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ADAM GALIH A\Downloads\"/>
    </mc:Choice>
  </mc:AlternateContent>
  <xr:revisionPtr revIDLastSave="0" documentId="13_ncr:1_{D6172121-74AA-4362-9987-14E513F880AE}" xr6:coauthVersionLast="47" xr6:coauthVersionMax="47" xr10:uidLastSave="{00000000-0000-0000-0000-000000000000}"/>
  <bookViews>
    <workbookView xWindow="28680" yWindow="-120" windowWidth="29040" windowHeight="15720" firstSheet="5" activeTab="5" xr2:uid="{00000000-000D-0000-FFFF-FFFF00000000}"/>
  </bookViews>
  <sheets>
    <sheet name="Form Pengadaan" sheetId="1" r:id="rId1"/>
    <sheet name="Hasil Seleksi" sheetId="2" r:id="rId2"/>
    <sheet name="Referensi" sheetId="3" r:id="rId3"/>
    <sheet name="1.Alqaprint Jatinangor" sheetId="4" r:id="rId4"/>
    <sheet name="2.Alumni PT" sheetId="5" r:id="rId5"/>
    <sheet name="3.Ananta Vidya CV" sheetId="6" r:id="rId6"/>
    <sheet name="4.Andi Offset CV" sheetId="7" r:id="rId7"/>
    <sheet name="5.Balai Pustaka PT" sheetId="8" r:id="rId8"/>
  </sheets>
  <definedNames>
    <definedName name="_xlnm._FilterDatabase" localSheetId="3" hidden="1">'1.Alqaprint Jatinangor'!$A$9:$AB$164</definedName>
    <definedName name="_xlnm._FilterDatabase" localSheetId="4" hidden="1">'2.Alumni PT'!$A$9:$AB$97</definedName>
    <definedName name="_xlnm._FilterDatabase" localSheetId="5" hidden="1">'3.Ananta Vidya CV'!$A$9:$AB$236</definedName>
    <definedName name="_xlnm._FilterDatabase" localSheetId="6" hidden="1">'4.Andi Offset CV'!$A$9:$AB$4484</definedName>
    <definedName name="_xlnm._FilterDatabase" localSheetId="7" hidden="1">'5.Balai Pustaka PT'!$A$9:$AB$247</definedName>
    <definedName name="AlqaprintJatinangor">'1.Alqaprint Jatinangor'!$J$10:$J$164</definedName>
    <definedName name="AlumniPT">'2.Alumni PT'!$J$10:$J$97</definedName>
    <definedName name="AnantaVidyaCV">'3.Ananta Vidya CV'!$J$10:$J$236</definedName>
    <definedName name="AndiOffsetCV">'4.Andi Offset CV'!$J$10:$J$4484</definedName>
    <definedName name="BalaiPustakaPT">'5.Balai Pustaka PT'!$J$10:$J$247</definedName>
    <definedName name="BestariBuanaMurniGroup">#REF!</definedName>
    <definedName name="BestariBuanaMurniGroupPT">#REF!</definedName>
    <definedName name="BintangSemestaMediaCV">#REF!</definedName>
    <definedName name="BPKTodung">#REF!</definedName>
    <definedName name="BPKTodungSutanGunungMuliaPT">#REF!</definedName>
    <definedName name="BrataFancyMediaPT">#REF!</definedName>
    <definedName name="BudiUtamaCVDeepublish">#REF!</definedName>
    <definedName name="BukaBukuPustaka">#REF!</definedName>
    <definedName name="BUMIAKSARAPT">#REF!</definedName>
    <definedName name="CahayaDuabelasSemestaPT">#REF!</definedName>
    <definedName name="CitraAdityaBaktiPT">#REF!</definedName>
    <definedName name="DeltaEdukasiPrimaCV">#REF!</definedName>
    <definedName name="DiandraPrimamitraMedia">#REF!</definedName>
    <definedName name="DIANDRAPRIMAMITRAMEDIACV">#REF!</definedName>
    <definedName name="DuniaPustakaJayaPT">#REF!</definedName>
    <definedName name="DutaPustakaIndonesiaPT">#REF!</definedName>
    <definedName name="ElementaMediaLiterasiPT">#REF!</definedName>
    <definedName name="ElexMediaKomputindoPT">#REF!</definedName>
    <definedName name="EraAdicitraIntermediaPT">#REF!</definedName>
    <definedName name="GarudaMasSejahteraCV">#REF!</definedName>
    <definedName name="GavaMediaCV">#REF!</definedName>
    <definedName name="GemaInsani">#REF!</definedName>
    <definedName name="GrahaPrintamaSelarasCV">#REF!</definedName>
    <definedName name="GramediaPustakaUtamaPT">#REF!</definedName>
    <definedName name="Grasindo">#REF!</definedName>
    <definedName name="GrasindoGramediaWidiaSaranaIndonesia">#REF!</definedName>
    <definedName name="IndivaMediaKreasiPT">#REF!</definedName>
    <definedName name="IndocampCV">#REF!</definedName>
    <definedName name="IndonesiaEmasGroup">#REF!</definedName>
    <definedName name="IntanPariwara">#REF!</definedName>
    <definedName name="IntanPariwaraGrupCempakaPutihPT">#REF!</definedName>
    <definedName name="InteraCV">#REF!</definedName>
    <definedName name="JejakPublisherCV">#REF!</definedName>
    <definedName name="JejakPustaka">#REF!</definedName>
    <definedName name="JepePressMediaUtamaPT">#REF!</definedName>
    <definedName name="KanisiusPT">#REF!</definedName>
    <definedName name="KesaintBlancIndahPT">#REF!</definedName>
    <definedName name="koderef">Referensi!$A$113:$A$118</definedName>
    <definedName name="KompasMediaNusantara">#REF!</definedName>
    <definedName name="KompasMediaNusantaraPenerbitBukuKompas">#REF!</definedName>
    <definedName name="KytaJayaMandiriCV">#REF!</definedName>
    <definedName name="LanggamPustaka">#REF!</definedName>
    <definedName name="LatifKittoMahesaPT">#REF!</definedName>
    <definedName name="LENTERAHATIPT">#REF!</definedName>
    <definedName name="LenteraPustakaIndonesia">#REF!</definedName>
    <definedName name="LiterasiNusantaraAbadiGroupPT">#REF!</definedName>
    <definedName name="LiterindoBerkahKaryaPT">#REF!</definedName>
    <definedName name="LOKAAKSARACV">#REF!</definedName>
    <definedName name="LuximaMetroMediaPT">#REF!</definedName>
    <definedName name="MandarMajuCV">#REF!</definedName>
    <definedName name="MediaAkselerasi">#REF!</definedName>
    <definedName name="MediaCendekiaMuslimCV">#REF!</definedName>
    <definedName name="MediaDinamikaSelarasPT">#REF!</definedName>
    <definedName name="MediaKaryaPutraCV">#REF!</definedName>
    <definedName name="MediantaraSemestaPT">#REF!</definedName>
    <definedName name="MediaPressindoPT">#REF!</definedName>
    <definedName name="MelaniaPublishingCV">#REF!</definedName>
    <definedName name="MutiaraAksaraCV">#REF!</definedName>
    <definedName name="NafalGlobalNusantaraPT">#REF!</definedName>
    <definedName name="NiagaSwadayaPT">#REF!</definedName>
    <definedName name="NuansaCendekiaCV">#REF!</definedName>
    <definedName name="PDATTempo">#REF!</definedName>
    <definedName name="PenebarSwadayaPT">#REF!</definedName>
    <definedName name="PenerbitAdab">#REF!</definedName>
    <definedName name="PenerbitEGC">#REF!</definedName>
    <definedName name="PenerbitIPBPressPT">#REF!</definedName>
    <definedName name="PenerbitSalemba">#REF!</definedName>
    <definedName name="PohonCahayaSemestaPT">#REF!</definedName>
    <definedName name="PranaDinamikaSejahtera">#REF!</definedName>
    <definedName name="PranaDinamikaSejahteraPT">#REF!</definedName>
    <definedName name="PrenadaMediaGroup">#REF!</definedName>
    <definedName name="PusatDatadanAnalisaTempoPT">#REF!</definedName>
    <definedName name="PuspaSwaraPT">#REF!</definedName>
    <definedName name="PustakaBaruPress">#REF!</definedName>
    <definedName name="PustakaBengawanCV">#REF!</definedName>
    <definedName name="PustakaRumahCintaCV">#REF!</definedName>
    <definedName name="PustakaRumahCntaCV">#REF!</definedName>
    <definedName name="RajaGrafindoPersadaPT">#REF!</definedName>
    <definedName name="RajawaliIntanCemerlang">#REF!</definedName>
    <definedName name="RayyanaKomunikasindoPT">#REF!</definedName>
    <definedName name="RefikaAditamaPT">#REF!</definedName>
    <definedName name="RemajaRosdakaryaPT">#REF!</definedName>
    <definedName name="ReneTurosIndonesiaPT">#REF!</definedName>
    <definedName name="SaranaPancakaryaNusaPT">#REF!</definedName>
    <definedName name="ScopindoMediaPustakaPT">#REF!</definedName>
    <definedName name="SetiAjiCV">#REF!</definedName>
    <definedName name="SindunataCV">#REF!</definedName>
    <definedName name="SinergiPrimaMagnaCV">#REF!</definedName>
    <definedName name="SyiahKualaPress">#REF!</definedName>
    <definedName name="SyiahKualaUniversityPress">#REF!</definedName>
    <definedName name="TazkiaInvestindoUtamaPT">#REF!</definedName>
    <definedName name="TeguhKaryaCV">#REF!</definedName>
    <definedName name="TigaSerangkai">#REF!</definedName>
    <definedName name="TigaSerangkaiPustakaMandiriPT">#REF!</definedName>
    <definedName name="TITIANILMUCV">#REF!</definedName>
    <definedName name="TrubusSwadayaPT">#REF!</definedName>
    <definedName name="UGMPress">#REF!</definedName>
    <definedName name="UINMALIKIPRESS">#REF!</definedName>
    <definedName name="UNISMAPRESS">#REF!</definedName>
    <definedName name="UnitomoPress">#REF!</definedName>
  </definedNames>
  <calcPr calcId="191029"/>
  <customWorkbookViews>
    <customWorkbookView name="Filter 1" guid="{F150D204-283D-44DE-90DF-53F06DCF7CA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6" i="2" l="1"/>
  <c r="K99" i="2"/>
  <c r="K90" i="2"/>
  <c r="K78" i="2"/>
  <c r="K63" i="2"/>
  <c r="K51" i="2"/>
  <c r="K42" i="2"/>
  <c r="AA247" i="8"/>
  <c r="B247" i="8"/>
  <c r="AA246" i="8"/>
  <c r="B246" i="8"/>
  <c r="AA245" i="8"/>
  <c r="B245" i="8"/>
  <c r="AA244" i="8"/>
  <c r="B244" i="8"/>
  <c r="AA243" i="8"/>
  <c r="B243" i="8"/>
  <c r="AA242" i="8"/>
  <c r="B242" i="8"/>
  <c r="AA241" i="8"/>
  <c r="B241" i="8"/>
  <c r="AA240" i="8"/>
  <c r="B240" i="8"/>
  <c r="AA239" i="8"/>
  <c r="B239" i="8"/>
  <c r="AA238" i="8"/>
  <c r="B238" i="8"/>
  <c r="AA237" i="8"/>
  <c r="B237" i="8"/>
  <c r="AA236" i="8"/>
  <c r="B236" i="8"/>
  <c r="AA235" i="8"/>
  <c r="B235" i="8"/>
  <c r="AA234" i="8"/>
  <c r="B234" i="8"/>
  <c r="AA233" i="8"/>
  <c r="B233" i="8"/>
  <c r="AA232" i="8"/>
  <c r="B232" i="8"/>
  <c r="AA231" i="8"/>
  <c r="B231" i="8"/>
  <c r="AA230" i="8"/>
  <c r="B230" i="8"/>
  <c r="AA229" i="8"/>
  <c r="B229" i="8"/>
  <c r="AA228" i="8"/>
  <c r="B228" i="8"/>
  <c r="AA227" i="8"/>
  <c r="B227" i="8"/>
  <c r="AA226" i="8"/>
  <c r="B226" i="8"/>
  <c r="AA225" i="8"/>
  <c r="B225" i="8"/>
  <c r="AA224" i="8"/>
  <c r="B224" i="8"/>
  <c r="AA223" i="8"/>
  <c r="B223" i="8"/>
  <c r="AA222" i="8"/>
  <c r="B222" i="8"/>
  <c r="AA221" i="8"/>
  <c r="B221" i="8"/>
  <c r="AA220" i="8"/>
  <c r="B220" i="8"/>
  <c r="AA219" i="8"/>
  <c r="B219" i="8"/>
  <c r="AA218" i="8"/>
  <c r="B218" i="8"/>
  <c r="AA217" i="8"/>
  <c r="B217" i="8"/>
  <c r="AA216" i="8"/>
  <c r="B216" i="8"/>
  <c r="AA215" i="8"/>
  <c r="B215" i="8"/>
  <c r="AA214" i="8"/>
  <c r="B214" i="8"/>
  <c r="AA213" i="8"/>
  <c r="B213" i="8"/>
  <c r="AA212" i="8"/>
  <c r="B212" i="8"/>
  <c r="AA211" i="8"/>
  <c r="B211" i="8"/>
  <c r="AA210" i="8"/>
  <c r="B210" i="8"/>
  <c r="AA209" i="8"/>
  <c r="B209" i="8"/>
  <c r="AA208" i="8"/>
  <c r="B208" i="8"/>
  <c r="AA207" i="8"/>
  <c r="B207" i="8"/>
  <c r="AA206" i="8"/>
  <c r="B206" i="8"/>
  <c r="AA205" i="8"/>
  <c r="B205" i="8"/>
  <c r="AA204" i="8"/>
  <c r="B204" i="8"/>
  <c r="AA203" i="8"/>
  <c r="B203" i="8"/>
  <c r="AA202" i="8"/>
  <c r="B202" i="8"/>
  <c r="AA201" i="8"/>
  <c r="B201" i="8"/>
  <c r="AA200" i="8"/>
  <c r="B200" i="8"/>
  <c r="AA199" i="8"/>
  <c r="B199" i="8"/>
  <c r="AA198" i="8"/>
  <c r="B198" i="8"/>
  <c r="AA197" i="8"/>
  <c r="B197" i="8"/>
  <c r="AA196" i="8"/>
  <c r="B196" i="8"/>
  <c r="AA195" i="8"/>
  <c r="B195" i="8"/>
  <c r="AA194" i="8"/>
  <c r="B194" i="8"/>
  <c r="AA193" i="8"/>
  <c r="B193" i="8"/>
  <c r="AA192" i="8"/>
  <c r="B192" i="8"/>
  <c r="AA191" i="8"/>
  <c r="B191" i="8"/>
  <c r="AA190" i="8"/>
  <c r="B190" i="8"/>
  <c r="AA189" i="8"/>
  <c r="B189" i="8"/>
  <c r="AA188" i="8"/>
  <c r="B188" i="8"/>
  <c r="AA187" i="8"/>
  <c r="B187" i="8"/>
  <c r="AA186" i="8"/>
  <c r="B186" i="8"/>
  <c r="AA185" i="8"/>
  <c r="B185" i="8"/>
  <c r="AA184" i="8"/>
  <c r="B184" i="8"/>
  <c r="AA183" i="8"/>
  <c r="B183" i="8"/>
  <c r="AA182" i="8"/>
  <c r="B182" i="8"/>
  <c r="AA181" i="8"/>
  <c r="B181" i="8"/>
  <c r="AA180" i="8"/>
  <c r="B180" i="8"/>
  <c r="AA179" i="8"/>
  <c r="B179" i="8"/>
  <c r="AA178" i="8"/>
  <c r="B178" i="8"/>
  <c r="AA177" i="8"/>
  <c r="B177" i="8"/>
  <c r="AA176" i="8"/>
  <c r="B176" i="8"/>
  <c r="AA175" i="8"/>
  <c r="B175" i="8"/>
  <c r="AA174" i="8"/>
  <c r="B174" i="8"/>
  <c r="AA173" i="8"/>
  <c r="B173" i="8"/>
  <c r="AA172" i="8"/>
  <c r="B172" i="8"/>
  <c r="AA171" i="8"/>
  <c r="B171" i="8"/>
  <c r="AA170" i="8"/>
  <c r="B170" i="8"/>
  <c r="AA169" i="8"/>
  <c r="B169" i="8"/>
  <c r="AA168" i="8"/>
  <c r="B168" i="8"/>
  <c r="AA167" i="8"/>
  <c r="B167" i="8"/>
  <c r="AA166" i="8"/>
  <c r="B166" i="8"/>
  <c r="AA165" i="8"/>
  <c r="B165" i="8"/>
  <c r="AA164" i="8"/>
  <c r="B164" i="8"/>
  <c r="AA163" i="8"/>
  <c r="B163" i="8"/>
  <c r="AA162" i="8"/>
  <c r="B162" i="8"/>
  <c r="AA161" i="8"/>
  <c r="B161" i="8"/>
  <c r="AA160" i="8"/>
  <c r="B160" i="8"/>
  <c r="AA159" i="8"/>
  <c r="B159" i="8"/>
  <c r="AA158" i="8"/>
  <c r="B158" i="8"/>
  <c r="AA157" i="8"/>
  <c r="B157" i="8"/>
  <c r="AA156" i="8"/>
  <c r="B156" i="8"/>
  <c r="AA155" i="8"/>
  <c r="B155" i="8"/>
  <c r="AA154" i="8"/>
  <c r="B154" i="8"/>
  <c r="AA153" i="8"/>
  <c r="B153" i="8"/>
  <c r="AA152" i="8"/>
  <c r="B152" i="8"/>
  <c r="AA151" i="8"/>
  <c r="B151" i="8"/>
  <c r="AA150" i="8"/>
  <c r="B150" i="8"/>
  <c r="AA149" i="8"/>
  <c r="B149" i="8"/>
  <c r="AA148" i="8"/>
  <c r="B148" i="8"/>
  <c r="AA147" i="8"/>
  <c r="B147" i="8"/>
  <c r="AA146" i="8"/>
  <c r="B146" i="8"/>
  <c r="AA145" i="8"/>
  <c r="B145" i="8"/>
  <c r="AA144" i="8"/>
  <c r="B144" i="8"/>
  <c r="AA143" i="8"/>
  <c r="B143" i="8"/>
  <c r="AA142" i="8"/>
  <c r="B142" i="8"/>
  <c r="AA141" i="8"/>
  <c r="B141" i="8"/>
  <c r="AA140" i="8"/>
  <c r="B140" i="8"/>
  <c r="AA139" i="8"/>
  <c r="B139" i="8"/>
  <c r="AA138" i="8"/>
  <c r="B138" i="8"/>
  <c r="AA137" i="8"/>
  <c r="B137" i="8"/>
  <c r="AA136" i="8"/>
  <c r="B136" i="8"/>
  <c r="AA135" i="8"/>
  <c r="B135" i="8"/>
  <c r="AA134" i="8"/>
  <c r="B134" i="8"/>
  <c r="AA133" i="8"/>
  <c r="B133" i="8"/>
  <c r="AA132" i="8"/>
  <c r="B132" i="8"/>
  <c r="AA131" i="8"/>
  <c r="B131" i="8"/>
  <c r="AA130" i="8"/>
  <c r="B130" i="8"/>
  <c r="AA129" i="8"/>
  <c r="B129" i="8"/>
  <c r="AA128" i="8"/>
  <c r="B128" i="8"/>
  <c r="AA127" i="8"/>
  <c r="B127" i="8"/>
  <c r="AA126" i="8"/>
  <c r="B126" i="8"/>
  <c r="AA125" i="8"/>
  <c r="B125" i="8"/>
  <c r="AA124" i="8"/>
  <c r="B124" i="8"/>
  <c r="AA123" i="8"/>
  <c r="B123" i="8"/>
  <c r="AA122" i="8"/>
  <c r="B122" i="8"/>
  <c r="AA121" i="8"/>
  <c r="B121" i="8"/>
  <c r="AA120" i="8"/>
  <c r="B120" i="8"/>
  <c r="AA119" i="8"/>
  <c r="B119" i="8"/>
  <c r="AA118" i="8"/>
  <c r="B118" i="8"/>
  <c r="AA117" i="8"/>
  <c r="B117" i="8"/>
  <c r="AA116" i="8"/>
  <c r="B116" i="8"/>
  <c r="AA115" i="8"/>
  <c r="B115" i="8"/>
  <c r="AA114" i="8"/>
  <c r="B114" i="8"/>
  <c r="AA113" i="8"/>
  <c r="B113" i="8"/>
  <c r="AA112" i="8"/>
  <c r="B112" i="8"/>
  <c r="AA111" i="8"/>
  <c r="B111" i="8"/>
  <c r="AA110" i="8"/>
  <c r="B110" i="8"/>
  <c r="AA109" i="8"/>
  <c r="B109" i="8"/>
  <c r="AA108" i="8"/>
  <c r="B108" i="8"/>
  <c r="AA107" i="8"/>
  <c r="B107" i="8"/>
  <c r="AA106" i="8"/>
  <c r="B106" i="8"/>
  <c r="AA105" i="8"/>
  <c r="B105" i="8"/>
  <c r="AA104" i="8"/>
  <c r="B104" i="8"/>
  <c r="AA103" i="8"/>
  <c r="B103" i="8"/>
  <c r="AA102" i="8"/>
  <c r="B102" i="8"/>
  <c r="AA101" i="8"/>
  <c r="B101" i="8"/>
  <c r="AA100" i="8"/>
  <c r="B100" i="8"/>
  <c r="AA99" i="8"/>
  <c r="B99" i="8"/>
  <c r="AA98" i="8"/>
  <c r="B98" i="8"/>
  <c r="AA97" i="8"/>
  <c r="B97" i="8"/>
  <c r="AA96" i="8"/>
  <c r="B96" i="8"/>
  <c r="AA95" i="8"/>
  <c r="B95" i="8"/>
  <c r="AA94" i="8"/>
  <c r="B94" i="8"/>
  <c r="AA93" i="8"/>
  <c r="B93" i="8"/>
  <c r="AA92" i="8"/>
  <c r="B92" i="8"/>
  <c r="AA91" i="8"/>
  <c r="B91" i="8"/>
  <c r="AA90" i="8"/>
  <c r="B90" i="8"/>
  <c r="AA89" i="8"/>
  <c r="B89" i="8"/>
  <c r="AA88" i="8"/>
  <c r="B88" i="8"/>
  <c r="AA87" i="8"/>
  <c r="B87" i="8"/>
  <c r="AA86" i="8"/>
  <c r="B86" i="8"/>
  <c r="AA85" i="8"/>
  <c r="B85" i="8"/>
  <c r="AA84" i="8"/>
  <c r="B84" i="8"/>
  <c r="AA83" i="8"/>
  <c r="B83" i="8"/>
  <c r="AA82" i="8"/>
  <c r="B82" i="8"/>
  <c r="AA81" i="8"/>
  <c r="B81" i="8"/>
  <c r="AA80" i="8"/>
  <c r="B80" i="8"/>
  <c r="AA79" i="8"/>
  <c r="B79" i="8"/>
  <c r="AA78" i="8"/>
  <c r="B78" i="8"/>
  <c r="AA77" i="8"/>
  <c r="B77" i="8"/>
  <c r="AA76" i="8"/>
  <c r="B76" i="8"/>
  <c r="AA75" i="8"/>
  <c r="B75" i="8"/>
  <c r="AA74" i="8"/>
  <c r="B74" i="8"/>
  <c r="AA73" i="8"/>
  <c r="B73" i="8"/>
  <c r="AA72" i="8"/>
  <c r="B72" i="8"/>
  <c r="AA71" i="8"/>
  <c r="B71" i="8"/>
  <c r="AA70" i="8"/>
  <c r="B70" i="8"/>
  <c r="AA69" i="8"/>
  <c r="B69" i="8"/>
  <c r="AA68" i="8"/>
  <c r="B68" i="8"/>
  <c r="AA67" i="8"/>
  <c r="B67" i="8"/>
  <c r="AA66" i="8"/>
  <c r="B66" i="8"/>
  <c r="AA65" i="8"/>
  <c r="B65" i="8"/>
  <c r="AA64" i="8"/>
  <c r="B64" i="8"/>
  <c r="AA63" i="8"/>
  <c r="B63" i="8"/>
  <c r="AA62" i="8"/>
  <c r="B62" i="8"/>
  <c r="AA61" i="8"/>
  <c r="B61" i="8"/>
  <c r="AA60" i="8"/>
  <c r="B60" i="8"/>
  <c r="AA59" i="8"/>
  <c r="B59" i="8"/>
  <c r="AA58" i="8"/>
  <c r="B58" i="8"/>
  <c r="AA57" i="8"/>
  <c r="B57" i="8"/>
  <c r="AA56" i="8"/>
  <c r="B56" i="8"/>
  <c r="AA55" i="8"/>
  <c r="B55" i="8"/>
  <c r="AA54" i="8"/>
  <c r="B54" i="8"/>
  <c r="AA53" i="8"/>
  <c r="B53" i="8"/>
  <c r="AA52" i="8"/>
  <c r="B52" i="8"/>
  <c r="AA51" i="8"/>
  <c r="B51" i="8"/>
  <c r="AA50" i="8"/>
  <c r="B50" i="8"/>
  <c r="AA49" i="8"/>
  <c r="B49" i="8"/>
  <c r="AA48" i="8"/>
  <c r="B48" i="8"/>
  <c r="AA47" i="8"/>
  <c r="B47" i="8"/>
  <c r="AA46" i="8"/>
  <c r="B46" i="8"/>
  <c r="AA45" i="8"/>
  <c r="B45" i="8"/>
  <c r="AA44" i="8"/>
  <c r="B44" i="8"/>
  <c r="AA43" i="8"/>
  <c r="B43" i="8"/>
  <c r="AA42" i="8"/>
  <c r="B42" i="8"/>
  <c r="AA41" i="8"/>
  <c r="B41" i="8"/>
  <c r="AA40" i="8"/>
  <c r="B40" i="8"/>
  <c r="AA39" i="8"/>
  <c r="B39" i="8"/>
  <c r="AA38" i="8"/>
  <c r="B38" i="8"/>
  <c r="AA37" i="8"/>
  <c r="B37" i="8"/>
  <c r="AA36" i="8"/>
  <c r="B36" i="8"/>
  <c r="AA35" i="8"/>
  <c r="B35" i="8"/>
  <c r="AA34" i="8"/>
  <c r="B34" i="8"/>
  <c r="AA33" i="8"/>
  <c r="B33" i="8"/>
  <c r="AA32" i="8"/>
  <c r="B32" i="8"/>
  <c r="AA31" i="8"/>
  <c r="B31" i="8"/>
  <c r="AA30" i="8"/>
  <c r="B30" i="8"/>
  <c r="AA29" i="8"/>
  <c r="B29" i="8"/>
  <c r="AA28" i="8"/>
  <c r="B28" i="8"/>
  <c r="AA27" i="8"/>
  <c r="B27" i="8"/>
  <c r="AA26" i="8"/>
  <c r="B26" i="8"/>
  <c r="AA25" i="8"/>
  <c r="B25" i="8"/>
  <c r="AA24" i="8"/>
  <c r="B24" i="8"/>
  <c r="AA23" i="8"/>
  <c r="B23" i="8"/>
  <c r="AA22" i="8"/>
  <c r="B22" i="8"/>
  <c r="AA21" i="8"/>
  <c r="B21" i="8"/>
  <c r="AA20" i="8"/>
  <c r="B20" i="8"/>
  <c r="AA19" i="8"/>
  <c r="B19" i="8"/>
  <c r="AA18" i="8"/>
  <c r="B18" i="8"/>
  <c r="AA17" i="8"/>
  <c r="B17" i="8"/>
  <c r="AA16" i="8"/>
  <c r="B16" i="8"/>
  <c r="AA15" i="8"/>
  <c r="B15" i="8"/>
  <c r="AA14" i="8"/>
  <c r="B14" i="8"/>
  <c r="AA13" i="8"/>
  <c r="B13" i="8"/>
  <c r="AA12" i="8"/>
  <c r="B12" i="8"/>
  <c r="AA11" i="8"/>
  <c r="B11" i="8"/>
  <c r="AA10" i="8"/>
  <c r="B10" i="8"/>
  <c r="J5" i="8"/>
  <c r="J4" i="8"/>
  <c r="K21" i="2" s="1"/>
  <c r="G4" i="8"/>
  <c r="J3" i="8"/>
  <c r="G3" i="8"/>
  <c r="J2" i="8"/>
  <c r="G2" i="8"/>
  <c r="AA4484" i="7"/>
  <c r="B4484" i="7"/>
  <c r="AA4483" i="7"/>
  <c r="B4483" i="7"/>
  <c r="AA4482" i="7"/>
  <c r="B4482" i="7"/>
  <c r="AA4481" i="7"/>
  <c r="B4481" i="7"/>
  <c r="AA4480" i="7"/>
  <c r="B4480" i="7"/>
  <c r="AA4479" i="7"/>
  <c r="B4479" i="7"/>
  <c r="AA4478" i="7"/>
  <c r="B4478" i="7"/>
  <c r="AA4477" i="7"/>
  <c r="B4477" i="7"/>
  <c r="AA4476" i="7"/>
  <c r="B4476" i="7"/>
  <c r="AA4475" i="7"/>
  <c r="B4475" i="7"/>
  <c r="AA4474" i="7"/>
  <c r="B4474" i="7"/>
  <c r="AA4473" i="7"/>
  <c r="B4473" i="7"/>
  <c r="AA4472" i="7"/>
  <c r="B4472" i="7"/>
  <c r="AA4471" i="7"/>
  <c r="B4471" i="7"/>
  <c r="AA4470" i="7"/>
  <c r="B4470" i="7"/>
  <c r="AA4469" i="7"/>
  <c r="B4469" i="7"/>
  <c r="AA4468" i="7"/>
  <c r="B4468" i="7"/>
  <c r="AA4467" i="7"/>
  <c r="B4467" i="7"/>
  <c r="AA4466" i="7"/>
  <c r="B4466" i="7"/>
  <c r="AA4465" i="7"/>
  <c r="B4465" i="7"/>
  <c r="AA4464" i="7"/>
  <c r="B4464" i="7"/>
  <c r="AA4463" i="7"/>
  <c r="B4463" i="7"/>
  <c r="AA4462" i="7"/>
  <c r="B4462" i="7"/>
  <c r="AA4461" i="7"/>
  <c r="B4461" i="7"/>
  <c r="AA4460" i="7"/>
  <c r="B4460" i="7"/>
  <c r="AA4459" i="7"/>
  <c r="B4459" i="7"/>
  <c r="AA4458" i="7"/>
  <c r="B4458" i="7"/>
  <c r="AA4457" i="7"/>
  <c r="B4457" i="7"/>
  <c r="AA4456" i="7"/>
  <c r="B4456" i="7"/>
  <c r="AA4455" i="7"/>
  <c r="B4455" i="7"/>
  <c r="AA4454" i="7"/>
  <c r="B4454" i="7"/>
  <c r="AA4453" i="7"/>
  <c r="B4453" i="7"/>
  <c r="AA4452" i="7"/>
  <c r="B4452" i="7"/>
  <c r="AA4451" i="7"/>
  <c r="B4451" i="7"/>
  <c r="AA4450" i="7"/>
  <c r="B4450" i="7"/>
  <c r="AA4449" i="7"/>
  <c r="B4449" i="7"/>
  <c r="AA4448" i="7"/>
  <c r="B4448" i="7"/>
  <c r="AA4447" i="7"/>
  <c r="B4447" i="7"/>
  <c r="AA4446" i="7"/>
  <c r="B4446" i="7"/>
  <c r="AA4445" i="7"/>
  <c r="B4445" i="7"/>
  <c r="AA4444" i="7"/>
  <c r="B4444" i="7"/>
  <c r="AA4443" i="7"/>
  <c r="B4443" i="7"/>
  <c r="AA4442" i="7"/>
  <c r="B4442" i="7"/>
  <c r="AA4441" i="7"/>
  <c r="B4441" i="7"/>
  <c r="AA4440" i="7"/>
  <c r="B4440" i="7"/>
  <c r="AA4439" i="7"/>
  <c r="B4439" i="7"/>
  <c r="AA4438" i="7"/>
  <c r="B4438" i="7"/>
  <c r="AA4437" i="7"/>
  <c r="B4437" i="7"/>
  <c r="AA4436" i="7"/>
  <c r="B4436" i="7"/>
  <c r="AA4435" i="7"/>
  <c r="B4435" i="7"/>
  <c r="AA4434" i="7"/>
  <c r="B4434" i="7"/>
  <c r="AA4433" i="7"/>
  <c r="B4433" i="7"/>
  <c r="AA4432" i="7"/>
  <c r="B4432" i="7"/>
  <c r="AA4431" i="7"/>
  <c r="B4431" i="7"/>
  <c r="AA4430" i="7"/>
  <c r="B4430" i="7"/>
  <c r="AA4429" i="7"/>
  <c r="B4429" i="7"/>
  <c r="AA4428" i="7"/>
  <c r="B4428" i="7"/>
  <c r="AA4427" i="7"/>
  <c r="B4427" i="7"/>
  <c r="AA4426" i="7"/>
  <c r="B4426" i="7"/>
  <c r="AA4425" i="7"/>
  <c r="B4425" i="7"/>
  <c r="AA4424" i="7"/>
  <c r="B4424" i="7"/>
  <c r="AA4423" i="7"/>
  <c r="B4423" i="7"/>
  <c r="AA4422" i="7"/>
  <c r="B4422" i="7"/>
  <c r="AA4421" i="7"/>
  <c r="B4421" i="7"/>
  <c r="AA4420" i="7"/>
  <c r="B4420" i="7"/>
  <c r="AA4419" i="7"/>
  <c r="B4419" i="7"/>
  <c r="AA4418" i="7"/>
  <c r="B4418" i="7"/>
  <c r="AA4417" i="7"/>
  <c r="B4417" i="7"/>
  <c r="AA4416" i="7"/>
  <c r="B4416" i="7"/>
  <c r="AA4415" i="7"/>
  <c r="B4415" i="7"/>
  <c r="AA4414" i="7"/>
  <c r="B4414" i="7"/>
  <c r="AA4413" i="7"/>
  <c r="B4413" i="7"/>
  <c r="AA4412" i="7"/>
  <c r="B4412" i="7"/>
  <c r="AA4411" i="7"/>
  <c r="B4411" i="7"/>
  <c r="AA4410" i="7"/>
  <c r="B4410" i="7"/>
  <c r="AA4409" i="7"/>
  <c r="B4409" i="7"/>
  <c r="AA4408" i="7"/>
  <c r="B4408" i="7"/>
  <c r="AA4407" i="7"/>
  <c r="B4407" i="7"/>
  <c r="AA4406" i="7"/>
  <c r="B4406" i="7"/>
  <c r="AA4405" i="7"/>
  <c r="B4405" i="7"/>
  <c r="AA4404" i="7"/>
  <c r="B4404" i="7"/>
  <c r="AA4403" i="7"/>
  <c r="B4403" i="7"/>
  <c r="AA4402" i="7"/>
  <c r="B4402" i="7"/>
  <c r="AA4401" i="7"/>
  <c r="B4401" i="7"/>
  <c r="AA4400" i="7"/>
  <c r="B4400" i="7"/>
  <c r="AA4399" i="7"/>
  <c r="B4399" i="7"/>
  <c r="AA4398" i="7"/>
  <c r="B4398" i="7"/>
  <c r="AA4397" i="7"/>
  <c r="B4397" i="7"/>
  <c r="AA4396" i="7"/>
  <c r="B4396" i="7"/>
  <c r="AA4395" i="7"/>
  <c r="B4395" i="7"/>
  <c r="AA4394" i="7"/>
  <c r="B4394" i="7"/>
  <c r="AA4393" i="7"/>
  <c r="B4393" i="7"/>
  <c r="AA4392" i="7"/>
  <c r="B4392" i="7"/>
  <c r="AA4391" i="7"/>
  <c r="B4391" i="7"/>
  <c r="AA4390" i="7"/>
  <c r="B4390" i="7"/>
  <c r="AA4389" i="7"/>
  <c r="B4389" i="7"/>
  <c r="AA4388" i="7"/>
  <c r="B4388" i="7"/>
  <c r="AA4387" i="7"/>
  <c r="B4387" i="7"/>
  <c r="AA4386" i="7"/>
  <c r="B4386" i="7"/>
  <c r="AA4385" i="7"/>
  <c r="B4385" i="7"/>
  <c r="AA4384" i="7"/>
  <c r="B4384" i="7"/>
  <c r="AA4383" i="7"/>
  <c r="B4383" i="7"/>
  <c r="AA4382" i="7"/>
  <c r="B4382" i="7"/>
  <c r="AA4381" i="7"/>
  <c r="B4381" i="7"/>
  <c r="AA4380" i="7"/>
  <c r="B4380" i="7"/>
  <c r="AA4379" i="7"/>
  <c r="B4379" i="7"/>
  <c r="AA4378" i="7"/>
  <c r="B4378" i="7"/>
  <c r="AA4377" i="7"/>
  <c r="B4377" i="7"/>
  <c r="AA4376" i="7"/>
  <c r="B4376" i="7"/>
  <c r="AA4375" i="7"/>
  <c r="B4375" i="7"/>
  <c r="AA4374" i="7"/>
  <c r="B4374" i="7"/>
  <c r="AA4373" i="7"/>
  <c r="B4373" i="7"/>
  <c r="AA4372" i="7"/>
  <c r="B4372" i="7"/>
  <c r="AA4371" i="7"/>
  <c r="B4371" i="7"/>
  <c r="AA4370" i="7"/>
  <c r="B4370" i="7"/>
  <c r="AA4369" i="7"/>
  <c r="B4369" i="7"/>
  <c r="AA4368" i="7"/>
  <c r="B4368" i="7"/>
  <c r="AA4367" i="7"/>
  <c r="B4367" i="7"/>
  <c r="AA4366" i="7"/>
  <c r="B4366" i="7"/>
  <c r="AA4365" i="7"/>
  <c r="B4365" i="7"/>
  <c r="AA4364" i="7"/>
  <c r="B4364" i="7"/>
  <c r="AA4363" i="7"/>
  <c r="B4363" i="7"/>
  <c r="AA4362" i="7"/>
  <c r="B4362" i="7"/>
  <c r="AA4361" i="7"/>
  <c r="B4361" i="7"/>
  <c r="AA4360" i="7"/>
  <c r="B4360" i="7"/>
  <c r="AA4359" i="7"/>
  <c r="B4359" i="7"/>
  <c r="AA4358" i="7"/>
  <c r="B4358" i="7"/>
  <c r="AA4357" i="7"/>
  <c r="B4357" i="7"/>
  <c r="AA4356" i="7"/>
  <c r="B4356" i="7"/>
  <c r="AA4355" i="7"/>
  <c r="B4355" i="7"/>
  <c r="AA4354" i="7"/>
  <c r="B4354" i="7"/>
  <c r="AA4353" i="7"/>
  <c r="B4353" i="7"/>
  <c r="AA4352" i="7"/>
  <c r="B4352" i="7"/>
  <c r="AA4351" i="7"/>
  <c r="B4351" i="7"/>
  <c r="AA4350" i="7"/>
  <c r="B4350" i="7"/>
  <c r="AA4349" i="7"/>
  <c r="B4349" i="7"/>
  <c r="AA4348" i="7"/>
  <c r="B4348" i="7"/>
  <c r="AA4347" i="7"/>
  <c r="B4347" i="7"/>
  <c r="AA4346" i="7"/>
  <c r="B4346" i="7"/>
  <c r="AA4345" i="7"/>
  <c r="B4345" i="7"/>
  <c r="AA4344" i="7"/>
  <c r="B4344" i="7"/>
  <c r="AA4343" i="7"/>
  <c r="B4343" i="7"/>
  <c r="AA4342" i="7"/>
  <c r="B4342" i="7"/>
  <c r="AA4341" i="7"/>
  <c r="B4341" i="7"/>
  <c r="AA4340" i="7"/>
  <c r="B4340" i="7"/>
  <c r="AA4339" i="7"/>
  <c r="B4339" i="7"/>
  <c r="AA4338" i="7"/>
  <c r="B4338" i="7"/>
  <c r="AA4337" i="7"/>
  <c r="B4337" i="7"/>
  <c r="AA4336" i="7"/>
  <c r="B4336" i="7"/>
  <c r="AA4335" i="7"/>
  <c r="B4335" i="7"/>
  <c r="AA4334" i="7"/>
  <c r="B4334" i="7"/>
  <c r="AA4333" i="7"/>
  <c r="B4333" i="7"/>
  <c r="AA4332" i="7"/>
  <c r="B4332" i="7"/>
  <c r="AA4331" i="7"/>
  <c r="B4331" i="7"/>
  <c r="AA4330" i="7"/>
  <c r="B4330" i="7"/>
  <c r="AA4329" i="7"/>
  <c r="B4329" i="7"/>
  <c r="AA4328" i="7"/>
  <c r="B4328" i="7"/>
  <c r="AA4327" i="7"/>
  <c r="B4327" i="7"/>
  <c r="AA4326" i="7"/>
  <c r="B4326" i="7"/>
  <c r="AA4325" i="7"/>
  <c r="B4325" i="7"/>
  <c r="AA4324" i="7"/>
  <c r="B4324" i="7"/>
  <c r="AA4323" i="7"/>
  <c r="B4323" i="7"/>
  <c r="AA4322" i="7"/>
  <c r="B4322" i="7"/>
  <c r="AA4321" i="7"/>
  <c r="B4321" i="7"/>
  <c r="AA4320" i="7"/>
  <c r="B4320" i="7"/>
  <c r="AA4319" i="7"/>
  <c r="B4319" i="7"/>
  <c r="AA4318" i="7"/>
  <c r="B4318" i="7"/>
  <c r="AA4317" i="7"/>
  <c r="B4317" i="7"/>
  <c r="AA4316" i="7"/>
  <c r="B4316" i="7"/>
  <c r="AA4315" i="7"/>
  <c r="B4315" i="7"/>
  <c r="AA4314" i="7"/>
  <c r="B4314" i="7"/>
  <c r="AA4313" i="7"/>
  <c r="B4313" i="7"/>
  <c r="AA4312" i="7"/>
  <c r="B4312" i="7"/>
  <c r="AA4311" i="7"/>
  <c r="B4311" i="7"/>
  <c r="AA4310" i="7"/>
  <c r="B4310" i="7"/>
  <c r="AA4309" i="7"/>
  <c r="B4309" i="7"/>
  <c r="AA4308" i="7"/>
  <c r="B4308" i="7"/>
  <c r="AA4307" i="7"/>
  <c r="B4307" i="7"/>
  <c r="AA4306" i="7"/>
  <c r="B4306" i="7"/>
  <c r="AA4305" i="7"/>
  <c r="B4305" i="7"/>
  <c r="AA4304" i="7"/>
  <c r="B4304" i="7"/>
  <c r="AA4303" i="7"/>
  <c r="B4303" i="7"/>
  <c r="AA4302" i="7"/>
  <c r="B4302" i="7"/>
  <c r="AA4301" i="7"/>
  <c r="B4301" i="7"/>
  <c r="AA4300" i="7"/>
  <c r="B4300" i="7"/>
  <c r="AA4299" i="7"/>
  <c r="B4299" i="7"/>
  <c r="AA4298" i="7"/>
  <c r="B4298" i="7"/>
  <c r="AA4297" i="7"/>
  <c r="B4297" i="7"/>
  <c r="AA4296" i="7"/>
  <c r="B4296" i="7"/>
  <c r="AA4295" i="7"/>
  <c r="B4295" i="7"/>
  <c r="AA4294" i="7"/>
  <c r="B4294" i="7"/>
  <c r="AA4293" i="7"/>
  <c r="B4293" i="7"/>
  <c r="AA4292" i="7"/>
  <c r="B4292" i="7"/>
  <c r="AA4291" i="7"/>
  <c r="B4291" i="7"/>
  <c r="AA4290" i="7"/>
  <c r="B4290" i="7"/>
  <c r="AA4289" i="7"/>
  <c r="B4289" i="7"/>
  <c r="AA4288" i="7"/>
  <c r="B4288" i="7"/>
  <c r="AA4287" i="7"/>
  <c r="B4287" i="7"/>
  <c r="AA4286" i="7"/>
  <c r="B4286" i="7"/>
  <c r="AA4285" i="7"/>
  <c r="B4285" i="7"/>
  <c r="AA4284" i="7"/>
  <c r="B4284" i="7"/>
  <c r="AA4283" i="7"/>
  <c r="B4283" i="7"/>
  <c r="AA4282" i="7"/>
  <c r="B4282" i="7"/>
  <c r="AA4281" i="7"/>
  <c r="B4281" i="7"/>
  <c r="AA4280" i="7"/>
  <c r="B4280" i="7"/>
  <c r="AA4279" i="7"/>
  <c r="B4279" i="7"/>
  <c r="AA4278" i="7"/>
  <c r="B4278" i="7"/>
  <c r="AA4277" i="7"/>
  <c r="B4277" i="7"/>
  <c r="AA4276" i="7"/>
  <c r="B4276" i="7"/>
  <c r="AA4275" i="7"/>
  <c r="B4275" i="7"/>
  <c r="AA4274" i="7"/>
  <c r="B4274" i="7"/>
  <c r="AA4273" i="7"/>
  <c r="B4273" i="7"/>
  <c r="AA4272" i="7"/>
  <c r="B4272" i="7"/>
  <c r="AA4271" i="7"/>
  <c r="B4271" i="7"/>
  <c r="AA4270" i="7"/>
  <c r="B4270" i="7"/>
  <c r="AA4269" i="7"/>
  <c r="B4269" i="7"/>
  <c r="AA4268" i="7"/>
  <c r="B4268" i="7"/>
  <c r="AA4267" i="7"/>
  <c r="B4267" i="7"/>
  <c r="AA4266" i="7"/>
  <c r="B4266" i="7"/>
  <c r="AA4265" i="7"/>
  <c r="B4265" i="7"/>
  <c r="AA4264" i="7"/>
  <c r="B4264" i="7"/>
  <c r="AA4263" i="7"/>
  <c r="B4263" i="7"/>
  <c r="AA4262" i="7"/>
  <c r="B4262" i="7"/>
  <c r="AA4261" i="7"/>
  <c r="B4261" i="7"/>
  <c r="AA4260" i="7"/>
  <c r="B4260" i="7"/>
  <c r="AA4259" i="7"/>
  <c r="B4259" i="7"/>
  <c r="AA4258" i="7"/>
  <c r="B4258" i="7"/>
  <c r="AA4257" i="7"/>
  <c r="B4257" i="7"/>
  <c r="AA4256" i="7"/>
  <c r="B4256" i="7"/>
  <c r="AA4255" i="7"/>
  <c r="B4255" i="7"/>
  <c r="AA4254" i="7"/>
  <c r="B4254" i="7"/>
  <c r="AA4253" i="7"/>
  <c r="B4253" i="7"/>
  <c r="AA4252" i="7"/>
  <c r="B4252" i="7"/>
  <c r="AA4251" i="7"/>
  <c r="B4251" i="7"/>
  <c r="AA4250" i="7"/>
  <c r="B4250" i="7"/>
  <c r="AA4249" i="7"/>
  <c r="B4249" i="7"/>
  <c r="AA4248" i="7"/>
  <c r="B4248" i="7"/>
  <c r="AA4247" i="7"/>
  <c r="B4247" i="7"/>
  <c r="AA4246" i="7"/>
  <c r="B4246" i="7"/>
  <c r="AA4245" i="7"/>
  <c r="B4245" i="7"/>
  <c r="AA4244" i="7"/>
  <c r="B4244" i="7"/>
  <c r="AA4243" i="7"/>
  <c r="B4243" i="7"/>
  <c r="AA4242" i="7"/>
  <c r="B4242" i="7"/>
  <c r="AA4241" i="7"/>
  <c r="B4241" i="7"/>
  <c r="AA4240" i="7"/>
  <c r="B4240" i="7"/>
  <c r="AA4239" i="7"/>
  <c r="B4239" i="7"/>
  <c r="AA4238" i="7"/>
  <c r="B4238" i="7"/>
  <c r="AA4237" i="7"/>
  <c r="B4237" i="7"/>
  <c r="AA4236" i="7"/>
  <c r="B4236" i="7"/>
  <c r="AA4235" i="7"/>
  <c r="B4235" i="7"/>
  <c r="AA4234" i="7"/>
  <c r="B4234" i="7"/>
  <c r="AA4233" i="7"/>
  <c r="B4233" i="7"/>
  <c r="AA4232" i="7"/>
  <c r="B4232" i="7"/>
  <c r="AA4231" i="7"/>
  <c r="B4231" i="7"/>
  <c r="AA4230" i="7"/>
  <c r="B4230" i="7"/>
  <c r="AA4229" i="7"/>
  <c r="B4229" i="7"/>
  <c r="AA4228" i="7"/>
  <c r="B4228" i="7"/>
  <c r="AA4227" i="7"/>
  <c r="B4227" i="7"/>
  <c r="AA4226" i="7"/>
  <c r="B4226" i="7"/>
  <c r="AA4225" i="7"/>
  <c r="B4225" i="7"/>
  <c r="AA4224" i="7"/>
  <c r="B4224" i="7"/>
  <c r="AA4223" i="7"/>
  <c r="B4223" i="7"/>
  <c r="AA4222" i="7"/>
  <c r="B4222" i="7"/>
  <c r="AA4221" i="7"/>
  <c r="B4221" i="7"/>
  <c r="AA4220" i="7"/>
  <c r="B4220" i="7"/>
  <c r="AA4219" i="7"/>
  <c r="B4219" i="7"/>
  <c r="AA4218" i="7"/>
  <c r="B4218" i="7"/>
  <c r="AA4217" i="7"/>
  <c r="B4217" i="7"/>
  <c r="AA4216" i="7"/>
  <c r="B4216" i="7"/>
  <c r="AA4215" i="7"/>
  <c r="B4215" i="7"/>
  <c r="AA4214" i="7"/>
  <c r="B4214" i="7"/>
  <c r="AA4213" i="7"/>
  <c r="B4213" i="7"/>
  <c r="AA4212" i="7"/>
  <c r="B4212" i="7"/>
  <c r="AA4211" i="7"/>
  <c r="B4211" i="7"/>
  <c r="AA4210" i="7"/>
  <c r="B4210" i="7"/>
  <c r="AA4209" i="7"/>
  <c r="B4209" i="7"/>
  <c r="AA4208" i="7"/>
  <c r="B4208" i="7"/>
  <c r="AA4207" i="7"/>
  <c r="B4207" i="7"/>
  <c r="AA4206" i="7"/>
  <c r="B4206" i="7"/>
  <c r="AA4205" i="7"/>
  <c r="B4205" i="7"/>
  <c r="AA4204" i="7"/>
  <c r="B4204" i="7"/>
  <c r="AA4203" i="7"/>
  <c r="B4203" i="7"/>
  <c r="AA4202" i="7"/>
  <c r="B4202" i="7"/>
  <c r="AA4201" i="7"/>
  <c r="B4201" i="7"/>
  <c r="AA4200" i="7"/>
  <c r="B4200" i="7"/>
  <c r="AA4199" i="7"/>
  <c r="B4199" i="7"/>
  <c r="AA4198" i="7"/>
  <c r="B4198" i="7"/>
  <c r="AA4197" i="7"/>
  <c r="B4197" i="7"/>
  <c r="AA4196" i="7"/>
  <c r="B4196" i="7"/>
  <c r="AA4195" i="7"/>
  <c r="B4195" i="7"/>
  <c r="AA4194" i="7"/>
  <c r="B4194" i="7"/>
  <c r="AA4193" i="7"/>
  <c r="B4193" i="7"/>
  <c r="AA4192" i="7"/>
  <c r="B4192" i="7"/>
  <c r="AA4191" i="7"/>
  <c r="B4191" i="7"/>
  <c r="AA4190" i="7"/>
  <c r="B4190" i="7"/>
  <c r="AA4189" i="7"/>
  <c r="B4189" i="7"/>
  <c r="AA4188" i="7"/>
  <c r="B4188" i="7"/>
  <c r="AA4187" i="7"/>
  <c r="B4187" i="7"/>
  <c r="AA4186" i="7"/>
  <c r="B4186" i="7"/>
  <c r="AA4185" i="7"/>
  <c r="B4185" i="7"/>
  <c r="AA4184" i="7"/>
  <c r="B4184" i="7"/>
  <c r="AA4183" i="7"/>
  <c r="B4183" i="7"/>
  <c r="AA4182" i="7"/>
  <c r="B4182" i="7"/>
  <c r="AA4181" i="7"/>
  <c r="B4181" i="7"/>
  <c r="AA4180" i="7"/>
  <c r="B4180" i="7"/>
  <c r="AA4179" i="7"/>
  <c r="B4179" i="7"/>
  <c r="AA4178" i="7"/>
  <c r="B4178" i="7"/>
  <c r="AA4177" i="7"/>
  <c r="B4177" i="7"/>
  <c r="AA4176" i="7"/>
  <c r="B4176" i="7"/>
  <c r="AA4175" i="7"/>
  <c r="B4175" i="7"/>
  <c r="AA4174" i="7"/>
  <c r="B4174" i="7"/>
  <c r="AA4173" i="7"/>
  <c r="B4173" i="7"/>
  <c r="AA4172" i="7"/>
  <c r="B4172" i="7"/>
  <c r="AA4171" i="7"/>
  <c r="B4171" i="7"/>
  <c r="AA4170" i="7"/>
  <c r="B4170" i="7"/>
  <c r="AA4169" i="7"/>
  <c r="B4169" i="7"/>
  <c r="AA4168" i="7"/>
  <c r="B4168" i="7"/>
  <c r="AA4167" i="7"/>
  <c r="B4167" i="7"/>
  <c r="AA4166" i="7"/>
  <c r="B4166" i="7"/>
  <c r="AA4165" i="7"/>
  <c r="B4165" i="7"/>
  <c r="AA4164" i="7"/>
  <c r="B4164" i="7"/>
  <c r="AA4163" i="7"/>
  <c r="B4163" i="7"/>
  <c r="AA4162" i="7"/>
  <c r="B4162" i="7"/>
  <c r="AA4161" i="7"/>
  <c r="B4161" i="7"/>
  <c r="AA4160" i="7"/>
  <c r="B4160" i="7"/>
  <c r="AA4159" i="7"/>
  <c r="B4159" i="7"/>
  <c r="AA4158" i="7"/>
  <c r="B4158" i="7"/>
  <c r="AA4157" i="7"/>
  <c r="B4157" i="7"/>
  <c r="AA4156" i="7"/>
  <c r="B4156" i="7"/>
  <c r="AA4155" i="7"/>
  <c r="B4155" i="7"/>
  <c r="AA4154" i="7"/>
  <c r="B4154" i="7"/>
  <c r="AA4153" i="7"/>
  <c r="B4153" i="7"/>
  <c r="AA4152" i="7"/>
  <c r="B4152" i="7"/>
  <c r="AA4151" i="7"/>
  <c r="B4151" i="7"/>
  <c r="AA4150" i="7"/>
  <c r="B4150" i="7"/>
  <c r="AA4149" i="7"/>
  <c r="B4149" i="7"/>
  <c r="AA4148" i="7"/>
  <c r="B4148" i="7"/>
  <c r="AA4147" i="7"/>
  <c r="B4147" i="7"/>
  <c r="AA4146" i="7"/>
  <c r="B4146" i="7"/>
  <c r="AA4145" i="7"/>
  <c r="B4145" i="7"/>
  <c r="AA4144" i="7"/>
  <c r="B4144" i="7"/>
  <c r="AA4143" i="7"/>
  <c r="B4143" i="7"/>
  <c r="AA4142" i="7"/>
  <c r="B4142" i="7"/>
  <c r="AA4141" i="7"/>
  <c r="B4141" i="7"/>
  <c r="AA4140" i="7"/>
  <c r="B4140" i="7"/>
  <c r="AA4139" i="7"/>
  <c r="B4139" i="7"/>
  <c r="AA4138" i="7"/>
  <c r="B4138" i="7"/>
  <c r="AA4137" i="7"/>
  <c r="B4137" i="7"/>
  <c r="AA4136" i="7"/>
  <c r="B4136" i="7"/>
  <c r="AA4135" i="7"/>
  <c r="B4135" i="7"/>
  <c r="AA4134" i="7"/>
  <c r="B4134" i="7"/>
  <c r="AA4133" i="7"/>
  <c r="B4133" i="7"/>
  <c r="AA4132" i="7"/>
  <c r="B4132" i="7"/>
  <c r="AA4131" i="7"/>
  <c r="B4131" i="7"/>
  <c r="AA4130" i="7"/>
  <c r="B4130" i="7"/>
  <c r="AA4129" i="7"/>
  <c r="B4129" i="7"/>
  <c r="AA4128" i="7"/>
  <c r="B4128" i="7"/>
  <c r="AA4127" i="7"/>
  <c r="B4127" i="7"/>
  <c r="AA4126" i="7"/>
  <c r="B4126" i="7"/>
  <c r="AA4125" i="7"/>
  <c r="B4125" i="7"/>
  <c r="AA4124" i="7"/>
  <c r="B4124" i="7"/>
  <c r="AA4123" i="7"/>
  <c r="B4123" i="7"/>
  <c r="AA4122" i="7"/>
  <c r="B4122" i="7"/>
  <c r="AA4121" i="7"/>
  <c r="B4121" i="7"/>
  <c r="AA4120" i="7"/>
  <c r="B4120" i="7"/>
  <c r="AA4119" i="7"/>
  <c r="B4119" i="7"/>
  <c r="AA4118" i="7"/>
  <c r="B4118" i="7"/>
  <c r="AA4117" i="7"/>
  <c r="B4117" i="7"/>
  <c r="AA4116" i="7"/>
  <c r="B4116" i="7"/>
  <c r="AA4115" i="7"/>
  <c r="B4115" i="7"/>
  <c r="AA4114" i="7"/>
  <c r="B4114" i="7"/>
  <c r="AA4113" i="7"/>
  <c r="B4113" i="7"/>
  <c r="AA4112" i="7"/>
  <c r="B4112" i="7"/>
  <c r="AA4111" i="7"/>
  <c r="B4111" i="7"/>
  <c r="AA4110" i="7"/>
  <c r="B4110" i="7"/>
  <c r="AA4109" i="7"/>
  <c r="B4109" i="7"/>
  <c r="AA4108" i="7"/>
  <c r="B4108" i="7"/>
  <c r="AA4107" i="7"/>
  <c r="B4107" i="7"/>
  <c r="AA4106" i="7"/>
  <c r="B4106" i="7"/>
  <c r="AA4105" i="7"/>
  <c r="B4105" i="7"/>
  <c r="AA4104" i="7"/>
  <c r="B4104" i="7"/>
  <c r="AA4103" i="7"/>
  <c r="B4103" i="7"/>
  <c r="AA4102" i="7"/>
  <c r="B4102" i="7"/>
  <c r="AA4101" i="7"/>
  <c r="B4101" i="7"/>
  <c r="AA4100" i="7"/>
  <c r="B4100" i="7"/>
  <c r="AA4099" i="7"/>
  <c r="B4099" i="7"/>
  <c r="AA4098" i="7"/>
  <c r="B4098" i="7"/>
  <c r="AA4097" i="7"/>
  <c r="B4097" i="7"/>
  <c r="AA4096" i="7"/>
  <c r="B4096" i="7"/>
  <c r="AA4095" i="7"/>
  <c r="B4095" i="7"/>
  <c r="AA4094" i="7"/>
  <c r="B4094" i="7"/>
  <c r="AA4093" i="7"/>
  <c r="B4093" i="7"/>
  <c r="AA4092" i="7"/>
  <c r="B4092" i="7"/>
  <c r="AA4091" i="7"/>
  <c r="B4091" i="7"/>
  <c r="AA4090" i="7"/>
  <c r="B4090" i="7"/>
  <c r="AA4089" i="7"/>
  <c r="B4089" i="7"/>
  <c r="AA4088" i="7"/>
  <c r="B4088" i="7"/>
  <c r="AA4087" i="7"/>
  <c r="B4087" i="7"/>
  <c r="AA4086" i="7"/>
  <c r="B4086" i="7"/>
  <c r="AA4085" i="7"/>
  <c r="B4085" i="7"/>
  <c r="AA4084" i="7"/>
  <c r="B4084" i="7"/>
  <c r="AA4083" i="7"/>
  <c r="B4083" i="7"/>
  <c r="AA4082" i="7"/>
  <c r="B4082" i="7"/>
  <c r="AA4081" i="7"/>
  <c r="B4081" i="7"/>
  <c r="AA4080" i="7"/>
  <c r="B4080" i="7"/>
  <c r="AA4079" i="7"/>
  <c r="B4079" i="7"/>
  <c r="AA4078" i="7"/>
  <c r="B4078" i="7"/>
  <c r="AA4077" i="7"/>
  <c r="B4077" i="7"/>
  <c r="AA4076" i="7"/>
  <c r="B4076" i="7"/>
  <c r="AA4075" i="7"/>
  <c r="B4075" i="7"/>
  <c r="AA4074" i="7"/>
  <c r="B4074" i="7"/>
  <c r="AA4073" i="7"/>
  <c r="B4073" i="7"/>
  <c r="AA4072" i="7"/>
  <c r="B4072" i="7"/>
  <c r="AA4071" i="7"/>
  <c r="B4071" i="7"/>
  <c r="AA4070" i="7"/>
  <c r="B4070" i="7"/>
  <c r="AA4069" i="7"/>
  <c r="B4069" i="7"/>
  <c r="AA4068" i="7"/>
  <c r="B4068" i="7"/>
  <c r="AA4067" i="7"/>
  <c r="B4067" i="7"/>
  <c r="AA4066" i="7"/>
  <c r="B4066" i="7"/>
  <c r="AA4065" i="7"/>
  <c r="B4065" i="7"/>
  <c r="AA4064" i="7"/>
  <c r="B4064" i="7"/>
  <c r="AA4063" i="7"/>
  <c r="B4063" i="7"/>
  <c r="AA4062" i="7"/>
  <c r="B4062" i="7"/>
  <c r="AA4061" i="7"/>
  <c r="B4061" i="7"/>
  <c r="AA4060" i="7"/>
  <c r="B4060" i="7"/>
  <c r="AA4059" i="7"/>
  <c r="B4059" i="7"/>
  <c r="AA4058" i="7"/>
  <c r="B4058" i="7"/>
  <c r="AA4057" i="7"/>
  <c r="B4057" i="7"/>
  <c r="AA4056" i="7"/>
  <c r="B4056" i="7"/>
  <c r="AA4055" i="7"/>
  <c r="B4055" i="7"/>
  <c r="AA4054" i="7"/>
  <c r="B4054" i="7"/>
  <c r="AA4053" i="7"/>
  <c r="B4053" i="7"/>
  <c r="AA4052" i="7"/>
  <c r="B4052" i="7"/>
  <c r="AA4051" i="7"/>
  <c r="B4051" i="7"/>
  <c r="AA4050" i="7"/>
  <c r="B4050" i="7"/>
  <c r="AA4049" i="7"/>
  <c r="B4049" i="7"/>
  <c r="AA4048" i="7"/>
  <c r="B4048" i="7"/>
  <c r="AA4047" i="7"/>
  <c r="B4047" i="7"/>
  <c r="AA4046" i="7"/>
  <c r="B4046" i="7"/>
  <c r="AA4045" i="7"/>
  <c r="B4045" i="7"/>
  <c r="AA4044" i="7"/>
  <c r="B4044" i="7"/>
  <c r="AA4043" i="7"/>
  <c r="B4043" i="7"/>
  <c r="AA4042" i="7"/>
  <c r="B4042" i="7"/>
  <c r="AA4041" i="7"/>
  <c r="B4041" i="7"/>
  <c r="AA4040" i="7"/>
  <c r="B4040" i="7"/>
  <c r="AA4039" i="7"/>
  <c r="B4039" i="7"/>
  <c r="AA4038" i="7"/>
  <c r="B4038" i="7"/>
  <c r="AA4037" i="7"/>
  <c r="B4037" i="7"/>
  <c r="AA4036" i="7"/>
  <c r="B4036" i="7"/>
  <c r="AA4035" i="7"/>
  <c r="B4035" i="7"/>
  <c r="AA4034" i="7"/>
  <c r="B4034" i="7"/>
  <c r="AA4033" i="7"/>
  <c r="B4033" i="7"/>
  <c r="AA4032" i="7"/>
  <c r="B4032" i="7"/>
  <c r="AA4031" i="7"/>
  <c r="B4031" i="7"/>
  <c r="AA4030" i="7"/>
  <c r="B4030" i="7"/>
  <c r="AA4029" i="7"/>
  <c r="B4029" i="7"/>
  <c r="AA4028" i="7"/>
  <c r="B4028" i="7"/>
  <c r="AA4027" i="7"/>
  <c r="B4027" i="7"/>
  <c r="AA4026" i="7"/>
  <c r="B4026" i="7"/>
  <c r="AA4025" i="7"/>
  <c r="B4025" i="7"/>
  <c r="AA4024" i="7"/>
  <c r="B4024" i="7"/>
  <c r="AA4023" i="7"/>
  <c r="B4023" i="7"/>
  <c r="AA4022" i="7"/>
  <c r="B4022" i="7"/>
  <c r="AA4021" i="7"/>
  <c r="B4021" i="7"/>
  <c r="AA4020" i="7"/>
  <c r="B4020" i="7"/>
  <c r="AA4019" i="7"/>
  <c r="B4019" i="7"/>
  <c r="AA4018" i="7"/>
  <c r="B4018" i="7"/>
  <c r="AA4017" i="7"/>
  <c r="B4017" i="7"/>
  <c r="AA4016" i="7"/>
  <c r="B4016" i="7"/>
  <c r="AA4015" i="7"/>
  <c r="B4015" i="7"/>
  <c r="AA4014" i="7"/>
  <c r="B4014" i="7"/>
  <c r="AA4013" i="7"/>
  <c r="B4013" i="7"/>
  <c r="AA4012" i="7"/>
  <c r="B4012" i="7"/>
  <c r="AA4011" i="7"/>
  <c r="B4011" i="7"/>
  <c r="AA4010" i="7"/>
  <c r="B4010" i="7"/>
  <c r="AA4009" i="7"/>
  <c r="B4009" i="7"/>
  <c r="AA4008" i="7"/>
  <c r="B4008" i="7"/>
  <c r="AA4007" i="7"/>
  <c r="B4007" i="7"/>
  <c r="AA4006" i="7"/>
  <c r="B4006" i="7"/>
  <c r="AA4005" i="7"/>
  <c r="B4005" i="7"/>
  <c r="AA4004" i="7"/>
  <c r="B4004" i="7"/>
  <c r="AA4003" i="7"/>
  <c r="B4003" i="7"/>
  <c r="AA4002" i="7"/>
  <c r="B4002" i="7"/>
  <c r="AA4001" i="7"/>
  <c r="B4001" i="7"/>
  <c r="AA4000" i="7"/>
  <c r="B4000" i="7"/>
  <c r="AA3999" i="7"/>
  <c r="B3999" i="7"/>
  <c r="AA3998" i="7"/>
  <c r="B3998" i="7"/>
  <c r="AA3997" i="7"/>
  <c r="B3997" i="7"/>
  <c r="AA3996" i="7"/>
  <c r="B3996" i="7"/>
  <c r="AA3995" i="7"/>
  <c r="B3995" i="7"/>
  <c r="AA3994" i="7"/>
  <c r="B3994" i="7"/>
  <c r="AA3993" i="7"/>
  <c r="B3993" i="7"/>
  <c r="AA3992" i="7"/>
  <c r="B3992" i="7"/>
  <c r="AA3991" i="7"/>
  <c r="B3991" i="7"/>
  <c r="AA3990" i="7"/>
  <c r="B3990" i="7"/>
  <c r="AA3989" i="7"/>
  <c r="B3989" i="7"/>
  <c r="AA3988" i="7"/>
  <c r="B3988" i="7"/>
  <c r="AA3987" i="7"/>
  <c r="B3987" i="7"/>
  <c r="AA3986" i="7"/>
  <c r="B3986" i="7"/>
  <c r="AA3985" i="7"/>
  <c r="B3985" i="7"/>
  <c r="AA3984" i="7"/>
  <c r="B3984" i="7"/>
  <c r="AA3983" i="7"/>
  <c r="B3983" i="7"/>
  <c r="AA3982" i="7"/>
  <c r="B3982" i="7"/>
  <c r="AA3981" i="7"/>
  <c r="B3981" i="7"/>
  <c r="AA3980" i="7"/>
  <c r="B3980" i="7"/>
  <c r="AA3979" i="7"/>
  <c r="B3979" i="7"/>
  <c r="AA3978" i="7"/>
  <c r="B3978" i="7"/>
  <c r="AA3977" i="7"/>
  <c r="B3977" i="7"/>
  <c r="AA3976" i="7"/>
  <c r="B3976" i="7"/>
  <c r="AA3975" i="7"/>
  <c r="B3975" i="7"/>
  <c r="AA3974" i="7"/>
  <c r="B3974" i="7"/>
  <c r="AA3973" i="7"/>
  <c r="B3973" i="7"/>
  <c r="AA3972" i="7"/>
  <c r="B3972" i="7"/>
  <c r="AA3971" i="7"/>
  <c r="B3971" i="7"/>
  <c r="AA3970" i="7"/>
  <c r="B3970" i="7"/>
  <c r="AA3969" i="7"/>
  <c r="B3969" i="7"/>
  <c r="AA3968" i="7"/>
  <c r="B3968" i="7"/>
  <c r="AA3967" i="7"/>
  <c r="B3967" i="7"/>
  <c r="AA3966" i="7"/>
  <c r="B3966" i="7"/>
  <c r="AA3965" i="7"/>
  <c r="B3965" i="7"/>
  <c r="AA3964" i="7"/>
  <c r="B3964" i="7"/>
  <c r="AA3963" i="7"/>
  <c r="B3963" i="7"/>
  <c r="AA3962" i="7"/>
  <c r="B3962" i="7"/>
  <c r="AA3961" i="7"/>
  <c r="B3961" i="7"/>
  <c r="AA3960" i="7"/>
  <c r="B3960" i="7"/>
  <c r="AA3959" i="7"/>
  <c r="B3959" i="7"/>
  <c r="AA3958" i="7"/>
  <c r="B3958" i="7"/>
  <c r="AA3957" i="7"/>
  <c r="B3957" i="7"/>
  <c r="AA3956" i="7"/>
  <c r="B3956" i="7"/>
  <c r="AA3955" i="7"/>
  <c r="B3955" i="7"/>
  <c r="AA3954" i="7"/>
  <c r="B3954" i="7"/>
  <c r="AA3953" i="7"/>
  <c r="B3953" i="7"/>
  <c r="AA3952" i="7"/>
  <c r="B3952" i="7"/>
  <c r="AA3951" i="7"/>
  <c r="B3951" i="7"/>
  <c r="AA3950" i="7"/>
  <c r="B3950" i="7"/>
  <c r="AA3949" i="7"/>
  <c r="B3949" i="7"/>
  <c r="AA3948" i="7"/>
  <c r="B3948" i="7"/>
  <c r="AA3947" i="7"/>
  <c r="B3947" i="7"/>
  <c r="AA3946" i="7"/>
  <c r="B3946" i="7"/>
  <c r="AA3945" i="7"/>
  <c r="B3945" i="7"/>
  <c r="AA3944" i="7"/>
  <c r="B3944" i="7"/>
  <c r="AA3943" i="7"/>
  <c r="B3943" i="7"/>
  <c r="AA3942" i="7"/>
  <c r="B3942" i="7"/>
  <c r="AA3941" i="7"/>
  <c r="B3941" i="7"/>
  <c r="AA3940" i="7"/>
  <c r="B3940" i="7"/>
  <c r="AA3939" i="7"/>
  <c r="B3939" i="7"/>
  <c r="AA3938" i="7"/>
  <c r="B3938" i="7"/>
  <c r="AA3937" i="7"/>
  <c r="B3937" i="7"/>
  <c r="AA3936" i="7"/>
  <c r="B3936" i="7"/>
  <c r="AA3935" i="7"/>
  <c r="B3935" i="7"/>
  <c r="AA3934" i="7"/>
  <c r="B3934" i="7"/>
  <c r="AA3933" i="7"/>
  <c r="B3933" i="7"/>
  <c r="AA3932" i="7"/>
  <c r="B3932" i="7"/>
  <c r="AA3931" i="7"/>
  <c r="B3931" i="7"/>
  <c r="AA3930" i="7"/>
  <c r="B3930" i="7"/>
  <c r="AA3929" i="7"/>
  <c r="B3929" i="7"/>
  <c r="AA3928" i="7"/>
  <c r="B3928" i="7"/>
  <c r="AA3927" i="7"/>
  <c r="B3927" i="7"/>
  <c r="AA3926" i="7"/>
  <c r="B3926" i="7"/>
  <c r="AA3925" i="7"/>
  <c r="B3925" i="7"/>
  <c r="AA3924" i="7"/>
  <c r="B3924" i="7"/>
  <c r="AA3923" i="7"/>
  <c r="B3923" i="7"/>
  <c r="AA3922" i="7"/>
  <c r="B3922" i="7"/>
  <c r="AA3921" i="7"/>
  <c r="B3921" i="7"/>
  <c r="AA3920" i="7"/>
  <c r="B3920" i="7"/>
  <c r="AA3919" i="7"/>
  <c r="B3919" i="7"/>
  <c r="AA3918" i="7"/>
  <c r="B3918" i="7"/>
  <c r="AA3917" i="7"/>
  <c r="B3917" i="7"/>
  <c r="AA3916" i="7"/>
  <c r="B3916" i="7"/>
  <c r="AA3915" i="7"/>
  <c r="B3915" i="7"/>
  <c r="AA3914" i="7"/>
  <c r="B3914" i="7"/>
  <c r="AA3913" i="7"/>
  <c r="B3913" i="7"/>
  <c r="AA3912" i="7"/>
  <c r="B3912" i="7"/>
  <c r="AA3911" i="7"/>
  <c r="B3911" i="7"/>
  <c r="AA3910" i="7"/>
  <c r="B3910" i="7"/>
  <c r="AA3909" i="7"/>
  <c r="B3909" i="7"/>
  <c r="AA3908" i="7"/>
  <c r="B3908" i="7"/>
  <c r="AA3907" i="7"/>
  <c r="B3907" i="7"/>
  <c r="AA3906" i="7"/>
  <c r="B3906" i="7"/>
  <c r="AA3905" i="7"/>
  <c r="B3905" i="7"/>
  <c r="AA3904" i="7"/>
  <c r="B3904" i="7"/>
  <c r="AA3903" i="7"/>
  <c r="B3903" i="7"/>
  <c r="AA3902" i="7"/>
  <c r="B3902" i="7"/>
  <c r="AA3901" i="7"/>
  <c r="B3901" i="7"/>
  <c r="AA3900" i="7"/>
  <c r="B3900" i="7"/>
  <c r="AA3899" i="7"/>
  <c r="B3899" i="7"/>
  <c r="AA3898" i="7"/>
  <c r="B3898" i="7"/>
  <c r="AA3897" i="7"/>
  <c r="B3897" i="7"/>
  <c r="AA3896" i="7"/>
  <c r="B3896" i="7"/>
  <c r="AA3895" i="7"/>
  <c r="B3895" i="7"/>
  <c r="AA3894" i="7"/>
  <c r="B3894" i="7"/>
  <c r="AA3893" i="7"/>
  <c r="B3893" i="7"/>
  <c r="AA3892" i="7"/>
  <c r="B3892" i="7"/>
  <c r="AA3891" i="7"/>
  <c r="B3891" i="7"/>
  <c r="AA3890" i="7"/>
  <c r="B3890" i="7"/>
  <c r="AA3889" i="7"/>
  <c r="B3889" i="7"/>
  <c r="AA3888" i="7"/>
  <c r="B3888" i="7"/>
  <c r="AA3887" i="7"/>
  <c r="B3887" i="7"/>
  <c r="AA3886" i="7"/>
  <c r="B3886" i="7"/>
  <c r="AA3885" i="7"/>
  <c r="B3885" i="7"/>
  <c r="AA3884" i="7"/>
  <c r="B3884" i="7"/>
  <c r="AA3883" i="7"/>
  <c r="B3883" i="7"/>
  <c r="AA3882" i="7"/>
  <c r="B3882" i="7"/>
  <c r="AA3881" i="7"/>
  <c r="B3881" i="7"/>
  <c r="AA3880" i="7"/>
  <c r="B3880" i="7"/>
  <c r="AA3879" i="7"/>
  <c r="B3879" i="7"/>
  <c r="AA3878" i="7"/>
  <c r="B3878" i="7"/>
  <c r="AA3877" i="7"/>
  <c r="B3877" i="7"/>
  <c r="AA3876" i="7"/>
  <c r="B3876" i="7"/>
  <c r="AA3875" i="7"/>
  <c r="B3875" i="7"/>
  <c r="AA3874" i="7"/>
  <c r="B3874" i="7"/>
  <c r="AA3873" i="7"/>
  <c r="B3873" i="7"/>
  <c r="AA3872" i="7"/>
  <c r="B3872" i="7"/>
  <c r="AA3871" i="7"/>
  <c r="B3871" i="7"/>
  <c r="AA3870" i="7"/>
  <c r="B3870" i="7"/>
  <c r="AA3869" i="7"/>
  <c r="B3869" i="7"/>
  <c r="AA3868" i="7"/>
  <c r="B3868" i="7"/>
  <c r="AA3867" i="7"/>
  <c r="B3867" i="7"/>
  <c r="AA3866" i="7"/>
  <c r="B3866" i="7"/>
  <c r="AA3865" i="7"/>
  <c r="B3865" i="7"/>
  <c r="AA3864" i="7"/>
  <c r="B3864" i="7"/>
  <c r="AA3863" i="7"/>
  <c r="B3863" i="7"/>
  <c r="AA3862" i="7"/>
  <c r="B3862" i="7"/>
  <c r="AA3861" i="7"/>
  <c r="B3861" i="7"/>
  <c r="AA3860" i="7"/>
  <c r="B3860" i="7"/>
  <c r="AA3859" i="7"/>
  <c r="B3859" i="7"/>
  <c r="AA3858" i="7"/>
  <c r="B3858" i="7"/>
  <c r="AA3857" i="7"/>
  <c r="B3857" i="7"/>
  <c r="AA3856" i="7"/>
  <c r="B3856" i="7"/>
  <c r="AA3855" i="7"/>
  <c r="B3855" i="7"/>
  <c r="AA3854" i="7"/>
  <c r="B3854" i="7"/>
  <c r="AA3853" i="7"/>
  <c r="B3853" i="7"/>
  <c r="AA3852" i="7"/>
  <c r="B3852" i="7"/>
  <c r="AA3851" i="7"/>
  <c r="B3851" i="7"/>
  <c r="AA3850" i="7"/>
  <c r="B3850" i="7"/>
  <c r="AA3849" i="7"/>
  <c r="B3849" i="7"/>
  <c r="AA3848" i="7"/>
  <c r="B3848" i="7"/>
  <c r="AA3847" i="7"/>
  <c r="B3847" i="7"/>
  <c r="AA3846" i="7"/>
  <c r="B3846" i="7"/>
  <c r="AA3845" i="7"/>
  <c r="B3845" i="7"/>
  <c r="AA3844" i="7"/>
  <c r="B3844" i="7"/>
  <c r="AA3843" i="7"/>
  <c r="B3843" i="7"/>
  <c r="AA3842" i="7"/>
  <c r="B3842" i="7"/>
  <c r="AA3841" i="7"/>
  <c r="B3841" i="7"/>
  <c r="AA3840" i="7"/>
  <c r="B3840" i="7"/>
  <c r="AA3839" i="7"/>
  <c r="B3839" i="7"/>
  <c r="AA3838" i="7"/>
  <c r="B3838" i="7"/>
  <c r="AA3837" i="7"/>
  <c r="B3837" i="7"/>
  <c r="AA3836" i="7"/>
  <c r="B3836" i="7"/>
  <c r="AA3835" i="7"/>
  <c r="B3835" i="7"/>
  <c r="AA3834" i="7"/>
  <c r="B3834" i="7"/>
  <c r="AA3833" i="7"/>
  <c r="B3833" i="7"/>
  <c r="AA3832" i="7"/>
  <c r="B3832" i="7"/>
  <c r="AA3831" i="7"/>
  <c r="B3831" i="7"/>
  <c r="AA3830" i="7"/>
  <c r="B3830" i="7"/>
  <c r="AA3829" i="7"/>
  <c r="B3829" i="7"/>
  <c r="AA3828" i="7"/>
  <c r="B3828" i="7"/>
  <c r="AA3827" i="7"/>
  <c r="B3827" i="7"/>
  <c r="AA3826" i="7"/>
  <c r="B3826" i="7"/>
  <c r="AA3825" i="7"/>
  <c r="B3825" i="7"/>
  <c r="AA3824" i="7"/>
  <c r="B3824" i="7"/>
  <c r="AA3823" i="7"/>
  <c r="B3823" i="7"/>
  <c r="AA3822" i="7"/>
  <c r="B3822" i="7"/>
  <c r="AA3821" i="7"/>
  <c r="B3821" i="7"/>
  <c r="AA3820" i="7"/>
  <c r="B3820" i="7"/>
  <c r="AA3819" i="7"/>
  <c r="B3819" i="7"/>
  <c r="AA3818" i="7"/>
  <c r="B3818" i="7"/>
  <c r="AA3817" i="7"/>
  <c r="B3817" i="7"/>
  <c r="AA3816" i="7"/>
  <c r="B3816" i="7"/>
  <c r="AA3815" i="7"/>
  <c r="B3815" i="7"/>
  <c r="AA3814" i="7"/>
  <c r="B3814" i="7"/>
  <c r="AA3813" i="7"/>
  <c r="B3813" i="7"/>
  <c r="AA3812" i="7"/>
  <c r="B3812" i="7"/>
  <c r="AA3811" i="7"/>
  <c r="B3811" i="7"/>
  <c r="AA3810" i="7"/>
  <c r="B3810" i="7"/>
  <c r="AA3809" i="7"/>
  <c r="B3809" i="7"/>
  <c r="AA3808" i="7"/>
  <c r="B3808" i="7"/>
  <c r="AA3807" i="7"/>
  <c r="B3807" i="7"/>
  <c r="AA3806" i="7"/>
  <c r="B3806" i="7"/>
  <c r="AA3805" i="7"/>
  <c r="B3805" i="7"/>
  <c r="AA3804" i="7"/>
  <c r="B3804" i="7"/>
  <c r="AA3803" i="7"/>
  <c r="B3803" i="7"/>
  <c r="AA3802" i="7"/>
  <c r="B3802" i="7"/>
  <c r="AA3801" i="7"/>
  <c r="B3801" i="7"/>
  <c r="AA3800" i="7"/>
  <c r="B3800" i="7"/>
  <c r="AA3799" i="7"/>
  <c r="B3799" i="7"/>
  <c r="AA3798" i="7"/>
  <c r="B3798" i="7"/>
  <c r="AA3797" i="7"/>
  <c r="B3797" i="7"/>
  <c r="AA3796" i="7"/>
  <c r="B3796" i="7"/>
  <c r="AA3795" i="7"/>
  <c r="B3795" i="7"/>
  <c r="AA3794" i="7"/>
  <c r="B3794" i="7"/>
  <c r="AA3793" i="7"/>
  <c r="B3793" i="7"/>
  <c r="AA3792" i="7"/>
  <c r="B3792" i="7"/>
  <c r="AA3791" i="7"/>
  <c r="B3791" i="7"/>
  <c r="AA3790" i="7"/>
  <c r="B3790" i="7"/>
  <c r="AA3789" i="7"/>
  <c r="B3789" i="7"/>
  <c r="AA3788" i="7"/>
  <c r="B3788" i="7"/>
  <c r="AA3787" i="7"/>
  <c r="B3787" i="7"/>
  <c r="AA3786" i="7"/>
  <c r="B3786" i="7"/>
  <c r="AA3785" i="7"/>
  <c r="B3785" i="7"/>
  <c r="AA3784" i="7"/>
  <c r="B3784" i="7"/>
  <c r="AA3783" i="7"/>
  <c r="B3783" i="7"/>
  <c r="AA3782" i="7"/>
  <c r="B3782" i="7"/>
  <c r="AA3781" i="7"/>
  <c r="B3781" i="7"/>
  <c r="AA3780" i="7"/>
  <c r="B3780" i="7"/>
  <c r="AA3779" i="7"/>
  <c r="B3779" i="7"/>
  <c r="AA3778" i="7"/>
  <c r="B3778" i="7"/>
  <c r="AA3777" i="7"/>
  <c r="B3777" i="7"/>
  <c r="AA3776" i="7"/>
  <c r="B3776" i="7"/>
  <c r="AA3775" i="7"/>
  <c r="B3775" i="7"/>
  <c r="AA3774" i="7"/>
  <c r="B3774" i="7"/>
  <c r="AA3773" i="7"/>
  <c r="B3773" i="7"/>
  <c r="AA3772" i="7"/>
  <c r="B3772" i="7"/>
  <c r="AA3771" i="7"/>
  <c r="B3771" i="7"/>
  <c r="AA3770" i="7"/>
  <c r="B3770" i="7"/>
  <c r="AA3769" i="7"/>
  <c r="B3769" i="7"/>
  <c r="AA3768" i="7"/>
  <c r="B3768" i="7"/>
  <c r="AA3767" i="7"/>
  <c r="B3767" i="7"/>
  <c r="AA3766" i="7"/>
  <c r="B3766" i="7"/>
  <c r="AA3765" i="7"/>
  <c r="B3765" i="7"/>
  <c r="AA3764" i="7"/>
  <c r="B3764" i="7"/>
  <c r="AA3763" i="7"/>
  <c r="B3763" i="7"/>
  <c r="AA3762" i="7"/>
  <c r="B3762" i="7"/>
  <c r="AA3761" i="7"/>
  <c r="B3761" i="7"/>
  <c r="AA3760" i="7"/>
  <c r="B3760" i="7"/>
  <c r="AA3759" i="7"/>
  <c r="B3759" i="7"/>
  <c r="AA3758" i="7"/>
  <c r="B3758" i="7"/>
  <c r="AA3757" i="7"/>
  <c r="B3757" i="7"/>
  <c r="AA3756" i="7"/>
  <c r="B3756" i="7"/>
  <c r="AA3755" i="7"/>
  <c r="B3755" i="7"/>
  <c r="AA3754" i="7"/>
  <c r="B3754" i="7"/>
  <c r="AA3753" i="7"/>
  <c r="B3753" i="7"/>
  <c r="AA3752" i="7"/>
  <c r="B3752" i="7"/>
  <c r="AA3751" i="7"/>
  <c r="B3751" i="7"/>
  <c r="AA3750" i="7"/>
  <c r="B3750" i="7"/>
  <c r="AA3749" i="7"/>
  <c r="B3749" i="7"/>
  <c r="AA3748" i="7"/>
  <c r="B3748" i="7"/>
  <c r="AA3747" i="7"/>
  <c r="B3747" i="7"/>
  <c r="AA3746" i="7"/>
  <c r="B3746" i="7"/>
  <c r="AA3745" i="7"/>
  <c r="B3745" i="7"/>
  <c r="AA3744" i="7"/>
  <c r="B3744" i="7"/>
  <c r="AA3743" i="7"/>
  <c r="B3743" i="7"/>
  <c r="AA3742" i="7"/>
  <c r="B3742" i="7"/>
  <c r="AA3741" i="7"/>
  <c r="B3741" i="7"/>
  <c r="AA3740" i="7"/>
  <c r="B3740" i="7"/>
  <c r="AA3739" i="7"/>
  <c r="B3739" i="7"/>
  <c r="AA3738" i="7"/>
  <c r="B3738" i="7"/>
  <c r="AA3737" i="7"/>
  <c r="B3737" i="7"/>
  <c r="AA3736" i="7"/>
  <c r="B3736" i="7"/>
  <c r="AA3735" i="7"/>
  <c r="B3735" i="7"/>
  <c r="AA3734" i="7"/>
  <c r="B3734" i="7"/>
  <c r="AA3733" i="7"/>
  <c r="B3733" i="7"/>
  <c r="AA3732" i="7"/>
  <c r="B3732" i="7"/>
  <c r="AA3731" i="7"/>
  <c r="B3731" i="7"/>
  <c r="AA3730" i="7"/>
  <c r="B3730" i="7"/>
  <c r="AA3729" i="7"/>
  <c r="B3729" i="7"/>
  <c r="AA3728" i="7"/>
  <c r="B3728" i="7"/>
  <c r="AA3727" i="7"/>
  <c r="B3727" i="7"/>
  <c r="AA3726" i="7"/>
  <c r="B3726" i="7"/>
  <c r="AA3725" i="7"/>
  <c r="B3725" i="7"/>
  <c r="AA3724" i="7"/>
  <c r="B3724" i="7"/>
  <c r="AA3723" i="7"/>
  <c r="B3723" i="7"/>
  <c r="AA3722" i="7"/>
  <c r="B3722" i="7"/>
  <c r="AA3721" i="7"/>
  <c r="B3721" i="7"/>
  <c r="AA3720" i="7"/>
  <c r="B3720" i="7"/>
  <c r="AA3719" i="7"/>
  <c r="B3719" i="7"/>
  <c r="AA3718" i="7"/>
  <c r="B3718" i="7"/>
  <c r="AA3717" i="7"/>
  <c r="B3717" i="7"/>
  <c r="AA3716" i="7"/>
  <c r="B3716" i="7"/>
  <c r="AA3715" i="7"/>
  <c r="B3715" i="7"/>
  <c r="AA3714" i="7"/>
  <c r="B3714" i="7"/>
  <c r="AA3713" i="7"/>
  <c r="B3713" i="7"/>
  <c r="AA3712" i="7"/>
  <c r="B3712" i="7"/>
  <c r="AA3711" i="7"/>
  <c r="B3711" i="7"/>
  <c r="AA3710" i="7"/>
  <c r="B3710" i="7"/>
  <c r="AA3709" i="7"/>
  <c r="B3709" i="7"/>
  <c r="AA3708" i="7"/>
  <c r="B3708" i="7"/>
  <c r="AA3707" i="7"/>
  <c r="B3707" i="7"/>
  <c r="AA3706" i="7"/>
  <c r="B3706" i="7"/>
  <c r="AA3705" i="7"/>
  <c r="B3705" i="7"/>
  <c r="AA3704" i="7"/>
  <c r="B3704" i="7"/>
  <c r="AA3703" i="7"/>
  <c r="B3703" i="7"/>
  <c r="AA3702" i="7"/>
  <c r="B3702" i="7"/>
  <c r="AA3701" i="7"/>
  <c r="B3701" i="7"/>
  <c r="AA3700" i="7"/>
  <c r="B3700" i="7"/>
  <c r="AA3699" i="7"/>
  <c r="B3699" i="7"/>
  <c r="AA3698" i="7"/>
  <c r="B3698" i="7"/>
  <c r="AA3697" i="7"/>
  <c r="B3697" i="7"/>
  <c r="AA3696" i="7"/>
  <c r="B3696" i="7"/>
  <c r="AA3695" i="7"/>
  <c r="B3695" i="7"/>
  <c r="AA3694" i="7"/>
  <c r="B3694" i="7"/>
  <c r="AA3693" i="7"/>
  <c r="B3693" i="7"/>
  <c r="AA3692" i="7"/>
  <c r="B3692" i="7"/>
  <c r="AA3691" i="7"/>
  <c r="B3691" i="7"/>
  <c r="AA3690" i="7"/>
  <c r="B3690" i="7"/>
  <c r="AA3689" i="7"/>
  <c r="B3689" i="7"/>
  <c r="AA3688" i="7"/>
  <c r="B3688" i="7"/>
  <c r="AA3687" i="7"/>
  <c r="B3687" i="7"/>
  <c r="AA3686" i="7"/>
  <c r="B3686" i="7"/>
  <c r="AA3685" i="7"/>
  <c r="B3685" i="7"/>
  <c r="AA3684" i="7"/>
  <c r="B3684" i="7"/>
  <c r="AA3683" i="7"/>
  <c r="B3683" i="7"/>
  <c r="AA3682" i="7"/>
  <c r="B3682" i="7"/>
  <c r="AA3681" i="7"/>
  <c r="B3681" i="7"/>
  <c r="AA3680" i="7"/>
  <c r="B3680" i="7"/>
  <c r="AA3679" i="7"/>
  <c r="B3679" i="7"/>
  <c r="AA3678" i="7"/>
  <c r="B3678" i="7"/>
  <c r="AA3677" i="7"/>
  <c r="B3677" i="7"/>
  <c r="AA3676" i="7"/>
  <c r="B3676" i="7"/>
  <c r="AA3675" i="7"/>
  <c r="B3675" i="7"/>
  <c r="AA3674" i="7"/>
  <c r="B3674" i="7"/>
  <c r="AA3673" i="7"/>
  <c r="B3673" i="7"/>
  <c r="AA3672" i="7"/>
  <c r="B3672" i="7"/>
  <c r="AA3671" i="7"/>
  <c r="B3671" i="7"/>
  <c r="AA3670" i="7"/>
  <c r="B3670" i="7"/>
  <c r="AA3669" i="7"/>
  <c r="B3669" i="7"/>
  <c r="AA3668" i="7"/>
  <c r="B3668" i="7"/>
  <c r="AA3667" i="7"/>
  <c r="B3667" i="7"/>
  <c r="AA3666" i="7"/>
  <c r="B3666" i="7"/>
  <c r="AA3665" i="7"/>
  <c r="B3665" i="7"/>
  <c r="AA3664" i="7"/>
  <c r="B3664" i="7"/>
  <c r="AA3663" i="7"/>
  <c r="B3663" i="7"/>
  <c r="AA3662" i="7"/>
  <c r="B3662" i="7"/>
  <c r="AA3661" i="7"/>
  <c r="B3661" i="7"/>
  <c r="AA3660" i="7"/>
  <c r="B3660" i="7"/>
  <c r="AA3659" i="7"/>
  <c r="B3659" i="7"/>
  <c r="AA3658" i="7"/>
  <c r="B3658" i="7"/>
  <c r="AA3657" i="7"/>
  <c r="B3657" i="7"/>
  <c r="AA3656" i="7"/>
  <c r="B3656" i="7"/>
  <c r="AA3655" i="7"/>
  <c r="B3655" i="7"/>
  <c r="AA3654" i="7"/>
  <c r="B3654" i="7"/>
  <c r="AA3653" i="7"/>
  <c r="B3653" i="7"/>
  <c r="AA3652" i="7"/>
  <c r="B3652" i="7"/>
  <c r="AA3651" i="7"/>
  <c r="B3651" i="7"/>
  <c r="AA3650" i="7"/>
  <c r="B3650" i="7"/>
  <c r="AA3649" i="7"/>
  <c r="B3649" i="7"/>
  <c r="AA3648" i="7"/>
  <c r="B3648" i="7"/>
  <c r="AA3647" i="7"/>
  <c r="B3647" i="7"/>
  <c r="AA3646" i="7"/>
  <c r="B3646" i="7"/>
  <c r="AA3645" i="7"/>
  <c r="B3645" i="7"/>
  <c r="AA3644" i="7"/>
  <c r="B3644" i="7"/>
  <c r="AA3643" i="7"/>
  <c r="B3643" i="7"/>
  <c r="AA3642" i="7"/>
  <c r="B3642" i="7"/>
  <c r="AA3641" i="7"/>
  <c r="B3641" i="7"/>
  <c r="AA3640" i="7"/>
  <c r="B3640" i="7"/>
  <c r="AA3639" i="7"/>
  <c r="B3639" i="7"/>
  <c r="AA3638" i="7"/>
  <c r="B3638" i="7"/>
  <c r="AA3637" i="7"/>
  <c r="B3637" i="7"/>
  <c r="AA3636" i="7"/>
  <c r="B3636" i="7"/>
  <c r="AA3635" i="7"/>
  <c r="B3635" i="7"/>
  <c r="AA3634" i="7"/>
  <c r="B3634" i="7"/>
  <c r="AA3633" i="7"/>
  <c r="B3633" i="7"/>
  <c r="AA3632" i="7"/>
  <c r="B3632" i="7"/>
  <c r="AA3631" i="7"/>
  <c r="B3631" i="7"/>
  <c r="AA3630" i="7"/>
  <c r="B3630" i="7"/>
  <c r="AA3629" i="7"/>
  <c r="B3629" i="7"/>
  <c r="AA3628" i="7"/>
  <c r="B3628" i="7"/>
  <c r="AA3627" i="7"/>
  <c r="B3627" i="7"/>
  <c r="AA3626" i="7"/>
  <c r="B3626" i="7"/>
  <c r="AA3625" i="7"/>
  <c r="B3625" i="7"/>
  <c r="AA3624" i="7"/>
  <c r="B3624" i="7"/>
  <c r="AA3623" i="7"/>
  <c r="B3623" i="7"/>
  <c r="AA3622" i="7"/>
  <c r="B3622" i="7"/>
  <c r="AA3621" i="7"/>
  <c r="B3621" i="7"/>
  <c r="AA3620" i="7"/>
  <c r="B3620" i="7"/>
  <c r="AA3619" i="7"/>
  <c r="B3619" i="7"/>
  <c r="AA3618" i="7"/>
  <c r="B3618" i="7"/>
  <c r="AA3617" i="7"/>
  <c r="B3617" i="7"/>
  <c r="AA3616" i="7"/>
  <c r="B3616" i="7"/>
  <c r="AA3615" i="7"/>
  <c r="B3615" i="7"/>
  <c r="AA3614" i="7"/>
  <c r="B3614" i="7"/>
  <c r="AA3613" i="7"/>
  <c r="B3613" i="7"/>
  <c r="AA3612" i="7"/>
  <c r="B3612" i="7"/>
  <c r="AA3611" i="7"/>
  <c r="B3611" i="7"/>
  <c r="AA3610" i="7"/>
  <c r="B3610" i="7"/>
  <c r="AA3609" i="7"/>
  <c r="B3609" i="7"/>
  <c r="AA3608" i="7"/>
  <c r="B3608" i="7"/>
  <c r="AA3607" i="7"/>
  <c r="B3607" i="7"/>
  <c r="AA3606" i="7"/>
  <c r="B3606" i="7"/>
  <c r="AA3605" i="7"/>
  <c r="B3605" i="7"/>
  <c r="AA3604" i="7"/>
  <c r="B3604" i="7"/>
  <c r="AA3603" i="7"/>
  <c r="B3603" i="7"/>
  <c r="AA3602" i="7"/>
  <c r="B3602" i="7"/>
  <c r="AA3601" i="7"/>
  <c r="B3601" i="7"/>
  <c r="AA3600" i="7"/>
  <c r="B3600" i="7"/>
  <c r="AA3599" i="7"/>
  <c r="B3599" i="7"/>
  <c r="AA3598" i="7"/>
  <c r="B3598" i="7"/>
  <c r="AA3597" i="7"/>
  <c r="B3597" i="7"/>
  <c r="AA3596" i="7"/>
  <c r="B3596" i="7"/>
  <c r="AA3595" i="7"/>
  <c r="B3595" i="7"/>
  <c r="AA3594" i="7"/>
  <c r="B3594" i="7"/>
  <c r="AA3593" i="7"/>
  <c r="B3593" i="7"/>
  <c r="AA3592" i="7"/>
  <c r="B3592" i="7"/>
  <c r="AA3591" i="7"/>
  <c r="B3591" i="7"/>
  <c r="AA3590" i="7"/>
  <c r="B3590" i="7"/>
  <c r="AA3589" i="7"/>
  <c r="B3589" i="7"/>
  <c r="AA3588" i="7"/>
  <c r="B3588" i="7"/>
  <c r="AA3587" i="7"/>
  <c r="B3587" i="7"/>
  <c r="AA3586" i="7"/>
  <c r="B3586" i="7"/>
  <c r="AA3585" i="7"/>
  <c r="B3585" i="7"/>
  <c r="AA3584" i="7"/>
  <c r="B3584" i="7"/>
  <c r="AA3583" i="7"/>
  <c r="B3583" i="7"/>
  <c r="AA3582" i="7"/>
  <c r="B3582" i="7"/>
  <c r="AA3581" i="7"/>
  <c r="B3581" i="7"/>
  <c r="AA3580" i="7"/>
  <c r="B3580" i="7"/>
  <c r="AA3579" i="7"/>
  <c r="B3579" i="7"/>
  <c r="AA3578" i="7"/>
  <c r="B3578" i="7"/>
  <c r="AA3577" i="7"/>
  <c r="B3577" i="7"/>
  <c r="AA3576" i="7"/>
  <c r="B3576" i="7"/>
  <c r="AA3575" i="7"/>
  <c r="B3575" i="7"/>
  <c r="AA3574" i="7"/>
  <c r="B3574" i="7"/>
  <c r="AA3573" i="7"/>
  <c r="B3573" i="7"/>
  <c r="AA3572" i="7"/>
  <c r="B3572" i="7"/>
  <c r="AA3571" i="7"/>
  <c r="B3571" i="7"/>
  <c r="AA3570" i="7"/>
  <c r="B3570" i="7"/>
  <c r="AA3569" i="7"/>
  <c r="B3569" i="7"/>
  <c r="AA3568" i="7"/>
  <c r="B3568" i="7"/>
  <c r="AA3567" i="7"/>
  <c r="B3567" i="7"/>
  <c r="AA3566" i="7"/>
  <c r="B3566" i="7"/>
  <c r="AA3565" i="7"/>
  <c r="B3565" i="7"/>
  <c r="AA3564" i="7"/>
  <c r="B3564" i="7"/>
  <c r="AA3563" i="7"/>
  <c r="B3563" i="7"/>
  <c r="AA3562" i="7"/>
  <c r="B3562" i="7"/>
  <c r="AA3561" i="7"/>
  <c r="B3561" i="7"/>
  <c r="AA3560" i="7"/>
  <c r="B3560" i="7"/>
  <c r="AA3559" i="7"/>
  <c r="B3559" i="7"/>
  <c r="AA3558" i="7"/>
  <c r="B3558" i="7"/>
  <c r="AA3557" i="7"/>
  <c r="B3557" i="7"/>
  <c r="AA3556" i="7"/>
  <c r="B3556" i="7"/>
  <c r="AA3555" i="7"/>
  <c r="B3555" i="7"/>
  <c r="AA3554" i="7"/>
  <c r="B3554" i="7"/>
  <c r="AA3553" i="7"/>
  <c r="B3553" i="7"/>
  <c r="AA3552" i="7"/>
  <c r="B3552" i="7"/>
  <c r="AA3551" i="7"/>
  <c r="B3551" i="7"/>
  <c r="AA3550" i="7"/>
  <c r="B3550" i="7"/>
  <c r="AA3549" i="7"/>
  <c r="B3549" i="7"/>
  <c r="AA3548" i="7"/>
  <c r="B3548" i="7"/>
  <c r="AA3547" i="7"/>
  <c r="B3547" i="7"/>
  <c r="AA3546" i="7"/>
  <c r="B3546" i="7"/>
  <c r="AA3545" i="7"/>
  <c r="B3545" i="7"/>
  <c r="AA3544" i="7"/>
  <c r="B3544" i="7"/>
  <c r="AA3543" i="7"/>
  <c r="B3543" i="7"/>
  <c r="AA3542" i="7"/>
  <c r="B3542" i="7"/>
  <c r="AA3541" i="7"/>
  <c r="B3541" i="7"/>
  <c r="AA3540" i="7"/>
  <c r="B3540" i="7"/>
  <c r="AA3539" i="7"/>
  <c r="B3539" i="7"/>
  <c r="AA3538" i="7"/>
  <c r="B3538" i="7"/>
  <c r="AA3537" i="7"/>
  <c r="B3537" i="7"/>
  <c r="AA3536" i="7"/>
  <c r="B3536" i="7"/>
  <c r="AA3535" i="7"/>
  <c r="B3535" i="7"/>
  <c r="AA3534" i="7"/>
  <c r="B3534" i="7"/>
  <c r="AA3533" i="7"/>
  <c r="B3533" i="7"/>
  <c r="AA3532" i="7"/>
  <c r="B3532" i="7"/>
  <c r="AA3531" i="7"/>
  <c r="B3531" i="7"/>
  <c r="AA3530" i="7"/>
  <c r="B3530" i="7"/>
  <c r="AA3529" i="7"/>
  <c r="B3529" i="7"/>
  <c r="AA3528" i="7"/>
  <c r="B3528" i="7"/>
  <c r="AA3527" i="7"/>
  <c r="B3527" i="7"/>
  <c r="AA3526" i="7"/>
  <c r="B3526" i="7"/>
  <c r="AA3525" i="7"/>
  <c r="B3525" i="7"/>
  <c r="AA3524" i="7"/>
  <c r="B3524" i="7"/>
  <c r="AA3523" i="7"/>
  <c r="B3523" i="7"/>
  <c r="AA3522" i="7"/>
  <c r="B3522" i="7"/>
  <c r="AA3521" i="7"/>
  <c r="B3521" i="7"/>
  <c r="AA3520" i="7"/>
  <c r="B3520" i="7"/>
  <c r="AA3519" i="7"/>
  <c r="B3519" i="7"/>
  <c r="AA3518" i="7"/>
  <c r="B3518" i="7"/>
  <c r="AA3517" i="7"/>
  <c r="B3517" i="7"/>
  <c r="AA3516" i="7"/>
  <c r="B3516" i="7"/>
  <c r="AA3515" i="7"/>
  <c r="B3515" i="7"/>
  <c r="AA3514" i="7"/>
  <c r="B3514" i="7"/>
  <c r="AA3513" i="7"/>
  <c r="B3513" i="7"/>
  <c r="AA3512" i="7"/>
  <c r="B3512" i="7"/>
  <c r="AA3511" i="7"/>
  <c r="B3511" i="7"/>
  <c r="AA3510" i="7"/>
  <c r="B3510" i="7"/>
  <c r="AA3509" i="7"/>
  <c r="B3509" i="7"/>
  <c r="AA3508" i="7"/>
  <c r="B3508" i="7"/>
  <c r="AA3507" i="7"/>
  <c r="B3507" i="7"/>
  <c r="AA3506" i="7"/>
  <c r="B3506" i="7"/>
  <c r="AA3505" i="7"/>
  <c r="B3505" i="7"/>
  <c r="AA3504" i="7"/>
  <c r="B3504" i="7"/>
  <c r="AA3503" i="7"/>
  <c r="B3503" i="7"/>
  <c r="AA3502" i="7"/>
  <c r="B3502" i="7"/>
  <c r="AA3501" i="7"/>
  <c r="B3501" i="7"/>
  <c r="AA3500" i="7"/>
  <c r="B3500" i="7"/>
  <c r="AA3499" i="7"/>
  <c r="B3499" i="7"/>
  <c r="AA3498" i="7"/>
  <c r="B3498" i="7"/>
  <c r="AA3497" i="7"/>
  <c r="B3497" i="7"/>
  <c r="AA3496" i="7"/>
  <c r="B3496" i="7"/>
  <c r="AA3495" i="7"/>
  <c r="B3495" i="7"/>
  <c r="AA3494" i="7"/>
  <c r="B3494" i="7"/>
  <c r="AA3493" i="7"/>
  <c r="B3493" i="7"/>
  <c r="AA3492" i="7"/>
  <c r="B3492" i="7"/>
  <c r="AA3491" i="7"/>
  <c r="B3491" i="7"/>
  <c r="AA3490" i="7"/>
  <c r="B3490" i="7"/>
  <c r="AA3489" i="7"/>
  <c r="B3489" i="7"/>
  <c r="AA3488" i="7"/>
  <c r="B3488" i="7"/>
  <c r="AA3487" i="7"/>
  <c r="B3487" i="7"/>
  <c r="AA3486" i="7"/>
  <c r="B3486" i="7"/>
  <c r="AA3485" i="7"/>
  <c r="B3485" i="7"/>
  <c r="AA3484" i="7"/>
  <c r="B3484" i="7"/>
  <c r="AA3483" i="7"/>
  <c r="B3483" i="7"/>
  <c r="AA3482" i="7"/>
  <c r="B3482" i="7"/>
  <c r="AA3481" i="7"/>
  <c r="B3481" i="7"/>
  <c r="AA3480" i="7"/>
  <c r="B3480" i="7"/>
  <c r="AA3479" i="7"/>
  <c r="B3479" i="7"/>
  <c r="AA3478" i="7"/>
  <c r="B3478" i="7"/>
  <c r="AA3477" i="7"/>
  <c r="B3477" i="7"/>
  <c r="AA3476" i="7"/>
  <c r="B3476" i="7"/>
  <c r="AA3475" i="7"/>
  <c r="B3475" i="7"/>
  <c r="AA3474" i="7"/>
  <c r="B3474" i="7"/>
  <c r="AA3473" i="7"/>
  <c r="B3473" i="7"/>
  <c r="AA3472" i="7"/>
  <c r="B3472" i="7"/>
  <c r="AA3471" i="7"/>
  <c r="B3471" i="7"/>
  <c r="AA3470" i="7"/>
  <c r="B3470" i="7"/>
  <c r="AA3469" i="7"/>
  <c r="B3469" i="7"/>
  <c r="AA3468" i="7"/>
  <c r="B3468" i="7"/>
  <c r="AA3467" i="7"/>
  <c r="B3467" i="7"/>
  <c r="AA3466" i="7"/>
  <c r="B3466" i="7"/>
  <c r="AA3465" i="7"/>
  <c r="B3465" i="7"/>
  <c r="AA3464" i="7"/>
  <c r="B3464" i="7"/>
  <c r="AA3463" i="7"/>
  <c r="B3463" i="7"/>
  <c r="AA3462" i="7"/>
  <c r="B3462" i="7"/>
  <c r="AA3461" i="7"/>
  <c r="B3461" i="7"/>
  <c r="AA3460" i="7"/>
  <c r="B3460" i="7"/>
  <c r="AA3459" i="7"/>
  <c r="B3459" i="7"/>
  <c r="AA3458" i="7"/>
  <c r="B3458" i="7"/>
  <c r="AA3457" i="7"/>
  <c r="B3457" i="7"/>
  <c r="AA3456" i="7"/>
  <c r="B3456" i="7"/>
  <c r="AA3455" i="7"/>
  <c r="B3455" i="7"/>
  <c r="AA3454" i="7"/>
  <c r="B3454" i="7"/>
  <c r="AA3453" i="7"/>
  <c r="B3453" i="7"/>
  <c r="AA3452" i="7"/>
  <c r="B3452" i="7"/>
  <c r="AA3451" i="7"/>
  <c r="B3451" i="7"/>
  <c r="AA3450" i="7"/>
  <c r="B3450" i="7"/>
  <c r="AA3449" i="7"/>
  <c r="B3449" i="7"/>
  <c r="AA3448" i="7"/>
  <c r="B3448" i="7"/>
  <c r="AA3447" i="7"/>
  <c r="B3447" i="7"/>
  <c r="AA3446" i="7"/>
  <c r="B3446" i="7"/>
  <c r="AA3445" i="7"/>
  <c r="B3445" i="7"/>
  <c r="AA3444" i="7"/>
  <c r="B3444" i="7"/>
  <c r="AA3443" i="7"/>
  <c r="B3443" i="7"/>
  <c r="AA3442" i="7"/>
  <c r="B3442" i="7"/>
  <c r="AA3441" i="7"/>
  <c r="B3441" i="7"/>
  <c r="AA3440" i="7"/>
  <c r="B3440" i="7"/>
  <c r="AA3439" i="7"/>
  <c r="B3439" i="7"/>
  <c r="AA3438" i="7"/>
  <c r="B3438" i="7"/>
  <c r="AA3437" i="7"/>
  <c r="B3437" i="7"/>
  <c r="AA3436" i="7"/>
  <c r="B3436" i="7"/>
  <c r="AA3435" i="7"/>
  <c r="B3435" i="7"/>
  <c r="AA3434" i="7"/>
  <c r="B3434" i="7"/>
  <c r="AA3433" i="7"/>
  <c r="B3433" i="7"/>
  <c r="AA3432" i="7"/>
  <c r="B3432" i="7"/>
  <c r="AA3431" i="7"/>
  <c r="B3431" i="7"/>
  <c r="AA3430" i="7"/>
  <c r="B3430" i="7"/>
  <c r="AA3429" i="7"/>
  <c r="B3429" i="7"/>
  <c r="AA3428" i="7"/>
  <c r="B3428" i="7"/>
  <c r="AA3427" i="7"/>
  <c r="B3427" i="7"/>
  <c r="AA3426" i="7"/>
  <c r="B3426" i="7"/>
  <c r="AA3425" i="7"/>
  <c r="B3425" i="7"/>
  <c r="AA3424" i="7"/>
  <c r="B3424" i="7"/>
  <c r="AA3423" i="7"/>
  <c r="B3423" i="7"/>
  <c r="AA3422" i="7"/>
  <c r="B3422" i="7"/>
  <c r="AA3421" i="7"/>
  <c r="B3421" i="7"/>
  <c r="AA3420" i="7"/>
  <c r="B3420" i="7"/>
  <c r="AA3419" i="7"/>
  <c r="B3419" i="7"/>
  <c r="AA3418" i="7"/>
  <c r="B3418" i="7"/>
  <c r="AA3417" i="7"/>
  <c r="B3417" i="7"/>
  <c r="AA3416" i="7"/>
  <c r="B3416" i="7"/>
  <c r="AA3415" i="7"/>
  <c r="B3415" i="7"/>
  <c r="AA3414" i="7"/>
  <c r="B3414" i="7"/>
  <c r="AA3413" i="7"/>
  <c r="B3413" i="7"/>
  <c r="AA3412" i="7"/>
  <c r="B3412" i="7"/>
  <c r="AA3411" i="7"/>
  <c r="B3411" i="7"/>
  <c r="AA3410" i="7"/>
  <c r="B3410" i="7"/>
  <c r="AA3409" i="7"/>
  <c r="B3409" i="7"/>
  <c r="AA3408" i="7"/>
  <c r="B3408" i="7"/>
  <c r="AA3407" i="7"/>
  <c r="B3407" i="7"/>
  <c r="AA3406" i="7"/>
  <c r="B3406" i="7"/>
  <c r="AA3405" i="7"/>
  <c r="B3405" i="7"/>
  <c r="AA3404" i="7"/>
  <c r="B3404" i="7"/>
  <c r="AA3403" i="7"/>
  <c r="B3403" i="7"/>
  <c r="AA3402" i="7"/>
  <c r="B3402" i="7"/>
  <c r="AA3401" i="7"/>
  <c r="B3401" i="7"/>
  <c r="AA3400" i="7"/>
  <c r="B3400" i="7"/>
  <c r="AA3399" i="7"/>
  <c r="B3399" i="7"/>
  <c r="AA3398" i="7"/>
  <c r="B3398" i="7"/>
  <c r="AA3397" i="7"/>
  <c r="B3397" i="7"/>
  <c r="AA3396" i="7"/>
  <c r="B3396" i="7"/>
  <c r="AA3395" i="7"/>
  <c r="B3395" i="7"/>
  <c r="AA3394" i="7"/>
  <c r="B3394" i="7"/>
  <c r="AA3393" i="7"/>
  <c r="B3393" i="7"/>
  <c r="AA3392" i="7"/>
  <c r="B3392" i="7"/>
  <c r="AA3391" i="7"/>
  <c r="B3391" i="7"/>
  <c r="AA3390" i="7"/>
  <c r="B3390" i="7"/>
  <c r="AA3389" i="7"/>
  <c r="B3389" i="7"/>
  <c r="AA3388" i="7"/>
  <c r="B3388" i="7"/>
  <c r="AA3387" i="7"/>
  <c r="B3387" i="7"/>
  <c r="AA3386" i="7"/>
  <c r="B3386" i="7"/>
  <c r="AA3385" i="7"/>
  <c r="B3385" i="7"/>
  <c r="AA3384" i="7"/>
  <c r="B3384" i="7"/>
  <c r="AA3383" i="7"/>
  <c r="B3383" i="7"/>
  <c r="AA3382" i="7"/>
  <c r="B3382" i="7"/>
  <c r="AA3381" i="7"/>
  <c r="B3381" i="7"/>
  <c r="AA3380" i="7"/>
  <c r="B3380" i="7"/>
  <c r="AA3379" i="7"/>
  <c r="B3379" i="7"/>
  <c r="AA3378" i="7"/>
  <c r="B3378" i="7"/>
  <c r="AA3377" i="7"/>
  <c r="B3377" i="7"/>
  <c r="AA3376" i="7"/>
  <c r="B3376" i="7"/>
  <c r="AA3375" i="7"/>
  <c r="B3375" i="7"/>
  <c r="AA3374" i="7"/>
  <c r="B3374" i="7"/>
  <c r="AA3373" i="7"/>
  <c r="B3373" i="7"/>
  <c r="AA3372" i="7"/>
  <c r="B3372" i="7"/>
  <c r="AA3371" i="7"/>
  <c r="B3371" i="7"/>
  <c r="AA3370" i="7"/>
  <c r="B3370" i="7"/>
  <c r="AA3369" i="7"/>
  <c r="B3369" i="7"/>
  <c r="AA3368" i="7"/>
  <c r="B3368" i="7"/>
  <c r="AA3367" i="7"/>
  <c r="B3367" i="7"/>
  <c r="AA3366" i="7"/>
  <c r="B3366" i="7"/>
  <c r="AA3365" i="7"/>
  <c r="B3365" i="7"/>
  <c r="AA3364" i="7"/>
  <c r="B3364" i="7"/>
  <c r="AA3363" i="7"/>
  <c r="B3363" i="7"/>
  <c r="AA3362" i="7"/>
  <c r="B3362" i="7"/>
  <c r="AA3361" i="7"/>
  <c r="B3361" i="7"/>
  <c r="AA3360" i="7"/>
  <c r="B3360" i="7"/>
  <c r="AA3359" i="7"/>
  <c r="B3359" i="7"/>
  <c r="AA3358" i="7"/>
  <c r="B3358" i="7"/>
  <c r="AA3357" i="7"/>
  <c r="B3357" i="7"/>
  <c r="AA3356" i="7"/>
  <c r="B3356" i="7"/>
  <c r="AA3355" i="7"/>
  <c r="B3355" i="7"/>
  <c r="AA3354" i="7"/>
  <c r="B3354" i="7"/>
  <c r="AA3353" i="7"/>
  <c r="B3353" i="7"/>
  <c r="AA3352" i="7"/>
  <c r="B3352" i="7"/>
  <c r="AA3351" i="7"/>
  <c r="B3351" i="7"/>
  <c r="AA3350" i="7"/>
  <c r="B3350" i="7"/>
  <c r="AA3349" i="7"/>
  <c r="B3349" i="7"/>
  <c r="AA3348" i="7"/>
  <c r="B3348" i="7"/>
  <c r="AA3347" i="7"/>
  <c r="B3347" i="7"/>
  <c r="AA3346" i="7"/>
  <c r="B3346" i="7"/>
  <c r="AA3345" i="7"/>
  <c r="B3345" i="7"/>
  <c r="AA3344" i="7"/>
  <c r="B3344" i="7"/>
  <c r="AA3343" i="7"/>
  <c r="B3343" i="7"/>
  <c r="AA3342" i="7"/>
  <c r="B3342" i="7"/>
  <c r="AA3341" i="7"/>
  <c r="B3341" i="7"/>
  <c r="AA3340" i="7"/>
  <c r="B3340" i="7"/>
  <c r="AA3339" i="7"/>
  <c r="B3339" i="7"/>
  <c r="AA3338" i="7"/>
  <c r="B3338" i="7"/>
  <c r="AA3337" i="7"/>
  <c r="B3337" i="7"/>
  <c r="AA3336" i="7"/>
  <c r="B3336" i="7"/>
  <c r="AA3335" i="7"/>
  <c r="B3335" i="7"/>
  <c r="AA3334" i="7"/>
  <c r="B3334" i="7"/>
  <c r="AA3333" i="7"/>
  <c r="B3333" i="7"/>
  <c r="AA3332" i="7"/>
  <c r="B3332" i="7"/>
  <c r="AA3331" i="7"/>
  <c r="B3331" i="7"/>
  <c r="AA3330" i="7"/>
  <c r="B3330" i="7"/>
  <c r="AA3329" i="7"/>
  <c r="B3329" i="7"/>
  <c r="AA3328" i="7"/>
  <c r="B3328" i="7"/>
  <c r="AA3327" i="7"/>
  <c r="B3327" i="7"/>
  <c r="AA3326" i="7"/>
  <c r="B3326" i="7"/>
  <c r="AA3325" i="7"/>
  <c r="B3325" i="7"/>
  <c r="AA3324" i="7"/>
  <c r="B3324" i="7"/>
  <c r="AA3323" i="7"/>
  <c r="B3323" i="7"/>
  <c r="AA3322" i="7"/>
  <c r="B3322" i="7"/>
  <c r="AA3321" i="7"/>
  <c r="B3321" i="7"/>
  <c r="AA3320" i="7"/>
  <c r="B3320" i="7"/>
  <c r="AA3319" i="7"/>
  <c r="B3319" i="7"/>
  <c r="AA3318" i="7"/>
  <c r="B3318" i="7"/>
  <c r="AA3317" i="7"/>
  <c r="B3317" i="7"/>
  <c r="AA3316" i="7"/>
  <c r="B3316" i="7"/>
  <c r="AA3315" i="7"/>
  <c r="B3315" i="7"/>
  <c r="AA3314" i="7"/>
  <c r="B3314" i="7"/>
  <c r="AA3313" i="7"/>
  <c r="B3313" i="7"/>
  <c r="AA3312" i="7"/>
  <c r="B3312" i="7"/>
  <c r="AA3311" i="7"/>
  <c r="B3311" i="7"/>
  <c r="AA3310" i="7"/>
  <c r="B3310" i="7"/>
  <c r="AA3309" i="7"/>
  <c r="B3309" i="7"/>
  <c r="AA3308" i="7"/>
  <c r="B3308" i="7"/>
  <c r="AA3307" i="7"/>
  <c r="B3307" i="7"/>
  <c r="AA3306" i="7"/>
  <c r="B3306" i="7"/>
  <c r="AA3305" i="7"/>
  <c r="B3305" i="7"/>
  <c r="AA3304" i="7"/>
  <c r="B3304" i="7"/>
  <c r="AA3303" i="7"/>
  <c r="B3303" i="7"/>
  <c r="AA3302" i="7"/>
  <c r="B3302" i="7"/>
  <c r="AA3301" i="7"/>
  <c r="B3301" i="7"/>
  <c r="AA3300" i="7"/>
  <c r="B3300" i="7"/>
  <c r="AA3299" i="7"/>
  <c r="B3299" i="7"/>
  <c r="AA3298" i="7"/>
  <c r="B3298" i="7"/>
  <c r="AA3297" i="7"/>
  <c r="B3297" i="7"/>
  <c r="AA3296" i="7"/>
  <c r="B3296" i="7"/>
  <c r="AA3295" i="7"/>
  <c r="B3295" i="7"/>
  <c r="AA3294" i="7"/>
  <c r="B3294" i="7"/>
  <c r="AA3293" i="7"/>
  <c r="B3293" i="7"/>
  <c r="AA3292" i="7"/>
  <c r="B3292" i="7"/>
  <c r="AA3291" i="7"/>
  <c r="B3291" i="7"/>
  <c r="AA3290" i="7"/>
  <c r="B3290" i="7"/>
  <c r="AA3289" i="7"/>
  <c r="B3289" i="7"/>
  <c r="AA3288" i="7"/>
  <c r="B3288" i="7"/>
  <c r="AA3287" i="7"/>
  <c r="B3287" i="7"/>
  <c r="AA3286" i="7"/>
  <c r="B3286" i="7"/>
  <c r="AA3285" i="7"/>
  <c r="B3285" i="7"/>
  <c r="AA3284" i="7"/>
  <c r="B3284" i="7"/>
  <c r="AA3283" i="7"/>
  <c r="B3283" i="7"/>
  <c r="AA3282" i="7"/>
  <c r="B3282" i="7"/>
  <c r="AA3281" i="7"/>
  <c r="B3281" i="7"/>
  <c r="AA3280" i="7"/>
  <c r="B3280" i="7"/>
  <c r="AA3279" i="7"/>
  <c r="B3279" i="7"/>
  <c r="AA3278" i="7"/>
  <c r="B3278" i="7"/>
  <c r="AA3277" i="7"/>
  <c r="B3277" i="7"/>
  <c r="AA3276" i="7"/>
  <c r="B3276" i="7"/>
  <c r="AA3275" i="7"/>
  <c r="B3275" i="7"/>
  <c r="AA3274" i="7"/>
  <c r="B3274" i="7"/>
  <c r="AA3273" i="7"/>
  <c r="B3273" i="7"/>
  <c r="AA3272" i="7"/>
  <c r="B3272" i="7"/>
  <c r="AA3271" i="7"/>
  <c r="B3271" i="7"/>
  <c r="AA3270" i="7"/>
  <c r="B3270" i="7"/>
  <c r="AA3269" i="7"/>
  <c r="B3269" i="7"/>
  <c r="AA3268" i="7"/>
  <c r="B3268" i="7"/>
  <c r="AA3267" i="7"/>
  <c r="B3267" i="7"/>
  <c r="AA3266" i="7"/>
  <c r="B3266" i="7"/>
  <c r="AA3265" i="7"/>
  <c r="B3265" i="7"/>
  <c r="AA3264" i="7"/>
  <c r="B3264" i="7"/>
  <c r="AA3263" i="7"/>
  <c r="B3263" i="7"/>
  <c r="AA3262" i="7"/>
  <c r="B3262" i="7"/>
  <c r="AA3261" i="7"/>
  <c r="B3261" i="7"/>
  <c r="AA3260" i="7"/>
  <c r="B3260" i="7"/>
  <c r="AA3259" i="7"/>
  <c r="B3259" i="7"/>
  <c r="AA3258" i="7"/>
  <c r="B3258" i="7"/>
  <c r="AA3257" i="7"/>
  <c r="B3257" i="7"/>
  <c r="AA3256" i="7"/>
  <c r="B3256" i="7"/>
  <c r="AA3255" i="7"/>
  <c r="B3255" i="7"/>
  <c r="AA3254" i="7"/>
  <c r="B3254" i="7"/>
  <c r="AA3253" i="7"/>
  <c r="B3253" i="7"/>
  <c r="AA3252" i="7"/>
  <c r="B3252" i="7"/>
  <c r="AA3251" i="7"/>
  <c r="B3251" i="7"/>
  <c r="AA3250" i="7"/>
  <c r="B3250" i="7"/>
  <c r="AA3249" i="7"/>
  <c r="B3249" i="7"/>
  <c r="AA3248" i="7"/>
  <c r="B3248" i="7"/>
  <c r="AA3247" i="7"/>
  <c r="B3247" i="7"/>
  <c r="AA3246" i="7"/>
  <c r="B3246" i="7"/>
  <c r="AA3245" i="7"/>
  <c r="B3245" i="7"/>
  <c r="AA3244" i="7"/>
  <c r="B3244" i="7"/>
  <c r="AA3243" i="7"/>
  <c r="B3243" i="7"/>
  <c r="AA3242" i="7"/>
  <c r="B3242" i="7"/>
  <c r="AA3241" i="7"/>
  <c r="B3241" i="7"/>
  <c r="AA3240" i="7"/>
  <c r="B3240" i="7"/>
  <c r="AA3239" i="7"/>
  <c r="B3239" i="7"/>
  <c r="AA3238" i="7"/>
  <c r="B3238" i="7"/>
  <c r="AA3237" i="7"/>
  <c r="B3237" i="7"/>
  <c r="AA3236" i="7"/>
  <c r="B3236" i="7"/>
  <c r="AA3235" i="7"/>
  <c r="B3235" i="7"/>
  <c r="AA3234" i="7"/>
  <c r="B3234" i="7"/>
  <c r="AA3233" i="7"/>
  <c r="B3233" i="7"/>
  <c r="AA3232" i="7"/>
  <c r="B3232" i="7"/>
  <c r="AA3231" i="7"/>
  <c r="B3231" i="7"/>
  <c r="AA3230" i="7"/>
  <c r="B3230" i="7"/>
  <c r="AA3229" i="7"/>
  <c r="B3229" i="7"/>
  <c r="AA3228" i="7"/>
  <c r="B3228" i="7"/>
  <c r="AA3227" i="7"/>
  <c r="B3227" i="7"/>
  <c r="AA3226" i="7"/>
  <c r="B3226" i="7"/>
  <c r="AA3225" i="7"/>
  <c r="B3225" i="7"/>
  <c r="AA3224" i="7"/>
  <c r="B3224" i="7"/>
  <c r="AA3223" i="7"/>
  <c r="B3223" i="7"/>
  <c r="AA3222" i="7"/>
  <c r="B3222" i="7"/>
  <c r="AA3221" i="7"/>
  <c r="B3221" i="7"/>
  <c r="AA3220" i="7"/>
  <c r="B3220" i="7"/>
  <c r="AA3219" i="7"/>
  <c r="B3219" i="7"/>
  <c r="AA3218" i="7"/>
  <c r="B3218" i="7"/>
  <c r="AA3217" i="7"/>
  <c r="B3217" i="7"/>
  <c r="AA3216" i="7"/>
  <c r="B3216" i="7"/>
  <c r="AA3215" i="7"/>
  <c r="B3215" i="7"/>
  <c r="AA3214" i="7"/>
  <c r="B3214" i="7"/>
  <c r="AA3213" i="7"/>
  <c r="B3213" i="7"/>
  <c r="AA3212" i="7"/>
  <c r="B3212" i="7"/>
  <c r="AA3211" i="7"/>
  <c r="B3211" i="7"/>
  <c r="AA3210" i="7"/>
  <c r="B3210" i="7"/>
  <c r="AA3209" i="7"/>
  <c r="B3209" i="7"/>
  <c r="AA3208" i="7"/>
  <c r="B3208" i="7"/>
  <c r="AA3207" i="7"/>
  <c r="B3207" i="7"/>
  <c r="AA3206" i="7"/>
  <c r="B3206" i="7"/>
  <c r="AA3205" i="7"/>
  <c r="B3205" i="7"/>
  <c r="AA3204" i="7"/>
  <c r="B3204" i="7"/>
  <c r="AA3203" i="7"/>
  <c r="B3203" i="7"/>
  <c r="AA3202" i="7"/>
  <c r="B3202" i="7"/>
  <c r="AA3201" i="7"/>
  <c r="B3201" i="7"/>
  <c r="AA3200" i="7"/>
  <c r="B3200" i="7"/>
  <c r="AA3199" i="7"/>
  <c r="B3199" i="7"/>
  <c r="AA3198" i="7"/>
  <c r="B3198" i="7"/>
  <c r="AA3197" i="7"/>
  <c r="B3197" i="7"/>
  <c r="AA3196" i="7"/>
  <c r="B3196" i="7"/>
  <c r="AA3195" i="7"/>
  <c r="B3195" i="7"/>
  <c r="AA3194" i="7"/>
  <c r="B3194" i="7"/>
  <c r="AA3193" i="7"/>
  <c r="B3193" i="7"/>
  <c r="AA3192" i="7"/>
  <c r="B3192" i="7"/>
  <c r="AA3191" i="7"/>
  <c r="B3191" i="7"/>
  <c r="AA3190" i="7"/>
  <c r="B3190" i="7"/>
  <c r="AA3189" i="7"/>
  <c r="B3189" i="7"/>
  <c r="AA3188" i="7"/>
  <c r="B3188" i="7"/>
  <c r="AA3187" i="7"/>
  <c r="B3187" i="7"/>
  <c r="AA3186" i="7"/>
  <c r="B3186" i="7"/>
  <c r="AA3185" i="7"/>
  <c r="B3185" i="7"/>
  <c r="AA3184" i="7"/>
  <c r="B3184" i="7"/>
  <c r="AA3183" i="7"/>
  <c r="B3183" i="7"/>
  <c r="AA3182" i="7"/>
  <c r="B3182" i="7"/>
  <c r="AA3181" i="7"/>
  <c r="B3181" i="7"/>
  <c r="AA3180" i="7"/>
  <c r="B3180" i="7"/>
  <c r="AA3179" i="7"/>
  <c r="B3179" i="7"/>
  <c r="AA3178" i="7"/>
  <c r="B3178" i="7"/>
  <c r="AA3177" i="7"/>
  <c r="B3177" i="7"/>
  <c r="AA3176" i="7"/>
  <c r="B3176" i="7"/>
  <c r="AA3175" i="7"/>
  <c r="B3175" i="7"/>
  <c r="AA3174" i="7"/>
  <c r="B3174" i="7"/>
  <c r="AA3173" i="7"/>
  <c r="B3173" i="7"/>
  <c r="AA3172" i="7"/>
  <c r="B3172" i="7"/>
  <c r="AA3171" i="7"/>
  <c r="B3171" i="7"/>
  <c r="AA3170" i="7"/>
  <c r="B3170" i="7"/>
  <c r="AA3169" i="7"/>
  <c r="B3169" i="7"/>
  <c r="AA3168" i="7"/>
  <c r="B3168" i="7"/>
  <c r="AA3167" i="7"/>
  <c r="B3167" i="7"/>
  <c r="AA3166" i="7"/>
  <c r="B3166" i="7"/>
  <c r="AA3165" i="7"/>
  <c r="B3165" i="7"/>
  <c r="AA3164" i="7"/>
  <c r="B3164" i="7"/>
  <c r="AA3163" i="7"/>
  <c r="B3163" i="7"/>
  <c r="AA3162" i="7"/>
  <c r="B3162" i="7"/>
  <c r="AA3161" i="7"/>
  <c r="B3161" i="7"/>
  <c r="AA3160" i="7"/>
  <c r="B3160" i="7"/>
  <c r="AA3159" i="7"/>
  <c r="B3159" i="7"/>
  <c r="AA3158" i="7"/>
  <c r="B3158" i="7"/>
  <c r="AA3157" i="7"/>
  <c r="B3157" i="7"/>
  <c r="AA3156" i="7"/>
  <c r="B3156" i="7"/>
  <c r="AA3155" i="7"/>
  <c r="B3155" i="7"/>
  <c r="AA3154" i="7"/>
  <c r="B3154" i="7"/>
  <c r="AA3153" i="7"/>
  <c r="B3153" i="7"/>
  <c r="AA3152" i="7"/>
  <c r="B3152" i="7"/>
  <c r="AA3151" i="7"/>
  <c r="B3151" i="7"/>
  <c r="AA3150" i="7"/>
  <c r="B3150" i="7"/>
  <c r="AA3149" i="7"/>
  <c r="B3149" i="7"/>
  <c r="AA3148" i="7"/>
  <c r="B3148" i="7"/>
  <c r="AA3147" i="7"/>
  <c r="B3147" i="7"/>
  <c r="AA3146" i="7"/>
  <c r="B3146" i="7"/>
  <c r="AA3145" i="7"/>
  <c r="B3145" i="7"/>
  <c r="AA3144" i="7"/>
  <c r="B3144" i="7"/>
  <c r="AA3143" i="7"/>
  <c r="B3143" i="7"/>
  <c r="AA3142" i="7"/>
  <c r="B3142" i="7"/>
  <c r="AA3141" i="7"/>
  <c r="B3141" i="7"/>
  <c r="AA3140" i="7"/>
  <c r="B3140" i="7"/>
  <c r="AA3139" i="7"/>
  <c r="B3139" i="7"/>
  <c r="AA3138" i="7"/>
  <c r="B3138" i="7"/>
  <c r="AA3137" i="7"/>
  <c r="B3137" i="7"/>
  <c r="AA3136" i="7"/>
  <c r="B3136" i="7"/>
  <c r="AA3135" i="7"/>
  <c r="B3135" i="7"/>
  <c r="AA3134" i="7"/>
  <c r="B3134" i="7"/>
  <c r="AA3133" i="7"/>
  <c r="B3133" i="7"/>
  <c r="AA3132" i="7"/>
  <c r="B3132" i="7"/>
  <c r="AA3131" i="7"/>
  <c r="B3131" i="7"/>
  <c r="AA3130" i="7"/>
  <c r="B3130" i="7"/>
  <c r="AA3129" i="7"/>
  <c r="B3129" i="7"/>
  <c r="AA3128" i="7"/>
  <c r="B3128" i="7"/>
  <c r="AA3127" i="7"/>
  <c r="B3127" i="7"/>
  <c r="AA3126" i="7"/>
  <c r="B3126" i="7"/>
  <c r="AA3125" i="7"/>
  <c r="B3125" i="7"/>
  <c r="AA3124" i="7"/>
  <c r="B3124" i="7"/>
  <c r="AA3123" i="7"/>
  <c r="B3123" i="7"/>
  <c r="AA3122" i="7"/>
  <c r="B3122" i="7"/>
  <c r="AA3121" i="7"/>
  <c r="B3121" i="7"/>
  <c r="AA3120" i="7"/>
  <c r="B3120" i="7"/>
  <c r="AA3119" i="7"/>
  <c r="B3119" i="7"/>
  <c r="AA3118" i="7"/>
  <c r="B3118" i="7"/>
  <c r="AA3117" i="7"/>
  <c r="B3117" i="7"/>
  <c r="AA3116" i="7"/>
  <c r="B3116" i="7"/>
  <c r="AA3115" i="7"/>
  <c r="B3115" i="7"/>
  <c r="AA3114" i="7"/>
  <c r="B3114" i="7"/>
  <c r="AA3113" i="7"/>
  <c r="B3113" i="7"/>
  <c r="AA3112" i="7"/>
  <c r="B3112" i="7"/>
  <c r="AA3111" i="7"/>
  <c r="B3111" i="7"/>
  <c r="AA3110" i="7"/>
  <c r="B3110" i="7"/>
  <c r="AA3109" i="7"/>
  <c r="B3109" i="7"/>
  <c r="AA3108" i="7"/>
  <c r="B3108" i="7"/>
  <c r="AA3107" i="7"/>
  <c r="B3107" i="7"/>
  <c r="AA3106" i="7"/>
  <c r="B3106" i="7"/>
  <c r="AA3105" i="7"/>
  <c r="B3105" i="7"/>
  <c r="AA3104" i="7"/>
  <c r="B3104" i="7"/>
  <c r="AA3103" i="7"/>
  <c r="B3103" i="7"/>
  <c r="AA3102" i="7"/>
  <c r="B3102" i="7"/>
  <c r="AA3101" i="7"/>
  <c r="B3101" i="7"/>
  <c r="AA3100" i="7"/>
  <c r="B3100" i="7"/>
  <c r="AA3099" i="7"/>
  <c r="B3099" i="7"/>
  <c r="AA3098" i="7"/>
  <c r="B3098" i="7"/>
  <c r="AA3097" i="7"/>
  <c r="B3097" i="7"/>
  <c r="AA3096" i="7"/>
  <c r="B3096" i="7"/>
  <c r="AA3095" i="7"/>
  <c r="B3095" i="7"/>
  <c r="AA3094" i="7"/>
  <c r="B3094" i="7"/>
  <c r="AA3093" i="7"/>
  <c r="B3093" i="7"/>
  <c r="AA3092" i="7"/>
  <c r="B3092" i="7"/>
  <c r="AA3091" i="7"/>
  <c r="B3091" i="7"/>
  <c r="AA3090" i="7"/>
  <c r="B3090" i="7"/>
  <c r="AA3089" i="7"/>
  <c r="B3089" i="7"/>
  <c r="AA3088" i="7"/>
  <c r="B3088" i="7"/>
  <c r="AA3087" i="7"/>
  <c r="B3087" i="7"/>
  <c r="AA3086" i="7"/>
  <c r="B3086" i="7"/>
  <c r="AA3085" i="7"/>
  <c r="B3085" i="7"/>
  <c r="AA3084" i="7"/>
  <c r="B3084" i="7"/>
  <c r="AA3083" i="7"/>
  <c r="B3083" i="7"/>
  <c r="AA3082" i="7"/>
  <c r="B3082" i="7"/>
  <c r="AA3081" i="7"/>
  <c r="B3081" i="7"/>
  <c r="AA3080" i="7"/>
  <c r="B3080" i="7"/>
  <c r="AA3079" i="7"/>
  <c r="B3079" i="7"/>
  <c r="AA3078" i="7"/>
  <c r="B3078" i="7"/>
  <c r="AA3077" i="7"/>
  <c r="B3077" i="7"/>
  <c r="AA3076" i="7"/>
  <c r="B3076" i="7"/>
  <c r="AA3075" i="7"/>
  <c r="B3075" i="7"/>
  <c r="AA3074" i="7"/>
  <c r="B3074" i="7"/>
  <c r="AA3073" i="7"/>
  <c r="B3073" i="7"/>
  <c r="AA3072" i="7"/>
  <c r="B3072" i="7"/>
  <c r="AA3071" i="7"/>
  <c r="B3071" i="7"/>
  <c r="AA3070" i="7"/>
  <c r="B3070" i="7"/>
  <c r="AA3069" i="7"/>
  <c r="B3069" i="7"/>
  <c r="AA3068" i="7"/>
  <c r="B3068" i="7"/>
  <c r="AA3067" i="7"/>
  <c r="B3067" i="7"/>
  <c r="AA3066" i="7"/>
  <c r="B3066" i="7"/>
  <c r="AA3065" i="7"/>
  <c r="B3065" i="7"/>
  <c r="AA3064" i="7"/>
  <c r="B3064" i="7"/>
  <c r="AA3063" i="7"/>
  <c r="B3063" i="7"/>
  <c r="AA3062" i="7"/>
  <c r="B3062" i="7"/>
  <c r="AA3061" i="7"/>
  <c r="B3061" i="7"/>
  <c r="AA3060" i="7"/>
  <c r="B3060" i="7"/>
  <c r="AA3059" i="7"/>
  <c r="B3059" i="7"/>
  <c r="AA3058" i="7"/>
  <c r="B3058" i="7"/>
  <c r="AA3057" i="7"/>
  <c r="B3057" i="7"/>
  <c r="AA3056" i="7"/>
  <c r="B3056" i="7"/>
  <c r="AA3055" i="7"/>
  <c r="B3055" i="7"/>
  <c r="AA3054" i="7"/>
  <c r="B3054" i="7"/>
  <c r="AA3053" i="7"/>
  <c r="B3053" i="7"/>
  <c r="AA3052" i="7"/>
  <c r="B3052" i="7"/>
  <c r="AA3051" i="7"/>
  <c r="B3051" i="7"/>
  <c r="AA3050" i="7"/>
  <c r="B3050" i="7"/>
  <c r="AA3049" i="7"/>
  <c r="B3049" i="7"/>
  <c r="AA3048" i="7"/>
  <c r="B3048" i="7"/>
  <c r="AA3047" i="7"/>
  <c r="B3047" i="7"/>
  <c r="AA3046" i="7"/>
  <c r="B3046" i="7"/>
  <c r="AA3045" i="7"/>
  <c r="B3045" i="7"/>
  <c r="AA3044" i="7"/>
  <c r="B3044" i="7"/>
  <c r="AA3043" i="7"/>
  <c r="B3043" i="7"/>
  <c r="AA3042" i="7"/>
  <c r="B3042" i="7"/>
  <c r="AA3041" i="7"/>
  <c r="B3041" i="7"/>
  <c r="AA3040" i="7"/>
  <c r="B3040" i="7"/>
  <c r="AA3039" i="7"/>
  <c r="B3039" i="7"/>
  <c r="AA3038" i="7"/>
  <c r="B3038" i="7"/>
  <c r="AA3037" i="7"/>
  <c r="B3037" i="7"/>
  <c r="AA3036" i="7"/>
  <c r="B3036" i="7"/>
  <c r="AA3035" i="7"/>
  <c r="B3035" i="7"/>
  <c r="AA3034" i="7"/>
  <c r="B3034" i="7"/>
  <c r="AA3033" i="7"/>
  <c r="B3033" i="7"/>
  <c r="AA3032" i="7"/>
  <c r="B3032" i="7"/>
  <c r="AA3031" i="7"/>
  <c r="B3031" i="7"/>
  <c r="AA3030" i="7"/>
  <c r="B3030" i="7"/>
  <c r="AA3029" i="7"/>
  <c r="B3029" i="7"/>
  <c r="AA3028" i="7"/>
  <c r="B3028" i="7"/>
  <c r="AA3027" i="7"/>
  <c r="B3027" i="7"/>
  <c r="AA3026" i="7"/>
  <c r="B3026" i="7"/>
  <c r="AA3025" i="7"/>
  <c r="B3025" i="7"/>
  <c r="AA3024" i="7"/>
  <c r="B3024" i="7"/>
  <c r="AA3023" i="7"/>
  <c r="B3023" i="7"/>
  <c r="AA3022" i="7"/>
  <c r="B3022" i="7"/>
  <c r="AA3021" i="7"/>
  <c r="B3021" i="7"/>
  <c r="AA3020" i="7"/>
  <c r="B3020" i="7"/>
  <c r="AA3019" i="7"/>
  <c r="B3019" i="7"/>
  <c r="AA3018" i="7"/>
  <c r="B3018" i="7"/>
  <c r="AA3017" i="7"/>
  <c r="B3017" i="7"/>
  <c r="AA3016" i="7"/>
  <c r="B3016" i="7"/>
  <c r="AA3015" i="7"/>
  <c r="B3015" i="7"/>
  <c r="AA3014" i="7"/>
  <c r="B3014" i="7"/>
  <c r="AA3013" i="7"/>
  <c r="B3013" i="7"/>
  <c r="AA3012" i="7"/>
  <c r="B3012" i="7"/>
  <c r="AA3011" i="7"/>
  <c r="B3011" i="7"/>
  <c r="AA3010" i="7"/>
  <c r="B3010" i="7"/>
  <c r="AA3009" i="7"/>
  <c r="B3009" i="7"/>
  <c r="AA3008" i="7"/>
  <c r="B3008" i="7"/>
  <c r="AA3007" i="7"/>
  <c r="B3007" i="7"/>
  <c r="AA3006" i="7"/>
  <c r="B3006" i="7"/>
  <c r="AA3005" i="7"/>
  <c r="B3005" i="7"/>
  <c r="AA3004" i="7"/>
  <c r="B3004" i="7"/>
  <c r="AA3003" i="7"/>
  <c r="B3003" i="7"/>
  <c r="AA3002" i="7"/>
  <c r="B3002" i="7"/>
  <c r="AA3001" i="7"/>
  <c r="B3001" i="7"/>
  <c r="AA3000" i="7"/>
  <c r="B3000" i="7"/>
  <c r="AA2999" i="7"/>
  <c r="B2999" i="7"/>
  <c r="AA2998" i="7"/>
  <c r="B2998" i="7"/>
  <c r="AA2997" i="7"/>
  <c r="B2997" i="7"/>
  <c r="AA2996" i="7"/>
  <c r="B2996" i="7"/>
  <c r="AA2995" i="7"/>
  <c r="B2995" i="7"/>
  <c r="AA2994" i="7"/>
  <c r="B2994" i="7"/>
  <c r="AA2993" i="7"/>
  <c r="B2993" i="7"/>
  <c r="AA2992" i="7"/>
  <c r="B2992" i="7"/>
  <c r="AA2991" i="7"/>
  <c r="B2991" i="7"/>
  <c r="AA2990" i="7"/>
  <c r="B2990" i="7"/>
  <c r="AA2989" i="7"/>
  <c r="B2989" i="7"/>
  <c r="AA2988" i="7"/>
  <c r="B2988" i="7"/>
  <c r="AA2987" i="7"/>
  <c r="B2987" i="7"/>
  <c r="AA2986" i="7"/>
  <c r="B2986" i="7"/>
  <c r="AA2985" i="7"/>
  <c r="B2985" i="7"/>
  <c r="AA2984" i="7"/>
  <c r="B2984" i="7"/>
  <c r="AA2983" i="7"/>
  <c r="B2983" i="7"/>
  <c r="AA2982" i="7"/>
  <c r="B2982" i="7"/>
  <c r="AA2981" i="7"/>
  <c r="B2981" i="7"/>
  <c r="AA2980" i="7"/>
  <c r="B2980" i="7"/>
  <c r="AA2979" i="7"/>
  <c r="B2979" i="7"/>
  <c r="AA2978" i="7"/>
  <c r="B2978" i="7"/>
  <c r="AA2977" i="7"/>
  <c r="B2977" i="7"/>
  <c r="AA2976" i="7"/>
  <c r="B2976" i="7"/>
  <c r="AA2975" i="7"/>
  <c r="B2975" i="7"/>
  <c r="AA2974" i="7"/>
  <c r="B2974" i="7"/>
  <c r="AA2973" i="7"/>
  <c r="B2973" i="7"/>
  <c r="AA2972" i="7"/>
  <c r="B2972" i="7"/>
  <c r="AA2971" i="7"/>
  <c r="B2971" i="7"/>
  <c r="AA2970" i="7"/>
  <c r="B2970" i="7"/>
  <c r="AA2969" i="7"/>
  <c r="B2969" i="7"/>
  <c r="AA2968" i="7"/>
  <c r="B2968" i="7"/>
  <c r="AA2967" i="7"/>
  <c r="B2967" i="7"/>
  <c r="AA2966" i="7"/>
  <c r="B2966" i="7"/>
  <c r="AA2965" i="7"/>
  <c r="B2965" i="7"/>
  <c r="AA2964" i="7"/>
  <c r="B2964" i="7"/>
  <c r="AA2963" i="7"/>
  <c r="B2963" i="7"/>
  <c r="AA2962" i="7"/>
  <c r="B2962" i="7"/>
  <c r="AA2961" i="7"/>
  <c r="B2961" i="7"/>
  <c r="AA2960" i="7"/>
  <c r="B2960" i="7"/>
  <c r="AA2959" i="7"/>
  <c r="B2959" i="7"/>
  <c r="AA2958" i="7"/>
  <c r="B2958" i="7"/>
  <c r="AA2957" i="7"/>
  <c r="B2957" i="7"/>
  <c r="AA2956" i="7"/>
  <c r="B2956" i="7"/>
  <c r="AA2955" i="7"/>
  <c r="B2955" i="7"/>
  <c r="AA2954" i="7"/>
  <c r="B2954" i="7"/>
  <c r="AA2953" i="7"/>
  <c r="B2953" i="7"/>
  <c r="AA2952" i="7"/>
  <c r="B2952" i="7"/>
  <c r="AA2951" i="7"/>
  <c r="B2951" i="7"/>
  <c r="AA2950" i="7"/>
  <c r="B2950" i="7"/>
  <c r="AA2949" i="7"/>
  <c r="B2949" i="7"/>
  <c r="AA2948" i="7"/>
  <c r="B2948" i="7"/>
  <c r="AA2947" i="7"/>
  <c r="B2947" i="7"/>
  <c r="AA2946" i="7"/>
  <c r="B2946" i="7"/>
  <c r="AA2945" i="7"/>
  <c r="B2945" i="7"/>
  <c r="AA2944" i="7"/>
  <c r="B2944" i="7"/>
  <c r="AA2943" i="7"/>
  <c r="B2943" i="7"/>
  <c r="AA2942" i="7"/>
  <c r="B2942" i="7"/>
  <c r="AA2941" i="7"/>
  <c r="B2941" i="7"/>
  <c r="AA2940" i="7"/>
  <c r="B2940" i="7"/>
  <c r="AA2939" i="7"/>
  <c r="B2939" i="7"/>
  <c r="AA2938" i="7"/>
  <c r="B2938" i="7"/>
  <c r="AA2937" i="7"/>
  <c r="B2937" i="7"/>
  <c r="AA2936" i="7"/>
  <c r="B2936" i="7"/>
  <c r="AA2935" i="7"/>
  <c r="B2935" i="7"/>
  <c r="AA2934" i="7"/>
  <c r="B2934" i="7"/>
  <c r="AA2933" i="7"/>
  <c r="B2933" i="7"/>
  <c r="AA2932" i="7"/>
  <c r="B2932" i="7"/>
  <c r="AA2931" i="7"/>
  <c r="B2931" i="7"/>
  <c r="AA2930" i="7"/>
  <c r="B2930" i="7"/>
  <c r="AA2929" i="7"/>
  <c r="B2929" i="7"/>
  <c r="AA2928" i="7"/>
  <c r="B2928" i="7"/>
  <c r="AA2927" i="7"/>
  <c r="B2927" i="7"/>
  <c r="AA2926" i="7"/>
  <c r="B2926" i="7"/>
  <c r="AA2925" i="7"/>
  <c r="B2925" i="7"/>
  <c r="AA2924" i="7"/>
  <c r="B2924" i="7"/>
  <c r="AA2923" i="7"/>
  <c r="B2923" i="7"/>
  <c r="AA2922" i="7"/>
  <c r="B2922" i="7"/>
  <c r="AA2921" i="7"/>
  <c r="B2921" i="7"/>
  <c r="AA2920" i="7"/>
  <c r="B2920" i="7"/>
  <c r="AA2919" i="7"/>
  <c r="B2919" i="7"/>
  <c r="AA2918" i="7"/>
  <c r="B2918" i="7"/>
  <c r="AA2917" i="7"/>
  <c r="B2917" i="7"/>
  <c r="AA2916" i="7"/>
  <c r="B2916" i="7"/>
  <c r="AA2915" i="7"/>
  <c r="B2915" i="7"/>
  <c r="AA2914" i="7"/>
  <c r="B2914" i="7"/>
  <c r="AA2913" i="7"/>
  <c r="B2913" i="7"/>
  <c r="AA2912" i="7"/>
  <c r="B2912" i="7"/>
  <c r="AA2911" i="7"/>
  <c r="B2911" i="7"/>
  <c r="AA2910" i="7"/>
  <c r="B2910" i="7"/>
  <c r="AA2909" i="7"/>
  <c r="B2909" i="7"/>
  <c r="AA2908" i="7"/>
  <c r="B2908" i="7"/>
  <c r="AA2907" i="7"/>
  <c r="B2907" i="7"/>
  <c r="AA2906" i="7"/>
  <c r="B2906" i="7"/>
  <c r="AA2905" i="7"/>
  <c r="B2905" i="7"/>
  <c r="AA2904" i="7"/>
  <c r="B2904" i="7"/>
  <c r="AA2903" i="7"/>
  <c r="B2903" i="7"/>
  <c r="AA2902" i="7"/>
  <c r="B2902" i="7"/>
  <c r="AA2901" i="7"/>
  <c r="B2901" i="7"/>
  <c r="AA2900" i="7"/>
  <c r="B2900" i="7"/>
  <c r="AA2899" i="7"/>
  <c r="B2899" i="7"/>
  <c r="AA2898" i="7"/>
  <c r="B2898" i="7"/>
  <c r="AA2897" i="7"/>
  <c r="B2897" i="7"/>
  <c r="AA2896" i="7"/>
  <c r="B2896" i="7"/>
  <c r="AA2895" i="7"/>
  <c r="B2895" i="7"/>
  <c r="AA2894" i="7"/>
  <c r="B2894" i="7"/>
  <c r="AA2893" i="7"/>
  <c r="B2893" i="7"/>
  <c r="AA2892" i="7"/>
  <c r="B2892" i="7"/>
  <c r="AA2891" i="7"/>
  <c r="B2891" i="7"/>
  <c r="AA2890" i="7"/>
  <c r="B2890" i="7"/>
  <c r="AA2889" i="7"/>
  <c r="B2889" i="7"/>
  <c r="AA2888" i="7"/>
  <c r="B2888" i="7"/>
  <c r="AA2887" i="7"/>
  <c r="B2887" i="7"/>
  <c r="AA2886" i="7"/>
  <c r="B2886" i="7"/>
  <c r="AA2885" i="7"/>
  <c r="B2885" i="7"/>
  <c r="AA2884" i="7"/>
  <c r="B2884" i="7"/>
  <c r="AA2883" i="7"/>
  <c r="B2883" i="7"/>
  <c r="AA2882" i="7"/>
  <c r="B2882" i="7"/>
  <c r="AA2881" i="7"/>
  <c r="B2881" i="7"/>
  <c r="AA2880" i="7"/>
  <c r="B2880" i="7"/>
  <c r="AA2879" i="7"/>
  <c r="B2879" i="7"/>
  <c r="AA2878" i="7"/>
  <c r="B2878" i="7"/>
  <c r="AA2877" i="7"/>
  <c r="B2877" i="7"/>
  <c r="AA2876" i="7"/>
  <c r="B2876" i="7"/>
  <c r="AA2875" i="7"/>
  <c r="B2875" i="7"/>
  <c r="AA2874" i="7"/>
  <c r="B2874" i="7"/>
  <c r="AA2873" i="7"/>
  <c r="B2873" i="7"/>
  <c r="AA2872" i="7"/>
  <c r="B2872" i="7"/>
  <c r="AA2871" i="7"/>
  <c r="B2871" i="7"/>
  <c r="AA2870" i="7"/>
  <c r="B2870" i="7"/>
  <c r="AA2869" i="7"/>
  <c r="B2869" i="7"/>
  <c r="AA2868" i="7"/>
  <c r="B2868" i="7"/>
  <c r="AA2867" i="7"/>
  <c r="B2867" i="7"/>
  <c r="AA2866" i="7"/>
  <c r="B2866" i="7"/>
  <c r="AA2865" i="7"/>
  <c r="B2865" i="7"/>
  <c r="AA2864" i="7"/>
  <c r="B2864" i="7"/>
  <c r="AA2863" i="7"/>
  <c r="B2863" i="7"/>
  <c r="AA2862" i="7"/>
  <c r="B2862" i="7"/>
  <c r="AA2861" i="7"/>
  <c r="B2861" i="7"/>
  <c r="AA2860" i="7"/>
  <c r="B2860" i="7"/>
  <c r="AA2859" i="7"/>
  <c r="B2859" i="7"/>
  <c r="AA2858" i="7"/>
  <c r="B2858" i="7"/>
  <c r="AA2857" i="7"/>
  <c r="B2857" i="7"/>
  <c r="AA2856" i="7"/>
  <c r="B2856" i="7"/>
  <c r="AA2855" i="7"/>
  <c r="B2855" i="7"/>
  <c r="AA2854" i="7"/>
  <c r="B2854" i="7"/>
  <c r="AA2853" i="7"/>
  <c r="B2853" i="7"/>
  <c r="AA2852" i="7"/>
  <c r="B2852" i="7"/>
  <c r="AA2851" i="7"/>
  <c r="B2851" i="7"/>
  <c r="AA2850" i="7"/>
  <c r="B2850" i="7"/>
  <c r="AA2849" i="7"/>
  <c r="B2849" i="7"/>
  <c r="AA2848" i="7"/>
  <c r="B2848" i="7"/>
  <c r="AA2847" i="7"/>
  <c r="B2847" i="7"/>
  <c r="AA2846" i="7"/>
  <c r="B2846" i="7"/>
  <c r="AA2845" i="7"/>
  <c r="B2845" i="7"/>
  <c r="AA2844" i="7"/>
  <c r="B2844" i="7"/>
  <c r="AA2843" i="7"/>
  <c r="B2843" i="7"/>
  <c r="AA2842" i="7"/>
  <c r="B2842" i="7"/>
  <c r="AA2841" i="7"/>
  <c r="B2841" i="7"/>
  <c r="AA2840" i="7"/>
  <c r="B2840" i="7"/>
  <c r="AA2839" i="7"/>
  <c r="B2839" i="7"/>
  <c r="AA2838" i="7"/>
  <c r="B2838" i="7"/>
  <c r="AA2837" i="7"/>
  <c r="B2837" i="7"/>
  <c r="AA2836" i="7"/>
  <c r="B2836" i="7"/>
  <c r="AA2835" i="7"/>
  <c r="B2835" i="7"/>
  <c r="AA2834" i="7"/>
  <c r="B2834" i="7"/>
  <c r="AA2833" i="7"/>
  <c r="B2833" i="7"/>
  <c r="AA2832" i="7"/>
  <c r="B2832" i="7"/>
  <c r="AA2831" i="7"/>
  <c r="B2831" i="7"/>
  <c r="AA2830" i="7"/>
  <c r="B2830" i="7"/>
  <c r="AA2829" i="7"/>
  <c r="B2829" i="7"/>
  <c r="AA2828" i="7"/>
  <c r="B2828" i="7"/>
  <c r="AA2827" i="7"/>
  <c r="B2827" i="7"/>
  <c r="AA2826" i="7"/>
  <c r="B2826" i="7"/>
  <c r="AA2825" i="7"/>
  <c r="B2825" i="7"/>
  <c r="AA2824" i="7"/>
  <c r="B2824" i="7"/>
  <c r="AA2823" i="7"/>
  <c r="B2823" i="7"/>
  <c r="AA2822" i="7"/>
  <c r="B2822" i="7"/>
  <c r="AA2821" i="7"/>
  <c r="B2821" i="7"/>
  <c r="AA2820" i="7"/>
  <c r="B2820" i="7"/>
  <c r="AA2819" i="7"/>
  <c r="B2819" i="7"/>
  <c r="AA2818" i="7"/>
  <c r="B2818" i="7"/>
  <c r="AA2817" i="7"/>
  <c r="B2817" i="7"/>
  <c r="AA2816" i="7"/>
  <c r="B2816" i="7"/>
  <c r="AA2815" i="7"/>
  <c r="B2815" i="7"/>
  <c r="AA2814" i="7"/>
  <c r="B2814" i="7"/>
  <c r="AA2813" i="7"/>
  <c r="B2813" i="7"/>
  <c r="AA2812" i="7"/>
  <c r="B2812" i="7"/>
  <c r="AA2811" i="7"/>
  <c r="B2811" i="7"/>
  <c r="AA2810" i="7"/>
  <c r="B2810" i="7"/>
  <c r="AA2809" i="7"/>
  <c r="B2809" i="7"/>
  <c r="AA2808" i="7"/>
  <c r="B2808" i="7"/>
  <c r="AA2807" i="7"/>
  <c r="B2807" i="7"/>
  <c r="AA2806" i="7"/>
  <c r="B2806" i="7"/>
  <c r="AA2805" i="7"/>
  <c r="B2805" i="7"/>
  <c r="AA2804" i="7"/>
  <c r="B2804" i="7"/>
  <c r="AA2803" i="7"/>
  <c r="B2803" i="7"/>
  <c r="AA2802" i="7"/>
  <c r="B2802" i="7"/>
  <c r="AA2801" i="7"/>
  <c r="B2801" i="7"/>
  <c r="AA2800" i="7"/>
  <c r="B2800" i="7"/>
  <c r="AA2799" i="7"/>
  <c r="B2799" i="7"/>
  <c r="AA2798" i="7"/>
  <c r="B2798" i="7"/>
  <c r="AA2797" i="7"/>
  <c r="B2797" i="7"/>
  <c r="AA2796" i="7"/>
  <c r="B2796" i="7"/>
  <c r="AA2795" i="7"/>
  <c r="B2795" i="7"/>
  <c r="AA2794" i="7"/>
  <c r="B2794" i="7"/>
  <c r="AA2793" i="7"/>
  <c r="B2793" i="7"/>
  <c r="AA2792" i="7"/>
  <c r="B2792" i="7"/>
  <c r="AA2791" i="7"/>
  <c r="B2791" i="7"/>
  <c r="AA2790" i="7"/>
  <c r="B2790" i="7"/>
  <c r="AA2789" i="7"/>
  <c r="B2789" i="7"/>
  <c r="AA2788" i="7"/>
  <c r="B2788" i="7"/>
  <c r="AA2787" i="7"/>
  <c r="B2787" i="7"/>
  <c r="AA2786" i="7"/>
  <c r="B2786" i="7"/>
  <c r="AA2785" i="7"/>
  <c r="B2785" i="7"/>
  <c r="AA2784" i="7"/>
  <c r="B2784" i="7"/>
  <c r="AA2783" i="7"/>
  <c r="B2783" i="7"/>
  <c r="AA2782" i="7"/>
  <c r="B2782" i="7"/>
  <c r="AA2781" i="7"/>
  <c r="B2781" i="7"/>
  <c r="AA2780" i="7"/>
  <c r="B2780" i="7"/>
  <c r="AA2779" i="7"/>
  <c r="B2779" i="7"/>
  <c r="AA2778" i="7"/>
  <c r="B2778" i="7"/>
  <c r="AA2777" i="7"/>
  <c r="B2777" i="7"/>
  <c r="AA2776" i="7"/>
  <c r="B2776" i="7"/>
  <c r="AA2775" i="7"/>
  <c r="B2775" i="7"/>
  <c r="AA2774" i="7"/>
  <c r="B2774" i="7"/>
  <c r="AA2773" i="7"/>
  <c r="B2773" i="7"/>
  <c r="AA2772" i="7"/>
  <c r="B2772" i="7"/>
  <c r="AA2771" i="7"/>
  <c r="B2771" i="7"/>
  <c r="AA2770" i="7"/>
  <c r="B2770" i="7"/>
  <c r="AA2769" i="7"/>
  <c r="B2769" i="7"/>
  <c r="AA2768" i="7"/>
  <c r="B2768" i="7"/>
  <c r="AA2767" i="7"/>
  <c r="B2767" i="7"/>
  <c r="AA2766" i="7"/>
  <c r="B2766" i="7"/>
  <c r="AA2765" i="7"/>
  <c r="B2765" i="7"/>
  <c r="AA2764" i="7"/>
  <c r="B2764" i="7"/>
  <c r="AA2763" i="7"/>
  <c r="B2763" i="7"/>
  <c r="AA2762" i="7"/>
  <c r="B2762" i="7"/>
  <c r="AA2761" i="7"/>
  <c r="B2761" i="7"/>
  <c r="AA2760" i="7"/>
  <c r="B2760" i="7"/>
  <c r="AA2759" i="7"/>
  <c r="B2759" i="7"/>
  <c r="AA2758" i="7"/>
  <c r="B2758" i="7"/>
  <c r="AA2757" i="7"/>
  <c r="B2757" i="7"/>
  <c r="AA2756" i="7"/>
  <c r="B2756" i="7"/>
  <c r="AA2755" i="7"/>
  <c r="B2755" i="7"/>
  <c r="AA2754" i="7"/>
  <c r="B2754" i="7"/>
  <c r="AA2753" i="7"/>
  <c r="B2753" i="7"/>
  <c r="AA2752" i="7"/>
  <c r="B2752" i="7"/>
  <c r="AA2751" i="7"/>
  <c r="B2751" i="7"/>
  <c r="AA2750" i="7"/>
  <c r="B2750" i="7"/>
  <c r="AA2749" i="7"/>
  <c r="B2749" i="7"/>
  <c r="AA2748" i="7"/>
  <c r="B2748" i="7"/>
  <c r="AA2747" i="7"/>
  <c r="B2747" i="7"/>
  <c r="AA2746" i="7"/>
  <c r="B2746" i="7"/>
  <c r="AA2745" i="7"/>
  <c r="B2745" i="7"/>
  <c r="AA2744" i="7"/>
  <c r="B2744" i="7"/>
  <c r="AA2743" i="7"/>
  <c r="B2743" i="7"/>
  <c r="AA2742" i="7"/>
  <c r="B2742" i="7"/>
  <c r="AA2741" i="7"/>
  <c r="B2741" i="7"/>
  <c r="AA2740" i="7"/>
  <c r="B2740" i="7"/>
  <c r="AA2739" i="7"/>
  <c r="B2739" i="7"/>
  <c r="AA2738" i="7"/>
  <c r="B2738" i="7"/>
  <c r="AA2737" i="7"/>
  <c r="B2737" i="7"/>
  <c r="AA2736" i="7"/>
  <c r="B2736" i="7"/>
  <c r="AA2735" i="7"/>
  <c r="B2735" i="7"/>
  <c r="AA2734" i="7"/>
  <c r="B2734" i="7"/>
  <c r="AA2733" i="7"/>
  <c r="B2733" i="7"/>
  <c r="AA2732" i="7"/>
  <c r="B2732" i="7"/>
  <c r="AA2731" i="7"/>
  <c r="B2731" i="7"/>
  <c r="AA2730" i="7"/>
  <c r="B2730" i="7"/>
  <c r="AA2729" i="7"/>
  <c r="B2729" i="7"/>
  <c r="AA2728" i="7"/>
  <c r="B2728" i="7"/>
  <c r="AA2727" i="7"/>
  <c r="B2727" i="7"/>
  <c r="AA2726" i="7"/>
  <c r="B2726" i="7"/>
  <c r="AA2725" i="7"/>
  <c r="B2725" i="7"/>
  <c r="AA2724" i="7"/>
  <c r="B2724" i="7"/>
  <c r="AA2723" i="7"/>
  <c r="B2723" i="7"/>
  <c r="AA2722" i="7"/>
  <c r="B2722" i="7"/>
  <c r="AA2721" i="7"/>
  <c r="B2721" i="7"/>
  <c r="AA2720" i="7"/>
  <c r="B2720" i="7"/>
  <c r="AA2719" i="7"/>
  <c r="B2719" i="7"/>
  <c r="AA2718" i="7"/>
  <c r="B2718" i="7"/>
  <c r="AA2717" i="7"/>
  <c r="B2717" i="7"/>
  <c r="AA2716" i="7"/>
  <c r="B2716" i="7"/>
  <c r="AA2715" i="7"/>
  <c r="B2715" i="7"/>
  <c r="AA2714" i="7"/>
  <c r="B2714" i="7"/>
  <c r="AA2713" i="7"/>
  <c r="B2713" i="7"/>
  <c r="AA2712" i="7"/>
  <c r="B2712" i="7"/>
  <c r="AA2711" i="7"/>
  <c r="B2711" i="7"/>
  <c r="AA2710" i="7"/>
  <c r="B2710" i="7"/>
  <c r="AA2709" i="7"/>
  <c r="B2709" i="7"/>
  <c r="AA2708" i="7"/>
  <c r="B2708" i="7"/>
  <c r="AA2707" i="7"/>
  <c r="B2707" i="7"/>
  <c r="AA2706" i="7"/>
  <c r="B2706" i="7"/>
  <c r="AA2705" i="7"/>
  <c r="B2705" i="7"/>
  <c r="AA2704" i="7"/>
  <c r="B2704" i="7"/>
  <c r="AA2703" i="7"/>
  <c r="B2703" i="7"/>
  <c r="AA2702" i="7"/>
  <c r="B2702" i="7"/>
  <c r="AA2701" i="7"/>
  <c r="B2701" i="7"/>
  <c r="AA2700" i="7"/>
  <c r="B2700" i="7"/>
  <c r="AA2699" i="7"/>
  <c r="B2699" i="7"/>
  <c r="AA2698" i="7"/>
  <c r="B2698" i="7"/>
  <c r="AA2697" i="7"/>
  <c r="B2697" i="7"/>
  <c r="AA2696" i="7"/>
  <c r="B2696" i="7"/>
  <c r="AA2695" i="7"/>
  <c r="B2695" i="7"/>
  <c r="AA2694" i="7"/>
  <c r="B2694" i="7"/>
  <c r="AA2693" i="7"/>
  <c r="B2693" i="7"/>
  <c r="AA2692" i="7"/>
  <c r="B2692" i="7"/>
  <c r="AA2691" i="7"/>
  <c r="B2691" i="7"/>
  <c r="AA2690" i="7"/>
  <c r="B2690" i="7"/>
  <c r="AA2689" i="7"/>
  <c r="B2689" i="7"/>
  <c r="AA2688" i="7"/>
  <c r="B2688" i="7"/>
  <c r="AA2687" i="7"/>
  <c r="B2687" i="7"/>
  <c r="AA2686" i="7"/>
  <c r="B2686" i="7"/>
  <c r="AA2685" i="7"/>
  <c r="B2685" i="7"/>
  <c r="AA2684" i="7"/>
  <c r="B2684" i="7"/>
  <c r="AA2683" i="7"/>
  <c r="B2683" i="7"/>
  <c r="AA2682" i="7"/>
  <c r="B2682" i="7"/>
  <c r="AA2681" i="7"/>
  <c r="B2681" i="7"/>
  <c r="AA2680" i="7"/>
  <c r="B2680" i="7"/>
  <c r="AA2679" i="7"/>
  <c r="B2679" i="7"/>
  <c r="AA2678" i="7"/>
  <c r="B2678" i="7"/>
  <c r="AA2677" i="7"/>
  <c r="B2677" i="7"/>
  <c r="AA2676" i="7"/>
  <c r="B2676" i="7"/>
  <c r="AA2675" i="7"/>
  <c r="B2675" i="7"/>
  <c r="AA2674" i="7"/>
  <c r="B2674" i="7"/>
  <c r="AA2673" i="7"/>
  <c r="B2673" i="7"/>
  <c r="AA2672" i="7"/>
  <c r="B2672" i="7"/>
  <c r="AA2671" i="7"/>
  <c r="B2671" i="7"/>
  <c r="AA2670" i="7"/>
  <c r="B2670" i="7"/>
  <c r="AA2669" i="7"/>
  <c r="B2669" i="7"/>
  <c r="AA2668" i="7"/>
  <c r="B2668" i="7"/>
  <c r="AA2667" i="7"/>
  <c r="B2667" i="7"/>
  <c r="AA2666" i="7"/>
  <c r="B2666" i="7"/>
  <c r="AA2665" i="7"/>
  <c r="B2665" i="7"/>
  <c r="AA2664" i="7"/>
  <c r="B2664" i="7"/>
  <c r="AA2663" i="7"/>
  <c r="B2663" i="7"/>
  <c r="AA2662" i="7"/>
  <c r="B2662" i="7"/>
  <c r="AA2661" i="7"/>
  <c r="B2661" i="7"/>
  <c r="AA2660" i="7"/>
  <c r="B2660" i="7"/>
  <c r="AA2659" i="7"/>
  <c r="B2659" i="7"/>
  <c r="AA2658" i="7"/>
  <c r="B2658" i="7"/>
  <c r="AA2657" i="7"/>
  <c r="B2657" i="7"/>
  <c r="AA2656" i="7"/>
  <c r="B2656" i="7"/>
  <c r="AA2655" i="7"/>
  <c r="B2655" i="7"/>
  <c r="AA2654" i="7"/>
  <c r="B2654" i="7"/>
  <c r="AA2653" i="7"/>
  <c r="B2653" i="7"/>
  <c r="AA2652" i="7"/>
  <c r="B2652" i="7"/>
  <c r="AA2651" i="7"/>
  <c r="B2651" i="7"/>
  <c r="AA2650" i="7"/>
  <c r="B2650" i="7"/>
  <c r="AA2649" i="7"/>
  <c r="B2649" i="7"/>
  <c r="AA2648" i="7"/>
  <c r="B2648" i="7"/>
  <c r="AA2647" i="7"/>
  <c r="B2647" i="7"/>
  <c r="AA2646" i="7"/>
  <c r="B2646" i="7"/>
  <c r="AA2645" i="7"/>
  <c r="B2645" i="7"/>
  <c r="AA2644" i="7"/>
  <c r="B2644" i="7"/>
  <c r="AA2643" i="7"/>
  <c r="B2643" i="7"/>
  <c r="AA2642" i="7"/>
  <c r="B2642" i="7"/>
  <c r="AA2641" i="7"/>
  <c r="B2641" i="7"/>
  <c r="AA2640" i="7"/>
  <c r="B2640" i="7"/>
  <c r="AA2639" i="7"/>
  <c r="B2639" i="7"/>
  <c r="AA2638" i="7"/>
  <c r="B2638" i="7"/>
  <c r="AA2637" i="7"/>
  <c r="B2637" i="7"/>
  <c r="AA2636" i="7"/>
  <c r="B2636" i="7"/>
  <c r="AA2635" i="7"/>
  <c r="B2635" i="7"/>
  <c r="AA2634" i="7"/>
  <c r="B2634" i="7"/>
  <c r="AA2633" i="7"/>
  <c r="B2633" i="7"/>
  <c r="AA2632" i="7"/>
  <c r="B2632" i="7"/>
  <c r="AA2631" i="7"/>
  <c r="B2631" i="7"/>
  <c r="AA2630" i="7"/>
  <c r="B2630" i="7"/>
  <c r="AA2629" i="7"/>
  <c r="B2629" i="7"/>
  <c r="AA2628" i="7"/>
  <c r="B2628" i="7"/>
  <c r="AA2627" i="7"/>
  <c r="B2627" i="7"/>
  <c r="AA2626" i="7"/>
  <c r="B2626" i="7"/>
  <c r="AA2625" i="7"/>
  <c r="B2625" i="7"/>
  <c r="AA2624" i="7"/>
  <c r="B2624" i="7"/>
  <c r="AA2623" i="7"/>
  <c r="B2623" i="7"/>
  <c r="AA2622" i="7"/>
  <c r="B2622" i="7"/>
  <c r="AA2621" i="7"/>
  <c r="B2621" i="7"/>
  <c r="AA2620" i="7"/>
  <c r="B2620" i="7"/>
  <c r="AA2619" i="7"/>
  <c r="B2619" i="7"/>
  <c r="AA2618" i="7"/>
  <c r="B2618" i="7"/>
  <c r="AA2617" i="7"/>
  <c r="B2617" i="7"/>
  <c r="AA2616" i="7"/>
  <c r="B2616" i="7"/>
  <c r="AA2615" i="7"/>
  <c r="B2615" i="7"/>
  <c r="AA2614" i="7"/>
  <c r="B2614" i="7"/>
  <c r="AA2613" i="7"/>
  <c r="B2613" i="7"/>
  <c r="AA2612" i="7"/>
  <c r="B2612" i="7"/>
  <c r="AA2611" i="7"/>
  <c r="B2611" i="7"/>
  <c r="AA2610" i="7"/>
  <c r="B2610" i="7"/>
  <c r="AA2609" i="7"/>
  <c r="B2609" i="7"/>
  <c r="AA2608" i="7"/>
  <c r="B2608" i="7"/>
  <c r="AA2607" i="7"/>
  <c r="B2607" i="7"/>
  <c r="AA2606" i="7"/>
  <c r="B2606" i="7"/>
  <c r="AA2605" i="7"/>
  <c r="B2605" i="7"/>
  <c r="AA2604" i="7"/>
  <c r="B2604" i="7"/>
  <c r="AA2603" i="7"/>
  <c r="B2603" i="7"/>
  <c r="AA2602" i="7"/>
  <c r="B2602" i="7"/>
  <c r="AA2601" i="7"/>
  <c r="B2601" i="7"/>
  <c r="AA2600" i="7"/>
  <c r="B2600" i="7"/>
  <c r="AA2599" i="7"/>
  <c r="B2599" i="7"/>
  <c r="AA2598" i="7"/>
  <c r="B2598" i="7"/>
  <c r="AA2597" i="7"/>
  <c r="B2597" i="7"/>
  <c r="AA2596" i="7"/>
  <c r="B2596" i="7"/>
  <c r="AA2595" i="7"/>
  <c r="B2595" i="7"/>
  <c r="AA2594" i="7"/>
  <c r="B2594" i="7"/>
  <c r="AA2593" i="7"/>
  <c r="B2593" i="7"/>
  <c r="AA2592" i="7"/>
  <c r="B2592" i="7"/>
  <c r="AA2591" i="7"/>
  <c r="B2591" i="7"/>
  <c r="AA2590" i="7"/>
  <c r="B2590" i="7"/>
  <c r="AA2589" i="7"/>
  <c r="B2589" i="7"/>
  <c r="AA2588" i="7"/>
  <c r="B2588" i="7"/>
  <c r="AA2587" i="7"/>
  <c r="B2587" i="7"/>
  <c r="AA2586" i="7"/>
  <c r="B2586" i="7"/>
  <c r="AA2585" i="7"/>
  <c r="B2585" i="7"/>
  <c r="AA2584" i="7"/>
  <c r="B2584" i="7"/>
  <c r="AA2583" i="7"/>
  <c r="B2583" i="7"/>
  <c r="AA2582" i="7"/>
  <c r="B2582" i="7"/>
  <c r="AA2581" i="7"/>
  <c r="B2581" i="7"/>
  <c r="AA2580" i="7"/>
  <c r="B2580" i="7"/>
  <c r="AA2579" i="7"/>
  <c r="B2579" i="7"/>
  <c r="AA2578" i="7"/>
  <c r="B2578" i="7"/>
  <c r="AA2577" i="7"/>
  <c r="B2577" i="7"/>
  <c r="AA2576" i="7"/>
  <c r="B2576" i="7"/>
  <c r="AA2575" i="7"/>
  <c r="B2575" i="7"/>
  <c r="AA2574" i="7"/>
  <c r="B2574" i="7"/>
  <c r="AA2573" i="7"/>
  <c r="B2573" i="7"/>
  <c r="AA2572" i="7"/>
  <c r="B2572" i="7"/>
  <c r="AA2571" i="7"/>
  <c r="B2571" i="7"/>
  <c r="AA2570" i="7"/>
  <c r="B2570" i="7"/>
  <c r="AA2569" i="7"/>
  <c r="B2569" i="7"/>
  <c r="AA2568" i="7"/>
  <c r="B2568" i="7"/>
  <c r="AA2567" i="7"/>
  <c r="B2567" i="7"/>
  <c r="AA2566" i="7"/>
  <c r="B2566" i="7"/>
  <c r="AA2565" i="7"/>
  <c r="B2565" i="7"/>
  <c r="AA2564" i="7"/>
  <c r="B2564" i="7"/>
  <c r="AA2563" i="7"/>
  <c r="B2563" i="7"/>
  <c r="AA2562" i="7"/>
  <c r="B2562" i="7"/>
  <c r="AA2561" i="7"/>
  <c r="B2561" i="7"/>
  <c r="AA2560" i="7"/>
  <c r="B2560" i="7"/>
  <c r="AA2559" i="7"/>
  <c r="B2559" i="7"/>
  <c r="AA2558" i="7"/>
  <c r="B2558" i="7"/>
  <c r="AA2557" i="7"/>
  <c r="B2557" i="7"/>
  <c r="AA2556" i="7"/>
  <c r="B2556" i="7"/>
  <c r="AA2555" i="7"/>
  <c r="B2555" i="7"/>
  <c r="AA2554" i="7"/>
  <c r="B2554" i="7"/>
  <c r="AA2553" i="7"/>
  <c r="B2553" i="7"/>
  <c r="AA2552" i="7"/>
  <c r="B2552" i="7"/>
  <c r="AA2551" i="7"/>
  <c r="B2551" i="7"/>
  <c r="AA2550" i="7"/>
  <c r="B2550" i="7"/>
  <c r="AA2549" i="7"/>
  <c r="B2549" i="7"/>
  <c r="AA2548" i="7"/>
  <c r="B2548" i="7"/>
  <c r="AA2547" i="7"/>
  <c r="B2547" i="7"/>
  <c r="AA2546" i="7"/>
  <c r="B2546" i="7"/>
  <c r="AA2545" i="7"/>
  <c r="B2545" i="7"/>
  <c r="AA2544" i="7"/>
  <c r="B2544" i="7"/>
  <c r="AA2543" i="7"/>
  <c r="B2543" i="7"/>
  <c r="AA2542" i="7"/>
  <c r="B2542" i="7"/>
  <c r="AA2541" i="7"/>
  <c r="B2541" i="7"/>
  <c r="AA2540" i="7"/>
  <c r="B2540" i="7"/>
  <c r="AA2539" i="7"/>
  <c r="B2539" i="7"/>
  <c r="AA2538" i="7"/>
  <c r="B2538" i="7"/>
  <c r="AA2537" i="7"/>
  <c r="B2537" i="7"/>
  <c r="AA2536" i="7"/>
  <c r="B2536" i="7"/>
  <c r="AA2535" i="7"/>
  <c r="B2535" i="7"/>
  <c r="AA2534" i="7"/>
  <c r="B2534" i="7"/>
  <c r="AA2533" i="7"/>
  <c r="B2533" i="7"/>
  <c r="AA2532" i="7"/>
  <c r="B2532" i="7"/>
  <c r="AA2531" i="7"/>
  <c r="B2531" i="7"/>
  <c r="AA2530" i="7"/>
  <c r="B2530" i="7"/>
  <c r="AA2529" i="7"/>
  <c r="B2529" i="7"/>
  <c r="AA2528" i="7"/>
  <c r="B2528" i="7"/>
  <c r="AA2527" i="7"/>
  <c r="B2527" i="7"/>
  <c r="AA2526" i="7"/>
  <c r="B2526" i="7"/>
  <c r="AA2525" i="7"/>
  <c r="B2525" i="7"/>
  <c r="AA2524" i="7"/>
  <c r="B2524" i="7"/>
  <c r="AA2523" i="7"/>
  <c r="B2523" i="7"/>
  <c r="AA2522" i="7"/>
  <c r="B2522" i="7"/>
  <c r="AA2521" i="7"/>
  <c r="B2521" i="7"/>
  <c r="AA2520" i="7"/>
  <c r="B2520" i="7"/>
  <c r="AA2519" i="7"/>
  <c r="B2519" i="7"/>
  <c r="AA2518" i="7"/>
  <c r="B2518" i="7"/>
  <c r="AA2517" i="7"/>
  <c r="B2517" i="7"/>
  <c r="AA2516" i="7"/>
  <c r="B2516" i="7"/>
  <c r="AA2515" i="7"/>
  <c r="B2515" i="7"/>
  <c r="AA2514" i="7"/>
  <c r="B2514" i="7"/>
  <c r="AA2513" i="7"/>
  <c r="B2513" i="7"/>
  <c r="AA2512" i="7"/>
  <c r="B2512" i="7"/>
  <c r="AA2511" i="7"/>
  <c r="B2511" i="7"/>
  <c r="AA2510" i="7"/>
  <c r="B2510" i="7"/>
  <c r="AA2509" i="7"/>
  <c r="B2509" i="7"/>
  <c r="AA2508" i="7"/>
  <c r="B2508" i="7"/>
  <c r="AA2507" i="7"/>
  <c r="B2507" i="7"/>
  <c r="AA2506" i="7"/>
  <c r="B2506" i="7"/>
  <c r="AA2505" i="7"/>
  <c r="B2505" i="7"/>
  <c r="AA2504" i="7"/>
  <c r="B2504" i="7"/>
  <c r="AA2503" i="7"/>
  <c r="B2503" i="7"/>
  <c r="AA2502" i="7"/>
  <c r="B2502" i="7"/>
  <c r="AA2501" i="7"/>
  <c r="B2501" i="7"/>
  <c r="AA2500" i="7"/>
  <c r="B2500" i="7"/>
  <c r="AA2499" i="7"/>
  <c r="B2499" i="7"/>
  <c r="AA2498" i="7"/>
  <c r="B2498" i="7"/>
  <c r="AA2497" i="7"/>
  <c r="B2497" i="7"/>
  <c r="AA2496" i="7"/>
  <c r="B2496" i="7"/>
  <c r="AA2495" i="7"/>
  <c r="B2495" i="7"/>
  <c r="AA2494" i="7"/>
  <c r="B2494" i="7"/>
  <c r="AA2493" i="7"/>
  <c r="B2493" i="7"/>
  <c r="AA2492" i="7"/>
  <c r="B2492" i="7"/>
  <c r="AA2491" i="7"/>
  <c r="B2491" i="7"/>
  <c r="AA2490" i="7"/>
  <c r="B2490" i="7"/>
  <c r="AA2489" i="7"/>
  <c r="B2489" i="7"/>
  <c r="AA2488" i="7"/>
  <c r="B2488" i="7"/>
  <c r="AA2487" i="7"/>
  <c r="B2487" i="7"/>
  <c r="AA2486" i="7"/>
  <c r="B2486" i="7"/>
  <c r="AA2485" i="7"/>
  <c r="B2485" i="7"/>
  <c r="AA2484" i="7"/>
  <c r="B2484" i="7"/>
  <c r="AA2483" i="7"/>
  <c r="B2483" i="7"/>
  <c r="AA2482" i="7"/>
  <c r="B2482" i="7"/>
  <c r="AA2481" i="7"/>
  <c r="B2481" i="7"/>
  <c r="AA2480" i="7"/>
  <c r="B2480" i="7"/>
  <c r="AA2479" i="7"/>
  <c r="B2479" i="7"/>
  <c r="AA2478" i="7"/>
  <c r="B2478" i="7"/>
  <c r="AA2477" i="7"/>
  <c r="B2477" i="7"/>
  <c r="AA2476" i="7"/>
  <c r="B2476" i="7"/>
  <c r="AA2475" i="7"/>
  <c r="B2475" i="7"/>
  <c r="AA2474" i="7"/>
  <c r="B2474" i="7"/>
  <c r="AA2473" i="7"/>
  <c r="B2473" i="7"/>
  <c r="AA2472" i="7"/>
  <c r="B2472" i="7"/>
  <c r="AA2471" i="7"/>
  <c r="B2471" i="7"/>
  <c r="AA2470" i="7"/>
  <c r="B2470" i="7"/>
  <c r="AA2469" i="7"/>
  <c r="B2469" i="7"/>
  <c r="AA2468" i="7"/>
  <c r="B2468" i="7"/>
  <c r="AA2467" i="7"/>
  <c r="B2467" i="7"/>
  <c r="AA2466" i="7"/>
  <c r="B2466" i="7"/>
  <c r="AA2465" i="7"/>
  <c r="B2465" i="7"/>
  <c r="AA2464" i="7"/>
  <c r="B2464" i="7"/>
  <c r="AA2463" i="7"/>
  <c r="B2463" i="7"/>
  <c r="AA2462" i="7"/>
  <c r="B2462" i="7"/>
  <c r="AA2461" i="7"/>
  <c r="B2461" i="7"/>
  <c r="AA2460" i="7"/>
  <c r="B2460" i="7"/>
  <c r="AA2459" i="7"/>
  <c r="B2459" i="7"/>
  <c r="AA2458" i="7"/>
  <c r="B2458" i="7"/>
  <c r="AA2457" i="7"/>
  <c r="B2457" i="7"/>
  <c r="AA2456" i="7"/>
  <c r="B2456" i="7"/>
  <c r="AA2455" i="7"/>
  <c r="B2455" i="7"/>
  <c r="AA2454" i="7"/>
  <c r="B2454" i="7"/>
  <c r="AA2453" i="7"/>
  <c r="B2453" i="7"/>
  <c r="AA2452" i="7"/>
  <c r="B2452" i="7"/>
  <c r="AA2451" i="7"/>
  <c r="B2451" i="7"/>
  <c r="AA2450" i="7"/>
  <c r="B2450" i="7"/>
  <c r="AA2449" i="7"/>
  <c r="B2449" i="7"/>
  <c r="AA2448" i="7"/>
  <c r="B2448" i="7"/>
  <c r="AA2447" i="7"/>
  <c r="B2447" i="7"/>
  <c r="AA2446" i="7"/>
  <c r="B2446" i="7"/>
  <c r="AA2445" i="7"/>
  <c r="B2445" i="7"/>
  <c r="AA2444" i="7"/>
  <c r="B2444" i="7"/>
  <c r="AA2443" i="7"/>
  <c r="B2443" i="7"/>
  <c r="AA2442" i="7"/>
  <c r="B2442" i="7"/>
  <c r="AA2441" i="7"/>
  <c r="B2441" i="7"/>
  <c r="AA2440" i="7"/>
  <c r="B2440" i="7"/>
  <c r="AA2439" i="7"/>
  <c r="B2439" i="7"/>
  <c r="AA2438" i="7"/>
  <c r="B2438" i="7"/>
  <c r="AA2437" i="7"/>
  <c r="B2437" i="7"/>
  <c r="AA2436" i="7"/>
  <c r="B2436" i="7"/>
  <c r="AA2435" i="7"/>
  <c r="B2435" i="7"/>
  <c r="AA2434" i="7"/>
  <c r="B2434" i="7"/>
  <c r="AA2433" i="7"/>
  <c r="B2433" i="7"/>
  <c r="AA2432" i="7"/>
  <c r="B2432" i="7"/>
  <c r="AA2431" i="7"/>
  <c r="B2431" i="7"/>
  <c r="AA2430" i="7"/>
  <c r="B2430" i="7"/>
  <c r="AA2429" i="7"/>
  <c r="B2429" i="7"/>
  <c r="AA2428" i="7"/>
  <c r="B2428" i="7"/>
  <c r="AA2427" i="7"/>
  <c r="B2427" i="7"/>
  <c r="AA2426" i="7"/>
  <c r="B2426" i="7"/>
  <c r="AA2425" i="7"/>
  <c r="B2425" i="7"/>
  <c r="AA2424" i="7"/>
  <c r="B2424" i="7"/>
  <c r="AA2423" i="7"/>
  <c r="B2423" i="7"/>
  <c r="AA2422" i="7"/>
  <c r="B2422" i="7"/>
  <c r="AA2421" i="7"/>
  <c r="B2421" i="7"/>
  <c r="AA2420" i="7"/>
  <c r="B2420" i="7"/>
  <c r="AA2419" i="7"/>
  <c r="B2419" i="7"/>
  <c r="AA2418" i="7"/>
  <c r="B2418" i="7"/>
  <c r="AA2417" i="7"/>
  <c r="B2417" i="7"/>
  <c r="AA2416" i="7"/>
  <c r="B2416" i="7"/>
  <c r="AA2415" i="7"/>
  <c r="B2415" i="7"/>
  <c r="AA2414" i="7"/>
  <c r="B2414" i="7"/>
  <c r="AA2413" i="7"/>
  <c r="B2413" i="7"/>
  <c r="AA2412" i="7"/>
  <c r="B2412" i="7"/>
  <c r="AA2411" i="7"/>
  <c r="B2411" i="7"/>
  <c r="AA2410" i="7"/>
  <c r="B2410" i="7"/>
  <c r="AA2409" i="7"/>
  <c r="B2409" i="7"/>
  <c r="AA2408" i="7"/>
  <c r="B2408" i="7"/>
  <c r="AA2407" i="7"/>
  <c r="B2407" i="7"/>
  <c r="AA2406" i="7"/>
  <c r="B2406" i="7"/>
  <c r="AA2405" i="7"/>
  <c r="B2405" i="7"/>
  <c r="AA2404" i="7"/>
  <c r="B2404" i="7"/>
  <c r="AA2403" i="7"/>
  <c r="B2403" i="7"/>
  <c r="AA2402" i="7"/>
  <c r="B2402" i="7"/>
  <c r="AA2401" i="7"/>
  <c r="B2401" i="7"/>
  <c r="AA2400" i="7"/>
  <c r="B2400" i="7"/>
  <c r="AA2399" i="7"/>
  <c r="B2399" i="7"/>
  <c r="AA2398" i="7"/>
  <c r="B2398" i="7"/>
  <c r="AA2397" i="7"/>
  <c r="B2397" i="7"/>
  <c r="AA2396" i="7"/>
  <c r="B2396" i="7"/>
  <c r="AA2395" i="7"/>
  <c r="B2395" i="7"/>
  <c r="AA2394" i="7"/>
  <c r="B2394" i="7"/>
  <c r="AA2393" i="7"/>
  <c r="B2393" i="7"/>
  <c r="AA2392" i="7"/>
  <c r="B2392" i="7"/>
  <c r="AA2391" i="7"/>
  <c r="B2391" i="7"/>
  <c r="AA2390" i="7"/>
  <c r="B2390" i="7"/>
  <c r="AA2389" i="7"/>
  <c r="B2389" i="7"/>
  <c r="AA2388" i="7"/>
  <c r="B2388" i="7"/>
  <c r="AA2387" i="7"/>
  <c r="B2387" i="7"/>
  <c r="AA2386" i="7"/>
  <c r="B2386" i="7"/>
  <c r="AA2385" i="7"/>
  <c r="B2385" i="7"/>
  <c r="AA2384" i="7"/>
  <c r="B2384" i="7"/>
  <c r="AA2383" i="7"/>
  <c r="B2383" i="7"/>
  <c r="AA2382" i="7"/>
  <c r="B2382" i="7"/>
  <c r="AA2381" i="7"/>
  <c r="B2381" i="7"/>
  <c r="AA2380" i="7"/>
  <c r="B2380" i="7"/>
  <c r="AA2379" i="7"/>
  <c r="B2379" i="7"/>
  <c r="AA2378" i="7"/>
  <c r="B2378" i="7"/>
  <c r="AA2377" i="7"/>
  <c r="B2377" i="7"/>
  <c r="AA2376" i="7"/>
  <c r="B2376" i="7"/>
  <c r="AA2375" i="7"/>
  <c r="B2375" i="7"/>
  <c r="AA2374" i="7"/>
  <c r="B2374" i="7"/>
  <c r="AA2373" i="7"/>
  <c r="B2373" i="7"/>
  <c r="AA2372" i="7"/>
  <c r="B2372" i="7"/>
  <c r="AA2371" i="7"/>
  <c r="B2371" i="7"/>
  <c r="AA2370" i="7"/>
  <c r="B2370" i="7"/>
  <c r="AA2369" i="7"/>
  <c r="B2369" i="7"/>
  <c r="AA2368" i="7"/>
  <c r="B2368" i="7"/>
  <c r="AA2367" i="7"/>
  <c r="B2367" i="7"/>
  <c r="AA2366" i="7"/>
  <c r="B2366" i="7"/>
  <c r="AA2365" i="7"/>
  <c r="B2365" i="7"/>
  <c r="AA2364" i="7"/>
  <c r="B2364" i="7"/>
  <c r="AA2363" i="7"/>
  <c r="B2363" i="7"/>
  <c r="AA2362" i="7"/>
  <c r="B2362" i="7"/>
  <c r="AA2361" i="7"/>
  <c r="B2361" i="7"/>
  <c r="AA2360" i="7"/>
  <c r="B2360" i="7"/>
  <c r="AA2359" i="7"/>
  <c r="B2359" i="7"/>
  <c r="AA2358" i="7"/>
  <c r="B2358" i="7"/>
  <c r="AA2357" i="7"/>
  <c r="B2357" i="7"/>
  <c r="AA2356" i="7"/>
  <c r="B2356" i="7"/>
  <c r="AA2355" i="7"/>
  <c r="B2355" i="7"/>
  <c r="AA2354" i="7"/>
  <c r="B2354" i="7"/>
  <c r="AA2353" i="7"/>
  <c r="B2353" i="7"/>
  <c r="AA2352" i="7"/>
  <c r="B2352" i="7"/>
  <c r="AA2351" i="7"/>
  <c r="B2351" i="7"/>
  <c r="AA2350" i="7"/>
  <c r="B2350" i="7"/>
  <c r="AA2349" i="7"/>
  <c r="B2349" i="7"/>
  <c r="AA2348" i="7"/>
  <c r="B2348" i="7"/>
  <c r="AA2347" i="7"/>
  <c r="B2347" i="7"/>
  <c r="AA2346" i="7"/>
  <c r="B2346" i="7"/>
  <c r="AA2345" i="7"/>
  <c r="B2345" i="7"/>
  <c r="AA2344" i="7"/>
  <c r="B2344" i="7"/>
  <c r="AA2343" i="7"/>
  <c r="B2343" i="7"/>
  <c r="AA2342" i="7"/>
  <c r="B2342" i="7"/>
  <c r="AA2341" i="7"/>
  <c r="B2341" i="7"/>
  <c r="AA2340" i="7"/>
  <c r="B2340" i="7"/>
  <c r="AA2339" i="7"/>
  <c r="B2339" i="7"/>
  <c r="AA2338" i="7"/>
  <c r="B2338" i="7"/>
  <c r="AA2337" i="7"/>
  <c r="B2337" i="7"/>
  <c r="AA2336" i="7"/>
  <c r="B2336" i="7"/>
  <c r="AA2335" i="7"/>
  <c r="B2335" i="7"/>
  <c r="AA2334" i="7"/>
  <c r="B2334" i="7"/>
  <c r="AA2333" i="7"/>
  <c r="B2333" i="7"/>
  <c r="AA2332" i="7"/>
  <c r="B2332" i="7"/>
  <c r="AA2331" i="7"/>
  <c r="B2331" i="7"/>
  <c r="AA2330" i="7"/>
  <c r="B2330" i="7"/>
  <c r="AA2329" i="7"/>
  <c r="B2329" i="7"/>
  <c r="AA2328" i="7"/>
  <c r="B2328" i="7"/>
  <c r="AA2327" i="7"/>
  <c r="B2327" i="7"/>
  <c r="AA2326" i="7"/>
  <c r="B2326" i="7"/>
  <c r="AA2325" i="7"/>
  <c r="B2325" i="7"/>
  <c r="AA2324" i="7"/>
  <c r="B2324" i="7"/>
  <c r="AA2323" i="7"/>
  <c r="B2323" i="7"/>
  <c r="AA2322" i="7"/>
  <c r="B2322" i="7"/>
  <c r="AA2321" i="7"/>
  <c r="B2321" i="7"/>
  <c r="AA2320" i="7"/>
  <c r="B2320" i="7"/>
  <c r="AA2319" i="7"/>
  <c r="B2319" i="7"/>
  <c r="AA2318" i="7"/>
  <c r="B2318" i="7"/>
  <c r="AA2317" i="7"/>
  <c r="B2317" i="7"/>
  <c r="AA2316" i="7"/>
  <c r="B2316" i="7"/>
  <c r="AA2315" i="7"/>
  <c r="B2315" i="7"/>
  <c r="AA2314" i="7"/>
  <c r="B2314" i="7"/>
  <c r="AA2313" i="7"/>
  <c r="B2313" i="7"/>
  <c r="AA2312" i="7"/>
  <c r="B2312" i="7"/>
  <c r="AA2311" i="7"/>
  <c r="B2311" i="7"/>
  <c r="AA2310" i="7"/>
  <c r="B2310" i="7"/>
  <c r="AA2309" i="7"/>
  <c r="B2309" i="7"/>
  <c r="AA2308" i="7"/>
  <c r="B2308" i="7"/>
  <c r="AA2307" i="7"/>
  <c r="B2307" i="7"/>
  <c r="AA2306" i="7"/>
  <c r="B2306" i="7"/>
  <c r="AA2305" i="7"/>
  <c r="B2305" i="7"/>
  <c r="AA2304" i="7"/>
  <c r="B2304" i="7"/>
  <c r="AA2303" i="7"/>
  <c r="B2303" i="7"/>
  <c r="AA2302" i="7"/>
  <c r="B2302" i="7"/>
  <c r="AA2301" i="7"/>
  <c r="B2301" i="7"/>
  <c r="AA2300" i="7"/>
  <c r="B2300" i="7"/>
  <c r="AA2299" i="7"/>
  <c r="B2299" i="7"/>
  <c r="AA2298" i="7"/>
  <c r="B2298" i="7"/>
  <c r="AA2297" i="7"/>
  <c r="B2297" i="7"/>
  <c r="AA2296" i="7"/>
  <c r="B2296" i="7"/>
  <c r="AA2295" i="7"/>
  <c r="B2295" i="7"/>
  <c r="AA2294" i="7"/>
  <c r="B2294" i="7"/>
  <c r="AA2293" i="7"/>
  <c r="B2293" i="7"/>
  <c r="AA2292" i="7"/>
  <c r="B2292" i="7"/>
  <c r="AA2291" i="7"/>
  <c r="B2291" i="7"/>
  <c r="AA2290" i="7"/>
  <c r="B2290" i="7"/>
  <c r="AA2289" i="7"/>
  <c r="B2289" i="7"/>
  <c r="AA2288" i="7"/>
  <c r="B2288" i="7"/>
  <c r="AA2287" i="7"/>
  <c r="B2287" i="7"/>
  <c r="AA2286" i="7"/>
  <c r="B2286" i="7"/>
  <c r="AA2285" i="7"/>
  <c r="B2285" i="7"/>
  <c r="AA2284" i="7"/>
  <c r="B2284" i="7"/>
  <c r="AA2283" i="7"/>
  <c r="B2283" i="7"/>
  <c r="AA2282" i="7"/>
  <c r="B2282" i="7"/>
  <c r="AA2281" i="7"/>
  <c r="B2281" i="7"/>
  <c r="AA2280" i="7"/>
  <c r="B2280" i="7"/>
  <c r="AA2279" i="7"/>
  <c r="B2279" i="7"/>
  <c r="AA2278" i="7"/>
  <c r="B2278" i="7"/>
  <c r="AA2277" i="7"/>
  <c r="B2277" i="7"/>
  <c r="AA2276" i="7"/>
  <c r="B2276" i="7"/>
  <c r="AA2275" i="7"/>
  <c r="B2275" i="7"/>
  <c r="AA2274" i="7"/>
  <c r="B2274" i="7"/>
  <c r="AA2273" i="7"/>
  <c r="B2273" i="7"/>
  <c r="AA2272" i="7"/>
  <c r="B2272" i="7"/>
  <c r="AA2271" i="7"/>
  <c r="B2271" i="7"/>
  <c r="AA2270" i="7"/>
  <c r="B2270" i="7"/>
  <c r="AA2269" i="7"/>
  <c r="B2269" i="7"/>
  <c r="AA2268" i="7"/>
  <c r="B2268" i="7"/>
  <c r="AA2267" i="7"/>
  <c r="B2267" i="7"/>
  <c r="AA2266" i="7"/>
  <c r="B2266" i="7"/>
  <c r="AA2265" i="7"/>
  <c r="B2265" i="7"/>
  <c r="AA2264" i="7"/>
  <c r="B2264" i="7"/>
  <c r="AA2263" i="7"/>
  <c r="B2263" i="7"/>
  <c r="AA2262" i="7"/>
  <c r="B2262" i="7"/>
  <c r="AA2261" i="7"/>
  <c r="B2261" i="7"/>
  <c r="AA2260" i="7"/>
  <c r="B2260" i="7"/>
  <c r="AA2259" i="7"/>
  <c r="B2259" i="7"/>
  <c r="AA2258" i="7"/>
  <c r="B2258" i="7"/>
  <c r="AA2257" i="7"/>
  <c r="B2257" i="7"/>
  <c r="AA2256" i="7"/>
  <c r="B2256" i="7"/>
  <c r="AA2255" i="7"/>
  <c r="B2255" i="7"/>
  <c r="AA2254" i="7"/>
  <c r="B2254" i="7"/>
  <c r="AA2253" i="7"/>
  <c r="B2253" i="7"/>
  <c r="AA2252" i="7"/>
  <c r="B2252" i="7"/>
  <c r="AA2251" i="7"/>
  <c r="B2251" i="7"/>
  <c r="AA2250" i="7"/>
  <c r="B2250" i="7"/>
  <c r="AA2249" i="7"/>
  <c r="B2249" i="7"/>
  <c r="AA2248" i="7"/>
  <c r="B2248" i="7"/>
  <c r="AA2247" i="7"/>
  <c r="B2247" i="7"/>
  <c r="AA2246" i="7"/>
  <c r="B2246" i="7"/>
  <c r="AA2245" i="7"/>
  <c r="B2245" i="7"/>
  <c r="AA2244" i="7"/>
  <c r="B2244" i="7"/>
  <c r="AA2243" i="7"/>
  <c r="B2243" i="7"/>
  <c r="AA2242" i="7"/>
  <c r="B2242" i="7"/>
  <c r="AA2241" i="7"/>
  <c r="B2241" i="7"/>
  <c r="AA2240" i="7"/>
  <c r="B2240" i="7"/>
  <c r="AA2239" i="7"/>
  <c r="B2239" i="7"/>
  <c r="AA2238" i="7"/>
  <c r="B2238" i="7"/>
  <c r="AA2237" i="7"/>
  <c r="B2237" i="7"/>
  <c r="AA2236" i="7"/>
  <c r="B2236" i="7"/>
  <c r="AA2235" i="7"/>
  <c r="B2235" i="7"/>
  <c r="AA2234" i="7"/>
  <c r="B2234" i="7"/>
  <c r="AA2233" i="7"/>
  <c r="B2233" i="7"/>
  <c r="AA2232" i="7"/>
  <c r="B2232" i="7"/>
  <c r="AA2231" i="7"/>
  <c r="B2231" i="7"/>
  <c r="AA2230" i="7"/>
  <c r="B2230" i="7"/>
  <c r="AA2229" i="7"/>
  <c r="B2229" i="7"/>
  <c r="AA2228" i="7"/>
  <c r="B2228" i="7"/>
  <c r="AA2227" i="7"/>
  <c r="B2227" i="7"/>
  <c r="AA2226" i="7"/>
  <c r="B2226" i="7"/>
  <c r="AA2225" i="7"/>
  <c r="B2225" i="7"/>
  <c r="AA2224" i="7"/>
  <c r="B2224" i="7"/>
  <c r="AA2223" i="7"/>
  <c r="B2223" i="7"/>
  <c r="AA2222" i="7"/>
  <c r="B2222" i="7"/>
  <c r="AA2221" i="7"/>
  <c r="B2221" i="7"/>
  <c r="AA2220" i="7"/>
  <c r="B2220" i="7"/>
  <c r="AA2219" i="7"/>
  <c r="B2219" i="7"/>
  <c r="AA2218" i="7"/>
  <c r="B2218" i="7"/>
  <c r="AA2217" i="7"/>
  <c r="B2217" i="7"/>
  <c r="AA2216" i="7"/>
  <c r="B2216" i="7"/>
  <c r="AA2215" i="7"/>
  <c r="B2215" i="7"/>
  <c r="AA2214" i="7"/>
  <c r="B2214" i="7"/>
  <c r="AA2213" i="7"/>
  <c r="B2213" i="7"/>
  <c r="AA2212" i="7"/>
  <c r="B2212" i="7"/>
  <c r="AA2211" i="7"/>
  <c r="B2211" i="7"/>
  <c r="AA2210" i="7"/>
  <c r="B2210" i="7"/>
  <c r="AA2209" i="7"/>
  <c r="B2209" i="7"/>
  <c r="AA2208" i="7"/>
  <c r="B2208" i="7"/>
  <c r="AA2207" i="7"/>
  <c r="B2207" i="7"/>
  <c r="AA2206" i="7"/>
  <c r="B2206" i="7"/>
  <c r="AA2205" i="7"/>
  <c r="B2205" i="7"/>
  <c r="AA2204" i="7"/>
  <c r="B2204" i="7"/>
  <c r="AA2203" i="7"/>
  <c r="B2203" i="7"/>
  <c r="AA2202" i="7"/>
  <c r="B2202" i="7"/>
  <c r="AA2201" i="7"/>
  <c r="B2201" i="7"/>
  <c r="AA2200" i="7"/>
  <c r="B2200" i="7"/>
  <c r="AA2199" i="7"/>
  <c r="B2199" i="7"/>
  <c r="AA2198" i="7"/>
  <c r="B2198" i="7"/>
  <c r="AA2197" i="7"/>
  <c r="B2197" i="7"/>
  <c r="AA2196" i="7"/>
  <c r="B2196" i="7"/>
  <c r="AA2195" i="7"/>
  <c r="B2195" i="7"/>
  <c r="AA2194" i="7"/>
  <c r="B2194" i="7"/>
  <c r="AA2193" i="7"/>
  <c r="B2193" i="7"/>
  <c r="AA2192" i="7"/>
  <c r="B2192" i="7"/>
  <c r="AA2191" i="7"/>
  <c r="B2191" i="7"/>
  <c r="AA2190" i="7"/>
  <c r="B2190" i="7"/>
  <c r="AA2189" i="7"/>
  <c r="B2189" i="7"/>
  <c r="AA2188" i="7"/>
  <c r="B2188" i="7"/>
  <c r="AA2187" i="7"/>
  <c r="B2187" i="7"/>
  <c r="AA2186" i="7"/>
  <c r="B2186" i="7"/>
  <c r="AA2185" i="7"/>
  <c r="B2185" i="7"/>
  <c r="AA2184" i="7"/>
  <c r="B2184" i="7"/>
  <c r="AA2183" i="7"/>
  <c r="B2183" i="7"/>
  <c r="AA2182" i="7"/>
  <c r="B2182" i="7"/>
  <c r="AA2181" i="7"/>
  <c r="B2181" i="7"/>
  <c r="AA2180" i="7"/>
  <c r="B2180" i="7"/>
  <c r="AA2179" i="7"/>
  <c r="B2179" i="7"/>
  <c r="AA2178" i="7"/>
  <c r="B2178" i="7"/>
  <c r="AA2177" i="7"/>
  <c r="B2177" i="7"/>
  <c r="AA2176" i="7"/>
  <c r="B2176" i="7"/>
  <c r="AA2175" i="7"/>
  <c r="B2175" i="7"/>
  <c r="AA2174" i="7"/>
  <c r="B2174" i="7"/>
  <c r="AA2173" i="7"/>
  <c r="B2173" i="7"/>
  <c r="AA2172" i="7"/>
  <c r="B2172" i="7"/>
  <c r="AA2171" i="7"/>
  <c r="B2171" i="7"/>
  <c r="AA2170" i="7"/>
  <c r="B2170" i="7"/>
  <c r="AA2169" i="7"/>
  <c r="B2169" i="7"/>
  <c r="AA2168" i="7"/>
  <c r="B2168" i="7"/>
  <c r="AA2167" i="7"/>
  <c r="B2167" i="7"/>
  <c r="AA2166" i="7"/>
  <c r="B2166" i="7"/>
  <c r="AA2165" i="7"/>
  <c r="B2165" i="7"/>
  <c r="AA2164" i="7"/>
  <c r="B2164" i="7"/>
  <c r="AA2163" i="7"/>
  <c r="B2163" i="7"/>
  <c r="AA2162" i="7"/>
  <c r="B2162" i="7"/>
  <c r="AA2161" i="7"/>
  <c r="B2161" i="7"/>
  <c r="AA2160" i="7"/>
  <c r="B2160" i="7"/>
  <c r="AA2159" i="7"/>
  <c r="B2159" i="7"/>
  <c r="AA2158" i="7"/>
  <c r="B2158" i="7"/>
  <c r="AA2157" i="7"/>
  <c r="B2157" i="7"/>
  <c r="AA2156" i="7"/>
  <c r="B2156" i="7"/>
  <c r="AA2155" i="7"/>
  <c r="B2155" i="7"/>
  <c r="AA2154" i="7"/>
  <c r="B2154" i="7"/>
  <c r="AA2153" i="7"/>
  <c r="B2153" i="7"/>
  <c r="AA2152" i="7"/>
  <c r="B2152" i="7"/>
  <c r="AA2151" i="7"/>
  <c r="B2151" i="7"/>
  <c r="AA2150" i="7"/>
  <c r="B2150" i="7"/>
  <c r="AA2149" i="7"/>
  <c r="B2149" i="7"/>
  <c r="AA2148" i="7"/>
  <c r="B2148" i="7"/>
  <c r="AA2147" i="7"/>
  <c r="B2147" i="7"/>
  <c r="AA2146" i="7"/>
  <c r="B2146" i="7"/>
  <c r="AA2145" i="7"/>
  <c r="B2145" i="7"/>
  <c r="AA2144" i="7"/>
  <c r="B2144" i="7"/>
  <c r="AA2143" i="7"/>
  <c r="B2143" i="7"/>
  <c r="AA2142" i="7"/>
  <c r="B2142" i="7"/>
  <c r="AA2141" i="7"/>
  <c r="B2141" i="7"/>
  <c r="AA2140" i="7"/>
  <c r="B2140" i="7"/>
  <c r="AA2139" i="7"/>
  <c r="B2139" i="7"/>
  <c r="AA2138" i="7"/>
  <c r="B2138" i="7"/>
  <c r="AA2137" i="7"/>
  <c r="B2137" i="7"/>
  <c r="AA2136" i="7"/>
  <c r="B2136" i="7"/>
  <c r="AA2135" i="7"/>
  <c r="B2135" i="7"/>
  <c r="AA2134" i="7"/>
  <c r="B2134" i="7"/>
  <c r="AA2133" i="7"/>
  <c r="B2133" i="7"/>
  <c r="AA2132" i="7"/>
  <c r="B2132" i="7"/>
  <c r="AA2131" i="7"/>
  <c r="B2131" i="7"/>
  <c r="AA2130" i="7"/>
  <c r="B2130" i="7"/>
  <c r="AA2129" i="7"/>
  <c r="B2129" i="7"/>
  <c r="AA2128" i="7"/>
  <c r="B2128" i="7"/>
  <c r="AA2127" i="7"/>
  <c r="B2127" i="7"/>
  <c r="AA2126" i="7"/>
  <c r="B2126" i="7"/>
  <c r="AA2125" i="7"/>
  <c r="B2125" i="7"/>
  <c r="AA2124" i="7"/>
  <c r="B2124" i="7"/>
  <c r="AA2123" i="7"/>
  <c r="B2123" i="7"/>
  <c r="AA2122" i="7"/>
  <c r="B2122" i="7"/>
  <c r="AA2121" i="7"/>
  <c r="B2121" i="7"/>
  <c r="AA2120" i="7"/>
  <c r="B2120" i="7"/>
  <c r="AA2119" i="7"/>
  <c r="B2119" i="7"/>
  <c r="AA2118" i="7"/>
  <c r="B2118" i="7"/>
  <c r="AA2117" i="7"/>
  <c r="B2117" i="7"/>
  <c r="AA2116" i="7"/>
  <c r="B2116" i="7"/>
  <c r="AA2115" i="7"/>
  <c r="B2115" i="7"/>
  <c r="AA2114" i="7"/>
  <c r="B2114" i="7"/>
  <c r="AA2113" i="7"/>
  <c r="B2113" i="7"/>
  <c r="AA2112" i="7"/>
  <c r="B2112" i="7"/>
  <c r="AA2111" i="7"/>
  <c r="B2111" i="7"/>
  <c r="AA2110" i="7"/>
  <c r="B2110" i="7"/>
  <c r="AA2109" i="7"/>
  <c r="B2109" i="7"/>
  <c r="AA2108" i="7"/>
  <c r="B2108" i="7"/>
  <c r="AA2107" i="7"/>
  <c r="B2107" i="7"/>
  <c r="AA2106" i="7"/>
  <c r="B2106" i="7"/>
  <c r="AA2105" i="7"/>
  <c r="B2105" i="7"/>
  <c r="AA2104" i="7"/>
  <c r="B2104" i="7"/>
  <c r="AA2103" i="7"/>
  <c r="B2103" i="7"/>
  <c r="AA2102" i="7"/>
  <c r="B2102" i="7"/>
  <c r="AA2101" i="7"/>
  <c r="B2101" i="7"/>
  <c r="AA2100" i="7"/>
  <c r="B2100" i="7"/>
  <c r="AA2099" i="7"/>
  <c r="B2099" i="7"/>
  <c r="AA2098" i="7"/>
  <c r="B2098" i="7"/>
  <c r="AA2097" i="7"/>
  <c r="B2097" i="7"/>
  <c r="AA2096" i="7"/>
  <c r="B2096" i="7"/>
  <c r="AA2095" i="7"/>
  <c r="B2095" i="7"/>
  <c r="AA2094" i="7"/>
  <c r="B2094" i="7"/>
  <c r="AA2093" i="7"/>
  <c r="B2093" i="7"/>
  <c r="AA2092" i="7"/>
  <c r="B2092" i="7"/>
  <c r="AA2091" i="7"/>
  <c r="B2091" i="7"/>
  <c r="AA2090" i="7"/>
  <c r="B2090" i="7"/>
  <c r="AA2089" i="7"/>
  <c r="B2089" i="7"/>
  <c r="AA2088" i="7"/>
  <c r="B2088" i="7"/>
  <c r="AA2087" i="7"/>
  <c r="B2087" i="7"/>
  <c r="AA2086" i="7"/>
  <c r="B2086" i="7"/>
  <c r="AA2085" i="7"/>
  <c r="B2085" i="7"/>
  <c r="AA2084" i="7"/>
  <c r="B2084" i="7"/>
  <c r="AA2083" i="7"/>
  <c r="B2083" i="7"/>
  <c r="AA2082" i="7"/>
  <c r="B2082" i="7"/>
  <c r="AA2081" i="7"/>
  <c r="B2081" i="7"/>
  <c r="AA2080" i="7"/>
  <c r="B2080" i="7"/>
  <c r="AA2079" i="7"/>
  <c r="B2079" i="7"/>
  <c r="AA2078" i="7"/>
  <c r="B2078" i="7"/>
  <c r="AA2077" i="7"/>
  <c r="B2077" i="7"/>
  <c r="AA2076" i="7"/>
  <c r="B2076" i="7"/>
  <c r="AA2075" i="7"/>
  <c r="B2075" i="7"/>
  <c r="AA2074" i="7"/>
  <c r="B2074" i="7"/>
  <c r="AA2073" i="7"/>
  <c r="B2073" i="7"/>
  <c r="AA2072" i="7"/>
  <c r="B2072" i="7"/>
  <c r="AA2071" i="7"/>
  <c r="B2071" i="7"/>
  <c r="AA2070" i="7"/>
  <c r="B2070" i="7"/>
  <c r="AA2069" i="7"/>
  <c r="B2069" i="7"/>
  <c r="AA2068" i="7"/>
  <c r="B2068" i="7"/>
  <c r="AA2067" i="7"/>
  <c r="B2067" i="7"/>
  <c r="AA2066" i="7"/>
  <c r="B2066" i="7"/>
  <c r="AA2065" i="7"/>
  <c r="B2065" i="7"/>
  <c r="AA2064" i="7"/>
  <c r="B2064" i="7"/>
  <c r="AA2063" i="7"/>
  <c r="B2063" i="7"/>
  <c r="AA2062" i="7"/>
  <c r="B2062" i="7"/>
  <c r="AA2061" i="7"/>
  <c r="B2061" i="7"/>
  <c r="AA2060" i="7"/>
  <c r="B2060" i="7"/>
  <c r="AA2059" i="7"/>
  <c r="B2059" i="7"/>
  <c r="AA2058" i="7"/>
  <c r="B2058" i="7"/>
  <c r="AA2057" i="7"/>
  <c r="B2057" i="7"/>
  <c r="AA2056" i="7"/>
  <c r="B2056" i="7"/>
  <c r="AA2055" i="7"/>
  <c r="B2055" i="7"/>
  <c r="AA2054" i="7"/>
  <c r="B2054" i="7"/>
  <c r="AA2053" i="7"/>
  <c r="B2053" i="7"/>
  <c r="AA2052" i="7"/>
  <c r="B2052" i="7"/>
  <c r="AA2051" i="7"/>
  <c r="B2051" i="7"/>
  <c r="AA2050" i="7"/>
  <c r="B2050" i="7"/>
  <c r="AA2049" i="7"/>
  <c r="B2049" i="7"/>
  <c r="AA2048" i="7"/>
  <c r="B2048" i="7"/>
  <c r="AA2047" i="7"/>
  <c r="B2047" i="7"/>
  <c r="AA2046" i="7"/>
  <c r="B2046" i="7"/>
  <c r="AA2045" i="7"/>
  <c r="B2045" i="7"/>
  <c r="AA2044" i="7"/>
  <c r="B2044" i="7"/>
  <c r="AA2043" i="7"/>
  <c r="B2043" i="7"/>
  <c r="AA2042" i="7"/>
  <c r="B2042" i="7"/>
  <c r="AA2041" i="7"/>
  <c r="B2041" i="7"/>
  <c r="AA2040" i="7"/>
  <c r="B2040" i="7"/>
  <c r="AA2039" i="7"/>
  <c r="B2039" i="7"/>
  <c r="AA2038" i="7"/>
  <c r="B2038" i="7"/>
  <c r="AA2037" i="7"/>
  <c r="B2037" i="7"/>
  <c r="AA2036" i="7"/>
  <c r="B2036" i="7"/>
  <c r="AA2035" i="7"/>
  <c r="B2035" i="7"/>
  <c r="AA2034" i="7"/>
  <c r="B2034" i="7"/>
  <c r="AA2033" i="7"/>
  <c r="B2033" i="7"/>
  <c r="AA2032" i="7"/>
  <c r="B2032" i="7"/>
  <c r="AA2031" i="7"/>
  <c r="B2031" i="7"/>
  <c r="AA2030" i="7"/>
  <c r="B2030" i="7"/>
  <c r="AA2029" i="7"/>
  <c r="B2029" i="7"/>
  <c r="AA2028" i="7"/>
  <c r="B2028" i="7"/>
  <c r="AA2027" i="7"/>
  <c r="B2027" i="7"/>
  <c r="AA2026" i="7"/>
  <c r="B2026" i="7"/>
  <c r="AA2025" i="7"/>
  <c r="B2025" i="7"/>
  <c r="AA2024" i="7"/>
  <c r="B2024" i="7"/>
  <c r="AA2023" i="7"/>
  <c r="B2023" i="7"/>
  <c r="AA2022" i="7"/>
  <c r="B2022" i="7"/>
  <c r="AA2021" i="7"/>
  <c r="B2021" i="7"/>
  <c r="AA2020" i="7"/>
  <c r="B2020" i="7"/>
  <c r="AA2019" i="7"/>
  <c r="B2019" i="7"/>
  <c r="AA2018" i="7"/>
  <c r="B2018" i="7"/>
  <c r="AA2017" i="7"/>
  <c r="B2017" i="7"/>
  <c r="AA2016" i="7"/>
  <c r="B2016" i="7"/>
  <c r="AA2015" i="7"/>
  <c r="B2015" i="7"/>
  <c r="AA2014" i="7"/>
  <c r="B2014" i="7"/>
  <c r="AA2013" i="7"/>
  <c r="B2013" i="7"/>
  <c r="AA2012" i="7"/>
  <c r="B2012" i="7"/>
  <c r="AA2011" i="7"/>
  <c r="B2011" i="7"/>
  <c r="AA2010" i="7"/>
  <c r="B2010" i="7"/>
  <c r="AA2009" i="7"/>
  <c r="B2009" i="7"/>
  <c r="AA2008" i="7"/>
  <c r="B2008" i="7"/>
  <c r="AA2007" i="7"/>
  <c r="B2007" i="7"/>
  <c r="AA2006" i="7"/>
  <c r="B2006" i="7"/>
  <c r="AA2005" i="7"/>
  <c r="B2005" i="7"/>
  <c r="AA2004" i="7"/>
  <c r="B2004" i="7"/>
  <c r="AA2003" i="7"/>
  <c r="B2003" i="7"/>
  <c r="AA2002" i="7"/>
  <c r="B2002" i="7"/>
  <c r="AA2001" i="7"/>
  <c r="B2001" i="7"/>
  <c r="AA2000" i="7"/>
  <c r="B2000" i="7"/>
  <c r="AA1999" i="7"/>
  <c r="B1999" i="7"/>
  <c r="AA1998" i="7"/>
  <c r="B1998" i="7"/>
  <c r="AA1997" i="7"/>
  <c r="B1997" i="7"/>
  <c r="AA1996" i="7"/>
  <c r="B1996" i="7"/>
  <c r="AA1995" i="7"/>
  <c r="B1995" i="7"/>
  <c r="AA1994" i="7"/>
  <c r="B1994" i="7"/>
  <c r="AA1993" i="7"/>
  <c r="B1993" i="7"/>
  <c r="AA1992" i="7"/>
  <c r="B1992" i="7"/>
  <c r="AA1991" i="7"/>
  <c r="B1991" i="7"/>
  <c r="AA1990" i="7"/>
  <c r="B1990" i="7"/>
  <c r="AA1989" i="7"/>
  <c r="B1989" i="7"/>
  <c r="AA1988" i="7"/>
  <c r="B1988" i="7"/>
  <c r="AA1987" i="7"/>
  <c r="B1987" i="7"/>
  <c r="AA1986" i="7"/>
  <c r="B1986" i="7"/>
  <c r="AA1985" i="7"/>
  <c r="B1985" i="7"/>
  <c r="AA1984" i="7"/>
  <c r="B1984" i="7"/>
  <c r="AA1983" i="7"/>
  <c r="B1983" i="7"/>
  <c r="AA1982" i="7"/>
  <c r="B1982" i="7"/>
  <c r="AA1981" i="7"/>
  <c r="B1981" i="7"/>
  <c r="AA1980" i="7"/>
  <c r="B1980" i="7"/>
  <c r="AA1979" i="7"/>
  <c r="B1979" i="7"/>
  <c r="AA1978" i="7"/>
  <c r="B1978" i="7"/>
  <c r="AA1977" i="7"/>
  <c r="B1977" i="7"/>
  <c r="AA1976" i="7"/>
  <c r="B1976" i="7"/>
  <c r="AA1975" i="7"/>
  <c r="B1975" i="7"/>
  <c r="AA1974" i="7"/>
  <c r="B1974" i="7"/>
  <c r="AA1973" i="7"/>
  <c r="B1973" i="7"/>
  <c r="AA1972" i="7"/>
  <c r="B1972" i="7"/>
  <c r="AA1971" i="7"/>
  <c r="B1971" i="7"/>
  <c r="AA1970" i="7"/>
  <c r="B1970" i="7"/>
  <c r="AA1969" i="7"/>
  <c r="B1969" i="7"/>
  <c r="AA1968" i="7"/>
  <c r="B1968" i="7"/>
  <c r="AA1967" i="7"/>
  <c r="B1967" i="7"/>
  <c r="AA1966" i="7"/>
  <c r="B1966" i="7"/>
  <c r="AA1965" i="7"/>
  <c r="B1965" i="7"/>
  <c r="AA1964" i="7"/>
  <c r="B1964" i="7"/>
  <c r="AA1963" i="7"/>
  <c r="B1963" i="7"/>
  <c r="AA1962" i="7"/>
  <c r="B1962" i="7"/>
  <c r="AA1961" i="7"/>
  <c r="B1961" i="7"/>
  <c r="AA1960" i="7"/>
  <c r="B1960" i="7"/>
  <c r="AA1959" i="7"/>
  <c r="B1959" i="7"/>
  <c r="AA1958" i="7"/>
  <c r="B1958" i="7"/>
  <c r="AA1957" i="7"/>
  <c r="B1957" i="7"/>
  <c r="AA1956" i="7"/>
  <c r="B1956" i="7"/>
  <c r="AA1955" i="7"/>
  <c r="B1955" i="7"/>
  <c r="AA1954" i="7"/>
  <c r="B1954" i="7"/>
  <c r="AA1953" i="7"/>
  <c r="B1953" i="7"/>
  <c r="AA1952" i="7"/>
  <c r="B1952" i="7"/>
  <c r="AA1951" i="7"/>
  <c r="B1951" i="7"/>
  <c r="AA1950" i="7"/>
  <c r="B1950" i="7"/>
  <c r="AA1949" i="7"/>
  <c r="B1949" i="7"/>
  <c r="AA1948" i="7"/>
  <c r="B1948" i="7"/>
  <c r="AA1947" i="7"/>
  <c r="B1947" i="7"/>
  <c r="AA1946" i="7"/>
  <c r="B1946" i="7"/>
  <c r="AA1945" i="7"/>
  <c r="B1945" i="7"/>
  <c r="AA1944" i="7"/>
  <c r="B1944" i="7"/>
  <c r="AA1943" i="7"/>
  <c r="B1943" i="7"/>
  <c r="AA1942" i="7"/>
  <c r="B1942" i="7"/>
  <c r="AA1941" i="7"/>
  <c r="B1941" i="7"/>
  <c r="AA1940" i="7"/>
  <c r="B1940" i="7"/>
  <c r="AA1939" i="7"/>
  <c r="B1939" i="7"/>
  <c r="AA1938" i="7"/>
  <c r="B1938" i="7"/>
  <c r="AA1937" i="7"/>
  <c r="B1937" i="7"/>
  <c r="AA1936" i="7"/>
  <c r="B1936" i="7"/>
  <c r="AA1935" i="7"/>
  <c r="B1935" i="7"/>
  <c r="AA1934" i="7"/>
  <c r="B1934" i="7"/>
  <c r="AA1933" i="7"/>
  <c r="B1933" i="7"/>
  <c r="AA1932" i="7"/>
  <c r="B1932" i="7"/>
  <c r="AA1931" i="7"/>
  <c r="B1931" i="7"/>
  <c r="AA1930" i="7"/>
  <c r="B1930" i="7"/>
  <c r="AA1929" i="7"/>
  <c r="B1929" i="7"/>
  <c r="AA1928" i="7"/>
  <c r="B1928" i="7"/>
  <c r="AA1927" i="7"/>
  <c r="B1927" i="7"/>
  <c r="AA1926" i="7"/>
  <c r="B1926" i="7"/>
  <c r="AA1925" i="7"/>
  <c r="B1925" i="7"/>
  <c r="AA1924" i="7"/>
  <c r="B1924" i="7"/>
  <c r="AA1923" i="7"/>
  <c r="B1923" i="7"/>
  <c r="AA1922" i="7"/>
  <c r="B1922" i="7"/>
  <c r="AA1921" i="7"/>
  <c r="B1921" i="7"/>
  <c r="AA1920" i="7"/>
  <c r="B1920" i="7"/>
  <c r="AA1919" i="7"/>
  <c r="B1919" i="7"/>
  <c r="AA1918" i="7"/>
  <c r="B1918" i="7"/>
  <c r="AA1917" i="7"/>
  <c r="B1917" i="7"/>
  <c r="AA1916" i="7"/>
  <c r="B1916" i="7"/>
  <c r="AA1915" i="7"/>
  <c r="B1915" i="7"/>
  <c r="AA1914" i="7"/>
  <c r="B1914" i="7"/>
  <c r="AA1913" i="7"/>
  <c r="B1913" i="7"/>
  <c r="AA1912" i="7"/>
  <c r="B1912" i="7"/>
  <c r="AA1911" i="7"/>
  <c r="B1911" i="7"/>
  <c r="AA1910" i="7"/>
  <c r="B1910" i="7"/>
  <c r="AA1909" i="7"/>
  <c r="B1909" i="7"/>
  <c r="AA1908" i="7"/>
  <c r="B1908" i="7"/>
  <c r="AA1907" i="7"/>
  <c r="B1907" i="7"/>
  <c r="AA1906" i="7"/>
  <c r="B1906" i="7"/>
  <c r="AA1905" i="7"/>
  <c r="B1905" i="7"/>
  <c r="AA1904" i="7"/>
  <c r="B1904" i="7"/>
  <c r="AA1903" i="7"/>
  <c r="B1903" i="7"/>
  <c r="AA1902" i="7"/>
  <c r="B1902" i="7"/>
  <c r="AA1901" i="7"/>
  <c r="B1901" i="7"/>
  <c r="AA1900" i="7"/>
  <c r="B1900" i="7"/>
  <c r="AA1899" i="7"/>
  <c r="B1899" i="7"/>
  <c r="AA1898" i="7"/>
  <c r="B1898" i="7"/>
  <c r="AA1897" i="7"/>
  <c r="B1897" i="7"/>
  <c r="AA1896" i="7"/>
  <c r="B1896" i="7"/>
  <c r="AA1895" i="7"/>
  <c r="B1895" i="7"/>
  <c r="AA1894" i="7"/>
  <c r="B1894" i="7"/>
  <c r="AA1893" i="7"/>
  <c r="B1893" i="7"/>
  <c r="AA1892" i="7"/>
  <c r="B1892" i="7"/>
  <c r="AA1891" i="7"/>
  <c r="B1891" i="7"/>
  <c r="AA1890" i="7"/>
  <c r="B1890" i="7"/>
  <c r="AA1889" i="7"/>
  <c r="B1889" i="7"/>
  <c r="AA1888" i="7"/>
  <c r="B1888" i="7"/>
  <c r="AA1887" i="7"/>
  <c r="B1887" i="7"/>
  <c r="AA1886" i="7"/>
  <c r="B1886" i="7"/>
  <c r="AA1885" i="7"/>
  <c r="B1885" i="7"/>
  <c r="AA1884" i="7"/>
  <c r="B1884" i="7"/>
  <c r="AA1883" i="7"/>
  <c r="B1883" i="7"/>
  <c r="AA1882" i="7"/>
  <c r="B1882" i="7"/>
  <c r="AA1881" i="7"/>
  <c r="B1881" i="7"/>
  <c r="AA1880" i="7"/>
  <c r="B1880" i="7"/>
  <c r="AA1879" i="7"/>
  <c r="B1879" i="7"/>
  <c r="AA1878" i="7"/>
  <c r="B1878" i="7"/>
  <c r="AA1877" i="7"/>
  <c r="B1877" i="7"/>
  <c r="AA1876" i="7"/>
  <c r="B1876" i="7"/>
  <c r="AA1875" i="7"/>
  <c r="B1875" i="7"/>
  <c r="AA1874" i="7"/>
  <c r="B1874" i="7"/>
  <c r="AA1873" i="7"/>
  <c r="B1873" i="7"/>
  <c r="AA1872" i="7"/>
  <c r="B1872" i="7"/>
  <c r="AA1871" i="7"/>
  <c r="B1871" i="7"/>
  <c r="AA1870" i="7"/>
  <c r="B1870" i="7"/>
  <c r="AA1869" i="7"/>
  <c r="B1869" i="7"/>
  <c r="AA1868" i="7"/>
  <c r="B1868" i="7"/>
  <c r="AA1867" i="7"/>
  <c r="B1867" i="7"/>
  <c r="AA1866" i="7"/>
  <c r="B1866" i="7"/>
  <c r="AA1865" i="7"/>
  <c r="B1865" i="7"/>
  <c r="AA1864" i="7"/>
  <c r="B1864" i="7"/>
  <c r="AA1863" i="7"/>
  <c r="B1863" i="7"/>
  <c r="AA1862" i="7"/>
  <c r="B1862" i="7"/>
  <c r="AA1861" i="7"/>
  <c r="B1861" i="7"/>
  <c r="AA1860" i="7"/>
  <c r="B1860" i="7"/>
  <c r="AA1859" i="7"/>
  <c r="B1859" i="7"/>
  <c r="AA1858" i="7"/>
  <c r="B1858" i="7"/>
  <c r="AA1857" i="7"/>
  <c r="B1857" i="7"/>
  <c r="AA1856" i="7"/>
  <c r="B1856" i="7"/>
  <c r="AA1855" i="7"/>
  <c r="B1855" i="7"/>
  <c r="AA1854" i="7"/>
  <c r="B1854" i="7"/>
  <c r="AA1853" i="7"/>
  <c r="B1853" i="7"/>
  <c r="AA1852" i="7"/>
  <c r="B1852" i="7"/>
  <c r="AA1851" i="7"/>
  <c r="B1851" i="7"/>
  <c r="AA1850" i="7"/>
  <c r="B1850" i="7"/>
  <c r="AA1849" i="7"/>
  <c r="B1849" i="7"/>
  <c r="AA1848" i="7"/>
  <c r="B1848" i="7"/>
  <c r="AA1847" i="7"/>
  <c r="B1847" i="7"/>
  <c r="AA1846" i="7"/>
  <c r="B1846" i="7"/>
  <c r="AA1845" i="7"/>
  <c r="B1845" i="7"/>
  <c r="AA1844" i="7"/>
  <c r="B1844" i="7"/>
  <c r="AA1843" i="7"/>
  <c r="B1843" i="7"/>
  <c r="AA1842" i="7"/>
  <c r="B1842" i="7"/>
  <c r="AA1841" i="7"/>
  <c r="B1841" i="7"/>
  <c r="AA1840" i="7"/>
  <c r="B1840" i="7"/>
  <c r="AA1839" i="7"/>
  <c r="B1839" i="7"/>
  <c r="AA1838" i="7"/>
  <c r="B1838" i="7"/>
  <c r="AA1837" i="7"/>
  <c r="B1837" i="7"/>
  <c r="AA1836" i="7"/>
  <c r="B1836" i="7"/>
  <c r="AA1835" i="7"/>
  <c r="B1835" i="7"/>
  <c r="AA1834" i="7"/>
  <c r="B1834" i="7"/>
  <c r="AA1833" i="7"/>
  <c r="B1833" i="7"/>
  <c r="AA1832" i="7"/>
  <c r="B1832" i="7"/>
  <c r="AA1831" i="7"/>
  <c r="B1831" i="7"/>
  <c r="AA1830" i="7"/>
  <c r="B1830" i="7"/>
  <c r="AA1829" i="7"/>
  <c r="B1829" i="7"/>
  <c r="AA1828" i="7"/>
  <c r="B1828" i="7"/>
  <c r="AA1827" i="7"/>
  <c r="B1827" i="7"/>
  <c r="AA1826" i="7"/>
  <c r="B1826" i="7"/>
  <c r="AA1825" i="7"/>
  <c r="B1825" i="7"/>
  <c r="AA1824" i="7"/>
  <c r="B1824" i="7"/>
  <c r="AA1823" i="7"/>
  <c r="B1823" i="7"/>
  <c r="AA1822" i="7"/>
  <c r="B1822" i="7"/>
  <c r="AA1821" i="7"/>
  <c r="B1821" i="7"/>
  <c r="AA1820" i="7"/>
  <c r="B1820" i="7"/>
  <c r="AA1819" i="7"/>
  <c r="B1819" i="7"/>
  <c r="AA1818" i="7"/>
  <c r="B1818" i="7"/>
  <c r="AA1817" i="7"/>
  <c r="B1817" i="7"/>
  <c r="AA1816" i="7"/>
  <c r="B1816" i="7"/>
  <c r="AA1815" i="7"/>
  <c r="B1815" i="7"/>
  <c r="AA1814" i="7"/>
  <c r="B1814" i="7"/>
  <c r="AA1813" i="7"/>
  <c r="B1813" i="7"/>
  <c r="AA1812" i="7"/>
  <c r="B1812" i="7"/>
  <c r="AA1811" i="7"/>
  <c r="B1811" i="7"/>
  <c r="AA1810" i="7"/>
  <c r="B1810" i="7"/>
  <c r="AA1809" i="7"/>
  <c r="B1809" i="7"/>
  <c r="AA1808" i="7"/>
  <c r="B1808" i="7"/>
  <c r="AA1807" i="7"/>
  <c r="B1807" i="7"/>
  <c r="AA1806" i="7"/>
  <c r="B1806" i="7"/>
  <c r="AA1805" i="7"/>
  <c r="B1805" i="7"/>
  <c r="AA1804" i="7"/>
  <c r="B1804" i="7"/>
  <c r="AA1803" i="7"/>
  <c r="B1803" i="7"/>
  <c r="AA1802" i="7"/>
  <c r="B1802" i="7"/>
  <c r="AA1801" i="7"/>
  <c r="B1801" i="7"/>
  <c r="AA1800" i="7"/>
  <c r="B1800" i="7"/>
  <c r="AA1799" i="7"/>
  <c r="B1799" i="7"/>
  <c r="AA1798" i="7"/>
  <c r="B1798" i="7"/>
  <c r="AA1797" i="7"/>
  <c r="B1797" i="7"/>
  <c r="AA1796" i="7"/>
  <c r="B1796" i="7"/>
  <c r="AA1795" i="7"/>
  <c r="B1795" i="7"/>
  <c r="AA1794" i="7"/>
  <c r="B1794" i="7"/>
  <c r="AA1793" i="7"/>
  <c r="B1793" i="7"/>
  <c r="AA1792" i="7"/>
  <c r="B1792" i="7"/>
  <c r="AA1791" i="7"/>
  <c r="B1791" i="7"/>
  <c r="AA1790" i="7"/>
  <c r="B1790" i="7"/>
  <c r="AA1789" i="7"/>
  <c r="B1789" i="7"/>
  <c r="AA1788" i="7"/>
  <c r="B1788" i="7"/>
  <c r="AA1787" i="7"/>
  <c r="B1787" i="7"/>
  <c r="AA1786" i="7"/>
  <c r="B1786" i="7"/>
  <c r="AA1785" i="7"/>
  <c r="B1785" i="7"/>
  <c r="AA1784" i="7"/>
  <c r="B1784" i="7"/>
  <c r="AA1783" i="7"/>
  <c r="B1783" i="7"/>
  <c r="AA1782" i="7"/>
  <c r="B1782" i="7"/>
  <c r="AA1781" i="7"/>
  <c r="B1781" i="7"/>
  <c r="AA1780" i="7"/>
  <c r="B1780" i="7"/>
  <c r="AA1779" i="7"/>
  <c r="B1779" i="7"/>
  <c r="AA1778" i="7"/>
  <c r="B1778" i="7"/>
  <c r="AA1777" i="7"/>
  <c r="B1777" i="7"/>
  <c r="AA1776" i="7"/>
  <c r="B1776" i="7"/>
  <c r="AA1775" i="7"/>
  <c r="B1775" i="7"/>
  <c r="AA1774" i="7"/>
  <c r="B1774" i="7"/>
  <c r="AA1773" i="7"/>
  <c r="B1773" i="7"/>
  <c r="AA1772" i="7"/>
  <c r="B1772" i="7"/>
  <c r="AA1771" i="7"/>
  <c r="B1771" i="7"/>
  <c r="AA1770" i="7"/>
  <c r="B1770" i="7"/>
  <c r="AA1769" i="7"/>
  <c r="B1769" i="7"/>
  <c r="AA1768" i="7"/>
  <c r="B1768" i="7"/>
  <c r="AA1767" i="7"/>
  <c r="B1767" i="7"/>
  <c r="AA1766" i="7"/>
  <c r="B1766" i="7"/>
  <c r="AA1765" i="7"/>
  <c r="B1765" i="7"/>
  <c r="AA1764" i="7"/>
  <c r="B1764" i="7"/>
  <c r="AA1763" i="7"/>
  <c r="B1763" i="7"/>
  <c r="AA1762" i="7"/>
  <c r="B1762" i="7"/>
  <c r="AA1761" i="7"/>
  <c r="B1761" i="7"/>
  <c r="AA1760" i="7"/>
  <c r="B1760" i="7"/>
  <c r="AA1759" i="7"/>
  <c r="B1759" i="7"/>
  <c r="AA1758" i="7"/>
  <c r="B1758" i="7"/>
  <c r="AA1757" i="7"/>
  <c r="B1757" i="7"/>
  <c r="AA1756" i="7"/>
  <c r="B1756" i="7"/>
  <c r="AA1755" i="7"/>
  <c r="B1755" i="7"/>
  <c r="AA1754" i="7"/>
  <c r="B1754" i="7"/>
  <c r="AA1753" i="7"/>
  <c r="B1753" i="7"/>
  <c r="AA1752" i="7"/>
  <c r="B1752" i="7"/>
  <c r="AA1751" i="7"/>
  <c r="B1751" i="7"/>
  <c r="AA1750" i="7"/>
  <c r="B1750" i="7"/>
  <c r="AA1749" i="7"/>
  <c r="B1749" i="7"/>
  <c r="AA1748" i="7"/>
  <c r="B1748" i="7"/>
  <c r="AA1747" i="7"/>
  <c r="B1747" i="7"/>
  <c r="AA1746" i="7"/>
  <c r="B1746" i="7"/>
  <c r="AA1745" i="7"/>
  <c r="B1745" i="7"/>
  <c r="AA1744" i="7"/>
  <c r="B1744" i="7"/>
  <c r="AA1743" i="7"/>
  <c r="B1743" i="7"/>
  <c r="AA1742" i="7"/>
  <c r="B1742" i="7"/>
  <c r="AA1741" i="7"/>
  <c r="B1741" i="7"/>
  <c r="AA1740" i="7"/>
  <c r="B1740" i="7"/>
  <c r="AA1739" i="7"/>
  <c r="B1739" i="7"/>
  <c r="AA1738" i="7"/>
  <c r="B1738" i="7"/>
  <c r="AA1737" i="7"/>
  <c r="B1737" i="7"/>
  <c r="AA1736" i="7"/>
  <c r="B1736" i="7"/>
  <c r="AA1735" i="7"/>
  <c r="B1735" i="7"/>
  <c r="AA1734" i="7"/>
  <c r="B1734" i="7"/>
  <c r="AA1733" i="7"/>
  <c r="B1733" i="7"/>
  <c r="AA1732" i="7"/>
  <c r="B1732" i="7"/>
  <c r="AA1731" i="7"/>
  <c r="B1731" i="7"/>
  <c r="AA1730" i="7"/>
  <c r="B1730" i="7"/>
  <c r="AA1729" i="7"/>
  <c r="B1729" i="7"/>
  <c r="AA1728" i="7"/>
  <c r="B1728" i="7"/>
  <c r="AA1727" i="7"/>
  <c r="B1727" i="7"/>
  <c r="AA1726" i="7"/>
  <c r="B1726" i="7"/>
  <c r="AA1725" i="7"/>
  <c r="B1725" i="7"/>
  <c r="AA1724" i="7"/>
  <c r="B1724" i="7"/>
  <c r="AA1723" i="7"/>
  <c r="B1723" i="7"/>
  <c r="AA1722" i="7"/>
  <c r="B1722" i="7"/>
  <c r="AA1721" i="7"/>
  <c r="B1721" i="7"/>
  <c r="AA1720" i="7"/>
  <c r="B1720" i="7"/>
  <c r="AA1719" i="7"/>
  <c r="B1719" i="7"/>
  <c r="AA1718" i="7"/>
  <c r="B1718" i="7"/>
  <c r="AA1717" i="7"/>
  <c r="B1717" i="7"/>
  <c r="AA1716" i="7"/>
  <c r="B1716" i="7"/>
  <c r="AA1715" i="7"/>
  <c r="B1715" i="7"/>
  <c r="AA1714" i="7"/>
  <c r="B1714" i="7"/>
  <c r="AA1713" i="7"/>
  <c r="B1713" i="7"/>
  <c r="AA1712" i="7"/>
  <c r="B1712" i="7"/>
  <c r="AA1711" i="7"/>
  <c r="B1711" i="7"/>
  <c r="AA1710" i="7"/>
  <c r="B1710" i="7"/>
  <c r="AA1709" i="7"/>
  <c r="B1709" i="7"/>
  <c r="AA1708" i="7"/>
  <c r="B1708" i="7"/>
  <c r="AA1707" i="7"/>
  <c r="B1707" i="7"/>
  <c r="AA1706" i="7"/>
  <c r="B1706" i="7"/>
  <c r="AA1705" i="7"/>
  <c r="B1705" i="7"/>
  <c r="AA1704" i="7"/>
  <c r="B1704" i="7"/>
  <c r="AA1703" i="7"/>
  <c r="B1703" i="7"/>
  <c r="AA1702" i="7"/>
  <c r="B1702" i="7"/>
  <c r="AA1701" i="7"/>
  <c r="B1701" i="7"/>
  <c r="AA1700" i="7"/>
  <c r="B1700" i="7"/>
  <c r="AA1699" i="7"/>
  <c r="B1699" i="7"/>
  <c r="AA1698" i="7"/>
  <c r="B1698" i="7"/>
  <c r="AA1697" i="7"/>
  <c r="B1697" i="7"/>
  <c r="AA1696" i="7"/>
  <c r="B1696" i="7"/>
  <c r="AA1695" i="7"/>
  <c r="B1695" i="7"/>
  <c r="AA1694" i="7"/>
  <c r="B1694" i="7"/>
  <c r="AA1693" i="7"/>
  <c r="B1693" i="7"/>
  <c r="AA1692" i="7"/>
  <c r="B1692" i="7"/>
  <c r="AA1691" i="7"/>
  <c r="B1691" i="7"/>
  <c r="AA1690" i="7"/>
  <c r="B1690" i="7"/>
  <c r="AA1689" i="7"/>
  <c r="B1689" i="7"/>
  <c r="AA1688" i="7"/>
  <c r="B1688" i="7"/>
  <c r="AA1687" i="7"/>
  <c r="B1687" i="7"/>
  <c r="AA1686" i="7"/>
  <c r="B1686" i="7"/>
  <c r="AA1685" i="7"/>
  <c r="B1685" i="7"/>
  <c r="AA1684" i="7"/>
  <c r="B1684" i="7"/>
  <c r="AA1683" i="7"/>
  <c r="B1683" i="7"/>
  <c r="AA1682" i="7"/>
  <c r="B1682" i="7"/>
  <c r="AA1681" i="7"/>
  <c r="B1681" i="7"/>
  <c r="AA1680" i="7"/>
  <c r="B1680" i="7"/>
  <c r="AA1679" i="7"/>
  <c r="B1679" i="7"/>
  <c r="AA1678" i="7"/>
  <c r="B1678" i="7"/>
  <c r="AA1677" i="7"/>
  <c r="B1677" i="7"/>
  <c r="AA1676" i="7"/>
  <c r="B1676" i="7"/>
  <c r="AA1675" i="7"/>
  <c r="B1675" i="7"/>
  <c r="AA1674" i="7"/>
  <c r="B1674" i="7"/>
  <c r="AA1673" i="7"/>
  <c r="B1673" i="7"/>
  <c r="AA1672" i="7"/>
  <c r="B1672" i="7"/>
  <c r="AA1671" i="7"/>
  <c r="B1671" i="7"/>
  <c r="AA1670" i="7"/>
  <c r="B1670" i="7"/>
  <c r="AA1669" i="7"/>
  <c r="B1669" i="7"/>
  <c r="AA1668" i="7"/>
  <c r="B1668" i="7"/>
  <c r="AA1667" i="7"/>
  <c r="B1667" i="7"/>
  <c r="AA1666" i="7"/>
  <c r="B1666" i="7"/>
  <c r="AA1665" i="7"/>
  <c r="B1665" i="7"/>
  <c r="AA1664" i="7"/>
  <c r="B1664" i="7"/>
  <c r="AA1663" i="7"/>
  <c r="B1663" i="7"/>
  <c r="AA1662" i="7"/>
  <c r="B1662" i="7"/>
  <c r="AA1661" i="7"/>
  <c r="B1661" i="7"/>
  <c r="AA1660" i="7"/>
  <c r="B1660" i="7"/>
  <c r="AA1659" i="7"/>
  <c r="B1659" i="7"/>
  <c r="AA1658" i="7"/>
  <c r="B1658" i="7"/>
  <c r="AA1657" i="7"/>
  <c r="B1657" i="7"/>
  <c r="AA1656" i="7"/>
  <c r="B1656" i="7"/>
  <c r="AA1655" i="7"/>
  <c r="B1655" i="7"/>
  <c r="AA1654" i="7"/>
  <c r="B1654" i="7"/>
  <c r="AA1653" i="7"/>
  <c r="B1653" i="7"/>
  <c r="AA1652" i="7"/>
  <c r="B1652" i="7"/>
  <c r="AA1651" i="7"/>
  <c r="B1651" i="7"/>
  <c r="AA1650" i="7"/>
  <c r="B1650" i="7"/>
  <c r="AA1649" i="7"/>
  <c r="B1649" i="7"/>
  <c r="AA1648" i="7"/>
  <c r="B1648" i="7"/>
  <c r="AA1647" i="7"/>
  <c r="B1647" i="7"/>
  <c r="AA1646" i="7"/>
  <c r="B1646" i="7"/>
  <c r="AA1645" i="7"/>
  <c r="B1645" i="7"/>
  <c r="AA1644" i="7"/>
  <c r="B1644" i="7"/>
  <c r="AA1643" i="7"/>
  <c r="B1643" i="7"/>
  <c r="AA1642" i="7"/>
  <c r="B1642" i="7"/>
  <c r="AA1641" i="7"/>
  <c r="B1641" i="7"/>
  <c r="AA1640" i="7"/>
  <c r="B1640" i="7"/>
  <c r="AA1639" i="7"/>
  <c r="B1639" i="7"/>
  <c r="AA1638" i="7"/>
  <c r="B1638" i="7"/>
  <c r="AA1637" i="7"/>
  <c r="B1637" i="7"/>
  <c r="AA1636" i="7"/>
  <c r="B1636" i="7"/>
  <c r="AA1635" i="7"/>
  <c r="B1635" i="7"/>
  <c r="AA1634" i="7"/>
  <c r="B1634" i="7"/>
  <c r="AA1633" i="7"/>
  <c r="B1633" i="7"/>
  <c r="AA1632" i="7"/>
  <c r="B1632" i="7"/>
  <c r="AA1631" i="7"/>
  <c r="B1631" i="7"/>
  <c r="AA1630" i="7"/>
  <c r="B1630" i="7"/>
  <c r="AA1629" i="7"/>
  <c r="B1629" i="7"/>
  <c r="AA1628" i="7"/>
  <c r="B1628" i="7"/>
  <c r="AA1627" i="7"/>
  <c r="B1627" i="7"/>
  <c r="AA1626" i="7"/>
  <c r="B1626" i="7"/>
  <c r="AA1625" i="7"/>
  <c r="B1625" i="7"/>
  <c r="AA1624" i="7"/>
  <c r="B1624" i="7"/>
  <c r="AA1623" i="7"/>
  <c r="B1623" i="7"/>
  <c r="AA1622" i="7"/>
  <c r="B1622" i="7"/>
  <c r="AA1621" i="7"/>
  <c r="B1621" i="7"/>
  <c r="AA1620" i="7"/>
  <c r="B1620" i="7"/>
  <c r="AA1619" i="7"/>
  <c r="B1619" i="7"/>
  <c r="AA1618" i="7"/>
  <c r="B1618" i="7"/>
  <c r="AA1617" i="7"/>
  <c r="B1617" i="7"/>
  <c r="AA1616" i="7"/>
  <c r="B1616" i="7"/>
  <c r="AA1615" i="7"/>
  <c r="B1615" i="7"/>
  <c r="AA1614" i="7"/>
  <c r="B1614" i="7"/>
  <c r="AA1613" i="7"/>
  <c r="B1613" i="7"/>
  <c r="AA1612" i="7"/>
  <c r="B1612" i="7"/>
  <c r="AA1611" i="7"/>
  <c r="B1611" i="7"/>
  <c r="AA1610" i="7"/>
  <c r="B1610" i="7"/>
  <c r="AA1609" i="7"/>
  <c r="B1609" i="7"/>
  <c r="AA1608" i="7"/>
  <c r="B1608" i="7"/>
  <c r="AA1607" i="7"/>
  <c r="B1607" i="7"/>
  <c r="AA1606" i="7"/>
  <c r="B1606" i="7"/>
  <c r="AA1605" i="7"/>
  <c r="B1605" i="7"/>
  <c r="AA1604" i="7"/>
  <c r="B1604" i="7"/>
  <c r="AA1603" i="7"/>
  <c r="B1603" i="7"/>
  <c r="AA1602" i="7"/>
  <c r="B1602" i="7"/>
  <c r="AA1601" i="7"/>
  <c r="B1601" i="7"/>
  <c r="AA1600" i="7"/>
  <c r="B1600" i="7"/>
  <c r="AA1599" i="7"/>
  <c r="B1599" i="7"/>
  <c r="AA1598" i="7"/>
  <c r="B1598" i="7"/>
  <c r="AA1597" i="7"/>
  <c r="B1597" i="7"/>
  <c r="AA1596" i="7"/>
  <c r="B1596" i="7"/>
  <c r="AA1595" i="7"/>
  <c r="B1595" i="7"/>
  <c r="AA1594" i="7"/>
  <c r="B1594" i="7"/>
  <c r="AA1593" i="7"/>
  <c r="B1593" i="7"/>
  <c r="AA1592" i="7"/>
  <c r="B1592" i="7"/>
  <c r="AA1591" i="7"/>
  <c r="B1591" i="7"/>
  <c r="AA1590" i="7"/>
  <c r="B1590" i="7"/>
  <c r="AA1589" i="7"/>
  <c r="B1589" i="7"/>
  <c r="AA1588" i="7"/>
  <c r="B1588" i="7"/>
  <c r="AA1587" i="7"/>
  <c r="B1587" i="7"/>
  <c r="AA1586" i="7"/>
  <c r="B1586" i="7"/>
  <c r="AA1585" i="7"/>
  <c r="B1585" i="7"/>
  <c r="AA1584" i="7"/>
  <c r="B1584" i="7"/>
  <c r="AA1583" i="7"/>
  <c r="B1583" i="7"/>
  <c r="AA1582" i="7"/>
  <c r="B1582" i="7"/>
  <c r="AA1581" i="7"/>
  <c r="B1581" i="7"/>
  <c r="AA1580" i="7"/>
  <c r="B1580" i="7"/>
  <c r="AA1579" i="7"/>
  <c r="B1579" i="7"/>
  <c r="AA1578" i="7"/>
  <c r="B1578" i="7"/>
  <c r="AA1577" i="7"/>
  <c r="B1577" i="7"/>
  <c r="AA1576" i="7"/>
  <c r="B1576" i="7"/>
  <c r="AA1575" i="7"/>
  <c r="B1575" i="7"/>
  <c r="AA1574" i="7"/>
  <c r="B1574" i="7"/>
  <c r="AA1573" i="7"/>
  <c r="B1573" i="7"/>
  <c r="AA1572" i="7"/>
  <c r="B1572" i="7"/>
  <c r="AA1571" i="7"/>
  <c r="B1571" i="7"/>
  <c r="AA1570" i="7"/>
  <c r="B1570" i="7"/>
  <c r="AA1569" i="7"/>
  <c r="B1569" i="7"/>
  <c r="AA1568" i="7"/>
  <c r="B1568" i="7"/>
  <c r="AA1567" i="7"/>
  <c r="B1567" i="7"/>
  <c r="AA1566" i="7"/>
  <c r="B1566" i="7"/>
  <c r="AA1565" i="7"/>
  <c r="B1565" i="7"/>
  <c r="AA1564" i="7"/>
  <c r="B1564" i="7"/>
  <c r="AA1563" i="7"/>
  <c r="B1563" i="7"/>
  <c r="AA1562" i="7"/>
  <c r="B1562" i="7"/>
  <c r="AA1561" i="7"/>
  <c r="B1561" i="7"/>
  <c r="AA1560" i="7"/>
  <c r="B1560" i="7"/>
  <c r="AA1559" i="7"/>
  <c r="B1559" i="7"/>
  <c r="AA1558" i="7"/>
  <c r="B1558" i="7"/>
  <c r="AA1557" i="7"/>
  <c r="B1557" i="7"/>
  <c r="AA1556" i="7"/>
  <c r="B1556" i="7"/>
  <c r="AA1555" i="7"/>
  <c r="B1555" i="7"/>
  <c r="AA1554" i="7"/>
  <c r="B1554" i="7"/>
  <c r="AA1553" i="7"/>
  <c r="B1553" i="7"/>
  <c r="AA1552" i="7"/>
  <c r="B1552" i="7"/>
  <c r="AA1551" i="7"/>
  <c r="B1551" i="7"/>
  <c r="AA1550" i="7"/>
  <c r="B1550" i="7"/>
  <c r="AA1549" i="7"/>
  <c r="B1549" i="7"/>
  <c r="AA1548" i="7"/>
  <c r="B1548" i="7"/>
  <c r="AA1547" i="7"/>
  <c r="B1547" i="7"/>
  <c r="AA1546" i="7"/>
  <c r="B1546" i="7"/>
  <c r="AA1545" i="7"/>
  <c r="B1545" i="7"/>
  <c r="AA1544" i="7"/>
  <c r="B1544" i="7"/>
  <c r="AA1543" i="7"/>
  <c r="B1543" i="7"/>
  <c r="AA1542" i="7"/>
  <c r="B1542" i="7"/>
  <c r="AA1541" i="7"/>
  <c r="B1541" i="7"/>
  <c r="AA1540" i="7"/>
  <c r="B1540" i="7"/>
  <c r="AA1539" i="7"/>
  <c r="B1539" i="7"/>
  <c r="AA1538" i="7"/>
  <c r="B1538" i="7"/>
  <c r="AA1537" i="7"/>
  <c r="B1537" i="7"/>
  <c r="AA1536" i="7"/>
  <c r="B1536" i="7"/>
  <c r="AA1535" i="7"/>
  <c r="B1535" i="7"/>
  <c r="AA1534" i="7"/>
  <c r="B1534" i="7"/>
  <c r="AA1533" i="7"/>
  <c r="B1533" i="7"/>
  <c r="AA1532" i="7"/>
  <c r="B1532" i="7"/>
  <c r="AA1531" i="7"/>
  <c r="B1531" i="7"/>
  <c r="AA1530" i="7"/>
  <c r="B1530" i="7"/>
  <c r="AA1529" i="7"/>
  <c r="B1529" i="7"/>
  <c r="AA1528" i="7"/>
  <c r="B1528" i="7"/>
  <c r="AA1527" i="7"/>
  <c r="B1527" i="7"/>
  <c r="AA1526" i="7"/>
  <c r="B1526" i="7"/>
  <c r="AA1525" i="7"/>
  <c r="B1525" i="7"/>
  <c r="AA1524" i="7"/>
  <c r="B1524" i="7"/>
  <c r="AA1523" i="7"/>
  <c r="B1523" i="7"/>
  <c r="AA1522" i="7"/>
  <c r="B1522" i="7"/>
  <c r="AA1521" i="7"/>
  <c r="B1521" i="7"/>
  <c r="AA1520" i="7"/>
  <c r="B1520" i="7"/>
  <c r="AA1519" i="7"/>
  <c r="B1519" i="7"/>
  <c r="AA1518" i="7"/>
  <c r="B1518" i="7"/>
  <c r="AA1517" i="7"/>
  <c r="B1517" i="7"/>
  <c r="AA1516" i="7"/>
  <c r="B1516" i="7"/>
  <c r="AA1515" i="7"/>
  <c r="B1515" i="7"/>
  <c r="AA1514" i="7"/>
  <c r="B1514" i="7"/>
  <c r="AA1513" i="7"/>
  <c r="B1513" i="7"/>
  <c r="AA1512" i="7"/>
  <c r="B1512" i="7"/>
  <c r="AA1511" i="7"/>
  <c r="B1511" i="7"/>
  <c r="AA1510" i="7"/>
  <c r="B1510" i="7"/>
  <c r="AA1509" i="7"/>
  <c r="B1509" i="7"/>
  <c r="AA1508" i="7"/>
  <c r="B1508" i="7"/>
  <c r="AA1507" i="7"/>
  <c r="B1507" i="7"/>
  <c r="AA1506" i="7"/>
  <c r="B1506" i="7"/>
  <c r="AA1505" i="7"/>
  <c r="B1505" i="7"/>
  <c r="AA1504" i="7"/>
  <c r="B1504" i="7"/>
  <c r="AA1503" i="7"/>
  <c r="B1503" i="7"/>
  <c r="AA1502" i="7"/>
  <c r="B1502" i="7"/>
  <c r="AA1501" i="7"/>
  <c r="B1501" i="7"/>
  <c r="AA1500" i="7"/>
  <c r="B1500" i="7"/>
  <c r="AA1499" i="7"/>
  <c r="B1499" i="7"/>
  <c r="AA1498" i="7"/>
  <c r="B1498" i="7"/>
  <c r="AA1497" i="7"/>
  <c r="B1497" i="7"/>
  <c r="AA1496" i="7"/>
  <c r="B1496" i="7"/>
  <c r="AA1495" i="7"/>
  <c r="B1495" i="7"/>
  <c r="AA1494" i="7"/>
  <c r="B1494" i="7"/>
  <c r="AA1493" i="7"/>
  <c r="B1493" i="7"/>
  <c r="AA1492" i="7"/>
  <c r="B1492" i="7"/>
  <c r="AA1491" i="7"/>
  <c r="B1491" i="7"/>
  <c r="AA1490" i="7"/>
  <c r="B1490" i="7"/>
  <c r="AA1489" i="7"/>
  <c r="B1489" i="7"/>
  <c r="AA1488" i="7"/>
  <c r="B1488" i="7"/>
  <c r="AA1487" i="7"/>
  <c r="B1487" i="7"/>
  <c r="AA1486" i="7"/>
  <c r="B1486" i="7"/>
  <c r="AA1485" i="7"/>
  <c r="B1485" i="7"/>
  <c r="AA1484" i="7"/>
  <c r="B1484" i="7"/>
  <c r="AA1483" i="7"/>
  <c r="B1483" i="7"/>
  <c r="AA1482" i="7"/>
  <c r="B1482" i="7"/>
  <c r="AA1481" i="7"/>
  <c r="B1481" i="7"/>
  <c r="AA1480" i="7"/>
  <c r="B1480" i="7"/>
  <c r="AA1479" i="7"/>
  <c r="B1479" i="7"/>
  <c r="AA1478" i="7"/>
  <c r="B1478" i="7"/>
  <c r="AA1477" i="7"/>
  <c r="B1477" i="7"/>
  <c r="AA1476" i="7"/>
  <c r="B1476" i="7"/>
  <c r="AA1475" i="7"/>
  <c r="B1475" i="7"/>
  <c r="AA1474" i="7"/>
  <c r="B1474" i="7"/>
  <c r="AA1473" i="7"/>
  <c r="B1473" i="7"/>
  <c r="AA1472" i="7"/>
  <c r="B1472" i="7"/>
  <c r="AA1471" i="7"/>
  <c r="B1471" i="7"/>
  <c r="AA1470" i="7"/>
  <c r="B1470" i="7"/>
  <c r="AA1469" i="7"/>
  <c r="B1469" i="7"/>
  <c r="AA1468" i="7"/>
  <c r="B1468" i="7"/>
  <c r="AA1467" i="7"/>
  <c r="B1467" i="7"/>
  <c r="AA1466" i="7"/>
  <c r="B1466" i="7"/>
  <c r="AA1465" i="7"/>
  <c r="B1465" i="7"/>
  <c r="AA1464" i="7"/>
  <c r="B1464" i="7"/>
  <c r="AA1463" i="7"/>
  <c r="B1463" i="7"/>
  <c r="AA1462" i="7"/>
  <c r="B1462" i="7"/>
  <c r="AA1461" i="7"/>
  <c r="B1461" i="7"/>
  <c r="AA1460" i="7"/>
  <c r="B1460" i="7"/>
  <c r="AA1459" i="7"/>
  <c r="B1459" i="7"/>
  <c r="AA1458" i="7"/>
  <c r="B1458" i="7"/>
  <c r="AA1457" i="7"/>
  <c r="B1457" i="7"/>
  <c r="AA1456" i="7"/>
  <c r="B1456" i="7"/>
  <c r="AA1455" i="7"/>
  <c r="B1455" i="7"/>
  <c r="AA1454" i="7"/>
  <c r="B1454" i="7"/>
  <c r="AA1453" i="7"/>
  <c r="B1453" i="7"/>
  <c r="AA1452" i="7"/>
  <c r="B1452" i="7"/>
  <c r="AA1451" i="7"/>
  <c r="B1451" i="7"/>
  <c r="AA1450" i="7"/>
  <c r="B1450" i="7"/>
  <c r="AA1449" i="7"/>
  <c r="B1449" i="7"/>
  <c r="AA1448" i="7"/>
  <c r="B1448" i="7"/>
  <c r="AA1447" i="7"/>
  <c r="B1447" i="7"/>
  <c r="AA1446" i="7"/>
  <c r="B1446" i="7"/>
  <c r="AA1445" i="7"/>
  <c r="B1445" i="7"/>
  <c r="AA1444" i="7"/>
  <c r="B1444" i="7"/>
  <c r="AA1443" i="7"/>
  <c r="B1443" i="7"/>
  <c r="AA1442" i="7"/>
  <c r="B1442" i="7"/>
  <c r="AA1441" i="7"/>
  <c r="B1441" i="7"/>
  <c r="AA1440" i="7"/>
  <c r="B1440" i="7"/>
  <c r="AA1439" i="7"/>
  <c r="B1439" i="7"/>
  <c r="AA1438" i="7"/>
  <c r="B1438" i="7"/>
  <c r="AA1437" i="7"/>
  <c r="B1437" i="7"/>
  <c r="AA1436" i="7"/>
  <c r="B1436" i="7"/>
  <c r="AA1435" i="7"/>
  <c r="B1435" i="7"/>
  <c r="AA1434" i="7"/>
  <c r="B1434" i="7"/>
  <c r="AA1433" i="7"/>
  <c r="B1433" i="7"/>
  <c r="AA1432" i="7"/>
  <c r="B1432" i="7"/>
  <c r="AA1431" i="7"/>
  <c r="B1431" i="7"/>
  <c r="AA1430" i="7"/>
  <c r="B1430" i="7"/>
  <c r="AA1429" i="7"/>
  <c r="B1429" i="7"/>
  <c r="AA1428" i="7"/>
  <c r="B1428" i="7"/>
  <c r="AA1427" i="7"/>
  <c r="B1427" i="7"/>
  <c r="AA1426" i="7"/>
  <c r="B1426" i="7"/>
  <c r="AA1425" i="7"/>
  <c r="B1425" i="7"/>
  <c r="AA1424" i="7"/>
  <c r="B1424" i="7"/>
  <c r="AA1423" i="7"/>
  <c r="B1423" i="7"/>
  <c r="AA1422" i="7"/>
  <c r="B1422" i="7"/>
  <c r="AA1421" i="7"/>
  <c r="B1421" i="7"/>
  <c r="AA1420" i="7"/>
  <c r="B1420" i="7"/>
  <c r="AA1419" i="7"/>
  <c r="B1419" i="7"/>
  <c r="AA1418" i="7"/>
  <c r="B1418" i="7"/>
  <c r="AA1417" i="7"/>
  <c r="B1417" i="7"/>
  <c r="AA1416" i="7"/>
  <c r="B1416" i="7"/>
  <c r="AA1415" i="7"/>
  <c r="B1415" i="7"/>
  <c r="AA1414" i="7"/>
  <c r="B1414" i="7"/>
  <c r="AA1413" i="7"/>
  <c r="B1413" i="7"/>
  <c r="AA1412" i="7"/>
  <c r="B1412" i="7"/>
  <c r="AA1411" i="7"/>
  <c r="B1411" i="7"/>
  <c r="AA1410" i="7"/>
  <c r="B1410" i="7"/>
  <c r="AA1409" i="7"/>
  <c r="B1409" i="7"/>
  <c r="AA1408" i="7"/>
  <c r="B1408" i="7"/>
  <c r="AA1407" i="7"/>
  <c r="B1407" i="7"/>
  <c r="AA1406" i="7"/>
  <c r="B1406" i="7"/>
  <c r="AA1405" i="7"/>
  <c r="B1405" i="7"/>
  <c r="AA1404" i="7"/>
  <c r="B1404" i="7"/>
  <c r="AA1403" i="7"/>
  <c r="B1403" i="7"/>
  <c r="AA1402" i="7"/>
  <c r="B1402" i="7"/>
  <c r="AA1401" i="7"/>
  <c r="B1401" i="7"/>
  <c r="AA1400" i="7"/>
  <c r="B1400" i="7"/>
  <c r="AA1399" i="7"/>
  <c r="B1399" i="7"/>
  <c r="AA1398" i="7"/>
  <c r="B1398" i="7"/>
  <c r="AA1397" i="7"/>
  <c r="B1397" i="7"/>
  <c r="AA1396" i="7"/>
  <c r="B1396" i="7"/>
  <c r="AA1395" i="7"/>
  <c r="B1395" i="7"/>
  <c r="AA1394" i="7"/>
  <c r="B1394" i="7"/>
  <c r="AA1393" i="7"/>
  <c r="B1393" i="7"/>
  <c r="AA1392" i="7"/>
  <c r="B1392" i="7"/>
  <c r="AA1391" i="7"/>
  <c r="B1391" i="7"/>
  <c r="AA1390" i="7"/>
  <c r="B1390" i="7"/>
  <c r="AA1389" i="7"/>
  <c r="B1389" i="7"/>
  <c r="AA1388" i="7"/>
  <c r="B1388" i="7"/>
  <c r="AA1387" i="7"/>
  <c r="B1387" i="7"/>
  <c r="AA1386" i="7"/>
  <c r="B1386" i="7"/>
  <c r="AA1385" i="7"/>
  <c r="B1385" i="7"/>
  <c r="AA1384" i="7"/>
  <c r="B1384" i="7"/>
  <c r="AA1383" i="7"/>
  <c r="B1383" i="7"/>
  <c r="AA1382" i="7"/>
  <c r="B1382" i="7"/>
  <c r="AA1381" i="7"/>
  <c r="B1381" i="7"/>
  <c r="AA1380" i="7"/>
  <c r="B1380" i="7"/>
  <c r="AA1379" i="7"/>
  <c r="B1379" i="7"/>
  <c r="AA1378" i="7"/>
  <c r="B1378" i="7"/>
  <c r="AA1377" i="7"/>
  <c r="B1377" i="7"/>
  <c r="AA1376" i="7"/>
  <c r="B1376" i="7"/>
  <c r="AA1375" i="7"/>
  <c r="B1375" i="7"/>
  <c r="AA1374" i="7"/>
  <c r="B1374" i="7"/>
  <c r="AA1373" i="7"/>
  <c r="B1373" i="7"/>
  <c r="AA1372" i="7"/>
  <c r="B1372" i="7"/>
  <c r="AA1371" i="7"/>
  <c r="B1371" i="7"/>
  <c r="AA1370" i="7"/>
  <c r="B1370" i="7"/>
  <c r="AA1369" i="7"/>
  <c r="B1369" i="7"/>
  <c r="AA1368" i="7"/>
  <c r="B1368" i="7"/>
  <c r="AA1367" i="7"/>
  <c r="B1367" i="7"/>
  <c r="AA1366" i="7"/>
  <c r="B1366" i="7"/>
  <c r="AA1365" i="7"/>
  <c r="B1365" i="7"/>
  <c r="AA1364" i="7"/>
  <c r="B1364" i="7"/>
  <c r="AA1363" i="7"/>
  <c r="B1363" i="7"/>
  <c r="AA1362" i="7"/>
  <c r="B1362" i="7"/>
  <c r="AA1361" i="7"/>
  <c r="B1361" i="7"/>
  <c r="AA1360" i="7"/>
  <c r="B1360" i="7"/>
  <c r="AA1359" i="7"/>
  <c r="B1359" i="7"/>
  <c r="AA1358" i="7"/>
  <c r="B1358" i="7"/>
  <c r="AA1357" i="7"/>
  <c r="B1357" i="7"/>
  <c r="AA1356" i="7"/>
  <c r="B1356" i="7"/>
  <c r="AA1355" i="7"/>
  <c r="B1355" i="7"/>
  <c r="AA1354" i="7"/>
  <c r="B1354" i="7"/>
  <c r="AA1353" i="7"/>
  <c r="B1353" i="7"/>
  <c r="AA1352" i="7"/>
  <c r="B1352" i="7"/>
  <c r="AA1351" i="7"/>
  <c r="B1351" i="7"/>
  <c r="AA1350" i="7"/>
  <c r="B1350" i="7"/>
  <c r="AA1349" i="7"/>
  <c r="B1349" i="7"/>
  <c r="AA1348" i="7"/>
  <c r="B1348" i="7"/>
  <c r="AA1347" i="7"/>
  <c r="B1347" i="7"/>
  <c r="AA1346" i="7"/>
  <c r="B1346" i="7"/>
  <c r="AA1345" i="7"/>
  <c r="B1345" i="7"/>
  <c r="AA1344" i="7"/>
  <c r="B1344" i="7"/>
  <c r="AA1343" i="7"/>
  <c r="B1343" i="7"/>
  <c r="AA1342" i="7"/>
  <c r="B1342" i="7"/>
  <c r="AA1341" i="7"/>
  <c r="B1341" i="7"/>
  <c r="AA1340" i="7"/>
  <c r="B1340" i="7"/>
  <c r="AA1339" i="7"/>
  <c r="B1339" i="7"/>
  <c r="AA1338" i="7"/>
  <c r="B1338" i="7"/>
  <c r="AA1337" i="7"/>
  <c r="B1337" i="7"/>
  <c r="AA1336" i="7"/>
  <c r="B1336" i="7"/>
  <c r="AA1335" i="7"/>
  <c r="B1335" i="7"/>
  <c r="AA1334" i="7"/>
  <c r="B1334" i="7"/>
  <c r="AA1333" i="7"/>
  <c r="B1333" i="7"/>
  <c r="AA1332" i="7"/>
  <c r="B1332" i="7"/>
  <c r="AA1331" i="7"/>
  <c r="B1331" i="7"/>
  <c r="AA1330" i="7"/>
  <c r="B1330" i="7"/>
  <c r="AA1329" i="7"/>
  <c r="B1329" i="7"/>
  <c r="AA1328" i="7"/>
  <c r="B1328" i="7"/>
  <c r="AA1327" i="7"/>
  <c r="B1327" i="7"/>
  <c r="AA1326" i="7"/>
  <c r="B1326" i="7"/>
  <c r="AA1325" i="7"/>
  <c r="B1325" i="7"/>
  <c r="AA1324" i="7"/>
  <c r="B1324" i="7"/>
  <c r="AA1323" i="7"/>
  <c r="B1323" i="7"/>
  <c r="AA1322" i="7"/>
  <c r="B1322" i="7"/>
  <c r="AA1321" i="7"/>
  <c r="B1321" i="7"/>
  <c r="AA1320" i="7"/>
  <c r="B1320" i="7"/>
  <c r="AA1319" i="7"/>
  <c r="B1319" i="7"/>
  <c r="AA1318" i="7"/>
  <c r="B1318" i="7"/>
  <c r="AA1317" i="7"/>
  <c r="B1317" i="7"/>
  <c r="AA1316" i="7"/>
  <c r="B1316" i="7"/>
  <c r="AA1315" i="7"/>
  <c r="B1315" i="7"/>
  <c r="AA1314" i="7"/>
  <c r="B1314" i="7"/>
  <c r="AA1313" i="7"/>
  <c r="B1313" i="7"/>
  <c r="AA1312" i="7"/>
  <c r="B1312" i="7"/>
  <c r="AA1311" i="7"/>
  <c r="B1311" i="7"/>
  <c r="AA1310" i="7"/>
  <c r="B1310" i="7"/>
  <c r="AA1309" i="7"/>
  <c r="B1309" i="7"/>
  <c r="AA1308" i="7"/>
  <c r="B1308" i="7"/>
  <c r="AA1307" i="7"/>
  <c r="B1307" i="7"/>
  <c r="AA1306" i="7"/>
  <c r="B1306" i="7"/>
  <c r="AA1305" i="7"/>
  <c r="B1305" i="7"/>
  <c r="AA1304" i="7"/>
  <c r="B1304" i="7"/>
  <c r="AA1303" i="7"/>
  <c r="B1303" i="7"/>
  <c r="AA1302" i="7"/>
  <c r="B1302" i="7"/>
  <c r="AA1301" i="7"/>
  <c r="B1301" i="7"/>
  <c r="AA1300" i="7"/>
  <c r="B1300" i="7"/>
  <c r="AA1299" i="7"/>
  <c r="B1299" i="7"/>
  <c r="AA1298" i="7"/>
  <c r="B1298" i="7"/>
  <c r="AA1297" i="7"/>
  <c r="B1297" i="7"/>
  <c r="AA1296" i="7"/>
  <c r="B1296" i="7"/>
  <c r="AA1295" i="7"/>
  <c r="B1295" i="7"/>
  <c r="AA1294" i="7"/>
  <c r="B1294" i="7"/>
  <c r="AA1293" i="7"/>
  <c r="B1293" i="7"/>
  <c r="AA1292" i="7"/>
  <c r="B1292" i="7"/>
  <c r="AA1291" i="7"/>
  <c r="B1291" i="7"/>
  <c r="AA1290" i="7"/>
  <c r="B1290" i="7"/>
  <c r="AA1289" i="7"/>
  <c r="B1289" i="7"/>
  <c r="AA1288" i="7"/>
  <c r="B1288" i="7"/>
  <c r="AA1287" i="7"/>
  <c r="B1287" i="7"/>
  <c r="AA1286" i="7"/>
  <c r="B1286" i="7"/>
  <c r="AA1285" i="7"/>
  <c r="B1285" i="7"/>
  <c r="AA1284" i="7"/>
  <c r="B1284" i="7"/>
  <c r="AA1283" i="7"/>
  <c r="B1283" i="7"/>
  <c r="AA1282" i="7"/>
  <c r="B1282" i="7"/>
  <c r="AA1281" i="7"/>
  <c r="B1281" i="7"/>
  <c r="AA1280" i="7"/>
  <c r="B1280" i="7"/>
  <c r="AA1279" i="7"/>
  <c r="B1279" i="7"/>
  <c r="AA1278" i="7"/>
  <c r="B1278" i="7"/>
  <c r="AA1277" i="7"/>
  <c r="B1277" i="7"/>
  <c r="AA1276" i="7"/>
  <c r="B1276" i="7"/>
  <c r="AA1275" i="7"/>
  <c r="B1275" i="7"/>
  <c r="AA1274" i="7"/>
  <c r="B1274" i="7"/>
  <c r="AA1273" i="7"/>
  <c r="B1273" i="7"/>
  <c r="AA1272" i="7"/>
  <c r="B1272" i="7"/>
  <c r="AA1271" i="7"/>
  <c r="B1271" i="7"/>
  <c r="AA1270" i="7"/>
  <c r="B1270" i="7"/>
  <c r="AA1269" i="7"/>
  <c r="B1269" i="7"/>
  <c r="AA1268" i="7"/>
  <c r="B1268" i="7"/>
  <c r="AA1267" i="7"/>
  <c r="B1267" i="7"/>
  <c r="AA1266" i="7"/>
  <c r="B1266" i="7"/>
  <c r="AA1265" i="7"/>
  <c r="B1265" i="7"/>
  <c r="AA1264" i="7"/>
  <c r="B1264" i="7"/>
  <c r="AA1263" i="7"/>
  <c r="B1263" i="7"/>
  <c r="AA1262" i="7"/>
  <c r="B1262" i="7"/>
  <c r="AA1261" i="7"/>
  <c r="B1261" i="7"/>
  <c r="AA1260" i="7"/>
  <c r="B1260" i="7"/>
  <c r="AA1259" i="7"/>
  <c r="B1259" i="7"/>
  <c r="AA1258" i="7"/>
  <c r="B1258" i="7"/>
  <c r="AA1257" i="7"/>
  <c r="B1257" i="7"/>
  <c r="AA1256" i="7"/>
  <c r="B1256" i="7"/>
  <c r="AA1255" i="7"/>
  <c r="B1255" i="7"/>
  <c r="AA1254" i="7"/>
  <c r="B1254" i="7"/>
  <c r="AA1253" i="7"/>
  <c r="B1253" i="7"/>
  <c r="AA1252" i="7"/>
  <c r="B1252" i="7"/>
  <c r="AA1251" i="7"/>
  <c r="B1251" i="7"/>
  <c r="AA1250" i="7"/>
  <c r="B1250" i="7"/>
  <c r="AA1249" i="7"/>
  <c r="B1249" i="7"/>
  <c r="AA1248" i="7"/>
  <c r="B1248" i="7"/>
  <c r="AA1247" i="7"/>
  <c r="B1247" i="7"/>
  <c r="AA1246" i="7"/>
  <c r="B1246" i="7"/>
  <c r="AA1245" i="7"/>
  <c r="B1245" i="7"/>
  <c r="AA1244" i="7"/>
  <c r="B1244" i="7"/>
  <c r="AA1243" i="7"/>
  <c r="B1243" i="7"/>
  <c r="AA1242" i="7"/>
  <c r="B1242" i="7"/>
  <c r="AA1241" i="7"/>
  <c r="B1241" i="7"/>
  <c r="AA1240" i="7"/>
  <c r="B1240" i="7"/>
  <c r="AA1239" i="7"/>
  <c r="B1239" i="7"/>
  <c r="AA1238" i="7"/>
  <c r="B1238" i="7"/>
  <c r="AA1237" i="7"/>
  <c r="B1237" i="7"/>
  <c r="AA1236" i="7"/>
  <c r="B1236" i="7"/>
  <c r="AA1235" i="7"/>
  <c r="B1235" i="7"/>
  <c r="AA1234" i="7"/>
  <c r="B1234" i="7"/>
  <c r="AA1233" i="7"/>
  <c r="B1233" i="7"/>
  <c r="AA1232" i="7"/>
  <c r="B1232" i="7"/>
  <c r="AA1231" i="7"/>
  <c r="B1231" i="7"/>
  <c r="AA1230" i="7"/>
  <c r="B1230" i="7"/>
  <c r="AA1229" i="7"/>
  <c r="B1229" i="7"/>
  <c r="AA1228" i="7"/>
  <c r="B1228" i="7"/>
  <c r="AA1227" i="7"/>
  <c r="B1227" i="7"/>
  <c r="AA1226" i="7"/>
  <c r="B1226" i="7"/>
  <c r="AA1225" i="7"/>
  <c r="B1225" i="7"/>
  <c r="AA1224" i="7"/>
  <c r="B1224" i="7"/>
  <c r="AA1223" i="7"/>
  <c r="B1223" i="7"/>
  <c r="AA1222" i="7"/>
  <c r="B1222" i="7"/>
  <c r="AA1221" i="7"/>
  <c r="B1221" i="7"/>
  <c r="AA1220" i="7"/>
  <c r="B1220" i="7"/>
  <c r="AA1219" i="7"/>
  <c r="B1219" i="7"/>
  <c r="AA1218" i="7"/>
  <c r="B1218" i="7"/>
  <c r="AA1217" i="7"/>
  <c r="B1217" i="7"/>
  <c r="AA1216" i="7"/>
  <c r="B1216" i="7"/>
  <c r="AA1215" i="7"/>
  <c r="B1215" i="7"/>
  <c r="AA1214" i="7"/>
  <c r="B1214" i="7"/>
  <c r="AA1213" i="7"/>
  <c r="B1213" i="7"/>
  <c r="AA1212" i="7"/>
  <c r="B1212" i="7"/>
  <c r="AA1211" i="7"/>
  <c r="B1211" i="7"/>
  <c r="AA1210" i="7"/>
  <c r="B1210" i="7"/>
  <c r="AA1209" i="7"/>
  <c r="B1209" i="7"/>
  <c r="AA1208" i="7"/>
  <c r="B1208" i="7"/>
  <c r="AA1207" i="7"/>
  <c r="B1207" i="7"/>
  <c r="AA1206" i="7"/>
  <c r="B1206" i="7"/>
  <c r="AA1205" i="7"/>
  <c r="B1205" i="7"/>
  <c r="AA1204" i="7"/>
  <c r="B1204" i="7"/>
  <c r="AA1203" i="7"/>
  <c r="B1203" i="7"/>
  <c r="AA1202" i="7"/>
  <c r="B1202" i="7"/>
  <c r="AA1201" i="7"/>
  <c r="B1201" i="7"/>
  <c r="AA1200" i="7"/>
  <c r="B1200" i="7"/>
  <c r="AA1199" i="7"/>
  <c r="B1199" i="7"/>
  <c r="AA1198" i="7"/>
  <c r="B1198" i="7"/>
  <c r="AA1197" i="7"/>
  <c r="B1197" i="7"/>
  <c r="AA1196" i="7"/>
  <c r="B1196" i="7"/>
  <c r="AA1195" i="7"/>
  <c r="B1195" i="7"/>
  <c r="AA1194" i="7"/>
  <c r="B1194" i="7"/>
  <c r="AA1193" i="7"/>
  <c r="B1193" i="7"/>
  <c r="AA1192" i="7"/>
  <c r="B1192" i="7"/>
  <c r="AA1191" i="7"/>
  <c r="B1191" i="7"/>
  <c r="AA1190" i="7"/>
  <c r="B1190" i="7"/>
  <c r="AA1189" i="7"/>
  <c r="B1189" i="7"/>
  <c r="AA1188" i="7"/>
  <c r="B1188" i="7"/>
  <c r="AA1187" i="7"/>
  <c r="B1187" i="7"/>
  <c r="AA1186" i="7"/>
  <c r="B1186" i="7"/>
  <c r="AA1185" i="7"/>
  <c r="B1185" i="7"/>
  <c r="AA1184" i="7"/>
  <c r="B1184" i="7"/>
  <c r="AA1183" i="7"/>
  <c r="B1183" i="7"/>
  <c r="AA1182" i="7"/>
  <c r="B1182" i="7"/>
  <c r="AA1181" i="7"/>
  <c r="B1181" i="7"/>
  <c r="AA1180" i="7"/>
  <c r="B1180" i="7"/>
  <c r="AA1179" i="7"/>
  <c r="B1179" i="7"/>
  <c r="AA1178" i="7"/>
  <c r="B1178" i="7"/>
  <c r="AA1177" i="7"/>
  <c r="B1177" i="7"/>
  <c r="AA1176" i="7"/>
  <c r="B1176" i="7"/>
  <c r="AA1175" i="7"/>
  <c r="B1175" i="7"/>
  <c r="AA1174" i="7"/>
  <c r="B1174" i="7"/>
  <c r="AA1173" i="7"/>
  <c r="B1173" i="7"/>
  <c r="AA1172" i="7"/>
  <c r="B1172" i="7"/>
  <c r="AA1171" i="7"/>
  <c r="B1171" i="7"/>
  <c r="AA1170" i="7"/>
  <c r="B1170" i="7"/>
  <c r="AA1169" i="7"/>
  <c r="B1169" i="7"/>
  <c r="AA1168" i="7"/>
  <c r="B1168" i="7"/>
  <c r="AA1167" i="7"/>
  <c r="B1167" i="7"/>
  <c r="AA1166" i="7"/>
  <c r="B1166" i="7"/>
  <c r="AA1165" i="7"/>
  <c r="B1165" i="7"/>
  <c r="AA1164" i="7"/>
  <c r="B1164" i="7"/>
  <c r="AA1163" i="7"/>
  <c r="B1163" i="7"/>
  <c r="AA1162" i="7"/>
  <c r="B1162" i="7"/>
  <c r="AA1161" i="7"/>
  <c r="B1161" i="7"/>
  <c r="AA1160" i="7"/>
  <c r="B1160" i="7"/>
  <c r="AA1159" i="7"/>
  <c r="B1159" i="7"/>
  <c r="AA1158" i="7"/>
  <c r="B1158" i="7"/>
  <c r="AA1157" i="7"/>
  <c r="B1157" i="7"/>
  <c r="AA1156" i="7"/>
  <c r="B1156" i="7"/>
  <c r="AA1155" i="7"/>
  <c r="B1155" i="7"/>
  <c r="AA1154" i="7"/>
  <c r="B1154" i="7"/>
  <c r="AA1153" i="7"/>
  <c r="B1153" i="7"/>
  <c r="AA1152" i="7"/>
  <c r="B1152" i="7"/>
  <c r="AA1151" i="7"/>
  <c r="B1151" i="7"/>
  <c r="AA1150" i="7"/>
  <c r="B1150" i="7"/>
  <c r="AA1149" i="7"/>
  <c r="B1149" i="7"/>
  <c r="AA1148" i="7"/>
  <c r="B1148" i="7"/>
  <c r="AA1147" i="7"/>
  <c r="B1147" i="7"/>
  <c r="AA1146" i="7"/>
  <c r="B1146" i="7"/>
  <c r="AA1145" i="7"/>
  <c r="B1145" i="7"/>
  <c r="AA1144" i="7"/>
  <c r="B1144" i="7"/>
  <c r="AA1143" i="7"/>
  <c r="B1143" i="7"/>
  <c r="AA1142" i="7"/>
  <c r="B1142" i="7"/>
  <c r="AA1141" i="7"/>
  <c r="B1141" i="7"/>
  <c r="AA1140" i="7"/>
  <c r="B1140" i="7"/>
  <c r="AA1139" i="7"/>
  <c r="B1139" i="7"/>
  <c r="AA1138" i="7"/>
  <c r="B1138" i="7"/>
  <c r="AA1137" i="7"/>
  <c r="B1137" i="7"/>
  <c r="AA1136" i="7"/>
  <c r="B1136" i="7"/>
  <c r="AA1135" i="7"/>
  <c r="B1135" i="7"/>
  <c r="AA1134" i="7"/>
  <c r="B1134" i="7"/>
  <c r="AA1133" i="7"/>
  <c r="B1133" i="7"/>
  <c r="AA1132" i="7"/>
  <c r="B1132" i="7"/>
  <c r="AA1131" i="7"/>
  <c r="B1131" i="7"/>
  <c r="AA1130" i="7"/>
  <c r="B1130" i="7"/>
  <c r="AA1129" i="7"/>
  <c r="B1129" i="7"/>
  <c r="AA1128" i="7"/>
  <c r="B1128" i="7"/>
  <c r="AA1127" i="7"/>
  <c r="B1127" i="7"/>
  <c r="AA1126" i="7"/>
  <c r="B1126" i="7"/>
  <c r="AA1125" i="7"/>
  <c r="B1125" i="7"/>
  <c r="AA1124" i="7"/>
  <c r="B1124" i="7"/>
  <c r="AA1123" i="7"/>
  <c r="B1123" i="7"/>
  <c r="AA1122" i="7"/>
  <c r="B1122" i="7"/>
  <c r="AA1121" i="7"/>
  <c r="B1121" i="7"/>
  <c r="AA1120" i="7"/>
  <c r="B1120" i="7"/>
  <c r="AA1119" i="7"/>
  <c r="B1119" i="7"/>
  <c r="AA1118" i="7"/>
  <c r="B1118" i="7"/>
  <c r="AA1117" i="7"/>
  <c r="B1117" i="7"/>
  <c r="AA1116" i="7"/>
  <c r="B1116" i="7"/>
  <c r="AA1115" i="7"/>
  <c r="B1115" i="7"/>
  <c r="AA1114" i="7"/>
  <c r="B1114" i="7"/>
  <c r="AA1113" i="7"/>
  <c r="B1113" i="7"/>
  <c r="AA1112" i="7"/>
  <c r="B1112" i="7"/>
  <c r="AA1111" i="7"/>
  <c r="B1111" i="7"/>
  <c r="AA1110" i="7"/>
  <c r="B1110" i="7"/>
  <c r="AA1109" i="7"/>
  <c r="B1109" i="7"/>
  <c r="AA1108" i="7"/>
  <c r="B1108" i="7"/>
  <c r="AA1107" i="7"/>
  <c r="B1107" i="7"/>
  <c r="AA1106" i="7"/>
  <c r="B1106" i="7"/>
  <c r="AA1105" i="7"/>
  <c r="B1105" i="7"/>
  <c r="AA1104" i="7"/>
  <c r="B1104" i="7"/>
  <c r="AA1103" i="7"/>
  <c r="B1103" i="7"/>
  <c r="AA1102" i="7"/>
  <c r="B1102" i="7"/>
  <c r="AA1101" i="7"/>
  <c r="B1101" i="7"/>
  <c r="AA1100" i="7"/>
  <c r="B1100" i="7"/>
  <c r="AA1099" i="7"/>
  <c r="B1099" i="7"/>
  <c r="AA1098" i="7"/>
  <c r="B1098" i="7"/>
  <c r="AA1097" i="7"/>
  <c r="B1097" i="7"/>
  <c r="AA1096" i="7"/>
  <c r="B1096" i="7"/>
  <c r="AA1095" i="7"/>
  <c r="B1095" i="7"/>
  <c r="AA1094" i="7"/>
  <c r="B1094" i="7"/>
  <c r="AA1093" i="7"/>
  <c r="B1093" i="7"/>
  <c r="AA1092" i="7"/>
  <c r="B1092" i="7"/>
  <c r="AA1091" i="7"/>
  <c r="B1091" i="7"/>
  <c r="AA1090" i="7"/>
  <c r="B1090" i="7"/>
  <c r="AA1089" i="7"/>
  <c r="B1089" i="7"/>
  <c r="AA1088" i="7"/>
  <c r="B1088" i="7"/>
  <c r="AA1087" i="7"/>
  <c r="B1087" i="7"/>
  <c r="AA1086" i="7"/>
  <c r="B1086" i="7"/>
  <c r="AA1085" i="7"/>
  <c r="B1085" i="7"/>
  <c r="AA1084" i="7"/>
  <c r="B1084" i="7"/>
  <c r="AA1083" i="7"/>
  <c r="B1083" i="7"/>
  <c r="AA1082" i="7"/>
  <c r="B1082" i="7"/>
  <c r="AA1081" i="7"/>
  <c r="B1081" i="7"/>
  <c r="AA1080" i="7"/>
  <c r="B1080" i="7"/>
  <c r="AA1079" i="7"/>
  <c r="B1079" i="7"/>
  <c r="AA1078" i="7"/>
  <c r="B1078" i="7"/>
  <c r="AA1077" i="7"/>
  <c r="B1077" i="7"/>
  <c r="AA1076" i="7"/>
  <c r="B1076" i="7"/>
  <c r="AA1075" i="7"/>
  <c r="B1075" i="7"/>
  <c r="AA1074" i="7"/>
  <c r="B1074" i="7"/>
  <c r="AA1073" i="7"/>
  <c r="B1073" i="7"/>
  <c r="AA1072" i="7"/>
  <c r="B1072" i="7"/>
  <c r="AA1071" i="7"/>
  <c r="B1071" i="7"/>
  <c r="AA1070" i="7"/>
  <c r="B1070" i="7"/>
  <c r="AA1069" i="7"/>
  <c r="B1069" i="7"/>
  <c r="AA1068" i="7"/>
  <c r="B1068" i="7"/>
  <c r="AA1067" i="7"/>
  <c r="B1067" i="7"/>
  <c r="AA1066" i="7"/>
  <c r="B1066" i="7"/>
  <c r="AA1065" i="7"/>
  <c r="B1065" i="7"/>
  <c r="AA1064" i="7"/>
  <c r="B1064" i="7"/>
  <c r="AA1063" i="7"/>
  <c r="B1063" i="7"/>
  <c r="AA1062" i="7"/>
  <c r="B1062" i="7"/>
  <c r="AA1061" i="7"/>
  <c r="B1061" i="7"/>
  <c r="AA1060" i="7"/>
  <c r="B1060" i="7"/>
  <c r="AA1059" i="7"/>
  <c r="B1059" i="7"/>
  <c r="AA1058" i="7"/>
  <c r="B1058" i="7"/>
  <c r="AA1057" i="7"/>
  <c r="B1057" i="7"/>
  <c r="AA1056" i="7"/>
  <c r="B1056" i="7"/>
  <c r="AA1055" i="7"/>
  <c r="B1055" i="7"/>
  <c r="AA1054" i="7"/>
  <c r="B1054" i="7"/>
  <c r="AA1053" i="7"/>
  <c r="B1053" i="7"/>
  <c r="AA1052" i="7"/>
  <c r="B1052" i="7"/>
  <c r="AA1051" i="7"/>
  <c r="B1051" i="7"/>
  <c r="AA1050" i="7"/>
  <c r="B1050" i="7"/>
  <c r="AA1049" i="7"/>
  <c r="B1049" i="7"/>
  <c r="AA1048" i="7"/>
  <c r="B1048" i="7"/>
  <c r="AA1047" i="7"/>
  <c r="B1047" i="7"/>
  <c r="AA1046" i="7"/>
  <c r="B1046" i="7"/>
  <c r="AA1045" i="7"/>
  <c r="B1045" i="7"/>
  <c r="AA1044" i="7"/>
  <c r="B1044" i="7"/>
  <c r="AA1043" i="7"/>
  <c r="B1043" i="7"/>
  <c r="AA1042" i="7"/>
  <c r="B1042" i="7"/>
  <c r="AA1041" i="7"/>
  <c r="B1041" i="7"/>
  <c r="AA1040" i="7"/>
  <c r="B1040" i="7"/>
  <c r="AA1039" i="7"/>
  <c r="B1039" i="7"/>
  <c r="AA1038" i="7"/>
  <c r="B1038" i="7"/>
  <c r="AA1037" i="7"/>
  <c r="B1037" i="7"/>
  <c r="AA1036" i="7"/>
  <c r="B1036" i="7"/>
  <c r="AA1035" i="7"/>
  <c r="B1035" i="7"/>
  <c r="AA1034" i="7"/>
  <c r="B1034" i="7"/>
  <c r="AA1033" i="7"/>
  <c r="B1033" i="7"/>
  <c r="AA1032" i="7"/>
  <c r="B1032" i="7"/>
  <c r="AA1031" i="7"/>
  <c r="B1031" i="7"/>
  <c r="AA1030" i="7"/>
  <c r="B1030" i="7"/>
  <c r="AA1029" i="7"/>
  <c r="B1029" i="7"/>
  <c r="AA1028" i="7"/>
  <c r="B1028" i="7"/>
  <c r="AA1027" i="7"/>
  <c r="B1027" i="7"/>
  <c r="AA1026" i="7"/>
  <c r="B1026" i="7"/>
  <c r="AA1025" i="7"/>
  <c r="B1025" i="7"/>
  <c r="AA1024" i="7"/>
  <c r="B1024" i="7"/>
  <c r="AA1023" i="7"/>
  <c r="B1023" i="7"/>
  <c r="AA1022" i="7"/>
  <c r="B1022" i="7"/>
  <c r="AA1021" i="7"/>
  <c r="B1021" i="7"/>
  <c r="AA1020" i="7"/>
  <c r="B1020" i="7"/>
  <c r="AA1019" i="7"/>
  <c r="B1019" i="7"/>
  <c r="AA1018" i="7"/>
  <c r="B1018" i="7"/>
  <c r="AA1017" i="7"/>
  <c r="B1017" i="7"/>
  <c r="AA1016" i="7"/>
  <c r="B1016" i="7"/>
  <c r="AA1015" i="7"/>
  <c r="B1015" i="7"/>
  <c r="AA1014" i="7"/>
  <c r="B1014" i="7"/>
  <c r="AA1013" i="7"/>
  <c r="B1013" i="7"/>
  <c r="AA1012" i="7"/>
  <c r="B1012" i="7"/>
  <c r="AA1011" i="7"/>
  <c r="B1011" i="7"/>
  <c r="AA1010" i="7"/>
  <c r="B1010" i="7"/>
  <c r="AA1009" i="7"/>
  <c r="B1009" i="7"/>
  <c r="AA1008" i="7"/>
  <c r="B1008" i="7"/>
  <c r="AA1007" i="7"/>
  <c r="B1007" i="7"/>
  <c r="AA1006" i="7"/>
  <c r="B1006" i="7"/>
  <c r="AA1005" i="7"/>
  <c r="B1005" i="7"/>
  <c r="AA1004" i="7"/>
  <c r="B1004" i="7"/>
  <c r="AA1003" i="7"/>
  <c r="B1003" i="7"/>
  <c r="AA1002" i="7"/>
  <c r="B1002" i="7"/>
  <c r="AA1001" i="7"/>
  <c r="B1001" i="7"/>
  <c r="AA1000" i="7"/>
  <c r="B1000" i="7"/>
  <c r="AA999" i="7"/>
  <c r="B999" i="7"/>
  <c r="AA998" i="7"/>
  <c r="B998" i="7"/>
  <c r="AA997" i="7"/>
  <c r="B997" i="7"/>
  <c r="AA996" i="7"/>
  <c r="B996" i="7"/>
  <c r="AA995" i="7"/>
  <c r="B995" i="7"/>
  <c r="AA994" i="7"/>
  <c r="B994" i="7"/>
  <c r="AA993" i="7"/>
  <c r="B993" i="7"/>
  <c r="AA992" i="7"/>
  <c r="B992" i="7"/>
  <c r="AA991" i="7"/>
  <c r="B991" i="7"/>
  <c r="AA990" i="7"/>
  <c r="B990" i="7"/>
  <c r="AA989" i="7"/>
  <c r="B989" i="7"/>
  <c r="AA988" i="7"/>
  <c r="B988" i="7"/>
  <c r="AA987" i="7"/>
  <c r="B987" i="7"/>
  <c r="AA986" i="7"/>
  <c r="B986" i="7"/>
  <c r="AA985" i="7"/>
  <c r="B985" i="7"/>
  <c r="AA984" i="7"/>
  <c r="B984" i="7"/>
  <c r="AA983" i="7"/>
  <c r="B983" i="7"/>
  <c r="AA982" i="7"/>
  <c r="B982" i="7"/>
  <c r="AA981" i="7"/>
  <c r="B981" i="7"/>
  <c r="AA980" i="7"/>
  <c r="B980" i="7"/>
  <c r="AA979" i="7"/>
  <c r="B979" i="7"/>
  <c r="AA978" i="7"/>
  <c r="B978" i="7"/>
  <c r="AA977" i="7"/>
  <c r="B977" i="7"/>
  <c r="AA976" i="7"/>
  <c r="B976" i="7"/>
  <c r="AA975" i="7"/>
  <c r="B975" i="7"/>
  <c r="AA974" i="7"/>
  <c r="B974" i="7"/>
  <c r="AA973" i="7"/>
  <c r="B973" i="7"/>
  <c r="AA972" i="7"/>
  <c r="B972" i="7"/>
  <c r="AA971" i="7"/>
  <c r="B971" i="7"/>
  <c r="AA970" i="7"/>
  <c r="B970" i="7"/>
  <c r="AA969" i="7"/>
  <c r="B969" i="7"/>
  <c r="AA968" i="7"/>
  <c r="B968" i="7"/>
  <c r="AA967" i="7"/>
  <c r="B967" i="7"/>
  <c r="AA966" i="7"/>
  <c r="B966" i="7"/>
  <c r="AA965" i="7"/>
  <c r="B965" i="7"/>
  <c r="AA964" i="7"/>
  <c r="B964" i="7"/>
  <c r="AA963" i="7"/>
  <c r="B963" i="7"/>
  <c r="AA962" i="7"/>
  <c r="B962" i="7"/>
  <c r="AA961" i="7"/>
  <c r="B961" i="7"/>
  <c r="AA960" i="7"/>
  <c r="B960" i="7"/>
  <c r="AA959" i="7"/>
  <c r="B959" i="7"/>
  <c r="AA958" i="7"/>
  <c r="B958" i="7"/>
  <c r="AA957" i="7"/>
  <c r="B957" i="7"/>
  <c r="AA956" i="7"/>
  <c r="B956" i="7"/>
  <c r="AA955" i="7"/>
  <c r="B955" i="7"/>
  <c r="AA954" i="7"/>
  <c r="B954" i="7"/>
  <c r="AA953" i="7"/>
  <c r="B953" i="7"/>
  <c r="AA952" i="7"/>
  <c r="B952" i="7"/>
  <c r="AA951" i="7"/>
  <c r="B951" i="7"/>
  <c r="AA950" i="7"/>
  <c r="B950" i="7"/>
  <c r="AA949" i="7"/>
  <c r="B949" i="7"/>
  <c r="AA948" i="7"/>
  <c r="B948" i="7"/>
  <c r="AA947" i="7"/>
  <c r="B947" i="7"/>
  <c r="AA946" i="7"/>
  <c r="B946" i="7"/>
  <c r="AA945" i="7"/>
  <c r="B945" i="7"/>
  <c r="AA944" i="7"/>
  <c r="B944" i="7"/>
  <c r="AA943" i="7"/>
  <c r="B943" i="7"/>
  <c r="AA942" i="7"/>
  <c r="B942" i="7"/>
  <c r="AA941" i="7"/>
  <c r="B941" i="7"/>
  <c r="AA940" i="7"/>
  <c r="B940" i="7"/>
  <c r="AA939" i="7"/>
  <c r="B939" i="7"/>
  <c r="AA938" i="7"/>
  <c r="B938" i="7"/>
  <c r="AA937" i="7"/>
  <c r="B937" i="7"/>
  <c r="AA936" i="7"/>
  <c r="B936" i="7"/>
  <c r="AA935" i="7"/>
  <c r="B935" i="7"/>
  <c r="AA934" i="7"/>
  <c r="B934" i="7"/>
  <c r="AA933" i="7"/>
  <c r="B933" i="7"/>
  <c r="AA932" i="7"/>
  <c r="B932" i="7"/>
  <c r="AA931" i="7"/>
  <c r="B931" i="7"/>
  <c r="AA930" i="7"/>
  <c r="B930" i="7"/>
  <c r="AA929" i="7"/>
  <c r="B929" i="7"/>
  <c r="AA928" i="7"/>
  <c r="B928" i="7"/>
  <c r="AA927" i="7"/>
  <c r="B927" i="7"/>
  <c r="AA926" i="7"/>
  <c r="B926" i="7"/>
  <c r="AA925" i="7"/>
  <c r="B925" i="7"/>
  <c r="AA924" i="7"/>
  <c r="B924" i="7"/>
  <c r="AA923" i="7"/>
  <c r="B923" i="7"/>
  <c r="AA922" i="7"/>
  <c r="B922" i="7"/>
  <c r="AA921" i="7"/>
  <c r="B921" i="7"/>
  <c r="AA920" i="7"/>
  <c r="B920" i="7"/>
  <c r="AA919" i="7"/>
  <c r="B919" i="7"/>
  <c r="AA918" i="7"/>
  <c r="B918" i="7"/>
  <c r="AA917" i="7"/>
  <c r="B917" i="7"/>
  <c r="AA916" i="7"/>
  <c r="B916" i="7"/>
  <c r="AA915" i="7"/>
  <c r="B915" i="7"/>
  <c r="AA914" i="7"/>
  <c r="B914" i="7"/>
  <c r="AA913" i="7"/>
  <c r="B913" i="7"/>
  <c r="AA912" i="7"/>
  <c r="B912" i="7"/>
  <c r="AA911" i="7"/>
  <c r="B911" i="7"/>
  <c r="AA910" i="7"/>
  <c r="B910" i="7"/>
  <c r="AA909" i="7"/>
  <c r="B909" i="7"/>
  <c r="AA908" i="7"/>
  <c r="B908" i="7"/>
  <c r="AA907" i="7"/>
  <c r="B907" i="7"/>
  <c r="AA906" i="7"/>
  <c r="B906" i="7"/>
  <c r="AA905" i="7"/>
  <c r="B905" i="7"/>
  <c r="AA904" i="7"/>
  <c r="B904" i="7"/>
  <c r="AA903" i="7"/>
  <c r="B903" i="7"/>
  <c r="AA902" i="7"/>
  <c r="B902" i="7"/>
  <c r="AA901" i="7"/>
  <c r="B901" i="7"/>
  <c r="AA900" i="7"/>
  <c r="B900" i="7"/>
  <c r="AA899" i="7"/>
  <c r="B899" i="7"/>
  <c r="AA898" i="7"/>
  <c r="B898" i="7"/>
  <c r="AA897" i="7"/>
  <c r="B897" i="7"/>
  <c r="AA896" i="7"/>
  <c r="B896" i="7"/>
  <c r="AA895" i="7"/>
  <c r="B895" i="7"/>
  <c r="AA894" i="7"/>
  <c r="B894" i="7"/>
  <c r="AA893" i="7"/>
  <c r="B893" i="7"/>
  <c r="AA892" i="7"/>
  <c r="B892" i="7"/>
  <c r="AA891" i="7"/>
  <c r="B891" i="7"/>
  <c r="AA890" i="7"/>
  <c r="B890" i="7"/>
  <c r="AA889" i="7"/>
  <c r="B889" i="7"/>
  <c r="AA888" i="7"/>
  <c r="B888" i="7"/>
  <c r="AA887" i="7"/>
  <c r="B887" i="7"/>
  <c r="AA886" i="7"/>
  <c r="B886" i="7"/>
  <c r="AA885" i="7"/>
  <c r="B885" i="7"/>
  <c r="AA884" i="7"/>
  <c r="B884" i="7"/>
  <c r="AA883" i="7"/>
  <c r="B883" i="7"/>
  <c r="AA882" i="7"/>
  <c r="B882" i="7"/>
  <c r="AA881" i="7"/>
  <c r="B881" i="7"/>
  <c r="AA880" i="7"/>
  <c r="B880" i="7"/>
  <c r="AA879" i="7"/>
  <c r="B879" i="7"/>
  <c r="AA878" i="7"/>
  <c r="B878" i="7"/>
  <c r="AA877" i="7"/>
  <c r="B877" i="7"/>
  <c r="AA876" i="7"/>
  <c r="B876" i="7"/>
  <c r="AA875" i="7"/>
  <c r="B875" i="7"/>
  <c r="AA874" i="7"/>
  <c r="B874" i="7"/>
  <c r="AA873" i="7"/>
  <c r="B873" i="7"/>
  <c r="AA872" i="7"/>
  <c r="B872" i="7"/>
  <c r="AA871" i="7"/>
  <c r="B871" i="7"/>
  <c r="AA870" i="7"/>
  <c r="B870" i="7"/>
  <c r="AA869" i="7"/>
  <c r="B869" i="7"/>
  <c r="AA868" i="7"/>
  <c r="B868" i="7"/>
  <c r="AA867" i="7"/>
  <c r="B867" i="7"/>
  <c r="AA866" i="7"/>
  <c r="B866" i="7"/>
  <c r="AA865" i="7"/>
  <c r="B865" i="7"/>
  <c r="AA864" i="7"/>
  <c r="B864" i="7"/>
  <c r="AA863" i="7"/>
  <c r="B863" i="7"/>
  <c r="AA862" i="7"/>
  <c r="B862" i="7"/>
  <c r="AA861" i="7"/>
  <c r="B861" i="7"/>
  <c r="AA860" i="7"/>
  <c r="B860" i="7"/>
  <c r="AA859" i="7"/>
  <c r="B859" i="7"/>
  <c r="AA858" i="7"/>
  <c r="B858" i="7"/>
  <c r="AA857" i="7"/>
  <c r="B857" i="7"/>
  <c r="AA856" i="7"/>
  <c r="B856" i="7"/>
  <c r="AA855" i="7"/>
  <c r="B855" i="7"/>
  <c r="AA854" i="7"/>
  <c r="B854" i="7"/>
  <c r="AA853" i="7"/>
  <c r="B853" i="7"/>
  <c r="AA852" i="7"/>
  <c r="B852" i="7"/>
  <c r="AA851" i="7"/>
  <c r="B851" i="7"/>
  <c r="AA850" i="7"/>
  <c r="B850" i="7"/>
  <c r="AA849" i="7"/>
  <c r="B849" i="7"/>
  <c r="AA848" i="7"/>
  <c r="B848" i="7"/>
  <c r="AA847" i="7"/>
  <c r="B847" i="7"/>
  <c r="AA846" i="7"/>
  <c r="B846" i="7"/>
  <c r="AA845" i="7"/>
  <c r="B845" i="7"/>
  <c r="AA844" i="7"/>
  <c r="B844" i="7"/>
  <c r="AA843" i="7"/>
  <c r="B843" i="7"/>
  <c r="AA842" i="7"/>
  <c r="B842" i="7"/>
  <c r="AA841" i="7"/>
  <c r="B841" i="7"/>
  <c r="AA840" i="7"/>
  <c r="B840" i="7"/>
  <c r="AA839" i="7"/>
  <c r="B839" i="7"/>
  <c r="AA838" i="7"/>
  <c r="B838" i="7"/>
  <c r="AA837" i="7"/>
  <c r="B837" i="7"/>
  <c r="AA836" i="7"/>
  <c r="B836" i="7"/>
  <c r="AA835" i="7"/>
  <c r="B835" i="7"/>
  <c r="AA834" i="7"/>
  <c r="B834" i="7"/>
  <c r="AA833" i="7"/>
  <c r="B833" i="7"/>
  <c r="AA832" i="7"/>
  <c r="B832" i="7"/>
  <c r="AA831" i="7"/>
  <c r="B831" i="7"/>
  <c r="AA830" i="7"/>
  <c r="B830" i="7"/>
  <c r="AA829" i="7"/>
  <c r="B829" i="7"/>
  <c r="AA828" i="7"/>
  <c r="B828" i="7"/>
  <c r="AA827" i="7"/>
  <c r="B827" i="7"/>
  <c r="AA826" i="7"/>
  <c r="B826" i="7"/>
  <c r="AA825" i="7"/>
  <c r="B825" i="7"/>
  <c r="AA824" i="7"/>
  <c r="B824" i="7"/>
  <c r="AA823" i="7"/>
  <c r="B823" i="7"/>
  <c r="AA822" i="7"/>
  <c r="B822" i="7"/>
  <c r="AA821" i="7"/>
  <c r="B821" i="7"/>
  <c r="AA820" i="7"/>
  <c r="B820" i="7"/>
  <c r="AA819" i="7"/>
  <c r="B819" i="7"/>
  <c r="AA818" i="7"/>
  <c r="B818" i="7"/>
  <c r="AA817" i="7"/>
  <c r="B817" i="7"/>
  <c r="AA816" i="7"/>
  <c r="B816" i="7"/>
  <c r="AA815" i="7"/>
  <c r="B815" i="7"/>
  <c r="AA814" i="7"/>
  <c r="B814" i="7"/>
  <c r="AA813" i="7"/>
  <c r="B813" i="7"/>
  <c r="AA812" i="7"/>
  <c r="B812" i="7"/>
  <c r="AA811" i="7"/>
  <c r="B811" i="7"/>
  <c r="AA810" i="7"/>
  <c r="B810" i="7"/>
  <c r="AA809" i="7"/>
  <c r="B809" i="7"/>
  <c r="AA808" i="7"/>
  <c r="B808" i="7"/>
  <c r="AA807" i="7"/>
  <c r="B807" i="7"/>
  <c r="AA806" i="7"/>
  <c r="B806" i="7"/>
  <c r="AA805" i="7"/>
  <c r="B805" i="7"/>
  <c r="AA804" i="7"/>
  <c r="B804" i="7"/>
  <c r="AA803" i="7"/>
  <c r="B803" i="7"/>
  <c r="AA802" i="7"/>
  <c r="B802" i="7"/>
  <c r="AA801" i="7"/>
  <c r="B801" i="7"/>
  <c r="AA800" i="7"/>
  <c r="B800" i="7"/>
  <c r="AA799" i="7"/>
  <c r="B799" i="7"/>
  <c r="AA798" i="7"/>
  <c r="B798" i="7"/>
  <c r="AA797" i="7"/>
  <c r="B797" i="7"/>
  <c r="AA796" i="7"/>
  <c r="B796" i="7"/>
  <c r="AA795" i="7"/>
  <c r="B795" i="7"/>
  <c r="AA794" i="7"/>
  <c r="B794" i="7"/>
  <c r="AA793" i="7"/>
  <c r="B793" i="7"/>
  <c r="AA792" i="7"/>
  <c r="B792" i="7"/>
  <c r="AA791" i="7"/>
  <c r="B791" i="7"/>
  <c r="AA790" i="7"/>
  <c r="B790" i="7"/>
  <c r="AA789" i="7"/>
  <c r="B789" i="7"/>
  <c r="AA788" i="7"/>
  <c r="B788" i="7"/>
  <c r="AA787" i="7"/>
  <c r="B787" i="7"/>
  <c r="AA786" i="7"/>
  <c r="B786" i="7"/>
  <c r="AA785" i="7"/>
  <c r="B785" i="7"/>
  <c r="AA784" i="7"/>
  <c r="B784" i="7"/>
  <c r="AA783" i="7"/>
  <c r="B783" i="7"/>
  <c r="AA782" i="7"/>
  <c r="B782" i="7"/>
  <c r="AA781" i="7"/>
  <c r="B781" i="7"/>
  <c r="AA780" i="7"/>
  <c r="B780" i="7"/>
  <c r="AA779" i="7"/>
  <c r="B779" i="7"/>
  <c r="AA778" i="7"/>
  <c r="B778" i="7"/>
  <c r="AA777" i="7"/>
  <c r="B777" i="7"/>
  <c r="AA776" i="7"/>
  <c r="B776" i="7"/>
  <c r="AA775" i="7"/>
  <c r="B775" i="7"/>
  <c r="AA774" i="7"/>
  <c r="B774" i="7"/>
  <c r="AA773" i="7"/>
  <c r="B773" i="7"/>
  <c r="AA772" i="7"/>
  <c r="B772" i="7"/>
  <c r="AA771" i="7"/>
  <c r="B771" i="7"/>
  <c r="AA770" i="7"/>
  <c r="B770" i="7"/>
  <c r="AA769" i="7"/>
  <c r="B769" i="7"/>
  <c r="AA768" i="7"/>
  <c r="B768" i="7"/>
  <c r="AA767" i="7"/>
  <c r="B767" i="7"/>
  <c r="AA766" i="7"/>
  <c r="B766" i="7"/>
  <c r="AA765" i="7"/>
  <c r="B765" i="7"/>
  <c r="AA764" i="7"/>
  <c r="B764" i="7"/>
  <c r="AA763" i="7"/>
  <c r="B763" i="7"/>
  <c r="AA762" i="7"/>
  <c r="B762" i="7"/>
  <c r="AA761" i="7"/>
  <c r="B761" i="7"/>
  <c r="AA760" i="7"/>
  <c r="B760" i="7"/>
  <c r="AA759" i="7"/>
  <c r="B759" i="7"/>
  <c r="AA758" i="7"/>
  <c r="B758" i="7"/>
  <c r="AA757" i="7"/>
  <c r="B757" i="7"/>
  <c r="AA756" i="7"/>
  <c r="B756" i="7"/>
  <c r="AA755" i="7"/>
  <c r="B755" i="7"/>
  <c r="AA754" i="7"/>
  <c r="B754" i="7"/>
  <c r="AA753" i="7"/>
  <c r="B753" i="7"/>
  <c r="AA752" i="7"/>
  <c r="B752" i="7"/>
  <c r="AA751" i="7"/>
  <c r="B751" i="7"/>
  <c r="AA750" i="7"/>
  <c r="B750" i="7"/>
  <c r="AA749" i="7"/>
  <c r="B749" i="7"/>
  <c r="AA748" i="7"/>
  <c r="B748" i="7"/>
  <c r="AA747" i="7"/>
  <c r="B747" i="7"/>
  <c r="AA746" i="7"/>
  <c r="B746" i="7"/>
  <c r="AA745" i="7"/>
  <c r="B745" i="7"/>
  <c r="AA744" i="7"/>
  <c r="B744" i="7"/>
  <c r="AA743" i="7"/>
  <c r="B743" i="7"/>
  <c r="AA742" i="7"/>
  <c r="B742" i="7"/>
  <c r="AA741" i="7"/>
  <c r="B741" i="7"/>
  <c r="AA740" i="7"/>
  <c r="B740" i="7"/>
  <c r="AA739" i="7"/>
  <c r="B739" i="7"/>
  <c r="AA738" i="7"/>
  <c r="B738" i="7"/>
  <c r="AA737" i="7"/>
  <c r="B737" i="7"/>
  <c r="AA736" i="7"/>
  <c r="B736" i="7"/>
  <c r="AA735" i="7"/>
  <c r="B735" i="7"/>
  <c r="AA734" i="7"/>
  <c r="B734" i="7"/>
  <c r="AA733" i="7"/>
  <c r="B733" i="7"/>
  <c r="AA732" i="7"/>
  <c r="B732" i="7"/>
  <c r="AA731" i="7"/>
  <c r="B731" i="7"/>
  <c r="AA730" i="7"/>
  <c r="B730" i="7"/>
  <c r="AA729" i="7"/>
  <c r="B729" i="7"/>
  <c r="AA728" i="7"/>
  <c r="B728" i="7"/>
  <c r="AA727" i="7"/>
  <c r="B727" i="7"/>
  <c r="AA726" i="7"/>
  <c r="B726" i="7"/>
  <c r="AA725" i="7"/>
  <c r="B725" i="7"/>
  <c r="AA724" i="7"/>
  <c r="B724" i="7"/>
  <c r="AA723" i="7"/>
  <c r="B723" i="7"/>
  <c r="AA722" i="7"/>
  <c r="B722" i="7"/>
  <c r="AA721" i="7"/>
  <c r="B721" i="7"/>
  <c r="AA720" i="7"/>
  <c r="B720" i="7"/>
  <c r="AA719" i="7"/>
  <c r="B719" i="7"/>
  <c r="AA718" i="7"/>
  <c r="B718" i="7"/>
  <c r="AA717" i="7"/>
  <c r="B717" i="7"/>
  <c r="AA716" i="7"/>
  <c r="B716" i="7"/>
  <c r="AA715" i="7"/>
  <c r="B715" i="7"/>
  <c r="AA714" i="7"/>
  <c r="B714" i="7"/>
  <c r="AA713" i="7"/>
  <c r="B713" i="7"/>
  <c r="AA712" i="7"/>
  <c r="B712" i="7"/>
  <c r="AA711" i="7"/>
  <c r="B711" i="7"/>
  <c r="AA710" i="7"/>
  <c r="B710" i="7"/>
  <c r="AA709" i="7"/>
  <c r="B709" i="7"/>
  <c r="AA708" i="7"/>
  <c r="B708" i="7"/>
  <c r="AA707" i="7"/>
  <c r="B707" i="7"/>
  <c r="AA706" i="7"/>
  <c r="B706" i="7"/>
  <c r="AA705" i="7"/>
  <c r="B705" i="7"/>
  <c r="AA704" i="7"/>
  <c r="B704" i="7"/>
  <c r="AA703" i="7"/>
  <c r="B703" i="7"/>
  <c r="AA702" i="7"/>
  <c r="B702" i="7"/>
  <c r="AA701" i="7"/>
  <c r="B701" i="7"/>
  <c r="AA700" i="7"/>
  <c r="B700" i="7"/>
  <c r="AA699" i="7"/>
  <c r="B699" i="7"/>
  <c r="AA698" i="7"/>
  <c r="B698" i="7"/>
  <c r="AA697" i="7"/>
  <c r="B697" i="7"/>
  <c r="AA696" i="7"/>
  <c r="B696" i="7"/>
  <c r="AA695" i="7"/>
  <c r="B695" i="7"/>
  <c r="AA694" i="7"/>
  <c r="B694" i="7"/>
  <c r="AA693" i="7"/>
  <c r="B693" i="7"/>
  <c r="AA692" i="7"/>
  <c r="B692" i="7"/>
  <c r="AA691" i="7"/>
  <c r="B691" i="7"/>
  <c r="AA690" i="7"/>
  <c r="B690" i="7"/>
  <c r="AA689" i="7"/>
  <c r="B689" i="7"/>
  <c r="AA688" i="7"/>
  <c r="B688" i="7"/>
  <c r="AA687" i="7"/>
  <c r="B687" i="7"/>
  <c r="AA686" i="7"/>
  <c r="B686" i="7"/>
  <c r="AA685" i="7"/>
  <c r="B685" i="7"/>
  <c r="AA684" i="7"/>
  <c r="B684" i="7"/>
  <c r="AA683" i="7"/>
  <c r="B683" i="7"/>
  <c r="AA682" i="7"/>
  <c r="B682" i="7"/>
  <c r="AA681" i="7"/>
  <c r="B681" i="7"/>
  <c r="AA680" i="7"/>
  <c r="B680" i="7"/>
  <c r="AA679" i="7"/>
  <c r="B679" i="7"/>
  <c r="AA678" i="7"/>
  <c r="B678" i="7"/>
  <c r="AA677" i="7"/>
  <c r="B677" i="7"/>
  <c r="AA676" i="7"/>
  <c r="B676" i="7"/>
  <c r="AA675" i="7"/>
  <c r="B675" i="7"/>
  <c r="AA674" i="7"/>
  <c r="B674" i="7"/>
  <c r="AA673" i="7"/>
  <c r="B673" i="7"/>
  <c r="AA672" i="7"/>
  <c r="B672" i="7"/>
  <c r="AA671" i="7"/>
  <c r="B671" i="7"/>
  <c r="AA670" i="7"/>
  <c r="B670" i="7"/>
  <c r="AA669" i="7"/>
  <c r="B669" i="7"/>
  <c r="AA668" i="7"/>
  <c r="B668" i="7"/>
  <c r="AA667" i="7"/>
  <c r="B667" i="7"/>
  <c r="AA666" i="7"/>
  <c r="B666" i="7"/>
  <c r="AA665" i="7"/>
  <c r="B665" i="7"/>
  <c r="AA664" i="7"/>
  <c r="B664" i="7"/>
  <c r="AA663" i="7"/>
  <c r="B663" i="7"/>
  <c r="AA662" i="7"/>
  <c r="B662" i="7"/>
  <c r="AA661" i="7"/>
  <c r="B661" i="7"/>
  <c r="AA660" i="7"/>
  <c r="B660" i="7"/>
  <c r="AA659" i="7"/>
  <c r="B659" i="7"/>
  <c r="AA658" i="7"/>
  <c r="B658" i="7"/>
  <c r="AA657" i="7"/>
  <c r="B657" i="7"/>
  <c r="AA656" i="7"/>
  <c r="B656" i="7"/>
  <c r="AA655" i="7"/>
  <c r="B655" i="7"/>
  <c r="AA654" i="7"/>
  <c r="B654" i="7"/>
  <c r="AA653" i="7"/>
  <c r="B653" i="7"/>
  <c r="AA652" i="7"/>
  <c r="B652" i="7"/>
  <c r="AA651" i="7"/>
  <c r="B651" i="7"/>
  <c r="AA650" i="7"/>
  <c r="B650" i="7"/>
  <c r="AA649" i="7"/>
  <c r="B649" i="7"/>
  <c r="AA648" i="7"/>
  <c r="B648" i="7"/>
  <c r="AA647" i="7"/>
  <c r="B647" i="7"/>
  <c r="AA646" i="7"/>
  <c r="B646" i="7"/>
  <c r="AA645" i="7"/>
  <c r="B645" i="7"/>
  <c r="AA644" i="7"/>
  <c r="B644" i="7"/>
  <c r="AA643" i="7"/>
  <c r="B643" i="7"/>
  <c r="AA642" i="7"/>
  <c r="B642" i="7"/>
  <c r="AA641" i="7"/>
  <c r="B641" i="7"/>
  <c r="AA640" i="7"/>
  <c r="B640" i="7"/>
  <c r="AA639" i="7"/>
  <c r="B639" i="7"/>
  <c r="AA638" i="7"/>
  <c r="B638" i="7"/>
  <c r="AA637" i="7"/>
  <c r="B637" i="7"/>
  <c r="AA636" i="7"/>
  <c r="B636" i="7"/>
  <c r="AA635" i="7"/>
  <c r="B635" i="7"/>
  <c r="AA634" i="7"/>
  <c r="B634" i="7"/>
  <c r="AA633" i="7"/>
  <c r="B633" i="7"/>
  <c r="AA632" i="7"/>
  <c r="B632" i="7"/>
  <c r="AA631" i="7"/>
  <c r="B631" i="7"/>
  <c r="AA630" i="7"/>
  <c r="B630" i="7"/>
  <c r="AA629" i="7"/>
  <c r="B629" i="7"/>
  <c r="AA628" i="7"/>
  <c r="B628" i="7"/>
  <c r="AA627" i="7"/>
  <c r="B627" i="7"/>
  <c r="AA626" i="7"/>
  <c r="B626" i="7"/>
  <c r="AA625" i="7"/>
  <c r="B625" i="7"/>
  <c r="AA624" i="7"/>
  <c r="B624" i="7"/>
  <c r="AA623" i="7"/>
  <c r="B623" i="7"/>
  <c r="AA622" i="7"/>
  <c r="B622" i="7"/>
  <c r="AA621" i="7"/>
  <c r="B621" i="7"/>
  <c r="AA620" i="7"/>
  <c r="B620" i="7"/>
  <c r="AA619" i="7"/>
  <c r="B619" i="7"/>
  <c r="AA618" i="7"/>
  <c r="B618" i="7"/>
  <c r="AA617" i="7"/>
  <c r="B617" i="7"/>
  <c r="AA616" i="7"/>
  <c r="B616" i="7"/>
  <c r="AA615" i="7"/>
  <c r="B615" i="7"/>
  <c r="AA614" i="7"/>
  <c r="B614" i="7"/>
  <c r="AA613" i="7"/>
  <c r="B613" i="7"/>
  <c r="AA612" i="7"/>
  <c r="B612" i="7"/>
  <c r="AA611" i="7"/>
  <c r="B611" i="7"/>
  <c r="AA610" i="7"/>
  <c r="B610" i="7"/>
  <c r="AA609" i="7"/>
  <c r="B609" i="7"/>
  <c r="AA608" i="7"/>
  <c r="B608" i="7"/>
  <c r="AA607" i="7"/>
  <c r="B607" i="7"/>
  <c r="AA606" i="7"/>
  <c r="B606" i="7"/>
  <c r="AA605" i="7"/>
  <c r="B605" i="7"/>
  <c r="AA604" i="7"/>
  <c r="B604" i="7"/>
  <c r="AA603" i="7"/>
  <c r="B603" i="7"/>
  <c r="AA602" i="7"/>
  <c r="B602" i="7"/>
  <c r="AA601" i="7"/>
  <c r="B601" i="7"/>
  <c r="AA600" i="7"/>
  <c r="B600" i="7"/>
  <c r="AA599" i="7"/>
  <c r="B599" i="7"/>
  <c r="AA598" i="7"/>
  <c r="B598" i="7"/>
  <c r="AA597" i="7"/>
  <c r="B597" i="7"/>
  <c r="AA596" i="7"/>
  <c r="B596" i="7"/>
  <c r="AA595" i="7"/>
  <c r="B595" i="7"/>
  <c r="AA594" i="7"/>
  <c r="B594" i="7"/>
  <c r="AA593" i="7"/>
  <c r="B593" i="7"/>
  <c r="AA592" i="7"/>
  <c r="B592" i="7"/>
  <c r="AA591" i="7"/>
  <c r="B591" i="7"/>
  <c r="AA590" i="7"/>
  <c r="B590" i="7"/>
  <c r="AA589" i="7"/>
  <c r="B589" i="7"/>
  <c r="AA588" i="7"/>
  <c r="B588" i="7"/>
  <c r="AA587" i="7"/>
  <c r="B587" i="7"/>
  <c r="AA586" i="7"/>
  <c r="B586" i="7"/>
  <c r="AA585" i="7"/>
  <c r="B585" i="7"/>
  <c r="AA584" i="7"/>
  <c r="B584" i="7"/>
  <c r="AA583" i="7"/>
  <c r="B583" i="7"/>
  <c r="AA582" i="7"/>
  <c r="B582" i="7"/>
  <c r="AA581" i="7"/>
  <c r="B581" i="7"/>
  <c r="AA580" i="7"/>
  <c r="B580" i="7"/>
  <c r="AA579" i="7"/>
  <c r="B579" i="7"/>
  <c r="AA578" i="7"/>
  <c r="B578" i="7"/>
  <c r="AA577" i="7"/>
  <c r="B577" i="7"/>
  <c r="AA576" i="7"/>
  <c r="B576" i="7"/>
  <c r="AA575" i="7"/>
  <c r="B575" i="7"/>
  <c r="AA574" i="7"/>
  <c r="B574" i="7"/>
  <c r="AA573" i="7"/>
  <c r="B573" i="7"/>
  <c r="AA572" i="7"/>
  <c r="B572" i="7"/>
  <c r="AA571" i="7"/>
  <c r="B571" i="7"/>
  <c r="AA570" i="7"/>
  <c r="B570" i="7"/>
  <c r="AA569" i="7"/>
  <c r="B569" i="7"/>
  <c r="AA568" i="7"/>
  <c r="B568" i="7"/>
  <c r="AA567" i="7"/>
  <c r="B567" i="7"/>
  <c r="AA566" i="7"/>
  <c r="B566" i="7"/>
  <c r="AA565" i="7"/>
  <c r="B565" i="7"/>
  <c r="AA564" i="7"/>
  <c r="B564" i="7"/>
  <c r="AA563" i="7"/>
  <c r="B563" i="7"/>
  <c r="AA562" i="7"/>
  <c r="B562" i="7"/>
  <c r="AA561" i="7"/>
  <c r="B561" i="7"/>
  <c r="AA560" i="7"/>
  <c r="B560" i="7"/>
  <c r="AA559" i="7"/>
  <c r="B559" i="7"/>
  <c r="AA558" i="7"/>
  <c r="B558" i="7"/>
  <c r="AA557" i="7"/>
  <c r="B557" i="7"/>
  <c r="AA556" i="7"/>
  <c r="B556" i="7"/>
  <c r="AA555" i="7"/>
  <c r="B555" i="7"/>
  <c r="AA554" i="7"/>
  <c r="B554" i="7"/>
  <c r="AA553" i="7"/>
  <c r="B553" i="7"/>
  <c r="AA552" i="7"/>
  <c r="B552" i="7"/>
  <c r="AA551" i="7"/>
  <c r="B551" i="7"/>
  <c r="AA550" i="7"/>
  <c r="B550" i="7"/>
  <c r="AA549" i="7"/>
  <c r="B549" i="7"/>
  <c r="AA548" i="7"/>
  <c r="B548" i="7"/>
  <c r="AA547" i="7"/>
  <c r="B547" i="7"/>
  <c r="AA546" i="7"/>
  <c r="B546" i="7"/>
  <c r="AA545" i="7"/>
  <c r="B545" i="7"/>
  <c r="AA544" i="7"/>
  <c r="B544" i="7"/>
  <c r="AA543" i="7"/>
  <c r="B543" i="7"/>
  <c r="AA542" i="7"/>
  <c r="B542" i="7"/>
  <c r="AA541" i="7"/>
  <c r="B541" i="7"/>
  <c r="AA540" i="7"/>
  <c r="B540" i="7"/>
  <c r="AA539" i="7"/>
  <c r="B539" i="7"/>
  <c r="AA538" i="7"/>
  <c r="B538" i="7"/>
  <c r="AA537" i="7"/>
  <c r="B537" i="7"/>
  <c r="AA536" i="7"/>
  <c r="B536" i="7"/>
  <c r="AA535" i="7"/>
  <c r="B535" i="7"/>
  <c r="AA534" i="7"/>
  <c r="B534" i="7"/>
  <c r="AA533" i="7"/>
  <c r="B533" i="7"/>
  <c r="AA532" i="7"/>
  <c r="B532" i="7"/>
  <c r="AA531" i="7"/>
  <c r="B531" i="7"/>
  <c r="AA530" i="7"/>
  <c r="B530" i="7"/>
  <c r="AA529" i="7"/>
  <c r="B529" i="7"/>
  <c r="AA528" i="7"/>
  <c r="B528" i="7"/>
  <c r="AA527" i="7"/>
  <c r="B527" i="7"/>
  <c r="AA526" i="7"/>
  <c r="B526" i="7"/>
  <c r="AA525" i="7"/>
  <c r="B525" i="7"/>
  <c r="AA524" i="7"/>
  <c r="B524" i="7"/>
  <c r="AA523" i="7"/>
  <c r="B523" i="7"/>
  <c r="AA522" i="7"/>
  <c r="B522" i="7"/>
  <c r="AA521" i="7"/>
  <c r="B521" i="7"/>
  <c r="AA520" i="7"/>
  <c r="B520" i="7"/>
  <c r="AA519" i="7"/>
  <c r="B519" i="7"/>
  <c r="AA518" i="7"/>
  <c r="B518" i="7"/>
  <c r="AA517" i="7"/>
  <c r="B517" i="7"/>
  <c r="AA516" i="7"/>
  <c r="B516" i="7"/>
  <c r="AA515" i="7"/>
  <c r="B515" i="7"/>
  <c r="AA514" i="7"/>
  <c r="B514" i="7"/>
  <c r="AA513" i="7"/>
  <c r="B513" i="7"/>
  <c r="AA512" i="7"/>
  <c r="B512" i="7"/>
  <c r="AA511" i="7"/>
  <c r="B511" i="7"/>
  <c r="AA510" i="7"/>
  <c r="B510" i="7"/>
  <c r="AA509" i="7"/>
  <c r="B509" i="7"/>
  <c r="AA508" i="7"/>
  <c r="B508" i="7"/>
  <c r="AA507" i="7"/>
  <c r="B507" i="7"/>
  <c r="AA506" i="7"/>
  <c r="B506" i="7"/>
  <c r="AA505" i="7"/>
  <c r="B505" i="7"/>
  <c r="AA504" i="7"/>
  <c r="B504" i="7"/>
  <c r="AA503" i="7"/>
  <c r="B503" i="7"/>
  <c r="AA502" i="7"/>
  <c r="B502" i="7"/>
  <c r="AA501" i="7"/>
  <c r="B501" i="7"/>
  <c r="AA500" i="7"/>
  <c r="B500" i="7"/>
  <c r="AA499" i="7"/>
  <c r="B499" i="7"/>
  <c r="AA498" i="7"/>
  <c r="B498" i="7"/>
  <c r="AA497" i="7"/>
  <c r="B497" i="7"/>
  <c r="AA496" i="7"/>
  <c r="B496" i="7"/>
  <c r="AA495" i="7"/>
  <c r="B495" i="7"/>
  <c r="AA494" i="7"/>
  <c r="B494" i="7"/>
  <c r="AA493" i="7"/>
  <c r="B493" i="7"/>
  <c r="AA492" i="7"/>
  <c r="B492" i="7"/>
  <c r="AA491" i="7"/>
  <c r="B491" i="7"/>
  <c r="AA490" i="7"/>
  <c r="B490" i="7"/>
  <c r="AA489" i="7"/>
  <c r="B489" i="7"/>
  <c r="AA488" i="7"/>
  <c r="B488" i="7"/>
  <c r="AA487" i="7"/>
  <c r="B487" i="7"/>
  <c r="AA486" i="7"/>
  <c r="B486" i="7"/>
  <c r="AA485" i="7"/>
  <c r="B485" i="7"/>
  <c r="AA484" i="7"/>
  <c r="B484" i="7"/>
  <c r="AA483" i="7"/>
  <c r="B483" i="7"/>
  <c r="AA482" i="7"/>
  <c r="B482" i="7"/>
  <c r="AA481" i="7"/>
  <c r="B481" i="7"/>
  <c r="AA480" i="7"/>
  <c r="B480" i="7"/>
  <c r="AA479" i="7"/>
  <c r="B479" i="7"/>
  <c r="AA478" i="7"/>
  <c r="B478" i="7"/>
  <c r="AA477" i="7"/>
  <c r="B477" i="7"/>
  <c r="AA476" i="7"/>
  <c r="B476" i="7"/>
  <c r="AA475" i="7"/>
  <c r="B475" i="7"/>
  <c r="AA474" i="7"/>
  <c r="B474" i="7"/>
  <c r="AA473" i="7"/>
  <c r="B473" i="7"/>
  <c r="AA472" i="7"/>
  <c r="B472" i="7"/>
  <c r="AA471" i="7"/>
  <c r="B471" i="7"/>
  <c r="AA470" i="7"/>
  <c r="B470" i="7"/>
  <c r="AA469" i="7"/>
  <c r="B469" i="7"/>
  <c r="AA468" i="7"/>
  <c r="B468" i="7"/>
  <c r="AA467" i="7"/>
  <c r="B467" i="7"/>
  <c r="AA466" i="7"/>
  <c r="B466" i="7"/>
  <c r="AA465" i="7"/>
  <c r="B465" i="7"/>
  <c r="AA464" i="7"/>
  <c r="B464" i="7"/>
  <c r="AA463" i="7"/>
  <c r="B463" i="7"/>
  <c r="AA462" i="7"/>
  <c r="B462" i="7"/>
  <c r="AA461" i="7"/>
  <c r="B461" i="7"/>
  <c r="AA460" i="7"/>
  <c r="B460" i="7"/>
  <c r="AA459" i="7"/>
  <c r="B459" i="7"/>
  <c r="AA458" i="7"/>
  <c r="B458" i="7"/>
  <c r="AA457" i="7"/>
  <c r="B457" i="7"/>
  <c r="AA456" i="7"/>
  <c r="B456" i="7"/>
  <c r="AA455" i="7"/>
  <c r="B455" i="7"/>
  <c r="AA454" i="7"/>
  <c r="B454" i="7"/>
  <c r="AA453" i="7"/>
  <c r="B453" i="7"/>
  <c r="AA452" i="7"/>
  <c r="B452" i="7"/>
  <c r="AA451" i="7"/>
  <c r="B451" i="7"/>
  <c r="AA450" i="7"/>
  <c r="B450" i="7"/>
  <c r="AA449" i="7"/>
  <c r="B449" i="7"/>
  <c r="AA448" i="7"/>
  <c r="B448" i="7"/>
  <c r="AA447" i="7"/>
  <c r="B447" i="7"/>
  <c r="AA446" i="7"/>
  <c r="B446" i="7"/>
  <c r="AA445" i="7"/>
  <c r="B445" i="7"/>
  <c r="AA444" i="7"/>
  <c r="B444" i="7"/>
  <c r="AA443" i="7"/>
  <c r="B443" i="7"/>
  <c r="AA442" i="7"/>
  <c r="B442" i="7"/>
  <c r="AA441" i="7"/>
  <c r="B441" i="7"/>
  <c r="AA440" i="7"/>
  <c r="B440" i="7"/>
  <c r="AA439" i="7"/>
  <c r="B439" i="7"/>
  <c r="AA438" i="7"/>
  <c r="B438" i="7"/>
  <c r="AA437" i="7"/>
  <c r="B437" i="7"/>
  <c r="AA436" i="7"/>
  <c r="B436" i="7"/>
  <c r="AA435" i="7"/>
  <c r="B435" i="7"/>
  <c r="AA434" i="7"/>
  <c r="B434" i="7"/>
  <c r="AA433" i="7"/>
  <c r="B433" i="7"/>
  <c r="AA432" i="7"/>
  <c r="B432" i="7"/>
  <c r="AA431" i="7"/>
  <c r="B431" i="7"/>
  <c r="AA430" i="7"/>
  <c r="B430" i="7"/>
  <c r="AA429" i="7"/>
  <c r="B429" i="7"/>
  <c r="AA428" i="7"/>
  <c r="B428" i="7"/>
  <c r="AA427" i="7"/>
  <c r="B427" i="7"/>
  <c r="AA426" i="7"/>
  <c r="B426" i="7"/>
  <c r="AA425" i="7"/>
  <c r="B425" i="7"/>
  <c r="AA424" i="7"/>
  <c r="B424" i="7"/>
  <c r="AA423" i="7"/>
  <c r="B423" i="7"/>
  <c r="AA422" i="7"/>
  <c r="B422" i="7"/>
  <c r="AA421" i="7"/>
  <c r="B421" i="7"/>
  <c r="AA420" i="7"/>
  <c r="B420" i="7"/>
  <c r="AA419" i="7"/>
  <c r="B419" i="7"/>
  <c r="AA418" i="7"/>
  <c r="B418" i="7"/>
  <c r="AA417" i="7"/>
  <c r="B417" i="7"/>
  <c r="AA416" i="7"/>
  <c r="B416" i="7"/>
  <c r="AA415" i="7"/>
  <c r="B415" i="7"/>
  <c r="AA414" i="7"/>
  <c r="B414" i="7"/>
  <c r="AA413" i="7"/>
  <c r="B413" i="7"/>
  <c r="AA412" i="7"/>
  <c r="B412" i="7"/>
  <c r="AA411" i="7"/>
  <c r="B411" i="7"/>
  <c r="AA410" i="7"/>
  <c r="B410" i="7"/>
  <c r="AA409" i="7"/>
  <c r="B409" i="7"/>
  <c r="AA408" i="7"/>
  <c r="B408" i="7"/>
  <c r="AA407" i="7"/>
  <c r="B407" i="7"/>
  <c r="AA406" i="7"/>
  <c r="B406" i="7"/>
  <c r="AA405" i="7"/>
  <c r="B405" i="7"/>
  <c r="AA404" i="7"/>
  <c r="B404" i="7"/>
  <c r="AA403" i="7"/>
  <c r="B403" i="7"/>
  <c r="AA402" i="7"/>
  <c r="B402" i="7"/>
  <c r="AA401" i="7"/>
  <c r="B401" i="7"/>
  <c r="AA400" i="7"/>
  <c r="B400" i="7"/>
  <c r="AA399" i="7"/>
  <c r="B399" i="7"/>
  <c r="AA398" i="7"/>
  <c r="B398" i="7"/>
  <c r="AA397" i="7"/>
  <c r="B397" i="7"/>
  <c r="AA396" i="7"/>
  <c r="B396" i="7"/>
  <c r="AA395" i="7"/>
  <c r="B395" i="7"/>
  <c r="AA394" i="7"/>
  <c r="B394" i="7"/>
  <c r="AA393" i="7"/>
  <c r="B393" i="7"/>
  <c r="AA392" i="7"/>
  <c r="B392" i="7"/>
  <c r="AA391" i="7"/>
  <c r="B391" i="7"/>
  <c r="AA390" i="7"/>
  <c r="B390" i="7"/>
  <c r="AA389" i="7"/>
  <c r="B389" i="7"/>
  <c r="AA388" i="7"/>
  <c r="B388" i="7"/>
  <c r="AA387" i="7"/>
  <c r="B387" i="7"/>
  <c r="AA386" i="7"/>
  <c r="B386" i="7"/>
  <c r="AA385" i="7"/>
  <c r="B385" i="7"/>
  <c r="AA384" i="7"/>
  <c r="B384" i="7"/>
  <c r="AA383" i="7"/>
  <c r="B383" i="7"/>
  <c r="AA382" i="7"/>
  <c r="B382" i="7"/>
  <c r="AA381" i="7"/>
  <c r="B381" i="7"/>
  <c r="AA380" i="7"/>
  <c r="B380" i="7"/>
  <c r="AA379" i="7"/>
  <c r="B379" i="7"/>
  <c r="AA378" i="7"/>
  <c r="B378" i="7"/>
  <c r="AA377" i="7"/>
  <c r="B377" i="7"/>
  <c r="AA376" i="7"/>
  <c r="B376" i="7"/>
  <c r="AA375" i="7"/>
  <c r="B375" i="7"/>
  <c r="AA374" i="7"/>
  <c r="B374" i="7"/>
  <c r="AA373" i="7"/>
  <c r="B373" i="7"/>
  <c r="AA372" i="7"/>
  <c r="B372" i="7"/>
  <c r="AA371" i="7"/>
  <c r="B371" i="7"/>
  <c r="AA370" i="7"/>
  <c r="B370" i="7"/>
  <c r="AA369" i="7"/>
  <c r="B369" i="7"/>
  <c r="AA368" i="7"/>
  <c r="B368" i="7"/>
  <c r="AA367" i="7"/>
  <c r="B367" i="7"/>
  <c r="AA366" i="7"/>
  <c r="B366" i="7"/>
  <c r="AA365" i="7"/>
  <c r="B365" i="7"/>
  <c r="AA364" i="7"/>
  <c r="B364" i="7"/>
  <c r="AA363" i="7"/>
  <c r="B363" i="7"/>
  <c r="AA362" i="7"/>
  <c r="B362" i="7"/>
  <c r="AA361" i="7"/>
  <c r="B361" i="7"/>
  <c r="AA360" i="7"/>
  <c r="B360" i="7"/>
  <c r="AA359" i="7"/>
  <c r="B359" i="7"/>
  <c r="AA358" i="7"/>
  <c r="B358" i="7"/>
  <c r="AA357" i="7"/>
  <c r="B357" i="7"/>
  <c r="AA356" i="7"/>
  <c r="B356" i="7"/>
  <c r="AA355" i="7"/>
  <c r="B355" i="7"/>
  <c r="AA354" i="7"/>
  <c r="B354" i="7"/>
  <c r="AA353" i="7"/>
  <c r="B353" i="7"/>
  <c r="AA352" i="7"/>
  <c r="B352" i="7"/>
  <c r="AA351" i="7"/>
  <c r="B351" i="7"/>
  <c r="AA350" i="7"/>
  <c r="B350" i="7"/>
  <c r="AA349" i="7"/>
  <c r="B349" i="7"/>
  <c r="AA348" i="7"/>
  <c r="B348" i="7"/>
  <c r="AA347" i="7"/>
  <c r="B347" i="7"/>
  <c r="AA346" i="7"/>
  <c r="B346" i="7"/>
  <c r="AA345" i="7"/>
  <c r="B345" i="7"/>
  <c r="AA344" i="7"/>
  <c r="B344" i="7"/>
  <c r="AA343" i="7"/>
  <c r="B343" i="7"/>
  <c r="AA342" i="7"/>
  <c r="B342" i="7"/>
  <c r="AA341" i="7"/>
  <c r="B341" i="7"/>
  <c r="AA340" i="7"/>
  <c r="B340" i="7"/>
  <c r="AA339" i="7"/>
  <c r="B339" i="7"/>
  <c r="AA338" i="7"/>
  <c r="B338" i="7"/>
  <c r="AA337" i="7"/>
  <c r="B337" i="7"/>
  <c r="AA336" i="7"/>
  <c r="B336" i="7"/>
  <c r="AA335" i="7"/>
  <c r="B335" i="7"/>
  <c r="AA334" i="7"/>
  <c r="B334" i="7"/>
  <c r="AA333" i="7"/>
  <c r="B333" i="7"/>
  <c r="AA332" i="7"/>
  <c r="B332" i="7"/>
  <c r="AA331" i="7"/>
  <c r="B331" i="7"/>
  <c r="AA330" i="7"/>
  <c r="B330" i="7"/>
  <c r="AA329" i="7"/>
  <c r="B329" i="7"/>
  <c r="AA328" i="7"/>
  <c r="B328" i="7"/>
  <c r="AA327" i="7"/>
  <c r="B327" i="7"/>
  <c r="AA326" i="7"/>
  <c r="B326" i="7"/>
  <c r="AA325" i="7"/>
  <c r="B325" i="7"/>
  <c r="AA324" i="7"/>
  <c r="B324" i="7"/>
  <c r="AA323" i="7"/>
  <c r="B323" i="7"/>
  <c r="AA322" i="7"/>
  <c r="B322" i="7"/>
  <c r="AA321" i="7"/>
  <c r="B321" i="7"/>
  <c r="AA320" i="7"/>
  <c r="B320" i="7"/>
  <c r="AA319" i="7"/>
  <c r="B319" i="7"/>
  <c r="AA318" i="7"/>
  <c r="B318" i="7"/>
  <c r="AA317" i="7"/>
  <c r="B317" i="7"/>
  <c r="AA316" i="7"/>
  <c r="B316" i="7"/>
  <c r="AA315" i="7"/>
  <c r="B315" i="7"/>
  <c r="AA314" i="7"/>
  <c r="B314" i="7"/>
  <c r="AA313" i="7"/>
  <c r="B313" i="7"/>
  <c r="AA312" i="7"/>
  <c r="B312" i="7"/>
  <c r="AA311" i="7"/>
  <c r="B311" i="7"/>
  <c r="AA310" i="7"/>
  <c r="B310" i="7"/>
  <c r="AA309" i="7"/>
  <c r="B309" i="7"/>
  <c r="AA308" i="7"/>
  <c r="B308" i="7"/>
  <c r="AA307" i="7"/>
  <c r="B307" i="7"/>
  <c r="AA306" i="7"/>
  <c r="B306" i="7"/>
  <c r="AA305" i="7"/>
  <c r="B305" i="7"/>
  <c r="AA304" i="7"/>
  <c r="B304" i="7"/>
  <c r="AA303" i="7"/>
  <c r="B303" i="7"/>
  <c r="AA302" i="7"/>
  <c r="B302" i="7"/>
  <c r="AA301" i="7"/>
  <c r="B301" i="7"/>
  <c r="AA300" i="7"/>
  <c r="B300" i="7"/>
  <c r="AA299" i="7"/>
  <c r="B299" i="7"/>
  <c r="AA298" i="7"/>
  <c r="B298" i="7"/>
  <c r="AA297" i="7"/>
  <c r="B297" i="7"/>
  <c r="AA296" i="7"/>
  <c r="B296" i="7"/>
  <c r="AA295" i="7"/>
  <c r="B295" i="7"/>
  <c r="AA294" i="7"/>
  <c r="B294" i="7"/>
  <c r="AA293" i="7"/>
  <c r="B293" i="7"/>
  <c r="AA292" i="7"/>
  <c r="B292" i="7"/>
  <c r="AA291" i="7"/>
  <c r="B291" i="7"/>
  <c r="AA290" i="7"/>
  <c r="B290" i="7"/>
  <c r="AA289" i="7"/>
  <c r="B289" i="7"/>
  <c r="AA288" i="7"/>
  <c r="B288" i="7"/>
  <c r="AA287" i="7"/>
  <c r="B287" i="7"/>
  <c r="AA286" i="7"/>
  <c r="B286" i="7"/>
  <c r="AA285" i="7"/>
  <c r="B285" i="7"/>
  <c r="AA284" i="7"/>
  <c r="B284" i="7"/>
  <c r="AA283" i="7"/>
  <c r="B283" i="7"/>
  <c r="AA282" i="7"/>
  <c r="B282" i="7"/>
  <c r="AA281" i="7"/>
  <c r="B281" i="7"/>
  <c r="AA280" i="7"/>
  <c r="B280" i="7"/>
  <c r="AA279" i="7"/>
  <c r="B279" i="7"/>
  <c r="AA278" i="7"/>
  <c r="B278" i="7"/>
  <c r="AA277" i="7"/>
  <c r="B277" i="7"/>
  <c r="AA276" i="7"/>
  <c r="B276" i="7"/>
  <c r="AA275" i="7"/>
  <c r="B275" i="7"/>
  <c r="AA274" i="7"/>
  <c r="B274" i="7"/>
  <c r="AA273" i="7"/>
  <c r="B273" i="7"/>
  <c r="AA272" i="7"/>
  <c r="B272" i="7"/>
  <c r="AA271" i="7"/>
  <c r="B271" i="7"/>
  <c r="AA270" i="7"/>
  <c r="B270" i="7"/>
  <c r="AA269" i="7"/>
  <c r="B269" i="7"/>
  <c r="AA268" i="7"/>
  <c r="B268" i="7"/>
  <c r="AA267" i="7"/>
  <c r="B267" i="7"/>
  <c r="AA266" i="7"/>
  <c r="B266" i="7"/>
  <c r="AA265" i="7"/>
  <c r="B265" i="7"/>
  <c r="AA264" i="7"/>
  <c r="B264" i="7"/>
  <c r="AA263" i="7"/>
  <c r="B263" i="7"/>
  <c r="AA262" i="7"/>
  <c r="B262" i="7"/>
  <c r="AA261" i="7"/>
  <c r="B261" i="7"/>
  <c r="AA260" i="7"/>
  <c r="B260" i="7"/>
  <c r="AA259" i="7"/>
  <c r="B259" i="7"/>
  <c r="AA258" i="7"/>
  <c r="B258" i="7"/>
  <c r="AA257" i="7"/>
  <c r="B257" i="7"/>
  <c r="AA256" i="7"/>
  <c r="B256" i="7"/>
  <c r="AA255" i="7"/>
  <c r="B255" i="7"/>
  <c r="AA254" i="7"/>
  <c r="B254" i="7"/>
  <c r="AA253" i="7"/>
  <c r="B253" i="7"/>
  <c r="AA252" i="7"/>
  <c r="B252" i="7"/>
  <c r="AA251" i="7"/>
  <c r="B251" i="7"/>
  <c r="AA250" i="7"/>
  <c r="B250" i="7"/>
  <c r="AA249" i="7"/>
  <c r="B249" i="7"/>
  <c r="AA248" i="7"/>
  <c r="B248" i="7"/>
  <c r="AA247" i="7"/>
  <c r="B247" i="7"/>
  <c r="AA246" i="7"/>
  <c r="B246" i="7"/>
  <c r="AA245" i="7"/>
  <c r="B245" i="7"/>
  <c r="AA244" i="7"/>
  <c r="B244" i="7"/>
  <c r="AA243" i="7"/>
  <c r="B243" i="7"/>
  <c r="AA242" i="7"/>
  <c r="B242" i="7"/>
  <c r="AA241" i="7"/>
  <c r="B241" i="7"/>
  <c r="AA240" i="7"/>
  <c r="B240" i="7"/>
  <c r="AA239" i="7"/>
  <c r="B239" i="7"/>
  <c r="AA238" i="7"/>
  <c r="B238" i="7"/>
  <c r="AA237" i="7"/>
  <c r="B237" i="7"/>
  <c r="AA236" i="7"/>
  <c r="B236" i="7"/>
  <c r="AA235" i="7"/>
  <c r="B235" i="7"/>
  <c r="AA234" i="7"/>
  <c r="B234" i="7"/>
  <c r="AA233" i="7"/>
  <c r="B233" i="7"/>
  <c r="AA232" i="7"/>
  <c r="B232" i="7"/>
  <c r="AA231" i="7"/>
  <c r="B231" i="7"/>
  <c r="AA230" i="7"/>
  <c r="B230" i="7"/>
  <c r="AA229" i="7"/>
  <c r="B229" i="7"/>
  <c r="AA228" i="7"/>
  <c r="B228" i="7"/>
  <c r="AA227" i="7"/>
  <c r="B227" i="7"/>
  <c r="AA226" i="7"/>
  <c r="B226" i="7"/>
  <c r="AA225" i="7"/>
  <c r="B225" i="7"/>
  <c r="AA224" i="7"/>
  <c r="B224" i="7"/>
  <c r="AA223" i="7"/>
  <c r="B223" i="7"/>
  <c r="AA222" i="7"/>
  <c r="B222" i="7"/>
  <c r="AA221" i="7"/>
  <c r="B221" i="7"/>
  <c r="AA220" i="7"/>
  <c r="B220" i="7"/>
  <c r="AA219" i="7"/>
  <c r="B219" i="7"/>
  <c r="AA218" i="7"/>
  <c r="B218" i="7"/>
  <c r="AA217" i="7"/>
  <c r="B217" i="7"/>
  <c r="AA216" i="7"/>
  <c r="B216" i="7"/>
  <c r="AA215" i="7"/>
  <c r="B215" i="7"/>
  <c r="AA214" i="7"/>
  <c r="B214" i="7"/>
  <c r="AA213" i="7"/>
  <c r="B213" i="7"/>
  <c r="AA212" i="7"/>
  <c r="B212" i="7"/>
  <c r="AA211" i="7"/>
  <c r="B211" i="7"/>
  <c r="AA210" i="7"/>
  <c r="B210" i="7"/>
  <c r="AA209" i="7"/>
  <c r="B209" i="7"/>
  <c r="AA208" i="7"/>
  <c r="B208" i="7"/>
  <c r="AA207" i="7"/>
  <c r="B207" i="7"/>
  <c r="AA206" i="7"/>
  <c r="B206" i="7"/>
  <c r="AA205" i="7"/>
  <c r="B205" i="7"/>
  <c r="AA204" i="7"/>
  <c r="B204" i="7"/>
  <c r="AA203" i="7"/>
  <c r="B203" i="7"/>
  <c r="AA202" i="7"/>
  <c r="B202" i="7"/>
  <c r="AA201" i="7"/>
  <c r="B201" i="7"/>
  <c r="AA200" i="7"/>
  <c r="B200" i="7"/>
  <c r="AA199" i="7"/>
  <c r="B199" i="7"/>
  <c r="AA198" i="7"/>
  <c r="B198" i="7"/>
  <c r="AA197" i="7"/>
  <c r="B197" i="7"/>
  <c r="AA196" i="7"/>
  <c r="B196" i="7"/>
  <c r="AA195" i="7"/>
  <c r="B195" i="7"/>
  <c r="AA194" i="7"/>
  <c r="B194" i="7"/>
  <c r="AA193" i="7"/>
  <c r="B193" i="7"/>
  <c r="AA192" i="7"/>
  <c r="B192" i="7"/>
  <c r="AA191" i="7"/>
  <c r="B191" i="7"/>
  <c r="AA190" i="7"/>
  <c r="B190" i="7"/>
  <c r="AA189" i="7"/>
  <c r="B189" i="7"/>
  <c r="AA188" i="7"/>
  <c r="B188" i="7"/>
  <c r="AA187" i="7"/>
  <c r="B187" i="7"/>
  <c r="AA186" i="7"/>
  <c r="B186" i="7"/>
  <c r="AA185" i="7"/>
  <c r="B185" i="7"/>
  <c r="AA184" i="7"/>
  <c r="B184" i="7"/>
  <c r="AA183" i="7"/>
  <c r="B183" i="7"/>
  <c r="AA182" i="7"/>
  <c r="B182" i="7"/>
  <c r="AA181" i="7"/>
  <c r="B181" i="7"/>
  <c r="AA180" i="7"/>
  <c r="B180" i="7"/>
  <c r="AA179" i="7"/>
  <c r="B179" i="7"/>
  <c r="AA178" i="7"/>
  <c r="B178" i="7"/>
  <c r="AA177" i="7"/>
  <c r="B177" i="7"/>
  <c r="AA176" i="7"/>
  <c r="B176" i="7"/>
  <c r="AA175" i="7"/>
  <c r="B175" i="7"/>
  <c r="AA174" i="7"/>
  <c r="B174" i="7"/>
  <c r="AA173" i="7"/>
  <c r="B173" i="7"/>
  <c r="AA172" i="7"/>
  <c r="B172" i="7"/>
  <c r="AA171" i="7"/>
  <c r="B171" i="7"/>
  <c r="AA170" i="7"/>
  <c r="B170" i="7"/>
  <c r="AA169" i="7"/>
  <c r="B169" i="7"/>
  <c r="AA168" i="7"/>
  <c r="B168" i="7"/>
  <c r="AA167" i="7"/>
  <c r="B167" i="7"/>
  <c r="AA166" i="7"/>
  <c r="B166" i="7"/>
  <c r="AA165" i="7"/>
  <c r="B165" i="7"/>
  <c r="AA164" i="7"/>
  <c r="B164" i="7"/>
  <c r="AA163" i="7"/>
  <c r="B163" i="7"/>
  <c r="AA162" i="7"/>
  <c r="B162" i="7"/>
  <c r="AA161" i="7"/>
  <c r="B161" i="7"/>
  <c r="AA160" i="7"/>
  <c r="B160" i="7"/>
  <c r="AA159" i="7"/>
  <c r="B159" i="7"/>
  <c r="AA158" i="7"/>
  <c r="B158" i="7"/>
  <c r="AA157" i="7"/>
  <c r="B157" i="7"/>
  <c r="AA156" i="7"/>
  <c r="B156" i="7"/>
  <c r="AA155" i="7"/>
  <c r="B155" i="7"/>
  <c r="AA154" i="7"/>
  <c r="B154" i="7"/>
  <c r="AA153" i="7"/>
  <c r="B153" i="7"/>
  <c r="AA152" i="7"/>
  <c r="B152" i="7"/>
  <c r="AA151" i="7"/>
  <c r="B151" i="7"/>
  <c r="AA150" i="7"/>
  <c r="B150" i="7"/>
  <c r="AA149" i="7"/>
  <c r="B149" i="7"/>
  <c r="AA148" i="7"/>
  <c r="B148" i="7"/>
  <c r="AA147" i="7"/>
  <c r="B147" i="7"/>
  <c r="AA146" i="7"/>
  <c r="B146" i="7"/>
  <c r="AA145" i="7"/>
  <c r="B145" i="7"/>
  <c r="AA144" i="7"/>
  <c r="B144" i="7"/>
  <c r="AA143" i="7"/>
  <c r="B143" i="7"/>
  <c r="AA142" i="7"/>
  <c r="B142" i="7"/>
  <c r="AA141" i="7"/>
  <c r="B141" i="7"/>
  <c r="AA140" i="7"/>
  <c r="B140" i="7"/>
  <c r="AA139" i="7"/>
  <c r="B139" i="7"/>
  <c r="AA138" i="7"/>
  <c r="B138" i="7"/>
  <c r="AA137" i="7"/>
  <c r="B137" i="7"/>
  <c r="AA136" i="7"/>
  <c r="B136" i="7"/>
  <c r="AA135" i="7"/>
  <c r="B135" i="7"/>
  <c r="AA134" i="7"/>
  <c r="B134" i="7"/>
  <c r="AA133" i="7"/>
  <c r="B133" i="7"/>
  <c r="AA132" i="7"/>
  <c r="B132" i="7"/>
  <c r="AA131" i="7"/>
  <c r="B131" i="7"/>
  <c r="AA130" i="7"/>
  <c r="B130" i="7"/>
  <c r="AA129" i="7"/>
  <c r="B129" i="7"/>
  <c r="AA128" i="7"/>
  <c r="B128" i="7"/>
  <c r="AA127" i="7"/>
  <c r="B127" i="7"/>
  <c r="AA126" i="7"/>
  <c r="B126" i="7"/>
  <c r="AA125" i="7"/>
  <c r="B125" i="7"/>
  <c r="AA124" i="7"/>
  <c r="B124" i="7"/>
  <c r="AA123" i="7"/>
  <c r="B123" i="7"/>
  <c r="AA122" i="7"/>
  <c r="B122" i="7"/>
  <c r="AA121" i="7"/>
  <c r="B121" i="7"/>
  <c r="AA120" i="7"/>
  <c r="B120" i="7"/>
  <c r="AA119" i="7"/>
  <c r="B119" i="7"/>
  <c r="AA118" i="7"/>
  <c r="B118" i="7"/>
  <c r="AA117" i="7"/>
  <c r="B117" i="7"/>
  <c r="AA116" i="7"/>
  <c r="B116" i="7"/>
  <c r="AA115" i="7"/>
  <c r="B115" i="7"/>
  <c r="AA114" i="7"/>
  <c r="B114" i="7"/>
  <c r="AA113" i="7"/>
  <c r="B113" i="7"/>
  <c r="AA112" i="7"/>
  <c r="B112" i="7"/>
  <c r="AA111" i="7"/>
  <c r="B111" i="7"/>
  <c r="AA110" i="7"/>
  <c r="B110" i="7"/>
  <c r="AA109" i="7"/>
  <c r="B109" i="7"/>
  <c r="AA108" i="7"/>
  <c r="B108" i="7"/>
  <c r="AA107" i="7"/>
  <c r="B107" i="7"/>
  <c r="AA106" i="7"/>
  <c r="B106" i="7"/>
  <c r="AA105" i="7"/>
  <c r="B105" i="7"/>
  <c r="AA104" i="7"/>
  <c r="B104" i="7"/>
  <c r="AA103" i="7"/>
  <c r="B103" i="7"/>
  <c r="AA102" i="7"/>
  <c r="B102" i="7"/>
  <c r="AA101" i="7"/>
  <c r="B101" i="7"/>
  <c r="AA100" i="7"/>
  <c r="B100" i="7"/>
  <c r="AA99" i="7"/>
  <c r="B99" i="7"/>
  <c r="AA98" i="7"/>
  <c r="B98" i="7"/>
  <c r="AA97" i="7"/>
  <c r="B97" i="7"/>
  <c r="AA96" i="7"/>
  <c r="B96" i="7"/>
  <c r="AA95" i="7"/>
  <c r="B95" i="7"/>
  <c r="AA94" i="7"/>
  <c r="B94" i="7"/>
  <c r="AA93" i="7"/>
  <c r="B93" i="7"/>
  <c r="AA92" i="7"/>
  <c r="B92" i="7"/>
  <c r="AA91" i="7"/>
  <c r="B91" i="7"/>
  <c r="AA90" i="7"/>
  <c r="B90" i="7"/>
  <c r="AA89" i="7"/>
  <c r="B89" i="7"/>
  <c r="AA88" i="7"/>
  <c r="B88" i="7"/>
  <c r="AA87" i="7"/>
  <c r="B87" i="7"/>
  <c r="AA86" i="7"/>
  <c r="B86" i="7"/>
  <c r="AA85" i="7"/>
  <c r="B85" i="7"/>
  <c r="AA84" i="7"/>
  <c r="B84" i="7"/>
  <c r="AA83" i="7"/>
  <c r="B83" i="7"/>
  <c r="AA82" i="7"/>
  <c r="B82" i="7"/>
  <c r="AA81" i="7"/>
  <c r="B81" i="7"/>
  <c r="AA80" i="7"/>
  <c r="B80" i="7"/>
  <c r="AA79" i="7"/>
  <c r="B79" i="7"/>
  <c r="AA78" i="7"/>
  <c r="B78" i="7"/>
  <c r="AA77" i="7"/>
  <c r="B77" i="7"/>
  <c r="AA76" i="7"/>
  <c r="B76" i="7"/>
  <c r="AA75" i="7"/>
  <c r="B75" i="7"/>
  <c r="AA74" i="7"/>
  <c r="B74" i="7"/>
  <c r="AA73" i="7"/>
  <c r="B73" i="7"/>
  <c r="AA72" i="7"/>
  <c r="B72" i="7"/>
  <c r="AA71" i="7"/>
  <c r="B71" i="7"/>
  <c r="AA70" i="7"/>
  <c r="B70" i="7"/>
  <c r="AA69" i="7"/>
  <c r="B69" i="7"/>
  <c r="AA68" i="7"/>
  <c r="B68" i="7"/>
  <c r="AA67" i="7"/>
  <c r="B67" i="7"/>
  <c r="AA66" i="7"/>
  <c r="B66" i="7"/>
  <c r="AA65" i="7"/>
  <c r="B65" i="7"/>
  <c r="AA64" i="7"/>
  <c r="B64" i="7"/>
  <c r="AA63" i="7"/>
  <c r="B63" i="7"/>
  <c r="AA62" i="7"/>
  <c r="B62" i="7"/>
  <c r="AA61" i="7"/>
  <c r="B61" i="7"/>
  <c r="AA60" i="7"/>
  <c r="B60" i="7"/>
  <c r="AA59" i="7"/>
  <c r="B59" i="7"/>
  <c r="AA58" i="7"/>
  <c r="B58" i="7"/>
  <c r="AA57" i="7"/>
  <c r="B57" i="7"/>
  <c r="AA56" i="7"/>
  <c r="B56" i="7"/>
  <c r="AA55" i="7"/>
  <c r="B55" i="7"/>
  <c r="AA54" i="7"/>
  <c r="B54" i="7"/>
  <c r="AA53" i="7"/>
  <c r="B53" i="7"/>
  <c r="AA52" i="7"/>
  <c r="B52" i="7"/>
  <c r="AA51" i="7"/>
  <c r="B51" i="7"/>
  <c r="AA50" i="7"/>
  <c r="B50" i="7"/>
  <c r="AA49" i="7"/>
  <c r="B49" i="7"/>
  <c r="AA48" i="7"/>
  <c r="B48" i="7"/>
  <c r="AA47" i="7"/>
  <c r="B47" i="7"/>
  <c r="AA46" i="7"/>
  <c r="B46" i="7"/>
  <c r="AA45" i="7"/>
  <c r="B45" i="7"/>
  <c r="AA44" i="7"/>
  <c r="B44" i="7"/>
  <c r="AA43" i="7"/>
  <c r="B43" i="7"/>
  <c r="AA42" i="7"/>
  <c r="B42" i="7"/>
  <c r="AA41" i="7"/>
  <c r="B41" i="7"/>
  <c r="AA40" i="7"/>
  <c r="B40" i="7"/>
  <c r="AA39" i="7"/>
  <c r="B39" i="7"/>
  <c r="AA38" i="7"/>
  <c r="B38" i="7"/>
  <c r="AA37" i="7"/>
  <c r="B37" i="7"/>
  <c r="AA36" i="7"/>
  <c r="B36" i="7"/>
  <c r="AA35" i="7"/>
  <c r="B35" i="7"/>
  <c r="AA34" i="7"/>
  <c r="B34" i="7"/>
  <c r="AA33" i="7"/>
  <c r="B33" i="7"/>
  <c r="AA32" i="7"/>
  <c r="B32" i="7"/>
  <c r="AA31" i="7"/>
  <c r="B31" i="7"/>
  <c r="AA30" i="7"/>
  <c r="B30" i="7"/>
  <c r="AA29" i="7"/>
  <c r="B29" i="7"/>
  <c r="AA28" i="7"/>
  <c r="B28" i="7"/>
  <c r="AA27" i="7"/>
  <c r="B27" i="7"/>
  <c r="AA26" i="7"/>
  <c r="B26" i="7"/>
  <c r="AA25" i="7"/>
  <c r="B25" i="7"/>
  <c r="AA24" i="7"/>
  <c r="B24" i="7"/>
  <c r="AA23" i="7"/>
  <c r="B23" i="7"/>
  <c r="AA22" i="7"/>
  <c r="B22" i="7"/>
  <c r="AA21" i="7"/>
  <c r="B21" i="7"/>
  <c r="AA20" i="7"/>
  <c r="B20" i="7"/>
  <c r="AA19" i="7"/>
  <c r="B19" i="7"/>
  <c r="AA18" i="7"/>
  <c r="B18" i="7"/>
  <c r="AA17" i="7"/>
  <c r="B17" i="7"/>
  <c r="AA16" i="7"/>
  <c r="B16" i="7"/>
  <c r="AA15" i="7"/>
  <c r="B15" i="7"/>
  <c r="AA14" i="7"/>
  <c r="B14" i="7"/>
  <c r="AA13" i="7"/>
  <c r="B13" i="7"/>
  <c r="AA12" i="7"/>
  <c r="B12" i="7"/>
  <c r="AA11" i="7"/>
  <c r="B11" i="7"/>
  <c r="AA10" i="7"/>
  <c r="B10" i="7"/>
  <c r="J5" i="7"/>
  <c r="J4" i="7"/>
  <c r="G4" i="7"/>
  <c r="J3" i="7"/>
  <c r="G3" i="7"/>
  <c r="J2" i="7"/>
  <c r="G2" i="7"/>
  <c r="AA236" i="6"/>
  <c r="B236" i="6"/>
  <c r="AA235" i="6"/>
  <c r="B235" i="6"/>
  <c r="AA234" i="6"/>
  <c r="B234" i="6"/>
  <c r="AA233" i="6"/>
  <c r="B233" i="6"/>
  <c r="AA232" i="6"/>
  <c r="B232" i="6"/>
  <c r="AA231" i="6"/>
  <c r="B231" i="6"/>
  <c r="AA230" i="6"/>
  <c r="B230" i="6"/>
  <c r="AA229" i="6"/>
  <c r="B229" i="6"/>
  <c r="AA228" i="6"/>
  <c r="B228" i="6"/>
  <c r="AA227" i="6"/>
  <c r="B227" i="6"/>
  <c r="AA226" i="6"/>
  <c r="B226" i="6"/>
  <c r="AA225" i="6"/>
  <c r="B225" i="6"/>
  <c r="AA224" i="6"/>
  <c r="B224" i="6"/>
  <c r="AA223" i="6"/>
  <c r="B223" i="6"/>
  <c r="AA222" i="6"/>
  <c r="B222" i="6"/>
  <c r="AA221" i="6"/>
  <c r="B221" i="6"/>
  <c r="AA220" i="6"/>
  <c r="B220" i="6"/>
  <c r="AA219" i="6"/>
  <c r="B219" i="6"/>
  <c r="AA218" i="6"/>
  <c r="B218" i="6"/>
  <c r="AA217" i="6"/>
  <c r="B217" i="6"/>
  <c r="AA216" i="6"/>
  <c r="B216" i="6"/>
  <c r="AA215" i="6"/>
  <c r="B215" i="6"/>
  <c r="AA214" i="6"/>
  <c r="B214" i="6"/>
  <c r="AA213" i="6"/>
  <c r="B213" i="6"/>
  <c r="AA212" i="6"/>
  <c r="B212" i="6"/>
  <c r="AA211" i="6"/>
  <c r="B211" i="6"/>
  <c r="AA210" i="6"/>
  <c r="B210" i="6"/>
  <c r="AA209" i="6"/>
  <c r="B209" i="6"/>
  <c r="AA208" i="6"/>
  <c r="B208" i="6"/>
  <c r="AA207" i="6"/>
  <c r="B207" i="6"/>
  <c r="AA206" i="6"/>
  <c r="B206" i="6"/>
  <c r="AA205" i="6"/>
  <c r="B205" i="6"/>
  <c r="AA204" i="6"/>
  <c r="B204" i="6"/>
  <c r="AA203" i="6"/>
  <c r="B203" i="6"/>
  <c r="AA202" i="6"/>
  <c r="B202" i="6"/>
  <c r="AA201" i="6"/>
  <c r="B201" i="6"/>
  <c r="AA200" i="6"/>
  <c r="B200" i="6"/>
  <c r="AA199" i="6"/>
  <c r="B199" i="6"/>
  <c r="AA198" i="6"/>
  <c r="B198" i="6"/>
  <c r="AA197" i="6"/>
  <c r="B197" i="6"/>
  <c r="AA196" i="6"/>
  <c r="B196" i="6"/>
  <c r="AA195" i="6"/>
  <c r="B195" i="6"/>
  <c r="AA194" i="6"/>
  <c r="B194" i="6"/>
  <c r="AA193" i="6"/>
  <c r="B193" i="6"/>
  <c r="AA192" i="6"/>
  <c r="B192" i="6"/>
  <c r="AA191" i="6"/>
  <c r="B191" i="6"/>
  <c r="AA190" i="6"/>
  <c r="B190" i="6"/>
  <c r="AA189" i="6"/>
  <c r="B189" i="6"/>
  <c r="AA188" i="6"/>
  <c r="B188" i="6"/>
  <c r="AA187" i="6"/>
  <c r="B187" i="6"/>
  <c r="AA186" i="6"/>
  <c r="B186" i="6"/>
  <c r="AA185" i="6"/>
  <c r="B185" i="6"/>
  <c r="AA184" i="6"/>
  <c r="B184" i="6"/>
  <c r="AA183" i="6"/>
  <c r="B183" i="6"/>
  <c r="AA182" i="6"/>
  <c r="B182" i="6"/>
  <c r="AA181" i="6"/>
  <c r="B181" i="6"/>
  <c r="AA180" i="6"/>
  <c r="B180" i="6"/>
  <c r="AA179" i="6"/>
  <c r="B179" i="6"/>
  <c r="AA178" i="6"/>
  <c r="B178" i="6"/>
  <c r="AA177" i="6"/>
  <c r="B177" i="6"/>
  <c r="AA176" i="6"/>
  <c r="B176" i="6"/>
  <c r="AA175" i="6"/>
  <c r="B175" i="6"/>
  <c r="AA174" i="6"/>
  <c r="B174" i="6"/>
  <c r="AA173" i="6"/>
  <c r="B173" i="6"/>
  <c r="AA172" i="6"/>
  <c r="B172" i="6"/>
  <c r="AA171" i="6"/>
  <c r="B171" i="6"/>
  <c r="AA170" i="6"/>
  <c r="B170" i="6"/>
  <c r="AA169" i="6"/>
  <c r="B169" i="6"/>
  <c r="AA168" i="6"/>
  <c r="B168" i="6"/>
  <c r="AA167" i="6"/>
  <c r="B167" i="6"/>
  <c r="AA166" i="6"/>
  <c r="B166" i="6"/>
  <c r="AA165" i="6"/>
  <c r="B165" i="6"/>
  <c r="AA164" i="6"/>
  <c r="B164" i="6"/>
  <c r="AA163" i="6"/>
  <c r="B163" i="6"/>
  <c r="AA162" i="6"/>
  <c r="B162" i="6"/>
  <c r="AA161" i="6"/>
  <c r="B161" i="6"/>
  <c r="AA160" i="6"/>
  <c r="B160" i="6"/>
  <c r="AA159" i="6"/>
  <c r="B159" i="6"/>
  <c r="AA158" i="6"/>
  <c r="B158" i="6"/>
  <c r="AA157" i="6"/>
  <c r="B157" i="6"/>
  <c r="AA156" i="6"/>
  <c r="B156" i="6"/>
  <c r="AA155" i="6"/>
  <c r="B155" i="6"/>
  <c r="AA154" i="6"/>
  <c r="B154" i="6"/>
  <c r="AA153" i="6"/>
  <c r="B153" i="6"/>
  <c r="AA152" i="6"/>
  <c r="B152" i="6"/>
  <c r="AA151" i="6"/>
  <c r="B151" i="6"/>
  <c r="AA150" i="6"/>
  <c r="B150" i="6"/>
  <c r="AA149" i="6"/>
  <c r="B149" i="6"/>
  <c r="AA148" i="6"/>
  <c r="B148" i="6"/>
  <c r="AA147" i="6"/>
  <c r="B147" i="6"/>
  <c r="AA146" i="6"/>
  <c r="B146" i="6"/>
  <c r="AA145" i="6"/>
  <c r="B145" i="6"/>
  <c r="AA144" i="6"/>
  <c r="B144" i="6"/>
  <c r="AA143" i="6"/>
  <c r="B143" i="6"/>
  <c r="AA142" i="6"/>
  <c r="B142" i="6"/>
  <c r="AA141" i="6"/>
  <c r="B141" i="6"/>
  <c r="AA140" i="6"/>
  <c r="B140" i="6"/>
  <c r="AA139" i="6"/>
  <c r="B139" i="6"/>
  <c r="AA138" i="6"/>
  <c r="B138" i="6"/>
  <c r="AA137" i="6"/>
  <c r="B137" i="6"/>
  <c r="AA136" i="6"/>
  <c r="B136" i="6"/>
  <c r="AA135" i="6"/>
  <c r="B135" i="6"/>
  <c r="AA134" i="6"/>
  <c r="B134" i="6"/>
  <c r="AA133" i="6"/>
  <c r="B133" i="6"/>
  <c r="AA132" i="6"/>
  <c r="B132" i="6"/>
  <c r="AA131" i="6"/>
  <c r="B131" i="6"/>
  <c r="AA130" i="6"/>
  <c r="B130" i="6"/>
  <c r="AA129" i="6"/>
  <c r="B129" i="6"/>
  <c r="AA128" i="6"/>
  <c r="B128" i="6"/>
  <c r="AA127" i="6"/>
  <c r="B127" i="6"/>
  <c r="AA126" i="6"/>
  <c r="B126" i="6"/>
  <c r="AA125" i="6"/>
  <c r="B125" i="6"/>
  <c r="AA124" i="6"/>
  <c r="B124" i="6"/>
  <c r="AA123" i="6"/>
  <c r="B123" i="6"/>
  <c r="AA122" i="6"/>
  <c r="B122" i="6"/>
  <c r="AA121" i="6"/>
  <c r="B121" i="6"/>
  <c r="AA120" i="6"/>
  <c r="B120" i="6"/>
  <c r="AA119" i="6"/>
  <c r="B119" i="6"/>
  <c r="AA118" i="6"/>
  <c r="B118" i="6"/>
  <c r="AA117" i="6"/>
  <c r="B117" i="6"/>
  <c r="AA116" i="6"/>
  <c r="B116" i="6"/>
  <c r="AA115" i="6"/>
  <c r="B115" i="6"/>
  <c r="AA114" i="6"/>
  <c r="B114" i="6"/>
  <c r="AA113" i="6"/>
  <c r="B113" i="6"/>
  <c r="AA112" i="6"/>
  <c r="B112" i="6"/>
  <c r="AA111" i="6"/>
  <c r="B111" i="6"/>
  <c r="AA110" i="6"/>
  <c r="B110" i="6"/>
  <c r="AA109" i="6"/>
  <c r="B109" i="6"/>
  <c r="AA108" i="6"/>
  <c r="B108" i="6"/>
  <c r="AA107" i="6"/>
  <c r="B107" i="6"/>
  <c r="AA106" i="6"/>
  <c r="B106" i="6"/>
  <c r="AA105" i="6"/>
  <c r="B105" i="6"/>
  <c r="AA104" i="6"/>
  <c r="B104" i="6"/>
  <c r="AA103" i="6"/>
  <c r="B103" i="6"/>
  <c r="AA102" i="6"/>
  <c r="B102" i="6"/>
  <c r="AA101" i="6"/>
  <c r="B101" i="6"/>
  <c r="AA100" i="6"/>
  <c r="B100" i="6"/>
  <c r="AA99" i="6"/>
  <c r="B99" i="6"/>
  <c r="AA98" i="6"/>
  <c r="B98" i="6"/>
  <c r="AA97" i="6"/>
  <c r="B97" i="6"/>
  <c r="AA96" i="6"/>
  <c r="B96" i="6"/>
  <c r="AA95" i="6"/>
  <c r="B95" i="6"/>
  <c r="AA94" i="6"/>
  <c r="B94" i="6"/>
  <c r="AA93" i="6"/>
  <c r="B93" i="6"/>
  <c r="AA92" i="6"/>
  <c r="B92" i="6"/>
  <c r="AA91" i="6"/>
  <c r="B91" i="6"/>
  <c r="AA90" i="6"/>
  <c r="B90" i="6"/>
  <c r="AA89" i="6"/>
  <c r="B89" i="6"/>
  <c r="AA88" i="6"/>
  <c r="B88" i="6"/>
  <c r="AA87" i="6"/>
  <c r="B87" i="6"/>
  <c r="AA86" i="6"/>
  <c r="B86" i="6"/>
  <c r="AA85" i="6"/>
  <c r="B85" i="6"/>
  <c r="AA84" i="6"/>
  <c r="B84" i="6"/>
  <c r="AA83" i="6"/>
  <c r="B83" i="6"/>
  <c r="AA82" i="6"/>
  <c r="B82" i="6"/>
  <c r="AA81" i="6"/>
  <c r="B81" i="6"/>
  <c r="AA80" i="6"/>
  <c r="B80" i="6"/>
  <c r="AA79" i="6"/>
  <c r="B79" i="6"/>
  <c r="AA78" i="6"/>
  <c r="B78" i="6"/>
  <c r="AA77" i="6"/>
  <c r="B77" i="6"/>
  <c r="AA76" i="6"/>
  <c r="B76" i="6"/>
  <c r="AA75" i="6"/>
  <c r="B75" i="6"/>
  <c r="AA74" i="6"/>
  <c r="B74" i="6"/>
  <c r="AA73" i="6"/>
  <c r="B73" i="6"/>
  <c r="AA72" i="6"/>
  <c r="B72" i="6"/>
  <c r="AA71" i="6"/>
  <c r="B71" i="6"/>
  <c r="AA70" i="6"/>
  <c r="B70" i="6"/>
  <c r="AA69" i="6"/>
  <c r="B69" i="6"/>
  <c r="AA68" i="6"/>
  <c r="B68" i="6"/>
  <c r="AA67" i="6"/>
  <c r="B67" i="6"/>
  <c r="AA66" i="6"/>
  <c r="B66" i="6"/>
  <c r="AA65" i="6"/>
  <c r="B65" i="6"/>
  <c r="AA64" i="6"/>
  <c r="B64" i="6"/>
  <c r="AA63" i="6"/>
  <c r="B63" i="6"/>
  <c r="AA62" i="6"/>
  <c r="B62" i="6"/>
  <c r="AA61" i="6"/>
  <c r="B61" i="6"/>
  <c r="AA60" i="6"/>
  <c r="B60" i="6"/>
  <c r="AA59" i="6"/>
  <c r="B59" i="6"/>
  <c r="AA58" i="6"/>
  <c r="B58" i="6"/>
  <c r="AA57" i="6"/>
  <c r="B57" i="6"/>
  <c r="AA56" i="6"/>
  <c r="B56" i="6"/>
  <c r="AA55" i="6"/>
  <c r="B55" i="6"/>
  <c r="AA54" i="6"/>
  <c r="B54" i="6"/>
  <c r="AA53" i="6"/>
  <c r="B53" i="6"/>
  <c r="AA52" i="6"/>
  <c r="B52" i="6"/>
  <c r="AA51" i="6"/>
  <c r="B51" i="6"/>
  <c r="AA50" i="6"/>
  <c r="B50" i="6"/>
  <c r="AA49" i="6"/>
  <c r="B49" i="6"/>
  <c r="AA48" i="6"/>
  <c r="B48" i="6"/>
  <c r="AA47" i="6"/>
  <c r="B47" i="6"/>
  <c r="AA46" i="6"/>
  <c r="B46" i="6"/>
  <c r="AA45" i="6"/>
  <c r="B45" i="6"/>
  <c r="AA44" i="6"/>
  <c r="B44" i="6"/>
  <c r="AA43" i="6"/>
  <c r="B43" i="6"/>
  <c r="AA42" i="6"/>
  <c r="B42" i="6"/>
  <c r="AA41" i="6"/>
  <c r="B41" i="6"/>
  <c r="AA40" i="6"/>
  <c r="B40" i="6"/>
  <c r="AA39" i="6"/>
  <c r="B39" i="6"/>
  <c r="AA38" i="6"/>
  <c r="B38" i="6"/>
  <c r="AA37" i="6"/>
  <c r="B37" i="6"/>
  <c r="AA36" i="6"/>
  <c r="B36" i="6"/>
  <c r="AA35" i="6"/>
  <c r="B35" i="6"/>
  <c r="AA34" i="6"/>
  <c r="B34" i="6"/>
  <c r="AA33" i="6"/>
  <c r="B33" i="6"/>
  <c r="AA32" i="6"/>
  <c r="B32" i="6"/>
  <c r="AA31" i="6"/>
  <c r="B31" i="6"/>
  <c r="AA30" i="6"/>
  <c r="B30" i="6"/>
  <c r="AA29" i="6"/>
  <c r="B29" i="6"/>
  <c r="AA28" i="6"/>
  <c r="B28" i="6"/>
  <c r="AA27" i="6"/>
  <c r="B27" i="6"/>
  <c r="AA26" i="6"/>
  <c r="B26" i="6"/>
  <c r="AA25" i="6"/>
  <c r="B25" i="6"/>
  <c r="AA24" i="6"/>
  <c r="B24" i="6"/>
  <c r="AA23" i="6"/>
  <c r="B23" i="6"/>
  <c r="AA22" i="6"/>
  <c r="B22" i="6"/>
  <c r="AA21" i="6"/>
  <c r="B21" i="6"/>
  <c r="AA20" i="6"/>
  <c r="B20" i="6"/>
  <c r="AA19" i="6"/>
  <c r="B19" i="6"/>
  <c r="AA18" i="6"/>
  <c r="B18" i="6"/>
  <c r="AA17" i="6"/>
  <c r="B17" i="6"/>
  <c r="AA16" i="6"/>
  <c r="B16" i="6"/>
  <c r="AA15" i="6"/>
  <c r="B15" i="6"/>
  <c r="AA14" i="6"/>
  <c r="B14" i="6"/>
  <c r="AA13" i="6"/>
  <c r="B13" i="6"/>
  <c r="AA12" i="6"/>
  <c r="B12" i="6"/>
  <c r="AA11" i="6"/>
  <c r="B11" i="6"/>
  <c r="AA10" i="6"/>
  <c r="B10" i="6"/>
  <c r="J5" i="6"/>
  <c r="J4" i="6"/>
  <c r="G4" i="6"/>
  <c r="J3" i="6"/>
  <c r="G3" i="6"/>
  <c r="J2" i="6"/>
  <c r="G2" i="6"/>
  <c r="AA97" i="5"/>
  <c r="B97" i="5"/>
  <c r="AA96" i="5"/>
  <c r="B96" i="5"/>
  <c r="AA95" i="5"/>
  <c r="B95" i="5"/>
  <c r="AA94" i="5"/>
  <c r="B94" i="5"/>
  <c r="AA93" i="5"/>
  <c r="B93" i="5"/>
  <c r="AA92" i="5"/>
  <c r="B92" i="5"/>
  <c r="AA91" i="5"/>
  <c r="B91" i="5"/>
  <c r="AA90" i="5"/>
  <c r="B90" i="5"/>
  <c r="AA89" i="5"/>
  <c r="B89" i="5"/>
  <c r="AA88" i="5"/>
  <c r="B88" i="5"/>
  <c r="AA87" i="5"/>
  <c r="B87" i="5"/>
  <c r="AA86" i="5"/>
  <c r="B86" i="5"/>
  <c r="AA85" i="5"/>
  <c r="B85" i="5"/>
  <c r="AA84" i="5"/>
  <c r="B84" i="5"/>
  <c r="AA83" i="5"/>
  <c r="B83" i="5"/>
  <c r="AA82" i="5"/>
  <c r="B82" i="5"/>
  <c r="AA81" i="5"/>
  <c r="B81" i="5"/>
  <c r="AA80" i="5"/>
  <c r="B80" i="5"/>
  <c r="AA79" i="5"/>
  <c r="B79" i="5"/>
  <c r="AA78" i="5"/>
  <c r="B78" i="5"/>
  <c r="AA77" i="5"/>
  <c r="B77" i="5"/>
  <c r="AA76" i="5"/>
  <c r="B76" i="5"/>
  <c r="AA75" i="5"/>
  <c r="B75" i="5"/>
  <c r="AA74" i="5"/>
  <c r="B74" i="5"/>
  <c r="AA73" i="5"/>
  <c r="B73" i="5"/>
  <c r="AA72" i="5"/>
  <c r="B72" i="5"/>
  <c r="AA71" i="5"/>
  <c r="B71" i="5"/>
  <c r="AA70" i="5"/>
  <c r="B70" i="5"/>
  <c r="AA69" i="5"/>
  <c r="B69" i="5"/>
  <c r="AA68" i="5"/>
  <c r="B68" i="5"/>
  <c r="AA67" i="5"/>
  <c r="B67" i="5"/>
  <c r="AA66" i="5"/>
  <c r="B66" i="5"/>
  <c r="AA65" i="5"/>
  <c r="B65" i="5"/>
  <c r="AA64" i="5"/>
  <c r="B64" i="5"/>
  <c r="AA63" i="5"/>
  <c r="B63" i="5"/>
  <c r="AA62" i="5"/>
  <c r="B62" i="5"/>
  <c r="AA61" i="5"/>
  <c r="B61" i="5"/>
  <c r="AA60" i="5"/>
  <c r="B60" i="5"/>
  <c r="AA59" i="5"/>
  <c r="B59" i="5"/>
  <c r="AA58" i="5"/>
  <c r="B58" i="5"/>
  <c r="AA57" i="5"/>
  <c r="B57" i="5"/>
  <c r="AA56" i="5"/>
  <c r="B56" i="5"/>
  <c r="AA55" i="5"/>
  <c r="B55" i="5"/>
  <c r="AA54" i="5"/>
  <c r="B54" i="5"/>
  <c r="AA53" i="5"/>
  <c r="B53" i="5"/>
  <c r="AA52" i="5"/>
  <c r="B52" i="5"/>
  <c r="AA51" i="5"/>
  <c r="B51" i="5"/>
  <c r="AA50" i="5"/>
  <c r="B50" i="5"/>
  <c r="AA49" i="5"/>
  <c r="B49" i="5"/>
  <c r="AA48" i="5"/>
  <c r="B48" i="5"/>
  <c r="AA47" i="5"/>
  <c r="B47" i="5"/>
  <c r="AA46" i="5"/>
  <c r="B46" i="5"/>
  <c r="AA45" i="5"/>
  <c r="B45" i="5"/>
  <c r="AA44" i="5"/>
  <c r="B44" i="5"/>
  <c r="AA43" i="5"/>
  <c r="B43" i="5"/>
  <c r="AA42" i="5"/>
  <c r="B42" i="5"/>
  <c r="AA41" i="5"/>
  <c r="B41" i="5"/>
  <c r="AA40" i="5"/>
  <c r="B40" i="5"/>
  <c r="AA39" i="5"/>
  <c r="B39" i="5"/>
  <c r="AA38" i="5"/>
  <c r="B38" i="5"/>
  <c r="AA37" i="5"/>
  <c r="B37" i="5"/>
  <c r="AA36" i="5"/>
  <c r="B36" i="5"/>
  <c r="AA35" i="5"/>
  <c r="B35" i="5"/>
  <c r="AA34" i="5"/>
  <c r="B34" i="5"/>
  <c r="AA33" i="5"/>
  <c r="B33" i="5"/>
  <c r="AA32" i="5"/>
  <c r="B32" i="5"/>
  <c r="AA31" i="5"/>
  <c r="B31" i="5"/>
  <c r="AA30" i="5"/>
  <c r="B30" i="5"/>
  <c r="AA29" i="5"/>
  <c r="B29" i="5"/>
  <c r="AA28" i="5"/>
  <c r="B28" i="5"/>
  <c r="AA27" i="5"/>
  <c r="B27" i="5"/>
  <c r="AA26" i="5"/>
  <c r="B26" i="5"/>
  <c r="AA25" i="5"/>
  <c r="B25" i="5"/>
  <c r="AA24" i="5"/>
  <c r="B24" i="5"/>
  <c r="AA23" i="5"/>
  <c r="B23" i="5"/>
  <c r="AA22" i="5"/>
  <c r="B22" i="5"/>
  <c r="AA21" i="5"/>
  <c r="B21" i="5"/>
  <c r="AA20" i="5"/>
  <c r="B20" i="5"/>
  <c r="AA19" i="5"/>
  <c r="B19" i="5"/>
  <c r="AA18" i="5"/>
  <c r="B18" i="5"/>
  <c r="AA17" i="5"/>
  <c r="B17" i="5"/>
  <c r="AA16" i="5"/>
  <c r="B16" i="5"/>
  <c r="AA15" i="5"/>
  <c r="B15" i="5"/>
  <c r="AA14" i="5"/>
  <c r="B14" i="5"/>
  <c r="AA13" i="5"/>
  <c r="B13" i="5"/>
  <c r="AA12" i="5"/>
  <c r="B12" i="5"/>
  <c r="AA11" i="5"/>
  <c r="B11" i="5"/>
  <c r="AA10" i="5"/>
  <c r="B10" i="5"/>
  <c r="J5" i="5"/>
  <c r="J4" i="5"/>
  <c r="G4" i="5"/>
  <c r="J3" i="5"/>
  <c r="G3" i="5"/>
  <c r="J2" i="5"/>
  <c r="G2" i="5"/>
  <c r="AA164" i="4"/>
  <c r="B164" i="4"/>
  <c r="AA163" i="4"/>
  <c r="B163" i="4"/>
  <c r="AA162" i="4"/>
  <c r="B162" i="4"/>
  <c r="AA161" i="4"/>
  <c r="B161" i="4"/>
  <c r="AA160" i="4"/>
  <c r="B160" i="4"/>
  <c r="AA159" i="4"/>
  <c r="B159" i="4"/>
  <c r="AA158" i="4"/>
  <c r="B158" i="4"/>
  <c r="AA157" i="4"/>
  <c r="B157" i="4"/>
  <c r="AA156" i="4"/>
  <c r="B156" i="4"/>
  <c r="AA155" i="4"/>
  <c r="B155" i="4"/>
  <c r="AA154" i="4"/>
  <c r="B154" i="4"/>
  <c r="AA153" i="4"/>
  <c r="B153" i="4"/>
  <c r="AA152" i="4"/>
  <c r="B152" i="4"/>
  <c r="AA151" i="4"/>
  <c r="B151" i="4"/>
  <c r="AA150" i="4"/>
  <c r="B150" i="4"/>
  <c r="AA149" i="4"/>
  <c r="B149" i="4"/>
  <c r="AA148" i="4"/>
  <c r="B148" i="4"/>
  <c r="AA147" i="4"/>
  <c r="B147" i="4"/>
  <c r="AA146" i="4"/>
  <c r="B146" i="4"/>
  <c r="AA145" i="4"/>
  <c r="B145" i="4"/>
  <c r="AA144" i="4"/>
  <c r="B144" i="4"/>
  <c r="AA143" i="4"/>
  <c r="B143" i="4"/>
  <c r="AA142" i="4"/>
  <c r="B142" i="4"/>
  <c r="AA141" i="4"/>
  <c r="B141" i="4"/>
  <c r="AA140" i="4"/>
  <c r="B140" i="4"/>
  <c r="AA139" i="4"/>
  <c r="B139" i="4"/>
  <c r="AA138" i="4"/>
  <c r="B138" i="4"/>
  <c r="AA137" i="4"/>
  <c r="B137" i="4"/>
  <c r="AA136" i="4"/>
  <c r="B136" i="4"/>
  <c r="AA135" i="4"/>
  <c r="B135" i="4"/>
  <c r="AA134" i="4"/>
  <c r="B134" i="4"/>
  <c r="AA133" i="4"/>
  <c r="B133" i="4"/>
  <c r="AA132" i="4"/>
  <c r="B132" i="4"/>
  <c r="AA131" i="4"/>
  <c r="B131" i="4"/>
  <c r="AA130" i="4"/>
  <c r="B130" i="4"/>
  <c r="AA129" i="4"/>
  <c r="B129" i="4"/>
  <c r="AA128" i="4"/>
  <c r="B128" i="4"/>
  <c r="AA127" i="4"/>
  <c r="B127" i="4"/>
  <c r="AA126" i="4"/>
  <c r="B126" i="4"/>
  <c r="AA125" i="4"/>
  <c r="B125" i="4"/>
  <c r="AA124" i="4"/>
  <c r="B124" i="4"/>
  <c r="AA123" i="4"/>
  <c r="B123" i="4"/>
  <c r="AA122" i="4"/>
  <c r="B122" i="4"/>
  <c r="AA121" i="4"/>
  <c r="B121" i="4"/>
  <c r="AA120" i="4"/>
  <c r="B120" i="4"/>
  <c r="AA119" i="4"/>
  <c r="B119" i="4"/>
  <c r="AA118" i="4"/>
  <c r="B118" i="4"/>
  <c r="AA117" i="4"/>
  <c r="B117" i="4"/>
  <c r="AA116" i="4"/>
  <c r="B116" i="4"/>
  <c r="AA115" i="4"/>
  <c r="B115" i="4"/>
  <c r="AA114" i="4"/>
  <c r="B114" i="4"/>
  <c r="AA113" i="4"/>
  <c r="B113" i="4"/>
  <c r="AA112" i="4"/>
  <c r="B112" i="4"/>
  <c r="AA111" i="4"/>
  <c r="B111" i="4"/>
  <c r="AA110" i="4"/>
  <c r="B110" i="4"/>
  <c r="AA109" i="4"/>
  <c r="B109" i="4"/>
  <c r="AA108" i="4"/>
  <c r="B108" i="4"/>
  <c r="AA107" i="4"/>
  <c r="B107" i="4"/>
  <c r="AA106" i="4"/>
  <c r="B106" i="4"/>
  <c r="AA105" i="4"/>
  <c r="B105" i="4"/>
  <c r="AA104" i="4"/>
  <c r="B104" i="4"/>
  <c r="AA103" i="4"/>
  <c r="B103" i="4"/>
  <c r="AA102" i="4"/>
  <c r="B102" i="4"/>
  <c r="AA101" i="4"/>
  <c r="B101" i="4"/>
  <c r="AA100" i="4"/>
  <c r="B100" i="4"/>
  <c r="AA99" i="4"/>
  <c r="B99" i="4"/>
  <c r="AA98" i="4"/>
  <c r="B98" i="4"/>
  <c r="AA97" i="4"/>
  <c r="B97" i="4"/>
  <c r="AA96" i="4"/>
  <c r="B96" i="4"/>
  <c r="AA95" i="4"/>
  <c r="B95" i="4"/>
  <c r="AA94" i="4"/>
  <c r="B94" i="4"/>
  <c r="AA93" i="4"/>
  <c r="B93" i="4"/>
  <c r="AA92" i="4"/>
  <c r="B92" i="4"/>
  <c r="AA91" i="4"/>
  <c r="B91" i="4"/>
  <c r="AA90" i="4"/>
  <c r="B90" i="4"/>
  <c r="AA89" i="4"/>
  <c r="B89" i="4"/>
  <c r="AA88" i="4"/>
  <c r="B88" i="4"/>
  <c r="AA87" i="4"/>
  <c r="B87" i="4"/>
  <c r="AA86" i="4"/>
  <c r="B86" i="4"/>
  <c r="AA85" i="4"/>
  <c r="B85" i="4"/>
  <c r="AA84" i="4"/>
  <c r="B84" i="4"/>
  <c r="AA83" i="4"/>
  <c r="B83" i="4"/>
  <c r="AA82" i="4"/>
  <c r="B82" i="4"/>
  <c r="AA81" i="4"/>
  <c r="B81" i="4"/>
  <c r="AA80" i="4"/>
  <c r="B80" i="4"/>
  <c r="AA79" i="4"/>
  <c r="B79" i="4"/>
  <c r="AA78" i="4"/>
  <c r="B78" i="4"/>
  <c r="AA77" i="4"/>
  <c r="B77" i="4"/>
  <c r="AA76" i="4"/>
  <c r="B76" i="4"/>
  <c r="AA75" i="4"/>
  <c r="B75" i="4"/>
  <c r="AA74" i="4"/>
  <c r="B74" i="4"/>
  <c r="AA73" i="4"/>
  <c r="B73" i="4"/>
  <c r="AA72" i="4"/>
  <c r="B72" i="4"/>
  <c r="AA71" i="4"/>
  <c r="B71" i="4"/>
  <c r="AA70" i="4"/>
  <c r="B70" i="4"/>
  <c r="AA69" i="4"/>
  <c r="B69" i="4"/>
  <c r="AA68" i="4"/>
  <c r="B68" i="4"/>
  <c r="AA67" i="4"/>
  <c r="B67" i="4"/>
  <c r="AA66" i="4"/>
  <c r="B66" i="4"/>
  <c r="AA65" i="4"/>
  <c r="B65" i="4"/>
  <c r="AA64" i="4"/>
  <c r="B64" i="4"/>
  <c r="AA63" i="4"/>
  <c r="B63" i="4"/>
  <c r="AA62" i="4"/>
  <c r="B62" i="4"/>
  <c r="AA61" i="4"/>
  <c r="B61" i="4"/>
  <c r="AA60" i="4"/>
  <c r="B60" i="4"/>
  <c r="AA59" i="4"/>
  <c r="B59" i="4"/>
  <c r="AA58" i="4"/>
  <c r="B58" i="4"/>
  <c r="AA57" i="4"/>
  <c r="B57" i="4"/>
  <c r="AA56" i="4"/>
  <c r="B56" i="4"/>
  <c r="AA55" i="4"/>
  <c r="B55" i="4"/>
  <c r="AA54" i="4"/>
  <c r="B54" i="4"/>
  <c r="AA53" i="4"/>
  <c r="B53" i="4"/>
  <c r="AA52" i="4"/>
  <c r="B52" i="4"/>
  <c r="AA51" i="4"/>
  <c r="B51" i="4"/>
  <c r="AA50" i="4"/>
  <c r="B50" i="4"/>
  <c r="AA49" i="4"/>
  <c r="B49" i="4"/>
  <c r="AA48" i="4"/>
  <c r="B48" i="4"/>
  <c r="AA47" i="4"/>
  <c r="B47" i="4"/>
  <c r="AA46" i="4"/>
  <c r="B46" i="4"/>
  <c r="AA45" i="4"/>
  <c r="B45" i="4"/>
  <c r="AA44" i="4"/>
  <c r="B44" i="4"/>
  <c r="AA43" i="4"/>
  <c r="B43" i="4"/>
  <c r="AA42" i="4"/>
  <c r="B42" i="4"/>
  <c r="AA41" i="4"/>
  <c r="B41" i="4"/>
  <c r="AA40" i="4"/>
  <c r="B40" i="4"/>
  <c r="AA39" i="4"/>
  <c r="B39" i="4"/>
  <c r="AA38" i="4"/>
  <c r="B38" i="4"/>
  <c r="AA37" i="4"/>
  <c r="B37" i="4"/>
  <c r="AA36" i="4"/>
  <c r="B36" i="4"/>
  <c r="AA35" i="4"/>
  <c r="B35" i="4"/>
  <c r="AA34" i="4"/>
  <c r="B34" i="4"/>
  <c r="AA33" i="4"/>
  <c r="B33" i="4"/>
  <c r="AA32" i="4"/>
  <c r="B32" i="4"/>
  <c r="AA31" i="4"/>
  <c r="B31" i="4"/>
  <c r="AA30" i="4"/>
  <c r="B30" i="4"/>
  <c r="AA29" i="4"/>
  <c r="B29" i="4"/>
  <c r="AA28" i="4"/>
  <c r="B28" i="4"/>
  <c r="AA27" i="4"/>
  <c r="B27" i="4"/>
  <c r="AA26" i="4"/>
  <c r="B26" i="4"/>
  <c r="AA25" i="4"/>
  <c r="B25" i="4"/>
  <c r="AA24" i="4"/>
  <c r="B24" i="4"/>
  <c r="AA23" i="4"/>
  <c r="B23" i="4"/>
  <c r="AA22" i="4"/>
  <c r="B22" i="4"/>
  <c r="AA21" i="4"/>
  <c r="B21" i="4"/>
  <c r="AA20" i="4"/>
  <c r="B20" i="4"/>
  <c r="AA19" i="4"/>
  <c r="B19" i="4"/>
  <c r="AA18" i="4"/>
  <c r="B18" i="4"/>
  <c r="AA17" i="4"/>
  <c r="B17" i="4"/>
  <c r="AA16" i="4"/>
  <c r="B16" i="4"/>
  <c r="AA15" i="4"/>
  <c r="B15" i="4"/>
  <c r="AA14" i="4"/>
  <c r="B14" i="4"/>
  <c r="AA13" i="4"/>
  <c r="B13" i="4"/>
  <c r="AA12" i="4"/>
  <c r="B12" i="4"/>
  <c r="AA11" i="4"/>
  <c r="B11" i="4"/>
  <c r="AA10" i="4"/>
  <c r="B10" i="4"/>
  <c r="J5" i="4"/>
  <c r="J4" i="4"/>
  <c r="G4" i="4"/>
  <c r="J3" i="4"/>
  <c r="G3" i="4"/>
  <c r="J2" i="4"/>
  <c r="G2" i="4"/>
  <c r="CQ119" i="3"/>
  <c r="CE119" i="3"/>
  <c r="CC119" i="3"/>
  <c r="BS119" i="3"/>
  <c r="BQ119" i="3"/>
  <c r="BG119" i="3"/>
  <c r="BE119" i="3"/>
  <c r="AU119" i="3"/>
  <c r="AS119" i="3"/>
  <c r="AI119" i="3"/>
  <c r="AG119" i="3"/>
  <c r="W119" i="3"/>
  <c r="U119" i="3"/>
  <c r="P119" i="3"/>
  <c r="O119" i="3"/>
  <c r="N119" i="3"/>
  <c r="K119" i="3"/>
  <c r="I119" i="3"/>
  <c r="F119" i="3"/>
  <c r="E119"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S118" i="3"/>
  <c r="R118" i="3"/>
  <c r="Q118" i="3"/>
  <c r="P118" i="3"/>
  <c r="O118" i="3"/>
  <c r="N118" i="3"/>
  <c r="M118" i="3"/>
  <c r="L118" i="3"/>
  <c r="K118" i="3"/>
  <c r="J118" i="3"/>
  <c r="I118" i="3"/>
  <c r="H118" i="3"/>
  <c r="G118" i="3"/>
  <c r="F118" i="3"/>
  <c r="E118" i="3"/>
  <c r="C118"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S117" i="3"/>
  <c r="R117" i="3"/>
  <c r="Q117" i="3"/>
  <c r="P117" i="3"/>
  <c r="O117" i="3"/>
  <c r="N117" i="3"/>
  <c r="M117" i="3"/>
  <c r="L117" i="3"/>
  <c r="K117" i="3"/>
  <c r="J117" i="3"/>
  <c r="I117" i="3"/>
  <c r="H117" i="3"/>
  <c r="G117" i="3"/>
  <c r="F117" i="3"/>
  <c r="E117" i="3"/>
  <c r="C117"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S116" i="3"/>
  <c r="R116" i="3"/>
  <c r="Q116" i="3"/>
  <c r="P116" i="3"/>
  <c r="O116" i="3"/>
  <c r="N116" i="3"/>
  <c r="M116" i="3"/>
  <c r="L116" i="3"/>
  <c r="K116" i="3"/>
  <c r="J116" i="3"/>
  <c r="I116" i="3"/>
  <c r="H116" i="3"/>
  <c r="G116" i="3"/>
  <c r="F116" i="3"/>
  <c r="E116" i="3"/>
  <c r="C116"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S115" i="3"/>
  <c r="R115" i="3"/>
  <c r="Q115" i="3"/>
  <c r="P115" i="3"/>
  <c r="O115" i="3"/>
  <c r="N115" i="3"/>
  <c r="M115" i="3"/>
  <c r="L115" i="3"/>
  <c r="K115" i="3"/>
  <c r="J115" i="3"/>
  <c r="I115" i="3"/>
  <c r="H115" i="3"/>
  <c r="G115" i="3"/>
  <c r="F115" i="3"/>
  <c r="E115" i="3"/>
  <c r="C115"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S114" i="3"/>
  <c r="R114" i="3"/>
  <c r="Q114" i="3"/>
  <c r="P114" i="3"/>
  <c r="O114" i="3"/>
  <c r="N114" i="3"/>
  <c r="M114" i="3"/>
  <c r="L114" i="3"/>
  <c r="K114" i="3"/>
  <c r="J114" i="3"/>
  <c r="I114" i="3"/>
  <c r="H114" i="3"/>
  <c r="G114" i="3"/>
  <c r="F114" i="3"/>
  <c r="E114" i="3"/>
  <c r="C114" i="3"/>
  <c r="CS113" i="3"/>
  <c r="CS119" i="3" s="1"/>
  <c r="CR113" i="3"/>
  <c r="CR119" i="3" s="1"/>
  <c r="CQ113" i="3"/>
  <c r="CP113" i="3"/>
  <c r="CP119" i="3" s="1"/>
  <c r="CO113" i="3"/>
  <c r="CO119" i="3" s="1"/>
  <c r="CN113" i="3"/>
  <c r="CN119" i="3" s="1"/>
  <c r="CM113" i="3"/>
  <c r="CM119" i="3" s="1"/>
  <c r="CL113" i="3"/>
  <c r="CL119" i="3" s="1"/>
  <c r="CK113" i="3"/>
  <c r="CK119" i="3" s="1"/>
  <c r="CJ113" i="3"/>
  <c r="CJ119" i="3" s="1"/>
  <c r="CI113" i="3"/>
  <c r="CI119" i="3" s="1"/>
  <c r="CH113" i="3"/>
  <c r="CH119" i="3" s="1"/>
  <c r="CG113" i="3"/>
  <c r="CG119" i="3" s="1"/>
  <c r="CF113" i="3"/>
  <c r="CF119" i="3" s="1"/>
  <c r="CE113" i="3"/>
  <c r="CD113" i="3"/>
  <c r="CD119" i="3" s="1"/>
  <c r="CC113" i="3"/>
  <c r="CB113" i="3"/>
  <c r="CB119" i="3" s="1"/>
  <c r="CA113" i="3"/>
  <c r="CA119" i="3" s="1"/>
  <c r="BZ113" i="3"/>
  <c r="BZ119" i="3" s="1"/>
  <c r="BY113" i="3"/>
  <c r="BY119" i="3" s="1"/>
  <c r="BX113" i="3"/>
  <c r="BX119" i="3" s="1"/>
  <c r="BW113" i="3"/>
  <c r="BW119" i="3" s="1"/>
  <c r="BV113" i="3"/>
  <c r="BV119" i="3" s="1"/>
  <c r="BU113" i="3"/>
  <c r="BU119" i="3" s="1"/>
  <c r="BT113" i="3"/>
  <c r="BT119" i="3" s="1"/>
  <c r="BS113" i="3"/>
  <c r="BR113" i="3"/>
  <c r="BR119" i="3" s="1"/>
  <c r="BQ113" i="3"/>
  <c r="BP113" i="3"/>
  <c r="BP119" i="3" s="1"/>
  <c r="BO113" i="3"/>
  <c r="BO119" i="3" s="1"/>
  <c r="BN113" i="3"/>
  <c r="BN119" i="3" s="1"/>
  <c r="BM113" i="3"/>
  <c r="BM119" i="3" s="1"/>
  <c r="BL113" i="3"/>
  <c r="BL119" i="3" s="1"/>
  <c r="BK113" i="3"/>
  <c r="BK119" i="3" s="1"/>
  <c r="BJ113" i="3"/>
  <c r="BJ119" i="3" s="1"/>
  <c r="BI113" i="3"/>
  <c r="BI119" i="3" s="1"/>
  <c r="BH113" i="3"/>
  <c r="BH119" i="3" s="1"/>
  <c r="BG113" i="3"/>
  <c r="BF113" i="3"/>
  <c r="BF119" i="3" s="1"/>
  <c r="BE113" i="3"/>
  <c r="BD113" i="3"/>
  <c r="BD119" i="3" s="1"/>
  <c r="BC113" i="3"/>
  <c r="BC119" i="3" s="1"/>
  <c r="BB113" i="3"/>
  <c r="BB119" i="3" s="1"/>
  <c r="BA113" i="3"/>
  <c r="BA119" i="3" s="1"/>
  <c r="AZ113" i="3"/>
  <c r="AZ119" i="3" s="1"/>
  <c r="AY113" i="3"/>
  <c r="AY119" i="3" s="1"/>
  <c r="AX113" i="3"/>
  <c r="AX119" i="3" s="1"/>
  <c r="AW113" i="3"/>
  <c r="AW119" i="3" s="1"/>
  <c r="AV113" i="3"/>
  <c r="AV119" i="3" s="1"/>
  <c r="AU113" i="3"/>
  <c r="AT113" i="3"/>
  <c r="AT119" i="3" s="1"/>
  <c r="AS113" i="3"/>
  <c r="AR113" i="3"/>
  <c r="AR119" i="3" s="1"/>
  <c r="AQ113" i="3"/>
  <c r="AQ119" i="3" s="1"/>
  <c r="AP113" i="3"/>
  <c r="AP119" i="3" s="1"/>
  <c r="AO113" i="3"/>
  <c r="AO119" i="3" s="1"/>
  <c r="AN113" i="3"/>
  <c r="AN119" i="3" s="1"/>
  <c r="AM113" i="3"/>
  <c r="AM119" i="3" s="1"/>
  <c r="AL113" i="3"/>
  <c r="AL119" i="3" s="1"/>
  <c r="AK113" i="3"/>
  <c r="AK119" i="3" s="1"/>
  <c r="AJ113" i="3"/>
  <c r="AJ119" i="3" s="1"/>
  <c r="AI113" i="3"/>
  <c r="AH113" i="3"/>
  <c r="AH119" i="3" s="1"/>
  <c r="AG113" i="3"/>
  <c r="AF113" i="3"/>
  <c r="AF119" i="3" s="1"/>
  <c r="AE113" i="3"/>
  <c r="AE119" i="3" s="1"/>
  <c r="AD113" i="3"/>
  <c r="AD119" i="3" s="1"/>
  <c r="AC113" i="3"/>
  <c r="AC119" i="3" s="1"/>
  <c r="AB113" i="3"/>
  <c r="AB119" i="3" s="1"/>
  <c r="AA113" i="3"/>
  <c r="AA119" i="3" s="1"/>
  <c r="Z113" i="3"/>
  <c r="Z119" i="3" s="1"/>
  <c r="Y113" i="3"/>
  <c r="Y119" i="3" s="1"/>
  <c r="X113" i="3"/>
  <c r="X119" i="3" s="1"/>
  <c r="W113" i="3"/>
  <c r="V113" i="3"/>
  <c r="V119" i="3" s="1"/>
  <c r="U113" i="3"/>
  <c r="T113" i="3"/>
  <c r="T119" i="3" s="1"/>
  <c r="S113" i="3"/>
  <c r="S119" i="3" s="1"/>
  <c r="R113" i="3"/>
  <c r="R119" i="3" s="1"/>
  <c r="Q113" i="3"/>
  <c r="Q119" i="3" s="1"/>
  <c r="P113" i="3"/>
  <c r="O113" i="3"/>
  <c r="N113" i="3"/>
  <c r="M113" i="3"/>
  <c r="M119" i="3" s="1"/>
  <c r="L113" i="3"/>
  <c r="L119" i="3" s="1"/>
  <c r="K113" i="3"/>
  <c r="J113" i="3"/>
  <c r="J119" i="3" s="1"/>
  <c r="I113" i="3"/>
  <c r="H113" i="3"/>
  <c r="H119" i="3" s="1"/>
  <c r="G113" i="3"/>
  <c r="C113" i="3" s="1"/>
  <c r="F113" i="3"/>
  <c r="E113" i="3"/>
  <c r="CH110" i="3"/>
  <c r="BN110" i="3"/>
  <c r="AR110" i="3"/>
  <c r="V110" i="3"/>
  <c r="P110" i="3"/>
  <c r="N110" i="3"/>
  <c r="F110"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S109" i="3"/>
  <c r="R109" i="3"/>
  <c r="Q109" i="3"/>
  <c r="P109" i="3"/>
  <c r="O109" i="3"/>
  <c r="N109" i="3"/>
  <c r="M109" i="3"/>
  <c r="L109" i="3"/>
  <c r="K109" i="3"/>
  <c r="J109" i="3"/>
  <c r="I109" i="3"/>
  <c r="H109" i="3"/>
  <c r="G109" i="3"/>
  <c r="F109" i="3"/>
  <c r="E109" i="3"/>
  <c r="C109"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S108" i="3"/>
  <c r="R108" i="3"/>
  <c r="Q108" i="3"/>
  <c r="P108" i="3"/>
  <c r="O108" i="3"/>
  <c r="N108" i="3"/>
  <c r="M108" i="3"/>
  <c r="L108" i="3"/>
  <c r="K108" i="3"/>
  <c r="J108" i="3"/>
  <c r="I108" i="3"/>
  <c r="H108" i="3"/>
  <c r="G108" i="3"/>
  <c r="C108" i="3" s="1"/>
  <c r="F108" i="3"/>
  <c r="E108"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S107" i="3"/>
  <c r="R107" i="3"/>
  <c r="Q107" i="3"/>
  <c r="P107" i="3"/>
  <c r="O107" i="3"/>
  <c r="N107" i="3"/>
  <c r="M107" i="3"/>
  <c r="L107" i="3"/>
  <c r="K107" i="3"/>
  <c r="J107" i="3"/>
  <c r="I107" i="3"/>
  <c r="H107" i="3"/>
  <c r="G107" i="3"/>
  <c r="F107" i="3"/>
  <c r="E107" i="3"/>
  <c r="C107"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S106" i="3"/>
  <c r="R106" i="3"/>
  <c r="Q106" i="3"/>
  <c r="P106" i="3"/>
  <c r="O106" i="3"/>
  <c r="N106" i="3"/>
  <c r="M106" i="3"/>
  <c r="L106" i="3"/>
  <c r="K106" i="3"/>
  <c r="J106" i="3"/>
  <c r="I106" i="3"/>
  <c r="H106" i="3"/>
  <c r="G106" i="3"/>
  <c r="F106" i="3"/>
  <c r="E106" i="3"/>
  <c r="C106"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S105" i="3"/>
  <c r="R105" i="3"/>
  <c r="Q105" i="3"/>
  <c r="P105" i="3"/>
  <c r="O105" i="3"/>
  <c r="N105" i="3"/>
  <c r="M105" i="3"/>
  <c r="L105" i="3"/>
  <c r="K105" i="3"/>
  <c r="J105" i="3"/>
  <c r="I105" i="3"/>
  <c r="H105" i="3"/>
  <c r="G105" i="3"/>
  <c r="C105" i="3" s="1"/>
  <c r="F105" i="3"/>
  <c r="E105"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S104" i="3"/>
  <c r="R104" i="3"/>
  <c r="Q104" i="3"/>
  <c r="P104" i="3"/>
  <c r="O104" i="3"/>
  <c r="N104" i="3"/>
  <c r="M104" i="3"/>
  <c r="L104" i="3"/>
  <c r="K104" i="3"/>
  <c r="J104" i="3"/>
  <c r="I104" i="3"/>
  <c r="H104" i="3"/>
  <c r="G104" i="3"/>
  <c r="F104" i="3"/>
  <c r="E104" i="3"/>
  <c r="C104"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S103" i="3"/>
  <c r="R103" i="3"/>
  <c r="Q103" i="3"/>
  <c r="P103" i="3"/>
  <c r="O103" i="3"/>
  <c r="N103" i="3"/>
  <c r="M103" i="3"/>
  <c r="L103" i="3"/>
  <c r="K103" i="3"/>
  <c r="J103" i="3"/>
  <c r="I103" i="3"/>
  <c r="H103" i="3"/>
  <c r="G103" i="3"/>
  <c r="F103" i="3"/>
  <c r="E103" i="3"/>
  <c r="C103"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S102" i="3"/>
  <c r="R102" i="3"/>
  <c r="Q102" i="3"/>
  <c r="P102" i="3"/>
  <c r="O102" i="3"/>
  <c r="N102" i="3"/>
  <c r="M102" i="3"/>
  <c r="L102" i="3"/>
  <c r="K102" i="3"/>
  <c r="J102" i="3"/>
  <c r="I102" i="3"/>
  <c r="H102" i="3"/>
  <c r="G102" i="3"/>
  <c r="C102" i="3" s="1"/>
  <c r="F102" i="3"/>
  <c r="E102"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S101" i="3"/>
  <c r="R101" i="3"/>
  <c r="Q101" i="3"/>
  <c r="P101" i="3"/>
  <c r="O101" i="3"/>
  <c r="N101" i="3"/>
  <c r="M101" i="3"/>
  <c r="L101" i="3"/>
  <c r="K101" i="3"/>
  <c r="J101" i="3"/>
  <c r="I101" i="3"/>
  <c r="H101" i="3"/>
  <c r="G101" i="3"/>
  <c r="F101" i="3"/>
  <c r="E101" i="3"/>
  <c r="C101"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S100" i="3"/>
  <c r="R100" i="3"/>
  <c r="Q100" i="3"/>
  <c r="P100" i="3"/>
  <c r="O100" i="3"/>
  <c r="N100" i="3"/>
  <c r="M100" i="3"/>
  <c r="L100" i="3"/>
  <c r="K100" i="3"/>
  <c r="J100" i="3"/>
  <c r="I100" i="3"/>
  <c r="H100" i="3"/>
  <c r="G100" i="3"/>
  <c r="F100" i="3"/>
  <c r="E100" i="3"/>
  <c r="C100"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S99" i="3"/>
  <c r="R99" i="3"/>
  <c r="Q99" i="3"/>
  <c r="P99" i="3"/>
  <c r="O99" i="3"/>
  <c r="N99" i="3"/>
  <c r="M99" i="3"/>
  <c r="L99" i="3"/>
  <c r="K99" i="3"/>
  <c r="J99" i="3"/>
  <c r="I99" i="3"/>
  <c r="H99" i="3"/>
  <c r="G99" i="3"/>
  <c r="C99" i="3" s="1"/>
  <c r="F99" i="3"/>
  <c r="E99"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S98" i="3"/>
  <c r="R98" i="3"/>
  <c r="Q98" i="3"/>
  <c r="P98" i="3"/>
  <c r="O98" i="3"/>
  <c r="N98" i="3"/>
  <c r="M98" i="3"/>
  <c r="L98" i="3"/>
  <c r="K98" i="3"/>
  <c r="J98" i="3"/>
  <c r="I98" i="3"/>
  <c r="H98" i="3"/>
  <c r="G98" i="3"/>
  <c r="C98" i="3" s="1"/>
  <c r="F98" i="3"/>
  <c r="E98"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S97" i="3"/>
  <c r="R97" i="3"/>
  <c r="Q97" i="3"/>
  <c r="P97" i="3"/>
  <c r="O97" i="3"/>
  <c r="N97" i="3"/>
  <c r="M97" i="3"/>
  <c r="L97" i="3"/>
  <c r="K97" i="3"/>
  <c r="J97" i="3"/>
  <c r="I97" i="3"/>
  <c r="H97" i="3"/>
  <c r="G97" i="3"/>
  <c r="C97" i="3" s="1"/>
  <c r="F97" i="3"/>
  <c r="E97"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S96" i="3"/>
  <c r="R96" i="3"/>
  <c r="Q96" i="3"/>
  <c r="P96" i="3"/>
  <c r="O96" i="3"/>
  <c r="N96" i="3"/>
  <c r="M96" i="3"/>
  <c r="L96" i="3"/>
  <c r="K96" i="3"/>
  <c r="J96" i="3"/>
  <c r="I96" i="3"/>
  <c r="H96" i="3"/>
  <c r="G96" i="3"/>
  <c r="F96" i="3"/>
  <c r="E96"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S95" i="3"/>
  <c r="R95" i="3"/>
  <c r="Q95" i="3"/>
  <c r="P95" i="3"/>
  <c r="O95" i="3"/>
  <c r="C95" i="3" s="1"/>
  <c r="N95" i="3"/>
  <c r="M95" i="3"/>
  <c r="L95" i="3"/>
  <c r="K95" i="3"/>
  <c r="J95" i="3"/>
  <c r="I95" i="3"/>
  <c r="H95" i="3"/>
  <c r="G95" i="3"/>
  <c r="F95" i="3"/>
  <c r="E95"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S94" i="3"/>
  <c r="R94" i="3"/>
  <c r="Q94" i="3"/>
  <c r="P94" i="3"/>
  <c r="O94" i="3"/>
  <c r="N94" i="3"/>
  <c r="M94" i="3"/>
  <c r="C94" i="3" s="1"/>
  <c r="L94" i="3"/>
  <c r="K94" i="3"/>
  <c r="J94" i="3"/>
  <c r="I94" i="3"/>
  <c r="H94" i="3"/>
  <c r="G94" i="3"/>
  <c r="F94" i="3"/>
  <c r="E94"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S93" i="3"/>
  <c r="R93" i="3"/>
  <c r="Q93" i="3"/>
  <c r="P93" i="3"/>
  <c r="O93" i="3"/>
  <c r="N93" i="3"/>
  <c r="M93" i="3"/>
  <c r="L93" i="3"/>
  <c r="K93" i="3"/>
  <c r="C93" i="3" s="1"/>
  <c r="J93" i="3"/>
  <c r="I93" i="3"/>
  <c r="H93" i="3"/>
  <c r="G93" i="3"/>
  <c r="F93" i="3"/>
  <c r="E93"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S92" i="3"/>
  <c r="R92" i="3"/>
  <c r="Q92" i="3"/>
  <c r="P92" i="3"/>
  <c r="O92" i="3"/>
  <c r="N92" i="3"/>
  <c r="M92" i="3"/>
  <c r="L92" i="3"/>
  <c r="K92" i="3"/>
  <c r="J92" i="3"/>
  <c r="I92" i="3"/>
  <c r="H92" i="3"/>
  <c r="G92" i="3"/>
  <c r="F92" i="3"/>
  <c r="E92"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S91" i="3"/>
  <c r="R91" i="3"/>
  <c r="Q91" i="3"/>
  <c r="P91" i="3"/>
  <c r="O91" i="3"/>
  <c r="N91" i="3"/>
  <c r="M91" i="3"/>
  <c r="L91" i="3"/>
  <c r="K91" i="3"/>
  <c r="J91" i="3"/>
  <c r="I91" i="3"/>
  <c r="H91" i="3"/>
  <c r="G91" i="3"/>
  <c r="C91" i="3" s="1"/>
  <c r="F91" i="3"/>
  <c r="E91"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90" i="3"/>
  <c r="E90" i="3"/>
  <c r="C90" i="3" s="1"/>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S89" i="3"/>
  <c r="R89" i="3"/>
  <c r="Q89" i="3"/>
  <c r="P89" i="3"/>
  <c r="O89" i="3"/>
  <c r="C89" i="3" s="1"/>
  <c r="N89" i="3"/>
  <c r="M89" i="3"/>
  <c r="L89" i="3"/>
  <c r="K89" i="3"/>
  <c r="J89" i="3"/>
  <c r="I89" i="3"/>
  <c r="H89" i="3"/>
  <c r="G89" i="3"/>
  <c r="F89" i="3"/>
  <c r="E89"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S88" i="3"/>
  <c r="R88" i="3"/>
  <c r="Q88" i="3"/>
  <c r="P88" i="3"/>
  <c r="O88" i="3"/>
  <c r="N88" i="3"/>
  <c r="M88" i="3"/>
  <c r="L88" i="3"/>
  <c r="K88" i="3"/>
  <c r="J88" i="3"/>
  <c r="I88" i="3"/>
  <c r="H88" i="3"/>
  <c r="G88" i="3"/>
  <c r="F88" i="3"/>
  <c r="E88"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S87" i="3"/>
  <c r="R87" i="3"/>
  <c r="Q87" i="3"/>
  <c r="P87" i="3"/>
  <c r="O87" i="3"/>
  <c r="N87" i="3"/>
  <c r="M87" i="3"/>
  <c r="L87" i="3"/>
  <c r="K87" i="3"/>
  <c r="C87" i="3" s="1"/>
  <c r="J87" i="3"/>
  <c r="I87" i="3"/>
  <c r="H87" i="3"/>
  <c r="G87" i="3"/>
  <c r="F87" i="3"/>
  <c r="E87"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S86" i="3"/>
  <c r="R86" i="3"/>
  <c r="Q86" i="3"/>
  <c r="P86" i="3"/>
  <c r="O86" i="3"/>
  <c r="N86" i="3"/>
  <c r="M86" i="3"/>
  <c r="L86" i="3"/>
  <c r="K86" i="3"/>
  <c r="J86" i="3"/>
  <c r="I86" i="3"/>
  <c r="H86" i="3"/>
  <c r="G86" i="3"/>
  <c r="F86" i="3"/>
  <c r="E86"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S85" i="3"/>
  <c r="R85" i="3"/>
  <c r="Q85" i="3"/>
  <c r="P85" i="3"/>
  <c r="O85" i="3"/>
  <c r="N85" i="3"/>
  <c r="M85" i="3"/>
  <c r="L85" i="3"/>
  <c r="K85" i="3"/>
  <c r="J85" i="3"/>
  <c r="I85" i="3"/>
  <c r="H85" i="3"/>
  <c r="G85" i="3"/>
  <c r="F85" i="3"/>
  <c r="E85" i="3"/>
  <c r="C85"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S84" i="3"/>
  <c r="R84" i="3"/>
  <c r="Q84" i="3"/>
  <c r="P84" i="3"/>
  <c r="O84" i="3"/>
  <c r="N84" i="3"/>
  <c r="M84" i="3"/>
  <c r="L84" i="3"/>
  <c r="K84" i="3"/>
  <c r="J84" i="3"/>
  <c r="I84" i="3"/>
  <c r="H84" i="3"/>
  <c r="G84" i="3"/>
  <c r="F84" i="3"/>
  <c r="E84"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S83" i="3"/>
  <c r="R83" i="3"/>
  <c r="Q83" i="3"/>
  <c r="P83" i="3"/>
  <c r="O83" i="3"/>
  <c r="N83" i="3"/>
  <c r="M83" i="3"/>
  <c r="L83" i="3"/>
  <c r="K83" i="3"/>
  <c r="J83" i="3"/>
  <c r="I83" i="3"/>
  <c r="H83" i="3"/>
  <c r="G83" i="3"/>
  <c r="F83" i="3"/>
  <c r="E83"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S82" i="3"/>
  <c r="R82" i="3"/>
  <c r="Q82" i="3"/>
  <c r="P82" i="3"/>
  <c r="O82" i="3"/>
  <c r="N82" i="3"/>
  <c r="M82" i="3"/>
  <c r="L82" i="3"/>
  <c r="K82" i="3"/>
  <c r="J82" i="3"/>
  <c r="I82" i="3"/>
  <c r="H82" i="3"/>
  <c r="G82" i="3"/>
  <c r="F82" i="3"/>
  <c r="E82" i="3"/>
  <c r="CS81" i="3"/>
  <c r="CR81" i="3"/>
  <c r="CR110" i="3" s="1"/>
  <c r="CQ81" i="3"/>
  <c r="CP81" i="3"/>
  <c r="CP110" i="3" s="1"/>
  <c r="CO81" i="3"/>
  <c r="CN81" i="3"/>
  <c r="CN110" i="3" s="1"/>
  <c r="CM81" i="3"/>
  <c r="CL81" i="3"/>
  <c r="CL110" i="3" s="1"/>
  <c r="CK81" i="3"/>
  <c r="CJ81" i="3"/>
  <c r="CJ110" i="3" s="1"/>
  <c r="CI81" i="3"/>
  <c r="CH81" i="3"/>
  <c r="CG81" i="3"/>
  <c r="CF81" i="3"/>
  <c r="CF110" i="3" s="1"/>
  <c r="CE81" i="3"/>
  <c r="CD81" i="3"/>
  <c r="CD110" i="3" s="1"/>
  <c r="CC81" i="3"/>
  <c r="CC110" i="3" s="1"/>
  <c r="CB81" i="3"/>
  <c r="CB110" i="3" s="1"/>
  <c r="CA81" i="3"/>
  <c r="BZ81" i="3"/>
  <c r="BZ110" i="3" s="1"/>
  <c r="BY81" i="3"/>
  <c r="BX81" i="3"/>
  <c r="BX110" i="3" s="1"/>
  <c r="BW81" i="3"/>
  <c r="BV81" i="3"/>
  <c r="BV110" i="3" s="1"/>
  <c r="BU81" i="3"/>
  <c r="BT81" i="3"/>
  <c r="BT110" i="3" s="1"/>
  <c r="BS81" i="3"/>
  <c r="BR81" i="3"/>
  <c r="BR110" i="3" s="1"/>
  <c r="BQ81" i="3"/>
  <c r="BQ110" i="3" s="1"/>
  <c r="BP81" i="3"/>
  <c r="BP110" i="3" s="1"/>
  <c r="BO81" i="3"/>
  <c r="BN81" i="3"/>
  <c r="BM81" i="3"/>
  <c r="BL81" i="3"/>
  <c r="BL110" i="3" s="1"/>
  <c r="BK81" i="3"/>
  <c r="BJ81" i="3"/>
  <c r="BJ110" i="3" s="1"/>
  <c r="BI81" i="3"/>
  <c r="BH81" i="3"/>
  <c r="BH110" i="3" s="1"/>
  <c r="BG81" i="3"/>
  <c r="BF81" i="3"/>
  <c r="BF110" i="3" s="1"/>
  <c r="BE81" i="3"/>
  <c r="BD81" i="3"/>
  <c r="BD110" i="3" s="1"/>
  <c r="BC81" i="3"/>
  <c r="BB81" i="3"/>
  <c r="BB110" i="3" s="1"/>
  <c r="BA81" i="3"/>
  <c r="AZ81" i="3"/>
  <c r="AZ110" i="3" s="1"/>
  <c r="AY81" i="3"/>
  <c r="AX81" i="3"/>
  <c r="AX110" i="3" s="1"/>
  <c r="AW81" i="3"/>
  <c r="AV81" i="3"/>
  <c r="AV110" i="3" s="1"/>
  <c r="AU81" i="3"/>
  <c r="AT81" i="3"/>
  <c r="AT110" i="3" s="1"/>
  <c r="AS81" i="3"/>
  <c r="AS110" i="3" s="1"/>
  <c r="AR81" i="3"/>
  <c r="AQ81" i="3"/>
  <c r="AP81" i="3"/>
  <c r="AP110" i="3" s="1"/>
  <c r="AO81" i="3"/>
  <c r="AN81" i="3"/>
  <c r="AN110" i="3" s="1"/>
  <c r="AM81" i="3"/>
  <c r="AL81" i="3"/>
  <c r="AL110" i="3" s="1"/>
  <c r="AK81" i="3"/>
  <c r="AJ81" i="3"/>
  <c r="AJ110" i="3" s="1"/>
  <c r="AI81" i="3"/>
  <c r="AH81" i="3"/>
  <c r="AH110" i="3" s="1"/>
  <c r="AG81" i="3"/>
  <c r="AG110" i="3" s="1"/>
  <c r="AF81" i="3"/>
  <c r="AF110" i="3" s="1"/>
  <c r="AE81" i="3"/>
  <c r="AD81" i="3"/>
  <c r="AD110" i="3" s="1"/>
  <c r="AC81" i="3"/>
  <c r="AB81" i="3"/>
  <c r="AB110" i="3" s="1"/>
  <c r="AA81" i="3"/>
  <c r="Z81" i="3"/>
  <c r="Z110" i="3" s="1"/>
  <c r="Y81" i="3"/>
  <c r="X81" i="3"/>
  <c r="X110" i="3" s="1"/>
  <c r="W81" i="3"/>
  <c r="V81" i="3"/>
  <c r="U81" i="3"/>
  <c r="T81" i="3"/>
  <c r="T110" i="3" s="1"/>
  <c r="S81" i="3"/>
  <c r="R81" i="3"/>
  <c r="R110" i="3" s="1"/>
  <c r="Q81" i="3"/>
  <c r="P81" i="3"/>
  <c r="O81" i="3"/>
  <c r="N81" i="3"/>
  <c r="M81" i="3"/>
  <c r="L81" i="3"/>
  <c r="L110" i="3" s="1"/>
  <c r="K81" i="3"/>
  <c r="J81" i="3"/>
  <c r="J110" i="3" s="1"/>
  <c r="I81" i="3"/>
  <c r="H81" i="3"/>
  <c r="H110" i="3" s="1"/>
  <c r="G81" i="3"/>
  <c r="F81" i="3"/>
  <c r="E81" i="3"/>
  <c r="BQ78" i="3"/>
  <c r="BO78" i="3"/>
  <c r="I78"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S77" i="3"/>
  <c r="R77" i="3"/>
  <c r="Q77" i="3"/>
  <c r="P77" i="3"/>
  <c r="O77" i="3"/>
  <c r="N77" i="3"/>
  <c r="M77" i="3"/>
  <c r="L77" i="3"/>
  <c r="K77" i="3"/>
  <c r="J77" i="3"/>
  <c r="I77" i="3"/>
  <c r="H77" i="3"/>
  <c r="G77" i="3"/>
  <c r="F77" i="3"/>
  <c r="C77" i="3" s="1"/>
  <c r="E77"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S76" i="3"/>
  <c r="R76" i="3"/>
  <c r="Q76" i="3"/>
  <c r="P76" i="3"/>
  <c r="P78" i="3" s="1"/>
  <c r="O76" i="3"/>
  <c r="N76" i="3"/>
  <c r="M76" i="3"/>
  <c r="L76" i="3"/>
  <c r="K76" i="3"/>
  <c r="J76" i="3"/>
  <c r="I76" i="3"/>
  <c r="H76" i="3"/>
  <c r="G76" i="3"/>
  <c r="C76" i="3" s="1"/>
  <c r="F76" i="3"/>
  <c r="E76"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S75" i="3"/>
  <c r="R75" i="3"/>
  <c r="Q75" i="3"/>
  <c r="P75" i="3"/>
  <c r="O75" i="3"/>
  <c r="N75" i="3"/>
  <c r="N78" i="3" s="1"/>
  <c r="M75" i="3"/>
  <c r="L75" i="3"/>
  <c r="K75" i="3"/>
  <c r="J75" i="3"/>
  <c r="I75" i="3"/>
  <c r="H75" i="3"/>
  <c r="G75" i="3"/>
  <c r="F75" i="3"/>
  <c r="E75"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S74" i="3"/>
  <c r="R74" i="3"/>
  <c r="Q74" i="3"/>
  <c r="P74" i="3"/>
  <c r="O74" i="3"/>
  <c r="N74" i="3"/>
  <c r="M74" i="3"/>
  <c r="L74" i="3"/>
  <c r="K74" i="3"/>
  <c r="J74" i="3"/>
  <c r="I74" i="3"/>
  <c r="H74" i="3"/>
  <c r="G74" i="3"/>
  <c r="F74" i="3"/>
  <c r="E74"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S73" i="3"/>
  <c r="R73" i="3"/>
  <c r="Q73" i="3"/>
  <c r="P73" i="3"/>
  <c r="O73" i="3"/>
  <c r="N73" i="3"/>
  <c r="M73" i="3"/>
  <c r="L73" i="3"/>
  <c r="K73" i="3"/>
  <c r="J73" i="3"/>
  <c r="I73" i="3"/>
  <c r="H73" i="3"/>
  <c r="G73" i="3"/>
  <c r="F73" i="3"/>
  <c r="E73" i="3"/>
  <c r="CS72" i="3"/>
  <c r="CR72" i="3"/>
  <c r="CQ72" i="3"/>
  <c r="CP72" i="3"/>
  <c r="CO72" i="3"/>
  <c r="CN72" i="3"/>
  <c r="CN78" i="3" s="1"/>
  <c r="CM72" i="3"/>
  <c r="CL72" i="3"/>
  <c r="CK72" i="3"/>
  <c r="CJ72" i="3"/>
  <c r="CI72" i="3"/>
  <c r="CH72" i="3"/>
  <c r="CG72" i="3"/>
  <c r="CF72" i="3"/>
  <c r="CE72" i="3"/>
  <c r="CD72" i="3"/>
  <c r="CC72" i="3"/>
  <c r="CB72" i="3"/>
  <c r="CB78" i="3" s="1"/>
  <c r="CA72" i="3"/>
  <c r="BZ72" i="3"/>
  <c r="BY72" i="3"/>
  <c r="BY78" i="3" s="1"/>
  <c r="BX72" i="3"/>
  <c r="BW72" i="3"/>
  <c r="BV72" i="3"/>
  <c r="BU72" i="3"/>
  <c r="BT72" i="3"/>
  <c r="BS72" i="3"/>
  <c r="BR72" i="3"/>
  <c r="BQ72" i="3"/>
  <c r="BP72" i="3"/>
  <c r="BO72" i="3"/>
  <c r="BN72" i="3"/>
  <c r="BM72" i="3"/>
  <c r="BM78" i="3" s="1"/>
  <c r="BL72" i="3"/>
  <c r="BK72" i="3"/>
  <c r="BJ72" i="3"/>
  <c r="BI72" i="3"/>
  <c r="BH72" i="3"/>
  <c r="BG72" i="3"/>
  <c r="BF72" i="3"/>
  <c r="BE72" i="3"/>
  <c r="BD72" i="3"/>
  <c r="BD78" i="3" s="1"/>
  <c r="BC72" i="3"/>
  <c r="BB72" i="3"/>
  <c r="BA72" i="3"/>
  <c r="AZ72" i="3"/>
  <c r="AY72" i="3"/>
  <c r="AX72" i="3"/>
  <c r="AW72" i="3"/>
  <c r="AV72" i="3"/>
  <c r="AU72" i="3"/>
  <c r="AT72" i="3"/>
  <c r="AS72" i="3"/>
  <c r="AR72" i="3"/>
  <c r="AR78" i="3" s="1"/>
  <c r="AQ72" i="3"/>
  <c r="AP72" i="3"/>
  <c r="AO72" i="3"/>
  <c r="AO78" i="3" s="1"/>
  <c r="AN72" i="3"/>
  <c r="AM72" i="3"/>
  <c r="AL72" i="3"/>
  <c r="AK72" i="3"/>
  <c r="AJ72" i="3"/>
  <c r="AI72" i="3"/>
  <c r="AH72" i="3"/>
  <c r="AG72" i="3"/>
  <c r="AF72" i="3"/>
  <c r="AF78" i="3" s="1"/>
  <c r="AE72" i="3"/>
  <c r="AD72" i="3"/>
  <c r="AC72" i="3"/>
  <c r="AC78" i="3" s="1"/>
  <c r="AB72" i="3"/>
  <c r="AA72" i="3"/>
  <c r="Z72" i="3"/>
  <c r="Y72" i="3"/>
  <c r="X72" i="3"/>
  <c r="W72" i="3"/>
  <c r="V72" i="3"/>
  <c r="U72" i="3"/>
  <c r="T72" i="3"/>
  <c r="T78" i="3" s="1"/>
  <c r="S72" i="3"/>
  <c r="R72" i="3"/>
  <c r="Q72" i="3"/>
  <c r="Q78" i="3" s="1"/>
  <c r="P72" i="3"/>
  <c r="O72" i="3"/>
  <c r="N72" i="3"/>
  <c r="M72" i="3"/>
  <c r="L72" i="3"/>
  <c r="K72" i="3"/>
  <c r="J72" i="3"/>
  <c r="I72" i="3"/>
  <c r="H72" i="3"/>
  <c r="H78" i="3" s="1"/>
  <c r="G72" i="3"/>
  <c r="F72" i="3"/>
  <c r="E72" i="3"/>
  <c r="E78" i="3" s="1"/>
  <c r="C72" i="3"/>
  <c r="CS71" i="3"/>
  <c r="CS78" i="3" s="1"/>
  <c r="CR71" i="3"/>
  <c r="CQ71" i="3"/>
  <c r="CQ78" i="3" s="1"/>
  <c r="CP71" i="3"/>
  <c r="CO71" i="3"/>
  <c r="CO78" i="3" s="1"/>
  <c r="CN71" i="3"/>
  <c r="CM71" i="3"/>
  <c r="CM78" i="3" s="1"/>
  <c r="CL71" i="3"/>
  <c r="CL78" i="3" s="1"/>
  <c r="CK71" i="3"/>
  <c r="CK78" i="3" s="1"/>
  <c r="CJ71" i="3"/>
  <c r="CI71" i="3"/>
  <c r="CI78" i="3" s="1"/>
  <c r="CH71" i="3"/>
  <c r="CG71" i="3"/>
  <c r="CG78" i="3" s="1"/>
  <c r="CF71" i="3"/>
  <c r="CE71" i="3"/>
  <c r="CE78" i="3" s="1"/>
  <c r="CD71" i="3"/>
  <c r="CC71" i="3"/>
  <c r="CC78" i="3" s="1"/>
  <c r="CB71" i="3"/>
  <c r="CA71" i="3"/>
  <c r="CA78" i="3" s="1"/>
  <c r="BZ71" i="3"/>
  <c r="BZ78" i="3" s="1"/>
  <c r="BY71" i="3"/>
  <c r="BX71" i="3"/>
  <c r="BW71" i="3"/>
  <c r="BW78" i="3" s="1"/>
  <c r="BV71" i="3"/>
  <c r="BU71" i="3"/>
  <c r="BU78" i="3" s="1"/>
  <c r="BT71" i="3"/>
  <c r="BS71" i="3"/>
  <c r="BS78" i="3" s="1"/>
  <c r="BR71" i="3"/>
  <c r="BQ71" i="3"/>
  <c r="BP71" i="3"/>
  <c r="BP78" i="3" s="1"/>
  <c r="BO71" i="3"/>
  <c r="BN71" i="3"/>
  <c r="BN78" i="3" s="1"/>
  <c r="BM71" i="3"/>
  <c r="BL71" i="3"/>
  <c r="BK71" i="3"/>
  <c r="BK78" i="3" s="1"/>
  <c r="BJ71" i="3"/>
  <c r="BI71" i="3"/>
  <c r="BI78" i="3" s="1"/>
  <c r="BH71" i="3"/>
  <c r="BG71" i="3"/>
  <c r="BG78" i="3" s="1"/>
  <c r="BF71" i="3"/>
  <c r="BE71" i="3"/>
  <c r="BE78" i="3" s="1"/>
  <c r="BD71" i="3"/>
  <c r="BC71" i="3"/>
  <c r="BC78" i="3" s="1"/>
  <c r="BB71" i="3"/>
  <c r="BB78" i="3" s="1"/>
  <c r="BA71" i="3"/>
  <c r="BA78" i="3" s="1"/>
  <c r="AZ71" i="3"/>
  <c r="AY71" i="3"/>
  <c r="AY78" i="3" s="1"/>
  <c r="AX71" i="3"/>
  <c r="AW71" i="3"/>
  <c r="AW78" i="3" s="1"/>
  <c r="AV71" i="3"/>
  <c r="AU71" i="3"/>
  <c r="AU78" i="3" s="1"/>
  <c r="AT71" i="3"/>
  <c r="AS71" i="3"/>
  <c r="AS78" i="3" s="1"/>
  <c r="AR71" i="3"/>
  <c r="AQ71" i="3"/>
  <c r="AQ78" i="3" s="1"/>
  <c r="AP71" i="3"/>
  <c r="AP78" i="3" s="1"/>
  <c r="AO71" i="3"/>
  <c r="AN71" i="3"/>
  <c r="AM71" i="3"/>
  <c r="AM78" i="3" s="1"/>
  <c r="AL71" i="3"/>
  <c r="AK71" i="3"/>
  <c r="AK78" i="3" s="1"/>
  <c r="AJ71" i="3"/>
  <c r="AI71" i="3"/>
  <c r="AI78" i="3" s="1"/>
  <c r="AH71" i="3"/>
  <c r="AG71" i="3"/>
  <c r="AG78" i="3" s="1"/>
  <c r="AF71" i="3"/>
  <c r="AE71" i="3"/>
  <c r="AE78" i="3" s="1"/>
  <c r="AD71" i="3"/>
  <c r="AD78" i="3" s="1"/>
  <c r="AC71" i="3"/>
  <c r="AB71" i="3"/>
  <c r="AA71" i="3"/>
  <c r="AA78" i="3" s="1"/>
  <c r="Z71" i="3"/>
  <c r="Y71" i="3"/>
  <c r="X71" i="3"/>
  <c r="W71" i="3"/>
  <c r="W78" i="3" s="1"/>
  <c r="V71" i="3"/>
  <c r="U71" i="3"/>
  <c r="U78" i="3" s="1"/>
  <c r="T71" i="3"/>
  <c r="S71" i="3"/>
  <c r="S78" i="3" s="1"/>
  <c r="R71" i="3"/>
  <c r="R78" i="3" s="1"/>
  <c r="Q71" i="3"/>
  <c r="P71" i="3"/>
  <c r="O71" i="3"/>
  <c r="O78" i="3" s="1"/>
  <c r="N71" i="3"/>
  <c r="M71" i="3"/>
  <c r="L71" i="3"/>
  <c r="K71" i="3"/>
  <c r="K78" i="3" s="1"/>
  <c r="J71" i="3"/>
  <c r="I71" i="3"/>
  <c r="H71" i="3"/>
  <c r="G71" i="3"/>
  <c r="G78" i="3" s="1"/>
  <c r="F71" i="3"/>
  <c r="C71" i="3" s="1"/>
  <c r="E71" i="3"/>
  <c r="CO67" i="3"/>
  <c r="CK67" i="3"/>
  <c r="BY67" i="3"/>
  <c r="BW67" i="3"/>
  <c r="BM67" i="3"/>
  <c r="BA67" i="3"/>
  <c r="AZ67" i="3"/>
  <c r="AS67" i="3"/>
  <c r="AM67" i="3"/>
  <c r="AB67" i="3"/>
  <c r="Q67" i="3"/>
  <c r="O67" i="3"/>
  <c r="E67"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S66" i="3"/>
  <c r="R66" i="3"/>
  <c r="Q66" i="3"/>
  <c r="P66" i="3"/>
  <c r="O66" i="3"/>
  <c r="N66" i="3"/>
  <c r="M66" i="3"/>
  <c r="L66" i="3"/>
  <c r="K66" i="3"/>
  <c r="J66" i="3"/>
  <c r="I66" i="3"/>
  <c r="H66" i="3"/>
  <c r="G66" i="3"/>
  <c r="F66" i="3"/>
  <c r="E66" i="3"/>
  <c r="CS65" i="3"/>
  <c r="CR65" i="3"/>
  <c r="CQ65" i="3"/>
  <c r="CQ67" i="3" s="1"/>
  <c r="CP65" i="3"/>
  <c r="CO65" i="3"/>
  <c r="CN65" i="3"/>
  <c r="CM65" i="3"/>
  <c r="CL65" i="3"/>
  <c r="CK65" i="3"/>
  <c r="CJ65" i="3"/>
  <c r="CI65" i="3"/>
  <c r="CH65" i="3"/>
  <c r="CG65" i="3"/>
  <c r="CF65" i="3"/>
  <c r="CE65" i="3"/>
  <c r="CE67" i="3" s="1"/>
  <c r="CD65" i="3"/>
  <c r="CC65" i="3"/>
  <c r="CB65" i="3"/>
  <c r="CA65" i="3"/>
  <c r="BZ65" i="3"/>
  <c r="BY65" i="3"/>
  <c r="BX65" i="3"/>
  <c r="BW65" i="3"/>
  <c r="BV65" i="3"/>
  <c r="BU65" i="3"/>
  <c r="BT65" i="3"/>
  <c r="BS65" i="3"/>
  <c r="BS67" i="3" s="1"/>
  <c r="BR65" i="3"/>
  <c r="BQ65" i="3"/>
  <c r="BP65" i="3"/>
  <c r="BO65" i="3"/>
  <c r="BN65" i="3"/>
  <c r="BM65" i="3"/>
  <c r="BL65" i="3"/>
  <c r="BL67" i="3" s="1"/>
  <c r="BK65" i="3"/>
  <c r="BJ65" i="3"/>
  <c r="BI65" i="3"/>
  <c r="BH65" i="3"/>
  <c r="BG65" i="3"/>
  <c r="BG67" i="3" s="1"/>
  <c r="BF65" i="3"/>
  <c r="BE65" i="3"/>
  <c r="BD65" i="3"/>
  <c r="BC65" i="3"/>
  <c r="BB65" i="3"/>
  <c r="BA65" i="3"/>
  <c r="AZ65" i="3"/>
  <c r="AY65" i="3"/>
  <c r="AX65" i="3"/>
  <c r="AW65" i="3"/>
  <c r="AV65" i="3"/>
  <c r="AU65" i="3"/>
  <c r="AU67" i="3" s="1"/>
  <c r="AT65" i="3"/>
  <c r="AS65" i="3"/>
  <c r="AR65" i="3"/>
  <c r="AQ65" i="3"/>
  <c r="AP65" i="3"/>
  <c r="AO65" i="3"/>
  <c r="AN65" i="3"/>
  <c r="AN67" i="3" s="1"/>
  <c r="AM65" i="3"/>
  <c r="AL65" i="3"/>
  <c r="AK65" i="3"/>
  <c r="AJ65" i="3"/>
  <c r="AI65" i="3"/>
  <c r="AI67" i="3" s="1"/>
  <c r="AH65" i="3"/>
  <c r="AG65" i="3"/>
  <c r="AF65" i="3"/>
  <c r="AE65" i="3"/>
  <c r="AD65" i="3"/>
  <c r="AC65" i="3"/>
  <c r="AB65" i="3"/>
  <c r="AA65" i="3"/>
  <c r="Z65" i="3"/>
  <c r="Y65" i="3"/>
  <c r="X65" i="3"/>
  <c r="W65" i="3"/>
  <c r="W67" i="3" s="1"/>
  <c r="V65" i="3"/>
  <c r="U65" i="3"/>
  <c r="T65" i="3"/>
  <c r="S65" i="3"/>
  <c r="R65" i="3"/>
  <c r="Q65" i="3"/>
  <c r="P65" i="3"/>
  <c r="P67" i="3" s="1"/>
  <c r="O65" i="3"/>
  <c r="N65" i="3"/>
  <c r="M65" i="3"/>
  <c r="L65" i="3"/>
  <c r="K65" i="3"/>
  <c r="K67" i="3" s="1"/>
  <c r="J65" i="3"/>
  <c r="I65" i="3"/>
  <c r="H65" i="3"/>
  <c r="G65" i="3"/>
  <c r="F65" i="3"/>
  <c r="E65" i="3"/>
  <c r="CS64" i="3"/>
  <c r="CR64" i="3"/>
  <c r="CR67" i="3" s="1"/>
  <c r="CQ64" i="3"/>
  <c r="CP64" i="3"/>
  <c r="CO64" i="3"/>
  <c r="CN64" i="3"/>
  <c r="CM64" i="3"/>
  <c r="CM67" i="3" s="1"/>
  <c r="CL64" i="3"/>
  <c r="CK64" i="3"/>
  <c r="CJ64" i="3"/>
  <c r="CI64" i="3"/>
  <c r="CI67" i="3" s="1"/>
  <c r="CH64" i="3"/>
  <c r="CH67" i="3" s="1"/>
  <c r="CG64" i="3"/>
  <c r="CF64" i="3"/>
  <c r="CF67" i="3" s="1"/>
  <c r="CE64" i="3"/>
  <c r="CD64" i="3"/>
  <c r="CC64" i="3"/>
  <c r="CC67" i="3" s="1"/>
  <c r="CB64" i="3"/>
  <c r="CA64" i="3"/>
  <c r="CA67" i="3" s="1"/>
  <c r="BZ64" i="3"/>
  <c r="BY64" i="3"/>
  <c r="BX64" i="3"/>
  <c r="BX67" i="3" s="1"/>
  <c r="BW64" i="3"/>
  <c r="BV64" i="3"/>
  <c r="BV67" i="3" s="1"/>
  <c r="BU64" i="3"/>
  <c r="BT64" i="3"/>
  <c r="BT67" i="3" s="1"/>
  <c r="BS64" i="3"/>
  <c r="BR64" i="3"/>
  <c r="BQ64" i="3"/>
  <c r="BQ67" i="3" s="1"/>
  <c r="BP64" i="3"/>
  <c r="BO64" i="3"/>
  <c r="BO67" i="3" s="1"/>
  <c r="BN64" i="3"/>
  <c r="BM64" i="3"/>
  <c r="BL64" i="3"/>
  <c r="BK64" i="3"/>
  <c r="BK67" i="3" s="1"/>
  <c r="BJ64" i="3"/>
  <c r="BJ67" i="3" s="1"/>
  <c r="BI64" i="3"/>
  <c r="BH64" i="3"/>
  <c r="BH67" i="3" s="1"/>
  <c r="BG64" i="3"/>
  <c r="BF64" i="3"/>
  <c r="BE64" i="3"/>
  <c r="BE67" i="3" s="1"/>
  <c r="BD64" i="3"/>
  <c r="BC64" i="3"/>
  <c r="BC67" i="3" s="1"/>
  <c r="BB64" i="3"/>
  <c r="BA64" i="3"/>
  <c r="AZ64" i="3"/>
  <c r="AY64" i="3"/>
  <c r="AY67" i="3" s="1"/>
  <c r="AX64" i="3"/>
  <c r="AX67" i="3" s="1"/>
  <c r="AW64" i="3"/>
  <c r="AV64" i="3"/>
  <c r="AV67" i="3" s="1"/>
  <c r="AU64" i="3"/>
  <c r="AT64" i="3"/>
  <c r="AS64" i="3"/>
  <c r="AR64" i="3"/>
  <c r="AQ64" i="3"/>
  <c r="AQ67" i="3" s="1"/>
  <c r="AP64" i="3"/>
  <c r="AO64" i="3"/>
  <c r="AO67" i="3" s="1"/>
  <c r="AN64" i="3"/>
  <c r="AM64" i="3"/>
  <c r="AL64" i="3"/>
  <c r="AL67" i="3" s="1"/>
  <c r="AK64" i="3"/>
  <c r="AJ64" i="3"/>
  <c r="AJ67" i="3" s="1"/>
  <c r="AI64" i="3"/>
  <c r="AH64" i="3"/>
  <c r="AG64" i="3"/>
  <c r="AG67" i="3" s="1"/>
  <c r="AF64" i="3"/>
  <c r="AE64" i="3"/>
  <c r="AE67" i="3" s="1"/>
  <c r="AD64" i="3"/>
  <c r="AC64" i="3"/>
  <c r="AC67" i="3" s="1"/>
  <c r="AB64" i="3"/>
  <c r="AA64" i="3"/>
  <c r="AA67" i="3" s="1"/>
  <c r="Z64" i="3"/>
  <c r="Z67" i="3" s="1"/>
  <c r="Y64" i="3"/>
  <c r="X64" i="3"/>
  <c r="X67" i="3" s="1"/>
  <c r="W64" i="3"/>
  <c r="V64" i="3"/>
  <c r="U64" i="3"/>
  <c r="U67" i="3" s="1"/>
  <c r="T64" i="3"/>
  <c r="S64" i="3"/>
  <c r="S67" i="3" s="1"/>
  <c r="R64" i="3"/>
  <c r="Q64" i="3"/>
  <c r="P64" i="3"/>
  <c r="O64" i="3"/>
  <c r="N64" i="3"/>
  <c r="N67" i="3" s="1"/>
  <c r="M64" i="3"/>
  <c r="L64" i="3"/>
  <c r="L67" i="3" s="1"/>
  <c r="K64" i="3"/>
  <c r="J64" i="3"/>
  <c r="I64" i="3"/>
  <c r="I67" i="3" s="1"/>
  <c r="H64" i="3"/>
  <c r="G64" i="3"/>
  <c r="G67" i="3" s="1"/>
  <c r="F64" i="3"/>
  <c r="E64" i="3"/>
  <c r="CP60" i="3"/>
  <c r="CK60" i="3"/>
  <c r="CD60" i="3"/>
  <c r="CB60" i="3"/>
  <c r="BW60" i="3"/>
  <c r="BP60" i="3"/>
  <c r="BB60" i="3"/>
  <c r="AY60" i="3"/>
  <c r="AR60" i="3"/>
  <c r="AN60" i="3"/>
  <c r="AH60" i="3"/>
  <c r="AF60" i="3"/>
  <c r="AA60" i="3"/>
  <c r="T60" i="3"/>
  <c r="P60" i="3"/>
  <c r="O60" i="3"/>
  <c r="F60"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S59" i="3"/>
  <c r="R59" i="3"/>
  <c r="Q59" i="3"/>
  <c r="P59" i="3"/>
  <c r="O59" i="3"/>
  <c r="N59" i="3"/>
  <c r="M59" i="3"/>
  <c r="L59" i="3"/>
  <c r="K59" i="3"/>
  <c r="J59" i="3"/>
  <c r="I59" i="3"/>
  <c r="C59" i="3" s="1"/>
  <c r="H59" i="3"/>
  <c r="G59" i="3"/>
  <c r="F59" i="3"/>
  <c r="E59" i="3"/>
  <c r="CS58" i="3"/>
  <c r="CR58" i="3"/>
  <c r="CR60" i="3" s="1"/>
  <c r="CQ58" i="3"/>
  <c r="CQ60" i="3" s="1"/>
  <c r="CP58" i="3"/>
  <c r="CO58" i="3"/>
  <c r="CN58" i="3"/>
  <c r="CN60" i="3" s="1"/>
  <c r="CM58" i="3"/>
  <c r="CM60" i="3" s="1"/>
  <c r="CL58" i="3"/>
  <c r="CL60" i="3" s="1"/>
  <c r="CK58" i="3"/>
  <c r="CJ58" i="3"/>
  <c r="CI58" i="3"/>
  <c r="CI60" i="3" s="1"/>
  <c r="CH58" i="3"/>
  <c r="CH60" i="3" s="1"/>
  <c r="CG58" i="3"/>
  <c r="CF58" i="3"/>
  <c r="CF60" i="3" s="1"/>
  <c r="CE58" i="3"/>
  <c r="CE60" i="3" s="1"/>
  <c r="CD58" i="3"/>
  <c r="CC58" i="3"/>
  <c r="CB58" i="3"/>
  <c r="CA58" i="3"/>
  <c r="CA60" i="3" s="1"/>
  <c r="BZ58" i="3"/>
  <c r="BZ60" i="3" s="1"/>
  <c r="BY58" i="3"/>
  <c r="BY60" i="3" s="1"/>
  <c r="BX58" i="3"/>
  <c r="BW58" i="3"/>
  <c r="BV58" i="3"/>
  <c r="BV60" i="3" s="1"/>
  <c r="BU58" i="3"/>
  <c r="BT58" i="3"/>
  <c r="BT60" i="3" s="1"/>
  <c r="BS58" i="3"/>
  <c r="BS60" i="3" s="1"/>
  <c r="BR58" i="3"/>
  <c r="BR60" i="3" s="1"/>
  <c r="BQ58" i="3"/>
  <c r="BP58" i="3"/>
  <c r="BO58" i="3"/>
  <c r="BO60" i="3" s="1"/>
  <c r="BN58" i="3"/>
  <c r="BN60" i="3" s="1"/>
  <c r="BM58" i="3"/>
  <c r="BM60" i="3" s="1"/>
  <c r="BL58" i="3"/>
  <c r="BL60" i="3" s="1"/>
  <c r="BK58" i="3"/>
  <c r="BK60" i="3" s="1"/>
  <c r="BJ58" i="3"/>
  <c r="BJ60" i="3" s="1"/>
  <c r="BI58" i="3"/>
  <c r="BH58" i="3"/>
  <c r="BH60" i="3" s="1"/>
  <c r="BG58" i="3"/>
  <c r="BG60" i="3" s="1"/>
  <c r="BF58" i="3"/>
  <c r="BF60" i="3" s="1"/>
  <c r="BE58" i="3"/>
  <c r="BD58" i="3"/>
  <c r="BD60" i="3" s="1"/>
  <c r="BC58" i="3"/>
  <c r="BC60" i="3" s="1"/>
  <c r="BB58" i="3"/>
  <c r="BA58" i="3"/>
  <c r="BA60" i="3" s="1"/>
  <c r="AZ58" i="3"/>
  <c r="AZ60" i="3" s="1"/>
  <c r="AY58" i="3"/>
  <c r="AX58" i="3"/>
  <c r="AX60" i="3" s="1"/>
  <c r="AW58" i="3"/>
  <c r="AV58" i="3"/>
  <c r="AV60" i="3" s="1"/>
  <c r="AU58" i="3"/>
  <c r="AU60" i="3" s="1"/>
  <c r="AT58" i="3"/>
  <c r="AT60" i="3" s="1"/>
  <c r="AS58" i="3"/>
  <c r="AR58" i="3"/>
  <c r="AQ58" i="3"/>
  <c r="AQ60" i="3" s="1"/>
  <c r="AP58" i="3"/>
  <c r="AP60" i="3" s="1"/>
  <c r="AO58" i="3"/>
  <c r="AO60" i="3" s="1"/>
  <c r="AN58" i="3"/>
  <c r="AM58" i="3"/>
  <c r="AM60" i="3" s="1"/>
  <c r="AL58" i="3"/>
  <c r="AL60" i="3" s="1"/>
  <c r="AK58" i="3"/>
  <c r="AJ58" i="3"/>
  <c r="AJ60" i="3" s="1"/>
  <c r="AI58" i="3"/>
  <c r="AI60" i="3" s="1"/>
  <c r="AH58" i="3"/>
  <c r="AG58" i="3"/>
  <c r="AF58" i="3"/>
  <c r="AE58" i="3"/>
  <c r="AE60" i="3" s="1"/>
  <c r="AD58" i="3"/>
  <c r="AD60" i="3" s="1"/>
  <c r="AC58" i="3"/>
  <c r="AC60" i="3" s="1"/>
  <c r="AB58" i="3"/>
  <c r="AA58" i="3"/>
  <c r="Z58" i="3"/>
  <c r="Z60" i="3" s="1"/>
  <c r="Y58" i="3"/>
  <c r="X58" i="3"/>
  <c r="X60" i="3" s="1"/>
  <c r="W58" i="3"/>
  <c r="W60" i="3" s="1"/>
  <c r="V58" i="3"/>
  <c r="V60" i="3" s="1"/>
  <c r="U58" i="3"/>
  <c r="T58" i="3"/>
  <c r="S58" i="3"/>
  <c r="S60" i="3" s="1"/>
  <c r="R58" i="3"/>
  <c r="R60" i="3" s="1"/>
  <c r="Q58" i="3"/>
  <c r="Q60" i="3" s="1"/>
  <c r="P58" i="3"/>
  <c r="O58" i="3"/>
  <c r="N58" i="3"/>
  <c r="N60" i="3" s="1"/>
  <c r="M58" i="3"/>
  <c r="L58" i="3"/>
  <c r="L60" i="3" s="1"/>
  <c r="K58" i="3"/>
  <c r="K60" i="3" s="1"/>
  <c r="J58" i="3"/>
  <c r="J60" i="3" s="1"/>
  <c r="I58" i="3"/>
  <c r="H58" i="3"/>
  <c r="H60" i="3" s="1"/>
  <c r="G58" i="3"/>
  <c r="G60" i="3" s="1"/>
  <c r="F58" i="3"/>
  <c r="E58" i="3"/>
  <c r="CN55" i="3"/>
  <c r="CM55" i="3"/>
  <c r="CI55" i="3"/>
  <c r="CG55" i="3"/>
  <c r="CE55" i="3"/>
  <c r="BW55" i="3"/>
  <c r="BU55" i="3"/>
  <c r="BP55" i="3"/>
  <c r="BK55" i="3"/>
  <c r="BI55" i="3"/>
  <c r="AY55" i="3"/>
  <c r="AW55" i="3"/>
  <c r="AR55" i="3"/>
  <c r="AM55" i="3"/>
  <c r="W55" i="3"/>
  <c r="O55" i="3"/>
  <c r="K55" i="3"/>
  <c r="H55"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Q55" i="3" s="1"/>
  <c r="BP54" i="3"/>
  <c r="BO54" i="3"/>
  <c r="BN54" i="3"/>
  <c r="BM54" i="3"/>
  <c r="BL54" i="3"/>
  <c r="BK54" i="3"/>
  <c r="BJ54" i="3"/>
  <c r="BI54" i="3"/>
  <c r="BH54" i="3"/>
  <c r="BG54" i="3"/>
  <c r="BF54" i="3"/>
  <c r="BE54" i="3"/>
  <c r="BD54" i="3"/>
  <c r="BC54" i="3"/>
  <c r="BB54" i="3"/>
  <c r="BA54" i="3"/>
  <c r="AZ54" i="3"/>
  <c r="AY54" i="3"/>
  <c r="AX54" i="3"/>
  <c r="AW54" i="3"/>
  <c r="AV54" i="3"/>
  <c r="AU54" i="3"/>
  <c r="AT54" i="3"/>
  <c r="AS54" i="3"/>
  <c r="AS55" i="3" s="1"/>
  <c r="AR54" i="3"/>
  <c r="AQ54" i="3"/>
  <c r="AP54" i="3"/>
  <c r="AO54" i="3"/>
  <c r="AN54" i="3"/>
  <c r="AM54" i="3"/>
  <c r="AL54" i="3"/>
  <c r="AK54" i="3"/>
  <c r="AJ54" i="3"/>
  <c r="AI54" i="3"/>
  <c r="AH54" i="3"/>
  <c r="AG54" i="3"/>
  <c r="AG55" i="3" s="1"/>
  <c r="AF54" i="3"/>
  <c r="AE54" i="3"/>
  <c r="AD54" i="3"/>
  <c r="AC54" i="3"/>
  <c r="AB54" i="3"/>
  <c r="AA54" i="3"/>
  <c r="Z54" i="3"/>
  <c r="Y54" i="3"/>
  <c r="X54" i="3"/>
  <c r="W54" i="3"/>
  <c r="V54" i="3"/>
  <c r="U54" i="3"/>
  <c r="T54" i="3"/>
  <c r="S54" i="3"/>
  <c r="R54" i="3"/>
  <c r="Q54" i="3"/>
  <c r="P54" i="3"/>
  <c r="O54" i="3"/>
  <c r="N54" i="3"/>
  <c r="M54" i="3"/>
  <c r="L54" i="3"/>
  <c r="K54" i="3"/>
  <c r="J54" i="3"/>
  <c r="I54" i="3"/>
  <c r="I55" i="3" s="1"/>
  <c r="H54" i="3"/>
  <c r="G54" i="3"/>
  <c r="F54" i="3"/>
  <c r="F55" i="3" s="1"/>
  <c r="E54" i="3"/>
  <c r="CS53" i="3"/>
  <c r="CS55" i="3" s="1"/>
  <c r="CR53" i="3"/>
  <c r="CR55" i="3" s="1"/>
  <c r="CQ53" i="3"/>
  <c r="CQ55" i="3" s="1"/>
  <c r="CP53" i="3"/>
  <c r="CP55" i="3" s="1"/>
  <c r="CO53" i="3"/>
  <c r="CN53" i="3"/>
  <c r="CM53" i="3"/>
  <c r="CL53" i="3"/>
  <c r="CK53" i="3"/>
  <c r="CK55" i="3" s="1"/>
  <c r="CJ53" i="3"/>
  <c r="CJ55" i="3" s="1"/>
  <c r="CI53" i="3"/>
  <c r="CH53" i="3"/>
  <c r="CH55" i="3" s="1"/>
  <c r="CG53" i="3"/>
  <c r="CF53" i="3"/>
  <c r="CF55" i="3" s="1"/>
  <c r="CE53" i="3"/>
  <c r="CD53" i="3"/>
  <c r="CD55" i="3" s="1"/>
  <c r="CC53" i="3"/>
  <c r="CB53" i="3"/>
  <c r="CB55" i="3" s="1"/>
  <c r="CA53" i="3"/>
  <c r="CA55" i="3" s="1"/>
  <c r="BZ53" i="3"/>
  <c r="BY53" i="3"/>
  <c r="BY55" i="3" s="1"/>
  <c r="BX53" i="3"/>
  <c r="BX55" i="3" s="1"/>
  <c r="BW53" i="3"/>
  <c r="BV53" i="3"/>
  <c r="BV55" i="3" s="1"/>
  <c r="BU53" i="3"/>
  <c r="BT53" i="3"/>
  <c r="BT55" i="3" s="1"/>
  <c r="BS53" i="3"/>
  <c r="BS55" i="3" s="1"/>
  <c r="BR53" i="3"/>
  <c r="BR55" i="3" s="1"/>
  <c r="BQ53" i="3"/>
  <c r="BP53" i="3"/>
  <c r="BO53" i="3"/>
  <c r="BO55" i="3" s="1"/>
  <c r="BN53" i="3"/>
  <c r="BM53" i="3"/>
  <c r="BM55" i="3" s="1"/>
  <c r="BL53" i="3"/>
  <c r="BL55" i="3" s="1"/>
  <c r="BK53" i="3"/>
  <c r="BJ53" i="3"/>
  <c r="BJ55" i="3" s="1"/>
  <c r="BI53" i="3"/>
  <c r="BH53" i="3"/>
  <c r="BH55" i="3" s="1"/>
  <c r="BG53" i="3"/>
  <c r="BG55" i="3" s="1"/>
  <c r="BF53" i="3"/>
  <c r="BF55" i="3" s="1"/>
  <c r="BE53" i="3"/>
  <c r="BE55" i="3" s="1"/>
  <c r="BD53" i="3"/>
  <c r="BD55" i="3" s="1"/>
  <c r="BC53" i="3"/>
  <c r="BC55" i="3" s="1"/>
  <c r="BB53" i="3"/>
  <c r="BA53" i="3"/>
  <c r="BA55" i="3" s="1"/>
  <c r="AZ53" i="3"/>
  <c r="AZ55" i="3" s="1"/>
  <c r="AY53" i="3"/>
  <c r="AX53" i="3"/>
  <c r="AX55" i="3" s="1"/>
  <c r="AW53" i="3"/>
  <c r="AV53" i="3"/>
  <c r="AV55" i="3" s="1"/>
  <c r="AU53" i="3"/>
  <c r="AU55" i="3" s="1"/>
  <c r="AT53" i="3"/>
  <c r="AT55" i="3" s="1"/>
  <c r="AS53" i="3"/>
  <c r="AR53" i="3"/>
  <c r="AQ53" i="3"/>
  <c r="AQ55" i="3" s="1"/>
  <c r="AP53" i="3"/>
  <c r="AO53" i="3"/>
  <c r="AO55" i="3" s="1"/>
  <c r="AN53" i="3"/>
  <c r="AN55" i="3" s="1"/>
  <c r="AM53" i="3"/>
  <c r="AL53" i="3"/>
  <c r="AL55" i="3" s="1"/>
  <c r="AK53" i="3"/>
  <c r="AK55" i="3" s="1"/>
  <c r="AJ53" i="3"/>
  <c r="AJ55" i="3" s="1"/>
  <c r="AI53" i="3"/>
  <c r="AI55" i="3" s="1"/>
  <c r="AH53" i="3"/>
  <c r="AH55" i="3" s="1"/>
  <c r="AG53" i="3"/>
  <c r="AF53" i="3"/>
  <c r="AF55" i="3" s="1"/>
  <c r="AE53" i="3"/>
  <c r="AE55" i="3" s="1"/>
  <c r="AD53" i="3"/>
  <c r="AC53" i="3"/>
  <c r="AC55" i="3" s="1"/>
  <c r="AB53" i="3"/>
  <c r="AB55" i="3" s="1"/>
  <c r="AA53" i="3"/>
  <c r="AA55" i="3" s="1"/>
  <c r="Z53" i="3"/>
  <c r="Z55" i="3" s="1"/>
  <c r="Y53" i="3"/>
  <c r="Y55" i="3" s="1"/>
  <c r="X53" i="3"/>
  <c r="X55" i="3" s="1"/>
  <c r="W53" i="3"/>
  <c r="V53" i="3"/>
  <c r="V55" i="3" s="1"/>
  <c r="U53" i="3"/>
  <c r="U55" i="3" s="1"/>
  <c r="T53" i="3"/>
  <c r="T55" i="3" s="1"/>
  <c r="S53" i="3"/>
  <c r="S55" i="3" s="1"/>
  <c r="R53" i="3"/>
  <c r="Q53" i="3"/>
  <c r="Q55" i="3" s="1"/>
  <c r="P53" i="3"/>
  <c r="P55" i="3" s="1"/>
  <c r="O53" i="3"/>
  <c r="N53" i="3"/>
  <c r="N55" i="3" s="1"/>
  <c r="M53" i="3"/>
  <c r="M55" i="3" s="1"/>
  <c r="L53" i="3"/>
  <c r="L55" i="3" s="1"/>
  <c r="K53" i="3"/>
  <c r="J53" i="3"/>
  <c r="J55" i="3" s="1"/>
  <c r="I53" i="3"/>
  <c r="H53" i="3"/>
  <c r="G53" i="3"/>
  <c r="G55" i="3" s="1"/>
  <c r="F53" i="3"/>
  <c r="E53" i="3"/>
  <c r="E55" i="3" s="1"/>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S48" i="3"/>
  <c r="R48" i="3"/>
  <c r="Q48" i="3"/>
  <c r="P48" i="3"/>
  <c r="O48" i="3"/>
  <c r="N48" i="3"/>
  <c r="M48" i="3"/>
  <c r="L48" i="3"/>
  <c r="K48" i="3"/>
  <c r="J48" i="3"/>
  <c r="I48" i="3"/>
  <c r="H48" i="3"/>
  <c r="G48" i="3"/>
  <c r="F48" i="3"/>
  <c r="E48"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S47" i="3"/>
  <c r="R47" i="3"/>
  <c r="Q47" i="3"/>
  <c r="P47" i="3"/>
  <c r="O47" i="3"/>
  <c r="N47" i="3"/>
  <c r="M47" i="3"/>
  <c r="L47" i="3"/>
  <c r="K47" i="3"/>
  <c r="J47" i="3"/>
  <c r="I47" i="3"/>
  <c r="H47" i="3"/>
  <c r="G47" i="3"/>
  <c r="F47" i="3"/>
  <c r="E47"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S46" i="3"/>
  <c r="R46" i="3"/>
  <c r="Q46" i="3"/>
  <c r="P46" i="3"/>
  <c r="O46" i="3"/>
  <c r="N46" i="3"/>
  <c r="M46" i="3"/>
  <c r="L46" i="3"/>
  <c r="K46" i="3"/>
  <c r="J46" i="3"/>
  <c r="I46" i="3"/>
  <c r="H46" i="3"/>
  <c r="G46" i="3"/>
  <c r="F46" i="3"/>
  <c r="E46" i="3"/>
  <c r="CS45" i="3"/>
  <c r="CR45" i="3"/>
  <c r="CQ45" i="3"/>
  <c r="CP45" i="3"/>
  <c r="CO45" i="3"/>
  <c r="CN45" i="3"/>
  <c r="CM45" i="3"/>
  <c r="CL45" i="3"/>
  <c r="CK45" i="3"/>
  <c r="CJ45" i="3"/>
  <c r="CI45" i="3"/>
  <c r="CI49" i="3" s="1"/>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M49" i="3" s="1"/>
  <c r="AL45" i="3"/>
  <c r="AK45" i="3"/>
  <c r="AJ45" i="3"/>
  <c r="AI45" i="3"/>
  <c r="AH45" i="3"/>
  <c r="AG45" i="3"/>
  <c r="AF45" i="3"/>
  <c r="AE45" i="3"/>
  <c r="AD45" i="3"/>
  <c r="AC45" i="3"/>
  <c r="AB45" i="3"/>
  <c r="AA45" i="3"/>
  <c r="AA49" i="3" s="1"/>
  <c r="Z45" i="3"/>
  <c r="Y45" i="3"/>
  <c r="X45" i="3"/>
  <c r="W45" i="3"/>
  <c r="V45" i="3"/>
  <c r="U45" i="3"/>
  <c r="T45" i="3"/>
  <c r="S45" i="3"/>
  <c r="R45" i="3"/>
  <c r="Q45" i="3"/>
  <c r="P45" i="3"/>
  <c r="O45" i="3"/>
  <c r="N45" i="3"/>
  <c r="M45" i="3"/>
  <c r="L45" i="3"/>
  <c r="K45" i="3"/>
  <c r="J45" i="3"/>
  <c r="I45" i="3"/>
  <c r="H45" i="3"/>
  <c r="G45" i="3"/>
  <c r="F45" i="3"/>
  <c r="E45"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S44" i="3"/>
  <c r="R44" i="3"/>
  <c r="Q44" i="3"/>
  <c r="P44" i="3"/>
  <c r="O44" i="3"/>
  <c r="N44" i="3"/>
  <c r="M44" i="3"/>
  <c r="L44" i="3"/>
  <c r="K44" i="3"/>
  <c r="J44" i="3"/>
  <c r="I44" i="3"/>
  <c r="H44" i="3"/>
  <c r="G44" i="3"/>
  <c r="F44" i="3"/>
  <c r="E44"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S43" i="3"/>
  <c r="R43" i="3"/>
  <c r="Q43" i="3"/>
  <c r="P43" i="3"/>
  <c r="O43" i="3"/>
  <c r="N43" i="3"/>
  <c r="M43" i="3"/>
  <c r="L43" i="3"/>
  <c r="K43" i="3"/>
  <c r="J43" i="3"/>
  <c r="I43" i="3"/>
  <c r="H43" i="3"/>
  <c r="G43" i="3"/>
  <c r="F43" i="3"/>
  <c r="E43" i="3"/>
  <c r="CS42" i="3"/>
  <c r="CR42" i="3"/>
  <c r="CR49" i="3" s="1"/>
  <c r="CQ42" i="3"/>
  <c r="CP42" i="3"/>
  <c r="CO42" i="3"/>
  <c r="CO49" i="3" s="1"/>
  <c r="CN42" i="3"/>
  <c r="CM42" i="3"/>
  <c r="CM49" i="3" s="1"/>
  <c r="CL42" i="3"/>
  <c r="CK42" i="3"/>
  <c r="CK49" i="3" s="1"/>
  <c r="CJ42" i="3"/>
  <c r="CI42" i="3"/>
  <c r="CH42" i="3"/>
  <c r="CG42" i="3"/>
  <c r="CF42" i="3"/>
  <c r="CF49" i="3" s="1"/>
  <c r="CE42" i="3"/>
  <c r="CD42" i="3"/>
  <c r="CC42" i="3"/>
  <c r="CC49" i="3" s="1"/>
  <c r="CB42" i="3"/>
  <c r="CA42" i="3"/>
  <c r="CA49" i="3" s="1"/>
  <c r="BZ42" i="3"/>
  <c r="BY42" i="3"/>
  <c r="BY49" i="3" s="1"/>
  <c r="BX42" i="3"/>
  <c r="BW42" i="3"/>
  <c r="BV42" i="3"/>
  <c r="BU42" i="3"/>
  <c r="BT42" i="3"/>
  <c r="BT49" i="3" s="1"/>
  <c r="BS42" i="3"/>
  <c r="BR42" i="3"/>
  <c r="BQ42" i="3"/>
  <c r="BQ49" i="3" s="1"/>
  <c r="BP42" i="3"/>
  <c r="BO42" i="3"/>
  <c r="BO49" i="3" s="1"/>
  <c r="BN42" i="3"/>
  <c r="BM42" i="3"/>
  <c r="BM49" i="3" s="1"/>
  <c r="BL42" i="3"/>
  <c r="BK42" i="3"/>
  <c r="BJ42" i="3"/>
  <c r="BI42" i="3"/>
  <c r="BH42" i="3"/>
  <c r="BH49" i="3" s="1"/>
  <c r="BG42" i="3"/>
  <c r="BF42" i="3"/>
  <c r="BE42" i="3"/>
  <c r="BE49" i="3" s="1"/>
  <c r="BD42" i="3"/>
  <c r="BC42" i="3"/>
  <c r="BC49" i="3" s="1"/>
  <c r="BB42" i="3"/>
  <c r="BA42" i="3"/>
  <c r="BA49" i="3" s="1"/>
  <c r="AZ42" i="3"/>
  <c r="AY42" i="3"/>
  <c r="AX42" i="3"/>
  <c r="AW42" i="3"/>
  <c r="AV42" i="3"/>
  <c r="AV49" i="3" s="1"/>
  <c r="AU42" i="3"/>
  <c r="AT42" i="3"/>
  <c r="AS42" i="3"/>
  <c r="AS49" i="3" s="1"/>
  <c r="AR42" i="3"/>
  <c r="AQ42" i="3"/>
  <c r="AQ49" i="3" s="1"/>
  <c r="AP42" i="3"/>
  <c r="AO42" i="3"/>
  <c r="AO49" i="3" s="1"/>
  <c r="AN42" i="3"/>
  <c r="AM42" i="3"/>
  <c r="AL42" i="3"/>
  <c r="AK42" i="3"/>
  <c r="AJ42" i="3"/>
  <c r="AJ49" i="3" s="1"/>
  <c r="AI42" i="3"/>
  <c r="AH42" i="3"/>
  <c r="AG42" i="3"/>
  <c r="AG49" i="3" s="1"/>
  <c r="AF42" i="3"/>
  <c r="AE42" i="3"/>
  <c r="AE49" i="3" s="1"/>
  <c r="AD42" i="3"/>
  <c r="AC42" i="3"/>
  <c r="AC49" i="3" s="1"/>
  <c r="AB42" i="3"/>
  <c r="AA42" i="3"/>
  <c r="Z42" i="3"/>
  <c r="Y42" i="3"/>
  <c r="X42" i="3"/>
  <c r="X49" i="3" s="1"/>
  <c r="W42" i="3"/>
  <c r="V42" i="3"/>
  <c r="U42" i="3"/>
  <c r="U49" i="3" s="1"/>
  <c r="T42" i="3"/>
  <c r="T49" i="3" s="1"/>
  <c r="S42" i="3"/>
  <c r="S49" i="3" s="1"/>
  <c r="R42" i="3"/>
  <c r="Q42" i="3"/>
  <c r="Q49" i="3" s="1"/>
  <c r="P42" i="3"/>
  <c r="O42" i="3"/>
  <c r="N42" i="3"/>
  <c r="M42" i="3"/>
  <c r="L42" i="3"/>
  <c r="L49" i="3" s="1"/>
  <c r="K42" i="3"/>
  <c r="J42" i="3"/>
  <c r="I42" i="3"/>
  <c r="I49" i="3" s="1"/>
  <c r="H42" i="3"/>
  <c r="H49" i="3" s="1"/>
  <c r="G42" i="3"/>
  <c r="G49" i="3" s="1"/>
  <c r="F42" i="3"/>
  <c r="E42"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S36" i="3"/>
  <c r="R36" i="3"/>
  <c r="Q36" i="3"/>
  <c r="P36" i="3"/>
  <c r="O36" i="3"/>
  <c r="N36" i="3"/>
  <c r="M36" i="3"/>
  <c r="L36" i="3"/>
  <c r="K36" i="3"/>
  <c r="J36" i="3"/>
  <c r="I36" i="3"/>
  <c r="H36" i="3"/>
  <c r="G36" i="3"/>
  <c r="F36" i="3"/>
  <c r="E36"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S35" i="3"/>
  <c r="R35" i="3"/>
  <c r="Q35" i="3"/>
  <c r="P35" i="3"/>
  <c r="O35" i="3"/>
  <c r="N35" i="3"/>
  <c r="M35" i="3"/>
  <c r="L35" i="3"/>
  <c r="K35" i="3"/>
  <c r="J35" i="3"/>
  <c r="I35" i="3"/>
  <c r="H35" i="3"/>
  <c r="G35" i="3"/>
  <c r="F35" i="3"/>
  <c r="E35"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S34" i="3"/>
  <c r="R34" i="3"/>
  <c r="Q34" i="3"/>
  <c r="P34" i="3"/>
  <c r="O34" i="3"/>
  <c r="N34" i="3"/>
  <c r="M34" i="3"/>
  <c r="L34" i="3"/>
  <c r="K34" i="3"/>
  <c r="J34" i="3"/>
  <c r="I34" i="3"/>
  <c r="H34" i="3"/>
  <c r="G34" i="3"/>
  <c r="F34" i="3"/>
  <c r="E34"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S33" i="3"/>
  <c r="R33" i="3"/>
  <c r="Q33" i="3"/>
  <c r="P33" i="3"/>
  <c r="O33" i="3"/>
  <c r="N33" i="3"/>
  <c r="M33" i="3"/>
  <c r="L33" i="3"/>
  <c r="K33" i="3"/>
  <c r="J33" i="3"/>
  <c r="I33" i="3"/>
  <c r="H33" i="3"/>
  <c r="G33" i="3"/>
  <c r="F33" i="3"/>
  <c r="E33"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S31" i="3"/>
  <c r="R31" i="3"/>
  <c r="Q31" i="3"/>
  <c r="P31" i="3"/>
  <c r="O31" i="3"/>
  <c r="N31" i="3"/>
  <c r="M31" i="3"/>
  <c r="L31" i="3"/>
  <c r="K31" i="3"/>
  <c r="J31" i="3"/>
  <c r="I31" i="3"/>
  <c r="H31" i="3"/>
  <c r="G31" i="3"/>
  <c r="C31" i="3" s="1"/>
  <c r="F31" i="3"/>
  <c r="E31"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O37" i="3" s="1"/>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E37" i="3" s="1"/>
  <c r="AD30" i="3"/>
  <c r="AC30" i="3"/>
  <c r="AB30" i="3"/>
  <c r="AA30" i="3"/>
  <c r="Z30" i="3"/>
  <c r="Y30" i="3"/>
  <c r="X30" i="3"/>
  <c r="W30" i="3"/>
  <c r="V30" i="3"/>
  <c r="U30" i="3"/>
  <c r="T30" i="3"/>
  <c r="S30" i="3"/>
  <c r="R30" i="3"/>
  <c r="Q30" i="3"/>
  <c r="P30" i="3"/>
  <c r="O30" i="3"/>
  <c r="N30" i="3"/>
  <c r="M30" i="3"/>
  <c r="L30" i="3"/>
  <c r="K30" i="3"/>
  <c r="J30" i="3"/>
  <c r="I30" i="3"/>
  <c r="H30" i="3"/>
  <c r="G30" i="3"/>
  <c r="F30" i="3"/>
  <c r="E30" i="3"/>
  <c r="C30" i="3"/>
  <c r="CS29" i="3"/>
  <c r="CR29" i="3"/>
  <c r="CQ29" i="3"/>
  <c r="CP29" i="3"/>
  <c r="CO29" i="3"/>
  <c r="CN29" i="3"/>
  <c r="CM29" i="3"/>
  <c r="CL29" i="3"/>
  <c r="CK29" i="3"/>
  <c r="CJ29" i="3"/>
  <c r="CJ37" i="3" s="1"/>
  <c r="CI29" i="3"/>
  <c r="CI37" i="3" s="1"/>
  <c r="CH29" i="3"/>
  <c r="CH37" i="3" s="1"/>
  <c r="CG29" i="3"/>
  <c r="CF29" i="3"/>
  <c r="CE29" i="3"/>
  <c r="CD29" i="3"/>
  <c r="CC29" i="3"/>
  <c r="CB29" i="3"/>
  <c r="CA29" i="3"/>
  <c r="BZ29" i="3"/>
  <c r="BY29" i="3"/>
  <c r="BX29" i="3"/>
  <c r="BX37" i="3" s="1"/>
  <c r="BW29" i="3"/>
  <c r="BV29" i="3"/>
  <c r="BV37" i="3" s="1"/>
  <c r="BU29" i="3"/>
  <c r="BT29" i="3"/>
  <c r="BS29" i="3"/>
  <c r="BR29" i="3"/>
  <c r="BQ29" i="3"/>
  <c r="BP29" i="3"/>
  <c r="BO29" i="3"/>
  <c r="BN29" i="3"/>
  <c r="BM29" i="3"/>
  <c r="BL29" i="3"/>
  <c r="BL37" i="3" s="1"/>
  <c r="BK29" i="3"/>
  <c r="BJ29" i="3"/>
  <c r="BJ37" i="3" s="1"/>
  <c r="BI29" i="3"/>
  <c r="BH29" i="3"/>
  <c r="BG29" i="3"/>
  <c r="BF29" i="3"/>
  <c r="BE29" i="3"/>
  <c r="BD29" i="3"/>
  <c r="BC29" i="3"/>
  <c r="BB29" i="3"/>
  <c r="BA29" i="3"/>
  <c r="AZ29" i="3"/>
  <c r="AZ37" i="3" s="1"/>
  <c r="AY29" i="3"/>
  <c r="AX29" i="3"/>
  <c r="AX37" i="3" s="1"/>
  <c r="AW29" i="3"/>
  <c r="AV29" i="3"/>
  <c r="AU29" i="3"/>
  <c r="AU37" i="3" s="1"/>
  <c r="AT29" i="3"/>
  <c r="AS29" i="3"/>
  <c r="AR29" i="3"/>
  <c r="AQ29" i="3"/>
  <c r="AP29" i="3"/>
  <c r="AO29" i="3"/>
  <c r="AN29" i="3"/>
  <c r="AN37" i="3" s="1"/>
  <c r="AM29" i="3"/>
  <c r="AL29" i="3"/>
  <c r="AL37" i="3" s="1"/>
  <c r="AK29" i="3"/>
  <c r="AJ29" i="3"/>
  <c r="AI29" i="3"/>
  <c r="AH29" i="3"/>
  <c r="AG29" i="3"/>
  <c r="AF29" i="3"/>
  <c r="AE29" i="3"/>
  <c r="AD29" i="3"/>
  <c r="AC29" i="3"/>
  <c r="AB29" i="3"/>
  <c r="AB37" i="3" s="1"/>
  <c r="AA29" i="3"/>
  <c r="Z29" i="3"/>
  <c r="Z37" i="3" s="1"/>
  <c r="Y29" i="3"/>
  <c r="X29" i="3"/>
  <c r="W29" i="3"/>
  <c r="V29" i="3"/>
  <c r="U29" i="3"/>
  <c r="T29" i="3"/>
  <c r="S29" i="3"/>
  <c r="R29" i="3"/>
  <c r="Q29" i="3"/>
  <c r="P29" i="3"/>
  <c r="P37" i="3" s="1"/>
  <c r="O29" i="3"/>
  <c r="O37" i="3" s="1"/>
  <c r="N29" i="3"/>
  <c r="N37" i="3" s="1"/>
  <c r="M29" i="3"/>
  <c r="L29" i="3"/>
  <c r="K29" i="3"/>
  <c r="J29" i="3"/>
  <c r="I29" i="3"/>
  <c r="H29" i="3"/>
  <c r="G29" i="3"/>
  <c r="F29" i="3"/>
  <c r="E29"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H25" i="3" s="1"/>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L25" i="3" s="1"/>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CS21" i="3"/>
  <c r="CS25" i="3" s="1"/>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Z25" i="3" s="1"/>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C21" i="3" s="1"/>
  <c r="L21" i="3"/>
  <c r="K21" i="3"/>
  <c r="J21" i="3"/>
  <c r="I21" i="3"/>
  <c r="H21" i="3"/>
  <c r="G21" i="3"/>
  <c r="F21" i="3"/>
  <c r="E21"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Y25" i="3" s="1"/>
  <c r="AX20" i="3"/>
  <c r="AW20" i="3"/>
  <c r="AV20" i="3"/>
  <c r="AU20" i="3"/>
  <c r="AT20" i="3"/>
  <c r="AS20" i="3"/>
  <c r="AR20" i="3"/>
  <c r="AQ20" i="3"/>
  <c r="AP20" i="3"/>
  <c r="AO20" i="3"/>
  <c r="AN20" i="3"/>
  <c r="AM20" i="3"/>
  <c r="AL20" i="3"/>
  <c r="AK20" i="3"/>
  <c r="AJ20" i="3"/>
  <c r="AJ25" i="3" s="1"/>
  <c r="AI20" i="3"/>
  <c r="AH20" i="3"/>
  <c r="AG20" i="3"/>
  <c r="AF20" i="3"/>
  <c r="AE20" i="3"/>
  <c r="AD20" i="3"/>
  <c r="AC20" i="3"/>
  <c r="AB20" i="3"/>
  <c r="AA20" i="3"/>
  <c r="Z20" i="3"/>
  <c r="Y20" i="3"/>
  <c r="X20" i="3"/>
  <c r="W20" i="3"/>
  <c r="V20" i="3"/>
  <c r="U20" i="3"/>
  <c r="T20" i="3"/>
  <c r="S20" i="3"/>
  <c r="R20" i="3"/>
  <c r="Q20" i="3"/>
  <c r="P20" i="3"/>
  <c r="O20" i="3"/>
  <c r="O25" i="3" s="1"/>
  <c r="N20" i="3"/>
  <c r="M20" i="3"/>
  <c r="L20" i="3"/>
  <c r="K20" i="3"/>
  <c r="J20" i="3"/>
  <c r="I20" i="3"/>
  <c r="H20" i="3"/>
  <c r="G20" i="3"/>
  <c r="F20" i="3"/>
  <c r="E20" i="3"/>
  <c r="CS19" i="3"/>
  <c r="CR19" i="3"/>
  <c r="CR25" i="3" s="1"/>
  <c r="CQ19" i="3"/>
  <c r="CP19" i="3"/>
  <c r="CO19" i="3"/>
  <c r="CN19" i="3"/>
  <c r="CM19" i="3"/>
  <c r="CL19" i="3"/>
  <c r="CK19" i="3"/>
  <c r="CJ19" i="3"/>
  <c r="CJ25" i="3" s="1"/>
  <c r="CI19" i="3"/>
  <c r="CH19" i="3"/>
  <c r="CG19" i="3"/>
  <c r="CF19" i="3"/>
  <c r="CF25" i="3" s="1"/>
  <c r="CE19" i="3"/>
  <c r="CE25" i="3" s="1"/>
  <c r="CD19" i="3"/>
  <c r="CD25" i="3" s="1"/>
  <c r="CC19" i="3"/>
  <c r="CB19" i="3"/>
  <c r="CA19" i="3"/>
  <c r="BZ19" i="3"/>
  <c r="BY19" i="3"/>
  <c r="BX19" i="3"/>
  <c r="BW19" i="3"/>
  <c r="BV19" i="3"/>
  <c r="BU19" i="3"/>
  <c r="BU25" i="3" s="1"/>
  <c r="BT19" i="3"/>
  <c r="BS19" i="3"/>
  <c r="BR19" i="3"/>
  <c r="BR25" i="3" s="1"/>
  <c r="BQ19" i="3"/>
  <c r="BP19" i="3"/>
  <c r="BO19" i="3"/>
  <c r="BN19" i="3"/>
  <c r="BM19" i="3"/>
  <c r="BL19" i="3"/>
  <c r="BK19" i="3"/>
  <c r="BJ19" i="3"/>
  <c r="BI19" i="3"/>
  <c r="BH19" i="3"/>
  <c r="BG19" i="3"/>
  <c r="BF19" i="3"/>
  <c r="BF25" i="3" s="1"/>
  <c r="BE19" i="3"/>
  <c r="BD19" i="3"/>
  <c r="BC19" i="3"/>
  <c r="BB19" i="3"/>
  <c r="BA19" i="3"/>
  <c r="AZ19" i="3"/>
  <c r="AY19" i="3"/>
  <c r="AX19" i="3"/>
  <c r="AW19" i="3"/>
  <c r="AW25" i="3" s="1"/>
  <c r="AV19" i="3"/>
  <c r="AV25" i="3" s="1"/>
  <c r="AU19" i="3"/>
  <c r="AT19" i="3"/>
  <c r="AS19" i="3"/>
  <c r="AR19" i="3"/>
  <c r="AQ19" i="3"/>
  <c r="AP19" i="3"/>
  <c r="AO19" i="3"/>
  <c r="AN19" i="3"/>
  <c r="AN25" i="3" s="1"/>
  <c r="AM19" i="3"/>
  <c r="AL19" i="3"/>
  <c r="AK19" i="3"/>
  <c r="AJ19" i="3"/>
  <c r="AI19" i="3"/>
  <c r="AH19" i="3"/>
  <c r="AG19" i="3"/>
  <c r="AF19" i="3"/>
  <c r="AF25" i="3" s="1"/>
  <c r="AE19" i="3"/>
  <c r="AD19" i="3"/>
  <c r="AC19" i="3"/>
  <c r="AB19" i="3"/>
  <c r="AA19" i="3"/>
  <c r="Z19" i="3"/>
  <c r="Y19" i="3"/>
  <c r="Y25" i="3" s="1"/>
  <c r="X19" i="3"/>
  <c r="W19" i="3"/>
  <c r="V19" i="3"/>
  <c r="V25" i="3" s="1"/>
  <c r="U19" i="3"/>
  <c r="T19" i="3"/>
  <c r="S19" i="3"/>
  <c r="R19" i="3"/>
  <c r="Q19" i="3"/>
  <c r="P19" i="3"/>
  <c r="P25" i="3" s="1"/>
  <c r="O19" i="3"/>
  <c r="N19" i="3"/>
  <c r="M19" i="3"/>
  <c r="L19" i="3"/>
  <c r="K19" i="3"/>
  <c r="J19" i="3"/>
  <c r="J25" i="3" s="1"/>
  <c r="I19" i="3"/>
  <c r="H19" i="3"/>
  <c r="G19" i="3"/>
  <c r="F19" i="3"/>
  <c r="E19" i="3"/>
  <c r="BI14" i="3"/>
  <c r="BH14" i="3"/>
  <c r="BF14" i="3"/>
  <c r="N14" i="3"/>
  <c r="K14"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S12" i="3"/>
  <c r="R12" i="3"/>
  <c r="Q12" i="3"/>
  <c r="P12" i="3"/>
  <c r="C12" i="3" s="1"/>
  <c r="O12" i="3"/>
  <c r="N12" i="3"/>
  <c r="M12" i="3"/>
  <c r="L12" i="3"/>
  <c r="K12" i="3"/>
  <c r="J12" i="3"/>
  <c r="I12" i="3"/>
  <c r="H12" i="3"/>
  <c r="G12" i="3"/>
  <c r="F12" i="3"/>
  <c r="E12" i="3"/>
  <c r="CS11" i="3"/>
  <c r="CS14" i="3" s="1"/>
  <c r="CR11" i="3"/>
  <c r="CR14" i="3" s="1"/>
  <c r="CQ11" i="3"/>
  <c r="CQ14" i="3" s="1"/>
  <c r="CP11" i="3"/>
  <c r="CO11" i="3"/>
  <c r="CN11" i="3"/>
  <c r="CM11" i="3"/>
  <c r="CL11" i="3"/>
  <c r="CK11" i="3"/>
  <c r="CJ11" i="3"/>
  <c r="CI11" i="3"/>
  <c r="CI14" i="3" s="1"/>
  <c r="CH11" i="3"/>
  <c r="CH14" i="3" s="1"/>
  <c r="CG11" i="3"/>
  <c r="CG14" i="3" s="1"/>
  <c r="CF11" i="3"/>
  <c r="CE11" i="3"/>
  <c r="CE14" i="3" s="1"/>
  <c r="CD11" i="3"/>
  <c r="CC11" i="3"/>
  <c r="CB11" i="3"/>
  <c r="CB14" i="3" s="1"/>
  <c r="CA11" i="3"/>
  <c r="CA14" i="3" s="1"/>
  <c r="BZ11" i="3"/>
  <c r="BY11" i="3"/>
  <c r="BY14" i="3" s="1"/>
  <c r="BX11" i="3"/>
  <c r="BW11" i="3"/>
  <c r="BW14" i="3" s="1"/>
  <c r="BV11" i="3"/>
  <c r="BV14" i="3" s="1"/>
  <c r="BU11" i="3"/>
  <c r="BU14" i="3" s="1"/>
  <c r="BT11" i="3"/>
  <c r="BT14" i="3" s="1"/>
  <c r="BS11" i="3"/>
  <c r="BR11" i="3"/>
  <c r="BQ11" i="3"/>
  <c r="BP11" i="3"/>
  <c r="BO11" i="3"/>
  <c r="BN11" i="3"/>
  <c r="BM11" i="3"/>
  <c r="BL11" i="3"/>
  <c r="BK11" i="3"/>
  <c r="BK14" i="3" s="1"/>
  <c r="BJ11" i="3"/>
  <c r="BJ14" i="3" s="1"/>
  <c r="BI11" i="3"/>
  <c r="BH11" i="3"/>
  <c r="BG11" i="3"/>
  <c r="BG14" i="3" s="1"/>
  <c r="BF11" i="3"/>
  <c r="BE11" i="3"/>
  <c r="BD11" i="3"/>
  <c r="BC11" i="3"/>
  <c r="BB11" i="3"/>
  <c r="BA11" i="3"/>
  <c r="AZ11" i="3"/>
  <c r="AY11" i="3"/>
  <c r="AY14" i="3" s="1"/>
  <c r="AX11" i="3"/>
  <c r="AX14" i="3" s="1"/>
  <c r="AW11" i="3"/>
  <c r="AW14" i="3" s="1"/>
  <c r="AV11" i="3"/>
  <c r="AV14" i="3" s="1"/>
  <c r="AU11" i="3"/>
  <c r="AU14" i="3" s="1"/>
  <c r="AT11" i="3"/>
  <c r="AT14" i="3" s="1"/>
  <c r="AS11" i="3"/>
  <c r="AR11" i="3"/>
  <c r="AQ11" i="3"/>
  <c r="AP11" i="3"/>
  <c r="AO11" i="3"/>
  <c r="AN11" i="3"/>
  <c r="AM11" i="3"/>
  <c r="AM14" i="3" s="1"/>
  <c r="AL11" i="3"/>
  <c r="AL14" i="3" s="1"/>
  <c r="AK11" i="3"/>
  <c r="AK14" i="3" s="1"/>
  <c r="AJ11" i="3"/>
  <c r="AI11" i="3"/>
  <c r="AI14" i="3" s="1"/>
  <c r="AH11" i="3"/>
  <c r="AG11" i="3"/>
  <c r="AF11" i="3"/>
  <c r="AE11" i="3"/>
  <c r="AD11" i="3"/>
  <c r="AC11" i="3"/>
  <c r="AC14" i="3" s="1"/>
  <c r="AB11" i="3"/>
  <c r="AA11" i="3"/>
  <c r="AA14" i="3" s="1"/>
  <c r="Z11" i="3"/>
  <c r="Z14" i="3" s="1"/>
  <c r="Y11" i="3"/>
  <c r="Y14" i="3" s="1"/>
  <c r="X11" i="3"/>
  <c r="X14" i="3" s="1"/>
  <c r="W11" i="3"/>
  <c r="V11" i="3"/>
  <c r="U11" i="3"/>
  <c r="T11" i="3"/>
  <c r="T14" i="3" s="1"/>
  <c r="T5" i="3" s="1"/>
  <c r="S11" i="3"/>
  <c r="R11" i="3"/>
  <c r="Q11" i="3"/>
  <c r="P11" i="3"/>
  <c r="O11" i="3"/>
  <c r="O14" i="3" s="1"/>
  <c r="N11" i="3"/>
  <c r="C11" i="3" s="1"/>
  <c r="M11" i="3"/>
  <c r="M14" i="3" s="1"/>
  <c r="L11" i="3"/>
  <c r="L14" i="3" s="1"/>
  <c r="K11" i="3"/>
  <c r="J11" i="3"/>
  <c r="I11" i="3"/>
  <c r="H11" i="3"/>
  <c r="G11" i="3"/>
  <c r="F11" i="3"/>
  <c r="E11"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S6" i="3"/>
  <c r="R6" i="3"/>
  <c r="Q6" i="3"/>
  <c r="P6" i="3"/>
  <c r="O6" i="3"/>
  <c r="N6" i="3"/>
  <c r="M6" i="3"/>
  <c r="L6" i="3"/>
  <c r="D6" i="3" s="1"/>
  <c r="K6" i="3"/>
  <c r="J6" i="3"/>
  <c r="I6" i="3"/>
  <c r="H6" i="3"/>
  <c r="G6" i="3"/>
  <c r="F6" i="3"/>
  <c r="E6" i="3"/>
  <c r="K119" i="2"/>
  <c r="J119" i="2"/>
  <c r="I119" i="2"/>
  <c r="E119" i="2"/>
  <c r="C119" i="2"/>
  <c r="K118" i="2"/>
  <c r="J118" i="2"/>
  <c r="I118" i="2"/>
  <c r="E118" i="2"/>
  <c r="C118" i="2"/>
  <c r="K117" i="2"/>
  <c r="J117" i="2"/>
  <c r="I117" i="2"/>
  <c r="E117" i="2"/>
  <c r="C117" i="2"/>
  <c r="K116" i="2"/>
  <c r="J116" i="2"/>
  <c r="I116" i="2"/>
  <c r="E116" i="2"/>
  <c r="C116" i="2"/>
  <c r="K115" i="2"/>
  <c r="J115" i="2"/>
  <c r="I115" i="2"/>
  <c r="E115" i="2"/>
  <c r="C115" i="2"/>
  <c r="K114" i="2"/>
  <c r="J114" i="2"/>
  <c r="I114" i="2"/>
  <c r="E114" i="2"/>
  <c r="C114" i="2"/>
  <c r="K113" i="2"/>
  <c r="J113" i="2"/>
  <c r="I113" i="2"/>
  <c r="E113" i="2"/>
  <c r="C113" i="2"/>
  <c r="K112" i="2"/>
  <c r="J112" i="2"/>
  <c r="I112" i="2"/>
  <c r="E112" i="2"/>
  <c r="C112" i="2"/>
  <c r="K111" i="2"/>
  <c r="J111" i="2"/>
  <c r="I111" i="2"/>
  <c r="E111" i="2"/>
  <c r="C111" i="2"/>
  <c r="K110" i="2"/>
  <c r="J110" i="2"/>
  <c r="I110" i="2"/>
  <c r="E110" i="2"/>
  <c r="C110" i="2"/>
  <c r="K109" i="2"/>
  <c r="J109" i="2"/>
  <c r="I109" i="2"/>
  <c r="E109" i="2"/>
  <c r="C109" i="2"/>
  <c r="K108" i="2"/>
  <c r="J108" i="2"/>
  <c r="I108" i="2"/>
  <c r="E108" i="2"/>
  <c r="C108" i="2"/>
  <c r="K107" i="2"/>
  <c r="J107" i="2"/>
  <c r="I107" i="2"/>
  <c r="E107" i="2"/>
  <c r="C107" i="2"/>
  <c r="K106" i="2"/>
  <c r="J106" i="2"/>
  <c r="I106" i="2"/>
  <c r="E106" i="2"/>
  <c r="C106" i="2"/>
  <c r="K105" i="2"/>
  <c r="J105" i="2"/>
  <c r="I105" i="2"/>
  <c r="E105" i="2"/>
  <c r="C105" i="2"/>
  <c r="K104" i="2"/>
  <c r="J104" i="2"/>
  <c r="I104" i="2"/>
  <c r="E104" i="2"/>
  <c r="C104" i="2"/>
  <c r="K103" i="2"/>
  <c r="J103" i="2"/>
  <c r="I103" i="2"/>
  <c r="E103" i="2"/>
  <c r="C103" i="2"/>
  <c r="K102" i="2"/>
  <c r="J102" i="2"/>
  <c r="I102" i="2"/>
  <c r="E102" i="2"/>
  <c r="C102" i="2"/>
  <c r="K101" i="2"/>
  <c r="J101" i="2"/>
  <c r="I101" i="2"/>
  <c r="E101" i="2"/>
  <c r="C101" i="2"/>
  <c r="K100" i="2"/>
  <c r="J100" i="2"/>
  <c r="I100" i="2"/>
  <c r="E100" i="2"/>
  <c r="C100" i="2"/>
  <c r="J99" i="2"/>
  <c r="I99" i="2"/>
  <c r="E99" i="2"/>
  <c r="C99" i="2"/>
  <c r="K98" i="2"/>
  <c r="J98" i="2"/>
  <c r="I98" i="2"/>
  <c r="E98" i="2"/>
  <c r="C98" i="2"/>
  <c r="K97" i="2"/>
  <c r="J97" i="2"/>
  <c r="I97" i="2"/>
  <c r="E97" i="2"/>
  <c r="C97" i="2"/>
  <c r="K96" i="2"/>
  <c r="J96" i="2"/>
  <c r="I96" i="2"/>
  <c r="E96" i="2"/>
  <c r="C96" i="2"/>
  <c r="K95" i="2"/>
  <c r="J95" i="2"/>
  <c r="I95" i="2"/>
  <c r="E95" i="2"/>
  <c r="C95" i="2"/>
  <c r="K94" i="2"/>
  <c r="J94" i="2"/>
  <c r="I94" i="2"/>
  <c r="E94" i="2"/>
  <c r="C94" i="2"/>
  <c r="K93" i="2"/>
  <c r="J93" i="2"/>
  <c r="I93" i="2"/>
  <c r="E93" i="2"/>
  <c r="C93" i="2"/>
  <c r="K92" i="2"/>
  <c r="J92" i="2"/>
  <c r="I92" i="2"/>
  <c r="E92" i="2"/>
  <c r="C92" i="2"/>
  <c r="K91" i="2"/>
  <c r="J91" i="2"/>
  <c r="I91" i="2"/>
  <c r="E91" i="2"/>
  <c r="C91" i="2"/>
  <c r="J90" i="2"/>
  <c r="I90" i="2"/>
  <c r="E90" i="2"/>
  <c r="C90" i="2"/>
  <c r="K89" i="2"/>
  <c r="J89" i="2"/>
  <c r="I89" i="2"/>
  <c r="E89" i="2"/>
  <c r="C89" i="2"/>
  <c r="K88" i="2"/>
  <c r="J88" i="2"/>
  <c r="I88" i="2"/>
  <c r="E88" i="2"/>
  <c r="C88" i="2"/>
  <c r="K87" i="2"/>
  <c r="J87" i="2"/>
  <c r="I87" i="2"/>
  <c r="E87" i="2"/>
  <c r="C87" i="2"/>
  <c r="K86" i="2"/>
  <c r="J86" i="2"/>
  <c r="I86" i="2"/>
  <c r="E86" i="2"/>
  <c r="C86" i="2"/>
  <c r="K85" i="2"/>
  <c r="J85" i="2"/>
  <c r="I85" i="2"/>
  <c r="E85" i="2"/>
  <c r="C85" i="2"/>
  <c r="K84" i="2"/>
  <c r="J84" i="2"/>
  <c r="I84" i="2"/>
  <c r="E84" i="2"/>
  <c r="C84" i="2"/>
  <c r="K83" i="2"/>
  <c r="J83" i="2"/>
  <c r="I83" i="2"/>
  <c r="E83" i="2"/>
  <c r="C83" i="2"/>
  <c r="K82" i="2"/>
  <c r="J82" i="2"/>
  <c r="I82" i="2"/>
  <c r="E82" i="2"/>
  <c r="C82" i="2"/>
  <c r="K81" i="2"/>
  <c r="J81" i="2"/>
  <c r="I81" i="2"/>
  <c r="E81" i="2"/>
  <c r="C81" i="2"/>
  <c r="K80" i="2"/>
  <c r="J80" i="2"/>
  <c r="I80" i="2"/>
  <c r="E80" i="2"/>
  <c r="C80" i="2"/>
  <c r="K79" i="2"/>
  <c r="J79" i="2"/>
  <c r="I79" i="2"/>
  <c r="E79" i="2"/>
  <c r="C79" i="2"/>
  <c r="J78" i="2"/>
  <c r="I78" i="2"/>
  <c r="E78" i="2"/>
  <c r="C78" i="2"/>
  <c r="K77" i="2"/>
  <c r="J77" i="2"/>
  <c r="I77" i="2"/>
  <c r="E77" i="2"/>
  <c r="C77" i="2"/>
  <c r="K76" i="2"/>
  <c r="J76" i="2"/>
  <c r="I76" i="2"/>
  <c r="E76" i="2"/>
  <c r="C76" i="2"/>
  <c r="K75" i="2"/>
  <c r="J75" i="2"/>
  <c r="I75" i="2"/>
  <c r="E75" i="2"/>
  <c r="C75" i="2"/>
  <c r="K74" i="2"/>
  <c r="J74" i="2"/>
  <c r="I74" i="2"/>
  <c r="E74" i="2"/>
  <c r="C74" i="2"/>
  <c r="K73" i="2"/>
  <c r="J73" i="2"/>
  <c r="I73" i="2"/>
  <c r="E73" i="2"/>
  <c r="C73" i="2"/>
  <c r="K72" i="2"/>
  <c r="J72" i="2"/>
  <c r="I72" i="2"/>
  <c r="E72" i="2"/>
  <c r="C72" i="2"/>
  <c r="K71" i="2"/>
  <c r="J71" i="2"/>
  <c r="I71" i="2"/>
  <c r="E71" i="2"/>
  <c r="C71" i="2"/>
  <c r="K70" i="2"/>
  <c r="J70" i="2"/>
  <c r="I70" i="2"/>
  <c r="E70" i="2"/>
  <c r="C70" i="2"/>
  <c r="K69" i="2"/>
  <c r="J69" i="2"/>
  <c r="I69" i="2"/>
  <c r="E69" i="2"/>
  <c r="C69" i="2"/>
  <c r="K68" i="2"/>
  <c r="J68" i="2"/>
  <c r="I68" i="2"/>
  <c r="E68" i="2"/>
  <c r="C68" i="2"/>
  <c r="K67" i="2"/>
  <c r="J67" i="2"/>
  <c r="I67" i="2"/>
  <c r="E67" i="2"/>
  <c r="C67" i="2"/>
  <c r="K66" i="2"/>
  <c r="J66" i="2"/>
  <c r="I66" i="2"/>
  <c r="E66" i="2"/>
  <c r="C66" i="2"/>
  <c r="K65" i="2"/>
  <c r="J65" i="2"/>
  <c r="I65" i="2"/>
  <c r="E65" i="2"/>
  <c r="C65" i="2"/>
  <c r="K64" i="2"/>
  <c r="J64" i="2"/>
  <c r="I64" i="2"/>
  <c r="E64" i="2"/>
  <c r="C64" i="2"/>
  <c r="J63" i="2"/>
  <c r="I63" i="2"/>
  <c r="E63" i="2"/>
  <c r="C63" i="2"/>
  <c r="K62" i="2"/>
  <c r="J62" i="2"/>
  <c r="I62" i="2"/>
  <c r="E62" i="2"/>
  <c r="C62" i="2"/>
  <c r="K61" i="2"/>
  <c r="J61" i="2"/>
  <c r="I61" i="2"/>
  <c r="E61" i="2"/>
  <c r="C61" i="2"/>
  <c r="K60" i="2"/>
  <c r="J60" i="2"/>
  <c r="I60" i="2"/>
  <c r="E60" i="2"/>
  <c r="C60" i="2"/>
  <c r="K59" i="2"/>
  <c r="J59" i="2"/>
  <c r="I59" i="2"/>
  <c r="I122" i="2" s="1"/>
  <c r="E59" i="2"/>
  <c r="C59" i="2"/>
  <c r="K58" i="2"/>
  <c r="J58" i="2"/>
  <c r="I58" i="2"/>
  <c r="E58" i="2"/>
  <c r="C58" i="2"/>
  <c r="K57" i="2"/>
  <c r="J57" i="2"/>
  <c r="I57" i="2"/>
  <c r="E57" i="2"/>
  <c r="C57" i="2"/>
  <c r="K56" i="2"/>
  <c r="J56" i="2"/>
  <c r="I56" i="2"/>
  <c r="E56" i="2"/>
  <c r="C56" i="2"/>
  <c r="K55" i="2"/>
  <c r="J55" i="2"/>
  <c r="I55" i="2"/>
  <c r="E55" i="2"/>
  <c r="C55" i="2"/>
  <c r="K54" i="2"/>
  <c r="J54" i="2"/>
  <c r="J122" i="2" s="1"/>
  <c r="I54" i="2"/>
  <c r="E54" i="2"/>
  <c r="C54" i="2"/>
  <c r="K53" i="2"/>
  <c r="J53" i="2"/>
  <c r="I53" i="2"/>
  <c r="E53" i="2"/>
  <c r="C53" i="2"/>
  <c r="K52" i="2"/>
  <c r="J52" i="2"/>
  <c r="I52" i="2"/>
  <c r="E52" i="2"/>
  <c r="C52" i="2"/>
  <c r="J51" i="2"/>
  <c r="I51" i="2"/>
  <c r="E51" i="2"/>
  <c r="C51" i="2"/>
  <c r="K50" i="2"/>
  <c r="J50" i="2"/>
  <c r="I50" i="2"/>
  <c r="E50" i="2"/>
  <c r="C50" i="2"/>
  <c r="K49" i="2"/>
  <c r="J49" i="2"/>
  <c r="I49" i="2"/>
  <c r="E49" i="2"/>
  <c r="C49" i="2"/>
  <c r="K48" i="2"/>
  <c r="J48" i="2"/>
  <c r="I48" i="2"/>
  <c r="E48" i="2"/>
  <c r="C48" i="2"/>
  <c r="K47" i="2"/>
  <c r="J47" i="2"/>
  <c r="I47" i="2"/>
  <c r="E47" i="2"/>
  <c r="C47" i="2"/>
  <c r="K46" i="2"/>
  <c r="J46" i="2"/>
  <c r="I46" i="2"/>
  <c r="E46" i="2"/>
  <c r="C46" i="2"/>
  <c r="K45" i="2"/>
  <c r="J45" i="2"/>
  <c r="I45" i="2"/>
  <c r="E45" i="2"/>
  <c r="C45" i="2"/>
  <c r="K44" i="2"/>
  <c r="J44" i="2"/>
  <c r="I44" i="2"/>
  <c r="E44" i="2"/>
  <c r="C44" i="2"/>
  <c r="K43" i="2"/>
  <c r="J43" i="2"/>
  <c r="I43" i="2"/>
  <c r="E43" i="2"/>
  <c r="C43" i="2"/>
  <c r="J42" i="2"/>
  <c r="I42" i="2"/>
  <c r="E42" i="2"/>
  <c r="C42" i="2"/>
  <c r="K41" i="2"/>
  <c r="J41" i="2"/>
  <c r="I41" i="2"/>
  <c r="E41" i="2"/>
  <c r="C41" i="2"/>
  <c r="K40" i="2"/>
  <c r="J40" i="2"/>
  <c r="I40" i="2"/>
  <c r="E40" i="2"/>
  <c r="C40" i="2"/>
  <c r="K39" i="2"/>
  <c r="J39" i="2"/>
  <c r="I39" i="2"/>
  <c r="E39" i="2"/>
  <c r="E122" i="2" s="1"/>
  <c r="C39" i="2"/>
  <c r="K38" i="2"/>
  <c r="J38" i="2"/>
  <c r="I38" i="2"/>
  <c r="E38" i="2"/>
  <c r="C38" i="2"/>
  <c r="K37" i="2"/>
  <c r="J37" i="2"/>
  <c r="I37" i="2"/>
  <c r="E37" i="2"/>
  <c r="C37" i="2"/>
  <c r="K36" i="2"/>
  <c r="J36" i="2"/>
  <c r="I36" i="2"/>
  <c r="E36" i="2"/>
  <c r="C36" i="2"/>
  <c r="K28" i="2"/>
  <c r="J28" i="2"/>
  <c r="I28" i="2"/>
  <c r="E28" i="2"/>
  <c r="C28" i="2"/>
  <c r="K27" i="2"/>
  <c r="J27" i="2"/>
  <c r="I27" i="2"/>
  <c r="E27" i="2"/>
  <c r="C27" i="2"/>
  <c r="J26" i="2"/>
  <c r="I26" i="2"/>
  <c r="E26" i="2"/>
  <c r="C26" i="2"/>
  <c r="K25" i="2"/>
  <c r="J25" i="2"/>
  <c r="I25" i="2"/>
  <c r="E25" i="2"/>
  <c r="C25" i="2"/>
  <c r="K24" i="2"/>
  <c r="J24" i="2"/>
  <c r="I24" i="2"/>
  <c r="E24" i="2"/>
  <c r="C24" i="2"/>
  <c r="K23" i="2"/>
  <c r="J23" i="2"/>
  <c r="I23" i="2"/>
  <c r="AF8" i="2" s="1"/>
  <c r="E23" i="2"/>
  <c r="C23" i="2"/>
  <c r="K22" i="2"/>
  <c r="J22" i="2"/>
  <c r="I22" i="2"/>
  <c r="E22" i="2"/>
  <c r="C22" i="2"/>
  <c r="J21" i="2"/>
  <c r="I21" i="2"/>
  <c r="I31" i="2" s="1"/>
  <c r="E21" i="2"/>
  <c r="C21" i="2"/>
  <c r="C31" i="2" s="1"/>
  <c r="K20" i="2"/>
  <c r="K31" i="2" s="1"/>
  <c r="J20" i="2"/>
  <c r="I20" i="2"/>
  <c r="E20" i="2"/>
  <c r="C20" i="2"/>
  <c r="AF14" i="2"/>
  <c r="C3" i="2"/>
  <c r="C12" i="1"/>
  <c r="AS14" i="3" l="1"/>
  <c r="BQ14" i="3"/>
  <c r="CO14" i="3"/>
  <c r="AE14" i="3"/>
  <c r="AQ14" i="3"/>
  <c r="CM14" i="3"/>
  <c r="J14" i="3"/>
  <c r="CP14" i="3"/>
  <c r="T37" i="3"/>
  <c r="BD37" i="3"/>
  <c r="CN37" i="3"/>
  <c r="J67" i="3"/>
  <c r="V67" i="3"/>
  <c r="AH67" i="3"/>
  <c r="AT67" i="3"/>
  <c r="BF67" i="3"/>
  <c r="BR67" i="3"/>
  <c r="CD67" i="3"/>
  <c r="CP67" i="3"/>
  <c r="C86" i="3"/>
  <c r="U110" i="3"/>
  <c r="BE110" i="3"/>
  <c r="CO110" i="3"/>
  <c r="G119" i="3"/>
  <c r="AF9" i="2"/>
  <c r="AF14" i="3"/>
  <c r="AR14" i="3"/>
  <c r="BP14" i="3"/>
  <c r="CN14" i="3"/>
  <c r="W14" i="3"/>
  <c r="BS14" i="3"/>
  <c r="C22" i="3"/>
  <c r="BK25" i="3"/>
  <c r="H67" i="3"/>
  <c r="T67" i="3"/>
  <c r="AF67" i="3"/>
  <c r="AR67" i="3"/>
  <c r="BD67" i="3"/>
  <c r="BP67" i="3"/>
  <c r="CB67" i="3"/>
  <c r="CN67" i="3"/>
  <c r="C84" i="3"/>
  <c r="G110" i="3"/>
  <c r="AE110" i="3"/>
  <c r="AQ110" i="3"/>
  <c r="CA110" i="3"/>
  <c r="C96" i="3"/>
  <c r="AI25" i="3"/>
  <c r="BM25" i="3"/>
  <c r="BP25" i="3"/>
  <c r="C44" i="3"/>
  <c r="M60" i="3"/>
  <c r="Y60" i="3"/>
  <c r="AK60" i="3"/>
  <c r="AW60" i="3"/>
  <c r="BI60" i="3"/>
  <c r="BU60" i="3"/>
  <c r="CG60" i="3"/>
  <c r="CS60" i="3"/>
  <c r="M67" i="3"/>
  <c r="Y67" i="3"/>
  <c r="AK67" i="3"/>
  <c r="AW67" i="3"/>
  <c r="BI67" i="3"/>
  <c r="BU67" i="3"/>
  <c r="CG67" i="3"/>
  <c r="CS67" i="3"/>
  <c r="Y110" i="3"/>
  <c r="AK110" i="3"/>
  <c r="AW110" i="3"/>
  <c r="BI110" i="3"/>
  <c r="BU110" i="3"/>
  <c r="AJ14" i="3"/>
  <c r="CF14" i="3"/>
  <c r="AK25" i="3"/>
  <c r="CG25" i="3"/>
  <c r="AY49" i="3"/>
  <c r="BK49" i="3"/>
  <c r="BW49" i="3"/>
  <c r="R55" i="3"/>
  <c r="AD55" i="3"/>
  <c r="AP55" i="3"/>
  <c r="BB55" i="3"/>
  <c r="BN55" i="3"/>
  <c r="BZ55" i="3"/>
  <c r="CL55" i="3"/>
  <c r="C73" i="3"/>
  <c r="AF10" i="2"/>
  <c r="L3" i="2" s="1"/>
  <c r="C24" i="1" s="1"/>
  <c r="K122" i="2"/>
  <c r="AX25" i="3"/>
  <c r="Q25" i="3"/>
  <c r="AN49" i="3"/>
  <c r="BX49" i="3"/>
  <c r="CJ49" i="3"/>
  <c r="J49" i="3"/>
  <c r="V49" i="3"/>
  <c r="AH49" i="3"/>
  <c r="AT49" i="3"/>
  <c r="BF49" i="3"/>
  <c r="BR49" i="3"/>
  <c r="CD49" i="3"/>
  <c r="CP49" i="3"/>
  <c r="AB60" i="3"/>
  <c r="BX60" i="3"/>
  <c r="CJ60" i="3"/>
  <c r="C92" i="3"/>
  <c r="AF4" i="2"/>
  <c r="J7" i="2" s="1"/>
  <c r="AF5" i="2" s="1"/>
  <c r="J9" i="2" s="1"/>
  <c r="AF6" i="2" s="1"/>
  <c r="L7" i="2" s="1"/>
  <c r="AF7" i="2" s="1"/>
  <c r="J11" i="2" s="1"/>
  <c r="C20" i="1" s="1"/>
  <c r="AY37" i="3"/>
  <c r="S110" i="3"/>
  <c r="BC110" i="3"/>
  <c r="BO110" i="3"/>
  <c r="CM110" i="3"/>
  <c r="CC55" i="3"/>
  <c r="CO55" i="3"/>
  <c r="Z78" i="3"/>
  <c r="AL78" i="3"/>
  <c r="AX78" i="3"/>
  <c r="BJ78" i="3"/>
  <c r="BV78" i="3"/>
  <c r="CH78" i="3"/>
  <c r="AB78" i="3"/>
  <c r="AN78" i="3"/>
  <c r="AZ78" i="3"/>
  <c r="BL78" i="3"/>
  <c r="BX78" i="3"/>
  <c r="CJ78" i="3"/>
  <c r="AF2" i="2"/>
  <c r="J3" i="2" s="1"/>
  <c r="C22" i="1" s="1"/>
  <c r="T25" i="3"/>
  <c r="CB25" i="3"/>
  <c r="K37" i="3"/>
  <c r="CE37" i="3"/>
  <c r="C34" i="3"/>
  <c r="AB49" i="3"/>
  <c r="AZ49" i="3"/>
  <c r="BL49" i="3"/>
  <c r="CJ67" i="3"/>
  <c r="L78" i="3"/>
  <c r="X78" i="3"/>
  <c r="AJ78" i="3"/>
  <c r="AV78" i="3"/>
  <c r="BH78" i="3"/>
  <c r="BT78" i="3"/>
  <c r="CF78" i="3"/>
  <c r="CR78" i="3"/>
  <c r="AG37" i="3"/>
  <c r="BQ37" i="3"/>
  <c r="AJ37" i="3"/>
  <c r="BT37" i="3"/>
  <c r="J78" i="3"/>
  <c r="V78" i="3"/>
  <c r="AH78" i="3"/>
  <c r="AT78" i="3"/>
  <c r="BF78" i="3"/>
  <c r="BR78" i="3"/>
  <c r="CD78" i="3"/>
  <c r="CP78" i="3"/>
  <c r="C88" i="3"/>
  <c r="AV5" i="3"/>
  <c r="CS5" i="3"/>
  <c r="AL5" i="3"/>
  <c r="O5" i="3"/>
  <c r="AE5" i="3"/>
  <c r="AQ5" i="3"/>
  <c r="AF5" i="3"/>
  <c r="AU5" i="3"/>
  <c r="U25" i="3"/>
  <c r="BQ25" i="3"/>
  <c r="CO25" i="3"/>
  <c r="AN14" i="3"/>
  <c r="AN5" i="3" s="1"/>
  <c r="BX14" i="3"/>
  <c r="AO14" i="3"/>
  <c r="BM14" i="3"/>
  <c r="BV25" i="3"/>
  <c r="BV5" i="3" s="1"/>
  <c r="AO37" i="3"/>
  <c r="CL14" i="3"/>
  <c r="BY25" i="3"/>
  <c r="BY5" i="3" s="1"/>
  <c r="X5" i="3"/>
  <c r="L37" i="3"/>
  <c r="X37" i="3"/>
  <c r="AV37" i="3"/>
  <c r="BH37" i="3"/>
  <c r="CF37" i="3"/>
  <c r="CR37" i="3"/>
  <c r="CR5" i="3" s="1"/>
  <c r="AA37" i="3"/>
  <c r="AM37" i="3"/>
  <c r="BK37" i="3"/>
  <c r="BK5" i="3" s="1"/>
  <c r="BW37" i="3"/>
  <c r="CS49" i="3"/>
  <c r="O49" i="3"/>
  <c r="C45" i="3"/>
  <c r="C13" i="3"/>
  <c r="AY5" i="3"/>
  <c r="U37" i="3"/>
  <c r="BE37" i="3"/>
  <c r="CO37" i="3"/>
  <c r="C32" i="3"/>
  <c r="BW5" i="3"/>
  <c r="Q14" i="3"/>
  <c r="CK37" i="3"/>
  <c r="I25" i="3"/>
  <c r="CC25" i="3"/>
  <c r="BL14" i="3"/>
  <c r="BL5" i="3" s="1"/>
  <c r="BF5" i="3"/>
  <c r="CP25" i="3"/>
  <c r="CP5" i="3" s="1"/>
  <c r="CK14" i="3"/>
  <c r="CK5" i="3" s="1"/>
  <c r="BG25" i="3"/>
  <c r="BG5" i="3" s="1"/>
  <c r="Z25" i="3"/>
  <c r="Z5" i="3" s="1"/>
  <c r="Q37" i="3"/>
  <c r="F14" i="3"/>
  <c r="BB14" i="3"/>
  <c r="CL37" i="3"/>
  <c r="AR37" i="3"/>
  <c r="AR5" i="3" s="1"/>
  <c r="BP37" i="3"/>
  <c r="CB37" i="3"/>
  <c r="CB5" i="3" s="1"/>
  <c r="W37" i="3"/>
  <c r="AI37" i="3"/>
  <c r="AI5" i="3" s="1"/>
  <c r="BG37" i="3"/>
  <c r="BS37" i="3"/>
  <c r="BS5" i="3" s="1"/>
  <c r="CQ37" i="3"/>
  <c r="M49" i="3"/>
  <c r="Y49" i="3"/>
  <c r="AK49" i="3"/>
  <c r="AW49" i="3"/>
  <c r="BI49" i="3"/>
  <c r="BU49" i="3"/>
  <c r="CG49" i="3"/>
  <c r="P49" i="3"/>
  <c r="C29" i="3"/>
  <c r="K25" i="3"/>
  <c r="K5" i="3" s="1"/>
  <c r="CQ25" i="3"/>
  <c r="BN14" i="3"/>
  <c r="BH5" i="3"/>
  <c r="BH25" i="3"/>
  <c r="AC25" i="3"/>
  <c r="AC5" i="3" s="1"/>
  <c r="F37" i="3"/>
  <c r="R37" i="3"/>
  <c r="BB37" i="3"/>
  <c r="BZ37" i="3"/>
  <c r="H37" i="3"/>
  <c r="M25" i="3"/>
  <c r="M5" i="3" s="1"/>
  <c r="G37" i="3"/>
  <c r="S37" i="3"/>
  <c r="AQ37" i="3"/>
  <c r="BC37" i="3"/>
  <c r="CA37" i="3"/>
  <c r="CM37" i="3"/>
  <c r="I37" i="3"/>
  <c r="AS37" i="3"/>
  <c r="CC37" i="3"/>
  <c r="N49" i="3"/>
  <c r="Z49" i="3"/>
  <c r="AL49" i="3"/>
  <c r="AX49" i="3"/>
  <c r="AX5" i="3" s="1"/>
  <c r="BJ49" i="3"/>
  <c r="BV49" i="3"/>
  <c r="CH49" i="3"/>
  <c r="AS25" i="3"/>
  <c r="AB14" i="3"/>
  <c r="E14" i="3"/>
  <c r="W25" i="3"/>
  <c r="BS25" i="3"/>
  <c r="E37" i="3"/>
  <c r="BA37" i="3"/>
  <c r="BM37" i="3"/>
  <c r="AP14" i="3"/>
  <c r="AP5" i="3" s="1"/>
  <c r="H14" i="3"/>
  <c r="H5" i="3" s="1"/>
  <c r="BT25" i="3"/>
  <c r="BT5" i="3" s="1"/>
  <c r="AA25" i="3"/>
  <c r="AA5" i="3" s="1"/>
  <c r="AO25" i="3"/>
  <c r="BN37" i="3"/>
  <c r="AF37" i="3"/>
  <c r="G14" i="3"/>
  <c r="S14" i="3"/>
  <c r="BC14" i="3"/>
  <c r="BO14" i="3"/>
  <c r="I14" i="3"/>
  <c r="U14" i="3"/>
  <c r="U5" i="3" s="1"/>
  <c r="AG14" i="3"/>
  <c r="AG5" i="3" s="1"/>
  <c r="BE14" i="3"/>
  <c r="CC14" i="3"/>
  <c r="BI25" i="3"/>
  <c r="C33" i="3"/>
  <c r="C122" i="2"/>
  <c r="AF15" i="2" s="1"/>
  <c r="C5" i="2" s="1"/>
  <c r="A5" i="3" s="1"/>
  <c r="N25" i="3"/>
  <c r="N5" i="3" s="1"/>
  <c r="AL25" i="3"/>
  <c r="BJ25" i="3"/>
  <c r="BJ5" i="3" s="1"/>
  <c r="CH25" i="3"/>
  <c r="CH5" i="3" s="1"/>
  <c r="CA5" i="3"/>
  <c r="AM5" i="3"/>
  <c r="P14" i="3"/>
  <c r="P5" i="3" s="1"/>
  <c r="CJ14" i="3"/>
  <c r="CJ5" i="3" s="1"/>
  <c r="AT25" i="3"/>
  <c r="AT5" i="3" s="1"/>
  <c r="BZ14" i="3"/>
  <c r="L25" i="3"/>
  <c r="CK25" i="3"/>
  <c r="AD37" i="3"/>
  <c r="R25" i="3"/>
  <c r="AD25" i="3"/>
  <c r="BN25" i="3"/>
  <c r="H25" i="3"/>
  <c r="BD25" i="3"/>
  <c r="CN25" i="3"/>
  <c r="CN5" i="3" s="1"/>
  <c r="BE25" i="3"/>
  <c r="BA14" i="3"/>
  <c r="AU25" i="3"/>
  <c r="AD14" i="3"/>
  <c r="X25" i="3"/>
  <c r="E25" i="3"/>
  <c r="BA25" i="3"/>
  <c r="AP37" i="3"/>
  <c r="AM25" i="3"/>
  <c r="CI25" i="3"/>
  <c r="CI5" i="3" s="1"/>
  <c r="CL25" i="3"/>
  <c r="AR25" i="3"/>
  <c r="V14" i="3"/>
  <c r="V5" i="3" s="1"/>
  <c r="AH14" i="3"/>
  <c r="BR14" i="3"/>
  <c r="BR5" i="3" s="1"/>
  <c r="CD14" i="3"/>
  <c r="AJ5" i="3"/>
  <c r="CF5" i="3"/>
  <c r="C19" i="3"/>
  <c r="AB25" i="3"/>
  <c r="BX25" i="3"/>
  <c r="J37" i="3"/>
  <c r="J5" i="3" s="1"/>
  <c r="V37" i="3"/>
  <c r="AH37" i="3"/>
  <c r="AT37" i="3"/>
  <c r="BF37" i="3"/>
  <c r="BR37" i="3"/>
  <c r="CD37" i="3"/>
  <c r="CP37" i="3"/>
  <c r="C35" i="3"/>
  <c r="AG25" i="3"/>
  <c r="AZ14" i="3"/>
  <c r="AZ5" i="3" s="1"/>
  <c r="AC37" i="3"/>
  <c r="BY37" i="3"/>
  <c r="R14" i="3"/>
  <c r="BD14" i="3"/>
  <c r="BW25" i="3"/>
  <c r="F25" i="3"/>
  <c r="C20" i="3"/>
  <c r="AP25" i="3"/>
  <c r="BB25" i="3"/>
  <c r="BZ25" i="3"/>
  <c r="L5" i="3"/>
  <c r="C36" i="3"/>
  <c r="C43" i="3"/>
  <c r="C42" i="3"/>
  <c r="C47" i="3"/>
  <c r="C66" i="3"/>
  <c r="F78" i="3"/>
  <c r="C53" i="3"/>
  <c r="C65" i="3"/>
  <c r="C58" i="3"/>
  <c r="M78" i="3"/>
  <c r="Y78" i="3"/>
  <c r="C46" i="3"/>
  <c r="C64" i="3"/>
  <c r="F67" i="3"/>
  <c r="R67" i="3"/>
  <c r="AD67" i="3"/>
  <c r="AP67" i="3"/>
  <c r="BB67" i="3"/>
  <c r="BN67" i="3"/>
  <c r="BZ67" i="3"/>
  <c r="CL67" i="3"/>
  <c r="K49" i="3"/>
  <c r="W49" i="3"/>
  <c r="AI49" i="3"/>
  <c r="AU49" i="3"/>
  <c r="BG49" i="3"/>
  <c r="BS49" i="3"/>
  <c r="CE49" i="3"/>
  <c r="CE5" i="3" s="1"/>
  <c r="CQ49" i="3"/>
  <c r="E49" i="3"/>
  <c r="I60" i="3"/>
  <c r="U60" i="3"/>
  <c r="AG60" i="3"/>
  <c r="AS60" i="3"/>
  <c r="AS5" i="3" s="1"/>
  <c r="BE60" i="3"/>
  <c r="BQ60" i="3"/>
  <c r="CC60" i="3"/>
  <c r="CO60" i="3"/>
  <c r="CO5" i="3" s="1"/>
  <c r="O110" i="3"/>
  <c r="C83" i="3"/>
  <c r="AA110" i="3"/>
  <c r="AM110" i="3"/>
  <c r="AY110" i="3"/>
  <c r="BK110" i="3"/>
  <c r="BW110" i="3"/>
  <c r="CI110" i="3"/>
  <c r="E110" i="3"/>
  <c r="Q110" i="3"/>
  <c r="AC110" i="3"/>
  <c r="AO110" i="3"/>
  <c r="BA110" i="3"/>
  <c r="BM110" i="3"/>
  <c r="BY110" i="3"/>
  <c r="CK110" i="3"/>
  <c r="M110" i="3"/>
  <c r="C82" i="3"/>
  <c r="CG110" i="3"/>
  <c r="CS110" i="3"/>
  <c r="E31" i="2"/>
  <c r="F49" i="3"/>
  <c r="R49" i="3"/>
  <c r="AD49" i="3"/>
  <c r="AP49" i="3"/>
  <c r="BB49" i="3"/>
  <c r="BN49" i="3"/>
  <c r="BZ49" i="3"/>
  <c r="CL49" i="3"/>
  <c r="AF49" i="3"/>
  <c r="AR49" i="3"/>
  <c r="BD49" i="3"/>
  <c r="BP49" i="3"/>
  <c r="BP5" i="3" s="1"/>
  <c r="CB49" i="3"/>
  <c r="CN49" i="3"/>
  <c r="C48" i="3"/>
  <c r="C75" i="3"/>
  <c r="C81" i="3"/>
  <c r="K110" i="3"/>
  <c r="W110" i="3"/>
  <c r="AI110" i="3"/>
  <c r="AU110" i="3"/>
  <c r="BG110" i="3"/>
  <c r="BS110" i="3"/>
  <c r="CE110" i="3"/>
  <c r="CQ110" i="3"/>
  <c r="I110" i="3"/>
  <c r="G25" i="3"/>
  <c r="S25" i="3"/>
  <c r="AE25" i="3"/>
  <c r="AQ25" i="3"/>
  <c r="BC25" i="3"/>
  <c r="BO25" i="3"/>
  <c r="CA25" i="3"/>
  <c r="CM25" i="3"/>
  <c r="CM5" i="3" s="1"/>
  <c r="C74" i="3"/>
  <c r="C24" i="3"/>
  <c r="J31" i="2"/>
  <c r="AF3" i="2" s="1"/>
  <c r="J5" i="2" s="1"/>
  <c r="C23" i="1" s="1"/>
  <c r="C23" i="3"/>
  <c r="M37" i="3"/>
  <c r="Y37" i="3"/>
  <c r="Y5" i="3" s="1"/>
  <c r="AK37" i="3"/>
  <c r="AK5" i="3" s="1"/>
  <c r="AW37" i="3"/>
  <c r="AW5" i="3" s="1"/>
  <c r="BI37" i="3"/>
  <c r="BU37" i="3"/>
  <c r="BU5" i="3" s="1"/>
  <c r="CG37" i="3"/>
  <c r="CG5" i="3" s="1"/>
  <c r="CS37" i="3"/>
  <c r="C54" i="3"/>
  <c r="E60" i="3"/>
  <c r="C21" i="1" l="1"/>
  <c r="BQ5" i="3"/>
  <c r="I5" i="3"/>
  <c r="BO5" i="3"/>
  <c r="BC5" i="3"/>
  <c r="S5" i="3"/>
  <c r="BM5" i="3"/>
  <c r="G5" i="3"/>
  <c r="W5" i="3"/>
  <c r="AO5" i="3"/>
  <c r="E5" i="3"/>
  <c r="BX5" i="3"/>
  <c r="CQ5" i="3"/>
  <c r="AD5" i="3"/>
  <c r="AB5" i="3"/>
  <c r="CD5" i="3"/>
  <c r="BD5" i="3"/>
  <c r="AH5" i="3"/>
  <c r="BZ5" i="3"/>
  <c r="BI5" i="3"/>
  <c r="BB5" i="3"/>
  <c r="CL5" i="3"/>
  <c r="BA5" i="3"/>
  <c r="CC5" i="3"/>
  <c r="F5" i="3"/>
  <c r="R5" i="3"/>
  <c r="BE5" i="3"/>
  <c r="BN5" i="3"/>
  <c r="Q5" i="3"/>
  <c r="C5" i="3" l="1"/>
  <c r="C4"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000-000001000000}">
      <text>
        <r>
          <rPr>
            <sz val="11"/>
            <color rgb="FF000000"/>
            <rFont val="Calibri"/>
          </rPr>
          <t>Sebutkan Sesuai Dengan Jenis</t>
        </r>
      </text>
    </comment>
    <comment ref="C11" authorId="0" shapeId="0" xr:uid="{00000000-0006-0000-0000-000002000000}">
      <text>
        <r>
          <rPr>
            <sz val="11"/>
            <color rgb="FF000000"/>
            <rFont val="Calibri"/>
          </rPr>
          <t>Sebutkan Nama Pengadaan</t>
        </r>
      </text>
    </comment>
    <comment ref="C12" authorId="0" shapeId="0" xr:uid="{00000000-0006-0000-0000-000003000000}">
      <text>
        <r>
          <rPr>
            <sz val="11"/>
            <color rgb="FF000000"/>
            <rFont val="Calibri"/>
          </rPr>
          <t>Contoh:
30 hari kalender</t>
        </r>
      </text>
    </comment>
    <comment ref="C13" authorId="0" shapeId="0" xr:uid="{00000000-0006-0000-0000-000004000000}">
      <text>
        <r>
          <rPr>
            <sz val="11"/>
            <color rgb="FF000000"/>
            <rFont val="Calibri"/>
          </rPr>
          <t>Pilih Tanggal/Bulan/Tahun</t>
        </r>
      </text>
    </comment>
    <comment ref="C14" authorId="0" shapeId="0" xr:uid="{00000000-0006-0000-0000-000005000000}">
      <text>
        <r>
          <rPr>
            <sz val="11"/>
            <color rgb="FF000000"/>
            <rFont val="Calibri"/>
          </rPr>
          <t>Pilih Tanggal/Bulan/Tahun</t>
        </r>
      </text>
    </comment>
    <comment ref="C17" authorId="0" shapeId="0" xr:uid="{00000000-0006-0000-0000-000006000000}">
      <text>
        <r>
          <rPr>
            <sz val="11"/>
            <color rgb="FF000000"/>
            <rFont val="Calibri"/>
          </rPr>
          <t>Masukan Nama ePustak.
Jika Belum Ada ePustaka, Harus menyertakan Mengisi Form Terlebih Dahulu</t>
        </r>
      </text>
    </comment>
    <comment ref="C28" authorId="0" shapeId="0" xr:uid="{00000000-0006-0000-0000-000007000000}">
      <text>
        <r>
          <rPr>
            <sz val="11"/>
            <color rgb="FF000000"/>
            <rFont val="Calibri"/>
          </rPr>
          <t>Masukan No SPK / No Kwitansi</t>
        </r>
      </text>
    </comment>
    <comment ref="C29" authorId="0" shapeId="0" xr:uid="{00000000-0006-0000-0000-000008000000}">
      <text>
        <r>
          <rPr>
            <sz val="11"/>
            <color rgb="FF000000"/>
            <rFont val="Calibri"/>
          </rPr>
          <t>Pilih Tanggal/Bulan/Tahun</t>
        </r>
      </text>
    </comment>
    <comment ref="C30" authorId="0" shapeId="0" xr:uid="{00000000-0006-0000-0000-000009000000}">
      <text>
        <r>
          <rPr>
            <sz val="11"/>
            <color rgb="FF000000"/>
            <rFont val="Calibri"/>
          </rPr>
          <t>Pilih Tanggal/Bulan/Tahun</t>
        </r>
      </text>
    </comment>
  </commentList>
</comments>
</file>

<file path=xl/sharedStrings.xml><?xml version="1.0" encoding="utf-8"?>
<sst xmlns="http://schemas.openxmlformats.org/spreadsheetml/2006/main" count="90390" uniqueCount="28402">
  <si>
    <t>FORM HASIL SELEKSI</t>
  </si>
  <si>
    <r>
      <rPr>
        <b/>
        <sz val="15"/>
        <color rgb="FF000000"/>
        <rFont val="Calibri, Arial"/>
      </rPr>
      <t>di iLibrary [...............</t>
    </r>
    <r>
      <rPr>
        <b/>
        <sz val="15"/>
        <color rgb="FF000000"/>
        <rFont val="Calibri, Arial"/>
      </rPr>
      <t>]</t>
    </r>
  </si>
  <si>
    <t>No</t>
  </si>
  <si>
    <t>Attributes</t>
  </si>
  <si>
    <t>Description</t>
  </si>
  <si>
    <t>---Pilih Jenis Institusi*---</t>
  </si>
  <si>
    <t>Alamat *</t>
  </si>
  <si>
    <t>Nama Pengadaan*</t>
  </si>
  <si>
    <t>Nama Pengadaan Lainnya</t>
  </si>
  <si>
    <t>Masa Pengadaan (Hari)</t>
  </si>
  <si>
    <t>Mulai*</t>
  </si>
  <si>
    <t>Selesai*</t>
  </si>
  <si>
    <t>Pengadaan Ke-*</t>
  </si>
  <si>
    <t>---Pilih---</t>
  </si>
  <si>
    <t>Jenis Pengadaan*</t>
  </si>
  <si>
    <t>--Pilih Salah Satu---</t>
  </si>
  <si>
    <t>Nama ePustaka*</t>
  </si>
  <si>
    <t>Nama Sales*</t>
  </si>
  <si>
    <t>iLibrary Version*</t>
  </si>
  <si>
    <t>Total Harga (Inc. ppn)*</t>
  </si>
  <si>
    <t>Total Harga Gross*</t>
  </si>
  <si>
    <t>Total Judul*</t>
  </si>
  <si>
    <t>Total Salinan*</t>
  </si>
  <si>
    <t>Total Perusahaan Penerbitan*</t>
  </si>
  <si>
    <t xml:space="preserve"> </t>
  </si>
  <si>
    <t>*Wajib di isi</t>
  </si>
  <si>
    <t>FORM AKTIVASI</t>
  </si>
  <si>
    <t>No SPK/Kwitanasi*</t>
  </si>
  <si>
    <t>Tgl. Aktivasi (SPK/Kwitansi)*</t>
  </si>
  <si>
    <t>Batas Waktu Pengaktifan*</t>
  </si>
  <si>
    <t>Note:</t>
  </si>
  <si>
    <t>1. Proses Pengecekan File Memerlukan waktu 2-3 hari per 500 judul setelah hasil seleksi masuk</t>
  </si>
  <si>
    <t>2. Proses Aktivan konten bisa dilakukan setelah laporan hasil pengecekan dikirim</t>
  </si>
  <si>
    <t>3. Proses Aktivasi konten 1-2 hari kerja per 500 judul setelah form pengajuan pengaktifan konten masuk</t>
  </si>
  <si>
    <t>Dengan ini untuk dapat dilakukan pengecekan katalog hasil seleksi (telampir) kemudian dapat dilajukan</t>
  </si>
  <si>
    <t>untuk diaktifkan di iLibrary dan ePustaka yang sudah disebutkan diatas.</t>
  </si>
  <si>
    <t>Tempat, 1 Januari 2024</t>
  </si>
  <si>
    <t>Pemohon (PIC)</t>
  </si>
  <si>
    <t>Diterima Oleh</t>
  </si>
  <si>
    <t>.......................</t>
  </si>
  <si>
    <t>HASIL SELEKSI</t>
  </si>
  <si>
    <t>Don't Deleted &gt;&gt;&gt;</t>
  </si>
  <si>
    <t>Rumus</t>
  </si>
  <si>
    <t>Total Judul Diseleksi</t>
  </si>
  <si>
    <t>Total Perusahaan Penerbitan</t>
  </si>
  <si>
    <t xml:space="preserve">  </t>
  </si>
  <si>
    <t>Total Penerbit</t>
  </si>
  <si>
    <t>Total Salinan Diseleksi</t>
  </si>
  <si>
    <t>Total</t>
  </si>
  <si>
    <t>Total Judul</t>
  </si>
  <si>
    <t>DPP Lain-lain</t>
  </si>
  <si>
    <t>PPN 12%</t>
  </si>
  <si>
    <t>Grand Total</t>
  </si>
  <si>
    <t>Total Penerbit atas</t>
  </si>
  <si>
    <t>Total Penerbit bawah</t>
  </si>
  <si>
    <t>Katersediaan Katalog</t>
  </si>
  <si>
    <t>Jumlah Hasil Seleksi</t>
  </si>
  <si>
    <t>Penerbit</t>
  </si>
  <si>
    <t>Jumlah Judul</t>
  </si>
  <si>
    <t>PPN/Non PPN</t>
  </si>
  <si>
    <t>Total Harga (Rp)</t>
  </si>
  <si>
    <t>Jumla Judul</t>
  </si>
  <si>
    <t>Total Copy</t>
  </si>
  <si>
    <t>Daftar Penerbit Hanya BISA pengadaan MITRA atau LELANG</t>
  </si>
  <si>
    <t>Alumni PT</t>
  </si>
  <si>
    <t>Non PPN</t>
  </si>
  <si>
    <t>Balai Pustaka PT</t>
  </si>
  <si>
    <t>Kyta Jaya Mandiri CV</t>
  </si>
  <si>
    <t>PPN</t>
  </si>
  <si>
    <t>Sindunata CV</t>
  </si>
  <si>
    <t>Syiah Kuala University Press</t>
  </si>
  <si>
    <t>UIN MALIKI PRESS</t>
  </si>
  <si>
    <t>UNISMA PRESS</t>
  </si>
  <si>
    <t>Unitomo Press</t>
  </si>
  <si>
    <t>TITIAN ILMU CV</t>
  </si>
  <si>
    <t>Daftar Penerbit BISA pengadaan PL, MITRA dan LELANG</t>
  </si>
  <si>
    <t>Alqaprint Jatinangor</t>
  </si>
  <si>
    <t>Ananta Vidya CV</t>
  </si>
  <si>
    <t>Andi Offset CV</t>
  </si>
  <si>
    <t>Bestari Buana Murni Group PT</t>
  </si>
  <si>
    <t>Bintang Semesta Media CV</t>
  </si>
  <si>
    <t>BPK Todung Sutan Gunung Mulia PT</t>
  </si>
  <si>
    <t>Brata Fancy Media PT</t>
  </si>
  <si>
    <t>Budi Utama CV (Deepublish)</t>
  </si>
  <si>
    <t>Buka Buku Pustaka</t>
  </si>
  <si>
    <t>BUMI AKSARA PT</t>
  </si>
  <si>
    <t>Cahaya Duabelas Semesta PT</t>
  </si>
  <si>
    <t>Citra Aditya Bakti PT</t>
  </si>
  <si>
    <t>Delta Edukasi Prima CV</t>
  </si>
  <si>
    <t>DIANDRA PRIMAMITRA MEDIA CV</t>
  </si>
  <si>
    <t>Dunia Pustaka Jaya PT</t>
  </si>
  <si>
    <t>Duta Pustaka Indonesia PT</t>
  </si>
  <si>
    <t>Elementa Media Literasi PT</t>
  </si>
  <si>
    <t>Elex Media Komputindo PT</t>
  </si>
  <si>
    <t>Era Adicitra Intermedia PT</t>
  </si>
  <si>
    <t>Garuda Mas Sejahtera CV</t>
  </si>
  <si>
    <t>Gava Media CV</t>
  </si>
  <si>
    <t>Gema Insani</t>
  </si>
  <si>
    <t>Graha Printama Selaras CV</t>
  </si>
  <si>
    <t>Gramedia Pustaka Utama PT</t>
  </si>
  <si>
    <t>Grasindo (Gramedia Widia Sarana Indonesia)</t>
  </si>
  <si>
    <t>Indiva Media Kreasi PT</t>
  </si>
  <si>
    <t>Indocamp CV</t>
  </si>
  <si>
    <t>Indonesia Emas Group</t>
  </si>
  <si>
    <t>Intan Pariwara Grup (Cempaka Putih PT)</t>
  </si>
  <si>
    <t>Intera CV</t>
  </si>
  <si>
    <t>Jejak Publisher CV</t>
  </si>
  <si>
    <t>Jejak Pustaka</t>
  </si>
  <si>
    <t>Jepe Press Media Utama PT</t>
  </si>
  <si>
    <t>Kanisius PT</t>
  </si>
  <si>
    <t>Kesaint Blanc Indah PT</t>
  </si>
  <si>
    <t>Kompas Media Nusantara (Penerbit Buku Kompas)</t>
  </si>
  <si>
    <t>Langgam Pustaka</t>
  </si>
  <si>
    <t>Latif Kitto Mahesa PT</t>
  </si>
  <si>
    <t>LENTERA HATI PT</t>
  </si>
  <si>
    <t>Lentera Pustaka Indonesia</t>
  </si>
  <si>
    <t>Literasi Nusantara Abadi Group PT</t>
  </si>
  <si>
    <t>Literindo Berkah Karya PT</t>
  </si>
  <si>
    <t>LOKA AKSARA CV</t>
  </si>
  <si>
    <t>Luxima Metro Media PT</t>
  </si>
  <si>
    <t>Mandar Maju CV</t>
  </si>
  <si>
    <t>Media Akselerasi</t>
  </si>
  <si>
    <t>Media Cendekia Muslim CV</t>
  </si>
  <si>
    <t>Media Dinamika Selaras PT</t>
  </si>
  <si>
    <t>Media Karya Putra CV</t>
  </si>
  <si>
    <t>Media Pressindo PT</t>
  </si>
  <si>
    <t>Mediantara Semesta PT</t>
  </si>
  <si>
    <t>Melania Publishing CV</t>
  </si>
  <si>
    <t>Mutiara Aksara CV</t>
  </si>
  <si>
    <t>Nafal Global Nusantara PT</t>
  </si>
  <si>
    <t>Niaga Swadaya PT</t>
  </si>
  <si>
    <t>Nuansa Cendekia CV</t>
  </si>
  <si>
    <t>Penebar Swadaya PT</t>
  </si>
  <si>
    <t>Penerbit Adab</t>
  </si>
  <si>
    <t>Penerbit EGC</t>
  </si>
  <si>
    <t>Penerbit IPB Press PT</t>
  </si>
  <si>
    <t>Penerbit Salemba</t>
  </si>
  <si>
    <t>Pohon Cahaya Semesta PT</t>
  </si>
  <si>
    <t>Prana Dinamika Sejahtera PT</t>
  </si>
  <si>
    <t>PrenadaMedia Group</t>
  </si>
  <si>
    <t>Pusat Data dan Analisa Tempo PT</t>
  </si>
  <si>
    <t>Puspa Swara PT</t>
  </si>
  <si>
    <t>Pustaka Baru Press</t>
  </si>
  <si>
    <t>Pustaka Bengawan CV</t>
  </si>
  <si>
    <t>Pustaka Rumah Cinta CV</t>
  </si>
  <si>
    <t>RajaGrafindo Persada PT</t>
  </si>
  <si>
    <t>Rajawali Intan Cemerlang</t>
  </si>
  <si>
    <t>Rayyana Komunikasindo PT</t>
  </si>
  <si>
    <t>Refika Aditama PT</t>
  </si>
  <si>
    <t>Remaja Rosdakarya PT</t>
  </si>
  <si>
    <t>Rene Turos Indonesia PT</t>
  </si>
  <si>
    <t>Sarana Pancakarya Nusa PT</t>
  </si>
  <si>
    <t>Scopindo Media Pustaka PT</t>
  </si>
  <si>
    <t>Seti-Aji CV</t>
  </si>
  <si>
    <t>Sinergi Prima Magna CV</t>
  </si>
  <si>
    <t>Tazkia Investindo Utama PT</t>
  </si>
  <si>
    <t>Teguh Karya CV</t>
  </si>
  <si>
    <t>Tiga Serangkai Pustaka Mandiri PT</t>
  </si>
  <si>
    <t>Trubus Swadaya PT</t>
  </si>
  <si>
    <t>UGM Press</t>
  </si>
  <si>
    <t>Penjelasan:</t>
  </si>
  <si>
    <t>1. Untuk kolom A - H tidak boleh dihilangkan, dipindahkan dan diganti</t>
  </si>
  <si>
    <t xml:space="preserve">2. Tidak boleh menghapus, memindahkan dan mengubah semua data apapun di katalog </t>
  </si>
  <si>
    <t>3. Jika ada kolam  harga lainnya silakan ditambahkan diantara kolom Copy dan Kolom Jumlah Harga</t>
  </si>
  <si>
    <t>4. Panitia pelaksana hanya mengisi jumlah copy saja dan akan langsung terlihat hasilnya di setiap Sheet Penerbit dan Sheet Hasil Seleksi</t>
  </si>
  <si>
    <t>5. Jumlah Harga, adalah jumlah harga dari semua judul belum termasuk PPN</t>
  </si>
  <si>
    <t>6. PPN 10% adalah PPN diluar harga eBook/Content</t>
  </si>
  <si>
    <t>7. Total harga adalah total dari semua harga diatasnya, jika ada PPH yang masih harus dimasukan silakan ditambahakan.</t>
  </si>
  <si>
    <t>8. Jika ada judul yang dibeli ULANG (PENAMBAHAN COPY), Berikan KETERANGAN</t>
  </si>
  <si>
    <t>9. Katalog diterima PALING LAMBAT 20 hari sebelum batas akhir berkas atau pembayaran</t>
  </si>
  <si>
    <t>10. Periksa kembali sebelum benar-benar dikirim</t>
  </si>
  <si>
    <t>REFERENSI</t>
  </si>
  <si>
    <t>Total Teridentifikasi</t>
  </si>
  <si>
    <t>Belum Teridentifikasi</t>
  </si>
  <si>
    <t>Total judul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</si>
  <si>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</si>
  <si>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</si>
  <si>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</si>
  <si>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</si>
  <si>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</si>
  <si>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</si>
  <si>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</si>
  <si>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</si>
  <si>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</si>
  <si>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</si>
  <si>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</si>
  <si>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</si>
  <si>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</si>
  <si>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</si>
  <si>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</si>
  <si>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</si>
  <si>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</si>
  <si>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</si>
  <si>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</si>
  <si>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</si>
  <si>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</si>
  <si>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</si>
  <si>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</si>
  <si>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</si>
  <si>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</si>
  <si>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</si>
  <si>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</si>
  <si>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</si>
  <si>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</si>
  <si>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</si>
  <si>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</si>
  <si>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</si>
  <si>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</si>
  <si>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</si>
  <si>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</si>
  <si>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</si>
  <si>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</si>
  <si>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</si>
  <si>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</si>
  <si>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</si>
  <si>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</si>
  <si>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</si>
  <si>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</si>
  <si>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</si>
  <si>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</si>
  <si>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</si>
  <si>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</si>
  <si>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</si>
  <si>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</si>
  <si>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</si>
  <si>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</si>
  <si>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</si>
  <si>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</si>
  <si>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</si>
  <si>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</si>
  <si>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</si>
  <si>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</si>
  <si>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</si>
  <si>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</si>
  <si>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</si>
  <si>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</si>
  <si>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</si>
  <si>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</si>
  <si>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</si>
  <si>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</si>
  <si>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</si>
  <si>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</si>
  <si>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</si>
  <si>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</si>
  <si>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</si>
  <si>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</si>
  <si>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</si>
  <si>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</si>
  <si>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</si>
  <si>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</si>
  <si>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</si>
  <si>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</si>
  <si>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</si>
  <si>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</si>
  <si>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</si>
  <si>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</si>
  <si>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</si>
  <si>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</si>
  <si>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</si>
  <si>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Kode</t>
  </si>
  <si>
    <t>Nama Referensi</t>
  </si>
  <si>
    <t>001 - Fiksi</t>
  </si>
  <si>
    <t>Referensi</t>
  </si>
  <si>
    <t>001.01</t>
  </si>
  <si>
    <t>Fiksi Anak</t>
  </si>
  <si>
    <t>001.02</t>
  </si>
  <si>
    <t>Fiksi Remaja</t>
  </si>
  <si>
    <t>001.03</t>
  </si>
  <si>
    <t>Fiksi Dewasa</t>
  </si>
  <si>
    <t>TOTAL</t>
  </si>
  <si>
    <t>002 - SD/MI</t>
  </si>
  <si>
    <t>002.01</t>
  </si>
  <si>
    <t>Umum</t>
  </si>
  <si>
    <t>002.02</t>
  </si>
  <si>
    <t>Matematika</t>
  </si>
  <si>
    <t>002.03</t>
  </si>
  <si>
    <t>Agama</t>
  </si>
  <si>
    <t>002.04</t>
  </si>
  <si>
    <t>Bahasa Indonesia</t>
  </si>
  <si>
    <t>002.05</t>
  </si>
  <si>
    <t>Bahasa Ingris</t>
  </si>
  <si>
    <t>002.06</t>
  </si>
  <si>
    <t>Ilmu Pengetahuan Alam</t>
  </si>
  <si>
    <t xml:space="preserve">   </t>
  </si>
  <si>
    <t>003 - SMP/MTs</t>
  </si>
  <si>
    <t>003.01</t>
  </si>
  <si>
    <t>003.02</t>
  </si>
  <si>
    <t>003.03</t>
  </si>
  <si>
    <t>Ilmu Pengetahuan Sosial</t>
  </si>
  <si>
    <t>003.04</t>
  </si>
  <si>
    <t>003.05</t>
  </si>
  <si>
    <t>Pendidikan Pancasila dan Kewarganegaraan</t>
  </si>
  <si>
    <t>003.06</t>
  </si>
  <si>
    <t>003.07</t>
  </si>
  <si>
    <t>003.08</t>
  </si>
  <si>
    <t>Bahasa Inggris</t>
  </si>
  <si>
    <t>004 - SMA/SMK/MA</t>
  </si>
  <si>
    <t>004.01</t>
  </si>
  <si>
    <t>004.02</t>
  </si>
  <si>
    <t>004.03</t>
  </si>
  <si>
    <t>004.04</t>
  </si>
  <si>
    <t>Kejuruan</t>
  </si>
  <si>
    <t>004.05</t>
  </si>
  <si>
    <t>004.06</t>
  </si>
  <si>
    <t>004.07</t>
  </si>
  <si>
    <t>005 - Umum</t>
  </si>
  <si>
    <t>005.01</t>
  </si>
  <si>
    <t>Sosial dan Budaya</t>
  </si>
  <si>
    <t>005.02</t>
  </si>
  <si>
    <t>Biografi</t>
  </si>
  <si>
    <t>006 - Seni dan Hiburan</t>
  </si>
  <si>
    <t>006.01</t>
  </si>
  <si>
    <t>Berita</t>
  </si>
  <si>
    <t>006.02</t>
  </si>
  <si>
    <t>Musik</t>
  </si>
  <si>
    <t>007 - PAUD/TK</t>
  </si>
  <si>
    <t>007.01</t>
  </si>
  <si>
    <t>Bahasa dan Komunikasi</t>
  </si>
  <si>
    <t>007.02</t>
  </si>
  <si>
    <t>007.03</t>
  </si>
  <si>
    <t>Sains dan Alam</t>
  </si>
  <si>
    <t>008 - Keterampilan dan Hobi</t>
  </si>
  <si>
    <t>008.01</t>
  </si>
  <si>
    <t>Budidaya</t>
  </si>
  <si>
    <t>008.02</t>
  </si>
  <si>
    <t>Tata Busana dan Fashion</t>
  </si>
  <si>
    <t>008.03</t>
  </si>
  <si>
    <t>Kuliner</t>
  </si>
  <si>
    <t>008.04</t>
  </si>
  <si>
    <t>Otomotif</t>
  </si>
  <si>
    <t>008.05</t>
  </si>
  <si>
    <t>Olahraga</t>
  </si>
  <si>
    <t>008.06</t>
  </si>
  <si>
    <t>Fotografi</t>
  </si>
  <si>
    <t>008.07</t>
  </si>
  <si>
    <t>Kerajinan</t>
  </si>
  <si>
    <t>009 - Perguruan Tinggi</t>
  </si>
  <si>
    <t>009.01</t>
  </si>
  <si>
    <t>MIPA</t>
  </si>
  <si>
    <t>009.02</t>
  </si>
  <si>
    <t>Kedokteran</t>
  </si>
  <si>
    <t>009.03</t>
  </si>
  <si>
    <t>Teknik</t>
  </si>
  <si>
    <t>009.04</t>
  </si>
  <si>
    <t>Arsitektur</t>
  </si>
  <si>
    <t>009.05</t>
  </si>
  <si>
    <t>Komputer</t>
  </si>
  <si>
    <t>009.06</t>
  </si>
  <si>
    <t>Kehutanan, Pertanian, Peternakan, dan Perikanan</t>
  </si>
  <si>
    <t>009.07</t>
  </si>
  <si>
    <t>Sosial dan politik</t>
  </si>
  <si>
    <t>009.08</t>
  </si>
  <si>
    <t>Komunikasi</t>
  </si>
  <si>
    <t>009.09</t>
  </si>
  <si>
    <t>Ekonomi</t>
  </si>
  <si>
    <t>009.10</t>
  </si>
  <si>
    <t>Pendidikan</t>
  </si>
  <si>
    <t>009.11</t>
  </si>
  <si>
    <t>Ilmu Keperawatan</t>
  </si>
  <si>
    <t>009.12</t>
  </si>
  <si>
    <t>Ilmu Hukum</t>
  </si>
  <si>
    <t>009.13</t>
  </si>
  <si>
    <t>Psikologi</t>
  </si>
  <si>
    <t>009.14</t>
  </si>
  <si>
    <t>Geografi</t>
  </si>
  <si>
    <t>009.15</t>
  </si>
  <si>
    <t>Ilmu Kesejahteraan Sosial</t>
  </si>
  <si>
    <t>009.16</t>
  </si>
  <si>
    <t>Ilmu Agama</t>
  </si>
  <si>
    <t>009.17</t>
  </si>
  <si>
    <t>Pariwisata</t>
  </si>
  <si>
    <t>009.18</t>
  </si>
  <si>
    <t>Perhotelan</t>
  </si>
  <si>
    <t>009.19</t>
  </si>
  <si>
    <t>Sastra, Budaya, dan Bahasa</t>
  </si>
  <si>
    <t>009.20</t>
  </si>
  <si>
    <t>Seni</t>
  </si>
  <si>
    <t>009.21</t>
  </si>
  <si>
    <t>Pertanahan</t>
  </si>
  <si>
    <t>009.22</t>
  </si>
  <si>
    <t>Teknologi</t>
  </si>
  <si>
    <t>009.23</t>
  </si>
  <si>
    <t>Ilmu Gizi</t>
  </si>
  <si>
    <t>009.24</t>
  </si>
  <si>
    <t>Kesehatan</t>
  </si>
  <si>
    <t>009.25</t>
  </si>
  <si>
    <t>Bisnis</t>
  </si>
  <si>
    <t>009.26</t>
  </si>
  <si>
    <t>Akuntansi</t>
  </si>
  <si>
    <t>009.27</t>
  </si>
  <si>
    <t>009.28</t>
  </si>
  <si>
    <t>Vokasi</t>
  </si>
  <si>
    <t>009.29</t>
  </si>
  <si>
    <t>Kedirgantaraan/Penerbangan</t>
  </si>
  <si>
    <t>010 - Self-Help</t>
  </si>
  <si>
    <t>010.01</t>
  </si>
  <si>
    <t>Tanaman Obat</t>
  </si>
  <si>
    <t>010.02</t>
  </si>
  <si>
    <t>Pengembangan Diri</t>
  </si>
  <si>
    <t>010.03</t>
  </si>
  <si>
    <t>Motivasi</t>
  </si>
  <si>
    <t>010.04</t>
  </si>
  <si>
    <t>Tip dan Trik</t>
  </si>
  <si>
    <t>010.05</t>
  </si>
  <si>
    <t>Inspirasi</t>
  </si>
  <si>
    <t>010.06</t>
  </si>
  <si>
    <t>Parenting</t>
  </si>
  <si>
    <t>Perusahaan</t>
  </si>
  <si>
    <t>: Alqaprint Jatinangor</t>
  </si>
  <si>
    <t>Ketersediaan Katalog</t>
  </si>
  <si>
    <t>Hasil Seleksi (Dipilih)</t>
  </si>
  <si>
    <t>: 1. Alqaprint Jatinangor</t>
  </si>
  <si>
    <t>Total Harga</t>
  </si>
  <si>
    <t>Rata-Rata Harga</t>
  </si>
  <si>
    <t>Jumlah Harga</t>
  </si>
  <si>
    <t>Rata-rata Harga</t>
  </si>
  <si>
    <t>Hasil Seleksi</t>
  </si>
  <si>
    <t>NO</t>
  </si>
  <si>
    <t>Preview Konten</t>
  </si>
  <si>
    <t>Judul*</t>
  </si>
  <si>
    <t>Anak Judul</t>
  </si>
  <si>
    <t>Kepengarangan*</t>
  </si>
  <si>
    <t>ISBN Cetak</t>
  </si>
  <si>
    <t>ISBN Elektronik*</t>
  </si>
  <si>
    <t>Kategori*</t>
  </si>
  <si>
    <t>Kode Referensi</t>
  </si>
  <si>
    <t>Edisi*</t>
  </si>
  <si>
    <t>Seri</t>
  </si>
  <si>
    <t>Jilid*</t>
  </si>
  <si>
    <t>Dalam Bahasa*</t>
  </si>
  <si>
    <t>Bentuk Karya*</t>
  </si>
  <si>
    <t>Tahun Terbit Cetak*</t>
  </si>
  <si>
    <t>Tahun Terbit Digital*</t>
  </si>
  <si>
    <t>Asal Produk*</t>
  </si>
  <si>
    <t>Jumlah Halaman*</t>
  </si>
  <si>
    <t>Format File</t>
  </si>
  <si>
    <t>Ukuran File</t>
  </si>
  <si>
    <t>Sinopsis</t>
  </si>
  <si>
    <t>HARGA SATUAN</t>
  </si>
  <si>
    <t>Copy</t>
  </si>
  <si>
    <t>UUID</t>
  </si>
  <si>
    <t>Teori &amp; praktik Simpaten : sistem informasi manajemen pelayanan administrasi terpadu kecamatan</t>
  </si>
  <si>
    <t>Abdilah Mawardi Nur ; penyunting, Adnan Abi Wildan</t>
  </si>
  <si>
    <t>978-602-6408-74-7</t>
  </si>
  <si>
    <t>978-623-6523-21-6</t>
  </si>
  <si>
    <t>Ilmu Administrasi</t>
  </si>
  <si>
    <t>Perguruan Tinggi</t>
  </si>
  <si>
    <t>Tidak Tersedia</t>
  </si>
  <si>
    <t>Pemerintahan Kecamatan</t>
  </si>
  <si>
    <t>Indonesia</t>
  </si>
  <si>
    <t>Bukan fiksi</t>
  </si>
  <si>
    <t>Lokal</t>
  </si>
  <si>
    <t>pdf</t>
  </si>
  <si>
    <t>3.5 MB</t>
  </si>
  <si>
    <t>Pelayanan publik mengalami perubahan setelah
 diberlakukannya otonomi daerah, karena daerah
 diberi kewenangan untuk memberikan pelayanan
 perizinan tertentu melalui satu institusi yang
 dinamakan Pelayanan Terpadu Satu Pintu. Dilihat
 dari sisi efi siensi dan efektivitas, responsivitas,
 kesamaan perlakuan (tidak diskriminatif), pelayanan
 publik masih terdapat kelemahan antara lain kurang
 peka, kurang informasi, kesulitan menjangkau pusat
 pelayanan, kurang koordinasi, birokratis, kurang
 mau mendengar keluhan atau aspirasi masyarakat,
 tidak berdaya guna, dan kurang inovasi. Oleh
 karena itu buku ini mendeskripsikan kebijakan
 pelayanan administrasi terpadu kecamatan (PATEN)
 sebagai bentuk inovasi daerah untuk memberikan
 pelayanan prima kepada masyarakat di Kecamatan
 Rengasdengklok dan untuk mengetahui hambatan
 serta untuk mengetahui upaya camat dalam
 mengatasi hambatan implementasi pelayanan
 administrasi terpadu kecamatan.</t>
  </si>
  <si>
    <t>826b6b52-7a0d-4cd6-a39a-9f30e3fabe4f</t>
  </si>
  <si>
    <t>Bumung : kamus bahasa Samawa (Sumbawa NTB)</t>
  </si>
  <si>
    <t>H. Abdul Muis Z.A, H. Saruji Masnirah</t>
  </si>
  <si>
    <t>978-979-9462-56-5</t>
  </si>
  <si>
    <t>978-623-6523-99-5</t>
  </si>
  <si>
    <t>Bahasa</t>
  </si>
  <si>
    <t>Bahasa Daerah Sumbawa NTB</t>
  </si>
  <si>
    <t>Belum didefenisikan</t>
  </si>
  <si>
    <t>Penyusunan kamus ini berawal dari sikap
 kepedulian terhadap keadaan perkembangan
 bahasa-bahasa daerah termasuk bahasa Samawa
 yang akhir-akhir ini menunjukkan gejala semakin
 surutnya pemakaian (penuturan) bahasa ibu di
 lingkungan etnis Samawa itu sendiri. Dengan
 penerbitan kamus ini diharapkan dapat menambah
 media yang dapat dijadikan salah satu rujukan dalam
 rangka pengembangan Kebudayaan Sumbawa.
 Bahwa rasa sesuatu bangsa ada pada bahasa.
 Karenanya bahasa itu mempunyai arti penting
 dalam menikmati rasa budaya (budaya daerah),
 contoh seni &amp;ldquo;lawas&amp;rdquo; (bentuk sastra Sumbawa, puisi
 tiga baris perbait) tidak/ kurang dapat dinikmati
 dan diresapi oleh mereka tidak memahami bahasa
 Samawa. Kamus ini diberi judul BUMUNG, semacam
 album puisi yang berisi catatan lawas dengan
 huruf Sumbawa yang disebut satera jontal ditulis
 di lembaran-lembaran daun lontar yang dijilid
 sedemikian rupa. Diberi nama demikian, diharapkan
 kita tertarik dan menggugah rasa ingin tahu apa
 gerangan isi BUMUNG ini, seperti orang-orang
 Sumbawa tempo dulu senang mengisi bumung
 sebagai media komunikasi antar-sesama.</t>
  </si>
  <si>
    <t>787a2aed-951d-44a2-b7c0-be0c869fb348</t>
  </si>
  <si>
    <t>MSDM: manajemen sumber daya manusia</t>
  </si>
  <si>
    <t>Abdurrahmat Fatoni, M. Abdul Somad, Muh. Ilham ; penyunting, Adnan Abi Wildan</t>
  </si>
  <si>
    <t>978-979-9462-94-7</t>
  </si>
  <si>
    <t>978-623-6523-61-2</t>
  </si>
  <si>
    <t>Bahan Manajemen</t>
  </si>
  <si>
    <t>Organisasi, kepemimpinan</t>
  </si>
  <si>
    <t>2.2 MB</t>
  </si>
  <si>
    <t>Kemajuan ilmu pengetahuan dan teknologi, baik
 di negara maju maupun berkembang sangat
 ditentukan oleh perkembangan manajemen sumber
 daya manusia (MSDM), yang sering disebut human
 resources management yang merupakan faktor
 dominan di segala bidang. Di sisi lain, perkembangan
 tersebut tidak seluruhnya berdampak positif. Ilmu
 pengetahuan, teknologi, dan strategi yang saat
 ini dipandang sebagai pengawas kemajuan umat
 manusia seringkali ditemukan sebagai pembawa
 berbagai macam ketimpangan dan pencemaran,
 baik fi sik, sosial, ekonomi, maupun budaya. Hal ini
 tampak terlihat dengan adanya uji coba senjata
 nuklir Perancis, juga pencemaran dari industri
 berat yang dikelola, baik oleh negara maju maupun
 berkembang. Begitu pula kebutuhan akan kerja
 sama, gotong royong, kekerabatan, politik, dan
 organisasi masyarakat lainnya, serta status sosial
 atau penghargaan yang diberikan oleh masyarakat
 maupun pemerintah pun ikut tercemar.</t>
  </si>
  <si>
    <t>1b533091-52df-4855-92da-f0276c8a7cb7</t>
  </si>
  <si>
    <t>Derivasi metatesis bahasa Arab</t>
  </si>
  <si>
    <t>Abu Sufyan ; penyunting, Nurina Dyah Putrisasri</t>
  </si>
  <si>
    <t>978-602-6408-39-6</t>
  </si>
  <si>
    <t>978-623-6523-30-8</t>
  </si>
  <si>
    <t>Gramatika Bahasa Arab</t>
  </si>
  <si>
    <t>Lainnya</t>
  </si>
  <si>
    <t>6.0 MB</t>
  </si>
  <si>
    <t>Dalam bahasa Arab, metatesis bukan saja masalah
 fonologis semata, melainkan menyangkut
 masalah kebahasaan secara lebih luas, yaitu masalah
 fonologis, morfologis, sintaksis, dan semantik. Hal
 ini merupakan salah satu keunikan bahasa Arab.
 Membahas metatesis (an-naqlul mak?niy) dalam
 bahasa Arab dan perannya dalam pengayaan kosakata
 dengan memperhatikan perubahan posisi bunyi dan
 maknanya. Dalam pembahasan ini difokuskan pada
 kosakata trisilabik (?ul??iy), tidak menyentuh kosakata
 bisilabik (?un?`iy) atau kuadrisilabik (rub?&amp;rsquo;iy) atau
 yang lebih dari itu seperti kuinkuesilabik (khum?siy)
 dan sud?siy atau lainnya, karena kosakata bisilabik
 bahan bilateral pada umumnya berupa partikel,
 sedangkan kosakata kuadrisilabik ke atas umumnya
 merupakan hasil proses an-na?t &amp;lsquo;(sejenis) akronim&amp;rsquo;.
 Ada beberapa alasan yang mendasari pembahasan
 lingkup metatesis (an-naqlul mak?niy) ini. Pertama,
 metatesis (an-naqlul mak?niy) merupakan gejala
 kebahasaan yang terjadi pada setiap bahasa.
 Kedua, metatesis (an-naqlul mak?niy) merupakan
 proses pembentukan kata, sangat berperan dalam
 pengayaan dan pengembangan kosakata, terutama
 dalam pengayaan dan pengembangan kosakata verba
 bahasa Arab pada awal-awal perkembangannya.
 Ketiga, metatesis (an-naqlul mak?niy) dapat menjadi
 alternatif yang produktif dalam pengembangan dan
 pengayaan kosakata, karena itu perlu dirumuskan
 menjadi suatu formula yang dapat berguna bagi
 pemakai/penutur maupun pembelajar bahasa.
 Keempat, metatesis (an-naqlul mak?niy) dapat
 memberikan gambaran perkembangan kosakata
 bahasa Arab sekaligus membuktikan keunikan setiap
 bahasa. Kelima, untuk menambah referensi, terutama
 terkait masalah metatesis (an-naqlul mak?niy).</t>
  </si>
  <si>
    <t>77aa4278-4e05-42f0-bc6d-ba8300ef0e8c</t>
  </si>
  <si>
    <t>Restorasi kewenangan kepala daerah dan wakil kepala daerah menuju good governance di Indonesia</t>
  </si>
  <si>
    <t>H. Ade Kasih Supriatna, Nanang Nugraha ; penyunting, Adnan Abi Wildan</t>
  </si>
  <si>
    <t>978-602-6408-13-6</t>
  </si>
  <si>
    <t>978-623-6523-46-9</t>
  </si>
  <si>
    <t>Sosial &amp; Politik</t>
  </si>
  <si>
    <t>3.9 MB</t>
  </si>
  <si>
    <t>Dalam Undang-Undang Nomor 8 Tahun 2015,
 pelaksaanan pemilihan gubernur, bupati,
 dan wali kota dilaksanakan setiap lima tahun
 sekali secara serentak. Secara ideal tujuan dari
 dilakukannya pilkada adalah untuk mempercepat
 konsolidasi demokrasi. Sementara itu, tujuan
 dilaksanakannya pemilukada serentak antara lain
 terciptanya efektivitas dan efi siensi. Selain itu juga
 untuk mempercepat terjadinya good governance
 karena rakyat bisa terlibat langsung dalam proses
 pembuatan kebijakan. Hal ini merupakan salah satu
 bukti dari telah berjalannya program desentralisasi.
 Daerah telah memiliki otonomi untuk mengatur
 dirinya sendiri, bahkan otonomi ini telah sampai
 pada taraf otonomi individu. Pelaksanaan pilkada
 serentak nasional itu baru benar-benar bisa
 dilaksanakan pada 2027 setelah melalui enam
 tahapan berikut. Pilkada serentak gelombang
 pertama dilaksanakan pada 9 Desember 2015
 untuk yang akhir masa jabatan (AMJ) 2015 dan
 semester pertama 2016, terselenggara di 269
 daerah (9 provinsi, 224 kabupaten, dan 36 kota).
 Gelombang kedua dilaksanakan 15 Februari 2017
 untuk AMJ semester kedua tahun 2016 dan seluruh
 yang AMJ 2017, terselenggara di 101 daerah (7
 provinsi, 76 kabupaten, dan 18 kota). Baru-baru ini
 gelombang ketiga dilaksanakan 27 Juni 2018 untuk
 yang AMJ 2018 dan AMJ 2019, terselenggara di 171
 daerah (17 provinsi, 115 kabupaten, dan 39 kota).
 Selanjutnya pilkada serentak gelombang keempat
 akan dilaksanakan pada 2020 untuk kepala daerah
 hasil pemilihan Desember 2015. Gelombang kelima
 akan dilaksanakan pada 2022 untuk kepala daerah
 hasil pemilihan pada Februari 2017, dan gelombang
 keenam akan dilaksanakan pada 2023 untuk kepala
 daerah hasil pemilihan 2018. Pilkada serentak secara
 nasional pada 2027 di seluruh provinsi, kabupaten,
 dan kota di Indonesia, untuk seterusnya dilakukan
 kembali tiap lima tahun sekali.</t>
  </si>
  <si>
    <t>7b6b8658-74f9-45e5-b236-dd1772bfdb59</t>
  </si>
  <si>
    <t>Hak tanggungan dalam kepailitan debitor</t>
  </si>
  <si>
    <t>Andi Melantik Rompegading ; penyunting, Adnan Abi Wildan</t>
  </si>
  <si>
    <t>978-979-9462-91-6</t>
  </si>
  <si>
    <t>978-623-6523-48-3</t>
  </si>
  <si>
    <t>Hukum</t>
  </si>
  <si>
    <t>Hukum Kepailitan</t>
  </si>
  <si>
    <t>2.8 MB</t>
  </si>
  <si>
    <t>Dalam rangka pembangunan ekonomi nasional
 pelaku ekonomi memerlukan dana yang
 umumnya diperoleh melalui berbagai fasilitas
 perkreditan yang disediakan lembaga perbankan.
 Gejolak moneter yang melanda Indonesia sangat
 memengaruhi kemampuan pengusaha untuk
 mengembangkan atau melangsungkan kegiatan
 usahanya termasuk kemampuan untuk membayar
 utang. Penyelesaian utang piutang menjadi
 persoalan sangat mendasar untuk segera dicarikan
 solusinya. Lembaga kepailitan merupakan suatu
 upaya yang sangat diperlukan guna menjamin
 pelunasan utang-utang kepada para kreditor.
 Upaya tersebut masih menyisakan sejumlah
 ketidakpuasan di kalangan masyarakat karena
 ketentuan kepailitan telah dianggap mengabaikan
 berlakunya hak separatis dari kreditor pemegang
 jaminan hak tanggungan, kenyataannya sangat
 sulit bagi seorang kreditor untuk dapat melakukan
 eksekusi sebagai pemenuhan atas pembayaran
 utang debitor yang wanprestasi, karena terjadi
 pemahaman yang tumpang tindih. Hukum jaminan
 dianggap mengandung kelemahan, baik dilihat dari
 segi perangkat hukum maupun pelaksanaannya
 karena pengaturan hukum jaminan masih
 bersifat inkonsistensi, sehingga dirasakan kurang
 memadainya perlindungan dan kepastian hukum
 bagi para pelaku ekonomi, sementara tuntutan
 akan pengaturan di bidang hukum jaminan semakin
 mendesak. Fenomena inilah yang melandasi
 sehingga mendorong untuk mengkaji substansi,
 kelembagaan serta nilai budaya masyarakat
 berkaitan perlindungan hukum pemegang jaminan
 hak tanggungan sebagai kreditor separatis dalam
 kepailitan debitor.</t>
  </si>
  <si>
    <t>451a547c-2a40-443a-8fc4-82c886944985</t>
  </si>
  <si>
    <t>Analisis kebutuhan pendidikan dan pelatihan (diklat ): teori dan praktik</t>
  </si>
  <si>
    <t>Asep Iwa Hidayat ; penyunting, Adnan Abi Wildan</t>
  </si>
  <si>
    <t>978-602-6408-38-9</t>
  </si>
  <si>
    <t>978-623-6523-62-9</t>
  </si>
  <si>
    <t>Pendidikan dan Pelatihan (Diklat)</t>
  </si>
  <si>
    <t>1.2 MB</t>
  </si>
  <si>
    <t>Peningkatan kualitas SDM sangat dominan dalam rangka meningkatkan kinerja organisasi. Dalam
 rangka peningkatan kualitas SDM dapat dilakukan
 dengan diklat dan non-diklat. Diklat akan efektif dan
 efi sien apabila dilakukan analisis kebutuhan diklat
 (AKD). Analisis kebutuhan diklat adalah &amp;ldquo;suatu
 proses yang sistematis dalam mengidentifi kasi
 ketimpangan antara sasaran dengan keadaan nyata
 atau ketidaksesuaian (diskrepansi) antara kinerja
 standar dan kinerja nyata yang penyelesaiannya
 melalui pelatihan&amp;rdquo;. AKD dilakukan dengan berbagai
 macam tujuan dan memperoleh manfaat yang
 tidak kecil, antara lain adalah program diklat
 sesuai dengan kebutuhan peserta sehingga dapat
 memotivasi peserta dalam mengikuti diklat. Di
 samping itu, juga bermanfaat untuk efi siensi biaya
 yang dikeluarkan untuk diklat serta menemukan
 penyebab lain rendahnya kinerja pegawai selain
 karena pengetahuan, keterampilan dan sikap yang
 dapat diselesaikan melalui diklat. Penyebab lain yang
 ditemukan dalam masalah kinerja bisa merupakan
 unsur-unsur manajemen atau fungsi manajemen,
 sehingga penyelesaiannya tidak perlu melalui diklat.</t>
  </si>
  <si>
    <t>8a07ade5-d3c2-4327-bb94-697d7c8a0bb1</t>
  </si>
  <si>
    <t>Cibingbin antara Cirebon, Brebes, dan Kuningan : meretas masa lalu menggapai masa depan</t>
  </si>
  <si>
    <t>Asep Saepudin dan Didin Sobarudin; penyunting, Adnan Abi Wildan</t>
  </si>
  <si>
    <t>978-602-6408-12-9</t>
  </si>
  <si>
    <t>978-623-6523-36-0</t>
  </si>
  <si>
    <t>Sejarah</t>
  </si>
  <si>
    <t>SMP/MTs</t>
  </si>
  <si>
    <t>Sejarah Lokal (Asal-Usul Desa)</t>
  </si>
  <si>
    <t>8.9 MB</t>
  </si>
  <si>
    <t>Buku ini menyajikan informasi
 perihal potret Desa Cibingbin yang berada di
 wilayah Kecamatan Cibingbin Kabupaten Kuningan
 Provinsi Jawa Barat dengan menampilkan beberapa
 fragmen cerita dan peristiwa-peristiwa dari masa ke
 masa. Sejarah Cibingbin tentu
 memiliki nilai-nilai historis yang sangat penting
 bagi penduduknya terutama generasi berikutnya.
 Karena dengan memahami sejarah desa tempat
 asal muasalnya, maka mereka bisa memiliki
 pengetahuan tentang perjalanan dan karya apa yang
 dilakukan para leluhur Cibingbin pada masa lampau
 sehingga dapat menumbuhkan kesadaran akan
 identitas diri sebagai orang Cibingbin, memupuk
 rasa cinta terhadap tanah kelahirannya sehingga
 pada gilirannya diharapkan dapat membangkitkan
 kepedulian terhadap kondisi dan keadaan bagi
 kemajuan desa dan masyarakatnya untuk masa kini
 dan masa datang. Pada mulanya, upaya penelurusan
 kembali sejarah Cibingbin ini dimaksudkan untuk
 melengkapi tulisan karya E. Taswan Singawijaya
 seorang purnawirawan kapten polisi. Karya tulis
 yang disusun pada 1982 masih berupa draft
 stensilan setebal dua puluh lima halaman itu,
 ditemukan setelah beberapa tahun hilang dari
 kearsipan desa.</t>
  </si>
  <si>
    <t>6c5e5111-2b4f-4879-8be4-18d9bd31f78d</t>
  </si>
  <si>
    <t>Penerapan Gstat berbasis r untuk geostatistika dengan pendekatan spasial data mining</t>
  </si>
  <si>
    <t>Budi Nurani Ruchjana, Atje Setiawan Abdullah, Annisa Nur Falah ; penyunting, Adnan Abi Wildan</t>
  </si>
  <si>
    <t>978-602-6408-27-3</t>
  </si>
  <si>
    <t>978-623-6523-35-3</t>
  </si>
  <si>
    <t>Sains &amp; Teknologi</t>
  </si>
  <si>
    <t>Matematika Terapan</t>
  </si>
  <si>
    <t>4.8 MB</t>
  </si>
  <si>
    <t>Buku ini merupakan rangkuman materi kuliah
 Geostatistika atau Statistika Kebumian yang
 dapat digunakan sebagai referensi mahasiswa
 program studi Matematika, Teknik Informatika,
 Statistika, Geofisika, Geologi, Perminyakan dan
 Pertambangan, serta program studi lainya. Referensi
 Geostatistika dirasakan masih kurang, usaha
 penulisan buku ini disambut praktisi Geostatistika.
 Dalam bidang Geostatistika sering kali ditemui
 data dalam ukuran besar, dikenal dengan istilah big
 data atau data science. Data dalam Geostatistika
 merupakan data spasial atau data yang terdistribusi
 dalam ruang atau data ber-indeks lokasi, baik
 dalam 2D maupun 3D. Data mining, merupakan
 suatu proses ekstraksi pengetahuan secara
 otomatis dari database besar, untuk memperoleh
 pola-pola yang menarik yang sebelumnya tidak
 diketahui, sehingga terbentuk suatu knowledge.
 Pada buku ini diperkenalkan pendekatan Spasial
 Data Mining menggunakan Metode Knowledge
 Discovery in Database (KDD) untuk data spasial
 yang meliputi tiga tahapan. Tahapan pertama
 adalah data preprocessing, meliputi pembersihan
 data, transformasi, penggabungan, dan seleksi
 data. Tahapan kedua proses data mining, meliputi
 penggunaan model-model matematika dan
 statistika untuk memproses dan mengolah data,
 serta ketiga postprocessing terdiri dari visualisasi
 dan interpretasi hasil pengolahan data untuk
 menghasilkan suatu knowledge. Pengolahan
 data Geostatistika didukung berbagai perangkat
 lunak menggunakan berbagai pendekatan seperti R dalam bidang Statistika yang bersifat open
 source. Pada buku ini dibahas pengembangan
 Program GStat berbasis R dalam mengkaji model
 Semivariogram untuk deskripsi daerah pengaruh
 suatu fenomena kebumian dan berbagai Metode
 Kriging untuk prediksi pengamatan di lokasilokasi
 tidak tersampel. Model Semivariogram
 yang dibahas terdiri dari tiga model yang umum
 digunakan, yaitu model spherical, eksponensial, dan
 gaussian. Adapun Metode Kriging yang disajikan
 meliputi Metode Ordinary Point Kriging, Ordinary
 Block Kriging, Simple Kriging, dan Universal Kriging.
 Berbagai metode tersebut telah diterapkan pada
 data sekunder yang ada pada R maupun data
 lapangan dan telah menghasilkan skripsi serta
 paper yang disajikan pada seminar nasional maupun
 publikasi jurnal.</t>
  </si>
  <si>
    <t>1bc986f8-f0f2-4b60-b38b-d49039682a4f</t>
  </si>
  <si>
    <t>Sinkronisasi &amp; aplikasi pengadaan barang/jasa oleh pemerintah desa berdasarkan peraturan perundang-undangan</t>
  </si>
  <si>
    <t>Budy Hermawan ; penyunting, Adnan Abi Wildan</t>
  </si>
  <si>
    <t>978-623-295-092-4</t>
  </si>
  <si>
    <t>978-623-295-095-5</t>
  </si>
  <si>
    <t>Pemerintahan Desa</t>
  </si>
  <si>
    <t>15.9 MB</t>
  </si>
  <si>
    <t>Buku ini merupakan salah satu bentuk implementasi dalam rangka mendukung tercapainya proses pembelajaran yang berbasis corporate university dalam bentuk rancang bangun pembelajaran (learning architecture), khususnya bagi aparatur pemerintah desa. Menjadi salah satu rujukan mekanisme pengadaan barang/jasa, memberikan andil bagi peningkatan kapasitas aparatur pemerintah desa dalam merencanakan, melaksanakan, mengawasi serta mengevaluasi tata kelola pengadaan barang/jasa di tingkat pemerintah desa. Hal ini bertujuan dalam rangka mewujudkan tata kelola pemerintahan desa yang akuntabel, transparan, terbuka, dan adil bagi masyarakat khususnya, serta pemerintah desa pada umumnya. Buku ini diyakini menjadi salah satu buku yang &amp;lsquo;wajib&amp;rsquo; dibaca oleh para aparatur pemerintah desa serta jajarannya yang berperan dan memiliki tugas dalam proses perencanaan, pelaksanaan, pengawasan dan evaluasi pengelolaan pengadaan barang/jasa di desanya masing-masing. Buku ini sangat mudah dicerna dan serta dilengkapi dengan berbagai contoh format yang dapat dengan mudah diadopsi oleh aparatur pemerintah desa. Semoga buku ini dapat meningkatkan pemahaman aparatur desa dalam proses dan mekanisme pengadaan barang/jasa di desa serta dapat mewujudkan tata kelola pemerintahan desa yang akuntabel, transparan, jujur, adil, dan berdaya saing menuju Indonesia yang maju dan sejahtera.</t>
  </si>
  <si>
    <t>8a3b4340-ac06-4247-83f3-91e2fffc2372</t>
  </si>
  <si>
    <t>Pendidikan kewarganegaraan perguruan tinggi</t>
  </si>
  <si>
    <t>H. Busiri, Heri Gunawan, Akhmad Marzuki ; penyunting, Adnan Abi Wildan</t>
  </si>
  <si>
    <t>978-602-6408-28-0</t>
  </si>
  <si>
    <t>978-623-6523-18-6</t>
  </si>
  <si>
    <t>Bahan Ajar Materi Perkuliahan</t>
  </si>
  <si>
    <t>Salah satu komponen matakuliah pengembangan
 kepribadian (MPK) yang wajib diajarkan kepada
 mahasiswa/praja di perguruan tinggi adalah
 pendidikan agama yang sangat urgen dalam
 rangka pembentukan kepribadian mahasiswa
 yang berkarakter dan mampu memberi orientasi
 yang jelas dalam konteks kehidupan yang dapat
 ditransformasikan dalam aktivitas pendidikan
 dengan pendekatan normatif dan holistik
 terhadap ilmu pengetahuan dan teknologi yang
 senantiasa berubah. Karena urgensi pendidikan
 agama &amp;ndash; mulai pendidikan pra sekolah/anak usia
 dini (PAUD) hingga perguruan tinggi (PT) &amp;ndash; yang
 demikian penting dan strategis, pemerintah telah
 memasukkan pendidikan agama pada kebijakan
 negara di bidang pendidikan. Hal tersebut dapat
 dilihat pada Amandemen UUD 1945 Pasal 31
 ayat (3), yaitu &amp;ldquo;Pemerintah mengusahakan dan
 menyelenggarakan satu sistem pendidikan nasional
 yang meningkatkan keimanan dan ketakwaan
 serta akhlak mulia dalam mencerdaskan kehidupan
 bangsa.&amp;rdquo; Kebijakan tersebut tertera pula dalam
 UU No. 2 Tahun 1989 tentang Sistem Pendidikan
 Nasional di mana diamanatkan bahwa isi kurikulum
 pada setiap jenis dan jenjang pendidikan wajib
 memuat pendidikan agama (Bab IX Pasal 39). Hal
 yang sama juga termaktub dalam Undang-Undang
 Sistem Pendidikan Nasional No. 20 Tahun 2003
 bab V Pasal 12 bagian 1 (a) menyebutkan bahwa
 &amp;ldquo;Setiap peserta didik pada satuan pendidikan
 berhak mendapatkan pendidikan agama sesuai
 dengan agama yang dianutnya dan diajarkan
 oleh pendidik yang seagama.&amp;rdquo; Sementara itu,
 tujuan umum Pendidikan Agama Islam (PAI) di
 perguruan tinggi &amp;ndash; sesuai SK Dirjen Dikti Nomor
 38/DIKTI/Kep/2002, kemudian diperbarui dengan
 ditetapkannya Kep. Dirjen Dikti Nomor 43/DIKTI/
 Kep/2006 tentang Rambu-Rambu Pelaksanaan
 Kelompok Matakuliah Pengembangan Kepribadian
 (MPK) di Perguruan Tinggi &amp;ndash; adalah memberikan
 landasan pengembangan kepribadian kepada
 mahasiswa/praja agar menjadi kaum intelektual
 yang beriman dan bertakwa kepada Tuhan Yang
 Maha Esa, berbudi pekerti luhur, berpikir fi losofi s,
 bersikap rasional, dan dinamis berpandangan luas,
 ikut serta dalam kerja sama antarumat beragama
 dalam rangka pengembangan dan pemanfaatan
 ilmu dan teknologi serta seni untuk kepentingan
 nasional.</t>
  </si>
  <si>
    <t>88b17f05-1e85-49f2-8c7e-92e038390885</t>
  </si>
  <si>
    <t>Seni meningkatkan produktivitas dan mutu kerja : akselerasi memenangkan persaingan global</t>
  </si>
  <si>
    <t>Cucu Supriyatna ; penyunting, Adnan Abi Wildan</t>
  </si>
  <si>
    <t>978-602-6408-52-5</t>
  </si>
  <si>
    <t>978-623-6523-33-9</t>
  </si>
  <si>
    <t>Mutu dan Produktivitas</t>
  </si>
  <si>
    <t>3.3 MB</t>
  </si>
  <si>
    <t>Hidup dalam era modern sekarang ini, seseorang
 harus berlari untuk terus berada di depan.
 Yang jelas, berbagai perubahan yang sifatnya
 mendasar pasti terjadi dan harus dihadapi.
 Dikatakan mendasar karena akan menyentuh
 seluruh segi kehidupan manusia, baik pada tingkat
 individual, organisasi, negara dan bahkan sampai
 tingkat global. Dengan kata lain akan terlihat
 perubahan dalam bidang politik, ekonomi, dan
 sosial budaya yang tidak mustahil mengakibatkan
 terjadinya pergeseran pada norma-norma moral
 dan etika yang dianut. Berbagai perubahan tersebut
 dipicu oleh berbagai faktor perkembangan ilmu
 pengetahuan dan teknologi. Perubahan yang
 berkesinambungan ke arah yang lebih baik dari
 penerapan cara kerja, efi sien, pribadi. Kita tidak
 dapat menghindari perubahan yang setiap waktu
 berubah terutama pada transformasi informasi
 dan teknologi, seyogianya harus menjadi peluang
 dan banyak belajar dari perubahan tersebut. Dalam
 salah satu kajian Manajemen Strategis, disebutkan,
 yaitu There is nothing permanent except change.
 Prof. Prahalad pun mengatakan bahwa; if you don&amp;rsquo;t
 learn, you do not change, if you do not change,
 you are die. Dalam kata mutiara mengatakan;
 Change is the only evidence of life (Arthur Evelyn
 St. John Waugh dalam Khasali, 2005; 5). Sedangkan
 dalam Syair al-Ghazali menyatakan; apabila orang
 berteriak pengetahuannya lebih berproyeksi ke
 depan dibandingkan yang lain, maka teriakan itu
 akan menghasilkan peningkatan pemikiran. Sebab
 si pemberi peringatan memiliki pengetahuan dan
 keterjagaan Ilahi.</t>
  </si>
  <si>
    <t>36cad42d-2438-4d7b-8612-8c272710e364</t>
  </si>
  <si>
    <t>TQM (total quality management) harmoni pendidikan</t>
  </si>
  <si>
    <t>978-602-6408-50-1</t>
  </si>
  <si>
    <t>978-623-6523-24-7</t>
  </si>
  <si>
    <t>Manajemen</t>
  </si>
  <si>
    <t>Manajemen Pendidikan</t>
  </si>
  <si>
    <t>1.7 MB</t>
  </si>
  <si>
    <t>Peningkatan produktivitas itu dibangun
 berdasarkan kualitas sumber daya manusia,
 motivasi dan teknologi informasi yang syarat
 dengan perubahan yang sangat cepat. Untuk
 meningkatkan produktivitas maka setiap orang
 maupun perusahaan harus berkompetisi agar tetap
 menjadi yang terdepan. Adapun pusat perhatiannya
 adalah pelanggan (costumer) Semakin kritisnya
 masyarakat (costumer) pada era modern seperti
 sekarang ini menuntut setiap organisasi atau
 perusahaan untuk selalu berkomitmen, menyusun
 strategi, perencanaan, menyusun inovasi, dan
 implementasi secara realistis sehingga setiap
 kelemahan dan ancaman dapat dijadikan sebagai
 tantangan dan peluang untuk meraih keberhasilan.
 Ternyata untuk mencapai peningkatan produktivitas
 dan TQM kita harus mengerahkan segenap
 kemampuan yang ada dengan melakukan reformasi
 manajemen secara menyuruh meskipun berangkat
 dari suatu yang kecil agar kelemahan dan kesalahan
 dapat menjadi peluang dan tantangan sebagaimana
 disebutkan dalam fi losofi TQM, yaitu fokus pada
 pelanggan, obsesi untuk selalu meningkatkan mutu
 kerja, memperbaiki kerja secara berkelanjutan
 berorientasi ke depan. Hal dapat dicapai bila seluruh
 komponen berkomitmen meningkatkan pelayanan
 yang terbaik sehingga dapat memenuhi keinginan
 dan kepuasan pelanggan melalui perbaikanperbaikan
 yang terus menerus melalui strategi,
 perencanaan, metode, prosedur, konsep empiris
 yang logis dan realistis.</t>
  </si>
  <si>
    <t>4a19c508-e571-4bda-a879-c75d18ddcb3b</t>
  </si>
  <si>
    <t>Aplikasi statistik : manajemen dan administrasi</t>
  </si>
  <si>
    <t>978-602-6408-82-2</t>
  </si>
  <si>
    <t>978-623-6523-05-6</t>
  </si>
  <si>
    <t>Statistika</t>
  </si>
  <si>
    <t>Statistika Terapan</t>
  </si>
  <si>
    <t>3.1 MB</t>
  </si>
  <si>
    <t>Aplikasi staitistik untuk manajemen dengan
 teknik metodologi kuantitatif. Metode kuantitatif
 merupakan penelitian pada populasi yang luas,
 permasalahan yang telah jelas, dapat diamati, terukur
 dan peneliti bermaksud untuk menguji hipotesis.
 Selanjutnya karakteristik metode kuantitatif dan
 prosedur penelitian meliputi: (1) Desain bersifat spesifi k,
 jelas, rinci, ditentukan secara mantap sejak awal,
 menjadi pegangan pada setiap langkah; (2) Dilihat dari
 tujuan menunjukkan hubungan antarvariabel, menguji
 teori dan mencari generalisasi yang mempunyai
 nilai prediktif; (3) Teknik pengumpulan data dengan
 kuesioner, observasi, dan wawancara; (4) Instrumen
 penelitian dilakukan melalui tes, angket, wawancara
 terstruktur, dan instrumen yang telah terstandar; (5)
 Data yang bersifat kuantitatif berupa hasil pengukuran
 yang dioperasionalkan dengan menggunakan
 instrumen; (6) Sampel: besar, representatif, sedapat
 mungkin dirandom, dan ditentukan sejak awal; (7)
 Analisis dilakukan setelah selesai pengumpulan data,
 deduktif, dan menggunakan statistik guna menguji
 hipotses; (8) Hubungan dengan responden dibuat
 berjarak, bahkan sering tanpa kontak supaya objektif,
 kedudukan peneliti lebih tinggi dari responden, bersifat
 jangka pendek sampai hipotesis dapat dibuktikan;
 dan (9) Usulan Desain: luas dan rinci, literatur yang
 berhubungan dengan masalah dari variabel yang
 diteliti, prosedur yang spesifi k dan rinci dengan langkahlangkah
 yang jelas, masalah dirumuskan dengan
 spesifi k dan jelas, hipotesis dirumuskan dengan jelas,
 ditulis secara rinci dan jelas sebelum terjun ke lapangan.
 Buku ini merupakan acuan dan pedoman bagi para
 praktisi, profesional, para pembuat kebijakan dalam
 suatu institusi dan mahasiswa.</t>
  </si>
  <si>
    <t>96c41e33-4792-4b97-bbd9-a1de670b497d</t>
  </si>
  <si>
    <t>The beatles : stories behind each song</t>
  </si>
  <si>
    <t>The Beatles Fans Community</t>
  </si>
  <si>
    <t>D. Lukman P. K. ; penyunting, R. Aryati Virna</t>
  </si>
  <si>
    <t>978-623-295-025-2</t>
  </si>
  <si>
    <t>978-623-295-045-0</t>
  </si>
  <si>
    <t>Seni Pertunjukan</t>
  </si>
  <si>
    <t>15.0 MB</t>
  </si>
  <si>
    <t>Banyak kenangan manis pada masa keemasan
 The Beatles. Pada zamannya mereka bernyanyi
 dan bermain musik dengan cara yang unik. Mereka
 menciptakan mode berpakaian, bersepatu, dan
 model rambut yang khas The Beatles, yang kerap
 tampil dengan lagu bertemakan cinta, damai, dan
 kebebasan. Era 60-an adalah saat The Beatles
 berjaya. John Lennon, Paul McCartney, George
 Harrison, dan Ringo Starr merupakan personel
 grup musik pop yang paling terkenal dan tersukses
 di dunia. Mereka muncul menjadi bintang pujaan
 muda-mudi pada masa itu. Zaman keemasan
 The Beatles sudah berlalu. Namun, mereka telah
 meninggalkan jejak lusinan lagu legendaris yang
 masih akrab di telinga generasi setelahnya. Untuk
 mengenang semua itu, lirik lagu-lagunya tersusun
 dalam buku yang berjudul The Beatles Stories
 behind Each Song. &amp;ldquo;Cerita di balik lagu-lagunya&amp;rdquo;.
 Anda adalah Beatlemania, bagian dari The Beatles
 Fans Community.</t>
  </si>
  <si>
    <t>a4fecb5c-bd75-481d-ad18-9bb7f4d2bf4d</t>
  </si>
  <si>
    <t>Fespara laussi : puisi harmoni edukasi literasi</t>
  </si>
  <si>
    <t>genre keselarasan jumlah silabel per baris</t>
  </si>
  <si>
    <t>Dadang Adnan Dahlan</t>
  </si>
  <si>
    <t>978-623-295-053-5</t>
  </si>
  <si>
    <t>978-623-295-057-3</t>
  </si>
  <si>
    <t>Buku Sekolah</t>
  </si>
  <si>
    <t>SD/MI</t>
  </si>
  <si>
    <t>Lagu-Lagu Rekor MURI Sekolah Dasar</t>
  </si>
  <si>
    <t>Fiksi</t>
  </si>
  <si>
    <t>12.6 MB</t>
  </si>
  <si>
    <t>REKOR MURI LAGU SEKOLAH TERBANYAK-- Fespara LauSsi nama yang asing, bahkan rasanya belum pernah ada yang menyebut dan memanggilnya di belahan dunia mana pun. Ia adalah akronim yang kemudian menjadi tajuk utama buku kumpulan &amp;ldquo;puisi&amp;rdquo; ini, berawal dari proposal penulis pada 2011-an silam, lebih sewindu lalu, ketika memegang amanah selaku ketua komite sekolah, untuk &amp;lsquo;kembali&amp;lsquo; menyelenggarakan semacam konser dalam bentuk Festival Paduan Suara Lagu-Lagu SDN Cibeusi Jatinangor Sumedang yang diharapkan diikuti oleh berbagai kelompok paduan suara (padus), baik siswa, mahasiswa, maupun umum seperti ibu-ibu dharma wanita, di mana pesertanya datang dari berbagai wilayah Nusantara. Uniknya, peserta padus diperkenankan mengganti kosakata yang berkaitan khas &amp;lsquo;spesial&amp;rsquo; siswa dan lingkungan SDN Cibeusi dengan kosakata yang bersifat umum, kecuali untuk empat lagu wajib pilihan, yakni Mars SDN Cibeusi - Himne DSCS (Komite Sekolah) SDN Cibeusi, dan Himne SDN Cibeusi - Mars DSCS (Komite Sekolah) SDN Cibeusi.</t>
  </si>
  <si>
    <t>9401a73c-7b29-4f88-8b2b-dca59b9d89c2</t>
  </si>
  <si>
    <t>Kuliner Jawa Barat wilayah Utara â€“ Barat</t>
  </si>
  <si>
    <t>Serial kuliner Jawa Barat dalam enam bahasa : Indonesia, Rusia, Arab, Perancis, Inggris, Jepang</t>
  </si>
  <si>
    <t>Davidescu Cristiana Victoria ... [et al.] ; penyunting, Adnan Abi Wildan</t>
  </si>
  <si>
    <t>978-602-6408-45-7</t>
  </si>
  <si>
    <t>978-623-6523-82-7</t>
  </si>
  <si>
    <t>Keterampilan dan Hobi</t>
  </si>
  <si>
    <t>Kuliner Khas Sunda</t>
  </si>
  <si>
    <t>7.2 MB</t>
  </si>
  <si>
    <t>Provinsi Jawa Barat memiliki iklim moderat
 dan kekayaan alam yang luar biasa. Hal ini
 memengaruhi ciri khas produk kebudayaan
 makanan. Makanan memiliki peran penting dalam
 kehidupan berbudaya. Makanan tidak hanya
 sebagi alat pemenuhan kebutuhan energi, tapi
 juga memiliki nilai ekonomi dan budaya. Buku Serial
 Kuliner Jawa Barat ini terdiri dari empat jilid, masingmasing
 diulas tentang peta wilayah dan sejarahnya,
 ciri khas sumber pangan, budaya makanan, serta
 manfaat kuliner bagi kesehatan dan para wisatawan.
 Keunikan sumber pangan dan budaya pada setiap
 wilayah menghasilkan kuliner khas (SUNDA) pula.</t>
  </si>
  <si>
    <t>d7301c42-e796-4ac4-b78e-be8e1e54cc63</t>
  </si>
  <si>
    <t>Kuliner Jawa Barat wilayah tengah</t>
  </si>
  <si>
    <t>978-602-6408-48-8</t>
  </si>
  <si>
    <t>978-623-6523-83-4</t>
  </si>
  <si>
    <t>Kuliner/Makanan Khas Sunda</t>
  </si>
  <si>
    <t>1.9 MB</t>
  </si>
  <si>
    <t>371860ae-ca0f-45e5-9b57-96c5db783b3d</t>
  </si>
  <si>
    <t>Kuliner Jawa Barat wilayah utara â€“ timur</t>
  </si>
  <si>
    <t>978-602-6408-46-4</t>
  </si>
  <si>
    <t>978-623-6523-84-1</t>
  </si>
  <si>
    <t>5.8 MB</t>
  </si>
  <si>
    <t>f442cf0a-231d-48ec-915d-68acecdaea55</t>
  </si>
  <si>
    <t>Kuliner Jawa Barat wilayah selatan</t>
  </si>
  <si>
    <t>978-602-6408-47-1</t>
  </si>
  <si>
    <t>978-623-6523-85-8</t>
  </si>
  <si>
    <t>7.6 MB</t>
  </si>
  <si>
    <t>f35f830d-4515-4b42-8ad2-9f09fe76a1ab</t>
  </si>
  <si>
    <t>Penerjemahan budaya kuliner sunda</t>
  </si>
  <si>
    <t>rusia - arab - inggris - perancis - jepang</t>
  </si>
  <si>
    <t>Davidescu Cristiana Victoria Marta ... [et al.] ; penyunting, Adnan Abi Wildan</t>
  </si>
  <si>
    <t>978-602-6408-25-9</t>
  </si>
  <si>
    <t>978-623-6523-58-2</t>
  </si>
  <si>
    <t>1.4 MB</t>
  </si>
  <si>
    <t>Buku ini&amp;nbsp;berisi
 konsep, strategi, metode, dan teknik penerjemahan
 budaya gastronomi dapat hadir di hadapan
 pembaca. Buku yang merupakan book chapter
 ini, korpus data bahasa sumbernya adalah bahasa
 Sunda, khususnya budaya kuliner, sedangkan
 bahasa sasarannya adalah bahasa Rusia, bahasa
 Arab, bahasa Inggris, Bahasa Perancis, dan bahasa
 Jepang. Buku ini dilengkapi dengan contoh-contoh
 aplikasi teknik dan kiat penerjemahan budaya
 supaya dapat memberikan pengalaman praktis
 penerjemahan budaya, sehingga permasalahan
 penerjemahan seperti linguistic untraslability dan
 cultural untranslability secara bertahap dapat
 diatasi. Demikian pula kualitas penerjemahan
 semakin akurat, jelas, dan wajar sesuai dengan
 budaya sasaran. Di samping itu, buku ini diharapkan
 dapat memberikan kemanfaatan kepada para
 pembelajar linguistik khususnya, umumnya para
 pemerhati budaya kuliner Sunda.</t>
  </si>
  <si>
    <t>1f28bd99-02e0-4b22-8bab-05152b5e1970</t>
  </si>
  <si>
    <t>Nilai budaya makanan khas Jawa Barat</t>
  </si>
  <si>
    <t>978-602-6408-78-5</t>
  </si>
  <si>
    <t>978-623-6523-13-1</t>
  </si>
  <si>
    <t>Makanan merupakan salah satu pilar fundamental keberlangsungan hidup manusia. Kesehatan dan keseimbangan setiap manusia berhubungan erat dengan makanan. Kebiasaan untuk mengonsumsi makanan yang sesuai dengan kebutuhan menciptakan kehidupan yang sehat. Jika kita berbicara tentang kegiatan &amp;ldquo;makan&amp;rdquo;, bisa dikatakan bahwa tidak penting hanya apa yang kita makan, tetapi juga berapa kita makan dan kapan kita makan. Kita mengetahui bahwa bukan hanya makanan tidak sehat merugikan kita, tetapi juga cara konsumsi makanan yang tidak sesuai. Makanan sangat diperlukan untuk mempertahankan hidup seperti yang biasa dikatakan, bahwa manusia makan untuk hidup bukan hidup untuk makan. Rahasia makanan yang sehat bukan makan banyak, tetapi mengatur menu makanan sehari-hari, sehingga bisa menjamin unsur nutritif dan kebutuhan organisme yang dihitung dalam kalori. Jumlah kalori yang dikonsumsi harus sesuai dengan pengeluaran energi yang bergantung pada umur, jenis pekerjaan, iklim, dan faktor-faktor lain. Pada masa kini, orientasi adalah pada makanan yang memberikan energi. Kebutuhan makanan mengimplikasikan juga cara mempersiapkan makanan itu dan konsumsinya, yang di samping higienis pribadi, aktivitas fisik yang teratur, vitalitas psikis dan fisik, membantu manusia agar seimbang dan mengatur jumlah makanan yang dibutuhkan oleh badan dan otak, menghindari ekses dan juga kekurangan. Jadi, bisa dikatakan bahwa makan sehat berarti konsumsi yang seimbang antara: (a) daging, ikan, (b) susu dan susu olahan, (c) telur, (d) lemak hewani dan lemak nabati, (e) sayuran, (f) buah-buahan, (g) gula dan produk manis, (h) bumbu, (i) minuman. Namun, selain kesehatan, budaya makan dari suatu daerah perlu diperhatikan secara ilmu Gastronomi. Gastronomi mempelajari hubungan antara budaya dan makanan. Ilmu gastronomi dapat dilihat juga sebagai sebuah ritual yang berkorelasi dengan seni drama, seni grafis, sastra, arsitektur, dan musik.</t>
  </si>
  <si>
    <t>e0117202-c266-4319-bfe3-5d536e15ec89</t>
  </si>
  <si>
    <t>Pendidikan seni rupa anak usia dini</t>
  </si>
  <si>
    <t>Dedah Jumiatin ; penyunting, Adnan Abi Wildan</t>
  </si>
  <si>
    <t>978-602-6408-37-2</t>
  </si>
  <si>
    <t>978-623-6523-67-4</t>
  </si>
  <si>
    <t>Pendidikan Anak</t>
  </si>
  <si>
    <t>Pendidikan Anak Usia Dini (PAUD)</t>
  </si>
  <si>
    <t>6.3 MB</t>
  </si>
  <si>
    <t>Bicara seni adalah berbicara tentang keindahan.
 Manusia sejak awal diciptakan oleh Tuhan
 memiliki bakat menyukai keindahan. Hal ini selaras
 dengan pandangan Ki Hajar Dewantoro, bahwa
 seni merupakan segala perbuatan manusia yang
 timbul dari perasaan hidupnya dan bersifat indah.
 Menggambar, melukis, membuat kriya kerajinan,
 atau beragam kegiatan seni rupa, bisa dilakukan
 siapa pun. Dan tidak mesti meniscayakan pelakunya
 menjadi seniman sebagai profesi hidupnya. Ini
 adalah pandangan yang terlalu menyederhanakan
 masalah.</t>
  </si>
  <si>
    <t>ae1f1d33-d7e8-421f-a67d-ee8a7d2b5bac</t>
  </si>
  <si>
    <t>Memahami permasalahan anak usia dini (AUD)</t>
  </si>
  <si>
    <t>978-602-6408-23-5</t>
  </si>
  <si>
    <t>978-623-6523-53-7</t>
  </si>
  <si>
    <t>1.0 MB</t>
  </si>
  <si>
    <t>Belajar pada masa kecil akan menghasilkan
 pengaruh kuat yang menancap dalam memori
 anak, sedangkan belajar pada saat dewasa ketika
 seseorang berhadapan dengan masalah-masalah di
 sekitarnya, menyulitkan untuk fokus dan mengingat
 dengan kuat. Pelajaran-pelajaran yang diterima
 kadang mudah dilupakan. Usia anak-anak adalah
 masa pertumbuhan, bebas lepas, tidak memikul
 banyak beban. Bahkan dunia anak identik dengan
 dunia bermain dan bergembira. Mungkin karena
 itulah, menanamkan pelajaran kepada anak akan
 dikenang untuk masa yang panjang; seperti
 mengukir di atas batu.</t>
  </si>
  <si>
    <t>ce067149-b2c2-4210-a8d3-a0d4426ce833</t>
  </si>
  <si>
    <t>Leadership : kepemimpinan efektif organisasi profesiona</t>
  </si>
  <si>
    <t>Dede Pandaswita ; penyunting, H. Dudung Abdullah Pasteur</t>
  </si>
  <si>
    <t>978-623-295-104-4</t>
  </si>
  <si>
    <t>978-623-295-107-5</t>
  </si>
  <si>
    <t>Kepemimpinan</t>
  </si>
  <si>
    <t>5.1 MB</t>
  </si>
  <si>
    <t>Sekurangnya terdapat tiga istilah penting yang menjadi kata kunci (keywords) dalam buku ini, yakni leadership, kepemimpinan efektif, dan organisasi profesional. Leadership adalah kata populer dalam bahasa Inggris yang secara harfiah berarti kepemimpinan. Leadership antara lain bermakna proses pengaruh sosial yang memaksimalkan upaya orang lain untuk mencapai suatu tujuan. Kepemimpinan yang efektif merupakan proses yang bervariasi, karena dipengaruhi oleh kepribadian pemimpin dalam mewujudkan hubungan manusiawi dengan orang-orang yang dipimpinnya. Kepemimpinan efektif menandakan sebuah kepemimpinan yang dibawakan oleh seorang pemimpin yang berwibawa dan bijaksana dalam mempraktikkan strategi kepemimpinannya agar mewujudkan visi misi yang dipegang teguh oleh dirinya dan tim, serta membawa organisasi ke arah yang lebih baik. Sementara itu, organisasi profesional, seperti birokrasi pemerintah, perguruan tinggi, sekolah, perusahaan, dan sejenisnya bercirikan memiliki karakter rasional, terbuka, objektif, dan mudah diukur. Demikian pula pemimpin organisasi profesional mampu memanage organisasinya secara profesional dan memiliki leadership yang mumpuni.</t>
  </si>
  <si>
    <t>c71906e5-09b5-4ff2-9826-a12b2674f510</t>
  </si>
  <si>
    <t>Postur pertahanan indonesia menghadapi dinamika keamanan global : strategi pertahanan maritim</t>
  </si>
  <si>
    <t>Dede Rusdiana ; penyunting, Adnan Abi Wildan</t>
  </si>
  <si>
    <t>978-602-6408-57-0</t>
  </si>
  <si>
    <t>978-623-6523-27-8</t>
  </si>
  <si>
    <t>Politik</t>
  </si>
  <si>
    <t>Pertahanan Keamanan--Kemaritiman</t>
  </si>
  <si>
    <t>4.0 MB</t>
  </si>
  <si>
    <t>Penulis memunculkan konsep pertahanan baru
 yang menyesuaikan kondisi yang sesuai dengan
 situasi dan kondisi Negara Kesatuan Republik
 Indonesia. Penulis berpendapat bahwa konsep
 pertahanan NKRI harus berfokus pada Maritim,
 akan tetapi itu bukan berarti meninggalkan aspek
 lain (darat dan udara). Konsep ini menyatukan
 Angakatan Laut, Udara, dan Darat. Tidak hanya
 itu, penulis juga memunculkan gagasan kombinasi
 TNI dengan Industri Pertahanan. Konsepsi ini yang
 penulis sebut dengan KOGAS PALAPA. Ide dan
 konsepsi ini sangatlah menarik dan applicable bila
 akan diterapkan di Indonesia</t>
  </si>
  <si>
    <t>001da6db-aa9a-478a-a67e-4bbff8e30b3d</t>
  </si>
  <si>
    <t>Gotong royong dalam birokrasi</t>
  </si>
  <si>
    <t>H. Deden Thosin Waskita ; penyunting, Adnan Abi Wildan</t>
  </si>
  <si>
    <t>978-602-6408-20-4</t>
  </si>
  <si>
    <t>978-623-6523-37-7</t>
  </si>
  <si>
    <t>Birorasi Pemerintahan</t>
  </si>
  <si>
    <t>1.3 MB</t>
  </si>
  <si>
    <t>Pada zaman sekarang ini nilai kebudayaan
 dalam masyarakat telah mulai meluntur
 bahkan ada sebagian yang mulai menghilang.
 Salah satu penyebabnya adalah era globalisasi
 yang dapat menggeser nilai-nilai kebudayaan yang
 telah melekat di dalam masyarakat Indonesia.
 Banyak remaja sekarang ini yang tidak suka
 dengan kebudayaan daerahnya sendiri, mereka
 lebih senang meniru budaya asing yang sangat
 bertentangan dengan budaya Indonesia. Sebagai
 generasi penerus hendaknya kita mencintai dan
 melestarikan kebudayaan yang telah diwariskan
 dari dulu, agar nilai-nilai kebudayaan yang
 telah ada dapat diwariskan pada anak cucu
 kita. Jika generasi muda tidak mengenal nilainilai
 kebudayaan dari bangsanya, maka dengan
 mudah nilai kebudayaan tersebut diklaim oleh
 negara lain. Kita sebagai generasi penerus) harus
 berusaha sebisa dan sebaik mungkin menjaga
 nilai kebudayaan yang telah terbentuk. Karena
 pembentukan kebudayaan membutuhkan waktu
 yang amat sangat luar biasa lama sekali. Tidak
 hanya diciptakan dan dibentuk dalam waktu yang
 singkat dan pembentukan kebudayaan tersebut
 tidak semudah membalikkan telapak tangan, yakni
 melalui proses waktu yang lama dan turun temurun
 dari nenek moyang kita. Dan saat ini, seperti yang
 kita semua telah sadari, kebudayaan daerah, mulai
 luntur tergantikan oleh kebudayaan Barat yang
 diagung-agungkan oleh generasi muda. Padahal
 orang-orang Barat yang kita tiru gayanya itu lebih
 menghargai budaya daerah asli Indonesia, oleh
 karena mereka lebih menghargai originalitas suatu
 kebudayaan. Selain itu, klaim-klaim dari negara
 tetangga atas kebudayaan kita juga membuktikan
 bahwa kebudayaan yang kita miliki adalah salah
 satu kebudayaan paling luar biasa di dunia. Sudah
 sepantasnya kita jaga dan kita lestarikan dengan
 baik dan seharusnya kita mulai bangga akan budaya
 kita sendiri, dan melestarikannya dengan sebaik dan
 sebisa mungkin..</t>
  </si>
  <si>
    <t>56326f9c-32b5-4bce-abe9-28320cabe1b4</t>
  </si>
  <si>
    <t>Pemimpin perubahan melalui pendidikan dan pelatiha</t>
  </si>
  <si>
    <t>H. Deden Thosin Waskita, Abdilah Mawardi Nur ; penyunting, Adnan Abi Wildan</t>
  </si>
  <si>
    <t>978-602-6408-80-8</t>
  </si>
  <si>
    <t>978-623-6523-11-7</t>
  </si>
  <si>
    <t>Kepemimpinan, Pendididikan dan Pelatihan (Diklat)</t>
  </si>
  <si>
    <t>Menjadi seorang pemimpin perubahan tidak
 hanya memiliki kompetensi teoritikal yang
 didapat dari proses pembelajaran, juga harus
 memahami dan mampu mengimplementasikan
 gagasan, pemikiran untuk menjawab permasalahan
 yang terjadi di lingkup organisasinya melalui
 sebuah kegiatan merancang perubahan yang
 merupakan bagian yang tidak terpisahkan dari
 kegiatan pendidikan dan pelatihan kepemimpinan
 (Diklatpim). Mereka harus mampu memahami
 analisis lingkungan internal, lingkungan eksternal,
 serta mampu menemukan formulasi dalam
 pemecahan masalah organisasinya. Buku ini
 merupakan ikhtiar dalam memberikan sumbang
 saran kepada masyarakat, khususnya bagi aparatur
 sipil negara (ASN) dalam melaksanakan tugas,
 pokok, dan fungsi (tupoksi)nya, di mana ASN
 adalah pelaksana kebijakan, pelayanan masyarakat
 serta sebagai perekat dan pemersatu bangsa.
 Hal yang paling mendasar dan sangat diharapkan
 oleh masyarakat adalah peningkatan pelayanan
 kepada masyarakat. Dalam konteks ini tentu saja
 diperlukan adanya peningkatan kualitas sumber
 daya manusia (SDM) aparatur sipil negara, diawali
 dengan pembahasan tentang perubahn sosial,
 kepemimpinan dan perubahan, peningkatan
 kualitas sumber daya manusia, kepemimpinan
 melalui pendidikan pelatihan, serta memberikan
 gambaran bagimana merancang proyek perubahan
 yang diperlukan oleh organisasi.</t>
  </si>
  <si>
    <t>99bdf907-267d-4b1e-ba02-cf3dd680138c</t>
  </si>
  <si>
    <t>MBS : manajemen berbasis sekolah : aktualisasi partisipasi langsung warga sekolah</t>
  </si>
  <si>
    <t>Hj. Nining Diningsih ; penyunting, H.H. Dudung Abdullah Pasteur</t>
  </si>
  <si>
    <t>978-623-295-064-1</t>
  </si>
  <si>
    <t>978-623-295-081-8</t>
  </si>
  <si>
    <t>7.3 MB</t>
  </si>
  <si>
    <t>Manajemen Sekolah merupakan suatu kegiatan yang dilakukan secara efektif dan efisien untuk meningkatkan kinerja sekolah dalam pencapaian tujuan pendidikan baik tujuan nasional dan tujuan kelembagaan yang hasilnya bisa dilihat dari beberapa faktor sebagai indikator kinerja yang berhasil dicapai oleh sekolah. Kepala sekolah dituntut untuk mampu melaksanakan tugas dan fungsinya dalam mengelola berbagai komponen sekolah untuk mencapai tujuan sekolah yang dirumuskan. Kepala sekolah menunjukkan fungsinya sebagai dua peran besar yaitu peran sebagai manajer dan peran sebagai pemimpin.</t>
  </si>
  <si>
    <t>b781314b-c75c-4204-9e76-9a580359f7da</t>
  </si>
  <si>
    <t>Aktualisasi otonomi dan hukum pemerintahan daerah: masa kemerdekaan â€“ reformasi</t>
  </si>
  <si>
    <t>H. Deni Nuryadi, Nanang Nugraha; penyunting, Adnan Abi Wildan</t>
  </si>
  <si>
    <t>978-602-6408-19-8</t>
  </si>
  <si>
    <t>978-623-6523-28-5</t>
  </si>
  <si>
    <t>Pemerintahan Daerah</t>
  </si>
  <si>
    <t>7.9 MB</t>
  </si>
  <si>
    <t>Buku Aktualisasi Otonomi dan Hukum
 Pemerintahan Daerah (Masa Kemerdekaan-
 Reformasi) sebagai panduan
 dan bahan ajar bagi mahasiswa fakultas hukum
 juga bagi para akademisi, birokrat, dan praktisi
 yang mengikuti perkembangan dan dinamika
 otonomi daerah. Sejatinya otonomi daerah dapat
 mempercepat kesejahteraan masyarakat di daerah,
 akan tetapi pada kenyataannya otonomi daerah ini menjadikan tingkat
 kesejahteraan masyarakat masih berupa harapan,
 pelayanan publik yang rendah, bahkan tingkat
 korupsi tinggi.</t>
  </si>
  <si>
    <t>adbfd161-5526-4b4e-8544-477146dc830a</t>
  </si>
  <si>
    <t>Dinamika hubungan kepala daerah - DPRD dalam penyelenggaraan pemerintahan daerah</t>
  </si>
  <si>
    <t>Togar Sibarani, Edang M. Kendana ; penyunting, Adnan Abi Wildan</t>
  </si>
  <si>
    <t>978-602-6408-95-2</t>
  </si>
  <si>
    <t>978-623-6523-00-1</t>
  </si>
  <si>
    <t>Ilmu Politik</t>
  </si>
  <si>
    <t>Hubungan Eksekutif dan Legislatif</t>
  </si>
  <si>
    <t>Pemerintahan daerah adalah penyelenggaraan
 urusan pemerintahan daerah oleh pemerintah
 daerah dan dewan perwakilan rakyat daerah
 (DPRD) menurut asas otonomi dan tugas
 pembantuan dengan prinsip otonomi dalam
 Negara Kesatuan Republik Indonesia. Dalam hal ini,
 pemerintah daerah adalah kepala daerah sebagai
 unsur penyelenggara pemerintahan daerah yang
 memimpin pelaksanaan urusan pemerintahan yang
 menjadi kewenangan daerah otonom. Sementara
 itu, keberadaan DPRD adalah lembaga perwakilan
 rakyat daerah yang berkedudukan sebagai unsur
 penyelenggara Pemerintahan Daerah. Artinya,
 terdapat dua unsur penyelenggara pemerintahan
 daerah, yaitu pemerintah daerah (gubernur,
 bupati, dan wali kota) dan DPRD (provinsi
 dan kabupaten/kota). Sebagai penyelenggara
 pemerintahan daerah, kepala daerah dan DPRD
 dalam menyelenggarakan urusan pemerintahan
 dibantu oleh perangkat daerah. Mengingat kepala
 daerah (gubernur, bupati, dan wali kota) dan
 DPRD adalah unsur utama dalam penyelenggaraan
 pemerintahan daerah, maka sangat penting untuk
 membangun suatu hubungan kerja kemitraan
 yang sejajar dan setara sesuai dengan kedudukan,
 tugas, dan kewenangan yang diberikan oleh
 undang-undang terutama dalam fungsi legislasi,
 anggaran, dan pengawasan yang tercermin
 dalam persetujuan bersama dalam pembentukan
 peraturan daerah (Perda), penyampaian laporan
 keterangan pertanggungjawaban kepada DPRD,
 persetujuan terhadap kerja sama yang akan
 dilakukan pemerintah daerah, rapat konsultasi
 DPRD dengan kepala daerah secara berkala dan
 bentuk lainnya sesuai dengan ketentuan peraturan
 perundang-undangan. Secara esensial hubungan
 kemitraan antara kepala daerah dengan DPRD yang
 efektif, efi sien, transparan, dan akuntabel sangat
 penting guna terwujudnya tujuan otonomi daerah
 sebagaimana yang diharapkan, yaitu meningkatnya
 kualitas pelayanan publik, meningkatnya daya
 saing daerah, dan meningkatnya kesejahteraan
 masyarakat.</t>
  </si>
  <si>
    <t>6ecfd8e9-810b-4a48-98a8-4236d67e13a8</t>
  </si>
  <si>
    <t>Pemodelan riset operasi dan optimisasi : konstruksi model matematika serta perhitungannya dengan Open Source Scilab dan R- Software</t>
  </si>
  <si>
    <t>Diah Chaerani, Erick Paulus, Audi L.H. Achmad ; penyunting, Adnan Abi Wildan</t>
  </si>
  <si>
    <t>978-623-295-066-5</t>
  </si>
  <si>
    <t>978-623-295-085-6</t>
  </si>
  <si>
    <t>10.2 MB</t>
  </si>
  <si>
    <t>Buku ini&amp;nbsp;membahas Pemodelan Riset Operasi dan Optimisasi melalui konstruksi Model Matematika dan Penyelesaiannya menggunakan Soft-ware Open Source SCILAB dan R. Dalam buku ini dibahas mengapa diperlukan pengetahuan yang sangat baik mengenai pemodelan optimisasi menggunakan Scilab dan RSoftware. Ada berbagai alasan mengapa dalam buku ini dikedepankan pembahasan penyelesaian masalah riset operasi dan optimisasi menggunakan softwareOpen-Source. Hal ini dilatarbelakangi dengan kondisi dan pentingnya untuk merilis sesuatu di bawah lisensi open source. Dari lebih banyak perspektif membuat perangkat lunak lebih baik hingga menetapkan standar. Penting untuk membangun proyek yang berkelanjutan untuk mempertimbangkan alasan untuk mempublikasikan sebagai sumber terbuka dan menggunakannya sebagai panduan untuk pengambilan keputusan.</t>
  </si>
  <si>
    <t>0beb10b9-17e9-4284-a180-0edf8e844380</t>
  </si>
  <si>
    <t>Optimisasi Robust untuk masalah pemrograman konveks kuadratik</t>
  </si>
  <si>
    <t>Diah Chaerani ; editor, Amril Aman, Adnan Abi Wildan</t>
  </si>
  <si>
    <t>978-602-6408-75-4</t>
  </si>
  <si>
    <t>978-623-6523-70-4</t>
  </si>
  <si>
    <t>4.3 MB</t>
  </si>
  <si>
    <t>Bagian Pertama buku ini membahas mengenai
 Pemrograman Konveks, Pemrograman Kon-veks
 Kuadratik serta Masalah Optimisasi Robust. Pada
 Bagian Kedua, disajikan pembahasan mengenai
 penerapan Masalah Pemrograman Konveks
 Kuadratik pada kasus yang melibatkan data
 taktentu. Diasumsikan data tak tentu ini berada
 dalam Himpunan Tak Tentu yang berupa kotak dan
 ellipsoidal. Pemilihan Himpunan Tak Tentu Kotak
 dan Ellip-soidal ini dilakukan untuk menjamin hasil
 reformulasi masalah optimisasi yang merupakan
 Model Optimisasi yang Computationally Tractable.
 Telah dibuktikan oleh Bental dan Ne-mirovskii [2]
 bahwa kelas masalah optimisasi yang dihasilkan
 pada penerapan Metodologi Robust Counterpart
 merupakan masalah optimisasi yang konveks
 sehingga dapat terjamin eksistensi solusi optimal
 global yang juga tahan akan gangguan (Robust
 Optimal Global Solution). Pada Bagian kedua,
 buku ini dilengkapi pula dengan pembahasan
 penerapannya pada masalah industri khususnya
 dalam masalah Energy Saving Generation Dispacth
 dengan menggunakan pendekatan Teori Minimum
 Cost Flow.</t>
  </si>
  <si>
    <t>e7e7578c-ff31-4674-971b-9789036793ae</t>
  </si>
  <si>
    <t>Rancang bangun graphical user interface (GUI) sederhana untuk penyelesaian masalah optimisasi tak tentu menggunakan software open source Scilab</t>
  </si>
  <si>
    <t>: robust shortest path problem, labyrinth maze game, manajemen konstruks</t>
  </si>
  <si>
    <t>Diah Chaerani, Erick Paulus, M. Irfan Giffari ; editor, Endra Joelianto, Adnan Abi Wildan</t>
  </si>
  <si>
    <t>978-602-6408-71-6</t>
  </si>
  <si>
    <t>978-623-6523-20-9</t>
  </si>
  <si>
    <t>2.5 MB</t>
  </si>
  <si>
    <t>Rancang Bangun Graphical User Interface
 (GUI) untuk Masalah Optimisasi tak Tentu
 dengan Pendekatan Affi nely Adjustable Robust
 Counterpart yang merupakan pengembangan
 metodologi penyelesaian Optimisasi Robust yang
 sebelumnya dikenal dengan Robust Counterpart
 Methodology. Rancang Bangun GUI dilaksanakan
 dengan menggunakan software yang open source
 yaitu SCILAB. Buku ini dibagi menjadi beberapa
 topik, antara lain pembahasan mengenai Optimisasi
 tak Tentu, Optimisasi Robust, Pengenalan Scilab,
 dan Optimisasi dalam Scilab serta Graphical
 User Interface dalam Scilab. Buku ini tidak hanya
 menyajikan dasar pemrograman dalam rancang
 bangun GUI dalam Scilab melainkan juga dilengkapi
 dengan studi kasus dan solusi penyelesainnya.
 Studi kasus yang dibahas dalam buku ini adalah
 perancangan GUI untuk masalah penentuan
 jalur terpendek yang melibatkan data tak tentu.
 Dalam hal ini dibahas mengenai GUI sederhana
 untuk Robust Shortest Path Problem beserta
 pengembangan kasus pada masalah Labyrinth
 Maze Game, Manajemen Konstruksi serta Kasus
 Pengiriman Barang.</t>
  </si>
  <si>
    <t>110080f2-0d3f-4d02-960a-bf354c35d7c4</t>
  </si>
  <si>
    <t>Komputasi pemrograman dinamik menggunakan software aplikasi Maple</t>
  </si>
  <si>
    <t>Diah Chaerani ... [et al.] ; penyunting, Adnan Abi Wildan</t>
  </si>
  <si>
    <t>978-602-6408-89-1</t>
  </si>
  <si>
    <t>978-623-6523-03-2</t>
  </si>
  <si>
    <t>1.5 MB</t>
  </si>
  <si>
    <t>Pemrograman dinamik (Dynamic Programming)
 adalah teknik matematika yang digunakan untuk
 membuat suatu seri keputusan yang berhubungan
 secara berurutan . Prosedurnya didasari oleh
 prinsip optimalitas (principle of optimality). Hal
 tersebut digunakan untuk melengkapi sistematika
 prosedur penentuan kombinasi keputusan yang
 memaksimumkan semua efektifi tas. Berbeda
 dengan pemrograman linier, pada pemrograman
 dinamik tidak ada suatu standar formulasi
 matematika yang dapat dipergunakan untuk
 memecahkan bermacam-macam masalah. (Hiller
 dan Lieberman, 1974).</t>
  </si>
  <si>
    <t>63bc8b02-3c0a-4033-b673-ce7764121212</t>
  </si>
  <si>
    <t>Optimisasi robust : kajian teori dan penerapannya pada bidang industri dan lingkungan</t>
  </si>
  <si>
    <t>Diah Chaerani ; penyunting, Adnan Abi Wildan</t>
  </si>
  <si>
    <t>978-602-6408-56-3</t>
  </si>
  <si>
    <t>978-623-6523-26-1</t>
  </si>
  <si>
    <t>Buku ini membahas Teori dan Penerapan
 Optimisasi Robust dengan kebaruan adanya
 keterlibatan variabel biner dalam masalah optimisasi
 tak tentu. Hal ini mengakibatkan diperolehnya
 formulasi robust counterpart yang secara
 umum tidak tergolong pada kelas masalah yang
 computationally tractable. Ini berarti bahwa masalah
 ini tidak dapat diselesaikan secara efi sien dalam
 waktu yang polynomial. Sebagai konsekuensinya,
 metode penyelesaian yang diperlukan adalah suatu
 metode khusus yang mengeksploitasi variabel
 biner, misalnya branch and bound scheme. Untuk
 kajian aspek praktis, aplikasi optimisasi robust pada
 bidang kajian industri dan lingkungan telah diteliti
 khususnya dalam masalah alokasi sumber daya alam
 dan penentuan strategi penanggulangan penyakit
 tropis. Dalam buku ini terbagi menjadi dua bagian
 yaitu bagian teori mengenai bagaimana pemodelan
 masalah desain robust dengan menggunakan
 Optimisasi Konik (lihat Chaerani 2006) bagaimana
 menangani Optimisasi T.</t>
  </si>
  <si>
    <t>02f43d06-72c9-4fec-9f58-6c36bf76341f</t>
  </si>
  <si>
    <t>The guide of english training for civil state apparatus</t>
  </si>
  <si>
    <t>Dudung Abdullah Pasteur Dan Dede Pandaswita; editor, Duddy Lukman</t>
  </si>
  <si>
    <t>978-602-6408-41-9</t>
  </si>
  <si>
    <t>978-623-295-094-8</t>
  </si>
  <si>
    <t>Inggris</t>
  </si>
  <si>
    <t>5.9 MB</t>
  </si>
  <si>
    <t>This package is intended for English Training and Education (Diklat) among Civil State Apparatus in improving the skill of speaking English well and properly according to his or her functions and duties.Mastering English language as a tool of international communication for Civil State Apparatus; especially, for echelon II, III, IV and all staff, seems to be a prime necessity so that they may become world class govenrment employees who have self-readiness to face global challenges. Now it is time for Civil State Apparatus to master a foreign language well; especially, English because the ability of communicating in English properly will be a great asset towards World Class Civil State Apparatus who posseses integrity, neutrality, capability, professionality, competence, hard-working performance, and welfare to realize internationally standarized services.</t>
  </si>
  <si>
    <t>a404a6d1-c8e9-4d61-a4db-eb406919a320</t>
  </si>
  <si>
    <t>Efektivitas kepemimpinan dalam pemberdayaan organisasi masyarakat</t>
  </si>
  <si>
    <t>Dudung Abdullah Pasteur, Dede Pandaswita ; penyunting, Adnan Abi Wildan</t>
  </si>
  <si>
    <t>978-602-6408-53-2</t>
  </si>
  <si>
    <t>978-623-295-093-1</t>
  </si>
  <si>
    <t>6.4 MB</t>
  </si>
  <si>
    <t>Sebagian besar di antara kita telah mengenal pemimpin di tempat kerja, di masyarakat, dalam pemerintahan, yang memukau imajinasi kita dengan keinginan akan sebuah gagasan-bayangan tentang seperti apa nantinya masa depan. Di tengah-tengah perjalanan hidup di dunia ini tidak jarang muncul saat-saat kritis, saat-saat yang menentukan arah zamannya. Saat-saat itu tercipta oleh timbulnya masalah-masalah penting yang menuntut sikap yang tegas dan cara penggarapan yang cepat lagi tepat. Masalah itu dapat menyangkut kehidupan keluarga, masyarakat, negara, dan dunia. Dalam keadaan-keadaan kritis itu diminta kehadiran tokoh-tokoh pemimpin. Mereka adalah manusia-manusia yang tahu apa yang harus dikerjakan pada saat-saat seperti itu. Mereka adalah orang-orang yang memiliki kecakapan dan kemampuan untuk memengaruhi dan mengajak, mengumpulkan dan menggerakkan orang-orang lain untuk menangani persoalan-persoalan yang ada pada waktu itu. Mereka adalah orang-orang yang mampu membina orang-orang lain membentuk suatu kesatuan kerja dan bersama-sama mereka rela bekerja, bahkan berkorban kadang-kadang, demi beresnya persoalan itu, mereka inilah orang-orang yang biasa disebut pemimpin</t>
  </si>
  <si>
    <t>ab632bf1-183c-4fb1-9f3d-58bc66d402fb</t>
  </si>
  <si>
    <t>Kepemimpinan dalam pemberdayaan masyarakat desa</t>
  </si>
  <si>
    <t>H. Dudung Abdullah Pasteur, Suryadi; penyunting, D. Lukman P.K</t>
  </si>
  <si>
    <t>978-602-6408-69-3</t>
  </si>
  <si>
    <t>978-623-6523-52-0</t>
  </si>
  <si>
    <t>Masyarakat desa, PengembanganTugas
 Kepemimpinan adalah tugas pengabdian.
 Dia dipanggil demi penyelesaian masalah, demi
 tujuan dan cita-cita bersama. Tujuan dan cita-cita
 merupakan unsur yang pertama dan paling pokok
 dalam kepemimpinan. Sadar bahwa tujuan dan
 cita-cita itu baik demi kesejahteraan orang banyak,
 seorang pemimpin berusaha memengaruhi,
 mengajak, mengumpulkan dan menggerakkan
 banyak orang untuk bersama-sama bekerja
 mencapai tujuan dan cita-cita itu. Dalam Lembaga
 atau kegiatan-kegiatan di mana tujuan dan citacita
 itu sudah jelas dirumuskan, seperti misalnya
 dalam lembaga pendidikan, tugas pemimpin
 tinggal memperingatkan kembali, memperdalam
 pengertian bersama, atau menggali lebih jauh lagi
 tujuan dan cita-cita itu.</t>
  </si>
  <si>
    <t>327297a3-a542-4e09-aa77-34a1cb81b284</t>
  </si>
  <si>
    <t>World class apparatus: melejitkan kompetensi berbahasa Inggris ASN</t>
  </si>
  <si>
    <t>978-602-6408-68-6</t>
  </si>
  <si>
    <t>978-623-6523-25-4</t>
  </si>
  <si>
    <t>1.6 MB</t>
  </si>
  <si>
    <t>Kompetensi Berbahasa Inggris telah menjadi
 keahlian penting yang perlu dikuasai Aparatur
 Sipil Negara guna menghadapi era globalisasi
 yang telah, sedang dan akan berlangsung di masa
 mendatang. Dalam kehidupan sehari-hari kita sering
 mendengar dan membaca beberapa ungkapan
 Bahasa Inggris populer yang sangat dekat dengan
 lingkungan PNS, seperti World Class Governance
 dan World Class Apparatus&amp;rdquo;. World Class, dua suku
 kata bahasa Inggris ini, sering dirangkaikan dengan
 kata lain dan bahkan menjadi istilah baku yang
 menggambarkan pengertian dunia international
 yang sarat dengan persaingan global; misalnya,
 World Class University, World Class Company,
 World Class Passport, World Class Leadership,
 dsb. Istilah World Class yang Bahasa Indonesianya
 Kelas Dunia tertulis jelas dalam visi BPSDM Jawa
 Barat, yaitu, &amp;ldquo;Menjadi Badan Pendidikan dan
 Pelatihan Daerah Berstandar International Menuju
 Aparatur Berkelas Dunia&amp;rdquo;. Juga, Grand Design
 Reformasi Birokrasi 2010-2025 yang ditetapkan
 melalui Peraturan Presiden Nomor 81 tahun 2010
 diantaranya telah menetapkan Visi Reformasi
 Birokrasi yaitu &amp;ldquo;Terwujudnya Pemerintah Kelas
 Dunia&amp;rdquo;. Tentunya visi tersebut menjadi rujukan
 dalam mewujudkan pemerintahan kelas dunia, yaitu,
 pemerintahan yang profesional dan berintegritas
 tinggi yang mampu menyelenggarakan pelayanan
 prima kepada masyarakat serta manajemen
 pemerintahan yang baik dan demokratis dalam
 meng-hadapi persaingan global jaman now dan
 masa akan datang. Guna mewujudkan visi di atas,
 maka diperlukan pula SDM aparatur kelas dunia
 (World Class Apparatus) yang berintegritas, netral, kompeten, capable, profesional, bekerja tinggi dan
 mampu berkomunikasi baik dengan masyarakat
 lokal, nasional, maupun international. Namun,
 upaya merealisasikan &amp;ldquo;World Class Appartuss&amp;rdquo;
 menjadi tantangan tersediri bagi insan ASN karena
 sebagian besar dari mereka belum begitu mampu
 menggunakan bahasa Inggris sebagai sarana
 berkomunikasi international. Oleh sebab itu, upaya
 meningkatkan kompetensi berbahasa Inggris bagi
 ASN merupakan salah satu prioritas utama menuju
 ASN berkelas dunia (ASN World Class).</t>
  </si>
  <si>
    <t>1bcb6711-0696-49bd-8224-42762aa8df66</t>
  </si>
  <si>
    <t>The right leader: implementasi perilaku kepemimpinan teladan instansi pemerintahan</t>
  </si>
  <si>
    <t>Dudung Abdullah Pasteur; penyunting, Adnan Abi Wildan</t>
  </si>
  <si>
    <t>978-602-6408-24-2</t>
  </si>
  <si>
    <t>978-623-6523-15-5</t>
  </si>
  <si>
    <t>Keadilan yang ditunjukkan dalam hubungan
 interpersonel, penghormatan secara individu,
 akan tetapi tidak pula mengesampingkan
 peraturan formal. Namun, perlu diperhatikan
 bahwa kejadian pelaporan &amp;ldquo;perilaku tidak etis&amp;rdquo;
 seseorang dengan berlebihan dapat menghasilkan
 sinisme dalam organisasi. Kode etik membutuhkan
 penyedrehanaan dalam interpretasi yang cermat
 untuk diterapkan pada pengaturan kehidupan
 organisasi yang kompleks dan heterogen, justru
 di mana terdapat ketidakpastian tentang kualitas
 pemimpin organisasi adalah hambatan yang
 nyata. Namun, para pemimpin dapat membantu
 membentuk dan mendorong lingkungan di mana
 pelaksanaan praktis keteladanan perilaku yang
 disesuaikan dengan kondisi organisasi. Terlebih
 lagi pada organisasi superkompleks seperti
 pemerintah, di mana ada banyak jejaring keahlian,
 posisi hierarkis, dan otoritas yang berpotensi kuat
 membentuk &amp;ldquo;situasi etik&amp;rdquo;nya sendiri. Lain pula
 dengan pemimpin politik yang dapat memberi
 contoh, mendukung perilaku keteladanan, mencela
 perilaku yang tidak benar, menggunakan retorika
 seperti berpidato, dan memengaruhi kelompok
 politik mereka. Pemimpin politik dapat lebih mudah
 memengaruhi pengikutnya dengan menekankan
 Keteladanan sebagi sumber etika utama organisasi.
 Keteladanan sekali lagi menjadi pendobrak
 utama dalam mewujudkan etika organisasi yang
 memunculkan &amp;ldquo;situasi etis&amp;rdquo; organisasi tersebut.
 Namun keteladanan yang berjalan sendirian tanpa
 ditopang oleh peraturan kode etik dengan bertujuan
 mewujurkan etika organisasi, tidak akan berjalan
 secara efektif dan efi sien, maka dari itu selain
 menonjolkan keteladanan pemimpin diperlukan
 pula manajerial etik yang mengelola pelaksanaan
 kode etik oleh anggota organisasi. Hal yang
 rumitnya daalah menyelaraskan antara keteladanan
 &amp;ldquo;orang bermoral&amp;rdquo; dengan memosisikan diri sebagai
 &amp;ldquo;manajer moral&amp;rdquo; di mana seringkali penegakan
 kode etik dijadikan alat sinisme bagi anggota
 organisasi. Sistem kepemimpinan dengan hirearkis
 rumit seperti organisasi pemerintah rentan pula
 terjadi.</t>
  </si>
  <si>
    <t>097f6fdb-2bc7-4bbe-81a9-293b3828c194</t>
  </si>
  <si>
    <t>Gaya kepemimpinan dalam budaya organisasi</t>
  </si>
  <si>
    <t>H. Dudung Abdullah Pasteur ; penyunting, D. Lukman P.K</t>
  </si>
  <si>
    <t>978-602-6408-93-8</t>
  </si>
  <si>
    <t>978-602-6408-99-0</t>
  </si>
  <si>
    <t>Kepemimpinan adalah kemampuan yang dimiliki&amp;nbsp;
 seseorang dalam memengaruhi orang lain untuk
 mau bekerja sama agar mau melakukan tindakan
 dan perbuatan dalam mencapai tujuan bersama.
 Kepemimpinan merupakan salah satu faktor yang
 sangat penting dalam suatu organisai karena sebagian
 besar keberhasilan dan kegagalan suatu organisasi
 ditentukan oleh kepemimpinan dalam organisasi
 tersebut. Demikian pula seorang pemimpin yang
 baik dengan gaya kepemimpinannya yang khas dan
 unik itu bukan berarti seseorang yang tidak pernah
 salah atau tidak pernah gagal dalam kehidupannya.
 Pemimpin yang baik adalah manusia pembelajar
 untuk terus berupaya menjadi pribadi yang lebih baik
 dalam memimpin dirinya sendiri maupun orang lain
 dan organisasi yang dipimpinnya. Pemimpin yang
 baik itu tidak lahir begitu saja, akan tetapi mereka
 lahir dari pengalaman yang sudah dialami dan dari
 pelajaran yang didapatkan dari berbagai hal yang
 dilalui dalam kehidupan, baik secara individual,
 keluarga, masyarakat, maupun organisasi.</t>
  </si>
  <si>
    <t>9dbbfca9-93f3-481d-96d6-d2856f02e70e</t>
  </si>
  <si>
    <t>Potensi obat kanker tumbuhan aglaia : mengungkap rahasia senyawa bahan alam Indonesia</t>
  </si>
  <si>
    <t>Desi Harneti Putri Huspa &amp; Winda Andika Sukmawati ; penyunting, Adnan Abi Wildan</t>
  </si>
  <si>
    <t>978-602-6408-94-5</t>
  </si>
  <si>
    <t>978-623-6523-04-9</t>
  </si>
  <si>
    <t>Kesehatan &amp; Obat-obatan</t>
  </si>
  <si>
    <t>2.6 MB</t>
  </si>
  <si>
    <t>Bangsa Indonesia terkenal dengan masyarakatnya
 yang secara turun temurun sudah menggunakan
 tanaman sebagai obat tradisional dan secara
 empiris telah terbukti dapat mengobati penyakit.
 Hal ini menunjukkan keberadaan senyawa yang
 terkandung dalam tanaman obat yang bertanggung
 jawab terhadap aktivitas farmakologinya. Eksplorasi
 senyawa bahan alam yang berpotensi sebagai
 obat perlu terus dilakukan dan berkesinambungan
 oleh peneliti dan praktisi di bidang kesehatan
 terutama untuk menanggulangi penyakit yang
 masih menjadi masalah global seperti penyakit
 kanker. Buku berjudul Potensi Obat Kanker
 Tumbuhan Aglaia: Mengungkap Rahasia Bahan
 Alam Indonesia menghimpun informasi dan data
 mengenai kandungan senyawa bahan alam yang
 berpotensi sebagai obat kanker yang terkandung
 dalam tumbuhan Aglaia yang dapat dijadikan
 informasi awal bagi peneliti dan praktisi di bidang
 kesehatan untuk melakukan penelitian lebih lanjut
 dan penerapannya dalam upaya untuk menangani
 penyakit kanker. Selain itu sebagai referensi bagi
 mahasiswa sarjana maupun pascasarjana serta para
 peneliti bidang kimia organik bahan alam dalam
 rangka eksplorasi senyawa aktif bahan alam.</t>
  </si>
  <si>
    <t>bf97b580-e696-4778-bebc-e92d21a9592d</t>
  </si>
  <si>
    <t>Pajak daerah dan retribusi daerah : andalan pendapatan asli daerah</t>
  </si>
  <si>
    <t>Edward M. Hutagalung ; penyunting, Adnan Abi Wildan</t>
  </si>
  <si>
    <t>978-979-9462-72-5</t>
  </si>
  <si>
    <t>978-623-6523-89-6</t>
  </si>
  <si>
    <t>Ekonomi &amp; Keuangan</t>
  </si>
  <si>
    <t>Perpajakan</t>
  </si>
  <si>
    <t>Pajak yang berlaku di Indonesia dapat dibedakan
 menjadi Pajak Pusat dan Pajak Daerah. Pajak
 Pusat adalah pajak-pajak yang dikelola oleh
 Pemerintah Pusat seperti Pajak Penghasilan (PPh),
 Pajak Pertambahan Nilai (PPN), dan Pajak Penjualan
 Atas Barang Mewah (PPnBM). Sementara Pajak
 Daerah adalah pajak-pajak yang dikelola oleh
 Pemerintah Daerah baik di tingkat Provinsi maupun
 Kabupaten/Kota, yang pembahasannya diuraikan
 secara lengkap pada buku Pajak Daerah dan
 Retribusi Daerah (Andalan Pendapatan Asli Daerah)
 yang kini ada di hadapan pembaca. Pengalihan
 pengelolaan Pajak Bumi dan Bangunan Perdesaan
 dan Perkotaan (PBB-P2) dari Pemerintah Pusat
 kepada Pemerintah Daerah merupakan suatu
 bentuk tindak lanjut kebijakan otonomi daerah
 dan desentralisasi fi skal. Bentuk kebijakan tersebut
 dituangkan ke dalam Undang-Undang No. 28
 Tahun 2009 tentang Pajak Daerah dan Retribusi
 Daerah. (Mulai 1 januari 2014, PBB Perdesaan dan
 Perkotaan merupakan pajak daerah, sedangkan
 PBB Perkebunan, Perhutanan, Pertambangan masih
 tetap merupakan Pajak Pusat). Pengalihan PBB-P2
 adalah titik balik dalam pengelolaan Bea Perolehan
 Hak Atas Tanah dan Bangunan, dan pengelolaan
 Pajak Bumi dan Bangunan sektor Perdesaan
 dan Perkotaan. Dengan pengalihan ini maka
 kegiatan proses pendataan, penilaian, penetapan,
 pengadministrasian, pemungutan/penagihan dan
 pelayanan PBB-P2 otomatis diselenggarakan oleh
 Pemerintah Daerah (Kabupaten/Kota).</t>
  </si>
  <si>
    <t>a36cb08d-af07-4eb7-a994-1fc7bfe42489</t>
  </si>
  <si>
    <t>Kepemimpinan organisasi dan perilakunya</t>
  </si>
  <si>
    <t>H. Eep Saeful Rojab Fansuri, Talina ; penyunting, Dudung Abdullah Pasteur, D. Lukman P.K</t>
  </si>
  <si>
    <t>978-602-6408-83-9</t>
  </si>
  <si>
    <t>978-623-6523-12-4</t>
  </si>
  <si>
    <t>Pemimpin adalah anggota kelompok yang
 memiliki pengaruh terbesar pada kegiatan
 organisasi/kelompok dan memainkan peran
 penting dalam merumuskan atau mencapai tujuan
 organisasi. Seorang pemimpin adalah saluran untuk
 pikiran, tindakan, dan kegiatan yang berdampak
 dan melakukan pekerjaan. Ini berarti bahwa
 pemimpin selalu mencakup sejumlah besar masalah
 organisasi. Pun, pemimpin adalah tokoh sentral yang
 menyatukan organisasi/kelompok. Menurut Winardi
 pemimpin adalah seseorang (pria atau wanita) yang
 (berdasarkan surat pengangkatan organisasi yang
 bersangkutan) ditunjuk oleh organisasi tertentu
 (swasta atau pemerintah) untuk mengambil
 posisi dalam struktur organisasi yang ada dengan
 semua hak dan kewajiban. untuk mencapai tujuan
 organisasi ditentukan sejak awal. Sementara itu,
 Ermaya Suradinata menyebutkan pemimpin adalah
 orang yang memimpin sekelompok dua orang atau
 lebih, baik organisasi maupun keluarga.</t>
  </si>
  <si>
    <t>244cc89d-8585-4895-9acc-af9243f0843b</t>
  </si>
  <si>
    <t>Persamaan diferensial fraksional</t>
  </si>
  <si>
    <t>Endang Rusyaman, Kankan Parmikanti ; penyunting, Adnan Abi Wildan</t>
  </si>
  <si>
    <t>978-602-6408-54-9</t>
  </si>
  <si>
    <t>978-623-6523-34-6</t>
  </si>
  <si>
    <t>5.6 MB</t>
  </si>
  <si>
    <t>Sebagian besar teori matematika yang berlaku
 untuk studi kalkulus fraksional dikembangkan
 sebelum pergantian abad ke-20. Namun dalam 100
 tahun terakhir itu lompatan yang paling menarik
 dalam rekayasa dan aplikasi ilmiah telah ditemukan,
 sehingga konsep matematika dalam beberapa
 kasuspun harus berubah untuk memenuhi
 persyaratan realitas fi sik. Caputo memformulasikan
 ulang defi nisi dari Riemann-Liouville, sehingga
 dengan formulanya, dia mendapatkan fakta bahwa
 turunan fraksional dari sebuah fungsi konstan
 adalah bernilai nol. Turunan fraksional terus
 berkembang, baik secara teori maupun aplikasi.
 Secara teori, adanya turunan fraksional tentu
 saja berimbas pada Persamaan Diferensial. Yang
 tadinya hanya mengenal Persamaan Diferensial
 Biasa sekarang muncul Persamaan Diferensial Biasa
 Fraksional, dan yang tadinya Persamaan Diferensial
 Parsial sekarang diperumum menjadi Persamaan
 Diferensial Parsial Fraksional. Demikian pula dalam
 hal metode untuk mencari solusi, dengan adanya
 Persamaan Diferensial Fraksional, para ilmuwan
 seakan berlomba untuk menemukan Metode
 Mencari Solusi. Sebut saja diantaranya Homotopy
 Analysis Method atau yang lebih dikenal dengan
 HAM, Adomian, Transformasi Laplace, Tranformasi
 Diferensial, Homotopy Perturbasion, fungsi Mittag-
 Lefl er, dan lain-lain.</t>
  </si>
  <si>
    <t>9b8c9566-307c-4a37-b46e-6f7da48cfbd7</t>
  </si>
  <si>
    <t>Leadership analysis : decision making strategy &amp; ASOCA analysis method</t>
  </si>
  <si>
    <t>ability, strength, opportunity, culture, agility</t>
  </si>
  <si>
    <t>Ermaya Suradinata ; translator, Yans Sumaryono ; editor, Mekka Syed Nury</t>
  </si>
  <si>
    <t>978-623-295-101-3</t>
  </si>
  <si>
    <t>978-623-295-111-2</t>
  </si>
  <si>
    <t>2.4 MB</t>
  </si>
  <si>
    <t>As changes continue to develop in human life, both as leaders of families, communities, and state government organizations, it requires leaders to analyze healthy, capable, legal and fair decision-making strategies.
 The ability of these leaders can guarantee at least opportunities that can be superior by paying attention to cultural factors as an advantage in making decisions. One way to make decisions presented in this book is to use ASOCA (ability, strength, opportunity, culture, and agility). A good leader must always be ready at all times to face challenges into opportunities that can be beneficial for their duties and functions. ASOCA analysis is prioritized to analyze individual abilities in groups.</t>
  </si>
  <si>
    <t>8b0e3790-7838-40e3-ad08-ecf35d30a35d</t>
  </si>
  <si>
    <t>Analisis kepemimpinan : strategi pengambilan keputusan &amp; metode analisis ASOCA</t>
  </si>
  <si>
    <t>ability, strength, opportunities, culture, agility</t>
  </si>
  <si>
    <t>Ermaya Suradinata ; penyunting, Adnan Abi Wildan</t>
  </si>
  <si>
    <t>978-623-295-103-7</t>
  </si>
  <si>
    <t>978-623-295-112-9</t>
  </si>
  <si>
    <t>Revisi 1</t>
  </si>
  <si>
    <t>5.2 MB</t>
  </si>
  <si>
    <t>Seiring perubahan yang terus berkembang dalam
 kehidupan manusia, baik sebagai pemimpin
 keluarga dan masyarakat, maupun organisasi
 pemerintahan negara, menuntut para pemimpin
 untuk menganalisis strategi pengambilan keputusan
 yang sehat, berkemampuan, berkekuatan hukum,
 dan berkeadilan. Kemampuan pemimpin tersebut
 dapat menjamin paling tidak peluang yang dapat
 dijadikan keunggulan dengan memerhatikan faktor
 budaya sebagai keunggulan dalam mengambil
 keputusan, salah satu cara mengambil keputusan
 yang diketengahkan pada buku ini adalah dengan
 menggunakan analisis ASOCA (ability, strenght,
 opportunity, culture, dan agility). Analisis ASOCA
 diutamakan untuk menganalisis kemampuan
 perorangan dalam kelompok. Pemimpin yang baik
 selalu harus siap setiap saat menghadapi tantangan
 menjadi peluang yang dapat bermanfaat bagi tugas
 dan fungsinya.</t>
  </si>
  <si>
    <t>cab8845f-398b-4135-bbe1-89f2e8799a73</t>
  </si>
  <si>
    <t>Pembinaan ideologi pancasila dan karakter bangsa dalam kehidupan Negara Kesatuan Republik Indonesia</t>
  </si>
  <si>
    <t>978-602-6408-58-7</t>
  </si>
  <si>
    <t>978-623-6523-87-2</t>
  </si>
  <si>
    <t>Ideologi Pancasila adalah ideologi yang
 digunakan oleh Negara Indonesia Kesatuan
 Republik Indonesia. Hal ini berarti bahwa semua
 nilai-nilai yang terkandung dalam pancasila harus
 diterapkan dalam kehidupan sehari-hari rakyat
 Indonesia. Ideologi merupakan gabungan dari
 bahasa Yunani &amp;ldquo;ideos&amp;rdquo; dan &amp;ldquo;logos&amp;rdquo; yang berarti
 tujuan, cita-cita, sudut pandang, pemikiran dan
 pengetahuan. Ideologi merupakan seperangkat
 ide atau keyakinan yang menentukan cara pandang
 seseorang untuk mencapai tujuan dengan berdasar
 kepada pengetahuan.</t>
  </si>
  <si>
    <t>8b888ef0-3a06-4f01-9096-917ca056e44a</t>
  </si>
  <si>
    <t>Pendidikan kewarganegaraan dan demokrasi kebangsaan</t>
  </si>
  <si>
    <t>978-979-9462-83-1</t>
  </si>
  <si>
    <t>978-623-6523-78-0</t>
  </si>
  <si>
    <t>Humaniora</t>
  </si>
  <si>
    <t>Sejarah terbentuknya bangsa menjadi Negara
 Kesatuan Republik Indonesia (NKRI), telah
 dimulai sejak sebelum dan selama penjajah asing
 menguasai bangsa Indonesia. Pergerakan terus
 berlanjut sampai pada perjuangan bangsa Indonesia
 lepas dari penjajahan untuk berdaulat dan merdeka.
 Semangat dalam perjuangan pendiri bangsa yang
 tak kenal menyerah telah terbukti pada perang
 kemerdekaan. Semangat perjuangan bangsa
 Indonesia merupakan kemampuan dan kekuatan
 mental spiritual yang dapat melahirkan sikap dan
 perilaku heroik-patriotik serta menumbuhkan
 kekuatan, kesanggupan, dan kemampuan yang luar
 biasa.</t>
  </si>
  <si>
    <t>53571d65-66d6-4a6c-9c51-0285548a3324</t>
  </si>
  <si>
    <t>Etika pemerintahan dan geopolitik Indonesia</t>
  </si>
  <si>
    <t>978-602-6408-36-5</t>
  </si>
  <si>
    <t>978-623-6523-32-2</t>
  </si>
  <si>
    <t>4.1 MB</t>
  </si>
  <si>
    <t>Pilar suatu kemajuan dalam persaingan yang
 sangat tajam saat ini adalah melalui keunggulan
 kompetitif dan komperatif dari suatu negara.
 Dengan kata lain, persaingan dapat dimenangkan
 oleh mereka yang memiliki keunikan. Bagi bangsa
 Indonesia memiliki keunikan aneka ragam suku
 budaya dan bahasa, serta keanekaragaman
 alam sehingga pengelolaannya diperlukan etika
 pemerintahan yang didasarkan pada adat dan
 budaya serta geopolitik dan geostrategi Indonesia.
 Etika pemerintahan dan geopolitik Indonesia bagi
 manusia Indonesia begitu penting, oleh karena
 fungsinya dapat mengatur bagaimana keberhasilan
 dalam persaingan dunia pada saat ini, dan saatnya
 memenangkan persaingan, karena pada dasamya
 kita memiliki kemampuan dan potensi dalam daya
 saing dengan negara lain.</t>
  </si>
  <si>
    <t>09a8a9a7-f34f-4ca4-b438-4b4aa9351189</t>
  </si>
  <si>
    <t>Analisis kepemimpinan: strategi pengambilan keputusan</t>
  </si>
  <si>
    <t>978-979-9462-65-7</t>
  </si>
  <si>
    <t>978-623-6523-22-3</t>
  </si>
  <si>
    <t>fc8e3681-4ef2-43a2-9220-192ef5d2d63c</t>
  </si>
  <si>
    <t>Kamus istilah politik bahasa Arab-Indonesia beserta penjelasan &amp; transkripsinya</t>
  </si>
  <si>
    <t>Fahmy Lukman ... [et al.] ; penyunting, Wahyu Gunawan</t>
  </si>
  <si>
    <t>978-623-295-071-9</t>
  </si>
  <si>
    <t>978-623-295-078-8</t>
  </si>
  <si>
    <t>Bahasa asing</t>
  </si>
  <si>
    <t>Kamus Arab Inggris Indonesia</t>
  </si>
  <si>
    <t>9.7 MB</t>
  </si>
  <si>
    <t>Timur Tengah (The Middle East) merupakan kawasan yang sangat dinamis, terutama kondisi sosial politiknya. Cara untuk memahami informasi dan perkembangan kawasan ini adalah melalui berbagai media cetak dan elektronik yang ditulis menggunakan bahasa Arab. Dalam kaitan ini, memahami bahasa Arab sangat urgen, termasuk peristilahan yang digunakan. Oleh sebab itu, para pembelajar memerlukan kamus yang dapat membantu memahami peristilahan politik tersebut. Diharapkan kamus ringkas ini membantu untuk mengungkap beberapa peristilahan bahasa Arab terkait dengan politik.</t>
  </si>
  <si>
    <t>dbca49d2-d975-4ca1-adea-78c8106fd870</t>
  </si>
  <si>
    <t>Proses stokastik</t>
  </si>
  <si>
    <t>Firdaniza, Budi Nurani Ruchjana, Diah Chaerani ; editor, Sutawanir Darwis, Adnan Abi Wildan</t>
  </si>
  <si>
    <t>978-602-6408-73-0</t>
  </si>
  <si>
    <t>978-623-6523-23-0</t>
  </si>
  <si>
    <t>Buku &amp;ldquo;Proses Stokastik&amp;rdquo; merupakan Buku Ajar untuk mata kuliah Proses Stokastik disarikan dari buku &amp;ldquo;Applied Stochastic System Modelling&amp;rdquo; Osaki, S. (1992), dilengkapi contoh-contoh soal dalam kehidupan sehari-hari. Buku ini merupakan materi kuliah Proses Stokastik yang dapat digunakan sebagai referensi mahasiswa program sarjana program studi Matematika, Statistika serta program studi lainya. Referensi Proses Stokastik dalam edisi Bahasa Indonesia dirasakan masih kurang, usaha penulisan buku ini tentunya akan membantu para dosen maupun mahasiswa untuk pengembangan materi bidang Statistika. Materi Proses Stokastik dalam buku ini terdiri dari Proses Poisson, Rantai Markov dengan Waktu Diskrit, Proses Kelahiran Murni dan Proses Kematian Murni yang disampaikan untuk perkuliahan tatap muka dalam satu semester termasuk Ujian Tengah Semester dan Ujian Akhir Semester, dilengkapi dengan beberapa contoh penyelesaian soal yang dibantu dengan perangkat lunak Statistika R maupun Maple.</t>
  </si>
  <si>
    <t>bd798006-2bb1-4953-ac09-4bffd5698919</t>
  </si>
  <si>
    <t>Sistem hukum di Indonesia</t>
  </si>
  <si>
    <t>Heru Rochmansjah ; penyunting, Adnan Abi Wildan</t>
  </si>
  <si>
    <t>978-602-6408-86-0</t>
  </si>
  <si>
    <t>978-623-6523-01-8</t>
  </si>
  <si>
    <t>14.9 MB</t>
  </si>
  <si>
    <t>Sistem Hukum Indonesia merupakan perpaduan
 beberapa sistem hukum. Sistem hukum Indonesia
 merupakan perpaduan dari hukum agama,
 hukum adat, dan hukum negara Eropa terutama
 Belanda sebagai bangsa yang pernah menjajah
 Indonesia. Belanda berada di Indonesia sekitar 3,5
 abad lamanya. Maka tidak heran apabila banyak
 peradaban mereka yang diwariskan termasuk
 sistem hukum. Bangsa Indonesia sebelumnya juga
 merupakan bangsa yang telah memiliki budaya
 atau adat yang sangat kaya. Bukti peninggalan
 atau fakta sejarah mengatakan bahwa di Indonesia
 dahulu banyak berdiri kerajaan-kerajaan Hindu-
 Buddha seperti Sriwijaya, Kutai, Majapahit, dan
 lain-lain. Zaman kerajaan meninggalkan warisanwarisan
 budaya yang hingga saat ini masih terasa.
 Salah satunya adalah peraturan-peraturan adat
 yang hidup dan bertahan hingga kini. Nilai-nilai
 hukum adat merupakan salah satu sumber hukum
 di Indonesia. Indonesia merupakan negara dengan
 penduduk muslim terbesar maka tidak heran apabila
 bangsa Indonesia juga menggunakan hukum agama
 terutama Islam sebagai pedoman dalam kehidupan
 dan juga menjadi sumber hukum Indonesia.</t>
  </si>
  <si>
    <t>e9425b50-6dd5-4c51-aa52-5c44a2b432ce</t>
  </si>
  <si>
    <t>Teknik pemisahan kimia dan fisika</t>
  </si>
  <si>
    <t>Husein H. Bahti</t>
  </si>
  <si>
    <t>978-602-6408-08-2</t>
  </si>
  <si>
    <t>978-623-6523-59-9</t>
  </si>
  <si>
    <t>Kimia dan Fisika Terapan</t>
  </si>
  <si>
    <t>8.0 MB</t>
  </si>
  <si>
    <t>Mengapa seorang kimiawan (chemist),
 khususnya, harus menguasai teknik-teknik
 pemisahan dengan baik? Seberapa penting teknik
 pemisahan dalam Kimia Analitik, atau dalam Ilmu
 Kimia pada umumnya? Dalam Kimia Analitik,
 &amp;lsquo;pemisahan&amp;rsquo; seringkali sangat diperlukan sebelum
 dapat melakukan suatu analisis atau identifi kasi,
 baik kualitatif maupun kuantitatif. &amp;ldquo;Pemisahan&amp;rdquo;
 dan &amp;ldquo;Analisis&amp;rdquo; merupakan dua aspek yang tak
 dapat dipisahkan, dan Kimia Analitik dapat
 dikatakan meliputi &amp;ldquo;analisis&amp;rdquo; dan &amp;ldquo;pemisahan&amp;rdquo;
 tersebut. Walaupun memang ada analisis kimia
 yang tidak perlu tahap atau proses pemisahan
 terlebih dahulu. Hal yang terakhir ini dilakukan
 misalnya dengan menggunakan proses masking
 yaitu melalui pembentukan senyawa kompleks untuk menghindari gangguan ion-ion logam
 tertentu dalam analisis ion-ion logam yang lain,
 atau melalui pengaturan kondisi percobaan, atau
 melalui pengukuran sifat fi sik spesifi k seperti dalam
 metode spektroskopi absorpsi atau emisi atomik.
 Dalam metode-metode yang disebut terakhir
 ini, tidak diperlukan proses pemisahan sebelum
 tahapan analisis. &amp;ldquo;Pemisahan&amp;rdquo; adalah proses
 dimana senyawa-senyawa yang menjadi pusat
 perhatian kita (yakni senyawa-senyawa yang akan
 diteliti) dikeluarkan (diambil) dari campurannya
 dengan senyawa-senyawa lain, dalam suatu sampel.
 Hal ini perlu dilakukan karena senyawa-senyawa
 lain tersebut mungkin dapat bereaksi secara sama
 dan mengganggu dalam penentuan kualitatif (dan
 kuantitatif) senyawa-senyawa yang diteliti.</t>
  </si>
  <si>
    <t>18c786c8-aef9-4fc4-a54f-45bba172741b</t>
  </si>
  <si>
    <t>Analisis data spasial perspektif bayesian</t>
  </si>
  <si>
    <t>I Gede Nyoman Mindra Jaya, Yudhie Andriyana ; editor, Nursanti Anggriani, Rika Amelia, Adnan Abi Wildan</t>
  </si>
  <si>
    <t>978-623-295-069-6</t>
  </si>
  <si>
    <t>978-623-295-076-4</t>
  </si>
  <si>
    <t>Analisis spasial dan spatiotemporal membantu menyolusikan masalah yang berorientasi pada lokasi dan waktu untuk memahami apa yang sedang dan akan terjadi di alam ini. Analisis spasial dan spatiotemporal tidak sekadar pemetaan namun lebih jauh lagi, membantu mempelajari karakteristik lokasi yang dapat berubah menurut waktu dan hubungan yang terjadi antarlokasi menurut waktu. Di bidang kesehatan, analisis data spasial dan spatiotemporal membantu memahami pola penyebaran penyakit dan mengkaji lebih mendalam faktor-faktor apa yang memengaruhinya. Untuk memahami kompleksitas model dalam analisis data spasial dan spatiotemporal, perspektif Bayesian hadir sebagai salah satu alternatif yang efektif. Pendekatan Bayesian memberikan kemudahan dalam memodelkan informasi ketergantungan dan keberagaman spasial dan spatiotemporal melalui stuktur hierarki. Buku Analisis Data Spasial Perspektif Bayesian mengenalkan dasar-dasar pemodelan untuk data spasial dan spatiotemporal dalam pendekatan Bayesian yang disertai berbagai contoh aplikasi dengan perhitungan menggunakan software R. Detail teori dalam analisis data spasial dan spatiotemporal disajikan untuk memberikan pemahaman yang lebih komprehensif dalam mengkaji fenomena spasial dan spatitoemporal. Semua materi yang disajikan di dalam buku ini menarik bagi mahasiswa dan peneliti untuk meningkatkan pengetahuan dan skill merka dalam menganalisis data spasial dan spatiotmeporal, khususnya dalam persefektif Bayesian.</t>
  </si>
  <si>
    <t>12629cbb-e3b9-4c22-b70c-537de5e26e4c</t>
  </si>
  <si>
    <t>Kepemimpinan pamong praja memasuki era revolusi industri 4.0</t>
  </si>
  <si>
    <t>I Gusti Ngurah Suwetha, H. Heru Rochmansjah ; penyunting, Adnan Abi Wildan</t>
  </si>
  <si>
    <t>978-602-6408-88-4</t>
  </si>
  <si>
    <t>978-623-6523-02-5</t>
  </si>
  <si>
    <t>15.2 MB</t>
  </si>
  <si>
    <t>Literatur tentang kepemimpinan rupanya sudah banyak yang beredar, baik di kalangan perguruan tinggi maupun di kalangan mahasiswa. Namun buku yang secara khusus membahas Kepemimpinan Pamong Praja rupanya nyaris belum ada, dan tidak banyak dikenal publik, terkecuali Polisi Pamong Praja yang bertugas menertibkan pedagang kaki lima, kafe remang-remang, bangunan liar tanpa IMB (izin mendirikan bangunan), operasi justisial KTP (kartu tanda penduduk), dan sebagainya. Itu adalah sebagian kecil dari tugas Pamong Praja, padahal keberadaan Pamong Praja mulai dari lurah, camat, bupati/wali kota dan gubernur sangat memegang kunci penting dalam tata kelola pemerintahan, terutama di daerah. Kepemimpinan akhir-akhir ini selalu mendapat sorotan publik, lebih-lebih kepemimpinan pemerintahan. Pascareformasi kondisi ini lebih marak, oleh karena lebih terbukanya kran kebebasan untuk berekspresi dan menyampaikan pendapat di depan umum menambah warna sorotan publik kepada pemimpin pemerintahan, ditambah lagi banyak pemimpin pemerintahan tersandung dengan kasus-kasus korupsi, bahkan OTT (operasi tangkap tangan) KPK menambah gelap warna kepemimpinan pemerintahan itu sendiri. Tantangan terberat pemimpin pemerintahan dewasa ini di samping dituntut untuk memberikan pelayanan publik yang baik, transparan dan akuntabel, memberantas korupsi di kalangan birokrasi pemerintahan, demi tetap utuh dan tegaknya NKRI, Pancasila, dan Bhinneka Tunggal Ika. Pemerintah perlu mengambil langkah-langkah antisipatif yang tepat untuk menyikapi paradigma pemerintahan yang terjadi mengingat pada setiap dekade tugas-tugas kepamongprajaan selalu berkembang dan bervariasi, teristimewa memasuki era revolusi industri 4.0.</t>
  </si>
  <si>
    <t>55dec408-a3af-447b-8ff9-549aa9ef0f6e</t>
  </si>
  <si>
    <t>Refleksi otonomi daerah di Indonesia</t>
  </si>
  <si>
    <t>I Made Suwandi ; penyunting, Afif Syarifudin Yahya</t>
  </si>
  <si>
    <t>978-602-6408-11-2</t>
  </si>
  <si>
    <t>978-623-6523-60-5</t>
  </si>
  <si>
    <t>1.8 MB</t>
  </si>
  <si>
    <t>Indonesia sudah menjalankan otonomi daerah
 sejak awal abad ke 20. Konsep otonomi daerah
 diperkenalkan pertama kali oleh Pemerintah
 Kolonial Belanda melalui Desentralisatie Wet
 Tahun 1903. Kemudian dilanjutkan oleh penjajah
 Jepang dari tahun 1942 sampai tahun 1945. Setelah
 kemerdekaan Indonesia berturut-turut bangsa
 Indonesia mengalami perjalanan panjang otonomi
 daerah yang dimulai dari Undang-Undang (UU)
 Nomor 1 Tahun 1945, UU Nomor 22 Tahun 1948,
 UU Nomor 1 Tahun 1957, Penetapan Presiden
 Nomor 6 Tahun 1959, UU Nomor 18 Tahun 1965,
 UU Nomor 5 Tahun 1974, UU Nomor 22 Tahun 1999
 dan terakhir UU Nomor 32 Tahun 2004. Bahkan
 sekarang ini sudah muncul wacana untuk me revisi
 UU Nomor 32 Tahun 2004 sebagai tindak lanjut
 dari Program Legislasi Nasional/Prolegnas (2004&amp;ndash;
 2009). Suatu pengalaman berharga dapat kita tarik
 dari diberlakukannya UU tentang otonomi daerah
 tersebut. Bahwa setiap perubahan merupakan
 resultante dari perubahan politik yang terjadi di
 tingkat nasional. Namun apa pun perubahan yang
 terjadi, hasil akhir yang dihasilkan selalu diwarnai
 oleh berayunnya pendulum otonomi daerah dari
 desentralisasi menuju sentralisasi atau sebaliknya.
 Perubahan pendulum tersebut dalam banyak
 hal tidak banyak berpengaruh pada peningkatan
 kesejahteraan masyarakat. Rakyat sebagai pemilik
 otonomi daerah sering tidak menikmati perubahan
 hidup yang signifi kan dari perubahan pendulum
 tersebut.</t>
  </si>
  <si>
    <t>6e7c7bcd-a9d3-4b9d-bdd1-5a0e26ea558a</t>
  </si>
  <si>
    <t>Reformasi otonomi daerah</t>
  </si>
  <si>
    <t>978-602-6408-10-5</t>
  </si>
  <si>
    <t>978-623-6523-91-9</t>
  </si>
  <si>
    <t>Dasar pelaksanaan otonomi daerah di Indonesia
 dapat dilacak dalam kerangka konstitusi
 Negara Kesatuan Republik Indonesia (NKRI).
 Alenia Ketiga dan Keempat Pembukaan Undang-
 Undang Dasar (UUD) Negara Republik Indonesia
 Tahun 1945 serta ditindaklanjuti dalam Pasal 18
 merupakan konstruksi pelaksanaan otonomi
 daerah di Indonesia. Dari sinilah pijakan dasar bagi
 kita untuk memahami konsepsi dasar dan grand
 design otonomi daerah di Indonesia yang sedikit
 banyak fi losofi nya agak berbeda dengan otonomi
 daerah dari negara-negara lainnya. Setiap negara
 mempunyai jalan sendiri-sendiri dalam perjalanan
 otonominya. Kita tidak perlu silau melihat sistem
 negara lain dan berpikir bahwa sistem mereka lebih
 baik dari sistem kita. Karena persoalan mendasar
 yang kita hadapi adalah bukan terletak pada sistem
 yang dianut tetapi bagaimana hasil akhir dari
 penyelenggaraan otonomi daerah tersebut. Dengan
 demikian kita mampu memahami di mana posisi
 daerah dalam sistem pemerintahan di Indonesia.
 Kita juga mengetahui bagaimana hubungan pusat
 dan daerah dalam konteks otonomi daerah.</t>
  </si>
  <si>
    <t>b2da5070-3a4e-43bf-aa61-112d559e51db</t>
  </si>
  <si>
    <t>Produksi protein rekombinan aktif dari badan inklusi escherichia coli</t>
  </si>
  <si>
    <t>Iman Permana Maksum ... [et al.] ; penyunting, Adnan Abi Wildan</t>
  </si>
  <si>
    <t>978-623-295-074-0</t>
  </si>
  <si>
    <t>978-623-295-086-3</t>
  </si>
  <si>
    <t>Biokimia Terapan</t>
  </si>
  <si>
    <t>5.3 MB</t>
  </si>
  <si>
    <t>Saat ini banyak industri biofarmaseutika masih menggunakan sistem ekspresi E. coli sehingga pembentukan badan inklusi ini akan banyak ditemui. Badan inklusi diketahui terdiri atas mayoritas protein target yang diinginkan akan tetapi dianggap tidak memiliki aktivitas. Protein aktif dari badan inklusi dapat diperoleh melalui serangkaian tahapan di antaranya isolasi badan inklusi, pelarutan badan inklusi, refolding protein terlarut, dan pemurnian protein hasil refolding. Keberhasilan untuk memperoleh protein aktif dari badan inklusi dapat memberikan produksi protein rekombinan yang lebih tinggi sehingga pendekatan ini dapat diaplikasikan guna meningkatkan produksi protein rekombinan menggunakan inang E. coli. Melalui buku ini penulis juga menyempatkan untuk menyinggung aspek Halal Pharmaceuticals, mengingat semakin berkembangnya industri halal dan tumbuhnya Halal Lifestyle.</t>
  </si>
  <si>
    <t>da2d63c6-7c5d-43b0-8144-0e3a58f81eb7</t>
  </si>
  <si>
    <t>PCR dalam investigasi penyakit mitokondria</t>
  </si>
  <si>
    <t>Iman Permana Maksum; penyunting, Wilson Nadeak ... [et al.]</t>
  </si>
  <si>
    <t>978-602-6408-17-4</t>
  </si>
  <si>
    <t>978-623-6523-71-1</t>
  </si>
  <si>
    <t>7.4 MB</t>
  </si>
  <si>
    <t>PCR (polymerase chain reaction) merupakan
 reaksi biokimia yang sederhana, tetapi
 berpengaruh dalam perkembangan teknologi
 biologi molekul. Menurut defi nisi, PCR adalah
 reaksi amplifi kasi atau perbanyakan DNA
 (deoxyribonucleic acid) secara in vitro dengan
 memanfaatkan cara replikasi DNA dengan bantuan
 enzim DNA polimerase dan perubahan sifat fi sik
 DNA terhadap suhu. Amplifi kasi terjadi pada daerah
 DNA spesifi k yang berada di antara dua daerah
 urutan DNA yang sudah diketahui (Newton &amp;amp;
 Graham, 1997). PCR pertama kali ditemukan oleh
 K. B. Mullis pada 1984, peraih nobel kimia tahun
 1994, sepuluh tahun setelah penemuannya. PCR
 dipatenkan oleh Hoff mann-La Roche Inc. dan F.
 Hoff man-La Roche, Ltd. PCR merupakan teknologi
 yang sangat sensitif sehingga dengan hanya satu
 molekul DNA dapat diperbanyak dua kali lipat
 dalam satu kali siklus suhu. Dengan menggunakan
 teknik PCR banyak metode dalam biologi molekul
 dapat dipersingkat. PCR sangat ideal untuk
 mendeteksi patogen, karena PCR sangat cepat dan
 sensitif. Selain itu dengan pemilihan primer yang
 spesifi k untuk patogen tertentu, teknik ini juga
 mempunyai tingkat kespesifi kan yang tinggi. Ini
 terutama sangat bermanfaat bila patogen tumbuh
 lambat atau tidak dapat tumbuh pada kondisi
 in vitro, serta bila metode deteksi konvensional
 kurang sensitif atau dibutuhkan diagnosis yang
 cepat. Selain untuk deteksi patogen, PCR dapat
 digunakan untuk mendeteksi organisme dalam air,
 makanan, minuman dan di alam lingkungan. Dalam
 teknologi DNA rekombinan, PCR dapat digunakan
 untuk mengisolasi suatu gen untuk proses kloning.
 PCR juga dapat diterapkan untuk tujuan forensik,
 penentuan usia dan etnis dan dalam bidang
 kedokteran juga dapat diterapkan untuk deteksi
 penyakit genetik (analisis mutasi).</t>
  </si>
  <si>
    <t>fdf8bb26-c6a7-49b6-95c3-405cfdee4fd1</t>
  </si>
  <si>
    <t>Teknik biologi molekular</t>
  </si>
  <si>
    <t>Iman Permana ... [et al.] ; penyunting, Adnan Abi Wildan</t>
  </si>
  <si>
    <t>978-602-6408-21-1</t>
  </si>
  <si>
    <t>978-623-6523-51-3</t>
  </si>
  <si>
    <t>Dalam buku ini dibahas mengenai pengertian,
 prinsip dan penerapan beberapa teknik
 biologi molekul, meliputi isolasi templat DNA
 (deoxyribonucleic acid), perbanyakan fragmen
 DNA dengan PCR (polymerase chain reaction),
 pemotongan DNA dengan enzim restriksi, kloning
 atau TDR (teknologi DNA rekombinan), penentuan
 urutan DNA dengan DNA sequencer, dan
 overekspresi protein rekombinan pada Escherichia
 coli baik secara intra-maupun ekstraselular, serta
 optimasi kodon dan gen sintetis sebagai alternatif
 isolasi DNA dan PCR. Pemanfaatan teknik biologi
 molekul ini akan diarahkan baik pada non-rekayasa
 genetik maupun rekayasa genetik. Pada nonrekayasa
 genetik, teknik biologi molekul diterapkan
 di bidang kesehatan untuk diagnosis tingkat molekul
 penyakit infeksi atau kelainan metabolisme, dan
 di bidang forensik dan antropologi berdasarkan
 analisis homologi dan hubungan kekerabatan.
 Melalui rekayasa genetik dapat memperbaiki galur
 suatu organisme sehingga dapat memproduksi
 produk metabolisme lebih banyak serta dapat
 menghasilkan galur baru yang dapat membuat
 produk metabolisme baru. Organisme pada
 tingkat prokariotik (misalnya Escherichia coli)
 dapat dijadikan sumber sebagai sel inang untuk
 memproduksi senyawa tertentu (insulin, trombin,
 vaksin berbasis peptida, hormon pertumbuhan,
 dsb).</t>
  </si>
  <si>
    <t>69de9546-b374-4b0c-978e-1a755feb135b</t>
  </si>
  <si>
    <t>Strategi peningkatan ekspresi protein rekombinan secara intraselular pada inang escherichia coli</t>
  </si>
  <si>
    <t>Iman Permana Maksum, Sriwidodo, Yosua ; penyunting, Adnan Abi Wilda</t>
  </si>
  <si>
    <t>978-602-6408-77-8</t>
  </si>
  <si>
    <t>978-623-6523-14-8</t>
  </si>
  <si>
    <t>6.5 MB</t>
  </si>
  <si>
    <t>Buku ini ditulis berdasarkan hasil penelitian
 dan studi pustaka penulis mengenai strategi
 peningkatan ekspresi protein rekombinan secara
 intraselular pada inang Escherichia coli (E. coli),
 dengan harapan isi buku ini dapat menjadi
 sumbangan ilmiah, khususnya bagi penelitian
 dan perkembangan ilmu pengetahuan di
 bidang biologi molekul. Tema ini penting untuk
 diangkat karena masih banyaknya keterbatasan
 ekspresi menggunakan inang E. coli terutama
 masih rendahnya ekspresi protein rekombinan
 dalam fraksi terlarut karena masih banyaknya
 pembentukan agregat protein yang tidak terlarut
 (badan inklusi) serta protein rekombinan yang
 terekpresikan masih rentan aktivitas degradasi
 protease. Untuk mengatasi berbagai masalah
 tersebut dapat dilakukan berbagai cara, di antaranya
 dengan melakukan ko-ekspresi protein chaperon
 dan melakukan isolasi protein dari badan inklusi.
 Buku ini merupakan pembanding dan pelengkap
 dengan dua buku yang telah penulis susun dengan
 judul Teknik Biologi Molekul dan Sistem Protein
 Rekombinan di E. coli secara Ekstraselular. Dalam
 buku ini dibahas tentang tinjauan umum sistem
 ekspresi dan chaperon, jenis-jenis chaperon seperti
 Trigger Factor, Gro EL dan Gro ES, serta sistem HSP,
 badan inklusi dan pelarutan badan inklusi, pelipatan
 protein (refolding), koekspresi chaperon, pelarutan
 lunak dan metode Freeze-Thawing.</t>
  </si>
  <si>
    <t>8f57014f-51d0-4d44-b90f-d9cf27691f61</t>
  </si>
  <si>
    <t>Sistem ekspresi protein rekombinan di escherichia coli secara ekstraselular</t>
  </si>
  <si>
    <t>- Iman Permana Maksum, Sriwidodo, Annisa Indriyani ; penyunting, Adnan Abi Wildan</t>
  </si>
  <si>
    <t>978-602-6408-42-6</t>
  </si>
  <si>
    <t>978-623-6523-41-4</t>
  </si>
  <si>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 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</si>
  <si>
    <t>1258c893-0cf8-4ae9-9fa4-ac709b2d329e</t>
  </si>
  <si>
    <t>Aplikasi membran: dalam riset energi, pangan, kesehatan, dan lingkungan</t>
  </si>
  <si>
    <t>Iman Rahayu ; penyunting, Atiek Rostika Noviyanti, Adnan Abi Wildan</t>
  </si>
  <si>
    <t>978-602-6408-35-8</t>
  </si>
  <si>
    <t>978-623-6523-56-8</t>
  </si>
  <si>
    <t>Perkembangan teknologi pemisahan
 menggunakan membran telah berlangsung
 sangat cepat sejak penemuan awalnya pada lima
 dekade yang lalu. Hingga saat ini membran telah
 menarik perhatian masyarakat pengguna teknologi
 pemisahan di berbagai bidang, baik itu industri kimia,
 petrokimia, bioteknologi, maupun kedokteran.
 Perkembangan membran ini dimulai pada abad ke-17
 dan diikuti dengan perkembangan-perkembangan
 selanjutnya yang semakin menyempurnakan
 teknologi pemisahan membran yang sampai saat ini
 digunakan.</t>
  </si>
  <si>
    <t>438645d0-2ea2-4524-96d5-d0747246173e</t>
  </si>
  <si>
    <t>Pengantar polimer dan modifikasnya</t>
  </si>
  <si>
    <t>Iman Rahayu ; penyunting, Adnan Abi Wildan</t>
  </si>
  <si>
    <t>978-602-6408-16-7</t>
  </si>
  <si>
    <t>978-623-6523-38-4</t>
  </si>
  <si>
    <t>Polimer dan polimerisasiSaat ini, hampir semua
 bahan yang digunakan orang dalam kehidupan
 sehari-hari terbuat dari polimer. Mulai dari bahan
 sederhana seperti kantong plastik pembungkus
 makanan, mainan anak-anak, perlengkapan
 rumah tangga, perlengkapan sekolah, perangkat
 komputer, telepon, sampai bahan khusus sebagai
 klep jantung buatan, semuanya tidak lepas dari
 material polimer. Polimer alam seperti selulosa, pati,
 protein, wol, dan karet bahkan telah dikenal dan
 digunakan manusia sejak berabad-abad lamanya
 untuk keperluan pakaian dan makanan. Sementara
 itu, industri polimer modern (polimer sintesis) baru
 mulai berkembang pada masa revolusi industri.
 Berkembangnya industri polimer ini diawali ketika
 Charles Goodyear (1800 &amp;ndash; 1860) dari Amerika Serikat
 berhasil menemukan vulkanisasi pada 1839.</t>
  </si>
  <si>
    <t>f69f06cc-6d0d-4e7b-aebd-8654c0549420</t>
  </si>
  <si>
    <t>Pemimpin &amp; implementasi kebijakan publik</t>
  </si>
  <si>
    <t>Jarot Hidayat Purwanto, Yudis Jakaria ; penyunting, Adnan Abi Wildan</t>
  </si>
  <si>
    <t>978-602-6408-64-8</t>
  </si>
  <si>
    <t>978-623-6523-66-7</t>
  </si>
  <si>
    <t>1.1 MB</t>
  </si>
  <si>
    <t>Dalam Kamus Besar Bahasa Indonesia (KBBI)
 istilah pemimpin, kemimpinan, dan memimpin
 pada mulanya berasal dari kata dasar yang sama
 &amp;ldquo;pimpin&amp;rdquo;. Namun demikian ketiganya digunakan
 dalam konteks yang berbeda. Dalam bahasa
 Indonesia &amp;ldquo;pemimpin&amp;rdquo; sering disebut penghulu,
 pemuka, pelopor, pembina, panutan, pembimbing,
 pengurus, penggerak, ketua, kepala, penuntun,
 raja, tua-tua, dan sebagainya. Adapun istilah
 &amp;ldquo;memimpin&amp;rdquo; digunakan dalam konteks hasil
 penggunaan peran seseorang berkaitan dengan
 kemampuannya mempengaruhi orang lain dengan
 berbagai cara. Pemimpin adalah suatu lakon/peran
 dalam sistem tertentu; karenanya seseorang dalam
 peran formal belum tentu memiliki keterampilan
 kepemimpinan dan belum tentu mampu
 memimpin. Istilah &amp;ldquo;kepemimpinan&amp;rdquo; pada dasarnya
 berhubungan dengan keterampilan, kecakapan,
 dan tingkat pengaruh yang dimiliki seseorang;
 oleh sebab itu kepemimpinan bisa dimiliki oleh
 orang yang bukan &amp;ldquo;pemimpin&amp;rdquo;. Arti &amp;ldquo;pemimpin&amp;rdquo;
 adalah seorang pribadi yang memiliki kecakapan
 dan kelebihan, khususnya kecakapan/ kelebihan di
 satu bidang sehingga dia mampu mempengaruhi
 orang-orang lain untuk bersama-sama melakukan
 aktivitas-aktivitas tertentu demi pencapaian satu
 atau beberapa tujuan. Pemimpin adalah seorang
 pribadi yang memiliki kecakapan dan kelebihan -
 khususnya kecakapan-kelebihan di satu bidang,
 sehingga dia mampu mempengaruhi orang lain
 untuk bersama-sama melakukan aktivitas-aktivitas
 tertentu untuk pencapaian satu beberapa tujuan
 (Kartini Kartono, 1994: 181).</t>
  </si>
  <si>
    <t>13cd5ebd-fa2e-40cd-8142-c60e79db7eeb</t>
  </si>
  <si>
    <t>Service excellence pelayanan Puskesmas</t>
  </si>
  <si>
    <t>Karno ;. penyunting, Adnan Abi Wildan</t>
  </si>
  <si>
    <t>978-623-295-070-2</t>
  </si>
  <si>
    <t>978-623-295-077-1</t>
  </si>
  <si>
    <t>Penjaminan pelayanan publik merupakan impian kesejahteraan sosial. Buku ini mempersembahkan usulan untuk mewujudkan pelayanan publik kepada masyarakat yang berkualitas dan diaktualisasikan dengan kemampuan, kesopanan, harapan, dan dipercaya. Kesejahteraan sosial ditentukan oleh kualitas hidup seseorang sebagai individu, keluarga, maupun masyarakat merupakan hak yang dijamin konstitusi dan negara mempunyai kewajiban untuk pemenuhannya, Hak tersebut yang diekspresikan melalui kebutuhan dasar hidupnya, salah satunya berupa pelayanan kesehatan. Dengan demikian, pelayanan kesehatan merupakan salah satu indikator Indeks Pembangunan Manusia (IPM).</t>
  </si>
  <si>
    <t>896c0350-38a5-4044-9893-2cab1a3d17de</t>
  </si>
  <si>
    <t>Manajemen konflik dan perubahan dalam organisasi</t>
  </si>
  <si>
    <t>Kusworo ; penyunting, Adnan Abi Wildan</t>
  </si>
  <si>
    <t>978-602-6408-81-5</t>
  </si>
  <si>
    <t>978-623-6523-10-0</t>
  </si>
  <si>
    <t>Organisasi; Manajemen
 Buku ini disusun untuk menambah koleksi buku-buku
 dengan bahasan manajemen konfl ik, perubahan,
 dan kolaborasi dalam organisasi, di mana organisasi
 sektor publik maupun swasta untuk mewujudkan tujuan
 yang telah ditetapkan secara bersama, maka agar tujuan
 dapat tercapai secara efektif, efi sien dan ekonomis,
 diperlukan adanya manajemen yang dikelola secara
 profesional dan proporsional. Dinamika pembangunan
 yang sedang berlangsung pada era reformasi sekarang
 ini, menuntut perubahan-perubahan dalam segala aspek
 kehidupan. Mengingat Indonesia telah dan sedang
 menjalankan dua pembaharuan besar sekaligus, yakni
 demokratisasi dan desentralisasi sudah barang tentu
 membawa konsekuensi logis tuntutan masyarakat pada
 semua aspek kehidupan untuk melakukan perubahan
 yang dianggap kurang sesuai lagi dengan tuntutan
 masa kini, akibatnya tidak jarang menimbulkan konfl ik
 baik di kalngan masyarakat maupun dalam organisasi.
 Seiring berjalannya perubahan demokratisasi dan
 desentralisasi, maka pandangan tradisional yang
 berpendapat bahwa adanya konfl ik dalam suatu
 organisasi merupakan pertanda adanya sesuatu yang
 kurang normal dalam mengelola organisasi, hal ini
 disebabkan ketidakmampuan manajer antara lain akibat
 dari perubahan pada pola pikir, harapan, tuntutan, dan
 keinginan yang ada dari individu maupun kelompok.
 Pandangan tradisional tersebut mulai bergeser
 sedikit demi sedikit dengan adanya pandangan yang
 menunjukkan konfl ik dalam organisasi tidak bisa
 dihindarkan, akan tetapi yang paling utama adalah
 bagaimana manajer mampu mengelola dan mengambil
 manfaat yang positif dari konfl ik tersebut.</t>
  </si>
  <si>
    <t>8e5994c6-cd2c-4a4b-9774-188caae1aca2</t>
  </si>
  <si>
    <t>Pesan puyang di kale</t>
  </si>
  <si>
    <t>peribahasa, perumpamaan, pepatah, ungkapan kearifan lokal masyarakat Sumatera Bagian Selatan</t>
  </si>
  <si>
    <t>Sutiono Mahdi</t>
  </si>
  <si>
    <t>978-623-295-031-3</t>
  </si>
  <si>
    <t>978-623-295-052-8</t>
  </si>
  <si>
    <t>Bahasa Daerah di Sumatera Bagian Selatan</t>
  </si>
  <si>
    <t>Para leluhur kita dahulu sangat bersahaja dan
 sangat santun bila bertutur dengan kata-kata
 yang bijak yang mengandung makna yang sangat
 dalam. Untaian kata-katanya tersusun bak syair lagu
 nan merdu yang berupa peribahasa, perumpamaan,
 pepatah, dan atau ungkapan yang berisi pesanpesan
 untuk anak-cucunya dalam mengarungi
 kehidupan kala itu dan masih sangat relevan
 dengan kehidupan kala kini. Kearifan para leluhur
 yang tak ternilai harganya itu sebagian besar masih
 berbentuk lisan dan berada pada orang-orang tua
 tertentu, sementara itu generasi muda yang akan
 mewarisinya tidak mendapatkan cukup informasi
 untuk memahami pesan-pesannya sehingga
 menimbulkan kegalauan akan kehilangan kearifan
 itu, seiring dengan berakhirnya generasi tua
 tersebut. Kekhawatiran inilah yang menginspirasi
 kami untuk menghimpun, menafsirkan, dan
 mendokumentasikannya dalam buku &amp;ldquo;Pesan
 Puyang di Kale&amp;rdquo; ini dengan harapan kita sebagai
 anak-cucunya dapat mewarisinya sebagai jati diri
 dan kekayaan budaya daerah kita.</t>
  </si>
  <si>
    <t>b0152823-3343-4e5b-9776-c817fd5eeb87</t>
  </si>
  <si>
    <t>Pantun seganti setungguan</t>
  </si>
  <si>
    <t>wejangan nenek moyang masyarakat Sumatera bagian Selatan</t>
  </si>
  <si>
    <t>978-623-295-023-8</t>
  </si>
  <si>
    <t>978-623-295-051-1</t>
  </si>
  <si>
    <t>Pantun merupakan salah satu cara dalam
 bertutur untuk menyampaikan petuah,
 petunjuk, atau nasihat. Pantun sangat menarik
 karena kata-katanya tersusun dalam rima-rima yang
 indah dan kadang kala dituturkan pada saat-saat
 istimewa secara bergantian sehingga terjadilah
 dialog berupa berbalas pantun, yang tidak sekedar
 membawa pesan-pesan, tetapi juga menjadi
 penghibur bagi pendengarnya. Selain itu, pantun
 sering juga dituturkan dalam bentuk syair-syair
 lagu dengan irama yang indah dan menggugah
 perasaan sehingga makna dari pesan-pesan yang
 terkandung dalamnya mendapat pengkhayatan
 tersendiri di sanubari. Sayangnya, karena berbagai
 alasan, generasi muda saat ini kurang berminat
 pada pantun sehingga budaya khas para leluhur ini
 sudah terancam kepunahan. Buku Pantun Seganti
 Setungguan ini merupakan kumpulan dari berbagai
 jenis pantun yang ditulis dalam bahasa daerah oleh
 para pemerhati budaya dan bahasa daerah dengan
 maksud untuk mengingatkan kita semua, khususnya
 generasi muda, tentang bahasa dan budaya daerah
 sebagai jati diri kita. Buku pantun ini diharapkan
 dapat memotivasi atau mendorong semangat
 kita semua untuk tetap menggunakan bahasa
 daerah dalam berbagai kesempatan, memberikan
 inspirasi untuk menciptakan pantun-pantun baru
 sesuai dengan kekinian di daerah sehingga secara
 langsung atau taklangsung sudah turut berperan
 serta dalam upaya penyelamatan, pembinaan,
 dan pengembangan bahasa dan budaya di daerah
 Seganti Setungguan (Kabupaten Lahat, Kota
 Pagar Alam, Kabupaten Muara Enim, Kabupaten
 Empat Lawang, Semende Kabupaten Komering
 Selatan, Kedurang dan Padang Guci Kabupaten
 Kaur Bengkulu Selatan, Palas Pasemah Kabu-paten
 Lampung Selatan, serta daerah-daerah lain di
 Sumatera Selatan yang memiliki ciri-ciri bahasa dan
 budaya yang sama).</t>
  </si>
  <si>
    <t>99291817-4f18-40b2-89ee-705599e9cca8</t>
  </si>
  <si>
    <t>Bahasa Besemah</t>
  </si>
  <si>
    <t>bahasa ibu masyarakat Sumatera bagian Selatan</t>
  </si>
  <si>
    <t>978-623-295-022-1</t>
  </si>
  <si>
    <t>978-623-295-050-4</t>
  </si>
  <si>
    <t>3.0 MB</t>
  </si>
  <si>
    <t>Fonologi dan morfologi merupakan dua bidang
 linguistik yang sengaja dibahas dalam buku
 pertama kami tentang Bahasa Besemah karena
 keduanya itu merupakan bagian terpenting dalam
 pemakaian bahasa itu. Karena memang belum ada
 informasi sebelumnya, kebanyakan masyarakat
 Besemah tidak memahaminya. Ketidakpahaman
 tersebut menyebabkan sistem tulisan dalam bahasa
 Besemah sangat rancu.</t>
  </si>
  <si>
    <t>beafd263-3d2e-403d-b02c-120be31cfe1c</t>
  </si>
  <si>
    <t>Arab pegon : maca jeung nulis</t>
  </si>
  <si>
    <t>H. Rahman, Hj. Nunuy Nurjanah ; penyunting, Asri Wibawa Sakti</t>
  </si>
  <si>
    <t>978-623-295-073-3</t>
  </si>
  <si>
    <t>978-623-295-080-1</t>
  </si>
  <si>
    <t>Bahasa Daerah Sunda</t>
  </si>
  <si>
    <t>17.3 MB</t>
  </si>
  <si>
    <t>Maca jeung nulis mangrupa literasi dasar nu perlu diperhatikeun (Rahman dkk. 2020:3). Maca m&amp;eacute;r&amp;eacute; kasempetan ka individu pikeun meunangkeun rupa-rupa informasi tina rupa-rupa widang nu antukna nambah pangaweruh (Rahman dkk., 2020:v). Maca t&amp;eacute;h konci sukses reading is key to the succes, jeung maca t&amp;eacute;h konci mangsa nu baris datang reading is key to the future. Maca jeung nulis kaasup dua kaparigelan basa sanggeus dua kaparigelan ngaregepkeun jeung nyarita. Opat kaparigelan basa t&amp;eacute;h resiprokal raket patalina tur silih lengkepan.</t>
  </si>
  <si>
    <t>67faf13d-4095-4aeb-b0c8-906368e605bb</t>
  </si>
  <si>
    <t>Model mengajar &amp; bahan pembelajaran</t>
  </si>
  <si>
    <t>H. Rahman ; penyunting, Adnan Abi Wildan</t>
  </si>
  <si>
    <t>978-979-9462-95-4</t>
  </si>
  <si>
    <t>978-623-6523-47-6</t>
  </si>
  <si>
    <t>Pendidikan Dasar</t>
  </si>
  <si>
    <t>3.7 MB</t>
  </si>
  <si>
    <t>Salah satu ciri masyarakat ilmiah adalah
 memiliki keterbukaan dalam menerima
 temuan orang lain sepanjang temuan itu dapat
 dipertanggungjawabkan. Ciri ini terdapat pada
 kebanyakan guru di sekolah. Sebagian besar guru di
 sekolah memiliki kecenderungan untuk menerima
 inovasi dalam perbaikan keprofesionalannya. Kata
 &amp;ldquo;model mengajar&amp;rdquo; dalam dunia profesi guru bukan
 hal baru, sama halnya dengan kata sertifi kasi yang
 dewasa ini hangat diekspos. Model pembelajaran
 merupakan pedoman bagi guru dan murid dalam
 pelaksanaan proses belajar-mengajar. Joyce dan
 Weil (1980) yang disitir Rahman (2004: 12 &amp;mdash; 13)
 mendefi nisikan model pembelajaran (models
 of teaching) adalah suatu perencanaan yang
 digunakan dalam menyusun kurikulum, mengatur
 materi pembelajaran, dan memberi petunjuk
 kepada pengajar di kelas dalam setting pengajaran
 ataupun setting lainnya.</t>
  </si>
  <si>
    <t>cd93a794-75f2-4848-93ba-029a33183b65</t>
  </si>
  <si>
    <t>Membaca &amp; menulis</t>
  </si>
  <si>
    <t>teori dan praktik di sekolah dasar</t>
  </si>
  <si>
    <t>H. Rahman. Rani Nurcita Widya, Rasi Yugafiati ; penyunting, Asri Wibawa Sakti, Adnan Abi Wildan</t>
  </si>
  <si>
    <t>978-602-6408-85-3</t>
  </si>
  <si>
    <t>978-623-6523-17-9</t>
  </si>
  <si>
    <t>6.1 MB</t>
  </si>
  <si>
    <t>Membaca merupakan bagian yang integral
 dalam pembelajaran berbahasa. Membaca
 memberi kesempatan kepada individu untuk
 menggali banyak informasi dari berbagai bidang,
 sehingga menambah pengetahuan. Dalam dunia
 pendidikan, membaca membantu siswa untuk
 mengembangkan dan meningkatkan pencapaian
 akademik. Hal ini disebabkan penguasaan
 akademik bermula dari keterampilan siswa dalam
 membaca (Chansa-Kabali &amp;amp; Westerholm, 2014).
 Membaca dapat diintepretasikan sebagai kegiatan
 mengartikan pesan yang tertulis. Selanjutnya,
 Abidin (2015) menjelaskan bahwa membaca
 merupakan keterampilan yang kompleks yang
 dilakukan melalui sebuah proses yang dinamis
 untuk membawa dan mendapatkan makna dari
 teks. Hal ini mengindikasikan bahwa membaca
 bukan hanya menyuarakan lambang-lambang
 tertulis semata, akan tetapi mampu memahami
 makna yang terkandung dalam sebuah wacana.
 Membaca melibatkan intervensi beberapa proses,
 yaitu identifi kasi bacaan, pengenalan kata,
 menemukan makna, dan integrasi sintaksis dan
 semantik (Yukselir, 2014). Dalam proses membaca,
 siswa menggunakan beberapa domain-domain
 penting, yaitu domain afektif, domain perseptual,
 dan domain kognitif. Melalui penggunaan domain
 tersebut, siswa akan mudah menarik makna
 dengan memadukan pengetahuan lama dengan
 pengetahuan baru yang diperolehnya melalui
 membaca (Kwon &amp;amp; Linderholm, 2015).</t>
  </si>
  <si>
    <t>40972c4a-6d8c-46b3-9d88-29cb7bb17ac5</t>
  </si>
  <si>
    <t>Menyimak &amp; berbicara</t>
  </si>
  <si>
    <t>teori dan praktik</t>
  </si>
  <si>
    <t>H.Rahman, Rani Nurcita Widya, &amp; Rasi Yugafiati ; penyunting, Asri Wibawa Sakti</t>
  </si>
  <si>
    <t>978-602-6408-63-1</t>
  </si>
  <si>
    <t>978-623-6523-06-3</t>
  </si>
  <si>
    <t>Dalam pembelajaran bahasa terdapat empat
 keterampilan berbahasa (language skills) yang
 menjadi sasaran pokok, yaitu menyimak, berbicara,
 membaca, dan menulis. Keterampilan menyimak
 dan berbucara dikategorikan dalam keterampilan
 berbahasa lisan, sedangkan keterampilan membaca
 dan menulis dikategorikan dalam keterampilan
 berbahasa tulis. Menyimak dan berbicara merupakan
 kegiatan komunikasi dua arah yang langsung,
 merupakan komunikasi tatap muka atau face to face
 communication. Underwood (1990) mendefi nisikan
 menyimak adalah kegiatan memperhatikan baikbaik
 apa yang diucapkan orang, menangkap dan
 memahami makna sesuatu yang didengar. Dengan
 demikian, menyimak adalah suatu proses yang
 mencakup kegiatan mendengarkan bunyi bahasa,
 mengidentifi kasi, menginterprestasi, menilai, dan
 mereaksi atas makna yang terkandung di dalamnya.
 Menyimak melibatkan pendengaran, penglihatan,
 penghayatan, ingatan, dan pengertian. Bahkan
 situasi yang menyertai bunyi bahasa yang disimak
 pun harus diperhitungkan dalam menentukan
 maknanya. Melalui proses menyimak, orang dapat
 menguasai pengucapan fonem, kosa kata, dan
 kalimat. Pemahaman terhadap fonem, kata, dan
 kalimat sangat membantu yang bersangkutan
 dalam kegiatan berbicara, membaca, dan menulis.
 Menyimak pada hakikatnya adalah mendengarkan
 dan memahami isi bahan simakan. Berbicara
 merupakan keterampilan menyampaikan pesan
 melalui bahasa lisan. Keterampilan berbicara
 menunjang keterampilan menyimak, membaca,
 dan menulis yang bersifat resiprokal. Berbicara
 menunjukkan kemampuan mengucapkan
 bunyi-bunyi artikulasi atau kata-kata untuk
 mengekspresikan dan&amp;nbsp;menyatakan.</t>
  </si>
  <si>
    <t>fbd43a79-e2d9-4200-8596-89e53ac51a6f</t>
  </si>
  <si>
    <t>Biografi Turmudi Matematika</t>
  </si>
  <si>
    <t>sang peraih 14 jenis beasiswa</t>
  </si>
  <si>
    <t>H. Rahman, Asri Wibawa Sakti ; penyunting, Rasi Yogafiati</t>
  </si>
  <si>
    <t>978-602-6408-44-0</t>
  </si>
  <si>
    <t>978-623-6523-77-3</t>
  </si>
  <si>
    <t>Tokoh Pribadi Panutan</t>
  </si>
  <si>
    <t>BiografiHal fenomenal dari sosok Turmudi adalah
 kegigihannya dalam menghadapi berbagai
 kendala kehidupan, sehingga ia bisa meraih sukses
 karier hidupnya. Ia seorang yang ulet bahkan untuk
 bisa menyambung hidup dan kehidupannya, ia
 sempat menghidupi seekor sapi yang dibeli ayahnya
 pada tahun 1972-1973, ketika duduk di kelas 5
 Sekolah Dasar. Seekor sapi kecil (sapi kacangan)
 dipeliharanya sehingga mendapat gain yang cukup
 lumayan, mencapai 35%. Ayahnya membeli sapi
 senilai Rp 14.000 (tahun 1972) setelah dipelihara
 selama 120 hari, sapi tersebut dijual kembali, dan
 memperoleh tambahan harga sehingga nilainya
 menjadi Rp 19.000 (kenaikan 35%). Sehari-hari ia
 ngarit untuk memberi pakan sapi dimaksud. Hal
 ini dilakukan sepulang sekolah SD. Pengalaman ini
 menjadi kenangan terindah manakala ia sekarang
 menjadi guru besar di sebuah perguruan tinggi di
 Kota Bandung.</t>
  </si>
  <si>
    <t>2a6c3b0b-bfae-4ccf-b55f-ba375edcf6ad</t>
  </si>
  <si>
    <t>Bermain untuk anak usia dini</t>
  </si>
  <si>
    <t>Rina Heliawati ; penyunting, Adnan Abi Wildan</t>
  </si>
  <si>
    <t>978-602-6408-65-5</t>
  </si>
  <si>
    <t>978-623-6523-72-8</t>
  </si>
  <si>
    <t>Masa anak salah satunya dikenal sebagai masa
 bermain. Sebagian besar waktunya digunakan
 untuk bermain, oleh karena dengan bermain anak
 usia dini (AUD) tumbuh dan mengembangkan
 seluruh aspek perkembangan yang ada pada dirinya.
 Oleh karena itu, sebagai seorang guru atau instruktur
 pendidikan anak usia dini (PAUD) harus mengetahui
 konsep dan arti bermain dan permainan pada anak.
 Dalam kehidupan AUD, bermain mempunyai arti
 yang sangat penting. Dapat dikatakan bahwa setiap
 anak yang sehat selalu mempunyai dorongan untuk
 bermain dan hampir sebagian besar waktunya
 digunakan untuk bermain karena bagi anak.
 Bermain merupakan suatu kebutuhan yang penting
 agar anak dapat berkembang secara wajar dan utuh,
 menjadi orang dewasa yang mampu menyesuaikan
 dan membangun dirinya menjadi pribadi yang
 matang dan mandiri, dan dengan bermain anak juga
 bisa tumbuh dan mengembangkan seluruh aspek
 perkembangan yang ada pada dirinya. Berdasarkan
 hal tersebut, maka guru dan instruktur PAUD perlu
 memahami konsep dasar bermain dan permainan
 anak. Mengingat pentingnya bermain bagi anak,
 maka guru dan instruktur PAUD tidak cukup dengan
 menggunakan atau menerapkan permainan tanpa
 didukung pemahaman yang komprehensif terhadap
 hakikat bermain dan permainan bagi anak PAUD.</t>
  </si>
  <si>
    <t>38d916f4-2b37-4570-accf-c75c0c335a38</t>
  </si>
  <si>
    <t>Kiat sukses budi daya ternak Domba bagi pemula</t>
  </si>
  <si>
    <t>Mimi Rohaeni, Yusni ; penyunting, Adnan Abi Wildan</t>
  </si>
  <si>
    <t>978-602-6408-55-6</t>
  </si>
  <si>
    <t>978-623-6523-94-0</t>
  </si>
  <si>
    <t>Peternakan</t>
  </si>
  <si>
    <t>Ternak Domba Pemula</t>
  </si>
  <si>
    <t>5.0 MB</t>
  </si>
  <si>
    <t>Mengapa harus ternak domba yang memiliki
 nama Latin Ovis aries? Karena ternak
 domba memiliki prospek yang baik dari segi
 perkembangbiakannya yang relatif cepat, mudah
 beradaptasi (adaptable) dengan lingkungan
 setempat, tidak memerlukan lahan yang luas,
 dagingnya relatif digemari oleh masyarakat di dalam
 dan di luar negeri, serta memiliki harga yang relatif
 stabil bahkan cenderung untuk terus meningkat
 (Direktur Jenderal Bina Produksi Peternakan, 2003).</t>
  </si>
  <si>
    <t>1653619c-982c-43ea-a277-13f817ed22dd</t>
  </si>
  <si>
    <t>Teknis seleksi dan tata cara pemotongan hewan qurban bagi masyarakat</t>
  </si>
  <si>
    <t>Yusni, Mimi Rohaeni ; penyunting, Adnan Abi Wildan</t>
  </si>
  <si>
    <t>978-623-295-068-9</t>
  </si>
  <si>
    <t>978-623-295-075-7</t>
  </si>
  <si>
    <t>Hari Raya (Idul) Qurban merupakan salah satu hari besar umat muslim di seluruh dunia yang dilaksanakan pada hari H perayaan (10 Zulhijah) sampai dengan hari tasyrik (tiga hari setelah hari H, 11&amp;ndash;13 Zulhijah) di mana dilakukan proses pemotongan terhadap hewan qurban seperti domba, kambing, sapi, kerbau, dan unta. Hewan qurban harus memenuhi persyaratan, yaitu sehat, cukup umur, tidak cacat, dan diutamakan berjenis kelamin jantan.&amp;nbsp;
 Proses pemotongan hewan qurban dimulai dari seleksi, pemeriksaan antemortem, persiapan sarana dan prasarana penyembelihan, merobohkan hewan qurban, proses penyembelihan, pemeriksaan postmortem, penanganan daging qurban, pengemasan daging qurban dan distribusi daging qurban. Proses penyembelihan hewan qurban di Indonesia sampai sekarang masih ada yang belum melaksanakan menurut standar operasi prosedur secara benar, di antaranya belum menerapkan kesejahteraan hewan, kehalalan dan higiene sanitasi proses pemotongan daging dan distribusi daging maupun tempat melakukan proses pemotongan. Adapun tujuan yang diharapkan supaya masyarakat akan mendapatkan daging yang ASUH (Aman Sehat Utuh Halal).</t>
  </si>
  <si>
    <t>7d4ffb6c-8c06-4c83-b8b2-f953bf11694a</t>
  </si>
  <si>
    <t>Hukum positif dan diskresi perkoperasian di Indonesia</t>
  </si>
  <si>
    <t>Romli Arsad ; penyunting, Adnan Abi Wildan</t>
  </si>
  <si>
    <t>978-979-9462-79-4</t>
  </si>
  <si>
    <t>978-623-6523-76-6</t>
  </si>
  <si>
    <t>Perkoperasian Indonesia</t>
  </si>
  <si>
    <t>927.8 kB</t>
  </si>
  <si>
    <t>Buku ini berusaha menjawab tentang teori dan
 konsep, peran serta prinsip-prinsip koperasi
 dalam pembangunan ekonomi yang sampai saat
 ini masih terkendala dan juga bagaimana mencari
 solusi penyelesaiannya. Buku ini pun berupaya
 menggambarkan adanya pertentangan &amp;ldquo;berbasis
 ekonomi&amp;rdquo; antara kaum sosialis dan kapitalis di
 Eropa, di mana akibat pertentangan tersebut
 telah muncul sekelompok orang yang sementara
 ini termarginalisir dalam bidang ekonomi untuk
 membentuk wahana ekonomi yang disebut
 koperasi. Dengan demikian koperasi pada awal
 rintisannya di Eropa dan juga perkembangannya
 hingga kini adalah sebagai upaya peningkatan
 kesejahteraan dalam bidang ekonomi. Koperasi
 adalah wahana ekonomi, namun ketika koperasi
 masuk ke Indonesia telah mendapatkan penafsiran
 yang bermacam-macam. Tanpa bermaksud
 memperdebatkan suasana batin para pendiri
 bangsa Indonesia ketika itu, mereka - the foundung
 fathers - secara apriori telah memproklamasikan
 bahwa wahana ekonomi paling sesuai dengan
 kondisi sosio-kultural bangsa Indonesia adalah
 koperasi, sebagaimana telah tertulis dalam UUD
 1945. Konsekuensi dicantumkannya badan usaha
 yang sebenarnya badan usaha ekonomi di dalam
 Konstitusi 1945 adalah gesekan-gesekan yang
 bersifat ideologis. Hal ini terbukti dan ternyata
 dalam pengimplementasinya. Sejak Orde Lama
 maupun Orde Baru, kebijakan koperasi selalu
 diarahkan sebagai corong politis-ideologis dari
 rezim yang sedang berkuasa.</t>
  </si>
  <si>
    <t>5355d84f-f9a0-4420-8446-302e22813e51</t>
  </si>
  <si>
    <t>Hukum dan peran koperasi dalam pembangunan ekonomi kerakyatan</t>
  </si>
  <si>
    <t>978-979-9462-76-3</t>
  </si>
  <si>
    <t>978-623-6523-69-8</t>
  </si>
  <si>
    <t>2.0 MB</t>
  </si>
  <si>
    <t>Buku ini membahas tentang landasan hukum
 koperasi, selanjutnya menjawab tentang teori
 dan konsep peran koperasi dalam pembangunan
 ekonomi yang sampai saat ini masih terkendala dan
 juga bagaimana mencari solusi penyelesaiannya.
 Buku ini berupaya menggambarkan adanya potensi
 keragaman pemahaman terhadap koperasi,
 sebagai konsekuensi dari konstruksi koperasi yang
 terkadang mendasarkan organisasi pada nilainilai
 lokal yang berkembang pada masyarakat.
 Keragaman pemahaman tersebut pada akhirnya
 turut memengaruhi regulasi koperasi pada
 suatu negara. Dengan demikian, keberhasilan
 atau ketidakberhasilan koperasi selalu berkaitan
 dengan regulasi yang mengakomodir keberadaan
 dan peran koperasi. Pada sisi lain, perkembangan
 pergaulan internasional telah memunculkan
 organisasi gerakan koperasi internasional bernama
 International Cooperative Alliance (ICA), yang
 berupaya menjadi jembatan dan penggagas agar
 koperasi di seluruh dunia semakin bermanfaat bagi
 masyarakat. ICA berupaya mengelaborasi nilai-nilai
 lokal agar dapat dikembangkan sebagai nilai-nilai
 universal, dan sebaliknya ICA juga menyosialisasikan
 nilai-nilai universal agar dapat dipergunakan bagi
 pengembangan koperasi nasional.</t>
  </si>
  <si>
    <t>9192c5ed-71a4-4fe1-9845-fb340ea50bc0</t>
  </si>
  <si>
    <t>Uncontrollable life</t>
  </si>
  <si>
    <t>Mela Puspita ; penyunting, Mekka Syed Nury</t>
  </si>
  <si>
    <t>978-602-6408-61-7</t>
  </si>
  <si>
    <t>978-623-6523-55-1</t>
  </si>
  <si>
    <t>Novel</t>
  </si>
  <si>
    <t>2.9 MB</t>
  </si>
  <si>
    <t>Dalam dunia medis terdapat istilah zat
 adiktif yaitu suatu ketergantungan untuk
 melakukannya secara terus menerus. Namun,
 Pristin yakin jika dalam kasusnya tak terdapat zat
 adiktif tersebut hingga dirinya tak cukup satu kali
 untuk berurusan dengan kasus hukum. Untuk kasus
 pertama, dia memang menginginkannya tapi untuk
 kasus-kasus lainnya hingga dia harus dipenjara
 semuanya terjadi di luar kendali. Menolak Hilal
 untuk menjadi pengacaranya sebagai pengganti
 Alex, tak dia sangka jika pria itu akan membantunya
 dalam semua kasus yang dia alami. Uncontrollable
 Life. Dia tak akan memikirkan masa depan yang
 belum tentu terjadi. Hidup tak bisa diprediksi, yang
 perlu dia lakukan adalah jangan terlalu nyaman dan
 selalu siap akan perubahan.</t>
  </si>
  <si>
    <t>70459fca-1d1b-4604-bc49-bd847d6cbc37</t>
  </si>
  <si>
    <t>Implementasi otonomi daerah dan hukum pemerintahan daerah di Indonesia</t>
  </si>
  <si>
    <t>Nanang Nugraha; penyunting, Adnan Abi Wildan</t>
  </si>
  <si>
    <t>978-602-6408-15-0</t>
  </si>
  <si>
    <t>978-623-6523-39-1</t>
  </si>
  <si>
    <t>874.3 kB</t>
  </si>
  <si>
    <t>Tema reformasi telah merubah hampir semua sendi
 kehidupan berbangsa dan bernegara. Lembaga
 pemerintah dituntut untuk melakukan gerakan
 reformasi secepatnya. Bahkan gerakan reformasi
 mulai menyentuh aspek fundamental kehidupan
 bangsa dan bernegara, yakni sumber utama hukum
 tata negara Indonesia. Semangat reformasi telah
 menjadi perjuangan dalam rangka membangun
 kembali kehidupan yang lebih adil, berdaulat,
 konstitusional, demokratis, dan berdasarkan hukum
 yang telah dirampas dalam rentang waktu yang
 cukup panjang, yaitu hampir kurang lebih dari tiga
 dasa warsa (32 tahun) rezim Orde Baru berkuasa
 di panggung politik pemerintahan Indonesia,
 pada akhirnya sejarah mencatat peristiwa yang
 sama seperti yang dialami Orde Lama pada 1966,
 begitupun rezim Orde Baru pada 21 Mei 1998 runtuh
 dengan ditandai mundurnya Soeharto dari jabatan
 presiden. Peristiwa reformasi 1998 ini membawa
 agenda penting untuk perubahan ketatanegaraan
 di Negara Republik Indonesia di antaranya tuntutan
 untuk mengamendemen/perubahan Undang-
 Undang Dasar (UUD) 1945 dan perubahan undangundang
 pemerintahan daerah.</t>
  </si>
  <si>
    <t>5a354a4a-6f91-4c70-a0b2-70a0f1a9ecce</t>
  </si>
  <si>
    <t>Progresivitas peraturan aparatur sipil negara di indonesia</t>
  </si>
  <si>
    <t>978-602-6408-14-3</t>
  </si>
  <si>
    <t>978-623-6523-19-3</t>
  </si>
  <si>
    <t>Dewasa ini, parameter kunci dari keberhasilan
 fungsi pemerintah dalam mengelola suatu
 negara adalah terlayaninya masyarakat (public)
 dengan berbagai kebutuhan dan kepentingannya
 secara baik. Pelayanan publik yang baik
 meniscayakan perlunya tata kelola pemerintahan
 atau kepemerintahan yang juga baik juga sumber
 daya aparatur sipil negara (ASN) yang mumpuni.
 Sementara, kepemerintahan yang baik (baca: good
 governance) bermuara pada kualitas aparatur yang
 bekerja dalam mengelola pemerintahan tersebut.
 Salah satu upaya untuk meningkatkan kualitas
 aparatur pemerintahan adalah kepala daerah yang
 berkualitas. Berbagai terobosan pemerintah dalam
 pelayanan dan pembangunan manusia Indonesia
 sejahtera tentunya akan berhasil jika dilakukan
 oleh aparatur sipil negara (ASN) yang berkualitas.
 Pembentukan karakter ASN berkualitas perlu
 dilakukan secara dini karena akan memberikan dasar
 bagi setiap ASN dalam setiap kegiatannya. Sekali
 lagi, buku ini menegaskan bahwa upaya revitalisasi
 good governance memiliki tahapan. Tahapan utama
 yang harus dilalui adalah memahami dengan utuh
 dan baik tentang konsep negara, pemerintah,
 dan kepemerintahan. Tahapan berikutnya adalah
 memperbaiki kualitas aparat. Inilah gagasan yang
 dijumpai dalam buku ini.</t>
  </si>
  <si>
    <t>cb1749a3-4193-4ab5-a85b-d2d698838b35</t>
  </si>
  <si>
    <t>Optimalisasi produktivitas kinerja pelayanan publik era Covid-19</t>
  </si>
  <si>
    <t>R. Hendi Hendyana ; penyunting, H. Dudung Abdullah Pasteur</t>
  </si>
  <si>
    <t>978-623-295-100-6</t>
  </si>
  <si>
    <t>978-623-295-110-5</t>
  </si>
  <si>
    <t>11.9 MB</t>
  </si>
  <si>
    <t>Terdapat lima kata kunci (keywords) dalam buku ini, yakni optimalisasi, produktivitas, kinerja, pelayanan publik, dan (pandemi) Covid-19. Optimalisasi berarti terbaik atau tertinggi dengan hasil yang tepat dalam mencapai tujuan. Produktivitas yang tinggi oleh karena mampu memaksimalkan waktu, usaha, dan potensi yang ada, ditandai dengan berusaha lebih cerdas dan lebih terukur. &amp;nbsp;Kinerja dikatakan sukses dan baik, apabila hasil kerja dapat melampaui peran atau target yang ditentukan sebelumnya. Adapun pelayanan publik adalah segala kegiatan pelayanan yang dilaksanakan oleh penyelenggara pelayanan publik sebagi upaya pemenuhan kebutuhan publik dan pelaksanaan ketentuan peraturan perundang-undangan. Ringkasnya, meski pada awalnya masyarakat dunia, tak terkecuali di Indonesia, dikejutkan dan dibuat kalang-kabut dalam berbagai sektor kehidupan akibat menyebarnya penyakit coronavirus disease (pandemi Covid-19), namun melalui berbagai upaya dan ikhtiar pelayanan terhadap masyarakat tetap berjalan, survival, dan optimal sehingga produktivitas kinerja tetap tinggi sesuai harapan, terlebih pabila dikaitkan dengan pelaksanaan peraturan perundang-undangan.</t>
  </si>
  <si>
    <t>c2c42bec-4614-4d7a-a115-b051152f9fa2</t>
  </si>
  <si>
    <t>Kepemimpinan motor penggerak prilaku organisasi</t>
  </si>
  <si>
    <t>R. Hendi Hendyana, Suryana ; penyunting, D. Lukman PK.</t>
  </si>
  <si>
    <t>978-602-6408-72-3</t>
  </si>
  <si>
    <t>978-623-6523-29-2</t>
  </si>
  <si>
    <t>7.8 MB</t>
  </si>
  <si>
    <t>Kepemimpinan itu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t>
  </si>
  <si>
    <t>041d0211-0cbb-4ddd-95ad-11ec362b9f87</t>
  </si>
  <si>
    <t>Revitalisasi good governance: akselerasi asn berkualitas melalui diklat prajabatan pola baru</t>
  </si>
  <si>
    <t>Yayat Supriatna; penyunting Adnan Abi Wildan</t>
  </si>
  <si>
    <t>978-602-6408-05-1</t>
  </si>
  <si>
    <t>978-623-6523-54-4</t>
  </si>
  <si>
    <t>Perbincangan tentang good governance dan
 upaya mewujudkannya, menjadi suatu hal yang
 tidak akan pernah berakhir, mengingat dinamika
 internal maupun lingkungan eksternal yang
 selalu hidup dan berkembang dan memengaruhi
 kehidupan organisasi atau birokrasi pemerintahan.
 Salah satu faktor kunci keberhasilan dalam proses
 pembangunan organisasi menuju kondisi good
 governance adalah kesiapan aparatur sipil negara
 (ASN) untuk menjadi sumber daya manusia yang
 handal dan profesional, dengan moral/etika yang
 baik, kompetensi yang unggul, serta etos kerja
 yang kuat dan mumpuni. Proses untuk mewujudkan
 sumber daya manusia (SDM) yang profesional
 dan berkelas dunia, telah mulai dilakukan oleh
 pemerintah, melalui pola Penyelenggaraan Diklat
 Prajabatan Pola Baru, yang meramu berbagai
 materi dan strategi Diklat, yang mengutamakan
 pembentukan karakter ASN yang memiliki
 keunggulan dalam aspek-aspek, akuntabilitas,
 nasionalisme, etika publik, komitmen mutu dan
 antikorupsi (ANEKA). Oleh sebab itu literatur/
 bacaan yang membahan secara khusus tentang
 perwujudan good governance melalui strategi
 pembelajaran dalam lingkungan penyelenggaraan
 Diklat pada saat sekarang ini sangatlah diperlukan.</t>
  </si>
  <si>
    <t>b8e22547-e533-4a7b-9471-9471deb3a4af</t>
  </si>
  <si>
    <t>Kepemimpinan adaptif religius : internalisasi nilai-nilai religius dalam diklat kepemimpinan</t>
  </si>
  <si>
    <t>H. Yayat Supriatna, Yusuf Wibisana ; penyunting, Adnan Abi Wildan</t>
  </si>
  <si>
    <t>978-602-6408-67-9</t>
  </si>
  <si>
    <t>978-623-6523-68-1</t>
  </si>
  <si>
    <t>Saat ini sulit dipungkiri masih maraknya salah
 satu penyakit birokrasi adalah korupsi dan
 penyalahgunaan wewenang, bad governance dan
 berbagai penyelewengan lainnya. Berbagai tindakan
 preventif dan represif dari para penegak hukum
 ternyata tidak menyurutkan dari perilaku serakah.
 Untuk itu buku yang kami tulis yang sekarang ada
 ditangan pembaca berjudul Kepemimpinan Adaptif
 Religius: Internalisasi Nilai-Nilai Religius dalam
 Diklat Kepemimpinan mencoba mengulas berbagai
 fenomena kepemimpinan saat ini, dan peran
 kepemimpinan birokrasi, serta pentingnya nilai-nilai
 religius dimiliki seorang pemimpin. Nilai-nilai religius
 ini dapat berpadu dalam kepemimpinan adaptif
 melalui penyelenggaraan pendidikan dan pelatihan
 (Diklat) kepemimpinan dengan dua pendekatan,
 yaitu model integrasi yang dimaksudkan sebagai
 sebuah proses pelatihan kepemimpinan yang
 disatukan atau diintegrasikan dengan programprogram
 diklat yang biasa dilakukan, dengan kata
 lain masuk atau menjadi bagian dari kurikulum
 pembelajaran. Pendekatan kedua dengan model
 terpisah, artinya lembaga merumuskan tersendiri
 program pendidikan dan pelatihan kepemimpinan.
 Proses penyelenggaraan berpedoman pada
 buku panduan yang disusun sebelumnya dengan
 materi-materi kepemimpinan yang menjadi menu
 utamanya.</t>
  </si>
  <si>
    <t>0e2eb9e4-cec0-46c1-98a0-aa161c0f32e8</t>
  </si>
  <si>
    <t>Ketahanan pakan ternak domba</t>
  </si>
  <si>
    <t>Siti Rochani, Cecep Naofal Hasanuddin ; penyunting, Adnan Abi Wildan</t>
  </si>
  <si>
    <t>978-602-6408-66-2</t>
  </si>
  <si>
    <t>978-623-6523-98-8</t>
  </si>
  <si>
    <t>8.2 MB</t>
  </si>
  <si>
    <t>Buku Ketahanan Pakan Ternak Domba ini
 diharapkan mampu menjadi pedoman dan
 bahan belajar bagi yang memerlukannya. Materi
 yang disajikan dalam buku ini meliputi bagaimana
 penyediaan pakan ternak dengan lahan yang
 terbatas dan gangguan pada musim kamarau,
 nutrisi domba, hijauan makanan ternak di daerah
 tropis, teknologi pengolahan bahan pakan, dan
 harga sesuai kebutuhan pakan. Selain itu, buku ini
 dapat membantu para peternak dalam memilih
 pakan untuk domba yang dipeliharanya, baik berupa
 konsentrat maupun hijauan, dengan memanfaatkan
 sumber daya alam lokal yang tersedia di lingkungan
 sekitar.</t>
  </si>
  <si>
    <t>80dda236-15b6-4ac5-8780-d326b87aee56</t>
  </si>
  <si>
    <t>Limonoid antikanker dari tumbuhan chisocheton</t>
  </si>
  <si>
    <t>Nurlelasari ; penyunting, Adnan Abi Wildan</t>
  </si>
  <si>
    <t>978-602-6408-91-4</t>
  </si>
  <si>
    <t>978-602-6408-97-6</t>
  </si>
  <si>
    <t>4.7 MB</t>
  </si>
  <si>
    <t>Penyakit kanker sampai saat ini masih menjadi
 penyakit yang memiliki tingkat kematian yang
 tinggi di Indonesia. Oleh karena itu, pengetahuan
 mengenai senyawa-senyawa yang memiliki
 aktivitas antikanker menjadi hal yang penting untuk
 diketahui. Senyawa limonoid merupakan kelompok
 senyawa triterpenoid yang telah mengalami
 hilangnya empat atom karbonnya, sehingga dikenal
 sebagai senyawa tetranortriterpenoid. Senyawa ini
 telah dikenal banyak memiliki aktivitas yang menarik
 terutama terhadap penyakit kanker. Dalam tulisan
 sederhana ini akan dijelaskan mengenai senyawa
 limonoid serta pembentukannya secara biogenetik.
 Selain itu juga terdapat beragam senyawa limonoid
 dengan kerangka yang termodifi kasi yang memiliki
 bioaktivitas sebagai antikanker dari genus
 Chisocheton. Suatu tanaman yang banyak tersebar
 di hutan-hutan Indonesia.</t>
  </si>
  <si>
    <t>3d7e9dc1-17f6-4cda-a7f0-bf3e9dc91629</t>
  </si>
  <si>
    <t>Sunjaya anak desa</t>
  </si>
  <si>
    <t>Uuk S ; penyunting, Adnan Abi Wildan</t>
  </si>
  <si>
    <t>978-979-9462-55-8</t>
  </si>
  <si>
    <t>978-623-6523-95-7</t>
  </si>
  <si>
    <t>Tokoh Pribadi</t>
  </si>
  <si>
    <t>3.8 MB</t>
  </si>
  <si>
    <t>BiografiBuku biografi Bapak H. Sunjaya: Sunjaya
 Anak Desa ini berisi penggalan dan rekaman
 pilihan sepanjang kehidupan beliau. Banyak hal
 dalam perjalanan hidup yang beliau ungkapkan
 dalam buku ini semenjak kecil hingga beliau terpilih
 menjadi orang nomor satu di Kabupaten Cirebon.
 Buku ini, diharapkan dapat memberikan inspirasi
 bagi siapa saja yang ingin menyusun sejarah
 perjalanan hidup melalui buku biografi . Sebab,
 sangat dimungkinkan bahwa keberadaan biografi
 dapat memberikan motivasi bagi siapa saja.</t>
  </si>
  <si>
    <t>48509825-8c61-41cd-af63-397ce641ea50</t>
  </si>
  <si>
    <t>Produksi protein rekombinan dalam escherichia coli</t>
  </si>
  <si>
    <t>Toto Subroto, Muhammad Fadhlillah, Iman Permana Maksum ; penyunting, Adnan Abi Wildan</t>
  </si>
  <si>
    <t>978-602-6408-40-2</t>
  </si>
  <si>
    <t>978-623-6523-40-7</t>
  </si>
  <si>
    <t>2.7 MB</t>
  </si>
  <si>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</si>
  <si>
    <t>55a09293-9ef4-4269-b4cd-5b623202b5df</t>
  </si>
  <si>
    <t>Protein terapeutik</t>
  </si>
  <si>
    <t>Toto Subroto, Muhammad Fadhlillah ; penyunting, Adnan Abi Wildan</t>
  </si>
  <si>
    <t>978-602-6408-84-6</t>
  </si>
  <si>
    <t>978-623-6523-08-7</t>
  </si>
  <si>
    <t>Buku ini membahas klasifikasi terapeutik serta
 peranan teknologi rekombinan dalam memenuhi
 kebutuhan tersedianya protein terapeutik. Selain
 itu, dibahas pula mengenai perkembangan protein
 rekombinan yang digunakan dengan tujuan
 terapeutik, sistem penghantaran protein terapeutik
 dan penerapan teknik DNA rekombinan sebagai
 prinsip dasar dalam produksi protein terapeutik
 rekombinan, serta tahapan proses produksi protein
 rekombinan yang meliputi pemilihan inang sebagai
 sistem ekspresi dan pemurnian. Untuk pemahaman
 lebih lanjut perihal teknik DNA rekombinan, dapat
 dipelajari juga buku Produksi Protein Rekombinan
 dalam Escherichia coli yang diterbitkan pada 2018
 lalu. Protein memiliki peran yang paling dinamis
 dan beragam dari setiap makromolekul dalam
 tubuh. Beberapa peranannya di dalam tubuh
 yaitu mengkatalisis reaksi biokimia, membentuk
 reseptor dan saluran dalam membran, memberikan
 dukungan perancah intraselular dan ekstraseluler,
 dan mengangkut molekul dalam sel atau dari
 satu organ ke organ lain. Penyakit dapat muncul
 ketika salah satu dari protein tersebut bermutasi
 atau mengalami kelainan juga mungkin karena
 konsentrasinya abnormal (lebih tinggi atau rendah)
 dalam tubuh. Jika dipandang dari perspektif terapi,
 hal tersebut merupakan tantangan besar untuk
 pengobatan modern dan menjadi peluang luar
 biasa dalam hal memanfaatkan protein terapeutik
 dalam penanganan penyakit. Protein menunjukkan
 potensi unggul sebagai agen terapeutik dalam
 beberapa dekade terakhir. Potensi peptida dan
 protein sebagai agen terapeutik telah diaplikasikan
 secara luas pada penanganan berbagai penyakit
 seperti kanker, kelainan mental, penyakit otoimun,
 hipertensi, diabetes, serta beberapa penyakit
 kardiovaskular dan metabolisme. Kemajuan bidang
 bioteknologi telah meningkatkan dan memfasilitasi
 produksi protein terapeutik dengan signifikan.</t>
  </si>
  <si>
    <t>0b3a95b3-36cb-4221-91ef-86ea3efe64b0</t>
  </si>
  <si>
    <t>Bahasa Arab fungsional bidang politik</t>
  </si>
  <si>
    <t>Tubagus Chaeru Nugraha ; penyunting, Adnan Abi Wildan</t>
  </si>
  <si>
    <t>978-602-6408-87-7</t>
  </si>
  <si>
    <t>978-623-6523-07-0</t>
  </si>
  <si>
    <t>Buku ini berisi fungsionalisasi kasus dan modus
 bahasa Arab dalam teks politik bahasa Arab.
 Kasus dalam bahasa Arab ada empat, yaitu Marfu&amp;rsquo;
 (nominatif), Manshub (akusatif), Majrur (datif),
 dan Idhafah (genetif). Pemarkah kasus nominatif
 bahasa Arab pada bentuk nomina tunggal /-u/,
 bentuk dual /-aani/, dan bentuk plural regular /uuna/,
 rinciannya dijelaskan pada bab pertama. Sementara
 itu, di antara pemarkah akusatif padu bentuk
 nomina tunggal /-a/, bentuk dual /-aini/, dan bentuk
 plural regular /iina/, dan rinciannya dijelaskan pada
 bab kedua. Demikian juga pemarkah datif dan
 genetif rinciannya akan diterangkan dalam buku ini.
 Adapun modus dalam istilah bahasa Arab dikenal
 dengan i&amp;rsquo;rab fi fi &amp;rsquo;li mudhari&amp;rsquo;. Jenis modus dalam
 verba bahasa Arab ada tiga, yaitu indikatif (marfu&amp;rsquo;),
 subjungtif (manshub), dan jusif (majzum).</t>
  </si>
  <si>
    <t>8b16e49f-85e9-46d7-b600-248b118a28ee</t>
  </si>
  <si>
    <t>Aplikasi ngalogat kategori bahasa Arab</t>
  </si>
  <si>
    <t>Tubagus Chaeru Nugraha, Rosaria Mita Amalia, Fahmy Lukman ; penyunting, Adnan Abi Wildan</t>
  </si>
  <si>
    <t>978-602-6408-70-9</t>
  </si>
  <si>
    <t>978-623-6523-16-2</t>
  </si>
  <si>
    <t>Buku Aplikasi Ngalogat Kategori Bahasa Arab.
 Buku ini berisi dasar-dasar Ngalogat kategori
 bahasa Arab secara praktis. Kategori atau kelas
 kata bahasa Arab secara klasik ada tiga, yaitu (1)
 Ismun (nomina), (2) Fi&amp;rsquo;lun (verba), dan (3) Harfun
 (partikel). Adapun para linguist Arab modern
 mengategorikannya menjadi dua, yaitu (1) kata
 penuh (full word) dan (2) kata tugas (function word).
 Kata penuh merupakan kelas kata terbuka dan
 dapat berdiri sendiri sebagai sebuah satuan tuturan,
 sedangkan kata tugas adalah kelas kata tertutup dan
 tidak dapat berdiri sendiri. Ngalogat kategori bahasa
 Arab dirumuskan dengan simbol-simbol kategori di
 posisi subscript dan sistem warna. Warna merah
 menunjukkan nomina, warna biru berarti verba,
 dan warna hitam bermakna partikel. Selanjutnya,
 padu padan dengan subscript sebagai rincian jenis
 nomina {&amp;lsquo;pronomina&amp;rsquo; /ismu &amp;lsquo;d-dhamir/, &amp;lsquo;asal&amp;rsquo; /jamid/,
 dan &amp;lsquo;turunan&amp;rsquo; /musytaq/}. Kelas kata pronomina
 juga ada renciannya seperti &amp;lsquo;pronomina persona&amp;rsquo; /
 dhamir munfashil/, &amp;lsquo;pronomina demontrastiva&amp;rsquo; /
 ismu &amp;lsquo;l-isyarah/, pronomina {interogativa, relative,
 dan kondisional}. Demikian juga pada kategori
 verba dan partikel akan dijelaskan rinciannya secra
 praktis dalam buku ini.</t>
  </si>
  <si>
    <t>3f66d9b3-b4ff-4a3d-8a40-41c6d61e008b</t>
  </si>
  <si>
    <t>Ngalogat sunda menuju literasi modern</t>
  </si>
  <si>
    <t>Tubagus Chaeru Nugraha ... [et al.] ; penyunting, Adnan Abi Wildan</t>
  </si>
  <si>
    <t>978-602-6408-26-6</t>
  </si>
  <si>
    <t>978-623-6523-57-5</t>
  </si>
  <si>
    <t>Konsep ngalogat Sunda berdasarkan historis
 berasal dari padanan Ngapsahi di Jawa Tengah
 dan Maknani di Jawa Timur. Ngapsahi mengalami
 transformasi berupa rumus-rumus analisis teks bahasa
 Arab dengan bahasa Jawa secara bertahap berubah
 menjadi rumus-rumus analisis teks bahasa Arab
 dengan bahasa Sunda. Ngalogat sendiri mengalami
 proses transformasi, dari simbol-simbol bahasa
 Sunda menjadi metode penerjemahan budaya. Pada
 tataran praktis, buku ini juga memberikan panduan
 praktis dalam mengembangkan kemahiran membaca
 ngalogat-nyarah teks Arab yang sudah disesuaikan
 dengan linguistik modern, sehingga permasalahan
 penerjemahan seperti linguistic untraslability, cultural
 untranslability, formal equivalence, dan dynamic
 equivalence dapat diatasi dengan ngalogat-nyarah.</t>
  </si>
  <si>
    <t>9b27381d-ca04-4640-9423-42e047da494a</t>
  </si>
  <si>
    <t>Modernisasi ngalogat bahasa Arab</t>
  </si>
  <si>
    <t>Tubagus Chaeru Nugraha, Nani Darmayanti, Rosalia Mita Amalia ; penyunting, Adnan Abi Wildan</t>
  </si>
  <si>
    <t>978-602-6408-43-3</t>
  </si>
  <si>
    <t>978-623-6523-81-0</t>
  </si>
  <si>
    <t>Buku ini berisi ngalogat fungsi dan ngalogat
 kategori bahasa Arab secara praktis. Praktik
 ngalogat Sunda berasal dari berbagai wilayah di
 Nusantara memiliki rumusan yang belum baku,
 walaupun secara konseptual terangkai dengan
 baik sesuai dengan budaya setempat. Modernisasi
 ngalogat bahasa Arab pada dasarnya menjadikan
 standar baku ngalogat sehingga bisa dipahami oleh
 seluruh pakar linguis. Modernisasi ngalogat bahasa
 Arab menggunakan simbol- simbol linguistik modern,
 baik secara fungsional maupun kategorial. Ngalogat
 fungsi bahasa Arab dirumuskan dengan simbolsimbol
 linguistik di posisi superscript, sedangkan
 simbol-simbol kategori di posisi subscript.</t>
  </si>
  <si>
    <t>24ba9a37-a337-41a3-8bce-638f84e62be6</t>
  </si>
  <si>
    <t>Aplikasi ngalodern bahasa Arab dan bahasa Inggris</t>
  </si>
  <si>
    <t>Tubagus Chaeru Nugraha, Rosaria Mita Amalia, Fahmy Lukman</t>
  </si>
  <si>
    <t>978-623-295-072-6</t>
  </si>
  <si>
    <t>978-623-295-079-5</t>
  </si>
  <si>
    <t>5.4 MB</t>
  </si>
  <si>
    <t>Ngalodern pada teks bahasa Arab ada dua aktivitas utama, yaitu tahliilu &amp;lsquo;l-wazhify (analisis fungsional) dan tahliilu &amp;lsquo;l-tashniifiy (analisis kategorial). Aktivitas tahliilu &amp;lsquo;l-wazhify (analisis fungsional) pada teks bahasa Arab, ada empat fungsi, yakni fungsi subjek (musnad ilaih), predikat (musnad), objek (maf&amp;rsquo;ul bih), dan keterangan (takammulah). Adapun aktivitas kedua, tahliilu &amp;lsquo;l-tashniifiy (analisis kategorial), pada teks bahasa Arab, ada empat ketegori, yakni kategori nomina (ismun), verba (fi&amp;rsquo;lun), partikel (harfun), dan murakkabun (frasa atau gabungan kata non-predikatif). Ngalodern pada teks bahasa Inggris, yaitu mendeskripsikan konsep nomina, verba, adjektiva, adverb, dan pronomina bahasa Inggris pada tataran kalimat dan teks paragraf bahasa Inggris. Kemudian, pada setiap unit dijelaskan konsep dan pemarkah setiap kategori atau kelas kata Bahasa Arab.</t>
  </si>
  <si>
    <t>9efc75c3-2937-4a01-a24f-49dc10575414</t>
  </si>
  <si>
    <t>Bahasa Arab fungsional : kemahiran membaca bidang ekonomi</t>
  </si>
  <si>
    <t>Tubagus Chaeru Nugraha</t>
  </si>
  <si>
    <t>978-979-9462-46-6</t>
  </si>
  <si>
    <t>978-623-295-091-7</t>
  </si>
  <si>
    <t>Buku Bahasa Arab Fungsional (BAF): Kemahiran Membaca Bidang Ekonomi ini disusun berdasarkan pendekatan fungsional. Tujuannya mengantarkan para pembelajar memperoleh competences (kemampuan) dan skills (keterampilan) membaca teks bahasa Arab (bA) bidang ekonomi. Untuk mencapai tujuan tersebut, proses pembelajaran dilakukan secara terpadu dan terintegrasi (holistik, bermakna, dan mengaktifkan). Oleh karena itu, buku ini menempatkan pembelajar sebagai pusat interaksi (student untegrated learning) secara gradual. Tahap pertama, wawasan gramatika bA memberikan pembelajar bekal kognitif berupa peta konsep dan metode membaca teks bA. Tahap kedua, rangkai unit 1-7 menuntun pembelajar memperoleh pengalaman membaca dan mampu menganalisis teks bA. Tahap ketiga, unit 8-10 pembelajar mendapatkan kemampuan sinteis kata, frasa, klausa, kalimat, dan peristilahan ekonomi dalam bA secara praktis dan mandiri. Materi buku ini cocok bagi pembelajar pemula maupun lanjut yang ingin meningkatkan kemampuan membaca teks bA dan memperoleh wawasan ekonomi. Demikian pula para fasilitator atau tutor dapat menggunakan metode Mumtaz (Memahami Ungkapannya Mengembangkan Tatanan al-Lughah al-Arabiyyah Zaaidah).</t>
  </si>
  <si>
    <t>82775974-02e8-4ddf-88f2-b3c1640e418c</t>
  </si>
  <si>
    <t>Kamus ngalodern : Arab - Inggris - Indonesia - Sunda</t>
  </si>
  <si>
    <t>978-623-295-105-1</t>
  </si>
  <si>
    <t>978-623-295-108-2</t>
  </si>
  <si>
    <t>d483a359-42a9-4653-a382-f45996e2e625</t>
  </si>
  <si>
    <t>Materi kuliah tafsir</t>
  </si>
  <si>
    <t>N. Imas Rosyanti ; penyunting, Adnan Abi Wildan</t>
  </si>
  <si>
    <t>978-979-9462-84-8</t>
  </si>
  <si>
    <t>978-623-6523-73-5</t>
  </si>
  <si>
    <t>Agama Islam</t>
  </si>
  <si>
    <t>Al-Quran adalah kitab suci umat Islam. Kitab
 terakhir yang diturunkan Allah SWT kepada
 Nabi Muhammad saw melalui Mala i kat Jibril dalam
 bahasa Arab dengan segala macam kekayaan
 bahasanya. Di dalamnya terdapat berbagai macam
 ilmu pengetahuan, baik secara tersirat maupun
 tersurat, dan berbagai macam informasi yang
 sangat penting bagi kehidupan manusia, dalam arti
 bukan diperuntukkan bagi muslimin saja namun
 untuk seluruh umat manusia yang ingin mengambil
 petunjuk tersebut untuk keselamatan di dunia
 dan kehidupan yang abadi di akhirat. Kandungan
 Al-Quran umumnya tidak berupa rincian yang
 detail sehingga banyak lafal/kalimat Al-Quran yang
 membutuhkan penjelasan berupa tafsir Al-Quran.
 Tafsir berasal dari kata al-fusru yang berarti alibanah
 wa al-kasyf (menjelaskan dan menyingkap
 sesuatu). Menurut terminologi tafsir ialah ilmu untuk
 memahami Kitabullah yang diturunkan kepada Nabi
 Muhammad saw menjelaskan makna-maknanya,
 menyimpulkan hikmah, dan hukum-hukumnya.
 Sejatinya mempelajari ilmu tafsir adalah kewajiban
 setiap mukminin, sejalan dengan kaidah ushul
 fi qh: al-amr bi syai&amp;rsquo;in amara bi wasilatih (perintah
 terhadap sesuatu berarti perintah pula terhadap
 wasilah-nya). Apabila kaidah tersebut dikaitkan
 dengan tafsir Al-Quran dan ilmu tafsir, oleh karena
 memahami Al-Quran itu diperintah (wajib), maka
 mempelajari ilmu tafsirnya menjadi wajib pula.
 Tegasnya, mustahil bisa memahami Al-Quran tanpa
 mempelajari ilmu tafsir sebagai alatnya.</t>
  </si>
  <si>
    <t>77331d0a-b48b-4c3d-9336-811d2e94cf04</t>
  </si>
  <si>
    <t>Internalisasi nilai-nilai Islam dalam kehidupan</t>
  </si>
  <si>
    <t>H.M. Abdul Somad</t>
  </si>
  <si>
    <t>978-979-9462-58-9</t>
  </si>
  <si>
    <t>978-623-6523-49-0</t>
  </si>
  <si>
    <t>Islam adalah jalan hidup (way of live) bagi manusia
 yang berisi aturan-aturan kehidupan mulai dari
 hal-hal yang sifatnya kecil sampai kepada urusan
 yang sangat besar bersipat dunia. Saking sayangnya
 Allah kepada manusia dengan rahman rahim-Nya
 manusia disuruh untuk hidup bahagia dunia akhirat.
 Untuk bisa mencapai tujuan itu hanyalah melalui
 internalisasi nilai-nilai Islam dalam kehidupan.
 Nabi Muhammada Saw bersabda &amp;ldquo;Aku titipkan
 dua perkara kepadamu, apabila kamu berpegang
 teguh kepada keduanya dijamin tidak akan susah
 dalam hidupnya, kedua perkara itu adalah Al Quran
 dan Al Hadits.&amp;rdquo; Nilai-nilai Islam tersebut tertuang
 di dalam keduanya. Kita sebagai ummat manusia
 yakin bahwa jika melaksanakan apa yang tertera
 di dalam kedua hal tersebut (Al Quran dan Sunnah
 Rasul/Al Hadits) dalam seluruh aspek kehidupan
 baik ideologi, politik, sosial, budaya, dan lain-lain
 dijamin akan terwujud suatu tatanan kehiupan yang
 damai, aman sejahtera lahir batin serta bahagia
 dunia akhirat. Melaksanakn nilai-nilai tersebut tidak
 hanya sebatas dalam tataran ibadah ritual saja, akan
 tetapi dalam seluruh aspek kehiupan termasuk
 ibadah mu&amp;rsquo;amalah (ipoleksosbud hankamilag).
 Ingat fi rman Allah &amp;ldquo;Masuklah kamu ke dalam Islam
 secara keseluruhan.&amp;rdquo;</t>
  </si>
  <si>
    <t>cd0c291a-f337-41bf-909f-11bf89e3ebd8</t>
  </si>
  <si>
    <t>Membangun pendidikan islami</t>
  </si>
  <si>
    <t>H.M. Abdul Somad; penyunting, Adnan Abi Wildan</t>
  </si>
  <si>
    <t>978-602-6408-01-3</t>
  </si>
  <si>
    <t>978-623-6523-75-9</t>
  </si>
  <si>
    <t>Globalisasi telah menimbulkan masalahmasalah
 sosial, politik, dan budaya yang sangat
 besar. Sebagai misal, inisiatif-inisiatif NAFTA mulai
 mengaburkan batasan-batasan negara. Ini bukan
 berarti batasan negara dilemahkan, tapi para politisi
 harus bersungguh-sungguh mengkaji ulang sejumlah
 asumsinya tentang peranan pemerintahan. Apa pun
 alasannya, globalisasi jelas- jelas telah mengubah
 sudut pandang politisi modern.</t>
  </si>
  <si>
    <t>70b63c3e-66f0-47fe-ba2b-3a1bfecda34c</t>
  </si>
  <si>
    <t>Pendidikan karakter dalam pembelajaran di sekolah dasar/madrasah ibtidaiah : implementasi kurikulum 2013</t>
  </si>
  <si>
    <t>978-979-9462-77-0</t>
  </si>
  <si>
    <t>978-623-6523-92-6</t>
  </si>
  <si>
    <t>Karakter merupakan kumpulan karakteristik
 individu yang khas dalam berpikir, berperilaku,
 dan bertindak dalam hidup, bergaul, bekerja sama,
 maupun memecahkan masalah di lingkungannya.
 Dengan kata lain karakter adalah nilai-nilai yang
 melandasi perilaku manusia berdasarkan norma
 agama, kebudayaan, hukum/konstitusi, adat
 istiadat, dan estetika. Dengan demikian pendidikan
 karakter adalah upaya yang terencana untuk
 menjadikan peserta didik mengenal, peduli, dan
 menginternalisasi nilai-nilai sehingga peserta
 didik berperi laku sebagai insan kamil. Pendidikan
 karakter menjadi isu utama dalam kurikulum
 2013, bahkan di antara alasan utama perubahan
 kurikulum 2013 adalah alasan karakter. Konsep
 kurikulum 2013 menekankan pada aspek kognitif,
 afektif, psikomotorik melalui penilaian berbasis tes
 dan portofolio yang saling melengkapi. Orientasi
 pengembangan Kurikulum 2013 adalah tercapainya
 kompetensi yang berimbang antara sikap,
 keterampilan, dan pengetahuan, di samping cara
 pembelajarannya yang holistik dan menyenangkan.</t>
  </si>
  <si>
    <t>0b0e02f9-9386-4f81-b689-f65c39205091</t>
  </si>
  <si>
    <t>Nilai Islam dan perdamaian dunia</t>
  </si>
  <si>
    <t>H.M. Abdul Somad ; penyunting, Adnan Abi Wildan</t>
  </si>
  <si>
    <t>978-979-9462-75-6</t>
  </si>
  <si>
    <t>978-623-295-005-4</t>
  </si>
  <si>
    <t>Saat ini ada kesan bahwa Islam sebagai rahmatan lilalamiin yang membawa kepada perdamaian, kesejahteraan dan kebahagiaan dunia akhirat bagi manusia, sering disalahtafsirkan, bahkan dikesankan Islam anti-demokrasi, anti-perdamaian dll. Hal ini dikarena banyak faktor yang mempengaruhinya di antaranya pemahaman orang Islam sendiri masih kurang, hembusan yang disampaikan oleh orang-orang yang tidak senang terhadap majunya Islam, dan juga perilaku-perilaku oknum orang Islam yang tidak sesuai dengan tuntunan Islam kemudian digeneralisasi bahwa perilku itu adalah Islam, sehingga orang menjadi takut/phobia terhadap Islam. Oleh karena itu, penulis mengajak kepada berbagai pihak, terutama kalangan terpelajar di mana pun dalam golongan mana pun berada untuk mengkaji, menghayati tentang Islam bahwa Islam adalah rahmatan lilalamiin dan Islam sebagai agama perdamaian yang membawa ummat manusia kepada perdamaian, keamanan dan ketertiban serta kesejahteraan bagi ummat manusia di muka bumi ini yang penting semua manusia mau memahami, menghyati dan menerapkan nilai-nilai Islam yang universal ini dalam kehidupan sehari-hari. Oleh karena itu langkah awal yang penulis ungkap dalam buku ini secara berurutan mulai dari konsep ketuhanan, hakekat manusia, serta aturan -aturan kehidupan yang ditentukan oleh Tuhan untuk manusia agar hidup tenteram, damai bahagia dunia akhirat sampai bagaimana peran Islam dalam mewujudkan perdamaian dunia.</t>
  </si>
  <si>
    <t>e34ed373-8306-4400-8f90-0aca32463622</t>
  </si>
  <si>
    <t>Kompetensi kepemimpinan kepala sekolah: kolaboratif dalam menghadapi revolusi industri 4.0</t>
  </si>
  <si>
    <t>Tarli Supriyatna &amp; Lilis Mulyani Setiasari ; penyunting, Dudung Abdullah Pasteur</t>
  </si>
  <si>
    <t>978-602-6408-92-1</t>
  </si>
  <si>
    <t>978-602-6408-98-3</t>
  </si>
  <si>
    <t>Saat ini akses informasi sangat mudah dan
 bisa dilakukan kapan dan di mana saja dengan
 adanya jaringan internet. Revolusi Industri 4.0
 yang asal mualnya berkembang di Jerman pada
 2011 lalu, merupakan perubahan di mana untuk
 memproduksi suatu barang, memanfaatkan mesin
 sebagai tenaga penggerak dan pemroses. Revolusi
 industri ini hadir untuk menjawab permasalahan
 efektivitas dan efi siensi dalam memproduksi suatu
 barang. Revolusi Industri 4.0 ini mengintregasikan
 antara teknologi cyber dan teknologi otomatisasi.
 Dampak era Revolusi Industri 4.0 adalah dalam
 penerapannya tidak lagi memberdayakan tenaga
 kerja manusia, sebab semuanya sudah menerapkan
 konsep otomatisasi.Dengan demikian tingkat
 efektivitas dan efi siensi waktu bisa meningkat
 di mana waktu merupakan hal vital dalam dunia
 industri. Di samping manfaat revolusi industri 4.0
 terhadap bidang prindustrian, juga bisa dirasakan
 oleh semua orang, termasuk dunia pendidikan. Di
 sinilah letak pentingnya peningkatan kompetensi
 kepala sekolah pada era milenial, era revolusi
 industri 4.0 sekarang ini.</t>
  </si>
  <si>
    <t>d9d6a058-4b89-4e02-b1c8-27617439bd01</t>
  </si>
  <si>
    <t>Kecapi : kandungan kimia dan bioaktivitasnya sebagai antibakteri</t>
  </si>
  <si>
    <t>Leny Heliawati ; penyunting, Dodi DarmaÂ­kusuma</t>
  </si>
  <si>
    <t>978-602-6408-59-4</t>
  </si>
  <si>
    <t>978-623-6523-74-2</t>
  </si>
  <si>
    <t>3.2 MB</t>
  </si>
  <si>
    <t>Berbagai penyakit akibat infeksi ditenggarai
 telah menyebabkan lima puluh persen kematian
 manusia di negara-negara tropis termasuk
 Indonesia (Mahady, 2005). Upaya-upaya untuk
 mengatasi hal tersebut telah dilakukan, dan salah
 satunya adalah dengan pengobatan menggunakan
 obat-obatan antimikroba atau antibiotik. Namun
 demikian penggunaan antibiotik dalam jangka
 waktu lama ternyata telah menimbulkan masalah
 baru, yaitu semakin banyak mikroba patogen yang
 resisten terhadap obat-obatan antibiotik tersebut.
 Oleh karenanya, tidaklah mengherankan apabila
 sampai sekarang masih terdapat peningkatan
 dalam pencarian obat-obatan baru untuk mengatasi
 mikroba, terutama yang telah resisten terhadap
 antibiotik (Ceylan, 2008). Salah satu pendekatan
 untuk memperoleh senyawa-senyawa yang
 bersifat antimikroba adalah dengan menggalinya
 dari sumber bahan alam, termasuk dari tumbuhtumbuhan.
 Kecapi atau Sentul (Sandoricum koetjape
 Merr.) merupakan tumbuhan famili Meliaceae yang
 tersebar di daerah tropis hingga subtropis, dengan
 pusat penyebaran di Asia Tenggara. Di Indonesia,
 tumbuhan ini merupakan penghasil buah yang
 pernah populer di era sebelum tahun 1980-an,
 namun sekarang kurang dikenal oleh masyarakat
 karena banyak pilihan jenis buah lain, terutama
 buah-buahan impor. Buah kecapi bergetah dan
 memiliki rasa pahit, yaitu suatu ciri yang sering
 dikaitkan dengan kandungan senyawa terpenoid.
 Secara fi tokimia, famili Meliaceae merupakan
 tumbuhan yang kandungan metabolit sekunder
 utamanya adalah limonoida (Roy et al., 2006; Fang
 et al., 2011; Tan et al., 2011) yang merupakan turunan
 dari triterpenoid. Limonoida pada Meliaceae
 memiliki struktur yang sangat beragam dan cukup
 rumit, akibat adanya penataan ulang pada kerangka
 dasarnya serta tingkat oksidasi pada atom-atom
 karbonnya yang lebih tinggi (Roy et al., 2006).</t>
  </si>
  <si>
    <t>760bc0d0-2e6c-459a-ae40-d95f39908446</t>
  </si>
  <si>
    <t>Mahoni : kandungan kimia dan pemanfaatannya sebagai termisida alami</t>
  </si>
  <si>
    <t>978-602-6408-60-0</t>
  </si>
  <si>
    <t>978-623-6523-64-3</t>
  </si>
  <si>
    <t>Tanaman mahoni merupakan salah satu tanaman
 yang disarankan untuk pengembangan Hutan
 Tanaman Industri (HTI). Mahoni merupakan pohon
 penghasil kayu yang dimanfaatkan untuk kayu
 pertukangan, Mahoni pada awalnya dikembangkan
 di wilayah Jawa sejak zaman penjajahan Belanda.
 Mahoni menjadi salah satu pohon yang diandalkan
 untuk dikembangkan sebagai bahan baku industri
 kehutanan yang bisa tanam sebagai tanaman pokok
 atau tanaman pengisi pada Hutan Tanaman Industri
 (HTI), Hutan Rakyat (HR), Hutan Tanaman Rakyat
 (HTR), Hutan Kota (HK) maupun tanaman peneduh
 jalan. Kayu mahoni mempunyai nilai ekonomis
 yang cukup tinggi sehingga dibudidayakan untuk
 kebutuhan sumber bahan baku industri (Husni,
 2017). Ekstrak kulit buah mahoni (Swietenia
 Mahagoni) dan asap cair selama ini telah diketahui
 berpotensi untuk dijadikan bahan aktif termisida
 alami. Kulit buah mahoni merupakan limbah yang
 belum dimanfaatkan secara komersial sehingga
 dapat diperoleh dengan harga yang sangat murah.
 Asap cair dapat diperoleh dari pirolisis limbah
 biomassa pertanian. Sejauh ini belum ada penelitian
 yang melakukan kajian tentang potensi kombinasi
 kedua bahan tersebut sebagai termisida, oleh karena
 itu perlu dilakukan penelitian untuk membuat suatu
 produk termisida alami berbasis ekstrak kulit buah
 mahoni dan asap cair dari limbah pertanian.</t>
  </si>
  <si>
    <t>90a95d63-862a-4a98-b142-81197600d531</t>
  </si>
  <si>
    <t>Alokasi keuangan daerah berdasarkan potensi daerah</t>
  </si>
  <si>
    <t>Rosmery Elsye ; penyunting, Adnan Abi Wildan</t>
  </si>
  <si>
    <t>978-623-295-059-7</t>
  </si>
  <si>
    <t>978-623-295-082-5</t>
  </si>
  <si>
    <t>Alokasi berarti menempatkan besaran anggaran pada setiap program dan kegiatan dalam RAPBD, pengalokasian anggaran dalam RAPBD, dilatarbelakangi oleh bagaimana kebijakan umum APBD, yang dicanangkan oleh pemerintah daerah bersangkutan, bicara tentang kebijakan umum APBD, sama artinya, seberapa besar program dan kegiatan yang dibuat oleh pemerintah daerah, yang dalam hal ini adalah para Satuan Kerja Perangkat Daerah (SKPD) dan unit kerja terkait dalam lingkungan pemerintah daerah. Program dan kegiatan yang disusun dan direncanakan oleh pemerintah daerah, yang dalam hal ini adalah Satuan Kerja dan unit kerja terkait dalam lingkungan pemerintah daerah, menjabarkan dari Rencana Jangka Panjang Daerah (RPJPD), yang dituangkan secara lima tahunan ke dalam Rencana Jangka Menengah Daerah (RPJMD) dan dijabarkan ke dalam Rencana Strategis Daerah selama lima tahun, yang dituangkan ke dalam rencana kerja pemerintah daerah yang dibuat pada setiap tahunnya.</t>
  </si>
  <si>
    <t>519178af-e455-4d73-b75f-2d9f87617368</t>
  </si>
  <si>
    <t>Kepemimpinan pemerintahan Indonesia</t>
  </si>
  <si>
    <t>Rahmawati Sururama ; penyunting, Adnan Abi Wildan</t>
  </si>
  <si>
    <t>978-979-9462-78-7</t>
  </si>
  <si>
    <t>978-623-6523-90-2</t>
  </si>
  <si>
    <t>Kepemimpinan (leadership) memiliki arti luas,
 meliputi ilmu tentang kepemimpinan, teknik
 kepemimpinan, seni memimpin, ciri kepemimpinan,
 serta sejarah kepemimpinan. Hal tersebut
 menunjukkan bahwa kepemimpinan bukan berarti
 memimpin orang untuk sesaat (insidental), akan
 tetapi kepemimpinan lebih kepada seseorang
 yang memimpin suatu organisasi atau institusi.
 Pemimpin (leader) adalah seseorang yang mampu
 menggerakkan pengikut/bawahan untuk mencapai
 tujuan yang baik dari organisasi. Dengan demikian
 pemimpin harus mempunyai visi, spirit, karakter,
 integritas, dan kapabilitas tinggi yang diperoleh
 melalui pengembangan diri. Pengembangan diri ini
 menghasilkan keterampilan-keterampilan seperti
 keterampilan teknis, keterampilan manajemen
 sumber daya manusia, dan keterampilan konseptual.
 Pembahasan komprehensif tentang pemimpin
 dan kepemimpinan, gaya/tipe kepemimpinan,
 kepemimpinan pemerintahan, dan lain-lain tersaji
 dalam buku Kepemimpinan Pemerintahan Indonesia
 ini. Seorang pemimpin harus memiliki adab dan
 perilaku yang baik, karena seorang pemimpin
 menjadi panutan atau contoh/teladan untuk
 bawahan dan masyarakatnya. Seorang pemimpin
 harus memiliki jiwa kepemimpinan, jujur dan rasa
 tanggung jawab yang besar terhadap tugas yang
 diamanahkan kepada dia.</t>
  </si>
  <si>
    <t>a62754da-076c-46de-8f15-89e522d2680b</t>
  </si>
  <si>
    <t>Manajemen sekolah dan kepemimpinannya</t>
  </si>
  <si>
    <t>Tatang ; penyunting, Dudung Abdullah Pasteur</t>
  </si>
  <si>
    <t>978-602-6408-90-7</t>
  </si>
  <si>
    <t>978-602-6408-96-9</t>
  </si>
  <si>
    <t>Kepala sekolah adalah sorang guru (jabatan
 fungsional) yang mempunyai kemampuan
 untuk memimpin segala sumber daya yang ada
 pada suatu sekolah sehingga dapat didayagunakan
 secara maksimal untuk mencapai tujuan bersama
 yang diberi tugas untuk memimpin suatu sekolah
 di mana diselenggarakan proses belajar mengajar,
 atau tempat di mana terjadi interaksi antara guru
 yang memberi pelajaran dan murid yang menerima
 pelajaran. Berdasarkan Pasal 12 ayat (1) Peraturan
 Pemerintah Nomor 28 Tahun 1990 tentang
 Pendidikan Dasar, kepala sekolah merupakan
 salah satu komponen pendidikan yang paling
 berperan dalam meningkatkan kualitas pendidikan.
 Kepala sekolah pun bertanggung jawab atas
 penyelenggaraan kegiatan pendidikan, administrasi
 sekolah, pembinaan tenaga kependidikan lainnya,
 dan pendayagunaan serta pemeliharaan sarana dan
 prasarana. Demikian pula kepala sekolah adalah
 seorang pemimpin sekolah atau pemimpin suatu
 lembaga tempat menerima dan memberi pelajaran.</t>
  </si>
  <si>
    <t>bb5777f4-6f7f-454b-8a88-d07dfa7635b2</t>
  </si>
  <si>
    <t>Evaluasi kinerja perangkat desa dalam mewujudkan tertib administrasi desa</t>
  </si>
  <si>
    <t>Muh. Ilham, Welasari ; penyunting, Adnan Abi Wildan</t>
  </si>
  <si>
    <t>978-979-9462-92-3</t>
  </si>
  <si>
    <t>978-623-295-030-6</t>
  </si>
  <si>
    <t>Bahan Ajar Materi Perkuliahan, Peerintahan Desa</t>
  </si>
  <si>
    <t>Dalam penyelenggaraan administrasi desa selain sumber daya manusia atau perangkat desa yang memiliki kompetensi dalam menjalankan pemerintahan desa, perlu adanya pemahaman dari perangkat desa mengenai pentingnya pengelolaan data administrasi desa. Tidak kalah pentingnya sikap pemimpin yang dalam hal ini kepemimpinan kepala desa di samping sebagai pengambil keputusan, panutan, suri teladan, dan harus mampu memberikan pembinaan dan pengawasan kepada perangkat desa. Kurangnya pengawasan dan pembinaan administrasi desa oleh kepala desa berdampak pada kinerja bahkan sampai kepada motivasi daripada perangkat desa. Kinerja perangkat desa dalam bekerja dan sikap tidak peduli perangkat desa terhadap tugas pokok dan fungsinya. Keengganan perangkat desa untuk mengisi buku-buku administrasi desa, adanya anggapan dari perangkat desa bahwa administrasi desa bukan hal penting, melainkan pelayanan masyarakat yang lebih utama dan lebih penting dibandingkan administrasi desa.</t>
  </si>
  <si>
    <t>1f06b37a-279d-4dd1-909d-59e07ccec779</t>
  </si>
  <si>
    <t>Negara &amp; anak jalanan</t>
  </si>
  <si>
    <t>dinamika perlindungan anjal di Indonesia</t>
  </si>
  <si>
    <t>Lina Marlina ; penyunting, H. Dudung Abdullah Pasteu</t>
  </si>
  <si>
    <t>978-623-295-102-0</t>
  </si>
  <si>
    <t>978-623-295-106-8</t>
  </si>
  <si>
    <t>5.5 MB</t>
  </si>
  <si>
    <t>Anak jalanan sering dianggap sebagai masalah bagi banyak pihak, yang disebut sebagai &amp;lsquo;sampah masyarakat&amp;rsquo;. Telah banyak peraturan dibuat untuk mengatasi fenomena ini, namun belum ada yang membuahkan hasil. Jumlah anak jalanan tidak berkurang, bahkan semakin bertambah banyak dan sebagian besar hidup dalam dunia kriminal dan dapat ditemukan hampir disemua tempat ramai, bahkan hampir disemua persimpangan jalan. Kelompok anak jalanan ini pada akhirnya menjadi satu ciri kehidupan tersendiri di perkotaan.</t>
  </si>
  <si>
    <t>b028d5d7-5fe1-4049-8516-0e23555ed25e</t>
  </si>
  <si>
    <t>Kompetensi pekerja sosial dalam manajemen kasus</t>
  </si>
  <si>
    <t>Hj. Elin Roslina ; penyunting, Adnan Abi Wildan</t>
  </si>
  <si>
    <t>978-602-6408-49-5</t>
  </si>
  <si>
    <t>978-623-295-003-0</t>
  </si>
  <si>
    <t>868.9 kB</t>
  </si>
  <si>
    <t>Berangkat dari konsep bahwa sebuah organisasi
 pelayanan sosial adalah sebuah sistem di mana
 antara organ satu dengan yang lain, antara orang
 satu dalam organisasi tersebut saling terakit dan
 memengaruhi maka Pekerja Sosial (Peksos) sebagai
 salah satu unsur dalam lembaga pelayanan tersebut
 sangat penting keberadaannya, karena efektif
 tidaknya peran yang dilakukan oleh Pekerja Sosial
 akan berpengaruh pada efektif tidaknya pelayanan
 lembaga kepada kliennya</t>
  </si>
  <si>
    <t>883fbbc3-a6d6-481d-af3e-e152ebc5e670</t>
  </si>
  <si>
    <t>Sekotes hukum acara mahkamah konstitusi</t>
  </si>
  <si>
    <t>Rohendra Fathammubina; penyunting, Adnan Abi Wildan</t>
  </si>
  <si>
    <t>978-602-6408-22-8</t>
  </si>
  <si>
    <t>978-623-295-002-3</t>
  </si>
  <si>
    <t>Membicarakan Mahkamah Konstitusi (MK)
 di Indonesia berarti tidak dapat lepas jelajah
 historis dari konsep dan fakta mengenai judicial
 review, yang sejatinya merupakan kewenangan
 paling utama lembaga MK. Empat momen dari
 jelajah historis yang patut dicermati antara lain
 kasus Madison vs Marbury di Amerika Serikat,
 ide Hans Kelsen di Austria, gagasan Mohammad
 Yamin dalam sidang Badan Penyelidik Usaha-Usaha
 Persiapan Kemerdekaan Indonesia (BPUPKI), dan
 perdebatan Panitia Ad Hoc (PAH) I Badan Pekerja
 MPR pada sidang-sidang dalam rangka amendemen
 UUD 1945.</t>
  </si>
  <si>
    <t>22363980-a81e-4f20-bff5-88cbc8bc9201</t>
  </si>
  <si>
    <t>Kepemimpinan dalam perspektif Islam</t>
  </si>
  <si>
    <t>al-shidq, al-amanah, ai-tabligh, al-fathanah</t>
  </si>
  <si>
    <t>Entin Herliati; penyunting, Adnan Abi Wildan</t>
  </si>
  <si>
    <t>978-602-6408-18-1</t>
  </si>
  <si>
    <t>978-623-295-000-9</t>
  </si>
  <si>
    <t>865.4 kB</t>
  </si>
  <si>
    <t>Kepemimpinan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
 &amp;nbsp;</t>
  </si>
  <si>
    <t>c7fd6e66-3737-41d8-9ef1-c0af1844f501</t>
  </si>
  <si>
    <t>Kepemimpinan dalam pemberdayaan organisasi sosial</t>
  </si>
  <si>
    <t>Yani Aryani Setiawati ; penyunting, Adnan Abi Wildan</t>
  </si>
  <si>
    <t>978-602-6408-34-1</t>
  </si>
  <si>
    <t>978-623-295-004-7</t>
  </si>
  <si>
    <t>Buku Kepemimpinan dalam Pemberdayaan
 Organisasi Sosial ini menjelaskan mengenai
 dasar pemikiran yang melandasi pentingnya disusun
 suatu buku yang komprehensif bagi para pemimpin
 dalam pemberdayaan oragisasi sosial, dalam buku
 ini dijelaskan lebih lanjut bagaimana karakteristik
 pemimpin yang efektif dan efi sien, serta bagaimana
 standarisasi pemberdayaan dalam organisasi sosial.
 Bbagaimana seorang pemimpin itu menempatkan
 dirinya dalam pemberdayaan organisasi sosial
 termasuk di dalamnya adalah bagaimana gaya dan
 tipe kepemimninannya.</t>
  </si>
  <si>
    <t>ae9e586c-4bb5-4606-b7d6-eb4367e1c278</t>
  </si>
  <si>
    <t>Flobamora visioner bangkit sejahtera : eksplorasi pemerintahan daerah kabupaten/kota di Provinsi Nusa Tenggara Timur</t>
  </si>
  <si>
    <t>Serial antologi hasil penelitian pemerintahan daerah di Indonesia</t>
  </si>
  <si>
    <t>Redaksi Visioner Jurnal Pemerintahan Daerah di Indonesia Editor, Dr. Drs. Mulyadin Malik, M.Si., CIGS Penyunting, Adnan Abi Wildan</t>
  </si>
  <si>
    <t>978-623-295-114-3</t>
  </si>
  <si>
    <t>978-623-295-119-8</t>
  </si>
  <si>
    <t>Flobamora adalah akronim bagi segugus kepulauan di bagian selatan Indonesia dengan empat pulau induk, yakni Pulau Flores, Sumba, Timor, dan Alor yang diapit oleh puluhan pulau kecil di sekitarnya seperti Pulau Sabu, Rote, dan Semau. Gugusan kepulauan tersebut, dalam konteks administrasi wilayah pemerintahan dan geopolitik Indonesia digabungkan dalam suatu daerah provinsial yang dikenal dengan sebutan Nusa Tenggara Timur (NTT) sejak 20 Desember 1958 bertepatan dengan lahirnya Undang-Undang Nomor 64 Tahun 1958. Angka tahun 1958 pun&amp;ndash;di samping binatang komodo&amp;ndash;diabadikan dalam logo/lambang kebanggaan masyarakat dan pemerintah daerah yang memiliki bangunan khas Saota Musalakitana, rumah adat NTT yang biasanya ditempati oleh lurah, camat, atau pembesar lainnya.
 Buku ini menjadi referensi penting bagi pemimpin daerah di Provinsi NTT, mulai tingkat desa/kelurahan, kabupaten/kota, hingga provinsi untuk merancang masa depan bagi daerahnya demi kemajuan pemerintahan dan kemakmuran masyarakatnya sebagaimana visi Pemerintah Daerah Provinsi Nusa Tenggara Timur: &amp;ldquo;NTT Bangkit menuju Masyarakat Sejahtera&amp;rdquo;. Sejatinya buku ini juga bermanfaat bagi pemimpin daerah lain di seluruh Indonesia, yang boleh jadi memiliki kasus dan permasalahan yang sama, atau paling tidak, memiliki kemiripan dengan kasus yang terjadi di Provinsi NTT.&amp;nbsp;
 &amp;nbsp;</t>
  </si>
  <si>
    <t>a61288c1-1983-4e31-934a-d29d674c4747</t>
  </si>
  <si>
    <t>Implementasi kebijakan publik dan etika profesi pamong praja</t>
  </si>
  <si>
    <t>H. Wirman Syafri, P.Israwan Setyoko ; penyunting, Adnan Abi Wildan</t>
  </si>
  <si>
    <t>978-979-9462-66-4</t>
  </si>
  <si>
    <t>978-623-6523-86-5</t>
  </si>
  <si>
    <t>Kebijakan Publik merupakan salah satu fokus&amp;nbsp;
 bahasan dari Ilmu Administrasi Publik. Keterkaitan ini dapat ditemui dari pendapat para ahli dalam literatur-literatur Administrasi Publik yang antara lain mengatakan bahwa Administrasi Publik terdiri dari semua kegiatan guna mencapai suatu tujuan atau untuk melaksanakan kebijakan publik. Pendapat lain mengatakan bahwa Administrasi Publik mengamati setiap aspek usaha pemerintah untuk melaksanakan hukum-hukum dan memberikan pengaruh terhadap kebijakan publik. Di sisi lain studi terhadap kebijakan publik dalam banyak hal tidak dapat dilepaskan dari ilmu politik, karena kebijakan publik merupakan kajian utama dari ilmu politik. Tugas ilmu politik dalam kebijakan publik adalah menemukan dan mengemukakan variabel-variabel bebas dan variabel-variabel antara yang dipergunakan dalam perumusan kebijakan.&amp;nbsp;
 Salah satu unsur penting dalam siklus kebijakan publik adalah menyangkut implementasi kebijakan yang memegang peran penting bagi keberhasilan kebijakan publik. Dipahami bersama, bahwa tugas pokok pemerintah adalah menciptakan kebajikan melalui berbagai kebijakan publik, dan kebajikan dimaksud akan tercapai jika kebijakan yang dibuat dapat terimplementasikan secara baik. Keberhasilan implementasi suatu kebijakan ditentukan oleh banyak variabel atau faktor, baik menyangkut isi kebijakan yang diimplementasikan, pelaksana kebijakan, maupun lingkungan di mana kebijakan tersebut diimplementasikan (kelompok sasaran)</t>
  </si>
  <si>
    <t>179aea82-13be-499c-9c53-141fd8a9923b</t>
  </si>
  <si>
    <t>ASN generasi milenial : implementasi bela negara &amp; ketahanan nasional</t>
  </si>
  <si>
    <t>H.A.M. Ilyas ; penyunting, H. Dudung Abdullah Pasteur</t>
  </si>
  <si>
    <t>978-623-295-113-6</t>
  </si>
  <si>
    <t>978-623-295-118-1</t>
  </si>
  <si>
    <t>ASN generasi milenial sangat erat kaitannya dengan Revolusi Industri 4.0, di mana revolusi ini menitikberatkan pola digitalisasi dan otomasi hampir di semua aspek kehidupan manusia. Mereka merupakan kelompok generasi kelahiran antara 1980 hingga 2000-an yang menjadi abdi negara saat ini. Ciri khas dari ASN generasi milenial ini adalah memiliki kepribadian yang terbuka, rasa ingin tahu yang tinggi, multitasking, sangat kreatif, serba praktis, serta bergantung pada kemajuan teknologi dan informasi, memiliki kualitas, karakter dan mentalitas serta kemampuan melakukan perubahan secara cepat. ASN generasi milenial adalah generasi yang tumbuh beriringan dengan hadirnya berbagai produk teknologi dan pesatnya pertumbuhan dunia digital sehingga ASN generasi milenial kerap disebut juga dengan Digital Nitizen yakni pengguna internet yang aktif berkomunikasi, mencari informasi dan hiburan dalam dunia virtual.
 Bela Negara, secara fisik dapat diartikan sebagai usaha pertahanan dari segala bentuk AGHT (Ancaman, Gangguan, Hambatan, dan Tantangan) terhadap eksistensi negara tersebut. Secara nonfisik, bela negara dapat diartikan sebagai peran aktif dalam memajukan bangsa dan negara, baik melalui pendidikan, moral, sosial, dan lain sebagainya. Dengan demikian bela negara menjadi wajib untuk setiap profesi apa pun. Bela negara adalah istilah konstitusi yang terdapat dalam Pasal 27 ayat (3) UUD Negara Republik Indonesia Tahun 1945 yang berbunyi &amp;ldquo;setiap warga negara berhak dan wajib ikut serta dalam upaya pembelaan negara&amp;rdquo;. Artinya secara konstitusional bela negara mengikat seluruh bangsa Indonesia sebagai hak dan kewajiban setiap warga negara. Bela Negara terkait erat dengan terjaminnya eksistensi NKRI dan terwujidnya cita-cita bangsa sebagaimana termuat dalam Pembukaan UUD 1945 yakni: melindungi segenap bangsa Indonesia dan seluruh tumpah darah Indonesia, memajukan kesejahteraan umum, mencerdaskan kehidupan bangsa, serta ikut melaksanakan ketertiban dunia yang berdasarkan kemerdekaan, perdamaian abadi dan keadilan sosial.&amp;nbsp;</t>
  </si>
  <si>
    <t>d6003d9f-8834-4eee-ad4e-5d6e362aca8d</t>
  </si>
  <si>
    <t>Eksistensi guru &amp; kepala sekolah dalam supervisi akademik masa pandemi</t>
  </si>
  <si>
    <t>Sri Widodo ; penyunting, H. Dudung Abdullah Pasteur</t>
  </si>
  <si>
    <t>978-623-295-116-7</t>
  </si>
  <si>
    <t>978-623-295-120-4</t>
  </si>
  <si>
    <t>Supervisi akademik merupakan serangkaian kegiatan membantu guru dan kepala sekolah mengembangkan kemampuannya dalam mengelola proses pembelajaran dan kepemimpinan, sehingga dapat meningkatkan kompetensi paedagogik dan profesional, yang muaranya pada peningkatan mutu lulusan peserta didik. Kegiatan supervisi akademik yang dilakukan oleh kepala sekolah yang ditujukan kepada guru dengan tujuan memberikan bantuan profesional, selain itu supervisi akademik juga bertujuan untuk meningkatkan kompetensi profesional maupun kompetensi paedagogik yang akan berdampak pada peningkatan kinerja guru-guru di sekolah terlebih pada masa pandemi Covid-19.</t>
  </si>
  <si>
    <t>59ba25ab-aba4-4c46-8206-7fca9c780530</t>
  </si>
  <si>
    <t>Presensi SDM aparatur unggul : prasyarat tata kelola pemerintahan yang baik</t>
  </si>
  <si>
    <t>Tarli Supriyatna ; penyunting, H. Dudung Abdullah Pasteur</t>
  </si>
  <si>
    <t>978-623-295-117-4</t>
  </si>
  <si>
    <t>978-623-295-122-8</t>
  </si>
  <si>
    <t>Berbicara mengenai manajemen SDM aparatur unggul memang tidak ada habisnya dan menuntut suatu pemikiran yang mendalam. Hal ini dikarenakan SDM aparatur adalah dimensi dinamis dan unik dibanding mengelola resources yang lain. Manusia memiliki sifat, karakter, motivasi, dan emosi yang berbeda-beda sehingga membutuhkan penanganan/manage yang berbeda pula untuk setiap personalnya. Sumber daya manusia merupakan sumber daya terpenting pada setiap organisasi, di mana manusia sebagai penggerak dan pengelola sumber daya-sumber daya lainnya. Oleh karena itu, salah satu tanggung jawab organisasi adalah memperoleh, menata, memotivasi, dan mengendalikan sumberdaya-sumberdaya manusianya untuk mencapai kemajuan organisasi dengan efektif. Pengelolaan SDM aparatur yang optimal dan unggul akan menyeimbangkan kebutuhan aparatur dan tuntutan organisasi sehingga terwujudlah peningkatan kinerja dan eksistensi organisasi. Tujuan utama dari manajemen kepegawaian sebenarnya adalah untuk meningkatkan kontribusi SDM terhadap organisasi dalam rangka mencapai produktivitas organisasi.</t>
  </si>
  <si>
    <t>5b675f91-9989-4c19-b0b9-5bb3efbd200e</t>
  </si>
  <si>
    <t>Strategi &amp; Implementasi Pengembangan Masyarakat Desa Berkelanjutan</t>
  </si>
  <si>
    <t>Togar Sibarani ; penyunting, Adnan Abi Wildan</t>
  </si>
  <si>
    <t>978-623-295-115-0</t>
  </si>
  <si>
    <t>978-623-295-121-1</t>
  </si>
  <si>
    <t>Bahan Ajar Materi Perkuliahan, Pemberdayaan Masyar</t>
  </si>
  <si>
    <t>Melalui pengembangan masyarakat diharapkan akan terwujud masyarakat yang mandiri, yang mampu berperan aktif selaku pelaku pembangunan dan terbebas dari intervensi kekuasaan elit pemerintahan desa; tanpa menafikan peran pemerintahan desa itu sendiri. Dengan demikian dalam pengembangan masyarakat, dibutuhkan komitmen kelompok masyarakat, fasilitasi masyarakat dan semua pihak diharapkan mampu menganalisis persoalan masyarakat serta mengembangkan program-program pembangunan berkelanjutan dengan dukungan sumber daya yang memadai baik sumber daya manusia, sistem pemerintahan maupun sistem informasi dan teknologi komunikasi yang berkembang dewasa ini. &amp;nbsp;
 &amp;nbsp;</t>
  </si>
  <si>
    <t>345b8b3c-fdee-4d45-b415-c7d773745a0d</t>
  </si>
  <si>
    <t>Kolaboratif &amp; visioner : kepemimpinan ideal era generasi milenial</t>
  </si>
  <si>
    <t>Djadjat Sudrajat; penyunting, Dudung Abdullah Pasteur</t>
  </si>
  <si>
    <t>978-623-295-124-2</t>
  </si>
  <si>
    <t>978-623-295-126-6</t>
  </si>
  <si>
    <t>Kepemimpinan, Diklat</t>
  </si>
  <si>
    <t>Kolaboratif &amp;amp; visioner meruapakan dua kata yang tengah menjadi buah bibir pabila dikaitkan dengan kepemimpinan menuju good governance, terutama di kalangan milenial. Generasi milenial sering dikenal juga sebagai generasi Y yang tumbuh dan saat teknologi maju seperti sekarang ini, yang dalam kesehariannya kerap berkomunikasi menggunakan media dan teknologi (IT) digital.
 Kepemimpinan kolaboratif adalah gaya kepemimpinan yang berusaha mengumpulkan masukan dan ide dari berbagai sumber sebelum mengambil keputusan atau mengambil tindakan dengan mengedepankan kerja sama saling mendukung. Inti dari kepemimpinan kolaboratif adalah bahwa kelompok yang bekerja bersama menuju tujuan bersama dapat menciptakan strategi yang lebih baik dan membangun praktik yang bermakna secara lebih efektif daripada yang dapat dilakukan oleh satu orang saja. Sementara itu, kepemimpinan visioner&amp;nbsp;adalah gaya&amp;nbsp;kepemimpinan&amp;nbsp;yang ditujukan untuk memberi arti pada kerja dan usaha yang perlu dilakukan bersama-sama oleh para anggota organisasi dengan cara memberi arahan dan makna pada kerja dan usaha yang dilakukan berdasarkan visi yang jelas.
 Tentu saja keberadaan pemimpin ideal adalah pemimpin cerdas yang didukung dengan keunggulan berpikir dan peka terhadap hal-hal sekitar sangat didambakan seluruh lapisan masyarakat. Dalam menjalankan tugasnya, seorang pemimpin ideal akan mampu berpikir luwes dan memiliki ide-ide segar untuk kemajuan berbangsa dan bernegara.</t>
  </si>
  <si>
    <t>022bc4fa-5d77-4355-97d3-829a32562509</t>
  </si>
  <si>
    <t>Prelude perkoperasian Indonesia : menuju ekonomi rakyat kuat &amp; berdaulat</t>
  </si>
  <si>
    <t>Kunkun Darajat, Ine Marlina</t>
  </si>
  <si>
    <t>978-623-295-098-6</t>
  </si>
  <si>
    <t>978-623-295-109-9</t>
  </si>
  <si>
    <t>Koperasi</t>
  </si>
  <si>
    <t>4.5 MB</t>
  </si>
  <si>
    <t>Koperasi sebagai badan usaha yang beranggotakan orang-seorang atau badan hukum koperasi dengan melandaskan kegiatannya berdasarkan prinsip koperasi sekaligus sebagai gerakan ekonomi rakyat yang berdasar atas asas kekeluargaan (Undang-Undang No. 25 Tahun 1992 tentang Perkoperasian). Koperasi sebagai gerakan ekonomi rakyat maupun sebagai badan usaha berperan serta untuk mewujudkan masyarakat yang maju, adil dan makmur dalam tata perekonomian nasional. Untuk memahami koperasi sebagai soko guru perekonomian bangsa Indonesia, berikut dijelaskan mengenai pemahaman konsep perkoperasian, jati diri koperasi, prinsip-prinsip, dan karakteristik koperasi.</t>
  </si>
  <si>
    <t>5816cc3f-115c-404b-8144-ea7e80047e50</t>
  </si>
  <si>
    <t>Tata kelola administrasi surat menyurat korespondensi</t>
  </si>
  <si>
    <t>Kunkun Darajat, Cucu Supriyatna</t>
  </si>
  <si>
    <t>978-602-6408-79-2</t>
  </si>
  <si>
    <t>978-623-6523-09-4</t>
  </si>
  <si>
    <t>Dalam pencapaian tujuan penyelenggaraan kelangsungan hidup suatu organisasi, maka organisasi tersebut harus dapat menjalankan program-program organisasi yang telah direncanakan. Untuk melaksanakan program-program tersebut maka tidak lepas dari kegiatan surat menyurat atau korespondensi. Walaupun kegiatan surat menyurat merupakan bagian kecil dari pelaksanaan program organisasi, akan tetapi apabila pengelolaannya tidak sungguh-sungguh, maka keseluruhan program organisasi/instansi akan mengalami hambatan. Surat menyurat tidak hanya merupakan alat komunikasi yang penting tetapi hal itu juga sangat penting dalam kegiatan manjerial yaitu pekerjaan melaksanakan fungsi-fungsi manajemen seperti fungsi perencanaan, pengorganisasian, penggerakkan dan pengawasan.</t>
  </si>
  <si>
    <t>00a15888-ead2-4312-a87e-096ede3d9a9c</t>
  </si>
  <si>
    <t>Belajar dari Pandemi Covid-19 untuk Ketahanan Masa Depan</t>
  </si>
  <si>
    <t>Komunitas Penulis Ikastara; Editor, Dede Rusdiana &amp; Chandra W. Purnomo; Penyunting, Adnan Abi Wildan</t>
  </si>
  <si>
    <t>978-623-295-063-4</t>
  </si>
  <si>
    <t>978-623-295-129-7</t>
  </si>
  <si>
    <t>Pandemi Corona Virus Disease 2019 (Covid-19) ini menguak dan mengguncang seluruh sendi peradaban moderen. Sekali lagi dalam sejarah peradaban manusia kita dipaksa melindungi diri dengan &amp;lsquo;bersembunyi di gua&amp;rsquo; bukan karena ancaman perang suku dan binatang buas tapi oleh makhluk kejam, virus corona, yang tidak kasat mata yang menginfeksi cepat jutaan manusia. Kita bisa melihat tatanan ekonomi dan budaya global yang tampak kokoh menjadi tidak berfungsi hanya saat pandemi.
 Sistem dunia ini tampak rapuh terhempas badai pandemi, raksasa-raksasa bisnis berbagai sektor seperti transportasi, retailer, food, dan beverages mulai bertumbangan. Di level nasional kita juga baru menyadari selama ini kita bergantung bahan baku obat dan peralatan kesehatan dari luar negeri, sehingga menimbulkan kondisi kerentanan bagi bangsa pada saat pandemi.</t>
  </si>
  <si>
    <t>e5892b92-50e5-4148-8551-b9090f638013</t>
  </si>
  <si>
    <t>Latihan kinerja optimal pengalaman dan pelajaran : bersama cetak juara</t>
  </si>
  <si>
    <t>Drs. Ferry Hendarsin, M.Pd., Dr. Indro Catur Haryono, M.Pd.</t>
  </si>
  <si>
    <t>978-623-295-133-4</t>
  </si>
  <si>
    <t>978-623-295-136-5</t>
  </si>
  <si>
    <t>Olah Raga</t>
  </si>
  <si>
    <t>13.8 MB</t>
  </si>
  <si>
    <t>Latihan Kinerja Optimal bukanlah suatu penedekatan baru dalam mempersiapkan atlet berkinerja tinggi, namun penulis gunakan kalimat itu dengan maksud untuk memberikan penguatan bahwa ada faktor-faktor utama yang mempengaruhi kinerja seorang atlet untuk meraih dan mempertahankan prestasinya. Latihan kinerja optimal, lebih banyak menjelaskan bahwa mendesain program latihan harus ada kesamaan antara kondisi latihan/simulasi dan yang dibutuhkan di gelanggang selama pertandingan.
 Latihan Kinerja Optimal: Pengalaman dan Pelajaran &amp;ldquo;Bersama Cetak Juara&amp;rdquo; menjadi tajuk dari buku ini. Latihan kinerja optimal, satu kalimat pinjaman dari model latihan yang digunakan selama lebih dari 20 tahun untuk atlet top dunia, dengan nama Optimum Performance Training. Suatu model latihan yang dikembangkan oleh Dr. Michael A. Clark seorang ahli terapi fisik Amerika, Presiden dan CEO National Academy of Sports Medicine (NASM). Berdasarkan
 bukti dan prinsip ilmiah, dalam penerapannya model ini sangat mudah beradaptasi dan memiliki banyak manfaat, dengan meningkatkan kinerja individu melalui beberapa fase latihan yang berbeda namun saling melengkapi.
 Berharap buku ini juga seperti halnya model Optimum Performance Training, dapat memberikan banyak manfaat dan menjadi salah satu upaya literasi dari pengalaman dan pelajaran dalam rangka mempersiapkan atlet untuk berkompetisi dan berprestasi. Tentunya melalui prinsip-prinsip kepelatihan yang telah terbukti kebenarannya dengan dasar keilmuan tertentu, sehingga program latihan yang disusun benar-benar sistematis, terukur, dan efektif.</t>
  </si>
  <si>
    <t>6c6cc84c-94f0-4830-bf9e-a401b350a0f9</t>
  </si>
  <si>
    <t>Elaborasi diklat CPNS/ASN</t>
  </si>
  <si>
    <t>Latsar &amp; peningkatan prestasi kerja calon aparatur sipil negara</t>
  </si>
  <si>
    <t>Lilis Mulyani Setiasari, S.Pd., M.Pd.</t>
  </si>
  <si>
    <t>978-623-295-125-9</t>
  </si>
  <si>
    <t>978-623-295-128-0</t>
  </si>
  <si>
    <t>Penulisan buku Manajeman Pelatihan Dasar Calon Pegawai Negeri Sipil terimplemantasi berdasarkan hasil penelitian disertasi yang penulis lakukan untuk memenuhi tugas akhir yang harus penulis tempuh. Permasalahan yang penulis dapatkan pada saat menjadi fasilitator, pengampu, coach dan penguji pada pelatihan dasar CPND menjadi dasar tersusunnya buku ini.
 PNS yang mempunyai fungsi sebagai pelayan publik, pelaksana kebijakan dan perekat pemersatu bangsa dan mempunyai kompetensi manajerial, teknis dan sosiokultural bisa lebih banyak dipahami dan di mengerti oleh pembaca.Kontribusi penulis dari buah buku ini untuk mengenalkan manajeman pelatihan CPNS untuk masyarakat umum, penyelenggara pelatihan, dan lembaga pelatihan &amp;mdash; baik pemerintah maupun swasta.</t>
  </si>
  <si>
    <t>aa31a0e6-a349-4c6c-a20c-02b3d939c412</t>
  </si>
  <si>
    <t>Aktualisasi keperawatan profesional</t>
  </si>
  <si>
    <t>selaras hukum kesehatan dan keperawatan</t>
  </si>
  <si>
    <t>Dra. Lilis Sriyani, S.Kep., Ners., M.H.</t>
  </si>
  <si>
    <t>978-623-295-131-0</t>
  </si>
  <si>
    <t>978-623-295-137-2</t>
  </si>
  <si>
    <t>Buku ini, terimplemantasi berdasarkan hasil penelitian untuk tesis. Permasalahan yang penulis dapatkan pada saat menjadi fasilitator, pengampu dan chouch pelatihan prajabatan dan latsar berakhlak pada pelatihan dasar CPNS menjadi dasar tersusunnya buku ini.
 Keperawatan merupakan bentuk pelayanan profesional sebagai bagian integral pelayanan kesehatan berbentuk pelayanan bio, psiko, sosio, spiritual, dan kultural secara komprehensif ditujukan kepada individu, keluarga, kelompok/masyarakat, baik yang sehat maupun sakit, mencakup siklus hidup manusia dengan pendekatan keperawatan (nursing process) meliputi assessment, diagnosis, planning, implementation, dan evaluation.
 Perawat yang profesional dalam melaksanakan tugas, fungsi, dan kewenangannya tidak terlepas dari regulasi yang berlaku, yaitu Undang-Undang No. 36 Tahun 2014 tentang Tenaga Kesehatan, Undang-Undang No. 38 Tahun 2014 tentang Keperawatan, Permen PAN &amp;amp; RB No. 35 Tahun 2019 tentang Jabatan Fungsional Keperawatan dan Juknis No. 4 Tahun 2022 tentang Jabatan Fungsional Perawat, karena dalam mengaktualisasikan ilmu keperawatannya perlu memperhatikan keselamata klien (pasien) sebagai konsumen yang dilindungi oleh Undang-Undang No. 8 Tahun 1999 tentang Perlindungan Konsumen.</t>
  </si>
  <si>
    <t>0222af97-0a47-427b-a37d-ea1dadd0f240</t>
  </si>
  <si>
    <t>Perlindungan konsumen era digital</t>
  </si>
  <si>
    <t>mencerdaskan &amp; memberdayakan</t>
  </si>
  <si>
    <t>Drs. Nanang Nugraha, S.H., M.H., M.Si</t>
  </si>
  <si>
    <t>978-623-295-099-3</t>
  </si>
  <si>
    <t>978-623-295-139-6</t>
  </si>
  <si>
    <t>Perlindungan Konsumen</t>
  </si>
  <si>
    <t>4.2 MB</t>
  </si>
  <si>
    <t>Buku bertajuk Perlindungan Konsumen Era Digital: Mencerdaskan &amp;amp; Memberdayakan ini merupakan upaya sungguh-sungguh untuk turut serta menjadikan konsumen yang cerdas, terlebih pada era digital sekarang ini yang cukup menggerakkan telunjuk dan jari jemari, maka apa pun barang dengan mudah hadir di rumah. Konsumen yang cerdas adalah konsumen yang mampu menegakkan haknya, melaksanakan kewajibannya, serta mampu melindungi dirinya dari barang atau jasa yang merugikan. Konsumen yang cerdas tentunya hanya membeli produk yang sesuai ketentuan dan mengutamakan penggunaan produk dalam negeri.</t>
  </si>
  <si>
    <t>6eeb5386-b927-40af-83b4-5dc77a0b29ef</t>
  </si>
  <si>
    <t>Kolaborasi - strategi - sinergisitas TNI - POLRI &amp; aparat negara dalam penanganan pandemi</t>
  </si>
  <si>
    <t>Dr. Haryadi Mukhtas, S.I.K., M.Si. ; editor, Sutiyo, Ph.D., Adnan Abi Wildan</t>
  </si>
  <si>
    <t>978-623-295-143-3</t>
  </si>
  <si>
    <t>978-623-295-144-0</t>
  </si>
  <si>
    <t>Pandemi Covid 19, Keamanan, TNI-Polri</t>
  </si>
  <si>
    <t>23.2 MB</t>
  </si>
  <si>
    <t>Penulis menganalisis berbagai persoalan berdasarkan tinjauan legalistik UU No. 2 Tahun 2002 tentang Kepolisian Negara Republik Indonesia dan UU No. 34 Tahun 2004 tentang Tentara Nasional Indonesia, serta tinjauan teoritis dari perspektif teori manajemen, peran, kepemimpinan, sumber daya organisasi, collaborative governance, dan manajemen strategis. Berbagai data dan analisis dilakukan terhadap dinamika kebijakan pemerintah dan peran TNI-Polri, berbagai persoalan yang terjadi, kondisi ideal yang ingin diwujudkan, serta strategi pemecahan masalah yang ditawarkan.
 Dengan teknik PESTEL Analysis, penulis menawarkan konsepsi peran TNI-Polri dalam penanganan pandemi melalui Collaborative Governance Model Hexa-Helix. Implementasi penanganan Covid-19 dan pemulihan ekonomi nasional dilaksanakan melalui peran supporting, substitusi, pushing, netralisir dan pelaksanaan tugas pokok TNI-Polri. Konsepsi peran dan model ini merupakan gagasan penulis guna mengoptimalkan peran dan kolaborasi TNI-Polri beserta komponen bangsa lainnya dalam penanganan pandemi dan pemulihan ekonomi nasional.</t>
  </si>
  <si>
    <t>c0f1b9ca-0251-4fd3-9223-3247f4458dab</t>
  </si>
  <si>
    <t>Transformasi pendidik &amp; tenaga kependidikan di pusaran dunia metaverse era society 5.0</t>
  </si>
  <si>
    <t>Dr. Drs. Dudung Abdullah Pasteur, M.M.Pd.</t>
  </si>
  <si>
    <t>978-623-295-142-6</t>
  </si>
  <si>
    <t>978-623-295-145-7</t>
  </si>
  <si>
    <t>Kependidikan</t>
  </si>
  <si>
    <t>Perubahan akan tuntutan di era dunia metaverse inilah menjadikan dunia pendidikan
 membutuhkan inovasi dan kreativitas dalam kegiatan pembelajaran. Demi menjawab
 tantangan pendidikan di era society 5.0 ini, maka pendidik, tenaga kependidikan dan
 peserta didik harus mampu mengintegrasikan teknologi informasi dan komunikasi
 (dunia digital) dalam kegiatan pembelajaran. Hal ini terus menerus dilakukan supaya
 kualitas proses dan hasil pembelajaran jauh lebih baik, sehingga semakin hari dapat
 meningkatkan kualitas pendidikan di Indonesia.</t>
  </si>
  <si>
    <t>c18f70f2-60c2-4d56-b26e-d5a6a9f38618</t>
  </si>
  <si>
    <t>Tjimahi poenja tjerita</t>
  </si>
  <si>
    <t>Eddi Koben</t>
  </si>
  <si>
    <t>978-623-295-062-7</t>
  </si>
  <si>
    <t>978-623-295-141-9</t>
  </si>
  <si>
    <t>Sejarah Lokal</t>
  </si>
  <si>
    <t>Seandainya Herman Willem Daendels (1762-1818) tidak berani membangun jalan raya pos dari Anyer hingga Panarukan, barangkali tak akan ada cerita tentang Cimahi. Entah kebetulan atau sengaja, jalan raya pos ternyata melintasi Cimahi.&amp;nbsp;Pada 1811 Deandels membangun pos penjagaan di sebuah tempat saat membangun jalan raya pos. Sejak saat itu, pos penjagaan itu terus berkembang menjadi pusat kegiatan orang-orang di wilayah tersebut. İtulah alun-alun Cimahi.&amp;nbsp;Sejak saat itu pula Cimahi terus berkembang menjadi kota militer. Keberadaannya menjadi sangat penting bagi pemerintah Hindia Belanda pada masa kolonial dan pemerintah Indonesia pada masa kemerdekaan.
 Banyak bangunan bersejarah yang menjadi ikon Kota Cimahi. Buku ini mengajak pembaca menyusuri gedung-gedung bersejarah itu bersama tokoh fiktif anak-anak bernama Iffa. Dengan gaya penyampaian khas anak-anak buku ini berupaya menjangkau pembaca di kalangan anak-anak untuk mengetahui lebih dalam ihwal kota bersejarah bernama Cimahi.</t>
  </si>
  <si>
    <t>9d7c5324-6474-4fe9-b006-28600354aae8</t>
  </si>
  <si>
    <t>Model optimisasi graphical user interface Python untuk internet shopping online menggunakan adjustable robust counterpart metholodogy</t>
  </si>
  <si>
    <t>Diah Chaerani, Ananda Fridayana, Endang Rusyaman, Erick Paulus</t>
  </si>
  <si>
    <t>978-623-295-135-8</t>
  </si>
  <si>
    <t>978-623-295-138-9</t>
  </si>
  <si>
    <t>Internet</t>
  </si>
  <si>
    <t>Dalam buku ini dibahas mengenai Model Optimisasi dan Graphical User Interface Python&amp;nbsp;untuk masalah Internet Shopping Online&amp;nbsp;dengan menggunakan Adjustable Robust Counterpart Metholodogy.&amp;nbsp;Masalah Internet Online Shopping&amp;nbsp;ini dimodelkan dengan pendekatan Optimisasi Robust dengan Metode Adjustable Robust Counterpart&amp;nbsp;untuk mengatasi ketidakpastian permintaan (demand) serta pengambilan keputusan two-stage&amp;nbsp;yang bersifat wait and see decision&amp;nbsp;dalam hal penentuan pengiriman barang dengan diskon. Data yang digunakan untuk eksperimen numerik dikaji dengan pendekatan Analisis Sosial Media dari berbagai e-commerce atau media sosal seperti Instagram, Twitter atapun Facebook. Disajikan pula model optimisasi dengan high performance dan alat hitung numerik dengan Graphical User Interface&amp;nbsp;(GUI) berbasis software open-source dengan Pemrograman Python.&amp;nbsp;</t>
  </si>
  <si>
    <t>196665f7-2fb2-467a-9972-d01aa04b7543</t>
  </si>
  <si>
    <t>Dynamic : Bahasa Inggris : teknologi industri</t>
  </si>
  <si>
    <t>SMK Teknologi Industri Kelas X</t>
  </si>
  <si>
    <t>D. Lukman P. K., R. Aryati Virna ; penyunting, Adnan Abi Wildan</t>
  </si>
  <si>
    <t>978-623-295-015-3</t>
  </si>
  <si>
    <t>978-623-295-042-9</t>
  </si>
  <si>
    <t>Buku Pelajaran Berdasarkan Kurikulum 2013</t>
  </si>
  <si>
    <t>Jilid 1</t>
  </si>
  <si>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</si>
  <si>
    <t>1258d5af-3df8-4334-ad78-fcb9e1cb7d75</t>
  </si>
  <si>
    <t>SMK Teknologi Industri Kelas XI</t>
  </si>
  <si>
    <t>978-623-295-016-0</t>
  </si>
  <si>
    <t>978-623-295-043-6</t>
  </si>
  <si>
    <t>Jilid 2</t>
  </si>
  <si>
    <t>b5090b4f-ee53-4365-8eb9-6167bc6b76b8</t>
  </si>
  <si>
    <t>SMK Teknologi Industri Kelas XII</t>
  </si>
  <si>
    <t>978-623-295-017-7</t>
  </si>
  <si>
    <t>978-623-295-044-3</t>
  </si>
  <si>
    <t>Jilid 3</t>
  </si>
  <si>
    <t>0319a9b0-8f4f-4768-87b4-61165be54686</t>
  </si>
  <si>
    <t>English motivation untuk pelatihan bahasa inggris aparatur sipil negara (ASN)</t>
  </si>
  <si>
    <t>Elementary</t>
  </si>
  <si>
    <t>Dudung Abdullah Pasteur, Rd. Aryati Virna</t>
  </si>
  <si>
    <t>978-602-6408-30-3</t>
  </si>
  <si>
    <t>978-623-6523-43-8</t>
  </si>
  <si>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</si>
  <si>
    <t>e1f2e52e-bf28-400b-ba95-10af3771f1ee</t>
  </si>
  <si>
    <t>Intermediate</t>
  </si>
  <si>
    <t>978-602-6408-31-0</t>
  </si>
  <si>
    <t>978-623-6523-44-5</t>
  </si>
  <si>
    <t>Revisi Sampul Baru</t>
  </si>
  <si>
    <t>13625e0c-b456-46b6-91a1-1cf49064e1b1</t>
  </si>
  <si>
    <t>Advanced</t>
  </si>
  <si>
    <t>978-602-6408-32-7</t>
  </si>
  <si>
    <t>978-623-6523-45-2</t>
  </si>
  <si>
    <t>648f6c16-0134-4475-897f-cb33ecce823d</t>
  </si>
  <si>
    <t>Junior : bahasa inggris</t>
  </si>
  <si>
    <t>SMP/Mts Kelas VII</t>
  </si>
  <si>
    <t>R. Aryati Virna,D. Lukman P. K. ; penyunting, Adnan Abi Wilda</t>
  </si>
  <si>
    <t>978-623-295-007-8</t>
  </si>
  <si>
    <t>978-623-295-034-4</t>
  </si>
  <si>
    <t>Pembelajaran bahasa Inggris di SMP/MTs
 melalui JUNIOR ini menekankan penting-nya
 keseimbangan kompetensi sikap, pengetahuan dan
 keterampilan. Kemampuan bahasa Inggris dibentuk
 melalui pembelajaran berkelanjutan mulai dari
 Listening, Speaking, Reading, dan Writing hingga
 pembentukan sikap jujur, santun, kreatif, peduli,
 dan percaya diri.</t>
  </si>
  <si>
    <t>9487c32c-1cf7-496d-8c82-08df9836113f</t>
  </si>
  <si>
    <t>SMP/Mts Kelas VIII</t>
  </si>
  <si>
    <t>978-623-295-008-5</t>
  </si>
  <si>
    <t>978-623-295-035-1</t>
  </si>
  <si>
    <t>bf07dd62-dddf-4a6d-ac95-925c7c6e1d80</t>
  </si>
  <si>
    <t>SMP/Mts Kelas IX</t>
  </si>
  <si>
    <t>978-623-295-009-2</t>
  </si>
  <si>
    <t>978-623-295-036-8</t>
  </si>
  <si>
    <t>65098f6f-cf86-435c-9310-a5dfe084c69b</t>
  </si>
  <si>
    <t>Manajemen sumber daya manusia</t>
  </si>
  <si>
    <t>aktualisasi pengembangan kompetensi aparatur sipil negara</t>
  </si>
  <si>
    <t>Neny Rahmawati, Aep Ermana ; penyunting, Dudung Abdullah Pasteu</t>
  </si>
  <si>
    <t>978-623-295-083-2</t>
  </si>
  <si>
    <t>978-623-295-088-7</t>
  </si>
  <si>
    <t>Materi Pendidikan dan Pelatihan (Diklat)</t>
  </si>
  <si>
    <t>Pemerintah sedang giat-giatnya melaksanakan reformasi birokrasi di bidang kepegawaian. Salah satu bidang yang direformasi adalah penataan sumber daya manusia aparatur, meliputi penataan jumlah dan kualitas, serta distribusi PNS/ASN. Lahirnya Undang-Undang Nomor 5 Tahun 2014 tentang Aparatur Sipil Negara yang berlaku sejak tanggal diundangkan pada 15 Januari 2014 menggantikan UU No. 8 Tahun 1974 jo UU No. 43 Tahun 1999 tentang Pokok-Pokok Kepegawaian yang menekankan sistem manajemen kepegawaian berdasarkan sistem merit. Dalam Undang-Undang tersebut, sistem merit didefinisikan sebagai kebijakan dan manajemen ASN yang berdasarkan pada kualifikasi, kompetensi, dan kinerja, yang diberlakukan secara adil dan wajar dengan tanpa diskriminasi. Tujuan penerapan sistem merit adalah untuk memastikan jabatan di birokrasi pemerintah diduduki oleh orang-orang yang profesional, dalam arti kompeten dan melaksanakan tugas berdasarkan nilai dasar, kode etik dan kode perilaku ASN. Guna mendorong terwujudnya tujuan tersebut, KASN selaku lembaga yang diberi wewenang mengawasi pelaksanaan sistem merit, melakukan pemetaan guna mengetahui sejauh mana sistem merit telah diterapkan di masingmasing instansi pemerintah. Informasi tersebut digunakan untuk pembuatan kebijakan dan pembinaan.
 &amp;nbsp;
 &amp;nbsp;</t>
  </si>
  <si>
    <t>ec66c22c-ac23-456b-9e59-2cd8323188d2</t>
  </si>
  <si>
    <t>Pengantar ilmu hukum</t>
  </si>
  <si>
    <t>978-979-9462-86-2</t>
  </si>
  <si>
    <t>978-623-6523-65-0</t>
  </si>
  <si>
    <t>Buku ini merupakan hasil kompilasi dari berbagai
 sumber baik melalui media cetak maupun
 elektronik, dan diskusi langsung dengan berbagai
 pihak penulis manfaatkan semaksimal mungkin.
 Tanpa adanya inspirasi dan komparasi yang penulis
 dapatkan dari berbagai pihak, penulis tidak yakin
 akan dapat menyelesaikan buku ini. Sistematika
 setiap bab secara garis besar terdiri atas tiga babak,
 yaitu pengantar, pembahasan, dan rekapitulasi.
 Pembabakan ini dilakukan semata-mata hanya
 untuk penggambaran penekanan uraian atas
 bidang tertentu. Harapan penulis atas cara demikian
 adalah, adanya konsentrasi penuh dalam proses
 pemahaman atas bidang tertentu tersebut.</t>
  </si>
  <si>
    <t>1df3fb8a-a949-43f8-b24b-7df21f5d47d4</t>
  </si>
  <si>
    <t>Performance : Bahasa Inggris : bisnis manajemen</t>
  </si>
  <si>
    <t>SMK Bisnis Manajemen Kelas X</t>
  </si>
  <si>
    <t>978-623-295-019-1</t>
  </si>
  <si>
    <t>978-623-295-047-4</t>
  </si>
  <si>
    <t>SMA/SMK/MA</t>
  </si>
  <si>
    <t>Kurikulum 2013 untuk Pelajaran Bahasa Inggris
 termasuk kelompok Mata Pelajaran Wajib
 (Kelompok A). Ada kesaman isi (KI dan KD) pada
 kurikulum 2013 antara SMA/MA dan SMK/MAK.
 Materi ajar buku bertajuk PERFORMANCE ini
 disusun sesuai dengan rumpun/kelompok Bisnis dan
 Manajemen agar peserta didik dapat meningkatkan
 keterampilan berbahasa Inggris dalam dunia
 bisnis dan manajemen.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</si>
  <si>
    <t>201133dc-d340-44ea-83fe-5c07ba8cec71</t>
  </si>
  <si>
    <t>SMK Bisnis Manajemen Kelas XI</t>
  </si>
  <si>
    <t>978-623-295-020-7</t>
  </si>
  <si>
    <t>978-623-295-048-1</t>
  </si>
  <si>
    <t>18eedd83-2c6a-4467-9f27-1d8340f4edc7</t>
  </si>
  <si>
    <t>SMK Bisnis Manajemen Kelas XII</t>
  </si>
  <si>
    <t>978-623-295-021-4</t>
  </si>
  <si>
    <t>978-623-295-049-8</t>
  </si>
  <si>
    <t>7f159ad0-b0d5-4764-9ac9-da7e42f534bd</t>
  </si>
  <si>
    <t>Victory : bahasa Inggris</t>
  </si>
  <si>
    <t>SMA/MA Kelas X</t>
  </si>
  <si>
    <t>978-623-295-011-5</t>
  </si>
  <si>
    <t>978-623-295-038-2</t>
  </si>
  <si>
    <t>Sebagai bagian dari Kurikulum 2013, bahasa
 Inggris termasuk ke dalam Kelompok Mata
 Pelajaran Wajib (Kelompok A). Salah satu ciri
 penerapan Kurikulum 2013 pada pelajaran bahasa
 Inggris, yaitu kesamaan isi kurikulum (KI dan KD)
 serta kemasan substansi antara SMA/MA dan SMK/
 MAK. Oleh karena itu, buku bertajuk VICTORY ini
 disusun sebagai sarana pendukung dalam proses
 peningkatan kompetensi serta wawasan peserta
 didik SMA/MA dan SMK/MAK.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</si>
  <si>
    <t>fa94cbaf-e863-4f0b-9748-783d443dfbbd</t>
  </si>
  <si>
    <t>SMA/MA Kelas XI</t>
  </si>
  <si>
    <t>978-623-295-012-2</t>
  </si>
  <si>
    <t>978-623-295-039-9</t>
  </si>
  <si>
    <t>6a93845b-d6be-4d9c-97b7-7ca88beb4bd4</t>
  </si>
  <si>
    <t>SMA/MA Kelas XII</t>
  </si>
  <si>
    <t>978-623-295-013-9</t>
  </si>
  <si>
    <t>978-623-295-040-5</t>
  </si>
  <si>
    <t>c33dce3b-1e5f-470b-ae7e-3fda8b3eab0c</t>
  </si>
  <si>
    <t>Panduan budi daya sapi brahman cross (BX)</t>
  </si>
  <si>
    <t>buku saku peternak sapi</t>
  </si>
  <si>
    <t>Siti Rochani, Rochadi Tawaf ; penyunting, Adnan Abi Wildan</t>
  </si>
  <si>
    <t>978-623-295-089-4</t>
  </si>
  <si>
    <t>978-623-295-090-0</t>
  </si>
  <si>
    <t>Peternakan sapi</t>
  </si>
  <si>
    <t>10.7 MB</t>
  </si>
  <si>
    <t>Dalam rangka mendukung Program Desa Korporasi Sapi (DKS), yakni Tumbuhkan Korporasi Peternak dengan Program Seribu Desa Sapi, diperlukan pembinaan bagi peternak dalam bentuk buku yang menarik dan sederhana (semacam komik). Hal ini dimaksudkan agar peternak dengan mudah memiliki referensi bagi kegiatan usaha ternaknya. Kehadiran ternak sapi indukan Brahman Cross (BX) di tengah-tengah peternak rakyat di Indonesia merupakan suatu inovasi baru. Sementara itu, sapi BX impor yang berasal dari Australia biasa dipelihara di padang gembala secara ekstensif. Kini, setibanya di Indonesia, sapi tersebut harus dikandangkan dan dipelihara secara intensif. Kondisi inilah&amp;mdash;baik bagi peternak maupun sapinya&amp;mdash;merupakan peradaban baru yang memerlukan proses adaptasi, khususnya bagi peternak yang memeliharanya. Berdasarkan hal tersebut, buku saku ini dibuat sesederhana mungkin, namun memenuhi kaidah-kaidah cara beternak yang baik&amp;mdash; Good Farming Practice (GFP), sehingga diharapkan akan memudahkan bagi peternak untuk membacanya dalam mengatasi permasalahan pada proses adaptasi inovasi pemeliharaan sapi BX.</t>
  </si>
  <si>
    <t>e25c0f2a-91b3-40ae-af4c-94052032807d</t>
  </si>
  <si>
    <t>PT Alumni</t>
  </si>
  <si>
    <t>NOTE</t>
  </si>
  <si>
    <t>Penerbit ini HANYA BISA diikutkan jika pengadaan dengan MITRA atau LELANG dikarenakan berkas belum lengkap</t>
  </si>
  <si>
    <t>Hukum Administrasi Negara</t>
  </si>
  <si>
    <t>dalam perspektif cyber law terkait data privasi dan beschikking digitalisasi</t>
  </si>
  <si>
    <t>Endah Dewi Nawangsasi</t>
  </si>
  <si>
    <t>978-979-414-580-7</t>
  </si>
  <si>
    <t>978-979-414-797-9</t>
  </si>
  <si>
    <t>Cita-cita negara hukum Indonesia merupakan cita-cita yang terus hidup dalam hati masyarakat Indonesia. Sebagai gagasan ia disambut dengan antusias dan dibahas dalam sidang-sidang rapat Persiapan Kemerdekaan Indonesia pada tahun l945. Konstitusi dan praktik ketatanegaraan pada awal kemerdekaan sampai tahun l957 mencerminkan dianutnya konsep negara hukum yang demokratis. Namun, sesudah itu ia tenggelam dalam arus ideologi patrimonialisme Demokrasi Terpimpin.
 Rezim demokrasi Terpimpin yang otoritarian itu berusaha mengubur habis gagasan dan konsep negara hukum, dengan memberikan tafsir otoritarinistik UUD l945 sebagai dasar untuk mengabsahkan praktik ketatanegaraan yang sesungguhnya menyimpangi konstitusi tersebut. Namun, cita negara hukum yang demokratis itu tetap hidup dalam hati dan pikiran para penentang demokrasi Terpimpin. Maka ketika rezim demokrasi Terpimpin ambruk seketika itu pula para mahasiswa, intelektual, golongan profesi, dan masyarakat politik Indonesia menggemakan kembali gagasan dan konsep negara hukum.</t>
  </si>
  <si>
    <t>23054db3-dfe8-40da-8e32-833dab4c55cf</t>
  </si>
  <si>
    <t>Hukum bisnis, keuangan negara dan pasar modal</t>
  </si>
  <si>
    <t>Ary Zulfikar</t>
  </si>
  <si>
    <t>978-979-414-767-2</t>
  </si>
  <si>
    <t>978-979-414-798-6</t>
  </si>
  <si>
    <t>Adagium The Aim of Law is : The Greatest happiness for the greater number, jeremy bentham. Adagium ini sangat layak diungkapkan untuk buku ilmiah yang berada di tangan para pembaca Budiman dari kalangan praktisi akademisi dan mahasiswa. Buku ini merupakan suatu karya tulis ilmiah ditulis secara inspiratif menarik dan cerdas oleh seorang intelektual berpredikat Doktor ilmu hukum dengan yudisium cum-laude dari program studi Doktor ilmu hukum Fakultas Hukum Unpad pada tahun 2019. Terdapat 7 substansi aktual yang ditulis dalam buku ini dengan menggunakan wacana teoritik dan praktik sebagai berikut: 1# aspek hukum bentuk pertanggungjawaban pemegang saham pengendali dalam perspektif perbankan suatu analisis historis. 2# the Risk of cross-border sukuk in Indonesia. &amp;nbsp;3# bagaimana menyelesaikan sengketa keuangan secara efektif dan efisien. 4# perlindungan investor surat berharga komersial dan studi kasus. 5# kebijakan pembatasan penanaman modal asing secara langsung (Foreign Direct Investment) sebagai upaya pemberdayaan usaha mikro kecil dan menengah. #6 dampak kegiatan penanaman modal asing secara langsung (Foreign Direct Investment) terhadap efektivitas pengembangan ekonomi kerakyatan. #7 aspek hukum metode resolusi terhadap bank bermasalah dan penerapannya.</t>
  </si>
  <si>
    <t>a4fd5584-360e-4b37-8fde-3af86d4341cc</t>
  </si>
  <si>
    <t>Hukum hak cipta</t>
  </si>
  <si>
    <t>Eddy Damian</t>
  </si>
  <si>
    <t>978-979-414-621-7</t>
  </si>
  <si>
    <t>978-979-414-799-3</t>
  </si>
  <si>
    <t>Edisi Ke-5</t>
  </si>
  <si>
    <t>8.1 MB</t>
  </si>
  <si>
    <t>Dengan adanya perkembangan berlakunya kaidah-kaidah hukum baru seperti diterangkan di atas, dirasakan dalam dunia ilmu pengetahuan dan praktik hukum masih adanya kekosongan karya tulis yang diterbitkan sebagai buku dengan objek penulisan yang secara komprehensif membahas pelindungan hukum berbagai kekayaan intelektual. Dalam rangka itulah, buku ini ditulis untuk diterbitkan dengan tujuan utama membahas beberapa konvensi internasional dan perundang-undangan nasional Indonesia yang mengatur pelindungan hukum kekayaan intelektual pada umumnya dan hak cipta terhadap buku pada khususnya. Suatu pembahasan tentang pengalihan hak cipta pengarang kepada penerbit buku berdasarkan surat perjanjian penerbitan buku juga mendapat tempat untuk dibahas.</t>
  </si>
  <si>
    <t>ea334228-0348-4787-acf0-3bff006f7316</t>
  </si>
  <si>
    <t>978-979-414-885-3</t>
  </si>
  <si>
    <t>978-979-414-874-7</t>
  </si>
  <si>
    <t>Edisi Ke-6</t>
  </si>
  <si>
    <t>Membaca buku ini akan menampakkan kegalauan Penulis antara harapan optimisme dan kecemasan Penulis tentang ketidakpastian masa depan Hak Cipta di tengah-tengah pergaulan masyarakat dunia internasional. Karya tulis dalam buku Hukum Hak Cipta ini semula merupakan Disertasi Penulis yang berhasil dipertahankan dihadapan para pengujinya tahun 1999 di Universitas Padjadjaran (UNPAD), memuat 6 (enam) substansi menarik untuk dibaca oleh para penstudi, akademisi, dosen, mahasiswa dan praktisi hukum hak cipta, sebagai berikut: 1. Pendahuluan; 2. Norma Norma Pengaturan Internasional Hak Cipta; 3. Prinsip-Prinsip Dasar Dan Pokok-Pokok Persoalan Hak Cipta Serta Sejarah Pengaturan-Nya Sebelum UndangUndang R.I. Nomor 19 Tahun 2002 Tentang Hak Cipta; 4. Perlindungan Ciptaan Buku; 5. Pengalihan Hak Cipta Suatu Ciptaan Berdasarkan Perjanjian Lisensi; 6. Teori Dan Praktik Plagiat Dan Plagiarisme Karya Tulis; 7. Penegakan Hukum Hak Cipta; 8. Mengantar Pemahaman Undang-Undang Republik Indonesia Nomor 28 Tahun 2014 Tentang Hak Cipta Pada Era Revolusi Industri 4.0.</t>
  </si>
  <si>
    <t>decf8c98-08cf-43ac-a8fa-f4f0c3b518f0</t>
  </si>
  <si>
    <t>Hukum pemerintahan daerah</t>
  </si>
  <si>
    <t>Pasang surut hubungan kewenangan antara DPRD dan kepala daerah</t>
  </si>
  <si>
    <t>Juanda</t>
  </si>
  <si>
    <t>978-979-414-666-8</t>
  </si>
  <si>
    <t>978-979-414-802-0</t>
  </si>
  <si>
    <t>Edisi Ke-2</t>
  </si>
  <si>
    <t>Dengan adanya Upaya mewujudkan otonomi daerah persoalan hukum pemerintah daerah semakin luas kompleks dan banyak hal yang perlu dikaji Salah satu hal yang sangat mendasar adalah masalah hubungan kewenangan antara DPRD dengan kepala daerah. Secara historis hubungan kedua lembaga pemerintahan daerah tersebut mengalami pasang surut dalam periode tertentu DPD lebih dominan dalam periode lain kepala daerah lebih dominan pola hubungan demikian belum memberikan suatu iklim yang kondusif dalam proses mewujudkan otonomi daerah di Indonesia. Berpedoman pada kelemahan dari pola-pola yang lalu di masa datang harus dibangun suatu konsep atau prinsip seimbang setara sederajat dan kemitraan atas semangat check and balance yang peraturannya dirumuskan secara tegas di UUD 1945 dan dijabarkan di dalam UU tentang pemerintahan daerah. Manfaat buku ini bagi mereka yang haus akan ilmu antara lain meningkatkan wawasan intelektualitas dan Wibawa dalam memahami dinamika kehidupan politik dan hukum yang kadang dipikirkan sangat tidak ideal.</t>
  </si>
  <si>
    <t>1df386ea-3401-4aa0-954b-fe3a9a4e12f5</t>
  </si>
  <si>
    <t>Asas itikad baik dalam penyelesaian sengketa kontrak melalui arbitrase</t>
  </si>
  <si>
    <t>Anita Dewi Anggraeni Kolopaking</t>
  </si>
  <si>
    <t>978-979-414-529-6</t>
  </si>
  <si>
    <t>978-979-414-783-2</t>
  </si>
  <si>
    <t>Selama ini tampak bahwa kebanyakan praktisi hukum di Indonesia kurang memerhatikan bahwa penyelesaian sengketa di bidang hukum menghendaki suatu apa yang disebut: BRAIN. POWER di bidang hukum Arbitrase yang menghendaki benar-benar penguasaan positif di bidang hukum tersebut dan jangan sekali-kali memanfaatkan kemampuan bidang-bidang/tata cara yang sangat tercela dan negatif. Misalnya, penggunaan tata krama iktikad baik seyogianya didampingi oleh Prinsip-prinsip Kooperatif dan non Konfrontatif.
 Dan sekaligus juga menilai pertama sejarah perkembangan penyelesaian secara damai/Arbitrase yang telah dimanfaatkan oleh masyarakat/kelompok-kelompok di Indonesia yang jumlahnya lebih dari seratus kelompok, mulai dari Nanggroe Aceh Darussalam hingga Papua Barat dan kini telah dipersatukan prinsip-prinsip tersebut dalam Pancasila, falsafah negara kita.</t>
  </si>
  <si>
    <t>c54355c4-98f6-4fd0-961f-450e8e436298</t>
  </si>
  <si>
    <t>Bunga rampai hukum dan peradilan</t>
  </si>
  <si>
    <t>Hj. Marni Emmy Mustafa</t>
  </si>
  <si>
    <t>978-979-414-620-0</t>
  </si>
  <si>
    <t>978-979-414-785-6</t>
  </si>
  <si>
    <t>18.1 MB</t>
  </si>
  <si>
    <t>Kumpulan tulisan terhimpun dalam buku ini, baik berbentuk makalah maupun power point dibuat dalam kurun waktu sejak tahun 2003 sampai Desember 2015 sejak penulis menjadi Ketua Pengadilan Negeri Bandung, Hakim Tinggi Lampung, Hakim Tinggi DKI Jakarta, Wakil Ketua Pengadilan Tinggi Palembang, wakil Ketua Pengadilan Tinggi Banten, Ketua PengadilanTinggi Kalimantan Selatan. Ketua Pengadilan Tinggi Sumatera Utara dan sebagai Ketua Pengadilan Tinggi Jawa Barat, tentunya ada peraturan yang telah mengalami perubahan. tetapi dilihat secara konstektual dan hakekatnya sama.
 Karya tulis dalam buku ini penulis himpun saat penulis memasuki masa purnabakti setelah selama 48 tahun mengabdi dan bekerja di Pengadilan, terdiri dari 35 tahun sebagai hakim, satu tahun menjadi Calon Hakim, satu tahun jadi Panitera Kepala, 16 (enam belas tahun) jadi Panitera Pengganti. Suatu pengalaman dan perjalanan karir yang panjang penulis dalam mengarungi riak gelombang kehidupan di dunia peradilan. Semoga penulis dapat terus berkarya, berkreasi di dunia ilmu pengetahuan, tulisan-tulisan berikutnya diberi kesehatan dan kemudahan serta selalu dalam perlindungan Allah Yang Maha Kuasa, seperti yang dikatakan oleh almarhum Satjito Rahardjo</t>
  </si>
  <si>
    <t>76e6ba08-75c7-435b-8d60-5e019e1c861b</t>
  </si>
  <si>
    <t>Contempt of court di Indonesia</t>
  </si>
  <si>
    <t>urgensi, norma, praktik, gagasan dan masalahnya</t>
  </si>
  <si>
    <t>978-979-414-579-1</t>
  </si>
  <si>
    <t>978-979-414-787-0</t>
  </si>
  <si>
    <t>Buku berjudul, &amp;ldquo;Contempt of Court di Indonesia: Urgensi, Norma, Praktik, Gagasan dan Masalahnya&amp;rdquo;, ingin mendeskripsikan dan membedah lebih memadai dimensi contempt of court dari dimensi pelbagai perspektif. Urgensi contempt of court diperlukan dari aspek yuridis, sosiologis, dan filosofis. Dari perspektif norma ternyata peraturan contempt of court hanya implisit dan relatif belum memadai, sehingga dari perspektif praktik banyak pelaku contempt of court (contemnor) melakukan perbuatan tersebut, tetapi sedikit dilakukan penegakan hukumnya, lain dengan contemnor di beberapa negara seperti Amerika Serikat, Inggris, Kanada, Australia, Hong Kong, Singapura, dan lain sebagainya.
 Dari perspektif gagasan, buku ini mengupas melalui pisau analisis dari dimensi norma dan praktik bagaimana hendaknya peraturan contempt of court harus diatur. Eksistensi UU Contempt of Court di samping menjaga, menegakkan martabat dan wibawa peradilan juga keadilan itu sendiri. Dari perspektif demikian maka contempt of court harus diatur dengan undang-undang tersendiri (geregeld bij de wet) dan bukan diatur dalam undang-undang (geregeld in de wet) seperti halnya pada negara Inggris dengan Contempt of Court Act 1981 dan Common Law Contempt, Kenya dalam Contempt of Court Bill 2013, India dalam Contempt of Court Act 1971, dan lain sebagainya.</t>
  </si>
  <si>
    <t>53a95efd-9b55-46ca-84c1-055f9cfe5fef</t>
  </si>
  <si>
    <t>Embrio beku dalam perspektif etika dan hukum</t>
  </si>
  <si>
    <t>Judi Januadi Endjun</t>
  </si>
  <si>
    <t>978-979-414-766-5</t>
  </si>
  <si>
    <t>978-979-414-791-7</t>
  </si>
  <si>
    <t>14.0 MB</t>
  </si>
  <si>
    <t>Manfaat kemajuan teknologi dalam dunia kedokteran begitu terasa dalam bidang kesehatan reproduksi. Pasangan suami istri (Pasutri) yang mengalami kesulitan dalam memperoleh keturunan secara alami, telah memperoleh bantuan yang nyata dari suatu Teknologi Reproduksi Berbantu (TRB) dalam layanan program bayi tabung. Kemajuan dalam bidang kedokteran seringkali regulasinya terlambat diatur oleh hukum. Fakta ini adalah sesuai dngan analisis Prof. Dr. Mochtar Kusumaatmadja, S.H., LL.M. yang menciptakan suatu teori hukum: Hukum Sebagai Sarana Pembangunan, yang dapat digunakan sebagai ratio legis bagi pemberian perlindungan hukum terhadap pelaksanaan/praktik ilmu kedokteran yang memakai teknologi canggih seperti TRB atau diagnostik prenatal.
 Buku &amp;rdquo;Embrio Beku dalam Perspektif Etika dan Hukum&amp;rdquo; ini semula merupakan suatu tesis Penulis di Fakultas Hukum, Universitas Pembangunan Veteran, Jakarta, pada tahun 2019 dengan judul: Tinjauan Hukum dan Etika Embrio Beku dalam Program Bayi tabung. Penerbitan tesis ini dalam bentuk buku dimaksudkan untuk menambah wawasan para pembaca tentang aplikasi teknologi canggih dalam program bayi tabung dalam bingkai hukum dan etika. Penjelasan tentang hukum dan etika kedokteran dalam program TRB tidak dapat dipisahkan, terutama dalam tatakelola embrio, spermatozoa, dan oosit. Diperlukan revisi perundang-undangan dan Standar Operasional Prosedur (SPO) yang terkait dengan tatakelola embrio dan embrio beku, agar tidak terjadi masalah medikolegal terkait dengan pelaksanaan program TRB di Indonesia.</t>
  </si>
  <si>
    <t>afbad845-63f2-4df8-8c9a-eed67bd8d1f1</t>
  </si>
  <si>
    <t>Hak desain industri berdasarkan penilaian kebaruan desain industri</t>
  </si>
  <si>
    <t>Andrieansjah Soeparman</t>
  </si>
  <si>
    <t>978-979-414-743-6</t>
  </si>
  <si>
    <t>978-979-414-796-2</t>
  </si>
  <si>
    <t>8.5 MB</t>
  </si>
  <si>
    <t>Pemahaman mengenai HKI (Hak Kekayaan Intelektual) khususnya hak Desain Industri di masyarakat dirasakan masih kurang, padahal sistem HKI adalah salah satu aspek penting yang perlu dipahami dan dilaksanakan agar kita dapat bersaing secara global sesuai dengan aturan main perdagangan internasional. Sebagai negara anggota World Trade Organization (WTO), Indonesia terikat dengan aturan main yang telah diatur dalam perjanjian WTO mengenai ketentuan perdagangan internasional. Persetujuan TRIPs/WTO (Trade Related spects of Intellectual Property Rights) merupakan bagian dari pejanjian WTO yang mengatur aspek HKI terkait perdagangan yang salah satunya pengaturan di bidang hak Desain Industri.
 Walaupun masih ada pro-kontra terkait dengan penerapan sistem HKI di dalam dunia perdagangan, namun sebagai ilmu pengetahuan, HKI menjadi suatu ilmu yang menarik untuk dipelajari. Hal ini dikarenakan, saat ini aspek HKI menjadi salah satu kunci keberhasilan suatu negara dalam meningkatkan pembangunan ekonominya. Dengan memiliki dan menguasai kekayaan intelektual, maka suatu negara akan menguasai perdagangan internasional yang akan berimbas terhadap kemakmuran dan kesejahteraan bagi rakyatnya.</t>
  </si>
  <si>
    <t>91b2f5f0-54f4-45f8-b6da-f19d672488f5</t>
  </si>
  <si>
    <t>Hukum persaingan usaha</t>
  </si>
  <si>
    <t>Perangkat telekomunikasi dan pemberlakuan persetujuan ACFTA</t>
  </si>
  <si>
    <t>Dayu Padmara Rengganis</t>
  </si>
  <si>
    <t>978-979-414-532-6</t>
  </si>
  <si>
    <t>978-979-414-803-7</t>
  </si>
  <si>
    <t>Telekomunikasi telah mengubah peradaban umat manusia. Kehadiran secara fisik sosok manusia, dalam sepuluh tahun terakhir, untuk beberapa hal, tidak diperlukan lagi dan telah digantikan dengan bantuan teknologi telekomunikasi. Transaksi perbankan secara on line, transaksi jual beli melalui internet, sekolah jarak jauh, telemedication, e-ticketing, merupakan contoh-contoh yang sekarang telah lazim dilakukan oleh masyarakat luas baik di kota besar maupun di kota kabupaten. Pedagang sayur keliling, tukang becak, tukang pijit, penjual makanan di pinggir jalan, tukang jahit keliling, pedagang cindera mata, pengrajin batik, pengrajin gerabah, juga telah menikmati kemudahan menawarkan usahanya melalui internet, sms, BlackBerry, whatsapp, line, face book, twitter, dan media telekomunikasi lain yang sesuai dengan kebutuhannya.
 Pertumbuhan industri jasa telekomunikasi yang sangat besar di Indonesia, telah mengundang para investor asing untuk ikut menikmati pasar yang begitu besar, yakni hampir 250 juta pelanggan jasa telekomunikasi diakhir tahun 2012 yang lalu. Apabila kita asumsikan bahwa 250 juta pelanggan tersebut hanya mempunyai satu gadget dengan harga rata-rata 1 juta rupiah, maka saat ini terdapat pasar perangkat telekomunikasi yang nilainya sekitar 25 triliun rupiah. Disisi jaringan telekomunikasi, menurut Menkominfo, total belanja modal seluruh operator untuk perangkat telekomunikasi pada akhir 2012 mencapai 45 triliun.
 Dengan demikian, di bidang perangkat telekomunikasi terdapat opportunity sekitar 70 triliun rupiah yang saat ini dinikmati oleh pengusaha asing, oleh karena perangkat telekomunikasi tersebut sebagian besar masih diimpor.</t>
  </si>
  <si>
    <t>5067d513-3e35-403f-8d6b-0f04b3734f77</t>
  </si>
  <si>
    <t>Hukum kepariwisataan nasional berbasis ekspresi budaya tradisional menuju negara kesejahteraan</t>
  </si>
  <si>
    <t>Violetta Simatupang</t>
  </si>
  <si>
    <t>978-979-414-753-5</t>
  </si>
  <si>
    <t>978-979-414-801-3</t>
  </si>
  <si>
    <t>Buku ini diterbitkan berdasarkan naskah karya tulis disertasi berjudul Hukum Kepariwisataan Nasional berbasis Ekspresi Budaya Tradisional Menuju Negara Kesejahteraan, sebuah topik aktual yang menjadi minat serta dasar penelitian Penulis sebagai praktisi hukum dan manajemen di pelbagai usaha jasa pariwisata sekaligus pendidik serta sebagai teoretisi ilmu hukum dan pariwisata.
 Pada dewasa ini data-data empirik di dunia pariwisata Indonesia yang sarat potensi menunjukkan adanya tumpang tindih dan kekosongan pengaturan hukumnya. Di sisi lain, Ekspresi Budaya Tradisional (EBT) sebagai salah satu kekayaan intelektual dalam sistem hukum Hak Kekayaan Intelektual merupakan sumber potensi pariwisata terkesan tidak diacuhkan, hanya dimanfaatkan secara sambil lalu saja, laksana sebuah objek yang luar biasa indah tapi dibiarkan bergulir ke segala arah, tanpa acuan dan tanpa perhatian.</t>
  </si>
  <si>
    <t>cb5b5737-8dbe-491b-8738-e7fba8a7886a</t>
  </si>
  <si>
    <t>Hukum pidana adat</t>
  </si>
  <si>
    <t>Kajian asas, teori,norma, praktik, dan produser</t>
  </si>
  <si>
    <t>Lilik Mulyadi</t>
  </si>
  <si>
    <t>978-979-414-754-2</t>
  </si>
  <si>
    <t>978-979-414-804-4</t>
  </si>
  <si>
    <t>Buku yang berjudul, &amp;ldquo;Hukum Pidana Adat: Kajian Asas, Teori, Norma, Praktik dan Prosedur&amp;rdquo;, merupakan hasil penelitian penulis pada Puslitbang Hukum dan Peradilan Mahkamah Agung RI yang dilakukan pada bulan Juni-Juli 2010. Pada asasnya, hasil penelitian tersebut dilakukan meliputi 5 (lima) wilayah Pengadilan Tinggi yang ditentukan secara purposive sampling yaitu wilayah hukum Pengadilan Tinggi Banda Aceh, Pengadilan Tinggi Mataram, Pengadilan Tinggi Medan, Pengadilan Tinggi Denpasar dan Pengadilan Tinggi Banjarmasin. Setiap wilayah Pengadilan Tinggi tempat penelitian tersebut dilakukan ditentukan jumlah pesertanya selaku responden berjumlah kurang lebih sebanyak 30 (tiga puluh) orang yang ditunjuk oleh Ketua Pengadilan Tinggi bersangkutan.</t>
  </si>
  <si>
    <t>69241ed1-122a-49ec-9565-0108146a0f50</t>
  </si>
  <si>
    <t>Kasus-kasus perbankan di peradilan Indonesia</t>
  </si>
  <si>
    <t>O.C. Kaligis</t>
  </si>
  <si>
    <t>978-979-414-598-2</t>
  </si>
  <si>
    <t>978-979-414-806-8</t>
  </si>
  <si>
    <t>Buku itu memang sebagian besar adalah hasil pengalaman penulis di dunia praktisi. Pendapat penulis: Sebaiknya yang memutus perkara perkara perbankan adalah hakim-hakim yang punya pengetahuan khusus mengenai perbankan. Putusan perbankan tidak pernah dilakukan secara perorangan. Putusan yang berjenjang itu diputus secara kolektif, mulai dari credit committee meeting yang bertugas menguji study kelayakan yang dibuat oleh appraisal, lanjut ke bagian pemutus, bidang operational sampai dengan recovery. Peninjauan lapangan dilakukan untuk persiapan meninjau dan mengkaji jaminan baik hipotek, fiducia, jaminan pribadi dan seterusnya, demi untuk amannya kredit yang akan disetujui dan dikeluarkan oleh kreditur, karena hal itu menyangkut, baik uang milik perorangan maupun milik negara. Banyak tuntutan Jaksa, khususnya dalam hal ini, Jaksa KPK yang bermula dari dakwaan kolektif alias bersama sama atau dakwaan perbuatan berlanjut, ujung-ujungnya hanya mengorbankan terpidana tunggal. Katakanlah dalam kasus Century yang berhenti di tengah jalan, dengan putusan akhir hanya Budi Mulya yang dikorbankan atau dikambing-hitamkan. Dalam buku penulis, kepincangan kepincangan putusan akan dapat dikaji ulang oleh ahli-ahli perbankan.</t>
  </si>
  <si>
    <t>1c2c1141-c3f2-4002-99a8-044ab6bc846b</t>
  </si>
  <si>
    <t>Kecelakaan lalu lintas dan pertanggungjawaban pidana korporasi dalam perspektif hukum pidana Indonesia</t>
  </si>
  <si>
    <t>Asep Supriadi</t>
  </si>
  <si>
    <t>978-979-414-555-5</t>
  </si>
  <si>
    <t>978-979-414-807-5</t>
  </si>
  <si>
    <t>Untuk bisa mewujudkan program-program yang aktual diperlukan manusia yang mampu berkembang di segala potensi, aspirasi dan ide. Dengan munculnya ide dari penulis untuk menganalisis tindak pidana kecelakaan lalu lintas dan pertanggungjawaban pidana korporasi dalam sistim hukum pidana Indonesia, ini merupakan terobosan dalam penerapan hukum khususnya dalam pertanggungjawaban pidana yang dibebankan pada korporasi.</t>
  </si>
  <si>
    <t>d78f3ce5-262e-40a4-a6a2-aefa69ee9d9a</t>
  </si>
  <si>
    <t>Kedudukan dan fungsi hakim dalam penegakan hukum di Indonesia</t>
  </si>
  <si>
    <t>H. Boy Nurdin</t>
  </si>
  <si>
    <t>978-979-414-808-2</t>
  </si>
  <si>
    <t>7.7 MB</t>
  </si>
  <si>
    <t>Saat ini bangsa Indonesia sedang mendambakan dan memperjuangkan suatu perubahan total dalam kehidupan berbangsa dan bernegara ke arah yang lebih baik. Itulah yang dinamakan reformasi, termasuk reformasi di bidang hukum sebagai salah satu amanat dari reformasi yang bergulir sejak runtuhnya rezim Soeharto dengan orde barunya pada Mei 1998 yang dipelopori oleh kalangan mahasiswa. Hakikat reformasi adalah perubahan dinamik untuk menjadi sesuatu yang baru, yang dapat berupa nilai, norma, tata kerja dan sebagainya menuju ke suatu keadaan yang lebih baik. Untuk berubah ke arah yang lebih baik dan menjadikan hukum benar-benar sebagai panglima, maka disertasi yang disusun oleh penulis mempunyai tujuan yaitu: pertama, diketahuinya mengapa penegakan hukum di Indonesia sulit untuk mencapai tujuan hukum; dan kedua ditemukannya konsep untuk menciptakan dan mengadakan hakim-hakim yang berkualitas.</t>
  </si>
  <si>
    <t>6f1a6771-8d34-494b-9096-ec3da7eaaa65</t>
  </si>
  <si>
    <t>Komentar undang-undang hak cipta</t>
  </si>
  <si>
    <t>Bernard Nainggolan</t>
  </si>
  <si>
    <t>978-979-414-584-5</t>
  </si>
  <si>
    <t>978-979-414-811-2</t>
  </si>
  <si>
    <t>Dewasa ini, perekonomian dunia tengah bergerak memasuki era industri ekonomi kreatif (creative economic industry). Hampir seluruh negara di dunia memiliki potensi terkait ekonomi kreatif, termasuk Indonesia. Sektor ini telah berkembang di beberapa negara Asia yang dikenal sebagai industri yang sedang tumbuh (emerging industry).
 Karakteristik umum ekonomi kreatif merupakan pertemuan dari seni budaya, bisnis dan teknologi, serta bagian dari pengembangan potensi kreativitas yang dimiliki oleh individu dan komunitas masyarakat, baik berupa kreativitas artistik dan budaya, kewirausahaan, serta inovasi teknologi untuk menciptakan nilai ekonomi dan peningkatan kesejah-teraan.
 Pembangunan ekonomi kreatif perlu berpegang pada empat aspek yakni masyarakat, produk, tempat dan partisipasi. Masyarakat perlu ditingkatkan kapasitasnya melalui peningkatan akses terhadap informasi dan pengetahuan, serta peningkatan keterampilan dan kompetensi yang dapat menunjang proses penciptaan dan inovasi.</t>
  </si>
  <si>
    <t>25ab2bb3-9bd4-4c13-9ab1-0f56426da5d4</t>
  </si>
  <si>
    <t>Kompilasi formulir-formulir penanganan perkara perdata</t>
  </si>
  <si>
    <t>H.P. Panggabean</t>
  </si>
  <si>
    <t>978-979-414-569-2</t>
  </si>
  <si>
    <t>978-979-414-812-9</t>
  </si>
  <si>
    <t>7.5 MB</t>
  </si>
  <si>
    <t>Buku berjudul Kompilasi Formulir-Formulir Penanganan Perkara Perdata (Pendukung Keterampilan Teknik Beracara dalam Peradilan Perdata) Dilengkapi Template Putusan Perkara Perdata Umum dan Perdata Khusus (Sesuai dengan SK Ketua MARI No. 44/KMA/SK/III/2014) ini telah kami persiapkan semenjak kami menjabat sebagai Ketua Pengadilan Negeri Palembang (1984) dan Ketua Pengadilan Tinggi Palembang (1996-1997). Buku ini dibuat sebagai pengembangan isi Buku: Contoh Bentuk-bentuk Surat, di Bidang Kepengacaraan Perdata, karangan R. Soeroso, S.H., edisi sebelum tahun 1990-an. Dalam perkembangan selanjutnya, ternyata akhir-akhir ini Mahkamah Agung juga telah menerbitkan berbagai formulir yang sangat diperlukan untuk mendukung Proses Beracara di Peradilan Perdata Umum.
 Kami berharap buku ini akan sangat berguna di semua Kantor Peradilan di seluruh Indonesia. Bahkan, buku ini juga akan diperlukan di berbagai Lembaga Konsultasi dan Bantuan Hukum (LKBH) di seluruh Indonesia dan juga Kantor-kantor hukum yang tersebar di seluruh Indonesia yang dapat membantu kelancaran penanganan berbagai kasus-kasus Peradilan Perdata Umum. Kami bersyukur pada tahun 2015 ini, draft buku telah dapat dilengkapi dengan Template Perkara Perdata Umum dan Perdata Khusus sesuai dengan SK KMA No. 44/KMA/SK/III/2015. Masuknya formulir template ini sudah akan menempatkan peranan buku ini untuk dijadikan buku pedoman kerjapenegakan hukum di bidang litigasi peradilan perdata.</t>
  </si>
  <si>
    <t>49a6c9d4-4937-4294-b0e1-2c29da9dbec6</t>
  </si>
  <si>
    <t>Kompleksitas perkembangan tindak pidana dan kebijakan kriminal</t>
  </si>
  <si>
    <t>Muladi dan Diah Sulistyani</t>
  </si>
  <si>
    <t>978-979-414-585-2</t>
  </si>
  <si>
    <t>978-979-414-813-6</t>
  </si>
  <si>
    <t>5.7 MB</t>
  </si>
  <si>
    <t>Berdasarkan Pasal 5 UU No. 1 Tahun 1946 jo. UU No. 73 Tahun 1958 yang merupakan &amp;ldquo;milestone&amp;rdquo; perkembangan hukum pidana Indonesia dengan &amp;ldquo;margin of appreciation and legitimation&amp;rdquo; yang di dasarkan atas penyesuaian terhadap kedudukan RI sebagai negara merdeka atau seluruhnya atau sebagian tidak dapat dilaksanakan atau tidak mempunyai arti lagi, maka dalam pembaharuan hukum pidana melalui RUU KUHP yang memiliki misi utama &amp;ldquo;Rekodifikasi Terbuka&amp;rdquo; pembenaran pembaharuan didasarkan atas Ideologi Pancasila, UUD NRI Tahun 1945, HAM dan asas-asas hukum umum yang diakui oleh bangsa-bangsa beradab. Dalam hal ini aspirasi suprastruktural, infrastruktural, kepakaran dan aspirasi global sangat dipertimbangkan.
 Dalam proses tersebut penulis selalu mempertimbangkan pentingya semangat hukum (legal spirits) yang mendasari eksistensi suatu produk perundang-undangan pidana, yang harus dirumuskan dengan baik dan akurat. Tanpa pemahaman terhadap semangat hukum ini (yang tersurat dan tersirat dalam Rancangan Akademis, Konsiderans Undang-undang dan Penjelasan Umum Undang-undang) dan semata-mata hanya mendasarkan pada norma-norma batang tubuh dan substansi serta penjelasan pasal demi pasal suatu undang-undang, penegakan hukum tidak akan memadai hasilnya, karena semangat hukum selalu tidak &amp;ldquo;value free&amp;rdquo;, khususnya terkait dengan rezim politik yang berkuasa saat Undang-undang dibuat.</t>
  </si>
  <si>
    <t>31e5419e-f096-4154-be4d-d91990914ce4</t>
  </si>
  <si>
    <t>An introduction to Indonesian law</t>
  </si>
  <si>
    <t>Unity in diversity</t>
  </si>
  <si>
    <t>Sudargo Gautama &amp; Robert N. Hornick</t>
  </si>
  <si>
    <t>978-979-414-257-8</t>
  </si>
  <si>
    <t>978-979-414-780-1</t>
  </si>
  <si>
    <t>Indonesian law is a remarkably complex mixture of Dutch legislation, uniquely indigenous institutions and Islamic commandments. It is hoped that this book will clarify some of the dimensions of this complexity, and that it will help to fill the need for introductory materials in English. The book is organized loosely around a general theme of fundamental importance in Indonesia: the division of the country into &amp;ldquo;population groups&amp;rdquo; based on racial origin, and the legal pluralism which has&amp;nbsp; resulted from this division. The national motto of Indonesia - Bhinneka Tunggal Ika, &amp;ldquo;Unity in Diversity&amp;rdquo; - is in part a response to this division. In the first chapter we discuss the origins of legal pluralism. In Chapters 2-5 we focus on several substantive areas - marriage and divorce, agrarian law, mortgages, contract law - where pluralism has been especially important. In&amp;nbsp; chapter 6 we describe the law of conflicts which developed in the 20th century as a result of legal pluralism. Finally, in chapter 7, we consider some of the efforts in the last several years to achieve unification.</t>
  </si>
  <si>
    <t>4b0a43c2-7305-46ed-901c-be1d0ab11898</t>
  </si>
  <si>
    <t>Aneka penegakan hukum hak cipta, paten, merek dan indikasi geografis</t>
  </si>
  <si>
    <t>978-979-414-592-0</t>
  </si>
  <si>
    <t>978-979-414-781-8</t>
  </si>
  <si>
    <t>Tak berlebihan jika dikatakan buku ini yang ditulis oleh seorang Hakim tinggi senior non aktif, merupakan pustaka acuan yang wajib dan perlu dibaca oleh berbagai kalangan, terdiri dari para penegak hukum, mahasiswa, dosen dan khalayak ramai.&amp;nbsp;&amp;nbsp; Substansi buku ini akan sangat membantu pembacanya memahami lika-liku proses penegakan hukum yang lebih progresif dan komprehensif sebagaimana diatur dalam 3 undang-undang baru di bidang kekayaan intelektual yaitu: 1. Undang-undang Nomor 28 Tahun 2014 tentang hak cipta; 2. Undang-undang nomor 13 tahun 2016 tentang paten; 3. Undang-undang nomor 20 tahun 2016 tentang merek dan indikasi geografis.</t>
  </si>
  <si>
    <t>e89cd6ec-9a5b-4c96-9e9b-a4a4bd8e25b4</t>
  </si>
  <si>
    <t>Aplikasi analisis dampak HAM mendukung pembangunan berkelanjutan di provinsi kalimantan selatan</t>
  </si>
  <si>
    <t>Badan penelitian dan pengembangan kementerian Hukum dan HAM RI dengan Badan penelitian dan pengemban</t>
  </si>
  <si>
    <t>978-979-414-528-9</t>
  </si>
  <si>
    <t>978-979-414-782-5</t>
  </si>
  <si>
    <t>Di antara berbagai persoalan terkait dengan HAM, persoalan-pelaksanaan pembangunan menjadi masalah yang krusial. Dalam perkembangannya, pengaitan HAM dengan pembangunan menjadi isu yang semakin meluas. Persoalan-persoalan pembangunan yang berkaitan dengan penegakan HAM dinilai menjadi semakin serius dan mendesak, tidak saja di negara-negara berkembang, melainkan juga di negara-negara industri maju.
 Demikian pula yang terjadi di Kalimantan Selatan, paling tidak ada dua kasus yang mendominasi yakni penyerobotan lahan masyarakat oleh perkebunan sawit dan tambang batu bara. Sejak 2008 ada 28 kasus konflik sosial yang terkait dengan perkebunan sawit. Dilihat dari aspek hukum dan hak asasi manusia berbagai kasus tersebut mencerminkan saratnya pelanggaran hukum dan hak asasi manusia yang terindikasi dilakukan oleh pemerintah, pengusaha swasta maupun masyarakat itu sendiri.</t>
  </si>
  <si>
    <t>a94d3cff-d514-486b-8449-77bfb0a8e64f</t>
  </si>
  <si>
    <t>Dinamika hukum dalam pembangunan berkelanjutan</t>
  </si>
  <si>
    <t>Yubileum : Eddy Damian ; Tim editor utama : Danrivanto Budhijanto â€¦ [et al.]</t>
  </si>
  <si>
    <t>978-979-414-594-4</t>
  </si>
  <si>
    <t>978-979-414-789-4</t>
  </si>
  <si>
    <t>Banyak cara memajukan ilmu hukum, salah satunya yaitu dengan cara menulis buku Dinamika Hukum Dalam Pembangunan Berkelanjutan ini. Tulisan-tulisan para pakar yang merupakan teman sejawat dan seprofesi yubiliaris di dunia pendidikan dan pengajaran, serta para anak didiknya dalam kurun waktu lima dekade selama mengajar di UNPAD dan beberapa perguruan tinggi lainnya.
 Dipersembahkan dengan segala ketulusan hati kepada:&amp;nbsp;Prof. Em. Dr. Eddy Damian S.H&amp;nbsp;dan Fakultas Hukum Universitas Pajajaran Bandung yang merayakan Dies Natalisnya yang ke-60.
 Artikel-artikel ilmiah yang secara inspiratif dimuat dalam buku ini sangat membantu dan bernilai guna untuk memahami hal-hal mendasar berkenaan ciri-ciri atau konsep yang menjadi pokok pembahasan tertentu tentang kedinamikaan hukum di Indonesia, dalam pembangunan yang berkelanjutan.</t>
  </si>
  <si>
    <t>f9141a30-f18d-40c9-80c4-6fd402b7d05f</t>
  </si>
  <si>
    <t>Hak cipta, disrupsi digital ekonomi kreatif</t>
  </si>
  <si>
    <t>H. Ahmad M. Ramli ; Tim editor : Suwantin Oemar â€¦ [et al.]</t>
  </si>
  <si>
    <t>978-979-414-611-8</t>
  </si>
  <si>
    <t>978-979-414-795-5</t>
  </si>
  <si>
    <t>Over-the-Top Platform, ride-hailing, social network service, upload, hashtag, retweet dan masih banyak kata-kata asing lainnya yang pada kisaran waktu 10 tahun yang lalu bukanlah kata yang lazim digunakan. Namun kini, dengan tingkat penetrasi internet yang masif menjadikan masyarakat semakin familiar dengan beragam fitur dan terminologi yang sering disitir dalam pengoperasian internet. Seiring dengan semakin tingginya tingkat penggunaan internet, maka sudah barang tentu diiringi dengan meningkatnya konten yang tersedia di internet.
 Melalui beragam konten dan aplikasi yang tersedia di internet, para pengguna dunia digital pun semakin dimanjakan dalam kesehariannya. Namun, dibalik segala inovasi tersebut, kami menyadari terdapat kebijakan-kebijakan yang dapat melindungi kreatifitas maupun buah karya dari para pencipta inovasi tersebut. Melalui rezim kebijakan hak cipta, perlindungan terhadap pencipta diberikan dengan harapan dapat memacu munculnya inovasi-inovasi lain, terlebih lagi dengan semakin terbukanya peluang pemanfaatan hak cipta dan hak terkait di era digital. Berangkat dari pemikiran tersebut kami, Institut Pandya Astagina, selaku lembaga yang bergerak dan mengkhususkan diri pada pengembangan isu-isu kebijakan terkait kekayaan intelektual dan teknologi informasi, tergerak untuk membahas peluang dan tantangan hak cipta di era digital melalui buku ini.</t>
  </si>
  <si>
    <t>9de250de-aa2d-416b-baa4-129f37b700bf</t>
  </si>
  <si>
    <t>Permasalahan praperadilan, ganti rugi dan atau rehabilitasi ditinjau dari segi teori, norma dan praktik</t>
  </si>
  <si>
    <t>Erwin Susilo</t>
  </si>
  <si>
    <t>978-979-414-632-3</t>
  </si>
  <si>
    <t>978-979-414-849-5</t>
  </si>
  <si>
    <t>Eddy O.S. Hiariej, menyebutkan sistem peradilan pidana secara sederhana diartikan sebagai proses yang dilakukan oleh negara terhadap orang-orang yang melanggar hukum pidana. Romli Atmasasmita, istilah &amp;ldquo;criminal justice system&amp;rdquo; atau sistem peradilan pidana (SPP) kini telah menjadi suatu istilah yang menunjukkan mekanisme kerja dalam penanggulangan kejahatan, Romli Atmasasmita mengutip beberapa pandangan ahli mengenai pengertian sistem peradilan pidana, antara lain sebagai berikut: - Remmington Ohlin, criminal justice system atau sistem peradilan pidana (SPP) kini telah menjadi suatu istilah yang menunjukkan mekanisme kerja dalam penanggulangan kejahatan dengan menggunakan dasar pendekatan sistem. - Hagan (1987) yang membedakan pengertian antara &amp;ldquo;criminal justice process&amp;rdquo; dan &amp;ldquo;criminal justice system&amp;rdquo;. Criminal justice process adalah setiap tahap dari suatu Putusan yang menghadapkan seorang tersangka kedalam proses yang membawa kepada penentuan pidana baginya. Sedangkan &amp;ldquo;criminal justice system&amp;rdquo; adalah interkoneksi antara keputusan dari setiap instansi yang terlibat dalam proses peradilan pidana. - Mardjono memberikan batasan bahwa yang dimaksud dengan sistem peradilan pidana adalah sistem pengendalian kejahatan yang terdiri dari lembaga-lembaga kepolisian, kejaksaan, pengadilan dan pemasyarakatan terpidana.</t>
  </si>
  <si>
    <t>1abebe0d-dc43-4eec-b35f-a881b8b7944b</t>
  </si>
  <si>
    <t>Kaligis diadili dalam perkara No. 89/PID.SUS/TPK/2015</t>
  </si>
  <si>
    <t>O. C. Kaligis</t>
  </si>
  <si>
    <t>978-979-414-761-0</t>
  </si>
  <si>
    <t>978-979-414-805-1</t>
  </si>
  <si>
    <t>Peristiwa tangkap tangan tanggal 9 Juli 2015 benar-benar diluar pengetahuan saya dan kalau KPK jujur dalam penyadapan pasti akan terkuak pembicaraan saya dengan sekretaris saya yang terjadi pada tanggal 9 Juli 2015. Pertanyaan saya jelas. Apakah kantor memerintahkan Gerry ke Medan setelah perkara diputus? Jawabnya: Tidak sama sekali. Jawaban Gerry dalam berita acara pemeriksaannya pun demikian. Tanggal 8 Juli 2015 saya di Denpasar Bali membela perkara. Sekalipun Gerry tahu nomor HP saya tidak sekalipun Gerry menelpon saya untuk meminta izin ke Medan.</t>
  </si>
  <si>
    <t>b0cab430-4291-41aa-a8e9-1a016d521c4d</t>
  </si>
  <si>
    <t>Kekayaan intelektual pengantar indikasi geografis</t>
  </si>
  <si>
    <t>Penulis : Ahmad M. Ramli, Miranda Risang Ayu Palar â€¦ [et al.] ; Editor : Miranda Risang Ayu Palar, Laini Rafianti, Helitha Novianty</t>
  </si>
  <si>
    <t>978-979-414-612-5</t>
  </si>
  <si>
    <t>978-979-414-809-9</t>
  </si>
  <si>
    <t>Di Indonesia, Indikasi Geografis merupakan salah satu aspek pelindungan Hukum Kekayaan Intelektual konvensional yang berkembang paling akhir. Hingga penghujung abad ke-20, Hak Cipta, Paten dan Merek merupakan tiga aspek Hukum Kekayaan Intelektual yang paling sentral. Kemudian, empat Undang-Undang mengenai Varietas Baru Tanaman, Desain Industri, Desain Tata Letak Sirkuit Terpadu dan Rahasia Dagang disahkan secara berturut-turut pada tahun 2000. Sejauh itu, Indikasi Geografis masih dianggap sebagai sistem sekunder saja dalam kerangka hukum pelindungan Merek. Baru menjelang akhir 2016, Indikasi Geografis muncul sebagai aspek hukum kekayaan intelektual yang sejajar dengan aspek-aspek lainnya, dengan disahkannya Undang-Undang Nomor 20 Tahun 2016 tentang Merek dan Indikasi Geografis. Pengesahan Undang-Undang Merek dan Indikasi Geografis 2016 ini memiliki arti khusus. Pertama, pengesahan Undang-Undang ini menandai munculnya sistem Hukum Kekayaan Intelektual nasional yang bercorak spesifik ditinjau dari segi kepemilikan, yakni Hukum Kekayaan Intelektual komunal. Hal ini disebabkan oleh kepemilikan Indikasi Geografis yang bercorak komunal organis, berbeda dengan ketujuh aspek Hukum Kekayaan Intelektual konvensional lain yang umumnya bercorak individual.</t>
  </si>
  <si>
    <t>6e33e03e-1c95-474c-9b65-5661d7fa02fa</t>
  </si>
  <si>
    <t>Aspek legal kredit dan jaminan pada bank perkreditan rakyat</t>
  </si>
  <si>
    <t>Panduan Praktis</t>
  </si>
  <si>
    <t>Husin</t>
  </si>
  <si>
    <t>978-979-414-593-7</t>
  </si>
  <si>
    <t>978-979-414-784-9</t>
  </si>
  <si>
    <t>Dengan sangat inspiratif, buku ini memaparkan dari sisi praktik di lapangan tentang: &amp;bull; Subjek hukum para pihak yang terlibat dalam perjanjian kredit dan perikatan jaminan; &amp;bull; Dasar-dasar hukum perjanjian dan perjanjian kredit; &amp;bull; Dasar-dasar dari aspek hukum jaminan khususnya Hak Tanggungan dan Fidusia. Substansi-substansi diatas yang dimuat dalam buku ini sangat mudah dipahami oleh para praktisi&amp;nbsp;&amp;nbsp;&amp;nbsp;&amp;nbsp;&amp;nbsp;&amp;nbsp;&amp;nbsp;&amp;nbsp;&amp;nbsp;&amp;nbsp;&amp;nbsp;&amp;nbsp;&amp;nbsp; antara lain petugas legal BPR, petugas kredit, dan petugas perbankan lainnya, serta tentunya juga para mahasiswa yang akan berkarir di dunia perbankan.</t>
  </si>
  <si>
    <t>8e87cacb-31c3-45be-997b-d5a9a7a023a7</t>
  </si>
  <si>
    <t>Bunga rampai tindak pidana korupsi</t>
  </si>
  <si>
    <t>Azmi Syahputra; Tim Editor : Anda Lusia ... [et al.]</t>
  </si>
  <si>
    <t>978-979-414-771-9</t>
  </si>
  <si>
    <t>978-979-414-786-3</t>
  </si>
  <si>
    <t>Sangat menarik dan inspiratif, demikian kata-kata mengena bagi buku : &amp;ldquo;Bunga Rampai Tindak Pidana Korupsi&amp;rdquo;, yang ditulis oleh seorang pemerhati hukum dan dosen Dr. Azmi Syahputra S.H, M.H. di tengah-tengah bahaya laten seperti kasus-kasus korupsi, suap menyuap, pembobolan bank dll, yang pada sekarang ini, belum membaik keadaannya, malahan makin memburuk. Diterbitkannya buku ini oleh Penerbit P.T. Alumni akan sangat membantu bagi publik untuk memahami keadaan sebenarnya dari pelbagai kasus ini, ditengah-tengah usaha Pemerintah NKRI mengatasi kasus-kasus hukum ini dimasa-masa dekat mendatang.</t>
  </si>
  <si>
    <t>8a02b174-e857-474d-b227-ebe62787216e</t>
  </si>
  <si>
    <t>Eksistensi, dinamika, dan pelindungan hukum terhadap hak atas tanah ulayat masyarakat adat di Indonesia</t>
  </si>
  <si>
    <t>978-979-414-790-0</t>
  </si>
  <si>
    <t>&amp;rdquo;Eksistensi, Dinamika dan Pelindungan Hukum Terhadap Hak Atas Tanah Ulayat Masyarakat Hukum Adat Di Indonesia&amp;rdquo; merupakan suatu buku hasil penelitian yang dilakukan secara purposive sampling pada wilayah-wilayah hukum Pengadilan Tinggi Riau, Pengadilan Tinggi Kalimantan Tengah, Pengadilan Tinggi Sumatera Barat dan Pengadilan Tinggi Papua. Hakikat penelitian bersifat hukum normatif. Untuk memperkuat hasil penelitian kemudian dilakukan serangkaian wawancara dengan sejumlah tokoh adat dan tokoh masyarakat hukum adat. Fiksasi hasil penelitian dituliskan dalam beberapa bab, yaitu: *&amp;nbsp;&amp;nbsp; KAJIAN PUSTAKA TENTANG MASYARAKAT HUKUM ADAT DALAM KONTEKS HAK ATAS TANAH ULAYAT; *&amp;nbsp;&amp;nbsp; RATIO LEGIS KEWENANGAN MASYARAKAT HUKUM ADAT&amp;nbsp;&amp;nbsp;&amp;nbsp; DALAM MENGUASAI HAK ATAS TANAH ULAYAT; *&amp;nbsp;&amp;nbsp; PRAKTIK PENERAPAN HAK ATAS TANAH ULAYAT DALAM PUTUSAN PENGADILAN DAN PERSPEKTIF MASYARAKAT HUKUM ADAT; *&amp;nbsp;&amp;nbsp; EKSISTENSI, DINAMIKA DAN PELINDUNGAN HUKUM TERHADAP HAK ATAS TANAH ULAYAT MASYARAKAT ADAT DI INDONESIA.</t>
  </si>
  <si>
    <t>821dca60-defa-48b5-8fbf-c72ba4c75a54</t>
  </si>
  <si>
    <t>Mediasi pengadilan</t>
  </si>
  <si>
    <t>Salah satu bentuk penyelesaian sengketa berdasarkan asas peradilan cepat, sederhana, biaya ringan</t>
  </si>
  <si>
    <t>Dwi Rezki Sri Astarini</t>
  </si>
  <si>
    <t>978-979-414-539-5</t>
  </si>
  <si>
    <t>978-979-414-820-4</t>
  </si>
  <si>
    <t>Terbitnya PERMA Nomor 2 Tahun 2003 yang kemudian direvisi dalam PERMA Nomor 1 Tahun 2008 tentang Prosedur Mediasi Pengadilan merupakan sejarah baru bagi hukum acara perdata Indonesia bahwa Mahkamah Agung yang mendasarkan pemikirannya pada Pasal 130 HIR/154 Rbg membuat aturan dalam persidangan pertama yaitu para pihak yang bersengketa diwajibkan untuk menempuh proses mediasi terlebih dahulu. Disisi lain, agar setiap orang dapat dengan mudah memperjuangkan keadilannya, proses peradilan harus dilak-sanakan sesederhana mungkin, secepat mungkin dan semurah mungkin. Asas sederhana, cepat dan biaya ringan adalah suatu prinsip/asas dalam penyelenggaraan peradilan karena merupakan pedoman bagi hakim dalam melaksanakan suatu proses peradilan agar dapat menjawab rasa keadilan dalam masyarakat. Apabila hal ini dikaitkan dengan aturan mediasi yang harus ditempuh, para pihak dalam beracara untuk sengketa keperdataan, proses peradilan menjadi tidak sederhana karena bertambahnya hukum acara yang secara formal harus ditempuh, yang secara mutatis mutandis menjadikan proses penyelesaian suatu sengketa di Pengadilan tidak bisa cepat karena harus menempuh mediasi terlebih dahulu. Pasal 13 ayat (3) dan (4) PERMA Nomor 1 Tahun 2008 tentang Prosedur Mediasi Pengadilan menyatakan bahwa proses untuk bermediasi berlangsung paling lama 40 hari dan dapat diperpanjang atas kesepakatan para pihak paling lama 15 hari. Dilatarbelakangi oleh pemikiran tersebut, penulisan pada buku ini difokuskan pada bagaimanakah mekanisme penyelesaian perkara melalui mediasi pengadilan yang tepat agar dapat menciptakan pelaksanaan peradilan secara sederhana, cepat dan efisien dalam sistem peradilan di Indonesia secara umum. Sehingga kesenjangan antara &amp;ldquo;das sollen&amp;rdquo; dan &amp;ldquo;das sein&amp;rdquo; terjawab. Kerja sejak berakhirnya masa 40 hari. Dengan semakin lamanya proses Mediasi Pengadilan yang berlangsung tentu dapat berdampak pula pada biaya yang tidak lagi ringan.</t>
  </si>
  <si>
    <t>e8b2ce5a-abc5-4c62-867b-b2e18a6e4362</t>
  </si>
  <si>
    <t>Essays &amp; commentaries on Indonesian Law</t>
  </si>
  <si>
    <t>H. Supandi</t>
  </si>
  <si>
    <t>978-979-414-595-1</t>
  </si>
  <si>
    <t>978-979-414-792-4</t>
  </si>
  <si>
    <t>Indonesian Law In A Remazkably Complex Minture Of National Logislation And International Legislation. The Work Of This Book Is Organired Loosely And Is Dimed To Contribute Indonesian Law Knowledge About : &amp;bull; To Anticipate Change Of Law Paradigm As Result Of Global Developorent (Chapter I), &amp;bull; Agrarian Law Enforcement And Settlement Of Land Affairs Dispute In Judicature Precess (Chapter II), &amp;bull; Efforts For Land Affairs Dispute And Realization Of Cour&amp;rsquo;s Rule Which Had Permanent Legal Power At North Sumatra (Chapter III), &amp;bull; Role Of Justice As Agent Of Judicial Reform To Increase Rule Quality (Chapter IV), &amp;bull; Judicial Review Against Regulations Which Of Level And Degree Under The Laws (Chapter V), &amp;bull; Compensation As Result Of Governmental Apparatus Commitment Regulated In Bill Of Governmental Administrative Affairs And Prospect Of (Chapter VI), &amp;bull; ?????? (Chapter VII), &amp;bull; Judicature Competency Of State Law Administration To Resolve Conflictt Of Piblic Information (Chapter VIII).</t>
  </si>
  <si>
    <t>ab423d26-5ef2-4f25-93c8-6868bf535078</t>
  </si>
  <si>
    <t>Merek kolektif produk koperasi ekonomi kreatif</t>
  </si>
  <si>
    <t>Dewi Tenty Septi Artiany</t>
  </si>
  <si>
    <t>978-979-414-615-6</t>
  </si>
  <si>
    <t>978-979-414-821-1</t>
  </si>
  <si>
    <t>9.9 MB</t>
  </si>
  <si>
    <t>Sejak menyatakan diri sebagai bangsa yang merdeka, Indonesia menetapkan sebuah identitas diri yang sesuai dengan keragaman dan kekhasan Indonesia. Sistem ekonomi yang &amp;quot;khas&amp;quot; dengan konsepsi kerakyatan Indonesia adalah koperasi. Sebagai salah satu pilar perekonomian bangsa, peran koperasi masih tertinggal dari pilar perekonomian lainnya (BUMN, BUMS). Oleh karenanya diperlukan suatu upaya yang dapat memperkuat dan meningkatkan pertumbuhan koperasi khususnya pada koperasi produksi. Penggunaan merek kolektif atas produk koperasi selain memberikan pelindungan hukum atas produk yang dihasilkan, juga dapat mempermudah proses, menekan biaya, mengurangi persaingan usaha diantara para pengusaha sebagai anggota koperasi, juga dapat menjadikan koperasi lebih tangguh dalam menghadapi persaingan global. Semoga dengan terbitnya buku yang berjudul &amp;quot;Penggunaan Merek Kolektif atas Produk Koperasi untuk Meningkatkan Pertumbuhan Ekonomi Nasional&amp;quot; dapat membuat pembaca menjadi lebih paham mengenai penggunaan dan pelindungan merek kolektif pada produk yang dihasilkan oleh koperasi. Selain itu, diharapkan juga buku ini dapat menambah khazanah karya ilmiah seputar perkoperasian.</t>
  </si>
  <si>
    <t>2bdeda34-5866-4237-b9eb-f814e9939b75</t>
  </si>
  <si>
    <t>Pembaruan kewenangan KPK dalam prospektif pemberantasan korupsi yang lebih berkepastian hukum</t>
  </si>
  <si>
    <t>I. Made Hendra Kusuma</t>
  </si>
  <si>
    <t>978-979-414-622-4</t>
  </si>
  <si>
    <t>978-979-414-824-2</t>
  </si>
  <si>
    <t>Karena buku ini merupakan disertasi yang diterbitkan, maka baik format penulisan maupun isinya tetap dipertahankan sebagaimana aslinya. Dalam buku ini dideskripsikan keberadaan Komisi Pemberantasan Korupsi (KPK) sebagai lembaga penegak hukum di bidang pemberantasan korupsi. Sebelumnya sudah ada kepolisian dan kejaksaan yang juga memiliki kewenangan untuk melakukan pemberantasan korupsi. Deskripsi ini dimulai dari proses penyusunan hingga pengesahan Undang-Undang Nomor 30 Tahun 2002 tentang KPK di Dewan Perwakilan Rakyat (DPR-RI). Kemudian diulas pelaksanaan tugas, fungsi, dan kewenangan KPK, juga koordinasi dan supervisi KPK terhadap kepolisian dan kejaksaan. Oleh Undang-Undang Nomor 30 Tahun 2002 KPK difungsikan sebagai pemicu dan pemberdayaan institusi yang telah ada dalam pemberantasan korupsi (trigger mechanism), dan untuk melakukan supervisi dan memantau institusi yang telah ada, yang dalam keadaan tertentu dapat mengambil alih tugas dan wewenang penyelidikan, penyidikan, dan penuntutan (superbody) yang sedang dilaksanakan oleh kepolisian dan/atau kejaksaan. Dalam kaitan inilah muncul persoalan-persoalan: 1. tumpang tindih kewenangan KPK disatu pihak dan kepolisian serta kejaksaan di lain pihak; 2. koordinasi dan supervisi KPK terhadap kepolisian dan kejaksaan yang tidak berjalan sebagaimana yang diharapkan undang-undang.</t>
  </si>
  <si>
    <t>7bd26fad-04de-41a4-8831-c26acd24b7f1</t>
  </si>
  <si>
    <t>Pemberian kredit dengan jaminan fidusia hak paten</t>
  </si>
  <si>
    <t>Aili Papang Hartono</t>
  </si>
  <si>
    <t>978-979-414-827-3</t>
  </si>
  <si>
    <t>Pembahasan buku ini mencakup beberapa permasalahan yang dikemukakan berupa: 1. Bagaimana asas hukum yang dapat digunakan sebagai landasan bagi bank untuk melaksanakan prinsip kehatihatian dalam memberikan perlindungan yang lebih memadai terhadap paten sebagai objek jaminan fidusia dalam rangka pembangunan hukum jaminan di Indonesia? 2. Bagaimana bentuk perlindungan hukum yang lebih memadai dapat diberikan terhadap pemilik jaminan fidusia hak paten dalam pembangunan hukum jaminan di Indonesia? 3. Bagaimana konsep pengaturan fidusia pada paten sebagai objek jaminan dalam rangka pembangunan hukum jaminan di Indonesia?</t>
  </si>
  <si>
    <t>8411d4b9-887e-45c7-a5ea-753d400bbdfe</t>
  </si>
  <si>
    <t>Penciptaan Manusia</t>
  </si>
  <si>
    <t>Molekul seluler bertasbih</t>
  </si>
  <si>
    <t>M. Nurhalim Shahib</t>
  </si>
  <si>
    <t>978-979-414-629-3</t>
  </si>
  <si>
    <t>978-979-414-825-9</t>
  </si>
  <si>
    <t>Al-Quran sebagai wujud firman Allah yang tertulis menuntun manusia untuk mempelajari hasil penciptaan-Nya, agar mengenal dan memahami kebesaran-Nya, dan melalui Al-Quran pula manusia mengetahui kewajibannya serta kemana ia akan kembali. Oleh karena itu, banyak ayat-ayat Al-Quran yang langsung ataupun tidak langsung memerintahkan manusia agar berpikir, danmempelajari tentang kejadian langit dan bumi,pergantian siang dan malamserta kejadian diri manusia. Di dalam penciptaan manusia terdapat tanda-tanda kebesaran Allah, lalu Allah memerintahkan manusia agar bersyukur. Fenomena alam diciptakan dan diatur oleh Allah sedemikian rupa sehingga dapat bermanfaat bagi manusia dan berlangsung hingga hari kiamat. Fenomena alam seperti matahari yang bersinar sebagai sumber cahaya dan energi bagi makhluk bumi, bulan sebagai penerang pada malam hari dan bumi yang dihuni oleh makhluk-Nya, semuanya bersujud dan bertasbih menurut caranya masing-masing tetapi manusia tidak mengetahuinya.</t>
  </si>
  <si>
    <t>0184f027-78a2-4ecc-9a65-e0d45778b947</t>
  </si>
  <si>
    <t>Penegakan hukum lingkungan = Environmental law enforcement</t>
  </si>
  <si>
    <t>Andi Hamzah</t>
  </si>
  <si>
    <t>978-979-414-586-9</t>
  </si>
  <si>
    <t>978-979-414-826-6</t>
  </si>
  <si>
    <t>Pencemaran, perusakan dan pengurasan lingkungan di Indonesia sudah sampai pada titik yang sangat mengkhawatirkan. Ada pencemaran dan perusakan lingkungan yang disebabkan oleh murka alam, ada juga karena ulah manusia yang serakah. Kebakaran hutan di Sumatera tahun 2015 yang sangat hebat, yang asapnya sampai melintas ke Negara tetangga, mengakibatkan banyak korban akibat penyakit pernafasan. Belum terhitung kerusakan lingkungan yang meluas. Hal itu terjadi karena tindakan pencegahan tidak dilakukan, dan usaha pemadaman api juga tidak efektif. Hal itu terjadi karena kita selalu bangkit setelah terjadi peristiwa, selalu bersikap reaktif. Kelemahan terbesar bangsa Indonesia, ialah kurang dapat berpikir futuristik. Penanggulangan lingkungan harus dipikirkan beberapa tahun sebelum terjadi hal yang mungkin akan mengurangi mutu lingkungan. Kelengkapan perundang-undangan pun harus diciptakan, penegak hukum harus terampil, terlatih dan berdedikasi. Sangat disayangkan gugatan perdata terhadap mereka yang dipandang bertanggung jawab atas kebakaran hutan di Sumatera diputus ditolak oleh Pengadilan Negeri dengan alasan tidak masuk akal. Kita misalnya, terlalu sibuk dengan pemberantasan korupsi, kurang memperhatikan lingkungan yang terus merosot mutunya. Banyak proyek yang tidak dilengkapi dengan AMDAL, seperti reklamasi pantai Jakarta, kereta api cepat dst.</t>
  </si>
  <si>
    <t>1c0302a4-153f-4e09-af67-70a32e829247</t>
  </si>
  <si>
    <t>Pengantar hukum udara dan ruang angkasa Buku I hukum udara = Air and space law</t>
  </si>
  <si>
    <t>Saefullah Wiradipradja</t>
  </si>
  <si>
    <t>978-979-414-844-0</t>
  </si>
  <si>
    <t>Sampai saat ini, di Indonesia (kuhususnya dalam bahasa Indonesia), menurut pengamatan penulis, belum ada buku yang bersifat pengantar, yaitu yang membahas dasar-dasar yang secara komprehensif mengenai Hukum Udara. Yang sudah banyak ditulis oleh para ahli hukum terutama ahli Hukum Udara (yang jumlahnya masih sangat sedikit) adalah topik-topik yang bersifat monographic, seperti misalnya tentang kedaulatan negara di ruang udara, transportasi udara, tanggung jawab pengangkut udara, prinsip tanggung jawab mutlak dalam pengangkutan udara, lembaga jaminan kebendaan pesawat udara, air power, asuransi penerbangan, komentar atas berbagai konvensi di bidang Hukum Udara, dan sebagainya, yang kesemuanya itu merupakan bagian-bagian dari Hukum Udara yang dibahas lebih mendalam dan lebih luas lagi. Berdasarkan kenyataan dan keperluan tersebut, atas desakan beberapa pihak, penulis mencoba menulis buku ini dengan harapan dapat membantu, terutama para mahasiswa dan masyarakat umum yang berminat terhadap bidang Hukum Udara dan dunia penerbangan pada khususnya, yang merupakan bidang hukum yang relatif muda, terutama di Indonesia.</t>
  </si>
  <si>
    <t>000014ca-11dc-4ccb-9754-3ca31f07b22e</t>
  </si>
  <si>
    <t>Penyelundupan hukum kepemilikan hak milik atas tanah di Indonesia</t>
  </si>
  <si>
    <t>978-979-414-542-5</t>
  </si>
  <si>
    <t>978-979-414-829-7</t>
  </si>
  <si>
    <t>Banyaknya terjadi penyelundupan hukum dalam kepemilikan tanah hak milik oleh warga negara asing dan badan hukum, sehingga mendorong penulis untuk menerbitan buku ini dari hasil disertasi penulis guna memberikan pengetahuan dan mencegah perbuatan melawan hukum yang dilakukan oleh pihak-pihak yang tidak bertanggung jawab guna meluluskan keinginannya yang melanggar aturan hukum yang ada. Sehingga perlu diketahui oleh pembaca agar terhindar dari perbuatan melanggar hukum atas kepemilikan tanah yang dikehendakinya.Sistem pertanahan nasional yang dapat memberikan sarana dalam mengatur sumber daya alam tersebut untuk mencapai pembangunan yang diharapkan telah diatur dalam Undang-undang Nomor 5 Tahun 1960 tentang Peraturan Dasar Pokok-Pokok Agraria yang meliputi objek hak atas tanah, subjek hak atas tanah dan status objek hak atas tanah.</t>
  </si>
  <si>
    <t>d7d1e704-1300-4782-8f43-59363d3b8cdc</t>
  </si>
  <si>
    <t>Perjanjian lisensi dan pendaftaran hak cipta</t>
  </si>
  <si>
    <t>Syarifuddin</t>
  </si>
  <si>
    <t>978-979-414-747-4</t>
  </si>
  <si>
    <t>978-979-414-832-7</t>
  </si>
  <si>
    <t>Hadirnya buku ini, diharapkan menjadi bagian kecil dari kebutuhan sangat banyak dan mendesak menyangkut dua persoalan Hak Cipta sebagai bagian Hak Kekayaan Intelektual, yaitu Perjanjian Lisensi Hak Cipta dan Pendaftaran Hak Cipta. Terhadap dua jenis persoalan ini, dicoba oleh penulis membuat uraian diskriptif dan ekploratif serta menarikan solusi pemecahan permasalahan-permasalahan yang ada. Hal-hal di atas diuraikan dalam buku ini, walaupun masih terdapat berbagai kekurangan disana sini antara lain penyajian data-data empirik, metode penulisan dan analisis yang tidak atau kurang lengkap. Kekurangan-kekurangan ini sepenuhnya menjadi tanggung jawab penulis sendiri dan menjadikan pemicu bagi penulis untuk melanjutkan penelitian terhadap persoalan masalah-masalah Perjanjian Lisensi Hak Cipta dan Pendaftaran Hak Cipta dikemudian hari.</t>
  </si>
  <si>
    <t>4bfe9e30-5ba3-424f-a839-74c6adc92c40</t>
  </si>
  <si>
    <t>Perlindungan desain industri</t>
  </si>
  <si>
    <t>Transformasi konsep ekonomi kreatif menuju industri kreatif nasional berbasis desain</t>
  </si>
  <si>
    <t>Ranti Fauza Mayana Dan Tisni Santika</t>
  </si>
  <si>
    <t>978-979-414-631-6</t>
  </si>
  <si>
    <t>978-979-414-833-4</t>
  </si>
  <si>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</si>
  <si>
    <t>a7199da7-b53c-418f-a419-73a512ffa572</t>
  </si>
  <si>
    <t>Perlindungan hukum hak paten Alpahankam</t>
  </si>
  <si>
    <t>Ateng Karsoma</t>
  </si>
  <si>
    <t>978-979-414-834-1</t>
  </si>
  <si>
    <t>Tanpa mengabaikan arti adagium: Homines sumus non dei (manusia bukan malaikat atau Tuhan) buku ilmiah di tangan pembaca budiman ini, merupakan suatu karya yang ditulis secara inspiratif, menarik dan cerdas oleh seorang intelektual berpredikat doktor ilmu hukum tentang perlindungan hukum hak paten Alpahankam, yang perlindungan hukumnya sesuai dengan regulasi Undang-undang Paten. Terdapat tiga permasalahan akademis yang dapat dirumuskan sebagai leading questions berupa: 1. Teori hukum apa yang dapat digunakan sebagai ratio legis untuk perlindungan hak pateninventor Alpahankam dikaitkan dengan kepentingan pertahanan dan keamanan 2. Prinsip-prinsip hukum apa yang dapat digunakan oleh TNI untuk memberikan perlindungan hukum inventor Alpahankam di lingkungan litbang TNI dan Kemenham 3. Bagaimana konsep hukum perlindungan hak ekslusif inventor Alpahankam yang ciptaanya dikomersialkan oleh BUMN Industri Startegis?</t>
  </si>
  <si>
    <t>f65c5d5a-bbde-4090-a894-07b74c3560d1</t>
  </si>
  <si>
    <t>Politik hukum pengaturan kerjasama penelitian asing dalam rangka pembangunan ekonomi untuk meningkatkan kesejahteraan masyarakat Indonesia</t>
  </si>
  <si>
    <t>Nanda Dwi Rizkia</t>
  </si>
  <si>
    <t>978-979-414-838-9</t>
  </si>
  <si>
    <t>Pembahasan buku ini mencakup beberapa permasalahan, yang berupa: Bagaimana implementasi dan perlindungan hukum kerjasama antara Peneliti Indonesia dengan Peneliti Asing dalam rangka pembangunan ekonomi di Indonesia; dan bagaimana prinsip-prinsip hukum umum yang dapat diberlakukan bagi penyelesaian sengketa kerjasama penelitian.</t>
  </si>
  <si>
    <t>8dbc7b16-c4dd-45b7-8dcb-1497c166f11d</t>
  </si>
  <si>
    <t>Postulat dan konstruksi paradigma politik hukum pendaftaran tanah sistematik lengkap (PTSL)</t>
  </si>
  <si>
    <t>H. Idham</t>
  </si>
  <si>
    <t>978-979-414-850-1</t>
  </si>
  <si>
    <t>Terkait dengan implementasi atas pelaksanaan pendaftaran tanah sistematik lengkap khususnya di Kota Batam dapat disimpulkan khususnya ditujukan kepada aparat pelaksana penyelenggara pendaftaran tanah dimaksud, tentu dalam hal ini pihak Kantor Pertanahan Kota Batam sebagai penyelenggara tunggal, dalam pelaksanaannya harus mengimplementasikan empat elemen penting secara empiris di lapangan yaitu: -melaksanakan sesuai dengan postulat dan konstruksi politik hukum berdasarkan nilai-nilai kelima sila Pancasila sebagai Dasar Negara (philosophy of paradigm); -melaksanakan pendaftaran tanah dimaksud secara konsisten, bertanggungjawab, berkesinambungan, terus menerus dan berkelanjutan; -melaksanakan koordinasi yang terintegratif dengan seluruh pihak dan instansi terkait; dan -mengupayakan keterjaminan adanya dukungan politik hukum anggaran yang bersumber dari APBN dan APBD secara berkesinambungan dan berkelanjutan.</t>
  </si>
  <si>
    <t>017050ba-f415-4227-9fe9-86548ef85c79</t>
  </si>
  <si>
    <t>Problematik notaris dalam praktik</t>
  </si>
  <si>
    <t>Kumpulan makalah</t>
  </si>
  <si>
    <t>I Made Hendra Kusuma</t>
  </si>
  <si>
    <t>978-979-414-840-2</t>
  </si>
  <si>
    <t>Hukum &amp; Politik</t>
  </si>
  <si>
    <t>2.3 MB</t>
  </si>
  <si>
    <t>Ada 10 (sepuluh) makalah yang disajikan dalam buku ini, 7 (tujuh) diantaranya mengulas tentang notaris dan kompleksitas permasalahan yang dihadapi dalam praktik sehari-hari. Selain itu ada 2 (dua) makalah mengenai Majelis Kehormatan Notaris (MKN), yang merupakan lembaga baru bentukan pemerintah untuk melakukan pembinaan notaris dan memberi persetujuan/penolakan atas permintaan pemanggilan notaris dan/atau pengambilan fotokopi minuta akta notaris oleh penegak hukum (penyidik, penuntut umum, hakim) dalam suatu perkara pidana. Sedangkan satu makalah terakhir adalah mengenai pungli, penyuapan, pemerasan, dan gratifikasi. Tulisan terakhir ini disajikan agar kiranya notaris (maupun PPAT) memperoleh sedikit gambaran tentang berbagai bentuk dari tindak pidana korupsi, sehingga mampu menghindarkan diri dari praktik-praktik yang mengarah kepada perbuatan-perbuatan tersebut.</t>
  </si>
  <si>
    <t>9c7b2fa7-e25d-4635-bf9b-1337802b3767</t>
  </si>
  <si>
    <t>Surat dakwaan dalam hukum acara pidana Indonesia</t>
  </si>
  <si>
    <t>978-979-414-591-3</t>
  </si>
  <si>
    <t>978-979-414-856-3</t>
  </si>
  <si>
    <t>15.4 MB</t>
  </si>
  <si>
    <t>Penyusunan surat dakwaan sudah sangat panjang lebar tidak &amp;ldquo;to the point,&amp;rdquo; sulit dimengerti, bertentangan dengan kecenderungan global, yang mestinya dakwaan itu cermat, jelas dan lengkap. Di samping itu, walaupun ada kata-kata &amp;ldquo;lengkap&amp;rdquo; dalam KUHAP (Pasal 143), tidak berarti panjang lebar dan tidak jelas. Lengkap maksudnya semua bagian inti delik (delictsbestanddelen) yang orang sebut unsur delik harus termuat di dalamnya. Seharusnya, padat, singkat dan mudah dimengerti oleh terdakwa dan hakim sebagaimana diatur dalam ICCPR (International Covenant on Civil and Political Rights), &amp;rdquo;European Convention on Human Rights and Fundamental Freedoms&amp;rdquo;, KUHAP dan dulu Pasal 15 UUPTPK No. 3 Tahun 1971. Surat dakwaan langsung menyentuh hak asasi manusia, karena dengan surat dakwaan itulah seseorang terdakwa akan dijatuhi pidana.</t>
  </si>
  <si>
    <t>f9f44c09-fc1b-430f-836e-ae0998868008</t>
  </si>
  <si>
    <t>Prospek penggunaan united nations convention on contracts for the international sale of goods (CISG)</t>
  </si>
  <si>
    <t>Sebagai model pembentukan hukum kontrak jual-beli barang internasional-Indonesia</t>
  </si>
  <si>
    <t>Marko Cahya Sutanto</t>
  </si>
  <si>
    <t>978-979-414-626-2</t>
  </si>
  <si>
    <t>978-979-414-851-8</t>
  </si>
  <si>
    <t>Buku ini berfokus dalam hukum kontrak, khususnya hukum kontrak jual-beli barang internasional, serta mengkaji kelayakan United Nations Convention on Contracts for the International Sale of Goods (CISG) (UNCITRAL &amp;ndash; 1980) untuk digunakan dalam pengembangan hukum jual-beli barang di Indonesia. Asal mula disusunnya naskah disertasi ini adalah buah pemikiran tentang kesiapan sistem hukum Indonesia yang seharusnya hadir untuk mengatur transaksi/kontrak perdagangan barang antar pelaku usaha yang melintasi perbatasan negara guna menghadapi ASEAN Economic Community (AEC) sekaligus mengantisipasi kondisi perdagangan dewasa ini. Berangkat dari pemikiran di atas, secara teoretis dan melalui pendekatan yuridis normatif penulis mengembangkan sebuah konsep yang diistilahkan sebagai harmonisasi hukum. Ada dua pola harmonisasi hukum, yaitu harmonisasi hukum regional dan harmonisasi hukum internal. Harmonisasi hukum regional merujuk kepada proses menuju penyeragaman, atau penyelarasan hukum substantif yang memiliki cakupan keberlakuan pada tingkat regional, sedangkan harmonisasi hukum internal merupakan upaya penyelarasan di dalam sistem hukum positif Indonesia melalui penerapan prinsip-prinsip hukum yang tercantum dalam CISG, dengan tujuan untuk membentuk sebuah instrumen hukum yang dapat mengakomodasi kebutuhan perdagangan barang internasional dan diterima oleh masyarakat internasional.</t>
  </si>
  <si>
    <t>2abce8fb-4f77-496c-a0dd-e5c2b4c88f26</t>
  </si>
  <si>
    <t>Dimensi politik hukum pelaksanaan konsolidasi tanah di kawasan hutan lindung</t>
  </si>
  <si>
    <t>Untuk mewujudkan kesejahteraan warga masyarakat kampung tua Kota Batam</t>
  </si>
  <si>
    <t>978-979-414-773-3</t>
  </si>
  <si>
    <t>978-979-414-788-7</t>
  </si>
  <si>
    <t>3.4 MB</t>
  </si>
  <si>
    <t>Dalam perspektif politik hukum, sudah seharusnya semua rangkaian kebijakan terutama dalam membentuk, dan merumuskan terhadap semua materi pengaturan hukum di bidang kehutanan, konstruksi dan/atau desain pembentukannya harus dilakukan sedemikian rupa dengan mengedepankan kepada pendekatan sistem (approach system), dan mengutamakan dasar pijakan yang kokoh dan kuat, yaitu berdasarkan Paradigma Nilai-Nilai Pancasila (philosophy of paradigm), dimana Pancasila harus diteguhkan sebagai Dasar Negara, Pandangan Hidup Bangsa, dan Jiwa Kepribadian Bangsa. Proses pembentukan peraturan perundang-undangan dimaksud (law making process) harus mengutamakan pendekatan dari bawah (bottom up) dan membumi (grounded system) yang berdasarkan hukum yang hidup di dalam masyarakat (the living law). Penulis menaruh harapan yang besar kepada semua pemangku kepentingan, Kementerian, dan Lembaga terkait serta seluruh lapisan masyarakat (stake holder), kiranya program dan kebijakan konsolidasi tanah di kawasan hutan lindung Kota Batam untuk prioritas pertama dapat dilaksanakan pada wilayah/kawasan permukiman dan perumahan warga masyarakat Kampung Tua, yang bertempat tinggal di pinggiran dan/atau sekitar kawasan hutan lindung yang tersebar di beberapa titik pada wilayah Kota Batam. Apabila kawasan permukiman dan perumahan masyarakat Kampung Tua dimaksud, dilaksanakan melalui pelaksanaan Konsolidasi Tanah, maka akan terwujud pemanfaatan tanah secara optimal, terjadi peningkatan efisiensi dan produktivitas penggunaan tanah, dan sekaligus akan terwujudnya suatu tatanan penguasaan dan penggunaan tanah yang tertib dan teratur. Dari hasil pelaksanaan Konsolidasi Tanah di kawasan permukiman dan perumahan pada warga masyarakat Kampung Tua tersebut, juga akan terwujud peningkatan kualitas lingkungan, karena dilengkapi prasarana dan fasilitas umum seperti prasarana jalan, fasilitas lingkungan dan/atau serta fasilitas penunjang lainnya sehingga akan terwujud kawasan permukiman dan perumahan yang sehat/higienis, tertata dengan baik, rapi, bersih, asri, segar, nyaman dan tentram dan sekaligus mampu memberikan jaminan terhadap perlindungan fungsi kemampuan hidup yang berkelanjutan (sustainability). Asas dan norma yang bersifat paradigmatik secara filosofis dan konstitusional sebagaimana yang diamanatkan di dalam Undang-Undang Nomor 41 Tahun 1999 tentang Kehutanan tersebut yaitu, disebutkan bahwa hutan sebagai salah satu penentu sistem penyangga kehidupan dan sumber kemakmuran rakyat, cenderung menurun kondisinya, oleh karena itu keberdayaannya harus dipertahankan secara optimal, dijaga daya dukungnya secara lestari, dan diurus dengan akhlak mulia, adil, arif, bijaksana, terbuka dan profesional serta bertanggung-gugat. Lebih lanjut ditegaskan pula bahwa pengurusan hutan yang berkelanjutan dan berwawasan mendunia, harus menampung dinamika aspirasi dan peran serta masyarakat, adat dan budaya, serta tata nilai masyarakat yang berdasarkan pada norma hukum Nasional. Menurut hemat penulis, norma hukum yang telah ditancapkan dan ditegaskan dalam konsiderans ini, juga harus merupakan dasar pijakan, jangkar dan pondasi yang permanen bagi pembuat peraturan perundang-undangan di bidang kehutanan, dengan mengingat sekarang ini kondisi dan potensi sumber daya kehutanan yang dimiliki oleh bangsa dan negara Indonesia sudah berada pada posisi yang terancam dan terguncang (shock) kelestariannya, akibat adanya perusakan dari orang-orang dan/atau pihak-pihak yang tidak bertanggung jawab. Hal ini dimaksudkan penulis bahwa hukum yang hidup dalam tatanan kehidupan masyarakat, seperti hukum adat, harus dijaga dan dilestarikan oleh negara dan pemerintah sebagai lokomotif dan garda terdepan (front line) dalam melaksanakan penegakan hukum (law enforcement) terhadap semua produk hukum dan peraturan perundang-undangan sebagai sumber hukum positif, dengan tetap mengutamakan dan sekaligus meneguhkan untuk terwujudnya paham negara hukum dalam wadah Negara Kesatuan Republik Indonesia sebagaimana yang telah diamanatkan dalam Undang-Undang Dasar Negara Republik Indonesia dalam Pasal 1 ayat (3) yang menegaskan bahwa &amp;quot;Indonesia adalah negara hukum&amp;quot; (constitutional of paradigm and yuridical of paradigm).</t>
  </si>
  <si>
    <t>d8639ce0-b22c-45d4-a16e-430c2576ee9b</t>
  </si>
  <si>
    <t>Paradigma konstruksi politik hukum konsolidasi tanah perdesaan lahan pertanian di Kabupaten Karimun Provinsi Kepulauan Riau analisis kritis guna meneguhkan pertumbuhan ekonomi keraktaran di perdesaan</t>
  </si>
  <si>
    <t>978-979-414-774-0</t>
  </si>
  <si>
    <t>978-979-414-822-8</t>
  </si>
  <si>
    <t>Pengaturan hukum Konsolidasi Tanah Perdesaan Lahan Pertanian yaitu dengan karakter pengaturan hukumnya sudah senapas dan sejalan dengan nilai-nilai filosofi yang bersifat paradigmatik (philosophy of paradigm) Pancasila 1 Juni 1945 sebagai Dasar Negara, pandangan hidup, dan jiwa kepribadian bangsa dan negara, maka disarankan khususnya kepada pemerintah, dan kepada seluruh pemangku kepentingan lain terkait, dan seluruh warga masyarakat perdesaan, untuk menggunakan instrumen dan mekanisme pengaturan hukum Konsolidasi Tanah, dan/atau Konsolidasi Tanah Perdesaan Lahan Pertanian tersebut, yaitu sebagaimana pengaturan hukumnya telah diatur dan ditetapkan berdasarkan Peraturan Menteri Agraria dan Tata Ruang Nomor 12 Tahun 2019 tentang Konsolidasi Tanah. Dalam pendekatan aksiologis saran tersebut dimaksudkan untuk: -mewujudkan penggunaan tanah dan pemanfaatan tanah secara optimal; -meningkatkan efisiensi dan produktivitas penggunaan tanah dan ruang; -meningkatkan kualitas lingkungan; dan -memberikan kepastian hukum hak atas tanah dan ruang di atas dan/atau di bawah tanah, dan dengan tujuan utama yaitu: -melakukan penataan, pemilikan, penggunaan dan pemanfaatan tanah melalui Konsolidasi Tanah dapat menciptakan lingkungan hidup yang baik sesuai rencana tata ruang; dan -tersedianya tanah untuk kepentingan umum dan/atau warga masyarakat petani dan pekebun di perdesaan dengan melibatkan partisipasi aktif masyarakat. Saran ini juga dimaksudkan dalam upaya mempercepat terwujudnya penguatan ekonomi kerakyatan di perdesaan dalam wadah Negara Kesatuan Republik Indonesia (NKRI) serta mempercepat terwujudnya negara yang adil, makmur dan berkesejahteraan (welfare state) secara berkelanjutan (sustainability). Melalui mekanisme Konsolidasi Tanah Perdesaan Lahan Pertanian tersebut, diharapkan Pemerintah Daerah Kabupaten Karimun dapat segera mewujudkannya dalam upaya mempercepat terciptanya pertumbuhan ekonomi kerakyatan di perdesaan, khususnya di Desa Teluk Radang, Kecamatan Kundur Utara, Kabupaten Karimun, Provinsi Kepulauan Riau.</t>
  </si>
  <si>
    <t>02fae127-bb1d-4a95-9cfd-b71094fa98e7</t>
  </si>
  <si>
    <t>Pengantar hukum internasional</t>
  </si>
  <si>
    <t>Mochtar Kusumaatmadja dan Etty R. Agoes</t>
  </si>
  <si>
    <t>978-979-414-505-0</t>
  </si>
  <si>
    <t>978-979-414-858-7</t>
  </si>
  <si>
    <t>6.8 MB</t>
  </si>
  <si>
    <t>Buku ini memakai cara pendekatan terhadap hukum internasional yang penulis pergunakan juga di bidang hukum lainnya dan terhadap masalah hukum pada umumnya, yang tidak semata-mata melihat hukum sebagai suatu perangkat kaidah dan asas melainkan mempertautkan nya dengan lembaga-lembaga institution dan proses-proses yang mewujudkan kaidah kaidah tersebut dalam kenyataan. Cara pendekatan demikian dengan sendirinya selain mengkaji kaidah hukum secara analitis memperhatikan pola segi segi sosiologis politik dan budaya dari persoalan. Selanjutnya buku pengantar hukum internasional ini juga agak lain daripada buku-buku serupa dalam bahasa asing atau saduran saduran yang hingga kini masih dipakai dalam pengajaran hukum internasional di Indonesia. Suatu kelengkapan buku pendamping yang memuat garis besar uraian tentang kasus-kasus dan bahan-bahan pendukung lainnya Cases and materials diterbitkan sebagai jilid yang terpisah. Cara penerbitan dalam bentuk buku terpisah akan lebih baik daripada membebani naskah buku pengantar ini dengan berbagai kutipan dari Keputusan Mahkamah yang sering mengganggu kontinuitas pembacaan. 2 jilid buku ini patut dimiliki oleh siapa saja yang ingin mengetahui ilmu hukum internasional dalam teori dan praktik.</t>
  </si>
  <si>
    <t>4464594d-23c5-4507-9d43-85203fa72925</t>
  </si>
  <si>
    <t>Konstitusionalisme tanah hak milik di atas tanah hak pengelolaan</t>
  </si>
  <si>
    <t>978-979-414-775-7</t>
  </si>
  <si>
    <t>978-979-414-816-7</t>
  </si>
  <si>
    <t>Konstruksi format penyelesaian untuk mengatasi berbagai kendala sebagaimana yang dibentangkan dalam judul buku ini: &amp;quot;Konstitusionalisme Tanah Hak Milik di Atas Tanah Hak Pengelolaan&amp;quot;, sudah seharusnya Negara dan/atau Pemerintah dan semua pihak lain yang terkait untuk melaksanakan secara ikhlas lahir batin dengan &amp;quot;sepuluh tindakan konkrit Konstitusionalisme&amp;quot; (&amp;quot;ten conrete acts of constitutionalism&amp;quot;), yaitu dengan mengejawantahkan: -Empat pilar konstruksi konstitusionalisme: -Tiga modal dasar; -Dua, strategi, dan -Satu tujuan utama yang prioritas. Empat pilar sebagai konstruksi konstitusionalisme itu adalah pondasi yang bersifat paradigmatik, yang terdiri dari: -pertanggungjawaban terhadap makna kemerdekaan bangsa dan Negara Indonesia 17 Agustus 1945; -pertanggungjawaban nilai-nilai Pancasila 1 Juni 1945 yaitu sebagai Dasar Negara, pandan gan hidup bangsa, dan jiwa kepribadian bangsa dan Negara Indonesia; - pertanggungjawaban atas amanat Konstitusi Negara Undang-Undang Dasar Negara Republik Indonesia Tahun 1945 yaitu untuk meneguhkan paham kedaulatan rakyat; dan -pertanggung jawaban atas amanat untuk meneguhkan paham Negara hukum vide Pasal 1 ayat (3) Undang-Undang Dasar Negara Republik Indonesia Tahun 1945, yang menegaskan bahwa Indonesia adalah Negara hukum. Tiga pilar modal dasar tersebut terdiri dari: -Amanat Ketetapan Majelis Permusyawaratan Rakyat Republik Indonesia TAP-MPR RI, Nomor: IX/MPR/2001, tentang Pembaruan Agraria dan Pengelolaan Sumber Daya Alam; -Meneguhkan Paham kedaulatan rakyat yang demokratis; dan -Meneguhkan Paham Demokratisasi Perekonomian Nasional. Dua strategi, yaitu: -Menerapkan grand theory (teori kebahagiaan-utilitarianisme oleh Jeremy Bentham), middle theory (teori hukum positp oleh John Austin dan didukung teori hukum John Locke), dan applied theory (teori hukum Phillippe Nonet-Philip Selznick-teori hukum responsif); dan -Menerapkan amanat politik Hukum Agraria/Pertanahan Nasional. Sedangkan satu, adalah merupakan &amp;quot;satu tujuan utama yang prioritas (the one main priority goal)&amp;quot;, yaitu untuk &amp;quot;mewujudkan bangsa dan Negara Indonesia yang adil, makmur, berkeadilan sosial, bersatu, berdaulat, bermatabat sebagai Negara yang berkesejahteraan rakyat (welfare state) baik itu secara lahir maupun batin&amp;quot; sebagaimana yang telah diamanatkan di dalam aline keempat Pembukaan (Preambule) Undang-Undang Dasar Negara Republik Indonesia Tahun 1945.</t>
  </si>
  <si>
    <t>52b1a23d-4534-45f7-92ed-94b4677f3a3d</t>
  </si>
  <si>
    <t>Perlindungan konsumen dalam transaksi elektronik</t>
  </si>
  <si>
    <t>Ditinjau dari perspektif Hukum perlindungan konsumen dan hukum siber</t>
  </si>
  <si>
    <t>Iman Sjahputra</t>
  </si>
  <si>
    <t>978-979-414-848-8</t>
  </si>
  <si>
    <t>4d7a9ee3-cc27-49e0-8103-12131fe521c5</t>
  </si>
  <si>
    <t>Penghapusan merek terdaftar</t>
  </si>
  <si>
    <t>Berdasarkan UU No. 15 tahun 2001 tentang merek dan UU No. 20 tahun 2016 tentang merek dan indikasi geografis jo. Perubahan UU No. 11 tahun 2020 tentang cipta kerja di hubungkan dengan TRIPs-WTO</t>
  </si>
  <si>
    <t>978-979-414-777-1</t>
  </si>
  <si>
    <t>978-979-414-830-3</t>
  </si>
  <si>
    <t>Buku ini antara lain mengupas tentang pengaturan penghapusan merek terdaftar dan perlindungan hukumnya di Indonesia ditinjau dari Perundang-undangan yang telah ada terdahulu hingga undang-undang yang berlaku pada saat ini dan merupakan penyelarasan dengan TRIPS yang telah memengaruhi dan membantu terciptanya suatu kecenderungan yang umum kearah penyempurnaan perundang-undangan Merek baru yang merupakan revisi Undang-Undang Merek No. 15 Tahun 2001.</t>
  </si>
  <si>
    <t>03245a19-295b-4863-bf44-4043515196f4</t>
  </si>
  <si>
    <t>Gingivitis pada anak</t>
  </si>
  <si>
    <t>Hj. Willyanti Soewondo &amp; Sjarif Hidajat Effendi</t>
  </si>
  <si>
    <t>978-979-414-596-8</t>
  </si>
  <si>
    <t>978-979-414-793-1</t>
  </si>
  <si>
    <t>Kedokteran &amp; Medis</t>
  </si>
  <si>
    <t>Self-Help</t>
  </si>
  <si>
    <t>Karya tulis yang diterbitkan dalam bentuk buku kecil ini ditulis untuk membantu para pembaca memperoleh informasi ilmu pengetahuan tentang bagaimana memelihara kesehatan gigi dan mulut pada&amp;nbsp;pasien anak berkebutuhan khusus. Substansi buku diawali dengan isi tentang&amp;nbsp;pengertian, macam-macam tipe dan penyakit&amp;nbsp;gingival yang umum terjadi pada anak patofisiologi&amp;nbsp;dan penanggulangan gingivitis pada anak.&amp;nbsp;Sistematika penulisannya, adalah sebagai berikut: Bab 1 : Pendahuluan; Bab 2 : Anatomi dan Histopatologi; Bab 3 : Gingivitis pada anak; Bab 4 : Penanggulangan Gingivitis pada anak</t>
  </si>
  <si>
    <t>3ba544e0-a05c-43bf-9c5d-021cd39976ee</t>
  </si>
  <si>
    <t>Hukum jaminan fidusia suatu kebutuhan yang didambakan</t>
  </si>
  <si>
    <t>sejarah, perkembangannya, dan pelaksanaannya dalam praktik bank dan pengadilan</t>
  </si>
  <si>
    <t>H. Tan Kamello</t>
  </si>
  <si>
    <t>978-979-414-552-4</t>
  </si>
  <si>
    <t>978-979-414-800-6</t>
  </si>
  <si>
    <t>16.8 MB</t>
  </si>
  <si>
    <t>Dalam perkembangannya jaminan fidusia telah mengalami penjalaran dan perubahan baik mengenai istilah, makna, maupun objeknya. Dasar penyebab penjalaran dan perubahan adalah pengaruh dari tuntutan dinamika masyarakat dan hukum itu sendiri. Ada dua dimensi&amp;nbsp; yang tercakup dalam dasar penyebab itu yakni dimensi realitas dan idealitas hukum. Buku ini bertujuan memecahkan persoalan yuridis yakni memberikan kejelasan tentang benda-benda yang dapat dijadikan objek jaminan fidusia dan mencari penyebab pergeseran objek tersebut. Dengan membaca buku ini setidaknya disadari arti&amp;nbsp; pentingya melakukan pilihan yang tepat dalam strategi&amp;nbsp; politik hukum jaminan. Prinsip pendaftaran bagi jaminan&amp;nbsp; fidusia adalah merupakan perkembangan yang sudah&amp;nbsp; menjadi sifat bawaan dari hukum jaminan kebendaan&amp;nbsp; dengan tujuan menciptakan kepastian hukum dan dapat memberikan perlindungan hukum bagi pihak masyarakat.</t>
  </si>
  <si>
    <t>d71a6613-6204-4715-bdff-ef532e08b53f</t>
  </si>
  <si>
    <t>Koherensi asas penyelesaian sengketa perbankan syariah dengan asas penyelesaian sengketa perbankan di Indonesia</t>
  </si>
  <si>
    <t>Erny Kencanawati</t>
  </si>
  <si>
    <t>978-979-414-768-9</t>
  </si>
  <si>
    <t>978-979-414-810-5</t>
  </si>
  <si>
    <t>11.6 MB</t>
  </si>
  <si>
    <t>Adalah tidak mudah untuk memperoleh buku referensi tentang Koherensi Asas Penyelesaian Perbankan Syariah di Indonesia dengan Asas Penyelesaian Sengketa Perbankan di Indonesia. Buku ini yang semula merupakan suatu Disertasi adalah suatu karya tulis kontemporer yang sangat inspiratif dalam artian membahas beberapa permasalahan Koherensi Asas Penyelesaian Sengketa Perbankan, yang mencangkup 1. Bagaimana kedudukan penyelesaian sengketa perbankan syariah di antara penyelesaian sengketa perbankan pada umumnya dalam Sistem Hukum Nasional yang mengakui keberadaan pluralisme hukum dan unifikasi hukum? 2. Bagaimana koherensi asas penyelesaian sengketa perbankan syariah di samping asas penyelesaian sengketa perbankan pada umumnya? Pembahasan masalah-masalah ini, dimuat dalam 6 (enam) Bab yang terdiri dari : Bab I Pendahuluan; Bab II Tinjauan Umum Tentang Syariah, Ekonomi Syariah Dan Perbankan Syariah; Bab III Ragam Penyelesaian Sengketa Di Indonesia; Bab IV Asas Penyelesaian Sengketa Perbankan Syariah Koheren Atau Konsisten Dengan Asas&amp;nbsp; Penyelesaian Sengketa Perbankan Di Indonesia; Bab V Penutup; dan Bab VI Problematika Bagi Notaris Dalam Akad-Akad Syariah.</t>
  </si>
  <si>
    <t>bda5ce3c-a19b-4db3-8d41-21b74c9a0502</t>
  </si>
  <si>
    <t>Konsolidasi tanah perkotaan dalam perspektif otonomi daerah guna meneguhkan kedaulatan rakyat dan negara berkesejahteraan</t>
  </si>
  <si>
    <t>978-979-414-815-0</t>
  </si>
  <si>
    <t>Membaca buku ini akan menampakkan kegalauan penulis antara harapan optimisme penulis tentang ketidakpastian masa depan tanah perkotaan ditengah-tengah dinamika otonomi daerah yang bertujuan meneguhkan kedaulatan rakyat dan negara berkesejahteraan. Karya tulis ini, yang semula merupakan disertasi penulis yang telah berhasil dipertahankan pada tahun 2004 dihadapan sidang senat Universitas Sumatera Utara (USU) , memuat usaha penulis untuk mencoba menemukan pemecahan permasalahan proses dan pelaksanaan konsolidasi tanah perkotaan, yang akan ditelusuri sedemikian rupa tentang apakah pelaksanaan konsolidasi tanah perkotaan tersebut telah sesuai dengan aspirasi, khususnya bagi peserta konsolidasi tanah itu sendiri. Dalam upaya memenuhi maksud dan tujuan pelaksanaan konsolidasi tanah tersebut, ditawarkan sedemikian rupa tentang kebijakan pengaturan hukum konsolidasi tanah perkotaan masa depan yang sesuai dengan perspektif otonomi daerah dengan intinya bertujuan agar dapat memberikan manfaat optimal bagi peserta konsolidasi tanah perkotaan untuk dapat meningkatkan kesejahteraan hidup. Hasil pembentukan pengaturan hukum konsolidasi tanah perkotaan tersebut harus dihindari dari penguasaan kaum elitis. Artinya semua produk pengaturan hukum konsolidasi tanah perkotaan dimaksud, dihasilkan hasil semata-mata untuk kepentingan masyarakat (populis).</t>
  </si>
  <si>
    <t>d6790645-2f6b-4f7c-917e-972d40d557e9</t>
  </si>
  <si>
    <t>Konstruksi politik hukum hak atas tanah untuk melaksanakan manajemen status tanah hak pengelolaan (HPL) guna meneguhkan prinsip kedaulatan rakyat dan pertumbuhan ekonomi masyarakat Kota Batam</t>
  </si>
  <si>
    <t>978-979-414-600-2</t>
  </si>
  <si>
    <t>978-979-414-817-4</t>
  </si>
  <si>
    <t>Seharusnya pelaksanaan manajemen untuk melaksanakan proses pekerjaan perencanaan peruntukan persediaan dan pemeliharaan hak-hak atas tanah dengan status hak pengelolaan itu sudah dapat dilaksanakan sebagaimana mestinya tentu dalam pelaksanaannya harus berdasarkan segala produk pengaturan hukum yang telah ada dan telah dijelaskan penulis pada bagian di atas dalam proses penegakan hukum di lapangan seharusnya semua aparat penyelenggara yang terlibat dalam melaksanakan manajemen atas status tanah hak pengelolaan HPL tersebut dalam implementasinya harus mengutamakan kepada perwujudan dan atau peneguhan untuk tetap ditegakkannya prinsip-prinsip kedaulatan rakyat dan ciri bahwa Indonesia adalah negara hukum dengan mengutamakan penerapan teori utama dalam buku ini yaitu penerapan teori Jeremy bentham yang terkenal dengan teori kebahagiaan an bentham mengatakan bahwa dalam penegakan hukum tujuan akhirnya harus dapat memberikan garansi dan atau jaminan untuk terwujudnya suatu rasa kebahagiaan bagi dan untuk kepentingan seluruh warga masyarakat. Satu tindak lanjut yang harus dilaksanakan oleh pihak-pihak yang terkait guna melaksanakan tindakan manajemen terkait dengan status tanah hak pengelolaan HPL tersebut harus segera diupayakan untuk menambah alokasi anggaran tentu dalam perspektif politik anggaran tentu hal ini harus dilakukan secara fokus dan berkelanjutan Upaya yang harus dilakukan untuk menambah alokasi anggaran ini harus dilakukan sekaligus yaitu oleh pihak badan perusahaan Batam dan demikian pula oleh pihak Kantor Pertanahan Kota Batam yang kedua keduanya di alokasi penambahan anggaran itu alokasi nya adalah dalam anggaran dan pendapatan dan belanja negara cara APBN bagi pihak badan pengusahaan Batam alokasi penambahan anggaran tersebut proses pengusulan nya disampaikan oleh pihak kementerian negara Badan Usaha Milik Negara BUMN melalui Komisi 6 Dewan Perwakilan Rakyat Republik Indonesia dan bagi Kementerian Agraria dan tata ruang Kepala Badan Pertanahan Nasional Republik Indonesia usulannya disampaikan melalui komisi 2 Dewan Perwakilan Rakyat Republik Indonesia di Jakarta sedangkan bagi pemerintah kota Batam usulan penambahan anggaran di maksud tentu proses pengusulan nya disampaikan melalui Dewan Perwakilan Daerah DPRD Kota Batam Hal ini bertujuan agar pelaksanaan manajemen status tanah hak pengelolaan itu dapat dilaksanakan secara terencana fokus dan berkelanjutan untuk mewujudkan prinsip kedaulatan rakyat dan sekaligus dalam upaya untuk mempercepat terwujudnya peningkatan perekonomian bagi seluruh warga masyarakat di kota Batam.</t>
  </si>
  <si>
    <t>3958d457-70bf-41bc-b2f3-36173b575ec7</t>
  </si>
  <si>
    <t>Kontruksi pengaturan hukum pelaksanaan landreform dan penataan ruang dalam konteks pelaksanaan Free Trade Zone (FTZ) di Kabupaten Bintan</t>
  </si>
  <si>
    <t>978-979-414-818-1</t>
  </si>
  <si>
    <t>3.6 MB</t>
  </si>
  <si>
    <t>Secara inspiratif dan aktual, Penulis buku ini membahas tentang pengaturan hukum positif mengenai pelaksanaan landreform di Kabupaten Bintan, dan pelaksanaannya yang merujuk kepada peraturan dasar mengenai landreform yaitu Undang-undang/Prp. Nomor 56 Tahun 1960, peraturan pemerintah Nomor 224 Tahun 1961 dan beberapa peraturan teknis lainnya yang bersifat praktis operasional hanya saja dalam konteks pelaksanaan otonomi daerah pemerintah pengaturan hukum tentang landreform sebagaimana dimaksud sudah banyak substansinya tidak sesuai lagi dengan keadaan secara empiris di lapangan dan pengaturan tentang landreform saat ini banyak diganjal atau dipasung oleh peraturan perundang-undangan lainnya. Buku ini lebih lanjut menyajikan saran untuk menemukan solusi yang konstruktif terhadap berbagai permasalahan dalam pelaksanaan kegiatan landreform di Kabupaten Bintan dimaksud yaitu : Disarankan kepada pemerintah dalam hal ini presiden bersama-sama dengan Dewan Perwakilan Rakyat Republik Indonesia atau (DPR-RI) untuk segera melakukan inventarisasi segala bentuk peraturan perundang-undangan yang selama ini menghalangi Bakat mendiskreditkan dan atau memandulkan pelaksanaan landreform di lapangan</t>
  </si>
  <si>
    <t>50187f4f-c3e6-4890-bbe8-ae30b6757093</t>
  </si>
  <si>
    <t>Mediasi penal dalam sistem peradilan pidana Indonesia</t>
  </si>
  <si>
    <t>978-979-414-756-6</t>
  </si>
  <si>
    <t>978-979-414-819-8</t>
  </si>
  <si>
    <t>Ulasan komprehensif dalam buku ini tentang mediasi penal (penal mediation) dari perspektif sistem peradilan pidana Indonesia dilakukan melalui lembaga adat. Dimensi kearifan lokal hukum adat berlandaskan alam pikiran kosmis, magis dan religius dalam praktik sosial pada masyarakat Indonesia, lembaga mediasi penal sudah lama dikenal dan telah menjadi tradisi antara lain pada masyarakat Papua, Aceh, Bali, Sumatera Barat dan hukum adat Lampung. Pada masyarakat Papua misalnya dikenal budaya bakar batu, sebagai simbol budaya lokal, yang digunakan untuk menyelesaikan sengketa atau perkara, termasuk perkara pidana, melalui upaya damai demi terpeliharanya harmoni sosial. Guna laksana Mediasi Panel diuraikan dalam buku ini, tidak saja berfungsi sebagai sumber hukum bagi para praktisi penegak hukum, namun juga bagi para akademisi yang menggeluti substansi Mediasi Penal.</t>
  </si>
  <si>
    <t>e3013a81-ceaf-4045-844e-adc05b1c0174</t>
  </si>
  <si>
    <t>Paradigma politik hukum pendaftaran tanah dan konsolidasi tanah dalam perspektif free trade zone (FTZ) di kota Batam</t>
  </si>
  <si>
    <t>978-979-414-762-7</t>
  </si>
  <si>
    <t>978-979-414-823-5</t>
  </si>
  <si>
    <t>Tema central buku ini yang terdiri dari beberapa variabel menguraikan dalam pembahasannya beberapa data-data emperil yang terdapat di lapangan tentang Pendaftaran Tanah, Konsolidasi Tanah Dan Perspektif Free Trade Zone Di Kota Batam, pembahasan variabel-variabel ini terdiri dari: BAB I: Pendahuluan; BAB II: Pengaturan Hukum Pendaftaran Tanah Dan Konsolidasi Tanah Dalam Perspektif Free Trade Zone (FTZ) Di Kota Batam; BAB III: Implementasi Pendaftaran Tanah Secara Khusus Di Kota Batam Dalam Perspektif Free Trade Zone (FTZ); BAB IV: Faktor Kendala Dan Solusi Pendaftaran Tanah Dan Konsolidasi Tanah Dalam Perspektif Free Trade Zone (FTZ) Di Kota Batam; BAB V: Penutup.</t>
  </si>
  <si>
    <t>fb93142d-bef7-42f4-bea4-60ff81f4b1cf</t>
  </si>
  <si>
    <t>Pencegahan dan pemberantasan korupsi dalam tugas kedinasan</t>
  </si>
  <si>
    <t>(Pasca UU no. 30 tahun 2014)</t>
  </si>
  <si>
    <t>978-979-414-757-3</t>
  </si>
  <si>
    <t>978-979-414-828-0</t>
  </si>
  <si>
    <t>Diulas secara ringkas dan menarik dalam buku ini tentang Praktik pelaksanaan UU No.30 Tahun 2014 tentang Administrasi Pemerintahan dengan tujuan mencegah dan memberantas Korupsi dalam Tugas Kedinasan. Pembahasannya dilakukan dalam duabelas Bab: BAB I: Pengertian Korupsi; BAB II: Eksistensi komisi pemberantasan korupsi di indonesia; BAB III: Keberhasilan Komisi Pemberantasan Korupsi Hongkong (ICAC) dalam Melakukan Pencegahan Korupsi; BAB IV: Kewenangan BPKP sebagai Pre-Audit dan BPK sebagai Post-Audit dalam Pemeriksaan Keuangan Negara; BAB V: Temuan BPK Atas Penyimpangan Keuangan Negara dalam&amp;nbsp; Kasus Pelabuhan Khusus Harbour Bay Di Batam; BAB VI: Penandatanganan Nota Kesepakatan Antara Kejaksaan Agung dengan Kemendagri Terkait UU No. 30 Tahun 2014 Tentang Administrasi Pemerintahan; BAB VII: Hubungan PTUN dengan UU No. 30 Tahun 2014 Tentang Administrasi Pemerintahan pada Perkara Komjen Budi Gunawan Terkait Pengujian Kewenangan; BAB VIII: Wilayah Administrasi Rawan Korupsi; BAB IX: Freies Ermessen atau Pouvoir Discretionnaire; BAB X: Penyalahgunaan Kekuasan; BAB XI: Arah Kebijakan dan Strategi Pencegahan dan Pemberantasan korupsi di Wilayah Administrasi; BAB XII: Seminar Ikatan Hakim Indonesia (IKAHI) Maret 2015 Pasca UU No. 30 Tahun 2014 Tentang Administrasi Pemerintahan.</t>
  </si>
  <si>
    <t>24a2c9b3-c4e9-4d6d-9526-565e3dd0fc38</t>
  </si>
  <si>
    <t>Peradilan sesat</t>
  </si>
  <si>
    <t>Penulis : O.C. Kaligis; Tim Editor: Yenny Octorina Misnan, ...[et al.]</t>
  </si>
  <si>
    <t>978-979-414-623-1</t>
  </si>
  <si>
    <t>978-979-414-831-0</t>
  </si>
  <si>
    <t>Banyak cara mengungkap kebenaran materil peradilan di Indonesia, termasuk penelusurannya secara deskriptif analitis melalui buku ini yang ditulis oleh : Prof. Dr. O.C. Kaligis, S.H., M.H. Dengan judul: PERADILAN SESAT dikemukakan oleh penulis dalam buku ini bahwa seyogianya para penegak hukum termasuk didalmnya para halim, agar supaya dalam pertimbangan-pertimbangannya memerhatikan Pendapat Hukum para ahli. Beberapa kasus menarik dibahas dalam buku ini mencakup tentang: * Peradilan sesat di dunia. * Kasus Sutan Bhatoegana. * Kasus Jero Wacik. * Kasus Indar Atmanto. * Kasus Surya Dharma Ali. * Kasus Dian Siswanto, S.E., M.M. * Kasus Hotasi Nababan. * Kasus Walikota Makassar, Dr. H. Ilham Arief Sirajuddin, M.M. * Kasus Budi Mulya (Deputy Bank Century). * Kasus Imam Chambali, David Eko Priyanto dan Maman Sugianto. * Kasus Rudi Rubiandini: Saya dijebak!. * Kasus Andi A.Malarangeng: &amp;quot;Di rumah Tahanan KPK Hak-Hak Kami Dirampas&amp;quot;. * Moerwanto Soeprapto: ada &amp;#39;Markus&amp;#39; dan &amp;#39;Rakus&amp;#39; di Cawang Kencana.</t>
  </si>
  <si>
    <t>dbb1a116-d001-4535-817f-89ddf3ace8b0</t>
  </si>
  <si>
    <t>Perlindungan hukum terhadap whistleblower dan justice collaborator dalam upaya penanggulangan organized crime</t>
  </si>
  <si>
    <t>978-979-414-835-8</t>
  </si>
  <si>
    <t>Bentuk perlindungan hukum terhadap whistleblower dan Justice collaborator dalam hukum positif Indonesia adalah perlindungan bersifat fisik dan psikis, penanganan khusus, perlindungan hukum dan penghargaan. Substansi praktek perlindungan hukum terhadap whistleblower dan Justice collaborator khususnya dalam upaya penanggulangan organized crime di Indonesia yang tercermin dilakukan lpsk, pengadilan negeri dan Mahkamah Agung RI dibahas secara ringkas namun mendalam dalam buku ini, Dapat dibaca di dalamnya. Substansi yang dibahas dalam buku ini mencangkup antara lain: urgensi perlindungan hukum terhadap whistleblower dan Justice collaborator dalam upaya penanggulangan organized crime; eksistensi perlindungan hukum terhadap Whistle blower dan Justice collaborator dalam hukum positif Indonesia, nota kesepahaman dan peraturan bersama; dan praktik perlindungan hukum terhadap Whistle blower dan Justice collaborator dalam upaya penanggulangan organized crime di Indonesia dan beberapa negara serta menggagas konsep ideal perlindungannya pada masa mendatang.</t>
  </si>
  <si>
    <t>629d0117-d0c8-468d-b7fa-25bd7207e5df</t>
  </si>
  <si>
    <t>Perlindungan merek terkenal barang dan jasa tidak sejenis terhadap persaingan usaha tidak sehat</t>
  </si>
  <si>
    <t>Anne Gunawati</t>
  </si>
  <si>
    <t>978-979-414-836-5</t>
  </si>
  <si>
    <t>Sejak tahun 1883 berdasarkan konvensi Paris (1967) yang merupakan cikal bakal pengaturan perlindungan hukum sebagai kekayaan intelektual termasuk merek terkenal dan persaingan usaha tidak sehat terhadap kekayaan intelektual secara internasional, dalam buku ini pengaturan perlindungan merek terkenal dan persaingan usaha tidak sehat dapat tempat untuk dianalisis secara mendalam dalam 8 bab: BAB 1. Pendahuluan; BAB 2. beberapa pengertian dasar tentang hal kekayaan intelektual (HKI); BAB 3. tinjauan tentang merah merupakan bagian dari Hak Kekayaan Intelektual, persaingan usaha tidak sehat dan prinsip itikad baik; BAB 4. perkembangan perlindungan merek terkenal barang dan jasa tidak sejenis sebelum dan pasca berlakunya Perjanjian TRIP&amp;rsquo;s; BAB 5. beberapa kasus pelanggaran merek dan analisis kasus perlindungan merek terkenal; BAB 6. lembaga passing off dan dilution perbandingan hukum pada sistem hukum Anglo Saxon; BAB 7. konsep hukum perlindungan merek terkenal barang dan jasa tidak sejenis terhadap persaingan usaha tidak sehat sebagai sarana penunjang pertumbuhan ekonomi nasional; BAB 8. Penutup: Kesimpulan dan Saran</t>
  </si>
  <si>
    <t>77dfe4a4-40e9-4f6d-be65-66da5ff998fd</t>
  </si>
  <si>
    <t>Pertanggungjawaban tindak pidana korupsi menurut ajaran dualistis</t>
  </si>
  <si>
    <t>H. Prayitno Iman Santosa</t>
  </si>
  <si>
    <t>978-979-414-758-0</t>
  </si>
  <si>
    <t>978-979-414-837-2</t>
  </si>
  <si>
    <t>Pada dewasa yang ini, fenomena tindak pidana korupsi di Indonesia makin marak dan sekaligus merefleksikan bahwa pencegahan dan pemberantasan tindak pidana korupsi di Indonesia tidak memuaskan jika tidak ingin dikatakan gagal. Meningkatnya tindak pidana korupsi ini dapat disebabkan oleh beberapa hal, seperti budaya, dan lemahnya penegakan hukum, bahkan dapat dikatakan cenderung tidak berdaya guna. Secara ekstrem fakta ini mengindikasikan fungsi penegakan hukum tidak berjalan sesuai dengan yang semestinya, dan seolah-olah tidak berdaya untuk melakukan tindakan nyata terhadap pelaku tindak pidana korupsi. Buku ini membahas secara mendalam jam Kausa Mengapa fungsi penegakan hukum pemberantasan tindak pidana korupsi tidak berjalan semestinya berdasarkan teori-teori yang ditemukan penulis dalam penelitiannya untuk memperoleh predikat Doktor pada tahun 2012 di Universitas 17 Agustus (UNTAG), Surabaya, di bawah bimbingan tim promotor Prof. Dr. Teguh Prasetyo, S.H., M.Si. (Ketua) dan Dr. Slamet Suhartono, S.H., M.H. (Anggota) serta tim penguji: Prof. Dr. Siti Maryani, S.H., M.Hum; Prof. Dr. Tjuk Wirawan, S.H.; Prof. Dr. Teguh Prasetyo, S.H., M.S.i.; Prof. Dr. Made Warka, S.H., M.Hum.; Prof. Dr. Emiliana Krisnawati, S.H., M,Si.; Dr. Soetanto Soepiadhy, S.H., M.H.; Dr. Slamet Suhartono, S.H., M.H.</t>
  </si>
  <si>
    <t>c0038541-43db-45b7-a3e6-19fb8d2c54f1</t>
  </si>
  <si>
    <t>Prinsip-prinsip beracara dalam penegakan hukum paten di Indonesia, dikaitkan dengan TRIP's - WTO</t>
  </si>
  <si>
    <t>978-979-414-590-6</t>
  </si>
  <si>
    <t>978-979-414-839-6</t>
  </si>
  <si>
    <t>Buku ini yang semula adalah sebuah Disertasi yang berhasil dipertahankan oleh Penulis pada 5 Agustus 2006 dengan Judisium Cumlaude di UNPAD, bertemakan: Prinsip Beracara dalam Penegakan Hukum Paten di Indonesia berdasarkan TRIP&amp;#39;s-WTO. Objek yang diteliti terfokus pada tiga masalah yaitu, faktor-faktor apa yang mempengaruhi pembentukan dan penerapan prinsip-prinsip beracara dalam penegakan hukum paten di Indonesia dikaitkan dengan TRIP&amp;#39;s-WTO; dan bagaimana unsur-unsur hukum acara yang bersifat baru diimplementasikan agar dapat berjalan dan mengikat di masyarakat sehingga penetapan sementara (provisional measure) dalam penyelesaian sengketa paten berjalan sesuai dengan undang-undang; serta seberapa jauh perubahan proses beracara dalam hukum paten di Indonesia memberikan kepastian hukum dikaitkan dengan TRIP&amp;#39;s-WTO tentang penegakan hukum paten dan upaya apa yang perlu diperhatikan. Pada tanggal 26 Agustus 2016, telah diundangkan dalam Lembaran Negara RI Tahun 2016 Nomor 176 suatu undang-undang paten baru: Undang-Undang No. 13 Tahun 2016 Tentang Paten. Dalam Undang-Undang Paten baru ini, Penulis menemukan temuan penting tentang pengaturan prosedur beracara Penetapan Sementara. Penerbitan ulang dengan revisi buku ini disertai juga dengan analisis terhadap ketentuan-ketentuan baru dan implementasi penegakan hukum berdasarkan Undang-Undang No. 13 Tahun 2016 tentang Paten.</t>
  </si>
  <si>
    <t>f648f809-321d-4ce2-be89-0edc6d19aa56</t>
  </si>
  <si>
    <t>Urgensi digitalisasi sistem pendaftaran tanah</t>
  </si>
  <si>
    <t>Guna memberikan perlindungan hukum dan tercapai kepastian hukum dalam kepemilikan hak atas tanah</t>
  </si>
  <si>
    <t>Anna Yulianti</t>
  </si>
  <si>
    <t>978-979-414-770-2</t>
  </si>
  <si>
    <t>978-979-414-854-9</t>
  </si>
  <si>
    <t>6.9 MB</t>
  </si>
  <si>
    <t>Pendaftaran tanah dilaksanakan berdasarkan asas sederhana, aman, terjangkau, mutakhir dan terbuka, tujuannya untuk memberikan kepastian hukum dan hak lain yang terdaftar. Tujuannya agar&amp;nbsp; masyarakat&amp;nbsp; dengan&amp;nbsp; mudah&amp;nbsp; dapat&amp;nbsp; membuktikan&amp;nbsp; dirinya&amp;nbsp; sebagai&amp;nbsp; pemegang&amp;nbsp; hak, menyediakan&amp;nbsp; informasi&amp;nbsp; kepada&amp;nbsp; pihak-pihak&amp;nbsp; yang&amp;nbsp; berkepentingan&amp;nbsp; dari&amp;nbsp; sisi&amp;nbsp; pemerintah&amp;nbsp; juga mempermudah dalam memperoleh data yang diperlukan. Sehingga tujuan tertib administrasi bidang&amp;nbsp; Pertanahan&amp;nbsp; dapat&amp;nbsp; dilaksanakan&amp;nbsp; dengan&amp;nbsp; baik.&amp;nbsp; Berkaitan&amp;nbsp; dengan&amp;nbsp; berlakunya&amp;nbsp; sistem publikasi negatif yang bertendensi positif yang berlaku di Indonesia sebagaimana diatur dalam pasal 32 Peraturan Pemerintah Nomor 24 Tahun 1997 tentang Pendaftaran Tanah, yang banyak menimbulkan kasus permasalahan terkait dengan administrasi Pertanahan, dan banyak muncul sengketa tanah. Adapun identifikasi permasalahan adalah Apakah sistem publikasi negatif bertendensi positif sesuai&amp;nbsp; dengan&amp;nbsp; asas&amp;nbsp; kepastian&amp;nbsp; hukum&amp;nbsp; dan&amp;nbsp; dapat&amp;nbsp; memberikan&amp;nbsp; perlindungan&amp;nbsp; hukum&amp;nbsp; bagi pemegang&amp;nbsp; hak&amp;nbsp; atas&amp;nbsp; tanah&amp;nbsp; permasalahan&amp;nbsp; berikutnya adalah&amp;nbsp; sistem&amp;nbsp; publikasi&amp;nbsp; yang&amp;nbsp; sesuai&amp;nbsp; dan akan mendukung Easy of Doing Business (EoDB)/Kemudahan Berusaha.</t>
  </si>
  <si>
    <t>3ff6e866-c69b-4e65-801f-467c005523e3</t>
  </si>
  <si>
    <t>Adaptabilitas hukum pada penggunaan merek</t>
  </si>
  <si>
    <t>Sebagai kode webpage tersembunyi (metatag) dalam kerangka pembangunan ekonomi nasional berbasis digital</t>
  </si>
  <si>
    <t>Asep Saripudin</t>
  </si>
  <si>
    <t>978-979-414-794-8</t>
  </si>
  <si>
    <t>978-979-414-872-3</t>
  </si>
  <si>
    <t>Penulis buku ini yang merupakan disertasi dari Dr. Asep Saripudin, S.H., M.H., memandang perlunya hukum itu bersifat adaptif atau hukum memiliki adaptabilitas dalam merespon berbagai perkembanganperkembangan ilmu pengetahuan dan teknologi khususnya dibidang merek sebagai kode webpage tersembunyi (Metatag). Pembahasan tentang Adaptabilitas Hukum ini, terdiri dari 6 (Enam) Bab sebagai berikut : Bab I Pendahuluan; Bab II: Berbagai teori hukum yang menjadi dasar konstruksi pemikiran hukum; teori negara hukum kesejahteraan; teori analisis ekonomi atas hukum (Analysis economic of law theory); teori hukum pembangunan; Bab III: Lintas pemikiran hukum klasik dan kontemporer dalam kerangka penguatan landasan teori; BAB IV: Dinamika perkembangan hukum dalam merespon pertumbuhan ekonomi berbasis teknologi digital perbandingan Cina dan Amerika Serikat; BAB V : Rekonseptualisasi adaptabilitas hukum pada penggunaan merek sebagai kode webpage tersembunyi berbasis teknologi digital; BAB VI: Penutup.</t>
  </si>
  <si>
    <t>53eaf0a5-6ae1-4e8f-be5b-b20df31c032e</t>
  </si>
  <si>
    <t>Tanggung jawab negara tentang penetapan tindak pidana dan persamaan keadilan dalam sistem peradilan pidana (Indonesia Poskolonial)</t>
  </si>
  <si>
    <t>Nikolas Simajuntak</t>
  </si>
  <si>
    <t>978-979-414-772-6</t>
  </si>
  <si>
    <t>978-979-414-852-5</t>
  </si>
  <si>
    <t>4.9 MB</t>
  </si>
  <si>
    <t>Membaca buku ini, memberikan kepada para pembacanya pemahaman tentang Konstruksi mentalitas berhukum pidana Indonesia dalam sistem peradilan untuk menetapkan tindak pidana terhadap seorang tersangka yang masih selalu berkandungan sistem pemikiran untuk memutuskan menghukum seseorang dengan hukuman penjara. Di dalam hukum pidana warisan hukum kolonial dengan kuasa yang dominatif, ada kemungkinan melepaskan atau membebaskan seorang tersangka bilamana tidak cukup ditemukan adanya alat-alat bukti. Dalam administrasi sistem peradilan pidana terpadu saat ini, seyogianya tiada lagi mentalitas harus menghukum dengan hukuman penjara sebab bentuk pemidanaan bukan hanya itu saja. Pre-trial Keadilan Restoratif dengan komunikasi emansipatoris yang multilog non-oposisi biner, sebagai hukum acara pidana untuk mencapai tujuan pemidanaan adalah salah satu bagian dari sistem peradilan pidana yang baik sebagai therapeutic jurisprudence (hukum pemulihan ketercelaan) bagi Indonesia terkini yang sudah poskolonial.</t>
  </si>
  <si>
    <t>ea07d2b5-8ac3-4c56-a715-11741ddee392</t>
  </si>
  <si>
    <t>Mahkamah konstitusi Republik Indonesia</t>
  </si>
  <si>
    <t>Sang penjaga HAM (The guardian of human rights)</t>
  </si>
  <si>
    <t>Titon Slamet Kurnia</t>
  </si>
  <si>
    <t>978-979-414-538-8</t>
  </si>
  <si>
    <t>978-979-414-883-9</t>
  </si>
  <si>
    <t>17.7 MB</t>
  </si>
  <si>
    <t>Sangat inspiratif, demikian kata-kata mengena untuk buku ini. Di dalamnya dibahas dengan suatu studi constitutional theory tentang Mahkamah Konstitusi Republik Indonesia (MKRI), dan yurisdiksinya untuk menguji Undang-Undang terhadap Undang-Undang Dasar. Dengan yurisdiksi tersebut studi ini mengonstruksi MKRI sebagai Human Rights Court untuk menjadi penjaga HAM (the guardian of human rights). Pengertian ini sangat logis dikaitkan dengan eksistensi Bab XA UUD NRI 1945 tentang Hak Asasi Manusia. Fungsi MKRI sebagai Human Rights Court bersifat niscaya dalam kasus pengujian yudisial konstitusionalitas undang-undang berdasarkan Bab XA UUD NRI 1945.</t>
  </si>
  <si>
    <t>110da706-9a8a-441c-b01a-cefa1fd073fb</t>
  </si>
  <si>
    <t>Aspek hukum pidana dan kriminologi</t>
  </si>
  <si>
    <t>(Sebuah bunga rampai)</t>
  </si>
  <si>
    <t>Hj. Mien Rukmini</t>
  </si>
  <si>
    <t>978-979-414-550-0</t>
  </si>
  <si>
    <t>978-979-414-873-0</t>
  </si>
  <si>
    <t>Edisi Ke-1</t>
  </si>
  <si>
    <t>6.6 MB</t>
  </si>
  <si>
    <t>Fenomena menunjukkan bahwa pada saat sekarang masyarakat pencari keadilan menyaksikan banyak kejadian atau kasus-kasus yang mengundang perhatian serta memerlukan pemahaman dari para ahli dan pemerhati hukum, khususnya dalam bidang hukum pidana dan kriminologi. Beberapa kasus seperti, tindak pidana pemerkosaan, tindak kekeranan terhadap anak-anak dan wanita, tindak pidana yang terselubung dalam periklanan yang merugikan konsumen, tindak pidana korupsi dan tindak pidana lainnya, yang pada saat sekarang belum dapat diselesaikan dengan baik dan memenuhi perasaan keadilan masyarakat. Permasalahan utamanya adalah sampai sejauhmana kasus-kasus tersebut diatur dalam undang-udang serta dapat diproses berdasarkan hukum positif dan sejauhmana hukum telah melindungi para korban tindak pidana tersebut. Di dalam buku ini penulis berusaha untuk menganalisis fenomena tersebut dari aspek hukum pidana dan kriminologi dengan menyampaikan beberapa tulisan yang berhubungan dengan beberapa kasus tersebut untuk lebih memberikan pemahaman dan penyelesaiannya ditinjau dari aspek pidana dan kriminologi. Buku kecil ini disusun dalam 8 (delapan) bab: Bab 1: Wanita dan anak korban kekerasan seksual (Penanggulangan dan perlindungannya); Bab II. Pengaturan pelaksanaan aborsi akibat perkosaan; Bab III: Perspektif proses peradilan pidana dalam tahap penyelidikan, penuntutan dan persidangan; Bab IV Promosi barang dan jasa yang menyesatkan dan merugikan konsumen ditinjau dari aspek hukum pidana; Bab V: Kebijakan hukum dalam paradigma kriminalitas dewasa ini: Bab Vi: Paradigma kriminologi dalam; Bab VII: Korupsi dan upaya penanggulangannya; Bab VIII: Beberapa Aspek pidana kritikPembaharuan Hukum Pidana Indonesia.</t>
  </si>
  <si>
    <t>dc2cd9b0-aef8-44ed-8c87-2df902486137</t>
  </si>
  <si>
    <t>Hak cipta jaminan kredit perbankan ekonomi kreatif</t>
  </si>
  <si>
    <t>Ferry Gunawan</t>
  </si>
  <si>
    <t>978-979-414-610-1</t>
  </si>
  <si>
    <t>978-979-414-875-4</t>
  </si>
  <si>
    <t>Revolusi industri 4.0 telah mengakibatkan disrupsi yang memengaruhi berbagai-sendi kehidupan terutama yang terkait dengan perkembangan ekonomi digital dan ekonomi kreatif pada umumnya. Berdasarkan kenyataan inilah penulis setelah mengkaji secara mendalam dari berbagai sisi, mengemukakan teori baru terkait keberadaan hak cipta sebagai jaminan kredit perbankan dan urat nadi ekonomi kreatif dan ekonomi digital. Teori ini penulis namakan: Teori Superioritas Hak Cipta dalam Disrupsi Digital. Teori ini dilandasi pilar sebagai berikut: Pertama, hak cipta adalah kekuatan untuk dapat bersaing secara kompetitif pada era revolusi industri 4.0. Kedua, hak cipta merupakan alat yang justru dapat mendisrupsi model-model bisnis konvensional. Ketiga, melalui hak cipta, negara dapat terus mengembangkan ekonomi kreatif dan ekonomi digital. Oleh karena itu, jika negara tidak ingin tertinggal menghadapi industri 4.0 maka harus dilakukan 2 (dua) hal yaitu mendorong inovasi di bidang hak cipta yang dapat diaplikasikan dalam industri dan negara secara konsisten melindungi hak cipta secara hukum dan ekonomi. Keempat, dengan kenyataan disrupsi digital dan kekuatan hak cipta sebagai alat disrupsi maka perlu dipahami bahwa hak cipta memiliki nilai ekonomi yang sangat tinggi bahkan dalam beberapa hal dapat melebihi nilai property seperti tanah, bangunan dan asset lainnya. Berdasarkan hal-hal tersebut maka dapat dikemukakan, bahwa sangat layak dan sangat potensial hak cipta dapat dijadikan jaminan bukan hanya kredit perbankan atau pembiayaan perusahaan lainnya, tetapi juga menjadi salah satu bentuk kepercayaan performance dan kredibilitas sebuah perusahaan. Dalam rangka melaksanakan hal ini, diperlukan adanya jasa copy rights apprissal sebagai lembaga yang menilai valuasi dan kelayakan hak cipta sebagai jaminan.</t>
  </si>
  <si>
    <t>7b743d3a-363a-4126-82d0-7b09e70ecd0f</t>
  </si>
  <si>
    <t>Hak kekayaan intelektual</t>
  </si>
  <si>
    <t>Suatu pengantar</t>
  </si>
  <si>
    <t>Editor, Tim Lindsey ... [et al.]</t>
  </si>
  <si>
    <t>978-979-414-860-0</t>
  </si>
  <si>
    <t>978-979-414-865-5</t>
  </si>
  <si>
    <t>Siapapun orangnya, didalam kehidupan sehari-harinya akan selalu bersentuhan dan menghadapi benda-benda tidak berwujud yang bermuatan satu atau beberapa Kekayaan Intelektual atau Intellectual Property (IP) yang dilindungi oleh hukum. Untuk mendapatkan pengertian dan faham yang baik tentang apa sebenarnya yang dimaksud sebagai Intellectual Property serta mengetahui cara-cara penggunaannya yang tidak melanggar hukum, buku ini secara komprehensif membahasnya dalam 14 (empat belas) Bab: Bab 1: Tinjauan Singkat Tentang HKI; Bab 2: Indonesia Dan Kerangka Kerja HKI Internasional; Bab 3: Hak Kekayaan Intelektual Dan NegaraNegara Berkembang: Kasus Indonesia; Bab 4: Hak Cipta; Bab 5: Merek; Bab 6: Perlindungan Hak Kekayaan Intelektual Di Jaringan Internet; Bab 7: Paten Dan Rekayasa Genetika; Bab 8: Perkembangan Undang-Undang Paten Indonesia (1989-2016); Bab 9: Desain Industri; Bab 10 : Informasi Rahasia Dan Rahasia Dagang; Bab 11: Pelindungan Pengetahuan Tradisional; Bab 12: Hukum Persaingan HKI; Bab 13: Penegakan HKI Di Indonesia; Bab 14: Lisensi Dan Waralaba. Appendix : I. Pelindungan Paten Terhadap Teknologi Kloning (Perspektif UU Paten Indonesia); II. Pelindungan Pengetahuan Tradisional (Traditional Knowledge) dalam Hukum Paten Indonesia: Problematika dan Solusi; III. Pelindungan Ganda Terhadap Varietas Tanaman Berdasarkan UU Pelindungan Varietas Tanaman dan UU Paten Indonesia.</t>
  </si>
  <si>
    <t>70b78ea9-f6bf-433b-8d60-ddd05f98d29d</t>
  </si>
  <si>
    <t>Masalah suap sebagai tindak pidana korupsi</t>
  </si>
  <si>
    <t>Togar Sahat Manaek Sijabat</t>
  </si>
  <si>
    <t>978-979-414-859-4</t>
  </si>
  <si>
    <t>978-979-414-866-2</t>
  </si>
  <si>
    <t>Dengan diundangkannya UU No. II Tahun 1980 dan Undang-Undang No. 31 Tahun 1999 tentang Pemberantasan Tindak Pidana Korupsi yang diubah dengan Undang-Undang No. 20 tahun 2001 Tentang Perubahan atas Undang-Undang No. 31 Tahun 1999 Tentang Tindak Pidana Korupsi, lengkaplah sudah ketentuan perundangan yang mengatur tentang tindak pidana Suap. Namun kelengkapan aturan perundangan tersebut jarang yang dapat menyaring semua perbuatan suap yang terjadi, khususnya dalam olah raga sepak bola. Dari hasil penelitian dan wawancara yang diadakan, ternyata pendapat di atas adalah tepat. Yang menjadi masalah adalah ketidakmampuan aparat hukum untuk mengatasinya. Dengan demikian penulis mencoba memberi saran mengenai cara penanggulangan masalah suap tersebut sebagai Tindak Pidana Korupsi Suap. Saran tersebut adalah berupa anjuran agar penanggulangan masalah suap dalam semua bidang termasuk suap di bidang olahraga sepak bola dilakukan secara terpadu antara PSSI dan instansi-instansi lembaga-lembaga pemerintahan dan swasta yang lain dengan kepolisian dan kejaksaan dan kalau perlu dengan KPK.</t>
  </si>
  <si>
    <t>f1d6d57d-1150-4b54-826c-9d583ba8a049</t>
  </si>
  <si>
    <t>Memahami emosi manusia</t>
  </si>
  <si>
    <t>Perkembangan emosi pada bayi dan anak</t>
  </si>
  <si>
    <t>Laila Qodariah, Lucia Voni Pebriani, dan Rezki Ashriyana Sulistiobudi</t>
  </si>
  <si>
    <t>978-979-414-614-9</t>
  </si>
  <si>
    <t>978-979-414-879-2</t>
  </si>
  <si>
    <t>Topik emosi merupakan salah satu topik yang sangat sering dibahas dalam perkembangan kehidupan manusia baik anak-anak maupun orang dewasa. Pada buku ini dijelaskan mengenai pengertian, jenis, faktor yang mempengaruhi emosi terjadi, serta proses fisiologisneurologis serta kognitif kita pada saat emosi tertentu dirasakan. Secara spesifik, buku ini juga menjelaskan mengenai perkembangan jenis-jenis emosi, penyebab, serta pengekspresian emosi itu sendiri, mulai dari bayi sampai dengan usia anak-anak akhir. Begitupun cara bayi dan anak-anak menggunakan strategi-strategi untuk meregulasi emosi yang dirasakannya, disertai dengan contoh-contoh dalam kejadian sehari-hari. Masalah-masalah terkait emosi yang muncul pada bayi dan anak-anak, seperti temper tantrum, takut berpisah dengan orang tua, anak yang pemalu, pemarah dan juga penakut juga dibahas juga dalam hal penyebab dan cara</t>
  </si>
  <si>
    <t>4f33456b-ff23-4f9b-879b-108e07d4d9c3</t>
  </si>
  <si>
    <t>Law of the Republic of Indonesia number 20 of 2016 regarding marks and geograohical indications = Undang-undang Republik Indonesia no. 20 tahun 2016 tentang merek dan indikasi geografis</t>
  </si>
  <si>
    <t>Fortuna Alvariza dan Dezi Kirana</t>
  </si>
  <si>
    <t>978-979-414-613-2</t>
  </si>
  <si>
    <t>978-979-414-877-8</t>
  </si>
  <si>
    <t>Untuk lebih meningkatkan pelayanan dan memberikan kepastian hukum bagi dunia industri, perdagangan dan investasi dalam menghadapai perkembangan dan investasi serta menghadapi perkembangan perekonomian lokal,nasional dan internasional serta perkembangan teknologi informasi dan komunikasi, perlu didukung perundang-undangan di bidang Merek dan Indikasi Geografis dengan terjemahannya kedalam bahasa Inggris yang disajikan dalam buku ini yang bermanfaat bagi para investor asing dan lokal.</t>
  </si>
  <si>
    <t>127e68e5-74fb-4886-9764-2cf739753a13</t>
  </si>
  <si>
    <t>Perda tata ruang dalam dimensi pengelolaan sumber daya agraria dan sumber daya alam</t>
  </si>
  <si>
    <t>978-979-414-776-4</t>
  </si>
  <si>
    <t>978-979-414-876-1</t>
  </si>
  <si>
    <t>Karya tulis dalam buku ini membahas pelbagai konten penting dalam rangka penyelenggaraan sistem pemerintahan dalam era otonomi daerah dan kegalauan penulis atas keberlangsungan upaya menjaga dan melindungi potensi sumber daya agraria dan sumber daya alam di daerah-daerah NKRI. Pembahasannya dilakukan dalam 6 (enam) Bab, yaitu: BAB I: Pendahuluan; BAB II Konstruksi Pengaturan Hukum Perda Tata Ruang Dalam Dimensi Pengelolaan Sumber Daya Agraria Dan Sumber Daya Alam; BAB III: Implementasi Perda Tata Ruang Dalam Dimensi Pengelolaan Sumber Daya Agraria Dan Sumber Daya Alam; BAB IV: Faktor Kendala Dan Format Solusi Implementasi Perda Tata Ruang Dalam Dimensi Pengelolaan Sumber Daya Agraria Dan Pengelolan Sumber Daya Alam; BAB V: Penutup. Dimuat dalam buku ini 3 (tiga) lampiran: 1. Undang-Undang Nomor 5 Tahun 1960 Tentang Peraturan Dasar Pokok-Pokok Agraria, Lembaran Negara 1960-104 Dan Tambahan Lembaran Negara Nomor 2043; 2. Undang-Undang Nomor 26 Tahun 2007 Tentang Penataan Ruang, Lembaran Negara Republik Indonesia Tahun 2007-68. Dan Tambahan Lembaga Negara Republik Indonesia Nomor 4725; 3. Ketetapan Majelis Permusyawaratan Rakyat Republik Indonesia (MPR-RI), TAP Nomor IX/MPR/2001, Tentang Pembaruan Agraria Dan Pengelolaan Sumber Daya Alam.</t>
  </si>
  <si>
    <t>8bdc9dc7-45b4-41ab-b061-d81f34a77ef7</t>
  </si>
  <si>
    <t>Teori, penelitian dan praktik tentang attention-deficit hyperactivity disorder pada anak</t>
  </si>
  <si>
    <t>Juke R. Siregar</t>
  </si>
  <si>
    <t>978-979-414-619-4</t>
  </si>
  <si>
    <t>978-979-414-880-8</t>
  </si>
  <si>
    <t>Penulis buku ini dengan pengalamannya sebagai Teoretisi dan Praktisi telah banyak menangani anak-anak dalam waktu yang panjang, yang biasanya dimulai dari usia prasekolah hingga masuk perguruan tinggi, dengan hasil yang pada umumnya mereka dapat memasuki dunia kerja dengan baik. Pencapaian keberhasilan yang baik ini, disebabkan karena penanganan anak-anak yang menderita Attention Deficit Hyperactivity Disorder (ADHD) dilakukan dengan&amp;nbsp; kerja sama yang baik dalam suatu tim yang terdiri dari Psikiater Anak, Neurolog, Psikologi Klinis Anak, Orang Tua, Guru, Terapis Pedagogi, Terapis Okupasi, Terapis Wicara, Guru Olahraga. Kerja sama ini bertujuan utama mengembangkan psikologi anak yang menderita ADHD.</t>
  </si>
  <si>
    <t>3d2f25f7-a66d-40d8-915e-aee893351e32</t>
  </si>
  <si>
    <t>Eksistensi dan dinamika hukum adat waris Bali dalam perspektif masyarakat dan putusan pengadilan</t>
  </si>
  <si>
    <t>Oleh : Lilik Mulyadi ; Kata sambutan : Wayan P. Windia</t>
  </si>
  <si>
    <t>978-979-414-609-5</t>
  </si>
  <si>
    <t>978-979-414-878-5</t>
  </si>
  <si>
    <t>Buku yang inspiratif ini, dapat dijadikan sebagai sebuah bahan acuan, pembanding, pedoman dan sumber oleh para hakim khususnya pada lingkungan peradilan umum, dan dapat juga, membantu semua pihak terutama dari kalangan akademisi, teoretisi, praktisi dan lain sebagainya yang ingin lebih mendalami secara lebih intens, detail dan terperinci tentang Hukum Adat Waris Bali. Paling tidak, buku ini dapat membantu para pembacanya untuk dapat manambah ilmu pengetahuan Hukum Adat Waris Bali, setelah membaca tema-tema utama yang disajikan dalam buku ini, antara lain: Kajian Pustaka Tentang Hukum Adat Waris dan Karakteristik Hukum Adat Waris Bali; Sendi-Sendi Pergeseran Hukum Adat Waris Bali dalam Arus Globalisasi Menatap Perkembangan Zaman; Eksistensi dan Dinamika Hukum Adat Waris Bali dalam Perspektif Masyarakat dan Putusan Pengadilan.</t>
  </si>
  <si>
    <t>aa755b0d-80ef-44c1-8d11-609fea6ffea3</t>
  </si>
  <si>
    <t>Pembangunan hukum administrasi negara melalui pemberdayaan yurisprudensi peradilan tata usaha negara</t>
  </si>
  <si>
    <t>Teguh Satya Bhakti</t>
  </si>
  <si>
    <t>978-979-414-616-3</t>
  </si>
  <si>
    <t>978-979-414-862-4</t>
  </si>
  <si>
    <t>Banyak cara untuk memajukan ilmu hukum, termasuk menerbitkan karya tulis Dr. Teguh Satya Bhakti, S.H., M.H. dengan judul:Pembangunan Hukum Administrasi Negara Melalui Pemberdayaan Yurisprudensi Peradilan TataUsaha Negara Tak ada yang meragukan perlunya buku semacam ini sebagai sebuah bahan acuan, pembanding, pedoman dan sumber bagi para hakim pada lingkungan peradilan dan dapat pula membantu semua pihak terutama dari kalangan akademisi, teoritisi, praktisi dan lain-lainnya yang ingin lebih mendalami secara intens, detail dan terperinci tentang Yurisprudensi Tata Usaha Negara yang digunakan sebagai sarana hukum untuk pembangunan Hukum Administrasi Negara dan yurisprudensi putusan pengadilan tata usaha negara.Tema-tema sentral utama yang dibahas dalam buku ini mencakup: Kerangka Konseptual dan Pembangunan Hukum Nasional; Pemberdayaan Putusan Pengadilan dalam Pembangunan Hukum Nasional; Hukum Administrasi Negara dan Yurisprudensi Putusan Pengadilan Tata Usaha Negara; Pemberdayaan Yurisprudensi Pengadilan Tata Usaha Negara untuk Pembangunan Hukum Administrasi Negara.</t>
  </si>
  <si>
    <t>e3355c25-a75d-4d30-908c-5f2aacb16018</t>
  </si>
  <si>
    <t>Hukum perusahaan multinasional, liberalisasi hukum perdagangan internasional dan hukum penanaman modal</t>
  </si>
  <si>
    <t>An An Chandrawulan</t>
  </si>
  <si>
    <t>978-979-414-553-1</t>
  </si>
  <si>
    <t>978-979-414-886-0</t>
  </si>
  <si>
    <t>Globalisasi dan liberalisasi ekonomi meningkatkan kebergantungan ekonomi melalui perdagangan Internasional dan penanaman modal asing langsung melalui perusahaan-perusahaan multinasional, Liberalisasi ketentuan-ketentuan perdagangan Internasional yang terdapat dalam perjanjian Organisasi Perdagangan Dunia (WTO) sangat berpengaruh terhadap pengaturan penanaman modal asing di Indonesia. Hal ini terlihat jelas dalam Undang-Undang No. 25 Tahun 2007 tentang Penanaman Modal. Perusahaan multinasional berperan cukup besar dalam perdagangan internasional, terbukti dari keberadaan perusahaan multinasional meningkatkan standar hidup sebagian ekonomi masyarakat dan memberikan masukan devisa bagi negara. Tidaklah mudah mengatur perusahaan multinasional dengan pengaturan nasional, karena Indonesia terikat oleh perjanjian-perjanjian internasional baik yang bilateral, regional maupun multilateral. Semua substansi di atas dibahas secara komprehensif dalam buku yang perlu dimiliki oleh pembaca-pembacanya dari kalangan praktisi hukum bisnis maupun para mahasiswa.</t>
  </si>
  <si>
    <t>21920671-58a7-467f-98fb-c5ffab7c37f1</t>
  </si>
  <si>
    <t>Analisis yurisprudensi hukum bisnis</t>
  </si>
  <si>
    <t>sebagai upaya akademik untuk memampukan para praktisi hukum melakukan anotasi atas yurisprudensi mahkamah agung</t>
  </si>
  <si>
    <t>978-979-414-547-0</t>
  </si>
  <si>
    <t>978-979-414-884-6</t>
  </si>
  <si>
    <t>Bahan kajian dalam buku ini semula merupakan penulisan Disertasi penulis tahun 2005 di Universitas Gajah Mada berjudul: &amp;quot;Peranan Mahkamah Agung melalui putusan-putusan Hukum Perikatan&amp;quot;. Didalamnya dimuat berbagai aspek teori dan landasan yuridis yang mendukung kinerja para Hakim Agung menjalankan fungsi Pembagunan Hukum dalam 2 (dua) klasifikasi sebagai berikut: Pertama Klasifikasi penerapan hukum dikaitkan dengan bahasan tentang berbagai komponen hukum dalam proses pembangunan hukum, yaitu: a. Komponen substansi hukum, b. Komponen kelembagaan hukum, c. Komponen budaya hukum; dan posisi yurisprudensi yang lebih bersifat persuasive force precedent; Landasan penegakan Hukum di Indonesia; Diskripsi nilai kaidah Hukum dalam yurisprudensi dalam 3 (tiga) klasifikasi yaitu: a. Konstitutif, b. Konstruktif, c. Sosiatif/efektif; Efektivitas Penegakan Hukum bersifat konstitusional, yuridis normative dan landasan operasional; Berbagai metode penafsiran dalam proses penegakan hukum, antara lain: a. Gramatikal, b. Historis, c. Teknologis atau sosiologis dan lain-lain. Kedua Klasifikasi Penemuan Hukum (case law), dikaitkan dengan bahasan tentang: Prinsip-prinsip penemuan hukum, antara lain: a. Prinsip kepastian hukum, b. Prinsip penemuan hukum heteronom, c. Prinsip problem oriented; Berbagai unsur dalam yurisprudensi Indonesia, yakni: adanya 3 (tiga) fungsi yurisprudensi, yaitu: a. Menciptakan standar hukum, b. Mewujudkan unified legal framework, c. Menegakkan kepastian hukum; Kriteria yurisprudensi biasa, mengandung 3 (tiga) nilai konstruktif yaitu: a. Kepastian hukum, b. Kemapanan hukum, c. Keadilan hukum; Kriteria yurisprudensi tetap, mengandung 4 (empat) aspek yaitu: a. Bahwa pertimbangan hukum itu telah mencakup penerapan nilai konstitutif: kepastian hukum, kemanfaatan dan keadilan, b. Bahwa rumusan kaidah hukum tersebut telah diterima masyarakat luas sebagai landmark decission, c. Bahwa rumusan kaidah hukum tersebut telah diikuti secara konstan oleh para Hakim lain, d. Bahwa rumusan kaidah Hukum tersebut telah dianggap menjadi bagian dan keyakinan hukum yang umum, e. Dalam lampiran buku ini dipaparkan 2 (dua) bagian lampiran kaidah hukum dalam yurisprudensi, yaitu: 1) Kaidah hukum dalam yurisprudensi biasa dan yurisprudensi tetap dari tahun 1995 sampai tahun 2005, 2) Modul tabulasi yurisprudensi Hukum bisnis, yang dihimpun sejak tahun 2005/2009 sampai saat ini.</t>
  </si>
  <si>
    <t>69402121-2549-4a1f-9ef4-a2e0447d2e7a</t>
  </si>
  <si>
    <t>Hukum sumber daya genetik, pengetahuan tradisional dan ekspresi budaya tradisional di Indonesia</t>
  </si>
  <si>
    <t>Miranda Risang Ayu, Harry Alexander, Wina Puspitasari</t>
  </si>
  <si>
    <t>978-979-414-554-8</t>
  </si>
  <si>
    <t>978-979-414-864-8</t>
  </si>
  <si>
    <t>Buku Hukum Sumber Daya Genetik, Pengetahuan Tradisional dan Ekspresi Budaya Tradisional Di Indonesia ini dirancang untuk kepentingan perkuliahan dan kajian akademis sebagai bagian dari Program Hibah Penulisan Buku Teks Perguruan Tinggi dari Direktorat Penelitian dan Pengabdian Kepada Masyarakat, Direktorat Jenderal Pendidikan Tinggi, Kementerian Pendidikan dan Kebudayaan, Republik Indonesia, Tahun 2012. Isi buku ini membahas salah satu aspek terpenting dalam perkembangan sistem hukum Hak Kekayaan Intelektual yang oleh Prof. Em. Dr. Eddy Damian, S.H. disebut sebagai suatu kekayaan intelektual tergolong sebagai New Emerging Intellectual Property Right. Karya tulis ini, ditulis oleh beberapa akademisi Hukum Hak Kekayaan Intelektual di Fakultas Hukum Universitas Padjadjaran: Miranda Risang Ayu, S.H., LL.M., Ph.D. dan asistennya Wina Puspitasari, S.H., berkolaborasi dengan akademisi yang banyak berkecimpung dibidang Hukum Sumber Daya Alam dan Lingkungan dari Fakultas Hukum Universitas Islam Negeri Syarif Hidayatullah, Harry Alexander, S.H., M.H., LL.M. Kepakaran para penulis ini dapat dilihat dari pengalaman mereka mengajar, membimbing dan menguji riset mahasiswa, hingga keterlibatan mereka sebagai ahli independen di sejumlah Kementerian di tanah air, terutama Kementerian Luar Negeri dan Kementerian Lingkungan Hidup. Sejak tahun 2009, mereka pun telah berperan aktif sebagai ahli akademisi dalam sejumlah forum negosiasi nasional, regional dan internasional yang terkait dengan upaya perlindungan Sumber Daya Genetik, Pengetahuan Tradisional dan Ekspresi Budaya Tradisional. Dapat dibaca dalam buku ini antara lain, kandungan kontemporer Pengetahuan Tradisional dan Ekspresi Budaya Tradisional dengan analisis tajam yang relatif mudah untuk dibaca, membuat buku ini amat direkomendasikan untuk dibaca, baik oleh para pengkaji maupun peminat Hukum Hak Kekayaan Intelektual yang ingin mendapat paham ilmu Hukum Sumber Daya Genetik Pengetahuan Tradisional dan Ekspresi Budaya Tradisional di Indonesia.</t>
  </si>
  <si>
    <t>cfa53276-b9a8-4f46-876f-a5679dde130c</t>
  </si>
  <si>
    <t>Perlindungan kekayaan intelektual atas pengetahuan tradisional &amp; ekspresi budaya tradisional masyarakat adat</t>
  </si>
  <si>
    <t>Badan Penelitian dan Pengembangan HAM Kementerian Hukum dan HAM RI</t>
  </si>
  <si>
    <t>978-979-414-544-9</t>
  </si>
  <si>
    <t>978-979-414-887-7</t>
  </si>
  <si>
    <t>Upaya perlindungan kekayaan intelektual atas pengetahuan tradisional dan ekspresi budaya tradisional (folklor) di Indonesia mendapat perhatian lebih akhir-akhir ini setelah munculnya sengketa antara Indonesia dan Malaysia tentang penggunaan beberapa folklor oleh Malaysia yang diklaim kepemilikannya oleh Indonesia. Saat ini mayoritas masyarakat menganggap penyalahgunaan dan pemakaian tanpa izin Pengetahuan Tradisional dan Ekspresi Budaya Tradional tersebut oleh malaysia sebagai penghinaan dan melukai harga diri bangsa Indonesia. Oleh karena itu, Pemerintah Indonesia berupaya mendata dan memberikan perlindungan kekayaan intelektual atas Pengetahuan Tradisonal dan Ekspresi Budaya Tradisional Indonesia. Dalam pandangan di masa datang diharapkan pemanfaatan Pengetahuan Tradisional dan Ekspresi Budaya Tradisional oleh siapapun hendaknya melalui mekanisme perizinan kepada pemilik Pengetahuan Tradisional dan Ekspresi Budaya Tradisional yang difasilitasi oleh Pemerintah. Dalam buku ini, dapat diketahui, paling tidak rencana pengembangan skema perlindungan pengetahuan tradisional dan ekpresi budaya tradisional dimiliki masyarakat adat. Beberapa tahapan diuraikan dalam buku ini berdasarkan temuan lapangan, sebagai berikut: Tahap Awal/Identifikasi mencakup kegiatan identifikasi, inventarisasi, dokumentasi dan registrasi yang dilakukan oleh Pemerintah Daerah di tingkat provinsi, kabupaten/kota. Langkah strategisnya adalah penetapan komunitas masyarakat adat tertentu (by address) sebagai pemilik kekayaan intelektual atas pengetahuan tradisional dan ekspresi budaya tradisional suatu masyarakat adat tertentu. Tahap Perlindungan mencakup ragam bentuk perlindungan hukum dalam pemanfaatan pengetahuan tradisional dan ekspresi budaya tradisional masyarakat adat oleh pihak tertentu secara komersial maupun nonkomersial, termasuk upaya pelestarian pada tiap-tiap entitas subjek yang dimaksud. Tahap Pengawasan mencakup berbagai upaya program dan tindakan yang perlu dilakukan untuk menjamin keberadaan entitas masyarakat adat sebagai pemilik komunal pengetahuan tradisional dan ekspresi budaya tradisional untuk mendapatkan perlindungan hukum yang optimal. Tahap Penegakan Hukum mencakup mekanisme penetapan sanksi administrasi, denda maupun pidana, apabila terjadi pelanggaran atas pemanfaatan pengetahuan tradisional dan ekspresi budaya tradisional masyarakat adat. Tahap Kompensasi mencakup mekanisme kompensasi atas pemanfaatan (share benefits) pengetahuan tradisional dan ekspresi budaya tradisional masyarakat adat oleh pihak tertentu secara komersial maupun nonkomersial serta bentuk kompensasi yang dimaksud.</t>
  </si>
  <si>
    <t>0baeaf7a-f3df-4de7-aea5-8f15bc84ca45</t>
  </si>
  <si>
    <t>WHITE COLLAR CRIME</t>
  </si>
  <si>
    <t>978-979-414-890-7</t>
  </si>
  <si>
    <t>978-979-414-893-8</t>
  </si>
  <si>
    <t>&amp;ldquo;Siapa bilang Kejahatan berdasi tidak terjadi di NKRI yang berlandaskan Hukum? Contoh konkritnya apa yang dialami korban-korban pemegang polis Jiwasraya menghadapi para pemegang kekuasaan. Mereka tergolong penjahat-penjahat berdasi&amp;rdquo;.&amp;nbsp;
 &amp;ldquo;Selama keadilan milik yang berkuasa dan menguasai uang, selama penguasa menguasai keadilan, selama terjadi jurang persamaan perlakuan di depan hukum, si miskin tetap menjadi korban ketidakadilan&amp;rdquo;.&amp;nbsp;
 &amp;ldquo;Kata klise Persamaan di depan hukum, mempunyai arti yang hampa, ketika para pemutus keadilan, mempermainkan keadilan&amp;rdquo;. (O.C. Kaligis)&amp;ldquo;He Who Commits Injustice Is Ever Made More Wretched Than He Who Suffers It&amp;rdquo;. Plato.
 &amp;ldquo;If the machine of government is of such a nature that it requires you to be the agent of injuctice to another, then, I say, break the law&amp;rdquo;. Henry David Thoreau.
 &amp;ldquo;There may be times when we are powerless to prevent injustice, but there must never be a time when we fail to protest&amp;rdquo;. Elie Wiesel.
 &amp;ldquo;An Unjust law is itself a species of violance. Arrest for it&amp;#39;s breach is more so. Now the law of nonviolence says that violence should be resisted not by counter-violence but by nonviolence. This I do by breaking the law and by peacefully submitting to arrest and imprisonment&amp;rdquo;. Mohandas K Gandhi.
 &amp;ldquo;As long as poverty, injustice and gross inequality persist in our world, none of us can truly rest&amp;rdquo;. Nelson Mandela.
 &amp;ldquo;Injustice never rules forever&amp;rdquo;. Seneca.
 &amp;ldquo;I guess the only time most people think about injuctice is when it happens to them&amp;rdquo; Charles Bukowski&amp;rdquo;. Ham on Rye.
 Fiat Justitia ruat caelum. Tegakkan keadilan, sekalipun langit runtuh.&amp;nbsp;
 &amp;ldquo;Justitiae non est neganda, non differenda&amp;rdquo;. Keadilan tidak dapat disangkal atau ditunda.
 &amp;ldquo;LEX NEMINI OPERATOR INIQUUM, NEMININI FACIT INJURIAM&amp;rdquo;. Hukum tidak memberikan ketidakadilan kepada siapapun dan tidak melakukan kesalahan kepada siapapun.
 Judex debet judicare secundum allegata et probata. Hakim haruslah mengadili berdasarkan perkara yang diajukan beserta bukti-buktinya.
 &amp;ldquo;When justice fails, public opinion takes over. When the law is lost in the extremes of legalism, or bends under the weight of money, mobs begin to burn and murder&amp;rdquo;. (DR. Nono Anwar Makarim, S.H., LL.M.)</t>
  </si>
  <si>
    <t>28f5917d-96ae-4219-9dcb-f35ced5a5db8</t>
  </si>
  <si>
    <t>Sebelas asas kepemimpinan TNI dan manajemen konflik interpersonal perwira tinggi TNI-AD 1970 â€“ 1990</t>
  </si>
  <si>
    <t>Donny Alamsyah Sheyoputra</t>
  </si>
  <si>
    <t>978-979-414-895-2</t>
  </si>
  <si>
    <t>978-979-414-896-9</t>
  </si>
  <si>
    <t>Tanpa mengabaikan arti Adagium: Alfa dan Omega, Tuhan yang selalu menyertai kita dalam setiap gerak, langkah, ucap dan pikiran kita, buku ilmiah ini yang dipegang di tangan pembaca yang budiman merupakan suatu karya tulis yang ditulis secara inspiratif, menarik, dan cerdas oleh seorang intelektual berpredikat Magister Sains Bidang Pertahanan (M.Si)(han).
 Terdapat 2 (dua) permasalahan akademis yang dapat dirumuskan sebagai Leading Questions, yaitu:
 1. Bagaimana peran pemimpin TNI-AD dalam mengelola beberapa &amp;nbsp;konflik interpersonal yang melibatkan beberapa perwira tinggi AD periode 1970 &amp;ndash; 1990?
 2. Bagaimana relevansi Sebelas Asas Kepemimpinan TNI terhadap penyelesaian konflik interpersonal yang melibatkan perwira tinggi AD?</t>
  </si>
  <si>
    <t>86d8b23a-95d3-4dee-a4ab-fbed93c2f4d8</t>
  </si>
  <si>
    <t>Pertanggungjawaban korporasi dalam tindak pidana korporasi</t>
  </si>
  <si>
    <t>Hendra Sukmana</t>
  </si>
  <si>
    <t>978-979-414-861-7</t>
  </si>
  <si>
    <t>978-979-414-867-9</t>
  </si>
  <si>
    <t>Membaca buku ini akan nampak adanya kegalauan Penulis karya tulis buku ini antara harapan, optimisme dan kecemasan Penulis tentang ketidakpastian masa depan pertanggungjawaban korporasi, dan Korporasi sebagai subjek Hukum Pidana yang selama ini leluasa melakukan perbuatan melawan hukum, tetapi sulit dimintai pertanggungjawabannya di Pengadilan karena ketiadaan hukum acara yang mengaturnya. Masalah-masalah yang dibahas dalam buku ini, adalah 1. Bagaimana pelaksanaan pertanggungjawaban korporasi terkait tindak pidana korupsi? 2. Bagaimana implementasi pertanggungjawaban korporasi terkait tindak pidana korupsi dalam mewujudkan kepastian hukum?</t>
  </si>
  <si>
    <t>a489201b-5cb4-49d1-8b90-48f8b89439b0</t>
  </si>
  <si>
    <t>CV Ananta Vidya</t>
  </si>
  <si>
    <t>Hari Baru</t>
  </si>
  <si>
    <t>Azudin ... [et al.]</t>
  </si>
  <si>
    <t>978-623-5634-36-4</t>
  </si>
  <si>
    <t>Puisi</t>
  </si>
  <si>
    <t>&lt;p&gt;Buku antologi puisi yang ditulis oleh 36 guru se-Indonesia.&lt;/p&gt;</t>
  </si>
  <si>
    <t>4a2edccd-cc8b-4505-81e8-7b5c6c6810cc</t>
  </si>
  <si>
    <t>Pelangi Senja Hari</t>
  </si>
  <si>
    <t>Endang Wijayanti</t>
  </si>
  <si>
    <t>978-623-8024-70-4</t>
  </si>
  <si>
    <t>2.1 MB</t>
  </si>
  <si>
    <t>&lt;p&gt;Kehilangan suami secara mendadak membuat Titi syok, ditambah dengan sakitnya putri semata wayangnya, menyebabkan Titi mengalami depresi dan dirawat di RSJ. Pengalaman di RSJ yang membuat Titi menjadi pribadi yang kuat, namun hinaan harus ia terima saat ia mencari pekerjaan. Kisah cintanya setelah menjadi janda justru sangat pelik. Dicintai dan dilamar pengusaha yang sudah menduda, justru membuat Titi celaka dan koma. Hambatan pun bertubi.&lt;/p&gt;
 &lt;p&gt;&amp;ldquo;Sayang, kau&amp;nbsp;&lt;em&gt;rollercoaster&lt;/em&gt;-ku yang membawaku bercengkrama di atas pelangi senja hari, aku hanya merasakan indah dan bahagia&amp;hellip; Setiap aliran darah adalah keindahan, setiap hembusan nafas adalah kebahagiaan.&amp;rdquo;&lt;/p&gt;
 &lt;p&gt;~ Titi Wulandari ~&lt;/p&gt;
 &lt;p&gt;Apakah cinta Titi akan terhenti atau Sang Maha Cinta akan memberikan jodoh terbaik? Ikuti kisah selengkapnya, yang dikemas apik dalam alur kisah kasih kehidupan yang sangat logis.&lt;/p&gt;</t>
  </si>
  <si>
    <t>a2cb124c-5cb1-4add-ace2-a1cb70b79dd7</t>
  </si>
  <si>
    <t>Semut dan Bangkai Belalang</t>
  </si>
  <si>
    <t>Sri Rahayu, S.Pd.</t>
  </si>
  <si>
    <t>978-623-5634-50-0</t>
  </si>
  <si>
    <t>978-623-5634-49-4</t>
  </si>
  <si>
    <t>Anak</t>
  </si>
  <si>
    <t>&lt;p&gt;Saat itu murid-murid TK Harapan Bangsa, tengah melakukan kegiatan kerja bakti. Tiba-tiba Ira berteriak, &amp;quot;Ada semut.&amp;quot;&amp;nbsp;&lt;/p&gt;
 &lt;p&gt;Wah, ada apa ini sampai Ira berteriak keras sekali? Ada apakah dengan semut itu?&lt;/p&gt;</t>
  </si>
  <si>
    <t>1637eec9-f462-4e5f-9fce-ddd5a74c31ea</t>
  </si>
  <si>
    <t>Senja Jingga di Sungai Mahakam</t>
  </si>
  <si>
    <t>Mardiyem, S.Pd.</t>
  </si>
  <si>
    <t>978-623-5634-53-1</t>
  </si>
  <si>
    <t>978-623-5634-54-8</t>
  </si>
  <si>
    <t>Cerpen</t>
  </si>
  <si>
    <t>Cerita pendek</t>
  </si>
  <si>
    <t>&lt;p&gt;Buku ini merupakah sebuah kumpulan cerita tentang kasih dan kerinduan. Anda mungkin akan menemukan bahwa Anda tidak sendirian dalam menanggung beban rindu akan kehadiran pasangan Anda. Buku ini adalah teman terbaik bagi Anda untuk menikmati sebuah kesetiaan.&lt;/p&gt;</t>
  </si>
  <si>
    <t>6f0222b6-2896-4ad0-b4b6-05473646c76f</t>
  </si>
  <si>
    <t>Spasi Senja di Tepian Kota</t>
  </si>
  <si>
    <t>Marjiyanti Djoyo Utomo</t>
  </si>
  <si>
    <t>978-623-5634-51-7</t>
  </si>
  <si>
    <t>978-623-5634-52-4</t>
  </si>
  <si>
    <t>&lt;p&gt;Bahuku tercipta memang hanya untuk kaujadikan tempat bersandar, di kala datang resah, tatkala risau menghampiri dan kauingin melumuri diriku dengan kisah-kisah pilu.&lt;/p&gt;
 &lt;p&gt;Aku selalu saja merajut harap, kenyamanan bisa merasuk dalam, menyempurnakan letih yang makin menjauh hingga kesedihan itu pergi tanpa meninggalkan jejak.&lt;/p&gt;
 &lt;p&gt;Senja pada beribu musim di&amp;nbsp;kota&amp;nbsp;tepian serta&amp;nbsp;purnamanya&amp;nbsp;adalah bagian yang mendewasakan, memberikan beragam warna dan menjadi sebuah lukisan terindah pada buku gambar yang pernah kita miliki. Akan tiba waktunya setiap hal yang kita genggam akan terlepaskan, yang abadi hanyalah rasa, ketika mati kubawa serta.&lt;/p&gt;
 &lt;p&gt;&lt;em&gt;Salam dalam kasih&lt;/em&gt;&lt;em&gt;:&lt;/em&gt;&lt;em&gt;&amp;nbsp;Marjiyanti Djoyo&lt;/em&gt;&lt;em&gt;&amp;nbsp;U&lt;/em&gt;&lt;em&gt;tomo&lt;/em&gt;&lt;/p&gt;</t>
  </si>
  <si>
    <t>73c6d2af-8bc9-4e70-94f0-08fd7b917338</t>
  </si>
  <si>
    <t>Kumpulan Surat Untuk Bintang-Bintang</t>
  </si>
  <si>
    <t>Melisa Yolivia</t>
  </si>
  <si>
    <t>978-623-5634-56-2</t>
  </si>
  <si>
    <t>&lt;p&gt;Kilau bintang-bintang tak pernah jemu membuat penikmatnya terpana.&amp;nbsp;Sinarnya yang berkedip begitu murni dipandang mata, menimbulkan berbagai fantasi atau malah mencuri fokus. Namun, pernahkah terpikirkan bila bintang juga bisa bicara melalui rangkaian diksi yang terangkum dalam berlembar-lembar surat? Setiap kali menghiasi langit malam, bintang&amp;nbsp;menghafal dan meresapi berbagai fenomena dalam keheningan. Temukan kejutan dan bukti untuk lebih dekat dengan bintang lewat buku ini. Barangkali dwitunggal bakal tercipta.&lt;/p&gt;</t>
  </si>
  <si>
    <t>fa82c21c-c1a3-43ef-8b65-ee858dcef249</t>
  </si>
  <si>
    <t>Pada Batas Langit</t>
  </si>
  <si>
    <t>978-623-5634-60-9</t>
  </si>
  <si>
    <t>978-623-5634-59-3</t>
  </si>
  <si>
    <t>&lt;p&gt;Kinara Larasati dilahirkan kembar,&amp;nbsp;sebagai anak orang jawa yang masih mempercayai hal-hal yang bersifat turun temurun,&amp;nbsp;maka salah satu anak harus dipisah dari orang tuanya.&lt;/p&gt;
 &lt;p&gt;Bukan hanya karena terlahir kembar,&amp;nbsp;namun karena ibu kandungnya menganggap hari dan tanggal lahir anak mereka akan membawa petaka bagi keluarga maka,&amp;nbsp;Kinara Larasatilah yang harus dikorbankan,&amp;nbsp;di jauhkan dari ibu kandung yang tidak menghendaki dirinya.&lt;/p&gt;
 &lt;p&gt;Bagaimana kisah Kinara Larasati,&amp;nbsp;yang biasa di panggil dengan &amp;ldquo;Nara&amp;rdquo; menjalani kehidupannya?&amp;nbsp;Apa yang di alaminya?&lt;/p&gt;
 &lt;p&gt;Selamat membaca,&amp;nbsp;semoga menjadikan kita orang tua yang bijaksana,&amp;nbsp;anak yang berbakti dan ummat yang ikhlas menerima takdir Illahi.&lt;/p&gt;</t>
  </si>
  <si>
    <t>f042d070-63d7-4d60-8a45-cba6c9dc2d6d</t>
  </si>
  <si>
    <t>Aksara-aksara Getaran Jiwa</t>
  </si>
  <si>
    <t>Leny Anggaeni, Yunita Sari, Hanifah Ashari, Isti Maimunah, Nurul Hakiki [dan 5 lainnya]</t>
  </si>
  <si>
    <t>978-623-5634-62-3</t>
  </si>
  <si>
    <t>978-623-5634-61-6</t>
  </si>
  <si>
    <t>&lt;p&gt;Selaksa sabda semesta, wanita memainkan segala rupa.&amp;nbsp;Di panggung sandiwara dunia, mengandung, melahirkan, menyusui, sempurna menjadi apa yang diminta. Tak pernah tahu, bumi akan merestui, di&amp;nbsp;bagian mana akan memberikan rona bahagia.&lt;/p&gt;
 &lt;p&gt;Tak gampang menjadi perempuan,&amp;nbsp;tak mudah berperan sebagai wanita.&amp;nbsp;Bertahan dalam rasa sakit, tegar pada setiap kesulitan,&amp;nbsp;jauh dari kata menyerah kalah, kadang membuat kusut benang-benang terajut dalam pikiran.&lt;/p&gt;
 &lt;p&gt;Menuliskan rasa jiwa dengan rangkaian kata, mungkin menjadi bagian dari mencari solusi.&amp;nbsp;Tampaknya sepele,&amp;nbsp;namun menjadi wanita yang kuat adalah sebuah keharusan.&amp;nbsp;Sedikit sakit,&amp;nbsp;menangis, berkeluh kesah, banyak membohongi diri sudah menjadi santapan sehari-hari.&lt;/p&gt;
 &lt;p&gt;Maka,&amp;nbsp;sadarilah hidup tidaklah mudah,&amp;nbsp;masalah akan selalu ada, dan kita,&amp;nbsp;&lt;strong&gt;&lt;em&gt;wanita-wanita perkasa&amp;nbsp;&lt;/em&gt;&lt;/strong&gt;harus bisa bertahan. Melewati hujan, badai dan kesulitan yang kadang tidak&amp;nbsp; bisa kita hindari.&lt;/p&gt;
 &lt;p&gt;Selamat berjuang menjadi pribadi yang kokoh dan mandiri namun tetap lembut hati.&lt;/p&gt;</t>
  </si>
  <si>
    <t>5289c8c2-5890-4d6a-9b55-ab5796edc8bb</t>
  </si>
  <si>
    <t>Misteri Posko 10</t>
  </si>
  <si>
    <t>Erwin Widiasworo</t>
  </si>
  <si>
    <t>978-623-5634-66-1</t>
  </si>
  <si>
    <t>978-623-5634-69-2</t>
  </si>
  <si>
    <t>&lt;p&gt;Rahasia tujuh belas tahun yang lalu akhirnya terbongkar. Bahkan saat dilakukan wawancara dengan mereka terkait keanehan posko itu masih saja berefek negatif. Widya saat menceritakan pertemuannya dengan sosok kuntilanak, langsung mual dan muntah hingga harus diruqyah oleh suaminya. Unik yang juga ikut dalam sesi wawancara itu pun merasakan keanehan, anaknya yang masih balita tiba-tiba terkena &amp;lsquo;sawan&amp;rsquo; selama seminggu hingga harus dibawa ke orang pintar untuk disembuhkan. Belum lagi Xexa, setelah menceritakan pengalamannya diganggu beberapa mahluk penunggu di sana, langsung dibayangi sosok perempuan yang konon selalu mengikutinya ketika meninggalkan posko itu.&lt;/p&gt;</t>
  </si>
  <si>
    <t>666fc4ee-9e26-4264-a5e9-b1405ba8c983</t>
  </si>
  <si>
    <t>Administrasi Pendidikan Madrasah Diniyah</t>
  </si>
  <si>
    <t>Dr. Hj. Hamdanah, M.Hum</t>
  </si>
  <si>
    <t>978-623-5634-71-5</t>
  </si>
  <si>
    <t>978-623-5634-70-8</t>
  </si>
  <si>
    <t>&lt;p&gt;Dunia pendidikan tidak dapat lepas dari masalah administrasi. Jika masalah adminitrasi pendidikan di sekolah umum telah menjadi sesuatu yang biasa dilaksanakan, lain halnya dengan administrasi pendidikan diterapkan pada lembaga pendidikan diniyah khususnya madrasah diniyah. Pelaksanaan administrasi pendidikan di madrasah diniyah menjadi hal yang seringkali mendapatkan berbagai kendala untuk dilaksanakan. Buku ini mengupas bagaimana administrasi pendidikan di madrasah diniyah termasuk berbagai kendala, upaya mengatasi, hingga ekspektasi para pengelola madrasah baik kepada pemerintah maupun pada masyarakat.&lt;/p&gt;</t>
  </si>
  <si>
    <t>1f816160-0df0-44d0-8898-067743506682</t>
  </si>
  <si>
    <t>Desain Pembelajaran Aktif (Active Learning)</t>
  </si>
  <si>
    <t>978-623-5634-80-7</t>
  </si>
  <si>
    <t>978-623-5634-79-1</t>
  </si>
  <si>
    <t>&lt;p&gt;Buku ini hadir untuk memberikan berbagai strategi dalam menciptakan pembelajaran yang&amp;nbsp; mengarahkan siswa pada proses belajar aktif. Berbagai strategi dikupas secara jelas dan lugas serta mudah dipraktekkan oleh guru. Selamat membaca.&lt;/p&gt;</t>
  </si>
  <si>
    <t>4ea539a0-c63e-42ff-bdcf-d00050a0522e</t>
  </si>
  <si>
    <t>Implementasi Merdeka Belajar di Sekolah Dasar</t>
  </si>
  <si>
    <t>Bambang Sutadi</t>
  </si>
  <si>
    <t>978-623-5634-75-3</t>
  </si>
  <si>
    <t>978-623-5634-76-0</t>
  </si>
  <si>
    <t>&lt;p&gt;Merdeka belajar dapat dipersepsikan sebagai upaya untuk menciptakan suatu lingkungan belajar yang bebas untuk berekspresi dan bebas dari berbagai hambatan terutama tekanan psikologis. Bagi guru, dengan memiliki kebebasan tersebut lebih fokus untuk memaksimalkan pada pembelajaran guna mencapai tujuan (&lt;em&gt;goal oriented&lt;/em&gt;) pendidikan nasional, namun tetap dalam rambu kaidah kurikulum. Bagi siswa, bebas untuk berekspresi selama menempuh proses pembelajaran di sekolah, namun tetap mengikuti kaidah aturan di sekolah.&lt;/p&gt;
 &lt;p&gt;Merdeka belajar akan menuntut pesera didik lebih mandiri dan lebih banyak belajar untuk mendapatkan suatu kepandaian dan kecakapan. Hasil dari proses pembelajaran tersebut menjadikan peserta didik berubah secara pengetahuan, pemahaman, sikap/karakter, tingkah laku, keterampilan, dan daya kreasinya.&lt;/p&gt;
 &lt;p&gt;Sebagai seorang guru, sudahkan Anda mengemas proses pembelajaran untuk mengimplementasikan merdeka belajar di dalam kelas? Jawabannya ada dalam buku ini. Selamat membaca!&lt;/p&gt;</t>
  </si>
  <si>
    <t>d331f9bd-f8c6-400e-a190-d9e45d8ea4b5</t>
  </si>
  <si>
    <t>Wirausaha Berbasis Ilmu Pengetahuan Alam</t>
  </si>
  <si>
    <t>Ahmad Badawi, S.Pd</t>
  </si>
  <si>
    <t>978-623-5634-77-7</t>
  </si>
  <si>
    <t>978-623-5634-78-4</t>
  </si>
  <si>
    <t>&lt;p&gt;Buku ini juga mencoba menyajikan fakta dan peluang seputar bisnis lele dan bagaimana menyiasatinya. Kesempatan ini mestinya dapat dimanfaatkan oleh peserta didik sebagai peluang wira usaha, baik secara&amp;nbsp;&lt;em&gt;offline&lt;/em&gt;&amp;nbsp;maupun&amp;nbsp;&lt;em&gt;online.&lt;/em&gt;&lt;/p&gt;</t>
  </si>
  <si>
    <t>b0373116-65a7-48a3-ad14-ad34ce0778c0</t>
  </si>
  <si>
    <t>40 + 7 Pantun Nasihat untuk Pelajar, Mahasiswa, Santri, Atlet dan Pemuda</t>
  </si>
  <si>
    <t>Akhmad Nur Wakhid,S.Pd.</t>
  </si>
  <si>
    <t>978-623-5634-84-5</t>
  </si>
  <si>
    <t>978-623-5634-83-8</t>
  </si>
  <si>
    <t>&lt;p&gt;Buku dengan judul 40 + 7 ini, merupakan buku kumpulan pantun nasihat yang berjumlah 47 pantun nasehat. Buku ini berisi nasehat yang diperuntukan kepada para pelajar agar lebih rajin, semangat dalam&amp;nbsp; menuntut ilmu disekolah, untuk para mahasiswa untuk lebih semangat dalam mencari ilmu di bangku kuliah, untuk para santri lebih mantap dan semangat dalam menuntut ilmu di pesantren, diperuntukkan juga kepada para atlet untuk lebih rajin berlatih agar menjadi juara serta untuk para pemuda agar lebih kreatif dalam menjalani kehidupan sehingga akan menjadi pemuda yang tangguh dan berguna bagi bangsa dan negara.&lt;/p&gt;</t>
  </si>
  <si>
    <t>bb0e6fd5-4980-4621-930e-f51824438fc5</t>
  </si>
  <si>
    <t>Kumpulan Puisi Hybrid Learning</t>
  </si>
  <si>
    <t>Fatimah Hidayahni Amin, Seny Luhriyani, Lely Novia, Muhammad Basri Wello, Indrawaty Asfah [dan 20 lainnya]</t>
  </si>
  <si>
    <t>978-623-5634-85-2</t>
  </si>
  <si>
    <t>978-623-5634-86-9</t>
  </si>
  <si>
    <t>&lt;p&gt;Puisi merupakan suatu cara bagi penyair untuk mengungkapkan opini, gagasan atau perasaan dalam kalimat yang ringkas dan sederhana, namun kaya makna.&lt;/p&gt;
 &lt;p&gt;Melalui syair bersahaja, para penulis ingin memberikan semangat juang bagi pendidik bangsa yang acap kali lelah dipusingkan selama endemi berlangsung. Dari antologi puisi ini, diharapkan gairah pendidik tetap berkobar demi Indonesia yang lebih baik.&lt;/p&gt;</t>
  </si>
  <si>
    <t>63256e46-d456-4b43-a0fa-9c50ea489d5b</t>
  </si>
  <si>
    <t>Untaian Dakara Sraddha</t>
  </si>
  <si>
    <t>Istiyani, S.Pd</t>
  </si>
  <si>
    <t>978-623-5634-88-3</t>
  </si>
  <si>
    <t>978-623-5634-87-6</t>
  </si>
  <si>
    <t>&lt;p&gt;Puisi merupakan karya sastra yang mengandung berbagai pesan moral di dalamnya.&amp;nbsp;Juga&amp;nbsp;merupakan&amp;nbsp;torehan&amp;nbsp;akumulasi refleksi kontemplasi dan proses berpikir dari kehidupan sehari-hari,&amp;nbsp;perilaku dalam keluarga,&amp;nbsp;hingga memuji keindahan penciptaan Allah Subhanahu Wa Ta&amp;#39;ala baik alam&amp;nbsp;serta kekaguman terhadap kekuasaan, keistimewaan dan karunia Allah terhadap anak maupun keluarga istimewa.&lt;/p&gt;</t>
  </si>
  <si>
    <t>98f00577-562c-42b5-9cb9-ce54df969412</t>
  </si>
  <si>
    <t>Harapan Menjadi Kenyataan</t>
  </si>
  <si>
    <t>Sutinem</t>
  </si>
  <si>
    <t>978-623-5634-89-0</t>
  </si>
  <si>
    <t>978-623-5634-90-6</t>
  </si>
  <si>
    <t>&lt;p&gt;Berdegup kencang rasa hatiku. Saat menerima nomor porsi. Berangkat ke tanah suci. Memenuhi panggilan Illahi. Menunaikan rukun Islam lima ibadah haji. Berziarah ke Mekah-Madinah. Muhasabah dan mawas diri. Terbayang rasakan thawaf dan sai. Harapan jadi kenyataan. Doa yang slalu kupanjatkan.&lt;/p&gt;
 &lt;p&gt;Yuk simak kelanjutan puisi lain yang lebih seru!&lt;/p&gt;
 &lt;p&gt;Buku puisi berjudul&amp;nbsp;&lt;em&gt;Harapan Menjadi Kenyataan&lt;/em&gt;&amp;nbsp;adalah kumpulan puisi yang menginspirasi. Lihat dan simak puisi lainnya ada di lembaran buku ini.&amp;nbsp;&lt;/p&gt;</t>
  </si>
  <si>
    <t>eb332ff5-af0c-408f-859c-6940f919ec5f</t>
  </si>
  <si>
    <t>Rangkaian Kata Bermakna</t>
  </si>
  <si>
    <t>Sri Rejeki Praptiningsih</t>
  </si>
  <si>
    <t>978-623-5634-92-0</t>
  </si>
  <si>
    <t>978-623-5634-91-3</t>
  </si>
  <si>
    <t>&lt;p&gt;Rangkaian Kata Bermakna merupakan kumpulan pantun nasihat. Pantun adalah salah satu karya sastra puisi yang terikat dengan aturan. Pantun terdiri dari empat baris yang bersajak a-b-a-b. Tiap larik biasanya terdiri dari empat kata, baris pertama dan baris kedua biasanya untuk suatu tumpuan &amp;quot;sampiran&amp;quot;, sedangkan baris ketiga dan keempat adalah isi.&lt;/p&gt;</t>
  </si>
  <si>
    <t>e007819f-77ec-42db-bc02-229d4fc8d6a4</t>
  </si>
  <si>
    <t>Pulang ke Kotaku</t>
  </si>
  <si>
    <t>Ratna Eka Susandari</t>
  </si>
  <si>
    <t>978-623-8024-03-2</t>
  </si>
  <si>
    <t>978-623-8024-04-9</t>
  </si>
  <si>
    <t>&lt;p&gt;Buku berjudul &amp;ldquo;Pulang ke Kotaku&amp;rdquo; ini berisi tentang pantun yang berlatar belakang obyek wisata&amp;nbsp; dan kuliner yang ada di D.I. Yogyakarta. Pantun-pantun yang ada di buku ini terdiri dari dua baris sampiran yang berlatar belakang obyek wisata dan kuliner di Jogja, dan&amp;nbsp;dua&amp;nbsp;baris isi yang sebagian berisi tentang nasihat dan sebagian lagi bersifat umum.&lt;/p&gt;</t>
  </si>
  <si>
    <t>dd1f7082-fdbd-4ce4-91ea-3cd56e6fb7f9</t>
  </si>
  <si>
    <t>Tabungan Kebaikan</t>
  </si>
  <si>
    <t>Nurjati Wening Prisati, S.Pd, M.Pd, M.Pdi</t>
  </si>
  <si>
    <t>978-623-8024-06-3</t>
  </si>
  <si>
    <t>978-623-8024-05-6</t>
  </si>
  <si>
    <t>&lt;p&gt;Pagi ini, ibu guru Reri memiliki kegiatan seru untuk dipraktikan bersama anak-anak kelas 1 sekolah dasar. Anak-anak diminta untuk menyiapkan toples bekas dan kertas hias. Sehari sebelumnya, Erlin, salah seorang murid ibu guru Reri, merajuk pada mamanya supaya dibelikan toples baru yang masih ada makanannya. Mama tentu saja tidak setuju sebab di rumah terdapat banyak toples bekas yang masih bersih. &amp;nbsp;Dikarenakan Erlin sangat manja dan pemarah, alhasil pagi harinya, ia membawa toples penuh sosis. Ibu guru pun menjelaskan jika toples itu akan dipakai untuk membuat tabungan kebaikan. Bagaimanakah cara membuat tabungan kebaikan? Untuk apa tabungan kebaikan itu? Lalu bagaimana dengan sosis yang Erlina bawa ke sekolah?&lt;/p&gt;
 &lt;p&gt;Yuk kita simak kelanjutan ceritanya yang lebih seru. Eits, masih ada sembilan cerita pendek pembangun karakter baik lainnya yang siap kamu baca. Mau tahu cerita lainnya? Yuk ikuti lembaran kisah seru di halaman buku ini.&lt;/p&gt;</t>
  </si>
  <si>
    <t>b4bfe83b-636d-45d7-b305-1acd393a01f1</t>
  </si>
  <si>
    <t>Secerah Mentari Pagi</t>
  </si>
  <si>
    <t>Sugiyarti</t>
  </si>
  <si>
    <t>978-623-8024-09-4</t>
  </si>
  <si>
    <t>978-623-8024-10-0</t>
  </si>
  <si>
    <t>&lt;p&gt;&lt;em&gt;Secerah Mentari Pagi&lt;/em&gt;&amp;nbsp;merupakan buku antologi puisi tentang doa dan harapan, kenangan, patriotisme dan perjuangan dan nasehat bijak dari Al-Qur&amp;rsquo;an surat Al Kahfi.&lt;/p&gt;
 &lt;p&gt;Kumpulan puisi ini membawa Anda melewati jutaan rasa penuh kenangan, harapan maupun emosi yang tak tersampaikan dalam ucapan.&lt;/p&gt;
 &lt;p&gt;Keindahan kata terurai dalam buku ini. Ingin tahu rahasia sebuah hati? Selamat membaca&amp;nbsp;&lt;em&gt;Secerah Mentari Pagi&lt;/em&gt;, sebuah antologi puisi seorang Sugiyarti.&lt;/p&gt;</t>
  </si>
  <si>
    <t>a69c600d-e8f4-4311-be71-08f74c8d38c7</t>
  </si>
  <si>
    <t>45 Pelangi Kehidupan</t>
  </si>
  <si>
    <t>Oktaviana Sri Rejeki</t>
  </si>
  <si>
    <t>978-623-8024-12-4</t>
  </si>
  <si>
    <t>978-623-8024-11-7</t>
  </si>
  <si>
    <t>&lt;p&gt;Seringkali aku tak pahami&lt;/p&gt;
 &lt;p&gt;Jalan-jalan dan rencana-Mu&lt;/p&gt;
 &lt;p&gt;Seringkali aku tak mengerti&lt;/p&gt;
 &lt;p&gt;Keputusan-keputusan-Mu&lt;/p&gt;
 &lt;p&gt;Bagaikan berjalan dalam gelapnya malam&lt;/p&gt;
 &lt;p&gt;Bagaikan menembus pekatnya kabut&lt;/p&gt;
 &lt;p&gt;&amp;nbsp;&lt;/p&gt;
 &lt;p&gt;Namun begitu aku akan tetap berjalan&lt;/p&gt;
 &lt;p&gt;Tanpa seribu pertanyaan&lt;/p&gt;
 &lt;p&gt;Walau tak kulihat jalan-jalan-Mu&lt;/p&gt;
 &lt;p&gt;Walau tak kumengerti rencana-Mu&lt;/p&gt;
 &lt;p&gt;Walau tak mampu kuraih tangan-Mu&lt;/p&gt;
 &lt;p&gt;Aku tetap mempercayai jejak-Mu&lt;/p&gt;
 &lt;p&gt;Aku percaya kebaikan hati-Mu&lt;/p&gt;
 &lt;p&gt;&amp;nbsp;&lt;/p&gt;
 &lt;p&gt;- Untuk aku yang menanti jejak-Mu -&lt;/p&gt;</t>
  </si>
  <si>
    <t>4683347a-ba58-41de-af2e-806da4a5027e</t>
  </si>
  <si>
    <t>Nukilan Lisan Seorang Insan</t>
  </si>
  <si>
    <t>Sumarni, S.Pd.</t>
  </si>
  <si>
    <t>978-623-8024-13-1</t>
  </si>
  <si>
    <t>978-623-8024-14-8</t>
  </si>
  <si>
    <t>&lt;p&gt;Buku ini terdiri atas 50 puisi yang mengajak kepada penulis khususnya dan pembaca umumnya untuk selalu bersyukur dan menghargai sesuatu ciptaan Allah yang telah perlu disyukuri. Penulis berharap, dengan membaca buku ini menjadikan penulis dan pembaca menjadi manusia yang selalu bersyukur atas nikmat-Nya dan menjadi bagian dari proses pembelajaran yang bisa diambil hikmahnya.&lt;/p&gt;</t>
  </si>
  <si>
    <t>db2e38ad-1917-4d33-bacc-f9bab35a68d7</t>
  </si>
  <si>
    <t>Kembanging Pranawa</t>
  </si>
  <si>
    <t>Dwi Ernawati</t>
  </si>
  <si>
    <t>978-623-8024-15-5</t>
  </si>
  <si>
    <t>978-623-8024-16-2</t>
  </si>
  <si>
    <t>&lt;p&gt;&amp;ldquo;Cerkak Kembanging Pranawa&amp;rdquo; kanthi maos cerkak menika saestu saged narik kawigaten ingkang badhe maos, nyariosakaken maneka warna prastawa utawi kedadosan ingkang asring dipunprangguli kawontenan saben dintenipun wonten ing pagesangan. Cerkak menika sanes cerkak ingkang cariyosipun fiktif nanging menika cariyos kasunyatan ingkang asring dipunprangguli ing pagesangan. Manungsa menika sadrema nglampahi gesang ing donya, awit saking owah gingsiring jaman menika kathah sanget prastawa-prastawa ingkang njalari kedadosan. Cariyos cerkak menika dipunkantheni pacelathon utawi antawacana kang boten runtut kathah pedotan satemah menika saged narik kawigatosan ingkang maos. Cariyos cerkak menika saged damel muwun, kaget, tintrim, bungah, sisah saha damel greget. Menika cariyos cerkak ingkang limrah dipunprangguli ing jaman menika, kados dene Parmin kang manggihi kacilakan amargi anggenipun tumindak boten dipunpenggalih rumiyin lan grusa-grusu mila dhawah amargi nabrak bis ingkang nyalip ing ngajengipun. Pungkasaning cariyos menika ngandharaken bilih manungsa menika tansah manengku puja mring Gusti kedah mawas dhiri wonteninpun prastawa-prastawa kang kang kebak godha rencana amargi owah gingsiring jaman. Awit nalika tumindak menika boten dipunpenggalih rumiyin menika ndadosaken sedaya menika damel cilaka, kuciwa, muwun, mangkel lan sapanunggalanipun.&lt;/p&gt;</t>
  </si>
  <si>
    <t>1ae05876-6da0-4ea3-b5d0-d7a217b4487e</t>
  </si>
  <si>
    <t>Pejuang Fitrah-Nya</t>
  </si>
  <si>
    <t>Sutresni</t>
  </si>
  <si>
    <t>978-623-8024-17-9</t>
  </si>
  <si>
    <t>978-623-8024-18-6</t>
  </si>
  <si>
    <t>&lt;p&gt;Hidup adalah tentang mencari sebuah berkat. Manusia patutnya mengamati, menelaah dan mensyukuri hakikat yang diterima dari Allah. Menjadikan segala sesuatunya sebagai pembelajaran untuk mewujudkan arti bahagia. Syukur merupakan kunci dalam sejarah kehidupan. Rasa terima kasih kepada Allah yang menemani kerasnya perjuangan hidup menjadikan kita bak insan yang bermartabat sebagai khalifah di bumi.&lt;/p&gt;</t>
  </si>
  <si>
    <t>937e6ff2-e37b-490e-a3b9-e449a83cd81a</t>
  </si>
  <si>
    <t>Inovasi Pembelajaran Pasca Pandemi</t>
  </si>
  <si>
    <t>Suradi, S.Pd.SD</t>
  </si>
  <si>
    <t>978-623-8024-21-6</t>
  </si>
  <si>
    <t>978-623-8024-22-3</t>
  </si>
  <si>
    <t>&lt;p&gt;Berbagai inovasi pembelajaran kini dapat digunakan dengan leluasa karena telah dilaksanakannya pembelajaran tatap muka. Bahkan kini muncul banyak variasi yang memadukan berbagai metode pembelajaran tatap muka dengan pembelajaran daring. Pemanfaatan teknologi informasi kini tetap diupayakan untuk digunakan secara maksimal.&lt;/p&gt;
 &lt;p&gt;Beberapa inovasi pembelajaran pasca pandemi diantaranya adalah penerapan konsep merdeka belajar,&amp;nbsp;&lt;em&gt;blended learning&lt;/em&gt;, pembelajaran proyek, dan juga pembelajaran STEAM. Berbagai inovasi pembelajaran tersebut dijelaskan secara rinci dalam buku ini, mulai dari konsep hingga langkah-langkah penerapannya dalam pembelajaran di kelas.&lt;/p&gt;</t>
  </si>
  <si>
    <t>e5c527af-087c-443d-9592-e02a01f4d018</t>
  </si>
  <si>
    <t>Desain Pembelajaran IPA</t>
  </si>
  <si>
    <t>Ulam Ayunda, S.Pd.Gr</t>
  </si>
  <si>
    <t>978-623-8024-25-4</t>
  </si>
  <si>
    <t>978-623-8024-29-2</t>
  </si>
  <si>
    <t>&lt;p&gt;Buku ini menyajikan beragam cara dan desain yang menarik dalam membelajarkan IPA kepada peserta didik. Harapannya bahwa peserta didik akan tertarik dan senang dengan belajar IPA karena disajikan dengan cara yang menarik pula. Sekarang saatnya Anda akan menikmati indahnya mengajar dengan dibarengi antusias para peserta didik dalam menerima kehadiran Anda di kelas. Selamat membaca!&lt;/p&gt;</t>
  </si>
  <si>
    <t>654a0679-e33d-497b-a000-1dc875e0224d</t>
  </si>
  <si>
    <t>Strategi Jitu Pembelajaran Matematika Asyik dan Seru</t>
  </si>
  <si>
    <t>Susi Yati, S.Pd</t>
  </si>
  <si>
    <t>978-623-8024-27-8</t>
  </si>
  <si>
    <t>978-623-8024-28-5</t>
  </si>
  <si>
    <t>&lt;p&gt;Mengapa banyak siswa yang menganggap matematika adalah mata pelajaran yang sangat sulit? Hal itu dikarenakan mereka sudah menanamkan pernyataan bahwa &amp;ldquo;Matematika itu sulit&amp;rdquo; sedari awal sehingga pikiran siswa menjadi terisolasi dan enggan untuk belajar matematika dengan cara yang lebih menyenangkan lagi.&lt;/p&gt;
 &lt;p&gt;Guru tidak bisa menyalahkan siswa sepenuhnya. Hal itu dikarenakan guru tidak cukup berhasil dalam menerapkan proses pembelajaran yang menyenangkan. Banyak siswa yang tidak terlalu menyukai guru mata pelajaran matematika mereka di sekolah. Pandangan mereka terhadap guru matematika adalah menyeramkan. Dengan demikian guru harus segera mengganti strategi dan metode pembelajaran matematika di kelas.&lt;/p&gt;
 &lt;p&gt;Buku ini akan mengupas tuntas bagaimana seorang guru mengajarkan matematika&amp;nbsp;dengan strategi yang tepat&amp;nbsp;sehingga siswa merasa senang dan tidak takut belajar matematika. Berbagai macam bentuk strategi pembelajaran matematika ada di dalam buku ini. Selamat membaca!&lt;/p&gt;</t>
  </si>
  <si>
    <t>fadd5933-df7e-448a-b9d2-6337e9dba162</t>
  </si>
  <si>
    <t>Desain Pembelajaran IPA Asyik dan Menyenangkan</t>
  </si>
  <si>
    <t>978-623-8024-30-8</t>
  </si>
  <si>
    <t>978-623-8024-26-1</t>
  </si>
  <si>
    <t>1b1f5f7f-0deb-4da4-983a-58f62b07a2f6</t>
  </si>
  <si>
    <t>Cara Mudah dan Cepat Belajar Presentasi Dalam Bahasa Inggris</t>
  </si>
  <si>
    <t>Dr. Yunitari Mustikawati, S.S., M.A</t>
  </si>
  <si>
    <t>978-623-8024-36-0</t>
  </si>
  <si>
    <t>978-623-8024-35-3</t>
  </si>
  <si>
    <t>&lt;p&gt;Buku ini menyajikan cara mudah dan cepat mempelajari presentasi dalam Bahasa Inggris untuk memfasilitasi kebutuhan dikalangan akademik maupun non-akademik yang harus melakukan presentasi di seminar atau pertemuan daring maupun luring. Buku ini terdiri dari 16 bab yang setiap babnya mencakup tujuan, variasi ekspresi dalam melakukan presentasi disertai latihan untuk mendemonstrasikan 15 keterampilan yang diajarkan dan diakhiri dengan proyek atau tugas akhir dengan mendemonstrasikan presentasi dengan topik bahasan Anda.&lt;/p&gt;</t>
  </si>
  <si>
    <t>b4442cd7-3d81-43c2-8b35-9269e7876711</t>
  </si>
  <si>
    <t>Media dan Sumber Belajar IPS</t>
  </si>
  <si>
    <t>Abdul Kholiq, S.Pd</t>
  </si>
  <si>
    <t>978-623-8024-38-4</t>
  </si>
  <si>
    <t>978-623-8024-37-7</t>
  </si>
  <si>
    <t>&lt;p&gt;Tak lengkap rasanya apabila dalam kegiatan belajar mengajar tidak ada media dan sumber belajar. Keduanya merupakan salah satu pokok atau dasar yang diperlukan seorang guru saat akan mengajar siswanya. Kedua hal itupun berkaitan satu sama lain, dimana media berperan sebagai alat yang digunakan saat belajar mengajar sedangkan sumber adalah asal bahan ajar yang dirujuk sebagai materi yang akan diberikan kepada peserta didik nantinya.&lt;/p&gt;
 &lt;p&gt;Buku ini akan mengupas tuntas media pembelajaran dan sumber belajar dalam mata pelajaran IPS. Tentunya buku ini sangat membantu para pembaca utamanya guru IPS sebagai referensi sumber bacaan untuk menambah wawasan dan keilmuan di bidang IPS.&lt;/p&gt;</t>
  </si>
  <si>
    <t>70eb6e4e-e6d3-433c-be36-785b24ddc85a</t>
  </si>
  <si>
    <t>Tentang Pahlawan</t>
  </si>
  <si>
    <t>Kumpulan Puisi</t>
  </si>
  <si>
    <t>Sri Widayati, S.Pd.SD</t>
  </si>
  <si>
    <t>978-623-8024-42-1</t>
  </si>
  <si>
    <t>978-623-8024-41-4</t>
  </si>
  <si>
    <t>&lt;p&gt;Pahlawan. Sebuah kata yang sarat dengan makna perjuangan. Perjuangan dalam bentuk apa&amp;nbsp;pun baik jiwa raga, harta, dan&amp;nbsp; takhta dikorbankannya. Sebagai pengingat diri bahwa kita janganlah menjadi JASMERAH (jangan pernah melupakan sejarah). Bangsa yang besar adalah bangsa yang menghargai jasa para pahlawan. Sebagai generasi penerus bangsa, kita harus meneladani sikap dari para pahlawan pejuang negeri ini. Bagaimana cara kita meneladaninya? Apakah kita sudah berjuang seperti mereka? Beragam jenis keteladanan dan sosok pahlawan akan disuguhkan dalam buku ini. Apa, siapa, dan bagaimana, simak saja puisi karya seorang pendidik berikut ini!&lt;/p&gt;</t>
  </si>
  <si>
    <t>cbbcc756-9e75-41e8-a376-e93264d191eb</t>
  </si>
  <si>
    <t>Kilasan Puisiku</t>
  </si>
  <si>
    <t>Magdalena D.S., S.Pd</t>
  </si>
  <si>
    <t>978-623-8024-49-0</t>
  </si>
  <si>
    <t>978-623-8024-50-6</t>
  </si>
  <si>
    <t>&lt;p&gt;&amp;ldquo;Tak terhitung berapa kali jalan meliuk&amp;rdquo;&lt;br /&gt;
 &amp;nbsp;&lt;br /&gt;
 &amp;ldquo;Ada niat tuk disambut&lt;br /&gt;
 Bukan hanya mengkaji&amp;rdquo;&lt;br /&gt;
 &amp;nbsp;&lt;br /&gt;
 &amp;ldquo;Banyak cerita yang belum kukatakan&lt;br /&gt;
 Menyibak rumput hijau, dedaunan&lt;br /&gt;
 Bahkan semak berduri dan ilalang&amp;rdquo;&lt;br /&gt;
 &amp;nbsp;&lt;br /&gt;
 &amp;ldquo;Sekarang kita menggores waktu&amp;rdquo;&lt;br /&gt;
 &amp;nbsp;&lt;br /&gt;
 &amp;ldquo;Jatuh dan bangkit lagi&amp;rdquo;&lt;/p&gt;</t>
  </si>
  <si>
    <t>9cd7017d-31f3-4a43-bf31-f9324d934786</t>
  </si>
  <si>
    <t>Dunia Mimpiku</t>
  </si>
  <si>
    <t>Ritartini</t>
  </si>
  <si>
    <t>978-623-8024-47-6</t>
  </si>
  <si>
    <t>978-623-8024-48-3</t>
  </si>
  <si>
    <t>&lt;p&gt;&amp;ldquo;Ya&amp;hellip;, aku sama sepertimu &amp;hellip;&lt;/p&gt;
 &lt;p&gt;Mencintai dalam diam &amp;hellip;&lt;/p&gt;
 &lt;p&gt;Menyembunyikan kasih sayang &amp;hellip;&lt;/p&gt;
 &lt;p&gt;Meski tidak banyak kalimat yang terucap saat bersama&amp;rdquo;&lt;/p&gt;
 &lt;p&gt;&amp;nbsp;&lt;/p&gt;
 &lt;p&gt;&amp;ldquo;Di balik langkah-langkah kecil&lt;/p&gt;
 &lt;p&gt;&amp;nbsp;Dan langkah-langkah besar&amp;rdquo;&lt;/p&gt;
 &lt;p&gt;&amp;nbsp;&lt;/p&gt;
 &lt;p&gt;&amp;ldquo;Hingga titik penghabisan darah&lt;/p&gt;
 &lt;p&gt;&amp;nbsp;Janganlah kita bercerai-berai&amp;rdquo;&lt;/p&gt;
 &lt;p&gt;&amp;nbsp;&lt;/p&gt;
 &lt;p&gt;&amp;ldquo;Tak&amp;rsquo;kan terpisah&amp;rdquo;&lt;/p&gt;</t>
  </si>
  <si>
    <t>97608b40-d708-4863-9a66-dba937ff10c7</t>
  </si>
  <si>
    <t>Si Pelompat, Bubu</t>
  </si>
  <si>
    <t>978-623-8024-58-2</t>
  </si>
  <si>
    <t>978-623-8024-57-5</t>
  </si>
  <si>
    <t>&lt;p&gt;Ada banyak cara dalam mengedukasi anak di usia dini. Salah satunya dengan membacakan buku cerita.&lt;br /&gt;
 Cerita fabel merupakan cerita dengan tokoh hewan yang memiliki perilaku dan masalah kehidupan layaknya manusia. Cerita fabel umumnya memiliki pesan nasihat secara eksplisit atau implisit.&lt;br /&gt;
 Melalui cerita fabel, baik orang tua maupun pengajar, dapat mengedukasi si kecil dengan pengalaman seru dan imajinasi yang beragam.&lt;/p&gt;</t>
  </si>
  <si>
    <t>fed88886-6934-4fe3-b53a-a986c32ab000</t>
  </si>
  <si>
    <t>Kelinciku</t>
  </si>
  <si>
    <t>Ani Sukarsih, S.Pd.AUD</t>
  </si>
  <si>
    <t>978-623-8024-59-9</t>
  </si>
  <si>
    <t>978-623-8024-60-5</t>
  </si>
  <si>
    <t>&lt;p&gt;Puisi anak merupakan salah satu sarana bagi pendidik PAUD/TK untuk menanamkan kepada anak didiknya mengenali benda-benda ciptaan Tuhan. Melalui pembelajaran pembacaan puisi, diharapkan anak didik mampu belajar mencintai lingkungan yang ada di sekitar mereka.&lt;/p&gt;
 &lt;p&gt;Selain itu, anak didik dapat mengekspresikan dan mencurahkan perasaannya melalui berpuisi. Sehingga, melalui pembacaan puisi, selain mengenalkan ciptaan Tuhan, anak didik dapat menjaga keberlangsungan alam sekitar.&lt;/p&gt;</t>
  </si>
  <si>
    <t>c4eb1b66-c071-423d-976f-5d0832b0af68</t>
  </si>
  <si>
    <t>Guru Penggerak, Merdeka dan Memesona</t>
  </si>
  <si>
    <t>Erwin Widiasworo, S.Pd</t>
  </si>
  <si>
    <t>978-623-8024-62-9</t>
  </si>
  <si>
    <t>978-623-8024-61-2</t>
  </si>
  <si>
    <t>&lt;p&gt;Guru Penggerak memiliki berbagai kompetensi yang sangat berguna bagi proses perubahan di dunia pendidikan agar menjadi lebih baik. Guru penggerak adalah aktor perubahan dalam dunia pendidikan. Bagaimana peran dan tanggung jawab Guru Penggerak pada dunia pendidikan? Bagaimana konsep merdeka belajar, hingga mewujudkan sosok guru yang memesona di abad 21? Semua tersaji secara lengkap dalam buku ini.&lt;/p&gt;</t>
  </si>
  <si>
    <t>43d3d001-d4f8-4199-a431-5b51a1131adc</t>
  </si>
  <si>
    <t>Jurus Mendatangkan Mood Belajar</t>
  </si>
  <si>
    <t>Erwin Widiasworo, Arif Rinaldy, C. Hartiningsih, Miftakhudin</t>
  </si>
  <si>
    <t>978-623-8024-63-6</t>
  </si>
  <si>
    <t>978-623-8024-64-3</t>
  </si>
  <si>
    <t>&lt;p&gt;Siapa sih yang nggak pengen punya prestasi bagus? Semua pelajar dan mahasiswa yang normal mestinya punya keinginan untuk selalu mendapatkan prestasi belajar yang bagus dan memuaskan. Cuma, untuk bisa menggapai itu semua, tentunya ada syarat dan ketentuan berlaku yaitu belajar dengan tekun. Hanya saja untuk belajar itu males banget dan membosankan. Buku ini membahas secara lugas gimana cara mendapatkan&amp;nbsp;&lt;em&gt;mood&lt;/em&gt;&amp;nbsp;belajar yang baik sehingga kamu akan tetap dapat belajar dengan posisi dan suasana belajar yang lebih asyik dan nyaman.&lt;/p&gt;
 &lt;p&gt;&amp;nbsp;&lt;/p&gt;</t>
  </si>
  <si>
    <t>7811e976-95d9-4a05-88c9-36207645525b</t>
  </si>
  <si>
    <t>Tukang Parkir Negeri Konoha</t>
  </si>
  <si>
    <t>Jasmiko</t>
  </si>
  <si>
    <t>978-623-8024-65-0</t>
  </si>
  <si>
    <t>&lt;p&gt;Hidup di bangsa sendiri, tapi merasa seperti hidup di negeri seberang. Itulah kebanyakan kita, hidup di sebuah bangsa yang tidak benar-benar merdeka dalam mental.&lt;/p&gt;
 &lt;p&gt;Memang merdeka tahun 1945, tapi hanya sebuah simbolis. Nyatanya, sekarang kita hidup di bawah intimidasi peraturan, tidak terkecuali seorang tukang parkir.&lt;/p&gt;
 &lt;p&gt;Bagaimana kehidupan mereka? Apakah baik-baik saja? Kita merasa kesal setiap kali harus bayar parkir ketika berbelanja di sebuah minimarket, padahal tidak lama, pun ada tulisan gratis parkir.&lt;/p&gt;</t>
  </si>
  <si>
    <t>8aadf938-d444-44a7-af32-7de404887ab1</t>
  </si>
  <si>
    <t>Trust Yourself, You Can Do It</t>
  </si>
  <si>
    <t>Muftihaturrahmah Burhamzah, Lely Novia</t>
  </si>
  <si>
    <t>978-623-8024-69-8</t>
  </si>
  <si>
    <t>978-623-8024-68-1</t>
  </si>
  <si>
    <t>&lt;p&gt;This book aims to help readers develop the interpersonal skills needed for success in the workplace and personal life. In this book, the author uses inspiring stories to teach readers how to overcome challenges, manage emotions and conflicts, build healthy relationships, improve collaboration, and become good leaders.&lt;/p&gt;
 &lt;p&gt;Each story provides a different lesson and can help readers understand various situations and challenges in interpersonal relationships. For example, one story teaches readers how to step out of their comfort zone and overcome fear to achieve their goals. Another story teaches the importance of patience and how to deal with frustration when facing obstacles in achieving goals.&lt;/p&gt;
 &lt;p&gt;The book also discusses topics such as anger management, improving communication skills, and understanding other people&amp;#39;s perspectives. Readers will learn techniques that can help them resolve conflicts and build healthy relationships with others.&lt;/p&gt;
 &lt;p&gt;In addition, the book also discusses how to become a good and effective leader. Readers will learn leadership skills such as how to motivate and inspire others, how to make the right decisions, and how to lead with integrity.&lt;/p&gt;
 &lt;p&gt;By reading this book, readers will gain deeper insights into themselves and can develop important interpersonal skills for their personal and professional success.&lt;/p&gt;</t>
  </si>
  <si>
    <t>fc324807-2bb9-4d01-b008-8fc430548bd6</t>
  </si>
  <si>
    <t>Embun Pagi</t>
  </si>
  <si>
    <t>Heri Susetyo, S.Pd.SD</t>
  </si>
  <si>
    <t>978-623-8024-71-1</t>
  </si>
  <si>
    <t>978-623-8024-72-8</t>
  </si>
  <si>
    <t>&lt;p&gt;Buku Antologi Puisi Embun Pagi ini berisi kumpulan puisi dengan mengambil beberapa tema dengan harapan puisi-puisi yang telah terkumpul menjadi lebih banyak warna dan tidak membosankan bagi pembaca dari satu ke puisi lain.&lt;/p&gt;</t>
  </si>
  <si>
    <t>9ff3a9d6-5b96-46c9-93a7-3325ceedd7ab</t>
  </si>
  <si>
    <t>Rindu yang Tak Sempurna</t>
  </si>
  <si>
    <t>978-623-8024-74-2</t>
  </si>
  <si>
    <t>978-623-8024-73-5</t>
  </si>
  <si>
    <t>&lt;p&gt;&lt;em&gt;Rindu yang Tak Sempurna&lt;/em&gt;&amp;nbsp;adalah suara hati.&amp;nbsp;Hati yang terluka dan dihina karena cinta.&amp;nbsp;Hati yang nelangsa sebab asa yang tertunda.&amp;nbsp;Sedang rindu menumbuh terselubung oleh perbedaan karsa.&amp;nbsp;Hati yang menggores bak pena melukis di atas kanvas,&amp;nbsp;kanvas kehidupan.&lt;/p&gt;
 &lt;p&gt;Sebagai perempuan yang hidup&amp;nbsp; berjalan di&amp;nbsp;antara perbedaan-perbedaan&amp;nbsp; sulit disatukan,&amp;nbsp;keperkasaan adalah sebuah pembuktian.&amp;nbsp;Bukan tanpa alasan, namun justru karena sebuah alasan itulah maka kita tumbuh semakin angkuh atas kemampuan.&lt;/p&gt;
 &lt;p&gt;Angkuh&amp;nbsp;atas kemampuan,&amp;nbsp;kemandirian,&amp;nbsp;kekokohan bukan untuk menyalahi takdir,&amp;nbsp;tetapi bahwa Dia telah menyediakan takdir terbaik bagi setiap hamba-Nya yang ikhlas.&lt;/p&gt;
 &lt;p&gt;Berjuanglah wahai perempuan,&amp;nbsp;besarkan hati,&amp;nbsp;ubahlah rindu yang tak sempurna menjadi sebuah keindahan.&amp;nbsp;Tunjukan pada dunia bahwa kamu adalah yang sempurna hatinya.&lt;/p&gt;
 &lt;p&gt;&lt;em&gt;Rindu yang&amp;nbsp;&lt;/em&gt;&lt;em&gt;T&lt;/em&gt;&lt;em&gt;ak Sempurna untuk kalian.&lt;/em&gt;&lt;/p&gt;</t>
  </si>
  <si>
    <t>03eb4862-95b8-4b80-8eac-ec97687724af</t>
  </si>
  <si>
    <t>Mahaseri BADW. Biografi Wayang Jawa</t>
  </si>
  <si>
    <t>St. Wid</t>
  </si>
  <si>
    <t>978-623-8024-78-0</t>
  </si>
  <si>
    <t>978-623-8024-75-9</t>
  </si>
  <si>
    <t>Drama</t>
  </si>
  <si>
    <t>&lt;p&gt;Sekuel 0 MARCAPADA adalah lanjutan Biografi Wayang Jawa.&lt;/p&gt;
 &lt;p&gt;Marcapada memaparkan kisah awal mula terjadinya titah di alam semesta. Walau pada awal hanya merupakan cerita abstrak tak bisa digambarkan namun berkembang hingga menjadi aneka titah yang bisa digambarkan.&lt;/p&gt;
 &lt;p&gt;Secara tidak langsung penggemar wayang seperti dibolehkan mengintip suwarga walau mungkin berbeda dengan surga yang kita yakini. Percaya yang mana, dipersilakan. BADW hanya cerita fantasi tutur tinutur yang ditulis ulang.&lt;/p&gt;</t>
  </si>
  <si>
    <t>cf64355c-9498-4a0c-addc-140c03228c68</t>
  </si>
  <si>
    <t>Ngungak Kapanewon Imogiri</t>
  </si>
  <si>
    <t>Mujiyana, Suprihatin, KRT. H. Rinta Iswara, Sudiharjo Cakra Atmaja, Murti Wardani</t>
  </si>
  <si>
    <t>978-623-8024-76-6</t>
  </si>
  <si>
    <t>978-623-8024-77-3</t>
  </si>
  <si>
    <t>&lt;p&gt;Perkembangan jaman wis mesthi melu lakune peradaban manungsa. Geguritan kudu bisa melu andhil potret keadaan ing jaman saiki. Geguritan karya sastra Jawa kaya dene puisi kang bebas ora ana aturan aturan baku. Geguritan &amp;quot;Ngungak Kapenewon Imogiri&amp;quot; nyuplik utawa gambaran kang ana ing Kapanewon Imogiri.&lt;/p&gt;
 &lt;p&gt;Ing pangajab generasi penerus ora nglalekake kasusastran Jawa kang adi luhung. Bisa melu nyebarke warta menawa Kapanewon&amp;nbsp; Imogiri iku papan wisata, papan kuliner uga papan kang akeh nyimpen sejarah lan kabudhayan kang kudu di uri-uri.&lt;/p&gt;
 &lt;p&gt;Geguritan &amp;ldquo;Ngungak Kapanewon Imogiri&amp;rdquo; bisa aweh wawasan apa kang ana ing wewengkon Kapanewon Imogiri. Para-para kang durung magerteni endahing Kapanewon Imogiri diprayogekake mundhut lan maca buku iki.&lt;/p&gt;
 &lt;p&gt;Bapak Drs. H. Totok Sudarto M.Pd selaku Ketua PGRI Kabupaten Bantul, atur pangandikan, bilih buku geguritan Ngungak Kapenewon Imogiri&amp;nbsp; menika sae sanget kagem wacan lan pangretosan manopo ingkang wonten ing Kapanewon Imogiri babagan budaya , wisata, lan kuliner ipun.&lt;/p&gt;</t>
  </si>
  <si>
    <t>b2c72969-fc03-4047-acfb-fc379053e6c8</t>
  </si>
  <si>
    <t>Sa'adah Bunga Mawar Tak Berduri</t>
  </si>
  <si>
    <t>Mujiyana</t>
  </si>
  <si>
    <t>978-623-8024-79-7</t>
  </si>
  <si>
    <t>978-623-8024-80-3</t>
  </si>
  <si>
    <t>&lt;p&gt;&lt;em&gt;Sa&amp;rsquo;adah Bunga Mawar Tak Berduri&lt;/em&gt;&lt;em&gt;.&amp;nbsp;&lt;/em&gt;Sebuah kisah perkara perempuan juga isi hatinya. Ditinggalkan dan meninggalkan.&lt;/p&gt;
 &lt;p&gt;Sa&amp;rsquo;adah. Wanita&amp;nbsp;yang selalu dihadapkan pilihan namun&amp;nbsp;seakan&amp;nbsp;dia tak berdaya menolak kenyataan hidup. Bagai bunga mawar tak berduri yang seolah tak punya senjata untuk membela diri.&lt;/p&gt;
 &lt;p&gt;Tabir menyingkap keteguhan hatinya, membawa beban bapak yang telah tiada, menanggung hidup keluarga dan menjadi tulang punggung adik-adiknya.&lt;/p&gt;
 &lt;p&gt;Diorama rumah tangga, memenuhi pikir. Cinta dari sebuah perjodohan. Akankah berakhir manis?&lt;/p&gt;</t>
  </si>
  <si>
    <t>7cf9dde0-8a37-4699-b3b7-92b13b2d5b7a</t>
  </si>
  <si>
    <t>Business &amp; Love</t>
  </si>
  <si>
    <t>Fatimah Hidayahni Amin ... [et al.]</t>
  </si>
  <si>
    <t>978-623-8024-81-0</t>
  </si>
  <si>
    <t>978-623-8024-82-7</t>
  </si>
  <si>
    <t>&lt;p&gt;The collection of poems about Business and Love is a thoughtful exploration of how these two concepts intersect in human life. The poets express their feelings and thoughts on the complex relationship between love and business, as well as the ways in which they influence each other.&lt;/p&gt;
 &lt;p&gt;Some of the poems offer a romantic and idealistic perspective on the relationship between love and business, portraying them as two complementary forces that can work together to create a fulfilling and prosperous life. Other poems, however, offer a more cynical view, highlighting the ways in which business can destroy love and vice versa.&lt;/p&gt;
 &lt;p&gt;The poems cover a wide range of topics, including the role of money in relationships, the challenges of balancing career and romance, and the impact of social and cultural norms on love and business. Each poem provides a unique perspective on the subject matter, and the collection as a whole offers a rich and nuanced exploration of the intersection of love and business.&lt;/p&gt;
 &lt;p&gt;Overall, the collection of poems about Business and Love is a compelling and thought-provoking work that will resonate with readers who are interested in exploring the complex and multifaceted relationship between these two essential aspects of human life.&lt;/p&gt;</t>
  </si>
  <si>
    <t>65dd5633-d669-46f2-abd8-41c3b81a3cda</t>
  </si>
  <si>
    <t>Owah-Owahe Jaman</t>
  </si>
  <si>
    <t>Tri Heriyanto</t>
  </si>
  <si>
    <t>978-623-8024-86-5</t>
  </si>
  <si>
    <t>978-623-8024-85-8</t>
  </si>
  <si>
    <t>&lt;p&gt;Owah-Owahe Jaman, inggih menika kempalan geguritan ingkang isinipun kasunyatan gesang padintenan ingkang dipunalami dening para warga masarakat. Geguritan ditulis kanthi ngutamakake pesen moral lan cara solah bawa ing jaman kang angel iki. Pamrayogi humor ingkang dipunandharaken inggih menika pamrayogi dhateng para mudha supados taksih saged mapan wonten ing lingkungan sosial, ngutamakaken kesopanan, gesang ingkang andhap, pidhato ingkang sakmenika wiwit ngalami kemunduran tata krama saha tata krama menika dipun rangkep wonten ing makalah menika.&lt;/p&gt;
 &lt;p&gt;Pangripta uga nyoba ngemas prastawa-prastawa aktual ing masyarakat kanggo nuwuhake tumindak ngadhepi kanyatan urip lan cara ngadhepi. Pesan moral ingkang sengaja dipunandharaken wonten ing seratan menika murni boten wonten gregetipun, ananging minangka langkah kangge nuwuhaken literasi.&lt;/p&gt;</t>
  </si>
  <si>
    <t>47a5594a-96ba-44de-b35f-7f41a168300b</t>
  </si>
  <si>
    <t>Cahaya Cinta dan Kerinduan</t>
  </si>
  <si>
    <t>Nurzannah Sari Nasution</t>
  </si>
  <si>
    <t>978-623-8024-88-9</t>
  </si>
  <si>
    <t>978-623-8024-87-2</t>
  </si>
  <si>
    <t>&lt;p&gt;Mentari dalam gulita, cahaya dalam kegelapan. Hadirmu seperti pelangi, memberi keindahan dalam hidupku. Disetiap nafas cintaku, kupanjatkan doa pada yang Maha Kuasa. Bukan cinta sesaat, buka fata morgana.&lt;/p&gt;</t>
  </si>
  <si>
    <t>e5383f58-618e-4015-981d-237ec73f2705</t>
  </si>
  <si>
    <t>Sajak Awal Rembulan</t>
  </si>
  <si>
    <t>Nurdah, S.Pd</t>
  </si>
  <si>
    <t>978-623-8024-97-1</t>
  </si>
  <si>
    <t>978-623-8024-98-8</t>
  </si>
  <si>
    <t>&lt;p&gt;Buku antologi puisi &amp;ldquo;Sajak Awal Rembulan &amp;ldquo; merupakan karya puisi dengan berbagai tema yang berbicara peristiwa memaknai serta turut menghadirkan realitas kehidupan. Mengutamakan kebebasan berekspresi dalam imajinasi kata akan tetapi mempunyai makna.&lt;/p&gt;
 &lt;p&gt;Buku ini tersirat untaian doa, harapan, cita-cita para generasi dan juara masa depan dalam menggapai asa. Namun tak lupa pula dia membingkai rasa hormatnya kepada pencipta dalam larik-larik penuh makna. Motivasi terhadap diri untuk mampu memberi cahaya terang laksana sinar rembulan.&lt;/p&gt;
 &lt;p&gt;Kumpulan puisi ini mengandung makna tentang rasa bangga dan tetap menjaga adab dalam setiap langkah dalam menjalankan tugas profesi setiap manusia. Serta ungkapan rasa syukur atas keagungan dengan berbagai keanekaragaman dan keanggunan alam.&lt;/p&gt;
 &lt;p&gt;Bacalah buku kumpulan puisi ini sebagai bentuk kecintaan dan rindu pada nilai kemanusiaan, nilai-nilai pendidikan meluruskan paradigma tentang memaknai cerita kehidupan yang sejati. Semoga bermanfaat, memberi semangat dan mampu menambah wawasan bagi para pembaca sekalian.&lt;/p&gt;</t>
  </si>
  <si>
    <t>e03c6b7b-046c-4705-b3b7-6cdc75eadd5c</t>
  </si>
  <si>
    <t>Cermin Rasa</t>
  </si>
  <si>
    <t>Endah Wahyuningsih</t>
  </si>
  <si>
    <t>978-623-8024-99-5</t>
  </si>
  <si>
    <t>978-623-8297-00-9</t>
  </si>
  <si>
    <t>&lt;p&gt;Cermin Rasa, sebuah buku kumpulan puisi yang merupakan ungkapan rasa dan pengalaman penulis dalam berkehidupan sosial. Menghadirkan 88 judul antara lain : Sahabat Terhalang Petang, Inspirasi, Cerita Tentang Ibu, Bendera Setengah Tiang, Penulis Bagai Kunang-Kunang, Koma di Penghujung, Filosofi Air Mata, dll.&lt;/p&gt;
 &lt;p&gt;Dengan membaca buku Cermin Rasa ini akan memberikan kepekaan, tentang perbedaan, kecintaan pada kemanusiaan, alam, dan cinta yang sejati, serta kerendahan hati sebagai makhluk ciptaan Tuhan.&lt;/p&gt;</t>
  </si>
  <si>
    <t>1c8c2d5a-11a0-4efb-ab1c-f136d4ef3083</t>
  </si>
  <si>
    <t>Membangun Sekolah Berbasis QR Code</t>
  </si>
  <si>
    <t>Prastowo Widagdo</t>
  </si>
  <si>
    <t>978-623-8297-07-8</t>
  </si>
  <si>
    <t>978-623-8297-08-5</t>
  </si>
  <si>
    <t>&lt;p&gt;Buku ini membahas berbagai topik penting seperti pengenalan tentang teknologi QR Code, cara membangun aplikasi QR Code, serta cara mengimplementasikan teknologi QR Code pada berbagai aspek pendidikan seperti dalam proses belajar mengajar, kegiatan ekstrakurikuler, dan administrasi sekolah. Selain itu, buku ini juga membahas tentang bagaimana QR Code dapat digunakan sebagai alat evaluasi dan pemantauan kegiatan siswa di sekolah.&lt;/p&gt;</t>
  </si>
  <si>
    <t>f1ae9114-2a6b-4a46-aea7-6282becf746c</t>
  </si>
  <si>
    <t>Pengait Hati</t>
  </si>
  <si>
    <t>Nur Rohmah Setiyawati</t>
  </si>
  <si>
    <t>978-623-8297-01-6</t>
  </si>
  <si>
    <t>978-623-8297-02-3</t>
  </si>
  <si>
    <t>&lt;p&gt;Melalui lembaran-lembaran puisi ini, kita akan diajak untuk menyelami ke dalam hati yang paling dalam. Dari rintihan kesedihan hingga sorot kegembiraan, puisi-puisi ini mengekspresikan perasaan yang tulus dan jujur. Setiap kata dipilih dengan hati-hati, menyampaikan emosi yang sulit diungkapkan dengan kata-kata biasa. Ia adalah jejak perjalanan jiwa yang mengalir dalam irama puisi. Bergabunglah dalam perjalanan ini, temukan kekuatan dan ketenangan dalam kata-kata yang tumbuh dari dalam hati.&lt;/p&gt;</t>
  </si>
  <si>
    <t>b072411b-a6cb-4dc0-aa2c-c492d7f0521f</t>
  </si>
  <si>
    <t>Cinta dan Cita-Cita</t>
  </si>
  <si>
    <t>Murni Mahmud ... [et al.]</t>
  </si>
  <si>
    <t>978-623-8297-03-0</t>
  </si>
  <si>
    <t>978-623-8297-04-7</t>
  </si>
  <si>
    <t>&lt;p&gt;Antologi &amp;quot;Cinta dan Cita- Cita &amp;quot; adalah sebuah kumpulan puisi yang mencerahkan dan memotivasi. Ia membangkitkan semangat pembaca untuk menjalani kehidupan dengan penuh cinta dan berani mengejar cita-cita mereka. Puisi-puisi dalam antologi ini akan merasuk ke dalam jiwa, menggugah hati, dan mendorong pembaca untuk berani bermimpi dan berjuang meraih apa yang mereka impikan.&lt;/p&gt;</t>
  </si>
  <si>
    <t>457ef2eb-6c9b-4e05-b3ea-dede87d68e01</t>
  </si>
  <si>
    <t>Sekolah Siaga Kependudukan</t>
  </si>
  <si>
    <t>Hj. Dini Indriani, M.Pd</t>
  </si>
  <si>
    <t>978-623-8297-05-4</t>
  </si>
  <si>
    <t>978-623-8297-06-1</t>
  </si>
  <si>
    <t>&lt;p&gt;Sekolah Siaga Kependudukan (SSK) adalah sekolah yang mengintegrasikan pendidikan kependudukan dan keluarga berencana dalam beberapa mata pelajaran sebagai pengayaan materi pembelajaran. Selain itu, terdapat pojok kependudukan sebagai salah satu sumber belajar peserta didik sebagai upaya pembentukan generasi berencana, agar guru dan peserta didik dapat memahami isu kependudukan dan mampu mengintegrasikan isu kependudukan ke dalam pembelajaran sesuai dengan kurikulum yang berlaku.&lt;/p&gt;
 &lt;p&gt;Buku ini memaparkan secara komprehensif tentang Sekolah Siaga Kependudukan yang dilatarbelakangi oleh amanat undang-undang Nomor 52 Tahun 2009 tentang Perkembangan Kependudukan dan Pembangunan Keluarga Berencana.&lt;/p&gt;</t>
  </si>
  <si>
    <t>aecce636-aafb-4977-b983-39a783bb33da</t>
  </si>
  <si>
    <t>Emansipasi Wanita Berjilbab Merah</t>
  </si>
  <si>
    <t>Juliarni</t>
  </si>
  <si>
    <t>978-623-8297-09-2</t>
  </si>
  <si>
    <t>978-623-8297-10-8</t>
  </si>
  <si>
    <t>&lt;p&gt;Puisi adalah laboratorium kebahasaan, di mana kata-kata memesona hati sebagian orang. Ilusi yang menghipnotis tanpa nyata. Namun, tersembunyi di dalamnya, puisi menjadi suara jiwa yang terpendam. Ungkapan hati yang terdiam, tak tersampaikan oleh sesuatu yang menghalanginya.&lt;br /&gt;
 &lt;br /&gt;
 Buku ini mengupas puncak berbagai tema dalam satu kesatuan. Ia menampung kisah keluarga, kerinduan, cinta terhadap Sang Pencipta, serta segala bencana yang melanda bumi ini.&lt;/p&gt;</t>
  </si>
  <si>
    <t>280744b4-d8d6-4598-af8c-3ec9a87310d6</t>
  </si>
  <si>
    <t>Strategi Efektif dalam Pembelajaran Bahasa Asing</t>
  </si>
  <si>
    <t>Alamsyah</t>
  </si>
  <si>
    <t>978-623-8297-12-2</t>
  </si>
  <si>
    <t>978-623-8297-11-5</t>
  </si>
  <si>
    <t>&lt;p&gt;&amp;ldquo;Strategi Efektif dalam Pembelajaran Bahasa Asing&amp;rdquo; adalah sebuah panduan komprehensif yang dirancang untuk membantu pembaca mengembangkan kemampuan dalam mempelajari bahasa asing secara efektif. Buku ini berisi berbagai strategi yang telah terbukti efektif dalam mempercepat proses pembelajaran bahasa asing.&lt;br /&gt;
 &lt;br /&gt;
 Dalam buku ini, para pembaca akan menemukan tips praktis untuk memperbaiki kemampuan mendengar, berbicara, membaca, dan menulis dalam bahasa asing. Buku ini juga memberikan informasi tentang pendekatan yang berbeda dalam pembelajaran bahasa, termasuk pendekatan audio-visual, pembelajaran berbasis proyek, dan penggunaan teknologi dalam pembelajaran bahasa.&lt;br /&gt;
 &lt;br /&gt;
 Selain itu, &amp;ldquo;Strategi Efektif dalam Pembelajaran Bahasa Asing&amp;rdquo; juga memberikan wawasan tentang motivasi dan pengaturan tujuan dalam pembelajaran bahasa asing. Pembaca akan diberikan panduan tentang bagaimana membangun motivasi yang tinggi dan merencanakan tujuan yang realistis untuk mencapai keberhasilan dalam pembelajaran bahasa asing.&lt;br /&gt;
 &lt;br /&gt;
 Buku ini ditulis oleh seorang yang memiliki pengalaman luas dalam pengajaran bahasa asing dan pengembangan kurikulum. Penulis menggunakan pendekatan yang praktis dan mudah dipahami, dengan memberikan contoh nyata dan latihan yang relevan dalam setiap bab.&lt;br /&gt;
 &lt;br /&gt;
 Apakah Anda siap untuk meningkatkan kemampuan bahasa asing Anda? Dengan &amp;ldquo;Strategi Efektif dalam Pembelajaran Bahasa Asing&amp;rdquo;, Anda akan memiliki alat yang diperlukan untuk mencapai keberhasilan dalam mempelajari bahasa asing dengan lebih cepat dan efektif.&lt;/p&gt;</t>
  </si>
  <si>
    <t>548ff18a-6acb-424a-9496-8ade3a81bb4c</t>
  </si>
  <si>
    <t>Warisan - Dadakan</t>
  </si>
  <si>
    <t>Ngatinah</t>
  </si>
  <si>
    <t>978-623-8297-16-0</t>
  </si>
  <si>
    <t>978-623-8297-15-3</t>
  </si>
  <si>
    <t>&lt;p&gt;Sandiwara utawa drama radio iki nggambarake urip lelakon sabendina ing sakiwa tengene awake dhewe.&lt;br /&gt;
 &lt;br /&gt;
 Pengen ngerti? Yuk diwaca sesarengan.&lt;/p&gt;</t>
  </si>
  <si>
    <t>4479e354-e60a-4c40-956c-03327c91df23</t>
  </si>
  <si>
    <t>Dendam Menemukan Rumahnya</t>
  </si>
  <si>
    <t>Marifat Sih Kumintang</t>
  </si>
  <si>
    <t>978-623-8297-19-1</t>
  </si>
  <si>
    <t>978-623-8297-20-7</t>
  </si>
  <si>
    <t>&lt;p&gt;Ingat!&lt;br /&gt;
 &lt;br /&gt;
 Ada huruf mengambang&lt;br /&gt;
 &lt;br /&gt;
 di udara&lt;br /&gt;
 &lt;br /&gt;
 &amp;nbsp;&lt;br /&gt;
 &lt;br /&gt;
 Adakah perayaan? Sedang diri tak melulu hitam-putih. Kau-aku pemberi sekaligus penerima balasan.&lt;/p&gt;</t>
  </si>
  <si>
    <t>0618490a-f50d-4387-bbe8-a44cd01920ed</t>
  </si>
  <si>
    <t>Strategi Kesuksesan Buah Hati</t>
  </si>
  <si>
    <t>Nurida Ida</t>
  </si>
  <si>
    <t>978-623-8297-17-7</t>
  </si>
  <si>
    <t>978-623-8297-18-4</t>
  </si>
  <si>
    <t>&lt;p&gt;8 alasan mengapa buku ini harus dibaca&amp;hellip;!&lt;br /&gt;
 1.&amp;nbsp;&amp;nbsp;&amp;nbsp; Karena tidak ada kampus atau sekolah dengan jurusan menjadi orang tua sukses&lt;br /&gt;
 2.&amp;nbsp;&amp;nbsp;&amp;nbsp; Perlu banyak belajar dari orang-orang yang sudah mempunyai pengalaman&lt;br /&gt;
 3.&amp;nbsp;&amp;nbsp;&amp;nbsp; Mempunyai buah hati yang sukses dunia akhirat merupakan cita-cita tertinggi setiap orang tua.&lt;br /&gt;
 4.&amp;nbsp;&amp;nbsp;&amp;nbsp; Agar buah hati tidak menemukan kesalahan yang sama dengan orang tuanya&lt;br /&gt;
 5.&amp;nbsp;&amp;nbsp;&amp;nbsp; Membaca buku ini sebagai sarana agar buah hati bisa sebagai jembatan surga&lt;br /&gt;
 6.&amp;nbsp;&amp;nbsp;&amp;nbsp; Agar tidak terlanjur salah ketika nanti menjadi orang tua&lt;br /&gt;
 7.&amp;nbsp;&amp;nbsp;&amp;nbsp; Ternyata guru juga merupakan salah satu jembatan kesuksesan untuk buah hati&lt;br /&gt;
 8.&amp;nbsp;&amp;nbsp;&amp;nbsp; Pentingnya pelajaran untuk saling menghargai dan menghormati&lt;/p&gt;</t>
  </si>
  <si>
    <t>4598739d-7b64-47f4-848b-6fd3c0ad6f63</t>
  </si>
  <si>
    <t>Moon Child</t>
  </si>
  <si>
    <t>Ninda Moon</t>
  </si>
  <si>
    <t>978-623-8297-22-1</t>
  </si>
  <si>
    <t>978-623-8297-21-4</t>
  </si>
  <si>
    <t>&lt;p&gt;Sahabat, cinta dan takdir.&lt;br /&gt;
 &lt;br /&gt;
 Tiga hal penting yang berhasil membuat kehidupan Jung Yerin seperti setetes air di tengah lautan.&lt;br /&gt;
 &lt;br /&gt;
 Yerin dihadapkan oleh ketiganya, memaksanya untuk segera memilih. Antara sahabat, cinta atau takdir yang sedang mencoba bermain dengannya.&lt;br /&gt;
 &lt;br /&gt;
 Genggaman tangan yang dia kira akan membuatnya tetap berdiri dan tidak jatuh. Ternyata hanya sebuah kamuflase cantik namun berduri. Di saat dirinya berusaha mengurai satu demi satu benang kusut yang tercipta. Dirinya tidak pernah tahu jika akan terselip jarum kecil dan berhasil menyayat jemarinya.&lt;br /&gt;
 &lt;br /&gt;
 Terluka lalu pergi dengan sendirinya, ketika hati serta kenyamanan mutlak menjadi miliknya, sang masa lalu mendekat meminta untuk kembali disematkan.&lt;br /&gt;
 &lt;br /&gt;
 Manakah yang harus Yerin pilih?&lt;br /&gt;
 &lt;br /&gt;
 Meminang atau membuang?&lt;/p&gt;</t>
  </si>
  <si>
    <t>0902d67a-d8f5-4ea5-a440-534a698595b3</t>
  </si>
  <si>
    <t>Rindu dan Rumah</t>
  </si>
  <si>
    <t>Syamsul Lumula</t>
  </si>
  <si>
    <t>978-623-8297-25-2</t>
  </si>
  <si>
    <t>978-623-8297-24-5</t>
  </si>
  <si>
    <t>951.2 kB</t>
  </si>
  <si>
    <t>&lt;p&gt;Buku antologi puisi berjudul &amp;#39;Rindu dan Rumah&amp;#39; merupakan buku puisi yang mengisahkan rasa rindu pada Tuhan, ibu, kekasih, sahabat hingga kehidupan. Tentu saja puisi-puisi yang tertuang dalam buku ini disajikan dengan penuh warna dan syarat akan makna, bukan hanya sisi-sisi romantis yang ada di dalamnya melainkan juga tentang liku dan luka pada kehidupan tertuang dalam rangkaian kata pada buku ini.&lt;br /&gt;
 &lt;br /&gt;
 Dalam antologi puisinya ini, tentu saja Samsul tidak hanya mengajak pembacanya memasuki perasaannya masing-masing, tetapi juga mengajarkan bagaimana mengais makna dan kebijaksanaan dari berbagai peristiwa sederhana yang terjadi di keseharian.&lt;br /&gt;
 &lt;br /&gt;
 Bagi Samsul sendiri, puisi bukanlah akrobat kata-kata melainkan medium gagasan dan perasaan; sesuatu yang barangkali sering dilupakan penyair kebanyakan. Lewat tulisan-tulisannya yang dituang dalam bentuk puisi ini penulis berharap adanya hikmah yang bisa dipetik sehingga dunia sastra akan terus hidup dan abadi.&lt;/p&gt;</t>
  </si>
  <si>
    <t>a9a93b62-c7c9-4167-bca3-a453738e5b5e</t>
  </si>
  <si>
    <t>Satu Pondok Dua Cinta</t>
  </si>
  <si>
    <t>Nikkanaria</t>
  </si>
  <si>
    <t>978-623-8297-27-6</t>
  </si>
  <si>
    <t>978-623-8297-26-9</t>
  </si>
  <si>
    <t>&lt;p&gt;AWALNYA rumah tangga Atun dan Karmin berjalan harmonis. Namun situasi itu mulai berubah dan kerap mengalami masalah&lt;br /&gt;
 Karmin yang semula sangat romantik, perlahan mulai berubah. Karmin sering terlambat pulang kerja dan jarang memberi kabar kepada Atun. Hal itu membuat Atun mulai curiga terhadap perilaku suaminya.&lt;br /&gt;
 Suatu hari, Karmin pulang ke rumah, dalam keadaan mabuk, dibopong seorang perempuan. Dan perempuan itu memberitahukan bahwa dia istri sahnya.&amp;nbsp;&lt;/p&gt;</t>
  </si>
  <si>
    <t>97b71beb-853c-464f-9f54-64d748fe04b2</t>
  </si>
  <si>
    <t>Pelajaran Terbaik Belajar dari Pengalaman</t>
  </si>
  <si>
    <t>978-623-8297-28-3</t>
  </si>
  <si>
    <t>978-623-8297-29-0</t>
  </si>
  <si>
    <t>&lt;p&gt;Sering kita temui sebuah kejadian di sekitar kita, sengaja maupun tidak disengaja. Kejadian-kejadian itu menjadikan pembelajaran untuk perbandingan. Bagaimana sikap kita ketika menemui yang tidak nyaman? Atau mengalami hal yang sama? Temukan jawabannya di sini.&lt;/p&gt;</t>
  </si>
  <si>
    <t>e316304c-7c3b-4e35-872e-e0d758bf8531</t>
  </si>
  <si>
    <t>Bunga Melati yang Sombong</t>
  </si>
  <si>
    <t>Djulas Setiawati</t>
  </si>
  <si>
    <t>978-623-8297-31-3</t>
  </si>
  <si>
    <t>978-623-8297-30-6</t>
  </si>
  <si>
    <t>&lt;p&gt;Di kebun Saida, terdapat bunga melati dan bunga mawar. Saida sangat suka bunga melati dibandingkan bunga mawar. Oleh sebab itu, bunga melati menjadi sombong. Lalu, bagaimanakah nasib bunga mawar?&lt;/p&gt;</t>
  </si>
  <si>
    <t>b727ee1c-39c2-4891-873d-5e24c25d2c52</t>
  </si>
  <si>
    <t>Abai</t>
  </si>
  <si>
    <t>Bea Hana Siswati</t>
  </si>
  <si>
    <t>978-623-8297-33-7</t>
  </si>
  <si>
    <t>978-623-8297-34-4</t>
  </si>
  <si>
    <t>&lt;p&gt;Kini, kubiarkan rasa ini bersarang semaunya&lt;br /&gt;
 &lt;br /&gt;
 Aku menikmati setiap amarah dan luka yang tanpa sengaja tercipta&lt;br /&gt;
 &lt;br /&gt;
 Meski begitu, jika kamu bertanya apakah aku masih cinta?&lt;br /&gt;
 &lt;br /&gt;
 Jawabannya selalu sama&lt;br /&gt;
 &lt;br /&gt;
 Karena aku sungguh-sungguh soal rasa&lt;br /&gt;
 &lt;br /&gt;
 Tak ada dusta di dalamnya&lt;/p&gt;</t>
  </si>
  <si>
    <t>47c5e2be-2610-491a-b905-7af06ed2cac0</t>
  </si>
  <si>
    <t>The Digital Classroom for Effective EFL Learning</t>
  </si>
  <si>
    <t>Exploring Technology in Action</t>
  </si>
  <si>
    <t>Safitri Wahyuni, Made Hery Santosa</t>
  </si>
  <si>
    <t>978-623-8297-41-2</t>
  </si>
  <si>
    <t>978-623-8297-42-9</t>
  </si>
  <si>
    <t>&lt;p&gt;It is very true that teachers frequently face many challenges in their teaching, for example dealing with reluctant students, lack of teaching ideas, limited access to some materials, lack of technology supports, and so on. As consequences, teachers have to think hard to overcome these problems as they are responsible to run the learning process. Additionally, the curriculum changes have also contributed to their confusion as they get more burdens in accomplishing more administrative work at schools.&lt;br /&gt;
 &lt;br /&gt;
 These problems can be coped by identifying what the students need and adjusted things with the curriculum needs. The use of technology in teaching and learning might also be beneficial, not only to create more effective, innovative, interactive, and engaging learning environment, but also gives teachers an opportunity to be more creative and improve their digital skills.&lt;br /&gt;
 &lt;br /&gt;
 This &amp;quot;The Digital Classroom for Effective EFL Learning: Exploring Technology in Action&amp;quot; book may become one of great sources for teachers who are willing to give more meaningful English learning experience for students. The digital tools used are simple, easy to use and can be adjusted with the skill(s) being learned. There are 49 activities using some digital apps described in this book which have been employed in the authors&amp;rsquo; own classroom and documented/published as some best practices and research.&lt;/p&gt;</t>
  </si>
  <si>
    <t>44006d8f-94c4-408b-8b9b-5eb4d911021f</t>
  </si>
  <si>
    <t>Analisis Sistem Informasi</t>
  </si>
  <si>
    <t>Konsep, Metodologi, dan Pendekatan</t>
  </si>
  <si>
    <t>M. Taufiq</t>
  </si>
  <si>
    <t>978-623-8297-35-1</t>
  </si>
  <si>
    <t>978-623-8297-36-8</t>
  </si>
  <si>
    <t>&lt;p&gt;Analisis Sistem Informasi merupakan serangkaian kegiatan untuk pengembangan sistem informasi dalam rangka mengurai atau membongkar segala persoalan maupun permasalahan dari sebuah sistem informasi yang berbasis komputer, mulai dari persoalan dasar tentang analisis sistem, analisis terhadap komponen &amp;ndash; komponen sistem, analisis kebutuhan, analisis tindakan baik berupa pemecahan masalah maupun pengambilan keputusan&lt;br /&gt;
 &lt;br /&gt;
 Buku ini mengajak pembaca untuk berfikir analitikal yakni kemampuan untuk memilah dan menjabarkan secara terinci komponen - komponen dari sistem, menyangkut subsistem, penghubung antar subsitem, batas kegiatan dari sistem, lingkungan yang mempengaruhi kinerja sistem baik secara internal maupun eksternal, termasuk tujuan yang ingin dicapai berdasarkan perencanaan.&lt;br /&gt;
 &lt;br /&gt;
 Setelah mengenali sistem secara keseluruhan termasuk komponennya, maka dilakukan identifikasi dan evaluasi terhadap masalah, kebutuhan, maupun kelayakan dengan berbagai metode dan tinjauan untuk dicarikan alternatif solusi yang terbaik, Adapun solusi terbaik disini terukur secara kualitatif maupun kuantitatif&lt;/p&gt;</t>
  </si>
  <si>
    <t>7dadba54-e9d4-434c-9484-6334edfc576d</t>
  </si>
  <si>
    <t>Alam Astral</t>
  </si>
  <si>
    <t>Angga B. Nugraha</t>
  </si>
  <si>
    <t>978-623-8297-44-3</t>
  </si>
  <si>
    <t>978-623-8297-43-6</t>
  </si>
  <si>
    <t>&lt;p&gt;&amp;ldquo;Gimana itu ceritanya Dan? Bisa sampai kena tulah seperti itu,&amp;rdquo; tanyaku dengan rasa penasaran yang terus bertambah.&amp;nbsp;&lt;br /&gt;
 &amp;nbsp; &amp;ldquo;Jadi begini ceritanya Lam &amp;hellip;,&amp;rdquo; kata Wardani sembari menarik napas dalam-dalam.&lt;br /&gt;
 123456&lt;br /&gt;
 Belik Ringin atau mata air ringin ini terletak di sebelah selatan desa Waluhi. Dinamakan Belik Ringin karena belik ini berada tepat di bawah sebuah pohon beringin besar yang katanya, usianya sudah ratusan tahun.&amp;nbsp;&lt;br /&gt;
 &amp;nbsp;&amp;nbsp;&amp;nbsp; &amp;hellip;.&lt;br /&gt;
 &lt;br /&gt;
 ALAM ASTRAL adalah karya pertama dari antologi cerpen Angga B. Nugraha. Antologi cerpen ini diambil dari dinamika kehidupan sehari-hari. Percintaan, kehidupan sosial, Humor adalah tema yang cukup abstrak terdapat di dalam buku ini.&amp;nbsp;&lt;br /&gt;
 Melalui cerita yang terkandung, pembaca diajak untuk ikut merasakan emosional para tokoh di dalamnya. Banyak pesan-pesan moral yang dibalut kalimat langsung yang mudah dipahami.&lt;/p&gt;</t>
  </si>
  <si>
    <t>72f03224-486b-41c1-b038-56967273a0ce</t>
  </si>
  <si>
    <t>Orat-oret untuk Meroket</t>
  </si>
  <si>
    <t>978-623-8297-46-7</t>
  </si>
  <si>
    <t>978-623-8297-45-0</t>
  </si>
  <si>
    <t>&lt;p&gt;Buku ini memuat 75 puisi. Adapun dari 75 puisi tersebut dibagi menjadi beberapa kategori, di antaranya: Puisi Rohani, Puisi Nasionalis, Puisi Keluarga, Puisi Cinta, Puisi Bebas, Puisi Tahun 2023, dan Puisi Anak SD (Bonus).&lt;br /&gt;
 &lt;br /&gt;
 &amp;nbsp;&amp;nbsp;&amp;nbsp;&amp;nbsp;&amp;nbsp;&amp;nbsp; Punulis hanya mengungkapkan apa yang dilihat oleh mata, dirasa oleh hati, dikemas dengan balutan dan untaian kata-kata yang berada di sekeliling atau di kehidupan sehari-hari. Kata-kata yang digunakan bersifat lugas dengan diksi-diksi yang menohok. Semua itu dipaparkan, dicurahkan penulis ke dalam syair puisi dengan gaya dan cara yang unik.&lt;/p&gt;</t>
  </si>
  <si>
    <t>6a8f3549-c4d1-4f42-afaf-dd3048f4751b</t>
  </si>
  <si>
    <t>Gerimis Tengah Malam</t>
  </si>
  <si>
    <t>Titin Zubaidatik</t>
  </si>
  <si>
    <t>978-623-8297-48-1</t>
  </si>
  <si>
    <t>978-623-8297-47-4</t>
  </si>
  <si>
    <t>&lt;p&gt;Seperti Serayu, kisahku juga tenggelam dalam kenangan. Hanyut bersama debur ombak dan gelombang pasang. Rinduku, bukan hanya pada Serayu. Tapi juga pada sesosok pemuda dari tanah Sumatera, yang membawa ratusan kisah dan cerita.&amp;nbsp; - &amp;ldquo;Rindu Serayu&amp;rdquo; -&lt;br /&gt;
 &lt;br /&gt;
 Tatapanku beralih mengitari bangunan sekolah dari kayu, yang mempertemukanku dengan anak laki-laki dari ujung desa ini. Semoga tak ada lagi lebam di tubuhnya, tak ada memar di wajahnya. Doaku mengiringi perjalanan menuju kendaraan, yang akan membawaku kembali ke kota.&lt;br /&gt;
 &lt;br /&gt;
 - &amp;ldquo;Cahaya dari Ujung Desa&amp;rdquo; -&lt;br /&gt;
 &lt;br /&gt;
 Bayangan ibu yang tak bisa menemui anaknya, juga gadis kecil yang harus terpisah dari ayahnya, serta seorang wanita dengan mata sembabnya, terus menari di pelupuk mata.&amp;nbsp; Suara-suara mereka seperti nyanyian yang tak berhenti mengiang. Suara kaleng yang menggelinding, terputar di telinga tanpa ada yang memutarnya. Gadis kecil berkepang dua dengan lesung pipitnya, terpajang di mata seolah menunjukkan betapa nistanya diri ini.&amp;nbsp; - &amp;ldquo;Kereta dari Jakarta&amp;rdquo; -&lt;br /&gt;
 &lt;br /&gt;
 Buku ini membawa kisah-kisah penuh makna dalam kehidupan, yang terkadang berjalan tidak sesuai harapan.&amp;nbsp; Perjuangan dalam menghadapi konflik dan menjalani kehidupan dengan tegar, adalah kunci dari cerita yang disuguhkan dengan drama segar yang mengharukan.&lt;/p&gt;</t>
  </si>
  <si>
    <t>54c0cd3f-bf5f-4baf-b6da-df08df567776</t>
  </si>
  <si>
    <t>Pemuda Berperan Bukan Baperan</t>
  </si>
  <si>
    <t>978-623-8297-39-9</t>
  </si>
  <si>
    <t>978-623-8297-40-5</t>
  </si>
  <si>
    <t>&lt;p&gt;Bangsa Indonesia, bangsa yang besar dengan keberagamannya. Indonesia beragam dari segala sisi, mulai dari budaya, agama, suka, bahasa, sampai pemikiran-pemikiran yang ada pada setiap kepala. Dengan demikian, hal itu akan memberikan kesempatan pada bangsa-bangsa yang iri dengan Indonesia, baik bangsa dari luar maupun bangsa kiasan dari dalam negeri, untuk mengadu domba dan menghancurkan Indonesia.&lt;br /&gt;
 &lt;br /&gt;
 Nah, di sini peran pemuda sangatlah sakral, di mana pemuda pada dasarnya adalah pelopor pergerakan, penegak keadilan, penggerak kebijaksanaa yang kemudian berbuah cinta yang menyatukan. Tapi, sekali lagi kita lihat keadaan pemuda bangsa kita yang besar ini, apakah mereka sudah memenuhi keadaan yang diharapkan bangsanya? Tidak, kebanyakan dari pemuda, bahkan juga kita, lalai akan tugasnya sebagai nasionalis patriotis.&lt;br /&gt;
 &lt;br /&gt;
 Melalui tulisan yang tidak beraturan ini, penulis menaruh harapan besar sekali bahwa pemuda kita akan segera bangkit dan mengudara. Buku ini adalah kumpulan artikel-artikel singkat tentang pemuda, tentang apa yang harus mereka lakukan, serta mengapa mereka harus melakukan. Sebagai pemuda tidak bisa berpangku tangan, apalagi sembunyi tangan.&lt;/p&gt;</t>
  </si>
  <si>
    <t>a8d31046-770e-4806-a9e1-f9fe651c5099</t>
  </si>
  <si>
    <t>Microteaching</t>
  </si>
  <si>
    <t>Mengembangkan Keterampilan Mengajar dalam Skala Mikro</t>
  </si>
  <si>
    <t>Syarifah Fatimah, Laelah Azizah</t>
  </si>
  <si>
    <t>978-623-8297-13-9</t>
  </si>
  <si>
    <t>978-623-8297-14-6</t>
  </si>
  <si>
    <t>&lt;p&gt;Microteaching adalah metode inovatif yang membawa revolusi dalam pengembangan keterampilan mengajar. Dalam buku ini, Anda akan diajak memasuki dunia pembelajaran yang berpusat pada skala mikro, di mana detail kecil menjadi fokus utama untuk menciptakan dampak besar.&lt;br /&gt;
 &lt;br /&gt;
 Melalui konsep microteaching, penulis menjelajahi pendekatan yang terfokus dan terukur dalam mengajar. Anda akan diberikan panduan langkah demi langkah tentang bagaimana memperbaiki keterampilan mengajar Anda dengan cara yang terperinci dan sistematis.&lt;br /&gt;
 &lt;br /&gt;
 Buku ini memberikan wawasan mendalam tentang aspek-aspek kunci dalam microteaching, seperti perencanaan pelajaran, pengelolaan kelas, komunikasi efektif, penggunaan alat bantu pembelajaran, dan evaluasi diri. Anda akan belajar bagaimana menyusun tujuan pembelajaran yang jelas, menyampaikan materi dengan cara yang menarik, dan mengevaluasi kemajuan siswa dengan akurat.&lt;br /&gt;
 &lt;br /&gt;
 Dilengkapi dengan contoh-contoh nyata, strategi pembelajaran yang terbukti, dan saran praktis, buku ini akan menjadi panduan yang tak ternilai bagi para pendidik, calon guru, maupun siapa pun yang ingin meningkatkan keterampilan mengajar mereka. Anda akan merasakan peningkatan signifikan dalam kemampuan Anda untuk menyampaikan pelajaran dengan penuh percaya diri dan efektif, serta memotivasi dan menginspirasi siswa Anda.&lt;br /&gt;
 &lt;br /&gt;
 Apakah Anda siap untuk mengembangkan keterampilan mengajar Anda dalam skala mikro? Buku Microteaching ini akan membuka pintu menuju dunia pengajaran yang lebih baik dan memuaskan.&lt;/p&gt;</t>
  </si>
  <si>
    <t>3b904575-daac-4a44-9a4d-9486761591cf</t>
  </si>
  <si>
    <t>Activity recognition</t>
  </si>
  <si>
    <t>Pendeteksi demensia</t>
  </si>
  <si>
    <t>Hani R., Eddy S., S. Fitri, M. Taufiq</t>
  </si>
  <si>
    <t>978-623-8297-37-5</t>
  </si>
  <si>
    <t>978-623-8297-38-2</t>
  </si>
  <si>
    <t>&lt;p&gt;ctivity Recognition (AR) menggunakan sensor akselerasi tiga sumbu yang diperkirakan berdasarkan grafik sumbu x, y dan z yang dihasilkan dengan satu atu beberapa sensor percepatan tiga sumbu. Bentuk, variasi dan nilai grafik itu dapat digunakan untuk mengklasifikasikan perilaku statis dan dinamis. Perilaku statis termasuk berbaring, berdiri dan sebagainya, sementara perilaku dinamis termasuk berjalan, berlari dan lain-lain.&lt;br /&gt;
 &lt;br /&gt;
 Gejala demensia dapat berupa pengulangan tindakan sederhana seperti berkeliaran di luar, mengajukan pertanyaan yang sama berulang kali, tersesat di tempat yang sudah dikenali, mudah lupa, tidak dapat bicara, membaca atau menulis, dan lain-lain.&lt;/p&gt;</t>
  </si>
  <si>
    <t>0ed10f8b-3b5c-4d46-b110-582d925b5f66</t>
  </si>
  <si>
    <t>Gara-gara Permen Karet</t>
  </si>
  <si>
    <t>Eny Supriningsih, S.Pd. AUD.</t>
  </si>
  <si>
    <t>978-623-5634-67-8</t>
  </si>
  <si>
    <t>978-623-5634-68-5</t>
  </si>
  <si>
    <t>&lt;p&gt;Deo adalah anak yang gemar bermain sambil mengunyah permen karet.&lt;br /&gt;
 Suatu ketika, ia iseng menempelkan permen karetnya di salah satu mainan.&lt;br /&gt;
 Apakah yang terjadi kemudian?&lt;/p&gt;</t>
  </si>
  <si>
    <t>fdbee9c4-0d72-472c-990e-240ed9e0cebd</t>
  </si>
  <si>
    <t>Momi si Burung</t>
  </si>
  <si>
    <t>Suratini, S.Pd.AUD</t>
  </si>
  <si>
    <t>978-623-5634-82-1</t>
  </si>
  <si>
    <t>978-623-5634-81-4</t>
  </si>
  <si>
    <t>&lt;p&gt;Momi adalah seekor burung kecil yang sombong. Ia merasa paling cantik dan paling hebat di antara hewan lainnya. Suatu ketika, ia ditinggal pergi oleh ibunya. Saat itu, ia sedang bermain bersama kupu-kupa. Tanpa ia sadari, ada dua orang pemburu yang mengincarnya. Oh, tidak!&lt;br /&gt;
 &lt;br /&gt;
 Apa yang harus dilakukan?&lt;/p&gt;</t>
  </si>
  <si>
    <t>0753b588-51ff-4f2a-acaa-74738bd9fcee</t>
  </si>
  <si>
    <t>Nasihat Ibu Zaki</t>
  </si>
  <si>
    <t>978-623-5634-64-7</t>
  </si>
  <si>
    <t>978-623-5634-65-4</t>
  </si>
  <si>
    <t>11.3 MB</t>
  </si>
  <si>
    <t>&lt;p&gt;Zaki adalah ikan kecil yang senang menjelajah. Suatu ketika, Zaki ingin bermain di dekat karang. Ibunya tentu tidak mengizinkan. Ia khawatir Zaki akan terluka. Namun, Zaki tetap pergi bermain.&lt;br /&gt;
 &lt;br /&gt;
 Ah, sial! Zaki tersangkut karang.&lt;br /&gt;
 Siapakah yang akan menolongnya?&lt;/p&gt;</t>
  </si>
  <si>
    <t>aeffe14d-4b58-4176-9d56-9d1f9db60eb9</t>
  </si>
  <si>
    <t>Semut dan Lebah</t>
  </si>
  <si>
    <t>Eka Indra Yulian Basuki</t>
  </si>
  <si>
    <t>978-623-5634-39-5</t>
  </si>
  <si>
    <t>978-623-5634-74-6</t>
  </si>
  <si>
    <t>&lt;p&gt;Jauh di dalam hutan, ada dua binatang yang bersahabat baik, yaitu semut dan lebah.&lt;br /&gt;
 &lt;br /&gt;
 Suatu hari, hujan lebat mengguyur hutan. Apakah yang terjadi di sana?&lt;br /&gt;
 &lt;br /&gt;
 Bagaimana keadaan semut dan lebah?&lt;/p&gt;</t>
  </si>
  <si>
    <t>07257d6b-58df-42c3-929b-cd9f348bc101</t>
  </si>
  <si>
    <t>Matematika semudah itukah? pecahan dan bilangan berpangkat</t>
  </si>
  <si>
    <t>Nawoto, S.Pd.SD</t>
  </si>
  <si>
    <t>978-623-8024-34-6</t>
  </si>
  <si>
    <t>978-623-8024-33-9</t>
  </si>
  <si>
    <t>&lt;p&gt;Buku Matematika, Semudah Itukah? ini, berisi tentang teori matematika dan penerapannya dalam soal Olimpiade Matematika. Buku ini disusun secara runtut sehingga memudahkan siswa untuk memahami materi secara utuh. Setiap materi diawali dengan konsep dasar matematika dan diberikan cara penyelesaian yang biasa dan cara cepatnya. Buku ini berisi contoh-contoh soal yang praktis dan mudah dipahami dan dimengerti dengan langkah penyelesaian yang lugas dan simpel. Selain itu ada beberapa trik cepat penyelesaian soal olimpiadesehingga buku ini bisa digunakan untuk membantu siswa mempelajari matematika.&lt;br /&gt;
 &lt;br /&gt;
 Pada akhir bagian buku, kami siapkan paket soal try out yang lengkap. Dengan mengerjakan soal tersebut akan membangun suatu keterampilan. Apalagi tingkat kesulitan soal yang tinggi dengan batas waktu yang sedikit, konsistensi yang terbangun dalam latihan soal tersebut akan memberikan bekal dalam mempersiapkan diri dalam menghadapi olimpiade matematika baik secara psikologis maupun kognitif.&lt;/p&gt;</t>
  </si>
  <si>
    <t>420ba4ae-57db-489a-a0c0-86dff75ddeca</t>
  </si>
  <si>
    <t>Nilai Kehidupan</t>
  </si>
  <si>
    <t>Antologi Quotes</t>
  </si>
  <si>
    <t>Ila Umami Moleka ... [et al.]</t>
  </si>
  <si>
    <t>978-623-5634-63-0</t>
  </si>
  <si>
    <t>12.0 MB</t>
  </si>
  <si>
    <t>&lt;p&gt;Lelah kadang melanda tanpa kenal waktu. Pun bilamana hati mencoba berteguh, tetap kesal kadang memeluk tanpa ragu. Kamu yang duduk dalam peraduan, bila menatap pantulan pada kaca, datanglah memeluk buku ini. Maka langgamnya akan kamu dengan bersama mirat dalam senyum siput.&lt;/p&gt;</t>
  </si>
  <si>
    <t>f53aee2c-9749-41ae-9d0e-017f6566a22a</t>
  </si>
  <si>
    <t>Think Talk Write Solusi Tepat Hasil Belajar Siswa Naik Pesat</t>
  </si>
  <si>
    <t>978-623-8024-51-3</t>
  </si>
  <si>
    <t>978-623-8024-52-0</t>
  </si>
  <si>
    <t>&lt;p&gt;Buku ini membahas tentang pentingnya sistem diskusi dalam meningkatkan kemampuan belajar. Sistem diskusi dianggap sebagai salah satu cara yang efektif untuk memperdalam pemahaman dan meningkatkan keterampilan berpikir kritis. Buku ini disusun dengan bahasa yang mudah dipahami dan dilengkapi dengan contoh kasus serta tips praktis untuk mengoptimalkan sistem diskusi.&lt;br /&gt;
 &lt;br /&gt;
 Dalam buku ini, pembaca akan diajak untuk memahami konsep sistem diskusi secara lebih mendalam. Selain itu, pembaca juga akan diberikan panduan langkah demi langkah dalam membangun sistem diskusi yang efektif, mulai dari tahap persiapan hingga tahap evaluasi.&lt;br /&gt;
 &lt;br /&gt;
 Buku ini akan memberikan pembaca pemahaman yang lebih baik tentang sistem diskusi dan cara efektif untuk menggunakannya dalam meningkatkan kemampuan belajar. Dengan membaca buku ini, pembaca akan memiliki pengetahuan dan keterampilan yang diperlukan untuk mengembangkan sistem diskusi yang efektif dan memperoleh manfaat belajar yang lebih baik.&lt;/p&gt;</t>
  </si>
  <si>
    <t>dc7535c3-bf28-4ab1-8d37-4fbc26d1d4a5</t>
  </si>
  <si>
    <t>Edurasa</t>
  </si>
  <si>
    <t>Daeng Pabeta, S.Ag., MM</t>
  </si>
  <si>
    <t>978-623-8024-53-7</t>
  </si>
  <si>
    <t>978-623-8024-54-4</t>
  </si>
  <si>
    <t>&lt;p&gt;Siapapun dapat menulis puisi, sebagai manusia merdeka dan ingin menyampaikan perasaannya. Maka dari itu kegiatan menulis puisi merupakan upaya penulis dalam mengekspresikan atau merespon lingkungan sekaligus menjadi cara dalam&amp;nbsp; merekam segala kejadian yang dia alami lewat karya yang berniai estetis. Buku ini berisi kumpulan puisi-puisi penulis, ungkapan berupa pengalaman-pengalaman keseharian, fenomena lingkungan dan berbagai motivasi-motivasi yang hadir dalam diri selama menjadi seorang pendidik atau manusia yang berkecimpung dengan dunia pendidikan dan cinta akan pendidikan.&amp;nbsp;&lt;br /&gt;
 &lt;br /&gt;
 Harapan penulis dengan buku ini secara khusus dapat menjadi motivasi bagi diri untuk lebih berimajinasi dan bebas berekspresi&amp;nbsp; serta untuk membentuk kepribadian lebih baik. secara umum buku ini dapat membangkitkan motivasi pembaca, renungan untuk intropeksi diri, dan pendorong belajar&lt;/p&gt;</t>
  </si>
  <si>
    <t>4d653ab0-b1ce-4023-9fd6-918975b8d4b5</t>
  </si>
  <si>
    <t>Menolong Tanpa Membedakan Agama</t>
  </si>
  <si>
    <t>978-623-8024-66-7</t>
  </si>
  <si>
    <t>978-623-8024-67-4</t>
  </si>
  <si>
    <t>6.2 MB</t>
  </si>
  <si>
    <t>&lt;p&gt;Vino sudah lama tidak bersepeda. Vino bersepeda mencari teman untuk bermain. Vino mendapati Dani sudah ada di luar rumah. lalu mereka sepakat untuk bermain main bola bersama. Mereka mengajak Made untuk bermain bola. Ternyata Vino dan Dani menjumpai Made yang sedang menangis. Ia bermain petasan di belakang rumah. Sampai kaki-tangan ada yang terluka. Apa yang dilakukan teman-teman Made?&lt;br /&gt;
 &lt;br /&gt;
 Yuk simak kelanjutan ceritanya di buku ini.&lt;br /&gt;
 &lt;br /&gt;
 Buku cerita bergambar yang berjudul &amp;ldquo;Menolong Tanpa Membedakan Agama&amp;rdquo; merupakan pendidikan karakter yang perlu kita ditanamkan.&lt;/p&gt;</t>
  </si>
  <si>
    <t>5e75e779-4165-48ca-a69d-ae88ccee7caf</t>
  </si>
  <si>
    <t>Cultures around the World</t>
  </si>
  <si>
    <t>Exploring the 8 Elements of Culture</t>
  </si>
  <si>
    <t>Lely Novia</t>
  </si>
  <si>
    <t>978-623-8024-83-4</t>
  </si>
  <si>
    <t>&lt;p&gt;&amp;quot;Cultures around the World: Exploring the 8 Elements of Culture&amp;quot; takes readers on an immersive and enlightening journey across continents, providing a captivating exploration of the fundamental elements that shape the diverse cultures of our world. Delving into the eight essential elements of culture &amp;ndash; social organization, government, economy, religion, language, arts and literature, history, customs, and traditions &amp;ndash; this book offers a comprehensive understanding of how these elements manifest in different societies.&lt;/p&gt;</t>
  </si>
  <si>
    <t>0a1bbb40-0262-4496-85a3-a2e49192e45e</t>
  </si>
  <si>
    <t>Internet Essentials</t>
  </si>
  <si>
    <t>A Comprehensive Guide for Students</t>
  </si>
  <si>
    <t>978-623-8024-84-1</t>
  </si>
  <si>
    <t>&lt;p&gt;&amp;quot;Internet Essentials: A Comprehensive Guide for Students&amp;quot; is a must-have resource that equips students with the knowledge and skills they need to navigate the online world confidently and responsibly. From demystifying basic internet terminology to ensuring online safety and security, this book covers it all. Through engaging explanations and practical examples, students will learn about effective online communication, master the art of internet research, explore diverse online media formats, and understand the importance of digital citizenship. Delving into fascinating topics such as internet culture and career opportunities, this comprehensive guide empowers students to become savvy and responsible digital citizens in today&amp;#39;s interconnected world.&lt;/p&gt;</t>
  </si>
  <si>
    <t>d104f2d8-8992-4951-b9f8-235f048571fd</t>
  </si>
  <si>
    <t>Ngobrol Santai dalam Bahasa Inggris</t>
  </si>
  <si>
    <t>Mengasah Percakapan Informal</t>
  </si>
  <si>
    <t>Yunitari Mustikawati</t>
  </si>
  <si>
    <t>978-623-8024-89-6</t>
  </si>
  <si>
    <t>978-623-8024-90-2</t>
  </si>
  <si>
    <t>&lt;p&gt;Buku Ngobrol Santai dalam Bahasa Inggris: Mengasah Percakapan Informal sengaja disusun untuk memenuhi kebutuhan pelajar (SMP, SMA), mahasiswa, dosen, praktisi dan khalayak umum agar mereka dapat lebih mahir dan tepat saat mengungkapkan ekspresi dalam konteks informal. Buku ini terdiri atas 9 bab yang mencakup: 1) Menyapa dan salam perpisahan, 2) Ucapan terima kasih dan balasannya, 3) Meminta maaf dan balasannya, 4) Memberikan pujian dan balasannya, 5) Mengekpresikan kemarahan, menenangkan dan menyelesaikan masalah, 6) Interupsi, 7) Pendapat setuju dan tidak setuju, 8) Mengontrol percakapan dan 9) Bertanya dan menunjukkan lokasi. Masing-masing bab menyertakan contoh percakapan sebagai model, dilanjutkan dengan latihan disertai petunjuk (clue) dan diakhiri dengan tugas proyek untuk menilai pemahaman dan ketepatan penggunakan ekspresi yang alami, realistis dan menarik dari dialog yang ditampilkan di situasi informal.&lt;/p&gt;</t>
  </si>
  <si>
    <t>40af5840-dbe8-424d-88a7-d1c59f2d986c</t>
  </si>
  <si>
    <t>Speaking for Business Activity</t>
  </si>
  <si>
    <t>Lely Novia, Yunitari Mustikawati</t>
  </si>
  <si>
    <t>978-623-8297-23-8</t>
  </si>
  <si>
    <t>&lt;p&gt;&amp;quot;Speaking for Business Activity&amp;quot; is a comprehensive guidebook that equips professionals with the essential skills to communicate effectively in various business settings. Whether you&amp;#39;re presenting to clients, leading meetings, negotiating deals, or networking with industry peers, this book provides practical insights and strategies to help you communicate with confidence and leave a lasting impact.&lt;br /&gt;
 &lt;br /&gt;
 Inside, you&amp;#39;ll find techniques to overcome public speaking anxiety, strategies for crafting compelling messages, and tips for using body language and storytelling to engage your audience. With practical exercises and real-life examples, this book empowers you to adapt your communication style to different business contexts, enhancing your ability to succeed in all your business activities. If you&amp;#39;re ready to take your communication skills to the next level, &amp;quot;Speaking for Business Activity&amp;quot; is your go-to resource for becoming a persuasive and influential speaker in the business world.&lt;/p&gt;</t>
  </si>
  <si>
    <t>c62e51e6-bbcd-4d8b-a39c-8c36dbf41299</t>
  </si>
  <si>
    <t>Communicating News</t>
  </si>
  <si>
    <t>Mastering English for Journalism</t>
  </si>
  <si>
    <t>978-623-8297-32-0</t>
  </si>
  <si>
    <t>&lt;p&gt;&amp;quot;Communicating News: Mastering English for Journalism&amp;quot; is a must-have guide for aspiring journalists seeking to elevate their language skills and excel in the field of news reporting. This comprehensive book takes readers on a journey through the history and evolution of journalism, while also delving into the principles and ethics that guide journalistic practices. With a focus on language proficiency in past tense forms, word families, and expressive storytelling, readers will learn to craft compelling and accurate data commentaries. From gathering credible sources to telling stories with originality, transparency, and fairness, this book equips journalists with the tools to become critical thinkers and effective communicators. Whether you&amp;#39;re a beginner or a seasoned professional, &amp;quot;Communicating News&amp;quot; will empower you to navigate the digital age of journalism and become a master of English in the ever-changing media landscape.&lt;/p&gt;</t>
  </si>
  <si>
    <t>4c6e84fa-6c1c-45e0-8793-8907d864e87b</t>
  </si>
  <si>
    <t>Cerita Di Ujung Kertas</t>
  </si>
  <si>
    <t>Elvi Dewita</t>
  </si>
  <si>
    <t>978-623-8297-52-8</t>
  </si>
  <si>
    <t>978-623-8297-51-1</t>
  </si>
  <si>
    <t>&lt;p&gt;Dalam setiap cerpen, penulis mengajak Anda menyusuri dunia-dunia kecil. Karakter-karakter yang kuat dan alur cerita yang memukau akan membuat Anda terhanyut dalam setiap lembaran.&lt;/p&gt;
 &lt;p&gt;Pengalaman-pengalaman unik, emosi yang mendalam, dan sudut pandang yang beragam, semuanya dijalin dalam &amp;quot;Cerita di Ujung Kertas&amp;quot;. Cerpen-cerpen ini membuka jendela kepada perjalanan ke dalam diri manusia dan hubungannya dengan dunia sekitarnya.&lt;/p&gt;
 &lt;p&gt;Dalam buku ini, Anda akan menjumpai cerita-cerita tentang cinta dan kehilangan, pertualangan yang mendebarkan, dan momen-momen yang merenungkan.&lt;/p&gt;
 &lt;p&gt;Hak cipta dilindungi Undang-Undang. Dilarang memperbanyak maupun mengedarkan buku dalam bentuk dan dengan cara apapun tanpa ijin tertulis dari penerbit maupun penulis.&lt;/p&gt;</t>
  </si>
  <si>
    <t>9c9afe01-881b-4470-8698-4929df8c37dd</t>
  </si>
  <si>
    <t>Kesetaraan Gender di PerguruanÂ Tinggi</t>
  </si>
  <si>
    <t>Muftihaturrahmah Burhamzah ... [et al.]</t>
  </si>
  <si>
    <t>978-623-8297-53-5</t>
  </si>
  <si>
    <t>978-623-8297-54-2</t>
  </si>
  <si>
    <t>&lt;p&gt;Dalam buku yang inspiratif ini, &amp;ldquo;Kesetaraan Gender di Perguruan Tinggi&amp;rdquo;, penulis mengajak pembaca untuk menjelajahi perjalanan yang mengubah paradigma di dunia pendidikan tinggi. Dengan bijak, buku ini menggambarkan pentingnya menciptakan lingkungan kampus yang inklusif dan berempati bagi semua individu, tanpa memandang jenis kelamin.&lt;/p&gt;
 &lt;p&gt;Melalui analisis mendalam dan penelitian yang kuat, penulis menyajikan fakta yang menarik tentang tantangan dan hambatan yang dihadapi oleh mahasiswa dan staf perguruan tinggi dalam mencapai kesetaraan gender. Tidak hanya itu, buku ini juga menawarkan solusi yang inovatif dan praktis untuk mengatasi ketimpangan gender yang ada di kampus, serta mempromosikan keadilan sosial bagi semua.&lt;/p&gt;
 &lt;p&gt;Dengan gaya tulisan yang menginspirasi, &amp;ldquo;Kesetaraan Gender di Perguruan Tinggi&amp;rdquo; mengajak pembaca untuk melibatkan diri dalam perubahan positif dan menjadi bagian dari gerakan inklusivitas gender di perguruan tinggi. Buku ini membangkitkan semangat kesadaran akan pentingnya menciptakan masyarakat akademik yang merangkul perbedaan dan memberdayakan seluruh anggota untuk meraih potensi penuh mereka.&lt;/p&gt;
 &lt;p&gt;Dari mahasiswa hingga para pendidik, buku ini memberikan panduan komprehensif dan bukti kuat tentang bagaimana setiap individu dapat berkontribusi dalam menggapai visi kesetaraan gender. &amp;ldquo;Kesetaraan Gender di Perguruan Tinggi&amp;rdquo; adalah perjalanan intelektual yang menyentuh hati, dan akan meninggalkan kesan mendalam bagi siapa pun yang membacanya.&lt;/p&gt;</t>
  </si>
  <si>
    <t>545e2fc0-f5a7-41c8-952b-8f1289ecc2da</t>
  </si>
  <si>
    <t>Birunya Rindu</t>
  </si>
  <si>
    <t>Mujiyana, S.Pd.</t>
  </si>
  <si>
    <t>978-623-8297-56-6</t>
  </si>
  <si>
    <t>978-623-8297-55-9</t>
  </si>
  <si>
    <t>&lt;p&gt;Melalui goresan pena, emosi meluap lebur, kata-kata menari dalam kisah-kisah, seperti di dalam antologi puisi &amp;quot;Birunya Rindu&amp;quot;. Di sini, penulis membagikan potongan-potongan jiwanya kepada pembaca yang merindukan irama puisi.&lt;br /&gt;
 Tiap relung waktu, entah di pelukan rumah atau dalam penantian, saat di sana ada kejenuhan yang meresap, karena menunggu menyiratkan kesabaran. Waktu itu gemulai oleh keteguhan. Dalam heningnya, penulis menumpahkan kata demi kata, yang kemudian digarap dan abadi di halaman sebuah buku.&lt;br /&gt;
 Di dalam panggung kehidupan, kerinduan adalah warna universal. Di halaman-halaman antologi ini, yang berjudul &amp;quot;Birunya Rindu,&amp;quot; pembaca akan menemukan simetri perasaan dalam kalimat-kalimat yang menggugah.&lt;/p&gt;</t>
  </si>
  <si>
    <t>2099162d-baef-4c67-b50b-c80f87888933</t>
  </si>
  <si>
    <t>Merentang Horison Kebangsaan</t>
  </si>
  <si>
    <t>Menguak Jiwa Nasionalisme melalui Pembelajaran Puisi Diponegoro dengan Pendekatan HOTS</t>
  </si>
  <si>
    <t>978-623-8297-58-0</t>
  </si>
  <si>
    <t>978-623-8297-57-3</t>
  </si>
  <si>
    <t>&lt;p&gt;&amp;quot;Merentang Horison Kebangsaan: Menguak Jiwa Nasionalisme melalui Pembelajaran Puisi Diponegoro dengan Pendekatan HOTS&amp;quot; merupakan sebuah buku yang menggambarkan perjalanan inspiratif dalam pembentukan jiwa nasionalisme melalui pendekatan pembelajaran berpikir tingkat tinggi (HOTS) yang diaplikasikan pada pemahaman puisi &amp;quot;Diponegoro&amp;quot; karya Chairil Anwar. Buku ini membuka wawasan tentang bagaimana pendekatan HOTS dapat menggali lebih dalam makna puisi dan mengaitkannya dengan semangat nasionalisme.&lt;/p&gt;
 &lt;p&gt;Pembaca akan dibawa untuk memahami kisah heroik Diponegoro dan melihat bagaimana pesan puisi tersebut berkorelasi dengan nilai-nilai patriotisme, perjuangan, dan cinta tanah air. &amp;quot;Merentang Horison Kebangsaan&amp;quot; tidak hanya mengungkapkan keindahan sastra, tetapi juga menggugah rasa bangga akan identitas budaya dan sejarah nasional. Buku ini mempromosikan gagasan bahwa pendidikan tidak hanya tentang pengetahuan, tetapi juga pembentukan karakter dan rasa cinta tanah air.&lt;/p&gt;</t>
  </si>
  <si>
    <t>d70dfc69-58df-4b07-90d6-0f88c4587f24</t>
  </si>
  <si>
    <t>Demam Sampah Samarinda, Sampah Membawa Berkah</t>
  </si>
  <si>
    <t>Pendidikan Peduli Lingkungan dengan Membuat Pupuk Organik Cair dari Sampah di Sekolah Dasar</t>
  </si>
  <si>
    <t>Risliana, M.Pd.</t>
  </si>
  <si>
    <t>978-623-8297-62-7</t>
  </si>
  <si>
    <t>978-623-8297-61-0</t>
  </si>
  <si>
    <t>10.9 MB</t>
  </si>
  <si>
    <t>&lt;p&gt;&amp;ldquo;Demam Sampah Samarinda, Sampah Membawa Berkah&amp;rdquo; adalah buku yang mengupas seputar POC atau Pupuk Organik Cair yang dibuat dari bahan-bahan sisa limbah rumah tangga.&lt;/p&gt;
 &lt;p&gt;Bahannya sederhana, sudah tak berguna, namun dengan sedikit kesabaran, bisa memberikan faedah luar biasa.&lt;/p&gt;
 &lt;p&gt;Kamu tertarik mencoba juga?&lt;/p&gt;</t>
  </si>
  <si>
    <t>6336094a-3f96-41be-8a29-18e0a46a7012</t>
  </si>
  <si>
    <t>Hanya Rindu</t>
  </si>
  <si>
    <t>Ratih</t>
  </si>
  <si>
    <t>978-623-8297-64-1</t>
  </si>
  <si>
    <t>978-623-8297-63-4</t>
  </si>
  <si>
    <t>&lt;p&gt;Dari sudut mata Aina bisa melihat, sesekali Naya mengelapkan tisu ke ujung matanya. &amp;nbsp;Naya yang sedang membayangkan kondisi ayah yang sangat dicintainya. Konon katanya ayah adalah cinta pertama anak gadisnya.&lt;/p&gt;
 &lt;p&gt;Aina yang duduk persis di sampingnya, &amp;nbsp;bisa merasakan betapa terluka hati Naya kalau tahu ia sudah mengabaikan orang yang sangat disayanginya.&lt;/p&gt;
 &lt;p&gt;- &amp;ldquo; Aku Pasti Kembali &amp;ldquo; &amp;ndash;&lt;/p&gt;
 &lt;p&gt;&amp;nbsp;&lt;/p&gt;
 &lt;p&gt;Tiga bidang tanah ini menjadi penanda agar tiga anaknya tetap berada dekat dekat dengan Utami, tapi nyatanya tidak demikian. Bahkan sekedar rindu pun tak bisa didapat.&lt;/p&gt;
 &lt;p&gt;- &amp;ldquo; Hanya Rindu &amp;rdquo; -&lt;/p&gt;</t>
  </si>
  <si>
    <t>657acd8f-e04c-4954-a3db-577f147dda49</t>
  </si>
  <si>
    <t>Menghalalkanmu</t>
  </si>
  <si>
    <t>Siti Muyasaroh</t>
  </si>
  <si>
    <t>978-623-8297-65-8</t>
  </si>
  <si>
    <t>978-623-8297-66-5</t>
  </si>
  <si>
    <t>&lt;p&gt;Deburan ombak Pantai Marina nyaring terdengar seiring redupnya sinar matahari sore. Pemandangan pohon mangrove terjajar rapi di depan mata, memberikan kenyamanan saat netra memandang. Srek &amp;hellip; srekk &amp;hellip;, suara daunnya yang menghijau bersamaan seakan dikomando.&lt;/p&gt;
 &lt;p&gt;&amp;nbsp;&lt;/p&gt;
 &lt;p&gt;&amp;nbsp;&amp;ldquo;Ah &amp;hellip; segarnya!&amp;ldquo; ucap Yasa seraya membentangkan tangan, menghirup udara sore itu dalam-dalam. Menghirup dan membuangnya perlahan berkali-kali. Matanya terpejam. Cukup lama ia melakukannya di atas batu besar yang mereka pijak.&lt;/p&gt;
 &lt;p&gt;&amp;nbsp;&lt;/p&gt;
 &lt;p&gt;Hadi tersenyum di samping Yasa, matanya terlihat &amp;nbsp;menyipit saat tersenyum, &amp;nbsp;menyaksikan istri mungilnya &amp;nbsp;menikmati indahnya Pantai Marina.&lt;/p&gt;
 &lt;p&gt;&amp;nbsp;&lt;/p&gt;
 &lt;p&gt;Harga kebersamaan yang ia dapatkan ditebus dengan perjuangan yang luar biasa. Penuh liku-liku dan air mata.&lt;/p&gt;</t>
  </si>
  <si>
    <t>f75a728a-c046-4e47-b1d3-d4c8d0cfd581</t>
  </si>
  <si>
    <t>Dandelion</t>
  </si>
  <si>
    <t>Ms. Jae</t>
  </si>
  <si>
    <t>978-623-8297-67-2</t>
  </si>
  <si>
    <t>&lt;p&gt;SUNGGUH INDAH SEBUAH PUISI&lt;br /&gt;
 HANYA TERDIRI ATAS UNTAIAN KATA&lt;br /&gt;
 NAMUN MAMPU MEMIKAT&lt;br /&gt;
 HANYA GORESAN RASA&lt;br /&gt;
 NAMUN MAMPU MENETAP&lt;/p&gt;</t>
  </si>
  <si>
    <t>f256ead8-88c0-41f4-a30a-c93fe00328fc</t>
  </si>
  <si>
    <t>Supervisi Akademik Kepala Sekolah</t>
  </si>
  <si>
    <t>Parman</t>
  </si>
  <si>
    <t>978-623-8297-74-0</t>
  </si>
  <si>
    <t>978-623-8297-75-7</t>
  </si>
  <si>
    <t>&lt;p&gt;Supervisi akademik merupakan peran strategis bagi kepala sekolah dalam melakukan fungsi manajemen dalam pengawasan (controlling), pembinaan dan pengembangan (development) bagi anggota organisasi sekolah. Kepala sekolah memainkan peran kepemimpinan instruksional mereka sampai batas tertentu dan peran ini mempengaruhi kinerja guru di lembaga tersebut.&lt;/p&gt;
 &lt;p&gt;Kepala sekolah sebagai supervisor tentu harus mempersiapkan banyak hal sebelum melaksanakan supervisi akademik terhadap guru. &amp;nbsp;Buku ini disusun untuk memberikan bekal kepada kepala sekolah dan calon kepala sekolah dalam melaksanakan supervisi, serta menambah pengetahuan bagi para pembaca pada umumnya. Semoga bermanfaat!&lt;/p&gt;</t>
  </si>
  <si>
    <t>2195679f-c9d3-46b7-b25f-1297c3afd8ed</t>
  </si>
  <si>
    <t>Melirik Tingkilan</t>
  </si>
  <si>
    <t>Kidung Kutai Kartanegara</t>
  </si>
  <si>
    <t>Indrawati Andriani</t>
  </si>
  <si>
    <t>978-623-8297-73-3</t>
  </si>
  <si>
    <t>978-623-8297-72-6</t>
  </si>
  <si>
    <t>&lt;p&gt;Musik Tingkilan merupakan salah satu seni pertunjukan kesenian dari Kutai Kartanegara, Kalimantan Timur, yang hingga kini masih dapat kita jumpai dalam berbagai kegiatan kebudayaan. Musik Tingkilan adalah jenis kesenian yang penyajiannya terdiri dari pemain gambus, gendang (babon) dan penyanyi (pantun). Penyajian musik Tingkilan biasanya selalu disertai dengan nyanyian pantun yang saling berbalas pantun antara pemain gambus dengan penonton. Keberadaan musik Tingkilan perlahan-lahan mengalami penurunan, hal ini dikarenakan bahwa musik Tingkilan dianggap kurang menarik dan monoton serta kurangnya minat masyarakat terhadap musik Tingkilan merupakan akibat dari faktor globalisasi. Seiring perkembangan zaman, musik Tingkilan telah mengalami perubahan dengan cara bertransformasi. Proses transformasi dianggap mampu memberikan pengaruh penting terhadap perubahan bentuk dan kreativitas para pelaku seniman melalui inovasi musik Tingkilan. Perubahan bentuk penyajian adalah contoh tentang bagaimana kontinuitas musik Tingkilan dapat bertransformasi. Artinya musik Tingkilan dapat berkembang bilamana dapat berjalan seiring dengan nilai-nilai transformasi yang melekat di dalamnya.&lt;/p&gt;</t>
  </si>
  <si>
    <t>dc3721f9-8050-4c68-a95b-4afc96a3d8b3</t>
  </si>
  <si>
    <t>Strategi Pembelajaran di Sekolah Dasar</t>
  </si>
  <si>
    <t>Meldha Agustina</t>
  </si>
  <si>
    <t>978-623-8297-71-9</t>
  </si>
  <si>
    <t>978-623-8297-70-2</t>
  </si>
  <si>
    <t>&lt;p&gt;Mengapa dalam belajar di kelas siswa selalu merasa bosan, malas, tidak ada motivasi dan banyak alasan? Apakah karena guru yang selalu monoton dalam mengajar atau karena faktor lainnya?&lt;/p&gt;
 &lt;p&gt;Mungkin guru ke sekolah hanya datang absen, mengajar, dan pulang. Sehingga siswa merasa tidak ada makna dari pembelajaran di kelas yang membekas dalam sanubarinya.&lt;/p&gt;
 &lt;p&gt;Cobalah untuk bergerak dan mencoba hal-hal yang baru. Seperti mengajar yang berpusat pada siswa, sehingga guru mengetahui apa yang dibutuhkan siswa dalam pembelajaran. Bukan hanya dilihat dari sisi seorang guru dan keinginan guru sendiri.&lt;/p&gt;
 &lt;p&gt;Mulailah dari diri sendiri untuk melakukan perubahan.&lt;/p&gt;
 &lt;p&gt;Buku ini berisi tentang strategi pembelajaran SD yang bisa diterapkan di sekolah untuk meningkatkan kompetensi guru.&lt;/p&gt;</t>
  </si>
  <si>
    <t>55d262ef-f60e-4ea3-870a-9f6a1de15258</t>
  </si>
  <si>
    <t>Taaruf Online Seorang Aruna</t>
  </si>
  <si>
    <t>Sartika Jumilah</t>
  </si>
  <si>
    <t>978-623-8297-69-6</t>
  </si>
  <si>
    <t>978-623-8297-68-9</t>
  </si>
  <si>
    <t>&lt;p&gt;Aruna adalah seorang gadis dewasa yang sudah ingin menikah. Karena sudah berkali-kali gagal berpacaran dia ingin menjalani taaruf seperti yang sudah berhasil dilakukan temannya. Namun jalan taaruf-nya berbeda, Aruna mengikuti sebuah aplikasi yang sedang populer yaitu taaruf online. Melalui aplikasi tersebut Aruna akhirnya berhasil menemukan pasangan taaruf yang sesuai dengan kriterianya. Tetapi mereka menjalani hubungan jarak jauh, karena posisi mereka berbeda kota. Dan, satu kekurangan laki-laki itu adalah sering mengajak Aruna video call di malam hari. Bahkan semakin lama laki-laki itu semakin berani meminta Aruna membuka jilbabnya saat VC dan melakukan hal-hal yang tidak pantas saat mereka terhubung lewat video call. Aruna semakin terjebak karena tanpa dia sadari dia semakin mencintai laki-laki itu. Sampai suatu hari rahasia besar laki-laki itu terbongkar. Apakah Aruna mampu lepas dari jebakan laki-laki tersebut, dan bagaimana dengan nasib pernikahan laki-laki tersebut? Bagaimana dengan akhir pencarian cinta seorang Aruna?&lt;/p&gt;</t>
  </si>
  <si>
    <t>b37c1614-e099-461f-9191-4cab7e4dec84</t>
  </si>
  <si>
    <t>Smartkids Science Story</t>
  </si>
  <si>
    <t>Keajaiban Kehidupan Sehari-Hari 1</t>
  </si>
  <si>
    <t>Bilif Abduh</t>
  </si>
  <si>
    <t>978-623-8024-95-7</t>
  </si>
  <si>
    <t>978-623-8024-92-6</t>
  </si>
  <si>
    <t>&lt;p&gt;Kalian pasti tahu cabai, bukan? Ya, tentu saja cabai itu pedas. Tetapi apakah kalian tahu bagaimana cara mengukur tingkat kepedasan sebuah cabai? Dan apa satuan untuk menyatakan tingkat kepedasan sebuah cabai? Atau, apakah kalian tahu mengapa langit berwarna biru? &amp;ndash; Jangan khawatir, jawabannya ada di sini. Ya, di buku ini.&lt;/p&gt;</t>
  </si>
  <si>
    <t>6ecca4f8-5c5a-49af-a873-e7247f6a7f65</t>
  </si>
  <si>
    <t>Keajaiban Kehidupan Sehari-Hari 2</t>
  </si>
  <si>
    <t>978-623-8024-96-4</t>
  </si>
  <si>
    <t>978-623-8024-93-3</t>
  </si>
  <si>
    <t>4.4 MB</t>
  </si>
  <si>
    <t>&lt;p&gt;Kalian pasti tahu pohon kaktus, bukan? Pohon kaktus sering ditemukan di toko bunga. Beberapa pohon dijual dalam ukuran kecil yang menggemaskan. Namun, tahukah kamu mengapa pohon kaktus tidak berdaun? Atau, mengapa bunglon bisa berubah warna?&lt;/p&gt;
 &lt;p&gt;Jangan khawatir, jawabannya ada di sini. Ya, di buku ini.&lt;/p&gt;</t>
  </si>
  <si>
    <t>93d84a4b-23fb-4604-a55d-f42a759610c3</t>
  </si>
  <si>
    <t>Strategi Pembelajaran</t>
  </si>
  <si>
    <t>Menggali Potensi Belajar Melalui Model, Pendekatan, dan Metode yang Efektif</t>
  </si>
  <si>
    <t>Jufri AP, Wahyu Kurniati Asri, Misnah Mannahali</t>
  </si>
  <si>
    <t>978-623-8297-50-4</t>
  </si>
  <si>
    <t>978-623-8297-49-8</t>
  </si>
  <si>
    <t>&lt;p&gt;Dalam buku &amp;quot;Strategi Pembelajaran: Menggali Potensi Belajar Melalui Model, Pendekatan, dan Metode yang Efektif,&amp;quot; penulis mengungkapkan panduan komprehensif bagi para pendidik untuk menciptakan lingkungan pembelajaran yang memadukan kreativitas, pengalaman, dan efektivitas. Dengan pemahaman mendalam tentang teori pembelajaran, buku ini menggali beragam model, pendekatan, dan metode yang dapat mengoptimalkan potensi belajar siswa.&lt;br /&gt;
 &lt;br /&gt;
 Melalui penggalian dan analisis yang cermat, penulis membahas strategi pembelajaran inovatif seperti pembelajaran berbasis proyek, kooperatif, dan berpusat pada siswa. Buku ini juga mengeksplorasi penggunaan teknologi dalam pendidikan, memberikan wawasan tentang cara mengintegrasikan alat-alat digital yang relevan untuk meningkatkan motivasi dan pencapaian belajar.&lt;br /&gt;
 &lt;br /&gt;
 Ditulis dengan bahasa yang mudah dipahami, buku ini tidak hanya menawarkan ide-ide praktis, tetapi juga menyediakan contoh kasus, studi penelitian, dan aktivitas yang dapat diadopsi secara langsung dalam kelas. Dengan demikian, para pendidik dapat mengembangkan keterampilan mereka dalam merancang pengalaman pembelajaran yang menyenangkan, menantang, dan mendorong perkembangan holistik siswa.&lt;br /&gt;
 &lt;br /&gt;
 &amp;quot;Strategi Pembelajaran&amp;quot; adalah sumber daya yang tak ternilai bagi pendidik yang ingin mengasah keahlian mereka dalam merancang dan mengimplementasikan strategi pembelajaran yang efektif. Dengan panduan ini, mereka akan mampu menciptakan lingkungan pembelajaran yang memotivasi, berdaya guna, dan membantu siswa meraih potensi belajar mereka yang sebenarnya.&lt;/p&gt;</t>
  </si>
  <si>
    <t>978f4b7b-cc6d-4b1e-b960-959894aa1dcd</t>
  </si>
  <si>
    <t>Strategi Peningkatan Mutu Sekolah</t>
  </si>
  <si>
    <t>Marseno Aji, M.Pd</t>
  </si>
  <si>
    <t>978-623-8024-45-2</t>
  </si>
  <si>
    <t>978-623-8024-46-9</t>
  </si>
  <si>
    <t>&lt;p&gt;Buku ini merupakan sebuah karya yang memberi penjelasan secara teoritis dan praktis tentang konsep strategi peningkatan mutu sekolah. Berbagai teori dan langkah-langkah peningkatan mutu pendidikan di sekolah dipaparkan secara komprehensif. Buku ini sangat tepat untuk dibaca, dipahami dan dijadikan pedoman dalam upaya memberdayakan seluruh potensi yang ada di sekolah untuk mencapai sekolah yang berkualitas.&lt;/p&gt;</t>
  </si>
  <si>
    <t>3b55091b-b911-4553-8e1f-c3eac68ed73f</t>
  </si>
  <si>
    <t>Goresan Tangan Untuk Keindahan Alam</t>
  </si>
  <si>
    <t>Surtini</t>
  </si>
  <si>
    <t>978-623-5634-57-9</t>
  </si>
  <si>
    <t>978-623-5634-58-6</t>
  </si>
  <si>
    <t>&lt;p&gt;Buku ini adalah untaian kata dari hati yang berhasil diwujudkan oleh penulis. Untaian kata dari hati diungkapkan dengan kata-kata indah untuk dinikmati semua kalangan pembaca dan pecinta karya puisi.&lt;/p&gt;</t>
  </si>
  <si>
    <t>7ecafd12-6a02-43c0-8d24-25416b1d8c45</t>
  </si>
  <si>
    <t>Syairku Menerbangkan Anganmu</t>
  </si>
  <si>
    <t>Theresia Supadmi Widyastuti, S.Pd</t>
  </si>
  <si>
    <t>978-623-5634-72-2</t>
  </si>
  <si>
    <t>978-623-5634-73-9</t>
  </si>
  <si>
    <t>&lt;p&gt;Kumpulan syair di dalam buku &amp;ldquo;Syairku menerbangkan Anganmu&amp;rdquo; melukiskan tumbuh kembang anak, kehidupan anak sehari-hari dan kehidupan yang ada dilingkungan anak.&lt;/p&gt;</t>
  </si>
  <si>
    <t>0c6ea24b-366b-4616-9cc4-2be45a93a1e8</t>
  </si>
  <si>
    <t>Puskoda</t>
  </si>
  <si>
    <t>Puisi Untuk Siswa Sekolah Dasar</t>
  </si>
  <si>
    <t>Subinah, M.Pd</t>
  </si>
  <si>
    <t>978-623-5634-93-7</t>
  </si>
  <si>
    <t>978-623-5634-94-4</t>
  </si>
  <si>
    <t>&lt;p&gt;PUSKODA (Puisi Untuk Siswa Sekolah Dasar) disusun oleh penulis dengan harapan bermanfaat untuk guru, siswa, orang tua, maupun masyarakat.&amp;nbsp; Pilihan kata-kata dalam kumpulan puisi ini sederhana dan disesuaikan dengan usia anak sekolah dasar, agar mudah dipahami dan dihayati, seta dapat dijadikan sebagai media untuk membimbing siswa sekolah dasar. &amp;nbsp;Sebagian besar puisi berisi ajakan dan nasihat, sehingga dengan membaca buku kumpulan puisi ini selain dapat mengembangkan literasi juga dapat mengembangkan dan memberikan penguatan pendidikan karakter anak.&lt;/p&gt;</t>
  </si>
  <si>
    <t>5919c738-167c-4639-ba11-f522b6690e2b</t>
  </si>
  <si>
    <t>Pejuang Masa Depan</t>
  </si>
  <si>
    <t>Titik Nurkhayati</t>
  </si>
  <si>
    <t>978-623-5634-97-5</t>
  </si>
  <si>
    <t>978-623-5634-98-2</t>
  </si>
  <si>
    <t>&lt;p&gt;Puisi ini mengungkapkan sebuah perjuangan. Tentu ingatan kita akan mengenang kembali perjuangan nenek moyang kita saat berperang melawan penjajah. Bagaimana mereka mengangkat senjata dengan peralatan sederhana seperti bambu runcing, tombak, keris, maupun pusaka lainnya.&lt;/p&gt;</t>
  </si>
  <si>
    <t>dee18b7d-ec87-4ef5-8c7b-65ea2cab882f</t>
  </si>
  <si>
    <t>Gurit Kembang Setaman</t>
  </si>
  <si>
    <t>Sri Hidayati Yuliastuti, S.Pd.</t>
  </si>
  <si>
    <t>978-623-5634-99-9</t>
  </si>
  <si>
    <t>978-623-8024-00-1</t>
  </si>
  <si>
    <t>&lt;p&gt;Geguritan minangka perangane budaya Jawa kang awujud sastra Jawa gagrag anyar. Kanthi ajuning jaman Budaya Jawa pangangkahe bisaa ngetutetke ombyaking budaya, luwih luwh budaya manca. Saperangan ana sing isih duwe panganggep manawa geguritan iku amung ana saka asiling gurit para pujangga jaman biyen. &amp;nbsp;Kepara saperangan para mudha ana sing malah durung tepung karo geguritan. Bab kaya mangkono iku nuwuhake greget kanggo nulis geguritan supaya pamaos bisa mangerteni wujuding geguritan. Kanthi pangajab geguritan Kembang Setaman iki bisa kanggo sarana wacan lan pasinaon geguritan. Kajaba iku kanggo nuduhake manawa geguritan iku bisa karipta sapa wae, lan amung dudu asiling para pujangga biten, Mula ayo nggrengsengake seneng maca geguritan murih geguritan bisa lestari lan anjayeng bawana. Kanthi tema kang maneka werna lan tembung kang prasaja kaangkah pamaos ora bosen lan gampang anggone mangerteni isine geguritan.&lt;/p&gt;</t>
  </si>
  <si>
    <t>d862c43a-e31c-44aa-8fa2-b7ccd06bf2aa</t>
  </si>
  <si>
    <t>Kumpulan Puisi "Cita Mas Jajar" Untuk Anak Usia Dini</t>
  </si>
  <si>
    <t>Rr. Retno Woro Widiastuti, S.Pd.AUD</t>
  </si>
  <si>
    <t>978-623-8024-02-5</t>
  </si>
  <si>
    <t>978-623-8024-01-8</t>
  </si>
  <si>
    <t>&lt;p&gt;uku ini adalah kumpulan puisi anak Taman Kanak-Kanak. Memuat tentang makanan yang bergizi, cara&amp;nbsp;bermain&amp;nbsp;dan lingkungan&amp;nbsp;alam&amp;nbsp;sekitar.&lt;/p&gt;
 &lt;p&gt;Kumpulan puisi&amp;nbsp;ini sangat cocok&amp;nbsp;sebagai acuan belajar&amp;nbsp;untuk&amp;nbsp;anak TK agar&amp;nbsp;mudah dalam&amp;nbsp;mengenal dan menambah wawasan&amp;nbsp;lingkungan sekitarnya. Serta mendapatkan manfaat&amp;nbsp;psikologi karena&amp;nbsp;berpuisi akan membantu&amp;nbsp;memahami&amp;nbsp;masalah&amp;nbsp;sehari-hari&amp;nbsp;dalam kehidupannya.&lt;/p&gt;</t>
  </si>
  <si>
    <t>8280e47e-c54a-4905-953a-0639a3ecda90</t>
  </si>
  <si>
    <t>Prahara</t>
  </si>
  <si>
    <t>978-623-8024-20-9</t>
  </si>
  <si>
    <t>978-623-8024-19-3</t>
  </si>
  <si>
    <t>FIksi</t>
  </si>
  <si>
    <t>&lt;p&gt;Naskah kethoprak ini merupakan kejadian perjalanan pada kehidupan sepasang Abdi Dalem Kyai Wirasuta dan Nyai Wirasuta yang sangat setia pada Sri Sultan Hamengku Buwono I sampai tidak mau meninggalkan pasangrahan hingga ajal menjemput. Karena ketaatannya sebagai abdi kinasih yang setia taat dan patuh maka kisah hidupnya digambarkan dalam rangkaian upacara Bekakak.&lt;/p&gt;
 &lt;p&gt;Kisah itu pun dilahirkan kembali melalui buku ini.&lt;/p&gt;</t>
  </si>
  <si>
    <t>5821cb7f-4822-46af-87e9-8001fcab1a78</t>
  </si>
  <si>
    <t>Goresan Pena Jejak Sebuah Angan</t>
  </si>
  <si>
    <t>Karyadi, S.Pd</t>
  </si>
  <si>
    <t>978-623-8024-24-7</t>
  </si>
  <si>
    <t>978-623-8024-23-0</t>
  </si>
  <si>
    <t>&lt;p&gt;Semburat jingga terlukis di angkasa. Cahaya indah manjakan mata, terpantul indah di cakrawala. Di bawah langit yang sama&lt;/p&gt;
 &lt;p&gt;Kuukir sebuah nama. Indah terhias penuh warna dan tanya, di mana kamu berada.&lt;/p&gt;
 &lt;p&gt;Kutatap kau penuh rasa. Hanya hampa tak bermakna. Hingga kusadar kau telah tiada.&lt;/p&gt;</t>
  </si>
  <si>
    <t>841ba2d2-f09f-4ff6-97bd-ee5fcec380dc</t>
  </si>
  <si>
    <t>Mimpi Anak Menggapai Cita-Cita</t>
  </si>
  <si>
    <t>Teguh Sucipto, S.Pd</t>
  </si>
  <si>
    <t>978-623-8024-32-2</t>
  </si>
  <si>
    <t>978-623-8024-31-5</t>
  </si>
  <si>
    <t>989.7 kB</t>
  </si>
  <si>
    <t>&lt;p&gt;Untuk mendukung pendidikan karakter yang sekarang ini sedang dikembangkan, rasanya puisi sangat cocok sebagai bahan pembelajaran. Sastra merupakan produk karya yang mengajarkan kepada para pembaca untuk saling menghargai, mengapresiasi, menikmati sebuah karya. Produk karya sastra biasanya sarat dengan pesan moral, budaya, dan keteladanan. Dengan bercermin pendapat seperti itu, pembelajaran puisi di sekolah seyogyanya wajib diajarkan kepada seluruh siswa.&lt;/p&gt;
 &lt;p&gt;Semakin banyak memahami puisi, siswa diharapkan akan meneladani dan mengapresiasi hal-hal yang bersifat bijak dan halus budi. Dengan banyak membaca puisi, siswa akan jauh dari sifat arogan, tindak kekerasan, jail, dan tindakan yang brutal baik yang berbentuk fisik maupun berbentuk psikis.&lt;/p&gt;</t>
  </si>
  <si>
    <t>0231d268-26ab-459c-953b-45c3862402b8</t>
  </si>
  <si>
    <t>Jangan Berhenti Menjadi Baik</t>
  </si>
  <si>
    <t>Amanah, S.Pd.I</t>
  </si>
  <si>
    <t>978-623-8024-39-1</t>
  </si>
  <si>
    <t>978-623-8024-40-7</t>
  </si>
  <si>
    <t>&lt;p&gt;Kumpulan puisi yang merupakan sebuah motivasi diri dalam menjalani kehidupan. Hidup bukanlah sebuah perlombaan yang mana kita harus selalu menjadi juara.&amp;nbsp;namun hidup adalah menjalani kehidupan yang menjadi&amp;nbsp; tugas seorang hamba adalah terus taat dan beribadah kepada Allah, bekerja dengan&amp;nbsp;&lt;em&gt;l&lt;/em&gt;&lt;em&gt;illahita&amp;rsquo;ala&lt;/em&gt;&amp;nbsp;karena Allah. Menjaga hubungan baik dengan&amp;nbsp; sesama hamba Allah dan selalu menaati&amp;nbsp;segala perintah dan larangan Allah menjadikan hidup semakin tenang, damai dan tenteram. Menjaga hati untuk senantiasa bersih, menjaga lisan untuk senantiasa bertutur kata yang lembut, tidak menyakiti sesama dan juga tidak menyakiti diri sendiri, terus bekerja dan beribadah semata karena&amp;nbsp;&lt;em&gt;l&lt;/em&gt;&lt;em&gt;illahita&amp;rsquo;ala&lt;/em&gt;, dan tak lupa senantiasa berbakti kepada kedua orang tua, mencintai keluarga, senantiasa berbuat baik dan tidak berhenti menjadi baik dalam menjalani kehidupan ini, senantiasa rida dengan ketentuan yang Allah berikan dalam hidup. Semoga Allah meridai setiap langkah yang kita lakukan.&amp;nbsp;&lt;em&gt;Aamiin yaa rabbal&amp;rsquo;alamiin&lt;/em&gt;.&lt;/p&gt;</t>
  </si>
  <si>
    <t>a215d8b5-d0df-4753-9a1a-f417fb14a75c</t>
  </si>
  <si>
    <t>Ungkapan Rasa Syukur</t>
  </si>
  <si>
    <t>Kuntari Enipurwanti</t>
  </si>
  <si>
    <t>978-623-8024-43-8</t>
  </si>
  <si>
    <t>978-623-8024-44-5</t>
  </si>
  <si>
    <t>&lt;p&gt;Puisi di atas seolah menjadi sebuah rangkuman dari antologi yang bertajuk&amp;nbsp;&lt;em&gt;Ungkapan Rasa Syukur&lt;/em&gt;. Ungkapan rasa digambarkan dengan penuh syukur, cinta, dan kasih. Buku ini berisi ungkapan perasaan penulis tentang apa yang dirasakannya. Perasaan syukur, cinta dan kasih tidak hanya diberikan kepada sesama saja, akan tetapi kita berikan kepada yang mencipta dan dicipta, misalkan syukur, cinta dan kasih kita kepada Allah SWT, orang tua, bangsa dan negara, pahlawan, dan kepada alam Indonesia yang indah. Sudahkah dalam diri, kita penuhi hati dengan perasaan bersyukur?&lt;/p&gt;</t>
  </si>
  <si>
    <t>7b3933e5-8533-4572-a694-5bcf27202f72</t>
  </si>
  <si>
    <t>Burung-Burung Mencari Raja</t>
  </si>
  <si>
    <t>Nurjati Wening Prisati</t>
  </si>
  <si>
    <t>978-623-8024-56-8</t>
  </si>
  <si>
    <t>978-623-8024-55-1</t>
  </si>
  <si>
    <t>&lt;p&gt;Cerita rakyat merpakan kisah yang mengalami perjalanan panjang dari mulut ke mulut sejak zaman dahulu kala. Dalam antologi ini, kita dapat merasakan kekayaan dan keberagaman budaya serta kearifan lokal yang tersimpan dalam setiap cerita rakyat.&lt;/p&gt;
 &lt;p&gt;Kami berharap, antologi cerita rakyat ini dapat memberikan inspirasi dan pemahaman yang lebih dalam tentang kekayaan dan keanekaragaman budaya Indonesia.&lt;/p&gt;</t>
  </si>
  <si>
    <t>4a7928c7-18d5-407c-81d2-a927ba882398</t>
  </si>
  <si>
    <t>Puisi Anak</t>
  </si>
  <si>
    <t>Kehidupan Alam Sekitar Kita</t>
  </si>
  <si>
    <t>Entik Retno Idiastuti, S.Pd. AUD</t>
  </si>
  <si>
    <t>978-623-5634-95-1</t>
  </si>
  <si>
    <t>978-623-5634-96-8</t>
  </si>
  <si>
    <t>939.2 kB</t>
  </si>
  <si>
    <t>&lt;p&gt;Buku ini adalah kumpulan puisi anak taman kanak-kanak. Tema puisi dalam buku ini tentang makanan, dan lingkungan alam sekitar anak. Karya ini sebagai acuan untuk belajar anak TK agar lebih mengenal dan menambah wawasan serta mendapatkan manfaat psikologi, karena puisi akan membantu pemahaman masalah yang dapat diterima dalam kehidupannya.&lt;/p&gt;</t>
  </si>
  <si>
    <t>9b282ae1-cbbd-447e-9907-36d579f76f79</t>
  </si>
  <si>
    <t>Sepedaku</t>
  </si>
  <si>
    <t>Nurjati Wening Prisati, S.Pd, M.Pd, M.Pdi.</t>
  </si>
  <si>
    <t>978-623-8024-08-7</t>
  </si>
  <si>
    <t>978-623-8024-07-0</t>
  </si>
  <si>
    <t>&lt;p&gt;Buku ini berisi kumpulan puisi untuk anak-anak PAUD atau TK&lt;/p&gt;</t>
  </si>
  <si>
    <t>f9bc3f2e-26bd-412d-aaf5-6e0aa370db89</t>
  </si>
  <si>
    <t>Setelah Terbit Fajar</t>
  </si>
  <si>
    <t>:</t>
  </si>
  <si>
    <t>Desi Fatmala</t>
  </si>
  <si>
    <t>978-623-8453-36-8</t>
  </si>
  <si>
    <t>978-623-8453-35-1</t>
  </si>
  <si>
    <t>Aiza, gadis desa yang belum genap 17 tahun itu bekerja membantu perekonomian keluarga dan bertekad pergi ke ibu kota untuk mengubah nasib.
 Rantai kemiskinan ingin ia putus. Ada nasib orang tua dan adik kesayangan yang tengah ia perjuangkan.
 Namun, dalam rentetan perjuangan itu. Ayahnya dipanggil Tuhan. Cinta pertamanya terenggut saat ia butuh dekapan dan dukungan. Ibunya yang seorang buruh lepas, tak memungkinkan jadi sandaraan. Adik kecilnya masih butuh pendidikan dan kehidupan lebih baik.
 Mampukah Aiza bertahan dan terus berjuang menyelamatkan masa depan keluarganya?</t>
  </si>
  <si>
    <t>b899de9e-a972-472c-92d9-093624bb5d75</t>
  </si>
  <si>
    <t>Menjadi Guru di Pedalaman Siapa Takut!</t>
  </si>
  <si>
    <t>Nur Hamid</t>
  </si>
  <si>
    <t>978-623-8453-34-4</t>
  </si>
  <si>
    <t>978-623-8453-33-7</t>
  </si>
  <si>
    <t>Memang ada banyak profesi yang diinginkan setiap orang sewaktu masih sekolah, diantaranya adalah sebagai pendidik atau seorang guru. Tidak semua orang mampu dan siap menjadi seorang guru, dibutuhkan tekad yang kuat dan keikhlasan karena pekerjaan ini tidak hanya dinilai dari gaji yang didapatkan, namun kualitas pembelajaran yang diberikan.
 &amp;nbsp; &amp;nbsp; &amp;nbsp; &amp;nbsp; &amp;nbsp; &amp;nbsp; Buku Menjadi Guru di Pedalaman Siapa Takut, kisah perjalanan hidup seorang guru yang bisa menginspirasi &amp;nbsp;agar para pendidik untuk selalu semangat memajukan pendidikan Indonesia meskipun di tengah keterbatasan.
 &amp;nbsp; &amp;nbsp; &amp;nbsp; &amp;nbsp; &amp;nbsp; &amp;nbsp; Penulis mengajak semua pedidik untuk selalu bisa menjadi agen perubahan ekosistem pendidikan yang menghadirkan tiga kata kunci yang perlu diterapkan bagi seorang guru, yaitu teladan, motivasi, dan berdaya atau merdeka untuk selalu semangat, serta tetap optimis dalam menjalani hidup. Semoga semua pendidik tetap berdikari untuk negeri.</t>
  </si>
  <si>
    <t>8461609d-06e8-4c80-840f-856e94c8ce8e</t>
  </si>
  <si>
    <t>Rindu Nona</t>
  </si>
  <si>
    <t>Tresia Eka Wahyuni</t>
  </si>
  <si>
    <t>978-623-8453-32-0</t>
  </si>
  <si>
    <t>978-623-8453-31-3</t>
  </si>
  <si>
    <t>Menjadi ibu adalah kebahagiaan yang selalu diidamkan oleh banyak wanita. Rara, seorang ibu, dengan penuh semangat merawat dan membahagiakan putrinya yang bermata sipit. Meskipun ia menghadapi ujian berat. Lelaki yang dipilih mengkhianatinya, namun dia tetap berusaha membahagiakan keluarganya. Konflik semakin rumit. Dendam panjang ibu mertua yang merasa tersakiti sebab anak lelakinya berpindah keyakinan, berujung pada kasus penculikan cucu sendiri. Masih adakah pilihan bahagia dalam hidup Rara?</t>
  </si>
  <si>
    <t>d4692b47-d43a-4124-98d0-67f89c2d510e</t>
  </si>
  <si>
    <t>Manajemen Pendidikan Islam di Era Digital</t>
  </si>
  <si>
    <t>Dr.Hj. Hamdanah, M.Hum.</t>
  </si>
  <si>
    <t>978-623-8453-37-5</t>
  </si>
  <si>
    <t>978-623-8453-30-6</t>
  </si>
  <si>
    <t>Manajemen pendidikan Islam menjadi faktor penting dalam keberhasilan sebuah lembaga pendidikan yang berbasis pada keislaman. Pengelolaan atau manajemen yang baik akan menghasilkan tata kelola bahkan berdampak pada out put proses pendidikan sehingga dapat mencapai tujuan sesuai dengan yang diharapkan. Buku Manajemen Pendidikan Islam di Era Digital ini berisi tentang berbagai penjelasan terkait sistem pengelolaan pendidikan yang mencakup berbagai aspek. Mulai dari manajemen kurikulum, manajemen peserta didik, manajemen tenaga pendidik dan kependidikan, manajemen keuangan, hingga manajemen sarana dan prasarana yang semuanya berbasis digital.</t>
  </si>
  <si>
    <t>e957680f-1ff4-4817-8b15-59fd21a417f1</t>
  </si>
  <si>
    <t>Business English for Students</t>
  </si>
  <si>
    <t>: A Practical Guide to Success in the Professional World</t>
  </si>
  <si>
    <t>Lely Novia … [et al.]</t>
  </si>
  <si>
    <t>978-623-8453-38-2</t>
  </si>
  <si>
    <t>9.1 MB</t>
  </si>
  <si>
    <t>&amp;quot;Business English for Students: A Practical Guide to Success in the Professional World&amp;rdquo; is a book that helps students develop the essential language skills and strategies they need to excel in the competitive business world. It covers the gap between academic knowledge and real-world business communication, with essential vocabulary, grammar, conversational skills, and diverse business scenarios. The book provides engaging exercises, practical examples, and industry-specific vocabulary, to help learners succeed in a global and fast-paced environment. The book also encourages students to embrace challenges and continuous growth, building confidence, clarity, and professionalism in their communication.
 Whether they want to pursue careers in finance, marketing, technology, or any other field, &amp;ldquo;Business English for Students: A Practical Guide to Success in the Professional World&amp;rdquo; is the ultimate resource for students to master the complexities of the professional world and start a rewarding career journey. Let this practical guide be your key to success and unlock the door to a prosperous future.</t>
  </si>
  <si>
    <t>3cdd1614-ec33-4580-a8b0-6d90cbf586b2</t>
  </si>
  <si>
    <t>Digital Learning</t>
  </si>
  <si>
    <t>: Belajar Daring Jangan Garing</t>
  </si>
  <si>
    <t>Farida Musafaatin</t>
  </si>
  <si>
    <t>978-623-8453-29-0</t>
  </si>
  <si>
    <t>978-623-8453-28-3</t>
  </si>
  <si>
    <t>13.4 MB</t>
  </si>
  <si>
    <t>Pernahkah membayangkan menjadi guru yang kehadirannya dinanti-nanti oleh para siswa? Bahkan, dirindukan oleh mereka ketika tidak masuk kelas walaupun hanya sehari.
 Guru yang dirindukan adalah guru yang istimewa, bisa memberikan pembelajaran yang menyenangkan, melibatkan siswa, dan bermakna. Kesan yang ditinggalkan begitu mendalam, dan akan selalu diingat oleh siswa-siswinya.
 Di buku DIGITAL LEARNING, Belajar Daring Jangan Garing ini berisi pengalaman penulis dalam merancang pembelajaran aktif, dengan menggunakan berbagai aplikasi yang bisa digunakan menggunakan laptop ataupun smartphone. Semua materi dibahas dengan rapi dan rinci sehingga bisa Anda aplikasikan dalam pembelajaran secara daring ataupun luring.</t>
  </si>
  <si>
    <t>af0abd6c-6c4d-4b28-b166-8f0e76d1747c</t>
  </si>
  <si>
    <t>Introduction to Literature</t>
  </si>
  <si>
    <t>: Navigating the Periods of English Literature</t>
  </si>
  <si>
    <t>Muftihaturrahmah Burhamzah</t>
  </si>
  <si>
    <t>978-623-8453-27-6</t>
  </si>
  <si>
    <t>978-623-8453-26-9</t>
  </si>
  <si>
    <t>Dive into the depths of English literature and emerge with a treasure trove of knowledge spanning centuries. &amp;quot;Introduction to Literature: Navigating the Periods of English Literature&amp;quot; is your compass through the ever-evolving narrative of English prose, poetry, and drama. Discover the seismic shifts of literary expression from the raw beauty of Anglo-Saxon epics to the intricate digital narratives of our modern world.
 Within these pages lies a journey that intertwines the past with the present, inviting readers to explore the richness of English literature across the ages. You will not only trace the footsteps of literary giants but also engage with the cultural and historical forces that shaped their worlds.
 Suitable for students, educators, and literary enthusiasts alike, this book offers a clear pathway through the complexities of literary periods. It presents a challenge: to see the world through the eyes of the literary past and understand its dialogue with the future.
 Step into this literary tapestry that invites curiosity, encourages reflection, and inspires a deeper appreciation for the words that have captured the human experience. &amp;quot;Introduction to Literature: Navigating the Periods of English Literature&amp;quot; awaits your discovery.</t>
  </si>
  <si>
    <t>58ff183b-6530-42aa-908c-c9b391eefce8</t>
  </si>
  <si>
    <t>Tergerus</t>
  </si>
  <si>
    <t>Asmiati</t>
  </si>
  <si>
    <t>978-623-8453-23-8</t>
  </si>
  <si>
    <t>978-623-8453-24-5</t>
  </si>
  <si>
    <t>Tebing-tebing menjulang tinggi
 Gunung-gunung berpijak gagah
 Laut terhampar bak karpet semesta
 Cantik nian negeriku
 Namun, perlahan eloknya kian hilang
 Saat alat-alat berat tiba dengan perkasa
 Mulai menggerogoti tubuh pertiwi</t>
  </si>
  <si>
    <t>82f16d92-ba53-4aec-8fd3-5676c2af447e</t>
  </si>
  <si>
    <t>Suara Kalbu</t>
  </si>
  <si>
    <t>Nursehan</t>
  </si>
  <si>
    <t>978-623-8453-21-4</t>
  </si>
  <si>
    <t>978-623-8453-22-1</t>
  </si>
  <si>
    <t>Sekumpulan puisi dan kata-kata bijak yang berisi tentang harapan, cinta kasih, kerinduan dan dusta. Dijalani dengan hidup optimis penuh rasa syukur, ikhlas dan belajar menghargai apa yang ada di sekitar sehingga dapat menumbuhkan serangkaian rasa dan kata dalam setiap harinya.
 Segala kegelisahan dapat diubah menjadi kebahagiaan sederhana dan penuh rasa.</t>
  </si>
  <si>
    <t>cf157c35-f826-4f8d-9809-bd90a679b477</t>
  </si>
  <si>
    <t>Public Relations Writing</t>
  </si>
  <si>
    <t>: Konsep dan Praktik</t>
  </si>
  <si>
    <t>Ascharisa Mettasatya Afrilia, S.Sos., M.I.Kom.</t>
  </si>
  <si>
    <t>978-623-8453-19-1</t>
  </si>
  <si>
    <t>978-623-8453-20-7</t>
  </si>
  <si>
    <t>Menjalankan fungsi dan peran public relations (PR) baik dalam organisasi pemerintahan maupun perusahaan tentu membutuhkan banyak strategi komunikasi. Salah satu bentuk komunikasi yang dijalankan oleh seorang PR adalah komunikasi tertulis yang diharapkan mampu menjembatani kepentingan organisasi dan juga publik.
 Sebagai salah satu keterampilan yang penting untuk dimiliki oleh seorang PR, menulis menjadi hal yang sangat dibutuhkan. Menulis yang dimaksud tentu bukanlah menulis yang hanya sekadar menulis namun dalam konteks kepenulisan yang dapat memetakan tujuan organisasi serta diperlukan strategi kepenulisan dalam meraih tujuan tersebut.
 Buku PR writing ini merupakan salah satu buku referensi yang berorientasi pada konteks teoretik dan juga praktik. Diawali dengan pengantar seputar PR termasuk kompetensi yang harus dimiliki dan ragam serta kondisi PR dikonteks pemerintahan dan perusahaan. Pada bab selanjutnya diuraikan tentang konsep-konsep menulis serta langkah dan strategi menulis praktik dalam konteks public relations. Sementara di bab berikutnya dikemukakan tentang jenis-jenis produk kepenulisan PR seperti press release, advertorial, dan company profile lengkap dengan teknik penulisan beserta contohnya. Dan di akhir disertakan pula konteks penulisan PR dalam era digital. Hal ini menjadi bekal yang penting dan sangat relevan dengan situasi dan kondisi keberadaan PR di masa transformasi digital seperti sekarang ini. Bagaimana kepenulisan PR yang tepat dan relevan serta etika dalam membawa diri di dunia yang serba digital dan maya.
 Buku ini dapat dimanfaatkan sebagai referensi para praktisi PR, mahasiswa ilmu komunikasi khususnya di bidang PR, para dosen dan peneliti. Tidak hanya itu, buku ini juga dapat digunakan oleh para pembaca yang memiliki ketertarikan dan kepentingan d alam konteks kepenulisan PR.</t>
  </si>
  <si>
    <t>fe4536a8-74d1-46a6-a247-5e5e661edb5e</t>
  </si>
  <si>
    <t>Mastering Critical Reading</t>
  </si>
  <si>
    <t>: A Guide for English Language Students</t>
  </si>
  <si>
    <t>978-623-8453-25-2</t>
  </si>
  <si>
    <t>&amp;ldquo;Mastering Critical Reading: A Guide for English Language Students&amp;rdquo; is a useful book that helps students master the art of critical reading. It covers various skills, such as understanding texts, evaluating arguments, and integrating information. It also shows how to apply these skills in real-world situations. The book helps students to read different kinds of texts, separate facts from opinions, identify assumptions and biases, and write effective critical responses. By improving their critical reading and thinking skills, students can achieve better academic and professional outcomes.</t>
  </si>
  <si>
    <t>a4279f8e-77ae-4309-acaa-f06e0b98f846</t>
  </si>
  <si>
    <t>Aneka Binatang, Tanaman dan Pekerjaan di Sekitarku</t>
  </si>
  <si>
    <t>Muji Rahayu, S.Pd.AUD</t>
  </si>
  <si>
    <t>978-623-8453-18-4</t>
  </si>
  <si>
    <t>978-623-8453-17-7</t>
  </si>
  <si>
    <t>Buku kumpulan puisi Aneka Binatang, Tanaman dan Pekerjaan di Sekitarku, merupakan buku yang berisi syair sederhana. Syair-syair ini diharapkan mampu mengenalkan aneka binatang, tanaman dan pekerjaan yang umumnya bisa ditemukan di sekitar kita kepada anak usia 3&amp;ndash;6 tahun.</t>
  </si>
  <si>
    <t>42423b1f-7ee5-4a0c-b347-cd6594f945a9</t>
  </si>
  <si>
    <t>My Parent's Secret</t>
  </si>
  <si>
    <t>Hariati Lajae</t>
  </si>
  <si>
    <t>978-623-8453-16-0</t>
  </si>
  <si>
    <t>978-623-8453-15-3</t>
  </si>
  <si>
    <t>Novel Dewasa</t>
  </si>
  <si>
    <t>Novia mengayunkan kepalanya ke kiri dan ke kanan. Cukup sudah. Saat ini, dia ingin menghabiskan waktu bersama Nugroho sebelum memutuskan untuk menjauh. Meski sulit, keputusan itu harus diambil sekarang. Novia merasa beban yang ia pikul begitu berat, namun ia tak ingin berbagi beban itu dengan siapapun, termasuk ayah-ibunya, Nugroho, atau sahabat-sahabatnya. Kecewa harus ia tanggung sendiri. Keputusannya sudah bulat, tanpa berkonsultasi dengan siapa pun. Tidak ada yang bisa mengubahnya.
 Masih teringat jelas kata-kata yang baru saja Novia baca.
 Masih demikian besarkah kemarahan dan kekecewaanmu kepada kedua orang tuamu? Masih tidak adakah kata maaf untuk kami berdua yang telah membuatmu kecewa? Maafkan kami berdua ya, Nak. Maafkan kebodohan kami di masa lalu. Tapi saat itu kami berdua masih sangat muda. Tidak bisa berpikir jernih atas keputusan yang kami ambil. Kami tidak memikirkan akibat dari perbuatan kami berdua.</t>
  </si>
  <si>
    <t>1fc5a50e-23fc-4030-bf62-3dc736374803</t>
  </si>
  <si>
    <t>Belajar Bahasa Inggris itu Menyenangkan</t>
  </si>
  <si>
    <t>Yunitari Mustikawati, Lely Novia</t>
  </si>
  <si>
    <t>978-623-8453-12-2</t>
  </si>
  <si>
    <t>978-623-8453-13-9</t>
  </si>
  <si>
    <t>&amp;quot;Belajar Bahasa Inggris itu Menyenangkan&amp;quot; adalah sebuah buku yang mengajak pembaca untuk belajar bahasa Inggris dengan cara yang menyenangkan. Buku ini memberikan berbagai tips dan trik untuk membuat proses belajar bahasa Inggris menjadi lebih menyenangkan dan efektif. Buku ini cocok untuk siapa saja yang ingin mempelajari bahasa Inggris, terutama bagi mereka yang merasa kesulitan atau bosan dengan metode belajar yang konvensional. Buku ini juga dapat digunakan untuk mengasah keterampilan percakapan Bahasa Inggris formal dalam situasi formal. Buku ini dirancang berbasis proyek (project-based) yang memberikan tantangan kepada pengguna untuk menerapkan materi yang telah dipelajari dengan mendemonstrasikannya sesuai dengan situasi yang diberikan. Buku ini juga dilengkapi dengan latihan-latihan yang menarik dan menghibur, sehingga pembaca dapat belajar bahasa Inggris dengan cara yang lebih interaktif dan menyenangkan. Buku ini akan membantu pembaca untuk meningkatkan kemampuan bahasa Inggris dengan lebih mudah dan menyenangkan.</t>
  </si>
  <si>
    <t>6f0255fc-18be-459d-b36e-d651a47fd2da</t>
  </si>
  <si>
    <t>The Art of Intercultural Communication</t>
  </si>
  <si>
    <t>: Tips and Techniques for Bridging the Gap</t>
  </si>
  <si>
    <t>978-623-8453-14-6</t>
  </si>
  <si>
    <t>The Art of Intercultural Communication: Tips and Techniques for Bridging the Gap is a practical guidebook that provides readers with the tools and strategies needed to effectively communicate across cultures. The book emphasizes the importance of understanding cultural differences and how they impact communication, and provides readers with tips and techniques for navigating these differences. The guidebook covers a range of topics, including effective communication, cultural awareness, and strategies for building trust and rapport with people from different cultures. The book also includes case studies and real-world examples to help readers apply the concepts and techniques discussed in the book. Whether you are a business professional, a student, or simply someone who wants to improve their intercultural communication skills, The Art of Intercultural Communication is an essential resource for bridging the gap between cultures and building meaningful relationships.</t>
  </si>
  <si>
    <t>ee17ae26-e3e2-4834-9d36-ed3b40357cbb</t>
  </si>
  <si>
    <t>Whispers of Hope</t>
  </si>
  <si>
    <t>978-623-8453-10-8</t>
  </si>
  <si>
    <t>&amp;ldquo;Whispers of Hope&amp;rdquo; is a poetry anthology that shows the essence of hope and resilience. It takes readers on a journey of how hope helps us overcome challenges. The poems are diverse, beautiful, and wise. They show the human spirit, the power of hope, and the strength of the written word. The anthology is a source of comfort and inspiration for anyone who needs hope in difficult times. It invites readers to enjoy the beauty of poetry and the impact of hope on our lives.</t>
  </si>
  <si>
    <t>fa72bc93-98b3-4427-b8ae-63cee7e11e7f</t>
  </si>
  <si>
    <t>Harga Sebuah Keikhlasan</t>
  </si>
  <si>
    <t>Ida Purwanti</t>
  </si>
  <si>
    <t>978-623-8453-09-2</t>
  </si>
  <si>
    <t>978-623-8453-08-5</t>
  </si>
  <si>
    <t>&amp;ldquo;Kita dikaruniai anak ini bukan untuk memiliki seutuhnya. Allah hanya titipkan untuk menjaga dan mendidik mereka. Kita tak pantas menuntut apa-apa dari mereka, sebab hadirnya mereka adalah amanah untuk kita. Tempat yang lapang untuk kita beribadah.&amp;rdquo;
 Aku hanya diizinkan untuk terus belajar. Belajar menerima. Belajar mengatasi duka. Belajar meredam suka supaya tak berlebihan. Sebab Allah bisa mencabutnya kapan saja, pun Allah bisa mengembalikannya kapan saja. Aku hanya tak akan berhenti berdoa.</t>
  </si>
  <si>
    <t>01b36f1f-5030-4cf3-a796-b8d463ef070d</t>
  </si>
  <si>
    <t>Keabadian Cinta</t>
  </si>
  <si>
    <t>Siti Aminah, S.Pd</t>
  </si>
  <si>
    <t>978-623-8453-04-7</t>
  </si>
  <si>
    <t>978-623-8453-03-0</t>
  </si>
  <si>
    <t>Bob, seorang pemuda bermata biru yang begitu mencintai seorang gadis bernama Dinda. Sayang cinta yang diperuntukan untuk Dinda tidak sempat diutarakan kala ia harus melanjutkan studi ke luar negeri.
 Bob merelakan masa remajanya demi mengejar cita-cita menjadi pengusaha sukses, tanpa mengganti satu nama pun untuk diselibkan di sudut hatinya. Kesibukan mengelola perusahaan diharapkan dapat menghapus kenangan akan hadirnya Dinda, menjadikan Bob&amp;nbsp; pengusaha muda yang sukses.
 Hingga suatu hari, dia harus pulang ke Indonesia karena Nyonya Salahudin&amp;nbsp; ̶&amp;nbsp; ibunya&amp;nbsp; ̶&amp;nbsp; mendadak sakit. Tanah air memaksanya mengingat semua kenangan tentang Dinda.
 Akankah keputusan Bob pulang ke Indonesia menjadi pintu jodohnya?</t>
  </si>
  <si>
    <t>1a8a138d-5e4d-4674-bfda-b2182f9e5d9b</t>
  </si>
  <si>
    <t>Semilir Rasa</t>
  </si>
  <si>
    <t>Najibah, S.Pd</t>
  </si>
  <si>
    <t>978-623-8453-07-8</t>
  </si>
  <si>
    <t>978-623-8453-11-5</t>
  </si>
  <si>
    <t>Bait-bait puisi penuh harapan, cinta dan dusta
 Merangkai perjalanan hidup dengan optimis, bagaikan senyum syukur
 Bersama kata-kata, ia melahirkan serangkaian rasa
 Mengubah kegelisahan menjadi kebahagiaan, dalam ungkapan yang indah</t>
  </si>
  <si>
    <t>1cf7111f-4fe5-46ef-b2ff-055dcc66b7f9</t>
  </si>
  <si>
    <t>Belajar, Bermain Bersamaku</t>
  </si>
  <si>
    <t>: Kumpulan Puisi Anak Bertema</t>
  </si>
  <si>
    <t>978-623-8453-00-9</t>
  </si>
  <si>
    <t>978-623-8297-99-3</t>
  </si>
  <si>
    <t>Puisi yang berjumlah 50 ini merupakan puisi anak untuk mewujudkan insan anak bangsa dalam membiasakan diri untuk tetap cinta terhadap literasi. Di dalam terdapat sajak sederhana yang sangat cocok dalam membantu mengenal bahasa khususnya anak usia 4-6 tahun.</t>
  </si>
  <si>
    <t>9bc4f8d7-df9f-413a-babf-b23414cd717d</t>
  </si>
  <si>
    <t>Ada Pelangi di Senja Hari</t>
  </si>
  <si>
    <t>978-623-8453-02-3</t>
  </si>
  <si>
    <t>978-623-8453-01-6</t>
  </si>
  <si>
    <t>Kumpulan puisi ini merupakan ungkapan seorang guru yang mempunyai impian untuk mewujudkan cita-cita mengembangkan insan anak bangsa dalam membiasakan diri untuk tetap cinta terhadap literasi.
 Yuk kita ikuti kelanjutan puisi lain yang hebat.</t>
  </si>
  <si>
    <t>92ea36fc-cf45-4317-99a5-2815fe036e90</t>
  </si>
  <si>
    <t>Perjuangan dan Pelangi</t>
  </si>
  <si>
    <t>Anik Rohani</t>
  </si>
  <si>
    <t>978-623-8453-06-1</t>
  </si>
  <si>
    <t>978-623-8453-05-4</t>
  </si>
  <si>
    <t>Pujianmu tak berarti lagi
 Sayapku kaupatahkan
 Kau menghampiriku saat kau mau
 Lalu ke mana kau terbang?
 Saat kubutuh dekapanmu
 Saat ini aku masih memilihmu
 Untuk menjaga hati banyak asa
 Sebaik mungkin kau tetap kujaga
 Sampai tunas baru tumbuh
 Aku sengaja&amp;nbsp; menepi
 Biarlah hari ini jadi panggungmu
 Berkarya dan diakui
 Kesombongan&amp;nbsp; dan kebanggaan diri
 Biarlah waktu yang menyembuhkan
 Aku cukup tahu
 Posisiku di hidupmu
 Perjuanganku tak kauingat</t>
  </si>
  <si>
    <t>3dad73b1-7f11-482c-b535-e8a51761cecb</t>
  </si>
  <si>
    <t>Mencari Restu Cinta</t>
  </si>
  <si>
    <t>978-623-8297-95-5</t>
  </si>
  <si>
    <t>978-623-8297-96-2</t>
  </si>
  <si>
    <t>Nadia menjalin cinta dengan seorang pria yang sederhana bernama Rahman. Namun sangat disayangkan hubungan itu tak direstui orang tua Nadia, karena perbedaan status sosial. Pada awalnya Nadia dan Rahman berpikir hal itu wajar karena usia mereka yang masih muda.
 Sampai pada satu ketika, Rahman memberanikan diri bertandang ke rumah Nadia, dan mengungkapkan segala rasa cinta serta keseriusannya pada ayah Nadia. Namun bukan doa dan restu yang dia terima, tapi ayah Nadia malah menolaknya dengan segala ucapan&amp;nbsp; yang menusuk perasaan, bahkan melarang pertemuan Nadia dan Rahman.
 Merasa sakit hati Rahman memutuskan pergi meninggalkan kampung halaman. Ia merantau. Dia mencoba mencari jalan agar ayah Nadia mau menerimanya.
 Bagaimana perjalanan cinta Rahman dan Nadia untuk mencari restu cintanya?</t>
  </si>
  <si>
    <t>72d31bb2-1c41-47f0-887b-b209f9bc1e7f</t>
  </si>
  <si>
    <t>Mentari di Ufuk Sungai Kapih</t>
  </si>
  <si>
    <t>Prihatiningsih … [et al.]</t>
  </si>
  <si>
    <t>978-623-8297-98-6</t>
  </si>
  <si>
    <t>978-623-8297-97-9</t>
  </si>
  <si>
    <t>4.6 MB</t>
  </si>
  <si>
    <t>Cerita kami menyulam kisah hidup, merangkai wawasan
 Dalam lantunan kalimat, hati bicara tulus
 Puitis&amp;nbsp; teralirkan, kata terpahat
 Yang tak terucap bibir, dalam tulisan terwujud
 Dalam buku ini tersemat prasasti suara kami
 Tulisan membungkus lisan
 Maka, ejalah gelanggang aksioma
 Merapal cuca masa singgah&amp;nbsp;</t>
  </si>
  <si>
    <t>3f489f7c-ae11-4431-a850-d73858704eef</t>
  </si>
  <si>
    <t>Hai Luka … Mari Berdamai Denganku</t>
  </si>
  <si>
    <t>Muhammad Fahmi Nugraha</t>
  </si>
  <si>
    <t>978-623-8297-92-4</t>
  </si>
  <si>
    <t>978-623-8297-93-1</t>
  </si>
  <si>
    <t>7.1 MB</t>
  </si>
  <si>
    <t>Terluka adalah kondisi yang paling tidak diinginkan oleh seluruh makhluk hidup di alam semesta, dengan berbagai cara, kita akan mengupayakan untuk menghindarinya, namun tetap saja luka akan datang tanpa mampu kita hindari, akhirnya kita menjadi manusia terluka, rasa sedih dan kecewa diiringi tangis akan menjadi tanda mutlak bahwa kita sedang terluka, namun tanpa kita sadari juga, sebenarnya ada makna mendalam yang membersamai kedatangan luka itu, bersama luka ada pesan yang Tuhan titipkan kepadanya bahwa kita harus terbiasa dan berdamai dengan luka, karena bersamanya kita akan menjadi manusia yang kuat, manusia hebat yang akan terus berubah ke arah yang lebih baik setiap harinya.
 Buku ini berisi tentang pengalaman nyata dari penyintas Anxiety Disorder (sindrom kecemasan), tentang perjalanannya berdamai dengan luka, semoga buku ini memberi inspirasi untuk orang-orang yang sedang terluka, juga orang-orang yang sedang berjuang menghadapi Anxiety Disorder.</t>
  </si>
  <si>
    <t>0f911098-5c8b-4313-b975-e4603b1b6050</t>
  </si>
  <si>
    <t>Program Adiwiyata di Sekolah Dasar Rawan Banjir</t>
  </si>
  <si>
    <t>Fitriawan, S.Pd.</t>
  </si>
  <si>
    <t>978-623-8297-91-7</t>
  </si>
  <si>
    <t>978-623-8297-90-0</t>
  </si>
  <si>
    <t>Lingkungan merupakan segala sesuatu di sekitar kita yang dapat mempengaruhi perkembangan hidup manusia, baik secara langsung maupun tidak langsung. Lingkungan yang sehat akan berdampak baik bagi kehidupan manusia dan lingkungan yang kotor akan berdampak buruk bagi kehidupan manusia.
 Lingkungan sekolah akan terlihat bersih jika lingkungannya bersih, tidak ada sampah berserakan, penghijauan dan teduh, drainase berjalan dengan baik, dan kantin sehat.
 Program Adiwiyata terbukti menciptakan sekolah yang nyaman, aman dan harmonis, khususnya untuk kebutuhan belajar peserta didik.
 Peserta didik perlahan menjadi generasi yang peduli dan berbudaya lingkungan, sekaligus mendukung dan mewujudkan sumber daya di sekitar sekolah terdidik melek terhadap perkembangan ekonomi, sosial, dan lingkungannya dalam mencapai pembangunan berkelanjutan</t>
  </si>
  <si>
    <t>dd202b7a-b574-4d57-ac0b-919f50f4155f</t>
  </si>
  <si>
    <t>Rencana Pengembangan Sekolah di Era Milenial</t>
  </si>
  <si>
    <t>Sri Suprapti</t>
  </si>
  <si>
    <t>978-623-8297-87-0</t>
  </si>
  <si>
    <t>978-623-8297-86-3</t>
  </si>
  <si>
    <t>9 Alasan mengapa buku ini penting untuk anda baca:
 Seberapa penting menyusun rencana kegiatan sekolah dalam menghadapi perkembangan teknologi yang harus diikuti Kepala Sekolah.
 Peran penting Kepala Sekolah dalam meningkatkan kompetensi guru.
 Profesionalisme kepemimpinan Kepala Sekolah menentukan keberhasilan pembelajaran di sekolah.
 Efektivitas dan implementasi kepemimpinan Kepala Sekolah sebagai pemimpin pembelajaran.
 Bagaimana refleksi dan perbaikan kualitas proses belajar dilakukan oleh Kepala Sekolah sebagai langkah-langkah menentukan refleksi pembelajaran.
 Bagaimana menyusun rencana pengembangan sekolah harus dipilih indikator rencana pengembangan sekolah supaya sesuai tujuan penyusunan rencana pengembangan sekolah.
 Seberapa penting Kepala Sekolah mencapai Visi, Misi dan Tujuan Sekolah dalam menyusun program strategis satuan pendidikan pada Era Digitalisasi.
 Pentingnya peran digitalisasi sekolah untuk pendidikan dan pembelajaran siswa dalam persiapan sekolah menuju digitalisasi pendidikan.
 Sekolah milenial diawali dari&amp;nbsp; digitalisasi di sekolah.</t>
  </si>
  <si>
    <t>17edb028-c4ed-4dc2-8c96-c89a692aee88</t>
  </si>
  <si>
    <t>Pelita Malam di Atas Cakrawala</t>
  </si>
  <si>
    <t>Mardiyem</t>
  </si>
  <si>
    <t>978-623-8297-85-6</t>
  </si>
  <si>
    <t>978-623-8297-84-9</t>
  </si>
  <si>
    <t>Namun ujian itu tidak pernah melebihi batas kemampuan manusia dan kita harus percaya bahwa Tuhan akan senantiasa mendampingi dalam setiap langkah kita. Tuhan akan memberikan pelita di depan kita untuk menerangi jalan yang akan kita tempuh agar kita tidak tersesat. Sama seperti bulan purnama di atas sana, seperti pelita malam di atas cakrawala yang akan selalu menerangi malam agar tidak gelap gulita walaupun banyak awan namun akan tetap terus bersinar dengan senyumnya. Karena awan bukan penghalang namun sebagai penyempurna keindahan.
 Seperti dalam kehidupan, masalah bukan suatu akhir dari kehidupan, namun sebagai pelengkap agar hidup tidak monoton. Menjadikan hidup penuh warna yang akan menambah keindahan dalam hidup.&amp;nbsp;</t>
  </si>
  <si>
    <t>b09b038f-edeb-4a39-9119-a91a2e03ac28</t>
  </si>
  <si>
    <t>Ibu</t>
  </si>
  <si>
    <t>Riris Christina</t>
  </si>
  <si>
    <t>978-623-8297-82-5</t>
  </si>
  <si>
    <t>978-623-8297-83-2</t>
  </si>
  <si>
    <t>&amp;ldquo;Sembilan bulan lamanya
 Engkau mengandungku
 Kau berjuang melahirkanku
 Agar aku bisa melihat dunia&amp;rdquo;
 &amp;hellip;.
 &amp;nbsp;
 &amp;ldquo;Walau ucapmu terkadang pahit
 Sentakmu buatku sakit
 Namun &amp;lsquo;kan kucoba tuk bangkit
 Tak peduli itu mudah ataupun sulit&amp;rdquo;
 &amp;hellip;.
 &amp;nbsp;
 &amp;ldquo;Jika engkau marah padaku, berarti aku bersalah&amp;rdquo;
 &amp;hellip;.
 &amp;nbsp;
 &amp;ldquo;Engkaulah sosok teladan yang selalu dirindukan
 Aku ingin menjadi sepertimu&amp;rdquo;</t>
  </si>
  <si>
    <t>c2a18301-7151-4ecc-b7a1-f93ab934dda4</t>
  </si>
  <si>
    <t>Reroncening Kalbu</t>
  </si>
  <si>
    <t>Francisca Saminem</t>
  </si>
  <si>
    <t>978-623-8297-88-7</t>
  </si>
  <si>
    <t>978-623-8297-89-4</t>
  </si>
  <si>
    <t>Agama, agemen, ugemana
 Yekti uripmu bakal mulya
 Ayem tentrem ing salaminya
 Agawe seneng mring sapadha-padha
 &amp;nbsp;&amp;nbsp;&amp;nbsp;&amp;nbsp;&amp;nbsp;&amp;nbsp;&amp;nbsp;&amp;nbsp;&amp;nbsp;&amp;nbsp;&amp;nbsp; Niat tulus aja nganti pupus
 &amp;nbsp;&amp;nbsp;&amp;nbsp;&amp;nbsp;&amp;nbsp;&amp;nbsp;&amp;nbsp;&amp;nbsp;&amp;nbsp;&amp;nbsp;&amp;nbsp; Ngibadah nindakake dhawuhe Pangeran
 &amp;nbsp;&amp;nbsp;&amp;nbsp;&amp;nbsp;&amp;nbsp;&amp;nbsp;&amp;nbsp;&amp;nbsp;&amp;nbsp;&amp;nbsp;&amp;nbsp; Ngekang sakabehing larangan
 &amp;nbsp;&amp;nbsp;&amp;nbsp;&amp;nbsp;&amp;nbsp;&amp;nbsp;&amp;nbsp;&amp;nbsp;&amp;nbsp;&amp;nbsp;&amp;nbsp; Aja den tumindak sembarangan
 Guyup gapyak anggone tumindak
 Rentes tetes saben pangucap
 Alus budi luhur lan wibawa
 Tepis nepsu den angkara
 Sae mring pepadha tumuju mring Hyang Kuwasa</t>
  </si>
  <si>
    <t>e71265c3-e30e-4ec8-a03e-6fcc312dff7f</t>
  </si>
  <si>
    <t>Narkoba dan Upaya Penanggulangannya</t>
  </si>
  <si>
    <t>Syariatun Nadifah</t>
  </si>
  <si>
    <t>978-623-8297-81-8</t>
  </si>
  <si>
    <t>978-623-8297-80-1</t>
  </si>
  <si>
    <t>Penyalahgunaan narkoba membawa dampak yang membahayakan mental, psikis, keluarga, masyarakat, bangsa dan negara. Saat ini Indonesia sudah menjadi destinasi pasar pengedaran bahkan produsen narkoba. Tidak heran jika pengedaran narkoba sudah sampai di tangan remaja, pelajar, bahkan anak-anak sekolah dasar. Pada mulanya penyalahgunaan narkoba diawali dengan coba-coba, dan pada akhirnya menjadi ketergantungan.
 Banyak orang yang belum mengetahui bahaya narkoba yang semakin banyak variannya. Efek samping penggunaan narkoba dapat merusak organ-organ tubuh, di antaranya menimbulkan depresi, stres, serangan jantung, stroke, dan menurunnya semangat kerja. Sedangkan dampak yang ditimbulkan pada masyarakat adalah memicu tindak kriminalitas.
 Guna menambah pengetahuan tentang narkoba, maka disusunlah buku ini sebagai wujud kepedulian penulis dalam memberikan informasi tentang narkoba dan upaya pencegahannya kepada remaja, pelajar, dan anak-anak agar menjauhi barang haram tersebut. Katakan &amp;ldquo;Tidak!&amp;rdquo; pada narkoba.</t>
  </si>
  <si>
    <t>587a6c5b-944d-439b-a1f0-02f613b0d9e4</t>
  </si>
  <si>
    <t>Pelangi di Bumi Seberang</t>
  </si>
  <si>
    <t>Dewi Rubianti</t>
  </si>
  <si>
    <t>978-623-8297-78-8</t>
  </si>
  <si>
    <t>978-623-8297-79-5</t>
  </si>
  <si>
    <t>Cerita yang dituangkan dalam tulisan ini adalah kejadian nyata dari sebuah keluarga dengan tiga orang anak. Kehidupan mereka sederhana, dengan segala kekurangan dan cobaan hidup.
 &amp;nbsp;&amp;nbsp;&amp;nbsp;&amp;nbsp;&amp;nbsp;&amp;nbsp;&amp;nbsp;&amp;nbsp;&amp;nbsp; Adalah Anggi, satu-satunya anak laki-laki dalam keluarga tersebut. Seorang bocah yang masih mengenyam bangku SD. Namun ia kehilangan sosok seorang ayah &amp;hellip;. Berhasilkah ia tumbuh sebagai pria tangguh?</t>
  </si>
  <si>
    <t>4c495429-a5fd-434f-b06f-7545779b9fe4</t>
  </si>
  <si>
    <t>Yati si Pemurah Hati dan Cerita Anak Lainnya</t>
  </si>
  <si>
    <t>Muji Rahayu</t>
  </si>
  <si>
    <t>978-623-8297-76-4</t>
  </si>
  <si>
    <t>978-623-8297-77-1</t>
  </si>
  <si>
    <t>15.1 MB</t>
  </si>
  <si>
    <t>Yati si Pemurah Hati Koko dan Uli sepakat mau menolong Kiki, Tapi Yati cemberut, tanda tidak mau ikut menolong Kiki. &amp;ldquo;Yati sudahlah. Kamu jangan dendam sama Kiki. Sifat pendendam itu tidak baik,&amp;rdquo; nasihat Koko. Mulailah mereka menolong Kiki. Kiki disuruh pegang ranting kayunya kuat-kuat. Pada hitungan ketiga, kayu itu akan ditarik bersama-sama. Di dalam buku ini masih ada empat cerita seru lainnya. Yuk kita baca!</t>
  </si>
  <si>
    <t>3a78acf4-5a2b-4821-a795-64ef791158bb</t>
  </si>
  <si>
    <t>Berbagai Ideologi dalam Filsafat Ilmu</t>
  </si>
  <si>
    <t>Jufri A.P. … [et al.]</t>
  </si>
  <si>
    <t>978-623-8657-03-2</t>
  </si>
  <si>
    <t>978-623-8657-04-9</t>
  </si>
  <si>
    <t>Filsafat</t>
  </si>
  <si>
    <t>Temukan dunia filsafat yang memukau dalam buku ini yang menyajikan eksplorasi mendalam tentang berbagai konsep dan aliran pemikiran. Dari dasar-dasar ontologi, epistemologi, dan aksiologi hingga dinamika ideologi yang membentuk pandangan hidup manusia, setiap bab mengajak Anda memahami kompleksitas pemikiran filosofis. Anda akan diajak menjelajahi materialisme, idealisme, pluralisme, dan agnostisisme, serta bagaimana berbagai pandangan ini memberi arti pada realitas. Temukan diskusi menarik tentang etika, estetika, rasionalisme, dan empirisme, serta filosofi cinta yang transendental. Buku ini juga mengulas perdebatan klasik antara positivisme dan non-positivistik, hingga filsafat pragmatisme, relativisme, dan spiritualisme yang memberikan perspektif baru tentang kehidupan. Dengan penyajian yang mudah dipahami, buku ini menuntun Anda memahami logika, nilai, dan dialektika, serta pemikiran para filsuf besar seperti Al-Kindi, Ibnu Sina, dan Al-Ghazali. Ini adalah panduan komprehensif yang ideal bagi siapa saja yang ingin menyelami dunia filsafat dan menemukan cara berpikir yang lebih mendalam dan kritis.</t>
  </si>
  <si>
    <t>1bda01c2-ae02-4489-89f9-579a8ed57307</t>
  </si>
  <si>
    <t>Critical Listening</t>
  </si>
  <si>
    <t>Fitri Radhiyani</t>
  </si>
  <si>
    <t>978-623-8657-02-5</t>
  </si>
  <si>
    <t>978-623-8657-01-8</t>
  </si>
  <si>
    <t>841.9 kB</t>
  </si>
  <si>
    <t>Critical Listening is a comprehensive guide designed to empower students with the skill of critical listening. For students in all subject areas, this book is a priceless tool that will help them make their way through the aural environment of the contemporary world. Critical listening is a tool that develops the skill of hearing and produces a more aware, considerate, and interconnected generation of learners than just a textbook.</t>
  </si>
  <si>
    <t>98d2b1c2-b90e-4ccd-b661-638966f80baf</t>
  </si>
  <si>
    <t>Keterampilan Interpersonal untuk Dunia Modern</t>
  </si>
  <si>
    <t>978-623-8657-00-1</t>
  </si>
  <si>
    <t>Buku &amp;quot;Keterampilan Interpersonal untuk Dunia Modern&amp;quot; adalah panduan yang menyeluruh untuk memahami dan mengembangkan keterampilan interpersonal di era modern. Buku ini membahas mengenai Keterampilan Komunikasi, Keterampilan dalam Membangun Hubungan, Keterampilan dalam Kerja Tim, Keterampilan dalam Menghadapi Teknologi, serta konsep Johari Window dan bagaimana implementasinya dalam keterampilan interpersonal. Setiap materi Bab mencakup proyek untuk praktik.
 Secara keseluruhan, buku ini memberikan panduan yang komprehensif dan praktis untuk memahami dan mengembangkan keterampilan interpersonal di dunia modern.</t>
  </si>
  <si>
    <t>bd5a6b95-5f9c-4f43-a563-da6421eee3d4</t>
  </si>
  <si>
    <t>Metal Nanoparticle Synthesis Method</t>
  </si>
  <si>
    <t>Novriany Amaliyah … [et al.]</t>
  </si>
  <si>
    <t>978-623-8657-06-3</t>
  </si>
  <si>
    <t>978-623-8657-05-6</t>
  </si>
  <si>
    <t>As energy sources tend to be increasingly shorter, especially for electricity supply, it is necessary to develop an energy storage technology showing high energy efficiency, low cost, environmentally benign, as well as safety and realibility.
 Among others metal used in metal-air battery system, zinc has the lowest equivalent weight, the lowest ecological concern, and a very attractive cell voltage in conjunction with an oxygen electrode. The zinc-air battery system can therefore be regarded as a sustainable and very promising power source.
 The In-Liquid Plasma method become promising technology in producing nanomaterial used in battery technology.</t>
  </si>
  <si>
    <t>4526d823-55a9-4a2b-8782-c6fe841cf0ec</t>
  </si>
  <si>
    <t>Indonesia dalam Puisi</t>
  </si>
  <si>
    <t>978-623-8657-08-7</t>
  </si>
  <si>
    <t>978-623-8657-07-0</t>
  </si>
  <si>
    <t>820.4 kB</t>
  </si>
  <si>
    <t>Buku kumpulan puisi Indonesia dalam Puisi merupakan buku antologi yang ditulis berdasarkan kejadian yang ada serta pengalaman yang pernah dilalui penulis. Tujuan utama dari puisi-puisi ini tak lain sebagai bentuk kritik, ungkapan rasa dan kecintaan pada sesama yang kemudian diabadikan lewat jejeran aksara.
 Meski memiliki ciri khas dan tema yang beragam tentunya isi dari puisi dalam buku ini mengandung hikmah dan pesan yang bisa dipetik. Melalui buku ini, penulis mencoba mengajak para pembaca untuk menyelami apa yang pernah terjadi serta pengalaman yang telah dilaluinya.
 Puisi-puisi yang terangkum dalam buku ini mungkin tak seindah siul batu karang, tapi percayalah ia menulisi segenap risau paling purna. Akhir kata, selamat meresapi setiap bait yang ada.</t>
  </si>
  <si>
    <t>94eb85c4-22b9-4c41-bcd2-8eccb5fea9fa</t>
  </si>
  <si>
    <t>Pendidikan Agama Islam: Sebagai Penguat Spiritualitas Mahasiswa di Kampus Umum</t>
  </si>
  <si>
    <t>Abu Alim, S.Pd.I., M.Pd. … [et al.]</t>
  </si>
  <si>
    <t>978-623-8453-98-6</t>
  </si>
  <si>
    <t>978-623-8453-99-3</t>
  </si>
  <si>
    <t>Mata kuliah pendidikan agama Islam yang menjadi mata kuliah wajib di perguruan tinggi umum masih sangat memerlukan formulasi materi yang relevan dengan kebutuhan sehari-hari dan terus membersamai dengan perkembangan dan kemajuan zaman. Agar materi yang di pelajari oleh para mahasiswa mampu menjadi bekal yang selalu menjadi pedoman dan mampu menguatkan spiritualitas bagi regenerasi bangsa, maka pada buku ini mencoba mengulas materi-materi yang dibutuhkan sebagai penunjang yang relevan, sehingga apa yang dibahas bisa berguna sebagai penguat agama yang diyakininya.
 Sebagai seorang muslim tentunya di dalam menjalani kehidupan ini tidak bisa dipisahkan dari syariat agama yang diyakininya, baik dalam kehidupan individu, kelompok, sosial, politik, ekonomi, kebudayaan dan lain sebagainya. Maka sangat perlu memahami dan terus mempelajari apa yang menjadi kewajiban itu semua.
 Buku Pendidikan Agama Islam: Sebagai Penguat Spiritualitas Mahasiswa di Kampus Umum ini berisi pembahasan teoretis dan disesuaikan untuk dapat dilaksanakan secara praktik yang disesuaikan pula dengan rencana pembelajaran semester (RPS) yang ada di perguruan tinggi sehingga dapat berguna bagi proses pembelajaran di kampus-kampus. Dan berguna juga bagi khalayak, khususnya kaum muslim yang ingin memperluas khazanah keilmuan agama. Semoga Bermanfaat di dunia dan akhirat. Aamiin.</t>
  </si>
  <si>
    <t>7860f0d3-c34c-4a1c-adfc-4d50bdacafae</t>
  </si>
  <si>
    <t>Pengembangan Keterampilan Berpikir Siswa Melalui Quantum Teaching and Learning Berbasis Augmented Reality</t>
  </si>
  <si>
    <t>Dr. Bea Hana Siswati, S.Pd., M.Pd. … [et al.]</t>
  </si>
  <si>
    <t>978-623-8453-97-9</t>
  </si>
  <si>
    <t>978-623-8453-96-2</t>
  </si>
  <si>
    <t>Telusuri masa depan pendidikan dengan Pengembangan Keterampilan Berpikir Siswa Melalui Quantum Teaching and Learning Berbasis Augmented Reality. Buku yang inovatif ini menggali gabungan prinsip quantum teaching and learning dengan teknologi augmented reality untuk merevolusi cara siswa berpikir dan belajar. Dengan pendekatan yang kreatif, pembaca akan menemukan bagaimana melampaui batasan-batasan tradisional dan mengembangkan keterampilan berpikir kritis, kreatif, dan kolaboratif pada para pembelajar. Temukan keajaiban penggabungan pengalaman dunia nyata dengan elemen digital untuk menciptakan lingkungan pembelajaran yang imersif dan menarik. Baik Anda seorang pendidik yang mencari pandangan baru atau pendidik yang gemar teknologi yang tertarik dengan potensi augmented reality dalam pendidikan, buku ini menawarkan wawasan berharga dalam inovasi pembelajaran.</t>
  </si>
  <si>
    <t>a88fc077-c09f-4379-b3a5-3ab9d05cedd3</t>
  </si>
  <si>
    <t>Nalika Surya Wes Gumlewang</t>
  </si>
  <si>
    <t>Nini Klenyem</t>
  </si>
  <si>
    <t>978-623-8453-95-5</t>
  </si>
  <si>
    <t>978-623-8453-94-8</t>
  </si>
  <si>
    <t>Cerita cerkak karacik ing buku iki, minangka kumpulan cerkak karya Nini Klenyem. Karya sastra iki mujutake cerita fiksi. Cerita kahanan utawa lelakon wong urip ing sak kiwo tengen masyarakat. Katata kanthi edi peni dadiya wujud wacan sapa wae sing seneng maca. Naskah sing kapacak wus nate terbit ing media. Nini Klenyem ing yuswa sepuh isih produktif lan aktif tulis babagan sastra Jawa.
 Ing buku iki ana 9 cerita cekak kang nengsemake. Penasaran isi cerita buku iki? Yuk disimak lan diwaca.&amp;nbsp;</t>
  </si>
  <si>
    <t>e81c5d87-1cca-49c8-b6e3-4f5512caaf39</t>
  </si>
  <si>
    <t>Karakteristik Perkembangan Peserta Didik</t>
  </si>
  <si>
    <t>978-623-8453-92-4</t>
  </si>
  <si>
    <t>978-623-8453-93-1</t>
  </si>
  <si>
    <t>Buku Karakteristik Perkembangan Peserta Didik mengajak pembaca untuk menjelajahi serangkaian bab yang mendalam tentang karakteristik perkembangan peserta didik dari berbagai segi. Mulai dari BAB I yang mengulas esensi perkembangan individu hingga BAB X yang memaparkan peran penting guru dalam membimbing peserta didik. Setiap bab menghadirkan pemahaman mendalam tentang perbedaan individual, karakteristik perkembangan pada berbagai rentang usia, tugas-tugas perkembangan yang harus dihadapi, hingga tantangan khusus yang dihadapi oleh generasi Z dan Alpha. Dengan fokus pada konteks Indonesia, buku ini juga menyoroti permasalahan dan solusi dalam memfasilitasi perkembangan peserta didik, menjadi panduan esensial bagi pendidik yang ingin memberikan pengaruh positif dalam proses pembelajaran dan perkembangan anak.</t>
  </si>
  <si>
    <t>34cf763a-1c83-4d01-b595-343b106656ec</t>
  </si>
  <si>
    <t>Saat Melihat Kakak Bermain</t>
  </si>
  <si>
    <t>978-623-8453-90-0</t>
  </si>
  <si>
    <t>978-623-8453-91-7</t>
  </si>
  <si>
    <t>10 kumpulan cerita ini menghadirkan petualangan-petualangan yang dialami anak-anak sehari-hari, sejalan dengan tahapan perkembangan mereka.
 Bermain adalah bagian tak terpisahkan dari masa kecil. Buku Saat Melihat Kakak Bermain, berisi kumpulan cerita anak sederhana. Cerita ini menggambarkan pengalaman yang dikenal oleh banyak anak seusia mereka. Cerita ini akan membawamu dalam petualangan yang mengasyikkan.</t>
  </si>
  <si>
    <t>584ae22d-c0be-4ba1-8188-f3226c8de737</t>
  </si>
  <si>
    <t>Perempuan Penunggu Senja</t>
  </si>
  <si>
    <t>978-623-8453-89-4</t>
  </si>
  <si>
    <t>978-623-8453-88-7</t>
  </si>
  <si>
    <t>Perempuan Penunggu Senja, jangan biarkan air mata menjadi akhir dari ikhtiarmu. Bertahanlah, karena hidup bukan untuk ditangisi.
 Apa pun bentuk cinta yang kamu punya, mungkin seluas samudera, namun malam tak mampu menjumpai hilal tertelan kelam. Nyanyian gerimis senja yang kamu dengar merasa iba. Suatu saat akan kamu dengar alunan kidung syahdu tumpah di antara bahagia tanpa suara.
 Perempuan Penunggu Senja, katakan pada-Nya bahwa dia tak berhak atas segala bahagia yang kamu damba. Di akhir jalan, maafkanlah setiap orang yang mengempaskanmu. Cobalah menyusun rela dan &amp;nbsp;menuai keikhlasan.
 Saat hati tanpa tulisan sebuah nama, senja akan menemanimu menjemput malam. Kemudian bersama ayunan langkah menemui pagi bergelimang asa dan harapan. Pada-Nya, kalimat terakhir akan kamu persembahkan, syukur dan senyuman.</t>
  </si>
  <si>
    <t>a9498b6f-504b-4bec-b512-ee0525b519b0</t>
  </si>
  <si>
    <t>Bias Pelangi</t>
  </si>
  <si>
    <t>Budiyanah</t>
  </si>
  <si>
    <t>978-623-8453-87-0</t>
  </si>
  <si>
    <t>978-623-8453-86-3</t>
  </si>
  <si>
    <t>Dalam lipatan halaman &amp;quot;Bias Pelangi,&amp;quot; setiap kata menari mengikuti irama romansa hati, menggali cerita tentang cinta serta kerinduan yang abadi. Cinta, suara lembut dari lubuk hati, berbisik tanpa henti, sementara kerinduan merupakan bunga yang mekar dari taman cinta tersebut, menyuburkan harmoni kasih dalam lipatan kehidupan.
 Penulis berharap, &amp;quot;Bias Pelangi&amp;quot; akan menjadi sajian bacaan yang ringan, namun mampu menyulut motivasi untuk mempererat jalinan kasih dengan mereka yang berada di sekeliling kita.
 Setiap jiwa pasti pernah merasakan getir dan manisnya cinta dan kerinduan, sebagaimana yang telah dirasakan oleh penulis. Melalui buku ini, pembaca akan menemukan resonansi, merasakan denting kesamaan emosi yang mungkin selama ini dicari.
 Bagi Anda yang pernah terjalin dalam kisah serupa, buku ini menjanjikan sebuah perjalanan yang tidak hanya menarik tapi juga penuh penantian. Segeralah menjelajahi dan memiliki &amp;quot;Bias Pelangi,&amp;quot; sebuah antologi puisi yang mungkin akan menjadi teman sejati dalam merajut kembali cerita cinta dan kerinduan Anda.</t>
  </si>
  <si>
    <t>a1c3052f-4347-431c-b70e-67ef2d6de44f</t>
  </si>
  <si>
    <t>Endahe Kembang Manise Madu</t>
  </si>
  <si>
    <t>978-623-8453-85-6</t>
  </si>
  <si>
    <t>978-623-8453-84-9</t>
  </si>
  <si>
    <t>Sawijining karya sastra ing basa Jawa yaiku cerkak utawa cerita cekak. Cerkak yaiku cerita fiksi kang penulisane meh padha karo cerpen, duwe unsur intrinsik (tema, latar, tokoh, penokohan, gaya bahasa, alur, sudut pandang, amanat) penting ing isi ceritane
 Ing buku cerkak kanti irah-irahan Endahe Kembang Manise Madu iki kabeh cerita utawa kisah ditulis kanthi permati babagan asmara utawa sambung tresnane para mudha.
 Saben judul critane menarik ana rasa tresa, seneng, sedih uga konflik-konflik keluarga. Ing buku cerkak iki, akeh aweh gambaran gambaran romansa lan pengalaman uga pesan kang mendidik,
 Penting buku iki kanggo wacan para kawula mudha, uga pantes kanggo wacan kabeh pasangan keluarga sebab kisah kisah kang ditulis babagan kisah kehidupan.</t>
  </si>
  <si>
    <t>d5c53da9-182e-4da0-88c6-4c5bb8ba6742</t>
  </si>
  <si>
    <t>Strategi Pembelajaran Al-Qur’an Hadis</t>
  </si>
  <si>
    <t>Syari’ah Hafizhoh, S.Pd.I., MA.</t>
  </si>
  <si>
    <t>978-623-8453-80-1</t>
  </si>
  <si>
    <t>978-623-8453-81-8</t>
  </si>
  <si>
    <t>Buku Strategi Pembelajaran Al-Qur&amp;rsquo;an Hadis ini merupakan jawaban dari banyaknya permasalahan yang sedang terjadi di zaman sekarang. Buku ini penulis buat untuk memenuhi berbagai macam pertanyaan khususnya bagi mahasiswa-mahasiswi Pendidikan Agama Islam, orang-orang yang ingin mengenal Islam, dan masyarakat pada umumnya.
 Buku Strategi Pembelajaran Al-Qur&amp;rsquo;an Hadis ini, penulis memaparkan bagaimana cara belajar Al-Qur&amp;rsquo;an Hadis secara cepat, cermat, praktis, serta mudah dimengerti oleh semua orang yang membacanya.
 Isi dari buku ini merangkum bagaimana proses belajar mengajar yang mudah dengan memasukkan judul-judul yang sangat ringan tetapi banyak fenomena yang terjadi dimasyarakat saat ini. Di antara judul-judul per bab yang penulis buat adalah pengertian hadis, sanad, matan, dan perawi. Judul lain dari isi buku ini adalah kodifikasi dan modifikasi hadis pada masa Rasulullah, pengertian iman, Islam, dan ihsan. Lalu tentang pendidikan anak saleh dan salihah, tujuh macam dosa-dosa besar, tangan di atas lebih mulia dari tangan di bawah, menyebarluaskan salam, adab bertetangga.
 Buku ini juga memberikan latihan setelah memahami pengertian materi per bab, berupa TTS (teka teki silang) dan cara menghafal dengan estafet, lengkap dengan contoh-contohnya.
 &amp;nbsp;Penulis berharap bagi semua yang membaca mendapatkan tambahan wawasan yang luas tentang bagaimana cara atau Strategi Pembelajaran Al-Qur&amp;rsquo;an Hadis yang praktis dan sesuai dengan Al-Qur&amp;rsquo;an.</t>
  </si>
  <si>
    <t>412b2947-7135-47e5-bf83-d859e4a602b3</t>
  </si>
  <si>
    <t>Sape Gagasan Nanjan</t>
  </si>
  <si>
    <t>Widiya Wahyuni</t>
  </si>
  <si>
    <t>978-623-8453-82-5</t>
  </si>
  <si>
    <t>978-623-8453-83-2</t>
  </si>
  <si>
    <t>Nanjan, seorang anak laki-laki berusia 12 tahun, terlahir di tengah keluarga Dayak yang kental dengan tradisi. Sejak kecil, Nanjan sudah menunjukkan ketertarikan pada alat musik tradisional Dayak, khususnya sape. Namun sang ayah tak pernah setuju jika Nanjan ingin menjadi pemain sape. Ia ingin anak lelakinya menjadi pemain drum.
 Suatu hari Nanjan ingin mengutarakan keinginannya bahwa ia ingin menjadi pemain sape kepada ayahnya. Apa yang terjadi berikutnya? Mampukah Nanjan meyakinkan sang ayah?
 Buku ini disajikan dalam bahasa Banjar Samarinda, semoga bisa menginspirasi kita semua.</t>
  </si>
  <si>
    <t>c073b67d-df40-4248-ae27-cdf13b162c86</t>
  </si>
  <si>
    <t>Pembaruan Hukum Pidana</t>
  </si>
  <si>
    <t>Dr. H. KMS Herman … [et al.]</t>
  </si>
  <si>
    <t>978-623-8453-79-5</t>
  </si>
  <si>
    <t>978-623-8453-78-8</t>
  </si>
  <si>
    <t>Dalam keberagaman masyarakat Indonesia yang kaya akan nilai-nilai sosial, politik, dan budaya, pembaruan hukum pidana menjadi tonggak penting dalam upaya membangun sistem hukum yang lebih adil dan berpihak kepada keadilan.
 Pembaruan dalam ranah hukum pidana pada dasarnya adalah upaya untuk melakukan evaluasi dan restrukturisasi (reorientasi dan reformasi) hukum sesuai dengan nilai-nilai umum yang bersifat sosio-politik, sosio-filosofis, dan kultural masyarakat Indonesia. Dengan demikian, proses pembaruan hukum pidana Indonesia perlu menggali dan memperhatikan nilai-nilai yang melekat dalam identitas bangsa Indonesia, dengan tujuan agar mencakup berbagai aspek yang bersifat sosio-politik, sosio-filosofis, dan kultural.
 Pembaruan Hukum Pidana bukan hanya sebuah kajian akademis, tetapi juga sebuah panggilan untuk berpartisipasi aktif dalam membangun sistem hukum yang lebih baik bagi seluruh masyarakat Indonesia. Dengan membaca buku ini, pembaca diharapkan dapat memperluas wawasan mereka tentang urgensi reformasi hukum pidana dan bagaimana hal itu dapat menjadi landasan untuk mewujudkan keadilan yang lebih inklusif dan menyejahterakan.</t>
  </si>
  <si>
    <t>a8dccf7f-c083-4f19-a29b-4d6bf39dad6d</t>
  </si>
  <si>
    <t>Hukum Acara Peradilan Niaga dan Kepailitan</t>
  </si>
  <si>
    <t>Dr. H. KMS Herman, SH., MH., M.Si dan Dr. Megawati Barthos, SH., MM</t>
  </si>
  <si>
    <t>978-623-8453-76-4</t>
  </si>
  <si>
    <t>978-623-8453-77-1</t>
  </si>
  <si>
    <t>Kepailitan adalah proses hukum yang melibatkan penetapan oleh pengadilan bahwa seseorang atau perusahaan tidak mampu membayar utang-utangnya dan tidak mampu memenuhi kewajiban keuangan lainnya. Penetapan kepailitan memungkinkan adanya penyelesaian utang yang adil kepada para kreditur.
 Kepailitan merupakan eksekusi massal yang ditetapkan dengan keputusan hakim, yang berlaku serta merta, dengan melakukan penyitaan umum atas semua harta orang yang dinyatakan pailit, baik yang ada pada waktu pernyataan pailit, maupun yang diperoleh selama kepailitan berlangsung, untuk kepentingan semua kreditor, yang dilakukan dengan pengawasan pihak berwenang.
 Buku Hukum Acara Peradilan Niaga &amp;amp; Kepailitan disusun secara khusus untuk memberikan kontribusi pengetahuan yang berharga kepada berbagai lapisan masyarakat. Melalui materi yang disajikan, kami bertekad untuk memfasilitasi pemahaman yang lebih baik mengenai hukum acara peradilan niaga dan proses kepailitan. Dengan demikian, diharapkan buku ini akan menjadi sumber pengetahuan yang berharga dan dapat diakses oleh siapa pun yang tertarik untuk mempelajari topik-topik tersebut, tanpa memandang latar belakang pendidikan atau profesi mereka.</t>
  </si>
  <si>
    <t>236fd164-e127-4076-aade-087678760162</t>
  </si>
  <si>
    <t>Dialog</t>
  </si>
  <si>
    <t>Ilman Sakti Nasution dan Bea Hana Siswati</t>
  </si>
  <si>
    <t>978-623-8453-74-0</t>
  </si>
  <si>
    <t>978-623-8453-75-7</t>
  </si>
  <si>
    <t>Tenggelamlah dalam keindahan Dialog, sebuah buku kumpulan puisi dalam bentuk percakapan dan sajak yang dikemas ringan dalam sebuah percakapan indah. Setiap halaman mengundang Anda ke dalam dunia yang terbentuk dari dialog antara hati dan pikiran, menciptakan perbincangan yang mengalir dengan harmoni dan rasa. Puisi-puisi yang terpilih dengan cermat membangun jembatan antara keheningan dan kata-kata yang bersuara, menawarkan pengalaman baca yang menggetarkan dan memikat. Dialog bukan hanya tentang kata-kata, melainkan tentang memahami diri sendiri melalui cerita-cerita yang tulus dan perbincangan indah yang mengalir di antara baris-baris puisi yang memikat.</t>
  </si>
  <si>
    <t>459e7653-7f65-4dac-b6ff-dc7920d1fd28</t>
  </si>
  <si>
    <t>Panduan Menyusun Karya Tulis Ilmiah Bagi Guru</t>
  </si>
  <si>
    <t>Erwin Widiasworo, S.Pd.</t>
  </si>
  <si>
    <t>978-623-8453-71-9</t>
  </si>
  <si>
    <t>978-623-8453-70-2</t>
  </si>
  <si>
    <t>Keterampilan menulis sangat dibutuhkan oleh guru, karena dalam kesehariannya tidak lepas dari kegiatan literasi baik itu membaca maupun menulis. Guru mampu menulis, memiliki nilai plus karena mampu menghasilkan karya yang dapat dimanfaatkan oleh dirinya sendiri maupun orang lain. Membuat karya tulis ilmiah yang di publikasikan juga dapat digunakan oleh guru sebagai salah satu bentuk pengembangan diri. Buku ini memberikan panduan lengkap tentang bagaimana menyusun berbagai karya tulis ilmiah yang dapat dilakukan oleh guru.</t>
  </si>
  <si>
    <t>debdd81b-3744-45db-92c6-1aff38c9791f</t>
  </si>
  <si>
    <t>Menyesal</t>
  </si>
  <si>
    <t>Clarabella Aiko Vivian Tan, dkk</t>
  </si>
  <si>
    <t>978-623-8453-73-3</t>
  </si>
  <si>
    <t>978-623-8453-72-6</t>
  </si>
  <si>
    <t>Barney dan Emily adalah sepasang sahabat, namun mereka memiliki karakter yang berbeda. Emily kurang bertanggung jawab, tidak perhatian dan kurang serius pada saat belajar di kelas, sedangkan Barney rajin, serius dan bertanggung jawab.
 Suatu hari, pada saat Ibu Fely sedang menerangkan pelajaran, Emily tidak memperhatikannya padahal yang dijelaskan Ibu Fely adalah materi untuk ulangan. Akibat ketidakpeduliannya itu, ia tidak dapat mengerjakan soal ulangan.
 Apakah Barney akan membantu Emily?
 -------
 Karakter yang dikembangkan: Bertanggung jawab, menghargai, jujur dan suka menolong.</t>
  </si>
  <si>
    <t>b3c8b89a-62ad-4723-844b-b79e2a4ed8aa</t>
  </si>
  <si>
    <t>Mahaseri BADW</t>
  </si>
  <si>
    <t>: Sekuel 0 Wayang MARCAPADA</t>
  </si>
  <si>
    <t>St Wid</t>
  </si>
  <si>
    <t>978-623-8453-69-6</t>
  </si>
  <si>
    <t>978-623-8453-68-9</t>
  </si>
  <si>
    <t>Budaya</t>
  </si>
  <si>
    <t>Sekuel 0 MARCAPADA memaparkan kisah awal mula terjadinya titah di alam semesta. Walau pada awalnya hanya berupa cerita abstrak karena tak bisa digambarkan, namun berkembang hingga menjadi aneka titah yang bisa digambarkan.
 Secara tidak langsung penggemar wayang seperti dibolehkan mengintip suwarga, walau mungkin berbeda dengan sorga &amp;nbsp;yang kita yakini. Percaya yang mana? Dipersilakan, BADW hanya cerita fantasi (khayalan) tutur-tinutur yang ditulis ulang.</t>
  </si>
  <si>
    <t>8970c1ad-1801-43f2-814a-3175a03d41c5</t>
  </si>
  <si>
    <t>Cerita Kehidupan</t>
  </si>
  <si>
    <t>Kumyani, S.Pd.</t>
  </si>
  <si>
    <t>978-623-8453-66-5</t>
  </si>
  <si>
    <t>978-623-8453-67-2</t>
  </si>
  <si>
    <t>Sebagian besar karya puisi ini menceritakan tentang cerita kehidupan yang ada. &amp;nbsp;Ada kalanya kita merasakan senang, bahagia, dengan apa yang kita miliki. Sebaliknya kadang kita juga merasakan susah dan merana yang berkepanjangan dengan apa yang tidak kita capai.
 Dari cerita tersebut, bisa kita jadikan pelajaran bahwa apa pun yang kita hadapi dan terima harus dijalani dengan ikhlas dan senang hati. Karena senang susah, sedih dan bahagia merupakan cerita kehidupan di dunia.</t>
  </si>
  <si>
    <t>0642dcc5-890f-4dd9-867b-26cfbfbb5fce</t>
  </si>
  <si>
    <t>Semangatku</t>
  </si>
  <si>
    <t>Isminarti Subowo, S.Pd.Kor.</t>
  </si>
  <si>
    <t>978-623-8453-65-8</t>
  </si>
  <si>
    <t>978-623-8453-64-1</t>
  </si>
  <si>
    <t>Setiap kehidupan seseorang memiliki cerita unik sendiri-sendiri. Terkadang cerita itu melahirkan hal yang lucu, sedih, semangat, dan menyentuh hati. Membuat seseorang yang menjalani kehidupannya harus menikmati dan berpikir. Memecahkan solusi dari tiap ujiannya.
 Kemerdekaan Indonesia didapatkan dengan penuh perjuangan dan semangat juang yang tinggi dari para pejuang terdahulu. Berbagai kumpulan puisi &amp;nbsp;tentang semangatku ini semoga menginspirasi dan memberi energi yang besar bagi para pembaca serta menambah semangat berjuang dalam menjalani hidup.
 Berjuang untuk apa? Berjuang demi nusa dan bangsa. Berjuang demi meraih cita-cita. Puisi-puisi tentang semangatku ini semoga dapat menginspirasi, menyegarkan jiwa, dan membantu menambah semangat untuk berjuang dalam menghadapi segala rintangan kehidupan.
 &amp;nbsp;
 Tanpa keberanian
 Tidak ada kemenangan
 Tanpa perjuangan
 Tidak akan tercapai semua harapan
 Satu kata &amp;ldquo;Semangat&amp;rdquo;
 Jalani setiap kehidupan</t>
  </si>
  <si>
    <t>ac7d9bcb-f544-43a2-bed6-9e117f8bc524</t>
  </si>
  <si>
    <t>Keindahan Alam</t>
  </si>
  <si>
    <t>Sabari, S.Pd.</t>
  </si>
  <si>
    <t>978-623-8453-63-4</t>
  </si>
  <si>
    <t>978-623-8453-62-7</t>
  </si>
  <si>
    <t>Sebagian kumpulan puisi ini menggambarkan betapa indah dan asri alam Indonesia yang kita miliki. Dari daratan dan lautan yang ada. Kita wajib mensyukuri nikmat yang telah Allah berikan. Kita tidak boleh menggunakan apa yang ada di alam dengan semena-mena.
 Kita wajib melestarikan dan menjaga agar alam ini tetap indah dan asri. Menjaga kelestarian alam menjadi tanggung jawab kita hingga akhir hayat. Oleh karena itu, marilah kita memanfaatkan seluruh ciptaan-Nya dengan sebaik-baiknya.</t>
  </si>
  <si>
    <t>65329910-0ebc-4c5d-96b6-9315d626cf6d</t>
  </si>
  <si>
    <t>Antologi 212 Pantun</t>
  </si>
  <si>
    <t>Lina A., dkk</t>
  </si>
  <si>
    <t>978-623-8453-61-0</t>
  </si>
  <si>
    <t>978-623-8453-60-3</t>
  </si>
  <si>
    <t>Pantun saat ini kembali familier di telinga kita. Apakah pantun itu? Bagaimana kalau kita mengenal lebih dalam lagi tentang pantun?
 Pantun merupakan salah satu bentuk karya sastra yang terikat dengan aturan serta mengandung ide yang kritis dan kreatif, sarat dengan kandungan makna dan merupakan rangkaian kata yang indah juga salah satu karya klasik yang sudah ada di Nusantara.
 Mulanya pantun adalah sastra lisan, dahulu masyarakat terbiasa berbalas pantun. Mereka mengucapkan langsung secara lisan tanpa pikir panjang. Namun seiring waktu berjalan, sekarang dijumpai juga pantun yang tertulis, menggunakan bahasa sebagai media untuk mengungkapkan makna yang ingin disampaikan. Dalam pantun digunakan kata kiasan untuk menyampaikan sesuatu. Pantun juga memiliki berbagai jenis berdasarkan isi dan tujuan pembuatan pantun tersebut. Contohnya seperti pantun nasihat, pantun jenaka, pantun agama, pantun teka-teki, dan lainnya.</t>
  </si>
  <si>
    <t>8944be7e-c104-412a-8c42-ce81a5686fad</t>
  </si>
  <si>
    <t>Mengejar Asa</t>
  </si>
  <si>
    <t>Yoyok Ardianto</t>
  </si>
  <si>
    <t>978-623-8453-58-0</t>
  </si>
  <si>
    <t>978-623-8453-59-7</t>
  </si>
  <si>
    <t>Kegalauan dan harapan bercampur menjadi satu bagi kebanyakan anak remaja yang baru lulus dari bangku sekolah menengah atas. Namun dengan tekad dan semangat untuk meraih cita-cita, kehidupan baru yang menuntut kemandirian akan dilalui walau penuh tantangan. Bertemu dengan suasana dan lingkungan yang baru serta jauh dari orang tua harus dihadapi dengan bijaksana.
 Melalui buku ini kita akan memahami bahwa kesuksesan itu bisa diraih, dengan bekerja keras. Dukungan sahabat dan teman merupakan modal dalam meraih cita-cita. Mereka seperti keluarga kita, saat sedih mereka yang menghibur, jika ada masalah mereka akan membantu memberikan solusi. Dengan adanya mereka di sekeliling kita rasanya hati akan selalu tenteram dan damai.
 Jika Anda adalah pribadi yang progresif, maka jangan lewatkan buku ini. Menjadi orang yang sukses? Believe me.</t>
  </si>
  <si>
    <t>bb931409-38d8-4d94-b365-cebb97fca5ce</t>
  </si>
  <si>
    <t>Jiwa Berkarya</t>
  </si>
  <si>
    <t>Nurma Suryabrata</t>
  </si>
  <si>
    <t>978-623-8453-57-3</t>
  </si>
  <si>
    <t>978-623-8453-56-6</t>
  </si>
  <si>
    <t>Dalam buku ini, tergambar luapan emosi layaknya sungai yang mengalir dari jiwa. Setiap rona rasa menyatu dalam aliran kata-kata. Hendaklah emosi membara melebur dalam cahaya kata-kata, tidak menjadi korban arus deras, melainkan tercipta sebagai karya. Setiap halaman menampilkan potongan jiwa yang terurai rapi, mengajakmu menjelajahi liku-liku kehidupan. Jadilah seperti sungai yang mengalir bebas, membiarkan setiap tetes emosi menjadi bagian perjalanan yang tak terlupakan dalam ungkapan puitis dan tulus.</t>
  </si>
  <si>
    <t>87a5b299-59a0-4f0f-a9e9-b95fba5ea0ac</t>
  </si>
  <si>
    <t>Dunia Remaja</t>
  </si>
  <si>
    <t>: Permasalahan dan Solusinya</t>
  </si>
  <si>
    <t>Linawati Endra N.</t>
  </si>
  <si>
    <t>978-623-8453-54-2</t>
  </si>
  <si>
    <t>978-623-8453-55-9</t>
  </si>
  <si>
    <t>Setiap remaja menanggapi stres dengan cara yang berbeda, baik di lingkungan sekolah maupun di rumah. Beberapa di antara mereka mungkin bersikap baik di sekolah tetapi melepaskan stres dan emosi negatif di rumah, sementara yang lain mungkin menunjukkan perilaku sebaliknya.
 Permasalahan umum yang dihadapi orang tua adalah kesulitan membangun komunikasi yang baik dengan remaja. Hal ini dapat disebabkan oleh jarak emosional yang terus bertambah seiring berjalannya waktu. Orang tua mungkin merasa terkejut melihat perubahan-perubahan pada anak mereka, sementara remaja merasa sulit dipahami oleh orang tua.
 Pentingnya memahami perasaan satu sama lain menjadi kunci dalam mengatasi kesulitan komunikasi. Orang tua perlu melihat remaja sebagai individu yang memiliki pemikiran dan perasaan sendiri, tidak hanya dari sudut pandang orang tua. Selain itu, masa remaja, terutama saat pubertas, membawa perubahan emosional yang signifikan pada anak, yang dapat mempengaruhi suasana hati mereka secara tiba-tiba. Oleh karena itu, pemahaman orang tua terhadap perubahan ini sangat diperlukan untuk menciptakan hubungan yang sehat dan saling pengertian di antara mereka.
 Periode penting remaja mengarah pada perubahan atau pertumbuhan fisik, kognitif, sosial, serta pribadi dan emosional. Ayah memiliki peran sangat penting dalam perkembangan anak, meskipun perannya sedikit berbeda dengan peran ibu. Keduanya memberikan kontribusi yang sama besarnya dalam perkembangan anak, peran yang diambil sedikit berbeda.</t>
  </si>
  <si>
    <t>f2520295-c61f-4709-b5ed-8cce98c32838</t>
  </si>
  <si>
    <t>Kisah Duniaku</t>
  </si>
  <si>
    <t>Nani Istini</t>
  </si>
  <si>
    <t>978-623-8453-52-8</t>
  </si>
  <si>
    <t>978-623-8453-53-5</t>
  </si>
  <si>
    <t>Kisah panjang
 Untuk warna-warni kehidupan
 Banyak cerita di setiap sisinya
 Bercengkerama dengan canda dan tawa
 Bersedih dengan luka
 ***
 Setiap orang pasti memiliki kisah hidup masing-masing. Kisah hidup bahagia, sedih, lucu &amp;nbsp;dan unik dapat dituangkan menjadi puisi yang indah nan bermakna.
 Buku ini lahir dari peristiwa yang dialami sendiri oleh penulis maupun peristiwa yang terjadi di lingkungan sekitarnya.
 Pembaca dapat menikmati kata-kata yang terangkai indah dalam setiap judul puisi. Puisi ini adalah puisi sederhana yang dapat memberikan inspirasi dan motivasi hidup.</t>
  </si>
  <si>
    <t>03d5a380-7919-4db5-b48d-71921e863097</t>
  </si>
  <si>
    <t>Buku Pendamping Pintar Matematika Dasar</t>
  </si>
  <si>
    <t>Makkullau, M.Pd.</t>
  </si>
  <si>
    <t>978-623-8453-51-1</t>
  </si>
  <si>
    <t>978-623-8453-50-4</t>
  </si>
  <si>
    <t>Apakah Anda mencari panduan yang komprehensif untuk membantu siswa sekolah dasar dalam memahami Matematika Dasar? Apakah Anda seorang guru yang ingin memberikan pengajaran yang menyenangkan dan efektif? Atau sebagai orang tua, apakah Anda ingin mendukung anak Anda dalam memperoleh pemahaman yang kokoh terhadap dasar-dasar matematika?
 Buku Pendamping Pintar Matematika Dasar hadir sebagai solusi yang lengkap untuk kebutuhan Anda. Dirancang sebagai panduan multifungsi, buku ini mengintegrasikan pendekatan belajar yang menyenangkan dan praktis. Setiap konsep diikuti dengan latihan soal yang bervariasi, disertai dengan pembahasan mendalam untuk memastikan pemahaman yang kuat. Cocok untuk siswa, guru, dan orang tua.</t>
  </si>
  <si>
    <t>1826b0ec-0260-4aaa-9c66-88b0fbb7a396</t>
  </si>
  <si>
    <t>Aksara Nyata untuk Cinta yang Maya</t>
  </si>
  <si>
    <t>978-623-8453-49-8</t>
  </si>
  <si>
    <t>978-623-8453-48-1</t>
  </si>
  <si>
    <t>Aku pernah mencintainya dengan hebat
 Dengan rasa cinta yang melekat kuat
 Hingga perlakuannya membuat hariku penat
 Dan kini aku pun memilih untuk melepas yang begitu erat
 Meski begitu, jika pun kau tanya perihal hatiku
 Aku tetap mencintainya, meski tanpa kata
 Aku tetap merindukannya, meski tanpa suara
 Aku tetap menyayanginya, meski tanpa sapa
 Aku selalu berharap dia selalu baik-baik saja, meski itu hanya berwujud sebagai untaian doa</t>
  </si>
  <si>
    <t>456f71ff-49af-48f5-a898-5442303bd4a2</t>
  </si>
  <si>
    <t>: Jurus Tembus SSK Terparipurna</t>
  </si>
  <si>
    <t>Denok Asmiati</t>
  </si>
  <si>
    <t>978-623-8453-47-4</t>
  </si>
  <si>
    <t>978-623-8453-46-7</t>
  </si>
  <si>
    <t>Sekolah Siaga Kependudukan: Jurus Tembus SSK Terparipurna, berisi tip bagaimana satuan pendidikan mengelola program Sekolah Siaga Kependudukan (SSK).
 Penyajiannya detail dan runtut. Memuat langkah-langkah yang harus dilakukan satuan pendidikan dalam menjalankan program SSK, dari titik awal hingga menjadi SSK Paripurna terbaik. Bagaimana memulai dari tahapan SSK Terdaftar, SSK Dasar, hingga menjadi SSK Paripurna. Bahkan menjadi SSK Paripurna terbaik pada ajang lomba SSK.
 Memuat &amp;nbsp;cara menganalisis capaian pembelajaran Kurikulum Merdeka terkait materi kependudukan hingga mengintegrasikan ke dalam modul ajar. Dilengkapi pula &amp;nbsp;dengan contoh-contoh dokumen penunjang, sehingga memudahkan mempelajari dan langsung dapat menerapkannya.</t>
  </si>
  <si>
    <t>a5c8d9fc-c607-421e-8fcf-0b9112c3c2ba</t>
  </si>
  <si>
    <t>Ternyata Itu Kamu</t>
  </si>
  <si>
    <t>Linda Imelda Sihotang, S.Pd.</t>
  </si>
  <si>
    <t>978-623-8453-45-0</t>
  </si>
  <si>
    <t>978-623-8453-44-3</t>
  </si>
  <si>
    <t>Dipaksa oleh keadaan adalah kata yang tepat dan memuakkan bagi Sere. Seandainya kita bisa memilih dengan apa dan bagaimana kita terlahir, mungkin akan berbeda ceritanya, pikirnya sepersekian detik yang lalu sebelum ia melihat Riyu, putranya dan menghapus seluruh andai-andainya. Sere tersenyum dan menggendongnya. &amp;ldquo;Riyu, seandainya aku dapat memilih dengan apa dan bagaimana aku terlahir, sepertinya aku akan tetap memilih ayah dan ibuku, dan bertemu denganmu sama seperti saat ini, tiada yang diubah,&amp;rdquo; ujar Sere. Bisikan itu dijawab melalui tatapan bingung Riyu.
 Kalau kamu berharap ini bercerita tentang indahnya dunia memperlakukan Sere, bisa jadi kamu tidak akan puas. Tapi kalau kamu ingin membaca bagaimana lucunya candaan dunia ini, coba baca dan temukan kepuasan tersendiri.</t>
  </si>
  <si>
    <t>932cc87f-282d-451c-ae0d-82f97283393c</t>
  </si>
  <si>
    <t>Berkebun Bersama Ale</t>
  </si>
  <si>
    <t>Cici Amalia Rahma</t>
  </si>
  <si>
    <t>978-623-8453-43-6</t>
  </si>
  <si>
    <t>Pada hari Minggu, Ale berkebun bersama orang tuanya. Mereka menanam banyak macam sayur-sayuran. Nah tahukah kamu sayuran apa saja yang Ale tanam dan manfaatnya?&amp;nbsp;
 Yuk, baca petualangan berkebun bersama Ale!</t>
  </si>
  <si>
    <t>ed1256f5-b2fb-45ce-b42b-4453227b4942</t>
  </si>
  <si>
    <t>Jodoh yang Dirindukan</t>
  </si>
  <si>
    <t>Yenni Rahman</t>
  </si>
  <si>
    <t>978-623-8453-41-2</t>
  </si>
  <si>
    <t>978-623-8453-42-9</t>
  </si>
  <si>
    <t>Raka Adithama adalah lelaki pertama yang membuatku jatuh cinta pada pandangan pertama. Aku yakin Raka adalah jodoh terbaik yang diberikan untukku. Raka memiliki perasaan yang sama denganku. Cinta kami terus tumbuh sampai akhirnya ia menghilang tanpa kabar.
 Pertemuan tidak sengaja dengan lelaki tengil berhasil mengetuk pintu hati yang sudah lama terkunci. Mencoba menerima kehadirannya agar hidupku kembali berwarna. Menjalani hubungan bersama Azizan tidak mudah, banyak hinaan dan ancaman dari keluarganya. Kebohongan Azizan mulai terkuak, ternyata selama ini aku salah menilainya.
 Aku berusaha bangkit dari keterpurukan. Setelah banyak kejadian suka duka menimpa, akhirnya pelangi itu tiba. Tuhan mempertemukanku dengan Raka. Kami berjuang bersama untuk mencapai impian yang bahagia.</t>
  </si>
  <si>
    <t>eb3df056-9212-467b-9b7c-f9e9e11a6fbf</t>
  </si>
  <si>
    <t>Ceria Bersama di Taman Kanak-Kanak</t>
  </si>
  <si>
    <t>978-623-8453-39-9</t>
  </si>
  <si>
    <t>978-623-8453-40-5</t>
  </si>
  <si>
    <t>Dengan kata-kata yang sederhana namun bermakna, buku ini cocok untuk menjadi teman bermain dan belajar bagi anak-anak di taman kanak-kanak.
 &amp;quot;Ceria Bersama di Taman Kanak-Kanak&amp;quot; adalah buku yang memperkaya khazanah bahasa dan sastra anak-anak PAUD, mengajak mereka mengeksplorasi dunia kata-kata dengan riang gembira.</t>
  </si>
  <si>
    <t>199bb0eb-95ba-4dfe-9ad4-9a04e1608437</t>
  </si>
  <si>
    <t>Ibu Kota Negara Pindah ke Hutan</t>
  </si>
  <si>
    <t>: Ibu Kota Nusantara Menuju Indonesia Emas 2045</t>
  </si>
  <si>
    <t>Hadri</t>
  </si>
  <si>
    <t>978-623-8297-60-3</t>
  </si>
  <si>
    <t>978-623-8297-59-7</t>
  </si>
  <si>
    <t>Keputusan final Presiden Joko Widodo memilih Provinsi Kalimantan Timur (Kaltim) sebagai lokasi Ibu Kota Negara baru Republik Indonesia menggantikan DKI Jakarta mendapat tanggapan beragam dari berbagi kalangan di Tanah Air. Ada yang pro dan ada pula yang kontra pada kebijakan berani tersebut.
 Ibu Kota Negara yang baru itu diberi nama Ibu Kota Nusantara (IKN) mengambil tempat di Kecamatan Sepaku Kabupaten Penajam Paser Utara (PPU) dan sebagian lagi di wilayah Kabupaten Kutai Kartanegara (Kukar) yang lahannya sebagian besar masih berhutan dengan Hutan Tanaman Industri (HTI) dan Hutan Alam Perawan yang menjadi satu kesatuan ekosistem denggan hutan dan lingkungan hidup lain di sekitarnya. Sementara itu Kaltim provinsi seluas 127.347 km2 atau hampir seluas Pulau Jawa 128.297 km2 itu memiiliki jutaan hektare kawasan berhutan dan menjadi Paru-paru Dunia.
 Upaya refoestasi yang belum maksimal dan masih banyaknya lahan kritis, menjadi satu alasan pihak tertentu menolak IKN, selain faktor lain menyangkut proyek berbiaya tinggi, dampak sosial budya dan lainn-lain. Namun kenyataannya pembangunan IKN tetap jalan Presiden Joko Widodo menyatakan IKN tidak merusak hutan karena menerapkan Konsep Forest City dan Smart City, Kota di dalam Hutan dan Kota Cerdas pertama di Dunia yang sangat ramah lingkungan.
 Kinii Negara dan Rakyat Indonesia suka-cita memberi dukungan dengan harapan IKN mengubah wajah dan nasib Bangsa menuju Indonesia Emas 2045.</t>
  </si>
  <si>
    <t>f7b04ae9-edcc-4f5a-be5f-f6efd293590a</t>
  </si>
  <si>
    <t>Nyanyian Hati untuk Bidadari Surga</t>
  </si>
  <si>
    <t>978-623-8657-99-5</t>
  </si>
  <si>
    <t>978-623-8657-98-8</t>
  </si>
  <si>
    <t xml:space="preserve">Fiksi </t>
  </si>
  <si>
    <t>2024</t>
  </si>
  <si>
    <t>Nyanyian Hati untuk Bidadari Surga adalah antologi puisi yang mendalam dan penuh rasa, mempersembahkan kisah cinta dan kerinduan seorang anak terhadap ibunya yang telah tiada. Sejak kepergian ibunya pada 4 Desember 2021, penulis menyalurkan rasa duka dan cintanya dalam puisi-puisi yang menyentuh, menggambarkan momen-momen spesial dan kepergian yang mengubah segalanya.
 Melalui setiap bait, buku ini mengajak pembaca untuk merasakan kehangatan cinta tak bersyarat dan kesedihan yang mendalam, sekaligus mengajarkan tentang kekuatan cinta yang abadi. Nyanyian Hati untuk Bidadari Surga adalah syair pelipur lara dan sumber inspirasi bagi setiap pembaca yang pernah merasakan kehilangan, mengajak setiap pembaca untuk menghargai setiap kenangan dan pelajaran berharga yang ditinggalkan oleh sosok ibu tercinta.</t>
  </si>
  <si>
    <t>fafb8b64-18c4-408d-8a37-5814f9983360</t>
  </si>
  <si>
    <t>Sejarah Dakwah di Nusantara</t>
  </si>
  <si>
    <t>Novianto Puji Raharjo, S.Kom, M.I.Kom</t>
  </si>
  <si>
    <t>978-623-8657-87-2</t>
  </si>
  <si>
    <t>978-623-8657-88-9</t>
  </si>
  <si>
    <t>Sejarah Islami</t>
  </si>
  <si>
    <t>Buku ini menyajikan sebuah kajian mendalam mengenai sejarah dakwah Islam di Nusantara, menguraikan perjalanan dakwah dari masa kedatangannya hingga era kontemporer. Penulis memulai dengan eksplorasi awal kedatangan Islam di kepulauan ini, memperlihatkan bagaimana ajaran Islam diperkenalkan dan diadaptasi oleh masyarakat lokal. Buku ini menguraikan berbagai metode dakwah yang digunakan oleh para mubaligh, seperti pendekatan kultural, sosial dan pendidikan, serta bagaimana metode tersebut berhasil mengintegrasikan ajaran Islam dengan tradisi lokal.
 Selanjutnya, buku ini membahas peran penting para ulama dan tokoh dakwah dalam menyebarluaskan Islam, serta kontribusi mereka dalam membentuk masyarakat muslim yang beragam di Nusantara. Diskusi ini meliputi berbagai aliran dan mazhab yang muncul, serta bagaimana dakwah mengatasi tantangan dari segi politik dan sosial yang dihadapi sepanjang sejarah. Penulis juga menyoroti kontribusi pesantren dan lembaga pendidikan Islam dalam penyebaran ilmu dan ajaran agama. Dengan pendekatan yang holistik, buku ini tidak hanya memberikan wawasan historis tetapi juga perspektif kontemporer mengenai relevansi dan tantangan dakwah Islam di Nusantara. Pembaca akan mendapatkan pemahaman yang lebih baik mengenai bagaimana dakwah telah membentuk identitas dan struktur sosial di wilayah ini, menjadikannya bacaan penting bagi siapa pun yang tertarik pada sejarah, budaya dan agama.</t>
  </si>
  <si>
    <t>550b2ada-2fac-4c56-9df9-e570886987d2</t>
  </si>
  <si>
    <t>Pemuda Unggul</t>
  </si>
  <si>
    <t>978-623-8657-86-5</t>
  </si>
  <si>
    <t>978-623-8657-89-6</t>
  </si>
  <si>
    <t>Buku Pemuda Unggul menawarkan panduan inspiratif bagi generasi muda yang ingin menjadi individu berkarakter dan berprestasi. Melalui berbagai konsep dan prinsip yang mendasar, buku ini menggambarkan bagaimana seorang pemuda dapat mencapai potensi terbaiknya dengan mengembangkan kecerdasan intelektual, emosional, dan spiritual. Dalam buku ini, pembaca diajak untuk memahami pentingnya integritas, disiplin serta tanggung jawab dalam menjalani kehidupan sehari-hari. Selain itu, buku ini juga membahas peran pemuda sebagai agen perubahan sosial, yang tidak hanya fokus pada kesuksesan pribadi tetapi juga berkontribusi bagi kemajuan masyarakat dan bangsa. Pemuda Unggu adalah panduan esensial bagi setiap pemuda yang bercita-cita menjadi pemimpin masa depan yang beretika, inovatif dan berdaya saing tinggi.</t>
  </si>
  <si>
    <t>7661e6fc-b875-48a2-b80b-649205c5530f</t>
  </si>
  <si>
    <t>Mengenal Diri</t>
  </si>
  <si>
    <t>978-623-8657-90-2</t>
  </si>
  <si>
    <t>978-623-8657-91-9</t>
  </si>
  <si>
    <t>Buku ini menawarkan wawasan mendalam mengenai komunikasi dalam konteks organisasi, membahas teori dan praktik yang relevan untuk memahami dinamika komunikasi di lingkungan kerja. Buku ini dimulai dengan pengantar tentang konsep dasar komunikasi organisasi, termasuk definisi, jenis, dan saluran komunikasi yang digunakan dalam organisasi.
 Bagian berikutnya fokus pada strategi dan teknik untuk memperbaiki komunikasi dalam organisasi, termasuk penggunaan teknologi, pelatihan komunikasi, dan pengembangan keterampilan komunikasi. Dengan pendekatan yang terstruktur, buku ini merupakan sumber yang berguna bagi profesional, akademisi, dan mahasiswa yang ingin memahami dan mengimplementasikan komunikasi yang efektif dalam organisasi.</t>
  </si>
  <si>
    <t>51472253-edcc-45ec-83a4-7e7da57d9677</t>
  </si>
  <si>
    <t>Komunikasi Organisasi</t>
  </si>
  <si>
    <t>978-623-8657-92-6</t>
  </si>
  <si>
    <t>978-623-8657-93-3</t>
  </si>
  <si>
    <t>d5330e90-c930-41f0-89fa-4ab38234ec04</t>
  </si>
  <si>
    <t>Adab orang sukses</t>
  </si>
  <si>
    <t>978-623-8657-94-0</t>
  </si>
  <si>
    <t>978-623-8657-95-7</t>
  </si>
  <si>
    <t>Dalam era modern yang serba cepat dan kompetitif ini, sering kali kita melupakan akar dari kesuksesan yang sejati: adab dan etika. Buku Adab Orang Sukses hadir untuk mengingatkan kita akan pentingnya adab dalam setiap langkah menuju kesuksesan. Disusun dengan bahasa yang mudah untuk merenungkan kembali nilai-nilai dasar yang telah diajarkan oleh para tokoh besar, ulama, dan pemimpin sukses sepanjang sejarah.
 Buku ini membahas berbagai aspek adab, mulai dari adab berpikir dan berkata, hingga adab dalam bekerja, menghadapi kegagalan, serta dalam kehidupan beragama. Setiap bab disertai dengan contoh nyata dan kutipan dari pada cendekiawan serta tokoh inspirasi, yang menunjukkan bagaimana adab bukan hanya menghiasi karakter seseorang, tetapi juga menjadi fondasi kokoh bagi keberhasilan pribadi dan profesional.
 Dengan memadukan nilai-nilai tradisional dan relevansi dalam konteks modern, Adab Orang Sukses menjadi panduan penting bagi siapa saja yang ingin meraih kesuksesan dengan cara yang benar, bermartabat dan penuh makna. Buku ini bukan hanya untuk dibaca, tetapi untuk dipraktikkan dalam kehidupan sehari-hari, sehingga kita bisa menjadi pribadi yang sukses tidak hanya di dunia, tetapi juga di akhirat.</t>
  </si>
  <si>
    <t>0c11393f-4d4c-4632-b674-093dfc333d04</t>
  </si>
  <si>
    <t>Politeness in Online Communication</t>
  </si>
  <si>
    <t>Murni Mahmud, Muftihaturrahmah Burhamzah</t>
  </si>
  <si>
    <t>978-623-8657-96-4</t>
  </si>
  <si>
    <t>978-623-8657-97-1</t>
  </si>
  <si>
    <t>In the fast-paced, digitally connected world of today, communication is more vital than ever before. Human interaction, be it face-to-face or through digital platforms, is essential for sharing ideas, knowledge, and emotions. As communication continues to evolve, understanding the subtleties of effective communication becomes increasingly crucial.
 This book delves into the theory and practice of politeness in the realm of digital communication, focusing on how politeness is expressed and interpreted in platforms like WhatsApp, YouTube, and TikTok. Drawing on rich theories from scholars and a deep exploration of various studies, this work offers a comprehensive overview of how digital communication shapes and redefines traditional norms of politeness.
 Across four chapters, the authors investigate the role of politeness in student-teacher interactions, online videos, and social media platforms, providing critical insights that are relevant not only for discourse analysis but also for daily communication in the digital age.
 A must-read for students and researchers alike, this book serves as an invaluable resource for anyone interested in the intersections of language, culture, and digital communication.</t>
  </si>
  <si>
    <t>0b69b1b7-2f03-4491-a786-430899732816</t>
  </si>
  <si>
    <t>Linguistic Anthropology: From Theory to Practice</t>
  </si>
  <si>
    <t>Murni Mahmud</t>
  </si>
  <si>
    <t>978-623-8657-84-1</t>
  </si>
  <si>
    <t>978-623-8657-85-8</t>
  </si>
  <si>
    <t>In the study of linguistics as a science, a concern with language and its usage along with its background is absolutely essential. Linguistic anthropology is regarded as an important field of study within linguistics. This linguistic study focuses on the study of language in connection to people&amp;rsquo;s cultural backgrounds. The study of this field will allow students to investigate how people in a specific community use their native language to communicate as a result of their cultural influences. As a result, people interested in linguistics and anthropology may be drawn to this particular research study.
 My goal in producing this book is to create a study on linguistic anthropology as part of linguistic studies. This will be comprehensible and valuable to students commencing the study of linguistics at a university to work for a first degree. The book is projected to become a good reference in the subject of Linguistic Anthropology, especially in English Literature Program, where Linguistic Anthropology becomes one of the important and cumpulsory subjects for the students.</t>
  </si>
  <si>
    <t>782bcb5b-5b87-4359-8885-ae7cbf15eb03</t>
  </si>
  <si>
    <t>Desaku</t>
  </si>
  <si>
    <t>978-623-8657-83-4</t>
  </si>
  <si>
    <t>978-623-8657-82-7</t>
  </si>
  <si>
    <t>8.6 MB</t>
  </si>
  <si>
    <t>Desa Babada yang sejuk dan asri. Halaman rumah Dani sangat luas. Dani punya banyak teman di desanya. Mereka bermain sambil belajar di sawah dan alam terbuka. Yang mendidik berbagai hal. Sehingga paman ingin berlibur di desa. Mengenalkan Didin, anaknya, kehidupan di desa sana. Baginya, di desa seperti liburan sesungguhnya. Apa yang ditemui di desa Babada? Yuk ikuti cerita di buku ini!</t>
  </si>
  <si>
    <t>3ed499e8-ca4c-474d-8a9e-a10341db43a9</t>
  </si>
  <si>
    <t>Too Late to Say Sorry (Sangat Terlambat Minta Maaf)</t>
  </si>
  <si>
    <t>Yohanes Mei Setiyanta</t>
  </si>
  <si>
    <t>978-623-8657-80-3</t>
  </si>
  <si>
    <t>978-623-8657-81-0</t>
  </si>
  <si>
    <t>The Parrots will hold a party because their eggs have hatched. All the birds were invited included Mr Crow. He wanted to have a new look since he got bored with his appearance. He wanted to make his furs beautiful. He, therefore, did many ways to make himself interesting. Was he successful to do it? What ways Mr Crow did in order to have a new look? What was his feeling, then?
 Burung Beo akan mengadakan pesta karena telur-telurnya telah menetas. Semua burung diundang termasuk Pak Gagak. Ia ingin berpenampilan baru karena bosan dengan penampilannya. Ia ingin membuat bulunya indah. Oleh karena itu, ia melakukan banyak cara untuk membuat dirinya menarik. Apakah ia berhasil melakukannya? Apa saja cara yang dilakukan Pak Gagak agar mempunyai penampilan baru? Bagaimanakah perasaannya, kemudian?</t>
  </si>
  <si>
    <t>c7a709a2-f74c-4105-ad77-8204f6b91f64</t>
  </si>
  <si>
    <t>No Cheating, Please … (Jangan Menipu)</t>
  </si>
  <si>
    <t>978-623-8657-78-0</t>
  </si>
  <si>
    <t>978-623-8657-79-7</t>
  </si>
  <si>
    <t>Cheating can lead to the end of a friendship. These bad traits occur and are experienced by the Dog and the Cat. Initially they were two good friends. Their friendship broke down because one of them cheated. Who is deceiving whom? What event causes the Dog and the Cat&amp;#39;s relationship to be broken?
 Menipu dapat menyebabkan berakhirnya persahabatan. Sifat buruk tersebut terjadi dan dialami oleh Anjing dan Kucing. Semula mereka adalah dua sahabat yang baik. Persahabatan mereka retak karena salah satu dari mereka menipu. Siapakah yang menipu siapa? Akibat dari peristiwa apa yang menjadikan hubungan Anjing dan Kucing memburuk?</t>
  </si>
  <si>
    <t>684fa122-edf9-4448-958f-2ac0e93e8e85</t>
  </si>
  <si>
    <t>Close Friends (Sahabat-Sahabat Karib)</t>
  </si>
  <si>
    <t>978-623-8657-76-6</t>
  </si>
  <si>
    <t>978-623-8657-77-3</t>
  </si>
  <si>
    <t>The best friends in this story are the Pigeon, Turtledove and Chameleon. There is a reason for their closeness. The story begins when the Pigeon loses one of its eggs. Chameleon, his friend, accuses Crow of taking the egg. He finds Crow&amp;rsquo;s feathers in the Dove&amp;#39;s nest. Is it true that the Crow took the Pigeon&amp;#39;s egg? What actually happens to the egg?
 Yang bersahabat karib di dalam cerita ini ialah Merpati, Perkutut dan Bunglon. Keakraban mereka ada sebabnya. Cerita dimulai ketika Merpati kehilangan salah satu telurnya. Bunglon, sahabatnya, menuduh Gagak yang mengambil telur tersebut. Ia menemukan bulu-bulu Gagak di sarang burung Merpati. Benarkah Gagak yang mengambil telur milik burung Merpati? Apa yang nyatanya terjadi dengan telur tersebut?</t>
  </si>
  <si>
    <t>bf175463-d504-4b60-bb1a-1b3ca4a4ad79</t>
  </si>
  <si>
    <t>A Nightmare (Mimpi Buruk)</t>
  </si>
  <si>
    <t>978-623-8657-63-6</t>
  </si>
  <si>
    <t>978-623-8657-64-3</t>
  </si>
  <si>
    <t>Kikky is a naughty Koala who tends not to obey his parent&amp;rsquo;s advice. One day, he was loss in the jungle. Because of tiresome, he felt asleep in the jungle. He meets some animals that one of them is the Lynx. The Lynx is a scaring animal. In his dream, Kikky was chased by the Lynx. What does the Lynx look like? What do Kikky&amp;rsquo;s parents do when he comes home?
 Kikky adalah seekor Koala nakal yang cenderung tidak menuruti nasehat orang tuanya. Suatu hari, dia tersesat di hutan. Karena kelelahan, ia pun tertidur di hutan. Ia bertemu dengan beberapa hewan yang salah satunya adalah Lynx. Lynx adalah hewan yang menakutkan. Dalam mimpinya, Kikky dikejar-kejar oleh Lynx. Seperti apa bentuk Lynx itu? Apa yang dilakukan orang tua Kikky saat dia pulang?</t>
  </si>
  <si>
    <t>4aab08f3-1444-41fd-a03a-59d2605164bb</t>
  </si>
  <si>
    <t>The Story of The Jungle King (Kisah sang Raja Hutan)</t>
  </si>
  <si>
    <t>978-623-8657-61-2</t>
  </si>
  <si>
    <t>978-623-8657-62-9</t>
  </si>
  <si>
    <t>Once upon a time, the Lion was a King respected by all the forest inhabitants. His attitude is friendly and polite to the animals he meets. His daily food is vegetables and fruit. A drastic change occurred in him when he started eating the meat of animals in the forest. He was hated and even becomes the enemy of his own people. Who was the whisperer who made the Lion eat meat? Why should lions eat meat?
 Dahulu kala, Singa adalah raja yang disegani oleh semua penduduk hutan. Sikapnya ramah dan sopan kepada hewan yang ditemuinya. Makanan sehari-harinya ialah sayur-sayuran dan buah-buahan. Perubahan drastis terjadi pada dirinya ketika ia mulai makan daging hewan-hewan di dalam hutan. Ia dibenci dan bahkan menjadi musuh bagi rakyatnya sendiri. Siapakah pembisik yang menjadikan Singa makan daging? Mengapa Singa harus makan daging?</t>
  </si>
  <si>
    <t>3397d3c8-4d2a-4a79-a133-a6265564a995</t>
  </si>
  <si>
    <t>The Helpful Lizard (Kadal yang Senang Menolong)</t>
  </si>
  <si>
    <t>978-623-8657-57-5</t>
  </si>
  <si>
    <t>978-623-8657-58-2</t>
  </si>
  <si>
    <t>Some animals in the forest feel afraid and were curious because they heard crying sounds near where they lived. They then looked for the origin of the sound. What a surprise they were because it turned out that the cry came from a small creature. Why is the little creature crying? Who is that little creature? What can the animals do to help him?
 Beberapa hewan di hutan merasa takut dan penasaran karena mendengar suara tangis di sekitar tempat tinggal mereka. Mereka kemudian mencari asal suara tersebut. Alangkah terkejutnya mereka karena ternyata tangisan tersebut berasal dari seekor makhluk kecil. Mengapa makhluk kecil tersebut menangis? Siapakah makhluk kecil itu? Apa yang dapat dilakukan hewan-hewan tersebut untuk menolongnya?</t>
  </si>
  <si>
    <t>0f636e09-a37f-4d87-a14e-c960e3739f4c</t>
  </si>
  <si>
    <t>The Lucky Goat (Kambing yang Beruntung)</t>
  </si>
  <si>
    <t>978-623-8657-56-8</t>
  </si>
  <si>
    <t>978-623-8657-55-1</t>
  </si>
  <si>
    <t>Do you know the story of why the Tiger has stripes on his/ her body? Long time ago, animals in the forest took turns being food for the Tiger. It makes the animals feel restless. They believe that one day their descendants will extinct. However, there was a situation that saved their lives. What situation was that?
 Tahukah Anda cerita mengapa Harimau memiliki garis-garis di tubuhnya? Pada jaman dahulu, hewan-hewan di hutan secara bergiliran menjadi makanan Harimau. Hal ini membuat para hewan merasa gelisah. Mereka yakin kalau suatu saat keturunan mereka akan lenyap. Namun, ada suatu peristiwa yang menyelamatkan hidup mereka. Peristiwa apakah itu?</t>
  </si>
  <si>
    <t>02da43f9-0dff-4557-a44c-efdeaefc1202</t>
  </si>
  <si>
    <t>I’m So Sorry … (Aku Sungguh Minta Maaf)</t>
  </si>
  <si>
    <t>978-623-8657-59-9</t>
  </si>
  <si>
    <t>978-623-8657-60-5</t>
  </si>
  <si>
    <t>The Kanggoroos and the Deer families live in a barren land for a long time. They can&amp;rsquo;t share the grass to eat because it lacks of water. The Kanggoroos decide to leave the land and promise to come back and live on it again some day. Unfortunately, many animals come and occupy the land. What is the reason nmany animals do so? What happens to the Kangoroos? What will the Deer family do?
 Keluarga Kanguru dan Rusa sudah lama tinggal di tanah tandus. Mereka tidak bisa berbagi rumput untuk dimakan karena rumput tersebut kekurangan air. Kanguru memutuskan untuk meninggalkan tanah itu dan berjanji untuk kembali dan tinggal di sana lagi suatu hari nanti. Sayangnya, banyak hewan yang datang dan menempati lahan tersebut. Apa alasan banyak hewan melakukan hal tersebut? Apa yang terjadi pada&amp;nbsp; keluarga Kanguru? Apa yang akan dilakukan keluarga Rusa?</t>
  </si>
  <si>
    <t>3189df74-c594-467d-9062-9d9232ffc848</t>
  </si>
  <si>
    <t>God is Great (Tuhan Itu Hebat)</t>
  </si>
  <si>
    <t>978-623-8657-52-0</t>
  </si>
  <si>
    <t>978-623-8657-51-3</t>
  </si>
  <si>
    <t>There are animals in the forest that feel they are superior to other animals. Their arrogance led to endless arguments and debats. For example, Mr Spider feels the smartest in the jungle. Of course, the other animals couldn&amp;#39;t accept his statement. Even, one by one claims that he or she is the greatest and the smartest! So, can their quarrel be resolved? Who is the greatest? What is the reason?
 Ada hewan di hutan yang merasa dirinya paling hebat dibandingkan hewan-hewan lainnya. Kesombongannya menyebabkan pertengkaran dan perdebatan tiada henti. Misalnya, Pak Laba-laba merasa paling pintar di hutan. Tentu saja hewan-hewan lainnya tidak bisa menerima pernyataannya. Bahkan satu per satu dari mereka justru mengklaim bahwa dirinyalah yang paling hebat dan paling cerdas! Lalu, dapatkah pertengkaran mereka terselesaikan? Siapakah yang paling hebat? Apa alasannya?</t>
  </si>
  <si>
    <t>cfa36d93-6b38-4763-88b3-fce4e0fd772f</t>
  </si>
  <si>
    <t>Meaningless Songs (Nyanyian-Nyanyian Tak Bermakna)</t>
  </si>
  <si>
    <t>978-623-8657-54-4</t>
  </si>
  <si>
    <t>978-623-8657-53-7</t>
  </si>
  <si>
    <t>Impor</t>
  </si>
  <si>
    <t>Stork becomes a disturber to the lives of the lake inhabitants. Animals that feel threatened are Fish, Frogs and Crabs. They are the Stork&amp;#39;s favorite food. On an unlucky day, the Crow was finally defeated by one of these animals. He died in a tragic way. What animal and how does the animal that kills the Stork?
 Burung Bangau menjadi pengganggu hidup para penghuni danau. Binatang yang merasa terancam hidupnya adalah Ikan, Katak dan Kepiting. Mereka menjadi makanan favorit Burung Bangau. Pada hari yang kurang menguntungkan, burung Bangau berhasil dikalahkan oleh salah satu binatang tersebut. Ia mati dengan cara yang tragis. Siapakah binatang tersebut dan bagaimanakah ia membunuh Burung Bangau?</t>
  </si>
  <si>
    <t>dce30d66-38e9-4850-bdc6-ebc678269853</t>
  </si>
  <si>
    <t>The Protective Dragon (Naga Pelinfung)</t>
  </si>
  <si>
    <t>978-623-8657-50-6</t>
  </si>
  <si>
    <t>978-623-8657-49-0</t>
  </si>
  <si>
    <t>There is a quarrel between Ducks and Buffaloes. Formerly, they mocked each other that ended up involving all two-legged and four-legged animals. This quarrel caused Black Monkey being confused about which side he would be. Will he side with the four-legged animals? Why are ducks and buffalo so hostile that they fight so badly?
 Ada perseteruan panas antara Itik dan Kerbau. Awalnya, mereka saling ejek yang ujungnya melibatkan semua binatang berkaki dua dan berkaki empat. Perseteruan tersebut berimbas pada kebimbangan Monyet Hitam tentang kepada siapa ia akan berpihak. Akankah ia berpihak pada binatang-binatang berkaki empat? Mengapa pula Itik dan Kerbau bermusuhan sampai berseteru hebat?</t>
  </si>
  <si>
    <t>b4349b0d-88fb-4c15-9bea-ae2aeb0fe350</t>
  </si>
  <si>
    <t>The Generous Birds (Burung-burung yang Murah Hati)</t>
  </si>
  <si>
    <t>978-623-8657-48-3</t>
  </si>
  <si>
    <t>978-623-8657-47-6</t>
  </si>
  <si>
    <t>There are at least two types of animals that like fruit, namely monkeys and birds. One of the bad traits of monkeys is that they want to control all kinds of fruit in the forest. They don&amp;#39;t want to share the fruit with the birds. In what way do the monkeys control the fruit in the forest so that the birds starve? Who opposes the bad behavior of the monkeys? What did the birds do who were disappointed because of the monkeys&amp;#39; bad behavior?
 Minimal ada dua jenis binatang yang menyukai buah-buahan, yaitu monyet-monyet dan burung-burung. Salah satu sifat buruk para monyet ialah ingin menguasai segala macam buah-buahan di hutan. Mereka tidak mau berbagi buah-buahan dengan burung-burung. Dengan cara bagaimanakah para monyet menguasai buah-buahan yang ada di hutan sehingga burung-burung kelaparan? Siapakah yang menentang kelakuan jahat para monyet? Apa yang dilakukan burung-burung yang kecewa karena sifat buruk para monyet tersebut?</t>
  </si>
  <si>
    <t>f9c7bbe0-387a-4901-81fc-9c43fceb72e0</t>
  </si>
  <si>
    <t>The Strong Leader (Pemimpin yang Kuat)</t>
  </si>
  <si>
    <t>978-623-8657-45-2</t>
  </si>
  <si>
    <t>978-623-8657-46-9</t>
  </si>
  <si>
    <t>One of the requirements to be a leader in the forest is strong and wise. The leader must be strong in order to protect the animals or all the inhabitants. There are several animals that have these characteristics, including: Dragons, Lions, Elephants, Sharks and Eagles. To elect a truly strong and wise leader, the residents held general elections. Who was finally chosen and why was he made leader?
 Salah satu syarat menjadi pemimpin di hutan ialah kuat dan bijaksana. Ia harus kuat agar dapat melindungi para binatang atau semua penduduk. ada beberapa binatang yang memiliki ciri-ciri tersebut, antara lain: Naga, Singa, Gajah, Ikan Hiu dan burung Elang. Untuk memilih pemimpin yang benar-benar kuat dan bijaksana, para penduduk mengadakan pemilihan umum. Siapakah akhirnya yang terpilih dan mengapa ia dijadikan pemimpin?</t>
  </si>
  <si>
    <t>a02acfd7-55a6-4e00-88a6-57624c7d39f1</t>
  </si>
  <si>
    <t>A Ladder to Heaven (Tangga Menuju Surga)</t>
  </si>
  <si>
    <t>978-623-8657-43-8</t>
  </si>
  <si>
    <t>978-623-8657-44-5</t>
  </si>
  <si>
    <t>Of all the river inhabitants, the most feared is Mr. Catfish. He will attack any aquatic animal that dares to disturb him. For example, he will be very angry if his favorite food, namely cockroaches and worms, is eaten by fish or other aquatic animals. One day he experienced a disturbance caused by one of the water animals who was cunning, greedy, selfish and wanted to live alone in the river. What disturbance befell Mr Catfish? What aquatic animal that does harm to him?
 Dari semua penghuni sungai yang paling ditakuti ialah Pak Lele. Ia akan menyerang binatang air apa pun yang berani mengusiknya. Misalnya, ia akan sangat marah apabila makanan kesukaannya, yaitu Kecoa dan Cacing, dimakan oleh ikan atau binatang air lainnya. Pada suatu saat ia tertimpa musibah yang diakibatkan oleh salah satu binatang air yang memiliki sifat licik, tamak, egois dan ingin hidup di sungai itu sendirian saja. Musibah apakah yang menimpa Pak Lele? Binatang air apakah yang berani mencelakainya?</t>
  </si>
  <si>
    <t>2c2b058a-18ba-4ef1-a96f-98ec935131fb</t>
  </si>
  <si>
    <t>The Kind-Hearted Bats (Kelelawar yang Baik Hati)</t>
  </si>
  <si>
    <t>978-623-8657-42-1</t>
  </si>
  <si>
    <t>978-623-8657-41-4</t>
  </si>
  <si>
    <t>There is a forest inhabited by various animals. The name of the forest is Kalinga. All animals live calmly, peacefully and help each other. However, they have a very scary enemy. He destroys anything as he wants. who is the enemy and how do the Kalinga forest dwellers solve this problem?
 Ada sebuah hutan yang dihuni oleh bermacam-macam binatang. Nama hutan tersebut Kalinga. Semua binatang hidup tenang, damai dan saling menolong satu sama yang lain. Namun demikian, mereka mempunyai musuh yang sangat menakutkan. Ia merusak apapun sesuka hatinya. Siapakah musuh tersebut dan bagaimanakah penghuni hutan Kalinga memecahkan permasalahan tersebut?</t>
  </si>
  <si>
    <t>aaeecf97-839d-4420-acd4-dcac0cb6ab39</t>
  </si>
  <si>
    <t>Kabut Sutra dalam Bingkai Asmara</t>
  </si>
  <si>
    <t>978-623-8657-40-7</t>
  </si>
  <si>
    <t>978-623-8657-39-1</t>
  </si>
  <si>
    <t>Perjuangan dalam menggapai cinta memerlukan proses, tembang cinta kata-kata indah dan kerinduan hati menjadi kekuatan untuk meraihnya. Dalam hubungan percintaan, sering kali ada momen-momen yang mana perjuangan menjadi bagian tak terpisahkan. Nah, untuk mengenang proses itu, &amp;nbsp;melalui gambaran kisah perjuangan cinta &amp;nbsp;yang bisa membangkitkan kenangan dan pesan romantis yang menyentuh hati semua akan kita temui di buku ini. Dalam buku kumpulan cerpen Kabut Sutra dalam Bingkai Asmara kami sajikan kisah-kisah indah tentang proses menggapai impian cinta Terkadang ada rasa jenuh, kekecewaan, atau bahkan kesulitan untuk memahami satu sama lain. Namun, tak ada perjuangan yang tidak berbuah manis. Dengan melewati berbagai rintangan dan pahit manisnya kehidupan, kita bisa tumbuhkan bersama dan mencapai kematangan emosional yang lebih baik dan semua itu terwakili di buku kumpulan cerpenKabut Sutra dalam Bingkai Asmara. Dalam buku kumpulan cerpen Kabut Sutra Dalam Bingkai Asmara ini di setiap judul &amp;nbsp;memberikan gambaran cara yang indah untuk mengekspresikan rasa cinta dan rasa kasih sayang. Kepada para pecinta cerpen harus memiliki buku ini dan membacanya pasti akan menemukan kesegaran kembali kisah-kisah yang pernah dilalui, dan itu artinya pemberbarui cinta kita.</t>
  </si>
  <si>
    <t>43c078cc-fdab-4ed1-92cd-b92f723ad564</t>
  </si>
  <si>
    <t>Cerita Zumi dan Si Gewol</t>
  </si>
  <si>
    <t>978-623-8657-35-3</t>
  </si>
  <si>
    <t>978-623-8657-36-0</t>
  </si>
  <si>
    <t>Zumi, gadis kecil yang ingin tahu bagaimana telur bisa menjadi anak ayam. Zumi lalu mengamati ayam betinanya, namanya si Gewol, yang sudah bertelur sampai akhirnya telur-telur itu menetas. Nah ... teman-teman tahu telur ayam bisa menjadi anak ayam, &amp;#39;kan? Bagaimana proses sebenarnya ya? Yuk teman-teman, kita baca isi buku ini. Ada ilmu yang bermanfaat lho.</t>
  </si>
  <si>
    <t>7dce1b27-868d-4d3d-b449-f2ded2366d21</t>
  </si>
  <si>
    <t>My English Exploration</t>
  </si>
  <si>
    <t>Nofvia De Vega dan Syarifa Rafiqa</t>
  </si>
  <si>
    <t>978-623-8657-38-4</t>
  </si>
  <si>
    <t>978-623-8657-37-7</t>
  </si>
  <si>
    <t>13.1 MB</t>
  </si>
  <si>
    <t>&amp;quot;My English Exploration&amp;quot; is an engaging English language learning book that has been specifically developed for young pupils in Tarakan, North Kalimantan, Indonesia. This level 1 book begins on a journey of discovery, encompassing 12 captivating chapters that celebrate the distinctive identity and local wonders of Tarakan City, while also introducing essential English skills.
 The book commences by providing students with a solid foundation by instructing them on the alphabet, numerals, colors, and greetings. It subsequently advances to more interactive chapters, in which learners investigate classroom objects, family, and the art of asking and answering inquiries. Interspersed throughout the book are opportunities for students to explore the natural treasures and famous landmarks of Tarakan, describe the weather, and convey their likes and dislikes.
 The seamless incorporation of local Tarakan content is what distinguishes this book, as it enables students to establish a connection between their learning and their cultural heritage and immediate environment. The diverse flora and fauna of Tarakan, as well as the chapters dedicated to Dayak culture, offer a stimulating opportunity for young learners to develop their English language proficiency and investigate their local identity.
 &amp;quot;My English Exploration&amp;quot; attempts to make language learning both enjoyable and meaningful for students in Tarakan and surrounding regions through its perfectly structured lessons, vibrant illustrations, and engaging activities.</t>
  </si>
  <si>
    <t>a5c226df-0a8e-4f02-be14-ce4c3a9568a8</t>
  </si>
  <si>
    <t>Aku bisa seperti mereka</t>
  </si>
  <si>
    <t>Rina, S.Pd., Murjainah, M.Pd.</t>
  </si>
  <si>
    <t>978-623-8657-31-5</t>
  </si>
  <si>
    <t>978-623-8657-32-2</t>
  </si>
  <si>
    <t>15.7 MB</t>
  </si>
  <si>
    <t>Mengejek teman adalah salah satu contoh dari tindakan bullying yaitu, bullying verbal. Artinya kata-kata yang dilontarkan merupakan kata-kata yang menyakiti, maupun merendahkan orang lain. Mengejek orang lain merupakan perbuatan yang tidak baik, bahkan bisa mengakibatkan pertengkaran. Dalam buku ini, kamu akan bertemu dengan seorang anak laki-laki bernama Dito, yang mendapatkan bullying verbal dari teman-temannya, karena belum lancar membaca. Dengan kesungguhannya, Dito dapat membuktikan kepada teman-temannya bahwa dia bisa lebih dari yang teman-temannya pikirkan.
 Mau tahu bagaimana cerita perjuangan Dito?
 Baca buku ini, yuk!</t>
  </si>
  <si>
    <t>3d76aed0-7246-4925-8412-fbdbbfd48efd</t>
  </si>
  <si>
    <t>Timur ke Timur</t>
  </si>
  <si>
    <t>Sulfikri Hidayat</t>
  </si>
  <si>
    <t>978-623-8657-34-6</t>
  </si>
  <si>
    <t>978-623-8657-33-9</t>
  </si>
  <si>
    <t>Biografi &amp; Otobiografi</t>
  </si>
  <si>
    <t>Buku Timur ke Timur adalah pengantar intim ke dalam kehidupan Sulfikri Hidayat, yang akrab dipanggil Yayat atau Fikri. Dilahirkan di Merauke pada 22 Maret 2002. Yayat membagikan kisahnya dari tanah kelahirannya hingga perjalanan yang membawanya ke tepian Sulawesi Selatan. Melalui lembaran ini, kita diajak untuk merenungkan arti sejati dari kehidupan&amp;mdash;dari liku-liku keluarga, perjalanan pendidikan dari SD hingga kuliah. Hingga pengalaman berharga dalam organisasi mahasiswa yang mengantar Yayat menjadi seorang presiden mahasiswa. Timur ke Timur bukan hanya sebuah cerita perjalanan geografis, tetapi juga sebuah refleksi mendalam tentang keberanian dalam menghadapi rintangan, kelembutan dalam menerima keberhasilan dan pentingnya ikatan keluarga dalam membimbing langkah-langkah hidup. Buku ini tidak hanya menggambarkan perjalanan fisik, tetapi juga perjalanan menuju pemahaman diri dan pencarian makna hidup, menjadikannya sebuah kisah yang inspiratif bagi setiap pembaca yang mencari inspirasi dan kebijaksanaan dalam perjalanan hidup mereka sendiri.</t>
  </si>
  <si>
    <t>6ed67a09-7ccb-44c0-b960-de58882650bf</t>
  </si>
  <si>
    <t>Gadis di Kelab Malam Itu</t>
  </si>
  <si>
    <t>Shintya Noer</t>
  </si>
  <si>
    <t>978-623-8657-28-5</t>
  </si>
  <si>
    <t>978-623-8657-27-8</t>
  </si>
  <si>
    <t>Gadis itu bernama Anastasya. Aku melihat sendiri bagaimana tubuhnya yang lemah dicecar dengan hantaman tamparan pada sebuah ruangan khusus wanita malam di sebuah kelab besar di pusat Ibu Kota.
 Saat aku bertanya, ia akan tertunduk, kadang pula tersenyum manis layaknya gadis remaja lain.
 Aku mungkin sudah gila dengan memberikan seluruh tabunganku hanya untuk menebus seorang gadis yang baru saja aku kenal.
 Nahas, beberapa pembunuhan terjadi. Terakhir aku menyadari semua luka Anastasya, juga orang-orang yang aku sayangi, justru berawal dariku.
 Namaku, Alvin Yanwar.</t>
  </si>
  <si>
    <t>685b67b6-3a84-4bee-976f-6dd2bc151f4a</t>
  </si>
  <si>
    <t>Sekuel 1 Wayang MAHABUMI</t>
  </si>
  <si>
    <t>978-623-8657-29-2</t>
  </si>
  <si>
    <t>978-623-8657-30-8</t>
  </si>
  <si>
    <t>Sekuel 1 MAHABUMI memaparkan kisah awal mula titah yang bertubuh rohani yang diasuh akyan hyang dan turunannya yang berhenti pada Sang Hyang Manikmaya.
 Secara tidak langsung penggemar wayang seperti dibolehkan mengintip langit ka-hyang-an sap lima hingga tiga. BADW hanya cerita fantasi (khayalan) tutur tinutur yang ditulis ulang.
 Lanjutannya: Sekuel 2 Wayang MAYAPADA.&amp;nbsp;
 _____________________________________
 St Wid kependekan dari Setyo Widodo &amp;nbsp; &amp;nbsp; &amp;nbsp; &amp;nbsp; &amp;nbsp; &amp;nbsp; &amp;nbsp;
 Sejak kecil tepatnya tahun 1970 telah menggemari wayang mungkin karena orang tua Bapak Moechdi dan Ibu Soemijati dulu bernadar jika punya anak sulung lelaki kelak ketika sunat akan nanggap wayang golek menak dan wayang kulit purwa.
 Kehidupan sebagai siswa SD hingga SMA diwarnai aneka cerita wayang kulit jawa. Bahkan saat menuntut ilmu di jurusan Antropologi, fakultas Sastra dan Budaya, UGM juga digunakan untuk mencari jawab tentang jejak Wayang Jawa.
 Hasilnya adalah buku ini: Mahaseri BADW, lebih dari 2000 lakon.</t>
  </si>
  <si>
    <t>c6555f30-318c-4d7f-ab6f-39b10aa88ac7</t>
  </si>
  <si>
    <t>Persahabatan Semut dan Belalang</t>
  </si>
  <si>
    <t>978-623-8657-26-1</t>
  </si>
  <si>
    <t>978-623-8657-25-4</t>
  </si>
  <si>
    <t>Di sebuah kebun belakang rumah yang penuh dengan bunga-bunga indah, pepohonan rindang, dan rerumputan hijau, hiduplah berbagai macam serangga yang saling berbagi tempat tinggal. Di antara mereka, terdapat dua sahabat yang sangat akrab: semut kecil bernama Sari dan belalang besar bernama Beni.
 Suatu hari, saat Sari sedang bekerja keras membawa remah roti yang besar, ia melihat Beni beristirahat di atas daun. &amp;quot;Beni, maukah kamu membantuku hari ini?&amp;quot; tanya Sari. &amp;quot;Ada banyak makanan yang harus dikumpulkan dan aku butuh bantuanmu.&amp;quot;
 Apakah Beni akan membantu Sari?
 Dalam buku ini terdapat beberapa cerita fabel yang menarik dan mengandung pesan moral. Yuk baca kisah &amp;ldquo;Persahabatan Semut dan Belalang di Kebun Belakang Rumah&amp;rdquo; lebih lanjut dan kisah lainnya yang pasti sayang untuk dilewatkan.</t>
  </si>
  <si>
    <t>05a11ed1-5be9-4c85-8703-7a9003aeca09</t>
  </si>
  <si>
    <t>Pembelajaran Menulis dengan Model Kolaborasi untuk Mahasiswa</t>
  </si>
  <si>
    <t>Alamsyah, Arismunandar, dan Baso Jabu</t>
  </si>
  <si>
    <t>978-623-8657-24-7</t>
  </si>
  <si>
    <t>978-623-8657-23-0</t>
  </si>
  <si>
    <t>Dalam dunia pendidikan yang terus berubah, inovasi menjadi kunci sukses dalam mengajar. Pembelajaran Menulis dengan Model Kolaborasi untuk Mahasiswa adalah panduan komprehensif bagi pendidik yang ingin menciptakan lingkungan belajar yang lebih dinamis, interaktif, dan efektif. Buku ini menggabungkan landasan teoretis yang kuat dengan langkah-langkah praktis, menjelaskan bagaimana merancang dan menerapkan model pembelajaran kolaboratif di kelas. Dengan penjelasan mendalam tentang teori pendidikan, pengembangan model, dan panduan pelaksanaan, buku ini membekali pendidik, administrator, dan pengembang kurikulum dengan alat yang diperlukan untuk menghadirkan pengalaman belajar yang lebih kolaboratif dan memberdayakan. Temukan cara baru untuk menginspirasi dan memotivasi siswa Anda, serta kembangkan keterampilan penting yang mereka butuhkan untuk masa depan.</t>
  </si>
  <si>
    <t>f8dff3f9-4b02-4117-b21f-7db06b724f4c</t>
  </si>
  <si>
    <t>Bunga Kasih</t>
  </si>
  <si>
    <t>978-623-8657-20-9</t>
  </si>
  <si>
    <t>978-623-8657-19-3</t>
  </si>
  <si>
    <t>Dalam kegaduhan kehidupan sehari-hari, Bunga Kasih bisa dijadikan sumber ketenangan yang sangat dibutuhkan. Di halaman-halaman buku ini, Anda akan menemukan bacaan yang ringan namun sarat makna, membawa Anda dalam perjalanan merenung yang menyejukkan hati, menemukan solusi sederhana untuk permasalahan yang sering terjadi sehari-hari. Dari setiap poin yang ada di buku ini, penulis mengajak Anda untuk memperbaiki hati yang terluka dan menemukan kedamaian dalam setiap detiknya. Bunga Kasih bukan sekadar buku, melainkan sahabat yang selalu siap menemani dalam perjalanan hidup yang penuh warna. Mari kita &amp;nbsp;sambut setiap halaman buku ini dengan hati yang terbuka, dan biarkan pesan-pesan kebijaksanaan dan kasih menghiasi hidup Anda setiap hari.</t>
  </si>
  <si>
    <t>0450f7b6-4cae-4a81-9d38-5dfea7371f72</t>
  </si>
  <si>
    <t>Sukamto si Guru Super</t>
  </si>
  <si>
    <t>Langgeng Suprantoro</t>
  </si>
  <si>
    <t>978-623-8657-22-3</t>
  </si>
  <si>
    <t>978-623-8657-21-6</t>
  </si>
  <si>
    <t>Cerita ini mengisahkan kehidupan Sukamto, seorang anak dari daerah terpencil yang berasal dari keluarga sederhana. Orang tuanya, Rahmad dan Sukamti, adalah buruh tani. Meski hidup sederhana, mereka selalu bersyukur dan merasa bahagia. Sukamto tumbuh menjadi pemuda tampan, cerdas, berakhlak mulia, taat agama, dan berbakti pada orang tua. Namun, saat dewasa, Sukamto menghadapi ujian dari Tuhan. Kebijakan di negeri ini menghalanginya mengejar cita-citanya, membuatnya harus lebih bijak dalam menentukan langkah. Dalam kebingungannya, dia bertemu dengan orang-orang yang tidak tepat dan berubah menjadi pribadi yang kejam. Bagaimana akhir perjalanan hidup Sukamto? Bacalah buku ini hingga selesai. Pesannya adalah, sehebat apa pun seseorang dalam mencapai cita-cita dan kebahagiaan, semuanya bisa hancur jika tidak bisa mengelola hatinya. Semoga buku ini bermanfaat dan menginspirasi kita semua untuk bijak dalam menjalani hidup.</t>
  </si>
  <si>
    <t>75ee90da-1d5e-4657-8643-04b66f2df0d7</t>
  </si>
  <si>
    <t>Teori Hukum</t>
  </si>
  <si>
    <t>Dr. H. Richard, S.E., S.H., M.Kn., Dr. Andi Muhammad Rusdi Galigo, M.H.</t>
  </si>
  <si>
    <t>978-623-8657-15-5</t>
  </si>
  <si>
    <t>978-623-8657-16-2</t>
  </si>
  <si>
    <t>Teori ilmu hukum atau rechtstheorie secara umum dapat didefinisikan sebagai sebuah ilmu maupun disiplin hukum yang jika dilihat melalui perspektif interdisipliner serta eksternal secara kritis dapat digunakan untuk menganalisis berbagai aspek gejala hukum, baik secara sendiri maupun secara keseluruhan, yang memiliki tujuan dalam mendapatkan pemahaman lebih baik serta dapat memberikan penjelasan sejelas mungkin berhubungan dengan bahan hukum yang tersaji dan kegiatan yuridis yang ada pada kenyataan masyarakat. -- Arief Sidharta</t>
  </si>
  <si>
    <t>dc965d22-472a-4e60-9d2b-efa415af8e75</t>
  </si>
  <si>
    <t>Tanpa Gravitasi</t>
  </si>
  <si>
    <t>Okti Setiyani</t>
  </si>
  <si>
    <t>978-623-8657-13-1</t>
  </si>
  <si>
    <t>978-623-8657-14-8</t>
  </si>
  <si>
    <t>Bagaimana jika genre hidupmu bertentangan dengan cita-citamu?
 Kamu akan memilih pasrah atau berjuang untuknya?
 Putri Shima Ar-Rasyid, seorang manusia biasa yang memutuskan untuk hidup dengan dua identitas demi menjalani takdir dan mimpinya yang tidak sejalan.
 ***
 &amp;ldquo;Tuhan memberimu satu wajah, dan kamu membuat sendiri wajah-wajah lainnya.&amp;rdquo; &amp;mdash; William Shakespeare</t>
  </si>
  <si>
    <t>7e050338-5c0b-4c49-8789-7ff33b617529</t>
  </si>
  <si>
    <t>Sadar perlindungan diri : hak anak dalam pembangunan di ruang digital untuk sekolah dasar</t>
  </si>
  <si>
    <t>Al Musa Karim … [et al.]</t>
  </si>
  <si>
    <t>978-623-8657-18-6</t>
  </si>
  <si>
    <t>978-623-8657-17-9</t>
  </si>
  <si>
    <t>14.5 MB</t>
  </si>
  <si>
    <t>Halo teman-teman, apakah teman-teman tahu apa itu handphone? Apakah teman-teman juga sudah tahu kalau dengan handphone kalian bisa membantu Indonesia untuk jadi lebih baik lagi?
 Mari kita ikuti kisah Lili dan Didi dengan dua robot pintar, Ronan dan Rolita. Dalam buku ini teman-teman diajak untuk mengetahui bagaimana caranya menjadi anak-anak yang pandai menggunakan handphone sekaligus tahu cara menjadikan handphone sebagai alat yang bermanfaat untuk Indonesia.&amp;nbsp;
 Mari kita baca kisah seru Lili dan Didi bersama Rolan dan Rolita. Selamat membaca.</t>
  </si>
  <si>
    <t>a4b629e5-bae2-40e5-b82e-e5e5849fb806</t>
  </si>
  <si>
    <t>Pembelajaran Berdiferensiasi</t>
  </si>
  <si>
    <t>Sutiyatmi, S.Pd.SD.</t>
  </si>
  <si>
    <t>978-623-8657-10-0</t>
  </si>
  <si>
    <t>978-623-8657-09-4</t>
  </si>
  <si>
    <t>Pembelajaran berdiferensiasi adalah proses belajar mengajar yang mana peserta didik dapat mempelajari materi pelajaran sesuai dengan kemampuan, apa yang disukai, dan kebutuhannya masing-masing sehingga mereka tidak frustrasi dan merasa gagal dalam pengalaman belajarnya. Pembelajaran ini menjadi populer terutama dalam pelaksanaan kurikulum merdeka. Bagaimana penerapannya di dalam kelas? Semua tersaji lengkap di dalam buku ini.</t>
  </si>
  <si>
    <t>90e2c914-adda-4a2f-832a-efbdb21db97e</t>
  </si>
  <si>
    <t>Hukum Pidana dan Perbandingan Hukum Pidana</t>
  </si>
  <si>
    <t>ProfAsst. Dr. Youngky Fernando, S.H., M.H., … [et al.]</t>
  </si>
  <si>
    <t>978-623-8657-11-7</t>
  </si>
  <si>
    <t>978-623-8657-12-4</t>
  </si>
  <si>
    <t>Dalam dunia yang semakin global, memahami hukum pidana dalam konteks internasional menjadi semakin penting. Buku Hukum Pidana dan Perbandingan Hukum Pidana memberikan wawasan komprehensif tentang sistem hukum pidana dari berbagai negara, mengajak pembaca untuk mengeksplorasi perbedaan dan persamaan yang ada. Buku ini menyajikan prinsip-prinsip dasar hukum pidana, menelaah elemen-elemen fundamental yang membentuk sistem hukum pidana, serta menyediakan analisis mendalam tentang sistem hukum pidana. Pembaca juga akan mendapatkan pemahaman tentang berbagai jenis tindak pidana dan prinsip-prinsip pertanggungjawaban pidana di berbagai yurisdiksi, serta perbandingan proses penyidikan, penuntutan, dan pengadilan di berbagai negara.
 Selain itu, buku ini meninjau jenis-jenis hukuman yang diterapkan dan kebijakan kriminal yang berlaku di berbagai sistem hukum, mengkaji upaya reformasi hukum pidana di berbagai negara, dan tantangan yang dihadapi. Dengan pendekatan multidisiplin yang menggabungkan aspek hukum, sosial, dan budaya, buku ini memberikan gambaran yang menyeluruh dan analisis mendalam yang dilengkapi dengan studi kasus dan analisis kritis. Relevansi praktis buku ini menjadikannya berguna bagi mahasiswa, praktisi hukum, dan siapa pun yang tertarik pada hukum pidana internasional. Dapatkan pemahaman yang lebih baik tentang bagaimana hukum pidana diterapkan di berbagai negara dan bagaimana perbandingan hukum dapat memberikan wawasan baru untuk reformasi dan penegakan hukum di masa depan.</t>
  </si>
  <si>
    <t>b993db52-38bf-497b-80f0-fb51c6b4365b</t>
  </si>
  <si>
    <t>: Andi Offset CV</t>
  </si>
  <si>
    <t>-- Lihat --</t>
  </si>
  <si>
    <t>Untung Selangit dari Agribisnis Kopi</t>
  </si>
  <si>
    <t>H. Rahmat Rukmana</t>
  </si>
  <si>
    <t>978-979-29-4436-5</t>
  </si>
  <si>
    <t>978-979-29-7896-4</t>
  </si>
  <si>
    <t>Pangan &amp; Agraria</t>
  </si>
  <si>
    <t>Penerbit Andi</t>
  </si>
  <si>
    <t>&lt;p&gt;Kopi merupakan komoditas perkebunan yang memegang peranan penting dalam perekonomian nasional, terutama dalam meningkatkan kemakmuran dan kesejahteraan rakyat, sumber pendapatan dan devisa negara, penyedia lapangan kerja, perolehan nilai tambah dan daya saing, pemenuhan konsumsi dalam negeri, bahan baku industri dalam negeri dan optimalisasi pengelolaan sumber daya alam secara berkelanjutan. Indonesia menghasilkan beragam jenis kopi, termasuk kopi spesial bercita rasa dan aroma spesifik yang tidak bisa diklaim negara lain. Asosiasi Eksportir Kopi Indonesia (AEKI) mencatat paling sedikit 11 jenis kopi premium (spesial) Indonesia, yaitu kopi Gayo, Mandailing, Lintong, Jawa, Priangan, Toraja, Kalosi, Bali Kintamani, Bajawa Flores, Baliem (Waimena), dan Kopi Luwak. Di samping itu, peluang pasar kopi organik cenderung tumbuh secara pesat. Banyak inovasi menjadi besar bukan karena kebaruan temuan, tetapi karena upaya terus menerus memperbaikinya, dan membesarkannya dari berbagai hambatan dan persyaratan dalam pemakaian. Informasi dan inovasi teknologi tepat guna terkait dengan dunia kopi, khususnya tentang potensi, peluang dan prospek agribisnis kopi, pengenalan tanaman mulai daerah daerah asal hingga varietas atau klon unggul yang dianjurkan, syarat tumbuh dan pembibitan, teknik budi daya kopi, kopi organik, panen dan penanganan pascapanen, serta analisis usaha; dikemas secara terinci, sistematis, sederhana, lengkap, lugas dan aplikatif untuk lapangan dalam sebuah buku. Buku Panduan Lengkap Budi Daya dan Pengolahan Kopi layak dimiliki.&lt;/p&gt;</t>
  </si>
  <si>
    <t>d7c9a6b7-deb4-4aad-b478-81850181472c</t>
  </si>
  <si>
    <t>Arya Wiraraja- Geger Bumi Majapahit</t>
  </si>
  <si>
    <t>Sulton</t>
  </si>
  <si>
    <t>978-979-29-4178-4</t>
  </si>
  <si>
    <t>978-979-29-7339-6</t>
  </si>
  <si>
    <t>Tidak diketahui</t>
  </si>
  <si>
    <t>13.3 MB</t>
  </si>
  <si>
    <t>&lt;p&gt;Arya Wiraraja merupakan seorang pemikir pamungkas pada masa kerajaan Singasari. Pertempuran 4 kerajaan besar Singasari, Kadiri, Tiongkok, dan Majapahit tidak luput dari campur tangannya. Bukan tanpa alasan Arya wiraraja melakukan semua itu. Dia bukanlah orang yang suka mengadu domba. Ada komitmen yang diemban sekaligus sebagai wujud kesetiannya kepada mendiang raja pertama Singasari &amp;ldquo;Sri Ranggah Rajasa&amp;rdquo; atau lebih dikenal dengan nama KEN AROK. Perjalanannya tidak semudah kata-kata yang terucap. Cobaan muncul silih berganti demi mewujudkan cita-cita luhurnya. Semua digambarkan dan diceritakan secara apik dalam cerita bergambar ini.&lt;/p&gt;</t>
  </si>
  <si>
    <t>32ed9c62-5278-4514-a4c8-2c1043c0f592</t>
  </si>
  <si>
    <t>Menjadi Pendamping Persalinan yang Super...</t>
  </si>
  <si>
    <t>Yesie Aprillia</t>
  </si>
  <si>
    <t>978-979-29-4551-5</t>
  </si>
  <si>
    <t>978-979-29-7267-2</t>
  </si>
  <si>
    <t>16.2 MB</t>
  </si>
  <si>
    <t>&lt;p&gt;Akhir-akhir ini semakin banyak saja ibu yang &amp;ldquo;gagal&amp;rdquo; untuk melahirkan secara normal alami. Sebagian besar harus melalui berbagai intervensi yang sering kali hal itu menciptakan trauma tersendiri dalam hidupnya. Beberapa kasus yang terjadi di Bidan Kita, di mana saya terpaksa harus merujuk klien saya ke rumah sakit, salah satunya karena pendamping persalinan. Mengapa demikian? Karena sering sekali seorang pendamping panik saat mendampingi ibu bersalin dan kepanikan ini menular ke ibu, sehingga akhirnya ibu pun menyerah.&lt;br /&gt;
 Tergelitik oleh peran pendamping, terutama suami saat menunggui proses persalinan istrinya membuat saya ingin bercerita tentang berbagai kisah dari beberapa calon orangtua. Rasanya sangat seru jika kita mencoba menyimak apa yang mereka rasakan dan lakukan saat mendampingi istrinya dalam persalinan, apalagi anak pertama, misalnya sang istri melahirkan di dalam mobil atau di dalam kamar mandi. Mari kita simak&lt;/p&gt;</t>
  </si>
  <si>
    <t>24988247-b830-44ed-b856-7528bef8a34d</t>
  </si>
  <si>
    <t>Terampil Berbahasa Inggris SD untuk Kelas 4,5, dan 6, Pintar Menguasai Dasar-Dasar Bahasa Inggris</t>
  </si>
  <si>
    <t>Evik Wulandari, s.pd.SD dan Tim Redaksi Cemerlang</t>
  </si>
  <si>
    <t>978-979-29-4385-6</t>
  </si>
  <si>
    <t>978-623-01-1563-9</t>
  </si>
  <si>
    <t>&lt;p&gt;Mengenalkan bahasa inggris sejak dini merupakan hal penting yang harus dilakukan setiap orang tua. Dengan mengenal bahasa inggris sejak dini anak akan lebih mudah mengembangkan kemampuannya dalam berbahasa inggris. Buku ini akan membantu mengenalkan bahasa inggris dengan mudah dan menyenangkan bagi putra putri anda, karena buku ini dilengkapi dengan gambar gambar menarik yang disukai buah hati anda. Beberapa bab yang ada dalam buku ini diantaranya number and alphabeth, fruit and vegetables, food and drink, days of the week, date and month, time, shapes and color, greeting and parting, introduction, part and the body, describing people, dan animal. Buku ini sangat layang untuk anda miliki, dengan sedikit saja pendampingan, putra putri anda akan mudah menguasai dasar dasar bahasa inggris khususnya bagi putra putri anda yang ada di sekolah dasar.&lt;/p&gt;</t>
  </si>
  <si>
    <t>44409db0-dc3d-4aa9-bef2-f7eca670c8da</t>
  </si>
  <si>
    <t>Kumpulan Test Psikologi Lengkap dengan Pembahasannya</t>
  </si>
  <si>
    <t>Sutan Surya</t>
  </si>
  <si>
    <t>978-979-29-3505-9</t>
  </si>
  <si>
    <t>978-979-29-7593-2</t>
  </si>
  <si>
    <t>&lt;p&gt;Buku ini dirancang untuk memberi pengetahuan dan latihan prinsip-prinsip dasar psikotes. Muatan buku ini berisi materi, soal-soal dan pembahasan.&amp;nbsp;&lt;/p&gt;</t>
  </si>
  <si>
    <t>021f0d4a-7a39-494f-b5f9-c8084017e55b</t>
  </si>
  <si>
    <t>Basic Mode dan Skala Melodi Gitar Berdasarkan Akor - Buku Panduan Belajar Mengajar Gitar</t>
  </si>
  <si>
    <t>Bayu Satya DS</t>
  </si>
  <si>
    <t>978-979-29-3517-2</t>
  </si>
  <si>
    <t>978-979-29-7360-0</t>
  </si>
  <si>
    <t>Hobi</t>
  </si>
  <si>
    <t>Seni dan Hiburan</t>
  </si>
  <si>
    <t>&lt;p&gt;Melodi gitar pada dasarnya merupakan rangkaian bunyi musikal dari skala atau mode dengan beragam frekuensi, panjang pendek nada, atau not yang tertata secara logis. Biasanya pola memainkan melodi dibuat berdasarkan naik turunnya nada, pola ritmik, nada dasar yang digunakan dalam sebuah lagu, bentuk/struktur musik sehingga dapat dinikmati oleh telinga.&lt;br /&gt;
 Pada kenyataannya, banyak pemain gitar saat memainkan melodi kurang begitu memahami fungsi masing-masing senar dan fret yang ditekan/dipetiknya terutama bagi yang masih suka meniru atau memainkan karya cipta group band tertentu. Kalau pun tahu, biasanya yang paling umum seperti tangga nada &amp;ldquo;mayor dan minor&amp;rdquo; lebih dari itu &amp;ldquo;pentatonik mayor dan pentatonik minor&amp;rdquo;. Padahal masih banyak sekali variasi mode dan skala melodi yang bisa dihasilkan dari masing-masing akor.&lt;br /&gt;
 Untuk itu, penulis menyusun &amp;ldquo;Basic Mode dan Skala Melodi Gitar Berdasarkan Akor&amp;rdquo; tak lain tak bukan adalah untuk memenuhi kebutuhan para peminat gitar yang ingin memperdalam kemampuan dalam mengolah jari di atas dawai gitar dengan segenap potensi dan kemampuan diri yang mantap.&lt;/p&gt;</t>
  </si>
  <si>
    <t>1c0397ed-3bf4-4c34-a9ec-c2baf98353f0</t>
  </si>
  <si>
    <t>Manfaat dan Khasiat Sehat dari Dapur Anda</t>
  </si>
  <si>
    <t>Ibunda Suparni, Ari Wulandari; editor, Th. Arie Prabawati</t>
  </si>
  <si>
    <t>978-979-29-3944-6</t>
  </si>
  <si>
    <t>978-979-29-7616-8</t>
  </si>
  <si>
    <t>&lt;p&gt;Dapur.....! Pasti dibenak kita begitu mendengar kata dapur akan langsung referen pada makanan dan masakan. tetapi penulis dalam buku ini tidak membahas tentang masak memasak yang bersumber dari dapur. lebih jauh lagi buku ini akan mengupas tuntas bahan-bahan herbal yang ada didapur. Apa memang herbal dari dapur dapat dimanfaatkan untuk kesehatan ? Betul, itulah faktanya. Sebagai contoh garam. Garam bisa juga untuk mengatasi masalah kekurangan cairan dalam tubuh atau dehidrasi. Masih banyak lagi bahan-bahan dari dapur yang bisa kita manfaatkan untuk menjaga kesehatan dan mengobati berbagai penyakit secara alami. Kelebihan menggunakan bahan-bahan alami dari herbal dapur tentu saja lebih sehat, aman dan mudah didapat. Selain itu, tidak ada efek samping seperti kita menggunakan obat-obat kimial. Nah, untuk menjaga kesehatan atau mengobati penyakit tertentu, penggunaan dan konsumsi bahan herbal dari dapur tersebut ada aturan dan takarannya. Itulah yang harus kita cermati dan itulah salah satu yang dapat ditemui dalam buku ini. Selamat membaca dan semoga bermanfaat. Mari hidup sehat mulai dari diri sendiri dengan memanfaatkan apa yang ada dilingkungan terdekat kita.&lt;/p&gt;</t>
  </si>
  <si>
    <t>37bae45c-d3f9-433b-b0b2-4c5428e1978b</t>
  </si>
  <si>
    <t>Sebuah Catatan Harian Guru: Menulis Itu Mudah</t>
  </si>
  <si>
    <t>Keke Taruli Aritonang</t>
  </si>
  <si>
    <t>978-979-29-3577-6</t>
  </si>
  <si>
    <t>978-979-29-7432-4</t>
  </si>
  <si>
    <t>13.5 MB</t>
  </si>
  <si>
    <t>&lt;p&gt;Guru Bisa Menulis &amp;ndash; Anak Didik Jadi Sastrawan dan Ilmuwan Terpandang&lt;br /&gt;
 Tulisan itu mengajak kita para guru untuk bisa menulis. Kita pun pada akhirnya bertanggung jawab menjadikan anak-anak didik kita sebagai sastrawan dan ilmuwan terpandang. Siapa lagi kalau bukan kita?&amp;nbsp;&lt;br /&gt;
 Menulis ternyata bukanlah sesuatu yang sulit untuk kita lakukan, asalkan ada kemauan. Pengalaman seorang guru dalam menempa dirinya menjadi penulis di tengah kesibukannya sebagai guru dan ibu rumah tangga, tertuang dalam buku ini.&amp;nbsp;&lt;br /&gt;
 Ia pun membina siswa menjadi penulis. Berbagai cara dilakukan untuk menjadikan siswanya penulis andal. Memberi motivasi, membimbing siswa mengikuti berbagai ajang lomba menulis, memubilikasikan hasil tulisan siswa, menyusun program kegiatan menulis, hingga membuka ekstrakurikuler menulis pun dilakoninya.&lt;br /&gt;
 Sebuah motivasi dan inspirasi bagi para guru dan siapa saja yang berminat menjadi penulis. Semoga dapat menular pada anak didik dan orang-orang terdekat kita.&lt;/p&gt;</t>
  </si>
  <si>
    <t>0a502811-a229-4852-addf-2df2bda86c7c</t>
  </si>
  <si>
    <t>Mauve!</t>
  </si>
  <si>
    <t>Liesa Listiana</t>
  </si>
  <si>
    <t>978-979-29-0185-6</t>
  </si>
  <si>
    <t>978-979-29-7628-1</t>
  </si>
  <si>
    <t>&lt;p&gt;Mauve sedang ada di halaman belakang rumah. Dia&lt;/p&gt;
 &lt;p&gt;duduk di kursi panjang bawah pohon anggur yang&lt;/p&gt;
 &lt;p&gt;bersulur rapat sambil membaca koran pagi, halaman&lt;/p&gt;
 &lt;p&gt;karir, tepatnya rubrik lowongan pekerjaan. Beberapa&lt;/p&gt;
 &lt;p&gt;jengkal dari tempat-nya duduk, tiga ekor merpati&lt;/p&gt;
 &lt;p&gt;berteduh di rumah burung bercat biru di atas tiang. Suara&lt;/p&gt;
 &lt;p&gt;kendaraan yang lalu lalang di jalanan depan rumah&lt;/p&gt;
 &lt;p&gt;terdengar jelas. Sesekali klakson truk bersahutan sebelum&lt;/p&gt;
 &lt;p&gt;akhirnya terdengar derunya yang tak jauh berbeda&lt;/p&gt;
 &lt;p&gt;dengan geraman raksasa. Pastilah sesudahnya akan&lt;/p&gt;
 &lt;p&gt;tersembur gas hitam, mirip cumi-cumi yang menyerang&lt;/p&gt;
 &lt;p&gt;mangsanya dengan tinta beracun.&lt;/p&gt;
 &lt;p&gt;Sejak setengah jam lalu, Mauve membolak-balik&lt;/p&gt;
 &lt;p&gt;halaman koran sampai capek. Matanya pegal karena&lt;/p&gt;
 &lt;p&gt;terus-terusan memicing menyisiri tulisan kecil-kecil yang&lt;/p&gt;
 &lt;p&gt;terklasi-fikasi rapi di kolom-kolom sempit. Sambil&lt;/p&gt;
 &lt;p&gt;membaca, mulutnya maju beberapa senti, sebentar&lt;/p&gt;
 &lt;p&gt;cemberut, lantas geleng-geleng. Sesekali telunjuk&lt;/p&gt;
 &lt;p&gt;menggaruki dagunya. Mungkin saja ada ratusan &lt;em&gt;vacancy&lt;/em&gt;&lt;/p&gt;
 &lt;p&gt;hari ini, tapi kok rasanya tak ada yang pas untuknya.&lt;/p&gt;
 &lt;p&gt;Koran yang hanya beberapa lembar sampai lecek&lt;/p&gt;
 &lt;p&gt;dibuatnya.&lt;/p&gt;</t>
  </si>
  <si>
    <t>7011588c-c083-4e28-81ed-3229370db081</t>
  </si>
  <si>
    <t>Mengalirkan Uang Dari Situs Joomla</t>
  </si>
  <si>
    <t>Raden Budiarto</t>
  </si>
  <si>
    <t>978-979-29-0772-8</t>
  </si>
  <si>
    <t>978-979-29-8179-7</t>
  </si>
  <si>
    <t>Komputer &amp; Internet</t>
  </si>
  <si>
    <t>&lt;p&gt;Situs internet semakin banyak dan semakin semarak. Anda mungkin sudah ingin memilikinya namun Anda masih menganggap bahwa untuk membuat situs web membutuhkan waktu dan biaya yang tidak sedikit. Itu keliru! Sekarang, dengan hadirnya Joomla!, Anda dapat segera mewujudkannya.&lt;/p&gt;
 &lt;p&gt;Joomla! ialah CMS (Content Management System) yang open source dan gratis.&lt;/p&gt;
 &lt;p&gt;Penggunaannya sangat mudah, bahkan untuk orang yang sama sekali tidak memahami HTML sekalipun. Joomla! mempunyai berbagai modul dan komponen yang dapat diintegrasikan untuk memperluas fungsinya. Joomla! juga memiliki template yang dapat diganti dan diedit sesuai selera.&lt;/p&gt;
 &lt;p&gt;&amp;nbsp;&lt;/p&gt;
 &lt;p&gt;&amp;nbsp;&lt;/p&gt;
 &lt;p&gt;Buku ini membantu Anda membuat situs langkah demi langkah dan kemudian menjadikannya sebagai mesin penghasil uang. Buku ini juga disertai contoh penggunaan modul dan komponen terkait sehingga Anda dapat dengan mudah mengaplikasikannya.&amp;nbsp;&lt;/p&gt;
 &lt;p&gt;Materi yang dibahas buku ini antara lain:&lt;/p&gt;
 &lt;p&gt;&amp;bull;&amp;nbsp;&amp;nbsp;&amp;nbsp; Instalasi Joomla!&lt;/p&gt;
 &lt;p&gt;&amp;bull;&amp;nbsp;&amp;nbsp;&amp;nbsp; Membuatkan Menu dan Konten&lt;/p&gt;
 &lt;p&gt;&amp;bull;&amp;nbsp;&amp;nbsp;&amp;nbsp; Menggunakan dan Mengedit Template&lt;/p&gt;
 &lt;p&gt;&amp;bull;&amp;nbsp;&amp;nbsp;&amp;nbsp; Menggunakan Modul dan Komponen&lt;/p&gt;
 &lt;p&gt;&amp;bull;&amp;nbsp;&amp;nbsp;&amp;nbsp; Upload situs Joomla! ke Web Hosting&lt;/p&gt;
 &lt;p&gt;&amp;bull;&amp;nbsp;&amp;nbsp;&amp;nbsp; Menguangkan Situs Joomla! Anda&lt;/p&gt;
 &lt;p&gt;&amp;bull;&amp;nbsp;&amp;nbsp;&amp;nbsp; Mendatangkan Trafik &amp;amp; Optimalisasi ke Mesin Pencari&lt;/p&gt;</t>
  </si>
  <si>
    <t>43ddb9ba-3ae3-45b5-9cf2-76cff0d82a05</t>
  </si>
  <si>
    <t>Semester Terakhir</t>
  </si>
  <si>
    <t>Anak S-E-N</t>
  </si>
  <si>
    <t>978-979-29-4088-6</t>
  </si>
  <si>
    <t>978-979-29-7756-1</t>
  </si>
  <si>
    <t>Sheila Publishing</t>
  </si>
  <si>
    <t>&lt;p&gt;Horeee&amp;hellip; sudah satu semester aku jadi siswi kelas III B dan celakanya, aku jadi ketua kelas di kelas yang diberi label &amp;ldquo;&lt;em&gt;do not cross&amp;rdquo;.&lt;/em&gt; Semua masalah di sekolahku berasal dari kelasku. Tidak mudah memimpin teman-teman kelasku yang semuanya bermasalah. Sebagai anak sekolah, kami terbelakang. Sebagai remaja penerus generasi bangsa, kami tidak bisa diharapkan.&lt;/p&gt;
 &lt;p&gt;Kelas III B harus berubah! Dan perubahan itu harus dilakukan sekarang karena saat ini kami hidup di semester terahkir. Diperlukan tekad, kerja keras, kelucuan dan kebersamaan untuk mengubah citra kelas III B. Dan di puncak keremajaan ini, kami juga harus berjuang untuk jadi dewasa. Jadi kami harus melakukan apa yang dilakukan burung rajawali yang berusia 40 tahun, agar kami mendapatkan nyawa ke-2 kami.&lt;/p&gt;
 &lt;p&gt;Ada kalimat yang tidak mudah untuk diucapkan tapi kami akan mengucapkannya,&lt;/p&gt;
 &lt;p&gt;&amp;ldquo;&lt;em&gt;I LOVE III B&amp;rdquo;&lt;/em&gt;&lt;/p&gt;</t>
  </si>
  <si>
    <t>060b181f-0f19-4bec-bd62-9fbea556bd3e</t>
  </si>
  <si>
    <t>Cinta Kronis</t>
  </si>
  <si>
    <t>Muhammad Iqbal</t>
  </si>
  <si>
    <t>978-979-29-3244-7</t>
  </si>
  <si>
    <t>978-979-29-7442-3</t>
  </si>
  <si>
    <t>&lt;p&gt;Romi sedang dilanda jatuh cinta. Namanya jatuh cinta, pasti deh susah ngilanginnya, ke sana kemari mikirin si dia. Belum lagi selera tu anak tinggi banget. Si Tevi, siswa berpredikat artis di SMA Sumpah Pemuda. Dialah yang sudah membuat Romi tergila-gila. Saking gilanya sampai tiap hari dieem mulu, ngelamunin Tevi, kadang ketawa-ketawa sendiri, cemberut sendiri. Trus orang-orang ngomong.&lt;br /&gt;
 &amp;ldquo;Ih gila ya tu anak&amp;hellip;&amp;rdquo;&lt;br /&gt;
 &amp;ldquo;Iya, udah gila kali ya.&amp;rdquo;&lt;br /&gt;
 Dan lebih parah lagi ada desas-desus kalau si Tevi itu suka ganti-ganti pacar. Melihat dari kejadian akhir-akhir ini bahwa Tevi terus meminta Romi mengantar dan menjemputnya, jelas bikin Romi makin bingung. Apa jangan-jangan sekarang giliran Romi yang jadi korban? Teman-teman dekatnya ikut khawatir. Mereka adalah Puput, Obet, dan Hanup. Mereka coba ngomong baik-baik supaya jangan mau jadi jongosnya Tevi. Ee&amp;hellip; si Romi malah cuek. Puput jadi penasaran, emang gimana sih sifat Tevi itu? Kok bisa-bisanya bikin Romi kepincut begitu dalam.&lt;/p&gt;</t>
  </si>
  <si>
    <t>71a5b8a0-0783-4013-899d-9799264258fe</t>
  </si>
  <si>
    <t>Ensiklopedia Dunia Fauna 1</t>
  </si>
  <si>
    <t>Tim Penulis Animalbooks</t>
  </si>
  <si>
    <t>978-979-29-4184-5</t>
  </si>
  <si>
    <t>978-979-29-7477-5</t>
  </si>
  <si>
    <t>&lt;p&gt;Paus biru adalah hewan terbesar di dunia yang masih ada saat ini. Panjang hewan ini lebih dari 33 meter, dan beratnya mencapai 181 ton atau setara dengan 40 ekor badak. Jantung paus biru besarnya seukuran mobil kecil, sedang lidahnya sama panjang dengan seekor gajah. Selain itu, paus biru adalah hewan yang memiliki suara paling keras, karena mencapai 188 desibel, atau setara dengan 1 juta kali suara mesin jet. Seandainya hewan ini hidup di darat, manusia harus sering menutup telinga demi tidak tuli mendengar suaranya.&lt;br /&gt;
 Keanekaragaman fauna tidak hanya menyimpan kekayaan mengagumkan, namun juga keunikan yang akan memukau kita. Buku ini mengungkapkan berbagai keunikan hewan yang mungkin belum pernah kita tahu, bahkan yang belum pernah kita bayangkan.&lt;br /&gt;
 Selain paus biru yang berukuran raksasa, di kedalaman laut juga hidup ikan-ikan aneh. Angler, misalnya, berukuran relatif kecil, hanya sekitar 5 inci, tapi memiliki penampilan mengerikan. Ikan yang hidup di kedalaman 3.000 kaki atau sekitar 914 meter di bawah permukaan laut ini memiliki semacam antena yang terletak di atas mulutnya. Antena itu mengeluarkan cahaya berwarna biru kehijauan, dan dengan cahaya itu ia menjebak calon-calon mangsanya untuk dijadikan santapan.&lt;br /&gt;
 Buku ini akan mengungkapkan banyak hal mengenai hewan-hewan di dunia&amp;mdash;di darat, laut, maupun hewan-hewan terbang. Diantaranya ikan-ikan tercantik di Dunia, Ikan-ikan paling ganas dan mengerikan, Ikan-ikan paling aneh di Dunia, burung-burung yang pintar berenang dan menyelam, jenis-jenis burung dengan sistem pertahanan terunik, serangga-serangga tercantik yang langka, serangga-serangga paling mengerikan, jenis kupu-kupu paling menakjubkan, jenis laba-laba paling mematikan, spesies-spesies semut yang aneh dan unik, spesies-spesies kalajengking paling mematikan, siput-siput terindah di dunia, dan masih banyak lagi.&lt;br /&gt;
 Dikemas dengan bahasa yang mudah dipahami, disertai gambar dan foto, buku ini menguraikan banyak hal menakjubkan dari planet fauna yang akan menambah wawasan, pengetahuan, serta memukau kita. Selamat membaca.&lt;/p&gt;</t>
  </si>
  <si>
    <t>861c6409-f06d-4edf-ace6-8afc279a47ce</t>
  </si>
  <si>
    <t>Mengisi SPT Sendiri, Why Not?</t>
  </si>
  <si>
    <t>TMbooks</t>
  </si>
  <si>
    <t>978-979-29-3970-5</t>
  </si>
  <si>
    <t>978-979-29-8238-1</t>
  </si>
  <si>
    <t>Bisnis &amp; Ekonomi</t>
  </si>
  <si>
    <t>&lt;p&gt;Selama ini masih banyak orang yang ragu, bingung, dan/atau mengalami kesulitan dalam pengisian SPT Tahunan 1770 S dan 1770 SS. Kehadiran buku sederhana ini dimaksudkan untuk membantu setiap wajib pajak, terutama karyawan, agar lebih familiar dan mudah mengisi sendiri SPT Tahunan mereka. Oleh karena itu, buku ini disusun sepraktis mungkin, dengan bahasa yang sederhana dan disertai pula CD Suplemen yang terdiri atas file-file berformat Microsoft Excel yang siap pakai (terdiri atas formulir-formulir yang tinggal diisi sesuai dengan kondisi masing-masing karyawan). Sejumlah contoh ilustrasi juga ditampilkan agar pembaca buku ini lebih mudah memahaminya. Kuncinya adalah meluangkan waktu sejenak untuk membaca uraian dan contoh-contoh di buku ini, kemudian mengisi formulir yang tersedia di CD suplemen. Karena itu, buku ini diberi judul &amp;ldquo;Mengisi SPT Sendiri, Why Not?&amp;rdquo; Buku ini sudah mencakup pula peraturan terbaru, yakni Peraturan Menteri Keuangan Nomor 162/PMK.011/2012 tentang Penyesuaian Besarnya Penghasilan Tidak Kena Pajak.&lt;/p&gt;
 &lt;p&gt;*Bonus pada buku fisik (CD, voucher, pembatas buku) tidak disertakan dalam buku digital (e-book)&lt;/p&gt;</t>
  </si>
  <si>
    <t>514efe77-fcc5-4686-8ac9-55d720305c2d</t>
  </si>
  <si>
    <t>Siapa Bilang Buka Toko Online Itu Susah?</t>
  </si>
  <si>
    <t>Andreas Hery P ; editor, Hernita P</t>
  </si>
  <si>
    <t>978-979-29-1224-1</t>
  </si>
  <si>
    <t>978-979-29-7834-6</t>
  </si>
  <si>
    <t>14.7 MB</t>
  </si>
  <si>
    <t>&lt;p&gt;Membuat sebuah toko online saat ini menjadi impian banyak orang, akan tetapi untuk mewujudkan impian tersebut banyak kendala yang dihadapi mulai dari pembuatan toko online sampai barang yang akan di jual. Untuk mengatasi permasalahan tersebut ada cara yang sangat mudah yaitu mengikuti program affiliasi dari amazone. Dengan program afiliasi amazone kita dapat membuat toko online tanpa dipusingkan dengan kode program dan barang yang akan dijual karena semua ini telah ditangani oleh amazone.&lt;/p&gt;
 &lt;p&gt;Buku ini membahas tentang program affiliasi yang dibuat oleh amazone yang dapat kita gunakan untuk menambah pengasilan kita. buku ini memberikan gambarang bagaimana memulai program affiliasi dari amazone mulai dari membeli nama domain, hosting sampai implementasi wordpress dan affiliasi amazone.&lt;/p&gt;
 &lt;p&gt;Pokok bahasan yang dibahas dalam buku ini adalah&lt;br /&gt;
 &amp;bull; &amp;nbsp; &amp;nbsp;Menyiapkan Website dengan Wordpress&lt;br /&gt;
 &amp;bull; &amp;nbsp; &amp;nbsp;Pengaturan Halaman Wordpress&lt;br /&gt;
 &amp;bull; &amp;nbsp; &amp;nbsp;Pengenalan Affiliasi Amazone&lt;br /&gt;
 &amp;bull; &amp;nbsp; &amp;nbsp;Implementasi Addiliasi Amazone Di Website&lt;br /&gt;
 &amp;bull; &amp;nbsp; &amp;nbsp;Promosi Website&lt;/p&gt;</t>
  </si>
  <si>
    <t>0732b888-a596-4640-9502-b1a037555df8</t>
  </si>
  <si>
    <t>Sun(ny)</t>
  </si>
  <si>
    <t>Achi TM ; editor, Th Ari Prabawati</t>
  </si>
  <si>
    <t>978-979-29-3469-4</t>
  </si>
  <si>
    <t>978-979-29-7860-5</t>
  </si>
  <si>
    <t>&lt;p&gt;Waktu bisa berubah, cuaca mudah berubah, apakah cinta juga bisa berubah?&lt;br /&gt;
 Cerah, gadis energik yang tak pernah menangis, hanya punya satu impian : melihat biru.&lt;br /&gt;
 Sampai kemudian ia bertemu dengan Biru, seorang lelaki yang membuat Cerah percaya bahwa hidup harus punya tujuan. Maka Biru adalah tujuan hidup Cerah.&amp;nbsp;Tapi cinta Biru tak mudah diubah, ia mencintai Krisan lebih dari apa pun. Mampukah Cerah mempertahankan cintanya atau membiarkan hujan meluruhkan segalanya?&lt;/p&gt;
 &lt;p&gt;*Cinta meskipun katanya indah, tetap saja rumit ketika di dalamnya ada banyak konflik dan intrik. Novel ini menjawab semua hal tentang cinta, yang tentu saja cinta dalam porsi yang luas. Tokoh-tokoh di dalamnya begitu hidup dan mewakili emosi pembaca. Saya suka novel ini, karena saya mendapat banyak pelajaran di dalamnya.&lt;br /&gt;
 (Reni Erina, Managing Editor Story Teenlit Magazine)&lt;/p&gt;
 &lt;p&gt;* Novel yang menarik dengan penggambaran yang menuntun kita berimajinasi akan emosi-emosi yang mengalir dari tiap-tiap karakter di dalamnya.&amp;nbsp;&lt;br /&gt;
 (Donny Alamsyah, aktor The Raid, Merantau, 9 Naga)&lt;/p&gt;
 &lt;p&gt;* Cerita cinta tak selalu mulus. Kadang berliku, butuh perjuangan dan harap. Tapi cinta yang tulus senantiasa menemukan jalannya sendiri. Seperti cinta Sunny yang akhirnya berlabuh indah di hati pujaannya.&amp;nbsp;&lt;br /&gt;
 (Nando, penulis buku Beautiful Boy)&lt;/p&gt;</t>
  </si>
  <si>
    <t>08d89f29-4c70-49b6-9d64-ebeb7598736b</t>
  </si>
  <si>
    <t>3050 Kata Bahasa Tionghoa Tingkat Dasar</t>
  </si>
  <si>
    <t>Rahmat Mulioto</t>
  </si>
  <si>
    <t>978-979-29-1731-4</t>
  </si>
  <si>
    <t>978-979-29-7296-2</t>
  </si>
  <si>
    <t>17.9 MB</t>
  </si>
  <si>
    <t>&lt;p&gt;Hingga kini masih banyak para mahasiswa, pelajar, maupun pembelajar Bahasa Tionghoa tanpa guru tidak tahu cara memulai belajar bahasa tersebut. Pembelajar menjadi seperti kapal yang kehilangan arah. Seringkali muncul pertanyaan dari mereka, yaitu untuk mencapai tingkat dasar bahasa tersebut kata-kata apa saja dan seberapa banyak kata yang perlu dikuasai. Bahkan saat ini dirasakan masih sedikit buku atau bahan-bahan referensi pembelajaran bahasa Tionghoa yang ada di toko, sekolah, maupun perguruan tinggi.&lt;/p&gt;
 &lt;p&gt;Oleh sebab itu dengan diterbitkannya buku 3050 Kata Tionghoa Tingkat Dasar ini diharapkan dapat menambah sumber pembelajaran tertulis bahasa Tionghoa. Dalam buku ini selain kosa kata yang ditulis dalam hanyu pinyin juga dilengkapi rangkuman batasan-batasan kata-kata tingkat dasar, cara membaca, contoh-contoh kalimat, sinonim, dan antonim. Selain itu buku ini juga dapat membantu pembelajar untuk mampu menulis sebuah karangan pendek dalam bentuk lisan dan tertulis. Bagi para guru maupun pengajar, buku ini dapat menambah fasih atau kelancaran dalam pembelajaran bahasa di kelas.&lt;/p&gt;</t>
  </si>
  <si>
    <t>3bd95bcf-2a85-4c7f-8e0f-9d399272d77b</t>
  </si>
  <si>
    <t>Un-Build to Idea Book â€“ Kumpulan Desain Rumah Berbagai Tipe</t>
  </si>
  <si>
    <t>Yohanes Christianto Johan, S.T.</t>
  </si>
  <si>
    <t>978-979-29-2652-1</t>
  </si>
  <si>
    <t>978-979-29-7892-6</t>
  </si>
  <si>
    <t>&lt;p&gt;Dalam perancangan proyek bangunan, Arsitek harus selalu berdiskusi dengan Owner untuk menyatukan ide, sehingga gagasan-gagasan bisa diwujudkan dalam gambar rancangan. Karena proyek yang berjalan cukup lama, sering kali menyebabkan banyak gagasan baru timbul. Hal ini tentu saja berakibat pada berubahnya gambar rancangan yang disesuaikan dengan keinginan pemilik.&lt;/p&gt;
 &lt;p&gt;Un-Build to Idea Book,berarti desain yang tidak terbangun untuk bisa menjadi ide.&lt;br /&gt;
 Banyak desain awal yang saying bila dibuang, karena sudah melewati tahap perancangan yang matang. Desain yang sudahdibuat tentu bisa menjadi ide bagi Anda yang akan atau sedang merencanakan membangun rumah atau bangunan lain.&amp;nbsp;&lt;/p&gt;
 &lt;p&gt;Denah dan tampak bangunan dalam buku ini, didesain secara kreatif untuk memenuhi kebutuhan dasar pengguna, tetapi mudah disesuaikan kembali dengan keinginan dan kebutuhan Anda. Tak hanya bangunan rumah tinggal, tetapi juga rumah kost dan bangunan usaha, bagi Anda yang memang pelaku usaha dan ingin mengembangkan bangunan lama.&lt;/p&gt;</t>
  </si>
  <si>
    <t>17cbb16a-b190-432c-87fe-04292f3c06ed</t>
  </si>
  <si>
    <t>PAS: Ciptakan Model Fashionmu Sendiri dengan CorelDRAW X6</t>
  </si>
  <si>
    <t>Wahana Komputer</t>
  </si>
  <si>
    <t>978-979-29-4292-7</t>
  </si>
  <si>
    <t>978-979-29-8279-4</t>
  </si>
  <si>
    <t>Desain Grafis &amp; Multimedia</t>
  </si>
  <si>
    <t>&lt;p&gt;CorelDRAW merupakan salah satu pilihan aplikasi yang tepat untuk mendesain fashion. Aplikasi ini memiliki kekuatan membuat garis dan warna untuk menciptakan gambar dan objek. Ragam &lt;em&gt;tool&lt;/em&gt; pada CorelDRAW akan memudahkan Anda membuat objek.&lt;/p&gt;
 &lt;p&gt;Buku &lt;em&gt;Panduan Aplikatif dan Solusi (PAS): Ciptakan Desain Fashionmu Sendiri dengan CorelDRAW X6&lt;/em&gt; ini secara khusus membahas pembuatan berbagai macam desain fashion menggunakan CorelDRAW X6. Desain fashion yang dibuat mencakup segala umur, mulai dari anak-anak hingga dewasa. Setelah mempelajari dan mencoba contoh-contoh latihan yang diberikan dalam buku ini, diharapkan pembaca mendapatkan referensi desain grafis untuk diaplikasikan dalam pembuatan desain fashion menggunakan CorelDRAW.&lt;/p&gt;
 &lt;p&gt;Buku ini akan membahas:&lt;/p&gt;
 &lt;ul&gt;
 &lt;li&gt;Fashion Design&lt;/li&gt;
 &lt;li&gt;Costume Design&lt;/li&gt;
 &lt;li&gt;Clothing Design&lt;/li&gt;
 &lt;li&gt;Dress Design&lt;/li&gt;
 &lt;li&gt;Wear Design&lt;/li&gt;
 &lt;/ul&gt;
 &lt;p&gt;&amp;nbsp;&lt;/p&gt;</t>
  </si>
  <si>
    <t>e0e00a18-013c-4a00-be94-fdbdf7609c50</t>
  </si>
  <si>
    <t>Tool Hebat untuk SEO Blog Anda</t>
  </si>
  <si>
    <t>Yohan Jati Waloeyo</t>
  </si>
  <si>
    <t>978-979-29-2169-4</t>
  </si>
  <si>
    <t>978-979-29-8373-9</t>
  </si>
  <si>
    <t>&lt;p&gt;Jika Anda seorang aktivis blogger, baik itu Blogspot maupun Wordpress, tentu Anda ingin agar blog yang Anda miliki mendapatkan pengunjung blog yang banyak dan mendapatkan posisi yang bagus di situs-situs &lt;em&gt;search engine&lt;/em&gt;.&lt;/p&gt;
 &lt;p&gt;Salah satu triknya adalah dengan menerapkan sistem SEO (&lt;em&gt;Search Engine Optimization&lt;/em&gt;) pada blog yang Anda miliki. Cara untuk menerapkan SEO, Anda harus melengkapi blog Anda dengan berbagai tool atau aplikasi web yang mampu mengatrol posisi blog Anda di mata situs &lt;em&gt;search engine&lt;/em&gt; seperti Google, Bing, dan Yahoo Search.&lt;/p&gt;
 &lt;p&gt;Tools yang dibahas dalam buku ini, antara lain:&lt;/p&gt;
 &lt;ul&gt;
 &lt;li&gt;Tool Multirank Checker&lt;/li&gt;
 &lt;li&gt;Tool SEO Analyzer dari Raventools.com&lt;/li&gt;
 &lt;li&gt;Tool Backlink Checker Linkdiagnosis.com&lt;/li&gt;
 &lt;li&gt;Tool Page Rank Visual dari iWebtool.com&lt;/li&gt;
 &lt;li&gt;Tool Keyword Density dari Ranks.nl&lt;/li&gt;
 &lt;li&gt;Tool Spider Tools&lt;/li&gt;
 &lt;li&gt;Tool Who is Domain&lt;/li&gt;
 &lt;li&gt;Dan tools lainnya&lt;/li&gt;
 &lt;/ul&gt;</t>
  </si>
  <si>
    <t>7b70b64a-359c-4ad1-84de-80cfbf3b3672</t>
  </si>
  <si>
    <t>Konsep dan Implementasi Jaringan dengan Linux Ubuntu</t>
  </si>
  <si>
    <t>978-979-29-4303-0</t>
  </si>
  <si>
    <t>978-979-29-8258-9</t>
  </si>
  <si>
    <t>12.5 MB</t>
  </si>
  <si>
    <t>&lt;p&gt;Sistem operasi Linux adalah sistem operasi yang sangat populer di Indonesia dan juga dunia. Sistem operasi free ini sangat handal digunakan untuk berbagai keperluan baik server maupun desktop. Salah satu keunggulan utama Linux adalah untuk server. Di Linux banyak ap&amp;shy;likasi siap pakai yang handal untuk pengguna server. Aplikasi-aplikasi tersebut sangat diperlukan dalam pembuatan jaringan sehari-hari seperti web server, proxy server, dan lain sebagainya.&lt;/p&gt;
 &lt;p&gt;Buku &lt;em&gt;Konsep dan Implementasi Jaringan dengan Linux Ubuntu&lt;/em&gt; ini membahas tentang dasar-dasar jaringan komputer, serta penggunaan sistem operasi Linux Ubuntu dalam sebuah jaringan. Pada buku ini juga dibahas jaringan komputer tingkat lanjut yang sering digunakan di dunia internet. Setelah membaca buku ini diharapkan pembaca bisa memanfaat&amp;shy;kan jaringan Linux Ubuntu untuk beragam kebutuhan secara optimal.&lt;/p&gt;
 &lt;p&gt;Buku ini membahas:&lt;/p&gt;
 &lt;ul&gt;
 &lt;li&gt;Pendahuluan&lt;/li&gt;
 &lt;li&gt;Instalasi Linux Ubuntu&lt;/li&gt;
 &lt;li&gt;Konfigurasi Jaringan Linux Ubuntu&lt;/li&gt;
 &lt;li&gt;Konfigurasi Server Linux Ubuntu&lt;/li&gt;
 &lt;/ul&gt;</t>
  </si>
  <si>
    <t>c8ec61f1-8e3a-44fc-9e16-64a07908b4c3</t>
  </si>
  <si>
    <t>Kreasi Manipulasi Foto Digital dengan Photoshop untuk Pemula (The Best Collections 3)</t>
  </si>
  <si>
    <t>Madcoms</t>
  </si>
  <si>
    <t>978-979-29-4330-6</t>
  </si>
  <si>
    <t>978-623-01-1656-8</t>
  </si>
  <si>
    <t>&lt;p&gt;Adobe Photoshop merupakan software olah digital yang paling populer dan banyak digunakan oleh para desainer komputer. Kelengkapan fasilitas dalam mengolah foto menjadikan software ini menjadi favorit bagi desainer komputer.&lt;/p&gt;
 &lt;p&gt;Buku ini memiliki tema &amp;ldquo;&lt;strong&gt;The Best &lt;/strong&gt;&lt;strong&gt;Collections 3&lt;/strong&gt;&amp;rdquo; dari sebuah seri yang berjudul &amp;ldquo;&lt;strong&gt;Kreasi Manipulasi Foto Digital dengan Photoshop untuk PEMULA&lt;/strong&gt;&amp;rdquo;&lt;/p&gt;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sederhana. Buku ini cocok untuk tingkat Pemula yang baru saja mulai mengembangkan kemampuannya tentang Adobe Photoshop.&lt;/p&gt;
 &lt;p&gt;Buku ini dilengkapi dengan CD yang berisi file bahan latihan dan file hasil akhir projek.&lt;/p&gt;</t>
  </si>
  <si>
    <t>0d3850a4-1d35-4266-8257-62eb4f06c876</t>
  </si>
  <si>
    <t>Panduan Lengkap Menjadi Teknisi Komputer</t>
  </si>
  <si>
    <t>978-979-29-4363-4</t>
  </si>
  <si>
    <t>978-979-29-8147-6</t>
  </si>
  <si>
    <t>10.0 MB</t>
  </si>
  <si>
    <t>&lt;p&gt;Hardware komputer saat ini berkembang kian pesat, begitu juga dengan perkembangan software. Untuk itu pengetahuan tentang hardware dan software yang digunakan dalam sebuah PC wajib diketahui. Buku ini sesuai untuk pemula yang ingin mempelajari tentang hardware dan software pada sebuah PC.&lt;/p&gt;
 &lt;p&gt;Setelah membaca buku ini, diharapkan pembaca mampu mengenali hardware yang terpasang dalam sebuah PC, merakit, dan juga melakukan instalasi software.&lt;/p&gt;
 &lt;p&gt;Buku ini dilengkapi dengan banyak gambar tentang hardware generasi lama hingga terbaru, serta ilustrasi proses instalasi software untuk membantu pembaca dalam memahami isi bahasan. Bahasan dalam buku ini terfokus pada ulasan-ulasan tentang:&lt;/p&gt;
 &lt;ul&gt;
 &lt;li&gt;Pengenalan komputer&lt;/li&gt;
 &lt;li&gt;Mengenal motherboard, processor, RAM, harddisk, card, hardware input/output&lt;/li&gt;
 &lt;li&gt;Merakit komponen-komponen komputer&lt;/li&gt;
 &lt;li&gt;Mengatur setup BIOS&lt;/li&gt;
 &lt;li&gt;Membentuk partisi dan format harddisk&lt;/li&gt;
 &lt;li&gt;Instalasi sistem operasi Windows 98, Windows XP, Windows Vista&lt;/li&gt;
 &lt;li&gt;Instalasi driver hardware&lt;/li&gt;
 &lt;li&gt;Instalasi program aplikasi&lt;/li&gt;
 &lt;/ul&gt;</t>
  </si>
  <si>
    <t>88facbfa-8625-4622-bea7-6d7806801c4a</t>
  </si>
  <si>
    <t>PAS Aplikasi Fungsi dan Macro Excel untuk Beragam Kebutuhan Bisnis</t>
  </si>
  <si>
    <t>978-979-29-4304-7</t>
  </si>
  <si>
    <t>978-979-29-8273-2</t>
  </si>
  <si>
    <t>&lt;p&gt;Microsoft Excel 2013 merupakan aplikasi &lt;em&gt;spreadsheet&lt;/em&gt; terbaru yang dikeluarkan oleh Microsoft. Dalam Microsoft Excel 2013, Anda dapat menggunakan fungsi dan macro untuk membantu tugas-tugas dalam bisnis. Dengan macro pada Excel, Anda dapat menyelesaikan pekerjaan yang berulang-ulang.&lt;/p&gt;
 &lt;p&gt;Buku ini akan membahas penggunaan fungsi dan macro pada Excel untuk membantu bisnis Anda. Anda akan dijelaskan fungsi-fungsi dan macro yang ada pada Microsoft Excel 2013 sekaligus cara menggunakannya. Selain itu, Anda juga akan diberikan contoh penerapan fungsi dan macro pada Excel pada sebuah kasus dalam bisnis.&lt;/p&gt;
 &lt;p&gt;Buku ini akan membahas:&lt;/p&gt;
 &lt;ul&gt;
 &lt;li&gt;Bab 1 Mengenal Fungsi Excel&lt;/li&gt;
 &lt;li&gt;Bab 2 Fungsi Teks dan Pengolahan Data&lt;/li&gt;
 &lt;li&gt;Bab 3 Fungsi Matematika dan Pengolah Angka&lt;/li&gt;
 &lt;li&gt;Bab 4 Fungsi Kondisi dan Logika&lt;/li&gt;
 &lt;li&gt;Bab 5 Fungsi konversi&lt;/li&gt;
 &lt;li&gt;Bab 6 Fungsi Finansial dalam Microsoft Excel&lt;/li&gt;
 &lt;li&gt;Bab 7 Macro Excel VBA&lt;/li&gt;
 &lt;/ul&gt;
 &lt;p&gt;Bab 8 Kumpulan Macro Sederhana&lt;/p&gt;</t>
  </si>
  <si>
    <t>e67e9f6a-9322-4dab-b8e8-6b1ce80b14bb</t>
  </si>
  <si>
    <t>Pengenalan, Permasalahan, dan Penanganan Hardware Komputer</t>
  </si>
  <si>
    <t>978-979-29-4340-5</t>
  </si>
  <si>
    <t>978-979-29-8293-0</t>
  </si>
  <si>
    <t>9.4 MB</t>
  </si>
  <si>
    <t>&lt;p&gt;Impian Bill Gates dan Steve Jobs untuk menghadirkan komputer di setiap rumah semakin mendekati kenyataan. Pasalnya, di Indonesia sendiri, hampir di setiap rumah sudah memiliki perangkat komputer. Bahkan tak jarang rumah yang memiliki perangkat komputer lebih dari satu.&lt;/p&gt;
 &lt;p&gt;Seiring menjamurnya keberadaan komputer, bukan berarti tanpa masalah. Sebuah sistem canggih seperti komputer ternyata juga rentan mengalami kerusakan. Kerusakan pada sebuah sistem yang kompleks tentunya juga tidaklah sederhana.&lt;/p&gt;
 &lt;p&gt;Buku &lt;em&gt;Pengenalan, Permasalahan, dan Penanganan Hardware Komputer&lt;/em&gt; ini membahas secara praktis berbagai persoalan yang sering terjadi pada komputer. Pembahasan pada buku ini dimulai dari pengenalan terhadap perangkat komputer. Dengan begitu akan memudahkan Anda dalam menganalisa kerusakan yang terjadi dan selanjutnya dapat mengambil tindakan yang tepat.&lt;/p&gt;</t>
  </si>
  <si>
    <t>4f083a24-7546-4e75-ae98-33664cb35a27</t>
  </si>
  <si>
    <t>Ragam Aplikasi Android untuk UKM</t>
  </si>
  <si>
    <t>978-979-29-4335-1</t>
  </si>
  <si>
    <t>978-979-29-8294-7</t>
  </si>
  <si>
    <t>10.1 MB</t>
  </si>
  <si>
    <t>&lt;p&gt;Saat ini, bisnis UKM berkembang dengan pesat. Pendiri bisnis UKM terdiri dari berbagai lapisan masyarakat. Namun, banyak masyarakat yang terjun ke dunia UKM tidak berpikir panjang dan hanya mengandalkan modal uang dan nekat saja. Akibatnya, tidak mendapatkan hasil positif tetapi justru kerugian yang didapat. UKM pada era modern tidak lepas dari dukungan peralatan yang memadai dan murah tentunya.&lt;/p&gt;
 &lt;p&gt;Android, sebagai ponsel yang kategori smartphone telah didukung berbagai aplikasi, termasuk yang berhubungan dengan UKM. Aplikasi-aplikasi ini dapat digunakan untuk meningkatkan perkembangan bisnis UKM Anda. Bahkan, aplikasi-aplikasi ini dapat Anda peroleh secara gratis.&lt;/p&gt;
 &lt;p&gt;Buku ini akan membahas aplikasi-aplikasi Android untuk meningkatkan perkembangan bisnis UKM. Penjelasan aplikasi-aplikasi Android disajikan secara sederhana sehingga diharapkan masyarakat awam juga dapat mengikuti pembahasan buku ini.&amp;nbsp;&lt;/p&gt;
 &lt;p&gt;Buku ini membahas:&lt;/p&gt;
 &lt;ul&gt;
 &lt;li&gt;Business Intelligence Applications&lt;/li&gt;
 &lt;li&gt;Marketing Application&lt;/li&gt;
 &lt;li&gt;Finance Application&lt;/li&gt;
 &lt;li&gt;Multimedia Communication Applications&lt;/li&gt;
 &lt;li&gt;E-Payment Application&lt;/li&gt;
 &lt;/ul&gt;</t>
  </si>
  <si>
    <t>3627dad1-e0f7-40bc-ab36-76e4165a4d6d</t>
  </si>
  <si>
    <t>Sistem Operasi Cloud Computing dengan Windows Azure</t>
  </si>
  <si>
    <t>Tutang</t>
  </si>
  <si>
    <t>978-979-29-4283-5</t>
  </si>
  <si>
    <t>978-979-29-8246-6</t>
  </si>
  <si>
    <t>&lt;p&gt;Apa itu Cloud Computing? Bagaimana mana menggunakan Cloud Computing? Apa saja yang ada di Cloud?&lt;/p&gt;
 &lt;p&gt;Selain berisi penjelasan mengenai Cloud Computing, &amp;nbsp;buku ini juga membahas Windows Azure dengan role dan fitur yang bisa Anda gunakan. Windows Azure adalah salah satu media pada Cloud. Buku ini akan membahasa cara penggunaan Windows Azure, Setup Virtual Machine, setup User, dan Group Policy pada Windows Server 2012.&lt;/p&gt;
 &lt;p&gt;Buku ini dibagi dalam 12 bab yang berisi penjelasan secara bertahap, mulai dari Cloud Computing, contoh aplikasi, sampai setup Virtual Machine pada Windows Azure. Termasuk juga instalasi Windows Server 2012 R2 di atas Windows Azure.&lt;/p&gt;</t>
  </si>
  <si>
    <t>e5e1303f-d411-4c68-8288-91547aae4836</t>
  </si>
  <si>
    <t>The Secret Of Coreldraw</t>
  </si>
  <si>
    <t>978-979-29-4361-0</t>
  </si>
  <si>
    <t>978-979-29-8151-3</t>
  </si>
  <si>
    <t>8.4 MB</t>
  </si>
  <si>
    <t>&lt;p&gt;CorelDRAW merupakan program yang digunakan untuk membuat desain visual dengan basis vector. Pengoperasiannya yang mudah serta didukung dengan fitur-fitur dan elemen yang trendy, membuat program ini banyak sekali diminati oleh para desainer profesional.&lt;/p&gt;
 &lt;p&gt;Buku panduan ini mengupas fasilitas yang dimiliki CorelDRAW. Dalam setiap pokok bahasan, penulis berusaha mengulas berbagai fasilitas yang hanya dapat dijumpai dalam program CorelDRAW, dan membahas fungsi-fungsi untuk keperluan pembuatan desain visual.&lt;/p&gt;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untuk Pemula dan Profesional. Pokok bahasan yang disajikan dalam buku &amp;ldquo;The Secret of CorelDRAW&amp;rdquo; ini meliputi:&lt;/p&gt;
 &lt;ul&gt;
 &lt;li&gt;Menggunakan Tool-tool dalam CorelDRAW&lt;/li&gt;
 &lt;li&gt;Membuat project Poster&lt;/li&gt;
 &lt;li&gt;Membuat project Kalender&lt;/li&gt;
 &lt;li&gt;Membuat project dengan kesan 3D&lt;/li&gt;
 &lt;li&gt;Membuat project Desain Kaos&lt;/li&gt;
 &lt;li&gt;Membuat project Desain Packaging&lt;/li&gt;
 &lt;li&gt;Membuat tombol Rollover Web&lt;/li&gt;
 &lt;li&gt;Aplikasi-aplikasi CorelDRAW&lt;/li&gt;
 &lt;/ul&gt;</t>
  </si>
  <si>
    <t>ddb1d9ee-e595-45d6-991e-aa551ba11f1a</t>
  </si>
  <si>
    <t>PAS 30++ Amazing Jquery Example</t>
  </si>
  <si>
    <t>978-979-29-4307-8</t>
  </si>
  <si>
    <t>978-979-29-8276-3</t>
  </si>
  <si>
    <t>Pemograman</t>
  </si>
  <si>
    <t>9.0 MB</t>
  </si>
  <si>
    <t>&lt;p&gt;jQuery sebagai library Javascript telah diakui kehandalannya di kalangan pengembang web. Dukungan beragam plugin yang disediakan semakin mengangkat popularitas jQuery sekarang ini.&lt;/p&gt;
 &lt;p&gt;Di sisi lain, ketersediaan plugin yang melimpah ini justru terkadang membingungkan para pengembang. Plugin mana yang bisa diandalkan dan plugin mana yang masih hijau sulit untuk dibedakan.&lt;/p&gt;
 &lt;p&gt;Buku &lt;em&gt;30++ Amazing jQuery Example&lt;/em&gt; ini mencoba merangkum plugin mana saja yang populer dan biasa digunakan dalam pengembangan website. Mulai dari menu interaktif, pembuatan galeri, validasi form, hingga manipulasi objek tingkat lanjut akan dibahas di sini.&lt;/p&gt;
 &lt;p&gt;Buku ini membahas:&lt;/p&gt;
 &lt;ul&gt;
 &lt;li&gt;Manipulasi Menu&lt;/li&gt;
 &lt;li&gt;Menipulasi Gambar&lt;/li&gt;
 &lt;li&gt;Form dan Validasi&lt;/li&gt;
 &lt;li&gt;Manipulasi Objek&lt;/li&gt;
 &lt;/ul&gt;</t>
  </si>
  <si>
    <t>af16a7ad-631a-4191-a556-99165b1cc6ab</t>
  </si>
  <si>
    <t>Buat Toko Online Sendiri Dengan Opencart</t>
  </si>
  <si>
    <t>Deny Setiawan</t>
  </si>
  <si>
    <t>978-979-29-4316-0</t>
  </si>
  <si>
    <t>978-979-29-7973-2</t>
  </si>
  <si>
    <t>&lt;p&gt;Maraknya penjualan melalui internet saat ini menyebabkan pembuatan toko online mengalami kemajuan yang pesat. Para pelaku bisnis online, baik yang masih pemula maupun pemain lama, mengalami kesulitan untuk memasarkan produk mereka secara online karena harga jasa pembuatan toko online saat ini yang masih tergolong mahal.&lt;/p&gt;
 &lt;p&gt;Buku ini berisi panduan langkah demi langkah pembuatan website dengan menggunakan CMS Opencart. Dari mulai cara membeli domain, hosting, hingga instalasi dan optimasinya. Selain itu, buku ini juga memberikan cara bagaimana membuat toko online terlihat profesional dan terpercaya. Penggunaan modul seperti pengiriman JNE, konfirmasi pembayaran, transfer bank, hingga &lt;em&gt;customer service online&lt;/em&gt; tersedia di buku ini.&lt;/p&gt;
 &lt;p&gt;Pembeli buku ini juga berkesempatan mendapatkan konsultasi gratis melalui e-mail &lt;em&gt;panduan.opencart@gmail.com&lt;/em&gt; yang akan dijawab langsung oleh penulis.&lt;/p&gt;</t>
  </si>
  <si>
    <t>3816538a-7f8d-40be-8b87-94b0454fb72c</t>
  </si>
  <si>
    <t>Complaintopedia - The Art of Complaint Handling Keluhan Tamu yang Sering Terjadi di Hotel dan Kunci Solusinya</t>
  </si>
  <si>
    <t>Mohammad Cholil Dan Adi Soenarno</t>
  </si>
  <si>
    <t>978-979-29-4279-8</t>
  </si>
  <si>
    <t>978-979-29-8170-4</t>
  </si>
  <si>
    <t>&lt;p&gt;Penulis buku ini juga seorang&lt;em&gt;&amp;nbsp;alasanolog&lt;/em&gt;&amp;nbsp;sebab secara tekun mempelajari alasan-alasan apa saja yang menyebabkan konsumen atau pelanggan merasa tidak puas, bahkan sampai mengeluh. &amp;nbsp;Dan yang terpenting adalah penulis buku ini terbukti bukan hanya mempelajari kekeliruan-kekeliruan dan alasan-alasan konsumen atau pelanggan (konsumen belum tentu pelanggan, seperti halnya konsumen jamu&lt;em&gt;&amp;nbsp;Purwoceng&lt;/em&gt;&amp;nbsp;memang lelaki, tetapi nyatanya mayoritas pelanggan yang setia membeli akibat menikmati khasiat&amp;nbsp;&lt;em&gt;Purwoceng&lt;/em&gt;&amp;nbsp;ternyata perempuan) mengeluh akibat merasa tidak puas, namun juga memberikan solusi untuk menanggulangi masalah yang membuat konsumen atau pelanggan sampai mengeluh akibat rasa tidak puas.&amp;nbsp;&lt;/p&gt;
 &lt;p&gt;Maka pada hakikatnya tidak ada alasan bagi Anda yang sedang membaca kalimat ini untuk tidak membeli dan membaca isi buku secara menyeluruh. Jangan sampai Anda keliru akibat tidak membaca isi buku bagus ini!&lt;/p&gt;
 &lt;p&gt;&lt;strong&gt;Jaya Suprana&lt;/strong&gt;&lt;/p&gt;
 &lt;p&gt;&lt;em&gt;Chairman of PT Industri Jamu Jago &amp;amp; DG Farm. &lt;/em&gt;&lt;/p&gt;
 &lt;p&gt;&lt;em&gt;Founder of Indonesia World Record Museum &amp;amp; JS School &lt;/em&gt;&lt;/p&gt;
 &lt;p&gt;&lt;em&gt;of Performing Arts, Pianist, Composer, Writer, Presenter&lt;/em&gt;&lt;/p&gt;
 &lt;p&gt;&amp;nbsp;&lt;/p&gt;
 &lt;p&gt;&amp;nbsp;&lt;/p&gt;
 &lt;p&gt;&amp;ldquo;Complaintopedia&amp;rdquo; menyediakan tuntunan dan solusi mengenai poin-poin penting tentang ekspektasi tamu yang menginap di hotel. Tuntunan ini, terutama ditujukan bagi para hotelier dalam memecahkan masalah. Ditulis berdasarkan pengalaman nyata (empiris).&lt;/p&gt;
 &lt;p&gt;Ini adalah buku pegangan yang sangat bermanfaat dan wajib dibaca oleh hotelier: mulai dari mahasiswa sekolah perhotelan, staf di tingkat operasional dan manajemen, bahkan sampai para pemilik hotel.&lt;/p&gt;
 &lt;p&gt;&lt;strong&gt;Emmanuel Guillard&lt;/strong&gt;&lt;/p&gt;
 &lt;p&gt;&lt;em&gt;Senior Vice President of Operations and Development &amp;ndash; Swiss-Belhotel International&lt;/em&gt;&lt;/p&gt;
 &lt;p&gt;&lt;em&gt;And Chief Executive Officer&amp;nbsp; - Zest Hotel International&lt;/em&gt;&lt;/p&gt;</t>
  </si>
  <si>
    <t>f8c9fa4b-3fa6-43d4-af84-418cf94858f3</t>
  </si>
  <si>
    <t>Seri Pribadi Unggul: Excellent@Work, Menjadi Profesional yang Handal di Tempat Kerja</t>
  </si>
  <si>
    <t>Indayati Oetomo</t>
  </si>
  <si>
    <t>978-979-29-3990-3</t>
  </si>
  <si>
    <t>978-979-29-8069-1</t>
  </si>
  <si>
    <t>968.7 kB</t>
  </si>
  <si>
    <t>&lt;p&gt;Suatu Hari di depan seluruh karyawan, Rina mendapatkan pujian dari atasannya. Ia berhasil membuat strategi pemasaran yang efektif. Rina bangga dan senang dengan pujian itu. Tak lupa ia mengatakan bahwa keberhasilannya itu berkat dukungan pimpinan dan rekan-rekannya. Berbeda dengan Yani. Ketika dipuji - karena sistem manajemen lebih efisiean selama dipegangnya - ia tetap low profile. Sebenarnya ia tak terlalu suka dipuji karena berpikir hal-hal yang dilakukannya semata-mata tanggung jawabnya. Apakah sikap Rina atau Yeni yang perlu diteladani? Benarkah pujian dari atasan merupakan salah satu tolak ukur untuk menilai sejauh mana karyawan itu &amp;quot;excellent&amp;quot; dalam bekerja?&lt;/p&gt;
 &lt;p&gt;Buku ini mengupas soalan sehari-hari yang rutin kita temukan dalam dunia kerja. Anda akan &amp;quot;excellent&amp;quot; dengan memahami cara, etika, serta kiat praktis dalam soal:&lt;/p&gt;
 &lt;ul&gt;
 &lt;li&gt;Melobi dan membuat deal bisnis dengan mitra bisnis dalam mobil&lt;/li&gt;
 &lt;li&gt;Mengadakan perjalanan bisnis ke luar kota&lt;/li&gt;
 &lt;li&gt;Menghadapi &amp;quot;one man show&amp;quot; di kantor&lt;/li&gt;
 &lt;li&gt;Menjadi pembicara yang santun dan berwawasan&lt;/li&gt;
 &lt;li&gt;Menjadi marketer andal&lt;/li&gt;
 &lt;li&gt;Meningkatkan kewibawaan Anda di mata anak buah&lt;/li&gt;
 &lt;li&gt;Memilih partner kerja yang cocok&lt;/li&gt;
 &lt;li&gt;Membuat undangan untuk hari spesial Anda&lt;/li&gt;
 &lt;li&gt;Menawar harga dengan santun dan bijaksana&lt;/li&gt;
 &lt;li&gt;dll.&lt;/li&gt;
 &lt;/ul&gt;
 &lt;p&gt;Menjaga performance memang cukup untuk menampilkan citra diri yang positif bagi orang lain. Namun, spirif of excellent, semangat untuk terus-menerus memberikan yang terbaik dalam bekerja adalah kunci untuk berhasil! Buku ini akan membekali Anda, membangkitkan roh &amp;quot;excellent&amp;quot; dalam etos kerja Anda. Bagi segenap profesional yang beretos kerja: disiplin, cinta kerja, sadar talenta, dan sedia bekerja keras, namun tetap mempertahankan kesantunan dalam bekerja, raihlah &amp;quot;Excellent@Work&amp;quot; dalam bekerja!&lt;/p&gt;</t>
  </si>
  <si>
    <t>87ab4ef7-3f19-4a97-8a1f-d00e29afbe4d</t>
  </si>
  <si>
    <t>Bikin Toko Online di Android dengan WebHost Gratis</t>
  </si>
  <si>
    <t>Ade Hodijah</t>
  </si>
  <si>
    <t>978-979-29-5055-7</t>
  </si>
  <si>
    <t>978-979-29-7909-1</t>
  </si>
  <si>
    <t>&lt;p&gt;Buku ini dapat digunakan sebagai referensi dalam pengembangan aplikasi mobile-client server berbasis android. Pemodelan rancangan fungsionalitas system menggunakan UML, alur kerja fungsi utama system menggunakan flow chart, dan basis data system menggunakan ERD, selanjutnya dilakukan implementasi pemrograman menggunakan bahasa java dan PHP. Hasil yang dicapai yaitu sebuah aplikasi portal toko online yang dapat memberikan kemudahan bagi pemilik toko untuk melakukan pemasaran barang secara online , dimana pembeli dapat mengakses informasi barang yang dijual dan melakukan transaksi pembelian [barang menggunakan ponsel Androis. Sehingga, memudahkan pembeli dalam berbelanja, yakni hanya menggunakan telpon genggam dan pemilik toko dapat menjalankan bisnisnya secara online.&lt;/p&gt;</t>
  </si>
  <si>
    <t>4f1c29b1-8cad-4ca7-8d19-960cd0e6da87</t>
  </si>
  <si>
    <t>Cara Mudah dan Cepat Belajar Pemrograman C#.Net</t>
  </si>
  <si>
    <t>Adi Nugroho, dkk</t>
  </si>
  <si>
    <t>978-979-29-4077-0</t>
  </si>
  <si>
    <t>978-979-29-7912-1</t>
  </si>
  <si>
    <t>&lt;p&gt;Buku yang berjudul &lt;strong&gt;Pemrograman C#.NET &lt;/strong&gt;ini memuat prinsip-prinsip dasar pemrograman (runtunan, seleksi, perulangan), prinsip pemrograman berorientasi objek (dalam konteks C#), pembuatan antarmuka grafis untuk aplikasi desktop, serta dasar-dasar pemrograman aplikasi basis data menggunakan teknologi ADO.NET.mrograman.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</si>
  <si>
    <t>6b898503-405c-4f77-8d6e-d0e650fd68e9</t>
  </si>
  <si>
    <t>Menguasai Teknik Photoshop Extreme dalam 1,5 Jam Saja</t>
  </si>
  <si>
    <t>Aditya</t>
  </si>
  <si>
    <t>978-979-29-3045-0</t>
  </si>
  <si>
    <t>978-979-29-7913-8</t>
  </si>
  <si>
    <t>&lt;p&gt;Membuat foto extreme, mengapa tidak? Foto extreme memiliki beragam keunggulan, seperti: berkesan unik, misterius, mengundang rasa takjub, kagum, memberikan sudut pandang yang berbeda dari yang terlihat pada umumnya, mengundang rasa penasaran, mengagetkan, memberi kesan yang memukau, serta berbagai keunggulan-keunggulan lainnya.&lt;/p&gt;
 &lt;p&gt;Buku &lt;em&gt;Menguasai Teknik P&lt;/em&gt;&lt;em&gt;hotoshop Extreme&lt;/em&gt; ini memberikan banyak rahasia dan trik dahsyat untuk mengubah penampilan foto biasa menjadi foto yang luar biasa EXTREME!!! Anda pasti akan kagum dengan hasil akhirnya!&lt;/p&gt;
 &lt;p&gt;Terdapat 30 &lt;em&gt;case&lt;/em&gt; extreme yang dapat Anda buat dengan mudah dalam buku ini. Langkah-langkah dan panduan yang disajikan dalam buku sangat jelas serta mudah untuk Anda ikuti dan pahami. Dalam 1 jam 30 menit saja, Anda pasti akan menguasai ke 30 materi extreme yang diberikan dalam buku ini.&lt;/p&gt;
 &lt;p&gt;&amp;nbsp;&lt;/p&gt;
 &lt;p&gt;&amp;nbsp;&lt;/p&gt;</t>
  </si>
  <si>
    <t>972afed9-af14-497b-a6f1-c79c97e1c1e1</t>
  </si>
  <si>
    <t>Sweet Sour Love - From Spring to Winter</t>
  </si>
  <si>
    <t>Afin Yulia</t>
  </si>
  <si>
    <t>978-979-29-5156-1</t>
  </si>
  <si>
    <t>978-979-29-7914-5</t>
  </si>
  <si>
    <t>&lt;p&gt;Apa kau pernah bermimpi hidup di negara empat musim. Kau terbangun di musim semi saat pohon dan bunga yang seolah mati di musim dingin menggeliat kembali. Memancarkan kecantikannya, merayu mata untuk mencecap keindahannya.&lt;br /&gt;
 Lalu musim semi perlahan beranjak ke musim berikutnya. Hari-hari berlangsung lebih panjang dari sebelumnya. Matahari bersinar sangat pagi dan tenggelam malam sekali. Kau menyambut hari-hari terhangat ini dengan pakaian cerah warna-warni, secerah hati yang kau wakili.&lt;br /&gt;
 **&lt;br /&gt;
 Apa kau pernah bermimpi hidup di negara empat musim?&lt;br /&gt;
 Saranku jatuh cintalah saja agar kau bisa merasakan sensasi empat musimnya...&lt;/p&gt;</t>
  </si>
  <si>
    <t>121f0d1f-abaa-4f5b-ab5f-20575f28ef1a</t>
  </si>
  <si>
    <t>Rahasia Mencetak Lovebird Jawara untuk Hobbies dan Bisnis</t>
  </si>
  <si>
    <t>Agus Andoko &amp; Agus Tri Hartanto</t>
  </si>
  <si>
    <t>978-979-29-4787-8</t>
  </si>
  <si>
    <t>978-979-29-7916-9</t>
  </si>
  <si>
    <t>Hewan</t>
  </si>
  <si>
    <t>Lily Publisher</t>
  </si>
  <si>
    <t>&lt;p&gt;Lovebird dipelihara untuk dinikmati keindahan bulu-bulunya dan dinikmati keindahan suaranya. Lovebird memiliki kelebihan pada kombinasi warna dan kemungkinan warna-warna baru yang muncul karena kegiatan penangkar untuk mengawinsilangkandiantara mereka. Hibrida-hibrida baru ini memiliki nilai jual sangat tinggi di kalangan penggemar burung hias di Indonesia. Salah satu hibrida yang paling populer adalah lutino, dengan harga bisa antara 1-3 juta rupiah perekor. Pemilik lovebird, baik itu sekedar hobby atau penangkar pasti menginginkan lovebird hasil tangkaran mereka menjuarai lomba, baik lomba keelokan bulu atau keindahan suaranya. Terlebih anakan dari lovebird juara memiliki nilai jual yang sangat tinggi. Karena itu buku ini akan membahas tentang rahasia bagaimana teknik menghasilkan Lovebird jawara yang dihadirkan untuk Anda yang ingin mencetak Lovebird Anda menjadi JAWARA LOMBA...&lt;/p&gt;</t>
  </si>
  <si>
    <t>0ee0be58-ffd5-4871-a147-d2a2afe9ff88</t>
  </si>
  <si>
    <t>Cara Berbisnis Baja Ringan yang Untung Berat</t>
  </si>
  <si>
    <t>Agustinus Wicaksono</t>
  </si>
  <si>
    <t>978-979-29-4685-7</t>
  </si>
  <si>
    <t>978-979-29-7921-3</t>
  </si>
  <si>
    <t>&lt;p&gt;Pengetahuan dasar mengenai material dibahas di dalam BAB I untuk mengetahui beberapa macam material yang tersedia di pasaran dengan kualitas yang bermacam-macam. Di BAB ini juga dibahas mengenai beberapa kompetitor skala nasional maupun lokal. Peluang bisnis yang tersedia dan ditawarkan oleh pabrikan besar maupun aplikator dijelaskan secara mendetail di BAB I untuk memberikan gambaran bagi pebisnis untuk mengambil keputusan lini bisnis mana yang sesuai dengan kemampuan.&lt;/p&gt;
 &lt;p&gt;BAB II membahas tentang bagaimana membangun bisnis konstruksi rangka atap baja ringan dan bagaimana memulai bisnis tersebut. BAB II ini merupakan konstrubusi dari seorang pengajar Ekonomi dan Bisnis di beberapa universitas untuk memberikan pencerahan bagi pebisnis terutama pebisnis pemula yang masih ragu-ragu dalam memulai suatu bisnis. Cara perhitungan keuntungan maupun kapan mencapai break event point (BEP) diterangkan dalam BAB II ini sekaligus diberikan contoh perhitungan sederhana yang tertera dalam Lampiran.&lt;/p&gt;
 &lt;p&gt;&amp;nbsp;&amp;nbsp;&amp;nbsp;&amp;nbsp;&amp;nbsp; Lampiran berisi mengenai contoh perhitungan bisnis dan juga daftar produsen-produsen baja ringan yang bisa dihubungi untuk memulai bisnis konstruksi rangka atap baja ringan.&lt;/p&gt;</t>
  </si>
  <si>
    <t>9684cd6e-4999-4f26-ba7b-f1cae950d21d</t>
  </si>
  <si>
    <t>Membuat Toko Online Hanya Dalam 1 Jam Dengan Wordpress</t>
  </si>
  <si>
    <t>Ahya Udin</t>
  </si>
  <si>
    <t>978-979-29-5282-7</t>
  </si>
  <si>
    <t>978-979-29-7922-0</t>
  </si>
  <si>
    <t>&lt;p&gt;Menurut w3techs.com, WordPress merupakan CMS yang paling banyak digunakan di dunia. Hal ini menunjukkan banyaknya keunggulan dari WordPress. Selain sebagai CMS blogging, WordPress juga menyediakan fitur E-commerce. Oleh sebab itu, perpaduan antara fitur blogging yang mendukung SEO dan fitur E-commerce yang relatif mudah digunakan menjadi keunggulan sendiri dibandingkan CMS lainnya.&lt;/p&gt;
 &lt;p&gt;Buku &lt;em&gt;Membuat &lt;/em&gt;&lt;em&gt;Lapak&lt;/em&gt;&lt;em&gt; Online Hanya Dalam &lt;/em&gt;&lt;em&gt;Waktu &lt;/em&gt;&lt;em&gt;1 Jam Dengan WordPress&lt;/em&gt; ini menyajikan&amp;nbsp; penjelasan praktis dan sistematis dengan contoh kasus pembuatan lapak online fashion. Beberapa hal yang dibahas antara lain:&lt;/p&gt;
 &lt;ul&gt;
 &lt;li&gt;Alasan perlunya membuat website toko online sendiri dan tidak hanya bergantung kepada &amp;nbsp;&lt;em&gt;market&lt;/em&gt; &lt;em&gt;place&lt;/em&gt;.&lt;/li&gt;
 &lt;li&gt;Persiapan-persiapan yang perlu dilakukan sebelum membuat lapak online.&lt;/li&gt;
 &lt;li&gt;Menentukan aturan main (SOP).&lt;/li&gt;
 &lt;li&gt;Cara membeli domain dan hosting.&lt;/li&gt;
 &lt;li&gt;Cara menginstal WordPress dan plugin WooCommerce.&lt;/li&gt;
 &lt;li&gt;Menginstal tema untuk membuat tampilan yang menarik.&lt;/li&gt;
 &lt;li&gt;Menjadikan WooCommerce berbahasa Indonesia.&lt;/li&gt;
 &lt;li&gt;Pengaturan lapak online lebih lanjut.&lt;/li&gt;
 &lt;li&gt;Menambahkan widget yang diperlukan.&lt;/li&gt;
 &lt;/ul&gt;</t>
  </si>
  <si>
    <t>9d6d8be3-637f-4f1d-9405-241ebf4721d7</t>
  </si>
  <si>
    <t>Panen Untung dari Produksi Tokolan Udang dalam Waktu Singkat</t>
  </si>
  <si>
    <t>Akmad Mustafa, Markus Mangampa Dan Erna Ratnawati</t>
  </si>
  <si>
    <t>978-979-29-5139-4</t>
  </si>
  <si>
    <t>978-979-29-7923-7</t>
  </si>
  <si>
    <t>Perikanan</t>
  </si>
  <si>
    <t>&lt;p&gt;Udang (udang windu dan udang vaname) masih merupakan komoditas andalan dalam budidaya di tambak Indonesia.&amp;nbsp; Namun demikian, sejak kegagalan budidaya udang di tambak telah diidentifikasi salah satu penyebabnya adalah kurang tersedianya benur yang tergolong kelas benih sebar yang memenuhi syarat secara kuantitas dan kualitas.&amp;nbsp; Oleh karena itu, produksi tokolan udang dapat menjadi usaha tersendiri yang dapat menjadi solusi dalam memecahkan salah satu penyebab kegagalan dalam budidaya udang di tambak. Kelebihan yang diperoleh apabila digunakan tokolan daripada tebar benih langsung dalam pembesaran udang di tambak adalah: pertumbuhan cepat dan sintasan tinggi sehingga produksi lebih besar, rasio konversi pakan rendah sehingga termasuk budidaya yang lebih hemat dan berkelanjutan, dan masa pemeliharaan yang singkat sehingga dapat meningkatkan frekuensi penebaran di tambak serta pada akhirnya keuntungan&amp;nbsp; secara ekonomi yang lebih besar.&lt;/p&gt;
 &lt;p&gt;Buku yang diharapkan dapat menjadi acuan bagi pembudidaya tambak maupun pemangku kepentingan lainnya ini membahas berbagai faktor agar produksi tokolan udang dapat dimaksimalkan. Pembahasan meliputi faktor-faktor mendasar seperti pemilihan lokasi, pengenalan udang, rekayasa wadah, dan &amp;nbsp;penanganan panen.&amp;nbsp; Berbagai hasil perhitungan dari berbagai jenis &amp;nbsp;analisis usaha dibahas untuk tiap produksi yaitu produksi tokolan udang windu dan&amp;nbsp; udang vaname pada wadah berbeda.&amp;nbsp; Pembahasan yang lebih rinci tidak hanya mengenai teknik produksi tokolan udang, tetapi juga mengenai produksi benur dan pemilihan benur yang tepat. &amp;nbsp;Dalam teknik produksi tokolan udang dikaji secara lebih mendalam lagi mengenai pengelolaan tanah, air, dan pakan serta pemberantasan hama dan pencegahan penyakit udang.&lt;/p&gt;
 &lt;p&gt;&amp;nbsp;&lt;/p&gt;
 &lt;p&gt;&amp;nbsp;&lt;/p&gt;
 &lt;p&gt;&amp;nbsp;&lt;/p&gt;
 &lt;p&gt;&amp;nbsp;&lt;/p&gt;
 &lt;p&gt;&amp;nbsp;&lt;/p&gt;
 &lt;p&gt;&amp;nbsp;&lt;/p&gt;
 &lt;p&gt;&amp;nbsp;&lt;/p&gt;
 &lt;p&gt;&amp;nbsp;&lt;/p&gt;
 &lt;p&gt;&amp;nbsp;&lt;/p&gt;</t>
  </si>
  <si>
    <t>7a5ee8e0-fd2c-4dae-af21-ff292053f83b</t>
  </si>
  <si>
    <t>Time Meet Love â€“ One Step Closer</t>
  </si>
  <si>
    <t>Alfida Fawazi</t>
  </si>
  <si>
    <t>978-979-29-5159-2</t>
  </si>
  <si>
    <t>978-979-29-7924-4</t>
  </si>
  <si>
    <t>&lt;p&gt;Ketika Kiza mulai menikmati liburan berdua dengan Dias, datang seseorang tak diundang yang menghancurkan &lt;em&gt;mood&lt;/em&gt; Kiza seketika. Wanita cantik itu adalah sekretaris Dias, yang membuat perhatian Dias menjadi teralihkan. Kiza merasa cemburu. Rasa yang bagi Kiza seharusnya tidak boleh ada. Tapi, Kiza benar-benar merasakan cemburu. Haruskah dirinya jujur pada Dias? Atau tetap diam tanpa Dias tahu? Toh, Dias pun tidak pernah berkata apa-apa pada dirinya&amp;hellip;.&lt;/p&gt;
 &lt;p&gt;Apa jadinya kalau mereka harus dipersatukan dalam ikatan pernikahan?&amp;nbsp;&lt;/p&gt;</t>
  </si>
  <si>
    <t>4e0f19f8-4484-429f-a945-49b2cfc53834</t>
  </si>
  <si>
    <t>Osteoporosis - The Silent Disease</t>
  </si>
  <si>
    <t>Andin Sefrina Dan Re! MediaService</t>
  </si>
  <si>
    <t>978-979-29-5236-0</t>
  </si>
  <si>
    <t>978-979-29-7926-8</t>
  </si>
  <si>
    <t>Rapha Publishing</t>
  </si>
  <si>
    <t>11.1 MB</t>
  </si>
  <si>
    <t>&lt;p&gt;Osteoporosis merupakan salah satu penyakit yang banyak dikenal orang, tetapi tidak banyak yang waspada terhadap penyakit tersebut. Hal ini dikarenakan osteoporosis adalah suatu jenis penyakit yang menyerangnya secara perlahan-lahan, sehingga tanda dan gejala klinisnya tidak langsung terlihat dan tidak dapat pula langsung dirasakan. Oleh karena itu, disebut dengan &lt;em&gt;silent disease&lt;/em&gt; atau penyakit yang diam-diam.&lt;/p&gt;
 &lt;p&gt;Buku ini disusun untuk meningkatkan kewaspadaan kita terhadap osteoporosis. Buku ini berisi tentang penjelasan struktur dan tulang tubuh manusia, mulai dari struktur, bentuk hingga yang dibutuhkan oleh tulang kita. Buku ini juga menjelaskan dengan lengkap tentang penyakit osteoporosis, mulai dari pengertian, gejala hingga mengapa kita dapat menderita osteoporosis?&lt;/p&gt;
 &lt;p&gt;Setelah menjelaskan tentang struktur tulang dan osteoporosis, selanjutnya dalam buku ini dijelaskan tentang pencegahan-pencegahan yang bisa kita lakukan untuk menghindari terjadinya osteoporosis. Tindakan pencegahan yang dapat dijelaskan dalam buku ini, yaitu gaya hidup sehat serta makanan dan minuman sehat pencegah osteoporosis.&lt;/p&gt;
 &lt;p&gt;Selain penjelasan lengkap, buku ini juga dilengkapi dengan gambar-gambar pendukung. Di samping itu, kebiasaan-kebiasan buruk yang dapat meningkatkan risiko osteoporosis juga dijelaskan dalam buku ini, dengan tujuan kita dapat menjauhi kebiasaan-kebiasaan tersebut. Pada akhirnya, dengan kehadiran buku ini, dapat menjadi salah satu referensi para pembacanya dalam menjalani hidup yang lebih sehat dan mencegah osteoporosis.&lt;/p&gt;
 &lt;p&gt;&amp;nbsp;&lt;/p&gt;</t>
  </si>
  <si>
    <t>a5442bf2-b747-43c7-8f27-583950e14c60</t>
  </si>
  <si>
    <t>Teknik Rancang Bangun Robot</t>
  </si>
  <si>
    <t>Andi Nalwan</t>
  </si>
  <si>
    <t>978-979-29-3097-9</t>
  </si>
  <si>
    <t>978-979-29-7925-1</t>
  </si>
  <si>
    <t>14.8 MB</t>
  </si>
  <si>
    <t>&lt;p&gt;Dunia robot sekarang ini semakin berkembang. Namun sayang kit-kit robot untuk edukasi memiliki harga yang cukup tinggi sehingga hanya terjangkau oleh kalangan tertentu atau hanya dimiliki oleh lembaga pendidikan. Melalui buku ini, penulis berusaha menyajikan dasar-dasar robotika yang menggunakan bahan-bahan murah serta petunjuk pembuatan robot tersebut.&lt;/p&gt;
 &lt;p&gt;Buku ini membahas mulai dari sisi elektronika yang diawali dengan penjelasan komponen yang digunakan dan diagram skematiknya hingga ke sisi mekanik yang dibangun dengan bahan-bahan yang mudah diperoleh, serta pemrograman, baik pemrograman sintaksis maupun pemrograman visual yang lebih mudah dipahami.&lt;/p&gt;
 &lt;p&gt;Materi yang dibahas dalam buku ini melingkupi:&lt;/p&gt;
 &lt;p&gt;&amp;bull;&amp;nbsp;&amp;nbsp;&amp;nbsp;&amp;nbsp;&amp;nbsp;&amp;nbsp;&amp;nbsp;&amp;nbsp;&amp;nbsp;&amp;nbsp;&amp;nbsp;&amp;nbsp;&amp;nbsp;&amp;nbsp;&amp;nbsp;&amp;nbsp;&amp;nbsp;&amp;nbsp;&amp;nbsp;&amp;nbsp; Dasar Robotika&lt;/p&gt;
 &lt;p&gt;&amp;bull;&amp;nbsp;&amp;nbsp;&amp;nbsp;&amp;nbsp;&amp;nbsp;&amp;nbsp;&amp;nbsp;&amp;nbsp;&amp;nbsp;&amp;nbsp;&amp;nbsp;&amp;nbsp;&amp;nbsp;&amp;nbsp;&amp;nbsp;&amp;nbsp;&amp;nbsp;&amp;nbsp;&amp;nbsp;&amp;nbsp; Robot Penjejak Garis Sederhana&lt;/p&gt;
 &lt;p&gt;&amp;bull;&amp;nbsp;&amp;nbsp;&amp;nbsp;&amp;nbsp;&amp;nbsp;&amp;nbsp;&amp;nbsp;&amp;nbsp;&amp;nbsp;&amp;nbsp;&amp;nbsp;&amp;nbsp;&amp;nbsp;&amp;nbsp;&amp;nbsp;&amp;nbsp;&amp;nbsp;&amp;nbsp;&amp;nbsp;&amp;nbsp; Robot Target untuk Sasaran Tembak&lt;/p&gt;
 &lt;p&gt;&amp;bull;&amp;nbsp;&amp;nbsp;&amp;nbsp;&amp;nbsp;&amp;nbsp;&amp;nbsp;&amp;nbsp;&amp;nbsp;&amp;nbsp;&amp;nbsp;&amp;nbsp;&amp;nbsp;&amp;nbsp;&amp;nbsp;&amp;nbsp;&amp;nbsp;&amp;nbsp;&amp;nbsp;&amp;nbsp;&amp;nbsp; Robot Soccer Sederhana&lt;/p&gt;
 &lt;p&gt;&amp;bull;&amp;nbsp;&amp;nbsp;&amp;nbsp;&amp;nbsp;&amp;nbsp;&amp;nbsp;&amp;nbsp;&amp;nbsp;&amp;nbsp;&amp;nbsp;&amp;nbsp;&amp;nbsp;&amp;nbsp;&amp;nbsp;&amp;nbsp;&amp;nbsp;&amp;nbsp;&amp;nbsp;&amp;nbsp;&amp;nbsp; Robot Soccer dengan Remote Control Inframerah&lt;/p&gt;
 &lt;p&gt;&amp;bull;&amp;nbsp;&amp;nbsp;&amp;nbsp;&amp;nbsp;&amp;nbsp;&amp;nbsp;&amp;nbsp;&amp;nbsp;&amp;nbsp;&amp;nbsp;&amp;nbsp;&amp;nbsp;&amp;nbsp;&amp;nbsp;&amp;nbsp;&amp;nbsp;&amp;nbsp;&amp;nbsp;&amp;nbsp;&amp;nbsp; Robot Penghindar Halangan&lt;/p&gt;
 &lt;p&gt;&amp;bull;&amp;nbsp;&amp;nbsp;&amp;nbsp;&amp;nbsp;&amp;nbsp;&amp;nbsp;&amp;nbsp;&amp;nbsp;&amp;nbsp;&amp;nbsp;&amp;nbsp;&amp;nbsp;&amp;nbsp;&amp;nbsp;&amp;nbsp;&amp;nbsp;&amp;nbsp;&amp;nbsp;&amp;nbsp;&amp;nbsp; Robot Penghindar Halangan dengan Ultrasonik&lt;/p&gt;
 &lt;p&gt;&amp;bull;&amp;nbsp;&amp;nbsp;&amp;nbsp;&amp;nbsp;&amp;nbsp;&amp;nbsp;&amp;nbsp;&amp;nbsp;&amp;nbsp;&amp;nbsp;&amp;nbsp;&amp;nbsp;&amp;nbsp;&amp;nbsp;&amp;nbsp;&amp;nbsp;&amp;nbsp;&amp;nbsp;&amp;nbsp;&amp;nbsp; Robot Berkaki Enam yang Dikendalikan dengan Remote Control Inframerah&lt;/p&gt;
 &lt;p&gt;&amp;bull;&amp;nbsp;&amp;nbsp;&amp;nbsp;&amp;nbsp;&amp;nbsp;&amp;nbsp;&amp;nbsp;&amp;nbsp;&amp;nbsp;&amp;nbsp;&amp;nbsp;&amp;nbsp;&amp;nbsp;&amp;nbsp;&amp;nbsp;&amp;nbsp;&amp;nbsp;&amp;nbsp;&amp;nbsp;&amp;nbsp; Robot Cerdas Penjejak Garis&lt;/p&gt;
 &lt;p&gt;&amp;bull;&amp;nbsp;&amp;nbsp;&amp;nbsp;&amp;nbsp;&amp;nbsp;&amp;nbsp;&amp;nbsp;&amp;nbsp;&amp;nbsp;&amp;nbsp;&amp;nbsp;&amp;nbsp;&amp;nbsp;&amp;nbsp;&amp;nbsp;&amp;nbsp;&amp;nbsp;&amp;nbsp;&amp;nbsp;&amp;nbsp; Robot dengan Gerakan yang Terprogram oleh Parameter&lt;/p&gt;
 &lt;p&gt;&amp;bull;&amp;nbsp;&amp;nbsp;&amp;nbsp;&amp;nbsp;&amp;nbsp;&amp;nbsp;&amp;nbsp;&amp;nbsp;&amp;nbsp;&amp;nbsp;&amp;nbsp;&amp;nbsp;&amp;nbsp;&amp;nbsp;&amp;nbsp;&amp;nbsp;&amp;nbsp;&amp;nbsp;&amp;nbsp;&amp;nbsp; Robot yang Dikendalikan dengan Bluetooth&lt;/p&gt;
 &lt;ul&gt;
 &lt;li&gt;Robot Cerdas yang Dikendalikan dengan Remote Control&lt;/li&gt;
 &lt;/ul&gt;</t>
  </si>
  <si>
    <t>6ea0c8b3-6702-41ec-9e02-eba646f35a1e</t>
  </si>
  <si>
    <t>Trik Ajaib Merancang Desain Rumah Menggunakan ArchiCAD dan 3ds Max</t>
  </si>
  <si>
    <t>Anditya &amp; M. Syukri Tanjung</t>
  </si>
  <si>
    <t>978-979-29-5080-9</t>
  </si>
  <si>
    <t>978-979-29-7927-5</t>
  </si>
  <si>
    <t>&lt;p&gt;Buku ini menghadirkan tidak hanya 1 program, melainkan dua sekaligus bernama ArchiCAD dan 3Ds Max yang akan mengubah cara pandang anda tentang membuat gambar 3 dimensi rumah, ya masing-masing program ini menawarkan kemudahan dan kecepatan dalam mengeksekusi desain rumah ke dalam bentuk 3 dimensi.&lt;/p&gt;</t>
  </si>
  <si>
    <t>5bb7b18a-3620-4b91-9f6e-b55b64c55acd</t>
  </si>
  <si>
    <t>101 Great Tips for a Salesperson</t>
  </si>
  <si>
    <t>Ari Kurnia &amp; Indiscript</t>
  </si>
  <si>
    <t>978-979-29-4441-9</t>
  </si>
  <si>
    <t>978-979-29-7935-0</t>
  </si>
  <si>
    <t>&lt;p&gt;Posisi sales person kerap dipandang sebagai posisi yang menakutkan bagi sebagian orang karena tantangannya yang tinggi untuk mengubah prospek menjadi konsumen yang loyal. Akan tetapi, sales person sebenarnya adalah sebuah profesi yang menempa mental, melatih negosiasi, memahami karakter dan melihat sisi positif produk agar dapat dipasarkan sesuai target. Dan hasilnya, ketika berhasil mengukir prestasi sebagai sales person maka akan dapat menguasai bidang lain dengan lebih mudah.&amp;nbsp;&lt;br /&gt;
 Kiranya, buku ini bisa menuntun untuk menjadi seorang sales person yang andal, elegan, dan mencapai target bahkan melampauinya. Dengan nara sumber Indari Mastuti, seorang pebisnis andal dengan sederet prestasi nasional, diharapkan pesan-pesannya dapat ditangkap dan diaplikasikan dalam praktik nyata. Menjadi sales person, why not?&lt;/p&gt;</t>
  </si>
  <si>
    <t>e908766c-66d0-473b-95ba-4640125c843d</t>
  </si>
  <si>
    <t>Miracle of Love â€“ Biarkan Aku Selalu Bersamamu</t>
  </si>
  <si>
    <t>Ariesta Wong</t>
  </si>
  <si>
    <t>978-979-29-5134-9</t>
  </si>
  <si>
    <t>978-979-29-7937-4</t>
  </si>
  <si>
    <t>&lt;p&gt;Kiara harus mengalami jatuh bangun untuk mencapai puncak kehidupannya. Saat itu, ia belajar bagaimana cinta dan ketulusan yang sesungguhnya.&lt;/p&gt;
 &lt;p&gt;Tiga cinta ditawarkan Clark, Gary, dan Reino. Clark, cowok populer di sekolahnya. Gary, kakak kelas yang menjadi penyelamatnya. Sedangkan, Reino, cowok yang sudah mengenalnya sejak lama. Ketiga lelaki itu mampu menghadirkan warna-warni di kehidupannya.&lt;/p&gt;
 &lt;p&gt;&amp;nbsp;Tapi, siapa yang akan dipilih Kiara?&amp;nbsp;&amp;nbsp;&amp;nbsp;&amp;nbsp;&amp;nbsp;&amp;nbsp;&amp;nbsp;&amp;nbsp;&amp;nbsp;&amp;nbsp;&amp;nbsp;&amp;nbsp;&amp;nbsp;&amp;nbsp;&amp;nbsp;&amp;nbsp;&amp;nbsp;&amp;nbsp;&amp;nbsp;&amp;nbsp;&lt;/p&gt;
 &lt;p&gt;&lt;strong&gt;Tentang Cinta&amp;hellip;&lt;/strong&gt;&lt;/p&gt;
 &lt;p&gt;&lt;em&gt;&amp;ldquo;Kau adalah salah satu harapanku. Kuharap kau adalah berkat yang dikirim Tuhan padaku. Biarkan aku selalu bersamamu&amp;rdquo;&lt;/em&gt;&lt;/p&gt;
 &lt;p&gt;&lt;strong&gt;Tentang Ketulusan&amp;hellip;&lt;/strong&gt;&lt;/p&gt;
 &lt;p&gt;&lt;em&gt;&amp;ldquo;Kau sama berharganya dengan waktuku itu. Jadi kau tak perlu mencemaskannya.&amp;rdquo;&lt;/em&gt;&lt;/p&gt;
 &lt;p&gt;&lt;strong&gt;Tentang Harapan&amp;hellip;&lt;/strong&gt;&lt;/p&gt;
 &lt;p&gt;&lt;em&gt;&amp;ldquo;Lihat, kau tersenyum juga akhirnya. Itu karena kau masih mempunyai harapan. Simpan bintang harapan ini, buatlah lebih banyak bintang harapan lainnya. Aku ingin melihat kau lebih banyak tersenyum.&amp;rdquo;&lt;/em&gt;&lt;/p&gt;</t>
  </si>
  <si>
    <t>51f74863-2e4e-47be-8ffd-319d6c1dd010</t>
  </si>
  <si>
    <t>LiveCoding! - 9 Aplikasi Android Buatan Sendiri</t>
  </si>
  <si>
    <t>Arif Akbarul Huda, S.Si</t>
  </si>
  <si>
    <t>978-979-29-2156-4</t>
  </si>
  <si>
    <t>978-979-29-7938-1</t>
  </si>
  <si>
    <t>&lt;p&gt;Membuat aplikasi android sendiri ternyata tidak serumit yang dibayangkan. Melalui buku ini, apabila pembaca belum paham soal pemrograman java-pun bisa membuat aplikasi android. Sambil berjalan, pelan namun pasti, dengan sendirinya Anda akan paham konsep pemrograman berorientasi objek JAVA asalkan gigih berlatih.&lt;/p&gt;
 &lt;p&gt;Buku &amp;ldquo;&lt;em&gt;LiveCoding! &lt;/em&gt;9 Aplikasi Android buatan Sendiri&amp;rdquo; merupakan seri kedua dari buku sebelumnya yaitu &amp;ldquo;24JAM!! Pintar Pemrograman Android&amp;rdquo;. Buku ditulis oleh seorang praktisi pengembang aplikasi android sehingga penyampaian materi pada setiap bab disuguhkan dengan bahasa yang mudah dimengerti. Materi setiap bab dalam buku ini berbasis pada kasus, sehingga setiap bab akan menghasilkan sebuah aplikasi. Pembaca dapat memahami dengan cepat konsep-konsep dasar android karena langsung diterapkan dalam aplikasi yang sederhana. Contoh-contoh kasus dalam buku ini adalah sebagai berikut.&lt;/p&gt;
 &lt;ul&gt;
 &lt;li&gt;Aplikasi Kalkulator Sederhana&lt;/li&gt;
 &lt;li&gt;Aplikasi Guitar Tuner&lt;/li&gt;
 &lt;li&gt;Alarm Sederhana&lt;/li&gt;
 &lt;li&gt;Kamus Android&lt;/li&gt;
 &lt;li&gt;Menu Restoran Digital&lt;/li&gt;
 &lt;li&gt;Aplikasi Sms Auto Replay&lt;/li&gt;
 &lt;li&gt;Google Map Apis V2&lt;/li&gt;
 &lt;li&gt;Twitter Integration&lt;/li&gt;
 &lt;/ul&gt;
 &lt;p&gt;Bagi Anda yang sedang baru ingin belajar, menyusun tugas akhir ataupun sedang mengembangkan aplikasi untuk perusahaan, materi-materi dalam buku ini 95% bermanfaat dan dapat di implementasikan kedalam project Anda.&amp;nbsp;&lt;/p&gt;
 &lt;p&gt;*Bonus pada buku fisik (CD, voucher, pembatas buku) tidak disertakan dalam buku digital (e-book)&lt;/p&gt;</t>
  </si>
  <si>
    <t>7244725b-ad2b-4bb9-ad99-783a29f7227f</t>
  </si>
  <si>
    <t>Super Tourismpreneur â€“ A - Z Inspirasi Bisnis dan Mengelola Bisnis Pariwisata</t>
  </si>
  <si>
    <t>Arini Tathagati dan Indscript</t>
  </si>
  <si>
    <t>978-979-29-5201-8</t>
  </si>
  <si>
    <t>978-979-29-7939-8</t>
  </si>
  <si>
    <t>&lt;p&gt;Buku Super Tourismpreneurship ini ditulis untuk para entrepreneur yan tertarik menjalankan usahadi bidang pariwisata. Di salam buku ini, tertuang banyak ide-ide tourism business yang bisa menjadi inspirasi untuk dikembangkan menjadi usaha yang cukup menjanjikan. Tak hanya sebatas ide, buku ini juga memuat berbagai cara bagaimana memulai dan mengelola bisnis tourism yang asyik tak ada matinya dengan modal minim tapi untung besar!&lt;/p&gt;</t>
  </si>
  <si>
    <t>7ff3df69-cab7-4d79-9ff7-7f67e1b87a7e</t>
  </si>
  <si>
    <t>MYOB V.18 â€“ Penyelesaian Kasus Pendekatan Bukti Transaksi</t>
  </si>
  <si>
    <t>Arvian Triantoro &amp; Ryan Bastian Saputra</t>
  </si>
  <si>
    <t>978-979-29-3162-4</t>
  </si>
  <si>
    <t>978-979-29-7940-4</t>
  </si>
  <si>
    <t>15.8 MB</t>
  </si>
  <si>
    <t>&lt;p&gt;Buku &amp;ldquo;Myob V.18, Penyelesaian Kasus Pendekatan Bukti Transaksi&amp;rdquo; ini disusun untuk menyelesaikan kasus akuntansi terutama penyajian dan pelaporan keuangan secara efektif dan efisien. Pendekatan bukti transaksi digunakan sebagai upaya agar buku ini mendekati kegiatan dan permasalahan akuntansi secara nyata.&lt;/p&gt;
 &lt;p&gt;Penulisan yang dilakukan oleh akademik dan dibantu oleh tenaga profesional di lapangan memberikan gambaran yang lebih komprehensif bagaimana software akuntansi MYOB dapat menjadi solusi yang praktis dalam penyelesaian kasus akuntansi. Di samping itu, buku ini juga dapat menjadi pegangan para mahasiswa yang mengontrak mata kuliah Komputerisasi Akuntansi, agar ada persamaan persepsi berkaitan dengan penggunaan program MYOB untuk menyusun laporan keuangan. Buku ini juga dapat digunakan oleh para praktisi perusahaan sehingga memudahkan mereka melakukan proses pembukuan akuntansi terkomputerisasi.&lt;/p&gt;</t>
  </si>
  <si>
    <t>d9d6c5bd-9e14-404c-bb13-c760087e7d38</t>
  </si>
  <si>
    <t>Lurik â€“ Pesona, Ragam &amp; Filosofi</t>
  </si>
  <si>
    <t>Asti Musman</t>
  </si>
  <si>
    <t>978-979-29-5104-2</t>
  </si>
  <si>
    <t>978-979-29-7941-1</t>
  </si>
  <si>
    <t>Bisnis-Investasi</t>
  </si>
  <si>
    <t>&lt;p&gt;Lurik sudah dikenal berabad-abad lalu di Jawa. Keterangan tertua mengenai lurik terdapat dalam prasasti Polengan II tahun 877 M diterbitkan Rakai Kayuwangi &amp;nbsp;yang memerintah kerajaan Mataram Hindu (851-882 M). &amp;nbsp;Dalam prasasti itu disebutkan winaih kain halang pakan welah 1. Kata halang pakan yang dimaksud adalah pakan malang yaitu garis-garis melintang pada kain lurik. &amp;nbsp;&lt;br /&gt;
 Kata lurik berasal dari akar kata rik yang artinya garis atau parit yang dimaknai sebagai pagar pelindung bagi pemakainya. Di &amp;nbsp;masa lalu kain lurik dipakai hampir oleh semua orang, sebagai busana sehari-hari. Untuk wanita dibuat kebaya, selendang, dan jarik (kain untuk bawahan). Untuk pria, dibuat baju, yang disebut beskap (Solo), atau surjan (Yogyakarta). Selain itu, lurik juga dibuat selendang atau jarik gendong. &amp;nbsp;&lt;br /&gt;
 Warna lurikpun memiliki makna yang mendalam tentang perenungan hidup, bukan sekadar warna estetika fashion. Misalnya, warna lurik yang mendekati abu-abu melambangkan kasih sayang dan restu raja terhadap prajurit seperti abu yang tidak dapat dibakar api.&lt;br /&gt;
 Buku ini menuturkan secara lengkap, mulai dari sejarah &amp;nbsp;pertenunan di Indonesia, makna filosofis corak-corak lurik, pembuatan lurik, hingga wisata tenun dan lurik. Buku ini juga berisi pengalaman penulis dalam menelusuri jejak lurik di beberapa tempat yang sejak dulu aktif membuat lurik seperti desa Pengkol, Sleman dan desa Betakan, Moyudan, Sleman. Termasuk juga Boro, Kulonprogo; Jati Sarono, Nanggulan; Klaten; Delanggu; Pedan; Cawas; Jepara; dan Tuban.&amp;nbsp;&lt;br /&gt;
 &amp;nbsp;&lt;/p&gt;</t>
  </si>
  <si>
    <t>c8412212-8ac9-47e7-a3ef-7ce6849b2c3e</t>
  </si>
  <si>
    <t>Farm Big Book â€“ Budi Daya Tanaman Buah dalam Pot</t>
  </si>
  <si>
    <t>Bambang Prasetio</t>
  </si>
  <si>
    <t>978-979-29-5052-6</t>
  </si>
  <si>
    <t>978-979-29-7943-5</t>
  </si>
  <si>
    <t>&lt;p&gt;Menanam buah dalam pot merupakan solusi yang cerdas bagi masyarakat perkotaan karena selain tidak memerlukan lahan yang luas, menanam buah dalam pot juga memiliki banyak keuntungan seperti dapat menyalurkan hobi, menjadikan udara sekitar menjadi sejuk dan hasil panennya dapat dijadikan konsumsi bahkan usaha sampingan.&lt;br /&gt;
 Buku ini menjelaskan secara praktis budidaya 25 jenis buah konsumsi dalam pot dengan bahasa yang mudah dipahami oleh semua kalangan masyarakat, selain itu dijelaskan pula kandungan dan manfaat buah tersebut bagi kesehatan tubuh.&lt;br /&gt;
 Yuk bertanam buah dalam pot karena pastinya lebih praktis, hemat, sehat dan juga menguntungkan!&lt;/p&gt;</t>
  </si>
  <si>
    <t>1dbc688f-aced-4ae9-b21c-dccc5cc4d7b6</t>
  </si>
  <si>
    <t>Kumpulan Dongeng Berpantun Pak Tokek yang Pelit &amp; 19 Dongeng Seru Lainnya</t>
  </si>
  <si>
    <t>Binta Almamba dan Izzah Annisa</t>
  </si>
  <si>
    <t>978-979-29-4679-6</t>
  </si>
  <si>
    <t>978-979-29-7947-3</t>
  </si>
  <si>
    <t>Rainbow Publisher</t>
  </si>
  <si>
    <t>9.6 MB</t>
  </si>
  <si>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teladan.&amp;nbsp;&lt;br /&gt;
 Buku ini berisi kumpulan dongeng anak yang bertema indahnya bersyukur dan bersahabat. Setiap cerita ditulis dengan bahasa sederhana yang mudah dipahami anak-anak. Anak-anak juga akan menemukan pantun-pantun unik.&lt;br /&gt;
 Setelah membaca dongeng ini, tidurlah yang nyenyak dan bermimpilah yang indah. Belajarlah yang giat dan gapailah cita-citamu setinggi langit!&lt;/p&gt;</t>
  </si>
  <si>
    <t>31d45bba-71f4-43f7-bfe4-ac1d29579f9c</t>
  </si>
  <si>
    <t>Membuat Rigging Karakter dan Animasi di Adobe After Effects</t>
  </si>
  <si>
    <t>Atep M</t>
  </si>
  <si>
    <t>978-979-29-4714-4</t>
  </si>
  <si>
    <t>978-979-29-7942-8</t>
  </si>
  <si>
    <t>10.3 MB</t>
  </si>
  <si>
    <t>&lt;p&gt;Buku &amp;ldquo;Membuat Rigging Karakter dan Animasi di Adobe After Effects&amp;rdquo; &amp;rdquo;merupakan tutorial animasi tentang pembuatan animasi kartun yang sangat dibutuhkan masyarakat.&lt;/p&gt;
 &lt;p&gt;Buku ini ditujukan untuk Anda yang sudah mengenal software Adobe Flash dan After Effects. Dalam buku ini akan dijelaskan bagaimana cara membuat rig (tulang) dan menganimasikan karakter&amp;nbsp;&amp;nbsp; menggunakan Adobe After Effects&lt;/p&gt;
 &lt;p&gt;Adobe After Effects secara umum merupakan software program komposisi dan bukan software program pembuat karakter animasi namun dengan trik dan plugin tanpa berbayar Duik Tool dapat menghasilkan animasi dinamis dan cepat dengan menggunakan teknik Inverse Kinematic. Jika Anda baru memulai dalam membuat karakter animasi dinamis di Adobe After Effects maka inilah saatnya Anda menggunakan plugin DUIK Tool. DUIK merupakan plugin yang hebat, script yang menakjubkan dalam membuat rig (tulang )dari karakter animasi sehingga mempermudah dalam proses animasi.&lt;/p&gt;
 &lt;p&gt;Buku ini menggunakan software Adobe Flash dan After Effects CC akan tetapi Penulis juga menyediakan proyek kerjanya yang berada didalam CD menggunakan Adobe Flash dan After Effects CS4 sehingga bisa digunakan untuk pengguna Adobe Flash dan After Effects CS4, CS5, CS6, CC.&lt;/p&gt;
 &lt;p&gt;*Bonus pada buku fisik (CD, voucher, pembatas buku) tidak disertakan dalam buku digital (e-book)&lt;/p&gt;</t>
  </si>
  <si>
    <t>eca7760d-6601-4aaa-9ef9-18ef620af508</t>
  </si>
  <si>
    <t>Cerdas Asuransi â€“ Investasi Proteksi</t>
  </si>
  <si>
    <t>Budi Untung</t>
  </si>
  <si>
    <t>978-979-29-5217-9</t>
  </si>
  <si>
    <t>978-979-29-7953-4</t>
  </si>
  <si>
    <t>&lt;p&gt;Dalam menjalani kehidupan ini, kita semua pasti dihadapkan dengan risiko. Ada risiko yang melekat pada dirinya, ada pula risiko yang terkait dengan harta benda, aset, atau kekayaan. Oleh karena itu, asuransi diperlukan untuk melindungi diri dan harta bendanya. Seorang kepala keluarga tidak perlu khawatir akan masa depan istri dan anaknya jika sesuatu hal buruk menimpa hidupnya. Tentunya, untuk menentukan pilihan asuransi Anda, ketahui dulu kebutuhan, jenis dan karakteristik produk, beserta manfaat yang bisa Anda dapatkan. Agar Anda mantap memilih, memperdalam pengetahuan produk asuransi di buku ini untuk mendapatkan keterangan detail tentang produk asuransi yang lain. Bacalah buku ini dan Anda akan mendapatkan penjelasan secara komprehensif.&lt;/p&gt;</t>
  </si>
  <si>
    <t>90d1c74c-3deb-4d0b-a3d4-d1d50256eca7</t>
  </si>
  <si>
    <t>Membangun Aplikasi Shop Online dengan Codeigniter untuk Pemula</t>
  </si>
  <si>
    <t>Cahya Dyazin</t>
  </si>
  <si>
    <t>978-979-29-5205-6</t>
  </si>
  <si>
    <t>978-979-29-7954-1</t>
  </si>
  <si>
    <t>&lt;p&gt;Apakah Anda pernah berbelanja di internet? Atau bahkan sering berbelanja di internet? Internet memang bukan hanya menjadi tempat untuk mencari sebuah informasi atau untuk berkomunikasi. Saat ini internet sudah sering dimanfaatkan oleh banyak orang sebagai media dalam berbisnis. Banyak sekali orang yang berjualan di internet. Shopping online, begitulah kita menyebutnya. Buku ini diperuntukkan untuk tingkat pemula sampai menegah.&lt;/p&gt;
 &lt;p&gt;Buku ini membahas bagaimana cara membangun sebuah aplikasi toko online sederhana buatan sendiri dengan menggunakan PHP Framework CodeIgniter. Peralatan pendukung yang dipakai pada pembuatan aplikasi ini di antaranya adalah:&lt;/p&gt;
 &lt;p&gt;Spesifikasi kode yang akan digunakan:&lt;/p&gt;
 &lt;p&gt;PHP 5.4.4&lt;/p&gt;
 &lt;p&gt;MySQL 3.5.2&lt;/p&gt;
 &lt;p&gt;CodeIgniter 2.1.4 (available version 2.2.0 Bootstrap 3.0 JS Easy Notification. Library grocery CRUD 1.4.1 TimThumb&lt;/p&gt;
 &lt;p&gt;Spesifikasi alat-alat yang akan digunakan:&lt;/p&gt;
 &lt;p&gt;XAMPP 1.8.0 (PHP 5.4.4 + Mysql 3.5.2&lt;/p&gt;
 &lt;p&gt;Notepad++&lt;/p&gt;
 &lt;p&gt;Browser Google Chrome V.39&lt;/p&gt;
 &lt;p&gt;*Bonus pada buku fisik (CD, voucher, pembatas buku) tidak disertakan dalam buku digital (e-book)&lt;/p&gt;</t>
  </si>
  <si>
    <t>3cba3539-b1a7-4646-b7b3-f817420ff85a</t>
  </si>
  <si>
    <t>Grow Your Own Kitchen Spice - Panduan Praktis Menanam 28 Tanaman Bumbu Dapur Populer di Pekarangan</t>
  </si>
  <si>
    <t>Cahyo Saparinto &amp; Rini Susiana</t>
  </si>
  <si>
    <t>978-979-29-4766-3</t>
  </si>
  <si>
    <t>978-979-29-7956-5</t>
  </si>
  <si>
    <t>&lt;p&gt;Bumbu dapur sangat dibutuhkan sebagai penyedap masakan. Masakan dari mana saja berasal pasti akan menggunakan bumbu sebagai penyedapnya. Bumbu dapur tak hanya berfungsi sebagai penyedap saja, tetapi juga dapat memberikan tambahan gizi, menjaga kesehatan, dan membantu dalam pengendalian penyakit. Tidak ada salahnya bila anda dapat menanam sendiri beragam atau salah satu bumbu dapur, sehingga anda dapat memanfaatkannya sewaktu-waktu sebagai bumbu atau tambahan bumbu penyedap masakan. Selain dapat menghemat, juga bernilai sebagai pembelajaran dalam bercocok tanam. Bagai ibarat sedia payung sebelum hujan, hingga sekali merengkuh dua tiga pulau terlampaui. Cobalah bertanam sendiri mulai sekarang.&lt;/p&gt;</t>
  </si>
  <si>
    <t>c38aad61-01fb-4fbe-9449-de6906bcf0a8</t>
  </si>
  <si>
    <t>Sukses Bisnis dan Beternak Sapi Perah â€“ Menuju Negara Swasembada dan Pengekspor Susu</t>
  </si>
  <si>
    <t>Chaidir Bakri Dan Cahyo Saparinto</t>
  </si>
  <si>
    <t>978-979-29-4770-0</t>
  </si>
  <si>
    <t>978-979-29-7957-2</t>
  </si>
  <si>
    <t>&lt;p&gt;Buku ini menyajikan secara lengkap agribisnis sapi perah mulai dari prospek usaha &amp;amp; mengenal jenis sapi perah yang baik, konsep agribisnis &amp;amp; manajemen bisnis sapi perah, manajemen produksi sapi perah dari bibit sampai paska produksi, meramu pakan berkualitas, manajemen kesehatan &amp;amp; usaha sapi perah terpadu, pengolah, pemasaran &amp;amp; analisis usaha. Buku ini disajikan cukup sederhana. Anda dapat dengan mudah mempelajari dan memahami isi buku ini serta mempraktikkannya di lapangan atau di peternakan Anda. Selamat menjadi peternak sapi perah yang sukses menuju Indonesia menjadi negara swasembada susu, pengekspor susu, dan bebas dari impor susu.&lt;/p&gt;</t>
  </si>
  <si>
    <t>ddfabfcd-fffc-4a2c-b221-95fecd93f189</t>
  </si>
  <si>
    <t>FRANCHISE TOP SECRET â€“ Ramuan Sukses Bisnis WARALABA Sepanjang Masa</t>
  </si>
  <si>
    <t>Cita Yustisia Serfiyani, R. Serfianto D. Purnomo, Iswi Hariyani</t>
  </si>
  <si>
    <t>978-979-29-5317-6</t>
  </si>
  <si>
    <t>978-979-29-7962-6</t>
  </si>
  <si>
    <t>15.5 MB</t>
  </si>
  <si>
    <t>&lt;p&gt;Adakah cara aman untuk memulai bisnis?&lt;br /&gt;
 Bila Anda merasa khawatir dengan jiwa entrepreneurship Anda, sangat tepat bila Anda menjalankan bisnis franchise. Franchise adalah cara yang sangat aman bagi para pemula dalam bisnis. Bahkan saat ini beberapa subsektor Ekonomi Kreatif juga bisa dikembangkan menjadi bisnis franchise.&lt;/p&gt;
 &lt;p&gt;Di dalam buku ini, anda dapat memahami prospek bisnis waralaba; pelaku waralaba (franchisor dan franchisee); regulasi, perjanjian dan prospektus sampai penyelesaian sengketa bisnis waralaba; kaitan waralaba dan ekonomi kreatif - bisnis daring - MLM - HAKI - UU anti monopoli; hingga kisah-kisah sukses pelaku bisnis waralaba asing dan lokal, dilengkapi juga dengan daftar konsultan waralaba, waralaba lokal &amp;amp; asing &amp;lt; rp 100 juta serta UU &amp;amp; peraturan terbaru tentang bisnis waralaba&lt;/p&gt;
 &lt;p&gt;Buku ini cocok dibaca oleh dosen, mahasiswa, peneliti, pengusaha, notaris, konsultan, pemilik HAKI (pencipta, inovator, pendesain), franchisor dan franchisee, pelaku ekonomi kreatif serta pejabat, legislator, penegak hukum dan masyarakat luas.&lt;/p&gt;</t>
  </si>
  <si>
    <t>659aa09d-1d53-4ee6-8b93-41ebac4b0874</t>
  </si>
  <si>
    <t>NEKAD Bisnis TOUR dan TRAVEL</t>
  </si>
  <si>
    <t>Daniel Teguh Kurniawanto</t>
  </si>
  <si>
    <t>978-979-29-5179-0</t>
  </si>
  <si>
    <t>978-979-29-7968-8</t>
  </si>
  <si>
    <t>17.8 MB</t>
  </si>
  <si>
    <t>&lt;p&gt;Menurut survey, Indonesia adalah salah satu negara yang mempunyai jiwa enterpreneurshipnya sangat rendah dibandingkan wilayah asia lainnya. Oleh sebab itu, melalui buku ini kami bertujuan mengedukasi orang Indonesia agar NEKAD berwiraswasta melalui bisnis TOUR dan TRAVEL dari Modal MINUS tapi UNTUNG BESAR dalam Waktu SINGKAT. Prospek usaha tour &amp;amp; travel sekarang dan di masa depan sangat menjanjikan, tetapi banyak orang yang sulit mendapatkan fasilitas &amp;amp; support. Buku ini akan memberikan anda informasi, tips dan trik NEKAD berbisnis TOUR dan TRAVEL plus caranya keliling dunia GRATIS berdasarkan rahasia Pengalaman NYATA bukan abal-abal! Siapapun bisa berbisnis TOUR dan TRAVEL ini, mulai dari ibu rumah tangga, pelajar, mahasiswa, karyawan, sekretaris, bisnis owner, atau sekedar side job dijalankan di rumah atau pekerjaan sampingan sambil bekerja di kantor, digabung dengan usaha yang sudah ada, atau pekerjaan utama dengan buka konter. SALAM NEKAD!!!&lt;/p&gt;</t>
  </si>
  <si>
    <t>fceec6c6-cc1f-4893-aa44-a857e0dd83cc</t>
  </si>
  <si>
    <t>Penerapan Visualisasi 3D Dengan Autodesk Maya</t>
  </si>
  <si>
    <t>Dhani Ariatmanto dan Abisika Yoga Erlangga</t>
  </si>
  <si>
    <t>978-979-29-5166-0</t>
  </si>
  <si>
    <t>978-979-29-7974-9</t>
  </si>
  <si>
    <t>&lt;p&gt;Buku &lt;em&gt;Penerapan Visualisasi 3D Dengan Autodesk Maya&lt;/em&gt; ini berisi langkah-langkah praktis pembuatan objek 3D. Pembahasan dalam buku ini mencakup proses pemodelan, pemberian tekstur, pembuatan &lt;em&gt;mapping&lt;/em&gt;, dan penempatan &lt;em&gt;materialing&lt;/em&gt; menggunakan Autodesk Maya. &lt;em&gt;Software&lt;/em&gt; Maya jamak digunakan untuk keperluan 3D modeling, animasi, efek, serta solusi render untuk berbagai keperluan, misalnya desain produk, pembuatan game, hingga pembuatan film. Pemodelan merupakan aset penting dalam &lt;em&gt;environment&lt;/em&gt; 3D.&lt;/p&gt;
 &lt;p&gt;Langkah-langkah yang penulis sajikan dalam buku ini memuat proses pemodelan dari awal, pemberian tekstur, hingga menyiapkan &lt;em&gt;materialing&lt;/em&gt;. Objek yang dieksplorasi dalam buku ini adalah objek 3D kapak, palu, dan tangki. Ketiga objek tersebut merupakan ragam contoh &lt;em&gt;environment&lt;/em&gt; dalam suatu game. Langkah-langkah yang disajikan buku ini dapat pembaca terapkan dalam pembuatan objek lainnya.&lt;/p&gt;
 &lt;p&gt;&amp;nbsp;&amp;nbsp;&amp;nbsp;&amp;nbsp;&amp;nbsp;&amp;nbsp;&amp;nbsp;&amp;nbsp;&amp;nbsp;&amp;nbsp;&amp;nbsp;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&lt;p&gt;*Bonus pada buku fisik (CD, voucher, pembatas buku) tidak disertakan dalam buku digital (e-book)&lt;/p&gt;
 &lt;p&gt;&amp;nbsp;&lt;/p&gt;
 &lt;p&gt;&amp;nbsp;&lt;/p&gt;
 &lt;p&gt;&amp;nbsp;&lt;/p&gt;</t>
  </si>
  <si>
    <t>d11ace25-0d57-4f05-993b-cf8a52246bea</t>
  </si>
  <si>
    <t>One Autumn â€“ Apakah Akan Kutemukan Kesejatian Cinta pada Satu Musim Gugur?</t>
  </si>
  <si>
    <t>Dian Agustin</t>
  </si>
  <si>
    <t>978-979-29-4701-4</t>
  </si>
  <si>
    <t>978-979-29-7975-6</t>
  </si>
  <si>
    <t>&lt;p&gt;ANGIN musim gugur bertiup kencang, menggugurkan daun-daun kuning kemerahan dari dahannya. Angin yang mampu membuat tubuh seorang gadis bermata bulat penuh itu menggigil lantas merapatkan mantel putih yang membalut tubuh proporsionalnya. Ia berjalan santai, menyaruk setiap tumpukan daun yang ia lewati. Gadis cantik ini memang penyuka musim gugur.&lt;br /&gt;
 LILYANA MIZUKI&amp;mdash;Lili&amp;mdash;bekerja di Departemen Kebudayaan dan Pariwisata di Jepang. Pekerjaan yang seringkali memaksanya untuk keluar-masuk Negeri Sakura. Namun, siapa sangka pekerjaannya ini justru menuntunnya bertemu dengan seorang laki-laki berdarah Prancis-Jepang bernama Okta Havre? Laki-laki bertubuh tegap dengan pendar biru safir yang menawan.&lt;br /&gt;
 ***&lt;br /&gt;
 Apakah cinta akan menunjukkan jalannya? Dengan sebuah ketulusan, apakah cinta juga akan menemukan kesejatiannya? Ketika takdir mulai memainkan perannya, apakah juga akan mempersatukan mereka dengan kekuatan sebuah rasa bernama cinta? Kisah cinta di bawah satu musim di Kyoto, musim gugur.&lt;/p&gt;</t>
  </si>
  <si>
    <t>e302d31f-6225-4a5d-8cd6-7a7c27d250c1</t>
  </si>
  <si>
    <t>Buku Pintar Akuntansi Perbankan dan Lembaga Keuangan Syariah</t>
  </si>
  <si>
    <t>Djoko Muljono</t>
  </si>
  <si>
    <t>978-979-29-5081-6</t>
  </si>
  <si>
    <t>978-979-29-7976-3</t>
  </si>
  <si>
    <t>&lt;p&gt;Kegiatan usaha yang berlandaskan Syariah berkembang sangat cepat, mengiringi perkembangan kegiatan usaha syariah tersebut, dituntut perkembangan Akuntansi juga cepat sehingga Laporan Keuangan dalam bidang syariah dapat dibuat sesuai dengan standar yang sama dan benar.&lt;/p&gt;
 &lt;p&gt;Akuntansi syariah, merupakan akuntansi yang dipergunakan untuk melakukan pencatatan, penggolongan, pelaporan keuangan dari kegiatan usaha syariah, juga terus berkembang dengan munculnya berbagai kegiatan usaha baru dan juga penafsiran baru pada berbagai kegiatan usaha syariah. Perpajakan diperlakukan Mutatis Muntadis pada kegiatan usaha syariah atau dipersamakan dengan kegiatan konvensional, sehingga aturan perpajakan juga akan mengikuti hakikat pada kegiatan syariah, demikian juga kegiatan usaha syariah juga akan mengikuti ketentuan umum perpajakan, sehingga akan diperoleh azas keadilan dalam perlakuan perpajakan.&lt;/p&gt;
 &lt;p&gt;Buku ini membahas berbagai dinamisasi dari perkembangan kegiatan usaha syariah, dari akuntansi sampai perpajakannya, sehingga diharapkan dapat memberi pandangan kepada praktisi kegiatan usaha syariah pada perpajakan, dan sebaliknya aparat perpajakan juga mendapat pandangan lebih jauh mengenai kegiatan usaha syariah.&lt;/p&gt;</t>
  </si>
  <si>
    <t>f204b318-8a3e-46fd-bf75-aa5eff0278fc</t>
  </si>
  <si>
    <t>Dokter Blusukan â€“ Kisah Nyata Pengabdian Dokter</t>
  </si>
  <si>
    <t>Ahmad R.S</t>
  </si>
  <si>
    <t>978-979-29-5085-4</t>
  </si>
  <si>
    <t>978-979-29-7978-7</t>
  </si>
  <si>
    <t>Motivasi &amp; Inspirasi</t>
  </si>
  <si>
    <t>&lt;p&gt;Buku ini menarik karena sangat bermanfaat bukan hanya bagi insan medis, tetapi juga bagi masyarakat umum. Buku ini akan menambah wawasan dan semangat para teman sejawat dan insan medis di Indonesia. Sedangkan bagi masyarakat umum, akan memberikan gambaran tentang sekelumit tantangan yang dihadapi dokter dalam menyelamatkan pasien. Buku ini memberi gambaran pengalaman hidup yang ditempuh para dokter di Indonesia, yang berani melakukan &amp;quot;blusukan&amp;quot; (dalam arti: masuk) ke daerah-daerah pedalaman yang membutuhkan khususnya di pedesaan dan lokasi-lokasi yang sangat terpencil lainnya. Dengan bertujuan untuk bertemu dengan masyarakat dan mengatasi masalah-masalah kesehatan yang terjadi di daerah tersebut.&lt;/p&gt;
 &lt;p&gt;Tantangan dalam menangani setiap kasus bukan hanya pada kondisi pasien tapi juga terletak pada keterbatasan alat, tenaga serta kondisi geografis daerah yang masih dalam kategori sangat terpencil. Nilai-nilai kemanusian yang tertuang dalam setiap kisah nyata dalam buku ini akan membuka hati kita sebagai insan medis untuk memberikan pelayanan yang terbaik serta kasih yang tulus dalam melayani setiap pasien. Selain itu, akan mengajak kalangan masyarakat umum untuk menilai dengan objektif citra dan perjuangan para dokter di Indonesia dan bersama-sama mendukung para dokter dan kalangan kesehatan lainnya untuk memajukan dunia kesehatan di Indonesia.&lt;/p&gt;
 &lt;p&gt;&amp;nbsp;&lt;/p&gt;</t>
  </si>
  <si>
    <t>d5274654-cab1-4d8b-a5fc-3b26ba9f32b1</t>
  </si>
  <si>
    <t>Living Good &amp; Healthy â€“ Sehat Lahir Batin</t>
  </si>
  <si>
    <t>dr. Iskandar Junaidi</t>
  </si>
  <si>
    <t>978-979-29-4250-7</t>
  </si>
  <si>
    <t>978-979-29-7980-0</t>
  </si>
  <si>
    <t>&lt;p&gt;Kualitas seseorang ditentukan oleh&amp;nbsp; jiwa, emosi, dan nalar yang sehat. Semakin terbukti bahwa &lt;em&gt;soul is the way to get better health dan great life&lt;/em&gt;&amp;mdash;jalan untuk mendapatkan kehidupan yang sehat dan bermakna. Pemahaman hidup dalam keseimbangan antara batin, jiwa, dan nalar, serta membangun kecerdasan emosional dan spiritual akan dibahas secara lugas dan tuntas dalam buku &lt;em&gt;Sehat Lahir Batin&lt;/em&gt;.&lt;/p&gt;
 &lt;p&gt;Kami yakin bahwa para pembaca akan memperoleh banyak informasi yang berguna bagi upaya peningkatan kesehatan lahir dan batin dengan lebih baik lagi. Manfaatnya jelas, Anda akan mengalami pencerahan batin, memperoleh hidup yang memuaskan dan bermakna karena menemukan tujuan hidup yang sejati melalui pemanfaatan potensi unik diri. Disajikan pola dan resep sup sehat 7 rasa untuk mampu menerapkan keseimbangan batin, emosi, dan nalar.&lt;/p&gt;
 &lt;p&gt;Semoga Anda sehat luar dan dalam: SEHAT LAHIR DAN BATIN&lt;/p&gt;
 &lt;p&gt;&amp;nbsp;&amp;nbsp;&amp;nbsp;&amp;nbsp;&amp;nbsp;&amp;nbsp;&amp;nbsp;&amp;nbsp;&amp;nbsp;&amp;nbsp;&amp;nbsp;&lt;/p&gt;
 &lt;p&gt;&amp;nbsp;&lt;/p&gt;
 &lt;p&gt;&amp;nbsp;&lt;/p&gt;
 &lt;p&gt;&amp;nbsp;&lt;/p&gt;
 &lt;p&gt;&amp;nbsp;&lt;/p&gt;
 &lt;p&gt;&amp;nbsp;&lt;/p&gt;
 &lt;p&gt;&amp;nbsp;&lt;/p&gt;
 &lt;p&gt;&amp;nbsp;&lt;/p&gt;
 &lt;p&gt;&amp;nbsp;&lt;/p&gt;
 &lt;p&gt;&amp;nbsp;&lt;/p&gt;
 &lt;p&gt;&amp;nbsp;&lt;/p&gt;</t>
  </si>
  <si>
    <t>b00d6769-0b7f-4b8a-a5d4-df1fc1eb99c8</t>
  </si>
  <si>
    <t>Farmakologi Demystified</t>
  </si>
  <si>
    <t>Mary Kamiensky &amp; James Keogh</t>
  </si>
  <si>
    <t>978-979-29-4289-7</t>
  </si>
  <si>
    <t>978-979-29-7981-7</t>
  </si>
  <si>
    <t>&lt;p&gt;Mendambakan pekerjaan menjanjikan di bidang kesehatan yang sedang tumbuh pesat? Sebelum Anda lulus dan mendapatkan izin resmi, Anda harus menempuh kuliah-kuliah wajib farmakologi yang menantang. Untungnya, Anda tidak perlu merasa terintimidasi ataupun bingung. Dalam buku &lt;em&gt;Farmakologi DeMYSTiFieD&lt;/em&gt; ini, Dr. Mary Kamienski&amp;ndash;&amp;ndash;seorang praktisi perawat&amp;ndash;&amp;ndash;bersama dengan Jim Keogh, seorang penulis lebih dari 60 buku &lt;em&gt;best-seller&lt;/em&gt;, memberikan sebuah cara yang cepat, mudah, dan praktis bagi Anda yang bukan berasal dari jurusan farmakologi, untuk menguasai subjek yang sulit ini.&lt;/p&gt;
 &lt;p&gt;&lt;em&gt;Farmakologi DeMYSTiFieD&lt;/em&gt; mulai dengan menjelaskan konsep dan praktik secara utuh dalam bahasa sehari-hari yang mudah dipahami. Kemudian, panduan unik ini akan menuntun Anda&amp;mdash;dengan kemampuan Anda sendiri&amp;mdash;untuk menguasai istilah-istilah dan keahlian medis formal yang diperlukan sewaktu ujian maupun di pekerjaan. Ringkasan yang berisi poin-poin penting, informasi-informasi dasar, kuis di setiap akhir bab, dan &amp;ldquo;ujian akhir&amp;rdquo; di dalam buku ini akan memperkuat pembelajaran Anda sepanjang waktu dan menjamin kesuksesan Anda.&lt;/p&gt;</t>
  </si>
  <si>
    <t>01eba412-c4eb-4a08-8d83-3540cf91d162</t>
  </si>
  <si>
    <t>Buku Panduan Vegan Bagi Buah Hati â€“ Buah Hati Tumbuh Cerdas &amp; Sehat</t>
  </si>
  <si>
    <t>Susianto &amp; Chindy Tanjung</t>
  </si>
  <si>
    <t>978-979-29-5245-2</t>
  </si>
  <si>
    <t>978-979-29-7984-8</t>
  </si>
  <si>
    <t>&lt;p&gt;Buku Panduan Vegan bagi Buah Hati ini berisi kumpulan informasi dan fakta terkait dengan pola makan berbasis nabati pada anak-anak disertai sharing dari anak-anak yang melakoni pola ini. Buku ini tidak melulu bagi para vegetarian, tetapi juga sangat penting diketahui untuk para orang tua yang pasti menginginkan buah hatinya untuk dapat tumbuh dengan cerdas dan sehat. Buku ini sangat tepat untuk dibaca. Dari buku ini, kita mengetahui bahwa ternyata tidak sedikit manfaat yang dapat diperoleh jika sejak dini pola vegan sudah dapat diterapkan pada anak-anak, salah satunya adalah mencegah pubertas dini, yang nota bene menurunkan resiko penyakit-penyakit kanker terkait hormon seperti kanker payudara, penyakit sindrom metabolik, penyakit kardiovaskular. Anak-anak yang dibesarkan dengan pola makan berbasis nabati ini pun dalam perkembangannya terbukti sehat, cerdas baik intelektual maupun secara mental, bahkan cenderung lebih cerdas dan matang secara emosi.&lt;/p&gt;</t>
  </si>
  <si>
    <t>4af71d16-da56-4e2d-b32e-8164c621e8cf</t>
  </si>
  <si>
    <t>45 Penyakit yang Sering Hinggap Pada Anak</t>
  </si>
  <si>
    <t>Yekti Mumpuni &amp; Romiyanti</t>
  </si>
  <si>
    <t>978-979-29-4719-9</t>
  </si>
  <si>
    <t>978-979-29-7985-5</t>
  </si>
  <si>
    <t>&lt;p&gt;Anak-anak di bawah usia lima tahun (balita) sangat rentan terhadap berbagai macam penyakit. Hal ini disebabkan sistem imunitas atau kekebalan tubuh mereka belum terbangun dengan sempurna. Sebagian besar penyakit yang menyerang anak-anak tidak berbahaya, penyakit-penyakit ini hanya menimbulkan gangguan sementara yang memberikan rasa tidak nyaman untuk beberapa waktu seperti alergi, infeksi saluran pernafasan atas, infkesi, radang dan penyakit kulit. Akan tetapi ada juga beberapa jenis penyakit yang berbahaya dan bahkan mungkin bisa mengancam jiwa jika tidak ditangani dengan baik. Sementara contoh penyakit yang berbahaya pada anak adalah tuberkulosis, campak, meningitis, pneumonia, dan demam tifoid.&lt;/p&gt;
 &lt;p&gt;Buku ini membahas pelbagai penyakit tersebut diatas, lengkap dengan gejala , penanganan dan pencegahannya. Satu per satu, sebanyak 45 penyakit, termasuk macam-macam alergi yang biasa menyerang anak usia balita.&lt;/p&gt;
 &lt;p&gt;Semoga buku ini bermanfaat.&lt;/p&gt;</t>
  </si>
  <si>
    <t>05fb8a8e-50cb-4445-a1d3-de01a15d0e6f</t>
  </si>
  <si>
    <t>CEKAL (Cegah &amp; Tangkal) Sampai Tuntas Demam Berdarah</t>
  </si>
  <si>
    <t>Yekti Mumpuni &amp; Widayati Lestari</t>
  </si>
  <si>
    <t>978-979-29-5056-4</t>
  </si>
  <si>
    <t>978-979-29-7986-2</t>
  </si>
  <si>
    <t>12.9 MB</t>
  </si>
  <si>
    <t>&lt;p&gt;Demam berdarah adalah penyakit yang cukup tinggi terjadi di Indonesia. Penyakit ini tergolong penyakit akut yang disebabkan oleh nyamuk Aedes Aygepty dan aedes Albopicus betina. Tak jarang penyakit ini juga termasuk kategori mematikan apabila tidak segera ditangani baik melalui tindakan medis maupun herbal. Dapat diderita oleh setiap orang baik itu manusia dewasa,anak-anak maupun bayi.&lt;/p&gt;
 &lt;p&gt;Banyak hal yang memicu penyebaran demam berdarah seperti kurang menjaga kebersihan lingkungan, ataupun tidak adanya kerjasama dari berbagai fihak untuk menjaga kebersihan lingkungan sehingga mengakibatkan meningkatnya perkembangbiakan idak nyamuk demam berdarah.&lt;/p&gt;
 &lt;p&gt;Di dalam buku ini dibahas pengertian demam berdarah,penyebab-penyebabnya,cara penanganannya, managemen kesehatan pribadi sampai trik dan tips agar terbebas dari penyakit demam berdarah, karena tidak jarang penyakit ini membawa kepada kematian.&lt;/p&gt;
 &lt;p&gt;Buku &amp;ldquo;&lt;strong&gt;Cara Jitu Mengatasi Demam Berdarah&lt;/strong&gt;&amp;ldquo; ini dengan jelas memberikan informasi dan pengetahuan mengenai seluk beluk demam berdarah sehingga penyakit demam berdarah bisa dicegah dan bisa dilakukan penanganan dengan baik.&lt;/p&gt;</t>
  </si>
  <si>
    <t>83ac58f6-5e1b-49f3-831b-10a3457dfca2</t>
  </si>
  <si>
    <t>4 Tepat 5 Sempurna: Perawatan Agar Gigi Sehat dan Sempurna</t>
  </si>
  <si>
    <t>DokterGigiGaul &amp; drg. Agam Ferry Erwana</t>
  </si>
  <si>
    <t>978-979-29-5016-8</t>
  </si>
  <si>
    <t>978-979-29-7989-3</t>
  </si>
  <si>
    <t>&lt;p&gt;Karena kebutuhan informasi tersebut, DokterGigiGaul memutuskan untuk menjadi salah seorang pelopor untuk menyediakan informasi-informasi yang diperlukan tersebut dengan membuat suatu rumusan yang mudah diingat dan dipalikasikan oleh masyarakat dalam karyannya yang terkini 4 Tepat 5 Sempurna: Perawatan Agar Gigi Sehat &amp;amp; Sempurna. Semoga Bermanfaat dan gigi makin sehat dan sempurna&lt;/p&gt;</t>
  </si>
  <si>
    <t>29a2b6dc-eacc-4dd7-b163-768f0b6a7a2d</t>
  </si>
  <si>
    <t>Beternak Burung Sriti dan Walet Satu Atap â€“ Berdasarkan Pengalaman Penulis Selama 35 Tahun dalam Bidang Perwaletan di Indonesia dan Asia</t>
  </si>
  <si>
    <t>Wheindrata HS</t>
  </si>
  <si>
    <t>978-979-29-5053-3</t>
  </si>
  <si>
    <t>978-979-29-7990-9</t>
  </si>
  <si>
    <t>&lt;p&gt;Buku ini membahas tentang satu-satunya teknik terobosan terbaru dan termodern dengan melakukan jalan pintas untuk dapat meningkatkan populasi burung Seriti dan burung Walet secara serentak dan cepat, serta praktis dan mudah dipahami. Teknik ini dapat dengan mudah mempercepat dan memperluas penyebaran seluruh kelompok burung seriti maupun burung walet yang bandel, yang akan segera mulai mau menempati dan memenuhi seluruh ruangan-ruangan didalam kandang burung waletnya yang selalu kosong abadi. Hasilnya akan sangat memuaskan bagi semua pemilik kandang burung walet yang menekuninya. Dimana akan membuat seluruh kandang burung walet menjadi cepat berhasil dan semua ruangannya akan cepat terisi penuh dengan sarang burung walet yang berkwalitas unggul. Dengan melakukan metode satu atap ini akan mempercepat keberhasilan sebuah kandang burung walet, dan untuk perkembangan kedepannya akan selalu meningkat terus. Sehingga produksinya akan selalu berlimpah dan untung.&lt;/p&gt;</t>
  </si>
  <si>
    <t>fab04c62-3ed5-4911-806b-f9f45af45539</t>
  </si>
  <si>
    <t>SPSS 22: Pengolahan Data Terpraktis</t>
  </si>
  <si>
    <t>Duwi Priyatno</t>
  </si>
  <si>
    <t>978-979-29-4300-9</t>
  </si>
  <si>
    <t>978-979-29-7991-6</t>
  </si>
  <si>
    <t>&lt;p&gt;Buku ini berbicara tentang bagaimana menyelesaikan masalah-masalah dan metode statistik dengan memakai software IBM SPSS 22.&amp;nbsp;&lt;br /&gt;
 Dengan buku ini, diharapkan para pembaca dapat mengolah data statistik akan jauh lebih mudah dan tidak perlu menghitung dengan rumus-rumus. Kita hanya tinggal mengatur data dan menginput di program tersebut kemudian memilih alat analisis yang cocok, dan hasilnya adalah output berupa tabel-tabel atau grafik yang Anda kehendaki.&lt;br /&gt;
 Bab yang dibahas dalam buku ini antara lain adalah :&lt;br /&gt;
 &amp;bull; Analisis Frekuensi, Deskriptif, Dan Eksplorasi&lt;br /&gt;
 &amp;bull; Analisis Crosstabs Dan Uji Chi Square&lt;br /&gt;
 &amp;bull; Uji Instrumen Data Kuisioner&lt;br /&gt;
 &amp;bull; Uji Asumsi Dasar&lt;br /&gt;
 &amp;bull; Uji Asumsi Klasik Regresi&lt;br /&gt;
 &amp;bull; Analisis Korelasi Dan Regresi Linier&lt;br /&gt;
 &amp;bull; Uji Beda Dua Rata-Rata Dan One Way Anova&lt;br /&gt;
 &amp;bull; Analisis Jalur (Path Analysis)&lt;/p&gt;</t>
  </si>
  <si>
    <t>ee8ebcd5-5ec8-4471-abae-3bef274df11b</t>
  </si>
  <si>
    <t>Kumpulan Cerita Anak: Asyiknya Matematika</t>
  </si>
  <si>
    <t>Dwi Rahmawati</t>
  </si>
  <si>
    <t>978-979-29-4648-2</t>
  </si>
  <si>
    <t>978-979-29-7994-7</t>
  </si>
  <si>
    <t>10.6 MB</t>
  </si>
  <si>
    <t>&lt;p&gt;Buku ini berisi kumpulan cerita anak yang mengupas betapa asyiknya Matematika. Saat bermain pun, tanpa sadar, anak sedang belajar konsep matematika, yaitu; mengenal bentuk geometri, pecahan sederhana, membaca jam dan kalender, mengenal lambang bilangan, mengukur dan membandingkan berat benda, dan masih banyak lagi. Dalam buku ini, konsep matematika disampaikan melalui cerita yang menyenangkan. Setelah membaca cerita, anak-anak bisa mengukur seberapa dalam pemahaman mereka melalui permainan seru di setiap akhir cerita. Mau tahu ceritanya seru lainnya? Yuk, baca buku ini!&lt;/p&gt;</t>
  </si>
  <si>
    <t>b283a019-4a4c-4a57-873d-568f5eaa94d3</t>
  </si>
  <si>
    <t>Zend Framework 2.X: Solusi Mempercepat Pengembangan Aplikasi Berbasis Web dengan PHP 5.x Framework</t>
  </si>
  <si>
    <t>Edison Siregar</t>
  </si>
  <si>
    <t>978-979-29-5149-3</t>
  </si>
  <si>
    <t>978-979-29-7997-8</t>
  </si>
  <si>
    <t>8.7 MB</t>
  </si>
  <si>
    <t>&lt;p&gt;Zend Framework merupakan framework yang dikembangkan menggunakan bahasa pemrograman PHP 5.x. Zend Framework sudah bersifat full OOP (Object Oriented Programming), terdiri dari library yang bisa digunakan untuk membangun aplikasi berbasis web dengan cepat. Saat ini perkembangan aplikasi berbasis web sudah lebih mendominasi pasar software. Para pelaku usaha umumnya sudah mulai meninggalkan aplikasi berbasis desktop karena alasan efektivitas. Aplikasi desktop umumnya hanya efektif digunakan untuk lingkup kerja terbatas seperti intranet. Sedangkan aplikasi berbasis web memiliki lingkup kerja yang tidak terbatas sehingga akan sangat efektif untuk pelaku bisnis dengan mobilitas kerja yang tinggi. Semoga kehadiran buku ini dapat membantu para pembaca sekalian mengerti konsep dasar pengembangan&lt;/p&gt;</t>
  </si>
  <si>
    <t>0ab8b53c-b24b-4d84-848b-05aca78f19f5</t>
  </si>
  <si>
    <t>Mudah Mengelola Proyek dan Pembukuannya Menggunakan Microsoft Office Project dan MYOB Accounting</t>
  </si>
  <si>
    <t>Eko Hari Atmoko &amp; Aftoni Sutanto</t>
  </si>
  <si>
    <t>978-979-29-4713-7</t>
  </si>
  <si>
    <t>978-979-29-7999-2</t>
  </si>
  <si>
    <t>16.4 MB</t>
  </si>
  <si>
    <t>&lt;p&gt;Buku ini membahas tool yang mempermudah manajemen proyek. Buku ini cocok untuk semua jenis usaha yang berhubungan dengan pekerjaan berdasarkan proyek seperti:&lt;/p&gt;
 &lt;ul&gt;
 &lt;li&gt;konstruksi&lt;/li&gt;
 &lt;li&gt;organisasi nirlaba&lt;/li&gt;
 &lt;li&gt;event organiser (eo)&lt;/li&gt;
 &lt;li&gt;dan semua jenis pekerjaan berdasar proyek lainnya&lt;/li&gt;
 &lt;/ul&gt;
 &lt;p&gt;Fungsi dari tool yang dibahas di dalam buku dapat digunakan untuk membantu Anda sebagai manajer proyek atau bisnis owner untuk mengelola:&lt;/p&gt;
 &lt;ul&gt;
 &lt;li&gt;&lt;strong&gt;Resource &lt;/strong&gt;(Sumber Daya)&lt;/li&gt;
 &lt;/ul&gt;
 &lt;p&gt;Material, tenaga kerja, dan mesin&lt;/p&gt;
 &lt;ul&gt;
 &lt;li&gt;&lt;strong&gt;Time&lt;/strong&gt; (Waktu)&lt;/li&gt;
 &lt;/ul&gt;
 &lt;p&gt;Jadwal pekerjaan dari mulai sampai dengan selesai&lt;/p&gt;
 &lt;ul&gt;
 &lt;li&gt;&lt;strong&gt;Cost&lt;/strong&gt; (Biaya)&lt;/li&gt;
 &lt;/ul&gt;
 &lt;p&gt;Biaya yang timbul dari masing-masing pekerjaan&lt;/p&gt;
 &lt;ul&gt;
 &lt;li&gt;&lt;strong&gt;Accounting Report&lt;/strong&gt; (Laporan Akutansi Proyek)&lt;/li&gt;
 &lt;/ul&gt;
 &lt;p&gt;Laporan laba rugi per-proyek, neraca, arus kas dan semua biaya yang muncul&lt;/p&gt;
 &lt;p&gt;Dengan bantuan software sebagai tool manajemen proyek yang dibahas dalam buku ini, pengelolaan proyek yang sedang dijalankan akan semakin mudah. Tujuannya untuk monitoring dan efesiensi biaya proyek perusahaan atau organisasi.&lt;/p&gt;</t>
  </si>
  <si>
    <t>d2de5d32-2574-4f4f-9505-a8bbb5d63f54</t>
  </si>
  <si>
    <t>Data Mining - Mengolah Data menjadi Informasi Menggunakan Matlab</t>
  </si>
  <si>
    <t>Eko Prasetyo</t>
  </si>
  <si>
    <t>978-979-29-4351-1</t>
  </si>
  <si>
    <t>978-979-29-8000-4</t>
  </si>
  <si>
    <t>&lt;p&gt;Meskipun riset ilmu data mining masih terbilang muda, tetapi penerapan dan manfaat yang didapat sangat luas dan besar. Bidang-bidang seperti bisnis, medis, pendidikan, astronomi, meteorologi, dan sebagainya merupakan bidang-bidang yang sangat membutuhkan data mining. Jumlah data yang besar sebagai hasil transaksi dari waktu ke waktu menjadi alasan untuk membongkar ada informasi apa yang dapat dibuka dari bongkahan data yang begitu besar. Karena biaya perawatan juga secara rutin dikeluarkan, maka akan menjadi sebuah kerugian jika data tersebut hanya disimpan dan tidak diolah untuk mendapatkan informasi yang berguna demi kemajuan instansi.&lt;/p&gt;
 &lt;p&gt;Untuk itulah buku ini dibuat agar menjadi panduan yang jelas, lengkap, sistematis, disertai contoh aplikasi MATLAB yang mudah pula untuk diikuti. Buku ini dapat menjadi penambah dan penyempurna secara komprehensif buku karya penulis sebelumnya, yaitu &lt;em&gt;Data Mining &amp;ndash; Konsep dan Aplikasi Menggunakan MATLAB&lt;/em&gt;, sehingga pembaca akan merasakan gaya bahasa penyampaian yang sederhana, mudah dimengerti, sama seperti buku sebelumnya. Buku ini cocok digunakan baik oleh mahasiswa, dosen, peneliti, ataupun praktisi yang ingin segera menerapkan ilmu data mining hasil karya para peneliti-peneliti sebelumnya.&lt;/p&gt;
 &lt;p&gt;Secara garis besar, buku ini diawali dengan membahas konsep-konsep dasar data mining, meliputi pendahuluan, pemrosesan awal, dan fitur. Bagian kedua membahas metode-metode klasifikasi, meliputi Decision Tree, Artificial Neural Network, Support Vector Machine, dan Nearest Neighbor. Bagian ketiga membahas metode-metode analisis cluster, meliputi partisi dan hierarki. Di bagian akhir membahas evaluasi sistem data mining. Pembahasan topik-topik di dalamnya disertai contoh penerapan dalam program menggunakan MATLAB.&lt;/p&gt;</t>
  </si>
  <si>
    <t>877a9314-f4b9-46d6-b72c-c4ee3492c45b</t>
  </si>
  <si>
    <t>Kolaborasi PHP 5 dan MySQL 5 untuk Pengembangan Website</t>
  </si>
  <si>
    <t>Eko Priyo Utomo</t>
  </si>
  <si>
    <t>978-979-29-4344-3</t>
  </si>
  <si>
    <t>978-979-29-8001-1</t>
  </si>
  <si>
    <t>8.3 MB</t>
  </si>
  <si>
    <t>&lt;p&gt;Perkembangan situs atau website sudah semakin canggih. Jika beberapa tahun yang lalu website di gunakan hanya untuk menampilkan informasi tertentu tentang informasi sebuah institusi/perusahaan atau hanya sekedar untuk kebutuhan pribadi. Seiring dengan kebutuhan pengguna, website sekarang tidak hanya untuk menampilkan info tertentu saja namun sudah lebih dari itu.&lt;/p&gt;
 &lt;p&gt;Salah satu bahasa pemrograman web yang banyak di gunakan saat ini adalah bahasa PHP. Kemudahan dan fleksibilitas dalam mempelajari dan implementasi pada web, menjadikan bahasa PHP banyak di minati oleh para programmer web. Buku ini akan membahas tentang bahasa pemrograman web dengan menggunakan PHP 5 untuk membuat website dinamis. Di bahas pula database MySQL versi 5, fitur apa saja yang terbaru sehingga menjadikan database ini menjadi lebih powerful dan banyak di gunakan dalam dunia TI.&lt;/p&gt;
 &lt;p&gt;Semoga bermanfaat, dan selamat membaca &amp;lsquo;&lt;em&gt;Kolaborasi PHP 5 dan MySQL 5&lt;/em&gt;&amp;rsquo;&lt;/p&gt;</t>
  </si>
  <si>
    <t>d7004824-35c5-4637-917d-9e8a8c76d6a7</t>
  </si>
  <si>
    <t>Mobile Web Programming â€“ HTML5, CSS3, JQuery Mobile</t>
  </si>
  <si>
    <t>978-979-29-4011-4</t>
  </si>
  <si>
    <t>978-979-29-8002-8</t>
  </si>
  <si>
    <t>&lt;p&gt;Perkembangan teknologi mobile sudah semakin pesat dewasa ini. Hal ini di tandai dengan banyaknya aplikasi ataupun website mobile yang dapat di jalankan pada perangkat mobile, seperti pada ponsel, smartphone atau ponsel cerdas, komputer tablet, PDA.&amp;nbsp;&lt;br /&gt;
 Bagaimana membuat mobile web yang dapat berjalan pada multi-platform serta multi-view, yang dapat di tampilkan pada komputer, laptop, smartphone ataupun di komputer tablet? Anda akan menemukan solusi serta langkah praktis pembuatannya dalam buku ini. Buku ini akan membahas kolaborasi teknologi bahasa pemrograman web baru yaitu HTML 5, CSS3 dan jQuery Mobile. Gabungan ketiga bahasa tersebut (HTML5, CSS3, jQuery Mobile) akan menjadikan website yang di buat lebih powerful dan multi-view, yang dapat di jalankan pada berbagai perangkat baik desktop maupun mobile.&lt;/p&gt;
 &lt;p&gt;*Bonus pada buku fisik (CD, voucher, pembatas buku) tidak disertakan dalam buku digital (e-book)&lt;/p&gt;</t>
  </si>
  <si>
    <t>a8d3b5f2-5e6c-4cf9-b19c-8a2471bb8b02</t>
  </si>
  <si>
    <t>Kitab EYD</t>
  </si>
  <si>
    <t>Eko Sugiarto</t>
  </si>
  <si>
    <t>978-979-29-4642-0</t>
  </si>
  <si>
    <t>978-979-29-8003-5</t>
  </si>
  <si>
    <t>&lt;p&gt;Ejaan Bahasa Indonesia yang Disempurnakan (EYD) merupakan salah satu materi yang sangat dibutuhkan oleh sebagian besar pembaca dari berbagai kalangan. &lt;em&gt;Kitab EYD&lt;/em&gt; yang ada di tangan pembaca ini merupakan salah satu upaya untuk menjawab kebutuhan tersebut. Buku ini berbeda dengan buku-buku serupa yang sudah banyak beredar di toko-toko buku. Dalam buku ini, berbagai kaidah EYD dikupas secara lebih gamblang dan relatif lengkap. Kaidah tersebut meliputi:&lt;/p&gt;
 &lt;ul&gt;
 &lt;li&gt;Pedoman Pemakaian Huruf&lt;/li&gt;
 &lt;li&gt;Pedoman Penulisan Kata&lt;/li&gt;
 &lt;li&gt;Pedoman Penulisan Imbuhan&lt;/li&gt;
 &lt;li&gt;Pedoman Pemakaian Tanda Baca&lt;/li&gt;
 &lt;li&gt;Pedoman Transliterasi Arab&amp;ndash;Latin&lt;/li&gt;
 &lt;li&gt;Pedoman Penulisan Kutipan dalam Karya Ilmiah&lt;/li&gt;
 &lt;li&gt;Pedoman Penulisan Daftar Pustaka&lt;/li&gt;
 &lt;li&gt;Pedoman Penulisan Gelar Akademis&lt;/li&gt;
 &lt;li&gt;Pedoman Umum Pembentukan Istilah&lt;/li&gt;
 &lt;li&gt;Pedoman Pengindonesiaan Istilah Komputer&lt;/li&gt;
 &lt;li&gt;Daftar Antonim (Lawan Kata)&lt;/li&gt;
 &lt;li&gt;Daftar Sinonim (Padanan Kata)&lt;/li&gt;
 &lt;li&gt;Daftar Kata Baku Populer Bahasa Indonesia&lt;/li&gt;
 &lt;li&gt;Daftar Singkatan dan Akronim&lt;/li&gt;
 &lt;/ul&gt;
 &lt;p&gt;Buku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(CPNS dan swasta) maupun seleksi untuk keperluan melanjutkan studi, khususnya dalam hal menghadapi soal kemampuan verbal.&lt;/p&gt;</t>
  </si>
  <si>
    <t>d09b48d2-8376-4f5b-953b-52631e3fd370</t>
  </si>
  <si>
    <t>100 Tanya Jawab Aktual Praktis Seputar Rumah Tangga</t>
  </si>
  <si>
    <t>Xavier Quentin Pranata</t>
  </si>
  <si>
    <t>978-979-29-4837-0</t>
  </si>
  <si>
    <t>978-979-29-8363-0</t>
  </si>
  <si>
    <t>Agama Kristen</t>
  </si>
  <si>
    <t>&lt;p&gt;Buku karya Xavier Quentin Pranata ini berupa kumpulan 100 soal-jawab, yang terkait dengan berbagai masalah dalam suatu keluarga. Ditulis dalam bentuk tanya jawab. Materi yang dibahas antara lain:&lt;br /&gt;
 1. Suami Istri Pisah Kota&lt;br /&gt;
 2. Istri Tidak Tunduk&lt;br /&gt;
 3. Pilih Kasih&lt;br /&gt;
 4. Bercerai dan Menikah Lagi&lt;br /&gt;
 5. Kekristenan dan Tradisi Jawa&lt;br /&gt;
 6. Orang Fasik Hidup Lebih Enak&lt;br /&gt;
 7. Terlanjur Punya Dua Istri&lt;br /&gt;
 8. Anak Pungut&lt;br /&gt;
 9. Suami Egois&lt;br /&gt;
 10. Menikah dengan Orang yang Sudah&lt;br /&gt;
 Bertunangan&lt;br /&gt;
 11. Cinta Lewat Facebook&lt;br /&gt;
 12. Meninggalkan Orangtua&lt;br /&gt;
 13. Kakak Ipar yang Boros&lt;br /&gt;
 14. Pilih Ibu Atau Anak&lt;br /&gt;
 15. Biseksual&lt;br /&gt;
 dan lain-lain&lt;/p&gt;</t>
  </si>
  <si>
    <t>f623512b-61b1-4004-8f4a-df880a77fc56</t>
  </si>
  <si>
    <t>347 Tanya Jawab: Dari gagasan sampai menjadi buku</t>
  </si>
  <si>
    <t>Markus Suyadi</t>
  </si>
  <si>
    <t>978-979-29-4847-9</t>
  </si>
  <si>
    <t>978-979-29-8157-5</t>
  </si>
  <si>
    <t>&lt;p&gt;Dengan membaca buku ini, Anda akan memperoleh banyak informasi yang berkaitan dengan tulis-menulis, di antaranya:&lt;br /&gt;
 1. Apa yang dimaksud tulis-menulis.&lt;br /&gt;
 2. Apa dan bagaimana memulai menjadi penulis.&lt;br /&gt;
 3. Cara membangun hubungan dengan penerbit.&lt;br /&gt;
 4. Prosedur percetakan buku dari naskah hingga menjadi buku.&lt;br /&gt;
 5. Royalti yang menjadi bagian penulis.&lt;br /&gt;
 6. Dan lain-lain.&lt;br /&gt;
 Buku ini tidak hanya membuat Anda tahu tentang&lt;br /&gt;
 tulis menulis, tetapi juga membuat Anda menjadi&lt;br /&gt;
 penulis.&lt;/p&gt;</t>
  </si>
  <si>
    <t>3ce55003-f4af-4fdb-b0bd-6d6058bd6ff2</t>
  </si>
  <si>
    <t>7 Mukjizat Yesus dalam Injil Yohanes</t>
  </si>
  <si>
    <t>Pdt. Jonar T.H. Situmorang, M.A.</t>
  </si>
  <si>
    <t>978-979-29-4975-9</t>
  </si>
  <si>
    <t>978-979-29-8102-5</t>
  </si>
  <si>
    <t>&lt;p&gt;Topik yang ditulis dalam buku ini membahas mukjizat yang Yesus lakukan dalam Injil Yohanes. Penulis merasa diberkati ketika membaca dan merenungkan kisah mukjizat dalam Injil Yohanes. Kisah ini menjadi bahan perenungan pribadi, yang kemudian dibagikan melalui pelayanannya di gereja dan di sekolah, tempat di mana penulis melayani. Alangkah indah bila pengalaman pelayanan ini dibagikan melalui tulisan. Orang lain pun turut mendapatkan berkat. Sungguh pengalaman yang indah saat merenungkan mukjizat-Nya, di mana penulis turut mengalami dan merasakan mukjizat dari Tuhan.&lt;br /&gt;
 Ada banyak kesaksian yang dialami sebagai bentuk mukjizat yang ia terima dalam kehidupannya, yang sebagian digoreskan dalam buku ini. Itu artinya mukjizat tersebut bukan hanya sebagai perbincangan, melainkan turut mengalami dan merasakannya. &amp;ldquo;Kecaplah dan lihatlah, betapa baiknya TUHAN itu! Berbahagialah orang yang berlindung pada-Nya&amp;rdquo; (Mzm. 34:9). Penulis merasakan Tuhan baik dalam hidupnya.&lt;/p&gt;</t>
  </si>
  <si>
    <t>a081a289-0f76-4a51-a5da-0556e8951c93</t>
  </si>
  <si>
    <t>A Challenge To Change</t>
  </si>
  <si>
    <t>Sariwati Gunawan</t>
  </si>
  <si>
    <t>978-979-29-4843-1</t>
  </si>
  <si>
    <t>978-979-29-8211-4</t>
  </si>
  <si>
    <t>&lt;p&gt;Apakah Anda takut dengan perubahan? Tidakkah Anda tahu bahwa perubahan sangat menyenangkan? Jika Anda penasaran dan tertantang dengan kebenaran tersebut, buku ini tepat untuk Anda baca. Sariwati Goenawan melalui buku ini memaparkan beberapa dasar untuk menerima tantangan akan perubahan.&lt;br /&gt;
 Dilengkapi dengan beberapa langkah praktis untuk menapaki perubahan dan cara-cara menikmatinya sebagai sesuatu yang menyenangkan, buku ini akan sangat berguna bagi Anda yang tidak puas hanya dengan menjadi baik. Jadi, siapkan diri Anda untuk menikmati suatu perubahan yang menyenangkan.&lt;/p&gt;</t>
  </si>
  <si>
    <t>8babbec1-fecc-4c77-a7cb-6a2823bb9d00</t>
  </si>
  <si>
    <t>A HA Moment</t>
  </si>
  <si>
    <t>Yohanes Heryjanto</t>
  </si>
  <si>
    <t>978-979-29-4946-9</t>
  </si>
  <si>
    <t>978-979-29-8375-3</t>
  </si>
  <si>
    <t>&lt;p&gt;Buku kecil ini adalah kumpulan renungan pendek di renungan Kingsword dan www.kabarbaik.org, di mana penulis menulis dan melengkapinya dengan kutipan-kutipan menguatkan, serta katakata motivasi yang menguatkan (A ha). Kiranya Anda melihat awan kecil di setiap pembahasan. A ha, Tuhan menguatkan Anda selalu.&lt;/p&gt;</t>
  </si>
  <si>
    <t>d09c7830-8870-4f36-89d1-c032f5dd5d01</t>
  </si>
  <si>
    <t>Bangkitlah dan Berjalanlah</t>
  </si>
  <si>
    <t>Andry Tjia</t>
  </si>
  <si>
    <t>978-979-29-4852-3</t>
  </si>
  <si>
    <t>978-979-29-7932-9</t>
  </si>
  <si>
    <t>&lt;p&gt;Persaingan merupakan kenyataan yang perlu dihadapi setiap orang yang hidup di dunia ini. Acap kali persaingan yang akhirnya menentukan keberhasilan atau kejatuhan orang. Dalam buku ini, penulis memberi saran-saran dan hikmat terbaik dari firman Tuhan untuk menyikapi soal persaingan dengan benar. Nilai plus seorang Kristen adalah ia memiliki Tuhan yang besar dan tak pernah meninggalkan umat-Nya. Dalam setiap persaingan yang perlu dihadapi, hadirat Tuhan nyata dan di sanalah kita sepenuhnya dapat memegang janji Tuhan yang indah. Buku ini memberikan motivasi yang sedemikian kuat supaya kita tak takut dengan persaingan. Segala upaya kita untuk mengatasi persaingan pun, dapat kita gunakan untuk menyaksikan kebesaran Juruselamat kita.&lt;/p&gt;</t>
  </si>
  <si>
    <t>8c2a03e9-d298-4e8e-8b77-702307f0cc49</t>
  </si>
  <si>
    <t>Jangan Mimpi Jadi SuperMom â€“ 10 Rahasia Paling Jujur Menjadi Happy Mommy</t>
  </si>
  <si>
    <t>Emelia Sigit</t>
  </si>
  <si>
    <t>978-979-29-5030-4</t>
  </si>
  <si>
    <t>978-979-29-8013-4</t>
  </si>
  <si>
    <t>Keluarga</t>
  </si>
  <si>
    <t>&lt;p&gt;Menjadi ibu tidak hanya mengumbar nasihat dan aturan-aturan, paranoid dengan berderet larangan, dan bukan juga tukang bersih-bersih rumah yang pemarah dan suka menggerutu.&lt;/p&gt;
 &lt;p&gt;Menjadi ibu semestinya senang mengabiskan waktu bersama anak menonton film kartun sambil makan es krim, membiarkan klien menunggunya memompa ASI, merelakan sudut rumah penuh coretan gambar 2 sosok manusia dengan tulisan &amp;quot;Mama &lt;em&gt;love&lt;/em&gt; papa,&amp;quot; tetapi lebih mirip dua monster yang bergandengan tangan, sayangnya itu semua hanya milik ibu yang &lt;em&gt;happy.&lt;/em&gt;&lt;/p&gt;
 &lt;p&gt;Buku ini akan menguak rahasia paling jujur apa adanya tentang keseharian ibu dan melepaskan semua beban berat di pundak para ibu&amp;nbsp; yang depresi karena terobsesi menjadi SUPERMOM.&lt;/p&gt;
 &lt;p&gt;Begitu besar tuntutan dunia untuk makhluk Tuhan yang dipanggil &amp;lsquo;Ibu.&amp;rdquo; Ibu tidaklah terbuat dari baja&amp;nbsp; atau mempunyai sayap.&lt;/p&gt;
 &lt;p&gt;Ibu adalah kesederhanaan dan kerendahan hati tanpa ambisi menjadi super di semua bidang, tulus, penuh perhatian, pembelajar, humoris, dan nyata. Bukan impian akan gemerlap sanjungan yang keropos. Kita tidak hanya sedang berurusan dengan barang dagangan, bukan juga kertas ujian, tetapi kita berurusan dengan jiwa.&lt;/p&gt;
 &lt;p&gt;Ibu berproses tanpa henti dan bisa saja setiap saat melakukan kekeliruan, mengecewakan, serta mengacaukan segalanya.&lt;/p&gt;
 &lt;p&gt;&lt;em&gt;Be happy, Mom.&lt;/em&gt;&lt;/p&gt;</t>
  </si>
  <si>
    <t>74990a35-4a16-41b2-99d8-21d8a558c8e8</t>
  </si>
  <si>
    <t>Be Unlimited Person</t>
  </si>
  <si>
    <t>Yamowa`a Bate`e</t>
  </si>
  <si>
    <t>978-979-29-4809-7</t>
  </si>
  <si>
    <t>978-979-29-8371-5</t>
  </si>
  <si>
    <t>&lt;p&gt;Buku karya Yamowa&amp;rsquo;a Bate&amp;rsquo;e ini bertema utama &amp;rdquo;menjadi pribadi tak terbatas&amp;rdquo;, yang dibahas dalam 24 prinsip alkitabiah. Perinsip-prinsip tersebut antara lain:&lt;br /&gt;
 1. Tahu bahwa &amp;rsquo;Anda Priadi yang Luar Biasa!&amp;rsquo;&lt;br /&gt;
 2. Hidup dalam dimensi yang tidak terbatas.&lt;br /&gt;
 3. Hidup dalam panggilan Tuhan&lt;br /&gt;
 4. Hidup dalam Perencanaan.&lt;br /&gt;
 5. Jadilah seorang pengelola yang baik&lt;br /&gt;
 6. Bertindak dan bertindaklah&lt;br /&gt;
 7. Berpikir sebelum bertindak.&lt;br /&gt;
 8. Hidup dalam keberanian.&lt;br /&gt;
 9. Mengutamakan yang utama&lt;br /&gt;
 10. Yakin akan masa depan&lt;br /&gt;
 11. Bisa dipercaya, dll&lt;/p&gt;</t>
  </si>
  <si>
    <t>c9919fd7-2861-4208-8264-8265caaa0af3</t>
  </si>
  <si>
    <t>Meraup Untung Bertanam Cabe Hibrida Unggul di Lahan dan Polybag</t>
  </si>
  <si>
    <t>Emil Salim</t>
  </si>
  <si>
    <t>978-979-29-3573-8</t>
  </si>
  <si>
    <t>978-979-29-8014-1</t>
  </si>
  <si>
    <t>13.9 MB</t>
  </si>
  <si>
    <t>&lt;p&gt;Cabe memiliki nilai ekonomis tinggi, sering dikonsumsi masyarakat sebagai bumbu masakan, dan aneka produk olahan. Permintaan cabe pun terus meningkat dari tahun ke tahun. Sayangnya produksi cabe seringkali mengalami fluktuasi. Gagal panen akibat perubahan iklim atau bencana alam mengakibatkan pasokan cabe berkurang, Harga cabe melambung tinggi. Kenaikan harga yang fantastis sering terjadi menjelang bulan puasa dan lebaran. Pada saat harga cabe tinggi, para petani mampu meraup untung besar.&lt;/p&gt;
 &lt;p&gt;Cabe rawit, cabe besar, dan cabe keriting merupakan jenis cabe hibrida yang banyak dikonsumsi dan dibudidayakan masyarakat Indonesia. Produksinya yang tinggi, adaptif dan lebih tahan dari serangan hama dan penyakit, menyebabkan cabe hibrida banyak diminati. Untuk melakukan usaha budidaya cabe, kita perlu memahami teknik budidaya yang baik, termasuk &amp;nbsp;teknik penanganan pasca panen. Kita juga harus memahami strategi bertanam pada waktu yang tepat.&lt;/p&gt;
 &lt;p&gt;Buku ini akan membimbing dari A-Z bagaimana teknik budidaya tanaman cabe di lahan maupun di polybag. Juga dilengkapi panduan pembuatan pupuk kompos, teknik pengawetan dan pengolahan cabe pasca panen. Anda akan dipandu berwirausaha budidaya cabe dengan hasil yang maksimal.&lt;/p&gt;</t>
  </si>
  <si>
    <t>05268fea-c5d7-4bb6-9960-4130f0a58dc8</t>
  </si>
  <si>
    <t>Bible, Pray, Love</t>
  </si>
  <si>
    <t>Pdt. Kalis Stevanus, M.Th.</t>
  </si>
  <si>
    <t>978-979-29-4841-7</t>
  </si>
  <si>
    <t>978-979-29-8112-4</t>
  </si>
  <si>
    <t>&lt;p&gt;Menemukan jodoh sesuai kehendak Tuhan bukanlah perkara mudah, Bible, Pray, Love hadir menjadi panduan bagi anda untuk memilih jodoh yang tepat. Bagi anda yang telah mempunyai pasangan dan hendak menikah, buku ini juga akan membantu anda untuk mengevaluasi hubungan tersebut agar tidak salah paham dalam mengambil keputusan.&lt;br /&gt;
 Melalui buku ini, anda juga akan mendapat wawasan seperti:&lt;br /&gt;
 &amp;bull; Masa depan dan jodoh&lt;br /&gt;
 &amp;bull; Peringatan sebelum jatuh cinta&lt;br /&gt;
 &amp;bull; 7 tes memilih jodoh yang tepat&lt;br /&gt;
 &amp;bull; Prinsip menemukan pasangan hidup&lt;br /&gt;
 &amp;bull; Pernikahan yang kudus&lt;br /&gt;
 Dengan membaca buku ini anda akan mendapat panduan untuk mengisi perjalanan panjang pernikahan anda dengan penuh sukacita.&lt;/p&gt;</t>
  </si>
  <si>
    <t>d564441f-bbb1-4c88-8d07-46a35ac0dc9b</t>
  </si>
  <si>
    <t>Fashioned For Life: Kisah Kehidupan Benarty Suhali Pendiri (X) S.M.L</t>
  </si>
  <si>
    <t>Benarty Suhali</t>
  </si>
  <si>
    <t>978-979-29-4980-3</t>
  </si>
  <si>
    <t>978-979-29-7945-9</t>
  </si>
  <si>
    <t>&lt;p&gt;Buku ini mengungkapkan sebuah kesaksian hidup dengan cara yang sangat menarik seumpama sebuah panggung pertunjukan fashion, dengan tidak berusaha menonjolkan keberhasilan hidup penulisnya. Hal yang diungkapkan dalam buku ini bukan hanya kesaksian pengalaman hidup, tetapi juga menunjukkan kepada kita tentang Tuhan Allah Bapa yang mengasihi jiwa-jiwa. Buku ini memberikan teladan sederhana tentang cara kita mengenal Tuhan dan mengalami pengalaman berjalan dengan-Nya. Melalui buku ini kita akan lebih mengenal Bapa kita di surga yang sanggup mengubah hidup kita seutuhnya.&lt;/p&gt;</t>
  </si>
  <si>
    <t>2e4483dc-a4e7-4601-b4dd-de99aff52173</t>
  </si>
  <si>
    <t>I`m So Lucky</t>
  </si>
  <si>
    <t>Soeparno Broto R.</t>
  </si>
  <si>
    <t>978-979-29-4850-9</t>
  </si>
  <si>
    <t>978-979-29-8220-6</t>
  </si>
  <si>
    <t>&lt;p&gt;Setiap orang tentu ingin hidupnya diberkati dan terus dilingkupi dengan keberuntungan. Namun pada kenyataannya, ada orang yang kelihatannya selalu beruntung dan ada orang yang seolah-olah selalu bernasib malang. Mengapa demikian, mengapa ada orang yang selalu beruntung sementara yang lain tidak? Apakah itu sudah menjadi takdir atau nasibnya? Apakah itu memang hanya kebetulan saja?&lt;br /&gt;
 Buku ini akan menyingkapkan rahasia keberuntungan menurut firman Tuhan. Jadi, jika ingin mengetahui rahasia kebenaran tentang keberuntungan menurut firman Tuhan, buku ini layak untuk Anda baca. Jadilah beruntung dalam Tuhan.&lt;/p&gt;</t>
  </si>
  <si>
    <t>b1613ac0-6448-41a1-a382-e81fc5962e44</t>
  </si>
  <si>
    <t>Ilustrasi Kehidupan Lewat Dunia Satwa</t>
  </si>
  <si>
    <t>Elly Kurnilasari</t>
  </si>
  <si>
    <t>978-979-29-4806-6</t>
  </si>
  <si>
    <t>978-979-29-8011-0</t>
  </si>
  <si>
    <t>&lt;p&gt;Naskah / buku karya Elly Kurnilasari ini berisi 91 ilustrasi rohani yang diangkat dari fakta atau kisah dari dunia satwa. Ilustrasi dikelompokkan dalam delapan kategori keluarga satwa, yaitu: I &amp;ndash; Keluarga Anjing; II &amp;ndash; Keluarga Ikan; III &amp;ndash; Keluarga Burung; IV &amp;ndash; Keluarga Singa; V &amp;ndash; Keluarga Serangga dan Kumbang; VI &amp;shy;&amp;ndash; Keluarga Katak; VII &amp;ndash; Keluarga Rusa; dan, VIII &amp;ndash; Keluarga Binatang-Binatang Lain&lt;/p&gt;</t>
  </si>
  <si>
    <t>83ac3d97-0f61-4496-af3a-9aac49769742</t>
  </si>
  <si>
    <t>Itong Si Jago Silat Sabeni dan 32 Cerita Anak dari 33 Provinsi</t>
  </si>
  <si>
    <t>Endang Kristin Ningrum</t>
  </si>
  <si>
    <t>978-979-29-4367-2</t>
  </si>
  <si>
    <t>978-979-29-8015-8</t>
  </si>
  <si>
    <t>17.2 MB</t>
  </si>
  <si>
    <t>&lt;p&gt;&lt;strong&gt;Sejak jaman dulu, anak-anak sudah menyukai dongeng. Dongeng tidak hanya menghibur, tetapi juga memiliki manfaat bagi anak. &lt;/strong&gt;Dongeng, seperti misalnya dongeng Si Kancil, Si Jubah Merah, Bawang Merah - Bawang Putih, dan sebagainya. Cerita dongeng membawa pesan yang begitu menyentuh, sehingga membentuk anak Anda berperilaku baik. Lebih dari itu, anak-anak akan &amp;nbsp;terpesona suara ibu atau ayah saat mereka mendongeng untuknya pada malam-malam sebelum tidur. Selain mengeratkan hubungan emosi antara orang tua dan anak, dongeng juga merangsang kreativitas dan imajinasi, memperkenalkan nilai-nilai moral, mengembangkan kemampuan bahasa anak, dongeng juga bisa menjadi sarana untuk mengenalkan budaya.&lt;/p&gt;
 &lt;p&gt;Indonesia terdiri atas 33 provinsi yang kaya akan budaya dan adat istiadat. Seiring dengan perkembangan zaman, budaya dan adat istiadat kita mulai luntur, tergeser oleh nilai-nilai modernisasi yang tidak selalu berakhir positif. Buku ini tidak hanya mengantarkan anak-anak untuk mengenal kebudayaan dan adat istiadat dari 33 provinsi saja, namun juga membuat anak-anak termotivasi untuk mandiridan memiliki dasar-dasar karakter bangsa yang luhur. Sifat-sifat seperti pemberani, mandiri, sabar, menghormati orang yang lebih tua dan menghargai yang lebih muda, jujur, dan tidak mudah putus asa ikut disisipkan dalam setiap karakter tokoh di cerita ini.&lt;/p&gt;
 &lt;p&gt;Anak-anak adalah masa depan bangsa, harapan para orang tua. Di tangan mereka Nanti kelangsungan kehidupan ditentukan.Mari kita beri anak-anak kita bacaan yang bermutu. Selamat membaca.&lt;/p&gt;</t>
  </si>
  <si>
    <t>b9827ab1-820a-49fc-a1b9-723e1cc36529</t>
  </si>
  <si>
    <t>Integritas Seorang Pemimpin Rohani</t>
  </si>
  <si>
    <t>Pdt. Budisatyo Tanihardjo, M. A</t>
  </si>
  <si>
    <t>978-979-29-4952-0</t>
  </si>
  <si>
    <t>978-979-29-8321-0</t>
  </si>
  <si>
    <t>&lt;p&gt;Kepemimpinan pada hakikatnya adalah pengaruh, yaitu bagaimana memengaruhi orang-orang yang dipimpinnya. Integritas adalah suatu hal yang sangat penting dan esensi dalam menjalani kehidupan yang penuh carut marut dan koyak moyak akibat ego manusia. Salah satu kualitas dan karakteristik yang diperlukan dalam kepemimpinan adalah Integritas. Oleh karena itu, integritas seorang pemimpin mutlak diperlukan dalam kepemimpinan yang dinamis dan berhasil.&lt;br /&gt;
 Krisis kepemimpinan diawali dengan terjadinya krisis integritas dalam diri Sang Pemimpin. Buku ini menguraikan pengertian tentang integritas dan dimensi integritas, serta hubungannya dengan keberhasilan pelayanan. Buku ini mengajak pembaca untuk memiliki dan membangun integritas sebagai hal yang harus dimiliki setiap seorang, terlebih bagi mereka yang dipercayakan dalam suatu kepemimpinan.&lt;/p&gt;</t>
  </si>
  <si>
    <t>b9440308-bbea-46e6-936f-0544246e3b64</t>
  </si>
  <si>
    <t>Jangan Membunuh Generasi</t>
  </si>
  <si>
    <t>Kornelius Sabat</t>
  </si>
  <si>
    <t>978-979-29-4967-4</t>
  </si>
  <si>
    <t>978-979-29-8119-3</t>
  </si>
  <si>
    <t>&lt;p&gt;Buku ini merupakan fakta yang diungkapkan penulis dalam gereja Tuhan. Tidak jarang pemimpin senior tidak memberikan ruang atau kesempatan kepada generasi berikutnya. Yang sangat beruntung adalah ketika kita ada dalam gereja yang memperjuangkan, bahkan memberikan kesempatan yang sangat besar bagi generasi penerusnya sehingga ada kolaborasi yang menarik antara senior dan yunior.&lt;br /&gt;
 Buku ini sangat bagus untuk mengingatkan pendeta-pendeta senior supaya tidak membawa tongkat estafetnya sampai ke liang kubur. Pendeta-pendeta senior harus mau dan mampu memberikan tongkat estafetnya kepada generasi penerus sehingga perjalanan gereja Tuhan tetap terjaga.&lt;/p&gt;</t>
  </si>
  <si>
    <t>fb70a668-d6ff-4a2e-bfa5-194c221b7a9c</t>
  </si>
  <si>
    <t>Inspirasi Kebaya Muslimah â€“ untuk Remaja &amp; Dewasa</t>
  </si>
  <si>
    <t>Eri Rohayati</t>
  </si>
  <si>
    <t>978-979-29-4638-3</t>
  </si>
  <si>
    <t>978-979-29-8016-5</t>
  </si>
  <si>
    <t>Kerajinan &amp; Hobi</t>
  </si>
  <si>
    <t>&lt;p&gt;Mengenakan busana muslim bukan berarti tak bisa berkebaya. Tampil modis dan cantik dengan kebaya tetap bisa Anda lakukan. Siluet kebaya yang cenderung pas di badan dan terbuka, bisa disiasati dengan mengubah model menjadi lebih longgar sekaligus tertutup. Model inilah yang kemudian dikenal sebagai kebaya muslimah.&lt;/p&gt;
 &lt;p&gt;Buku ini memuat desain-desain kebaya muslimah yang serba tertutup, namun tetap terlihat cantik. Desain kebaya dirancang untuk selera remaja, tetapi tetap bisa disesuaikan untuk wanita dewasa. Dilengkapi dengan panduan memecah pola kebaya, diharapkan pembaca mudah membuatnya. DEsain kebaya ini juga mudah dipadupadankan. Padankan desain kebaya-kebaya ini dengan rok atau celana panjang, untuk tampil lebih modern.&amp;nbsp;&lt;/p&gt;</t>
  </si>
  <si>
    <t>2a97ff33-2f04-4f5f-96e7-2dcb527b0ea7</t>
  </si>
  <si>
    <t>Keintiman Cinta-Mu, Perteduhan Jiwaku</t>
  </si>
  <si>
    <t>Beny Hadi S.</t>
  </si>
  <si>
    <t>978-979-29-4816-5</t>
  </si>
  <si>
    <t>978-979-29-7946-6</t>
  </si>
  <si>
    <t>&lt;p&gt;Buku ini menyingkapkan rahasia &amp;rdquo;keintiman&amp;rdquo; dalam Kitab Kidung Agung, yaitu kitab yang sarat dengan makna rohani yang &amp;rdquo;sangat dalam&amp;rdquo; serta telah menubuatkan perjalanan cinta, kerinduan, dan pengalaman keintiman yang begitu dalam antara Tuhan Yesus Kristus sebagai mempelai laki-laki dan gereja dewasa sebagai mempelai perempuan-Nya.&lt;br /&gt;
 Buku ini antara lain berisi: Sekilas Pengenalan Kitab Kidung Agung, Lima Tahap Perjalanan cinta bersama Tuhan, Kesaksian Hidup, Kuasa Kitab Kidung Agung, Persiapan roh, pikiran, perasaan, dan kehendak kita masuk dalam keintiman-Nya. Selain itu, buku ini membahas Kitab Kidung Agung secara mendalam dan lengkap.&lt;/p&gt;</t>
  </si>
  <si>
    <t>a88793b2-0f65-405f-92aa-a7167c50ff4b</t>
  </si>
  <si>
    <t>BOCA: Petualangan Mencari Sahabat Sejati</t>
  </si>
  <si>
    <t>Ernita Dietjeria</t>
  </si>
  <si>
    <t>978-979-29-4202-6</t>
  </si>
  <si>
    <t>978-979-29-8017-2</t>
  </si>
  <si>
    <t>&lt;p&gt;Sejak tercipta, Boca tahu dia adalah sebuah boneka perca istimewa yang merindukan sahabat sejati. Namun sayang, ketika bertemu Ursula, Boca yakin telah menemukan sahabat sejati. Ternyata Boca keliru. Saat mendapat boneka baru, Ursula malah membuang Boca ke gudang berdebu. Boca sedih. Namun kesedihannya tak berlangsung lama. Bening, keponakan Bik Tira yang bekerja di rumah Ursula menemukannya. Suatu hari, saat Boca dan Bening bermain di kaki gunung, Boca terjatuh dari saku Bening. Dia tertinggal sendirian di kaki gunung. Boca menjadi sedih lagi. Apakah Boca akan menemukan sabahat sejatinya lagi. Yuk ikuti petualangan seru Boca dalam buku ini.&lt;/p&gt;</t>
  </si>
  <si>
    <t>7b111dbe-73a9-448f-8050-ef2c1fa352a2</t>
  </si>
  <si>
    <t>Kingdom Life Style</t>
  </si>
  <si>
    <t>David K.</t>
  </si>
  <si>
    <t>978-979-29-4829-5</t>
  </si>
  <si>
    <t>978-979-29-7970-1</t>
  </si>
  <si>
    <t>&lt;p&gt;Buku ini membahas lika-liku dan pertanyaan-pertanyaan sekitar Kerajaan Allah yang selama ini mungkin belum pernah Anda temukan dalam literatur lain, seperti pola pemagangan, kemajuan Kerajaan Allah, sukacita Allah yang tidak dapat dirusak oleh dosa manusia, serta pertanyaan-pertanyaan reflektif dalam setiap pasal yang akan menyiapkan kita untuk menjadi magang di Kerajaan Allah.&lt;br /&gt;
 Membaca buku ini, tidak hanya pemahaman kita akan nilai-nilai Kerajaan Allah disegarkan, tetapi kita juga tertantang untuk menerapkannya dalam kehidupan sehari-hari. Dengan demikian, hidup kita selaras dengan nilai-nilai Kerajaan Allah.&lt;/p&gt;</t>
  </si>
  <si>
    <t>923c302b-66d7-41f5-9919-953b9f6497e8</t>
  </si>
  <si>
    <t>Komunikasi dalam Keluarga Kristen</t>
  </si>
  <si>
    <t>Andreas Christanday</t>
  </si>
  <si>
    <t>978-979-29-4986-5</t>
  </si>
  <si>
    <t>978-979-29-7929-9</t>
  </si>
  <si>
    <t>&lt;p&gt;Buku ini sangat membantu kita menelusuri sejumlah karakteristik yang esensial dan sekaligus memahami telaah alkitabiah secara menyeluruh dalam komunikasi keluarga Kristen. Ev. Andreas Christanday juga menunjukkan kepada kita langkah-langkah konkret untuk mengenal dan membangun hubungan-hubungan antar pribadi yang komunikatif, seperti keterbukaan terhadap pergumulan, rasa percaya, menerima perbedaan secara positif, maupun berani menyelesaikan setiap konflik. Ini pun bisa menjadi buku komunikasi Kristen yang mempertajam dan memberkati pengembaraan rohani kita.&lt;/p&gt;</t>
  </si>
  <si>
    <t>7e9f9da2-f7c5-4103-a1ab-3c2efdca331b</t>
  </si>
  <si>
    <t>App Inventor: Ciptakan Sendiri Aplikasi Androidmu</t>
  </si>
  <si>
    <t>Eueung Mulyana</t>
  </si>
  <si>
    <t>978-979-29-3168-6</t>
  </si>
  <si>
    <t>978-979-29-8019-6</t>
  </si>
  <si>
    <t>10.5 MB</t>
  </si>
  <si>
    <t>&lt;p&gt;Android merupakan sebuah &lt;em&gt;platform&lt;/em&gt; untuk perangkat bergerak(&lt;em&gt;mobile devices&lt;/em&gt;) yang semakin populer. Bahkan, beberapa perusahaan riset&amp;nbsp; telah menobatkan Android jawara ponsel pintar(&lt;em&gt;smartphone&lt;/em&gt;) melebihi platform yang lain seperti Symbian atau Apple iOS. Interaksi manusia modern dengan ponsel, tablet atau perangkat bergerak lainnya, mungkin sudah lebih intensif dibandingkan interaksi dengan komputer jinjing atau desktop.Dengan demikian, kemampuan membuat aplikasi pada perangkat bergerak merupakan tantangan nyata bagi pengembang untuk membuka pasar yang lebih besar. App Inventor adalah perangkat lunak untuk membuat aplikasi pada perangkat berbasis Android. Untuk membuat aplikasi dengan App Inventor, anda tidak harus menyandang profesi pengembang,serta tidak wajib mahir bahasa pemrograman. Yang perlu anda lakukan hanya mendisain tampilan dan menyusun blok-blok &lt;em&gt;puzzle&lt;/em&gt; yang mendefinisikan perilaku dari aplikasi. Sepenuhnya dikerjakan denganantar-muka visual dan tanpa coding.Buku ini disajikan secara ringan dan berbobot, sehingga dapat digunakan oleh berbagai kalangan yang tertarik untuk memulai dan mendalami pembuatan aplikasi pada perangkat Android.&lt;/p&gt;</t>
  </si>
  <si>
    <t>0f883bf5-ed26-4fe3-bc72-1daa51432fb8</t>
  </si>
  <si>
    <t>Menanti Pelangi di Balik Awan Kelabu Asmara Arini</t>
  </si>
  <si>
    <t>Santi Konanjaya</t>
  </si>
  <si>
    <t>978-979-29-4953-7</t>
  </si>
  <si>
    <t>978-979-29-8208-4</t>
  </si>
  <si>
    <t>&lt;p&gt;Arini terdiam, kepalanya terasa ringan namun seluruh ruangan tampak berputar dengan kencang. Pandangannya kabur dan ikut berputar, perlahan tetapi pasti segalanya seolah menjadi gelap.&lt;br /&gt;
 &amp;ldquo;Bu ...?&amp;rdquo; suara Mbak Sri tidak lagi bisa didengarnya dengan jelas. Arini mematikannya dan diam terpaku.&lt;br /&gt;
 &amp;ldquo;Johan meninggal dunia? Mengapa?&amp;rdquo; Arini terus bertanya di dalam hati. Dan pertanyaan itu tak henti bergejolak di dalam hatinya membawa Arini bersegera meninggalkan meja kerja, meninggalkan kantor, meninggalkan Jakarta menuju ke Bandara.&lt;br /&gt;
 Terbang ke Surabaya dan berada di sisi Stephanie menjadi tujuan Arini &amp;hellip;.&lt;br /&gt;
 ***&lt;br /&gt;
 (Sebuah kisah yang melukiskan potret dan liku-liku kehidupan dalam suatu rumah tangga; gambaran suatu rumah tangga yang dibangun dan dibina dengan penuh kesabaran dan ketekunan.)&lt;/p&gt;</t>
  </si>
  <si>
    <t>7a889c87-b104-48bf-a0d2-76983729c365</t>
  </si>
  <si>
    <t>Dandelion Lover â€“ Cinta yang Tertunda</t>
  </si>
  <si>
    <t>Fahrul Khakim</t>
  </si>
  <si>
    <t>978-979-29-5126-4</t>
  </si>
  <si>
    <t>978-979-29-8022-6</t>
  </si>
  <si>
    <t>&lt;p&gt;May jatuh bangun mencari mahkota itu didukung dua sahabatnya, Jeni dan Eva. Segalanya serba tertunda ketika May harus memilih diantara tiga mahkota yang membantunya sembuh dari patah hati dan memberinya kepercayaan baru tentang cinta: Alfin san vokalis band indie yang tengah naik daun, Diraz calon seniman lukis sekaligus mantan pacarnya, atau Oriz tetangga jenius yang selalu menolongnya. Awal semua terasa indah, sampai Amy menyadari cinta yang tertunda selalu menyimpan kebenaran yang terkadang menyakitkan&amp;hellip;. Apakah cinta akan menunjukkan jalannya??&lt;/p&gt;</t>
  </si>
  <si>
    <t>bb1f582a-a6a0-4ee7-a5ee-862855a9df83</t>
  </si>
  <si>
    <t>Menembus Batas</t>
  </si>
  <si>
    <t>Jonar T.H. Situmorang</t>
  </si>
  <si>
    <t>978-979-29-4972-8</t>
  </si>
  <si>
    <t>978-979-29-8103-2</t>
  </si>
  <si>
    <t>&lt;p&gt;Beberapa tokoh yang dituliskan di buku ini mengingatkan kita betapa besar perjuangan mereka. Semua tokoh yang disebutkan adalah orang yang mengalami keterbatasan secara fisik. Walaupun terbatas, mereka bisa meraih keberhasilan. Tokoh yang disebutkan itu hanya perwakilan saja. Banyak tokoh lainnya yang tidak disebutkan. Hal yang perlu dicatat bahwa semua tokoh yang disebutkan itu bisa berhasil. Difabel bisa bangkit dan menembus batas; Anda dan saya juga pasti bisa. Success is my right. Keberhasilan adalah hak semua orang. Siapa saja bisa berhasil asal ada kemauan yang disertai dengan tindakan dan perjuangan keras. Tentunya tidak luput dari penyertaan dan pertolongan Tuhan.&lt;br /&gt;
 &lt;br /&gt;
 Beberapa hal yang menjadi rahasia keberhasilan itu adalah tidak mengenal kata putus asa. Jatuh bangun dilewati dengan penuh semangat. Kegagalan demi kegagalan terjadi. Namun, ia tetap maju melangkah sampai ke garis finis. Ada impian yang dimiliki dan berupaya mewujudkan impian itu. Dengan impiannya itu menjadi motor penggerak untuk terus maju. Sebuah keberhasilan dimulai dari langkah awal. Hal itu artinya, berani untuk memulai, dan selanjutkan meneruskan sampai mendapatkannya.&lt;/p&gt;</t>
  </si>
  <si>
    <t>02294860-e173-461e-b8ec-eb2d926343e8</t>
  </si>
  <si>
    <t>Kreatif dengan Botol PET â€“ Membuat Teplok Charge</t>
  </si>
  <si>
    <t>Febrar Helmi Ghani</t>
  </si>
  <si>
    <t>978-979-29-4656-7</t>
  </si>
  <si>
    <t>978-979-29-8023-3</t>
  </si>
  <si>
    <t>&lt;p&gt;Buku &amp;ldquo;Kreatif dengan Botol PET: Membuat Teplok Charge&amp;rdquo; ini adalah karya yang dibukukan pertama kalinya, menawarkan alternatif lain dari penanganan sampah yang ada di sekitar kita. Botol jenis PET yang diperuntukkan sekali pakai tentu menjadi masalah tersendiri, sehingga dalam buku ini memberikan langkah demi langkah cara mengubah sampah botol PET menjadi produk lain yang bermanfaat. Teplok charge mengadopsi model dari lampu penerangan zaman dahulu yang menggunakan bahan bakar minyak tanah atau biasa disebut lampu tempel/lampu teplok. Sekarang lampu teplok masih digunakan, terutama saat listrik padam. Namun, penggunaan bahan bakar sudah mulai langka dipasaran, menyebabkan lampu teplok ini menjadi kurang familier lagi. Sebagai alternatif, dibuatlah lampu teplok dengan bahan dari sampah botol PET (daya tampung maksimal 1 liter), yang telah dimodernisasi menggunakan lampu LED dengan daya rendah dan baterai isi ulang. Lampu teplok ini dapat bermanfaat untuk penerangan sekaligus pajangan unik dan menarik. Oleh karena itulah, lampu ini disebut lampu teplok charge. Buku ini dapat dijadikan salah satu referensi materi dari pelajaran Prakarya di sekolah. Semoga buku &amp;ldquo;Kreatif dengan Botol PET: Membuat Teplok Charge&amp;rdquo; ini dapat bermanfaat bagi para pembaca dan masyarakat luas. SELAMAT BERKREASI.&lt;/p&gt;</t>
  </si>
  <si>
    <t>56b24264-dae2-4b60-a845-3f7ccf588607</t>
  </si>
  <si>
    <t>Mengubah Impian Menjadi Kenyataan</t>
  </si>
  <si>
    <t>Felix Wibowo</t>
  </si>
  <si>
    <t>978-979-29-4956-8</t>
  </si>
  <si>
    <t>978-979-29-8024-0</t>
  </si>
  <si>
    <t>&lt;p&gt;Lewat buku ini, Felix mau lebih mendeklarasikan lagi bahwa Yesus kita lebih besar daripada penyakit yang paling mematikan sekalipun. Yesus kita lebih besar dari permasalahan apa pun dalam hidup kita. Banyak orang yang masih ingin hidup hari ini, tetapi mereka sudah dipanggil pulang Tuhan, sebagaimana yang terjadi pada banyak teman Felix yang mengalami vonis mati dari para dokter. Hidup ini adalah milik Tuhan, pastikan hari ini Anda memilih ikut Tuhan Yesus, bukan yang lain karena hanya Tuhan Yesuslah satu-satunya yang dapat menjamin keselamatan kita.&lt;br /&gt;
 Pada 2007, ia divonis terkena penyakit langka bernama ALS (Amyotrophic Lateral Sclerosis) yaitu penyakit syaraf kronis dengan perbandingan hanya 1 di antara 100.000 orang, oleh para dokter ahli syaraf dari salah satu rumah sakit terbaik di Amerika. Menurut para dokter tersebut, penyakit ini belum ada obatnya dan belum ditemukan penyebabnya dan lebih parah lagi vonis dokter saat itu mengatakan bahwa hidupnya hanya tinggal setahun.&lt;br /&gt;
 Pada tahun yang sama, ia tetap melakukan bagiannya dengan tetap berusaha yang terbaik. Salah satunya dengan menjalani perawatan di sebuah rumah sakit Huaihua Ret Cross Hospital di Hunan, China. Saat itulah, Tuhan kembali mengingatkan betapa pentingnya kita untuk terus memperkatakan Firman-Nya dalam memenangkan perjuangan hidup ini. Dan, tidak ada yang tidak mungkin bersama Allah. Anda tertarik dengan kesaksian hidup ini? Buku ini sangat menginspirasi.&lt;/p&gt;</t>
  </si>
  <si>
    <t>1ff961cd-298a-451f-9953-9a88c4b39e72</t>
  </si>
  <si>
    <t>Rahasia Berbisnis Ala Sosial Media â€“ Pasti Meraup Visitor, Likes, Circle, Koneksi, Retweet &amp; Follower!</t>
  </si>
  <si>
    <t>Feri Sulianta</t>
  </si>
  <si>
    <t>978-979-29-5284-1</t>
  </si>
  <si>
    <t>978-979-29-8028-8</t>
  </si>
  <si>
    <t>&lt;p&gt;Mengapa Facebook page orang lain bisa punya banyak &amp;ldquo;like&amp;rdquo;? Mengapa Twitter orang lain selalu saja di-retweet? Mengapa saya tidak punya banyak &amp;ldquo;follower&amp;rdquo;? Mengapa web saya minim visitor? Mengapa tidak ada orang-orang yang terkoneksi dengan Google Circle saya? Mengapa brand saya tidak populer?&lt;/p&gt;
 &lt;p&gt;Kebanyakan orang membuat &amp;ldquo;kesalahan fatal&amp;rdquo; dalam menggunakan layanan dan media internet.&amp;nbsp; Padahal mendapat &amp;ldquo;like&amp;rdquo; , &amp;ldquo;follower&amp;rdquo; , &amp;ldquo;retweet&amp;rdquo;, &amp;ldquo;koneksi&amp;rdquo;, dan &amp;ldquo;visitor&amp;rdquo; mudah sekali. Anda akan segera menjadi online publicist yang smart yang mampu menumbuhkan jejaring secara ajaib.&lt;/p&gt;
 &lt;p&gt;Mengembangkan bisnis online, meraih popularitas, dan memiliki relasi online jadi mudah dan semuanya akan diungkapkan pada Anda dalam buku yang penuh rahasia ini.&lt;/p&gt;</t>
  </si>
  <si>
    <t>380c27a9-106f-4943-a985-5e9a2325c95d</t>
  </si>
  <si>
    <t>My Little Star, Jocelyn</t>
  </si>
  <si>
    <t>Yotam Sugihyono Dan dr. Alvita Dewi Siswoyo br.Marpaung</t>
  </si>
  <si>
    <t>978-979-29-4820-2</t>
  </si>
  <si>
    <t>978-979-29-8382-1</t>
  </si>
  <si>
    <t>&lt;p&gt;Buku ini merupakan kisah kehidupan Jocelyn, seorang gadis cilik yang sejak berusia 2 tahun terkena penyakit kanker mata. Hari-harinya penuh dengan pengobatan dan kemoterapi, tetapi Jocelyn tetap bersukacita. Bahkan, ia dikenal ramah dan penuh senyum oleh orang-orang di sekitarnya. Tuhan pun hanya memberikan kesempatan kepada Jocelyn selama 4,5 tahun untuk hidup di dunia. Hidup Jocelyn yang cukup singkat di dunia telah menjadi berkat dan teladan bagi orang-orang yang mengenalnya. Ia menjadi bintang yang bersinar terang di malam yang pekat.&lt;br /&gt;
 Kisah hidup Jocelyn akan menginspirasi kita semua tentang betapa bermaknanya hidup yang dianugerahkan Tuhan. Kita pun diajak untuk tetap bersyukur dan bersukacita atas segala yang terjadi.&lt;/p&gt;</t>
  </si>
  <si>
    <t>0393c761-917a-4b53-b6a1-c08434c01064</t>
  </si>
  <si>
    <t>Rahasia dan Trik IT Paling Top Menjadi IT Expert dengan Sekejap</t>
  </si>
  <si>
    <t>978-979-29-5110-3</t>
  </si>
  <si>
    <t>978-979-29-8029-5</t>
  </si>
  <si>
    <t>&lt;p&gt;Teknik rahasia nan populer dunia IT yang wajib orang IT ketahui akan diungkapkan pada Anda tanpa basa-basi.&lt;/p&gt;
 &lt;p&gt;Buku ini berisi teknik dan rahasia penting, yakni:&lt;/p&gt;
 &lt;ul&gt;
 &lt;li&gt;Menjalankan ragam aplikasi&lt;/li&gt;
 &lt;li&gt;Men-download apa pun dengan teknik peer-to-peer&lt;/li&gt;
 &lt;li&gt;Mengambil konten internet dan berselancar di internet via offline&lt;/li&gt;
 &lt;li&gt;Membasmi virus, Trojan, dan malware&lt;/li&gt;
 &lt;li&gt;Menyelami dunia hacking&lt;/li&gt;
 &lt;li&gt;Melindungi file rahasia Anda&lt;/li&gt;
 &lt;li&gt;Bisa teknik jahil ala orang IT&lt;/li&gt;
 &lt;li&gt;Memata-matai aktivitas pengguna komputer&lt;/li&gt;
 &lt;li&gt;Mempelajari teknik sehat bekerja dengan komputer&lt;/li&gt;
 &lt;li&gt;Melindungi dan merawat komputer Anda&lt;/li&gt;
 &lt;li&gt;Dan masih banyak lagi&lt;/li&gt;
 &lt;/ul&gt;
 &lt;p&gt;Anda akan menjadi &amp;ldquo;ahli&amp;rdquo; IT dalam sekejap! Dijamin!&lt;/p&gt;</t>
  </si>
  <si>
    <t>4b1e2159-a2f8-44da-ae44-9f66c3802583</t>
  </si>
  <si>
    <t>Peka Terhadap Kairos Tuhan</t>
  </si>
  <si>
    <t>Agus Vianus</t>
  </si>
  <si>
    <t>978-979-29-4974-2</t>
  </si>
  <si>
    <t>978-979-29-7918-3</t>
  </si>
  <si>
    <t>&lt;p&gt;Apa yang Anda lakukan ketika Anda mengalami stagnasi (kemandekan), dalam pekerjaan, kehidupan pribadi, atau pelayanan?&lt;br /&gt;
 Kondisi yang mandek dan tidak bertumbuh biasanya membuat kita mengalami tekanan, gangguan emosi, dan bisa berakibat depresi. Ketika itu terjadi, kemungkinan besar hidup pun mulai koyak. Semua pintu seolah tertutup dan kita semakin sulit untuk bertumbuh.&lt;br /&gt;
 Buku ini membahas tentang pintu-pintu yang Tuhan bukakan dalam kehidupan kita. Sering kali pintu sudah terbuka, tetapi karena kita salah arah, kita tidak pernah menemukan pintu yang telah Tuhan bukakan itu.&lt;br /&gt;
 Ada pintu kemenangan besar, pintu berkat, pintu terobosan, pintu pertobatan, pintu pelayanan dan memberi, pintu kesembuhan dan mukjizat, serta pintu pertumbuhan dan perluasan. Melalui buku ini, kita diajak untuk mengenali pintu-pintu yang telah Tuhan buka bagi kita sehingga kita mengenatui apa yang telah menanti kita di baliknya.&lt;br /&gt;
 Melangkahlah ke pintu itu dan alamilah terobosan dan hidup Anda.&lt;/p&gt;</t>
  </si>
  <si>
    <t>8cab13e1-87ce-4812-8003-1d38e469b245</t>
  </si>
  <si>
    <t>Teknik Meracik Warna Dan Koreksi Pixel</t>
  </si>
  <si>
    <t>978-979-29-5165-3</t>
  </si>
  <si>
    <t>978-979-29-8030-1</t>
  </si>
  <si>
    <t>&lt;p&gt;&amp;ldquo;Teknik meracik warna dan koreksi Pixel&amp;rdquo; akan menjawab kebutuhan Anda dalam menggunakan, menciptakan dan memodifikasi warna.&lt;/p&gt;
 &lt;p&gt;Material buku ini membahas:&lt;/p&gt;
 &lt;ul&gt;
 &lt;li&gt;Arti nuansa warna, kekuatan serta manfaat warna.&lt;/li&gt;
 &lt;li&gt;Langkah singkat belajar aplikasi digital populer Photoshop guna mewujudkan warna.&lt;/li&gt;
 &lt;li&gt;Mudah mengambil dan menciptakan berbagai warna untuk image digital.&lt;/li&gt;
 &lt;li&gt;Mengkreasikan warna-warna ajaib pada image (misal: warna perak, emas dan ragam warna kemilau).&lt;/li&gt;
 &lt;li&gt;Memunculkan warna-warna kombinasi yang tepat untuk rancangan Anda.&lt;/li&gt;
 &lt;li&gt;Mengubah warna image digital.&lt;/li&gt;
 &lt;li&gt;Teknik memperbaiki kualitas image digital dan koreksi pixel.&lt;/li&gt;
 &lt;li&gt;Kamus warna.&lt;/li&gt;
 &lt;/ul&gt;</t>
  </si>
  <si>
    <t>a775388b-c0d5-45c6-ad20-9864064e1b77</t>
  </si>
  <si>
    <t>Penjaga Sesama Manusia</t>
  </si>
  <si>
    <t>Agus Wiyanto</t>
  </si>
  <si>
    <t>978-979-29-4966-7</t>
  </si>
  <si>
    <t>978-979-29-8320-3</t>
  </si>
  <si>
    <t>&lt;p&gt;Bagaimana kita menghabiskan waktu hidup di dunia ini? Sadarkah kita akan peran yang dipercayakan Allah kepada kita? Sudahkah kita menjalankan peran ini? Atau, sudah habiskah hidup kita untuk diri sendiri? Siapkah kita mempertanggungjawabkannya kepada Allah?&lt;br /&gt;
 Buku ini mengajak kita untuk merenungkan kembali peran yang ditetapkan Allah di dalam hidup kita. Hidup ini tidak berbicara tentang diri kita saja, melainkan juga peran kita terhadap sesama. Melalui kumpulan artikelnya, penulis mengajak kita untuk menyadari dan bertindak bijaksana terhadap hal-hal yang menjadi penghalang dalam mengerjakan peran yang harus dipertanggungjawabkan kepada Allah.&lt;br /&gt;
 Beberapa artikel di dalam buku ini telah dimuat pada harian umum Suara Pembaruan. Melalui perenungan firman Tuhan dan pemberian contoh peristiwa-peristiwa terkini, buku ini begitu kaya dan sangat menantang untuk dibaca dan tentu saja untuk dilakukan.&lt;/p&gt;</t>
  </si>
  <si>
    <t>b9b45ba2-ff97-4b94-9955-16068914c084</t>
  </si>
  <si>
    <t>Penjaraku... Gerejaku...</t>
  </si>
  <si>
    <t>Lukfan Layadi</t>
  </si>
  <si>
    <t>978-979-29-4831-8</t>
  </si>
  <si>
    <t>978-979-29-8131-5</t>
  </si>
  <si>
    <t>&lt;p&gt;Buku ini menceritakan pengalaman penulis pada waktu ia dipenjara karena dipersangkakan melakukan perbuatan melawan hukum yang mengakibatkan kerugian keuangan negara. Pengalaman ini juga yang membawa penulis pada perjumpaan pribadi dengan Tuhan dan panggilan untuk melayani Dia.&lt;/p&gt;</t>
  </si>
  <si>
    <t>279edeb5-39f8-476e-98ed-b419e23c3538</t>
  </si>
  <si>
    <t>Tips Berjualan Dan Berpromosi Online Terbaik</t>
  </si>
  <si>
    <t>978-979-29-5183-7</t>
  </si>
  <si>
    <t>978-979-29-8031-8</t>
  </si>
  <si>
    <t>&lt;p&gt;Siapapun bisa berjualan online &amp;nbsp;dengan sekejap, bahkan barang dan jasa dapat Anda &amp;lsquo;jual&amp;rsquo; secara online. Tidak perlu berpikir terlalu lama untuk memulai bisnis online, setiap harinya Anda hanya akan melewatkan kesempatan mendapatkan penghasilan karena mengurungkan niat untuk berbisnis.&lt;/p&gt;
 &lt;p&gt;Bingung memilih barang untuk berjualan? Tidak tau cara berjualan jasa online? Ingin berjualan tapi tidak punya modal? Bingung menggunakan perangkat berjualan online? Tidak tau bagaimana mempromosikan barang dagangan? Tidak tau cara membangun &amp;lsquo;trust&amp;rsquo; dimata calon konsumen? Perlu diyakinkan lagi keuntungan berjualan online? Buku ini akan menjawab semua pertanyaan tersebut!&lt;/p&gt;
 &lt;p&gt;Buku ini menjelaskan dengan lengkap dan mudah perihal:&lt;/p&gt;
 &lt;p&gt;- Perangkat yang dibutuhkan untuk berjualan online&lt;/p&gt;
 &lt;p&gt;- Langkah-langkah berjualan online&lt;/p&gt;
 &lt;p&gt;- Portal berjualan online populer&lt;/p&gt;
 &lt;p&gt;- Cara&amp;nbsp; mendapatkan barang-barang yang dijual online&lt;/p&gt;
 &lt;p&gt;- Strategi membangun &amp;lsquo;trust&amp;rsquo; dalam menjual barang dan jasa via online&lt;/p&gt;
 &lt;p&gt;- Ragam teknik promosi online&lt;/p&gt;
 &lt;p&gt;- Cara melayani konsumen dan mengatasi kendala berjualan online&lt;/p&gt;
 &lt;p&gt;- Daftar barang-barang dan &amp;lsquo;jasa&amp;rsquo; yang laris dijual online&lt;/p&gt;</t>
  </si>
  <si>
    <t>f1a548c9-de98-4fbb-be70-e5fd4960790b</t>
  </si>
  <si>
    <t>Kitab Batu Mulia â€“ Untuk Kolektor &amp; Pebisnis, Pemula &amp; Profesional</t>
  </si>
  <si>
    <t>Feri Sulianta Dan Ronald Santoso</t>
  </si>
  <si>
    <t>978-979-29-5375-6</t>
  </si>
  <si>
    <t>978-979-29-8032-5</t>
  </si>
  <si>
    <t>&lt;p&gt;Sekarang ini banyak orang yang mengoleksi batu mulia, tetapi masih ada yang tidak dapat membedakan mana batu yang berkualitas baik, bahkan masih ada yang membeli batu sintetis. Merasa membeli batu mulia dengan harga terlalu mahal? Bingung cara menentukan harga dan kualitas sebuah batu mulia? Penasaran dengan hal apa saja yang memengaruhi kualitas batu mulia? Buku ini akan memberikan pengetahuan yang penting bagi para pecinta batu berharga.&lt;/p&gt;
 &lt;p&gt;Buku ini menjelaskan dengan lengkap dan mudah perihal:&lt;/p&gt;
 &lt;ul&gt;
 &lt;li&gt;Cara menilai kualitas batu mulia&lt;/li&gt;
 &lt;li&gt;Cara menilai harga batu mulia&lt;/li&gt;
 &lt;li&gt;Jenis-jenis batu natural dan sintetis&lt;/li&gt;
 &lt;li&gt;Nama-nama batu lokal di Indonesia&lt;/li&gt;
 &lt;/ul&gt;
 &lt;p&gt;&amp;nbsp;&lt;/p&gt;</t>
  </si>
  <si>
    <t>2b378031-e370-49d3-83db-c311dd7d2705</t>
  </si>
  <si>
    <t>Penyediaan Total</t>
  </si>
  <si>
    <t>Tonny Subiantono</t>
  </si>
  <si>
    <t>978-979-29-4840-0</t>
  </si>
  <si>
    <t>978-979-29-8239-8</t>
  </si>
  <si>
    <t>&lt;p&gt;Penyediaan Total mengungkap Yesus sebagai Gembala yang baik. Saat kita memercayai bahwa Yesus Sang Gembala memberikan jaminan penyediaan kebutuhan hidup kita sekaligus sebagai Pribadi yang akan menyertai kita, pastikan kita akan hidup berkecukupan.&lt;br /&gt;
 Dengan buku ini, kita akan semakin dikuatkan bahwa Yesus Sang Gembala pasti akan memimpin, membimbing, dan mengarahkan domba-domba-Nya. Saat masalah dunia ini melanda kita, Yesus menawarkan jalan. Jalan itu melalui diri-Nya sendiri. Yesus memberi jaminan dan penyediaan semua kebutuhan hidup kita. Semua kebutuhan hidup kita akan dicukupi dalam pernyataan Yesus pada saat Dia menyatakan diri-Nya sebagai Gambala yang Baik.&lt;br /&gt;
 Bersediakah kita menjalani perjalanan hidup ini dalam pimpinan Sang Gembala yang baik itu? Jika kita mau dipimpin-Nya, maka kita akan mencapai tujuan perjalanan hidup kita yaitu &amp;rdquo;diam dalam rumah Bapa&amp;rdquo; sepanjang masa ... dan di sanalah tempat Penyediaan Total itu tersedia Penyediaan Total yang sesungguhnya tersedia dalam kekekalan.&lt;/p&gt;</t>
  </si>
  <si>
    <t>1c687b10-15a3-4c9f-87f3-44d9eaebace3</t>
  </si>
  <si>
    <t>School Of Prayer: Sekolah Doa</t>
  </si>
  <si>
    <t>J.H. Gondowijoyo</t>
  </si>
  <si>
    <t>978-979-29-4944-5</t>
  </si>
  <si>
    <t>978-979-29-8087-5</t>
  </si>
  <si>
    <t>&lt;p&gt;Buku Schol of Prayer merupakan salah satu sarana untuk membawa gereja dan umat Tuhan masuk dalam kehiduan doa yang lebih dalam lagi. Memang, telah ada banyak buku pengajaran mengenai doa yang diterbitkan. Namun, Schol of Prayer adalah buku yang ditulis berdasarkan hikmat, pewahyuan dan tuntunan yang diterima dari Roh Kudus, yang sangat sesuai dengan konteks pergumulan yang dihadapi gereja Tuhan di Indonesia saat ini, dan sesuai pula dengan pergumulan yang tengah dihadapi bangsa ini untuk dapat segera mengalami pemulihan dari krisis berskala multi dimensional.&lt;br /&gt;
 Kiranya Roh Kudus akan mengimpartasikan seluruh pelajaran mengenai Schol of Prayer ini kepada semua gereja dan umat Tuhan di Indonesia, sehingga nantinya di setiap gereja akan berdiri sekolah-sekolah doa dan semua gereja masuk dalam Gerakan Doa. Diawali dengan GERAKAN DOA inilah akan terjadi kebangunan rohani besar dan kemuliaan Tuhan dinyatakan atas seluruh negeri ini.&lt;/p&gt;</t>
  </si>
  <si>
    <t>4981f0b3-3fbb-43cc-b355-2e0fda47e5a8</t>
  </si>
  <si>
    <t>Backpacking Korea â€“ Keliling Korea Modal Rp 500 Ribuan Sehari</t>
  </si>
  <si>
    <t>Ferial Thalib &amp; Fitri Nur Arifenie</t>
  </si>
  <si>
    <t>978-979-29-5163-9</t>
  </si>
  <si>
    <t>978-979-29-8033-2</t>
  </si>
  <si>
    <t>17.4 MB</t>
  </si>
  <si>
    <t>&lt;p&gt;Korea Selatan adalah contoh sebuah negara yang berhasil bangkit pasca perang. Malah negara yang berbatasan dengan Korea Utara ini menjelma menjadi negara berteknologi tinggi. Berbagai perusahaan di sektor otomotif, industri manufaktur hingga perkapalan berkantor di Seoul. Bukan hanya itu saja, industri hiburan mereka juga berkembang pesat.&lt;/p&gt;
 &lt;p&gt;Gelombang Hallyu Wave merupakan pintu gerbang bagi menjalarnya budaya Korea Selatan ke seantero dunia. Pemerintah Korea Selatan gencar mempromosikan tradisi lokal melalui drama dan musik. Imbasnya, industri pariwisata juga kecipratan untung dari kemajuan industri hiburan. Industri Kpop mendatangkan pundi-pundi emas dan menebalkan cadangan devisa negara. Pesona Korea Selatan memang sayang untuk dilewatkan.&lt;/p&gt;
 &lt;p&gt;Bepergian ke Korea Selatan cukup mudah sekalipun itu adalah kunjungan pertamamu. Cukup berbekal peta subway dan alamat lengkap. Setiap lokasi pariwisata selalu dihubungkan dengan tranportasi publik yang nyaman dan bersih. Negara asal Park Ji-Sung juga menyediakan berbagai jenis tempat penginapan yang sesuai dengan kantong.&lt;/p&gt;
 &lt;p&gt;Beberapa persiapan harus dilakukan sebelum terbang ke Seoul seperti mencari tiket penerbangan, memilih tempat penginapan ataupun membuat visa. Buku ini memberikan beberapa informasi tentang jenis-jenis tempat menginap mulai dari hotel mewah hingga guest house beserta dengan tarifnya. Tak cuma itu, terdapat beberapa petunjuk dan penjelasan bagaimana menjangkau tempat pariwisata. Tertarik dengan sejarah Korea Selatan, kamu bisa mengintip istana Gyeongbokgung Palace yang merupakan peninggalan dinasti Joseon. Penasaran dengan makanan tradisional, kamu bisa mengunjungi museum Kimchi.&lt;/p&gt;
 &lt;p&gt;Tidak ketinggalan, buku ini juga membahas soal wisata hiking. Kontur Korea Selatan yang berbukit menjadikan Seoul memiliki beberapa tempat wisata naik gunung mulai dari yang melelahkan hingga santai. Jika ingin pergi ke Namsan Tower, kamu bisa menggunakan cable car dari Myeongdong.&lt;/p&gt;
 &lt;p&gt;Bagi pecinta belanja, Korea Selatan adalah surganya. Kamu boleh memilih dari pasar tradisional di Namdaengmun Market sampai merek-merek dunia yang berjajar di distrik Gangnam. Satu hal lagi yang menjadi fakta menarik adalah wisata kesehatan. Ternyata, mereka tidak cuman menyediakan jasa bedah kecantikan tetapi juga penyakit lainnya seperti jantung, transplantasi organ hingga reproduksi.&lt;/p&gt;</t>
  </si>
  <si>
    <t>3d1adcdd-f752-40aa-b563-4c7126b8d667</t>
  </si>
  <si>
    <t>Smart Book of Christianity: Perjanjian Lama</t>
  </si>
  <si>
    <t>Lukas Adi S.</t>
  </si>
  <si>
    <t>978-979-29-4823-3</t>
  </si>
  <si>
    <t>978-979-29-8130-8</t>
  </si>
  <si>
    <t>&lt;p&gt;Smartbook of Christianity: Perjanjian Lama mengupas hal-hal seputar kitab-kitab, latar belakang budaya, peristiwa-peristiwa, dan tokoh-tokoh penting Perjanjian Lama yang mungkin belum Anda mengerti. Banyak data dan fakta menarik disajikan dalam buku ini untuk menolong Anda memahami Perjanjian Lama dengan lebih baik. Buku ini merupakan gabungan dari ensiklopedi, kamus sejarah, data, fakta, serta pokok-pokok rekaman peristiwa, dan pengetahuan tentang Kitab Perjanjian Lama itu sendiri. Smart Book of Christianity: Perjanjian Lama sangat bermanfaat sebagai panduan bagi semua orang Kristen yang ingin memperdalam wawasan akan Perjanjian Lama. Anda diajak untuk lebih mencintai Perjanjian Lama karena Anda mengenal kitab ini dengan baik.&lt;/p&gt;</t>
  </si>
  <si>
    <t>531a8729-8463-4efb-9142-6d4e2069d30c</t>
  </si>
  <si>
    <t>Step By Step Membuat Busana Bayi Dengan Mudah Dan Murah</t>
  </si>
  <si>
    <t>Fitriasih Pudyo Atmaningrum</t>
  </si>
  <si>
    <t>978-979-29-4538-6</t>
  </si>
  <si>
    <t>978-979-29-8035-6</t>
  </si>
  <si>
    <t>11.4 MB</t>
  </si>
  <si>
    <t>&lt;p&gt;Gimana nggak mupeng ya Moms kalo lihat berbagai busana bayi cantik,lucu dan menggemaskan yang biasa terpajang di outlet toko baby. Bahkan berbagai busana bayi home made sesuai keinginan bisa di pesan di toko-toko online. Harganya pun macam-macam, mulai dari yang murah hingga mahal. Tapi akan sangat mengasyikkan dan menjadi kepuasan tersendiri ketika seorang ibu mampu membuat sendiri baju untuk buah hatinya tercinta. Buku ini pun dapat dijadikan bekal atau tambahan materi untuk para pengajar. Buku &amp;ldquo;Step by Step Membuat Busana Bayi dengan Mudah&amp;rdquo; ini menjabarkan banyak hal tentang busana bayi. Mulai dari pengetahuan dasar, yaitu: pengertian, macam-macam busana bayi dan contohnya, ukuran standar badan bayi, pengetahuan bahan, dan teknik menjahit. Dilanjutkan dengan praktik pembuatan busana bayi dari yang paling mudah hingga yang relatif rumit. Yaitu membuat popok, gurita, kemeja, sepatu, topi, celana popok, cape, dan jaket. Pembaca juga dibekali dengan panduan pembuatan pola sehingga mempermudah pada saat praktik. Bagi yang ingin berbisnis, dibekali juga dengan teknik mengemas dan menghitung harga jual. Gambar-gambar yang ditampilkan dalam buku ini semaksimal mungkin didesain untuk kenyamanan pembaca. Ayo Moms, praktekkan segera membuat busana bayi untuk Si Kecil!&lt;/p&gt;</t>
  </si>
  <si>
    <t>fadf38f7-3e59-4245-9914-02ef9fbf5672</t>
  </si>
  <si>
    <t>We Shall Overcome: Berjuang Melawan Kanker</t>
  </si>
  <si>
    <t>Samuel Dan Sianny Tandiassa</t>
  </si>
  <si>
    <t>978-979-29-4803-5</t>
  </si>
  <si>
    <t>978-979-29-8204-6</t>
  </si>
  <si>
    <t>9.8 MB</t>
  </si>
  <si>
    <t>&lt;p&gt;Buku ini merupakan kesaksian Ibu Sianny Irawati dalam menghadapi penyakit kanker dan menjalani proses kesembuhan. Pengalaman suka duka menjadi proses medical treatment tentunya akan menjadi manfaat bagi pembaca. Kanker yang disebabkan adanya daging liar yang tumbuh besar di dalam rongga perut dan sudah lengket ke organ lainnya membuat Ibu Sianny terpukul, schocked, dan takut. Namun, Ibu Sianny dan suami berobat ke dokter lainnya untuk memperoleh pendapat dan solusi yang berbeda. Di tengah kekalutan dan kesedihan tersebut, ada lagu pujian yang senantiasa menghibur, yaitu &amp;rdquo;we shal overcome&amp;rdquo;. Lagu inilah yang membangkitkan semangat dan juga harapan.&lt;br /&gt;
 Tuhan juga memberikan orang-orang yang tepat untuk menolong, baik itu rekan-rekan (jemaat maupun pendeta-pendeta); keluarga, dan juga dokter spesialis onkologi: dr. Ario Djatmiko (RS Onkologi Surabaya), dr. Marto Sugiono, dr. Samuel Haryono, dan Ibu Hanny, CEO RS MRCCC Siloam, Dr. Thoman, sp PD. Khom untuk memberikan semangat dalam menjalani perawatan dan tindakan medis. Dalam menghadapi ketegangan ketika akan dioperasi dan sampai selesainya bahkan sampai pengobatan lanjutan pun Tuhan tetap menolong. Oleh karena itu berserah pada kehendak Tuhan dalam segala situasi hidup merupakan pilihan yang tepat dan terbaik.&lt;/p&gt;</t>
  </si>
  <si>
    <t>bbd75398-9754-4842-b09d-929ae3d2377c</t>
  </si>
  <si>
    <t>Women And Breast 1</t>
  </si>
  <si>
    <t>W. Steven Christian</t>
  </si>
  <si>
    <t>978-979-29-4812-7</t>
  </si>
  <si>
    <t>978-979-29-7982-4</t>
  </si>
  <si>
    <t>&lt;p&gt;Payudara, merupakan organ vital bagi manusia, terutama bagi perempuan. Tentu Tuhan menciptakan organ ini dengan tujuan dan kekhasan. Buku ini membahas tentang seluk beluk payudara, mulai dari pengetahuan dasar tentang payudara, perubahan fisiologis dan patologis payudara, tujuan payudara diciptakan, serta penyimpangan-penyimpangan yang dapat dialami payudara pada masa pertumbuha&lt;/p&gt;</t>
  </si>
  <si>
    <t>796ff205-184d-4861-9b92-c826829350f2</t>
  </si>
  <si>
    <t>Women And Breast 2</t>
  </si>
  <si>
    <t>978-979-29-4813-4</t>
  </si>
  <si>
    <t>978-979-29-7983-1</t>
  </si>
  <si>
    <t>&lt;p&gt;Setiap perempuan wajib untuk mengetahui hal-hal penting yang berkaitan dengan tubuhnya, termasuk organ payudara. Melalui buku ini, W. Steven Christian berusaha menyadarkan setiap perempuan untuk lebih menghargai tubuh yang telah diciptakan Tuhan dengan sangat sempurna. Dengan mengetahui fungsi, karakter, penyimpangan, dan cara merawat payudara, diharapkan setia perempuan bisa menyadari bahwa Tuhan telah menganugerahkan organ sangat berharga yang hanya diciptakan bagi dirinya.&lt;/p&gt;</t>
  </si>
  <si>
    <t>2be4fbf7-f9a2-49cc-bc1f-401fc38ef234</t>
  </si>
  <si>
    <t>Pesona Wallpaper Dengan Adobe Phothosop</t>
  </si>
  <si>
    <t>Ghina Fajar Shidiq</t>
  </si>
  <si>
    <t>978-979-29-4442-6</t>
  </si>
  <si>
    <t>978-979-29-8041-7</t>
  </si>
  <si>
    <t>&lt;p&gt;Adobe Photoshop merupakan software yang yang terbilang luar biasa karena kemampuan yang dimilikinya. Software yang satu ini sangat akrab dengan berbagai profesi seperti Photografer, Graphic Designer, Web Designer, Product Designer bahkan kita sekalipun. Hal itu karena memang Adobe Photoshop selain berkemampuan mengolah sebuah foto, Adobe Photoshop juga sangat pintar dalam membuat grafis yang luar biasa. Buku ini menuntun anda untuk membuat wallpaper yang fantastis dengan menggunakan fasilitas-fasilitas yang sederhana hingga fasilitas-fasilitas canggih yang dimiliki Photoshop. Meskipun tutorial dalam buku ini mengusung tema wallpaper, namun bukan tidak mungkin pengetahuan dan pengalaman yang anda dapat dari isi buku ini dapat anda pakai untuk menciptakan desain-desain yang lainnya. Tutorial didalam buku ini menggunakan Photoshop CS5 namun anda yang memakai Photoshop dengan versi yang lebih tinggi atau lebih rendah tetap masih dapat mengikuti tutorial di buku ini.&lt;/p&gt;
 &lt;p&gt;*Bonus pada buku fisik (CD, voucher, pembatas buku) tidak disertakan dalam buku digital (e-book)&lt;/p&gt;</t>
  </si>
  <si>
    <t>eb9f0a85-19cc-4c6f-85ff-191e55c43d9a</t>
  </si>
  <si>
    <t>You Ask, Bible Answers</t>
  </si>
  <si>
    <t>Sudiyono, SPAK. &amp; Ruth Purweni, S.Th.</t>
  </si>
  <si>
    <t>978-979-29-4815-8</t>
  </si>
  <si>
    <t>978-979-29-8224-4</t>
  </si>
  <si>
    <t>12.7 MB</t>
  </si>
  <si>
    <t>&lt;p&gt;Dalam buku ini dibahas konsepsi tentang keesaan Allah dan hal-hal terkait. Beberapa di antaranya adalah konsepsi tentang pohon pengetahuan, pohon kehidupan, dan ular; Malaikat, Iblis dan Antikristus; Manusia, dosa, dan keselamatan; Gereja dan pemerintahan dunia; Natal, paskah, dan hal-hal terkait; Sunat, pembaptisan, dan penyerahan anak; Doa dan jawabannya; Perkawinan dan keluarga; Anak dan pendidikan dalam keluarga; Utang-piutang dan Riba; Tradisi dan kekristenan; Sumpah, janji, dan kuasa perkataan; Berkat, kutuk, dan pemulihannya; Okultisme dan layanan pelepasan; Berpuasa dan berpantang; Hal memberi persembahan; Pengujian dan pencobaan; Penyakit dan penderitaan; Rokok dan barang-barang sejenis; Sikap Kristen terhadap pan&amp;shy;dangan-pandangan umum; dan yang terakhir menjawab berbagai pertanyaan.&lt;br /&gt;
 Ayat-ayat firman Tuhan yang dikutip, jikalau sekiranya kurang jelas, pembaca bisa meneliti ayat-ayat kutipan itu menurut konteksnya untuk memperoleh pengertian yang lebih lengkap.&lt;/p&gt;</t>
  </si>
  <si>
    <t>84fe17e9-6dd0-46b5-93ad-0d3f613e0a04</t>
  </si>
  <si>
    <t>Untung Selangit dari Agribisnis Tebu</t>
  </si>
  <si>
    <t>H.Rahmat Rukmana</t>
  </si>
  <si>
    <t>978-979-29-4784-7</t>
  </si>
  <si>
    <t>978-979-29-8042-4</t>
  </si>
  <si>
    <t>&lt;p&gt;Tiada Hari Tanpa Manisnya Gula....&lt;br /&gt;
 Gula merupakan komoditas penting di pasar internasional dan strategis dalam perekonomian Indonesia. Pengembangan industri gula berbasis tebu memberikan banyak peluang usaha di antaranya industri gula kristal, gula merah, bioetanol yang berdampak secara berantai terhadap usaha pembibitan tanaman tebu, budi daya tebu tegalan, integrasi tebu ternak, dan penganekaragaman produk hasil ikutan tebu, seperti wafer pucuk tebu, tetes tebu, dan lain-lain.&lt;/p&gt;
 &lt;p&gt;Indonesia sangat potensial menjadi negara produsen tebu dan gula terbesar di dunia. Swasembada gula menjadi cita-cita besar dalam rangka memenuhi kebutuhan gula nasional secara keseluruhan, baik untuk konsumsi langsung maupun industri. Pada gilirannya juga akan memperluas kesempatan kerja dan peluang bisnis di kawasan perdesaan yang secara nyata berdampak positif terhadap penanggulangan kemiskinan dan meningkatkan kesejahteraan masyarakat.&lt;/p&gt;
 &lt;p&gt;Informasi inovasi dan teknologi tepat guna tentang prospek industri gula berbasis tebu, gema swasembada gula, manfaat, pengenalan seluk beluk tebu, teknik pembibitan, teknologi budi daya, pengolahan hasil dan analisis usaha tebu menjadi inti materi buku ini. Buku panduan lengkap yang sederhana, sistematis, lugas dan aplikatif sebagai bagian dari gema industri gula berbasis tebu dalam rangka memacu percepatan swasembada gula nasional sekaligus memenuhi kebutuhan gula sembako masyarakat.&lt;/p&gt;</t>
  </si>
  <si>
    <t>925e371f-6ae0-4f4f-98b7-de9b2ccd976b</t>
  </si>
  <si>
    <t>100 Wisdoms For Enriching Your Life</t>
  </si>
  <si>
    <t>978-979-29-3771-8</t>
  </si>
  <si>
    <t>978-979-29-8364-7</t>
  </si>
  <si>
    <t>&lt;p&gt;Setiap kita mempunyai kisah hidup yang&amp;mdash;bila dibagikan&amp;mdash;bisa menjadi kesaksian indah.&lt;br /&gt;
 &lt;br /&gt;
 Pengalaman hidup sehari-hari, sesederhana atau sekecil apa pun, bisa mendatangkan pembelajaran berharga, baik bagi orang yang bersangkutan maupun bagi orang-orang di sekitar kita.&lt;br /&gt;
 Buku ini hadir menjadi perwakilan bahwa hal-hal di sekeliling kita bisa menyentuh hidup kita, bahkan hidup rohani dan iman kita. Bukan hanya kaitannya dengan orang-orang yang berinteraksi dengan kita. Makanan, hewan peliharaan, budaya, gaya hidup, sikap hati, dan masih banyak sekali detail yang memperkaya jiwa kita, memperkaya pengalaman kita untuk merespons setiap keadaan hidup dengan baik dan benar.&lt;br /&gt;
 Setiap kisah yang dituliskan dalam buku ini, baik yang sifatnya anekdot atau yang berupa pengalaman nyata penulis, mengajak pembaca untuk semakin bijak dan menularkan kebijakan kepada sesama.&lt;br /&gt;
 Selamat menggali dan berbagi.&lt;/p&gt;</t>
  </si>
  <si>
    <t>706251a4-5254-462c-a131-b47168065656</t>
  </si>
  <si>
    <t>61 Fakta dan Fiksi Menginspirasi</t>
  </si>
  <si>
    <t>978-979-29-3743-5</t>
  </si>
  <si>
    <t>978-979-29-8120-9</t>
  </si>
  <si>
    <t>&lt;p&gt;Cerita fiksi maupun nonfiksi mengandung banyak nilai yang bisa kita ambil sebagai bahan perenungan dan refleksi. Tidak bisa dipungkiri bahwa kisah-kisah tersebut mampu membuat air mata menetes, mulut menganga karena kagum, menguras emosi, bahkan membuat kita mengambil langkah &amp;ldquo;ekstrem&amp;rdquo; untuk mencontoh hal-hal yang dipaparkan kisah tersebut. Anda dapat belajar banyak dari kisah yang ada dalam buku ini. Beberapa di antaranya adalah menjaga sikap, memompa semangat hidup, dan menghidari kemalasan.&lt;br /&gt;
 Semua bentuk tulisan yang termuat dalam buku ini, baik fiksi maupun nonfiksi, merupakan kisah-kisah yang telah menginspirasi kehidupan penulis. Kisah-kisah tersebut menjadi pembelajaran yang tidak bisa dikesampingkan. Ini merupakan kumpulan kisah yang mampu memberikan nilai kehidupan, menginspirasi banyak orang, baik lintas dominasi, lintas budaya, maupun lintas generasi.&lt;br /&gt;
 Semua kisah dalam buku ini bagaikan mutiara yang harus tetap dijaga sebagai sarana pendewasaan iman, cara berpikir dan bertindak kita. Dalam buku ini penulis juga mencatumkan kata mutiara, memberikan pesan moral dan ayat pendukung yang tentu bisa menjadi bahan pembelajaran penting bagi Anda.&lt;/p&gt;</t>
  </si>
  <si>
    <t>21f9582e-4888-45c7-8454-44848a42922d</t>
  </si>
  <si>
    <t>Wirausaha Penggemukan Domba Dan Perawatan Domba Ketangkasan</t>
  </si>
  <si>
    <t>H.Rahmat Rukmana Dan H. Herdi Yudirachman</t>
  </si>
  <si>
    <t>978-979-29-5112-7</t>
  </si>
  <si>
    <t>978-979-29-8043-1</t>
  </si>
  <si>
    <t>&lt;p&gt;Ternak domba mempunyai peran strategis bagi kehidupan masyarakat perdesaan dan perekonomian Indonesia. Prospek pengembangan wirausaha domba cukup baik. Selain memenuhi kebutuhan daging sebagai bahan pangan di dalam negeri dan kebutuhan Idul Adha (Qurban) serta Akikah, ternak domba juga memiliki peluang sebagai bahan komoditas ekspor, seperti kawasan Timur Tengah, ASEAN, dan Asia Timur.&lt;/p&gt;
 &lt;p&gt;Ternak domba memiliki banyak kelebihan. Misalnya, mudah dipelihara, cepat berkembang biak, dapat memanfaatkan limbah dan hasil ikutan pertanian, pangsa pasar yang selalu tersedia, dan modal usaha yang relatif kecil. Indonesia memiliki banyak jenis domba unggul, seperti domba Ekor Tipis (DET), domba Ekor Gemuk (DEG), domba Garut, domba Texel, domba Batur, dan domba Komposit.&lt;/p&gt;
 &lt;p&gt;Sudah waktunya wirausaha domba terus digelorakan dan diarahkan menuju pasar nasional dan global. Buku ini menyajikan seluk-beluk wirausaha domba secara intensif sebagai landasan untuk meningkatkan produktivitas, produksi, keuntungan, dan nilai tambah sehingga layak dimiliki oleh segenap pelaku dan pemerhati wirausaha.&lt;/p&gt;</t>
  </si>
  <si>
    <t>b646ab8b-f7d7-40b7-9e3e-f517bbb45a31</t>
  </si>
  <si>
    <t>80 Renungan untuk Lansia</t>
  </si>
  <si>
    <t>Haryadi Baskoro</t>
  </si>
  <si>
    <t>978-979-29-3767-1</t>
  </si>
  <si>
    <t>978-979-29-7979-4</t>
  </si>
  <si>
    <t>&lt;p&gt;Buku ini terdiri atas delapan puluh renungan, khusus untuk para lansia. Format tulisan setiap renungan sebagai berikut:&lt;br /&gt;
 1. Judul renungan&lt;br /&gt;
 2. Ayat renungan&lt;br /&gt;
 3. Teks renungan&lt;br /&gt;
 4. Doa Lansia&lt;br /&gt;
 5. Tips Kesehatan Jasmani&lt;br /&gt;
 6. Tips Kesehatan Jiwani&lt;/p&gt;</t>
  </si>
  <si>
    <t>0bd66773-4b68-4252-87f1-38c3d3da4fdf</t>
  </si>
  <si>
    <t>RPG Maker Developing Series: Membuat Game dengan RPG Maker VX</t>
  </si>
  <si>
    <t>Hamsyah Musthofa</t>
  </si>
  <si>
    <t>978-979-29-5114-1</t>
  </si>
  <si>
    <t>978-979-29-8044-8</t>
  </si>
  <si>
    <t>21.1 MB</t>
  </si>
  <si>
    <t>&lt;p&gt;Dunia software semakin hari semakin maju. Entah berapa juta software yang dibuat setiap harinya di seluruh dunia. Game, aplikasi, utility, OS, dan jenis software lain kini bermunculan dengan frekuensi yang sangat cepat. Hal itu sangat terasa, khususnya dalam bidang game. Anak-anak usia SMP dan para pemula kini tak lagi menjadi konsumen aneka macam game. Namun lebih dari itu, mereka kini bahkan bisa menjadi seorang produsen game indie yang mandiri.&lt;br /&gt;
 Buku ini akan mengupas bagaimana cara membuat game via RPG Maker VX. Tak perlu menunggu besok atau lusa jika kita bisa melakukannya sekarang juga.&amp;nbsp;&lt;/p&gt;
 &lt;p&gt;*Bonus pada buku fisik (CD, voucher, pembatas buku) tidak disertakan dalam buku digital (e-book)&lt;/p&gt;</t>
  </si>
  <si>
    <t>7eaa53ac-6090-4b59-bd5f-3c5597ba4bba</t>
  </si>
  <si>
    <t>Atlet Bagi Kristus</t>
  </si>
  <si>
    <t>Winnardo Saragih</t>
  </si>
  <si>
    <t>978-979-29-3780-0</t>
  </si>
  <si>
    <t>978-979-29-8360-9</t>
  </si>
  <si>
    <t>&lt;p&gt;Buku karya Winardo Saragih ini bertema utama &amp;ldquo;membangun votivasi&amp;rdquo;, yang diambil dari kisah para atlet kaliber internasional. Mereka adalah AC Green (atlet NBA); David Luiz (atlet sepak bola Brazil); David Robinson (atlet basket NBA); Jeremy Lin (atlet basket NBA); George Foreman (mantan petinju profesional); Lucio (atlet sepak bola Brazil; Manny Pacquaio (petinju profesional Filiina); Michael Chang (mantan petenis profesional); Nicola Legrottagglie (atlet sepak bola Italia); Ricardo Izeeson Dos Santos Leite &amp;ldquo;Kaka&amp;rdquo;(atlet sepek bola Brazil); dan Tim Tebow (atlet NFL, Amerika); dan Tim Howard (atlet sepak bola Everton).&lt;/p&gt;</t>
  </si>
  <si>
    <t>c370fbc7-2021-4579-b048-4a4d65c69e10</t>
  </si>
  <si>
    <t>A-Z Happy Marriage</t>
  </si>
  <si>
    <t>Jarot Wijanarko</t>
  </si>
  <si>
    <t>978-979-29-3794-7</t>
  </si>
  <si>
    <t>978-979-29-8089-9</t>
  </si>
  <si>
    <t>&lt;p&gt;Buku ini disusun bukan karena studi literatur dan pustaka, melainkan dari pengamatan dan pengalaman.&lt;br /&gt;
 Materi yang dibahasa dalam buku ini meliputi:&lt;br /&gt;
 1. Jodoh.&lt;br /&gt;
 2. Cinta.&lt;br /&gt;
 3. Bahasa Cinta.&lt;br /&gt;
 4. Laki-laki dan Perempuan.&lt;br /&gt;
 5. Pernikahan .&lt;br /&gt;
 6. Mengubah Pasangan.&lt;br /&gt;
 7. Seks.&lt;br /&gt;
 8. Perselingkuhan.&lt;br /&gt;
 9. Tanya Jawab&lt;/p&gt;</t>
  </si>
  <si>
    <t>aaf60867-13d5-417d-9ce9-be4d2ed6bb5d</t>
  </si>
  <si>
    <t>Bangkit Dari Debu</t>
  </si>
  <si>
    <t>Sarah A. Cristie</t>
  </si>
  <si>
    <t>978-979-29-4805-9</t>
  </si>
  <si>
    <t>978-979-29-8209-1</t>
  </si>
  <si>
    <t>&lt;p&gt;Kecewa, sedih, berduka, kehilangan, atau bahkan terpuruk. Itulah yang&amp;nbsp;biasa kita rasakan ketika segala sesuatu tidak seperti yang kita&amp;nbsp;inginkan atau tidak sesuai dengan rencana kita. Kita seperti berada di&amp;nbsp;titik nol.&lt;br /&gt;
 Melalui buku ini, penulis mengajak kita untuk melihat bagaimana sikap&amp;nbsp;dan keputusan kita saat kita sedang menghadapi hari-hari terburuk&amp;nbsp;hidup kita.&lt;/p&gt;
 &lt;p&gt;Ia sendiri pernah mengalami kehilangan yang begitu mendalam dan&amp;nbsp;mengubah seluruh hidup dan keputusannya, memilih keluar dari pekerjaan&amp;nbsp;dan melupakan semua impian. Namun, ia mau dan berhasil bangkit.&amp;nbsp;Berangkat dari kesedihannya sendiri, penulis ingin lebih banyak orang&amp;nbsp;berhasil keluar dari gua dukacita, lebih banyak kemengangan dan&amp;nbsp;sorak-sorai, memenangkan pertandingan, dan memperoleh hidup kembali.&lt;/p&gt;</t>
  </si>
  <si>
    <t>29a72079-fe77-4478-bc0d-abf625819d3c</t>
  </si>
  <si>
    <t>Bunda, Bolehkah Aku Menukar Adikku?</t>
  </si>
  <si>
    <t>Pauline Leander</t>
  </si>
  <si>
    <t>978-979-29-3749-7</t>
  </si>
  <si>
    <t>978-979-29-8315-9</t>
  </si>
  <si>
    <t>&lt;p&gt;Buku ini berkisah mengenai perjuangan seorang anak lelaki yang lahir secara prematur karena kasus Placenta Abruption yang juga dikenal sebagai Solusio Plasenta, yaitu terlepasnya plasenta dari tempat perlekatannya di dinding uterus (rahim). Keadaan yang jarang sekali terjadi. Itulah sebabnya, segudang alasan yang masuk akal tak pernah mampu menjelaskan mengapa hal ini dapat terjadi pada diri penulis dan sang bayi yang dilahirkan.&lt;br /&gt;
 Buku ini juga berkisah mengenai kedahsyatan mengikatkan diri dalam persekutuan kelompok kecil (kelompok sel) yang banyak terbentuk di berbagai gereja dengan beragam denominasi. Hal luar biasa terjadi ketika anak-anak Tuhan mempersatukan hati dalam ikatan keluarga rohani, bertumbuh bersama menyaksikan banyak keajaiban Tuhan, dan memenangkan lebih banyak lagi jiwa untuk datang kepada-Nya.&lt;/p&gt;</t>
  </si>
  <si>
    <t>12bd2d03-5132-4193-911a-3116b33933d6</t>
  </si>
  <si>
    <t>Cekcok Tapi Sudah Cocok</t>
  </si>
  <si>
    <t>978-979-29-3786-2</t>
  </si>
  <si>
    <t>978-979-29-8113-1</t>
  </si>
  <si>
    <t>&lt;p&gt;Buku karya Pdt. Kalis Stevanus ini bertema utama &amp;ldquo;membina dan membangun rumah tangga / hubungan suami istri&amp;rdquo; yang dibahas dalam empat belas bab.&lt;br /&gt;
 1. Pernikahan Adalah Bagian dari Rencana Tuhan&lt;br /&gt;
 2. Pintu Masuk Pernikahan&lt;br /&gt;
 3. Belajar Mengetahui Kehendak Tuhan&lt;br /&gt;
 4. Penghalang Menemukan Jodoh dari Tuhan&lt;br /&gt;
 5. Misi Tuhan bagi Pernikahan Kristen&lt;br /&gt;
 6. Keluarga di Mata Tuhan&lt;br /&gt;
 7. Keluarga Adalah Penyelamat Dunia&lt;br /&gt;
 8. Pernikahan Kudus&lt;br /&gt;
 9. Hukum Rumah Tangga Bahagia Sejahtera&lt;br /&gt;
 10. Cekcok, tapi Sudah Cocok&lt;br /&gt;
 11. Penyesuaian dalam Hidup Pernikahan&lt;br /&gt;
 12. Otoritas Keluarga&lt;br /&gt;
 13. Mengubah Cekcok Menjadi Cocok&lt;br /&gt;
 14. Mezbah Keluarga: Pentingnya komunikasi suami - istri&lt;/p&gt;</t>
  </si>
  <si>
    <t>bffdd481-4157-4ae7-9f1b-06c26df0b969</t>
  </si>
  <si>
    <t>Andi di Negeri Prajurit: Buku Piano dengan Cerita Bergambar</t>
  </si>
  <si>
    <t>Hani Widiatmoko</t>
  </si>
  <si>
    <t>978-979-29-5073-1</t>
  </si>
  <si>
    <t>978-979-29-8045-5</t>
  </si>
  <si>
    <t>16.1 MB</t>
  </si>
  <si>
    <t>&lt;p&gt;Buku ini menjembatani maksud dari komposer dengan membuat dongeng yang dilengkapi dengan ilustrasi. Dengan demikian, anak-anak yang sedang belajar bermain piano, dapat belajar dengan lebih semangat dan bisa lebih menghayati setiap lagu-lagu yang diberikan. Belajar memainkan piano klasik akan melatih kemampuan otak kiri dan otak kanan secara bersamaan. Otak kiri akan terlatih melalui notasi balok, irama, serta ketukan. Sementara otak kanan akan lebih terlatih melalui rasa musikalitas. Yuk segera mainkan pianomu!&lt;/p&gt;</t>
  </si>
  <si>
    <t>6af02248-0261-4638-bb9d-67e914736741</t>
  </si>
  <si>
    <t>Character Builder</t>
  </si>
  <si>
    <t>Richard T. G. R</t>
  </si>
  <si>
    <t>978-979-29-3711-4</t>
  </si>
  <si>
    <t>978-979-29-8190-2</t>
  </si>
  <si>
    <t>&lt;p&gt;Pertumbuhan tanpa karakter yang baik akan menghasilkan kehidupan yang kering, demikian juga karakter tidak mungkin bisa dibangun tanpa melalui proses latihan. Pertumbuhan tidak bisa dilepaskan dari karakter yang baik, demikian juga karakter yang baik merupakan tanda pertumbuhan yang normal.&lt;br /&gt;
 &lt;br /&gt;
 Di dalam buku ini memuat ilustrasi-illustrasi yang memberikan suatu pengajaran supaya hidup disiplin dalam beribadah, berani menghadapi kenyataan hidup, percaya diri bahwa kita bisa memberikan kontribusi positif dalam lingkungan kita, bersabar sekalipun diremehkan oleh orang-orang, gigih untuk meraih apa yang diinginkan, menguasai lidah dengan mengucapkan kata-kata yang membangun, bagaimana sikap kita terhadap harta dalam perspektif Pencipta, bertanggung jawab dalam melewati setiap ujian kehidupan dengan penuh kemenangan, tetap berkomitmen kendatipun mengalami kegagalan, peduli terhadap kebutuhan orang lain apalagi ketika berjanji, semangat untuk memperbaiki masa lalu, fokus pada apa yang menjadi tujuan, mampu menguasai diri sehingga tidak terjerumus kepada hal-hal yang membahayakan, dan masih banyak kenyataan hidup dan pengajaran di dalamnya yang adalah proses latihan karakter.&lt;/p&gt;</t>
  </si>
  <si>
    <t>7fed10f5-9a9f-4c7d-be59-c7aad7e5b0a4</t>
  </si>
  <si>
    <t>KODU â€“ Panduan Mudah dan Menyenangkan Belajar Pemrograman</t>
  </si>
  <si>
    <t>Hany Fernando</t>
  </si>
  <si>
    <t>978-979-29-2170-0</t>
  </si>
  <si>
    <t>978-979-29-8047-9</t>
  </si>
  <si>
    <t>&lt;p&gt;Dunia pemrograman biasanya indentik dengan sesuatu yang rumit. Bagi orang awam , membuat sebuah program adalah impian yang sepertinya tidak mungkin diraih.Bagaimana dengan anak-anak? Kodu dibuat oleh para Microsoft dengan mengusung pemrograman berbasis visual (visual programming) yang disusun seperti sebuah alur program (flow chart). Program dibuat dengan pendekatan KETIKA____,KERJAKAN____. Ini membuat dunia pemrograman menjadi lebih mudah diikuti olh banyak orang. Dalam Kodu, pengguna tidak mengetik program, tetapi tinggal menempatkan kotak-kotak yang diinginkan sesuai program yang akan dibuat. Bagi mereka yang sudah terbiasa menggunakan Xbox Controller,dapat menggunakannya untuk membuat program dalam kodu. Kodu membuat seorang anak bisa membuat game sendiri. Selain itu, melalui web yang disediakan,seorang anak bisa membagikan program yang dibuatnya kepada orang lain. Web ini juga bisa digunakan untuk belajar tips Buku ini disusun berdasarkan model tutorial yang diberikan bertahap. Setiap tutorial dilengkapi dengan tugas yang diberikan untuk memancing kreatifitas dan mengeksplorasi kodu lebih dalam lagi. Buku ini cocok digunakan oleh anak-anak. Ikon dalam kodu divisualkan dengan berbagai ekspresidan pernyataan yang menemani anak sepanjang menggunakan buku ini. Selain itu,tokoh kodu juga seperti berdialog dengan anak-anak. Ekspresi kodu juga dapat digunakan unntuk meningkatkan hal-hal penting yang harus diingat sepanjang menggunakan buku ini.&lt;/p&gt;</t>
  </si>
  <si>
    <t>21a60bc8-21a5-4642-86b4-5ffc87f1ea00</t>
  </si>
  <si>
    <t>Christ Oriented Person</t>
  </si>
  <si>
    <t>978-979-29-3773-2</t>
  </si>
  <si>
    <t>978-979-29-7919-0</t>
  </si>
  <si>
    <t>&lt;p&gt;Menurut sistematika penulisannya, naskah / buku ini dibagi menjadi dua bagian: Bagian Pertama terdiri atas Kata Pengantar bagian Pertama;&lt;br /&gt;
 Bab 1 &amp;ndash; Menguak Karakter;&lt;br /&gt;
 Bab 2 &amp;ndash; Orientasi Karakter Anda;&lt;br /&gt;
 Bab 3 &amp;ndash; Pola Alkitabiah bagi Pengembangan Karakter Anda; dan,&lt;br /&gt;
 Bab 4 &amp;ndash; Lahir Baru secara Utuh.&lt;br /&gt;
 Bagian Kedua terdiri atas Kata Pengantar Bagian Kedua dan bab-bab sebagai berikut:&lt;br /&gt;
 Bab 5 &amp;ndash; Karakter Kristus 1: Kerendahhatian;&lt;br /&gt;
 Bab 6 &amp;ndash; Karakter Kristus 2: Penyerahan Diri;&lt;br /&gt;
 Bab 7 &amp;ndash; Karakter Kristus 3: Hidup dalamKebenaran;&lt;br /&gt;
 Bab 8 &amp;ndash; Karakter Kristus 4: Mengasihi.&lt;/p&gt;</t>
  </si>
  <si>
    <t>f87f090a-8242-4f66-af05-e327a306b8bf</t>
  </si>
  <si>
    <t>Dari Jomblo Sampe Merit</t>
  </si>
  <si>
    <t>Eva Yunita Dan Widodo Surya Putra</t>
  </si>
  <si>
    <t>978-979-29-4810-3</t>
  </si>
  <si>
    <t>978-979-29-8020-2</t>
  </si>
  <si>
    <t>&lt;p&gt;Buku ini merupakan ringkasan dari pengalaman penulis menjalani masa jomblo dan masa menanti pasangan hidup dari Tuhan, hingga masuk ke tahap pacaran, lamaran, pernikahan serta membangun rumah tangga muda yang bahagia dan harmonis bersama Tuhan Yesus.&lt;br /&gt;
 Dalam buku ini penulis memberikan penjelasan melalui 3 bab:&lt;br /&gt;
 1. Proses mendapatkan pasangan dari Tuhan.&lt;br /&gt;
 2. Menjalani hubungan yang sehat dan jadi berkat&lt;br /&gt;
 3. Proses mempersiapkan pernikahan yang kudus&lt;br /&gt;
 Buku ini bisa dijadikan sebagai bahan perenungan karena dilengkapi dengan ayat-ayat Alkitab yang tepat sesuai dengan pembahasannya yang berkaitan dengan cinta dan pernikahan.&lt;/p&gt;</t>
  </si>
  <si>
    <t>03d90bc9-8730-4388-9a03-ad580b897ccd</t>
  </si>
  <si>
    <t>Seri ORIMA: Berkumis Penghuni Lautan, Siapakah Aku?</t>
  </si>
  <si>
    <t>Haziah Ans</t>
  </si>
  <si>
    <t>978-979-29-4150-0</t>
  </si>
  <si>
    <t>978-979-29-8053-0</t>
  </si>
  <si>
    <t>&lt;p&gt;Aku punya kumis.&lt;/p&gt;
 &lt;p&gt;Kumis ajaib yang klimis.&lt;/p&gt;
 &lt;p&gt;Ajaibnya ia bisa mendeteksi adanya makanan di air keruh yang siap kusergap.&lt;/p&gt;
 &lt;p&gt;Kalau mangsaku melintas, hap...aku sigap menangkap.&lt;/p&gt;
 &lt;p&gt;Siapakah aku?&lt;/p&gt;
 &lt;p&gt;***&lt;/p&gt;
 &lt;p&gt;ORIMA adalah perpaduan antara origami, cerita berima dan sains anak. ORIMA &amp;nbsp;mengajak anak untuk mahir berkreasi, kreatif, cerdas, dan mampu menyimak dengan baik lewat cerita berima. Jadi, sambil bermain origami, anak-anak juga bisa belajar, seru kan?!&lt;/p&gt;
 &lt;p&gt;Dapatkan juga 11 seri ORIMA lainnya!&lt;/p&gt;</t>
  </si>
  <si>
    <t>e334ae18-786e-4aa1-9033-3d043200aec9</t>
  </si>
  <si>
    <t>Gagal Ginjal, Siapa Takut?</t>
  </si>
  <si>
    <t>Pollie Harahap</t>
  </si>
  <si>
    <t>978-979-29-3730-5</t>
  </si>
  <si>
    <t>978-979-29-8331-9</t>
  </si>
  <si>
    <t>&lt;p&gt;Sembuh dari gagal ginjal adalah tema utama dari buku ini. Tema tersebut dibahas dalam topik-topik sebagai berikut:&lt;br /&gt;
 1. The Double Silent Killer&lt;br /&gt;
 2. Tak Terduga&lt;br /&gt;
 3. Dari Takut Menjadi Kuat&lt;br /&gt;
 4. Masalah Berbuah Mukjizat&lt;br /&gt;
 5. The War is Real&lt;br /&gt;
 6. Ada Apa di Arsenal?&lt;br /&gt;
 7. His Grace Is Real&lt;/p&gt;</t>
  </si>
  <si>
    <t>a3ab1295-d3a3-4aff-9508-43017d8f66a6</t>
  </si>
  <si>
    <t>Generasi Anti Galau</t>
  </si>
  <si>
    <t>978-979-29-3742-8</t>
  </si>
  <si>
    <t>978-979-29-8121-6</t>
  </si>
  <si>
    <t>&lt;p&gt;&amp;ldquo;Generasi Anti Galau&amp;rdquo; adala buku yang mengerti dunia anak muda. Penulis menjabarkan permasalahan dan hal-hal yang sering membuat anak muda galau dan khawatir. Selain itu, penulis juga memberikan solusi dan penguatan bagi generasi muda yang mudah dilanda galau. Pengalaman penulis yang masih muda dan akrab dengan dunia anak muda membuat buku ini tidak hanya sekadar teori, tetapi juga mendarat bagi generasi muda.&lt;/p&gt;</t>
  </si>
  <si>
    <t>b1e8bdec-9d32-44dd-92d4-e353778ec031</t>
  </si>
  <si>
    <t>Jangan Salah Pilih</t>
  </si>
  <si>
    <t>978-979-29-3706-0</t>
  </si>
  <si>
    <t>978-979-29-7930-5</t>
  </si>
  <si>
    <t>&lt;p&gt;Tema utama buku ini adalah &amp;ldquo;menentukan pilihan hidup&amp;rdquo;. Dalam hidup ini kita memang mau tidak mau harus memilih, tetapi yang tidak kalah penting adalah memilih menerima atau menolak Kristus; memilih masuk surga atau ke neraka. Di usianya yang sudah menginjak 70 tahun penulis memandang ke belakang dan menuliskan kesaksian hidupnya dalam 31 bab yang singkat tetapi terasa menyegarkan.&lt;/p&gt;</t>
  </si>
  <si>
    <t>974aa955-00f7-46d7-a4af-4a2957c11039</t>
  </si>
  <si>
    <t>Menuju Sekolah Kristen Impian Masa Kini</t>
  </si>
  <si>
    <t>Dr. Khoe Yao Tung, M.Sc.Ed. M.Ed.</t>
  </si>
  <si>
    <t>978-979-29-4811-0</t>
  </si>
  <si>
    <t>978-979-29-8116-2</t>
  </si>
  <si>
    <t>&lt;p&gt;Buku ini merupakan curahan hati penulis dalam berbagai pengalaman pelayanan pendidikan dengan berefleksi kepada firman Tuhan. Tidak kurang berbagai referensi buku pendidikan Kristen, diskusi, seminar, pelatihan, dan praksis di sekolah digunakan sebagai pembanding untuk mempertajam perspektif pelayanan pendidikan Kristen. Buku ini diharapkan dapat menjadi referensi untuk mengelola pendidikan Kristen agar sekolah Kristen menjadi sekolah yang benar-benar Kristen.&lt;/p&gt;</t>
  </si>
  <si>
    <t>5ce7c7c2-3037-45b4-a73c-0f02bbab94bf</t>
  </si>
  <si>
    <t>The Seven Summits of Indonesia - Tujuh Puncak Tertinggi di Tujuh Pulau/Kepulauan Besar Indonesia</t>
  </si>
  <si>
    <t>Hendri Agustin</t>
  </si>
  <si>
    <t>978-979-29-5293-3</t>
  </si>
  <si>
    <t>978-979-29-8054-7</t>
  </si>
  <si>
    <t>&lt;p&gt;The Seven Summits of Indonesia, buku ini mengulas tentang sebuah kosep cara menentukan tujuh puncak tertinggi di tujuh pulau/kepulauan besar di Indonesia. Dengan tujuan untuk membuat sebuah trigger untuk lebih menggairahkan kegiatan pendakian gunung di Indonesia khususnya untuk gunung-gunung di Indonesia. Berbagai pencapaian-pencapaian telah dilakukan oleh para pendaki Indonesia di gunung-gunung luar negeri, namun saat konsep ini digulirkan pada tahun 2008, tidak satupun pendaki Indonesia yang sudah berhasil mendaki ke 7 puncak tersebut. Ini sangat disayangkan karena meskipun gunung-gunung Indonesia selain puncak-puncak di Papua umumnya hanya memiliki ketinggian 3.000 an meter dari permukaan laut, namun setiap gunung tersebut memiliki kendahan dan keunikan berbeda. Dengan ada nya konsep ini diharapkan para pendaki Indonesia menjadi lebih semangat untuk mengeksplorasi gunung-gunung di tanah air dan memecahkan rekor-rekor yang ada dalam konsep tujuh puncak tertinggi di tujuh pulau/kepulauan Indonesia ini.&lt;/p&gt;
 &lt;p&gt;&amp;nbsp;&lt;/p&gt;
 &lt;p&gt;Selain menjelaskan tentang konsep tujuh puncak tertinggi Indonesia, di buku ini juga dibahas lengkap data-data ke tujuh gunung tersebut. Data-data ini akan sangat membantu para pendaki yang berkeinginan untuk mendaki ke tujuh gunung tersebut. Mulai dari data jalur pendakian, transportasi hingga ke objek-objek wisata alam yang terdapat di sekitar gunung tersebut. Untuk lebih memudahkan lagi buku ini dilengkapi dengan keeping CD yang berisikan waypoint-waypoint GPS untuk setiap jalur pendakian di setiap gunung &amp;ndash;gunung seven summits Indonesia&lt;/p&gt;
 &lt;p&gt;&amp;nbsp;&lt;/p&gt;
 &lt;p&gt;&amp;nbsp;&lt;/p&gt;</t>
  </si>
  <si>
    <t>dd27c21c-6dd6-4fca-9b3e-c8664f8cbb09</t>
  </si>
  <si>
    <t>50 Kreasi Asyik untuk Mengajar Firman Tuhan: Secara Menarik kepada Anak</t>
  </si>
  <si>
    <t>Igrea Siswanto</t>
  </si>
  <si>
    <t>978-979-29-3785-5</t>
  </si>
  <si>
    <t>978-979-29-8058-5</t>
  </si>
  <si>
    <t>&lt;p&gt;&lt;br /&gt;
 Anak-anak perlu mengenal kebenaran firman Allah sejak dini. Namun, mengajarkan firman Tuhan kepada anak bukanlah hal mudah. Diperlukan kreativitas orangtua dan guru Sekolah Minggu agar belajar tentang firman Tuhan menjadi hal asyik dan menyenangkan bagi anak. Untuk itu, alat peraga dapat menjadi salah satu jembatan dan alat bantu yang baik.&lt;br /&gt;
 Buku ini hadir untuk membantu mengajarkan kebenaran Allah kepada anak-anak. Ternyata mengajarkan firman Tuhan tidaklah sulit. Alat peraga yang terdapat dalam buku ini telah dirancang dan dipraktikkan penulis bersama tim Aku Cinta Sekolah Minggu di berbagai pelayanan anak antardenominasi dan organisasi gereja dengan pemikiran bahwa bahan-bahan yang diperlukan mudah didapat dan tersedia. Selamat mempraktikkan!&lt;br /&gt;
 &amp;nbsp;&lt;/p&gt;
 &lt;p&gt;Igrea Siswanto aktif mengajar di Sekolah Minggu dan menjadi pembicara dalam berbagai kegiatan. la telah menulis lebih dari 40 buku, di antaranya: Cara Mudah Mengajarkan Alkitab kepada Anak, Bercerita Itu Gampang, Panduan Menulis Skenario Panggung Boneka dan Drama Anak.&lt;br /&gt;
 Saat ini bersama tim Aku Cinta Sekolah Minggu dan Nafiri Sion Children Ministry, setiap bulan is berkeliling ke berbagai kota di Indonesia untuk memberikan pelatihan kepada orangtua, guru, dan pelayan anak.&lt;/p&gt;</t>
  </si>
  <si>
    <t>f63dc7b1-6632-4380-a55d-8bcca2da9015</t>
  </si>
  <si>
    <t>Cara Mudah dan Menyenangkan Belajar Pemrograman untuk Anak</t>
  </si>
  <si>
    <t>Hindraswari Enggar &amp; Errizqi Dwi Cahyo</t>
  </si>
  <si>
    <t>978-979-29-5026-7</t>
  </si>
  <si>
    <t>978-979-29-8055-4</t>
  </si>
  <si>
    <t>&lt;p&gt;Buku ini berisi pengenalan pemrograman Scratch untuk Anak. Scratch adalah aplikasi pemrograman visual sederhana yang banyak digunakan untuk pemula yang ingin belajar pemrograman.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</si>
  <si>
    <t>a264d9e5-51f0-41ea-b9a2-79927059936f</t>
  </si>
  <si>
    <t>A to Z Kamus Psikologi Super Lengkap</t>
  </si>
  <si>
    <t>Husamah</t>
  </si>
  <si>
    <t>978-979-29-4781-6</t>
  </si>
  <si>
    <t>978-979-29-8056-1</t>
  </si>
  <si>
    <t>&lt;p&gt;Psikologi adalah ilmu pengetahuan yang mempelajari perilaku manusia dalam hubungan dengan lingkungannya. Objek materi dari psikologi adalah tingkah laku manusia, yang mencakup kekuatan-kekuatannya, modusnya, fungsi-fungsinya, dan aktifitas. Definisi dan kajian psikologi berkembang dnamis, sehingga mempengaruhi metodologi perkembangnya di setiap waktu dan tempat. Bahkan perbedaan ini yang memunculkan aliran psikologi yang beragam. Salah satu yang menjadi permasalahan adalah munculnya banyak istilah baru yang belum banyak dipahami oleh banyak pihak apalagi orang luar psikologi. Semntara itu, kamus psikologi yang ada selama ini masih belum lengkap dan sebagian pula sudah jauh tertinggal, dengan indicator sederhana yaitu banyak istilah yang belum termuat. Oleh karna itu, buku A to Z: Kamus Psikologi Super Lengkap karya Husmah ini hadir untuk mengatasi permasalahan tersebut. Anda juga akan menemukan biiografi singkat beberapa tokoh psikologi yang terkenal di dunia, selamat mempelajari isitilah psikologi.&lt;/p&gt;</t>
  </si>
  <si>
    <t>b090a859-9f07-4ec7-b31a-7edc8a4c65b7</t>
  </si>
  <si>
    <t>45 Lulur Alami â€“ Murah, Mudah, Sehat dan Cantik</t>
  </si>
  <si>
    <t>Ibunda Suparni &amp; Ari Wulandari</t>
  </si>
  <si>
    <t>978-979-29-4549-2</t>
  </si>
  <si>
    <t>978-979-29-8057-8</t>
  </si>
  <si>
    <t>Kesehatan &amp; Kecantikan</t>
  </si>
  <si>
    <t>&lt;p&gt;Sekarang ini, luluran telah menjadi kegiatan rutin perempuan dewasa, terutama di kota-kota besar. Laki-laki ada juga yang membiasakan dirinya luluran, tetapi jumlahnya tidak banyak. Umumnya laki-laki yang luluran sering dianggap lelaki pesolek &amp;ldquo;metroseksual&amp;rdquo;. Padahal sebenarnya luluran penting untuk kebersihan dan kesehatan, seperti halnya mandi. Hal ini berkaitan erat dengan polusi yang tinggi. Kulit dan badan harus rajin dibersihkan agar tetap sehat dan berseri. Cara mendapatkan kulit sehat salah satunya dengan luluran. Dampaknya, produk-produk lulur sangat banyak dan mudah ditemukan di pasaran. Terutama jenis-jenis lulur yang &amp;ldquo;mengklaim&amp;rdquo; dapat memutihkan kulit dalam waktu cepat. Selain banyaknya produk, banyaknya salon kecantikan juga harus membuat kita cerdas dan selektif dalam memilih jasa layanannya. Pilih-pilih yang baik dan aman. Konsultasikan dengan dokter kulit dan ahli kecantikan terpercaya. Jangan mudah tergiur bujukan mengubah warna kulit secara instant. Sayangi kesehatan dan kecantikan alami yang sudah diberikan Tuhan. Di dalam buku ini diulas berbagai jenis lulur yang dapat dibuat secara alami, mudah, murah, dan sehat. Siapa saja bisa membuat dan menggunakannya. Selain tidak perlu menguras kantong, lulur-lulur alami ini tidak memiliki efek samping. Semua bahan yang digunakan adalah bahan alami dan mudah didapatkan di sekitar kita. Kita harus sabar untuk dapat melihathasil dan manfaatnya. Dalam jangka panjang tentu kita akan melihat dan merasakan hasilnya. Selamat membaca. Selamat mencoba dan merasakan manfaatnya&lt;/p&gt;</t>
  </si>
  <si>
    <t>9e6d52e1-aeac-4f5c-bce8-b44f938364ac</t>
  </si>
  <si>
    <t>Minggu Ceria: Kreasi Natal Yang Unik Dan Cantik</t>
  </si>
  <si>
    <t>Theresia Susilowati</t>
  </si>
  <si>
    <t>978-979-29-3783-1</t>
  </si>
  <si>
    <t>978-979-29-8235-0</t>
  </si>
  <si>
    <t>11.0 MB</t>
  </si>
  <si>
    <t>&lt;p&gt;Di sekitar kita, banyak sekali benda bekas kemasan produk yang terbuang sia-sia. Meski masih tampak bagus, terkadang kita langsung membuangnya begitu saja ke tempat sampah. Kebiasaan itu terjadi setiap hari, di mana saja dan kapan saja. Sayang sekali, bukan? Padahal kalau kita cermati, benda-benda tersebut sebenarnya masih bisa dimanfaatkan untuk dibuat sesuatu yang lain. Dengan begitu, secara tidak langsung kita ikut mengurangi limbah sampah. Kemasan berupa tempat makanan maupun minuman yang biasa kita konsumsi sebenarnya bisa dibuat sesuatu yang unik. Buku ini menuntun dan membantu siapa saja untuk menggali daya kreativitas dan imajinasi si pembuat. Di sini pun bisa disisipkan pesan moral dan petikan ayat Kitab Suci, kata-kata bijak atau apa saja pada setiap kreasi yang dibuat. Hasil kreasi dari benda bekas kemasan ini bisa untuk hiasan maupun hadiah Natal yang cantik bagi teman atau saudara. Dengan halaman-halaman yang berwarna dan petunjuk yang mudah dipahami, membuat sendiri kreasi Natal akan sangat menyenangkan. Ayo, uji kreativitasmu&amp;nbsp; .&lt;/p&gt;</t>
  </si>
  <si>
    <t>636988d8-3ffa-4c2a-ba99-b7ee708d061e</t>
  </si>
  <si>
    <t>Seri Pribadi Unggul: Communication @ Work: Kiat Menyampaikan Maksud Kita Agar Dipahami Orang Lain dan Tujuan Kita Tercapai</t>
  </si>
  <si>
    <t>978-979-29-3995-8</t>
  </si>
  <si>
    <t>978-979-29-8067-7</t>
  </si>
  <si>
    <t>&lt;p&gt;Bagaimana meminta maaf atas nama perusahaan secara bijaksana?&lt;br /&gt;
 Bagaimana trik mempertahankan pendapat tanpa emosi?&lt;br /&gt;
 &lt;em&gt;Communication@Work&lt;/em&gt; membantu para profesional mengasah dan mengembangkan keterampilan berkomunikasi, agar mampu berkomunikasi secara efektif dan harmonis dengan semua pihak.&lt;br /&gt;
 &lt;br /&gt;
 Temukan kiat-kita komunikasi yang efektif dalam:&lt;br /&gt;
 4 Strategi Membangun Komunikasi yang Harmonis&lt;br /&gt;
 2 Metode Komunikasi Tertulis yang Strategis&lt;br /&gt;
 4 Cara Bijak Menyampaikan dan Menerima Pendapat&lt;br /&gt;
 4 Penghambat Komunikasi yang Harmonis&lt;br /&gt;
 &lt;br /&gt;
 Tersenyum sebelum memulai komunikasi tidak hanya menyenangkan orang lain, tetapi juga diri sendiri. Mari kita memulai komunikasi dengan sikap positif! Keramahan dan ketulusan selamanya akan disukai!&lt;/p&gt;</t>
  </si>
  <si>
    <t>dc8b2ec3-d16f-4376-8e67-14b501c3f1d3</t>
  </si>
  <si>
    <t>Mukjizat Masih Terjadi</t>
  </si>
  <si>
    <t>Pdt. Dr. Agus Gunawan</t>
  </si>
  <si>
    <t>978-979-29-3714-5</t>
  </si>
  <si>
    <t>978-979-29-7917-6</t>
  </si>
  <si>
    <t>&lt;p&gt;Allah itu bagi kita ternpat perlindungan dan kekuatan, sebagai penolong dalam kesesakan sangat terbukti.&amp;quot; (Mazmur 46:2)&lt;br /&gt;
 Apakah Anda: &amp;bull; Pernah, bahkan sering, merasakan mukjizat dan pertolongan Tuhan? &amp;bull; Belum atau tidak pernah merasa bahwa mukjizat Tuhan nyata dalam hidupAnda?&lt;/p&gt;
 &lt;p&gt;&lt;br /&gt;
 Kelompok mana pun Anda, sadar atau tidak, mukjizat Tuhan nyata dalam hidupAnda. Mukjizat Tuhan dapat berupa kesembuhan, berkat balk jasmani maupun rohani, penyertaan dalam masa-masa sukar, pemulihan keluarga, dan lainnya. Itu semua adalah bukti yang tidak dapat dibantah bahwa pertolongan Tuhan sungguh nyata.&lt;br /&gt;
 Setelah membaca kumpulan kesaksian jemaat Successful Bethany Families Sidney dalam buku ini, Anda akan percaya bahwa kuasa Tuhan nyata. Anda akan melihat bahwa mukjizat-Nya masih terjadi hingga hari ini. Tangan kanan Tuhan yang perkasa masih tetap menolong, memelihara, menjaga, menyembuhkan setiap orang yang berseru kepada-Nya.&lt;/p&gt;
 &lt;p&gt;Agus Gunawan (Han-Han) menerima Yesus sebagai Tuhan dan Juruselamat pada 1987. la mendapatkan panggilan khusus dari Tuhan melalui bapak rohaninya, Pdt. Dr. Abraham Alex Tanuseputra, untuk melayani di Australia sejak 1996. Saat ini is melayani sebagai Gembala Jemaat Bethany International (English Service) di Perth, WA dan Gereja Bethany Indonesia di Sydney, NSW. la juga melayani sebagai KORDA Australia dan New Zealand dan sebagai salah seorang Koordinator Bidang Pengembangan Luar Negeri.&lt;/p&gt;</t>
  </si>
  <si>
    <t>a5a9df08-7238-40f4-9f72-a7f39773075f</t>
  </si>
  <si>
    <t>Seri Pribadi Unggul: Ethics @ Work Pintar Membawa Diri dalam Segala Situasi</t>
  </si>
  <si>
    <t>978-979-29-3992-7</t>
  </si>
  <si>
    <t>978-979-29-8068-4</t>
  </si>
  <si>
    <t>901.1 kB</t>
  </si>
  <si>
    <t>&lt;p&gt;Ketika rekan kerja kita sakit, tidak ada salahnya bila kita menyempatkan diri untuk menjenguknya. Pada saat itu kita bisa memberikan dukungan baik moral maupun material. Karena kepedulian dari orang-orang di sekitarnya akan membantu proses kesembuhannya. Hal-hal apa yang perlu kita lakukan agar kunjungan kita efektif? Apa yang boleh dan disarankan tidak kita lakukan saat menjenguk rekan kita yang sakit?&lt;br /&gt;
 &lt;br /&gt;
 Kita itu hanya sebagian kecil dari berbagai hal yang sering kita jumpai dalam kehidupan sehari-hari. Entah itu di lingkungan tempat kerja atau dalam bermasyarakat.&lt;br /&gt;
 Memang tidak mudah menempatkan diri sesuai dengan tempat dan waktu yang tepat. Meskipun demikian, kita harus belajar untuk melakukannya. Karena sikap dan pembawaan diri yang baik akan mencerminkan siapa diri kita sesungguhnya terlebih akan membawa nama baik bagi perusahaan tempat kita bekerja. Bisa jadi, karena kita tidak bisa menempatkan diri dengan baik, nama baik perusahaan kita tercemar.&lt;br /&gt;
 &lt;br /&gt;
 Jadi ada baiknya Anda memperlengkapi diri dengan buku ini. Sehingga Anda dapat&amp;nbsp;&lt;br /&gt;
 mengasah kecerdasan sosial Anda dan keterampilan Anda dalam membawa diri pun bertambah. Berbagai hal yang berkaitan dengan etika tersaji dalam buku ini: etika berkendara di jalan raya, etika menjenguk rekan yang baru saja melahirkan, etika naik pesawat, etika menginap di hotel, dsb. Ditulis oleh seorang pakar kepribadian yang merupakan Direktur Internasional John Robert Powers, membuat buku ini wajib Anda miliki.&lt;/p&gt;</t>
  </si>
  <si>
    <t>4d4c3c14-8ab0-49f2-9360-5ed5ebf48d97</t>
  </si>
  <si>
    <t>No "Galau" Anymore</t>
  </si>
  <si>
    <t>Samuel Cahyadi</t>
  </si>
  <si>
    <t>978-979-29-3712-1</t>
  </si>
  <si>
    <t>978-979-29-8203-9</t>
  </si>
  <si>
    <t>&lt;p&gt;Hari itu seorang ibu merayakan ulang tahun ke-17 anak tercintanya. Keesokan harinya, di ruang makan terjadilah percakapan ini. Anak : &amp;quot;Mama, sekarang aku sudah 17 tahun. Boleh nggak aku pakai tanktop?&amp;quot; Mama : &amp;quot;Nggak boleh!&amp;quot; Anak : &amp;quot;Lipstik, Ma?&amp;quot; Mama : &amp;quot;Nggak boleh!&amp;quot; Anak : &amp;quot;Ayolah, Ma ... bagaimana kalo rok mini?&amp;quot; Mama : &amp;quot;Nggak boleh, pokoknya nggak boleh, Otong!&amp;quot;&lt;/p&gt;
 &lt;p&gt;&amp;quot;Hati yang gembira adalah obat yang manjur, tetapi semangat yang patah mengeringkan tulang.&amp;quot;&lt;br /&gt;
 &amp;mdash;Amsal 17:22&amp;mdash;&lt;br /&gt;
 Pergumulan dan tantangan adalah warna kehidupan, dan acap kali berusaha merampas kegembiraan kita. Risau dan galau tanpa kita sadari telah menjadi &amp;quot;sahabat&amp;quot; dan dekat dengan hidup kita sehingga membuat senyum dan tawa terasa menjadi &amp;quot;barang langka&amp;quot;. Kisah-kisah dalam buku ini bisa menjadi penghiburan tersendiri ketika kita berada di tengah tantangan dan pergumulan. Buku ini sangat cocok bagi para pendeta, hamba Tuhan, dan pekabar Injil karena dapat dipakai sebagai ilustrasi yang akan menolong jemaat Tuhan semakin mengerti firman Tuhan dengan lebih baik lagi. Bergembiralah bersama kisah-kisah kocak dalam buku ini.&lt;/p&gt;</t>
  </si>
  <si>
    <t>3cf3dc14-b7ce-4bf1-8e2d-b85d8ce06c79</t>
  </si>
  <si>
    <t>Seri Pribadi Unggul: Harmony@Work Menyelaraskan Kerja Tim dan Individu</t>
  </si>
  <si>
    <t>978-979-29-3994-1</t>
  </si>
  <si>
    <t>978-979-29-8070-7</t>
  </si>
  <si>
    <t>739.2 kB</t>
  </si>
  <si>
    <t>&lt;p&gt;&lt;em&gt;Ada seorang anggota tim kerja anda di kantor yang selalu merasa the greatest hero. Kalau pekerjaan tim bagus dia suka menonjolkan diri dengan mengatakan karena dirinyalah pekerjaan tim bagus. Ada juga rekan setim yang sering membuat kesalahan. Anda sering disindir terlalu independen oleh rekan-rekan setim. Padahal Anda berusaha bekerja mandiri tanpa menyusahkan siapapun. Dan ujung-ujungnya karena Anda cepat menyelesaikan tugas, Anda sering ketiban menggantikan tugas rekan yang suka melakukan kesalahan itu. Sebenarnya Anda cukup jenuh dengan situasi kerja dalam tim ini. Ingin rasanya keluar dari tim dan melakukan pekerjaan Anda sendiri, tanpa dibebani dan membebani orang lain&amp;hellip;&lt;/em&gt;&lt;/p&gt;
 &lt;p&gt;&amp;nbsp;&amp;nbsp;&amp;nbsp;&amp;nbsp;&amp;nbsp;&amp;nbsp;&amp;nbsp;&amp;nbsp;&amp;nbsp; Bagaimana menyiasati situasi kerja yang tidak harmonis dalam &lt;em&gt;teamwork? &lt;/em&gt;Bagaimana menciptakan iklim kerja sama? Beberapa kali mentolerir kesalahan rekan setim? &lt;em&gt;Harmony@Work &lt;/em&gt;membahas persoalan seputar &lt;em&gt;&amp;ldquo;teamework&amp;rdquo; &lt;/em&gt;atau tim kerja di kantor . Apa saja masalah yang biasa dihadapi dan kiat menghadapinya.&lt;/p&gt;
 &lt;p&gt;&amp;nbsp;&amp;nbsp;&amp;nbsp;&amp;nbsp;&amp;nbsp;&amp;nbsp;&amp;nbsp;&amp;nbsp;&amp;nbsp; Dalam buku ini akan Anda temukan kiat:&lt;/p&gt;
 &lt;ul&gt;
 &lt;li&gt;Membentuk tim kerja yang solid&lt;/li&gt;
 &lt;li&gt;Menghadapi &lt;em&gt;&amp;ldquo;trouble maker&amp;rdquo; &lt;/em&gt;dalam tim&lt;/li&gt;
 &lt;li&gt;Strategi mandiri tanpa perfeksionis&lt;/li&gt;
 &lt;li&gt;Menjalin hubungan istimewa tanpa mkenghilangkan etika&lt;/li&gt;
 &lt;/ul&gt;
 &lt;p&gt;Selaraskan kehidupan kerja Anda. Harmonika kerja individu bersama orang lain! Pribadi sukses tidak hanya di ukur ketika ia sukses menjadi pribadi mandiri, tetapi juga ketika ia membawa orang lain sukses bersamanya!&lt;/p&gt;</t>
  </si>
  <si>
    <t>67e0dbb5-f5f0-4386-9d46-2e1e2b94b121</t>
  </si>
  <si>
    <t>Pelangi Di Balik Badai</t>
  </si>
  <si>
    <t>Ps. Nicodemus Chen</t>
  </si>
  <si>
    <t>978-979-29-3708-4</t>
  </si>
  <si>
    <t>978-979-29-8298-5</t>
  </si>
  <si>
    <t>&lt;p&gt;Nicodemus Chen adalah pria kelahiran kota Palembang, Sumatera Selatan. Pria yang akrab dipanggil dengan Bro Nico ini sekarang tinggal di kota Jambi bersama keluarganya, dan melayani sebagai Gembala Sidang GBI Betania Jambi yang dibina oleh GBI Soekarno-Hatta Jambi. Beliau telah menikah dengan Maria Mesda Verfindra dan dikaruniai 1.dit dua anak bemama &amp;bull; Calvien Nielson Fernando dan Jesicca Caliesta Fernando.&lt;/p&gt;
 &lt;p&gt;Dalam situasi politik dan ekonomi yang terus mengalami perubahan pada era globalisasi sekarang ini, moralitas manusia juga dapat mengalami degradasi khususnya pada masa sulit seperti hadirnya badai di tengah kehidupan. Buku Pelangi di Balik Badai adalah kontribusi dari Pendeta Nicodemus Chen bagi umat Kristiani dalam memberikan perspektif rohani untuk menyikapi masa sulit tersebut, sehingga diharapkan dapat turut berpartisipasi dalam menjaga stabilitas bangsa dan memelihara integrasi NKRI yang seutuhnya. &amp;mdash;Prof. DR. dr. H. Hadiman S.H. Sp. Ko., M.M., M.si. Jenderal Polisi&lt;/p&gt;
 &lt;p&gt;Roma 8:28&lt;/p&gt;
 &lt;p&gt;Kita tabu sekarang, bahwa Allah turut bekerja dalam segala sesuatu untuk rnendatangkan kebaikan bagi mereka yang mengasihi Dia, yaitu bagi mereka yang terpanggil sesuai dengan rencana Allah.&lt;/p&gt;
 &lt;p&gt;Buku yang sangat memberkati! Pelangi di Balik Badai berpesan agar kita setia sampai akhir karena kasih Allah tetap sama, dahulu, sekarang, dan sampai selama-lamanya. Meskipun badai menghadang, ingatlah bahwa ada pelangi di balik sana. &amp;mdash;Prof. DR. Dra. Farida Sinaga, M.M., M.si. Pejabat Senior IPDN, Wakil Rektor Universitas Dharma Agung&lt;br /&gt;
 Buku Pelangi di Balik Badai mengingatkan saya tentang firman Tuhan, &amp;quot;Cukuplah kasih karunia-Ku, bagimu, sebab justru dalam kelemahanlah kuasa-Ku menjadi sempurna.&amp;quot; Melalui buku ini, Ps. Nicodemus Chen menguatkan kita semua, karena justru dalam badai, ada pelangi yang indah yang Tuhan sediakan.&lt;br /&gt;
 A worth reading book...! &amp;mdash;Grace Gabriella Binowo Runner Up 3 Puteri Indonesia 2010, DKI Jakarta&lt;/p&gt;</t>
  </si>
  <si>
    <t>94f3f809-f48a-401b-b3e4-1446bbbbd246</t>
  </si>
  <si>
    <t>Seri Pribadi Unggul: Leadership@Work Mengelola Perusahaan Dengan Efisiensi Di Masa Sulit</t>
  </si>
  <si>
    <t>978-979-29-3989-7</t>
  </si>
  <si>
    <t>978-979-29-8071-4</t>
  </si>
  <si>
    <t>&lt;p&gt;&lt;em&gt;Kamu ngerti nggak penjelasan saya?&amp;rdquo; tukas seorang pimpinan kepada seorang karyawan. &amp;ldquo;Mengerti pak!&amp;rdquo; sahut karyawan ini cepat-cepat namun sedikit mendongkol, sebab kata-kata itu terus-menerus dilontarkan sang atasan setiap kali memberi penjelasan. Memangnya saya, telmi? Batin karyawan ini dalam hati&amp;hellip;&lt;/em&gt;&lt;/p&gt;
 &lt;p&gt;&lt;em&gt;&amp;nbsp;&amp;nbsp;&amp;nbsp;&amp;nbsp;&amp;nbsp;&amp;nbsp;&amp;nbsp;&amp;nbsp;&amp;nbsp;&amp;nbsp;&amp;nbsp; Dengan berkacak pinggang, seorang pimpinan memberikan sejumlah instruksi kepada seorang karyawan yang manggut-manggut di depannya. Karyawan lain datang terbungkuk-bungkuk melaporkan sesuatu kepada sang pimpinan yang kali ini melipat tangan dengan sikap &lt;/em&gt;&amp;nbsp;bossy.&lt;em&gt; Tiba-tiba sang pimpinan mencak-mencak menunjuk-nunjuk anak buah di depannya, kemudian dengan sumpah serapah meninggalkan mereka. Setelah pimpinan berlalu, keduannya lantas mencibir sembari menggeleng-gelengkan kepala. Kita ini pembantu apa karyawan, sih? Celetuk salah seorang karyawan&amp;hellip;&lt;/em&gt;&lt;/p&gt;
 &lt;p&gt;&amp;nbsp;&amp;nbsp;&amp;nbsp;&amp;nbsp;&amp;nbsp;&amp;nbsp;&amp;nbsp;&amp;nbsp;&amp;nbsp;&amp;nbsp;&amp;nbsp; Ada apa dengan sikap pemimpin yang seperti ini? Lantas kalau kita bersikap &lt;em&gt;friendly &lt;/em&gt;kepada bawahan, tidakkah mereka malah &lt;em&gt;ngelunjak?&lt;/em&gt; &lt;em&gt;Leadership@Work &lt;/em&gt;&amp;nbsp;hanya membahas persoalan antara bos dan anak buah, tetapi- lebih luas lagi-juga memberikan solusi dan kiat praktis seputar persoalan &lt;em&gt;Leadership &lt;/em&gt;seperti: memilih dan mengelola SDM, berkantor di rumah dengan professional, cakap mendelegasikan tugas, santun memerintah anak buah, dsb. Tingkat&amp;nbsp; &lt;em&gt;Leadership skill &lt;/em&gt;dan &lt;em&gt;entrepreneurship soul &lt;/em&gt;&amp;nbsp;Anda dengan memahami:&lt;/p&gt;
 &lt;ul&gt;
 &lt;li&gt;6 Langkah Mengelola SDM dengan Professional&lt;/li&gt;
 &lt;li&gt;5 Petunjuk Mengelola Perusahaan dengan Efisien&lt;/li&gt;
 &lt;li&gt;4 Kiat Menjadi Stasan yang Berwibawa di Tempar Kerja&lt;/li&gt;
 &lt;/ul&gt;
 &lt;p&gt;Buku ini ditunjukan bagi Anda, para pemimpin dan calon pemimpin masa depan yang bersedia terus-menerus melatih &lt;em&gt;skill &lt;/em&gt;&amp;nbsp;kepemimpinan. Karena pemimpin tidak dilatih dalam semalam, melainkan dibentuk dan dilatih setiap hari.&lt;em&gt;&amp;rdquo;Leaders are not born, but trained&amp;hellip;&amp;rdquo;&lt;/em&gt;&lt;/p&gt;</t>
  </si>
  <si>
    <t>1ac46d3e-7ac9-474f-a1bc-e26bdc0ba1b7</t>
  </si>
  <si>
    <t>Seri Pribadi Unggul: Relationship@Work Membangun Hubungan Harmonis Dalam Bisnis</t>
  </si>
  <si>
    <t>978-979-29-3993-4</t>
  </si>
  <si>
    <t>978-979-29-8072-1</t>
  </si>
  <si>
    <t>&lt;p&gt;&lt;em&gt;Memiliki banyak relasi tentu merupakan investasi berharga. Namun, dari sekian relasi hanya beberapa yang bisa di gandeng sebagai mitra bisnis Anda. Saat ini ada yang compatible dengan taste bisnis Anda. Anda bermaksud menjemput bola dengan mengundangnya makan malam bersama keluarga di rumah. Namun, pahamkah Anda etika menjamu makan seorang calon mitra bisnis di rumah sendiri? Sebab salah-salah bukan kerja sama bisnis yang Anda tuai, tetapi citra buruk di mata relasi&amp;hellip;&lt;/em&gt;&lt;/p&gt;
 &lt;p&gt;&lt;em&gt;&amp;nbsp;Pagi ini mood anda betul-beyul tidak enak. Ada sedikit problem dalam keluarga. Padahal tengah hari nanti ada &lt;/em&gt;appointment &lt;em&gt;yang harus Anda penuhi. Sebenarnya kesempatan bernegoisasi dengan mitra bisnis ini sangat Anda nanti-nantikan. Tetapi hari ini Anda betul-betul tidak siap. Etiskah membuat appointment baru atau tetap menemuinnya dengan resiko kondisi Anda yang tidak stabil?&lt;/em&gt;&lt;/p&gt;
 &lt;p&gt;&amp;nbsp;&amp;nbsp;&amp;nbsp;&amp;nbsp;&amp;nbsp;&amp;nbsp;&amp;nbsp;&amp;nbsp;&amp;nbsp;&amp;nbsp;&amp;nbsp; Buku ini tepat berada di tangan Anda- para professional-yang tengah berelasi dengan banyak orang. Selain akan menemukan solusi atas masalah-masalah di atas, Anda pun akan mendapat keterampilan &lt;em&gt;plus &lt;/em&gt;etika:&lt;/p&gt;
 &lt;ul&gt;
 &lt;li&gt;Meluaskan wawasan &amp;amp; relasi dalam members club&lt;/li&gt;
 &lt;li&gt;Cara bergaul &amp;amp; berelasi dengan orang Cina dan orang Timur Tengah&lt;/li&gt;
 &lt;li&gt;Menikmati &lt;em&gt;gala dinner &amp;amp; table manner&amp;nbsp; &lt;/em&gt;dalam jamuan makan bisnis&lt;em&gt; Anda&lt;/em&gt;&lt;/li&gt;
 &lt;li&gt;Bersilahturahmi dengan rekan sekerja saat hari-hari raya&lt;/li&gt;
 &lt;li&gt;Tinggal di apartemen dengan aman &amp;amp; nyaman&lt;/li&gt;
 &lt;/ul&gt;
 &lt;p&gt;&amp;nbsp;&amp;nbsp;&amp;nbsp;&amp;nbsp;&amp;nbsp;&amp;nbsp;&amp;nbsp;&amp;nbsp;&amp;nbsp;&amp;nbsp;&amp;nbsp; Kembangkan diri dan kemampuan berelasi Anda melalui buku ringkas, cerdas, dan berwawasan dari parker Pengembangan Kepribadian ini-&lt;strong&gt;Indayanti Oetomo!&lt;/strong&gt; Seorang professional atau pebisnis dikatakan berhasil jika ia berhasil bukan dalam materi saja, melainkan juga dalam &lt;em&gt;relationship.&lt;/em&gt; Alangkah baiknya jika dari sekarang Anda usahakan keduanya!&lt;/p&gt;</t>
  </si>
  <si>
    <t>c4b17461-4c4f-4298-8783-3eeb8d500aa5</t>
  </si>
  <si>
    <t>Sekolah Mingguku Luar Biasa</t>
  </si>
  <si>
    <t>Andy Arifianto</t>
  </si>
  <si>
    <t>978-979-29-4801-1</t>
  </si>
  <si>
    <t>978-979-29-7933-6</t>
  </si>
  <si>
    <t>&lt;p&gt;SELAMA ini mungkin Anda berpikir bahwa di gereja, Sekolah Minggu adalah pelayanan kelas dua. Namun, faktanya adalah Yesus memandang anak-anak sebagai bagian penting bagi kelangsungan gereja (jemaat). Bahkan Dia menjadikan anak-anak sebagai contoh bagi para murid-Nya ketika itu. Sekolah Minggu bukan pelayanan kelas dua, justru itu adalah pelayanan utama gereja. Pelayanan Sekolah Minggu layak dan perlu dibuat semenarik mungkin bagi anak-anak, supaya mereka kelak menjadi generasi yang berkualitas bagi&lt;br /&gt;
 kelangsungan gereja.&lt;/p&gt;</t>
  </si>
  <si>
    <t>d00e70cc-6429-48c1-b284-22276a28ee39</t>
  </si>
  <si>
    <t>Seri Pribadi Unggul: Smart@Work Bersikap Tepat di Saat yang Tepat</t>
  </si>
  <si>
    <t>978-979-29-3991-0</t>
  </si>
  <si>
    <t>978-979-29-8073-8</t>
  </si>
  <si>
    <t>&lt;p&gt;Stres kerja? Wah, rasa-rasanya semua pekerja pernah mengalaminya. Karier mandek? Ketakutan ini juga menghantui sebagian besar pekerja, dari level eksekutif sampai pegawai rendahan. Tidak heran, banyak orang berlomba mencari cara untuk bisa mengangkat kariernya. Sayangnya, kadang dengan mengabaikan etika.&lt;/p&gt;
 &lt;p&gt;&amp;nbsp;&amp;nbsp;&amp;nbsp;&amp;nbsp;&amp;nbsp;&amp;nbsp;&amp;nbsp;&amp;nbsp;&amp;nbsp; Zaman sekarang, persaingan di dunia kerja sangat ketat. Selain harus terus-menerus mengasah kemampuan dan keterampilan, kita juga dituntut harus kuat menghadapi persaingan. Sebenarnya, semua itu dapat diatasi jika kita mengerti etika dunia kerja. Dunia kerja sekarang ini menuntut kita tidak hanya menjadi &lt;em&gt;hard worker, &lt;/em&gt;tetapi juga &lt;em&gt;smart worker&lt;/em&gt;. Tidak hanyabekerja keras, tapi bekerja cerdas. Artinya, ada etika di dunia kerja yang harus kita kuasai dengan baik.&lt;/p&gt;
 &lt;p&gt;&amp;nbsp;&amp;nbsp;&amp;nbsp;&amp;nbsp;&amp;nbsp;&amp;nbsp;&amp;nbsp;&amp;nbsp;&amp;nbsp; Nah, resepnya akan Anda temukan dalm buku cerdas ini. Ditulis oleh Indayanti Oetomo, seorang pakar kepribadian dan direktur internasional Jhon Robert Power, tentu tidak perlu diragukan lagi kepiawaiannya dalam membahas etika dan kepribadian. Anda akan menemukan kiat-kiat jitu bagaimana membangun sikap yang benar dalam berkarier, menjalani hubungan dengan atasan maupun bawahan, dan membangun citra diri yang positif di dunia kerja.&lt;/p&gt;
 &lt;p&gt;&amp;nbsp;&amp;nbsp;&amp;nbsp;&amp;nbsp;&amp;nbsp;&amp;nbsp;&amp;nbsp;&amp;nbsp;&amp;nbsp; Anda juga akan menemukan kiat membangun keseimbangan hidup. Disertai dengan langkah-langkah praktis dan inspiratif. Buku ini layak di baca siapa saja yang ingin menjadi &lt;em&gt;smart at work and smart in life.&lt;/em&gt;&lt;/p&gt;</t>
  </si>
  <si>
    <t>480e8d42-51af-4ac3-9204-dff5a8edd993</t>
  </si>
  <si>
    <t>Seri Pribadi Unggul: Women @ Work - Tips Sukses Berkarier Bagi Wanita</t>
  </si>
  <si>
    <t>Indayanti Oetomo</t>
  </si>
  <si>
    <t>978-979-29-3996-5</t>
  </si>
  <si>
    <t>978-979-29-8074-5</t>
  </si>
  <si>
    <t>991.1 kB</t>
  </si>
  <si>
    <t>&lt;p&gt;Cantik, Menarik, Unik, dan Energik. Demikian gambaran ketika kita mendengar tentang seorang wanita karier-wanita yang exist di dunia kerja dan bisnis, seperti layaknya laki-laki. Karena itu, masyarakat tidak bisa lagi memandang wanita dan pekerjaannya dengan sebelah mata.&lt;/p&gt;
 &lt;p&gt;Kesuksesan yang menyertai seorang wanita karier tentu tidak terlepas dari perjuangannya menghadapi berbagai tantangan dan dilema. Dilema terbesarnya adalah bagaimana seorang wanita karier bisa menyeimbangkan kariernya dengan keutuhan keluarganya. Jika salah satu terabaikan, dia tidak bisa disebut wanita karier yang sukses. Tidak hanya itu, masih banyak juga tantangan yang harus dihadapinya, yaitu budaya dan fenomena adat ketimuran yang memandang &amp;ldquo;miring&amp;rdquo; keterlibatan wanita di dunia kerja dan bisnis. Belum lagi, serentetan etika yang menyertainya yang seolah membatasi fleksibilitas wanita dibandingkan pria.&lt;/p&gt;
 &lt;p&gt;Dengan kacamata praktis dan empiris, buku ini hadir untuk memberikan pencerahan bagi para wanita karier dalam menghadapi dilema-dilema seputar pekerjaannya. Banyak wanita karier yang sukses tanpa mengorbankan keluarga dan kehidupan pribadinya, Anda pun bisa!&amp;nbsp;&lt;/p&gt;</t>
  </si>
  <si>
    <t>6dd19655-08d8-4806-8d37-cc2efba1e85f</t>
  </si>
  <si>
    <t>Seri Pribadi Unggul: Sukses Dalam Segala Hal</t>
  </si>
  <si>
    <t>Maruli Pardamean</t>
  </si>
  <si>
    <t>978-979-29-3705-3</t>
  </si>
  <si>
    <t>978-979-29-8163-6</t>
  </si>
  <si>
    <t>&lt;p&gt;Buku ini berisi 21 kunci agar seseorang berhasil meraih kesuksesan. Kunci-kunci itu adalah: iman, sikap dan pikiran positif, kerja keras, ketekunan, kegigihan, kejujuran, optimis, semangat, fokus pada impian, kesehatan, kerja sama dan bantuan orang lain, mendengar dan melaksanakan firman Tuhan, pergaulan, perkataan bijak, rendah hati, kesabaran, bersyukur, mendengarkan nasihat, perencanaan, tujuan yang jelas, dan doa. Masing-masing kunci itu dijabarkan penulis dalam masing-masing bab. Penulis tidak hanya menyampaikan teori dan tidak berkesan menggurui, tetapi juga memberikan ilustrasi dan kisah-kisah yang memudahkan pembaca memahami tiap-tiap bab.&lt;/p&gt;</t>
  </si>
  <si>
    <t>0778bb3e-23aa-41eb-84c4-a2ab7bfeb6c4</t>
  </si>
  <si>
    <t>Seri Hidup Sehat: Sehat Ala Surga</t>
  </si>
  <si>
    <t>Yohanes Sunardi</t>
  </si>
  <si>
    <t>978-979-29-3747-3</t>
  </si>
  <si>
    <t>978-979-29-8379-1</t>
  </si>
  <si>
    <t>&lt;p&gt;Tidak beda jauh dengan buku-buku Yohanes Sunardi yang telah diterbitkan, Sehat Alat Surga juga berisi kiat-kiat praktis tentang kesehatan. Mulai dari jenis makanan, cara pengolahan makanan, dan waktu yang tepat untuk mengonsumsinya. Buku ini menghubungkan pola makan para tokoh Alkitab seperti Adam, Hawa, Nuh, Abraham, Musa, Daniel, Imam Eli, bahkan Yesus dan para murid dengan konteks kehidupan saat ini. Dengan demikian, pembaca dapat meneladani pola makan yang sehat dan menghindari pola yang tidak sehat.&lt;/p&gt;</t>
  </si>
  <si>
    <t>a05d8fda-ea63-474b-ab83-e46aea90086b</t>
  </si>
  <si>
    <t>Membangun Infrastruktur Komputasi Awan Privat Menggunakan Ubuntu Enterprise Cloud</t>
  </si>
  <si>
    <t>Indra Suryatama</t>
  </si>
  <si>
    <t>978-979-29-3230-0</t>
  </si>
  <si>
    <t>978-979-29-8075-2</t>
  </si>
  <si>
    <t>&lt;p&gt;Buku ini membahas sebuah teknologi yang sangat tren pada saat ini. Materi dalam buku ini meliputi pengetahuan tentang jenis, arsitektur, dan layanan dari komputasi awan. Selain itu juga akan dijelaskan mengenai cara membangun komputasi awan dari nol dengan disertai &lt;em&gt;capture&lt;/em&gt; gambar untuk setiap langkahnya sehingga memudahkan pembaca dalam membangun komputasi awan privat sendiri. Pembagunan komputasi awan privat ini menggunakan Ubuntu Server dan Ubuntu Desktop.&lt;/p&gt;
 &lt;p&gt;Komputasi awan adalah teknologi yang menyediakan layanan terhadap sumber daya komputasi melalui jaringan. Dengan teknologi ini, biaya modal sebuah perusahaan dapat diminimalkan dan biaya operasionalnya menjadi lebih murah. Penghematan dapat dilihat dari segi biaya, waktu, tenaga kerja, maupun perawatan. Selain itu, teknologi ini memiliki sifat dapat berkembang sesuai dengan kebutuhan, mudah dirawat, serta dapat mengikuti perkembangan IT yang berkembang secara cepat.&lt;/p&gt;
 &lt;p&gt;Dalam materi buku ini, komputasi awan akan dibangun menggunakan Ubuntu Enterprise Cloud (UEC).&amp;nbsp; UEC adalah komputasi awan yang menyediakan layanan Infrastructure as a Service (IaaS). Komputasi awan yang dibangun memiliki teknologi yang menggunakan virtualisasi sehingga hanya diperlukan sekali instalasi pada setiap jenis pengguna menjadi sebuah Virtual Machine (VM). VM yang dibuat berupa VM dengan sistem operasi Linux dan Windows.&lt;/p&gt;
 &lt;p&gt;Tujuan akhir dari buku ini adalah agar pembaca dapat mengerti tentang komputasi awan, serta dapat membangun komputasi awan privat menggunakan Ubuntu Enterprise Cloud (UEC). Setelah memahami dan mempelajari buku ini, pembaca dapat dengan mudah memahami komputasi awan serta dapat membangun komputasi awan privat. Langkah-langkah akan diberikan secara sederhana tetapi mendalam, terdiri dari konfigurasi dan instalasi komponen-komponen komputasi awan.&lt;/p&gt;</t>
  </si>
  <si>
    <t>b4f1f61c-fb4d-411b-be9d-dd3f6352005a</t>
  </si>
  <si>
    <t>Teladang Sang Gembala Sejati</t>
  </si>
  <si>
    <t>Yosafat Bangun</t>
  </si>
  <si>
    <t>978-979-29-3772-5</t>
  </si>
  <si>
    <t>978-979-29-8381-4</t>
  </si>
  <si>
    <t>&lt;p&gt;Buku ini mengungkap peran Tuhan sebagai gembala dalam Mazmur 23:1-6. Dalam mazmur itu Daud menyadari bahwa Allah adalah Gembala yang Agung. Tidak hanya mengenali peran Allah, tetapi penulis mengajak setiap pembaca untuk meneladani sikap dan karakter Gembala yang Agung.&lt;/p&gt;</t>
  </si>
  <si>
    <t>b23dd54b-1123-4a02-939d-0adbaa754c74</t>
  </si>
  <si>
    <t>The Power of Enthusiasm</t>
  </si>
  <si>
    <t>Herdy N. Hutabarat</t>
  </si>
  <si>
    <t>978-979-29-4291-0</t>
  </si>
  <si>
    <t>978-979-29-8078-3</t>
  </si>
  <si>
    <t>&lt;p&gt;Tahukah Anda bahwa hampir semua orang-orang sukses dalam dunia ini adalah orang-orang yang antusias, menyukai pekerjaan mereka bahkan mereka suka memberikan lebih dari yang menjadi tanggung jawabnya. Orang-orang antusias seperti itu disukai oleh banyak orang. Mereka menjadi solusi ditengah persoalan, karena mereka adalah orang-orang yang berfikir positif, optimis, kreatif, suka bekerja dan menolong orang lain. Ya!!&amp;nbsp; Orang-orang yang antusias (bersemangat) dibutuhkan oleh banyak organisasi, rumah sakit, restoran, tempat ibadah, keluarga, sekolah dan universitas bahkan dibutuhkan oleh negara kita. Orang-orang yang antusias seolah tidak pernah kehabisan sumber energi, menjadi inspirasi bagi orang lain. Apa rahasianya ?&amp;nbsp;&lt;/p&gt;
 &lt;p&gt;Dalam buku &amp;ldquo;&lt;strong&gt;The Power of Enthusiasm!&amp;rdquo;&lt;/strong&gt; ini, Anda akan menemukan prinsip-prinsip bagaimana caranya agar bisa tetap bergairah dan antusias setiap hari. Tidak jadi masalah apapun jabatan dan pekerjaan Anda, apa latar belakang kehidupan atau pendidikan Anda. Bagaimana kondisi Anda saat ini, problem yang Anda hadapi, berapa usia Anda, pria atau wanita -- ada kabar baik bagi Anda : &lt;strong&gt;Anda bisa menjadi pribadi yang bergairah dan semangat setiap hari!&lt;/strong&gt;&lt;/p&gt;
 &lt;p&gt;Anda akan temukan jawabannya dalam buku ini. Bacalah terus sampai selesai. Saya yakin setelah Anda membaca semua halaman dalam buku ini, maka antusias Anda akan semakin bertambah dan Anda akan lebih sehat, lebih kreatif, lebih sukses dan lebih bahagia.&lt;/p&gt;</t>
  </si>
  <si>
    <t>165aa077-3165-4cac-be02-8f37f0cf0a28</t>
  </si>
  <si>
    <t>The Unstoppable Force for Prosperity</t>
  </si>
  <si>
    <t>Iwan Setiawan Elyon</t>
  </si>
  <si>
    <t>978-979-29-3732-9</t>
  </si>
  <si>
    <t>978-979-29-8085-1</t>
  </si>
  <si>
    <t>&lt;p&gt;Hidup dalam kemakmuran adalah menjadi impian semua manusia, dan hidup dalam kemakmuran bagi anak-anak Raja bukanlah isapan jempol atau sejenis dongeng 1001 malam. Panggilan dan rencana Allah untuk anak-anak-Nya hidup dalam kemakmuran sudah dinyatakan sejak pertama kali Allah menciptakan manusia beserta bumi dan seisinya, namun dalam kehidupan ini kita memiliki masalah dengan istilah takdir, kedaulatan Allah, dan Allah menghendaki jika hidup kita tidak dalam kemakmuran, benarkah demikian?&lt;br /&gt;
 Jika ada anak-anak-Nya yang hidup dalam kemiskinan, siapakah yang bersalah dibalik kemiskinan tersebut? Bagaimana cara mengalami hidup dalam kemakmuran? Apakah itu prosesi purba 70x7=0? Dalam buku ini kita akan belajar banyak lagi tentang kemakmuran termasuk juga tujuah akhir dari kemakmuran itu sendiri. Dan pada akhirnya kita akan tahu bahwa Allah menghendaki setiap anak-anak-Nya hidup dalam kemakmuran lebih daripada keinginan setiap kita.&lt;/p&gt;</t>
  </si>
  <si>
    <t>918bf4e2-33c7-4099-9c36-361ab4160548</t>
  </si>
  <si>
    <t>Motor Bakar Torak â€“ Teori dan Aplikasinya</t>
  </si>
  <si>
    <t>Philip Kristanto</t>
  </si>
  <si>
    <t>978-979-29-4778-6</t>
  </si>
  <si>
    <t>978-979-29-8079-0</t>
  </si>
  <si>
    <t>14.1 MB</t>
  </si>
  <si>
    <t>&lt;p&gt;Buku ini disajikan untuk memenuhi kebutuhan buku teks berbahasa Indonesia yang membahasa secara komprehensif motor pembakaran dalam untuk perguruan tinggi teknik. Ruang lingkup buku ini meliputi fundamental motor pembakaran dalam dengan penekanan pada motor bakar torak, baik motor penyalaan percik maupun penyalaan kompresi. Secara garis besar, buku ini mencakup klasifikasi dan anatomi motor bakar torak, dasar-dasar sikllus termodinamik, bahan bakar dan kimia pembakaran termasuk di antaranya beberapa bahan bakar alternative, system masukan dan pembuangan termasuk di antaranya penerapan system induksi paksa dan intercooler, pertukaran kalor, pelumas, emisi gas buang dan pencemaran udara yang diterapkan dalam pengoprasian motor pembakaran dalam. Teknologi otomotif terbaru juga dibahas selintas dalam buku ini, misalnya kendaraan hibrida, teknologi sel bahan bakar, system kelistrikan tegangan tinggi, system common rail pada motor diesel, dan lain-lain.&lt;/p&gt;</t>
  </si>
  <si>
    <t>1ca0a8c9-a421-4e62-beb8-d22cef7a0d77</t>
  </si>
  <si>
    <t>The Way To Reign As King`s In Life</t>
  </si>
  <si>
    <t>Bram Soei Ndoen</t>
  </si>
  <si>
    <t>978-979-29-3684-1</t>
  </si>
  <si>
    <t>978-979-29-7948-0</t>
  </si>
  <si>
    <t>&lt;p&gt;Buku ini mengungkapkan rahasia-rahasia bagi anak muda untuk membangun karakter kepemimpinan sebagai seorang raja. Buku ini membahas prinsip-prinsip dasar kepemimpin, paradigma penyembahan kerajaan, hingga sikap yang tepat terhadap love, sex dan dating. Pengalaman penulis sebagai motivator anak muda membuat buku ini tidak sekadar berisi teori, tetapi juga hal-hal praktis yang bermanfaat. Mari membangun generasi muda yang memiliki karakter raja.&lt;/p&gt;</t>
  </si>
  <si>
    <t>ec3699ac-46fb-4102-8f91-aae88f16ad10</t>
  </si>
  <si>
    <t>Vita, Suamimu Bukan Malaikat</t>
  </si>
  <si>
    <t>Daniel Agus Setianto</t>
  </si>
  <si>
    <t>978-979-29-3710-7</t>
  </si>
  <si>
    <t>978-979-29-7967-1</t>
  </si>
  <si>
    <t>&lt;p&gt;Buku ini merupakan curahan hati penulis sebagai bapak rumah tangga kepada istrinya. Dari curahan hati ini, setiap keluarga dapat belajar dari kisah suka, duka, maupun pengalaman-pengalaman kehidupan keluarga penulis. Banyak hikmah yang dapat dipelajari. Setiap pembaca akan diingatkan kembali akan fondasi pernikahan, hal-hal yang membuat pernikahan semakin kuat. Pengalaman penulis bersama istrinya yang terlibat aktif dalam pelayanan suami istri, sebuah pelayanan retret yang dikemas khusus bagi suami istri sejak 2008 membuat buku ini &amp;ldquo;mendarat&amp;rdquo; dan mudah diaplikasikan dalam kehidupan keluarga-keluarga Kristen. Buku ini ditulis berdasarkan kesaksian hidup mereka.&lt;/p&gt;</t>
  </si>
  <si>
    <t>9356b73a-5487-45d8-b5a6-e67b841263be</t>
  </si>
  <si>
    <t>Ziarah Hati</t>
  </si>
  <si>
    <t>Pdt. Debora Vivi</t>
  </si>
  <si>
    <t>978-979-29-3713-8</t>
  </si>
  <si>
    <t>978-979-29-7972-5</t>
  </si>
  <si>
    <t>&lt;p&gt;Tema utama buku ini adalah &amp;ldquo;ziarah hati&amp;rdquo;, yang dikembangkan dalam 34 kisah/artikel pendek. Antara lain: Kue dan Tong Sampah; Dilarang Menjadi Kaya? Remah-remah Makanan; Hitam; Lonceng; Kerikil-kerikil Kehidupan; Air dalam Botol; Pilihan yang Benar; Bekerja dengan Cinta; Hati Bapa; Mencari dengan Hati Tulus; Dilarang Menjadi Kaya?&amp;rsquo; Udara dan Angin; dan lainnya.&lt;/p&gt;</t>
  </si>
  <si>
    <t>da780e2c-feb7-4838-b09f-036f80cc5548</t>
  </si>
  <si>
    <t>3 Jam di Surga</t>
  </si>
  <si>
    <t>Hanna Kristianto</t>
  </si>
  <si>
    <t>978-979-29-3638-4</t>
  </si>
  <si>
    <t>978-979-29-8046-2</t>
  </si>
  <si>
    <t>&lt;p&gt;Buku ini berisi kesaksian yang dialami oleh penulis sendiri. Suatu hari ia pernah mengalami kondisi mati suri selama tiga jam. Dalam kondisi mati suri itu, penulis sempat berada di suatu tempat yang sangat indah, tetapi sangat asing baginya. Ia bertemu dengan Pribadi yang menyuruh ia kembali ke dunia karena masih ada orang-orang yang perlu ia tolong.&lt;br /&gt;
 Buku ini tidak hanya tentang kunjungan penulis ke surga, tetapi juga memberikan landasan alkitabiah dalam membangkitkan kerinduan pembaca akan kehidupan kekal bersama-Nya, dan supaya pembaca bisa melihat kehidupan dari sisi kekekalan. Pembaca diajak untuk hidup berfokus pada tujuan akhir, yaitu kekekalan bersama Allah di surga. Kita semua diharapkan menjadi orang-orang Kristen yang &amp;ldquo;asli&amp;rdquo;, yaitu apa yang kita pikirkan, katakan dan lakukan, sama seperti yang Allah nyatakan dalam firman-Nya. Tidak ada standar ganda, dan tidak ada kehidupan yang perlu disembunyikan dan tidak ada dasar untuk orang menudingkan jarinya pada kita dan berkata &amp;ldquo;munafik....&amp;rdquo;&lt;/p&gt;</t>
  </si>
  <si>
    <t>5334beee-eea1-452f-9441-b1fed52fe6eb</t>
  </si>
  <si>
    <t>40 Hari Mendengar Suara Tuhan</t>
  </si>
  <si>
    <t>Ruth Laurencia</t>
  </si>
  <si>
    <t>978-979-29-3670-4</t>
  </si>
  <si>
    <t>978-979-29-8201-5</t>
  </si>
  <si>
    <t>&lt;p&gt;Buku ini berisi tentang renungan selama 40 hari. REnungan ini berasal dari perenungan pribadi penulis yang juga dapat menginspirasi dan menguatkan pembaca. Adapun isi renungan adalah tentang kekuatan saat menghadapi persoalan hidup, penyertaan Tuhan, sikap hidup orang Kristen.&lt;/p&gt;</t>
  </si>
  <si>
    <t>0d78d402-870f-4ab1-a3c9-9c1aed91c60c</t>
  </si>
  <si>
    <t>Pemrograman Game dengan Actionscript 3.0 pada Adobe Flash CS6</t>
  </si>
  <si>
    <t>Irman Maulana</t>
  </si>
  <si>
    <t>978-979-29-4384-9</t>
  </si>
  <si>
    <t>978-979-29-8081-3</t>
  </si>
  <si>
    <t>&lt;p&gt;Perkembangan yang pesat di dunia komputer khususnya di bidang software development mempunyai dampak besar terhadap industri game. Banyak sekali developer-developer game menekuni pembuatan&amp;nbsp; game baik untuk keperluan komersil maupun non komersil. Terdapat banyak sekali software-software yang bisa digunakan dalam pengembangan game baik itu pc game maupun mobile game. Salah satunya adalah Pembuatan game dengan menggunakan Adobe Flash.&lt;/p&gt;
 &lt;p&gt;Buku ini dipersembahkan bagi anda yang ingin mempelajari cara pembuatan game dengan flash. Bagi anda yang sudah mengenal flash maupun pemograman action script, buku ini bisa menjadi bahan referensi yang pas bagi anda untuk dipelajari. Jika anda masih pemula dan baru mengenal flash maupun dunia programming, jangan berkecil hati karena buku ini akan membimbing anda selangkah demi selangkah bagaimana untuk membuat sebuah game sampai anda benar-benar memahaminya.&lt;/p&gt;
 &lt;p&gt;*Bonus pada buku fisik (CD, voucher, pembatas buku) tidak disertakan dalam buku digital (e-book)&lt;/p&gt;
 &lt;p&gt;&amp;nbsp;&lt;/p&gt;</t>
  </si>
  <si>
    <t>b17b1edc-5ceb-42a2-989e-ba00db633b16</t>
  </si>
  <si>
    <t>Mudah Dan Lancar Belajar Bahasa Jepang Pariwisata Dan Perhotelan</t>
  </si>
  <si>
    <t>Isa Wahjoedi</t>
  </si>
  <si>
    <t>978-979-29-4687-1</t>
  </si>
  <si>
    <t>978-979-29-8082-0</t>
  </si>
  <si>
    <t>&lt;p&gt;Sesuai dengan judul Mudah dan Lancar Bahasa Jepang, materi buku ini disusun dan disesuaikan mulai dari pelafalan, perkenalan dan dasar bahasa jepang hingga penggunaan dan penggabungan kata sifat dan kata kerja, contoh-contoh kalimat yang sering digunakan di dunia pariwisata akan membantu memudahkan siswa berbahasa jepang dengan konteks dunia pariwisata dan lokasi yang digambarkan dalam kalimat kalimatnyapun adalah kehidupan sehari hari di dunia pariwisata yang ada di Indonesia.&lt;/p&gt;
 &lt;p&gt;Untuk menghindari permasalahan yang muncul akibat kesalah pahaman kebiasaan orang Indonesia dan orang Jepang, tema perbedaan budaya dan adat istiadat juga diselipkan pada tiap bab sehingga dapat meminimalisasi/ menghindari&amp;nbsp; kesalah pahaman yang akan muncul akibat perbedaan paham budaya masing masing.&lt;/p&gt;
 &lt;p&gt;Untuk menambah kosa kata dan pengayaan kalimat, materi juga berisi latihan latihan soal dengan tujuan siswa dapat memahami materi dengan baik. tanpa latihan soal, akan membutuhkan waktu lebih lama dan proses pemahaman &amp;nbsp;materi tidak akan sempurna.&lt;/p&gt;
 &lt;p&gt;Buku ini adalah landasan awal siswa dalam mengenal pola pola kalimat bahasa jepang seiring dengan proses pembelajaran berlangsung siswa dapat mempersiapkan diri untuk menerima materi bahasa jepang lanjutan.&lt;/p&gt;
 &lt;p&gt;Tanpa memiliki buku ini, anda tidak akan mengetahui perbedaan dan keunggulan materinya dibandingkan dengan buku lain. Penulis berpesan kepada pembaca agar tidak lupa&amp;nbsp; merekomendasikan buku ini kepada rekan/ sahabat anda yang berprofesi sebagai guru/ staff/ siswa yang terkait dengan bahasa jepang pariwisata untuk menambah referensi bahasa jepang&amp;nbsp; mereka, dengan demikian secara tidak langsung anda telah membantu cita cita penulis yang ingin berbagi ilmu dan pengalaman bahasa jepangnya kepada&amp;nbsp; masyarakat&amp;nbsp; luas.&amp;nbsp; terima kasih.Tak ada gading yang tak retak penulis selalu membuka diri untuk saran dan ide yang lebih baik.&amp;nbsp; salam sukses untuk anda semua!&lt;/p&gt;</t>
  </si>
  <si>
    <t>657d796d-5b3a-4638-a10d-8c0c7a9dfbe0</t>
  </si>
  <si>
    <t>50 Messages Of Wisdom</t>
  </si>
  <si>
    <t>Tony Tedjo, M. Th.</t>
  </si>
  <si>
    <t>978-979-29-2988-1</t>
  </si>
  <si>
    <t>978-979-29-8241-1</t>
  </si>
  <si>
    <t>&lt;p&gt;farrah Gray adalah keturunan Afrika-Amerika miskin. Ia tinggal bersama keluarganya di sebuah apartemen kumuh. Rasa sayangnya terhadap keluarga membuatnya ingin membahagiakan mereka. Pada usia 6 tahun, ia mencari uang dengan menjual batu yang ia lukis sendiri. Ia berkeliling dari rumah ke rumah dan membuat kartu nama sendiri. Ia menyebut dirinya CEO abad 21. Suatu ketika ia memberikan kartu namanya kepada Roy Tauer. Tauer melihat ambisi enterpreneurship dalam diri Gray sehingga mengajaknya mendirikan UNEEC, organisasi yang mendorong anak-anak muda menjadi pengusaha. Perjalanan bisnis Gray terus mengalir, bahkan ia berhasil memiliki kantor di Wall Street. Pada usia ke-14 tahun, Gray berhasil menjadi miliarder muda dengan hasil penjualan Farr-Out Food miliknya yang menembus $1,5 juta dolar. Ini hanya satu kisah di antara banyak kisah lainnya dalam 50 Messages of Wisdom. Buku ini merupakan kumpulan artikel pendek yang memuat kisah-kisah bermakna yang akan memberi Anda pelajaran hidup berharga. Kesedihan atau kebahagiaan, kesuksesan atau kegagalan, kekecewaan atau kepuasan, semuanya merenda kisah yang patut dimaknai bagi kehidupan yang lebih baik.&lt;/p&gt;</t>
  </si>
  <si>
    <t>0824e23f-2b7f-4304-bbde-a6588e2c138a</t>
  </si>
  <si>
    <t>56 Cerita Terhebat</t>
  </si>
  <si>
    <t>Jonar Situmorang</t>
  </si>
  <si>
    <t>978-979-29-3600-1</t>
  </si>
  <si>
    <t>978-979-29-8104-9</t>
  </si>
  <si>
    <t>&lt;p&gt;Ada 55 kisah yang inspirasional dan motivasional dalam buku ini. Kisah-kisah itu didapati di sekitar kita dan dapat memberi pelajaran bermakna. Buku ini menyajikannya untuk mendorong semangat pembaca menjalani hidup.&lt;/p&gt;</t>
  </si>
  <si>
    <t>002976bf-8bc4-4454-8da3-8a5bbd33ab11</t>
  </si>
  <si>
    <t>Rumus-Rumus Populer dalam SPSS 22 untuk Riset Skripsi</t>
  </si>
  <si>
    <t>Jonathan Sarwono</t>
  </si>
  <si>
    <t>978-979-29-5113-4</t>
  </si>
  <si>
    <t>978-979-29-8110-0</t>
  </si>
  <si>
    <t>9.5 MB</t>
  </si>
  <si>
    <t>&lt;p&gt;Buku Ini berisi: Keunggulan IBM SPSS 22 Merancang Variabel dan memasukkan Data Cara menangani File Data Membuat Transformasi Data Cara menangani keluaran Menggunakan Pivot Table Cara menggunakan Grafik Prosedur untuk Statistik Deskriptif Prosedur-Prosedur Populer untuk Analisis Data PN untuk Riset Skripsi mengisi Validitas dan Reliabilitas Instrumen Penelitian.&lt;/p&gt;</t>
  </si>
  <si>
    <t>5ddf1822-a18e-4fe1-8970-e2c73dc4e147</t>
  </si>
  <si>
    <t>7 Questions Of Becoming Fruitful Leaders</t>
  </si>
  <si>
    <t>Budi Abdipatra</t>
  </si>
  <si>
    <t>978-979-29-3680-3</t>
  </si>
  <si>
    <t>978-979-29-8050-9</t>
  </si>
  <si>
    <t>&lt;p&gt;Tema utama buku ini adalah &amp;rdquo;menghasilkan pemimpin baru&amp;rdquo;. Penulis mengembangkan 7 pertanyaan untuk membantu setiap pembaca mampu manjadi penghasil bagi pemimpin baru yang sukses. Tema utama dijabarkan dalam 7 bab, yaitu:&lt;br /&gt;
 1. Apakah Saya Mencintai Sesama?&lt;br /&gt;
 2. Apakah Saya Menghasilkan Pemimpin Baru?&lt;br /&gt;
 3. Dapatkah Saya Menemukan Calon Pemimpin?&lt;br /&gt;
 4. Maukah Saya Membangun Atmosfer Kepemimpinan?&lt;br /&gt;
 5. Bersediakah Saya Membagi Hidup?&lt;br /&gt;
 6. Apakah Saya Melatih Calon Pemimpin Baru?&lt;br /&gt;
 7. Apakah Saya Mengimpartasikan Visi &amp;amp; Menyediakan Tantangan Bagi Para Pemimpin Baru?&lt;/p&gt;</t>
  </si>
  <si>
    <t>abe91306-c86a-4301-bad1-18fe1edd44de</t>
  </si>
  <si>
    <t>77 Ide Khotbah Aktual Dan Kontekstual</t>
  </si>
  <si>
    <t>Max E. Sonith S,Th., MA.</t>
  </si>
  <si>
    <t>978-979-29-3649-0</t>
  </si>
  <si>
    <t>978-979-29-8165-0</t>
  </si>
  <si>
    <t>&lt;p&gt;Tujuan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homiletika;&lt;/p&gt;</t>
  </si>
  <si>
    <t>ff71fd36-4aa3-416e-af6e-6e3f17460adb</t>
  </si>
  <si>
    <t>Seri Hachi â€“ Hachi Si Semut dan Misteri Perusak Ladang</t>
  </si>
  <si>
    <t>Kak Jathee</t>
  </si>
  <si>
    <t>978-979-29-5130-1</t>
  </si>
  <si>
    <t>978-979-29-8111-7</t>
  </si>
  <si>
    <t>&lt;p&gt;Hachi kini sudah hidup mandiri. Ia memiliki rumah sendiri di koloni semut. Ladang yang digarapnya begitu berhasil apalagi ladang kolnya begitu gemuk-gemuk. Hachi sudah tak sabar untuk memanennya. Hachi merasa bangga saat memandangi ladangnya ini.&lt;/p&gt;
 &lt;p&gt;Namun, suatu ketika ada yang merusak ladangnya. Hachi begitu kesal dan penasaran dengan kejadian ini. Siapakah pelakunya? Yuk ikuti kisah Hachi menemukan siapa yang merusak ladangnya!&lt;/p&gt;</t>
  </si>
  <si>
    <t>e33ccc16-701e-4e32-b1f0-76742d296a25</t>
  </si>
  <si>
    <t>Aku Harus Pulang</t>
  </si>
  <si>
    <t>Sulung Erlangga</t>
  </si>
  <si>
    <t>978-979-29-2986-7</t>
  </si>
  <si>
    <t>978-979-29-8228-2</t>
  </si>
  <si>
    <t>&lt;p&gt;ketika segala sesuatu tidak seperti harapan kita&lt;br /&gt;
 Segalanya terasa sempurna ketika Allah menjawab doa dan memberikan apa yang kita minta. Namun, segalanya terasa jungkir balik ketika Dia tiba-tiba mengambilnya kembali.&lt;br /&gt;
 ltulah yang dirasakan penulis buku ini dan istrinya. Memiliki bayi perempuan mungil adalah doa yang mereka mohonkan selama bertahun-tahun. Namun, hanya berselang sepuluh bulan sejak Gwenda, malaikat kecil itu, hadir di dunia, ia berpulang. Sulit diterima. Sulit dipercaya. Peristiwa itu memukul telak kehidupan mereka, juga iman mereka.&lt;br /&gt;
 Buku kesaksian ini mengajak kita menyelam ke pertanyaan sulit dalam kehidupan iman kita, akankah kita terus beriman dan percaya kepada Allah, Sang Pemberi Kehidupan, ketika Dia seolah &amp;quot;ingkar janji&amp;quot;?&lt;/p&gt;</t>
  </si>
  <si>
    <t>5bf420cc-957f-4e8b-be7a-ccefe21592f3</t>
  </si>
  <si>
    <t>All About Vision</t>
  </si>
  <si>
    <t>Nelson Adu, S. Mis.</t>
  </si>
  <si>
    <t>978-979-29-3657-5</t>
  </si>
  <si>
    <t>978-979-29-8297-8</t>
  </si>
  <si>
    <t>&lt;p&gt;All About Vision adalah buku yang akan menuntun Anda ke pengertian yang mendalam tentang visi. Anda akan diarahkan untuk memahami visi dan menggunakannya sebagai pentuntun hidup untuk menggapai impian.&lt;br /&gt;
 Jika Anda ingin mengetahui cara mendapatkan visi yang sesuai dengan kehendak Tuhan, buku ini wajib Anda baca. Milikilah visi yang berasal dari Tuhan. Jadilah pemenang dalam setiap perlombaan hidup ini bersama dengan visi yang telah Anda hidupi. Tuhan Yesus memberkati.&lt;/p&gt;</t>
  </si>
  <si>
    <t>db05b46f-3f14-4b1f-a661-5cfa7be411f5</t>
  </si>
  <si>
    <t>FIGHT # PRAY # HOPE â€“ #Garis Harapan untuk Anak Penderita Kanker#</t>
  </si>
  <si>
    <t>Kennedy Jennifer Dhillon</t>
  </si>
  <si>
    <t>978-979-29-5031-1</t>
  </si>
  <si>
    <t>978-979-29-8114-8</t>
  </si>
  <si>
    <t>&lt;p&gt;Buku ini menggarisbawahi perjalanan seorang dokter yang punya misi sederhana, melewati perjalanan dengan kegigihan luar biasa. Menerobos batas dan membawa makna baru dalam perawatan kanker pada anak. Telusuri buku ini dari awal sampai akhir dan Anda akan temui bahwa tidak ada yang kita tidak bisa lakukan ketika berbuat kebaikan jadi tujuan.&lt;/p&gt;
 &lt;p&gt;&lt;em&gt;Pandji Pragiwaksono &amp;ndash; Komedian, Presenter, Aktor, dan Pendiri Yayasan Pita Kuning Anak Indonesia&lt;/em&gt;&lt;/p&gt;
 &lt;p&gt;&amp;nbsp;&lt;/p&gt;
 &lt;p&gt;Buku ini akan menularkan kekuatan dan inspirasi! Pasti! Kekuatan untuk menghadapi ketakutan terbesar, yaitu kematian dan inspirasi untuk menjalankan hidup ini secara maksimal. Muatan kisah-kisah nyata di dalam buku ini mengandung &amp;ldquo;vitamin&amp;rdquo; yang sangat kuat untuk mengusir sikap pesimistis dan rasa khawatir akan kehidupan.&lt;/p&gt;
 &lt;p&gt;&lt;em&gt;Yossi Mokalu, Personil Project Pop dan Presenter&lt;/em&gt;&lt;/p&gt;
 &lt;p&gt;&amp;nbsp;&lt;/p&gt;
 &lt;p&gt;Membaca buku ini benar-benar menyentuh perasaan saya yang paling mendalam.&lt;/p&gt;
 &lt;p&gt;&lt;em&gt;Rudi Soedjarwo, Sutradara &amp;ldquo;Ada Apa Dengan Cinta&amp;rdquo;&lt;/em&gt;&lt;/p&gt;</t>
  </si>
  <si>
    <t>dd5326cb-f1c2-4c9e-a754-5e922b67fd74</t>
  </si>
  <si>
    <t>Anda &gt; Pemenang</t>
  </si>
  <si>
    <t>978-979-29-3636-0</t>
  </si>
  <si>
    <t>978-979-29-8025-7</t>
  </si>
  <si>
    <t>&lt;p&gt;Tema utama buku ini dijabarkan dalam 13 artikel, dengan judul-judul antara lain: Kesaksian Hidup Penulis; Menembus yang Mustahil, Yesus Sanggup, Prioritas Kita dengan Pekerjaan, Prioritas Kita dengan Keluarga, dll. Buku ini menginspirasi pembaca dengan kisah-kisah kemunculan pahlawan-pahlawan iman, yaitu anak-anak Tuhan yang melakukan perkara-perkara luar biasa pada zaman mereka.&lt;/p&gt;</t>
  </si>
  <si>
    <t>a24b958b-cd1e-4dfc-9ec6-be93450b763a</t>
  </si>
  <si>
    <t>Seri Pemrograman PHP di Ubuntu: Membuat Sistem Informasi Kursus Berbasis Web</t>
  </si>
  <si>
    <t>Khadafi Zubaidi</t>
  </si>
  <si>
    <t>978-979-29-5066-3</t>
  </si>
  <si>
    <t>978-979-29-8115-5</t>
  </si>
  <si>
    <t>&lt;p&gt;Buku ini hadir sebagai salah satu solusi bagi para pembaca yang ingin mengetahui bagaimana pemrograman di sistem operasi berbasis Linux Ubuntu. Buku ini memberikan panduan langkah demi langkah bagi para pembaca yang saat ini masih baru menggunakan sistem operasi Linux Ubuntu. Pada buku ini pembaca disuguhkan materi tentang cara instalasi LAMPP, pengenalan framework CodeIgniter, pengenalan Bootstrap, pengenalan FPDF, dan bagaimana cara membuat Aplikasi sistem informasi kursus.&lt;/p&gt;
 &lt;p&gt;*Bonus pada buku fisik (CD, voucher, pembatas buku) tidak disertakan dalam buku digital (e-book)&lt;/p&gt;</t>
  </si>
  <si>
    <t>1fb03de5-5c75-401a-b5d4-26bcbad3f2d2</t>
  </si>
  <si>
    <t>Ayo Belajar Alkitab</t>
  </si>
  <si>
    <t>Yusup Kristianto</t>
  </si>
  <si>
    <t>978-979-29-3610-0</t>
  </si>
  <si>
    <t>978-979-29-8385-2</t>
  </si>
  <si>
    <t>&lt;p&gt;Buku ini bercerita tentang kejadian baik, buruk, dan dahsyat dalam Alkitab. Kisah-kisah yang diceritakan adalah kisah nyata sesuai Alkitab. Tujuannya adalah supaya kita mengerti akan kasih Allah yang sangat luar biasa bagi kita dan dunia ini.&lt;br /&gt;
 Buku ini tidak bercerita secara lengkap, tetapi menarik dan sangat sederhana; dapat digunakan sebagai bahan bercerita kepada anak dan bahan bacaan untuk anak yang lebih dewasa.&lt;/p&gt;</t>
  </si>
  <si>
    <t>12b9d957-163d-4d35-abbe-073bedc88d9d</t>
  </si>
  <si>
    <t>Protect The School â€“ Letâ€™s Save Our School</t>
  </si>
  <si>
    <t>Kim Chi Hee</t>
  </si>
  <si>
    <t>978-979-29-5137-0</t>
  </si>
  <si>
    <t>978-979-29-8117-9</t>
  </si>
  <si>
    <t>&lt;p&gt;&amp;ldquo;&amp;hellip;karena itu, aku ingin membuat sebuah grup band yang sama untuk menjalankan misiku mewujudkan impian ayahku, sekaligus memajukan lagi nama sekolah ini yang sudah hancur... AKU PASTI BISA MEMBUAT NAMA SEKOLAH INI HARUM KEMBALI!&amp;rdquo; &amp;ndash; Lee Hongki&lt;/p&gt;
 &lt;p&gt;Shinsung High School &amp;ndash; sekolah khusus laki-laki yang terkenal dengan segala macam keburukannya. Para siswanya senang berkelahi dan membolos. Menurut masyarakat, sekolah ini benar-benar sudah tidak memiliki harapan lagi. Bahkan sang Ketua Yayasan pun berniat menjual sekolah ini.&lt;/p&gt;
 &lt;p&gt;Tapi niat sang Ketua Yayasan berubah, saat putrinya bertaruh bahwa ia mampu memperbaiki nama Shinsung High School hanya dalam waktu tiga bulan saja. Ia dibantu Lee Hongki dan lima siswa anggota baru OSIS, serta seseorang dari masa lalunya, berusaha sekuat tenaga mewujudkan sumpahnya.&lt;/p&gt;
 &lt;p&gt;Mampukah mereka semua mengembalikan nama baik Shinsung High School? Dan bisakah Hongki mewujudkan mimpinya?&lt;/p&gt;</t>
  </si>
  <si>
    <t>84746789-3b88-474d-83cd-f86b36bb5930</t>
  </si>
  <si>
    <t>Nyamuk Pergi Tanpa Racun! â€“ Buku Pintar Mengusir Nyamuk dengan Aroma Alam</t>
  </si>
  <si>
    <t>Koensoemardiyah &amp; Ag. Budi Indiarto</t>
  </si>
  <si>
    <t>978-979-29-4779-3</t>
  </si>
  <si>
    <t>978-979-29-8118-6</t>
  </si>
  <si>
    <t>Pertanian</t>
  </si>
  <si>
    <t>&lt;p&gt;Nyamuk selalu menjadi gangguan. Selain membawa beberapa penyakit, dengung suara nyamuk dan rasa gatal pada kulit bekas gigitannya merupakan gangguan yang menyebalkan. Bila nyamuk masuk ke dalam rumah, biasanya diusir dengan &amp;lsquo;obat nyamuk&amp;rsquo;, yang untuk beberapa waktu nampak berhasil. Tetapi, &amp;lsquo;obat nyamuk&amp;rsquo; tersebut tidak semua orang menyukainya, karena ketakutan kandungan kimianya yang bisa menjadi racun, dan ada juga yang tidak tahan dengan baunya. Dalam beberapa kasus bahkan sampai menyebabkan sesak napas. Timbul pertanyaan, kenapa tidak menggunakan bahan alam yang pastinya lebih aman? Melalui buku ini, penulis menyajikan beberapa bahan alam yang dapat digunakan sebagai pengusir nyamuk. Selain itu juga dipaparkan bagaimana cara pembuatan dan penggunaan &amp;lsquo;obat nyamuk&amp;rsquo; dengan bahan dari alam tersebut. Sehingga nyamuk pun bisa &amp;lsquo;ngabur&amp;rsquo; tanpa racun....&lt;/p&gt;</t>
  </si>
  <si>
    <t>ecb0cd50-0640-4b9a-804a-ab4684f8f2e6</t>
  </si>
  <si>
    <t>Character Building For Kids</t>
  </si>
  <si>
    <t>978-979-29-3609-4</t>
  </si>
  <si>
    <t>978-979-29-8059-2</t>
  </si>
  <si>
    <t>20.5 MB</t>
  </si>
  <si>
    <t>&lt;p&gt;Buku ini berisi cara-cara kreatif bagi orangtua dan guru pendamping untuk membangun karakter positif anak sejak dini. Karakter-karakter itu antara lain: penuh perhatian, murah hati, sabar, bertanggung jawab, jujur, mengampuni, berterima kasih, taat, cinta Tuhan dan ciptaan-Nya.&lt;br /&gt;
 Buku ini dapat dibaca baik oleh anak maupun orangtua. Bagian pertama buku ini dapat dibaca oleh anak-anak, dengan gambar-gambar berwarna yang menarik sehingga anak-anak tidak akan bosan. Sementara bagian kedua ditujukan bagi orangtua, berisi panduan dalam mengajar dan menumbuhkan karakter anak.&lt;/p&gt;</t>
  </si>
  <si>
    <t>0a53def1-6bb0-4b3b-b901-ddae6aef03ef</t>
  </si>
  <si>
    <t>Church Growth Through Cell Group</t>
  </si>
  <si>
    <t>Tony Tedjo, M.Th.</t>
  </si>
  <si>
    <t>978-979-29-3694-0</t>
  </si>
  <si>
    <t>978-979-29-8242-8</t>
  </si>
  <si>
    <t>&lt;p&gt;Bagaimanapun, perkembangan gereja tidak bisa dilepaskan dari seorang pemimpin dan strategi yang diterapkan. Buku ini hadir untuk menjawab kebutuhan dan kerinduan gereja-gereja yag ingin mengalami perkembangan/pertumbuhan. Dengan adanya kelompok sel, maka dijamin gereja akan bertumbuh. Memang, ada gereja-gereja yang tidak menggunakan istilah kelompok sel (misalnya: Gereja Bethany Nginden Surabaya: Family Altar; GBI ROCK: Komunitas Mesianik, dll), namun prinsipnya tidak berbeda yaitu dimulai dari kelompok kecil. Intinya juga tidak berbeda, yaitu pujian penyembahan kepada Tuhan, Sharing firman Tuhan, saling mendoakan dan pemberitaan kabar baik kepada lingkungan.&lt;br /&gt;
 Selain memaparkan cikal bakal kelompok sel dari Kisah Para Rasul 2:42-47 dan hierarki kepemimpinan dari PL, ada beberapa nama di luar Alkitab yang dimuat, seperti: Rihard Hutcheson, David Womack, Ron Jones dan Jim Stevens, Joel Comiskey, James Carter, Max Weber, Judi Hamlin yang akan menjelaskan mengenai berbagai gaya kepemimpinan masa kini. Keberhasilan dan kegagalan pemimpin sangat berperan terhadap keberhasilan dan kegagalan gereja.&lt;/p&gt;</t>
  </si>
  <si>
    <t>131014a6-cb29-4b48-8e42-2ad86eca277b</t>
  </si>
  <si>
    <t>Coffee Time For Your Soul</t>
  </si>
  <si>
    <t>978-979-29-3678-0</t>
  </si>
  <si>
    <t>978-979-29-8099-8</t>
  </si>
  <si>
    <t>9.3 MB</t>
  </si>
  <si>
    <t>&lt;p&gt;Bercerita dapat menjadi sarana untuk menyampaikan pesan moral yang berharga kepada orang lain. Bahkan Tuhan Yesus pun sering menggunakan cerita atau perumpamaan dalam menyampaikan ajaran-Nya. Siapa pun pasti suka mendengar cerita; apalagi cerita yang memberi inspirasi dan memotivasi. Kisah-kisah dalam buku ini bersifat santai sehingga Anda tidak perlu mengernyitkan kening ketika membacanya. Anda dapat menikmatinya dengan santai sekaligus mendapat pengajaran yang berharga untuk menjalani kehidupan. Kisah-kisah dalam buku ini berasal dari pengalaman sehari-hari penulis dan tokoh terkenal. Jika kita renungkan kembali, setiap kisah memiliki manfaat berharga bagi kehidupan kita. Kisah dalam buku ini dapat Anda pakai sebagai bahan ilustrasi dalam berkhotbah atau berpidato, juga untuk mengisi waktu senggang dengan produktif. Buku ini dapat digunakan oleh siapa saja. Anda dapat memulai membaca dari bagian mana saja yang Anda sukai karena dari setiap pesan yang disampaikan dapat berbeda. Selamat membaca dan mendapatkan inspirasi untuk kehidupan Anda.&lt;/p&gt;</t>
  </si>
  <si>
    <t>5a2e4a5d-3f8f-4779-b649-26f3d6215dec</t>
  </si>
  <si>
    <t>Nyanyian Sasa Angsa dan 14 Cerita Seru Lainnya</t>
  </si>
  <si>
    <t>Lia Herliana</t>
  </si>
  <si>
    <t>978-979-29-4455-6</t>
  </si>
  <si>
    <t>978-979-29-8123-0</t>
  </si>
  <si>
    <t>&lt;p&gt;Kumpulan buku cerita anak Nyanyian Sasa Angsa, ini memuat 15 cerita anak yang seru dan menarik. Ada cerita tentang perjuangan Raihan yang ingin tetap sekolah sambil membantu ibunya berjualan donat. Tentang Kartini kecil yang tidak malu memulung demi tetap bisa bersekolah dan tetap mempunyai mimpi untuk masa depannya. Lalu ada cerita mengenai Sofie yang sangat mencintai lingkungan dengan menghemat buku-buku tulis bekasnya, pensil hingga kertas tisu. Serta masih banyak cerita seru lainnya yang mengandung nilai-nilai budi pekerti yang luhur dan berguna bagi adik-adik sekalian. Nilai-nilai untuk menghargai orang lain, untuk tidak malu dan tekun dalam berusaha meraih cita-cita dan juga untuk mencintai dan menghargai lingkungan hidup di sekitar kita.&lt;/p&gt;
 &lt;p&gt;Selamat membaca adik-adik..&lt;/p&gt;</t>
  </si>
  <si>
    <t>eb3a967c-72fe-4163-9da9-d94296523d88</t>
  </si>
  <si>
    <t>Empowering Faith</t>
  </si>
  <si>
    <t>Ellia Paul ang</t>
  </si>
  <si>
    <t>978-979-29-3643-8</t>
  </si>
  <si>
    <t>978-979-29-8009-7</t>
  </si>
  <si>
    <t>8.8 MB</t>
  </si>
  <si>
    <t>&lt;p&gt;Buku ini membantu orang-orang yang sedang mengalami kelemahan dalam iman dan cenderung mudah terseret arus dunia, yang tidak percaya bahwa Tuhan senantiasa menyertainya. Melalui penguatan iman yang dibagikan penulis, pembaca yang sedang lemah iman diharapkan dapat tetap berdiri dengan teguh dan hanya berserah kepada Tuhan, bahkan ketika masalah yang mereka hadapi semakin berat. Mereka akan didorong untuk lebih memperkuat imannya dan menghancurkan tembok kebebalan dalam dirinya.&lt;/p&gt;</t>
  </si>
  <si>
    <t>db11297e-ed85-459a-80f0-95716f6d8f2c</t>
  </si>
  <si>
    <t>e-Hope</t>
  </si>
  <si>
    <t>978-979-29-3656-8</t>
  </si>
  <si>
    <t>978-979-29-8010-3</t>
  </si>
  <si>
    <t>&lt;p&gt;e-Hope merupakan buku kelanjutn e-Love (emotional Love) yang merupakan buku-buku yang membahas iman, pengharapan, dan kasih. Buku ini membahas berbagai hal tentang pengharapan mulai dari dasar pengharapan, kemajuan sebuah harapan, perubahan karena kekuatan harapan, harapkan hal yang besar, mengatasi keputusasaan ketika berharap, pemulihan dari Tuhan, dan akhirnya kita dapat menjadi pemenang.&lt;/p&gt;</t>
  </si>
  <si>
    <t>3c382c7f-0862-4628-b1b3-33729091ee6a</t>
  </si>
  <si>
    <t>Enjoying 4 Seasons of Life</t>
  </si>
  <si>
    <t>Pdt. Obaja Tanto Setiawan</t>
  </si>
  <si>
    <t>978-979-29-3687-2</t>
  </si>
  <si>
    <t>978-979-29-8307-4</t>
  </si>
  <si>
    <t>&lt;p&gt;Buku ini tentang memahami musim kehidupan. Buku ini akan membantu Anda memahami berbagai musim yang datang silih berganti dalam hidup Anda, yang masing-masing memiliki sifatnya sendiri. Anda perlu membekali diri untuk dapat bertahan dalam setiap musim kehidupan tersebut. Anda bisa memilih untuk menjadi seperti Gehazi dan Esau yang tidak tahu musim dalam hidupnya, atau menjadi seperti Yusuf dan Kaleb yang mampu bertahan dalam musim kehidupan mereka?&lt;br /&gt;
 Pdt. Obaja Tanto Setiawan akan memandu Anda untuk mengerti setiap musim dalam kehidupan Anda, cara Anda bersikap, dan hasil yang akan Anda petik kelak.&lt;br /&gt;
 Bertahanlah dalam musim kehidupan Anda, karena itulah yang Tuhan kehendaki agar Anda memperoleh berkat-Nya yang berlimpah-limpah.&lt;/p&gt;</t>
  </si>
  <si>
    <t>50e07742-7cd9-423b-b0d7-3a814a82fc3d</t>
  </si>
  <si>
    <t>Focus On Your High Calling</t>
  </si>
  <si>
    <t>Lidanial</t>
  </si>
  <si>
    <t>978-979-29-3673-5</t>
  </si>
  <si>
    <t>978-979-29-8126-1</t>
  </si>
  <si>
    <t>&lt;p&gt;Naskah/buku karya Lidanial ini bertema utama &amp;ldquo;panggilan menjadi pelayan Tuhan&amp;rdquo;, yang dibahas dalam sepuluh bab, yaitu:&lt;br /&gt;
 Bab 1: Standar Kelayakan atau Standar Anugerah.&lt;br /&gt;
 Bab 2: Menjaga Fokus Panggilan&lt;br /&gt;
 Bab 3: Beranikah Ulurkan Tanganmu untuk Mereka?&lt;br /&gt;
 Bab 4: Menghadapi Respons Negatif&lt;br /&gt;
 Bab 5: Waspada dengan Godaan Fasilitas&lt;br /&gt;
 Bab 6: Prinsip Pelayanan Yesus&lt;br /&gt;
 Bab 7: Tuhan Sangat Menghargai Jerih Payah&lt;br /&gt;
 Bab 8: Persembahan Kualitas Super: Totalitas Penyembahan Diri&lt;br /&gt;
 Bab 9: Penyangkalan terhadap Anugerah&lt;br /&gt;
 Bab 10: Perangkap Pembuktian Diri&lt;/p&gt;</t>
  </si>
  <si>
    <t>168b5a68-1841-4255-bc69-2223c22f4183</t>
  </si>
  <si>
    <t>Gereja Imitasi</t>
  </si>
  <si>
    <t>Pdt. Jekoi Silitonga</t>
  </si>
  <si>
    <t>978-979-29-3668-1</t>
  </si>
  <si>
    <t>978-979-29-8094-3</t>
  </si>
  <si>
    <t>&lt;p&gt;Gereja menganggap diri telah semakin dewasa oleh kelengkapan disiplin ilmu, bentuk-bentuk pelayanan sosial, kreasi dan inovasi pelayanan rohani yang lebih maju. Gereja sudah melupakan karya, campur tangan, dan dominasi Roh Kudus.&lt;br /&gt;
 Kebebasan untuk mengekspresikan pelayanan melahirkan banyak corak ibadah dan dogma. Namun, hal itu juga telah membawa dampak negatif hingga memunculkan trik-trik pelayanan yang terkesan imitatif. Banyak pelayanan gereja yang lebih disesuaikan dengan selera zaman dan perkenanan Tuhan.&lt;br /&gt;
 Buku ini ditulis untuk menolong jemaat, memperkaya jemaat gereja, kaum intelektual Kristen untuk mengevaluasi apa yang sedang terjadi pada zaman ini; menyingkap bentuk-bentuk pelayanan gereja yang terdistorsi oleh zaman.&lt;/p&gt;</t>
  </si>
  <si>
    <t>7395a5e5-bd26-4ee5-bbf6-043b76e6db49</t>
  </si>
  <si>
    <t>Kemiskinan= Kutuk?</t>
  </si>
  <si>
    <t>Sukamto</t>
  </si>
  <si>
    <t>978-979-29-3648-3</t>
  </si>
  <si>
    <t>978-979-29-8226-8</t>
  </si>
  <si>
    <t>&lt;p&gt;Buku ini memberikan ulasan alkitabiah tentang kemiskinan. Penulis meneliti penggunaan kata miskin dalam PL dan PB untuk menunjukkan makna kemiskinan. Ia juga menunjukkan bagaimana pandangan Allah tentang kemiskinan dan sikap-Nya terhadap orang miskin. Buku ini menolong hamba Tuhan maupun jemaat untuk memiliki perspektif yang benar tentang kemiskinan dan membangun kepedulian terhadap orang-orang yang terpinggirkan.&lt;/p&gt;</t>
  </si>
  <si>
    <t>32e3344b-4d87-4dc0-85a9-41f6208fecef</t>
  </si>
  <si>
    <t>Ketika Iman Ditempa Api Ujian</t>
  </si>
  <si>
    <t>D. Saulina L. Gaol</t>
  </si>
  <si>
    <t>978-979-29-3689-6</t>
  </si>
  <si>
    <t>978-979-29-7965-7</t>
  </si>
  <si>
    <t>&lt;p&gt;Tema utama buku ini adalah &amp;ldquo;tetap bertahan dalam kesukaran&amp;rdquo;, yang dibahas dalam lima bab, yaitu:&lt;br /&gt;
 1. Ada apa dibalik kesukaran?&lt;br /&gt;
 2. Persiapan awal hadapi kesukaran&lt;br /&gt;
 3. Tinggal dalam kekuatan Tuhan&lt;br /&gt;
 4. Memenangkan peperangan rohani&lt;br /&gt;
 5. Jadilah pejuan iman yang sejati&lt;br /&gt;
 Mari persiapkan diri untuk tetap bertahan dalam kesukaran dengan membaca buku ini.&lt;/p&gt;</t>
  </si>
  <si>
    <t>40cbd6b9-5a4e-49c7-8783-381d8ab2784b</t>
  </si>
  <si>
    <t>Memulihkan Anak Bermasalah</t>
  </si>
  <si>
    <t>Dominggus Umbu Deta</t>
  </si>
  <si>
    <t>978-979-29-3623-0</t>
  </si>
  <si>
    <t>978-979-29-7977-0</t>
  </si>
  <si>
    <t>&lt;p&gt;Ada tiga hal penting dalam pemulihan anak yang bermasalah:&lt;br /&gt;
 1. Dukungan doa&lt;br /&gt;
 2. Memberikan perhatian kepada anak&lt;br /&gt;
 3. Memberikan kasih sayang dan ketegasan&lt;br /&gt;
 &lt;br /&gt;
 Buku ini berisi penjelasan tentang cara menerapkandan mempraktikkan ketiga hal tersebut di atas.&lt;/p&gt;</t>
  </si>
  <si>
    <t>1c58624f-9428-4bbb-9ccc-dd9156fd09b2</t>
  </si>
  <si>
    <t>Mertua, Menantu, Ipar</t>
  </si>
  <si>
    <t>978-979-29-3693-3</t>
  </si>
  <si>
    <t>978-979-29-8090-5</t>
  </si>
  <si>
    <t>&lt;p&gt;Buku ini berisi pengalaman penulis baik dari kehidupan pribadi dia dan orang-orang yang dia kenal maupun dari berbagai seminar keluarga yang diadakan. Pembahasan dalam buku ini antara lain tentang konflik yang kerap terjadi dalam keluarga antara mertua, menantu dan ipar. Pengalaman penulis selama belasan tahun memimpin seminar dan retreat keluarga serta konseling, di mana ada banyak masalah yang diajukan, dibahas, dan dijawab berdasarkan prinsip firman Allah. Semua dibahas dalam buku ini. Buku ini juga berisi tanya jawab seputar permasalahan di antara mertua, menantu, dan ipar.&lt;/p&gt;</t>
  </si>
  <si>
    <t>4556ddac-7f8e-403d-aa90-040161caf674</t>
  </si>
  <si>
    <t>Mukjizat Kesembuhan Untuk Anda</t>
  </si>
  <si>
    <t>Indrawan Eleeas</t>
  </si>
  <si>
    <t>978-979-29-3605-6</t>
  </si>
  <si>
    <t>978-979-29-8076-9</t>
  </si>
  <si>
    <t>&lt;p&gt;Buku ini akan menjawab berbagai pertanyaan mengenai kesembuhan ilahi dan kesembuhan secara medis dan banyak aspek yang berkaitan dengannya, antara lain:&lt;br /&gt;
 * Apakah mukjizat kesembuhan masih ada?&lt;br /&gt;
 * Apakah kesembuhan ilahi hanyalah dongeng, ataukah realitas?&lt;br /&gt;
 * Apakah ajaran Kristen tentang kesembuhan masih relevan hingga saat ini? Bukankah kedokteran modern dan pengobatan mutakhir telah menjadi tumpuan harapan manusia akan kesembuhan?&lt;br /&gt;
 * Lalu, apa yang terjadi jika kesembuhan secara medis tidak kita dapatkan? Bagaimana jika kita sudah berdoa, tetapi tetap tidak sembuh?&lt;/p&gt;</t>
  </si>
  <si>
    <t>54d06af8-1d02-4a79-9953-c00639884d84</t>
  </si>
  <si>
    <t>Next Level</t>
  </si>
  <si>
    <t>Paulus Suryadjaya</t>
  </si>
  <si>
    <t>978-979-29-3642-1</t>
  </si>
  <si>
    <t>978-979-29-8317-3</t>
  </si>
  <si>
    <t>21.4 MB</t>
  </si>
  <si>
    <t>&lt;p&gt;Penulis menunjukkan gembok-gembok yang menghalangi kita untuk menuju ke next level dalam kehidupan kita. Selanjutnya, buku ini akan membawa Anda belajar lebih dalam mengenai cara memasuki level baru dalam perjalanan rohani Anda, menembus batas ketidakmampuan Anda untuk mengubah keadaan yang tidak mungkin menjadi mungkin.&lt;/p&gt;</t>
  </si>
  <si>
    <t>93400994-9e04-400a-9685-d2c566df1ad5</t>
  </si>
  <si>
    <t>Seoul Cinderela</t>
  </si>
  <si>
    <t>Lia Indra Andriana</t>
  </si>
  <si>
    <t>978-979-29-0422-2</t>
  </si>
  <si>
    <t>978-979-29-8124-7</t>
  </si>
  <si>
    <t>&lt;p&gt;Ada yang menarik ketika mulai membaca teenlith ini. Saya merasa seperti sedang menonton film korea. Apakah penyebabnya? Tentu saja dari judulnya saja kita bisa menebaknya kalau cerita dalam teenlith ini mengambil setting Seoul, Korea. Oleh karena itu, nuansa Korea sangat kental dalam teenlith ini. Ditambah lagi dengan dipakainya beberapa nama Korea dan kalimat-kalimat bahasa Korea. Dikisahkan dalam teenlith ini seorang tenaga kerja Indonesia bernama Nia. Karena tuntutan ekonomi dalam keluarganya, Nia berangkat ke Korea dan bekerja sebagai pembantu rumah tangga sebuah keluarga. Suatu ketika Nia disuruh majikannya, Yu-Hwa, untuk menjadi pembantu di apartemen adiknya yang masih lajang bernama Hyun-Jun. Di sinilah kisah Seoul Cinderella mulai memikat kita sehingga sulit untuk berhenti membaca. Hyun-Jun notabene pria dewasa, harus serumah dengan Nia, pembantunyayang berumur 15 tahun dan keras kepala Suatu hari, Hyun-Jun mengajak Nia ke Surabaya dan tanpa di sengaja perjalanan itu menyebabkan terkuaknya rahasia besar Nia dan keluarganya. Apakah yang terjadinya selanjutnya? Apakah Hyun-Jun dapat membantu permasalahan yang dialami Nia?&lt;/p&gt;</t>
  </si>
  <si>
    <t>7820243d-9beb-47bd-b2f3-c80d3dac13ab</t>
  </si>
  <si>
    <t>Touched by Love â€“ Semburat Cinta Chrysant</t>
  </si>
  <si>
    <t>Lia permata</t>
  </si>
  <si>
    <t>978-979-29-5155-4</t>
  </si>
  <si>
    <t>978-979-29-8125-4</t>
  </si>
  <si>
    <t>20.7 MB</t>
  </si>
  <si>
    <t>&lt;p&gt;Pernikahan gadis yang ia sayangi dengan kakak tirinya menyisakan goresan perih di hati Tangguh Anjuna Raven.&amp;nbsp; Sudah cukup Langit Christopher Raven &amp;ndash; kakaknya, menjadi pemenang atas hati Maura Helena Wirayudha, Tangguh tidak ingin dirinya menjadi pecundang yang sama dalam hal bisnis.&amp;nbsp; Maka, ketika pamannya &amp;ndash; Benjamin Raven memberi kesempatan untuk belajar mengelola salah satu kerajaan bisnis mereka di Jakarta, Tangguh memutuskan untuk tidak menyia-nyiakannya.&amp;nbsp;&lt;/p&gt;
 &lt;p&gt;Keputusannya meninggalkan Yogyakarta demi belajar dan menenangkan hatinya, menggiring Tangguh kepada rencana Tuhan untuk mempertemukannya dengan Alisha Sairish Pratama, gadis muda yang cantik namun tempramental sekaligus pewaris tunggal Sairish Grup.&lt;/p&gt;
 &lt;p&gt;***&lt;/p&gt;
 &lt;p&gt;Alisha Sairish Pratama tidak pernah bermimpi menjadi pewaris tunggal Sairish Grup, terutama Sairish Residence.&amp;nbsp; Ia harus membayar kenyataan menjadi pewaris tunggal dengan kehilangan ayah dan kakak perempuannya dalam sebuah kecelakaan.&amp;nbsp; Kekeraskepalaannya yang tidak ingin berada di bawah bayang-bayang Harris Permana, kakak iparnya, membawa Alisha menjadi seorang resepsionis di sebuah apartemen baru bernama The Raven Park Residence.&lt;/p&gt;
 &lt;p&gt;Takdir mempertemukan Alisha dengan Tangguh dalam kondisi sebagai &amp;ldquo;atasan-bawahan&amp;rdquo;&lt;/p&gt;
 &lt;p&gt;Apakah cinta dan pengorbanan mereka akan berakhir pada kebahagian atau kesedihan?&lt;/p&gt;
 &lt;p&gt;&amp;nbsp;&lt;/p&gt;</t>
  </si>
  <si>
    <t>be3b50d5-3bb9-4919-8074-4c673ff5ee58</t>
  </si>
  <si>
    <t>Warisan Iboe â€“ Resep Turun Temurun 3 Generasi</t>
  </si>
  <si>
    <t>Liliawati Gondowijoyo &amp; Sheila Gondowijoyo</t>
  </si>
  <si>
    <t>978-979-29-5248-3</t>
  </si>
  <si>
    <t>978-979-29-8127-8</t>
  </si>
  <si>
    <t>Resep Masakan</t>
  </si>
  <si>
    <t>&lt;p&gt;Buku ini berisi 30 menu masakan, lengkap dengan resep-resep pendamping dalam setiap menunya. Misalnya : Menu Ikan Dhabu-Dhabu juga dilengkapi dengan resep Ayam Woku dan Tumis Pare; Menu Gudeg Jogja, dilengkapi dengan resep Opor Ayam, Krecek hingga resep Areh Kuning dan Putih; Menu Kung Pao Chicken, dilengkapi dengan resep Fu Yung Hai dan Jamur Crispy; dan masih banyak lagi menu masakan lainnya yang menarik selera dan membuat lidah bergoyang. Komplit !&lt;/p&gt;</t>
  </si>
  <si>
    <t>d16e2379-12d1-491f-b1fe-7c1fd41a1fdc</t>
  </si>
  <si>
    <t>Say NO to GALAU Skripsi â€“ Cara Cepat dan Fokus Menyelesaikan Skripsi &amp; TA</t>
  </si>
  <si>
    <t>Lilis Ratna</t>
  </si>
  <si>
    <t>978-979-29-4777-8</t>
  </si>
  <si>
    <t>978-979-29-8128-5</t>
  </si>
  <si>
    <t>&lt;p&gt;Skripsi. Banyak yang bilang, skripsi adalah sebuah pembuktian bahwa kita layak untuk membawa gelar sarjana, membawa status keilmuan tertentu di masyarakat, dan di lingkungan kita. Ketika ada yang tanya, kapan kamu wisuda? Pertanyaannya mungkin simpel, jawabannya yang kadang tidak simpel. Skripsi adalah proses terakhir dari tahapan kuliah kita selama beberapa tahun dan sering kali skripsi dan TA adalah bongkahan besar yang benar-benar besar sampai kita tidak ingin mengangkatnya karena merasa berat dan tidak cukup kuat untuk menggelindingkannya dari tengah jalan. Kontent buku ini, kuranglebih membahas tentang tips dan kiat dalam menyelesaikan skripsi/ TA. Dasar penulisan buku ini berdasarkan pengalaman pribadi penulis, pengamatan maupun penelitian formal. Ditulis dengan gaya bahasa yang tidak formal bahkan sangat ringan dan terdiri dari 9 bab. Dalam setiap bab membahas tentang hal-hal yang menunjang terselesaikannya skripsi. Buku ini bukan dimaksudkan untuk membenarkan bahwa proses yang tertunda karena kemalasan, karena penundaan, dan berbagai hal yang menghambat proses pembuatan skripsi dibiarkan. Kita semua ingin sesuatu yang ideal bahkan sempurna, tapi sebuah proses pasti menyisakan kenangan yang kadang sakit kadang gembira, tapi somehow begitulah hidup harus terus dijalani. Selamat bebas dari GALAU karena Skripsi dan semoga buku ini bermanfaat. SEMANGAT!&lt;/p&gt;</t>
  </si>
  <si>
    <t>00801973-a220-4fb7-a7ea-e3e0a4a813e5</t>
  </si>
  <si>
    <t>Pewahyuan Tujuh Jemaat</t>
  </si>
  <si>
    <t>978-979-29-3662-9</t>
  </si>
  <si>
    <t>978-979-29-8308-1</t>
  </si>
  <si>
    <t>&lt;p&gt;Dalam buku ini kita akan belajar tentang tujuh jemaat mula-mula yang terdapat dalam Kitab Wahyu, yakni Efesus, Smirna, Pergamus, Tiartira, Sardis, Filadelfie, dan Laudikia. Dari pelajaran ini kita bisa tahu ada tujuh macam, tujuh karakter, atau bisa disebut juga tujuh temperamen gereja mula-mula saat itu. Modelnya berbeda-beda. Sifat, temperamen, maupun karakternya pun berbeda-beda. Ternyata hal itu juga menggambarkan tujuh keadaan gereja pada akhir zaman. Dengan mempelajarinya, kita bisa melihat gereja kita termasuk yang mana. Bahkan bukan hanya gereja karena hal ini juga dapat merupakan gambaran bagi anak-anak Tuhan dan bagi hamba-hamba Tuhan, kita bisa tahu diri kita ini seperti gereja mula-mula yang mana. Kita juga akan bisa melihat keadaan diri kita masing-masing. Namun, sekali lagi, kita termasuk jenis apa pun, selalu ada solusi dan pengajaran yang Tuhan berikan sehingga kita bisa meningkatkan kualitas karakter diri dan kita akan dibawa mengalami anugerah yang besar.&lt;/p&gt;</t>
  </si>
  <si>
    <t>74edefb0-2469-4056-b2e8-f1455aada777</t>
  </si>
  <si>
    <t>A Thousand Winds â€“ Secret Dongsaeng</t>
  </si>
  <si>
    <t>Luqyana</t>
  </si>
  <si>
    <t>978-979-29-5132-5</t>
  </si>
  <si>
    <t>978-979-29-8129-2</t>
  </si>
  <si>
    <t>&lt;p&gt;Shena, serang gadis yang bekerja sebagai pencipta lagu di Korea baru saja dibatalkan perjanjiannya oleh salah satu agensi disana. Karena kesal ia tidak sengaja mengalami sebuah kecelakaan yang mengakibatkan seorang cowok lupa ingatan Jun, pria muda itu seperti sebuah bulu yang melayang, sangat lembut, tetapi bisa sangat kasar. Ia benar benar tidak tahu mengapa tiba-tiba saja semua memori di otaknya hilang entah kemana. Yang oa tahu, ketika ia terbangun sudah ada shena di sisinya. Lalu disusul Clara si Playgirl cap buntut domab yang menyukainya. Setelah jun pergi, hidup shena menjadi kacau. Ia memutuskan untuk pulang ke Amerika. Di sana, ia bertemu dengan Juno. Cowok ini sangat mirip dengan Jun. tetapi sangat misterius. Ketika takdir mulai memainkan perannya, apakah shena akan bersatu denga Jun atau justru dengan Juno? Yuk ikuti rumitnya keisah hidup shena, si pencipta lagu ini.&lt;/p&gt;</t>
  </si>
  <si>
    <t>b466fa16-e24d-4cf5-922b-054a11621e5c</t>
  </si>
  <si>
    <t>Rahasia Sukses Menjadi Worship Leader, Singer, dan Pemusik</t>
  </si>
  <si>
    <t>Ronee Paul</t>
  </si>
  <si>
    <t>978-979-29-2994-2</t>
  </si>
  <si>
    <t>978-979-29-8197-1</t>
  </si>
  <si>
    <t>&lt;p&gt;Dengan pengalaman ia miliki dalam dunia musik dan vokal baik dalam bidang rohani maupun sekuler, Ronee Paul mengajarkan berbagai rahasia kesuksesan menjadi WL, singer, dan pemusik. WL, singer, dan pemusik tidak hanya memerlukan persiapan rohani, tetapi juga persiapan dan kematangan secara teknis. Buku ini membahas kedua hal itu, yaitu kematangan rohani baik secara individu maupun dalam membangun tim pelayanan praise and worship yang solid serta kematangan teknis bermusik.&lt;br /&gt;
 Pembahasan dalam buku ini sangat lengkap serta tidak hanya bersifat teori, tetapi juga aplikatif. Berdasarkan pengalamannya sendiri, Ronee Paul mengajak para pembaca belajar dari kesalahan-kesalahan yang sering dilakukan oleh WL, singer, dan pemusik sehingga tidak melakukan kesalahan yang sama. Buku ini akan sangat bermanfaat bagi pembaca yang telah terlibat dalam pelayanan praise and worship juga bagi mereka yang sedang melajar untuk menjadi WL, singer, dan pemusik.&lt;/p&gt;</t>
  </si>
  <si>
    <t>0c2ebe7a-d42d-415b-b8ee-9fd4c0c5dd8b</t>
  </si>
  <si>
    <t>Restoring Relationship</t>
  </si>
  <si>
    <t>Sunarto</t>
  </si>
  <si>
    <t>978-979-29-3651-3</t>
  </si>
  <si>
    <t>978-979-29-8229-9</t>
  </si>
  <si>
    <t>&lt;p&gt;Buku berjudul &amp;rdquo;Restoring Relationship&amp;rdquo; ini mengisahkan kehidupan seorang Sunarto yang dipulihkan Tuhan. Kegagaln yang pernah ia hadapi tidak menjadi penghalang baginya untuk bangkit kembali mencapai kehidupan yang lebih baik. Kehidupan yang amat sukar yang ia jalani adalah proses pemurnian diri untuk kecemerlangan hidup. Pemulihan terjadi kegitu seseorang menemukan sesuatu yang tidak beres dalam dirinya yang harus diubah sedemikian rupa.&lt;br /&gt;
 Buku ini mengisahkan bahwa hubungan kita yang telah rusak dengan Sang Pencipta dan harus dipulihkan kembali dengan mengetahui:&lt;br /&gt;
 * Kita telah menyimpang dari jalan Tuhan dan membuat jalan sendiri.&lt;br /&gt;
 * Bertobat dan mengakui semua dosa yang telah kita lakukan.&lt;br /&gt;
 * Hubungan dapat dipulihkan hanya melalui Anugerah Allah dalam Yesus Kristus saja.&lt;br /&gt;
 Dengan dasar dan melalui prinsip-prinsip Alkitab, buku ini dapat menolong Anda untuk memulihkan hubungan pribadi Anda dengan Tuhan yang telah rusak, sehingga terjadilah hubungan yang intim dan mesra dengan-Nya setiap hari.&lt;/p&gt;</t>
  </si>
  <si>
    <t>2340cf85-dd51-4438-9140-8b474dcac8ac</t>
  </si>
  <si>
    <t>Panen Untung dari Akuabisnis Kakap Merah</t>
  </si>
  <si>
    <t>M.Ghufran H.Kordi K.</t>
  </si>
  <si>
    <t>978-979-29-4789-2</t>
  </si>
  <si>
    <t>978-979-29-8132-2</t>
  </si>
  <si>
    <t>&lt;p&gt;Kakap merah (red snapper/sea bream) merupakan ikan bernilai ekonomi tinggi. Harga kakap merah di tingkat produsen (nelayan dan pembudidaya) antara Rp. 40.000-80.000/kg. Harga kakap merah di rumah makan dan restoran sea food di kota-kota besar antara Rp. 80.000-150.000/ekor untuk ikan ukuran &amp;gt; 1 kg/ekor. Sementara harga kakap merah di pasar internasional sekitar US$ 23/kg atau sekitar Rp. 200.000/kg. Harga tertinggi dicapai pada kakap merah dari genera Pristipomoides yang mencapai US$ 27-28 atau sekitar 240.000-250.000/kg. Kakap merah dipasarkan dalam keadaan hidup, mati dalam kondisi utuh, dan dalam bentuk irisan daging (fillet). Pasar kakap merah antara lain Singapura, Hongkong, Cina, Jepang, Amerika Serikat (AS), dan Uni Eropa. Kakap merah asal Indonesia merupakan kakap merah terbaik di dunia, sehingga mencapai harga tertinggi di Singapura dan AS daripada kakap merah dari negara lain. Di dalam negeri, pasar kakap merah juga terbuka lebar meliputi rumah makan sea food pinggir jalan hingga restoran mewah, hotel, dan pasar swalayan. Permintaan terhadap kakap merah terus meningkat, sementara produksi kakap merah masih mengandalkan penangkapan di alam. Baru sedikit kakap merah diproduksi dari budi daya. Namun prospek budi daya kakap merah sangat cerah. Selain harga yang tinggi, saat ini benih kakap merah sudah dapat diproduksi secara terkontrol.&lt;/p&gt;</t>
  </si>
  <si>
    <t>5a1e38db-c6b4-48d3-977b-b79cefa84cdf</t>
  </si>
  <si>
    <t>Rindu Pulang</t>
  </si>
  <si>
    <t>Sara Tee</t>
  </si>
  <si>
    <t>978-979-29-2991-1</t>
  </si>
  <si>
    <t>978-979-29-8237-4</t>
  </si>
  <si>
    <t>&lt;p&gt;Dalam karyanya ini, penulis mencoba menjabarkan kasih sayang dalam keluarga yang diungkapkan secara unik: bukan dengan pelukan, ciuman, atau belaian, melainkan dengan kata-kata yang pedas. Dengan bahasa sehari-hari yang sederhana, penulis mengemas ceritanya secara apik sehingga pembaca akan hanyut dalam alur ceritanya, serta ikut menangis dan tertawa bersama para tokoh yang ada di dalamnya.&lt;/p&gt;</t>
  </si>
  <si>
    <t>80b4b502-1a91-4706-80a3-678d598b885c</t>
  </si>
  <si>
    <t>Saat Badai Menerpa</t>
  </si>
  <si>
    <t>Ruth Laurencia Susan</t>
  </si>
  <si>
    <t>978-979-29-3612-4</t>
  </si>
  <si>
    <t>978-979-29-8202-2</t>
  </si>
  <si>
    <t>&lt;p&gt;Buku ini diterbitkan dengan maksud meneguhkan kita bahwa ketika kita tengah bergumul dengan badai yang menerpa kehidupan kita, Allah tetap berkuasa atas kondisi kita. Buku ini berisi renungan, baik yang dialami penulis maupun yang ia lihat dalam kesehariannya.&lt;/p&gt;</t>
  </si>
  <si>
    <t>c3caf698-e92e-414b-b598-d48d8f805a3d</t>
  </si>
  <si>
    <t>Kreasi Manipulasi Foto Digital dengan Photoshop untuk Pemula â€œCreative Digital Fantasyâ€</t>
  </si>
  <si>
    <t>978-979-29-4704-5</t>
  </si>
  <si>
    <t>978-979-29-8133-9</t>
  </si>
  <si>
    <t>14.6 MB</t>
  </si>
  <si>
    <t>&lt;p&gt;Adobe Photoshop merupakan software olah digital yang paling populer dan banyak digunakan oleh para desainer komputer. Kelengkapan fasilitas dalam mengolah foto menjadikan software ini menjadi favorit bagi desainer komputer.&lt;/p&gt;
 &lt;p&gt;Buku ini berjudul &amp;ldquo;&lt;strong&gt;Mengolah Foto Digital dengan Photoshop untuk PEMULA&lt;/strong&gt;&amp;rdquo; dengan tema&amp;nbsp; &amp;ldquo;&lt;strong&gt;Creative Digital Fantasy&lt;/strong&gt;&amp;rdquo;.&lt;/p&gt;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singkat. Buku ini cocok untuk tingkat Pemula yang baru saja mulai belajar tentang Adobe Photoshop.&lt;/p&gt;
 &lt;p&gt;*Bonus pada buku fisik (CD, voucher, pembatas buku) tidak disertakan dalam buku digital (e-book)&lt;/p&gt;</t>
  </si>
  <si>
    <t>58d6b69c-5621-4ecf-874a-74b93f63bc0b</t>
  </si>
  <si>
    <t>Sudahkah Anda Sungguh-Sungguh Dimerdekakan?</t>
  </si>
  <si>
    <t>978-979-29-3603-2</t>
  </si>
  <si>
    <t>978-979-29-7966-4</t>
  </si>
  <si>
    <t>&lt;p&gt;Buku ini secara sederhana dan lugas mengungkapkan bagaimana manusia bisa terbebas dari jajahan dosa dan hidup merdeka dalam Kristus. Secara substansial buku ini telah memberikan gambaran total tentang karya Yesus yang sempurna, yang mengakibatkan manusia dapat hidup dalam kemerdekaan sejati, yaitu merdeka secara roh, jiwa, dan tubuh&lt;/p&gt;</t>
  </si>
  <si>
    <t>cf3cbe0b-5213-4ba0-a359-b91e67b47fd8</t>
  </si>
  <si>
    <t>CorelDraw X7 untuk Pemula</t>
  </si>
  <si>
    <t>978-979-29-5042-7</t>
  </si>
  <si>
    <t>978-979-29-8134-6</t>
  </si>
  <si>
    <t>15.3 MB</t>
  </si>
  <si>
    <t>&lt;p&gt;Buku ini disusun dengan pola pembahasan yang simpel, ringan, dan tidak bertele-tele, sehingga menjadikan buku ini mudah untuk dipelajari dan sangat pas jadi teman belajar yang asyik dan menyenangkan. Setiap pokok bahasan disertai dengan contoh latihan yang akan membantu Anda dalam memahami isi materi dan pengaplikasiannya. Seri buku komputer CorelDRAW X7 untuk pemula ini sangat cocok digunakan oleh para pelajar dan pemula yang ingin mengenal dan dapat menggunakan CorelDRAW X7 dengan baik. Meskipun buku ini lebih dikhususkan untuk para pemula, namun isi materi yang dibahas cukup kompleks, yaitu meliputi: &amp;bull; Mengenal Program CorelDRAW X7 &amp;bull; Menggambar Garis dan Bidang &amp;bull; Menyeleksi dan Mengelola Objek &amp;bull; Mewarnai Bidang dan Garis Objek &amp;bull; Mengelola Objek Grafis &amp;bull; Mengelola Halaman &amp;bull; Bekerja dengan Teks &amp;bull; Mengelola Teks &amp;bull; Mengelola Objek Artistik Media &amp;bull; Mengelola Tabel &amp;bull; Mengelola Efek Objek &amp;bull; Mengelola Efek pada Objek Bitmap &amp;bull; Mencetak Desain Grafis&lt;/p&gt;</t>
  </si>
  <si>
    <t>fee0c6b4-af18-4534-a624-82a2a1371d64</t>
  </si>
  <si>
    <t>Sukses Plus</t>
  </si>
  <si>
    <t>978-979-29-3669-8</t>
  </si>
  <si>
    <t>978-979-29-8091-2</t>
  </si>
  <si>
    <t>&lt;p&gt;Buku ini berisi kisah-kisah tentang kesuksesan yang sarat makna. Kisah dan ilustrasi dalam buku ini disajikan secara sederhana, unik, memberikan inspirasi, semangat hidup, serta gairah baru dalam pekerjaan dan pelayanan. Kisah ini dipilih dari ribuan kisah yang diterima penulis melalui email, majalah, cerita dari mulut ke mulut sepanjang penulis melayani dan melakukan perjalanan, baik di Indonesia maupun di luar negeri.&lt;br /&gt;
 Penulis mengajak Anda belajar dari kisah kehidupan Russel Crowe, Henry Porter, Borghild Dahl, Abraham Lincoln, dan tokoh lainnya. Setiap kisah dan ilustrasi dalam buku ini dapat Anda gunakan untuk materi khotbah, menyegarkan suasana rapat atau pertemuan, atau mengisi waktu santai. Selain itu, buku ini cocok dibaca oleh semua orang yang ingin membangun hidup sukses yang penuh makna.&lt;/p&gt;</t>
  </si>
  <si>
    <t>a78c1a22-ac30-4d3e-986f-dbd755f16940</t>
  </si>
  <si>
    <t>Sukses Sejati</t>
  </si>
  <si>
    <t>978-979-29-3676-6</t>
  </si>
  <si>
    <t>978-979-29-8365-4</t>
  </si>
  <si>
    <t>20.2 MB</t>
  </si>
  <si>
    <t>&lt;p&gt;Ada potensi unik yang ditaruh Tuhan dalam diri kita masing-masing. Bagian kita adalah menemukan, membangkitkan, dan melejitkan potensi tersebut. Ada banyak ide dan pengalaman yang bisa digali dari sekitar kita untuk kita bisa mengembangkan potensi kita. Buku ini adalah salah satu sumber ide tersebut.&lt;br /&gt;
 Tulisan dalam buku ini merupakan hasil proses saling belajar dan interaksi penulis dengan orang-orang di dunia kerja sehingga pesan-pesan yang disampaikan kepada pembaca adalah pengalaman nyata. 366 renungan dalam buku ini ditulis berdasarkan pengalaman empiris penulis sebagai pemimpin institusi pendidikan, pembicara di market place, pengajar kelas &amp;rdquo;leadership&amp;rdquo;, dosen mata kuliah &amp;rdquo;Personality Development&amp;rdquo; di sebuah kampus, dan pengkhotbah di lembaga keagamaan.&lt;/p&gt;</t>
  </si>
  <si>
    <t>29159ce6-4f20-4434-a99e-7fc4d9d967b5</t>
  </si>
  <si>
    <t>Komputer Akuntansi Dengan MYOB AccountRight Premier</t>
  </si>
  <si>
    <t>978-979-29-5275-9</t>
  </si>
  <si>
    <t>978-979-29-8135-3</t>
  </si>
  <si>
    <t>&lt;p&gt;MYOB merupakan salah satu program akuntansi yang sudah populer dan banyak digunakan di Indonesia dan negara-negara lain. MYOB dapat digunakan untuk pembuatan laporan akuntansi untuk berbagai jenis perusahaan jasa atau dagang maupun perusahaan yang sejenis. MYOB juga dapat digunakan untuk perusahaan kecil, menengah maupun besar. Buku &lt;strong&gt;&amp;ldquo;Komputer Akuntansi dengan MYOB AccountRight Premier&amp;ldquo;&lt;/strong&gt; memberikan tuntunan bagi pembaca untuk membuat laporan keuangan dengan langkah demi langkah dan ilustrasi gambar, sehingga memudahkan pembaca dalam mempelajari buku ini.&lt;/p&gt;
 &lt;p&gt;Buku ini membahas dari proses awal pembuatan perusahaan, akun, jurnal sampai hasil akhir berupa laporan keuangan, sehingga menjadikan buku ini dapat digunakan untuk semua kalangan.&lt;/p&gt;
 &lt;p&gt;&amp;nbsp;&lt;/p&gt;
 &lt;p&gt;Pokok bahasan yang disajikan dalam buku ini meliputi:&lt;/p&gt;
 &lt;ol&gt;
 &lt;li&gt;Mengenal MYOB AccountRight Premier&lt;/li&gt;
 &lt;li&gt;Mengolah Modul Accounts&lt;/li&gt;
 &lt;li&gt;Mengolah Modul Banking&lt;/li&gt;
 &lt;li&gt;Mengolah Modul Sales&lt;/li&gt;
 &lt;li&gt;Mengolah Modul Time Billing&lt;/li&gt;
 &lt;li&gt;Mengolah Modul Purchases&lt;/li&gt;
 &lt;li&gt;Mengolah Modul Payroll&lt;/li&gt;
 &lt;li&gt;Mengolah Modul Inventory&lt;/li&gt;
 &lt;li&gt;Mengolah Modul Card File&lt;/li&gt;
 &lt;li&gt;Mengolah Command Panel Find Transactions&lt;/li&gt;
 &lt;li&gt;Mengolah Command Panel To Do List&lt;/li&gt;
 &lt;li&gt;Mengolah Command Panel Analysis&lt;/li&gt;
 &lt;li&gt;Mengolah Command Panel Reports&lt;/li&gt;
 &lt;li&gt;Mengelola File dan Akun&lt;/li&gt;
 &lt;/ol&gt;</t>
  </si>
  <si>
    <t>d297160f-6124-4668-a36e-e6e81b43b06e</t>
  </si>
  <si>
    <t>The Great Glory</t>
  </si>
  <si>
    <t>Pdt. Honny Supit Sirapanji, S.Th</t>
  </si>
  <si>
    <t>978-979-29-3629-2</t>
  </si>
  <si>
    <t>978-979-29-8326-5</t>
  </si>
  <si>
    <t>9.2 MB</t>
  </si>
  <si>
    <t>&lt;p&gt;Buku ini menguraikan pengajaran tentang kabos, yaitu kemuliaan Tuhan. Tujuannya adalah memberikan pengertian tentang doktrin yang benar. Dengan demikian, jemaat tidak dibingungkan oleh pengajaran sesat, yang mengajarkan pola hidup antroposentris (berpusat pada manusia) sehingga jemaat bertumbuh ke arah Kristus dalam kasih dengan pola hidup Christosentris (berpusat pada Kristus).&lt;/p&gt;</t>
  </si>
  <si>
    <t>996472d3-dd22-41f5-a59f-55aeba112178</t>
  </si>
  <si>
    <t>The Jewel Of Life</t>
  </si>
  <si>
    <t>Evelyn Jingga</t>
  </si>
  <si>
    <t>978-979-29-3685-8</t>
  </si>
  <si>
    <t>978-979-29-8021-9</t>
  </si>
  <si>
    <t>&lt;p&gt;Tema utama buku ini adalah &amp;ldquo;menjadi pribadi yang berkualitas&amp;rdquo;. Tema utama ini terbentuk dari tiga puluh empat esai pendek yang bersifat inspirational dan motivasional. Esai berjudul The Power of Attractiveness ditempatkan sebagai pembuka dan esai berjudul Sukses Sejati mengakhiri tulisan dalam buku ini.&lt;/p&gt;</t>
  </si>
  <si>
    <t>58e4a62b-6b24-4347-864d-b8901a143151</t>
  </si>
  <si>
    <t>Kupas Tuntas Adobe Photoshop CC</t>
  </si>
  <si>
    <t>978-979-29-5250-6</t>
  </si>
  <si>
    <t>978-979-29-8136-0</t>
  </si>
  <si>
    <t>&lt;p&gt;Adobe Photoshop CC kini hadir dengan fitur-fitur baru yang kian memanjakan para digital artis untuk berkreasi menghasilkan karya-karya yang fantastis. Kelengkapan fasilitas dan kemampuannya yang luar biasa dalam mengolah dan manipulasi objek foto, menjadikan software ini banyak dipakai oleh para digital artist, karena keberadaannya benar-benar mampu membantu dan memudahkan pemakai dalam menyelesaikan berbagai jenis pekerjaan olah digital (digital imaging).&lt;/p&gt;
 &lt;p&gt;Buku ini mengupas berbagai fasilitas utama dari Adobe Photoshop CC. Dalam setiap pokok bahasan, penulis juga mengulas berbagai fitur dan fasilitas terbaru yang hanya dapat dijumpai di Adobe Photohsop CC, dan membahas fungsi-fungsi lain untuk keperluan memanipulasi objek foto digital.&lt;/p&gt;
 &lt;p&gt;Selain itu, buku ini menyajikan beberapa contoh aplikasi yang dapat digunakan sebagai bahan latihan untuk lebih memudahkan pembaca dalam memahami isi dari setiap pokok bahasannya. Pokok bahasan yang disajikan dalam buku Kupas Tuntas Adobe Photoshop CC ini meliputi:&lt;/p&gt;
 &lt;ul&gt;
 &lt;li&gt;Mengenal fasiltas dan fitur terbaru Photoshop CC&lt;/li&gt;
 &lt;li&gt;Menggunakan Adobe Bridge&lt;/li&gt;
 &lt;li&gt;Menyiapkan lembar kerja dan mengolah layer&lt;/li&gt;
 &lt;li&gt;Mengolah warna&lt;/li&gt;
 &lt;li&gt;Membuat dan mengolah area seleksi&lt;/li&gt;
 &lt;li&gt;Membuat dan mengolah objek shape dan path&lt;/li&gt;
 &lt;li&gt;Membuat dan mengolah objek teks&lt;/li&gt;
 &lt;li&gt;Menggunakan fasilitas filter dan style&lt;/li&gt;
 &lt;li&gt;Memanipulasi foto digital&lt;/li&gt;
 &lt;li&gt;Membuat animasi&lt;/li&gt;
 &lt;/ul&gt;</t>
  </si>
  <si>
    <t>c9fbbf99-8861-4931-806d-64acce4ac6c2</t>
  </si>
  <si>
    <t>The Unconditional Love</t>
  </si>
  <si>
    <t>Ronaldo Tengker</t>
  </si>
  <si>
    <t>978-979-29-2999-7</t>
  </si>
  <si>
    <t>978-979-29-8196-4</t>
  </si>
  <si>
    <t>12.8 MB</t>
  </si>
  <si>
    <t>&lt;p&gt;Filipi yang lugu jatuh cinta kepada Holly. Sayang, Holly hanya mempermainkan cinta Filipi. Holly bahkan menyuruh sahabat Filipi, Andreas, untuk menuduh Filipi mencuri uang sekolah Andreas. Filipi yang bingung dengan perubahan sikap sahabatnya dikejutkan dengan sebuah berita, Andreas sakit parah. Ditambah lagi, Holly yang pernah menyakiti Filipi mengalami kecelakaan hingga buta. Filipi diperhadapkan pada 2 pilihan: membenci Holly atau kembali menerima Holly apa adanya. Filipi memilih menerima kembali Holly, tetapi ia takut Holly menolaknya lagi. Karena itu, ia menyamar sebagai Titus, seorang pria yang selalu mendukung Holly dalam masa-masa sulit.&lt;br /&gt;
 Andreas yang sakit parah akhirnya meninggal. Sebelum meninggal, ia memberikan surat wasiat agar matanya didonorkan kepada Holly. Holly yang tersentuh dengan kebaikan Andreas dan ketulusan cinta Filipi akhirnya menyadari arti kasih sejati, yaitu kasih yang rela berkorban, kasih seperti kasih Yesus.&lt;/p&gt;</t>
  </si>
  <si>
    <t>c54e605a-fb2d-460a-9e16-97a714017fab</t>
  </si>
  <si>
    <t>Warisan Bapa</t>
  </si>
  <si>
    <t>Vonny Agustina Susanta</t>
  </si>
  <si>
    <t>978-979-29-2995-9</t>
  </si>
  <si>
    <t>978-979-29-8251-0</t>
  </si>
  <si>
    <t>&lt;p&gt;Warisan Bapa mengajak para pembaca untuk memahami pentingnya meninggalkan warisan bagi anak cucu kita. Warisan yang dimaksud bukan hanya sekadar warisan berupa harta duniawi saja, melainkan ha-hal yang berhubungan dengan kekekalan. Warisan berupa harta duniawi bisa hilang dan tidak berbekas, tetapi warisan berupa karakter yang sesuai dengan kehendak Allah akan membaca seseorang kepada hidup kekal. Itu adalah jenis warisan yang harus kita tinggalkan bagi anak cuku kita. Bagaimana caranya? Tentu saja kita harus menjadi teladan hidup bagi orang-orang di sekitar kita, baik keluarga maupun orang lain yang berhubungan dengan kita.&lt;br /&gt;
 Melalui buku ini, kita akan belajar dari salah satu pendiri GBI ROCK Ministry, Pdt. Abraham Agus Adi Susanto, M.Th, perihal warisan. Sekalipun beliau telah tiada, tetapi sikap dan karakter yang melekat pada dirinya selama hidu di dunia ini telah menjadi warisan terbaik bagi semua orang yang mengenalnya. Sediakan hati kita untuk mau dibentuk menjadi pribadi yang memiliki sikap hidup dan karakter yang bisa memberkati setiap generasi demi kemuliaan Tuhan Yesus.&lt;/p&gt;</t>
  </si>
  <si>
    <t>529d6acf-c733-4819-adf6-5ce43c13af82</t>
  </si>
  <si>
    <t>Kupas Tuntas Corel Draw X6</t>
  </si>
  <si>
    <t>978-979-29-3276-8</t>
  </si>
  <si>
    <t>978-979-29-8137-7</t>
  </si>
  <si>
    <t>&lt;p&gt;Program CorelDRAW X6 merupakan software untuk membuat desain grafis yang sangat populer dan sudah diakui kecanggihannya. Kelengkapan fasilitas dan kemampuannya yang luar biasa dalam membuat suatu desain, menjadikan software ini banyak dipakai oleh para Desainer Grafis, karena keberadaannya benar-benar mampu membantu dan memudahkan pemakai dalam menyelesaikan berbagai jenis pekerjaan grafis.&lt;/p&gt;
 &lt;p&gt;Buku panduan ini mengupas tuntas fasilitas yang dimiliki CorelDRAW X6. Dalam setiap pokok bahasan, penulis berusaha mengulas berbagai fasilitas yang hanya dapat dijumpai dalam CorelDRAW X6, dan membahas tentang pembuatan objek, memodifikasi, sampai mewarnai objek.&lt;/p&gt;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X6.&lt;/p&gt;
 &lt;p&gt;Pokok bahasan yang disajikan dalam buku Kupas Tuntas CorelDRAW X6 ini meliputi:&lt;/p&gt;
 &lt;ul&gt;
 &lt;li&gt;Menggambar Objek Garis dan Bidang&lt;/li&gt;
 &lt;li&gt;Mengelola Objek&lt;/li&gt;
 &lt;li&gt;Mengatur Pewarnaan Objek&lt;/li&gt;
 &lt;li&gt;Memodifikasi Objek&lt;/li&gt;
 &lt;li&gt;Mengelola Teks&lt;/li&gt;
 &lt;li&gt;Mengelola Halaman&lt;/li&gt;
 &lt;li&gt;Mengolah Objek Bitmap&lt;/li&gt;
 &lt;li&gt;Memberi Efek Bitmap&lt;/li&gt;
 &lt;/ul&gt;
 &lt;p&gt;&amp;nbsp;&lt;/p&gt;</t>
  </si>
  <si>
    <t>2fd36093-becf-45e7-8199-795d7e9c022a</t>
  </si>
  <si>
    <t>365 Fakta, 365 Kutipan, dan 365 Humor Asyik</t>
  </si>
  <si>
    <t>Arie Saptaji</t>
  </si>
  <si>
    <t>978-979-29-1988-2</t>
  </si>
  <si>
    <t>978-979-29-7936-7</t>
  </si>
  <si>
    <t>&lt;p&gt;Buku ini terdiri dari 3 bagian. Bagian pertama adalah 365 kutipan yang masih sering didengar maupun kutipan dari tokoh-tokoh terkenal. Bagian kedua adalah 365 humor umum. Bagian ketiga berisi 365 fakta singkat yang selama ini mungkin belum banyak diketahui orang, misalnya fakta jumlah napas manusia tiap menit, dan sebagainya.&lt;/p&gt;</t>
  </si>
  <si>
    <t>ef6bf682-a4a2-4135-a690-c0626ad7c25f</t>
  </si>
  <si>
    <t>7 Jesus Statements</t>
  </si>
  <si>
    <t>978-979-29-1983-7</t>
  </si>
  <si>
    <t>978-979-29-8106-3</t>
  </si>
  <si>
    <t>&lt;p&gt;Penulis menganggap angka 7 dalam Alkitab punya makna tersendiri. Itu sebabnya, ia menggali lebih lanjut. Tujuh topik utama yang dibahas dalam buku ini adalah ketujuh pernyataan Tuhan Yesus,yaitu:&lt;br /&gt;
 1. Akulah roti hidup (Yoh. 6:35, 48);&lt;br /&gt;
 2. Akulah terang dunia (Yoh. 8:12);&lt;br /&gt;
 3. Akulah pintu (Yoh. 10:7, 9);&lt;br /&gt;
 4. Akulah gembala yang baik (Yoh. 10:11, 14);&lt;br /&gt;
 5. Akulah kebangkitan dan hidup (Yoh. 11:25);&lt;br /&gt;
 6. Akulah jalan, dan kebenaran, dan hidup&lt;br /&gt;
 (Yoh. 14:6); dan&lt;br /&gt;
 7. Akulah pokok anggur yang benar (Yoh. 15:1, 5)&lt;/p&gt;</t>
  </si>
  <si>
    <t>2e91d9fd-dc4c-489f-8760-abaeb30c212d</t>
  </si>
  <si>
    <t>Membangun Aplikasi Stok Inventori dengan MS. Access</t>
  </si>
  <si>
    <t>978-979-29-5221-6</t>
  </si>
  <si>
    <t>978-979-29-8138-4</t>
  </si>
  <si>
    <t>&lt;p&gt;Microsoft Access merupakan program pengolah data yang menyediakan berbagai fasilitas kemudahan dalam pengolahannya. Buku Membangun Aplikasi Stok Inventori dengan MS-Accessmemberikan tuntunan bagi pembaca untuk membuat aplikasi stok inventori dengan langkah demi langkah sehingga memudahkan pembaca dalam mempelajari buku ini. Buku ini membahas dari proses awal pembuatan database, tabel, query, form sampai hasil akhir berupa laporan, sehingga menjadikan buku ini dapat digunakan untuk semua kalangan. Buku ini juga disertai CD yang berisi file contoh hasil dari aplikasi ini serta file aplikasi yang masih kosong, yang dapat pembaca gunakan untuk praktek langsung menggunakan aplikasi ini. Pokok bahasan yang disajikan dalam buku ini meliputi:&lt;/p&gt;
 &lt;ul&gt;
 &lt;li&gt;Mengenal Microsoft Access&lt;/li&gt;
 &lt;li&gt;MembuatDatabase dan Tabel&lt;/li&gt;
 &lt;li&gt;Membuat Relasi dan Query&lt;/li&gt;
 &lt;li&gt;Membuat dan Mendesain Form&lt;/li&gt;
 &lt;li&gt;Membuat dan Mendesain Report&lt;/li&gt;
 &lt;li&gt;Membuat Form Filter dan Utama&lt;/li&gt;
 &lt;li&gt;Menjalankan Aplikasi&lt;/li&gt;
 &lt;/ul&gt;</t>
  </si>
  <si>
    <t>d0695eb0-6ba7-46ac-80b4-cb4c0861507f</t>
  </si>
  <si>
    <t>7 Pemulihan Jati Diri Anda</t>
  </si>
  <si>
    <t>Debora Nieniek Meryana</t>
  </si>
  <si>
    <t>978-979-29-1884-7</t>
  </si>
  <si>
    <t>978-979-29-7971-8</t>
  </si>
  <si>
    <t>&lt;p&gt;Sadarkah kita bahwa setiap manusia sesungguhnya Tuhan ciptakan melalui proses yang sangat ajaib dan menakjubkan? Jari Tuhan telah menjadikan kita sebagai pribadi yang menga-gumkan bagi kemuliaan-Nya. Tuhan yang memiliki kehidupan ini, sejak awal juga sudah merancang kehidupan dan masa depan yang cerah dan penuh harapan bagi kita. Namun demikian, ada saatnya kita menjalani hari-hari yang berat, mungkin itu disebabkan oleh dosa masa lalu, keadaan yang tidak mengenakkan, atau persoalan yang sedang kita hadapi. Terkadang dalam perjalanan hidup ini, kita bahkan mengalami keterpurukan, bahkan kehancuran. Ketika kita berada pada titik terendah, yang menjadi pertanyaan adalah maukah kita bangkit untuk menata kehidupan kita kembali?&lt;br /&gt;
 Tujuh Pemulihan Jati Diri Anda menyingkap tujuh kehancuran dasar dalam hidup kita yang bisa kita alami, tetapi terkadang tidak kita sadari. Kehancuran dasar itulah yang sering kali menjadi sumber persoalan dalam hidup kita. Tidak berhenti di situ, buku ini juga mengajak pembaca untuk melihat bahwa sebelum kita menyadari ketidakberesan dalam hidup kita, sesungguhnya Tuhan sudah menyediakan pemulihan. Anda akan ditolong untuk langkah demi langkah meneliti kehidupan Anda sendiri dan mengalami kasih Allah yang memulihkan.&lt;/p&gt;</t>
  </si>
  <si>
    <t>3276add9-ef9e-4804-bfce-5e5f1e23c83d</t>
  </si>
  <si>
    <t>899 Tanya Jawab tentang Kristologi, Soteriologi, Malaikat, dan Setan</t>
  </si>
  <si>
    <t>978-979-29-1984-4</t>
  </si>
  <si>
    <t>978-979-29-8159-9</t>
  </si>
  <si>
    <t>&lt;p&gt;Sesuai dengan judulnya, 899 Tanya Jawab tentang Kirstologi, Soteriologi, Malaikat, dan Setan, adalah buku yang menjawa berbagai per&amp;not;tanyaan mengenai Kristologi, Soteriologi, Malaikat, dan Setan. Melalui buku ini, pembaca diajak untuk memahami konsep keselamatan menurut kekristenan dan juga pengertian akan Kristus sebagai Juruselamat manusia. Tidak hanya itu, dengan membaca buku ini, pembaca juga akan mengenal malaikat dan setan lebih jauh seperti: Apakah malaikat layak untuk disembah?; Seperti apakah jabatan malaikat di surga?; Apakah setan itu sebenarnya?; Pantaskah setan ditakuti?&lt;br /&gt;
 Dengan metode tanya jawab yang dikemas de&amp;not;ngan bahasa yang ringan dan mudah dipahami, diharapkan para pembaca tidak akan mudah bosan ketika membaca buku ini dan keingintahuan mereka tentang inti dari kekristenan pun dapat terpenuhi.&lt;/p&gt;</t>
  </si>
  <si>
    <t>3268f50c-c3e0-4d55-932d-b5aba2deb123</t>
  </si>
  <si>
    <t>Membangun Sistem Jaringan Komputer Untuk Pemula</t>
  </si>
  <si>
    <t>978-979-29-5040-3</t>
  </si>
  <si>
    <t>978-979-29-8139-1</t>
  </si>
  <si>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Membangun Sistem Jaringan Komputer untuk pemula ini sangat cocok digunakan oleh para pelajar dan pemula yang ingin mengenal Sistem Jaringan dengan baik. Meskipun buku ini lebih dikhususkan untuk para pemula, namun isi materi yang dibahas cukup kompleks, yaitu meliputi:&lt;/p&gt;
 &lt;ul&gt;
 &lt;li&gt;Pengenalan Perangkat Jaringan&lt;/li&gt;
 &lt;li&gt;Protokol TCP/IP &amp;amp; Subnetting&lt;/li&gt;
 &lt;li&gt;Konfigurasi Jaringan Peer to Peer pada Windows 7 dan Windows 8.1&lt;/li&gt;
 &lt;li&gt;Instalasi dan Konfigurasi Windows Server 2008&lt;/li&gt;
 &lt;li&gt;Sharing dan Konfigurasi Jaringan Client Server&lt;/li&gt;
 &lt;li&gt;Konfigurasi Jaringan WLAN&lt;/li&gt;
 &lt;/ul&gt;</t>
  </si>
  <si>
    <t>2ef8c73c-eb69-49d8-b48f-3eb4681ac8e8</t>
  </si>
  <si>
    <t>Membongkar Misteri Kekuatan Rumus Dan Fungsi Microsoft Excel</t>
  </si>
  <si>
    <t>978-979-29-5374-9</t>
  </si>
  <si>
    <t>978-979-29-8140-7</t>
  </si>
  <si>
    <t>&lt;p&gt;Buku &lt;em&gt;Membongkar Misteri Rumus dan Fungsi Microsoft Excel 2013 &lt;/em&gt;ini dibuat dengan tujuan agar para pembaca dapat lebih mudah melakukan segala jenis pekerjaan terutama yang berkaitan dengan pengolahan data angka. Dengan didukung fasilitas dan metode-metode praktis yang mungkin belum pernah Anda ketahui dalam program Excel versi sebelumnya. Kelebihan fitur-fitur Microsoft Excel 2013 yang mungkin jarang digunakan sebelumnya, akan dibahas secara rinci sehingga para pembaca lebih mudah dalam menggunakannya.&lt;/p&gt;
 &lt;p&gt;Dengan bahasan yang tertata rapi dan penjelasan yang disertai contoh aplikasi, menjadikan buku ini akan mudah untuk dipelajari dan dipahami.&lt;/p&gt;
 &lt;p&gt;Pokok bahasan yang disajikan dalam buku &lt;strong&gt;Membongkar Misteri Rumus dan Fungsi Microsoft Excel 2013&lt;/strong&gt; ini meliputi:&lt;/p&gt;
 &lt;ul&gt;
 &lt;li&gt;Mengenal Microsoft Excel 2013&lt;/li&gt;
 &lt;li&gt;Mengidentifikasi Tabs Formula&lt;/li&gt;
 &lt;li&gt;Mengoperasikan Fungsi Keuangan&lt;/li&gt;
 &lt;li&gt;Mengoperasikan Fungsi Logika&lt;/li&gt;
 &lt;li&gt;Mengoperasikan Fungsi Teks&lt;/li&gt;
 &lt;li&gt;Mengoperasikan Fungsi Tanggal &amp;amp; Waktu&lt;/li&gt;
 &lt;li&gt;Mengoperasikan Fungsi Pembacaan Tabel &amp;amp; Referensi&lt;/li&gt;
 &lt;li&gt;Mengoperasikan Fungsi Matematika &amp;amp; Trigonometri&lt;/li&gt;
 &lt;li&gt;Mengoperasikan Fungsi Statistik&lt;/li&gt;
 &lt;li&gt;Mengoperasikan Fungsi Informasi&lt;/li&gt;
 &lt;li&gt;Mengoperasikan Fungsi Database&lt;/li&gt;
 &lt;/ul&gt;
 &lt;p&gt;*Bonus pada buku fisik (CD, voucher, pembatas buku) tidak disertakan dalam buku digital (e-book)&lt;/p&gt;</t>
  </si>
  <si>
    <t>5e831db3-645a-4b79-8b23-e6807c724774</t>
  </si>
  <si>
    <t>Membongkar Misteri Adobe Dreamweaver CS6 dengan PHP &amp; MySQL</t>
  </si>
  <si>
    <t>978-979-29-3326-0</t>
  </si>
  <si>
    <t>978-979-29-8141-4</t>
  </si>
  <si>
    <t>&lt;p&gt;Buku &amp;ldquo;&lt;strong&gt;Membongkar Misteri Adobe Dreamweaver CS6 dengan PHP dan MySQL&amp;rdquo;&lt;/strong&gt; ini mengupas secara detail tentang semua fasilitas dan metode-metode pengoperasian praktis yang mungkin belum pernah Anda terapkan Adobe Dreamweaver CS6 dan Pemrograman PHP dengan database MySQL. Selain itu juga dibahas tentang bagaimana memanfaatkan secara maksimal fitur-fitur Adobe Dreamweaver CS6 dan &amp;nbsp;Pemrograman PHP dengan database MySQL yang mungkin selama ini jarang digunakan oleh para desainer dan programmer web. Dengan bahasan yang tertata rapi dan penjelasan yang disertai contoh aplikasi, menjadikan buku ini akan mudah untuk dipelajari dan dipahami. Pokok bahasan yang disajikan dalam buku &lt;em&gt;Membongkar Misteri Adobe Dreamweaver CS6 dengan PHP dan MySQL&lt;/em&gt; ini meliputi:&lt;/p&gt;
 &lt;ul&gt;
 &lt;li&gt;Mengenal lebih jauh tentang Adobe Dreamweaver CS6 dengan berbagai fasilitas hebatnya, terutama fitur-fitur baru yang tidak ditemukan pada Adobe Dreamweaver versi sebelumnya.&lt;/li&gt;
 &lt;li&gt;Mengolah site dan dokumen file dalam Dreamweaver CS6, bagaimana membuat site baru, memanajemen site, serta mengolah file dokumen dan lembar kerja.&lt;/li&gt;
 &lt;li&gt;Memaksimalkan pekerjaan-pekerjaan yang berhubungan dengan teks dan gambar sebagai isi sebuah halaman website menggunakan Adobe Dreamweaver CS6.&lt;/li&gt;
 &lt;li&gt;Membuat layout halaman website menggunakan fasilitas yang disediakan oleh Adobe Dreamweaver CS6, diantaranya menggunakan tabel HTML, CSS, Tag Div, dan AP Div.&lt;/li&gt;
 &lt;li&gt;Membuat navigasi website dengan menggunakan beberapa elemen seperti teks, gambar, email, dan menyisipkan media ke dalam halaman website.&lt;/li&gt;
 &lt;li&gt;Membangun dan mendesain form serta membuat validasinya sehingga website menjadi komunikatif dengan pengunjung.&lt;/li&gt;
 &lt;li&gt;Mengenal apa dan bagaimana pemrograman PHP dan dasar-dasarnya, tipe data, serta fungsi-fungsi lain yang ada dalam permograman PHP.&lt;/li&gt;
 &lt;li&gt;Mempelajari database MySQL dan pengolahannya, serta bagaimana mengaplikasikannya dengan pemrograman PHP.&lt;/li&gt;
 &lt;li&gt;Membahas beberapa aplikasi dari pemrograman PHP dan database MySQL dengan fasilitas desain yang disediakan oleh Adobe Dreamweaver CS6.
 &lt;p&gt;&amp;nbsp;&lt;/p&gt;
 &lt;/li&gt;
 &lt;/ul&gt;</t>
  </si>
  <si>
    <t>141f84d1-6e01-40a6-b515-c54d30c40926</t>
  </si>
  <si>
    <t>Membuat Game dengan Adobe Flash</t>
  </si>
  <si>
    <t>978-979-29-4362-7</t>
  </si>
  <si>
    <t>978-979-29-8142-1</t>
  </si>
  <si>
    <t>16.5 MB</t>
  </si>
  <si>
    <t>&lt;p&gt;Selain dimanfaatkan dalam pembuatan berbagai macam bentuk pekerjaan desain animasi 2D, ADOBE FLASH juga bisa dimanfaatkan dalam opembuatan game. Buku ini akan menjelaskan teknik pembuatan game dalam ADOBE FLASH, serta bagaimana mendesain sebuah game agar terlihat menarik dan atraktif. Bagaimanakah cara praktis yang dapat Anda kerjakan untuk membuat berbagai macam game melalui ADOBE FLASH? Materi yang diulas dalam buku ini bisa menjadi salah satu jawabannya.&lt;/p&gt;
 &lt;p&gt;Buku ini membahas teknik-teknik untuk membuat game, mulai dari game yang sederhana hingga game dengan teknik pengolahan yang rumit.&lt;/p&gt;
 &lt;p&gt;Buku ini disusun dalam bentuk tutorial praktis sebagai bahan latihan praktek dalam menggunakan program Adobe Flash, sehingga mudah dipahami oleh para pembaca.&lt;/p&gt;
 &lt;p&gt;Game dalam buku ini meliputi:&lt;/p&gt;
 &lt;ul&gt;
 &lt;li&gt;Game Interaktif&lt;/li&gt;
 &lt;li&gt;Game Jigsaw&lt;/li&gt;
 &lt;li&gt;Game Maze&lt;/li&gt;
 &lt;li&gt;Game Tembak&lt;/li&gt;
 &lt;li&gt;Game Tenis Dinding&lt;/li&gt;
 &lt;li&gt;Game Ping Pong&lt;/li&gt;
 &lt;li&gt;Game Comet Escape&lt;/li&gt;
 &lt;li&gt;Game Let&amp;rsquo;s Shopping&lt;/li&gt;
 &lt;li&gt;Game Space Combat&lt;/li&gt;
 &lt;li&gt;Game Mencari Perbedaan&lt;/li&gt;
 &lt;li&gt;Game Hit Rat&lt;/li&gt;
 &lt;li&gt;Game Hang Man&lt;/li&gt;
 &lt;li&gt;Game SNAKE&lt;/li&gt;
 &lt;li&gt;Game BREAKOUT&lt;/li&gt;
 &lt;li&gt;Game Teka Teki Silang (TTS)&lt;/li&gt;
 &lt;/ul&gt;</t>
  </si>
  <si>
    <t>91d9d71a-540c-4056-8f5a-912e0bf0e304</t>
  </si>
  <si>
    <t>Aku Anak Terang</t>
  </si>
  <si>
    <t>Abednego Afriadi</t>
  </si>
  <si>
    <t>978-979-29-1945-5</t>
  </si>
  <si>
    <t>978-979-29-7908-4</t>
  </si>
  <si>
    <t>&lt;p&gt;Aku Anak Terang merupakan kumpulan cerita-cerita pendek untuk anak Sekolah Minggu atau usia 6-10 tahun. Cerita-cerita ini sangat dekat dengan kehidupan sehari-hari dan peristiwa-peristiwa yang dialami anak-anak, bersifat mendidik, memberi pelajaran serta teladan kepada anak-anak. Ditulis dalam bahasa yang sederhana dan dirangkum dalam cerita yang menarik, disertai dengan ayat-ayat Alkitab. Aku Anak Terang akan menolong orangtua dan guru Sekolah Minggu dalam mengajar anak-anak mereka.&lt;/p&gt;</t>
  </si>
  <si>
    <t>7a1be21a-965f-4238-99c0-d605239f8fe9</t>
  </si>
  <si>
    <t>Mengolah Database dan Pivot dengan Microsoft Excel</t>
  </si>
  <si>
    <t>978-979-29-5050-2</t>
  </si>
  <si>
    <t>978-979-29-8143-8</t>
  </si>
  <si>
    <t>&lt;p&gt;MS-Excel 2013 merupakan software pengolah data tabel yang populer dan banyak digunakan para operator komputer untuk menganalisa data dan menyelesaikan berbagai macam bentuk pengolahan database dan pembuatan pivot. Selain itu, buku ini menyajikan beberapa contoh aplikasi yang dapat digunakan sebagai bahan latihan untuk lebih memudahkan pembaca dalam memahami isi dari setiap pokok bahasannya, sehingga buku ini sangat cocok dipakai dan dimiliki sebagai buku panduan belajar mengolah database dan membuat pivot baik itu pivottable maupun pivotchart dengan MS-Excel 2013. Pokok bahasan yang disajikan dalam buku Mengolah Database dan Pivot dengan MS-Excel ini meliputi: &amp;bull; Mengolah Database menggunakan Sort, Filter, dan Subtotal &amp;bull; Membuat PivotTable dengan sebuah Range Data &amp;bull; Membuat PivotTable dengan MultiRange Data &amp;bull; Mengolah Field pada PivotTable &amp;bull; Mengelompokkan, Mengurutkan dan Menyaring Data &amp;bull; Melakukan perhitungan pada PivotTable dengan membuat Calculated Field dan Calculated Item &amp;bull; Membuat dan mengolah PivotChart &amp;bull; Mengenal dan mengatur Element PivotChart &amp;bull; Melakukan Pengolahan Data dengan memanfaatkan Data Tools&lt;/p&gt;</t>
  </si>
  <si>
    <t>aee2aee8-08e5-4cc7-98e2-e30709c04e66</t>
  </si>
  <si>
    <t>Asyik Bermain Plastisin Untuk Sekolah Minggu</t>
  </si>
  <si>
    <t>978-979-29-1989-9</t>
  </si>
  <si>
    <t>978-979-29-8061-5</t>
  </si>
  <si>
    <t>&lt;p&gt;Sesuai dengan judulnya, Asyik Bermain Plastisin untuk Sekolah Minggu (Plastisin = Kerajinan berbahan dasar lilin buatan), buku ini adalah buku kreativitas yang dapat digunakan oleh para guru Sekolah Minggu maupun para orangtua sebagai bahan acuan dalam mengembangkan daya kreativitas anak sekaligus mengenal cerita-cerita Alkitab kepada anak-anak dengan menggunakan materi plastisin (lilin mainan). Dengan dilengkapi gambar tentang cara membuat dan membentuk plastisin, buku ini bahkan sangat cocok digunakan oleh orang-orang yang sama sekali belum pernah mengenal ataupun menggunakan materi plastisin.&lt;/p&gt;</t>
  </si>
  <si>
    <t>5554314c-2fbf-4d79-9016-80ef70cf5241</t>
  </si>
  <si>
    <t>Menguasai Teknik Kolase Dan Montase Pada Photoshop</t>
  </si>
  <si>
    <t>978-979-29-3087-0</t>
  </si>
  <si>
    <t>978-979-29-8144-5</t>
  </si>
  <si>
    <t>&lt;p&gt;Menguasai Teknik Kolase dan Montase pada Photoshop adalah buku kreatif yang secara khusus membahas berbagai teknik menarik dalam menggabung beberapa potongan foto digital (kolase), dan teknik mengatur tata letak beberapa objek foto (montase).&lt;/p&gt;
 &lt;p&gt;Sesuai temanya &amp;ldquo;Kolase dan Montase&amp;rdquo;, buku ini akan membahas secara gamblang tentang bagaimana mengatur dan menata potongan objek foto menjadi suatu desain yang menarik dengan menggunakan Photoshop. Teknik sederhana tetapi dapat menghasilkan kreasi yang unik dan menarik.&lt;/p&gt;
 &lt;p&gt;Dengan bahasan yang tertata rapi dan disertai dengan tutorial pembuatan desain menjadikan buku ini akan mudah untuk dipelajari dan dipahami.&lt;/p&gt;
 &lt;p&gt;Setiap project dalam buku ini menggunakan teknik pengolahan yang unik dan dengan disertai file pendukung yang dapat Anda gunakan untuk praktik secara langsung.&lt;/p&gt;
 &lt;p&gt;Buku ini sangat pas bagi Anda yang ingin mengolah dan memanipulasi beberapa objek foto secara digital, serta diharapkan pembaca akan mendapatkan tambahan wawasan dan ketrampilan dalam dunia manipulasi foto.&lt;/p&gt;
 &lt;p&gt;*Bonus pada buku fisik (CD, voucher, pembatas buku) tidak disertakan dalam buku digital (e-book)&lt;/p&gt;</t>
  </si>
  <si>
    <t>39b6c9ee-3d80-4218-af77-2e4d0b6f62b5</t>
  </si>
  <si>
    <t>Mudah Membangun Jaringan Wireless untuk Pemula</t>
  </si>
  <si>
    <t>978-979-29-5222-3</t>
  </si>
  <si>
    <t>978-979-29-8145-2</t>
  </si>
  <si>
    <t>24.8 MB</t>
  </si>
  <si>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Cepat &amp;amp; Mudah Membangun Jaringan Wireless untuk pemula ini sangat cocok digunakan oleh para pelajar dan pemula yang ingin mengenal Sistem Jaringan dengan baik. Meskipun buku ini lebih dikhususkan untuk para pemula, namun isi materi yang dibahas cukup kompleks, yaitu meliputi: &amp;bull; Mengenal Jaringan Komputer dan Jaringan Wireless &amp;bull; Konfigurasi Jaringan Ad-Hoc pada Windows 7 dan Windows 8.1 &amp;bull; Konfigurasi Jaringan Infrastruktur pada Windows 7 dan Windows 8.1 &amp;bull; Setting Access Point dan Modem &amp;bull; Sharing File, Printer dan Internet pada Jaringan Wireless &amp;bull; Setting Klien Internet Wireless&lt;/p&gt;</t>
  </si>
  <si>
    <t>4724650e-70e7-4f74-9bcf-dde08beb042b</t>
  </si>
  <si>
    <t>Berani Hidup, Berani Mati</t>
  </si>
  <si>
    <t>Johny The</t>
  </si>
  <si>
    <t>978-979-29-1952-3</t>
  </si>
  <si>
    <t>978-979-29-8098-1</t>
  </si>
  <si>
    <t>&lt;p&gt;Berani Hidup, Berani Mati membangkitkan semangat dan mendorong para pembaca untuk memiliki sikap mental berani hidup, dan berani mati. Buku ini berisi kumpulan kisah nyata yang indah dan menyentuh. Selain itu, penulis juga menyisipkan kata-kata mutiara dari para tokoh terkenal untuk mempertajam nilai yang terkandung dalam setiap cerita tersebut, serta dilengkapi dengan informasi tambahan untuk menambah wawasan kita.&lt;/p&gt;</t>
  </si>
  <si>
    <t>56182f91-5d47-43ba-9ac9-0b8955ce9fdd</t>
  </si>
  <si>
    <t>Mudah Menggunakan Internet untuk Pemula</t>
  </si>
  <si>
    <t>978-979-29-5225-4</t>
  </si>
  <si>
    <t>978-979-29-8146-9</t>
  </si>
  <si>
    <t>&lt;p&gt;Buku panduan ini mengupas tuntas tentang penggunaan internet dari aspek dasar hingga kompleks karena memang ditujukan untuk pengguna internet pemula dengan cara cepat dan mudah.&lt;/p&gt;
 &lt;p&gt;Di sisi lain, setiap pokok bahasan disertai dengan model dan panduan tahap-per-tahap yang akan membantu Anda dalam memahami isi setiap materinya.&lt;/p&gt;
 &lt;p&gt;Seri buku komputer &lt;strong&gt;&lt;em&gt;Mudah Menggunakan Internet untuk Pemula&lt;/em&gt;&lt;/strong&gt; sangat cocok digunakan sebagai teman belajar para pemula ataupun pelajar yang ingin mengenal dunia internet dengan seluruh aspek penggunaannya.&lt;/p&gt;
 &lt;p&gt;Meskipun buku ini lebih dikhususkan untuk para pemula, namun isi materi yang dibahas cukup kompleks, meliputi:&lt;/p&gt;
 &lt;ul&gt;
 &lt;li&gt;Mengenal Internet&lt;/li&gt;
 &lt;li&gt;Membuat Koneksi Internet&lt;/li&gt;
 &lt;li&gt;Mengenal Program Web Browser&lt;/li&gt;
 &lt;li&gt;Mengenal &lt;em&gt;Search Engine&lt;/em&gt;&lt;/li&gt;
 &lt;li&gt;Penggunaan E-mail&lt;/li&gt;
 &lt;li&gt;Melakukan Aktivitas &lt;em&gt;Chatting&lt;/em&gt;&lt;/li&gt;
 &lt;li&gt;Fitur lain Internet&lt;/li&gt;
 &lt;/ul&gt;
 &lt;p&gt;&amp;nbsp;&lt;/p&gt;</t>
  </si>
  <si>
    <t>0be03399-6097-48a6-a235-9e63203b9b62</t>
  </si>
  <si>
    <t>Berjalan Di Atas Badai</t>
  </si>
  <si>
    <t>Pdt. Sukamal B. Fadelan</t>
  </si>
  <si>
    <t>978-979-29-1948-6</t>
  </si>
  <si>
    <t>978-979-29-8328-9</t>
  </si>
  <si>
    <t>&lt;p&gt;&amp;quot;Buku ini perlu Anda baca. Anda pasti mampu menghadapi badai, bahkan Anda mampu berjalan di atasnya.&amp;quot;&lt;br /&gt;
 D adai sebesar apa yang pernah atau saat ini Anda alami? Bagaimana reaksi Anda dalam menghadapi badai tersebut? Mungkin selama ini Anda sering lari menghindari badai atau diombang-ambingkan oleh badai kehidupan dan tenggelam di dalamnya karena tidak tahu cara menghadapinya. Namun, setelah membaca buku ini, Anda akan menjadi pribadi yang slap menghadapi setiap badai dalam kehidupan. Dalam buku ini, Pdt Sukamal B. Fadelan menggunakan kisah yang terdapat dalam Matius 14:22-33 sebagai pedoman untuk mendorong Anda supaya berani hidup berdampingan dengan &amp;quot;badai&amp;quot; mengambil langkah-langkah besar dan bertindak melampaui &amp;quot;badai&amp;quot;. Ketika Anda membaca buku ini, paradigma lama yang selama ini Anda ada dalam pikiran Anda tentang &amp;quot;badai&amp;quot; akan berubah total. Mata rohani Anda akan dicelikkan untuk melihat &amp;quot;badai&amp;quot; sebagai &amp;quot;pintu gerbang&amp;quot; menuju mukjizat yang Tuhan sediakan. Jika Anda mulai tertantang untuk mengubah setiap &amp;quot;badai&amp;quot; yang bergelora dalam hidup Anda, keluarga, atau orang-orang yang Anda kasihi untuk menjadi mukjizat yang besar, buku ini akan membantu Anda mewujudkannya. Tidak hanya itu, Tuhan bahkan memberikan jaminan kemenangan atas setiap &amp;quot;badai&amp;quot; dalam hidup Anda jika Anda mau berjalan bersama Dia. Jadi, mulai saat ini persiapkan diri Anda untuk berjalan melampaui &amp;quot;badai&amp;quot; bersama dengan Tuhan.&lt;br /&gt;
 &amp;mdash;Pdt. Dr. Indrawan Eleeas&lt;/p&gt;</t>
  </si>
  <si>
    <t>d44e39a6-1bde-4d09-a149-f84dab7c62fb</t>
  </si>
  <si>
    <t>Cinta Bisa Diatur</t>
  </si>
  <si>
    <t>Franky Nataluna</t>
  </si>
  <si>
    <t>978-979-29-1973-8</t>
  </si>
  <si>
    <t>978-979-29-8038-7</t>
  </si>
  <si>
    <t>&lt;p&gt;Buku ini berisi panduan bagi anak muda kristiani yang akan atau sedang menjalin hubungan. Dalam buku ini disampaikan mengenai 5 rinsip penting yang peru diketahui dan diperhatikan saat anak muda akan atau sedang menjalani hubungan pacaran. Adapun 5 prinsip tersebut adalah:&lt;br /&gt;
 * Kenali Dirimu Sebelum Bilang &amp;ldquo;I Love U&amp;rdquo;&lt;br /&gt;
 * Kenali Pasanganmu Sebelum Bilang &amp;ldquo;I Love U&amp;rdquo;&lt;br /&gt;
 * Miliki Komitmen Berpacaran&lt;br /&gt;
 * Cinta dan Rasa Nyaman&lt;br /&gt;
 * Libatkanlah Tuhan Saat Memilih Pasangan&lt;/p&gt;</t>
  </si>
  <si>
    <t>26789afd-ec0c-446e-bd28-8cfd856dda56</t>
  </si>
  <si>
    <t>Closer To The Kingdom Of God</t>
  </si>
  <si>
    <t>Pdt. Franky Utana</t>
  </si>
  <si>
    <t>978-979-29-1855-7</t>
  </si>
  <si>
    <t>978-979-29-8012-7</t>
  </si>
  <si>
    <t>&lt;p&gt;Closer to the Kingdom of God berisi 10 kumpulan khotbah dari Pdt. Franky Utana yang dapat menguatkan iman para pembaca. Garis besar kumpulan khotbah tersebut mengarahkan para pengikut Kristus untuk tetap berfokus kepada Tuhan Yesus. Kita sebagai warga kerajaan Allah diajak untuk bersikap selayaknya warga kerajaan Allah, yaitu menjadi pribadi yang hidup seturut dengan kehendak Tuhan dan layak untuk menjadi saksi-Nya di dunia. Kumpulan khotbah ini juga mengajak para pengikut Kristus untuk terus setia kepada Tuhan Yesus. Dengan demikian, berkat Tuhan pun akan terus mengalir di dalam kehidupan kita. Tidak sekadar percaya kepada Yesus, tetapi kita sebagai bagian dari kerajaan Allah juga dituntut untuk dapat menghasilkan generasi kerajaan Allah yang dapat menghasilkan generasi kerajaan Allah yang berikutnya. Buku ini tidak hanya berisi pengajaran khotbah, tetapi juga dilengkapi dengan ilustrasi kesaksian yang dialami secara pribadi oleh Pdt. Franky Utana. Dengan membaca buku ini, para pembaca akan diajak untuk memahami lebih jauh cara untuk menikmati hidup sebagai anggota kerajaan Allah. Kiranya buku ini dapat menjadi berkat bagi banyak orang dan juga dapat membuka wawasan bagi siapa saja yang ingin mengenal kuasa kerajaan Allah.&lt;br /&gt;
 &amp;nbsp;&lt;/p&gt;</t>
  </si>
  <si>
    <t>44bc8f24-f2c6-4656-b574-b158220715a0</t>
  </si>
  <si>
    <t>Doa Bapa Kami Bukan Sekadar Doa Liturgi</t>
  </si>
  <si>
    <t>978-979-29-1878-6</t>
  </si>
  <si>
    <t>978-979-29-8100-1</t>
  </si>
  <si>
    <t>&lt;p&gt;&amp;quot;... Allah dapat memberi kita segala sesuatu tanpa adanya doa kita. Namun, agar anak-anak-Nya sujud ke hadirat-Nya, Allah menahan pemberian itu supaya kita datang meminta.&amp;quot;&lt;br /&gt;
 &amp;mdash;George MacDonald&lt;br /&gt;
 PENDETA Yonggi Cho pernah berkata, &amp;quot;Ketika seseorang berkata Bapa Kami dengan sungguh-sungguh setiap hari, orang itu telah memenuhi syarat untuk menyembah Allah, dan syarat dasar untuk bertumbuh dan melindungi kehidupan rohaninya. Seperti biji di dalam buah, Doa Bapa Kami mengandung setiap persyaratan yang dapat didoakan oleh orang Kristen setiap hari.&amp;quot; Ketika kita mengucapkan Doa Bapa Kami dengan iman kepada Bapa di surga, doa ini menjadi pujian yang menyenangkan hati Bapa di surga. Selain itu, melalui doa yang diajarkan oleh Kristus, kita diajak untuk mengoreksi diri: Apakah doa saya berkenan di hadapan Bapa? Kita tidak cukup hanya berkata dalam hati, &amp;quot;Apa yang harus saya katakan?&amp;quot; Namun, cobalah kita katakan, &amp;quot;Apa yang harus saya lakukan?&amp;quot; Buku ini mengajak Anda untuk sejenak menyimak kembali Doa Bapa Kami guna memahami ajaran yang terkandung di dalamnya. Topik-topik yang disajikan antara lain: Pengajaran Doa Bapa Kami, Latar belakang Doa Bapa Kami, dan Analisis Doa Bapa Kami.&lt;/p&gt;</t>
  </si>
  <si>
    <t>7bcf7df2-75b0-4334-9e7f-3cd9ccee1da0</t>
  </si>
  <si>
    <t>Panduan Lengkap Membangun Sendiri Sistem Jaringan Komputer</t>
  </si>
  <si>
    <t>978-979-29-5226-1</t>
  </si>
  <si>
    <t>978-979-29-8148-3</t>
  </si>
  <si>
    <t>&lt;p&gt;&lt;strong&gt;&lt;em&gt;Sinopsis&lt;/em&gt;&lt;/strong&gt;&lt;/p&gt;
 &lt;p&gt;Jaringan Komputer merupakan teknik menghubungkan satu komputer dengan komputer lain, agar dapat berkomunikasi dan bertukar data antar komputer, sehingga dapat membantu dan memudahkan pemakai dalam menyelesaikan berbagai jenis pekerjaan.&lt;/p&gt;
 &lt;p&gt;Buku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jaringan kabel serta nirkabel&lt;/li&gt;
 &lt;li&gt;Instalasi sistem operasi Windows Server 2008 dan Windows Server 2012, dan sistem operasi Workstation (Windows7 dan Windows 8.1)&lt;/li&gt;
 &lt;li&gt;Mengenal protokol OSI dan TCP/IP&lt;/li&gt;
 &lt;li&gt;Konfigurasi Windows Server 2008 dan manajemen user/group&lt;/li&gt;
 &lt;li&gt;Konfigurasi Windows Server 2012 dan manajemen user/group&lt;/li&gt;
 &lt;li&gt;Mengatur sharing dan konfigurasi jaringan Client-Server&lt;/li&gt;
 &lt;li&gt;Mengatur sharing dan konfigurasi jaringan Peer to Peer pada Windows 7&lt;/li&gt;
 &lt;li&gt;Mengatur sharing dan konfigurasi jaringan Peer to Peer pada Windows 8.1&lt;/li&gt;
 &lt;li&gt;Hardware jaringan WLAN dan konfigurasi Access Point&lt;/li&gt;
 &lt;li&gt;Konfigurasi jaringan WLAN Mode Ad-Hoc&lt;/li&gt;
 &lt;li&gt;Konfigurasi jaringan WLAN Mode Infrastruktur&lt;/li&gt;
 &lt;/ul&gt;
 &lt;p&gt;&amp;nbsp;&lt;/p&gt;</t>
  </si>
  <si>
    <t>bfd40d2a-5083-4498-9e72-15d19b2e94e9</t>
  </si>
  <si>
    <t>Finding A Meaningful Life</t>
  </si>
  <si>
    <t>Pdt. Dr. Ir. Fu Xie</t>
  </si>
  <si>
    <t>978-979-29-1953-0</t>
  </si>
  <si>
    <t>978-979-29-8039-4</t>
  </si>
  <si>
    <t>&lt;p&gt;Pernahkah Anda berpikir tentang arti hidup yang sebenarnya? Apa yang membuat hidup ini berarti bagi Anda? Harta, kekayaan, jabatan, karier, pekerjaan, atau orang-orang yang Anda kasihi? Mungkin Anda telah memperoleh semua itu dalam hidup ini. Namun, Anda masih merasa ada kekosongan yang tidak dapat diisi oleh apa pun di dunia. Jika mengalami hal ini, Anda belum menemukan makna hidup yang sesungguhnya. Buku ini akan mengajak Anda dalam proses pencarian makna hidup yang sejati. Hidup ini hanya sekali, oleh karena itu janganlah disia-siakan. Buku ini juga mendorong Anda untuk menjalani kehidupan dengan benar dan sebaik-baiknya. Jangan sampai Anda sudah susah payah memanjat tangga kehidupan, tetapi setelah sampai di puncak, Anda mendapati bahwa ternyata Anda salah memanjat tangga. Buku ini juga akan membantu Anda menentukan arch hidup dengan benar. Anda akan menemukan sesuatu yang bernilai, yang layak Anda kejar dan capai. Persiapkanlah hati Anda untuk menerima kebenaran sejati yang akan memerdekakan dan mempersiapkanAnda menjalani kehidupan yang berarti.&lt;/p&gt;</t>
  </si>
  <si>
    <t>259cf3f0-6018-488e-a6f9-8a23225b0d43</t>
  </si>
  <si>
    <t>Jurnalisme Untuk Sekolah Minggu</t>
  </si>
  <si>
    <t>Haryadi Baskoro &amp; Claudia Oki Hermawati</t>
  </si>
  <si>
    <t>978-979-29-1963-9</t>
  </si>
  <si>
    <t>978-979-29-8052-3</t>
  </si>
  <si>
    <t>&lt;p&gt;Menulis itu penting, tetapi sering ditinggalkan atau sengaja dilupakan. Buku ini kembali mengingatkan kepada kita bahwa betapa besar peranan kegiatan tulis-menulis terkait dengan hidup kekristenan.&lt;br /&gt;
 Diskusi dalam buku ini terdiri atas dua bagian, yaitu Bagian 1: Jurnalisme Anak Kristen, yang membahas tentang: Potensi Menulis dalam Diri Anak; Potensi Pertumbuhan Rohani Anak; Merangsang Kreativitas Menulis Anak; Mengajar Anak Terampil Menulis; Tata Bahasa dan Paragraf; Budaya Membaca dan Menulis; Menyalurkan Karya Tulis Anak; dan Mengembangkan Jurnalistik Anak Kristen. Dan Bagian 2: Praktik Belajar Menulis, yang menguraikan tentang bagaimana Menulis Uraian Doa; Menulis Deskripsi Cita-cita; Menulis Puisi; Menulis Catatan Harian; Menulis Berita; Menulis Pengalaman; Menulis Kesaksian; Menulis Koran Cilik; Menulis Feature; Menulis Surat Persuasif; Menulis Artikel; dan Menulis Cerita Fiksi.&lt;/p&gt;</t>
  </si>
  <si>
    <t>ef475e4c-74d1-45ef-94aa-59c5d1ee8abf</t>
  </si>
  <si>
    <t>Kalahkan Kekhawatiran Dengan 5B</t>
  </si>
  <si>
    <t>Pdt. Paulus Wiratno, M.Div</t>
  </si>
  <si>
    <t>978-979-29-1957-8</t>
  </si>
  <si>
    <t>978-979-29-8318-0</t>
  </si>
  <si>
    <t>&lt;p&gt;Kalahkan Kekhawatiran dengan 5-B mem&amp;shy;berikan solusi praktis untuk mengalahkan kekhawatiran dengan 5-B (Berpikir positif, Berusaha, Berdoa, Berserah, dan Bersyukur). Selain menggunakan ayat-ayat Alkitab untuk menjelaskan 5 poin tersebut, penulis juga menyertakan berbagai contoh kisah inspiratif dan kata-kata mutiara yang dapat memotivasi para pembaca untuk keluar sebagai pemenang atas kekhawatiran.&lt;/p&gt;</t>
  </si>
  <si>
    <t>901a1b20-d757-4c8c-a03f-681c61762c44</t>
  </si>
  <si>
    <t>PASTI BISA Belajar Sendiri Microsoft Windows 8.1</t>
  </si>
  <si>
    <t>978-979-29-5007-6</t>
  </si>
  <si>
    <t>978-979-29-8150-6</t>
  </si>
  <si>
    <t>&lt;p&gt;Buku &lt;strong&gt;&lt;em&gt;Pasti Bisa !! Belajar Sendiri&lt;/em&gt;&lt;/strong&gt; &lt;strong&gt;&lt;em&gt;Microsoft Windows 8.1&lt;/em&gt;&lt;/strong&gt; ini merupakan buku pendamping belajar yang mudah untuk dipelajari. Buku ini ditujukan untuk pemula yang ingin menggunakan Windows 8.1 secara praktis dan dapat menguasainya dengan cepat.&lt;/p&gt;
 &lt;p&gt;Dengan menggunakan metode &lt;strong&gt;BACA&lt;/strong&gt;&lt;strong&gt;=&lt;/strong&gt;&lt;strong&gt;COBA&lt;/strong&gt;&lt;strong&gt;=&lt;/strong&gt;&lt;strong&gt;BISA&lt;/strong&gt; akan menjadikan Anda terampil dalam menggunakan dan menguasai Microsoft Windows 8.1.&lt;/p&gt;
 &lt;p&gt;Buku ini juga membahas program aplikasi dan fitur-fitur terbaru yang dimiliki Windows 8.1. Melalui pokok-pokok bahasan yang disampaikan dalam buku ini, diharapkan pembaca dapat menguasai Windows dengan cara mudah, karena buku ini dibahas dengan metode langkah demi langkah, dan disertai dengan gambar-gambar dan uraian secara rinci.&lt;/p&gt;
 &lt;p&gt;Pokok bahasan yang dimuat dalam buku ini meliputi:&lt;/p&gt;
 &lt;ul&gt;
 &lt;li&gt;Mengenal Windows 8.1&lt;/li&gt;
 &lt;li&gt;Mengenal Start Screen dalam Windows 8.1&lt;/li&gt;
 &lt;li&gt;Pengaturan Desktop pada Windows 8.1&lt;/li&gt;
 &lt;li&gt;Pengaturan Taskbar pada Windows 8.1&lt;/li&gt;
 &lt;li&gt;Pengaturan File Explorer dan Folder&lt;/li&gt;
 &lt;li&gt;Pengaturan Sistem pada Windows 8.1&lt;/li&gt;
 &lt;li&gt;Pengaturan User Account pada Windows 8.1&lt;/li&gt;
 &lt;li&gt;Mengetahui Modern Apps dan Desktop Apps&lt;/li&gt;
 &lt;/ul&gt;</t>
  </si>
  <si>
    <t>2403b600-76cb-4b51-a0e7-914e28886c64</t>
  </si>
  <si>
    <t>Kebenaran Di Atas Kebenaran</t>
  </si>
  <si>
    <t>Samuel Hutabarat</t>
  </si>
  <si>
    <t>978-979-29-1890-8</t>
  </si>
  <si>
    <t>978-979-29-8205-3</t>
  </si>
  <si>
    <t>&lt;p&gt;&amp;quot;Apakah kebenaran itu?&amp;quot; tanya Pilatus kepada Yesus Kristus. Tampaknya Pilatus tidak sadar bahwa pribadi yang ditanya adalah &amp;quot;Sang Kebenaran&amp;quot; itu sendiri. Pertanyaan sederhana itu masih dipertanyakan jutaan orang hingga sekarang. Kita hidup di tengah berbagai kebenaran, tetapi kebenaran manakah yang paling benar? Kebenaran dapat disimpulkan sebagai berikut: &amp;bull; Kebenaran sejati haruslah berasal dari satu Tuhan dan eksklusif dimiliki oleh satu agama. &amp;bull; Untuk mendapatkan bukti bahwa Yesus adalah kebenaran, manusia harus beriman terlebih dahulu. Bukti akan menjadi kebenaran apabila diterima dengan iman. &amp;bull; Manusia tidak akan pernah dapat memahami atau mengerti kebenaran sejati bila belum beriman kepada Tuhan. &amp;bull; Kebenaran dan keselamatan adalah untuk seluruh umat manusia. Buku ini bermaksud membantu Anda untuk mengenal kebenaran sejati dengan cara sederhana dan mudah dimengerti. Kebenaran yang diungkapkan dalam buku ini bukan hanya kebenaran sejati antara Tuhan dan manusia, melainkan juga kebenaran yang akan mengikat sesama manusia berdasarkan kasih.&lt;/p&gt;</t>
  </si>
  <si>
    <t>e76be54b-cb03-4fe4-a841-86eb353b634e</t>
  </si>
  <si>
    <t>Keluargaku Sorgaku</t>
  </si>
  <si>
    <t>Ronny Daud Simeon</t>
  </si>
  <si>
    <t>978-979-29-1966-0</t>
  </si>
  <si>
    <t>978-979-29-8198-8</t>
  </si>
  <si>
    <t>&lt;p&gt;Buku ini berisi tentang kisah kehidupan rumah tangga penulis dari awal pernikahan hingga saat ini dan bagaimana penulis menciptakan surga yang diidam-idamkan oleh banyak keluarga dalam rumah tangga mereka. Penulis memberikan dasar-dasar ayat Alkitab, kisah-kisah para tokoh Alkitab, dan kesaksian nyata yang beliau sendiri alami dalam keluarga. Penulis juga membahas tentang pentingnya janji nikah, berbagai masalah rumah tangga seperti masalah keuangan, perselingkuhan, keterbukaan, dsb., serta pentingnya membangun mezbah keluarga dan caranya. Buku ini wajib dibaca oleh mereka yang rindu menciptakan surga dalam rumah tangga mereka.&lt;/p&gt;</t>
  </si>
  <si>
    <t>0c92744b-b9e3-440f-8d66-585189203d43</t>
  </si>
  <si>
    <t>You Can Do It with Photoshop â€“ Creative Painting</t>
  </si>
  <si>
    <t>978-979-29-4707-6</t>
  </si>
  <si>
    <t>978-979-29-8152-0</t>
  </si>
  <si>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desainer.&lt;/p&gt;
 &lt;p&gt;Sesuai temanya &amp;ldquo;Creative Painting&amp;rdquo;, buku ini akan membahas tentang bagaimana melakukan manipulasi sebuah foto secara digital menjadi citra lukisan. Dengan buku ini, sebuah foto akan diolah layaknya sebuah lukisan yang profesional menggunakan langkah-langkah yang kreatif. Andapun akan dibuat tidak percaya, bahwa lukisan hebat akan tercipta dari karya tangan Anda sendiri.&lt;/p&gt;
 &lt;p&gt;Projek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</si>
  <si>
    <t>4cd98c12-ec1e-4c5d-8851-c297bf43f5fd</t>
  </si>
  <si>
    <t>Kingdom Worship Revolution</t>
  </si>
  <si>
    <t>978-979-29-1897-7</t>
  </si>
  <si>
    <t>978-979-29-7949-7</t>
  </si>
  <si>
    <t>&lt;p&gt;Penyembah Kerajaan bukanlah penyembah agamawi yang dibatasi dengan cara, tata cara dan upacara, tapi sebuah ekpresi keintiman karena ada hubungan pribadi antara sang penyembah dan yang disembah. Penyembahan yang diberikan bukan sebagai suatu hukum dan kewajiban agama, tetapi karena kegairahan cinta, iman, dan hormat kekaguman yang begitu dalam kepada pribadi Bapa sang Raja.&lt;/p&gt;
 &lt;p&gt;Menjadi penyembah kerajaan adalah sebuah gaya hidup yang memuliakan Tuhan dan menjadi selaras dengan rencana-Nya. Seperti Maria yang duduk dekat kaki Yesus dan seperti Habakuk yang menanti-nantikan apa yang akan Tuhan katakan, keimamatan dimaksimaikan dan dipertajam secara profetis. Dengan demikian kita dapat beroperasi secara akurat dalam pelayanan rajani dalam 7 pengaruh: Arts, entertainment, sport &amp;amp; fashion (seni, hiburan, olahraga &amp;amp; mode) Business &amp;amp; finance (bisnis &amp;amp; keuangan) Charity, religion &amp;amp; human rights (sosial, agama &amp;amp; hak asasi manusia) Distribution media &amp;amp; IT (media &amp;amp; teknologi komunikasi) Education &amp;amp; schools (pendidikan &amp;amp; sekolah) Family &amp;amp; health (keluarga &amp;amp; kesehatan) Government &amp;amp; politic (pemerintahan &amp;amp; politik).&lt;/p&gt;
 &lt;p&gt;Bagaimana caranya? Temukan dalam setiap halaman buku ini!&lt;/p&gt;
 &lt;p&gt;Kerajaan-Nya adalah Kerajaan penyembahan!&lt;/p&gt;
 &lt;p&gt;&amp;nbsp;&lt;/p&gt;</t>
  </si>
  <si>
    <t>45563fd5-d2b7-4296-9471-9f1a7e940416</t>
  </si>
  <si>
    <t>You Can Do It with Photoshop â€“ Imagination of Art</t>
  </si>
  <si>
    <t>978-979-29-5039-7</t>
  </si>
  <si>
    <t>978-979-29-8153-7</t>
  </si>
  <si>
    <t>27.1 MB</t>
  </si>
  <si>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 Sesuai temanya &amp;ldquo;Imagination of Art&amp;rdquo;, buku ini akan membahas dengan gamblang tentang bagaimana menuangkan fantasi &amp;ndash; fantasi unik hanya dengan menggunakan Adobe Photoshop secara maksimal. Teknik sederhana tetapi dapat menghasilkan kreasi yang fantastik. 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</si>
  <si>
    <t>d66b1122-29a2-4458-aa29-9d767a27ae7f</t>
  </si>
  <si>
    <t>Mari Bicara Tentang Cinta</t>
  </si>
  <si>
    <t>978-979-29-1914-1</t>
  </si>
  <si>
    <t>978-979-29-8156-8</t>
  </si>
  <si>
    <t>&lt;p&gt;Apakah Anda remaja yang sedang bergumul dengan cinta? Apakah Anda pemuda yang sedang mencari pasangan hidup? Atau, Anda sedang mencari informasi yang tepat tentang semua pergumulan tersebut? Jika ya, buku ini adalah jawaban bagi Anda. Mari Bicara tentang Cinta mengupas secara tuntas berbagai isu yang berkaitan dengan cinta, mulai dari pacaran hingga jenjang pernikahan, dalam bentuk tanya jawab yang praktis dan mudah dimengerti. Dengan membaca buku ini, kita akan memperoleh berbagai informasi yang sangat penting di antaranya: 1. Berpacaran; Apakah pacaran itu Alkitabiah? Apa sih pentingnya pacaran? Apakah pacaran itu memang harus dijalani? Mengapa harus berpacaran? Bagaimana cara berpacaran yang benar menurut Alkitab? 2. Pertunangan; Apa yang dimaksud dengan pertunangan? Apakah tujuan pertunangan? Apakah pertunangan itu memang harus dilakukan? Apakah pertunangan masih bisa diputuskan? 3. Pernikahan; Apa saja yang perlu dipersiapkan dalam pernikahan? Kapankah waktu yang paling tepat untuk memutuskan menikah? Bagaimanakah cara memilih pasangan yang benar-benar cocok untuk diajak menikah? Bagaimanakah cara mempersiapkan pernikahan?&lt;br /&gt;
 &amp;nbsp;&lt;/p&gt;</t>
  </si>
  <si>
    <t>65890fe4-5b45-4c55-965b-a37ba6ecd242</t>
  </si>
  <si>
    <t>Tiny Pie</t>
  </si>
  <si>
    <t>Mark Bailey And Michael Oatman</t>
  </si>
  <si>
    <t>978-979-29-5015-1</t>
  </si>
  <si>
    <t>978-979-29-8155-1</t>
  </si>
  <si>
    <t>11.5 MB</t>
  </si>
  <si>
    <t>&lt;p&gt;Lucu, indah, mengharukan. Kalian harus membuat pai apel mini setelah membacanya. Maria Kalman, penulis,ilustrator peraih penghargaan untuk buku &amp;quot;Fireboat: The Heroik Adventures of the John J.Harvey&amp;quot; &amp;quot;Sebuah perjalanan menakjubkan yang melibatkan kelima indra. Dan ada pai &amp;quot; Nancy Tillman, penulis/ilustrator buku best seller &amp;quot; On The Night You Were Born&amp;#39; &amp;quot; Diilustrasikan dengan menawan bahwa jika kita mengikuti kata hati kita, kita tidak akan pernah menjadi kecil untuk bermimpi besar.&amp;#39; Maria Shriver, penulis buku bestseller &amp;#39;What&amp;#39;s Heaven?&amp;quot;&lt;/p&gt;</t>
  </si>
  <si>
    <t>3be14d05-6315-401c-a906-ee137103a660</t>
  </si>
  <si>
    <t>Membangun Pribadi Unggul: Suatu Pendekatan Teologis Terhadap Pendidikan Karakter</t>
  </si>
  <si>
    <t>B.S. Sidjabat</t>
  </si>
  <si>
    <t>978-979-29-1955-4</t>
  </si>
  <si>
    <t>978-979-29-7950-3</t>
  </si>
  <si>
    <t>&lt;p&gt;Membangun Pribadi Unggul berbicara ten-tang nilai dan prinsip pengembangan watak. Topik-topik yang disajikan sangat relevan dengan kebutuhan gereja dan masyarakat dewasa ini mengingat merosot-nya nilai-nilai moral dan karakter. Krisis hidup multidimensi ditengarai oleh banyak pihak sebagai penyebab merosotnya akhlak dan iman. Banyak sekolah unggul di kota-kota besar scat ini mengupayakan kegiatan pengembangan karakter karena peningkatan intelek dan keterampilan saja belum mencukupi.&lt;br /&gt;
 Selain tinjauan teologis, filosofis, antropologis, sosiologis, dan psikologis, kajian dari perspektif pendidikan dan konseling juga ikut serta mewujudkan buku ini. Penulis mengajak pembaca untuk melihat bahwa pembentukan watak dan iman dipengaruhi oleh banyak faktor. Oleh karena itu, banyak pendekatan yang harus kita pertimbangkan dan upayakan&lt;br /&gt;
 Prinsip pengembangan iman dan watak dalam konteks pendidikan formal di sekolah dan perguruan tinggi, maupun dalam lingkungan pen-didikan nonformal seperti gereja dan komunitas, juga diuraikan dalam dalam buku ini. Itu sebabnya wawasan dan pengetahuan Anda tentang pem-bentukan dan pembinaan karakter yang unggul dapat meningkat melalui karya signifikan ini&lt;/p&gt;
 &lt;p&gt;&amp;nbsp;&lt;/p&gt;</t>
  </si>
  <si>
    <t>f148f156-1fa5-439a-a3f8-42511de4d04f</t>
  </si>
  <si>
    <t>Membongkar Kedok Iblis</t>
  </si>
  <si>
    <t>978-979-29-1887-8</t>
  </si>
  <si>
    <t>978-979-29-8095-0</t>
  </si>
  <si>
    <t>&lt;p&gt;Sangat ironis, tetapi merupakan kenyataan, pada abad modern masih banyak orang memercayai dan menyerahkan diri kepada kendali kuasa gelap. Salah satu misi Iblis adalah membuyarkan atau mengaburkan pemahaman orang percaya, termasuk Anda, tentang pekerjaan-pekerjaan Iblis dan dunia roh. Dengan demikian, Iblis berharap ada lebih banyak korban yang jatuh dalam kekuasaannya. Oleh karena Iblis adalah bapa segala dusta, is pandai memperdaya. Banyak orang Kristen tidak memahami pekerjaan Iblis. Buku ini akan memberikan pengetahuan bagi orang percaya mengenai kedok Iblis. Dalam buku ini akan dibahas hal-hal yang dilakukan kuasa gelap dan cara kita mengalahkan mereka. Sebenarnya Yesus telah mengalahkan Iblis melalui kematian-Nya di kayu salib, bagian Anda adalah menolak kuasa Iblis dalam hidup Anda karena Anda adalah milik Kristus.&lt;br /&gt;
 Dengan mendasarkan pemahaman pada firman Allah dan menggunakan penjelasan yang gamblang dan sederhana, hal yang disampaikan penulis menjadi mudah dipahami oleh orang awam sekalipun. Buku ini tidak sekadar menyampaikan teori, tetapi juga aplikasi praktis dalam kehidupan Anda. Sadari dan kenalilah tipu daya Iblis dalam hidup Anda hingga Anda dapat melawannya bersama Kristus.&lt;br /&gt;
 &amp;nbsp;&lt;/p&gt;</t>
  </si>
  <si>
    <t>954ac6b0-0e72-4158-a3d1-029315625262</t>
  </si>
  <si>
    <t>Korean Love Story</t>
  </si>
  <si>
    <t>Marlina Heriana, Dkk</t>
  </si>
  <si>
    <t>978-979-29-5162-2</t>
  </si>
  <si>
    <t>978-979-29-8161-2</t>
  </si>
  <si>
    <t>&lt;p&gt;Tersirat makna cintaku&lt;/p&gt;
 &lt;p&gt;Berdasar atas sebuah perjuangan panjang&lt;/p&gt;
 &lt;p&gt;Entah berakhir indah atau tidak&lt;/p&gt;
 &lt;p&gt;Namun satu yang kuyakin&lt;/p&gt;
 &lt;p&gt;Hanya dengan memilikimu, kata &amp;lsquo;indah&amp;rsquo; sudah pasti tercapai&lt;/p&gt;
 &lt;p&gt;Terima kasih atas kekuatan yang kau berikan&lt;/p&gt;
 &lt;p&gt;Cinta yang kurasakan bukan sebuah khayalan&lt;/p&gt;
 &lt;p&gt;Namun bukti nyata terindah dalam hidupku&lt;/p&gt;
 &lt;p&gt;Rinduku terus berucap, kalbuku selalu berangan&lt;/p&gt;
 &lt;p&gt;Aku mencintaimu.&lt;/p&gt;
 &lt;p&gt;*&lt;/p&gt;
 &lt;p&gt;Cinta adalah sebuah perasaan yang sederhana. Sesederhana cinta yang kurasakan padamu.&lt;/p&gt;</t>
  </si>
  <si>
    <t>ca4f6d4c-faac-49e1-b6cc-8ea5c7699541</t>
  </si>
  <si>
    <t>Menghancurkan Kerajaan Iblis Dalam Diri Anda</t>
  </si>
  <si>
    <t>Ferdi Godjali</t>
  </si>
  <si>
    <t>978-979-29-1906-6</t>
  </si>
  <si>
    <t>978-979-29-8027-1</t>
  </si>
  <si>
    <t>&lt;p&gt;Anda dapat menyadari ketika roh jahat sedang mencobai Anda, tetapi sering kali sulit bagi Anda untuk menolak tawarannya. Jika roh itu telah ada dalam diri Anda, dia akan menuntut Anda untuk melakukan semua kehendaknya, yaitu dosa. Semakin Anda melakukan berbagai keinginannya, semakin besar tempatnya dalam diriAnda, bahkan bukan tidak mungkin dia membangun kerajaannya dalam diri Anda. Hal ini menyebabkan pertumbuhan rohani Anda menjadi tidak pernah maksimal. Oleh karenanya pelayanan pelepasan mendapat tempat yang penting untuk pertumbuhan rohani. Namun, pada kenyataannya sampai saat ini banyak orang menganggap pelayanan pelepasan hanya untuk petobat baru dan roh jahat dalam diri orang percaya hanya dianggap sebagai isapan jempol semata. Banyak pula yang merasa sudah berkarunia dan melayani dengan kuasa, tetapi sesungguhnya kehidupan rohaninya masih jauh dari yang Tuhan harapkan.&lt;br /&gt;
 Buku ini akan menyingkap cara kerja roh jahat, jalan masuknya dalam diri seseorang, dan berbagai dampaknya, baik pada pertumbuhan rohani, tubuh, maupun jiwa seseorang sehingga Anda tidak terperangkap dalam tipu dayanya Melalui pelayanan konseling dan pelepasan Anda dapat menyelamatkan diri Anda maupun orang-orang yang membutuhkan bahkan sampai pada generasi berikutnya setelah Anda.&lt;br /&gt;
 &amp;nbsp;&lt;/p&gt;</t>
  </si>
  <si>
    <t>6cf75207-4e56-4cd3-a4b0-9d83389c4953</t>
  </si>
  <si>
    <t>Play with Smart â€“ Temukan Permainan yang Bisa Merangsang Kreativitas, Inisiatif, dan Imajinasi Anda</t>
  </si>
  <si>
    <t>978-979-29-5029-8</t>
  </si>
  <si>
    <t>978-979-29-8162-9</t>
  </si>
  <si>
    <t>&lt;p&gt;Permainan asah otak atau teka teki bukan sekadar permainan yang menghibur, tetapi juga meningkatkan kemampuan seseorang untuk berpikir. Sama seperti otot, otak juga memerlukan latihan dan tantangan berpikir untuk mempertajam kemampuan berpikir. Buku ini berisikan berbagai macam permainan asah otak seperti menghitung angka; permainan dengan korek api; membagi dan menghitung bangun; menyusun dan memindahkan koin; menarik garis; teka teki logika; teka teki matematika; memerhatikan dan melengkapi gambar; teka teki huruf dan kata; teka teki silang (angka dan huruf); dan teka teki lucu, yang semuanya bertujuan untuk mengasah kecerdasan otak dan merangsang kreativitas, inisiatif, dan imajinasi Anda. Permainan asah otak ini bisa dimainkan kapan saja, di mana saja, siapa saja, sendiri ataupun berkelompok, dan yang terpenting, tidak membutuhkan biaya. Tak hanya itu, permainan ini juga dapat diselesaikan secara acak karena tidak disusun berdasarkan tingkat kesulitan. Coba selesaikan permainannya dan jika sudah dijawab semuanya atau mungkin mengalami kesulitan, Anda bisa melihat jawabannya di lampiran jawaban. Anda mungkin akan terkejut ketika melihat jawabannya karena ternyata permainan-permainan ini mempunyai jawaban yang sederhana. Silakan menikmati permainan ini dan merasakan manfaatnya&lt;/p&gt;</t>
  </si>
  <si>
    <t>b4a55549-20b2-4d90-b8d9-4f594622a708</t>
  </si>
  <si>
    <t>Mengubah Utang Menjadi Uang</t>
  </si>
  <si>
    <t>Rubin Adi Abraham</t>
  </si>
  <si>
    <t>978-979-29-1892-2</t>
  </si>
  <si>
    <t>978-979-29-8322-7</t>
  </si>
  <si>
    <t>&lt;p&gt;Oleh karena desakan ekonomi, orang sering kali berutang untuk memenuhi kebutuhannya. Kebutuhan yang makin banyak, kadang tidak diimbangi dengan pemasukan yang bertambah. Akibatnya. utang makin menumpuk. Jerat utang memaksa orang tidak bisa menikmati hidupnya. Setiap hat] utang menghantui pikiran sehingga orang tidak enak makan dan tidak enak tidur.&lt;br /&gt;
 Tahukah Anda. kondisi ini sebenarnya sudah terjadi ribuan tahun yang lalu. Janda seorang nabi terjerat utang sehingga anak-anaknya hampir diambil untuk dijadikan budak guna menebus utangnya. Seakan-akan tidak jalan keluar terhadap kondisi genting yang is alami. Namun, kemudian secara ajaib keadaan berbalik 180 derajat. Utang dapat is lunasi, anak-anaknya tidak jadi diambil, dan is dapat melanjutkan hidupnya dengan balk. Apa rahasianya?&lt;br /&gt;
 Buku ini mengungkap rahasia dalam Alkitab supaya kita mengalami terobosan keuangan. Ada beberapa langkah yang dapat dilakukan supaya kita bebas dan jerat utang dan benar-benar mengalami berkat Allah. Tidak hanya terbebas dan utang, tetapi prinsip-prinsip alkitabiah dan praktis dalam buku ini juga menolong kita untuk menata kehidupan kita.&lt;/p&gt;</t>
  </si>
  <si>
    <t>8f489d45-e78d-45fd-a27b-c3912c14c187</t>
  </si>
  <si>
    <t>Think Twice Be A Good Grat Leaders</t>
  </si>
  <si>
    <t>Me-chan</t>
  </si>
  <si>
    <t>978-979-29-5106-6</t>
  </si>
  <si>
    <t>978-979-29-8166-7</t>
  </si>
  <si>
    <t>&lt;p&gt;Siapapun diri kita adalah pemimpin, minimal bagi diri kita sendiri. Dan semua pemimpin harus bertanggungjawab atas apa yang sudah dilakukan saat memimpin. Salah satu bagian yang harus dipertanggungjawabkan adalah keputusan-keputusan yang telah diambil. Oleh sebab itu &lt;em&gt;Think Twice!!&lt;/em&gt; sebelum membuat keputusan meski itu keputusan untuk diri kita sendiri, terlebih lagi jika membuat keputusan untuk orang banyak. Tulisan dalam buku ini ditujukan agar dapat menginspirasi sumber daya manusia Indonesia yang ingin selalu melakukan perubahan lebih baik dan memiliki nilai manfaat serta hikmah yang baik.&lt;/p&gt;</t>
  </si>
  <si>
    <t>2139fe82-4d79-4a87-9594-b851f86ee13a</t>
  </si>
  <si>
    <t>Logic Magic Fisika â€“ 1 Menit Pecahkan Soal Fisika IPA SMA Kelas 12</t>
  </si>
  <si>
    <t>Meyer Einstein Sihotang</t>
  </si>
  <si>
    <t>978-979-29-5148-6</t>
  </si>
  <si>
    <t>978-979-29-8167-4</t>
  </si>
  <si>
    <t>&lt;p&gt;Kebanyakan para pelajar kesulitan dalam mengerjakan soal-soal fisika, bahkan merasa kekurangan waktu dalam mengerjakannya. Alhasil, tidak semua soal fisika dapat diselesaikan, bahkan cenderung mengerjakan dengan asal-asalan agar kertas ujian tidak terlihat kosong saja. Hal itu disebabkan karena mereka tidak menguasai materi soal fisika yang dikerjakan, selain itu kurangnya manajemen target waktu dalam mengerjakan setiap soal fisika. Buku yang berjudul LOGIC MAGIC FISIKA: 1 Menit Pecahkan Soal Fisika IPA SMA Kelas 12 ini bukanlah buku materi pelajaran utama, namun hanya sebagai buku penunjang pelajaran fisika yang dititikberatkan pada pemecahan soal-soal fisika dan disertai tambahan rumus-rumus dasar dan tips-tips logic magic. Mengapa diberi judul LOGIC MAGIC FISIKA? Logic berarti soal-soal fisika dapat dikerjakan dengan logika praktis dan sederhana dengan bahasa yang sederhana dan mudah dipahami (tidak bertele-tele), magic berarti secara ajaib soal-soal fisika dapat diselesaikan dalam hitungan menit saja. Setiap contoh soal dan soal tantangan dalam buku ini diberi estimasi waktu maksimal menyelesaikannya (dalam menit) agar pembaca nantinya akan terlatih dan terbiasa untuk menyelesaikan soal-soal fisika dengan cepat dan benar dengan target estimasi waktu dalam hitungan menit, serta untuk menambah kepercayaan diri bagi para pelajar di dalam menjawab soal-soal fisika, sehingga pada akhirnya tidak akan ada lagi alasan pelajar yang mengeluh merasa kekurangan waktu dalam mengerjakan soal-soal fisika di kemudian hari. Selamat belajar dan semangat! Kamu pasti bisa!&lt;/p&gt;</t>
  </si>
  <si>
    <t>a0b02098-7569-448d-b3c5-6124e7c034bf</t>
  </si>
  <si>
    <t>Menjadi Berkat, Berbuah Lebat</t>
  </si>
  <si>
    <t>978-979-29-1921-9</t>
  </si>
  <si>
    <t>978-979-29-8323-4</t>
  </si>
  <si>
    <t>&lt;p&gt;Buku ini berisi kumpulan khotbah mengenai prinsip-prinsip hidup sebagai murid Kristus. Murid Kristus tidak hanya harus hidup erat dengan Tuhan, mengasihi dan mengenal Dia, tetapi murid Yesus juga harus bisa menjadi berkat bagi sesama, menjadi berkat bagi banyak orang.&lt;/p&gt;</t>
  </si>
  <si>
    <t>1cd3cf43-ad82-48dd-a3d6-a338e55051e0</t>
  </si>
  <si>
    <t>Please Stop the Time</t>
  </si>
  <si>
    <t>Mino.</t>
  </si>
  <si>
    <t>978-979-29-5124-0</t>
  </si>
  <si>
    <t>978-979-29-8168-1</t>
  </si>
  <si>
    <t>&lt;p&gt;Please Stop the Time Suaranya, mengingatkanku akan penggalan lirik lagu Boyzone, I like the sound of my name on your lips. Aku menyukai caranya memanggil namaku, aku ingin merekamnya dan menjadikannya sebuah ringtone, ingin memperdengarkannya selalu, bila perlu 24 jam sehari. Ketika bibirku pucat kedinginan karena kehujanan, dia berkata: Warna bibirmu terlihat bagus walaupun tanpa lipstik. Dia bahkan punya nama khusus untuk warna bibirku; warna hujan. Pernahkah ada yang menerobos hujan untukmu, memegangi sepatumu yang basah, dan mengenakan busana yang tidak biasa baginya, hanya... demi kamu? Tapi apakah dia sungguh mencintaiku, atau aku hanya pelariannya? Aku hanya ingin tahu, apalagi waktu yang kami miliki tak banyak. Bagai kalender, baru kusadari bahwa selama ini ternyata dia telah menjadi penanda hari-hariku. Dia telah yang menjadi alasan roda hidupku berputar dengan manis. Dialah kalenderku, yang akan segera berakhir. -*- Seru, lucu, romantis, cerdas, mengalir dan bikin penasaran, dan gue banget, alias terasa riil dan membumi, serta ending yang tidak mudah ditebak, itulah tipe khas dari tulisan Mino, yang juga terasa di bukunya yang ke-7 ini (Hasiando Lucas, 34 thn, International Non-Governmental Organization worker, Jakarta)&lt;/p&gt;</t>
  </si>
  <si>
    <t>3fb5e462-f209-4fdc-aec0-80286bd68297</t>
  </si>
  <si>
    <t>Tips Membuat Website Tanpa Coding dan Langsung Online</t>
  </si>
  <si>
    <t>Moch.Luthfi Rahmadi</t>
  </si>
  <si>
    <t>978-979-29-3441-0</t>
  </si>
  <si>
    <t>978-979-29-8169-8</t>
  </si>
  <si>
    <t>&lt;p&gt;Mempunyai website yang laris dikunjungi oleh para web browser merupakan impian bagi para pemilik website. Namun bagaimana cara memiliki sebuah website namun kita tidak bisa memprogram sendiri sebuah website ??&lt;/p&gt;
 &lt;p&gt;Buku Tips Membuat Website Tanpa Coding Dan Langsung Online ini membahas bagaimana membuat website dengan mudah tanpa harus paham sekali tentang pemrograman. Bab yang dibahas dalam buku ini antara lain adalah :&lt;/p&gt;
 &lt;ul&gt;
 &lt;li&gt;Pengenalan Website21&lt;/li&gt;
 &lt;li&gt;Sekilas Tentang Hosting dan Domain31&lt;/li&gt;
 &lt;li&gt;Mengenal&amp;nbsp; CMS WordPress.org37&lt;/li&gt;
 &lt;li&gt;Medapatkan Hosting dan Domain45&lt;/li&gt;
 &lt;li&gt;Mengenal cPanel51&lt;/li&gt;
 &lt;li&gt;Install WordPress.org pada Hosting Pribadi61&lt;/li&gt;
 &lt;li&gt;Memperindah Tampilan WordPress93&lt;/li&gt;
 &lt;li&gt;Pengenalan Dashboard WordPress111&lt;/li&gt;
 &lt;li&gt;Fitur Rahasia WordPress131&lt;/li&gt;
 &lt;li&gt;Tips Keamanan &amp;amp; Optimasi WordPress139&lt;/li&gt;
 &lt;/ul&gt;
 &lt;p&gt;Dengan gaya bahasa yang ringan dan terdapat gambar panduang di setiap langkahnya, buku ini sangat cocok bagi Anda yang ingin bergelut di dunia website. Selamat mencoba..&lt;/p&gt;</t>
  </si>
  <si>
    <t>3ed7e9d7-b1a0-4710-b206-f7b9eadaf0a0</t>
  </si>
  <si>
    <t>Merancang Bangun dan Menkonfigurasi Jaringan WAN dengan Packet Tracer</t>
  </si>
  <si>
    <t>Mulyadi</t>
  </si>
  <si>
    <t>978-979-29-4388-7</t>
  </si>
  <si>
    <t>978-979-29-8172-8</t>
  </si>
  <si>
    <t>&lt;p&gt;Buku ini merupakan salah satu referensi yang sangat dibutuhkan bagi semua orang yang ingin mempelajari jaringan WAN, terutama mahasiswa, dosen/pengajar/guru/instruktur komputer, praktisi jaringan komputer, dan siswa SMK jurusan komputer (jurusan Teknik Komputer dan Jaringan [TKJ], untuk praktik standar kompetensi 071.KK.18, &amp;ldquo;Merancang-Bangun dan Menganalisis Jaringan WAN&amp;rdquo;). Buku ini merupakan suatu terobosan baru karena belum ada buku yang secara khusus membahas aplikasi Packet Tracer untuk merancang-bangun dan mengonfigurasi jaringan WAN. Buku ini memuat teori dan penerapan. Dasar-dasar konsep diberikan terlebih dahulu, baru kemudian diterapkan dengan pendekatan studi kasus. Untuk mempraktikkan isi buku ini dengan baik, setidaknya pembaca telah memiliki pengetahuan dasar mengenai jaringan komputer, yaitu &lt;em&gt;local area network&lt;/em&gt; (LAN).&amp;nbsp;&lt;strong&gt;Buku ini membahas:&lt;/strong&gt;&lt;/p&gt;
 &lt;ul&gt;
 &lt;li&gt;&lt;strong&gt;Seluk-beluk Cisco Packet Tracer&lt;/strong&gt;: versi, manfaat, operasi, keunggulan, mode/jenis konfigurasi Packet Tracer; tool Packet Tracer dan fungsinya; perusahaan, logo, dan produk Cisco System; cara memperoleh sertifikat Cisco dan manfaatnya&lt;/li&gt;
 &lt;li&gt;&lt;strong&gt;Konsep dasar subnetting jaringan komputer&lt;/strong&gt;: tujuan subnetting; patokan perhitungan subnetting jaringan kelas C, B, dan A; aturan dalam pembagian subnet/kelompok; cara penulisan subnet mask; subnetting dengan notasi desimal dan notasi CIDR dengan contoh-contoh studi kasusnya; tabel subnetting untuk jaringan kelas C, B, dan A;&amp;nbsp; konversi notasi CIDR ke notasi desimal.&lt;/li&gt;
 &lt;li&gt;&lt;strong&gt;Router&lt;/strong&gt;: pengertian serta komponen router dan fungsinya, baik fungsi secara umum maupun khusus; kelebihan router; jenis-jenis router; jenis-jenis routing pada router, baik static routing maupun dynamic routing; pengertian serta kelebihan dan kelemahan static routing dan dynamic routing; jenis-jenis dynamic routing beserta kelebihan dan kelemahannya; cara mengonfigurasi router; jenis konfigurasi router; mode konfigurasi router, baik dengan konfigurasi GUI maupun CLI; perbedaan perangkat hub, switch, dan router yang ditinjau dari berbagai aspek.&lt;/li&gt;
 &lt;li&gt;&lt;strong&gt;Merancang-bangun dan mengonfigurasi jaringan WAN&lt;/strong&gt;: dengan studi kasus, menggabungkan jaringan kelas C, B, dan A. Mulai dari analisis kebutuhan perangkat jaringan, rancangan layout jaringan, konfigurasi dengan static routing dan dynamic routing yang mencakup analisis kebutuhan konfigurasi secara konseptual dan konfigurasi secara perangkat lunak, konfigurasi masing-masing jaringan, konfigurasi router, pembuatan tabel static routing dan dynamic routing hingga pengetesan konektivitas jaringan yang telah dibangun.&lt;/li&gt;
 &lt;/ul&gt;</t>
  </si>
  <si>
    <t>f65dc6d0-9d8d-42d6-b32c-924080301ad2</t>
  </si>
  <si>
    <t>Bongkar Rahasia Fungsi HLookUP dan VlookUp Microsoft Excel</t>
  </si>
  <si>
    <t>978-979-29-3353-6</t>
  </si>
  <si>
    <t>978-979-29-8173-5</t>
  </si>
  <si>
    <t>24.5 MB</t>
  </si>
  <si>
    <t>&lt;p&gt;Buku ini sangat membantu dan dibutuhkan bagi sekolah menengah kejuruan (SMK) pada khususnya dan perorangan atau instansi-instansi pada umumnya. Buku ini dapat dijadikan pegangan wajib untuk guru-guru KKPI SMP/MTS sampai dengan &amp;nbsp;SMK/SMU/MAN, bahkan dosen dan mahasiswa yang mengampu dan mengambil mata kuliah Aplikasi Komputer.&lt;/p&gt;
 &lt;p&gt;Buku ini merupakan terobosan baru karena belum ada yang menulis buku secara khusus tentang konsep-konsep penerapan fungsi Hlookup() dan Vlookup() baik penerapan dalam satu sheet, penerapan antar-sheet, bahkan konsep penerapan antar-file yang berbeda. Buku-buku yang beredar sekarang hanya sebatas penerapan fungsi Hlookup() atau Vlookup() dalam satu sheet saja atau satu sheet yang sama sehingga belum mampu memberi gambaran cara membuat aplikasi-aplikasi nyata dengan persoalan yang cukup kompleks dengan fungsi Hlookup() atau Vlookup().&lt;/p&gt;
 &lt;p&gt;*Bonus pada buku fisik (CD, voucher, pembatas buku) tidak disertakan dalam buku digital (e-book)&lt;/p&gt;
 &lt;p&gt;&amp;nbsp;&lt;/p&gt;
 &lt;p&gt;&amp;nbsp;&lt;/p&gt;</t>
  </si>
  <si>
    <t>9eb91901-91f7-4c91-adbf-f35eef63e2c7</t>
  </si>
  <si>
    <t>Pentaho : Solusi Open Source untuk Membangun Data Warehouse</t>
  </si>
  <si>
    <t>Mulyana JRP</t>
  </si>
  <si>
    <t>978-979-29-4692-5</t>
  </si>
  <si>
    <t>978-979-29-8174-2</t>
  </si>
  <si>
    <t>&lt;p&gt;Buku Pentaho : Solusi Open Source Untuk Membangun Data Warehouse ini membahas bagaimana memanfaatkan aplikasi-aplikasi data warehousing yang bersifta open source. Pentaho adalah perusahaan yang khusus membuat produk-produk open source untuk keperluan BI dan DWH. Pentaho saat ini mungkin belum dianggap sebagai pesaing utama oleh perusahaan raksasa seperti Microsoft, Oracle, IBM, atau SAP. Produk-produk Pentaho ditawarkan dalam 2 versi yaitu versi commercial enterprise edition (EE), dan open source community edition (CE). Versi CE adalah versi yang bisa dipergunakan tanpa perlu membayar lisensi.&lt;/p&gt;
 &lt;p&gt;*Bonus pada buku fisik (CD, voucher, pembatas buku) tidak disertakan dalam buku digital (e-book)&lt;/p&gt;</t>
  </si>
  <si>
    <t>df4e7917-886d-4846-bd55-f6762a06de5e</t>
  </si>
  <si>
    <t>Cara Benar Dan Hemat: Kitab Lengkap Merawat Hewan Kesayangan</t>
  </si>
  <si>
    <t>Nabari Tarigan &amp; Sylvia Maharani Ananta Tarigan</t>
  </si>
  <si>
    <t>978-979-29-5164-6</t>
  </si>
  <si>
    <t>978-979-29-8175-9</t>
  </si>
  <si>
    <t>&lt;p&gt;Memelihara hewan kesayangan memang menyenangkan bagi penghobi. Ada 3 faktor yang biasanya digemari oleh penghobi, pertama adalah suara kicauan dari hewan kesayangan seperti burung pekutut, burung jalak uren, burung cucakrawa, suara kokok ayam bekisar, dan juga suara burung beo meniru suara manusia. Yang kedua, postur tubuh dan bulu yang cantik berwarna-warni, seperti burung merak yang warna bulunya sangat cantik, burung cenderawasih, dan juga burung rangkok. Yang ketiga, postur tubuh yang cantik dan menawan, seperti anjing mini, kucing anggora, dan juga landak mini. Ketiga faktor ini yang dapat menghibur pemiliknya sehingga dapat menghilangkan stres.&lt;/p&gt;
 &lt;p&gt;Untuk dapat menghibur pemiliknya, hewan kesayangan harus sehat, sebab hewan yang sehat saja yang dapat berkicau dengan suara merdu dan begitu juga postur tubuh dan bulu yang cantik hanya dimiliki oleh hewan yang sehat. Hewan yang sakit atau tidak sehat bulunya kusam, gerakannya lamban dan tidak mau berkicau. Jadi hewan yang sakit tidak dapat menghibur tuannya malah sebaliknya membuat tuannya menjadi stres.&amp;nbsp;&amp;nbsp;&amp;nbsp;&amp;nbsp;&lt;/p&gt;
 &lt;p&gt;Agar hewan kesayangan tetap sehat, perlu diperhatikan pakannya, luas kandangnya, dan kebersihan kandang. Untuk dapat menghasilkan hewan kesayangan yang sehat, dalam buku ini, ada pedoman atau tips bagaimana memelihara hewan kesayangan dengan&amp;nbsp; baik dan benar agar hewan kesayangan tetap sehat sehingga pemiliknya dapat terhibur. Semoga buku ini bermanfaat bagi penghobi hewan kesayangan.&lt;/p&gt;</t>
  </si>
  <si>
    <t>cb54bcf8-1dcd-43cb-a146-39211d43be6c</t>
  </si>
  <si>
    <t>Merancang Rumah Minimalis Dengan Aplikasi ArchiCAD dan Artlantis</t>
  </si>
  <si>
    <t>Nanang Eko Prasetio</t>
  </si>
  <si>
    <t>978-979-29-3169-3</t>
  </si>
  <si>
    <t>978-979-29-8295-4</t>
  </si>
  <si>
    <t>26.0 MB</t>
  </si>
  <si>
    <t>&lt;p&gt;Apakah Anda kesulitan dalam mendesain rumah tinggal yang Anda inginkan? Sekarang Anda dapat mendesain rumah tinggal dengan menggunakan aplikasi Archicad dan Artlantis. Dua perpaduan program aplikasi Archicad dan Artlantis akan menghasilkan &lt;em&gt;output image &lt;/em&gt;dan &lt;em&gt;output video &lt;/em&gt;yang&lt;em&gt; &lt;/em&gt;tentu sangat membantu dalam menuangkan ide-ide pada rumah tinggal Anda.&lt;/p&gt;
 &lt;p&gt;Buku ini merupakan panduan menggambar dalam mendesain rumah tinggal berbagai tipe dari mulai tipe rumah tinggal kecil, tipe rumah tinggal sedang, dan tipe rumah tinggal besar. Pada tiap bab disajikan teknik-teknik menggambar permodelan dari dinding, dimensi, material, pintu, jendela, ventilasi, canopy, lantai, atap, dag beton, taman, dan sampai merender dengan hasil yang menyerupai hasil kenyataan serta tidak ketinggalan visualisasi animasi.&lt;/p&gt;
 &lt;p&gt;*Bonus pada buku fisik (CD, voucher, pembatas buku) tidak disertakan dalam buku digital (e-book)&lt;/p&gt;</t>
  </si>
  <si>
    <t>83f0f38f-7455-4102-9c56-f1102deb94d1</t>
  </si>
  <si>
    <t>Kangen Kamu</t>
  </si>
  <si>
    <t>Nando</t>
  </si>
  <si>
    <t>978-979-29-5051-9</t>
  </si>
  <si>
    <t>978-979-29-8296-1</t>
  </si>
  <si>
    <t>&lt;p&gt;&amp;ldquo;Aku kangen kamu, tau!&amp;rdquo; ceplos Viona tak peduli lagi ia harus menanggung malu. &amp;ldquo;Iya, aku tau kok,&amp;rdquo; sahut Yoga. &amp;ldquo;Sok tau! Emang tau darimana?&amp;rdquo; &amp;ldquo;Itu, ada sebutir jerawat di ujung hidungmu!&amp;rdquo; &amp;ldquo;Hhhaaah?&amp;rdquo; Viona panik dan seketika meraba ujung hidungnya, tapi ia tak merasakan apa-apa, apalagi perih layaknya jerawat lagi nongol. &amp;ldquo;Boong ah, nggak ada apa-apa, tau!&amp;rdquo; &amp;ldquo;Aku fotoin ya kalau nggak percaya,&amp;rdquo; kata Yoga mengeluarkan handphone dari saku celananya dan mengambil foto wajah Viona. Hasilnya ia tunjukkan kepada Viona. &amp;ldquo;Nih lihat!&amp;rdquo; Viona mengerinyitkan keningnya. &amp;ldquo;Manaaa? Nggak ada!&amp;rdquo; Yoga tertawa. &amp;ldquo;Kamu ketipu. Emang nggak ada kok. Aku cuma pengen nyimpan foto kamu di handphone-ku.&amp;rdquo; &amp;ldquo;Yogaaa... Kamu nakaaal!&amp;rdquo; Tapi Yoga dengan sigap menangkap tangan kanan Viona yang hendak mencubitnya. Matanya kini semakin lekat menatap Viona. &amp;ldquo;Viona, aku suka ka&amp;hellip;&amp;rdquo; Nah lo! * Viona boleh saja kangen dengan Yoga. Pertemuan mereka kembali memang membuat Viona gembira. Hanya saja Yoga pernah melupakan Viona. Akankah pernyataan suka Yoga itu bisa menyembuhkan sakit hati dan kecewa Viona? Penasaran? Jawabannya bisa kamu temukan dalam cerita Kangen Kamu.Tak hanya itu, masih ada empat belas cerita keren dan seru lainnya.Bukan saja bicara cinta, tapi juga tentang persahabatan, keluarga dan hal-hal lain yang sulit kamu duga. Dikemas penulisnya semanis permen lolipop, serenyah kerupuk kulit dan seempuk daging rendang Padang.Dijamin kamu tak akan berhenti membaca buku ini hingga halaman terakhir. Teenlit cuma cerita cinta remaja yang cemen? Setelah baca kumcer keren ini, anggapan kamu pasti langsung berubah! Dunia remaja punya banyak warna dan rasa. (Triani Retno A - penulis kumcer &amp;quot;Siapa Mau Jadi Pacarku&amp;quot; dan novel &amp;quot;LIMIT&amp;quot;) Baca buku ini jadi kangen masa-masa pedekate dan tepe-pe ke gebetan. Cerita-ceritanya fun banget namun endingnya nyubit di hati. Kadang bikin senyum tapi ada juga yang bikin terenyuh. (Adnan Buchori, penulis buku Paperplane of Love dan F.L.U)&lt;/p&gt;</t>
  </si>
  <si>
    <t>129b0a68-cf1e-4e7f-a3df-edcb28ce325c</t>
  </si>
  <si>
    <t>Tip Mendesain Realistic Interior Dengan Google Sketchup Pro 2013 Untuk Pemula Dan Awam</t>
  </si>
  <si>
    <t>Nofrizal, ST</t>
  </si>
  <si>
    <t>978-979-29-4317-7</t>
  </si>
  <si>
    <t>978-979-29-8300-5</t>
  </si>
  <si>
    <t>&lt;p&gt;Buku &amp;ldquo;Tips Mendesain Realistic Interior dengan Google Sketchup Pro 2013 untuk Pemula dan Awam&amp;rdquo; penulis tulis dengan konsep &amp;ldquo;Laerning by training&amp;rdquo; artinya dengan mengikuti tiap langkah yang ada dalam buku ini maka kita akan bisa belajar sekaligus latihan sendiri mulai dari proses menginstall program sketchup, mengenali lingkungan kerja dan tool-tool yang digunakan serta mendesain mulai dari yang simple sampai yang rumit.&lt;/p&gt;
 &lt;p&gt;Bab yang dibahas dalam buku ini antara lain adalah :&lt;/p&gt;
 &lt;ul&gt;
 &lt;li&gt;Menginstall Program Sketchup&lt;/li&gt;
 &lt;li&gt;Mengenal Sketchup&lt;/li&gt;
 &lt;li&gt;Mengenal Bidang Kerja Dan Tools Sketchup&lt;/li&gt;
 &lt;li&gt;Mengenal Unsur Dan Satuan Ukuran Gambar Sketchup&lt;/li&gt;
 &lt;li&gt;Mendesain Wall Art&lt;/li&gt;
 &lt;li&gt;Mendesain Meja Kaca&lt;/li&gt;
 &lt;li&gt;Mendesain Kursi Sofa&lt;/li&gt;
 &lt;li&gt;Mendesain Ruangan&lt;/li&gt;
 &lt;li&gt;Memasukkan Component Ke Ruangan&lt;/li&gt;
 &lt;li&gt;Menyimpan Gambar Dalam Bentuk Jpeg&lt;/li&gt;
 &lt;/ul&gt;</t>
  </si>
  <si>
    <t>5bd1a711-9b7f-4ef2-840d-1c94585657be</t>
  </si>
  <si>
    <t>Cara Mudah Bertanam 29 Jenis Sayur Dalam Pot</t>
  </si>
  <si>
    <t>Nugraheni Widyawati</t>
  </si>
  <si>
    <t>978-979-29-4767-0</t>
  </si>
  <si>
    <t>978-979-29-8302-9</t>
  </si>
  <si>
    <t>26.6 MB</t>
  </si>
  <si>
    <t>&lt;p&gt;&amp;lsquo;Harga Cabai Rawit Merah Tembus Rp 90 Ribu per Kg&amp;rsquo;....&lt;br /&gt;
 Pernahkah anda mendengar berita tersebut?&lt;br /&gt;
 Bayangkan jika setiap harinya anda membutuhkan minimal 1/4kg cabai rawit merah, berapa biaya yang harus dikeluarkan hanya untuk &amp;lsquo;makan&amp;rsquo; cabai? Padahal masih harus menyediakan kebutuhan pangan lainnya.&lt;/p&gt;
 &lt;p&gt;Buku ini diterbitkan untuk menginspirasi masyarakat, terutama yang berdomisili di lingkungan perkotaan agar menyadari bahwa walaupun bukan petani, komunitas ini bisa ambil bagian dalam memproduksi bahan pangan terutama untuk dikonsumsi pribadi sehingga tercapai kedaulatan pangan bangsa ini tanpa impor dengan menggunakan model-model pertanian yang sesuai untuk diterapkan di ekosistem perkotaan dengan segala keterbatasan dan potensinya.&lt;/p&gt;
 &lt;p&gt;Dalam buku berisi penjelasan mulai dari memilih jenis tanaman dan pot yang tepat serta sesuai; teknik menanam sayur dalam pot yang dilengkapi dengan gambar-gambar model bertanam sayur dalam pot sampai bagaimana peluang pengembangan tanaman sayur dalam pot. Ada 29 jenis tanaman sayur yang potensial ditanam dalam pot dipaparkan di naskah ini.&lt;/p&gt;
 &lt;p&gt;*Bonus pada buku fisik (CD, voucher, pembatas buku) tidak disertakan dalam buku digital (e-book)&lt;/p&gt;</t>
  </si>
  <si>
    <t>a6a41c6e-bd5d-4b1d-a491-ee9ae58a1ff9</t>
  </si>
  <si>
    <t>Merawat Dan Meraup Untung Dari Hewan Kesayangan Terpopuler</t>
  </si>
  <si>
    <t>Nurheti Yuliarti</t>
  </si>
  <si>
    <t>978-979-29-4179-1</t>
  </si>
  <si>
    <t>978-979-29-8304-3</t>
  </si>
  <si>
    <t>&lt;p&gt;Hewan kesayangan saat ini sudah menjadi bagian dari keluarga. Hewan tak hanya menjadi teman bermain yang menyenangkan, tetapi bisa menjadi bisnis yang menjanjikan.&lt;/p&gt;
 &lt;p&gt;Buku ini memaparkan perawatan hewan kesayangan, lengkap dengan strategi pengelolaan bisnisnya. Jenis hewan yang dibahas adalah anjing, kucing, kelinci, hamster, marmot, dan burung, yang dipilih karena popularitasnya. Hewan kesayangan tersebut tetap banyak digemari, bahkan nyaris tidak terpengaruh oleh tren.&lt;/p&gt;
 &lt;p&gt;Pada bab-bab awal dipaparkan perawatan hewan kesayangan, kemudian ditutup dengan pengelolaan bisnisnya. Perawatan itu termasuk di antaranya adalah pemilihan bibit, pakan, kandang, sanitasi, perawatan sehari-hari, sampai pencegahan penyakit. Dengan pemaparan sederhana namun padat, buku ini diharapkan mudah dimengerti pembaca, bahkan mereka yang belum pernah memelihara hewan sekalipun. Buku ini dilengkapi dengan analisis usaha sederhana bagi pembaca yang ingin terjun langsung menekuni bisnis hewan kesayangan.&lt;/p&gt;</t>
  </si>
  <si>
    <t>6bc729e1-2e57-491b-a918-913147a7b7bd</t>
  </si>
  <si>
    <t>Deadline - Menaklukan Rintangan Menulis Berita Televisi</t>
  </si>
  <si>
    <t>Nursalim</t>
  </si>
  <si>
    <t>978-979-29-4786-1</t>
  </si>
  <si>
    <t>978-979-29-8305-0</t>
  </si>
  <si>
    <t>Profesional dan Teknis</t>
  </si>
  <si>
    <t>&lt;p&gt;Apakah Anda ingin menjadi reporter televisi? Apakah Anda adalah seorang reporter pemula? Atau apakah Anda belajar menjadi reporter televisi? Bersiap-siap mengenal deadline. Hampir semua tugas reporter ada batas waktunya. Kadang sehari, tetapi yang sering hitungan jam dan hitungan menit harus selesai. Secepatnya, kejar tayang. Termasuk tugas reporter yang satu ini: menulis naskah berita. Jika keahlian ini tak dikuasai dengan baik, bisa-bisa pusing mendadak. Deadline sudah di depan mata, redaktur sudah memintanya, tetapi naskah belum selesai. Wah, bisa kacau. Apa masalahnya kok tidak bisa menulis naskah berita televisi? Kurang bersemangatkah atau belum tahu tekniknya? Atau ada alasan lain, sehingga tidak bisa segera menuntaskan naskah tepat waktu? Buku ini terdiri dari 19 tulisan membongkar teknik untuk mengatasi persoalan-persoalan tentang menulis naskah berita televisi: - Menemukan semangat sehingga bergairah menulis naskah berita televisi. - Menemukan sisi menarik berita yang akan ditulis. - Taktik memadukan gambar dan naskah. - Menuntaskan kebuntuan membuat judul, lead, dan isi berita. - Mengatasi kemacetan menulis naskah berita televisi. - Taktik luar biasa dan autodidak agar bisa menulis naskah berita televisi. - Mengedit/memoles naskah sehingga menjadi lebih baik. - Taktik menghindari grogi dan cemas saat laporan langsung. Tulisan disajikan dengan sederhana, dimulai dari mengenali berita, bentuk berita televisi, mengenali bagian-bagian naskah, disertai taktik dan contoh-contoh yang mudah dipraktikkan. Tulisan penyemangat juga saya sertakan berikut kata-kata motivasi dari para tokoh untuk memompa semangat pembaca. Harapannya tangguh dan mampu keluar menghadapi rintangan-rintangan di masa genting, yaitu deadline. Buku ini didedikasikan kepada calon reporter, reporter, koresponden/kontributor televisi dan para pegiat citizen journalisme televisi di tanah air.&lt;/p&gt;</t>
  </si>
  <si>
    <t>68e80d1d-2cc2-46ff-a266-792ea1f65f07</t>
  </si>
  <si>
    <t>Bongkar Rahasia OpenBTS Untuk Jaringan Operator Seluler</t>
  </si>
  <si>
    <t>Onno W. Purbo</t>
  </si>
  <si>
    <t>978-979-29-3490-8</t>
  </si>
  <si>
    <t>978-979-29-8312-8</t>
  </si>
  <si>
    <t>&lt;p&gt;OpenBTS (Open Base Transceiver Station) adalah sebuah BTS GSM berbasis software, yang memungkinkan sebuah ponsel untuk menelepon tanpa menggunakan jaringan operator selular. OpenBTS dikenal sebagai implementasi open source pertama dari protokol standard industri GSM. Buku &lt;strong&gt;Bongkar Rahasia OpenBTS Untuk Jaringan Operator Seluler &lt;/strong&gt;disusun berdasarkan pengalaman penulis selama bekerja dalam proyek jaringan telekomunikasi GSM. Buku disusun dengan gaya bahasa yang sangat mudah untuk dimengerti. Bab yang dibahas pada buku ini adalah antara lain :&lt;/p&gt;
 &lt;ul&gt;
 &lt;li&gt;OpenBTS : Sejarah, Development Kit, dan Versi Profesional.&lt;/li&gt;
 &lt;li&gt;CLOCK 52MHz!!&amp;nbsp;&amp;nbsp;&amp;nbsp;&lt;/li&gt;
 &lt;li&gt;GNURadio&amp;nbsp;&amp;nbsp;&lt;/li&gt;
 &lt;li&gt;ASTERISK : Sentral Telepon Serba Guna&amp;nbsp;&amp;nbsp;&amp;nbsp;&amp;nbsp;&amp;nbsp;&amp;nbsp;&amp;nbsp;&amp;nbsp;&lt;/li&gt;
 &lt;li&gt;YATE : Sentral Telepon Ringan Untuk Operasi OpenBTS&lt;/li&gt;
 &lt;li&gt;Database SQLite di OpenBTS 2.8&amp;nbsp;&amp;nbsp;&amp;nbsp;&amp;nbsp;&amp;nbsp;&amp;nbsp;&amp;nbsp;&amp;nbsp;&amp;nbsp;&lt;/li&gt;
 &lt;li&gt;Membuat Multi OpenBTS&lt;/li&gt;
 &lt;/ul&gt;</t>
  </si>
  <si>
    <t>04f95964-78f0-4d59-8a28-9c84de3b75c0</t>
  </si>
  <si>
    <t>500+ Games Dahsyat â€“ Pengusir Penat &amp; Penakluk Bosan</t>
  </si>
  <si>
    <t>Pardamean Panjaitan</t>
  </si>
  <si>
    <t>978-979-29-5020-5</t>
  </si>
  <si>
    <t>978-979-29-8313-5</t>
  </si>
  <si>
    <t>&lt;p&gt;Salah satu game seru akan membawa anda pada sebuah sms yang sangat seru yang sangat menentukan hidup-mati seseorang dan teka teki aneh mengenai wanita yang lebih sering digigt nyamuk ketimbang pria? Ahhh, betapa nikmat dan tegangnya sebuah permainan. Bak Roller Coster, seluruh game yang ada di dalam buku ini akan membawa imajinasi anda melambung tinggi lalu menghempaskannya ke bumi denga dentuman yang kencang. Cerdas, seru, gila! Justru kami berharap anda tidak jadi yang terakhir. Hehehe, Keep asking, keep learning, keep moving and be inspiring.&lt;/p&gt;</t>
  </si>
  <si>
    <t>5cb3cb82-5499-4f9f-af70-ec7bbcb64733</t>
  </si>
  <si>
    <t>Sure You Can! Grammar Teaching to Teach Grammar in Context</t>
  </si>
  <si>
    <t>Pardiyono</t>
  </si>
  <si>
    <t>978-979-29-4718-2</t>
  </si>
  <si>
    <t>978-979-29-8314-2</t>
  </si>
  <si>
    <t>&lt;p&gt;Pengajaran grammar dengan memaparkan banyak rumus membuat para siswa cenderung lebih banyak menggunakan memori untuk menghafal daripada mempraktikkannya dalam konteks komunikasi yang lebih real. Cara konvensional demikian ini sering kali menimbulkan sikap frustrasi kepada para siswa. Pembelajaran bahasa Inggris lebih efektif jika dilakukan dalam konteks pembiasaan; dengan demikian para siswa harus digiring untuk lebih banyak mempraktekkan bagaimana menggunakannya secara lebih riil! Buku ini telah disusun secara cerdas untuk membantu para mahasiswa FKIP dan para guru bahasa Inggris agar bisa lebih mudah dalam mengajarkan grammar kepada para siswa melalui konteks pengajaran yang lebih aktif, interaktif, dan komunikatif. Di dalam buku ini disajikan 13 pokok bahasan di dalam pengajaran grammar yang disajikan dalam serangkaian kemasan kegiatan belajar sesuai dengan konteks.&lt;/p&gt;</t>
  </si>
  <si>
    <t>3e0b362e-7fdb-4d45-9667-580c0f865cf9</t>
  </si>
  <si>
    <t>Double U â€“ Karena Cinta Seringnya Datang di Waktu yang Tak Terduga</t>
  </si>
  <si>
    <t>Pretty Angelia</t>
  </si>
  <si>
    <t>978-979-29-5047-2</t>
  </si>
  <si>
    <t>978-979-29-8333-3</t>
  </si>
  <si>
    <t>&lt;p&gt;Mutiara Lingga Karolina, atau biasa disapa Ute, di umur 19 tahunnya berani memutuskan keluar dari perkuliahannya di jurusan Kedokteran Gigi untuk menjadi seorang &lt;em&gt;filmmaker&lt;/em&gt; karena &lt;em&gt;passion&lt;/em&gt;-nya memang ada di membuat film.&lt;/p&gt;
 &lt;p&gt;Namun, banyak kendala yang ia hadapi, selain ayahnya yang menentang keras keputusannya, Ute pun mengambil langkah nekat keluar dari rumahnya. Belum lagi masalah dengan Lutfi, yang biasa dipanggil Upi, pacarnya yang membuat mereka akhirnya putus.&lt;/p&gt;
 &lt;p&gt;Suatu hari Ute bertemu dengan seorang cowok yang seumuran dengannya, bernama Fauzi, atau biasa disebut Uzi. Keberadaan cowok itu perlahan-lahan membuat Ute berubah, terlebih visi yang dimiliki oleh Uzi untuk masa depannya sendiri membuat Ute kagum padanya. Lama-kelamaan kagum itu menjadi cinta yang baru&lt;/p&gt;
 &lt;p&gt;Namun, pada akhirnya Ute mengetahui secara tidak langsung, bahwa Uzi adalah sahabat sekaligus musuh mantan pacar Ute bernama Upi, yang secara tidak langsung menyebabkan hidup Upi berantakan sampai masuk rehabilitasi narkoba. Maka, siapa yang Ute akan percaya? Uzi yang telah menjadi seseorang yang spesial baginya? Atau Upi, mantan pacarnya yang sedang membutuhkan &lt;em&gt;support&lt;/em&gt; dari Ute untuk keluar dari jeratan narkoba?&amp;nbsp; Lalu bagaimana dengan cita-cita Ute yang ingin menjadi &lt;em&gt;filmmaker&lt;/em&gt;?&lt;/p&gt;</t>
  </si>
  <si>
    <t>9d374300-44f2-418b-ac0e-1afa6a34fd82</t>
  </si>
  <si>
    <t>How To Become A Successful Entrepreneur</t>
  </si>
  <si>
    <t>Prof. Dr. dr. S. Supriyanto, M.S</t>
  </si>
  <si>
    <t>978-979-29-2340-7</t>
  </si>
  <si>
    <t>978-979-29-8334-0</t>
  </si>
  <si>
    <t>&lt;p&gt;Kewirausahaan (entrepreneurship) merupakan jiwa yang mendasari pola pikir dan usaha.Selain pengetahuan dan keterampilan kewirausahaan,seorang entrepreneur masih dituntut memiliki pemahaman pengetahuan dan keterampilan di bidang pemasaran,manajemen sumber daya manusia, dan keuangan.Seorang entrepreneur juga harus memiliki kemampuan memimpin anak buahnya demi kelangsungan perusahaannya.&amp;nbsp;Buku ini menjabarkan seluk-beluk entrepeneurship dan kiat-kiat dalam memimpin perusahaan secara menyeluruh. Mulai dari pemahaman dasar mengenai entrepreneur, perencanaan dan strategi usaha, gaya kepemimpinan, sampai cara menghadapi konflik yang terjadi dalam perusahaan.&amp;nbsp;&lt;/p&gt;</t>
  </si>
  <si>
    <t>916e7202-bf89-4c1c-bae5-2823d07ee82c</t>
  </si>
  <si>
    <t>Dua Pangeran Gombal - Sebuah Kebahagiaan yang Tak Terduga</t>
  </si>
  <si>
    <t>Queen Nakey</t>
  </si>
  <si>
    <t>978-979-29-5002-1</t>
  </si>
  <si>
    <t>978-979-29-8177-3</t>
  </si>
  <si>
    <t>&lt;p&gt;Cerita manusia yang terlahir kembar memang sudah bukan menjadi hal yang aneh, misal karakter tokohnya selalu seorang baik, sedangkan saudaranya memiliki perangai yang buruk. Namun, di novel Dua Pangeran Gombal ini penulis menyajikan hal yang berbeda. Rean dan Dean, adalah dua saudara kembar yang memiliki banyak kesamaan, baik wajah, maupun sifat. Keduanya sama-sama pintar menggombal. Hanya ada satu perbedaan di antara mereka. Yuk temukan perbedaan itu dalam novel ini. Apakah cinta juga akan menunjukkan jalannya? Dengan sebuah ketulusan, apakah Rean dan Dean akan menemukan kesejatian cintanya masing-masing? *** Selalu...setiap kepahitan yang kita lewati dengan ikhlas pasti berbuah manis. Menjadi sebuah kebahagiaan yang tak terduga. Menjadi cambukan agar kita tidak melakukan kesalahan di masa depan. Menjadi motivasi agar menjadi sosok yang lebih baik. &amp;ndash;Rean &amp;amp; Dean&amp;ndash;&lt;/p&gt;</t>
  </si>
  <si>
    <t>1d42f1a3-8369-42d2-8856-d6ec710c9d69</t>
  </si>
  <si>
    <t>Sukses Budi Daya Ikan Nila Secara Intensif</t>
  </si>
  <si>
    <t>H. Rahmat Rukmana &amp; H. Herdi Yudirachman</t>
  </si>
  <si>
    <t>978-979-29-5025-0</t>
  </si>
  <si>
    <t>978-979-29-8180-3</t>
  </si>
  <si>
    <t>&lt;p&gt;Materi yang disajikan dalam buku ini merupakan rangkuman hasil penelitian para pakar ikan, hasil praktis yang dilakukan para petani ikan, dan publikasi di berbagai media informasi yang meliputi potensi sumber daya perikanan air tawar, prospek pengembangan ikan nila, kegunaan (manfaat), pengenalan ikan nila mulai dari daerah asal dan penyebaran, jenis atau strain ikan nila unggul hingga persyaratan lahan dan prasarana budi daya, teknik budi daya ikan nila unggul, penyakit dan caa pengendalian, panen, pasca panen serta pengolahan hasil ikan nila.&lt;/p&gt;</t>
  </si>
  <si>
    <t>80941ad0-2220-47ca-9707-f07500d8307f</t>
  </si>
  <si>
    <t>Untung Berlipat dari Budi Daya Sirsak Tanaman Multi Manfaat</t>
  </si>
  <si>
    <t>978-979-29-4668-0</t>
  </si>
  <si>
    <t>978-979-29-8181-0</t>
  </si>
  <si>
    <t>&lt;p&gt;Sirsak atau graviola mempunyai potensi, prospek dan peluang pasar yang baik sebagai pangan bergizi, bahan obat-obatan herbal multi-khasiat untuk berbagai jenis penyakit, pelestarian lingkungan hidup, sumber pendapatan dan pertumbuhan ekonomi baru dalam rangka mewujudkan kesejahteraan masyarakat. Di samping itu, usaha budi daya sirsak dapat dilakukan pada skala hobi di lahan pekarangan dan bentuk kultur perkebunan. Aplikasi inovasi dan teknologi terapan telah diinisasi buku ini yang menyajikan materi inti tentang potensi dan prospek, kegunaan (manfaat), pengenalan tanaman mulai dari daerah asal hingga jenis atau varietas unggul, lingkungan tumbuh dan teknik produksi bibit, teknik budi daya skala pekarangan dan perkebunan, panen dan penanganan pascapanen serta aneka olahan sirsak. Buku ini disusun secara sederhana, sistematis, lugas dan lengkap untuk dijadikan panduan bagi banyak pihak, mulai dari pembudidaya tanaman sirsak hingga kalangan industri makanan, minuman, obat tradisonal dan farmasi. Momentum yang tepat untuk memandu bisnis sirsak mendunia&lt;/p&gt;</t>
  </si>
  <si>
    <t>ad116d4e-47f9-40b5-8c6d-15a70d121e8f</t>
  </si>
  <si>
    <t>Untung Selangit Dari Agribisnis Teh</t>
  </si>
  <si>
    <t>978-979-29-4663-5</t>
  </si>
  <si>
    <t>978-979-29-8183-4</t>
  </si>
  <si>
    <t>18.4 MB</t>
  </si>
  <si>
    <t>&lt;p&gt;Teh merupakan tanaman perkebunan penghasil bahan minuman yang memiliki peran strategis dalam perekonomian indeonesia. usaha budi daya tanaman teh selain dijadikan komoditas ekspor penghasil devisa negara, juga berdampak positif secara berantai terhadap berkembangan industri lain, penyearapan tenaga kerja, sumbar pendapatan masyarakat tani dan pelaku industri teh, penanggulangan kemiskinan dan konsevasi lingkungan. Tantangan ke depan bagaimana mempertahankan teh sebagai komoditas perdagangan berorientasi pasar global dan berbasis berteknologi perlu dikawal dan dipandu dengan sistem informasi, inovasi dan teknologi tepat guna, inovasi dapat ditumpangkan pada kebutuhan dan kebiasaan manusia yang bersifat laten dan universal, misalnya minum teh, dengan menawarkan nilai tambah baru yang tinggi, di atas nilai tambah baru yang tinggi , diatas nilai tambah yang sudah dilakukan dan dinikmati secara luas. Bagaimana menerjamahkan dan mengaplikasikan bisnis teh dilapangan yang berorientasi pasar, menguntungkan, ofisien dan berteknologi maju, dapat ditemukan dalam buku Untung Selangit dari Agribisnis teh. buku berpedoman lengkap yang disusun secara sederhana, sistematis, lugas dan aplikatif dilapangan ini mengemban inti bahasa potensi komoditas teh, manfaat, mengenal jenis atau klon unggul anjuran, teknik pembibitan dan budi daya, pascapanen, analisis usaha dan pengolahan teh dalam memaknai gelora bisnis teh.&lt;/p&gt;</t>
  </si>
  <si>
    <t>14b16bf7-db3e-44d5-aa7d-b95560a725c7</t>
  </si>
  <si>
    <t>Wirausaha Ternak Kambing PE Secara Intensif</t>
  </si>
  <si>
    <t>978-979-29-4669-7</t>
  </si>
  <si>
    <t>978-979-29-8184-1</t>
  </si>
  <si>
    <t>&lt;p&gt;Kambing Peranakan Etawa (PE) merupakan komoditas unggulan penghasil susu, daging, pupuk, dan kulit sebagai sumber pendapatan yang mempunyai prospek sangat baik dan menjanjikan. Menjadi komoditas pilihan wirausaha dalam rangka peningkatan gizi dan kesehatan masyarakat perdesaan, sumber pertumbuhan baru bidang ekonomi dan peningkatan kesejahteraan masyarakat tani (peternak). Kambing PE juga merupakan komoditas yang fleksible dalam pengelolaan karena tidak memerlukan lahan luas, cepat berkembang biak, modal relatif kecil, dapat dipelihara oleh wanita dan anak-anak, menghasilkan anak dan air susu setiap hari dengan harga cukup tinggi.&lt;/p&gt;
 &lt;p&gt;Gizi dalam air susu kambing PE dapat dijadikan sebagai obat berbagai penyakit dan mengatasi malnutrisi pada anak-anak. Keunggulan lain kambing PE, penampilannya yang gagah dan menarik sebagai hewan kesayangan sekaligus ternak hiburan (kontes). Pendalaman terkait dengan prospek, pola usaha, manfaat, jenis atau bangsa kambing PE, dan aplikasi teknik beternak secara intensif, penanganan susu, daging, kulit, dan analisis usaha beternak kambing PE; disajikan dalam buku ini secara sederhana, sistematis, terinci, praktis, dan aplikatif dalam rangka menggelorakan semangat wirausaha dan swasembada susu.&lt;/p&gt;</t>
  </si>
  <si>
    <t>5641f779-7516-4f18-bf43-ea9c8711dfed</t>
  </si>
  <si>
    <t>Love Me, Love Me, Love Me Not</t>
  </si>
  <si>
    <t>Raichi Ryelf</t>
  </si>
  <si>
    <t>978-979-29-5274-2</t>
  </si>
  <si>
    <t>978-979-29-8185-8</t>
  </si>
  <si>
    <t>&lt;p&gt;Hwang Jin Ri, gadis berusia 18 tahun yang memiliki penyakit &lt;em&gt;sindrome susac&lt;/em&gt;. Ia tidak ingat dengan kejadian yang berlangsung di hari kemarin atau hari &amp;ndash; hari sebelumnya. Hidup berdua dengan harabeoji menjadikannya bersikap dewasa. Semangat dan perjuangannya untuk hidup membuat Kim Joo Ni, sahabatnya, begitu menyayanginya.&lt;/p&gt;
 &lt;p&gt;Masalah muncul saat kedatangan Park Ju Yeon. Anak tunggal dari pengusaha games terkenal dan sangat kaya. Joo Ni dan Ju Yeon selalu berseteru. Sementara itu, kakak Joo Ni, Jung Hwan justru bekerja di perusahaan ayah Ju Yeon. Hal ini membuat Joo Ni sangat marah.&lt;/p&gt;
 &lt;p&gt;Suatu saat Jin Ri terlibat dalam masalah Ju Yeon. Ia menyerahkan diri ke polisi dan mengakui kesalahan Ju Yeon sebagai kesalahannya. Hal ini membuat Joo Ni bertengkar hebat dengan Jin Ri. Ditambah Jung Hwan menjadi sandaran Ju Yeon. Joo Ni terluka dan kecewa.&lt;/p&gt;
 &lt;p&gt;Akankah Jin Ri dipenjara? Apakah Joo Ni memaafkan Jin Ri? Dan bagaimana dengan masa depan Ju Yeon?&lt;/p&gt;</t>
  </si>
  <si>
    <t>080253f9-3725-4702-beff-5da2fda48090</t>
  </si>
  <si>
    <t>Dunia Tanpa Cahaya â€“ Can I Be A Part of Your Life?</t>
  </si>
  <si>
    <t>Ramaditya Adikara</t>
  </si>
  <si>
    <t>978-979-29-5294-0</t>
  </si>
  <si>
    <t>978-979-29-8186-5</t>
  </si>
  <si>
    <t>&lt;p&gt;&amp;quot;Kehadiran Wahita, perempuan imajiner yang diciptakan Rama, sungguh menjadi sebuah daya tarik tersendiri. Agaknya Ramaditya Adikara pahambagaimana menjerat pembaca agar menyelesaikan membaca cerita ini. Ini kisah cinta seorang difable yang jauh dari kesan melankolis dan termehek-mehek. Ceria dan optimis, tanpa meninggalkan sisi romantismenya. Kalimat motivasi di dalamnya mengingatkan kita semua bahwa kekurangan seharusnya malah &amp;nbsp;menjadi pecut untuk maju. Novel yang komplit sekali.&amp;quot;&lt;br /&gt;
 (Reni Erina - penikmat literasi dan founder CK Writing Studies)&lt;br /&gt;
 &lt;br /&gt;
 &amp;quot;Masih nggak mau berhenti nulis novel juga, Rama? Masih nggak mau nyerah bercerita tentang dunia tunanetra? Well bagus deh kalau masih nggak mau, soalnya Dunia Tanpa Cahaya bener-bener bikin aku nggak mau berhenti baca! Nggak cuma untuk orang melihat tapi novel ini bahkan nendang banget buat tunanetra seperti aku. Bravo bro!&amp;quot;&lt;br /&gt;
 &amp;nbsp; (Rachel Stef - Tunanetra penulis buku &amp;quot;Aku Buta Tapi Melihat&amp;quot;)&lt;/p&gt;
 &lt;p&gt;&amp;nbsp;&lt;/p&gt;
 &lt;p&gt;Memang banyak novel remaja yang bernuansa cinta, tapi Dunia Tanpa Cahaya ngasih kamu yang lebih, lho!&lt;br /&gt;
 Ini nih kisah cinta tunanetra yang bakal memberi kita pengalaman baru, bahwa dunia yang gelap bukan berarti nggak tersentuh cahaya cinta. Pokoknya, novel ini pasti jadi koleksi yang manis buat kamu!&lt;/p&gt;
 &lt;p&gt;&amp;nbsp;(Rico Ceper -penyiar dan presenter)&lt;br /&gt;
 &lt;br /&gt;
 Setelah Mata Kedua dan Hati Kedua, saya selalu menunggu-nunggu novel lanjutannya. Alhamdulillah, ternyata Mas Rama belum bosan memberi kita motivasi lewat cerita-ceritanya. Jenaka, seru, dan tentunya menguras air mata. Semoga yang membacanya mendapat manfaat dan semangat!&lt;/p&gt;
 &lt;p&gt;(Dr. Aisah Dahlan -trainer dan Pembina eks-pengguna NARKOBA)&lt;/p&gt;</t>
  </si>
  <si>
    <t>79fafbf5-6edb-4ae3-b17f-707e9751c220</t>
  </si>
  <si>
    <t>Rekayasa Perangkat Lunak yang Dinamis dengan Global eXtreme Programming</t>
  </si>
  <si>
    <t>Ridi Ferdiana</t>
  </si>
  <si>
    <t>978-979-29-2312-4</t>
  </si>
  <si>
    <t>978-979-29-8191-9</t>
  </si>
  <si>
    <t>&lt;p&gt;Perangkat lunak (&lt;em&gt;software&lt;/em&gt;) berada pada tahap kedewasaan yang menggembirakan. Era &lt;em&gt;software crisis &lt;/em&gt;yang menandakan kesulitan teknis pengembangan software, biaya pengembangan yang mahal, serta lambatnya pengembangan sudah sedikit demi sedikit teratasi. Ribuan &lt;em&gt;Blog&lt;/em&gt; dan referensi online menjadi acuan pada developer, pengembangan sudah dapat dilakukan oleh personal melalui perangkat bantu yang gratis namun mencukupi, dan hasil pengembangan perangkat lunak kini dapat lebih cepat dipasaran melalui distribusi &lt;em&gt;online &lt;/em&gt;sehingga tentu memangkas biaya distribusi melalui keping DVD.&lt;/p&gt;
 &lt;p&gt;Era &lt;em&gt;software&lt;/em&gt; krisis yang sudah dilewati, bergeser pada kesadaran sektor bisnis bahwa &lt;em&gt;software&lt;/em&gt; adalah &amp;ldquo;&lt;em&gt;another big thing&lt;/em&gt;&amp;rdquo;. Sektor bisnis sebagai penggerak ekonomi mulai menumbuhkan perusahaan dengan bidang pengembangan &lt;em&gt;software &lt;/em&gt;(Independent Software Vendor), akademi menghasilkan banyak lulusan TI, organisasi banyak yang mulai menggunakan TI sebagai solusi, serta banyak rekan-rekan kita berlomba menjadi &lt;em&gt;freelance &lt;/em&gt;TI. Tantangannya akibat efek tersebut adalah suatu isu kebutuhan terhadap pengembangan cepat dengan kualitas &lt;em&gt;software &lt;/em&gt;yang mencukupi. Bila Anda tidak mengembangkan cepat maka rekan Anda yang akan melakukannya, tetapi bila Anda mengembangkan cepat dengan kualitas seadanya maka Anda pun akan terhempas dari persaingan global lewat melalui era internet.&lt;/p&gt;
 &lt;p&gt;Buku ini adalah buku &lt;em&gt;Hybrid&lt;/em&gt;. Buku ini dikatakan &lt;em&gt;hybrid&lt;/em&gt; karena di dalamnya terdapat dua komponen utama yakni komponen akademis dan komponen praktis. Buku ini akan menjawab bagaimana mengembangkan suatu perangkat lunak dengan cepat dan berkualitas melalui kerangka kerja Distributed eXtreme Programming (GXP). GXP lahir dari sekumpulan paper akademis yang dibuktikan secara empiris melalui implementasi di berbagai proyek perangkat lunak yang penulis lakukan. GXP juga lahir sebagai suatu kerangka kerja dinamis yang memungkinkan perencanaan, proses konstruksi, dan perawatan &lt;em&gt;software &lt;/em&gt;memiliki skalabilitas dari tingkat personal hingga tingkat global (banyak tim, terpisah dari berbagai negara).&lt;/p&gt;
 &lt;p&gt;Buku ini akan membahas mengenai proses rekayasa perangkat lunak dari ujung ke ujung. Pembaca akan diarahkan dalam suatu cerita bertajuk analisis yang diadopsi dari kisah nyata mengenai berbagai hal yang mungkin dan tidak dimungkinkan dilakukan dalam rekayasa perangkat lunak. Selain bercerita pembaca juga akan diajak berpetualang melalui serangkaian rekomendasi praktis di tiap tahap rekayasa perangkat lunak melalui studi kasus pengembangan aplikasi klien. Pembaca akan dipandu langkah demi langkah dari mulai menyusun tim, melakukan perencanaan rilis, melakukan unit testing, hingga strategi distribusi perangkat lunak.&lt;/p&gt;</t>
  </si>
  <si>
    <t>92db63e5-6ee1-484d-b23d-a76a656f6903</t>
  </si>
  <si>
    <t>Buku Pintar Menghitung Biaya Bangunan</t>
  </si>
  <si>
    <t>Rio Manullang</t>
  </si>
  <si>
    <t>978-979-29-5116-5</t>
  </si>
  <si>
    <t>978-979-29-8192-6</t>
  </si>
  <si>
    <t>16.3 MB</t>
  </si>
  <si>
    <t>&lt;p&gt;Menghitung biaya merupakan tahapan yang harus dilakukan sebelum pembangunan suatu proyek dilaksanaan. Tujuannya agar pemilik bangunan mengetahui biaya yang harus disediakannya sebelum pembangunan proyek dimulai. Bagi kontraktor yang akan mengerjakan, penghitungan biaya pembangunan bertujuan untuk pengajuan penawaran sesuai gambar kerja dan spesifikasi material yang ditentukan.&lt;/p&gt;
 &lt;p&gt;&lt;em&gt;Buku&lt;/em&gt; &lt;em&gt;Pintar Menghitung Biaya Bangunan&lt;/em&gt; ini akan memandu Anda untuk menghitung biaya yang dibutuhkan selama proses pembangunan suatu proyek, meliputi perhitungan volume beton, besi, bekisting, pekerjaan galian, pondasi dan pekerjaan finishing. Seluruh tahapan dijabarkan secara terperinci dan dijelaskan tahap demi tahap sesuai tahapan pekerjaan..&lt;/p&gt;
 &lt;p&gt;Rumus-rumas perhitungan dijabarkan secara sederhana sehingga mudah dimengerti dan dipahami. Diberikan pula tip memilih material bangunan yang baik agar bangunan yang akan dikerjakan memiliki kualitas yang baik, kuat dan kokoh. Dengan membaca buku ini, pembaca akan mahir menghitung biaya mendirikan bangunan sehingga dapat melakukannya dengan tepat dan cepat.&lt;/p&gt;</t>
  </si>
  <si>
    <t>14cdb2d7-1f79-4d3f-962e-14241c934e1b</t>
  </si>
  <si>
    <t>Inspirasi Desain Rumah Minimalis</t>
  </si>
  <si>
    <t>978-979-29-5233-9</t>
  </si>
  <si>
    <t>978-979-29-8193-3</t>
  </si>
  <si>
    <t>&lt;p&gt;Rumah minimalis merupakan tren hunian saat ini, khususnya di wilayah perkotaan. Hunian dengan konsep minimalis sangat cocok dengan masyarakat perkotaan dengan kesibukan yang padat yang menginginkan rumah idaman sederhana namun berkelas.&lt;/p&gt;
 &lt;p&gt;Meskipun saat ini banyak sekali tipe hunian yang berkembang dan bisa dijadikan referensi dalam memilih rancangan rumah, namun rumah minimalis tetap menjadi pilihan yang paling disukai. Hal ini karena kemudahan pengerjaan dan material yang mudah diperoleh dengan harga terjangkau.&lt;/p&gt;
 &lt;p&gt;Selain pemilihan fasade rumah yang cantik dan atraktif, pemilihan jenis material dan penggunaannya juga perlu mendapat perhatian yang cermat. Jika tidak, maka rumah yang dibangun pasti memiliki kualitas yang jelek dan tidak tahan terhadap kondisi ekstrem seperti gempa.&lt;/p&gt;
 &lt;p&gt;Buku referensi desain ini akan menambah wawasan Anda yang ingin membangun sendiri hunian idaman.&lt;/p&gt;</t>
  </si>
  <si>
    <t>636327ae-3ecd-4a36-a74b-99f623a6aa42</t>
  </si>
  <si>
    <t>Panduan Merancang Rumah Sederhana dengan AutoCAD</t>
  </si>
  <si>
    <t>978-979-29-4322-1</t>
  </si>
  <si>
    <t>978-979-29-8194-0</t>
  </si>
  <si>
    <t>&lt;p&gt;&lt;em&gt;Panduan Merancang Rumah Sederhana dengan AutoCAD &lt;/em&gt;&lt;strong&gt;&amp;nbsp;&lt;/strong&gt;adalah buku panduan praktis yang akan memandu Anda langkah demi langkah dalam membuat gambar desain, baik itu 2D maupun 3D. Penjabaran perintah-perintah kerja dalam buku ini dijelaskan secara sistematis dan mudah dipahami sehingga Anda pasti Takjub bisa dengan mudah dan mahir dalam mendesain rumah impian dengan tampilan desain yang cantik.&lt;/p&gt;
 &lt;p&gt;Buku ini akan menjadi referensi terpercaya Anda yang akan memandu langkah demi langkah dalam membuat desain rumah dengan bantuan program desain grafis AutoCAD. Dengan membaca buku ini dan mempraktikkan di rumah, maka bisa dipastikan Anda akan menjadi mahir dan menguasai proses mendesain dalam sekejap.&lt;/p&gt;
 &lt;p&gt;Tutorial di dalam buku ini mengutamakan penggunaan ikon perintah kerja yang akan memungkinkan Anda bisa menggunakan buku tutorial ini untuk versi AutoCAD lainnya.&lt;/p&gt;
 &lt;p&gt;Selain proses perancangan rumah, dalam buku ini juga dijelaskan secara rinci proses rendering desain menggunakan program 3ds Max dan Google SketchUp, serta penggunaan Photoshop. Seluruh proses rendering dijelaskan juga dengan sangat sederhana sehingga mudah dimengerti. Alhasil, desain rumah yang Anda buat pasti bagus dan terlihat nyata.&lt;/p&gt;
 &lt;p&gt;*Bonus pada buku fisik (CD, voucher, pembatas buku) tidak disertakan dalam buku digital (e-book)&lt;/p&gt;</t>
  </si>
  <si>
    <t>b1e37420-c38f-4204-8c9a-fff0c7c00f0c</t>
  </si>
  <si>
    <t>Love in Italy â€“ Kisah Cinta 4 Sahabat di Kota Venice dan Verona</t>
  </si>
  <si>
    <t>Rofie Khaliffa</t>
  </si>
  <si>
    <t>978-979-29-5102-8</t>
  </si>
  <si>
    <t>978-979-29-8195-7</t>
  </si>
  <si>
    <t>&lt;p&gt;&amp;quot;Gue suka banget sama karakter Pethra di novel ini! Bukan karena penulisnya bilang karakter Pethra adalah gue di dunia nyata, bukan. Pethra ini laki banget. Demi cewek yang dia suka bahagia, dia ngorbanin perasaannya. Gue juga suka karakter si calon dokter Juliet. She&amp;#39;s smart and care too much! Ada kutipan lirik lagu band gue juga, lho. Buat yang baca novel ini, silakan bayangin gue sebagai Pethra-nya. Hehe.&amp;quot; &amp;mdash;Elscant Wifesa, aktor dan vokalis band Oneflash.&lt;/p&gt;
 &lt;p&gt;&amp;quot;Baca novel ini berasa dibawa ke Italia beneran sama para tokohnya! Setting yang apik, dengan memasukkan beberapa tempat sweet di Venesia dan Verona. Kisah Pethra yang mengidap lupus di novel ini pun sangat menyentuh hati.&amp;quot; &amp;mdash;Endik Koeswoyo, penulis novel dan penulis skenario film Erau Kota Raja.&lt;/p&gt;
 &lt;p&gt;&amp;quot;Kisah dari penulis berbakat yang menghadirkan banyak informasi soal Venesia, Italia, dan penyakit lupus. Setelah baca novel ini dijamin nggak pengen lagi terus-terusan memendam perasaan ke orang yg disayang!!&amp;quot; &amp;mdash;Altami N.D, penulis novel A Week Long Journey.&lt;/p&gt;</t>
  </si>
  <si>
    <t>17d11e53-1f23-42f8-a08d-a10d443694e1</t>
  </si>
  <si>
    <t>Fish &amp; Girl â€“ How to Catch The â€˜Fishâ€™</t>
  </si>
  <si>
    <t>Rosemary</t>
  </si>
  <si>
    <t>978-979-29-5158-5</t>
  </si>
  <si>
    <t>978-979-29-8200-8</t>
  </si>
  <si>
    <t>&lt;p&gt;Eve, 24 tahun, adalah cewek metropolitan berkulit sawo matang yang selalu tidak beruntung dalam hal percintaan &amp;ndash; sebentar lagi dia mencapai rekor jomblo silver. Bianca, 24, adalah sahabat karib sekaligus teman seperjuangannya yang selalu bisa mendapatkan hati cowok manapun &amp;ndash; dan kemudian memutuskan mereka karena bosan.&lt;/p&gt;
 &lt;p&gt;Menyadari bahwa kisah cintanya tidak boleh berakhir &amp;ldquo;bad-ending&amp;rdquo; terus, alias di PHP permanen, Eve akhirnya belajar mengikuti langkah Bianca yang berdasarkan buku panduan &amp;ldquo;Metrowomen: Cara menjaring &amp;lsquo;ikan&amp;rsquo; yang tepat&amp;rdquo; ala geng Elitot, geng mereka dulu.&lt;/p&gt;
 &lt;p&gt;Yuk simak kisah Eve tentang kegalauan, kegejean, dan realita ( lesson-learned ) dalam hal mencari cinta dalam novel ini.&lt;/p&gt;</t>
  </si>
  <si>
    <t>aa95677c-cbde-48c0-afa9-b211097de858</t>
  </si>
  <si>
    <t>PIANO POP Trik-Trik Bermain untuk Tingkat Pemula Hingga Lanjut</t>
  </si>
  <si>
    <t>Sang Nyoman Satria Irnanningrat</t>
  </si>
  <si>
    <t>978-979-29-4691-8</t>
  </si>
  <si>
    <t>978-979-29-8207-7</t>
  </si>
  <si>
    <t>16.7 MB</t>
  </si>
  <si>
    <t>&lt;p&gt;Bermain piano pop itu sederhana jika mengetahui trik-trik jitu yang sangat rahasia. Buku ini membahas tuntas cara bermain piano pop. Isinya diuraikan secara sangat sistematis sehingga sangat mudah dipahami untuk tingkat pemula hingga lanjut. Setiap pokok bahasannya sangat membantu para pianis dalam mengembangkan kemampuan bermain piano. Salah satu kelebihan buku ini, membocorkan enam (6) trik yang berbeda dalam bermain piano pop. Selain itu buku ini juga membahas tentang teknik-teknik bermain piano disertai dengan contoh-contoh lagu yang sangat mudah dipahami. Melalui buku ini, para pianis diajak mengikuti trik-trik bermain piano tersebut langkah demi langkah. Pemahaman mengenai berbagai jenis trik-trik tersebut diharapkan dapat membantu para pianis tingkat pemula hingga lanjut dalam menyelesaikan berbagai masalah dalam bermain piano pop.&lt;/p&gt;</t>
  </si>
  <si>
    <t>7e320551-dd25-48c4-b4d1-f13344dba3db</t>
  </si>
  <si>
    <t>Update Love â€“ Kini Aku Berhasil Mencintaimu</t>
  </si>
  <si>
    <t>Sayfullan</t>
  </si>
  <si>
    <t>978-979-29-4750-2</t>
  </si>
  <si>
    <t>978-979-29-8213-8</t>
  </si>
  <si>
    <t>&lt;p&gt;Dayu Reswara, gadis yang dulunya sangat lugu, tidak begitu memperhatikan penampilan dan ramah kepadasiapa saya, bermetamoforsis menjadi gadis angkuh dan haus kekuasaan. Jabatan dan gaya hidup di Jakarta serta pola pikirnya telah berubah 180 drajat. Masalah percintaannnya membuat kepalanya seakan mau pecah, belum lagi ditambah kesibukannya sebagai wakil Pemred dan novelis ternama. Jika sudah merasa jenuh, kebiasaan dari dulu yaitu selalu menghubungi sahabtnya Grey. Dia yakin tempat sampah paling tepat untuk menampung curhatannya hanyalah bawahannya itu. Dilemanya, getaran cinta masa lalu di hati Dayu ternyata masih terasa. Dikantor dia bekerja, dia seperti orang gila. Perasaannya terus berkata tentang Dino, namun dia mencoba untnk bersikap normal, wajar, dan tetap pasang wajah angkuhnya. Dia tersiksa, selain karena Rama telah mengatakan permohonan maaf dan ingin memperbaiki hubungan mereka, getaran cinta tak bisa dia pungkiri jika dekat dengan dino. Ketika takdir muali memainkan peranya, apakah Dayu akan segera menemukan cinta yang sesungguhnya? Ya bukankah, kebahagiaan itu perlu diusahakan?- Dayu Deswara&lt;/p&gt;</t>
  </si>
  <si>
    <t>7dd8f470-3057-4ff8-8708-c367f8448630</t>
  </si>
  <si>
    <t>2ND Preneurship - Melirik Untung dari Bisnis Barang 2ND Tahan Krisis</t>
  </si>
  <si>
    <t>Senja Nila Sari dan re! Media Service</t>
  </si>
  <si>
    <t>978-979-29-4343-6</t>
  </si>
  <si>
    <t>978-979-29-8214-5</t>
  </si>
  <si>
    <t>&lt;p&gt;Ada banyak pilihan barang-barang second yang diperjualbelikan. Barang-barang second tersebut memang bisa menjadi sebuah lahan bisnis yang menjanjikan. Selain menjual secara langsung, barang-barang second tersebut dapat juga didaur ulang menjadi barang yang lebih tinggi nilainya. Barang-barang second seperti pakaian bekas bisa juga didapat dari luar negeri dengan harga yang murah. Barang second yang dibeli dengan murah tersebut bisa dijual lagi dengan harga yang sesuai dengan kualitas barang tersebut.&lt;br /&gt;
 Memulai sebuah bisnis barang second perlu persiapan yang matang. Persiapan tersebut dapat dituangkan dalam sebuah business plan atau proposal usaha. Buku ini akan membahas beberapa jenis bisnis barang bekas berikut dengan contoh proposal usahanya. Beberapa bisnis barang second yang akan dibahas dalam buku ini antara lain:&lt;br /&gt;
 &amp;bull; Bisnis Pakaian Second&lt;br /&gt;
 &amp;bull; Bisnis Kendaraan Second&lt;br /&gt;
 &amp;bull; Bisnis Barang Elektronik Second&lt;br /&gt;
 &amp;bull; Bisnis Buku Second&lt;br /&gt;
 &amp;bull; Bisnis Plastik Second&lt;br /&gt;
 &amp;bull; Bisnis Barang Rongsokan&lt;/p&gt;</t>
  </si>
  <si>
    <t>ee6fc578-13ae-4c99-858b-8a96f449b650</t>
  </si>
  <si>
    <t>Aplikasi dan Teknik Pemrograman Mikrokontroler AVR Atmel</t>
  </si>
  <si>
    <t>Sidik Nurcahyo</t>
  </si>
  <si>
    <t>978-979-29-3214-0</t>
  </si>
  <si>
    <t>978-979-29-8215-2</t>
  </si>
  <si>
    <t>&lt;p&gt;Buku ini menjelaskan cara menggunakan mikrokontroler AVRAtmel melalui AVR ATmega8. Pembahasan mencakup arsitektur, cara kerja, cara memrogram, modul-modul internal dan interkoneksi device luar dengan AVR.&lt;/p&gt;
 &lt;p&gt;Modul-modul internal AVR yang dieksplorasi meliputi: GPIO, Timer0 Overflow, ADC, Interupsi Eksternal, PWM, Memori Internal (RAM, EEPROM, PEROM), SPI, USART, TWI/I2C, Input Capture, Analog Comparator, dan Mode Sleep.&lt;/p&gt;
 &lt;p&gt;Adapun device luar yang diinterkoneksi ke AVR meliputi LED, tombol, seven segment, LM35, potensiometer, LCD, Keypad3x4, motor DC, driver pemanas AC, antarmuka komputer melalui RS232 dan EEPROM serial (24C32 dan 25160B).&lt;/p&gt;
 &lt;p&gt;Contoh-contoh aplikasi dilengkapi skematik rangkaian dan kode program yang ditulis dalam bahasa C. Tool software yang digunakan adalah AVR Studio 4.18 dan WinAVR (AVR-GCC 1.6). Keutamaan dari buku ini terletak pada pembahasan tentang teknik pemrograman AVR. Bahasan tersebut mengajarkan cara membuat program AVR yang lebih baik.&lt;/p&gt;
 &lt;p&gt;*Bonus pada buku fisik (CD, voucher, pembatas buku) tidak disertakan dalam buku digital (e-book)&lt;/p&gt;</t>
  </si>
  <si>
    <t>f292eabb-dbaf-4ef4-b985-04521807b3cb</t>
  </si>
  <si>
    <t>100 Language Functions for Fluent English â€“ 100 Fungsi Bahasa untuk Mahir Percakapan Bahasa Inggris</t>
  </si>
  <si>
    <t>Slamet Riyanto</t>
  </si>
  <si>
    <t>978-979-29-5061-8</t>
  </si>
  <si>
    <t>978-979-29-8216-9</t>
  </si>
  <si>
    <t>&lt;p&gt;Meskipun bahasa Inggris adalah bahasa asing pertama yang diajarkan di Indonesia sejak SD, SMP, SMA/MA dan SMK dan bahkan hingga di Perguruan Tinggi, namun masih begitu banyak siswa yang masih menemukan kesulitan dalam mengekspresikan ide-ide mereka dalam bahasa Inggris sederhana. Buku 100 LANGUAGE FUNCTIONS FOR FLUENT ENGLISH ini dirancang untuk membantu para pelajar baik SMP, SMA/MA, SMK, dan mahasiswa ataupun siapa saja yang ingin meningkatkan keterampilan dalam menggunakan bahasa Inggris secara aktif sebagai alat komunikasi dalam kehidupan sehari-hari. Buku ini terdiri dari 100 (seratus) ungkapan yang paling umum digunakan dalam konteks kehidupan sehari-hari yang benar-benar nyata. Dengan membaca buku ini, siswa diharapkan mampu menggunakan bahasa Inggris secara aktif dan bervariasi baik dengan guru, teman, maupun orang asing. Selamat PRAKTIK dan semoga selalu sukses!&lt;/p&gt;</t>
  </si>
  <si>
    <t>2397bc08-035a-44c4-ac12-d62ba0bcfe09</t>
  </si>
  <si>
    <t>The Practice of Teaching English Panduan Praktis Mengajar Bahasa Inggris dengan Kreatif di Sekolah</t>
  </si>
  <si>
    <t>978-979-29-4675-8</t>
  </si>
  <si>
    <t>978-979-29-8217-6</t>
  </si>
  <si>
    <t>&lt;p&gt;Meskipun hampir semua guru bahasa Inggris di SMP, SMA/MA dan SMK telah mengikuti sejumlah pelatihan In-Service dan On-Service dalam mengajar bahasa Inggris di sekolah yang diselenggarakan oleh Kementrian Pendidikan dan Kebudayaan, namun masih banyak guru yang masih perlu strategi, teknik dan taktik mengajar bahasa Inggris di kelas sesuai dengan kondisi siswa dan sekolah masing-masing.&lt;/p&gt;
 &lt;p&gt;Buku&lt;strong&gt; &lt;em&gt;The Practice of Teaching&amp;nbsp; English&lt;/em&gt; &lt;/strong&gt;&lt;br /&gt;
 ini dimaksudkan terutama bagi guru bahasa Inggris di SMP, SMA dan SMK dengan kelas besar dan sumber daya yang terbatas. Praktik Mengajar Bahasa Inggris, sebagai tersirat dalam judulnya, didasarkan pada teori-teori tentang Pengajaran Bahasa Inggris (PBI) dan pengalaman pribadi saya dalam mengajar di SMA.&lt;/p&gt;
 &lt;p&gt;&amp;nbsp;&amp;nbsp;&amp;nbsp;&amp;nbsp;&amp;nbsp;&amp;nbsp;&amp;nbsp;&amp;nbsp;&amp;nbsp;&amp;nbsp;&amp;nbsp; Buku ini berisi Enam Bab. Setiap bab fokus pada teknik yang berbeda untuk mengajar bahasa Inggris dan menyediakan berbagai kegiatan yang sangat praktis untuk diterapkan di dalam kelas. &lt;em&gt;Bab Satu&lt;/em&gt; berbicara tentang latar belakang dan pengajaran bahasa Inggris di Indonesia. Dalam &lt;em&gt;Bab Dua&lt;/em&gt;&lt;em&gt;,&lt;/em&gt; kami menyajikan kepada Anda Praktik Mengajar Bahasa Inggris. &lt;em&gt;Bab Tiga&lt;/em&gt; konsentrasi pada Perencanaan Pelajaran. Sementara itu, &lt;em&gt;Bab Empat&lt;/em&gt; mengenai Pengelolaan Kelas. Menggunakan Visual Aids dalam Pengajaran Bahasa Inggris dapat ditemukan di &lt;em&gt;Bab Lima&lt;/em&gt;&lt;em&gt;.&lt;/em&gt; Akhirnya, dalam &lt;em&gt;Bab Enam&lt;/em&gt;, kita fokus pada Menggunakan Komputer dalam Belajar dan Mengajar Bahasa.&lt;/p&gt;
 &lt;p&gt;Fitur atau ciri-ciri yang paling penting dari buku ini adalah sebagai berikut :&lt;/p&gt;
 &lt;ul&gt;
 &lt;li&gt;Ini buku praktis untuk mengajar bahasa Inggris. Buku ini hanya berkaitan dengan teknik-teknik untuk mengajar bahasa Inggris di SMP, SMA dan SMK.&lt;/li&gt;
 &lt;li&gt;Buku ini tidak mencakup semua teknik &amp;nbsp;mengajar yang tidak biasanya digunakan di &amp;nbsp;SMP, SMA dan SMK.&lt;/li&gt;
 &lt;li&gt;Buku ini dapat juga digunakan oleh guru-guru Bahasa Inggris yang sudah berpengalaman dan maupun yang belum berpengalaman sebagai bacaan tambahan.&lt;/li&gt;
 &lt;/ul&gt;
 &lt;p&gt;&amp;nbsp;&amp;nbsp;&amp;nbsp;&amp;nbsp;&amp;nbsp;&amp;nbsp;&amp;nbsp;&amp;nbsp;&amp;nbsp;&amp;nbsp;&amp;nbsp; Buku &amp;nbsp;ini juga dapat digunakan oleh mereka yang tertarik atau sibuk dengan mengajar bahasa Inggris di sekolah atau tempat pelatihan lainnya.&lt;/p&gt;
 &lt;p&gt;&lt;br /&gt;
 &amp;nbsp;&lt;/p&gt;</t>
  </si>
  <si>
    <t>6d7f965b-8781-4c17-b9c9-253f90e3695c</t>
  </si>
  <si>
    <t>Komik Sains Bocah Pintar: Adaptasi Makhluk Hidup</t>
  </si>
  <si>
    <t>SmartKids studio</t>
  </si>
  <si>
    <t>978-979-29-5350-3</t>
  </si>
  <si>
    <t>978-979-29-8218-3</t>
  </si>
  <si>
    <t>&lt;p&gt;Mahkluk hidup memiliki ciri-ciri, yaitu berkembang biak, tumbuh dan berkembang, beradaptasi, dan mengeluarkan zat sisa. Tentunya, ada proses yang unik dari mahkluk hidup itu untuk bertahan hidup. Pertanyaannya, bagaimanakah mahkluk hidup itu berkembang dan tumbuh? Lalu, bagaimana mahkluk hiudp itu beradaptasi? Kemudian, mengapa mahkluk hidup itu mengeluarkan zat sisa? Kalian penasarankan?&lt;/p&gt;
 &lt;p&gt;Dalam buku &lt;em&gt;Komik Sains Anak Pintar&lt;/em&gt; , bersama Felicia, Stevano, dan Ncuz, si monyet lucu banyak akal ini, kalian akan belajar tentang mahkluk hidup. Yuk segera baca buku komik sains ini!&lt;/p&gt;</t>
  </si>
  <si>
    <t>9f349f83-7e17-4b2a-85b4-51108d3b0611</t>
  </si>
  <si>
    <t>Komik Sains Bocah Cerdas : Wujud dan Sifat Benda</t>
  </si>
  <si>
    <t>978-979-29-5351-0</t>
  </si>
  <si>
    <t>978-979-29-8219-0</t>
  </si>
  <si>
    <t>&lt;p&gt;Disekitar kita terdapat berbagai macam benda. Dirumah, sekolah, taman dan di manapun seperti, meja, kursi, buku, pencil, balon, bola, susu, kecap, minyak goring, batu, pasir, dan berbagai benda lainnya.&lt;br /&gt;
 Lalu apa saja sih wujud dan sifat benda itu?&amp;nbsp;&lt;br /&gt;
 Naah&amp;hellip; di dalam buku ini, kita akan belajar tentang &amp;ldquo;Wujud dan Sifat benda&amp;rdquo; lebih lengkap&lt;br /&gt;
 Belajarnya asik lho,, karena ada gambar-gambar lucu yang membuat belajar kita menjadi menyenangkan.&lt;/p&gt;</t>
  </si>
  <si>
    <t>3676a3bd-96b6-4854-b286-49d9cce80874</t>
  </si>
  <si>
    <t>Remember Winter â€“ Mencintaimu Adalah Hal yang Paling Mudah</t>
  </si>
  <si>
    <t>Sophie Maya</t>
  </si>
  <si>
    <t>978-979-29-5101-1</t>
  </si>
  <si>
    <t>978-979-29-8221-3</t>
  </si>
  <si>
    <t>&lt;p&gt;Sung Eun Gi, gadis enam belas tahun yang tinggal di Busan, percaya bahwa dirinya bisa menjadi Chunhyang dari cerita rakyat melegenda, Kisah Chunhyang, yang ada di Korea.Eun Gi percaya dia bisa menunggu dengan setia kedatangan kembali cinta pertamanya, Sam, seperti Chunhyang yang menunggu Mong Ryong kembali.&amp;nbsp;&lt;br /&gt;
 &amp;nbsp;&lt;br /&gt;
 Di satu sisi, ada pemuda yang setahun belakangan dekat dengannya dan selalu berbagi hal dengannya, Kim Dong Hwa. Pemuda yang seperti sinar matahari sekaligus ice breaker paling handal itu mampu membuat Eun Gi tersenyum dikala kesedihan melanda dirinya.&lt;br /&gt;
 &amp;nbsp;&lt;br /&gt;
 Apakah cinta akan menunjukkan jalannya? Apakah cinta juga akan menemukan kesejatiannya? Eun Gi menjadi bimbang. Haruskah dia memilih cinta pertamanya, Sam? Atau memilih orang yang telah menemaninya selama ini, Dong Hwa?&lt;br /&gt;
 Yuk ikuti rumitnya kisah cinta pertama Sung Eun Gi, kisah cinta di bawah satu musim di Korea, musim dingin.&lt;/p&gt;</t>
  </si>
  <si>
    <t>91eba4b9-badc-4bab-8d5d-286af4cd77d4</t>
  </si>
  <si>
    <t>Kreasi Karakter Cute Teen Dengan CorelDraw</t>
  </si>
  <si>
    <t>Stefanus Yulianto</t>
  </si>
  <si>
    <t>978-979-29-5286-5</t>
  </si>
  <si>
    <t>978-979-29-8222-0</t>
  </si>
  <si>
    <t>&lt;p&gt;Nonton film kartun atau membaca komik yang menampilkan karakter perempuan muda yang cantik (&lt;em&gt;teen&lt;/em&gt;) mungkin bukan hal yang asing lagi, terutama pencinta serial manga. Meski demikian, tetap saja bermunculan karakter-karakter baru tokoh perempuan tersebut, baik film ataupun serial di komik. Buku ini akan membawa Anda untuk membuat desain sejumlah karakter perempuan (&lt;em&gt;teen&lt;/em&gt;) yang tidak kalah apiknya dengan yang sudah pernah Anda tonton atau baca di komik. CorelDRAW X7 akan menjadi software yang membantu Anda untuk menciptakan karakter-karakter &lt;em&gt;teen&lt;/em&gt; tersebut. B-Spline Tool masih menjadi andalan dari aplikasi ini untuk membuat aneka bentuk pola dengan lebih luwes dan fleksibel.&lt;/p&gt;
 &lt;p&gt;Tutorial yang diberikan pada buku ini, antara lain:&lt;/p&gt;
 &lt;ul&gt;
 &lt;li&gt;SEKILAS TOOL DRAWING CORELDRAW&lt;/li&gt;
 &lt;li&gt;FRUITY TEEN GIRLS&lt;/li&gt;
 &lt;li&gt;ANIMALY TEEN GIRLS&lt;/li&gt;
 &lt;li&gt;FOODY TEEN GIRL&lt;/li&gt;
 &lt;li&gt;FLOWERS TEEN GIRL&lt;/li&gt;
 &lt;/ul&gt;</t>
  </si>
  <si>
    <t>60bf93c0-2ab6-45b2-b8b4-53ff90b0fd22</t>
  </si>
  <si>
    <t>Bahasa Jepang Pariwisata dan Perhotelan â€“ Dilengkapi Percakapan untuk Memandu Wisatawan dari Jepang</t>
  </si>
  <si>
    <t>Stephanus Ardi Prasetiawan</t>
  </si>
  <si>
    <t>978-979-29-4604-8</t>
  </si>
  <si>
    <t>978-979-29-8223-7</t>
  </si>
  <si>
    <t>&lt;p&gt;Buku bahasa Jepang Pariwisata dan Hotel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</si>
  <si>
    <t>ba68165e-f950-4b36-904c-8234944c2a15</t>
  </si>
  <si>
    <t>Menggambar Rancang Bangun 2D dengan AutoCAD</t>
  </si>
  <si>
    <t>Suparno Sastra M.</t>
  </si>
  <si>
    <t>978-979-29-4332-0</t>
  </si>
  <si>
    <t>978-979-29-8230-5</t>
  </si>
  <si>
    <t>&lt;p&gt;AutoCAD merupakan aplikasi yang digunakan dalam bidang desain bangunan. Bagi Anda yang berkecimpung dalam arsitektur atau desain interior, tentu tidak asing dengan aplikasi ini. Aplikasi ini termasuk aplikasi CAD yang banyak digunakan di seluruh dunia. Aplikasi ini mampu menggambar objek dengan bentuk dua dimensi atau tiga dimensi.&lt;br /&gt;
 Pada buku ini, akan dibahas penerapan AutoCAD untuk membuat objek dua dimensi. Objek yang dibuat adalah desain rumah lengkap dengan tampilan desain bagian dalam rumah dan ruangan.&lt;br /&gt;
 Buku CAD Series: 2D CAD Drawing dengan AutoCAD ini merupakan buku pertama dari seri CAD yang dikeluarkan oleh Wahana Komputer. Buku ini khusus membahas penggunaan AutoCAD untuk menggambar objek dua dimensi. Buku ini ditulis secara rinci dan detail sehingga mudah diikuti oleh kalangan pembaca pemula.&lt;br /&gt;
 Buku ini akan membahas:&lt;br /&gt;
 &amp;bull; Perintah Dasar Dua Dimensi&lt;br /&gt;
 &amp;bull; Menggambar Dua Dimensi&lt;br /&gt;
 &amp;bull; Membuat Denah Rumah Sederhana&lt;br /&gt;
 &amp;bull; Membuat Gambar Rumah Sederhana Tampak Depan&lt;br /&gt;
 &amp;bull; Membuat Gambar Rumah Sederhana Tampak Samping&lt;/p&gt;
 &lt;p&gt;*Bonus pada buku fisik (CD, voucher, pembatas buku) tidak disertakan dalam buku digital (e-book)&lt;/p&gt;</t>
  </si>
  <si>
    <t>2bbda380-a151-4855-8eeb-8cc5283659d0</t>
  </si>
  <si>
    <t>A Gift: Anak Hiperaktif â€“ Memahami, Mendeteksi, Terapi, dan Pola Asuh yang Tepat Bila Memiliki Anak Hiperaktif</t>
  </si>
  <si>
    <t>Via Azmira &amp; Tim</t>
  </si>
  <si>
    <t>978-979-29-4657-4</t>
  </si>
  <si>
    <t>978-979-29-8247-3</t>
  </si>
  <si>
    <t>&lt;p&gt;Bahagia memiliki anak yang hiperaktif Memiliki buah hati hiperaktif pasti sangat melelahkan. Tingkahnya yang berlarian kesana-kemari, suka memecah prabotan rumah, sulit dinasehati, dan suka mengganggu teman seringkali membuat orangtua berang. Belum lagi kesulitan dalam mendidik, melatih, atau mungkin keluhan dari guru pengajarnya sehingga muncul pertanyaan &amp;ldquo;Kenapa sih anak saya harus hiperaktif? Anak hiperaktif seringkali diidentikkan dengan kebodohan. Padahal anak hiperaktif memiliki IQ normal dan bisa menjadi manusia dahsyat jika dididik dengan benar. Anda kesulitan mendidik anak hiperaktif? Buku ini hadir untuk anda yang ingin mengetahui tentang anak hiperaktif mulai dari penyebab, potensi, tanda, hingga cara tepat mendidiknya agar potensi yang dimiliki tidak terbuang sia-sia. Di sisi lain, buku ini juga mengupas cara berpikir anak hiperaktif sehingga anda bisa lebih memahaminya. Kini saatnya membuang kejengkelan anda, kemudian berbanggalah memiliki anak hiperaktif.&lt;/p&gt;</t>
  </si>
  <si>
    <t>a49e341a-bb59-4bdd-b05b-3cd7a6f1d2ec</t>
  </si>
  <si>
    <t>The X File: Trik Memanipulasi File</t>
  </si>
  <si>
    <t>Vyctoria</t>
  </si>
  <si>
    <t>978-979-29-4346-7</t>
  </si>
  <si>
    <t>978-979-29-8248-0</t>
  </si>
  <si>
    <t>&lt;p&gt;Sudah banyak buku yang membahas mengenai komputer, tapi tidak ada buku yang khusus mengelola file lebih dalam. Selama ini kita hanya mengenal pengelolaan file hanyalah sebatas pada aksi mengubah nama, memindahkan, atau sekedar memasang atribut hidden pada file. Padahal ada banyak hal yang bisa diterapkan pada sebuah file. Mulai dari memperkecil ukuran file, memecah file menjadi beberapa bagian, menganalisis status kepemilikan sebuah file, menyembunyikan sebuah file tapi tidak mudah terlacak, mengembalikan file yang telah dihapus, mengatasi file yang &lt;em&gt;corrupt&lt;/em&gt;, hingga berbagai perlakuan lain yang bisa diterapkan pada sebuah objek yang kita kenal dengan nama file. Berikut adalah beberapa poin yang akan Anda dapatkan dalam buku ini:&lt;/p&gt;
 &lt;ul&gt;
 &lt;li&gt;Bagaimana menganalisis file, mulai dari kapasitas, kepemilikan, dan kenapa teks nama file berwarna biru.&lt;/li&gt;
 &lt;li&gt;Bagaimana memperkecil ukuran file.&lt;/li&gt;
 &lt;li&gt;Bagaimana memecah file menjadi bagian yang lebih kecil dan menyatukannya kembali.&lt;/li&gt;
 &lt;li&gt;Bagaimana menyembunyikan file dan folder tanpa terlacak.&lt;/li&gt;
 &lt;li&gt;Bagaimana mendapatkan kembali file yang telah terhapus.&lt;/li&gt;
 &lt;li&gt;Bagaimana mengenkripsi file supaya aman.&lt;/li&gt;
 &lt;li&gt;Bagaimana mengatasi file yang tidak bisa dibuka baik karena salah &lt;em&gt;permission&lt;/em&gt; maupun &lt;em&gt;corrupt&lt;/em&gt;.&lt;/li&gt;
 &lt;li&gt;Bagaimana mempercepat pengopian dan pencarian file.&lt;/li&gt;
 &lt;li&gt;Bagaimana melakukan pengaturan asosiasi file.&lt;/li&gt;
 &lt;li&gt;Bagaimana cara membackup file tanpa perlu &lt;em&gt;copy-paste&lt;/em&gt; file lagi dengan memindahkan folder My Documents .&lt;/li&gt;
 &lt;li&gt;Membongkar berbagai file sistem dalam Windows.&lt;/li&gt;
 &lt;li&gt;Dan masih banyak trik menarik lainnya seputar file.&lt;/li&gt;
 &lt;/ul&gt;
 &lt;p&gt;Buku ini tidak hanya mengulas jenis file tertentu saja (seperti file dokumen, gambar, lagu), namun juga berlaku untuk keseluruhan file dengan segala jenisnya. Enaknya lagi, buku ini berlaku bagi semua versi Windows yang Anda gunakan. Untuk lebih jelasnya, baca dan beli buku ini.&lt;/p&gt;
 &lt;p&gt;*Bonus pada buku fisik (CD, voucher, pembatas buku) tidak disertakan dalam buku digital (e-book)&lt;/p&gt;</t>
  </si>
  <si>
    <t>35228250-9eb3-4fa8-9e80-27164ae7d3a8</t>
  </si>
  <si>
    <t>Adobe Lightroom 5: Panduan Lengkap Fotografer Profesional</t>
  </si>
  <si>
    <t>978-979-29-5242-1</t>
  </si>
  <si>
    <t>978-979-29-8252-7</t>
  </si>
  <si>
    <t>&lt;p&gt;Salah satu aplikasi yang wajib dimiliki oleh fotografer adalah Adobe Lightroom. Adobe Lightroom dapat mempercantik foto dengan permainan gradasi dan edit warna, latar belakang maupun efek pencahayaan. Adobe Photoshop Lightroom juga mudah digunakan dan dilengkapi dengan GUI yang &lt;em&gt;user friendly&lt;/em&gt;. Selain itu, hasil editingnya mampu menjadikan foto lebih berkualitas.&lt;/p&gt;
 &lt;p&gt;Aplikasi ini sangat tepat digunakan untuk mengolah foto hasil jepretan karena memiliki kemampuan &lt;em&gt;retouch&lt;/em&gt; foto dan permainan efek warna. Anda dapat mengunakan software ini untuk mengubah pencahayaan, kontras, warna, atau menyempurnakan foto.&lt;/p&gt;
 &lt;p&gt;Buku Adobe Lightroom 5, Panduan Lengkap untuk Fotografer Profesional ini akan menjelaskan langkah demi langkah penggunaan aplikasi Adobe Lightroom 5 untuk mengolah foto. Buku ini dapat menjadi inspirasi bagi Anda yang ingin mengolah foto dengan hasil yang menarik. Buku ini disampaikan secara sistematis, praktis, serta menggunakan bahasa yang mudah dipahami sehingga tepat digunakan oleh semua kalangan pembaca.&lt;/p&gt;
 &lt;p&gt;&amp;nbsp;&lt;/p&gt;
 &lt;p&gt;&amp;nbsp;&lt;/p&gt;</t>
  </si>
  <si>
    <t>17245c37-d3b1-428a-808d-224992e8b8ba</t>
  </si>
  <si>
    <t>Analisis Data Penelitian dengan SPSS 22</t>
  </si>
  <si>
    <t>978-979-29-4799-1</t>
  </si>
  <si>
    <t>978-979-29-8253-4</t>
  </si>
  <si>
    <t>&lt;p&gt;Statistik banyak diterapkan dalam berbagai disiplin ilmu, salah satunya adalah ilmu sosial. Statistik biasa diterapkan untuk mengenali pola dari suatu hasil sampling data. Pengolahan data statistik hasil penelitian bisa jadi sangat menjemukan. Mulai dari pengelompokan data, tabulasi, hingga proses penarikan kesimpulan membutuhkan waktu yang cukup lama jika dilakukan secara manual.&lt;/p&gt;
 &lt;p&gt;Saat ini telah hadir beragam alat untuk mengolah data statistik secara digital. SPSS adalah yang paling populer dan telah terbukti kehebatannya dalam mengolah data statistik. Dengan beragam tool dan metode yang telah disediakan, proses pengolahan data statistik menjadi mudah dan praktis.&lt;/p&gt;
 &lt;p&gt;Buku &lt;em&gt;Analisis Data Penelitian dengan SPSS 22&lt;/em&gt; ini membahas secara praktis dan tuntas berbagai hal yang berhubungan dengan pengolahan data statistik hasil penelitian. Penjelasan dalam bentuk kasus penelitian dapat sekaligus Anda jadikan sebagai pembelajaran dalam mengolah data hasil penelitian nantinya.&lt;/p&gt;
 &lt;p&gt;Buku ini akan membahas:&lt;/p&gt;
 &lt;ul&gt;
 &lt;li&gt;Pengenalan SPSS&lt;/li&gt;
 &lt;li&gt;Statistika Deskriptif&lt;/li&gt;
 &lt;li&gt;General Linear Model&lt;/li&gt;
 &lt;li&gt;Mixed Model&lt;/li&gt;
 &lt;li&gt;Korelasi dan Regresi&lt;/li&gt;
 &lt;li&gt;Klasifikasi dan Analisis Faktor&lt;/li&gt;
 &lt;li&gt;Analisis Reliblitas, Time Series, dan Quality Control&lt;/li&gt;
 &lt;/ul&gt;</t>
  </si>
  <si>
    <t>422b34cf-bc35-4e85-927c-721ede51f657</t>
  </si>
  <si>
    <t>Buku Pintar Tune Up PC &amp; Hacking</t>
  </si>
  <si>
    <t>978-979-29-4446-4</t>
  </si>
  <si>
    <t>978-979-29-8254-1</t>
  </si>
  <si>
    <t>18.9 MB</t>
  </si>
  <si>
    <t>&lt;p&gt;Hacking pada dasarnya adalah proses mencari celah pada sistem komputer sehingga dapat dieksploitasi kelemahannya, maupun memperbaiki kelemahan itu sendiri. Teknik-teknik hacking pada PC umumnya digunakan untuk meningkatkan kinerja sebuah komputer. Sedangkan tune-up komputer merupakan proses untuk mengoptimalkan kinerja dari sebuah komputer menggunakan aplikasi tertentu, baik yang gratis maupun berbayar.&lt;/p&gt;
 &lt;p&gt;Buku ini akan membahas teknik-teknik hacking dan tune-up pada PC. Anda akan diajarkan teknik-teknik secara detail serta mudah dipahami. Rasakan perbedaan pada PC Anda setelah mempraktikkan materi dalam buku ini.&lt;/p&gt;</t>
  </si>
  <si>
    <t>ae454ed0-d667-49d7-ae48-7671f09d4265</t>
  </si>
  <si>
    <t>CAD Series: Google SketchUp</t>
  </si>
  <si>
    <t>978-979-29-5270-4</t>
  </si>
  <si>
    <t>978-979-29-8255-8</t>
  </si>
  <si>
    <t>&lt;p&gt;Google Sketch Up merupakan aplikasi milik Trimble Navigation untuk bidang desain bangunan. Kelebihan Google Sketch Up adalah tersedianya versi gratis yang ringan. Bagi Anda yang berkecimpung dalam arsitektur atau desain interior tentu tidak asing dengan Google Sketch Up karena aplikasi ini termasuk aplikasi CAD yang banyak digunakan. Google Sketch Up mampu untuk menggambar bentuk objek tiga dimensi.&lt;/p&gt;
 &lt;p&gt;Buku ini akan membahas penerapan Google Sketch Up untuk membuat objek tiga dimensi. Objek yang dibuat adalah desain rumah, lengkap dengan tampilan desain bagian dalam dan ruangan.&lt;/p&gt;
 &lt;p&gt;&lt;em&gt;CAD Series (Buku 3) Google Sketch Up&lt;/em&gt; ini merupakan buku ketiga dari seri CAD yang dikeluarkan Wahana Komputer. Buku ini khusus membahas penggunaan Google Sketch Up untuk menggambar objek tiga dimensi. Buku ini ditulis secara rinci dan detail sehingga mudah dipahami oleh semua kalangan pembaca.&amp;nbsp;&lt;/p&gt;
 &lt;p&gt;Buku ini akan membahas:&lt;/p&gt;</t>
  </si>
  <si>
    <t>c103a0ae-a2d6-4903-96b9-33caaf5562dd</t>
  </si>
  <si>
    <t>CAD Series: 3D CAD Drawing dengan AutoCAD</t>
  </si>
  <si>
    <t>978-979-29-5171-4</t>
  </si>
  <si>
    <t>978-979-29-8256-5</t>
  </si>
  <si>
    <t>10.4 MB</t>
  </si>
  <si>
    <t>&lt;p&gt;AutoCAD merupakan aplikasi yang digunakan dalam bidang desain bangunan. Bagi Anda yang berkecimpung dalam arsitektur atau desain interior tentu tidak asing dengan aplikasi ini, karena aplikasi ini termasuk aplikasi CAD yang banyak digunakan di seluruh dunia. Aplikasi ini tidak hanya mampu untuk menggambar bentuk dua dimensi, tetapi juga objek tiga dimensi.&lt;/p&gt;
 &lt;p&gt;Pada buku ini akan dibahas penerapan AutoCAD untuk membuat objek tiga dimensi. Objek yang dibuat adalah desain rumah lengkap dengan tampilan desain bagian dalam rumah dan ruangan.&lt;/p&gt;
 &lt;p&gt;Buku &lt;em&gt;CAD Series (Buku 2): 3D CAD Drawing dengan AutoCAD&lt;/em&gt; ini merupakan buku kedua dari seri CAD yang ditulis oleh Wahana Komputer. Buku ini fokus menjelaskan penggunaan AutoCAD untuk menggambar objek tiga dimensi. Buku ini ditulis secara rinci dan detail, sehingga mudah diikuti oleh semua kalangan pembaca.&lt;/p&gt;
 &lt;p&gt;Buku ini akan membahas:&lt;/p&gt;
 &lt;ul&gt;
 &lt;li&gt;Perintah Dasar Dua Dimensi.&lt;/li&gt;
 &lt;li&gt;Perintah Dasar Tiga Dimensi.&lt;/li&gt;
 &lt;li&gt;Menggambar Tiga Dimensi.&lt;/li&gt;
 &lt;li&gt;Membuat Denah Rumah Sederhana.&lt;/li&gt;
 &lt;li&gt;Membuat Gambar Rumah Sederhana Tampak Depan.&lt;/li&gt;
 &lt;li&gt;Membuat Gambar Gazebo.&lt;/li&gt;
 &lt;/ul&gt;</t>
  </si>
  <si>
    <t>7d5df6e9-7e97-473c-be3d-755999abc7d1</t>
  </si>
  <si>
    <t>Guru Go Blog: Pemanfaatan Blog Untuk Media Pembelajaran Alternatif</t>
  </si>
  <si>
    <t>978-979-29-3983-5</t>
  </si>
  <si>
    <t>978-979-29-8257-2</t>
  </si>
  <si>
    <t>&lt;p&gt;Blog kini telah menjelma menjadi sarana serbaguna untuk banyak keperluan menampilkan dan menyebarkan informasi. Dengan ke&amp;shy;mampuan dalam menampilkan teks, gambar, dan multimedia, blog kini dapat dimanfaatkan sebagai sarana pendidikan, khususnya oleh para guru. Dengan blog, seorang guru dapat dengan mudah menyampai&amp;shy;kan berbagai materi pendidikan secara lebih luas dan bisa diakses oleh anak didiknya tanpa terbatas oleh ruang dan waktu.&lt;/p&gt;
 &lt;p&gt;Apalagi dengan dunia pendidikan yang sekarang ini mulai bergerak ke arah digital, menjadikan blog sebagai instrumen penting dalam mendu&amp;shy;kung proses pendidikan. Guru bisa menggunakan blog untuk mentrans&amp;shy;misikan aneka macam konten guna mendukung proses belajar mengajar.&lt;/p&gt;
 &lt;p&gt;Lebih lengkap, buku ini akan membahas:&lt;/p&gt;
 &lt;ul&gt;
 &lt;li&gt;Bab 1&amp;nbsp; Pendahuluan&lt;/li&gt;
 &lt;li&gt;Bab 2&amp;nbsp; Membangun Edublog&lt;/li&gt;
 &lt;li&gt;Bab 3&amp;nbsp; Mengisi Konten Blog&lt;/li&gt;
 &lt;/ul&gt;
 &lt;p&gt;&amp;nbsp;&lt;/p&gt;
 &lt;p&gt;&amp;nbsp;&lt;/p&gt;</t>
  </si>
  <si>
    <t>1e71fa17-595f-45c8-9db0-27eed6987b8a</t>
  </si>
  <si>
    <t>Membangun Warnet Sendiri Berbasis Wifi</t>
  </si>
  <si>
    <t>978-979-29-5088-5</t>
  </si>
  <si>
    <t>978-979-29-8259-6</t>
  </si>
  <si>
    <t>&lt;p&gt;Warnet (warung Internet) merupakan jenis usaha yang menjual jasa penyewaan internet kepada masyarakat umum. Warnet menyediakan komputer yang memiliki akses internet dengan biaya tertentu berdasarkan waktu pemakaian. Daya tarik warnet adalah tempat yang nyaman, koneksi internet yang cepat dan stabil, serta komputer yang dapat bekerja dengan baik. Umumnya, warnet yang dikenal masyarakat masih menggunakan koneksi kabel. Selain menggunakan kabel, Anda dapat membuat warnet menggunakan WiFi. Warnet dengan sistem WiFi memudahkan Anda dalam membuat jaringan karena dapat mengurangi penggunaan kabel LAN. Buku ini akan membahas cara membuat warnet berbasis WiFi. Pembahasan buku ini mencakup alat-alat yang digunakan hingga membuat jaringan. Buku ini sangat tepat untuk Anda yang ingin mempelajari jaringan atau yang ingin membangun warnet menggunakan WiFi. Buku ini ditulis dengan langkah-langkah yang detail sehingga mudah untuk dipahami. Buku ini akan membahas: &amp;bull; Mengenal Jaringan. &amp;bull; Membuat Warnet WiFi Sederhana. &amp;bull; Membuat Warnet WiFi dengan Jaringan Kompleks. &amp;bull; Membuat Troubleshooting pada Jaringan.&lt;/p&gt;</t>
  </si>
  <si>
    <t>501cbe9f-6420-4080-9641-1c086f0c9e64</t>
  </si>
  <si>
    <t>Membuat Berbagai Macam Desain dengan Adobe InDesign CS6</t>
  </si>
  <si>
    <t>978-979-29-3949-1</t>
  </si>
  <si>
    <t>978-979-29-8260-2</t>
  </si>
  <si>
    <t>13.0 MB</t>
  </si>
  <si>
    <t>&lt;p&gt;Adobe InDesign CS6 merupakan program untuk menata layout pub&amp;shy;likasi yang merupakan standar pada industri percetakan. Adobe In&amp;shy;Design CS6 merupakan penyempurnaan dari Adobe PageMaker yang sudah berkembang sebelumnya. Adobe InDesign CS6 sering disebut sebagai Desktop Publishing Software. Dengan meng&amp;shy;gunakan Adobe InDesign CS6, Anda dapat berperan sebagai designer untuk publikasi yang bertugas merancang dan membuat sebuah tab&amp;shy;loid, majalah, surat kabar, poster, dan undangan. Program Adobe In&amp;shy;Design CS6 mampu menata layout untuk penerbitan dengan berbagai kombinasi font beserta efek-efek spesial yang dimiliki.&lt;/p&gt;
 &lt;p&gt;Kelebihan dari Adobe InDesign CS6 adalah mampu melakukan pe&amp;shy;ngorganisasian materi, khususnya teks yang mengalir dalam bentuk paragraf, kolom, halaman, hingga ke bab-bab tertentu. Bahkan Anda dapat membuat indeks kata&amp;ndash;kata dan daftar isi yang tidak mampu dilakukan oleh program grafis yang lainnya.&lt;/p&gt;
 &lt;p&gt;Buku ini akan membahas kecanggihan dan kemudahan dalam meng&amp;shy;aplikasikan Adobe InDesign CS6. Anda dapat membuat publikasi se&amp;shy;cara sederhana dilengkapi dengan cara-cara yang mudah dipahami. Oleh sebab itu, penulis tertarik untuk mengupas buku Adobe InDesign CS6 sebagai pegangan bagi Anda yang ingin menguasai software ini. Semoga buku ini dapat membantu dalam menyusun publikasi baik bagi pemula maupun profesional.&lt;/p&gt;
 &lt;p&gt;Lebih lengkap, buku ini akan membahas:&lt;/p&gt;
 &lt;ul&gt;
 &lt;li&gt;Bab 1&amp;nbsp; Layout Cover Majalah&lt;/li&gt;
 &lt;li&gt;Bab 2&amp;nbsp; Layout Majalah&lt;/li&gt;
 &lt;li&gt;Bab 3&amp;nbsp; Layout Undangan&lt;/li&gt;
 &lt;li&gt;Bab 4&amp;nbsp; Layout Poster&lt;/li&gt;
 &lt;li&gt;Bab 5&amp;nbsp; Layout Katalog Produk&lt;/li&gt;
 &lt;li&gt;Bab 6&amp;nbsp; Layout Brosur&lt;/li&gt;
 &lt;/ul&gt;
 &lt;p&gt;&amp;nbsp;&lt;/p&gt;
 &lt;p&gt;&amp;nbsp;&lt;/p&gt;</t>
  </si>
  <si>
    <t>6ae465f4-c2b6-4eaf-85e3-82b9591c6804</t>
  </si>
  <si>
    <t>Membuat Berbagai Macam Layout Iklan Dengan CorelDraw X6</t>
  </si>
  <si>
    <t>978-979-29-3522-6</t>
  </si>
  <si>
    <t>978-979-29-8261-9</t>
  </si>
  <si>
    <t>&lt;p&gt;Saat ini iklan sudah menjadi bagian dari promosi suatu produk dari sebuah perusahaan atau program dari pemerintah. Iklan dapat menciptakan kesa&amp;shy;daran pada suatu merek di dalam benak kon&amp;shy;sumen. Tanpa brand awareness yang tinggi akan sulit untuk mendapat&amp;shy;kan pangsa pasar yang tinggi. Oleh karena itu, penting sekali untuk membuat layout iklan yang bagus dan menarik. Salah satu cara untuk membuat layout iklan adalah dengan menggunakan software CorelDRAW. Corel&amp;shy;DRAW merupakan editor grafik vektor yang dikembangkan oleh Corel, sebuah perusahaan perangkat lunak yang bermarkas di Ottawa, Kanada. Saat ini CorelDRAW telah men&amp;shy;capai versi X6.&lt;/p&gt;
 &lt;p&gt;Buku &lt;em&gt;Membuat Berbagai Macam Layout Iklan dengan CorelDRAW X6&lt;/em&gt; ini akan membahas bagaimana membuat suatu layout iklan baik untuk mengenalkan suatu produk maupun suatu program. Layout iklan yang akan dibuat dibagi menjadi 5 macam, yaitu iklan barang elektronik, iklan pakaian dan aksesoris, iklan layanan jasa dan transportasi, dan iklan layanan masyarakat. Buku ini dibuat dengan menggunakan bahasa yang mudah dipahami dan disertai gambar yang mempermudah pembaca menguasai materi buku ini.&lt;/p&gt;
 &lt;p&gt;Lebih lengkapnya, buku ini akan membahas:&lt;/p&gt;
 &lt;ul&gt;
 &lt;li&gt;Bab 1&amp;nbsp; Layout Iklan Barang Elektronik&lt;/li&gt;
 &lt;li&gt;Bab 2&amp;nbsp; Layout Iklan Pakaian dan Aksesoris&lt;/li&gt;
 &lt;li&gt;Bab 3&amp;nbsp; Layout Iklan Makanan dan Minuman&lt;/li&gt;
 &lt;li&gt;Bab 4&amp;nbsp; Layout Iklan Pelayanan Jasa dan Transportasi&lt;/li&gt;
 &lt;li&gt;Bab 5&amp;nbsp; Layout Iklan Layanan Masyarakat&lt;/li&gt;
 &lt;/ul&gt;
 &lt;p&gt;&amp;nbsp;&lt;/p&gt;
 &lt;p&gt;&amp;nbsp;&lt;/p&gt;</t>
  </si>
  <si>
    <t>7d13704d-c451-48df-80e3-4b7ef67fd95a</t>
  </si>
  <si>
    <t>Membuat Komik Strip Online Gratis</t>
  </si>
  <si>
    <t>978-979-29-4445-7</t>
  </si>
  <si>
    <t>978-979-29-8262-6</t>
  </si>
  <si>
    <t>19.2 MB</t>
  </si>
  <si>
    <t>&lt;p&gt;Jika Anda seorang yang gemar membaca, komik bisa jadi merupakan jenis bacaan yang Anda gemari. Komik merupakan jenis bacaan yang paling digemari di masyarakat. Hal ini dikarenakan komik tergolong bacaan ringan dan menghibur. Tak heran jika komik bisa Anda temui hampir di berbagai jenis media cetak.&lt;/p&gt;
 &lt;p&gt;Dikarenakan sifatnya yang menghibur, komik sering dijadikan sebagai salah satu senjata pemasaran di sebuah media cetak. Jika Anda cukup jeli melihat peluang ini, Anda bisa membuka jasa pembuatan komik yang bisa ditawarkan kepada suatu rubrik komunitas. Bukanlah mustahil bagi mereka untuk menerima tawaran Anda jika karya komik Anda memang sesuai dengan kebutuhan mereka.&lt;/p&gt;
 &lt;p&gt;Buku &lt;em&gt;Membuat Komik Strip Online Gratis&lt;/em&gt; ini membahas secara praktis berbagai teknik yang biasa digunakan dalam proses pembuatan komik secara Online. Teknik yang dijelaskan juga bisa diaplikasikan dalam pembuatan komik secara manual. Buku ini dapat Anda manfaatkan sebagai panduan awal dalam memulai karier sebagai seorang komikus.&lt;/p&gt;
 &lt;p&gt;Buku ini membahas:&lt;/p&gt;
 &lt;ul&gt;
 &lt;li&gt;Mengenal Komik Strip Online&lt;/li&gt;
 &lt;li&gt;Konsep Dasar Membuat Komik&lt;/li&gt;
 &lt;li&gt;Menyusun Komik&lt;/li&gt;
 &lt;/ul&gt;</t>
  </si>
  <si>
    <t>b11cd636-6105-4861-8b1a-3826b1d1a1fe</t>
  </si>
  <si>
    <t>Membuat Sendiri Aplikasi Web Mobile Menggunakan jQuery Mobile</t>
  </si>
  <si>
    <t>978-979-29-3964-4</t>
  </si>
  <si>
    <t>978-979-29-8263-3</t>
  </si>
  <si>
    <t>&lt;p&gt;Pengertian jQuery&amp;nbsp;adalah sebuah&amp;nbsp;framework berbasis Java-Script. JQuery sama dengan JavaScript Library, yaitu kumpulan kode atau fungsi JavaScript siap pakai sehingga mempermudah dan mempercepat kita dalam membuat kode JavaScript.&lt;/p&gt;
 &lt;p&gt;Hal yang menarik dari jQuery adalah penekanan interaksi antara&amp;nbsp;JavaScript&amp;nbsp;dan HTML. JQuery pertama kali dirilis pada tahun 2006 oleh&amp;nbsp;John Resig. JQuery memiliki slogan &amp;ldquo;&lt;em&gt;Write less, do more&lt;/em&gt;&amp;rdquo; yang artinya kesederhanaan dalam penulisan code, tapi dengan hasil yang lebih banyak.&amp;nbsp;Selanjutnya jQuery akan berkembang lebih jauh untuk perangkat mobile yang dinamakan jQuery Mobile.&lt;/p&gt;
 &lt;p&gt;Dengan kemudahan yang ada pada jQuery Mobile akan sangat membantu dalam membuat sendiri aplikasi untuk web mobile phone. Ap&amp;shy;likasi ini akan membuat mobile phone Anda menjadi lebih asyik digunakan. Buku ini akan membahas cara membuat aplikasi web mobile dengan menggunakan jQuery Mobile.&lt;/p&gt;
 &lt;p&gt;Lebih lengkap, buku ini akan membahas:&lt;/p&gt;
 &lt;ul&gt;
 &lt;li&gt;Bab 1 &amp;nbsp;Mengenal Web Mobile dan JQuery Mobile&lt;/li&gt;
 &lt;li&gt;Bab 2 &amp;nbsp;Mengenal JQuery Mobile Lebih Dekat&lt;/li&gt;
 &lt;li&gt;Bab 3 &amp;nbsp;Mengeksplorasi Komponen User Interface&lt;/li&gt;
 &lt;li&gt;Bab 4 &amp;nbsp;Komponen Form JQuery Mobile yang Mobile-Friendly&lt;/li&gt;
 &lt;/ul&gt;
 &lt;p&gt;&amp;nbsp;&lt;/p&gt;
 &lt;p&gt;&amp;nbsp;&lt;/p&gt;</t>
  </si>
  <si>
    <t>d17740e3-6216-40cd-b945-aea30c03c742</t>
  </si>
  <si>
    <t>Mengolah Data Statistik Hasil Penelitian Menggunakan SPSS</t>
  </si>
  <si>
    <t>978-979-29-4336-8</t>
  </si>
  <si>
    <t>978-979-29-8264-0</t>
  </si>
  <si>
    <t>&lt;p&gt;SPSS merupakan aplikasi pengelolaan data statistik yang sangat populer. Kehandalan program ini dalam mengelola data statistik sudah tidak diragukan lagi. SPSS didukung oleh OLAP (Online Analytical Processing) yang akan memudahkan pengelolaan data serta akses data dari berbagai perangkat lunak yang lain, semisal Microsoft Excel, Open Office Calc dan Notepad.&lt;/p&gt;
 &lt;p&gt;Meskipun program ini cukup mudah digunakan oleh orang awam sekalipun, ada baiknya Anda terlebih dulu memahami dasar-dasar teori dalam ilmu statistik. Dengan begitu Anda dapat dengan mudah memahami persoalan yang dihadapi dan dapat menentukan metode analisis data yang tepat dan membaca hasilnya.&lt;/p&gt;
 &lt;p&gt;Buku &lt;em&gt;Mengolah Data Statistik Hasil Penelitian Menggunakan SPSS&lt;/em&gt; ini membahas secara praktis dan tuntas berbagai persoalan penelitian kuantitatif yang dapat dipecahkan dengan menggunakan SPSS. Buku ini membahas berbagai persoalan yang dapat Anda jadikan rujukan dalam melakukan penelitian kuantitatif. Dengan beragam contoh yang disajikan, diharapkan dapat memudahkan siapa saja dalam memahami dan menggunakan aplikasi SPSS.&lt;/p&gt;
 &lt;p&gt;&amp;nbsp;&lt;/p&gt;</t>
  </si>
  <si>
    <t>76f08465-c99d-4a2d-82a4-9f0095c4ca9a</t>
  </si>
  <si>
    <t>Menguasai ArcGIS 10 untuk Pemula</t>
  </si>
  <si>
    <t>978-979-29-5214-8</t>
  </si>
  <si>
    <t>978-979-29-8265-7</t>
  </si>
  <si>
    <t>&lt;p&gt;Peta adalah gambar atau lukisan yang menunjukkan letak. Sebuah peta mampu menjelaskan berbagai hal secara spasial, maupun keterkaitan antar-fenomena di lapangan. Terdapat beberapa informasi yang dapat diperoleh dari suatu peta, di antaranya petunjuk lokasi, gambaran kondisi umum suatu wilayah, dan kualitas lingkungan. Peta juga dapat membantu dalam pengambilan keputusan.&lt;/p&gt;
 &lt;p&gt;Teknologi komputerisasi yang berkembang pesat ikut memengaruhi proses pembuatan peta digital. Saat ini, peta dapat dibuat menggunakan komputer, yaitu dengan memanfaatkan aplikasi&amp;nbsp; ArcGIS.&amp;nbsp; ArcGIS merupakan software sistem informasi geografis yang digunakan untuk menggambar peta. Software ini mampu menggambar peta yang lengkap dengan judul, skala, legenda, orientasi, dan lain sebagainya.&lt;/p&gt;
 &lt;p&gt;Buku &lt;em&gt;Menguasai&amp;nbsp; ArcGIS 10 untuk Pemula&lt;/em&gt; ini hadir sebagai panduan menguasai aplikasi ArcGIS secara lengkap dari dasar. Materi yang dibahas antara lain proses pembuatan peta suatu wilayah lengkap dengan segala atributnya. Pembahasan di dalam buku ini dimulai dari materi dasar sehingga sangat tepat menjadi bahan referensi pembaca yang baru belajar aplikasi&amp;nbsp; ArcGIS 10.&lt;/p&gt;
 &lt;p&gt;Buku ini akan membahas:&lt;/p&gt;
 &lt;ul&gt;
 &lt;li&gt;Pengenalan ArcGIS 10&lt;/li&gt;
 &lt;li&gt;Proses Pengolahan Peta&lt;/li&gt;
 &lt;li&gt;Managemen Database pada ArcGIS&lt;/li&gt;
 &lt;li&gt;Membuat Layout Peta&lt;/li&gt;
 &lt;li&gt;Membuat Peta Jumlah Penduduk&lt;/li&gt;
 &lt;/ul&gt;</t>
  </si>
  <si>
    <t>b2c9bc1d-df6d-42b5-8692-230a7139614d</t>
  </si>
  <si>
    <t>Menjadi Pelukis Digital dengan CorelDraw X6 dan Photoshop CS6</t>
  </si>
  <si>
    <t>978-979-29-3564-6</t>
  </si>
  <si>
    <t>978-979-29-8266-4</t>
  </si>
  <si>
    <t>20.0 MB</t>
  </si>
  <si>
    <t>&lt;p&gt;Menggambar adalah kegiatan membentuk image atau gambar dengan menggunakan banyak pilihan teknik dan alat. Kegiatan ini bisa pula berarti membuat tanda-tanda tertentu di atas permukaan dengan mengolah goresan dari alat gambar. Peralatan yang sering digunakan untuk menggambar adalah pensil grafis, pena, kuas tinta, pensil warna, crayon, pensil konte, dan spidol. Perkembangan perangkat lunak grafis membuat kegiatan meng&amp;shy;gambar bisa pula dilakukan dengan sentuhan penuh alat-alat komputer. Di antara banyak perangkat lunak yang diguna&amp;shy;kan untuk menggambar, CorelDRAW dan Photoshop adalah dua perangkat lunak yang cukup populer. Saat ini CorelDRAW terbaru adalah CorelDRAW X6 sedangkan Photoshop terbaru adalah Photoshop CS6.&lt;/p&gt;
 &lt;p&gt;Buku &lt;em&gt;Menjadi Pelukis Digital dengan CorelDRAW X6 dan Photoshop CS6&lt;/em&gt; ini akan membahas cara membuat beberapa macam gambar dengan menggunakan kedua perangkat lunak tersebut. Pembuatan gambar akan dibagi menjadi 5 macam, yaitu membuat lukisan digital pemandangan, membuat lukisan digital manusia dan kartun, membuat lukisan digital tema, membuat lukisan digital benda di sekitar kita, mem&amp;shy;buat lukisan digital benda-benda travelling. Buku ini akan dibuat dengan meng&amp;shy;gunakan bahasa yang mudah dipahami dan disertakan gambar untuk mempermudah menguasai buku ini.&lt;/p&gt;
 &lt;p&gt;Lebih lengkap, buku ini akan membahas:&lt;/p&gt;
 &lt;ul&gt;
 &lt;li&gt;Bab 1 : Membuat Lukisan Digital Pemandangan&lt;/li&gt;
 &lt;li&gt;Bab 2 : Membuat Lukisan Digital Manusia dan Kartun&lt;/li&gt;
 &lt;li&gt;Bab 3 : Membuat Lukisan Digital Tema&lt;/li&gt;
 &lt;li&gt;Bab 4 : Membuat Lukisan Digital Benda di Sekitar Kita&lt;/li&gt;
 &lt;li&gt;Bab 5 : Membuat Lukisan Digital Benda-Benda Travelling&lt;/li&gt;
 &lt;/ul&gt;
 &lt;p&gt;&amp;nbsp;&lt;/p&gt;
 &lt;p&gt;&amp;nbsp;&lt;/p&gt;
 &lt;p&gt;&amp;nbsp;&lt;/p&gt;</t>
  </si>
  <si>
    <t>03ee23e2-ae9d-4b2d-acfb-61059e31cb77</t>
  </si>
  <si>
    <t>Paradoks Iman Kristen</t>
  </si>
  <si>
    <t>Pdt. Ishak Sugianto, S.Th</t>
  </si>
  <si>
    <t>978-979-29-1898-4</t>
  </si>
  <si>
    <t>978-979-29-8083-7</t>
  </si>
  <si>
    <t>&lt;p&gt;Banyak buku rohani Kristen yang membahas pertumbuhan iman Kristen dengan sangat baik. Namun, sangat jarang buku rohani yang mengupas tuntas berbagai fenomena dunia yang dapat menjadi penghalang utama pertumbuhan iman dalam kekristenan dewasa ini.&lt;br /&gt;
 Apakah pesta pora atau hedonisme bertentangan dengan kehidupan kita sebagai orang percaya? Atau apakah kehidupan orang Kristen identik dengan sengsara, penganiayaan, dan kekerasan dari pihak lain? Inilah contoh-contoh paradoks dalam kekristenan yang selalu membuat kita bertanya-tanya. Hal ini tentunya membuat kita mencari dan terus mencari jawaban atas hal-hal yang membuat kita ragu dan tidak tahu arti kekristenan yang sebenarnya. Selanjutnya, yang kita dapati hanyalah kita semakin bingung karena berbagai versi jawaban yang berbeda.&lt;br /&gt;
 Temukan jawabannya dalam buku ini yang mengupas tuntas seputar paradoks dalam kehidupan kekristenan, dan yang pasti akan menginspirasi dan mengubah paradigma dan kehidupan Anda. Dengan demikian, Anda dapat memiliki iman yang mengalahkan dunia dan menjadi serupa dengan karakter Kristus yang mengubahkan.&lt;/p&gt;</t>
  </si>
  <si>
    <t>5eb82064-ccd6-4099-b5e8-e8dd0e033fdd</t>
  </si>
  <si>
    <t>Pelayanan Anak Yang Holistik</t>
  </si>
  <si>
    <t>Tri Budiardjo</t>
  </si>
  <si>
    <t>978-979-29-1949-3</t>
  </si>
  <si>
    <t>978-979-29-8243-5</t>
  </si>
  <si>
    <t>&lt;p&gt;KITA sepakat bahwa anak sangat penting dalam pandangan Tuhan, bangsa, dan gereja. Anak juga penting bagi masa depan sebab merekalah yang nantinya memiliki, memenuhi, dan mengisinya. Menjadikan gereja sebagai lembaga pelayanan yang child friendly, yang membuat anak-anak senang berada di dalamnya, adalah panggilan nyata yang harus segera dijawab. Selain itu, kita tidak boieh menyangkal pentingnya anak, balk secara teologis, sosiologis, dan strategis.&lt;/p&gt;
 &lt;p&gt;Anak dan bunianya sebagai Fokus Kepedulian dan Pemberdayaan Generasi Baru&lt;/p&gt;
 &lt;p&gt;Akan tetapi, kenyataannya kita sering kali melihat sepertinya anak tidak diperlakukan sebagaimana layaknya. Mereka kehilangan hak mereka dan diabaikan. Anak-anak yang seharusnya mendapat perlindungan justru mengalami kekerasan. Itu sebabnya, di tengah karut-marut potret kehidupan anak di Indonesia, kita perlu membangkitkan kembali kesadaran masyarakat, terlebih umat kristiani dan gereja, pada panggilan yang sungguh mulia, yaitu membangun generasi dan menjadi pembela kepentingan anak.&lt;br /&gt;
 Pelayanan Anak yang Holistik ditulis sebagai salah satu upaya untuk mewujudkan maksud tersebut. Sesuai dengan temanya, buku ini sangat tepat dijadikan referensi bagi orangtua, praktisi pelayanan anak, pelayanan Sekolah Minggu, dan semua yang terkait dengan pelayanan anak seperti pendidik, gembala jemaat, aktivis anak, dan masyarakat pada umumnya.&lt;br /&gt;
 &amp;nbsp;&lt;/p&gt;</t>
  </si>
  <si>
    <t>58d26e6e-d9f7-44a3-a7db-ebf0c342312b</t>
  </si>
  <si>
    <t>Salon Kecantikan Jiwa</t>
  </si>
  <si>
    <t>Pdt. Paulus Wiratno, M. Div</t>
  </si>
  <si>
    <t>978-979-29-1967-7</t>
  </si>
  <si>
    <t>978-979-29-8319-7</t>
  </si>
  <si>
    <t>&lt;p&gt;Salon Kecantikan Jiwa menyajikan langkah-langkah praktis untuk memiliki jiwa yang sehat dan hidup yang berbahagia. Penulis menggunakan dasar kebenaran Alkitab untuk membahas hal-hal yang diperlukan untuk merawat jiwa dengan baik. Selain itu, penulis juga menyampaikan cara mengatasi berbagai hal buruk yang dapat merusak jiwa seperti sakit hati, kelicikan hati, kebencian dan kepahitan hati sehingga manusia batiniah kita tetap indah dan sehat di hadapan Tuhan.&lt;/p&gt;</t>
  </si>
  <si>
    <t>98c4778a-ddc2-41ff-8a65-987da16dcdcd</t>
  </si>
  <si>
    <t>Sekolah Kehidupan</t>
  </si>
  <si>
    <t>Pdt. Jonar T.H. Situmorang, MA.</t>
  </si>
  <si>
    <t>978-979-29-1946-2</t>
  </si>
  <si>
    <t>978-979-29-8107-0</t>
  </si>
  <si>
    <t>&lt;p&gt;Buku ini mengajarkan pengalaman adalah sekolah kehidupan yang mengajarkan pelajaran yang sangat berharga. Itulah sebabnya ada peribahasa yang berkata, &amp;ldquo;Pengalaman adalah guru terbaik.&amp;rdquo; Dari pengalaman itu, kita bisa belajar banyak. Pengalaman adalah sekolah kehidupan yang tidak didapatkan dan tidak diajarkan di bangku sekolah mana pun.&lt;br /&gt;
 Pelajaran melali pengalaman hidup itu mengajak kita untuk bercermin kembali, sehingga dapat mengevaluasi kesalahan atau kekurangan yang pernah kita buat sebelumnya. Jikalau perbuatan itu salah, kita perlu memperbaikinya. Namun, sebaliknya apabila itu kurang, kita perlu meningkatkannya.&lt;/p&gt;</t>
  </si>
  <si>
    <t>e599dadd-8c73-4ff7-97ce-fca3ffe06185</t>
  </si>
  <si>
    <t>Selamat Tinggal Penyakit</t>
  </si>
  <si>
    <t>978-979-29-2809-9</t>
  </si>
  <si>
    <t>978-979-29-8026-4</t>
  </si>
  <si>
    <t>&lt;p&gt;Dalam buku &amp;ldquo;Selamat Tinggal Penyakit!&amp;rdquo; Felix Wibowo, penulis buku ini, sedang menuturkan hidup, iman, kehausan akan Tuhan, harapan, dan kekagumannya akan kasih Bapa di dalam Yesus Kristus. Semua itu mengalir dari lubuk hatinya dan menjadi berkat. Mazmur adalah salah satu buku yang dikaguminya. Seperti Daud rela diproses oleh Tuhan, demikian pula Felix memahami bahwa Tuhan berada di atas segala-galanya, Tuhan sedang berproses dalam hidupnya untuk membuka kapasitas hidup, iman, harapan, dan kasihnya yang lebih lagi dalam kehidupannya untuk tujuan ilahi yang lebih besar daripada takdir dirinya. &amp;ldquo;Serahkanlah hidupmu ke&amp;not;pada TUHAN dan percayalah kepadaNya dan Ia akan bertindak&amp;rdquo; (Mzm.37:4).&lt;br /&gt;
 Selamat membaca. Buku ini memberi inspirasi baru dalam hidup Anda untuk percaya dan berserah hanya kepada-Nya. Tuhan akan bertindak!&lt;/p&gt;</t>
  </si>
  <si>
    <t>bf537dca-0c80-48e4-a07f-5c23e45c7ed8</t>
  </si>
  <si>
    <t>Setitik Air Penyejuk Jiwa</t>
  </si>
  <si>
    <t>Sulistyanto</t>
  </si>
  <si>
    <t>978-979-29-1947-9</t>
  </si>
  <si>
    <t>978-979-29-8227-5</t>
  </si>
  <si>
    <t>&lt;p&gt;Buku ini mengajarkan kepada kita hal-hal positif yang terjadi di sekitar kita, yang berkaitan dengan firman Tuhan. Apabila pengalaman hidup tidak dituliskan tentu akan hilang begitu saja. Setiap kali menghadapi suatu peristiwa, alangkah baiknya apabila kita senantiasa mengaitkannya dengan firman Tuhan, lalu merenungkan hikmat tersebunyi di balik peristiwa tersebut.&lt;br /&gt;
 Pelajaran melalui pengalaman hidup itu mengajak kita untuk bercermin kembali, sehingga dapat mengevaluasi kesalahan atau kekurangan yang pernah kita buat sebelumnya. Jikalau perbuatan itu salah, kita perlu memperbaikinya. Namun, sebaliknya apabila itu kurang, kita perlu meningkatkannya.&lt;/p&gt;</t>
  </si>
  <si>
    <t>dc28daa4-0bc2-4fc7-b676-5bddc7202caf</t>
  </si>
  <si>
    <t>Sukses Seutuhnya</t>
  </si>
  <si>
    <t>978-979-29-2807-5</t>
  </si>
  <si>
    <t>978-979-29-8366-1</t>
  </si>
  <si>
    <t>&lt;p&gt;Buku ini berisi renungan singkat untuk setahun (366 hari) yang ditulis oleh Xavier Q. Pranata. Melalui pengalaman pribadi penulis maupun beberapa kutipan dari buku yang ditulis orang lain sebagai kutipan serta berbagai kisah lain, baik dari Alkitab maupun dari tokoh-tokoh dunia, penulis menyusun buku renungan ini untuk memberikan penguatan dan dijadikan renungan bagi para penguasaha sehingga mereka banyak belajar melalui kisah-kisah tersebut. Seperti kebanyakan renungan lain, setiap renungan selalu diawali oleh ayat Alkitab yang berhubungan dengan topik renungan di setiap tanggal. Selain itu, juga diakhiri dengan doa singkat untuk mengakhiri renungan.&lt;/p&gt;</t>
  </si>
  <si>
    <t>34ca8a7c-f04d-4881-b6b5-d2d6cf9e53ba</t>
  </si>
  <si>
    <t>Sumeleh Untuk Menang</t>
  </si>
  <si>
    <t>Obaja Tanto Setiawan</t>
  </si>
  <si>
    <t>978-979-29-1893-9</t>
  </si>
  <si>
    <t>978-979-29-8309-8</t>
  </si>
  <si>
    <t>980.5 kB</t>
  </si>
  <si>
    <t>&lt;p&gt;Apa yang Anda lakukan ketika hidup Anda penuh dengan pergumulan? Apakah Anda putus asa dan marah dengan Tuhan atau berserah dan pantang menyerah? Apakah Anda ingin menjadi pemenang atas semua pergumulan dalam kehidupan orang percaya, seperti Daud dan Ayub? Atau ingin menilik rahasia mereka untuk menjadi lebih dari pemenang? Buku inilah jawaban bagi Anda! Mereka dapat menjadi lebih dari pemenang karena karakter sumeleh yang mereka miliki. Inilah karakter yang Allah inginkan untuk ada dalam diri setiap orang percaya. Dia membentuk anak-anak-Nya dengan berbagai pencobaan hidup dan Dia ingin anak-anak-Nya menang atas setiap pergumulan itu dengan bersikap sumeleh kepada-Nya dan bekerja keras. Bacalah buku ini dan terapkanlah dalam kehidupan Anda. Namun, sumeleh saja tidak cukup! Allah ingin Anda untuk bekerja keras dan mengandalkan Dia dalam segala hal. Inilah rahasia kesuksesan anak-anak Allah! &amp;bull;&lt;/p&gt;</t>
  </si>
  <si>
    <t>ac2554c1-7fd7-4700-b716-1d14d88553a2</t>
  </si>
  <si>
    <t>Taklukkan Rasa Takutmu</t>
  </si>
  <si>
    <t>978-979-29-1982-0</t>
  </si>
  <si>
    <t>978-979-29-8007-3</t>
  </si>
  <si>
    <t>&lt;p&gt;Ketika orang jauh dari Tuhan, mereka akan merasa bahwa hidup tidak berarti dan mudah dicekam rasa takut, bahkan sampai muncul rasa takut yang tidak perlu. Sering kali yang terjadi adalah pupusnya harapan dan impian hanya karena dihalangi rasa takut. Buku ini membantu orang-orang yang selama ini sering dikalahkan oleh rasa takut mereka untuk berani menghadapi rasa takut tersebut.&lt;br /&gt;
 &amp;nbsp;&lt;/p&gt;</t>
  </si>
  <si>
    <t>0253dc76-42b0-4d66-91d0-d409a01cadbf</t>
  </si>
  <si>
    <t>Totally For Jesus 2</t>
  </si>
  <si>
    <t>Sariwati Goenawan</t>
  </si>
  <si>
    <t>978-979-29-1908-0</t>
  </si>
  <si>
    <t>978-979-29-8210-7</t>
  </si>
  <si>
    <t>&lt;p&gt;Bagaimana kehidupan Anda selama ini? Apakah Anda melibatkan Tuhan dalam setiap bagian kehidupan Anda? Lalu, apa pengalaman yang Anda dapatkan?&lt;/p&gt;
 &lt;p&gt;Ketika kita melibatkan Tuhan dalam kehidupan kita, banyak hal berharga akan kita alami dan peroleh. Bahkan tidak jarang kita mengalami hal-hal yang ajaib dan luar biasa. Totally for Jesus 2 adalah kumpulan pengalaman yang mengajak kita untuk mengerti betapa besar kasih Yesus kepada kita. Pembaca dapat menggali lebih dalam lagi dan mempunyai penga-laman pribadi bersama Yesus. Buku ini juga mengingatkan bahwa Allah turut bekerja dan berbi-cara melalui kegiatan sehari-hari, bahkan di tengah tantangan hidup yang menempa kita sehingga kita dimampukan untuk hidup `Totally for Jesus&amp;#39;. Kiranya, kumpulan pengalaman dalam buku ini bisa membantu Anda untuk mengenal Yesus semakin dekat dan membuat Anda semakin percaya kepada-Nya karena Dia akan selalu ada dalam segala aspek hidup kita.&lt;/p&gt;
 &lt;p&gt;&amp;nbsp;&lt;/p&gt;</t>
  </si>
  <si>
    <t>772ae72d-7f8d-471d-8bd8-84226064cc68</t>
  </si>
  <si>
    <t>Trinity Of God</t>
  </si>
  <si>
    <t>Pdt. Jenus Junimen, S. Th</t>
  </si>
  <si>
    <t>978-979-29-1965-3</t>
  </si>
  <si>
    <t>978-979-29-8096-7</t>
  </si>
  <si>
    <t>&lt;p&gt;Buku ini memaparkan mengenai doktrin Allah Tritunggal. Bab pertama buku ini berisi mengenai pandangan awal para teolog mengenai konsep Allah Tritunggal. Topik masing-masing Pribadi Allah Tritunggal (Allah Bapa, Allah Putra, dan Roh Kudus) masing-masing dibahas pada bab yang terpisah. Buku ini juga berisi mengenai pandangan-pandangan yang menyimpang mengenai Trinitas, sejak zaman dulu maupun pada masa modern. Namun, selain pandangan-pandangan yang menyimpang mengenai doktrin trinitas (terutama pandangan Frans Donald), penulis juga memaparkan fakta-fakta dalam Alkitab yang mematahkan penyimpangan tersebut.&lt;/p&gt;</t>
  </si>
  <si>
    <t>21096d0f-dc93-4435-9d12-a263bf6fe26e</t>
  </si>
  <si>
    <t>Via Dolorosa Membawa Kemenangan</t>
  </si>
  <si>
    <t>Pdt. Jonar T. H. Situmorang, M. A</t>
  </si>
  <si>
    <t>978-979-29-1900-4</t>
  </si>
  <si>
    <t>978-979-29-8101-8</t>
  </si>
  <si>
    <t>&lt;p&gt;Seruan-seruan tersebut keluar dari seseorang yang tampak lemah Seruan-seruan tersebut seolah isyarat bahwa Dia menyerah Namun sebaliknya, seruan-seruan tersebut adalah seruan kemenangan terbesar sepanjang sejarah&lt;/p&gt;
 &lt;p&gt;Dihujani ketidakadilan, siksaan, penghinaan, dan dipermalukan di hadapan begitu banyak orang, Yesus tidak pernah mengeluh. Meski menanggung penderitaan yang sangat berat, Dia tetap bersaksi dan mengajarkan kebenaran. Tidak ada seorang pun yang mampu menemukan kesalahan pada-Nya. Namun, firman Tuhan harus digenapi, dan Yesus harus disalibkan. Yesus harus menanggung hukuman terkeji sepanjang sejarah manusia. Dia diperlakukan layaknya penjahat, dan memikul hukuman atas dosa yang tidak diperbuat-Nya. Kasih-Nya kepada manusia begitu luar biasa. Di kayu salib itulah, Yesus mengucapkan tujuh perkataan terakhir sebelum Dia menyerahkan nyawa-Nya ke Tuhan.&lt;br /&gt;
 Dalam buku ini, pembaca diajak untuk mencermati tujuh perkataan Yesus di kayu salib. Walaupun dunia menganggap perkataan tersebut sebagai pertanda kekalahan Yesus, kita akan melihat bagaimana perkataan tersebut justru merupakan seruan-seruan kemenangan Yesus. Seruan tersebut pertanda kemenangan terbesar sepanjang sejarah.&lt;br /&gt;
 Pdt. Jonar T. H. Situmorang tidak hanya mengulas secara kronologis kisah penderitaan Yesus, hingga penyaliban, kematian, dan kebangkitan-Nya. Penulis ini juga mengajak pembaca untuk melihat makna sesungguhnya dari tujuh perkataan Yesus di kayu salib. Pembahasannya yang terperinci semakin memperlihatkan kemuliaan dan kebesaran kasih Tuhan atas manusia.&lt;/p&gt;</t>
  </si>
  <si>
    <t>9a8e7e8a-d047-4385-be82-486254aff487</t>
  </si>
  <si>
    <t>Vitamin Penyegar Iman</t>
  </si>
  <si>
    <t>Inggrid Tan</t>
  </si>
  <si>
    <t>978-979-29-1889-2</t>
  </si>
  <si>
    <t>978-979-29-8077-6</t>
  </si>
  <si>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</si>
  <si>
    <t>e03f0b42-1c28-440b-ad83-27eb04a8fcd5</t>
  </si>
  <si>
    <t>Walking A Better Life</t>
  </si>
  <si>
    <t>Purim Marbun, M. Th.</t>
  </si>
  <si>
    <t>978-979-29-1954-7</t>
  </si>
  <si>
    <t>978-979-29-8335-7</t>
  </si>
  <si>
    <t>29783895-37b0-40de-8428-a0d9a9a5d2fb</t>
  </si>
  <si>
    <t>Wow! I`m A Pastor`s Wife!</t>
  </si>
  <si>
    <t>Fifi Sarah T.</t>
  </si>
  <si>
    <t>978-979-29-1933-2</t>
  </si>
  <si>
    <t>978-979-29-8034-9</t>
  </si>
  <si>
    <t>&lt;p&gt;Menjadi Pastor&amp;#39;s wife (istri pendeta) ternyata tidaklah mudah. Hal ini dialami oleh Fifi Sarah Tedjasukmana. Ia tidak pernah menyangka akan menjalani hidupnya sebagai istri seorang hamba Tuhan. Di tengah pergumulan pribadinya, ia masih harus menjalani kehidupan yang tidak mudah dalam mendampingi suami memulai jemaat di daerah yang asing baginya. Ia juga harus meninggalkan orang-orang yang ia kasihi di kota asalnya, membantu jemaat dalam pergumulan mereka, belum lagi menghadapi tuntutan, celaan, atau perkataan-perkataan miring yang ditujukan padanya. Akan tetapi, Fifi Sarah Tedjasukmana membuktikan bahwa di balik segala tantangan sebagai istri hamba Tuhan, ada anugerah dan kekuatan dari Tuhan. Melalui kisah Fifi Sarah Tedjasukmana, para wanita kembali diingatkan bahwa Tuhan mempersiapkan mereka untuk hal-hal luar biasa sebagai penolong pria. Inspirasi dalam buku ini tidak hanya cocok bagi para istri hamba Tuhan, tetapi juga bagi setiap wanita untuk lebih menyadari panggilan dan rencana Tuhan bagi mereka.&lt;/p&gt;
 &lt;p&gt;&amp;nbsp;&lt;/p&gt;</t>
  </si>
  <si>
    <t>20b1d1d1-ee92-48e6-8be0-6e7f09b445dd</t>
  </si>
  <si>
    <t>100 Cerita Alkitab untuk Anak-anak</t>
  </si>
  <si>
    <t>978-979-29-1819-9</t>
  </si>
  <si>
    <t>978-979-29-8062-2</t>
  </si>
  <si>
    <t>&lt;p&gt;Tentu menyenangkan mengajarkan sesuatu kepada anak-anak melalui cerita. Dengan cerita, orangtua dapat menanamkan nilai-nilai moral kepada anak-anak. Selain itu, sangat panting mengajarkan firman Tuhan sejak dini. Hanya saja, kadang orangtua ataupun guru Sekolah Minggu mengalami kesulitan dengan terbatasnya sumber atau bahan cerita. Namun, sebenarnya kita memiliki sumber cerita yang tidak akan pernah habis, yaitu Alkitab. Di dalamnya ada ratusan cerita menarik yang sarat dengan pesan dan makna serta tak lekang oleh waktu. Bagaimana cara menyampaikan cerita-cerita itu kepada anak-anak?&lt;br /&gt;
 100 Cerita Alkitab untuk Anak-anak akan membantu Anda, baik orangtua maupun guru Sekolah Minggu untuk mengajarkan firman Tuhan kepada anak-anak. Melalui gaya penceritaan sederhana dan dilengkapi dengan ilustrasi gambar yang menarik, buku ini tentu akan disukai oleh anak-anak Anda. Buku ini juga akan menjadi pemberian terbaik bagi mereka. Sekarang, Anda tidak akan lagi mengalami kesulitan untuk bercerita kepada anak-anak Anda.&lt;/p&gt;</t>
  </si>
  <si>
    <t>daf6000f-cdc6-401a-8ff3-563e8b2a05ac</t>
  </si>
  <si>
    <t>100 Kisah Yang Menyentuh Kalbu Anda</t>
  </si>
  <si>
    <t>978-979-29-1157-2</t>
  </si>
  <si>
    <t>978-979-29-8367-8</t>
  </si>
  <si>
    <t>&lt;p&gt;KEDAMAIAN atau rasa damai kadang-kadang sulit didapat karena perang atau peperangan. Terbukti, menurut suatu penclitian sejarah, dalam kurun waktu 4.00() tahun, ternyata waktu yang benar-benar hehas dari perang hanya 268 tahun. Namun demikian, Yesus berkata, &amp;quot;Berbahagialah orang yang membawa damai, karena mereka akan disebut anak-anak Allah&amp;quot; (Matius 5:9). Itulah pesan dalam salah satu kisah di antara seratus kisah dalam seri buku ini.&lt;br /&gt;
 Buku 100 KISAH YANG MENYENTUH KALBU ini adalah seri yang ke enam. Seperti dalam buku-buku yang terdahulu, dalam buku ini penulis memadukan antara kisah, kata-kata mutiara, dan ayat Firman Tuhan yang mendukung. Kiranya buku ini&amp;mdash;seperti buku seri pendahulunya &amp;mdash; bisa bermanfaat bagi setiap pembaca yang menyukai kisah atau ilustrasi; juga bagi Anda yang punya profesi di bidang public speaking (berkhotbah, memberi seminar dan mengajar) maupun para penulis dan wartawan yang membutuhkan kisah untuk membumbui tulisannya.&lt;/p&gt;</t>
  </si>
  <si>
    <t>50e05216-acc9-4650-bc0d-e428c851f402</t>
  </si>
  <si>
    <t>100 Touching Stories</t>
  </si>
  <si>
    <t>978-979-29-1820-5</t>
  </si>
  <si>
    <t>978-979-29-8368-5</t>
  </si>
  <si>
    <t>&lt;p&gt;&amp;quot;Bacalah buku ini, resapi dan alami maknanya. Anda pasti akan dikuatkan dan diberkati!&amp;quot; Yosafat H. Prawiro, M. A. (Minister Gereja Oikos Sydney - Place Of Hope, Sydney).&lt;/p&gt;
 &lt;p&gt;&amp;quot;Buku ini bisa menjadi salah satu yang membawa Anda menjadi kuat, dewasa, dan sukses.&amp;quot; Daniel Ong (Senior Minister IFC, Perth).&lt;br /&gt;
 &amp;quot;Setiap buku Pak Xavier yang saya baca selalu menjadi berkat yang luar biasa dalam kehidupan saya secara pribadi. Saya yakin dan percaya kalau buku ini pun akan menjadi berkat bagi kita semua. Another book, another masterpiece. Well done, Pak Xavier.&amp;quot; Harun (Transform World, Singapore).&lt;br /&gt;
 &amp;quot;Buku ini mempunyai kekayaan itu di dalamnya. Bacalah dan kenali kebenaran yang diajarkannya. Anda tidak akan rugi membeli buku ini. Tidak percaya, buktikan sendiri.&amp;quot; Pdt. Yohanes Heryjanto S.Th, M.A. (ROCK Ministry, Malaysia).&lt;br /&gt;
 &amp;quot;Satu buku yang menarik dan mendatangkan inspirasi, cocok untuk dijadikan bahan perenungan&amp;quot; Jacub Suria (Minister of Go, Singapore).&lt;br /&gt;
 &lt;br /&gt;
 Hidup merupakan ukiran setiap kisah manusia. Di dalamnya terpahat berbagai pelajaran berharga untuk membuat manusia Iebih bijak menjalani hidup. 100 Touching Stories menyuguhkan kisah-kisah yang akan menyentuh hati Anda. Membacanya akan membawa Anda kepada perenungan yang mendalam atas makna hidup ini. Setiap kisah dalam buku ini akan mendatangkan berkat bagi Anda&lt;/p&gt;</t>
  </si>
  <si>
    <t>67315b09-eb8f-49d5-acc5-e25b10484fb4</t>
  </si>
  <si>
    <t>101 Humor Kece</t>
  </si>
  <si>
    <t>Christian Wahyu Lasut, STh., MA.</t>
  </si>
  <si>
    <t>978-979-29-1863-2</t>
  </si>
  <si>
    <t>978-979-29-7960-2</t>
  </si>
  <si>
    <t>&lt;p&gt;KeCelaKaan hebat terjadi antara bis Kota dan sepeda motor &amp;quot;bebeK&amp;quot;. pengguna sepeda motor &amp;quot;bebek&amp;quot; meninggal dunia di tempat Kejadian. Dalam ibadah pemakaman Pendeta berKata: &amp;quot;Tuhan yang member&amp;#39;, &amp;quot;bebek&amp;quot; yang mengambii.&amp;quot;&lt;br /&gt;
 &amp;quot;Hati an gembira membuat muka berseri-seri,... CrIzm. 15:13)&lt;br /&gt;
 Cerita humor tidak pernah lekang oleh waktu. Cerita humor bisa menjadi jembatan yang baik untuk membuka jalan perkenalan atau berkomunikasi dengan orang lain. Cerita humor juga bisa menghibur diri kita atau orang lain ketika mengalami kejenuhan. Humor yang ceria bisa menyegarkan jiwa yang mulai jenuh dengan rutinitas kehidupan ini. Ketawa ceria merupakan Kumpulan humor segar yang akan membuat hat&amp;#39; Anda gembira sehingga Muka Anda ceria. BuKu ini bisa menjadi teman Anda untuk mengisi danm melewati waktu luang Anda. BUKU ini membantu MenyegarKan kejenuhan Anda di tengah-tengah Kesibukan. TemuKanlah Keceriaan setiap saat melalui buku ini. lagi haMba Tuhan, buku ini sangat menolong untuk memperKaya illustrasi pengajaran Anda.&lt;/p&gt;</t>
  </si>
  <si>
    <t>569f53e9-3e2d-4370-b0ad-bd298fd54b8e</t>
  </si>
  <si>
    <t>2012: Akhir Zaman Atau Zaman Baru?</t>
  </si>
  <si>
    <t>Harold V. Lolowang</t>
  </si>
  <si>
    <t>978-979-29-1162-6</t>
  </si>
  <si>
    <t>978-979-29-8049-3</t>
  </si>
  <si>
    <t>&lt;p&gt;banyak orang percaya kalender Maya berusia dua ribu tahun itu lebih akurat dibanding kalender Gregorian berusia lima ratus tahun yang kita gunakan sekarang. Kictmat 2012: Invcstigctsi Akhir Zaman, Lawrence E. Joseph. hal. 14&lt;br /&gt;
 Ramalan tentang akhir zaman memang bukan hal baru Buku Lawrence Joseph berjudul Kramat 2012- Investigasi Akhir Zaman hanyalah satu di antara banyak buku yang turut menyodorkan argumentasi ilmiah dan komprehensif perihal ramalan kiamat 2012. Riset Lawrence bertolak dari kalender Maya kuno berdasarkan observasi astronomi selama dua milenia. Menurut mereka, akhir zaman akan jatuh pada 13.0 0.0.0 atau 21 Desember 2012. Kabar buruknya, ramalan ini ternyata berkorelasi erat dengan aktivitas Matahari, benda-benda angkasa, dan planet-planet, termasuk Bumi. Dan, semua ini mengancam eksistensi Bumi. Para ilmuwan, astronom, arkeolog, bahkan paranormal angkat bicara. Wacana mengenai hal ini pun menguat di kalangan masyarakat setelah film 2012 besutan Roland Emmerich tayang di layar lebar. Buku 2012: Akhir Zaman atau Zaman Baru? ini ditulis bukan sekadar untuk memberitahukan ramalan-ramalan menakutkan dari para ahli tentang akhir Bumi pada 2012. Buku ini justru menambahkan dimensi baru &amp;quot;kabar sukacita&amp;quot; bahwa Yesus Tuhan kita yang menguasai bumi dan surga senantiasa menyertai kita sampai pada kesudahan alam. Jadi, benarkah 2012 menjadi tahun terakhir peradaban manusia Bumi ataukah permulaan zaman baru? Ada apa di balik isu kiamat 2012? Ataukah prediksi ini hanyalah konspirasi yang berlatar bisnis dan ideologi belaka? Dan yang terpenting, sebagai orang Kristen, bagaimana kita harus bersikap? Layakkah kita mempertaruhkan iman kita hanya demi janji dan ramalan manusia?&lt;br /&gt;
 Buku ini menjawabnya untuk Anda!&lt;/p&gt;
 &lt;p&gt;&amp;nbsp;&lt;/p&gt;</t>
  </si>
  <si>
    <t>060f6b22-0b02-43cd-9919-7010aea2066d</t>
  </si>
  <si>
    <t>25 Sulap Asyik dan Menarik</t>
  </si>
  <si>
    <t>978-979-29-1861-8</t>
  </si>
  <si>
    <t>978-979-29-8063-9</t>
  </si>
  <si>
    <t>&lt;p&gt;Sulap ialah satu bentuk hiburan adalah permainan yang bisa ditampilkan dalam bentuk sulap. Apabila Anda menyukai sulap dan hingga seKarang hanya sebatas sebagai penikmat permainan itu, Kini Anda pun bisa mempelajari dan mempraktikkannya. Dengan demikian, Anda bisa menghibur teman-teman atau orang lain pada Icesempatan tertentu, seperti liburan, ulangtahun, pesta, dan lainnya.&lt;br /&gt;
 Melalui buicu ini Anda dapat mempelajari dan mempraktikkan 25 permainan sulap yang asyik dan menarik. Setiap permainan sulap dalam buku ini menggunakan peralatan yang sederhana, mudah dipraktikan, dan tidak membosankan. Anda aKan dapat membuat tutup botol melaYang di udara, memunculkan saputangan dan kartu dari udara, menyobek Kartu dan mengembaliKannya dalam Keadaan utuh, melepaskan diri dari ikatan, dan permainan seru lainnya. Dengan KeteraMpilan bermain sulap,Anda dapat menambah teman, relasi, dan mungKin saja penghasilan.&lt;/p&gt;</t>
  </si>
  <si>
    <t>715a0b9f-db0a-493c-8abe-024f36f9dfb1</t>
  </si>
  <si>
    <t>366 Penguat Hidup</t>
  </si>
  <si>
    <t>Richard Tri Gunadi Raharjo</t>
  </si>
  <si>
    <t>978-979-29-1841-0</t>
  </si>
  <si>
    <t>978-979-29-8189-6</t>
  </si>
  <si>
    <t>&lt;p&gt;Hidup miskin bukanlah hal yang memalukan, yang memalukan adalah hidup miskin dan tidak mempunyai semangat yang tinggi untuk mengubah nasib.&lt;br /&gt;
 Memegang posisi yang rendah tidaklah mengerikan, yang mengerikan adalah memiliki posisi rendah clan tidak mau meningkatkan kemampuan diri.&lt;br /&gt;
 Menjadi tua tidaklah menyedihkan, yang menyedihkan adalah menjadi tua dan telah menyia-nyiakan kemampuan hidup yang telah dijalani.&lt;br /&gt;
 Mati bukanlah hal yang menakutkan, yang menakutkan adalah mati tanpa memberi arti kepada orang lain.&lt;br /&gt;
 &amp;mdash; Pcpatah Tiongkok &amp;mdash;&lt;br /&gt;
 V 366 Penguat Hidup berisi renungan yang menginspirasi, memotivasi, bahkan menguatkan bagi siapa saja yang membaca, bagi semua kalangan yang ingin mengenal dan belajar apa itu Kristen dan bagaimana cara mengenal dan menyembah Tuhan dengan cara yang sesuai firman Tuhan. Buku ini jugs bisa membantu Anda yang sedang patah semangat, merasa Ietih dan tidak berdaya menghadapi persaingan hidup supaya memiliki cara pikir positif di tengah krisis. Tuhan melahirkan Anda untuk menjadi pemenang.,Spber6t apa pun masalah Anda, itu semua masih sesuai dengan kekuatan yang Anda miliki karena Tuhan tidak akan memberikan masalah melebihi kekuatan yangAnda punyai.&lt;/p&gt;
 &lt;p&gt;&amp;nbsp;&lt;/p&gt;</t>
  </si>
  <si>
    <t>1379ca9e-cd7c-4dcc-9100-1c10df0510fe</t>
  </si>
  <si>
    <t>44 Refleksi Penggugah Jiwa</t>
  </si>
  <si>
    <t>Immanuel Kristo</t>
  </si>
  <si>
    <t>978-979-29-1198-5</t>
  </si>
  <si>
    <t>978-979-29-8066-0</t>
  </si>
  <si>
    <t>&lt;p&gt;Manusia bisa pandai karena giat dan tekun belajar. Manusia bisa menjadi kaya karena bekerja keras. Manusia menjadi bijak karena bela jar dari kehidupan ini. Berbagai persoalan kehidupan dan perilaku manusia yang begitu kompleks dalam usahanya untuk survive dalam kehidupan ini bisa menjadi bahan pembelajaran berharga. Untuk itu, ada saat dalam kehidupan, kita perlu berhenti sejenak dari aktivitas kita untuk melakukan refleksi kehidupan. Refleksi kehidupan menolong kita memahami berbagai hal yang ada dan terjadi di sekitar kita serta peran kita di dalamnya. Kita kehilangan banyak hal berharga dalam kehidupan ini jika kita tidak mau merefleksi kehidupan kita. Kita hidup, tetapi pada hakikatnya kita sudah mati. Kata &amp;quot;mati&amp;quot; dipilih untuk mengungkapkan ketidakpedulian kita terhadap hidup kita sendiri, orang-orang di sekitar kita, dan hal-hal di sekitar kita.&lt;br /&gt;
 Buku 44 Refleksi Penggugah Jiwa mengungkapkan berbagai hal dan perilaku orang yang bisa Anda pakai sebagai bahan refleksi kehidupan. Buku ini ibarat cermin bagi Anda untuk melihat kehidupan pribadi Anda. Jiwa Anda akan digugah untuk lebih peka dan peduli terhadap berbagai hal dalam kehidupan ini. Penulis menyajikan secara praktis sehingga mudah dipahami. Buku ini sederhana, tetapi memiliki nilai kehidupan yang dalam. Anda diajak untuk menertawakan kebodohan atau mengejek kekurangan yang ada dalam hidup Anda tanpa Anda merasa dihakimi. Anda akan menjadi lebih bijak dengan buku ini.&lt;br /&gt;
 &amp;nbsp;&lt;/p&gt;</t>
  </si>
  <si>
    <t>84a8481c-e7c0-40e3-a1dc-6579db5e40fc</t>
  </si>
  <si>
    <t>546 Pertanyaan yang Sering Ditanyakan Orang Kristen</t>
  </si>
  <si>
    <t>978-979-29-1817-5</t>
  </si>
  <si>
    <t>978-979-29-8160-5</t>
  </si>
  <si>
    <t>&lt;p&gt;Banyak orang Kristen yang sebenarnya membutuhkan jawaban atas pertanyaan-pertanyaan dasar tentang imannya. Kegalauan demi kegalauan menumpuk dalam benak mereka karena tidak ada jawaban yang bisa mereka diperoleh. Kegalauan itu memuncak pada sikap yang salah. Banyak orang Kristen yang salah melangkah karena ketidaktahuan mereka.&lt;br /&gt;
 Buku ini menggunakan metode tanya jawab untuk mengupas pokok-pokok iman yang mendasar dari keyakinan kita. Dengan latar belakang pendidikannya sebagai Magister Theologiae, Pdm. Markus Suyadi mencoba memberi jawaban atas berbagai pertanyaan tentang iman Kristen. Pengalaman pelayanannya di lingkungan Gereja Pentakosta di Indonesia memberi warna yang khas dari setiap jawaban yang diberikannya.&lt;br /&gt;
 Dengan demikian, buku ini diharapkan dapat memberi bimbingan kepada segenap pembaca yang ingin mencari jawaban atas pertanyaan di seputar kehidupan iman Kristen. Bimbingan ini akan mendorong setiap orang Kristen untuk dapat hidup benar di hadapan Tuhan dan memiliki pengetahuan yang memadai untuk tidak menjalani kehidupan yang penuh dengan nilai-nilai yang bertentangan dengan firman Tuhan.&lt;/p&gt;</t>
  </si>
  <si>
    <t>e09a3ca1-6224-4d2a-a1fd-2b8db5aaadb8</t>
  </si>
  <si>
    <t>Anak-anak: Generasi Terpinggirkan?</t>
  </si>
  <si>
    <t>Tri Budiardjo, S. E., M. Th., M. A.</t>
  </si>
  <si>
    <t>978-979-29-1860-1</t>
  </si>
  <si>
    <t>978-979-29-8244-2</t>
  </si>
  <si>
    <t>&lt;p&gt;Satu hal yang perlu kita prihatinkan saat ini adalah persoalan anak-anak. Bagaimana tidak, berbagai pemberitaan di media menyangkut tindak kriminal yang terjadi pada anak-anak sering kali membuat kita miris. Permasalahan anak yang sedang aktual saat ini di antaranya penelantaran (neglect), perlakuan salah (abuse), pelecehan (harrashment), dan tindak kekerasan (violence). Sungguh ironic, anak-anak yang seharusnya menikmati masa pertumbuhan dan pendidikan, harus bergulat dalam perjuangan mempertahankan hidup. Kepolosan dan kesederhanaan anak-anak acap kali dimanfaatkan secara negatif oleh orang-orang yang tidak bertanggung jawab. Kondisi anak-anak di sekitar kita seyogyanya tak boleh luput dari perhatian kita. Kita memiliki tanggung jawab moral untuk mendidik, membimbing, mengarahkan, dan mengayomi mereka. Lantas, bagaimana cara kita memperlakukan anak-anak? Bagaimanakah Alkitab memandang isu tentang anak?&lt;br /&gt;
 Anak-anak: Generasi Terpinggirkan? mengulas prinsip-prinsip dan nilai-nilai dalam Alkitab tentang anak-anak. Melalui buku ini, Anda akan melihat sikap dan pandangan Allah terhadap isu tentang anak sekaligus pentingnya kita memerhatikan hak anak. Buku ini sangat tepat bagi Anda yang peduli terhadap permasalahan anak atau Anda yang terlibat dalam pelayanan anak.&lt;/p&gt;</t>
  </si>
  <si>
    <t>25fd8b92-d826-4dbf-89b3-86c4474f99ad</t>
  </si>
  <si>
    <t>Mobile App Development with PhoneGap</t>
  </si>
  <si>
    <t>978-979-29-4553-9</t>
  </si>
  <si>
    <t>978-979-29-8267-1</t>
  </si>
  <si>
    <t>&lt;p&gt;Persaingan antar perangkat mobile dengan beragam aplikasinya membawa dampak besar bagi para pengembang aplikasi mobile. Mereka dituntut untuk menghadirkan aplikasi mobile yang dapat dijalankan pada beragam sistem operasi yang sedang populer saat ini.&lt;/p&gt;
 &lt;p&gt;Di sisi lain, perkembangan dunia web semakin gencar dengan jargon barunya, HTML 5. Perkembangan ini memunculkan gagasan untuk menghadirkan HTML 5 sebagai standar pemrograman untuk beragam perangkat mobile.&lt;/p&gt;
 &lt;p&gt;Adalah PhoneGap yang mempelopori gagasan ini. PhoneGap bertugas sebagai adaptor aplikasi berbasis web HTML 5 sehingga dapat dijalankan di semua perangkat mobile. Tidak berhenti sampai di situ, PhoneGap juga mengajak pengembang library JavaScript paling populer saat ini, jQuery. Alhasil, jQuery kini hadir dalam versi mobile dengan jQuery Mobile.&lt;/p&gt;
 &lt;p&gt;Buku &lt;em&gt;Mobile App Development With PhoneGap&lt;/em&gt; ini membahas secara praktis cara membuat aplikasi mobile menggunakan PhoneGap. Pembahasan dimulai dari pengenalan PhoneGap, HTML5, dan jQuery Mobile hingga proses kompilasi program menggunakan PhoneGap. Dengan begitu, Anda akan memahami setiap konsep pengembangan aplikasi Mobile menggunakan PhoneGap.&lt;/p&gt;</t>
  </si>
  <si>
    <t>37021ce2-15c7-44a0-9d59-88110b5012fb</t>
  </si>
  <si>
    <t>Building A Better Life</t>
  </si>
  <si>
    <t>Purim Marbun</t>
  </si>
  <si>
    <t>978-979-29-1806-9</t>
  </si>
  <si>
    <t>978-979-29-8176-6</t>
  </si>
  <si>
    <t>&lt;p&gt;PERUBAHAN taraf hidup yang lebih baik atau masa depan yang lebih cerah tentu sangat diharapkan oleh banyak orang. Untuk mewujudkan harapan itu tentu juga harus diimbangi dengan berbagai upaya dan cara. Building A Better Life memberikan penjelasan bahwa hidup yang lebih balk tidak mungkin datang dengan sendirinya. Dalam hidup ini ada hal-hal yang telah Tuhan anugerahkan, tetapi satu hal yang perlu dingat bahwa kita mempunyai tugas dan tanggungjawab dalam membangun kehidupan. Itu sebabnya, buku ini lebih menekankan sisi tugas dan tanggungjawab kita dalam mengembangkan hidup supaya menjadi lebih balk. Penulis memaparkan 10 (sepuluh) prinsip praktis yang perlu kita lakukan dalam rangka membangun hidup yang lebih balk. Sepuluh prinsip tersebut adalah: tujuan, bakat, perencanaan, prioritas, berpikir cerdas, disiplin, kreatif, keuletan, komunikasi, dan hasil. Pemaparan setiap prinsip dilengkapi dengan kisah-kisah nyata dari para tokoh yang berhasil melakukan pencapaian yang besar dan maksimal dalam hidup mereka. Kiranya pemaparan prinsip-prinsip praktis ini bisa mengilhami Anda dalam menyongsong dan membangun hidup dan masa depan Anda menjadi lebih balk.&lt;/p&gt;</t>
  </si>
  <si>
    <t>fe979831-7b8d-4ae5-a723-825ea55ed0cd</t>
  </si>
  <si>
    <t>Mobile Web Development with Adobe Dreamweaver CS6</t>
  </si>
  <si>
    <t>978-979-29-4061-9</t>
  </si>
  <si>
    <t>978-979-29-8268-8</t>
  </si>
  <si>
    <t>&lt;p&gt;Perkembangan dunia gadget pada zaman sekarang ini cukup pesat. Hal tersebut juga didukung oleh teknologi internet yang semakin dimanfaat&amp;shy;kan oleh banyak orang. Untuk mendukung mobilitas dan gaya hidup gadget pengguna, maka dibuatlah sebuah aplikasi web ber&amp;shy;basis mobile. Dengan menggunakan aplikasi mobile web, pengguna akan secara le&amp;shy;luasa dan mudah untuk mengakses situs-situs tertentu tanpa keterbata&amp;shy;san. Perangkat yang digunakan adalah perangkat mobile yang memiliki ukuran yang kecil. Tool yang cukup &lt;em&gt;powerful&lt;/em&gt; dalam mem&amp;shy;buat sebuah aplikasi berbasis mobile web adalah Adobe Dreamweaver CS6. Pada buku ini akan dibahas mengenai bagaimana membuat mobile web dengan menggunakan Dreamweaver CS6.&lt;/p&gt;
 &lt;p&gt;Lebih lengkap, buku ini akan membahas:&lt;/p&gt;
 &lt;ul&gt;
 &lt;li&gt;Bab 1 : Pengenalan Dreamweaver CS6&lt;/li&gt;
 &lt;li&gt;Bab 2 : Membuat Mobile Website&lt;/li&gt;
 &lt;li&gt;Bab 3 : Kustomisasi Mobile Web dengan Dreamweaver CS6&lt;/li&gt;
 &lt;li&gt;Bab 4 : Merancang Tema dengan ThemeRoller&lt;/li&gt;
 &lt;li&gt;Bab 5 : Menggunakan JQuery Mobile&lt;/li&gt;
 &lt;li&gt;Bab 6 : Gradient dengan CSS3&lt;/li&gt;
 &lt;li&gt;Bab 7 : Transisi dengan CSS3&lt;/li&gt;
 &lt;/ul&gt;</t>
  </si>
  <si>
    <t>3cb69f37-54a6-4464-86f2-6561b59901da</t>
  </si>
  <si>
    <t>Mudah Belajar Mikrotik Pake Metode Virtualisasi</t>
  </si>
  <si>
    <t>978-979-29-4614-7</t>
  </si>
  <si>
    <t>978-979-29-8269-5</t>
  </si>
  <si>
    <t>&lt;p&gt;Mikrotik merupakan sistem operasi dan perangkat lunak yang dapat menjadikan komputer sebagai router network yang handal, mencakup berbagai fitur yang dibuat untuk ip network dan jaringan wireless. Mikrotik didesain supaya mudah digunakan dan &lt;em&gt;powerfull &lt;/em&gt;digunakan untuk keperluan administrasi jaringan komputer, seperti merancang dan membangun sebuah sistem jaringan komputer skala kecil hingga yang kompleks sekalipun.&lt;/p&gt;
 &lt;p&gt;Dibutuhkan lebih dari satu komputer untuk dapat belajar mikrotik. Minimal, Anda membutuhkan dua komputer untuk dijadikan jaringan. Bagaimana jika Anda hanya memiliki satu komputer saja? Masih bisakah belajar mikrotik? Jawabnya bisa! Anda dapat menggunakan metode virtualisasi. Melalui metode virtualisasi, Anda dapat membuat sebuah jaringan komputer hanya dengan satu komputer saja. Anda cukup membuat komputer virtual di dalam komputer Anda sebagai pengganti komputer fisik, untuk membentuk jaringan komputer. Cara ini sangat efektif dan tentunya lebih hemat biaya.&lt;/p&gt;
 &lt;p&gt;Buku &lt;em&gt;Mudah Belajar Mikrotik Menggunakan Metode Virtualisasi&lt;/em&gt; ini akan mengajarkan kepada Anda langkah-langkah belajar mikrotik menggunakan metode virtualisasi. Setiap langkah di dalam buku ini cukup detail, sehingga mudah dipelajari oleh pemula yang ingin belajar mikrotik.&lt;/p&gt;</t>
  </si>
  <si>
    <t>012462e1-91b0-42e8-86e0-04674e662e72</t>
  </si>
  <si>
    <t>Food For Your Mind</t>
  </si>
  <si>
    <t>Manati I Zega</t>
  </si>
  <si>
    <t>978-979-29-1813-7</t>
  </si>
  <si>
    <t>978-979-29-8154-4</t>
  </si>
  <si>
    <t>&lt;p&gt;Apa yang perlu dilakukan ketika seseorang sedang mengalami kekosongan dalam jiwanya? Ia perlu bergaul dengan Sang Pencipta, sebab hanya Dia yang sanggup &amp;quot;mengisi&amp;quot; dan &amp;quot;memuaskan&amp;quot; jiwanya, seperti dikatakan oleh seorang ilmuwan dan teolog besar Blaise Pascal, &amp;quot;Dalam hati manusia ada ruang kosong yang tidak dapat diisi oleh apa pun kecuali hanya oleh Penciptanya.&amp;quot; Untuk tujuan itulah buku ini ditulis. Harapannya adalah supaya dalam waktu yang sempit para pembaca masih bisa contact dengan Tuhan dalam persekutuan dengan firman-Nya. Sebab firman Tuhanlah yang mengajar, menyatakan kesalahan, memperbaiki kelakuan, dan mendidik orang dalam kebenaran (2 Tim. 3 : 16). Tulisan-tulisan dalam buku ini disajikan sesederhana mungkin supaya bisa dijadikan bahan refleksi oleh siapa pun. Selain itu, buku ini bisa dijadikan sebagai bahan perenungan dalam keluarga atau di tempat kerja, profesi apa pun yang Anda tekuni&lt;/p&gt;</t>
  </si>
  <si>
    <t>cbf4cd10-5601-47c5-a8c6-a4cb2e604055</t>
  </si>
  <si>
    <t>Mudah Membuat Game 3 Dimensi Menggunakan Unity 3D</t>
  </si>
  <si>
    <t>978-979-29-4644-4</t>
  </si>
  <si>
    <t>978-979-29-8270-1</t>
  </si>
  <si>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</si>
  <si>
    <t>cd776149-59db-4d89-a118-a5c31cf6feb6</t>
  </si>
  <si>
    <t>Hati Seorang Putra</t>
  </si>
  <si>
    <t>978-979-29-1169-5</t>
  </si>
  <si>
    <t>978-979-29-8199-5</t>
  </si>
  <si>
    <t>&lt;p&gt;AKHIR-AKHIR ini topik tentang &amp;#39;Father and Son Relationship&amp;#39; banyak dibicarakan di gereja-gereja. Tampaknya telah muncul suatu kesadaran tentang pentingnya pembapakan generasi, karena apabila pembapakan gagal, satu generasi berikutnya gagal! Mengapa bisa disebut gagal? Ya, karena mereka telah jatuh dalam apa yang disebut dosa generasi, yaitu: &amp;bull; Tidak menghormati generasi terdahulu. &amp;bull; Tidak melayani generasi ini (Kis. 13:22, 36). &amp;bull; Tidak mempersiapkan generasi yang akan datang. Maleakhi 4:6 mengatakan, &amp;quot;Maka is akan membuat hati bapa-bapa berbalik kepada anak-anaknya dan hati anak-anak kepada bapa-bapanya supaya jangan Aku datang memukul bumi sehingga musnah.&amp;quot;Bayangkan apa yang terjadi jika Daud menolak permintaan lsai ayahnya untuk membawa makanan kepada kakak-kakaknya di medan perang? Bukan hanya is tidak akan mengalami promos] hebat dari Tuhan, ini masih terbatas pada pengalaman pribadi, melainkan lebih dan itu, nasib satu bangsa pilihan dipertaruhkan ... Israel ditindas dan diperbudak oleh bangsa Filistin. Bayangkan apa yang terjadi jika Yesus Kristus Sang Putra menolak perintah Sang Bapa? Kita pasti binasa tetapi lebih dan itu, nasib semua bangsa di seluruh dunia terhilang selama-lamanya dalam lautan api neraka. Buku ini kiranya bisa mengilhami sekaligus memberikan suatu pencerahan kepada generasi baru, sehingga mereka bisa menjadi dan melahirkan generasi-generasi yang berkualitas kerajaan, penuh dengan roh keputraan, dan senang mewujudkan mimpi, visi, dan kehendak Bapa. Bagaimanapun, roh keputraan harus ada di hati para bapa maupun anak-anak.&lt;/p&gt;
 &lt;p&gt;&amp;nbsp;&lt;/p&gt;</t>
  </si>
  <si>
    <t>f5c4f0f0-b807-4ab4-8040-5106736022f2</t>
  </si>
  <si>
    <t>Mudah Membuat Game Android Berbasis Adobe AIR</t>
  </si>
  <si>
    <t>978-979-29-4633-8</t>
  </si>
  <si>
    <t>978-979-29-8271-8</t>
  </si>
  <si>
    <t>6118a21b-3212-4177-b285-2e28451ebe61</t>
  </si>
  <si>
    <t>Iman Kerajaan</t>
  </si>
  <si>
    <t>J.H. Gondowijoyo Dan Liliawati</t>
  </si>
  <si>
    <t>978-979-29-1807-6</t>
  </si>
  <si>
    <t>978-979-29-8088-2</t>
  </si>
  <si>
    <t>&lt;p&gt;Melalui karya dan pekerjaan Roh Kudus yang begitu dahsyat di hari-hari terakhir ini, Tuhan sedang membangun, menuntun, dan membimbing Gereja-Nya untuk berjalan ke Sion, menuju pada kesempurnaan, agar bisa memerintah bersama Yesus Kristus Tuhan.&lt;/p&gt;
 &lt;p&gt;Kemuliaan, otoritas, dan kuasa ilahi seperti yang pernah diberikan Tuhan kepada Adam di Taman Eden, namun kemudian hilang/lenyap setelah dia jatuh dalam dosa, sedang Tuhan kembalikan kepada Gereja-Nya. Gereja Tuhan akan hidup atau berjalan dalam kemuliaan, otoritas, dan kuasa ilahi yang sangat dahsyat untuk dapat menaklukkan dan menguasai bumf, serta ber-kemenangan terhadap iblis dengan segala tipu dayanya.&lt;br /&gt;
 Buku ini ditulis dan diterbitkan untuk mempersiapkan Gereja masuk dalam kesempurnaan, dan menjadi Gereja yang kudus serta tiada bercacat cela. Sasaran atau tujuan dari buku ini adalah membawa Gereja Tuhan masuk dalam Ruang Maha Kudus-Nya. Oleh karena itulah, pada hari-hari terakhir ini Tuhan sendirilah yang sedang membongkar Gereja-Nya. Dengan demikian, Gereja-Nya sedang Dia persiapkan untuk menjadi calon mempelai-Nya yang benar-benar kudus dan tiada bercacat cela.&lt;/p&gt;</t>
  </si>
  <si>
    <t>31b6a33d-90b5-49eb-b8af-c2af7f25de39</t>
  </si>
  <si>
    <t>Optimalisasi Android Untuk Bisnis</t>
  </si>
  <si>
    <t>978-979-29-4027-5</t>
  </si>
  <si>
    <t>978-979-29-8272-5</t>
  </si>
  <si>
    <t>&lt;p&gt;Saat ini bisnis dapat dilakukan dengan banyak cara. Salah satu cars untuk melakukan bisnis adalah dengan menggunakan ponsel Android. Android sebagai salah satu sistem operasi ponsel pintar memang sangat tepat untuk menjalankan bisnis semacam ini. Dengan banyaknya aplikasi yang tersedia Anda bisa memanfaatkan secara gratis untuk menjalankan bisnis secara online maupun offline. Sebagai contoh Anda bisa lihat Facebook for Android, atau Kaskus for Android, dapat Anda jadikan sebagai media untuk jualan hingga promosi online. Sedangkan untuk offline, Anda dapat menggunakan aplikasi seperti Office maupun Note untuk membantu bisnis Anda. Pada buku ini penulis akan membahas bermacam aplikasi Android yang bisa Anda jadikan sebagai senjata untuk memulai menjalankan bisnis online dan offline. Tidak hanya itu, pada buku ini juga akan dikupas aplikasi-aplikasi Android untuk memanajemen berbagai hal berkaitan dengan bisnis online dan offline yang Anda jalankan. Lebih lengkap, buku ini akan membahas: &amp;bull; Bob]: Mengenal Android dan Aplikasi di Dalamnya &amp;bull; Bab 2 : Bisnis Online Android Melalui Aplikasi Situs &amp;bull; Bab 3 : Bisnis Android Online dengan Aplikasi Jejaring Sosial &amp;bull; Bab 4 : Aplikasi Ekspedisi Pendukung Bisnis Online &amp;bull; Bab 5: Aplikasi Converter Mato Uang Pendukung Bisnis Online &amp;bull; Bab 6 : Aplikasi Bisnis Offline dengan Note &amp;bull; Bab 7 : Aplikasi Bisnis Offline dengan Office &amp;bull; Bab 8: Aplikasi Pendukung Bisnis Offline&amp;nbsp;&lt;/p&gt;</t>
  </si>
  <si>
    <t>1c078603-f59f-4e05-9207-576e32fe0a7a</t>
  </si>
  <si>
    <t>PAS: Membuat Company Profile dengan Adobe Flash CS6</t>
  </si>
  <si>
    <t>978-979-29-5095-3</t>
  </si>
  <si>
    <t>978-979-29-8274-9</t>
  </si>
  <si>
    <t>&lt;p&gt;Company profile merupakan salah satu sarana untuk mengenalkan sebuah perusahaan secara umum. Melalui company profilenya, perusahaan dapat mengenalkan usaha yang dijalankan, visi dan misi, atau alamat beserta nomor kontaknya. Tentu hal ini akan membantu masyarakat umum jika ingin mengetahui core business atau kontak dari sebuah perusahaan. Adobe Flash sebagai aplikasi pembuatan animasi dapat Anda manfaatkan untuk membuat company profile yang lengkap dengan efek animasi. Dengan tambahan efek animasi, company profile perusahaan terlihat lebih segar dan tidak membosankan. Selain itu, dengan efek-efek animasi yang &amp;rdquo;keren&amp;rdquo;, mampu memberikan kesan profesional pada sebuah perusahaan. Buku Panduan Aplikatif dan Solusi (PAS): Membuat Company Profile dengan Adobe Flash CS6 ini membahas secara tuntas langkah-langkah membuat company profile menggunakan Adobe Flash CS6. Di dalam buku ini pembaca akan belajar mulai dari proses menyiapkan bahan, mengatur peletakan bahan, hingga menambahkan efek-efek animasi. Buku ini membahas: &amp;bull; Pembuatan Intro Company Profile &amp;bull; Pembuatan Main Menu &amp;bull; Pembuatan Animasi Isi Menu About Us &amp;bull; Pembuatan Our Service &amp;bull; Pembuatan Galeri &amp;bull; Pembuatan Contact Us&lt;/p&gt;</t>
  </si>
  <si>
    <t>6b2c7f51-efb3-409a-a48d-f701ee6faade</t>
  </si>
  <si>
    <t>Integritas Pemimpin Pastoral</t>
  </si>
  <si>
    <t>Yosafat B</t>
  </si>
  <si>
    <t>978-979-29-1859-5</t>
  </si>
  <si>
    <t>978-979-29-8380-7</t>
  </si>
  <si>
    <t>&lt;p&gt;Semua bidang pekerjaan manusia memerlukan kualifikasi agar hasil pekerjaan memuaskan dan maksimal. Terkait dengan kepemimpinan pastoral, ternyata gelar, keahlian, dan kecerdasan belum cukup. Masalah lain juga akan muncul karena belum tentu para pemimpin tersebut menjalankan tugas dan tanggung jawab pastoral secara baik dan benar. Untuk itu, pemimpin pastoral harus mempunyai integritas. Inilah yang dibutuhkan jemaat. Gereja membutuhkan pemimpin pastoral yang profesional dan mempunyai kualitas spiritual yang layak diteladani. Semua itu merupakan atribut yang membantu efektivitas kepemimpinan dalam jemaat dan menjadi syarat kepemimpinan secara etis karena jemaat akan melihat sosok pemimpin yang patut mereka teladani. Dalam Integritas Pemimpin Pastoral Anda akan mengetahui bahwa ada banyak tokoh yang dapat dijadikan panutan untuk menjadi pemimpin. Namun, teladan kepemimpinan yang tak bercela adalah Yesus. Dia memakai gaya kepemimpinan model servanthood leadership. Dengan model ini, Anda akan dituntun untuk menjadi pemimpin yang menjadi hamba atau menghambakan diri. Setiap pemimpin pastoral seyogyanya menggunakan model ini ketika menjalankan tugas dan tanggung jawab. Oleh karena pertumbuhan jemaat akan menjadi signifikan, para pemimpin pastoral masa kini dan nanti harus dan terus menjadikan Tuhan Yesus sebagai model dan figur pemimpin pastoral yang layak diteladani.&lt;/p&gt;</t>
  </si>
  <si>
    <t>337e35a1-0730-4d6d-9c80-667fd452f07a</t>
  </si>
  <si>
    <t>Memuliakan Tuhan Dengan Harta</t>
  </si>
  <si>
    <t>978-979-29-1831-1</t>
  </si>
  <si>
    <t>978-979-29-8206-0</t>
  </si>
  <si>
    <t>&lt;p&gt;UCAPAN-ucapan berikut mungkin pernah atau bahkan sering Anda dengar: &amp;quot;Tuhan ingin memberkati Anda&amp;quot;, atau &amp;quot;Tuhan yang kita sembah adalah Tuhan yang kaya, Anda harus hidup dalam kemakmuran dari Tuhan&amp;quot;, atau &amp;quot;Mintalah kepada Tuhan, Tuhan akan memberikan apa yang Anda minta&amp;quot;&lt;br /&gt;
 Berkat atau kekayaan memang bagaikan magnet yang sanggup menarik setiap orang untuk mengingini, mencari, dan menikmatinya. Mencari kekayaan tidak salah dan menjadi kaya juga bukan dosa.&lt;br /&gt;
 Buku ini tidak anti-kekayaan atau sebaliknya mengajarkan kepada Anda cara meraih berkat atau kekayaan. Lebih dari itu, buku ini mengajak Anda untuk: ( 1 ) masuk dalam suatu pemahaman bahwa Tuhan berkuasa atau harta pribadi setiap manusia, dan (2) belajar mengelola harta atau berkat milik Tuhan yang telah dipercayakan kepada Anda.&lt;/p&gt;</t>
  </si>
  <si>
    <t>740f28b9-403b-4645-8184-634bbc8d5ff3</t>
  </si>
  <si>
    <t>Mereformasi Gereja</t>
  </si>
  <si>
    <t>Paulus Lie</t>
  </si>
  <si>
    <t>978-979-29-1160-2</t>
  </si>
  <si>
    <t>978-979-29-8316-6</t>
  </si>
  <si>
    <t>&lt;p&gt;Ecclesia reformata semper reformanda est. Gereja reformasi selalu direformasi. Di abad Millenium ini, reformasi gereja tidak boleh berhenti, juga bagi gereja-gereja di Indonesia! Reformasi yang dimaksudkan adalah reformasi yang penuh kasih, sehat, rasional, dapat dipertanggungjawabkan dan alkitabiah!&lt;br /&gt;
 Di abad Milenium ini, reformasi gereja sering kali adalah gerakan dari &amp;quot;bawah&amp;quot; (kaum awam), bukan dari &amp;quot;atas&amp;quot;! Karena itulah, buku ini diterbitkan dalam bentuk tulisan populer (bukan pelajaran teologi/teoretis), agar dapat dibaca oleh siapa Baja (juga warga jemaat biasa) dan semua kalangan gereja (lintas denominasi). Buku praksis ini memang diperuntukkan untuk membentuk semua warga jemaat menjadi para &amp;quot;reformator&amp;quot; bagi gerejanya sendiri!&lt;br /&gt;
 Saat Anda mulai membaca buku ini, pada saat itulah reformasi gereja Anda dimulai! Saat itu pula Anda mulai memahami: apa yang mesti direformasi, ke mana arah reformasi; perubahan paradigma dan budaya apa yang perlu direformasi, bagaimana memulai perubahan dan tahap-tahap perubahan itu, sehingga reformasi benar-benar terwujud dalam gerej a Anda.&lt;br /&gt;
 Kiranya buku ini bisa mengilhami para pendeta, majelis jemaat, dan aktivis gereja untuk mereformasi gerejanya menjadi gereja Indonesia yang modern, berciri ke-Indonesia-an yang kuat, dan menjadi berkat bagi bangsa kita, Indonesia!&lt;/p&gt;</t>
  </si>
  <si>
    <t>6432b4e2-3e6c-4457-b525-8aaa3023128b</t>
  </si>
  <si>
    <t>Okultisme, Antara Budaya vs Iman Kristen</t>
  </si>
  <si>
    <t>Surya Kusuma</t>
  </si>
  <si>
    <t>978-979-29-1865-6</t>
  </si>
  <si>
    <t>978-979-29-7988-6</t>
  </si>
  <si>
    <t>&lt;p&gt;Sejak penciptaan manusia, Iblis tidak berhenti menipu dan berusaha menjauhkan manusia dari Allah melalui berbagai cara. Salah satunya melalui okultisme. Dalam sejarah gereja, praktik okultisme telah dikenal sejak zaman Perjanjian Lama dan Perjanjian Baru. Saat ini pun praktik okultisme masih banyak dilakukan. Okultisme tidak hanya dilakukan oleh orang-orang yang tidak mengenal Tuhan. Bahkan, umat Tuhan pun dengan sadar maupun tidak, dapat terjerat dalam perangkap okultisme. Kepercayaan atau sistem nilai seseorang dipengaruhi oleh tradisi tempat is berada sebagai bagian masyarakat. Nuansa tradisi sangat kental mulai dari upacara sebelum seseorang dilahirkan, sunat, menikah, hingga akhirnya meninggal. Menghadapi benturan iman dan tradisi, bagaimanakah seharusnya orang Kristen bersikap? Sebagai umat pilihan Allah, sudah saatnya kita bangkit dan melawan jerat tipuan Iblis. Kita harus memiliki pemahaman yang benar mengenai okultisme agar tidak terjebak di dalamnya dan dapat mengambil sikap yang tepat. Buku ini terdiri dari 2 bagian. Bagian pertama membahas seluk beluk okultisme, sudut pandang iman Kristen terhadap okultisme, serta cara menghadapinya. Bagian kedua akan lebih menyoroti kekristenan dalam adat budaya Jawa. Selain mengungkap fakta mengenai okultisme dan sinkretisme budaya dalam kekristenan, buku ini juga memberikan tuntunan bagi umat Allah mengenai bagaimana harus mengambil sikap terhadap okultisme.&lt;/p&gt;</t>
  </si>
  <si>
    <t>5cde5736-5efb-4b2c-90c6-5fba40153426</t>
  </si>
  <si>
    <t>Power Of Spiritual Wisdom</t>
  </si>
  <si>
    <t>Suprapto Ismudjito</t>
  </si>
  <si>
    <t>978-979-29-1832-8</t>
  </si>
  <si>
    <t>978-979-29-8231-2</t>
  </si>
  <si>
    <t>&lt;p&gt;Pepatah berkata, &amp;quot;Pengalaman adalah guru terbaik bagi kehi-dupan.&amp;quot; Hal inilah yang terpancar secara kuat dalam buku ini. Pengalaman hidup penulis menjadi materi terbaik dalam memberikan petunjuk dan bimbingan bagi setiap orang yang merindukan kualitas hidup yang lebih baik. Buku ini terasa istimewa karena penulis tidak hanya mengisahkan pengalaman-pengalaman dalam kehidupannya, tetapi is juga menghubung-kannya dengan didikan bagi setiap orang, khususnya generasi muda. Nasehat dan petunjuk yang diperlihatkan dalam setiap bagian dari tulisannya merupakan kekuatan buku ini sehingga setiap pembaca bukan hanya memperoleh kisah pengalaman hidup, tetapi juga nasehat dan petunjuk dalam menjalani kehidupan. Semua itu disajikan dalam 25 renungan hikmat yang diperkuat dengan firman Allah sehingga renungan hikmat bukan sekadar hikmat filosofis saja. Renungan hikmat ini menempatkan firman Allah sebagai landasan sehingga hikmat yang terpancar adalah hikmat surgawi yang akan mendidik dan membimbing setiap orang untuk menjadi manusia yang menjalani kehidupan dengan hikmat surgawi.&lt;/p&gt;</t>
  </si>
  <si>
    <t>be097b0e-1a3c-4d9b-abbd-1accc6ad0694</t>
  </si>
  <si>
    <t>Sophie And The Dragon</t>
  </si>
  <si>
    <t>Gheeto T.W</t>
  </si>
  <si>
    <t>978-979-29-1167-1</t>
  </si>
  <si>
    <t>978-979-29-8040-0</t>
  </si>
  <si>
    <t>&lt;p&gt;Sepasang pengantin baru dari Illinois, Ilona dan Teves, tidak pernah menyangka jika bulan madu mereka ke Brasov, Rumania, ternyata&amp;nbsp;&amp;nbsp; mengakibatkan suatu peristiwa yang memilukan. Tiba-tiba saja Teves menghilang. Ilona mencarinya. Polisi mencarinya. Kedutaan Besar Amerika di Rumania kelimpungan. Bahkan, berita itu menjadi sorotan media massa. Hal yang tidak pernah disangka oleh orang yang mencari Teves, bahkan oleh Teves sendiri, ternyata peristiwa hilangnya Teves bukan saja menimbulkan kebingungan, melainkan juga menguak suatu sejarah panjang di Rumania hingga berabad-abad sebelumnya. Bahkan, hilangnya Teves berkaitan dengan momok mengerikan yang masih menghantui jiwa orang-orang Rumania. Momok yang hingga kini masih menghantui sejarah peradaban bangsa itu, yaitu adanya sosok yang hidup berabad-abad lalu: The Dragon! Pemuja The Dragon akhirnya harus berhadapan dengan sosok lain, yang bukan datang dengan kekuatan ragawi, melainkan oleh hidup yang dibalut oleh cinta Sophia. Siapakah The Dragon dan siapakah Sophia sebenarnya? Apakah Teves dapat kembali ke pelukan Ilona?&lt;br /&gt;
 Sebuah Tragedi yang Menuntun pada Hikmat Sejati&lt;/p&gt;</t>
  </si>
  <si>
    <t>c15cd40f-eb36-433a-86e4-600128744383</t>
  </si>
  <si>
    <t>Sukacita Anda Asli Atau Palsu?</t>
  </si>
  <si>
    <t>R.H. Pakpahan dan Evan K. Soendjojo</t>
  </si>
  <si>
    <t>978-979-29-1165-7</t>
  </si>
  <si>
    <t>978-979-29-8327-2</t>
  </si>
  <si>
    <t>&lt;p&gt;Apakah hidup Anda bahagia? Pernahkah Anda bersukacita? Kalau Anda bersukacita, apakah sukacita Anda itu ash atau palsu? Tahukah Anda bedanya kebahagiaan dan sukacita? Tahukah Anda bahwa bersukacita itu perintah TUHAN? Sadarkah Anda bahwa TUHAN menghendaki hidup Anda penuh dengan sukacita? Tahukah Anda rahasia mengalami sukacita setiap detik dalam hidupAnda?&lt;br /&gt;
 Jika Anda sungguh ingin tahu jawabannya, buku ini ditulis untuk Anda Jika Anda sungguh penasaran di mana sukacita sejati itu, buku ini adalah peta menuju ke sang. Jika Anda sudah bosan hidup dalam penderitaan tiada akhir, Anda past&amp;#39; ingin menemukan jalan keluar yang terpapar jelas dalam buku ini. Jika Anda ingin tahu apa yang menjadi kehendak ALLAH yang balk bagi hidup Anda, buku ini akan menjelaskannya sebening kristal. Jika sukacita Anda seperti angin yang datang dan pergi entah ke mana. Anda akan belajar tentang rahasia mengalami sukacita senantiasa setiap saat. Jika Anda ingin tahu hal terpenting dalam hidup Anda, Anda tidak akan menyesal telah membaca buku ini.&lt;br /&gt;
 Penulis akan membagikan pengalaman hidupnya yang nyata dengan TUHAN YESUS yang telah membuatnya bersukacita setiap hari selama lebih dari 32 tahun. Bersiaplah menemukan kenikmatan terbesar dalam hidup Anda, yaitu hidup penuh sukacita setiap saat dalam segala situasi dan kondisi. Anda akan dituntun untuk mendapatkannya. menjaganya supaya tidak Nang, dan melipatgandakannya semakin melimpah bagi hidup Anda dan orang-orang di sekitar Anda. Dunia yang penuh sukacita akan terbuka di hadapan Anda dan Anda akan melihat Mazmur ini menjadi nyata:&lt;/p&gt;
 &lt;p&gt;Sungguh, kamu akan berangkat dengan sukacita dan akan dihantarkan dengan damai: gunung-gunung serta bukit-bukit akan bergembira dan bersorak-sorai di depanmu. dan segala pohon-pohonan di padang akan bertepuk tangan. (Yesaya 55:12)&lt;/p&gt;</t>
  </si>
  <si>
    <t>f90f5e83-b41a-4fc1-a0a5-848789770bac</t>
  </si>
  <si>
    <t>Tawa Itu Ibadah</t>
  </si>
  <si>
    <t>978-979-29-1835-9</t>
  </si>
  <si>
    <t>978-979-29-8108-7</t>
  </si>
  <si>
    <t>&lt;p&gt;Setiap manusia sebenarnya mempunyai selera humor. Namun, ada yang berpikir terlalu sempit bahwa orang yang suka humor adalah orang yang kurang serius. Padahal terlalu serius itu juga kurang balk. Kening kelihatan berkerut. Akibatnya terlalu cepat tua.&lt;br /&gt;
 Alkitab menjelaskan bahwa hati yang gembira adalah obat. Hati yang gembira membuat hidup ini bahagia. Kegembiraan itu diwujudkan dengan tertawa. Ada orang yang mengajukan pertanyaan, &amp;quot;Mengapa orang senang dengan aktivitas yang namanya tertawa?&amp;quot;&lt;/p&gt;
 &lt;p&gt;Tertawa adalah aktivitas yang enak bagi kita. Enak karena saat tertawa kita akan menghirup oksigen enam kali lipat lebih banyak daripada tidak menghirup udara sama sekali. Jadi, dengan kadar oksigen lebih banyak yang beredar dalam tubuh akan membuat lancarnya pernapasan serta peredaran darah, dan pada akhirnya jelas tubuh akan menjadi segar.&lt;br /&gt;
 Buku ini menyajikan 71 humor segar yang bisa mengajak Anda tertawa, atau paling tidak Anda bisa tersenyum, sehingga Anda merasa lebih sehat secara emosinal atau fisikal (jasmani)&lt;/p&gt;</t>
  </si>
  <si>
    <t>f9e02dcf-8f04-416c-a8b4-d67cd9a63144</t>
  </si>
  <si>
    <t>The Favor of God</t>
  </si>
  <si>
    <t>Pdt. Agus Vianus</t>
  </si>
  <si>
    <t>978-979-29-1834-2</t>
  </si>
  <si>
    <t>978-979-29-7907-7</t>
  </si>
  <si>
    <t>&lt;p&gt;Perkenanan Tuhan merupakan pintu gerbang menuju hidup yang berkelimpahan. Oleh karena itu, menjadi berkenan di hadapan-Nya merupakan hal yang sangat penting. Secara sederhana namun menyeluruh, buku ini mengajak kita untuk mengenal perkenanan Allah dan pengaruhnya yang besar dalam seluruh aspek kehidupan. Kita akan diajak untuk mencermati setiap fase yang harus kita lewati, dan memahami cara Tuhan memperlakukan orang yang berkenan bagi-Nya. Kita juga akan belajar untuk menjadi pribadi yang berkenan bagi Dia dan mengalami kesuksesan karenanya.&lt;br /&gt;
 Melalui pengajaran firman dan kesaksian hidup, disertai dengan penjabaran yang praktis dan sederhana, penulis mengajak Anda menemukan dan mendapatkan perkenanan Tuhan dalam hidup Anda. Buku ini juga menyampaikan jaminan yang Tuhan berikan kepada mereka yang berkenan bagi-Nya. Bagaimana pun kehidupan Anda saat ini, semuanya akan menjadi lebih indah ketika Anda hidup berkenan di hadapan-Nya.&lt;/p&gt;</t>
  </si>
  <si>
    <t>0946b4e7-4be5-4592-b2b1-01ed23258a37</t>
  </si>
  <si>
    <t>The Power Of Creativity</t>
  </si>
  <si>
    <t>Peng Kheng Sun</t>
  </si>
  <si>
    <t>978-979-29-1187-9</t>
  </si>
  <si>
    <t>978-979-29-8330-2</t>
  </si>
  <si>
    <t>&lt;p&gt;Tuhan menganugerahkan kepada manusia kreativitas untuk menjadikan hidup manusia lebih bermanfaat daripada ciptaan yang lainnya. Tuhan memberikan kemampuan ini di dalam diri manusia untuk mengolah, memanfaatkan, dan menciptakan sesuatu yang baru dari bahan-bahan yang sudah Tuhan sediakan. Dengan demikian, bahan-bahan atau materi yang sudah ada menjadi sesuatu yang memiliki manfaat Iebih atau nilai Iebih dari sebelumnya. Tuhan mengaruniakan kemampuan ini kepada semua orang. Namun, hal yang membedakan satu orang dengan yang lainnya adalah ada orang yang mau mengembangkan kreativitasnya dan ada orang yang enggan atau tidak mau. Buku The Power of Creativity merupakan buku yang akan mendorong dan memotivasi Anda untuk mengembangkan kreativitas Anda. Pikiran dan wawasan Anda tentang diri Anda sendiri yang mungkin selama ini sempit akan diubahkan. Buku ini akan menunjukkan kepada Anda bahwa ada sesuatu yang luar biasa di dalam diri Anda, tetapi belum Anda manfaatkan. Anda akan ditolong untuk memahami apa itu kreativitas, bagaimana memelihara dan mengembangkan kreativitas di dalam diri Anda. Anda akan diubahkan menjadi pribadi yang kreatif&lt;/p&gt;</t>
  </si>
  <si>
    <t>0a36b300-88be-412c-879a-c4b7d380df3e</t>
  </si>
  <si>
    <t>Successful Servant Through Character</t>
  </si>
  <si>
    <t>978-979-29-4979-7</t>
  </si>
  <si>
    <t>978-979-29-8158-2</t>
  </si>
  <si>
    <t>&lt;p&gt;Pelayanan adalah kesempatan dan sarana untuk mengekspresikan iman orang percaya. Oleh karena itu, melayani adalah anugerah yang diberikan kepada orang-orang yang dipilih Allah sebagai wujud kasih-Nya. Karena melayani adalah anugerah, seharusnya tidak menjadi beban&amp;mdash;harus dilaksanakan dengan sukacita. Banyak orang Kristen hanya berpikir bahwa mereka dipanggil hanya untuk diselamatkan, setelah itu tidak berbuat apa-apa lagi. Ini salah! Yesus memanggil kita bukan hanya untuk diselamatkan, melainkan untuk melakukan apa yang Yesus lakukan. Dalam melayani kita perlu berkorban.&amp;nbsp;&lt;br /&gt;
 Buku ini terdiri dan tiga bagian yaitu: Pertama, panggilan pelayanan yang terdiri dari: harga sebuah anugerah, jangan menjadi Kristen pengangguran, Anda adalah tentara, Anda adalah penjala, Anda dipanggil untuk menjadi pemain, Anda dipanggil untuk menjadi koki, bukan soal enak atau tidak enak, Anda dipanggil untuk menjadi terang, Kedua, membangun nilai-nilai pelayanan yang terdiri dari: paradigma yang salah tentang pelayanan, keistimewaan seorang hamba Tuhan, ini bukan soal Anda, pekerjaan sekuler vs pekerjaan rohani, pelayanan adalah jati diri, pelayanan merupakan kehormatan, pelayanan adalah transfer spirit, dip. Ketiga, kebesaran vs kemuliaan, promosi palsu, tidak ada pelayanan besar atau kecil, layani dengan apa yang ada, melayani dengan apa yang Anda bisa.&lt;/p&gt;</t>
  </si>
  <si>
    <t>08bb5d1d-e9a8-446e-9671-042bfd1e6117</t>
  </si>
  <si>
    <t>Ladang Duit dari Bisnis DAYCARE â€“ Modal Minim Untung Besar</t>
  </si>
  <si>
    <t>Wury Hapsari &amp; Indscript</t>
  </si>
  <si>
    <t>978-979-29-5142-4</t>
  </si>
  <si>
    <t>978-979-29-8362-3</t>
  </si>
  <si>
    <t>&lt;p&gt;Sebagai orangtua pasti mendambakan sang buah hati akan tumbuh dan berkembang dengan baik di lingkungan yang baik, dan tentunya dengan pola asuh yang baik pula. Namun, diera saat ini, banyak orang tua yang sibuk bekerja di luar rumah, sehingga sulit untuk mengasuh sendiri. Hal ini menimbulkan peluang besar untuk membuka usaha tempat tumbuh kembang anak dengan pola asuh sebagaimana orang tua harapkan.&lt;/p&gt;
 &lt;p&gt;Di dalam buku ini Anda akan menemukan banyak hal yang akan membantu Anda bagaimana memulai usaha penitipan anak dengan modal minim namun bisa untung besar dengan tidak mengurangi kualitas harapan sebagai orang tua terhadap perkembangan dan pertumbuhjan buah hatinya. Mengupas tuntas langkah-langkah memulai bisnis penitipan anak mulai dari cara memperoleh perijinan; mengelola program, sarana dan prasarana, administrasi, sampai keuangan; merekrut dan membina pendidik, pengasuh sampai manajemen; mendapatkan kepercayaan pelanggan serta trik mengembangkan bisnis daycare&lt;/p&gt;</t>
  </si>
  <si>
    <t>b2416184-9ed0-4838-8612-5c78806b0b78</t>
  </si>
  <si>
    <t>Pestisida Organik â€“ Langkah Mudah Meramu Pestisida Organik Sendiri</t>
  </si>
  <si>
    <t>Winarti &amp; Tim Redaksi Cemerlang</t>
  </si>
  <si>
    <t>978-979-29-4709-0</t>
  </si>
  <si>
    <t>978-979-29-8359-3</t>
  </si>
  <si>
    <t>&lt;p&gt;Dewasa ini, pertanian yang sehat dan organik atau bebas dari bahan-bahan kimia berbahaya merupakan dambaaan setiap orang. Ditambah makin besarnya minat pemerintah untuk mengembangkannya, berarti semakin banyak orang pertanian yang membutuhkan buku pedoman untuk menambah wawasan.&amp;nbsp;&lt;br /&gt;
 Manfaat kembali ke alam dengan menggunakan bahan-bahan alami jauh lebih baik dan sehat, sehingga menghindarkan manusia dari segala penyakit. Kesehatan badan dan lingkungan semakin banyak dipedulikan dan pertanian organik membantu itu semua.&lt;br /&gt;
 Buku ini memberikan pengantar tentang pertanian organik dan pestisida organik yang dapat dibuat sendiri, bahan-bahannya mudah dan ada di sekitar kita. Selain ramah lingkungan, pestisida organik juga dapat menjadi peluang usaha. Cara membuatnya yang tidak repot dapat dipraktikkan kapan dan di mana saja. Oleh karena itu, marilah kita mengubah perilaku dan cara berpikir menuju pada kehidupan dan masa depan pertanian yang lebih baik.&lt;/p&gt;</t>
  </si>
  <si>
    <t>5cfd865a-220c-4908-9aee-3c8640aa535a</t>
  </si>
  <si>
    <t>One Thing She Really Needs â€“ Aku Selalu Berada di Dekatmuâ€¦</t>
  </si>
  <si>
    <t>Yuanita Wong</t>
  </si>
  <si>
    <t>978-979-29-5176-9</t>
  </si>
  <si>
    <t>978-979-29-8383-8</t>
  </si>
  <si>
    <t>&lt;p&gt;Dunia Amanda mulai porak-poranda tepat di hari ulang tahunnya yang ketujuhbelas. Setelah pertengkaran dengan sang ayah yang berujung petaka, ia harus dihadapkan dengan kepahitan terdalam ketika divonis terinfeksi HIV akibat kesalahan medis.&lt;/p&gt;
 &lt;p&gt;Hatinya semakin hancur ketika setiap orang yang akhirnya tahu tentang penyakitnya mulai membangun tembok pembatas terhadapnya, termasuk pacarnya sendiri yang telah ia selamatkan, Ricky, cowok terpopuler di sekolah mereka.&lt;/p&gt;
 &lt;p&gt;Sampai suatu saat ada seorang pria menyebalkan memasuki hidupnya. Mahasiswa kedokteran bernama Stenly yang diberi wasiat untuk membuat Amanda mau menjalani pengobatan.&lt;/p&gt;
 &lt;p&gt;Ketika hubungan ketiganya menjadi semakin terkait satu sama lain dan rasa cinta mulai bersemi di antara kedua insan yang belum lama saling mengenal, akankah dunia membiarkan Amanda untuk menemukan kembali kebahagiaan dalam hidupnya? Atau, mungkinkah harus ada hati yang kembali terluka ketika kata meninggalkan dan ditinggalkan tak bisa terlepas dari ikatan takdir mereka?&lt;/p&gt;
 &lt;p&gt;&amp;nbsp;&lt;/p&gt;
 &lt;p&gt;&lt;em&gt;&amp;ldquo;Karena yang kaubutuhkan adalah seseorang yang sanggup menguatkanmu, bukan dia yang hanya akan membuatmu terlihat semakin menyedihkan karena tetesan air mata.&amp;rdquo;&lt;/em&gt;&lt;/p&gt;
 &lt;p&gt;&amp;nbsp;&lt;/p&gt;
 &lt;p&gt;***&lt;/p&gt;
 &lt;p&gt;&amp;nbsp;&lt;/p&gt;</t>
  </si>
  <si>
    <t>3caab406-2b6c-4597-bad2-4e8c201b5dc7</t>
  </si>
  <si>
    <t>PAS: Toko Online Multiuser dengan WordPress</t>
  </si>
  <si>
    <t>978-979-29-5153-0</t>
  </si>
  <si>
    <t>978-979-29-8275-6</t>
  </si>
  <si>
    <t>&lt;p&gt;Kisah sukses para pebisnis online membuat banyak orang tertarik. Model bisnis online semakin beragam seiring jumlah peminat yang terus bertambah. Mulai dari Afiliasi, Dropshipping, menumpang jualan di situs jual beli massal, hingga membuat toko online sendiri.&lt;/p&gt;
 &lt;p&gt;Apakah Anda tertarik namun belum tahu akan mulai dari mana? Anda dapat mencoba model bisnis online yang berbeda. Model bisnis online yang dimaksud adalah menjadi penyedia sistem toko online siap pakai. Model bisnis ini hampir mirip seperti OLX.com. Namun, para anggota nantinya dapat memiliki toko online dengan nama domain mereka sendiri. Cara pembuatannya cukup mudah karena sistemnya sudah siap, yaitu menggunakan CMS Wordpress. Jadi Anda tinggal melakukan pengaturan saja.&lt;/p&gt;
 &lt;p&gt;Buku &lt;em&gt;Panduan Aplikatif dan Solusi (PAS): Toko Online Multi&lt;/em&gt;&lt;em&gt;user dengan Wordpress&lt;/em&gt; ini akan memandu Anda untuk menyiapkan sistem toko online multiuser secara praktis dan tuntas. Buku ini dilengkapi dengan gambar dan petunjuk langkah demi langkah supaya materi dalam buku ini mudah dipahami.&lt;/p&gt;</t>
  </si>
  <si>
    <t>2e7bfb5d-6a89-4e1a-962a-834599407cd9</t>
  </si>
  <si>
    <t>PAS: Bikin Web Iklan Komersial Berbasis WordPress</t>
  </si>
  <si>
    <t>978-979-29-5123-3</t>
  </si>
  <si>
    <t>978-979-29-8278-7</t>
  </si>
  <si>
    <t>11.2 MB</t>
  </si>
  <si>
    <t>&lt;p&gt;Jasa iklan merupakan sektor yang paling menguntungkan dalam dunia bisnis online. Hal ini benar adanya mengingat banyak orang yang mulai giat menekuni model bisnis ini. Bisnis online tidak otomatis menghasilkan pundi-pundi kekayaan bagi pelakunya. Mereka tetap harus berjuang memasarkan produknya secara online. Jalan utama pemasaran tentu saja dengan beriklan, baik online maupun offline.&lt;/p&gt;
 &lt;p&gt;Dari penjelasan tersebut, tentunya Anda memahami betapa besar prospek keuntungan yang dapat diraih dengan menggarap sektor periklanan online. Terlebih, jumlah pemain dalam sektor bisnis ini masih dapat dihitung dengan jari. Menarik bukan?&lt;/p&gt;
 &lt;p&gt;Buku &lt;em&gt;Panduan Aplikatif dan Solusi (PAS): Bikin Web Iklan Komersial Berbasis Wordpress&lt;/em&gt; ini akan memandu Anda membuat web iklan komersial menggunakan CMS Wordpress. Web iklan yang akan dikerjakan adalah situs iklan baris, situs forum jual beli, dan situs lowongan kerja. Buku ini dilengkapi dengan gambar dan petunjuk langkah demi langkah yang akan memudahkan Anda dalam memahami materi buku ini.&lt;/p&gt;</t>
  </si>
  <si>
    <t>d56e51f0-7b9e-423a-82cf-d18cdabdb3d8</t>
  </si>
  <si>
    <t>Panduan Aplikatif &amp; Solusi (PAS): Desain Danbo Papercraft dengan CorelDRAW X7</t>
  </si>
  <si>
    <t>978-979-29-5271-1</t>
  </si>
  <si>
    <t>978-979-29-8281-7</t>
  </si>
  <si>
    <t>&lt;p&gt;Seperti yang akan dijelaskan dalam buku PAS: Desain Danbo Papercraft dengan CorelDraw X7 ini pembaca akan diajarkan mendisain danbo papercraft menggunakan aplikasi CorelDraw X7. Desain danbo yang dibuat adalah tokoh-tokoh kartun popular seperti The Simpson, Spongebob hingga Naruto.&lt;br /&gt;
 Buku ini membahas:&lt;br /&gt;
 &amp;bull; Desain Danbo Spongebob&lt;br /&gt;
 &amp;bull; Desain Danbo Mario&lt;br /&gt;
 &amp;bull; Desain Danbo The Simpson&lt;br /&gt;
 &amp;bull; Desain Danbo Mario&lt;/p&gt;</t>
  </si>
  <si>
    <t>ed67e38b-d08c-4005-8657-170ff8102f17</t>
  </si>
  <si>
    <t>Panduan Aplikatif &amp; Solusi(PAS) : Desain Undangan dengan CorelDRAW X7</t>
  </si>
  <si>
    <t>978-979-29-5269-8</t>
  </si>
  <si>
    <t>978-979-29-8282-4</t>
  </si>
  <si>
    <t>&lt;p&gt;Buku PAS:Desain undangan dengan CorelDraw X7 ini membahas secara praktis dan tuntas cara membuat desain undangan untuk berbagai keperluan menggunakan CorewlDraw X7. Pembahasan dalam buku ini mencakup pembuatan ornament, gambar pendukung, hingga teks informasi. Buku ini ditulis dengan langkah-langkah yang detail sehingga memudahkan anda mengikuti pembahasan, terutama bagi yang masih baru dengan CorelDraw X7.&lt;br /&gt;
 Buku ini membahas:&lt;br /&gt;
 &amp;bull; Membuat undangan Ulang Tahun&lt;br /&gt;
 &amp;bull; Membuat undangan Khitanan&lt;br /&gt;
 &amp;bull; Membuat Undangan Pernikahan&lt;/p&gt;</t>
  </si>
  <si>
    <t>c7056325-47a4-45f4-9e24-e68bcc302b1d</t>
  </si>
  <si>
    <t>PAS: Membangun Sistem Informasi dengan Java NetBeans dan MySQL</t>
  </si>
  <si>
    <t>978-979-29-5168-4</t>
  </si>
  <si>
    <t>978-979-29-8284-8</t>
  </si>
  <si>
    <t>&lt;p&gt;NetBeans adalah aplikasi Integrated Development Environment (IDE) yang berbasiskan Java dari Sun Microsystems yang berjalan di atas swing. Swing sendiri merupakan sebuah teknologi Java untuk mengembangkan aplikasi dekstop yang dapat berjalan pada berbagai macam platform. MySQL adalah sebuah implementasi dari sistem manajemen basis data relasional (RDBMS) yang didistribusikan secara gratis. Buku Panduan Aplikatif dan Solusi (PAS): Membangun Sistem Informasi dengan Java NetBeans dan MySQL ini membahas secara praktis dan tuntas tentang cara membuat sistem informasi menggunakan NetBeans dan MySQL. Buku ini akan membahas mulai dari hal-hal dasar yang perlu Anda ketahui untuk membuat istem informasi hingga langkah-langkah membuat sistem informasi.&lt;/p&gt;
 &lt;p&gt;Buku ini akan membahas:&lt;/p&gt;
 &lt;ul&gt;
 &lt;li&gt;Pengenalan Software Pendukung Sistem Informasi&lt;/li&gt;
 &lt;li&gt;Membuat Tabel Melalui SQL&lt;/li&gt;
 &lt;li&gt;Mengoneksikan Database dengan JDK&lt;/li&gt;
 &lt;li&gt;Membuat Sistem Informasi Penjualan dengan Java&lt;/li&gt;
 &lt;/ul&gt;</t>
  </si>
  <si>
    <t>b24561be-de35-4260-ad4e-870eec97f420</t>
  </si>
  <si>
    <t>PAS: Mudah Membuat Game 2D dengan GameMaker Studio</t>
  </si>
  <si>
    <t>978-979-29-5093-9</t>
  </si>
  <si>
    <t>978-979-29-8287-9</t>
  </si>
  <si>
    <t>&lt;p&gt;GameMaker Studio merupakan sebuah game engine yang digunakan untuk membuat berbagai jenis game. Game engine yang dikeluarkan oleh Yoyogame ini dapat digunakan untuk membuat berbagai macam genre game. Misalnya, Game shooter, petualangan, teka-teki, hingga game yang sangat sederhana. GameMaker Studio merupakan pengembangan dari GameMaker 8.1 yang rilis sebelumnya. Pada versi ini terdapat penyesuaian pengaturan event dan fungsi sehingga beberapa bagian dari file GameMaker versi sebelumnya tidak bekerja. Software yang digunakan dalam pembahasan buku ini adalah GameMaker Studio versi gratis. Pada versi ini, Anda tidak perlu membayar untuk menggunakannya, namun dengan konsekuensi jumlah objek game yang dibuat akan terbatas. Buku Panduan Aplikatif dan Solusi (PAS): Mudah Membuat Game 2D dengan Game Maker Studio ini membahas secara tuntas langkah-langkah membuat game melalui fasilitas yang ada pada GameMaker Studio. Materi yang disajikan antara lain, pembuatan objek, menambahkan event, pembuatan ruangan, hingga proses pengujian game. Buku ini akan membahas: &amp;bull; Penggunaan Dasar GameMaker Studio &amp;bull; Pembuatan Game Bounce &amp;bull; Pembuatan Game Pesawat 2 Dimensi &amp;bull; Pembuatan Game Labirin &amp;bull; Pembuatan Game Mobil&lt;/p&gt;</t>
  </si>
  <si>
    <t>aef82ec7-eed8-44c5-b89d-f533bfd3faa9</t>
  </si>
  <si>
    <t>PAS: Pemodelan Objek dengan 3ds Max 2014</t>
  </si>
  <si>
    <t>978-979-29-5094-6</t>
  </si>
  <si>
    <t>978-979-29-8288-6</t>
  </si>
  <si>
    <t>&lt;p&gt;Model 3D merupakan pilihan terbaik untuk menampilkan objek dengan gambaran yang lebih realistis. Berbeda dengan metode konvensional seperti sketsa yang pandangannya terbatas pada 2 dimensi, desain 3D memungkinkan Anda melihat bentuk objek dari segala sisi. Lewat pemodelan 3D, Anda dapat menambahkan tekstur dan pencahayaan sehingga model yang dibuat tampak seperti objek asli. Dari penjelasan tersebut terlihat betapa pentingnya merepresentasikan objek yang realistis bagi yang menyaksikan atau calon pengguna. Melalui kemampuan 3ds Max 2014, proses pembuatan model 3D menjadi semakin mudah dan hemat. Buku Panduan Aplikatif dan Solusi (PAS): Pemodelan Objek dengan 3ds Max 2014 ini akan memandu Anda untuk membuat objek 3D. Referensi objek yang menjadi model berupa perabot rumah tangga, seperti sofa, tempat tidur, lemari, vas bunga, dan masih banyak lagi. Buku ini juga dilengkapi gambar dan petunjuk langkah demi langkah yang akan memudahkan Anda dalam memahami isi buku ini.&lt;/p&gt;</t>
  </si>
  <si>
    <t>e0ccc6ad-e0f9-4b42-b6e1-4e2a917be117</t>
  </si>
  <si>
    <t>PAS: Video Iklan Komersial dengan Adobe Premiere CS6</t>
  </si>
  <si>
    <t>978-979-29-5122-6</t>
  </si>
  <si>
    <t>978-979-29-8292-3</t>
  </si>
  <si>
    <t>&lt;p&gt;Buku Panduan Aplikatif dan Solusi: Video iklan Komersial engan Adobe Premiere CS6 ini membahas secara praktis dan tuntas cara membuat video untuk iklan komersial. Pembahasan dimulai dari mempersiapkan bahan, kemudian mengolah menjadi video, hingga mengekspor sehingga video dapat dimainkan. Buku ini di tulis secara lengkap dan berurutan sehingga dapat diikuti oelh semua kalangan pembaca. Buku ini membahas: &amp;bull; Capture video dan audio &amp;bull; Mengedit video &amp;bull; Memberi efek dan teks &amp;bull; Membuat iklan smartphone &amp;bull; Membuat iklan sepatu &amp;bull; Membuat iklan mobil &amp;bull; Membuat iklan kompute&lt;/p&gt;</t>
  </si>
  <si>
    <t>6394bb4a-25d2-48b0-bc1c-eaddab7926e6</t>
  </si>
  <si>
    <t>Rahasia Formula dan Fungsi Excel untuk Bisnis</t>
  </si>
  <si>
    <t>978-979-29-5215-5</t>
  </si>
  <si>
    <t>978-979-29-8336-4</t>
  </si>
  <si>
    <t>&lt;p&gt;Manfaat Microsoft Excel yang semakin luas mengharuskan setiap pelaku usaha untuk dapat menguasainya secara maksimal. Untuk menguasai Microsoft Excel secara maksimal diperlukan penguasaan formula dan fungsi. Jika kemampuan tersebut mampu dikuasai, maka perkerjaan sehari-hari yang membutuhkan Microsoft Excel dapat dikerjakan dengan mudah. Microsoft Excel menyediakan beragam formula dan fungsi yang siap digunakan sebagai untuk menyelesaikan beragam keperluan bisnis. Jika serius mempelajarinya, Micrsoft Excel dapat diaplikasikan dengan mudah. Buku Rahasia Formula dan Fungsi Excel untuk Bisnis membahas penggunaan formula dan fungsi pada Microsoft Excel untuk dunia usaha dan perkantoran. Setiap fungsi disajikan sedetail mungkin sehingga memudahkan dipelajari.&lt;/p&gt;
 &lt;p&gt;Buku ini akan membahas:&lt;/p&gt;
 &lt;ul&gt;
 &lt;li&gt;Fungsi Pengolahan Data dan Teks&lt;/li&gt;
 &lt;li&gt;Fungsi Pengolahan Matematika&lt;/li&gt;
 &lt;li&gt;Fungsi Konversi Waktu&lt;/li&gt;
 &lt;li&gt;Rumus untuk Menghitung dengan Excel&lt;/li&gt;
 &lt;li&gt;Fungsi Pencarian dan Referensi&lt;/li&gt;
 &lt;li&gt;Fungsi Finansial&lt;/li&gt;
 &lt;/ul&gt;</t>
  </si>
  <si>
    <t>0b4b4d4a-ee11-4ac9-b40e-742f8ba51857</t>
  </si>
  <si>
    <t>Shortcourse Series: Shortcourse Adobe Audition CS6</t>
  </si>
  <si>
    <t>978-979-29-4796-0</t>
  </si>
  <si>
    <t>978-979-29-8346-3</t>
  </si>
  <si>
    <t>&lt;p&gt;Teknologi audio saat ini sudah demikian maju. Terbukti bahwa banyak penikmat musik telah mengedepankan kualitas sound. Tidak asal keluar, komposisi sound yang berkualitas memiliki fungsi dan nilai seni yang lebih berkelas. Kecanggihan teknologi editing audio digital mendukung semua itu, perangkat hardware pun mengikutinya dan tersedia dengan harga yang semakin murah.&lt;/p&gt;
 &lt;p&gt;Diperlukan aplikasi pengolah audio&amp;nbsp; yang andal untuk menghasilkan sebuah komposisi audio digital profesional. Adobe Audition CS6 adalah salah satunya. Aplikasi ini merupakan aplikasi milik Adobe System Incorporated yang khusus digunakan untuk melakukan berbagai pengolahan audio. Nama Adobe sudah merupakan jaminan kualitas. Pada versi CS6 ini, Adobe Audition menyediakan lebih banyak tool, fitur, dan kemudahan pengoperasian. Tidak perlu repot-repot seperti halnya editing pada perangkat konvensional. Melalui aplikasi ini, semua proses hanya klik dan drag, hasilnya langsung dapat dimainkan.&lt;/p&gt;
 &lt;p&gt;Buku &lt;em&gt;ShortCourse(SC): Adobe Audition CS6 &lt;/em&gt;ini akan membahas berbagai teknik pengolahan audio menggunakan aplikasi Adobe Audition CS6. Dengan membaca buku ini, Anda diharapkan dapat memanfaatkan fitur dan fasilitas yang tersedia untuk menghasilkan output audio dan musik yang lebih berkualitas.&lt;/p&gt;</t>
  </si>
  <si>
    <t>6c57d7c0-d970-4faa-879a-45f775c5440c</t>
  </si>
  <si>
    <t>Shortcourse Series: Shortcourse Desain Grafis dengan CorelDRAW X7</t>
  </si>
  <si>
    <t>978-979-29-5062-5</t>
  </si>
  <si>
    <t>978-979-29-8347-0</t>
  </si>
  <si>
    <t>&lt;p&gt;Buku Shortcourse (SC):Desain Grafis dengan CorelDRAW X7 ini membahas dasar-dasar desain grafis menggunakan aplikasi CorelDRAW X7 secara praktis. Diharapkan dengan teori-teori singkan dan beberapa contoh desain yang diberikan ,serta dengan penggunaan bahasa yang sderhana, tepat, dan jelas akan memudahkan seorang pemula untuk memahami dan membuat sendiri beragam desain menggunakan CorelDRAW X7. Buku ini membahas: - Sesi 1 skilas CorelDRAW X7 - Sesi II Menggunakan CorelDRAW X7 - Sesi III Mengelola Objek CorelDRAW X7 - Sesi IV proses pencetakan - Sesi V Mendesain dengan CorelDRAW X7&lt;/p&gt;</t>
  </si>
  <si>
    <t>397ab9a1-4c26-4826-a8bf-cebc5303420a</t>
  </si>
  <si>
    <t>Tip dan Trik Berkreasi dengan CorelDRAW X7</t>
  </si>
  <si>
    <t>978-979-29-5213-1</t>
  </si>
  <si>
    <t>978-979-29-8351-7</t>
  </si>
  <si>
    <t>13.2 MB</t>
  </si>
  <si>
    <t>&lt;p&gt;CorelDRAW merupakan salah satu aplikasi pengolah gambar berbasis vektor yang banyak dipakai oleh pengguna PC. Karena berbagai kemudahan dan keunggulan yang dimiliki, tidak salah jika CorelDRAW menjadi pilihan utama untuk desktop publishing, percetakan, dan bidang lain yang memerlukan pemrosesan visual.&amp;nbsp;&lt;br /&gt;
 Keunggulan mengolah gambar berbasis vektor adalah ukuran hasil akhir yang dapat ditekan seminimal mungkin, namun dengan kualitas tidak kalah dengan gambar berbasis raster atau bitmap. Karena itu, desain grafis dan olah gambar berbasis vektor sangat banyak digunakan untuk desktop publishing, percetakan, dan bidang lain yang memerlukan pemrosesan visual.&lt;br /&gt;
 Buku Tip dan Trik Berkreasi dengan CorelDRAW X7 ini akan membantu Anda menguasai setiap tip dan trik desain grafis yang terdapat di aplikasi CorelDRAW X7 secara singkat, padat, dan langsung ke sasaran. Buku ini sangat cocok untuk pemula yang ingin belajar menggunakan CorelDRAW X7 atau pengguna CorelDRAW versi lama yang ingin upgrade menggunakan CorelDRAW X7.&amp;nbsp;&lt;br /&gt;
 Buku ini akan membahas:&lt;br /&gt;
 &amp;bull; Trik Dasar CorelDRAW X7&lt;br /&gt;
 &amp;bull; Trik Seputar Teks, Warna, dan Outline&lt;br /&gt;
 &amp;bull; Trik Seputar Efek&lt;br /&gt;
 &amp;bull; Trik Seputar Bitmap&lt;br /&gt;
 &amp;bull; Trik Seputar Pencetakan&lt;/p&gt;</t>
  </si>
  <si>
    <t>7b60a279-8c45-4677-a017-65d9d575609c</t>
  </si>
  <si>
    <t>Sukses Berbisnis Toko Online dengan WordPress dan WooCommerce</t>
  </si>
  <si>
    <t>978-979-29-5121-9</t>
  </si>
  <si>
    <t>978-979-29-8349-4</t>
  </si>
  <si>
    <t>12.1 MB</t>
  </si>
  <si>
    <t>&lt;p&gt;Bagi Anda para pebisnis atau penula yang ingin melebarkan sayap pasti membutuhkan media pemasaran. Buku ini akan menyajikan penggunaan WordPress dan WooCommerce untuk membuat toko online. Wordpress dipilih karena kehandalanya yang tidak perlu diragukan lagi. Sedangkan WooCommerce, merupakan plugin Wordpress untuk Membuat tok Online powerfull, serta pengoperasian mudah. Buku sukses berbisnis Toko online dengan WordPress dan WooCommerce ioni menjelaskan tahappan membuat toko online menggunakan Wordpress dan WooCommerce. Beragam Pengaturan yang diperlukan lengkap akan dibahas dalam buku ini. Di dalam buku ini juga diajarkan lengkah Meng-Upload toko online setelah proses pembuatan di server offline selesai dilakukan. Buku ini akan membahas: - Pendahuluan - Persiapan Membangun toko online - Megelola Produk - Desain toko Online - Unggah Foto Online&lt;/p&gt;</t>
  </si>
  <si>
    <t>b60a603f-7d59-4e1b-9ece-7544956c6cea</t>
  </si>
  <si>
    <t>Tip dan Trik Mempercepat Kinerja Laptop dan PC</t>
  </si>
  <si>
    <t>978-979-29-5174-5</t>
  </si>
  <si>
    <t>978-979-29-8352-4</t>
  </si>
  <si>
    <t>&lt;p&gt;Komputer merupakan barang yang tidak asing lagi untuk saat ini. Banyak orang menggunakan komputer sebagai media hiburan atau untuk menyelesaikan pekerjaan. Bentuk dan ukuran komputer pun semakin bervariasi seiring dengan semakin beragamnya aktivitas penggunanya.&lt;/p&gt;
 &lt;p&gt;Komputer dalam pemakaian akan mengalami penurunan performa. Biasanya yang paling sering dirasakan adalah berkurangnya kecepatan kinerja dari komputer. Cara termudah untuk mengatasinya adalah dengan melakukan instal ulang. Akan tetapi, cara ini umumnya dijadikan langkah terakhir sebab jika sistem operasi diinstal ulang, Anda juga harus menginstal kembali semua software yang akan digunakan.&lt;/p&gt;
 &lt;p&gt;Buku Tip dan Trik mempercepat kinerja Laptop dan PC ini membahas berbagai cara untuk meningkatkan kinerja laptop dan PC Anda. Cara yang dibahas tidak hanya menginstal ulang, tetapi juga berbagai cara lain yang dapat dilakukan tanpa harus menghapus isi hard disk Anda.&lt;/p&gt;
 &lt;p&gt;Buku ini membahas;&lt;br /&gt;
 - Pendahuluan&lt;br /&gt;
 - Mempercepat Laptop/PC Berbasis Windows&lt;br /&gt;
 - Memaksimalkan Laptop/pc dengan Optimalisasi RAM&lt;br /&gt;
 - Mengoptimalkan Laptop/pc dengan CCleaner&lt;br /&gt;
 - Mempercepat Instal Ulang Windows&lt;br /&gt;
 - Tip Lain untuk Mempercepat Laptop/PC&lt;br /&gt;
 - Tip untuk Mempercepat Sistem Operasi Berbasis Linux&lt;/p&gt;</t>
  </si>
  <si>
    <t>453f8006-1a37-47b5-b569-a63476854ff6</t>
  </si>
  <si>
    <t>Webmaster Series: Menguasai CSS</t>
  </si>
  <si>
    <t>978-979-29-5212-4</t>
  </si>
  <si>
    <t>978-979-29-8354-8</t>
  </si>
  <si>
    <t>&lt;p&gt;Seiring dengan perkembangan dunia internet, pemrograman aplikasi berbasis web pun semakin berkembang pesat. CSS sebagai salah satu bagian pemrograman web pun ikut terkena dampaknya. Hal ini ditandai dengan berbagai macam website dengan tampilan yang menarik. Sebuah website dibuat semenarik mungkin supaya pengunjung nyaman menjelajahi isi website yang Anda buat dan tertarik untuk kembali mengunjungi website di lain waktu. Di sinilah peran CSS supaya website yang Anda buat tampak menarik. Buku ini merupakan seri kedua dari rangkaian seri buku Webmaster Series. Jika pada buku pertama telah dijelaskan tentang dasar-dasar membangun website menggunakan bahasa HTML, maka di dalam buku kedua ini Anda akan diajarkan bagaimana mengelola tampilan website menggunakan CSS. Setiap langkah yang dijelaskan dalam buku ini dimulai dari dasar hingga ke contoh penerapannya sehingga dapat langsung Anda praktikkan. Buku ini akan membahas: &amp;acirc;&amp;euro;&amp;cent; Pengenalan CSS &amp;acirc;&amp;euro;&amp;cent; Tata Cara Penggunaan CSS &amp;acirc;&amp;euro;&amp;cent; Penerapan CSS&lt;/p&gt;</t>
  </si>
  <si>
    <t>a0b3f1b8-9298-4222-bb2e-229f437bd9b6</t>
  </si>
  <si>
    <t>Webmaster Series: Menguasai HTML</t>
  </si>
  <si>
    <t>978-979-29-5170-7</t>
  </si>
  <si>
    <t>978-979-29-8355-5</t>
  </si>
  <si>
    <t>&lt;p&gt;Dalam buku Webmaster Series: Menguasai HTML ini, pembaca akan diajarkan untuk mengenal dan memperdalam pengetahuan mengenai HTML. Banyak hal yang ditawarkan bahasa pemrograman HTML ini, salah satunya memudahkan pengembang aplikasi web dalam menampilkan konten. Oleh karena itu, dalam buku ini akan dibahas dasar-dasar dari HTML sampai penerapannya pada sebuah aplikasi web.&lt;/p&gt;
 &lt;p&gt;Buku ini akan membahas:&lt;/p&gt;
 &lt;ul&gt;
 &lt;li&gt;Pengenalan HTML&lt;/li&gt;
 &lt;li&gt;Tipografi HTML&lt;/li&gt;
 &lt;li&gt;Penerapan HTML&lt;/li&gt;
 &lt;/ul&gt;</t>
  </si>
  <si>
    <t>d3ac1c1e-556b-4a3c-96f4-828c2d459215</t>
  </si>
  <si>
    <t>Windows 8.1 â€“ Hack, Tips dan Trik</t>
  </si>
  <si>
    <t>978-979-29-5058-8</t>
  </si>
  <si>
    <t>978-979-29-8356-2</t>
  </si>
  <si>
    <t>&lt;p&gt;Windows 8.1 merupakan sistem operasi terbaru dari Microsoft. Sistem operasi ini sengaja diciptakan untuk mengakomodasi seri komputer terbaru yang telah menggunakan fasilitas layar sentuh. Sama seperti seri Windows sebelumnya, banyak fitur yang disembunyikan pada seri ini. Bagi pengguna setia sistem operasi Windows, tentu akan terkejut melihat banyak fitur Windows seri sebelumnya yang dihilangkan pada Windows 8.1. Hal ini wajar karena Windows 8.1 sengaja dirancang untuk mengakomodasi perangkat touchscreen. Jika Anda ingin menggunakan Windows 8.1 pada perangkat desktop konvensional, banyak modifikasi yang perlu Anda lakukan. Buku Windows 8.1 Hack, Tips &amp;amp; Trik ini sengaja dirancang untuk memodifikasi Windows 8.1 supaya nyaman digunakan pada perangkat komputer konvensional. Selain itu, buku ini juga akan membahas bagaimana memaksimalkan kinerja Windows 8.1 untuk mendukung pekerjaan Anda. Dengan kumpulan tips dan trik hacking Windows 8.1 pada buku ini, Anda akan dapat mengonfigurasi Windows 8.1 sesuai selera..&lt;/p&gt;</t>
  </si>
  <si>
    <t>f2659165-7f7e-4a2c-b802-e1820a60577d</t>
  </si>
  <si>
    <t>Like Brother, Like Sister â€“ Suatu Saat Nanti, Kau akan Jatuh Cinta Padaku</t>
  </si>
  <si>
    <t>Wulan Murti</t>
  </si>
  <si>
    <t>978-979-29-5074-8</t>
  </si>
  <si>
    <t>978-979-29-8361-6</t>
  </si>
  <si>
    <t>&lt;p&gt;Sejak awal memasuki kelas satu SMA, Kim Na Eun jatuh hati pada seorang kakak kelas bernama Lee Min Hyun. Dia dan Nam Bong Kyu memberi julukan Pangeran Lee. Na Eun dengan didukung Bong Kyu melakukan berbagai cara untuk mendekati Min Hyun, termasuk membaca manhwa kacangan (Knight of Battledome) yang ternyata disukai Min Hyun. Dengan pengarahan Kim Dae Ho, Kakaknya yang juga fans berat Knight of Battledome, Kim Na Eun mempelajari manhwa tersebut. Di sisi lain, muncul dua cowok bernama Dhong Cul dan Ju Hee yang juga menyukai Na Eun. Lalu, siapakah yang akan dipilih Na Eun untuk dijadikan kekasihnya? Yuk ikuti kisah kakak-beradik yang penuh problema cinta remaja, pergaulan, dan persaudaraan dalam novel ini! * Kim Dae Ho 18 tahun, kelas tiga SMA, anak pertama, cerdas, penyayang, dan penggemar manhwa Kim Na Eun 16 tahun, kelas satu SMA, anak kedua, imajinatif, ceria, dan bukan penakut. Nam Bong Kyu 16 tahun, kelas satu SMA, setia, dan sahabat baik Kim Na Eun&lt;/p&gt;</t>
  </si>
  <si>
    <t>998f7737-1a62-42e9-87e2-455ad5564a30</t>
  </si>
  <si>
    <t>Seri Pendidikan Pengurangan Risiko Bencana Angin Puting Beliung</t>
  </si>
  <si>
    <t>Primus Supriyono</t>
  </si>
  <si>
    <t>978-979-29-5298-8</t>
  </si>
  <si>
    <t>978-979-29-8376-0</t>
  </si>
  <si>
    <t>20.6 MB</t>
  </si>
  <si>
    <t>&lt;p&gt;Di antara semua jenis bencana alam di Indonesia, angin puting beliung termasuk bencana yang paling sering terjadi. Angin tersebut dapat menghancurkan bangunan dan lingkungan alam, serta melukai banyak orang hanya dalam beberapa menit saja tanpa waktu dan pertanda yang cukup. Hal itu dapat menjadi pelajaran berharga bagi kita dan menegaskan bahwa siapa pun tanpa terkecuali harus selalu siap siaga untuk menghadapi bencana. Kesiapsiagaan ini merupakan kemampuan untuk mengantisipasi dan mengurangi dampak yang diakibatkan oleh bencana. Pengetahuan dan pemahaman menyeluruh tentang seluk-beluk bencana angin puting beliung di Indonesia perlu diajarkan. Disamping itu tindakan nyata untuk mengurangi risiko bencana baik sebelum terjadi, saat terjadi, maupun setelah terjadi bencana harus dilakukan. Buku Seri Pendidikan Pengurangan Risiko Bencana Angin Puting Beliung ini menjawab semua permasalahan tersebut secara praktis dengan bahasa yang sederhana.&lt;/p&gt;</t>
  </si>
  <si>
    <t>821c26b5-f3e5-49c7-8f88-d5f9327e0d43</t>
  </si>
  <si>
    <t>Seri Pendidikan Pengurangan Risiko Bencana Tsunami</t>
  </si>
  <si>
    <t>978-979-29-5299-5</t>
  </si>
  <si>
    <t>978-979-29-8377-7</t>
  </si>
  <si>
    <t>&lt;p&gt;Di antara semua jenis bencana alam, tsunami termasuk yang paling dahsyat dan mengerikan. Tsunami dengan kekuatan yang besar dapat menghancurkan bangunan dan lingkungan alam, serta melukai dan menewaskan ribuan orang hanya dalam hitungan detik saja dengan pertanda dan waktu yang sangat terbatas bagi masyarakat untuk menyelamatkan diri. Selain kerugian berupa materi, setiap kali terjadi bencana tsunami selalu menimbulkan permasalahan kemanusiaan yang serius, serta meninggalkan dampak sosial dan psikologi yang mendalam bagi masyarakat. Akibat bencana tersebut roda perekonomian lumpuh, berjakitnya berbagai penyakit, trauma dan stres, dan jatuhnya banyak korban jiwa Untuk menghadapinya diperlukan upaya untuk menanamkan pengetahuan dan pemahaman menyeluruh tentang seluk-beluk bencana tsunami di Indonesia. Selain itu, diperlukan juga tindakan nyata untuk mengurangi risiko baik sebelum terjadi, saat terjadi, maupun setelah terjadi bencana. Buku Seri Pendidikan Pengurangan Risiko Bencana Tsunami ini menjawab semua permasalahan tersebut secara praktis dengan bahasa yang sederhana.&lt;/p&gt;</t>
  </si>
  <si>
    <t>e4b14d3f-7e4c-4124-9b3c-e7778fb6f2fb</t>
  </si>
  <si>
    <t>Sehat dengan Juice</t>
  </si>
  <si>
    <t>978-979-29-5075-5</t>
  </si>
  <si>
    <t>978-979-29-8378-4</t>
  </si>
  <si>
    <t>&lt;p&gt;Banyak buku soal jus buah, tapi sulit dilakukan oleh semua kalangan masyarakat. Buku ini menjelaskan sangat detail dan gampang dimengerti, dari persiapan sampai jus siap minum. Bahasa sederhana yang dipakai oleh penulis tidak mengurangi ilmu ilmiah yang terkandung didalamnya . buku ke 8 dari yohanes sunardi ini wajib anda baca. Dr, Gideon Oktavianus santosa Buku ini wajib dibaca oleh ibu, remaja puteri, pemerhati gizi kesehatan mahasiswa pangan dan gizi dan masyarakat umum yang interest terhadap gaya hidup sehat. Sungguh buku ini yang sarat informasi dan manfaat. Dr. Ir. Soedarto, M.Kes Pengajar dan pemerhati pangan Saat ini sudah banyak macam penyakit apabila asupan pangan yang mengandung zat yang &amp;quot;Kurang aman&amp;quot; bagi kesehatan. Seperti pewarna dan pengawet yang tidak di izinkan untuk pangan antara lain rhondamin b dan formalin. Akhirnya penderita penyakit seperti kanker menjadi meningkat terus. Dengan mengkonsumsi jus buah dan sayur minimal 5x sehari akan membantu kita terhindar dari penyakit tersebut. Dengan membaca buku ini, kita akan lebih mengerti dan paham jus kesehatan. Maka buku ini layak dan wajib dimiliki oleh masyarakat luas. Kejora Handarini, STP. MP Pengajar mikrobiologi dan kimia pangan Bijaksana dalam memilih makanan dan minuman Ada tips terbaik untuk menyikapi beredarnya makanan dan minuman berbahaya bagi kesehatan dewasa ini, dan buku ini merupakan pilihan yang bijaksana untuk dibaca, dipahami, dan diterapkan dalam rangka membentengi kesehatan kita.\ Ir. Nunuk Hariyani , MP Pengajar pengetahuan bahan pangan dan teknologi lemak dan minyak Kesehatan itu nomer satu, ketika kekayaan mapan dan kondisi tercapai tuntunan hidup menjadi prioritas. Segala cara dikejar untuk menjadi sehat. Makan buah dan sayur sebenarnya cara mudah dan murah untuk mencapai hidup sehat. Buku yang ditulis mas yonanes sunardi ini tidak hanya membuat anda sehat, tetapi mengajari bagaimana mencapainya, sehingga anda mengetahui bagaimana cara hidup sehat sekaligus mempertahankan kesehatan. Bahasa sehari-hari yang dipakai tanpa menghilangkan fakta ilmiah , membuat buku ini menjadi mencapai kesehatan dengan mudah dan murah.&lt;/p&gt;</t>
  </si>
  <si>
    <t>e5d69027-9001-48ca-8bf3-7fb5faa0565d</t>
  </si>
  <si>
    <t>Tomorrowâ€™s Way of Love â€“ di Ujung Jalanmu Kau Akan Menemukanku ...</t>
  </si>
  <si>
    <t>Zephyr</t>
  </si>
  <si>
    <t>978-979-29-5128-8</t>
  </si>
  <si>
    <t>978-979-29-8386-9</t>
  </si>
  <si>
    <t>&lt;p&gt;Aishiteru, Risa-chan. Hontou ni aishiteru...&amp;rdquo; Kata-kata terakhir Sousuke Arashi pada Risa Nadeshiko itu terus terngiang hingga dua tahun setelah kematiannya. Sousuke Arashi meninggal akibat melindungi Risa dari kecelakaan kereta di stasiun Shibuya, menimbulkan trauma hebat dalam kehidupan Risa yang selanjutnya. Hingga Risa bertemu dengan Tasuku Ichijou dan Rei Akihito&amp;mdash;dua pemuda yang mencintainya. Keduanya berusaha menggantikan kenangan buruk di masa lalu Risa dengan kebahagiaan. Apakah ada satu cinta yang berakhir bahagia tanpa mengiris luka. Yuk ikuti kisahnya dalam novel ini.&lt;/p&gt;</t>
  </si>
  <si>
    <t>0c53c6e3-98a5-44e4-adc2-e883891e47ec</t>
  </si>
  <si>
    <t>PAS Bikin Kartun Anime dengan CorelDRAW X6</t>
  </si>
  <si>
    <t>978-979-29-4798-4</t>
  </si>
  <si>
    <t>978-979-29-8277-0</t>
  </si>
  <si>
    <t>&lt;p&gt;Anime merupakan kartun animasi yang berasal dari Jepang. Ciri khas anime adalah tampilan mata karakter yang lebar dan rambut yang digambarkan menyatu. Pada umumnya, proses penggambaran anime dilakukan secara manual. Akan tetapi, dengan berkembangnya teknologi, Anime dapat dibuat secara digital. Salah satu cara menggambar anime secara digital adalah memanfaatkan aplikasi CorelDRAW. Anda dapat memanfaatkan semua tool yang disediakan CorelDRAW untuk membentuk setiap bagian gambar kartun anime dengan berbagai tipe karakter.&lt;/p&gt;
 &lt;p&gt;Buku &lt;em&gt;Panduan Aplikatif dan Solusi (PAS): Bikin Kartun Anime dengan CorelDRAW X6 &lt;/em&gt;ini mem&amp;shy;bahas secara aplikatif pembuatan kartun anime menggunakan CorelDRAW X6. Dalam pembahasan buku ini, Anda akan diajarkan mendesain berbagai macam karakter anime yang mirip dengan film serial anime yang mungkin pernah Anda tonton. Proses pembuatan anime dalam buku ini dilakukan bagian demi bagian sehingga sangat mudah diikuti oleh semua kalangan pembaca.&lt;/p&gt;</t>
  </si>
  <si>
    <t>37f0dc60-e227-4611-b40b-6876c7a82571</t>
  </si>
  <si>
    <t>PAS: Creative Retro &amp; Vintage Web Design with Adobe Photoshop</t>
  </si>
  <si>
    <t>978-979-29-4631-4</t>
  </si>
  <si>
    <t>978-979-29-8280-0</t>
  </si>
  <si>
    <t>12.4 MB</t>
  </si>
  <si>
    <t>&lt;p&gt;Inspirasi desain website dapat Anda dapatkan dari mana saja. Tidak melulu dari tren desain website yang sedang in saat ini. Jika Anda tipe orang yang menyukai sesuatu yang bersifat kuno, yang sering dibilang retro atau vintage, buku ini dapat Anda jadikan sebagai sumber inspirasi untuk menciptakan desain website yang menarik. Tinggal apa dan bagaimana Anda mengaplikasikan imajinasi pada software Adobe Photoshop yang dipergunakan untuk membuat desain web.&amp;nbsp;&lt;br /&gt;
 Buku Panduan Aplikatif dan Solusi (PAS): Creative Retro &amp;amp; Vintage Web Design with Adobe Photoshop &amp;ndash; Bisnis, Retro Cafe, Fotografi, dan Komunikasi ini menjelaskan pemanfaatan Adobe Photoshop untuk membuat desain web bergaya retro atau vintage. Berbagai contoh desain web akan dikupas, dengan ilustrasi yang lengkap.&lt;br /&gt;
 Buku ini akan membahas:&lt;br /&gt;
 &amp;bull; Bab 1 Desain Web Bisnis.&lt;br /&gt;
 &amp;bull; Bab 2 Desain Web Retro Cafe.&lt;br /&gt;
 &amp;bull; Bab 3 Desain Web Fotografi.&lt;br /&gt;
 &amp;bull; Bab 4 Desain Web Komunitas.&lt;br /&gt;
 &amp;bull; Bab 5 Desain Web Bledoek Team.&lt;/p&gt;</t>
  </si>
  <si>
    <t>253aab76-a1fb-4b04-aa6f-a2b331e98d1e</t>
  </si>
  <si>
    <t>PAS: Funny Cartoon Design with CorelDRAW X6</t>
  </si>
  <si>
    <t>978-979-29-4615-4</t>
  </si>
  <si>
    <t>978-979-29-8283-1</t>
  </si>
  <si>
    <t>&lt;p&gt;Kartun merupakan fenomena tersendiri dalam dunia seni. Keberadaannya menghadirkan konsep hiburan dalam bentuk karya seni. Seiring perkembangan teknologi, kartun mengalami evolusi ke dalam bentuk karya seni digital.&lt;br /&gt;
 Keberadaan CorelDRAW sebagai program pengolah vektor dapat dimanfaatkan dalam proses pembuatan desain kartun. Hal ini dimungkinkan karena gambar kartun umumnya menggunakan jenis warna solid. Penggunaan jenis warna solid ini sangat sesuai dengan karakter desain vektor.&lt;br /&gt;
 Buku PAS: Funny Cartoon Design with CorelDRAW X6 &amp;ndash; Desain Kartun Monster Lucu, Binatang, Alat Transportasi, Bunga, dan Buah ini membahas secara praktis dan tuntas mengenai desain kartun dengan beragam objek di sekitar kita. Secara lengkap, buku ini membahas beragam tool dan fitur pada CorelDRAW X6, yang biasa digunakan dalam membuat desain kartun. Penggunaan contoh yang biasa dijumpai serta penjelasan yang runtut dan jelas, menjadikan buku ini menarik untuk dibaca oleh para penggemar kartun.&lt;br /&gt;
 Buku ini akan mambahas:&lt;br /&gt;
 &amp;bull; Desain Kartun Monster Lucu.&lt;br /&gt;
 &amp;bull; Desain Kartun Binatang.&lt;br /&gt;
 &amp;bull; Desain Kartun Alat Transportasi.&lt;br /&gt;
 &amp;bull; Desain Kartun Bunga.&lt;br /&gt;
 &amp;bull; Desain Kartun Buah.&lt;/p&gt;</t>
  </si>
  <si>
    <t>5fedff49-58e1-4c25-8e01-d8404576e2e5</t>
  </si>
  <si>
    <t>PAS: Ragam Desain Animasi Banner Web dengan Adobe Flash CS6</t>
  </si>
  <si>
    <t>978-979-29-4771-7</t>
  </si>
  <si>
    <t>978-979-29-8289-3</t>
  </si>
  <si>
    <t>&lt;p&gt;Apa yang menjadikan desain terlihat lebih menarik? Jawabannya adalah animasi atau gambar bergerak. Keberadaan animasi akan membuat halaman terlihat lebih segar dan tidak membosankan. Terlebih jika yang dimaksud adalah desain sebuah website, tentu pengunjung akan cepat bosan jika setiap kali berkunjung tampilannya itu-itu saja.&lt;/p&gt;
 &lt;p&gt;Pembuatan animasi dapat dilakukan dengan mudah menggunakan Adobe Flash CS6. Beragam tool dan efek telah tersedia dan siap digunakan sehingga Anda dapat langsung berkreasi dengan praktis. Selain menggunakan efek yang telah disediakan, Anda dapat membuat kreasi efek Anda sendiri tanpa batas.&lt;/p&gt;
 &lt;p&gt;Buku &lt;em&gt;Panduan Aplikatif dan Solusi (PAS): Ragam Desain Animasi Banner Web dengan Adobe Flash CS6&lt;/em&gt; ini membahas secara praktis dan tuntas berbagai hal yang berhubungan dengan pembuatan animasi banner web langkah demi langkah. Buku ini dapat menjadi panduan Bagi Anda yang ingin mempelajari animasi Flash dan bergelut dengan dunia desain animasi ini. Selamat belajar!&lt;/p&gt;</t>
  </si>
  <si>
    <t>9c4205c9-10dd-48ce-908a-6acccfca469f</t>
  </si>
  <si>
    <t>Tip &amp; Trik Adobe Photoshop CS6</t>
  </si>
  <si>
    <t>978-979-29-4762-5</t>
  </si>
  <si>
    <t>978-979-29-8350-0</t>
  </si>
  <si>
    <t>&lt;p&gt;Jika Anda ingin cepat menguasai Adobe Photoshop CS6 dan memperoleh referensi yang lengkap berhubungan dengan tip dan triknya, buku &lt;em&gt;Tip dan Trik Adobe Photoshop CS6&lt;/em&gt; ini tepat Anda miliki. Di dalam buku ini dijelaskan puluhan tip dan trik yang mampu melatih Anda sehingga Anda mahir menghasilkan karya grafis dengan Adobe Photoshop CS6.&lt;/p&gt;
 &lt;p&gt;Buku ini menggunakan pola yang sangat terstruktur dan sistematis sehingga mudah dipahami dan tepat digunakan sebagai bahan belajar. Selain itu, gaya bahasanya yang ringan dan penyertaan gambar pada setiap tahapan juga mampu memperjelas isinya.&lt;/p&gt;
 &lt;p&gt;Buku ini membahas:&lt;/p&gt;
 &lt;ul&gt;
 &lt;li&gt;tip dan trik modifikasi jendela kerja;&lt;/li&gt;
 &lt;li&gt;tip dan trik bekerja dengan layer, seleksi, dan masking;&lt;/li&gt;
 &lt;li&gt;tip dan trik meningkatkan performa Adobe Photoshop CS6;&lt;/li&gt;
 &lt;li&gt;tip dan trik seputar teks;&lt;/li&gt;
 &lt;li&gt;tip dan trik manipulasi foto digital.&lt;/li&gt;
 &lt;/ul&gt;</t>
  </si>
  <si>
    <t>50e404ea-1e80-4179-b5af-9736398026c0</t>
  </si>
  <si>
    <t>Tips dan Trik RPG Maker VX ACE</t>
  </si>
  <si>
    <t>978-979-29-4337-5</t>
  </si>
  <si>
    <t>978-979-29-8353-1</t>
  </si>
  <si>
    <t>&lt;p&gt;Tahukah Andagame Final Fantasy? Final Fantasy merupakan game ber-genre Role Playing Game atau RPG. Bagi penggemar game RPG, sudah pasti jalan cerita yang menarik menjadi daya tarik utama kenapa game ini dimainkan. Kini, Anda juga dapat membuat sendiri game RPG seperti Final Fantasy. Jika Anda memiliki ide-ide &amp;rdquo;liar&amp;rdquo; dalam membuat cerita (story), tidak mustahil game sekelas Final Fantasy bisa Anda ciptakan.&lt;br /&gt;
 Untuk membuat game RPG, Anda dapat menggunakan aplikasi RPG Maker. RPG Maker VX ACE merupakan salah satu game engine pembuat RPG yang sudah banyak digunakan dikalangan game developer RPG. Dengan RPG Maker, Anda dapat membuat game RPG sesuai ide/cerita karangan sendiri.&lt;br /&gt;
 Buku Tips dan Trik RPG Maker VX ACE ini membahas beragam tips dan trik pembuatan game RPG menggunakan RPG Maker VX ACE. Dengan pembahasan yang sederhana dan simpel, Anda dapat dengan mudah mencerna semua materi yang disajikan dalam buku ini.&lt;br /&gt;
 Buku ini membahas:&lt;br /&gt;
 &amp;bull; Pembuatan Karakter dan Musuh&lt;br /&gt;
 &amp;bull; Pemetaan Kota dan Dungeon&lt;br /&gt;
 &amp;bull; Fast Map Building&lt;br /&gt;
 &amp;bull; Animation&lt;br /&gt;
 &amp;bull; Sistem Game dan Event&lt;/p&gt;</t>
  </si>
  <si>
    <t>1db4f4ee-e04b-4aa4-9506-4f0fad98f400</t>
  </si>
  <si>
    <t>Powerful Public Speaking</t>
  </si>
  <si>
    <t>Widayanto Bintang</t>
  </si>
  <si>
    <t>978-979-29-4280-4</t>
  </si>
  <si>
    <t>978-979-29-8358-6</t>
  </si>
  <si>
    <t>&lt;p&gt;Apa pun profesi Anda, baik guru/dosen, pemimpin, trainer, pembicara, pengusaha, atau karyawan pasti membutuhkan kemampuan berbicara yang powerful. Kemampuan berbicara memiliki peran penting dalam mengantarkan seseorang menuju kesuksesan. Lerry King, seorang pembicara internasional berkata, &amp;ldquo;Orang sukses adalah pembicara yang baik, atau sebaliknya, pembicara yang baik adalah orang sukses.&amp;rdquo; Buku ini mengungkap rahasia pembicara kelas dunia tentang teknik yang mereka gunakan dalam menciptakan powerful public speaking.&lt;br /&gt;
 Seperti Anthony Robbin, kemampuan berbicaranya yang powerful dapat memengaruhi audience. Steve Job menggunakan slide sederhana, namun powerful. Brian Tracy yang kalem dalam menyampaikan pesan, namun powerful. Masih banyak rahasia pembicara kelas dunia lainnya yang akan diungkap. Sebagai referensi, buku ini menyertakan kutipan-kutipan pidato yang powerful.&amp;nbsp;&lt;br /&gt;
 Buku ini terdiri dari tiga bagian utama. Tiga bagian tersebut bertujuan membentuk individu untuk masuk dalam situasi komunikasi kelompok. komunikasi yang baik memiliki kekuatan percaya diri, sistematis, dan memiliki power (dapat mempengaruhi audience). Teknik-teknik dalam buku ini sangat sederhana, namun aplikatif. Teknik yang disajikan disarikan dari training-training yang diikuti oleh penulis dan pengalaman penulis selama 5 tahun terakhir sebagai seorang trainer. Selain itu, teknik yang ditulis mudah diterapkan dalam sesi public speaking atau dalam profesi Anda sekarang. Penulis juga menyertakan tiket seminar Powerful Public Speaking serta voucher untuk mengundang penulis.&amp;nbsp;&lt;br /&gt;
 It&amp;rsquo;s Powerful.&lt;/p&gt;</t>
  </si>
  <si>
    <t>75397f15-5df4-4d94-b10c-705348e9db97</t>
  </si>
  <si>
    <t>Shortcourse Series: Shortcourse Penerpan Efek Visual pada Video dengan Adobe After Effects CS6</t>
  </si>
  <si>
    <t>978-979-29-3534-9</t>
  </si>
  <si>
    <t>978-979-29-8348-7</t>
  </si>
  <si>
    <t>&lt;p&gt;Adobe After Effect CS6 merupakan aplikasi editing video kelas dunia yang banyak digunakan dalam dunia perfilman untuk mengedit video seperti menambahkan efek suara, efek animasi, bahkan efek 3D. Aplikasi ini sangat berguna untuk membuat dan mengembangkan gambar yang dinamis, membuat animasi, melakukan editing video, serta menambahkan efek-efek spektakuler.&lt;br /&gt;
 Buku ini akan membantu Anda dalam mempelajari aplikasi Adobe After Effect CS6 mulai dari dasar-dasar penggunaan Adobe After Effect CS6, menggunakan layer, bekerja dengan animasi dan keyframe, menggunakan transparasi, bekerja dengan teks, menambahkan efek, hingga render dan ekspor. Buku ini sangat tepat untuk seorang pemula yang ingin belajar Adobe After Effect.&lt;br /&gt;
 Lebih lengkap, buku ini membahas:&lt;br /&gt;
 &amp;bull; Sesi I Pendahuluan&lt;br /&gt;
 &amp;bull; Sesi II Menggunakan Layer&lt;br /&gt;
 &amp;bull; Sesi III Bekerja dengan Animasi dan Keyframe&lt;br /&gt;
 &amp;bull; Sesi IV Menggunakan Transparansi&lt;br /&gt;
 &amp;bull; Sesi V Bekerja dengan Teks&lt;br /&gt;
 &amp;bull; Sesi VI Menambahkan Efek&lt;br /&gt;
 &amp;bull; Sesi VII Render dan Ekspor&lt;/p&gt;</t>
  </si>
  <si>
    <t>0cf9b2d7-7cce-4abe-b41c-9c546a03a5f3</t>
  </si>
  <si>
    <t>PAS: Membuat Animasi dan Video Effect dengan Adobe Photoshop &amp; Adobe After Effect CS6</t>
  </si>
  <si>
    <t>978-979-29-4645-1</t>
  </si>
  <si>
    <t>978-979-29-8285-5</t>
  </si>
  <si>
    <t>&lt;p&gt;Adobe After Effects CS6 merupakan program pengolah dan pembuat efek video. Anda dapat membuat efek visual yang dapat digunakan untuk keperluan editing video. Selain itu, efek visual yang diciptakan juga dapat digunakan dalam pengerjaan animasi video.&lt;br /&gt;
 Adobe After Effects telah banyak digunakan untuk menciptakan beragam karya animasi dan efek visual. Efek visual yang diciptakan biasa digunakan untuk keperluan media televisi, web, presentasi multimedia, dan sebagainya. Program ini dapat digunakan secara bersama dengan program lainnya, seperti Adobe Photoshop sebagai pengolah bitmap dan Adobe Illustrator sebagai pengolah vektor.&lt;br /&gt;
 Dalam buku Panduan Aplikatif &amp;amp; Solusi (PAS): Membuat Animasi dan Video Effect dengan Adobe Photoshop dan Adobe After Effects CS6 ini, akan diulas teknik-teknik pembuatan animasi dan efek visual. Di sini, Anda juga akan diajarkan penggunaan kode timeline untuk penciptaan animasi.&lt;br /&gt;
 Buku ini membahas:&lt;br /&gt;
 &amp;bull;&amp;nbsp;&amp;nbsp; &amp;nbsp;Animasi Logo&lt;br /&gt;
 &amp;bull;&amp;nbsp;&amp;nbsp; &amp;nbsp;Animasi Teks&lt;br /&gt;
 &amp;bull;&amp;nbsp;&amp;nbsp; &amp;nbsp;Animasi Foto&lt;br /&gt;
 &amp;bull;&amp;nbsp;&amp;nbsp; &amp;nbsp;Animasi Objek&lt;/p&gt;</t>
  </si>
  <si>
    <t>3299f259-117d-4bf5-b0df-a939d256101f</t>
  </si>
  <si>
    <t>All My Heart, When We Meet Again</t>
  </si>
  <si>
    <t>Hyeon Gee</t>
  </si>
  <si>
    <t>978-979-29-5175-2</t>
  </si>
  <si>
    <t>978-623-7122-23-4</t>
  </si>
  <si>
    <t>&lt;p&gt;Joo Jin Ho&amp;nbsp;&lt;br /&gt;
 Bagimu, aku memang hanya seorang sahabat yang selalu ada saat kau membutuhkanku&lt;br /&gt;
 Sahabat yang selalu meminjamkan pundaknya untuk bersandar ketika kau sedang bersedih.&amp;nbsp;&lt;br /&gt;
 Tapi tidakkah kau dapat melihatku dari pandangan yang berbeda?&lt;br /&gt;
 Lihat aku sebagai seorang lelaki yang mencintaimu, bukan hanya sebagai sahabatmu. Mungkin semua bukan salahmu. Aku yang salah karena takutnya mengungkapkannya padamu maafkan aku jika aku menyakitimu.&lt;br /&gt;
 &lt;br /&gt;
 Cha in Hyeong.&lt;br /&gt;
 Kenapa kini kau menjadi seseorang yang tak ku kenal?&lt;br /&gt;
 Padahal, dulu, kau selalu disamping.&lt;br /&gt;
 Selalu menemaniku&lt;br /&gt;
 Apakah dia telah mengubahmu? Kau Tahu?&lt;br /&gt;
 Aku merasa tersiksa melewati hari tanpa kabar darimu.&lt;br /&gt;
 Jika aku bersalah, aku minta maaf&lt;br /&gt;
 Tapi, tolong kembalilah menjadi dirimu yang aku kenal&lt;/p&gt;</t>
  </si>
  <si>
    <t>378b7b89-052e-4334-9867-78a353cf01e0</t>
  </si>
  <si>
    <t>Another Time in Jogja â€“ After All This Time, Iâ€™m Still into You â€¦</t>
  </si>
  <si>
    <t>Cora Pandu Aslamic</t>
  </si>
  <si>
    <t>978-979-29-5199-8</t>
  </si>
  <si>
    <t>978-623-7122-95-1</t>
  </si>
  <si>
    <t>&lt;p&gt;Putus dari Ardi membuat Cila hijrah ke semarang semua kisah sedih ditulisnya dalam sebuah novel untuk melupakan kisah getirnya, cila bergabung di komunitas backpaper. Disanalah ia bertemu Bagas, yang menumbuhkan benih cinta di hatinya tak disnagka, novel Cila diterbitkan Ardi yang kebetulan membacanya, merasa bersalah dan kembali menemui Cila disaat yang bersamaan, Bagas merasa terluka karena Cila memilih cinta lamanya dalam kesedihannya, Bagas memutuskan bekerja di Sulawesi&amp;nbsp;&lt;br /&gt;
 Suatu ketika, Cila bertemu Bagas kembali ia tak lagi jauh dan cintanya masih ada untuk Cila, Cila merasa bimbang. Akankah ia merajut cinta bersama Ardi atau menerima cinta Bagas kembali?&lt;/p&gt;</t>
  </si>
  <si>
    <t>294c8667-6538-4556-8d14-48b89eb49d86</t>
  </si>
  <si>
    <t>Autumn in Korea â€“ Be My Love Again?</t>
  </si>
  <si>
    <t>Charansa</t>
  </si>
  <si>
    <t>978-979-29-5161-5</t>
  </si>
  <si>
    <t>978-623-7122-96-8</t>
  </si>
  <si>
    <t>&lt;p&gt;Kau merindukannya kau masih sangat merindukannya tapi kau mencintaiku. Keputusan ada ditanganmu, memilih aku yang selalu berada dismapingmu atau memilih dia yang kembali dengan segala masalah yang ada?&lt;br /&gt;
 Selain itu, kau juga masih memiliki sesuatu yang belum kau selesaikan dengan orang yang kau rindukan. Tapi di lain sisi, kau sudah berjanji pada ku, untuk tidak berurusan dengan orang yang kau rinduan. Apa yang akan kau lakukan?&lt;br /&gt;
 Aku? Atau&amp;hellip;Dia?&lt;/p&gt;</t>
  </si>
  <si>
    <t>262b81ec-43b4-455b-a08e-81cd01b05d0d</t>
  </si>
  <si>
    <t>Gangnam Men â€“ A Friendship of Hottest Men</t>
  </si>
  <si>
    <t>Ayra</t>
  </si>
  <si>
    <t>978-979-29-5379-4</t>
  </si>
  <si>
    <t>978-623-6844-17-5</t>
  </si>
  <si>
    <t>&lt;p&gt;Sebenarnya apa yang terjadi pada Jung Eun Ji? Sanggupkah Kim Jaejoong mengungkapkan peristiwa itu? Bagaimana jika Jung Yunho tahu ayahnya terlibat dalam sebuah skandal? Lalu, mampukah Changmin mengakhiri semuanya tanpa menyeret mereka yang tidak bersalah? Seperti apa pula kisah cinta segitiga Park YooChun dan Kim Junsu dengan seorang gadis Jepang yang bernama Yumiko? Kisah ini bermula dari dusta dan haurskah tetap menjadi sebuah kebohongan&amp;hellip;&amp;hellip;&amp;hellip;&amp;hellip;&amp;hellip;..&lt;/p&gt;</t>
  </si>
  <si>
    <t>b80368e7-f116-4cc5-935b-61a51d721deb</t>
  </si>
  <si>
    <t>Kumpulan Dongeng Anak Pengantar Tidur: Lolipop Loli</t>
  </si>
  <si>
    <t>Rauhiyatul Jannah</t>
  </si>
  <si>
    <t>978-979-29-5072-4</t>
  </si>
  <si>
    <t>978-979-29-8188-9</t>
  </si>
  <si>
    <t>&lt;p&gt;Cerita dongeng dalam buku ini meski disampaikan dengan sajian klasik namun tidak memasukkan unsure mustahil. Dengan demikian, harapannya, cerita dongeng tersebut tidak membodohi anak-anak dengan hal-hal yang mustahil. Selain itu, karena cerita dalam naskah buku ini bertema lingkungan, penulis berharap anak-anak akan semakin terasah kepekaanya terhadap lingkungan.&lt;br /&gt;
 Selamat Membaca!&lt;/p&gt;</t>
  </si>
  <si>
    <t>e1d4c231-6a97-4b42-9dc2-85f291ac0085</t>
  </si>
  <si>
    <t>Kupas Tuntas Pemrograman PHP dan MySQL dengan Adobe Dreamweaver CC</t>
  </si>
  <si>
    <t>978-979-29-5312-1</t>
  </si>
  <si>
    <t>978-623-01-0916-4</t>
  </si>
  <si>
    <t>&lt;p&gt;Dalam buku ini dibahas fitur-fitur yang dimiliki Dreaweaver CC, yaitu Panel Extract, panel CSS designer, template untuk pemula, live view, live guides, jQuery Mobile dan beberapa fitur handal lainnya. Perkembangan website yang semakin condong ke areh website untuk ponsel (for mobile), semakin dikembangkan di dalam Dreamweaver CC dengan fitur-fitur seperti HTML5, CSS3, Layout Fluid Grid dan Jquery Mobile. Dengan tanpa meninggalkan fitur handalnya untuk website desktop, membuat Adobe Dreaweaver CC menjadi sangat menarik untuk dipelajari&lt;/p&gt;</t>
  </si>
  <si>
    <t>8d8e42a9-2111-4c08-b07a-74ee9bb64b02</t>
  </si>
  <si>
    <t>1 Perasaan 3 Logika - Aku Mencintainya Tanpa Rencana</t>
  </si>
  <si>
    <t>Yurissa Astriani</t>
  </si>
  <si>
    <t>978-979-29-5003-8</t>
  </si>
  <si>
    <t>978-623-7122-31-9</t>
  </si>
  <si>
    <t>&lt;p&gt;Tiap kamu mau pergi dari sini, jangan lupa tutup pintu. Kunci yang bener. Mau diilangin kuncinya juga boleh, biar aku nggak bisa liat sosok kamu lagi. Kalau pintunya nggak dikunci dibiarin kebuka gitu aja, aku yakin kamu pasti akan keluar masuk seenaknya. WC umum aja harus bayar kalo bolak balik. Kamu nggak perlu bayar pake uang, pake cinta aja udah cukup. Oh, yah. satu lagi. Bayar pake kepastian.&amp;rdquo; * Alena, gadis 24 tahun ini dilema dengan urusan logika dan perasaannya, yaitu antara mempertahankan perasaannya pada atasannya di kantor yang bernama Ganesa atau mengesampingkan perasaannya dengan lebih melihat logika karena Ganesa sudah bertunangan. Masalah semakin rumit ketika Made, mantan pacar Alena, kembali muncul dan ingin menikah dengannya. Lalu, ada Dion cowok nyeleneh yang ternyata memendam cinta pada Alena. Ketika Ganesa menghilang secara tiba-tiba di kantor, Alena semakin dihadapkan pada pilihan yang sulit karena ia punya misi menguak kecurangan yang ada di kantornya. Apakah Alena berhasil mengesampingkan perasaannya? Siapakah yang memenangkan kompetisi di hidup Alena, logika atau perasaannya? Yuk ikuti rumitnya kisah cinta Alena dalam novel ini.&lt;/p&gt;</t>
  </si>
  <si>
    <t>a972b956-138e-4552-af55-520ef2120542</t>
  </si>
  <si>
    <t>200 Tokoh Inspiratif Penemu &amp; Pengubah Dunia</t>
  </si>
  <si>
    <t>Ismadi &amp; Eri Andwiatwoni</t>
  </si>
  <si>
    <t>978-979-29-4717-5</t>
  </si>
  <si>
    <t>978-979-29-8084-4</t>
  </si>
  <si>
    <t>Biografi, Otobiografi, Bibliografi</t>
  </si>
  <si>
    <t>&lt;p&gt;Terkadang kita sering mengabaikan peristiwa penemuan barang-barang yang ada di sekitar kita, baik barang-barang sebagai hasil teknologi, berupa kegiatan olahraga, maupun sebagai warisan yang penuh dengan nilai sejarah. Pernahkah kita berpikir bagaimana pesawat terbang dan tank perang diciptakan? Pernahkah kita berpikir bagaimana olahraga tinju dan sepak bola pertama kali dipertandingkan? Tentu menjadi hal yang menarik apabila kita dapat mengetahui sejarah penemuan barang-barang yang ada di sekitar kita. Menarik karena dapat menjawab keingintahuan kita dan menarik karena ada cerita yang mungkin lucu, mengagumkan, bahkan mengharukan bagi kita. Buku &lt;em&gt;Ensiklopedia Tokoh Penemu Pengubah Dunia A-I &lt;/em&gt;ini memuat 200 riwayat singkat para penemu dan proses penemuannya. Ulasan yang disajikan secara singkat dan padat, dengan bahasa yang mudah dipahami, menjadikan buku ini tidak hanya sebagai buku pengetahuan populer, tetapi juga memberikan hiburan yang mencerdaskan. Tidak hanya itu, beragam &lt;em&gt;quote &lt;/em&gt;atau kutipan kata-kata bijak dari para tokoh penemu merupakan inspirasi tersendiri yang dapat kita petik hikmahnya. Tidak berlebihan apabila pada bagian akhir buku ini juga disisipkan inti sari dari berbagai penemuan di dunia ini untuk dijadikan inspirasi bagi para pembaca.&lt;/p&gt;
 &lt;p&gt;&amp;nbsp;&lt;/p&gt;</t>
  </si>
  <si>
    <t>04157c1c-49b7-4847-8d8b-85ce89d319e5</t>
  </si>
  <si>
    <t>50 Cerita Bijak untuk Anak-anak</t>
  </si>
  <si>
    <t>Imelda Saputra</t>
  </si>
  <si>
    <t>978-979-29-4399-3</t>
  </si>
  <si>
    <t>978-979-29-8064-6</t>
  </si>
  <si>
    <t>Nain Publisher</t>
  </si>
  <si>
    <t>13.6 MB</t>
  </si>
  <si>
    <t>&lt;p&gt;Buku ini berisi kumpulan Cerita bijak anak yang bertema indahnya berbuat baik dan menjadi teladan yang baik. Setiap cerita ditulis dengan bahasa sederhana yang mudah dipahami anak-anak. Setelah membaca cerita-cerita bijak ini, anak-anak bisa semakin memahami nilai-nilai keteladanan. Belajarlah yang giat dan gapailah cita-citamy setinggi langit.&lt;/p&gt;</t>
  </si>
  <si>
    <t>2321a6d7-24aa-40df-8183-2ddfe2176dd6</t>
  </si>
  <si>
    <t>63 Permainan Tematik â€“ Menciptakan Pembelajaran Berkarakter, Bermakna dan Menyenangkan</t>
  </si>
  <si>
    <t>Christian W. Lasut</t>
  </si>
  <si>
    <t>978-979-29-4780-9</t>
  </si>
  <si>
    <t>978-979-29-7959-6</t>
  </si>
  <si>
    <t>&lt;p&gt;Pernahkah Anda sebagai guru SD mengalami kesulitan dalam melaksanakan pembelajaran tematik? Pernahkah Anda &amp;ldquo;kehabisan&amp;rdquo; ide dalam menerapkan pembelajaran tematik, sehingga KKM (kriteria ketuntasan minimum) tidak tercapai?Dan, Tahukah anda bahwa &amp;ldquo;bermain sambil belajar&amp;rdquo; dapat menciptakan pembelajaran yang bermakna?Buku 63 Permainan Tematik dapat membantu Anda sebagai guru Sekolah Dasar (SD), orang tua, dan praktisi pendidikan, untuk melaksanakan pembelajaran tematik, serta meningkatkan kretifitas guru. Buku ini juga dapat membantu; o Mewujudkan pendidikan yang berkarakter o Menciptakan pembelajaran yang bermakna dan menyenagkan o Membuat siswa cinta sekolah, suka belajar dan betah di kelas Selamat membaca dan mempraktikan, serta jadilah guru professional dalam kinerja.&lt;/p&gt;</t>
  </si>
  <si>
    <t>eb12c0fe-43f7-47c5-98a3-7746d12bf9b1</t>
  </si>
  <si>
    <t>About You and Me - Karena Cinta Adalah Tentang Kau dan Aku</t>
  </si>
  <si>
    <t>Rina Kartomisastro</t>
  </si>
  <si>
    <t>978-979-29-5098-4</t>
  </si>
  <si>
    <t>978-623-7122-93-7</t>
  </si>
  <si>
    <t>&lt;p&gt;Dengan berlatar tempat di Korea, seperti Seoul, Gyeongju, Sokcho, dan Gyeonggi, Rin Na tidak pernah menyangka bahwa dirinya akan menjadi ghost writer untuk salah satu penulis favoritnya, seorang penulis berbakat dan tampan, Kim Lee Won. Awalnya ia antusias, tetapi mengetahui kebiasaan buruk Lee Won, membuatnya kehilangan perasaan itu. Terlebih pertemuan pertama mereka di apartemen Lee Won yang diwarnai kesalahpahaman dan kehebohan yang kocak, membuat Rin Na semakin ragu. Mereka dipertemukan dalam situasi yang rumit. Apakah cinta akan menunjukkan jalannya? Ketika takdir mulai memainkan perannya, apakah juga akan mempersatukan mereka dengan sebuah rasa bernama cinta? Entah itu manusia atau hantu sekalipun, mereka bisa saling jatuh cinta selama memiliki hati. Tidak peduli, pasangan itu begitu berbeda. Cinta yang &amp;lsquo;kan mengubah perbedaan menjadi indah. Tidak peduli, orang sekitar memandang aneh, merasa mereka tidak sepadan, karena cinta adalah tentang kau dan aku. Bukan mereka.&lt;/p&gt;</t>
  </si>
  <si>
    <t>4a116d81-5f6d-4784-9aa3-b8f9ed3e64e1</t>
  </si>
  <si>
    <t>Aguacero : Tanpa Ada Seseorang di Sisi Kita, Hidup Kita Tidak Lebih Sempurna dari Siapa pun</t>
  </si>
  <si>
    <t>Faulina Anjar Puspita</t>
  </si>
  <si>
    <t>978-979-29-5154-7</t>
  </si>
  <si>
    <t>978-623-7122-22-7</t>
  </si>
  <si>
    <t>Belum Diketahui</t>
  </si>
  <si>
    <t>&lt;p&gt;Bukan hanya cinta dari seorang kekasih yangg dapat menguatkan seseorang dan membuat hidup menjadi sempurna. Seorang sahabat yang sempurna, jauh lebih berarti dibandingkan pria yang tidak bisa memberimu cinta yang sempurna, setulus yang sanggup kamu berikan padanya.&lt;br /&gt;
 Karena seorang Keila, gadis polos yang selalu menguntitnya seperti benalu, haruskah Alicia melemparkan diri ke dunia yang asing dan terlibat ke dalam masalah? Sementara Nindi, beranikah ia menyingkirkan rasa takutnya demi menolong orang lain di tengah rencana Grace yang siap menghancurkan mereka semua?&lt;/p&gt;</t>
  </si>
  <si>
    <t>33285911-705e-4356-8ce8-fb75152aa24e</t>
  </si>
  <si>
    <t>Candy Rendy - Ada Saat Dimana Kita Tak Cukup Kuat Memutuskan Sesuatu</t>
  </si>
  <si>
    <t>Paresma Elvigro</t>
  </si>
  <si>
    <t>978-979-29-5046-5</t>
  </si>
  <si>
    <t>978-623-7122-83-8</t>
  </si>
  <si>
    <t>&lt;p&gt;Sepeninggal Rendy. Vigra berjuang untuk move on. Menghapus dukanya akan kehilangan Rendy . spontan Vigra berkata, Dulu, aku tak pernah punya alasan mengapa aku menyukaimu. Tapi, sekarang aku tahu mengapa begitu sulit untuk move on. Karena perhatian sederhana yang kamu beri itulah yang membuatku belum bisa melupakan. Ada saat dimana kita Tak cukup kuat memutuskan sesuatu Move on bukan tentang memikirkan cara apa yang tepat untuk melakukannya dan bagaimana melupakannya. Tapi tentang seberapa besar kesiapan sesorang untuk segera melakukannya dan seberapa besar hati untuk memaafkannya. Ingin move on (melupakan) tapi selalu saja bertemu secara tak sengaja dengan sesorang yang ingin dilupakan itu adalah peristiwa yang membingungkan sesorang juga bisa gagal move on bukan karena suatu hal besar. Tapi bisa saja karena hal sederhana. Apakah hal yang sederhana itu? Yuk ikuti kisah serunya dalam novel ini apakah Vigra mamou move on dari Rendy?&lt;/p&gt;</t>
  </si>
  <si>
    <t>b7390959-3adc-4417-89b2-febd407893af</t>
  </si>
  <si>
    <t>Cinta Bopeng-Bopeng - Seandainya Cinta Bisa Mengapung Kayak Batu Apung. Pasti Gue Nggak Perlu Nyelam Buat Mengambil Cinta Elo</t>
  </si>
  <si>
    <t>Ratri Desmayana</t>
  </si>
  <si>
    <t>978-979-29-5160-8</t>
  </si>
  <si>
    <t>978-623-7122-24-1</t>
  </si>
  <si>
    <t>&lt;p&gt;Semenjak LDR dengan Miko. Sista yang cantik luar biasa jadi punya hobi aneh buat mengobati rasa rindunya. Dia suka nongkrong di WC selama berjam-jam sambil baca buku. Sista menjadi frustasi dan kesepian, dia sampai mogok makan segala. Disitulah, Jupri sahabatnya Miko muncul dan berusaha menghibur Sista. Jupri kerap dipanggil kakek, karena dia sering tidak naik kelas. Pipinya bopeng-bopeng dan wajahnya enggak banget (tidak seganteng Miko). Suatu ketika Mami Sista dihantui mimpi buruk tentang kutukan. Kutukan itu mengamanatkan bahwa, bila tidak ingin terjadi hal yang tidak diinginkan, Mami tidak boleh berkata menyakitkan kepada orang yang dia benci. Mau tahu serunya kelanjutan cerita Sista dan Jupri. Baca novel ini!&lt;/p&gt;</t>
  </si>
  <si>
    <t>491c0a0e-ba4b-4a25-bde9-50a9644cdf60</t>
  </si>
  <si>
    <t>Forever in My Heart</t>
  </si>
  <si>
    <t>Monica Petra</t>
  </si>
  <si>
    <t>978-979-29-5045-8</t>
  </si>
  <si>
    <t>978-623-7122-25-8</t>
  </si>
  <si>
    <t>&lt;p&gt;Boas: &amp;ldquo;Aku benci hujan.&amp;rdquo; Sabrina: &amp;rdquo;Kalo aku dari kecil selalu suka hujan. Aku sering menangis dalam hujan. Saat merasa sedih aku selalu berdiri di bawah hujan.&amp;rdquo; Marvel: &amp;ldquo;Habis aku nggak suka ada orang yang berpikiran jelek sama kamu.&amp;rdquo; Lin: &amp;rdquo;Boas teman kita. Kamu pikir apa yang dia harapkan dari kita? Aku tau siapa dia. Nggak ada yang salah dalam dirinya.&amp;rdquo; Belinda: &amp;ldquo;Baik saya maupun Kak Marvel nggak ada yang bermaksud untuk bohong. Saya nggak akan membela diri saya sendiri. Saya cuma berpikir bagaimana supaya orang lain tidak terluka.&amp;rdquo; Melvin: &amp;rdquo;Aku baru sadar kalo selama ini aku nggak pernah benci sama kamu. Semua yang kamu lakukan sebenarnya sama sekali nggak ada yang membuatku terluka.&amp;rdquo; &amp;ldquo;Forever in My Heart&amp;rdquo; Setiap hati adalah rumah bagi seseorang.&lt;/p&gt;</t>
  </si>
  <si>
    <t>c00f3c5c-0e3e-4f18-93b4-58f8716bf936</t>
  </si>
  <si>
    <t>Her - Kau Hanya Perlu Percaya Padaku dan Kita Akan Baik-baik Saja</t>
  </si>
  <si>
    <t>Arya</t>
  </si>
  <si>
    <t>978-979-29-5133-2</t>
  </si>
  <si>
    <t>978-623-7122-26-5</t>
  </si>
  <si>
    <t>&lt;p&gt;Karena suatu hal, Jo Tae-Hyun harus rela menghabiskan waktunya di dekat Ahn Na-Ra gadis manisyang menurutnya begitu aneh. Seiring berjalannya waktu, Tae Hyun menyadari bahwa Na-Ra memiliki sesuatu yang tidak dimiliki oleh orang lain. Gadis itu berbeda. Sinar matanya berbeda. Dia istimewa.&lt;br /&gt;
 Awalnya, Na-Ra menilai Tae-Hyun sebagai jenius yang sombong. Ia lebih memilih untuk jauh-jauh dari laki-laki itu. Namun seiring berjalannya waktu, Na-Ra mulai terbiasa dengan keberadaan Tae-Hyun di sisinya. Bahkan dalam hidupnya, Te-hyun menjadi satu-satunya Hal yang ingin ia pertahankan.&lt;br /&gt;
 Apakah cinta akan menunjukkan jalannya? Dengan sebuah ketulusan, apakah cinta juga akan menemukan kesejatiannya? Ketika takdir mulai memainkan perannya, apakah cinta juga akan mempersatukan mereka?&lt;/p&gt;
 &lt;p&gt;&amp;ldquo;&amp;hellip;.Kau hanya perlu percaya padaku dan kita akan baik-baik saja..&amp;rdquo;&lt;/p&gt;</t>
  </si>
  <si>
    <t>552f09f4-b136-4026-8e73-55dcb462293a</t>
  </si>
  <si>
    <t>Hiding My Heart - Setetes Embun dari London</t>
  </si>
  <si>
    <t>978-979-29-4749-6</t>
  </si>
  <si>
    <t>978-623-7122-27-2</t>
  </si>
  <si>
    <t>&lt;p&gt;Kita sudah sebelas tahun bersahabat. Kau pergi ke London, meninggalkanku berkawan sepi di rumah pohon. Tapi aku percaya kau akan kembali. Tanpa kuduga hari itu datang, kau masih embun yang utuh untukku. Hanya kau yang mampu menyentuh kalbuku dengan racikan masakanmu serta seulas senyum pengertian. * Hari-hari Lara sempat hampa sejak Abe pindah ke London lima tahun yang lalu. Sampai akhirnya pagi itu tiba-tiba Abe sudah berdiri di depan rumah Lara. Semua impian Lara kini akan menjadi nyata. Walau dia menyadari keluarganya tak menyukai hubungannya dengan Abe. Belum lagi Papanya yang sudah menjodohkan Lara dengan Galih. Lara punya banyak rahasia agar hati Abe tak terluka. Tapi bagaimana jika salah satu rahasia itu akhirnya mengancam hidup Lara untuk selamanya?&lt;/p&gt;</t>
  </si>
  <si>
    <t>1627d214-ddcd-484d-8d9b-b3c651b3fbb6</t>
  </si>
  <si>
    <t>It For Kids: Ngeblog Yuuk!!</t>
  </si>
  <si>
    <t>Sri Indrianti</t>
  </si>
  <si>
    <t>978-979-29-4176-0</t>
  </si>
  <si>
    <t>978-623-7230-87-8</t>
  </si>
  <si>
    <t>13.7 MB</t>
  </si>
  <si>
    <t>&lt;p&gt;Saat ini, perkembangan teknologi dan informasi sangat cepat. Kalau tidak mau belajar, kita akan ketinggalan. Nggak mau kan, teman-teman menjadi orang yang kuper atau gapnet alias &amp;quot;gagap internet&amp;quot;? Nah, buku ini bisa menjadi pilihan menarik bagi teman-teman yang ingin memelajari internet khususnya dunia blog. Mengapa blog? Karena lewat blog, teman-teman bisa mencurahkan segala bentuk kreativitasnya. Selain itu, teman-teman juga bisa menjalin pertemanan dengan sesama blogger cilik. Menyenangkan, bukan? Penyajian dengan gaya bahasa anak-anak yang disertai dengan gambar step by step akan memudahkan anak-anak untuk mempelajari materi membuat blog pribadi. Diharapkan buku ini akan membantu anak-anak Indonesia untuk lebih maju.&lt;/p&gt;</t>
  </si>
  <si>
    <t>184cbcce-230a-4ba2-85d5-9d5569ba8bd4</t>
  </si>
  <si>
    <t>IT For Kids: Utak-Atik Excel Yuuk!!</t>
  </si>
  <si>
    <t>Yulianto Soerachmat</t>
  </si>
  <si>
    <t>978-979-29-4177-7</t>
  </si>
  <si>
    <t>978-623-7230-88-5</t>
  </si>
  <si>
    <t>&lt;p&gt;Saat ini, teknologi dan informasi telah mengalami perkembangan yang begitu cepat. Produk-produk teknologi komputer seperti program Excel sudah digunakan secara luas antara lain di sekolah-sekolah, perkantoran, organisasi-organisasi, dan tempat pelayanan umum. Untuk mengimbangi perkembangan teknologi itu, anak-anak perlu mempersiapkan diri agar bisa menjadi sumber daya manusia yang berkualitas. Sumber daya manusia yang berkualitas dan tanggap perkembangan teknologi bisa dipersiapkan dengan pendidikan keterampilan komputer. Untuk itu, anak-anak pun harus dipersiapkan untuk mengikuti tantangan dan kemajuan teknologi informatika. Penyajian dengan gaya bahasa anak-anak yang disertai dengan gambar step by step akan memudahkan anak-anak untuk mempelajari materi aplikasi Excel pada buku ini.&lt;/p&gt;</t>
  </si>
  <si>
    <t>b8b78c0a-47a8-437b-82b4-0ea423640494</t>
  </si>
  <si>
    <t>Walau Dijepit Tetap Melejit</t>
  </si>
  <si>
    <t>978-979-29-1849-6</t>
  </si>
  <si>
    <t>978-979-29-8324-1</t>
  </si>
  <si>
    <t>&lt;p&gt;Penderitaan hanyalah berkat yang menyamar. Kesulitan hanyalah mukjizat yang belum terjadi.&lt;br /&gt;
 Laiknya sebuah perjalanan, hidup pun memiliki tikungan masalah, tanjakan persoalan, dan turunan kenyamanan. Belum lagi terjalnya perjalanan sering kali membuat kita terguncang. Hidup yang mulus bebas hambatan sudah pasti idaman semua orang. Sayangnya, tidak ada hidup yang semacam itu.&lt;br /&gt;
 Semua orang pasti berhada pan dengan masalah, persoalan, dan penderitaan sepanjang hidupnya. Entah besar atau kecil, pasti ada saja masalah. Hal yang membedakan masing-masing orang bukanlah ukuran masalah mereka, melainkan bagaimana sikap mereka. Buku ini akan mengajak kita untuk membuka mata bahwa penderitaan hanyalah berkat yang menyamar; kesulitan hanyalah mukjizat yang belum terjadi.&lt;br /&gt;
 Sampai semua itu terjadi, kita hanya perlu memercayai sepenuhnya penyertaan dan campur tangan Tuhan dalam hidup kita. Seperti ungkapan no pain no gain, no cross no crown, buku ini akan membantu kita melewati setiap kesulitan dan penderitaan dengan pemahaman berbeda yang seutuhnya tertuju kepada-Nya.&lt;/p&gt;</t>
  </si>
  <si>
    <t>6cf0be28-4467-4185-b667-f6f11c0f9f23</t>
  </si>
  <si>
    <t>Warning: Anda Sedang Menuju Neraka</t>
  </si>
  <si>
    <t>Regina Clarinda</t>
  </si>
  <si>
    <t>978-979-29-1852-6</t>
  </si>
  <si>
    <t>978-979-29-8178-0</t>
  </si>
  <si>
    <t>&lt;p&gt;Saat ini kita sedang berada di tengah-tengah peperangan roh. Kita sedang berperang melawan musuh yang tak terlihat oleh mata jasmani kita, yaitu Iblis. Hal ini merupakan kenyataan yang harus benar-benar disadari oleh setiap Yesus. 1 Petrus 5:8 menyatakan, mereka yang mengaku sebagai pengikut &amp;quot;Sadarlah dan berjago-jogoloh! Lawanmu, si lblis, berjalan keliling soma seperti singa yang mengaum-aum dan mencari orang yang dapat ditelannya.&amp;quot; Peringatan ilahi yang Regina tulis dalam buku ini adalah alerts (peringatan) yang bertujuan untuk mempersenjatai Anda. Regina menjabarkan segala sesuatu yang disampaikan Paulus dalam Efesus 6:10-20 mengenai perlengkapan senjata rohani yang diperlukan supaya Anda dapat mengadakan perlawanan dan tetap bertahan dalam iman Anda. Regina, 12 tahun yang lalu, mengalami pengalaman pribadi yang menakjubkan. Pada saat itu rohnya dibawa Tuhan ke alam roh selama beberapa jam. la diperlihatkan berbagai hal yang sangat menakjubkan&lt;br /&gt;
 dan juga yang sangat mengerikan. Hal-hal yang diperlihatkan sedemikian penting sehingga Tuhan menginginkan Regina menuangkan semua itu dalam sebuah buku agar setiap orang pilihan di seluruh dunia selalu sadar dan waspada terhadap bahaya maut yang sedang mengintai mereka. Peringatan Ilahi untuk Berjaga Melawan Kuasa Iblis&lt;/p&gt;</t>
  </si>
  <si>
    <t>a69e5329-c025-47da-a7cd-30dfa98b6442</t>
  </si>
  <si>
    <t>100 Inspiring Stories</t>
  </si>
  <si>
    <t>978-979-29-2844-0</t>
  </si>
  <si>
    <t>978-979-29-8065-3</t>
  </si>
  <si>
    <t>&lt;p&gt;100 INSPIRING STORIES&lt;/p&gt;
 &lt;p&gt;&amp;quot;Xavier adalah salah satu pelopor literatur populer kristiani sejak 1980-an.... Ada saja yang bisa dia jadikan hal menarik untuk dibaca!&amp;quot; Qman Samiton Pangellah, REALife builder, pembangun kehidupan yang REAL &amp;quot;Sering kali kita mengalami kesulitan untuk menerangkan suatu makna atau kebenaran. 100 Inspiring Stories akan sangat membantu kita menemukan cerita yang tepat untuk menggambarkannya.&amp;quot; Daniel Januar, Wakil Gembala Rock Surabaya &amp;quot;Saya percaya para pembaca buku wo Inspiring Stories ini akan diberkati untuk dapat menentukan prioritas hidup agar menjadi orang yang berguna bagi Kerajaan-Nya.&amp;quot; Pdt. Dr. Stephen Tanuwijaya, Gembala &amp;quot;Agape International Church of Christ&amp;quot; di Sydney Australia dan Chaplain University of Technology, Sydney &amp;quot;Masterpiece seorang sahabat yang akan meng-influence kehidupan para 111 calon sahabatnya... make friends with this book...&amp;quot; Yohannes Albertus, Radio announcer, MC, pengajar, dan 1,&amp;bdquo; Sahabat Xavier Quentin Pranata&lt;br /&gt;
 &amp;quot;Inspirations come from an expvience, and an experience makes another new inspirations&amp;quot; Shealita, Pramugari, Singapura &amp;quot;Saya yakin 100 Inspiring Stories ini juga akan memberikan inspirasi baru bagi semua pembacanya.&amp;quot; Steven Sutiono, SUTINDO&lt;/p&gt;
 &lt;p&gt;&lt;br /&gt;
 Dunia selalu penuh dengan kisah kehidupan. Kisah-kisah itu sanggup mengilhami, memberi pencerahan, mengubah keadaan, atau membalik pola pikir. Seratus kisah yang dikemas dalam buku ini dapat memperkaya khazanah jiwa, juga bisa dijadikan bahan untuk mengisi waktu luang, mengajar, maupun memberi bumbu dalam penulisan buku.&lt;/p&gt;</t>
  </si>
  <si>
    <t>830239f2-f4c1-4394-ad1d-a80beaea6000</t>
  </si>
  <si>
    <t>Abraham Alex Tanuseputra: Sang Visioner</t>
  </si>
  <si>
    <t>Harianto GP dan Bambang Yudho</t>
  </si>
  <si>
    <t>978-979-29-2889-1</t>
  </si>
  <si>
    <t>978-979-29-8048-6</t>
  </si>
  <si>
    <t>&lt;p&gt;Abraham Alex Tanuseputra. Nama ini tidak asing di telinga orang percaya di ndonesia. Nama &amp;quot;Bethany&amp;quot; dengan visinya &amp;quot;Succesfull Bethany Family&amp;quot; tidak dapat dipisahkan dengan Abraham Alex Tanuseputra. Ia adalah hamba Tuhan dengan sederet karya spektakuler. Ia merintis jemaat dari tujuh orang di garasi rumahnya hingga menjadi ribuan orang di Graha Bethany Nginden. Namun, banyak orang hanya tahu ia sebagai orang yang berhasil. Orang tidak tahu pergumulan dan tantangan yang harus dihadapi dan diatasi untuk keberhasilannya. Kerinduannya saat ini adalah mewujudkan visi yang Tuhan taruh dalam hidupnya, Menara Doa Jakarta. Suatu Visi yang luar biasa dan kontroversial. Banyak orang berkata mustahil, tetapi ia percaya tidak ada yang mustahil bagi Allah. Pengalaman imannya bersama Tuhan membuat ia percaya visi ini pasti akan menjadi kenyataan. Buku ini mencatat latar belakang, pengalaman iman, visi, tantangan, dan kerinduan Abraham Alex Tanuseputra. Anda akan menyaksikan kisah iman yang luar biasa dan prinsip-prinsip iman yang membangun iman Anda. Anda akan dibuat heran dengan pengalaman iman yang akan membaut Anda semakin takjub akan siapa Allah. Anda akan belajar dari hamba Tuhan pembuat sejarah, bukan korban sejarah. Anda akan melihat betapa indahnya tapak-tapak kaki seorang hamba Allah sejati.&lt;br /&gt;
 Harianto GP,Th.M., M.Pd.K. dosen di STT Bethany Surabaya adalah alumnus: (drs.) Jurusan Komunikasi Institut Ilmu Sosial dan Politik Jakarta, (M.A.) Komunikasi Massa Institut Alkitab Tiranus Bandung, (M.Div.) Sekolah Tinggi Teologi Bandung, (Th.M.) International Theological Studies, LA, USA, dan (M.Pd.K.) Sekolah Tinggi Theologia Baptis Indonesia Semarang. Beliau juga alumnus Haggai Institut di Maui, USA. Kini, beliau sedang menulis disertasi doktoral bidang pendidikan di Sekolah Tinggi Theologia Baptis Indonesia. Harianto GP melayani di dunia pendidikan sebagai pendidik. Beliau pernah menjadi Puket II di STT Injili Abdi Allah Pacet, Mojokerto, Ketua Program Pascasarjana di Sekolah Tinggi Alkitab Surabaya, Ketua Sekolah Tinggi Teologi BLBS (Kini menjadi STT Kalam Mulia di Bandung), dan kini sebagai Puket I di Sekolah Tinggi Teologi Bethany Surabaya.&lt;/p&gt;</t>
  </si>
  <si>
    <t>f7bc4fd2-99e0-4016-ae45-3d771fe9b98e</t>
  </si>
  <si>
    <t>Anda Orangtua Bodoh Atau Pintar?</t>
  </si>
  <si>
    <t>Dr. Yusak Hadisiswantoro</t>
  </si>
  <si>
    <t>978-979-29-2926-3</t>
  </si>
  <si>
    <t>978-979-29-7987-9</t>
  </si>
  <si>
    <t>&lt;p&gt;Apakah Anda: &amp;bull; Frustrasi karena anak-anak Anda tidak menuruti perkataan Anda? &amp;bull; Kecewa karena anak-anak Anda sering bertengkar dengan saudaranya? &amp;bull; Bingung memikirkan cara agar anak Anda senang berdoa?&lt;br /&gt;
 Ingat, kesalahan belum tentu terletak pada anak Anda.&lt;br /&gt;
 Buku ini akan membuat Anda berefleksi dan mencermati cara Anda mendidik anak Anda. Berdasarkan pengalaman pribadinya, penulis mengajak Anda melihat kembali target Anda sebagai orangtua dalam mendidik anak, mengenali kebodohan yang sering dilakukan orangtua, dan memberikan solusi praktis tentang cara menjadi orangtua yang pintar mengasuh anak. Siapkanlah diri Anda menjadi orangtua pintar yang memberikan warisan pendidikan tak ternilai bagi anak-anak Anda.&lt;/p&gt;</t>
  </si>
  <si>
    <t>8b529298-5152-4117-9587-b1f5972358ba</t>
  </si>
  <si>
    <t>Dari Jomblo Ampe Putus</t>
  </si>
  <si>
    <t>Kornelius Kornan Sabat</t>
  </si>
  <si>
    <t>978-979-29-2839-6</t>
  </si>
  <si>
    <t>978-979-29-8122-3</t>
  </si>
  <si>
    <t>&lt;p&gt;Kamu seorang jomblo? Kamu habis patah hati? Jangan khawatir, dunia belum berakhir Kisahmu masih terus berlanjut! Masih ada banyak hal yang dapat kamu kerjakan. Buku ini cocok untuk kamu yang sedang ingin membangun hubungan maupun untuk kamu yang sedang menjalani hubungan, juga untuk kamu yang baru saja putus. Ada beberapa hal yang akan kamu pelajari dari buku ini: &amp;bull; Menjadi Jomblo Bahagia &amp;bull; Seni Pendekatan terhadap Lawan Jenis &amp;bull; Saat Cinta Datang di Hatimu &amp;bull; Aturan Main dalam Pacaran &amp;bull; Problem dalam Pacaran dan Kiat-kiat Menghadapinya &amp;bull; Menghadapi Masa-masa Putus Cinta Tips-tips dalam buku ini menolongmu membangun dan menjaga hubunganmu dengan pasanganmu. Juga membantumu mengerti dan mempersiapkan diri dalam menghadapi masalah-masalah, baik ketika kamu menjadi jomblo maupun saat bermasalah dengan pasanganmu. Sebagai orang yang masih muda dan banyak berkecimpung di dunia anak muda, Penulis sangat memahami pergumulan anak muda. Setiap tips dalam buku ini mengena sasaran, mudah dimengerti, dan ga ngebosenin.&lt;br /&gt;
 So, jangan pernah berhenti dan menyerah dalam pencarian pasangan hidupmu.&lt;/p&gt;
 &lt;p&gt;&amp;nbsp;&lt;/p&gt;</t>
  </si>
  <si>
    <t>74631ef6-39af-46dd-9fbf-c9bdf8d37037</t>
  </si>
  <si>
    <t>Dua Malam Bersama Lucifer</t>
  </si>
  <si>
    <t>Buang Sine</t>
  </si>
  <si>
    <t>978-979-29-2843-3</t>
  </si>
  <si>
    <t>978-979-29-7951-0</t>
  </si>
  <si>
    <t>&lt;p&gt;&lt;br /&gt;
 Aku telah banyak mendengar tentang Penguasa Kerajaan Kegelapan. Ia telah bekerja sejak masa Adam dan Hawa. Ia mencobai Hawa sehingga Hawa terjatuh dalam bujuk rayunya. Akibatnya, seluruh umat manusia berdosa. Dosa merambat cepat di bumi bagaikan virus mematikan, merajalela seperti jamur pada musim penghujan. Kejahatan timbul di mana-mana. Tidak ada satu pun manusia yang berakhlak baik. Dosa penuh kenikmatan, tetapi kenikmatan semu yang menuntun manusia pada kematian kekal, terpisah dengan Tuhan. Ia juga membuat manusia pada zaman Nuh, penduduk Sodom dan Gomora pada zaman Lot, serta banyak orang berbuat jahat di mata Tuhan. Bahkan, ia mencobai Yesus sebanyak 3 kali. Namun, Yesus yang penuh kuasa tidak takluk pada bujukan Lucifer.&lt;br /&gt;
 Apa yang dilakukan Penguasa Kegelapan yang tersohor itu di sini? Aku tidak akan melewatkan kesempatan emas untuk mengetahui seluruh rahasia Kerajaan Kegelapan ini. Aku akan menemuinya dan membuat Penguasa Kerajaan Kegelapan itu membuka seluruh rahasia kerajaannya! Namun, apa yang kudengar dari Lucifer sangatlah mengejutkanku! Ia memang penguasa Kerajaan Kegelapan yang bertujuan membawa manusia ke dalam kerajaannya, neraka, tetapi ia juga mengecam manusia yang tidak setia pada imannya. Dua malam yang kujalani bersama Lucifer membuatku menyadari tujuan hidupku selamanya!&lt;/p&gt;</t>
  </si>
  <si>
    <t>e1bf7f08-739b-469f-bb46-83d8f83fbb62</t>
  </si>
  <si>
    <t>Emotional Love</t>
  </si>
  <si>
    <t>Paul Ang</t>
  </si>
  <si>
    <t>978-979-29-2967-6</t>
  </si>
  <si>
    <t>978-979-29-8008-0</t>
  </si>
  <si>
    <t>&lt;p&gt;Buku yang sederhana, tetapi meaningful! Di buku ini penulis membuka tabir yang mungkin selama ini masih menjadi misteri bagi kebanyakan orang dalam memahami arti CINTA.&lt;br /&gt;
 Pdt. Ir. Yonathan Wiryohadi Gembala Sidang GBI WTC Serpong, Tangerang.&lt;br /&gt;
 &amp;quot;Satu-satunya orang yang bisa menghalangi Anda menikmati kehidupan yang sudah direncanakan oleh Tuhan bagi Anda adalah diri Anda sendiri.&amp;quot; Kalau Anda merasa bahwa hidup Anda belum dipenuhi oleh buah-buah kebaikan yang sudah dipersiapkan oleh Tuhan bagi Anda, Anda memerlukan tantangan, penguatan, dan pengarahan yang dibagikan oleh teman saya, Paul Ang, dalam buku &amp;#39;Emotional Love&amp;#39; ini. Anda bisa membaca buku ini untuk mendapatkan kekuatan tambahan bagi semangat Anda.&lt;br /&gt;
 Merry Riana Motivator Wanita No.1 di Indonesia &amp;amp; Asia&lt;br /&gt;
 &amp;quot;Saya selalu percaya bahwa kasih memiliki kekuatan yang sangat besar di dunia ini.&lt;br /&gt;
 Buku ini akan mengungkapkan secara nyata kekuatan tersebut dan memberikan&lt;br /&gt;
 inspirasi serta terobosan barn bagi para pembacanya.&amp;quot;&lt;br /&gt;
 Haryanto Kandani Achievement Motivator Penulis Buku Best Seller &amp;quot;The Achiever&amp;quot;&lt;br /&gt;
 Salomo berkata bahwa cinta kuat seperti maut (Kid. 8:6). Penyataan ini mengungkap-&lt;br /&gt;
 kan bahwa cinta memiliki kekuatan yang sangat besar. Buku ini menolong Anda&lt;br /&gt;
 memahami arti cinta sejati dan menggerakkan positive emotional love Anda untuk&lt;br /&gt;
 melakukan terobosan-terobosan besar dalam kehidupan kerohanian Anda. Buku ini&lt;br /&gt;
 menyingkapkan rahasia besar dan revolusi kasih yang akan menggerakkan Anda untuk&lt;br /&gt;
 semakin mengenal Allah dan menyatakan kasih kepada sesama.&lt;/p&gt;</t>
  </si>
  <si>
    <t>a637e54b-3afb-493c-9314-28a09977704f</t>
  </si>
  <si>
    <t>Gereja Yang Bertumbuh Dan Berkembang</t>
  </si>
  <si>
    <t>Ev. Timotius Sukarman</t>
  </si>
  <si>
    <t>978-979-29-2829-7</t>
  </si>
  <si>
    <t>978-979-29-8236-7</t>
  </si>
  <si>
    <t>&lt;p&gt;ketika berbicara tentang keberadaan gereja, kita tidak bisa lepas dari tugas utama gereja, yaitu menjalankan misi pemberitaan Kabar Baik. Selain itu, berbicara tentang gereja, kita juga bersinggungan dengan pertumbuhan dan perkembangannya. Untuk mewujudkan pertumbuhan dan perkembangan gereja, ada strategi dan cara yang harus ditempuh. Salah satunya adalah pelayanan siswa melalui pengajaran Pendidikan Agama Kristen. Bagaimana bisa? Apa hubungan pengajaran Pendidikan Agama Kristen dengan pertumbuhan dan perkembangan gereja? Bagaimana hubungan dan peran gereja dalam Pendidikan Agama Kristen? Buku ini menyoal salah satu area yang sering kali luput dari perhatian gereja. Kita tahu bahwa masa depan gereja terletak di tangan generasi muda. Oleh karena itu, para remaja perlu diberi perhatian ekstra, terlebih dengan kemajuan zaman yang dibarengi dengan pengaruh negatifnya. Pendidikan Agama Kristen menjadi salah satu strategi untuk membawa para remaja mengenal Kristus yang adalah Juruselamat manusia. Gereja yang Bertumbuh dan Berkembang bisa dipakai sebagai bahan untuk memperlengkapi Anda yang terlibat dalam upaya memahami, menjangkau, melayani para remaja yang masih labil, yaitu kelompok generasi yang berada dalam masa pubertas, masa pencarian identitas diri, dan masa untuk mengambil keputusan penting bagi masa depannya kelak. Bagi guru PAK, pemimpin, dan aktivis gereja, buku ini bisa dijadikan bahan bacaan dan referensi yang berbobot.&lt;/p&gt;</t>
  </si>
  <si>
    <t>ebbd81a3-65b0-409b-8bf2-f51cb3c4f035</t>
  </si>
  <si>
    <t>Mengobarkan Api Penyembahan</t>
  </si>
  <si>
    <t>978-979-29-2849-5</t>
  </si>
  <si>
    <t>978-979-29-8310-4</t>
  </si>
  <si>
    <t>&lt;p&gt;Penyembahan adalah saat yang penting dalam ibadah. Namun, mungkin sebagian jemaat tidak lagi menganggapnya demikian. Ada yang hanya tenggelam dalam euforia pujian yang meriah. Ada yang menganggap itu hanya sebatas lagu yang dinyanyikan kala ibadah. Bahkan mungkin sebagian lagi sudah kehilangan api penyembahan sehingga tidak lagi merasakan greget (semangat) penyembahan. Bagaimana penyembahan kita selama in)? Apakah penyembahan hanya sebatas dilakukan saat ibadah di gereja? Lalu bagaimana kita mengemba-likan nyala api penyembahan yang sudah mulai redup atau bahkan padam? Lewat buku yang bertema utama pujian dan penyembahan ini, penulis mengajak kita menjadi umat yang memiliki hati yang menyembah dan memahami makna yang lebih dalam. Sejatinya, penyembahan merupakan kebutuhan kita karena penyembahan melibatkan hubungan kita dengan Sang Pencipta. Di dalamnya kita dapat menemukan penghiburan, kelegaan, dan kuasa. Kita sungguh perlu memiliki hati yang menyembah. Jika tidak, jangan-jangan kita termasuk sebagai &amp;quot;bangsa yang memuliakan Tuhan hanya di bibir, tetapi hatinya menjauh dari-Nya.&amp;quot;&lt;/p&gt;</t>
  </si>
  <si>
    <t>e8305627-f333-4540-8eb8-e4ecec11c148</t>
  </si>
  <si>
    <t>Momen Inspirasi Andreas Nawawi</t>
  </si>
  <si>
    <t>Andreas Nawawi</t>
  </si>
  <si>
    <t>978-979-29-2940-9</t>
  </si>
  <si>
    <t>978-979-29-7931-2</t>
  </si>
  <si>
    <t>&lt;p&gt;Banyak cara untuk menjadi bijak. Salah satunya adalah dengan mengambil hikmah dan manna dari setiap peristiwa yang kita maupun orang lain alami. Momen Inspirasi Andreas Nawawi merupakan bacaan ringan, tetapi berbobot dan bermutu bagi Anda yang ingin menjalani kehidupan dengan lebih bijaksana. lvlelalui kisah-kisah yang sederhana dan menyentuh, Andreas Nawawi akan mengajak Anda mencermati dan menemukan arti kebahagiaan serta mengasah karakter Anda untuk menjadi pribadi yang lebih bijaksana.&lt;/p&gt;
 &lt;p&gt;&amp;nbsp;&lt;/p&gt;</t>
  </si>
  <si>
    <t>28c72879-cc93-4641-aa58-9bd2eceb3a79</t>
  </si>
  <si>
    <t>Pelopor Kesuksesan</t>
  </si>
  <si>
    <t>Zevrijn Boy Kanu</t>
  </si>
  <si>
    <t>978-979-29-2840-2</t>
  </si>
  <si>
    <t>978-979-29-8387-6</t>
  </si>
  <si>
    <t>&lt;p&gt;Tahukah Anda mengapa banyak orang sangat ingin pergi ke Amerika? Bermula dari migrasi penduduk Eropa ke benua ini pada abad ke-18, frontier spirit telah mendorong mereka untuk berekspansi, dari wilayah hingga ideologi. Frontier spirit, semangat untuk menjadi pelopor dan menjadi yang terdepan, mendorong orang Amerika untuk berlomba menjadi yang paling hebat. Semangat kepeloporan itu telah merasuki, mengilhami, dan menggerakkan orang Amerika untuk meraih impian dan kesuksesan. Amerika menjadi negara adidaya yang memengaruhi dunia. Hingga saat ini, Amerika telah menjadi negara tujuan, entah untuk mencari penghidupan, menempuh pendidikan, atau sekadar berwisata. Dalam ranah iman pun ada tokoh-tokoh yang menjadi pelopor, sebutlah di antaranya Abraham, Musa, dan Paulus. Mereka adalah orang-orang besar yang telah mengukir sejarah peradaban manusia. Mereka adalah orang-orang yang dipanggil Allah untuk menjalankan misi khusus. Pelopor Kesuksesan menyoroti bagaimana ketiga tokoh ini menerima panggilan mereka, pergumulan mereka dalam menjalani panggilan itu, kepemimpinan mereka, dan akhirnya kesuksesan mereka. Dalam buku ini, penulis mengajak Anda untuk mengamati lebih dekat pengalaman dan perjalanan rohani yang dipelopori langsung oleh Abraham, Musa, dan Paulus. Kepeloporan dan kesuksesan yang mereka tunjukkan dalam hidup mereka menjadi teladan yang tidak boleh diabaikan begitu saja. Kepeloporan mereka akan mampu menginspirasi Anda untuk meraih kesuksesan dalam mengemban panggilan dan misi yang sudah Allah tetapkan.&lt;/p&gt;</t>
  </si>
  <si>
    <t>028fcc35-fcaa-4ae8-ab03-784013ff47ba</t>
  </si>
  <si>
    <t>Inspiring Stories: 150 Kisah untuk Menguatkan Hidup Anda</t>
  </si>
  <si>
    <t>978-979-29-4545-4</t>
  </si>
  <si>
    <t>978-979-29-8369-2</t>
  </si>
  <si>
    <t>&lt;p&gt;SADARKAH, bahwa kita memiliki kuasa untuk mengalahkan kesedihan, kesepian, ketidakberuntungan, kemiskinan. Hidup adalah pertempuran, jadi MENANGKANLAH. Lagipula Sang Maha Pencipta tidak ingin ciptaan-Nya menjadi hina. Dia menciptakan manusia dengan sempurna. Jadi, bercita-citalah besar, berpikirlah maju. Anda tidak diciptakan untuk menjadi orang kalah, tetapi Anda diciptakan sebagai wakil Tuhan di muka bumi untuk memberikan kemajuan dan kesejahteraan. Setiap langkah yang Anda buat di muka bumi ini haruslah suatu langkah kemenangan. Buku Inspiring Stories ini ditulis untuk membantu Anda memerangi setiap kedukaan untuk memenangkan kegembiraan. Memerangi pikiran kerdil, untuk mendapatkan pikiran yang memerdekakan. Selamat berjuang, dan raihlah kemuliaan demi kemuliaan.&lt;/p&gt;</t>
  </si>
  <si>
    <t>9635f912-de04-456a-afff-6cacc2b6efdf</t>
  </si>
  <si>
    <t>Rahasia Di Balik Gembala Dan Domba</t>
  </si>
  <si>
    <t>Noor Anggraito</t>
  </si>
  <si>
    <t>978-979-29-2897-6</t>
  </si>
  <si>
    <t>978-979-29-8301-2</t>
  </si>
  <si>
    <t>&lt;p&gt;RAHASIA DI BALIK GEMBALA &amp;amp; DOMBA&lt;br /&gt;
 &amp;quot;TUHAN adalah gembalaku, takkan kekurangan aku.&amp;quot;&lt;br /&gt;
 (Mazmur 23:1)&lt;br /&gt;
 Kita sebagai orang percaya pasti sering mendengar ayat tersebut.&lt;br /&gt;
 Namun, apakah kita memahami maksud ayat tersebut? Pernahkah kita&amp;nbsp;tergelitik dan berpikir lebih lanjut tentang ayat tersebut?&lt;br /&gt;
 &amp;bull; Apa yang Daud maksud dengan TUHAN adalah gembalanya?&lt;br /&gt;
 &amp;bull; Gembala seperti apakah TUHAN itu?&lt;br /&gt;
 &amp;bull; Mengapa domba-domba sangat memerlukan gembala?&lt;br /&gt;
 Noor Anggraito akan mengungkap rahasia kehidupan gembala&amp;nbsp;dan domba serta aplikasinya dalam kehidupan kekristenan. Dengan&amp;nbsp;penyampaian yang sistematis dan alkitabiah, penulis mengajak kita&amp;nbsp;memahami dan meneladani Pribadi Tuhan sebagai Gembala yang baik.&amp;nbsp;Buku ini tidak sekadar menambah wawasan Anda, tetapi juga&amp;nbsp;menyentuh hati Anda dan memuat aplikasi-aplikasi praktis bagi&amp;nbsp;kehidupan Anda. Pembahasan yang mendalam, tetapi juga mudah&amp;nbsp;dipahami, membuat Anda tidak akan bosan membaca halaman demi&lt;br /&gt;
 halaman buku ini. Anda akan lebih memahami bahwa Tuhan adalah&amp;nbsp;Gembala yang balk dalam kehidupan Anda.&lt;/p&gt;</t>
  </si>
  <si>
    <t>df3291be-0d81-4eb2-bbab-a5ca3ebca6b4</t>
  </si>
  <si>
    <t>Saya Buta, Tetapi Saya Melihat</t>
  </si>
  <si>
    <t>Jefri Adam Dan Pauline Leander</t>
  </si>
  <si>
    <t>978-979-29-2896-9</t>
  </si>
  <si>
    <t>978-979-29-8093-6</t>
  </si>
  <si>
    <t>&lt;p&gt;Disabilitas atau cacat fisik tidak harus menghambat penyandangnya untuk berprestasi atau mencapai hidup maksimal. Stephen Hawking menderita kelumpuhan karena sklerosis lateral amiotrofik, tetapi ia menjadi ahli fisika teoritis yang termasyhur di seluruh dunia. Stevie Wonder, penyanyi yang mengalami kebutaan, terkenal karena suara emasnya dan tangan dinginnya dalam menulis lagu dan menjadi produser rekaman. Masih banyak lagi para difabel yang mengukir prestasi yang membuat kita berdecak kagum. Jefri Adam mengalami kebutaan ketika menginjak usia remaja. Baginya, dunia seolah berakhir dan masa depannya hancur. Selama tiga tahun ia terpuruk, tetapi pada satu titik ia bangkit kembali. Pelan-pelan ia menapaki kehidupan barunya, menata masa depannya. Sungguh tidak mudah, tetapi ia pantang menyerah. Ujian, rintangan, hingga cemoohan diterimanya. Keangkuhan dan ketidakadilan dunia terhadap kaum difabel pun ia rasakan. Namun, Jefri justru menemukan makna baru dalam kehidupannya. Dalam kebutaannya, ia dapat melihat hal-hal yang tidak dapat dilihat oleh orang yang bisa melihat dengan normal. Saya Buta, tetapi Saya Melihat mengajak pembaca menelusuri kisah hidup Jefri Adam, bagaimana ia melawan keterbatasannya dan melakukan hal-hal besar yang memberkati banyak orang.&lt;/p&gt;</t>
  </si>
  <si>
    <t>6816d4c3-ac53-4721-acee-beaae0e72b25</t>
  </si>
  <si>
    <t>Seasons' Sonata</t>
  </si>
  <si>
    <t>978-979-29-2921-8</t>
  </si>
  <si>
    <t>978-979-29-8370-8</t>
  </si>
  <si>
    <t>&lt;p&gt;Mengerti musim kehidupan adalah hikmat yang akan sangat menolong kita untuk menjalaninya dengan keberartian dan kemaksimalan. Pilihan ada di tangan Anda: baca, nikmati, dan peroleh manfaatnya. &amp;mdash;Pdt. Dr. Ir. Timotius Arifin Tedjasukmana, Gembala Senior GBI ROCK Denpasar Melalui buku Seasons&amp;#39;Sonata ini kita dapat melihat indahnya tangan Tuhan yang merajut kehidupan umat-Nya. &amp;mdash;Dr. Bambang Widjaja, Sekretaris Majelis Pertimbangan Persekutuan Gereja-gereja di Indonesia (PGI) Pak Xavier adalah seorang maestro dalam pemi-lihan kata-kata. Tulisannya selalu menginspirasi, enak dibaca dan mampu membawa kita melihat &amp;#39;real life situation&amp;#39; dari perspektif yang barn. &amp;mdash;Dr. Hanny Layantara, Senior pastor Gereja Happy Family Center Penulis buku ini telah dianugerahi Tuhan hikmat dalam menuangkan kalimat-kalimat yang bisa menjadi berkat. Percayalah ketika Anda sedang membaca buku ini, pencerahan serta kekuatan baru segera Anda dapatkan. Selamat menikmatinya... &amp;mdash;Pdt. Lukas Kusuma, Senior Pastor &amp;#39;Bethany Miracle Center&amp;#39; Philadelphia dan New York, USA Pak Xavier adalah sosok bertalenta yang dipakai Tuhan untuk membuat breakthrough bagi kehidupan banyak orang yang membaca buku Seasons&amp;#39;Sonata. Saya percaya bahwa Tuhan punya banyak cara dalam menjalankan misi-Nya, salah satunyabisa melalui bacaan semacam ini. &amp;mdash;Indayati Oetomo, International Director John Robert Powers&lt;/p&gt;
 &lt;p&gt;In the business world, we have AT Kearney&amp;#39;s The Four Seasons Matrix which describes the state of a business. In this book&amp;mdash;Seasons&amp;#39; Sonata&amp;mdash;the author, Xavier Quentin Pranata describes the state of life of the people, perfectly. Good reading! &amp;mdash;Welly Muliawan, M.B.A., CFO Maspion Group&lt;br /&gt;
 Membaca buku ini, seperti memberikan ketela-danan yang hidup dan yang takternilai. Ada bagian-bagian dalam pengalaman itu yang membuat saya semakin mengenal Tuhan dan membuat saya lebih bijaksana menghadapi persoalanan di dalam pelayanan. Buku ini juga membuat saya semakin dewasa dan menghamba. &amp;mdash;Jason, Penyanyi dan pencipta lagu&lt;br /&gt;
 Menghayati kebaikan Tuhan dan belajar dari pengalaman sehingga hidup lebih bijak adalah hikmah yang bisa kita petik dari buku Seasons&amp;#39; Sonata ini. Dr. Xavier memaparkannya secara menarik sehingga kita pun pasti akan terberkati. &amp;mdash;Pdt. Dr. Rubin Adi Abraham, Gembala &amp;amp; Ketua STT Kharisma Bandung&lt;br /&gt;
 Hidup seperti musim yang silih berganti. Siapa yang dapat mengerti musim-musim dalam kehidupan ini akan sukses! Buku ini membantu Anda mengerti dan membaca musim-musim kehidupan. &amp;mdash;Daniel Ong, Senior Minister Gereja Oikos Perth&lt;/p&gt;</t>
  </si>
  <si>
    <t>61a06873-3720-4ed3-a5d3-31db92e03d9a</t>
  </si>
  <si>
    <t>Seri Hidup Sehat: Hidup Dalam Kesehatan Ilahi</t>
  </si>
  <si>
    <t>Jimmy Chang MPM</t>
  </si>
  <si>
    <t>978-979-29-2904-1</t>
  </si>
  <si>
    <t>978-979-29-8097-4</t>
  </si>
  <si>
    <t>&lt;p&gt;Banyak orang bertanya-tanya tentang berbagai jenis penyakit baru yang bermunculan. Nyawa pun terancam oleh penyakit mematikan yang menyerang tiba-tiba. Hal ini semakin meresahkan mengingat pesatnya kemajuan ilmu kesehatan pada era sekarang. Keadaan ini sungguh ironis. Banyak orang terserang stroke atau meninggal tiba-tiba karena penyakit yang sesungguhnya bisa diobati jika terdeteksi sejak awal. Akibatnya, penderita terlambat mendapat penanganan medis. Keterlambatan penanganan ini bisa saja terjadi karena manusia tidak terlalu memedulikan tanda-tanda ketidakberesan dalam tubuh mereka.&lt;br /&gt;
 Jimmy Chang tahu benar mengenai hal ini. Pengalamannya terserang Stroke beberapa tahun silam membuatnya semakin menyadari pentingnya kesehatan untuk kelangsungan hidup dan pelayanannya. Oleh karena itulah buku ini ditulis. Dalam buku ini, dengan dibantu dr. Fendra Wician dan dr. Ferina Angelia, penulis mengungkapkan bahwa manusia tidak hanya hams memerhatikan kesehatan tubuh, tetapi juga kesehatan jiwa dan rohnya. Dengan memberikan ulasan mengenai berbagai penyakit dan pengobatan dari segi ilmu kesehatan dan segi alkitabiah, penulis mengajak kita semua untuk senantiasa peka dan menyadari bahwa sesungguhnya Tuhan menciptakan tubuh, roh, dan jiwa manusia secara sempurna (1 Tes. 5:23). Oleh karena itu, prinsip-prinsip hidup dalam kesehatan ilahi yang diungkapkan dalam buku ini akan membantu kita mewujudkan kehidupan sebagai manusia sempurna yang adalah bait Allah yang hidup.&lt;/p&gt;</t>
  </si>
  <si>
    <t>3c30028f-c48e-4369-95ec-9228dd3e1fa8</t>
  </si>
  <si>
    <t>Ibadah Sebagai Gaya Hidup</t>
  </si>
  <si>
    <t>Faoziduhu Lahagu, M. A.</t>
  </si>
  <si>
    <t>978-979-29-2834-1</t>
  </si>
  <si>
    <t>978-979-29-8325-8</t>
  </si>
  <si>
    <t>&lt;p&gt;Buku &amp;quot;Ibadah sebagai Gaya Hidup&amp;quot; adalah sebuah buku yang mengajak para pembaca agar memahami rahasia ibadah sejati sehingga semakin berkenan di hati Allah. Pembaca juga diharapkan mampu memahami apa saja yang bisa menjadi penghambat dalam beribadah. Tidak hanya itu, pembaca juga diharapkan mengetahui keuntungan dari ibadah yang benar.&lt;/p&gt;</t>
  </si>
  <si>
    <t>ddf0e0cb-1bbf-412d-a2a9-7b3d4fcb83df</t>
  </si>
  <si>
    <t>Success Through Excellent Spirit</t>
  </si>
  <si>
    <t>Ir. Jarot Wijanarko</t>
  </si>
  <si>
    <t>978-979-29-2950-8</t>
  </si>
  <si>
    <t>978-979-29-8092-9</t>
  </si>
  <si>
    <t>&lt;p&gt;Orang sukses adalah orang yang memiliki roh yang berbeda dengan rata-rata orang kebanyakan. Contoh dalam Alkitab, Yosua dan Kaleb memiliki &amp;quot;roh luar biasa&amp;quot; atau spirit of excellence. Jiwa mereka lain dari yang lain. Bukan kelainan jiwa, melainkan jiwa mereka berbeda. Itulah sebabnya mereka dipilih oleh Tuhan untuk memimpin umat-Nya masuk ke tanah Kanaan.&lt;br /&gt;
 Anda juga bisa memiliki roh yang luar biasa ini sebab Roh itu ada dalam hidup Anda ketika Anda menerima Yesus sebagai Tuhan dan Juruselamat pribadi. Roh ini nyata ada dalam hidup Anda jika Anda hidup di jalan Tuhan, yaitu ketika Anda hidup dalam kasih, kebenaran, dan kekudusan. Lewat karyanya ini, penulis berbagi kisah-kisah pribadinya dengan Roh yang&lt;br /&gt;
 luar biasa sehingga is meraih sukses dan hidupnya berdampak pada orang lain. Pada gilirannya, Anda pun akan terinspirasi oleh kisah-kisah sukses mereka dan meraih kesuksesan Anda sendiri dengan Roh luar biasa tersebut.&lt;/p&gt;</t>
  </si>
  <si>
    <t>8d456815-7c10-4cdb-9971-352392bb33b7</t>
  </si>
  <si>
    <t>The Kidney Story</t>
  </si>
  <si>
    <t>Jonathan Prawiromaruto</t>
  </si>
  <si>
    <t>978-979-29-2917-1</t>
  </si>
  <si>
    <t>978-979-29-8109-4</t>
  </si>
  <si>
    <t>&lt;p&gt;Jonathan Prawiromaruto dipaksa menghadapi kematiannya sendiri sepanjang hidupnya. Ia dilahirkan sebagai penderita gagal ginjal. Namun, karena iman dalam Kristus yang dibangun oleh orangtuanya, is terus bertahan dan menghadapi kehidupannya yang sangat sulit dan menyakitkan. Kisah hidupnya merupakan saksi kekuatan iman dan pengharapan di dalam Tuhan. Kisah hidupnya sebagaimana dinyatakan dalam buku ini telah menjadi sumber inspirasi dan motivasi bagi mereka yang telah kehilangan harapan dan gagal melihat impian Tuhan dalam hidupnya. Ia menuliskan kisahnya dengan kekuatan dan kerinduan ilahi untuk memotivasi dan menginspirasi anak-anak Tuhan untuk hidup dalam mimpi-Nya. Ia menunjukkan bahwa setiap individu unik dan khusus di mata Allah. Mereka diciptakan untuk memenuhi rencana-Nya. Hanya Anda yang dapat memenuhi tugas Anda sebagaimana yang Ia&lt;br /&gt;
 rencanakan.&lt;br /&gt;
 Buku ini ingin berkata kepada Anda, &amp;quot;Jangan menyerah pada impian Anda karena Tuhan belum dan tidak akan menyerah atas Anda. Bangkitlah dan nyatakanlah impian Tuhan dalam diri Anda.&amp;quot; Anda akan menyaksikan kisah hidup yang dipenuhi kekuatan iman dan harapan.&lt;/p&gt;</t>
  </si>
  <si>
    <t>d456f67b-c9cd-4762-8f00-2cabc4c8f91f</t>
  </si>
  <si>
    <t>The Leadership Legacy</t>
  </si>
  <si>
    <t>Bambang Budijanto</t>
  </si>
  <si>
    <t>978-979-29-2860-0</t>
  </si>
  <si>
    <t>978-979-29-8329-6</t>
  </si>
  <si>
    <t>&lt;p&gt;&amp;quot;Saya selalu percaya, di balik setiap pribadi pasti ada para mentor yang ikut mewarnai perjalanan hidupnya. Pak Damaris dan Pak Elkana adalah mentor-mentor yang Tuhan kirimkan untuk mendampingi saya dalam menghadapi perubahan demi perubahan yang terjadi dalam hidup saya.&amp;quot;&lt;br /&gt;
 &amp;mdash;Andreas Nawawi&lt;br /&gt;
 &amp;quot;Banyak prinsip hidup Pak Samuel Elkana yang saya pegang dan pakai dalam hidup saya sehingga banyak memengaruhi hidup dan pelayanan saya.&amp;quot;&lt;br /&gt;
 &amp;mdash;Ey. Daniel Alexander&lt;br /&gt;
 &amp;quot;Apa saja yang mereka lakukan dan berikan untuk Tuhan selalu yang terbaik dan teristimewa. Tidak ada hal lain, hanya cinta kasih mendalam yang memampukan manusia memberikan yang terbaik dan termulia. No second best for God.&amp;quot; &amp;mdash;Pdt. Virgo Handojo Pengajar (Associate Proffesor) di California Baptist University dan gembala sidang Jemaat Kristen Indonesia (JKI) Grace, di Sierra Madre, California&lt;br /&gt;
 &amp;quot;Meneladani Tuhan yang is sembah, Pak Samuel Elkana adalah sahabat bagi mereka yang lemah. Sementara kasih, iman, keberanian, dan kemurahan hati (generosity) Pak Damaris tampak nyata dalam kesehariannya.&amp;quot;&lt;br /&gt;
 H. Gondowijoyo&lt;br /&gt;
 pemimpin yang baik tidak hanya menjadi pemimpin bagi dirinya sendiri, tetapi juga dapat menginspirasi orang lain. Evangelis Stephanus Damaris dan Samuel Elkana adalah contoh pemimpin yang mampu menginspirasi orang lain, terutama bagi banyak pengkhotbah yang saat ini kita kenal. Pelayanan dan kehidupan rohani mereka berdampak besar bagi kehidupan gereja di Indonesia. The Leadership Legacy bukanlah sebuah biografi. Setiap bagian dalam buku ini membawa kita menelusuri kehidupan rohani dan kepemimpinan Evangelis Stephanus Damaris dan Samuel Elkana. Di dalamnya kita akan menemukan prinsip-prinsip kepemimpinan dalam Tuhan yang akan menginspirasi dan mengubah hidup kita.&lt;/p&gt;
 &lt;p&gt;&amp;nbsp;&lt;/p&gt;</t>
  </si>
  <si>
    <t>9d9cb823-783a-43ab-a186-289b8fb64124</t>
  </si>
  <si>
    <t>The Momentum of God</t>
  </si>
  <si>
    <t>978-979-29-2841-9</t>
  </si>
  <si>
    <t>978-979-29-7920-6</t>
  </si>
  <si>
    <t>&lt;p&gt;Apakah Anda: &amp;bull; Merasa hidup Anda belum maksimal? &amp;bull; Memiliki harapan yang belum terwujud? &amp;bull; Ingin menyerah dalam mengejar harapan Anda? &amp;bull; Menanti tergenapinya janji-janji Allah dalam hidup Anda? Abraham, Musa, dan Daud adalah beberapa tokoh Alkitab yang pantas kita teladani. Mereka adalah orang-orang kesayangan Allah dan mengalami momentum Allah, penggenapan janji dari Allah. Memahami momentum surgawi akan membuat Anda tidak kehilangan pengharapan. Momentum Allah adalah sesuatu yang besar, penting, dan sangat sentral dalam hidup orang percaya. Ketika Anda mengerti momentum Allah, Anda mengerti posisi Anda saat ini dan hal yang harus Anda lakukan dan yang akan Anda terima pada masa depan.&lt;br /&gt;
 Dengan meneladani sikap hidup Abraham, Musa, dan Daud, Anda akan mengerti cara agar Anda juga dapat mengalami penggenapan janji Allah dalam hidup Anda. Buku ini tidak sekadar teoretis, tetapi juga aplikatif. Pengalaman hidup penulis menambah bumbu dan warna buku ini. Persiapkan diri Anda untuk mengalami terwujudnya janji Allah dalam hidup Anda!&lt;/p&gt;
 &lt;p&gt;&amp;nbsp;&lt;/p&gt;</t>
  </si>
  <si>
    <t>8c1752cb-295f-4c0b-b6a6-82f6f731b050</t>
  </si>
  <si>
    <t>The Precious One</t>
  </si>
  <si>
    <t>Pdt. Mauli Siahaan, S. Th.</t>
  </si>
  <si>
    <t>978-979-29-2850-1</t>
  </si>
  <si>
    <t>978-979-29-8164-3</t>
  </si>
  <si>
    <t>&lt;p&gt;Buku ini akan mengubah pola pikir Anda dalam melihat diri Anda sendiri maupun lingkungan sekitar Anda. Anda akan melihat bahwa berharganya hidup Anda tidak sekadar ditentukan dari apa yang Anda miliki&amp;mdash;jabatan, kekayaan, penampilan, dan sebagainya&amp;mdash;melainkan karena cara Allah mengasihi Anda. Dengan penjelasan yang gamblang dan contoh konkret kehidupan sehari-hari, Anda akan mendapatkan pemahaman baru yang mengubah pola pikir, menguatkan iman, dan membawa Anda menyadari betapa berharganya hidup Anda.&lt;/p&gt;
 &lt;p&gt;&amp;nbsp;&lt;/p&gt;</t>
  </si>
  <si>
    <t>6f205557-77d4-4592-9778-c3611b2de3ba</t>
  </si>
  <si>
    <t>Totally For Jesus 3</t>
  </si>
  <si>
    <t>978-979-29-2951-5</t>
  </si>
  <si>
    <t>978-979-29-8212-1</t>
  </si>
  <si>
    <t>&lt;p&gt;Sebuah pisau yang tajam terbentuk setelah sebuah besi diukur, dipanaskan, ditempa, dan diasah. Proses ini sangat berat dan menyakitkan bagi si pisau. Namun setelah proses selesai, sesuatu yang indah dan berguna terbentuk.&lt;br /&gt;
 Totally for Jesus 3 adalah kumpulan pengalaman hidup rohani dalam melalui proses kehidupan. Kisah-kisah ini menolong Anda memahami bahwa untuk menjadi pengikut Tuhan yang sejati, murid Tuhan, ada proses yang harus dijalani dan harga yang hams dibayar. &amp;quot;Setiap orang yang mau mengikut Aku, is harms menyangkal dirinya, memikul salibnya dan mengikut Aku&amp;quot; (Mat. 16:24). Anda akan ditunjukkan bahwa proses hidup ini ditujukan supaya Anda semakin mengenal Tuhan secara pribadi. Buku ini mengingatkan Anda untuk tidak menyerah ketika Anda sedang ada dalam proses hidup. Proses hidup Anda akan mengajarkan kepada Anda cara hidup sebagai murid sejati sehingga Anda dimampukan untuk hidup &amp;quot;Totally for Jesus.&amp;quot; Buku ini akan memotivasi dan menguatkan Anda dalam menjalani proses kehidupan.&lt;/p&gt;</t>
  </si>
  <si>
    <t>a4a657af-f59f-477e-8ad1-27d3a9bcd02d</t>
  </si>
  <si>
    <t>Urapan Seorang Raja</t>
  </si>
  <si>
    <t>978-979-29-2828-0</t>
  </si>
  <si>
    <t>978-979-29-8086-8</t>
  </si>
  <si>
    <t>&lt;p&gt;Banyak orang ingin menjadi &amp;quot;raja&amp;quot; atau duduk di posisi-posisi penting, baik dalam pemerintahan maupun marketplace, demi mencapai ambisi dan agenda pribadi mereka. Tidak heran apabila kebohongan, korupsi, dan kekacauan terjadi dalam bangsa ini. Namun, buku ini mengajak kita untuk hidup dalam ambisi dan agenda Allah. Mengambil inspirasi dari kehidupan Daud, buku ini cocok bagi setiap umat Tuhan yang rindu untuk hidup dan menjadi pengaruh positif dalam dunia mereka. Temukanlah prinsip-prinsip kesuksesan hidup yang dipaparkan dengan praktis dan mudah dimengerti. Dapat dipastikan bahwa hidup Anda tidak akan sama lagi setelah membaca dan mempraktikkan isi buku ini. &amp;mdash;Dr. Jimmy Oentoro Pendiri &amp;amp; Ketua World Harvest&lt;br /&gt;
 Saya percaya bahwa setelah membaca buku ini, Anda akan mengetahui identitas Anda dalam Tuhan, kemudian memulai hidup berpadanan dengan identitas yang Tuhan berikan sebagai anak-anak-Nya. Kita tidak akan mudah menyerah menghadapi berbagai pencobaan dan tantangan kehidupan. Sebaliknya, dengan menggunakan otoritas dan kuasa yang Tuhan sediakan, Anda akan mengalami kemenangan dalam kehidupan, keluarga, pekerjaan, dan pelayanan. &amp;mdash;Rev. Dr. Budi Hidajat Ketua Sinode IFGF GISI&lt;br /&gt;
 Dewasa ini, banyak anak Tuhan yang kehilangan identitas/jati dirinya sebagai anak Tuhan. Dengan berbagai hal yang terjadi di dunia, mereka menjadi lemah. Buku ini membantu kita untuk menemukan kembali identitas kita sebagai anak Allah. Sesungguhnya, Dia telah memberikan otoritas kepada kita sebagai anak-anak Allah. Kita akan belajar untuk menggunakan otoritas tersebut. Lalu, otoritas apakah yang telah Allah berikan kepada kita? Temukanlah dalam buku ini.&lt;/p&gt;
 &lt;p&gt;&lt;br /&gt;
 &amp;nbsp;&lt;/p&gt;</t>
  </si>
  <si>
    <t>77643958-0307-4e50-b0ba-f63469726187</t>
  </si>
  <si>
    <t>Wholeness Living</t>
  </si>
  <si>
    <t>Ps. Chris Mesakh</t>
  </si>
  <si>
    <t>978-979-29-2935-5</t>
  </si>
  <si>
    <t>978-979-29-7958-9</t>
  </si>
  <si>
    <t>&lt;p&gt;Selain hidup kekal (Zoe) dan kasih karunia (Charis), Kristus juga menyediakan kesembuhan total roh-jiwa-tubuh-hubungan (Sozo/wholeness) bagi setiap orang percaya. Pemazmur dalam Mazmur 103:3 menyebutkan ada hubungan antara pengampunan semua dosa dan kesalahan, yang juga menyembuhkan segala penyakit kita. Biarlah buku ini menuntun setiap orang percaya mengetahui hak dan warisan dari Kristus. Setiap bulan akan ada berkat khusus bagi Anda yang membacanya. Jadi, jangan membacanya sendiri, tetapi bagikan juga dengan orang lain. Shalom.&lt;br /&gt;
 &amp;mdash;Pdt. DR. (HC) Timotius Arifin Tedjasukmana, DPM (Senior Pastor of ROCK Ministries)&lt;/p&gt;
 &lt;p&gt;&lt;br /&gt;
 Apakah Anda sedang mencari tuntunan untuk memiliki kepenuhan dalam hidup dan memiliki iman akan pemeliharaan Tuhan?&lt;br /&gt;
 Wholeness Living adalah penuntun bagi setiap orang percaya untuk memiliki kepenuhan dalam hidup. Ketika hal ini telah terpenuhi, kita akan mengalami hidup yang diubahkan, baik roh, jiwa, maupun tubuh; menjadi pribadi yang selalu memberikan yang terbaik dalam hidup; dan hidup selalu tertuju kepada Yesus. Buku ini ditulis dengan banyak kesaksian dan contoh hidup. Hal ini telah membuktikan betapa penulis bersungguh-sungguh dalam membangun manusia rohani.&lt;br /&gt;
 &amp;nbsp;&lt;/p&gt;
 &lt;p&gt;&amp;nbsp;&lt;/p&gt;</t>
  </si>
  <si>
    <t>61ef7012-564f-4b1b-b97e-1e70847495df</t>
  </si>
  <si>
    <t>Lancar Percakapan Bahasa Jepang Pariwisata 3 In One-Hotel, Restoran, Pemandu Wisata</t>
  </si>
  <si>
    <t>978-979-29-4753-3</t>
  </si>
  <si>
    <t>978-623-01-0931-7</t>
  </si>
  <si>
    <t>&lt;p&gt;Bahasa Jepang Pariwisata 3 in one : adalah buku bahasa jepang pariwisata terbaru yang paling tepat menambah koleksi buku bahasa asing anda. Buku ini berisi materi percakapan di hotel dan Restoran, serta materi bahasa Jepang untuk calon pemandu wisata dan berguna bagi mereka yang sedang mempersiapkan diri menjadi karyawan hotel, restoran yang profesional. Tiap percakapan pada buku ini, dapat anda temukan kumpulan perubahan kata kerja dan ungkapan yang sering muncul, dengan susunan yang sudah diatur pada tiap dialog yang akan memudahkan anda mengingat frase kata kerja dan ungkapan yang sering muncul dan digunakan dalam dunia pariwisata. Bagaimana sikap dan cara kita sebagai karyawan hotel, restoran atau pemandu wisata jika menangani tamu yang mendapat masalah seperti sakit, kecurian, marah, kehilangan barang dan masalah lainnya? Tidak perlu bingung mencari buku dan referensi lain, semua dapat anda temukan pada buku bahasa jepang 3 in one yang telah kami siapkan untuk memanjakan anda yang cinta dan gemar membaca pelajaran bahasa jepang. Khusus pada materi Pemandu Wisata dalam buku ini, kami jelaskan tentang tata cara berbicara kepada tamu dalam bahasa Jepang yang santun dan tepat mulai dari bertemu di airport, di tengah perjalanan, di hotel, saat tour, menjelaskan lokasi wisata, menangani masalah, membantu tamu check-in, check-out sampai dengan proses transfer out atau kepulangan tamu di airport dan lain lain, dan semua itu akan menambah referensi anda berbicara dengan penuh percaya diri didepan tamu anda. Buku ini juga dapat digunakan sebagai buku ajar atau buku pendukung pada mata pelajaran bahasa jepang di sekolah sekolah pariwisata, tempat tempat kursus bahasa jepang, bahkan bagi mereka yang sudah bekerja. Berapa banyak waktu yang anda butuhkan untuk mencari satu persatu literature atau buku yang membahas bahasa jepang di bidang pariwisata, seandainya ada anda masih harus merangkum dari beberapa buku yang ada, namun dengan buku ini waktu anda akan lebih efisien dan fokus kepada pelajaran bahasa jepang yang berhubungan dengan kepariwisataan. yuk kita cari buku terbitan Andi Penerbit ini di toko toko buku langganan kita.&lt;/p&gt;</t>
  </si>
  <si>
    <t>6887dcc1-5ea8-429f-b639-0fa10d755def</t>
  </si>
  <si>
    <t>Langsung Praktik Komputerisasi Akuntansi dengan MYOB</t>
  </si>
  <si>
    <t>978-979-29-5172-1</t>
  </si>
  <si>
    <t>978-623-01-0926-3</t>
  </si>
  <si>
    <t>&lt;p&gt;MYOB Accounting merupakan software yang digunakan untuk mengolah data akuntansi. Aplikasi ini memudahkan Anda melihat aliran keuangan, baik pribadi maupun perusahaan. Hal ini tentu akan memudahkan Anda dalam membuat pembukuan dengan tingkat ketelitian yang tinggi. Software MYOB tidak hanya digunakan bagi mereka yang bergerak di bidang akuntansi, tetapi semua orang yang peduli dengan aliran keuangan mereka. Software ini mudah untuk digunakan dan memiliki banyak kemampuan menangani data akuntansi, sehinggga sangat layak digunakan untuk mengelola transaksi beragam usaha. Buku Langsung Praktik Komputerisasi Akuntansi dengan 44Y08 ini akan membahas penggunaan MYOB Accounting mulai dari langkah memasukkan data, hingga proses mencetak laporan. Buku ini ditulis dengan langkah-langkah yang detail, sehingga dapat diikuti oleh Anda yang masih swam dengan MYOB Accounting sekalipun.&lt;/p&gt;</t>
  </si>
  <si>
    <t>b2f0b19c-b1d9-4a3b-9b5f-ab488f8ea35b</t>
  </si>
  <si>
    <t>Cara Cepat dan Mudah Belajar Java SE7</t>
  </si>
  <si>
    <t>978-979-29-3514-1</t>
  </si>
  <si>
    <t>978-623-01-0547-0</t>
  </si>
  <si>
    <t>&lt;p&gt;Java merupakan salah satu bahasa pemrograman yang bersifat multiplatform dengan slogan dari para pengembangnya adalah &amp;lsquo;Write once run everywhere&amp;rsquo; sehingga aplikasi yang dikembangkan menggunakan bahasa Java akan dapat dijalankan pada berbagai macam platform atau sistem operasi. Selain itu Java juga merupakan salah satu bahasa pemrograman yang banyak diminati antara lain karena Java unggul ketika digunakan dalam pembuatan aplikasi berbasis mobile, juga aplikasi yang berskala enterprise. Buku ini akan membahas secara mudah, runtut, dan detail tentang apa saja yang diperlukan untuk dapat menguasai bahasa Java. Selain itu juga diberikan contoh penggunaan dalam program sehingga pengguna dapat mempunyai bayangan cara menggunakannya dalam bahasa pemrograman.&lt;/p&gt;</t>
  </si>
  <si>
    <t>9b10a544-2a2e-454b-b43f-57ace15cb68e</t>
  </si>
  <si>
    <t>Corel Draw For Advertising</t>
  </si>
  <si>
    <t>Aditya saiful Hadi Arofat</t>
  </si>
  <si>
    <t>978-979-29-4168-5</t>
  </si>
  <si>
    <t>978-623-01-0522-7</t>
  </si>
  <si>
    <t>&lt;p&gt;Dunia desain grafis terus berkembang pesat. Banyak software-software komputer yang terus dikembangkan guna untuk mendukung para desainer untuk menciptakan karya desain yang artistik.&lt;br /&gt;
 Salah satu software andalan tersebut adalah CorelDRAW. Software berbasis vektor ini memang bukan pemain baru. Selain kemudahan dan fiturnya yang semakin canggih, CorelDRAW mampu memudahkan kerja para desainer.&amp;nbsp;&lt;/p&gt;</t>
  </si>
  <si>
    <t>a2edd8d7-a17c-441a-9d7c-fcc6e8f18f11</t>
  </si>
  <si>
    <t>Panduan Penyusunan Skripsi, Tesis dan Disertasi</t>
  </si>
  <si>
    <t>Prof. Dr. Ir. Dermawan Wibisono, M.Eng.</t>
  </si>
  <si>
    <t>978-979-29-3874-6</t>
  </si>
  <si>
    <t>978-623-01-0934-8</t>
  </si>
  <si>
    <t>&lt;p&gt;Pada akhir masa studinya, mahasiswa S1, S2, dan S3 diharuskan untuk membuat skripsi, tesis, atau disertasi sebagai syarat kelulusannya.Mulai Agustus 2012, syarat tersebut bertambah dengan keluarnya surat edaran dari Direktur Jenderal Pendidikan Tinggi, Kementerian Pendidikan Nasional yang mensyaratkan publikasi ilmiah bagi para lulusan S1, S2, dan S3 dalam bentuk prosiding, jurnal nasional tak terakreditasi, jurnal nasional terakreditasi, atau jurnal internasional.&amp;nbsp;&lt;br /&gt;
 Namun demikian, sampai saat menempuh akhir masa studinya, banyak mahasiswa kurang mengerti syarat-syarat akademis dari sebuah skripsi, tesis, ataupun disertasi serta perbedaankedalaman riset yang dilakukan di tiap jenjang, sampai dengan bagaimana mentransfer materi yang disusun tersebut ke dalam publikasi yang dipersyaratkan.&amp;nbsp;&lt;br /&gt;
 Ketidakmengertianmahasiswa tersebut muncul karena budaya riset belum mendarah daging di Indonesia.Bahkan para pembimbingstudi pun tidak secara jelas mensyaratkan apa yang dituntut dalam masing-masing level pendidikankarena pengalaman yang bersangkutan saat menempuh studi juga tidak memberikan persyaratan tersebutsecara gamblang.Bahkan beberapa di antaranya hanya menjadi &amp;ldquo;alat&amp;rdquo; bagi supervisornyauntuk mengerjakan projek penelitiantanpa memerinci dan memberikanpengertian tentang kualifikasi yang diperlukan.&lt;br /&gt;
 Buku ini disusun untuk membantu memberikan pengertian tentang riset yang menjadi dasar bagi penyusunan skripsi, tesis atau disertasi tersebut baik bagi mahasiswa maupun dosen pembimbing. Dengan sistematika mulai dari pengertian riset, penyusunan proposal, pengolahan datasampai dengan presentasi dan publikasi ilmiah yang diperlukan disertai dengan contoh-contoh yang riil dan gamblang dari proses pembimbingan yang penulis lakukan di School of Business and Management,Institut Teknologi Bandung dan atau dari pengalaman penulis saat menempuh pendidikan S1 di ITB, S2 di Royal Melbourne Institute of Technology, Australia, dan S3 di University of Bradford, Inggris, insya Allah memberikan kemudahan dalam penyusunan skripsi, tesis atau disertasi tersebut. Karena menurut penelitian, masyarakat Indonesia adalah masyarakat audio visual, yang lebih mudah melakukan segala sesuatu setelah melihat contoh yang diberikan, bukan dari penelaahan dan perenungan sendiri yang intens dilakukan.&amp;nbsp;&lt;br /&gt;
 Dengan semangat mensosialisasikan pengertian dan penyusunan skripsi, tesis, dan disertasi dengan benar, serta merupakan buku panduan yang mudah dimengerti dengan diberikannya semua kajian dalam bentuk contoh-contoh nyata, insya Allah Indonesia yang saat ini tertinggal dari Malaysia, Thailand, dan Singapura dalam publikasi ilmiah internasional dapat menyusulnya mengingat Indonesia unggul dalam jumlah sumber daya.&lt;/p&gt;</t>
  </si>
  <si>
    <t>53df9233-2357-4c3b-ac4e-e7c497a3fa77</t>
  </si>
  <si>
    <t>Panduan Praktis Mempelajari Aplikasi Mikrokontroler dan Pemrogramannnya Menggunakan Arduino</t>
  </si>
  <si>
    <t>Abdul Kadir</t>
  </si>
  <si>
    <t>978-979-29-4017-6</t>
  </si>
  <si>
    <t>978-623-01-1504-2</t>
  </si>
  <si>
    <t>&lt;p&gt;Buku yang bermanfaat bagi siapa saja yang ingin mempelajari aplikasi mikrokontroler dan pemrogramannya.&lt;br /&gt;
 Dengan menggunakan buku ini, siapa saja dapat mempelajari pemrograman mikrokontroler dengan cepat dan mudah&lt;/p&gt;</t>
  </si>
  <si>
    <t>fa0c2b96-6382-4e32-85df-1ac2375553de</t>
  </si>
  <si>
    <t>Pasti Bisa!! Belajar Sendiri Adobe Flash Pro CS6</t>
  </si>
  <si>
    <t>978-979-29-3977-4</t>
  </si>
  <si>
    <t>978-623-01-0626-2</t>
  </si>
  <si>
    <t>&lt;p&gt;Belajar Mudah untuk Menjadi Pintar !&lt;br /&gt;
 Buku Pasti Bisa !! Belajar Sendiri: Adobe Flash Pro CS6 menawarkan cara belajar yang mudah untuk menjadi pintar. Diperuntukkan bagi pemula untuk dapat menggunakan komponen kerja hingga terampil membuat desain animasi dengan menggunakan Adobe Flash Pro CS6.&lt;br /&gt;
 Buku ini mempelajari berbagai fasilitas yang disediakan Adobe Flash Pro CS6. Dilengkapi gambar-gambar dan uraian secara rinci pada tiap pokok bahasan serta contoh latihan yang tertuang dalam buku ini diharapkan dapat digunakan sebagai bahan panduan dan latihan bagi pembaca untuk lebih memahami dan menguasai program Adobe Flash Pro CS6 dengan baik.&lt;br /&gt;
 Dengan mempelajari buku Pasti Bisa !! Belajar Sendiri: Adobe Flash Pro CS6 ini, diharapkan pembaca akan dapat:&lt;br /&gt;
 &amp;bull; Mengenal dasar-dasar Adobe Flash Pro CS6, dengan mengoperasikan peranti yang ada di dalamnya dengan baik.&lt;br /&gt;
 &amp;bull; Memahami teknik dasar menggambar, mengolah serta memanipulasi objek.&lt;br /&gt;
 &amp;bull; Mengolah teks, mengimpor file gambar, suara, dan video.&lt;br /&gt;
 &amp;bull; Membuat dan mengolah Symbol.&lt;br /&gt;
 &amp;bull; Mengunakan ActionScript dalam animasi dan sebagai navigasi movie.&lt;br /&gt;
 &amp;bull; Mem-publikasikan animasi.&lt;/p&gt;</t>
  </si>
  <si>
    <t>36071c90-f113-436e-958c-f03c7e29820d</t>
  </si>
  <si>
    <t>Pemrograman Desktop Database Python-MySQL dengan BOA Contructor</t>
  </si>
  <si>
    <t>Kharisman Kholid Hudaya</t>
  </si>
  <si>
    <t>978-979-29-4053-4</t>
  </si>
  <si>
    <t>978-623-01-1507-3</t>
  </si>
  <si>
    <t>&lt;p&gt;Python adalah bahasa pemrograman yang sangat mudah dan ringkas sehingga sangat direkomendasikan untuk pemula yang baru mempelajari bahasa pemrograman. Salah satu kemudahan Python adalah tidak adanya keharusan mendeklarasikan variabel seperti pada bahasa pemrograman lain. Python juga sangat ringkas. Jika pada bahasa pemrograman lain suatu algoritma harus diselesaikan dengan berpuluh-puluh baris kode, pada Python cukup dengan belasan kode.&lt;br /&gt;
 Buku ini akan menuntun Anda menjadi programmer desktop database dengan Python dan MySQL. Untuk mendesain form (frame) berikut komponen yang ada di dalamnya, tinggal drag and drop dengan sangat mudah dan praktis karena ada Boa Constructor. Tanpa harus berkutat dengan konsep-konsep dan teori yang rumit, tinggal baca tiap bab yang Anda perlukan, tiru, modifikasi, dan jalankan.&lt;br /&gt;
 Contoh-contoh aplikasi yang mudah dan sederhana bisa dilihat pada CD penyerta buku ini. Dua bab terakhir akan menjelaskan contoh aplikasi jadi yang akan bermanfaat, yaitu Kamus Elektronik Inggris-Madura-Jawa dan Sistem Informasi Penjualan. Jika Anda ingin membuat aplikasi desktop database Open Source yang mudah dan bisa dijalankan di Windows maupun Linux, inilah jawabannya!&lt;/p&gt;</t>
  </si>
  <si>
    <t>d2339d55-8c2e-4be5-aaca-b5658c72f6fb</t>
  </si>
  <si>
    <t>Kupas Tuntas Aplikasi Android Bagi Penggila Traveling</t>
  </si>
  <si>
    <t>978-979-29-2128-1</t>
  </si>
  <si>
    <t>978-623-01-0923-2</t>
  </si>
  <si>
    <t>&lt;p&gt;Buku &lt;em&gt;Kupas Tuntas Aplikasi Android Bagi Penggila Traveling&lt;/em&gt; ini membahas kumpulan aplikasi yang memudahkan Anda saat traveling. Misalnya, Aplikasi untuk mencari informasi kendaraan, &lt;em&gt;chatting&lt;/em&gt;, dan pengenalan daerah yang dituju seperti kondisi cuaca, atau mencari tempat-tempat penting seperti rumah makan, tempat ibadah, dan SPBU. Buku ini disajikan dengan bahasa yang mudah dipahami.Disertakan juga gambar untuk mempermudah pemahaman.&lt;/p&gt;</t>
  </si>
  <si>
    <t>d894ef93-cae4-414f-8e59-8a1d35dfa686</t>
  </si>
  <si>
    <t>Panduan Aplikatif dan Solusi (PAS): Bikin Animasi Karakter Robot dengan 3ds Max 2012</t>
  </si>
  <si>
    <t>978-979-29-3212-6</t>
  </si>
  <si>
    <t>978-623-01-0513-5</t>
  </si>
  <si>
    <t>&lt;p&gt;Sejak dulu karakter robot banyak digunakan dalam berbagai film. Pembuatan karakter robot pun berkembang, mulai dari sekedar model animasi 2D hingga model animasi 3D. Contoh paling nyata dapat dilihat pada berbagai film box office macam Transformer atau Real Steel. Anda juga bisa membuat pemodelan dan animasi karakter robot ini sendiri.&amp;nbsp;&lt;br /&gt;
 Pada buku Panduan Aplikatif dan Solusi: Bikin Animasi Karakter Robot dengan 3ds Max 2012, Anda akan belajar membuat pemodelan dan animasi berbagai karakter robot. Mulai dari robot lengan sederhana (robotic arm), robot hexapod atau binatang berkaki delapan, robot humanoid berbentuk manusia, hingga robot yang dapat berubah bentuk ala transformer.&amp;nbsp;&lt;br /&gt;
 Lebih lengkap buku ini membahas:&lt;br /&gt;
 &amp;bull; Bab 1: Pemodelan dan Animasi Robotic Arm&lt;br /&gt;
 &amp;bull; Bab 2: Pemodelan dan Animasi Robot Hexapod&lt;br /&gt;
 &amp;bull; Bab 3: Pemodelan dan Animasi Robot Humanoid&lt;br /&gt;
 &amp;bull; Bab 4: Pemodelan dan Animasi Robot ala Transformer&lt;/p&gt;</t>
  </si>
  <si>
    <t>be6e157d-38fb-4804-8943-c256511fb631</t>
  </si>
  <si>
    <t>Panduan Mudah Menggambar Komponen Mesin dengan Autodesk Inventor Professional 2011</t>
  </si>
  <si>
    <t>Yon F. Huda, S.pd, M.Eng</t>
  </si>
  <si>
    <t>978-979-29-3165-5</t>
  </si>
  <si>
    <t>978-623-01-0625-5</t>
  </si>
  <si>
    <t>&lt;p&gt;Buku ini sangat cocok dibaca oleh siswa, mahasiswa,dan praktisi yang sering mengaplikasikan sistem CADD pada proses penggambaran maupun perancangan komponen mesin maupun produk mekanikal lainnya.&lt;br /&gt;
 Buku ini berisi 9 bab yang dibahas secara sistematis dengan didahului konsep dasar dan diakhiri dengan aplikasinya disertai dengan gambar yang cukup detail.&lt;br /&gt;
 Materi yang disajikan diantaranya:&lt;/p&gt;
 &lt;ul&gt;
 &lt;li&gt;Aplikasi dasar pembentuk komponen (part) 3 dimensi: Extrude, Sweep, Revolve, Shell, Coil, Emboss dan Hole&amp;nbsp;&lt;/li&gt;
 &lt;li&gt;Aplikasi modifikasi komponen (part) 3 dimensi: Fillet, Chamfer, Circular Pattern&lt;/li&gt;
 &lt;li&gt;Metode Assembly komponen (part) 3 dimensi&amp;nbsp;&lt;/li&gt;
 &lt;li&gt;Metode pembuatan gambar kerja, yakni proses pengubahan gambar komponen (part) maupun assembly menjadi gambar proyeksi hingga siap dicetak&lt;/li&gt;
 &lt;/ul&gt;</t>
  </si>
  <si>
    <t>96a5aa6f-5a52-49ef-9ea2-495e87ebc14e</t>
  </si>
  <si>
    <t>Quick Reference Windows 8</t>
  </si>
  <si>
    <t>978-979-29-3499-1</t>
  </si>
  <si>
    <t>978-623-01-0951-5</t>
  </si>
  <si>
    <t>&lt;p&gt;Windows 8 adalah versi terakhir dari serangkaian sistem operasi yang diproduksi oleh Microsoft untuk digunakan pada komputer pribadi termasuk komputer rumah, bisnis, laptop, netbook, tablet PC, ataupun server. Sistem operasi yang menggunakan roprosesor ARM ini memiliki antarmuka yang bisa diubah agar mampu digunakan pada piranti layar sentuh selain menggunakan mouse serta keyboard. Selain antarmuka yang fresh, sistem operasi ini juga memiliki kecepatan booting yang hanya memakan waktu 8 detik.&lt;br /&gt;
 Ketika menggunakan Windows 8 user akan merasakan look and feel yang baru bernama Metro UI. Look and feel ini mirip dengan yang dipakai di Windows Phone. Karena barang baru, tentu antarmuka dan fiturnya ditambah. Karena itu Anda perlu buku Quick Reference Windows 8 ini sebagai panduan untuk mempermudah Anda menguasai dan mengoperasikan Windows 8 dengan maksimal.&amp;nbsp;&lt;br /&gt;
 Lebih lengkap, buku ini akan membahas:&lt;br /&gt;
 &amp;bull; Bab 1 Mengenal dan Mengupas Fitur Baru Windows 8&lt;br /&gt;
 &amp;bull; Bab 2 Messaging, Transfer, Backup Data, dan Manajemen File&lt;br /&gt;
 &amp;bull; Bab 3 Pengaturan Login dan Tool Disk&lt;br /&gt;
 &amp;bull; Bab 4 Mengupas Tool Optimasi dan Maintenance&lt;br /&gt;
 &amp;bull; Bab 5 Tool-Tool Penunjang Pekerjaan&lt;/p&gt;</t>
  </si>
  <si>
    <t>7d2efe0a-358d-4981-993b-5a31b61b8280</t>
  </si>
  <si>
    <t>Mahir Membuat Website dengan Adobe Dreamweaver CS6, CSS, dan Jquery</t>
  </si>
  <si>
    <t>Humaira` Bintu Bekti</t>
  </si>
  <si>
    <t>978-979-29-4765-6</t>
  </si>
  <si>
    <t>978-623-01-0649-1</t>
  </si>
  <si>
    <t>&lt;p&gt;Perkembangan teknologi informasi yang kian pesat memacu munculnya situs baru yang dapat diakses melalui laringan internet. Data survei menuniukkan bahwa iumlah situs baru saat telah mencapai lebih dari 60 juta situs baru. Perkembangan iumlah situs ini tidaklah mengherankan karena semakin banyak orang yang melakukan blogging balk melalui Google, Blogspot ataupun MySpace. Perkembangan iumlah situs yang booming ini menuntut para pemrogram web (web programmer), pendesain web (web designer) maupun pembangun web (web developer) untuk selalu berkreasi menciptakan ide-ide baru balk dalam desain layout, penggunaan aplikasi server web maupun operating system yang digunakan agar situs yang dibangunnya tidak kandas dalam persaingan. Buku ini akan memberikan panduan total pengenalan website, pembuatan website interaktif, mempercantik tampilan website serta pengelolaan website interaktif. Selain itu, buku ini secara lengkap&lt;/p&gt;</t>
  </si>
  <si>
    <t>abde7403-e4df-45a0-a972-a2622aec11b4</t>
  </si>
  <si>
    <t>Microsoft Office (Word-Excel-PowerPoint) untuk Administrasi Perkantoran</t>
  </si>
  <si>
    <t>978-979-29-5223-0</t>
  </si>
  <si>
    <t>978-623-01-0663-7</t>
  </si>
  <si>
    <t>&lt;p&gt;Administrasi perkantoran adalah serangkaian kegiatan merencanakan, mengorganisasi, mengarahkan, mengawasi, dan menyelenggarakan berbagai pekerjaan perkantoran dan ketatausahaan secara tertib. Untuk melaksanakan kegiatan tersebut, Anda dapat memanfaatkan fasilitas yang telah disediakan oleh Microsoft Office (Word-Excel-PowerPoint).&lt;br /&gt;
 Pokok bahasan yang disajikan dalam buku Microsoft Office (Word-Excel-PowerPoint) untuk Administrasi Perkantoran ini meliputi:&lt;br /&gt;
 &amp;bull; Langkah-langkah pembuatan formulir digital menggunakan Ms-Word 2013, hingga bagaimana caranya melindungi hak akses formulir digital tersebut.&lt;br /&gt;
 &amp;bull; Langkah-langkah pembuatan surat massal menggunakan fasilitas Mail Merge dan akan dijelaskan bagaimana teknik membuat surat massal hingga mencetaknya.&lt;br /&gt;
 &amp;bull; Langkah-langkah pembuatan agenda harian hingga tahunan menggunakan Ms-Word 2013 dengan mudah dan cepat.&lt;br /&gt;
 &amp;bull; Langkah-langkah mengenai tata cara mengelola Header dan Footer, seperti mengedit, menyisipkan tanggal, hingga membuat nomor halaman dengan Header dan Footer.&lt;br /&gt;
 &amp;bull; Langkah-langkah membuat absensi digital menggunakan Ms-Excel 2013 hingga membuat persentase kehadiran.&lt;br /&gt;
 &amp;bull; Langkah-langkah membuat laporan keuangan, mulai dari membuat laporan keuangan pada kegiatan, membuat statistik data golongan pegawai, menghitung gaji karyawan hingga menghitung pajak penghasilan pasal 21.&lt;br /&gt;
 &amp;bull; Langkah-langkah membuat template to do list yang difungsikan sebagai asisten pribadi untuk membantu dalam mengelola jadwal.&lt;br /&gt;
 &amp;bull; Langkah-langkah mengenai cara pembuatan presentasi menggunakan Ms-PowerPoint 2013 hingga bisa ditampilkan.&lt;/p&gt;</t>
  </si>
  <si>
    <t>916bd94e-7093-4170-8e57-f76bc1e9ba35</t>
  </si>
  <si>
    <t>Panduan Aplikatif dan Solusi (PAS): Membuat Aplikasi Kreatif dengan Visual Basic. Net 2013</t>
  </si>
  <si>
    <t>978-979-29-5119-6</t>
  </si>
  <si>
    <t>978-623-01-0538-8</t>
  </si>
  <si>
    <t>&lt;p&gt;Buku Penerapan Visualisasi 3D dengan Autodesk Maya in&amp;#39; berisi langkah-langkah praktis pembuatan objek 3D. Pembahasan dalam buku in&amp;#39; mencakup proses pemodelan, pemberian tekstur, pembuatan mapping, dan penempatan materialing menggunakan Autodesk Maya. Software Maya jamak digunakan untuk keperluan 3D modeling, animasi, efek, serta solusi render untuk berbagai keperluan, misalnya desain produk, pembuatan game, hingga pembuatan film. Pemodelan merupakan aset penting dalam environment3D. Langkah-langkah yang penulis sajikan dalam buku ini memuat proses pemodelan dari awal, pemberian tekstur, hingga menyiapkan materialing. Objek yang dieksplorasi dalam buku ini adalah objek 3D kapak, palu, dan tangki. Ketiga objek tersebut merupakan ragam contoh environment dalam suatu game. Langkah-langkah yang disajikan buku ini dapat pembaca terapkan dalam pembuatan objek lainnya.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&lt;p&gt;&amp;nbsp;&lt;/p&gt;</t>
  </si>
  <si>
    <t>f7e8d17b-67ab-48b6-82bd-9eab9b8d8152</t>
  </si>
  <si>
    <t>Packet Tracer-Solusi Cerdas Menguasai Internetworking (Konsep &amp; Implementasi)</t>
  </si>
  <si>
    <t>Dodi Heriadi</t>
  </si>
  <si>
    <t>978-979-29-3156-3</t>
  </si>
  <si>
    <t>978-623-01-1502-8</t>
  </si>
  <si>
    <t>12.3 MB</t>
  </si>
  <si>
    <t>&lt;p&gt;Packet Tracer &amp;ndash; Solusi Cerdas Menguasai Internetworking (Konsep &amp;amp; Implementasi) adalah buku yang mampu memberikan inspirasi nyata kepada siapa saja yang tertarik pada dunia Teknologi Informasi dan Komunikasi (ICT), karena ide-ide cemerlang yang ditularkan kepada pembaca begitu sederhana, dan mudah untuk dipahami.&lt;br /&gt;
 Packet Tracer &amp;ndash; Solusi Cerdas Menguasai Internetworking (Konsep &amp;amp; Implementasi) terdiri dari dua bagian : &amp;ldquo;Berdendang Bersama Internet Protocol Address &amp;ndash; Season 1&amp;rdquo;, dan &amp;ldquo;Berkawan dengan Packet Tracer &amp;ndash; Season 2&amp;rdquo;. Bagian pertama memaparkan bagaimana Internet Protocol (IP) Address bekerja, Anatomi IP Address, Konversi Biner dan Desimal (manipulasi angka 0 dan 1), Tipe IP Address (Network &amp;ndash; Broadcast &amp;ndash; Host Address), Network Prefix, Reservasi IP Address, Public Address (IP Internet), Private Address (IP LAN), Network Address Translation (NAT), IP Address Spesial, Classful &amp;amp; Classless Addressing, Assigning Address (Static &amp;amp; Dynamic), Alokasi IP Address, Internet Service Provider (ISP), Subnet Mask (Network dan Host Portion), Logika AND, Berhitung Address, Basic Subnetting, Variable Length Subnet Mask (VLSM), Network/Route Summary, Kitab Undang-Undang Hukum IP Address (KUHIP), IP &amp;amp; Network Address Puzzle, Testing Network Layer (ping), Simfoni Network Addressing.&lt;br /&gt;
 Bagian kedua merupakan implementasi dari penguasaan konsep yang telah dipaparkan, antara lain : Perkenalan Packet Tracer (Aplikasi Simulasi Jaringan), Topologi Jaringan (Kabel dan Nirkabel), Cabling (Straight-Through, Crossed-Over, Rollover, Fiber, Phone, Coaxial, Serial DCE dan DTE), Packet Tracer &amp;ndash; Pembuka. Rancang Bangun Jaringan dengan Packet Tracer (Crossed-Over, Straight-Through, DHCP Server, Router, WAN &amp;amp; Static Routing, Serial DCE, Access Point (AP), Administrasi AP, Hot Spot Area, Internet Server, Multi Sesi, LAN Point to Point, VLSM tingkat awam &amp;ndash; mahir, Multi Router, Dynamic Routing, DHCP Router.&amp;nbsp;&lt;br /&gt;
 Buku ini pantas sebagai pegangan untuk pembaca tingkat SMA/SMK/MA sederajat (Teknik Komputer &amp;amp; Jaringan), Program Diploma &amp;amp; Strata 1 (Konsep &amp;amp; Praktek Konsep Jaringan, Administrasi &amp;amp; Praktek Administrasi Jaringan, Praktikum LAN/Jaringan Komputer, Jaringan Nirkabel, Network &amp;amp; Komunikasi Data, Internetworking, Keamanan Sistem Komputer &amp;amp; Jaringan), karena menyuguhkan solusi cerdas bukan keras dalam menguasai dunia Internetworking. Pembaca hanya perlu mengerti angka 0 dan 1 saja. Mudah bukan!&lt;/p&gt;</t>
  </si>
  <si>
    <t>f06d53be-5021-49c6-b735-0b1b83195cb1</t>
  </si>
  <si>
    <t>Youâ€™re My Reason â€“ Tidak Ada Cinta yang Kebetulan di Dunia Ini</t>
  </si>
  <si>
    <t>Narnie January</t>
  </si>
  <si>
    <t>978-979-29-5157-8</t>
  </si>
  <si>
    <t>978-623-6844-02-1</t>
  </si>
  <si>
    <t>&lt;p&gt;Khansa tidak pernah percaya pada kebetulan. Baginya, setiap hal memiliki alasan untuk ada dan terjadi. Setelah pertemuannya dengan Azka, ia nekad untuk membuntuti pengamen jalanan itu. Kehidupan Khansa pun berubah drastis.&lt;br /&gt;
 Menjadi relawan di rumah singgah, dibenci cowok yang naksir berat padanya, merindukan cowok yang dia benci, bertengkar dengan sahabatnya, menjadi korban cyberbully, dan mengamen adalah pengalaman barunya. Namun, apakah Khansa menemukan alasan kenapa dia&amp;nbsp; begitu tertarik pada Azka sejak pandangan pertama? Yuk ikuti ceritanya dalam novel ini?&lt;/p&gt;
 &lt;p&gt;&amp;nbsp;&lt;/p&gt;</t>
  </si>
  <si>
    <t>d804a458-753f-4efe-b745-2fba49ad3de2</t>
  </si>
  <si>
    <t>Desain Rancang Bangun 3D dan Interior dengan AutoCAD</t>
  </si>
  <si>
    <t>978-979-29-4374-0</t>
  </si>
  <si>
    <t>978-623-01-1603-2</t>
  </si>
  <si>
    <t>&lt;p&gt;&amp;quot;Desain Rancang Bangun 3D dan Interior Dengan AutoCAD&amp;quot;, merupakan sebuah buku panduan yang berisi tutorial dan latihan pemodelan desain rumah berbagai tipe, desain elemen-elemen interior (furnitur) serta membuat desain interior berikut teknik finishing dan rendering. Aplikasi kasusnya sangat relevan dengan bidang pengembangan desain rancang bangun 3D dan interior secara umum, karena pembahasaanya disajikan dengan metode step by step, simpel dan praktis. Buku ini sangat fleksibel dan sesuai untuk berbagai kalangan, karena bisa merefleksikan semua aspirasi akan kebutuhan buku referensi desain rancang bangun 3D dan interior bagi para pelajar, mahasiswa, drafter maupun desainer (arsitek dan desainer interior) serta kalangan umum (siapapun yang menaruh minat pada bidang rancang bangun dan desain interior). Setelah menggunakan buku ini pembaca akan memiliki pengetahuan dan ketrampilan khusus (skill) dalam waktu yang singkat untuk menggunakan program AutoCAD berbagai release (AU release relavantion) dalam membuat berbagai desain rancang bangun (desain rumah berbagai tipe) dan elemen-elemen interior (furnitur) maupun desain interior.&lt;br /&gt;
 Materi pembahasan buku meliputi : â– Kosep dasar aplikasi AutoCAD â– Perintah gambar dan edit â– Fasilitas bantu gambar dan utility â– Teknik penggambaran bidang 3D â– Transformasi objek bidang 3D â– Aplikasi view dan ViewCube â– Membuat desain rumah 3D berbagai tipe â– Membuat desain berbagai furnitur interior â– Membuat desain interior â– Finishing dan rendering desain&lt;/p&gt;</t>
  </si>
  <si>
    <t>7cb26c7e-2a08-42eb-802c-1487a4fd6b2b</t>
  </si>
  <si>
    <t>Eviews â€“ Cara Operasi dan Prosedur Analisis</t>
  </si>
  <si>
    <t>Jonathan Sarwono dan Hendra, N.S</t>
  </si>
  <si>
    <t>978-979-29-4348-1</t>
  </si>
  <si>
    <t>978-623-01-0898-3</t>
  </si>
  <si>
    <t>&lt;p&gt;Buku yang terdiri atas 16 bab ini membahas bagaimana caranya mengoperasikan dan menggunakan EViews dalam analisis di bidang ekonometrika dan statistika, serta cara menginterpretasikan hasilnya. Dengan penjelasan yang dimulai dari cara operasi sampai penggunaan prosedur-prosedur untuk proses analisis data, buku ini akan bermanfaat bagi para pemula pengguna EViews. Selengkapnya, buku ini berisi tentang: &amp;bull; Pengertian [Views; &amp;bull; Analisis regresi dasar; &amp;bull; Dasar-dasar pembuatan file kerja dalam EViews; &amp;bull; Analisis regresi time series; &amp;bull; Pemahaman makna objek; &amp;bull; Pengujian spesifikasi dan diagnostik; &amp;bull; Dasar-dasar pemahaman data; &amp;bull;&amp;nbsp; &amp;bull; Cara bekerja dengan data; Penggunaan log likelihood dalam objek;&lt;br /&gt;
 &amp;bull; Pemahaman konsep penghubung data; &amp;bull; Pemodelan dalam EViews;&lt;br /&gt;
 &amp;bull; Pembuatan struktur clan cara mengoperasikan file kerja;&lt;br /&gt;
 &amp;bull; Analisis data series; &amp;bull; Analisis data group; &amp;bull; Analisis data dalam bentuk grafik;&lt;br /&gt;
 &amp;bull; Pemahaman dan penggunaan data panel dan data pool; &amp;bull; Ringkasan perintah penting dalam EViews.&lt;br /&gt;
 &amp;nbsp;&lt;/p&gt;</t>
  </si>
  <si>
    <t>6a635855-53a9-4973-af34-f1194fc7f5a3</t>
  </si>
  <si>
    <t>You Can Do It with Photoshop â€“ Sketch &amp; Painting</t>
  </si>
  <si>
    <t>978-979-29-3538-7</t>
  </si>
  <si>
    <t>978-623-01-1743-5</t>
  </si>
  <si>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&amp;ldquo;Sketch &amp;amp; Painting&amp;rdquo;. Berbeda dengan tema sebelumnya buku ini akan membahas bagaimana menghasilkan foto atau gambar dengan citra &amp;ldquo;Sketsa dan Lukisan&amp;rdquo; menggunakan Adobe Photoshop secara maksimal. Teknik sederhana dengan menggabungkan serta memaksimalkan penggunakan Tool dan Filter,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</si>
  <si>
    <t>0f04fd64-038f-42de-b584-f5715cc272aa</t>
  </si>
  <si>
    <t>24 JAM!! Pintar Pemrograman Android</t>
  </si>
  <si>
    <t>Arif Akbarul Huda, S.Si.</t>
  </si>
  <si>
    <t>978-979-29-3213-3</t>
  </si>
  <si>
    <t>978-623-01-1532-5</t>
  </si>
  <si>
    <t>&lt;p&gt;Semakin banyaknya materi tutorial pemrograman aplikasi android di internet, ternyata berdampak kurang baik pada calon developer android, khususnya yang benar-benar baru mulai dari nol. Besar kemungkinan calon developer ini bingung, harus mulai mempelajari dari mana. Terlebih lagi jika didesak dengan deadline bahwa bulan sekian aplikasi harus sudah jadi.&lt;/p&gt;
 &lt;p&gt;&amp;nbsp;&lt;/p&gt;
 &lt;p&gt;Buku ini menjadi alternatif pendamping belajar yang sangat menyenangkan karena materi ditulis oleh praktisi sekaligus pengajar pemrograman Android dan disusun berurutan mulai dari level dasar menuju ke level yang lebih tinggi. Materi dalam buku ini paling banyak dicari oleh pemula yang baru mulai belajar pemrograman Android, bahkan oleh mahasiswa untuk mengerjakan tugas kuliah maupun tugas akhirnya. Penyajian materi dalam buku ini dibagi berdasarkan jam belajar dengan total sebanyak 24 jam. Materi yang disuguhkan meliputi:&lt;/p&gt;
 &lt;ul&gt;
 &lt;li&gt;Pengenalan layout&lt;/li&gt;
 &lt;li&gt;Event handler button&lt;/li&gt;
 &lt;li&gt;Location Based Service (GPS dan MAP)&lt;/li&gt;
 &lt;li&gt;SQLitedatabase&lt;/li&gt;
 &lt;li&gt;Android client-server&lt;/li&gt;
 &lt;li&gt;Android hardware (sensor, kamera, bluetooth)&lt;strong&gt;, &lt;/strong&gt;dan beberapa contoh aplikasi sederhana untuk Android&lt;/li&gt;
 &lt;/ul&gt;
 &lt;p&gt;&amp;nbsp;&lt;/p&gt;
 &lt;p&gt;Dari total materi yang disajikan dalam buku ini, 95% di antaranya dapat diimplementasikan dalam project Anda. Apabila mengikuti cara belajar buku ini dengan benar, besar kemungkinan dalam waktu kurang lebih 24 jam, pembaca sudah siap untuk mengembangkan aplikasi Android lebih spesifik untuk memenuhi kebutuhan masyarakat.&lt;/p&gt;</t>
  </si>
  <si>
    <t>680be223-192d-4bd4-8edc-925e8ff12875</t>
  </si>
  <si>
    <t>25 Inspirasi Desain Wedding Invitation dengan CorelDRAW</t>
  </si>
  <si>
    <t>978-979-29-3117-4</t>
  </si>
  <si>
    <t>978-623-01-1711-4</t>
  </si>
  <si>
    <t>&lt;p&gt;Wedding invitation atau yang lebih sering kita kenal dengan undangan pernikahan merupakan barang yang tidak asing lagi. Saat ini Anda dapat menjumpai beragam tampilan wedding invitation baik bentuk, warna, ukuran, serta tema yang unik dan menarik. Aplikasi grafis seperti CorelDRAW pun dapat membantu Anda untuk menghasilkan sebuah desain wedding invitation sesuai dengan keinginan Anda. Fasilitas dan tool yang dimiliki oleh aplikasi grafis satu ini memang sudah tidak dapat diragukan lagi.&lt;br /&gt;
 Pada buku ini telah disediakan sejumlah latihan untuk membuat wedding invitation dengan beragam tema. Di dalam buku ini Anda juga dapat belajar menentukan dari awal bentuk dan ukuran wedding invitation yang diinginkan. Anda dapat memanfaatkan tool dan fasilitas aplikasi Corel&amp;not;DRAW untuk membuat desain-desain wedding invitation dengan tampilan yang unik dan menarik. Terdapat beberapa tool pembuat objek seperti Rectangle tool, Ellipse tool, B-Spline tool, Polyline tool, Polygon tool, Basic Shapes tool dan lainnya. Pada fasilitas pewarnaan terdapat Uniform Fill tool, Fountain Fill tool, serta Pattern Fill tool. Tidak kalah pentingnya yaitu beberapa tool efek dan pengaturan seperti Blend tool, Extrude tool, PowerClip, docker Transformation yang dipastikan akan sangat mem&amp;not;bantu Anda dapal berkreasi membuat desain-desain yang diinginkan. Semua fasilitas ini dapat Anda manfaatkan semaksimal mungkin untuk merancang dan membuat desain wedding invitation sesuai dengan ke&amp;not;butuhan.&amp;nbsp;&lt;br /&gt;
 Buku ini diharapkan dapat menjadi bahan referensi untuk meningkatkan kemampuan Anda dalam memanfaatkan fasilitas yang disediakan aplikasi CorelDRAW untuk membuat berbagai kreasi desain wedding invitation dengan mudah dan praktis.&lt;br /&gt;
 Lebih lengkap buku ini membahas:&lt;br /&gt;
 ï® Floral Design Style&lt;br /&gt;
 ï® Retro Design Style&lt;br /&gt;
 ï® Couple Design Style&lt;br /&gt;
 ï® Unique Design Style&amp;nbsp;&lt;br /&gt;
 ï® Heart Design Style&lt;/p&gt;</t>
  </si>
  <si>
    <t>515e639f-599a-4101-b63f-d36cf40241f0</t>
  </si>
  <si>
    <t>Tips dan Trik Otomatisasi Perangkat Jaringan (Shell Script)</t>
  </si>
  <si>
    <t>Syamsudin M. dan Hermanto</t>
  </si>
  <si>
    <t>978-979-29-3491-5</t>
  </si>
  <si>
    <t>978-623-01-0744-3</t>
  </si>
  <si>
    <t>&lt;p&gt;Dunia perkembangan jaringan terus berkembang pesat. Bukan tidak mungkin seorang administrasi jaringan harus menghandle ratusan komputer. Untuk itulah dibutuhkan suatu teknologi untuk melakukan monitoring terhadap sebuah sistem jaringan. Shell Script merupakan salah satunya. Shell script mirip sekali dengan batch file di MS-DOS hanya saja lebih powerful. Fungsi utama dari shell scipting adalah melakukan otomatisasi perintah-perintah yang sudah biasa kita gunakan sehingga , kita tidak perlu menuliskan setiap kali dengan cara yang berulang dan lengkap, tapi cukup dengan fungsi yang telah kita buat. Hal ini sangat berguna sekali ketika kita melakukan otomatisasi jaringan . Buku ini bisa dipakai untuk administrator jaringan baik bekerja dilingkungan linux atau non-linux. Buku ini mencoba menampilkan bahasa script dari yang sederhana sampai yang paling rumit.&lt;/p&gt;</t>
  </si>
  <si>
    <t>440bbd9f-a71f-47e6-b647-edb0fc5624a8</t>
  </si>
  <si>
    <t>Panduan Aplikatif dan Solusi (PAS): 20+ Ilustrasi Karakter Kartun dengan Adobe Photoshop CC</t>
  </si>
  <si>
    <t>978-979-29-4251-4</t>
  </si>
  <si>
    <t>978-623-01-0497-8</t>
  </si>
  <si>
    <t>&lt;p&gt;Adobe Photoshop CC merupakan salah satu varian terbaru, dari paket aplikasi Adobe Creative Cloud. Sekilas, dari tampilannya, Adobe Photoshop CC memiliki kemiripan &amp;#39;wajah&amp;#39; dengan Adobe Photoshop CS6. Dengan balutan warna abu-abu tua dan penempatan tombol-tombolnya juga masih sama seperti versi sebelumnya.&amp;nbsp;&lt;br /&gt;
 Adobe Photoshop CC merupakan senjata yang ampuh bagi para fotografer dan ahli desain. Adobe sudah melengkapi produk ini dengan segudang fitur baru yang tidak dimiliki versi-versi sebelumnya.Camera Shake Reduction, Camera RAW sebagai filter, Isolate Layers, dan Sync Setting, merupakan beberapa fitur baru yang ditanam pada Adobe Photoshop CC.&lt;br /&gt;
 Pengguna Adobe Photoshop CC tidak hanya sebatas mengedit gambar atau foto saja.Seperti yang akan dibahas pada buku Panduan Aplikatif dan Solusi (PAS): Ilustrasi Karakter Kartun dengan Adobe Photoshop CC ini, Anda akan diajarkan membuat beragam ilustrasi kartun menarik dan lucu.&amp;nbsp;&lt;/p&gt;</t>
  </si>
  <si>
    <t>8ecb590d-6ba7-40df-843e-19c0fe76e5ec</t>
  </si>
  <si>
    <t>Adobe Dreamweaver CS6 dan PHP-MySQL untuk Pemula</t>
  </si>
  <si>
    <t>978-979-29-3374-1</t>
  </si>
  <si>
    <t>978-623-01-1682-7</t>
  </si>
  <si>
    <t>&lt;p&gt;Buku ini disusun dengan pola pembahasan yang simpel, ringan, dan tidak bertele-tele, sehingga menjadikan buku ini mudah untuk dipelajari dan sangat pas jadi teman belajar yang asyik dan menyenangkan.&lt;br /&gt;
 Setiap pokok bahasan disertai dengan sampel dan contoh latihan yang akan membantu Anda dalam memahami isi materi dan pengaplikasiannya.&lt;br /&gt;
 Seri buku komputer Dreamweaver CS6 dan PHP-MySQL untuk pemula ini sangat cocok digunakan oleh para pelajar dan pemula yang ingin mengenal dan dapat menggunakan Dreamweaver CS6 dan PHP-MySQL dengan baik.&lt;br /&gt;
 Meskipun buku ini lebih dikhususkan untuk para pemula, namun isi materi yang dibahas cukup kompleks, yaitu meliputi:&lt;br /&gt;
 &amp;bull; Mengenal Ruang Kerja dan Fitur Baru&amp;nbsp;&lt;br /&gt;
 &amp;bull; Membuat dan Mengolah Situs&lt;br /&gt;
 &amp;bull; Membuat dan Mengolah Halaman Web&lt;br /&gt;
 &amp;bull; Mengolah Teks dalam Halaman Web&lt;br /&gt;
 &amp;bull; Mengolah Tabel&lt;br /&gt;
 &amp;bull; Mengolah Gambar dan AP Div&lt;br /&gt;
 &amp;bull; Mengolah Frame&lt;br /&gt;
 &amp;bull; Mengolah Form dan Objeknya&lt;br /&gt;
 &amp;bull; Membuat Link&lt;br /&gt;
 &amp;bull; Menambahkan Efek pada Halaman Web&lt;/p&gt;</t>
  </si>
  <si>
    <t>3a16bdc9-f175-40f7-a04b-97c0bc2a6dfa</t>
  </si>
  <si>
    <t>Aplikasi Pemrograman JavaScript untuk Halaman Web</t>
  </si>
  <si>
    <t>978-979-29-3178-5</t>
  </si>
  <si>
    <t>978-623-01-1547-9</t>
  </si>
  <si>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Di dalam buku ini berisi contoh-contoh aplikasi yang dapat digunakan sebagai bahan latihan untuk lebih memudahkan pembaca dalam memahami isi dari setiap pokok bahasannya, sehingga buku ini sangat cocok dipakai dan dimiliki sebagai buku panduan belajar dalam pemrograman web. Pokok bahasan yang disajikan dalam buku Aplikasi Pemrograman JavaScript untuk Halaman Web ini meliputi:&lt;br /&gt;
 &amp;bull; Membuat Kalender&lt;br /&gt;
 &amp;bull; Membuat Jam dan Tanggal&lt;br /&gt;
 &amp;bull; Membuat Link&lt;br /&gt;
 &amp;bull; Membuat Efek Form&lt;br /&gt;
 &amp;bull; Membuat Animasi Mouse dan Kursor&lt;br /&gt;
 &amp;bull; Membuat Animasi Scroll&lt;br /&gt;
 &amp;bull; Membuat Animasi Teks&lt;br /&gt;
 &amp;bull; Membuat Efek Gambar&lt;br /&gt;
 &lt;br /&gt;
 Buku ini dilengkapi dengan CD berisi script program yang dibahas di dalam buku ini.&lt;/p&gt;</t>
  </si>
  <si>
    <t>cbbbd186-12fc-47bb-ba5c-3a613b125049</t>
  </si>
  <si>
    <t>CorelDraw X6: Panduan Mudah Menguasai Teknik Desain Grafis Profesional</t>
  </si>
  <si>
    <t>Andri Setyawan</t>
  </si>
  <si>
    <t>978-979-29-3304-8</t>
  </si>
  <si>
    <t>978-623-01-0523-4</t>
  </si>
  <si>
    <t>&lt;p&gt;Jika Anda senang membuat desain gambar atau logo, mungkin saatnya Anda harus belajar mempelajari software grafis yang satu ini yaitu CorelDRAW X6. Software berbasis vektor ini mampu membantu Anda dalam menghasilkan karya-karya grafis yang artistik.&lt;/p&gt;
 &lt;p&gt;Buku &amp;ldquo;CorelDRAW X6 : Panduan Mudah Menguasai Teknik Desain Grafis Profesional&amp;rdquo;, ini mengajarkan kepada Anda tentang teknik-teknik praktis untuk menguasai CorelDRAW X6. Teknik-teknik yang diajarkan mulai dari hal yang paling dasar ke hal yang expert. Bahasan yang dalam buku ini antara lain&lt;/p&gt;
 &lt;ul&gt;
 &lt;li&gt;Pengenalan fitur-fitur baru dari CorelDRAW X6&lt;/li&gt;
 &lt;li&gt;Bidang kerja CorelDRAW X6&lt;/li&gt;
 &lt;li&gt;Menggambar berbagai objek ( kotak, lingkaran, garis, spiral )&lt;/li&gt;
 &lt;li&gt;Mengedit objek&lt;/li&gt;
 &lt;li&gt;Pengolahan Bitmap&lt;/li&gt;
 &lt;li&gt;Bekerja dengan teks&lt;/li&gt;
 &lt;li&gt;Dan sebagainya&lt;/li&gt;
 &lt;/ul&gt;
 &lt;p&gt;&amp;nbsp;&lt;/p&gt;</t>
  </si>
  <si>
    <t>9116f6bf-e0bf-4399-b0f7-037bd4d8b379</t>
  </si>
  <si>
    <t>Digital Painting dan Desain Karakter dengan Adobe Photoshop</t>
  </si>
  <si>
    <t>Deka Anjar Rosmawati</t>
  </si>
  <si>
    <t>978-979-29-3189-1</t>
  </si>
  <si>
    <t>978-623-01-0529-6</t>
  </si>
  <si>
    <t>&lt;p&gt;Buku ini mengangkat tema digital painting yang mulai digemari di dunia, tak terkecuali di Indonesia. Meski demikian, hanya ada sedikit buku dengan tema digital painting di Indonesia. Kebanyakan buku Photoshop berisi tutorial untuk mengedit gambar, bukan cara menggambar/melukisnya secara langsung. Buku ini menyajikan tema dan isi yang sangat membantu para pemula yang ingin belajar melukis digital. Dalam buku ini dibahas teknik-teknik membuat sketsa dan mewarnai gambar secara profesional.Tidak tanggung-tanggung, penulis akan memberi trik-trik rahasia yang mungkin belum pernah Anda temukan dalam buku-buku Photoshop yang ada di rak koleksi buku Anda.&lt;/p&gt;</t>
  </si>
  <si>
    <t>1f7f07a2-f962-4ffd-be9c-20d9c466cab3</t>
  </si>
  <si>
    <t>Ekonometrika dan Analisis Runtun Waktu Terapan dengan EViews</t>
  </si>
  <si>
    <t>Dedi Rosadi</t>
  </si>
  <si>
    <t>978-979-29-3041-2</t>
  </si>
  <si>
    <t>978-623-01-0891-4</t>
  </si>
  <si>
    <t>&lt;p&gt;Buku ini hadir sebagai jawaban atas kebutuhan untuk memahami model-model ekonometri dan runtun waktu (univariat maupun multivariat) yang popular dalam aplikasi praktis, khususnya untuk bidang bisnis, ekonomi dan keuangan. Pada buku ini diberikan ringkasan umum dari model disertai contoh kasus, komputasi model menggunakan software Eviews dan dilengkapi analisa dari output. Software EViews merupakan salah satu perangkat lunak paling populer di Indonesia untuk keperluan analisis runtun waktu dan ekonometrika.&amp;nbsp;&lt;br /&gt;
 Dalam pembahasannya, penulis memberikan langkah-langkah pemodelan secara cukup mendetail, sehingga diharapkan pembaca dapat mengikuti seluruh tahapan pemodelan secara self-study (belajar mandiri). Buku ini cocok digunakan untuk Akademisi (Mahasiswa, Dosen, Peneliti) yang mempelajari model-model ekonometri dan runtun waku (seperti yang dibahas pada kuliah Pengantar Ekonometri, Analisa Runtun Waktu, Analisa Data Panel, Analisis Regresi Terapan) dan dapat pula menjadi panduan bagi Praktisi dibidang bisnis, ekonomi dan keuangan yang melakukan pemodelan untuk data-data ekonometri dan runtun waktu. Buku ini dilengkapi CD data dalam format file kerja dari EViews.&lt;br /&gt;
 &lt;br /&gt;
 Pembahasan buku ini meliputi&lt;br /&gt;
 &amp;iuml;&amp;iuml;&amp;iquest;&amp;frac12;&amp;frac34; Pengenalan EViews dan manajemen data dengan EViews&lt;br /&gt;
 &amp;iuml;&amp;iuml;&amp;iquest;&amp;frac12;&amp;frac34; Metode-metode dasar analisa data runtun waktu&lt;br /&gt;
 &amp;iuml;&amp;iuml;&amp;iquest;&amp;frac12;&amp;frac34; Regresi Linear dan Uji Asumsi Klasik&lt;br /&gt;
 &amp;iuml;&amp;iuml;&amp;iquest;&amp;frac12;&amp;frac34; Regresi dummy dan regresi logistik&lt;br /&gt;
 &amp;iuml;&amp;iuml;&amp;iquest;&amp;frac12;&amp;frac34; Model penghalusan eksponensial, metode dekomposisi dan seasonal adjustment&lt;br /&gt;
 &amp;iuml;&amp;iuml;&amp;iquest;&amp;frac12;&amp;frac34; Model ARIMA, SARIMA, ARIMAX univariat&lt;br /&gt;
 &amp;iuml;&amp;iuml;&amp;iquest;&amp;frac12;&amp;frac34; Model ADL, Kointegrasi dan ECM&lt;br /&gt;
 &amp;iuml;&amp;iuml;&amp;iquest;&amp;frac12;&amp;frac34; Granger Causality, Model VAR dan VECM&lt;br /&gt;
 &amp;iuml;&amp;iuml;&amp;iquest;&amp;frac12;&amp;frac34; Model heteroskedastik ARCH/GARCH univariat&lt;br /&gt;
 &amp;iuml;&amp;iuml;&amp;iquest;&amp;frac12;&amp;frac34; Model panel linear&lt;/p&gt;</t>
  </si>
  <si>
    <t>14c23751-af27-4853-8e78-d00fbd209364</t>
  </si>
  <si>
    <t>Excel 2010 for Teen</t>
  </si>
  <si>
    <t>Terra Ch. Triwahyuni dan Abdul Kadir</t>
  </si>
  <si>
    <t>978-979-29-2507-4</t>
  </si>
  <si>
    <t>978-623-01-3185-1</t>
  </si>
  <si>
    <t>&lt;p&gt;&lt;strong&gt;Sampul Belakang&lt;/strong&gt;&lt;/p&gt;
 &lt;p&gt;Buku ini cocok bagi kamu yang ingin belajar menggunakan Microsoft Excel 2010 untuk kepentingan mengerjakan tugas di sekolah. Semua materi disajikan dengan cara yang gamblang dan disertai banyak ilustrasi.&lt;/p&gt;
 &lt;p&gt;Buku ini mengupas fasilitas Microsoft Excel 2010 untuk:&lt;/p&gt;
 &lt;ul&gt;
 &lt;li&gt;Membuat &lt;em&gt;worksheet&lt;/em&gt; dengan berbagai rumus&lt;/li&gt;
 &lt;li&gt;Menyertakan gambar baik berupa Picture maupun ClipArt&lt;/li&gt;
 &lt;li&gt;Membuat bentuk melalui Shapes&lt;/li&gt;
 &lt;li&gt;Menyajikan tulisan dengan WordArt&lt;/li&gt;
 &lt;li&gt;Membuat diagramdengan SmartArt&lt;/li&gt;
 &lt;li&gt;Menyajikan grafik dengan Chart&lt;/li&gt;
 &lt;li&gt;Menuliskan rumus dengan Equation&lt;/li&gt;
 &lt;li&gt;Mengurutkan data&lt;/li&gt;
 &lt;li&gt;Memfilter data&lt;/li&gt;
 &lt;li&gt;Memformat data dengan suatu kondisi&lt;/li&gt;
 &lt;/ul&gt;</t>
  </si>
  <si>
    <t>f5f4ed53-76a1-42a8-acf8-b6fc3096f5fc</t>
  </si>
  <si>
    <t>JavaScript untuk Membangun Website Profesional</t>
  </si>
  <si>
    <t>978-979-29-3202-7</t>
  </si>
  <si>
    <t>978-623-01-1521-9</t>
  </si>
  <si>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Buku panduan ini mengupas dasar-dasar pemrograman dalam Javascript sampai mengenal lebih lanjut tentang pemrograman JavaScript itu sendiri.&amp;nbsp;&lt;br /&gt;
 Sajian bahasan yang tertata rapi dengan contoh aplikasi yang tertuang dalam bentuk script-script pemrograman dapat digunakan sebagai bahan panduan dan latihan bagi pembaca untuk lebih memahami dan menguasai pemrograman JavaScript dengan baik. Pokok bahasan yang disajikan dalam buku Panduan Pemrograman JavaScript ini meliputi:&lt;br /&gt;
 &amp;bull; Mengenal JavaScript&lt;br /&gt;
 &amp;bull; Mengenal Dasar-Dasar Bahasa JavaScript&lt;br /&gt;
 &amp;bull; Mengenal Operator, Perintah dan Fungsi&lt;br /&gt;
 &amp;bull; Mengenal Dasar Objek&lt;br /&gt;
 &amp;bull; JavaScript dalam Browser&lt;br /&gt;
 &amp;bull; Browser Object Model (BOM)&lt;br /&gt;
 &amp;bull; Documnet Object Model (DOM)&lt;br /&gt;
 &amp;bull; Mengenal Event&lt;br /&gt;
 &amp;bull; Form dan Integritas Data&lt;br /&gt;
 &amp;bull; Drag dan Drop&lt;/p&gt;</t>
  </si>
  <si>
    <t>2e4b3fa7-14d7-4fa3-befc-ec2b9716cf6e</t>
  </si>
  <si>
    <t>Kreasi Manipulasi Foto Digital dengan Photoshop untuk Pemula: Creative Art Photo Decoration</t>
  </si>
  <si>
    <t>978-979-29-3324-6</t>
  </si>
  <si>
    <t>978-979-29-9726-2</t>
  </si>
  <si>
    <t>18.6 MB</t>
  </si>
  <si>
    <t>&lt;p&gt;Sinopsis Kreasi Manipulasi Foto Digital dengan Photoshop On-17 untuk Pemula &amp;ndash; Creative Art Photo Decorationa&lt;/p&gt;
 &lt;p&gt;&amp;nbsp;&lt;/p&gt;
 &lt;p&gt;Buku &amp;quot;Kreasi Manipulasi Foto Digital dengan Photoshop ON-17 &amp;deg;&amp;#39; untuk Pemula&amp;quot; dengan terra &amp;quot;Creative Art Photo Decoration&amp;quot;&lt;/p&gt;
 &lt;p&gt;ini membahas secara detail bagaimana membuat kreasi manipulasi foto digital dengan pembahasan langkah demi langkah dan mudah,tentang bagaimana mengolah sebuah foto yang semula biasa menjadi menarik dengan cara singkat. Ada tiga belas kreasi dalam buku ini, meliputi: radial blur efek, mengganti background foto, efek lens flare, membuat dekorasi foto, manipulasi foto, efek crystal brush, efek colorful! magic, abstrak style, efek spesial gift, sketsa foto,tipografy style, foto poster, dan efek outer glow. Disamping itu,juga dilengkapi dengan CD yang berisi file bahan latihan dan file hasil akhir proyek. Buku ini cocok untuk tingkat Pemula yang baru saja mulai belajar tentang Adobe Photoshop.&lt;/p&gt;</t>
  </si>
  <si>
    <t>6804cf95-7868-4241-89b0-a5747a347d64</t>
  </si>
  <si>
    <t>Kreasi Manipulasi Foto Digital dengan Photoshop untuk Pemula: Creative Imagination Art</t>
  </si>
  <si>
    <t>978-979-29-3362-8</t>
  </si>
  <si>
    <t>978-623-01-1658-2</t>
  </si>
  <si>
    <t>&lt;p&gt;Sinopsis Kreasi Manipulasi Foto Digital dengan Photoshop untuk Pemula dengan tema Creative Imagination Art&lt;/p&gt;
 &lt;p&gt;&amp;nbsp;&lt;/p&gt;
 &lt;p&gt;Buku berjudul &amp;quot;Kreasi Manipulasi Foto Digital dengan Photoshop untuk Pemula&amp;quot; dengan tema &amp;quot;Creative Imagination Art&amp;quot; ini membahas secara detail bagaimana membuat kreasi manipulasi foto digital dengan pembahasan langkah demi langkah dan mudah,tentang bagaimana mengolah sebuah foto yang semula biasa menjadi menarik dengan cara yang singkat. Ada lima belas kreasi dalam buku ini, meliputi: manipulasi foto, efek face typography, efek creative art, efek halftone &amp;amp; brush, karikatur style, efek lighting,foto manipulasi style, efek beautiful fire, kreasi manipulasi foto, efek polaroid style, grunge style, foto tipografi, efek smoke teks, teknik blending, dan sketsa pattern style. Disamping itu,juga dilengkapi dengan CD yang berisi file bahan latihan dan file hasil akhir proyek. Buku ini cocok untuk tingkat Pemula yang baru saja mulai belajar tentang Adobe Photoshop.&lt;/p&gt;</t>
  </si>
  <si>
    <t>e83689a4-3d2d-4b67-b592-443ed598e479</t>
  </si>
  <si>
    <t>111 Tips Trik Bongkar Rahasia Komputer dan Internet</t>
  </si>
  <si>
    <t>978-979-29-3370-3</t>
  </si>
  <si>
    <t>978-623-01-1648-3</t>
  </si>
  <si>
    <t>&lt;p&gt;Mempunyai sistem komputer dan internet yang powerful merupakan dambaan bagi semua user komputer. Powerful dalam hal ini adalah komputer yang Anda miliki mempunyai banyak aplikasi yang menunjang produktifitas, komputer yang sistem browsingnya cepat serta tidak lambat dalam melakukan proses.&lt;br /&gt;
 Buku 111 TIPS DAN TRIK BONGKAR RAHASIA KOMPUTER DAN INTERNET akan berisi 111 tips trik, tutorial dan pengetahuan mengenai seputar dunia komputer dan internet. Beberapa software aplikasi yang di gunakan, telah di sertakan dalam CD bawaan buku ini, sehingga dapat langsng dipraktekkan di rumah.&lt;br /&gt;
 Hal yang dibahas antara lain adalah :&lt;br /&gt;
 &amp;bull; Add-ins pada Office&amp;nbsp;&lt;br /&gt;
 &amp;bull; Cara mengirim file ukuran besar&amp;nbsp;&lt;br /&gt;
 &amp;bull; Cara Nonton TV Online&lt;br /&gt;
 &amp;bull; Waspada Website Bervirus&amp;nbsp;&lt;br /&gt;
 &amp;bull; Proteksi menulis ke flashdisk&lt;br /&gt;
 &amp;bull; Nge-blog dengan Word 2007&amp;nbsp;&lt;br /&gt;
 &amp;bull; Membersihkan PC tanpa buka casing&amp;nbsp;&lt;br /&gt;
 &amp;bull; Dan tips dan tirk hebat lainnya..&lt;/p&gt;</t>
  </si>
  <si>
    <t>e91e7642-b9e1-43f0-8fde-cb82002b2481</t>
  </si>
  <si>
    <t>Komandan Kellie and Superkids #1: The Mysterious Presence</t>
  </si>
  <si>
    <t>Christopher P.N. Maselli</t>
  </si>
  <si>
    <t>978-979-29-5044-1</t>
  </si>
  <si>
    <t>978-979-29-7961-9</t>
  </si>
  <si>
    <t>&lt;p&gt;Perpindahan Superkid Academi ke markas baru berjalan mulus &amp;Atilde;&amp;cent;&amp;iuml;&amp;iquest;&amp;frac12;&amp;iuml;&amp;iquest;&amp;frac12; hingga Alex menemukan ruang rahasia dalam bangunan tersebut. Akhirnya, Komandan Kellie dan Superkids dikirim untuk menyelidikinya. Kemudian, satu demi satu, Superkids mulai menghilang! Sekarang, inilah waktunya bagi Alex untuk menyelamatkan teman-temannya dan mengungkap kehadiran misterius yang akan menangkap mereka. Akankah Superkids mampu menaklukkan bahaya yang merintangi? Dan apakah benar-benar ada dinding di balik ruang tersembunyi? Petualangan ini akan melibatkan kekuatan dan urapan Tuhan yang membimbing Superkids untuk mengungkap kebenaran di balik Kehadiran Misterius!&lt;/p&gt;</t>
  </si>
  <si>
    <t>4dda845b-8419-4e61-9ccd-1a5e8ed0dcaf</t>
  </si>
  <si>
    <t>25 Teknik Profesional Bikin Vektor Grafis dengan CorelDRAW X6</t>
  </si>
  <si>
    <t>978-979-29-3930-9</t>
  </si>
  <si>
    <t>978-623-01-0486-2</t>
  </si>
  <si>
    <t>&lt;p&gt;Vektor grafis merupakan gambar yang dibentuk oleh objek berupa garis dan kurva berdasarkan rumus matematis. Sebuah grafis vektor akan menampilkan gambar berdasarkan perhitungan koordinat sehingga dalam hal ini grafis vektor banyak digunakan dalam pembuatan teks dan logo. Keuntungan dari membuat gambar dengan vektor grafis adalah ukuran gambar ketika disimpan membutuhkan kapasitas yang kecil dan gambar tidak pecah ketika diperbesar. Software yang digunakan untuk membuat gambar dengan vektor grafis antara lain CorelDRAW. CorelDraw merupakan salah satu program yang banyak digunakan dalam pembuatan desain grafis yang dilengkapi dengan full color management system dan interactive tools yang memudahkan dalam pembuatan dan editing suatu objek&lt;br /&gt;
 Buku 25 Teknik Profesional Bikin Vektor Grafis dengan CorelDRAW X6 ini akan membahas cara membuat beberapa macam gambar menggunakan teknik-teknik vektor grafis dengan memanfaatkan berbagai tool yang ada di CorelDRAW X6. Buku ini ditulis dengan bahasa yang mudah dipahami dan disertai gambar untuk memudahkanpembaca dalam menguasai buku ini.&amp;nbsp;&lt;br /&gt;
 Lebih lengkap, buku ini akan membahas:&lt;br /&gt;
 &amp;bull; Bab 1 Kreasi Vektor Logo&lt;br /&gt;
 &amp;bull; Bab 2 Kreasi Teks Effect&lt;br /&gt;
 &amp;bull; Bab 3 Kreasi Ikon&lt;br /&gt;
 &amp;bull; Bab 4 Kreasi Ilustrasi Benda&lt;br /&gt;
 &amp;bull; Bab 5 Kreasi Wallpaper Desktop&lt;/p&gt;</t>
  </si>
  <si>
    <t>f4ad30be-4018-467b-952e-28b2897b8c38</t>
  </si>
  <si>
    <t>100 Jalan Mengeruk Uang yang Halal</t>
  </si>
  <si>
    <t>Aditya, ST.</t>
  </si>
  <si>
    <t>978-979-29-5945-1</t>
  </si>
  <si>
    <t>978-623-01-0885-3</t>
  </si>
  <si>
    <t>&lt;p&gt;Buku ini bukan buku teori ataupun buku motivasi belaka. Ditulis oleh praktisi bisnis dan juga investor yang berpengelaman lebih dari 15 tahun. Penulis telah mengalami berbagai pengalaman yang luar biasa selama membangun dan mengembangkan bisnis serta investasinya. Berbagai pengalaman tersebut ia formulasikan dan jabarkan dalam berbagai tip-trik praktis dalam buku ini agar dapat dipelajari dan diaplikasikan oleh para pemula bisnis dan investasi sera mereka yang berniat untuk belajar financial.&lt;br /&gt;
 Jadi,..selamat membaca dan selamat praktik&lt;br /&gt;
 Salam Kaya!&lt;/p&gt;</t>
  </si>
  <si>
    <t>e9edb976-c363-4066-8f6f-d7bf700e11a5</t>
  </si>
  <si>
    <t>Buku Pintar Bisnis dan Budi Daya Kekerangan</t>
  </si>
  <si>
    <t>Dr. Achmat Sudrajat</t>
  </si>
  <si>
    <t>978-979-29-5923-9</t>
  </si>
  <si>
    <t>978-623-90279-3-3</t>
  </si>
  <si>
    <t>23.8 MB</t>
  </si>
  <si>
    <t>&lt;p&gt;Ada beberapa jenis hewan dari filum Moluska yang bernilai ekonomi tinggi karena menjadi bahan baku industri perhiasan, seperti lola (&lt;em&gt;Trochus &lt;/em&gt;sp.), kima (&lt;em&gt;Tridacna&lt;/em&gt; spp.), tiram mutiara (&lt;em&gt;Pinctada&lt;/em&gt; spp.), dan tiram mabe (&lt;em&gt;Pteria&lt;/em&gt; sp.). Jenis kekerangan lain yang dimanfaatkan dagingnya antara lain kerang darah (&lt;em&gt;Anadara&lt;/em&gt; spp.), kerang hijau (&lt;em&gt;Perna viridis&lt;/em&gt;), tiram bakau (&lt;em&gt;Saccostrea&lt;/em&gt; sp.) dan abalon (&lt;em&gt;Haliotis&lt;/em&gt; sp.). Hingga saat ini di antara ke-7 kelas moluska, hanya dari kelas Gastropoda, Pelecypoda dan Cephalopoda yang sudah dimanfaatkan, baik sebagai sumber protein maupun sebagai bahan baku industri. Ada 19 spesies kekerangan dari ketiga kelas tersebut di atas yang dimanfaatkan sebagai bahan pangan, dan lebih dari 7 spesies digunakan sebagai bahan baku industri.&lt;/p&gt;
 &lt;p&gt;Produk kekerangan merupakan salah satu komoditas perikanan yang populer dan banyak diperdagangkan di pasar domestik maupun ekspor. Untuk konsumsi lokal, produk kekerangan biasanya dijual dalam keadaan hidup, segar atau olahan tradisional. Untuk pasar ekspor umumnya dijual dalam keadaan hidup, beku, atau kalengan (canned). Tujuan budidaya kekerangan antara lain sebagai moluska-pangan (pemanfaatan daging lunak),&lt;em&gt; mutiara, biofilter, &lt;/em&gt;dan&lt;em&gt; konservasi; &lt;/em&gt;hasil sampingan lain berupa cangkang yang dapat dimanfaatkan sebagai perhiasan, alat rumah tangga, lukisan, cinderamata, pakan ternak dan lain sebagainya.&lt;/p&gt;
 &lt;p&gt;Buku ini disusun untuk memperkenalkan budidaya kekerangan kepada masyarakat, agar mengetahui jenis-jenis kekerangan laut yang dapat dibudidayakan dan diusahakan; khususnya untuk usaha kecil atau usaha kelompok/keluarga di daerah pesisir dan pulau-pulau kecil.&amp;nbsp;&amp;nbsp;&lt;/p&gt;</t>
  </si>
  <si>
    <t>8afd2781-1e0b-4e6e-9171-59c34c39ecb7</t>
  </si>
  <si>
    <t>Cara Jitu Mengatasi Asam Urat</t>
  </si>
  <si>
    <t>dr. Yekti Mumpuni Dan Ari Wulandari</t>
  </si>
  <si>
    <t>978-979-29-5921-5</t>
  </si>
  <si>
    <t>978-979-29-9922-8</t>
  </si>
  <si>
    <t>&lt;p&gt;Asam urat? Apa itu? Secara umum orang awam mengenal asam urat sebagai jenis penyakit yang menyebabkan sendi nyeri, ngilu, bengkak, dan meradang. Dalam kondisi normal asam urat tidak akan berbahaya bagi kesehatan manusia. Namun kalau kelebihan (&lt;em&gt;hiperurisemia&lt;/em&gt;) atau kekurangan (&lt;em&gt;hipourisemia&lt;/em&gt;) kadar asam urat dalam plasma darah akan menjadi indikasi adanya penyakit pada tubuh manusia. Penyakit ini cukup mengganggu dan menyakitkan, sehingga banyak orang yang takut terkena asam urat.Penyakit asam urat termasuk jenis penyakit yang tidak dapat disembuhkan, tetapi keberadaannya dapat dikendalikan dengan mudah.&lt;/p&gt;
 &lt;p&gt;Asam urat ini biasanya tidak diketahui oleh penderitanya. Dalam waktu tertentu, penderita sudah langsung menanggung kelebihan asam urat akibat pola makan dan gaya hidup yang tidak sehat. Tahu-tahu kondisi asam uratnya sudah berlebihan sehingga memerlukan penanganan yang sangat serius. Kalau sudah dapat dikendalikan umumnya tidak mengganggu dan siapapun yang sudah pernah terkena asam urat harus terus menjaga pola hidupnya dan pola makannya agar tidak kembali terkena asam urat yang lebih parah&lt;/p&gt;
 &lt;p&gt;Buku singkat &lt;em&gt;Cara Jitu Mengatasi Asam Urat &lt;/em&gt;ini menjadi penting untuk dibaca. Buku ini mengupas secara ringan dan komprehensif segala hal yang perlu diketahui oleh orang awam seputar asam urat. Dari mulai pengertian, gejala-gejala, kondisi, faktor pemicu, mitos-mitos, cara pencegahan, hingga penanganannya secara medis sehingga seseorang dapat hidup dengan tenang dan bahagia, meskipun terkena asam urat.&lt;/p&gt;
 &lt;p&gt;Buku ini juga menyajikan berbagai tips dan trik untuk menjaga kesehatan secara keseluruhan. Dengan demikian, diharapkan setiap orang dapat mulai menjaga kesehatannya secara terarah dan tidak lagi khawatir untuk datang kepada dokter, jika diperlukan.&lt;/p&gt;</t>
  </si>
  <si>
    <t>029a134b-3085-42a9-a63b-211725f2460c</t>
  </si>
  <si>
    <t>Deep in My Heart, For My Lovely Person - Dari Lubuk Hatiku, untuk Orang-orang yang Kukasihi</t>
  </si>
  <si>
    <t>978-979-29-5943-7</t>
  </si>
  <si>
    <t>978-623-6701-22-5</t>
  </si>
  <si>
    <t>&lt;p&gt;&lt;em&gt;Deep in My Heart, for My Lovely Person&lt;/em&gt; merupakan kumpulan cerita pendek untuk orang-orang terkasih di sekelilingku. Cerita-cerita ini mengungkapkan rasa cinta dan terima kasihku pada Ibuku, Ayahku, Kakakku dan Ibu guruku yang selalu menemani dan menjagaku dengan penuh kasih sayang.&lt;/p&gt;
 &lt;p&gt;Buku cerita anak ini merupakan kumpulan cerita, ungkapan hati seorang anak pada ibunya, yang selalu ada untuknya, meski kadang frustasi dengan tingkah lakunya. Yang mengajarinya berdoa, menyediakan waktu untuk mengobrol dengannya dan membuatnya merasa menjadi anak yang paling beruntung di dunia.&lt;/p&gt;
 &lt;p&gt;Bercerita tentang ungkapan hati seorang anak pada ayahnya, yang selalu melindungi dan membuatnya tertawa. Tentang ungkapan hati seorang adik pada kakaknya, yang selalu mengajaknya bermain, meski kadang suka jahil. Tentang ungkapan hati seorang anak pada gurunya, yang mengajarkannya mencintai makluk hidup dan menemaninya saat ia sendirian.&lt;/p&gt;
 &lt;p&gt;Cerita anak ini sangat menarik dan mengajarkan moral yang baik untuk ditiru oleh anak-anak. Selamat membaca.&lt;/p&gt;</t>
  </si>
  <si>
    <t>7ec4bd1a-72a3-4377-a25b-2ef72ae645c5</t>
  </si>
  <si>
    <t>Grow Your Own Fruits - Panduan Praktis Menanam 28 Tanaman Buah Populer di Pekarangan</t>
  </si>
  <si>
    <t>978-979-29-5946-8</t>
  </si>
  <si>
    <t>978-623-90502-4-5</t>
  </si>
  <si>
    <t>&lt;p&gt;Agar tubuh sehat, kita perlu mengkonsumsi buah-buahan. Tubuh kita memerlukan aneka zat gizi yang terkandung pada buah-buahan. Salah satu upaya untuk dapat memperoleh buah-buahan adalah dengan menanam sendiri di halaman rumah.&lt;/p&gt;
 &lt;p&gt;Tidak harus memiliki halaman yang luas untuk bertanam buah. Dengan halaman yang sempit dan dengan metode yang sederhana, kita dapat memiliki tanaman buah.&lt;/p&gt;</t>
  </si>
  <si>
    <t>70033208-4cbc-483d-9651-d52cf57b71e9</t>
  </si>
  <si>
    <t>Quality Time With Kids - Cerdas Kilat Tingkatkan Prestasi Belajar &amp; Semakin Dekat dengan Anak</t>
  </si>
  <si>
    <t>Iie Astuti</t>
  </si>
  <si>
    <t>978-979-29-5954-3</t>
  </si>
  <si>
    <t>978-623-01-0952-2</t>
  </si>
  <si>
    <t>Orangtua &amp; Anak</t>
  </si>
  <si>
    <t>&lt;p&gt;Buku &lt;strong&gt;Quality Time with Kids: Cerdas Kilat Tingkatkan Prestasi Belajar &amp;amp; Semakin Dekat dengan Anak&lt;/strong&gt; ini ditulis berdasarkan pengalaman mengajar lebih dari 17 tahun. Di sepanjang pengalaman mengajar tersebut tertangkap jelas adanya pengaruh mendasar akan sikap dan karakter anak dengan kedekatan emosional yang mereka miliki dengan orang tua di rumah. Kedekatan emosional ini ternyata juga banyak memengaruhi prestasi belajar serta rasa percaya diri anak di sekolah. Berbekal pengalaman riil tersebut buku ini ditulis dengan tujuan untuk membantu para orang tua, khususnya yang sibuk bekerja agar tetap memiliki kedekatan emosional dengan anak-anak mereka di rumah meskipun dengan waktu yang terbatas. Buku ini berisi 17 permainan yang dapat langsung digunakan oleh para orang tua untuk memperbaiki hubungan emosional mereka dengan anak-anak, sekaligus membantu meningkatkan prestasi belajar anak di sekolah.&lt;/p&gt;
 &lt;p&gt;Berbagai langkah dan tip dari awal memilih permainan, persiapan bermain hingga cara melakukan penilaian saat bermain diberikan secara jelas dengan memerhatikan konsep-konsep &lt;em&gt;conscious parenting&lt;/em&gt; bagi para orang tua. Langkah-langkah ini sengaja diberikan tahap demi tahap agar para orang tua paham benar tujuan akhir dari permainan yang mereka lakukan bersama buah hati mereka di rumah, yaitu menumbuhkan rasa percaya diri dan kemampuan berpikir serta kemampuan menjalani hidup secara matang dan dewasa seutuhnya kelak di kemudian hari saat mereka tumbuh, dengan bekal rasa dicintai dan rasa diterima sepenuhnya oleh para orang tua sejak dini.&lt;/p&gt;
 &lt;p&gt;&amp;ldquo;Anak-anak dengan kedekatan emosional yang baik serta penerimaan diri yang baik dari orang tua akan tumbuh menjadi anak-anak yang tahu apa yang mereka inginkan serta memiliki rasa percaya diri yang baik di kemudian hari.&amp;rdquo;&lt;/p&gt;</t>
  </si>
  <si>
    <t>b4589e61-1ce7-4600-bf58-6cb8138f5db9</t>
  </si>
  <si>
    <t>The Great Escaper - Kisah Hidup Roger Bushell Cinta: Pengkhianatan, Big X dan Pelarian Besar</t>
  </si>
  <si>
    <t>Simon Pearson</t>
  </si>
  <si>
    <t>978-979-29-5941-3</t>
  </si>
  <si>
    <t>978-623-6844-14-4</t>
  </si>
  <si>
    <t>&lt;p&gt;Roger Bushell yang dijuluki &amp;lsquo;Big X&amp;rsquo; merupakan aktor intelektual kasus pelarian besar-besaran dari Stalag Luft III pada bulan Maret 1944. Kisahnya kemudian diabadikan dalam film Hollywood berjudul &lt;em&gt;The Great Escape&lt;/em&gt;.&lt;/p&gt;
 &lt;p&gt;Informasi tentang Bushell sangat sedikit hingga pada tahun 2011, ketika keluarganya menyumbangkan dokumen-dokumen pribadinyaâ€•surat-surat berharga, foto, dan buku harianâ€•pada Imperial War Museum. Berdasarkaninformasi yang didapat melalui akses yang terbatasâ€•dan juga penelitian terbaru yang menarik dari berbagai sumberâ€•Simon Pearson, Pemimpin Redaksi:&lt;em&gt;The Times &lt;/em&gt;menulis biografi pertama tentang tokoh ikonik ini.&lt;/p&gt;
 &lt;p&gt;Lahir di Afrika Selatan pada tahun 1910, Roger Bushell merupakan anak dari seorang insinyur pertambangan Inggris. Di umurnya yang ke-29, sosok berkarismatik yang menguasai sembilan bahasa ini menjadi seorang advokat di London. Dia memiliki reputasi yang baik karena berhasil membela mereka yang lemah dan kurang beruntung. Dia juga terkenal sebagai juara ski internasional dan pilot pesawat tempur yang memiliki hubungan dengan sederet wanita cantik.&lt;/p&gt;
 &lt;p&gt;Pada 23 Mei 1940, setelah menghancurkan dua pesawat tempur Jerman, pesawat tempur Spitfire milik Bushell ditembak jatuh oleh pesawat tempur Boulogne selama pertempuran di udara. Sejak saat itu,hidupnya terus dikuasai oleh keinginan besar untuk melarikan diri dari Eropa yang kala itu diduduki pasukan militer Nazi Jerman.&lt;/p&gt;
 &lt;p&gt;Dalam waktu empat tahun, dia membuat tiga rencana pelarian. Usaha melarikan diri yang pertama membawanya hingga radius 91 meter di perbatasan Swiss. Pada usahanya yang kedua, dia berhasil melarikan diri ke Praha di mana pejuang kemerdekaan Ceko menyembunyikannya selama delapan bulan sebelum akhirnya tertangkap. Interogasi kejam yang dilakukan oleh Gestapo selama tiga bulan setelah penangkapan membuatnya makin bertekad untuk melarikan diri. Tawanan atau bukan, sekuat mungkin dia akan melawan pasukan Nazi. Usahanya yang ketiga (dan yang terakhir) mengacaukan kepemimpinan Nazi dan merebut impian Hitler untuk menguasai dunia.&lt;/p&gt;
 &lt;p&gt;Roger Bushell meninggal pada 29 Maret 1944. Dia dibunuh atas perintah eksplisit Adolf Hitler.&lt;/p&gt;
 &lt;p&gt;Biografi yang ditulis oleh Simon Pearson ini benar-benar membuka pikiran. Sebuah kisah tentang perang dan cinta, keberhasilan dan tragediâ€•usaha seorang manusia untuk menantang kekuasaan yang sewenang-wenang dan kejam di hadapan kemungkinan-kemungkinan mustahil.&lt;/p&gt;</t>
  </si>
  <si>
    <t>2675a6d0-9240-4038-af77-a4b3d3838b62</t>
  </si>
  <si>
    <t>80 Q&amp;A: Job Interview - Jalur Cepat Lolos Interview</t>
  </si>
  <si>
    <t>Anastasia Diana dan Dadi Adriana</t>
  </si>
  <si>
    <t>978-979-29-5340-4</t>
  </si>
  <si>
    <t>978-979-29-9881-8</t>
  </si>
  <si>
    <t>&lt;p&gt;Pernah gugup, panik, atau tegang menghadapi wawancara kerja? Bingung harus mempersiapkan apa? Tahu tahu harus menjawab apa sewaktu ditanya? Sejatinya, Anda menyia-nyiakan peluang emas untuk diterima bekerja kalau sampai itu terjadi.&lt;/p&gt;
 &lt;p&gt;Persiapan matang sebelum, selama, dan setelah wawancara kerja amat penting dalam menentukan keberhasilan diterima bekerja. Buku ini menyajikan tip-tip jitu untuk menguasai 80 pertanyaan yang paling krusial dalam wawancara kerja. Setiap tip dipaparkan dengan ringkas, lugas, dan disertai ilustrasi menarik. Pahami dan kuasailah tip-tip ini, serta dapatkan pekerjaan idaman Anda.&lt;/p&gt;
 &lt;p&gt;&amp;nbsp;&lt;/p&gt;</t>
  </si>
  <si>
    <t>f48f27fc-4ea9-4c75-97cc-71baa4bbda38</t>
  </si>
  <si>
    <t>Asuransi Syariah - Berkah Terakhir yang Tak Terduga</t>
  </si>
  <si>
    <t>Waldi Nopriansyah</t>
  </si>
  <si>
    <t>978-979-29-5363-3</t>
  </si>
  <si>
    <t>978-979-29-9917-4</t>
  </si>
  <si>
    <t>6.7 MB</t>
  </si>
  <si>
    <t>&lt;p&gt;Perkembangan Asuransi Syariah di Indonesia menunjukan peningkatan yang signifikan. Asuransi Syariah memiliki peran penting dalam memajukan perekonomian di Indonesia saat ini. Asuransi layaknya perbankan yang bias menabung, tetapi tidak hanya menabung melainkan mendapatkan perlindungan risiko yang terjadi ketika peserta mengalami musibah.&lt;/p&gt;
 &lt;p&gt;&amp;nbsp;&amp;nbsp;&amp;nbsp;&amp;nbsp;&amp;nbsp;&amp;nbsp;&amp;nbsp;&amp;nbsp;&amp;nbsp;&amp;nbsp;&amp;nbsp; Prinsip asuransi syariah pada dasarnya adalah bertujuan untuk saling tolong-menolong dan harus ada iktikad baik dalam menjalankannya dan perusahaan wajib memenuhi &lt;em&gt;Prudential Principle&lt;/em&gt;. Untuk mendapatkan polis asuransi tidak semudah yang dipikirkan akan tetapi harus memenuhi prosedur untuk mendapatkannya. Setiap menjalankan usaha, Asuransi tidak terlepas dari problematika yang terjadi antara peserta dan perusahaan mengenai masalah klaim, maka dari itu buku ini akan mengulas bagaimana asuransi syariah secara teori, praktek dan juga hukum penyelesaian sengketanya.&lt;/p&gt;</t>
  </si>
  <si>
    <t>c165e526-dab8-4cdc-8101-af4c3ffb3410</t>
  </si>
  <si>
    <t>Creative and Innovation Thinking Key Success for young Professional</t>
  </si>
  <si>
    <t>Arman Hakim Nasution, Ir., M.Eng</t>
  </si>
  <si>
    <t>978-979-29-5202-5</t>
  </si>
  <si>
    <t>978-979-29-9935-8</t>
  </si>
  <si>
    <t>&lt;p&gt;&amp;quot;...Bagi saya, buku ini sangat layak dibaca oleh mereka yang ingin meraih &amp;quot;Great Success&amp;quot;, baik dalam kehidupan pribadi maupun karirnya&lt;/p&gt;
 &lt;p&gt;&amp;quot; Hermawan Kartajaya, Director Markplus Inc, World 50 Marketing Gurus&lt;/p&gt;
 &lt;p&gt;&amp;quot;Membaca buku ini seakan membaca puluhan buku tentang kreativitas dan motivasi para penulis terkenal dunia mulai dart motivator masa lampau Doug Hooper, Norman Peale hingga masanya Buzan, Les Giblin, Kiyosaki, dan Stephen Covey, yang &amp;quot;diramu&amp;quot; secara kreatif dalam satu buku, sebagai bacaan yang mudah dicerna, menginspirasi, dan menyegarkan..., maka buku kreativitas ini layak dibaca bagi semua orang yang ingin sukses dengan memahami potensi diri dan mengubah &amp;quot;hambatan&amp;quot; pribadinya menjadi &amp;quot;peluang&amp;quot;&lt;/p&gt;
 &lt;p&gt;&amp;nbsp;&amp;quot; Sahputra W, Kadin latim Bidang UKM, Enterpreneur of The Year 2004 Versi Accenture&lt;/p&gt;
 &lt;p&gt;&amp;quot;Buku ini menjadi pemicu (seperti letikan api busi/spark) dan inspirasi bagi orang untuk berpikir lebih kreatif dalam mencapai sukses karir kehidupannya, &amp;quot; Ir. Sudiartono, MMT, Vice President OTSUKA INDONESIA&lt;/p&gt;</t>
  </si>
  <si>
    <t>2f732d86-c15d-499d-9c16-ed421aef3f39</t>
  </si>
  <si>
    <t>Do It Yourself Perawatan dan Tune Up Motor dan Mobil</t>
  </si>
  <si>
    <t>Ali Akbar &amp; Eko Priyo Utomo</t>
  </si>
  <si>
    <t>978-979-29-5389-3</t>
  </si>
  <si>
    <t>978-623-01-0887-7</t>
  </si>
  <si>
    <t>Panduan</t>
  </si>
  <si>
    <t>&lt;p&gt;Dunia otomotif di Indonesia semakin berkembang pesat, walaupun belum bisa sehebat negara-negara lain yang dapat membuat sepeda motor atau mobil secara mandiri. Namun, hampir semua merek motor dari negara manapun ada di negara kita. Bagi seorang pengguna motor atau pengguna mobil, hanya bisa menunggangi saja tanpa mengerti mesin rasanya kurang pas.&lt;/p&gt;
 &lt;p&gt;Coba bayangkan ketika Anda mengerti tentang busi, kepala silinder, piston, ring piston, kamprat/rantai keteng, CVT (&lt;em&gt;Continuously Variable Transmission&lt;/em&gt;), sensor-sensor di mobil yang terhubung ke ECU dan istilah lainnya. Tentu selain terlihat tambah keren, juga lebih tahu hal yang harus dilakukan saat ada kerusakan pada mesin atau motor Anda. Apabila sudah mengenal mesin, tentu akan lebih cepat mengetahui cara melakukan kegiatan servis dan tune up mandiri, selain kita lebih paham juga menghemat uang sehingga uang yang sejatinya bisa digunakan untuk tune up bisa dipakai untuk keperluan lainnya.&amp;nbsp;&amp;nbsp;&lt;/p&gt;
 &lt;p&gt;Buku ini akan memandu Anda, tidak hanya bagi para mekanik dan penghobi, tetapi semua pengendara motor dan mobil, bagaimana mengenal dunia motor dan mobil, bagaimana melakukan tune up, perawatan motor dan service ringan dan runut?&lt;/p&gt;
 &lt;p&gt;Selamat membaca buku &lt;em&gt;Panduan Mandiri Merawat &amp;amp; Tune Up Motor dan Mobil.&lt;/em&gt;&lt;/p&gt;</t>
  </si>
  <si>
    <t>cc1d0f32-8308-4a5d-ba66-b2532a5d7017</t>
  </si>
  <si>
    <t>My Tour My Adventure - Liburan Murah Ala Tour</t>
  </si>
  <si>
    <t>Andy Kristono</t>
  </si>
  <si>
    <t>978-979-29-5854-6</t>
  </si>
  <si>
    <t>978-623-01-0943-0</t>
  </si>
  <si>
    <t>&lt;p&gt;&lt;em&gt;Buku &lt;strong&gt;My Tour My Adventure&lt;/strong&gt; akan membahas Liburan Ala Tour yaitu liburan murah-meriah &amp;amp; mandiri, dengan rute itinerary lengkap menyerupai perjalananan tour. &lt;/em&gt;&lt;/p&gt;
 &lt;p&gt;Apakah anda belum pernah ke luar negeri? Atau anda merasa kemahalan apabila ikut tour? Kalau anda ingin liburan ke luar negeri dengan harga murah, itinerary rute perjalanan mainstream ala tour, &amp;amp; tidak keberatan meluangkan waktu untuk mengatur segala sesuatunya, mulai dari pemesanan hotel &amp;amp; tiket pesawat murah, sampai dengan mengatur itinerary - rencana perjalanan, buku ini cocok untuk anda!&lt;/p&gt;
 &lt;p&gt;Buku ini saya harapkan dapat membantu traveler, mulai dari persiapan awal bagaimana caranya memulai perjalanan mandiri, sampai dengan pengalaman pertama penulis melakukan perjalanan mandiri. Dalam buku ini terdapat berbagai website yang dapat membantu traveler, cara mengatur itinerary dengan budget murah dan 4 H.E.A.T. (Hotel-Eat-Attraction-Transportation), yaitu informasi berbagai tempat wisata utama, tempat makan, hotel &amp;amp; transportasi di kota &amp;amp; negara yang pernah saya tuju. Yang pasti setelah membaca buku ini semoga anda punya keberanian, lebih mantap &amp;amp; tidak ragu lagi untuk memulai perjalanan mandiri anda.&lt;/p&gt;
 &lt;p&gt;Sebagai patokan, harga per orang lengkap all-in dengan tiket pesawat sesuai dengan itinerary penulis:&lt;/p&gt;
 &lt;ul&gt;
 &lt;li&gt;6D/5N Singapore-Johor Bahru = 5 juta&amp;rsquo;an (2013)&lt;/li&gt;
 &lt;li&gt;5D/4N Malaysia: Kuala Lumpur-Genting = Rp. 1,5 juta&amp;rsquo;an (2010)&lt;/li&gt;
 &lt;li&gt;6D/5N Malaysia: Penang-Langkawi = 3,7 juta&amp;rsquo;an (2013)&lt;/li&gt;
 &lt;li&gt;4D/3N Thailand: Bangkok-Pattaya = 1,5 juta&amp;rsquo;an (2011)&lt;/li&gt;
 &lt;li&gt;7D/6N Hongkong: Hongkong-Macau-Shenzhen = 5,3 juta&amp;rsquo;an (2012)&lt;/li&gt;
 &lt;li&gt;3D/2N Medan-Danau Toba-Berastagi = 1 juta&amp;rsquo;an (2013)&lt;/li&gt;
 &lt;li&gt;5D/4N Makassar-Tanjung Bira-Maros = 2 juta&amp;rsquo;an (2014)&lt;/li&gt;
 &lt;/ul&gt;</t>
  </si>
  <si>
    <t>4809f5e5-8ebc-4668-8f86-9c39d6b08bdc</t>
  </si>
  <si>
    <t>Raja Obat Alami: Aloe Vera Khasiat A-Z - untuk Kesehatan dan Kecantikan</t>
  </si>
  <si>
    <t>Lely Noormindhawati Dan Re!Media Service</t>
  </si>
  <si>
    <t>978-979-29-5254-4</t>
  </si>
  <si>
    <t>978-623-90504-4-3</t>
  </si>
  <si>
    <t>&lt;p&gt;&lt;em&gt;Aloe vera&lt;/em&gt; atau yang dikenal dengan sebutan lidah buaya adalah salah satu jenis tanaman hias sekaligus termasuk dalam Tanaman Obat Keluarga (TOGA) yang banyak ditemukan di sekitar kita. Tanaman ini sangat mudah pembudidayaannya. Namun siapa sangka, ternyata &lt;em&gt;aloe vera&lt;/em&gt; menyimpan segudang manfaat luar biasa. &lt;em&gt;Aloe vera&lt;/em&gt; selain digunakan untuk perawatan kecantikan, ternyata juga berkhasiat sebagai obat dan sangat ampuh mengatasi berbagai penyakit. &lt;em&gt;Aloe vera&lt;/em&gt; juga bisa diolah menjadi aneka kuliner lezat dan dijadikan sebagai bahan kerajinan tangan. Tidak mengherankan jika &lt;em&gt;aloe vera&lt;/em&gt; termasuk komoditas yang bernilai tinggi. Bahkan, tanaman ajaib ini termasuk sepuluh tanaman yang paling laris saat ini.&lt;/p&gt;
 &lt;p&gt;Dalam buku ini akan dibahas secara detail segudang manfaat dari &lt;em&gt;aloe vera&lt;/em&gt;. Buku ini juga dilengkapi tip praktis cara memanfaatkan &lt;em&gt;aloe vera&lt;/em&gt; serta pembudidayaannya.&lt;/p&gt;</t>
  </si>
  <si>
    <t>8e4c41cc-7721-4f15-9887-84bdc8092bb4</t>
  </si>
  <si>
    <t>9 Secrets of Women - Rahasia Gizi yang Penting Diketahui oleh Wanita</t>
  </si>
  <si>
    <t>Dyah Umiyarni Purnamasari, SKM, M.Si.</t>
  </si>
  <si>
    <t>978-979-29-6050-1</t>
  </si>
  <si>
    <t>978-623-7239-94-9</t>
  </si>
  <si>
    <t>&lt;p&gt;Buku ini menyajikan zat-zat gizi yang sangat bermanfaat dan penting diketahui oleh wanita. &amp;ldquo;Cantik itu diawali dari dalam tubuh,&amp;rdquo; ungkap Silke K. Schagen. Ulasannya yang dimuat dalam &lt;em&gt;Dermato-Endocrinology Journal&lt;/em&gt; (2012), &amp;nbsp;menekankan tentang pentingnya zat-zat gizi untuk mengatasi penuaan. Zat-zat gizi tersebut terutama adalah vitamin A, vitamin D, Vitamin C, dan Vitamin E. Ada juga ulasan tentang manfaat kacang seperti kacang tanah, almond, dan hazelnut untuk menjaga kelangsingan tubuh dan menurunkan lemak jahat dalam tubuh. Bagi yang sering menderita sakit menstruasi dapat mencoba terapi vitamin B12, serbuk kedelai atau kunyit asam. Untuk mencegah kanker payudara, kita dapat membaca ulasan mengapa konsumsi brokoli dan jamur itu penting? Temukan juga ulasan mengapa stroberi dan pisang penting untuk mencegah kanker rahim? Bagi pasangan yang baru menikah dapat mencoba rahasia berbagai zat gizi yang dapat membantu untuk mendapatkan jenis kelamin bayi idaman Anda. Konsumsi sodium dan potasium&amp;nbsp; tinggi akan melahirkan lebih banyak bayi laki-laki dibandingkan bayi perempuan. Keberhasilan yang dicapai dengan terapi ini mencapai 80 %. Kombinasi diet kalsium dan magnesium dengan &lt;em&gt;Timing of Sexual Intercourse&lt;/em&gt; (waktu yang tepat untuk berhubungan seksual) mempunyai keberhasilan 81 % untuk mendapatkan bayi perempuan. Untuk mencegah cacat tabung saraf pada bayi, kita harus cukup mengonsumsi asam folat sebelum hamil. Bagi wanita yang sudah menopouse, temukan rahasia mempertahankan libido dan keharmonisan rumah tangga dengan rajin mengonsumsi isoflavon. Cermati juga jenis-jenis karbohidrat yang baik dikonsumsi untuk menunjang kesehatan. Buku ini dilengkapi juga dengan resep-resep masakan tinggi gizi yang lezat pada setiap babnya.&lt;/p&gt;</t>
  </si>
  <si>
    <t>8e88e2d6-6167-476d-a4a0-b69d506dab8e</t>
  </si>
  <si>
    <t>Pacarku Superstar</t>
  </si>
  <si>
    <t>Septiana Villia</t>
  </si>
  <si>
    <t>978-979-29-5991-8</t>
  </si>
  <si>
    <t>978-623-7122-80-7</t>
  </si>
  <si>
    <t>&lt;p&gt;&lt;em&gt;&amp;ldquo;&lt;/em&gt;&lt;em&gt;Papa apa itu pelangi?&lt;/em&gt;&lt;em&gt;&amp;rdquo;&lt;/em&gt;&lt;/p&gt;
 &lt;p&gt;&lt;em&gt;&amp;ldquo;&lt;/em&gt;&lt;em&gt;Pelangi adalah janji Tuhan bahwa Dia akan selalu membuat kita bahagia.Meski hujan turun&amp;nbsp;&lt;/em&gt;&lt;em&gt;dengan &lt;/em&gt;&lt;em&gt;lebat dan menakutkan&lt;/em&gt;&lt;em&gt;,&amp;nbsp;&lt;/em&gt;&lt;em&gt;percayalah bahwa akan selalu ada pelangi yang membuat kita&amp;nbsp;&lt;/em&gt;&lt;em&gt;tidak sedih lagi. T&lt;/em&gt;&lt;em&gt;entunya dengan rasa cinta kita terhadap orang yang disayangi.&lt;/em&gt;&lt;em&gt;&amp;rdquo;&lt;/em&gt;&lt;/p&gt;
 &lt;p&gt;&amp;nbsp;&lt;/p&gt;
 &lt;p&gt;&lt;em&gt;&amp;ldquo;&lt;/em&gt;&lt;em&gt;Sheila&lt;/em&gt;&lt;em&gt;,&lt;/em&gt;&lt;em&gt;apa itu cinta?&lt;/em&gt;&lt;em&gt;&amp;rdquo;&lt;/em&gt;&lt;/p&gt;
 &lt;p&gt;&lt;em&gt;&amp;ldquo;&lt;/em&gt;&lt;em&gt;Ketika jantungmu berdebar-debar dengan kencang saat di dekatnya. Ketika matamu tidak bisa lepas dari tatapan matanya. Ketika wajahmu merona dan terasa panas&amp;nbsp;&lt;/em&gt;&lt;em&gt;saat&amp;nbsp;&lt;/em&gt;&lt;em&gt;melihat senyumnya. Ketika kamu memejamkan mata, tapi masih bisa melihat wajahnya. &lt;/em&gt;&lt;em&gt;K&lt;/em&gt;&lt;em&gt;etika malam tiba&lt;/em&gt;&lt;em&gt;,&lt;/em&gt;&lt;em&gt;kamu selalu memimpikannya.&lt;/em&gt;&lt;em&gt;.&lt;/em&gt;&lt;em&gt;.&lt;/em&gt;&lt;em&gt;&amp;rdquo;&lt;/em&gt;&lt;/p&gt;
 &lt;p&gt;&amp;nbsp;&lt;/p&gt;
 &lt;p&gt;Raina berada di taman rahasia sedang menunggui hujan yang tak kunjung berhenti. Dia menyukai hujan karena dipikirnya jika hujan turun, pelangi yang indah itu bisa terlihatâ€•pelangi yang kata papa akan membuatnya bahagia. Kakinya memainkan genangan air. Ketukan pertama, akankah pelangi muncul hari ini? Ketukan kedua, akankah papa mencintainya seperti dulu? Ketukan ketiga, akankan Reno membalas perasaan cintanya?&lt;/p&gt;
 &lt;p&gt;Ketukan kakinya di genangan air menciptakan lingkaran-lingkaran kecil. Raina mulai menghitungnya. Lingkaran pertama berarti iya, lingkaran kedua berarti tidak, lingkaran ketiga berarti iya, dan seterusnya. Raina masihterus menghitungnya. Iya&amp;hellip; tidak&amp;hellip; iya&amp;hellip; tidak&amp;hellip;&lt;/p&gt;</t>
  </si>
  <si>
    <t>b767c477-0331-4f11-b175-795580110df4</t>
  </si>
  <si>
    <t>Tembus 100 Juta Sebulan Go...Go...Go...</t>
  </si>
  <si>
    <t>Eka Dharma Pranoto</t>
  </si>
  <si>
    <t>978-979-29-6034-1</t>
  </si>
  <si>
    <t>978-623-01-0903-4</t>
  </si>
  <si>
    <t>&lt;p&gt;Anda ingin TEMBUS BEROMSET 100 JUTA RUPIAH SEBULAN?&lt;br /&gt;
 &lt;br /&gt;
 Buku ini akan mengajarkan 100++ ilmu sukses bisnis-investasi plus aneka TOOLS BISNIS GRATIS yang bisa menjadi teknologi penunjang Anda menembus 100 JUTA SEBULAN. Bukan dengan cara MLM/MONEYGAME/HYIP. Semua didasarkan PENGALAMAN NYATA bisnis penulis menembus omset 100 JUTA SEBULAN.&lt;br /&gt;
 Lebih hebat lagi, ilmu dalam buku ini bisa dilakukan oleh SIAPA SAJA, mulai dari karyawan swasta, PNS, mahasiswa, pelajar, ibu rumah tangga, dsb. Jadi sederhana saja, silakan buku ini Anda baca, lalu coba &amp;amp; praktekkan.&lt;br /&gt;
 Ingat, semua ilmu di buku ini bisa membawa Anda kaya. DIJAMIN Jika Anda mengikuti semua panduan buku ini, Anda bisa MENEMBUS OMSET 100 JUTA SEBULAN hanya dalam 3 tahun, jika tidak silakan GRATIS KONSULTASI SEPUASNYA pada penulis sampai Anda jadi sukses TEMBUS OMSET 100 JUTA SEBULAN.&lt;br /&gt;
 &lt;br /&gt;
 Ditulis oleh moderator forum bisnis www.kaskus.co.id &amp;amp; mentor bisnis @kaskus yang sudah mengajar ribuan orang di seluruh indonesia&lt;/p&gt;</t>
  </si>
  <si>
    <t>4695b927-40a2-45b7-9787-3c429f0910ab</t>
  </si>
  <si>
    <t>Tetap Sehat Saat Lansia - Pencegahan dan Penanganan 45 Penyakit yang Sering Hinggap di Usia Lanjut</t>
  </si>
  <si>
    <t>dr. Yekti Mumpuni dan Erlita Pratiwi</t>
  </si>
  <si>
    <t>978-979-29-6046-4</t>
  </si>
  <si>
    <t>978-623-6822-00-5</t>
  </si>
  <si>
    <t>&lt;p&gt;Manusia mempunyai siklus kehidupan yang dimulai saat terjadinya pembuahan. Kemudian, proses kelahiran, tumbuh dan berkembang, memasuki masa tua dan akhirnya meninggal. Menjadi tua adalah tahapan yang akan kita lalui.&lt;/p&gt;
 &lt;p&gt;Saat seseorang berada dalam rentang usia 40-50 tahun akan muncul tanda-tanda penuaan seperti kulit yang berkerut, rambut yang memutih (beruban), matamulai berkurang penglihatannya dan gerakan menjadi tidak segesit sebelumnya. Tubuh orang lanjut usia sangat rentan terhadap serangan penyakit karena daya tahan tubuhnya menurun.&amp;nbsp;Fungsi organ-organ tubuh pun mengalami penurunan. Akibatnya beberapa penyakit muncul. Penyakit apa saja yang biasa menimpa para lansia?&lt;/p&gt;
 &lt;p&gt;Buku ini membahas secara sederhana penyakit-penyakit yang sering ditemui pada kaum lanjut usia. Secara umum, pola makan dan kebiasaan hidup selama masa muda akan mempengaruhi kualitas hidup pada masa tua dan juga mempengaruhi tingkat kesehatan.&lt;/p&gt;
 &lt;p&gt;&amp;nbsp;&amp;nbsp;&amp;nbsp;&amp;nbsp;&amp;nbsp;&amp;nbsp;&amp;nbsp;&amp;nbsp;&amp;nbsp;&amp;nbsp;&amp;nbsp; Dengan membaca buku ini, kita akan bisa lebih berempati kepada mereka yang sudah memasuki masa lansia terutama orang tua kita. Kita menjadi lebih peduli, lebih mendukung mereka dan menciptakan lingkungan yang kondusif agar mereka merasa nyaman dan tetap dapat mengaktualisasikan diri. Karena kita ada,karena mereka dan suatu saat kita akan berada di posisi mereka.&lt;/p&gt;
 &lt;p&gt;Selamat membaca&lt;/p&gt;</t>
  </si>
  <si>
    <t>ce4f0328-e9f2-4845-b735-9450c8faeaf0</t>
  </si>
  <si>
    <t>Unforgettable Tokyo</t>
  </si>
  <si>
    <t>Kinoysan</t>
  </si>
  <si>
    <t>978-979-29-6047-1</t>
  </si>
  <si>
    <t>978-623-6844-00-7</t>
  </si>
  <si>
    <t>&lt;p&gt;&lt;em&gt;&amp;ldquo;Kamu ini, udah dibilang enggak ya enggak. Mami nggak mau kamu keluyuran nggak jelas. Jauh-jauh ke Jepang mau ngapain? Kuliah aja yang bener! Inget ya, Mami nggak suka kamu ambur-amburin uang.&amp;rdquo;&lt;/em&gt;&lt;/p&gt;
 &lt;p&gt;&lt;em&gt;&amp;ldquo;Ambur-amburin uang gimana?&amp;rdquo; Tora protes.&lt;/em&gt;&lt;/p&gt;
 &lt;p&gt;&lt;em&gt;&amp;ldquo;Lha kamu bolak-balik nonton konser Aimi, apa nggak buang-buang duit namanya? Emangnya nggak cukup nonton teve sama dengerin lagunya?&amp;rdquo;&lt;/em&gt;&lt;/p&gt;
 &lt;p&gt;&lt;em&gt;Tora hanya bisa manyun mendengar keterangan Maminya. Gagal lagi deh usahanya. Maminya nggak ngasih duit atau pinjeman buat ke Jepang, menonton konser Aimi, penyanyi Jepang idolanya. Duuuh, sampai kapan ia bisa pergi ke Jepang? &lt;/em&gt;&lt;/p&gt;
 &lt;p&gt;&lt;em&gt;******&lt;/em&gt;&lt;/p&gt;
 &lt;p&gt;&amp;nbsp;&lt;/p&gt;
 &lt;p&gt;&lt;em&gt;Kamarnya cukup luas dan rapi. Di salah satu dinding terdapat poster Aimi, penyanyi Jepang yang keren. Poster ini salah satunya berukuran besar. Ada banyak lagi yang berukuran kecil. Di dekat tempat tidur Yoshiko ada meja belajar. Di sana terlihat ada laptop, buku-buku, dan berbagai peralatan tulis menulis. Nampak ada satu frame foto Yoshiko dengan gaya ala cosplay mirip Aimi, penyanyi idolanya.&lt;/em&gt;&lt;/p&gt;
 &lt;p&gt;&lt;em&gt;******&lt;/em&gt;&lt;/p&gt;
 &lt;p&gt;&lt;em&gt;Titi temen sekampus Yoshiko. Cewek berambut panjang ini dari Jakarta. Keduanya temenan deket sejak masuk kuliah. Berbeda dengan Yoshiko yang fashionable dan girly, Titi cenderung tomboy.&lt;/em&gt;&lt;/p&gt;
 &lt;p&gt;&lt;em&gt;******&lt;/em&gt;&lt;/p&gt;
 &lt;p&gt;&lt;em&gt;&amp;ldquo;See you, Yoshiko!&amp;rdquo; Tora melangkah ke areal bandara dengan langkah ringan. Yoshiko berdiri terus sampai Tora nggak keliatan. Nggak terasa matanya memerah. &lt;/em&gt;&lt;/p&gt;
 &lt;p&gt;&lt;em&gt;Titi yang diam-diam dari tadi mengikuti keduanya, memeluk Yoshiko. Ia memang sengaja tidak mau mengganggu acara perpisahan Yoshiko dan Tora.&lt;/em&gt;&lt;/p&gt;
 &lt;p&gt;Tiga pribadi bertemu... Tiga hati bersemu... Yoshiko...Tora...Titi.... di Tokyo, Jepang...&lt;/p&gt;
 &lt;p&gt;&lt;em&gt;Tora berjanji dalam hati ia akan kembali lagi ke Tokyo, ---kota yang indah, kota yang menawan&lt;/em&gt;...&lt;/p&gt;
 &lt;p&gt;Untuk siapa Tora akan kembali ketika ia datang lagi...? Penasaran? Selamat membaca dan menikmati&amp;nbsp; ya...&lt;/p&gt;</t>
  </si>
  <si>
    <t>22c94fd2-c71c-42f7-bdf2-e2600476bdc8</t>
  </si>
  <si>
    <t>Untung Berlipat dari Budi Daya Kemangi dan Selasih - Tanaman Multimanfaat</t>
  </si>
  <si>
    <t>H. Rahmat Rukmana dan H. Herdi Yudirachaman</t>
  </si>
  <si>
    <t>978-979-29-5918-5</t>
  </si>
  <si>
    <t>978-623-7267-06-5</t>
  </si>
  <si>
    <t>&lt;p&gt;Tanaman kemangi dan selasih yang selama ini kurang diperhitungkan, ternyata menawarkan nilai tambah yang baru, di atas nilai tambah yang sudah diakui dan dinikmati secara luas.&lt;/p&gt;
 &lt;p&gt;&amp;nbsp;&lt;/p&gt;
 &lt;p&gt;Usaha budi daya kemangi dan selasih dapat menuai berbagai manfaat dan khasiat sekaligus menjadi salah satu solusi untuk ketahanan dan kedaulatan pangan, kesehatan serta pembangunan lingkungan masa depan.&lt;/p&gt;
 &lt;p&gt;&amp;nbsp;&lt;/p&gt;
 &lt;p&gt;Inovasi dan teknologi bisa mengubah total cara pandang dan asumsi tentang apa yang mungkin dan mustahil. Inovasi tidak berarti harus menjadi penemu yang pertama di dunia, tetapi cukup menjadi yang pertama menjadikannya bermanfaat di tempat dan bagi pengguna yang memerlukan. Inovasi budi daya kemangi dan selasih diungkap terinci dalam buku ini dan disajikan sebagai pemenuhan bagi para pihak yang memerlukannya.&lt;/p&gt;</t>
  </si>
  <si>
    <t>8c4c5c26-9337-498a-84db-7e1d14b35631</t>
  </si>
  <si>
    <t>Fotografi Potret - Menciptakan Keindahan dalam Balutan Kamera</t>
  </si>
  <si>
    <t>Umang</t>
  </si>
  <si>
    <t>978-979-29-5347-3</t>
  </si>
  <si>
    <t>978-623-01-0906-5</t>
  </si>
  <si>
    <t>7.0 MB</t>
  </si>
  <si>
    <t>&lt;p&gt;Jika ada sebuah kata yang bisa mewakili isi buku ini secara keseluruhan, maka kata itu adalah &amp;ldquo;konsep.&amp;rdquo; Kata yang sederhana ini memuat arti yang sangat besar, khususnya dalam dunia fotografi potret. Melalui buku ini, anda akan disadarkan betapa besar arti konsep dalam merefleksikan esensi diri seorang fotografer potret sebagai seorang seniman, bukan hanya sekedar seorang tukang foto.&lt;/p&gt;
 &lt;p&gt;Buku ini terdiri dari tiga bagian yang terikat antara satu dengan yang lainnya. Bagian pertama buku ini bertujuan untuk menyegarkan ingatan kita tentang fotografi potret secara komprehensif. Bagian kedua buku ini bertujuan untuk meruncingkan pemikiran kita tatkala berada dalam proses pemotretan. Dan bagian ketiga buku ini berisi sejumlah pemahaman tentang tujuan olah digital foto, serta bertujuan untuk menyederhanakan prosesnya. Tujuan tunggal ketiga bagian buku ini adalah membangun dan membentuk kesadaran akan pertimbangan, keputusan, dan konsekuensi atas segala tindakan yang kita ambil dalam menjalani aktifitas kita dalam hal potret-memotret.&lt;/p&gt;
 &lt;p&gt;Buku ini agak berbeda dengan buku-buku fotografi potret yang lain. Jika buku fotografi potret yang lain berbicara tentang bagaimana agar kita memiliki hasil foto yang sesuai dengan yang kita inginkan berdasarkan sejumlah rekomendasi teknis penggunaan alat dan komposisi serta segudang foto sampel, maka buku ini menggali potensi diri seorang fotografer. Buku fotografi potret yang lain mengikat &amp;ldquo;tangan&amp;rdquo; fotografer pada alat, buku ini (tanpa mengesampingkan penguasaan alat) lebih fokus pada kesadaran-kesadaran atas alasan dalam mengambil keputusan-keputusan tertentu dalam mengkonsep dan memotret. Ini adalah hal-hal penting yang seringkali tidak tersedia dalam buku-buku fotografi potret lainnya (dan ini adalah rahasia yang akan kita singkap melalui buku ini).&lt;/p&gt;
 &lt;p&gt;Ini bukan buku tentang teknik fotografi, buku ini tentang pemahaman dan penggalian potensi diri sebagai seorang fotografer potret. Mari bentuk identitas anda, dari seorang tukang foto menjadi seorang seniman fotografi potret.&lt;/p&gt;</t>
  </si>
  <si>
    <t>9a56731c-16b3-4c09-a1dc-eb03308d37d2</t>
  </si>
  <si>
    <t>Panen Untung dari Budi Daya Salak Intensif</t>
  </si>
  <si>
    <t>Bambang Cahyono</t>
  </si>
  <si>
    <t>978-979-29-5228-5</t>
  </si>
  <si>
    <t>978-623-90502-9-0</t>
  </si>
  <si>
    <t>21.7 MB</t>
  </si>
  <si>
    <t>&lt;p&gt;Buah salak cukup populer di tengah-tengah kehidupan masyarakat dunia dan dinikmati oleh seluruh kalangan masyarakat, baik masyarakat kalangan atas, menengah, maupun kalangan bawah. Oleh karena itu, buah salak memiliki pasaran yang sangat luas dan penjualannya mudah.&lt;/p&gt;
 &lt;p&gt;Beragam varietas (jenis) salak dapat dikembangkan dan dibudidayakan secara luas untuk mencukupi kebutuhan masyarakat terhadap buah salak. Namun, untuk mendapatkan hasil panen salak yang memuaskan, usaha berkebun salak memerlukan pengetahuan dan keterampilan yang memadai, baik dari aspek teknis (teknik bercocok tanam dan berbagai permasalahannya) maupun aspek non teknis (pemasaran).&lt;/p&gt;
 &lt;p&gt;Buku ini menjelaskan secara rinci dan lengkap, mulai dari penjelasan aneka manfaat dan varietas salak unggul; teknik pembibitan sendiri maupun dari bibit yang telah siap ditanam; teknik penanaman dan pemeliharaan baik organik dan anorganik; teknik penanganan kesehatan tanaman; panen, pasca panen, dan analisa usaha tani; sampai aneka olahan buah salak.&lt;/p&gt;</t>
  </si>
  <si>
    <t>22a1448b-6675-44c5-9056-96f31ab1d794</t>
  </si>
  <si>
    <t>The Last Winter in Korea</t>
  </si>
  <si>
    <t>Rizki De</t>
  </si>
  <si>
    <t>978-979-29-5847-8</t>
  </si>
  <si>
    <t>978-623-6844-13-7</t>
  </si>
  <si>
    <t>&lt;p&gt;Daisie Ayumu, dia sama seperti kebanyakan gadis kota lainnya, suka pesta, menghabiskan uang dan kencan. Namun ada satu hal yang yang teman terdekatnya saja tahu, bahwa ia belum pernah sakit hati. Ya, dia memang belum pernah sakit hati. Sebanyak apapun mantan yang sudah dikoleksinya, dan sebanyak apapun dia putus, Daisie akan menganggap semua itu sebagai angin lalu yang kurang penting.&lt;/p&gt;
 &lt;p&gt;Di Pulau Tidung, Daisie memang sempat terpesona oleh mata Lance, namun sikap Lance yang selalu percaya diri itulah membuat Daisiesekalipun dia memungkirinyatanpa sadar memiliki rasa pada laki-laki itu. Bahkan Lance mengatakan kalau ia berjanji akan membuat Daisie jatuh cinta padanya saat mereka bertemu kembali.&lt;/p&gt;
 &lt;p&gt;Di Jepang, Ryuu memperlakukan Daisie seperti seorang Putri, dan tentunya Ryuu berperan sebagai seorang Pangeran sempurna yang kelewat baik hati. Namun, sayangnya setiap kebaikan yang diberikan Ryuu pada Daisie terkesan amat ganjil. Seolah Ryuu hanyalah sebuah boneka yang di set untuk menyenangkan hati tuannya, bukan seorang manusia yang memiliki kebebasan. Ryuu Sang Pewaris Utama Saruwatari.&lt;/p&gt;
 &lt;p&gt;Bagaimana kisah cinta ini akan berakhir? Those song was heard through the wind. It was said, winter came and leave. Just like you. Smiling for eternity. Pain and love. Dancing together, forever. The frosty wind lingering on my fingers. Sweet things but you gave me the bitter one. Three story from the winter. The third would be told, the snow would be end, the story would be last.&lt;/p&gt;</t>
  </si>
  <si>
    <t>5c0019ce-914e-4148-960b-55fd1c8498b7</t>
  </si>
  <si>
    <t>Untung Selangit dari Agribisnis Cengkeh</t>
  </si>
  <si>
    <t>H. Rahmat Rukmana dan H. Herdi Yudirachman</t>
  </si>
  <si>
    <t>978-979-29-5054-0</t>
  </si>
  <si>
    <t>978-623-7267-02-7</t>
  </si>
  <si>
    <t>24.0 MB</t>
  </si>
  <si>
    <t>&lt;p&gt;Cengkeh merupakan komoditas perkebunan yang strategis bagi perekonomian nasional, karena menjadi sumber devisa negara, bahan campuran rokok kretek, bahan bumbu dalam industri daging, saus dan makanan lain, di samping dijadikan bahan baku industri pharmasi, parfum, dan pestisida nabati.&lt;/p&gt;
 &lt;p&gt;Pada masa lalu peranan cengkeh dalam perekonomian nasional amat prospektif dan membanggakan sebagai produsen cengkeh utama di dunia. Usaha budi daya cengkeh mengalami kelesuan sampai titik jenuh hampir ditinggalkan para petani, bahkan banyak kebun-kebun cengkeh dibiarkan terlantar atau ditebang. Kilas balik pengalaman pahit bisnis cengkeh ternyata membuka dan membawa hikmah. Kini prospek cengkeh cenderung membaik kembali dan semakin menjanjikan, sehingga menarik minat petani untuk mengulang membudidayakannya secara intensif.&lt;/p&gt;
 &lt;p&gt;Semua aspek yang terkait dengan prospek dan arah pengembangankomoditas cengkeh, manfaat, jenis atau klon unggulan, teknik pembibitan dan budi daya, pascapanen, penganekaragaman produk cengkeh, usaha rehabilitasi dan peremajaan; disajikan dalam buku panduan lengkap yang disusun secara sederhana, sistematis, dan aplikatif di lapangan dalam rangka menggelorakan semangat bisnis untuk mengulang kejayaan cengkeh di bumi nusantara tercinta.&lt;/p&gt;</t>
  </si>
  <si>
    <t>982bcb2d-52ae-4295-a9fb-a8de22d88834</t>
  </si>
  <si>
    <t>Diabetes Makan Apa ??? - Bukan Buku Resep</t>
  </si>
  <si>
    <t>Hans Tandra</t>
  </si>
  <si>
    <t>978-979-29-5237-7</t>
  </si>
  <si>
    <t>978-623-7239-08-6</t>
  </si>
  <si>
    <t>&lt;p&gt;&lt;em&gt;&amp;ldquo;&lt;/em&gt;&lt;em&gt;Pak Rudi mengeluhkan berat badannya yang terus bertambah. Juga gula darahnya yang semakin tak terkendali. Sebagai anggota DPR pusat, Pak Rudi jarang bisa datang kontrol ke dokter, apalagi mengatur diet. Hampir setiap malam harus rapat atau menghadiri pertemuan ini itu. Akibatnya, makan malam selalu antara pukul 21&amp;ndash;22. Tidur pun pasti di atas pukul 24. Ketika diperiksa, tinggi badannya 168 cm, berat badannya 110 kg. Gendut sekali. Gula darah puasa 152, HbA1c 7.9%. Kolesterol total 251, LDL 163, trigliserida 267. Ia juga mengalami hipertensi dan perlemakan hati.Dengan tubuh tambun dan hasil pemeriksaan laboratorium yang buruk, Pak Rudi yang berusia 55 tahun itu rentan terserang jantung dan stroke.&lt;/em&gt;&lt;em&gt;&amp;rdquo;&lt;/em&gt;&lt;/p&gt;
 &lt;p&gt;Sekalipun mengonsumsi obat secara teratur, mengubah gaya hidup dan cara makan mutlak harus ia lakukan dengan disiplin. Hal yang paling utama untuk ia lakukan adalah mengatur jam makan, mengendalikan porsi makan, serta memilih menu yang rendah kalori namun kaya serat. Ia tidak merokok, juga menjauhi lingkungan yang banyak perokok. Ia meluangkan waktu untuk berjalan kaki, juga saat harus naik ke lantai atas, tidak menggunakan &lt;em&gt;lift.&lt;/em&gt; Ia juga selalu berusaha untuk tidur nyenyak malam hari mulai pukul 23. Sebulan kemudian Pak Rudi kontrol kembali. Hasilnya, HbA1c turun sampai 6.8%, hampir terkendali, berat badan turun walau hanya 1 kg. Keadaan ini jelas jadi pertanda yang cukup menggembirakan.&lt;/p&gt;
 &lt;p&gt;Awalnya sukar sekaligus membosankan. Namun dengan sadar dan disiplin Pak Rudi menjalani pola hidup sehat seperti ini.Bagi pasien diabetes, diet sering menjadi momok yang menakutkan. Mereka merasa tidak nyaman, bahkan stres, ketika disuruh harus diet.&lt;/p&gt;
 &lt;p&gt;Prof. Dr. Hans Tandra, SpPD-KEMD, PhD, FINASIM, FACE, adalah seorang dokter spesialis dalam dan pakar dalam menangani para penderita diabetes. Dalam bukunya ia menegaskan, &amp;ldquo; Jika dulu Anda harus menyesuaikan gaya hidup Anda dengan keadaan diabetes yang Anda alami. Kini, buatlah penyakit diabetes itu mengikuti gaya hidup Anda.&amp;rdquo;&lt;/p&gt;
 &lt;p&gt;&amp;nbsp;&amp;nbsp;&amp;nbsp;&amp;nbsp;&amp;nbsp;&amp;nbsp;&amp;nbsp;&amp;nbsp;&amp;nbsp;&amp;nbsp;&amp;nbsp; Pelajarilah buku ini dan jangan cemas. Buku ini bukan resep masakan, tetapi petunjuk cara mengatur makan yang benar. Informasi dalam buku ini akan melenyapkan segala salah pengertian dan membuat Anda pintar memilih menu yang sehat. Diet bagi pengidap diabetes bukanlah beban, tetapi harus membuat senang, optimis, dan berhasil mengendalikan gula darah dengan baik.&lt;/p&gt;
 &lt;p&gt;Selamat memetik manfaat dari buku ini. Anda tidak akan pernah menyesal membacanya!&lt;/p&gt;</t>
  </si>
  <si>
    <t>a524c00e-bc03-41db-acb5-54cbda2f3e24</t>
  </si>
  <si>
    <t>Kenali Kanker Serviks Sejak Dini</t>
  </si>
  <si>
    <t>Ria Riksani dan re! MediaService</t>
  </si>
  <si>
    <t>978-979-29-5230-8</t>
  </si>
  <si>
    <t>978-623-6822-01-2</t>
  </si>
  <si>
    <t>&lt;p&gt;Kanker serviks merupakan salah satu penyebab utama kematian wanita, tidak hanya di Indonesia tetapi di dunia pada umumnya. Diketahui bahwa setiap 2 menit wanita di dunia meninggal karena kanker serviks ini dan setiap 1 jam wanita di Indonesia juga meninggal karena kanker yang satu ini. Begitu serius dan mengerikan ancaman yang ditimbulkan oleh kanker serviks. Buku ini akan memberikan berbagai informasi kepada Anda secara lengkap tentang segala hal yang berkaitan dengan kanker serviks, dimulai dari pengenalan mengenai organ intim wanita, apa itu kanker, apa itu kanker serviks, penyebab kanker serviks, faktor risiko terkena kanker serviks, cara mendeteksi secara dini kanker serviks, pencegahan dan pengobatan jika Anda sudah terkena kanker serviks. Melalui informasi yang cukup, diharapkan kita bisa melakukan deteksi secara dini dan berusaha semaksimal mungkin untuk melakukan hidup sehat, agar memperkecil risiko terkena kanker serviks. Dengan begitu, tidak perlu lagi ada wanita yang harus meregang nyawa karena kanker serviks.&lt;/p&gt;</t>
  </si>
  <si>
    <t>a5c89962-e585-4c62-bc3b-dcd080c102d2</t>
  </si>
  <si>
    <t>Panduan Aplikasi dan Solusi (PAS): Visual Effect Video Editing dengan After Effects CS6</t>
  </si>
  <si>
    <t>978-979-29-5323-7</t>
  </si>
  <si>
    <t>978-623-01-0957-7</t>
  </si>
  <si>
    <t>&lt;p&gt;Bicara aplikasi pengolah efek video, pasti dalam benak Anda terbersit Adobe After Effect. Ya, After Effect merupakan salah aplikasi aplikasi andalan Adobe System yang khusus digunakan untuk menciptakan efek-efek video spektakuler. Dalam sebuah industri perfilman, Adobe After Effect digunakan untuk menciptakan efek-efek visual yang sulit atau bahkan tidak mampu dibuat dengan aplikasi pengolah video semacam Adobe Premier Pro.&lt;/p&gt;
 &lt;p&gt;Membuat efek video menggunakan Adobe After Effect tidaklah sulit, apalagi jika Anda mempelajari tiap materi yang dijelaskan di dalam buku ini. Dengan banyak belajar dan berlatih menggunakan buku ini, dipastikan melakukan hal-hal yang semula Anda pikir sulit menjadi mudah.&lt;/p&gt;
 &lt;p&gt;Buku &lt;em&gt;Panduan Aplikatif dan Solusi (PAS): Visual Effect Video Editing dengan After Effect CS6&lt;/em&gt; ini akan mengajarkan kepada pembaca proses pembuatan efek-efek video menggunakan Adobe After Effect CS6. Materi yang akan dibahas dalam buku ini, seperti pembuatan movie title, efek opening video, efek opening foto, dan lainnya dijelaskan lengkap secara aplikatif.&lt;/p&gt;
 &lt;p&gt;&amp;nbsp;&lt;/p&gt;
 &lt;p&gt;Buku ini akan membahas:&lt;/p&gt;
 &lt;ul&gt;
 &lt;li&gt;Membuat Movie Title&lt;/li&gt;
 &lt;li&gt;Visual Effect Opening Clip Video&lt;/li&gt;
 &lt;li&gt;Visual Effect Opening Clip Foto&lt;/li&gt;
 &lt;li&gt;Visual Effect Banner Teks dan Logo&lt;/li&gt;
 &lt;li&gt;Membuat Credit Title&lt;/li&gt;
 &lt;/ul&gt;</t>
  </si>
  <si>
    <t>1f3e4a24-d59f-404e-aa9e-488f7058a73f</t>
  </si>
  <si>
    <t>Pricilla`s Easter Eggs And The Other Easter Stories</t>
  </si>
  <si>
    <t>Agnes Bemoe &amp; InnerChild Studio</t>
  </si>
  <si>
    <t>978-979-29-5099-1</t>
  </si>
  <si>
    <t>978-623-6701-26-3</t>
  </si>
  <si>
    <t>19.5 MB</t>
  </si>
  <si>
    <t>&lt;p&gt;Pricilla&amp;rsquo;s kehabisan telur Paskah! Pricilla&amp;rsquo;s cemas. Apa gerangan yang terjadi dengan telur Paskah. Pricilla&amp;rsquo;s akhirnya memutuskan untuk hanya duduk di rerumputan. Tak lama kemudian, Pricilla&amp;rsquo;s ternyata mendapat kejutan! Apa kejutannya? Temukan di ceritanya di buku ini ya&amp;hellip;.Bacalah juga cerita-cerita menarik lainnya tentang Kelinci Paskah dan kawan-kawannya!&lt;br /&gt;
 Cerita ini disajikan dalam dua bahasa, yaitu bahasa Indonesia dan bahasa Inggris. Selain itu, juga dilengkapi dengan aktivitas. Aktivitas ini akan membuat anak-anak tidak bosan membaca buku ini.&lt;/p&gt;</t>
  </si>
  <si>
    <t>5975d565-8b2e-4bc0-a875-1712180a6a27</t>
  </si>
  <si>
    <t>Professional Waiter - Pramusaji Ahli</t>
  </si>
  <si>
    <t>H. Marsum Widjojo Atmodjo, SE. dan Hj. Siti Fauziah, S.Pd., APP, M.Kes</t>
  </si>
  <si>
    <t>978-979-29-5238-4</t>
  </si>
  <si>
    <t>978-623-01-0949-2</t>
  </si>
  <si>
    <t>&lt;p&gt;Buku &lt;em&gt;Profesional Waiter/Pramusaji Ahli&lt;/em&gt;ini disusun secara lengkap dan rinci oleh penulis yang sangat berpengalaman dalam bidangnya, sangat berguna bagi dosen, guru, mahasiswa, siswa akademi dan SMK Pariwisata, S1 Pariwisata, para pengelola hotel, restoran, catering, ibu-ibu PKK, Dharma Wanita, pengusaha kuliner, dan lain sebagainya.&lt;/p&gt;
 &lt;p&gt;Buku ini membahas tentang:&lt;/p&gt;
 &lt;ol&gt;
 &lt;li&gt;Pramusaji ahli: syarat, sifat, ciri-ciri; menjalin hubungan dengan sesama rekan, atasan dan tamu.&lt;/li&gt;
 &lt;li&gt;Perilaku pelanggan, harapan dan keinginan serta pentingnya menjaga kepuasan pelanggan.&lt;/li&gt;
 &lt;li&gt;Macam-macam restoran, klasifikasi restoran.&lt;/li&gt;
 &lt;li&gt;Persiapan ruang makan untuk pelayanan&lt;/li&gt;
 &lt;li&gt;Persiapan pramusaji sebelum restoran buka.&amp;nbsp;&amp;nbsp;&amp;nbsp;&amp;nbsp;&amp;nbsp;&lt;/li&gt;
 &lt;li&gt;Tipe dasar pelayanan, berbagai tipe pelayanan yang lain.&lt;/li&gt;
 &lt;li&gt;Prosedur pelayanan makan, urutan pelayanan dan saran penjualan.&lt;/li&gt;
 &lt;li&gt;Matode untuk mengurangi biaya produksi&lt;/li&gt;
 &lt;li&gt;Bakteri, hygiene, dan sanitasi&lt;/li&gt;
 &lt;li&gt;Alat-alat restoran, dll&lt;/li&gt;
 &lt;/ol&gt;
 &lt;p&gt;&amp;nbsp;&lt;/p&gt;
 &lt;p&gt;&amp;nbsp;&lt;/p&gt;
 &lt;p&gt;&amp;nbsp;&lt;/p&gt;</t>
  </si>
  <si>
    <t>926d8dad-d46a-4b57-8d1a-496f068db953</t>
  </si>
  <si>
    <t>Seven Days - Cinta Sejati Akan Kembali</t>
  </si>
  <si>
    <t>Ervina Dyah P</t>
  </si>
  <si>
    <t>978-979-29-5337-4</t>
  </si>
  <si>
    <t>978-623-6844-18-2</t>
  </si>
  <si>
    <t>&lt;p&gt;Salya Tamara, gadis yang akrab disapa Sally baru saja merasakan hari keberuntungannya pagi ini. Hari dimana dia telah resmi menjadi siswi di jurusan IPA, jurusan favorit di sekolahnya. Sally menempati kelas 11-IPA 3, dimana kelas itu berada di tingkat satu, tepat di bawah kelas 12-IPS 3. Sehingga, teriakan maupun tawa yang berasal dari siswa 12-IPS 3, bisa terdengar jelas di tingkat bawahnya, yaitu di kelas 11-IPA 3 yang dihunioleh Sally.&lt;/p&gt;
 &lt;p&gt;Namun Sally terkejut setibanya sampai di atas. Tingkat dua yang merupakan jajaran ruang IPS, terkenal amat garang dan menyeramkan bagi anak IPA yang &amp;#39;cupu&amp;#39; seperti Sally. Apalagi saat Sally merasa harga dirinya dijatuhkan, dan dihina oleh gerombolan IPS yaitu Aga-CS. Gerombolan yang paling berkuasa, dan paling ditakuti.&lt;/p&gt;
 &lt;p&gt;&amp;nbsp;&amp;nbsp;&amp;nbsp;&amp;nbsp; &amp;hellip;Disaat yang lain. Mama Sally mendadak berubah lebih manis, lebih anggun, dan lebih terasa remaja di hari-hari berikutnya. Papa Aga berubah menjadi lunak, suka tertawa sendiri saat membaca SMS, dan suka merona saat membuka&amp;nbsp;&lt;em&gt;facebook.&lt;/em&gt;&lt;/p&gt;
 &lt;p&gt;Entah dari mana muncul ide itu, Aga dan Sally berpura-purapacaran di depan orang tua mereka, agar orang tua mereka membatalkan pernikahannya. Hingga suatu hari, Mama Sally mendapat tugas untuk diklat guru keluar kota selama satu minggu. Mama Sally yang kebingungan, akhirnya memutuskan untuk menitipkan Sally kerumah Aga selama satu minggu. Dan, perjalanan cinta mereka ditentukan dalam 7 hari yang mengharu biru hari-hari Aga dan Sally...&lt;/p&gt;
 &lt;p&gt;Ketika Sally mengungkapkan keinginannya di hari ke-tujuh, Sally hanyameminta agar Aga menjauhinya, dan bersikap seolah tak pernah terjadi apa-apa. Menurutnya, Aga layak mendapat wanita yang lebih baik darinya, dan bisa memenuhi kriteria yang Aga mau. Akankah Aga memenuhi permintaan Sally?&lt;/p&gt;
 &lt;p&gt;&amp;nbsp;&lt;/p&gt;
 &lt;p&gt;...Seberapa jauh cinta itu berpetualang dan seberapa niat cinta itu untuk pergi, cinta sejati pasti akan kembali menuju asalnya lagi...&lt;/p&gt;
 &lt;p&gt;&amp;nbsp;&lt;/p&gt;</t>
  </si>
  <si>
    <t>bf6f094e-17c1-4ba0-8281-8faa56f4c5fb</t>
  </si>
  <si>
    <t>Sure You Can! Genre: Mastering English Through Context Panduan Praktis Penguasaan Genre, Vocabulary dan Grammar</t>
  </si>
  <si>
    <t>978-979-29-5071-7</t>
  </si>
  <si>
    <t>978-623-01-1561-5</t>
  </si>
  <si>
    <t>&lt;p&gt;Agar isi teks lebih mudah dipahami oleh para pembaca, teks harus dikemas dalam satu bentuk tertentu yang retoris. Teks dibuat dalam retorik dan bentuk yang berbeda-beda sesuai dengan pesan informasi yang akan disampaikan, yang kemudian disebut &lt;strong&gt;genre&lt;/strong&gt;&lt;em&gt;. &lt;/em&gt;Sesuai dengan masing-masing tujuan komunikasi teks dapat dibedakan: &lt;strong&gt;narrative, recount, spoof, anecdote, description, procedure, explanation, information report, exposition, dan discussion.&lt;/strong&gt;&lt;/p&gt;
 &lt;p&gt;Buku yang berjudul &lt;em&gt;Sure You Can! Genre: Mastering English through Context&lt;/em&gt; ini telah disusun secara praktis, dan dipastikan sangat mudah dipelajari oleh para siswa, sebagai buku panduan belajar dan menguasai bahasa Inggris melalui penguasaan konsep &lt;strong&gt;genre&lt;/strong&gt;.&lt;/p&gt;
 &lt;p&gt;Selain dipaparkan ragam contoh teks sesuai dengan &lt;strong&gt;genre&lt;/strong&gt;, di setiap teks disertai dengan paparan &lt;strong&gt;purpose&lt;/strong&gt;, &lt;strong&gt;rhetorical structure&lt;/strong&gt;, dan sajian &lt;strong&gt;vocabulary&lt;/strong&gt;. Di bagian akhir buku disajikan paparan grammatical expressions yang memudahkan para siswa untuk menguasai grammar.&lt;/p&gt;</t>
  </si>
  <si>
    <t>fc67ae36-a959-4078-80db-c10a5c170a6f</t>
  </si>
  <si>
    <t>Kompendium Penyakit-Penyakit Kakao</t>
  </si>
  <si>
    <t>Prof.Ir. Loekas Soesanto,M.S., Ph.D</t>
  </si>
  <si>
    <t>978-979-29-5892-8</t>
  </si>
  <si>
    <t>978-623-90502-6-9</t>
  </si>
  <si>
    <t>&lt;p&gt;Buku ini membahas lengkap dan akurat tentang semua jenis penyakit tanaman kakao, baik yang disebabkan jamur, bakteri, virus, penyebab lain, maupun nematoda patogen dan &amp;nbsp;kahat hara, baik yang sudah ada di Indonesia maupun yang belum ada di pertanaman kakao Indonesia. Uraian diberikan mulai dari penyebab penyakit sampai upaya pengelolaan penyakit, juga dilengkapi gambar. Buku ini sangat penting dan berguna bagi mahasiswa, praktisi, petani kakao, dan pebisnis kakao, serta pemerhati masalah kakao, karena dapat dipakai sebagai buku identifikasi penyakit kakao di lapangan maupun sebagai bahan pertimbangan dalam mengambil keputusan untuk mencegah atau mengelola penyakit tanaman kakao.&lt;/p&gt;</t>
  </si>
  <si>
    <t>089e1d38-05ba-4bae-af9d-dd61fa57456f</t>
  </si>
  <si>
    <t>Sukses Budi Daya Ikan Mas Secara Intensif</t>
  </si>
  <si>
    <t>978-979-29-5257-5</t>
  </si>
  <si>
    <t>978-623-7267-54-6</t>
  </si>
  <si>
    <t>&lt;p&gt;Ikan mas memiliki konsumen cukup besar, terutama di Jawa, Sumatra Utara, Sumatra Barat, Sumatra Selatan, dan Sulawesi Utara. Minat masyarakat terhadap ikan mas semakin meningkat seiring peningkatan konsumsi ikan yang saat ini dicanangkan pemerintah dalam rangka peningkatan konsumsi ikan oleh masyarakat. Wirausaha ikan mas semakin diminati masyarakat untuk dikembangkan dalam bentuk usaha pembenihan dan pembesaran, baik di kolam air tenang (KAT), kolam air deras (KAD), di sawah sebagai mina padi, sistem longyam maupun dalam keramba atau Keramba Jaring Apung (KJA) di waduk, sungai, dan danau.&lt;/p&gt;
 &lt;p&gt;Indonesia memiliki keanekaragaman jenis atau ras ikan mas unggulan, seperti ikan mas majalaya, punten, sinyonya, merah atau mas, taiwan, yamato, lokal, rajadamu, kumpay, kancra domas, fancy, dan koi. Pengembangan usaha budi daya ikan ini perlu didukung dengan informasi dan inovasi teknologi tepat guna hasil penelitian para pakar dan teknologi yang berkembang di lapangan. Buku ini menyajikan tema wirausaha ikan mas secara intensif, layak dimiliki oleh segenap pelaku dan pemerhati wirausaha komoditas tersebut.&lt;/p&gt;
 &lt;p&gt;&amp;nbsp;&lt;/p&gt;</t>
  </si>
  <si>
    <t>6b04f6e1-8d20-4971-86db-209ff04e1943</t>
  </si>
  <si>
    <t>Sukses Budi Daya Ikan Patin Secara Intensif</t>
  </si>
  <si>
    <t>978-979-29-5256-8</t>
  </si>
  <si>
    <t>978-623-7267-05-8</t>
  </si>
  <si>
    <t>&lt;p&gt;&amp;nbsp;&lt;/p&gt;
 &lt;p&gt;Ikan patin menjadi sangat populer karena mudah dibudidayakan, pertumbuhannya cepat, dan mudah beradaptasi dengan berbagai lingkungan, mulai dari kolam air tawar hingga Keramba Jaring Apung (KJA) di perairan umum, seperti waduk, sungai, dan danau. Keunggulan ikan patin antara lain Ukurannya besar, pertumbuhannya cepat, mampu merespons pakan buatan, dagingnya lezat, mengandung protein tinggi, dan kolesterol rendah.&lt;/p&gt;
 &lt;p&gt;Teknologi budi daya ikan patin berkembang melalui kegiatan pembenihan dan pembesaran. Di Indonesia, terdapat tiga jenis ikan patin, yaitu patin lokal atau jambal, Bangkok atau siam, dan pasupati. Ketiga jenis ikan patin tersebut mempunyai prospek yang cerah, baik untuk pasar domestik dan ekspor. Oleh sebab itu, budi daya dan pengolahan perlu lebih ditingkatkan dengan memerhatikan faktor isu pasar global dan wawasan wirausaha.&lt;/p&gt;
 &lt;p&gt;Wirausaha ikan patin diwujudkan dalam empat prinsip bisnis, yaitu berorientasi pasar (&lt;em&gt;market oriented&lt;/em&gt;) dalam prospek wirausaha komoditas, menguntungkan (&lt;em&gt;profitalitas&lt;/em&gt;) dalam perspektif analisis usaha, efisien memfokuskan fasilitas budi daya ikan yang tersedia, dan berteknologi maju untuk mengaplikasikan teknologi tepat guna mulai dari budi daya, pascapanen, hingga pengolahan hasil.&lt;/p&gt;</t>
  </si>
  <si>
    <t>3b30de50-2fc7-4052-9a41-5009c0375812</t>
  </si>
  <si>
    <t>Untung Berlipat dari Budi Daya Manggis</t>
  </si>
  <si>
    <t>M. Jawal Anwarudin Syah</t>
  </si>
  <si>
    <t>978-979-29-5939-0</t>
  </si>
  <si>
    <t>978-623-7267-07-2</t>
  </si>
  <si>
    <t>&lt;p&gt;Manggis yang dikenal sebagai &lt;strong&gt;&lt;em&gt;&amp;ldquo;Quen of Fruit&amp;rdquo; &lt;/em&gt;&lt;/strong&gt;merupakan komoditas primadona ekspor karena nilai ekspornya selama lebih dari 10 tahun terakhir selalu dapat memberikan nilai ekspor yang paling tinggi dibandingkan dengan komoditas buah-buahan lainnya. Selain sebagai buah segar, manggis dapat diolah menjadi berbagai macam produk olahan. Yang menarik&amp;nbsp; saat ini, selain pemanfaatan daging buahnya, kulit buah manggis juga sudah banyak diolah/diekstrak untuk berbagai keperluan terutama untuk kesehatan.&lt;/p&gt;
 &lt;p&gt;Buku ini mengungkap banyak hal tentang manggis, mulai dari pengenalan manggis dan kerabatnya, manfaat manggis baik tanaman maupun buahnya, budi daya dan perbenihan, sampai panen dan pemasarannya. Adanya buku ini diharapkan selain untuk menambah ilmu dan wawasan, juga dapat mendorong masyarakat terutama petani dan pelaku usaha untuk mengembangkan tanaman manggis dalam skala kebun dan komersial agar nantinya ekspor manggis bisa meningkat secara signifikan dan julukan sebagai primadona ekspor tetap dapat disandang. Pengembangan manggis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dilakukan.&lt;/p&gt;</t>
  </si>
  <si>
    <t>c59e603c-25f7-4786-b508-dfcc4141b0d3</t>
  </si>
  <si>
    <t>Have An Excellent Husband In 5 Days - Bagaimana Mengubah Sikap, Perilaku, dan Komunikasi Suami Anda dalam 5 Hari</t>
  </si>
  <si>
    <t>Dr. Kevin Leman</t>
  </si>
  <si>
    <t>978-979-29-5825-6</t>
  </si>
  <si>
    <t>978-623-7966-88-3</t>
  </si>
  <si>
    <t>&lt;p&gt;Mendapatkan suami hebat seperti yang Anda idam-idamkan dalam lima hari?&lt;/p&gt;
 &lt;p&gt;Anda mungkin bertanya-tanya, &lt;em&gt;Mungkinkah itu?Aku sudah berusaha selama bertahun-tahun dan tidak pernah bisa mengubahnya. &lt;/em&gt;Sejujurnya, itu adalah tipuan. Anda bahkan bisa mendapatkan suami baru &lt;em&gt;dalam tiga hari&lt;/em&gt; jika menjalankannya dengan benar. Lebih baik lagi, Anda tidak perlu &amp;lsquo;menukar&amp;rsquo; suami Anda dengan model yang lebih baru; yang ia perlukan hanyalah sedikit disetel. Anda bisa mengubah sikap, tingkah laku, dan komunikasi suami Anda hanya dalam 5 hari.&lt;/p&gt;
 &lt;p&gt;&amp;nbsp;&lt;/p&gt;
 &lt;p&gt;Setelah 10, 25, atau 35 tahun, pernikahan Anda bisa penuh arti, menyenangkan, dan menggairahkan seperti yang mungkin bisa Anda bayangkan.&lt;/p&gt;
 &lt;p&gt;&amp;nbsp;&lt;/p&gt;
 &lt;p&gt;&lt;em&gt;Have an Excellent Husband in Five Days&lt;/em&gt; adalah rencana permainan yang bisa Anda ikuti. Ini tidak mudah, tetapi sederhana. Perubahan dalam sikap, tingkah laku, dan komunikasi suami Anda akan membuat Anda sangat heran. Ini telah dicoba pada ribuan hubungan dengan hasil sangat baik. Bahkan tidak akan memetahkan satu pun kuku jari Anda.&lt;/p&gt;
 &lt;p&gt;&amp;nbsp;&lt;/p&gt;
 &lt;p&gt;&amp;nbsp;&lt;/p&gt;
 &lt;p&gt;&lt;strong&gt;Dr. Kevin Leman&lt;/strong&gt; adalah psikolog yang terkenal secara internasional. Ia menjadi pembicara terkemuka di radio dan televisi, telah mengajar dan menghibur pemirsa di seluruh dunia. Ia juga melayani sebagai psikolog keluarga yang memberi kontribusi untuk &lt;em&gt;Good Morning America&lt;/em&gt;. Dr. Kevin Leman, pemenang penghargaan dan penulis &lt;em&gt;A New York Times&lt;/em&gt;, telah menulis 35 buku tentang permasalahan dalam pernikahan dan keluarga, Ia juga tampil dalam tujuh seri video tentang pernikahan, menjadi orangtua, keluarga campuran, dan menjadi orangtua tunggal.&lt;/p&gt;</t>
  </si>
  <si>
    <t>9fbadc0f-cf4c-4171-98df-a8fb2e5efe21</t>
  </si>
  <si>
    <t>Komik Sains Bocah Pintar: Karena Bumi Berputar</t>
  </si>
  <si>
    <t>978-979-29-5862-1</t>
  </si>
  <si>
    <t>978-623-7230-13-7</t>
  </si>
  <si>
    <t>12.2 MB</t>
  </si>
  <si>
    <t>&lt;p&gt;Tahukah kamu bahwa bumi yang kita tempati ini berbentuk bulat pepat?Tahukah juga kamu bahwa bumi juga mempunyai bagiankhatulistiwa lebih menggembung dibandingkan daerah kutub. Bahwa bumiyang kita tempati tidak pernah diam, selalu berputar.&lt;/p&gt;
 &lt;p&gt;&amp;nbsp;&lt;/p&gt;
 &lt;p&gt;Gerakan bumiberputar pada porosnya disebut rotasi. Bumi berotasi dari barat keTimur dengan waktu tempuh 24 jam atau sehari semalam. Waktu yangdibutuhkan untuk mencapai satu kali putaran disebut kala rotasi.&lt;/p&gt;
 &lt;p&gt;&amp;nbsp;&lt;/p&gt;
 &lt;p&gt;Sumbu bumi tidak tegak lurus terhadap ekliptika, tetapi miringdengan membentuk sudut 23,5&amp;deg;terhadap matahari. Karena bumi berputarterus menerus dengan kecepatan konstan, kita tidak merasakanputarannya. Kita juga tidak merasa pusing.&lt;/p&gt;
 &lt;p&gt;Koq bisa ya? Kamu penasaran kan? Yuuk kita cari tahu lebih jauh tentang bumi kita tercinta ini.&lt;/p&gt;
 &lt;p&gt;&amp;nbsp;&lt;/p&gt;
 &lt;p&gt;Selamat Membaca...selamat menemukan banyak hal menarik tentang bumi kita.&lt;/p&gt;</t>
  </si>
  <si>
    <t>98e9d442-7464-4ffd-ad8f-035f1b3221c7</t>
  </si>
  <si>
    <t>Sweet Destiny</t>
  </si>
  <si>
    <t>Azumi Aozora</t>
  </si>
  <si>
    <t>978-979-29-5336-7</t>
  </si>
  <si>
    <t>978-623-7122-99-9</t>
  </si>
  <si>
    <t>&lt;p&gt;Mia Areta Takizawa tidak pernah menyangka akan bertemu lagi dengan Renaldi Lee, mantan-nya yang dulu meninggalkannya demi perempuan lain. Tapi anehnya, setelah 2 tahun lebih tidak bertemu, kali ini Renaldi Lee datang sebagai sosok lain, Radian Kaulitz, anak sulung presiden direktur Kaulitz.&lt;/p&gt;
 &lt;p&gt;Tidak mungkin satu orang yang sama bisa berada di dua tempat dalam waktu yang bersamaan. Apakah memang benar saat ini Renaldi sedang tidak mempermainkan Mia, seperti yang selalu Renaldi yakinkan padanya.&lt;/p&gt;
 &lt;p&gt;Renaldi Lee, saat dia tahu dan melihat, ada wanita lain beserta seorang anak perempuan di rumah ayahnya. Renaldi pun tahu, itulah alasan ayahnya mencampakkan ibunya. Demi wanita dan anak kecil itu. Baginya, ayahnya sudah mati saat umur-nya 10 tahun.&lt;/p&gt;
 &lt;p&gt;Selama 16 tahun, Radian Kaulitz menjalani hidupnya seperti robot. Ia menuruti semua keinginan ayahnya. Menjadi anak yang baik, pintar, dan penurut. Ia lulus S2 dari Cambridge University saat usianya baru 20 tahun, double degree. Dalam hidup Radian, tidak pernah ada cinta. Dunia-nya hanyalah pekerjaan, buku-buku, dan games. Berbeda dengan ayah-nya dan kembarannya yang playboy, Radian sama sekali tidak pernah memiliki pengalaman dengan perempuan.&lt;/p&gt;
 &lt;p&gt;Ketika Renaldi menjalani terapi di Jepang. Ia berkata takdir itu memang aneh, tapi setelah dipikir-pikir lagi, bukankah takdir itu manis? Sweet Destiny. Renaldi menciptakan lagu berjudul Sweet Destiny.&lt;/p&gt;
 &lt;p&gt;Dimanakah takdir cinta Mia akan berlabuh? Radian atau Renaldi?&lt;/p&gt;</t>
  </si>
  <si>
    <t>1d55e02d-22f0-45c2-ae64-e896e153e139</t>
  </si>
  <si>
    <t>Untung Selangit dari Agribisnis Kakao</t>
  </si>
  <si>
    <t>978-979-29-5146-2</t>
  </si>
  <si>
    <t>978-623-7267-04-1</t>
  </si>
  <si>
    <t>&lt;p&gt;&amp;nbsp;&lt;/p&gt;
 &lt;p&gt;Kakao merupakan komoditas andalan perkebunan yang berperan penting bagi perekonomian nasional, khususnya sebagai penyedia lapangan kerja, sumber pendapatan, sumber devisa negara, peningkatan kesejahteraan petani, mendorong pengembangan wilayah, dan sebagai agroindustri.&lt;/p&gt;
 &lt;p&gt;Indonesia merupakan negara ketiga pemasok produk kakao terbesar dunia setelah Pantai Gading dan Ghana. Sayangnya, nilai ekspor kakao masih didominasi biji kakao mentah. Oleh sebab itu, nilai tambah komoditas perlu ditingkatkan melalui penerapan inovasi teknologi tepat guna, penanganan pascapanen, dan pengolahan hasil.&lt;/p&gt;
 &lt;p&gt;Hari Kakao Indonesia yang bertajuk &amp;ldquo;Cokelatku&lt;em&gt;, &lt;/em&gt;Budayaku, Indonesiaku&amp;rdquo; dan &amp;ldquo;Gerakan Nasional Peningkatan Produksi dan Mutu Kakao (Gernas Kakao)&amp;rdquo;, mempunyai makna strategis dalam masa depan agribisnis kakao Indonesia.&lt;/p&gt;
 &lt;p&gt;Pengembangan sumber daya genetik klon kakao unggul, teknik budi daya intensif, penanganan pascapanen, pengolahan hasil, serta pemasaran yang serasi dan terpadu menjadi fokus perhatian pembahasan dalam buku ini. Keberhasilan agribisnis kakao tidak terlepas dari empat prinsip bisnis, yaitu berorientasi pasar, menguntungkan, efisien, dan berteknologi maju.&lt;/p&gt;</t>
  </si>
  <si>
    <t>872564df-022a-4514-9dd7-e223b1825a47</t>
  </si>
  <si>
    <t>Presentasi Multimedia Lebih Dahsyat dengan Microsoft PowerPoint</t>
  </si>
  <si>
    <t>978-979-29-6709-8</t>
  </si>
  <si>
    <t>978-623-01-0947-8</t>
  </si>
  <si>
    <t>&lt;p&gt;Buku ini menyajikan beberapa contoh aplikasi yang dapat digunakan sebagai bahan latihan untuk lebih memudahkan pembaca dalam memahami isi dari setiap pokok bahasanya, sehingga buku ini sangat cocok dipakai dan dimiliki sebagai buku panduan belajar membuat presentasi dengan Microsoft PowerPoint 2016.&lt;br /&gt;
 Pokok bahasan yang disajikan dalam buku Presentasi Multimedia Lebih Dahsyat dengan Microsoft PowerPoint 2016 ini meliputi:&lt;br /&gt;
 &amp;bull; Mengelola Layout dan Background Slide&lt;br /&gt;
 &amp;bull; Mengelola Teks&lt;br /&gt;
 &amp;bull; Mengelola Objek Gambar&lt;br /&gt;
 &amp;bull; Mengolah Tombol NAvigasi&lt;br /&gt;
 &amp;bull; Mengolah Animasi Presentasi&lt;br /&gt;
 &amp;bull; Mengolah Audio Presentasi&lt;br /&gt;
 &amp;bull; Mengolah Video pada Presentasi&lt;br /&gt;
 &amp;bull; Mendesain Album Foto&lt;br /&gt;
 &amp;bull; Menghubungkan Data dengan Link&lt;br /&gt;
 &amp;bull; Mengatur Tampilan Slide Slow&lt;br /&gt;
 &amp;bull; Mengatur Publish Presentasi&lt;br /&gt;
 &amp;bull; Mengatur Ekspor File&lt;br /&gt;
 &amp;bull; Member I Pasword File Presentasi&lt;br /&gt;
 &amp;bull; Menyimpan File ke Compact Disk&lt;/p&gt;</t>
  </si>
  <si>
    <t>c80eb00c-4b00-442b-8096-d5c879e134f6</t>
  </si>
  <si>
    <t>Bikin Restoran Laris Manis</t>
  </si>
  <si>
    <t>Giacinta Hanna</t>
  </si>
  <si>
    <t>978-979-29-5341-1</t>
  </si>
  <si>
    <t>978-979-29-9919-8</t>
  </si>
  <si>
    <t>&lt;p&gt;Buku ini adalah yang pertama mengulas tuntas tentang aspek pengelolaan restoran. Tidak hanya menyangkut aspek manajemen dan pemasaran, namun juga lebih teknis lagi. Seperti soal mengelola bahan baku, memilih lokasi restoran, membangun sistem penanganan pelanggan, khususnya saat ramai, menjaga higienis makanan dan alat pengolahan, dan tips membuat masakan lezat.&lt;/p&gt;
 &lt;p&gt;Barangkali ini adalah buku pertama yang blak-blakan mengulas tuntas tentang aspek pengelolaan restoran. Di samping itu, satu hal lain yang menjadi nilai lebih dari buku ini adalah tentang memodifikasi menu Barat agar sesuai lidah orang Indonesia, khususnya bagi calon pengusaha restoran yang ingin menjual makanan Eropa atau Amerika ke Indonesia.&lt;/p&gt;
 &lt;p&gt;Buku ini ditulis oleh Giacinta Hanna, pengelola situs &lt;em&gt;www.menu-sehat-hemat.blogspot.com&lt;/em&gt;, yang juga pemilik restoran dengan sejumlah gerai di daerah Bekasi. Penulis sendiri telah diundang ke berbagai instansi, seperti BPK, menjadi partner dari Astra Indonesia untuk menyediakan makanan sehat untuk karyawan, menjadi konsultan resto, dan menjadi narasumber di sejumlah media massa nasional.&lt;/p&gt;
 &lt;p&gt;Berdasarkan pengalaman dari si penulis yang kaya dan berani membagikan hal yang tabu disampaikan pemilik restoran, membuat buku ini menarik untuk disimak.&lt;/p&gt;
 &lt;p&gt;&amp;nbsp;&lt;/p&gt;
 &lt;p&gt;&amp;nbsp;&lt;/p&gt;
 &lt;p&gt;&amp;nbsp;&lt;/p&gt;</t>
  </si>
  <si>
    <t>4eab4eed-6682-4a50-a0c7-49a1d6321672</t>
  </si>
  <si>
    <t>Buku Pintar Desain Arsitektur - Ide Warna Rumah Gaya</t>
  </si>
  <si>
    <t>Anditya, S.T.</t>
  </si>
  <si>
    <t>978-979-29-5111-0</t>
  </si>
  <si>
    <t>978-979-29-9920-4</t>
  </si>
  <si>
    <t>&lt;p&gt;&amp;nbsp;&lt;/p&gt;
 &lt;p&gt;Warna merupakan bagian terpenting dalam tampilan interior maupun eksterior rumah. &amp;nbsp;Melalui pengaplikasian warna-warna tertentu, sebuah ruangan maupun fasade rumah dapat memberikan kesan tersendiri sekaligus mempercantik tampilannya. Melalui pemilihan warna yang tepat pula, rumah maupun ruangan yang semula terlihat biasa akan tampil lebih estetis. Dari warna juga dapat diketahui karakteristik pemiliknya.&lt;/p&gt;
 &lt;p&gt;Selain sebagai unsur estetis secara fisik, warna juga terbukti dapat menghadirkan &lt;em&gt;mood&lt;/em&gt; secara psikologis yang diinginkan. Dengan memilih warna yang tepat, penghuni rumah dapat menciptakan eksterior rumah yang indah dan interior berkarakter yang tenang, tenteram, cerah, dapat menjadi stimulasi pikiran dan spiritual.&lt;/p&gt;
 &lt;p&gt;Sadar akan pentingnya pewarnaan dalam sebuah hunian dan identitas karakter suatu karya arsitektur, penulis mencoba untuk menuangkan ide idenya dalam buku ini. Beragam kiat dan trik tentang pemilihan warna sekaligus eksplorasi teknik penerapannya baik pada eksterior maupun interior akan dijelaskan secara gamblang dengan bahasa yang mudah dipahami. Semua ini untuk memberikan pemahaman dan pedoman yang lengkap dan menyeluruh agar Anda semakin memahami prinsip warna, bagaimana menerapkannya dengan tepat untuk mendapatkan hasil yang memukau. Selamat membaca dan berkarya dengan warna-warni Anda!&lt;/p&gt;</t>
  </si>
  <si>
    <t>df1938a4-fc60-441b-a9ae-45d6b18012c1</t>
  </si>
  <si>
    <t>Buku Pintar Kesehatan Kucing Ras - Rahasia 33 Tahun Pengalaman Praktek Dokter Hewan</t>
  </si>
  <si>
    <t>drh. Wheindrata HS. Sp.W.</t>
  </si>
  <si>
    <t>978-979-29-5306-0</t>
  </si>
  <si>
    <t>978-623-90279-5-7</t>
  </si>
  <si>
    <t>&lt;p&gt;Kucing ras cukup digemari oleh berbagai kalangan bahkan sekarang banyak bermunculan komunitas Cat Lovers dan di berbagai daerah sering diadakan Cat show. Kucing bukan sekadar teman bermain yang menyenangkan, tetapi lebih dari itu, kucing kini telah menjadi binatang peliharaan dengan prestise tinggi.Pola dan perilakunya yang lucu membuat penggemarnya selalu ingin bermanja-manja dan menghabiskan waktu bersamanya.Oleh karena itu kesehatan kucing perlu selalu dijaga agar selalu sehat dan aktif.&lt;/p&gt;
 &lt;p&gt;&amp;nbsp;&lt;/p&gt;
 &lt;p&gt;Buku ini memaparkan secara gamblang tentang bagaimana mengenal tanda-tanda kucing sehat dan sakit; mengenal, mencegah dan mengobati berbagai penyakit kucing ras secara dini dan mudah; mengenal gejala dan mengobati kucing yang keracunan racun tikus; disertai dengan panduan general anesthesi pada kucing dan cara operasi kb pada kucing jantan &amp;amp; betina.&lt;/p&gt;
 &lt;p&gt;&amp;nbsp;&lt;/p&gt;
 &lt;p&gt;Ditulis berdasarkan pengalaman Penulis selama 33 tahun Praktek Dokter Hewandengan harapan untuk dapat melengkapi pengetahuan tambahan tentang Kesehatan Kucing Ras pada umumnya dan bagi&amp;nbsp; semua orang, serta untuk semua Penggemarnyasampai Pembiak besar (Cattery) maupun akademisi.&lt;/p&gt;
 &lt;p&gt;&amp;nbsp;&lt;/p&gt;</t>
  </si>
  <si>
    <t>366d2597-4050-4905-8319-3c006a173a35</t>
  </si>
  <si>
    <t>Cahaya di Penjuru Hati</t>
  </si>
  <si>
    <t>Alberthiene Endah</t>
  </si>
  <si>
    <t>978-979-29-6602-2</t>
  </si>
  <si>
    <t>978-623-7122-05-0</t>
  </si>
  <si>
    <t>11.7 MB</t>
  </si>
  <si>
    <t>&lt;p&gt;Gondo berada di lorong hening. Ia tak melihat ujung, tak juga melihat kebuntuan. Yang ia lihat hanyalah dinding yang menghimpit. Mengepungnya dan memberi pesan yang sangat jelas: geraknya terbatas. Ia memang masih bisa berjalan. Menapaki harapan. Melangkah lurus menyusuri lorong yang tak pernah ia tahu ujungnya. Akan tetapi ia tak bisa mengambil arah yang berbeda. Tak bisa berkelit. Tak bisa memutar. Berjalan saja ke depan, bersekutu dengan harapan. Satu-satunya yang ia yakini masih ada, kepercayaan bahwa Tuhan sedang mendengarnya.&lt;br /&gt;
 &lt;br /&gt;
 Itu yang ia rasakan ketika menatap perempuan yang paling dicintainya, Lili. Istrinya bukan lagi berupa perempuan dengan senyum penuh dan mata yang berkerjab indah. Lili tertidur. Atau lebih tepatnya tak sadarkan diri. Selang-selang medis menancap di tubuhnya. Peralatan kedokteran menghasilkan satu-satunya bunyi di ruang ICU. Selebihnya hanya bunyi napas perempuan itu. Amoniak telah meracuni tubuhnya dan mencabiknya dengan kekuatan yang tak terlihat. Seluruh organ tubuh dibuat tak berdaya. Kekuatan otak dilumat. Begitu dahsyatnya siksaan itu hingga perempuan indah yang begitu hidup itu kemudian lunglai. Tak menyentuh lagi dunia. Tidak tatapannya. Tidak kesadarannya. Ia telah sangat berjarak dengan dunia. Dokter mengatakan, istrinya koma.&lt;br /&gt;
 &lt;br /&gt;
 Gondo kini mematung. Ia dihadapkan pada kenyataan, waktunya bukan lagi sesuatu yang powerful. Waktu yang ia miliki untuk merentangkan harapan begitu lemah. Bahkan ia tak bisa banyak berbuat di tengah waktu yang sempit itu. Ia hanya bisa berharap. Dokter mengatakan sesuatu yang sangat pahit. Kemungkinan hidup istrinya tinggal beberapa persen saja. Amoniak dengan keji terus meluluhlantakkan semua oragn karena fungsi hati yang telah lumpuh. Di dalam waktu yang sempit itu satu-satunya senjata yang bisa ia kerahkan hanyalah&amp;hellip;harapan.&lt;/p&gt;</t>
  </si>
  <si>
    <t>06653ba0-dfb6-4318-9c0e-a6ab8847f03c</t>
  </si>
  <si>
    <t>Untung Berlipat dari Budi Daya Kelapa</t>
  </si>
  <si>
    <t>978-979-29-5147-9</t>
  </si>
  <si>
    <t>978-623-7267-03-4</t>
  </si>
  <si>
    <t>&lt;p&gt;&lt;em&gt;Tree of Life&lt;/em&gt; (pohon kehidupan) menunjukkan bahwa kelapa merupakan tanaman serbaguna karena setiap bagian tanamannya bermanfaat untuk kehidupan manusia sehari-hari, antara lain sebagai sumber makanan, minuman, obat-obatan, bahan bangunan dan rumah, kerajinan tangan, bahan baku industri kosmetik, sabun, dan lain-lain. Arti penting tanaman kelapa bagi kehidupan manusia tercermin dari luas pertanaman kelapa di dunia yang sekitar 11,6 juta hektar, tersebar di 86 negara, diusahakan oleh sekitar 10 juta keluarga. Di Indonesia terdapat perkebunan kelapa sekitar 3,7 juta hektar yang sebagian besar (97%) perkebunan rakyat. Nilai ekonomi, sosial dan budaya kelapa diarahkan pada pengembangan industri berbasis kelapa dalam rangka meningkatkan produksi kelapa nasional, membuka lapangan kerja dan usaha, memacu pendapatan dan kesejahteraan petani, serta mengoptimalkan pendapatan daerah atau negara.&lt;/p&gt;
 &lt;p&gt;Pengembangan industri berbasis kelapa mempunyai prospek yang baik dan menjanjikan dalam rangka pemberdayaan ekonomi rakyat. Indonesia memiliki kekayaan sumber daya lahan, sumber daya manusia, juga sumber daya genetik varietas unggul kelapa, seperti KB 1, KB 2, KB 3, KB 4, kelapa hibrida khina 1, khina 2, khina 3, khina 4, khina 5, kelapa dalam bali, tenga, palu, sawarna, mapanget, takome, banyuwangi, lubuk pakam, rennel, kima atas, kelapa genjah salak, kuning nias, kuning bali, juga varietas genjah cokelat kopyor, genjah kuning kopyor, dan genjah hijau kopyor. Komponen-komponen tersebut dibahas tuntas dalam buku &lt;em&gt;Budi Daya dan Penganekaragaman Produk Kelapa&lt;/em&gt; ini. Buku ini dapat menjadi panduan lengkap untuk meraih kejayaan kelapa nusantara, kelapa dunia. Buku ini layak dimiliki segenap pelaku dan peminat agribisnis kelapa.&lt;/p&gt;</t>
  </si>
  <si>
    <t>92165aaa-f2dc-47f8-b545-fee3422c6a17</t>
  </si>
  <si>
    <t>Busana Kantor Muslimah</t>
  </si>
  <si>
    <t>978-979-29-5108-0</t>
  </si>
  <si>
    <t>978-979-29-9921-1</t>
  </si>
  <si>
    <t>Busana</t>
  </si>
  <si>
    <t>&lt;p&gt;Bingung memilih model busan muslimah yang pantas namun tetap tampil cantik untuk dikenakan di kantor?&lt;br /&gt;
 Atau ingin membuka peluang usaha yang sangat menjanjikan keuntungan dengan tingginya kebutuhan busana muslim terutama untuk busana kantor?&lt;br /&gt;
 Untuk itu, buku ini hadir membantu anda dalam memilih dan menambah aneka ragam busana kantor muslimah disertai dengan rancangan aneka setelan busana kantor muslimah yang cantik, lengkap dengan pola agar anda mudah dalam membuatnya.&lt;/p&gt;</t>
  </si>
  <si>
    <t>42d7d229-16e0-45c5-bd16-8865accd9b4b</t>
  </si>
  <si>
    <t>Creative Top Secret - Ramuan Sukses Bisnis Kreatif Sepanjang Masa</t>
  </si>
  <si>
    <t>Cita Yustisia Serfiyani, R. Serfianto D. Purnomo &amp; Iswi Hariyani</t>
  </si>
  <si>
    <t>978-979-29-5824-9</t>
  </si>
  <si>
    <t>978-979-29-9936-5</t>
  </si>
  <si>
    <t>10.8 MB</t>
  </si>
  <si>
    <t>&lt;p&gt;Buku ini cocok dibaca oleh dosen, mahasiswa, peneliti, pengusaha, notaries, konsultan, pemilik HAKI (pencipta, innovator, pendesain), pelaku waralaba (franchisor dan franchisee) pelaku ekonomi kreatif( Artis, sutradara, produser, penyanyi, musikus, penulis, pelukis, pematung, curator, pembuat game, pembuat game, pembuat software, ahli komputer, komikus, desainer, arsitek, biro iklan, pengusaha kuliner, pegrajin, penerbiit, pengusaha percetakan, pedagang barang seni, praktisi media massa, praktisi media social, pelaku bisnis daring/online, motivator dan lain-lain) serta pejabat, legislator, penegak hukum dan mayarakt luas.&lt;/p&gt;</t>
  </si>
  <si>
    <t>3684fd31-b25c-4cd9-8135-713fa90259aa</t>
  </si>
  <si>
    <t>Dari Tanah Jadi Rumah - Panduan Tepat Membangun Rumah Idaman</t>
  </si>
  <si>
    <t>978-979-29-5856-0</t>
  </si>
  <si>
    <t>978-979-29-9937-2</t>
  </si>
  <si>
    <t>&lt;p&gt;Buku Dari Tanah Jadi Rumah ini memandu anda langkah demi langkah dalam membangun dan menghitung biaya yang dibutuhkan dalam proses pembangunan rumah. Mulai dari proses persiapan, pekerjaan galian &amp;amp; fondasi, pekerjaan dinding rumah &amp;amp; pekerjaan Finishing. Seluruh perhitungan dijabarkan secara terperinci dan dijelaskan tahap demi tahap sesuai tahapan pekerjaan.&lt;br /&gt;
 Buku ini juga dilengkapi tip mudah dalam memilih material bangunan yang baik, selain beberapa tip dalam memilih lahan serta tata cara mengurus IMB (izin Mendirikan Bangunan)&lt;/p&gt;</t>
  </si>
  <si>
    <t>087a4995-e532-4c8b-89b5-37aa9ae824ad</t>
  </si>
  <si>
    <t>Master: Materi Ringkasan Terlengkap 5 in 1 SD/Mi Kelas 4,5,6</t>
  </si>
  <si>
    <t>Agus Kamaludin</t>
  </si>
  <si>
    <t>978-979-29-5812-6</t>
  </si>
  <si>
    <t>978-623-01-3190-5</t>
  </si>
  <si>
    <t>&lt;p&gt;Buku ini merupakan sebuah terobosan baru yang dapat membuat siswa lebih cepat menguasai materi SD dalam waktu singkat.&lt;br /&gt;
 Apa saja kelebihan buku ini?&lt;br /&gt;
 &amp;bull; Ringkasan Materi Super Lengkap&lt;br /&gt;
 &amp;bull; Materi sepanjang masa yang sering muncul&lt;br /&gt;
 &amp;bull; Satu buku memuat 5 mata pelajaran]&lt;br /&gt;
 &amp;bull; Kumpulan Soal dan Poin-poin penting&lt;br /&gt;
 &amp;bull; Soal yang terupdate dan teruji&lt;/p&gt;</t>
  </si>
  <si>
    <t>199bfce0-525f-48bb-9a35-03d1720ea2dd</t>
  </si>
  <si>
    <t>Mom And Her Son - Menjadikan Anak Laki-laki Anda Pribadi yang Luar Biasa</t>
  </si>
  <si>
    <t>978-979-29-5826-3</t>
  </si>
  <si>
    <t>978-623-7966-46-3</t>
  </si>
  <si>
    <t>&lt;p&gt;&lt;em&gt;&lt;strong&gt;Orang yang paling berpengaruh dalam kehidupan anak laki-laki adalah......Anda.....ibunya.&lt;/strong&gt;&lt;/em&gt;&lt;/p&gt;
 &lt;p&gt;Kejutan ! Anak laki-laki Anda ingin menyenangkan Anda, dan ia sangat peduli dengan apa yang Anda pikirkan. Kebutuhan yang kuat itu akan ia bawa seumur hidupnya. Itu memberi Anda, banyak pengaruh atas anak Anda, Anda dapat mempersiapkan dia untuk sukses.&lt;/p&gt;
 &lt;p&gt;Dalam Mom and Her Son, Dr. Kevin Leman mengungkapkan bagaimana anda dapat meninggalkan jejak positif pada diri putra anda sejak Anda pertama kali menimangnya sampai ia kuliah. Dan kabar terbaiknya? Tidak pernah terlambat untuk memulainya. Berapapun usia putra Anda sekarang.&lt;/p&gt;
 &lt;p&gt;Melalui saran Dr. Leman, anda akan memahami putra anda dari dalam, kebenaran di balik percekcokan saudara sekandung (dan cara menanganinya), rahasia disiplin yang selalu berhasil, dan cara mengarungi masa remaja yang rentan. Anda juga akan menemukan bagaimana gaya pengasuhan Anda memengaruhi hubungan anda dengan putra anda dan bagaiman Anda dapat merespon secara sehat minatnya akan seks dan hubungan romantic yang semakin bertumbuh.&lt;/p&gt;
 &lt;p&gt;Anda dapat membuat perbedaan, karena anda Adalah orang terpenting dalam hidup putra Anda.&lt;/p&gt;
 &lt;p&gt;Bahkan seandainya ia tidak mengakuinya.&lt;/p&gt;</t>
  </si>
  <si>
    <t>b3844cae-c406-400e-9ebb-234b31cf0a6a</t>
  </si>
  <si>
    <t>NewMom 911 - Pertolongan Pertama Pada Mama Baru</t>
  </si>
  <si>
    <t>Pratiwi Utami</t>
  </si>
  <si>
    <t>978-979-29-5279-7</t>
  </si>
  <si>
    <t>978-623-01-0940-9</t>
  </si>
  <si>
    <t>&lt;p&gt;Buku ini mengusung semangat berbagi dan motivasi. All Mommies stick together dan pastinya saling mendukung. Juga ada sedikit misi edukasi. Beberapa referensi resmi dan terpercaya mengenai perawatan dan pengasuhan anak telah saya tambahkan. Tujuannya agar setiap tulisan dalam buku ini tak sekadar curhat belaka, namun juga da dukungan informasi yang benar dan dapat dijadikan rekomendasi. Secara pribadi saya ingin para ibu muda tetap rasional dan tak kenal lelah belajar mengenai perawatan dan pengasuhan buah hatinya tercinta. Tidak serta merta menyerah ketika terbentur mitos atau aturan lama.&lt;/p&gt;</t>
  </si>
  <si>
    <t>9634da3f-f1aa-4748-adee-c2675fbe5b96</t>
  </si>
  <si>
    <t>Dongeng Klasik 4 Musim Negeri Sakura - The Best Collection of Japanese Folktales</t>
  </si>
  <si>
    <t>Endah Sulistyowati</t>
  </si>
  <si>
    <t>978-979-29-6013-6</t>
  </si>
  <si>
    <t>978-623-6701-58-4</t>
  </si>
  <si>
    <t>&lt;p&gt;Jepang mengalami empat musim dalam setahun, yaitu musim dingin, musim semi, musim panas dan musim gugur, setiap musim memiliki dan tantangan yang berbeda-beda. Dalam kehidupan masyarakat Jepang. Terdapat cerita rakyat yang menggambarkan peristiwa berkaitan dengan musim-musim tersebut. Semua cerita rakyat atau dongeng terus menerus diturunkan dari generasi ke generasi, naik lisan maupun tulisan, hingga sekarang. Setiap musim memiliki ciri tersendiri dengan adat istiadat masyarakat yang juga berbeda.&lt;br /&gt;
 Cerita rakyat Jepang dalam buku ini merupakan karya-karya unggulan atau masterpiece dari berbagai sastra klasik Jepang yang sudah sangat terkenal dalam kehidupan masyarakatnya. Naskah-naskah klasik yang memuat cerita-cerita rakyat tersebut diantaranya adalah Kojiki, Otogizoushi, Konjaku Monagatarishuu, dan Nihon Shoki.&lt;br /&gt;
 Selain itu, dalam setiap pengantar pergantian musim dalam buku ini akan diawali dengan Haiku, yaitu puisi klasik Jepang yang merupakan puisi terpendek di dunia dan terdiri atas 17 suku kata dengan komposisi 5 7 5. Dalam haiku selalu ada kigo, yaitu kata yang bermuatan atau menggambarkan musim atau alam sebagai penanda waktu atau suasana ketika puisi tersebut ditulis.&lt;br /&gt;
 &amp;ldquo;Dan setiap musim akan menceritakan kisahnya sendiri-sendiri&amp;rdquo;&lt;/p&gt;</t>
  </si>
  <si>
    <t>baeee240-e34c-4572-8115-0cc952be3e4d</t>
  </si>
  <si>
    <t>Inspirasi Segar dengan Kreasi Sampah Segar Dapur</t>
  </si>
  <si>
    <t>CS Priyanti</t>
  </si>
  <si>
    <t>978-979-29-6025-9</t>
  </si>
  <si>
    <t>978-623-01-0969-0</t>
  </si>
  <si>
    <t>&lt;p&gt;Suasana di lingkungan kita terasa segarbila ada dekorasi dari tanaman segar.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yang berjudul&amp;ldquo;Inspirasi Segar dengan Kreasi Sampah Segar Daun: Step by Step Menyulap Sampah Segar Dapur Jadi Rangkaian Segar + Lengkap dengan Gambar&amp;rdquo;membuktikannya.&amp;nbsp;&lt;br /&gt;
 Apakah Anda penasaran? Selamat membuktikan.&lt;/p&gt;</t>
  </si>
  <si>
    <t>6ebe3811-4416-4bf5-a3ad-e6341789bfc6</t>
  </si>
  <si>
    <t>Sehat Tanpa Obat dengan Nanas - Seri Apotek Dapur</t>
  </si>
  <si>
    <t>Nugraheni</t>
  </si>
  <si>
    <t>978-979-29-6035-8</t>
  </si>
  <si>
    <t>978-623-7239-92-5</t>
  </si>
  <si>
    <t>&lt;p&gt;Buku ini memberikan informasi-informasi mengenai nanas dan segala sesuatu yang berhubungan dengan nanas. Walaupun nanas memiliki khasiat yang banyak, kita tetap harus berhati-hati menggunakan nanas. Hal ini karena nanas bisa memberikan efek samping yang kurang baik bagi beberapa orang.&lt;/p&gt;
 &lt;p&gt;Oleh karena itu, sebaiknya hindari menggunakan nanas secara berlebihan. Selain itu, kita juga harus hati-hati jika ingin mengonsumsi nanas mentah. Bagi seseorang yang alergi terhadap nanas dan seseorang yang menderita penyakit dan gangguan lainnya, maka sebaiknya berkonsultasi ke dokter atau ahli kesehatan sebelum menggunakan segala sesuatu yang berhubungan dengan nanas.&lt;/p&gt;
 &lt;p&gt;Semoga informasi-informasi yang terdapat di buku ini bisa bemanfaat bagi para pembaca. Dan, selamat membaca!&lt;/p&gt;</t>
  </si>
  <si>
    <t>5d46a2b2-76a5-413e-95fc-0fbeb4d3179b</t>
  </si>
  <si>
    <t>Gegembatu-Catatan Harian Guru Mengubah Membaca dan Menulis Jadi Kegemaran</t>
  </si>
  <si>
    <t>978-979-29-6933-7</t>
  </si>
  <si>
    <t>&lt;p&gt;Membaca dan menulis adalah dua dari empat ketrampilan berbahasa yang terdapat dalam kurikulum sekolah, kedua ketrampilan itu berperan penting dalam dunia pendidikan dan diperoleh ketika anak memasuki dunia pendidikan alias sekolah. sekolah adalah landasan untuk membimbing dan membina siswa agar terampil membaca dan menulis sehingga tercapai suatu tujuan pendidikan dan memberi pengetahuan dasar kepada siswa ke studi mandiri. semoga program GEGEMBATU (Gerakan Gemar Baca Tulis) yang dituangkan dalam buku ini dapat bermanfaat dan menjadi contoh bagi sekolah-sekolah sehingga terjadi budaya membaca dan menulis di setiap sekolah.&lt;/p&gt;</t>
  </si>
  <si>
    <t>88810cb8-adba-4578-9d90-432f5fda538d</t>
  </si>
  <si>
    <t>You Got Me, My Lucky Love</t>
  </si>
  <si>
    <t>Veronica Gabriella</t>
  </si>
  <si>
    <t>978-979-29-6016-7</t>
  </si>
  <si>
    <t>978-623-6844-01-4</t>
  </si>
  <si>
    <t>&lt;p&gt;Malam kian larut, mengisahkan lalu-lalang orang yang makin kalut. Kau tetap tenang dalam diammu, menikmati alunan klasik yang merangkak di dinding krem kafe. Dari bingkai kacamataku yang melirikmu dalam bisu, aku melihatmu ketika keramaian menenggelamkanku dan menyentuhmu saat sejuta alasan sudah kugenggam. Rasa itu membuncah. Matamu tetap memaku, tidak beranjak, mengisahkan beribu kisah bimbang. Dan kau menepuk pundakku pelan, memilin ujung rambutku dengan jahilnya, lalu kau berikan tatapan jenaka itu. Matamu menawariku sebongkah rasa untuk dijajaki. Tatapanmu mengajakku menimbang perasaan masing-masing, bertanya-tanya tentang harapan yang tak kunjung pasti. Lalu tanya itu menyeruak; apakah kita mampu saling mencintai lebih dari ini?&amp;nbsp;&lt;br /&gt;
 Kau tanyakan hal yang mengejutkan relung hatiku,&lt;br /&gt;
 akankah kita mampu mencintai lebih dari ini?&lt;br /&gt;
 Kau tanyakan hal yang menguji sebongkah rasa di hati masing-masing,&lt;br /&gt;
 mencintai lebih dari ini?&lt;br /&gt;
 Kau tanyakan hal yang mampu mengubah kita berdua selamanya,&lt;br /&gt;
 lebih dari ini?&lt;br /&gt;
 Kau tanyakan hal tentang kita,&lt;br /&gt;
 more than this.&lt;/p&gt;</t>
  </si>
  <si>
    <t>32857ac5-c882-4df9-8061-e059c162e4a5</t>
  </si>
  <si>
    <t>Diet Sehat dan Aman untuk Anak-Anak - #Diet Sehat untuk Obesitas #Diet Sehat untuk Kesehatan Gigi dan Mulut #Diet Sehat untuk Penderita Maag</t>
  </si>
  <si>
    <t>Eri Yanuar Akhmad B.S., S.Kep, NS</t>
  </si>
  <si>
    <t>978-979-29-5972-7</t>
  </si>
  <si>
    <t>978-623-7239-05-5</t>
  </si>
  <si>
    <t>&lt;p&gt;Hidup yang sehat dan berkualitas menjadi dambaan semua orang, begitu juga untuk buah hati Anda yang masih berusia kanak. Tetapi kegembiraan sedikit terusik ketika melihat ada yang tidak normal dengan pola pertumbuhan buah hati. Misalnya, ketika melihat si kecil yang baru berusia enam tahun, tetapi ukuran tubuhnya terlihat terlalu besar bagi anak seusianya. Tubuhnya besar dengan timbunan lemak yang bisa dijumpai di sana-sini mulai dari bawah dagu, ketiak, perut dan di bagian paha.&lt;/p&gt;
 &lt;p&gt;Ya, tak salah lagi, buah hati Anda tengah mengalami obesitas pada anak-anak -- salah satu permasalahan kesehatan yang saat ini menjadi perhatian serius di seluruh dunia. Salah satu faktor penyebabnya, gaya hidup anak masa kini yang semakin jauh dari perilaku hidup sehat. Misal, seperti kebiasaan mengkonsumsi&amp;nbsp;&lt;em&gt;junk food,&amp;nbsp;&lt;/em&gt;yakni makanan cepat saji yang kandungan garam, gula, lemak dan kalorinya tinggi tetapi kandungan gizinya sedikit.&lt;/p&gt;
 &lt;p&gt;Solusi paling ideal dan sangat disarankan oleh para ahli kesehatan di seluruh dunia adalah dengan mulai menjalankan diet sehat pada buah hati Anda. Tentu saja diet yang dijalankan adalah diet sehat khusus untuk anak-anak. Alasannya, diet sehat akan sangat efektif dan lebih tepat sasaran bila dirancang sesuai dengan kondisi fisik dah juga usia seseorang.&lt;/p&gt;
 &lt;p&gt;Buku ini memberikan penjelasan cukup lengkap perihal diet sehat yang benar dan juga sesuai untuk dijalankan pada anak-anak. Tidak hanya tentang diet untuk menurunkan berat badan, tetapi juga diet khusus bagi penderita penyakit yang sering dialami anak-anak.buku ini juga menyertakan contoh menu diet sehat untuk anak-anak yang bisa dipraktikkan untuk sehari hari.&lt;br /&gt;
 Selamat membaca dan menikmati hidup yang lebih sehat dengan bahagia.&lt;/p&gt;</t>
  </si>
  <si>
    <t>cee0f55b-180f-496e-9823-cb7667d83d65</t>
  </si>
  <si>
    <t>Kunci Sukses Memelihara Kura-kura Brazil â€“ untuk Hobbies</t>
  </si>
  <si>
    <t>Yo Hi Kuang</t>
  </si>
  <si>
    <t>978-979-29-5998-7</t>
  </si>
  <si>
    <t>978-623-90502-7-6</t>
  </si>
  <si>
    <t>&lt;p&gt;Dalam fabel (dongeng binatang), kura-kura sering digambarkan sebagai hewan yang pendiam dan lamban, namun ternyata tidak demikian dengan kura-kura brazil yang masih muda. Kura-kura tersebut merupakan hewan yang periang, suka keributan, dan jarang tidur. Kura-kura ini memang sangat menggemaskan dan lucu.&amp;nbsp;&lt;br /&gt;
 &lt;br /&gt;
 Tahukah Anda bahwa kebanyakan kura-kura brazil tersebut cepat mati, bahkan dalam jangka waktu tidak sampai 1 bulan? Salah satu penyebabnya adalah adanya perdagangan kura-kura brazil yang tidak disertakan petunjuk tentang hal-hal mendasar dalam pemeliharaan. Tentu saja, para pecinta kura-kura brazil juga tidak mendapatkan informasi yang cukup mengenai cara pemeliharaan dan perawatan kura-kura tersebut.&lt;br /&gt;
 &lt;br /&gt;
 Selain membahas tentang cara pemeliharaan, buku Kunci Sukses Memelihara Kura-kura Brazil ini juga dilengkapi dengan tanya-jawab tentang Kura-Kura Brazil, Cara Menetaskan Telur Kura-Kura, dan Tips Mengawetkan Kura-Kura yang Mati. Semoga keberadaan buku ini dapat mencegah atau setidak-tidaknya dapat mengurangi kematian prematur kura-kura brazil.&lt;/p&gt;</t>
  </si>
  <si>
    <t>af2ccaab-1393-4532-a3cc-c8b7e2155916</t>
  </si>
  <si>
    <t>Sehat Tanpa Obat dengan Si Merah Stroberi - Seri Apotek Dapur</t>
  </si>
  <si>
    <t>978-979-29-5974-1</t>
  </si>
  <si>
    <t>978-623-7239-87-1</t>
  </si>
  <si>
    <t>19.3 MB</t>
  </si>
  <si>
    <t>&lt;p&gt;Masyarakat luas lebih mengenal stroberi karena bentuk buah, rasa serta aromanya. Bentuknya lucu dan khas sehingga banyak dipakai sebagai aplikasi, bentuk bantal, tas, dan barang-barang lain di sekitar kita. Sedangkan rasa serta aromanya sering ditambahkan pada aneka makanan, kue atau perasa minuman. Buah stroberi bukan asli buah dari Indonesia, tetapi dapat dibudidayakan dataran tinggi di Indonesia dengan kondisi iklim tertentu yang menunjang.&lt;/p&gt;
 &lt;p&gt;Stroberi ternyata memberi manfaat lain untuk kesehatan dan kecantikan. Buku ini selain mengenalkan asal usul, sifat dan berbagai varietas stroberi yang ada di dunia dan di Indonesia juga menguraikan kandungan kimiawi dan kandungan nutrisi dalam stroberi untuk kesehatan dan kecantikan. Manfaat yang diperoleh bukan hanya dari daging buah segarnya saja, tetapi akar, batang, serta daunnya pun memberikan manfaat untuk kesehatan. Dari sisi kecantikan, manfaat yang diperoleh selain untuk kecantikan kulit juga untuk kecantikan rambut, terutama untuk bahan perawatan rambut.&lt;br /&gt;
 Disertai juga dengan resep-resep herbal maupun olahan yang mudah untuk dibuat sendiri. Semoga bermanfaat dan selalu sehat. Salam Sehat.&lt;/p&gt;</t>
  </si>
  <si>
    <t>bbb99ff2-aa51-4f89-971a-fb2099a0cb63</t>
  </si>
  <si>
    <t>Simpel Hidroponik - Dimana pun ... Kapan pun ... Siapa pun ... Bisa Bertanam dengan Hidroponik</t>
  </si>
  <si>
    <t>978-979-29-5996-3</t>
  </si>
  <si>
    <t>978-623-7267-00-3</t>
  </si>
  <si>
    <t>&lt;p&gt;SIMPEL HIDROPONIK&lt;br /&gt;
 &lt;br /&gt;
 Hidroponik mempunyai berbagai kelebihan apabila dibandingkan dengan bercocok tanam&amp;nbsp;&lt;br /&gt;
 sistem konvensial, antara lain adalah tidak menuntut lahan yang luas sehingga mungkin diterapkan oleh masyarakat perkotaan dengan ketersediaan lahan kosong yang terbatas; Lokasi penanaman bisa di mana saja; Pilihan jenis tanaman yang bisa ditanam sangat beragam; Tingkat pertumbuhan yang lebih cepat sehingga lebih cepat dipanen; Teknis perawatannya relatif tidak sulit sehingga bisa dipraktikkan oleh hampir semua orang.&lt;br /&gt;
 &lt;br /&gt;
 Hidroponik bisa dijadikan sebagai hobi yang mengasyikkan atau agrobisnis yang menjanjikan keuntungan dan pendapatan yang tidak sedikit. Terlebih lagi skala usahanya bisa disesuaikan dengan ketersediaan modal, lokasi atau lahan yang tersedia, dan kemampuan dalam mengelola.&lt;br /&gt;
 Sayangnya, antusias sebagian besar masyarakat sifatnya masih pada tataran &amp;ldquo;coba-coba&amp;rdquo;. Terlebih lagi, kaum awam yang minim pengetahuan mengenai seluk-beluk sistem hidroponik. Sedangkan bagi kalangan yang serius menekuni hidroponik sebagai lahan bisnis, sebagian besar masih awam mengenai sistem dan strategi pemasarannya serta belum mengerti dan sadar akan pentingnya manajemen planting atau manajemen pertanian yang terencana, terprogram, dan tercatat supaya tingkat produktivitas optimal, kontinyu atau berkesinambungan, dan pendapatan sesuai dengan target rasional yang ingin dicapai.&amp;nbsp;&lt;br /&gt;
 &lt;br /&gt;
 Buku Simple Hirdoponik ini adalah sekumpulan pengalaman penulis mengenai dunia hidroponik. Mulai dari penjelasan sekilas tentang hidroponik, pemilihan aneka media tanam, teknis penyemaian, pembuatan instalasi pengairan, dan sebagainya. Sampai ulasan beberapa persoalan di luar tataran teknis budi daya, mulai dari strategi pemasaran dan trik memenangkan persaingan pasar, hingga cara menerapkan manajemen planting yang memadai dalam budi daya tanaman sistem hidroponik.&lt;/p&gt;</t>
  </si>
  <si>
    <t>eb681bb3-b9b2-4332-ae57-2a92940d7574</t>
  </si>
  <si>
    <t>Ensiklopedia the Heritage of Batik - Identitas Pemersatu Kebanggaan Bangsa</t>
  </si>
  <si>
    <t>Yohanes Primus Supriono</t>
  </si>
  <si>
    <t>978-979-29-5891-1</t>
  </si>
  <si>
    <t>978-623-01-0899-0</t>
  </si>
  <si>
    <t>16.0 MB</t>
  </si>
  <si>
    <t>&lt;p&gt;Batik sebagai seni adiluhung telah melintasi waktu yang sangat panjang.Ia juga senantiasa berdialektika dengan perkembangan budaya masyarakat sejak zaman prasejarah hinggaera globalisasi dewasa ini.Oleh karenanya, batik terlahir sebagai salah satu identitas pemersatu Indonesia yang membanggakan.&lt;br /&gt;
 Batik yang kita kenal saat ini sebenarnya merupakan karya budaya yang bersifat inderawi, filosofis, dan spiritual sekaligus.Batik Indonesia yang kaya akan teknik, simbol, filosofi, dan budaya itu, pada 2 Oktober 2009 oleh UNESCO diakui dan ditetapkan sebagai warisan pusaka dunia. Pengakuan itu hendaklah menjadi tonggak penting untuk mengembangkan eksistensi batik di kancah internasional.&lt;br /&gt;
 Buku ini menyuguhkan bukti-bukti dan pemahaman yang menyeluruh bahwa batik memang mempunyai akar sejarah dan budaya yang kuat di Indonesia.Buku ini mengungkap sejarah dan perkembangan &amp;ldquo;batik&amp;rdquo; sejumlahnegara,serta dinamika seni dan keterampilanmembatik berbagai daerahdi Indonesia.Buku ini semakin lengkap karena menyajikan aneka ragam batik dan makna filosofi yang terkandung di dalamnya.Buku inijuga menjelaskan cara pembuatan aneka jenis batik, serta membahas berbagai tantangan dan upaya pemberdayaan industri kreatif yang sangat penting ini.&lt;br /&gt;
 Semoga upaya ini memperteguh batik sebagai identitas pemersatu bangsa sertasimbol kebudayaan yang dapat menjadi terapi sosial untuksikap dan perilaku budi pekerti luhur.&lt;/p&gt;</t>
  </si>
  <si>
    <t>9930ea04-1463-478a-860c-1eb20d045e2d</t>
  </si>
  <si>
    <t>45 Penyakit Mata - Berbagai Jenis Penyakit dan Kelainan Pada Mata</t>
  </si>
  <si>
    <t>Prieharti dan dr. Yekti Mumpuni</t>
  </si>
  <si>
    <t>978-979-29-5973-4</t>
  </si>
  <si>
    <t>978-623-90504-1-2</t>
  </si>
  <si>
    <t>19.4 MB</t>
  </si>
  <si>
    <t>&lt;p&gt;Masih banyak orang, terutama yang kondisi matanya sehat, abai menjaga dan melindungi indra sangat penting tersebut. Padahal, ketidakpedulian terhadap kesehatan mata dapat menimbulkan beragam gangguan penglihatan, kelainan dan penyakit pada mata hingga kebutaan.&lt;/p&gt;
 &lt;p&gt;Mata adalah salah satu organ vital (sangat penting) bagi manusia yang bila dibandingkan dengan indra lainnya, memberi banyak masukan informasi ke otak. Diperkirakan lebih dari setengah juta informasi pada otak, masuk melalui mata atau penglihatan.&lt;/p&gt;
 &lt;p&gt;Buku ini mengajak pembaca untuk mengenali beragam penyakit maupun kelainan yang dapat menimpa mata. Dengan memahami sejak dini diharapkan kita dapat mengambil langkah yang tepat agar kelainan atau penyakit yang dialami mata tidak berlanjut menjadi parah.&lt;/p&gt;
 &lt;p&gt;Mari kita jaga kesehatan mata kita dan selamat membaca dan memetik manfaatnya bagi kesehatan mata kita.&lt;/p&gt;</t>
  </si>
  <si>
    <t>9c6d8761-06d2-4491-9559-e12961d275d4</t>
  </si>
  <si>
    <t>Kehamilan Ektopik, Hamil di Luar Kandungan</t>
  </si>
  <si>
    <t>Viani Liwis, dr. Rena Sihpratiti, Rr. dan Permata Ilmu Jogjakarta</t>
  </si>
  <si>
    <t>978-979-29-5988-8</t>
  </si>
  <si>
    <t>978-623-6822-08-1</t>
  </si>
  <si>
    <t>&lt;p&gt;Buku ini dibuat sebagai wujud keprihatinan penulis dengan kesedihan dan kebingunan para ibu yang mengalami kehamilan diluar kandungan ini. Walau dilaporkan sebagai kejadian yang jarang namun faktanya kehamilan ini ada dan melanda beberapa dari kita. Sedapat mungkin penulils memberikan informasi yang diperlukan para ibu, keluarga teman-teman mereka yang ingin mengetahui tentang seluk-beluk kehamilan tersebut, bekerja sama dengan dr. Rena Sihpratiti, Ectopic Organization, Rumah Sakit JIH Yogyakarta, dan temen-teman yang bersedia berbagi pengalaman mereka tentang kehamilan unik ini.&lt;br /&gt;
 Selamat membaca dan salam sehat selalu.&lt;/p&gt;</t>
  </si>
  <si>
    <t>68fbc56f-a61e-4ed2-81b2-7a2454d1feef</t>
  </si>
  <si>
    <t>Ortu Cermat, Buah Hati Sehat - Buku Pintar Deteksi dan Penanganan Dini Penyakit Balita dan Anak Terpopuler</t>
  </si>
  <si>
    <t>dr. Dewi Apri P</t>
  </si>
  <si>
    <t>978-979-29-5971-0</t>
  </si>
  <si>
    <t>978-623-6822-06-7</t>
  </si>
  <si>
    <t>Kesehatan Bayi</t>
  </si>
  <si>
    <t>&lt;p&gt;Semua Orang Tua pastilah akan berbahagia apabila buah hati mereka yang masih belia bisa tumbuh sehat dan berkualitas. Sehingga mereka bisa tumbuh normal, dan bisa menikmati masa kanaknya dengan penuh bahagia dan bersemangat. Sayangnya, kebahagiaan Anda sebagai Orang Tua akan terusik ketika melihat ada tanda-tanda atau sesuatu hal diluar kewajaran yang terjadi pada buah hati Anda. Seperti, tiba-tiba si kecil yang tadi pagi masih aktif bermain bersama teman-temannya mendadak wajahnya pucat, tubuhnya panas, dan mengalami demam, kehilangan nafsu makan, tubuhnya lemas, dan setelah itu justru sering menangis.&lt;/p&gt;
 &lt;p&gt;Kondisi semacam itu tentunya membuat Anda sebagai orang tua menjadi khawatir dan takut apabila ada sesuatu penyakit atau gangguan kesehatan tertentu yang tengah menyerang dan membahayakan si anak. Sayangnya, sebagian besar dari para orang tua tidak memiliki tingkat pengetahuan yang memadai mengenai berbagai jenis gangguan kesehatan dan penyakit yang biasa menyerang anak-anak ataupun balita. Penanganan yang tidak tepat sasaran besar kemungkinan dapat menjadikan derita anak menjadi semakin parah yang tak menutup kemungkinan akan memberikan dampak kerusakan yang lebih besar terhadap kesehatan anak selanjutnya.&lt;/p&gt;
 &lt;p&gt;Buku ini berisi panduan praktis bagi para orang tua, ibu ataupun siapa saja dalam mendeteksi dan memberikan penanganan dini terhadap berbagai penyakit dan gangguan kesehatan yang biasa dan sering menyerang anak dan balita. Dengan demikian setelah membaca buku ini diharapkan para orang tua dapat memperoleh gambaran dan pengetahuan tentang penyakit dan gangguan kesehatan pada anak balita, beserta cara pencegahan dan penanganannya.&lt;/p&gt;
 &lt;p&gt;Buku ini dilengkapi dengan berbagai informasi, tip dan berbagai catatan penting lainnya yang berkaitan dengan kesehatan anak balita, seperti cara memilih makanan sehat, hingga pengaturan gizi dan asupan makanan.&lt;/p&gt;
 &lt;p&gt;Selamat membaca dan mendapatkan manfaatnya! Salam Sehat.&lt;/p&gt;</t>
  </si>
  <si>
    <t>f46727b3-f461-4907-b0e3-2ac5c3515c32</t>
  </si>
  <si>
    <t>Restrukturisasi Perusahaan dalam Perspektif Hukum Bisnis pada Berbagai Jenis Badan Usaha</t>
  </si>
  <si>
    <t>Cita Yustisia Serfiyani, R. Serfianto D. Purnomo dan Iswi Hariyani</t>
  </si>
  <si>
    <t>978-979-29-6607-7</t>
  </si>
  <si>
    <t>978-623-01-1651-3</t>
  </si>
  <si>
    <t>&lt;p&gt;&lt;strong&gt;Sinopsis&lt;/strong&gt;&lt;/p&gt;
 &lt;p&gt;Buku ini sangat cocok dibaca oleh siapa saja yang berminat mempelajari Hukum Perusahaan, seperti mahasiswa dan dosen fakultas hukum atau fakultas ekonomi, banker, notaries, hakim, kurator, likuidator, konsultan hukum, konsultan bisnis, pengusaha, eksekutif perusahaan, pengelola perusahaan terbuka dan perusahaan efek , pengelola BUMN dan BUMD, pengurus koperasi, pengurus yayasan, pelaku UMKM, pengelola perusahaan pembiayaan, pemgelola perusahaan penjaminan, pengelola perusahaan Asuransi, pengelola perusahaan patungan, pengusaha waralaba, pemilik HAKI, pejabat pemerintah pusat dan daerah, anggota DPR dan DPRD, pejabat otoritas Jasa Keuangan, pejabat Bank Indonesia, dan lain-lain.&lt;/p&gt;</t>
  </si>
  <si>
    <t>f74f6283-e6d1-4190-bb39-6b7cbda16b18</t>
  </si>
  <si>
    <t>Rumus dan Fungsi Terapan pada Microsoft Excel untuk Mengolah Data dan Laporan</t>
  </si>
  <si>
    <t>978-979-29-6631-2</t>
  </si>
  <si>
    <t>978-623-01-1512-7</t>
  </si>
  <si>
    <t>&lt;p&gt;&lt;strong&gt;Sinopsis&lt;/strong&gt;&lt;/p&gt;
 &lt;p&gt;Pokok bahasan yang disajikan dalam buku Rumus dan Fungsi Terapan Microsoft Excel untuk mengolah Data dan Laporan ini meliputi:&lt;br /&gt;
 &amp;bull; Memahami hal-hal dasar apa yang harus anda ketahui dalam penggunaan rumus dan fungsi di Microsoft Excel&lt;br /&gt;
 &amp;bull; Memahami lebih detil dan mendalam tentang tab Formulas dari Microsoft Excel.&lt;br /&gt;
 &amp;bull; Mempelajari berbagai rumus dan fungsi terapan Microsoft Excel untuk konversi-konversi data.&lt;br /&gt;
 &amp;bull; Mempelajari berbagai rumus dan fungsi terapan Microsoft Excel Kategori fungsi logika.&lt;br /&gt;
 &amp;bull; Mempelajari berbagai rumus dan fungsi terapan Microsoft Excel untuk mengolah laporan keuangan&lt;br /&gt;
 &amp;bull; Mempelajari rumus dan fungsi terapan Microsoft Excel untuk berbagai laporan yang menggunakan referensi tabel&lt;/p&gt;</t>
  </si>
  <si>
    <t>44958f3f-2caf-4c42-9c96-5a6b4a6392f5</t>
  </si>
  <si>
    <t>Seri Cerita Dongeng Dunia: Kumpulan Dongeng Negeri Cina - Kua Fu Mengejar Matahari</t>
  </si>
  <si>
    <t>Winkanda Satria Putra</t>
  </si>
  <si>
    <t>978-979-29-6138-6</t>
  </si>
  <si>
    <t>978-623-6701-14-0</t>
  </si>
  <si>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jahat.&amp;nbsp;&lt;br /&gt;
 Seri Dongeng Dunia kali ini berjudul &amp;ldquo;KUA FU MENGEJAR MATAHARI DAN KUMPULAN DONGENG NEGERI CHINA LAINNYA&amp;rdquo;. Bercerita tentang seorang Rakasa yang kuat, tetapi baik hati bernama Kua Fu. Kua Fu, demi menyelamatkan dunia dari kesombongan Matahari yang telah mengeringkan banyak sumber air dan memakan banyak korban, bertekad untuk menangkap matahari. Meski kemudian, setelah menangkapnya, Kua Fu kepanasan dan menjadi kehausan, sehingga harus mengorbankan nyawanya. Dan, setelah ia meninggal, tongkat yang menjadi senjatanya berubah menjadi pohon Pik yang tumbuh subur menaungi orang-orang dan binatang dari terik sinar matahari. Buahnya pun sangat segar dan memuaskan dahaga orang-orang yang kehausan.&amp;nbsp;&lt;br /&gt;
 Dan, masih ada 14 dongeng dari negeri China yang menarik lainnya dalam buku ini. Selamat membaca ya :)&lt;/p&gt;</t>
  </si>
  <si>
    <t>70a491ce-d090-4e92-abac-d1bd917e5c8b</t>
  </si>
  <si>
    <t>Sukses Budi Daya Pepaya California di Perkarangan dan Perkebunan</t>
  </si>
  <si>
    <t>Hieronymus Budi Susanto</t>
  </si>
  <si>
    <t>978-979-29-6165-2</t>
  </si>
  <si>
    <t>978-623-7267-51-5</t>
  </si>
  <si>
    <t>&lt;p&gt;&lt;strong&gt;Sinopsis&lt;/strong&gt;&lt;/p&gt;
 &lt;p&gt;Papaya ini termasuk berumur genjah sehingga produksinya melimpah. Dalam satu bulan bisa dipanen sampai 4 kali. Sekali panen, setiap pohon papaya California menghasilkan 10-20 buah. Sehingga setiap panen bisa mencapai 2 ton per hektar. Panen perdana berumur 7-9 bulan usia produktif sampai 4 tahun. Keunggulan lainnya adalah rasa buah manis sampai manis sekali, dan daging buah kenyal dan tebal, serta tidak cepat matang membusuk.&lt;br /&gt;
 Peluang pasar papaya California juga masih terbuka dan menguntungkan karena sebagian besar serapan pasar papaya California yang kadang permintaanya tidaj terpenuhi. Sebab, sampai hari ini ketersedian buah papaya California relative terbatas.&lt;br /&gt;
 Buku ini memberikan panduan teknis bagaimana bertanam papaya California secara benar, baik di pekarangan bagi anda yang ingin menanam sendiri di rumah maupun skala perkebunan yang sekaligus disertai gambaran berfokus pada agribisnisnya.&lt;/p&gt;</t>
  </si>
  <si>
    <t>326ccf23-8500-4d4a-83c5-92e112265d57</t>
  </si>
  <si>
    <t>Anggrek Hidroponik</t>
  </si>
  <si>
    <t>Inayat Hanoum</t>
  </si>
  <si>
    <t>978-979-29-6101-0</t>
  </si>
  <si>
    <t>978-623-7267-71-3</t>
  </si>
  <si>
    <t>&lt;p&gt;&lt;strong&gt;Sinopsis&lt;/strong&gt;&lt;/p&gt;
 &lt;p&gt;Dalam beberapa tahun terakhir, animo masyarakat terhadap hidroponik semakin hari semakin besar sehingga kalangan yang sebelumnya tidak tertarik dengan dunia bercocok tanam, kini justru menjadi berminat untuk ikut mencoba berkebun dan bercocok tanaman di rumah mereka, baik sekadar untuk hobi maupun untuk skala usaha.&lt;br /&gt;
 Anggrek merupakan salah satu tanaman hias yang dapat dibudidayakan dengan lebih baik ketika dibudidayakan secara hidroponik. Tingkat pertumbuhan lebih cepat tumbuh besar dan berbunga; kualitas bunga yang dihasilkan lebih bagus karena warna bunga lebih cerah; serta rata-rata bunga dalam satu pohon anggrek hidroponik lebih banyak. Budidaya juga bisa diterapkan di lahan yang sempit dan bisa dilakukan di mana saja&lt;br /&gt;
 Buku ini merupakan sekumpulan pengalaman dari penulis selama menekuni budi daya anggrek secara hidroponik yang ingin dibagi kepada masyarakat luas, baik untuk kalangan penghobi semata maupun untuk kalangan yang ingin serius menekuni anggrek hidroponik sebagai lini agrobisnis mereka. Mulai dari penjelasan sekilas tentang hidroponik, aneka jenis anggrek, persiapan sebelum menanam anggrek, teknis penanaman anggrek dalam instalasi hidroponik, teknis penanggulangan hama, hingga teknis dan strategi pemasaran.&lt;/p&gt;</t>
  </si>
  <si>
    <t>d0e39368-f92d-468c-aa2c-690ba06ea497</t>
  </si>
  <si>
    <t>Beauty and Slim - Ragam Jus dan Smoothie untuk Langsing yang Sehat</t>
  </si>
  <si>
    <t>Lailia Rachmani</t>
  </si>
  <si>
    <t>978-979-29-6086-0</t>
  </si>
  <si>
    <t>978-623-6822-09-8</t>
  </si>
  <si>
    <t>&lt;p&gt;&lt;strong&gt;Sinopsis&lt;/strong&gt;&lt;/p&gt;
 &lt;p&gt;Buku ini menjabarkan segala macam manfaat buah dan sayur bagi kesehatan tubuh, lenkap A sampai Z. Dengan mengetahui manfaat akibat jika anda kekurangan vitamin yang berasal dari buah dan sayur, anda tentu akan semakin terdorong mengonsumsinya untuk mencukupi kebutuhan tubuh, bukan hanya itu, buku ini juga memuat 120 resep jus dan smoothie buah, sayur, dan kombinasi keduanya-sebagai inspirasi bagi Anda yang ingin melengkapi menu harian anda dengan olahan buah dan sayur. Tentu saja, berbagai tip mengolah, mengonsumsi, dan menyimpan buah dan sayur juga ada di buku ini.&lt;br /&gt;
 Sehatkan dan langsingkan tubuh anda maupun anggota keluarga dengan jus dan smoothie buah dan sayur. Selamat membaca!&lt;/p&gt;</t>
  </si>
  <si>
    <t>33d2a7c5-57bf-4bcb-914f-25dfa0e22faf</t>
  </si>
  <si>
    <t>Kiss The Sun</t>
  </si>
  <si>
    <t>Awie Awan</t>
  </si>
  <si>
    <t>978-979-29-6108-9</t>
  </si>
  <si>
    <t>978-623-6844-03-8</t>
  </si>
  <si>
    <t>&lt;p&gt;&lt;strong&gt;Sinopsis&lt;/strong&gt;&lt;/p&gt;
 &lt;p&gt;Cherry histeris dan panik saat ia terbangun dan menemukan dirinya telah berubah menjadi seorang pria dengan tubuh kerempeng dan berwajah jelek, cherry pun meminta bantuan sahabatnya-Melly untuk mencari tahu mengapa dirinya berubah wujud dan mencari cara mengembalikan dirinya kewujud semula. Kata seorang dukun terkenal, perubahan itu terjadi karena Cherry mengeluh tidak ingin jadi perempuan. Sebuah batu gaib pun mewujudakan permintaan Cherry. Cherry dapat kembali menjadi perempuan dengan cara mendapatkan sebuah ciuman yang tulus cari pacarnya-James, seorang aktor film yang sedang naik daun, sayangnya, mereka baru saja bertengkar hebat, sehari sebelum Cherry berubah menjadi seorang pria.&lt;br /&gt;
 Cherry yang berubah namanya menjadi Gerry- berusaha keras meyakinkan James, kalu ia adalah Cherry kekasihnya. Namun usaha Cherry malah memperburuk keadaan. James malah diberitakan sebagai penyuka sesame jenis. James semakin depresi. Cherry menjadi frustasi.&lt;br /&gt;
 Akankah Gerry dapat menjadi Cherry kembali? Ataukah, Cherry dan James memang ditakdirkan untuk menjalani kehidupan mereka masing-masing? Dapatkah Cherry menerima kenyataan bahwa mungkin takdirnya untuk melanjutkan hidup dengan jati dirinya yang baru sam sekali, menjadi Gerry untuk selamanya?&lt;/p&gt;</t>
  </si>
  <si>
    <t>86c61a46-0cad-4255-a341-4992243049c0</t>
  </si>
  <si>
    <t>Rich Inc. - Setiap Orang Bisa Jadi Pengusaha</t>
  </si>
  <si>
    <t>Benny Lo</t>
  </si>
  <si>
    <t>978-979-29-2146-5</t>
  </si>
  <si>
    <t>978-623-01-0640-8</t>
  </si>
  <si>
    <t>&lt;p&gt;&lt;strong&gt;Sinopsis&lt;/strong&gt;&lt;/p&gt;
 &lt;p&gt;&amp;ldquo;Setiap orang dapat memilih untuk jadi pengusaha ketika dengan sepenuh hati bersedia mengubah dirinya menjadi sosok entrepreneurial. Buku &amp;ldquo;Setiap Orang Bisa Jadi Pengusaha&amp;rdquo; ditulis oleh Benny Lo yang telah terbukti memiliki rekam jejak sebagai sosok yang entrepreneurial. Penulis telah menuliskan untuk pembaca sebuah sari pati untuk membangun diri jadi sosok entrepreneurial dan juga memberikan contoh strategi dan kiat menarik dari entrepreneur-entrepreneur kelas dunia. Sebuah bahan bacaan yang dapat menginspirasi para pembacanya&amp;rdquo;.&lt;/p&gt;</t>
  </si>
  <si>
    <t>add09b28-1ac6-440b-8071-5700b6779ae5</t>
  </si>
  <si>
    <t>Wirausaha Ternak Kerbau Secara Intensif</t>
  </si>
  <si>
    <t>978-979-29-6109-6</t>
  </si>
  <si>
    <t>978-623-7267-01-0</t>
  </si>
  <si>
    <t>18.2 MB</t>
  </si>
  <si>
    <t>&lt;p&gt;&lt;strong&gt;Sinopsis&lt;/strong&gt;&lt;/p&gt;
 &lt;p&gt;Wirausaha ternak kerbau bukan lagi hanya hobi dan usaha sampingan, tetapi sudah menjadi bagian dari bisnis menuju industry modern hingga memerlukan dukungan inovasi dan teknologi. Wirausaha ternak kerbau secara intensif meletakkan empat prinsip bisnis, yaitu berorientasi pasar, menguntungkan, efesiensi, dan berteknologi maju.&lt;br /&gt;
 Buku ini disusun secara sederhana, sistematis, lugas, dan mudah dipahami dengan menyajikan materi potensi sumber daya ternak kerbau, prospek usaha peternakan kerbau, manfaat ternak kerbau, mengenal ternak kerbau dan pembibitan, teknik budi daya intensif, penanganan pasca panen dan analisis usaha budi daya ternak kerbau. Buku budi daya ternak kerbau secara intensif layak dimiliki para pihak yang berkepentingan sebagai salah satu referensi dalam mendukung semangat wirausaha para pelaku bisnis ternak kerbau dan mendukung percepatan swasembada daging nasional.&lt;/p&gt;</t>
  </si>
  <si>
    <t>248d09d8-a41d-4142-ba07-6a07e9872b37</t>
  </si>
  <si>
    <t>Aneka Kreasi Anyaman Rotan</t>
  </si>
  <si>
    <t>Evi Miskiyah</t>
  </si>
  <si>
    <t>978-979-29-6087-7</t>
  </si>
  <si>
    <t>978-623-01-0890-7</t>
  </si>
  <si>
    <t>&lt;p&gt;&lt;strong&gt;Sinopsis&lt;/strong&gt;&lt;/p&gt;
 &lt;p&gt;Secara umum, kreasi rotan hanya fokus pada furnitur rotan/keranjang-keranjang. Sisa-sisa bahan rotan dari pembuatan furniture yang cenderung masih banyak sebenarnya masih bisa terpakai untuk dijadikan sebagai buah tangan seperti aneka kerajinan sandal, tas dan souvenir lainnya; daripda terbuang.&lt;br /&gt;
 Buku ini memaparkan secara jelas langkah-langkah pembuatan aneka kreasi anyaman rotan seperti sandal untuk menambah koleksi kerajinan tangan anda. Untuk lebih memudahkan memahami cara pembuatannya, buku ini dilengkapi video pembuatan dari awal hingga menjadi produk jadi siap jual, juga diinformasikan lengkap tempat untuk mendapatkan bahan dan alternative bahan&lt;br /&gt;
 Inovasi ini dapat dijadikan peluang untuk memulai bisnis. Tak ada alas an lagi untuk menunda bisnis ini.&lt;/p&gt;</t>
  </si>
  <si>
    <t>4ca3e6c5-0476-4acd-b2ba-e60bd3f8450a</t>
  </si>
  <si>
    <t>Aneka Kreasi Pola Rajut</t>
  </si>
  <si>
    <t>Marvelly Marta Widada</t>
  </si>
  <si>
    <t>978-979-29-6075-4</t>
  </si>
  <si>
    <t>978-979-29-9915-0</t>
  </si>
  <si>
    <t>14.3 MB</t>
  </si>
  <si>
    <t>&lt;p&gt;&lt;strong&gt;Sinopsis&lt;/strong&gt;&lt;/p&gt;
 &lt;p&gt;Merajut kini telah digemari mulai kalangan remaja hingga dewasa. Seni mengait benang ini begitu digemari, selain karena mudah dipelajari juga dapat menghasilkan banyak barang yang banyak digunakan dalam kehidupan sehari-hari seperti tas, dompet, perlengkapan bayi, dan lain-lain.&lt;br /&gt;
 &lt;br /&gt;
 Aneka Kreasi Pola Rajut ini berisi aneka kreasi rajutan yang sangat mudah dipraktikkan, khususnya bagi pemula. Buku ini mengajarkan cara mudah belajar merajut dan hal-hal dasar tentang merajut. Lengkap dengan polanya.&lt;/p&gt;</t>
  </si>
  <si>
    <t>124adc14-53cc-4429-b2d2-d4b7ca04ea0a</t>
  </si>
  <si>
    <t>Ayahku Seorang Pahlawan dan 22 Cerita Pendek Menarik Lainnya</t>
  </si>
  <si>
    <t>Purwandi</t>
  </si>
  <si>
    <t>978-979-29-6014-3</t>
  </si>
  <si>
    <t>978-623-6701-18-8</t>
  </si>
  <si>
    <t>&lt;p&gt;&lt;strong&gt;Sinopsis&lt;/strong&gt;&lt;/p&gt;
 &lt;p&gt;&amp;ldquo;itu, sih, bagimu, Bob, bagi anak lain? Pasti mereka akan meledekku, di depan mata mereka profesi satpam itu bukan pekerjaan yang dibanggakan, &amp;ldquo;(Ayahku Seorang Pahlawan)&lt;br /&gt;
 &amp;ldquo;Nenek itu telah meninggal, Bu&amp;rdquo;, &amp;ldquo;Dinda memeluk ibu dengan bahu berguncang karena menahan tangis, &amp;ldquo; ini salah Dinda, Bu. Dinda terlambat menolong nenek itu, Kalau saja Dinda lebih cepat memberikan makanan dan minuman, nenek itu mungkin nggak meninggal&amp;rdquo; (Nenek Renta di Pojok Toko)&lt;br /&gt;
 Meski saying pada Nino, Ia merasa malu bila sampai teman-teman di sekolah tahu kekurangan adiknya itu. Ia khawatir dan takut jika nanti teman-temannya mengejek dan mengolok-olok Nino setelah melihatnya langsung (Penyesalan Nana)&lt;br /&gt;
 Pernahkah kamu merasa rendah diri karena pekerjaan ayah atau ibu? Pernahkah kamu menemukan dompet yang tergeletak bagitu saja di suatu tempat. Kemudian berpikir sebaiknya dikembalikan atau tidak? Atau pernahkah kamu bersungut-sungut ketika dimintai tolong oleh orang tua? Ayahku Seorang Pahlawan merupakan kumpulan cerpen yang mengangkat 22 kisah dengan cerita yang tak jauh dari kehidupan sehari hari. Kumpulan Cerpen ini mengajarkanmu untuk selalu bersyukur , bertindak jujur, jangan menyerah, serta masih banyak lagi pesan moral yang bisa dipetik.&lt;/p&gt;</t>
  </si>
  <si>
    <t>5cd9e844-5f65-4ed7-95e0-5b4bd5b9634e</t>
  </si>
  <si>
    <t>El Dorado</t>
  </si>
  <si>
    <t>Chindy Anindya</t>
  </si>
  <si>
    <t>978-979-26-6063-1</t>
  </si>
  <si>
    <t>978-623-7122-97-5</t>
  </si>
  <si>
    <t>&lt;p&gt;&lt;strong&gt;Sinopsis&lt;/strong&gt;&lt;/p&gt;
 &lt;p&gt;Oh Sehun yang selalu kesepian tak pernah menyangka bahwa keluarganya terbunuh tepat setelah ia mendapatkan jantung baru. Ia berlari dan menemukan kehidupan barunya sebagai Kim Sehun. Kim Sehun sangat ceria dan mudah bergaul dengan semua orang, termasuk Chanyeol dan Yerim yang pada akhirnya turut ambil bagian dalam hidupnya yang sebelumnya kelam.&lt;br /&gt;
 Park Chanyeol adalah orang yang selalu merasa beruntung karena memiliki seorang sahabat seperti Sehun. Namun, kehidupannya seakan runtuh saat mengetahui kenyataan bahwa ayahnya adalah seorang pembunuh. Sekuat tenaga ia ingin menutupi hal itu dari siapa pun.&lt;br /&gt;
 Kim Yerim, gadis yang selalu saja melakukan taruhan-taruhan aneh dengan Sehun. Tanpa sadar, ia sudah terjerat pada Sehun. Namun, banyak keputusan sulit yang harus diambilnya setelah tahu bahwa Sehun memiliki penyakit jantung yang ia sendiri pun tak yakin bisa sembuh.&amp;nbsp;&lt;br /&gt;
 Apakah Sehun akan tetap bertahan selamanya dengan jantung barunya? Apakah Chanyeol mampu menyembunyikan identitas ayahnya? Dan apakah Kim Yerim dan Sehun bisa bertahan dalam keadaan yang membuat mereka berdua tersakiti?&lt;/p&gt;</t>
  </si>
  <si>
    <t>e5b1ec90-34a5-4569-957f-e5ff8336c4ba</t>
  </si>
  <si>
    <t>Deteksi: Osteoarthritis Vs Osteoporosis - Perbedaan, Seluk Beluk dan Penanganannya</t>
  </si>
  <si>
    <t>978-979-29-6122-5</t>
  </si>
  <si>
    <t>978-623-7239-07-9</t>
  </si>
  <si>
    <t>&lt;p&gt;Tindakan preventif (bersifat mencegah) dan promotif, saat ini perlu dipertimbangkan dengan lebih serius dikarenakan terutama lebih baik mencegah agar tidak jatuh sakit, daripada bila terlanjur sakit biaya yang dikeluarkan akan lebih banyak. Sebagian besar masyarakat mungkin juga belum banyak yang mengetahui bahwa sakit itu bisa dicegah. Bahwa beranjak tua tidak otomatis akan menjadi penyakitan. Bahwa kesehatan dapat diraih melalui pemilihan menu yang sesuai dengan kebutuhan tubuh dan bukan sesuai keinginan. Bahwa untuk olahraga ringan seperti jalan kaki dapat menjaga kebugaran dan kesehatan tubuh.&lt;br /&gt;
 Sebagai bagian dari upaya preventif dan promotif untuk mencegah sakit itulah buku ini hadir ke hadapan pembaca. Kehadiran buku ini semoga dapat membuat seluruh masyarakat tercerahkan dan menjadi pribadi yang terhindar dari penyakit. Terutama jenis penyakit seperti osteoartritis dan osteoporosis.&lt;br /&gt;
 Banyak orang rancu akan osteoartritis dengan osteoporosis. Padahal, mekanisme yang menyebabkan osteoartritis sangat berbeda dengan osteoporosis, meskipun sama-sama merupakan penyakit menahun dan sama-sama lebih sering dijumpai pada perempuan usia lebih dari 50 tahun. Melalui buku ini, pembaca akan memperoleh pengetahuan tentang osteoartritis dan osteoporosis mulai dari penyebab, penanganan, pencegahan, dan latihan fisik serta kiat hidup berdampingan dengan penyakit tersebut.&lt;br /&gt;
 Selamat membaca dan semoga bermanfaat.&lt;/p&gt;</t>
  </si>
  <si>
    <t>44cba87e-f391-4732-9ed3-24851e6c0f12</t>
  </si>
  <si>
    <t>Seri Herbal Nusantara: Herbal Bali â€“ Khasiat dan Ramuan Tradisional Asli dari Bali Penumpas Segala Penyakit Mematikan</t>
  </si>
  <si>
    <t>Ibunda Suparni dan Ari Wulandari</t>
  </si>
  <si>
    <t>978-979-29-6083-9</t>
  </si>
  <si>
    <t>978-623-7239-96-3</t>
  </si>
  <si>
    <t>14.2 MB</t>
  </si>
  <si>
    <t>&lt;p&gt;&lt;strong&gt;Sinopsis&lt;/strong&gt;&lt;/p&gt;
 &lt;p&gt;Bali jauh lebih dikenal daripada Indonesia. Pesona wisata alam dengan pantai-pantai yang memikat. Budayanya yang khas dan unik dengan tradisi Hindu Bali yang hingga sekarang masih lestari. MenjadikanBali tempat wisata yang selalu menjadi tujuan saat liburan tiba. Bali merupakan salah satu ikon pariwisata Indonesia yang sudah mendunia.&lt;br /&gt;
 Bali menyimpan tradisi pengobatan herbal yang tak kalah terkenalnya. Bali identik dengan beragam pengobatan alami tradisional yang dikenal luas oleh masyarakatnya. Penting mengetahui lebih jauh ramuan-ramuan herbal dari tanaman-tanaman obat yang dikenal populer sebagai tanaman obat asli Bali.&amp;nbsp;&lt;br /&gt;
 Pengobatan tradisional yang biasa dilakukan di Bali ini memang belum &amp;ldquo;distandarisasi&amp;rdquo; secara nasional, tetapi umumnya dikenali masyarakat di Bali sebagai bentuk-bentuk pengobatan. Beberapa nama tanaman sengaja tetap ditulis dalam nama lokalnya karena memang tidak populer dalam bahasa Indonesia.&amp;nbsp;&lt;br /&gt;
 Meskipun sekarang ini dengan berbagai kemajuan medis yang juga merambah lingkungan masyarakat Bali, sebagian besar masyarakat Bali masih menggunakan pengobatan Hal ini karena pengobatan tradisional lebih dekat dengan diri mereka, bahkan tanpa seorang &amp;ldquo;pengobat&amp;rdquo; pun mereka bisa meracik obat tersebut secara mudah dan murah. Bahan-bahannya sudah ada di lingkungan sekitar mereka dan mereka pun bisa membuatnya sendiri dengan mudah.&lt;br /&gt;
 Selamat membaca dan semoga bermanfaat.&lt;/p&gt;</t>
  </si>
  <si>
    <t>bb7f8afb-775b-41f8-aaca-452477923141</t>
  </si>
  <si>
    <t>First Aid - Pertolongan Pertama Sebelum ke Dokter</t>
  </si>
  <si>
    <t>GMedia</t>
  </si>
  <si>
    <t>978-979-29-5100-4</t>
  </si>
  <si>
    <t>978-623-90504-2-9</t>
  </si>
  <si>
    <t>&lt;p&gt;JANGAN remehkan pertolongan pertama. Artinya, pertolongan pertama sangat dibutuhkan untuk kondisi darurat. Selain itu, juga bisa menolong jiwa seseorang.&lt;br /&gt;
 Karena itu, tidak ada salahnya mempelajari pertolongan pertama tersebut. Keadaan yang darurat bukan lagi menjadi satu hal yang aneh. Tetapi sayangnya, keadaan tersebut justru terkadang menjadi tontonan bagi mereka yang tidak tahu harus berbuat apa. Karena itu, penting sekali bagi setiap orang untuk mempelajari pemberian pertolongan pertama karena bisa sangat berarti untuk keselamatan nyawa seseorang.&lt;br /&gt;
 Saat seseorang mengalami kecelakaan atau sakit yang tiba-tiba, maka yang dibutuhkan ialah pertolongan pertama kepada orang yang mendapat kecelakaan sebelum mendapatkan pertolongan dari tenaga medis. Pertolongan pertama pada kecelakaan (P3K) juga merupakan usaha untuk menyelamatkan nyawa mereka yang harus mendapat pertolongan. Tak hanya pada kasus kecelakaan, pada suatu kondisi dimana seseorang mengalami serangan sakit yang mendadak seperti stroke maupun jantung, sebaiknya kita tahu dengan pasti bagaimana menanganinya pertama kali sebelum dibawa ke dokter guna meminimalisir resiko kematian.&lt;br /&gt;
 Pertolongan pertama hendaknya diajarkan pada siapa saja, diketahui oleh semua orang, untuk menyelamatkan sebuah nyawa yang berharga.&lt;/p&gt;</t>
  </si>
  <si>
    <t>f8917d7e-9963-4461-aefe-a8267cdf01ea</t>
  </si>
  <si>
    <t>Seri Cerita Dongeng Dunia: Kumpulan Dongeng Negeri Italia</t>
  </si>
  <si>
    <t>978-979-29-6118-8</t>
  </si>
  <si>
    <t>978-623-6701-12-6</t>
  </si>
  <si>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Italia;&lt;br /&gt;
 Putri Porziella Dan Tujuh Raksasa Baik Hati&amp;rdquo;. Bercerita tentang seorang putri raja bernama Porziella yang cantik dan baik hati. Sayang, ayahnya sang Raja kurang bijaksana. Karena ketidakbijaksanaan sang Raja, Putri Porziella harus menikah dengan raksasa buruk rupa dan jahat. Sejak itu, sang Putri tidak pernah lagi tersenyum. Hingga suatu saat, Putri Porzeilla bertemu dan menolong seorang nenek yang memiliki 7 anak raksasa yang baik hati. Dan, ketujuh raksasa ini berjanji akan menolong sang Putri. Apakah Putri Porziella akhirnya bisa terbebas dari raksasa buruk rupa dan jahat? Penasaran...??? :-)&lt;br /&gt;
 &lt;br /&gt;
 Dan, masih ada 12 dongeng dari negeri Italia yang menarik lainnya dalam buku ini. Selamat membaca ya :)&lt;/p&gt;
 &lt;p&gt;&lt;strong&gt;Komentar Anda&lt;/strong&gt;&lt;/p&gt;</t>
  </si>
  <si>
    <t>77341878-d0ca-4053-a6ce-076a982e6afb</t>
  </si>
  <si>
    <t>Love Your Body - Love Your Life</t>
  </si>
  <si>
    <t>Konstantinus &amp; Yere Agusto</t>
  </si>
  <si>
    <t>978-979-29-6072-3</t>
  </si>
  <si>
    <t>978-623-6822-13-5</t>
  </si>
  <si>
    <t>14.4 MB</t>
  </si>
  <si>
    <t>&lt;p&gt;&lt;strong&gt;Sinopsis&lt;/strong&gt;&lt;/p&gt;
 &lt;p&gt;Manusia bekerja seumur hidupnya mencari nafkah utamanya untuk makanan. Kenapa di akhir usia makanan malah menjadi momok dan bukan sesuatu yang bisa kita nikmati?&lt;/p&gt;
 &lt;p&gt;Tanpa disadari kebanyakan manusia membawa bom waktu di dalam tubuhnya! Sewaktu waktu bisa mengakhiri hidupnya, disaat yang tak terduga. Bom itu menjadi hantu yang terus membayangi hingga akhir usia. Adakah solusi untuk itu? Komik ini bisa menyelamatkan hidup anda di dunia!&lt;/p&gt;</t>
  </si>
  <si>
    <t>3f97643b-a039-43e6-bb83-970fdcf60b9b</t>
  </si>
  <si>
    <t>Sehat dan Bugar untuk Pria - Panduan Nutrisi untuk Pria</t>
  </si>
  <si>
    <t>978-979-29-6091-4</t>
  </si>
  <si>
    <t>978-623-90504-5-0</t>
  </si>
  <si>
    <t>Pengetahuan Kesehatan</t>
  </si>
  <si>
    <t>&lt;p&gt;&lt;strong&gt;Sinopsis&lt;/strong&gt;&lt;/p&gt;
 &lt;p&gt;SINOPSIS SEHAT DAN BUGAR UNTUK PRIA&lt;br /&gt;
 &lt;br /&gt;
 Saya merekomendasikan buku ini untuk Anda baca, isinya sederhana tetapi tidak kehilangan bobot ilmiahnya. Penuh dengan saran kesehatan yang bisa anda praktekkan, sehingga saya yakin anda akan cepat memperoleh banyak hal positif di dalam hidup anda. Bab demi bab ditulis dengan sangat jelas, disertai dengan foto makanan dan minuman dengan warna yang bagus sehingga saya yakin anda tidak bosan. Yohanes Sunardi adalah salah satu mahasiswa terbaik yang pernah saya bimbing, kecintaan akan makanan dan minuman sehat memang layak diacungi jempol&amp;hellip;.sekali lagi saran saya buat anda, beli dan baca dan lakukan apa yang tertera di dalam buku ini. Selamat hidup sehat.&lt;/p&gt;
 &lt;p&gt;Ir. BambangSigitSucahyo, MP.&lt;br /&gt;
 Ahli pangan &amp;amp; Peneliti Gizi universitas DR Soetomo Surabaya&lt;br /&gt;
 &lt;br /&gt;
 &lt;br /&gt;
 &amp;ldquo;...Buku ke 12 yang ditulis ini sangat menarik, karena tidak banyak buku yang membahas kesehatan pria secara detail. Buku ini sudah saya tunggu dan sekarang sudah jadi. Isinya sangat membantu saya sebagai pria yang fokus terhadap hidup sehat dan saya yakin akan menyadarkan banyak para pria betapa pentingnya hidup sehat. Yang menarik, buku ini juga disertai dengan PANDUAN FITNES DAN KAMUS MAKANAN. Ayo cepat dapatkan dan saya yakin, ini pasti akan menjadi salah satu koleksi buku terbaik anda. Salam sehat dan mboiz.&amp;rdquo;&lt;/p&gt;
 &lt;p&gt;David Hardjo, S.H., M.H., M.Kn.&lt;br /&gt;
 Praktisi hukum dan pengamat hukum&lt;br /&gt;
 &lt;br /&gt;
 &lt;br /&gt;
 &lt;br /&gt;
 &amp;ldquo;...Buku sehat dan bugar untuk pria ini membahas banyak informasi yang memang dibutuhkan oleh para pria. Isinya sederhana, dan sangat mudah untuk saya praktekkan. Saya sarankan anda dapat segera memilikinya. Karena sehat itu murah, tetapi sakit itu mahal. Selamat hidup sehat.&amp;rdquo;&lt;/p&gt;
 &lt;p&gt;Paulus Ang&lt;br /&gt;
 Pengusaha jasa Terapi kesehatan dan distributor minuman kesehatan&lt;br /&gt;
 &lt;br /&gt;
 &lt;br /&gt;
 Berkali kali saya selalu membaca buku karangan Yohanes Sunardi, tetapi yang kali ini beda. Buku ini membahas tentang anda dan saya sebagai pria yang memang harus hidup sehat. Sebagai pria yang mencari nafkah untuk keluarga memang kita harus sehat. Lebih naik mencegah sakit dari pada mengobati. Selain biaya mahal, ada juga rasa sakit yang harus diderita. Buku ini dengan sederhana tetapi lugas memberikan saran yang informatif dan update. Bahasanya mudah dicerna tetapi tidak kehilangan informasi ilmiah yang ada didalamnya. Buku ini penting buat anda pria ataupun untuk para anda wanita yang mencintai pria.&lt;/p&gt;
 &lt;p&gt;Dr. Gideon Oktavianus,&lt;br /&gt;
 Pemerhati kesehatan dan praktisi&lt;/p&gt;</t>
  </si>
  <si>
    <t>709fdd8a-daf2-4fd3-a573-be0728cf58a5</t>
  </si>
  <si>
    <t>Sehat dan Cerdas untuk Remaja - Panduan Nutrisi Otak dan Tubuh Ideal untuk Remaja</t>
  </si>
  <si>
    <t>978-979-29-6090-7</t>
  </si>
  <si>
    <t>978-623-6822-02-9</t>
  </si>
  <si>
    <t>&lt;p&gt;SINOPSIS SEHAT &amp;amp; CERDAS UNTUK REMAJA&lt;/p&gt;
 &lt;p&gt;&lt;br /&gt;
 &amp;ldquo;...Memberi asupan nutrisi yang berkualitas saat sarapan dan makan malam ketika di rumah mempengaruhi kualitas fisik terutama otak mereka. Buku Yohanes Sunardi &amp;ldquo;sehat dan Remaja&amp;rdquo; dalam salah satu babnya membahas tentang nutrisi untuk otak remaja. Menurut saya ini buku yang wajib dibaca orang tua murid yang ingin remajanya maksimal .&amp;rdquo;&lt;/p&gt;
 &lt;p&gt;Sumianto,&lt;br /&gt;
 Direksi Merlion International School&lt;/p&gt;
 &lt;p&gt;&lt;br /&gt;
 &amp;ldquo;Sebagai seorang dokter saya tahu dengan pasti bahwa remaja bukan orang dewasa. ...Ada banyak perkembangan hormon dan banyak hal lain yang harus kita kawal bersama. ...Saya sadar dan tahu bahwa tidak semua orang tua belajar nutrisi di kelas perguruan tinggi. Solusi ini terpecahkan saat sahabat saya Yohanes Sunardi menulis buku sehat dan cerdas untuk remaja kita. Bahasa sederhana yang memang dikhususkan untuk kita semua tidak mengurangi bobot ilmiah didalamnya. Menurut saya, anda, para orang tua harus membaca buku ini karena buku ini dirancang untuk mudah dipraktekkan.&amp;rdquo;&lt;/p&gt;
 &lt;p&gt;Dr. Angelia lie,&lt;br /&gt;
 Pengamat Kesehatan Dan Praktisi Kesehatan&lt;/p&gt;
 &lt;p&gt;Saya sebagai peneliti gizi sering membaca buku ilmiah, tetapi saya tahu untuk memahaminya dibutuhkan tingkat pendidikan cukup tinggi untuk bisa menyerap intinya. Hal inilah yang terjadi di masyarakat sehingga hak hidup sehat hanya milik orang pandai. Senior saya Yohanes Sunardi membuat buku ini bisa dibaca oleh siapapun tanpa harus mempunyai pendidikan yang tinggi, sehingga semua remaja mempunyai hak hidup sehat yang sama. Gambar-gambar yang mendukung pengertian adalah gaya khas senior saya ini, sehingga saya jaminan dan tidak akan bosan. Ditulis dengan teliti seperti buku kuliah tetapi mudah dimengerti seperti membaca koran, Sungguh ini buku wajib anda baca!!!!&lt;br /&gt;
 &lt;br /&gt;
 Ilham Prayogo, S.Tp.,&lt;br /&gt;
 Peneliti Gizi&lt;/p&gt;
 &lt;p&gt;&amp;nbsp;&lt;/p&gt;
 &lt;p&gt;&lt;br /&gt;
 &amp;ldquo;...Yohanes Sunardi yang tergabung dengan saya di &amp;ldquo;Keluarga Indonesia Berbahgia&amp;rdquo; telah menulis puluhan buku tentang kesehatan. Di buku &amp;ldquo;sehat dan remaja&amp;rdquo; ini beliau menuntun dan mendidik kita bagaimana nutrisi yang baik untuk remaja kita. Betapa beruntungnya kita, hanya membaca dan mempraktekkan kita mendapat hasil instan tanpa harus bersekolah diperguruan tinggi seperti yang beliau jalani, karena itu sangatlah bijak kalau kita membeli, membaca dan mempraktekkan apa yang tertulis didalamnya.&amp;rdquo;&lt;/p&gt;
 &lt;p&gt;Djarot Wijanarko,&lt;br /&gt;
 Motivator Keluarga &amp;amp; Direktur Happy Holy Kids Dan Motivator Anak&lt;/p&gt;</t>
  </si>
  <si>
    <t>72a6e4ff-c87b-49e6-9afd-b4d473d3ef0c</t>
  </si>
  <si>
    <t>Sehat Tanpa Obat dengan Manggis - Seri Apotek Dapur</t>
  </si>
  <si>
    <t>978-979-29-6082-2</t>
  </si>
  <si>
    <t>978-623-7239-91-8</t>
  </si>
  <si>
    <t>&lt;p&gt;Buku ini berisi berbagai manfaat dan hal-hal penting yang berkaitan dengan buah manggis, terutama kandungan dan manfaatnya untuk kesehatan. Di dalamnya juga disertai resep-resep ramuan tradisional berbahan dasar manggis.&amp;nbsp;&lt;br /&gt;
 Pada prinsipnya, buah manggis aman dikonsumsi sehari-hari dan tidak memiliki efek samping. Namun, bila Anda menggunakan ramuan berbahan dasar manggis sebagai sarana pengobatan herbal, sebaiknya mengonsultasikan diri dengan dokter lebih dahulu, terutama bagi mereka yang memiliki berbagai jenis penyakit yang berbeda penanganannya. Secara umum, penggunaan manggis tidak akan memberikan efek samping; tetapi penggunaan manggis dengan obat-obatan modern bisa saja memiliki dampak buruk atau memperparah penyakit tertentu. Hal ini untuk mencegah berbagai dampak buruk yang tidak diinginkan.&lt;br /&gt;
 Semoga isi buku ini menambah wawasan kita akan manfaat dan khasiat buah manggis untuk kesehatan. Selain itu, kita juga dapat menggunakannya sebagai sarana mengenali buah-buahan berjenis obat di sekitar kita. Selamat membaca.&lt;/p&gt;</t>
  </si>
  <si>
    <t>9a21095f-6124-428b-aefe-985cbca58495</t>
  </si>
  <si>
    <t>Sehat Tanpa Obat dengan Seledri - Seri Apotik Dapur</t>
  </si>
  <si>
    <t>Sri Rahayu</t>
  </si>
  <si>
    <t>978-979-29-6024-2</t>
  </si>
  <si>
    <t>978-623-7239-89-5</t>
  </si>
  <si>
    <t>&lt;p&gt;Banyak sekali tumbuhan di sekitar kita yang berkhasiat obat. Namun, masih banyak orang yang belum mengenalnya. Salah satu dari tanaman disekitar kita yang memiliki khasiat obat adalah seledri. Seledri merupakan tanaman yang sering kita jumpai. Setiap hari kita akan mudah untuk mendapatkannya. Selain baunya yang khas dapat melezatkan berbagai makanan, kandungan zat yang terdapat didalamnya juga terbukti dapat menyembuhkan berbagai penyakit dan bisa digunakan untuk kecantikan.&lt;/p&gt;
 &lt;p&gt;Manfaat seledri bagi kesehatan, dapat menyembuhkan berbagai macam penyakit diantaranya: hipertensi, asam urat, rematik, urin keruh, batuk, panas, migrain, osteoporosis, mata kering, dan masih banyak lagi. Sedangkan manfaat seledri untuk kecantikan, diantaranya untuk menyuburkan rambut, mengatasi rambut rontok, meluruskan rambut, hingga mencegah keriput di wajah&lt;/p&gt;
 &lt;p&gt;Buku ini bermanfaat sebagai pengetahuan alternatif untuk menciptakan pola hidup sehat melalui pemanfaatan tanaman herbal.&lt;/p&gt;
 &lt;p&gt;&amp;nbsp;&lt;/p&gt;
 &lt;p&gt;Selamat membaca dan memetik manfaatnya.&lt;/p&gt;</t>
  </si>
  <si>
    <t>c9f93816-8049-49e0-9d04-4d74b485960a</t>
  </si>
  <si>
    <t>Sehat Tanpa Obat dengan Tomat - Seri Apotek Dapur</t>
  </si>
  <si>
    <t>Hamidah Jauhary</t>
  </si>
  <si>
    <t>978-979-29-6077-8</t>
  </si>
  <si>
    <t>978-623-7239-88-8</t>
  </si>
  <si>
    <t>15.6 MB</t>
  </si>
  <si>
    <t>&lt;p&gt;Semua orang pasti tahu tomat. Tanaman ini cukup populer di Indonesia. Ada yang menyebutnya sebagai sayur, ada pula yang menyebutnya buah. Namun, hal ini tak menyurutkan daya tarik orang terhadap tanaman satu ini. Banyak yang menjadikannya sebagai makanan juga bahan pelengkap saat memasak. Tak sedikit pula yang mengonsumsinya dengan cara menjadikannya minuman olahan terlebih dahulu.&lt;br /&gt;
 Akan tetapi, tak banyak yang tahu manfaat yang terkandung dalam tomat. Banyak yang menjadikannya sebagai bahan pelengkap masakan hanya karena rasanya yang segar. Tak banyak yang benar-benar memanfaatkan tomat dengan optimal sesuai khasiat yang dikandungnya.&lt;br /&gt;
 Dalam buku ini, tersedia penjelasan lengkap mengenai nutrisi serta manfaat dari tomat. Bukan hanya itu, cara pengolahan tomat agar bisa bermanfaat bagi kesehatan tubuh serta kecantikan pun dibahas di buku ini. Semoga informasi yang tersedia dalam buku ini dapat bermanfaat bagi banyak orang, khususnya para wanita yang ingin merasakan manfaat tomat bagi kecantikan tubuhnya.&lt;/p&gt;</t>
  </si>
  <si>
    <t>749ea18a-aed7-4f6f-b142-2611a45938b2</t>
  </si>
  <si>
    <t>Sukses Budi Daya Ikan Gurami Secara Intensif</t>
  </si>
  <si>
    <t>978-979-29-5316-9</t>
  </si>
  <si>
    <t>978-623-90279-8-8</t>
  </si>
  <si>
    <t>&lt;p&gt;Kuatnya anggapan ikan Gurami pertumbuhannya lambat perlu segera diluruskan. Justru ikan ini layak dibudidayakan secara intensif melalui penerapan teknologi tepat guna, khususnya teknologi pakan dan padat penebaran ikan. Budi daya ikan gurami tadak hanya dilakukan dikolam-kolam air tawar seperti kolam tanah dan kolam beton, tetapi juga dikembangkan diperairan umum seperti di waduk dan danau dalam Keramba Jaring Apung (KJA)&lt;br /&gt;
 Keberhasilan wirausaha Gurami tidak lepas dari peranan jenis datau strain ikan gurami unggulan antara lain gurami Angsa, Jepang, Bluesafir, Paris, Porselen, Bastar, Kapas, Batu dan Padang. Informasi dan inovasi teknologi tepat guna sebagai panduanbagi para pelaku bisnis dan pemerhati komoditas ikan gurami siap disajikan dalam buku ini.&lt;/p&gt;</t>
  </si>
  <si>
    <t>17e44ded-8403-46fd-8aab-cb6d6eac7945</t>
  </si>
  <si>
    <t>Sukses Budi Daya Melon Golden di Pekarangan dan Perkebunan</t>
  </si>
  <si>
    <t>Arrum L</t>
  </si>
  <si>
    <t>978-979-29-6088-4</t>
  </si>
  <si>
    <t>978-623-7267-58-4</t>
  </si>
  <si>
    <t>&lt;p&gt;Berawal dari bekerja di suatu perusahaan benih hortikultura, penulis mengenal melon, cara membudidayakan melon, cara membuat benih hibrida melon, bahkan cara mengenal jenis-jenis baru melalui promosi dan pemasaran benih. Penulis merasa pengalaman ini akan sia-sia apabila disimpan sendiri. Oleh karenanya, melalui buku ini penulis ingin berbagi sedikit pengalaman, mungkin pengetahuan, yang kurang lebih dapat digunakan untuk memberi gambaran cara praktis menanam melon untuk siapa saja yang berminat memulai bisnis atau sekadar iseng-iseng menanam melon di lahan dan pekarangan.&amp;nbsp;&lt;br /&gt;
 Di dalam buku ini dipaparkan teknis budidaya melon dengan bahasa yang sederhana, ringkas, dan mudah dipahami. Tidak hanya teknis menanam melon saja yang dijelaskan di sini, melainkan sedikit cara mengatasi problematika terbesar dalam budidaya melon, yakni cara mengatasi hama dan penyakit pada tanaman melon golden.&lt;/p&gt;</t>
  </si>
  <si>
    <t>dc787dd9-a056-4b47-8b4c-643913f4ee36</t>
  </si>
  <si>
    <t>Handbook of Entrepreneurship - Opportunity Calling</t>
  </si>
  <si>
    <t>Ir. Hendro, M.M.</t>
  </si>
  <si>
    <t>978-979-29-6614-5</t>
  </si>
  <si>
    <t>978-623-01-0907-2</t>
  </si>
  <si>
    <t>&lt;p&gt;Buku ini akan menuntun anda menemukan peluang &amp;amp; ide secara tahap demi tahap dengan cepat dan mudah. Hal- hal yang dibahas buku ini adalah strategi &amp;amp; cara untuk merubah kesulitan menjadi sebuah kesempatan emas dan masalah menjadi berkah, mengubah keterbatasan menjadi sebuah terobosan yang inovatif.&lt;br /&gt;
 Bawa diri anda ke gerbang kesuksesan yang selama ini diimpikan!&lt;br /&gt;
 Book 1 &amp;ndash; Teknik &amp;amp; Strategi menemukan Peluang Usaha dan Ide bisnis Potensial di sekitar Anda&lt;br /&gt;
 Book 2 &amp;ndash; Dilengkapi 14 Trend Perubahan yang perlu diantisipasi untuk mendatangkan peluang bisnis&lt;br /&gt;
 Book 3 &amp;ndash; Bonus 52 Peluang Bisnis potensial yang layak dibisniskan&lt;/p&gt;</t>
  </si>
  <si>
    <t>21fe90fb-1738-46f7-93ac-fc59761b8e8c</t>
  </si>
  <si>
    <t>Pengetahuan Seru Bumi dan Antariksa - Serta Kehidupan di dalammnya</t>
  </si>
  <si>
    <t>978-979-29-6148-5</t>
  </si>
  <si>
    <t>978-623-6701-55-3</t>
  </si>
  <si>
    <t>&lt;p&gt;Bumi adalah bagian kecil dari keseluruhan jagad raya. Bumi ibarat&lt;br /&gt;
 debu kecil bila dibandingkan luas keseluruhan jagad raya dan merupakan&lt;br /&gt;
 bagian dari sistem tata surya, dengan matahari sebagai pusatnya. Tata&lt;br /&gt;
 surya sendiri adalah satu dari semiliar lebih bagian penyusun galaksi Bimasakti.&lt;br /&gt;
 Lebih jauh lagi, galaksi Bimasakti adalah satu dari 88 galaksi yang ada&lt;br /&gt;
 di jagad raya. Wowww...ternyata dunia itu luas sekali yaaa...&lt;br /&gt;
 &lt;br /&gt;
 Nah, buku ini adalahsalah satu seri dari kumpulan buku seri pengetahuan. Didalamnya dibahas segala pengetahuan tentang bumi, antariksa, dan jagad&lt;br /&gt;
 raya.&lt;br /&gt;
 &lt;br /&gt;
 Selamat menikmati pengetahuan!&lt;/p&gt;</t>
  </si>
  <si>
    <t>af4a3d8f-d58e-40b8-af48-7e131bed4bfc</t>
  </si>
  <si>
    <t>Cara Mudah Menyusun Laporan Keuangan Perusahaan Jasa</t>
  </si>
  <si>
    <t>Rahmat Hidayat Lubis</t>
  </si>
  <si>
    <t>978-979-29-6175-1</t>
  </si>
  <si>
    <t>978-979-29-9923-5</t>
  </si>
  <si>
    <t>&lt;p&gt;Akuntansi adalah seni dalam hal melakukan pencatatan transaksi, pengelompokan akun ke dalam buku besar, pelaporan keuangan yang disajikan dalam bentuk laporan keuangan. Laporan keuangan terdiri dari:&lt;br /&gt;
 - Laporan laba rugi.&lt;br /&gt;
 - Laporan perubahan ekuitas.&lt;br /&gt;
 - Laporan perubahan posisi keuangan (neraca).&lt;br /&gt;
 - Laporan arus kas.&lt;br /&gt;
 - Catatan atas laporan keuangan.&lt;/p&gt;</t>
  </si>
  <si>
    <t>fe9ebd09-5da4-4ae4-bb66-58a8cbb63cde</t>
  </si>
  <si>
    <t>Untung Berlipat dari Budi Daya Jamur Tiram - Tanaman Multi Manfaat</t>
  </si>
  <si>
    <t>978-979-29-6600-8</t>
  </si>
  <si>
    <t>978-623-7267-53-9</t>
  </si>
  <si>
    <t>&lt;p&gt;Jamur tiram, khususnya jamur tiram putih, kian naik pamornya akhir-akhir ini. Tak hanya memiliki rasa yang lezat, jamur ini juga memiliki aneka ragam kelebihan, seperti mengandung protein tinggi, kaya vitamin dan mineral: rendah karbohidrat, lemak dan kalori; bagus untuk liver dan dapat membantu pencernaan: antiviral dan antikanker; mudah dimasak serta mudah dicerna. Oleh sebab itu, tidak mengherankan jika jamur ini tidak sekedar ada dipasar tradisional tetapi sudah naik ke meja restoran, bahkan sebagai menu di hotel berbintang.&lt;br /&gt;
 Dari fenomena ini terlihat jelas bahwa jamur yang bentuknya menyerupai kerang ini memiliki prospek bisnis yang cerah mengingat kelebihannya tersebut membuat harganya relatif stabil dipasaran. Jangan kawatir dengan modal yang terbatas. Jamur ini mudah dibudidayakan pada lahan yang terbatas dengan modal yang relatif kecil sehingga cocok untuk mereka yang baru memulai usaha atau memiliki modal terbatas. Bagi pemodal besar. Jangan khawatir pula untuk turun gengsi ketika berbisnis jamur tiram ini. Semakin besar modal anda, tentunya anda lebih mudah mengembangkannya, tak sekadar budi daya namun bisa memasarkan jamur ini sebagai komoditas ekspor atau membuka restoran khusus jamur yang trennya sedang meningkat. Bersiaplah menuai untung besar dari budi daya jamur tiram setelah membaca buku ini. Selamat mencoba!&lt;/p&gt;</t>
  </si>
  <si>
    <t>835f7785-e85a-4e6d-9b37-41ebdebb02df</t>
  </si>
  <si>
    <t>Seri Herbal Nusantara: Herbal Kalimantan - Ramuan Tradisional Asli dari Kalimantan</t>
  </si>
  <si>
    <t>978-979-29-6107-2</t>
  </si>
  <si>
    <t>978-623-7239-95-6</t>
  </si>
  <si>
    <t>&lt;p&gt;Kalimantan menyimpan tradisi pengobatan herbal yang cukup banyak dan dikenal luas oleh masyarakatnya. Bahkan, saat warga suku asli Kalimantan itu sudah berpindah tempat ke kota lain, mereka masih tetap menggunakan kebiasaan pengobatan tradisional tersebut untuk mengobati penyakit-penyakit yang mereka derita, sebelum mereka datang ke dokter atau pengobatan medis modern. Mereka menggunakan medis modern bila medis tradisional yang mereka ketahui dianggap tidak memadai untuk mengatasi penyakit yang mereka derita.&lt;/p&gt;
 &lt;p&gt;Dalam buku ini penulis mengemukakan ramuan obat tradisional berdasarkan tanaman obat asli Kalimantan. Maksudnya tanaman obat tersebut banyak ditemukan di Kalimantan dan dikenali secara familiar oleh orang asli Kalimantan. Berdasarkan tanaman obat tersebut akan diuraikan manfaat dan ramuan-ramuan tradisional yang biasa digunakan oleh orang Kalimantan dalam pengobatan penyakit sehari-hari. Jadi, dalam penulisan ini pengobatan tradisional tidak merujuk pengobatan tradisional pada salah satu etnis tertentu. Penggunaan nama tanaman tanaman obat pun langsung menggunakan bahasa Indonesia, kecuali beberapa istilah yang dianggap familiar dan biasa digunakan oleh orang Kalimantan.&lt;/p&gt;
 &lt;p&gt;&amp;nbsp;&lt;/p&gt;
 &lt;p&gt;Selamat membaca dan semoga bermanfaat.&lt;/p&gt;</t>
  </si>
  <si>
    <t>78829cc5-9d10-4234-ba50-f6d2e3a90e38</t>
  </si>
  <si>
    <t>Kitab PUEBI - Pedoman Umum Ejaan Bahasa Indonesia</t>
  </si>
  <si>
    <t>978-979-29-6140-9</t>
  </si>
  <si>
    <t>978-623-01-0922-5</t>
  </si>
  <si>
    <t>&lt;p&gt;Sejak 30 November 2015, Permendiknas Nomor 46 Tahun 2009 tentang Pedoman Umum Ejaan Bahasa Indonesia yang Disempurnakan (EYD) dicabut dan dinyatakan tidak berlaku lagi. Permendiknas tersebut digantikan oleh Permendikbud Nomor 50 Tahun 2015 tentang Pedoman Umum Ejaan Bahasa Indonesia (PUEBI). Dengan demikian, kaidah dalam bahasa Indonesia yang berlaku saat ini adalah PUEBI, bukan EYD.&lt;br /&gt;
 &lt;br /&gt;
 Perubahan dari EYD ke PUEBI ternyata belum diketahui oleh sebagian orang. Oleh karena itu, Kitab PUEBI yang ada di tangan pembaca ini merupakan salah satu upaya untuk memperkenalkan PUEBI kepada masyarakat sekaligus menjawab kebutuhan masyarakat terhadap kaidah terbaru dalam bahasa Indonesia.&amp;nbsp;&lt;br /&gt;
 &lt;br /&gt;
 Buku ini mengupas secara gamblang dan relatif lengkap berbagai kaidah PUEBI baik kaidah yang masih dipertahankan dari EYD maupun materi yang memang baru muncul dalam PUEBI. Kaidah tersebut meliputi:&lt;br /&gt;
 &lt;br /&gt;
 &amp;iuml;&amp;iuml;&amp;iquest;&amp;frac12;&amp;frac34; Pedoman Pemakaian Huruf&lt;br /&gt;
 &amp;iuml;&amp;iuml;&amp;iquest;&amp;frac12;&amp;frac34; Pedoman Penulisan Kata&lt;br /&gt;
 &amp;iuml;&amp;iuml;&amp;iquest;&amp;frac12;&amp;frac34; Pedoman Penulisan Imbuhan&lt;br /&gt;
 &amp;iuml;&amp;iuml;&amp;iquest;&amp;frac12;&amp;frac34; Pedoman Pemakaian Tanda Baca&lt;br /&gt;
 &amp;iuml;&amp;iuml;&amp;iquest;&amp;frac12;&amp;frac34; Pedoman Transliterasi Arab&amp;ndash;Latin&lt;br /&gt;
 &amp;iuml;&amp;iuml;&amp;iquest;&amp;frac12;&amp;frac34; Pedoman Penulisan Unsur Serapan&lt;br /&gt;
 &amp;iuml;&amp;iuml;&amp;iquest;&amp;frac12;&amp;frac34; Pedoman Penulisan Kutipan dalam Karya Ilmiah&lt;br /&gt;
 &amp;iuml;&amp;iuml;&amp;iquest;&amp;frac12;&amp;frac34; Pedoman Penulisan Daftar Pustaka&lt;br /&gt;
 &amp;iuml;&amp;iuml;&amp;iquest;&amp;frac12;&amp;frac34; Pedoman Penulisan Gelar Akademis&lt;br /&gt;
 &amp;iuml;&amp;iuml;&amp;iquest;&amp;frac12;&amp;frac34; Pedoman Umum Pembentukan Istilah&lt;br /&gt;
 &amp;iuml;&amp;iuml;&amp;iquest;&amp;frac12;&amp;frac34; Pedoman Pengindonesiaan Istilah Komputer&lt;br /&gt;
 &amp;iuml;&amp;iuml;&amp;iquest;&amp;frac12;&amp;frac34; Daftar Antonim (Lawan Kata)&lt;br /&gt;
 &amp;iuml;&amp;iuml;&amp;iquest;&amp;frac12;&amp;frac34; Daftar Sinonim (Padanan Kata)&lt;br /&gt;
 &amp;iuml;&amp;iuml;&amp;iquest;&amp;frac12;&amp;frac34; Daftar Kata Baku Populer Bahasa Indonesia&lt;br /&gt;
 &amp;iuml;&amp;iuml;&amp;iquest;&amp;frac12;&amp;frac34; Daftar Singkatan dan Akronim&lt;br /&gt;
 &lt;br /&gt;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(negeri dan swasta) maupun seleksi untuk keperluan melanjutkan studi, khususnya dalam hal menghadapi soal kemampuan verbal.&lt;/p&gt;</t>
  </si>
  <si>
    <t>19aa193a-7121-4f7e-afec-0c00ec480574</t>
  </si>
  <si>
    <t>Deteksi Dini dan Atasi 31 Penyakit Bedah Saluran Cerna (Digestif)</t>
  </si>
  <si>
    <t>Dr. dr. Adeodatus Yuda Handaya, SpB-KBD</t>
  </si>
  <si>
    <t>978-979-29-6650-3</t>
  </si>
  <si>
    <t>978-623-7239-06-2</t>
  </si>
  <si>
    <t>&lt;p&gt;Saluran cerna adalah salah satu organ sangat penting bagi manusia, yang berperan dalam proses transportasi makanan, pencernaan dan memberikan nutrisi pada sel untuk menunjang kehidupan organ-organ vital pada tubuh.&amp;nbsp;&lt;br /&gt;
 Penyakit saluran cerna sangat beragam dan seringkali penyakit ini tidak terdeteksi sejak dini, sehingga faktor resiko dan penanganan yang tepat serta optimal tidak dapat dilakukan sedari dini. Buku ini mengajak pembaca umum, paramedis dan juga medis untuk mengajak secaramudah dengan bahasa sederhana berdasar literature dan juga pengalaman penulis mengenai cara mencegah, mendeteksi dini dan mengatasi penyakit saluran cerna yang memerlukan pembedahan.&lt;br /&gt;
 Salam sehat!&lt;/p&gt;</t>
  </si>
  <si>
    <t>1822200a-966f-4f30-8277-1d81ea4acde3</t>
  </si>
  <si>
    <t>Petualangan Ajaib dan Menegangkan Melintasi 3 Benua - 4 Sekawan The Travelers</t>
  </si>
  <si>
    <t>Dermawan Wibisono</t>
  </si>
  <si>
    <t>978-979-29-6151-5</t>
  </si>
  <si>
    <t>978-623-7230-08-3</t>
  </si>
  <si>
    <t>&lt;p&gt;&lt;strong&gt;Sinopsis&lt;/strong&gt;&lt;/p&gt;
 &lt;p&gt;Empat sekawan terpisah dari teman-temannya saat menuju Bukit Petualangan yang sangat angker. Di tengah rumah di puncak bukit, keempatnya tersedot dalam arus kuat yang menyebabkan mereka terdampar di tengah-tengah suku Macha di Peru. Mendapatkan pengalaman yang mendebarkan, dipenjara dan diburu ramai-ramai oleh prajurit suku Macha yang sangar, sampai kemudian mereka terpontang panting dan jatuh di dalam sumur tua yang membawa mereka menerobos ruang dan waktu sehingga mereka sampai pada periode penciptaan Taj Mahal di India dengan rajannya yang adil dan bijaksana yang sangat mencintai istriinya shingga menciiptakan monument itu. Kebahagiaan, tak selamanya berlangsung abadi. Dalam penyerbuan kerajaan inggris ke india, empat sekawan tertawan dan dibawa berlayar ke Inggris sehingga terdampar pada periode penciptaan menara Big Ben di London, dikejar-keja r beruang dan hantu tanpa kepala di Towar of London dan akhirnya terdampar di sebuahColloseum di Romawi, terlibat dalam pertarungan matador yang sangat mendebarkan. Dalam pelariannya ingin menuju Indonesia, karena rindu yang sangat dalam kepada orang tua, keempatnya tersesat di hutan belantara Bukit Kayu Hitam, Bintok Kedah, Malaysia Utara berbatasan dengan Thailand, sebelum akhirnya&amp;hellip;&amp;hellip;&amp;hellip;&amp;hellip;.&lt;/p&gt;</t>
  </si>
  <si>
    <t>63995c0a-3fbf-4c2b-9446-ce87bbc61f9d</t>
  </si>
  <si>
    <t>Si Kanza: Kancil yang Cerdik dan Jenaka</t>
  </si>
  <si>
    <t>Ari Wulandari</t>
  </si>
  <si>
    <t>978-979-29-6164-5</t>
  </si>
  <si>
    <t>978-623-6701-56-0</t>
  </si>
  <si>
    <t>&lt;p&gt;&lt;strong&gt;Sinopsis&lt;/strong&gt;&lt;/p&gt;
 &lt;p&gt;Cerita Sang Kancil sangat populer di kalangan masyarakat Indonesia. Cerita Kancil dikenali dari ujung ke ujung di wilayah Nusantara. Hampir semua orang, baik yang tua maupun generasi muda mengenal si tokoh Kancil yang cerdik dan jenaka. Dalam beberapa kisah si Kancil diidentikkan dengan tokoh yang &amp;ldquo;tidak baik&amp;rdquo;, seperti suka menipu, suka mencari menangnya sendiri, suka mencari keuntungan untuk dirinya sendiri, dll. Sifat yang identik dengan merugikan pihak lain. Namun dalam kisah yang lainnya, tidak jarang si Kancil digambarkan sebagai tokoh yang &amp;ldquo;banyak akal&amp;rdquo;, yang selalu bisa menyelesaikan masalah-masalah yang terjadi di antara sesama binatang.&lt;br /&gt;
 Dalam buku ini, Kanza, Si Kancil juga sering disebut sebagai &amp;ldquo;sang penolong&amp;rdquo;. Dengan pikirannya yang cerdik dan banyak akal, si Kancil selalu bisa membebaskan banyak binatang dari kesulitan yang dihadapinya. Dongeng Kanza, si Kancil dipaparkan berkaitan dengan kecerdikan dan sifat kejenakaannya, tanpa membahas hal-hal yang tidak baik. Dongeng anak ini hanya berusaha menyampaikan kisah si kancil dari sudut pandang yang berbeda. Tujuannya agar kita mendapatkan manfaat dari membaca dongeng yang sudah sangat familiar ini.&lt;br /&gt;
 Selamat membaca. Semoga bermanfaat.&lt;/p&gt;</t>
  </si>
  <si>
    <t>d91bf239-f8e9-49da-83da-e464de2ae85f</t>
  </si>
  <si>
    <t>AADC - Ada Aja Dengan Cinta</t>
  </si>
  <si>
    <t>Sylvia</t>
  </si>
  <si>
    <t>978-979-29-6688-6</t>
  </si>
  <si>
    <t>978-623-7122-84-5</t>
  </si>
  <si>
    <t>&lt;p&gt;&lt;strong&gt;Sinopsis&lt;/strong&gt;&lt;/p&gt;
 &lt;p&gt;&amp;ldquo;Hey...&amp;rdquo; gue kerasin lagi suara gue. Tiba-tiba langkahnya terhenti,&amp;rdquo; jadi beda, satu purnama di ew York dan di Jakarta.&amp;rdquo; Soundtrack AADC #Pertama kali aku tergugah, dalam setiap kata yang kau ucap..... Dia menoleh tanpa berkata sepatah kata pun sambil pasang tampang ehm apa ya itu kayaknya sih setengah sebel gitu, &amp;ldquo;Rangga...&amp;rdquo;&lt;br /&gt;
 &amp;ldquo; Ada apa sih? Lo lagi main sinetron ya?&amp;rdquo;&lt;br /&gt;
 Bimbi, seorang gadis kocak yang terkena sindrom jatuh cinta pada pandangan pertama dengan seorang pemuda tampan bernama Rakabuming Satya. Cinta yang tumbuh diantara mereka seketika berubah menjadi gak banget ketika Bimbi tau kalo Satya seorang gay. Ia gay, sungguh menyayat hati.&lt;br /&gt;
 Sebuah sayembara dengan hadiah ratusan juta rupiah pun diadakan oleh bundanya Satya untuk mencarikan Satya seorang pendamping dan sebuah pencerahanpun muncul ketika teman Satya mengatakan kalau satya sebenarnya gak gay, apa yang akan terjadi dengan bimbi selanjutnya? Apakah cintanya dengan Satya bisa terwujud? Bagaimana persaiingan Bimbi dengan peserta sayembara lainnya? Apakah bimbi bisa mengembalikan Stay kembali ke jalan yang diridai Tuhan ? temukan jawabanya segera.&lt;/p&gt;</t>
  </si>
  <si>
    <t>6a440b11-7424-4ef5-b322-7a9986c9b557</t>
  </si>
  <si>
    <t>Love 24 Jam</t>
  </si>
  <si>
    <t>Jin Soo Ryeo</t>
  </si>
  <si>
    <t>978-979-29-6689-3</t>
  </si>
  <si>
    <t>978-623-7122-79-1</t>
  </si>
  <si>
    <t>&lt;p&gt;&lt;strong&gt;Sinopsis&lt;/strong&gt;&lt;/p&gt;
 &lt;p&gt;Kim Jung Won dan Jung Ji Hee, dua orang dengan kebangsaan yang berbeda, lalu bertemu. Kim Jung Won yang menyukai Jung Ji Hee harus berjuang mendapatkan Ji Hee yang sudah menutup hatinya untuk laki-laki mana pun. Apa yang membuat Ji Hee menutup hatinya? Rahasia apa yang disimpan Ji Hee yang tidak diketahui oleh Jung Won? Mampukah Jung Won membuka hati Ji Hee?&lt;/p&gt;</t>
  </si>
  <si>
    <t>f024134a-7171-4277-b3e0-36d67bdb6b70</t>
  </si>
  <si>
    <t>Best Management Practice Kelapa Sawit</t>
  </si>
  <si>
    <t>978-979-29-6609-1</t>
  </si>
  <si>
    <t>978-623-90502-3-8</t>
  </si>
  <si>
    <t>&lt;p&gt;Pengelolaan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keberhasilan.&lt;br /&gt;
 &lt;br /&gt;
 Buku ini membahas dari aspek manajemen, inovasi, panen dan pengangkutan, aspek keuangan, prinsip pengelolaan kebun kelapa sawit yang baik dan pengelolaan SDM, sehingga diharapkan pengelolaan kebun bisa lebih efisien dan efektif.&lt;/p&gt;</t>
  </si>
  <si>
    <t>c3a26886-9569-42cc-8c3c-21b174b3abe7</t>
  </si>
  <si>
    <t>My Dandelion, Wish Will Come True</t>
  </si>
  <si>
    <t>978-979-29-6695-4</t>
  </si>
  <si>
    <t>978-623-7122-78-4</t>
  </si>
  <si>
    <t>&lt;p&gt;&amp;ldquo;Bagiku kau sama seperti dandelion ini. Kau adalah dandelionku...&amp;rdquo; Kini, saat kalimat itu terdengar samar-samar di telinganya, ia tersenyum dan merasakan kedamaian yang luar biasa. Bukankah itu berarti impiannya sudah benar-benar terwujud?&lt;br /&gt;
 Seo Kang Joon memutuskan jati dirinya setelah melalui lembar kelam masa kecilnya. Dimana dirinya harus menerima kenyataan saat ibunya meniinggal tepat di hadapannya. Serta pertemuan dengan ayah kandungnya, yang justru membawanya menuju lika-liku kehidupan yang tak pernah dibayangkannya.&lt;br /&gt;
 Namun takdir berkata lain, beberapa tahun berlalu, kang Joon dipertemukan dengan orang-orang di masa lalunya. Kisah yang menguak kembali lembar-kelam di masa lalunya, justru mengurai kebenaran-kebenaran yang selama ini terlewatkan dan tidak terpecahkan.&lt;br /&gt;
 Sang takdirpun telah mempertemukannya dengan sosok Choi Jun Hee. Gadis keras kepala yang tidak pernah akur dan sepaham dengannya. Namun, saat ketulusan ciinta mampu meruntuhkan dinding kebencian, kisah cinta mereka justru mengalami ujian terberat.&lt;br /&gt;
 Kang Joon pernah mengungkapkan impiannya menjadi seperti dandelion. Walaupun secara fisik dandelion tidak istimewa, sebenarnya banyak keistimewaan yang dimilikki dandelion. Seperti dandelion, Kang Koon berusaha memperjuangkan hidupnya dan memberikan kebahagian untuk orang-orang di sekitarnya..&lt;/p&gt;</t>
  </si>
  <si>
    <t>ccb55ea0-3fa5-4b22-bd76-03feb9c4fcdd</t>
  </si>
  <si>
    <t>Sukses Lolos TPA (Tes Potensi Akademik)</t>
  </si>
  <si>
    <t>Risky Wulandari</t>
  </si>
  <si>
    <t>978-979-29-6718-0</t>
  </si>
  <si>
    <t>978-623-01-0736-8</t>
  </si>
  <si>
    <t>&lt;p&gt;&lt;strong&gt;Sinopsis&lt;/strong&gt;&lt;/p&gt;
 &lt;p&gt;Buku Sukses Lolos TPA Tes Potensi Akademik merupakan buku yang digunakan sebagai panduan guna mempersiapkan seleksi masuk calon mahasiswa S1, calon mahasiswa sekolah kedinasan, mahasiswa S2, dam karyawan. Buku ini dibagi menjadi empat bagian. Bagian pertama berisi ulasan materi yang diujikan dalalm tes potensi akademik. Bagian kedua berisi paket pemahaman kemampuan verbal , numerik dan penalaran. Bagian ketiga berisi paket simulasi TPA. Terakhir, pada bagian keempat berisi Pelatiha TOEFL.&lt;/p&gt;</t>
  </si>
  <si>
    <t>5c7b8cc8-e409-47fe-bfad-4f271a64b34e</t>
  </si>
  <si>
    <t>Penyusunan dan Analisis Laporan Keuangan Pemerintah Daerah</t>
  </si>
  <si>
    <t>Gede Edy Prasetya, SE., MM.</t>
  </si>
  <si>
    <t>979-731-716-1</t>
  </si>
  <si>
    <t>978-979-29-8802-4</t>
  </si>
  <si>
    <t>&lt;p&gt;Buku ini dimaksudkan untuk memperluan wawasan bagi masyarakat akan pentingnya penyusunan laporan keuangan dan bagaimana membuat analisis terhadap laporan keuangan pemerintah daerah. Dengan demikian, diharapkan penerapan good governance dalam pengelolaan keuangan pemerintah daerah dapat terlaksana dengan baik dan benar. Buku ini juga bermanfaat bagi para eksekutif agar bisa menyajikan laporan keuangan yang berkualitas dan melakukan analisis terhadap angka-angka yang tersaji di dalamnya. Laporan keuangan yang baik dapat menyampaikan keadaan nyata yang di hadapi suatu daerah. Berdasarkan itu, eksekutif dapat memberi saran dan pendapat yang tepat dan menyiapkan alternatif pemecahan masalah. Bahkan anggota legislatif juga mempelajari buku ini agar bisa melakukan analisis terhadap laporan keuangan yang disajikan oleh eksekutif sehingga fungsi pengawasan terhadap kinerja keuangan daerahnya berlangsung efektif.&lt;/p&gt;</t>
  </si>
  <si>
    <t>60139ae0-d8d7-46b9-92b3-6fbc1626d5bb</t>
  </si>
  <si>
    <t>Perception Games untuk Pelatihan Manajemen</t>
  </si>
  <si>
    <t>Adi Soenarno</t>
  </si>
  <si>
    <t>979-763-813-8</t>
  </si>
  <si>
    <t>978-979-29-8805-5</t>
  </si>
  <si>
    <t>&lt;p&gt;Pernahkah Anda menyadari bahwa aoa yang selama ini Anda anggap benar ternyata tidaklah demikian? Sebagian besar pengetahuan dan informasi kita serap dari pancaindera. Informasi-informasi tersebut bercampur-baur dengan latar belakang ataupun nilai-nilai yang kita anut dan menghasilkan sesuatu yang disebut persepsi. Kondisi tersebut kerap menimbulkan perbedaan persepsi di berbagai kalangan saat dihadapkan pada persoalan yang sama.&lt;br /&gt;
 &lt;br /&gt;
 Dalam lingkungan kerja, perbedaan persepsi bisa menjadi bumerang. Akibatnya, bukannya menghasilkan suasana kerja yang kondusif bagi optimalitas kinerja, perbedaan tersebut malah menciptakan kontraproduksivitas. Pihak yang menanggung rugi tentu saja perusahaan termasuk semua karyawan yang ada di dalamnya. Untuk itulah, perusahaan selalu mengupayakan persamaan persepsi di berbagai level jabatan.&lt;br /&gt;
 &lt;br /&gt;
 PERCEPTION GAMES memaparkan berbagai masalah persepsi melalui 30m permnainan menarik yang kerap digunakan di banyak pelatihan. Permainan-permainan tersebut mengajarkan bagaimana persepsi bisa muncul dan sikap apa yang perlu diambil agar membawa dampak positif bagi lingkungan pekerjaan. Buku ini sangat cocok bagi Anda yang berkecimpung dalam dunia pelatihan manajemen.&lt;/p&gt;</t>
  </si>
  <si>
    <t>6bfb02ac-6ccf-46d1-a81a-658ed4e960ee</t>
  </si>
  <si>
    <t>Meningkatkan Keunggulan Bebuahan Tropis Indonesia</t>
  </si>
  <si>
    <t>Prof. lr. Sumeru Ashari, M. Agr. Sc., Ph. D</t>
  </si>
  <si>
    <t>979-763-552-x</t>
  </si>
  <si>
    <t>978-979-29-8465-1</t>
  </si>
  <si>
    <t>&lt;p&gt;Buku ini membahas potensi bebuahan tropis Indonesia. Selain potensi, peranan dan kondisi bebuahan tropis Indonesia, Anda juga akan menemukan uraian mengenai kendala pengembangan bebuahan tropis beserta solusinya, keunggulan komparatif bebuahan Indonesia dan jenis bebuahan yang komparatif serta strategi untuk mengangkat citra bebuahan Indonesia. Buku ini juga akan sangat membantu bagi mereka yang ingin berbudidaya tanaman bebuahan tropis karena di dalamnya juga terdapat uraian mengenai teknis budidaya tanaman bebuahan tropis dan biaya budidaya beberapa bebuahan tropis.&lt;/p&gt;</t>
  </si>
  <si>
    <t>b4272e93-db68-4124-8950-eed4366ed5d4</t>
  </si>
  <si>
    <t>Perencanaan Keuangan Pribadi</t>
  </si>
  <si>
    <t>Maya Malinda</t>
  </si>
  <si>
    <t>978-979-29-0215-0</t>
  </si>
  <si>
    <t>978-979-29-8816-1</t>
  </si>
  <si>
    <t>20.9 MB</t>
  </si>
  <si>
    <t>&lt;p&gt;Merencanakan keuangan adalah salah satu hal penting dalam kehdupan, karena di masa ini uang menjadi salah satu alat tukar yang paling banyak digunakan untuk mendapatkan sesuatu. Penulis mengutip tulisan Robert T. Kiyosaki dalam bukunya Rich Dad Poor Dad, Cinta akan uang adalah akar segala kejahatan, tetapi kekurangan uang adalah akar segala kejahatan. Artinya kita harus belajar untuk mengelola uang jangan sampai kita merasa jadi budak atau hamba uang, tetapi belajar untuk menguasai uangdan menggunakan utnuk kemuliaan Tuhan Pencipta kita.&lt;br /&gt;
 &lt;br /&gt;
 Melalui buku Perencanaan Keuangan Pribadi, Anda diajak untuk mencermatikembali perencanaan keuangan Anda. Sudahkah Anda mengalokasikan uang Anda dengan tepat dan bijaksana. Berpikirlah untuk 5 tahun, 10 tahun, atau bahkan hingga hari tua Anda. Manfaatkanlah uang Anda sebijaksana mungkin karena apa yang Anda usahakan sekarang akan Anda nikmati di kemudian hari.&lt;br /&gt;
 &lt;br /&gt;
 Buku ini membahas :&lt;br /&gt;
 - cara pengunpulan data&lt;br /&gt;
 - penyusunan laporan keuangan pribadi dan keluarga&lt;br /&gt;
 - dana darurat&lt;br /&gt;
 - alat untuk analisis&lt;br /&gt;
 - pengenalan asuransi&lt;br /&gt;
 - pengenalan dana pensiun&lt;br /&gt;
 - pengenalan produk-produk investasi dan manajemen portofolio&lt;br /&gt;
 - penghitungan pajak pribadi&lt;br /&gt;
 - analisis laporan keuangan pribadi&lt;br /&gt;
 - penggunaan kartu kredit&lt;/p&gt;</t>
  </si>
  <si>
    <t>5ecba813-778b-42d1-a288-90679cd26788</t>
  </si>
  <si>
    <t>Menjadi Eksekutif Manajemen SDM Profesional</t>
  </si>
  <si>
    <t>Dr. Acmad S. Ruky</t>
  </si>
  <si>
    <t>978-979-29-2368-1</t>
  </si>
  <si>
    <t>978-979-29-8467-5</t>
  </si>
  <si>
    <t>20.8 MB</t>
  </si>
  <si>
    <t>&lt;p&gt;Seluruh buku ini akan menyediakan jawaban untuk pertanyaan tersebut sekalgus sebagai petunjuk atau panduan bersifat teknis tentang bagaimana mempersiapkan diri untuk memasuki bidang profesi ini. Tetapi untuk mendapat petunjuk atau panduan tentang bagaimana melakukan atau melaksanakan berbagai kegiatan dalam penerapan manajemen sumber daya manusia, misalnya tentang cara merekrut, membuat peringkat jabatan dalam rangka mengelola remunerasi, tidak mungkin dibahas dalam buku ini karena bukan tujuannya dan akan membuatnya mempelajarinya dari buku-buku berbentuk panduan khusus ditulis oleh para pakar atau melalui pelatihan yang ditawarkan oleh berbagai lembaga pelatihan.&lt;/p&gt;</t>
  </si>
  <si>
    <t>ff059902-2af7-4d4a-8753-99d96f0b11e1</t>
  </si>
  <si>
    <t>Perencanaan Keuangan - Dilengkapi Tanya Jawab Seputar Perencanaan Keuangan</t>
  </si>
  <si>
    <t>Maya Malinda, Ph.D., CFP</t>
  </si>
  <si>
    <t>978-979-29-6773-9</t>
  </si>
  <si>
    <t>978-979-29-8818-5</t>
  </si>
  <si>
    <t>&lt;p&gt;Buku yang berjudul Perencanaan Keuangan: dilengkapi Tanya Jawab Seputar Perencanaan Keuangan merupakan buku yang ditulis dengan bentuk tulisan singkat dan sederhana. Buku ini ditujukan bagi rekan-rekan yang membutuhkan tip-tip dan juga cara sederhana serta mudah dipraktikkan dalam kehidupan sehari-hari.&lt;br /&gt;
 Tulisan ini terdiri dari dua bagian besar, yaitu fundamental perencanaan keuangan dan juga kumpulan artikel mengenai hasil tanya jawab seputar perencanaan keuangan. Artikel tersebut merupakan kisah nyata dalam kehidupan pengelolaan keuangan.&lt;br /&gt;
 Fundamental perencanaan keuangan membahas pengertian dan tujuan hidup, perencanaan keuangan dengan mengacu pada siklus kehidupan. Dilanjutkan dengan prinsip perencanaan keuangan dan cara-cara membuat perencanaan keuangan yang baik. Kemudian dibahas bagaimana harus menabung? Dikaitan dengan pentingnya memahami nilai waktu dari uang dalam menabung.&lt;br /&gt;
 Dalam perencanaan keuangan sangat dibutuhkan untuk memiliki dana darurat untuk antisipasi hal-hal yang mendesak dan membutuhkan uang. Setelah itu dibahas pula pentingnya kebiasaan mencatat awal pengelolaan keuangan, mengetahui laporan keuangan pribadi, serta membangun portofolio.&amp;nbsp;&lt;br /&gt;
 Mendiagnosis kesehatan keuangan pribadi sangat berguna, seperti dokter sebelum mangobati perlu mendiagnosis kondisi pasiennya. Jika dapat mendiagnosis kesehatan keuangan pribadi, maka dapat meningkatkan kesehatan keuangan. Selanjutnya dibahas mengenai merencanakan investasi, mengenali diri Anda sebelum berinvestasi, serta memanfaatkan bank dan fungsinya untuk mendukung perencanaan keuangan.&amp;nbsp;&lt;br /&gt;
 Diet dan uang adalah hal yang penting dibahas dalam bagian fundamental perencanaan keuangan. Diet bukan hanya untuk melangsingkan badan, tetapi tujuan untuk kesehatan, maka dalam pembahasan diet dan uang akan diketahui kaitan yang erat di antara keduanya. Wirausaha dan pengusaha kecil menengah juga butuh perencanaan keuangan yang merupakan tujuan penting dalam penulisan buku ini.&lt;br /&gt;
 Bahasa yang digunakan dalam buku ini pun adalah Bahasa Indonesia yang sederhana dan juga sehari-hari, dengan tujuan dapat menjangkau lebih banyak orang. Semoga buku yang terdiri dari 33 bab ini dapat memberikan manfaat dan dampak positif bagi pembaca dan juga dapat meningkatkan melek keuangan di Indonesia.&lt;/p&gt;</t>
  </si>
  <si>
    <t>6cdf2ded-6428-4f6b-84c5-555e8f2eb4a3</t>
  </si>
  <si>
    <t>Menjadi Kaya Dengan Menulis</t>
  </si>
  <si>
    <t>R.S. Rudatan</t>
  </si>
  <si>
    <t>979-763-132-X</t>
  </si>
  <si>
    <t>978-979-29-8475-0</t>
  </si>
  <si>
    <t>&lt;p&gt;Buku ini selain memperlihatkan bagaimana cara&amp;nbsp;memandang &amp;quot;ke dalam diri&amp;quot;, juga menunjukkan&amp;nbsp;jalan agar tetap produktif dan menghasilkan, baik&amp;nbsp;saat sedang loyo maupun saat sedang&amp;nbsp;bersemangat.&lt;/p&gt;</t>
  </si>
  <si>
    <t>086a09a7-deff-4adf-910a-23418427f0b9</t>
  </si>
  <si>
    <t>Perkembangan dan Pertumbuhan Peserta Didik</t>
  </si>
  <si>
    <t>Dr. H. Sutirna, M.Pd.</t>
  </si>
  <si>
    <t>978-979-29-2328-5</t>
  </si>
  <si>
    <t>978-979-29-8821-5</t>
  </si>
  <si>
    <t>28.1 MB</t>
  </si>
  <si>
    <t>&lt;p&gt;Berbicara tentang pendidikan dapat dipastikan akan membicarakan peserta didik. Membicarakan peserta didik dapat dipastikan akan membicarakan pertumbuhan dan perkembangan peserta didik. Mempelajari dan memahami perkembangan dan pertumbuhan peserta didik, baik itu bagi calon guru, guru dan orang tua sangatlah penting sebagai bahan untuk membantu peserta didik/putra-putrinya dalam pendidikannya. Buku perkembangan dan pertumbuhan peserta didik membahas konsep perkembangan, perspektif psikologis dalam memahami perkembangan, faktor-faktor yang mempengaruhi perkembangan, tugas-tugas perkembangan,karakteristik perkembangan psiko-fisik masa prenatal (dasar biologis perkembangan manusia), perkembangan masa bayi, karakteristik perkembangan fisik dan psikomotorik, karakteristik perkembangan sosial dan kepribadian, dan karakteristik perkembangan dan kognitif bahasa, serta peran layanan bimbingan konseling terhadap perkembangan dan pertumbuhan peserta didik.&lt;/p&gt;</t>
  </si>
  <si>
    <t>ad173b4a-9136-452e-9034-e64a1f40c233</t>
  </si>
  <si>
    <t>Menjadi Perancang Program Televisi Profesional</t>
  </si>
  <si>
    <t>Sony Set</t>
  </si>
  <si>
    <t>978-979-29-0557-1</t>
  </si>
  <si>
    <t>978-979-29-8478-1</t>
  </si>
  <si>
    <t>&lt;p&gt;Program-program televisi seperti Suami-suami Takut Istri di TransTV, Kick Andi dari MetroTV, Empat Mata dari Trans7 dan&lt;br /&gt;
 &lt;br /&gt;
 lainnya tentu tidak asing bagi ANda. Program-program TV tersebut telah membuat para pemainnya terkenal. Rating siarannya yang&lt;br /&gt;
 &lt;br /&gt;
 bagus membuat perusahaan-perusahaan televisi tersebut tetap eksis bahkan semakin kuat. Dengan populernya program-program&lt;br /&gt;
 &lt;br /&gt;
 tersebut membuat semakin banyaknya permintaan program hiburan, sinetron dan sebagainya dari stasiun-stasiun televisi.&lt;br /&gt;
 &lt;br /&gt;
 Production House tumbuh subur yang tentu saja akan membuka peluang usaha dan lapangan pekerjaan yang baru. Ada banyak pihak&lt;br /&gt;
 &lt;br /&gt;
 yang terlibat seperti Artis, kameraman, sutradara, produser, penulis skrip dan sebagainya di balik proses pembuatannya.&lt;br /&gt;
 &lt;br /&gt;
 Melalui buku ini Anda akan dipandu atau diajari secara bertahap dan otodidak menjadi seorang perancang program televisi yang&lt;br /&gt;
 &lt;br /&gt;
 profesional.&lt;br /&gt;
 &lt;br /&gt;
 Secara umum pembahasan buku ini meliputi :&lt;br /&gt;
 &lt;br /&gt;
 Bekerja di stasiun televisi&lt;br /&gt;
 Sistem kerja stasiun televisi&lt;br /&gt;
 Merancang program drama anak&lt;br /&gt;
 Merancang program humor di televisi&lt;br /&gt;
 Membuat tayangan kombinasi drama dan non drama&lt;br /&gt;
 Merancang tayangan reality show&lt;br /&gt;
 Merancang acara TV skala besar&lt;br /&gt;
 Jalan alternatif merancang acara televisi&lt;/p&gt;</t>
  </si>
  <si>
    <t>979f373a-c146-46f2-9178-e776034a4c11</t>
  </si>
  <si>
    <t>CSR Dalam Dunia Bisnis</t>
  </si>
  <si>
    <t>978-979-29-2339-1</t>
  </si>
  <si>
    <t>978-979-29-8512-2</t>
  </si>
  <si>
    <t>&lt;p&gt;Buku CSR dalam dunia bisnis ini ditulis sebagai upaya untuk memperbanyak perbendaharaan kepustakaan ilmu ekonomi. Penekanan utama dari materi buku ini adalah penjelasan mengenai konsep dan fenomena dalam dunia bisnis serta langkah-langkah yang dilakukan oleh perusahaan dalam memberikan apresiasi kepada masyarakat melalui program CSR (Corporate social responsibility) mereka. Selain terkait CSR perusahaan, buku ini juga mengangkat topic mengenai pemberdayaan masyarakat melalui pembangunan perdesaan, masalah terkait iklim, persolan dalam instansi pemerintahan serta bagaimana pula masyarakat kita bisa belajar memulai menjalankan secara sederhana. Pembahasan dalam buku ini diawali dengan topic mengenai Corporate Social Responsibility (CSR) dalam Good Corporate Governance (GCG); masalah ini dibahas di Bab I. pada Bab II, buku ini mengangkat bahasan mengenai korporasi berkelanjutan. Bab berikutnya, yaitu Bab III, membahas terkait pemberdayaan masyarakat. Bab IV buku ini mengangkat persoalan mengenai membangun pedesaan. Sedangkan pada Bab V, topic terkait perubahan iklim, korupsi, menjadi bahasan pada Bab VI, Bab VII, sebagai bab terakhir pada buku ini mengangkat topic soal bagaimana tidak ada bisnis yang instan bisa kita jalankan.&lt;/p&gt;</t>
  </si>
  <si>
    <t>e7cd468a-5eea-4de2-b843-bd29407c62c3</t>
  </si>
  <si>
    <t>Menjadi Presenter Andal: Kiat Menyajikan Presentasi Secara Profesional</t>
  </si>
  <si>
    <t>SmitDev Community</t>
  </si>
  <si>
    <t>979-763-396-9</t>
  </si>
  <si>
    <t>978-979-29-8501-6</t>
  </si>
  <si>
    <t>&lt;p&gt;Buku ini disusun untuk memberikan referensi dan petunjuk komprehensif mengenai berbagai aspek dalam penyajian presentasi. Dengan mengiuasai berbagai aspek dalam penyajian presentasi Anda diharapkan dapat mampu menyajikan presentasi secara praktis, cepat, dan aplikatif, serta mampu mencapai maksud dan tujuan akhir penyajian presentasi.&lt;/p&gt;</t>
  </si>
  <si>
    <t>7254787f-7022-403c-9928-2c363b3f8809</t>
  </si>
  <si>
    <t>Menyingkap Rahasia Penyakit Flu Burung</t>
  </si>
  <si>
    <t>979-763-535-x</t>
  </si>
  <si>
    <t>978-979-29-8508-5</t>
  </si>
  <si>
    <t>&lt;p&gt;Buku &lt;em&gt;Menyingkap Rahasia Penyakit Flu Burung&lt;/em&gt; berusaha mengungkap rahasia-rahasia tentang penyakit flu burung agar masyarakat tidak cema terus-menerus. Buku ini menyajikan pembahasan tentang tamiflu yang ternyata bukan obat yang efektif untuk flu burung serta tip praktis agar tetap aman di saat wabah flu burung menyerang.&lt;/p&gt;</t>
  </si>
  <si>
    <t>dade0e92-3bd2-4933-913e-099ddd93543b</t>
  </si>
  <si>
    <t>Cyberlaw, Tidak Perlu Takut</t>
  </si>
  <si>
    <t>Merry Magdalena &amp; Mas Wigrantoro Roes Setiadi</t>
  </si>
  <si>
    <t>978-979-29-0669-1</t>
  </si>
  <si>
    <t>978-979-29-8513-9</t>
  </si>
  <si>
    <t>&lt;p&gt;internet menjadi dunia yang sangat menarik bagi siapapun, Terlebih bagi user indonesia, sebab sampai hari ini belum ada rambu-rambu baku yang menjadi aturan main bagi mereka. Kalaupun pelaku kriminal di internet sudah ada yang terciduk, tetap saja masih ada segudang celah yang membuat rimba jagat maya ibarat alam jahiliyah. Situasi ini kian membuat user lepas kendali.&lt;/p&gt;</t>
  </si>
  <si>
    <t>f81a304c-4b13-41ca-89da-88cd67df5372</t>
  </si>
  <si>
    <t>Pesona Aquascape untuk Hobi dan Bisnis</t>
  </si>
  <si>
    <t>Warisno dan Kres Dahana</t>
  </si>
  <si>
    <t>978-979-29-2600-2</t>
  </si>
  <si>
    <t>978-979-29-8832-1</t>
  </si>
  <si>
    <t>20.3 MB</t>
  </si>
  <si>
    <t>&lt;p&gt;Aquascape merupakan salah satu seni penataan akuarium yang lagi ngetrend saat ini. Komoditas yang bahan baku utamanya terbuat dari kaca dan aluminium atau kayu ini, ditambah dengan sedikit polesan penataan tanaman air dan pemilihan ikan yang jitu, dapat meningkatkan nilai jual akuarium air tawar.&amp;nbsp;&lt;br /&gt;
 Buku ini dihadirkan untuk memenuhi permintaan dari para hobiis akuarium yang ingin meningkatkan levelnya menjadi aquascaping. Aquascape merupakan suatu ilmu penataan akuarium yang dapat mendatangkan nilai tambah dan kepuasan batin yang tinggi. Perlakuan atau penanganannyapun relatif mudah dan tidak memerlukan modal yang besar. Dengan kesabaran dan pengetahuan yang cukup bisa dibuat aquaspace yang cantik dan eksotik.&amp;nbsp;&lt;br /&gt;
 Buku ini membedah berbagai macam persoalan seputar aquascape secara gamblang dan tuntas. Di dalamnya dibeberkan kiat-kiat menyusun aquascape yang jitu agar bisa diperoleh akuascape yang bernilai ekonomis tinggi.&lt;/p&gt;</t>
  </si>
  <si>
    <t>3b25529f-5a35-4cfd-b3de-1ce4e00a0295</t>
  </si>
  <si>
    <t>Merah Putih Arsitektur Nusantara</t>
  </si>
  <si>
    <t>Galih Widjil Pangarsa</t>
  </si>
  <si>
    <t>979-763-628-3</t>
  </si>
  <si>
    <t>978-979-29-8519-1</t>
  </si>
  <si>
    <t>&lt;p&gt;Buku ini menyingkapkan nilai-nilai universalitas dan lokallitas Arsitektur Nusantara. Kajian ini sangat strategis karena nilai-nilai ketuhanan, transendentalitas, kemanusiaan, berkehidupan bersama, keselarasan hidup manusia dan alam, serta konsep keindahan bersahaja - yang tengah dicari oleh kajian-kajian postmodern - ternyata ada di wilayah budaya Nusantara. Kajian kebudayaan Nusantara yang membawa-kibarkan Merah-Putih semacam ini nyaris terlupakan oleh globalisasi. Padahal hakikatnya itu adalah hegemoni politik kebudayaan Eurocentrism.&lt;br /&gt;
 &lt;br /&gt;
 Buku ini perlu dibaca oleh mereka yang cinta tanah air, mahasiswa, kaum muda, pengajar dan praktisi arsitektur, perencanaan, antropologi dan filsafat. Bermanfaat pula bagi mereka yang terlibat dalam perencanaan kebudayaan. Mengajak menaikkan kembali panji-panji Merah-Putih di tengah-tengah peradaban masyarakat dunia.&lt;/p&gt;</t>
  </si>
  <si>
    <t>3afbd6c8-a14a-498d-899b-9893f842bddd</t>
  </si>
  <si>
    <t>Seri Petualangan Icha - Sabotase Pesawat Terbang</t>
  </si>
  <si>
    <t>Hari Purwanto</t>
  </si>
  <si>
    <t>978-979-29-1518-1</t>
  </si>
  <si>
    <t>978-979-29-9811-5</t>
  </si>
  <si>
    <t>Nyonyo Publisher</t>
  </si>
  <si>
    <t>&lt;p&gt;Seri Petualangan Icha - Sabotase pesawat terbang&lt;/p&gt;
 &lt;p&gt;Asyikkk&amp;hellip; liburan datang juga! Ray dan Icha memilih menghabiskan waktu liburannya di tempat kakek dan nenek di desa. Bayangan tentang hal-hal menyenangkan sudah terbayang oleh mereka. Dan, ternyata liburan kali ini bukan hanya menyenangkan, tapi juga seru!&lt;/p&gt;
 &lt;p&gt;Mereka harus membongkar misteri pesawat ultra ringan yang jatuh di desa. Bagaimana mereka memecahkan misteri itu? Teman-teman pasti penasaran kan? Ayo baca seri petualangan seru ini!&lt;/p&gt;</t>
  </si>
  <si>
    <t>d12f7a71-3a96-4015-a4c2-2418b52be337</t>
  </si>
  <si>
    <t>Dapoer Iboe - 30 Menu Masakan Keluarga</t>
  </si>
  <si>
    <t>978-979-29-2490-9</t>
  </si>
  <si>
    <t>978-979-29-8515-3</t>
  </si>
  <si>
    <t>&lt;p&gt;Ibu saya memercayai bahwa memasak merupakan suatu cara dalam membangun keluarga yang bahagia. Saya pun ikut menyadari bahwa peran ibu saya sangat besar sehingga saya saat ini bisa memasak dan menyukai memasak bukan karena ibu saya yang mengatakan sehingga saya percaya, namun saya ikut mengalami semua yang diceritakan ibu saya. Saya juga rindu mewariskan kebiasaan memasak kepada anak-anak saya nantinya dan membangun keluarga yang harmonis, bahagia, dan sehat.&lt;/p&gt;</t>
  </si>
  <si>
    <t>a7029b60-0916-4fdb-ab52-4351e58587c6</t>
  </si>
  <si>
    <t>Merancang Outbond Training Profesional</t>
  </si>
  <si>
    <t>Agustinus Susanta</t>
  </si>
  <si>
    <t>978-979-29-0419-2</t>
  </si>
  <si>
    <t>978-979-29-8522-1</t>
  </si>
  <si>
    <t>Game</t>
  </si>
  <si>
    <t>&lt;p&gt;Buku ini bukan sekedar buku panduan teoritis karena nyaris seluruh apa yang kita baca dalam buku ini ditulis berdasarkan kisah nyata atau dengan kata lain bersumber dari pengalaman penulis yang sejak tahun 2003 berkecimpung dalam dunia dinamika kelompok.&lt;br /&gt;
 &lt;br /&gt;
 Buku ini brusaha dibuat dengan cara menyampaikan suatu hal dengan sederhana, mulai dari pokok gagasan paling mendasar hingga perinciannya dalam jalur yang mudah dirunut. Mengimbangi bahasa tulisan dengan bahasa matrik dan bahasa visual baik melalui foto maupun ilustrasi. Mengajak pembaca terlibat untuk menikmati pembacaan buku ini.&lt;br /&gt;
 &lt;br /&gt;
 Pokok bahasan dalam buku ini : - Skenario&lt;br /&gt;
 - Permaianan&lt;br /&gt;
 - Akurasi&lt;br /&gt;
 - Analisis&lt;br /&gt;
 - Kekompakan&lt;br /&gt;
 - Keseimbangan tubuh&lt;br /&gt;
 - Potensi diri&lt;/p&gt;</t>
  </si>
  <si>
    <t>33e6ae21-3157-448e-ae8c-58dc408e1c67</t>
  </si>
  <si>
    <t>Petualangan Lily dan Pino - Jejak Kaki Kepiting Merah</t>
  </si>
  <si>
    <t>Watiek Ideo</t>
  </si>
  <si>
    <t>978-979-29-2689-7</t>
  </si>
  <si>
    <t>978-979-29-9812-2</t>
  </si>
  <si>
    <t>&lt;p&gt;EMPATI TERHADAP BINATANG&lt;/p&gt;
 &lt;p&gt;Binatang adalah salah satu makhluk hidup ciptaan Tuhan yang wajib untuk dilindungi habitatnya. Melalui buku ini, anak-anak diajak untuk menumbuhkan empati dan kasih sayang terhadap binatang, serta melindunginya dari kepunahan. Selain sarat pesan moral, buku ini memiliki ilustrasi yang indah pada tiap halamannya, serta bonus stiker lucu yang pasti akan disukai oleh putra-putri anda.&lt;/p&gt;
 &lt;p&gt;&amp;nbsp;&lt;/p&gt;</t>
  </si>
  <si>
    <t>c970a5ae-119e-408a-bb3e-dca1d455325f</t>
  </si>
  <si>
    <t>40+ Solusi Kasus Bisnis Terpopler</t>
  </si>
  <si>
    <t>Ariyanto,M.B</t>
  </si>
  <si>
    <t>978-979-29-0336-2</t>
  </si>
  <si>
    <t>978-979-29-8983-0</t>
  </si>
  <si>
    <t>&lt;p&gt;Bagaimanakah memulai sebuah bisnis? Bagaimana jika bisnis kita gagal? Kiat-kiat bisnis apa yang kita perlukan? Bagaimana berbisnis dengan orang lain? Adalah berbagai pertanyaan yang sering muncul dalam diri banyak calon pebisnis maupun pelaku bisnis. Pertanyaan-pertanyaan ini muncul karena kekurang pahaman para pelaku dan calon pelaku bisnis kepada dunia yang sedang atau akan dijalaninya.&lt;br /&gt;
 &lt;br /&gt;
 Buku ini mengupas berbagai macam pertanyaan bisnis yang sering kali muncul dalam dunia bisnis. lebih dari 40 kasus dan problematika bisnis serta memulai sebuah bisnis dibahas dengan jelas dalam buku ini. Setiap pertanyaan yang muncul dalam dunia bisnis dikelompokkan dalam tiga pokok bahasan besar, yaitu motivasi bisnis, strategi bisnis dan pemasaran dan problematika bisnis.&lt;/p&gt;</t>
  </si>
  <si>
    <t>27d7f0c4-447c-442b-b5e1-55b49716834b</t>
  </si>
  <si>
    <t>Merangkai Bunga</t>
  </si>
  <si>
    <t>978-979-29-1637-9</t>
  </si>
  <si>
    <t>978-979-29-8524-5</t>
  </si>
  <si>
    <t>&lt;p&gt;Merangkai Bunga: Bonus Plus Analisa Usaha &amp;amp; Promosi Sebagai Peluang Usaha&lt;/p&gt;
 &lt;p&gt;Keterampilan merangkai bunga tidak hanya mampu menghadirkan keindahan dengan rangkaian bunga yang dihasilkan, tetapi bisa juga dijadikan sebagai peluang usaha yang menghasilkan rupiah.&lt;/p&gt;
 &lt;p&gt;Buku berjudul Merangkai Bunga: Bonus Plus Analisis Usaha &amp;amp; Promosi sebagai Peluang Usaha merupakan buku pedoman bagi pemula pelaku usaha merangkai bunga, orang-orang yang menyukai seni merangkai bunga, dan orang-orang yang mau menambah penghasilan tambahan. Selain itu, buku ini juga bisa menjadi bacaan bagi mereka yang ingin menambah wawasan tentang seni merangkai bunga atau memperluas khasanah ilmu pengetahuan bagi para pemerhati peluang usaha. Pembahasan dalam buku ini dimulai dari nol belum bisa merangkai bunga sama sekali sampai dengan memasuki pangsa pasar.&lt;/p&gt;</t>
  </si>
  <si>
    <t>8348565b-a663-4394-928e-0e530550cbbd</t>
  </si>
  <si>
    <t>Seri Pintar Masak - Chinesse Food</t>
  </si>
  <si>
    <t>Elly Yong dan Wulan Joe</t>
  </si>
  <si>
    <t>978-979-29-1608-9</t>
  </si>
  <si>
    <t>978-979-29-9813-9</t>
  </si>
  <si>
    <t>&lt;p&gt;&lt;em&gt;Seri Pintar Masak - Chinese Food&lt;/em&gt; ini berisi berbagai menu masakan ala Cina yang sudah disesuaikan dengan selera nusantara.&lt;/p&gt;
 &lt;p&gt;Resep yang teracantum di dalam buku ini tidak mengandung babi dalam bentuk apapun,baik minyak maupun daging.Ada pun bumbu racikan dan campurannya diambil dari bumbu-bumbu yang ada di Indonesia sehingga resep-resep yang ada mudah dipraktikan dan dijadikan hidangan rumah tangga sehari-hari.&lt;/p&gt;</t>
  </si>
  <si>
    <t>538050c5-1dec-41cb-bdf0-997f7b31507f</t>
  </si>
  <si>
    <t>Dari Hobi Jadi Profesional</t>
  </si>
  <si>
    <t>Yannes Irwan Mahendra</t>
  </si>
  <si>
    <t>978-979-29-1504-4</t>
  </si>
  <si>
    <t>978-979-29-8516-0</t>
  </si>
  <si>
    <t>Tips &amp; Trik</t>
  </si>
  <si>
    <t>17.0 MB</t>
  </si>
  <si>
    <t>&lt;p&gt;Banyak teknik-teknik fotografi yang dapat dipelajari di dalam&amp;nbsp; buku ini. Dengan penguasaan teknik, penulis merasakan kepercayaan diri untuk menjadi seorang fotografer profesional. Dari foto yang&amp;nbsp; penulis hasilkan terlihat sekali perbedaan ketika sebelum dan&amp;nbsp; sesudah menggunakan teknik fotografi.&amp;nbsp; Dengan majunya dunia digital fotografi, hobi fotografi saat&amp;nbsp; ini lebih mudah dipelajari, lebih murah dan lebih luas, karena&amp;nbsp; dapat diolah langsung di komputer. Fotografi lebih menarik untuk diminati.&amp;nbsp; Tidak sekedar hobi, bagi saya fotografi dapat menjadi profesi.&amp;nbsp; Karena dengan menekuni dunia fotografi, seorang dapat menjadikan fotografi sebagai salah satu sumber penghasilan untuk&amp;nbsp; mendapatkan uang.&amp;nbsp; Dan akhirnya ingin saya sampaikan. Jangan malu karena baru&amp;nbsp; jadi pemula dan jangan takut untuk jadi profesional. Selamat&amp;nbsp; berkarya. Majulah dunia fotografi Indonesia.&lt;/p&gt;</t>
  </si>
  <si>
    <t>66e2b3a5-273d-4eb5-8334-9a6f3408af16</t>
  </si>
  <si>
    <t>Belajar Dengan Heboh (39 Permainan Penggugah Semangat Belajar)</t>
  </si>
  <si>
    <t>Ennie Lucia</t>
  </si>
  <si>
    <t>978-979-29-2212-7</t>
  </si>
  <si>
    <t>978-979-29-8423-1</t>
  </si>
  <si>
    <t>G-Media Publisher</t>
  </si>
  <si>
    <t>&lt;p&gt;Buku Belajar Dengan Heboh, 39 Permainan Penggugah Semangat Belajar ini ingin mengajakj paa pengajar/ fasilitator untuk keluar dari rutinitas metode maengajar yang menonton, serta mampu menciptakan emosi yang positif pada anak didiksehingga mereka dapat menyerap materi dan beradaptasi dengan cepat.Belajar dengan cara bermain akanmemberikan energi yangpositif sehingga dapat mengoptimalkan kerjaotak kiri dan otak kanan.&lt;/p&gt;</t>
  </si>
  <si>
    <t>f3b346eb-9ec7-468a-8f94-e4abd3093315</t>
  </si>
  <si>
    <t>Sehat Itu Pilihan - Gaya Hidup Sehat Tanpa Repot</t>
  </si>
  <si>
    <t>978-979-29-3124-2</t>
  </si>
  <si>
    <t>978-979-29-8893-2</t>
  </si>
  <si>
    <t>&lt;p&gt;Gaya hidup baru yang akan Anda baca di buku ini bukan acuan untuk menyembuhkan penyakit, tetapi lebih merupakan dasar pertimbangan untuk hidup yang lebih baik. SEHAT ITU PILIHAN berisikan gaya hidup sehat tanpa repot yang didasari pengetahuan dan mudah untuk diaplikasikan dalam kehidupan sehari-hari, terutama dalam kesibukan aktivitas Anda. Sedikit penyesuaian dan kemampuan modifikasi mungkin diperlukan karena aktivitas Anda pasti berbeda satu sama lain.&lt;br /&gt;
 &lt;br /&gt;
 Banyak hal yang akan Anda temui di dalam buku ini, antara lain Kegagalan di makan siang tidak memengaruhi kesuksesan untuk makan malam yang baik. Dan Olahraga selama 20 menit lebih baik dibanding membatalkan olahraga karena tidak mempunyai waktu olahraga 1 jam. Jadi, selamat mempraktikkan gaya hidup sehat tanpa repot.&lt;/p&gt;</t>
  </si>
  <si>
    <t>f0535409-2b96-47ca-9659-7c950e6db172</t>
  </si>
  <si>
    <t>Dari Hobi Menjadi Hoki, Peluang Menjadi Jutawan Dari Rumah</t>
  </si>
  <si>
    <t>Dessy Danarti</t>
  </si>
  <si>
    <t>978-979-29-0339-3</t>
  </si>
  <si>
    <t>978-979-29-8517-7</t>
  </si>
  <si>
    <t>&lt;p&gt;Usaha bisa dimulai dari mana saja. Buku ini menawarkan alternatif lain, yaitu menjadkan hobi sebagai sumber usaha. Hobi merupakan salah satu media pelepasan stres. Hal ini berlaku demikian karena hobi menyangkut suatu kegiatan yang dilakukan seseorang karena merasa suka. Tak ada keterpaksaan di dalamnya. Tak heran jika merintis usaha berdasarkan minat dan hobi sangat disarankan karena pasti dilakukan dengan rasa cinta, dan tentu Anda telah mengenal baik segala aspek yang terkandung di dalamnya.&lt;br /&gt;
 &lt;br /&gt;
 Namun, namun untuk mewujudkanya pun bukan tanpa masalah. Penjiwaan dan penguasaan atas usaha yang dijalankan berpengaruh besar terhadap keberhasilan. Selain itu, diperlukan juga sikap mental yang kuat agar wirausaha tahan banting dan mampu menghadapi berbagai resiko.&lt;br /&gt;
 &lt;br /&gt;
 Buku ini menguraikan beberapa aspek penting untuk memulai usaha sesuai hobi yang anda miliki. Anda akan diajak untuk mengenali potensi dan bakat, mengenali dan membangun sikap mental wirausaha, serta memulai usaha, yang menyangkut desain dn pengembangan produk, permodalan, serta pemasaran. Buku ini juga menghadirkan 25 kisah keberhasilan para pengusaha, yang menginspirasi dalam memulai usaha dengan hobi.&lt;/p&gt;</t>
  </si>
  <si>
    <t>9bc02e86-1d22-43b7-963f-54e8dd80cc27</t>
  </si>
  <si>
    <t>Belajar Rahasia Sukses Bisnis Ala Pak Haji</t>
  </si>
  <si>
    <t>M. Maksus Peter</t>
  </si>
  <si>
    <t>978-979-29-1742-0</t>
  </si>
  <si>
    <t>978-979-29-8425-5</t>
  </si>
  <si>
    <t>&lt;p&gt;Anda akan menemukan berbagai kiat bisnis yang dimulai dengan sangat sederhana, mudah dilakukan dan ditiru. Untuk Anda yang belum punya pengalaman bisnis dan tidak punya modal sekalipun, ada trik memulai bisnis dengan modal terbatas dan mengembangkan bisnis dengan teknik penjualan yang sederhana sehingga meningkatkan profit bisnis dalam waktu relatif singkat.&lt;/p&gt;
 &lt;p&gt;Bagaimana membangun sebuah bisnis yang meningkatkan profit bisnis dengan teknik marketing sederhana sehingga pertumbuhan bisnis lebih cepat? Mencari dan menambah modal dengan aset yang tersedia, bahkan akan meningkatkan dan menambah aset yang dimiliki?&lt;/p&gt;
 &lt;p&gt;Bagaimana bursa saham layaknya fenomena mie instan yang akan meningkatkan aset Anda dengan cepat melalui tiga langkah buka bungkus, rebus lima menit, dan siap santap dengan sajian nikmat. Dengan fenomena matahari yang akan muncul besok pagi dari sebelah timur dengan perbandingan jumlah matahari terbit cerah lebih banyak dibandingkan matahari terbit dalam keadan redup sepanjang tahun.&lt;/p&gt;
 &lt;p&gt;Buku ini hanya sebuah panduan untuk sukses dan kaya. Sebagai tambahan bahan inspirasi Anda dalam hidup dan bisnis. Sifatnya hanya sebagai bahan pendidikan keuangan dan bisnis praktis yang mendorong kesejahteraan ekonomi masyarakat di Indonesia. Tidak mempunyai jaminan apa pun seperti yang penulis dapat dari Pak Haji. Semua tindakan bisnis, keputusan bisnis, keputusan investasi, dan lainnya merupakan tanggung jawab pribadi. Selamat menikmati dan selalu sukses.&lt;/p&gt;</t>
  </si>
  <si>
    <t>21bf33fc-33ce-4a32-8312-4afb6a582aa6</t>
  </si>
  <si>
    <t>Dari Limbah Menjadi Rupiah: Mudah Dan Praktis Mengolah Limbah Industri Skala Rumah Tangga</t>
  </si>
  <si>
    <t>978-979-29-2483-1</t>
  </si>
  <si>
    <t>978-979-29-8518-4</t>
  </si>
  <si>
    <t>&lt;p&gt;Masih banyak industri baik pangan maupun non-pangan yang membuang limbah ke lingkungan sehingga menyebabkan pencemaran yang dapat mengganggu pemukiman atau ekologi habitat setempat. Padahal limbah industri pangan masih dapat diolah menjadi produk bernilai ekonomis menjadi nata.&lt;/p&gt;
 &lt;p&gt;Nata merupakan bahan pangan berupa jeli yang biasa dijadikan sabagai campuran dalam produk minuman instan. Limbah cair pada industri tahu dan tempe dapat diolah menjadi produk nata de soya, limbah cair tapioka dapat diolah menjadi nata de cassava, limbah air kelapa dapat diolah menjadi nata de coco. Selain bermanfaat mengatasi pencemaran lingkungan, upaya pengolahan limbah tersebut telah memberikan banyak manfaat secara ekonomis.&lt;/p&gt;
 &lt;p&gt;Buku ini mengupas tuntas bisnis nata de coco, nata de cassava, dan nata de soya dari aspek pasar, penanganan bahan baku, teknik produksi, analisis ekonomi dan aneka produk olahan. Buku ini sangat tepat menjadi panduan bagi seorang calon entrepreneur dengan modal yang pas-pasan. Teknologi yang digunakan juga sederhana. Selain itu bahan bakunya mudah didapat dan murah.&lt;/p&gt;
 &lt;p&gt;Selamat mencoba, anda bisa dan dari limbah pun bisa jadi rupiah!&lt;/p&gt;</t>
  </si>
  <si>
    <t>6872b682-1212-43b9-9ad1-41804c0821f7</t>
  </si>
  <si>
    <t>Tanaman Obat Terpopuler untuk Pelangsing dan Penurun Kolesterol</t>
  </si>
  <si>
    <t>Hery Soeryoko</t>
  </si>
  <si>
    <t>978-979-29-2611-8</t>
  </si>
  <si>
    <t>978-979-29-8459-0</t>
  </si>
  <si>
    <t>&lt;p&gt;Buku ini PENTING BAGI MEREKA YANG INGIN BEBAS DARI OBESITAS &amp;amp; BEBAS DARI KOLESTEROL.&amp;nbsp;&lt;br /&gt;
 &amp;nbsp;Berbagai faktor penyebab kegemukan atau obesitas dan kolesterol, dikupas secara tuntas disini. Selain bakat dari dalam tubuh, beberapa makanan dan minuman juga memberi sumbangan yang signifikan dalam menyebabkan kegemukan dan kolesterol. Makanan dan minuman tersebut dapat kita hindari agar tidak dihinggapi penyakit obesitas dan kolesterol. Resiko obesitas dan kolesterol tinggi juga dibahas dalam buku ini, disertai cara penanganan obesitas dan kolesterol dengan tanaman obat. Beberapa tanaman obat di sekitar kita, diyakini masyarakat dapat mengatasi kegemukan dan kolesterol.&lt;br /&gt;
 &amp;nbsp;Semoga ilmu dalam buku ini dapat membantu mendorong masyarakat untuk menjalankan pola makan dan hidup sehat.&lt;/p&gt;</t>
  </si>
  <si>
    <t>49e1250b-d85d-4965-8bdf-71150c3742a2</t>
  </si>
  <si>
    <t>Kingpin - Kisah Seorang Peretas Yang Mengeruk Miliaran Dolar Dari Dunia Maya</t>
  </si>
  <si>
    <t>Kevin Poulsen</t>
  </si>
  <si>
    <t>978-979-29-3248-5</t>
  </si>
  <si>
    <t>978-979-29-8631-0</t>
  </si>
  <si>
    <t>&lt;p&gt;&amp;ldquo;Tokoh-tokoh utama Kinpin genius, para geek tengik dan wanita kotor yang senang membantu mereka mencuri. Musuh-musuh mematikan mereka adalah sekawanan polisi penyamar yang paham-siber. Kevin Poulsen begitu lekat dengan orang-orang paranoid dan bayangan ini sehingga Anda bisa mencium keringat di papan tombol dan mendengar bunyi borgol dikunci. Tidak ada buku lain yang dapat menandingi penggambaran ahli dan intim ini tentang dunia bawah tanah kriminal yang sejati.&amp;rdquo;&amp;nbsp;&lt;br /&gt;
 &amp;minus;BRUCE STERLING,&amp;nbsp;&lt;br /&gt;
 NOVELIS PEMENANG PENGHARGAAN HUGO DAN FUTURIS&lt;br /&gt;
 &lt;br /&gt;
 &amp;ldquo;Thriller kejahatan yang mengasyikkan, sebuah kajian psikologis yang kuat, dan salah satu kisah paling akurat tentang budaya peretas yang pernah aku baca.&amp;hellip; Poulsen dengan tangkas menjelaskan teknologi di balik kejahatan-kejahatan komputer ultramodern ini dan menunjukkan bagaimana mereka berkomitmen.&amp;rdquo;&lt;br /&gt;
 &amp;minus;ANNALEE NEWITZ, EDITOR KEPALA io9.COM&lt;br /&gt;
 &lt;br /&gt;
 &amp;ldquo;Dengan drama tegang dan kejutan masa depan milik novel William Gibson, Kevin Poulsen memintal kisah yang sungguh menakutkan tentang dunia bawah tanah peretas sisi-gelap dan penyihirnya yang paling ahli.&amp;rdquo;&lt;br /&gt;
 &amp;minus;STEVEN LEVY,&lt;br /&gt;
 PENGARANG HACKERS DAN CRYPTO&lt;br /&gt;
 &lt;br /&gt;
 &amp;ldquo;Gambaran terkini yang paling mendalam tentang penjahat siber Amerika Serikat modern paling terkenal dan kisah atraktif polisi melawan para penjahat yang melawan para penjahat lain. Tak seorang pun bisa menulis dengan penuh pengaruh seperti Kevin Poulsen tentang bagaimana sebenarnya para peretas menjalankan bisnis mereka.&amp;rdquo;&amp;nbsp;&lt;br /&gt;
 &amp;minus;JOSEPH MENN,&lt;br /&gt;
 PENGARANG ALL THE RAVE DAN FATAL SYSTEM ERROR&lt;br /&gt;
 &lt;br /&gt;
 &amp;ldquo;Dibangun pada tradisi prosedural polisi yang terbaik, Kevin memaparkan dalam bahasa yang jernih teknologi dan metode yang digunakan baik oleh penjahat maupun pembasmi kejahatan, sembari menuliskan kajian karakter simpatik tentang topi abu-abu bermasalah, Max Vision, pada intinya.&amp;rdquo;&lt;br /&gt;
 &amp;minus;JONATHAN ZITTRAIN,&lt;br /&gt;
 PROFESOR DARI HARVARD DAN PENGARANG THE FUTURE OF THE INTERNET AND HOW TO STOP IT&lt;br /&gt;
 &lt;br /&gt;
 &amp;ldquo;Tamasya orang-dalam dan luar biasa menuju Internet gelap yang berada di bawah dunia Web komersial dan putih bersih. Kevin Poulsen adalah salah satu dari sedikit orang yang memahami kawasan ini: scammer, scammer-nya scammer, dan para penegak hukum yang berusaha untuk menangkap mereka. Kingpin menggambarkan sebuah dunia bisnis paralel, termasuk &amp;ldquo;pengambilalihan kasar pertama dunia bawah tanah&amp;rdquo;; di mana tokoh-tokoh yang menyebut diri mereka DarkCyd dan Matrix dan Ghost23 berperang untuk menguasai scam digital. Sebuah perjalanan yang menakjubkan dan menakutkan.&amp;rdquo;&lt;br /&gt;
 &amp;minus;ELLEN ULLMAN,&amp;nbsp;&lt;br /&gt;
 PENGARANG CLOSE TO THE MACHINE DAN THE BUG&lt;/p&gt;</t>
  </si>
  <si>
    <t>0ccce24b-5efe-44fc-90b2-d80194b4caff</t>
  </si>
  <si>
    <t>Dari Tanah Jadi RUKO â€“ Panduan Tepat Membangun Ruko Idaman</t>
  </si>
  <si>
    <t>978-979-29-6706-7</t>
  </si>
  <si>
    <t>978-979-29-8521-4</t>
  </si>
  <si>
    <t>&lt;p&gt;Buku Dari Tanah Jadi Ruko: Panduan Tepat Membangun Ruko Idaman akan memandu Anda tahap demi tahap dalam menghitung jumlah biaya yang harus dipersiapkan sebelum pembangunan dimulai. Perhitungan meliputi perhitungan volume beton untuk balok, beton kolom, dinding bata, besi pelat, bekisting, pekerjaan galian, fondasi, pekerjaan finishing (pengecatan), dan lain-lain.&lt;br /&gt;
 Seluruh tahapan dijabarkan secara terperinci dan dijelaskan tahap demi tahap sesuai tahapan pekerjaan pembangunan. Rumus-rumus perhitungan di dalam buku dijabarkan secara sederhana sehingga pembaca akan mudah mengerti dan memahami perhitungan biaya membangun ruko dengan cepat dan mudah. Selain itu dijelaskan pula tip mudah memilih material bangunan yang baik. Hal ini bertujuan agar bangunan ruko menjadi kuat dan kokoh terhadap bencana seperti gempa yang sering terjadi, khususnya diwilayah Indonesia yang merupakan wilayah rawan gempa.&lt;br /&gt;
 Dengan membaca buku ini, penulis yakin dan percaya bahwa pembaca pasti akan mahir dan mampu menghitung biaya mendirikan bangungan ruko dengan cepat dan mudah. Buku referensi ini akan menambah wawasan Anda yang ingin membangun sendiri bangunan ruko untuk tempat tinggal maupun sebagai tempat usaha.&lt;/p&gt;</t>
  </si>
  <si>
    <t>8214c4d6-03d3-4dd7-8210-b692ed923851</t>
  </si>
  <si>
    <t>Public Speaking is Easy, From Fear to Dare</t>
  </si>
  <si>
    <t>Johanes Ariffin Wijaya dan Budi Setiawan</t>
  </si>
  <si>
    <t>978-979-29-0088-0</t>
  </si>
  <si>
    <t>978-979-29-8855-0</t>
  </si>
  <si>
    <t>&lt;p&gt;Dalam buku ini, Johones Ariffin Wijoyo dan Budi Setiawan seolah-olah ingin membuktikan dan mematahkan survei di Amerika yang meletakkan &amp;#39;public speaking&amp;#39; sebagai ketakutan nomor wahid dibandingkan dengan kehancuran keuangan&amp;nbsp;dan bahkan kematian! Bukan tanpa bukti dan hanya berdasar imajinasi buku ini ditulis ! Lembar demi lembar berisi penuturan sang penulis Ieiah membuktikan bahwa semuanya Ieiah melalui sebuah pengalaman empirik dan teoretik yang sulit&amp;nbsp;rasanya dibantah realitanya. Langkah demi langkah telah dikristalkan dalam bentuk sajian yang mudah untuk ditiru. Jalan pintas telah digelar di depan semua orang, apalogi yang harus ditunggu? Mari persingkat lorong waktu dengan belajar dari para perintis di bidang ini. Sampai bertemu di panggung orasi, penuh dengan isi!&lt;/p&gt;</t>
  </si>
  <si>
    <t>4af17022-fd2b-4bdd-9659-c0d6b10a1584</t>
  </si>
  <si>
    <t>Demokrasi Alternatif Meraih Keadilan Dan Kesejahteraan Melalui Perdamaian Dan Tax Amnesty</t>
  </si>
  <si>
    <t>Parlagutan Silitonga</t>
  </si>
  <si>
    <t>978-979-29-5580-4</t>
  </si>
  <si>
    <t>978-979-29-8525-2</t>
  </si>
  <si>
    <t>&lt;p&gt;Para penulis terkenal di Amerika Serikat melakukan riset sebelum menulis naskah sebuah buku. Penelitian, observasi, dan wawancara menjadi model dasar mereka. Disana mudah mendapatkan akses ke perusahaan atau lembaga yang hendak diteliti. Buku inipun ditulis berdasarkan penelitian jangka panjang.&lt;br /&gt;
 Penelitian dilakukan dengan metode studi kepustakaan, pengamatan, dan pedekatan system. Pendekatan system dilakukan dengan menelusuri keterkaitan antara satu hal dengan hal yang lain. Pendekatan system juga dilakukan dengan mencari akar permasalahan dan mengembangkan solusi permasalahan sehingga jadilah demokrasi alternative yang merupakan tesis dari semuanya.&lt;/p&gt;</t>
  </si>
  <si>
    <t>fa3c52f4-8740-4ce1-85a4-b1faad041a90</t>
  </si>
  <si>
    <t>Dasar Teori Antrian Untuk Kehidupan Nyata</t>
  </si>
  <si>
    <t>Thomas J. Kakiay</t>
  </si>
  <si>
    <t>979-731-435-9</t>
  </si>
  <si>
    <t>978-979-29-8523-8</t>
  </si>
  <si>
    <t>&lt;p&gt;Dalam kehidupan nyata sehari-hari, kita akan selalu dihadapkan pada persoalan tentang antrian, baik skala kecil maupun skala besar yang membutuhkan penyelesaian serta solusi yang optimal. Salah satu contoh antrian pada kehidupan nyata akan dapat ditemui pada beberapa tempat-tempat fasilitas pelayanan umum, dimana masyarakat atau barang akan mengalami proses antrian dari kedatangan, memasuki antrian, menunggu, hingga proses pelayanan berlangsung.&lt;/p&gt;
 &lt;p&gt;Buku ini mengupas dengan detail bagaimana memahami keseluruhan proses antrian, dan dasar teori tentang antrian yang dapat digunakan untuk melakukan optimalisasi segala proses yang berhubungan dengan antrian. Dengan memahami buku ini pembaca diharapkan akan dapat memahami teori antrian kemudian menerapkannya dalam aplikasi nyata kehidupan sehari-hari, misalnya bagaimana memilih sistem antrian yang optimal dengan perhitungan akurat pada tempat-tempat dan fasilitas umum.&lt;/p&gt;</t>
  </si>
  <si>
    <t>b0551c69-2193-4b47-9c57-c20975f6d599</t>
  </si>
  <si>
    <t>Quantum Success : Lompatan Dasyat Menuju Kekayaan dan Kebahagiaan Sejati</t>
  </si>
  <si>
    <t>Sandra Anne Taylor</t>
  </si>
  <si>
    <t>978-979-29-0274-7</t>
  </si>
  <si>
    <t>978-979-29-8856-7</t>
  </si>
  <si>
    <t>&lt;p&gt;Inilah ilmu tentang sukses yang akan menunjukkan kepada Anda bagaimana memeroleh semua yang Anda inginkan! Berbeda dari buku-buku lain yang mengulas tentang sukses dan bahagia, Quantum Success yang mengupas rumus-rumus untuk hidup berkelimpahan ini didasarkan pada fisika kuantum, kekuatan hebat yang dapat membantu Anda mewujudukan impian Anda.&lt;br /&gt;
 &lt;br /&gt;
 Sandra Anne Taylor, pembicara internasional, konselor, dan konsultan korporat, telah mengajarkan prinsip-prinsip dan teknik Quantum Success di seluruh penjuru dunia. Hasilnya benar-benar sangat mengagumkan! Quantum Success berisi informasi dan strategi-strategi dinamis yang membuka mata Anda akan alam kemungkinan, membuat kunci menuju hidup yang berkelimpahan berada di tangan Anda. Jangan menunda lebih lama untuk membuka pintu Semesta. Dengan memahami ilmu tarik-menarik dan manifestasi, Anda dapat melakukan lompatan kuantum menuju hidup yang bahagia dan berkelimpahan.&lt;br /&gt;
 &lt;br /&gt;
 Pokok-pokok Bahasan:&lt;br /&gt;
 Tujuh Hukum Universal untuk Sukses&lt;br /&gt;
 Enam Kekuatan Pribadi Kesuksesan&lt;br /&gt;
 Lima Energi Pembawa Sukses&lt;br /&gt;
 Empat Langkah Menuju Sukses&lt;br /&gt;
 Tiga Penolong Tak Terlihat Menuju Sukses&lt;br /&gt;
 Dua Penghalang Kesuksesan&lt;br /&gt;
 Satu Jalur Menuju Sukses&lt;/p&gt;</t>
  </si>
  <si>
    <t>f2d7cc27-1161-427d-bb23-934cd420a682</t>
  </si>
  <si>
    <t>Meraup Untung Bertanam Cabai Rawit dengan Polybag</t>
  </si>
  <si>
    <t>Syaiful Rahman</t>
  </si>
  <si>
    <t>978-979-29-1602-7</t>
  </si>
  <si>
    <t>978-979-29-8526-9</t>
  </si>
  <si>
    <t>&lt;p&gt;Untuk memenuhi kebutuhan yang semakin meningkat maka&amp;nbsp;peningkatan produksi perlu dilakukan. Peningkatan produksi&lt;br /&gt;
 dapat dilakukan melalui intensifikasi dan ekstensifikasi. Dengan&amp;nbsp;demikian keseimbangan antara perkembangan usaha&lt;br /&gt;
 peningkatan produksi cabai dan laju konsumsi (termasuk&amp;nbsp;kebutuhan industri) dapat tercapai. Masih banyak peluang yang&lt;br /&gt;
 dapat diraih dengan bertanam cabai.&lt;/p&gt;</t>
  </si>
  <si>
    <t>4ffdb8d2-c676-40a8-9d9c-52d51368c993</t>
  </si>
  <si>
    <t>Depresi? No Way!</t>
  </si>
  <si>
    <t>Wahyu Bramastyo</t>
  </si>
  <si>
    <t>978-979-29-0587-8</t>
  </si>
  <si>
    <t>978-979-29-8527-6</t>
  </si>
  <si>
    <t>&lt;p&gt;Pernahkah kamu merasa begitu putus asa hingga serasa hidupmu porak-poranda? Mungkin juga kamu mendengar remaja seusiamu mencoba meloncat dari balkon lantai lima. Atau ada remaja lain yang menghabiskan hari-harinya di kamar RS jiwa. Aaaah! Itu semua karena depresi.&lt;/p&gt;
 &lt;p&gt;&lt;br /&gt;
 &amp;nbsp;&amp;nbsp;&amp;nbsp; Remaja sepertimu sering sekali merasa tertekan. Faktornya bisa karena kejadian dan persepsi. Suatu kali, kamu merasa kalau pacarmu menjauhimu. Lalu kamu membuat persepsi bahwa dirimu jelek dan tidak menarik lagi. Ketika pacarmu benar-benar pergi, kamu mulai menyalahkan diri sendiri hingga akhirnya kamu depresi.&lt;/p&gt;
 &lt;p&gt;&lt;br /&gt;
 &amp;nbsp;&amp;nbsp;&amp;nbsp; Depresi bisa ringan, bisa sangat parah. Bila depresi terus berlanjut, saatnya meminta pertolongan. Buku ini memaparkan segala hal tentang depresi. Apa itu depresi? Apa penyebabnya? Bagaimana mengenali dan mencegahnya? Bagaimana cara menolongnya? Semuanya dikupas tuntas.&lt;/p&gt;
 &lt;p&gt;&lt;br /&gt;
 &amp;nbsp;&amp;nbsp;&amp;nbsp; Buku ini membantu kamu dalam menjalani hidup yang lebih berkualitas, bebas dari depresi.&lt;/p&gt;</t>
  </si>
  <si>
    <t>94d3e518-1311-47f5-9930-782ae84d9e9d</t>
  </si>
  <si>
    <t>Berbisnis Pembibitan Kucing - Dari Hobi Jadi Uang</t>
  </si>
  <si>
    <t>Sulaiman Dan Tim Redaksi Cemerlang</t>
  </si>
  <si>
    <t>978-979-29-1315-6</t>
  </si>
  <si>
    <t>978-979-29-8426-2</t>
  </si>
  <si>
    <t>&lt;p&gt;Siapa yang tidak suka kucing?&lt;/p&gt;
 &lt;p&gt;Kucing adalah hewan yang sangat lucu, menggemaskan dan disukai hampir semua orang, karena itu bisnis yang berhubungan dengan hewan ini tentu tidak ada matinya. salah satu bisnis yang sangat menjanjikan adalah bisnis pembibitan kucing.&lt;/p&gt;
 &lt;p&gt;Buku ini memadu Anda yang ingin megelola bisnis pembibitan kucing mulai dari pemilihan bibit, perkandangan, pakan, hingga perawatan dan kontrok kesehatan dibahas tuntas dalam buku ini. Buku ini tak sekedar teori, gambar-gambar full color didalamnya akan memudahkan Anda mengetahui seluk beluk kucing, untuk menentukan kucing mana yang mendatangkan rejeki &amp;#39;nomplok&amp;#39; untuk Anda. Tidak sulit dan tidak mahal memulai bisnis pembibitan kucing. Semuanya ada dalam buku ini.&lt;/p&gt;
 &lt;p&gt;Buku ini tidak hanyabermanfaat bagi para pembaca yang tertarik berbisnis pembibitan kucing, tapi juga untuk Anda, para pecinta kucing, sebagai panduan untuk memelihara hewan pelliharaan yang paling lucu dan menggemaskan di dunia.&lt;/p&gt;</t>
  </si>
  <si>
    <t>c2c657b3-461a-48ef-a50a-4e9088ffe68d</t>
  </si>
  <si>
    <t>Teori dan Praktek Interfacing Port Paralel dan Port Serial Komputer dengan Visual Basic 6.0</t>
  </si>
  <si>
    <t>Retna Prasetia dan Catur Edi Widodo</t>
  </si>
  <si>
    <t>979-731-384-0</t>
  </si>
  <si>
    <t>978-979-29-8462-0</t>
  </si>
  <si>
    <t>&lt;p&gt;Buku ini merupakan prakek penggunaan komputer untuk melakukan pengontrolan peranti elektronika yang disajikan dalam bentuk tutorial. Buku ini disertai dengan referensi-referensi yang menunjang maksud pemrograman tersebut yang meliputi karakteristik dan cara pengaksesan port paralel dan port serial komputer maupun peranti elektronika seperti konstruksi dan cara kerja motor stepper, protokol komunikasi I2C, anatomi file serial EEPROM dan mikrokontroller. Rangkaian-rangkaian elektronika yang disajikan dalam buku ini dibuat sederhana dan mudah dipahami.&amp;nbsp;&lt;br /&gt;
 &lt;br /&gt;
 Buku ini dilengkapi dengan CD ROM berisi source code dari program-program yang dibahas dan data sheet IC serta referensi-referensi yang menunjang maksud pemrograman didalamnya.&amp;nbsp;&lt;br /&gt;
 &lt;br /&gt;
 Pokok-pokok Bahasan:&lt;br /&gt;
 - Mengenal Visual Basic 6.0&lt;br /&gt;
 - Bahasa Pemrograman&lt;br /&gt;
 - Port Paralel&lt;br /&gt;
 - Led Driver&lt;br /&gt;
 - Motor Stepper Driver&lt;br /&gt;
 - 24Cxx Programmer&lt;br /&gt;
 - AT89C2051 Programmer&lt;br /&gt;
 - Port Serial&lt;br /&gt;
 - Traffic Light&lt;br /&gt;
 - Serial LED Driver&lt;/p&gt;</t>
  </si>
  <si>
    <t>cfbbd3c8-877c-4977-b8b8-cd3bd4e164e9</t>
  </si>
  <si>
    <t>Dicari! Ibu Tiri Yang Baik Hati</t>
  </si>
  <si>
    <t>T. Sandi Situmorang</t>
  </si>
  <si>
    <t>978-979-29-1371-2</t>
  </si>
  <si>
    <t>978-979-29-9788-0</t>
  </si>
  <si>
    <t>&lt;p&gt;Lana membenci calon ibu tirinya yang berprofesi sebagai polwan. Dia beranggapan bahwa calon ibunya itu pasti galak dan mnyebalkan. Di satu sisi, ia sangat menyukai guru kelasnya dan ingin menjodohkannya dengan ayahnya. Tetapi, ternyata ayah Lana sudah terlanjur bersama Tante Tracy. Lana berusaha mati-matian menolak, tapi ayahnya tetap menikahi Tracy. Lanapun hidup bersama dengan selalu mengacuhkan dan membenci tante tracy. Hingga suatu ketika terjadi kebakaran di rumah Lana . Kalu bukan karena pertolongan Tante Tracy, ia tidak akan selamat. Namun, berubahkah sikap lana pada ibu tirinya? Apakah ia akan menyayangi atau malah tetap membenci ibu tirinya?&lt;/p&gt;</t>
  </si>
  <si>
    <t>59531ba3-f519-4d4a-86c4-5139d951854b</t>
  </si>
  <si>
    <t>Meraup Untung Besar dari Budi Daya Nila</t>
  </si>
  <si>
    <t>Dwi Ermawati Fatimah Dan Tim Redaksi Cemerlang</t>
  </si>
  <si>
    <t>978-979-29-1476-4</t>
  </si>
  <si>
    <t>978-979-29-8544-3</t>
  </si>
  <si>
    <t>&lt;p&gt;Nila adalah ikan yang sering populer di Indonesia. Daging ikan ini sangat gurih dan mudah diolah menjadi berbagai macam masakan sehingga ikan ini sangat digemari. Permintaan ikan nilai pun semakin meningkat dari tahun ke tahun. Oleh karena itu, budi daya nilai merupakan bisnis yang sangat menjanjikan.&lt;/p&gt;</t>
  </si>
  <si>
    <t>785f901b-e555-4f5c-882a-f6ae1823941d</t>
  </si>
  <si>
    <t>Dilema Otonomi Daerah</t>
  </si>
  <si>
    <t>H. Djoko Sudantoko</t>
  </si>
  <si>
    <t>979-533-943-5</t>
  </si>
  <si>
    <t>978-979-29-8528-3</t>
  </si>
  <si>
    <t>&lt;p&gt;Dilema Otonomi Daerah&lt;/p&gt;</t>
  </si>
  <si>
    <t>b4e1d2df-755e-4011-aee5-be26e9530329</t>
  </si>
  <si>
    <t>Rafael - Sebuah Keajaiban</t>
  </si>
  <si>
    <t>Yeny Andriani</t>
  </si>
  <si>
    <t>978-979-29-0979-1</t>
  </si>
  <si>
    <t>978-979-29-8859-8</t>
  </si>
  <si>
    <t>&lt;p&gt;Setiap orangtua pasti menginginkan buah hatinya memiliki kesempurnaan baik secara fisik maupun psikis. Tetapi terkadang Tuhan memiliki rencana lain terhadap hidup manusia, termasuk menitipkan seorang anak yang istimewa, yang benar-benar berbeda dari anak lain dan memerlukan penanganan khusus. Demikian juga dengan Rafael. Dari sejak lahir ia harus menghabiskan hari-harinya dalam pengawasan dokter di rumah sakit selama bulan-bulan pertama hidupnya. Keajaiban Tuhanlah yang membuatnya tetap hidup. Namun sesungguhnya, keajaiban terbesar yang diperoleh orangtua Rafael adalah ketegaran, kesabaran dan penerimaan atas karunia itu sehingga mampu merawat buah hatinya dengan penuh sukacita.&amp;nbsp;&lt;br /&gt;
 &lt;br /&gt;
 ***&lt;br /&gt;
 &lt;br /&gt;
 Buku ini sebuah karya yang mengajarkan apa arti menerima, ikhlas, dan mengajarkan untuk senantiasa bersyukur. Sebuah tulisan yang patut kita baca dan teladani bahwa di dalam cinta dan kasih ada seberkas cahaya kehidupan. Sebuah &amp;#39;perjuangan untuk hidup&amp;#39; telah dimenangkan ananda Rafael, maka dari itu buku ini patut Anda miliki.&lt;br /&gt;
 &amp;nbsp;&amp;nbsp;&amp;nbsp; &amp;nbsp;&amp;nbsp;&amp;nbsp; &amp;nbsp;&amp;nbsp;&amp;nbsp; &amp;nbsp;&amp;nbsp;&amp;nbsp; &amp;nbsp;&amp;nbsp;&amp;nbsp; Agustina, S.Pd., Praktisi Pendidikan, founder MagicMathic&amp;#39;s&lt;br /&gt;
 &lt;br /&gt;
 Buku ini layak Anda baca sebagai sebuah cerminan kisah hidup nyata tentang ketabahan hati seorang Ibu dan kepasrahan kepada Tuhan yang berbuah mukjizat dan kebahagiaan. Melalui buku ini pembaca juga dapat belajar arti kesehatan dan makna hidup yang telah Tuhan anugerahkan kepada kita.&lt;br /&gt;
 dr. Imelda Tandiyo, FASE, MM, Direktur Utama RS. Telogorejo Semarang&lt;br /&gt;
 &lt;br /&gt;
 Buku ini layak dibaca khususnya bagi orangtua yang dikaruniai buah hati dengan berbagai kondisi (kelemahan fisik dan mental). Janganlah berputus asa, jangan mengucilkan dari lingkungan. Setiap anak yang Tuhan karuniakan, bagaimanapun keadaannya adalah ciptaan dan sangat berharga di mata-Nya. Mereka mempunyai hal yang sama dengan anak-anak lainnya.&lt;br /&gt;
 &amp;nbsp;&amp;nbsp;&amp;nbsp; &amp;nbsp;&amp;nbsp;&amp;nbsp; &amp;nbsp;&amp;nbsp;&amp;nbsp; &amp;nbsp;&amp;nbsp;&amp;nbsp; &amp;nbsp;&amp;nbsp;&amp;nbsp; Debora Lin, Pendidik dan Pekerja Sosial, Penyandang Tuna Netra&lt;br /&gt;
 &lt;br /&gt;
 &lt;br /&gt;
 Terkadang Tuhan menyembunyikan matahari dari kita. Dia malah mendatangkan petir dan kilat. Kita seringkali bertanya-tanya ke mana hiangnya matahari. Rupanya Tuhan akan memberi pelangi untuk kita. Selamat untuk penulis karena Ibu sudah melewati sebagian masa sulit itu. Bersiaplah menyambut pelangi yang Tuhan datangkan untuk Anda.&lt;br /&gt;
 &amp;nbsp;&amp;nbsp;&amp;nbsp; &amp;nbsp;&amp;nbsp;&amp;nbsp; &amp;nbsp;&amp;nbsp;&amp;nbsp; &amp;nbsp;&amp;nbsp;&amp;nbsp; &amp;nbsp;&amp;nbsp;&amp;nbsp; Esti Wasito Ratri, SE., Wanita karir dan ibu rumah tangga, tinggal di Semarang.&lt;/p&gt;</t>
  </si>
  <si>
    <t>b7e77fd2-44d4-4eed-8a6d-e3b6171337a5</t>
  </si>
  <si>
    <t>Berpacu Melawan Usia: Rahasia Awet Muda Tanpa Obat Dan Kosmetika</t>
  </si>
  <si>
    <t>Lioni Ellis H</t>
  </si>
  <si>
    <t>978-979-29-1257-9</t>
  </si>
  <si>
    <t>978-979-29-8428-6</t>
  </si>
  <si>
    <t>&lt;p&gt;Siapa pun menginginkan untuk selalu terlihat awet muda. Bahkan, sejak zaman Cleopatra, orang menggunakan berbagai cara untuk tetap awet muda, mulai dari ramuan, kosmetika, hingga olah tubuh. Kemudaan memang menjadi dambaan setiap orang.&lt;/p&gt;
 &lt;p&gt;Sayangnya, seiring berjalannya waktu, usia pasti bertambah. Mau tidak mau, tubuh juga akan berubah&amp;mdash;suatu kondisi yang tidak selalu diinginkan. Haruskah kita kehilangan kemudaan karena pertambahan usia? Tentu saja tidak!&lt;/p&gt;
 &lt;p&gt;Menjadi muda tak cukup dari penampilan secara fisik saja, tetapi juga mencerminkan kemudaan secara spirit. Ini semua dipengaruhi dari pola makan, gaya hidup, cara pandang, serta aktivitas baik fisik maupun nonfisik. Semisal pola makan harus memperhatikan menu sehat dan asupan gizi seimbang, menjauhkan diri dari stres, memanjakan hobi, dan berpikir positif.&lt;/p&gt;
 &lt;p&gt;Berpacu melawan usia berarti kita menjadi aktif dalam menyikapi pertambahan usia dari tahun ke tahun dengan upaya-upaya yang positif. Buku ini tidak menganjurkan Anda untuk menjalani tindakan kuratif seperti bedah plastik, tetapi, sebaliknya, mengajak Anda untuk menjaga kemudaan dengan cara-cara alami dan aman. Dengan menerapkan gaya hidup sehat dan selalu mendekatkan diri kepada Sang Pencipta, diharapkan Anda akan mendapatkan kemudaan lahir dan batin yang Anda impikan.&lt;/p&gt;</t>
  </si>
  <si>
    <t>0ee9260d-d9e0-4ffd-90f8-a82990019bde</t>
  </si>
  <si>
    <t>DNA lnovator - Menguasai Lima Keahlian Para lnovator Disrupti</t>
  </si>
  <si>
    <t>Jeff Dyer, Hal Gregersen, Clayton M. Christensen</t>
  </si>
  <si>
    <t>978-979-29-3999-6</t>
  </si>
  <si>
    <t>978-979-29-8529-0</t>
  </si>
  <si>
    <t>&lt;p&gt;&amp;ldquo;Bisnis di seluruh dunia telah dituntun dan dipengaruhi oleh The Innovator&amp;rsquo;s Dilemma dan The Innovator&amp;rsquo;s Solution. Sekarang DNA Inovator menunjukkan di mana semua itu berawal. Buku ini memberi Anda blok-blok bangunan dasar untuk menjadi lebih inovatif dan mengubah dunia. Salah satu dari buku-buku paling penting yang terbit tahun ini dan yang akan tetap menjadi bacaan penting pada tahun-tahun mendatang.&amp;rdquo;&lt;br /&gt;
 &amp;ndash;&amp;ndash;MARCH BENIOFF, Pemimpin dan CEO, salesforce.com; penulis, Behind the Cloud&lt;br /&gt;
 &lt;br /&gt;
 &amp;ldquo;DNA Inovator merupakan buku pedoman &amp;lsquo;how to&amp;rsquo; untuk berinovasi dan untuk pemikiran segar yang merupakan akar dari inovasi. Buku ini memiliki puluhan trik sederhana sehingga semua orang atau tim dapat menggunakannya sekarang untuk menemukan ide-ide baru yang akan menyelesaikan masalah-masalah penting. Beli buku ini sekarang dan bacalah nanti malam. Besok Anda akan belajar lebih banyak, mencipta lebih banyak, dan menginspirasi lebih banyak.&amp;rdquo;&lt;br /&gt;
 &amp;ndash;&amp;ndash;SCOTT D. COOK, Pemimpin Komite Eksekutif, Intuit Inc.&lt;br /&gt;
 &lt;br /&gt;
 &amp;ldquo; DNA Inovator mencurahkan terang baru pada seni misterius inovasi dengan memperlihatkan bahwa para inovator sukses menunjukkan kebiasaan perilaku umum&amp;ndash;&amp;ndash;kebiasaan yang dapat meningkatkan kapasitas kreatif siapapun.&amp;rdquo;&lt;br /&gt;
 &amp;ndash;&amp;ndash;STEPHEN R. COVEY, penulis, The 7 Habit of Highly Effective People dan The Leader in Me&lt;br /&gt;
 &lt;br /&gt;
 &amp;ldquo;Bekerja bersama Clayton Christensen terkait dengan inovasi lebih dari satu dekade, saya dapat melihat DNA Inovator terus menerus memperluas pemikiran kita dengan pencerahan yang menantang konvensi dan memungkinkan kemajuan penting yang menyebabkan inovasi ... sangat penting untuk daya saing dan pertumbuhan.&amp;rdquo;&lt;br /&gt;
 &amp;ndash;&amp;ndash;A.G. LAFLEY, mantan Pemimpin Dewan dan CEO, Procter &amp;amp; Gamble Company&lt;/p&gt;</t>
  </si>
  <si>
    <t>60229c27-7ae7-4723-aa8b-3af8708eb5f4</t>
  </si>
  <si>
    <t>Meraup Untung dari Beternak Lele Sangkuriang</t>
  </si>
  <si>
    <t>Warisno &amp; Kres Dahana</t>
  </si>
  <si>
    <t>978-979-29-1236-4</t>
  </si>
  <si>
    <t>978-979-29-8548-1</t>
  </si>
  <si>
    <t>&lt;p&gt;Dewasa ini, kebutuhan akan ikan lele semakin meningkat, baik untuk memenuhi kebutuhan rumah tangga, pesta pernikahan, maupun untuk rumah makan atau restoran. Lele sangkuriang sebenarnya merupakan salah satu jenis lele dumbo yang diintroduksikan. Jika umur panen lele dumbo sekitar 100 hari, lele sangkuriang dapat dipanen pada umur 60-70 hari. Lele sangkuriang memiliki banyak kelebihan jika dibandingkan dengan lele lokal dan lele dumbo biasa, misalnya pertumbuhan lele sangkuriang lebih cepat, umur panen lebih pendek, daya telur dan daya tetas telur lebih tinggi, Food Conversion Ratio rendah, toleransi terhadap penyakit lebih tinggi, kualitas daging lebih baik, dan teknik budi dayanya mudah. Kelebihan tersebut menjadikan lele sangkuriang sebagai primadona di kalangan peternak lele.&lt;br /&gt;
 &lt;br /&gt;
 Buku Meraup Untung dari Beternak Lele Sangkuriang ini membahas segala sesuatu yang bertalian dengan lele sangkuriang, mulai dari mengenal lele sangkuriang, pembuatan kolam, pembenihan, teknik pemijahan, pendederan, pembesaran, organisme pengganggu, pemanenan, penanganan pascapanen, sampai analisa usahanya. Semuanya disajikan untuk Anda para peternak lele atau calon peternak lele yang ingin menjadikan budi daya lele sangkuriang ini sebagai peluang usaha yang menguntungkan.&lt;br /&gt;
 &amp;nbsp;&lt;/p&gt;</t>
  </si>
  <si>
    <t>dd4eea90-f43f-4dcf-8f29-9b9c08e825e1</t>
  </si>
  <si>
    <t>Merebut Dan Mempertahankan Pelanggan: Kiat Medical Representative Meningkatkan Pasar Obat Ethical</t>
  </si>
  <si>
    <t>Triwibowo Soedjas dan Bayu Aji Aritejo</t>
  </si>
  <si>
    <t>979-763-557-0</t>
  </si>
  <si>
    <t>978-979-29-8556-6</t>
  </si>
  <si>
    <t>Bisnis &amp; Karier</t>
  </si>
  <si>
    <t>&lt;p&gt;Pada tingkat pertumbuhan industri yang rendah, peningkatan penjualan banyak ditentukan oleh kemampuan merebut konsumen dan pesaing, disamping mempertahankan pelanggan yang sudah ada.&lt;br /&gt;
 Segala sesuatu selalu berubah, baik teknologi, pasar, ekonomi, dan tentu saja ekspektasi pelanggan. Tantangan terbesar adalah bagaimana menyikapi perubahan tersebut. Cara yang dahulu dianggap sukses boleh jadi hari ini sudah ketinggalan zaman. Produk yang memiliki kualitas sama, dengan cara penjualan yang berbeda akan memberikan hasil yang berbeda pula.&lt;br /&gt;
 &lt;br /&gt;
 Buku ini ditujukan bagi para &amp;quot;penjual&amp;quot;, terutama para &lt;em&gt;medical representative&lt;/em&gt; yang mengulas pentingnya memahami diri sendiri, pelanggan, dan para pesaing agar dapat meningkatkan penjualannya. Diulas pula mengenai cara memenangkan peperangan dalam bersaing dengan tiga tepat, yaitu tepat orangnya, tepat caranya, dan tepat waktunya. Selengkapnya buku ini membahas:&lt;br /&gt;
 &lt;br /&gt;
 Memahami diri sendiri, pelanggan dan pesaing&lt;br /&gt;
 Pola pikir strategis&lt;br /&gt;
 Merebut pelanggan&lt;br /&gt;
 Bertahan&lt;br /&gt;
 Boleh saja gagal&lt;/p&gt;</t>
  </si>
  <si>
    <t>8ed80673-3115-4ce7-8af3-5644c93ce5ba</t>
  </si>
  <si>
    <t>The Essence of Economy</t>
  </si>
  <si>
    <t>Joseph G. Nellis dan David Parker</t>
  </si>
  <si>
    <t>979-533-633-9</t>
  </si>
  <si>
    <t>978-979-29-8466-8</t>
  </si>
  <si>
    <t>&lt;p&gt;Seri Intisari Manajemen menjelaskan pokok-pokok utama yang diperlukan dalam praktek bisnis yang baik dengan pendekatan ringkas dan analisis&lt;/p&gt;
 &lt;p&gt;- Bagaimana perekonomian mempengaruhi keputusan bisnis?&lt;/p&gt;
 &lt;p&gt;- Apa itu kebijakan fiskal dan moneter?&lt;/p&gt;
 &lt;p&gt;- Bagaimana persediaan sisi perekonomian bekerja?&lt;/p&gt;
 &lt;p&gt;- Apa yang terjadi jika suku bung naik&lt;/p&gt;
 &lt;p&gt;- Mengapa pemerintah yang berbeda mengadopsi kebijakan yang berbeda?&lt;/p&gt;
 &lt;p&gt;Intisari Ekonomi adalah sumber referensi bagi mahasiswa program MBA, dan mahasiswa disiplin ilmu lain yang ingin mempelajari pokok persoalan tersebut.&lt;/p&gt;</t>
  </si>
  <si>
    <t>8ee1a3cd-4715-411c-bc2b-70f4eea180c1</t>
  </si>
  <si>
    <t>Rahasia dan Kunci Sukses Menjadi Musisi</t>
  </si>
  <si>
    <t>Tim KSM Radio Crast 107.8 FM</t>
  </si>
  <si>
    <t>978-979-29-1709-3</t>
  </si>
  <si>
    <t>978-979-29-8862-8</t>
  </si>
  <si>
    <t>&lt;p&gt;Rahasia Dan Kunci Sukses Menjadi Musisi&lt;/p&gt;
 &lt;p&gt;Jangan selalu mengikuti selera tran pasar, tapi buatlah pasarmu sendiri. Alangkah indahnya apabila jenis musik berwarna-warni sehingga tidak monoton. Apabila memang tidak disukai oleh masyarakat bangsa sendiri, mengapa tidak mencoba dengan pasar luar negeri. Hal itu malah lebih menjanjikan daripada harus mencipta musik yang sama dan bersaing dengan musisi lain.(Djaduk Ferianto)&lt;/p&gt;</t>
  </si>
  <si>
    <t>c8eb19f5-e7d4-4632-98ac-49e6ee9a4c44</t>
  </si>
  <si>
    <t>Ensiklopedia Populer Ikan Air Laut</t>
  </si>
  <si>
    <t>Eko Budi Kuncoro Dan F.E. Ardi Wiharto</t>
  </si>
  <si>
    <t>978-979-29-0746-9</t>
  </si>
  <si>
    <t>978-979-29-8532-0</t>
  </si>
  <si>
    <t>26.9 MB</t>
  </si>
  <si>
    <t>&lt;p&gt;Buku populer menampilkan keindahan dan keanekaragaman ikan air laut di Perairan Indonesia. Jenis-jenis ikan laut baik ikan hias laut maupun ikan laut konsumsi yang bernilai ekonomis tersebut di sajikan dalam buku ini, beserta nama ilmiah, nama internasional, nama daerah, taksonomi, deskripsi, status konservasi, distribusi dan habitat di alam, ekologi, kegunaan dan statusnya, termasuk bagaimana cara budidaya ikan air laut tersebut baik di tambak maupun di akuarium. Buku ini bukan hanya berguna bagi para pecinta ikan air laut baik ikan hias laut maupun ikan laut konsumsi tetapi juga para pemancing. Juga dapat menjadi sumber informasi bagi Anda yang akan terjun ke bisnis ikan air laut, baik pembudidaya maupun pedagang.&lt;/p&gt;
 &lt;p&gt;&amp;nbsp;&lt;/p&gt;</t>
  </si>
  <si>
    <t>b63bfdbf-43ff-4e68-b597-bf30e718da66</t>
  </si>
  <si>
    <t>The Ethos Of Sakura</t>
  </si>
  <si>
    <t>Imam Robandi</t>
  </si>
  <si>
    <t>978-979-29-1590-7</t>
  </si>
  <si>
    <t>978-979-29-8476-7</t>
  </si>
  <si>
    <t>&lt;p&gt;Kerja keras tanpa mengenal menyerah adalah usaha besar yang tidak dimiliki oleh setiap orang. Orang-orang terplilih, termasuk Anda, adalah orang-orang yang mempunyai etos super besar untuk sukses menaklukkan zaman.&lt;/p&gt;</t>
  </si>
  <si>
    <t>455a426f-281e-44e6-838a-c7c1037904d5</t>
  </si>
  <si>
    <t>Bertani Organik Dengan Teknologi Biofob</t>
  </si>
  <si>
    <t>Mesak Tombe &amp; Hendra Sipayung</t>
  </si>
  <si>
    <t>978-979-29-1626-3</t>
  </si>
  <si>
    <t>978-979-29-8430-9</t>
  </si>
  <si>
    <t>Teknologi Pertanian</t>
  </si>
  <si>
    <t>&lt;p&gt;Saat ini tengah merebak demam pertanian alamiah atau organik. Hal ini tidak terlepas dari meningkatnya preferensi konsumen terhadap produk-produk pertanian yang bebas dari penggunaan kimiawi. Di sisi lain bagi pekebun penggunaan pupuk kimia tidak lagi menarik mengingat harganya semakin hari semakin tinggi sehingga perlu dicari alternatif penggunaan teknologi hayati yang dapat mengurangi penggunaan pupuk kimiawi.&amp;nbsp;&lt;br /&gt;
 &lt;br /&gt;
 Buku ini ditulis dengan tujuan memperkenalkan teknologi yang menggunakan kerja mikroorganisme untuk mengurangi atau mengantikan kerja dari pupuk atau pestisida kimiawi. Menariknya teknologi ini sudah hampir satu dekade ditemukan dan telah digunakan luas untuk sektor perkebunan. Oleh sebab itu penulis mencoba membagikan pengetahuan tentang pertanian organik dengan memanfaatkan mikororganisme yang disebut Bio-Fob.&amp;nbsp;&lt;br /&gt;
 &lt;br /&gt;
 Buku ini membagikan pengetahuan dan informasi tentang trend pertanian organik, pengenalan teknologi biofob itu sendiri, apa saja mikroorganisme yang digunakan, serta formula-formula apa saja yang tersedia dan telah mengandung mikroorganisme yang bermanfaat tersebut. Namun yang terpenting sebagian besar bab-bab dalam buku ini akan menyajikan tentang bagaimana implementasi teknologi ini mulai pembibitan hingga pertanaman di lapangan.&lt;br /&gt;
 &lt;br /&gt;
 Intinya melalui buku ini pembaca akan mengetahui seluk beluk salah satu pertanian organik yang tepat guna dan memberikan manfaat.&lt;/p&gt;</t>
  </si>
  <si>
    <t>730ee5a3-fca2-42f1-b04a-7019bc5db301</t>
  </si>
  <si>
    <t>Rahasia Kaya dan Sukses Pebisnis Tionghoa</t>
  </si>
  <si>
    <t>Lie Shi Guang</t>
  </si>
  <si>
    <t>978-979-29-1405-4</t>
  </si>
  <si>
    <t>978-979-29-8863-5</t>
  </si>
  <si>
    <t>23.3 MB</t>
  </si>
  <si>
    <t>&lt;p&gt;Tuntutlah ilmu walau sampai ke negeri Tiongkok...Siapa yang tak kenal Negeri Tiongkok??? Mulai dari Tembok Besar China, obat-obatan Tiongkok, ilmu feng shui, ilmu kungfu, bahkan sampai dunia olahraga. Tiongkok sebagai Negeri sudah terbukti SUKSES, Tionghoa sebagai bangsa, yang keturunannya menyebar ke seluruh pelosok dunia juga SUKSES. Dimanapun berada orang Tionghoa dikenal dengan bangsa pedagang, dimanapun di berbagai belahan dunia ada daerah yang dikenal dengan China Town atau Pecinan, dimana banyak sekali tempat tinggal para Tionghoa, disinilah mereka membuka toko untuk berdagang.&lt;br /&gt;
 &lt;br /&gt;
 Kegiatan para Pebisnis Tionghoa di seluruh dunia, termasuk di Indonesia, sangat mencengangkan dunia. Pertanyaan yang paling mendasar, adalah apa RAHASIA mereka, sehingga para pebisnis Tionghoa menjadi begitu sangat luar biasa. Mereka bisa sukses karena menerapkan prinsip-prinsip yang telah diajarkan secara turun-temurun oleh para leluhur mereka. Dalam buku ini terdapat delapan rahasia &amp;ldquo;kesuksesan&amp;ldquo; yang tidak lagi akan menjadi rahasia...namun sudah berada di depan mata Anda!!!&lt;br /&gt;
 &lt;br /&gt;
 &lt;br /&gt;
 Berkat Buku ini, &amp;ldquo;rahasia&amp;rdquo; sukses dalam berbisnis yang selama ini diajarkan melalui tradisi yang ketat dan penuh kearifan bukanlah lagi sebuah &amp;ldquo;Rahasia&amp;rdquo;.Terima kasih kepada Pak Johanes yang sudah berdedikasi untuk membagikan warisan pengetahuan ini kepada masyarakat luas&amp;rdquo;&lt;br /&gt;
 &amp;nbsp;&lt;strong&gt;~ Kevin Wu, QI Leadership expert &amp;amp; Managing Director of CoreAction Training &amp;amp; Consulting&lt;/strong&gt;&lt;br /&gt;
 &lt;br /&gt;
 &lt;br /&gt;
 &amp;quot;Memang benar apa yang dituliskan oleh Sahabat saya ini, bahwa bila Anda ingin SUKSES &amp;amp; KAYA, maka belajarlah &amp;amp; tirulah Orang-orang yang telah mencapai SUKSES &amp;amp; KAYA. Anda tidak perlu malu &amp;quot;meniru&amp;quot; &amp;amp; jangan bereksperimen sendiri, karena akan membuang umur Anda dengan percuma. Untuk Sukses &amp;amp; Kaya, rumusnya ada dalam buku ini, Anda tinggal membaca, pahami &amp;amp; praktikkan, Mudahkan!&amp;quot;&amp;nbsp;&lt;br /&gt;
 &lt;strong&gt;Freddy Pieloor, SE.As. AAAIK, CIIB, CFP,&amp;nbsp; Perencana Keuangan Keluarga &amp;amp; Penulis Buku.&lt;/strong&gt;&lt;br /&gt;
 &lt;br /&gt;
 &lt;br /&gt;
 Kiat kiat Sukses ala Pebisnis Tionghoa ini bisa digunakan baik oleh organisasi Bisnis maupun Individu yang ingin meraih kesuksesan dalam bidang karir maupun bisnis secara gemilang. Dalam buku ini terdapat delapan rahasia &amp;ldquo; peta kesuksesan &amp;ldquo; yang akan memberikan sarana bagi anda dalam mencapai kesuksesan dan mengejar tujuan hidup yang diimpikan dan diwujudkan.&lt;br /&gt;
 &lt;strong&gt;~ Rudy Jusup Sutiono, Training &amp;amp; Development Manager, PT. Indofood Sukses Makmur Tbk,&amp;nbsp; Master Trainer in Field Marketing &amp;amp; Sales&lt;/strong&gt;&lt;br /&gt;
 &lt;br /&gt;
 &lt;br /&gt;
 Banyak aspek mengapa banyak pebisnis Tionghoa SUKSES,tetapi lewat goresan tinta penulis; kita bisa belajar ASPEK SEDERHANA &amp;amp; IMPLEMENTATIF yang bisa kita LAKUKANagar kita bisa SUKSES juga.&lt;br /&gt;
 &lt;strong&gt;~ M. Albert Gunawan, Coach &amp;amp; Consultant from MIND ACTION&lt;/strong&gt;&lt;br /&gt;
 &lt;br /&gt;
 &lt;br /&gt;
 &amp;quot; Simple, efektif dan bisa memotivasi kita agar terinspirasi dalam kehidupan sehari-hari&lt;br /&gt;
 &lt;strong&gt;~ Gadsya Nggadas, Marketing Manager perusahaan Properti di Singapore&amp;nbsp;&lt;/strong&gt;&lt;br /&gt;
 &lt;br /&gt;
 Kaum Tiong Hoa&amp;nbsp; memang&amp;nbsp; memiliki&amp;nbsp; talenta&amp;nbsp; Bisnis yang kuat&amp;nbsp; dan&amp;nbsp; sudah membudaya,&amp;nbsp; dan&amp;nbsp; rahasia Bisnis&amp;nbsp; Tionghoa&amp;nbsp; terungkap&amp;nbsp; dalam&amp;nbsp; buku&amp;nbsp; ini, sebagai&amp;nbsp; pebisnis&amp;nbsp; yang&amp;nbsp; ingin berkembang ,&amp;nbsp; selayaknya&amp;nbsp; Buku&amp;nbsp; ini&amp;nbsp; menjadi&amp;nbsp; Referensi.&amp;nbsp;&lt;br /&gt;
 &lt;strong&gt;~ Mindiarto&amp;nbsp; Djugorahardjo&amp;nbsp; MBA, Selling Therapist&lt;/strong&gt;&lt;/p&gt;</t>
  </si>
  <si>
    <t>5c714d24-ce55-41c6-b88c-89bc44a84d9c</t>
  </si>
  <si>
    <t>Merender Dengan V-Ray 2.0 Sketch Up Bagi Pemula</t>
  </si>
  <si>
    <t>Khairul Nur Budiyanto (Oui Levio)</t>
  </si>
  <si>
    <t>978-979-29-5289-6</t>
  </si>
  <si>
    <t>978-979-29-8560-3</t>
  </si>
  <si>
    <t>25.8 MB</t>
  </si>
  <si>
    <t>&lt;p&gt;Permodelan 3D sangat penting dalam mengilustrasikan konsep desain. Diperlukan teknik rendering agar model tersebut terlihat lebih nyata. Buku ini membahas langkah demi langkah menggunakan salah satu program rendering paling populer, yaitu V-Ray untuk SketchUp. Sangat cocok bagi Anda yang baru saja mengenal V-Ray.&lt;/p&gt;</t>
  </si>
  <si>
    <t>135da4db-aa65-41af-82f8-74b7ccafdc3f</t>
  </si>
  <si>
    <t>Ensiklopedia Populer Ikan Air Tawar</t>
  </si>
  <si>
    <t>Eko Budi Kuncoro</t>
  </si>
  <si>
    <t>978-979-29-0518-2</t>
  </si>
  <si>
    <t>978-979-29-8535-1</t>
  </si>
  <si>
    <t>27.5 MB</t>
  </si>
  <si>
    <t>&lt;p&gt;Buku populer menampilkan ikan-ikan asli Indonesia serta ikan-ikan yang berasal dari luar negeri namun sudah diintroduksi ke Indonesia, yang telah dikenal luas oleh masyarakat tetapi tidak diketahui catatan pribadinya, seperti nama ilmiah, nama internasional, nama daerah, taksonomi, deskripsi, ragam jenis, status konservasi, distribusi dan habitat di alam, ekologi, kegunaan dan statusnya, termasuk bagaimana cara memelihara ikan tersebut baik di kolam ataupun di akuarium. Buku ini sangat berguna bagi para penghobi ikan hias maupun pemancing. Juga sangat berguna bagi mereka yang akan terjun ke bisnis ikan hias, baik sebagai pedagang maupun peternak.&lt;/p&gt;
 &lt;p&gt;&amp;nbsp;&lt;/p&gt;</t>
  </si>
  <si>
    <t>a669204b-18d3-416e-834a-d5fa98572cb9</t>
  </si>
  <si>
    <t>Rahasia Penangkaran Burung Murai Batu</t>
  </si>
  <si>
    <t>Zaenal Mu`arif</t>
  </si>
  <si>
    <t>978-979-29-3082-5</t>
  </si>
  <si>
    <t>978-979-29-8864-2</t>
  </si>
  <si>
    <t>&lt;p&gt;Memperoleh penghasilan dari hobi? Bukan impian lagi. Para peternak telah berhasil mengungkap rahasia penangkaran burung murai batu. Kini banyak bermunculan, jutawan baru yang lahir dari penangkaran burung murai batu. Hebatnya lagi, penangkaran murai batu ini dapat dilakukan siapa saja, tua-muda, pria maupun wanita. Penangkaran burung murai batu telah menjadi bisnis yang menggiurkan. Mereka yang telah berhasil menangkarkan burung murai batu, cukup bekerja santai namun berpenghasilan tinggi.&lt;/p&gt;</t>
  </si>
  <si>
    <t>5c59b87d-127c-49fb-af15-bb5f6ee8b32d</t>
  </si>
  <si>
    <t>Rahasia Sehat dan Cantik Sampai Usila</t>
  </si>
  <si>
    <t>Sulistyowati</t>
  </si>
  <si>
    <t>978-979-29-0915-9</t>
  </si>
  <si>
    <t>978-979-29-8865-9</t>
  </si>
  <si>
    <t>&lt;p&gt;Dengan makin berkembangnya keleluasaan gerak wanita dalam lingkup sosial, emansipasi pun kian populer. Semakin banyak kesempatan wanita untuk tampil di ruang publik, bekerja dan melakukan beragam aktivitas.&amp;nbsp;&lt;br /&gt;
 &lt;br /&gt;
 Bentuk fitrah wanita yang berbeda dengan laki-laki adalah menstruasi, mengandung, melahirkan, dan menyusui, yang kadang-kadang mengakibatkan kondisi fisik dan psikis menjadi labil. Menopause, masa yang tak terelakkan bagi kaum wanita, serta keriput dan selulit yang mengintai pun perlu diwaspadai. Untuk itulah wanita sebagai pencetak generasi dan wanita karier perlu mengupayakan dirinya untuk tetap sehat dan aktif sampai usia lanjut.&lt;br /&gt;
 &lt;br /&gt;
 Buku ini disuguhkan bagi Anda, wanita yang ingin menguak rahasia untuk tampil sehat dan cantik hingga usila. Pembahasan yang lengkap namun ringan ini akan menjadi sahabat Anda untuk tetap prima dalam usia lanjut Anda.&amp;nbsp;&lt;br /&gt;
 &lt;br /&gt;
 Suguhan dalam buku ini&lt;/p&gt;
 &lt;ul&gt;
 &lt;li&gt;Siklus kehidupan reproduksi wanita&lt;/li&gt;
 &lt;li&gt;Penyakit berbahaya yang mengancam wanita&lt;/li&gt;
 &lt;li&gt;Kiat menuju sehat&lt;/li&gt;
 &lt;li&gt;Status gizi&lt;/li&gt;
 &lt;li&gt;Kerutan wajah dan selulit&lt;/li&gt;
 &lt;li&gt;Stres, cemas, dan depresi&lt;/li&gt;
 &lt;li&gt;Olahraga&lt;/li&gt;
 &lt;/ul&gt;</t>
  </si>
  <si>
    <t>187be8a1-a18e-47fb-883a-5a454ae2c07e</t>
  </si>
  <si>
    <t>The Greatest Philosophers: 100 Tokoh Filsuf Barat dari Abad 6 SM - Abad 21 yang Menginspirasi Dunia Bisnis</t>
  </si>
  <si>
    <t>Kumara Ari Yuana</t>
  </si>
  <si>
    <t>978-979-29-1370-5</t>
  </si>
  <si>
    <t>978-979-29-8479-8</t>
  </si>
  <si>
    <t>19.7 MB</t>
  </si>
  <si>
    <t>&lt;p&gt;Sadar atau tidak, dalam kehidupan sehari-hari, kita mewarnai atau diwarnai oleh peradaban yang ada di dunia yang sedang kita jalani. Sebagai orang timur, kehidupan&amp;nbsp; kita pasti terwarnai oleh warna peradaban ketimuran, sebagai orang yang beragama atau kepercayaan tertentu, kehidupan kita pasti terwarnai oleh agama atau kepercayaan yang kita anut. Sadarkah kita bahwa jika memiliki sikap dan tingkah laku yang materialistis, hedonis, eksistensialis, atau agnostik berarti warna peradaban barat telah ikut mewarnai kehidupan kita? Peradaban Barat yang sekarang cukup mendominasi di seluruh dunia dengan penyebaran teknologi, globalisasi ekonomi dan demokrasi, suka atau tidak, adalah sebuah kenyataan. Bagaimana sikap terbaik kita? Kenalilah dasar filosofis peradaban Barat itu, sikapilah dengan kritis dan cerdas, kemudian bertindaklah dengan arif dan bijaksana sesuai dengan bidang kehidupan kita masing-masing.&amp;nbsp;&lt;br /&gt;
 &lt;br /&gt;
 Buku ini menawarkan refleksi 100 Filosof paling top di dunia barat yang mendasari perkembangan peradaban Barat dari abad 6 SM hingga abad 21. Nama besar seperti Pythagoras, Socrates, Aristoteles, St Thomas Aquinas, Copernicus, Machiavelli, Francis Bacon, Newton, Descartes, Locke, Voltaire, Immanuel Kant, Hegel, Adam Smith, Darwin, Karl Marx, Freud, Foucault atau Einstein adalah sebagian yang sering kita dengar namanya diantara 100 Filosof Besar Barat lainnya. Sebagaimana judulnya, pada setiap bab akan diuraikan refleksi bagaimana nilai filosofis 100 filosof tersebut mewarnai praktek bisnis.&lt;br /&gt;
 &lt;br /&gt;
 Buku ini bertujuan untuk sedikit membantu menjadi kompas, menjadi pembeda, dan memberikan kesadaran, terhadap filosofi Barat yang kita lihat, kita rasakan dan bahkan mungkin tanpa disadari kita anut&lt;/p&gt;</t>
  </si>
  <si>
    <t>7aaac6a3-21c4-406b-adcd-d82b1cecbc48</t>
  </si>
  <si>
    <t>18 Desain Rumah Berkonsep Tropis Modern</t>
  </si>
  <si>
    <t>Bowo Prihatno</t>
  </si>
  <si>
    <t>978-979-29-6713-5</t>
  </si>
  <si>
    <t>978-979-29-8421-7</t>
  </si>
  <si>
    <t>&lt;p&gt;Rumah tinggal merupakan kebutuhan setiap keluarga. Memiliki rumah tinggal yang indah, sehat dan nyaman adalah harapan setiap orang. Untuk membangun rumah yang indah, bangunan perlu dirancang dengan memperhatikan nilai-nilai estetika bangunan sesuai dengan gaya arsitektur yang disukai oleh pemilik rumah. Untuk membangun rumah yang sehat dan nyaman, bangunan perlu dirancang dengan memperhatikan berbagai aspek teknis seperti masalah sanitasi dan drainasi, sistem penghawaan, sistem pencahayaan dalam bangunan, juga berbagai pertimbangan lain yang terkait dengan prinsip-prinsip fisika bangunan.&amp;nbsp;&lt;br /&gt;
 Buku ini memberikan paparan tentang berbagai pertimbangan desain bangunan rumah tinggal yang dapat beradaptasi dengan baik terhadap kondisi iklim tropis di wilayah Indonesia, dengan memasukkan gaya arsitektur modern ke dalam desain bangunan. Buku ini juga menyajikan 18 contoh desain bangunan rumah tinggal dengan luas mulai 50 m2 sampai luas 220 m2 yang terdiri dari bangunan 1 lantai dan 2 lantai. Desain-desain rumah di buku ini disajikan dalam bentuk gambar tampilan bangunan perspektif 3D berwarna, gambar denah dan tampak bangunan. Diharapkan buku ini dapat dijadikan referensi bagi para pembaca agar dapat menjadi acuan maupun bahan pertimbangan dalam membangun rumah yang indah, sehat dan nyaman.&lt;/p&gt;</t>
  </si>
  <si>
    <t>844ff374-aa95-466a-aaa5-c035a6b3a2c3</t>
  </si>
  <si>
    <t>Rapat dan Presentasi Lisan yang Efektif</t>
  </si>
  <si>
    <t>Mahmud Machfoedz</t>
  </si>
  <si>
    <t>979-731-847-8</t>
  </si>
  <si>
    <t>978-979-29-8866-6</t>
  </si>
  <si>
    <t>&lt;p&gt;Sebuah organisasi merupakan suatu komunitas yang terdiri dari kelompok-kelompok individu yang dihimpun dalam berbagai departemen atau bagian. Meskipun demikian, mereka merupakan satu kesatuan. Rapat merupakan sarana untuk mencapai kesepakatan bersama. Sayangnya, tidak setiap orang menyukai rapat karena berbagai alasan. Rapat yang efektif harus didukung oleh suatu strategi dan diselenggarakan di tempat yang sesuai dengan penataan ruang sesuai standar. Keberhasilan rapat juga ditentukan oleh pimpinan rapat yang baik.&amp;nbsp;&lt;br /&gt;
 &lt;br /&gt;
 Buku ini menyampaikan cara menyelenggarakan rapat yang efektif sehingga menghasilkan keputusan yang berkualitas.&amp;nbsp;&lt;br /&gt;
 Materi yang dibahas antara lain:&lt;br /&gt;
 1. Teknik menyelenggarakan rapat&lt;br /&gt;
 2. Kepemimpinan dalam rapat&lt;br /&gt;
 3. Partisipasi dalam rapat&lt;br /&gt;
 4. Presentasi: ragam, teknik dan seni penyajiannya&lt;br /&gt;
 5. Sarana pendukung rapat dan presentasi&lt;/p&gt;</t>
  </si>
  <si>
    <t>53ca5d6e-9f6c-4f27-9ddd-b8c4092a58c9</t>
  </si>
  <si>
    <t>FAQ About Viral Marketing</t>
  </si>
  <si>
    <t>Ali Arifin</t>
  </si>
  <si>
    <t>979-731-010-8</t>
  </si>
  <si>
    <t>978-979-29-8536-8</t>
  </si>
  <si>
    <t>&lt;p&gt;`Orang-orang terkaya di dunia mencari dan membangun jaringan, orang lain mencari pekerjaan. Anda boleh memiliki ide atau produk yang terhebat, tetapi hanya akan sukses kalau Anda mempunyai jaringan untuk memberi tahu orang tentangnya dan jaringan untuk memberi tahu orang tentangnya dan jaringan distribusi untuk menjualnya`&lt;br /&gt;
 &lt;br /&gt;
 FAQ (Frequently Asked Question) About Viral Mrketing ini ditujukan secara khusus kepada Anda yang telah bergabung dalam bisnis viral marketing pada tahun-tahun pertama. Tahun pertama inilah tahun yang paling banyak mendapatkan tantangan, entah itu diserang oleh orang-orang yang selama ini alergi dengan bisnis networking yang mungkin menjadi korban penipuan berkedok MLM dan money game, maupun keraguan dan pergumulan diri Anda sendiri mengenai viral marketing.&lt;br /&gt;
 &lt;br /&gt;
 Buku ini akan menjadi jawaban atas pergumulan dan tantangan yang selama ini Anda hadapi, baik Anda sebagai orang awam yang ingin mengetahui lebih lanjut mengenai bisnis networking viral marketing, sebagai member viral marketing yang ingin meningkatkan pengetahuan seputar bisnis yang Anda terjuni, maupun Anda sebagai pengusaha yang ingin menjalankan bisnis ala viral marketing.&lt;br /&gt;
 &lt;br /&gt;
 Dialog-dialog serius dan penuh canda dalam buku ini akan membuka wawasan Anda. Perluas pengetahuan dan teguhkan pilihan Anda dengan membaca buku ini sebelum Anda mulai mereferensikan bisnis ini kepada rekan-rekan Anda.&lt;/p&gt;</t>
  </si>
  <si>
    <t>0631c5b4-edc3-4304-b0fd-022f348a24f7</t>
  </si>
  <si>
    <t>Raup Rupiah dari Bisnis Fotografi - Dari Hobi ke Profesional</t>
  </si>
  <si>
    <t>978-979-29-2650-7</t>
  </si>
  <si>
    <t>978-979-29-8867-3</t>
  </si>
  <si>
    <t>&lt;p&gt;Fotografi tidak hanya dapat dijadikan hobi, namun juga profesi. Dengan menekuni dunia fotografi, seseorang dapat menjadikan fotografi sebagai salah satu sumber penghasilan untuk mendapatkan uang.&amp;nbsp;&lt;br /&gt;
 &lt;br /&gt;
 &amp;nbsp;Dengan kemajuan teknologi fotografi digital saat ini mendorong bidang-bidang bisnis fotografi menjadi berkembang dan lebih diminati dan menciptakan peluang usaha di bidang fotografi yang cukup baik.&lt;br /&gt;
 &lt;br /&gt;
 &amp;nbsp;Buku ini berisi 10 bab yang membahas&lt;br /&gt;
 &amp;nbsp;- Apakah fotografi itu,&lt;br /&gt;
 &amp;nbsp;- Bagaimana memulai investasi,&amp;nbsp;&lt;br /&gt;
 &amp;nbsp;- Bagaimana mencari dan membina klien,&amp;nbsp;&lt;br /&gt;
 &amp;nbsp;- Bagaimana membuat surat penawaran harga (kuotasi),&amp;nbsp;&lt;br /&gt;
 &amp;nbsp;- Membangun relasi,&amp;nbsp;&lt;br /&gt;
 &amp;nbsp;- Komersial fotografi,&amp;nbsp;&lt;br /&gt;
 &amp;nbsp;- Travel fotografi,&amp;nbsp;&lt;br /&gt;
 &amp;nbsp;- Fotografi dokumentasi,&amp;nbsp;&lt;br /&gt;
 &amp;nbsp;- Perencanaan usaha&amp;nbsp;&lt;br /&gt;
 &amp;nbsp;- Serta disertai dengan tips-tips fotografi&lt;br /&gt;
 &lt;br /&gt;
 &amp;nbsp;yang dapat membantu anda menjadikan hobi fotografi anda menjadi profesi dan selanjutnya sumur duit&amp;hellip;&lt;/p&gt;</t>
  </si>
  <si>
    <t>7875a112-5690-466a-8998-f4a989b90558</t>
  </si>
  <si>
    <t>You Can Do It With Photoshop-Creative Poster Product</t>
  </si>
  <si>
    <t>978-979-29-6691-6</t>
  </si>
  <si>
    <t>978-979-29-8669-3</t>
  </si>
  <si>
    <t>&lt;p&gt;You Can Do It with Photoshop adalah seri buku kreatif yang wajib dimiliki oleh anda yang tertarik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desainer.&amp;nbsp;&lt;br /&gt;
 Sesuai temanya &amp;ldquo;Creative Poster Product&amp;rdquo;, buku ini akan membahas tentang bagaimana melakukan manipulasi sebuah foto-foto produk secara digital menjadi sebuah Poster produk yang sangat menarik. Dengan buku ini, sebuah foto produk akan diolah layaknya sebuah poster yang profesional menggunakan langkah-langkah yang kreatif. Andapun akan dibuat takjub, bahwa sebuah poster produk hebat akan tercipta dari karya tangan Anda sendiri.&lt;br /&gt;
 Projek terkonsep dan pengolahan yang unik akan dibahas dengan disertai file pendukung yang dapat Anda gunakan untuk praktik secara langsung, sehingga diharapkan para pembaca mempunyai tambahan wawasan dan ketrampilan dalam dunia manipulasi foto.&lt;/p&gt;</t>
  </si>
  <si>
    <t>5092ded6-71bc-4b07-9e07-eff8d391b982</t>
  </si>
  <si>
    <t>Wonderpa - Indahnya Pendampingan</t>
  </si>
  <si>
    <t>C. Trihendradi Dan Indarto</t>
  </si>
  <si>
    <t>978-979-29-1377-4</t>
  </si>
  <si>
    <t>978-979-29-8666-2</t>
  </si>
  <si>
    <t>Pendidikan Keluarga</t>
  </si>
  <si>
    <t>&lt;p&gt;Bagi Anda&amp;mdash;yang saat ini istri Anda sedang hamil&amp;mdash;buku ini merupakan pilihan yang tepat untuk menambah pengetahuan sehingga Anda dapat mendampingi istri secara maksimal, baik sebelum, selama, dan sesudah melahirkan.Bagi Anda&amp;mdash;para istri yang sedang hamil dan ingin merasakan ketenangan dan kebahagiaan karena pendampingan suami&amp;mdash;jadikan buku ini sebagai kado istimewa untuk pasangan Anda.&amp;nbsp;&lt;br /&gt;
 &lt;br /&gt;
 Ide buku ini muncul setelah istri saya melahirkan anak kedua. Saya benar-benar merasa bego saat harus mendampingi istri pada kelahiran anak pertama karena pengetahuan saya akan proses persalinan sangat minim. Selain itu, karena sesuatu hal tak seorang pun dari keluarga besar saya bisa mendampingi. Berbekal hanya komitmen dan kasih saya akan istri dan jabang bayi, bak tentara yang diterjunkan ke medan perang&amp;mdash;tidak ada jalan keluar selain peperangan itu sendiri&amp;mdash;saya dampingi istri saya dalam seluruh proses persalinan. Puji Tuhan, anak saya lahir dengan selamat dalam persalinan normal tersebut.&amp;nbsp;&lt;br /&gt;
 &lt;br /&gt;
 Walaupun telah satu kali mendampingi istri dalam melahirkan, ternyata tetap banyak kekurangan yang saya rasakan dalam mendampingi persalinan anak kedua. Untuk anak kedua, kami memang telah berencana menggunakan pereda rasa sakit epidural dalam proses persalinan. Namun, di luar perkiraan saya, proses melahirkan anak kedua lebih cepat dari anak pertama. Kami agak terlambat datang ke rumah sakit sehingga istri saya harus merasa sakit yang tidak perlu karena keterlambatan pemakaian epidural.&lt;br /&gt;
 &lt;br /&gt;
 Melihat pengalaman yang saya alami&amp;mdash;yang sebenarnya dapat dilalui dengan lebih baik&amp;mdash;maka saya ingin berbagi pengetahuan kepada para CALON AYAH hingga menjadi &amp;ldquo;WonderPa&amp;rdquo;. Bukan zamannya lagi peran bapak sebatas sponsor dan bengong.... Dampingilah istri Anda. Bukankah istri dan jabang bayi Anda merupakan harta terindah yang dititipkan Tuhan kepada Anda? Mereka layak mendapat yang terbaik. Oleh karena itu, rencanakan proses kelahiran anak Anda dan dampingi istri Anda, baik sebelum, selama, maupun setelah melahirkan.&lt;/p&gt;</t>
  </si>
  <si>
    <t>28edf052-a5eb-46b7-ab5a-534349762638</t>
  </si>
  <si>
    <t>Mom Investment: Resep Investasi Untuk Wanita Dan Ibu Rumah Tangga</t>
  </si>
  <si>
    <t>Nanik Setyowati</t>
  </si>
  <si>
    <t>978-979-29-2485-5</t>
  </si>
  <si>
    <t>978-979-29-8603-7</t>
  </si>
  <si>
    <t>&lt;p&gt;Ada begitu banyak kesempatan yang bisa diberdayakan oleh para ibu rumah tangga untuk memperoleh penghasilan sendiri sekalipun tidak bekerja sebagai karyawan kantoran. Bahkan hal ini memungkinkan untuk menghasilkan yang lebih besar. Investasi cerdas adalah salah satu cara supaya seorang ibu tetep bisa memperoleh penghasilan tanpa meninggalkan tugas utamanya.&lt;/p&gt;</t>
  </si>
  <si>
    <t>29acd449-f21e-4f79-896d-1ae27b1651f1</t>
  </si>
  <si>
    <t>Wirausaha Ternak Puyuh Secara Intensif</t>
  </si>
  <si>
    <t>978-979-29-6121-8</t>
  </si>
  <si>
    <t>978-979-29-8640-2</t>
  </si>
  <si>
    <t>&lt;p&gt;Wirausaha burung puyuh memiliki keunggulan, di antaranya sebagai penghasil telur dan daging sumber protein hewani yang murah, cepat menghasilkan - pada usia 40 hari sesudah bertelur, perputaran modal relatif cepat, kotoran puyuh sebagai pupuk organik dan pakan ikan. Selain itu, pengembangan wirausaha burung puyuh juga dapat menjadi salah satu bidang usaha yang diterima dan dikembangkan oleh masyarakat, menampung tenaga kerja, dan teknologi budi dayanya telah dikuasai.&amp;nbsp;&lt;br /&gt;
 &lt;br /&gt;
 Keberhasilan wirausaha burung puyuh memerlukan kreativitas dan keinovatifan yang meliputi inovasi di bidang rekayasa genetik, bioteknologi nutrisi dan makanan, teknologi pengolahan, bisnis dan manajemen. Buku Wirausaha Ternak Puyuh Secara Intensif dimaksudkan sebagai salah satu sumber informasi dan pembuka jalan bagi pengembangan usaha budi daya burung puyuh secara intensif dan berkelanjutan. Buku ini disusun secara sederhana, lugas, dan sistematis, baik dari hasil-hasil penelitian para pakar di bidangnya maupun referensi para praktisi di lapangan dan narasumber lain yang relevan, serta mengacu pada Pedoman Pembibitan Burung Puyuh yang Baik (Good Breeding Practice) dan Pedoman Pedoman Budi Daya Burung Puyuh yang Baik.&amp;nbsp;&lt;br /&gt;
 &lt;br /&gt;
 Materi yang disajikan dalam buku ini meliputi potensi, peluang, prospek dan manfaat (kegunaan), mengenal burung puyuh mulai dari daerah asal dan penyebaran hingga klasifikasi dan jenis, pembibitan, prasarana dan sarana budi daya, budi daya secara intensif, penanganan panen dan pascapanen burung puyuh. Buku ini layak dimiliki oleh para pihak yang berkepentingan dalam rangka mengumandangkan dan mengembangkan wirausaha burung puyuh secara intensif sebagai salah satu komoditas ternak unggas unggulan masa depan di Indonesia.&lt;/p&gt;</t>
  </si>
  <si>
    <t>1fbda2d3-9424-4331-a120-baca38cf0b01</t>
  </si>
  <si>
    <t>Seri Rahasia Binatang Rahasia Belang Zizi</t>
  </si>
  <si>
    <t>Tedi Siswoko</t>
  </si>
  <si>
    <t>978-979-29-1511-2</t>
  </si>
  <si>
    <t>978-979-29-9814-6</t>
  </si>
  <si>
    <t>&lt;p&gt;Teman-teman sering menertawakan badan Zizi zebra yang belang hitam-putih.Zizi menjadi malu.Suatu hari ia menemukan kaleng cat.Zizi kemudian mengecat tubuhnya dan memamerkannya di depan teman-teman. Mereka mengagumi warna tubuh Zizi yang baru.Tiba tiba,seekor singa muncul.Singa itu mengejar Zizi.Apakah zizi berhasil lolos dari kejaran singa?Apa sebenarnya fungsi belang hitam putih pada tubuh zebra?&lt;/p&gt;</t>
  </si>
  <si>
    <t>da96474c-1b1c-46f2-92f2-9134a1784a46</t>
  </si>
  <si>
    <t>Momiji - Mahir Berbasa Jepang Tanpa Guru</t>
  </si>
  <si>
    <t>Larasasri Ratnaningtyas</t>
  </si>
  <si>
    <t>978-979-29-5152-3</t>
  </si>
  <si>
    <t>978-979-29-8630-3</t>
  </si>
  <si>
    <t>&lt;p&gt;Buku ini adalah hasil karya seorang remaja yang penuh pengalaman tentang Jepang. Dia sangat menguasai Bahasa Jepang dengan baik, dan pernah tinggal selama 4 tahun di Prefektur Tottori Japan. Dia berkali kali mengunjungi banyak di kota jepang untuk menambah ilmu dan menggali banyak nilai. Buku ini sangat strategis, mudah dipahami dan banyak contoh-contoh yang mudah diterapkan. Tidak dibatasi umur, siapa saja dapat dengan mudah membaca buku ini, shingga tidak dalam waktu lama pembaca sudah dapat menguasai Bahasa Jepang dengan lancar.&lt;/p&gt;</t>
  </si>
  <si>
    <t>51718dc8-7dbd-4097-b598-209cebfb426e</t>
  </si>
  <si>
    <t>Rock Climbing, Panduan Praktis Panjat Tebing</t>
  </si>
  <si>
    <t>Dadang Sukandar</t>
  </si>
  <si>
    <t>979-763-545-7</t>
  </si>
  <si>
    <t>978-979-29-8870-3</t>
  </si>
  <si>
    <t>&lt;p&gt;Dadang Sukandar adalah seorang peneliti yang berkantor di Lembaga Kajian Hukum dan Teknologi, Fakultas Hukum Universitas Indonesia dan salah satu hobinya adalah panjat tebing. Karena kecintaannya pada dunia panjat memanjat, Dadang menuangkan pengalamannya dalam buku ini. Buku ini akan memberikan pengetahuan dasar yang berhubungan dengan panjat tebing. Selain mengulas sekilas sejarah panjat tebing, buku ini membahas pula dua teknik memanjat sebagai dasar-dasar panjat tebing umumnya yaitu artificial climbing dan free climbing. Kemudian, buku ini menguraikan pula batas-batas kemampuan seorang pemanjat, cara menyimpul tali, hingga peralatan panjat tebing.&lt;/p&gt;</t>
  </si>
  <si>
    <t>c04d7a3f-05dc-4f62-904e-2e0e3ddfb127</t>
  </si>
  <si>
    <t>Bikin Film Indie Itu Mudah!</t>
  </si>
  <si>
    <t>M.Bayu Widagdo Dan Winastwan Gora S</t>
  </si>
  <si>
    <t>978-979-29-0084-2</t>
  </si>
  <si>
    <t>978-979-29-8444-6</t>
  </si>
  <si>
    <t>&lt;p&gt;Film indie sering diasumsikan sebagai hobi yang mahal dan menjadi pelarian dari orang-orang yang menggemari dunia perfilman. Mereka tidak memiliki cukup waktu atau lebih, lebih ekstrimnya, tidak sempat belajar banyak di sekolah perfilman sehingga untuk mewujudkan impian tersebut mereka membuat sinema tandingan. Dari segi kualitas, biaya, dan profesionalisme, hasilnya pastilah tidak sama dengan yang dihasilkan oleh mereka yang benar-benar mencari profesi di dunia perfilman. Namun demikian film indie dirasa jauh lebih membumi. Buku ini mencoba berbagi cerita, berbagi pengalaman, dan berbagi wawasan kepada pembaca yang ingin menekuni dunia perfilman, khususnya film indie.&lt;br /&gt;
 &lt;br /&gt;
 DAFTAR ISI:&lt;br /&gt;
 1. Prinsip Kerja Pembuatan Film&lt;br /&gt;
 2. Produser-Pengelola Produksi&lt;br /&gt;
 3. Skenario-Kerangka Produksi&lt;br /&gt;
 4. Metode Penyutradaraan&lt;br /&gt;
 5. Kamera-Mata Produksi&lt;br /&gt;
 6. Lighting-Tata Cahaya Produksi&lt;br /&gt;
 7. Set Artistik-Imajinasi Produksi&lt;br /&gt;
 8. Praproduksi-Pedoman Kerja Produksi di Lapangan&lt;br /&gt;
 9. Produksi-Eksekusi Audio Visual&lt;br /&gt;
 10. Editing-Cita Rasa Produksi&lt;br /&gt;
 11. Marketing Pasca Produksi&lt;br /&gt;
 12. Membuat film&lt;/p&gt;</t>
  </si>
  <si>
    <t>f277b30f-cff3-4997-8175-365df8e604a3</t>
  </si>
  <si>
    <t>Wirausaha Penggemukan Ternak Sapi Potong</t>
  </si>
  <si>
    <t>978-979-29-4667-3</t>
  </si>
  <si>
    <t>978-979-29-8638-9</t>
  </si>
  <si>
    <t>&lt;p&gt;SINOPSIS wirausaha penggemukan ternak sapi potong &amp;acirc;&amp;euro;Å½Produksi daging sapi nasional saat ini masih jauh dari angka konsumsi, sebagian masih mengandalkan impor dari luar negeri. Sehingga tantangan dalam era perdagangan bebas dan pembangunan peternakan di Indonesia hari ini ke depan antara lain mengembangkan wirausaha ternak sapi potong dalam rangka swasembada daging nasional. Sapi potong bersifat multi fungsi sebagai sumber tenaga, penghasil daging, pengguna limbah pertanian, pemanfaat hasil ikutan pertanian, bahan baku pengolahan hasil ternak, penghasil kulit dan limbah lainnya. Peluang dan prospek wirausaha penggemukan ternak sapi potong sangat menggiurkan, bahkan segmen pasar dalam negeri diarahkan untuk mampu mensubstitusi daging sapi impor. Semangat wirausaha penggemukan sapi potong dan gelora &amp;quot;Gerakan Swasembada Daging Nasional&amp;quot; perlu dipandu oleh inovasi dan teknologi tepat guna. Buku Wirausaha Penggemukan Sapi Potong ini disusun secara sederhana, sistematis, lugas dan mudah dipahami untuk diaplikasikan di lapangan oleh para pihak pemangku kepentingan sekaligus menjadi bagian dari semangat dan gelora swasembada daging nasional berbasis sapi potong di daerah. Mengutip pepatah bahwa, &amp;acirc;&amp;euro;&amp;oelig;Negara yang kaya dengan ternak tidak akan pemah miskin, dan negara yang miskin dengan ternak tidak akan pernah kaya&amp;acirc;&amp;euro;Â. Wirausaha penggemukan ternak sapi potong dapat meningkatkan ketahanan dan kedaulatan pangan, pendapatan peternak, membuka lapangan kerja, mengurangi pengangguran, menanggulangi kemiskinan, serta meningkatkan taraf hidup masyarakat.&lt;/p&gt;</t>
  </si>
  <si>
    <t>21142fb1-c7f5-4d64-b163-e50e8e220fa7</t>
  </si>
  <si>
    <t>Wikipedia - Ensiklopedia Top Dunia</t>
  </si>
  <si>
    <t>Tony Hendroyono</t>
  </si>
  <si>
    <t>978-979-29-1581-5</t>
  </si>
  <si>
    <t>978-979-29-8633-4</t>
  </si>
  <si>
    <t>&lt;p&gt;Wikipedia-Ensiklopedia Top Dunia&lt;/p&gt;
 &lt;p&gt;Wikipedia merupakan salah satu penemuan paling cemerlang dalam sejarah manusia. Hingga sekarang, belum ada yang menandingi gagasan yang mampu menginspirasi jutaan penduduk dunia, di mana mereka bisa memanfaatkan ensiklopedia online gratis. Hebatnya, pengguna bisa terlibat dan berkontribusi mengisi content, mengedit dan mengunggah informasi baru. Tidak ada editor, tidak ada proof reader, tidak ada pengecek fakta, bahkan tidak ada staf tetap yang mengontrol situs ini. Faktor inilah yang membuat Wikipedia menjadi penemuan fenomenal di jagad maya.&lt;/p&gt;
 &lt;p&gt;Isi buku ini menggambarkan bagaimana Wikipedia menjelma menjadi fenomena sukses, dan menempatkan Wales di jalur orang paling berpengaruh dalam bidang teknologi informasi. Dalam bagian lain buku ini dibahas bagaimana mudahnya menulis artikel dalam Wikipedia. Jadi, pengguna tidak hanya bisa mengakses informasi yang ada di Wikipedia, tetapi bisa juga berbagi pengetahuan dengan menuliskannya.&lt;/p&gt;
 &lt;p&gt;Testimonial:&lt;/p&gt;
 &lt;p&gt;&amp;quot;Wikipedia adalah ensiklopedia terbesar dan paling populer dari ensiklopedia yang telah ada dalam sejarah.&amp;quot;&lt;/p&gt;
 &lt;p&gt;---L. Gordon Crovitz, The Wall Street Journal.&lt;/p&gt;
 &lt;p&gt;&amp;quot;Wikipedia akan menjadi situs raksasa di masa depan. Saya tidak yakin para pebisnis di Silicon Valley menyadari kekuatan Wikipedia. Bagaimana cara kerjanya adalah rahasia tersembunyi kekuatannya.&amp;quot;&lt;/p&gt;
 &lt;p&gt;---Mitch Kapor, Pendiri Lotus Development Corporation.&lt;/p&gt;</t>
  </si>
  <si>
    <t>2c314ccb-1171-417e-95e5-edea01b97f25</t>
  </si>
  <si>
    <t>Money Love Happiness</t>
  </si>
  <si>
    <t>978-979-29-6104-1</t>
  </si>
  <si>
    <t>978-979-29-8634-1</t>
  </si>
  <si>
    <t>&lt;p&gt;isa merasa sistem manajemen yang ia tawarkan lebih baik dari milik Ayahnya. Hal itu sering memicu pertengkaran diantara mereka berdua karena perbedaan prinsip dan pandangan.&lt;br /&gt;
 &lt;br /&gt;
 Sampai suatu hari, pertengkaran dia dan Ayahnya itu semakin hebat, membuat Lisa akhirnya memilih untuk keluar dari perusahaan Ayahnya. Ia berjanji akan membuktikan pada Ayahnya kalau ia bisa sukses dengan caranya sendiri.&lt;br /&gt;
 &lt;br /&gt;
 Ia pun bergabung di sebuah bisnis MLM. Dalam waktu singkat, Lisa mendapatkan banyak promosi. Namun ia merasa belum cukup karena masih banyak target yang ingin dicapai.&lt;br /&gt;
 &lt;br /&gt;
 Sang Ayah menyuruh Lisa untuk kembali ke perusahaannya karena melihat Lisa bekerja terlalu keras di luar sana. bagaimanapun sang Ayah mengkuatirkan keadaan Lisa namun Lisa enggan mau kembali.&lt;br /&gt;
 &lt;br /&gt;
 Suatu malam, di sebuah event besar Lisa mendapatkan promosi posisi yang cukup bergengsi. Pencapaiannya itu membuatnya mendapatkan popularitas, uang banyak dan tiket ke Eropa.&lt;br /&gt;
 &lt;br /&gt;
 Namun di saat yang sama, ia harus kehilangan orang-orang yang di cintainya. Keluarga, sahabat dan pacarnya, karena selama ini ia tidak menyediakan cukup waktu bersama mereka.&lt;/p&gt;</t>
  </si>
  <si>
    <t>ee675535-3e95-4367-ba25-4f68eeb7672f</t>
  </si>
  <si>
    <t>Finding Your Soulmate - Rahasia Mendapatkan Kekasih Idaman</t>
  </si>
  <si>
    <t>Yudi Santoso Dan Andreas Tri Winarto</t>
  </si>
  <si>
    <t>978-979-29-1297-5</t>
  </si>
  <si>
    <t>978-979-29-8538-2</t>
  </si>
  <si>
    <t>&lt;p&gt;Seorang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pasanganku?&amp;quot;axSeorang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pasanganku?&amp;quot;&lt;/p&gt;
 &lt;p&gt;buku ini menuntun pembaca memperpanjang rasa bahagia tersebut bukan hanya 3 atau 24 jam saja, namun berjam-jam tak terhitung, dan itu semua dimulai dari memastikan betul dia idaman hatimu saat kalian masih pacaran. &amp;quot;fondasi yang kuat membuat bangunan di atasnya kokoh dan aman,&amp;quot; kata nabi yang tukang bangunan itu. Goncangan dan badai akan selalu ada, namun mahligai kebahagiaan dan cinta tidak akan rubuh tapi semakin matang dan sweet abiz. Karena itu, sebelum akhirnya pembaca terjebak di dalam perasaan &amp;#39;terlanjur&amp;#39; keliru melangkah, periksa dulu sepasti mungkin 15 konstruk pemhaman dan keyakinan kalian masing-masing perihal cinta, kepribadian, gaya hidup, cita-cita, minat, bakat, hobi, pola pengasuhan, pola pergaulan, watak dasar, watak sekunder, sifat tempramental dan sebgainya.&lt;/p&gt;</t>
  </si>
  <si>
    <t>367d3b31-85b0-49a7-b59a-df3f2673a340</t>
  </si>
  <si>
    <t>More Than Mom: Jurus Ampuh Menjadi Pebisnis Dan Ibu Rumah Tangga Sukses</t>
  </si>
  <si>
    <t>A. Nur Widiastuti</t>
  </si>
  <si>
    <t>978-979-29-0832-9</t>
  </si>
  <si>
    <t>978-979-29-8635-8</t>
  </si>
  <si>
    <t>&lt;p&gt;Sukses adalah impian setiap orang, termasuk para wanita&amp;nbsp;yang juga memiliki tanggung jawab sebagai istri dan sebagai&amp;nbsp;ibu. Seorang wan ita yang berperan sebagai istri dan ibu juga&amp;nbsp;bisa sukses di bidang usaha karena mereka adalah MORE&amp;nbsp;THAN MOM!&lt;br /&gt;
 Buku ini sangat menarik, karena membuka kesempatan dan&amp;nbsp;memberikan pencerahan bagi ibu rumah tangga yang ingin&amp;nbsp;memanfaatkan waktunya dan ingin mendapatkan tambahan&amp;nbsp;penghasilan. Materi buku ini tidak hanya peluang bisnis tapi&amp;nbsp;juga berisi strategi manajemen dan kiat-kiat khusus untuk&amp;nbsp;pengembangan diri bagi ibu rumah tangga agar mampu&amp;nbsp;mengatUJ; waktu sedemikian rupa dan mampu membagi pors&amp;nbsp;sebagai seorang istri, seorang ibu, sekaligus seorang pebisni&amp;nbsp;seorang MORE THAN MOM!&lt;/p&gt;</t>
  </si>
  <si>
    <t>659838ea-d9f6-482c-a0ac-211d612caf5d</t>
  </si>
  <si>
    <t>Hutanku Sahabatku - Sahabat Popi Sahabat Kita</t>
  </si>
  <si>
    <t>Lusyani Sunarya</t>
  </si>
  <si>
    <t>978-979-29-2584-5</t>
  </si>
  <si>
    <t>978-979-29-8570-2</t>
  </si>
  <si>
    <t>&lt;p&gt;Hutanku Sahabatku: Sahabat Popi Sahabat Kita&lt;/p&gt;</t>
  </si>
  <si>
    <t>fe32bb12-8818-4251-9da2-e84eaf9cb648</t>
  </si>
  <si>
    <t>Bisnis Spektakuler</t>
  </si>
  <si>
    <t>Junaidi S.E., M.Si dan Drs. Nurdiono, S.E., M.M., Ak., CPA</t>
  </si>
  <si>
    <t>978-979-29-3273-7</t>
  </si>
  <si>
    <t>978-979-29-8936-6</t>
  </si>
  <si>
    <t>Entrepeneur</t>
  </si>
  <si>
    <t>&lt;p&gt;Memang benar apa yang dikatakan orang bijak bahwa apapun yang ada di dunia ini karena ada seseorang atau beberapa orang yang mau bermimpi dan memikirkan secara detail mengenai apa yang akan diwujudkan. Jika kita tidak mau memimpikan dan membayangkan tentang sesuatu hal, maka kita tidak akan mampu menggegamnya.&lt;br /&gt;
 Cerita dalam buku ini adalah true story perjalan bisnis kami. Buku ini merupakan satu persembahan dari kami untuk turut serta dalam membangun perekonomian dan kemandirian bangsa. Dari rasa kepedulian tentang pembangunan ekonomi masyarakat khususnya para pedagang kecil kami mencoba tawarkan satu model bisnis untuk penguatan modal para pengusaha kecil. Tiada hari tanpa membantu orang lain adalah slogan bisnis kami.&lt;br /&gt;
 Buku ini bercerita tentang bagaimana membangun sebuah impian untuk dalam mewujudkan sebuah bisnis spektakuler dengan cara membantu banyak orang khususnya para pedagang kecil. Kami menawarkan sebuah model penguatan ekonomi pedagang kecil yaitu NJ Model. NJ Model kami bangun untuk bisa menjadi salah satu alternatif penguatan modal pedagang kecil. Ide kami muncul dari rasa keprihatinan kami melihat fenomena, dimana banyak pedagang kecil yang dikarenakan sulit untuk akses ke perbankan dalam memperoleh modal, mereka akhirnya terjerat rentenir. Kami mencoba tawarkan satu model penguatan modal, tanpa bunga dan tanpa agunan.&amp;nbsp;&lt;br /&gt;
 Bagian awal dari buku ini memaparkan bagaimana membangun sebuah impian agar sukses dalam bisnis dan kehidupan. Buku ini tidak hanya menyajikan sebuah konsep bisnis, akan tetapi dilengkapi dengan panduan bisnis, dan problem solving, yang dapat dilakukan atau ditiru oleh banyak orang. Kami berharap suguhan-suguhan cerita dalam tulisan ini bisa membangkitkan motivasi dalam turut serta membangun ekonomi masyarakat dengan membantu banyak orang. Selain itu juga kami berharap NJ Model bisa menjadi salah satu alternatif bisnis keuangan khususnya di Indonesia. Amin.&lt;/p&gt;</t>
  </si>
  <si>
    <t>b3271b80-50eb-4f69-9909-f49ffef66612</t>
  </si>
  <si>
    <t>Wawancara Konseling di Sekolah - Lengkap dengan Contoh Kasus dan Penanganan</t>
  </si>
  <si>
    <t>Arintoko</t>
  </si>
  <si>
    <t>978-979-29-2666-8</t>
  </si>
  <si>
    <t>978-979-29-8627-3</t>
  </si>
  <si>
    <t>Sekolah-Pengawasan</t>
  </si>
  <si>
    <t>&lt;p&gt;Wawancara Konseling di Sekolah - Lengkap dengan Contoh Kasus dan Penanganan&lt;br /&gt;
 Penulis: Arintoko&lt;/p&gt;
 &lt;p&gt;Wawancara konseling merupakan keterampilan yang dilakukan secara profesional. Perlu belajar dan berlatih secara khusus agar seseorang mampu melakukan wawancara konseling dengan tepat. Buku ini memberikan solusi bagi seluruh kalangan terutama para pendidik di sekolah sehingga memampukan mereka melakukan wawancara konseling secara profesional.&amp;nbsp;&lt;/p&gt;
 &lt;p&gt;Buku ini menyajikan ruang lingkup konseling, teori-teori konseling yang relevan dengan masalah-masalah siswa di sekolah. Ada lima macam pendekatan konseling yang bisa diterapkan untuk membantu masalah siswa di sekolah, langkah-langkah kerja yang sistematis (sehingga mudah dijalankan) untuk wawancara konseling, teknik-teknik konseling yang mudah diaplikasikan dalam wawancara konseling, dan beberapa contoh kasus yang disertai dengan cara penyelesaiannya.&lt;/p&gt;
 &lt;p&gt;Semoga buku ini dapat menjadi pegangan bagi pendidik dalam melakukan wawancara konseling. Selamat membaca, berlatih, dan mempraktikkannya.&lt;/p&gt;</t>
  </si>
  <si>
    <t>6077b5d4-d94f-4447-9505-1f20f5427a01</t>
  </si>
  <si>
    <t>Fishpreneurship: Variasi Olahan Produk Perikanan Skala Industri dan Rumah Tangga</t>
  </si>
  <si>
    <t>Cahyo Saparinto</t>
  </si>
  <si>
    <t>978-979-29-2693-4</t>
  </si>
  <si>
    <t>978-979-29-8539-9</t>
  </si>
  <si>
    <t>18.7 MB</t>
  </si>
  <si>
    <t>&lt;p&gt;Produk perikanan pada dasarnya lebih aman dikonsumsi daripada produk hewan ternak karena kandungan kolesterolnya lebih rendah. Sebagai bahan pangan, kedudukan ikan menjadi sangat penting, karena banyak mengandung komponen-komponen yang diperlukan tubuh. Baik di negara maju maupun berkembang ikan sangat dibutuhkan manusia. Ikan sangat baik untuk dikonsumsi oleh segala tingkatan usia, mulai dari bayi, anak-anak, remaja, ibu hamil, dewasa bahkan manula.&lt;br /&gt;
 Selain produk segar, ikan dapat diolah menjadi variasi olahan dan masakan berbahan baku ikan dengan prinsip surimi based product atau dikenal dengan produk bernilai tambah (value added product). Namun dengan semakin maraknya produk perikanan dipasaran, berlimpahnya produk pada musim tertentu, persaingan usaha yang semakin ketat, kondisi ekonomi yang belum stabil, pasar riil yang tidak kondusif, pemenuhan kebutuhan hidup yang semakin sulit, dan longgarnya penegakan hukum oleh aparat menyebabkan produsen produk perikanan seenaknya dalam mengolah produknya, misalnya menggunakan bahan tambahan pangan/pengawet yang tidak direkomendasikan oleh pemerintah sehingga dapat membahayakan kesehatan konsumen. Produsen tidak lagi menghiraukan kerugian kesehatan yang akan diterima orang lain bahkan juga keluarga dan dirinya sendiri&lt;br /&gt;
 Oleh karena itu Anda sebagai produsen maupun konsumen harus mengenali bagaimana mengolah dan mendapatkan olahan perikanan yang sehat. Buku ini menyajikan panduan praktis untuk peminat dibidang olahan perikanan. Dilengkapi pula dengan kupasan mengenai masalah keamanan untuk mengonsumsi produk olahan perikanan tersebut. Dengan keterampilan Anda mengolah lebih dapat mendekatkan produk olahan ikan kepada keluarga dan masyarakat serta dapat mendatangkan penghasilan untuk keluarga Anda.&lt;br /&gt;
 Silakan mencoba...........&lt;/p&gt;</t>
  </si>
  <si>
    <t>06a30079-470e-4f46-a42d-3a16b06b2eae</t>
  </si>
  <si>
    <t>Body Intelligence: Menurunkan Dan Menjaga Berat Badan Tanpa Diet!</t>
  </si>
  <si>
    <t>Edward Abramson</t>
  </si>
  <si>
    <t>978-979-29-0035-4</t>
  </si>
  <si>
    <t>978-979-29-8452-1</t>
  </si>
  <si>
    <t>19.9 MB</t>
  </si>
  <si>
    <t>&lt;p&gt;Rencana terobosan untuk menghancurkan penghalang psikologis dan emosional dalam menurunkan berat badan, tanpa diet!&lt;/p&gt;
 &lt;p&gt;&lt;em&gt;Ed Abramson sangat mengerti &amp;ldquo;mengapa&amp;rdquo; berat badan Anda naik lagi.&amp;rdquo;&amp;ndash;Men&amp;#39;s Health&lt;/em&gt;&amp;nbsp;&lt;br /&gt;
 &lt;br /&gt;
 Dr. Abramson menawarkan metode yang cerdas dan efektif untuk makan dengan baik, menurunkan berat badan, dan hidup bahagia. Ia adalah pakar internasional di bidang makan dan gangguan berat badan. Lewat bukunya ini Dr. Abramson membantu Anda mengenali kondisi emosi dan psikologis yang membuat Anda dibelenggu oleh rasa bersalah dan terjebak dalam siklus diet yang merugikan. Lebih jauh, ia menawarkan program sederhana yang terdiri dari tiga langkah untuk membuka pikiran Anda dan mentransformasi tubuh Anda, tanpa diet! Anda akan belajar bagaimana:&amp;nbsp;&lt;br /&gt;
 &lt;br /&gt;
 Membentuk kembali pola makan Anda * Menikmati makan tanpa merasa bersalah * Meninggalkan diet dan pil yang menurunkan berat badan dengan cepat * Membangun kembali citra tubuh yang positif dan realistis * Menurunkan berat badan dan mempertahankannya * Menikmati hidup yang lebih aktif dan sehat&lt;/p&gt;
 &lt;p&gt;&lt;em&gt;&amp;ldquo;Berdasarkan ilmu pengetahuan dan pengalaman klinis selama bertahun-tahun, petunjuk praktis dan mudah dipahami ini menunjukkan kepada Anda bagaimana mengganti diet yang penuh dengan batasan, dengan strategi yang positif dan sehat untuk mengelola berat badan.&amp;rdquo;&amp;nbsp;&lt;br /&gt;
 &amp;ndash;&amp;ndash;BARBARA J. ROLLS, Ph.D., penulis The Volumetric Eating Plan dan Profesor dan Ahli Gizi, Penn State University&amp;nbsp;&lt;/em&gt;&lt;br /&gt;
 &lt;br /&gt;
 &lt;em&gt;&amp;ldquo;Buku ini memberikan panduan bagi mereka yang ingin mengontrol berbagai kondisi agar bisa menjaga berat badan mereka.&amp;rdquo;&lt;br /&gt;
 &amp;ndash;&amp;ndash;GILBERT H. NEWMAN, Ph.D., Ketua Kehormatan California Psychological Association dan Direktur Pelatihan Klinis, Wright Institute&lt;/em&gt;&lt;/p&gt;</t>
  </si>
  <si>
    <t>45498581-e31a-4ff8-a5a9-5dd7cdfbf72a</t>
  </si>
  <si>
    <t>Sahabat Rahasia</t>
  </si>
  <si>
    <t>Tantrini Andang</t>
  </si>
  <si>
    <t>978-979-29-2659-0</t>
  </si>
  <si>
    <t>978-979-29-8872-7</t>
  </si>
  <si>
    <t>&lt;p&gt;Sebuah rumah besar yang terletak di ujung jalan di kampung tempat Danang dan dua sahabatnya, Arif dan Indro tinggal, kini telah berpenghuni. Sebelumnya rumah itu tampak kosong dan tak terawat. Rumah itu masih tampak sepi meski Danang dan kawan-kawannya tahu ada beberapa orang tinggal di dalamnya. Salah satunya adalah seorang anak sebaya mereka. Anak itu selalu duduk di kursi roda yang didorong oleh seorang wanita setengah baya untuk berkeliling halaman rumahnya. Danang, Arif, dan Indro menduga anak yang kemungkinan cacat dan bisu itu sedang menjadi tawanan di rumah itu karena seluruh penghuni rumah itu sama sekali tidak bergaul dengan tetangga lain.&lt;/p&gt;
 &lt;p&gt;Dengan berbagai pengamatan dan penyelidikan, akhirnya mereka menemukan siapa sebenarnya jati diri anak tersebut. Kejutan-kejutan yang tak terduga muncul di depan mereka.&lt;/p&gt;
 &lt;p&gt;Siapa sebenarnya anak itu? Apa hubungannya dengan seorang vokalis terkenal yang kini sedang menjalani hukuman karena kasus narkoba? Mengapa ia ada di rumah itu dan menjalani hari-harinya tanpa bergaul dengan penduduk setempat? Semua pertanyaan itu terjawab setelah mereka bertiga mengenal anak itu lebih dekat dan bersahabat akrab.&lt;/p&gt;
 &lt;p&gt;Sebuah persahabatan yang rahasia terjadi di antara mereka berempat. Demi kenyamanan anak itu, mereka tetap memegang janji rahasia mereka untuk bersahabat tanpa sepengetahuan orang lain. Hingga akhirnya anak itu harus kembali ke kota asalnya dan meninggalkan segala kenangan manis yang mereka lalui bersama.&lt;/p&gt;</t>
  </si>
  <si>
    <t>184e9641-0f14-4766-90f1-427eb4b3f6ea</t>
  </si>
  <si>
    <t>Forex: Virtual Trading, Real Income: Psycho On Trading</t>
  </si>
  <si>
    <t>Lucius M. Sitanggang Dan Yulika Indrawati</t>
  </si>
  <si>
    <t>978-979-29-0093-4</t>
  </si>
  <si>
    <t>978-979-29-8541-2</t>
  </si>
  <si>
    <t>&lt;p&gt;Investasi di bidang forex trading saat ini menjadi pilihan yang cukup menggiurkan. sayangnya seiring dengan besarnya pengembalian, besar pula resiko yang membayangi. Tanpa pengetahuan dan informasi yang memadai, bukannya menguntungkan melainkan kerugian. Namun benarkah tak ada cela untuk mengeruk keuntungan dari investasi jenis ini? Forex Virtual Trading - Psycho On Trading memberikan pengenalan singkat di bidang perdagangan forex beserta kiat-kiat jitu untuk mendalaminya dengan memberi penekanan pada aspek psikologis.&lt;br /&gt;
 &lt;br /&gt;
 Adapun yang dikupas dalam buku ini antara lain :&lt;br /&gt;
 &lt;br /&gt;
 Apa itu forex, bagaimana legalitas forex di Indonesia, bagaimana bertransaksi di Forex, apa saja resikonya dan cara mengatasi resiko tersebut, keuntungan dan kerugian nyata dalam Forex on-line dan menuntun untuk berspekulasi sampai akhirnya bagaimana mengambil keputusan dan pengelolaan emosi. Untuk itu buku ini sangat cocok dikonsumsi bagi para pemula yang ingin terjun ke dunia trading, khususnya forex, supaya dapat memperhatikan aspek psikologis yang terlibat dan bersikap rasional saat membuat suatu keputusan sehingga apapun konsekuensinya, anda lebih siap mengahadapinya.&lt;/p&gt;</t>
  </si>
  <si>
    <t>1918f368-0a77-487d-b3ce-226a8cbde932</t>
  </si>
  <si>
    <t>Boleh Nggak Sih, Masturbasi? dan 95 Pertanyaan Tentang Seks untuk Remaja</t>
  </si>
  <si>
    <t>dr. lwan Setiawan, Ridwan Sanjaya, dan Slamet Riyadi</t>
  </si>
  <si>
    <t>978-979-29-1221-0</t>
  </si>
  <si>
    <t>978-979-29-8453-8</t>
  </si>
  <si>
    <t>Kesehatan &amp; Kepribadian</t>
  </si>
  <si>
    <t>18.3 MB</t>
  </si>
  <si>
    <t>&lt;p&gt;Pasti dalam benakmu ada banyak sekali pertanyaan tentang seks. Mulai dari pertanyaan sederhana seperti tumbuhnya bulu halus, perubahan suara dan bentuk tubuh hingga yang serius seperti perilaku seksual, intercourse dan kehamilan. Memang, remaja seusiamu sangat haus akan informasi seputar seksualitas. Bahkan tidak jarang, di antara kalian memperoleh informasi dari sumber yang tidak benar dan malah menyesatkan. Sementara kalian malu bila harus bertanya langsung kepada orangtua atau guru. Karena itulah, buku ini hadir untuk menjembatani permasalahan ini.&lt;/p&gt;
 &lt;p&gt;Kamu akan memperoleh jawaban atas pertanyaan-pertanyaanmu, yang umumnya sering dipikirkan oleh para remaja. Buku ini terbagi dalam 10 bagian pokok yang mencakup informasi lengkap yang kamu butuhkan, mulai dari masalah tumbuh kembang, pendidikan seks, mitos seputar seks, penyimpangan seks, masturbasi, perilaku seksual, reproduksi, menstruasi, penyakit seksual, dan lain-lain.&lt;/p&gt;
 &lt;p&gt;Disajikan dengan bahasa khas remaja, dalam bentuk pertanyaan dan jawaban, membuat kamu serasa bertanya langsung dengan pakarnya. Semua pertanyaan dijawab oleh dokter Iwan dan tim yang mengelola situs konsekstasi.com bekerjasama dengan PKBI Jawa Tengah dan Unika Soegijapranata.&lt;br /&gt;
 Dengan pengetahuan yang cukup seputar masalah seks, semoga kamu bisa mengambil keputusan yang bijak tentang apa yang sebaiknya dilakukan dan yang tidak boleh sama sekali dilakukan.&lt;/p&gt;</t>
  </si>
  <si>
    <t>b0fd0b8f-83dc-45ae-a4c9-9cac058544ef</t>
  </si>
  <si>
    <t>Water Birth - Melahirkan Menyenangkan dengan Metode Water Birth</t>
  </si>
  <si>
    <t>Suci Anggraeni</t>
  </si>
  <si>
    <t>978-979-29-3945-3</t>
  </si>
  <si>
    <t>978-979-29-8624-2</t>
  </si>
  <si>
    <t>&lt;p&gt;Persalinan merupakan hal yang paling ditunggu-tunggu oleh para ibu hamil di dunia&amp;nbsp;ini. Sebuah waktu yang menyenangkan namun di sisi lain merupakan hal yang paling mendebarkan. Persalinan terasa&amp;nbsp;menyenangkan karena&amp;nbsp;kelahiran anak yang selama&amp;nbsp;sembilan bulan dinantikan akan terlahir ke dunia. Di sisi lain, persalinan juga menjadi mendebarkan khususnya&amp;nbsp;bagi calon ibu baru, di mana terbayang proses persalinan yang menyakitkan, membutuhkan begitu banyak energi, dan sebuah perjuangan yang cukup melelahkan. Seiring perkembangan ilmu kedokteran, telah ditemukan berbagai cara untuk membuat persalinan tersebut bukan lagi menjadi sebuah trauma bagi ibu. Salah satunya dengan penerapan metode persalinan water birth. Sejarah, tujuan, keuntungan, dan proses water birth akan dibahas di dalam buku ini disertai dengan beberapa bukti ilmiah yang diharapkan dapat menjadi wacana baru, terutama bagi para calon ibu yang akan melakukan proses persalinan untuk pertama kalinya.&lt;/p&gt;</t>
  </si>
  <si>
    <t>6fba8536-f6c2-4147-8dac-24dcc4c3c3eb</t>
  </si>
  <si>
    <t>From Fear To Success</t>
  </si>
  <si>
    <t>Johanes Arifin Wijaya Dan Chori Hakiki</t>
  </si>
  <si>
    <t>978-979-29-1545-7</t>
  </si>
  <si>
    <t>978-979-29-8546-7</t>
  </si>
  <si>
    <t>&lt;p&gt;siapapun anda di masa depan bergantung dari diri anda sendiri dan kehendak Tuhan. Orang lain tidak akan memulai untuk menggapai kesuksesan anda sendiri. Andalah yang harus segera memulai bertindak untuk mencpai kesuksesan&lt;/p&gt;</t>
  </si>
  <si>
    <t>da494be3-4d1a-40d4-a8b5-5d94333afe44</t>
  </si>
  <si>
    <t>Boulevard</t>
  </si>
  <si>
    <t>Aryanto Yuniawan</t>
  </si>
  <si>
    <t>978-979-76-3644-9</t>
  </si>
  <si>
    <t>978-979-29-9781-1</t>
  </si>
  <si>
    <t>&lt;p&gt;Masih muda, ganteng - meski tidak terlalu, dan memiliki pekerjaan yang mapan, tidak lantas membuat Darwis mudah memiliki kekasih. Baginya, punya seseorang yang dicintai adalah suatu impian. Di boulevard, segalanya dimulai ... Adalah Reva, yang akhirnya membuat impian itu terwujud. Belum lagi berkembang, cinta itu pupus sudah. Tapi benih cinta itu tak benar-benar mati.&lt;br /&gt;
 &lt;br /&gt;
 Bersama Nayla, Darwis menemukan kembali cintanya yang hilang. Sampai kemudian, Reva hadir. Menawarkan cintanya. Keduanya cantik, cerdas, berasal dari keluarga kaya. Keduanya mengguratkan kisah di hati Darwis. Akankah Darwis memilih? Bukan perkara yang mudah.&lt;/p&gt;</t>
  </si>
  <si>
    <t>42802ec8-f9e4-43d2-9734-c7575bc4aa84</t>
  </si>
  <si>
    <t>Budi Daya 22 Komoditas Laut untuk Konsumsi Lokal dan Ekspor</t>
  </si>
  <si>
    <t>978-979-29-2449-7</t>
  </si>
  <si>
    <t>978-979-29-8454-5</t>
  </si>
  <si>
    <t>&lt;p&gt;Potensi sumber daya perikanan laut Indonesia sangat besar. Terutama kegiatan perikanan tangkap tidak dapat diekspansi lagi, mengingat stok sumber daya perikanan tangkap telah dieksploitasi secara berlebihan dan kadang terhadang oleh pengaruh cuaca. Jumlah penduduk Indonesia yang besar merupakan potensi pasar bagi produksi budi daya perairan.&lt;br /&gt;
 &lt;br /&gt;
 &amp;nbsp;Akuakultur menjadi tulang punggung untuk produksi perikanan nasional di masa depan, baik untuk memenuhi kebutuhan konsumsi dalam negeri maupun untuk ekspor. Di samping itu, biota-biota akuatik yang dibudi dayakan merupakan komoditas bernilai jual tinggi di pasar internasional, sehingga tidak sulit menembus pasar ekspor.&amp;nbsp;&lt;br /&gt;
 &lt;br /&gt;
 &amp;nbsp;Di antara biota akuatik yang bernilai jual tinggi dan telah dibudi dayakan adalah biota laut, baik ikan maupun non ikan. Biota laut non ikan yang bernilai jual tinggi dan merupakan komoditas ekspor, di antaranya adalah udang, tiram mutiara, sotong, karang hias, kima, abalon, rajungan, lobster, kepiting bakau, teripang, dan rumput laut.&lt;br /&gt;
 &lt;br /&gt;
 &amp;nbsp;Buku ini adalah buku teknis-praktis yang ditulis untuk panduan/pegangan bagi praktisi yang bergerak dalam budi daya biota laut non ikan, seperti petani ikan, teknisi, penyuluh, tenaga pendamping, fasilitator/pelatih, dan pengusaha/calon pengusaha sebagai bagian dari upaya mendorong budi daya laut atau marikultur, khususnya biota laut non ikan.&lt;/p&gt;</t>
  </si>
  <si>
    <t>8c9f4e15-e75f-4544-965a-08d0e850cbb3</t>
  </si>
  <si>
    <t>Seri Rahasia Binatang Rahasia Duri Alan</t>
  </si>
  <si>
    <t>978-979-29-1509-9</t>
  </si>
  <si>
    <t>978-979-29-9815-3</t>
  </si>
  <si>
    <t>&lt;p&gt;Alan landak ingin bermain bersama Mosi tikus dan Hami hamster,tetapi mereka malah mengusir Alan.Semua itu gara-gara duri di tubuh&amp;nbsp; Alan.Alan merasa sangat sedih.Tiba-tiba,seekor serigala hendak menangkap Mosi dan Hami.APa yang akan dilakukan Alan?Apakah ia akan menolong atau membiarkan mereka ditangkap serigala?Lalu,apa sebenarnya fungsi duri di tubuh landak?&lt;/p&gt;</t>
  </si>
  <si>
    <t>8b8b2719-1f2d-4ca2-b4e7-f61b7f331612</t>
  </si>
  <si>
    <t>Jejak Sang Petualang</t>
  </si>
  <si>
    <t>Harry Wijaya &amp; Christian Wijaya</t>
  </si>
  <si>
    <t>979-731-811-7</t>
  </si>
  <si>
    <t>978-979-29-8596-2</t>
  </si>
  <si>
    <t>&lt;p&gt;Sir Edmund Hilary, orang pertama yang mencapai Puncak Everest pernah berkata,&amp;nbsp;&lt;em&gt;&amp;quot;It is not the mountain we conquer, but ourselves&amp;quot;.&amp;nbsp;&lt;/em&gt;Kredo ini diyakini oleh setiap pendaki gunung maupun adventurir pada umumnya. Bekal untuk mendaki gunung bukanlah persiapan teknis semata, namun lebih dari itu adalah persiapan batin dan emosi. Sayang, tidak banyak pendaki gunung sejati yang berkesempatan untuk mendokumentasikan pengalaman - baik pengalaman teknis maupun pengalaman emosional-pendakian mereka.&lt;/p&gt;
 &lt;p&gt;buku ini merekan pengalaman pendakian 27 gunung yang dilakoni oleh Harry dan Christian Wijaya tatkala mereka masih aktif tergabung dalam organisasi pencinta alam di kampusnya. Ke-27 gunung yang mereka daki tersebar di seantero Nusantara, mulai dari Leuser hingga Rinjani, dari Kinibalu hingga Merapi. Selain membeberkan berbagai data teknis seputar gunung, jalur-jalur pendakian yang ada, serta perkiraan waktu yang diperlukan, Harry dan Christian juga mengungkapkan ketakjuban mereka pada setiap gunung yang mereka daki. Buku ini tentu saja layak dibaca, baik oleh Anda yang ingin menjadi petualang sejati, maupun siapa saja yang ingin mengetahui keajaiban dan kegaiban gunung-gunung di Indonesia.&lt;/p&gt;</t>
  </si>
  <si>
    <t>fc79f9f8-6ceb-4df2-a9bc-bc558a28d259</t>
  </si>
  <si>
    <t>Waktu Queen Dijodohkan</t>
  </si>
  <si>
    <t>Yenny Fyfy</t>
  </si>
  <si>
    <t>978-979-29-2677-4</t>
  </si>
  <si>
    <t>978-979-29-8623-5</t>
  </si>
  <si>
    <t>19.8 MB</t>
  </si>
  <si>
    <t>&lt;p&gt;Apa sih enaknya dijodohin? Lagi pula, di zaman seperti sekarang ini masak masih ada perjodohan sih? Qeen jengkel bukan kepalang. la mencari cara agar bisa lepas dari perjodohan itu.&amp;nbsp;Jeoung Jun, yah, laki-laki tampan inilah yang akan membebaskanku, begitu pikir Qeen. Sandiwara cinta antara Qeen dan JeoungJun berjalan baik. Perjodohan pun dibatalkan. Qeen merasa lega. Tapi ternyata kelegaan itu tidak bertahan lama. Pasalnya, belakangan Qeen baru mengetahui kalau laki-laki yang dijodohkan dengannya adalah laki-laki sempuma. Benar-benar sempurna seperti pangeran di negeri dongeng. Qeen menyesal. Rasanya ia baru saja mencampakkan berlian. Haruskah Qeen menarik penolakan itu? Haruskah ia berlari mengejar Radit, laki-laki sempuma itu, agar kembali menerima perjodohan mereka? Di satu&amp;nbsp;sisi,Jeoung Jun justru menikmati jalinan cinta sandiwaranya dengan Qeen.&lt;/p&gt;</t>
  </si>
  <si>
    <t>6b6337db-67c6-4acf-8e6d-6af15f8830d1</t>
  </si>
  <si>
    <t>Musim Yang Menggugurkan Daun</t>
  </si>
  <si>
    <t>Yetti A.KA</t>
  </si>
  <si>
    <t>978-979-29-1447-4</t>
  </si>
  <si>
    <t>978-979-29-8649-5</t>
  </si>
  <si>
    <t>&lt;p&gt;&amp;quot;Rarra, siapakan yang melukis dendam di matamu?&amp;quot; ia tidak kuasa menyimpan tanya.&lt;br /&gt;
 &amp;quot;Aku sendiri.&amp;quot;&lt;br /&gt;
 Matanya menembus mata bunga kamboja, &amp;quot;Bagaimana kau melakukannya?&amp;quot;&lt;br /&gt;
 &amp;quot;Bapak datang membawa matanya yang kosong. Laki-laki pemburu telah mengambil kedua mata bapakku. Aku menemui keputusasaan yang tidak terelakkan. Siapa yang mampu menghadapi seorang lelaki buta dengan air mata yang mengalir di lubang matanya yang kosong? Maka demi rasa yang tak tertahan kulukis dendam di mataku.&amp;quot;&lt;br /&gt;
 Ia ingat kata ibunya; Bapak pergi berburu, tetapi telah lama sekali dan tidak pernah kembali.&lt;/p&gt;</t>
  </si>
  <si>
    <t>c352b4a3-f868-46fd-b980-9a655b91494b</t>
  </si>
  <si>
    <t>Gaya Dan Kaya Dari Busana Muslim</t>
  </si>
  <si>
    <t>Eva Sativa Nilawati</t>
  </si>
  <si>
    <t>978-979-29-2771-9</t>
  </si>
  <si>
    <t>978-979-29-8549-8</t>
  </si>
  <si>
    <t>&lt;p&gt;Populasi muslim yang besar di Indonesia membuka banyak peluang bisnis busana muslim, baik itu untuk perempuan atau laki-laki, dan baik itu untuk dewasa atau anakanak. Apalagi, saat ini orang tidak perlu merasa kampungan dengan mengenakan busana muslim karena saat ini baju muslim berkembang pesat, baik model maupun bahan yang digunakan-yang sangat beragam. Peluangnya yang besar menjadikan orang berbondong-bondong membuat busana muslim yang trendi dan berbeda dari yang lain.Ada yang bersifatjual putus atau fronchise, tinggal Anda mau memilih yang rnana. Semuanya bisa dimulai sekalipun Anda hanya mempunyai modal minimal. Busana muslim yang baik itu seperti apa? Apa sama dengan pakaian yang sehari-hari dikenakan? Modelnya seperti apa? Modelnya bisa dicarirdi mana, ya? Pasarnya di mana saja? Cari di mana peluangnya? Siapa saja yang sukses berbisnis busana muslim? Temukan semua jawabannya di sini.&lt;/p&gt;
 &lt;p&gt;&amp;nbsp;&lt;/p&gt;</t>
  </si>
  <si>
    <t>46541a43-f3a0-4c2c-b799-36ed2bd14a3f</t>
  </si>
  <si>
    <t>Budi Daya Belut Sawah dan Rawa di Kolam Intensif dan Drum</t>
  </si>
  <si>
    <t>978-979-29-1386-6</t>
  </si>
  <si>
    <t>978-979-29-8455-2</t>
  </si>
  <si>
    <t>&lt;p&gt;Belut merupakan jenis ikan yang hidup di sawah atau rawa-rawa di sekitar kita. Tidak dapat dipungkiri bahwa belut sawah (Monopterus Albus) dan belut rawa (Synbranchus Bengalensis) sampai sekarang masih menjadi ternak ikan primadona yang paling mudah menghasilkan uang. Selama ini, belut hanya dikenal di desa-desa saja, padahal belut dapat dikembangkan secara intensif, baik di desa maupun perkotaan karena ternak belut tidak memerlukan lahan yang luas.&lt;br /&gt;
 &lt;br /&gt;
 Budi daya belut secara massal dan komersial masih sangat menjanjikan karena tren peternakan belut masih berjalan cukup lama. Dengan beternak belut, akan diperoleh berbagai keuntungan, antara lain harga jual belut yang cukup menggiurkan dan prospek pemasarannya yang cukup menjanjikan. Oleh karena itu, tidaklah keliru jika Anda menjatuhkan pilihan untuk melakukan budi daya belut.&amp;nbsp;&lt;br /&gt;
 &lt;br /&gt;
 Buku Budi Daya Belut Sawah dan Rawa di Kolam Intensif dan Drum ini sangat bermanfaat bagi para pemula yang ingin beternak belut atau para pemerhati yang menaruh minat pada belut. Dengan beternak belut, Anda tidak hanya dapat menikmati lezatnya belut, tapi lebih dari itu, Anda akan mendapatkan hoki yang menggiurkan.&amp;nbsp;&lt;/p&gt;</t>
  </si>
  <si>
    <t>7a80bd54-65ad-40c1-8739-d68334ada8a4</t>
  </si>
  <si>
    <t>Rahasia Binatang: Rahasia Punuk Onci</t>
  </si>
  <si>
    <t>978-979-29-1510-5</t>
  </si>
  <si>
    <t>978-979-29-9816-0</t>
  </si>
  <si>
    <t>&lt;p&gt;Onci si onta cilik kalah dalam lomba lari melawan kancil si kuda kecil. Onci menduga bahwa punuk sebagai penyebablarinya menjadi lambat.Onci kemudian melepas punuk di punggungnya.Suatu hari,Onci bersama keluarganya pergi ke rumah kakek dan nenek. Rumah mereka sangat jauh.Dalam perjalanan itu,Onci baru sadar bahwa punuk ternyata sangat bermanfaat.Apa sebenarnya fungsi punuk onta?&lt;/p&gt;</t>
  </si>
  <si>
    <t>6d25a1bc-6e1a-4e0e-9d5e-d01b090685d0</t>
  </si>
  <si>
    <t>Saya Untung! Anda Untung: Panduan Lengkap Beternak dan Berbisnis Kemitraan Domba Garut</t>
  </si>
  <si>
    <t>Agus Ramada Setiadi</t>
  </si>
  <si>
    <t>978-979-29-2583-8</t>
  </si>
  <si>
    <t>978-979-29-8892-5</t>
  </si>
  <si>
    <t>&lt;p&gt;Domba Garut merupakan komoditas unggulan nasional karena memiliki khas yang tidak dimiliki oleh domba lainnya di dunia. Keistimewaannya yaitu tanduk pada domba jantan, tubuh dan tempramen sebagai domba tangaks sehingga memiliki harga yang mahal. Selain itu, sebagai penghasil daging yang sangat baik, biasanya kebutuhannya akan melonjak ketika menjelang Hari Raya Idul Adha.&lt;/p&gt;
 &lt;p&gt;Produktivitasnya sangat luar biasa, satu ekor induk dapat melahirkan sebanyak 3 kali dalam periode 2 tahun sehingga jika Anda memiliki populasi domba yang semakin banyak dan sudah tidak bisa lagi diimbangi dengan pembangunan kapasitas kandang yang memadai maupun ketersediaan rumput sebagai pakan ternak, Anda harus mulai memikirkan solusinya! Yaitu dengan sistem kemitraan ternak.&lt;/p&gt;
 &lt;p&gt;Apakah domba akan dipelihara dengan baik?&lt;/p&gt;
 &lt;p&gt;Apakah domba tidak akan hilang?&lt;/p&gt;
 &lt;p&gt;Bagaimana dengan produktivitas dengan kesehatan domba?&lt;/p&gt;
 &lt;p&gt;Ini merupakan kecemasan ketika memulai kemitraan ternak bersama masyarakat. Oleh karena itu diperlukan adanya pola kemitraan yang saling menguntungkan bagi si pemilik ternak dan pemelihara.&lt;/p&gt;
 &lt;p&gt;Buku ini merupakan pengetahuan dan pengalaman langsung penulis bersama tim Villa Domba yang membahas tentang pengetahuan perawatan, pemeliharaan, reproduksi, jenis penyakit dan pengobatan domba garut, serta pengetahuan memulai bisnis kemitraan baik standar biaya dan analisa usaha kemitraan, sampai bisnis hilir kemitraan domba garut.&lt;/p&gt;</t>
  </si>
  <si>
    <t>c262e86f-e259-48a2-825a-4a213bba5fbf</t>
  </si>
  <si>
    <t>Gemerincing Rupiah Dari Jelantah: Membuat Biodiesel Dari Minyak Goreng Bekas</t>
  </si>
  <si>
    <t>Syamsudin</t>
  </si>
  <si>
    <t>978-979-29-0553-3</t>
  </si>
  <si>
    <t>978-979-29-8551-1</t>
  </si>
  <si>
    <t>&lt;p&gt;Membuat biodiesel dari minyak goreng bekas&lt;br /&gt;
 Menjalankan mesin diesel dengan minyak goreng bekas? Kenapa tidak? Minyak goreng bekas atau jelantah yang sudah tidak terpakai dapat digunakan sebagai bahan baku membuat bahan bakar mesin diesel. Dengan semakin tingginya harga minyak, maka diperlukan energi alternatif. Siapa sangka energi alternatif itu dapat ditemukan dari dapur Anda. Tidak perlu dengan cara yang rumit, biodiesel dapat Anda hasilkan. Dengan membuat biodiesel dari minyak goreng bekas ini, pundi-pundi rupiah Anda dapat lebih terjaga.&lt;/p&gt;</t>
  </si>
  <si>
    <t>ba58b96c-5333-4cfc-a2a3-403f79dbce86</t>
  </si>
  <si>
    <t>Seri Rahasia Binatang Rahasia Tubuh Belis</t>
  </si>
  <si>
    <t>978-979-29-1508-2</t>
  </si>
  <si>
    <t>978-979-29-8930-4</t>
  </si>
  <si>
    <t>&lt;p&gt;Belis si belut listrik adalah murid baru.Saat istirahat,ia selalu menolak ajakan teman-teman untuk bermain.Karena itu,ia mendapat julukan si sombong.Suatu hari,kelas Belis mengunjungi museum didalam goa.Tiba-tiba,terjadi gempa bumi dan pintu masuk goa tertimbun longsoran tanah.Apa yang akan mereka lakukan agar bisa keluar dari dalam goa? Apa sebenarnya rahasia yang disimpan Belis sehingga ia tidak mau disentuh?&lt;/p&gt;</t>
  </si>
  <si>
    <t>8c9e4693-5491-4a10-be0e-492cd0494d8f</t>
  </si>
  <si>
    <t>Mythorigami â€“ Step by Step</t>
  </si>
  <si>
    <t>Gregorius Han</t>
  </si>
  <si>
    <t>978-979-29-2475-6</t>
  </si>
  <si>
    <t>978-979-29-8651-8</t>
  </si>
  <si>
    <t>PAUD/TK</t>
  </si>
  <si>
    <t>&lt;p&gt;Dalam Origami tradisional, bentuk dibuat dan satu kertas berwarna yang umumnya berbentuk persegi. Tetapi dalam perkembangan lebih lanjut, seni melipat kertas ini tidak hanya dibuat dan satu kertas saja namun dibentuk dari beberapa kertas yang telah dilipat sebelumnya dan kemudian digabungkan menjadi satu bentuk yang dikehendaki.&lt;br /&gt;
 Melalui buku ini, saya berharap bisa menempatkan Ongami pada &amp;quot;tempat yang semestinya&amp;quot; di Indonesia. Bukan hanya sekedar &amp;quot;mainan anak-anak&amp;quot; yang kita tinggalkan setelah kita dewasa tetapi lebih kepada sebuah nilai artistik yang bisa dimanfaatkan sebagai sarana rekreasi dan pendidikan bagi kita. Dan ketika belajar menjadi menyenangkan anak-anak akan belajar lagi dan lagi.&lt;br /&gt;
 Buku &lt;em&gt;Mythorigami Step by Step&lt;/em&gt; ini memuat langkah demi langkah untuk membuat hewan hewan yang terkenal dalam mitos Yunani, yaitu Centaur, Pegasus, Hippogriff. Sphmx, dan Dragon.&lt;/p&gt;</t>
  </si>
  <si>
    <t>998ca1ef-3ba8-4f53-a984-fd15c2a3beb6</t>
  </si>
  <si>
    <t>Vegetarian - Gaya Hidup Sehat Masa Kini</t>
  </si>
  <si>
    <t>Kusharisupeni</t>
  </si>
  <si>
    <t>978-979-29-1579-2</t>
  </si>
  <si>
    <t>978-979-29-8617-4</t>
  </si>
  <si>
    <t>&lt;p&gt;Vegetarian Gaya Hidup Sehat Masa Kini&lt;/p&gt;
 &lt;p&gt;TEMUKAN FAKTA BAGAIMANA PARA VEGETARIAN TERHINDAR DARI BERBAGAI PENYAKIT MEMATIKAN&lt;/p&gt;
 &lt;p&gt;Diet vegetarian telah menjadi tren sunia yang uga menjadi tren negara berkembang, termasuk Indonesia. Dari berbagai literatur diketahui bahwa di Amerika Serikat pada tahun 2003 sebanyak 2,8% dari total pemnduduk adalah vegetarian. Di Inggris pada tahun 1997 sebanyak 5,4% dari total penduduk adalah vegetarian. Dua persen penduduk Australia tahun 2000 adalah vegetarian dan 18% lainnya lebih menyukai&amp;nbsp;makanan tanpa daging, dan lebih dari 50% penduduk India pasa tahun 2003 adalah penganut vegetarian. Saat ini angka-angka tersebut tentu telah bertambah.&lt;/p&gt;
 &lt;p&gt;Buku ini ditulis agar pembaca lebih memahami apa yang disebut vegetarian, termasuk dietnya.Oleh karena diet vegetarian lebih ditujukan pada bahan pangan nabati, sehingga tentu saja ada zat-zat gizi yang diperlukan oleh tubuh kita yang tidak dapat diperoleh dari bahan pangan ini.&lt;/p&gt;</t>
  </si>
  <si>
    <t>94807a0a-acca-4d8a-99c6-11632e36798d</t>
  </si>
  <si>
    <t>Negosiasi Anti Gagal</t>
  </si>
  <si>
    <t>978-979-29-1609-6</t>
  </si>
  <si>
    <t>978-979-29-8654-9</t>
  </si>
  <si>
    <t>&lt;p&gt;Negosiasi memainkan peran sangat penting dalam kehidupan keseharian kita. Jika Anda ingin berhasil, entah itu dalam kehidupan berkeluarga, mendapatkan harga yang murah, merayu partner bisnis, meminta kenaikan gaji kepada atasan, memuluskan proses menembus lowongan kerja, menawar barang, berdagang, melakukan transaksi, atau membina hubungan-seni negosiasi harus Anda miliki.&lt;br /&gt;
 Bacalah buku ini. Dijamin anda akan memahami seni negosiasi dari nol hingga mahir yang ditulis oleh seorang praktisi negosiasi dan pengusaha sungguhan, yang sudah berkali-kali merasakan suka-duka bemegosiasi dengan partner usaha, pemilik ruko tempat usaha, relasi bisnis, pihak konsultan, karyawan, dan sebagainya.&lt;/p&gt;</t>
  </si>
  <si>
    <t>917dc527-8087-48d1-9653-bbff51db1e6c</t>
  </si>
  <si>
    <t>Gizi dalam Siklus Daur Kehidupan Seri Baduta (Anak Usia 1-2 Tahun)</t>
  </si>
  <si>
    <t>Dr. Andi Nurlinda, SKM.,M.Kes.</t>
  </si>
  <si>
    <t>978-979-29-3493-9</t>
  </si>
  <si>
    <t>978-979-29-8552-8</t>
  </si>
  <si>
    <t>&lt;p&gt;Gizi dalam Siklus Daur Kehidupan Seri Baduta(untuk anak 1-2 tahun)&lt;br /&gt;
 Buku ini ditulis untuk mengisi mininya bku gizi daur hidup di Indonesia dan memenuhi perminta bacaan yang akurat mengenai kebutuhan gizi berdasarkan tahapan umur. Buku Gizi dalam Siklus Daur Hidup akan membahas seri gizi anak usia di bawah dua tahun (Baduta) dan memberikan informasi yang akurat dalam pengasuhan gizi baduta.&lt;br /&gt;
 Bacalah buku ini secara berurut agar dapat dicapai tingkat pemahaman yang maksimal, sehingga anda dapat memperoleh pengetahuan yang baik mengenai gizi baduta dan fakto-faktor yang terkait guna mencetak baduta berstatus gizi baik.&lt;/p&gt;</t>
  </si>
  <si>
    <t>29e65709-dd56-4174-9ea4-a5907a515c77</t>
  </si>
  <si>
    <t>Untung Selangit dari Agribisnis Karet</t>
  </si>
  <si>
    <t>978-979-29-6765-4</t>
  </si>
  <si>
    <t>978-979-29-8615-0</t>
  </si>
  <si>
    <t>&lt;p&gt;Prospek karet alam pada masa kini dan mendatang masih tetap baik sekaligus menjanjikan, karena suplai pasar karet alam dunia masih terbuka dan tren konsumsinya terus meningkat. Peningkatan konsumsi karet alam, terutama disebabkan oleh tingginya permintaan dari negara-negara industri karet, baik untuk pasar tradisional, seperti Amerika Serikat, Uni Eropa, dan Jepang; maupun pasar baru, terutama Cina, India, Rusia, dan Brasil. Di samping itu, pertumbuhan ekonomi global dan kesejahteraan negara-negara di dunia yang makin membaik, serta harga minyak bumi dan karet sintetis yang terus meningkat diduga telah memacu peningkatan konsumsi karet alam.&lt;br /&gt;
 Kendala dalam pengembangan karet antara lain rendahnya produktivitas, terutama karet rakyat yang merupakan mayoritas areal karet nasional, dan ragam produk olahan yang masih terbatas karena didominasi oleh karet remah (crumb rubber). Rendahnya produksi dan produktivitas karet rakyat disebabkan banyaknya areal tua, rusak dan tidak produktif, serta penggunaan bibit bukan klon unggul. Strategi peningkatan produksi, produktivitas dan kualitas karet perlu didukung dengan inovasi teknologi yang aplikatif, termasuk percepatan peremajaan karet rakyat dengan menggunakan klon unggul, mengembangkan industri hilir untuk meningkatkan nilai tambah, dan meningkatkan pendapatan petani. Inovasi teknologi akan bermanfaat apabila dapat menjangkau dan diterapkan oleh pihak-pihak yang membutuhkan.&amp;nbsp;&lt;br /&gt;
 Hasil-hasil penelitian para pakar dan kearifan sosial masyarakat di lapangan dijadikan sumber informasi penyusunan buku ini. Inti bahasan difokuskan terkait dengan potensi dan prospek karet, manfaat, mengenal tanaman karet mulai dari daerah asal dan penyebaran hingga teknik budi daya, pengolahan hasil, dan dilengkapi analisis usaha. Buku ini layak dimiliki para pihak yang berkepentingan, baik petani, pedagang, pabrikan, penyuluh pertanian, akademisi, pemangku kebijakan, praktisi, Asosiasi Petani Karet Indonesia, Gabungan Asosiasi Petani Perkebunan Indonesia, pemerhati komoditas karet, kalangan industri karet, dan peserta didik di Sekolah Kejuruan Pertanian program studi Tanaman Perkebunan.&lt;/p&gt;</t>
  </si>
  <si>
    <t>6cd8565c-fc5e-4373-a5e2-57addbc2830c</t>
  </si>
  <si>
    <t>Seri Sains Anak Buah Tak Cuma Manis Di Lidah</t>
  </si>
  <si>
    <t>978-979-29-1413-9</t>
  </si>
  <si>
    <t>978-979-29-8933-5</t>
  </si>
  <si>
    <t>&lt;p&gt;Apakah kaniu suka makan buah? Buah apa yang menjadi kesukaanmu?&lt;br /&gt;
 Apapun ltu, makan buah sangat balk bagi tubuhmu. Semua buah baik untuk menjaga kesehatan dan mencegah kita dari sakit. Karena, dalam buah-buahan ada vitamin dan mineral yang bisa meningkatkan kekebalan tubuh.&lt;br /&gt;
 Misalnya saja semangka memiliki vitamin A dan C. Juga kalium dan serat, yang gunanya melindungi tubuh dari polusi di sekitar kita.&lt;br /&gt;
 Tahukah kamu, kalau buah bisa menambah ingatanmu? Juga bisa membuat perasaanmu lebih baik. Masih banyak lagi kegunaan buah. Kamu akan mengetahui manfaat dan nutrisi buah-buahan dalam buku ini. Mulai dari apel, jeruk,&amp;nbsp;pisang, mangga, hingga kurma. Setelah tahu..manfaatnya, rugi deh, kalau tidak&amp;nbsp;makan buah!&lt;/p&gt;</t>
  </si>
  <si>
    <t>0197d35c-d033-465c-9a56-af0466b966ec</t>
  </si>
  <si>
    <t>Sehat Selalu Dengan Vitamin D</t>
  </si>
  <si>
    <t>Dr. Dessy Hermawan, S.Kep, Ns., M.Kes</t>
  </si>
  <si>
    <t>978-979-29-5579-8</t>
  </si>
  <si>
    <t>978-979-29-8894-9</t>
  </si>
  <si>
    <t>&lt;p&gt;Kesehatan merupakan sebuah modal yang sangat bernilai bagi kehidupan kita. Oleh karena itu, sudah seharusnya kita menjaga dan meningkatkan kualitas kehidupan dengan membiasakan diri hidup sehat. Buku sehat selalu dengan vitamin D ini ditulis sebgai upaya untuk mendukung perkembangan pendidikan dan menambahkan ilmu mahasiswa serta masyarakat luas, khususnya bidang ilmu kesehatan. Materi yang dibahas dalam buku ini diantaranya mengenai bahasan tentang vitamin D, dosis, sumber, manfaat, dan interaksinya dengan bahan atau oabt lain. Dalam buku ini, penulis lebih banyak mengedepankan upaya pencegahan atau preventif, sehingga kita tidak terkena suatu penyakit dengan menjaga kadar vitamin D dalam darah kita agar selalu dalam kondisi normal.&lt;/p&gt;</t>
  </si>
  <si>
    <t>2f4c38cb-3e7b-402d-98b7-e1278fc148f2</t>
  </si>
  <si>
    <t>Untung Selangit dari Agribisnis Cabai</t>
  </si>
  <si>
    <t>978-979-29-6704-3</t>
  </si>
  <si>
    <t>978-979-29-8614-3</t>
  </si>
  <si>
    <t>&lt;p&gt;Cabai termasuk komoditas sayuran yang paling fluktuatif harganya. Meskipun demikian cabai merupakan komoditas prospektif yang dapat diandalkan untuk dibudidayakan dalam berbagai skala usaha tani berpola agribisnis. Keunggulan cabai di antaranya memiliki nilai ekonomi yang tinggi dan multimanfaat dalam kehidupan sehari-hari dengan wilayah pemasaran yang luas, dapat dijual dalam berbagai bentuk produk, seperti cabai segar, cabai beku dan bermacam produk cabai olahan. Cabai juga merupakan komoditas sayuran yang hemat lahan karena untuk meningkatkan produksinya dapat dilakukan dengan mengutamakan perbaikan inovasi teknologi, dapat ditanam pada berbagai lahan, seperti lahan basah dan lahan kering melalui pola tanam yang serasi, serta tempat dengan luas terbatas (pot, polibag), dapat ditanam pada berbagai kondisi musim dan lingkungan tumbuh, baik di dataran rendah, dataran menengah maupun dataran tinggi.&lt;br /&gt;
 Keberhasilan agribisnis cabai tidak lepas dari empat prinsip bisnis, yaitu berorientasi pasar, menguntungkan, efisien, dan berteknologi maju. Diperlukan dukungan berbagai inovasi teknologi, keterampilan dan modal yang cukup; serta memperhatikan faktor teknis, seperti syarat tumbuh, varietas unggul, teknik budi daya, penanganan pascapanen dan pengolahan hasil. Buku ini menyajikan materi secara sederhana, praktis, dan lengkap terkait potensi sumber daya sayuran, prospek agribisnis dan manfaat (kegunaan) cabai, pengenalan tanaman cabai mulai dari daerah asal dan penyebaran, klasifikasi, jenis (varietas) unggul hingga syarat tumbuh, teknik budi daya, teknologi produksi benih, kiat budi daya cabai di luar musim, strategi pengelolaan tanaman terpadu (PTT), taktik PHT, penanganan pascapanen, pemasaran, pengolahan hasil, serta dilengkapi dengan perkiraan analisis usaha budi daya cabai per satuan luas lahan.&lt;/p&gt;</t>
  </si>
  <si>
    <t>5cad453e-c809-414c-bda7-95c4d1c0833c</t>
  </si>
  <si>
    <t>Glosari Arsitektur Kamus Istilah Dalam Arsitektur</t>
  </si>
  <si>
    <t>Uniek Praptiningrum</t>
  </si>
  <si>
    <t>978-979-29-0699-8</t>
  </si>
  <si>
    <t>978-979-29-8554-2</t>
  </si>
  <si>
    <t>27.6 MB</t>
  </si>
  <si>
    <t>&lt;p&gt;Istilah Arsitektur (architecture) yang berarti ahli dalam membangun, berasal dari bahasa Latin architecture dan bahasa Yunani &amp;alpha;&amp;rho;&amp;chi;&amp;iota;&amp;tau;Î­&amp;kappa;&amp;tau;&amp;omega;&amp;nu; (architectu). Istilah ini terdiri dari &amp;alpha;&amp;rho;&amp;chi;&amp;iota; (archi), yang berarti pemimpin atau ahli, dan&amp;nbsp;&amp;tau;Î­&amp;kappa;&amp;tau;&amp;omega;&amp;nu; (tekton), yang berarti tukang bangunan atau tukang kayu.&amp;nbsp;&lt;br /&gt;
 &lt;br /&gt;
 Vitruvius, seorang arsitek berkebangsaan Roma, tercatat sebagai penulis pertama tentang arsitektur dalam sejarah. Ialah yang mencetuskan 3 hal penting dalam arsitektur: durabilitas, utilitas dan keindahan. Selanjutnya, ilmu arsitektur terus berkembang dengan pesat. Karya-karya spektakuler mulai bermunculan di dunia, mulai dari The Parthenon, Athena hingga Sidney Opera House, Australia. Dari gaya gothic hingga postmodern. Seiring dengan perkembangannya, ilmu Arsitektur memiliki banyak istilah yang sangat kaya. Hampir seluruh unsur yang membentuk bangunan mempunyai istilah tersendiri.&lt;br /&gt;
 &lt;br /&gt;
 Glosari Arsitektur, merekam lebih dari 500 istilah penting dalam dunia arsitektur. Memuat ratusan ilustrasi dan foto-foto pendukung dari seluruh dunia, termasuk bangunan-bangunan adat dari Indonesia. Buku ini tidak hanya penting bagi mahasiswa dan dosen teknik arsitektur, para arsitek, para praktisi konstruksi dan desain interior, tetapi juga bagi awam yang ingin mengetahui arsitektur lebih dalam.&lt;/p&gt;</t>
  </si>
  <si>
    <t>9b73cd2e-7a0a-46eb-89c4-af81449ac051</t>
  </si>
  <si>
    <t>Sehat, Cantik, Bugar dengan Herbal dan Obat Tradisional</t>
  </si>
  <si>
    <t>978-979-29-1228-9</t>
  </si>
  <si>
    <t>978-979-29-8895-6</t>
  </si>
  <si>
    <t>&lt;p&gt;Selain sebagai bumbu masakan yang melezatkan, sejak zaman dahulu herbal sudah dikenal oleh masyarakat sebagai obat tradisional. Selain herbal, beberapa jenis obat tradisional lain yang lebih kita kenal sebagai jamu juga tak kalah populer sebagai ramuan yang berfungsi untuk mencegah bahkan untuk terapi penyakit serta mempertahankan ataupun meningkatkan kecantikan.&lt;/p&gt;
 &lt;p&gt;Berbagai penelitian membuktikan meskipun herbal dan obat-obatan tradisional adalah bahan alami, tetapi, sebagaimana mengonsumsi obat-obatan kimia, konsumsi herbal juga tidak boleh dilakukan secara sembarangan. Kesalahan mengonsumsi herbal dan obat tradisional bukan hanya akan menguras kantong, tetapi juga membahayakan nyawa Anda. Ada rambu-rambu tertentu yang harus ditaati oleh konsumen sehingga herbal ataupun obat tradisional yang dikonsumsi aman dan memberikan manfaat yang maksimal bagi tubuh.&lt;/p&gt;
 &lt;p&gt;Buku ini menjelaskan berbagai cara pencegahan, pengobatan penyakit, maupun cantik alami dengan herbal dan obat tradisional lainnya. Buku ini juga menjelaskan secara lengkap cara-cara mengonsumsi herbal dan obat tradisional agar aman dan efektif. Selain itu disertakan pula lampiran profil berbagai jenis herbal yang populer di masyarakat berikut foto pendukungnya sehingga menjadi penuntun yang sangat praktis bagi Anda yang ingin meramu sendiri herbal yang diinginkan. Dengan mengonsumsi herbal dan obat tradisional secara tepat tentu manfaat maksimal bagi kesehatan dan kecantikan alami akan Anda rasakan.&lt;/p&gt;
 &lt;p&gt;&lt;strong&gt;Komentar Anda&lt;/strong&gt;&lt;/p&gt;</t>
  </si>
  <si>
    <t>49fd74ea-32b5-42b3-bb7f-aa13a76a6878</t>
  </si>
  <si>
    <t>Untung Berlipat dari Budi Daya Rumput Laut</t>
  </si>
  <si>
    <t>Dr. M. Hendri, MSi., dkk.</t>
  </si>
  <si>
    <t>978-979-29-6770-8</t>
  </si>
  <si>
    <t>978-979-29-8611-2</t>
  </si>
  <si>
    <t>&lt;p&gt;Buku ini ditulis berdasarkan pengalaman dan riset yang dilakukan penulis dan berbagai sumbe rpustaka lain. Buku ini membahas kondisi budidaya rumputlaut, produksi dan permasalahannya. Pada bagian lain penulis juga memaparkan berbagai metode budidaya rumput laut yang dikenal saat ini dan metode budidaya vertikultur yang belum membumi di Indonesia.&amp;nbsp;&lt;br /&gt;
 Proses pengolahan rumput laut menjadi agar-agar dan karagenan skala mikro yang dapat diaplikasikan pada skala rumah tangga juga dipaparkan. Pada bagian akhir, potensi produk alamiah laut (marine natural product) khususnya yang berasal dari rumput laut pun dibahas, terutama potensinya sebagai sumber antioksidan, antibakteri dan bakteri endofitik pada rumput laut.&lt;/p&gt;</t>
  </si>
  <si>
    <t>808f13ce-f7fd-4a82-8a14-c90a55bb88c0</t>
  </si>
  <si>
    <t>Seri Sains Anak Ke Mana Makanan Setelah Disantap</t>
  </si>
  <si>
    <t>978-979-29-2469-5</t>
  </si>
  <si>
    <t>978-979-29-8934-2</t>
  </si>
  <si>
    <t>&lt;p&gt;Kita makan setiap hari, tiga kali sehari. Tapi, tahukah teman-teman ke&lt;br /&gt;
 mana perginya makanan yang kita makan itu? Bagaimana makanan bisa&lt;br /&gt;
 membuat tubuh kita kuat dan sehat? Siapa saja yang berperan dalam&lt;br /&gt;
 mengolah makanan itu di dalam tubuh kita?&lt;br /&gt;
 Teman-teman mau tahu kan? Nah, karena itu buku ini akan memberikan&lt;br /&gt;
 jawaban.&lt;br /&gt;
 Buku ini disertai gambar-gambar yang menarik. Proses pencernaan&lt;br /&gt;
 makanan juga digambarkan dengan gam bar sehingga memudahkan&lt;br /&gt;
 teman-teman untuk mengerti. Selain itu, buku ini juga menjelaskan fungsi&lt;br /&gt;
 setiap organ tubuh yang memroses makanan.&amp;nbsp;Teman-teman akan&lt;br /&gt;
 mengetahui betapa ajaibnya tubuh kita ini. Nah, selamat membaca ya!&lt;/p&gt;</t>
  </si>
  <si>
    <t>a2dba33d-b3dc-44b5-a8d0-534f1e0cf97e</t>
  </si>
  <si>
    <t>Growing Plant for Kids: Panduan untuk Peduli, Mengenal, dan Memelihara Tanaman</t>
  </si>
  <si>
    <t>Abdul Kadir, dkk</t>
  </si>
  <si>
    <t>978-979-29-0819-0</t>
  </si>
  <si>
    <t>978-979-29-8557-3</t>
  </si>
  <si>
    <t>&lt;p&gt;Growing Plant For Kids, Panduan Untuk Peduli, Mengenal, Dan Memelihara Tanaman&lt;/p&gt;
 &lt;p&gt;Buku yang sangat inspiratif bagi anak-anak untuk belajar memelihara tanaman. Bahasa yang sederhana dan ilustrasi yang cukup banyak memudahkan anak-anak dalam memahami buku ini.&lt;/p&gt;
 &lt;p&gt;Mengupas berbagai jenis tanaman. Tanaman yang indah karena daunnya, tanaman buah, tanaman air, tanaman sukulen, dan bahkan bonsai diperkenalkan beserta fotonya. Perbanyakan tanaman dari menanam biji hingga menyilangkan antartanaman ikut dibahas secara detail sehingga mudah untuk dipraktekkan.&lt;/p&gt;</t>
  </si>
  <si>
    <t>df32a783-4c04-4337-950a-23bcc7c792b1</t>
  </si>
  <si>
    <t>Untung Berlipat dari Budi Daya Lada - Tanaman Multi Manfaat</t>
  </si>
  <si>
    <t>978-979-29-6758-6</t>
  </si>
  <si>
    <t>978-979-29-8609-9</t>
  </si>
  <si>
    <t>&lt;p&gt;Indonesia sudah lama dikenal sebagai produsen utama lada dunia, terutama lada hitam (Lampung Black Pepper) yang dihasilkan di Provinsi Lampung dan lada putih (Muntok White Pepper) yang berasal dari Provinsi Kepulauan Bangka Belitung. Lada merupakan salah satu komoditas unggulan dan mempunyai potensi yang besar dalam pertumbuhan ekonomi Indonesia. Selain itu, lada juga merupakan salah satu sumber devisa yang cukup besar, penyedia lapangan kerja, bahan baku industri, dan untuk konsumsi langsung. Prospek pasar domestik lada cukup besar dan permintaan lada oleh negara-negara konsumen juga semakin meningkat.&amp;nbsp;&lt;br /&gt;
 Daya saing lada Indonesia di pasar internasional dapat dilakukan melalui peningkatan produksi, produktivitas dan kualitas lada dengan inovasi teknologi budi daya, dan penanganan pascapanennya. Hasil-hasil penelitian para pakar di bidangnya dipadukan dengan kearifan sosial teknologi yang berkembang di lapangan, baik dalam bentuk varietas unggul, seperti Petaling 1, Petaling 2, Lampung Daun Kecil (LDK), Chunuk, Natar 1, Natar 2 dan Bengkayang, atau varietas hibrida lainnya, tiang panjat, cara pemupukan, cara penanggulangan hama penyakit, alat-alat pengering, pengupas dan perontok, alat penyuling minyak sampai kesesuaian lahan dan iklim untuk tanaman lada dapat diterapkan mulai dari tingkat perdesaan sampai pada skala usaha kecil dan menengah, sehingga diversifikasi produk lada sangat prospektif dikembangkan. Penyajian buku ini meliputi potensi dan prospek lada, kendala dan arah pengembangan, inovasi teknologi (varietas unggul, budi daya, dan pascapanen), manfaat lada, kemudian mengenal tanaman lada mulai dari daerah asal dan penyebaran, klasifikasi dan morfologi, jenis (varietas) unggul, syarat tumbuh, dan pembudidayaan tanaman. Dibahas budi daya lada perdu dan lada panjat, penanganan pascapanen dan pengolahan hasilnya, serta dilengkapi dengan analisis usaha budi daya lada perdu. Buku ini layak dimiliki oleh pihak yang berkepentingan dengan komoditas lada.&lt;/p&gt;</t>
  </si>
  <si>
    <t>57776930-2a6e-4acb-8a30-2ab09b347787</t>
  </si>
  <si>
    <t>Gigiku Sehat, Gigiku Kuat</t>
  </si>
  <si>
    <t>978-979-29-0899-2</t>
  </si>
  <si>
    <t>978-979-29-8932-8</t>
  </si>
  <si>
    <t>&lt;p&gt;Ingatkah kamu, berapa kali kamu lupa menggosok gigi sebelum tidur? Padahal, perawatan gigi sangatlah penting supaya gigi tetap sehat dan kuat. Dan, tahukah kamu, bagaimana gigi bisa terbentuk? Atau, bagaimana menjaga dan merawatnya dengan baik?&lt;br /&gt;
 Ternyata merawat gigi itu mudah dan menyenangkan. Tidak akan ada rasa malas. Kalian mau tahu kan bagaimana caranya? Nah, ayo baca buku ini dan temukan rahasianya.&lt;/p&gt;</t>
  </si>
  <si>
    <t>12863c39-74f8-4a18-99df-f6580305a6d8</t>
  </si>
  <si>
    <t>Budi Daya Ikan Lele di Kolam Terpal</t>
  </si>
  <si>
    <t>M. Ghufran H. Kordi K</t>
  </si>
  <si>
    <t>978-979-29-1353-8</t>
  </si>
  <si>
    <t>978-979-29-8457-6</t>
  </si>
  <si>
    <t>&lt;p&gt;Ikan lele merupakan salah satu ikan ekonomis, khususnya dalam budi daya ikan air tawar di Indonesia. Ikan yang dulunya dicitrakan sebagai ikan yang hidup di lahan kotor dan tercemar, serta merupakan makanan masyarakat kelas bawah ini, kini menjadi komoditas komersial dan &amp;rdquo;naik kelas&amp;rdquo; menjadi makanan untuk semua kalangan. Lele hidup dan segar sudah dipasarkan di beberapa pasar swalayan dan supermarket. Selama ini, usaha rumah makan, terutama usaha pecel lele yang paling banyak menyerap produksi budi daya lele. Sementara itu, kini lele mulai diolah menjadi bakso lele, kerupuk lele, dan abon lele. Lele juga mulai dipasarkan dalam bentuk awetan, terutama lele asap.&amp;nbsp;&amp;nbsp;&amp;nbsp;&lt;br /&gt;
 &lt;br /&gt;
 Ikan lele merupakan salah satu komoditas budi daya yang memiliki banyak keunggulan, seperti dapat hidup di berbagai lingkungan air tawar, tahan penyakit, dan memakan apa saja sehingga mudah dibudidayakan dengan biaya produksi yang murah. Selain itu, risiko mengalami kerugian karena kematian pun sangat kecil. Oleh karena itu, lele dapat dibudidayakan di berbagai lahan, mulai dari lahan luas sampai lahan sempit di pekarangan rumah.&amp;nbsp;&lt;br /&gt;
 &lt;br /&gt;
 Salah satu teknologi budi daya yang sangat cocok untuk budi daya ikan lele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finansial).&lt;/p&gt;</t>
  </si>
  <si>
    <t>a76d527f-c3c9-426c-b1ae-c575990404d0</t>
  </si>
  <si>
    <t>Untung Berlipat dari Bisnis Buah Naga Unggul</t>
  </si>
  <si>
    <t>Emil S.</t>
  </si>
  <si>
    <t>978-979-29-2591-3</t>
  </si>
  <si>
    <t>978-979-29-8606-8</t>
  </si>
  <si>
    <t>&lt;p&gt;Buah naga atau yang juga sering dikenal dengan nama Dragon Fruit atau Pitaya, merupakan buah dari tanaman kaktus asal Meksiko yang kini namanya sedang naik daun di Indonesia dan seluruh dunia sebagai komoditas pertanian unggulan. Tanaman yang eksotik dan memiliki buah yang unik berbentuk bulat lonjong, kulitnya berwarna merah atau kuning mengilap danmemiliki sirip, rasanya manis lezat membuat buah naga memiliki daya tarik dan banyak diminati kalangan. Selain itu, buah naga juga memiliki banyak khasiat yang bermanfaat untuk menjaga kesehatan.&lt;br /&gt;
 Permintaan buah naga di Indonesia terbilang tinggi.Hal ini ditandai dengan masih mahalnya harga buah naga di pasaran. Saat ini, produksi buah naga dalam negeri masih belum mampu memenuhi permintaan pasar domestik sehingga masih harus mengimpor dari negara lain. Buah naga banyak beredar di pasaran, terjadi hanya pada musim panen yang umumnya pada bulan November sampai April. Di pasar internasional permintaan buah naga meningkat terus dari tahun ke tahun. Eropa, AS, dan negara-negara Asia adalah pasar potensial komoditas buah naga.&amp;nbsp;&lt;br /&gt;
 Indonesia memiliki peluang besar untuk mengembangkan pertanian buah naga karena memiliki iklim tropis yang mendukung untuk pertumbuhan tanaman buah naga. Selain itu, Indonesia juga memiliki lahan sangat luas yang belum termanfaatkan dengan baik dan sumber daya manusia yang melimpah. Tanaman buah naga memiliki kemampuan adaptasi yang cukup tinggi dan memiliki daya tahan cukup bagus terhadap serangan hama dan penyakit. Sehingga tanaman buah naga dapat dikembangkan di banyak areal baik dataran tinggi maupun daerah pantai, lahan sempit seperti di perkotaan atau lahan kritis yang kurang subur. Tanaman ini juga dapat tumbuh dengan baik hanya dengan menggunakan pemupukan secara organik atau kompos. Selain menghasilkan buah komersil, tanaman ini juga memiliki penampilan yang cantik sehingga dapat dijadikan tanaman hias memperindah halaman rumah, ruas-ruas jalan, dan taman.&lt;br /&gt;
 Buku ini mengupas tuntas dari aspek pemasaran, teknik budidaya, aspek ekonomis hingga bagaimana cara mengolah buah naga menjadi produk olahan siap saji yang bernilai komersil. Semoga kehadiran buku ini menjadi solusi bagi Anda yang berminat untuk berinvestasi. Selamat mencoba dan membuktikan!&lt;/p&gt;</t>
  </si>
  <si>
    <t>519fc00a-f308-4202-bed9-c93bc6530a8a</t>
  </si>
  <si>
    <t>Guitar Solo Hero</t>
  </si>
  <si>
    <t>Audi Music</t>
  </si>
  <si>
    <t>978-979-29-0978-4</t>
  </si>
  <si>
    <t>978-979-29-8559-7</t>
  </si>
  <si>
    <t>&lt;p&gt;Menjadi gitaris yang mumpuni membutuhkan beberapa kemampuan pokok, antara lain: teori dasar musik dan gitar, insting atau naluri dalam bermusik, kreatifitas dalam mencurahkan ide, serta kemampuan teknis bermain solo atau improvisasi gitar.&lt;br /&gt;
 &lt;br /&gt;
 Dalam berlatih gitar, kita harus mengetahui strategi atau peta agar menguasai permainan gitar dengan cepat dan berkualitas. Buku ini menjawab dengan 5 Langkah Menjadi Gitaris Sejati, yang membahas tentang:&lt;br /&gt;
 &lt;br /&gt;
 &amp;bull;&amp;nbsp;&amp;nbsp;&amp;nbsp; Teori Dasar Gitar&lt;br /&gt;
 &amp;bull;&amp;nbsp;&amp;nbsp;&amp;nbsp; Teori Dasar Musik&lt;br /&gt;
 &amp;bull;&amp;nbsp;&amp;nbsp;&amp;nbsp; Rhythm&lt;br /&gt;
 &amp;bull;&amp;nbsp;&amp;nbsp;&amp;nbsp; Teknik Dasar Permainan Gitar&lt;br /&gt;
 &amp;bull;&amp;nbsp;&amp;nbsp;&amp;nbsp; Tangga Nada Blues&lt;br /&gt;
 &lt;br /&gt;
 Sekarang saatnya menunjukkan kepada semua orang bahwa Anda mampu memainkan dawai-dawai gitar dengan mempesona dan dapat menghasilkan karya musik yang memiliki nilai dan kualitas dengan menggunakan gitar.&lt;br /&gt;
 &lt;br /&gt;
 Buku ini akan menuntun Anda menjadi Gitaris Sejati, dari Dasar hingga menjadi Mahir.&lt;/p&gt;</t>
  </si>
  <si>
    <t>eb2274c8-54ab-46d4-848e-df2abf673ff3</t>
  </si>
  <si>
    <t>Self Help Emergency - Panduan Pertolongan Pertama pada Kecelakaan Sehari-Hari</t>
  </si>
  <si>
    <t>Nengsih Yulianingsih, Skep., NS., MPH.</t>
  </si>
  <si>
    <t>978-979-29-6622-0</t>
  </si>
  <si>
    <t>978-979-29-8896-3</t>
  </si>
  <si>
    <t>&lt;p&gt;Ketika ada insiden kecelakaan atau ada orang sakit di lingkungan kita, seyogiyanya kita memberikan pertolongan secepatnya kepada korban tersebut, pertolongan semacam ini yang kita sebut pertolongan pertama. Pertolongan pertama seharusnya menjadi kewajiban bagi orang yang pertama melihat korban tersebut. Namun banyak orang awam yang tidak mengerti dan tidak tahu apa yang harus dilakukan, sehingga hanya panik melihat korban di depan mata.&lt;br /&gt;
 &lt;br /&gt;
 Kecelakaan bisa terjadi di mana saja, kapan saja, dan dapat menimpa siapa saja. Dalam rumah tangga pun sering terjadi, contohnya tersiram air panas atau minyak panas, tersedak, tersengat listrik, terkena setrika panas, dan tersayat benda tajam. Pertolongan pertama pada korban sangat diperlukan untuk menyelamatkan jiwa korban, mencegah cacat, dan memberi rasa nyaman serta menunjang proses penyembuhan. Itulah mengapa pertolongan pertama penting dilakukan.&lt;br /&gt;
 &lt;br /&gt;
 Namun dalam melakukan pertolongan pertama diperlukan pengetahuan dan keterampilan sederhana agar tidak memperparah kondisi korban. Selain itu diperlukan ketepatan dalam menentukan kapan harus dibawa ke fasilitas kesehatan atau rumah sakit. Menyikapi hal ini perlu adanya panduan dalam melakukan pertolongan pertama agar orang awam mengerti langkah-langkah yang tepat dalam melakukan pertolongan pertama, khususnya pada kecelakaan rumah tangga.&lt;br /&gt;
 &lt;br /&gt;
 Berawal dari semua inilah buku ini berupaya menampilkan berbagai kecelakaan yang dapat terjadi di rumah tangga serta berusaha memberikan solusi atau langkah-langkah dalam memberikan pertolongan sebagai usaha untuk mencegah kondisi yang semakin buruk atau dapat menunjang penyembuhan, mencegah infeksi, serta merencanakan pertolongan medis dan transportasi korban secara cepat dan tepat.&lt;/p&gt;</t>
  </si>
  <si>
    <t>b179598f-ea06-4dbe-a3e5-e0b9d6f90c5f</t>
  </si>
  <si>
    <t>Budi Daya Ikan Patin di Kolam Terpal</t>
  </si>
  <si>
    <t>978-979-29-1375-0</t>
  </si>
  <si>
    <t>978-979-29-8458-3</t>
  </si>
  <si>
    <t>&lt;p&gt;Patin (Pangasius Sp) adalah salah satu ikan air tawar yang paling banyak dibudidayakan karena merupakan salah satu ikan unggul. Selain dagingnya enak, lezat, dan gurih, patin juga mengandung protein yang tinggi dan kolesterol yang rendah. Penggemar daging patin ada di berbagai negara melintasi benua. Oleh karena itu, pasar patin masih terbuka lebar.&amp;nbsp;&lt;br /&gt;
 &lt;br /&gt;
 Selain merupakan ikan berukuran besar (mencapai 1,2 m) dan pertumbuhannya cepat, patin juga respon terhadap pakan buatan, serta dapat dibudidayakan di berbagai tipe perairan dan wadah budi daya. Salah satu contohnya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finansial).&lt;br /&gt;
 &lt;br /&gt;
 Sebagai ikan ekonomis, budi daya patin di kolam terpal merupakan peluang usaha yang prospektif, tidak hanya bagi pemodal besar, tetapi juga bagi masyarakat umum yang memiliki modal kecil dan lahan terbatas. Budi daya ikan patin tersebut dapat menjadi salah satu pilihan usaha untuk meningkatkan pendapatan dan membuka lapangan kerja. Buku ini membahas budi daya ikan patin di kolam terpal, mulai dari pemilihan lokasi, cara pembuatan kolam, pemeliharaan ikan, pengelolaan kualitas air, penanggulangan hama dan penyakit, panen dan penanganan hasil, hingga analisis usaha.&lt;/p&gt;</t>
  </si>
  <si>
    <t>9ce67a23-219f-47c2-b11a-2e4057e3c2db</t>
  </si>
  <si>
    <t>Omiyage - Kisah Orang Biasa Menaklukkan Tanah Jepang</t>
  </si>
  <si>
    <t>Silvia Iskandar</t>
  </si>
  <si>
    <t>978-979-29-0992-0</t>
  </si>
  <si>
    <t>978-979-29-8656-3</t>
  </si>
  <si>
    <t>&lt;p&gt;Bau bawang putih yang tajam menguar dari jari-jariku. Bau yang bisa&amp;nbsp;membuat kentut berbau busuk tiga kali lipat ini kelak selalu kuingat sebagai&amp;nbsp;bau yang penuh berkat. Bau yang menentukan masa depanku.&amp;nbsp;Adalah catatan perjalanan perempuan biasa yang bergelut dengan bu aya yang&amp;nbsp;sam a sekali baru. Dia tak mung kin menentang arus, tapi juga tak ingin Ia rut. Repot&amp;nbsp;juga ternyata. Manalagi budaya Jepang ternyata tidak se-simple yang iaaengar dari&amp;nbsp;radio, televisi, atau yang ia baca dari majalah. Menyerah, ah rasanya terlalu cepat&amp;nbsp;untuk dilakukan.&lt;/p&gt;</t>
  </si>
  <si>
    <t>bb56b300-b454-44a6-a0d3-c22dfbd2ba6a</t>
  </si>
  <si>
    <t>Gulung Tikar? No Way!- Kiat Sukses Menjadi Pengusaha Tanpa Bangkrut</t>
  </si>
  <si>
    <t>978-979-29-1723-9</t>
  </si>
  <si>
    <t>978-979-29-8563-4</t>
  </si>
  <si>
    <t>&lt;p&gt;&amp;quot;Anda seorang karyawan dan hutuh uang tambahan? Buka usaha sampingan saja! Berisiko? Tidak juga! Penulis buku ini berhasil membuka usaha dengan 10 (sepuluh) ribu rupiah saja ... &amp;quot; Buku GILA panduan MEMBUKA USAHA secara AMAN, risiko MINIM.&lt;/p&gt;
 &lt;p&gt;Triknya jitu!! Terbukti dari Pak Eka penulisnya sendiri bisa mempunyai usaha internet bisnisreksadanakomputer.blogspot.com dengan modal minim 10 (sepuluh) ribu saja!!! Frengky Septo Taruno, www.indonetwork.eo.id/ekawarga.&lt;/p&gt;
 &lt;p&gt;Buku-buku karangan mas Eka benar-benar luar biasa, dan mungkin ini menjadi buku pertama di Indonesia dengan layanan purna jualnya. Selain mudah dicerna mas Eka sebagai penulis mencoba berbagi waktu &amp;amp; ilmu untuk para pembaca karya-karyanya, apa yang belum dimengerti bisa ditanyakan langsung ke penulisnya. Dan saya rasa ini yang membedakan buku-buku karya Mas Eka dengan buku-buku lainnya.&lt;/p&gt;
 &lt;p&gt;Sam Budi, Pelajar-Mahasiswa.&lt;br /&gt;
 Saya telah membaca buku pak Eka The Next Millionaire. Saya sangat setuju karena saya belajar banyak, dari segi pembelajaran secara khusus perlunya sang anak mengetahui tujuan hidup, motivasi, inspirasi, dan lainnya. Dilengkapi juga dengan beberapa contoh yang aplikatif. Juga responsif untuk pertanyaan atas bukunya via email.&lt;/p&gt;
 &lt;p&gt;Sukses untuk pak Eka!!!&lt;br /&gt;
 Pak Erianto (ericserianto@gmail.com),&lt;br /&gt;
 http:/ /tgoldenharvest.wordpress.com.&lt;/p&gt;
 &lt;p&gt;Kalau Anda baca buku ini dan tak bisa mempraktikkan buka usaha&lt;br /&gt;
 dengan risiko minim, silakan mengirim email konsultasi ke penulisnya.&lt;br /&gt;
 1000% GRATIS!&lt;/p&gt;</t>
  </si>
  <si>
    <t>6125fa7e-ae67-4c3b-a991-50ce822a5f5e</t>
  </si>
  <si>
    <t>Budidaya Padi Pada Lahan Marjinal: Kiat Meningkatkan Produksi Padi</t>
  </si>
  <si>
    <t>M. Zulman Harja Utama</t>
  </si>
  <si>
    <t>978-979-29-2349-0</t>
  </si>
  <si>
    <t>978-979-29-8472-9</t>
  </si>
  <si>
    <t>&lt;p&gt;Tanaman padi merupakan tanaman yang mempunyai nilai spiritual, budaya, ekonomi, dan politik yang penting bagi bangsa Indonesia karena mempengaruhi hajat hidup orang banyak. Tanaman padi cocok dibudidayakan di daerah tropis seperti Indonesia. Namun, saat ini lahan-lahan subur sudah sangat berkurang karena kalah dengan kpentingan pembanguna dan ekonomi, sehingga ke depan untuk swasembada pangan, khususnya tanaman padi, pengembangannya harus dapat memanfaatkan lahan-lahan marjinal, antara lain, tanah mineral masam tercekam AI, lahan tercekam Salinitas (Kadar Garam tinggi), dan lahan tercekam fero (Besi). Untuk itu para peneliti haris terus menerus mengembangkan berbagai macam masukan energy dan teknologi budidaya untuk mengembangkan lahan-lahan marjinal tersebut. Buku Budidaya Padi pada Lahan Marjinal &amp;acirc;&amp;euro;&amp;ldquo; Kiat meningkatkan Produksi padi ini ditulis untuk membantu mahasiswa dan masyarakat petani umumnya, tentang pola budi daya yang dapat di terapkan, khususnya pada lahan-lahan marjinal sehingga produksi dapat di tingkatkan. Buku ini menjelaskan perkembangan tanaman padi, kandungan nutrisinya, metode budidaya dan hasil-hasil riset yang telah dilakukan pada lahan-lahan marjinal di beberapa lokasi, khususnya di Sumatera Barat, dengan berbagai Jenis varietas padi, baik padi sawah maupun padi gogo&lt;/p&gt;</t>
  </si>
  <si>
    <t>63828b50-d361-4b00-841a-7160e862d32f</t>
  </si>
  <si>
    <t>Self Touring Guide to Melbourne - Panduan Wisata, Kuliner, dan Belanja di Melbourne</t>
  </si>
  <si>
    <t>Joceline Fanjaya Jana</t>
  </si>
  <si>
    <t>978-979-29-2613-2</t>
  </si>
  <si>
    <t>978-979-29-8897-0</t>
  </si>
  <si>
    <t>&lt;p&gt;Sebagai kota terbesar kedua, Melbourne menjadi surga belanja dan wisata di Australia. Tidak salah bila para pelancong dari seluruh dunia selalu mengunjungi Melbourne setelah Sidney. Apalagi para backpacker mendapat fasilitas dan keramahan yang sangat memadai.&lt;br /&gt;
 Di Melbourne ada sekitar 35 destinasi atau tujuan wisata bagi pelancong. 35 tempat ini meliputi beberapa tempat seperti gedung pemerintahan, tempat-tempat umum (public area), museum dan pusat kebudayaan, gedung bersejarah peninggalan masa lalu, tempat ibadah, pusat perbelanjaan dan taman serta beberapa tempat lainnya.&amp;nbsp;&lt;br /&gt;
 Bagi pelancong yang berniat untuk berbelanja, Melbourne bisa menjadi tempat berbelanja yang menyenangkan. Salah satu pusat perbelanjaan yang tidak dapat dilewatkan adalah Queen Victoria Market yang terletak di Elizabeth Street Nomor 513. Queen Victoria Market menyediakan barang apa saja yang bisa dipikirkan orang. Hampir 1.000 pedagang menjual barang-barangnya di pasar yang luasnya sekitar tujuh hektar.&lt;br /&gt;
 Buku ini akan memandu Anda saat melancong dan menjelajahi beragam tempat wisata di Melbourne yang sayang untuk dilewatkan. Buku ini memberikan panduan yang lengkap mulai dari transportasi yang mudah, mengenal setiap bagian kota, tempat penginapan, tempat belanja dan yang pasti tempat wisata kuliner di Melbourne.&lt;/p&gt;</t>
  </si>
  <si>
    <t>4ed4e5fb-ff39-46ce-9368-682465196fef</t>
  </si>
  <si>
    <t>Hadiah Terindah - 88 Kisah Motivasi Dan Inspirasi Sukses Hidup Dan Karier</t>
  </si>
  <si>
    <t>978-979-29-0369-0</t>
  </si>
  <si>
    <t>978-979-29-9789-7</t>
  </si>
  <si>
    <t>&lt;p&gt;&amp;quot;Dimanakah kesempurnaan diri anak saya, Shay? Bukankah semua yang Tuhan ciptakan adalah sempurna? Tetapi mengapa anak saya tidak bisa mengerti sebagaimana anak-anak lainnya? Mengapa anak saya tidak bisa mengingat angka dan gambar sebagaimana anak-anak lain? Dimanakah kesempurnaan Tuhan?&amp;quot;&lt;br /&gt;
 &lt;br /&gt;
 &amp;quot;Saya percaya,&amp;quot;jawab si ayah,&amp;quot;bahwa ketika Tuhan menghadirkan seorang anak seperti anak saya kedunia ini, kesempurnaan yang dicarinya terletak pada bagaimana perlakukan orang-orang lain terhadap anak itu&amp;quot;.&lt;br /&gt;
 &lt;br /&gt;
 Demikian juga dengan kita, kita akan menemukan lebih banyak lagi kesempurnaan Tuhan ketika belajar dari banyak hal, termasuk dari pengalaman dan percikan perenungan sesama.&lt;br /&gt;
 &lt;br /&gt;
 Semua kisah dalam buku ini telah dipilih dengan cermat, untuk menggugah jiwa kita. Kisah ini bagaikan air yang mengaliri jiwa kita, menyiramkan kedamainan yang menyejukkan hati. Butir-butir makna yang tersirat diharapkan mampu memotivasi dan menginspirasi setiap batin. Memberikan cara pandang baru dalam menyikapi hidup dan karier agar kita lebih sukses, bagaikan menerima hadiah terindah dalam hidup.&lt;/p&gt;</t>
  </si>
  <si>
    <t>0ff0760f-5e2d-4180-af76-4ec2b6e9e58a</t>
  </si>
  <si>
    <t>Serial Billy And Daisy: My Favorite</t>
  </si>
  <si>
    <t>ILT Learning Team</t>
  </si>
  <si>
    <t>978-979-29-0050-7</t>
  </si>
  <si>
    <t>978-979-29-8937-3</t>
  </si>
  <si>
    <t>&lt;p&gt;My favorite disediakan untuk anak-anak di bawah 5 tahun yang sedang mempelajari segala sesuatu yang digemari dan disayangi dalam bahasa Inggris.Orang tua maupun guru pendamping dapat membuat kegiatan ini menjadi lebih menarik dengan menggunakan bahan dalam buku ini untuk bercerita.&lt;/p&gt;</t>
  </si>
  <si>
    <t>dd56a0e7-3cd1-4dad-93f9-7a96d81ff7ac</t>
  </si>
  <si>
    <t>Untung Berlipat Budi Daya Tawes Sebagai Bahan Baku Keripik</t>
  </si>
  <si>
    <t>978-979-29-2740-5</t>
  </si>
  <si>
    <t>978-979-29-8602-0</t>
  </si>
  <si>
    <t>&lt;p&gt;Sejak dahulu ikan tawes sudah dikenal sebagai ikan konsumsi. Namun, kurang diminati oleh konsumen karena dagingnya terdapat banyak duri-duri yang lembut sehingga tidak nyaman dikonsumsi. Kondisi ini menyebabkan harga ikan tawes di pasaran murah. Untuk meningkatkan nilai ekonominya, dikembangkan produk olahan tawes sebagai ikan asin. Namun, belum mampu meningkatkan nilai ekonominya. Oleh karena itu, perlu adanya pengembangan produk olahan lainnya yang lebih menguntungkan dan lebih diminati oleh masyarakat. Salah satu bentuk pengembangan produk olahan ikan tawes yang berpotensi adalah keripik ikan. Ikan tawes yang diolah menjadi keripik memiliki cita rasa yang lebih enak dan lezat, gurih, serta renyah hingga duri-durinya.&lt;br /&gt;
 Buku ini membahas tentang pengelolaan budi daya ikan tawes yang ditujukan sebagai bahan baku keripik, mulai dari potensinya sebagai bahan pangan dan perdagangan, pengenalan ikan tawes, metode budi daya, teknik pembenihan, penyediaan pakan, pemeliharaan, pengendalian hama dan penyakit, hingga teknik pengolahan keripik. Buku ini akan membantu Anda yang ingin membuat bisnis keripik tawes.&lt;/p&gt;</t>
  </si>
  <si>
    <t>0c8c6b83-08b3-481b-b01c-e0ee23c5593e</t>
  </si>
  <si>
    <t>Once Upon a Time in Jogja</t>
  </si>
  <si>
    <t>978-979-29-2674-3</t>
  </si>
  <si>
    <t>978-979-29-8657-0</t>
  </si>
  <si>
    <t>&lt;p&gt;Cila lolos SNMPTN. Lolos berarti luput. Dengan kata lain, Cila gagal masuk universitas negri pilihannya. Tidak mau kecewa berlarut-larut, Cila memutuskan untuk menaklukkan SNMPTN tahun berikutnya. Satu-satunya jalan adalah ikutan bimbel di kota gudeg.&lt;br /&gt;
 &lt;br /&gt;
 Niat untuk belajar, ternyata tidak sepenuhnya berjalan lancar. Karena, ternyata Cila mengalami petualangan dan kejadian seru seklaigus menggelikan. Mulai dari berkenalan dengan teman-teman yang bahkan tidak tahu dimana letak Bengkulu, kota asal Cila. Naksir cowok bernama alay, Tund Tund, yang dia kenal via facebook. Sang mantan yang maksa minta balik. Juga, menjelajahi kota gudeg dengan kantong kering yang membuat semua menjadi rumit, tapi kocak.&lt;br /&gt;
 &lt;br /&gt;
 Bagaimana nasib bimbel dan cita-cita Cila untuk menembus SNMPTN? Apakah dia lebih memilih cerita cintanya ketimbang cita-cita? Atau, mampukah Cila meraih keduanya?&lt;/p&gt;</t>
  </si>
  <si>
    <t>2d7929fc-f925-486f-8b41-cbcb81eab299</t>
  </si>
  <si>
    <t>Serial Bio: Pencernaan</t>
  </si>
  <si>
    <t>R. Arifin Nugroho &amp; Bambang Sakhuntala</t>
  </si>
  <si>
    <t>978-979-29-2493-0</t>
  </si>
  <si>
    <t>978-979-29-8913-7</t>
  </si>
  <si>
    <t>&lt;p&gt;Sinopsis serial bio PENCERNAAN&lt;/p&gt;
 &lt;p&gt;SERIAL BIO (beri logo serial bio yg ada di cover buku) Bio artinya hidup. Sebab itu, dalam serial bio teman-teman akan berpetualang mengenal berbagai proses yang terjadi dalam tubuh makhluk hidup.&lt;/p&gt;
 &lt;p&gt;Teman-teman,apakah kalian tahu mengapa perut kita bisa keroncongan dan mengapa gigi begitu penting untuk dijaga? Dan, tahukah kalian bahwa ternyata di dalam tubuh kita ada tempat penyimpan makanan? Selain itu, juga ada mesin penggiling makanan, loh. Hebat ya!&lt;/p&gt;
 &lt;p&gt;Seri bio kali ini akan membahas bagaimana makanan diolah dalam tubuh kita. Kalian juga akan menemukan jawaban mengapa perut kita bisa keroncongan. Dan, bagaimana cara merawat gigi agar tetap sehat. Karena, gigi adalah alat untuk mengunyah makanan yang nantinya akan dicerna di dalam tubuh kita. Selamat membaca!&lt;/p&gt;</t>
  </si>
  <si>
    <t>ce41ec21-4c18-4ebc-b98f-20b290fb1a44</t>
  </si>
  <si>
    <t>Seni Merangkai Uang untuk Hantaran Pengantin</t>
  </si>
  <si>
    <t>978-979-29-2548-7</t>
  </si>
  <si>
    <t>978-979-29-8898-7</t>
  </si>
  <si>
    <t>&lt;p&gt;Cantik, indah , mempesona, sangat berharga, banyak orang suka, dan selalu dicari. Oleh karena itu, jangan sembarangan meletakkannya. Hilang satu, menetes air mataku. Bila butuh bisa dibongkar dan nilainya tidak berubah. Untuk hadiah orang-orang terkasih, mereka pasti suka menerimanya. Apa itu? Tebak-tebakan gak jelas?! Jawabnya: Uang. Siapa tidak suka uang? Apalagi uang yang cantik karena dihias.&lt;/p&gt;
 &lt;p&gt;Seni Merangkai Uang untuk Hantaran Pengantin adalah cara merangkai uang agar indah untuk mahar, kado, maupun souvernir, sekaligus menawarkan cara mudah membuka lahan usaha jasa merangkai uang hantaran. Tertarik? Coba, yuk!&lt;/p&gt;</t>
  </si>
  <si>
    <t>032b63b7-4843-440d-a35d-68e0aae2cf8f</t>
  </si>
  <si>
    <t>Senja Kaca</t>
  </si>
  <si>
    <t>Almino Situmorang</t>
  </si>
  <si>
    <t>978-979-29-3094-8</t>
  </si>
  <si>
    <t>978-979-29-8899-4</t>
  </si>
  <si>
    <t>16.9 MB</t>
  </si>
  <si>
    <t>&lt;p&gt;Impian Aster sederhana saja. Memadu janji seumur hidup di bawah temaram senja yang berwarna keemasan di kala matahari terbenam, di atas pasir pantai yang lembut, dan diiringi deburan ombak. Dan setelah itu, berdua, bersama, seumur hidup mereka akan menikmati berlaksa-laksa senja dalam kehidupan mereka.&lt;br /&gt;
 Baru kali itu ada seorang pria menyelam ke dasar air dan membawakan oleh-oleh dari sana untuk Aster. Namanya Paul.&amp;nbsp;&lt;br /&gt;
 Semua sungguh sempurna. Keduanya bahkan berbagi sebuah impian untuk suatu hari nanti bersama-sama menikmati senja di sebuah tempat impian.&amp;nbsp;&lt;br /&gt;
 Tapi senja adalah pertanda sebuah akhir dari terangnya hari.&amp;nbsp;&lt;br /&gt;
 Ternyata banyak sekali kejadian yang tak bisa ditebak dan dimengerti dalam hidup ini. Bagaikan seorang putri dalam kastil yang menanti dalam senja yang remang, dengan ketidakpastian, akankah impian mereka terwujud?&lt;/p&gt;</t>
  </si>
  <si>
    <t>04fc8a29-802c-44fe-b42f-289bd83046c6</t>
  </si>
  <si>
    <t>Heneky Dan Apel Ajaib</t>
  </si>
  <si>
    <t>Syamsul Asinar</t>
  </si>
  <si>
    <t>978-979-29-2735-1</t>
  </si>
  <si>
    <t>978-979-29-9791-0</t>
  </si>
  <si>
    <t>&lt;p&gt;awalnya kehidupan para Heneky, mahluk mungil macam liliput, damai dan menyenangkan. mereka tinggal di Padang Bunga Putih yang indah dan sejuk. Hari-hari mereka selalu penuh dengan keajaiban. terutama keajaiban pohon apel yang tumbuh sangat cepat. kalau para Heneky tidak memotong pohon itu, bisa-bisa tingginya bisa sampai ke awan!&lt;br /&gt;
 &lt;br /&gt;
 begitulah, dengan bermacam hal ajaib, mereka hidup damai dan menyenangkan. namun, suatu ketika kebahagiaan mereka terusik oleh sesuatu. apa itu? ternyata cuaca yang tidak menentu dan super aneh. oh oh... kapak pemotong pohon apel pun hilang. lihatlah sekarang, pohon apel sudah menjulang, buahnya bergelantungan di ujung sana. para heneky tidak bisa menggapai buah apel!&lt;br /&gt;
 &lt;br /&gt;
 tapi, masalah bukan cuma itu. gara-gara cuaca buruk heneky jadi gampang marah. mereka jadi sering cekcok. aduhhh... para heneky jadi sedih hati. bisa kah mereka menemukan kapak pemotong pohon apel? lalu, bagaimana baiknya ya mengatasi cuaca buruk?&lt;/p&gt;</t>
  </si>
  <si>
    <t>a28ccaeb-b2f6-496e-af28-b4e959b05588</t>
  </si>
  <si>
    <t>Buku Pintar Akuabisnis Belut di Berbagai Wadah</t>
  </si>
  <si>
    <t>M. Ghufran H. Kordi K.</t>
  </si>
  <si>
    <t>978-979-29-2456-5</t>
  </si>
  <si>
    <t>978-979-29-8473-6</t>
  </si>
  <si>
    <t>&lt;p&gt;Permintaan pasar terhadap belut memang tidak pernah sepi. Selain permintaan ekspor yang tinggi, kebutuhan pasar lokal akan belut juga terus meningkat. Sayangnya, permintaan tersebut tidak dibarengi dengan banyaknya produksi ikan licin ini. Banyak peternak belut yang sifatnya masih &amp;lsquo;coba-coba&amp;rsquo; sehingga sering mengalami kegagalan.&lt;br /&gt;
 &lt;br /&gt;
 &amp;nbsp;Melalui buku ini, penulis membeberkan rahasia akuabisnis belut dan kiat pintar membudidayakan belut di berbagai wadah secara lengkap. Mulai dari pengenalan jenis belut, teknik pembenihan dan pembesaran di berbagai wadah serta media pemeliharaan, hingga prospek bisnis dan olahan serta analisis usaha untuk membantu anda membuat rancangan biaya, dari pemeliharaan hingga panen.&lt;br /&gt;
 &lt;br /&gt;
 &amp;nbsp;Sudah tertarik untuk berbisnis belut?&amp;nbsp;&lt;br /&gt;
 &amp;nbsp;Cukup tiga bulan anda sudah bisa memanen 100g/ ekor.&amp;nbsp;&lt;br /&gt;
 &amp;nbsp;Tidak percaya?&amp;nbsp;&lt;br /&gt;
 &amp;nbsp;Silakan baca buku ini dan bersiaplah menikmati licinnya bisnis belut!&lt;/p&gt;</t>
  </si>
  <si>
    <t>da5c97c7-db5c-487f-862d-b91fb2599a62</t>
  </si>
  <si>
    <t>Senyum untuk Zevanya</t>
  </si>
  <si>
    <t>Sophia Febri</t>
  </si>
  <si>
    <t>979-763-836-7</t>
  </si>
  <si>
    <t>978-979-29-8901-4</t>
  </si>
  <si>
    <t>&lt;p&gt;Aku merasa seperti berada dalam sebuah film saat ini. Ini seperti tidak nyata, bagaimana mungkin aku sekarang berada di antara 2 cowok yang digilai cewek satu sekolahan dan 1 cowok yang digilai hampir semua remaja di negeri ini. Benar-benar unbelievable. Oh God! Aku seperti melayang&amp;hellip;&lt;br /&gt;
 &lt;br /&gt;
 Padahal sebelumnya, Zeva bukanlah siapa-siapa. Menjadi siswi pindahan dari Jakarta tidak otomatis membuatnya populer. Bahkan cenderung dicuekin malah. Apalagi ia sadar, wajahnya tak secantik bidadari. Satu-satunya sahabat yang mengerti dirinya adalah Joey, cowok lucu yang membuatnya bertahan. Nasib apesnya bertambah saat ia harus duduk sebangku dengan Lola. Mengapa harus Lola? Jeritnya. Rasanya menjadi someone freak sudah takdir Zeva, hingga akhirnya, ia menjadi the most spoken girl gara-gara dekat dengan dua cowok idol di sekolah. Semuanya serba tak terduga. Termasuk kedekatannya dengan seorang cowok lain yang begitu terkenal&amp;hellip;.&lt;br /&gt;
 &lt;br /&gt;
 Siapa sangka, bukannya selesai, masalah justru datang bertubi-tubi. Mengapa jatuh cinta begitu menyakitkan? Menjadi nothing memang tidak enak, tapi menjadi something juga tak mudah. Apalagi ada Lola. Lagi-lagi Lola. Mengapa Lola? Tak cukupkah ia menyakiti dirinya? Zeva sadar, ia harus memperjuangkan cintanya&amp;hellip;Tapi, bagaimana?&lt;/p&gt;</t>
  </si>
  <si>
    <t>52bc038d-c89d-415d-bc8f-f6d0cb6ff998</t>
  </si>
  <si>
    <t>Understanding Michael Porter: Panduan Paling penting Tentang Kompetisi dan Strategi</t>
  </si>
  <si>
    <t>Joan Magretta</t>
  </si>
  <si>
    <t>978-979-29-4211-8</t>
  </si>
  <si>
    <t>978-979-29-8588-7</t>
  </si>
  <si>
    <t>&lt;p&gt;&amp;ldquo;...jika Anda serius mengenai strategi, karya Porter adalah dasarnya. Buku ini menyaring esensi dari karya Porter untuk para manajer. Jika ada suatu buku semacam ringkasan eksekutif yang panjang, buku ini seperti itu.&amp;rdquo;&lt;br /&gt;
 &amp;ndash;Dari Pendahuluan&amp;nbsp;&lt;br /&gt;
 UNDERSTANDING MICHAEL PORTER&lt;br /&gt;
 &lt;br /&gt;
 SIAPA YANG HARUS MEMBACA BUKU INI?&lt;br /&gt;
 Jika Anda mengenal nama Porter namun belum pernah terlibat dengan karyanya, Anda akan mendapati buku ini mudah dan merupakan titik masuk yang subtantif. Bahkan jika Anda telah menemukan ide-ide Porter (mungkin dalam kuliah atau artikel) dan Anda berpikir telah &amp;ldquo;memahami Porter&amp;rdquo;, Anda akan dikejutkan.&lt;br /&gt;
 Dari kerangka kerja klasiknya&amp;mdash;seperti lima kekuatan, rantai nilai, dan keunggulan kompetitif&amp;mdash;sampai ke pemikiran terkini mengenai lima tes suatu strategi yang baik, karya Porter merupakan bacaan dasar bagi siapapun di bisnis&amp;mdash;walaupun banyak manajer tetap terintimidasi, sekarang tidak lagi.&lt;br /&gt;
 Ringkas dan menyegarkan, Understanding Michael Porter merupakan panduan paling penting untuk menuju pada pemikiran Porter mengenai persaingan dan strategi. Ditulis oleh Joan Magretta, editor dan rekan lama Porter, buku ini ditujukan bukan untuk para cendekiawan/sarjana namun bagi para pelaku bisnis.&lt;br /&gt;
 Understanding Michael Porter juga dilengkapi tanya jawab dengan Porter langsung. Pelajarilah pemikiran terkini Porter mengenai pertanyaan-pertanyaan yang dihadapi di setiap tempat kerja&amp;mdash;dari kesalahan strategi yang paling umum yang dia lihat, sampai yang menantang seperti menemukan pertumbuhan yang profitabel, menghadapi gangguan yang muncul di pasar, menciptakan model bisnis yang baru, dan berkompetisi secara global.&lt;br /&gt;
 Karya Porter tidak pernah lekang waktu bagi banyak orang seperti saat ini. Kuasailah esensi dari pemikiran Porter dan Anda akan memahami bagaimana perusahaan mempertahankan keunggulan kompetitif untuk beberapa dekade&amp;mdash;dan mengapa strategi menjadi lebih penting di masa yang penuh gejolak dan ketidakpastian.&lt;/p&gt;</t>
  </si>
  <si>
    <t>cfab7afb-67eb-4314-a5cc-445315ed070e</t>
  </si>
  <si>
    <t>Hidup Sehat Bersama Hewan Kesayangan</t>
  </si>
  <si>
    <t>979-763-842-1</t>
  </si>
  <si>
    <t>978-979-29-8564-1</t>
  </si>
  <si>
    <t>18.8 MB</t>
  </si>
  <si>
    <t>&lt;p&gt;Memelihara hewan kesayangan saat ini bukan lagi sekedar hobi, tapi bisa menjadi bisnis yang sangat menjanjikan. Namun sayang, akhir-akhir ini muncul ketakutan banyak orang untuk memelihara hewan kesayangan sehubungan dengan makin beragamnya penyakit pada hewan kesayangan, baik yang menular dari hewan ke hewan maupun dari hewan ke manusia (penyakit zoonosis). Buku ini menjelaskan lima hal yang harus dilakukan sebagai pemilik hewan kesayangan agar tetap dapat memelihara hewan kesayangan yang selalu terjaga kesehatannya. Disamping itu, pemilik, keluarga, dan lingkungan di sekitarnya dapat dicegah dari penularan penyakit zoonosis.&lt;br /&gt;
 &lt;br /&gt;
 Buku Hidup Sehat Bersama Hewan Kesayangan ini mengajarkan bagaimana memelihara hewan kesayangan yang ramah lingkungan dan menguraikan secara tuntas berbagai penyakit zoonosis hewan kesayangan (penyakit pada hewan kesayangan yang dapat menular ke manusia dan sebaliknya). Buku ini diharapkan dapat menjadi pedoman bagi seluruh pecinta maupun pebisnis hewan kesayangan, terutama untuk anjing, kucing, burung, kelinci, marmot dan hamster agar berhasil mewujudkan hidup sehat bersama hewan kesayangan.&lt;br /&gt;
 &lt;br /&gt;
 Buku ini ditulis dengan bahasa yang begitu sederhana sehingga siapapun Anda akan mudah membaca dan memahami isinya. Dengan membaca buku ini diharapkan tidak lagi kata takut untuk memelihara hewan kesayangan sehingga hobi jalan terus..., bisnis jalan terus..., hidup sehat pun jalan terus.&lt;/p&gt;</t>
  </si>
  <si>
    <t>3b99c94b-da72-451a-bcdf-4ee2b443bcc9</t>
  </si>
  <si>
    <t>Serial Bio: Sel</t>
  </si>
  <si>
    <t>978-979-29-2528-9</t>
  </si>
  <si>
    <t>978-979-29-9737-8</t>
  </si>
  <si>
    <t>&lt;p&gt;Bio artinya hidup.Dalam seri Bio,teman-teman akan berpetualang mengenal berbagai proses yang terjadi dalam tubuh kita.&lt;/p&gt;
 &lt;p&gt;Tahukah teman-teman bahwa tubuh kita terdiri dari berjuta-juta sel?Ya benar,tubuh kita terbentuk dari berjuta sel.Karena bentuk sel sangat kecil,kita hanya bisa melihat sel dengan menggunakan mikroskop.Sel seperti sebuah kota yang berisi gedung pemerintahan,pabrik-pabrik,jalan raya,jaringan komunikasi,dan berbagai aktivitas yang terjadi.&lt;/p&gt;
 &lt;p&gt;Sel memiliki peran yang sangat besar dalam kegiatan lita setiap hari.Kita tahu rasa manis, asam, dan pahit juga karena Sel.Fungsi Sel berbeda,misalnya fungsi sel mata dengan sel lidah.Karena sel memiliki peran besar,kita harus menjaganya agar tetap dalam kondisi baik.Caranya? Baca terus seri Bio ini.&lt;/p&gt;</t>
  </si>
  <si>
    <t>78330ed1-acfc-475a-8188-d6171ed0b8c5</t>
  </si>
  <si>
    <t>Outbond Profesional: Pengertian, Prinsip Perancangan, dan Panduan Pelaksanaan</t>
  </si>
  <si>
    <t>978-979-29-1480-1</t>
  </si>
  <si>
    <t>978-979-29-8662-4</t>
  </si>
  <si>
    <t>&lt;p&gt;Saat ini kegiatan Outbound sudah menjamur di mana-mana. Bahkan saat ini target pasar outbound tidak hanya perusahaan atau komunitas yang beranggotakan orang-orang dewasa atau remaja saja, tetapi juga sudah meluas sampai tingkat anak-anak, tepatnya hingga ke tingkat playgoup.&lt;/p&gt;</t>
  </si>
  <si>
    <t>c74ce2f8-cf05-4cbd-96de-c51df8129dae</t>
  </si>
  <si>
    <t>How to Manage Customer Voice</t>
  </si>
  <si>
    <t>Prof. Dr. PM. Budi Haryono</t>
  </si>
  <si>
    <t>978-979-29-4000-8</t>
  </si>
  <si>
    <t>978-979-29-8567-2</t>
  </si>
  <si>
    <t>&lt;p&gt;Dengan berkembangnya jejaring sosial yang begitu pesat telah membawa perusahaan untuk mengantisipasi situasi zaman yang sudah berubah. Perusahaan yang berhasil tidak lagi berorientasi pada produk semata melainkan harus berorientasi pada pasar yang berarti fokus pada pelanggan. Pelanggan adalah faktor sentral yang mengantar perjalanan perusahaan menjadi berkembang, solid, dan memiliki masa depan cerah. Atas dasar pertimbangan tersebut, perusahaan wajib mengelola suara pelanggan yang muncul melalui media cetak maupun media elektronik. Hal ini dimudahkan melalui jejaring sosial, di mana pelanggan dapat menyampaikan keluhan, klaim,protes,usulan, pendapat, apresiasi, rasa terimakasih, dan sebagainyaberkaitan dengan pengalamannya ketika bertransaksi dengan perusahaan. Pengalaman yang manis dengan pelayanan yang memuaskan akan &amp;ldquo;bergaung&amp;rdquo; di pasar.Sebaliknya, pengalaman yang pahit dengan pelayanan yang tidak memuaskan akan lebih &amp;ldquo;berkumandang&amp;rdquo; di pasar yang disampaikan kapan saja, di mana saja, dan kepada siapa saja. Hal ini menjadi pedoman praktis dan strategis bagi perusahaan untuk mendengar, memahami, mempelajari, dan mengelola suara pelanggan bila tidak menginginkan dampak buruk bagi citra perusahaan.&lt;br /&gt;
 Secara sistimatis, cakupan lengkap buku ini berisi tentang:&lt;br /&gt;
 &amp;bull; Alasan dan latar belakang mengapa perusahaan wajib mengelola suara pelanggan&lt;br /&gt;
 &amp;bull; Pengertian suara pelanggan yang umumnya belum dimengerti atau mendapat perhatian khusus dari perusahaan&lt;br /&gt;
 &amp;bull; Bentuk suara pelanggan mulai dari sumber, ciri-ciri, serta maksud dan tujuannya perlu dideteksi dengan tepat oleh perusahaan&lt;br /&gt;
 &amp;bull; Pentingnya suara pelanggan bagi perusahaan, karyawan, dan pelanggan karena akan memberikan manfaat lebih secara proporsional&lt;br /&gt;
 &amp;bull; Mengelola suara pelanggan merupakan kewajiban perusahaan dalam upaya menjaga citra demikelangsungan kehidupan di masa depan&lt;/p&gt;</t>
  </si>
  <si>
    <t>fdc69f4e-5d34-4f74-a4f9-ea017f369fde</t>
  </si>
  <si>
    <t>Budi Daya Tanaman Organik dengan Pupuk Hayati, Pupuk Organik dan Biodekomposer, menggunakan Organom dan Organon Plus</t>
  </si>
  <si>
    <t>Sudadi Martodireso Dan Indra Kurniawan</t>
  </si>
  <si>
    <t>978-979-29-3272-0</t>
  </si>
  <si>
    <t>978-979-29-8469-9</t>
  </si>
  <si>
    <t>&lt;p&gt;Pemakaian pupuk kimia yang selama ini diterapkan dalam&amp;nbsp;pertanian di Indonesia telah menyebabkan rusaknya sifat fisika,&amp;nbsp;kimia, dan biologi tanah. Tanah menjadi tidak subur dan produk&amp;nbsp;tanaman yang dihasilkan pun menjadi buruk dan sedikit,&amp;nbsp;bahkan berisiko terkontaminasi racun dari pupuk kimia.&lt;br /&gt;
 Penemuan pupuk organik hayati/biologi menjadi jawaban atas&amp;nbsp;permasalahan di atas. Pupuk organik hayati mampu memperbaiki&amp;nbsp;sifat fisika, kimia, dan biologi tanah, membuat tanah kembali subur&amp;nbsp;dengan risiko yang minim pada hasil produk pertanian . Bahkan&amp;nbsp;penerapan sistem pertanian organik dengan pemakaian pupuk&amp;nbsp;organik hayati dapat meningkatkan kuantitas produk, sehingga&amp;nbsp;keuntungan petani pun meningkat.&amp;nbsp;&lt;br /&gt;
 Penulis berharap dengan diterbitkannya buku Budi Oaya Tanaman&amp;nbsp;Organik dengan Pupuk Hayati, Pupuk Organik &amp;amp; Biodekomposer&amp;nbsp;mampu memberikan gambaran yang lebih jelas tentang peranan&amp;nbsp;pupuk biologi dalam menopang pertanian organik guna&amp;nbsp;mend ukung swasem bad a pa nga n, seh ingga memantapkan kedaulatan negara karena didukung dengan tersedianya bahan&amp;nbsp;pangan secara sustainable (berkesinambungan).&lt;/p&gt;</t>
  </si>
  <si>
    <t>fcf860fa-ba40-432d-916e-e152ef4b6bca</t>
  </si>
  <si>
    <t>Seri Aku Terampil: Yuk, Berkreasi dengan Kertas, Kardus, dan Bahan Alami</t>
  </si>
  <si>
    <t>Lisdy Rahayu</t>
  </si>
  <si>
    <t>978-979-29-2242-4</t>
  </si>
  <si>
    <t>978-979-29-8906-9</t>
  </si>
  <si>
    <t>&lt;p&gt;Pernahkah kalian memakai sandal kardus? Atau membaca komik buatan kalian sendiri yang terbuat dari kertas kado? Unik sekali, kan, adik-adik! Kalian bisa belajar membuatnya, lho. Caranya mudah dan hanya dengan mengikuti langkah-langkah yang sederhana, kalian bisa membuat prakarya-prakarya tersebut. Tentunya, masih banyak prakarya seru lainnya yang dapat kalian buat. Dalam buku ini, kalian diajak mengerjakan berbagai prakarya yang seru dan menarik.&amp;nbsp;&lt;br /&gt;
 Jika kalian menemukan kertas atau kardus bekas, jangan dibuang, ya! Bahan-bahan bekas tersebut dapat kita manfaatkan untuk membuat berbagai karya yang unik. Saat kalian berjalan-jalan dan menemukan bebatuan, biji-bijian, kulit buah, atau bahan-bahan alami lainnya, kalian juga dapat membuat berbagai macam hasil keterampilan tangan yang lucu dan asyik! Nah, dalam buku ini, adik-adik akan diajarkan cara membuat prakarya dengan bahan-bahan tersebut. Kalian pasti penasaran, kan? Ayo, kita mulai berkreasi!&lt;/p&gt;</t>
  </si>
  <si>
    <t>d69f1f87-c3ee-4017-94ca-01e1718cf6b1</t>
  </si>
  <si>
    <t>Tulip Story</t>
  </si>
  <si>
    <t>978-979-29-4722-9</t>
  </si>
  <si>
    <t>978-979-29-8585-6</t>
  </si>
  <si>
    <t>&lt;p&gt;&amp;ldquo;Apa kabar Andrea?&amp;rdquo; Eric mengulurkan tangan.&lt;br /&gt;
 Andrea menyambutnya sambil duduk di samping Tulip&lt;br /&gt;
 &amp;ldquo;Terus ngapain ngundang aku? Nggak takut mengganggu kalian?&amp;rdquo; goda Andrea.&lt;br /&gt;
 &amp;ldquo;Hai tentu saja tidak. Kita kan dobel date.&amp;rdquo; Tulip tersenyum.&lt;br /&gt;
 &amp;ldquo;Dobel date? Maksudnya?&amp;rdquo; Andrea tak mengerti.&lt;br /&gt;
 Belum sempat Andrea berpikir, Tulip sudah menunjuk ke arah seseorang yang datang dengan membawa dessert.&lt;br /&gt;
 *&lt;br /&gt;
 Cerita ini dikemas dalam balutan kehidupan para cheerleader di SMA. Unik dan sangat menarik. Ada pesan moral yang ingin penulis sampaikan, yaitu selalu ada harga yang harus dibayar untuk setiap perbuatan yang dilakukan, serta hubungan sebab-akibat yang seringkali dilupakan oleh para remaja untuk mengejar obsesi dan merasa tindakannya selalu benar dengan alasan mencari jati diri. Kesederhanaan ide itu justru yang membuat karya ini menarik dan berbeda dengan karya yang lain.&lt;br /&gt;
 Yuk simak kisah persahabatan dan cinta yang rumit dari Reza, Andrea, Eric, dan Tulip dalam novel ini!&lt;/p&gt;</t>
  </si>
  <si>
    <t>12d8afad-92dd-4cc7-a795-eab0d142f3e7</t>
  </si>
  <si>
    <t>Jejak Sang Beruang Gunung - Hidup dan Petualangan Norman Edwin</t>
  </si>
  <si>
    <t>Ganezh</t>
  </si>
  <si>
    <t>979-763-190-7</t>
  </si>
  <si>
    <t>978-979-29-8594-8</t>
  </si>
  <si>
    <t>&lt;p&gt;&lt;strong&gt;Sinopsis&lt;/strong&gt;&lt;/p&gt;
 &lt;p&gt;Siang itu tanggal 20 Maret 1992. Di sana, di hamparan salju putih, sesosok tubuh tinggi besar sedang berjuang keras melintasi tanjakan dengan kemiringan 40 derajat pada ketinggian 6.700 meter. Niatnya sudah bulat. Ia akan mengibarkan Sang Merah Putih dan Panji Mapala UI di Puncak Aconcagua. Ya, puncak tertinggi Amerika Selatan itu hanya tinggal 200 meter lagi!&lt;br /&gt;
 Meski semangat terus membara, namun gerak tubuh itu kian perlahan. Sekilas ia teringat Didiek Samsu, yang juga keletihan dan kini beristirahat tak jauh di bawahnya. Lalu tarbayang wajah mungil Melati, anaknya. Karina, isterinya. Juga wajah-wajah keluarga yang dicintainya. Serta para sahabatnya yang sering menyuruhnya kembali. Iapun meringis..&lt;br /&gt;
 &amp;ldquo;Aku akan sampai ke puncak. Kini aku akan istirahat sejenak.&amp;rdquo; pikirnya. Tak lama kemudian matanyapun terpejam. Rasa letih dan kantuk itu telah membiusnya dan mengantarkan jiwanya ke puncak.&lt;/p&gt;</t>
  </si>
  <si>
    <t>9678313b-773d-43a9-b386-83130001a0e4</t>
  </si>
  <si>
    <t>Outshine - Bersinarlah Seperti Bintang!</t>
  </si>
  <si>
    <t>Dadang Kadarusman</t>
  </si>
  <si>
    <t>978-979-29-1352-1</t>
  </si>
  <si>
    <t>978-979-29-8664-8</t>
  </si>
  <si>
    <t>17.5 MB</t>
  </si>
  <si>
    <t>&lt;p&gt;Mungkin kita tidak ditakdirkan untuk menjadi bintang film. Tetapi, boleh jadi kita dilahirkan dengan segala kemampuan yang memadai untuk mejadi seorang bintang dalam kehidupan kita.&lt;/p&gt;
 &lt;p&gt;Gagasan dalam buku ini sangat sederhana, yaitu bagaimana kita bisa menjadi seorang bintang dalam bidang apa pun yang kita tekuni. Saya sengaja memberikan penekanan khusus pada frasa &amp;quot;bidang apa pun&amp;quot; karena banyak sekali orang yang mengira bahwa hanya bidang-bidang tertentu saja yang layak dibanggakan, sedangkan bidangbidang pekerjaan lain boleh dikelasduakan. Oleh karena itu, gagasan menjadi seorang bintang dalam pekerjaan terdengar seperti sebuah lelucon. Yang benar adalah: setiap pekerjaan apa pun itu-merupakan tempat mulia bagi kita untuk berkarya. Pekerjaan apa pun? Hhaaa! Omong kosong. Benarkah kita mesti berbangga dengan pekerjaan kita, yang apa pun itu? Saya bilang: Iya. Selama pekerjaan itu tidak mengandung unsur kriminal. Coba Anda perhatikan, betapa banyak orang yang sama sekali tidak memiliki kebanggaan kepada pekerjaannya. Mereka baru akan merasa bangga jika menduduki jabatan yang tinggi; jika sudah menjadi manajer atau jika sudah jadi direktur barulah menjadi bangga yang sebenarnya. Mengapa kita harus menunggu &amp;quot;jika&amp;quot;, &amp;quot;nanti&amp;quot;, dan &amp;quot;kalau&amp;quot; untuk merasa bangga dengan pekerjaan kita? Jadi, apa pun bidang pekerjaan Anda, tantangan ini berlaku&amp;middot; bisakah Anda menjadi bintangnya?&lt;/p&gt;</t>
  </si>
  <si>
    <t>e4b8b559-5ff0-46cb-8c5b-76210d529328</t>
  </si>
  <si>
    <t>Tujuh Jurus Memulai Usaha</t>
  </si>
  <si>
    <t>Dra. Eni Setiati</t>
  </si>
  <si>
    <t>979-731-829-X</t>
  </si>
  <si>
    <t>978-979-29-8577-1</t>
  </si>
  <si>
    <t>&lt;p&gt;Apakah Anda bosan menjadi tenaga profesional atau karyawan karena berpendapatan kecil? Jangan ragu, ambillah sebuah keputusan untuk segera memulai usaha sendiri. Daya tarik keberhasilan menjadi pengusaha seperti magnet kuat sehingga membuat seseorang berani memutuskan keluar dari kantor dan beralih menjadi seorang pengusaha (entrepreneur) dengan membangun usaha sendiri. Lihat saja, belakangan ini banyak sekali bermunculan pengusaha muda yang sukses membangun usaha baru yang potensial. Hal ini patut diacungi jempol. Fenomena ini sangat membanggakan karena secara tidak langsung telah memberi jawaban atas permasalahan meningkatnya jumlah pengangguran yang tersebar di seluruh pelosok Indonesia. Dengan meningkatnya minat masyarakat untuk memiliki usaha sendiri, telah terbuka jutaan lahan usaha dan kesempatan kerja baru.&amp;nbsp;&lt;br /&gt;
 &lt;br /&gt;
 Buku ini hadir untuk membantu Anda yang ingin segera terjun ke dunia usaha, tetapi masih menyimpan berbagai kecemasan. Memang, dunia usaha pun tak lepas dari kepahitan dan risiko. Tak perlu khawatir, Anda bisa belajar dari para pengusaha yang kisahnya tersaji dalam buku ini. Semangat dan kerja keras mereka sungguh merupakan inspirasi yang sangat menggugah.&amp;nbsp;&lt;br /&gt;
 &lt;br /&gt;
 Buku ini menyampaikan 7 jurus sukses yang sangat bermanfaat dalam membuka dan mengembangkan usaha. Materi buku terbagi atas:&lt;br /&gt;
 1. Jurus sukses membuka usaha&lt;br /&gt;
 2. Jurus sukses mengolah ide menjadi peluang usaha&lt;br /&gt;
 3. Jurus sukses mengembangkan usaha&lt;br /&gt;
 4. Jurus sukses mewaralabakan usaha&lt;br /&gt;
 5. Jurus sukses mengolah peluang baru&lt;br /&gt;
 6. Jurus sukses menajamkan merek&lt;br /&gt;
 7. Jurus sukses menghadapi persaingan&lt;/p&gt;</t>
  </si>
  <si>
    <t>c1bf87a2-a9e2-40b2-9cc1-44f7dddbf64b</t>
  </si>
  <si>
    <t>Si Oranye Kaya Nutrisi â€“ Seri Apotek Dapur Raja Obat Alami Wortel</t>
  </si>
  <si>
    <t>Ketty Husnia Wardany</t>
  </si>
  <si>
    <t>978-979-29-6680-0</t>
  </si>
  <si>
    <t>978-979-29-8910-6</t>
  </si>
  <si>
    <t>&lt;p&gt;Wortel bukanlah sayuran biasa. Bukan pula sekedar pelengkap hiasan hidangan. Wortel adalah satu jenis sayuran istimewa yang mengandung banyak manfaat bagi kesehatan tubuh kita.&lt;br /&gt;
 Sedikit demi sedikit, rahasia-rahasia inilah yang akan dikupas buku ini berdasarkan hasil penelitian dari beberapa ahli. Anda akan menemukan tidak hanya manfaat gizi wortel saja, tetapi juga cara terbaik dan tepat untuk mendapakan nilai gizi dari wortel itu sendiri. Apakah dikunyah mentah, direbus biasa atau dibuat jus bersama jenis sayuran lain dengan warna berbeda. Tidak hanya terbatas untuk menjaga kesehatan mata saja, tetapi juga berkhasiat untuk memperbaiki hati, mencegah penyakit jantung, kanker, diabetes bahkan menjaga kadar kolesterol, serta masih banyak khasiat lainnya untuk kesehatan tubuh.&lt;br /&gt;
 Buku ini mengupas bagaimana cara mengonsumsi wortel agar mendapatkan khasiat kesehatannya untuk berbagai penyakit. Selain itu, juga membahas bagaimana mengolah wortel sebagai bahan dasar perawatan kecantikan alami sekaligus pembuatan minyak worteluntuk merawat kulit Anda.&lt;br /&gt;
 Selamat mendapatkan manfaat lebih dari wortel&lt;/p&gt;</t>
  </si>
  <si>
    <t>06f6eeda-613e-487f-bbc7-18d38df2ef6f</t>
  </si>
  <si>
    <t>Humor Inggris-Indonesia Please Edan (Plesetan)</t>
  </si>
  <si>
    <t>Hananto Kusumo</t>
  </si>
  <si>
    <t>978-979-29-0166-5</t>
  </si>
  <si>
    <t>978-979-29-9794-1</t>
  </si>
  <si>
    <t>Humor</t>
  </si>
  <si>
    <t>&lt;p&gt;Dalam suatu konferensi internasional tentang dunia herbal di Taiwan, berkumpullah para delegasi dari pelbagai mancanegara. Beberapa nama anggota delegasi yang paling berperan di situ adalah perwakilan dari Thailand (Daun Papaya), Malaysia (Temu Lawak), India (Kapoor Sirhdan Jahe), Korea Selatan (Ba Wang Dong), Spanyol (Dingo), Portugal (Don Kates), ltalia (Br;Otowaft), Hong kong (Jin Tan), Timur Tengah {Kunir Roejak), Australia (Jame Moore), Afrika (Sambi Loto), dan Amerika (Kent Cure).&lt;/p&gt;</t>
  </si>
  <si>
    <t>01e787c2-f794-4f67-938c-418fd611be59</t>
  </si>
  <si>
    <t>Jurus Ampuh Anti Gagal Dalam Pembesaran Ikan Lele</t>
  </si>
  <si>
    <t>Dwi Avianto</t>
  </si>
  <si>
    <t>978-979-29-1733-8</t>
  </si>
  <si>
    <t>978-979-29-8598-6</t>
  </si>
  <si>
    <t>&lt;p&gt;&lt;strong&gt;Sinopsis&lt;/strong&gt;&lt;/p&gt;
 &lt;p&gt;Siapa yang tidak kenal &amp;lsquo;lele&amp;rsquo;?? Ikan berkumis ini sangat digemari masyarakat. Di kiri kanan jalan bahkan sangat sering ditemui lesehan-lesehan yang saling berdampingan menjajakan &amp;rsquo;pecel lele&amp;rsquo; dan masih ramai dikunjungi pembeli.&lt;/p&gt;
 &lt;p&gt;Budidaya lele pun menjadi salah satu budidaya yang paling diminati oleh masyarakat. Hal ini berkaitan dengan permintaan dan harga ikan lele yang tinggi serta anggapan cara budidayanya yang katanya &amp;ldquo;mudah&amp;rdquo;. Tetapi akhirnya banyak sekali petani yang mengalami kegagalan dan kerugian karena tidak mengetahui cara yang benar dalam budidaya ikan lele.&lt;/p&gt;
 &lt;p&gt;Didalam buku ini terpapar tentang segala permasalahan yang menyebabkan terjadinya kegagalan pada budidaya ikan lele terutama pada pembesaran ikan lele beserta cara mengatasinya. Mulai dari sistem sortasi, pemberian pakan yang tepat, program budidaya yang tepat guna, dan hasil analisa usaha yang lebih realistis. Anggapan budidaya ikan lele harus menggunakan areal yang luas juga akan segera hilang karena program budidaya yang penulis berikan dapat di lakukan di lahan yang sempit yaitu 32 m2 (4m x 8m ).&lt;/p&gt;</t>
  </si>
  <si>
    <t>0672406b-814d-44d7-a238-004218927441</t>
  </si>
  <si>
    <t>Hidup Sehat Pasca Diabetes â€“ Based On True Story</t>
  </si>
  <si>
    <t>Ir. Hendro</t>
  </si>
  <si>
    <t>978-979-29-6752-4</t>
  </si>
  <si>
    <t>978-979-29-8565-8</t>
  </si>
  <si>
    <t>29.7 MB</t>
  </si>
  <si>
    <t>&lt;p&gt;Buku ini ditulis sendiri oleh seorang survivor diabetes berdasarkan pengalaman riset, observasi, tanya jawab dan interview dengan dokter-dokter pribadinya. Buku ini diharapkan bisa membantu banyak orang, baik yang masih menunjukkan gejala, yang sudah terkena Diabetes, atau bahkan yang sudah terkena komplikasi.&amp;nbsp;&lt;br /&gt;
 Penulis buku ini sudah mengidap diabetes sejak usia 30th dan akhirnya terkena Diabetic Retinopathic, serta harus dioperasi mata kirinya. Bahkan kadar glukosa dalam darahnya pernah mencapai hingga 656. Beliau berhasil survive selama 21 tahun mengendalikan diabetes dan sudah lepas insulin seja Des 2016.&amp;nbsp;&lt;br /&gt;
 Dengan buku ini, penulis berharap para penderita diabetes khususnya,maupun para simpatisan diabet pada umumnya, bisa bersemangat kembali dan tumbuh kembali harapannya untuk dapat hidup lebih baik dan sehat kembali.&amp;nbsp;&lt;br /&gt;
 Semoga buku ini bisa menjadi sumber inspirasi dan motivasi untuk para pembaca agar semakin waspada terhadap bahayanya penyakit Diabetes, mencegah untuk tidak terjadi komplikasi, amputasi serta dengan harapan bisa menikmati hidup lebih lama lagi.&amp;nbsp;&lt;br /&gt;
 Selamat hidup sehat &amp;eth;&amp;Yuml;&amp;tilde;&amp;Scaron;&lt;/p&gt;</t>
  </si>
  <si>
    <t>876935b6-f5e1-4962-9c90-4202b723dd62</t>
  </si>
  <si>
    <t>Pakan Tepat! Anjing Sehat! - Panduan Lengkap Pemberian Nutrisi Anjing Kesayangan</t>
  </si>
  <si>
    <t>Christian Bernard Saragih</t>
  </si>
  <si>
    <t>978-979-29-1797-0</t>
  </si>
  <si>
    <t>978-979-29-8665-5</t>
  </si>
  <si>
    <t>&lt;p&gt;Pakan Tepat! Anjing Sehat! Panduan Lengkap Pemberian Nutrisi Anjing Kesayangan&lt;/p&gt;
 &lt;p&gt;Semua berawal dari makanan&amp;hellip;&lt;/p&gt;
 &lt;p&gt;Sebagian besar penyakit pada anjing diakibatkan oleh pemberian makanan yang tidak tepat. Sehingga anda perlu memahami bagaimana membuat anjing kesayangan anda tersenyum dengan memberikan nutrisi yang tepat. Banyak hal yang menjadi pertimbangan dalam pemberian pakan yang tepat, seperti umur, ukuran, jenis, dan hal-hal lainnya.&lt;/p&gt;
 &lt;p&gt;Oleh sebab itu di dalam buku ini mengulas tentang cara merawat anjing dengan fokus utama dari sisi nutrisi. Informasi yang disajikan akan membuat pehobies memiliki pemahaman yang lebih dasar tentang &amp;ldquo; apa yang dibutuhkan anjing kesayangan agar tetap sehat&amp;rdquo;. Disamping itu disertai juga dengan panduan praktis terkait memilih makanan kemasan dan makanan buatan rumah, pemberian nutrisi, serta bagaimana mengenali gejala penyakit yang menyerang anjing kesayangan.&lt;/p&gt;
 &lt;p&gt;So Let&amp;rsquo;s Mr Doggie Smile&amp;hellip;&lt;/p&gt;</t>
  </si>
  <si>
    <t>34645577-ee16-4344-b718-a4586267675a</t>
  </si>
  <si>
    <t>Serial Bio: Darah</t>
  </si>
  <si>
    <t>R.Arifin Nugroho</t>
  </si>
  <si>
    <t>978-979-29-0566-3</t>
  </si>
  <si>
    <t>978-979-29-8938-0</t>
  </si>
  <si>
    <t>&lt;p&gt;Kalian tentu tahu bahwa tubuh kita mengandung darah. Darah kita ternyata memiliki beberapa tim yang luarbiasa. Ada tim pengangkut makanan, tim pengangkut oksigen, tim penyembuh, dan bahkan kompi tentara pembasmi kuman penyakit.&lt;/p&gt;
 &lt;p&gt;Ketika kuman penyakit masuk dalam tubuh kita, maka akan terjadi pertempuran sengit. Sepasukan tentara akan dicetak miliaran hanya dalam hitungan detik untuk membasmi musuh yang menyerang.&lt;/p&gt;
 &lt;p&gt;Bagaimana kelanjutannya? Simak dalam Serial Bio &amp;quot;DArah&amp;quot;!&lt;/p&gt;</t>
  </si>
  <si>
    <t>0c662bf4-f59a-4104-93fc-ae3ef3ae21f6</t>
  </si>
  <si>
    <t>Makanan Pengasah Otak Bayi</t>
  </si>
  <si>
    <t>Wulan Joe</t>
  </si>
  <si>
    <t>978-979-29-2729-0</t>
  </si>
  <si>
    <t>978-979-29-8659-4</t>
  </si>
  <si>
    <t>Makanan &amp; Minuman</t>
  </si>
  <si>
    <t>&lt;p&gt;Buku ini berusaha mengajak para pembaca untuk mengikuti tahapan-tahapan perkembangan janin (mulai dari dalam kandungan) sampai dilahirkan, sehingga timbul kesadaran betapa pentingnya periode emas perkembangan anak sejak dalam kandungan yang tidak boleh terlewatkan. Karena tidak sedikit kaum wanita masa kini yang semakin disibukkan oleh banyak aktivitas dan mulai melupakan pentingnya butrisi, baik untuk ibu hamil maupun untuk ibu menyusui, supaya tumbuh kembang anak bisa lebih maksimal.&lt;/p&gt;
 &lt;p&gt;Dilengkapi dengan resep-resep sederhana menu makanan bayi bagi para ibu yang waktunya telah banyak tersita oleh kesibukan sehari-hari, diharapkan gizi yang dibutuhkan untuk tumbuh kembang anak tetap bisa tercukupi sejak dini karena persiapan dan penyajiannya cukup mudah.&lt;/p&gt;</t>
  </si>
  <si>
    <t>204820a3-32f9-4a9f-8f4d-c173787bf036</t>
  </si>
  <si>
    <t>Jurus Bebas Alergi Secara Alami - 1000 Solusi Bebas Alergi Tanpa Obat Untuk 50 Jenis Masalah Alergi</t>
  </si>
  <si>
    <t>Erick Ansorge Dan Eric Metcalf</t>
  </si>
  <si>
    <t>978-979-29-5330-5</t>
  </si>
  <si>
    <t>978-979-29-8599-3</t>
  </si>
  <si>
    <t>&lt;p&gt;&lt;strong&gt;Sinopsis&lt;/strong&gt;&lt;/p&gt;
 &lt;p&gt;&amp;ldquo;Bebas Alergi secara Alami merupakan tulisan yang menceritakan tentang pandangan konvensional, lingkungan, dan alternatif yang berkaitan dengan lingkungan alergi, yang disajikan secara seimbang. Solusi dalam pola hidup, penanganan, dan hubungan tersembunyi memberikan suatu sumber informasi yang berguna bagi konsumen&amp;rdquo;&lt;br /&gt;
 &amp;mdash;Marianne Fieri, M.D., Ph. D.&lt;br /&gt;
 &lt;br /&gt;
 &amp;ldquo;Bebas Alergi secara Alami merupakan sumber yang sangat bermanfaat dan mudah digunakan bagi siapa saja yang menderita alergi. Ini telah diteliti secara menyeluruh, didokumentasikan dengan baik, dan cukup komprihensif dalam ruang lingkupnya. Saya memberikan rekomendasi tertinggi saya untuk buku ini.&amp;rdquo;&lt;br /&gt;
 &amp;mdash;Robert Rountree, M.D.&lt;br /&gt;
 &lt;br /&gt;
 Lebih dari 150 dokter, herbalis, ahli nutrisi, ahli naturopati, dan dokter holistik terbaik di Amerika bekerja sama dengan para editor dari Prevention Health Books untuk menyajikan kepada Anda suatu kumpulan penyembuhan alergi tanpa obat yang paling komprehensif, terbaru, dan efektif, yang pernah disajikan dalam satu jilid. Anda akan menemukan:&lt;br /&gt;
 &amp;bull; Informasi krusial mengenai hubungan tersembunyi antara makanan, serbuk sari, dan bahan kimia yang memicu serangan alergi.&lt;br /&gt;
 &amp;bull; Ratusan teknik alternatif tanpa obat untuk membantu Anda dalam mengurangi keterkaitan Anda dengan obat konvensional.&lt;br /&gt;
 &amp;bull; Rencana penanganan sendiri yang praktis untuk 15 jenis alergi yang umum terjadi, mulai dari asma dan hay fever sampai makanan, tungau debu, dan hewan peliharaan.&lt;br /&gt;
 &amp;bull; Bagan Solusi Gejala yang memudahkan Anda mencari penyebab masalah dan pilihan penanganan secara cepat.&lt;br /&gt;
 &amp;bull; Lebih dari 40 ilustrasi, termasuk gambar-gambar untuk mengidentifikasi penyebab yang umum ditemukan, seperti poison ivy, oak, dan sumac.&lt;br /&gt;
 &amp;bull; Temuan-temuan inovatif terbaru dalam pengobatan konvensional, alternatif, dan lingkungan untuk membantu Anda membuat pilihan yang terinformasi.&lt;br /&gt;
 &amp;bull; Melegakan alergi secara langsung dan aman, dan meningkatkan kualitas hidup.&lt;/p&gt;</t>
  </si>
  <si>
    <t>c476bf9f-a78f-43a6-b2b6-f88e5e7e21b3</t>
  </si>
  <si>
    <t>Serial Bio: Keringat dan Urine</t>
  </si>
  <si>
    <t>978-979-29-2527-2</t>
  </si>
  <si>
    <t>978-979-29-8912-0</t>
  </si>
  <si>
    <t>&lt;p&gt;Seri Bio : Keringat &amp;amp; Urine&lt;/p&gt;
 &lt;p&gt;Bio artinya hidup. Dalam serial bio, teman-teman akan berpetualang mengenal berbagai proses yang terjadi dalam tubuh kita.&lt;/p&gt;
 &lt;p&gt;Kenapa ya kalau kita berkeringat selalu keluar bau tidak sedap? Lalu ketika kita sedikit minum, mengapa warna urine tidak jernih ya? Dan, mengapa tiap kali kita ketakutan atau panik tubuh kita mengeluarkan keringat?&lt;/p&gt;
 &lt;p&gt;Seri bio kali ini akan bercerita tentang pentingnya keringat untuk tubuh kita. Ternyata meskipun bau, keringat itu berguna untuk membuat suhu tubuh kita normal loh. Keringat juga bisa mendeteksi apakah teman-teman berbohong atau ketakutan! Wah.. wah bagaimana caranya ya? Ayo baca seri bio keringat teman-teman akan menemukan jawabannya.&lt;/p&gt;</t>
  </si>
  <si>
    <t>142332dd-274a-4298-9377-2905201ea70a</t>
  </si>
  <si>
    <t>How To Make Money In Stocks (Senjata Ampuh Dalam Segala Kondisi)</t>
  </si>
  <si>
    <t>William J.O`Neil</t>
  </si>
  <si>
    <t>979-763-626-7</t>
  </si>
  <si>
    <t>978-979-29-8566-5</t>
  </si>
  <si>
    <t>&lt;p&gt;Sejak tahun 1988, melalui setiap tipe pasar, buku laris &amp;quot;How To Make Money in Stocks&amp;quot; telah menunjukkan kepada lebih dari satu juta investor mengenai rahasia-rahasia untuk membangun saham yang sehat. sistem pemodelan investasi CAN SLIM yang sangat ampuh dari William J. O&amp;quot;Neill ini - yang didasarkan pada suatu studi yang mendalam terhadap saham juara sejak tahun 1953 - merupakan sebuah sistem yang langsung menuju sasaaran, sebuah proses tujuh langkah untuk meminimalkan resiko, memaksimalkan hasil, dan menemukan saham yang performanya bagus. Edisi yang diperbaharui dan direvisi ini juga memberikan kepada Anda:&lt;br /&gt;
 &lt;br /&gt;
 Ulasan yang telah diperluas mengenai Nasdaq dan investasi mutual fund.&lt;br /&gt;
 Teknik-teknik untuk membaca grafik&lt;br /&gt;
 Strategi untuk menghindari 19 kesalahan yang paling umum dilakukan oleh para investor; dan masih banyak hal lainnya&lt;/p&gt;</t>
  </si>
  <si>
    <t>1abc1a43-a9be-45d7-8dc0-67a515849f47</t>
  </si>
  <si>
    <t>Serial Galeri Eksotika: Aglaonema</t>
  </si>
  <si>
    <t>978-979-29-1298-2</t>
  </si>
  <si>
    <t>978-979-29-8940-3</t>
  </si>
  <si>
    <t>25.0 MB</t>
  </si>
  <si>
    <t>&lt;p&gt;Siapa yang tak kenal Aglaonema?&lt;/p&gt;
 &lt;p&gt;Meskipun tanpa bunga,tanaman ini tetap sangat mempesona karena keindahan daunnya.Bermacam variasi daun,mulai dari motif, warna, bentuk, serta ukurannya menyebabkan&amp;nbsp;tanaman ini mendapat julukan sang ratu daun.Harganya&amp;nbsp;yang fantastis, menjadikan tanaman ini banyak dilirik orang untuk dijadikan lahan uang.&lt;/p&gt;
 &lt;p&gt;Buku ini mengungkap keindahan ragam corak dan warna daun aglaonema.Semuanya disajikan dengan foto berwarna.Buku ini pun dilengkapi dengan teknik perawatan dan budidaya aglaonema.&lt;/p&gt;
 &lt;p&gt;Jadi,bagi Anda penggemar tanaman hias, jangan sampai ketinggalan untuk memiliki buku pegangan ini!&lt;/p&gt;</t>
  </si>
  <si>
    <t>0425d559-4ce3-4d64-a49e-bfccc39f3a69</t>
  </si>
  <si>
    <t>Serial Bio: Bernafas</t>
  </si>
  <si>
    <t>R. Arifin Nugroho</t>
  </si>
  <si>
    <t>978-979-29-1778-9</t>
  </si>
  <si>
    <t>978-979-29-8911-3</t>
  </si>
  <si>
    <t>&lt;p&gt;SERIAL BIO (beri logo serial bio yg ada di cover buku) Bio artinya hidup. Sebab itu, dalam serial bio teman-teman akan berpetualang mengenal berbagai proses yang terjadi dalam tubuh makhluk hidup.&lt;/p&gt;
 &lt;p&gt;Teman-teman, kita bernafas setiap waktu sebagai tanda bahwa kita hidup. Tapi, tahukah teman-teman bagaimana proses pernafasan dalam tubuh kita? Ternyata dalam rongga pernafasan kita ada pasukan penjaga untuk memilah udara mana yang baik dan menyingkirkan udara yang tidak baik.&lt;/p&gt;
 &lt;p&gt;Lalu apa sih fungsi tulang rusuk, kenapa hidungku kita terkena flu atau mimisan, dan kenapa orang mendengkur? Captain Bio akan menjelaskan semuanya di buku ini. Mari simak dalam Serial Bio Bernafas ini.&lt;/p&gt;</t>
  </si>
  <si>
    <t>1723e616-c104-4545-baae-4f4feeac17f7</t>
  </si>
  <si>
    <t>Jurus Jitu Antirugi Bisnis Franchise</t>
  </si>
  <si>
    <t>978-979-29-1500-6</t>
  </si>
  <si>
    <t>978-979-29-8601-3</t>
  </si>
  <si>
    <t>&lt;p&gt;Pak Adi seorang karyawan biasa, hendak mencari penghasilan tambahan dengan membeli franchise lokal di&lt;br /&gt;
 bawah 20 juta rupiah. Tetapi, dia bingung. Kebetulan beliau bertemu dengan seorang ahli konsultan bisnis dan&lt;br /&gt;
 perencana keuangan bernama Eka. Dari Eka, Pak Adi mendapat berbagai tip praktis.&lt;br /&gt;
 Step 1. Membuat daftar - memilih 10 franchise, seleksi 3, dan ambil satu yang best of best dengan&amp;nbsp;membandingkan produk, merek, serta support - Memastikan bukan &amp;quot;franchise siluman&amp;quot; dengan&amp;nbsp;survei lebih dulu tingkat persentase kesuksesannya dengan menggunakan metode BEP harian -&amp;nbsp;Teknik memilih franchise dengan metode penawaran-permintaan produk dan metode rasio&amp;nbsp;resiko/ return serta rasio harga/ return - Contoh nyata membandingkan 3 buah franchise.&lt;br /&gt;
 Step 2. Pemilihan lokasi strategis dan opening - Mencontek franchise yang terbukti sukses, promosi, &amp;amp;&amp;nbsp;manajemen produk- Pengaturan display pada banner/ spanduk - Feed-back serta pengawasan&amp;nbsp;lapangan langsung - Efisiensi, penekanan margin, &amp;amp; maksimalisasi keuntungan.&amp;nbsp;Step 3. Minimalisasi kebangkrutan dengan metode deteksi BEP harian-lokalisasi produk dengan selera&amp;nbsp;lokai-Sistem gratis mencicipi &amp;amp; teknik turn-around - Promosi, perubahan jam kerja, &amp;amp; relokasi.&amp;nbsp;Dan Pak Adi mampu mendapatkan pasif income min 500 ribu/ bln. Semua dijabarkan da lam buku ini.&amp;nbsp;Pak Adi bisa! Anda pun oisa! Caranya? Cukup ikuti step by step tipnya dan pelajari mendalam ulasan kisah&lt;br /&gt;
 nyatanya!&lt;/p&gt;</t>
  </si>
  <si>
    <t>abeac92c-ad9c-4d0d-bdd0-3527f1b4e445</t>
  </si>
  <si>
    <t>How To Teach Your Baby Talk - Bagaimana Mengajar Bayi Berbicara</t>
  </si>
  <si>
    <t>Benny Ciptarja</t>
  </si>
  <si>
    <t>978-979-29-0538-0</t>
  </si>
  <si>
    <t>978-979-29-8568-9</t>
  </si>
  <si>
    <t>&lt;p&gt;Banyak oragtua yang beranggapan bahwa anak akan bisa berbicara dengan sendirinya seiring dengan perkembangan usia. Padahal tidak selalu demikian. Dalam banyak kasus, sering ditemui anak yang lambat berbicara-kalaupun berbicara tidak dapat dimengerti maknanya. Ada juga anak yang terus cadel hingga masuk usia sekolah. Apa yang salah?&lt;br /&gt;
 &lt;br /&gt;
 Keterlambatan berbicara pada anak usia balita bisa disebebkan beragam faktor. Ada anak yang lebih dulu berjalan ketimbang berbicara, atau sebaliknya. Tetapi, tidak dapat dipungkiri, peran orangtua, juga pengasuh, sangat besar porsinya dalam menyumbang kemampuan wicara anak.&lt;br /&gt;
 &lt;br /&gt;
 Buku How o teach your baby talk ini memaparkan dengan jelas, faktor apa sajakah yang menghambat kemampuan wicara anak dan bagaimana mengatasinya. Tidak hanya itu, beberapa cara konvensional yang ternyata keliru - yang telah biasa dipraktikkan para orangtua - dikupas habis oleh penulis&lt;br /&gt;
 &lt;br /&gt;
 Tak ketinggalan, buku ini mengupas metode yang tepat untuk merangsang kemampuan berbicara anak semenjak bayi, dengan cara yang mudah dan sederhana. Bahkan anak Anda akan melakukannya dengan senang hati.&lt;/p&gt;</t>
  </si>
  <si>
    <t>254bca3a-8691-43a0-9a84-2a934a2e36c3</t>
  </si>
  <si>
    <t>Buku Pintar Pemeliharaan 14 Ikan Air Tawar Ekonomis di Keramba Jaring Apung</t>
  </si>
  <si>
    <t>978-979-29-1650-8</t>
  </si>
  <si>
    <t>978-979-29-8481-1</t>
  </si>
  <si>
    <t>&lt;p&gt;Mengingat makin sempitnya lahan budi daya ikan, maka peningkatan produksi dapat dilakukan dengan intensifikasi usaha. Usaha pemeliharaan ikan air tawar di Keramba Jaring Apung (KJA) merupakan salah satu teknik budi daya ikan intensif yang berkembang cukup pesat. Metode budi daya ikan KJA merupakan teknik akuakultur yang paling produktif. Beberapa keuntungan yang dimiliki metode KJA, yaitu tingginya padat penebaran, jumlah dan mutu air selalu memadai, tidak diperlukannya pengolahan tanah, mudahnya pengendalian gangguan predator, mudahnya pemanenan, serta hasil panen tidak berbau lumpur.&lt;br /&gt;
 Salah satu masalah dalam produksi ikan di kolam tanah adalah hasil panen berbau lumpur, terutama pada kolam tergenang atau kolam dengan pasokan airterbatas. Hal ini karena kotoran ikan yang menumpuk, sisa-sisa makanan, metabolisme tubuh ikan, ataupun sumber air yang tidak bersih. Pada KJA, dasar keramba agak jauh dari dasar perairan, sehingga ikan-ikan di dalam KJA tidak bersentuhan dengan sisa-sisa pakan dan kotoran ikan di dasar perairan atau yang terbawa oleh aliran air ke luar area budi daya ikan.&lt;br /&gt;
 Karena itu, produksi ikan melalui budi daya di KJA berkualitas baik, sehingga mudah diserap pasar, seperti restoran, hotel, mall, maupun untuk ekspor. Pembahasan di dalam buku ini dibatasi pada ikan-ikan konsumsi tawar yang bernilai ekonomis tinggi. Hal ini didasarkan pertimbangan bahwa teknologi budi daya ikan di KJA membutuhkan modal yang besar dan produksi tinggi. Karena itu, hanya ikan-ikan ekonomis yang mudah diserap pasar yang lebih cocok dibudidayakan di KJA.&lt;br /&gt;
 &amp;nbsp;&lt;/p&gt;</t>
  </si>
  <si>
    <t>8793785c-d716-447b-86a3-fa2bad4dc1a6</t>
  </si>
  <si>
    <t>Trik Membuat Software BOT dengan Visual Basic.Net</t>
  </si>
  <si>
    <t>Ir. Hartoto</t>
  </si>
  <si>
    <t>978-979-29-5305-3</t>
  </si>
  <si>
    <t>978-979-29-8561-0</t>
  </si>
  <si>
    <t>&lt;p&gt;SINOPSIS&lt;br /&gt;
 &lt;br /&gt;
 Beriklan untuk bisnis online dengan gratis di Facebook bisa dilakukan dengan posting iklan di grup-grup Facebook.&lt;br /&gt;
 &lt;br /&gt;
 Buku Trik Membuat Software BOT dengan Visual Basic.Net ini mengajarkan kepada Andacara membuat software yang bisa melakukan posting iklan otomatis ke grup-grupFacebook step by step.&amp;nbsp;&lt;br /&gt;
 &lt;br /&gt;
 Di buku ini Anda akan belajar dasar-dasar Visual Basic. Setelah Andamenguasai dasar nya, Anda juga akan belajar dasar pemrograman Web HTML. Setelah itu, Anda akan memadukan keduanya untuk diaplikasikan pada pembuatan software posting iklan otomatis ke grup-grup Facebook.&lt;br /&gt;
 Setelah mengetahui dasar pembuatan software BOT posting iklan otomatis di Facebook ini, Anda juga dapat mengaplikasikannya ke media sosial lainnya, seperti Twitter.&lt;/p&gt;</t>
  </si>
  <si>
    <t>5cb8b3c6-46f3-4e1f-bdb0-82543bbd707d</t>
  </si>
  <si>
    <t>Jurus Jitu Budi Daya Burung Walet</t>
  </si>
  <si>
    <t>Drh. Whiendrata H.S., Sp. W.</t>
  </si>
  <si>
    <t>978-979-29-2419-0</t>
  </si>
  <si>
    <t>978-979-29-8604-4</t>
  </si>
  <si>
    <t>&lt;p&gt;&lt;strong&gt;Sinopsis&lt;/strong&gt;&lt;/p&gt;
 &lt;p&gt;Jurus Jitu Budi Daya Burung Walet&lt;/p&gt;
 &lt;p&gt;Banyak orang berbondong- bondong mengincar untuk berinvestasi membuat kandang burung walet. Dimana telah terbukti keberhasilannya sehingga sebagian besar orang berminat membangun kandang burung walet mulai awal dari nol di suatu daerah. Beberapa orang telah mencoba namun ada yang gagal. Dan beberapa orang lainnya takut untuk mencoba, karena mereka tidak mengetahui banyak tentang walet. Sebaliknya banyak kejadian para penduduk di daerah terpencil kadang-kadang mendadak rumahnya dihuni oleh burung walet, sehingga banyak penduduk yang bingung mau diapakan. Hal ini dikarenakan semuanya kurang informatif, tidak tahu mau diapakan dan tidak tahu cara mengelolanya. serta tidak mengerti bahwa itu juga akan menghasilkan uang.&lt;/p&gt;
 &lt;p&gt;Pada prinsipnya untuk mempelajari budidaya walet sangat mudah asal mengetahui Know How-nya. Buku ini disusun secara popular, sehingga mudah dipahami oleh semua orang, karena anda akan dijelaskan dari nol dengan sangat detail dan lengkap hingga anda menguasai ternak dan budidaya walet dan menghasilkan banyak sarang burung walet. Sehingga anda yang tidak tahu walet sekali pun akan dapat menguasai. Disini juga disajikan secara gamblang, perkembangan Metoda Budidaya burung walet dari tahun ke tahun sehingga pemilik Kandang burung walet akan lebih intensif dan produktif dalam menghasilkan Sarang burung waletnya.&lt;/p&gt;
 &lt;p&gt;Salah satu cara tercepat dan termudah adalah anda belajar langsung dari ahli yang telah berpengalaman dalam Bidang perwaletan di Indonesia dan Asia. Karena anda akan sangat menghemat uang dan waktu anda dari mencoba-coba dan gagal. Jadi, Ini benar - benar adalah kesempatan mencetak uang untuk anda dari bisnis walet!&lt;/p&gt;</t>
  </si>
  <si>
    <t>989c3676-cdb1-431b-95e7-43b485733333</t>
  </si>
  <si>
    <t>Humor Ala Pedagang</t>
  </si>
  <si>
    <t>978-979-29-1594-5</t>
  </si>
  <si>
    <t>978-979-29-9792-7</t>
  </si>
  <si>
    <t>&lt;p&gt;Humor Ala Pedagang: Target Fulus, Cara Halus, &amp;amp; Akal Bulus&lt;/p&gt;
 &lt;p&gt;Seorang penjual sepeda mencoba membujuk seorang petani untuk membeli sepedanya. Bagaimana, Pak? Apa tidak berminat membeli sepeda saya? tanya penjual sepeda kepada petani.&lt;/p&gt;
 &lt;p&gt;Daripada buat beli sepeda, lebih baik uangku aku belikan sapi,kata petani.&lt;/p&gt;
 &lt;p&gt;Coba Bapak pikir. Bukankah akan terlihat bodoh jika Bapak bepergian dengan menaiki seekor sapi kata penjual sepeda.&lt;/p&gt;
 &lt;p&gt;Coba kamu pikir juga. Bukankah akan jauh lebih terlihat bodoh jika orang melihatku memerah sepeda kata petani dengan geram.&lt;/p&gt;
 &lt;p&gt;Seribu satu akal, rayuan halus (plus nekad), sedikit akal-bulus dan sebagainya. Semangat, daya tahan hidup, pantang menyerah (muka tembok), dan siasat hidup tergambar jelas pada buku Humor ala Pedagang ini. Itulah seninya berjualan.Termasuk juga dari kebiasaan, kelucuannya, kekonyolannya, bahkan perilaku buruknya yang seringkali berprinsip asal untung tanpa mempertimbangkan etika.&lt;/p&gt;</t>
  </si>
  <si>
    <t>3439c4f0-587d-43cb-a282-db361d014907</t>
  </si>
  <si>
    <t>Trik Kilat Optimasi SEO</t>
  </si>
  <si>
    <t>978-979-29-5307-7</t>
  </si>
  <si>
    <t>978-979-29-8558-0</t>
  </si>
  <si>
    <t>&lt;p&gt;Popularitas dapat digunakan untuk branding, meningkatkan visibility, karier, bisnis online, serta meningkatkan factor trust, para pebisnis online, selebriti, perusahaan, atau social media specialist akan mendapatkan manfaat ekstra dari serangkaian trik pada buku Trik kilat optimasi SEO.&lt;/p&gt;</t>
  </si>
  <si>
    <t>197ebeb5-3cf4-49e5-9ed2-12fc5d1107d2</t>
  </si>
  <si>
    <t>Humor Dahsyat untuk Pembicara</t>
  </si>
  <si>
    <t>Vincent Nugroho</t>
  </si>
  <si>
    <t>978-979-29-0400-0</t>
  </si>
  <si>
    <t>978-979-29-9793-4</t>
  </si>
  <si>
    <t>&lt;p&gt;Seorang manager sedang melakukan wawancara kerja dengan wawan, seorang pelamar. Sang manajer heran karena Wawan meminta gaji awal yang begitu tinggi.&lt;br /&gt;
 &lt;br /&gt;
 Tanya sang manajer, &amp;quot;Kamu berum punya pengalaman kerja, tapi kenapa kamu minta gaji yang sangat besar?&amp;quot;&lt;br /&gt;
 Jawab Wawan,&amp;quot;Justu ituPak, pekerjaan saya jadi sangat berat karena saya tidak tahu apa-apa.&amp;quot;&lt;br /&gt;
 &lt;br /&gt;
 Lebih baik banyak bertanya kepada mereka yang lebih ahli daripada melakukan kesalahan bodoh yang harus dibayar mahal. Itulah pesan yang hendak disampaikan oleh cerita humor diatas. Akan ada lebih banyak lagi humor dalam buku ini yang bisa membuat Anda tertawa terbahak. Tak hanya itu saja, Anda juga diajak untuk menggali inspirasi dan motivasi dari sisi yang berbeda. Selamat Membaca!&lt;/p&gt;</t>
  </si>
  <si>
    <t>9f007a3a-2da6-4d25-ae7c-ae336acd56db</t>
  </si>
  <si>
    <t>Serial Galeri Eksotika: Bromeliad</t>
  </si>
  <si>
    <t>978-979-29-1497-9</t>
  </si>
  <si>
    <t>978-979-29-8943-4</t>
  </si>
  <si>
    <t>&lt;p&gt;Keindahan bromeliad mendorong banyak penggemar tanaman hias untuk memeliharanya.Keragaman bentuk dan warna daun serta penampilan eksotis bungabromeliad menjadi daya pikatnya.&lt;/p&gt;
 &lt;p&gt;Bromeliad merupakan jenis tanaman hias yang tidak memerlukan perawatan rumit dan dapat tumbuh di berbagai kondisi lahan.Bromeliad tidak hanya tumbuh baik di lahan terbuka tetapi juga di dalam ruangan.Kehadiran bromeliad dalam rumah tinggal serta perawatan bromeliad yang relatif mudah dan murah dapat memberikan suasana yang berbeda bagi masyarakat perkotaan yang sibuk.&lt;/p&gt;
 &lt;p&gt;Ingin mengenal lebih dekat tanaman bromeliad?&lt;/p&gt;
 &lt;p&gt;Buku ini menjabarkan berbagai hal panduan memelihara bromeliad,juga membahas cara mengatasi problem pada bromeliad, dan bagaimana melakukan perbanyakan tanaman.Dilengkapi dengan pesona galeri dari jenis-jenis bromeliad yang mengagumkan.&lt;/p&gt;
 &lt;p&gt;Don&amp;#39;t miss it !&lt;/p&gt;</t>
  </si>
  <si>
    <t>548fafe9-e909-4c4e-978c-c505d8a5f4bd</t>
  </si>
  <si>
    <t>Kamus Nomenklatur Zoologi Dan Botani</t>
  </si>
  <si>
    <t>Surawan Matinus Dan R.Sapto Hartono</t>
  </si>
  <si>
    <t>978-979-29-0219-8</t>
  </si>
  <si>
    <t>978-979-29-8608-2</t>
  </si>
  <si>
    <t>Referensi dan Kamus</t>
  </si>
  <si>
    <t>&lt;p&gt;&lt;strong&gt;Sinopsis&lt;/strong&gt;&lt;/p&gt;
 &lt;p&gt;Kita seringkali atau hampir setiap hari tahu kata-kata atau istilah seperti bayam, bawang merah, buaya dan sebagainya. Namun bila kita ditanyai apa nama ilmiah atau nama latinnya tentu kita bingung atau banyak yang tidak tahu. Bahkan istilah nomenklatur (nama ilmiah) dunia hewan (animalia) dan tumbuhan (plantae) dalam Bahasa Latin, banyak terdapat di dalam buku-buku pelajaran Biologi di sekolah, khususnya untuk tingkat SLTP dan SMA. Misalnya nama latin dari burung merpati (columba oenas), buaya (crocodilus parosus), rayap tanah (macrotermus gulvus), dan nama buah atau tumbuhan seperti apel (pyrus malus, bawang merah (allium cepa), bayam merah (amaratus melancholicus).&lt;br /&gt;
 &lt;br /&gt;
 Kadang nama-nama tersebut dicantumkan dalam buku-buku ilmiah tanpa disertai kata Indonesianya, atau sebaliknya. Akibat tidak disertakannya padanan kata Indonesianya atau latinnya ini menjadikan siswa tidak mengenal nama ilmiahnya. Hal ini merupakan kesulitan tersendiri bagi para siswa maupun guru untuk memahami dan mengenal kata-kata tersebut, apalagi bila mereka ingin memperoleh informasi semacam itu secara cepat dan praktis.&lt;br /&gt;
 &lt;br /&gt;
 Kamus Nomenkaltur Zoologi dan Botani ini berisi kata-kata Latin dan Indonesia nama-nama hewan (animalia) dan tumbuhan (plantae). Kamus tersebut dibagi menjadi dua bagian nomenklatur, yakni Zoologi dan Botani. Masing-masing bagian dipilah menjadi dua subbagian: subbagian Zoologi dalam bahasa Latin &amp;ndash; Indonesia dan subbagian Zoologi dalam bahasa Indonesia &amp;ndash; Latin serta subbagian Botani dalam bahasa Latin &amp;ndash; Indonesia dan subbagian Botani dalam bahasa Indonesia &amp;ndash; Latin.&lt;br /&gt;
 &lt;br /&gt;
 Kamus ini diharapkan dapat mempermudah pencarian kata atau istilah dengan cepat dan tepat baik dalam bahasa Indonesia, bahasa daerah, atau bahasa latinnya. Semoga kamus ini menambah wawasan Anda.&lt;/p&gt;</t>
  </si>
  <si>
    <t>0533bc19-f4c3-4ea3-971d-2e542e1681ce</t>
  </si>
  <si>
    <t>Serial Galeri Eksotika: Puring</t>
  </si>
  <si>
    <t>978-979-29-0445-1</t>
  </si>
  <si>
    <t>978-979-29-8948-9</t>
  </si>
  <si>
    <t>&lt;p&gt;Buku yang membahas dengan lengkap ragam puring yag berdaun aneka warna.Memperkenalkan lebih dari 200 jenis dan dilengkapi dengan foto-foto eksklusif.&lt;/p&gt;
 &lt;p&gt;Selain megupas keragaman puring,buku ini juga membahas cara perawatan,pembudidayaan,sampai ke penanganan gangguan pada puring.&lt;/p&gt;
 &lt;p&gt;Buku yang wajib dimiliki olaeh para penggemar tanaman hias!&lt;/p&gt;</t>
  </si>
  <si>
    <t>fba813a5-6f0d-45d5-af0a-f3f70e5080ff</t>
  </si>
  <si>
    <t>Serial Galeri Eksotika: Tanaman Hias Bernuansa Varigata</t>
  </si>
  <si>
    <t>978-979-29-1209-8</t>
  </si>
  <si>
    <t>978-979-29-8950-2</t>
  </si>
  <si>
    <t>&lt;p&gt;Buku yang sangat berguna bagi para pecinta tanaman hias.Membahas ratusan tanaman hias varigata dan memberikan inspirasi untuk mengoleksi berbagai tanaman yang mempesona.&lt;/p&gt;
 &lt;p&gt;Dilekngkapi dengan foto,nama latin,nama poluler,dan juga nama keluarga.&lt;/p&gt;</t>
  </si>
  <si>
    <t>952a33f4-d4ed-4434-824b-71beb3d3bcdf</t>
  </si>
  <si>
    <t>Panduan Gizi Lengkap Keluarga dan Olahragawan</t>
  </si>
  <si>
    <t>Drs. Djoko Pekik Irianto,M.Kes.</t>
  </si>
  <si>
    <t>979-763-634-8</t>
  </si>
  <si>
    <t>978-979-29-8709-6</t>
  </si>
  <si>
    <t>&lt;p&gt;Kita sering salahkaprah dalam menyikapi masalah gizi. Kecukupan gizi tidak identik dengan kuantitas makanan. yang masuk ke dalam tubuh kita. Komposisi makanan yang tepat jauh lebih penting dari pada jumlah yang kita makan. Gizi yang memadai akan sangat menunjang aktivitas yang kita lakukan.&lt;br /&gt;
 Buku ini berbicara banyak mengenai masalah gizi dan peranannya dalam tubuh manusia. Hal menarik lainnya misalnya adalah pengukuran kalori yang dibutuhkan, pemeriksaan status gizi serta metabolisme zat gizi. Rangkaian materi bahasan akan sangat membantu para pembina olahraga, atlet ataupun Anda yang berkeinginan memenuhi kebutuhan gizi keluarga dengan efektif.&lt;/p&gt;</t>
  </si>
  <si>
    <t>d6ecc733-f45f-4d1d-bc2e-c9d0b60712cd</t>
  </si>
  <si>
    <t>Panduan Lengkap Agribisnis Vanili</t>
  </si>
  <si>
    <t>978-979-29-1725-3</t>
  </si>
  <si>
    <t>978-979-29-8727-0</t>
  </si>
  <si>
    <t>&lt;p&gt;Emas Hijau, demikian julukan tanaman merambat ini beberapa tahun yang lampau manakala harganya mencapai 3 juta rupiah per kilogram kering. Berlomba-lomba para pelaku agribisnis menanamnya karena harganya hampir menyamai nilai 100 gram emas. Tetapi bagaimana nasibnya kini?&lt;br /&gt;
 &lt;br /&gt;
 Dakam perhitungan sederhana, lahan seluas 1 ha dapat ditanami 3000 tanaman vanilla. Tiap tanaman, pada tahun ke-4 minimal mampu menghasilkan 2 kilogram buah vanilla basah. Berarti produk yang diperoleh lebih kurang 6000 kilogram. Setelah dikeringkan maka dapat diperoleh 1 ton vanilla kering siap jual. Harga vanilla kering saat ini minimal 25 US dollar per Kg. Artinya sekitar 25 ribu US Dollar atau hampir Rp. 250.000.000,-&lt;br /&gt;
 &lt;br /&gt;
 Tanaman vanilla tetaplah si Emas Hijau! Pendapatan kotor yang rutin dapat diperoleh setiap tahun adalah 250 juta rupiah atau sekitar Rp. 20 juta per bulan! Nilai ini akan lebih tinggi lagi karena harga vanilla di pasar internasional cenderung naik.&lt;/p&gt;</t>
  </si>
  <si>
    <t>9817148f-8e69-48a4-9893-facaf2ba4836</t>
  </si>
  <si>
    <t>Panduan Lengkap Belajar CorelDRAW X8</t>
  </si>
  <si>
    <t>978-979-29-6806-4</t>
  </si>
  <si>
    <t>978-979-29-8740-9</t>
  </si>
  <si>
    <t>&lt;p&gt;CorelDRAW X8 merupakan software untuk membuat desain grafis yang sangat populer dan sudah diakui kecanggihannya. Kelengkapan fasilitas dan kemampuannya yang luar biasa dalam membuat suatu desain menjadikan software ini banyak dipakai oleh para Desainer Grafis.&lt;br /&gt;
 Dalam setiap pokok bahasan, penulis berusaha mengulas berbagai fasilitas yang dijumpai dalam CorelDRAW X8, dan membahas tentang pembuatan objek, memodifikasi, sampai mewarnai objek, dan lain-lain.&lt;br /&gt;
 Selain itu, buku ini menyajikan beberapa contoh aplikasi yang dapat digunakan sebagai bahan latihan untuk lebih memudahkan pembaca dalam memahami isi dari setiap pokok bahasannya. Buku ini sangat cocok dipakai dan dimiliki sebagai buku panduan belajar CorelDRAW X8 dengan pokok bahasan:&lt;br /&gt;
 &amp;bull; Komponen CorelDRAW X8&lt;br /&gt;
 &amp;bull; Mengelola Toolbox&lt;br /&gt;
 &amp;bull; Mengolah Warna Objek&lt;br /&gt;
 &amp;bull; Mengolah Teks&lt;br /&gt;
 &amp;bull; Mengolah Efek pada Objek&lt;br /&gt;
 &amp;bull; Memodifikasi Objek&lt;br /&gt;
 &amp;bull; Mengelola Efek Bitmap&lt;br /&gt;
 &amp;bull; Membuat Desain Flash Disk&lt;br /&gt;
 &amp;bull; Proses Mencetak Desain&lt;/p&gt;</t>
  </si>
  <si>
    <t>7dbf5fd1-02ee-4138-8d64-676bf366e281</t>
  </si>
  <si>
    <t>Seutas Ganal</t>
  </si>
  <si>
    <t>Yolla Miranda</t>
  </si>
  <si>
    <t>978-979-29-1309-5</t>
  </si>
  <si>
    <t>978-979-29-8960-1</t>
  </si>
  <si>
    <t>&lt;p&gt;Ketika seutas benang berbicara, membuka kartu mengenai kehidupannya.&lt;br /&gt;
 Kisah bagaimana manusia memperlakukan dirinya. Sampai suatu ketika ia&lt;br /&gt;
 bertemu si lumpur yang ternyata memiliki cerita yang serupa dengan dirinya.&lt;br /&gt;
 Kemudian mereka bersatu membentuk suatu ikatan yang tak bisa lagi&lt;br /&gt;
 dipisahkan.&lt;br /&gt;
 Namun, sejatinya tidak. Si benang merasa dipermainkan si lumpur. Hingga&lt;br /&gt;
 pada satu titik, mereka merasa perlu membuat satu janji. Demi menguji janji itu,&lt;br /&gt;
 mereka harus menghadap hiruk pikuk keserakahan manusia.&lt;/p&gt;
 &lt;p&gt;Seutas Ganal adalah kumpulan cerpen yang ditulis oleh jari-jari muda Yolla Miranda yang masih duduk di bangku kelas 3 SMP.Jangan pandang remeh pemikiran remaja satu inisebelum membaca buku pertamanya ini.Karena, ia bercerita tentang banyak hal yang tabu bagi remaja seusianya. Betapa tidak,kumpulan cerpen ini merangkul isu global macam sengketa yang terjadi di balik tradisi rambu solok, mengapa senja perlu disimpan di dalam stoples, mempertanyakan siapa pemilik bumi, siapa yang wajib memiliki tari jaipong,dan masih banyak cerita mencengangkan lainnya.&lt;/p&gt;</t>
  </si>
  <si>
    <t>01222c31-7446-46b5-96af-38d0fb4d809e</t>
  </si>
  <si>
    <t>Panduan Lengkap Bisnis dan Budi Daya Ikan Gabus</t>
  </si>
  <si>
    <t>978-979-29-3018-4</t>
  </si>
  <si>
    <t>978-979-29-8742-3</t>
  </si>
  <si>
    <t>&lt;p&gt;Gabus adalah ikan air tawar yang sejak lama dikenal sebagai ikan konsumsi yang cukup penting. Selain menjadi ikan konsumsi, ikan gabus juga dikenal sebagai ikan hias. Di samping itu, ikan gabus juga dapat diolah menjadi obat dan makanan kesehatan. Karena itu, ikan gabus yang dulunya dikenal sebagai ikan menjijikkan karena tampilannya yang mirip ular dan hidup di rawa-rawa atau saluran air ini &amp;quot;naik kelas&amp;quot; menjadi ikan ekonomis.&lt;br /&gt;
 Di Sumatera Selatan, selain merupakan ikan kconsumsi langsung yang penting, ikan gabus juga digunakan sebagai bahan baku pembuatan pempek. lkan gabus mempunyai ciri khusus, yaitu dapat dengan mudah bercampur dengan tepung sagu dan tidak berminyak. lkan gabus memiliki kandungan protein dan albumin yang tinggi, yaitu 70% protein dan 21% albumin. lkan gabus juga mengandung asam amino yang lengkap, serta mikronutrien zink, selenium, dan iron. Kandungan lain dalam ikan gabus adalah alisin, alil sulfida, dan furostanol glikosida. Semua kandungan tersebut membuat ikan gabus cocok dikonsumsi oleh pasien luka bakar, pasien pascaoperasi, atau orang yang dalam masa penyembuhan, orang tua yang fungsi organnya mulai menurun, maupun anak-anak yang mengalami malnutrisi. Oleh karena itu, ikan gabus menjadi ikan ekonomis yang sangat prospektif.&lt;br /&gt;
 lkan gabus juga merupakan ikan yang dapat dipelihara di berbagai lingkungan perairan dan wadah, termasuk dapat dipelihara di lahan sennpit dan minim air.&lt;/p&gt;</t>
  </si>
  <si>
    <t>c01c5731-cef0-4ff4-93d4-e70dcf96535e</t>
  </si>
  <si>
    <t>Shattered Trident</t>
  </si>
  <si>
    <t>Larry Bond</t>
  </si>
  <si>
    <t>978-979-29-5027-4</t>
  </si>
  <si>
    <t>978-979-29-8962-5</t>
  </si>
  <si>
    <t>&lt;p&gt;20 Pembeli Pertama di bulan Juli langsung mendapatkan Free 1 Novel Fiksi. Pilih Sendiri Novelnya, yaitu : 1. White Tiger 2. The Shack 3. Missed Call Me, Miss U 4. Karier ato Cinta 5. To Love You Shattered Trident by Larry Bond Saat tertinggal jauh dari kapal selam nuklir Cina, Jerry Mitchell, Kapten USS North Dakota, terkejut melihat kapal perang Cina menorpedo kapal dagang Vietnam. Tindakan agresi yang terang-terangan ini memulai sebuah perang terbuka. AS terkejut dan dengan cepat, segera melibatkan semua negara di Pasifik Barat. Negara-negara yang terikat bersama dalam Aliansi Pesisir ini memulai kampanye kapal selam rahasia. Tujuannya adalah melumpuhkan ekonomi China sebelum China mewujudkan rencananya sendiri, yaitu mendominasi wilayah Laut Cina Selatan dan Pasifik. Segala upaya diplomatis yang telah dilakukan Presiden AS sia-sia. Krisis diplomatis terjadi. Mitchell, Kapten kapal selam USS North Dakota diperintahkan untuk mengganggu serangan dari kedua belah pihak. Cina dan Aliansi Pesisir, keduanya terus meningkatkan serangannya hingga mendekati titik kritis yang sangat berbahaya bagi dunia. Para awak USS North Dakota begitu terjebak di situasi yang sangat berbahaya dan hanya bisa berharap situasi dapat diselesaikan secara diplomatik sebelum seluruh dunia terbakar. Apakah kapal selam USS North Dakota dapat menjalankan misi mereka sebelum menjadi saksi sebuah bencana dahsyat dunia, yaitu terpuruknya ekonomi dunia dan bencana nuklir?&lt;/p&gt;</t>
  </si>
  <si>
    <t>02c4c618-36d4-4e97-b63d-4319d889f35d</t>
  </si>
  <si>
    <t>Seri Cerita Binatang: Keta Si Cheetah</t>
  </si>
  <si>
    <t>Fitri Indra Harjanti &amp; Indra Bayu</t>
  </si>
  <si>
    <t>978-979-29-1495-5</t>
  </si>
  <si>
    <t>978-979-29-9795-8</t>
  </si>
  <si>
    <t>&lt;p&gt;Keta si Cheetah sangat suka berlari kencang. Baginya hal yang paling menyenangkan hanyalah berlari kencang. Ia merasa bangga dengan&amp;nbsp; kemampuannya berlari dan rnenyombongkan diri bahwa tidak ada satupun binatang di hutan yang bisa menandinginya. Suatu kali saat ia berlari, ia terjatuh dan kakinya terkilir. Selama beberapa hari, Keta si Cheetah hanya dapat berjalan tertatih-tatih. Tanpa sadar, Keta si Cheetah sampai di pinggir sungai. Tak disangka, di sana ia bertemu dengan teman-teman barunya yang mempunyai hobi dan kesenangan yang berbeda-beda. Ada Daniel si Kuda Nil, ada Billy si Buaya, ada si Jerapah, dan masih banyak lagi. Nah, penasaran kan, siapa saja teman-teman Cheetah itu? Dan apa saja hobi mereka? Apakah mereka lebih hebat dari Keta si Cheetah? Ayo cari tahu tentang mereka di buku Seri Cerita Binatang: Keta&amp;nbsp;si Cheetah ini. Selamat membaca.&lt;/p&gt;</t>
  </si>
  <si>
    <t>175f3a65-2d0f-4492-a7ff-5942d2cd6cc3</t>
  </si>
  <si>
    <t>Short Cycle Selling Mengalahkan Para Pesaing Anda dalam Perlombaan Penjualan</t>
  </si>
  <si>
    <t>Jim Kasper</t>
  </si>
  <si>
    <t>979-731-144-9</t>
  </si>
  <si>
    <t>978-979-29-8969-4</t>
  </si>
  <si>
    <t>&lt;p&gt;STRATEGI UNTUK MEMENDEKKAN DAN MENGENDALIKAN TIAP TAHAP DALAM PROSES PENJUALAN&amp;nbsp;&lt;br /&gt;
 &lt;br /&gt;
 &amp;quot;Di dunia yang menyusut dengan cepat ini, para penjual tidak bisa lagi memiliki metode penjualan sama seperti pendahulu mereka. Buku ini menunjukkan kepada Anda bagaimana memendekkan siklus penjualan, mempersingkat waktu, dan memanfaatkan teknologi untuk keberhasilan Anda dan perusahaan Anda.&amp;quot; - Gerard Gschwandtner, Pendiri dan Penerbit Selling Power -&amp;nbsp;&lt;br /&gt;
 &lt;br /&gt;
 Memperoleh rekening lebih banyak; Mempercepat penutupan penjualan; Mencapai target penjualan tertinggi; Memperoleh penghasilan lebih banyak; Memperoleh volume penjualan lebih besar&amp;nbsp;&lt;br /&gt;
 &lt;br /&gt;
 Sebagai seorang penjual yang dikejar waktu, apakah Anda menghabiskan banyak waktu untuk mencoba mengidentifikasi, menelusuri, dan menetapkan waktu siklus penjualan Anda? Short Cycle Selling (Siklus Penjualan Pendek) menunjukkan Anda bagaimana memperoleh kembali waktu yang terbuang dan secara dramatis meningkatkan hasil Anda dengan fokus pada satu-satunya tujuan yang harus Anda miliki untuk setiap tahap siklus penjualan, yaitu memendekkannya!&amp;nbsp;&lt;br /&gt;
 &lt;br /&gt;
 Buku ini adalah buku pertama yang membahas teknik-teknik yang telah terbukti mempersingkat waktu mulai dari prospecting (mencari bakal calon) hingga penutupan penjualan. Short Cycle Selling mengkombinasikan penjualan tatap muka terbaik dengan e-technology dalam satu paket.&amp;nbsp;&lt;br /&gt;
 &lt;br /&gt;
 Pokok-pokok Bahasan:&lt;br /&gt;
 Identifikasikan Siklus Penjualan Anda: Memahami Jalannya Kompetisi.&lt;br /&gt;
 Amati JalannyaPersaingan: Kapan dan Di Mana Melakukan Tindakan&lt;br /&gt;
 Targetkan Penjualan: Rencanakan Perlombaan Penjualan Anda&lt;br /&gt;
 Dapatkan Bisnis Baru dengan Lebih Cepat: Bersaing Menjadi Yang Tercepat&lt;br /&gt;
 A.R.E.B.A.!: Jalan Tercepat Membuat Kesepakatan Pertama Kali Tujuan Penyingkatan: Kunci Sukses Memenangkan Persaingan Penjualan&lt;br /&gt;
 Biarkan Pelanggan Memberitahu Anda Cara Untuk Menang: Ini Memang Tugasnya!&lt;br /&gt;
 Keakraban Menghasilkan Pemenang Perlombaan Penjualan.&lt;br /&gt;
 Memendekkan Siklus Penjualan Anda&lt;br /&gt;
 Persingkat Negosiasi Penjualan Anda&lt;br /&gt;
 Singkirkan Faktor Penghambat&lt;br /&gt;
 Penutupan S.A.F.E: Ini Berarti Anda Menang&lt;br /&gt;
 Siapa Cepat, Dia Dapat&lt;br /&gt;
 Teknologi Penjualan dan Otomatisasi&lt;br /&gt;
 Pemasaran Akan Membantui Menyelesaikan Tugas Anda Pertama Kali&lt;br /&gt;
 Asahlah Mental Pertandingan Anda&lt;br /&gt;
 Peraturan Perlombaan Penjualan yang Menjamin Keberhasilan Siklus Pendek Penjualan Anda.&lt;/p&gt;</t>
  </si>
  <si>
    <t>91b18e2b-5223-4967-a97d-8aadd967cd58</t>
  </si>
  <si>
    <t>Seri Cerita Binatang: Tito Tikus Terbang</t>
  </si>
  <si>
    <t>Fitri Indra Harjanti dan Indra Bayu</t>
  </si>
  <si>
    <t>978-979-29-1494-8</t>
  </si>
  <si>
    <t>978-979-29-9796-5</t>
  </si>
  <si>
    <t>&lt;p&gt;Tito Tikus adalah seorang tikus kecil yang baik hati dan rajin. Tito Tikus mempunyai teman bermain bernama Toto Tikus. Pada suatu malam, ketika Tito Tikus sedang memandangi bintang-bintang di langit, Kaka Kalong melintas di depannya. &amp;quot;Oh, senangnya bisa terbang,&amp;quot; kata Tito Tikus. Impian itu melekat di benak Tito. Dapatkah seekor tikus terbang? Dapatkah Tito Tikus menggapai impiannya? Penasaran? Temukan jawabannya dalam buku Seri Cerita Binatang: Tito Tikus Terbang ini. Selamat membaca.&lt;/p&gt;</t>
  </si>
  <si>
    <t>65d939f2-f2f7-48b7-a7ff-c336061fe10f</t>
  </si>
  <si>
    <t>Panduan Lengkap Olahraga Bagi Wanita Hamil dan Menyusui</t>
  </si>
  <si>
    <t>978-979-29-1380-4</t>
  </si>
  <si>
    <t>978-979-29-8746-1</t>
  </si>
  <si>
    <t>&lt;p&gt;Pada saat hamil, wanita memang dianjurkan untuk banyak beristirahat dan tidak melakukan pekerjaan berat. Namun, hamil bukan berarti harus selalu berdiam diri. Apabila sang ibu terlalu banyak berdiam diri dan istirahat, bukannya akan memperlancar kelahiran, justru mempersulit kelahiran. Kondisi wanita hamil memang berbeda dari wanita yang tidak hamil karena tubuhnya cenderung lemah dan keseimbangannya berkurang. Oleh sebab itu, wanita hamil dituntut bisa memilih olahraga yang tepat.&lt;br /&gt;
 &lt;br /&gt;
 Apakah olahraga yang tepat bagi wanita hamil? Semua itu akan dibahas satu persatu dalam buku ini. Selain membantu memilih olahraga yang tepat bagi wanita hamil, buku ini memberikan panduan bagi sang ibu dalam melakukan olahraga tersebut bagaimana mengatur porsi olahraga dan mengenal apa saja yang tidak boleh dilakukan saat melakukan olahraga tersebut. Buku ini juga membahas sejumlah olahraga yang tidak boleh dilakukan oleh wanita hamil. Dengan memilih dan menjalankan olahraga yang tepat, kelahiran sang buah hati diharapkan lancar dan bayi sehat yang didambakan keluarga akan didapatkan.&lt;br /&gt;
 &lt;br /&gt;
 Setelah melahirkan, mungkin saja tubuh sang ibu menjadi melar dan tidak enak dilihat. Menurut pakar kesehatan, menurunkan berat badan akibat kehamilan dinilai sangat penting. Jika tidak, hal ini bisa menyebabkan kelebihan berat badan dan obesitas dalam waktu 15&amp;ndash;20 tahun ke depan. Tak layak bila ibu menyalahkan aktivitas menyusui yang sangat mulia itu sebagai penyebabnya. Menyusui ternyata mampu membantu ibu menurunkan berat badan agar kembali seperti semula. Bila ingin tubuh kembali normal, langsing seperti sebelum hamil, sang ibu dianjurkan melakukan sejumlah olahraga dan mengatur asupan makanan dengan baik. Tidak hanya itu memperbaiki gaya hidup sangat diperlukan sebagai pendukung. Semuanya akan dipaparkan pada buku ini. Kembali langsing setelah melahirkan pun kini bukan lagi impian. Selamat membaca.&lt;/p&gt;</t>
  </si>
  <si>
    <t>bb06de84-1e61-41e5-8bc1-e2c0590c9d2d</t>
  </si>
  <si>
    <t>Kecakapan Berprofesi dan Berbisnis (Etika Profesi dan Bisnis)</t>
  </si>
  <si>
    <t>Anto Purwo Santoso</t>
  </si>
  <si>
    <t>978-979-29-3023-8</t>
  </si>
  <si>
    <t>978-979-29-9798-9</t>
  </si>
  <si>
    <t>&lt;p&gt;Buku ini merupakan buku ajar untuk bahan pembelajaran mata kuliah Kecakapan Berprofesi dan Berbisnis (Etika Profesi dan Bisnis) yang merupakan salah satu dari rangkaian Seri Character Building. Dengan wacana yang terdapat di dalamnya, buku ini juga dimaksudkan sebagai penggugah para mahasiswa sebagai calon pelaku profesi maupun bisnis untuk kembali pada rel&amp;nbsp;dasar kehidupan, yaitu moralitas. Baik dalam berprofesi maupun&amp;nbsp; berbisnis yang dituntut untuk senantiasa berbuat etis yang baik sesuai tuntutan hati nuraninya. Sebab pelaksanaan profesi dan bisnisnya tersebut tidak hanya untuk kepentingan jangka pendek tetapi harus diyakini juga berdampak untuk kehidupan jangka panjangnya.&lt;/p&gt;</t>
  </si>
  <si>
    <t>8a3e88a9-bd3e-4541-b363-596f9c89e60e</t>
  </si>
  <si>
    <t>Shortcut To Be T-Shirt Designer: 101 Kreasi Desain Realistik Distro</t>
  </si>
  <si>
    <t>Muzammil Sanusi</t>
  </si>
  <si>
    <t>978-979-29-0597-7</t>
  </si>
  <si>
    <t>978-979-29-8971-7</t>
  </si>
  <si>
    <t>&lt;p&gt;Buku adalah sebuah buku yang mengajarkan teknik dan trik dalam mendesain aneka model kaos. Buku ini menjadikan Anda sebagai seorang desainer modern, dimana mengajarkan pengoperasian AutoCAD dan Photoshop CS Desain Distro dengan tingkat realistik terbaik. Ini merupakan kreatifitas seni yang sangat menantang dimana model-model dibuat dalam bentuk 3D sempurna hingga kreasi tulisan 3D. Mengajarkan teknik rendering dengan menampilkan bahan material asli pada desain model sehingga tampilan yang dihasilkan adalah bentuk asli dari model kaos yang nyata. Sebagian besar desain di dalam buku ini dapat dengan mudah diproduksi karena desain dibuat texture warna tidak tercampur. Buku ini dapat digunakan untuk Autocad 2004 - 2008 da semua&amp;nbsp; versi Adobe Photoshop. Untuk rendering hanya dapat ditampilkan pada versi Autocad 2004 - 2006&lt;br /&gt;
 &lt;br /&gt;
 Secara umum pembahasan buku ini meliputi :&lt;br /&gt;
 &lt;br /&gt;
 Seputar Autocad&lt;br /&gt;
 Drawing dan editing 2D dan 3D&lt;br /&gt;
 Rancangan dan desain produksi distro 2D&lt;br /&gt;
 Rancangan dan desain produksi distro 3D&lt;br /&gt;
 Menu dan tools Adobe photoshop CS&lt;br /&gt;
 Memodifikasi gambar dan logo dengan Adobe photoshop CS&lt;br /&gt;
 101 kreasi dstro&amp;nbsp;&lt;/p&gt;</t>
  </si>
  <si>
    <t>a0707918-c640-41e2-85e0-f0e8132ca8b0</t>
  </si>
  <si>
    <t>Berani Hutang Berani Sukses</t>
  </si>
  <si>
    <t>978-979-29-0551-9</t>
  </si>
  <si>
    <t>978-979-29-8748-5</t>
  </si>
  <si>
    <t>22.7 MB</t>
  </si>
  <si>
    <t>&lt;p&gt;Cicilan kredit memang tetap. Penghasilan juga tetap. Namun, biaya hidup terus bertambah seiring faktor inflasi. Sekarang mungkin kita bisa menyisihkan 40% dari penghasilan, namun bulan depan ternyata sudah tak mampu lagi.&lt;br /&gt;
 Buku ini ditulis untuk memandu Anda memanajemen hutang dengan memperhitungkan semua faktor secermat mungkin, lengkap dengan perancangan rencana keuangan pembayaran hutang beberapa tahun mendatang. Dijelaskan pula bagaimana hutang justru dapat membuat seseorang menjadi makin kaya.&lt;/p&gt;</t>
  </si>
  <si>
    <t>05077b7f-e88f-47b1-bf17-a092951d250e</t>
  </si>
  <si>
    <t>Seri Green Kids: Menyelamatkan Bumi</t>
  </si>
  <si>
    <t>Cathlyn</t>
  </si>
  <si>
    <t>978-979-29-2746-7</t>
  </si>
  <si>
    <t>978-979-29-9799-6</t>
  </si>
  <si>
    <t>&lt;p&gt;Tahukah kamu bahwa bumu kita ini telah rusak?&lt;br /&gt;
 Wah, benarkah bumi telah rusak? Kalau begitu kita tidak bisa berdiam diri begitu saja. Ayo bantu Eria yang dating dari masa depan. Ditemani Ayu, Danar, dan Meong mari kita perbaiki kembali bumi yang sudah rusak. Namun, ternyata menyelamatkan bumi tidak semudah itu lho.. Banyak pilihan-pilihan sulit yang harus kita ambil. Nah, jangan sampai kalian salah memilih jalan ya!&lt;br /&gt;
 Ayo kita selamatkan bumi !!!&lt;/p&gt;</t>
  </si>
  <si>
    <t>9f013844-55db-4ebd-a827-2add18bf5c5e</t>
  </si>
  <si>
    <t>Siapa Bilang Aku Suka Kamu</t>
  </si>
  <si>
    <t>Margaretha</t>
  </si>
  <si>
    <t>978-979-29-0087-3</t>
  </si>
  <si>
    <t>978-979-29-8973-1</t>
  </si>
  <si>
    <t>&lt;p&gt;Linda menatap keras ungu itu tak percaya. Oh Boy! Mungkinkah Kris yang melakukannya? Rasanya dia tak seromantis ini, deh! Biar begitu, hatinya sangat berbunga-bunga. Selama ini Linda mengagumi Kris, cowok berotak encer yang jago kimia, teman sebangkunya. Sayangnya Kris lebih memilih cewek lain. Betapa pahitnya! Dan sekarang? Kiriman CD film, teddy bear, bunga mawar itu...? Pikiran Linda melayang lagi pada cowok ganteng di kelasnya. Entah takdir atau bukan, Linda berkenalan dengan Frans. Cowok usil plus kocak yang membuat hari-harinya menjadi indah. But, hati Linda telah tertambat pada Kris. Sementara itu kebetulan mengiringi persahabatan Linda dan Frans, Linda juga menyadari kalau sebenarnya ia harus mengaku: Siapa bilang aku suka kamu?? To some one who loves her.&lt;/p&gt;</t>
  </si>
  <si>
    <t>2eeb83ce-5927-4ab8-a0be-7e566d030e5d</t>
  </si>
  <si>
    <t>Seri Hunting Foto Landscape: Keindahan yang Tersembunyi Waduk Cengklik</t>
  </si>
  <si>
    <t>Herumanto Moektijono</t>
  </si>
  <si>
    <t>978-979-29-0181-8</t>
  </si>
  <si>
    <t>978-979-29-9800-9</t>
  </si>
  <si>
    <t>&lt;p&gt;Dibalik susunan batu tahun 30-an yang mengelilinginya, tersembunyi keelokan alam dan kehidupan keseharian Waduk Cengklik yang mempesona.&lt;br /&gt;
 &lt;br /&gt;
 Buku&amp;nbsp;ini tidak hanya mengabadikan keelokan waduk yang terletak di Boyolali, Jawa Tengah, tetapi juga menuntun Anda para fotografer, wisatawan, dan penikmat keindahan alam dengan koordinat-koordinat letak Global Positioning System (GPS) untuk menemukan tempat-tempat istimewa di Waduk Cengklik.&lt;br /&gt;
 &lt;br /&gt;
 Sebagai bagian dari rangkaian&amp;nbsp;buku&amp;nbsp;Seri Hunting Foto, buku ini akan memuaskan dahaga Anda dalam berburu keindahan yang tak terduga di Waduk Cengklik.&lt;/p&gt;</t>
  </si>
  <si>
    <t>b07dada9-d2f7-411e-9226-22e0997cdbd8</t>
  </si>
  <si>
    <t>Seri Kesehatan Tulang dan Sendi: Sembuh dari Nyeri Punggung</t>
  </si>
  <si>
    <t>dr. Tony Setiabudi FRCS Edinburgh (Ortho)</t>
  </si>
  <si>
    <t>978-979-29-5726-6</t>
  </si>
  <si>
    <t>978-979-29-9801-6</t>
  </si>
  <si>
    <t>&lt;p&gt;Kesehatan tulang belakang merupakan hal yang sangat penting untuk diperhatikan. Terkadang, deteksi dini dalam penyakit yang berkaitan dengan tulang belakang dapat membuat proses penyembuhan menjadi lebih optimal dan peluang kesembuhan pun semakin besar. Namun, kenyataannya, banyak orang tidak memahami hal ini.&lt;/p&gt;
 &lt;p&gt;Oleh karena itu dr. Tony Setiobudi ingin membantu masyarakat melalui buku ini untuk mengedukasi mereka tentang pentingnya menjaga kesehatan tulang belakang.&lt;/p&gt;
 &lt;p&gt;Tidak hanya memaparkan segaka jenis penyakit tulang belakang, buku ini juga memaparkan solusi penanganan penyakit tersebut beserta cara mencegahnya.&lt;/p&gt;
 &lt;p&gt;Dengan demikian, diharapkan masyarakat dapat semakin memahami betapa pentingnya menjaga kesehatan tulang belakang yang ternyata memiliki fungsi sangat penting dalam menopang seluruh organ di tubuh kita.&lt;/p&gt;</t>
  </si>
  <si>
    <t>b0d584eb-b792-4b45-a49e-e1216c89ad44</t>
  </si>
  <si>
    <t>Siapa Bilang Bikin Desain Rumah Minimalis 3D Itu Sulit?</t>
  </si>
  <si>
    <t>Anditya (DreamArch Animation)</t>
  </si>
  <si>
    <t>978-979-29-1258-6</t>
  </si>
  <si>
    <t>978-979-29-8976-2</t>
  </si>
  <si>
    <t>&lt;p&gt;Rumah dengan desain Minimalis merupakan trend dalam dunia properti tanah air. Buku ini berusaha hadir untuk memberikan jawaban bagi mereka yang ingin mengetahui bagaimana cara merancang dan membangun rumah minimalis dalam bentuk 3 dimensi dengan cepat dan mudah.&lt;/p&gt;
 &lt;p&gt;&lt;br /&gt;
 Selama ini banyak orang belum tahu bagaimana cara membangun rumah minimalis langsung dalam bentuk 3 dimensi. Biasanya membangun bentuk minimalis secara 3D sangat sulit dilakukan dan membutuhkan waktu yang lama.&amp;nbsp; Dengan menggunakan program ArchiCAD 11 pembaca akan dibantu mewujudkan mimpi mereka membuat desain rumah minimalis langsung dalam bentuk 3D secara cepat dan mudah.&lt;/p&gt;
 &lt;p&gt;&lt;br /&gt;
 Dengan&amp;nbsp; slogan &amp;ldquo; a Virtual Building Solution&amp;rdquo;, ArchiCAD 11 menawarkan metode baru membangun desain rumah/gedung minimalis Anda. Tidak hanya hasil yang memikat, cepat dan akurat yang disuguhkan, namun Anda akan bekerja dengan cara yang lebih simple, fun dan easy.&amp;nbsp;&lt;/p&gt;
 &lt;p&gt;&lt;br /&gt;
 Setelah membaca buku ini, Anda akan terkejut menyadari betapa cepat dan mudahnya membuat rumah minimalis 3D dengan hasil yang menakjubkan dan memesona. Tidak serumit yang dibayangkan sebelumnya, dan dijamin setelah membaca buku ini pembaca akan bisa membuat rumah minimalis 3 dimensi mereka sendiri.&lt;/p&gt;
 &lt;p&gt;&lt;strong&gt;Selamat membaca!&lt;/strong&gt;&lt;/p&gt;</t>
  </si>
  <si>
    <t>34469c7b-2c9c-4361-a590-8f5ec2462a9f</t>
  </si>
  <si>
    <t>Siapa Bilang Buka Usaha Itu Susah - Aspek Teknis Bisnis</t>
  </si>
  <si>
    <t>978-979-29-0707-0</t>
  </si>
  <si>
    <t>978-979-29-8977-9</t>
  </si>
  <si>
    <t>&lt;p&gt;&amp;ldquo;Datanglah ke media massa lokal, misalnya koran Kedaulatan Rakyat untuk koran lokal Yogya, kemudian pasanglah iklan lowongan kerja di sana. Tujuannya mencari karyawan berpengalaman yang bisa membantu Anda mewujudkan bisnis. Formatnya bebas, asal ada: (1) Kejelasan posisi / jabatan, (2) Kejelasan skill yang dibutuhkan, (3) Cara melamar, (4) Alamat kita untuk dihubungi atau nomor SMS apabila calon pelamar ingin minta informasi lebih dulu.&amp;rdquo;&lt;br /&gt;
 &lt;br /&gt;
 Buku ini membahas nyaris 100% aspek teknis bisnis yang bisa langsung dipraktikkan. Buku ini ditujukan untuk praktik langsung di lapangan. Hampir tidak ada teoritis, motivasi, atau basa-basi dalam buku ini. Perhitungan buku ini bisa dipahami hanya dengan bermodalkan kertas coret-coret, pensil dan sebuah kalkulator, sehingga siapa saja pasti bisa memahaminya.&lt;br /&gt;
 &lt;br /&gt;
 Didukung layanan support purna-jual lewat berbagai Tips, FAQs, Contoh Kasus Nyata di website, ditulis langsung oleh praktisi bisnis dan bukan akademisi, setelah membaca buku ini pembaca dijamin pasti sudah jadi pengusaha.&lt;/p&gt;</t>
  </si>
  <si>
    <t>fb72b342-921d-4318-885a-38e5d0b85bc1</t>
  </si>
  <si>
    <t>Seri Ketrampilan Praktis: Menjual Tanpa Hambatan</t>
  </si>
  <si>
    <t>Andrias Harefa</t>
  </si>
  <si>
    <t>979-731-086-8</t>
  </si>
  <si>
    <t>978-979-29-9803-0</t>
  </si>
  <si>
    <t>&lt;p&gt;Petunjuk-petunjuk praktis menjual tanpa hambatan akan membantu Anda mendapatkan jawaban tepat terhadap sepuluh pertanyaan yang selalu diajukan oleh prospek terhadap wiraniaga yaitu:&lt;br /&gt;
 Siapakah orang itu?&lt;br /&gt;
 Apakah saya perlu berminat pada produk dan jasa yang ditawarkannya?&lt;br /&gt;
 Apa keunggulan dan kelebihan produk ini?&lt;br /&gt;
 Apakah harganya wajar?&lt;br /&gt;
 Cocokkah dengan kebutuhan dan keinginan saya?&lt;br /&gt;
 Siapa saja yang telah menggunakannya selama ini?&lt;br /&gt;
 Jujurkah wiraniaga ini pada saya?&lt;br /&gt;
 Apakah perusahaannya bonafid?&lt;br /&gt;
 Benarkah ia sumber terbaik?&lt;br /&gt;
 Apakah perlu diputuskan sekarang?&lt;br /&gt;
 &lt;br /&gt;
 Semua pertanyaan itu telah dijawab tuntas di buku ini dengan gaya yang lugas dan komunikatif&lt;/p&gt;</t>
  </si>
  <si>
    <t>726a6218-b0bc-4412-bb80-31298148615c</t>
  </si>
  <si>
    <t>Pangeran Langit</t>
  </si>
  <si>
    <t>Aveus Har</t>
  </si>
  <si>
    <t>978-979-29-1729-1</t>
  </si>
  <si>
    <t>978-979-29-8751-5</t>
  </si>
  <si>
    <t>&lt;p&gt;Pangeran Langit&lt;/p&gt;
 &lt;p&gt;Apakah engkau percaya bahwa sebelum kita lahir telah dituliskan oleh Tuhan siapa jodoh kita kelak? Aku tak percaya. Karena aku percaya Tuhan menciptakan manusia bukan sebentuk boneka.&lt;/p&gt;
 &lt;p&gt;Langit, wanita berusia hampir 30 tahun, yang mempertanyakan tentang jodoh dan takdir. Masa lalu telah memicunya untuk terbang menggapai mimpi sekaligus meninggalkan ketakutan menjalin cinta.&lt;/p&gt;
 &lt;p&gt;Namun sekarang, setelah dua adiknya menikah, setelah teman-temannya menikah, setelah sebegitu banyaknya pertanyaan menyudutkan tentang status kelajangannya, ia mengakui bawha ada sisi hati yang menginginkan dan mencari cinta.&lt;/p&gt;
 &lt;p&gt;Langit tak ingin menikah hanya sebagai status. Dia ingin laki-laki yang seperti dalam impiannya: yang mencintainya dan dia cintai, tampan, dan mapan. Nyatanya, hal itu seperti mimpi kosong. Apakah dia tercipta bukan dari tulang rusuk laki-laki manapun? Ataukah Tuhan alpa memberi jodoh untuknya? Atau mungkin harapannya terlalu tinggi dan saatnya menurunkan harga?&lt;/p&gt;</t>
  </si>
  <si>
    <t>c6fcd395-ce5a-4a22-9e24-26a2a1c58bb2</t>
  </si>
  <si>
    <t>Seri Ketrampilan Praktis: Presentasi Efektif</t>
  </si>
  <si>
    <t>979-731-085-x</t>
  </si>
  <si>
    <t>978-979-29-9802-3</t>
  </si>
  <si>
    <t>&lt;p&gt;Bila Anda berhasrat besar untuk mengembangkan ketrampilan memberikan presentasi dalam suasana informal dan terutama formal, maka buku ini akan menolong Anda. Sebab buku ini ditulis tidak saja berdasarkan teori-teori yang rumit melainkan juga didasari oleh pengalaman praktik lebih dari 10 tahun. Paduan antara pengetahuan dan pengalaman tersebut dirumuskan sesederhana mungkin sehingga mudah diikuti dan dipraktikan dalam segala situasi.&lt;/p&gt;</t>
  </si>
  <si>
    <t>dadc7dcb-d74e-4a9e-80c7-7c0346a45256</t>
  </si>
  <si>
    <t>I`MPossible - Menerobos Segala Kemustahilan</t>
  </si>
  <si>
    <t>Antakirana</t>
  </si>
  <si>
    <t>978-979-29-0898-5</t>
  </si>
  <si>
    <t>978-979-29-8573-3</t>
  </si>
  <si>
    <t>&lt;p&gt;Buku ini akan mengarahkan pikiran dan hati Anda kepada kesuksesan yang selalu Anda impikan dan memanfaatkan setiap hambatan yang Anda hadapi untuk menghasilkan kesuksesan yang lebih besar b?gi hidup Anda!&lt;/p&gt;</t>
  </si>
  <si>
    <t>299ecf37-516c-4504-b75a-c7820790616e</t>
  </si>
  <si>
    <t>Seri Petualangan Dombi: Jalan-jalan ke Negeri Dongeng</t>
  </si>
  <si>
    <t>Ricky Gunawan</t>
  </si>
  <si>
    <t>978-979-29-2540-1</t>
  </si>
  <si>
    <t>978-979-29-9807-8</t>
  </si>
  <si>
    <t>&lt;p&gt;Dalam petualangan kali ini, Dombi dan Shepi pergi ke negeri dongeng. Dengan menggunakan balon udara Paman Joli mereka terbang menuju negeri dongeng. Ternyata negeri dongeng itu indah sekali, bermacam warna-warni tumbuhan ada di sana. Tidak ketinggalan orang yang terbang dengan permadani. Dombi dan Shepi tidak henti mengagumi keindahan itu sampai tiba-tiba seseorang bersayap menyapa mereka. Siapakah dia? Lalu, petualangan seperti apa yang akan dialami Dombi dan Shepi. Dan, oh, ternyata Shepi terdorong sesuatu dan jatuh menuju mulut jurang. Bisakah Shepi diselamatkan? Ayo baca kisah seru mereka!&lt;/p&gt;</t>
  </si>
  <si>
    <t>15c942f3-4d51-4956-b7a8-258ac66bfe33</t>
  </si>
  <si>
    <t>Siapa Bilang Melahirkan Itu Sakit</t>
  </si>
  <si>
    <t>978-979-29-2427-5</t>
  </si>
  <si>
    <t>978-979-29-8978-6</t>
  </si>
  <si>
    <t>&lt;p&gt;Saya tertarik dengan relaksasi (prenatal relaxation) karena katanya bisa mengurangi rasa sakit saat melahirkan. ketertarikan itu, karena saya berniat melahirkan secara normal anak pertama ini...Saat itu saya juga mengalami masa-masa sulit dalam hidup. Karena persoalan keluarga yang tak kunjung padam... Atas anjuran dan dorongan yang kuat dari mama, saya memutuskan untuk ikut pelatihan relaksasi di&amp;nbsp;Klaten. Ibu Yesie Aprillia adalah pengajarnya. Saat pertemuan pertama saya disambut begitu hangat, dan sepertinya Ibu Yesie tahu bahwa saya ini sedang mempunyai masalah. Kami berbincang begitu hangat sehingga saya merasa sudah seperti keluarga, saya merasa nyaman dan ingin &amp;lsquo;curhat&amp;rsquo;.&lt;br /&gt;
 Saya merasakan betul manfaat pelatihan relaksasi yang Ibu Yesie berikan di kelas. Saya mencoba mengajak bayi yang masih di dalam kandungan untuk berbicara. Saya memahami dan mempercayai apa yang dikatakan Ibu Yesie bahwa&amp;nbsp;bayi dalam kandungan&amp;nbsp;mendengar suara dan doa kita. Kejadiannya, setiap hari saya dan suami selalu mengajak bicara bayi untuk lahir pada hari Sabtu, tanggal 26 September 2009.&amp;nbsp; Ehhh&amp;hellip; ternyata pada tanggal 25 september saat jalan-jalan ke Saphire Square, saya merasakan ada kenceng-kenceng diperut, setelah pulang dari mall saya langsung relaksasi dan saya bisa tidur dengan nyaman sekali. Keesokan harinya, 26 September pukul 09.00, saya mengeluarkan bercak darah dan lendir. Saya sempat tertidur sekitar 2 jam dan terbangun karena merasakan tendangan kuat bayi saya sebanyak 3 kali di perut bawah, yang menandakan bahwa ia sudah ingin keluar melihat dunia(kebetulan setiap hari saya selalu bilang ke bayi saya agar dia memberi tanda berupa tendangan sebanyak 3 kali di perut bawah jika sudah waktunya dia mau lahir ke dunia ini).&lt;br /&gt;
 Pukul 12.00, saya ke&amp;nbsp;rumah sakit. Ternyata, hasil pemeriksaan dalam dokter pembukaan sdh 6 cm. wow&amp;hellip;saya tidak menyangka, yang saya rasakan hanya mules biasa seperti mau mens, memang perut saya tegang tetapi tak ada rasa sakit yang seperti orang-orang ceritakan itu. Dan saya masih bisa nerapin relaksasi sambil ndengerin music relaksasi yang bu Yesie berikan kepada saya dulu. Langsung saya masuk ke kamar bersalin (saya masih bisa jalan kaki lho dari kamar ke ruang bersalin padahal pembukaan lengkap).&amp;nbsp;&lt;br /&gt;
 Prosesnya begitu cepat, hanya 3 kali mengejan bayi langsung keluar, bayi saya perempuan, BB 3450 gram dan panjang 50 cm, dan tanpa robekan.. Resepnya saya hanya berusaha menjalani instruksi Ibu Yesie untuk selalu rileks. suami juga selalu mengingatkan untuk selalu membayangkan yang indah-indah. Untuk selanjutnya, saya percaya bila dalam persalinan bila dijalani dengan tenang,&amp;nbsp; Endorphin&amp;nbsp; akan membantu saya mengurangi rasa sakit. Menurut suami, suster-suster di rumah sakit merasa bingung terhadap sikap saya. Karena saya tidak terlihat takut apalagi panik. Saya bersyukur boleh belajar relaksasi&amp;nbsp; dengan Ibu Yesie. Jika saya tak bertemu dengannya, mungkin saja saya melahirkan secara Caesar.&amp;nbsp;&amp;nbsp;&amp;nbsp;&amp;nbsp;&amp;nbsp; &amp;nbsp;&lt;br /&gt;
 Sharing dari Betty, Yogyakarta, salah satu klien Relaksasi Yesie Aprillia&lt;/p&gt;</t>
  </si>
  <si>
    <t>12d697ed-5e6a-4072-b2c8-4776101d07f1</t>
  </si>
  <si>
    <t>Ice Breaker: Permainan Atraktif-Edukatif Untuk Pelatihan Manajemen</t>
  </si>
  <si>
    <t>Dr. Adi Soenarno, MBA</t>
  </si>
  <si>
    <t>979-763-040-4</t>
  </si>
  <si>
    <t>978-979-29-8575-7</t>
  </si>
  <si>
    <t>Permainan</t>
  </si>
  <si>
    <t>&lt;p&gt;Suasana yang baik akan membawa dampak yang baik pula terhadap akhir suatu pertemuan. Buku ini memaparkan berbagai cara untuk memecahkan ketegangan suasana dalam pelatihan manajemen, seminar, workshop, pidato, ceramah ilmiah atau pertemuan lainnya, melalui permainan (games) atraktif-edukatif, yang berkaitan erat keseharian di perusahaan dikemas dalam bahasa yang lugas dan mudah dipahami.&lt;/p&gt;</t>
  </si>
  <si>
    <t>bad519ae-8cce-4fef-9f9f-8959ee8cf048</t>
  </si>
  <si>
    <t>Seri Petualangan Dombi: Jalan-jalan ke Gunung</t>
  </si>
  <si>
    <t>978-979-29-1716-1</t>
  </si>
  <si>
    <t>978-979-29-9804-7</t>
  </si>
  <si>
    <t>&lt;p&gt;Petualangan Dombi, Shepi, dan Gembala kali ini adalah jalan-jalan ke gunung mengunjungi paman Gembala.&amp;nbsp; Dombi dan Shepi sangat senang karena belum pernah pergi ke gunung. Namun, sesampainya di gunung mereka bertemu dengan gadis kecil yang adiknya baru saja diculik monster. Monster itu bernama Yeti. Ia dikenal suka menculik anak kecil.&lt;br /&gt;
 &lt;br /&gt;
 Gembala, Dombi, dan Shepi pun prihati. Mereka sepakat untuk menolong si gadis kecil. Lalu, berhasilkah mereka menolong si gadis kecil? Sementara itu, ternyata ada kejutan di gua tempat Yeti menculik adik si gadis kecil. Apakah itu? Teman-teman penasaran kan?&lt;br /&gt;
 Ayo segera dibaca!&lt;/p&gt;</t>
  </si>
  <si>
    <t>56dd9673-647e-487b-8682-9744009491b3</t>
  </si>
  <si>
    <t>I`m A Coach</t>
  </si>
  <si>
    <t>Pramudianto</t>
  </si>
  <si>
    <t>978-979-29-5407-4</t>
  </si>
  <si>
    <t>978-979-29-8572-6</t>
  </si>
  <si>
    <t>&lt;p&gt;I&amp;#39;M A COACH Coaching is partnering with clients in a thought-provoking and creative process that inspires them to maximize their personal and professional potential. Coaching sebagai bentuk kemitraan bersama klien (coachee) untuk memaksimalkan potensi pribadi dan profesional yang dimilikinya melalui proses yang menstimulasi dan mengeksplorasi pemikiran dan proses kreatif. Tiga hal yang utama, yaitu: 1. Kemitraan. Prinsip kemitraan dan kesetaraan, membawa coach berfokus pada tujuan dan mendukung coachee agar dapat mencapai hasil yang lebih baik. 2. Memberdayakan. Proses memberdayakan pikiran cenderung dalam bentuk dialog, diskusi, atau tanya jawab, sehingga menginspirasi coachee menemukan jawaban-jawaban sendiri yang mungkin mereka tidak sadari sebelumnya. 3. Optimalisasi. Peran seorang coach memastikan coachee menemukan jawaban dari masalah atau tantangannya, dan bagaimana hal tersebut diterapkan dalam bentuk tindakan-tindakan nyata yang pada akhirnya mampu mengoptimalkan potensinya.&lt;/p&gt;</t>
  </si>
  <si>
    <t>d85b2c9f-47b5-4cfa-8f06-5e58977a26a0</t>
  </si>
  <si>
    <t>Imunomodulator Bahan Alami</t>
  </si>
  <si>
    <t>Ediati Sasmito</t>
  </si>
  <si>
    <t>978-979-29-6676-3</t>
  </si>
  <si>
    <t>978-979-29-8578-8</t>
  </si>
  <si>
    <t>&lt;p&gt;Indonesia terkenal dengan keanekaragaman hayatinya. Iklim tropis Indonesia memungkinkan tumbuhnya berbagai tanaman yang sangat dimanfaatkan untuk pengobatan secara tradisional. Buku ini akan membahas beragam tumbuhan dan bahan alami lainnya beserta sifat imunomodulatornya yang didasarkan pada hasil penelitian ilmiah. Dilengkapi dengan informasi dasar, data toksisitas yang menggambarkan tingkat keamanan dari tiap bahan, serta informasi dosis herbal yang direkomendasi.&lt;/p&gt;</t>
  </si>
  <si>
    <t>cf617b33-c79b-4e60-ac74-7a02dce000b7</t>
  </si>
  <si>
    <t>Seri Petualangan Dombi: Jalan-jalan ke Gurun Pasir</t>
  </si>
  <si>
    <t>978-979-29-1715-4</t>
  </si>
  <si>
    <t>978-979-29-9805-4</t>
  </si>
  <si>
    <t>&lt;p&gt;Gembala membawa Dombi dan Shepi jalan-jalan ke gurun pasir. Sambil menikmati perjalanan, di tengah pasar mereka melihat Ado mencuri tomat dari kakak penjual. Merasa iba dengan si kakak, Dombi, Shepi, dan Gembala pun mengejar Ado. Ketika saling berkejaran, kaki Ado menyenggol suatu gundukan di atas tanah. Ternyata gundukan itu adalah kepala monster!&lt;br /&gt;
 &lt;br /&gt;
 Dombi, Shepi, Gembala, dan Ado terkejut dengan kehadiran mosnter itu. Apa yang akan mereka lakukan? Lalu, apakah Ado akan mendapat ganjaran atas sikap buruknya itu? Ikuti seri petualangan dombi kali ini yang tidak kalah seru. Selamat membaca!&lt;/p&gt;</t>
  </si>
  <si>
    <t>9f84bf24-1ab8-4b21-92d2-77607b58ad91</t>
  </si>
  <si>
    <t>Import Top Secret - Cara Impor Resmi Tanpa Ribet</t>
  </si>
  <si>
    <t>Ismiyadi Dan Indarniati</t>
  </si>
  <si>
    <t>978-979-29-5920-8</t>
  </si>
  <si>
    <t>978-979-29-8576-4</t>
  </si>
  <si>
    <t>&lt;p&gt;Manusia merupakan makhluk sosial. Manusia butuh berinteraksi dengan manusia lain. Melalui interaksi, manusia bisa memperoleh dan memberi manfaat kepada yang lain. Dalam jual beli, manusia akan mendapatkan apa yang menjadi kebutuhan dan keinginannya. Jual beli diatur secara rinci dan seksama. Saat transaksi jual beli, manusia berinteraksi melalui koridor hukum yang baik, dapat menghindari tindakan yang tidak baik terhadap sesama. Hal ini menunjukkan bahwa jual beli yang baik merupakan keinginan yang universal dan komprehensif.&lt;br /&gt;
 Impor merupakan sebuah proses transportasi barang atau komoditas dari sebuah negara ke negara lain yang bersifat legal. Bisa juga diartikan bahwa impor merupakan kegiatan memasukkan barang dari negara lain ke dalam negeri. Impor barang dalam skala besar membutuhkan campur tangan Bea Cukai di negara pengirim barang maupun penerima. Impor merupakan bagian yang penting dalam sebuah perdagangan internasional. Ada hukum yang menaungi dan aturan main dalam jual beli barang impor. Hukum ini akan memberikan ketenangan dalam melakukan jual beli barang impor.&lt;/p&gt;</t>
  </si>
  <si>
    <t>4d857b47-c337-4790-8673-1e9248258818</t>
  </si>
  <si>
    <t>Seri Petualangan Dombi: Jalan-jalan ke Hutan</t>
  </si>
  <si>
    <t>978-979-29-1493-1</t>
  </si>
  <si>
    <t>978-979-29-9806-1</t>
  </si>
  <si>
    <t>&lt;p&gt;Dombi, Shepi dan Si Gembala baik, kali ini berjalan-jalan di hutan. Dombi senang sekali bisa berjalan-jalan keliling hutan. Tapi, di dalam hutan juga ada Wufi si Serigala Jahat, yang hanya takut pada si Gembala Baik.&lt;/p&gt;
 &lt;p&gt;Ketika tiba waktunya makan, si Gembala Baik harus meninggalkan Dombi &amp;amp; Shepi untuk mencari makan bagi dombanya, sambil berpesan agar mereka tidak berjalan sendirian di dalam hutan yang berbahaya. Dasar Dombi nakal dan tidak patuh, pergilah ia menuju sungai sendirian dan meninggalkan Shepi.&amp;nbsp;&lt;br /&gt;
 Sementara itu, Wufi Si Serigala Jahat tengah mencari mangsa karena sudah beberapa hari ia tidak mendapatkan binatang buruan. Dan ketika melihat Dombi sendirian di tepi sungai...terbitlah air liurnya.&lt;/p&gt;
 &lt;p&gt;Apakah Dombi akan selamat dari Wufi si Serigala Jahat? Apakah si Gembala Baik berhasil menemukan dan menyelamatkan Dombi tepat pada waktunya?&amp;nbsp;&lt;br /&gt;
 Nah, adik-adik temukan sendiri akhir ceritanya dalam buku Seri Petualangan Dombi : Jalan-Jalan Ke Hutan ini. Selamat Berpetualang!&lt;/p&gt;</t>
  </si>
  <si>
    <t>6eb32641-f1dc-423b-a9d1-2123e713f53b</t>
  </si>
  <si>
    <t>Paperplane of Love</t>
  </si>
  <si>
    <t>Adnan Buchori</t>
  </si>
  <si>
    <t>978-979-29-2624-8</t>
  </si>
  <si>
    <t>978-979-29-8752-2</t>
  </si>
  <si>
    <t>&lt;p&gt;Kumpulan cerpen ini bercerita tentang romantisme percintaan remaja, persahabatan, dan manis kecut pergaulan anak muda yang dikemas dengan kalimat yang segar dan mengalir.Bahwa dunia remaja itu indah dan menyenangkan, semua terbingkai funky di sini, bukan kalimat mendayu-dayu yang tersaji, tapi seperti mencuri baca diary temenmu. Ada si Vanya yang nge-fans berat sama bintang jatuh, tapi ternyata bintang jatuh yang bermakna penuh pengharapan malah jadi penyebab pertengkarannya dengan Angie, sahabatnya. Juga ada Nadine yang tiba-tiba kirim sms ajaib, menanyakan nomor ponsel Alexander Graham Bell. What? Alexander Graham Bell kan penemu telepon? Apakah dia punya ponsel? Lain lagi cerita Wendy yang rela melepas bangku SNMPTN kedokteran yang udah didapatnya demi bisa tetep sekelas dengan Desi, sahabatnya yang meski lebih pintar, tapi ternyata tak lolos lubang jarum SNMPTN. Membaca buku ini seperti membeli 15 biji lollypop, ambil satu per satu dan lihat tiap senyum kecil di wajahmu. Ya, buku ini akan membuat hari-harimu lebih manis, semanis lollypop yang ada di saku bajumu.&lt;/p&gt;</t>
  </si>
  <si>
    <t>1d499277-743e-4c21-9598-d33f01ccb03d</t>
  </si>
  <si>
    <t>Smart Trick JQuery without Plugin</t>
  </si>
  <si>
    <t>Rohingung, S.Kom</t>
  </si>
  <si>
    <t>978-979-29-4795-3</t>
  </si>
  <si>
    <t>978-979-29-8979-3</t>
  </si>
  <si>
    <t>27.7 MB</t>
  </si>
  <si>
    <t>&lt;p&gt;Buku Smart Trik JQuery Without Plugin ini disajikan trik-trik untuk berkreasi dengan jQuery tanpa tergantung dengan plugin-plugin yang sudah ada. Dengan mempelajari buku ini diharapkan pembaca dapat mengembangkan kreatifitasnya untuk menciptakan desain website yang lebih hebat dengan menggunakan jQuery atau bahkan menciptakan plugin sendiri yang bermanfaat bagi para pengguna jQuery.&lt;br /&gt;
 Bab yang dibahas dalam naskah ini antara lain adalah :&lt;/p&gt;
 &lt;p&gt;&amp;bull; Pengenalan Dasar jQuery&amp;nbsp;&lt;br /&gt;
 &amp;bull; Manipulasi Halaman Web&amp;nbsp;&lt;br /&gt;
 &amp;bull; Manipulasi Navigasi&amp;nbsp;&lt;br /&gt;
 &amp;bull; Manipulasi Gambar&amp;nbsp;&lt;br /&gt;
 &amp;bull; Manipulasi List&amp;nbsp;&lt;br /&gt;
 &amp;bull; Manipulasi Mouse&lt;br /&gt;
 &amp;bull; Manipulasi Tabel&amp;nbsp;&lt;br /&gt;
 &amp;bull; Animasi Text&amp;nbsp;&lt;br /&gt;
 &amp;bull; Manipulasi Tanggal Dan Waktu&amp;nbsp;&lt;br /&gt;
 &amp;bull; Manipulasi Form&amp;nbsp;&lt;br /&gt;
 &amp;bull; Drag &amp;amp; Drop&amp;nbsp;&lt;br /&gt;
 &amp;bull; Box dan Kotak Dialog&amp;nbsp;&lt;br /&gt;
 &amp;bull; Ajax Dengan jQuery&lt;/p&gt;</t>
  </si>
  <si>
    <t>316bf7f6-4fdd-495b-94ca-2cb59ce51570</t>
  </si>
  <si>
    <t>Seri Petualangan Dombi: Jalan-jalan ke Taman Bermain</t>
  </si>
  <si>
    <t>978-979-29-2539-5</t>
  </si>
  <si>
    <t>978-979-29-9808-5</t>
  </si>
  <si>
    <t>&lt;p&gt;Dombi sudah dewasa. Ia dan Shepi punya anak bernama Woli. Suatu ketika mereka bersama Gembala ingin pergi ke taman bermain. Namun, alangkah kagetnya mereka melihat taman bermain sangat sepi dan berantakan. Ada apa gerangan?&lt;br /&gt;
 &lt;br /&gt;
 Ayo ikuti seri terakhir dari seri petualangan Dombi ini. Di seri ini juga muncul Aldo, Wawa, Kiki, Cupid, dan Yeti. Ada apa sih di seri terakhir ini? Tampaknya sangat ramai yang datang. Ayo segera dibaca!&lt;/p&gt;</t>
  </si>
  <si>
    <t>e863b429-9895-4cc4-942c-c0826e04ff81</t>
  </si>
  <si>
    <t>Seri Petualangan Icha - Goa di Balik Bukit</t>
  </si>
  <si>
    <t>978-979-29-2508-1</t>
  </si>
  <si>
    <t>978-979-29-9809-2</t>
  </si>
  <si>
    <t>&lt;p&gt;Petualangan kedua Icha dan Ray yang seru dan menyenangkan! Kali ini mereka harus menguak misteri hilangnya Laura. Teman baru mereka itu hilang ketika Icha dan Ray berlibur ke perkebunan teh milik Paman Vina. Sebelum Laura menghilang, mereka sempat melihat lubang besar yang mirip dengan sarang beruang. Belakangan mereka tahu ternyata itu goa. Tapi, kemana raibnya Laura? Dan cahaya merah apa yang selalu keluar dari arah goa itu? Misteri ini harus segera dikuak!&lt;/p&gt;</t>
  </si>
  <si>
    <t>63cbec92-3bba-4043-8a61-f5de8861ace5</t>
  </si>
  <si>
    <t>Para Hakim Israel</t>
  </si>
  <si>
    <t>Ratih Maharani</t>
  </si>
  <si>
    <t>978-979-29-4599-7</t>
  </si>
  <si>
    <t>978-979-29-8753-9</t>
  </si>
  <si>
    <t>&lt;p&gt;Buku para hakim Israel memperkenalkan kepada anak tentang sebuah priode sejarah kepemimpinan hakim bangsa Israel. Dari semua tokoh hakim-hakim yang dicatat dalam kitab hakim-hakim,hanya beberapa saja yang sering dibahas dalam sekolah minggu. Melalui buku ini ,akan diperkenalkan semua tokoh hakim yang berjumah 13 orang. Buku ini merupakan kumpulan kisah hakim-hakim yang memerintah bangsa Israel. Hakim-hakim tersebut,yaitu: 1. Oniel 2. Ehud 3. Samgar 4. Debora 5. Gideon 6. Tola 7. Yair 8. Yefta 9. Ebzan 10. Elon 11. Abdon 12. Simson 13. Samuel Kisah-kisah para hakim ini tidak hanya menungkap tugas hakim dan periode. Namun,juga berbagai karakter positif,kegagalan,ataupun kisah mereka selama memerintah bangsa Israel dan menghadapi musuh (bangsa filistin, bangsa moab, bangsa aram, bangsa kanaan, dan bangsa midian).&lt;/p&gt;</t>
  </si>
  <si>
    <t>5ff15e9c-fdc1-4539-8dce-3631101dea6e</t>
  </si>
  <si>
    <t>Seri Petualangan Icha - Misteri di Peternakan Lebah</t>
  </si>
  <si>
    <t>978-979-29-4219-4</t>
  </si>
  <si>
    <t>978-979-29-9810-8</t>
  </si>
  <si>
    <t>&lt;p&gt;Dalam buku keempat Seri Petualangan Icha ini, Icha, Vinna, Ray dan Ari kembali menemukan misteri menarik saat mereka sedang berlibur di peternakan lebah milik teman ibu Icha. Seperti dalam petualangan-petualangan mereka sebelumnya, di lapangan terbang, di goa-goa bawah tanah, di daerah pedesaan, kali ini mereka menggunakan kembali kepandaian dan keberanian mereka untuk memecahkan permasalahan yang mereka hadapi. Setiap mereka menghabiskan waktu bersama selama liburan, selalu saja ada peristiwa aneh yang mereka alami, seolah-olah mereka berempat memiliki daya tarik terhadap kejadian-kejadian tersebut. Tentu bukan kejadian menegangkan saja yang mereka alami, tapi juga yang mengasikkan dan menggembirakan. Bikin penasaran kan?&lt;br /&gt;
 Yuk ikuti petualangan seru Icha dan sahabatnya menguak misteri di peternakan lebah. Pasti seru!&lt;/p&gt;</t>
  </si>
  <si>
    <t>33692f36-322d-4d6e-aac4-07bd699f723c</t>
  </si>
  <si>
    <t>Epidemiologi: Inferensi Kausal</t>
  </si>
  <si>
    <t>Kenneth J. Rothman</t>
  </si>
  <si>
    <t>979-533-313-5</t>
  </si>
  <si>
    <t>978-979-29-8579-5</t>
  </si>
  <si>
    <t>&lt;p&gt;Epidemiologi: Inferensi Kausal&lt;/p&gt;</t>
  </si>
  <si>
    <t>57927b5f-2d73-431a-9671-8bb1cd3b2e2f</t>
  </si>
  <si>
    <t>Inside Apple: Bagaimana Perusahaan Amerika Yang Paling Dikagumi - Dan Suka Berahasia - Sesungguhnya Bekerja</t>
  </si>
  <si>
    <t>Adam Lashinsky</t>
  </si>
  <si>
    <t>978-979-29-2154-0</t>
  </si>
  <si>
    <t>978-979-29-8580-1</t>
  </si>
  <si>
    <t>&lt;p&gt;Ketika ditanya bagaimana proses perencanaan Apple Inc. berjalan, CEO Apple Tim Cook menjawab, &amp;ldquo;Saya tidak ingin membiarkan siapa pun tahu rahasia kami karena saya tidak ingin siapa pun menirunya.&amp;rdquo; Cook menyimpulkan salah satu paradoks bisnis terbesar. Produk-produk Apple terkenal di seluruh dunia, namun sedikit yang mengetahui apa yang sebenarnya terjadi di dalam markas besar mereka&amp;mdash;sampai sekarang...&lt;br /&gt;
 Inside Apple&lt;br /&gt;
 Buku yang berwawasan luas dan membuka mata ini menyingkap apa yang para eksekutif Apple sebut &amp;ldquo;saus rahasia&amp;rdquo;, yaitu sistem, taktik, dan strategi manajemen yang mengizinkan sang ko-pendiri Steve Jobs dan perusahaannya untuk menghasilkan kesuksesan demi kesuksesan dan untuk menginspirasi para penggemar fanatik Mac, iPod, iPhone, dan iPad-nya. Dalam buku tentang inovasi dan manajemen ini, Adam Lashinsky, salah satu jurnalis terkemuka yang meliput Lembah Silikon, mengenalkan kepada para pembaca praktik-praktik mengejutkan di Apple.&amp;nbsp;&lt;br /&gt;
 Setiap bab menceritakan, dengan reportase di balik layar, pendekatan unik perusahaan pada desain, pemerekan, dan kompetisi, dan bagaimana pendekatan itu bisa bertahan dalam peralihan dari Jobs ke Cook. Walaupun tampaknya hanya menyelami suatu perusahaan, buku ini memberikan pelajaran yang universal. INSIDE APPLE akan menarik bagi siapa pun yang berharap membawa keajaiban Apple pada perusahaan, karier, atau usaha kreatif mereka.&lt;/p&gt;</t>
  </si>
  <si>
    <t>de8f9fc3-f4e8-40b7-9ac0-7101626f9da2</t>
  </si>
  <si>
    <t>Pasti Bisa! The Art of Teaching</t>
  </si>
  <si>
    <t>978-979-29-1363-7</t>
  </si>
  <si>
    <t>978-979-29-8754-6</t>
  </si>
  <si>
    <t>&lt;p&gt;Dalam proses pembelajaran bahasa Inggris masa kini, para guru tidak hanya berperan sebagai spoon-feeder, akan tetapi lebih berperan sebagai facilitator, conductor, dan motivator yang dapat membimbing para siswa menjadi lebih aktif, reaktif, dan eksploratif. Konteks kelas yang demikian ini memerlukan seorang guru yang energik yang dapat menjadikan kelas hidup dan para siswa akan mengetahui tugas yang harus dilakukan, mengapa dan bagaimana.&lt;/p&gt;
 &lt;p&gt;&lt;br /&gt;
 Buku ini menyuguhkan teknik class handling, dalam konteks pembelajaran berbasis genre yang dikemas dengan model penyajian makanan dalam suatu pesta, yaitu dimulai dengan aktivitas: serving appetizer, serving salad, serving main course, serving dessert, and ice cream, yang hampir tidak pernah diajarkan di bangku perkuliahan. Dengan buku ini, para guru dan calon guru bahasa Inggris akan mendapatkan hal-hal ?aru yang sangat bermanfaat. Dengan menggunakan buku ini, para guru dan calon guru dapat lebih memahami tentang bagaimana menyuguhkan materi pelajaran, yang dilengkapi dengan berbagai ekspresi dan instruksi umum yang harus dilakukan selama proses pembelajaran, termasuk penggunaan gambits.&lt;/p&gt;
 &lt;p&gt;&lt;br /&gt;
 Anda Pasti Bisa!&lt;/p&gt;</t>
  </si>
  <si>
    <t>68520fce-d1bf-4f2b-8386-e7f725e33797</t>
  </si>
  <si>
    <t>Smile...Aku Naksir Kamu!</t>
  </si>
  <si>
    <t>Triani Retno</t>
  </si>
  <si>
    <t>978-979-29-2581-4</t>
  </si>
  <si>
    <t>978-979-29-8980-9</t>
  </si>
  <si>
    <t>&lt;p&gt;Gara-gara tak dijemput oleh Mas Aryo,Sofie bertemu dengan Mr.Smile yang punya senyum termanis di dunia.Sayangnya,Sofie yang sudah keburu panik tak sempat berkenalan dengan si Mr.Smile.&lt;/p&gt;
 &lt;p&gt;Dengan bantuan Lia,detektif spesialis penari cowok keren,barulah Sofie tahu bahwa si Mr.Smile bernama Juan.Meskipun sudah punya informasi yang cukup lengkap tentang Juan,Sofie tetap merasa cukup dengan hanya melihat Juan dari jauh dan menikmati senyum manisnya secara sembunyi-sembunyi.&lt;/p&gt;
 &lt;p&gt;Sofie tak berani dekat-dekat dengan Juan kareana ia punya penyakit yang cukup kronis:panik, grogi, dan salah tingkah dan kekacauan pun kerap terjadi gara-garapenyakit kronis Sofie ini.&lt;/p&gt;
 &lt;p&gt;Juan sendiri sebenarnya tak pernah lupa pada pertemuan pertama mereka.Ada hatikah Juan pada Sofie? Atau sekedar heran pada tingkah Sofie yang terlalu sering grogi, panik, dan salah tingkah?&lt;/p&gt;</t>
  </si>
  <si>
    <t>7b2dd421-df69-4f77-bc9c-e25ebdc15175</t>
  </si>
  <si>
    <t>Pedoman Penulisan Usulan Penelitian, Skripsi, dan Tesis</t>
  </si>
  <si>
    <t>Ir. I Made Wiratha, M.Si.</t>
  </si>
  <si>
    <t>979-763-165-6</t>
  </si>
  <si>
    <t>978-979-29-8764-5</t>
  </si>
  <si>
    <t>&lt;p&gt;Buku ini sangat penting bagi mahasiswa sebagai pedoman, penuntun dan pendamping tatkala menyusun usulan penelitian, skripsi, maupun tesisi dalam menyelesaikan tugas akhir. Dengan buku ini tugas-tugas tersebut akan menjadi mudah dan pada akhirnya dapat membantu mempercepat kelulusan mahasiswa.&lt;br /&gt;
 &lt;br /&gt;
 Bahasan dalam buku ini antara lain tahapan penyusunan usulan penelitian, skripsi, dan tesis, serta metode penyusunan skripsi dan tesis. Disinggung juga beberapa metode yang kerap digunakan dalam penelitian bidang sosial ekonomi agrikultur. Selain itu dipaparkan beberapa aturan yang perlu dipatuhi dalam melengkapi usulan penelitian, skripsi maupun tesis seperti menyusun daftar pustaka, gambar, tabel dan sebagainya dengan disertai beberapa contoh. Detail aturan penulisan baku skripsi seperti penulisan catatan kaki, judul, pembagian halaman, dan lainnya juga dibahas. Kehadiran buku ini memang ditujukan bagi mereka yang sedang menghadapi tugas akhir mencapai gelar kesarjanaan ataupun master.&lt;/p&gt;</t>
  </si>
  <si>
    <t>fd83db8f-bcbd-4f94-a325-02b7ec6649f6</t>
  </si>
  <si>
    <t>Inspirasi Desain Rumah Indah</t>
  </si>
  <si>
    <t>Probo Hindarto</t>
  </si>
  <si>
    <t>978-979-29-1538-9</t>
  </si>
  <si>
    <t>978-979-29-8581-8</t>
  </si>
  <si>
    <t>&lt;p&gt;Gaya arsitektur rumah dapat menunjukkan kepribadian pemiliknya. Kita sebaiknya memastikan gaya arsitektur tersebut sesuai dengan kepribadian kita karena gaya arsitektur mencirikan sebuah zaman, dan biasanya tidak bertahan lama. Kadang kala, ada orang yang lebih memilih untuk mengambil gaya rumah yang sesuai untuk kebutuhan akan sebuah rumah, misalnya gaya tropis yang peka terhadap iklim, sehingga rumah bukan terpaku pada gaya arsitektur semata, namun lebih kepada sisi fungsi dari gaya rumah tersebut. Paragraf di atas merupakan satu dari sekian banyak tips yang bisa dibaca dalam buku ini. Buku Seri Hunian-lnspirasi Desain Rumah lndah ini, memang mengulas berbagai aspek yang diambil dari sudut keindahan, keunikan dan estetika arsitektur untuk rumah tinggal yang nyaman sekaligus sedap dipandang. Komplit. Dari segi penataan dan perancangan ruang, detail sudut dari ruang keluarga atau kerja atau ruang tamu hingga pada sudut taman dan teras. Berbagai gaya interior dan eksterior desain rumah, dari gaya arsitektur minimalis modern hingga etnik, dari batu hingga kayu dan besi terangkum dalam buku ini. Jadi, jika Anda ingin membuat rumah Anda terlihat lebih indah, maka buku ini bisa menjadi inspirasi dan panduan bagi Anda dalam perencanan maupun penataan untuk memperindah rumah Anda.&lt;/p&gt;</t>
  </si>
  <si>
    <t>af2fc9a0-3f05-4da6-9f60-ef48798334ec</t>
  </si>
  <si>
    <t>Pedoman Praktis Berolahraga untuk Kebugaran dan Kesehatan</t>
  </si>
  <si>
    <t>Drs. Djoko Pekik Irianto, M.Kes</t>
  </si>
  <si>
    <t>979-731-416-8</t>
  </si>
  <si>
    <t>978-979-29-8766-9</t>
  </si>
  <si>
    <t>&lt;p&gt;Makin maraknya klub-klub olahraga, seperti jantung sehat, senam tera, taichi, senam pernafasan, serta menjamurnya fitness centre yang ramai dikunjungi orang menunjukan makin besarnya kebutuhan masyarakat untuk mendapatkan kebugaran. Dengan kebugaran yang prima, manusia dapat menikmati hidup dan mampu berperan aktif di masyarakat sekaligus mampu turut serta berkompetisi dalam era hidup global dewasa ini.&lt;/p&gt;
 &lt;p&gt;&lt;br /&gt;
 Sayang, masih banyak di temukan cara-cara berolahraga yang belum benar, misal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cedera.&lt;/p&gt;</t>
  </si>
  <si>
    <t>bd459265-9095-4586-bd12-e081fded660b</t>
  </si>
  <si>
    <t>Soal dan Penyelesaian Analisis Struktur Statik Tertentu</t>
  </si>
  <si>
    <t>Wulfram I. Ervianto</t>
  </si>
  <si>
    <t>979-731-475-8</t>
  </si>
  <si>
    <t>978-979-29-8982-3</t>
  </si>
  <si>
    <t>&lt;p&gt;Buku ini menyajikan secara sistematis pemahaman penerapan konsep-konsep mekanika statistik tertentu,yang dilengkapi dengan gambar-gambar nyata elemen-elemen struktural dan macam-macam dukungan agar lebih mudah dipahami pembaca.&lt;/p&gt;
 &lt;p&gt;Penyajian secara sistematis menjadi keunggulan buku ini,dengan pemaparan tahap demi tahap penyelesaian segala persoalan mekanika statistik tertentu.Jenis soal-soal dalam buku ini adalah balok sederhana,kantilever,balok dengan kantilever,berbagai macam balok gerber,portal sederhana,portal gabungan,portal tiga sendi,pelengkung tiga sendi,berbagai,macam rangka batang,pembuatan garis pengaruh, dan berbagai persoalan beban berjalan.&lt;/p&gt;</t>
  </si>
  <si>
    <t>ac1be4f5-24c7-4361-89d4-34cecf70d6e8</t>
  </si>
  <si>
    <t>Pedoman Teknis Menulis Skripsi</t>
  </si>
  <si>
    <t>M. Manullang</t>
  </si>
  <si>
    <t>979-731-403-0</t>
  </si>
  <si>
    <t>978-979-29-8769-0</t>
  </si>
  <si>
    <t>&lt;p&gt;Skripsi sering dianggap momok oleh mahasiswa tahun terakhir. Sungguhpun ada dosen pembimbing yang membimbing dan memberi pengarahan selama penulisan skripsi berlangsung, namum mahasiswa tetap menganggap tugas untuk menulus skripasi sebagai tugas berat. Kurangnya pengetahuan mahasiswa tentang aspek-aspek skripsi adalah penyebab kondisi tersebut.&lt;/p&gt;</t>
  </si>
  <si>
    <t>0301bfde-8d30-4c42-a592-d55b0d664a40</t>
  </si>
  <si>
    <t>Keajaiban Asi - Makanan Terbaik Untuk Kesehatan, Kecerdasan, Dan Kelincahan Si Kecil</t>
  </si>
  <si>
    <t>978-979-29-1304-0</t>
  </si>
  <si>
    <t>978-979-29-8610-5</t>
  </si>
  <si>
    <t>&lt;p&gt;&lt;strong&gt;Sinopsis&lt;/strong&gt;&lt;/p&gt;
 &lt;p&gt;Memiliki anak yang sehat, kuat, cerdas, dan lincah adalah dambaan setiap orang tua. Impian memiliki anak yang demikian sebenarnya tidaklah sulit dan mahal. Tanpa suplemen vitamin yang harganya mahal sekalipun, hal tersebut dapat kita peroleh. Kunci untuk mendapatkan anak sehat, cerdas, kuat, dan lincah adalah pemberian ASI selama minimal 2 tahun, termasuk pemberian ASI eksklusif selama 6 bulan.&lt;br /&gt;
 &lt;br /&gt;
 ASI merupakan makanan bayi yang tidak dapat digantikan oleh apa pun, bahkan oleh susu formula yang paling hebat dan mahal sekalipun. Meskipun ASI sudah terbukti memiliki banyak manfaat bagi anak dan keluarga, namun pemberian ASI masih kurang diperhatikan. Sejumlah ibu enggan memberikan ASI dengan alasan dapat mengurangi keindahan payudara, sibuk bekerja, dan lain sebagainya.&lt;br /&gt;
 &lt;br /&gt;
 Buku Keajaiban ASI: Makanan Terbaik untuk Kesehatan, Kecerdasan, dan Kelincahan Si Kecil ini mengungkap sejumlah manfaat ASI, mitos dan fakta tentang ASI, panduan pemberian ASI bagi anak, panduan pemberian ASI oleh ibu yang sibuk bekerja, aneka tips menyimpan ASI, serta sejumlah bahasan lain yang dapat menambah wawasan ibu menyusui. Selain itu, buku ini juga dilengkapi dengan aneka resep masakan yang baik untuk menjaga kualitas ASI dan sejumlah resep makanan pendamping ASI (MP ASI).&lt;/p&gt;</t>
  </si>
  <si>
    <t>f568e5a7-ee5e-4596-a984-19c65c7b1c76</t>
  </si>
  <si>
    <t>Perspektif Manajemen dan Pemasaran Kontemporer</t>
  </si>
  <si>
    <t>Fandy Tjiptono</t>
  </si>
  <si>
    <t>979-533-594-4</t>
  </si>
  <si>
    <t>978-979-29-8829-1</t>
  </si>
  <si>
    <t>&lt;p&gt;Buku yang ditujukan untuk mahasiswa, dosen dan pemerhati bisnis dan manajemen ini mengupas berbagai topik berikut :&lt;/p&gt;
 &lt;ul&gt;
 &lt;li&gt;Kepemimpinan Transformasional&lt;/li&gt;
 &lt;li&gt;Gender dan Manajemen&lt;/li&gt;
 &lt;li&gt;Rekayasa Ulang Bisnis : Konsep Pokok, Manfaat dan Masalah&lt;/li&gt;
 &lt;li&gt;Mengembangkan Intellectual Capital Organisasi&lt;/li&gt;
 &lt;li&gt;Aplikasi TQM dalam Manajemen Perguruan Tinggi&lt;/li&gt;
 &lt;li&gt;Kualitas Jasa : Pengukuran, Keterbatasan, dan Implikasi Manajerial&lt;/li&gt;
 &lt;li&gt;Penerapan Sistem Kualitas dalam Industri Jasa Berdasarkan Konsep Total Quality Service&lt;/li&gt;
 &lt;li&gt;Pemulihan Jasa&lt;/li&gt;
 &lt;li&gt;Kepuasan Pelanggan : Konsep, Model, dan Pengukuran&lt;/li&gt;
 &lt;li&gt;Loyalitas Pelanggan: Konsep, Evolusi dan Implikasi&lt;/li&gt;
 &lt;li&gt;Faktor Emosi dalam Perilaku Konsumen&lt;/li&gt;
 &lt;li&gt;Memahami Perilaku Purnabeli&lt;/li&gt;
 &lt;li&gt;Faktor-faktor Penentu Kepemimpinan Pasar&lt;/li&gt;
 &lt;li&gt;Menguasai Pasar Melalui Strategi Imitasi&lt;/li&gt;
 &lt;/ul&gt;</t>
  </si>
  <si>
    <t>3d4555b1-acca-42d3-9d5e-856a2a02eb6b</t>
  </si>
  <si>
    <t>Spectacular Mediterranean Food</t>
  </si>
  <si>
    <t>Adi Soenarno dan Fadjar Zein</t>
  </si>
  <si>
    <t>978-979-29-0814-5</t>
  </si>
  <si>
    <t>978-979-29-8984-7</t>
  </si>
  <si>
    <t>&lt;p&gt;Mediterania merupakan titik pertemuan tiga benua: Eropa, Asia dan Afrika. Salah satu kekayaan yang menonjol dari negara-negara di kawasan Mediterania adalah di bidang budaya dan masakan/ kuliner nya. Buku ini menampilkan resep makanan Mediterania yang sudah mendunia dan terkenal di hotel-hotel internasional.&lt;br /&gt;
 &lt;br /&gt;
 Keistimewaan buku ini antara lain:&lt;/p&gt;
 &lt;ul&gt;
 &lt;li&gt;Tampilan makanan a la hotel bintang lima tetapi bisa dipraktekkan di rumah&lt;/li&gt;
 &lt;li&gt;Menyajikan menu makanan lengkap dari appetizer (makanan pembuka berupa salad dan sup), main course (menu utama), dan dessert (makanan penutup)&lt;/li&gt;
 &lt;li&gt;Menu/masakan dipilih khusus yang elegant (jarang di pasaran), untuk kebanggaan bagi yang mempraktekannya&amp;nbsp;&amp;nbsp;&lt;/li&gt;
 &lt;li&gt;Diulas dalam bahasa yang lugas dan mudah dipahami&lt;/li&gt;
 &lt;li&gt;Diberikan beberapa tips mengenai bahan maupun memasak side dish (makanan&amp;nbsp; tambahan)&lt;/li&gt;
 &lt;li&gt;Ada Glossary (penjelasan istilah) sebagai pelengkap pengetahuan&amp;nbsp;&lt;/li&gt;
 &lt;/ul&gt;
 &lt;p&gt;ISI BUKU&lt;/p&gt;
 &lt;ol&gt;
 &lt;li&gt;GREEK&amp;nbsp; SALAD AND OLIVES&lt;/li&gt;
 &lt;li&gt;EGYPTIAN&amp;nbsp; DOLMADES&lt;/li&gt;
 &lt;li&gt;BOUILLABAISE&lt;/li&gt;
 &lt;li&gt;TAPAS&amp;nbsp; CUCUMBER&amp;nbsp; GAZPACHO&lt;/li&gt;
 &lt;li&gt;EGYPTIAN&amp;nbsp; GREEN SOUP&lt;/li&gt;
 &lt;li&gt;MAROCCON&amp;nbsp; COUS-COUS WITH&amp;nbsp; LAMB&lt;/li&gt;
 &lt;li&gt;SPANISH&amp;nbsp; PAELLA&amp;nbsp; RICE&lt;/li&gt;
 &lt;li&gt;MEDITERRANEAN&amp;nbsp; LOBSTER&amp;nbsp; RISSOTO&lt;/li&gt;
 &lt;li&gt;MEDITERRANEAN&amp;nbsp; MIXED&amp;nbsp; KEBAB&lt;/li&gt;
 &lt;li&gt;MEDITERRANEAN&amp;nbsp; CITRUS&amp;nbsp; PRAWN&lt;/li&gt;
 &lt;li&gt;BEEF&amp;nbsp; SOJUK&lt;/li&gt;
 &lt;li&gt;GREECE&amp;nbsp; GRILLED&amp;nbsp; CHICKEN&lt;/li&gt;
 &lt;li&gt;ROMANIAN&amp;nbsp; ROLLED&amp;nbsp; RIB&amp;nbsp; ROAST&lt;/li&gt;
 &lt;li&gt;ARABIAN&amp;nbsp; BIRIYANI&amp;nbsp; RICE&lt;/li&gt;
 &lt;li&gt;TUSCANY&amp;nbsp; GRILLED&amp;nbsp; SNAPPER WITH&amp;nbsp; CHEESE&amp;nbsp; SAUCE&lt;/li&gt;
 &lt;li&gt;MAROCCON CHICKEN&lt;/li&gt;
 &lt;li&gt;PENE&amp;nbsp; ARABIATA&lt;/li&gt;
 &lt;li&gt;MEDITERRANEAN PISTACHIO BAKLAVA&lt;/li&gt;
 &lt;li&gt;ARABIAN&amp;nbsp;&amp;nbsp; BASBUSA&lt;/li&gt;
 &lt;li&gt;Dan Masakan Lainnya&lt;/li&gt;
 &lt;/ol&gt;</t>
  </si>
  <si>
    <t>718aa18a-7dcb-4681-b52f-f020a4b961d6</t>
  </si>
  <si>
    <t>Kebanjiran Order Itu Super Gampang</t>
  </si>
  <si>
    <t>978-979-29-2451-0</t>
  </si>
  <si>
    <t>978-979-29-8613-6</t>
  </si>
  <si>
    <t>&lt;p&gt;&lt;strong&gt;Sinopsis&lt;/strong&gt;&lt;/p&gt;
 &lt;p&gt;Dewasa ini banyak pemilik usaha sampingan mengeluh betapa sukarnya mencari order dari klien. Di lain pihak, banyak pula karyawan perusahaan mengeluh betapa sukarnya menyakinkan calon klien, atau mencari nasabah sebanyak mungkin.&lt;/p&gt;
 &lt;p&gt;Buku ini mengupas bagaimana Anda bisa meledakkan order bisnis Anda, baik bagi Anda yang berprofesi sebagai pemilik usaha, maupun bagi Anda yang berprofesi sebagai karyawan perusahaan dan ditugasi untuk mencari customer sebanyak mungkin. Pembahasan dalam buku ini meliputi:&lt;/p&gt;
 &lt;ul&gt;
 &lt;li&gt;Bagaimana memenangkan kualitas produk &amp;amp; harga dari pesaing?&lt;/li&gt;
 &lt;li&gt;Bagaimana cara memuaskan pelanggan?&lt;/li&gt;
 &lt;li&gt;Bagaimana mendapat pelanggan &amp;lsquo;get&amp;rsquo; pelanggan?&lt;/li&gt;
 &lt;li&gt;Bagaimana mendeteksi ketidakpuasan pelanggan sedini mungkin?&lt;/li&gt;
 &lt;li&gt;Bagaimana &amp;lsquo;merebut&amp;rsquo; pelanggan dari pesaing?&lt;/li&gt;
 &lt;li&gt;Bagaimana menggunakan testimoni untuk meledakkan order?&lt;/li&gt;
 &lt;li&gt;Bagaimana menggunakan Internet untuk berpromosi &amp;amp; meledakkan order?&lt;/li&gt;
 &lt;/ul&gt;
 &lt;p&gt;&amp;nbsp;&lt;/p&gt;</t>
  </si>
  <si>
    <t>fd14b65d-fa69-4a48-bbbd-17d5675a5f42</t>
  </si>
  <si>
    <t>Top 10 Ikan Air Tawar - Panduan Lengkap Pembesaran Secara Organik di Kolam Air, Kolam Terpal, Karamba dan Jala Apung</t>
  </si>
  <si>
    <t>Sapto Ciptanto</t>
  </si>
  <si>
    <t>978-979-29-1577-8</t>
  </si>
  <si>
    <t>978-979-29-8553-5</t>
  </si>
  <si>
    <t>&lt;p&gt;Panduan lengkap pembesaran secara organik di kolam air, kolam terpal, karamba, dan jala apung&lt;br /&gt;
 bawal, gurami, nila, patin, lele, sidat, , ikan mas, gabus, nilem, tawes&lt;/p&gt;
 &lt;p&gt;Budi daya ikan air tawar masih terbuka Iebar mengingat potensi wilayah Indonesia yang sangat luas serta pangsa pasar yang terus meningkat. Terutama karena Gerakan Gemar Makan Ikan yang digalakkan oleh Kementerian Kelautan dan Perikanan mulai berdampak pada permintaan stok ikan.&lt;/p&gt;
 &lt;p&gt;Kunci pembesaran ikan secara organik terletak pada manajemen kualitas air. Sebagai penunjang juga telah ditemukan PELOR (Pelet Organik). Ramuan nutrisi yang diolah secara khusus sehingga mengefektifkan penyerapan nutrisi pada usus ikan untuk menekan FCR (Food Consumption Ratio).&lt;/p&gt;
 &lt;p&gt;Budi daya Pembesaran secara Organik akan berdampak positif bagi lingkungan, mampu mengatasi kendala penyakit, meningkatkan kuantitas dan kualitas panen, serta menghasilkan ikan konsumsi yang lebih sehat bagi konsumen.&lt;/p&gt;</t>
  </si>
  <si>
    <t>a9a24677-c212-40f4-9f2e-f2c79a5165c9</t>
  </si>
  <si>
    <t>Spring</t>
  </si>
  <si>
    <t>978-979-29-1704-8</t>
  </si>
  <si>
    <t>978-979-29-8985-4</t>
  </si>
  <si>
    <t>&lt;p&gt;Aku tak mengerti apa itu cinta. Jika kutahu rasanya adalah luka, perih, dan hampa seperti saat ini maka aku adalah pencinta yang paling malang di dunia. Sebab jika memang aku tak memilih pria itu, mengapa aku merasa hancur ketika aku mengucapkan selamat tinggal kepadanya? Mengapa rasanya ada yang berkeping-keping di dalam diriku ketika dia pergi? Mengapa aku harus merasa hampa dan luka ketika dia tak akan bisa kumiliki?&amp;lt;&amp;gt;&amp;lt;&amp;gt;Vomi sekarat. Dia nyaris tak tertolong. Apakah kehadiran seseorang yang lain bisa menolongnya, seperti Keenan atau Tonny? Ataukah ada jalan keluar yang lain yang tak terduga?&amp;nbsp;&amp;nbsp;&lt;/p&gt;
 &lt;p&gt;Mencintai tak harus memiliki. Itu cerita biasa. Tapi, mencintai seseorang dan bisa memilikinya? Tak semua orang seberuntung itu! Dan, siapakah orang yang beruntung itu?&lt;/p&gt;
 &lt;p&gt;&amp;lt;&amp;gt;Novel ini akan membawa angan Anda berkelana, mulai dari festival musim panas di Tokyo dan mekarnya bunga Sakura di musim semi, indahnya pemandangan Danau Toba, hangatnya pemandian air panas di Tapanuli Utara, hingga kenangan akan tragisnya gempa bumi 1980-an.&lt;/p&gt;
 &lt;p&gt;&amp;nbsp;&lt;/p&gt;
 &lt;p&gt;Dari mulai kisah cinta remaja yang polos, pencarian jati diri, pergumulan tentang jodoh, emansipasi wanita, hingga kondisi politik negeri ini.&lt;/p&gt;
 &lt;p&gt;SPRING, novel lanjutan SPARKS. Sama dengan buku sebelumnya, novel yang sarat pesan moral ini akan membuat Anda tertawa dan menangis, terharu dan penasaran, terus bertanya-tanya ke mana dan bagaimana cinta akan membawa Anda dalam hidup ini.&lt;/p&gt;</t>
  </si>
  <si>
    <t>eb453d86-d026-4146-8777-d8c3ff9c8414</t>
  </si>
  <si>
    <t>To Love You (I Officialy Miss My Boyfriend!)</t>
  </si>
  <si>
    <t>Ribka Adelina Purba</t>
  </si>
  <si>
    <t>978-979-29-4113-5</t>
  </si>
  <si>
    <t>978-979-29-8550-4</t>
  </si>
  <si>
    <t>&lt;p&gt;&amp;ldquo;Aku cinta basket. Aku sama basket itu udah gabisa dipisahin. Aku ga rela, Sayang. Tapi aku lebih ga rela kalo ga sama kamu. Aku mungkin cinta banget sama basket, tapi aku ga bisa kalo ga ada kamu. Aku cinta sama basket, tapi aku butuhnya kamu, Sa. Basket masih bisa nunggu, aku cuma disuruh cuti. Aku masih bisa main di sela-sela waktu aku. Tapi kamu? Aku ga mungkin lepasin kamu gitu aja,&amp;rdquo; kata Onel kala itu sambil megang tangan gue dan natap mata gue dalem.&lt;br /&gt;
 Dan demi apapun juga, gue ada di titik seorang wanita paling luluh dan ga berdaya waktu itu. Gue cuma senyum doang. Gabisa ngapa-ngapain lagi. Tapi kebahagiaan di hati gue juga sampe gabisa gue gambarin.&lt;br /&gt;
 *&lt;br /&gt;
 Buku kedua atau sekuel dari &amp;ldquo;Bukan Jomblo Galau&amp;rdquo; ini akan membuatmu bertanya-tanya, kenapa sih perjuangan sebuah cinta begitu menggemaskan hingga saat membacanya, kita akan merasa gregetan untuk segera menemukan akhir dari cerita itu.&lt;/p&gt;</t>
  </si>
  <si>
    <t>dc5d95b8-8221-47c9-861d-e4c3e0aa75e9</t>
  </si>
  <si>
    <t>Kehamilan Sehat dan Mengatur Jenis Kelamin Anak</t>
  </si>
  <si>
    <t>978-979-29-2672-9</t>
  </si>
  <si>
    <t>978-979-29-8616-7</t>
  </si>
  <si>
    <t>&lt;p&gt;&lt;strong&gt;Sinopsis&lt;/strong&gt;&lt;/p&gt;
 &lt;p&gt;Impian banyak pasangan setelah berkeluarga adalah untuk bisa hamil, menjalani suatu kehamilan yang sehat, aman, sekaligus mendapatkan anak dengan jenis kelamin yang diinginkan. Mengatur jenis kelamin anak bukan lagi perkara mustahil, tapi sangat dimungkinkan untuk diwujudkan.&lt;br /&gt;
 &lt;br /&gt;
 Sekarang Anda bisa mengatur ingin melahirkan anak laki-laki atau perempuan dulu, atau urutan anak sesuai kelamin, anak pertama perempuan lalu anak laki-laki atau sebaliknya, dan sebagainya. Metode, teknik, atau cara untuk menentukan jenis kelamin anak, di antaranya pola pengaturan diet yang berguna untuk menentukan keasaman vagina, waktu dan posisi saat bersenggama.&lt;br /&gt;
 &lt;br /&gt;
 Buku Kehamilan Sehat &amp;amp; Mengatur Jenis Kelamin Anak ini akan menjadi rujukan bagi Anda karena memberikan informasi dan pengetahuan yang cukup mengenai syarat-syarat serta teknik-teknik yang diperlukan bagi lahirnya seorang anak berjenis kelamin sesuai keinginan Anda.&lt;/p&gt;</t>
  </si>
  <si>
    <t>316d8fe8-cc4b-4687-96ae-5cdd11e3a75d</t>
  </si>
  <si>
    <t>Inspirasi Desain Rumah Mungil</t>
  </si>
  <si>
    <t>978-979-29-1542-6</t>
  </si>
  <si>
    <t>978-979-29-8582-5</t>
  </si>
  <si>
    <t>19.0 MB</t>
  </si>
  <si>
    <t>&lt;p&gt;Apakah memiliki rumah di lahan terbatas lebih repot?&lt;br /&gt;
 jawabanya, tidak selalu hal ini karena ada sisi positif untuk rumah yang mungil.&lt;br /&gt;
 Pertama, biaya bulanan lebih minim kaena secara umum kita mengambil listrik lebih sedikit daripada rumah-rumah besar. kedua, lebih mudah dibersihkan an dirawat. Tidak mudah merawat rumah besar, misalnya 5 kamar tidur, dengan ruang keluarga berukuran 6x8, dan sebuah garasi. Hal ini akan sangat mungkin jika rumah besar membutuhkan bantuan pembantu sehingga pasti membutuhkan dana lebih. ketiga, kita akan menemukan betapa mudahnya berinteraksi dengan tetangga jika rumah kita mungil.&lt;/p&gt;</t>
  </si>
  <si>
    <t>a6f351c9-bb05-4bb0-ad00-bfe79a5add37</t>
  </si>
  <si>
    <t>Starlight Coffee Shop</t>
  </si>
  <si>
    <t>Veronica</t>
  </si>
  <si>
    <t>978-979-29-0184-9</t>
  </si>
  <si>
    <t>978-979-29-8990-8</t>
  </si>
  <si>
    <t>&lt;p&gt;Cantik, cerdas punya segudang kelebihan, dan karir yang mapan. Itulah violetta. Sayangnya, seperti masalah klasik perempuan, jodoh tak kunjung datang! Tetapi saat violeta berhenti mencari, sepertinya keinginan itu mewujud tak terduga. Kini justru Violetta menghadai dilema.&lt;br /&gt;
 &lt;br /&gt;
 Berada di tengah tiga pria yang menyimpan rasa mendalam yaitu Ollive, Rangga, Boemi, membuatnya berada dalam lingkaran cinta yang saling terkait. Bukan lagi segi tiga atau segi empat!.&lt;br /&gt;
 &lt;br /&gt;
 Hidup adalah serangkaian keputusan yang dipilh dari sekian banyak alternatif, baik dalam kehidupan sosial, karir maupun pendamping hidup. Violetta menghadapi pilihan yang rumit. Haruskah a memilih Boemi, pria yang membuatnya merasa nyaman dan tentram? Atau Ollive, lelaki yang selalu mempunyai tempat tersendiri di hatinya? Apapun pilihan Violetta, Life Must Go On.&lt;br /&gt;
 &lt;br /&gt;
 Daftar isi dalam buku ini :&lt;br /&gt;
 &lt;br /&gt;
 - First Impression&lt;br /&gt;
 - Identity or chemistry?&lt;br /&gt;
 - The concert&lt;br /&gt;
 - Kerja..kerja..kerja&lt;br /&gt;
 - Kenapa orang menikah?&lt;br /&gt;
 - He loves me...He love me not&lt;br /&gt;
 - Starlight coffee shop&lt;br /&gt;
 - Life must go on&lt;/p&gt;</t>
  </si>
  <si>
    <t>2523ff03-076e-41b9-9161-934349aede74</t>
  </si>
  <si>
    <t>Statistik Six Sigma dengan Minitab: Panduan Cerdas Inisiatif Kualitas</t>
  </si>
  <si>
    <t>Cornelius Trihendradi</t>
  </si>
  <si>
    <t>979-763-554-6</t>
  </si>
  <si>
    <t>978-979-29-8991-5</t>
  </si>
  <si>
    <t>&lt;p&gt;Six Sigma merupakan jawaban bagi Anda yang ingin tetap sukses dalam persaingan bisnis. Six Sigma menjamin voice of customer berjalan dalam keseluruhan proses bisnis sehingga produk yang Anda hasilkan dapat memuaskan pelanggan. Bagaimana melakukan statistik Six Sigma dalam inisiatif kualitas? Buku ini jawabannya!&lt;br /&gt;
 &lt;br /&gt;
 Buku akan memandu untuk inisiatif kualitas. Metode-metode statistik dipaparkan per fase Six Aigma: Define, Measure, Analyze, Improve, dan Control (DMAIC). Anda akan dibimbing langkah per langkah dalam melakukan statistik Six Sigma.&amp;nbsp;&lt;br /&gt;
 &lt;br /&gt;
 Dalam buku ini dibahas:&lt;br /&gt;
 Mengenal Six Sigma&lt;br /&gt;
 Define&lt;br /&gt;
 Measure&lt;br /&gt;
 Analyze&lt;br /&gt;
 Improve&lt;br /&gt;
 Control&lt;/p&gt;</t>
  </si>
  <si>
    <t>3e898f0e-fe9c-4845-ac6c-da87ea692407</t>
  </si>
  <si>
    <t>Inspirasi Rumah Sehat Di Perkotaan</t>
  </si>
  <si>
    <t>979-763-846-4</t>
  </si>
  <si>
    <t>978-979-29-8583-2</t>
  </si>
  <si>
    <t>&lt;p&gt;Memiliki rumah yang sehat adalah dambaan setiap orang. Apalagi kesibukan di luar rumah membuat saat-saat di rumah menjadi sangat berharga. Terutama bagi mereka yang sudah berkeluarga, kebutuhan shelter yang nyaman, aman dan sehat tidak dapat dihindari lagi.&lt;br /&gt;
 &lt;br /&gt;
 Kondisi lingkungan yang tidak sehat dialami oleh penduduk di perkotaan. Lahan yang sempit, permukaan tanah tertutup, drainasi yang macet, dan sebagainya. Apalagi iklim semakin tidak bersahabat. Belum lagi berbagai polusi yang mencemari, menambah masalah bagi penciptaan hunian yang sehat.&lt;br /&gt;
 &lt;br /&gt;
 Lalu, bagaimana solusinya? Buku ini menawarkan inspirasi untuk membangun rumah yang sehat berdasarkan kaidah-kaidah arsitektural yang mudah diaplikasikan. Bisa membantu Anda yang akan dan sedang membangun rumah untuk mewujudkan impian Anda. Juga bagi mereka yang merencanakan merenovasi rumah. Pengetahuan di dalam buku ini akan memberi masukan berharga dalam proses renovasi.&lt;br /&gt;
 &lt;br /&gt;
 Anda akan memperoleh:&lt;br /&gt;
 - inspirasi beragam desain rumah dari rumah tradisional hingga modern&lt;br /&gt;
 - kaidah-kaidah dan konsep rumah sehat&lt;br /&gt;
 - alternatif denah rumah sehat berbagai tipe&lt;br /&gt;
 - Tips dan trik menyiasati masalah dan merawat rumah&lt;/p&gt;</t>
  </si>
  <si>
    <t>1a2e94d9-be59-4ee2-9492-245098023524</t>
  </si>
  <si>
    <t>Pelanggan Puas? Tak Cukup!</t>
  </si>
  <si>
    <t>Fandy Tjiptono dan Anastasia Diana</t>
  </si>
  <si>
    <t>978-979-29-5246-9</t>
  </si>
  <si>
    <t>978-979-29-8772-0</t>
  </si>
  <si>
    <t>&lt;p&gt;Kepuasan pelanggan telah menjadi bagian krusial dalam setiap rumusan visi, misi, tujuan, kredo, maupun moto organisasi. Sejumlah riset menyimpulkan peran penting kepuasan pelanggan dalam mewujudkan loyalitas pelanggan, rekomendasi gethok tular positif, peluang sumber pendapatan di masa depan (seperti pembelian ulang, cross-selling, up-selling, brand extension, dan seterusnya), serta kinerja finansial superior (seperti margin operasi, ROI, dan laba akuntansi). Namun, sayangnya, tak banyak yang menyadari bahwa kepuasan pelanggan saja tidak cukup. Berbagai riset mengindikasikan bahwa rating kepuasan pelanggan belum tentu otomatis menjamin bahwa organisasi mampu mempertahankan para pelanggan selamanya. Setidaknya dibutuhkan pemahaman komprehensif atas dua isu terkait agar kepuasan pelanggan dapat menghasilkan dampak sesuai harapan: loyalitas pelanggan dan customer delight. Buku ini berfokus pada lima topik utama: (1) Mengapa perlu kepuasan pelanggan? (2) Konsep kepuasan pelanggan. (3) Bagaimana mengukur kepuasan pelanggan. (4) Strategi kepuasan pelanggan. (5) Tak cukup hanya kepuasan pelanggan. Sasaran utama pembaca buku ini adalah paraakademisi, mahasiswa, dan praktisi yang menaruh minat pada kepuasan pelanggan dan isu-isu terkait. Oleh sebab itu, buku ini memaparkan pula beberapa contoh spesifik riset kepuasan dan ketidakpuasan pelanggan, serta mengulas secara rinci strategi mewujudkan kepuasan pelanggan.&lt;/p&gt;</t>
  </si>
  <si>
    <t>29f8f1db-1fe6-4307-9d95-58644abdc3ca</t>
  </si>
  <si>
    <t>Step by Step Belajar Bahasa Jepang Dasar</t>
  </si>
  <si>
    <t>Cuk Yuana</t>
  </si>
  <si>
    <t>978-979-29-3504-2</t>
  </si>
  <si>
    <t>978-979-29-8994-6</t>
  </si>
  <si>
    <t>&lt;p&gt;Step by Step Bahasa Jepang Dasar adalah buku pelajaran bahasa Jepang dengan konteks Indonesia, dilengkapi penjelasan-penjelasan gramatik dan contoh dengan bahasa yang mudah dipahami, disertai latihan-latihan yang sesuai dengan tingkatannya. Selain itu buku ini juga menyajikan pola-pola kalimat yang disusun sedemikian rupa disesuaikan dengan masing-masing pokok bahasan, dilengkapi dengan daftar kosa kata yang digunakan sehingga mudah untuk dipahami maupun diterapkannya dalam kehidupan sehari-hari.&lt;br /&gt;
 Buku ini bertujuan untuk membantu khususnya orang Indonesia dalam mempelajari bahasa Jepang tingkat dasar agar mampu memahami dan menerapkan bahasa Jepang dengan cepat dan tepat baik secara otodidak maupun belajar bersama tutor.&lt;br /&gt;
 Buku ini lebih tepat digunakan sebagai sumber materi pengajaran di Pergutuan Tinggi, Lembaga Bimbingan Belajar Bahasa Jepang maupun di sekolah-sekolah formal.&lt;/p&gt;</t>
  </si>
  <si>
    <t>236173d2-1e9d-4617-b244-1a184daf27b0</t>
  </si>
  <si>
    <t>Investasi Prospektif Dengan Mengebunkan Jati Unggul</t>
  </si>
  <si>
    <t>978-979-29-2773-3</t>
  </si>
  <si>
    <t>978-979-29-8584-9</t>
  </si>
  <si>
    <t>&lt;p&gt;Tanaman jati merupakan salah satu jenis tanaman tahunan yang cukup banyak peminatnya. Hal ini disebabkan karena berbagai macam keunggulan dari tanaman jati baik dari cara budidayanya yang mudah maupun dari hasil penjualan kayunya yang cukup menguntungkan.&lt;br /&gt;
 Pengembangan tanaman jati secara massal dan komersial masih sangat menjanjikan karena tren dari tanaman jati dari dulu hingga sekarang tidak pernah redup.Hal ini disebabkan karena kebutuhan akan kayu jati selalu meningkat sesuai dengan perkembangan zaman yang ada.&lt;br /&gt;
 Melalui buku yang berjudul Investasi Prospektif dengan Mengebunkan Jati Unggul ini, dari awal bab hingga akhir bab benar-benar memberikan informasi yang sangat berguna bagi siapa saja yang tertarik akan tanaman jati. Melalui tanaman jati ini dari hulu hingga hilir, dari pembibitan jati hingga penjualan kayu jati semuanya membawa untung. Oleh sebab itu bertanam jati tidak ada ruginya karena dapat memberikan hoki yang sangat menjanjikan.&lt;/p&gt;</t>
  </si>
  <si>
    <t>ac9a55b0-6d3e-4e33-8cd2-b5371253edef</t>
  </si>
  <si>
    <t>Pembenihan Ikan Laut Ekonomis Secara Buatan</t>
  </si>
  <si>
    <t>M. Ghufran H. Kordi K dan Andi Tamsil</t>
  </si>
  <si>
    <t>978-979-29-1382-8</t>
  </si>
  <si>
    <t>978-979-29-8774-4</t>
  </si>
  <si>
    <t>23.6 MB</t>
  </si>
  <si>
    <t>&lt;p&gt;Produksi ikan-ikan karang dan laut pada umumnya bergantung pada usaha penangkapan di alam, sehingga produksinya tidak kontinu, fluktuatif, dan berkualitas rendah. Penangkapan yang intensif juga menyebabkan padat tangkap (full fishing), bahkan beberapa spesies telah mengarah pada tangkap lebih (over fishing). Apalagi penangkapan ikan dengan penggunaan bahan dan alat tangkap yang destruktif dapat menyebabkan kerusakan ekosistem. Untuk mencegah hal-hal yang mengarah pada kepunahan spesies dan kerusakan ekosistem perairan, salah satunya ditempuh melalui kegiatan budi daya perairan. Dalam budi daya perairan, ketersediaan benih yang berkualitas. cukup, dan kontinu merupakan faktor penting.&lt;/p&gt;
 &lt;p&gt;&lt;br /&gt;
 Pembenihan ikan-ikan laut tidak hanya untuk kebutuhan budi daya dalam hal ini pembesaran, tetapi juga untuk penebaran kembali. Karena itu, pembenihan ikan !aut merupakan salah satu peluang usaha yang sangat prospektif, karena selain tingginya permintaan di dalam negeri, negara tetangga juga membutuhkan benih ikan laut dalam jumlah besar.&lt;/p&gt;</t>
  </si>
  <si>
    <t>2619a6da-b2e5-4223-92cb-b94de42d30c8</t>
  </si>
  <si>
    <t>Pemetaan Kontur dan Pemodelan Spasial 3 Dimensi Menggunakan Surfer</t>
  </si>
  <si>
    <t>Eko Budiyanto, M.Si.</t>
  </si>
  <si>
    <t>979-731-710-2</t>
  </si>
  <si>
    <t>978-979-29-8775-1</t>
  </si>
  <si>
    <t>24.6 MB</t>
  </si>
  <si>
    <t>&lt;p&gt;Surfer merupakan salah satu perangkat lunak untuk pembuatan peta kontur dan pemodelan tiga dimensi yang didasarkan atas grid. Perangkat lunak ini berperan besar dalam pemetaan kawasan. Meskipun canggih, perangkat ini tidak banyak menuntut untuk sistem operasi maupun perangkat keras.&lt;br /&gt;
 &lt;br /&gt;
 Buku ini membahas:&lt;br /&gt;
 - Pengenalan Surfer&lt;br /&gt;
 - Worksheet dan Data XYZ&lt;br /&gt;
 - Gridding&lt;br /&gt;
 - Surface Plot&lt;br /&gt;
 - Post Map&lt;br /&gt;
 - Stacking dan Overlay&lt;br /&gt;
 - Blanking dan Volume&lt;br /&gt;
 - Pencetakan dan Penyimpanan&lt;br /&gt;
 - Persamaan-persamaan&lt;/p&gt;</t>
  </si>
  <si>
    <t>165a9acd-1b66-4d99-bcb0-1169b4ee2068</t>
  </si>
  <si>
    <t>Psikopop Remaja: 66 Resep Jadi Bintang Gaul di Mana Saja</t>
  </si>
  <si>
    <t>978-979-29-0017-0</t>
  </si>
  <si>
    <t>978-979-29-8837-6</t>
  </si>
  <si>
    <t>&lt;p&gt;Menjadi bintang? Siapa yang tidak mau.. Populer, punya banyak fans, ke mana-mana dikerubutin (gula, kali?), dan seterusnya. Memang kita bisa? Tentu bisa! Hanya saja menjadi bintang bukanlah keajaiban yang turun dari langit begitu saja. Ada yang namanya proses, yang kudu kita jalani. Nah, mau jadi bintang seperti apa kita? Kualitas bintang ditentukan dari performa kepribadian. Kualitas itulah yang memunculkan popularitas dan karisma yang tak lekang oleh waktu.&lt;br /&gt;
 &lt;br /&gt;
 Lalu, gimana caranya menjadi bintang? Dalam buku ini dikupas tuntas bagaimana kamu bisa mewujudkan performa seorang bintang. Langkah demi langkah yang mudah diikuti dan dicontek. Plus cukilan kisah-kisah inspiratif yang bakal memotivasi kamu. Bukan itu saja, membaca buku ini akan membuka mata kita, o iya ya, kenapa enggak dari dulu ya? Jadi, tunggu apa lagi? Be A Star!&lt;/p&gt;</t>
  </si>
  <si>
    <t>aad29d18-f0f1-464f-8067-ad8b7e2ae559</t>
  </si>
  <si>
    <t>Stock Index Trading Panduan Praktis Menuai Dolar</t>
  </si>
  <si>
    <t>978-979-29-0541-0</t>
  </si>
  <si>
    <t>978-979-29-8996-0</t>
  </si>
  <si>
    <t>&lt;p&gt;&amp;nbsp;&lt;/p&gt;
 &lt;p&gt;&lt;cite&gt;Buku yang menarik..!! Praktis dan informatif.Bagi Anda yang ingin belajar dan memahami dunia index saham,wajib membaca buku ini!&lt;/cite&gt;&lt;/p&gt;
 &lt;p&gt;&lt;cite&gt;Maria Sianawati.Top A.E PT.International Mitra Futures&lt;/cite&gt;&lt;/p&gt;
 &lt;p&gt;&amp;nbsp;&lt;/p&gt;
 &lt;p&gt;&lt;cite&gt;Miliki buku ini sekarang juga.. Cepatlah belajar,tingkatan pengetahuan dan kemampuan bertransaksi supaya anda bisa cepat menangkap peluang yang ada,selamat mencoba.Sukses untuk anda.&lt;/cite&gt;&lt;/p&gt;
 &lt;p&gt;&lt;cite&gt;Brilian Martin. ABM PT.International Mitra Futures (Assistant Business&amp;nbsp; Manager)&lt;/cite&gt;&lt;/p&gt;
 &lt;h3 style="color:#aaaaaa; font-style:italic"&gt;&amp;nbsp;&lt;/h3&gt;
 &lt;p&gt;&amp;nbsp;&lt;/p&gt;</t>
  </si>
  <si>
    <t>e461b4c2-0996-40f2-acd3-8a0b320ba5aa</t>
  </si>
  <si>
    <t>Jadi Cewek Cantik? Gampang Kok!</t>
  </si>
  <si>
    <t>Ari Kinoysan</t>
  </si>
  <si>
    <t>978-979-29-0406-2</t>
  </si>
  <si>
    <t>978-979-29-8586-3</t>
  </si>
  <si>
    <t>&lt;p&gt;Tau ga sih kalau kencantikan itu nggak diturunin dari langit gitu saja? Secara fisik mungkin iya, tapi apakah cantik itu melulu harus difisik aja? Gimana kalau kamu punya temen yang secara fisik cantik, tapi nyebelin? Pasti nggak asyik banget khan? Kamu akan pilih berteman dengan seseorang yang nggak cantik fisik tapi baik hati atau sebaliknya? Terus gimana tuh biar bisa cantik fisik maupun sikap?.&lt;br /&gt;
 &lt;br /&gt;
 Nah, di buku ini kamu akan belajar gimana supaya bisa cantik luar dan dalam. Ada banyak banget tip en trik yang simpel dan mudah diterapin. Nggak hanya pas buat kamu yang merasa diri nggak cantik, tapi pas juga buat mereka yang sudah merasa cantik. Siapa saja bisa manfaatin buku ini. Yang penting kamu mau membuka hati dan pikiran kamu untuk berubah menjadi lebih baik. Pengen tahu apa saja tip en triknya?...Nah semuanya bisa kamu dapetin di dalam buku ini..soo buruan beli..jangan sampe nggak kebagian loch!.&lt;/p&gt;</t>
  </si>
  <si>
    <t>8987e4b4-21e2-46ab-aad6-ec77e095b717</t>
  </si>
  <si>
    <t>Radius Prawiro, Diantara Para Tokoh</t>
  </si>
  <si>
    <t>Loka Manya Prawiro</t>
  </si>
  <si>
    <t>979-763-370-5</t>
  </si>
  <si>
    <t>978-979-29-8618-1</t>
  </si>
  <si>
    <t>&lt;p&gt;Melalui putranya, Loka Manya Prawiro, seakan-akan buku ini dengan Radius Prawiro, salah satu orang terdekat dan kepercayaan Soeharto selama lebih kurang tiga dekade, ingi membeberkan peristiwa-peristiwa ekslusif tokoh-tokoh sekitar Soeharto baik nasional maupun internasioanal yang dikenal baik oleh Radius Prawiro. Mulai dari kisah kepemimpinan Bung Karno yang dianggap telah mewariskan sejumlah kekacauan dan &amp;quot;pengkhianatan&amp;quot; sampai dengan kepemimpinan Lee Kuan Yew yang kurang demokratis tetapi dianggap berhasil memakmurkan rakyatnya. Selain itu buku ini memuat banyak cerita-cerita eksklusif yang menjadi daya tarik antara lain melalui pengungkapan intrik-intrik politik orang-orang kepercayaan Soeharto yang saling berlomba berebut kepercayaan, konflik para petinggi militer yang mengakibatkan malapetaka yang dikenal dengan peristiwa Malari, operasi intelijen atas nama kepentingan negara yang mermbah dalam kehidupan masyarakat, bagaimana Soeharto menyikapi kritik sebagai sikap anti Pancasila, serta tidak ketinggalan cerita tentang proyek mercu suar B.J. Habibie, industri strategis, yang merugi dan tidak jelas arahnya, meskipun telah menelan uang negara milyaran US dollar. mudah-mudahan buku ini dpat dijadikan bahan renungan bagi pembacanya.&lt;/p&gt;</t>
  </si>
  <si>
    <t>33d97909-cea0-4bfa-b1c1-e1e4e6737ed0</t>
  </si>
  <si>
    <t>Jadi Karyawan Nggak Kaya? Percuma...</t>
  </si>
  <si>
    <t>978-979-29-1501-3</t>
  </si>
  <si>
    <t>978-979-29-8587-0</t>
  </si>
  <si>
    <t>&lt;p&gt;&lt;strong&gt;&lt;em&gt;&amp;ldquo;Sampai kapan pun, profesi karyawan tetap akan menjadi profesi terbanyak (mayoritas) di Indonesia. Oleh karena itu, kenapa mesti melepaskan profesi karyawan yang aman, kalau bisa kaya dengan aman dengan&amp;nbsp; tetap jadi karyawan?&amp;rdquo;&lt;/em&gt;&lt;/strong&gt;&lt;/p&gt;
 &lt;p&gt;&amp;nbsp;&lt;/p&gt;
 &lt;p&gt;&amp;nbsp;&lt;/p&gt;
 &lt;p&gt;&lt;strong&gt;&lt;em&gt;Buku GILA panduan MUDAH cara KAYA dengan TETAP JADI KARYAWAN&lt;/em&gt;&lt;/strong&gt;&lt;/p&gt;
 &lt;p&gt;&amp;nbsp;&lt;/p&gt;
 &lt;p&gt;&amp;nbsp;&lt;/p&gt;
 &lt;p&gt;&lt;strong&gt;Wah, hebat! Buku ini tak kalah dari buku Robert Kiyosaki, bahkan kelebihannya trik dalam buku ini difokuskan untuk dipraktikkan secara nyata di Indonesia!! Membacanya, saya jadi tertantang membuka bisnis sendiri!&lt;/strong&gt;&lt;/p&gt;
 &lt;p&gt;&amp;nbsp;&lt;/p&gt;
 &lt;p&gt;&amp;nbsp;&lt;/p&gt;
 &lt;p&gt;&lt;strong&gt;&lt;em&gt;Frengky Septo Taruno, &lt;/em&gt;&lt;/strong&gt;&lt;/p&gt;
 &lt;p&gt;&lt;strong&gt;&lt;em&gt;penggemar buku ekonomi&lt;/em&gt;&lt;/strong&gt;&lt;/p&gt;
 &lt;p&gt;&amp;nbsp;&lt;/p&gt;
 &lt;p&gt;&amp;nbsp;&lt;/p&gt;
 &lt;p&gt;&lt;strong&gt;Panduan reksadananya lengkap, mulai dari Analisis Fundamental, Analisis Teknikal, alamat situsnya pun dibahas, serta ada tips-tips mudah kalau tak suka banyak analisis... yang kebetulan penulisnya juga praktisi investor reksadana betulan&amp;hellip; benar-benar buku yang cocok bagi karyawan yang ingin kaya-raya.&amp;hellip;&lt;/strong&gt;&lt;/p&gt;
 &lt;p&gt;&amp;nbsp;&lt;/p&gt;
 &lt;p&gt;&amp;nbsp;&lt;/p&gt;
 &lt;p&gt;&lt;strong&gt;&lt;em&gt;Kenny Yohansen, S.Kom., S.E., M.M. &lt;/em&gt;&lt;/strong&gt;&lt;/p&gt;
 &lt;p&gt;&lt;strong&gt;&lt;em&gt;karyawan perusahaan swasta di Jakarta&lt;/em&gt;&lt;/strong&gt;&lt;/p&gt;
 &lt;p&gt;&amp;nbsp;&lt;/p&gt;
 &lt;p&gt;&amp;nbsp;&lt;/p&gt;
 &lt;p&gt;&lt;strong&gt;Buku ini benar-benar dipenuhi trik-trik mudah menjadi kaya, tak kurang 200++ trik dibeberkan secara gamblang, termasuk contoh kasus penerapannya yang asalnya dari pengalaman nyata penulisnya sendiri. Tak perlu IQ Tinggi dan latar belakang pendidikan khusus. Cukup mempraktikkan trik-trik mudahnya saja, hidup finansial Anda akan berubah.&lt;/strong&gt;&lt;/p&gt;
 &lt;p&gt;&amp;nbsp;&lt;/p&gt;
 &lt;p&gt;&amp;nbsp;&lt;/p&gt;
 &lt;p&gt;&lt;strong&gt;&lt;em&gt;Tedy Purwanto, &lt;/em&gt;&lt;/strong&gt;&lt;/p&gt;
 &lt;p&gt;&lt;strong&gt;&lt;em&gt;karyawan perusahaan di Yogya dan alumni EU&lt;/em&gt;&lt;/strong&gt;&lt;/p&gt;
 &lt;p&gt;&amp;nbsp;&lt;/p&gt;
 &lt;p&gt;&amp;nbsp;&lt;/p&gt;
 &lt;p&gt;&lt;strong&gt;Saya sudah praktikkan sendiri triknya. Dan, profit 1 M dengan 10 juta hanya dalam 10 tahun mungkin-mungkin saja. Bravo buat Pak Eka yang mengajari saya ilmu reksadana.&lt;/strong&gt;&lt;/p&gt;
 &lt;p&gt;&amp;nbsp;&lt;/p&gt;
 &lt;p&gt;&amp;nbsp;&lt;/p&gt;
 &lt;p&gt;&lt;strong&gt;&lt;em&gt;Maulana Ahmad, &lt;/em&gt;&lt;/strong&gt;&lt;/p&gt;
 &lt;p&gt;&lt;strong&gt;&lt;em&gt;peserta privat reksadana angkatan 1, 2009&lt;/em&gt;&lt;/strong&gt;&lt;/p&gt;
 &lt;p&gt;&amp;nbsp;&lt;/p&gt;
 &lt;p&gt;&amp;nbsp;&lt;/p&gt;
 &lt;p&gt;&lt;strong&gt;Bravo. Satu-satunya buku yg berani menjamin pembacanya sukses, yang kebetulan penulisnya adalah pengusaha betulan dan praktisi sekaligus pengajar reksadana yang sudah mempunyai banyak murid di mana-mana!&lt;/strong&gt;&lt;/p&gt;
 &lt;p&gt;&amp;nbsp;&lt;/p&gt;
 &lt;p&gt;&amp;nbsp;&lt;/p&gt;
 &lt;p&gt;&lt;strong&gt;&lt;em&gt;Inge Agustiningrum, S.Kom, &lt;/em&gt;&lt;/strong&gt;&lt;/p&gt;
 &lt;p&gt;&lt;strong&gt;&lt;em&gt;Karyawan di Jakarta dan pemilik shoppingatmapple.blogspot.com&lt;/em&gt;&lt;/strong&gt;&lt;/p&gt;</t>
  </si>
  <si>
    <t>5ded3a92-8e2e-47f2-bb5d-8d504b3281df</t>
  </si>
  <si>
    <t>To Be A Great Leader</t>
  </si>
  <si>
    <t>Semuil Tjiharjadi</t>
  </si>
  <si>
    <t>978-979-29-0135-1</t>
  </si>
  <si>
    <t>978-979-29-8547-4</t>
  </si>
  <si>
    <t>&lt;p&gt;1. Mitos-mitos kepemimpinan&lt;/p&gt;
 &lt;p&gt;2. Konteks kepemimpinan&lt;/p&gt;
 &lt;p&gt;3. Dasar kepemimpinan&lt;/p&gt;
 &lt;p&gt;4. Konsep diri dalam kepemimpinan&lt;/p&gt;
 &lt;p&gt;5. Self leadership and management&lt;/p&gt;
 &lt;p&gt;6. Kepemimpinan melalui kecerdasan manusia&lt;/p&gt;
 &lt;p&gt;7. Positive mental attitude&lt;/p&gt;
 &lt;p&gt;8. Adversity quotient&lt;/p&gt;
 &lt;p&gt;9. Ciri pribadi dan sikap seorang pemimpin&lt;/p&gt;
 &lt;p&gt;10. Becoming a great communicator for leader&lt;/p&gt;
 &lt;p&gt;11. Membangun tim yang berkualitas&lt;/p&gt;
 &lt;p&gt;12. Leading tim&lt;/p&gt;
 &lt;p&gt;13. Leading organization&lt;/p&gt;</t>
  </si>
  <si>
    <t>5d86cc07-9df0-405b-84bc-8e1b0d4ba5a0</t>
  </si>
  <si>
    <t>Strategi Bersaing dalam Service Driven Economy</t>
  </si>
  <si>
    <t>Lena Ellitan &amp; Lina Anatan</t>
  </si>
  <si>
    <t>978-979-29-0006-4</t>
  </si>
  <si>
    <t>978-979-29-9000-3</t>
  </si>
  <si>
    <t>&lt;p&gt;Globalisasi ekonomi memunculkan tantangan yang menuntut&lt;br /&gt;
 perusahaan untuk lebih fleksibel dan dapat beradaptasi terhadap&lt;br /&gt;
 situasi dan kondisi yang terjadi. Pengembangan kapabilitas dan&lt;br /&gt;
 kompetensi internal perusahaan dilakukan dengan memfokuskan&lt;br /&gt;
 pada upaya menciptakan keunggulan bersaing baik melalui strategi&lt;br /&gt;
 core competence, kompetensi bidang fungsional, time based&lt;br /&gt;
 competition, inovasi produk dan kapabilitas teknologi, maupun&lt;br /&gt;
 mengaplikasikan praktik manajemen modern seperti Total Quality&lt;br /&gt;
 Management (TQM).&lt;br /&gt;
 Pelang&amp;middot;gan potensial merupakan faktor yang sangat penting dalam&lt;br /&gt;
 menjamin kelangsungan hidup perusahaan. Untuk itu diperlukan&lt;br /&gt;
 penciptaan kerjasama yang baik melalui pemberian kualitas&lt;br /&gt;
 pelayanan yang baik, membangun hubungan yang baik dengan&lt;br /&gt;
 konsumen melalui Customer Relationship Management (CRM), dan&lt;br /&gt;
 menciptakan nilai pelanggan sehingga terwujud kepuasan dan&lt;br /&gt;
 loyalitas konsumen.&lt;br /&gt;
 Buku ini disusun untuk memberikan wawasan dan pemahaman akan&lt;br /&gt;
 pentingnya strategi bersaing bagi perusahaan dalam kondisi&lt;br /&gt;
 persaingan bisnis global saat ini. Buku ini membahas tiga tema&lt;br /&gt;
 penting, yaitu:&lt;/p&gt;
 &lt;p&gt;&lt;br /&gt;
 - Globalisasi dan Daya Saing Perusahaan&lt;br /&gt;
 - Business Networking Strategy dalam Era Global&lt;br /&gt;
 - Customer Oriented Strategy&lt;br /&gt;
 &amp;nbsp;&lt;/p&gt;</t>
  </si>
  <si>
    <t>a1010f3e-d56b-4e10-a572-75b52a7cf35a</t>
  </si>
  <si>
    <t>Pemodelan dan Visualisasi Bangunan Menggunakan Autodesk Revit Architecture</t>
  </si>
  <si>
    <t>Faldo Andreo Honggowidjojo</t>
  </si>
  <si>
    <t>978-979-29-3185-3</t>
  </si>
  <si>
    <t>978-979-29-8778-2</t>
  </si>
  <si>
    <t>&lt;p&gt;Buku ini berisi pembahasan tentang perangkat lunak Autodesk Revit Architectu (perangkat lunak desain dan teknik arsitektur) yang secara umum dicari oleh masyarakat luas karena kelangkaan buku yang membahasnya. Autodesk Revit Architecture sendiri adalah perangkat lunak BIM-Building Information Modelling yang rata-rata jauh lebih unggul daripada perangkat lunak serupa. Seluruh pembahasan disertai dengan informasi kegunaan umum, step-by-step, tips, trik dan catatan yang akan memudahkan pembelajaran bagi pengguna awam maupun profesional. Pembahasar. ini adalah lengkap dan sifatnya adalah panduan yang akan selalu mendampingi pengguna dalam penggunaan ataupun pembelajaran. Buku ini sangat cocok bagi pemula, mahasiswa, dosen, praktisi arsitektur, desainer dan siapapun yang membutuhkan untuk menunjang kinerja pekerjaan dan meningkatkan karir serta ilmu.&lt;/p&gt;</t>
  </si>
  <si>
    <t>dbf6a3d9-ae81-414f-8131-a3388310f616</t>
  </si>
  <si>
    <t>To Be A Great Effective Leader</t>
  </si>
  <si>
    <t>978-979-29-3566-0</t>
  </si>
  <si>
    <t>978-979-29-8545-0</t>
  </si>
  <si>
    <t>22.0 MB</t>
  </si>
  <si>
    <t>&lt;p&gt;To Be A Great Effective Leader, adalah perbaikan dan penyempurnaan dari buku To Be A Great Leader yang telah banyak membantu generasi muda untuk meningkatkan kemampuan kepemimpinan mereka. sebagai buku wajib kepemimpinan yang banyak digunakan sebagai referensi diberbagai perguruan tinggi, buku ini telah membantu mengembangkan ide dan pemahaman untuk menumbuhkan kepemimpinan dari dalam, Untuk menjadi pemimpin yang hebat, diperlukan berbagai kemampuan yang dimulai dari kesadaran diri pribadi, pengembangan diri, kemampuan komunikasi serta kecerdasan emosi yang luar biasa. Kini setelah para pemimpin muda tersebut berkiprah dengan luar biasa diberbagai perusahaan nasional dan multi nasional, mereka memutuskan pengembangan kepemimpinan yang lebih lanjut. Antara lain bagaimana membangun tim yang solid dan berkualitas serta melahirkan pemimpin yang tuntunan yang berbeda untuk memimpin tim. mereka kemudian juga menemukan bahwa sangat berbeda tuntutan yang diperlukan untuk memimpin suatu organisai yang lebih formal dan mereka dituntut dengan berbagai keahlian,perhatian, serta kreativitas yang lebih tinggi saat memimpin prganisasi. Mereka juga menemukan bahwa seorang pemimpin baru bisa naik level kepemimpinan berikutnya setelah mereka mampu meregenerasikan pemimpin pemimpin baru untuk level jabatan mereka saat ini. untuk itu lah mereka memerlukan keahlian dan kemampuan untuk melahirkan pemimpin-pemimpin baru yang dapat menggantikan tugas mereka saat ini. disinilah diperlukan art of delegation untuk menjadikan mereka tidak saja menjadi a gread leader tapi juga a gread effectift leader. Melalui kemampuan tersebut maka mereka dapat mengerti apa yang dibutuhkan serta memahami situasi internal dan eksternal yang mempengaruhi cara pengambilan keputusan, gaya kepemimpinan serta ,otivasi yang diperlukan untuk diri maupun mengembangkan orang lain. To be A Great Effective Leader merupakan buku yang diolah dari berbagai pengalaman serta kemampuan luar biasa dari penulisnya yang berasal dari berbagai praktisi diberbagai bidang kepemimpinan yang berbeda baik didunia pendidikan, serta diberbagai lembaga, organisasi maupun oerusahaan. pengalaman penulis buku ini tentunya didapat dalam jangka waktu yang panjang disertai pengalaman memberikan berbagai seminar, ceramah, maupun training baik training baik dalam bentuk in house training maupun outdoor dan outbond training.&lt;/p&gt;</t>
  </si>
  <si>
    <t>326c9c11-a590-46cf-9acf-005ff9a75853</t>
  </si>
  <si>
    <t>Jadi Penulis NonFiksi? Gampang Kok!!!</t>
  </si>
  <si>
    <t>978-979-29-5234-6</t>
  </si>
  <si>
    <t>978-979-29-8589-4</t>
  </si>
  <si>
    <t>&lt;p&gt;Nah, buku praktis ini akan menunjukan kepada kita bagaimana langkah demi langkah dalam menulis langkah nonfiksi hingga menyelesaikannya. Tak hanya itu, di dalamnya ada pula berbagai macam tips penulisan untuk mengatasi writer block produktif menulis, sukses sebagai freelance writer, hingga perjanjian penerbitan. Semuanya dikemas secara sederhana dan to the point hingga memudahkan pembaca yang awa sekalipun.&lt;/p&gt;</t>
  </si>
  <si>
    <t>6edacb0e-f0e7-401f-a52f-94cb71b16873</t>
  </si>
  <si>
    <t>Kiat Menjadi Penulis Buku Profesional</t>
  </si>
  <si>
    <t>Jasmadi</t>
  </si>
  <si>
    <t>979-763-159-1</t>
  </si>
  <si>
    <t>978-979-29-8622-8</t>
  </si>
  <si>
    <t>19.6 MB</t>
  </si>
  <si>
    <t>&lt;p&gt;&lt;strong&gt;Sinopsis&lt;/strong&gt;&lt;/p&gt;
 &lt;p&gt;Untuk menjadi penulis, tidak dibutuhkan profesi tertentu. Semua bisa dan boleh menulis. Ada banyak hal di sekeliling kita yang layak untuk ditulis dan dibagikan kepada khalayak pembaca. Anda hanya harus peka. Sayangnya, kepekaan saja belum cukup. Masih ada banyak aspek yang perlu dipahami. Buku ini hadir untuk tujuan itu.&lt;br /&gt;
 &lt;br /&gt;
 Buku ini menjelaskan secara detail berbagai hal yang berkaitan dengan penulisan buku populer, mulai pengenalan penulisan buku, proses penulisan, teknis penulisan, contoh kasus editorial hingga masalah penerbitan buku.&lt;br /&gt;
 &lt;br /&gt;
 Buku ini ringan dibaca. Anda pasti bisa menulis. Walaupun menggunakan kasus penulisan buku bidang komputer, namun Anda tetap dapat memanfaatkan buku ini sebagai panduan penulisan buku-buku populer lainnya.&lt;/p&gt;</t>
  </si>
  <si>
    <t>550cfc02-7eb4-4811-9c8d-9513b874bd3f</t>
  </si>
  <si>
    <t>The Six Sigma Way (Bagaimana GE, Motorola, Dan perusahaan Terkenal Lainnya Mengasah Kinerja Mereka)</t>
  </si>
  <si>
    <t>Peter S. Pande, Robert P. Neuman, Ronald R. Cavanagh</t>
  </si>
  <si>
    <t>979-533-833-1</t>
  </si>
  <si>
    <t>978-979-29-8543-6</t>
  </si>
  <si>
    <t>&lt;p&gt;Sekarang Anda dapat membaca peta perjalanan untuk mengimplementasi Six Sigma di organisasi pemanufakturan atau jasa Anda.&amp;nbsp;&lt;br /&gt;
 &lt;br /&gt;
 Para penulis yang telah bekerja dengan beberapa perusahaan Six Sigma yang paling visible termasuk GE-memberikan panduan langkah demi langkah dan juga panduan implementasi pratikal. Entah tujuan Anda menyelesaikan masalah proses atau mengimplementasi Six Sigma dalam tingkat perusahaan, buku ini akan membantu Anda membuat pendekatan yang Customized bagi kebutuhan perusahaan Anda dan juga tantangan yang ada di lingkungan bisnis abad 21.&lt;/p&gt;
 &lt;p&gt;Pokok bahasan dalam buku ini :&lt;/p&gt;
 &lt;ul&gt;
 &lt;li&gt;Mengupas tantangan-tantangan dan politik dalam meluncurkan, memimpin, dan melatih orang-orang untuk six sigma&lt;/li&gt;
 &lt;li&gt;Memfokuskan pada pengimplementasian langkah-langkah mayor dan alat-alat perbaikkan kualitas dalam sistem six sigma&lt;/li&gt;
 &lt;li&gt;Menonjolkan pemahaman, komntar, dan contoh-contoh dari para pemimpin bisnis serta para manajer yang menggunakan six sigma dalam organisasi mereka&lt;/li&gt;
 &lt;/ul&gt;</t>
  </si>
  <si>
    <t>5f8ee3eb-8a07-4475-af2b-8489ac0e46ef</t>
  </si>
  <si>
    <t>Jamur Konsumsi Berkhasiat Obat</t>
  </si>
  <si>
    <t>Henky Isnawan Hendritomo</t>
  </si>
  <si>
    <t>978-979-29-1387-3</t>
  </si>
  <si>
    <t>978-979-29-8590-0</t>
  </si>
  <si>
    <t>&lt;p&gt;Jamur memiliki banyak manfaat, mulai dari mendegradasi limbah bahan organik di muka bumi hingga manfaatnya sebagai bahan pangan (jamur konsumsi) dan bahan obat (mikomedisin). Selain kemampuan tersebut, keunggulan paling penting dari makrofungi jamur konsumsi adalah kandungan protein yang tinggi, rasa yang enak, dan menyehatkan.&lt;br /&gt;
 &lt;br /&gt;
 Sejak tahun 1998, produksi jamur konsumsi dunia dari tahun ke tahun terus meningkat sampai 10 kali selama kurun waktu 20 tahun. Di Indonesia, jamur merang telah dikenal sejak tahun 1950-an, kemudian disusul jamur kancing, jamur tiram, jamur shiitake, dan jamur lainnya. Perdagangan bahan ekstrak ï¢-glukan yang dikandung jamur sebagai bahan nutraceutikal sejak tahun 1999 terus meningkat dan bahkan Indonesia telah menjadi pasar dari bahan suplemen nutraceutikal tersebut. Manfaat nutraceutikal sebagai penurun kolesterol, memperbaiki kerusakan sel, dan antitumor.&lt;br /&gt;
 &lt;br /&gt;
 Usaha budi daya jamur konsumsi cukup menguntungkan karena dapat dilakukan dengan lahan, modal, dan tenaga kerja yang terbatas. Buku Jamur Konsumsi Berkhasiat Obat ini membahas dan menguraikan secara komplit mengenai siklus hidup jamur, budi daya dan potensi produksi jamur di Indonesia, ekspor dan impor, olahan jamur, serta teknik ekstraksi polisakarida B-glukan sebagai antitumor dari aneka jamur konsumsi, seperti jamur kancing, jamur merang, jamur tiram, jamur kuping, jamur shiitake, dan jamur lingshi.&lt;/p&gt;</t>
  </si>
  <si>
    <t>411cc19e-2830-48ad-b758-78897d4fa653</t>
  </si>
  <si>
    <t>Kiat Pintar Memproduksi Kompos Dengan Pengurai Buatan Sendiri</t>
  </si>
  <si>
    <t>978-979-29-2608-8</t>
  </si>
  <si>
    <t>978-979-29-8625-9</t>
  </si>
  <si>
    <t>&lt;p&gt;&lt;strong&gt;Sinopsis&lt;/strong&gt;&lt;/p&gt;
 &lt;p&gt;Kebutuhan pupuk mengalami peningkatan dari tahun ke tahun. Namun, pupuk buatan pabrik sering kali hilang di pasaran pada saat musim tanam tiba dan harganya pasti selangit. Padahal pupuk merupakan kebutuhan vital bagi tanaman. Akhirnya petani mulai melirik kompos sebagai alternatif pengganti pupuk buatan pabrik. Tetapi pada tahap inipun petani masih menjadi konsumen yang tergantung pabrik. Petani yang ingin membuat kompos harus membeli obat pengurai kompos buatan pabrik.&lt;br /&gt;
 Sekarang Anda dapat membuat kompos dengan obat pengurai kompos buatan sendiri dengan biaya sangat murah dan teknologi sederhana. Selain cara membuat obat pengurai kompos dan cara memproduksi kompos yang murah, mudah dan cepat, di dalam buku ini juga disajikan 19 bahan kompos yang harus diperhatikan sebagai faktor penentu kwalitas kompos yang akan diproduksi. Bagi pembaca yang ingin memproduksi kompos secara besar-besaran di sajikan pula cara pengemasan hingga pemasarannya.&lt;br /&gt;
 Lipat gandakan Untung anda dengan membuat kompos dan pengurai buatan sendiri!&lt;/p&gt;</t>
  </si>
  <si>
    <t>70f8f4db-ac1c-4ec6-bd0b-a3f19c378f62</t>
  </si>
  <si>
    <t>Jangan Mau Jadi Sales Miskin</t>
  </si>
  <si>
    <t>Frans M. Royan</t>
  </si>
  <si>
    <t>978-979-29-1543-3</t>
  </si>
  <si>
    <t>978-979-29-8591-7</t>
  </si>
  <si>
    <t>&lt;p&gt;profesi salesman apa bisa kaya? Pertanyaan sperti ini sering kali muncul, terutama dari kalangan fresh graduate. Mereka khawatir jika memilih kaier sebagai sales adalah akhir segalanya. Namun, mereka tidak tahu bahwa ternyata banyak orang yang memilih profesi ini menjadi kaya raya. Kemudian temuan yang paling mengejutkan bahwa salesman kaya raya itu ternyata adalah salesman yang tidak mencapai target. Mereka juga suka memutus pelanggan lama dan terus mencari pelanggan baru&lt;/p&gt;</t>
  </si>
  <si>
    <t>a5c9c34d-593d-4e26-ae9a-344feb121791</t>
  </si>
  <si>
    <t>Penelitian Tindakan Kelas dengan Metode Mutakhir - untuk Pengembangan Profesi Guru</t>
  </si>
  <si>
    <t>Dr. Agus Yuliantoro, M. Hum.</t>
  </si>
  <si>
    <t>978-979-29-5207-0</t>
  </si>
  <si>
    <t>978-979-29-8788-1</t>
  </si>
  <si>
    <t>&lt;p&gt;Penelitian Tindakan Kelas (PTK) pada dasarnya adalah Studi Kasus. Sebagai studi kasus, PTK (sumber data) dari aktivitas proses belajar itu sendiri. Hal itu berrti pula bahwa proses pembelajaran merupakan sumber data yang sifatnya &amp;ldquo;Natural Setting&amp;rdquo;. Data data PTK harus dimulai dari proses pembelajaran itu sendiri.&lt;/p&gt;</t>
  </si>
  <si>
    <t>b45682b9-3a5d-4eff-9911-cb9539b65753</t>
  </si>
  <si>
    <t>Janji Cinta Untuk Kirana</t>
  </si>
  <si>
    <t>Annora Putri</t>
  </si>
  <si>
    <t>978-979-29-2629-3</t>
  </si>
  <si>
    <t>978-979-29-8592-4</t>
  </si>
  <si>
    <t>&lt;p&gt;Janji untuk terus menjaga tali persahabatan sudah mereka ikrarkan. Tapi, siapa yang bisa menyangkal datangnya cinta. Cinta justru tumbuh diam-diam di antara ketiganya. Meski awalnya tak ada yang mau mengakui perasaan masing-masing. Meski mereka berusaha untuk saling menyembunyikan perasaan. Kenyataannya, Arya dan Jiwo telah menyimpan cinta untuk Kirana. Tanpa diduga, Kirana ternyata juga memendam rasa yang sama untuk Arya. Kesederhanaan Arya justru berhasil mencuri hati Kirana. Mata dan hati Kirana tidak tersilaukan oleh gemerlap kekayaan dan ketampanan Jiwo. Lalu, akankah mereka mengabaikan janji yang sempat mereka ucapkan? Akankah rasa cinta yang akan memenangkan problema mereka? Di satu sisi, ketiganya merasa tertekan akibat rasa yang mereka pendam&lt;/p&gt;</t>
  </si>
  <si>
    <t>c23c925a-9c04-445a-9856-16dcc79e051f</t>
  </si>
  <si>
    <t>The Reunion</t>
  </si>
  <si>
    <t>978-979-29-2592-0</t>
  </si>
  <si>
    <t>978-979-29-8537-5</t>
  </si>
  <si>
    <t>&lt;p&gt;Dihargai oleh banyak orang sebagai pemanin tenis terbesar sepanjang sejarah olahraga, biografi ini ditulis berdasarkan wawancara ekslusif dengan Federer dan keluarganya serta pengalaman penulis meliputi sirkuit tenis internasional selama bertahun-tahun. Buku ini berbicara mengenai banyak hal, memberikan cerita menarik mengenai bintang tenis Swiss mulai dari hari-hari pertamanya sebagai pemain yang temperamental di sirkuit yunior, karier profesionalnya, hingga kemenangannya diturnamen tenis utama,termasuk kemenangan di Amerika terbuka dan Wimbledon. Para pembaca akan disuguhi berbagai anekdot di tahun-tahun pertama Federer, pendapat orang dalam tentang sirkuit tenis profesional, dan akhirnya terinspirasi oleh perjuangan sang juara menuju puncak permainan.&lt;br /&gt;
 -----------------------------------------------------------------------&lt;br /&gt;
 &amp;quot;Dia pemain yang peling berbakat yang pernah kulihat dalam hidupku. Aku sudah melihat banyak pemain. Aku sudah melihat Lavers, aku bermain melawan beberapa pemain besar-sebut saja Sampras, Becker, Cannor Borg. Federer dapat menjadi yang terbaik sepanjang waktu. Kemungkinan ia adalah pemain terbesar yang pernah hidup. Dia dapat memukul setengah dari pemain-pemain dengan mata tertutup!&lt;br /&gt;
 -John McEnroe, 2004&lt;/p&gt;</t>
  </si>
  <si>
    <t>89a27e33-6b14-4007-9e1b-e5f230c3ddcc</t>
  </si>
  <si>
    <t>Japanese Women Don`t Get Old Or Fat, Rahasia Diet ala Jepang</t>
  </si>
  <si>
    <t>Naomi Moriyama Dan William Doyle</t>
  </si>
  <si>
    <t>978-979-29-2479-4</t>
  </si>
  <si>
    <t>978-979-29-8593-1</t>
  </si>
  <si>
    <t>&lt;p&gt;&lt;strong&gt;&lt;em&gt;Aku menarik napas panjang.&lt;/em&gt;&lt;/strong&gt;&lt;/p&gt;
 &lt;p&gt;&lt;strong&gt;&lt;em&gt;Aku berada di dapur Tokyo ibuku.&lt;/em&gt;&lt;/strong&gt;&lt;/p&gt;
 &lt;p&gt;&amp;nbsp;&lt;/p&gt;
 &lt;p&gt;&amp;nbsp;&lt;/p&gt;
 &lt;p&gt;&amp;nbsp;&lt;/p&gt;
 &lt;p&gt;&amp;nbsp;&lt;/p&gt;
 &lt;p&gt;&lt;em&gt;Aku basah kuyup dalam campuran memabukkan antara aroma tajam, manis, dan kesegaran bumi yang telah kurasakan sejak aku kecil. Aroma dapur bagaikan aroma bumi, laut, dan pegunungan &amp;hellip; aromanya seperti aroma kehidupan.&lt;/em&gt;&lt;/p&gt;
 &lt;p&gt;&amp;nbsp;&lt;/p&gt;
 &lt;p&gt;&amp;nbsp;&lt;/p&gt;
 &lt;p&gt;&lt;em&gt;Apa yang keluar dari sana bukanlah hidangan sushi ataupun kaiseki.&lt;/em&gt;&lt;/p&gt;
 &lt;p&gt;&amp;nbsp;&lt;/p&gt;
 &lt;p&gt;&amp;nbsp;&lt;/p&gt;
 &lt;p&gt;&amp;nbsp;&lt;/p&gt;
 &lt;p&gt;&amp;nbsp;&lt;/p&gt;
 &lt;p&gt;Apa yang keluar dari dapur Tokyo ibuku adalah hidangan keluarga buatan ibu-ibu Jepang. Hidangan yang disajikan oleh puluhan juta ibu-ibu dan para istri di Jepang bagi keluarga mereka setiap hari. Hidangan itu membantu menjelaskan mengapa Jepang, berdasar beberapa kriteria, merupakan bangsa paling sehat di dunia.&lt;/p&gt;
 &lt;p&gt;&amp;nbsp;&lt;/p&gt;
 &lt;p&gt;&amp;nbsp;&lt;/p&gt;
 &lt;ul&gt;
 &lt;li&gt;Perempuan Jepang memiliki tingkat obesitas paling rendah di antara negara-negara maju: 3% (versus 11% untuk perempuan Prancis dan 34% untuk perempuan Amerika).&lt;/li&gt;
 &lt;li&gt;Perempuan Jepang adalah juara dunia untuk umur panjang.&lt;/li&gt;
 &lt;li&gt;Orang Jepang hidup lebih lama dan lebih sehat dibanding bangsa lain di dunia.&lt;/li&gt;
 &lt;li&gt;Orang Jepang makan makanan paling baik dan paling lezat di dunia.&lt;/li&gt;
 &lt;/ul&gt;</t>
  </si>
  <si>
    <t>46a3f495-b40f-41ba-a18b-997d8b1b44d5</t>
  </si>
  <si>
    <t>The Queen of Oil: Potensi Agribisnis Komoditas WIJEN</t>
  </si>
  <si>
    <t>Sri Handajani, dkk</t>
  </si>
  <si>
    <t>979-763-513-9</t>
  </si>
  <si>
    <t>978-979-29-8534-4</t>
  </si>
  <si>
    <t>&lt;p&gt;Wijen (Sesamum Indicum L) merupakan komoditas pertanian yang sangat potensial sebagai penghasil minyak nabati. Pengolahan wijen yang paling pokok adalah untuk mengambil minyak dalam wijen yang dibutuhkan dalam industri kimia, kosmetik, farmasi, minyak masak, dan lain-lain. Wijen dikenal sebagai Queen of the oil seed crop karena keunggulan nilai gizi dan manfaat kesehatannya. Tidak mengherankan bila peluang usaha pada komoditas tanaman ini cukup menjanjikan untuk masa yang akan datang.&amp;nbsp;&lt;br /&gt;
 &lt;br /&gt;
 Namun sayangnya, sebagai komoditi yang memiliki keunggulan dalam aspek gizi dan kesehatan, wijen ternyata belum banyak dikenal oleh masyarakat. Informasi mengenai hal tersebut masih terbatas. Oleh karena itu, melalui berbagai kajian pustaka, hasil penelitian, dan pengalaman pendampingan pada UKM Wijen selama beberapa tahun, penulis mencoba menyajikannya ke dalam buku ini. Melalui buku ini, penulis memaparkan banyak aspek yang berkaitan dengan wijen. Materi yang terkandung dalam buku ini mencakup tanaman wijen, komposisi kimia, dan manfaat wijen, minyak wijen, aspek gizi dan kesehatan, potensi agribisnis komoditas wijen, dan usaha memasyarakatkan komoditas wijen. Buku ini berguna tidak hanya untuk kalangan akademisi, tetepi juga untuk kalangan ilmiah lainnya, pengusha, dan masyarakat umum, sebagai bahan referensi.&amp;nbsp;&lt;/p&gt;</t>
  </si>
  <si>
    <t>486b8511-7aba-4203-9ff8-c4488d0736fd</t>
  </si>
  <si>
    <t>Kiat Sukses Budi Daya Ikan Nila</t>
  </si>
  <si>
    <t>Cahyo Saparinto Dan Rini Susiana</t>
  </si>
  <si>
    <t>978-979-29-2691-0</t>
  </si>
  <si>
    <t>978-979-29-8626-6</t>
  </si>
  <si>
    <t>21.3 MB</t>
  </si>
  <si>
    <t>&lt;p&gt;&lt;strong&gt;Sinopsis&lt;/strong&gt;&lt;/p&gt;
 &lt;p&gt;Ikan nila sekarang ini mulai banyak diminati masyarakat karena selain rasanya enak, mudah didapat, dan harganya yang terjangkau. Kesempatan untuk mengembangkan budi daya nila pun semakin terbuka luas.&lt;br /&gt;
 Nila memiliki morfologi hampir sama dengan ikan mujahir. Secara karakteristik, kemampuan untuk beradaptasi dengan lingkungannya juga tidak jauh berbeda. Ikan nila juga toleran terhadap air berkadar garam (payau) hingga 20 ppt sehingga banyak dikembangkan di tambak-tambak.&lt;br /&gt;
 Karena mudah berkembangbiak dan terjadinya kawin silang yang tidak terkendali, untuk mempertahankan dan mengembangkan nila unggul telah banyak dilakukan rekayasa genetika. Ada beberapa jenis nila dengan strain unggul, diantaranya adalah nila GIFT, nila merah Larasati, nila BEST, nila Gesit, dan nila Nirwana. Masing-masing ikan nila tersebut memiliki keunggulan dengan saling memperbaiki kualitasnya.&lt;br /&gt;
 Karena budi dayanya relatif mudah baik pada tingkat pembenihan maupun pembesaran, pemerintah menganjurkan dan memberikan dukungan kepada masyarakat untuk membudidayakan dan mengembangkan nila sebagai produk unggulan.&lt;/p&gt;</t>
  </si>
  <si>
    <t>6afc41da-e571-4355-9382-9918e0b6a665</t>
  </si>
  <si>
    <t>Penelitian Tindakan Sekolah (PTS) - Teori dan Aplikasi</t>
  </si>
  <si>
    <t>Zainal Aqib, M.Pd. dan Ahmad Amrullah, S.Th.I, MA.</t>
  </si>
  <si>
    <t>978-979-29-6176-8</t>
  </si>
  <si>
    <t>978-979-29-8791-1</t>
  </si>
  <si>
    <t>&lt;p&gt;Buku ini memuat beberapa hal terkait dengan penelitian tindakan sekolah, antara lain proposal penelitian, laporan hasil penelitian , dan artikel untuk jurnal penelitian, selain itu dilengkapi dengan sebuah CD yang memuat banyak hal tentang penelitian sekolah, dan hasil seminar nasional penelitian tindakan sekolah bagi para pemenang blockgrant PTS (Penelitian Tindakan Sekolah)&lt;/p&gt;</t>
  </si>
  <si>
    <t>d1a58eb4-60bb-4a06-8b6d-6b7b187d1863</t>
  </si>
  <si>
    <t>Jejak Kala: Kematian Adalah Pertemuan Kembali</t>
  </si>
  <si>
    <t>Anindita S</t>
  </si>
  <si>
    <t>978-979-29-0658-5</t>
  </si>
  <si>
    <t>978-979-29-9752-1</t>
  </si>
  <si>
    <t>&lt;p&gt;Kala kecil berpikir hidup jadi ana Pak DUkuh itu menyenangkan. Bisa bangun siang, makan enak, baju bagus, dan bisa sekolah. Tapi, Kemi bilang kalau Kala cuma butuh uang utnuk bisa hidup snang. Kata Kemi, &amp;quot;dengan uang kau bisa membeli segala yang kau inginkan maka kau pun akan merasa senang. Bahagia, Kala.&amp;quot;&lt;/p&gt;
 &lt;p&gt;Kala remaja mulai merindu lelaki. Canda Koes erupa butir embun cinta yang jatuh menggelitik hati gersang Kala, Tawa empuk Koes, Gairah hidup Kala. Pujian Koes pada rasa kopi yang pas dan rasa pisang goreng yang enak terasa bagai pujian terselubung atas kecakapan dirinya sebagai seorang perempuan yang sebentar lagi matang dan siap dipetik dari pohonnya.&lt;/p&gt;
 &lt;p&gt;Kala tua berpetuah bahwa hidup tidak akan menyakiti anak-anakku selama mereka mau terus mengambil pelajaran dari hidup dan tak pernah lupa mensyukuri apa yang telah hidup berikan pada mereka.&lt;/p&gt;
 &lt;p&gt;Kematian adalah suatu pertemuan kembali. Takut adalah sifat dari yang hidup dan segala sesuatu yang kau tahu berawal dari ketidaktahuan.&lt;br /&gt;
 &lt;br /&gt;
 Jejak Kala adalah kisah mengharukan dari orang kecil yang selalu diremehkan dan dipandang rendah, namun ternyata sanggup memiliki jiwa besar dan hangat. Akankah si itik buruk rupa berubah menjadi angsa putih? Jejak Kala sungguh potret hidup yang jarang terjadi, novel yang sangat menyentuh dan mampu memberi inspirasi tentang arti hidup.&lt;/p&gt;</t>
  </si>
  <si>
    <t>056e527b-f262-4408-bbee-ef7753b576bb</t>
  </si>
  <si>
    <t>The Presenter Within Simple Ideas For Great Presentations</t>
  </si>
  <si>
    <t>Roz Townsend</t>
  </si>
  <si>
    <t>978-979-29-0719-3</t>
  </si>
  <si>
    <t>978-979-29-8533-7</t>
  </si>
  <si>
    <t>&lt;p&gt;THE PRESENTER WITHIN menjelaskan bagaimana mengembangkan kemampuan Anda untuk mengajak orang lain mengikuti gagasan Anda. Dalam fakta &amp;ldquo;bagaimana&amp;rdquo; yang paling sederhana dari keterampilan presentasi yang baik, buku ini menantang pembaca untuk mendapatkan pemahaman diri.&lt;br /&gt;
 &lt;br /&gt;
 Masa depan ada di tangan mereka yang dapat mengambil keuntungan dari kemampuan untuk berhubungan dengan orang lain, dan mereka yang mempunyai penglihatan akurat mengenai apa yang mereka rasakan. Dengan gaya yang akrab dengan pembaca, buku ini memuat keterampilan perencanaan, persiapan, latihan, dan proyeksi yang disertai dengan anekdot dan latihan.&lt;br /&gt;
 &lt;br /&gt;
 Buku ini sangat komprehensif dan efektif dalam membantu orang menjadi presenter yang baik, terampil, dan berbeda.&lt;/p&gt;</t>
  </si>
  <si>
    <t>4aaa51b6-2985-4638-aa10-0beed97d7bb2</t>
  </si>
  <si>
    <t>Kiat Sukses: Budi Daya Rumput Laut Di Laut Dan Tambak</t>
  </si>
  <si>
    <t>M.Ghufran H. Kordi K.</t>
  </si>
  <si>
    <t>978-979-29-2406-0</t>
  </si>
  <si>
    <t>978-979-29-8628-0</t>
  </si>
  <si>
    <t>11.8 MB</t>
  </si>
  <si>
    <t>&lt;p&gt;&lt;strong&gt;Sinopsis&lt;/strong&gt;&lt;/p&gt;
 &lt;p&gt;Rumput laut merupakan salah satu komoditas unggulan dalam sektor perikanan, karena permintaan yang terus meningkat baik untuk kebutuhan dalam negeri maupun untuk ekspor. Negara-negara tujuan ekspor rumput laut laut Indonesia antara lain Jepang, Hongkong, RRC, Filipina, Australia, Amerika, Perancis, Jerman, Cili, Spanyol, Inggris Raya, dan lain-lain.&lt;/p&gt;
 &lt;p&gt;&amp;nbsp;&lt;/p&gt;
 &lt;p&gt;&amp;nbsp;&lt;/p&gt;
 &lt;p&gt;Di samping potensi lahan yang luas, kebutuhan rumput laut yang terus menunjukkan peningkatan, baik pasar domestik maupun pasar dunia, merupakan prospek bagi pengembangan rumput laut di Indonesia.&amp;nbsp; Kebutuhan rumput laut diperkirakan terus meningkat, seiring dengan meningkatnya kebutuhan untuk konsumsi langsung maupun industri (makanan, farmasi, kosmetik dan lain-lain). Indonesia merupakan produsen terbesar agar-agar yang merupakan olahan dari rumput laut genus &lt;em&gt;Gracilaria, Gelidium, Pterocladia, Acanthopeltis, &lt;/em&gt;dan &lt;em&gt;Ceramium. &lt;/em&gt;Untuk karaginan juga telah dikembangkan di beberapa daerah.&amp;nbsp;&lt;/p&gt;
 &lt;p&gt;&amp;nbsp;&lt;/p&gt;
 &lt;p&gt;&amp;nbsp;&lt;/p&gt;
 &lt;p&gt;Budi daya rumput laut di Indonesia telah berkembang cukup pesat terutama di daerah pasang surut.&amp;nbsp; Metode budi daya yang diterapkan adalah tebar dasar, lepas dasar, rakit dan tali gantung. Selain di daerah pasang surut, budi daya rumput laut juga dapat dilakukan di tambak dengan cara tebar dasar. Budi daya rumput laut di tambak dapat dilakukan secara monokultur maupun polikultur dengan komoditas lain.&lt;/p&gt;</t>
  </si>
  <si>
    <t>84f22edf-afd1-4905-a9f3-44a056b4d710</t>
  </si>
  <si>
    <t>The Power of Bisa</t>
  </si>
  <si>
    <t>Johanes Ariffin Wijaya</t>
  </si>
  <si>
    <t>978-979-29-2553-1</t>
  </si>
  <si>
    <t>978-979-29-8531-3</t>
  </si>
  <si>
    <t>&lt;p&gt;The Power Of Bisa, Yes I Can Saya Bisa Bukan Karena Kepepet&lt;/p&gt;
 &lt;p&gt;Memulai sesuatu itu dari berpikir, buku ini THE POWER OF BISA ini akan mengajarkan kepada Anda untuk bagaimana berpikir BISA? supaya kita bisa bicara BISA dan melakukannya&amp;quot;&lt;/p&gt;
 &lt;p&gt;Salam Antusias,&lt;/p&gt;
 &lt;p&gt;Gunawan Ardiyanto A.603N Consult (Writer, A.603N Consult)&lt;/p&gt;
 &lt;p&gt;&amp;quot;Apapun yang ingin anda capai dalam hidup, jika anda tidak mempunyai formula yang tepat dan energi yang luar biasa, maka jangan harap anda akan meraihnya. Pak Johanes memformulasikan the power of bisa untuk mencapai sesuatu yang kita inginkan. Jangan baca buku ini jika anda tidak percaya kekuatan kata &amp;quot;BISA&amp;quot; !! &amp;quot;&lt;/p&gt;
 &lt;p&gt;Riri Artakusuma, Penyiar Radio Terkemuka&lt;/p&gt;</t>
  </si>
  <si>
    <t>6108150e-8583-4118-be64-ccc11327adcb</t>
  </si>
  <si>
    <t>Perang Merek (10 Hukum Untuk Membangun "The Killer Brand")</t>
  </si>
  <si>
    <t>David F. D`alessandro dan Michele Owens</t>
  </si>
  <si>
    <t>979-533-973-7</t>
  </si>
  <si>
    <t>978-979-29-8804-8</t>
  </si>
  <si>
    <t>&lt;p&gt;&amp;quot;jauh sebelum kebanyakan orang di korporat Amerika, D&amp;#39;Alessandro telah menyadari nilai olah raga dan even pemasaran dalam membangun merek kelas dunia. Buku seperti ini penulisnya: penuh ilham, kocak, dan terus terang&amp;quot;&lt;/p&gt;
 &lt;p&gt;-Lesa Ukman Presiden IEG, Inc.&lt;/p&gt;</t>
  </si>
  <si>
    <t>e4ab57d3-1b34-4d69-9a1a-fa14b20aecb3</t>
  </si>
  <si>
    <t>The Miracle of Colors - Keajaiban Buah dan Sayur Warna Kuning, Orange dan Merah</t>
  </si>
  <si>
    <t>Dwi Ermawati dan Permata Ilmu Jogjakarta</t>
  </si>
  <si>
    <t>978-979-29-6634-3</t>
  </si>
  <si>
    <t>978-979-29-8530-6</t>
  </si>
  <si>
    <t>&lt;p&gt;Perbedaan warna pada setiap jenis buah mengindikasikan kandungan dan manfaat tersendiri yang membedakan antara buah yang satu dengan buah yang lainnya. Warna pada buah disebabkan oleh pigmen yang terkandung dalam buah tersebut. Pigmen pada buah tidak hanya berfungsi sebagai pemberi warna, tetapi juga memiliki manfaat untuk kesehatan tubuh. Pigmen yang terkandung pada buah, antara lain Antosianin yang memberi warna orange, merah, dan biru laut; Flavonoid memberikan warna kuning dan tidak berwarna (putih); Tanin memberikan warna kuning atau tidak berwarna; Klorofil memberikan warna hijau; Karotenoid memberikan warna kuning dan merah; Xanton memberikan warna kuning.&amp;nbsp;&lt;br /&gt;
 Macam-macam buah berdasarkan warnanya terbagi menjadi 6, yaitu merah, kuning, orange, hijau, putih, ungu/biru. Di sini yang akan dibahas ada tiga warna, yaitu merah, kuning, dan orange. Buah yang berwarna merah, seperti semangka, stroberi, cherry, apel merah, dan jambu biji merah mengandung pigmen antosianin dan likopen. Buah berwarna kuning, seperti belimbing manis, nanas, pisang, nangka, dan lain-lain terdapat pigmen beta cryptoxanthin lutein dan zeaxanthin. Sedangkan buah yang berwarna orange, di antaranya pepaya, jeruk, mangga, dan buah-buahan yang memiliki daging buah berwarna orange mengandung beta karoten. Buah yang berwarna-warni mempunyai khasiat yang berbeda-beda pula tergantung pigmen yang membentuknya.&lt;/p&gt;</t>
  </si>
  <si>
    <t>7a32d63d-aefb-401f-8623-278f452d2df0</t>
  </si>
  <si>
    <t>Pengobatan Tradisional dengan Jamu Ala Kraton sebagai Warisan Turun Temurun</t>
  </si>
  <si>
    <t>Musyri'ah Hanum dan Tim Redaksi Cemerlang</t>
  </si>
  <si>
    <t>978-979-29-2656-9</t>
  </si>
  <si>
    <t>978-979-29-8798-0</t>
  </si>
  <si>
    <t>&lt;p&gt;Bagi masyarakat Indonesia, jamu merupakan resep turun temurun dari leluhur untuk terus dipertahankan dan dikembangkan. Bahan-bahan yang digunakan untuk membuat jamu diambil dari tumbuh-tumbuhan yang ada di alam Indonesia baik itu dari akar, daun, buah, bunga, umbi-umbian, maupun kulit kayu.&lt;br /&gt;
 Pada jaman dahulu, resep jamu hanya dikenal dikalangan keraton dan tidak diperbolehkan keluar dari lingkungan keraton. Namun, seiring dengan perkembangan jaman, orang-orang lingkungan keraton yang sudah lebih modern mulai mengajarkan cara untuk meracik jamu kepada masyarakat diluar keraton. Jamu pun berkembang dengan pesat sampai saat ini, tidak hanya di Indonesia tetapi sampai ke mancanegara.&lt;br /&gt;
 Para leluhur kita menggunakan resep jamu untuk mendapatkan kesehatan dan menyembuhkan berbagai penyakit untuk semua kalangan, baik pria, wanita, orang tua, dan anak-anak. Resep jamu juga banyak digunakan untuk perawatan kecantikan muka dan tubuh.&lt;/p&gt;</t>
  </si>
  <si>
    <t>64e31d9d-33f4-4a89-9786-2c585075d951</t>
  </si>
  <si>
    <t>Stroke, Waspadai Ancamannya</t>
  </si>
  <si>
    <t>Iskandar Junaidi</t>
  </si>
  <si>
    <t>978-979-29-3019-1</t>
  </si>
  <si>
    <t>978-979-29-8409-5</t>
  </si>
  <si>
    <t>18.5 MB</t>
  </si>
  <si>
    <t>&lt;p&gt;Siapa pun Anda, apakah penderita stroke, keluarganya, atau petugas kesehatan seperti perawat, dokter, profesional kesehatan lainnya perlu membaca buku ini. Buku yang membahas stroke secara luas mulai dari aspek pengenalan, pencegahan, pengobatan, sampai kepada cara merawat serta merehabilitasi penyandang stroke sehingga tetap dapat hidup layak dan berkualitas.&lt;br /&gt;
 &lt;br /&gt;
 Informasi dan pengetahuan stroke dibuat dengan menggunakan bahasa awam sebisa mungkin sehingga mudah untuk dipahami secara benar dan utuh. Mengupas masalah stroke secara lugas, tajam, informatif, dengan materi yang sangat bermanfaat bagi penderita stroke, pemerhati, atau keluarganya.&lt;br /&gt;
 &lt;br /&gt;
 Dapat informasi penting lainnya terkait stroke, diantaranya:&lt;br /&gt;
 &amp;bull; Menegtahui dan mengelola faktor risiko stroke.&lt;br /&gt;
 &amp;bull; Tindakan cepat yang harus dilakukan ketika stroke menyerang.&lt;br /&gt;
 &amp;bull; Cara merawat pasien stroke.&lt;br /&gt;
 &amp;bull; Mengantisipasi dan menghadapi dampak yang dapat ditimbulkan stroke.&lt;br /&gt;
 &lt;br /&gt;
 Buku panduan stroke yang pantas untuk Anda miliki.&lt;/p&gt;</t>
  </si>
  <si>
    <t>65995ff3-3042-40a8-a796-2807aa4b6dd4</t>
  </si>
  <si>
    <t>Penulisan Naskah Public Relations</t>
  </si>
  <si>
    <t>Prayudi, SIP., MA</t>
  </si>
  <si>
    <t>979-763-819-7</t>
  </si>
  <si>
    <t>978-979-29-8800-0</t>
  </si>
  <si>
    <t>&lt;p&gt;Persaingan yang semakin terbuka dan semakin kritisnya publik dalam menilai organisasi serta perkembangan teknologi informasi dan komunikasi berdampak terhadap kebutuhan informasi yang semakin meningkat. Perubahan yang terjadi dalam organisasi perlu dengan cepat disampaikan kepada berbagai publik. Upaya membangun dan memelihara hubungan dengan publik menjadi kebutuhan yang tidak bisa dihindari.&lt;br /&gt;
 &lt;br /&gt;
 Public relations bisa dipahami sebagai fungsi manajemen yang mengelola komunikasi dalam rangka menjembatani kepentingan organisasi dengan kepentingan beragam publik untuk mencapai tujuan pengertian bersama (mutual understanding), meningkatkan pemahaman, membangun ketertarikan, dan menumbuhkan simpati publik. Buku ini ditulis untuk mengembangkan keahlian profesional public relations, khususnya keahlian menulis. Jenis-jenis naskah tulisan yang biasa digunakan oleh praktisi untuk mengomunikasikan berbagai isu kepada beragam publik organisasi mencoba diulas secara detail. Contoh-contoh terbaru dari naskah public relations dilampirkan sebagai upaya untuk memberikan pemahaman yang komprehensif.&lt;/p&gt;</t>
  </si>
  <si>
    <t>3a59c1ef-6c6f-4301-847a-2f8cdedca769</t>
  </si>
  <si>
    <t>Sukses Anak Jalanan Pertama Yang Menjadi Presiden Direktur</t>
  </si>
  <si>
    <t>Siswadi &amp; Ari Wulandari</t>
  </si>
  <si>
    <t>978-979-29-2471-8</t>
  </si>
  <si>
    <t>978-979-29-8636-5</t>
  </si>
  <si>
    <t>&lt;p&gt;Pahit.Getir.Luka.Perih.Miris.Terhina.Teraniaya.Tanpa harapan.&lt;/p&gt;
 &lt;p&gt;Segala kata yang menyakitkan, mungkin tak cukup untuk melukiskan penderitaan saya. Jangankan sekolah, untuk makan dan bertahan hidup pun harus berjuang dalam keperihan. Sudah sering saya harus rela menerima caci maki yang luar biasa kasar. Tidak terhitung, perlakuan-perlakuan yang tidak manusiwi. Demi sesuap nasi, sering saya harus menerima pekerjaan yang kelewat berat untuk anak-anak. Masih banyak lagi hal suram buram yang saya alami sepanjang saya menggelandang di jalanan.Di jalanan yang berlaku bukanlah hukum masyarakat yang penuh auran dan tatakrama, tetapi hukum rimba yang mengandalkan kekuatan fisik. Siapa yang kuat, dialah yang menang. Saat itu saya hanya berusaha untuk menjadi kuat versi saya demi mempertahankan hidup di jalanan. Pekat dan sruamnya kehidupan, sering pula membuat saya ingin mengakhiri hidup dengan bunuh diri.&lt;/p&gt;
 &lt;p&gt;Seperti sebuah lentera yang saya tidak mengerti dari mana datangnya, adalah pemikiran sederhana dan lugu yang saya miliki. Saya tidak pernah berpikir banyak tentang halangan dan rintangan tersebut. Keinginan saya hanya stau, bisa makan demi mempertahankan kehidupan saya agar terus berjalan. Saya tidak mau mati konyol. Saya harus survive, saya harus kuat.&lt;/p&gt;
 &lt;p&gt;Kini, semua halangan, rintangan, penderitaan, kesakitan, kepedihan, luka, air mata, pengorbanan, semuanya telah berubah menjadi lautan hikmah. Dulu, dengan segala kepahitan yang saya alami sebagai anak jalana, saya hanya merasakan betapa pedihnya hidup dalam kondisi yang memprihatinkan. Betapa tidak menyenangkannya menjadi anak jalanan. Salah satu kategori &amp;#39;orang-orang buangan&amp;#39; yang tidak memiliki harapan dan masa depan.&lt;/p&gt;
 &lt;p&gt;Mudah-mudahan dengan membaca kisah hidup saya, semakin banyak orang yang mau mengubah hidupnya menuju kesuksesan dan kebahagiaan. Sesungguhnya, kesuksesan dan kebahagiaan tergantung pada diri kita masing-masing. Tidak tergantung pada orang lain. Apapun latar belakang kita, sukses adalah hak kita.&lt;/p&gt;
 &lt;p&gt;&amp;nbsp;&lt;/p&gt;</t>
  </si>
  <si>
    <t>470b5308-e148-4f3b-b717-a73792380e99</t>
  </si>
  <si>
    <t>Kreatif Membuat Musik Dengan Studio Digital Sendiri</t>
  </si>
  <si>
    <t>978-979-29-2736-8</t>
  </si>
  <si>
    <t>978-979-29-8639-6</t>
  </si>
  <si>
    <t>17.1 MB</t>
  </si>
  <si>
    <t>&lt;p&gt;&lt;strong&gt;Sinopsis&lt;/strong&gt;&lt;/p&gt;
 &lt;p&gt;Dunia musik semakin berkembang. Jika dulu untuk membuat komposisi musik diperlukan alat musik maupun peralatan pendukung yang cukup mahal. Dulu Anda mungkin harus menyewa sebuah studio musik untuk melakukan proses rekaman dan mengolah suara. Namun, kini seiring perkembangan zaman tidak lagi. Anda bahkan dapat membuat komposisi musik hanya dengan berbekal komputer rumahan.&lt;br /&gt;
 Buku Bikin Musik Digital Sendiri ini akan membahas penggunaan berbagai aplikasi yang dapat Anda manfaatkan untuk membuat musik digital sendiri di rumah. Mulai dari pembuatan notasi, membuat suara sintesis hingga mixing. Hasilnya mungkin tak sebagus musik buatan studio profesional, namun cukup bisa diandalkan&lt;br /&gt;
 Buku ini membahas::&lt;br /&gt;
 ï® Pendahuluan&lt;br /&gt;
 ï® Menyusun Notasi dan Tablatur&lt;br /&gt;
 ï® Memainkan Musik Sintesis&lt;br /&gt;
 ï® Menghasilkan Suara Drum&lt;br /&gt;
 ï® Proses Mixing&lt;/p&gt;</t>
  </si>
  <si>
    <t>70a1f27b-6a25-40ae-8beb-12be83c4c52e</t>
  </si>
  <si>
    <t>The Microsoft Way</t>
  </si>
  <si>
    <t>Randall E.Stross</t>
  </si>
  <si>
    <t>978-979-29-1528-0</t>
  </si>
  <si>
    <t>978-979-29-8484-2</t>
  </si>
  <si>
    <t>&lt;p&gt;Dengan menggunakan arsip perusahaan dan wawancara dengan ara pemiminnya -termasuk Bill Gates sendiri- sejarawanbisnis Randall Stross menceritakan: bagaimana Microsoft berkembang, dan untuk pertama kalinya, menempatkan kisah ini dalam konteks sejarah Amerika sejak zaman Henry Ford dan Thomas Edison. Menelaah praktik bisnis perusahaan, perannya dalam memenangkan penggunaan CD-ROM dan arah ke depannya. The Microsoft Way memancarkan cahaya memikat pada perusahaan hebat ini, menemukan akar kesuksesan bukan pada teknik-teknik pemasaran yang buas, melainkan dengan tetap tertarik pada pekerja cerdas, ide-ide cemerlang dan pasar-pasar resonsif.&lt;/p&gt;</t>
  </si>
  <si>
    <t>ddfc5ec4-67a4-4a2d-8341-2d7fe169949e</t>
  </si>
  <si>
    <t>Success's Secrets - 13 Rahasia Pribadi Sukses</t>
  </si>
  <si>
    <t>Dianata Eka Putra</t>
  </si>
  <si>
    <t>978-979-29-0687-5</t>
  </si>
  <si>
    <t>978-979-29-8411-8</t>
  </si>
  <si>
    <t>&lt;p&gt;Buku ini hadir menjadi sumber mata air ditengah kekeringan pengetahuan tentang kesadaran sukses.&lt;/p&gt;
 &lt;p&gt;Dalam buku ini Anda akan mendapatkan:&lt;/p&gt;
 &lt;p&gt;+ Sikap-sikap yang diperlukan dalam perjalanan sukses&lt;/p&gt;
 &lt;p&gt;+ Bagaimana mengubah kebiasaan gagal menjadi kebiasaan sukses&lt;/p&gt;
 &lt;p&gt;+ Bagaimana menentukan tujuan hidup Anda sesuai keinginan Anda&lt;/p&gt;
 &lt;p&gt;+ Bagaimana menghadapi perubahan yang cepat,meningkatkan percaya diri,serta mengetahui 13 kunci sukses sesungguhnya.&lt;/p&gt;</t>
  </si>
  <si>
    <t>0fa1a3fd-e4ad-4b93-955b-af93e27c60ec</t>
  </si>
  <si>
    <t>The Jack Welch Lexicon of Leadership (Leksikon Kepemimpinan Jack Welch)</t>
  </si>
  <si>
    <t>Jeffrey A. Krames</t>
  </si>
  <si>
    <t>979-533-826-9</t>
  </si>
  <si>
    <t>978-979-29-8482-8</t>
  </si>
  <si>
    <t>&lt;p&gt;The Jack Welch Lecicon of Leadershi berisi lebih dari 250 konse dan alat-alat paling populer dari Welch, dan juga pikiran dan metode Jack Welch yang daat diakses dan jelas sangat diperlukan. Tidak ernah sebelumnya gagasan-gagasan dan strategi-strategi CEO paling efektif di dunia ini disusun dalam satu volume yang komrehensif&lt;/p&gt;</t>
  </si>
  <si>
    <t>c2b1e9a9-1c47-4eb9-96ad-077a85d8f3fb</t>
  </si>
  <si>
    <t>Serial Todi: Todi Wants To Go</t>
  </si>
  <si>
    <t>978-979-29-0068-2</t>
  </si>
  <si>
    <t>978-979-29-8958-8</t>
  </si>
  <si>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Wants to Go akan menuntun putra-putri Anda untuk belajar mengenali tubuhnya tindakan yang harus dilakukan terutama bila Ia merasa ingin pergi ke Toilet. Efektif kan?&lt;/p&gt;</t>
  </si>
  <si>
    <t>bb03c6be-3dc3-4ebf-a997-f331baf9bf4f</t>
  </si>
  <si>
    <t>Sukses Budi Daya Bawang Merah di Pekarangan dan Perkebunan</t>
  </si>
  <si>
    <t>978-979-29-6751-7</t>
  </si>
  <si>
    <t>978-979-29-8413-2</t>
  </si>
  <si>
    <t>18.0 MB</t>
  </si>
  <si>
    <t>&lt;p&gt;Kelangkaan komoditas bawang merah hingga berimbas pada tingginya harga, terjadi berulang setiap tahun. Inovasi ditantang untuk senantiasa meningkatkan nilai tambah dan nilai guna. Banyak inovasi menjadi besar bukan karena kebaruan temuan, tetapi karena upaya terus-menerus untuk memperbaikinya. Varietas unggul bawang merah nasional yang produktif dan adaptif pada iklim perlu digelorakan dalam wahana agrobisnis yang berbasis teknologi.&amp;nbsp;&lt;br /&gt;
 Panduan umum budi daya bawang merah secara intensif yang dipertajam dengan trik budi daya off-season, tip budi daya dalam polibag (pot), tip budi daya di lahan gambut, teknik memproduksi benih (biji), trik budi daya dari benih (biji), tip pengelolaan tanaman terpadu dan pengendalian hama terpadu, penanganan pascapanen, pemasaran, pengolahan hasil dan analisis usaha dapat ditemukan dalam buku ini. &amp;ldquo;Tidak Ada Hari Tanpa Bawang Merah.&amp;rdquo; Buku ini layak dimiliki para pelaku agrobisnis bawang merah.&lt;/p&gt;</t>
  </si>
  <si>
    <t>c3263ccc-d4a3-44b1-997d-6ca25e70b9c7</t>
  </si>
  <si>
    <t>Kuliah Sambil Kerja di Negeri Sakura</t>
  </si>
  <si>
    <t>Hary Gunarto</t>
  </si>
  <si>
    <t>979-731-391-3</t>
  </si>
  <si>
    <t>978-979-29-8641-9</t>
  </si>
  <si>
    <t>&lt;p&gt;Sinopsis&lt;/p&gt;
 &lt;p&gt;Banyak di antara pelajar dan mahasiswa ingin kuliah dan menempuh pendidikan di manca negara dalam usaha untuk mendapatkan pengalaman dan wawasan global. Keinginan ini didorong oleh munculnya perusahaan internasional yang sudah mulai beroperasi di banyak negara (dalam rangka era globalisasi APEC). Untuk dapat bekerja di perusahaan ini, para masiswa harus bersaing dengan para lulusan dari negara lain, terutama dari negara-negara maju, seperti Amerika, Eropa, dan Jepang.&lt;/p&gt;
 &lt;p&gt;Namun demikian, belajar di manca negara mempunyai tantangan tersendiri. Keadaan di negara tersebut berbeda dengan keadaan di Indonesia. Banyak persoalan yang harus diketahui sebelum berangkat, agar supaya mereka tidak banyak mengalami kesulitan nantinya. Pertanyaan seperti di mana mereka akan belajar, universitas mana yang cocock, dan bidang studi apa yang baik untuk karir mereka nantinya, semua perlu difahami dan disiapkan.&lt;/p&gt;
 &lt;p&gt;Untuk maksud itu, buku &lt;strong&gt;Kuliah Sambil Bekerja di Negeri Sakura&lt;/strong&gt; menyajikan secara ringkas tentang:&lt;/p&gt;
 &lt;ul&gt;
 &lt;li&gt;Seluk-beluk kehidupan dan studidalam budaya dan latar belakanag bahasa yang berbeda&lt;/li&gt;
 &lt;li&gt;Cara memperoleh informasi dan memilih universitas&lt;/li&gt;
 &lt;li&gt;Jenis tes dan cara pendaftaran yang harus disiapkan&lt;/li&gt;
 &lt;li&gt;Gambaran tentang biaya kuliah dan biaya hidup di Jepang&lt;/li&gt;
 &lt;li&gt;Kemungkinan untuk mendapat beasiswa&lt;/li&gt;
 &lt;li&gt;Kesempatan untuk dapat bekerja sambil kuliah&lt;/li&gt;
 &lt;li&gt;dan lain-lain sebagainya.&lt;/li&gt;
 &lt;/ul&gt;
 &lt;p&gt;Dengan membaca buku Kuliah Sambil Bekerja di Negeri Sakura ini, para calon mahasiswa diharapkan akan berhasil dalam studi, para calon mahasiswadiharapkan akan berhasil dlam studi, serta dapat meraih cita-cita yang didambakan demi masa depan yang lebih baik di dunia internasional nantinya.&lt;/p&gt;
 &lt;p&gt;&amp;nbsp;&lt;/p&gt;</t>
  </si>
  <si>
    <t>5c2714f5-5761-4523-8edf-448599aca07b</t>
  </si>
  <si>
    <t>Serial Todi: Todi Makes The Bed</t>
  </si>
  <si>
    <t>978-979-29-0067-5</t>
  </si>
  <si>
    <t>978-979-29-8956-4</t>
  </si>
  <si>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kecil.&lt;/p&gt;</t>
  </si>
  <si>
    <t>a64f4ecc-5615-4950-91d8-af86c6b51a12</t>
  </si>
  <si>
    <t>Serial Todi: Todi Dress Up and Smile</t>
  </si>
  <si>
    <t>978-979-29-0051-4</t>
  </si>
  <si>
    <t>978-979-29-8954-0</t>
  </si>
  <si>
    <t>&lt;p&gt;Todi adalah boneka anak yang berumur tiga tahun. Dia tinggal bersama Ma dan Pa, ayah ibunya dan kakak laki-lakinya Mosi mdan adik bayinya.Todi belajar bersama keluarganya dalam melakukan tugas sehari-hari dan bertingkah laku.&lt;/p&gt;
 &lt;p&gt;Dalam buku iniTodi belajar bagaimana agar badan bersih dan terlihat rapi setelah bangun tidur di pagi hari. Mari belajar bersama Todi.&lt;/p&gt;</t>
  </si>
  <si>
    <t>59cfc7b8-50df-4703-bf47-073b528d16cb</t>
  </si>
  <si>
    <t>Buku Pintar Komunikasi Pada Bayi Sampai Remaja</t>
  </si>
  <si>
    <t>Sri Hartini</t>
  </si>
  <si>
    <t>978-979-29-6705-0</t>
  </si>
  <si>
    <t>978-979-29-8480-4</t>
  </si>
  <si>
    <t>&lt;p&gt;Buku panduan ini berisi tentang teori dan praktik berkomunikasi dengan bayi dan balita, anak usia prasekolah dan sekolah, serta remaja. Membahas tentang karakteristik perkembangan bahasa dan komunikasi, teknik komunikasi dan panduan komunikasi pada bayi dan anak. Tidak hanya teori atau konsep tentang komunikasi. Disertakan juga contoh bagaimana berkomunikasi pada setiap kelompok usia tumbuh kembang anak. Sangat tepat jika buku ini dimiliki oleh pasangan muda atau calon ibu sehingga menjadi panduan berkomunikasi dengan buah hatinya.&amp;nbsp;&lt;br /&gt;
 Buku ini juga bisa digunakan oleh orang tua, pengasuh, guru TPA, TK dan sekolah dasar, serta dosen kesehatan khususnya keperawatan.&lt;/p&gt;</t>
  </si>
  <si>
    <t>15984c5d-8092-4561-be4f-3976dd1bb234</t>
  </si>
  <si>
    <t>Serial Todi: Todi Be Polite</t>
  </si>
  <si>
    <t>978-979-29-0066-8</t>
  </si>
  <si>
    <t>978-979-29-8951-9</t>
  </si>
  <si>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Be Polite akan menuntun putra-putri Anda belajar bagaimana bertingkah laku yang sopan terhadap orang lain, seperti ketika sedang bermain tau meminta sesuatu. Hal yang kelihatannya sepele, tetapi memneri akibat yang besar.&lt;/p&gt;</t>
  </si>
  <si>
    <t>fd230a07-855d-4403-a493-796347da3d68</t>
  </si>
  <si>
    <t>Bimbingan dan Konseling Perkawinan - Edisi Revisi</t>
  </si>
  <si>
    <t>Bimo Walgito</t>
  </si>
  <si>
    <t>978-979-29-6663-3</t>
  </si>
  <si>
    <t>978-979-29-8448-4</t>
  </si>
  <si>
    <t>&lt;p&gt;Banyak keluarga menjadi retak akibat kurang adanya pengertian di antara suami istri, yang kemudian mengakibatkan anak-anak menjadi terlantar, perceraian, dan aneka akibat lain yang mengikutinya.&lt;br /&gt;
 Bimbingan dan konseling ini diharapkan akan dapat memperkecil atau bahkan meniadakan hal-hal yang tidak diharapkan dalaml kehidupan berkeluarga, agar kebahagian dalam keluarga dapat tercapai.&lt;br /&gt;
 Poko bahasan buku ini, meliputi:&lt;br /&gt;
 - Hakikat perkawinan&lt;br /&gt;
 - Peranan umur dalam perkawinan,&lt;br /&gt;
 - Peranan faktor fisiologis dalal perkawinan,&lt;br /&gt;
 - Peranan faktir psikologis dalam perkawinan,&lt;br /&gt;
 - Peranan agama dalal perkawinan,&lt;br /&gt;
 - Peranan komunikasi dalam perkawinan,&lt;br /&gt;
 - Hubungan seksual atau koitus, Ejakulasi prematur, Impotensi, Frigiditas.&lt;/p&gt;</t>
  </si>
  <si>
    <t>c46f85ef-d67d-4c8b-859d-fb84642758b1</t>
  </si>
  <si>
    <t>BIOKIMIA â€“ Enzim dan Metabolisme Karbohidrat</t>
  </si>
  <si>
    <t>M. Nurkhozin &amp; Sri Mulyanti</t>
  </si>
  <si>
    <t>978-979-29-6652-7</t>
  </si>
  <si>
    <t>978-979-29-8449-1</t>
  </si>
  <si>
    <t>&lt;p&gt;Manusia membutuhkan energi sebagai bahan bakar untuk beraktivitas dan berkreativitas. Sebagian besar energi tersebut dipenuhi oleh proses metabolisme karbohidrat. Rangkaian reaksi dalalm proses metabolisme karbohidrat membutuhkan suatu katalis yang debekerja dengan sangat spesifik, amat efesien, saliing berkoordinasi satu sama lain dengan sangat baik, dan dapat mengatur produksinya sendiri sesuai dengan keadaan fisiologis tubuh. Satu-satunya katalis yang memenuhi semua kriteria tersebut adalah enzim. Melalui struktur dan fungsi, mekanisme katalitik, dan pengontrolan enzim; Tuhan hendak mengajarkan kepada manusia bahwa seseorang yang hidup mestinya dapat menjadi katalis yang baik dan bermanfaat dengan meningkatkan laju kesuksesan, kesejahteraan, dan keselamatan bagi manusia dan makhluk hidup lain.&lt;/p&gt;</t>
  </si>
  <si>
    <t>e0873038-2bcd-4a33-9a4d-9e5c158b97ae</t>
  </si>
  <si>
    <t>Seri Cerita Dongeng: Kumpulang Dongeng Negeri Nigeria - Drum Ajaib</t>
  </si>
  <si>
    <t>978-979-29-6127-0</t>
  </si>
  <si>
    <t>978-979-29-9797-2</t>
  </si>
  <si>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Nigeria;&lt;br /&gt;
 DRUM AJAIB&amp;rdquo;. Bercerita tentang Raja Efriam yang bijaksana dan mempunyai sebuah Drum Ajaib. Drum ini bila dibunyikan akan memunculkan banyak sekali makan dan minuman. Raja Efriam menggunakan drum ini untuk menghindari perang dan juga menjamu seluruh rakyat dan hewan-hewan di negerinya. Suatu ketika istrinya, Ratu Ikwor Edem tidak sengaja memberi makan kacang kenari yang terjatuh ketika dipetik oleh kura-kura. Kura-kura marah dan meminta ganti rugi kepada raja, yaitu Drum Ajaib. Akhirnya raja memberikan Drum Ajaib tersebut pada kura-kura yang tamak dan serakah itu. Lalu, bagaimana akhirnya yaa??? Penasaran kan...??? :-)&lt;br /&gt;
 &lt;br /&gt;
 Dan, masih ada 12 dongeng dari negeri Nigeria yang menarik lainnya dalam buku ini. Selamat membaca ya :)&lt;/p&gt;</t>
  </si>
  <si>
    <t>bed68ac3-adde-428f-883f-653c4f37ba80</t>
  </si>
  <si>
    <t>Learning Through Movement: senam Bugar Cerdas Ceria Berkarakter</t>
  </si>
  <si>
    <t>Dr. Muhammad Muhyi, M.Pd. dkk</t>
  </si>
  <si>
    <t>978-979-29-5593-4</t>
  </si>
  <si>
    <t>978-979-29-8644-0</t>
  </si>
  <si>
    <t>&lt;p&gt;&lt;strong&gt;Sinopsis&lt;/strong&gt;&lt;/p&gt;
 &lt;p&gt;Kesehatan adalah hal penting dalam kehidupan manusia. Badan yang sehat akan mendukung aktivitas seseorang dalam melaksanakan tugasnya. Untuk menjaga badan supaya tetap sehat, seseorang harus memiliki pola hidup yang baik serta memiliki kepedulian terhadap kesehatan dan kebugaran. Salah satu cara untuk mencapai hal tersebut adalah dengan olahraga.&lt;br /&gt;
 Buku ini hadir untuk mengenalkan Senam Bugar Cerdas Ceria Berkarakter (BCCB) kepada seluruh pelaku kesehatan. Termasuk para pengajar dan masyarakat umum yang peduli dengan kesehatan dan kebugaran sejak dini.&lt;/p&gt;</t>
  </si>
  <si>
    <t>47869601-d5d0-4372-8c90-e85601c72126</t>
  </si>
  <si>
    <t>Buku Pintar: Akuarium Air Tawar</t>
  </si>
  <si>
    <t>978-979-29-1531-0</t>
  </si>
  <si>
    <t>978-979-29-8487-3</t>
  </si>
  <si>
    <t>&lt;p&gt;Bisnis akuarium merupakan salah satu pengumpul rupiah yang paling andal saat ini.&lt;br /&gt;
 Komoditas dengan bahan baku utama kaca ini harganya bisa mencapai ratusan ribu&lt;br /&gt;
 hinggajutaan rupiah.&lt;br /&gt;
 Buku ini dihadirkan untuk menggugah naluri bisnis para pembaca atas Ia han bisnis yang cukup menggiurkan itu. Perlakuan atau&lt;br /&gt;
 penanganannya relatif mudah dan tidak memerlukan modal yang besar. Dengan modal ratusan ribu rupiah pun bisa dibuat&lt;br /&gt;
 akuarium yang cantik dan eksotik.&lt;br /&gt;
 Buku ini membedah berbagai macam persoalan seputar akuarium air tawar secara gamblang dan tuntas. Di dalamnya&lt;br /&gt;
 dibeberkan mengenai akuarium, cara membuat akuarium, cara merawat akuarium, dan lain sebagianya. Buku ini pantas dimiliki&lt;br /&gt;
 dan dibaca oleh siapa saja yang tertarik dengan akuarium air tawar.&lt;/p&gt;</t>
  </si>
  <si>
    <t>23b7dfb5-1a44-4a17-b728-be4aebf6f214</t>
  </si>
  <si>
    <t>Lintang, Sebuah Kumpulan Cerpen</t>
  </si>
  <si>
    <t>979-763-838-3</t>
  </si>
  <si>
    <t>978-979-29-8647-1</t>
  </si>
  <si>
    <t>&lt;p&gt;&lt;strong&gt;Sinopsis&lt;/strong&gt;&lt;/p&gt;
 &lt;p&gt;Marsha suka memandangi cowok itu dari kejauhan. Suka salah tingkah jika ia memergokinya, lalu Marsha buru-buru membuang muka. Dadanya berdebur seperti ombak yang berkejar-kejaran. &amp;quot;Kamu jatuh cinta sama Dido,&amp;quot; kata Viena. Marsha tergeragap. Dan Viena tertawa karena yakin tebakannya tepat. &amp;quot;Kenapa tidak kau minta jadi pacarmu?&amp;quot; &amp;quot;Aku nggak mau. Malu.&amp;quot; &amp;quot;Kau tak bakalan dapat pacar kalau tidak berani mendekati cowok.&amp;quot; &amp;quot;Tapi&amp;hellip;&amp;quot; &amp;quot;Dekati saja dia. Ikutlah bernyanyi bersamanya&amp;hellip;&amp;quot; Perlu waktu tujuh hari untuk mengumpulkan keberanian. Dan Marsha menemukan Dido di sana. Tapi tidak sendiri! Seorang gadis manis berlesung pipi duduk bersandar di punggung Dido dan melagukan sebuah lagu cinta&amp;hellip;&lt;/p&gt;</t>
  </si>
  <si>
    <t>ecc5d8d6-6dc2-4a9c-9b65-aaba2e974f83</t>
  </si>
  <si>
    <t>Looking For Laskar Cinta</t>
  </si>
  <si>
    <t>978-979-29-0789-6</t>
  </si>
  <si>
    <t>978-979-29-8650-1</t>
  </si>
  <si>
    <t>&lt;p&gt;&lt;strong&gt;Sinopsis&lt;/strong&gt;&lt;/p&gt;
 &lt;p&gt;Hidup Laura sudah terjepit ketika memiliki kakak yang super eror, adik yang lemah, bokap yang mulai pikun, dan teman-teman freak, seperti Elly, Jessica, Tiara, dan Susi. Namun, kenyataannya hidup Laura tidak menjadi lebih baik ketika bertemu dengan Laskar, sosok laki-laki yang berkebalikan 180 derajat dari Laura yang super jutek dan cuek. Hubungan seperti apa yang pantas antara dua orang yang berbeda karakter ini?&lt;br /&gt;
 Lalu, apa yang akan dilakukan Laura dengan semua kerumitan hidupnya? Kabur atau tetap dalam lingkaran?&lt;br /&gt;
 &lt;br /&gt;
 &amp;ldquo;Segar, mengalir. Inspiratif!&amp;rdquo;&lt;br /&gt;
 --Donatus A. Nugroho (Penulis novel, motivator)&lt;/p&gt;</t>
  </si>
  <si>
    <t>fbd45e50-c157-4f38-a651-b85e0a5a23cf</t>
  </si>
  <si>
    <t>Buku Pintar Asuransi - Harapan Terakhir yang Tak Terduga</t>
  </si>
  <si>
    <t>978-979-29-1250-0</t>
  </si>
  <si>
    <t>978-979-29-8474-3</t>
  </si>
  <si>
    <t>&lt;p&gt;Pernahkah Anda berpikir bahwa Asuransi Jiwa itu tidak penting, karena uang yang Anda investasikan untuk membeli sebuah polis akan berhenti terlalu lama? Yang sebenarnya uang itu dapat digunakan untuk membangun sebuah bisnis?&lt;br /&gt;
 Beberapa orang mengatakan penolakan, karena mereka tidak butuh asuransi itu sekarang.&lt;br /&gt;
 Temukan jawabannya dalam buku ini.&lt;/p&gt;</t>
  </si>
  <si>
    <t>c51569eb-a3f2-456b-b4d1-6b221c003571</t>
  </si>
  <si>
    <t>Sukses Budi Daya Ikan Beronang di Tambak dan Keramba Jaring Apung</t>
  </si>
  <si>
    <t>978-979-29-1451-1</t>
  </si>
  <si>
    <t>978-979-29-8415-6</t>
  </si>
  <si>
    <t>&lt;p&gt;Buku ini berisikan informasi tentang budi daya beronang,khususnya pembesaran di tambak dan keramba jaring apung.Dalam kegiatan pembesaran,ikan dikondisikan untuk tumbuh maksimum hingga mencapai ukuran panen atau ukuran pasar,melalui penyediaan lingkungan media hidup ikan yang optimal, dan pemberian pakan yang tepat jumlah,cara,waktu, dan mutu, serta pengendalian hama dan penyakit.Selain pertumbuhan individu,dalam pembesaran penting untuk menekan tingkat moralitas ikan dalam wadah produksi, supaya produksi biomassa ikan dapt dicapai setinggi mungkin.&lt;/p&gt;</t>
  </si>
  <si>
    <t>e368b888-5f46-421f-99e8-97d9aa429728</t>
  </si>
  <si>
    <t>Sukses Budi Daya Bawang Putih di Pekarangan dan Perkebunan</t>
  </si>
  <si>
    <t>Hieronymus Budi Santoso</t>
  </si>
  <si>
    <t>978-979-29-6724-1</t>
  </si>
  <si>
    <t>978-979-29-8414-9</t>
  </si>
  <si>
    <t>&lt;p&gt;Tahun 2014, Indonesia mengimpor bawang putih sebanyak hampir 500 ribu ton atau senilai Rp. 4,38 trilyun. Derasnya guyuran impor bawang putih dengan harga lebih murah dan ukuran lebih besar menampilkan wajah muram bagi produksi bawang putih yang jatuh tiarap di negeri kita. Semula pada tahun 1996 produksi 145.836 ton dengan luas panen 20.551 ha, berikutnya pada tahun 2015 terus merosot, produksi 20.294 ton dan luas panen 2.563 ha.&amp;nbsp;&lt;br /&gt;
 So what?&amp;nbsp;&lt;br /&gt;
 Hal ini menunjukkan peluang agribisnis yang sebenarnya dapat dikejar. Gerak langkah program ekstensifikasi bawang putih masih sangat memungkinkan, karena bahkan ratusan ribu hektar tanah di Indonesia yang cocok ditanami bawang putih masih terbuka. Disamping program ektensifikasi, juga dilakukan gerakan intensifikasi dengan peningkatan produktivitas bawang putih. Mulai dari disediakan bibit umbi bawang putih lokal unggul, subsidi sarana produksi pertanian bawang putih, dan membuka peluang pasarnya.&lt;br /&gt;
 Pengalaman kami selama melakukan budidaya dan memasarkan bawang putih, kami tuangkan dalam penerbitan buku Bawang Putih. Buku ini dapat membantu para penyuluh pertanian, petani dan pebisnis maupun masyarakat umum untuk mengenal lebih dekat tentang bawang putih, teknik dan pembudidayaan, dan menghitung analisis agribisnisnya.&amp;nbsp;&lt;br /&gt;
 Nah, kalau kita bisa menanam sendiri bawang putih, ngapain impor? Yuk, bangkit meraih kembali kejayaan Indonesia sebagai produsen bawang putih andalan dunia.&lt;/p&gt;</t>
  </si>
  <si>
    <t>de3d8bd5-d8ae-4515-8d4a-98d266147d95</t>
  </si>
  <si>
    <t>Love Means A Lot...</t>
  </si>
  <si>
    <t>Marina J. Loing</t>
  </si>
  <si>
    <t>979-763-576-7</t>
  </si>
  <si>
    <t>978-979-29-8652-5</t>
  </si>
  <si>
    <t>&lt;p&gt;&lt;strong&gt;Sinopsis&lt;/strong&gt;&lt;/p&gt;
 &lt;p&gt;Meilan dan Sulis menjadi akrab sejak duduk di bangku kelas 1 SMA. Keduanya berasal dari ekonomi keluarga berbeda dan mempunyai kepribadian yang relatif berbeda. Tapi ada aspek kesamaan di antara mereka sehingga perbedaan yang ada tidak menghalangi mereka menjadi akrab.&lt;br /&gt;
 &lt;br /&gt;
 Persahabatan Meilan dan Sulis nyaris retak gara-gara kejadian yang terjadi sebelum kehadiran mereka di dunia. Kejadian yang tak dapat terhindari tapi akan menjadi bagian dari kehidupan mereka di kemudian hari bahkan sampai akhir hayat. Tak ada yang menginginkan sejarh kehidupan yang tak mengenakkan. Seperti juga tak seorang pun yang dapat menghapus sejarah masa lalu. Friksi di antara keduanya menjadikan &amp;quot;Taufik&amp;quot; bagai pelanduk di antara gajah yang sedang terjadi. Terjepit.&lt;/p&gt;</t>
  </si>
  <si>
    <t>6091d287-97f2-4e81-9e65-96e9f6e495c2</t>
  </si>
  <si>
    <t>Ma, Aku Sakit Lagi: Panduan Lengkap Kesehatan Anak Dari A Sampai Z</t>
  </si>
  <si>
    <t>MT Indiarti</t>
  </si>
  <si>
    <t>978-979-29-0107-8</t>
  </si>
  <si>
    <t>978-979-29-8653-2</t>
  </si>
  <si>
    <t>&lt;p&gt;&lt;strong&gt;Sinopsis&lt;/strong&gt;&lt;/p&gt;
 &lt;p&gt;Menjadi orangtua memang tidak mudah, apalagi ketika anak kita menderita suatu penyakit. Kita akan membutuhkan pengetahuan tentang kesehatan keluarga, selain sikap teliti, sabar , dan ulet. Oleh karena itu, setiap orangtua harus dan perlu mengenali berbagai penyakit anak dan cara mengobatinya, khususnya ibu dan calon ibu rumah tangga.&lt;br /&gt;
 &lt;br /&gt;
 Bayangkan, hampir setiap anak pernah menderita penyakit flu, batuk, demam, panas, sariawan, gatal-gatal, dan bisulan. Meskipun cukup ringan, penyakit diatas merupakan penyakit langganan. Kemudian, ada pula penyakit anak seperti diare akut, epilepsi, hepatitis, flek paru, TBC, asma, dan tumor yang termasuk kategori penyakit berat.&lt;br /&gt;
 &lt;br /&gt;
 Benar kata pepatah, kesehatan memang bukan segala-galanya. Namun, tanpa kesehatan segala-galanya tidak berarti. Buku ini akan membantu setiap pasangan suami istri dan orang tua dalam menaungi si kecil. Kehadiran buku ini terasa lebih penting karena membahas pula beberapa pengetahuan praktis tentang obat-obatan keluarga dan masalah penting yang dihadapi anak di dunia modern saat ini.&lt;/p&gt;</t>
  </si>
  <si>
    <t>14b69366-0318-45a0-a4b5-77cb0013b17d</t>
  </si>
  <si>
    <t>Sukses Budi Daya Ikan Lele Secara Intensif</t>
  </si>
  <si>
    <t>978-979-29-5277-3</t>
  </si>
  <si>
    <t>978-979-29-8417-0</t>
  </si>
  <si>
    <t>&lt;p&gt;Lele merupakan ikan air tawar yang mempunyai nilai ekonomi penting dan menjadi komoditas budi daya perikanan global sebagai produk ekspor beberapa negara di dunia. Permintaan pasar terhadap ikan lele cenderung terus meningkat dengan tingkat harga di pasar cukup tinggi. Warung tenda pecel ikan lele telah merambah ke seluruh pelosok tanah air dari Aceh hingga Papua. Restoran franchise (waralaba) ikan lele tersebar di berbagai kota besar.&amp;nbsp;&lt;br /&gt;
 Ikan lele juga menjadi komoditas ekspor ke seluruh dunia antara lain dalam bentuk daging sayat (fillet) dan daging halus (surimi). Hasil wirausaha ikan lele selain dipasok ke pasar global dan kuliner nusantara, juga dijadikan bahan baku industri aneka olahan berbasis lele sebagai upaya percepatan industrialisasi perikanan.&lt;br /&gt;
 Wirausaha ikan lele difokuskan pada jenis atau strain ikan lele unggul dengan teknologi budi daya intensif melalui pilar penting pemberian pakan, termasuk probiotik, dan padat penebaran ikan yang tepat. Gema lele nasional diawali dengan menggelorakan aneka jenis atau galur ikan lele dumbo unggul, seperti lele Sangkuriang, Phyton, Paiton, Sangkuriang II, dan Masamo, untuk dibudidayakan secara intensif di kolam tanah, kolam tembok, kolam terpal dan keramba jaring apung (KJA) di perairan umum. Buku ini selain layak dimiliki kalangan pembudidaya dan pengolah ikan lele, juga cocok bagi wirausahawan dan segenap pemerhati ikan lele.&lt;/p&gt;</t>
  </si>
  <si>
    <t>5f0ccf99-5101-492b-9dd3-96ab867cc0b9</t>
  </si>
  <si>
    <t>Making Of The Excellent Team - Mengelola Perbedaan Menjadi Keunggulan</t>
  </si>
  <si>
    <t>Jusak Budiman Soehardja</t>
  </si>
  <si>
    <t>978-979-29-1572-3</t>
  </si>
  <si>
    <t>978-979-29-8661-7</t>
  </si>
  <si>
    <t>&lt;p&gt;Untuk mengenal&lt;em&gt; team&lt;/em&gt; Anda, buku ini menggunakan konsep&lt;em&gt; Team Management System&lt;/em&gt; (TMS) yaitu alat &lt;em&gt;(tool) &lt;/em&gt;untuk mengukur cara kerja dan keunggulan seseorang, yang kemudian dipakai sebagai dasar meningkatakan kinerjanya. TMS telah digunakan secara meluas di Australia, New Zealand, USA, dan Asia, baik di sektor pemerintah maupun di sektor swasta. Selama lebih dari 20 tahun, lebih dari 800.000 orang menyelesaikan berbagai kuesioner TMS. TMS telah sukses di dunia internasional sebagai alat pengembangan dan organisasi. TMS telah meneliti 3.738 manajer untuk mengetahui penyebaran Delapan Keunggulan dalam &lt;em&gt;team.&lt;/em&gt;&lt;/p&gt;</t>
  </si>
  <si>
    <t>d3cb7bbc-74c5-48c8-8711-42061bb4b6b3</t>
  </si>
  <si>
    <t>Buku Pintar Transaksi Ekspor-Impor</t>
  </si>
  <si>
    <t>Daud S.T. Kobi</t>
  </si>
  <si>
    <t>978-979-29-2601-9</t>
  </si>
  <si>
    <t>978-979-29-8485-9</t>
  </si>
  <si>
    <t>&lt;p&gt;Dengan adanya globalisasi, ketergantungan&amp;nbsp;antara satu negara dengan negara lain mutlak diperlukan yang ditandai dengan terjadinya arus&amp;nbsp; keluar-masuk barang antar negara.&amp;nbsp;Dalam buku ini kami menjelaskan mengapa harus ada ketergantungan antar negara yang kami uraikan dalam pengertian perdagangan luar negeri.&lt;/p&gt;
 &lt;p&gt;Alat pembayaran perdagangan luar negeri disebut devisa yang merupakan aset nasional yang sangat memegang peranan penting bagi perekonomian suatu negara.&amp;nbsp;Oleh sebab itu perlu diatur secara cermat dalam pemanfaatan devisa tersebut.&amp;nbsp;Untuk itu,&amp;nbsp;pemerintah Indonesia telah beberapa kali mengeluarkan ketentuan tentang penggunaan devisa dan dalam buku ini kami telah uraikan ketentuan devisa di Indonesia.&lt;/p&gt;
 &lt;p&gt;Mengingat perdagangan luar negeri cakupannya sangat luas dan kompleks karena banyak pihak yang terlibat di dalamnya, maka setiap pihak harus memahami bagaimana caranya melaksanakan perdagangan luar negeri dengan baik sehingga tidak terjadi permasalahan di kemudian hari.&lt;/p&gt;
 &lt;p&gt;&amp;nbsp;&lt;/p&gt;</t>
  </si>
  <si>
    <t>be33de30-81ba-4760-84db-4e8f779642a3</t>
  </si>
  <si>
    <t>Kalender Vegetarian</t>
  </si>
  <si>
    <t>Majalah Info Vegetarian</t>
  </si>
  <si>
    <t>978-979-29-2229-5</t>
  </si>
  <si>
    <t>978-979-29-8605-1</t>
  </si>
  <si>
    <t>&lt;p&gt;Majalah info kalender vegetarian&lt;/p&gt;</t>
  </si>
  <si>
    <t>14c77e4c-c6a2-4728-b857-f2bb00546a93</t>
  </si>
  <si>
    <t>Buku Pintar Virtualisasi</t>
  </si>
  <si>
    <t>Athailah</t>
  </si>
  <si>
    <t>978-979-29-5365-7</t>
  </si>
  <si>
    <t>978-979-29-8486-6</t>
  </si>
  <si>
    <t>&lt;p&gt;Dalam buku ini, hampir semua teknologi virtualisasi terkemuka yang ada akan dibahas secara ringkas dan tepat guna. Pembahasan yang dalam format &amp;lsquo;how to&amp;rdquo; dan meminimalkan teori-teori akn mempermudah pemabca dalam mengikuti dan menerapkan teknologi virtualisasi ini dalam kegiatan komputasi sehari hari, adapun teknologi virtualisasi yang dibahas meliputi desktop virtualization yang menggunakan VMware, Hyper-V, XenServer, Proxmox dan KVM.&lt;br /&gt;
 Diharapkan dengan membaca buku ini, pemabca dapat dengan mudah membangun sebuah komputer atau server yang siap dengan teknologi virtualisasinya, atau setidaknya dapat membuat laboratorium komputer pribadi dalam lingkunag virtual di desktop pembaca masing-masing.&lt;/p&gt;</t>
  </si>
  <si>
    <t>81c870cb-aa6b-49e9-bccb-88c737b4d3a3</t>
  </si>
  <si>
    <t>Business And Personal Development</t>
  </si>
  <si>
    <t>Josua Tarigan Dan Swenjiadi Yenawan</t>
  </si>
  <si>
    <t>978-979-29-4016-9</t>
  </si>
  <si>
    <t>978-979-29-8489-7</t>
  </si>
  <si>
    <t>16.6 MB</t>
  </si>
  <si>
    <t>&lt;p&gt;Buku ini adalah buku saya yang ketujuh. Banyak orang menginginkan kesuksesan, namun tidak banyak yang mau belajar dengan sungguh-sungguh bagaimana mencapai&lt;br /&gt;
 kesuksesan hidup. Terkadang kita ingin cepat kaya seperfi layaknya membuat mi instan karena kita beranggapan bahwa ketika kaya, kita sudah menjadi orang yang sukses.&lt;br /&gt;
 Hal inilah yang membuat buku-buku yang menawarkan earn cepat kaya cukup laris pada awalnya, namun kemudian mengecewakan pembaca. Mengapa? Karena cukup&lt;br /&gt;
 banyak yang berisi isapan jempol saja, sebenarnya proses untuk kaya atau sukses tidak bisa diformulasikan dalam sebuah buku. Ada juga beberapa buku dan pembicara yang&lt;br /&gt;
 mengajarkan konsep fake it until you make it. Artinya, jika Anda ingin sukses, berpura-puralah sukses terlebih dahulu bingga Anda sukses. Tunjukkan kepada orang lain bahwa&lt;br /&gt;
 Anda adalah seorang salesman, motivator, ataupun konsultan yang sukses sehingga Anda dapat menjual diri lebih tinggi dibandingkan yang loin.&lt;br /&gt;
 Dr. Viktor Frankl dalam bukunya yang fenomenal, Man&amp;#39;s Search for Meaning, menceritakan arti kesuksesan. Anda akan melihat lebih lanjut tentang perjalanan Dr. Frankl&lt;br /&gt;
 dalam topik pertama yang membahas pola pikir (mindset). Kehebatan dari seorang berkebangsaan Swedia ini adaloh menjadi penyinfas (survivor) kamp Nazi empat kali,&lt;br /&gt;
 menjadi pengajar di berbagai negara, termasuk Harvard University, dan menerima 29 gelar doktor (S3) kehormatan. Berikut adalah pendapatnya tentang kesuksesan:&lt;br /&gt;
 Don&amp;#39;t aim at success. The more you aim at it and make it a target, the more you are going to miss it. For success, like happiness, cannot be pursued; it must ensue,&lt;br /&gt;
 and it only does so as the unintended side effect of one&amp;#39;s personal dedication to a cause greater than oneself or as the by-product of one&amp;#39;s surrender to a person other&lt;br /&gt;
 than oneself. Happiness must happen, and the same holds for success: you have to let it happen by not caring about it. I want you to listen to what your conscience&lt;br /&gt;
 commands you to do and go on to carry it out to the best of your knowledge. Then you will live to see that in the long-run&amp;mdash; in the long-run, I say!&amp;mdash; success will&lt;br /&gt;
 follow you precisely because you had forgotten to think about it.&lt;br /&gt;
 Nilai yang ingin diajarkan Dr. Frankl adalah jangan pernah menjadikan kesuksesan sebagai tujuan utama. Kesuksesan akan datang sendiri pada saat kita hidup berguna bagi&lt;br /&gt;
 orang lain, termasuk bagi organisasi tempat kita bekerja. Kesuksesan hanyalah produksampingan atau by-product . Ketika kita sudah menerapkan nilai tersebut, Dr. Frankl&lt;br /&gt;
 mengatakan bahwa kesuksesan tinggal masalah waktu saja.&lt;br /&gt;
 Buku yang kami tulis ini membahas pola pikir yang benar untuk mencapai kesuksesan. Itulah sebabnya buku ini dibuka dengan &amp;quot;Pola Pikir&amp;quot; (bab 1). Pola pikir pada arti&lt;br /&gt;
 kesuksesan akan mengantarkan Anda ke arah kesuksesan, bukan sebaliknya&amp;mdash; manusia memang sering kali &amp;quot;dipenjara&amp;quot; oleh pikirannya sendiri.&lt;br /&gt;
 Selanjutnya,buku ini akan mengajarkan kepada Anda bahwa kesuksesan dapat diraih melalui dua hal, yaitu pengembangan pribadi dan pengembangan bisnis. Contoh&lt;br /&gt;
 pengembangan pribadi adalah perencanaan hidup (bab 2), keahlian kepemimpinan (bab 3), keahlian kreativitas (bab 4), keahlian komunikasi (bab 6), keahlian berhubungan&lt;br /&gt;
 dengan orang lain (bab 7), dan pembelajaran anatomi orang sukses (bab 9). Sementara contoh pengembangan bisnis adalah keahlian strategis, sumber daya manusia,&lt;br /&gt;
 kemampuan mengembangkan pasar, dan sebagainya, yang dapat Anda pelajari melalui tiga kasus besar (bab 5, 8, 10).&lt;br /&gt;
 Buku ini dilengkapi dengan konsep, kasus, penilaian diri (self-assessment), dan kertas kerja. Untuk kasus besar, penulis sengaja mengambil contoh dari tiga perusahaan besar,&lt;br /&gt;
 yakni AirAsia, Indofood, dan Garuda. Mengapa? Penulis berasal dari latar belakang akuntansi, dan ketiga perusahaan tersebut pernah (bahkan, sekarang) dipimpin oleh mereka&lt;br /&gt;
 yang memiliki latar belakang akuntansi, sebutsaja Dr. Tony Fernandes (AirAsia), Eva Riyanti Hutapea (Indofood), dan Emirsyah Sator (Garuda). Penulis ingin menekankan&lt;br /&gt;
 bahwa apa pun latar belakang Anda, Anda dapat sukses menjadi seorang pemimpin bisnis dan pengusaha. Jangan pernah membatasi cita-cita Anda hanya karena masalah &amp;bull;&lt;br /&gt;
 latar belakang. Jika itu terjadi, Anda sedang mengubur cita-cita Anda. Penulis kedua buku ini telah membuktikan bahwa dengan pola pikir yang benar, seorang mahasiswa pun&lt;br /&gt;
 bisa menghasilkan sebuah buku yang baik.&lt;br /&gt;
 Apakah Anda ingin menjadi pebisnis dan profesional yang sukses? Anda harus membaca buku ini dan pasti tidak akan menyesal. Selamat membaca!&lt;/p&gt;</t>
  </si>
  <si>
    <t>f0760dbe-b2d0-4b7e-8a45-f4e78e63cf32</t>
  </si>
  <si>
    <t>Business Crime and Ethics - Konsep dan Studi Kasus Fraud di Indonesia dan Globai</t>
  </si>
  <si>
    <t>Subagio Tjahjono, dkk</t>
  </si>
  <si>
    <t>978-979-29-3935-4</t>
  </si>
  <si>
    <t>978-979-29-8490-3</t>
  </si>
  <si>
    <t>&lt;p&gt;Ada duo keunikan dari buku ini. Pertama, buku ini ditulis dari latar belakang penulisyang sangat beragam dan lengkap,&lt;br /&gt;
 yaitu fraud examiner, hukum, akuntan manajemen, akademis, dan konsultan bisnis. Kedua, buku ini menaworkan&lt;br /&gt;
 berbagai jenis studi kasusyang berasal dari Indonesia dan luar negeri. Semua studi kasus benar-benar terjadi namun&lt;br /&gt;
 menggunakan noma samaran, kecuali studi kasusyang memang sudah dipublikasikan di media.&lt;br /&gt;
 Buku ini akan memberikan pengetahuan yang perlu Anda ketahui mengenai Business Crime and Ethics!&lt;br /&gt;
 Buku ini menyajikon konsep dan studi kasus mengenai fraud dengan mendalam dari berbagai perspektif, yaitu perspektif&lt;br /&gt;
 auditor, akademis, hukum, dan konsultan bisnis. Buku ini direkomendasikan agar organisasi bisnis dapot memberikan&lt;br /&gt;
 values yang baru dalam praktek bisnis yang ada, sehingga dapot tercipta Good Corporate Governance dalam merespon&lt;br /&gt;
 lingkungan bisnis yang dinamis.&lt;br /&gt;
 &amp;nbsp;&lt;/p&gt;</t>
  </si>
  <si>
    <t>cc81d53b-82ee-4a7a-8c86-357a026f976c</t>
  </si>
  <si>
    <t>Sukses Budi Daya Jahe Organik di Pekarangan dan Perkebunan</t>
  </si>
  <si>
    <t>978-979-29-6177-5</t>
  </si>
  <si>
    <t>978-979-29-8418-7</t>
  </si>
  <si>
    <t>&lt;p&gt;Mengapa harus bertanam Jahe Organik?&amp;nbsp;&lt;br /&gt;
 Jahe merupakan salah satu tanaman primadona bernilai ekonomi tinggi. Pasar dalam negeri maupun ekspor jahe cenderung meningkat karena kebutuhan dunia yang bertambah. Selain digunakan sebagai bumbu dapur, jahe juga digunakan sebagai bahan baku herbal dan jamu tradisional.&lt;br /&gt;
 Ada tiga klon jahe unggul yang dibahas mulai dari pembibitan, teknik bertanam dan pemeliharaan, panen dan pascapanen serta aneka olahan jahe. Selain menanam jahe di tanah kebun, jahe juga bisa ditanam di dalam karung, yang diletakkan di sekitar tanah pekarangan atau halaman rumah.&lt;br /&gt;
 Buku ini memberikan panduan teknis budi daya dan bisnis jahe secara organik baik di pekarangan maupun skala perkebunan, khususnya bagi pengusaha, petani, penyuluh pertanian serta pelajar-mahasiswa yang ingin mengembangkan usahatani jahe agar mendapatkan produktivitas dan kualitas produk jahe yang tinggi.&lt;/p&gt;</t>
  </si>
  <si>
    <t>b2087d94-e88f-4458-ba6b-b7466f767239</t>
  </si>
  <si>
    <t>Cara Jitu Mengatasi Nyeri Haid</t>
  </si>
  <si>
    <t>Dito Anugroho Dan Ari Wulandari</t>
  </si>
  <si>
    <t>978-979-29-2660-6</t>
  </si>
  <si>
    <t>978-979-29-8505-4</t>
  </si>
  <si>
    <t>&lt;p&gt;Saking seringnya terdengar, penyakit ini sering dianggap remeh dan dianggap tidak perlu ditangani secara serius.&lt;br /&gt;
 &amp;quot;Nanti akan sembuh dengan sendirinya.&amp;quot;&lt;br /&gt;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keseluruhan.&lt;br /&gt;
 Buku Cara Jitu Mengatasi Nyeri Haid (Dismenorea) ini dengan jelas memberikan informasi dan pengetahuan tentang nyeri haid. Di dalam buku ini dikemukakan bermacam hal penting berkaitan dengan nyeri haid. Mulai dari pengertian, gejalanya, penyebab-penyebabnya, sampai pencegahan dan penanganan haid dengan tuntas. Selain itu dilengkapi pula dengan cara-cara untuk menjaga kesehatan perempuan dan tip mudah menjaga kesehatan secara keseluruhan.&lt;br /&gt;
 Akhir kata, semoga buku ini bermanfaat dan membantu kita untuk menjadi lebih sehat dan bersemangat!. ..&lt;/p&gt;</t>
  </si>
  <si>
    <t>1612bb26-bafc-4d70-a988-82dbbe3537a4</t>
  </si>
  <si>
    <t>Cara Jitu Mengatasi Stres</t>
  </si>
  <si>
    <t>Yekti Mumpuni Dan Ari Wulandari</t>
  </si>
  <si>
    <t>978-979-29-1743-7</t>
  </si>
  <si>
    <t>978-979-29-8506-1</t>
  </si>
  <si>
    <t>&lt;p&gt;Secara sederhana stres adalah kondisi setiap individu yang mengalami ketidakseimbangan. Stres bukanlah sesuatu yang selalu buruk. Walaupun biasanya dibahas dalam konteks negatif, stres juga memiliki nilai positif. Stres merupakan sebuah peluang ketika hal ini menawarkan potensi hasil dan orang yang menghadapinya dapat menggunakannya dengan tujuan positif.&lt;br /&gt;
 Buku Cara Jitu Mengatasi Stres ini dengan jelas memberikan informasi dan pengetahuan mengenai stres sehingga stres Jebih terkendali dan Jebih mudah dalam diatasi. Di dalam buku ini dikemukakan mengenai pengertian stres, penyebab-penyebabnya, bahaya stres, sampai pencegahan dan manajemen penanganan stres dengan cepat, tepat, dan tuntas. Selain itu, dilengkapi pula dengan tip-tip praktis untuk hid up bahagia dan terbebas dari stres.&lt;br /&gt;
 Buku ini layak dan dapat dijadikan panduan dan pedoman bagi siapa pun yang menginginkan hidup bahagia dan terbebas dari stres. Walaupun ini buku panduan, tetapi gaya penulisannya sangat ringan dan mudah dipahami.&lt;/p&gt;</t>
  </si>
  <si>
    <t>3e2d3450-bc96-489c-aeb7-4747c5772acb</t>
  </si>
  <si>
    <t>Sukses Budi Daya Jambu Air di Pekarangan dan Perkebunan</t>
  </si>
  <si>
    <t>978-979-29-1551-8</t>
  </si>
  <si>
    <t>978-979-29-8419-4</t>
  </si>
  <si>
    <t>&lt;p&gt;Buku ini membahas teknik budi daya jambu air yang meliputi pengenalan varietas unggul,cara bercocok tanam,pemupukan, pengairan, serta pengendalian hama dan penyakit baik skala pekarangan untuk yang mempunyai lahan sempit maupun perkebunan.Kegiatan panen dan pascapanen yang dimulai dari pemetikan buah hingga pemasaran juga dibahasa dalam buku ini.&lt;/p&gt;</t>
  </si>
  <si>
    <t>0b7f0e55-0d40-4473-b8c1-a8e6a79925d8</t>
  </si>
  <si>
    <t>Cara Pemeriksaan, Penyetelan dan Perawatan Sepeda Motor</t>
  </si>
  <si>
    <t>Boentarto</t>
  </si>
  <si>
    <t>979-763-109-5</t>
  </si>
  <si>
    <t>978-979-29-8509-2</t>
  </si>
  <si>
    <t>&lt;p&gt;Sepeda motor merupakan kendaraan yang hingga saat ini banyak sekali digunakan karena praktis dan relatif murah. Jumlah sepeda motor akan terus meningkat dari waktu ke waktu siring meningkatnya kesejahteraan masyarakat.&lt;br /&gt;
 Buku ini disediakan untuk para pemula, pelajar STM maupun mahasiswa teknik mesin serta mereka yang ingin merawat sendiri sepeda motornya karena memuat petunjuk lengkap bagaimana merawat kendaraan roda dua tersebut.&lt;/p&gt;
 &lt;p&gt;&amp;nbsp;&lt;/p&gt;</t>
  </si>
  <si>
    <t>9268c761-e6cf-4488-98ad-291b199015b9</t>
  </si>
  <si>
    <t>Sukses Budi Daya Jambu Biji di Pekarangan dan Perkebunan</t>
  </si>
  <si>
    <t>978-979-29-1559-4</t>
  </si>
  <si>
    <t>978-979-29-8420-0</t>
  </si>
  <si>
    <t>&lt;p&gt;Buku ini membahas teknik budi daya jambu biji yang meliputi pengenalan varietas unggul, cara bercocok tanam, pemupukan, pengairan, serta pengendalian hama dan penyakit baik skala pekarangan untuk yang mempunyai lahan sempit maupun perkebunan. Kegiatan panen dan pascapanen yang dimulai dari pemetikan buah hingga pemasaran juga dibahas dalam buku ini.&lt;/p&gt;</t>
  </si>
  <si>
    <t>39d1af2f-7230-4f43-87d4-6ab02e7b3a0c</t>
  </si>
  <si>
    <t>Sukses Melawak</t>
  </si>
  <si>
    <t>Tri Adi Sarwoko</t>
  </si>
  <si>
    <t>978-979-29-2799-3</t>
  </si>
  <si>
    <t>978-979-29-8429-3</t>
  </si>
  <si>
    <t>&lt;p&gt;Bohong kalo ada yang bilang bahwa melawak atau melucu ltu adalah bakat. Sebenarnya melucu atau melawak itu bisa dipelajari. Ada trik-trik tertentu yang membuat pelawak bisa terus melucu. Bahkan, orang yang mungkin tidak lucu bisa membuat orang tertawa bila menguasai seluruh metode dan trik melucu. Buku ini menyajikan trik-trik jitu untuk melucu.&lt;/p&gt;
 &lt;p&gt;&lt;br /&gt;
 Bukan hanya untuk pelawak atau orang yang ingin menjalankan profesi sebagai pelawak, trik ini juga berguna bagi orang-orang yang karena profesi komunikasinya mengharuskan berbicara di depan orang banyak. Terbukti trik komedi dapat lebih menyegarkan suasana sehingga tujuan dari penyampaian materi akan dapat lebih diterima oleh audiens.&lt;/p&gt;</t>
  </si>
  <si>
    <t>1449ede6-7f86-427f-a7d2-8a453fcba65f</t>
  </si>
  <si>
    <t>Sukses Memproduksi Bandeng Super untuk Umpan, Ekspor, dan Indukan</t>
  </si>
  <si>
    <t>978-979-29-1227-2</t>
  </si>
  <si>
    <t>978-979-29-8431-6</t>
  </si>
  <si>
    <t>&lt;p&gt;Bandeng merupakan salah satujenis ikan laut konsumsi yang paling banyak dibudidayakan, terutama di tambak. Bandengjuga memiliki beberapa keunggulan dibanding jenis ikan lain, antara lain dapat diproduksi sebagai ikan konsumsi domestik, ekspor, ataupun digunakan sebagai umpan dalam usaha penangkapan ikan tuna dan cakalang.&lt;/p&gt;
 &lt;p&gt;Hingga kini masih sangat sedikit budidaya bandeng yang memproduksi bandeng untuk tujuan umpan, ekspor dan induk. Waktu yang dibutuhkan untuk memproduksi bandeng umpan sangat pendek karena itu memproduksi bandeng umpan tergolong super alias SUPER CEPAT. Sementara produksi bandeng untuk ekspor dan induk membutuhkan waktu yang lebih lama, namun usaha ini menguntungkan dan bandeng yang dihasilkan berukuran super atau SUPER BESAR.&lt;/p&gt;</t>
  </si>
  <si>
    <t>e1b42e05-c005-4fb7-8445-bc3c18a4dc24</t>
  </si>
  <si>
    <t>Sukses Menghadapi Wawancara Kerja</t>
  </si>
  <si>
    <t>978-979-29-0341-6</t>
  </si>
  <si>
    <t>978-979-29-8433-0</t>
  </si>
  <si>
    <t>&lt;p&gt;&amp;quot;Berkali-killi saya melamar pekerjaan, dan setiap kali saya lolos untuk wawancara pertama dan kedua. Tetapi, pada saat wawancara terakhir, saya gugur dan gugur lagi. Saya tidak tahu dimana letak kesalahan saya, padahal saya selalu dapat menjawab dengan baik setiap pertanyaan. Rasanya segala daya dan usaha sudah saya kerahkan. Aduh, sulit sekali rasanya mendapatkan pekerjaan, padahal saya harus bekerja, karena ayah saya sudah pensiun dan adik saya memerlukan biaya untuk sekolah. Saya harus membantu orangtua.&amp;quot;&lt;/p&gt;
 &lt;p&gt;Dimanakah letak kesalahannya? Padahal ia adalah salah satu lulusan PTN favorit dengan IPK 3,27. Cukup memadai, namun kenyataannya beberapa kali kalah dalam wawancara. Tak gampang mendapatkan pekerjaan, apalagi di tengah muramnya kondisi ekonomi saat ini. Lalu, masih adakah tempat bagi para pencari kerja? Tentu saja ada. Cuma, harus tahu strategi untuk memenangkannya. Buku ini membantu Anda untuk meraih yang utama: jadilah dirimu, kenalillah dirimu, dan juallah dirimu!&lt;/p&gt;</t>
  </si>
  <si>
    <t>5c3236b0-eba7-4ad7-a2b9-cfe2ea31884a</t>
  </si>
  <si>
    <t>Mati Ketawa Ala Pekerja â€“ humor Seputar Kerja</t>
  </si>
  <si>
    <t>978-979-29-1745-1</t>
  </si>
  <si>
    <t>978-979-29-8692-1</t>
  </si>
  <si>
    <t>&lt;p&gt;&lt;strong&gt;Sinopsis&lt;/strong&gt;&lt;/p&gt;
 &lt;p&gt;Tindakan mencuri waktu, malas bekerja, pegawai yang suka membatah, bos yang suka marah, dipecat dari pekerjaan, dan sebagainya adalah realitas yang sering kali dijumpai dalam dunia kerja. Dunia kerja memang keras dan penuh tantangan namun semua itu ada aspek humor atau lucunya.&lt;br /&gt;
 &lt;br /&gt;
 Buku Mati Ketawa ala Pekerja ini menyajikan lelucon-leucon atau humor yang menyangkut seputar kehidupan para pekerja atau pegawai. Diharapkan melalui buku ini Anda lebih sanatai, terhibur, dan menjadi lebih kebal dalam menghadapi stres atau tekanan dalam dunia kerja.&lt;/p&gt;</t>
  </si>
  <si>
    <t>6077c8ab-8442-4ddd-be07-4002e677e009</t>
  </si>
  <si>
    <t>Mau Jadi Pengusaha??? Gitu Aja Kok Repot!</t>
  </si>
  <si>
    <t>Ridlo Adi Nugroho</t>
  </si>
  <si>
    <t>978-979-29-1711-6</t>
  </si>
  <si>
    <t>978-979-29-8695-2</t>
  </si>
  <si>
    <t>&lt;p&gt;&lt;strong&gt;Sinopsis&lt;/strong&gt;&lt;/p&gt;
 &lt;p&gt;Sudah banyak buku yang ditulis tentang tips menjadi pengusaha, namun banyak yang justru membuat Anda yang tadinya menggebu-gebu ingin mendirikan usaha malah mengurungkan niat setelah membacanya. Mengapa? Karena buku-buku itu berbicara tentang banyak hal yang mengesankan bahwa menjadi pengusaha itu luar biasa rumit. Padahal nyatanya tidak.&lt;br /&gt;
 &lt;br /&gt;
 Untuk menjadi pengusaha, Anda tidak perlu melakukan langkah-langkah rumit seperti membuat business plan dan menghitung BEP. Yang Anda perlukan adalah NIAT untuk melakukan beberapa langkah mudah yang dibahas di buku ini, plus kesabaran untuk mengembangkannya tahap demi tahap. Langkah-langkah ini sepenuhnya praktis (bukan teori), dan berasal dari pengalaman langsung penulis mendirikan bisnis desain, advertising dan offset yang kini beromzet milyaran rupiah.&lt;br /&gt;
 &lt;br /&gt;
 Buku ini sangat cocok untuk Anda yang:&lt;br /&gt;
 &amp;bull;&amp;nbsp;&amp;nbsp;&amp;nbsp; Sebenarnya dari dulu ingin menjadi pengusaha, namun karena berbagai hal sampai sekarang belum juga memulainya.&lt;br /&gt;
 &amp;bull;&amp;nbsp;&amp;nbsp;&amp;nbsp; Tiba-tiba, entah mengapa merasa bahwa jalan hidup yang cocok bagi Anda adalah menjadi pengusaha.&lt;br /&gt;
 &amp;bull;&amp;nbsp;&amp;nbsp;&amp;nbsp; Sudah menjadi pengusaha namun karena hasrat belajar Anda yang sangat besar (salah satu syarat untuk menjadi pengusaha) ingin menambah sumber inspirasi.&lt;/p&gt;</t>
  </si>
  <si>
    <t>2327cac0-6488-4833-8de8-127ed3c83f3b</t>
  </si>
  <si>
    <t>Melakukan Tune Up Dan Perawatan Motor Sendiri: Mengatasi Masalah Mesin, Sistem Bahan Bakar, Oli, Rem Hingga Roda Ban</t>
  </si>
  <si>
    <t>Ali Akbar</t>
  </si>
  <si>
    <t>978-979-29-1612-6</t>
  </si>
  <si>
    <t>978-979-29-8701-0</t>
  </si>
  <si>
    <t>&lt;p&gt;&lt;strong&gt;Sinopsis&lt;/strong&gt;&lt;/p&gt;
 &lt;p&gt;Melakukan Tune Up Dan Perawatan Motor Sendiri&lt;/p&gt;
 &lt;p&gt;Perawatan sepeda motor merek apapun sebenarnya sangat sederhana mengingat teknologinya hampir sama. Dengan memahami teknik tune up dan perawatan motor sederhana yang dibahas dalam buku ini. Anda akan dapat lebih menghemat pengeluaran bulanan Anda. Selain itu, dengan melakukan perawatan sendiri, Anda tentu akan menjadi lebih sayang terhadap motor yang Anda miliki.&lt;/p&gt;
 &lt;p&gt;Buku ini membahas apa dan bagaimana tune up serta perawatan motor secara sederhana, cocok dibaca oleh orang awam yang tidak banyak mengerti teknik sepeda motor. Buku ini dilengkapi dengan gambar dan ilustrasi untuk memudahkan memahami apa yang seharusnya dilakukan dalam merawat sepeda motor.&lt;/p&gt;
 &lt;p&gt;Selamat membaca, dan melakukan tune up serta merawat motor Anda sendiri.&lt;/p&gt;</t>
  </si>
  <si>
    <t>aac3c340-3ddf-4540-945b-a5aadb89f74c</t>
  </si>
  <si>
    <t>Melejitkan Multiple Intelegence Anak Sejak Dini</t>
  </si>
  <si>
    <t>979-763-681-x</t>
  </si>
  <si>
    <t>978-979-29-8704-1</t>
  </si>
  <si>
    <t>&lt;p&gt;Treatment sensorik adalah suatu metode untuk memaksimalkan pertumbuhan struktur dan fungsi organ kecerdasan. Konsep ini berbasis pada pemberian perlakuan sebagai stimulus (rangsangan) untuk menghasilkan kerja sistem saraf di masa pertumbuhan. Rangsangan yang diberikan akan menghasilkan kerja organ terkait dan sistem saraf yang mengendalikan. Landasan konsep ini mengacu pada hukum biologi bahwa organ yang digunakan secara tepat akan tumbuh maksimal secara struktural maupun fungsional.&lt;br /&gt;
 Buku ini memberikan tip-tip praktis dalam kehidupan sehari-hari untuk memberi stimulus pada si kecil agar potensi kecerdasannya dapat tumbuh maksimal dan terhindar dari disfungsi organ kecerdasan. Stimulus atau rangsangan yang diberikan tertuju pada panca indera. Stimulus yang diterima alat indera menghasilkan kerja sistem saraf termasuk organ kecerdasan ( otak) sebagai sistem saraf pusat (SSP). Sistem saraf yang terlatih akan bekerja dengan baik sehingga struktur dan fungsinya akan tumbuh secara maksimal.&lt;/p&gt;</t>
  </si>
  <si>
    <t>aab9e42b-e5f4-4d67-9b10-57f9fea0cf51</t>
  </si>
  <si>
    <t>Membaca Saham</t>
  </si>
  <si>
    <t>978-979-29-0241-9</t>
  </si>
  <si>
    <t>978-979-29-8705-8</t>
  </si>
  <si>
    <t>&lt;p&gt;&lt;strong&gt;Sinopsis&lt;/strong&gt;&lt;/p&gt;
 &lt;p&gt;Buku ini bukan hanya menunjukkan jalan melainkan menyingkirkan penghalang-penghalangnya sehingga Anda dapat melangkah dengan aman, walaupun untuk sampai pada tujuan akhir tetap berada pada kendali Anda sendiri. Panduan praktis yang sangat mendasar yang telah dikenal di bersa lokal maupun dunia, dipraktikkan baik oleh investor amatiran maupun profesional ala Wall Street.&lt;br /&gt;
 &lt;br /&gt;
 Topik pembahasan dalam buku ini meliputi :&lt;br /&gt;
 &lt;br /&gt;
 - Sarana-sarana investasi.&lt;br /&gt;
 - Bermain saham.&lt;br /&gt;
 - Teori permainan saham.&lt;br /&gt;
 - Faktor-faktor penggerak harga saham&lt;/p&gt;</t>
  </si>
  <si>
    <t>a8fa739e-d157-4925-90ec-6c104011e85b</t>
  </si>
  <si>
    <t>Memenangkan Pasar Dengan Produk Unggulan, 30 Cerita Rahasia Sukses Jawara-jawara Distributor dan Pemasaran</t>
  </si>
  <si>
    <t>Eni Setiati</t>
  </si>
  <si>
    <t>979-763-043-9</t>
  </si>
  <si>
    <t>978-979-29-8706-5</t>
  </si>
  <si>
    <t>&lt;p&gt;&lt;strong&gt;Sinopsis&lt;/strong&gt;&lt;/p&gt;
 &lt;p&gt;&lt;br /&gt;
 Dari dulu hingga sekarang tujuan ilmu pemasaran tetap sama, yaitu mencapai penjualan ataupun keuntungan sebanyak-banyaknya. Padahal memasarkan suatu produk bukanlah suatu pekerjaan yang mudah. Kerja keras belaka belum cukup. Diperlukan juga kejelian dan kecermatan dalam membaca situasi pasar. Ragam taktik dan strategi harus digelar demi mencapai target penjualan.&lt;br /&gt;
 &lt;br /&gt;
 Buku ini memaparkan kiat-kiat sukses para distributor dan staf pemasaran di dalam memenangkan pasar lewat produk unggulannya. Kiat-kiat tersebut disajikan dalam bentuk cerita mengenai 30 entrepreneur yang yang sukses memasarkan produk mereka sehingga tumbuh menjadi perusahaan besar yang mapan dan mampu memenangkan pasar.&lt;/p&gt;</t>
  </si>
  <si>
    <t>2b89d769-8510-45c1-8774-979aae5eaefa</t>
  </si>
  <si>
    <t>Mencapai Manajemen Berkualitas: Organisasi, Kinerja, Program</t>
  </si>
  <si>
    <t>Bernardine R. Wirjana</t>
  </si>
  <si>
    <t>978-979-29-0191-7</t>
  </si>
  <si>
    <t>978-979-29-8434-7</t>
  </si>
  <si>
    <t>&lt;p&gt;&lt;strong&gt;Sinopsis&lt;/strong&gt;&lt;/p&gt;
 &lt;p&gt;Organisasi nirlaba, non-profit, membutuhkan pengelolaan yang berbeda dengan organisasi profit dan pemerintahan. Pengelolaan organisasi nirlaba dan kriteria-kriteria pencapaian kinerja organisasi tidak berdasar pada pertimbangan ekonomi semata, tetapi sejauhmana masyarakat yang dilayaninya diberdayakan sesuai dengan konteks hidup dan potensi-potensi kemanusiaannya. Sifat sosial dan kemanusiaan sejati merupakan ciri khas pelayanan organisasi-organisasi nirlaba. Manusia menjadi pusat sekaligus agen perubahan dan pembaruan masyarakat untuk mengurangi kemiskinan, menciptakan kesejahteraan, kesetaraan gender, keadilan, dan kedamaian, bebas dari konfilk dan kekerasan. Kesalahan dan kurang pengetahuan dalam mengelola organisasi nirlaba, justru akan menjebak masyarakat hidup dalam kemiskinan, ketidakberdayaan, ketidaksetaraan gender, konflik dan kekerasan sosial. Pengelolaan organisasi nirlaba, membutuhkan kepedulian dan integritas pribadi dan organisasi sebagai agen perubahan masyarakat, serta pemahaman yang komprehensif dengan memadukan pengalaman-pengalaman konkrit dan teori manajemen yang handal, unggul dan mumpuni, sebagai hasil dari proses pembelajaran bersama masyarakat.&lt;br /&gt;
 &lt;br /&gt;
 Dalam konteks pembangunan organisasi nirlaba yang unggul, berkelanjutan dan memberikan energi perubahan dan pembaruan bagi masyarakat, Bernardine R. Wirjana, profesional dalam bidang pemberdayaan masyarakat, yang selama dua dasawarsa menjadi pelaku manajemen organisasi nirlaba, mengabadikan proses pembelajaran atas pengalaman-pengalaman laoangan dan teori-teori manajemen terkini dalam bidang pemberdayaan masyarakat dalam buku ini.&lt;br /&gt;
 &lt;br /&gt;
 Buku ini dapat menjadi panduan organisasi, kinerja, dan program nirlaba yang komprehensif, dengan memperhatikan: konsep, nilai, strategi, dimensi-dimensi pemberdayaan, keunggulan-keunggulan, kendala-kendala dalam pemberdayaan masyarakat dan langkah-langkah untuk menyelesaikan masalah, dengan dukungan kepemimpinan sejati, yakni kepemimpinan yang mampu memberikan energi bagi orang-orang yang dipimpinnya untuk melakukan hal-hal yang bernilai dan bermartabat.&lt;/p&gt;</t>
  </si>
  <si>
    <t>0216650c-e21e-47c5-9455-ce091dee3239</t>
  </si>
  <si>
    <t>Mendulang Emas Hitam Melalui Budi Daya Cacing Tanah</t>
  </si>
  <si>
    <t>978-979-29-2558-6</t>
  </si>
  <si>
    <t>978-979-29-8435-4</t>
  </si>
  <si>
    <t>&lt;p&gt;&lt;strong&gt;Sinopsis&lt;/strong&gt;&lt;/p&gt;
 &lt;p&gt;Ada dua jenis makhluk hidup yang paling fenomenal di dunia ini. Dari jenis tumbuhan adalah kelapa dan dari jenis hewan adalah cacing tanah.&lt;br /&gt;
 Kalau dari satu butir kelapa bisa menghasilkan berbagai macam produk seperti VCO, Nata de Coco, Arang Aktif, Gas Metana, Cocopeat dan lain sebagainya maka dari seekor cacing bisa diperoleh 1001 keajaiban lainnya yaitu pupuk tanaman, berbagai pakan ikan dan ternak, berbagai obat penyakit infeksius dan degenerative serta berbagai bahan kosmetik.&lt;br /&gt;
 Cacing tanah adalah gudang peluang bisnis baru yang akan terus berkembang. Dan kabar baiknya beternak cacing tanah sangat mudah dan menguntungkan. Disini lengkap dihadirkan kunci budidaya cacing tanah dimulai dari cara membuat kandang, wadah budidaya, syarat dan cara meramu media, cara memberi pakan dan pemeliharaan, cara panen dan pasca panen serta dilengkapi dengan direktori usaha budidaya dan olahan cacing tanah yang akan membantu anda dalam berbisnis.&lt;br /&gt;
 Selamat mendulang emas hitam melalui budidaya cacing tanah.&lt;/p&gt;</t>
  </si>
  <si>
    <t>52f9e0a4-9256-4170-825b-a0ca15b3ff8b</t>
  </si>
  <si>
    <t>Mengajar Sains yang Menyenangkan di Dalam Kelas â€“ disertai 50 Tips dan Teknik Kreatif</t>
  </si>
  <si>
    <t>Teresia Pujayanti</t>
  </si>
  <si>
    <t>978-979-29-6741-8</t>
  </si>
  <si>
    <t>978-979-29-8436-1</t>
  </si>
  <si>
    <t>&lt;p&gt;&lt;strong&gt;Sinopsis&lt;/strong&gt;&lt;/p&gt;
 &lt;p&gt;Kadangkala peserta didik merasa bosan, ngantuk, capek, dan lain sebagainya saat mengikuti pelajaran di dalam kelas. Kegiatan pembelajaran yang tidak menarik dikarenakan kurangnya persiapan guru ketika akan melakukan kegiatan pembelajaran. Beban mengajar guru yang berlebihan menjadi alasan kurangnya persiapan mengajar. Selain itu banyaknya tugas adiministrasi yang harus diselesaikan guru, pergantian kurikulum, membuat guru tidak dapat mempersiapkan metode pembelajaran . Sebagai guru yang baik, bagaimanapun sibuknya seyogyanya tetap akan berusaha membuat peserta didik merasa senang dalam mengikuti pembelajaran di dalam kelas. Untuk itu perlu persiapan dengan mengembangkan variasi pembelajaran yang menarik. Buku ini membantu guru untuk mempersiapkan pembelajaran sains yang menyenangkan. Buku ini berisi tips-tips yang akan memudahkan guru dalam kegiatan pembelajaran yang membuat peserta didik gembira saat kegiatan pembelajaran tetapi tetap tidak melupakan tujuan pembelajaran yang harus dicapai siswa. Buku ini juga sangat cocok untuk calon-calon pendidik untuk meningkatkan ketrampilan mengajar. Mengajar adalah salah satu bentuk ketrampilan yang perlu dimiliki guru, dan dapat diasah terus-menerus agar dapat menjadi guru yang semakin terampil dan profesional.&lt;br /&gt;
 Selain membuat siswa gembira di dalam kelas, metode mengajar itu penting untuk mencapai tujuan pembelajaran. Kompetensi materi yang akan diberikan pada siswa perlu disesuaikan dengan metode atau teknik pembelajaran, karena ada materi pelajaran yang membutuhkan teknik tertentu agar mudah dipahami siswa. Tips yang ada dalam buku ini, disertai contoh-contoh secara real dan tahapan-tahapan sehingga dapat memberikan guru inspirasi dalam kegiatan mengajar sesuai dengan kondisi dan situasi kelas yang dihadapi.&lt;/p&gt;</t>
  </si>
  <si>
    <t>5cd950df-29e6-45ec-91cc-5a96c33e4305</t>
  </si>
  <si>
    <t>Menganggur??? No Way!!!</t>
  </si>
  <si>
    <t>Ariyanto M.B Dan Icha Khairisa</t>
  </si>
  <si>
    <t>978-979-29-1539-6</t>
  </si>
  <si>
    <t>978-979-29-8437-8</t>
  </si>
  <si>
    <t>&lt;p&gt;Buku ini memuat semua jawabann dari pertanyaan-pertanyaan Anda. Anda dipastikan tidak akan bingung lagi menentukan jalan hidup Anda. Anda akan menemukan cara baru melanjutkan hidup Anda walau tanpa kuliah atau bekerja.&lt;/p&gt;
 &lt;p&gt;Buku ini diciptakan untuk meningkatkan pemikiran Anda bahwa anda banyak cara untuk bida survive.&lt;/p&gt;</t>
  </si>
  <si>
    <t>a2844903-475f-4e7c-975d-d0d786cf94ea</t>
  </si>
  <si>
    <t>Mengapa Bisa 2 Milyar? Buku Pintar Bisnis dan Budi Daya Tokek</t>
  </si>
  <si>
    <t>Davied Hendra</t>
  </si>
  <si>
    <t>978-979-29-1799-4</t>
  </si>
  <si>
    <t>978-979-29-8438-5</t>
  </si>
  <si>
    <t>&lt;p&gt;&lt;strong&gt;Sinopsis&lt;/strong&gt;&lt;/p&gt;
 &lt;p&gt;Buku Panduan Praktis budi daya dan bisnis tokek berjudul Mengapa Bisa 2 Miliar? Buku Pintar Bisnis dan Budi Daya Tokek ini sangat bermanfaat bagi semua orang yang berencana menangkap tokek, memelihara tokek, menjua tokek, membeli tokek, dan semua yang berkaitan dengan tokek.&lt;/p&gt;
 &lt;p&gt;Buku ini diharapkan dapat banyak membantu memberi wawasan baru bagaimanan supaya berhasil membudidayakan tokek, berhasil dalam bertransaksi dan terlebih tidak mudah tertipu oleh mafia tokek karena dibahas juga bagaimana mengenali pembeli atau mediator.&lt;/p&gt;</t>
  </si>
  <si>
    <t>0e526797-796c-4d14-a9ec-4ebd48307071</t>
  </si>
  <si>
    <t>Mengatasi Anak Susah Makan</t>
  </si>
  <si>
    <t>Nurul Laily Hidayat, S.Si.T., M.Kes</t>
  </si>
  <si>
    <t>978-979-29-3000-9</t>
  </si>
  <si>
    <t>978-979-29-8442-2</t>
  </si>
  <si>
    <t>&lt;p&gt;&lt;strong&gt;Sinopsis&lt;/strong&gt;&lt;/p&gt;
 &lt;p&gt;&amp;ldquo;Seorang ibu yang sedang bingung, memeriksakan anaknya ke dokter anak, karena berat badan Si anak tidak naik dalam dua bulan berturut-turut dan sering sakit. Dokter menasehati Si ibu untuk memberikan makanan bergizi pada anaknya, secara rinci dokter menjelaskan jenis-jenis makanan bergizi. Selesai penjelasan Si ibu berkata, &amp;ldquo; Dok saya sudah tahu tantang gizi, yang saya tidak tau bagaimana caranya memasukkan makanan itu ke dalam perut anak saya&amp;rdquo;.&lt;br /&gt;
 &lt;br /&gt;
 Banyak faktor yang menyebabkan anak sulit makan, antara lain masalah penyakit (alergi, infeksi, gangguan mengunyah dan menelan), makanan yang kurang menarik dan kurang bervariasi dan faktor psikologi. Penyebab yang membuat anak sulit makan bisa berbeda dengan anak yang lain, untuk mengatasi masalah ini kita harus melihat kasus per kasus.&lt;br /&gt;
 Buku ini memberi informasi tentang cara mengatasi berbagai penyebab kesulitan makan. Jika anda memiliki masalah serupa simak buku ini selengkapnya.&lt;/p&gt;</t>
  </si>
  <si>
    <t>c582044b-ac9f-498d-8f60-21ab07f30512</t>
  </si>
  <si>
    <t>Menggambar Peta Dengan ArcGIS 10.1</t>
  </si>
  <si>
    <t>Wahyu Falah</t>
  </si>
  <si>
    <t>978-979-29-4763-2</t>
  </si>
  <si>
    <t>978-979-29-8445-3</t>
  </si>
  <si>
    <t>&lt;p&gt;&lt;strong&gt;Sinopsis&lt;/strong&gt;&lt;/p&gt;
 &lt;p&gt;Pelajaran menggambar peta telah kita pelajari sejak di bangku sekolah dasar dan sekolah menengah pertama. Materi peta buta dimana guru meminta siswa untuk menentukan nama-nama lokasi ibukota negara, nama negara, provinsi, kabupaten, lautan, danau, sungai dan objek lain di peta, pengenalan garis lintang dan garis bujur, sertamenyebutkan posisi Indonesia dalam sistem koordinat geografi. Buku sederhana ini dirancang untuk Anda yang masih pemula dalam menggunakan software ArcGIS. Terdiri dari tujuh bab, mulai dari pengenalan Sistem Informasi Geografis hingga pencetakan sebuah peta. Dalam mempraktikkan melukis peta, diuraikan tahap demi tahap disertai dengan gambar, sehingga pengguna buku ini mampu untuk melakukannya sendiri. Buku ini menggunakan pendekatan menyelesaikan satu proyek, sehingga mempraktikkan dari Bab I sampai Bab VII secara berurut akan mampu melukis peta secara utuh.&lt;/p&gt;</t>
  </si>
  <si>
    <t>d32efac3-7f14-49c7-91b7-19825bc2d4ae</t>
  </si>
  <si>
    <t>Mengolah Singkong Menjadi Tepung Mocaf: Bisnis Produk Alternatif Pengganti Terigu</t>
  </si>
  <si>
    <t>978-979-29-2484-8</t>
  </si>
  <si>
    <t>978-979-29-8451-4</t>
  </si>
  <si>
    <t>&lt;p&gt;&lt;strong&gt;Sinopsis&lt;/strong&gt;&lt;/p&gt;
 &lt;p&gt;Mie, Roti, Biskuit hanyalah beberapa produk yang menggunakan bahan baku tepung terigu. Seiring perkembangan industri makanan berbahan baku tepung terigu di Indonesia, maka permintaan bahan baku tepung terigu ikut meningkat. Kebutuhan untuk konsumen rumah tangga juga tidak kalah banyak.&lt;/p&gt;
 &lt;p&gt;Sayangnya Indonesia bukanlah penghasil komoditas gandum-bahan baku tepung terigu hal ini terkait dengan iklim Indonesia yang kurang mendukung untuk pertanian gandum. Sehingga sebagian besar kebutuhan dalam negeri masih didominasi oleh produk terigu impor. Hingga saat ini, harga tepung terigu di pasaran juga masih tergolong cukup tinggi.&lt;/p&gt;
 &lt;p&gt;Untuk mengantisipasi krisis terigu dalam negeri, perlu adaya upaya mencari solusi alternatif untuk memenuhi permintaan produk tepung terigu yang terus meningkat, salah satunya adalah menciptakan produk substitusi.&lt;/p&gt;
 &lt;p&gt;Hal ini bisa dilakukan dengan mengolah singkong menjadi tepung mocaf. Tepung mocaf dapat dijadikan produk alternatif pengganti tepung terigu. Di Indonesia produksi singkong sebagai bahan bakunya cukup tersedia. Sehingga tidak bergantung dengan impor. Di buku ini juga disertai dengan resep olahan yang telah diuji coba dengan menggunakan tepung mocaf.&lt;/p&gt;</t>
  </si>
  <si>
    <t>096244dc-727b-4170-bf81-f153ef692444</t>
  </si>
  <si>
    <t>Mawar Biru Bintangku</t>
  </si>
  <si>
    <t>Lya Lamaan</t>
  </si>
  <si>
    <t>979-763-840-5</t>
  </si>
  <si>
    <t>978-979-29-8698-3</t>
  </si>
  <si>
    <t>&lt;p&gt;Nadine menarik nafas panjang. Dia merasakan oksigen perlahan-lahan menembus cuping hidungnya, melewati kedua lubang hidungnya, dan terus bergerak hingga memenuhi paru-parunya, berusaha mencari ketenangan.&lt;/p&gt;
 &lt;p&gt;Tangan cowok itu meraba wajah Nadine, memegang dagu Nadine, lalu melongokkan kepalanya untuk melihat wajah Nadine yang sendu. Lalu mendekatinya, dan mendekatinya; hingga dia bisa mencium aroma nafas Nadine yang terbungkus oleh aroma strawberry. Dia mendekatinya, semakin dekat, lalu mencari dimana aroma itu berasal, makin dekat dan....&lt;/p&gt;
 &lt;p&gt;Menjadi siswa pindahan memang tidak selalu enak. Boro-boro dapat teman akrab, Nadine malah memperoleh musuh baru, yang selalu usil mengganggunya. Gara-gara dialah, Nadine bertekad menguasai kempo supaya bisa balas dendam. Bagaiman tidak, tingkah anak itu begitu menyebalkan, menyakiti hatinya dan membuatnya dihukum selama 3 bulan!&lt;/p&gt;
 &lt;p&gt;Tapi bagaimanapun, ia harus berterimakasih pada musuhnya, lantaran jadi dekat dengan &lt;em&gt;someone special. &lt;/em&gt;Bukan musuh namanya bila diam saja melihat Nadine bahagia. Misinya cuma satu: menjauhkan Nadine dari cowok pujaannya. Memangnya ada apa? Apa yang tidak Nadine ketahui? Sepintas Nadine mendengar, ia akan dijodohkan dengan seseorang...&lt;/p&gt;
 &lt;p&gt;Lalu, apa hubungannya cowok super rese itu dengan dirinya? Mengapa pula buket mawar itu berwarna biru...?&lt;/p&gt;</t>
  </si>
  <si>
    <t>870895ae-337b-468e-9848-115b6f840c87</t>
  </si>
  <si>
    <t>Menggambar Kontur 3 Dimensi Secara Mudah Dan Cepat Dengan AutoCad Land Development 2000i</t>
  </si>
  <si>
    <t>D. Bambang Sudarsono</t>
  </si>
  <si>
    <t>979-731-614-9</t>
  </si>
  <si>
    <t>978-979-29-8443-9</t>
  </si>
  <si>
    <t>&lt;p&gt;AutoCAD Land Development (ALD) 2000i yang berbasis program AutoCAD, lebih fokus pada pengelolaan pemetaan dan dasar-dasar perancangan pekerjaan sipil rekayasa. Bagi Anda para praktisi di bidang pemetaan, buku ini secara spesifik dan aplikatif menjadi referensi yang dapat membantu Anda menguasai program AutoCAD Land Development. Buku ini menjelaskan bagaimana menggambar kontur secara mudah dan cepat sert memanfaatkannya untuk analisis Iahan.&lt;br /&gt;
 Buku ini membahas:&lt;br /&gt;
 &amp;bull; Menggambar Geometrik&lt;br /&gt;
 &amp;bull; Memodifikasi Gombar&lt;br /&gt;
 &amp;bull; Fasilitas Bantu&lt;br /&gt;
 &amp;bull; Titik Ukur&lt;br /&gt;
 &amp;bull; Mendudukkan Titik Ukur&lt;br /&gt;
 &amp;bull; Menggambar Kontur Tiga&lt;br /&gt;
 Dimensi&lt;br /&gt;
 &amp;bull; Analisis Lahan&lt;/p&gt;</t>
  </si>
  <si>
    <t>32cf157b-f876-4532-bfba-15aaf6d1dd98</t>
  </si>
  <si>
    <t>Sukses Budi Daya Stroberi di Pot dan Perkebunan</t>
  </si>
  <si>
    <t>978-979-29-2562-3</t>
  </si>
  <si>
    <t>978-979-29-8422-4</t>
  </si>
  <si>
    <t>&lt;p&gt;Buah stroberi termasuk buah unggulan bernilai ekonomi tinggi yang digolongkan ke dalam golongan buah eksotis dan termasuk buah yang digemari oleh segala bangsa. Kegiatan budi daya stroberi makin diminati masyarakat karena komoditas ini dapat memberi keuntungan yang besar.&amp;nbsp;&lt;br /&gt;
 Bahkan dewasa ini pola dan sistem pengembangan budi daya stroberi sudah merupakan usaha agrowisata buah (kebun agrowisata) karena umumnya masyarakat lebih menyukai dengan memetik sendiri di kebun sambil berwisata. Buah stroberi selain dikonsumsi dalam bentuk buah segar, ia dapat juga dikonsumsi dalam bentuk olahan bermacam-macam produk makanan dan minuman yang memiliki cita rasa lebih enak dan menarik.&amp;nbsp;&lt;br /&gt;
 Buku ini menerangkan secara rinci dan lengkap tentang prinsip-prinsip teknologi intensifikasi pertanian budi daya stroberi, serta menerangkan tentang manfaat dan kegunaan stroberi dalam kapasitasnya sebagai sumber pangan dan varietas-varietas unggul stroberi yang digemari masyarakat.&lt;/p&gt;</t>
  </si>
  <si>
    <t>1be38fb6-b8fb-4f5d-a454-b42710a227bb</t>
  </si>
  <si>
    <t>Manage Your Time For Success: Cerdas Mengelola Waktu Untuk Mencapai Sukses</t>
  </si>
  <si>
    <t>J.J Reza</t>
  </si>
  <si>
    <t>978-979-29-1652-2</t>
  </si>
  <si>
    <t>978-979-29-8663-1</t>
  </si>
  <si>
    <t>&lt;p&gt;Buku ini berisi pengetahuan praktis tentang bagaimana mengelola waktu yang dapat diterapkan dalam kehidupan sehari-hari, baik sebagai pribadi, pekerjaan, maupun profesional.&amp;nbsp;&lt;br /&gt;
 &lt;br /&gt;
 Secara umum, buku ini berisi tips dan trik praktis cara mengelola waktu, mengenali, dan mengatasi berbagai pembuang waktu, serta pernyataan motivasi dan inspiratif yang dapat menggugah semangat pembaca.&lt;br /&gt;
 Ditulis dengan gaya bahasa yang sederhana sehingga mudah dimengerti, buku ini cukup ringan namun berbobot, yang sangat layak dibaca siapa saja, dari pelajar, mahasiswa, profesional, karyawan, dan pribadi-pribadi yang merasa waktunya terbuang percuma.&lt;br /&gt;
 &lt;br /&gt;
 Buku ini dilengkapi dan disajikan dalam bentuk modul sederhana dan tabel praktis yang dapat langsung diisi oleh pembaca. Di bagian akhir, penulis mengajak pembaca untuk berkomitmen dalam mengelola waktunya di kemudian hari. Setelah membaca buku ini, pembaca diharapkan dapat mengelola waktu yang ada untuk mencapai keberhasilan yang diidam-idamkan. Akhir kata dan awal tindakan untuk pembaca: Selamat mengelola waktu Anda dan sukses di tangan Anda!&lt;/p&gt;</t>
  </si>
  <si>
    <t>9cac29a2-cda9-4fbe-8095-1f3fd8bad28a</t>
  </si>
  <si>
    <t>Manajemen Entrepreneurship - Kiat Sukses Menjadi Wirausaha</t>
  </si>
  <si>
    <t>Dr. H. Saban Echadar, SE. M.Si</t>
  </si>
  <si>
    <t>978-979-29-4072-5</t>
  </si>
  <si>
    <t>978-979-29-8679-2</t>
  </si>
  <si>
    <t>&lt;p&gt;Menjadi entrepreneur merupakan pekerjaan yang paling menjanjikan untuk kehidupan yang akan datang. Akan tetapi masyarakat indonesia belum mengerti betapa pentingnya menjadi seorang entrepreneur. Mereka menganggap bahwa hidup akan lebih sejahtera apabila menjadi seorang pegawai. Selain itu, mereka juga dibyang-bayangi oleh ketakutan akan gagal yang sering dialami oleh seorang entrepreneur. Sehingga pilihan entrepreneur ini belum begitu banyak tumbuh dikalangan generasi muda kita. Buku manajemen entrepreneurship ini, disusun dengan tujuan untuk membantu mahasiswa dan pihak lain, agar dapat meningkatkan pemahaman, minat, kemauan dan jiwa entrepreneur nya, sehingga kelak bisa menjadi wirausaha mandiri, membuka lapangan kerja sendiri dan tidak menggantungka pekerjaan sebagai PNS atau Karyawan . Pembahasan dalam buku ini mencakup hakikat kewirausahaan, mindset kewirausahaan konsep dasar dan motivasi berwirausaha, strategi menangkap peluang usaha, Bagaimana strategi menangkap peluang usaha dan cara menggunakan ide yang kreatif dan inovatif. Selain itu buku ini juga membahas tentang bagaimana strategi tentang mencapai keunggulan bersaing, merintis usaha baru dan atau membeli bisnis yang sudah ada, bagaimana pengembangan rencana pemasaran, cara memilih lokasi, bagaimana mencari sumber perdana, peranan rencana bisnis dalam berwirausaha, etika berwirausaha, kapita selekta wirausaha, kiat memilih jenis usaha dan bisnis rumahan dengan berbagai jenis usaha yang dapat dikembangkan, disertai contoh analisi keuangannya.&lt;/p&gt;</t>
  </si>
  <si>
    <t>8e357c6d-4248-46e3-9c9f-a16b11e8a6fa</t>
  </si>
  <si>
    <t>Manajemen Inovasi</t>
  </si>
  <si>
    <t>Wawan Dhewanto, dkk</t>
  </si>
  <si>
    <t>978-979-29-2337-7</t>
  </si>
  <si>
    <t>978-979-29-8681-5</t>
  </si>
  <si>
    <t>&lt;p&gt;Inovasi adalah cara terbaik bagi perusahaaan yang tidak ingin kalah bersaing dangan perusahaan lain. Di tengah zama yang makin sulit ini , perusahaan diharapkan dapat memenuhi permintaan pasar yang makin beragam. Persaingan antar perusahaan juga semakin kompetetif sehingga perusahaan yang tidak mau berinovasi akan tertinggal jauh oleh pasingnya. Ki Hajar Dewantara merumuskan prinsip 3N(Niteni, Neroke,Nambahi)yang dapat dipakai oleh perusahaan yang ingin berinovasi. Perusahaan diharapkan niteni(mengamati) perkembangan lingkungan bisnis, neroke(menirukan) kiat-kiat atau cara-cara yang diterapkan perusahaan lain yang berhasil, dan juga nambahi(menambahkan) kualitas maupun kuantitas produk yang dihasilkan sehingga tidak kalah perusahaan lain. Buku berjudul Manajemen Inovasi ini memuat konsep-konsep inovasi yang dapat berguna bagi perusahaan yang ingin berkembang. Buku ini terdiri dari 3 bagian yitu inovasi bisnis, manjemen inovasi dan teknologi, dan Isu-isu seputar Manajemen Inovasi. Bagian inovasi berisi tentang konsep-konsep dasar inovasi dan penerapannya dalam perusahaan. Bagian manajemen inovasi &amp;amp; teknologi berisi konsep-konsep manajemen inovasi beserta teknologi. Teknologi yang sudah sangat berkembang di dunia dapat digabungkan dengan konsep-konsep dasar manajemen inovasi sehingga perusahaan dapat lebih berkembang. Bagian terakhir yaitu Isu-isu seputar manajemen inovasi berisis tentang penjabaran tren-tren di bidang manajemen inovasi seperti inovasi terbuka, inovasi tertutup, inovasi berbasis teknologi, dan lain-lain. Buku ini dapat dipergunakan untuk akademis yang ingin mempelajari konsep-konsep manajemen inovasi serta pelaku bisnis yang ingin menerapkanya di perusahaan.&lt;/p&gt;</t>
  </si>
  <si>
    <t>71554aa5-0290-4f90-b7ad-ed06b3eff5e5</t>
  </si>
  <si>
    <t>Manfaat Ajaib Ketumbar &amp; Merica - Seri Apotek Dapur</t>
  </si>
  <si>
    <t>Ramadhani Ray</t>
  </si>
  <si>
    <t>978-979-29-6624-4</t>
  </si>
  <si>
    <t>978-979-29-8909-0</t>
  </si>
  <si>
    <t>&lt;p&gt;Ketumbar dan merica. Ya, ketumbar dan merica memang sudah dikenal sebagai bumbu dapur yang menjadi &amp;ldquo;jurus jitu&amp;rdquo; pelezat masakan. Mulai dari ibu rumah tangga hingga juru masak professional tentunya sangat akrab dengan kedua rempah ini. Namun demikian, ternyata belum banyak orang yang mengetahui bahwa ketumbar dan merica memiliki manfaat lain yang tidak kalah penting bagi kehidupan manusia.&amp;nbsp;&lt;br /&gt;
 &amp;ldquo;Si kecil berkhasiat besar&amp;rdquo;. Agaknya, tidak salah jika kita berikan gelar ini pada biji ketumbar. Di balik ukurannya yang mungil, rempah ini memiliki khasiat luar biasa. Mulai dari mengobati flu dan batuk, hingga mengurangi risiko penyakit jantung. Sebagai obat dalam, ketumbar dapat diracik menjadi minuman berkhasiat yang dapat dikonsumsi setiap hari. Sedangkan sebagai obat luar, ketumbar dapat digunakan untuk menyembuhkan sakit kepala, yaitu dengan mengoleskan racikan berbahan ketumbar pada bagian yang dirasa sakit. Bukan hanya bijinya, daun ketumbar juga dapat dimanfaatkan untuk menyembuhkan luka pada kulit.&amp;nbsp;&lt;br /&gt;
 Merica pun tak kalah hebatnya. Biji merica yang berukuran sedikit lebih besar dari ketumbar juga memiliki khasiat luar biasa untuk kesehatan dan kecantikan. Selain membuat rasa masakan semakin gurih, taburan bubuk merica juga dapat mencegah kanker dan menurunkan tekanan darah tinggi. Merica memang rempah yang unik. Di satu sisi, ia dapat membantu menurunkan berat badan. Namun di sisi lain, merica juga dikenal sebagai rempah yang dapat meningkatkan nafsu makan.&amp;nbsp;&lt;br /&gt;
 Rasa penasaran Anda semakin tergelitik? Ya, itulah sebabnya mengapa buku ini ditulis. Anda akan takjub akan manfaat dan khasiat ketumbar dan mericayang dimilikinya. Karena itu, saya ingin membaginya kepada Anda. Jika ada rempah sederhana yang amat mudah diperoleh di sekitar kita&amp;mdash;dengan harga terjangkau, namun memiliki khasiat yang beraneka ragam, sudah seharusnya Anda mengetahui fakta menakjubkan ini. Setelah membaca buku ini, ketumbar dan merica akan segera menjadi bumbu dapur yang berharga di rumah Anda. Selamat membaca dan selamat mencoba.&lt;/p&gt;</t>
  </si>
  <si>
    <t>2bb9fd17-7bb8-4c81-aeed-30448d9dbd9d</t>
  </si>
  <si>
    <t>Manfaat Ajaib Telur â€“ Seri Apotek Dapur</t>
  </si>
  <si>
    <t>978-979-29-6639-8</t>
  </si>
  <si>
    <t>978-979-29-8684-6</t>
  </si>
  <si>
    <t>&lt;p&gt;Manfaat &amp;amp; Khasiat Telur&lt;br /&gt;
 Masyarakat Indonesia mengenal telur sebagai salah satu sumber protein dengan harga terjangkau.. Mulai dari telur mata sapi, telur dadar, telur pindang, sate telur puyuh, telur asin, bahan campuran adonan roti dan kue serta masih banyak lagi.&amp;nbsp;&lt;br /&gt;
 Selain karena memiliki rasa yang enak, telur merupakan salah satu bahan makanan padat gizi. Sejuta manfaat bisa diperoleh dari produk hasil unggas ini. Tidak hanya untuk kesehatan tetapi berkhasiat untuk perawatan kecantikan. Nah, bagaimana cara mengolah telur untuk terapi kesehatan dan perawatan kecantikan? Apa perbedaan manfaat dan khasiat telur ayam baik kampung dan ras, telur itik, telur angsa dan telur puyuh? Banyak pertanyaan seputar telur banyak berkembang di masyarakat, termasuk mitos mengenai perbedaan kandungan gizi telur ayam kampung dan ras.&lt;br /&gt;
 Buku Manfaat dan Khasiat Telur Bagi Kesehatan Tubuh hadir untuk memberikan informasi dan wawasan seputar telur yang banyak dikonsumsi di masyarakat. Beberapa hasil penelitian mengungkap manfaat dan khasiat telur bagi kesehatan, kecantikan serta teknik dalam memperpanjang masa simpan telur didokumentasikan penulis dalam buku ini. Sebuah buku yang akan menambah wawasan bagi pembaca.&lt;br /&gt;
 Selamat membaca dan mendapatkan manfaatnya&lt;/p&gt;</t>
  </si>
  <si>
    <t>eda44d06-ae1b-4fb0-972a-4431f73d74c2</t>
  </si>
  <si>
    <t>Man-Getsu Menabur Semangat, Menebar Manfaat</t>
  </si>
  <si>
    <t>978-979-29-5328-2</t>
  </si>
  <si>
    <t>978-979-29-8687-7</t>
  </si>
  <si>
    <t>&lt;p&gt;MAN-GETSU, Sinarnya menyentuh bumi di yang&amp;nbsp;melahirkan romantika semangat baru&lt;/p&gt;
 &lt;p&gt;Buku ini bercerita tentang&amp;nbsp;banyak hal yang&amp;nbsp;berhubungan dengan semangat yang&amp;nbsp;menghasilkan manfaat,&amp;nbsp;yang&amp;nbsp;pernah diambil oleh penulis secara langsung&amp;nbsp;saat dia&amp;nbsp;mengisi kehidupannya di Jepang, yang&amp;nbsp;dikombinasikan dengan pengalaman kecintaan perjalanannya untuk mencari nilai-nilai Indonesia dari kampung&amp;nbsp;ke kampung.&lt;/p&gt;
 &lt;p&gt;Kombinasi serasi antara Japanese Logic dan Javanese Culture dari penulis telah mewarnai buku ini, sehingga&amp;nbsp;sentuhan dan sentilan kalimat-kalimatnya sangat menyengat, penuh rasa, dan&amp;nbsp;mengobrak-abrik cara&amp;nbsp;berpikir untuk&amp;middot;berkarya lebih kreatif dan produktif.&lt;/p&gt;</t>
  </si>
  <si>
    <t>02cfe8cf-d402-4688-b290-31a2c01291e0</t>
  </si>
  <si>
    <t>Cerita Rakyat Indonesia Sabang - Merauke</t>
  </si>
  <si>
    <t>978-979-29-1552-5</t>
  </si>
  <si>
    <t>978-623-6701-60-7</t>
  </si>
  <si>
    <t>&lt;p&gt;Bercerita adalah salah satu cara yang baik untuk menyampaikan suatu pesan atau maksud. Hal ini juga berlaku pada anak-anak. Lewat cerita, anak-anak dibantu untuk berimajinasi dalam memahami sesuatu, bahkan menciptakan sesuatu.&lt;br /&gt;
 Buku cerita rakyat ini disusun sebagai wujud rasa peduli kepada anak-anak maupun siapa saja agar mengenal keane karagaman budaya Indonesia. Buku ini disusun tidak hanya khusus bagi anak-anak, melainkan juga bagi masyarakat pada umumnya. Namun, penulisan buku ini lebih condong pada anak-anak usia 11 tahun ke atas dan orangtua agar membacakan untuk anaknya. Beberapa cerita mengisahkan kebaikan hati, yaitu kebaikan hati sang raja yang membuat seorang anak kecil yang polos menjadi menantunya. Cerita kesombongan yang menuju pada kejatuhan tampak dalam cerita monyet yang bodoh. Cerita persahabatan juga digambarkan dalam kisah antara anjing dan kambing. Sementara itu, kisah bujang katak&lt;br /&gt;
 menceritakan sebuah keinginan yang membuat semua orang yang mendengarnya seakan tak percaya. Berbagai Keunikan, keanehan, dan keragaman cerita dari tiap-tiap provinsi akan membuat kita menikmati perjalanan yang tak terlupakan. Kita pun bisa membaginya kepada generasi selanjutnya. Buku ini disusun untuk menyajikan cerita-cerita dari berbagai provinsi. Tidak semua cerita yang diambil merupakan cerita yang paling populer dari setiap daerah, namun mempunyai keindahan dan nuansa yang berbeda, yang tak kalah menarik dengan cerita-cerita yang telah populer sebelumnya. Semoga buku ini dapat menimbulkan gairah mengenal budaya Indonesia, memberikan informasi, memberi pesan moral yang baik, dan tentunya dapat menghibur&lt;/p&gt;</t>
  </si>
  <si>
    <t>c730a9c6-6348-4693-8150-8175f735a88c</t>
  </si>
  <si>
    <t>Change Anything, Ilmu Baru Untuk Meraih Kesuksesan</t>
  </si>
  <si>
    <t>Kerry Patyterson, at.all.</t>
  </si>
  <si>
    <t>978-979-29-3383-3</t>
  </si>
  <si>
    <t>978-979-29-8510-8</t>
  </si>
  <si>
    <t>&lt;p&gt;&amp;quot;Orang yang memiliki kekuatan untuk mengubah perilaku mereka adalah orang yang memiliki kemauan kuat. Kuasai keterampilan yang dijelaskan dalam buku ini dan raihlah tingkat pengaruh-pribadi yang baru.&amp;quot;&lt;br /&gt;
 Stephen R. Covey, penulis buku laris The 7 Habits of Highly Effective People dan The Leader in Me&lt;/p&gt;</t>
  </si>
  <si>
    <t>5164d434-104c-4df8-8d9c-961890224c77</t>
  </si>
  <si>
    <t>Cinta Bersemi Di Negeri Sakura</t>
  </si>
  <si>
    <t>Prudensy Opit</t>
  </si>
  <si>
    <t>978-979-29-1307-1</t>
  </si>
  <si>
    <t>978-979-29-9785-9</t>
  </si>
  <si>
    <t>&lt;p&gt;Apa hal terburuk yang mungkin terjadi dalam hidup seseorang? Bagi Cecilia Anne Rompis, anak orang kaya berumur 21 tahun yang kuliah di salah satu &amp;middot; universitas swasta termahal di Jakarta, jawabannya hanya ada satu: miskin&lt;br /&gt;
 mendadak! Sial buat Lia, karena setelah pulang dari liburan selama tiga hari tiga malam di Singapura, ia baru menyadari bahwa dirinya telah menghabiskan seluruh uang tabungan pemberian orang tuanya hanya untuk membayar biaya shopping&lt;br /&gt;
 selama di Singapura dan-tentu saja, untuk sebuah tas Gucci mungil yang tak berguna. Faktanya, Lia jatuh miskin dan punya banyak tunggakan. Yang lebih menyebalkan lagi, Lia tidak punya pilihan selain menjadi pembantu rumah&lt;br /&gt;
 tangga dari seorang milyuner. Untuk apalagi kalau bukan untuk mengembalikan isi tabungannya. Mampukah Lia, anak dari seorang hartawan yang biasa hidup mewah itu, menjadi seorang pembokat? Sanggupkah ia untuk terus menutup identitas yang sebenarnya dari kilau pesona Nathan, anak si tuan rumah?&lt;/p&gt;</t>
  </si>
  <si>
    <t>d88287f3-fb56-467e-b31d-da24947917b6</t>
  </si>
  <si>
    <t>Cracking Creativity The Secrets of Creative Genius</t>
  </si>
  <si>
    <t>Michael Michalko</t>
  </si>
  <si>
    <t>978-979-29-1288-3</t>
  </si>
  <si>
    <t>978-979-29-9787-3</t>
  </si>
  <si>
    <t>&lt;p&gt;Apa itu kreativitas? Mengapa beberapa orang nampaknya mempunyai banyak kreativitas? Apa rahasia mereka? Dapatkah metode mereka dipelajari? Buku ini menjawab semua pertanyaan tersebut, juga pertanyaan-pertanyaan lain, memberikan teknik-teknik kreatif yang mengubahkan kehidupan. Pakar kreativitas yang telah dikenal secara internasional, Michael Michalko (penulis buku populer THINKERTOYS), telah meneliti dan menganalisis lebih dari seratus sejarah para pemikir besar&amp;ndash;&amp;ndash;dari Leonardo da Vinci hingga Walt Disney, Pablo Picasso, Thomas Edison, Charles Darwin, Martha Graham. Dalam buku ini, ia menjelaskan proses pembentukan-ide dari para pemikir tersebut dalam langkah-langkah sederhana serta mudah diikuti, yang dapat digunakan oleh siapapun untuk menjadi lebih kreatif.&lt;br /&gt;
 &lt;br /&gt;
 Setiap bab menjelaskan suatu strategi berpikir-kreatif, menunjukkan bagaimana strategi tersebut bekerja pada si jenius kreatif dan memberikan latihan-latihan bagaimana menerapkan strategi tersebut dalam kehidupan bisnis dan kehidupan pribadi. Mengatur kembali pemikiran Anda dalam strategi yang menghasilkan ide akan merevolusi cara Anda melihat berbagai hal dan membuka pintu solusi inovatif untuk berbagai tantangan yang Anda hadapi setiap hari.&lt;br /&gt;
 &lt;br /&gt;
 Masing-masing strategi berpikir-kreatif mencakup teknik-teknik spesifik dan praktis, disertai instruksi yang jelas, tentang bagaimana menerapkannya dalam dunia bisnis dan bidang-bidang yang lain. Anekdot dan contoh-contoh dari para jenius terkenal dan orang-orang awam mengisi buku ini. Latihan-latihan yang menggugah rasa ingin tahu akan menghasilkan pemahaman yang menakjubkan.&lt;br /&gt;
 Apa pun profesi Anda, buku ini akan mengubah cara Anda berpikir.&lt;br /&gt;
 &lt;br /&gt;
 TENTANG PENULIS :&lt;br /&gt;
 &lt;br /&gt;
 Michael Michalko adalah pakar kreativitas yang terkenal yang mengadakan lokakarya dan seminar berpikir kreatif dan memfasilitasi think-tank untuk klien di seluruh dunia. Keterlibatan Michael di bidang ini dimulai di U.S. Army, di mana ia mengoordinasi sebuah tim elit yang terdiri atas para pakar intelijen dan peneliti NATO untuk meneliti, mengumpulkan, dan menggolong-golongkan semua metode berpikir-yang-berdayacipta. Hasilnya adalah banyak ide-ide terobosan dan solusi kreatif untuk masalah-masalah baru maupun lama yang berkaitan dengan situasi militer, intelijen, dan politik.&lt;br /&gt;
 &lt;br /&gt;
 Setelah meninggalkan dunia militer, Michael menerapkan teknik berpikir-kreatif ini pada masalah-masalah pemerintahan dan dunia bisnis dengan hasil yang mengagumkan. Michael hidup dan bekerja di sebuah desa kecil di Churchville, New York, dengan istrinya, Anne, seorang artis ulung, anjingnya, Percy, dan sahabat baiknya, Jack kucing.&lt;/p&gt;</t>
  </si>
  <si>
    <t>76d91daf-73e4-48a4-a5c6-385ee65543d2</t>
  </si>
  <si>
    <t>Creative Thinking: How to Get Success in Your Future Career</t>
  </si>
  <si>
    <t>Ir. Arman Hakim Nasution, M.Eng.</t>
  </si>
  <si>
    <t>979-763-537-6</t>
  </si>
  <si>
    <t>978-979-29-9758-3</t>
  </si>
  <si>
    <t>&lt;p&gt;Buku ini merupakan buku yang ditujukan untuk memberikan pemahaman kepada pembacanya, khususnya generasi muda, bahwa salah satu unsur yang harus dikuasai bagi bangsa Indonesia dalam persaingan karir global dan bisnis yang berbasis pengetahuan (Knowledge Based Economic) adalah keterampilan berpikir kreatif.&lt;br /&gt;
 Strategi berpikir kreatif inilah yang menjadi keunggulan negara-negara maju, tidak sekedar keterampilan dibidang teknis saja. Oleh karena itu memahami proses dan teknik berpikir kreatif diharapkan membuat para pembaca terinspirasi, sehingga mampu menjadikannya sebagai keterampilan &amp;quot;life skill&amp;quot; dalam membentuk kesuksesan karir dan bisnisnya.&lt;/p&gt;</t>
  </si>
  <si>
    <t>c89beef5-1714-4f36-8d04-85e26dede047</t>
  </si>
  <si>
    <t>Crochet Home Decoration â€“ Kreasi Rajutan Elegan untuk Dekorasi Rumah</t>
  </si>
  <si>
    <t>Rasidi</t>
  </si>
  <si>
    <t>978-979-29-2635-4</t>
  </si>
  <si>
    <t>978-979-29-8511-5</t>
  </si>
  <si>
    <t>&lt;p&gt;Ketrampilan merajut atau crochet, sudah dikenal sejak ribuan tahun yang lalu. Saat ini, ketrampilan itu terus dikembangkan, bahkan digemari oleh semua kalangan. Dari ketrampilan merajut (crocheting) ini, dapat dibuat berbagai macam kreasi, mulai untuk busana, aksesori,mainan sampai pelengkap interior rumah.&lt;br /&gt;
 &lt;br /&gt;
 Melalui buku&amp;ldquo;Crochet Home Decoration&amp;rdquo;ini, penulis memperkenalkan berbagai kreasi rajutan yang elegan untuk dekorasi rumah. Mulai dari tempat tisu cantik,sarung bantal, hingga taplak meja yang menawan. Materi disajikan tahap demi tahap, agar pembaca bisa menguasai berbagai teknik dasar rajutan, mulai dari yang sederhana hingga yang agak rumit. Semua kreasi dalam buku ini dilengkapi dengan gambar, pola simbol, dan pola istilah dalam merenda. Dengan pokok bahasan yang mudah dipelajari dan dipahami, maka pembaca akan mampu menguasai keterampilan ini dengan cepat dan dapat membuat keseluruhan model dalam buku ini dengan mudah.&lt;/p&gt;</t>
  </si>
  <si>
    <t>82d11f0f-3638-4130-82cf-a6c5c10ff756</t>
  </si>
  <si>
    <t>Cita-Citaku: Menjadi Dokter</t>
  </si>
  <si>
    <t>Dwi Candra P Dan Nofiyanto</t>
  </si>
  <si>
    <t>978-979-29-2176-2</t>
  </si>
  <si>
    <t>978-979-29-9786-6</t>
  </si>
  <si>
    <t>&lt;p&gt;Adik-adik pasti punya cita-cita kan? Entah menjadi dokter, pilot, guru, dan masih banyak yang lainnya. Sisi juga sama seperti kalian lho. Ia ingin menjadi seorang dokter. Padahal, Sisi takut dengan dokter. Siapa sih dokter itu? Apa kira-kira tugas seorang dokter ya? Penasaran kan dengan ceritanya?&lt;br /&gt;
 Buku ini juga dilengkapi dengan aktivitas menarik, seperti menghubungkan titik-titik dan menemukan benda-benda yang berhubungan dengan dokter. Tunggu apa lagi, yuk baca bukunya&lt;/p&gt;</t>
  </si>
  <si>
    <t>24d3890d-b73d-4cd5-a3f1-3a9b02b35ef1</t>
  </si>
  <si>
    <t>Business Global Survival Kit</t>
  </si>
  <si>
    <t>978-979-29-5140-0</t>
  </si>
  <si>
    <t>978-979-29-8491-0</t>
  </si>
  <si>
    <t>&lt;p&gt;Mengapa Anda Tidak Perlu Takut Globalisasi? Justru ada peluang omset puluhan juta sebulan di balik globalisasi! Persiapan Apa Saja yang Dibutuhkan Untuk Bertahan di Globalisasi? Dari sisi ilmu, keuangan, komunitas, perencanaan, peralatan perang! Bagaimana Beromset Puluhan atau Ratusan Juta Di Globalisasi? Apa rahasia sebenarnya anak-anak muda beromset ratusan juta di bawah usia 30-an! Tentang Keajaiban? Bagaimana tukang bubur bisa memiliki mobil mercy, bagaimana utang 100 juta lunas dengan 100 ribu? Bagaimana Produk Anda Bisa Terjual Ke Seluruh Dunia? Bagaimana memasarkan produk ke tingkat nasional atau bahkan internasional, apa rahasia impor-ekspor ratusan juta sebulan, bagaimana kenek bus yang cuma lulus SMU bisa sukses ekspor ke Eropa! Mengapa Buku Ini Layak Dibaca? #Penulis adalah praktisi bisnis, pemilik 3 web bisnis, owner bisnis franchise (business opportunity), pembicara seminar bisnis di kampus-kampus dan Radio, mentor bisnis tetap dan moderator di forum bisnis Kaskus.co.id. #Berisi ilmu yang disarikan dari anak-anak muda berusia di bawah 30-an yang terbukti mampu menghasilkan omset ratusan juta rupiah sebulan! #Berisi solusi, bukan teori belaka! Penuh tip-tip bisnis teruji! #Penuh contoh dari kisah nyata (bukan fiktif), bagaimana Anda harus mempraktikkannya agar Anda juga sukses di globalisasi! Siapa yang Harus Membacanya? #Semua orang yang mau terjun ke bisnis di globalisasi! #Semua orang yang sedang terlilit utang di era globalisasi &amp;amp; ingin bebas! #Semua orang yang ingin survive &amp;amp; bahkan sukses puluhan juta sebulan di era globalisasi! #Semua orang yang ingin tip-tip teruji bertahan di globalisasi &amp;amp; bukan teori belaka! BERGARANSI!! Konsultasi GRATIS pada Penulisnya!!!&lt;/p&gt;</t>
  </si>
  <si>
    <t>d4676402-8749-4371-9d80-493670d4aa21</t>
  </si>
  <si>
    <t>Butir-butir Asmara</t>
  </si>
  <si>
    <t>978-979-29-2615-6</t>
  </si>
  <si>
    <t>978-979-29-9783-5</t>
  </si>
  <si>
    <t>&lt;p&gt;Hidup penuh pilihan. Terkadang pilihan itu begitu sulitdan hanya ada satu kesempatan. Aku hanya manusia biasa, wanita biasa, yang nggak ingin membohongi diri sendiri. Jika ada yang harus kusesali maka itu bukan hati dan perasaanku.Aku telah kehilangan banyak waktuyang hanya menjadi sebuah penyesalanku di waktu yang akan datang.&lt;br /&gt;
 Itulah yang dirasakan Cindy selama ini. Mencintai seseorang ternyata sangat menyakitkan. Terlebih karena Cindy hanya bisa memendam perasaannya. Mungkin ia salah satu cewek diantara ribuan cewek yang terlalu pengecut, menghilangkan sebuah kesempatan dan hanya diam, sampai akhirnya kesempatan itu sirna.&lt;br /&gt;
 Allan, satu-satunya cowok yang dicintai Cindy, tiba-tiba menghilang, menyisakan sebuah kenangan manis tapi juga menyakitkan. Selama ini nggak ada cowok manapun yang lebih Cindy harapkan. Tipe cowok cuek, pengertian, tapi juga sangat misterius dan susah bergaul dengan orang lain. Semua itu hanya masa lalu yang harus segera ia lupakan. Tapi, bagaimana kalau masa lalu itu hadir kembali di saat Cindy telah menemukan sosok yang baru, yang begitu baik dan bisa mengerti dia.&amp;nbsp;&lt;br /&gt;
 Apakah simpati sebanding dengan cinta?&amp;nbsp;&lt;br /&gt;
 Allan kembali dengan sosok yang berbeda&amp;mdash;playboy, sangat terbuka, menyebalkan&amp;mdash;tipe cowok yang paling dibenci Cindy. Tapi cinta tetaplah cinta. Sepintar apa pun mulut bicara, Cindy nggak bisa menahan gejolak perasaannya dan berpaling kepada Falen, pacar pertamanya. Rasanya ia nggak sanggup melepaskan orang yang begitu baik hanya demi seseorang yang belum tentu menganggap keberadaannya, bahkan sangat membenci dirinya. Cinta itu serasa nggak sebanding sama pengorbanannya.&amp;nbsp;&lt;br /&gt;
 Tapi, apa bener Falen sebaik itu? Benar kah ia setulus yang Cindy tau? Terlalu banyak masalah rumit yang tiba-tiba muncul dalam hidup Cindy dan rasanya terlalu rumit untuk dimengerti. Mungkin hanya Cindy yang tau pilihan terbaik untuk dirinya.&lt;/p&gt;</t>
  </si>
  <si>
    <t>6a13b484-cb3e-40f6-b813-016779da918a</t>
  </si>
  <si>
    <t>By Request Inbox Not Dan Achord</t>
  </si>
  <si>
    <t>Yulia Rendra</t>
  </si>
  <si>
    <t>978-979-29-0421-5</t>
  </si>
  <si>
    <t>978-979-29-8493-4</t>
  </si>
  <si>
    <t>20.4 MB</t>
  </si>
  <si>
    <t>&lt;p&gt;By Request Inbox Not Dan Chord, Piano-Keybord-Gitar&lt;/p&gt;</t>
  </si>
  <si>
    <t>1ba8b2de-f422-4b6b-9cdb-62942d9ac2c0</t>
  </si>
  <si>
    <t>Cantonese For Indonesia Worker: Bahasa Kanton Untuk Pekerja Indonesia</t>
  </si>
  <si>
    <t>Jenny</t>
  </si>
  <si>
    <t>978-979-29-2698-9</t>
  </si>
  <si>
    <t>978-979-29-8494-1</t>
  </si>
  <si>
    <t>&lt;p&gt;Berawal dari keinginan untuk berbagi ilmu berkomunikasi dalam Bahasa Kanton khususnya bagi para Tenaga Kerja Indonesia yang bekerja di luar negeri, maka buku ini diterbitkan seiring dengan berkembangnya kemajuan zaman dan kebutuhan akan pembelajaran bahasa Kanton yang lebih mendalam, sehingga para pembelajar lebih mengerti bagaimana harus berkomunikasi secara benar dan baik.&lt;br /&gt;
 &amp;nbsp;Kupasan dalam buku Cantonese for Indonesian Worker. Bahasa Kanton untuk Pekerja Indonesia ini mencakup penjelasan mengenai struktur kalimat atau tata bahasa, kosakata dan percakapan sehari-hari yang sering digunakan. Semoga buku ini bermanfaat dan bisa memberikan bekal dalam bekerja di luar negeri.&lt;/p&gt;</t>
  </si>
  <si>
    <t>35c76228-47f0-4aad-8174-e8154b1ff71c</t>
  </si>
  <si>
    <t>Jurus Manjur Anti Nganggur - Cara Cepat Cari Kerja (C3K)</t>
  </si>
  <si>
    <t>978-979-29-0713-1</t>
  </si>
  <si>
    <t>978-979-29-8495-8</t>
  </si>
  <si>
    <t>&lt;p&gt;Cara Cepat Cari Kerja: Jurus Manjur Anti Nganggur&lt;/p&gt;</t>
  </si>
  <si>
    <t>fccee8f0-5255-48bf-b67e-020e502fa219</t>
  </si>
  <si>
    <t>Cara Jitu Mengatasi Hipertensi</t>
  </si>
  <si>
    <t>Yekti Susilo &amp; Ari Wulandari</t>
  </si>
  <si>
    <t>978-979-29-2670-5</t>
  </si>
  <si>
    <t>978-979-29-8497-2</t>
  </si>
  <si>
    <t>&lt;p&gt;Hipertensi atau tekanan darah tinggi adalah suatu kondisi tekanan darah seseorang berada di atas angka normal, 120/80 mmHg. Hipertensi dapat terjadi pada siapapun, baik lelaki maupun perempuan pada segala umur. Resiko terkena hipertensi ini akan semakin meningkat pada usia 50 tahun ke atas. Repotnya, hampir 90% kasus hipertensi tidak diketahui penyebab sebenarnya, bahkan pada sebagian besar kasus hipertensi tidak memberikan gejala (asistomatis). Dan, karena itulah sering pula disebut sebagai silent killer.&lt;br /&gt;
 Buku Cara Jitu Mengatasi Darah Tinggi (Hipertensi) ini dengan jelas memberikan informasi dan pengetahuan akan hipertensi. Buku ini layak dijadikan panduan dan pedoman. Di dalamnya dikemukakan hal-hal yang berkaitan dengan hipertensi, mulai dari pengertian, penyebab-penyebabnya, bahayanya, komplikasinya, sampai pencegahan dan penanganan hipertensi secara tuntas dan menyeluruh. Selain itu, buku ini dilengkapi pula dengan cara-cara untuk menjaga kesehatan dengan pola hidup sehat yang mudah dan tidak memerlukan biaya.&lt;/p&gt;</t>
  </si>
  <si>
    <t>1fa89625-a461-499b-b062-730b5275f6db</t>
  </si>
  <si>
    <t>Cara Jitu Mengatasi Jerawat</t>
  </si>
  <si>
    <t>978-979-29-1740-6</t>
  </si>
  <si>
    <t>978-979-29-8502-3</t>
  </si>
  <si>
    <t>&lt;p&gt;Siapapun yang menginginkan wajahnya bersih dan terawat serta terbebas dari jerawat, maka buku ini layak dan dapat dijadikan panduan dan pedoman.&amp;nbsp; Jerawat adalah penyakit yang banyak dijumpai dan sering kali menimbulkan masalah kesehatan dan masalah penampilan. Jerawat tidak boleh diremehkan, tetapi juga tidak perlu berlebihan dalam upaya mencegah dan menanganinya.&lt;/p&gt;
 &lt;p&gt;Buku&amp;nbsp;&lt;em&gt;Cara Jitu Mengatasi Jerawat&amp;nbsp;&lt;/em&gt;ini dengan jelas memberikan informasi dan pengetahuan akan jerawat, sehingga penderita jerawat tidak perlu panik bila jerawat timbul dan tidak sembarangan dalam penanganannya. Di dalamnya dikemukakan mengenai pengertian jerawat, penyebab-penyebabnya, larangan-larangan pada saat berjerawat, sampai pencegahan dan penanganan jerawat dengan cepat, tepat, dan tuntas.&lt;/p&gt;
 &lt;p&gt;Bahasa penulisan Ari Wulandari yang simpel dan lugas, tetapi mengalir lancar membuat isi buku ini semakin mudah dipahami.&lt;/p&gt;</t>
  </si>
  <si>
    <t>0c3cffb4-439a-4423-91ec-cacb71aea383</t>
  </si>
  <si>
    <t>Cara Jitu Mengatasi Impotensi</t>
  </si>
  <si>
    <t>Dito Anurogo Dan Ari Wulandari</t>
  </si>
  <si>
    <t>978-979-29-2556-2</t>
  </si>
  <si>
    <t>978-979-29-8499-6</t>
  </si>
  <si>
    <t>&lt;p&gt;Mendengar kata &amp;ldquo;impotensi&amp;rdquo;, pasti sudah membuat setiap lelaki ketakutan. Apalagi kalau sampai vonis dokter menyatakan bahwa penyakit tersebut ditujukan pada dirinya. Bukan hanya dirinya sebagai lelaki yang akan terkena dampak buruk dari penyakit tersebut, tetapi juga pasangannya.&lt;br /&gt;
 Yach, impotensi memang menakutkan dan mengerikan. Terlebih dengan banyaknya mitos yang tidak benar dan tumbuh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Kalau belum dapat disembuhkan, itu pasti karena pengobatannya secara maksimal belum ditemukan dan memerlukan riset lebih mendalam untuk menemukan pengobatannya. Sudah banyak pengobatan dan penanganan medis yang dapat menyembuhkan impotensi.&amp;nbsp;&lt;br /&gt;
 &lt;br /&gt;
 Buku Cara Jitu Mengatasi Impotensi (Disfungsi Ereksi) ini dengan jelas memberikan informasi dan pengetahuan tentang penyakit impotensi. Dengan demikian, para lelaki yang mengalami impotensi tidak perlu panik bila mengalaminya. Dalam buku ini dikemukakan berbagai macam hal penting berkaitan dengan impotensi. Mulai dari pengertian impotensi, gejalanya, penyebabnya, pencegahan dan penanganan impotensi dengan tuntas. Selain itu dilengkapi pula dengan cara-cara untuk menjaga kesehatan secara keseluruhan.&lt;br /&gt;
 &lt;br /&gt;
 Siapapun yang ingin mendapatkan pengetahuan secara singkat, sederhana, tetapi menyeluruh tentang impotensi, maka buku ini layak dijadikan panduan dan pedoman. Bahasa penulisan yang simpel dan lugas, tetapi mengalir lancar membuat isi buku ini semakin mudah dipahami. Semoga buku ini bermanfaat dan dapat diterima masyarakat luas.&amp;nbsp;&lt;br /&gt;
 &amp;ldquo;Tidak ada penyakit yang tidak dapat diobati.&amp;rdquo;&lt;/p&gt;</t>
  </si>
  <si>
    <t>3d2f1afe-4c47-430c-93fd-a0621ea170f5</t>
  </si>
  <si>
    <t>Cara Jitu Mengatasi Kolesterol</t>
  </si>
  <si>
    <t>978-979-29-2429-9</t>
  </si>
  <si>
    <t>978-979-29-8504-7</t>
  </si>
  <si>
    <t>&lt;p&gt;Kolesterol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steroid.&lt;br /&gt;
 Apabila kolesterol dalam tubuh berlebihan, maka kolesterol tersebut akan tertimbun pada dinding pembuluh darah. Kondisi inilah yang menjadi pemicu terjadinya penyakit jantung dan stroke.&amp;nbsp;&lt;br /&gt;
 Buku Cara Jitu Mengatasi Kolesterol ini dengan jelas memberikan informasi dan pengetahuan akan kolesterol, sehingga orang yang menderita kolesterol tinggi tidak perlu panik bila mengalaminya. Di dalamnya dikemukakan hal-hal yang berkaitan dengan kolesterol, mulai dari pengertian kolesterol, penyebab-penyebabnya, bahaya kolesterol, sampai pencegahan dan penanganan kolesterol dengan cepat, tepat, dan tuntas. Selain itu, buku ini dilengkapi pula dengan cara-cara untuk menjaga kesehatan dengan pola hidup sehat secara keseluruhan.&lt;br /&gt;
 Siapapun yang menginginkan kondisi kolesterolnya tetap normal serta terbebas dari kolesterol tinggi, buku ini layak dan dapat dijadikan panduan dan pedoman. Bahasa penulisannya yang sederhana dan lugas, tetapi mengalir lancar membuat isi buku ini semakin mudah dipahami. Semoga buku ini bermanfaat dan dapat diterima masyarakat luas. Mari kita ciptakan gerakan sehat mulai dari diri sendiri. Ingatlah selalu bahwa mencegah selalu lebih mudah daripada mengobati.&lt;/p&gt;</t>
  </si>
  <si>
    <t>fa4f7cf7-6b41-4e2e-8fc6-1249440fa401</t>
  </si>
  <si>
    <t>Cara Jitu Mengatasi Diabetes Melitus (Kencing Manis)</t>
  </si>
  <si>
    <t>Yekti Susilo Dan Ari Wulandari</t>
  </si>
  <si>
    <t>978-979-29-2738-2</t>
  </si>
  <si>
    <t>978-979-29-8503-0</t>
  </si>
  <si>
    <t>&lt;p&gt;Diabetes Mellitus dapat terjadi pada siapapun, baik lelaki maupun perempuan pada segala umur. Resiko terkena kencing manis semakin meningkat pada usia 50 tahun ke atas. Penyakit ini disebabkan adanya ketidakmampuan tubuh untuk memproduksi hormon insulin atau karena penggunaan yang tidak efektif dari produksi insulin. Hal ini ditandai dengan tingginya kadar gula dalam darah.&amp;nbsp;&lt;br /&gt;
 Buku Cara Jitu Mengatasi Kencing Manis (Diabetes Mellitus) ini dengan jelas memberikan informasi dan pengetahuan akan DM, sehingga orang yang menderita kencing manis tidak perlu panik bila mengalaminya. Di dalamnya dikemukakan hal-hal yang berkaitan dengan DM, mulai dari pengertian, penyebab-penyebabnya, gejala-gejalanya, bahayanya, komplikasinya, sampai pencegahan dan penanganan DM secara tuntas dan menyeluruh. Selain itu, buku ini dilengkapi pula berbagai hal yang berkaitan dengan DM. Siapapun yang menginginkan kondisi gula darahnya tetap normal serta terbebas dari DM, buku ini layak dijadikan panduan dan pedoman.&lt;/p&gt;</t>
  </si>
  <si>
    <t>9e477dfc-a67c-4d74-9e70-ea24cc2cc0d4</t>
  </si>
  <si>
    <t>Cara Jitu Mengatasi Insomnia</t>
  </si>
  <si>
    <t>978-979-29-2657-6</t>
  </si>
  <si>
    <t>978-979-29-8500-9</t>
  </si>
  <si>
    <t>&lt;p&gt;Tidur memang sangat luar biasa. Tidur adalah aktivitas fisik yang tidak dapat digantikan dengan aktivitas lainnya. Meskipun posisi kita tidur dan tidak beraktivitas yang berarti memerlukan kinerja saraf-saraf tertentu, sebagian saraf bisa beristirahat. Tetapi, sebagian yang lain bertugas menjalankan fungsinya, seperti fungsi perbaikan, pertumbuhan, dan lain sebagainya. Karena itu dikatakan, kenapa tidur termasuk dalam aktivitas yang sangat penting. Karena pada saat itulah, tubuh kita mengalami perbaikan, pertumbuhan, dls.&lt;br /&gt;
 Gangguan sulit tidur biasa disebut dengan insomnia. Ini merupakan penyakit atau gejala kelainan tidur, berupa sulit untuk merasa ingin tidur. Penyebabnya sangat beraneka ragam dan kompleks. Jangan khawatir, karena semuanya terangkum dengan gamblang dan menjadi mudah dimengerti dalam buku ini. Dari penyebab, penanganan hingga pencegahan agar hal tersebut tidak menimpa diri kita masing-masing.&amp;nbsp;&lt;br /&gt;
 Akhir kata, semoga buku ini bermanfaat dan membantu kita untuk menjadi lebih sehat dan bersemangat!&lt;/p&gt;</t>
  </si>
  <si>
    <t>e86608bf-5ec8-479e-b538-a45388072eae</t>
  </si>
  <si>
    <t>Strategi Clustering dalam Industrialisasi Indonesia</t>
  </si>
  <si>
    <t>Airlangga Hartarto</t>
  </si>
  <si>
    <t>979-731-619-X</t>
  </si>
  <si>
    <t>978-979-29-9001-0</t>
  </si>
  <si>
    <t>&lt;p&gt;Buku ini memberikan argumen terhadap ketetapan kebijakan &lt;em&gt;clustering&amp;nbsp;&lt;/em&gt;industri bagi Indonesia dan menekankan pentingnya interaksi segitiga pilar pemerintah-industri-perguruan tinggi dengan peran masing-masing dalam menentukan keberhasilan dan kesinambungan&amp;nbsp; clustering industri.Ditulis dengan bahasa yang lugas, buku ini kiranya dapat menjadi referensi bermanfaat bagi para pembuat kebijakan dan pengambil keputusan.&lt;/p&gt;
 &lt;p&gt;( Mohamad S Hidayat,Ketua Umum Kadin Indonesia)&lt;/p&gt;</t>
  </si>
  <si>
    <t>2c969acd-46bd-4f68-9942-03706d1d01a3</t>
  </si>
  <si>
    <t>Sukses Budi Daya Ikan Hias Air tawar</t>
  </si>
  <si>
    <t>978-979-29-2728-3</t>
  </si>
  <si>
    <t>978-979-29-8416-3</t>
  </si>
  <si>
    <t>&lt;p&gt;Perkembangan ikan hias dunia demikian menjanjikan karena pertumbuhan nilai perdagangannya di atas 14% per tahun sejak tahun 1985 dan tidak pernah mengalami penurunan berarti. Hal ini juga berimbas di Indonesia, di mana peternak ikan, pedagang, pengumpul, importir, eksportir, dan tentu penggemar ikan hias itu sendiri tumbuh subur.&lt;br /&gt;
 Jenis ikan yang dikembangkan atau dibudidayakan, baik untuk kalangan penggemar lokal maupun untuk komoditas ekspor juga berkembang. Saat ini, lebih dari 300 jenis ikan hias air tawar telah dibudidayakan dan diperjualbelikan di seluruh penjuru dunia. Ini belum termasuk subspecies atau varian/varietas, di mana 1 jenis ikan bisa saja tampil dalam beragam varian seperti albino, kumpay/slayer (berekor panjang), dan beragam warna mutasi. Sebagai contoh, ikan mas koki, koi, discus, guppy adalah satu jenis ikan, tetapi tampil dalam ratusan varian.&lt;br /&gt;
 Dari sinilah titik tolak pembuatan buku ini, yaitu untuk memberi gambaran dan menambah pengetahuan para peternak ikan termasuk penggemar, bahkan pemula sekali pun untuk berbisnis atau sekedar menjadi penghobi.&amp;nbsp;&lt;br /&gt;
 Buku Sukses Budi Daya Ikan Hias Air Tawar: Rahasia Memijahkan 160 Jenis Ikan Hias Air Tawar ini membahas teknik budi daya 160 ikan hias yang sudah dibudidayakan di Indonesia. Budi daya ikan hias dimulai dari pengetahuan tentang wadah atau tempat untuk memelihara, kualitas air, pengetahuan tentang pakan, proses pemijahan baik alami atau kawin suntik, cara menetaskan telur, dan membesarkan benih ikan hias. Dalam buku ini juga telah dijelaskan pemijahan 160 jenis ikan hias air tawar yang sudah berhasil dibudidayakan di Indonesia.&lt;/p&gt;</t>
  </si>
  <si>
    <t>7f557227-6fc3-4f72-9ee8-60135ad4039b</t>
  </si>
  <si>
    <t>Bubble Love</t>
  </si>
  <si>
    <t>Fei Dan Lia Indra Andriana</t>
  </si>
  <si>
    <t>978-979-29-2612-5</t>
  </si>
  <si>
    <t>978-979-29-9782-8</t>
  </si>
  <si>
    <t>&lt;p&gt;Vivian sangat syok saat Shin Seon-Ho, pemuda berkebangsaan Korea yang sudah menjalin hubungan dengannya belakangan ini,&amp;nbsp;tiba-tiba memutuskannya tanpa alasan yang jelas. Gadis ini mencoba meminta penjelasan berkali-kali,&amp;nbsp;tapi pria itu tetap menutup mulutnya rapat-rapat dan malah berpacaran dengan seorang anak SMA.&lt;/p&gt;
 &lt;p&gt;Berniat membalas dendam, Vivian mengubah penampilannya menjadi gadis yang lebih liar,&amp;nbsp;bahkan setuju berkencan dengan Andros, salah satu playboy terkemuka di kotanya. Dengan bantuan Andros yang ternyata benar-benar jatuh cinta&amp;nbsp;kepada&amp;nbsp;Vivian, gadis ini berusaha membuat Seon-Ho cemburu. Namun,&amp;nbsp;saat rencananya seakan berhasil, gadis ini justru sangat merindukan Seon-Ho.&lt;/p&gt;
 &lt;p&gt;Dengan bantuan Tae-Sik,&amp;nbsp;sahabat Vivian yang bernama&amp;nbsp;Sinae akhirnya tahu apa yang menyebabkan Seon-Ho memutuskan Vivian. Lelaki ini mendapat panggilan&amp;nbsp;&lt;em&gt;gundae&lt;/em&gt;&amp;mdash;wajib militer Korea yang mewajibkan warga lelakinya yang berumur lebih dari 18 tahun mengabdi pada negara selama kurang lebih 2 tahun. Seon-Ho terlalu mengkhawatirkan Vivian jika mereka harus berpisah lama. Ditambah hasutan&amp;nbsp;dari&amp;nbsp;Andros yang sejak pertama telah mengincar Vivian, Seon-Ho akhirnya setuju menyerahkan Vivian pada Andros.&lt;/p&gt;
 &lt;p&gt;Vivian&amp;nbsp;yang akhirnya&amp;nbsp;yakin&amp;nbsp;bahwa&amp;nbsp;Seon-Ho yang bodoh itu masih mencintainya&amp;nbsp;nekat&amp;nbsp;terbang ke Korea.&amp;nbsp;Akankah mereka mengukir janji setia mereka?&lt;/p&gt;</t>
  </si>
  <si>
    <t>50ae028c-6816-4b18-901a-f2fb4b754c99</t>
  </si>
  <si>
    <t>Budi Daya Udang Laut</t>
  </si>
  <si>
    <t>978-979-29-1578-5</t>
  </si>
  <si>
    <t>978-979-29-8470-5</t>
  </si>
  <si>
    <t>&lt;p&gt;Budidaya Udang Laut&lt;/p&gt;
 &lt;p&gt;Udang merupakan komoditas unggulan yang prospektif dimana Indonesia adalah salah satu produsen utama udang laut dunia. Selain pasar ekspor yang terbuka lebar, pasar udang di dalam negeri belum terpenuhi. Apalagi harga udang cukup tinggi dibandingkan komoditas budi daya lain.&lt;/p&gt;
 &lt;p&gt;Spesies udang yang diproduksi melalui budi daya perairan, terutama di tambak adalah udang windu, udang putih, udang api-api, udang vanname, udang rostris, dan udang lambouh, spesies baru dari Aceh. Saat ini, induk dan benih udang vanname sudah berhasil diproduksi di dalam negeri, sehingga ketergantungan pada induk dan benih impor dapat dikurangi. Di samping itu, berhasil didomestikan udang lambouh memperkaya komoditas udang nasional.&lt;/p&gt;
 &lt;p&gt;Buku ini membahas lengkap tentang budi daya udang laut yang memperkenalkan berbagai teknik budi daya untuk tetap mempertahankan tambak tetap berproduksi. Ada petambak yang berhasil karena melakukan persiapan tambak dan pengelolaan kualitas air yang ketat, sistem tertutup, ada yang menurunkan padat penebaran, menerapkan cara budi daya organik, polikultur, tebar gilir, dan sebagainya.&lt;/p&gt;
 &lt;p&gt;Jadi, apakah Anda akan menjadi Petambak sukses selanjutnya???&lt;/p&gt;</t>
  </si>
  <si>
    <t>cd46081a-6249-45c7-838e-68e398c4172e</t>
  </si>
  <si>
    <t>Buku Pintar Perbankan</t>
  </si>
  <si>
    <t>Maryanto Supriyono</t>
  </si>
  <si>
    <t>978-979-29-2515-9</t>
  </si>
  <si>
    <t>978-979-29-8483-5</t>
  </si>
  <si>
    <t>&lt;p&gt;Buku ini berisi tentang pengenalan produk-produk bank yang lebih menekankan terutama kepada Produk Lending dan berbagai teknik analisis kredit dengan menggunakan pendekatan praktis dengan bahasa yang sederhana.&lt;/p&gt;
 &lt;p&gt;Materi dipilih sesuai dengan yang diperlukan oleh Marketing Officer Lending / Account Officer / Credit Officer / Relationship Officer Lending atau karyawan lainnya yang ada di bank dan lembaga keuangan lainnya ataupun para akademisi dan praktisi yang ingin mendalami dunia perbankan. Karena 60% dari buku ini membahas kearah pengetahuan yang sangat umum mengenai perbankan, dan&amp;nbsp; 40% membahas ke arah analisa kredit sehingga pembaca mempunyai kemampuan&amp;nbsp; untuk melakukan rekomendasi dan memutuskan Keputusan Kredit.&lt;/p&gt;
 &lt;p&gt;Bank merupakan salah satu pusat kegiatan bisnis sehingga buku ini juga bermanfaat untuk para pengusaha yang sehari-harinya tidak dapat lepas dari kegiatan perbankan. Pengusaha pasti memerlukan informasi mengenai bank, seperti produk apa saja yang ada di bank sehingga dapat mengajukan fasilitas pinjaman yang sesuai. Pelaku usaha juga diajak untuk belajar dan mengenal jenis-jenis resiko usaha yang dihadapi, sehingga dikemudian hari dapat meminimisasi resiko tersebut. Pengetahuan tentang Trade Finance juga dibahas disini sehingga di kemudian hari para pengusaha dapat melakukan ekspor/impor tanpa kebingungan.&lt;/p&gt;</t>
  </si>
  <si>
    <t>dbb6a31f-bd10-4fe2-9411-7c078e3474ba</t>
  </si>
  <si>
    <t>Untung Berlipat Ternak Ayam Jantan Buras Afkir untuk Pedaging</t>
  </si>
  <si>
    <t>978-979-29-1798-7</t>
  </si>
  <si>
    <t>978-979-29-8612-9</t>
  </si>
  <si>
    <t>&lt;p&gt;Ayam jantan buras afkir merupakan salah satu produk sampingan dari penetasan ayam buras petelur yang berpotensi untuk dikembangkan sebagai ayam potong. Setiap periode penetasan telur ayam buras menghasilkan 50% anak ayam jantan dan 50% anak ayam betina. Dengan demikian, setiap periode penetasan ayam buras akan diafkir sebanyak 50% anak ayam jantan. Jumlah ini tentu cukup banyak. Sementara itu, pemanfaatannya untuk penghasil daging yang baik belum dilakukan secara maksimal sehingga hasilnya kurang menguntungkan.&amp;nbsp;Padahal, apabila dipelihara secara intensif, pada umur 4-5 bulan mampu menghasilkan bobot 1,65 &amp;ndash; 1,70 kg/ekor. Sementara itu, ayam yang dipelihara secara tradisional pada umur yang sama hanya mampu menghasilkan bobot 0,8 &amp;ndash; 1,0 kg/ekor.&lt;/p&gt;
 &lt;p&gt;Untuk meningkatkan potensi ayam jantan buras afkir sebagai ayam pedaging perlu adanya upaya peningkatan keterampilan petani peternak dalam pengelolaan. Buku ini&amp;nbsp;menyajikan secara rinci perihal budi daya intensif ayam jantan buras afkir sebagai pedaging sesuai program Intensifikasi Ayam Buras. Semoga buku ini dapat memberikan informasi dan pembelajaran, serta peningkatan keterampilan kepada masyarakat sehingga dapat meningkatkan pendapatannya dari beternak ayam jantan buras afkir yang diusahakannya.&lt;/p&gt;
 &lt;p&gt;Mari jadikan Untung Anda Berlipat!&lt;/p&gt;</t>
  </si>
  <si>
    <t>a02bcf1c-b64f-4ccf-87be-b2e987bd5530</t>
  </si>
  <si>
    <t>Tax Planning - Menyiasati Pajak dengan Bijak</t>
  </si>
  <si>
    <t>978-979-29-0725-4</t>
  </si>
  <si>
    <t>978-979-29-8460-6</t>
  </si>
  <si>
    <t>&lt;p&gt;Mensiasati ketentuan perpajakan dengan bijak harus dilakukan oleh pengusaha, agar selain pajak yang harus dibayar benar sesuai ketentuan, juga tidak berlebihan bahkan kalau dapat dihemat, baik dalam jangka pendek maupun jangka panjang&amp;nbsp;&amp;nbsp;&lt;br /&gt;
 &lt;br /&gt;
 Buku ini membahas masalah berkaitan berbagai cara mensiasati pajak. Penyajiannya sangat rinci dan sangat tepat dipergunakan oleh pengusaha maupun praktisi yang berkaitan dengan perpajakan, dan bahkan juga para mahasiswa yang mendalami masalah perpajakan. Melalui contoh-contoh perhitungan, Anda akan semakin mudah memahaminya.&lt;br /&gt;
 &lt;br /&gt;
 Materi yang disampaikan:&lt;/p&gt;
 &lt;ul&gt;
 &lt;li&gt;Pemilihan bentuk usaha&lt;/li&gt;
 &lt;li&gt;Pemilihan kegiatan usaha&lt;/li&gt;
 &lt;li&gt;Pemilihan penempatan modal&lt;/li&gt;
 &lt;li&gt;Pemanfaatan fasilitas perpajakan&lt;/li&gt;
 &lt;li&gt;Menghindari tarif PPh tertinggi&lt;/li&gt;
 &lt;li&gt;Memperlakukan biaya menghematpajak&lt;/li&gt;
 &lt;li&gt;Perlakuan penghasilan penghemat pajak&lt;/li&gt;
 &lt;li&gt;Mensiasati rugi&lt;/li&gt;
 &lt;li&gt;Mengatur pembayaran pajak&lt;/li&gt;
 &lt;/ul&gt;</t>
  </si>
  <si>
    <t>96702c4e-e4a7-4df5-8a53-05baf4bdd108</t>
  </si>
  <si>
    <t>Seri Sehat Vegetarian - Ibu Hamil Vegan</t>
  </si>
  <si>
    <t>IVS (Indonesia Vegetarian Society)</t>
  </si>
  <si>
    <t>978-979-29-2664-4</t>
  </si>
  <si>
    <t>978-979-29-8935-9</t>
  </si>
  <si>
    <t>&lt;p&gt;&lt;strong&gt;Sinopsis&lt;/strong&gt;&lt;/p&gt;
 &lt;p&gt;Keraguan dan ketakutan apakah vegetarian cukup gizi, apakah cukup untuk pertumbuhan, apakah cukup untuk perkembangan otak, menjadi tantangan kita bersama untuk menjernihkannya. Buku ini menyajikan&amp;nbsp;&lt;em&gt;sharing&lt;/em&gt;&amp;nbsp;pengalaman ibu-ibu hamil vegetarian dan vegan serta profil generasi anak vegetarian sejak janin dan anak-anak yang atas kemauan sendiri memilih menjadi vegetarian, mulai dari bayi, anak-anak, remaja, bahkan yang telah kuliah. Mereka tumbuh sehat, ceria, energik, cerdas intelektual, bahkan cerdas secara emosi dan sosial. Tidak sedikit dari mereka yang memiliki prestasi di atas rata-rata. Fakta-fakta ini merupakan bukti bahwa ketakutan dan keraguan dalam masyarakat kita mengenai kecukupan gizi anak vegetarian ternyata tidaklah beralasan. Buku ini, juga membahas tentang nutrisi, kajian ilmiah yang dikemas dengan bahasa populer dan tentu saja berbagai tip kuliner vegetarian yang lezat dan mudah dipraktikkan.&lt;/p&gt;
 &lt;p&gt;Selamat melahap isi buku ini dan menjadi sehat serta lebih sehat!&lt;/p&gt;</t>
  </si>
  <si>
    <t>c7ffa521-bded-488e-ab06-0e6ed9faedc8</t>
  </si>
  <si>
    <t>Dari Sampah Jadi Berkah: Aneka Kreasi Dari Kemasan Bekas</t>
  </si>
  <si>
    <t>978-979-29-1620-1</t>
  </si>
  <si>
    <t>978-979-29-8520-7</t>
  </si>
  <si>
    <t>&lt;p&gt;Bagi sebagian besar orang, plastik kemasan bekas berbagai macam produk seringkali hanya teronggok menjadi sampah yang memenuhi Tempat Pembuangan Akhir (TPA). Sampah yang umumnya tidak laku dijual sering dibuang di sembarang tempat sehingga mengotori lingkungan. Beberapa orang mengatasi permasalahan sampah plastik dengan cara membakar tumpukan sampah yang tidak dapat membusuk tersebut. Ditinjau dari segi kesehatan, proses pembakaran sampah plastik sangat berbahaya karena menghasilkan dioksin yang bersifat karsinogenik atau dapat memicu penyakit kanker.&lt;br /&gt;
 &lt;br /&gt;
 Berbicara tentang sampah plastik dari sisi seorang entrepreneur plastik, kemasan bekas merupakan tambang uang karena dapat dirangkai menjadi bermacam kerajinan yang memiliki nilai jual cukup tinggi. Jangan heran jika kerajinan dari plastik kemasan bekas bisa memberikan untung lebih dari 100 persen. Ingin tahu cara pembuatannya plus cara mengelola bisnis kerajinan dari plastik kemasan bekas ini? Semuanya akan dibahas secara lengkap dalam buku ini. Selain membahas&amp;nbsp; pembuatan dan pengelolaan bisnis kerajinan dari plastik kemasan bekas, buku ini dilengkapi dengan analisis usaha. Jangan biarkan sampah menjadi masalah dalam hidup Anda karena dengan pengolahan yang tepat, sampah dapat menjadi tambang uang yang menjanjikan.&lt;/p&gt;</t>
  </si>
  <si>
    <t>1634e6da-0822-4725-975c-c770875f588e</t>
  </si>
  <si>
    <t>Meraup Untung Besar dari Budi Daya Lele</t>
  </si>
  <si>
    <t>978-979-29-1784-0</t>
  </si>
  <si>
    <t>978-979-29-8542-9</t>
  </si>
  <si>
    <t>&lt;p&gt;Ikan lele merupakan ikan yang sangat populer dan mudah dibudidayakan di Indonesia. Bisnis lele juga masih terbuka luas mengingat permintaan akan kebutuhan ikan ini semakin meningkat dari tahun ke tahun. Bisnis ini juga merupakan bisnis yang sangat menjanjikan mengingat lele sangat mudah dibudidayakan karena sangat tahan terhadap lingkungan yang&amp;nbsp;buruk sekalipun. Ikan ini juga cepat besar, harganya stabil namun sangat terjangkau masyarakat sehingga sering menjadi pilihan masyarakat berbagai kalangan. Ingin memulai budi daya lele? Buku ini bisa menjadi solusi bagi Anda. Buku ini memandu Anda beternak lele mulai dari pemilihan lokasi, pembibitan lele, pembesaran lele, pengendalian hama dan penyakit, hingga panen dan pascapanen. Buku ini dilengkapi pula dengan aneka resep masakan berbahan dasar lele yang sangat tepat bagi Anda yang ingin menikmati sendiri hasil kerja keras Anda.&lt;/p&gt;
 &lt;p&gt;&amp;nbsp;&lt;/p&gt;</t>
  </si>
  <si>
    <t>3d8ef730-e5de-4144-b84a-b2ce29e29f9d</t>
  </si>
  <si>
    <t>Rocking Ur Retail Business â€“ Modern Retail Handbook @ Small Business</t>
  </si>
  <si>
    <t>Arif Rahman</t>
  </si>
  <si>
    <t>978-979-29-1627-0</t>
  </si>
  <si>
    <t>978-979-29-8871-0</t>
  </si>
  <si>
    <t>&lt;p&gt;Anda ingin punya atau sudah punya usaha RITEL?&lt;br /&gt;
 Anda mau melakukan perubahan dan mendapatkan solusi dari permasalahan bisnis RITEL?&lt;br /&gt;
 Anda tidak tahu bagaimana menetapkan harga jual, mengelola produk dan mempromosikannya?&amp;nbsp;&lt;br /&gt;
 Anda mau menyesuaikan strategi pemasaran untuk berbagai waktu dan tempat untuk memenuhi berbagai kondisi dan kesempatan?&lt;br /&gt;
 Anda mau mengembangkan usaha menjadi lebih produktif lewat strategi pemasaran?&lt;br /&gt;
 &lt;br /&gt;
 Berbagai kompleksitas dan bagaimana manajerial yang baik agar dapat menjadi solusi dari bisnis ritel Anda akan dikupas satu persatu dalam buku ini, dari konsep modern ritel, market analysis, produk &amp;amp; saluran distribusinya, maintenance product &amp;amp; inventory, merhandising, merk &amp;amp; promosi, pricing, selling skill &amp;amp; basic service, laporan keuangan sampai&amp;nbsp; franchise.&lt;br /&gt;
 &lt;br /&gt;
 Buku ini akan membantu Anda dalam bagaimana merubah slow moving menjadi fast moving product, menghindari jebakan potential loss, cara selling skill yang efektif agar menciptakan terjadinya transaksi, serta menciptakan merchandising yang mampu menstimulasi pasar&lt;br /&gt;
 &lt;br /&gt;
 SO Rockin&amp;rsquo; Ur Retail Business dengan modern Ritel handbook @ small business!&lt;/p&gt;</t>
  </si>
  <si>
    <t>902937a8-4004-478d-bac7-eb9907740306</t>
  </si>
  <si>
    <t>Living Wealth</t>
  </si>
  <si>
    <t>978-979-29-0224-2</t>
  </si>
  <si>
    <t>978-979-29-8648-8</t>
  </si>
  <si>
    <t>&lt;p&gt;living wealth menunjukan kepada anda mengetahui kekayaan hidup. yang akan membantu manajemen hidup dan pengambilan keputusan&lt;/p&gt;</t>
  </si>
  <si>
    <t>97936751-5401-4799-a920-5174c2fe7ed6</t>
  </si>
  <si>
    <t>Budi Daya Gurami di Lahan Terbatas</t>
  </si>
  <si>
    <t>978-979-29-2455-8</t>
  </si>
  <si>
    <t>978-979-29-8456-9</t>
  </si>
  <si>
    <t>&lt;p&gt;Siapa yang tidak tergiur dengan lezatnya sajian masakan Gurami Goreng???&lt;br /&gt;
 &lt;br /&gt;
 &lt;br /&gt;
 Gurami merupakan salah satu komoditi perikanan air tawar yang mempunyai nilai ekonomis cukup tinggi dan banyak digemari segala kalangan. Gurami juga relatif mudah dibudidayakan dalam berbagai segmen, segala tempat budi daya, dan termasuk pada lahan terbatas.&amp;nbsp;&lt;br /&gt;
 &lt;br /&gt;
 &lt;br /&gt;
 Banyak lahan atau tempat terbatas yang belum dimanfaatkan secara optimal sebagai tempat usaha. Di halaman rumah, pekarangan rumah, dalam rumah atau lahan-lahan terbatas lainnya. Bahkan dengan keterbatasan kondisi tanah, kondisi air juga modal. Sekarang Anda dapat mengusahakan &amp;lsquo;keterbatasan&amp;rsquo; Anda tersebut untuk digunakan usaha budi daya gurami. Buku ini akan membantu Anda bagaimana cara budi daya gurami mulai dari pembenihan hingga pembesaran, penanganan penyakit, pemanenan dan analisis usahanya di lahan terbatas.&amp;nbsp;&lt;/p&gt;</t>
  </si>
  <si>
    <t>2b2fc923-8a98-4c4b-bfbc-bee273d9545d</t>
  </si>
  <si>
    <t>Cara Gampang Membudidayakan Teripang</t>
  </si>
  <si>
    <t>978-979-29-1499-1</t>
  </si>
  <si>
    <t>978-979-29-8496-5</t>
  </si>
  <si>
    <t>Perikanan dan Ilmu Kelautan</t>
  </si>
  <si>
    <t>&lt;p&gt;Cara Gampang Membudidayakan Teripang&lt;/p&gt;</t>
  </si>
  <si>
    <t>e2d883a4-c288-4ab4-8ae6-110ad9cdf770</t>
  </si>
  <si>
    <t>Panduan Aplikatif dan Solusi (PAS): 100++ Teknik Menguasai Adobe Lightroom</t>
  </si>
  <si>
    <t>978-979-29-5390-9</t>
  </si>
  <si>
    <t>978-979-29-8675-4</t>
  </si>
  <si>
    <t>&lt;p&gt;Buku 100++ Teknik Menguasai Adobe Lightroom ini mengajarkan kepada anda lebih dari 100 teknik yang mampu mempercepat Anda menguasai dan mengasah kemampuan olah foto menggunakan Adobe Lightroom. Tidak hanya teknik dasar penggunaan Adobe Lightroom yang akan dibahas di dalam buku ini, teknik-teknik olah foto digital juga akan dijelaskan.&lt;br /&gt;
 Buku ini akan membahasL:&lt;br /&gt;
 &amp;bull; Teknik Mengelola Foto Digital&lt;br /&gt;
 &amp;bull; Teknik menggunakan Modul Develop&lt;br /&gt;
 &amp;bull; Teknik Olah Foto Menggunakan Lightroom&lt;br /&gt;
 &amp;bull; Teknik dasar Pengolahan Foto Digital&lt;br /&gt;
 &amp;bull; Teknik Lanjut Pengolahan Foto Digital&lt;/p&gt;</t>
  </si>
  <si>
    <t>595e7565-4d9b-44a4-a38f-fc753feccbbf</t>
  </si>
  <si>
    <t>Kerja Bareng dan Berbagi Data Pada Microsoft Office</t>
  </si>
  <si>
    <t>978-979-29-6126-3</t>
  </si>
  <si>
    <t>978-979-29-8621-1</t>
  </si>
  <si>
    <t>&lt;p&gt;Pokok bahasan yang disajikan dalam buku Kerja Bareng &amp;amp; Berbagi Data pada Microsoft Office 2016 ini meliputi:&lt;br /&gt;
 &amp;bull; Berbagi data antarprogram, seperti proses menyalin, memindah, ekspor dan impor data antarprogram Microsoft office.&lt;br /&gt;
 &amp;bull; Pembuatan Mailmerge (surat massal), label, amplop serta Katalog dalam Microsoft Word yang sumber datanya dapat diambil dari beberapa program Microsoft Office yang lain.&lt;br /&gt;
 &amp;bull; Pembuatan Query pada Microsoft Excel yang berguna untuk pengelompokan Data dengan syarat &amp;amp; criteria tertentu&lt;br /&gt;
 &amp;bull; Pembuatan Pivot Table pada Microsoft Excel dengan sumber data dari Microsoft Access&lt;br /&gt;
 &amp;bull; Menyisipkan beberapa program Microsoft Office sebagai objek.&lt;br /&gt;
 &amp;bull; Membuat Link atau hubungan data dengan Paste link Antarprogram Microsoft Office serta proses meng-update dan menghapus link.&lt;br /&gt;
 &amp;bull; Mengeskpor beberapa data Microsoft Office menjadi file PDF.&lt;br /&gt;
 Buku ini juga disertai dengan contoh soal berbagi data antarprogram berikut penyelesaiannya yang dapat membantu anda untuk lebih mudah mempelajari dan memahami fungsi berbagi data antara beberapa program Microsoft Office 2016.&lt;/p&gt;</t>
  </si>
  <si>
    <t>00a2cbc0-a721-484c-ba36-21066d5c3336</t>
  </si>
  <si>
    <t>Manajemen Sistem Jaringan Komputer dengan Mikrotik RouterOs</t>
  </si>
  <si>
    <t>978-979-29-6028-0</t>
  </si>
  <si>
    <t>978-979-29-8682-2</t>
  </si>
  <si>
    <t>&lt;p&gt;Bahasan yang terkandung dalam buku ini cukup kompleks, namun disajikan dengan struktur kalimat yang mudah dimengerti secara teori dan juga dilengkapi dengan panduan langsung praktek sehingga materi akan lebih mudah dipahami, buku ini akan fokus membahas tema diantaranya adalah sebagai berikut:&lt;br /&gt;
 &amp;bull; Pengenalan MikroTik RouterOS&lt;br /&gt;
 &amp;bull; Pengenalan seluk beluk Jaringan Komputer&lt;br /&gt;
 &amp;bull; Instalasi MikroTik RouterOS&lt;br /&gt;
 &amp;bull; Konfigurasi awal MikroTik RouterOS ke Internet&lt;br /&gt;
 &amp;bull; DHCP Server MikroTik RouterOS&lt;br /&gt;
 &amp;bull; Proxy Server MikroTi RouterOS&lt;br /&gt;
 &amp;bull; Tata cara manajemen bandwidth MikroTik RouterOS&lt;br /&gt;
 &amp;bull; Simple Queue dan Queue Tree MikroTik RouterOS&lt;br /&gt;
 &amp;bull; PCQ MikroTik RouterOS&lt;br /&gt;
 &amp;bull; Penerapan firewall pada jaringan dengan MikroTik RouterOS&lt;br /&gt;
 &amp;bull; MikroTik Hotspot&lt;br /&gt;
 &amp;bull; Scheduler MikroTi RouterOS&lt;br /&gt;
 &amp;bull; Backup dan Restore konfigurasi MikroTik RouterOS&lt;/p&gt;</t>
  </si>
  <si>
    <t>863f5e2a-bbd3-4072-ad67-9f76dcaa8400</t>
  </si>
  <si>
    <t>Mengolah Database dengan Microsoft Excel untuk Pemula</t>
  </si>
  <si>
    <t>978-979-29-6079-2</t>
  </si>
  <si>
    <t>978-979-29-8447-7</t>
  </si>
  <si>
    <t>&lt;p&gt;Seri buku komputer Mengolah Database dengan Microsoft Excel untuk Pemula ini sangat cocok digunakan oleh para pelajar dan pemula yang ingin mengenal dan belajar mengolah database menggunakan Microsoft Excel dengan Baik.&lt;br /&gt;
 Meskipun buku ini lebih dkhususkan untuk para pemula, namun isi materi yang dibahas cukup kompleks, yaitu meliputi:&lt;br /&gt;
 &amp;bull; Mengenal dan membuat Database&lt;br /&gt;
 &amp;bull; Mengurutkan dan menyaring Data&lt;br /&gt;
 &amp;bull; Menerapkan Validasi pada data input&lt;br /&gt;
 &amp;bull; Bekerja dengan Flash Fill&lt;br /&gt;
 &amp;bull; Menganalisa Database&lt;br /&gt;
 &amp;bull; Mengolah Outline dan Subtotal&lt;br /&gt;
 &amp;bull; Bekerja dengan Rumus Fungsi Database&lt;br /&gt;
 &amp;bull; Bekerja dengan Tabel Pivot&lt;br /&gt;
 &amp;bull; Bekerja dengan PivotChart&lt;br /&gt;
 &amp;bull; Mencetak Laporan Database&lt;/p&gt;</t>
  </si>
  <si>
    <t>4c0fa011-83a6-4442-906c-57a95d674662</t>
  </si>
  <si>
    <t>Menguasai Rumus dan Fungsi Microsoft Excel Populer untuk Pemula</t>
  </si>
  <si>
    <t>978-979-29-6125-6</t>
  </si>
  <si>
    <t>978-979-29-8464-4</t>
  </si>
  <si>
    <t>&lt;p&gt;Buku menguasai Rumus &amp;amp; Fungsi Microsoft Excel Populer untuk Pemula ini sangat cocok bagi para pelajar dan pemula yang ingin mengenal dan memanfaatkan fungsi-fungsi yang tersedia secara maksimal untuk mempermudah serta mempercepat proses perhitungan atau kalkulasi data bahasan rumus dan fungsi dalam buku ini meliputi:&amp;nbsp;&lt;br /&gt;
 &amp;bull; Mengenal tentang Microsoft Excel versi 2016 beserta fungsinya.&lt;br /&gt;
 &amp;bull; Bagaimana memaksimalkan perintah-perintah dalam Tab Formulasi untuk penulisan rumus.&lt;br /&gt;
 &amp;bull; Memahami fungsi-fungsi yang termasuk kategori AutoSum dan Logika.&lt;br /&gt;
 &amp;bull; Memahami fungsi-fungsi yang termasuk kategori String dan Lookup&lt;br /&gt;
 &amp;bull; Memahami fungsi-fungsi yang digunakan untuk mengolah data Tanggal dan waktu&lt;br /&gt;
 &amp;bull; Memahami fungsi-fungsi yang digunakan untuk mengolah data Statistik&lt;br /&gt;
 &amp;bull; Memahami fungsi-fungsi yang digunakan untuk mengolah data Finansial&lt;br /&gt;
 &amp;bull; Memahami fungsi-fungsi yang termasuk kategori Database.&lt;/p&gt;</t>
  </si>
  <si>
    <t>746ccd10-6a10-4cc3-b104-f2837ac6c073</t>
  </si>
  <si>
    <t>Microsoft Excel 2016 untuk Pemula</t>
  </si>
  <si>
    <t>978-979-29-5989-5</t>
  </si>
  <si>
    <t>978-979-29-8562-7</t>
  </si>
  <si>
    <t>&lt;p&gt;Meskipun buku ini lebih dikhususkan untuk par pemula, namun isi materi yang dibahas cukup kompleks, yaitu meliputi:&lt;br /&gt;
 &amp;bull; Mengenal Fitur-fitur MS Excel 2016&lt;br /&gt;
 &amp;bull; Mengelola Workbook&lt;br /&gt;
 &amp;bull; Mengentri Data&lt;br /&gt;
 &amp;bull; Mengolah Data&lt;br /&gt;
 &amp;bull; Mengolah Sel, Baris dan kolom&lt;br /&gt;
 &amp;bull; Memformat Data&lt;br /&gt;
 &amp;bull; Mengolah worksheet&lt;br /&gt;
 &amp;bull; Memformat table&lt;br /&gt;
 &amp;bull; Mengenal rumus&lt;br /&gt;
 &amp;bull; Bekerja dengan grafik&lt;br /&gt;
 &amp;bull; Mengolah database&lt;br /&gt;
 &amp;bull; Mencetak laporan&lt;/p&gt;</t>
  </si>
  <si>
    <t>c5b9df43-8b8a-49a7-af40-36a054e0e8a7</t>
  </si>
  <si>
    <t>Microsoft PowerPoint 2016 Untuk Pemula</t>
  </si>
  <si>
    <t>978-979-29-5983-3</t>
  </si>
  <si>
    <t>978-979-29-8595-5</t>
  </si>
  <si>
    <t>&lt;p&gt;Seri Buku Komputer Microsoft PowerPoint 2016 untuk Pemula ini sangat cocok digunakan oleh parapelajar dan pemula yang ingin mengenal dan dapat menggunakan Microsoft PowerPoint 2016 dengan baik.&lt;/p&gt;
 &lt;p&gt;Meskipun buku ini lebih dikhususkan untuk para Pemula, Namun isi materi yang dibahas cukup Kompleks, yaitu meliputi:&lt;br /&gt;
 &amp;bull; Mengenal Element PowerPoint 2016&lt;br /&gt;
 &amp;bull; Mengelola Desain presentasi&lt;br /&gt;
 &amp;bull; Mengolah Slide&lt;br /&gt;
 &amp;bull; Mengelola Objek&lt;br /&gt;
 &amp;bull; Mengolah Objek Teks&lt;br /&gt;
 &amp;bull; Mengolah Objek Shape&lt;br /&gt;
 &amp;bull; Mengolah Objek Gambar&lt;br /&gt;
 &amp;bull; Mengolah Objek Tabel&lt;br /&gt;
 &amp;bull; Membuat hyperlink dan action buttons&lt;br /&gt;
 &amp;bull; Animasi Objek dan transisi slide&lt;br /&gt;
 &amp;bull; Menyisipkan Video dan Audio&lt;/p&gt;</t>
  </si>
  <si>
    <t>446a1d9d-0d38-4cdd-8342-ac3e557c8f86</t>
  </si>
  <si>
    <t>Panduan Aplikatif dan Solusi (PAS): Manipulasi Foto Pribadi dengan Adobe Photoshop</t>
  </si>
  <si>
    <t>978-979-29-6060-0</t>
  </si>
  <si>
    <t>978-979-29-8693-8</t>
  </si>
  <si>
    <t>&lt;p&gt;Buku PAS: Manipulasi Foto Pribadi dengan Adobe Photoshop ini membahas secara praktis dan tuntas cara manipulasi foto pribadi sehingga menjadi lebih menarik. Buku ini dilengkapi oleh ilustrasi gambar yang dapat memudahkan pembaca untuk mengikuti pembahasan pada buku ini.&amp;nbsp;&lt;/p&gt;
 &lt;p&gt;Lebih lengkap, buku ini akan membahas:&lt;/p&gt;
 &lt;p&gt;&amp;bull;&amp;nbsp;&amp;nbsp; &amp;nbsp;Membuat Efek Brush pada Foto&lt;br /&gt;
 &amp;bull;&amp;nbsp;&amp;nbsp; &amp;nbsp;Membuat Efek Dispersi pada Foto&lt;br /&gt;
 &amp;bull;&amp;nbsp;&amp;nbsp; &amp;nbsp;Membuat Foto Menjadi Poster Film&lt;br /&gt;
 &amp;bull;&amp;nbsp;&amp;nbsp; &amp;nbsp;Membuat Efek Smudge Painting&lt;br /&gt;
 &amp;bull;&amp;nbsp;&amp;nbsp; &amp;nbsp;Membuat Foto Pribadi Levitation&lt;br /&gt;
 &amp;bull;&amp;nbsp;&amp;nbsp; &amp;nbsp;Mengolah Foto Keluarga&lt;/p&gt;</t>
  </si>
  <si>
    <t>e254cba5-dcd8-4ae6-af6d-b0165aa40de5</t>
  </si>
  <si>
    <t>Panduan Aplikatif dan Solusi (PAS): Desain Kartun dan Karikatur dengan Adobe Illustrator</t>
  </si>
  <si>
    <t>978-979-29-6057-0</t>
  </si>
  <si>
    <t>978-979-29-8671-6</t>
  </si>
  <si>
    <t>&lt;p&gt;Buku Panduan Aplikatif dan Solusi (PAS): Desain Kartun dan Karikatur ini membahas secara praktis dan tuntas berbagai hal yang berhubungan dengan proses pembuatan desain kartun dan karikatur. Materi yang disajikan dilengkapi dengan gambar dan petunjuk langkah demi langkah. Diharapkan setelah membaca buku ini pembaca dapat memahami dan mengembangkan desain kartun dengan imajinasi sendiri.&amp;nbsp;&lt;/p&gt;
 &lt;p&gt;Lebih lengkap, buku ini akan membahas:&amp;nbsp;&lt;/p&gt;
 &lt;p&gt;&amp;bull;&amp;nbsp;&amp;nbsp; &amp;nbsp;Karikatur Masa Depan&lt;br /&gt;
 &amp;bull;&amp;nbsp;&amp;nbsp; &amp;nbsp;Karikatur Dunia&lt;br /&gt;
 &amp;bull;&amp;nbsp;&amp;nbsp; &amp;nbsp;Karikatur Pendidikan&lt;br /&gt;
 &amp;bull;&amp;nbsp;&amp;nbsp; &amp;nbsp;Karikatur Anti Korupsi&lt;br /&gt;
 &amp;bull;&amp;nbsp;&amp;nbsp; &amp;nbsp;Karikatur Pernikahan&lt;/p&gt;</t>
  </si>
  <si>
    <t>48f7f628-3446-4644-bf6e-a23c321e31e7</t>
  </si>
  <si>
    <t>Panduan Aplikatif dan Solusi (PAS): Membuat Video Clip Profesional dengan Adobe Premiere</t>
  </si>
  <si>
    <t>978-979-29-6005-1</t>
  </si>
  <si>
    <t>978-979-29-8697-6</t>
  </si>
  <si>
    <t>24.2 MB</t>
  </si>
  <si>
    <t>&lt;p&gt;Pada buku PAS: Membuat Video Clip Profesional dengan Adobe Premiere, anda akan dijelaskan cara membuat video professional menggunakan Adobe Premiere. Anda akan dijelaskan mulai dari pengenalan Adobe Premiere hingga contoh pembuatan video pribadi dan iklan. Buku ini ditulis dengan langkah-langkah yang detail dan disertai gambar sehingga memudahkan pembaca untuk memahami isi dari buku ini.&lt;br /&gt;
 Lebih lengkap, buku ini akan membahas:&lt;br /&gt;
 &amp;bull; Persiapan mengambil Bahan untuk video&lt;br /&gt;
 &amp;bull; Mengedit video&lt;br /&gt;
 &amp;bull; Menambah Efek pada video&lt;br /&gt;
 &amp;bull; Membuat video pribadi&lt;br /&gt;
 &amp;bull; Rendering&lt;br /&gt;
 &amp;bull; Membuat video iklan mesin cuci&lt;br /&gt;
 &amp;bull; Membuat video Iklan Smartphone&lt;/p&gt;</t>
  </si>
  <si>
    <t>6d7a2312-44fa-4118-acd0-3519c1f6cc93</t>
  </si>
  <si>
    <t>Pemrograman PHP dan MySQL untuk Pemula</t>
  </si>
  <si>
    <t>978-979-29-5845-4</t>
  </si>
  <si>
    <t>978-979-29-8847-5</t>
  </si>
  <si>
    <t>&lt;p&gt;Meskipun buku ini lebih dikhususkan untuk para pemula, namun ini materi yang dibahas cukup kompleks, yaitu meliputi:&lt;br /&gt;
 &amp;bull; Mengenal tentang apa dan bagaimana pemrograman PHP dan MySQL itu serta Software Pendukungnya.&lt;br /&gt;
 &amp;bull; Mengenal Tag, Variabel dan tipe Data di dalam PHP&lt;br /&gt;
 &amp;bull; Mengenal Operator-operator HP serta penggunaan Variabel form&lt;br /&gt;
 &amp;bull; Menggunakan Fungsi Logika dan Perulangan dalam PHP&lt;br /&gt;
 &amp;bull; Memaksimalkan Pengolahan Data Array&lt;br /&gt;
 &amp;bull; Fungsi-fungsi pengolahan file di dalam PH&lt;br /&gt;
 &amp;bull; Bagaimana mengolah data String, Tanggal, dan Waktu di dalam PHP&lt;br /&gt;
 &amp;bull; Bagaimana memaksimalkan Fungsi-fungsi Modularitas di Dalam PHP&lt;br /&gt;
 &amp;bull; Bekerja dengan Data Session dan cookie&lt;br /&gt;
 &amp;bull; Bekerja dengan database MySQL&lt;br /&gt;
 &amp;bull; Bagaimana mengolah Database dengan Jendela PhpMyAdmin&lt;br /&gt;
 &amp;bull; Membuat aplikasi buku tamu dan pencarian data&lt;/p&gt;</t>
  </si>
  <si>
    <t>5a8fd549-57ff-40e0-aa5b-4b6380f394ad</t>
  </si>
  <si>
    <t>Pesona Bisnis Batik yang Unik dan Eksotik</t>
  </si>
  <si>
    <t>978-979-29-2578-4</t>
  </si>
  <si>
    <t>978-979-29-8834-5</t>
  </si>
  <si>
    <t>&lt;p&gt;Peluang bisnis batik masih terbuka lebar. Pasarnya yang besar dan beragam jenis konsumen di bisnis ini masih menjanjikan keuntungan menggiurkan. Apalagi sekarang batik sudah bukan konsumsi orang-orang tua saja, tetapi orang muda pun sudah tidak asing lagi dengan batik dengan model dan jenis kain batik yang beragam.&lt;br /&gt;
 Batik sekarang ini tidak hanya berupa pakaian, tetapi bisa juga dikreasikan menjadi berbagai karya lainnya. Seperti aksesoris dari batik, sepatu dan sandal dari batik, peralatan rumah tangga dari batik, dan lain-lain. Tentu saja dengan menggunakan batik sebagai bahan utamanya. Atau bahkan batik bisa dimodifikasi dengan bahan selain batik atau dengan menggunakan teknik seperti patchwork misalnya. Jadi siapa bilang batik itu kuno? Boleh dibilang batik masih mempunyai pasar potensial dan masih bisa terus dikembangkan.&lt;br /&gt;
 Ide-ide kreatif bisnis batik terus berkembang. Batik sekarang tidak hanya ditemukan di sentra-sentra batik seperti di beberapa kota di Indonesia seperti Cirebon, Pekalongan, Solo, dan lain-lain. Tetapi juga bisa ditemukan di daerah-daerah lain, bahkan sudah naik gengsi masuk ke dalam mall-mall besar dan eksklusif.&lt;br /&gt;
 Temukan peluang besar yang ada di dalam batik. Jadikan batik tidak hanya menjadi sumber uang Anda, tetapi sekaligus untuk melestarikan budayanya.&lt;/p&gt;</t>
  </si>
  <si>
    <t>0538d407-09a4-44f5-b1df-b512ad9e3b1c</t>
  </si>
  <si>
    <t>Panduan Aplikatif dan Solusi (PAS): Membuat Aneka Kreasi Desain Fashion dengan CorelDraw X5</t>
  </si>
  <si>
    <t>978-979-29-2755-9</t>
  </si>
  <si>
    <t>978-979-29-9464-3</t>
  </si>
  <si>
    <t>&lt;p&gt;CorelDRAW merupakan salah satu software pengolah gambar vektor populer yang dibuat oleh Corel Corporation untuk keperluan visualisasi image. Dengan software ini, dapat diciptakan berbagai karya desain grafis seperti brosur, poster, spanduk, kartu nama, kalender, desain souvenir, desain sticker, termasuk juga visualisasi desain fashion.&lt;br /&gt;
 Aplikasi CorelDRAW telah berkembang menjadi CorelDraw X5 yang lebih dinamis sehingga mudah digunakan terutama saat Anda menggambar kreasi desain fashion. Berbagai fitur baru pun ditambah diantaranya Tables, Independent Layer, Live Text Preview, New Font, New Template, Raw Camera Support, Mirroring Paragraph Text, CorelPower Trace, dan masih banyak lagi sehingga kreativitas Anda pun meningkat.&lt;br /&gt;
 Buku PAS: Bikin Ragam Kreasi Fashion dengan CorelDRAW X5 ini akan membimbing Anda langkah demi langkah dalam membuat visualisasi desain fashion secara praktis, efisien, dan dengan hasil yang maksimal.&lt;br /&gt;
 Lebih lengkap, buku ini akan membahas:&lt;br /&gt;
 &amp;bull; Ragam Desain Batik.&lt;br /&gt;
 &amp;bull; Ragam Desain Busana Muslim.&lt;br /&gt;
 &amp;bull; Ragam Desain Busana Kerja.&lt;br /&gt;
 &amp;bull; Ragam Desain Busana Casual Pria.&lt;br /&gt;
 &amp;bull; Ragam Desain Tas.&lt;/p&gt;</t>
  </si>
  <si>
    <t>54cff562-29ed-4ff7-9bfd-7d0b3b29f970</t>
  </si>
  <si>
    <t>Buku Pintar Budi Daya 32 Ikan Laut Ekonomis</t>
  </si>
  <si>
    <t>978-979-29-2610-1</t>
  </si>
  <si>
    <t>978-979-29-8477-4</t>
  </si>
  <si>
    <t>&lt;p&gt;Buku Pintar Budidaya 32 Ikan Laut Ekonomis&lt;br /&gt;
 &amp;nbsp;Penulis: M. Ghufran H. Kordi K.&lt;br /&gt;
 &lt;br /&gt;
 &amp;nbsp;Di perairan laut Indonesia terdapat berbagai spesies ikan bernilai ekonomi tinggi. Sekalipun Indonesia menjadi salah satu negara utama dalam produksi ikan laut, ke depan peningkatan produksi sulit ditingkatkan. Selama ini produksi ikan masih mengandalkan penangkapan di alam. Produksi ikan sekitar 6 juta ton dari kegiatan penangkapan sudah merupakan &amp;rdquo;lampu kuning&amp;rdquo; sehingga tidak mungkin lagi ditingkatkan.&lt;br /&gt;
 &lt;br /&gt;
 &amp;nbsp;Karena itu, peningkatan produksi perikanan laut hanya dapat dilakukan melalui kegiatan budi daya perairan atau akuakultur. Beberapa spesies dari kelompok ikan (ikan bersirip, finfish) telah menjadi ikan akuakultur penting dan telah berhasil dibenihkan secara terkontrol di hatchri atau balai benih. Produksi benihnya sudah dapat dilakukan secara massal. Beberapa spesies yang prospektif juga telah berhasil dibenihkan di hatchri, seperti kuwe macan, kuda laut, kobia, bawal bintang, kakap mata kucing, kerapu batik, napoleon, kerapu kertang, dan klon atau nemo. Teknologi pembenihan ikan-ikan tersebut telah dikuasai dan terus disempurnakan. Demikian pula terdapat sejumlah spesies ikan laut yang potensial dibenihkan, dua di antaranya adalah tuna dan ikan terbang.&amp;nbsp;&lt;br /&gt;
 &lt;br /&gt;
 &amp;nbsp;Keberhasilan membenihkan dan membesarkan ikan-ikan laut ekonomis menjadikan Indonesia di posisi strategis sebagai produsen ikan laut penting di masa akan datang. Dengan demikian, budi daya ikan-ikan laut ekonomis merupakan peluang bisnis yang prospektif.&lt;/p&gt;</t>
  </si>
  <si>
    <t>7d4e1323-4cf9-47bb-b9f3-8193540a9bd1</t>
  </si>
  <si>
    <t>Hutanku Sahabatku - Berpetualang Bersama Popi</t>
  </si>
  <si>
    <t>978-979-29-2585-2</t>
  </si>
  <si>
    <t>978-979-29-8569-6</t>
  </si>
  <si>
    <t>&lt;p&gt;petualangan Bersama Popi, Hutanku Sahabatku&lt;/p&gt;</t>
  </si>
  <si>
    <t>1b0f1043-f2a7-4f30-8f6d-27a9dcddbd87</t>
  </si>
  <si>
    <t>Serial Galeri Eksotika: Caladium 141 Jenis</t>
  </si>
  <si>
    <t>978-979-29-0735-3</t>
  </si>
  <si>
    <t>978-979-29-8944-1</t>
  </si>
  <si>
    <t>Kehutanan</t>
  </si>
  <si>
    <t>&lt;p&gt;Buku pegangan yang wajib dimiliki oleh para penggemar tanaman hias!&lt;br /&gt;
 &lt;br /&gt;
 Menampilkan lebih dari 140 jenis Caladium&amp;nbsp; terpopuler dan dilengkapi dengan foto-foto eksklusif yang layak anda koleksi.&lt;br /&gt;
 &lt;br /&gt;
 Selain menampilkan koleksi Caladium yang lengkap, buku ini juga membahas A sampai Z mengenai budidaya Caladium.&lt;/p&gt;</t>
  </si>
  <si>
    <t>57ec258d-6ceb-4792-b1db-d8dd81077cc8</t>
  </si>
  <si>
    <t>The Miracle of Colors â€“ Keajaiban Buah dan Sayur Warna Cokelat, Hijau, dan Putih</t>
  </si>
  <si>
    <t>978-979-29-6649-7</t>
  </si>
  <si>
    <t>978-979-29-8498-9</t>
  </si>
  <si>
    <t>&lt;p&gt;Buah-buahan dengan berbagai warna merupakan salah satu bahan makanan yang banyak mengandung zat berkhasiat seperti vitamin, mineral, dan fitonutrien yang baik untuk kesehatan, demikian juga dengan buah berwarna cokelat, hijau, dan putih. Jika dikonsumsi dengan takaran yang pas, buah-buahan ini akan memberikan manfaat yang baik bagi tubuh kita untuk mencegah bahkan mengobati sejumlah penyakit. Buku ini mengupas berbagai jenis manfaat buah-buahan berwana cokelat, hijau, putih, dan penggunaannya untuk mencegah dan mengobati penyakit. Apakah Anda tertarik? Jangan lewatkan pembahasan dalam buku ini, tak hanya bermanfaat, paparan dalam buku ini dikupas begitu sederhana dan mudah dipahami, sangat menyenangkan, sehingga Anda mudah memahami dan menerapkannya dalam keseharian Anda.&lt;/p&gt;</t>
  </si>
  <si>
    <t>5d0ce9c9-738a-475b-827c-6e4f9870542e</t>
  </si>
  <si>
    <t>Marikultur - Prinsip dan Praktik Budi Daya Laut</t>
  </si>
  <si>
    <t>978-979-29-1597-6</t>
  </si>
  <si>
    <t>978-979-29-8691-4</t>
  </si>
  <si>
    <t>&lt;p&gt;&lt;strong&gt;Sinopsis&lt;/strong&gt;&lt;/p&gt;
 &lt;p&gt;Marikultur - Prinsip dan Praktik Budi Daya Laut&lt;br /&gt;
 &amp;nbsp;Penulis: M. Ghufran H. Kordi K.&lt;br /&gt;
 &lt;br /&gt;
 &amp;nbsp;Indonesia adalah negara kepulauan terbesar di dunia dengan jumlah pulau sebanyak 17.508 pulau, garis pantai sepanjang 81.000 km, dan luas lautan 5,8 juta km (75 % dari total luas wilayah Indonesia). Dengan demikian, Indonesia adalah sebuah negara yang dikelilingi oleh air.&amp;nbsp;&lt;br /&gt;
 &amp;nbsp;Sebagai negara bahari atau negara maritim, Indonesia memiliki potensi pembangunan (ekonomi) kelautan dan perikanan yang sangat besar dan beragam. Potensi perikanan budi daya laut atau marikultur dengan luas lahan mencapai 24 juta ha dan potensi produksi mencapai 47 juta ton/tahun, baru dimanfaatkan sekitar 1,5 %. Padahal biota marikultur merupakan komoditas bernilai ekonomi tinggi di pasar internasional.&lt;br /&gt;
 &amp;nbsp;Pengembangan marikultur di Indonesia tergolong baru, namun kemajuan yang dicapai dalam kurun waktu 20 tahun terakhir cukup membanggakan. Namun terjadi kesenjangan antara praktisi yang bergerak pada tataran praktis (budi daya biota laut) dan akademisi yang bergerak pada lingkungan pengembangan.&amp;nbsp;&lt;br /&gt;
 &amp;nbsp;Penulisan buku ini adalah upaya menghubungan dunia akademik dan dunia praktis. Buku berjudul Marikultur Prinsip dan Praktik Budi Daya Laut ini ditulis untuk kepentingan akademik (text books dan reading books) maupun untuk kepentingan pengembangan (penelitian dan penerapan). Sehingga buku ini ditujukan kepada akademisi di sekolah kejuruan, kampus dan di lembaga penelitian, serta para praktisi yang bergerak di area budi daya biota laut.&lt;/p&gt;</t>
  </si>
  <si>
    <t>8171b269-07fb-45b2-915b-4ea2770d005b</t>
  </si>
  <si>
    <t>Panduan Lengkap Pemrograman Android</t>
  </si>
  <si>
    <t>Zamrony P. Juhara</t>
  </si>
  <si>
    <t>978-979-29-5346-6</t>
  </si>
  <si>
    <t>978-979-29-8410-1</t>
  </si>
  <si>
    <t>&lt;p&gt;&lt;strong&gt;Sinopsis&lt;/strong&gt;&lt;/p&gt;
 &lt;p&gt;Pertumbuhan piranti ponsel pintar dan tablet komputer mendorong jumlah permintaan aplikasi. Saat ini, platform Android semakin kuat dan menguasai pangsa pasar. Maka, tidak heran apabila developer aplikasi berbondong-bondong beralih ke platform Android. Buku Panduan Lengkap Pemrograman Android ini menyajikan proses pemrograman Android lengkap dari dasar.&lt;br /&gt;
 &lt;br /&gt;
 Topik yang dibahas meliputi beragam aspek. Beberapa aspek dasar antara lain, arsitektur Android, tool yang diperlukan untuk membuat program Android, susunan proyek aplikasi, memulai membuat program Android dan ragam topik aspek pemrograman seperti bekerja dengan intent, menu dan action bar, database SQLite dan content provider, bekerja di belakang layar dengan service dan multithreading, menggunakan sensor, kamera, Bluetooth, jaringan, telepon dan SMS, GPS dan pemetaan, membuat live wallpaper dan widget. Sementara itu, aspek lanjut mencakup manipulasi bitmap, pemrograman audio dan multimedia, merekam suara, pemrograman grafis 3D dengan OpenGL ES, dan bekerja dengan NDK. Bahasan meraup pendapatan dari pemasangan iklan AdMob di dalam aplikasi juga disajikan. Terakhir, cara publikasi aplikasi lewat Google Play, Samsung Apps, dan Amazon Appstore juga dibahas.&lt;/p&gt;
 &lt;p&gt;&amp;nbsp;&lt;/p&gt;
 &lt;p&gt;Demo aplikasi contoh pada buku Panduan Lengkap Pemrograman Android dapat di download di http://bit.ly/25vlXZF. Informasi ini sekaligus sebagai ralat.&lt;/p&gt;</t>
  </si>
  <si>
    <t>0e58b87c-bd38-4a69-9ef6-6302e4159cf7</t>
  </si>
  <si>
    <t>Cara Cepat Membuat Animasi Flash Menggunakan SWiSHmax</t>
  </si>
  <si>
    <t>Arry Maulana Syarif</t>
  </si>
  <si>
    <t>979-731-605-X</t>
  </si>
  <si>
    <t>978-979-29-8919-9</t>
  </si>
  <si>
    <t>&lt;p&gt;Mengapa menggunakan SWiSHmax? Jawaban yang pasti adalah program ini sangat hebat. Dengan SWiSHmax, Animasi Flash yang begitu kompleks dapat dibuat dalam hitungan detik.&amp;nbsp; Dalam versi terbarunya, SWiSHmax, skrip telah ditingkatkan sehingga Anda dapat memaksimalkan kreasi Anda dalam membuat animasi dan interaksi seperti game (permainan).&amp;nbsp; Ingin dapat mengoperasikan program SWiSHmax secara cepat? Buku &amp;quot;Cara Cepat Membuat Animasi Flash Menggunakan SWiSHmax&amp;quot; hadir sebagai solusinya.&amp;nbsp; Bahasan dalam buku ini antara lain:&amp;nbsp;&lt;/p&gt;
 &lt;p&gt;&amp;bull;&amp;nbsp;&amp;nbsp; &amp;nbsp;Menginstalasi SWiSHmax&lt;br /&gt;
 &amp;bull;&amp;nbsp;&amp;nbsp; &amp;nbsp;Menggambar objek shape&lt;br /&gt;
 &amp;bull;&amp;nbsp;&amp;nbsp; &amp;nbsp;Mengedit objek movie&lt;br /&gt;
 &amp;bull;&amp;nbsp;&amp;nbsp; &amp;nbsp;Menggunakan efek&lt;br /&gt;
 &amp;bull;&amp;nbsp;&amp;nbsp; &amp;nbsp;Mengontrol animasi&lt;br /&gt;
 &amp;bull;&amp;nbsp;&amp;nbsp; &amp;nbsp;Menguasai SWiSHscript&lt;br /&gt;
 &amp;bull;&amp;nbsp;&amp;nbsp; &amp;nbsp;Tip dan trik animasi&lt;/p&gt;</t>
  </si>
  <si>
    <t>ea67517b-9191-4be9-b618-0d00794c977e</t>
  </si>
  <si>
    <t>Cara Jitu Download di Internet: MP3, Game, Video, Software, Ebook, Gambar</t>
  </si>
  <si>
    <t>ELCOM</t>
  </si>
  <si>
    <t>978-979-29-2029-1</t>
  </si>
  <si>
    <t>978-979-29-8921-2</t>
  </si>
  <si>
    <t>&lt;p&gt;Kebanyakan kita kecewa saat ingin men&amp;shy; download sebuah file di Internet yang&amp;nbsp; ternyata harus registrasi atau membayar&amp;nbsp; &amp;#39;dahulu untuk mendapatkannya. Namun&amp;nbsp; dengan beberapa langkah praktis saja,&amp;nbsp; sebenarnya kita dapat dengan mudah&amp;nbsp; mendapatkan file buruan kita.&amp;nbsp;&lt;/p&gt;
 &lt;p&gt;Berbekal dari pengalaman penulis sendiri yang sudah sangat lama berkecimpung di dunia download, buku ini ditulis untuk membantu Anda memperoleh berbagai file yang ada di Internet dengan hanya menerapkan beberapa langkah praktis saja.&amp;nbsp;&lt;/p&gt;
 &lt;p&gt;Tidak perlu panjang lebar, jika Anda salah satu orang yang &amp;quot;rajin&amp;quot; men-download, pasti tak akan melewatkan buku ini. Silakan saja praktikkan semua langkah di buku ini. Dijamin dalam waktu singkat, Anda menjadi raja download dan hard disk Anda akan segera dipenuhi dengan file-file yang Anda sukai.&amp;nbsp;&lt;/p&gt;</t>
  </si>
  <si>
    <t>0fef2fde-4c09-4326-9393-95e46b5e5a7b</t>
  </si>
  <si>
    <t>Kamus ++ Jaringan Komputer</t>
  </si>
  <si>
    <t>Budi Sutedjo Dharma Oetomo, S.Kom., MM</t>
  </si>
  <si>
    <t>979-533-997-4</t>
  </si>
  <si>
    <t>978-979-29-9635-7</t>
  </si>
  <si>
    <t>&lt;p&gt;Tekhnologi Jaringan Komputer berkembang dengan sangat cepat dalam beberapa tahun terakhir ini. Banyak istilah yang muncul bersamaan denganperkembangan tekhnologi itu. yang tentu saja masih kurang familiar untuk di dengar apalagi untuk dipahami.&lt;/p&gt;
 &lt;p&gt;Buku ini disusun untuk menjawab kebutuhan para praktisi pemuladalam bidang jaringan agar dapat memahami istilah-istilah dalam lingkungan jaringan tersebut. Buku ini bukan sekedar kamus istilah, karena buku ini juga disajikan 25 buah artikel populeryang diharapkan dapat membantu para praktisi pemula.&lt;/p&gt;</t>
  </si>
  <si>
    <t>4f1ca753-275e-4025-8566-089009e19eda</t>
  </si>
  <si>
    <t>Kamus Hacker</t>
  </si>
  <si>
    <t>Dony Ariyus</t>
  </si>
  <si>
    <t>979-731-651-3</t>
  </si>
  <si>
    <t>978-979-29-9638-8</t>
  </si>
  <si>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</si>
  <si>
    <t>e5ca232a-b9e2-49cb-b2d9-697a8e9e3712</t>
  </si>
  <si>
    <t>100 Humor Suami Istri</t>
  </si>
  <si>
    <t>978-979-29-1231-9</t>
  </si>
  <si>
    <t>978-979-29-8676-1</t>
  </si>
  <si>
    <t>&lt;p&gt;Sepasang suami istri hendak berlibur ke Puncak. Setelah semua persiapan beres, mereka pun berangkat. Di tengah perjalanan, sang istri tampak gelisah. Suaminya bertanya, &amp;ldquo;Ma, kok Mama tampak cemas? Kenapa sih?&amp;rdquo;&lt;br /&gt;
 Dengan wajah panik, istrinya berkata, &amp;ldquo;Saya lupa mematikan kompor, Pa! Ayo, kita putar balik. Nanti rumah kita kebakaran.&amp;rdquo;&lt;br /&gt;
 Suaminya sudah hampir memutar balik ke arah Jakarta, tetapi tiba-tiba saja dia tersenyum dan meneruskan perjalanan.&amp;nbsp;&lt;br /&gt;
 &amp;ldquo;Lho, Pa... kok Papa tidak jadi kembali ke rumah?&amp;rdquo;&lt;br /&gt;
 &amp;ldquo;Tenang, tenang...&amp;rdquo; jawab suaminya dengan santai, &amp;ldquo;rumah kita tidak mungkin kebakaran karena saya juga lupa mematikan kran!&amp;rdquo;&lt;br /&gt;
 &lt;br /&gt;
 &lt;br /&gt;
 Ada banyak kejadian dalam kehidupan rumah tangga. Kadang ada yang mengejutkan, sedih, gembira, tragis, dan sebagainya. Lewat buku 100 Humor Suami Istri ini, Anda diajak melihat, serta menertawakan kelucuan dan kekonyolan tingkah para suami istri. Kesulitan atau beban berat dalam kehidupan rumah tangga akan terasa ringan, indah, bahagia, dan penuh harmoni bila Anda selalu bersyukur.&amp;nbsp;&lt;/p&gt;</t>
  </si>
  <si>
    <t>e9e19307-8ed6-41ed-9747-372b32b5766e</t>
  </si>
  <si>
    <t>Mengenal Hacking</t>
  </si>
  <si>
    <t>Firrar Utdirartatmo</t>
  </si>
  <si>
    <t>979-731-758-7</t>
  </si>
  <si>
    <t>978-979-29-9090-4</t>
  </si>
  <si>
    <t>27.4 MB</t>
  </si>
  <si>
    <t>&lt;p&gt;Ada dua sisi mengenai ilmu hacking, bisa diterapkan untuk meningkatkan keamanan komputer pribadi, tetapi tak jarang juga merusak. Komputer orang lain justru yang menjadi korban. Memang tidak semua orang yang mencari buku yang bertema hacking berniat untuk melakukannya, meski banyak yang gatal untuk mencobanya. Ada yang sekedar ingin tahu, mungkin karena makin maraknya pemberitaan mengenai suatu insiden cybercrime atau masukan bermacam istilah dan term hacking yang sekarang kian populer di berbagai media. Buku ini memang melebar dipermukaan, tetapi akan menutup anda untuk melakukan follow up, memilih jalur mana yang akan anda dalami lebih lanjut.&lt;/p&gt;</t>
  </si>
  <si>
    <t>b2c82070-6dde-4b86-b58d-6283da24f2a2</t>
  </si>
  <si>
    <t>Cara Mudah Mengelola Banyak PC dalam Jaringan</t>
  </si>
  <si>
    <t>979-731-214-3</t>
  </si>
  <si>
    <t>978-979-29-8923-6</t>
  </si>
  <si>
    <t>&lt;p&gt;AIDA32 memiliki kemampuan utama untuk melakukan audit konfigurasi hardware dan software PC pada jaringan Windows. Hasil audit nantinya dapat diproses lebih lanjut, baik ke bentuk file maupun database. Selain itu terdapat juga fasilitas remote access untuk memantau dan mengendalikan komputer secara remote.&amp;nbsp; Buku ini membahas:&amp;nbsp;&lt;/p&gt;
 &lt;p&gt;â–&amp;nbsp;&amp;nbsp; &amp;nbsp;Mengenal AIDA32&lt;br /&gt;
 â–&amp;nbsp;&amp;nbsp; &amp;nbsp;Instalasi AIDA32&lt;br /&gt;
 â–&amp;nbsp;&amp;nbsp; &amp;nbsp;Dasar-dasar Penggunaan AIDA32&lt;br /&gt;
 â–&amp;nbsp;&amp;nbsp; &amp;nbsp;Remote Access&lt;br /&gt;
 â–&amp;nbsp;&amp;nbsp; &amp;nbsp;Audit Jaringan&lt;br /&gt;
 â–&amp;nbsp;&amp;nbsp; &amp;nbsp;Mengenal Cheops-ng&lt;br /&gt;
 â–&amp;nbsp;&amp;nbsp; &amp;nbsp;Instalasi Cheops-ng&lt;br /&gt;
 â–&amp;nbsp;&amp;nbsp; &amp;nbsp;Menggunakan Cheops-ng&lt;/p&gt;</t>
  </si>
  <si>
    <t>0fd87051-0413-403a-a4a2-6bf91c591c5a</t>
  </si>
  <si>
    <t>Kamus Istilah Teknologi Informasi bagi Manajer</t>
  </si>
  <si>
    <t>Peter G. W. Keen</t>
  </si>
  <si>
    <t>979-533-539-8</t>
  </si>
  <si>
    <t>978-979-29-9640-1</t>
  </si>
  <si>
    <t>&lt;p&gt;&amp;quot;Mengatakan kepada manajer bisnis bahwa mereka harus menjadi &amp;quot;ah/i komputer&amp;quot;&amp;#39;, hampir sama seperti mengatakan bahwa mereka harus menguasai permobilan untuk dapa/ mengoperasikan sebuah mobil. Memahami kata kerja inti dari isii/ah-isti/ah dan hubungan-hubungan serta perlukaran di antara keduanya. sudah cukup memadai. Keahlian berpusat pada apa, kelancaran berpusat pada mengapaBuku ini bert(1juan membantu manajer Tl untuk mengenal baik Tl. Dengan demikian, buku ini tidak hanya menjawab pertanyaan. &amp;#39;Apa itu LAN?&amp;quot; tetapi 1uga pertanyaan mengenai&amp;quot; mengapa pemilihan LAN sangat panting bagi strategi dan kinerja bisnis?&lt;/p&gt;
 &lt;p&gt;-dari pendahuluan&lt;/p&gt;
 &lt;p&gt;Manajer rnasa sekarang harus mengenal baik dasar-dasar Teknologi lnformasi (Tl) seperti mereka mengenal teknik akuntansi dan prinsip-prinsip pemasaran. Tetapi di sini kecepatan merupakan sebuah tantangan. Akronim-akronim yang ada serta jargon yang sulit dimengerti-bukan untuk menyalakan cepatnya perubahan pada teknologi dan ketatnya persaingan-dapat mengintimidasi bahkan pelajar paling pintar sekalipun.&amp;nbsp;&lt;br /&gt;
 Kamus Jstilah Teknologi lnformasi Bagi Mana1er menJelaskan revolusi Tl, memberikan bahasa istilah yang dapat dipahami dan konsep-konsep yang relevan bagi para manajer dan menjelaskan pengaruh Tl terhadap semua aspek bisnis-dari strategi, keuangan. pemasaran. dan pengemb1mgan produk.&amp;nbsp;&lt;br /&gt;
 Buku ini mencakup perubahan-perubahan di bidang Tl Buku ini merupakan alat yang sangat diperlukan oleh manajer yang berusaha menggunakan Tl sebagai sumber daya bisnis dan membua\ pilihan tepat di bidang investasi Tl.&amp;nbsp;&lt;/p&gt;
 &lt;p&gt;&amp;quot;Yang membuat definisi kunci istilah dan konsep Tl untuk nilni bisnis menjadi kurang jelas&amp;nbsp;&lt;/p&gt;
 &lt;p&gt;dalah pemahaman lerhadap istilah lersebut, juga penggunaan teknologi yang relevan.&amp;quot;&lt;/p&gt;</t>
  </si>
  <si>
    <t>5c3861a5-4227-4acb-b9f0-83447f4c7c3a</t>
  </si>
  <si>
    <t>Karakter Mandarin Dasar</t>
  </si>
  <si>
    <t>Wulandari Tri Susilowati</t>
  </si>
  <si>
    <t>978-979-29-0189-4</t>
  </si>
  <si>
    <t>978-979-29-9642-5</t>
  </si>
  <si>
    <t>bf3e3616-df13-49d0-bc41-25244d28ef68</t>
  </si>
  <si>
    <t>100 Ngakak Anak</t>
  </si>
  <si>
    <t>978-979-29-1220-3</t>
  </si>
  <si>
    <t>978-979-29-8683-9</t>
  </si>
  <si>
    <t>&lt;p&gt;Saat akan berulang tahun kelima minggu depan, Mama Beni bertanya pada Beni, &amp;rdquo;Beni, kamu suka kan, kalau di pesta ulang tahunmu nanti, Mama buatkan kue tart dengan lima lilin di atasnya?&amp;quot;&lt;br /&gt;
 Beni dengan santai menjawab, &amp;quot;Ah, Beni lebih suka dibuatkan lima tart dengan satu lilin saja, Ma!&amp;quot;&amp;nbsp;&lt;br /&gt;
 &lt;br /&gt;
 Masa kanak-kanak adalah masa yang paling menarik bagi semua orang. Jujur, spontan, penuh ingin tahu, bahasa berpelepotan, dan ekspresi yang segar-lucu, serta menggelikan&amp;nbsp; itulah kesan yang bisa ditangkap dari anak-anak. Dunia yang bahagia dan penuh kelucuan itulah yang membuat orang dewasa kadang merindukannya kembali. Lewat buku humor ini tak ada salahnya kita diajak untuk kembali ke masa yang menyenangkan, penuh canda-tawa, dan selalu penuh keingintahuan itu.&lt;/p&gt;</t>
  </si>
  <si>
    <t>2d7d7451-1541-47cf-93dc-520bd408ea6b</t>
  </si>
  <si>
    <t>Cara Mudah Menulis Laporan Menggunakan Microsoft Word 2000</t>
  </si>
  <si>
    <t>Drs. Syahri Alhusin, MS</t>
  </si>
  <si>
    <t>979-533-822-6</t>
  </si>
  <si>
    <t>978-979-29-8924-3</t>
  </si>
  <si>
    <t>&lt;p&gt;Buku ini merupakan panduan antara petunjuk penulisan karya ilmiah (Metodologi Penelitian) dengan penggunaan software MS Word&lt;/p&gt;</t>
  </si>
  <si>
    <t>2a4eb824-e7f8-4062-9192-8636aaa81461</t>
  </si>
  <si>
    <t>Mengenal dan Bergaul dengan Allah</t>
  </si>
  <si>
    <t>Pdt. DR. Yakub B. Susabda</t>
  </si>
  <si>
    <t>978-979-29-1154-1</t>
  </si>
  <si>
    <t>978-979-29-9569-5</t>
  </si>
  <si>
    <t>&lt;p&gt;Kesenjangan antara iman dengan apa yang dialami, dirasakan, dan dihayati melalui simbol-simbol iman, barangkali merupakan salah satu masalah yang paling pelik dalam kehidupan umat kristiani. Banyak orang berasumsi bahwa apa yang dialam, dirasakan, dan dihayati melalui simbol iman adalah sesuatu yang secara implisit sudah merupakan pengalaman dan pernghayatan iman itu sendiri&lt;/p&gt;</t>
  </si>
  <si>
    <t>768c133a-86ed-469f-8ad6-a104c0c29942</t>
  </si>
  <si>
    <t>100 Bible FAQ</t>
  </si>
  <si>
    <t>979-763-930-4</t>
  </si>
  <si>
    <t>978-979-29-8673-0</t>
  </si>
  <si>
    <t>&lt;p&gt;Anda pasti tidak asing dengan kitab-kitab Perjanjian Lama. Semakin Anda memahaminya, semakin banyak pertanyaan yang timbul. Mulai dari Istilah Perjanjian Lama sampai ajaran-ajarannya. Kalau Anda masih tertarik untuk lebih memahami dan menggali banyak pengetahuan dalam Alkitab, bacalah buku ini.&lt;/p&gt;</t>
  </si>
  <si>
    <t>c1ec915f-3562-4109-bd48-313fc912d1c7</t>
  </si>
  <si>
    <t>Mengenal Hati Allah</t>
  </si>
  <si>
    <t>Pdt. Pieter Lase, M.Div</t>
  </si>
  <si>
    <t>979-763-421-3</t>
  </si>
  <si>
    <t>978-979-29-9091-1</t>
  </si>
  <si>
    <t>&lt;p&gt;Kehidupan memang menyimpan banyak pertanyaan, pun kehidupan Kristen. Dan kehidupan Kristen tentu tak lepas dari rencana dan kehendak Allah. Ketidaktahuan kita akan rencana Allah memunculkan pertanyaan-pertanyaan seputer kehidupan orang beriman. Di sinilah pentingnya kita mengenal hati Allah.&lt;/p&gt;</t>
  </si>
  <si>
    <t>5175c7cb-adf8-4998-9f2f-dd3ba9a744f9</t>
  </si>
  <si>
    <t>Cara Mudah Menyelesaikan Matematika dengan Mathematica</t>
  </si>
  <si>
    <t>Muhhamad Razali, S.Si.</t>
  </si>
  <si>
    <t>978-979-29-0361-4</t>
  </si>
  <si>
    <t>978-979-29-8925-0</t>
  </si>
  <si>
    <t>&lt;p&gt;Mathematica merupakan program aplikasi wolfram research yang handal dengan fasilitas terintegrasi lengkap untuk penyelesaian beragam masalah matematika yang meliputi komputasi numerik, simbolik, dan visualisasi grafik.&lt;/p&gt;</t>
  </si>
  <si>
    <t>2c225815-3aa1-4895-90de-2e7f834b609d</t>
  </si>
  <si>
    <t>Kejujuran Leyla</t>
  </si>
  <si>
    <t>R. Carolina</t>
  </si>
  <si>
    <t>978-979-29-0618-9</t>
  </si>
  <si>
    <t>978-979-29-9650-0</t>
  </si>
  <si>
    <t>&lt;p&gt;Leyla adalah seorang anak perempuan yang baik hati. Ketika berjalan-jalan di kota, ia menemukan sebuah dompet setelah ia&amp;nbsp;&lt;br /&gt;
 &lt;br /&gt;
 bertabrakan dengan paman berjas hijau dan bertopi hijau. Hati Leyla bergelut, &amp;#39;mengembalikan dompet itu atau mengambil&amp;nbsp;&lt;br /&gt;
 &lt;br /&gt;
 uangnya&amp;#39;. Bukankah ia bisa untuk menggunakan uang itu untuk membelikan hadiah ulang tahun untuk ibunya?&lt;/p&gt;</t>
  </si>
  <si>
    <t>f631fa75-0eba-4a57-a108-2b2980411fb3</t>
  </si>
  <si>
    <t>Mengenal Peluang di Balik Permainan Saham Derivatif</t>
  </si>
  <si>
    <t>978-979-29-0343-0</t>
  </si>
  <si>
    <t>978-979-29-9092-8</t>
  </si>
  <si>
    <t>&lt;p&gt;Anda ingin membuka usaha? Usaha dagang misalnya. maka Anda harus membeli produk yang akan anda jual, menyewa atau menyiapkan tempat untuk menjual, dan mempekerjakan karyawan. Ditambah lagi, Anda harus menunggu produk Anda terjual di pasaran. Mungkin satu bulan, dua bulan, atau bahkan bertahun-tahun. Melihat kondisi ini, ada waktu yang terbuang dan Anda harus menanggung risiko yang terjadi karena tingkat inflasi tiap tahunnya.&lt;br /&gt;
 &lt;br /&gt;
 Saat ini, ada sebuah peluang bisnis baru yang ditawarkan. Anda tidak perlu repot dengan persiapan-persiapan membuka usaha. Cukup miliki sahamnya, maka Anda bisa ikut memiliki produk yang Anda inginkan.&lt;br /&gt;
 &lt;br /&gt;
 Buku ini menawarkan satu bentuk bisnis investasi baru, yaitu Saham Derivatif. Apa saja keuntungan dan bagaimana cara bisnisnya dapat Anda dapatkan dalam buku ini.&lt;br /&gt;
 &lt;br /&gt;
 Buku ini dilengkapi juga dengan cara penggunaan Metatrader; sebuah software yang digunakan dalam dunia investasi....&lt;/p&gt;</t>
  </si>
  <si>
    <t>b10ee9fa-aa0c-4f68-92af-062915d37920</t>
  </si>
  <si>
    <t>100 Humor Asyik</t>
  </si>
  <si>
    <t>979-763-223-7</t>
  </si>
  <si>
    <t>978-979-29-8674-7</t>
  </si>
  <si>
    <t>&lt;p&gt;Jika hidup kita ini diibaratkan masakan, lukisan, atau lahan kerontang, pastilah humor bisa berfungsi sebagai bumbu penyedap hidup kita, cat bagi kanvas jiwa kita, atau embun pagi bagi tanah hati gersang kita.&lt;/p&gt;
 &lt;p&gt;&lt;br /&gt;
 Banyak orang berwajah bak mayat hidup. Mengapa? Sebab mereka bekerja keras ala mesin tanpa ekspresi dan emosi. Namun, humor bisa membuat otot-otot di wajah kita berolahraga.&lt;/p&gt;
 &lt;p&gt;&lt;br /&gt;
 Ada orang bilang, &amp;quot;&lt;em&gt;Winners laugh to forget, but loosers forget to laugh.&lt;/em&gt;&amp;quot; Artinya, pemenang tertawa untuk melupakan, tetapi pecundang lupa tertawa.&lt;/p&gt;
 &lt;p&gt;&lt;br /&gt;
 Anda bisa menjadi pemenang dengan senjata buku kumpulan 100 Humor ini.&lt;/p&gt;</t>
  </si>
  <si>
    <t>2a2689de-1cac-40e7-813a-46d43f7e939b</t>
  </si>
  <si>
    <t>Cara Pintar Membidik Pasar Kerja</t>
  </si>
  <si>
    <t>Dwi Prabantini</t>
  </si>
  <si>
    <t>979-731-140-6</t>
  </si>
  <si>
    <t>978-979-29-8927-4</t>
  </si>
  <si>
    <t>&lt;p&gt;Tingginya angka tenaga kerja dan rendahnya pertumbuhan lapangan kerja telah menggeser wajah pasar kerja di Indonesia. Setiap tahun jumlah tenaga kerja meningkat, tetapi peningkatan tersebut tidak diimbangi dengan peningkatan lapangan kerja secara signifikan. Akibatnya pasar kerja menjadi penuh sesak, dijejali dengan &amp;quot;produk&amp;quot; yang bervariasi.&lt;/p&gt;</t>
  </si>
  <si>
    <t>69e56832-b3c5-42e2-80b4-02e1f7b43b0a</t>
  </si>
  <si>
    <t>Kekristenan yang Radikal</t>
  </si>
  <si>
    <t>978-979-29-2966-9</t>
  </si>
  <si>
    <t>978-979-29-9651-7</t>
  </si>
  <si>
    <t>&lt;p&gt;Dalam istilah politik, kata radikal berarti menuntut perubahan dengan segera. Perubahan yang dimaksudkan di sini tentu adalah perubahan secara lebi baik. Dengan demikian, pembaca diharapkan menjadi oang Kristen yang berubah ke arah lebih baik. Kekristenan yang Radikal secara lengkap membahas khotbah Yesus di Bukit dalam Matius 5 perbagian. Khotbah Yesus di Bukit yang terdapat di Matius 5 ini sering disampaikan dalam khotbah atau renungan, tetapi dalam buku ini pernulis memberikan perspektif yang mendalam berdasarkan fakta dan sesuai dengan konteks kehidupan sehari-hari. Beberapa hal yang secara lengkap dan mendalam dipaparkan oleh penulis adalah tentang Hidup yang Berpengaruh, Menjadi Orang Kristen yang Berbeda, Ketaatan, Hidup Lebih Benar, Dilarang Marah, Menjaga Hati, Hidup dalam Perdamaian, Hidup dalam kekudusan, Tuntas dari Dosa, Dilarang bererai, Berani Berterus Terang, Mengalah untuk Menang, Mengalah untuk Menang, Mengasihi Musuh, Hidup Sempurna.&lt;/p&gt;</t>
  </si>
  <si>
    <t>1aa12dc3-9760-4d34-bd80-5ece12414043</t>
  </si>
  <si>
    <t>Menggambar 2D dengan AutoCad 2002</t>
  </si>
  <si>
    <t>Muhammad Fauzan Sholihin</t>
  </si>
  <si>
    <t>979-731-559-2</t>
  </si>
  <si>
    <t>978-979-29-9097-3</t>
  </si>
  <si>
    <t>22.6 MB</t>
  </si>
  <si>
    <t>&lt;p&gt;Penguasaan AutoCAD saat ini sudah menjadi kemampuan wajib bagi setiap lulusan akademi dan fakultas keteknikan. Hampir semua bidang teknik memakai Auto CAD untuk desain produk dengan tingkat akurasi tinggi&lt;/p&gt;</t>
  </si>
  <si>
    <t>ecead4af-0976-428c-a65e-f6be09025fc8</t>
  </si>
  <si>
    <t>Career VS Calling</t>
  </si>
  <si>
    <t>Y. A. Sundarto</t>
  </si>
  <si>
    <t>979-763-761-1</t>
  </si>
  <si>
    <t>978-979-29-8928-1</t>
  </si>
  <si>
    <t>Agama &amp; Spiritual</t>
  </si>
  <si>
    <t>&lt;p&gt;Kondisi tersebut semakin membuat para pekerja dan profesional harus memberikan lebih banyak waktu, tenaga, pikiran dan ambisi&lt;br /&gt;
 &lt;br /&gt;
 Banyak orang yang kemudian mengalami perasaan mendua, seolah sedang melayani dua tuan yang berbeda-sukses dan Tuhan. Namun ketika mereka mencoba membuat&amp;nbsp; keseimbangan di antara keduanya, banyak hal yang seolah tidak relevan. Perlahan&amp;nbsp; namun pasti, banyak dari mereka yang mulai kehilangan visi dan tujuan. Banyak yang akhirnya memilih menepi dan mengikuti arus dunia membawa mereka pergi.&amp;nbsp;&lt;/p&gt;
 &lt;p&gt;Buku ini adalah &amp;quot;ternan seperjalanan&amp;quot; bagi Anda yang sedang mencari&amp;nbsp; jawaban atas pertanyaan-pertanyaan iman yang riil, dan bentuk-bentuk kerinduan khusus tentang makna hidup dan pekerjaan-apakah pekerjaan kita benar-benar&amp;nbsp; panggilan Allah atau sekadar keinginan kita mencari sukses duniawi?&amp;nbsp;&lt;/p&gt;
 &lt;p&gt;Selain membeberkan rencana kerj a yang bisa Anda gunakan setelah Anda&amp;nbsp; mengidentifikasi panggilan hidup Anda, buku ini juga dilengkapi dengan alar bantu untuk mengidentifikasi karakteristik kepribadian, kondisi ideal lingkungan&amp;nbsp; kerja, dan contoh-contoh pekerjaan yang sesuai.&amp;nbsp;&lt;/p&gt;</t>
  </si>
  <si>
    <t>63aea7a3-2d38-471d-837b-3d6db4aafbdc</t>
  </si>
  <si>
    <t>Menggambar Batik Menggunakan Adobe Photoshop</t>
  </si>
  <si>
    <t>Agnes Dian Saputri</t>
  </si>
  <si>
    <t>978-979-29-6068-6</t>
  </si>
  <si>
    <t>978-979-29-9098-0</t>
  </si>
  <si>
    <t>24.3 MB</t>
  </si>
  <si>
    <t>&lt;p&gt;Perkembangan teknologi yang demikian pesat dewasa ini memberikan berbagai alternatif sumber belajar peserta didik, baik media cetak, media audiovisual, maupun media berbasis multimedia. Maka dari itu penulis menuliskan sebuah modul pembelajaran yang berjudul &amp;ldquo;Menggambar Batik Menggunakan Adobe Photoshop&amp;rdquo;.&lt;/p&gt;
 &lt;p&gt;Dalam modul ini berisi materi pengetahuan tentang batik, teknik menggambar desain motif batik berbasis multimedia menggunakan salah satu perangkat lunak dari Adobe yaitu Photoshop, hingga penyajian gambar untuk presentasi. Modul pembelajaran ini sangat mudah untuk dipahami. Modul ini dapat dipelajari sendiri diluar jam pelajaran dengan atau tanpa bimbingan dari guru.&lt;/p&gt;</t>
  </si>
  <si>
    <t>3ba1f906-2ac4-4b69-b477-8a5523dc2422</t>
  </si>
  <si>
    <t>Celah-celah dalam Dunia Anak Muda</t>
  </si>
  <si>
    <t>Mas Friani</t>
  </si>
  <si>
    <t>979-763-498-1</t>
  </si>
  <si>
    <t>978-979-29-8929-8</t>
  </si>
  <si>
    <t>&lt;p&gt;Napa, ya, anak-anak muda kok sering jatuh bangun dalam &amp;nbsp;dosa? Padahal, baru aj a j ingkrak-j ingkrak pas praise. Nangis tersedu-sedu pas worship. Nyatet pas khotbah. Bahkan&amp;nbsp;meraung-raung bertobat pas altar call. Tapi begitu keluar gereja? Eh, udah berbuat dosa lagi, jatuh lagi. Bertengkar ama ortulah, nonton BF-lah, minum, narkobaan, ngelakuin perbuatan terlarang ama pacar, bohongin ortu soal duit SPP yang habis buat pacaran ato shopping, ... en so onlah yang nyakitin hati Tuhan banget! (Sampe para malaikat di sorga pada bingung: &amp;quot;Ini anak Tuhan ato anak Iblis sih?&amp;quot;)&amp;nbsp;&lt;/p&gt;
 &lt;p&gt;&lt;br /&gt;
 Anak muda sekarang memang aneh bin ajaib! Logonya aja anak Tuhan, di gereja kudus, tapi di luar (maafya) kudis ... Ck, ck.. kok bisa gini??&amp;nbsp;&lt;/p&gt;
 &lt;p&gt;&lt;br /&gt;
 Ngeliat fenomena anak muda masa kini emang membingungkan! Namun, Mas Friani-sang penulis buku ini-paham banget pergumulan yang kamu-anak muda-hadapi. Sebagai anak muda, doi pun ngalamin yang namanya jatuh bangun dalam dosa. Cuman doi gak jatuh mulu tapi bangkit en jadi terang. Itu karena doi ngerti celah-celahnya, yakni &amp;quot;area rawan&amp;quot; yang anak muda kudu ati-ati biar gakjatuh. Nah, buku ini tidak hanya menuturkan pengalaman doi tapi juga kiat en segudang kebenaran yang ingin doi bagikan kepada kita, anak anak muda Tuhan, agar paham strateginya menang. Hai, anak-&lt;/p&gt;</t>
  </si>
  <si>
    <t>1bfed515-c7b3-40ca-96b0-14145608b3fb</t>
  </si>
  <si>
    <t>Mengganyang Hacker dengan Snort</t>
  </si>
  <si>
    <t>Rahmat Rafiudin</t>
  </si>
  <si>
    <t>978-979-29-1345-3</t>
  </si>
  <si>
    <t>978-979-29-9104-8</t>
  </si>
  <si>
    <t>&lt;p&gt;Buku ini penting dimiliki oleh pengelola server jaringan dan Internet, terutama dalam melindungi server-server mereka dari berbagai ancaman yang menghancurkan. Melalui buku ini, Anda akan dipandu dengan gamblang bagaimana menginstal dan mengonfigurasi salah satu aplikasi sekuriti berdaya guna yang populer di mana digunakan saat ini, yakni Snort.&lt;br /&gt;
 &lt;br /&gt;
 Snort memiliki kemampuan yang handal untuk mendeteksi dan menangkal peluang-peluang ancaman terkini, seperti serangan buffer overflow, kode-kode berbahaya, serangan Denial of Services (DoS), pemindaian port-port, pemindaian kelemahan-kelemahan jaringan dan sistem, SMB probes, OS fingerprinting, serangan berbasis CGI, serangan aplikasi-aplikasi web, penyusupan, dan usaha-usaha pendobrakan sistem atau hacking.&amp;nbsp;&lt;/p&gt;
 &lt;p&gt;Jangan pertaruhkan keamanan sistem dan jaringan Anda, milikilah buku ini segera!&lt;/p&gt;</t>
  </si>
  <si>
    <t>bbfc2861-fd2c-445b-9b5a-94c15df2a234</t>
  </si>
  <si>
    <t>100 Inspiring Stories for Greater Success</t>
  </si>
  <si>
    <t>978-979-29-5798-3</t>
  </si>
  <si>
    <t>978-979-29-8677-8</t>
  </si>
  <si>
    <t>&lt;p&gt;Melalui buku ini, penulis mengupas berbagai kisah kehidupan dan aspek-aspeknya dalam terang firman Tuhan. Hasilnya menjadi kumpulan kisah-kisah inspiratif dan penuh kebijakan menuju kesuksesan. Bahkan bukan sekadar sukses, buku ini mengajak kita dengan bijak menjadi semakin sukses.&lt;/p&gt;</t>
  </si>
  <si>
    <t>5d9a334b-0522-42d3-adbb-51c3c47a5ff7</t>
  </si>
  <si>
    <t>Karenina - Before I Say I Do</t>
  </si>
  <si>
    <t>Jainar Berliana</t>
  </si>
  <si>
    <t>978-979-29-0334-8</t>
  </si>
  <si>
    <t>978-979-29-9649-4</t>
  </si>
  <si>
    <t>&lt;p&gt;Cantik, modern, kerja didua tempat sekaligus : penyiar radio dan Promotion Programme Coordinator, punya banyak teman untuk hangout, adalah impian banyak wanita. Dan itu dimiliki oleh Karenina. Kekurangannya : Nina belum punya pendamping hidup.&lt;br /&gt;
 &lt;br /&gt;
 Lalu bagaimana jika Nina yang sering terkena serangan Histrionic Personality Disorder dijodohkan dengan Abang yang begitu konservatif dan, maaf agak sedikit ketinggalan jaman? Apalagi Apalagi Abang adalah tentara. Sebuah profesi yang aneh dimata Nina.&lt;br /&gt;
 &lt;br /&gt;
 Akankah Nina bisa meraih cintanya? Sebuah perjalanan panjang dan begitu jauh, mulai dari pulau Jawa, pulau We sampai Papua menjadi bagian dari pencarian jati dirinya.&lt;/p&gt;</t>
  </si>
  <si>
    <t>7f408f20-35f0-4466-9601-5147b3a26447</t>
  </si>
  <si>
    <t>Menghadirkan Kerajaan Allah</t>
  </si>
  <si>
    <t>Pdt. DR.Fu Xie</t>
  </si>
  <si>
    <t>979-763-999-1</t>
  </si>
  <si>
    <t>978-979-29-9089-8</t>
  </si>
  <si>
    <t>&lt;p&gt;GEJALA yang timbul dalam kehidupan bergereja adalah banyak yang menganggap pelayanan hanya berada di sekitar mimbar atau lingkungan gereja. Bahkan kegiatan pelayanan seolah-olah tidak bersinggungan dengan kehidupan keseharian. Gejala seperti ini tidak hanya muncul di lingkungan jemaat, tetapi juga dijumpai di lingkungan orang yang dianggap pemimpin&lt;/p&gt;</t>
  </si>
  <si>
    <t>3c0c212c-434e-48e2-bd79-b680363460b0</t>
  </si>
  <si>
    <t>100 Kisah Cekak yang Membuat Bijak</t>
  </si>
  <si>
    <t>978-979-29-2972-0</t>
  </si>
  <si>
    <t>978-979-29-8678-5</t>
  </si>
  <si>
    <t>&lt;p&gt;Buku ini berisi 100 kisah pendek berupa percikan atau permenungan yang bersifat inspirasional dan motivasional. Setiap kisah ditulis dengan format atau struktur yang sama, yaitu Judul, Ayat Firman, Kisah, dan Doa pendek.&lt;/p&gt;</t>
  </si>
  <si>
    <t>2d111443-4cf6-46ec-aad4-711651fcb328</t>
  </si>
  <si>
    <t>Cantik Tanpa Kecantikan</t>
  </si>
  <si>
    <t>Pdt. Pengky Andu</t>
  </si>
  <si>
    <t>979-731-959-8</t>
  </si>
  <si>
    <t>978-979-29-8916-8</t>
  </si>
  <si>
    <t>&lt;p&gt;Komunikasi adalah kunci menuju keluarga bahagia. Tidak hanya suami-istri, anak-anak pun akan merasakan kebahagiaan dalam keluarga ,bila komunikasi antar anggota keluarga terjalin dengan baik, namun ternyata, komunikasi saja tidak cukup. Kita juga harus memerhatikan hal lain, meminjam istilah Pengky Andu, &amp;quot;jangan menggenggam bunga mawar di tangan Anda karena tangan Anda akan terluka oleh durinya&amp;quot;. Itu artinya suami-istri, ataupun orang tua-anak, tidak boleh saling mengekang karena hanya akan melukai perasaan satu sama lain. Berilah kebebasan yang bertanggung jawab kepada setiap anggota keluarga&lt;/p&gt;</t>
  </si>
  <si>
    <t>330fcdf1-9a6f-4d52-aaee-2125bfac2e7f</t>
  </si>
  <si>
    <t>Karakter Pembangun Hidup yang Diberkati</t>
  </si>
  <si>
    <t>Maya Hermanto</t>
  </si>
  <si>
    <t>978-979-29-5782-2</t>
  </si>
  <si>
    <t>978-979-29-9647-0</t>
  </si>
  <si>
    <t>22.2 MB</t>
  </si>
  <si>
    <t>&lt;p&gt;Karakter Pembangun Hidup Yang Diberkati&lt;br /&gt;
 &lt;br /&gt;
 Siapakah orang yang sabar dan dapat menguasai diri? Orang yang sabar dan menguasai diri adalah&amp;nbsp;&lt;br /&gt;
 &lt;br /&gt;
 seseorang yang berkarakter Kristus. Ia digambarkan sebagai seorang pahlawan yang merebut kota.&lt;br /&gt;
 Mengapa karakter itu penting? Karena karakter sangat menentukan keberhasilan seseorang. Karakter yang&amp;nbsp;&lt;br /&gt;
 &lt;br /&gt;
 baik dan karakter yang buruk pastinya membawa dampak yang berlawanan dalam kehidupan seseorang.&amp;nbsp;&lt;br /&gt;
 &lt;br /&gt;
 Karakter yang baik akan memaksimalkan potensi yang ada dalam diri seseorang, juga daya tahannya&amp;nbsp;&lt;br /&gt;
 &lt;br /&gt;
 menghadapi berbagai tantangan hidup. Karakter yang buruk sebaliknya, melumpuhkan.&lt;br /&gt;
 Buku ini mengajak kita melihat 15 karakter penting dalam kehidupan kita sebagai orang Kristen. Mari&amp;nbsp;&lt;br /&gt;
 &lt;br /&gt;
 kita lihat kembali kehidupan kita, dan bersiap menjadi pribadi yang berkemenangan karena kita memiliki&amp;nbsp;&lt;br /&gt;
 &lt;br /&gt;
 karakter Kristus dalam hidup kita&lt;/p&gt;</t>
  </si>
  <si>
    <t>463901bc-e7a3-4af8-9322-5d2df2eca2b7</t>
  </si>
  <si>
    <t>Mengolah Database dengan SQL pada Interbase Menggunakan Delphi 6.0</t>
  </si>
  <si>
    <t>Bambang Robi'in</t>
  </si>
  <si>
    <t>979-533-859-5</t>
  </si>
  <si>
    <t>978-979-29-9117-8</t>
  </si>
  <si>
    <t>&lt;p&gt;Buku ini menyampaikan secara praktis bagaimana membuat dan mengolah database InterBase Server 6 yang menggunakan bahasa SQL dan bagaimana membuat aplikasinya secara visual menggunakan Delphi sehingga aplikasi mudah digunakan oleh user.&lt;/p&gt;</t>
  </si>
  <si>
    <t>c4018c6c-a78a-45a8-9b37-da75fdffe57b</t>
  </si>
  <si>
    <t>Cara Mudah Mengajarkan Alkitab kepada Anak</t>
  </si>
  <si>
    <t>979-763-453-1</t>
  </si>
  <si>
    <t>978-979-29-8922-9</t>
  </si>
  <si>
    <t>&lt;p&gt;Bingung menyajikan acara sekolah minggu yang menarik dan tidak monoton? Sulit memancing minat dan keseriusan anak-anak untuk memahami pokok-pokok ajaran Kristiani? Anda-para pendidik , guru-guru Sekolah Minggu atau para orangtua-tak perlu berkecil hati.&lt;/p&gt;</t>
  </si>
  <si>
    <t>2952a793-29df-465b-b316-6bccfc0464b9</t>
  </si>
  <si>
    <t>Kekuatan Sebuah Pengharapan</t>
  </si>
  <si>
    <t>Salmon Hutasoit</t>
  </si>
  <si>
    <t>978-979-29-3608-7</t>
  </si>
  <si>
    <t>978-979-29-9652-4</t>
  </si>
  <si>
    <t>&lt;p&gt;Secara kelesuruhan buku ini berisi tentang ajakan untuk terus berharap kepada Tuhan. Melalui sembilan bab dalam buku ini, penulis mengajak para pembaca untuk merenungkan dan memahami bahwa harapan dalam Tuhan Yesus tidak pernah mengecewakan. Dengan bahasa yang praktis dan mudah dipahami, penulis menjabarkan pengalaman pribadinya dan pengalaman orang-orang yang ia layani serta kisah tokoh-tokoh Alkitab mengenai tantangan, masalah, dan pergumulan serta harapan mereka dalam Tuhan.&lt;/p&gt;</t>
  </si>
  <si>
    <t>8db9bab4-d5ee-4a0f-a597-f6b98e86d267</t>
  </si>
  <si>
    <t>100 Kisah Yang Menyentuh Nurani Anda</t>
  </si>
  <si>
    <t>979-731-871-0</t>
  </si>
  <si>
    <t>978-979-29-8680-8</t>
  </si>
  <si>
    <t>&lt;p&gt;Ada banyak cara untuk menyampaikan pesan-pesan atau nilai kehidupan. Sebuah ilustrasi atau kisah pendek adalah cara yang cukup efektif. Sebuah atau sekumpulan kisah apalagi yang menarik memang mempunyai cara untuk menjaga dan memperhatikan dirinya sendiri. Kisah itu menjadi organisme yang hidup dan berkembang sesuai dengan konteksnya. Saat kita sudah lupa dengan bagian tertentu khotbah atau pengajaran, kisah-kisah yang terselip di dalamnya mampu menghidupkan kembali khotbah itu di dalam hati kita.&lt;/p&gt;</t>
  </si>
  <si>
    <t>84e72545-2db1-4352-8df2-aeff604ad208</t>
  </si>
  <si>
    <t>Yuk, Menulis! Diary, Puisi, dan Cerita Fiksi</t>
  </si>
  <si>
    <t>978-979-29-2217-2</t>
  </si>
  <si>
    <t>978-979-29-9732-3</t>
  </si>
  <si>
    <t>&lt;p&gt;Apakah menulis itu susah dan menjemukan? Tidak. Menulis itu asyik dan menantang. Apalagi menulis diary, puisi dan cerita fiksi yang menjadi bagian dari keseharianmu. Memang, segala sesuatu pasti terasa sukar pada awalnya. Tapi begitu sudah menguasainya, kamu tidak akan percaya kalau hal ini benar-benar mudah. Buku ini ditujukan untuk membantumu dengan cara yang gampang dan sederhana. Ini adalah pijakan awal bagimu untuk berpetualang dalam keajaiban kata-kata. Tidak perlu ragu untuk memulai, juga tidak perlu pusing dengan berbagai istilah dan teori. Karena yang terpenting adalah kamu memahami dan mempraktikkannya. Menulis adalah sebuah keterampilan. Ini seperti keterampilan lain: menyanyi, menari, berenang, bersepeda dan lainnya. Semakin kita sering melakukannya, semakin bagus pula keterampilan kita. Karena itu, segeralah mulai! Jangan menunda-nunda lagi karena sekaranglah waktu yang tepat untuk memulainya. Yuk, menulis!&lt;/p&gt;</t>
  </si>
  <si>
    <t>5c8dc47c-6411-407e-9c03-1ae1ec82c446</t>
  </si>
  <si>
    <t>Kekudusan Seks</t>
  </si>
  <si>
    <t>Daniel Alexander</t>
  </si>
  <si>
    <t>978-979-763-264-4</t>
  </si>
  <si>
    <t>978-979-29-9654-8</t>
  </si>
  <si>
    <t>&lt;p&gt;Satu-satunya buku yang berbicara tentang seks secara lengkap dan teliti adalah alkitab.jika ada sebutan holy bible,tentu ada juga sebutan hoy seks.seks adalah inisiatif dari allah,dan karena allah itu kudus,seks pun kudus.namun,seks menjadi suatu dosa atau kutuk jika disalahgunakan.&lt;br /&gt;
 &lt;br /&gt;
 Tema utama kumpulan khotbah kekudusan seks ini adalah seks dan keluarga.bagi anda yang sedang berpacaran,sudah bertunanga,dan yang sedang mempersiapkan pernikahan,kumpulan khotbah ini dapat dijadikan bahan bacaan pembekalan.&lt;/p&gt;</t>
  </si>
  <si>
    <t>902be97e-20f4-46b3-9b4e-fefa9cb9999b</t>
  </si>
  <si>
    <t>100 Senjata Pelayanan Sekolah Minggu Asyik</t>
  </si>
  <si>
    <t>979-731-853-2</t>
  </si>
  <si>
    <t>978-979-29-8685-3</t>
  </si>
  <si>
    <t>&lt;p&gt;Secara sederhana tapi komunikatif, buku ini memberi Anda alternatif-alternatif solusi bagi permasalahan yang sering Anda jumpai dalam pelayanan SM.Jadilah guru SM yang siap tempur untuk memenangkan peperangan rohani anak-anak!&lt;/p&gt;</t>
  </si>
  <si>
    <t>109e2ad7-754f-4812-9d39-dc948591cef0</t>
  </si>
  <si>
    <t>Cepat dan Mudah Audio Editing dengan Sonar</t>
  </si>
  <si>
    <t>Pandan Pareanom Purwacandra</t>
  </si>
  <si>
    <t>979-763-095-1</t>
  </si>
  <si>
    <t>978-979-29-8931-1</t>
  </si>
  <si>
    <t>&lt;p&gt;Cepat dan mudah audio editing dengan sonar adalah sebuah buku tutorial yang mudah dipahami. Buku ini akan mengupas sistem digital recording menggunakan Sonar 3 Producer Edition. Buku ini akan membahas pengenalan audio, merekam data audio hingga tahap akhir mixing dan menjadikannya sebuah CD ataupun kaset.&amp;nbsp;&lt;/p&gt;</t>
  </si>
  <si>
    <t>d87ad36c-7cd4-469e-a4c4-279e99f54a52</t>
  </si>
  <si>
    <t>Keluarga Yang Disukai Tuhan</t>
  </si>
  <si>
    <t>979-763-255-5</t>
  </si>
  <si>
    <t>978-979-29-9656-2</t>
  </si>
  <si>
    <t>&lt;p&gt;Keturunan adalah permata dalam keluarga. Sealin menyemarakkan suasana, mereka menjadi kesaksian apakah keluarga itu dibangun di atas dasar kekudusan atau tidak.&amp;nbsp;&lt;br /&gt;
 &lt;br /&gt;
 Keluarga yang disukai Tuhan adalah kumpulan khotbah Daniel Alexander. bab demi bab,Anda akan mendapati prinsip- prinsip bagaimana agar keluarga Anda menjadi keluarga yang disukai Tuhan.&amp;nbsp;&lt;br /&gt;
 &lt;br /&gt;
 Hubungan suami-istri, orangtua-anak, seks, komunikasi, dan kesehatian menajdi menu utama buku ini. Karena itu, buku ini tepat bagi Anda yang sudah berkeluarga ataupun berencana membangun bahtera rumah tangga.&lt;/p&gt;</t>
  </si>
  <si>
    <t>8cc0b912-c5a4-4f5f-99aa-5aa19b588890</t>
  </si>
  <si>
    <t>Cepat Mahir Visual Basic 2010</t>
  </si>
  <si>
    <t>Erick Kurniawan</t>
  </si>
  <si>
    <t>978-979-29-2411-4</t>
  </si>
  <si>
    <t>978-979-29-8939-7</t>
  </si>
  <si>
    <t>&lt;p&gt;Buku ini berisi konsep dasar dan berbagai fitur terbaru yang terdapat di Visual Basic 2010 dan Visual Studio 2010. Buku ini juga menyertakan studi &amp;nbsp;kasus di akhir bab sehingga pembaca . diharapkan dapat mengirnplementasikan materi yang sudah dipelajari di bab-bab sebelumnya dalam sebuah aplikasi yang nyata.&lt;/p&gt;</t>
  </si>
  <si>
    <t>9e932e68-0b5f-494d-bab1-f7c11ee89faa</t>
  </si>
  <si>
    <t>100 Tebakan Jadul dan Gaul</t>
  </si>
  <si>
    <t>979-763-918-5</t>
  </si>
  <si>
    <t>978-979-29-8686-0</t>
  </si>
  <si>
    <t>Seni, Hiburan &amp; Pertunjukan</t>
  </si>
  <si>
    <t>&lt;p&gt;Suatu hari Anda berkenalan dengan seseorang. Bahan obrolan sudah menipis dan Anda serta teman baru Anda terancam &amp;quot;moment of bengong&amp;quot;. Anda ingin mengisinya, tapi tidak hapal anekdot atau cerita lucu. Kalaupun hapal, Anda merasa tidak pandai melucu. Jangan putus asa, ada satu jenis humor yang nemanya tebak-tebakan. Humor jenis ini disukai karena tidak terlalu panjang sehingga mudah diingat. Humor tebak-tebakan juga lebih komunikatif daripada anekdot atau cerita lucu. Tidak perlu pandai berekspresi lucu, Anda tinggal melontarkan pertanyaannya, proses lucu pun dimulai dengan sendirinya. Nah, tidak ada lagi &amp;quot;moment of bengong&amp;quot;. Buktikan sendiri!&lt;br /&gt;
 &lt;br /&gt;
 - Suatu hari tampak Pak Sastro melompati makam istrinya yang baru beberapa hari meninggal. Mengapa Pak Sastro melakukan ritual tersebut?&lt;br /&gt;
 &lt;br /&gt;
 semasa hidup, istrinya pernah berkata,&amp;quot;Langkahi dulu mayatku, kalau kamu mau kawin lagi.&amp;quot;&lt;/p&gt;</t>
  </si>
  <si>
    <t>58e995cc-09e4-4bdc-b090-3701fa90d802</t>
  </si>
  <si>
    <t>100 Teka-Teki yang Mencerdaskan Anda</t>
  </si>
  <si>
    <t>978-979-29-1698-0</t>
  </si>
  <si>
    <t>978-979-29-8689-1</t>
  </si>
  <si>
    <t>&lt;p&gt;Humor seringkali lebih menekankan aspek kelucuan. Nmun buku 100 Teka-teki yang Mencerdaskan Anda ini adalah teka-teki Humor yang menghibur sekaligus mencerdaskan. Sebuah aspek kelucuan yang sekaligus mengasah kemampuan berpikir logis dan kritis Anda.&lt;/p&gt;</t>
  </si>
  <si>
    <t>5c3f2057-f070-4fb4-b27d-28430bc778b8</t>
  </si>
  <si>
    <t>Menguasai Pembuatan Laporan dengan Crystal Report dalam 24 Jam</t>
  </si>
  <si>
    <t>Tim Penerbit Andi</t>
  </si>
  <si>
    <t>979-731-226-7</t>
  </si>
  <si>
    <t>978-979-29-9120-8</t>
  </si>
  <si>
    <t>&lt;p&gt;Crystal Report merupakan salah satu produk dari Seagate Software yang menangani perkembangan teknologi penyajian laporan. Crystal Report merupakaan salah satu produk yang selalu terupdate dan memiliki erbagai keunggulan.&lt;/p&gt;</t>
  </si>
  <si>
    <t>ed49d7b1-ec15-4a68-a210-e18528605056</t>
  </si>
  <si>
    <t>Ketawa Bukan Dosa</t>
  </si>
  <si>
    <t>979-763-407-8</t>
  </si>
  <si>
    <t>978-979-29-9661-6</t>
  </si>
  <si>
    <t>&lt;p&gt;Banyak orang yang tidak bisa menbedakan antara &amp;ldquo;lucu bermakna&amp;rdquo; dengan &amp;ldquo;asal buat ketawa&amp;rdquo;. Kelucuan bisa mengurangi stres dan menenangkan hati. Namun, kelucuan juga bisa meninabobokan, melecehkan orang atau mengumbar hawa nafsu. Sudah menjadi satu kebiasaan bahwa lelucon kerap di anggap lucu jika mengandung unsur&amp;nbsp;&lt;em&gt;saru tur wugu&lt;/em&gt;&amp;nbsp;alias tidak senonoh dan tidak pantas. Parahnya lagi, beratnya tekanan dan beban hidup membuat sebagian besar orang di negeri ini tidak pernah lagi bisa tertawa lepas. Masalah yang datang bertubi-tubi telah mencuri selerah humor dalam diri banyak orang.&lt;br /&gt;
 &lt;br /&gt;
 Sudah terlalu lama rasanya. Kita jarang mendengar guyonan yang membuat kita tertawa lepas sekaligus berpikir keras. Nah, buku ini mencoba memberikan nuansa parodi yang baru. Lewat kenaifan dan keluguan tokoh Si Pandir, kita akan dibuat tertawa terpingkal-pingkal sekaligus termenung dalam diam karena tanpa di sadari, hal yang terjadi dalam hidup Si Pandir juga di alami oleh jutaan orang, tak terkecuali Anda.&lt;br /&gt;
 &lt;br /&gt;
 Seperti kata Si Pandir, &amp;ldquo;Justru dengan memahami h dahulu yang tak terpahamkan, kita akan memahami terhadap pemahaman terhadap paham-paham yang tentu yang banyak tak terpahamkan membutuhkan pemahaman yang lebih dapat di pahami oleh orang- orang yang tak paham akan paham-paham tersebut dan itu jika Anda memahami cara paham seperti pemahaman itu.&amp;rdquo;Anda malah tidak paham ? Wah, selamat ! Anda orang pertama yang layak mengupas, memeras, dan memetik hikmah dalam buku ini.&lt;/p&gt;</t>
  </si>
  <si>
    <t>8718e02c-a3b7-4402-b6ec-6140335c3c8b</t>
  </si>
  <si>
    <t>Menguasai T-SQL Query dan Programming SQL Server 2008</t>
  </si>
  <si>
    <t>SmithDev Community</t>
  </si>
  <si>
    <t>978-979-29-0775-9</t>
  </si>
  <si>
    <t>978-979-29-9124-6</t>
  </si>
  <si>
    <t>&lt;p&gt;SQL Server 2008 merupakan RDBMS (Relational Database Management System) yang powerful untuk mengolah data. Pada versi baru SQL Server 2008, T-SQL sudah memiliki banyak peningkatan.&lt;/p&gt;
 &lt;p&gt;Buku ini menjelaskan secara detail tentang penggunaan T-SQL, mulai dari perintah select, join, sampai dengan penggunaan function dan stored procedure. Setelah mempelajari buku ini, Anda diharapkan agar dapat memahami T-SQL Query dan Programming SQL Server lebih dalam, serta dapat mengimplementasikannya pada aplikasi database sesuai dengan kebutuhannya.&lt;/p&gt;</t>
  </si>
  <si>
    <t>98acd954-8f58-4495-ad28-a34aa2c69d6e</t>
  </si>
  <si>
    <t>100 Tip dan Trik Microsoft Excel 2013</t>
  </si>
  <si>
    <t>978-979-29-4508-9</t>
  </si>
  <si>
    <t>978-979-29-8690-7</t>
  </si>
  <si>
    <t>&lt;p&gt;Excel adalah program yang sangat populer. Jutaan orang di seluruh dunia menggunakannya. Sebagian besar para pengguna belum menemukan beberapa hal yang menakjubkan dari program ini. Setelah Anda menemukan informasi yang berguna dalam buku ini, Anda dapat menerapkannya dalam pekerjaan Anda.&lt;br /&gt;
 Pokok bahasan yang disajikan dalam buku 100 Tip &amp;amp; Trik Microsoft Excel 2013 ini meliputi:&lt;br /&gt;
 &amp;bull; Tip &amp;amp; trik bekerja dengan workbooks dan file. Fasilitas ini sangat fleksibel digunakan untuk mengelola tampilan Excel, baik menambah, menyembunyikan, memodifikasi elemen-elemen Microsoft Excel.&lt;br /&gt;
 &amp;bull; Tip &amp;amp; trik memformat tabel, format number, format indentasi, format pointer, membuat bullet list, hingga memanfaatkan tombol perintah Conditional Formatting untuk membuat tabel Anda lebih mudah dibaca dan dipahami.&lt;br /&gt;
 &amp;bull; Tip &amp;amp; trik bekerja dengan Formula yang membahas mengenai bagaimana cara mengubah ukuran formula bar, memonitor sel Formula, beberapa trik mengenai AutoSum serta menghitung umur orang.&lt;br /&gt;
 &amp;bull; Tip &amp;amp; trik bekerja dengan data yang membahas mengenai bagaimana cara menyeleksi sel atau range secara cepat, memanfaatkan fitur AutoFill, memproteksi data, membuat daftar drop-down list dalam sel, serta bagaimana metode memperoleh data dari halaman Web.&lt;br /&gt;
 &amp;bull; Tip &amp;amp; trik bekerja dengan grafik dan grafis yang membahas mengenai memahami Recommended Chart, membuat grafik kombinasi, mengatasi data hilang pada grafik hingga bagaimana trik mempercantik gambar.&lt;br /&gt;
 &amp;bull; Tip &amp;amp; trik mengenai tabel dan tabel pivot yang membahas bagaimana trik mengelola tabel hingga trik mengelola tabel pivot.&lt;br /&gt;
 Buku ini juga disertai dengan petunjuk yang akan membantu Anda untuk lebih mudah mempelajari dan memahami tip &amp;amp; trik mengelola Microsoft Excel.&lt;/p&gt;</t>
  </si>
  <si>
    <t>b6531761-5cc4-4142-98db-13f663024263</t>
  </si>
  <si>
    <t>Menguasai XHTML, CSS, PHP, dan MySQL Melalui Dreamweaver</t>
  </si>
  <si>
    <t>978-979-29-0982-1</t>
  </si>
  <si>
    <t>978-979-29-9127-7</t>
  </si>
  <si>
    <t>25.2 MB</t>
  </si>
  <si>
    <t>&lt;p&gt;&amp;quot;Seri Panduan Menguasai XHTML, CSS, PHP &amp;amp; MySQL Melalui Dreamweaver&amp;quot; adalah buku yang dibuat dengan tujuan membantu pembaca untuk mengenal bahasa pemrograman web. Dalam buku ini, pembaca dibantu untuk mengetahui bagaimana halaman web terbentuk. Dengan mempelajari buku ini, pembaca diharapkan dapat&amp;nbsp; membuat halaman web sendiri.&lt;/p&gt;
 &lt;p&gt;Bahasan dalam buku ini mencakup pembuatan halaman web dengan pemrograman XHTML, CSS, PHP &amp;amp; MySQL, yang dapat Anda buat dengan mudah, melalui Dreamweaver CS4. Meskipun bahasan dalam buku ini mengunakan Dreamweaver CS4, bagi pembaca yang menggunakan Dreamweaver versi sebelumnya atau versi terbaru masih bisa menggunakan buku ini . Cakupan materi dalam buku ini meliputi:&lt;/p&gt;
 &lt;ul&gt;
 &lt;li&gt;Instalasi Webserver XAMPP.&lt;/li&gt;
 &lt;li&gt;Menggunakan Dreamweaver dalam membangun halaman web.&lt;/li&gt;
 &lt;li&gt;Mengenal XHTML dan pengunaannya dalam halaman web.&lt;/li&gt;
 &lt;li&gt;Mengenal dan membuat Style CSS, serta penerapannya dalam halaman web.&lt;/li&gt;
 &lt;li&gt;Mengenal dan menggunakan PHP untuk pemrograman web.&lt;/li&gt;
 &lt;li&gt;Menggunakan bahasa pemrograman PHP untuk mengelola data pengunjung, tanpa mengetikkan sendiri kode program PHP-nya.&lt;/li&gt;
 &lt;li&gt;Menggunakan phpMyAdmin untuk membuat dan mengelola database.&lt;/li&gt;
 &lt;li&gt;Koneksi ke database menggunakan fasilitas dari Dreamweaver.&lt;/li&gt;
 &lt;li&gt;Membuat Galeri Foto melalui Dreamweaver.&lt;/li&gt;
 &lt;/ul&gt;</t>
  </si>
  <si>
    <t>12c57b0a-1e82-458d-975a-b89b3a74be03</t>
  </si>
  <si>
    <t>Ketawa Kontan Cara Akuntan</t>
  </si>
  <si>
    <t>Dr. Jan Hoesada, CPA</t>
  </si>
  <si>
    <t>978-979-29-2722-1</t>
  </si>
  <si>
    <t>978-979-29-9663-0</t>
  </si>
  <si>
    <t>&lt;p&gt;Dr.Jan Hoesada, Ak,M.M.,C.P.A, adalah staf pengajar di Program MM IBII, Program Magister Akuntansi FEUI Salemba, Program Pascasarjana FEUI Depok, Program MM Universitas Bina Nusantara, dan di berbagai universitas lainnya. Pengalaman audit diperoleh dari berbagai kantor akuntan besar, seperti KAP Hanadi Rahardja (yang kemudian menjadi KAP KPMG), Partner dari Kantor Akuntan dan Konsulatan Touche ROss Dermawan, hingga menjadi Managing Partner. Selain itu, pada tahun 1985-2000, beliau mendirikan kantor Akuntan Publik Drs. Jan Huoesada.&lt;/p&gt;
 &lt;p&gt;Meskipun banyak menulis buku akuntansi yang serius beliau juga sorang penulis buku humor.&amp;nbsp;Buku Ketawa Kontan Cara Akuntan&amp;nbsp;ini adalah buku humor kedua yang ditulisnya.&lt;/p&gt;
 &lt;p&gt;Pada tahun 2000 hingga kini, membentuk partenership pada Kantor Akuntan Publik Jan, Ladinman, dan Rekan. Selain aktif menjadi anggota Dewan Standar Akuntansi, dan Keuangan Ikatan Akuntan Indonesia dan Komite Standar Akuntansi Pemerintah RI serta sebagai pembicara dalam berbagai seminar manajemen, akuntansi, dan keuangan, beliau juga merupakan anggota Sidang Pakar Kebahasaan Indonesia (Pusat Bahasa Depdiknas) untuk pengembangan Bidang istilah Keuangan, Akuntansi,Perbankan, Pasar Modal, Asuransi, dan perpajakan, serta merupakan Anggota redaksi majalah Media Akuntansi. Beliau menerima Anugerah Satyalancana Dwidya Sistha Departemen Pertahanan Keamanan RI pada Oktober 1988.&lt;/p&gt;</t>
  </si>
  <si>
    <t>129d6461-e0a3-48e1-a53a-1ce282edad85</t>
  </si>
  <si>
    <t>1001 Teh - Dari Asal-usul , Tradisi, Khasiat, Hingga Racikan Teh</t>
  </si>
  <si>
    <t>BestBook</t>
  </si>
  <si>
    <t>978-979-29-1418-4</t>
  </si>
  <si>
    <t>978-979-29-8694-5</t>
  </si>
  <si>
    <t>&lt;p&gt;&amp;lsquo;If you cold, tea will warm you. If you are hot, tea will cool you. If you depressed, tea will cheer you up. If you are excited, tea will calm you.&amp;rsquo;&lt;br /&gt;
 &lt;br /&gt;
 Teh akan membuat Anda terpesona dengan segala kebaikannya. Dalam secangkir teh ternyata ada cerita unik tentang penemuan daun teh, proses pembuatan, dan tak lupa &amp;lsquo;keajaiban-keajaiban&amp;rsquo; dalam setiap tegukannya.&lt;/p&gt;</t>
  </si>
  <si>
    <t>5fecd8f2-c336-4045-b755-1d3db00a3572</t>
  </si>
  <si>
    <t>Cerdas Mengelola Uang agar Terbebas dari Utang</t>
  </si>
  <si>
    <t>A.R. Habsari</t>
  </si>
  <si>
    <t>979-763-961-4</t>
  </si>
  <si>
    <t>978-979-29-8945-8</t>
  </si>
  <si>
    <t>&lt;p&gt;Tidak bisa dipungkiri, masalah keuangan menjadi masalah siapa saja. Tidak peduli kaya atau miskin. Harga kebutuhan yang semakin melambung tak urung membuat banyak&amp;nbsp;orang menjadi limbung. Apalagi, kenaikan itu tidak diikuti oleh naiknya pendapatan. Pengeluaran pun otomatis menjadi lebih besar daripada pendapatan. Jalan keluar yang mudah adalah berutang. Namun, yang kemudian terjadi adalah &amp;quot;gali lubang tutup lubang&amp;quot;. Berutang sana sini untuk melunasi utang. Akibatnya, banyak orang justru terjerat utang. Berutang malah menimbulkan persoalan baru. Bagaimana solusinya?&amp;nbsp;&lt;/p&gt;
 &lt;p&gt;Harta benda yang kita miliki semata-mata adalah pemberian Tuhan. Diperlukan pengelolaan yang benar agar harta yang dipercayakan-Nya dapat kita gunakan sebaik-baiknya. Kita dapat terhindar dari masalah keuangan apabila mengerti cara mengatur uang. Pengelolaan keuangan memerlukan perencanaan agar tidak terjadi &amp;quot;besar pasak daripada tiang&amp;quot;. Cerdas Menge/a/a Vang agar Terbebas dari Utang membantu Anda merencanakan dan mengelola keuangan dengan tepat.&amp;nbsp;&lt;/p&gt;
 &lt;p&gt;Melalui buku ini, Anda juga diajak untuk memahami prinsip&amp;shy;prinsip Alkitab mengenai keuangan. Buku ini sangat cocok bagi keluarga yang ingin mengelola keuangan dengan lebih baik.&amp;nbsp;&lt;/p&gt;</t>
  </si>
  <si>
    <t>f8a5aa4c-d95b-46c4-ae31-72e692d02040</t>
  </si>
  <si>
    <t>Mengubah Komputer Menjadi Play Station</t>
  </si>
  <si>
    <t>Hajiyanto</t>
  </si>
  <si>
    <t>979-731-472-3</t>
  </si>
  <si>
    <t>978-979-29-9129-1</t>
  </si>
  <si>
    <t>&lt;p&gt;Bagaimana Anda bisa mengubah PC menjadi PS? Tentunya tidak dengan menggani hardwarenya melainkan dengan memasang software yang tepat sesuai kemampuan PC. Software tersebut adalah ePSXe&lt;/p&gt;</t>
  </si>
  <si>
    <t>0363549a-7c95-49dc-8979-0494880faa29</t>
  </si>
  <si>
    <t>101 Pertanyaan Seputar Kematian</t>
  </si>
  <si>
    <t>978-979-29-1024-7</t>
  </si>
  <si>
    <t>978-979-29-8696-9</t>
  </si>
  <si>
    <t>&lt;p&gt;Soal kematian akan tetap menjadi misteri bagi manusia. Banyak hal tersembunyi yang tidak kita ketahui berkaitan dengan kematian. Tetapi justru hal itu merangsang munculnya rasa ingin tahu dalam diri setiap orang, apa sebenarnya yang terjadi dengan orang yang telah meninggal.&lt;/p&gt;</t>
  </si>
  <si>
    <t>c1a9f0a6-26ba-44f1-ba0d-30cb29e76cfc</t>
  </si>
  <si>
    <t>Mengungkap Misteri Persepuluhan</t>
  </si>
  <si>
    <t>979-291-086-5</t>
  </si>
  <si>
    <t>978-979-29-9132-1</t>
  </si>
  <si>
    <t>&lt;p&gt;Alkitab mencatat 500 ayat tentang doa, kurang dari 500 ayat tentang iman, tetapi lebih dari 2.350 ayat uang dan harta milik lainnya. Jadi, Allah sangat peduli pada masalah pengelolaan uang, disamping masalah doa dan iman, yang dipercayakan kepada umat-Nya.&lt;br /&gt;
 &lt;br /&gt;
 Persepuluhan menjadi salah satu sumber keuangan gereja. Sejatinya, itulah sumber keuangan yang berkelanjutan sebagai income tetap gereja. Dari sudut pandang alkitabiah, persepuluhan adalah persembahan yang dipraktikkan dalam perjanjian lama. Dalam perjanjian baru, Yesus hanya dua kali menyebutnya, Dia dan para rasul tidak memberikan perintah secara langsung kepada umat kristen Perjanjian Baru supaya mempersembahkan persepuluhan.&lt;br /&gt;
 &lt;br /&gt;
 Buku ini mengajak anda untuk mengkaji dan melihat kembali persepuluhan dalam cakupan pemberiaan dan kehidupan krieten.&lt;/p&gt;</t>
  </si>
  <si>
    <t>1ed599e0-d2e7-4f3c-b3d4-d3f4b9bbc80b</t>
  </si>
  <si>
    <t>Cewek Matre: Kumpulan Cerita Sarat Makna</t>
  </si>
  <si>
    <t>978-979-29-0138-2</t>
  </si>
  <si>
    <t>978-979-29-8947-2</t>
  </si>
  <si>
    <t>&lt;p&gt;&amp;quot;Naksir Kiki? Kalau bisa jangan deh!&amp;quot;&amp;nbsp;&lt;br /&gt;
 &amp;quot;Io kan tahu reputasinya. Dia akan morotin lo sampai habis.&amp;#39;&amp;middot;&amp;nbsp;&lt;br /&gt;
 Cinra memang buta atau tepatnya tolol. Sekarang, Roni baru merasakan sakitnya. Ia pikir dengan cintanya yang tulus murni, Kiki akan berubah dan menyadari cinta lebih berharga ketimbang harta.&amp;nbsp;&lt;/p&gt;
 &lt;p&gt;Mata Kiki terbelalak melihat Ferrari yang berjalan lambat di depannya. Bagai mimpi melihat&amp;nbsp; mobil semewah itu berada di jalanan kota Medan. Perlahan mobil itu rnundur dan menepi. Segera Kiki memasang tampang manisnya.&amp;nbsp;&lt;/p&gt;</t>
  </si>
  <si>
    <t>00741318-7ab6-4cc8-adef-e4d515a543af</t>
  </si>
  <si>
    <t>Mengungkap Segi Pujian dan Penyembahan</t>
  </si>
  <si>
    <t>Bob Sorge</t>
  </si>
  <si>
    <t>978-979-29-5703-7</t>
  </si>
  <si>
    <t>978-979-29-9135-2</t>
  </si>
  <si>
    <t>&lt;p&gt;Disadari atau tidak, kebanyakan gereja sekarang menjadi &amp;ldquo;korban&amp;rdquo; orang-orang yang memberikan tekanan terlalu kuat pada fungsi praktis musik di dalam gereja. Tetapi, mereka tidak mau belajar peka terhadap pimpinan Roh Kudus dengan cara memberikan waktu khusus untuk bersekutu dengan Tuhan. Dipihak lain, banyak pemimpin gereja bergumul dengan sungguh-sungguh supaya mereka memiliki hati dan visi yang benar dalam pujian dan penyembahan. Namun mereka ternyata terhambat oleh ketidakmampuan untuk memimpin umat Tuhan masuk ke dalam pujian dan penyembahan melalui media musik.&lt;/p&gt;
 &lt;p&gt;Gereja sekarang sebenarnya sangat membutuhkan orang-orang yang cakap secara musikal, tetapi juga yang hatinya &amp;ldquo;dibakar&amp;rdquo; dengan urapan ilahi. Nah, buku ini memberikan jawaban yang tepat bagi kebutuhan gereja karena tulisan di dalam buku ini memadukan antara aspek terpenting dalam ibadah dan aspek praktis dalam pujian dan penyembahan. Buku ini menyajikan banyak segi tentang pujian; studi yang cermat mengenai penyembahan; apakah arti menjadi seorang penyembah; dan juga saran-saran praktis tentang cara-cata memimpin jemaat secara efektif ke dalam pujian dan penyembahan.&lt;/p&gt;</t>
  </si>
  <si>
    <t>4d057d8b-a41c-49e4-aa90-3cb8960eeffb</t>
  </si>
  <si>
    <t>Yuk Utak-atik dengan Clay Tepung Makanan</t>
  </si>
  <si>
    <t>Joyce</t>
  </si>
  <si>
    <t>978-979-29-0901-2</t>
  </si>
  <si>
    <t>978-979-29-9731-6</t>
  </si>
  <si>
    <t>&lt;p&gt;&amp;ldquo;YUK UTAK-ATIK DENGAN CLAY TEPUNG MAKANAN&amp;rdquo;&lt;br /&gt;
 &lt;br /&gt;
 &amp;nbsp;&amp;nbsp;&amp;nbsp; Bahan Clay memang menarik, karena bisa dibentuk menjadi bermacam-macam benda hiasan dan fungsional. Sayangnya, bahan clay cukup mahal karena masih diimpor. Melalui buku ini, penulis memberikan solusi untuk membuat bahan clay yang murah, mudah didapat, yaitu dari tepung makanan. Membuat adonannya pun sangat sederhana.&amp;nbsp;&lt;br /&gt;
 &amp;nbsp;&amp;nbsp;&amp;nbsp; Dengan bahan pengganti ini, Anda bisa berkreasi membuat aneka bentuk clay. Keindahannya pun tak kalah dengan bahan clay impor. Tertarik mencoba? Joyce &amp;ndash; penulis buku ini &amp;ndash; memberikan inspirasi bentuk-bentuk apa saja yang bisa Anda buat dari bahan clay ini. Mulai dari hiasan boneka, gantungan kunci, magnet kulkas, kalung, hingga kartu ucapan. Hasilnya? Sangat unik dan berkesan.&lt;/p&gt;</t>
  </si>
  <si>
    <t>80a31140-1611-49e8-9382-eb3f07ea7ea4</t>
  </si>
  <si>
    <t>Keterampilan Belajar di Perguruan Tinggi: Belajar Bagaimana Belajar</t>
  </si>
  <si>
    <t>Lily Budiardjo</t>
  </si>
  <si>
    <t>978-979-29-0466-6</t>
  </si>
  <si>
    <t>978-979-29-9665-4</t>
  </si>
  <si>
    <t>&lt;p&gt;Buku Pegangan &amp;quot;Ketrampilan Belajar di Perguruan Tinggi&amp;quot;&lt;/p&gt;
 &lt;p&gt;Anda kelas 3 SMU dan akan melanjutkan ke Perguruan Tinggi? Anda di Perguruan Tinggi dan menemukan sistem belajar SKS menghambat belajar anda?&lt;/p&gt;
 &lt;p&gt;Dengan bahasa yang sederhana dan teori yang mudah dipraktikan, buku ini dimaksud untuk memeberi Anda Keterampilan Belajar. Banyak orang berpikir bahwa belajar adalah suatu kwajiban. Ia akan menjadi letih dan putus asa karenanya, Orang hanya dibangun melalui ketrampilan.&lt;/p&gt;</t>
  </si>
  <si>
    <t>90c21d56-db3f-489a-9963-f110e2d5f12d</t>
  </si>
  <si>
    <t>Challenge to Change</t>
  </si>
  <si>
    <t>Pengky Andu</t>
  </si>
  <si>
    <t>979-763-927-4</t>
  </si>
  <si>
    <t>978-979-29-8949-6</t>
  </si>
  <si>
    <t>&lt;p&gt;Perubahan selalu terjadi setiap saat. Jika kita tidak bersahabat dengan perubahan, kita akan ketinggalan zaman. Dan jika kita ingin mengubah dunia sekitar kita, kita harus mengubah diri kita terlebih dahulu. Hidup harus menghasilkan perubahan untuk membuat perbedaan.&lt;/p&gt;
 &lt;p&gt;Dalam buku ini, Pdt. Pengky Andu mengajarkan beberapa hal:&lt;br /&gt;
 &amp;bull; Kesempatan untuk Mengubah Hid up&lt;br /&gt;
 &amp;bull; Menjadi Pria dan Wan ita yang Tepat&lt;br /&gt;
 &amp;bull; Wan ita Penyelamat Bangsa-Ester&lt;br /&gt;
 &amp;bull; Tiada Penderitaan Tanpa Makna&lt;br /&gt;
 &amp;bull; Mengerti Kehendak Tuhan&lt;br /&gt;
 &amp;bull; Mengubah Cara Berpikir&lt;br /&gt;
 &amp;bull; Hidup Idea&lt;/p&gt;</t>
  </si>
  <si>
    <t>0e113f7a-1647-41f2-a1a3-7726a42bdfc4</t>
  </si>
  <si>
    <t>Meningkatkan Kemampuan Jaringan Komputer dengan PC Cloning System</t>
  </si>
  <si>
    <t>Joko I. Mumpuni &amp; Adisuryo Wardono</t>
  </si>
  <si>
    <t>979-763-387-X</t>
  </si>
  <si>
    <t>978-979-29-9137-6</t>
  </si>
  <si>
    <t>29.3 MB</t>
  </si>
  <si>
    <t>&lt;p&gt;Pernahkah anda membayangkan jika dalam sebuah sistem jaringan komputer. mengoperasikan komputer dengan prosesor x86 KB akan mampu bekerja setara dengan komputer berprosesor iP4. Bahkan pernah terlintasbdalam benak anda bahwa komputer dengan prosesor x86 mampu menjalankan aplikasi yang rakus kecepatan, seperti office versi terbaru, Corel versi terbaru, AutoCAD versi terbaru dan lain-lain. Setelah membaca buku ini, apa yang anda bayangkan akan menjadi kenyataan. Dengan langkah demi langkah yang begitu mudah diikuti, buku ini akan membimbing anda untuk membangun jaringan dengan system PC Cloning. Pokok bahasan buku ini: *Sistem Komunikasi data dan jaringan. *Windows NT 4.0 Terminal Server *LinuxFedora core 1 *Protokol TCP / IP *Perangkat jaringan dan instalasinya *PC Cloning System *Cintrix Metaframe 1.8 *Cintrix ICA Client *setting server dan Client pada Linux Fedora.&lt;/p&gt;</t>
  </si>
  <si>
    <t>93b3c2cd-ea46-4f9f-a9b1-aa573b4daa32</t>
  </si>
  <si>
    <t>101 Tips dan Trik Bahasa C di GNU/Linux untuk Pemula</t>
  </si>
  <si>
    <t>Ema Utami, S.Si, M.Kom dan Sukrisno</t>
  </si>
  <si>
    <t>979-763-010-2</t>
  </si>
  <si>
    <t>978-979-29-8702-7</t>
  </si>
  <si>
    <t>&lt;p&gt;Bangunan yang kokoh pasti mempunyai pondasi yang kuat. Sama halnya dalam pemrograman, dasar-dasar pemrograman merupakan pondasi yang harus dikuasai oleh seorang calon programmer. Jika dasar-dasar tersebut telah dikuasai maka ia akan dapat mengembangkannya sesuai minat dan bakatnya. Buku ini membahas dasar-dasar pemrograman C di GNU/Linux. Jika Anda menguasai bahasa C di GNU/Linux, Anda juga tidak akan kesulitan untuk belajar bahasa C di Windows.&amp;nbsp;&lt;/p&gt;</t>
  </si>
  <si>
    <t>8c20b0c0-64e2-448f-883e-ab852f560154</t>
  </si>
  <si>
    <t>Menjadi Master Konfigurasi Backbone - Koneksi Internet untuk Warnet, Website, dan ISP</t>
  </si>
  <si>
    <t>M. Linto Herlambang</t>
  </si>
  <si>
    <t>978-979-29-0935-7</t>
  </si>
  <si>
    <t>978-979-29-9144-4</t>
  </si>
  <si>
    <t>&lt;p&gt;Sebuah warnet, Website dan ISP yang sukses bisa dipastikan menggunakan dukungan backbone koneksi Internet yang bagus dan andal. Bagaimana jika Anda mencoba mengintip backbone koneksi Internet mereka, untuk kemudian Anda tiru? Dengan membaca buku ini, Anda dapat mengintip dan memetakan backbone koneksi Internet dari sebuah warnet, Website dan ISP di Internet, kemudian hasil pengintipan dan pemetaan tersebut dapat Anda tiru&amp;nbsp; untuk diterapkan di tempat Anda bekerja, atau sekedar menambah pengetahuan untuk belajar jaringan komputer. Manfaat lain dari membaca buku ini adalah Anda dapat mengetahui pemilik IP address sebuah domain Website, mengetahui peta letak secara fisik sebuah warnet, Website, dan ISP dengan tampilan 3 dimensi, mengetahui network prefix serta IP address yang digunakan ISP. Bagi seorang hacker, mengetahui backbone koneksi adalah sebuah langkah awal dari proses hacking, sebelum melakukan &amp;ldquo;penyerangan&amp;rdquo; dan percobaan hacking.&lt;br /&gt;
 Pokok bahasan pada buku ini:&lt;br /&gt;
 &amp;bull;&amp;nbsp;&amp;nbsp;&amp;nbsp; Pengenalan warnet, Website dan ISP.&lt;br /&gt;
 &amp;bull;&amp;nbsp;&amp;nbsp;&amp;nbsp; Penjelasan konfigurasi DNS server dan cara kerjanya.&lt;br /&gt;
 &amp;bull;&amp;nbsp;&amp;nbsp;&amp;nbsp; Distribusi IP address di Internet dan Indonesia.&lt;br /&gt;
 &amp;bull;&amp;nbsp;&amp;nbsp;&amp;nbsp; Penjelasan profile tool untuk melakukan pengintipan dan pemetaan backbone koneksi Internet.&lt;br /&gt;
 &amp;bull;&amp;nbsp;&amp;nbsp;&amp;nbsp; Contoh kasus memetakan backbone koneksi Internet.&lt;br /&gt;
 &amp;bull;&amp;nbsp;&amp;nbsp;&amp;nbsp; Praktik mengintip dan memetakan backbone koneksi Internet sebuah Website, warnet dan ISP.&lt;/p&gt;</t>
  </si>
  <si>
    <t>468ebe9a-5feb-45f2-b170-e533e433bf4d</t>
  </si>
  <si>
    <t>12 Jam Belajar Archicad 9</t>
  </si>
  <si>
    <t>979-763-306-3</t>
  </si>
  <si>
    <t>978-979-29-8708-9</t>
  </si>
  <si>
    <t>26.1 MB</t>
  </si>
  <si>
    <t>&lt;p&gt;Buku ini membahas perangkat-perangkat yang ada ada ArchiCAD 9 dan teknik serta metode penggambaran-pengeditannya. Untuk mempermudah Anda dalam mempelajari dan mengembangkan kemampuan dalam membuat desain menggunakan perangkat digital ini, maka pembahasan disajikan singkat namun aplikatif dan profesional.&lt;/p&gt;</t>
  </si>
  <si>
    <t>3c5c0c80-8bad-44d8-a832-8efc5d15147e</t>
  </si>
  <si>
    <t>Menjadi Pemimpin Berkarakter Ilahi</t>
  </si>
  <si>
    <t>979-731-970-9</t>
  </si>
  <si>
    <t>978-979-29-9148-2</t>
  </si>
  <si>
    <t>&lt;p&gt;Ada banyak motivasi tak terpuji di balik kesediaan seseorang menjadi pemimpin. Ada yang ingin menikmati berbagai fasilitas atas jabatan tersebut, ada pula yang sekadar ingin menikmati status sosial. Tapi, yang lebih memprihatinkan lagi, umat Tuhan tampaknya sudah mulai &amp;quot;terkontaminasi&amp;quot; dengan motivasi tersebut. Mereka beramai-ramai berebut posisi sebagai pemimpin jemaat hanya demi &amp;quot;fasilitas dan status&amp;quot; yang pasti akan berpengaruh terhadap kehidupan &amp;quot;perekonomian&amp;quot; mereka. Karena itu, tak heran bila kehidupan mereka tidak membawa pengaruh bagi masyarakat di sekitar mereka.&lt;/p&gt;
 &lt;p&gt;Berangkat dari keprihatinan tersebut, Daniel Alexander membukakan sebuah kebenaran tentang pemirnpin Kristen yang mengemban misi Tuhan. Bahwa S8orang pemimpin Kristen harus merniliki karakter ilahi. Ia harus bersedia menjadi saluran berkat bukan penampung berkat bagi orang di sekitamya.&lt;/p&gt;
 &lt;p&gt;Melalui buku ini, mata hati kita kembali dicelikkan bahwa hanya satu hal yang Tuhan inginkan atas hidup pemimpin gereja-Nya, yaitu 100% kehidupannya hams berdampak bagi masyarakat di sekitamya.&lt;br /&gt;
 &amp;nbsp;&lt;/p&gt;</t>
  </si>
  <si>
    <t>c4c9100b-bdf6-4b3b-8674-46673442d11c</t>
  </si>
  <si>
    <t>Chinese Inspirative Stories</t>
  </si>
  <si>
    <t>978-979-29-2933-1</t>
  </si>
  <si>
    <t>978-979-29-8952-6</t>
  </si>
  <si>
    <t>&lt;p&gt;Chinese Inspirative Stories merupakan kumpulan kisah yang nyata maupun legenda yang berasal dari China. Anda akan tersentuh bahkan menangis, tersenyum dan terharu membaca kisah-kisah tentang cinta, pelajaran hidup, dan perjuangan hidup yang ada. Buku ini sangat tepat bagi Anda yang menyukai bacaan ringan, tetapi bermanfaat. Selain itu, aplikasi nilai moral dan firman Tuhan yang disampaikan Penulis semakin memperkaya buku ini.&amp;nbsp;&lt;/p&gt;</t>
  </si>
  <si>
    <t>d49c1e91-4110-49dc-91f1-9819410bad0e</t>
  </si>
  <si>
    <t>12 Writing Clues for Better Writing Competence</t>
  </si>
  <si>
    <t>Pardiyono, M.p.d</t>
  </si>
  <si>
    <t>979-763-129-x</t>
  </si>
  <si>
    <t>978-979-29-8710-2</t>
  </si>
  <si>
    <t>&lt;p&gt;Permasalahan utama dalam aktivitas writing yang selama ini masih dihadapi oleh sebagian pelajar dan mahasiswa di Indonesia adalah masih lemahnya pengetahuan mereka tentang notion and metalinguistic function of text, context, and genre serta masih lemahnya penguasaan stucture dan texture, dua komponen utama written text yang tidak bisa dipisahkan. Structure mengacu pada ketepatan penyusunan dan penggunaan semua kalimat sesuai dengan kaidah tata bahasa Inggris atau grammar, sedangkan texture mengacu pada bagaimana menciptakan suatu rangkaian antar kalimat dan paragraf dalam suatu teks sehingga saling berkaitan dan bertautan secara kohesif dan koheren agar informasi, ide, atau pesan dari penulis kepada pembaca dapat dikomunikasikan secara efektif.&lt;br /&gt;
 &lt;br /&gt;
 Buku ini disusun sedemikian praktis dan smart, dan khusus dipersiapkan bagi para pelajar dan mahasiswa sebagai rujukan materi belajar. Sementara itu, bagi para guru dan dosen Bahasa Inggris, buku ini bisa dipakai sebagai rujukan materi ajar. Kemudahan menulis berbagai bentuk written text menjadi orientasi utama buku ini. Hal tersebut dituangkan dalam 12 Writing Clues; kunci efektif untuk membantu penguasaan sentence dan paragraph-making skill, serta pemaparan text, context, genres, dan communicative purpose sehingga mereka tidak hanya bisa mendapatkan kemudahan untuk membuat, menentukan, dan memilih berbagai jenis kalimat, akan tetapi juga kemudahan merangkainya menjadi beraneka bentuk teks yang grammatically correct dan textually meaningful.&lt;/p&gt;</t>
  </si>
  <si>
    <t>a3ec2174-9a58-45a8-b226-fc6a9bc02fb3</t>
  </si>
  <si>
    <t>Kiat Jitu Tes Potensial Akademik: Persiapan Masuk Perguruan Tinggi dan Masuk Kerja</t>
  </si>
  <si>
    <t>Hariwijaya</t>
  </si>
  <si>
    <t>979-763-373-x</t>
  </si>
  <si>
    <t>978-979-29-9622-7</t>
  </si>
  <si>
    <t>&lt;p&gt;Tes potensi akademi atau TPA adalah alat tes psikologi yang bertujuan mengukur kecakapan akademik seseorang. Saat ini, TPA telah menjadi salah satu tes paling penting ketika seseorang calon mahasiswa hendak masuk ke perguruan tinggi atau seorang calon karyawan hendak memasuki dunia kerja.dalam berbagai seleksi masuk kepegawaian maupun perguruan tinggi, penguji membuat jenis dan varian TPA. Namun, pada dasarnya empat bidang kemampuan dasar akademik yang diujikan dalam TPA adalah: verbal, numerik, logika, dan spasial. Kelebihan buku kiat jitu:Tes Potensi Akademik adalah kunci jawaban dan pembahasan yang mudah dipahami srta sistematis. lebih lanjut, pembaca bisa langsung mengkonversi hasil latihandengan tabel menjadi nilai TPA, lalu membandingkannya dengan skor tes IQ.&lt;/p&gt;</t>
  </si>
  <si>
    <t>864e758b-8a3b-4945-9915-eebd364989a5</t>
  </si>
  <si>
    <t>Menuju Dialog Teologis Kristen-Islam</t>
  </si>
  <si>
    <t>Bambang Noorsena</t>
  </si>
  <si>
    <t>979-763-256-3</t>
  </si>
  <si>
    <t>978-979-29-9152-9</t>
  </si>
  <si>
    <t>&lt;p&gt;Buku ini mencoba merambah wilayah yang selama ini dianggap tabu dalam hubungan Kristen-Islam, yaitu &amp;quot;dialog teologis&amp;quot;. Misalnya, bagaimana kekristenan di satu pihak menjelaskan keilahian Yesus dan di pihak lain tetap memepertahankan Tauhid (keesaan Allah)? Tidak Hanya sampai disitu. Lebih lanjut, Bambang juga melacak sejarah panjang akar konflik Kristen-Islam, yang ternyata tidak telanjang sebagai konflik teologis, melainkan terutama karena warisan politik dan budaya dimana kedua agama itu lahir dan berkembang.&lt;br /&gt;
 &amp;nbsp;&lt;/p&gt;</t>
  </si>
  <si>
    <t>cb4d7dba-e9fe-4012-9c01-2fa8db9c087d</t>
  </si>
  <si>
    <t>Ciri Utama Kepemimpinan Sejati</t>
  </si>
  <si>
    <t>Sudomo D. Min</t>
  </si>
  <si>
    <t>979-731-968-7</t>
  </si>
  <si>
    <t>978-979-29-8955-7</t>
  </si>
  <si>
    <t>&lt;p&gt;Sesungguhnya gereja menanti-nantikan seorang pemimpin yang berkarakter hamba yang melayani dan berkarakter gembala yang mengayomi sebab pemimpin yang demikian cenderung tidak mengutamakan diri sendiri, berbelas kasih, menjaga hubungan tetap harmonis, teguh hati, dsb.&lt;/p&gt;</t>
  </si>
  <si>
    <t>b01422b3-9a95-4889-b447-9a063d0765b1</t>
  </si>
  <si>
    <t>Menyiapkan Khotbah Biografi Secara Praktis</t>
  </si>
  <si>
    <t>Pdt. Noor Anggraito, M. Div.</t>
  </si>
  <si>
    <t>978-979-29-1012-4</t>
  </si>
  <si>
    <t>978-979-29-9155-0</t>
  </si>
  <si>
    <t>&lt;p&gt;Apa pentingnya khotbah biografi? Biografi siapa yang bisa dikotbahkan? Bagaimana cara mempersiapkannya? Khotbah biografi adalah salah satu macam khotbah yang penting dan tentu saja alkitabiah. Persiapannya pun tidak terlalu susah.&lt;/p&gt;</t>
  </si>
  <si>
    <t>1815766c-31b4-4cf8-aeac-6eb2381b15b2</t>
  </si>
  <si>
    <t>Cisco Router, Konfigurasi Voice, Video, dan Faxï»¿</t>
  </si>
  <si>
    <t>979-763-366-7</t>
  </si>
  <si>
    <t>978-979-29-8957-1</t>
  </si>
  <si>
    <t>&lt;p&gt;Cisco router merupakan sebuah device yang biasa digunakan dalam jaringan komputer yang dikeluarkan oleh vendor Cisco. Router berfungsi menunjukkan jalan bagi data atau paket yang akan dikirimkan dari sebuah jaringan ke jaringan yang lain. Melalui rilisnya yang terus berkembang, Cisco IOS telah memperkenalkan sejumlah teknologi&amp;middot; voice. Selain apl,ikasi voice, Cisco juga mendukung penghantaran trafik video dalam data stream serta aplikasi fax yang memungkinkan server &amp;middot;&amp;middot; akses (access server) mengirim dan menerima paket fax melintast jaringan menggunakan perangkat modem atau VFC.&amp;nbsp;&lt;/p&gt;</t>
  </si>
  <si>
    <t>2b6e685b-4635-4736-8085-4ed21ee0fef4</t>
  </si>
  <si>
    <t>123 Oke</t>
  </si>
  <si>
    <t>Ps. Rudy R. Sirait, S.Th., MA.CE., M.Th</t>
  </si>
  <si>
    <t>978-979-29-4821-9</t>
  </si>
  <si>
    <t>978-979-29-8711-9</t>
  </si>
  <si>
    <t>&lt;p&gt;Buku garis besar khotbah sudah banyak diterbitkan. Namun, banyak orang yang menggunakan buku tersebut mengalami kebingungan ketika menggunakannya. Hal ini disebabkan penyusunan garis besar tersebut tidak praktis dan sistematis sehingga sulit ketika dipakai sebagai panduan untuk berkhotbah. Buku 123 OKE (Outline Khotbah Ekspositori) menjawab kesulitan tersebut. Buku ini juga untuk menjawab kebutuhan besar akan pelayanan mimbar yang alkitabiah. Garis besar ini digali secara ekspositori untuk menghasilkan kebenaran yang alkitbiah. Penggunaan istilah atau kata asli Alkitab (Ibrani dan Yunani) yang diulas secara sederhana sangat menolong untuk memahami firman Tuhan.&lt;br /&gt;
 Buku ini terdiri dari 123 garis besar khotbah yang dikelompokkan secara thematis. Ada 11 thema khotbah disajikan dalam buku ini untuk memperkaya dan memperlengkapi setiap mereka yang rindu mengambil bagian dalam pelayanan mimbar. Para domba Allah membutuhkan makanan rohani yang sehat. Buku ini akan menjawab kebutuhan para domba untuk makanan rohani yang sehat. Preach the Word of God.&lt;/p&gt;</t>
  </si>
  <si>
    <t>3fea8365-5e97-40f4-883d-f70ba2546ff9</t>
  </si>
  <si>
    <t>You Can Do It with Photoshop - Black and White</t>
  </si>
  <si>
    <t>978-979-29-3028-3</t>
  </si>
  <si>
    <t>978-979-29-9730-9</t>
  </si>
  <si>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&amp;ldquo;Black &amp;amp; White&amp;rdquo;. Berbeda dengan tema sebelumnya buku ini akan membahas bagaimana menghasilkan desain-desain dengan citra &amp;ldquo;Hitam Putih&amp;rdquo; menggunakan Adobe Photoshop secara maksimal. Teknik sederhana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</si>
  <si>
    <t>3b1d38a3-50fb-41ee-b411-b5efac02d151</t>
  </si>
  <si>
    <t>Menyibak Kontroversi Dugaan Ketidakaslian Alkitab</t>
  </si>
  <si>
    <t>978-979-29-1127-5</t>
  </si>
  <si>
    <t>978-979-29-9165-9</t>
  </si>
  <si>
    <t>&lt;p&gt;Kekristenan mengadapi terpaan badai iman. Silih berganti dan secara bertubi-tubi, berbagai buku bermunculan menyerang Alkitab. Satu dari sekian banyak buku itu adalah The Misquoting Jesus (Bart. D. Ehrman). Menurut New York Times, The Misquoting Jesus masuk dalam kateogri best seller. Akibat kemunculan buku itu, keresahan dituai, kekristenan dijauhi, Kristus ditinggalkan, Alkitab tidak layak dipercaya. Kesan yang dimunculkan Ehrman adalah Alkitab bukan ilham Allah, melainkan &amp;quot;firman&amp;quot; para penyalin dan penerjemah Alkitab. Kesan yang muncul kemudian adalah Alkitab sudah dipalsukan atau diubah menurut kepentingan teologis para penerjemah dan penyalin Alkitab.&lt;/p&gt;</t>
  </si>
  <si>
    <t>25340c25-83c4-40de-9560-68d467e4b758</t>
  </si>
  <si>
    <t>123 Tanya Jawab Kebangkitan Orang Mati</t>
  </si>
  <si>
    <t>Pdm. Markus Suyadi, M.Th., M.Div</t>
  </si>
  <si>
    <t>978-979-29-1114-5</t>
  </si>
  <si>
    <t>978-979-29-8713-3</t>
  </si>
  <si>
    <t>&lt;p&gt;Kehidupan setelah kematian, terutama kebangkitan orahg, mati, masih menjadi misteri hingga saat ini. Mungkin Anda memiliki berbagai pertanyaan yang tersimpan&amp;nbsp;dalam benak Anda mengenai kebangkitan orang mati. Alkitab sebenarnya telah memberikan penjelasan mengenai kebangkitan, tetapi tidak semua orang dapat dengan mudah memahaminya.&amp;nbsp;&lt;/p&gt;</t>
  </si>
  <si>
    <t>cd78930b-8ebb-47da-90cc-aae186d7c62d</t>
  </si>
  <si>
    <t>Kiat Membangun Hubungan dengan Suami, Istri, Anak, Menantu, Ipar</t>
  </si>
  <si>
    <t>Heru Susanto, S.Sos.</t>
  </si>
  <si>
    <t>979-763-252-0</t>
  </si>
  <si>
    <t>978-979-29-9625-8</t>
  </si>
  <si>
    <t>&lt;p&gt;&lt;br /&gt;
 Hari-hari Kasih yang sejati dalam keluarga semakin&amp;nbsp;&amp;nbsp;pudar. Fakta tentang keretakan hubungan dalam&lt;br /&gt;
 keluarga yang mengaki batkan perpecahan terus bertambah . Tragisnya, tidak terkecuali keluarga Kristen mengalami nya juga .&lt;/p&gt;
 &lt;p&gt;Fenomena macam apakah ini ? Kiat Membangun Hubungan Suami, lstri, Anak, Mertua,&lt;br /&gt;
 Menantu, Ipar, mengajak keluarga Kristen kef!lbali bercermin pada fi rman Al lah u ntuk memahami arti kel u a rga yang Allah kehendaki . Segala hal tentang &amp;quot; hirukpikuk&amp;quot; keluarga suami tidak hanya mencari nafkah , istri harus mendukung suami , anak menaati orangtua , mertua jangan campur tangan urusan rumah tangga anak, menantu haru s mencontoh Rut, dan ipar jangan menjadi pemicu konflik dikupas tuntas dengan bahasa yang gamblang dan sederhana . Di atas semua itu , Yesus harus menjadi dasar dan kepala dalam ru mah tangga. Jad i , apakah Anda sudah mengizi n ka n Yesus bertakhta dan menjadi Tuhan dalam keluarga Anda?&lt;/p&gt;</t>
  </si>
  <si>
    <t>1f8bb728-5466-4883-82de-c6259d11e49f</t>
  </si>
  <si>
    <t>135 Situs Populer</t>
  </si>
  <si>
    <t>Haryanto</t>
  </si>
  <si>
    <t>979-731-542-8</t>
  </si>
  <si>
    <t>978-979-29-8714-0</t>
  </si>
  <si>
    <t>&lt;p&gt;Banyak orang mengatakan bahwa apapun bisa diperoleh dari internet. Pernyataan tersebut ada benar dan ada salahnya juga. Seandainya seseorang sudah mahir surfing di internet, pernyataan itu mungkin saja benar. Namun terkadang, tidak sedikit pula yang tidak pernah menyentuh internet karena tidak tahu manfaat situs apa yang menarik. Bagaimanapun, sesudah membaca buku ini, pandanyanAnda tentang internet akan segera berubah.&lt;br /&gt;
 &lt;br /&gt;
 Buku ini memuat informasi daftar alamat situs internetyang paling terkenal, penting, sekaligus digemari. Ulasannya dibagi dalam beberapa kategori, diantaranya : berita, buku, email, film, game, humor, jual beli, komunitas, musik, pekerjaan, pengetahuan, selebriti, telepon atau ponsel, dan masih banyak lagi. seluruh kategori disertai penjelasan singkat mengenai situs yang bersangkutan. Setelah membaca buku ini dijamin akan mengubah 2 hal. Pertama, Anda akan lebih menggemari surfing dan kedua, Anda akan menemukan apapun yang dicari melalui internet. Buku ini sangat cocok utnuk pemula yang baru belajar internet sedangkan bagi yang sudah mahir bisa memakainya sebagai pegangan agar tidak lupa .&lt;/p&gt;</t>
  </si>
  <si>
    <t>6cd67139-053c-4561-a4a7-443486d146e2</t>
  </si>
  <si>
    <t>Kiat Sukses Bisnis Ponsel</t>
  </si>
  <si>
    <t>Was`i Abbas</t>
  </si>
  <si>
    <t>979-763-044-7</t>
  </si>
  <si>
    <t>978-979-29-9627-2</t>
  </si>
  <si>
    <t>&lt;p&gt;Potensi bisnis ponsel tidak terbatas. Sepanjang manusia membutuhkan komunikasi, bisnis tetap prospektif. Kini, ponsel bukan sekedar alat komunikasi, melainkan telah menjadi fashion. Oleh karena itu, bisnis ponsel tidak hanya berjualan ponsel baru, tetapi dapat pula meliputi bisnis eceran ponsel second, voucher, kartu perdana, servis, software, aplikasi, dan aksesori.&lt;br /&gt;
 &lt;br /&gt;
 Buku yag ditulis berdasarkan riset terhadap pengusaha ponsel skala Usaha Mikro Kecil (UMKM) yang terbilang sukses menyajikan pengalaman nyata para pengusaha dalam memulai, membangun dan mempertahankan bisnis. Buku ini menyajikan tidak hanya kiat-kiat praktis yang telah diterapkan, melainkan tip-tip inspirational cara menggelindingkan roda bisnis yang menguntungkan.&lt;br /&gt;
 &lt;br /&gt;
 Buku ini diharapkan dapat menjadi sarana berbagi pengalaman bagi para pengusaha ponsel, referensi kewirausahaan pengusaha UMKM bagi para akademisi dan bahan sumber ide berbisnis ponsel bagi para peminat bisnis ponsel.&lt;br /&gt;
 &lt;br /&gt;
 Bahasan :&lt;br /&gt;
 Memulai bisnis ponsel&lt;br /&gt;
 Membesarkan dan mempertahankan bisnis&lt;br /&gt;
 Mengembangkan modal&lt;br /&gt;
 Memilih dan memotivasi karyawan&lt;br /&gt;
 Strategi bisnis ponsel&lt;br /&gt;
 Kiat sukses ponsel&lt;br /&gt;
 Tip-tip agar bisnis berhasil&lt;/p&gt;</t>
  </si>
  <si>
    <t>84ecf5fc-abd8-42f6-80d7-428c7903abab</t>
  </si>
  <si>
    <t>Cocopreneurship - Aneka Peluang Bisnis dari Kelapa</t>
  </si>
  <si>
    <t>Sarmidi Amin</t>
  </si>
  <si>
    <t>978-979-29-0717-9</t>
  </si>
  <si>
    <t>978-979-29-8961-8</t>
  </si>
  <si>
    <t>&lt;p&gt;Kelapa, Anda tentu mengenal buah ini. Biah ini digunakan sebagai lambang gerakan Pramuka karena begitu banyak manfaatnya. Indonesia yang merupakan negara dengan pantai terpanjang kedua di dunia. merupakan daerah potensial buah kelapa.&amp;nbsp;&lt;/p&gt;
 &lt;p&gt;Buku ini mengupas aneka macam produk yang bisa dihasilkan dari kelapa.&lt;/p&gt;</t>
  </si>
  <si>
    <t>fc1bca0c-9fd8-4ac3-a20d-8f0e2342733c</t>
  </si>
  <si>
    <t>16 Sulap Asyik</t>
  </si>
  <si>
    <t>979-763-736-0</t>
  </si>
  <si>
    <t>978-979-29-8715-7</t>
  </si>
  <si>
    <t>&lt;p&gt;Mengajarkan firman Tuhan kepada anak-anak Sekolah Minggu bukan perkara mudah. Dibutuhkan kreativitas,&amp;nbsp;keuletan, dan ketekunan guru Sekolah Minggu agar anak didiknya tertarik mendengarkan firman Tuhan. Sehingga mereka tidak hanya menjadi pendengar, tetapi juga pelaku firman.&amp;nbsp;&lt;/p&gt;
 &lt;p&gt;&lt;br /&gt;
 16 Sulap Asyik memberikan solusi bagi guru Sekolah Minggu untuk menyampaikan firman dengan kreatif, memukau, sekaligus menghibur. Dengan alat peraga yang mudah didapat dan teknik sederhana, 16 permainan sulap dalam buku ini bisa membantuAnda menjadi guru sekaligus pesulap andal.&amp;nbsp;&lt;/p&gt;
 &lt;p&gt;&lt;br /&gt;
 Buku ini tepat bagi pemula. Karena permainan sulap dalam buku ini disajikan dengan trik sederhana. Hanya dibutuhkan kelihaian dan keterampilan tangan. Semoga buku ini memperkaya khazanah pelayanan anak sehingga firman Tuhan mudah diterima dan dipahami anak-anak Sekolah Minggu Anda.&amp;nbsp;&lt;/p&gt;</t>
  </si>
  <si>
    <t>926c9906-06cc-4316-8a2a-7dffbda92151</t>
  </si>
  <si>
    <t>Computer Around Us: Pengolah Kata untuk SMP/MTs</t>
  </si>
  <si>
    <t>ILT Learning</t>
  </si>
  <si>
    <t>978-979-29-0330-0</t>
  </si>
  <si>
    <t>978-979-29-8963-2</t>
  </si>
  <si>
    <t>YESCOM</t>
  </si>
  <si>
    <t>&lt;p&gt;Selain kertas dan pulpen, sekarang ada alat lain yang jauh lebih canggih, yang bisa digunakan untuk menulis. Tulisanmu jadi gampang dihapus, dan dikopi sampai 100 kalipun bisa. Bahkan, lemarimu juga tidak akan penuh walaupun kamu menyimpan semua tulisanmu itu. Nah, inilah yang dinamakan program pengolah kata.&lt;br /&gt;
 &lt;br /&gt;
 Mungkin kamu sudah membaca banyak buku yang membahas tentang program pengolah kata. Tapi buku ini benar-benar istimewa, karena ditulis khusus untuk kamu, generasi IT yang masih duduk di bangku sekolah menengah. Buku ini juga ditulis dengan bahasa yang sederhana sehinggamudah dipelajari dan dipraktikkan.&lt;br /&gt;
 &lt;br /&gt;
 Dalam buku ini, kami menyajikan contoh-contoh untuk memberikan gambaran yang lebih jelas buat adik-adik pembaca maupun bagi teman-teman trainer dan pendidik. Buku ini dikembangkan berdasarkan kurikulum terbaru Teknologi Informasi dan Komunikasi (TIK), sehingga bisa dipakai sebagai buku pendamping mata pelajaran TIK untuk adik-adik tingkat sekolah menengah. Dilengkapi dengan latihan dan tips di setiap bab.&lt;br /&gt;
 &lt;br /&gt;
 Topik pembahasan dalam buku ini meliputi :&lt;br /&gt;
 &lt;br /&gt;
 - Mengenal program Pengolah Kata&lt;br /&gt;
 - Memulai Microsoft Word&lt;br /&gt;
 - Menyuting dokumen&lt;br /&gt;
 - Format karakter&lt;br /&gt;
 - Format paragraf&lt;br /&gt;
 - Bermain dengan tabel&lt;br /&gt;
 - Bermain dengan obyek sisipan&lt;br /&gt;
 - Mencetak karyamu&lt;br /&gt;
 - Contoh karya&lt;/p&gt;</t>
  </si>
  <si>
    <t>719b0416-ab43-4122-a729-d7e03fe5b4ce</t>
  </si>
  <si>
    <t>Menyusun Karya Tulis Ilmiah Menggunakan Microsoft Word 2003</t>
  </si>
  <si>
    <t>Edi S. Mulyanta</t>
  </si>
  <si>
    <t>979-763-105-2</t>
  </si>
  <si>
    <t>978-979-29-9182-6</t>
  </si>
  <si>
    <t>22.4 MB</t>
  </si>
  <si>
    <t>&lt;p&gt;Buku ini membahas teknik-teknik dan konsepsi penyusunan dokumen secara terstruktur dengan menggunakan fasilitas-fasilitas yang telah disediakan oleh Microsoft Word. Pembuatan dokumen akan menjadi lebih efektif dengan memanfaatkan segala otomatisasi pembuatan unsur-unsur dalam sebuah dokumen.&amp;nbsp;&lt;br /&gt;
 &lt;br /&gt;
 Buku ini merupakan edisi revisi dengan judul yang sama, disertai berbagai tambahan dan perubahan versi aplikasi ke Microsoft Word 2003. Dibahas pula penulisan equation atau rumus-rumus menggunakan aplikasi MathType yang sangat powerfull dibandingkan dengan Microsoft Equation.&amp;nbsp;&lt;br /&gt;
 &lt;br /&gt;
 Daftar Isi:&lt;br /&gt;
 1. Pendahuluan&lt;br /&gt;
 Konsep Dasar Style Base&lt;br /&gt;
 Dokumen yang Terstruktur&lt;br /&gt;
 Template&lt;br /&gt;
 Karya Tulis Ilmiah&amp;nbsp;&lt;br /&gt;
 &lt;br /&gt;
 2. Pengantar Dasar&lt;br /&gt;
 Pengantar Dasar Teks&lt;br /&gt;
 Task Pane&lt;br /&gt;
 Normal.dot dan Recovery File&lt;br /&gt;
 Bentuk Dokumen&lt;br /&gt;
 Memahami Layout Dokumen&lt;br /&gt;
 &lt;br /&gt;
 3. Dasar Layout&lt;br /&gt;
 Section dan Break&lt;br /&gt;
 Pagination&lt;br /&gt;
 Mengatur Layout Halaman&amp;nbsp;&lt;br /&gt;
 &lt;br /&gt;
 4. Style dan Template&lt;br /&gt;
 Style&lt;br /&gt;
 Template&lt;br /&gt;
 &lt;br /&gt;
 5. Mengatur Referensi pada Dokumen&lt;br /&gt;
 Referensi Daftar Isi&lt;br /&gt;
 Referensi Index&lt;br /&gt;
 Referensi Caption&lt;br /&gt;
 &lt;br /&gt;
 6. Mengatur Dokumen Master&lt;br /&gt;
 Memahami Master Dokumen&lt;br /&gt;
 &lt;br /&gt;
 7. Menulis Rumus dengan MathType&lt;br /&gt;
 Interface dan Fasilitas&lt;br /&gt;
 Begeimana Mendapatkannya?&lt;br /&gt;
 Konsep Dasar MathType&lt;br /&gt;
 Cara Penulisan&lt;br /&gt;
 Teknik Seleksi pada Equation&lt;br /&gt;
 Memanfaatkan Toolbar di MathType&lt;/p&gt;</t>
  </si>
  <si>
    <t>550b3af6-b479-418c-bb92-ebcc30f9454e</t>
  </si>
  <si>
    <t>Kingdom of God: Tafsiran Perumpamaan-perumpamaan Tuhan Yesus</t>
  </si>
  <si>
    <t>Pdt. Dr. Rainer Scheunemann</t>
  </si>
  <si>
    <t>978-979-29-2900-3</t>
  </si>
  <si>
    <t>978-979-29-9632-6</t>
  </si>
  <si>
    <t>&lt;p&gt;Perumpamaan adalah alat untuk mempermudah orang mengerti &amp;nbsp;sebuah konsep, ide, atau gagasan dari suatu kebenaran. Tuhan Yesus memakai perumpamaan untuk menyampaikan kebenaran&amp;nbsp;&amp;nbsp;rohani supaya para pendengarnya lebih mudah memahami kebenaran&amp;nbsp;tersebut. Tuhan Yesus mengajarkan kebenaran akan Kerajaan Allah &amp;nbsp;(Kingdom of God) melalui perumpamaan. Jadi, sangat penting bagi &amp;#39; semua orang percaya mempelajari perumpamaan untuk memahami makna Kerajaan Allah sebagaimana yang diajarkan oleh Tuhan Yesus. Orang percaya harus menggali dan memahami makna perumpamaan tersebut. lnilah harta terpendam yang harus digali dan ditemukan kebenarannya.&amp;nbsp;&lt;br /&gt;
 Hal ini tidak mudah karena ada gap (perbedaan) budaya, bahasa, dan prinsip penafsiran. Buku ini menjembatani gap-gap terse but. Buku ini menguraikan prinsip-prinsip penafsiran khusus untuk menafsirkan perumpamaan dan latar belakang perumpamaan yang disampaikan. Bahasa yang praktis dan sederhana, tetapi mendalam, membuat Anda mudah memahami kebenaran yang disampaikan sekalipun Anda tanpa latar belakang pendidikan theologia. Melalui buku ini, Anda bisa juga dengan mudah mengajarkan kebenaran tersebut kepada orang lain sehingga Anda dan lebih banyak orang lagi akan mengalami realitas Kerajaan Allah (Kingdom of God), bukan hanya pada masa yang akan datang, melainkan pada masa kini. Buku ini sangat bermanfaat bagi Anda, hamba Tuhan, guru agama Kristen, mahasiswa theologi, maupun jemaat.&amp;nbsp;&lt;/p&gt;</t>
  </si>
  <si>
    <t>bb617648-ac4d-4186-9bfd-beb9a836e637</t>
  </si>
  <si>
    <t>Menyusun Karya Tulis Ilmiah Menggunakan Microsoft Word XP</t>
  </si>
  <si>
    <t>979-533-988-5</t>
  </si>
  <si>
    <t>978-979-29-9188-8</t>
  </si>
  <si>
    <t>&lt;p&gt;Buku ini membahas secara lebifl &amp;#39;(okus dalam teknik-tenik dan konsepsi penyusunan dokumen secara terstn1ktur dengan menggunakan fasilitas-fasilitas yang: telah disediakan oleh Microsoft Word; sehingga pembuatan dokumen akan menjadi lebih efektif. dengan memanfaatkan segala otomatisasi pembuatan unsur-unsur dalam sebuah dokumen.&lt;br /&gt;
 &lt;br /&gt;
 Buku ini dapat digunakan untuk menambah kemampuan Anda dalam mengelola dokumen secara efektif dan tertata dengan struktur yang terencana. Bagi Anda yang .selalu bergelut dengan dokumen-dokumen dalam pekerjaan Anda, buku ini memberikan penjelasan mengenai cara yang paling efektif, tertata, terencana, dan terdokumentasi dengan baik, sehingga akan mempermudah Anda dalam melakukan editing, penyusunan kembali dokumenAnda dengan cepat dan tepat.&lt;/p&gt;</t>
  </si>
  <si>
    <t>079eab3f-fc82-4697-b418-1d052b909978</t>
  </si>
  <si>
    <t>18 Strategi Jitu Memahami Teks Berbahasa Inggris</t>
  </si>
  <si>
    <t>Yusup Priyasudiarjo</t>
  </si>
  <si>
    <t>978-979-29-0589-2</t>
  </si>
  <si>
    <t>978-979-29-8716-4</t>
  </si>
  <si>
    <t>&lt;p&gt;eks paparan ilmiah dalam bahasa Inggris biasanya ditulis dengan bahasa yang padat dengan pilihan diksi dan tata bahasa yang rumit. Apabila kita tidak mengetahui strategi taktis untuk memahami teks berbahasa Inggris, maka kita bisa kehilangan kesempatan untuk memperoleh informasi dan pengetahuan terbaru.&lt;/p&gt;
 &lt;p&gt;&lt;br /&gt;
 Buku ini ditulis untuk memberi solusi taktis dengan memberikan belasan strategi jitu tentang bagaimana memahami teks berbahasa Inggris. Dengan memahami pola tata bahasa baku yang paling sering digunakan dalam teks-teks paparan ilmiah bahasa Inggris, maka kita bisa dengan mudah memahami makna teks berbahasa Inggris.&lt;/p&gt;</t>
  </si>
  <si>
    <t>17c0fbd6-4c80-45b4-bf87-7220ce6105cc</t>
  </si>
  <si>
    <t>20 Teknik Flash Master untuk Macromedia Flash MX 2004 dan Flash Professional 8</t>
  </si>
  <si>
    <t>Erwin Philipus</t>
  </si>
  <si>
    <t>979-763-640-2</t>
  </si>
  <si>
    <t>978-979-29-8717-1</t>
  </si>
  <si>
    <t>&lt;p&gt;Buku 20 Teknik Flash Master disusun untuk membantu user pemula atau menengah agar menjadi terbiasa dengan fitur-fitur dasar dan menengah yang ada pada Flash &amp;ndash; terutama Flash Professional MX 2004 dan Flash Professional 8. Dengan menggunakan tuntunan langkah-demi-langkah, pendekatan visual, buku ini memperkenalkan tool-tool dan fitur-fitur praktis pada kedua versi Flash tersebut. Melalui buku ini Anda akan belajar beragam teknik menciptakan movie yang berpenampilan menarik dan profesional yang bisa ditambahkan sebagai komponen interaktif pada halaman web.&amp;nbsp;&lt;/p&gt;</t>
  </si>
  <si>
    <t>cd791317-11e3-4c29-b000-ad6523f446f9</t>
  </si>
  <si>
    <t>Menyusun Khotbah yang Dinamis dan Efektif</t>
  </si>
  <si>
    <t>Kalis Stevanus</t>
  </si>
  <si>
    <t>978-979-29-5773-0</t>
  </si>
  <si>
    <t>978-979-29-9192-5</t>
  </si>
  <si>
    <t>&lt;p&gt;Mengkhotbahkan firman Tuhan adalah suatu kehormatan luar biasa. Kehormatan ini diikuti dengan tanggung jawab besar, Allah percayakan kepada manusia.&lt;br /&gt;
 Buku ini tidak sekadar menerangkan jenis-jenis khotbah, tetapi juga merupakan suatu buku pedoman yang dapat membantu pelayan firman tahap demi tahap dalam proses menyiapkan suatu khotbah yang efektif, dinamis, dan berkuasa. Petunjuk-petunjuk yang ada di dalamnya diterangkan secara sederhana sehingga orang awam atau pemula pun (orang belum berpengalaman) dapat mengikutinya tanpa bantuan seorang ahli.&lt;br /&gt;
 Kiranya buku ini dapat menjadi salah satu referensi alternatif bagi pengkhotbah yang ingin berhasil dalam menyampaikanm khotbahnya dengan baik dan benar. Buku ini terutama dapat bermanfaat bagi para mahasiswa theologi dan mereka yang ingin belajar cara mempersiapkan khotbah dengan baik dan benar.&lt;/p&gt;</t>
  </si>
  <si>
    <t>3b678de6-898c-45d6-a598-b1d1ec8e1da9</t>
  </si>
  <si>
    <t>Computer Starter Guide: Mari Mengenal Komputer</t>
  </si>
  <si>
    <t>978-979-29-0314-0</t>
  </si>
  <si>
    <t>978-979-29-8967-0</t>
  </si>
  <si>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</si>
  <si>
    <t>45b80d6f-a218-48dc-9183-95eaa5d9320c</t>
  </si>
  <si>
    <t>22 Ide dan Konsep Desain Rumah dan Taman</t>
  </si>
  <si>
    <t>978-979-29-1219-7</t>
  </si>
  <si>
    <t>978-979-29-8718-8</t>
  </si>
  <si>
    <t>&lt;p&gt;Memiliki rumah yang nyaman, lega sekaligus menawan adalah dambaan setiap keluarga. Tak cukup dengan memiliki desain terkini untuk menjadikan rumah yang hommy. Masih banyak unsur lain yang berperan, semisal asesori eksterior, perijinan, sirkulasi ruang, interior, dan sebagainya.&amp;nbsp;&lt;br /&gt;
 &lt;br /&gt;
 Membangun rumah memerlukan keahlian tersendiri, karena banyak faktor yang harus terpenuhi untuk menjadikan rumah nyaman ditinggali. Terlebih lagi, rumah berkaitan erat dengan unsur eksteriornya seperti taman. Banyak manfaat dari penambahan taman ini. Apalagi di perkotaan, di mana pepohonan jarang tumbuh. Selain memperindah dan memperteduh kota, tanaman berfungsi sebagai paru-paru yang menetralisir polusi udara.&amp;nbsp;&lt;br /&gt;
 &lt;br /&gt;
 Rumah di kota umumnya memiliki lahan terbatas, sehingga harus bisa maksimal mengelolanya agar tercipta taman yang indah. Dengan begitu, penampilan rumah akan memikat secara keseluruhan.&amp;nbsp;&amp;nbsp;&amp;nbsp;&lt;br /&gt;
 Untuk itulah desain yang benar sangat besar pengaruhnya demi mencapai tujuan tersebut. Buku ini menawarkan 22 ide dan konsep merancang rumah dan tamannya. Mulai dari merancang penggunaan lahan, merancang denah ruang, ide gaya arsitektur, menentukan warna dan material, hingga rancangan taman. Dilengkapi dengan beragam ide solusi desain rumah modern di berbagai luas lahan.&lt;/p&gt;</t>
  </si>
  <si>
    <t>7a80aef7-8f0c-48bf-b47e-2ad4c382959f</t>
  </si>
  <si>
    <t>Kingkong Jatuh Cinta</t>
  </si>
  <si>
    <t>978-979-29-0070-5</t>
  </si>
  <si>
    <t>978-979-29-9634-0</t>
  </si>
  <si>
    <t>&lt;p&gt;Bagai disambar geledek, Intan harus menerima kenyataan untuk menikahi Awang. Padahal, kenal saja tidak. Apa pasal? Semua berawal dari sebuah kesalahpahaman. Karena merasa bersalah, Intan harus rela. Bahkan rela dimusuhi oleh Awang &amp;ndash; sekalipun ia berusaha untuk berteman. Yang menyakitkan, Intan terlambat tahu kalau Jodi ternyata mencintainya&amp;hellip;&lt;br /&gt;
 &lt;br /&gt;
 Apa yang harus dilakukan Intan? Menyelamatkan hubungannya dengan Jodi &amp;ndash; meski itu mustahil, atau meneruskan pernikahannya dengan Awang? Sementara Awang sepertinya semakin hari semakin membencinya. Tak hanya itu, tekanan keluarga Awang membuat Intan berada di ujung tanduk.&lt;/p&gt;</t>
  </si>
  <si>
    <t>cd7a1116-f105-40b0-bdfb-f1ff5b88851d</t>
  </si>
  <si>
    <t>Merakit, Merawat, Upgrade, dan Memperbaiki PC</t>
  </si>
  <si>
    <t>978-979-29-0896-1</t>
  </si>
  <si>
    <t>978-979-29-9197-0</t>
  </si>
  <si>
    <t>&lt;p&gt;Pengguna komputer kini sangat banyakm dari mulai lingkungan kampus hingga perkantoran dan dari mulai kamar tidur hingga korporasi besar. Dengan banyaknya populasi komputer ini, muncul banyak masalah yang tentunya memerlukan jawaban dari mulai hulu (perakitan dan pemilihan kompunen) hingga perawatan, upgrade, dan perbaikan PC&lt;/p&gt;</t>
  </si>
  <si>
    <t>61627a9a-817f-4565-845a-1faec7f7fe56</t>
  </si>
  <si>
    <t>Merayakan Hidup dalam Keberagaman</t>
  </si>
  <si>
    <t>Yonky Karman</t>
  </si>
  <si>
    <t>979-763-475-2</t>
  </si>
  <si>
    <t>978-979-29-9201-4</t>
  </si>
  <si>
    <t>&lt;p&gt;Kebenaran-kebenaran universal ditemukan dalam keragaman, bukan absolut dalam ketunggalan, melainkan dalam keragaman. Perbedaan hendaknya tidak dilihat dengan &amp;quot;kaca pembesar&amp;quot; tetapi sebaiknya dijadikan motivasi orang untuk saling memahami dan belajar untuk mendengarkan orang lain.&lt;br /&gt;
 &lt;br /&gt;
 Bersatu dalam keragaman tidak mustahil dan sungguh indah jika dimaknai secara positif. Hasilnya adalah rasa saling percaya dan kerukunan meningkat. Selain itu, melebihi situasi tanpa konflik, kerukunan adalah buah interaksi sosial yang tulut dan autentik. Inilah modal sosial bagi terciptanya masyarakat bermartabat dan sejahtera.&lt;br /&gt;
 &lt;br /&gt;
 Buku ini menyajikan kumpulan artikel pilihan yang pernah terbit di harian Kompas, Suara Pembaruan, Sinar Harapan juga di majalah rohani Bahana dan Narwastu. Kiranya buku ini dapat mengilhami segenap pembaca untuk memandang keragaman dengan sikap yang &amp;quot;berbeda&amp;quot;&lt;/p&gt;</t>
  </si>
  <si>
    <t>f6b6e928-df43-4d40-ab00-f55308be4a56</t>
  </si>
  <si>
    <t>25 Kreasi Desain Konveksi dengan Adobe Illustrator dan Photoshop CS5.5</t>
  </si>
  <si>
    <t>978-979-29-3252-2</t>
  </si>
  <si>
    <t>978-979-29-8719-5</t>
  </si>
  <si>
    <t>&lt;p&gt;Dua aplikasi desain paling populer dari perusahaan Adobe yakni Adobe Illustrator dan Adobe Photoshop merupakan dua aplikasi paling digemari dan sering digunakan oleh kalangan pecinta desain. Kelebihan dan ke&amp;not;mampuan dari kedua aplikasi ini tak hanya mampu menciptakan desain yang beragam, namun juga dapat dikolaborasikan untuk menciptakan desain yang mengkombinasikan antara gambar vektor dan image bitmap dalam satu frame desain.&amp;nbsp;&lt;/p&gt;
 &lt;p&gt;&lt;br /&gt;
 Buku 25 Kreasi Desain Konveksi dengan Adobe Illustrator dan Photoshop CS5.5 ini akan membahas secara praktis dan tuntas membuat desain konveksi dengan berbagai fungsi dan keperluan. Secara prinsip, untuk mengerja&amp;not;kan desain berbasis vektor akan dikerjakan menggunakan aplikasi Adobe Illustrator CS5.5 dan Adobe Photoshop CS5.5 akan digunakan untuk mengolah bitmap. Penggunaan aplikasi akan dilakukan secara ber&amp;not;gantian serta pemanfaatan tool dan fasilitas dari masing-masing aplikasi yang akan dikolaborasikan untuk menciptakan desain yang menarik.&lt;/p&gt;</t>
  </si>
  <si>
    <t>0b57e2e8-4e83-43df-bdad-9f4bb6b8e420</t>
  </si>
  <si>
    <t>Kolaborasi Flash, Dreamweaver, dan PHP untuk Aplikasi Website</t>
  </si>
  <si>
    <t>Andi Pramono dan Andi Syafii</t>
  </si>
  <si>
    <t>979-731-967-1</t>
  </si>
  <si>
    <t>978-979-29-9659-3</t>
  </si>
  <si>
    <t>&lt;p&gt;Semakin berkembangnya dunia Internet, mau atau tidak kita harus terlibat di dalamnya jika kita mengetahui bahwa sebenarnya Internet menyediakan berbagai macam keuntungan yang dapat kita peroleh. Salah satunya ialah Anda dapat membuat website dan kemudian meng-upload-nya. Dari website ini, Anda dapat memperkenalkan produk atau jati diri Anda sendiri. Dalam proses pembuatan website, yang paling populer digunakan ialah software Macromedia Flash dan bahasa pemrograman PHP. Buku ini membahas tuntas bagaimana membuat website yang mempunyai animasi grafis yang cantik dan sangat dinamis. Di dalam buku ini, Anda dapat membuat aplikasi buku tamu untuk website Anda dan membuat hit counter dengan menggunakan MySQL. Serta tak lupa juga pada bagian awal buku, akan diberikan tuntunan bagaimana menginstall PHP, MySQL, dan Apache dengan mudah tanpa harus melakukan konfigurasi lagi. Di bab penutup, Anda dapat mempelajari tips dan trik Flash dan juga PHP.&amp;nbsp;&lt;br /&gt;
 &amp;nbsp;&lt;/p&gt;</t>
  </si>
  <si>
    <t>2e8e22a0-8275-4569-b819-5bfc24c546d9</t>
  </si>
  <si>
    <t>25 Permainan Sulap Asyik</t>
  </si>
  <si>
    <t>Lee Randolph Robertson</t>
  </si>
  <si>
    <t>979-731-983-0</t>
  </si>
  <si>
    <t>978-979-29-8721-8</t>
  </si>
  <si>
    <t>&lt;p&gt;Menyampaikan kebenaran firman Tuhan dengan sulap? Bagaimana caranya? Apakah tidak bertentangan dengan Alkitab? Tunggu dulu! Jangan langsung&amp;nbsp;erpikir bahwa untuk bermain sulap harus dengan bantuan &amp;quot;penguasa kegelapan&amp;quot;.&amp;nbsp; Permainan-permainan sulap dalam buku ini hanya memerlukan kelihaian dan keterampilan tangan untuk memainkannya.&amp;nbsp;&lt;/p&gt;
 &lt;p&gt;&lt;br /&gt;
 Jika Anda masih penasaran, buku ini tepat berada di tangan Anda! Di dalamnyaAnda akan menemui kejutan-kejutan kecil seputar rahasia di balik permainan sulap. Selain itu, Anda juga, akan dibantu untuk memainkannya, langkah demi langkah, dan bagaimana menggunakannya untuk menyampaikan kebenaran firman Tuhan.&amp;nbsp;&lt;/p&gt;</t>
  </si>
  <si>
    <t>a3159bc6-a6a1-4d11-805c-06e530562dbc</t>
  </si>
  <si>
    <t>Kolaborasi Program Microsoft Office - Mengolah Data Lebih Profesional</t>
  </si>
  <si>
    <t>979-731-135-X</t>
  </si>
  <si>
    <t>978-979-29-9662-3</t>
  </si>
  <si>
    <t>28.7 MB</t>
  </si>
  <si>
    <t>&lt;p&gt;Kolaborasi antarprogram Microsoft Office (97/2000) merupakan suatu proses interaksi dari beberapa program Microsoft Office untuk mem&amp;shy;pennudah proses pengolahan data &amp;lt;lan mempercepat proses penye&amp;shy;lesaian pekerjaan yang sering dihadapi oleh seorang operator kornputer.&amp;nbsp;, Buku ini discrtai pctunjuk dan latihan aplikatif pengolahan data antar&amp;shy;. program yang akan membantu Anda untuk lebih mudah mempelajari&amp;nbsp;dan mcmahami fungsi kolaborasi Microsoft Office. Buku ini mem&amp;shy;bantu memaksimalkan pcnguasaan Anda. dalam mengaplikasikan program-program Microsoll Office sesuai kebutuhan Anda.&amp;nbsp;&lt;/p&gt;</t>
  </si>
  <si>
    <t>cc47761c-af9f-424e-a4c0-f29ebc376b48</t>
  </si>
  <si>
    <t>Merpati-Ku, Idam-Idaman-Ku</t>
  </si>
  <si>
    <t>Brigitta Grace</t>
  </si>
  <si>
    <t>978-979-2964-70-7</t>
  </si>
  <si>
    <t>978-979-29-9204-5</t>
  </si>
  <si>
    <t>&lt;p&gt;Merpati-Ku Idam-Idaman-Ku ( My Dove, My Perfect One) adalah tafsiran Kitab Kidung yang ditulis dalam dua bahasa. Kidung Agung mengisahkan perkembangan sebuah hubungan cinta kasih yang indah antara Salomo- Sang Raja Damai. Memepelai Pria, Yesus Kristus; dan Gadis Sulam - mempelai perempuan-Nya yang telah memikat hati-Nya. Kitab Kidung Agung mengungkapkan kerinduan Tuhan yang mendalam untuk membawa mempelai-Nya memasuki penyatuan ilahi dan melayani bersama-Nya.&lt;/p&gt;</t>
  </si>
  <si>
    <t>86bb2ec4-1243-41e7-bd4e-7fcd842f2198</t>
  </si>
  <si>
    <t>25++ Amazing Freeware</t>
  </si>
  <si>
    <t>978-979-29-0661-5</t>
  </si>
  <si>
    <t>978-979-29-8725-6</t>
  </si>
  <si>
    <t>&lt;p&gt;Aplikasi Portable merupakan aplikasi yang dapat langsung dijalankan tanpa perlu diinstal sehingga dapat digunakan di komputer mana saja. Kelebihan ini tentunya sangat penting dalam mendukung mobilitas kerja Anda.&lt;/p&gt;
 &lt;p&gt;Selain itu, pemanfaatan aplikasi portable juga didukung oleh penggunaan media storage/penyimpanan eksternal yang telah memasyarakat. Penggunaan aplikasi portable sudah tentu akan memudahkan Anda menyelesaikan peke~aan komputasi Anda. Satu hal lagi, aplikasi portable yang akan dibahas juga merupakan freeware sehingga And a tak perlu khawatir dengan lisensi.&lt;/p&gt;
 &lt;p&gt;Buku 25&amp;quot; Amazing Freeware for Doily Activities ini akan mengajak Anda mengenali berbagai aplikasi portable freeware beserta panduan penggunaanya. Materi yang diberikan mulai dari pengenalan aplikasi portable, cara memperolehnya, serta penggunaannya yang dikelompokkan dafam beberapa kategori aplikasi.&lt;/p&gt;</t>
  </si>
  <si>
    <t>09503fb1-e109-4a59-9b1d-bee84005d6b1</t>
  </si>
  <si>
    <t>3 in 1 Aplikasi Grafis - Langsung Bisa Desain Grafis Tanpa Guru</t>
  </si>
  <si>
    <t>978-979-29-2044-4</t>
  </si>
  <si>
    <t>978-979-29-8729-4</t>
  </si>
  <si>
    <t>21.5 MB</t>
  </si>
  <si>
    <t>&lt;p&gt;Ingin menguasai bidang desain gratis? Anda minimal harus menguasai software gratis seperti Adobe Photoshop CSS, Adobe Illustrator CSS, serta CorelDRAW XS. Jika lebih senang mengedit dan memanipulasi foto, Anda dapat belajar Photoshop. Namun jika lebih senang mendesain logo, Anda dapat mencoba Illustrator atau CorelDraw.&lt;/p&gt;
 &lt;p&gt;&lt;br /&gt;
 Ketiga software aplikasi tersebut memiliki ciri khas masing-masing, tergantung dari kebutuhan desain Anda. Buku ini akan menawarkan tutorial yang menarik dan dapat dipraktikkan langsung dari komputer.&lt;/p&gt;</t>
  </si>
  <si>
    <t>f5deff18-1149-43f8-9ea6-402b38b7d66d</t>
  </si>
  <si>
    <t>Komputer Akuntansi MYOB untuk SMK Buku 1</t>
  </si>
  <si>
    <t>Irsan Lubis</t>
  </si>
  <si>
    <t>978-979-29-0204-4</t>
  </si>
  <si>
    <t>978-979-29-9666-1</t>
  </si>
  <si>
    <t>&lt;p&gt;Kebanyakan buku-buku MYOB yang dijual di toko buku dan diajarkan di lembaga pendidikan, ditulis berdasarkan produk, yaitu berisi penjelasan MYOB dengan contoh-contoh yang berbeda dengan kondisi riil perusahaan. Namun buku Komputer Akuntansi MYOB untuk SMK (Buku 1) ini ditulis menggunakan pendekatan aktivitas perusahaan atau kompetensi kerja. Yang dibahas dalam buku ini mulai dari kegiatan administrasi perusahaan, sisten dan prosedur, serta cara kerja MYOB dalam membantu pekerjaan administrasi keuangan dan akuntansi. Materi yang dikupas cukup tajam karena penulisnya memiliki pengalaman kerja di berbagai perusahaan yang sudah menggunakan software accounting, baik perusahaan manufaktur maupun trading dan service.&lt;br /&gt;
 &lt;br /&gt;
 MYOB bukanlah softaware yang sekedar digunakan untuk membuat laporan keuangan saja, melainkan juga untuk mencatat seluruh kegiatan administrasi disuatu perusahaan. Dengan demikian, buku ini dapat dipelajari oleh semua siswa, baik SMA atau SMK, yang berkeinginan bekerja sebagai tenaga administrasi di suatu perusahaan, seperti administrasi penjualan, administrasi pembelian, administrasi gudang, administrasi keuangan, kasir, staf pembukuan dan sebagainya.&lt;br /&gt;
 &lt;br /&gt;
 Adupun pokok-pokok pelajaran yang dibahas dalam buku ini mencangkup satu siklus akuntansi perusahaan jasa:&lt;br /&gt;
 &lt;br /&gt;
 - Pengenalan dan sistem kerja MYOB&lt;br /&gt;
 - Prosedur data baru&lt;br /&gt;
 - Bukti transaksi dan entri data&lt;br /&gt;
 - Entri jurnal penyesuaian&lt;br /&gt;
 - Pelaporan keuangan&lt;br /&gt;
 - Latihan kasus perusahaan jasa&lt;/p&gt;</t>
  </si>
  <si>
    <t>de38d9ba-55d7-43e1-8b86-5ef456b51835</t>
  </si>
  <si>
    <t>30 Menit Bersama PowerPoint 2007</t>
  </si>
  <si>
    <t>Erwin Sutomo</t>
  </si>
  <si>
    <t>979-763-849-9</t>
  </si>
  <si>
    <t>978-979-29-8731-7</t>
  </si>
  <si>
    <t>&lt;p&gt;Buku 30 Menit Bersama PowerPoint 2007 membahas secara singkat dan mendasar hal-hal pokok dari aplikasi PowerPoint 2007. Melalui buku ini siapapun Anda akan langsung bisa menggunakan aplikasi PowerPoint 2007 dalam waktu yang singkat. Buku ini menarik karena merupakan buku komputer pertama yang pembahasannya menggunakan cerita ala novel.&lt;/p&gt;</t>
  </si>
  <si>
    <t>6e9a8db2-d8b0-48cd-afb2-1c4a4d525bb4</t>
  </si>
  <si>
    <t>Komputer Pertamaku: Berkenalan dengan Pengolah Data</t>
  </si>
  <si>
    <t>978-979-29-0355-3</t>
  </si>
  <si>
    <t>978-979-29-9668-5</t>
  </si>
  <si>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</si>
  <si>
    <t>da69e45a-a048-4514-aa3d-4931e2d869f2</t>
  </si>
  <si>
    <t>30 Menit Pandai Berbahasa Inggris untuk Kelas 2 SD/MI</t>
  </si>
  <si>
    <t>Dyah Sumastuti</t>
  </si>
  <si>
    <t>978-979-29-0810-7</t>
  </si>
  <si>
    <t>978-979-29-8732-4</t>
  </si>
  <si>
    <t>&lt;p&gt;30 Menit Pandai Berbahasa lnggris untuk&amp;nbsp;SD/MI Kelas 2 adalah serial buku latihan&amp;nbsp;bahasa Inggris yang ditujukan untuk anak-anak pada tingkat sekolah dasar.&amp;nbsp;&lt;/p&gt;
 &lt;p&gt;Dengan menggunakan sedikit penjelasan dan menggunakan bahasa anak, buku ini memang dimaksudkan sebagai bahan latihan untuk anak-anak supaya mereka dapat belajar bahasa Inggris secara mandiri. Pengulangan latihan-latihan yang diberikan dapat memberikan pondasi pemahaman bahasa Inggris yang/ sangat kuat apabila dikerjakan dengan tekun, sesuatu yang sangat dibutuhkan anak-anak ketika mereka mulai mempelajari bahasa Inggris yang lebih kompleks.&amp;nbsp;&lt;/p&gt;</t>
  </si>
  <si>
    <t>8e564037-de0b-466e-b129-697c5d04fdfc</t>
  </si>
  <si>
    <t>Komputer Pertamaku: Berkenalan dengan Pengolah Kata</t>
  </si>
  <si>
    <t>978-979-29-0350-8</t>
  </si>
  <si>
    <t>978-979-29-9669-2</t>
  </si>
  <si>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mempelajarinya.&lt;br /&gt;
 &lt;br /&gt;
 Topik pembahasan dalam buku ini meliputi :&lt;br /&gt;
 &lt;br /&gt;
 - Pengolah Kata&lt;br /&gt;
 - Mengenal MS Word&lt;br /&gt;
 - Mulai bekerja dengan MS Word&lt;br /&gt;
 - Mengedit dokumen&lt;br /&gt;
 - Membuat dokumen indah&lt;/p&gt;</t>
  </si>
  <si>
    <t>f454f8e2-fc2e-4116-83b0-48a53f1c89cc</t>
  </si>
  <si>
    <t>Komputer Pertamaku: Kamus Teknologi Informasi</t>
  </si>
  <si>
    <t>978-979-29-0359-1</t>
  </si>
  <si>
    <t>978-979-29-9670-8</t>
  </si>
  <si>
    <t>40a2b43f-fc55-4ce7-8f8d-663ebbb159f7</t>
  </si>
  <si>
    <t>Komunikasi dalam Pemberitaan Injil</t>
  </si>
  <si>
    <t>Harianto GP</t>
  </si>
  <si>
    <t>978-979-29-2854-9</t>
  </si>
  <si>
    <t>978-979-29-9671-5</t>
  </si>
  <si>
    <t>&lt;p&gt;Komunikasi dalam Pelayanan Pemberitaan Injil memaparkan prinsip-prinsip membangun komunikasi untuk pemberitaan Injil. Buku ini menolong memahami ilmu komunikasi, secara khusus dalam pemberitaan Injil. Penulis memaparkan tahapan, proses, kedalaman, motif, penghalang, frame, isi (message), medium, model, teori, dan strategi dalam komunikasi Injil. Buku ini mendorong dan menolong pembaca untuk menjadi komunikator Injil yang baik.&lt;br /&gt;
 Buku ini menolong mahasiswa theologi, dosen theologi (misiologi), para penginjil, gembala jemaat, dan jemaat yang rindu melakukan Amanat Agung-Nya. Buku ini menolong untuk mengefektifkan pemberitaan Injil sehingga berita itu sampai dan diterima oleh komunikan (sasaran penginjilan).&lt;/p&gt;</t>
  </si>
  <si>
    <t>ba26ff85-5ccb-4529-ba2a-aa419a865fda</t>
  </si>
  <si>
    <t>30 Menit Pandai Berbahasa Inggris untuk Kelas 3 SD/MI</t>
  </si>
  <si>
    <t>978-979-29-0847-3</t>
  </si>
  <si>
    <t>978-979-29-8734-8</t>
  </si>
  <si>
    <t>&lt;p&gt;30 Menit Pondai Berbohasa tnggris adalah seri buku latihan bahasa Inggris yang ditujukan untuk anak-anak pada tingkat Sekolah Dasar.&lt;/p&gt;
 &lt;p&gt;&lt;br /&gt;
 Dengan menggunakan sedikit penjelasan dan menggunakan bahasa anak, buku ini memang dimaksudkan sebagai bahan latihan untuk anak-anak supaya mereka dapat belajar bahasa Inggris secara mandiri. Pengulangan latihan-latihan yang ada dapat memberikan pondasi pemahaman bahasa Inggris yang sangat kuat apabila dikeijakan dengan tekun, sesuatu yang sangat dibutuhkan anak-anak ketika mereka mulai mempelajari bahasa Inggris yang lebih kompleks.&lt;/p&gt;</t>
  </si>
  <si>
    <t>086e5521-e833-4537-9cac-2595d271e824</t>
  </si>
  <si>
    <t>Konfigurasi Server Linux dengan Webmin</t>
  </si>
  <si>
    <t>M. Syafii</t>
  </si>
  <si>
    <t>979-731-516-9</t>
  </si>
  <si>
    <t>978-979-29-9672-2</t>
  </si>
  <si>
    <t>&lt;p&gt;Webmin adalah administrasi grafis berbasis web; dengan tool ini Anda tidak perlu lagi berhadapan dengan shell. Anda cukup membuka browser dan administrasi ada di tangan Anda. Webmin adalah sebuah program untuk administrasi Unix yang telah mendukung lebih dari 40 sistem operasi. Dengan Webmin Anda dapat melakukan konfigurasi DNS hanya dalam hitungan menit, dan konfigurasi postfix hanya dalam beberapa detik.&amp;nbsp;&lt;br /&gt;
 &lt;br /&gt;
 Daftar Isi:&lt;br /&gt;
 Bab 1 Webmin&lt;br /&gt;
 Bab 2 Konfigurasi Workstation&lt;br /&gt;
 Bab 3 DNS Server&lt;br /&gt;
 Bab 4 FTP&lt;br /&gt;
 Bab 5 Web Server&lt;br /&gt;
 Bab 6 Mail Server&lt;br /&gt;
 Bab 7 Webmail Server&lt;br /&gt;
 Bab 8 Webalizer Web Server Statistik&lt;br /&gt;
 Bab 9 Proxy Server&lt;br /&gt;
 Bab 10 Samba Server&lt;br /&gt;
 Bab 11 Modul Virtual Server&lt;br /&gt;
 Bab 12 IRC Server&lt;/p&gt;</t>
  </si>
  <si>
    <t>c4565b6d-afe4-419f-ae27-dd700ff94ec6</t>
  </si>
  <si>
    <t>Computer Starter Guide: Jaringan Komputer</t>
  </si>
  <si>
    <t>978-979-29-0019-4</t>
  </si>
  <si>
    <t>978-979-29-9739-2</t>
  </si>
  <si>
    <t>&lt;p&gt;Jaringan komputer saat ini telah berkembang pesat dan banyak dimanfaatkan dalam berbagai bidang. Buku Computer Starter Guide: Jaringan Komputer hadir untuk menjadi referensi dan pedoman bagi siapa saja yang ingin mempelejari dan menguasai teknologi jaringan komputer. Buku ini membahas seluk-beluk jaringan komputer secara lengkap. Melalui buku ini, Anda akan mampu memahami dan menguasai teknologi jaringan komputer dan memanfaatkannya dengan cepat.&amp;nbsp;&lt;br /&gt;
 &lt;br /&gt;
 Pembahasan dalam buku ini meliputi:&lt;br /&gt;
 Konsep jaringan komputer&lt;br /&gt;
 Perangkat jaringan komputer&lt;br /&gt;
 Instalasi jaringan komputer&lt;br /&gt;
 Pengelolaan jaringan komputer&lt;br /&gt;
 Keamanan jaringan komputer&lt;/p&gt;</t>
  </si>
  <si>
    <t>17690858-ab0a-44da-81a1-dfd9704e4e97</t>
  </si>
  <si>
    <t>30 Menit Pandai Berbahasa Inggris untuk SMA/MA Kelas XI</t>
  </si>
  <si>
    <t>Peni R. Pramono, dkk</t>
  </si>
  <si>
    <t>979-763-340-3</t>
  </si>
  <si>
    <t>978-979-29-8736-2</t>
  </si>
  <si>
    <t>&lt;p&gt;Bahasa lnggris tidak identik dengan rumus-rumus dan pola. Buku 30 Menit Pandai Berbahasa Inggris SMA kelas XI ini merupakan bagian dari serial Pandai&amp;nbsp;Berbahasa Inggris dan ditulis untuk kamu yang pengin pintar bahasa lnggris dengan mudah dan cepat.&lt;/p&gt;
 &lt;p&gt;Mudah, karena disusun nyaris tanpa rumus dan dilengkapi dengan latihan-latihan yang menarik dan kunci jawaban untuk mengukur kemajuan belajarmu.&amp;nbsp;&lt;/p&gt;</t>
  </si>
  <si>
    <t>c47e2c3a-406a-4367-aa3c-4ac4656e5d16</t>
  </si>
  <si>
    <t>Computer Starter Guide: Mari Mengenal Internet</t>
  </si>
  <si>
    <t>978-979-29-0315-7</t>
  </si>
  <si>
    <t>978-979-29-8965-6</t>
  </si>
  <si>
    <t>c1a933cc-ab3e-405f-bbcf-d420546ef25e</t>
  </si>
  <si>
    <t>30 Menit Pandai Berbahasa Inggris untuk SMP/MTs Kelas VII</t>
  </si>
  <si>
    <t>Peni R. Pramono</t>
  </si>
  <si>
    <t>979-763-126-5</t>
  </si>
  <si>
    <t>978-979-29-8738-6</t>
  </si>
  <si>
    <t>&lt;p&gt;Buku 30 Menit Pandai Berbahasa Inggris untuk SMP/MTs kelas VII akan mengajak kalian menguasai bahasa inggris dengan mudah dan cepat.&lt;/p&gt;
 &lt;p&gt;Mudah karena disusun nyaris tanpa rumus dan dilengkapi dengan latihan-latihan yang menarik. Cepat karena setiap bagiannya dibuat untuk dipelajari dalam 30 menit.&lt;/p&gt;</t>
  </si>
  <si>
    <t>f7d1b770-6a1c-4c8b-b6a0-01ccf2090cd1</t>
  </si>
  <si>
    <t>Computer Starter Guide: Mari Mengenal Pemrograman Komputer</t>
  </si>
  <si>
    <t>978-979-29-0607-3</t>
  </si>
  <si>
    <t>978-979-29-8968-7</t>
  </si>
  <si>
    <t>28.5 MB</t>
  </si>
  <si>
    <t>&lt;p&gt;Pemrograman komputer bukanlah sesuatu, yang sulit. Pemrograman komputer memiliki peran penting dalam dunia pendidikan, bisnis, perkantoran, hingga hiburan. Perkembangan teknik pemrograman komputer yang sedemikian cepat, menuntut kita untuk terus belajar dari waktu kewaktu.&lt;/p&gt;</t>
  </si>
  <si>
    <t>4e1b8889-4335-471f-9690-d98fae416614</t>
  </si>
  <si>
    <t>Konsep dan Aplikasi e-Business</t>
  </si>
  <si>
    <t>Dr. Ir. Richardus Eko Indrajit, M. Sc., MBA</t>
  </si>
  <si>
    <t>979-533-818-8</t>
  </si>
  <si>
    <t>978-979-29-9760-6</t>
  </si>
  <si>
    <t>&lt;p&gt;Implementasi pertukaran barang dan jasa melalui medium elektronis(e-Bussiness) tidak hanya telah membantu perusahaan menurunkan total biaya pengeluaran untuk operasional tetap. Lebih jauh, banyak potensi sumber pendpatan baru ditawarkan oleh konsep e-Business. Hal lain yang membuat e-Business menjadi primadona dalam kerangka bisnis modern adalah adanya berbagai data statistik yang menunjukan&amp;nbsp;kian tingginya nilai bisnis yang terjadi di dunia maya, yang perlahan-lahan tubuh menyaingi apa saja yang terjadi di dunia nyata.&lt;/p&gt;</t>
  </si>
  <si>
    <t>2b5b7df2-511e-4203-9020-b40a2af069da</t>
  </si>
  <si>
    <t>Concerto Al Malioboro</t>
  </si>
  <si>
    <t>Ansel Watra</t>
  </si>
  <si>
    <t>978-979-29-3303-1</t>
  </si>
  <si>
    <t>978-979-29-8970-0</t>
  </si>
  <si>
    <t>&lt;p&gt;Lima anak muda menuntut ilmu di sebuah universitas swasta di Yogyakarta. Mereka seangkatan dan mengambil jurusan yang sama. Mereka adalah Kardiv asal Surabaya, Wawan asal Kediri, Astrid dan Vera sama-sama orang Solo, serta Widya yang asli Yogyakarta. Persahabatan mereka berawal ketika mereka berlima tergabung dalam sebuah kelompok tugas di salah satu kelas yang mereka ambil pada semester pertama.&lt;br /&gt;
 Di bidang akademik, mereka berlomba-lomba untuk dapat meraih hasil studi terbaik pada setiap semester. Mereka pun berikrar untuk lulus kuliah sama-sama dan diwisuda pada hari yang sama kelak, apa pun tantangan yang mesti mereka hadapi. Mereka berjanji akan selalu bersama berupaya mencari solusi bila di antara mereka ada yang mengalami masalah serius, terutama tentang studi.&amp;nbsp;&lt;br /&gt;
 Perjumpaan mereka dengan Bu Maryati, salah seorang korban gempa bumi yang mengguncang Yogyakarta pada 2006, yang kini mengais receh di jalanan sebagai pengamen untuk bertahan hidup, menggerakkan jiwa sosial mereka. Lantas, apa yang mereka lakukan untuk Bu Maryati dan kedua anaknya yang kecil? Apa pula yang mereka lakukan ketika kelangsungan kuliah Kardiv terancam akibat keluarga Kardiv dilanda bencana dan mengalami kesulitan keuangan?&lt;/p&gt;</t>
  </si>
  <si>
    <t>b7209ad6-fa1a-481e-ac84-5f012c241396</t>
  </si>
  <si>
    <t>30 Years Walk With Jesus</t>
  </si>
  <si>
    <t>978-979-29-1101-5</t>
  </si>
  <si>
    <t>978-979-29-8739-3</t>
  </si>
  <si>
    <t>&lt;p&gt;30 Years Walk with Jesus berisi pengalaman beberapa pelaku yang terlibat dalam gerakan Allah tersebut. Kisah-kisah dalam buku ini tidak sekedar untuk membangkitkan kembali kenangan masa muda ketika semangat melayani Tuhan berkobar-kobar, tetapi juga untuk mengungkapkan apa yang sedang dan akan dikerjakan Tuhan pada tahun-tahun mendatang.&lt;/p&gt;</t>
  </si>
  <si>
    <t>38e7ed1d-861c-4a54-a963-5db6e54861ef</t>
  </si>
  <si>
    <t>Konsep dan Latihan Menggambar 3D dengan AutoCAD</t>
  </si>
  <si>
    <t>Philip Christiawan</t>
  </si>
  <si>
    <t>979-731-022-1</t>
  </si>
  <si>
    <t>978-979-29-9673-9</t>
  </si>
  <si>
    <t>&lt;p&gt;Banyak program aplikasi Com&amp;shy;puter Aided Design yang bere&amp;shy;dar di masyarakat. AutoCAD adalah satah satu jenis CAD yang paling mudah dan user friendly dengan command dan menu-menu yang mudah digunakan dan dipahami. Pem&amp;shy;buatan obyek-obyek tiga di&amp;shy;mensi seringkali menjadi ken&amp;shy;dala bagi para desainer obyek, karena menggabungkan unsur geometri dan kreativitas si pembuat.&amp;nbsp;Buku ini membahas konsep perancangan dan latihan&amp;shy;-latihan yang bisa digunakan sebagai pengasah ketrampi&amp;shy;tan pembaca.&amp;nbsp;&lt;/p&gt;</t>
  </si>
  <si>
    <t>92fb4746-e522-4ab3-bf5c-aa405e8a1ed5</t>
  </si>
  <si>
    <t>31 Kunci Hikmat Salomo</t>
  </si>
  <si>
    <t>Herry Demangalu</t>
  </si>
  <si>
    <t>978-979-29-1005-6</t>
  </si>
  <si>
    <t>978-979-29-8755-3</t>
  </si>
  <si>
    <t>&lt;p&gt;Hikmat Salomo terkenal hingga detik ini. Hikmat yang dulu membuat Salomo hid up berkemenangan akan diimpartasikan dalam hidup kita sejauh kita bersedia melakukan prinsip&amp;nbsp;hidupnya. Hikmat Salomo tak lekang oleh waktu ....&amp;nbsp;&lt;/p&gt;
 &lt;p&gt;Semua hikmat itu terangkum dalam Kitab Amsal. Kitab yang&amp;nbsp; menyentuh berbagai segi kehidupan manusia. Karakter,&amp;nbsp; prinsip hidup dan nilai kebenaran, perjuangan iman, buah Roh, keuangan, persahabatan, pernikahan, dsb. Dan, 31 Kunci Hikmat Salomo menguraikan seluruh Kitab Amsal&amp;nbsp; dengan terperinci. Setiap bab setiap pasal. Dengan ilustrasi dan kisah bermakna sebagai contoh aplikasi hikmat. Di setiap&amp;nbsp;akhir bab, Anda akan mendapati bahan perenungan yang bisa&amp;nbsp;diterapkan dalam kehidupan sehari-hari.&amp;nbsp;&lt;/p&gt;
 &lt;p&gt;Dalam 31 hari, Anda akan diubahkan menjadi orang yang&amp;nbsp; berhikmat. Ketika kita mendapatkan hikmat seperti Salomo,&amp;nbsp;dampak yang sama pun akan terjadi pada kita. Berkat&amp;nbsp;mengejar orang berhikmat.&amp;nbsp;&lt;/p&gt;</t>
  </si>
  <si>
    <t>70e3fd7d-d012-43c4-aba4-93f8ef2e216d</t>
  </si>
  <si>
    <t>Create Your Dream Wedding Invitation: Membuat Undangan Pernikahan Kreatif dengan Photoshop</t>
  </si>
  <si>
    <t>Ismadi</t>
  </si>
  <si>
    <t>978-979-29-2514-2</t>
  </si>
  <si>
    <t>978-979-29-8972-4</t>
  </si>
  <si>
    <t>&lt;p&gt;Buku ini menyajikan beragam langkah panduan praktis dalam rangka membuat desain undangan pernikahan atau wedding invitation menggunakan software photoshop. Dikemas dengan bahasayang sederhana dan mudah diikuti, buku ini tidak hanya dapat menjadi referensi bagi pengguna software photoshop yang sedang mengembangkan diri menjadi seorang desainer grafis, melainkan juga dapat menjadi sumber inspirasi bagi pengguna software photoshop pada tingkat pemula&lt;/p&gt;</t>
  </si>
  <si>
    <t>a3bd96f5-84b1-4ba2-9328-d24200375379</t>
  </si>
  <si>
    <t>343 Tanya Jawab Seputar Akhir Zaman</t>
  </si>
  <si>
    <t>Pdm. Markus Suyadi, M.Th., M.Div.</t>
  </si>
  <si>
    <t>978-979-29-1115-2</t>
  </si>
  <si>
    <t>978-979-29-8757-7</t>
  </si>
  <si>
    <t>&lt;p&gt;Akhir zaman merupakan sebuah misteri yang selalu&amp;nbsp;ingin diketahui oleh setiap manusia, sebuah misteri tentang akhir perjalanan hidup manusia yang selalu menimbulkan banyak pertanyaan. Pada kenyataannya cukup banyak studi alkitabiah yang mencoba untuk menjawab pertanyaan mengenai hal tersebut. Namun, tidak semua buku yang mengulas tentang akhir zaman mudah dipahami, terutama oleh orang-orang dari kalangan nonteologi.&amp;nbsp;&lt;/p&gt;
 &lt;p&gt;Melalui buku ini, Pdm. Markus Suyadi M.Th. mencoba untuk menyajikan pembahasan mengenai akhir zaman dengan cara yang lebih mudah dipahami. Melalui gaya penulisannya yang sederhana, namun tetap berbobot, pengertian serta misteri akhir zaman tentunya akan mudah dipahami bahkan oleh orang awam sekalipun.&amp;nbsp;&lt;/p&gt;
 &lt;p&gt;Dengan metode tanya jawab yang sederhana, namun tetap berkualitas, diharapkan pembaca akan lebih memahami sudut pandangAlkitab mengenai akhirzaman. Dengan demikian, umat Kristen akan semakin terbuka pikirannya sehingga dapat menentukan jalan hidup yang lebih baik, menjalani hidup seturut kehendak-Nya bagi kemuliaan Tuhan Yesus Kristus.&amp;nbsp;&lt;/p&gt;</t>
  </si>
  <si>
    <t>91812466-5c4f-45d9-a600-739b30acb40e</t>
  </si>
  <si>
    <t>Crown of Life</t>
  </si>
  <si>
    <t>Soeparno Broto R</t>
  </si>
  <si>
    <t>978-979-29-6636-7</t>
  </si>
  <si>
    <t>978-979-29-8974-8</t>
  </si>
  <si>
    <t>&lt;p&gt;Perlombaan lari marathon sangat populer di dunia. Boston Marathon adalah lomba lari paling tua dan bersejarah di Amerika.&amp;nbsp; New York City Marathon selalu diikuti oleh lebih dari 45 ribu peserta.&amp;nbsp; Paris Marathon adalah perlombaan lari sambil menikmati indahnya kota.&amp;nbsp;&lt;/p&gt;
 &lt;p&gt;Perjalanan hidup orang percaya itu ibarat suatu lomba. Kita orang percaya sudah tercatat pula sebagai pesertanya, bahkan saat&amp;nbsp; ini sedang berada di medan laga. Berlari untuk meraih hadiahnya,&amp;nbsp; yaitu mahkota abadi atau mahkota kehidupan.&amp;nbsp;&lt;/p&gt;
 &lt;p&gt;Buku ini mengajak pembaca untuk belajar menikmati hidup. Jangan selalu merasa cemas, takut, atau bersedih hati. Bahkan ketika meninggalkan kehidupan di dunia ini, hendaknya kita tetap bersukacita sebab Allah telah berjanji bahwa kita akan menerima&amp;nbsp; &amp;quot;mahkota abadi&amp;quot;dan janjiTuhan itu pasti akan digenapi.&amp;nbsp;&lt;/p&gt;</t>
  </si>
  <si>
    <t>060a4b18-3d1c-4471-b61c-a3985fd85562</t>
  </si>
  <si>
    <t>Kreasi Fashion dengan CorelDraw</t>
  </si>
  <si>
    <t>978-979-29-1238-8</t>
  </si>
  <si>
    <t>978-979-29-9676-0</t>
  </si>
  <si>
    <t>&lt;p&gt;Pada saat ini program CorelDRAW banyak digunakan untuk membuat desain-desain distro atau desain-desain kaos. Era komputerisasi seperti itu menjadikan program aplikasi grafis CorelDRAW semakin merambah ke dunia yang lebih luas lagi sehingga tidaklah mengherankan jika sekarang rancangan-rancangan kreasi busana atau kreasi fashion juga dibuat dengan program CorelDRAW. Kenyataan bahwa program CorelDRAW telah digunakan oleh para &amp;#39;perancang muda&amp;#39; ditunjukkan dengan banyaknya peserta didik atau siswa di lembaga-lembaga pendidikan mode yang telah mengaplikasikan program CorelDRAW ke dalam kreasi-kreasi busana.&lt;/p&gt;
 &lt;p&gt;&lt;br /&gt;
 Terlepas dari teori-teori tentang fashion, buku ini hadir sebagai jawaban atas persoalan-persoalan yang mengemuka ketika seseorang mulai berangkat merancang suatu kreasi busana dengan program CorelDRAW. Dengan kata lain, buku ini menyajikan panduan dasar membuat kreasi fashion dengan CorelDRAW. Oleh karena itu, ulasan yang ditampilkan merupakan panduan langkah-langkah dasar memahami alat-alat atau fasilitas-fasilitas dalam program CorelDRAW yang dapat digunakan untuk merancang suatu desain busana. Adapun versi yang digunakan pada buku ini adalah CorelDRAW X4. Namun demikian, Anda dapat menerapkannya pada versi-versi sebelumnya, seperti versi 11, 12 atau versi X3.&lt;/p&gt;
 &lt;p&gt;&lt;br /&gt;
 Ulasan buku kreasi fashion dengan CorelDRAW meliputi:&lt;br /&gt;
 &amp;bull;&amp;nbsp;&amp;nbsp;&amp;nbsp; 3 Alat Dasar&amp;nbsp;&lt;br /&gt;
 &amp;bull;&amp;nbsp;&amp;nbsp;&amp;nbsp; Kreasi Pola Dasar&lt;br /&gt;
 &amp;bull;&amp;nbsp;&amp;nbsp;&amp;nbsp; Kreasi Rancangan Bahan&lt;br /&gt;
 &amp;bull;&amp;nbsp;&amp;nbsp;&amp;nbsp; Kreasi Sketsa Busana&lt;br /&gt;
 &amp;bull;&amp;nbsp;&amp;nbsp;&amp;nbsp; Kreasi Aksesoris&lt;br /&gt;
 &amp;bull;&amp;nbsp;&amp;nbsp;&amp;nbsp; Mewarnai Sketsa Busana&lt;br /&gt;
 &amp;bull;&amp;nbsp;&amp;nbsp;&amp;nbsp; Kreasi Figur dan&lt;br /&gt;
 &amp;bull;&amp;nbsp;&amp;nbsp;&amp;nbsp; Mewarnai Figur&lt;/p&gt;</t>
  </si>
  <si>
    <t>fed22963-49e5-4c85-84fe-647414f5f612</t>
  </si>
  <si>
    <t>Daftar Situs Jurnal Ilmiah</t>
  </si>
  <si>
    <t>Gregorius Chandra</t>
  </si>
  <si>
    <t>979-731-375-1</t>
  </si>
  <si>
    <t>978-979-29-8975-5</t>
  </si>
  <si>
    <t>&lt;p&gt;Pernah mengalami kesulitan mencari artikel jurnal untuk keperluan penulisan paper, makalah, skripsi, thesis atau desertasi? Sudah mencai ke perpustakaan, namun tidak tersedia jurnal yang diharapkan. Mau ke perpustakaan yang memiliki fasilitas CD-ROM, tetapi terbentur masalah keanggotaan&lt;/p&gt;</t>
  </si>
  <si>
    <t>c52bda6a-0293-419f-a7ce-04912aa0b5c7</t>
  </si>
  <si>
    <t>Kreasi Video dengan Ulead Video Studio 7 Movie: Making for Everyone</t>
  </si>
  <si>
    <t>Mohammad Khoiruddin Harahap</t>
  </si>
  <si>
    <t>979-731-162-7</t>
  </si>
  <si>
    <t>978-979-29-9677-7</t>
  </si>
  <si>
    <t>&lt;p&gt;VideoEditing yang dikomputerisasikan telah memungkinkan banyak orang untuk ikut berkecimpung dalam pembuatan video. Walaupun video dengan bentuk yang sederhana seperti pendokumentasian pesta pemikahan, ulang tahun kantor, piknik clan banyak lagi yang telah beralih dari dunia foto kamera ke dunia video dengan pemanfaatan handycam.&amp;nbsp;&lt;br /&gt;
 Kupasan dalam buku VideoEditing dengan menggunakan Ulead VideoStudio 7 ini mudah untuk diaplikasikan walaupun dengan peralatan yang sederhana. Tuntunan buku ini bisa membuat anda menjadi sutradara, kameramen clan video editor yang mampu membuat kualitas video yang baik. Karena anda dituntun mulai dari pengambilan gambar (shooting), editing video sampai menjadi VCD/DVD yang siap untuk dipasarkan.&amp;nbsp;&lt;/p&gt;</t>
  </si>
  <si>
    <t>949dc7bf-7523-4552-a5db-26f82aaa6440</t>
  </si>
  <si>
    <t>Kreatif Membuat Desain Web dengan Adobe Photoshop</t>
  </si>
  <si>
    <t>978-979-29-2785-6</t>
  </si>
  <si>
    <t>978-979-29-8597-9</t>
  </si>
  <si>
    <t>28.2 MB</t>
  </si>
  <si>
    <t>&lt;p&gt;Desain web merupakan tampilan yang harus Anda perhatikan secara seksama sebelum membuat sebuah proyek website. Desain yang baik akan berpengaruh terhadap kenyamanan dan ketertarikan pengunjung web. Hal ini karena website merupakan sarana untuk mempublikasikan berbagai hal seperti informasi dan interaksi dengan orang lain.&lt;br /&gt;
 Salah satu program yang digunakan untuk membuat desain web adalah Adobe Photoshop. Program berbasis bitmap ini dapat membantu dan memberikan kemudahan bagi Anda dalam membuat desain web. Anda dapat mengolah foto, membuat efek-efek, dan membuat teks yang menarik.&amp;nbsp;&lt;br /&gt;
 Dalam buku ini akan dijelaskan cara membuat desain web dengan beberapa tema seperti bisnis, wisata, personal web, dan perusahaan. Program yang digunakan adalah Adobe Photoshop CS5 yang merupakan program Photoshop versi terbaru dan dilengkapi dengan berbagai fitur terbaru yang akan mempermudah Anda.&lt;br /&gt;
 Lebih lengkap, buku ini akan membahas:&lt;br /&gt;
 &amp;bull; Bab 1 Membuat Personal Web&lt;br /&gt;
 &amp;bull; Bab 2 Membuat Desain Web Klub Fotografi&lt;br /&gt;
 &amp;bull; Bab 3 Membuat Desain Web Company Profile&lt;br /&gt;
 &amp;bull; Bab 4 Membuat Desain Web Pariwisata&lt;br /&gt;
 &amp;bull; Bab 5 Membuat Desain Web Bisnis&lt;br /&gt;
 &amp;bull; Bab 6 Membuat Desain Web Blog&lt;br /&gt;
 &amp;bull; Bab 7 Membuat Desain Web Secara Lengkap&lt;/p&gt;</t>
  </si>
  <si>
    <t>62581b35-7a18-4be9-99ea-5c084e41b441</t>
  </si>
  <si>
    <t>Dag Dig Dug Wow</t>
  </si>
  <si>
    <t>Samuel H. Tirtamihardja</t>
  </si>
  <si>
    <t>978-979-29-3748-0</t>
  </si>
  <si>
    <t>978-979-29-8986-1</t>
  </si>
  <si>
    <t>&lt;p&gt;Seorang presenter acara &amp;quot;lnspirasi 5 Menit&amp;quot; bertanya kepada saya, &amp;quot;Apa rahasia Anda bisa menulis banyak hal, memberikan ceramah, mengajar, menjalankan kantor dan usaha sekaligus?&amp;quot;&amp;nbsp;&lt;/p&gt;
 &lt;p&gt;Jawabannya sederhana, &amp;quot;Rahasianya adalah berani mengambil keputusan untuk melakukannya!&amp;quot;&amp;nbsp;&lt;/p&gt;
 &lt;p&gt;Banyak orang tidak dapat atau ragu mengambil keputusan dalam hidup. Sampai tidak berani menikah karena tidak berani memutuskan siapa jodohnya. Ada yang tidak tahu harus bersekolah di mana atau bekerja di mana.&amp;nbsp;&lt;/p&gt;
 &lt;p&gt;Buku ini ditulis untuk menuntun pembaca yang sulit mengambil keputusan menjadi berani mengambil keputusan karena itu satu-satunya langkah untuk mencapai keberhasilan.&amp;nbsp;&lt;/p&gt;
 &lt;p&gt;Kemampuan mengambil keputusan adalah alat penting orang sukses. Mereka tahu keinginan dan tujuan hidup mereka, serta melakukan keputusan demi menggapai impian mereka.&amp;nbsp;&lt;/p&gt;</t>
  </si>
  <si>
    <t>1694eb50-f6e7-4f1a-a4af-931690548afa</t>
  </si>
  <si>
    <t>Kualitas Orang Sukses</t>
  </si>
  <si>
    <t>Yosua L. Hadiputra</t>
  </si>
  <si>
    <t>979-763-892-8</t>
  </si>
  <si>
    <t>978-979-29-9680-7</t>
  </si>
  <si>
    <t>&lt;p&gt;Anda tidak punya kedudukan atau jabatan terhormat, tidak punya kekayaan melimpah, tidak berpendidikan tinggi. Atau anda seorang yang berpendidikan tinggi tetapi hidup anda tidak lebih baik dari orang yang berpendidikan tinggi dibawah anda. Jangan merasa rendah diri dan kecil hati! Anda tetap bisa membuat hidup anda lebih baik. Jadilah manusia berkualitas. Anda bisa menjadi manusia berkualitas jika memiliki sikap positif. Buku ini akan membimbing Anda cara bersikap positif, menjadi manusia berkualitas dan mengubah hidup andamenjadi lebih baik.&lt;/p&gt;</t>
  </si>
  <si>
    <t>018c0d59-0406-425c-b80c-b7e435a19ac2</t>
  </si>
  <si>
    <t>Dahsyatnya Visi</t>
  </si>
  <si>
    <t>978-979-29-1017-9</t>
  </si>
  <si>
    <t>978-979-29-8988-5</t>
  </si>
  <si>
    <t>&lt;p&gt;Visi artinya melihat rencana Allah dan pewahyuan Tuhan bagi kehidupan kita. Visi itu bisa berasal dari diri sendiri ataupun dari Tuhan. Perbedaanya adalah hasil akhirnya&lt;/p&gt;</t>
  </si>
  <si>
    <t>85ccc203-ba3c-4ef0-89d3-e48649bf92bb</t>
  </si>
  <si>
    <t>Kristologi</t>
  </si>
  <si>
    <t>978-979-29-3633-9</t>
  </si>
  <si>
    <t>978-979-29-9679-1</t>
  </si>
  <si>
    <t>&lt;p&gt;Kristologi secara lengkap menggali dn memaparkan fakta tentang Yesus Kristus, mulai dari nubuatan tentang Yesus Kristus dalam PL hingga penggenapan kehadiran Kristus dalam PB (karya, kematian, dan kebangkitan-Nya).&lt;br /&gt;
 Buku ini berisi: Nubuat Kristus dalam PL, Inkarnasi Yesus, Kemanusiaan dan Keilahian Yesus, Jabatan Kristus, Siapakah Yesus Kristus, Kelahiran Kristus Peayaan Natal, Masa Kanak-kanak Yesus, Mara Persiapan Pelayanan Yesus, Pengajaran Yesus, Hukuman Salib, Penyaliban Yesus, 7 Pencurahan Darah Yesus, Yesus Dikuburkan, Yesus Bangkit, Mengapa Yesus Harus Mati? serta Amanat Agung Tuhan Yesus.&lt;br /&gt;
 Buku ini akan membantu pembaca untuk:&lt;br /&gt;
 * Memahami pribadi dan karya Kristus&lt;br /&gt;
 * Mengenali fakta-fakta alkitabiah seputar Yesus&lt;br /&gt;
 * Mengetahui berbagai paham yg mempertanyakan ketuhanan Yesus&lt;br /&gt;
 * Memperdalam iman dan keyakainan terhadapKristus sebagai Tuhan dan Juruselamat&lt;/p&gt;</t>
  </si>
  <si>
    <t>78c0e598-06cc-4a71-a204-07cfdfdb9bfe</t>
  </si>
  <si>
    <t>Daily Motivation: Small Touch, Big Impact</t>
  </si>
  <si>
    <t>978-979-29-5791-4</t>
  </si>
  <si>
    <t>978-979-29-8989-2</t>
  </si>
  <si>
    <t>&lt;p&gt;Pada hari yang cerah, beberapa katak bermain di dekat empang. Mereka menceburkan diri bergantian, kemudian melompat ke darat. Mereka juga asyik berlomba melompat setinggi mungkin. Pada waktu yang bersamaan, ada siput lewat di dekat mereka.&amp;nbsp;&lt;br /&gt;
 Melihat siput yang berjalan pelan, katak itu pun menyampaikan rasa iba. la terheran mengapa ada binatang seperti siput, yang berjalan sangat pelan, terseok-seok, dan seperti menanggung beban berat.&amp;nbsp;&lt;br /&gt;
 Melihat kejadian itu, katak yang lain segera menghampiri. Sebagian katak mulai mengejek dan menawarkan kepada siput tersebut untuk menjadi katak. Para katak membanggakan diri karena mereka memiliki empat kaki, bisa melompat, berenang, dan bernyanyi.&amp;nbsp;&lt;br /&gt;
 Akan tetapi, siput itu tersenyum dan tetap bersyukur karena masih diberi kehidupan dan masih bisa makan. la juga menceritakan bahwa dirinya memiliki kelompok yang cukup akur dan saling membantu. Kehidupan para siput cukup nyaman, tidak terasa berat, dan menyenangkan. Namun, para katak kembali tertawa dan terus mengolok-olok.&amp;nbsp;&lt;br /&gt;
 Tidak lama kemudian, ada anak elang yang terbang rendah untuk mencari mangsa. Dengan cepat, satu katak berhasil disambar dan menjadi santapan empuk. Para katak pun panik dan berusaha bersembunyi supaya selamat. Belum sempat bersembunyi, anak elang kembali datang. Namun, kali ini yang disasar adalah siput. Dengan sigap, siput langsung memasukkan tubuhnya ke cangkang sehingga paruh anak elang tersebut hanya berhadapan dengan benda keras. Setelah terbang tinggi, kembali elang menukik untuk mengincar kawanan katak yang berada di sekitar siput.&amp;nbsp;&lt;/p&gt;</t>
  </si>
  <si>
    <t>43c9ef59-284f-420c-9708-1f07835af614</t>
  </si>
  <si>
    <t>3DS Max Express - Mengungkap Rahasia Dapur Film Animasi Dunia Melalui Konsep, Teknik, Praktek Morphing Karakter</t>
  </si>
  <si>
    <t>Aulia Soma</t>
  </si>
  <si>
    <t>978-979-29-0714-8</t>
  </si>
  <si>
    <t>978-979-29-8762-1</t>
  </si>
  <si>
    <t>&lt;p&gt;Buku ini menyajikan langkah-langkah untuk melakukan morphing dengan contoh-contoh sederhana, mulai dari tahap awal hingga tahap&amp;nbsp;akhir. Dalam buku ini Anda akan mendapatkan:&lt;/p&gt;
 &lt;p&gt;&amp;bull; Konsep dasar morphing.&lt;/p&gt;
 &lt;p&gt;&amp;bull; Teknik melakukan morphing geometri dan morphing material.&lt;/p&gt;
 &lt;p&gt;&amp;bull; Teknik melakukan morphing yang dikombinasikan dengan IK (Inverse&amp;nbsp;Kinematik)&lt;/p&gt;
 &lt;p&gt;&amp;bull; Cara menambahkan efek suara ke dalam animasi.&lt;/p&gt;
 &lt;p&gt;&amp;bull; Langkah untuk membuat lipsink dalam animasi&lt;/p&gt;</t>
  </si>
  <si>
    <t>a55a487e-42fe-4cf9-8636-b55cb1c0d0b9</t>
  </si>
  <si>
    <t>Dapatkah Keselamatan Orang Percaya Hilang?</t>
  </si>
  <si>
    <t>Pdt. Jenus Junimen, S.Th</t>
  </si>
  <si>
    <t>978-979-29-2949-2</t>
  </si>
  <si>
    <t>978-979-29-8992-2</t>
  </si>
  <si>
    <t>&lt;p&gt;Apa sebenarnya inti kedua paham itu? Manakah dari keduanya yang harus kita percaya? Calvinisme mengajarkan bahwa keselamatan manusia tidak dapat hilang dan Allah telah menentukan keselamatan bagi orang-orang yang Dia pilih sejak dunia belum dijadikan (Predestinasi). Sementara itu, Armenianisme mengajarkan bahwa keselamatan itu bisa hilang karena manusialah yang memilih apakah ia mau diselamatkan. Lalu, apakah dasar kedua pendapat itu? Untuk merespons semua pertanyaan yang muncul, Pdt. Jen us Junimen S.Th. menulis semuanya dalam buku kecil ini. la menuliskan kedua paham ini secara mendalam, mulai dari sejarah kemunculannya, dasar-dasar ayat Alkitab, dan prinsip-prinsip yang dipercayai. Tidak hanya itu, ia juga membahas persamaan keduanya.&amp;nbsp;&lt;/p&gt;</t>
  </si>
  <si>
    <t>33d99fa6-0900-4fb8-8c5c-21c15f67ead8</t>
  </si>
  <si>
    <t>Dari Dahsyat Sampai Mak Nyesss....</t>
  </si>
  <si>
    <t>Magdalena Sukartono</t>
  </si>
  <si>
    <t>979-763-973-8</t>
  </si>
  <si>
    <t>978-979-29-8993-9</t>
  </si>
  <si>
    <t>&lt;p&gt;Dari Dahsyat Sampai Mak Nyesss ... merupakan kumpulan artikel ketenagakerjaan yang telah dimuat di SKH Kedaulatan Rakyat Jogja antara 2006-2008. Buku ini membahas problematika seputar dunia kerja seperti:&amp;nbsp;&lt;/p&gt;
 &lt;p&gt;&amp;bull;&amp;nbsp;&amp;nbsp; &amp;nbsp;Menghadapi konflik&lt;br /&gt;
 &amp;bull;&amp;nbsp;&amp;nbsp; &amp;nbsp;Menjadi SOM yang excellent&lt;br /&gt;
 &amp;bull;&amp;nbsp;&amp;nbsp; &amp;nbsp;Menghadapi toxic leader, emotional vampire, dan zombie&lt;br /&gt;
 &amp;bull;&amp;nbsp;&amp;nbsp; &amp;nbsp;Bertahan di tengah lingkungan kerja yang tidak kondusif&lt;/p&gt;
 &lt;p&gt;Tidak hanya itu, Anda akan diajak untuk melihat kenyataan di dunia kerja yang sering kali luput dari perhatian. Disajikan dengan lugas, ringan, dan enak dibaca. Tepat bagi Anda - pekerja dan pencari kerja - yang sedang membangun citra diri yang profesional.&amp;nbsp;&lt;/p&gt;</t>
  </si>
  <si>
    <t>b4ff45a1-2e27-4c78-805a-18602600ac80</t>
  </si>
  <si>
    <t>4M (Memilih, Memakai, Merawat, dan Memperbaiki) Netbook</t>
  </si>
  <si>
    <t>978-979-29-2051-2</t>
  </si>
  <si>
    <t>978-979-29-8763-8</t>
  </si>
  <si>
    <t>&lt;p&gt;Bagi yang berkeinginan membeli netbook, sungguh tepat bila Anda telah membel i buku ini terlebih dahulu agar netbook yang dipilih sesuai dengan kebutuhan Anda. Bag i Anda yang sudah memiliki netbook, buku ini akan sangat membantu dalam pengeksploras ian kemampuan sebuah netbook. Di samping itu, juga terdapat teknik-teknik lain dalam merawat dan memperbaiki netbook. Tunggu apa lagi! Buku ini merupakan panduan terlengkap dalam memil ih, memakai, merawat, dan memperbaiki netbook.&lt;/p&gt;</t>
  </si>
  <si>
    <t>a7c98099-2e61-4021-97a1-44b3b289a56c</t>
  </si>
  <si>
    <t>5 Crowns</t>
  </si>
  <si>
    <t>Hasanema Wau</t>
  </si>
  <si>
    <t>978-979-29-3764-0</t>
  </si>
  <si>
    <t>978-979-29-8765-2</t>
  </si>
  <si>
    <t>&lt;p&gt;Buku ini memaparkan bukti-bukti janji Allah bahwa &amp;quot;Jerih payahmu diperhitungkan.&amp;quot;Peristiwa di Berna (Takhta Pengadilan Kristus) merupakan ajang penganugerahan penghargaan bagi murid Kristus yang menampilkan kualitas hidup unggul. Setiap orang percaya telah berada di lintasan bertabur peluang meraih gelar champion. Karena itu, saudara&amp;shy;saudaraku yang kekasih, berdirilah teguh, jangan goyah, dan giatlah se/alu dalam pekerjaan Tuhan! Sebab kamu tahu, bahwa dalam persekutuan dengan Tuhan jerih payahmu tidak sia-sia (1 Kor. 15:58).&amp;nbsp;&lt;/p&gt;</t>
  </si>
  <si>
    <t>1ac6ae70-c24e-4abe-b570-63219bd8957c</t>
  </si>
  <si>
    <t>Kuasa Cinta</t>
  </si>
  <si>
    <t>978-979-29-2977-5</t>
  </si>
  <si>
    <t>978-979-29-9681-4</t>
  </si>
  <si>
    <t>&lt;p&gt;ltulah kata-kata tentang nilai cinta yang tertulis di awal buku ini. Namun, fakta kehidupan nyata adalah orang menjadi letih, lesu, apatis, tidak percaya pada hukum. Orang berlaku sangat agresif, bahkan mengandalkan sikap preman, kekerasan, atau uang. Lalu, bagaimana sebaiknya sikap hati kita supaya kita dapat menjalani kehidupan yang pen uh cinta sebagaimana yang Tuhan maksud saat awal mula kita diciptakan?&amp;nbsp;&lt;br /&gt;
 Melalui buku ini penulis mengajak pembaca untuk merenung bahwa akhirnya sikap terbaik yang seharusnya kita ambil adalah sikap hati yang positif. Sikap posiitif akan melahirkan sikap produktif. Bahkan lebih dari itu, kita akan melimpah dengan syukur dan berhasil serta mampu hidup maksimal di tengah masa sukar.&amp;nbsp;&lt;/p&gt;
 &lt;p&gt;&lt;br /&gt;
 Dunia tanpa cinta ... terasa seperti neraka;&amp;nbsp;&lt;br /&gt;
 Kematian ketika masih bernapas;&amp;nbsp;&lt;br /&gt;
 Neraka ketika masih hidup.&amp;nbsp;&lt;/p&gt;</t>
  </si>
  <si>
    <t>b8a49224-ec4a-4c99-b930-b76664af1b02</t>
  </si>
  <si>
    <t>Dari Kelaparan Menuju Kelimpahan</t>
  </si>
  <si>
    <t>Timotius Arifin</t>
  </si>
  <si>
    <t>979-763-737-9</t>
  </si>
  <si>
    <t>978-979-29-8997-7</t>
  </si>
  <si>
    <t>&lt;p&gt;Ditengah krisis, tekanan, kesulitan hidup, orang cenderung bersikap menyalahkan. Baik menyalahkan sesamanya maupun Tuhan. Tapi, tahukah anda bahwa krisis yang kita alami itu sebenarnya merupakan undangan&amp;nbsp; agar mukjizat datang dalam kehidupan kita? Melalui krisis, kita dapat melihat dan merasakan pertolongan Tuhan&lt;/p&gt;</t>
  </si>
  <si>
    <t>0aae3d12-5eb6-4ee0-80dc-99dc3cb5a886</t>
  </si>
  <si>
    <t>52 Renungan Dinamis</t>
  </si>
  <si>
    <t>Daud Wira Wijaya Mulya</t>
  </si>
  <si>
    <t>979-731-924-5</t>
  </si>
  <si>
    <t>978-979-29-8767-6</t>
  </si>
  <si>
    <t>&lt;p&gt;Jika seseorang menyampaikan khotbah, ada dua hal yang mungkin terjadi pada pendengarnya. Mereka menjadi antusias karena khotbah disampaikan secara sistematis hingga dapat menyentuh kedalaman nurani mereka. Atau sebaliknya, mereka mengantuk dan bosan karena khotbahnya disampaikan dengan monoton.&lt;/p&gt;
 &lt;p&gt;Anda tentu tidak ingin hal yaJ:lg kedua ini. menimpa Anda. Dan, arah Anda sudah tepat karena Anda memilih buku ini.&lt;/p&gt;
 &lt;p&gt;52 Renungan Dinamis akan. membantu Anda kaum awam, mahasiswa teologi, atau hamba Tuhan untuk&amp;nbsp;menyampaikan firman-Nya secara sistematis tidak hanya di gereja, tetapi juga dalam persekutuan atau bahkan untuk renungan pribadi. Lima puluh dua renungan dan bahan diskusinya dapat Anda&amp;nbsp;gunakan setiap Minggu selama setahun.&lt;/p&gt;
 &lt;p&gt;&lt;br /&gt;
 Temanilah setiap hari Minggu Anda dengan renungan-renungan yang menyentuh dalam buku ini.&lt;/p&gt;</t>
  </si>
  <si>
    <t>dcd6c677-36e6-4669-9625-3d248d8b0e5e</t>
  </si>
  <si>
    <t>Dari Lapangan ke Pelayanan</t>
  </si>
  <si>
    <t>Rudi Gunawan</t>
  </si>
  <si>
    <t>979-763-447-7</t>
  </si>
  <si>
    <t>978-979-29-8998-4</t>
  </si>
  <si>
    <t>&lt;p&gt;Sang maestro bulu tangkis itu telah bertobat! Buku ini mengisahkan tapakan panjang perjalanan hid up seorang Rudi Gunawan, sang jawara bulu tangkis terutama dalam pertandingan ganda campuran dan ganda putra. Kalau Anda penggemar bulu tangkis, Anda tidak akan pernah lupa teriakan kemenangannya ketika menjadi juara All England dua kali atau ketika berhasil meraihperak di Olimpiade Barcelona, Spanyol tahun 1992.&lt;/p&gt;
 &lt;p&gt;Buku ini bukan berisi nasihat atau untaian kata hikmat. Tapi buku ini mengisahkan perjalanan nyata hidup seorang anak manusia yang dulu tidak mengenal Allah, namun karena kasih karunia dan anugerah, telah berubah menjadi orang yang dipakai Allah secara luar biasa. Bagi orang-orang yang mengerti arti sebuah panggilan llahi dalam hidupnya, semua kesuksesan yang dunia berikan tidaklah terlalu berat untuk ditinggalkan. Ditambah dengan foto-foto kemenangan Rudi di lapangan&lt;/p&gt;</t>
  </si>
  <si>
    <t>53998fa8-2893-4b88-aa4a-f2a77034d1d3</t>
  </si>
  <si>
    <t>56 Fabel Yang Menginspirasi dan Mengubah Hidup Anda</t>
  </si>
  <si>
    <t>978-979-29-5735-8</t>
  </si>
  <si>
    <t>978-979-29-8768-3</t>
  </si>
  <si>
    <t>&lt;p&gt;KITA sudah tidak asing lagi dengan karya sastra berbentuk fabel, yaitu dongeng dengan sosok satwa sebagai tokohnya, misalnya Anjing, Buaya, Kancil, Serigala, Singa, Harimau, dan banyak lagi lainnya.&amp;nbsp;&lt;br /&gt;
 Fungsi utama fabel pada umumnya adalah sebagai wahana untuk menyampaikan pesan yang bersifat hiburan. Namun, fabel juga bisa dijadikan suatu media pendidikan, khususnya pendidikan moral atau budi pekerti. Melalui cerita, penyampaian pesan bisa menjadi lebih menyenangkan.&amp;nbsp;&lt;br /&gt;
 Setiap cerita dalam buku ini dibuka dengan fabel singkat, kemudian diikuti dengan renungan singkat, dan ditutup dengan kutipan bijak sebagai kesimpulan dan benang merah dari keseluruhan pesan yang ingin disampaikan melalui cerita tersebut.&amp;nbsp;&lt;br /&gt;
 Kiranya lewat kisah-kisah yang tersusun dalam buku ini, para pembaca mendapatkan inspirasi dan pencerahan.&amp;nbsp;&lt;/p&gt;</t>
  </si>
  <si>
    <t>22d9bfc2-a3a9-4cad-bce9-a941a8799d6f</t>
  </si>
  <si>
    <t>58 Kreasi Acara Natal yang Kreatif</t>
  </si>
  <si>
    <t>Paulus Lie &amp; Tim Efata</t>
  </si>
  <si>
    <t>978-979-29-1139-8</t>
  </si>
  <si>
    <t>978-979-29-8770-6</t>
  </si>
  <si>
    <t>&lt;p&gt;Menyajikan suatu kreasi acara Natal bagi anak-anak bukanlah hal yang mudah, terutama bagi para guru Sekolah Minggu. Banyak hal perlu dipertimbangkan agar acara yang akan disajikan dapat benar-benar bermanfaat bagi anak-anak.. Tidak hanya cara penyajiannya saja yang harus menarik, tetapi ide-ide yang dikreasikan pun juga harus bisa mengembangkan nilai-nilai spiritual pada jiwa anak-anak..&amp;nbsp;&lt;br /&gt;
 Dengan pertimbangan tersebui Tim Efata mencoba untuk menjawab kebutuhan para guru Sekolah Minggu akan adanya referensi buku yang dapat membantu mereka dalam menyajikan acara natal yang berkualitas bagi anak-anak didiknya. Melalui 58 Kreasi Acara Natal yang Kreatif, diharapkan para guru Sekolah Minggu dapat mengembangkan ide-ide yang ada sehingga perayaan Natal pun dapat berkesan dan bermanfaat bagi anak-anak..&amp;nbsp;&lt;/p&gt;</t>
  </si>
  <si>
    <t>2a487a2c-b68e-4c57-b13d-7593dfe2b358</t>
  </si>
  <si>
    <t>Dasar-dasar Hermeneutik</t>
  </si>
  <si>
    <t>Kresbinol Labobar</t>
  </si>
  <si>
    <t>978-979-29-6425-7</t>
  </si>
  <si>
    <t>978-979-29-8999-1</t>
  </si>
  <si>
    <t>&lt;p&gt;Pemahaman tentang Alkitab &amp;nbsp;tidak cukup sekadar dipahami dari tulisan semata. Alkitab&amp;nbsp;harus dapat dipahami dalam berbagai sudut pandang dan latar belakang penulisan. Hermeneutik sangat diperlukan guna memahami Alkitab, baik untuk hamba Tuhan, mahasiswa, maupun para diakonia gereja yang terlibat dalam pelayanan firman Tuhan.&amp;nbsp;&lt;br /&gt;
 Buku ini ditulis guna menjawab kebutuhan hambaTuhan dan jemaat sebagai rujukan mudah dalam memahami Alkitab. Buku ini memberikan penjelasan, teori-teori, untuk mengupas Alkitab sehingga mudah untuk disampaikan kepada jemaat. Buku ini memberikan kemudahan dalam mempersiapkan khotbah yang praktis mudah untuk dipahami, dan dimengerti oleh semua kalangan (baik hamba Tuhan, mahasiswa, maupun jemaat biasa.&amp;nbsp;&lt;br /&gt;
 Buku ini juga dapat dimanfaatkan sebagai sarana untuk pendalaman Alkitab, maupun bahan untuk renungan pribadi, karena buku ini pen uh dengan berkat yang akan membawa kehidupan rohani semakin bertumbuh dalam pengenalan Allah melalui Alkitab.&amp;nbsp;&lt;/p&gt;</t>
  </si>
  <si>
    <t>95c3a4d2-67c0-4310-b43e-bee6b7e2c7c6</t>
  </si>
  <si>
    <t>Kuasa Persepakatan</t>
  </si>
  <si>
    <t>Irwan Halim</t>
  </si>
  <si>
    <t>978-979-29-5723-5</t>
  </si>
  <si>
    <t>978-979-29-9683-8</t>
  </si>
  <si>
    <t>&lt;p&gt;Buku ini mengungkap kisah nyata kehidupan seorang penginjil jalanan Irwan Halim. Ia adalah seorang yang dipanggil Tuhan dalam pelayanan penginjilan. Hal itu diawali dari sakit asmanya yang sudah sedemikian parah dan dokter sudah angkat tangan. Ia menuliskan buku ini berdasarkan apa yang didengarnya dari Tuhan. Ia menuliskan tanpa tahu isi dari Judul buku ini dan isi dari setiap babnya. Namun, ia yakin bahwa ada kuasa bila kita sepakat dengan apa yang Tuhan katakan. Ada kesepakatan yang sungguh-sungguh keluar dari lubuk hati yang tulus. Mari kita mau mendengar suara Tuhan, menyepakati Firman itu, dan kita akan menerima kuasa-Nya dalam kehidupan kita.&lt;/p&gt;</t>
  </si>
  <si>
    <t>e2f233ba-468b-4806-9c04-f2477f94b12c</t>
  </si>
  <si>
    <t>Kebenaran</t>
  </si>
  <si>
    <t>Guana Tandjung</t>
  </si>
  <si>
    <t>979-763-406-x</t>
  </si>
  <si>
    <t>978-979-29-8773-7</t>
  </si>
  <si>
    <t>&lt;p&gt;Kebanyakan orang menganggap bahwa kebenaran hanya terkait dengan tindakan semata. Sementara, kebenaran itu sendiri memiliki dimensi yang saling terkait. Firman Tuhan mengajarkan kepada kita bahwa kebenaran tidak dibatasi oleh sebuah perbuatan atau tindakan semata, atau aturan-aturan untuk ditaati, tetapi memiliki kepribadian atau roh . Kebenaran itu telah menjadi man usia. Dia sendiri berkata, &amp;quot;Akulah jalan dan kebenaran dan hidup. Tidak ada seorangpun yang datang kepada Bapa, ka/au tidak melalui Aku.&amp;quot;&lt;br /&gt;
 &lt;br /&gt;
 Kebenaran hanya dapat dikenal melalui sebuah pengalaman atau persekutuan pribadi dengan Sang Kebenaran itu sendiri. Untuk dapat mengenal kebenaran, seseorang tidak cukup hanya menjadi pengamat kebenaran, tetapi ia harus tinggal dalam&lt;br /&gt;
 firman-Nya .&lt;/p&gt;
 &lt;p&gt;Jadi, wujud kebenaran yang sesungguhnya adalah seorang Pribadi. Perbuatan atau tindakan &amp;quot;hanyalah&amp;quot; salah satu dimensi kebenaran, bukan hakiki keseluruhan dari kebenaran itu sendiri .&lt;/p&gt;
 &lt;p&gt;Buku ini mencoba menggambarkan kebenaran dengan keberadaan, sifat, dan karakteristiknya melalui dimensi-dimensi what, when, where, who, why, dan how.&lt;/p&gt;</t>
  </si>
  <si>
    <t>efeb6cb7-254a-4f81-9417-706428ac09f5</t>
  </si>
  <si>
    <t>Dasar-dasar Konseling Pastoral</t>
  </si>
  <si>
    <t>Tulus Tu'u</t>
  </si>
  <si>
    <t>979-763-497-3</t>
  </si>
  <si>
    <t>978-979-29-9002-7</t>
  </si>
  <si>
    <t>&lt;p&gt;Pelayanan konseling memiliki posisi penting dalam gereja.&amp;nbsp;Sayangnya, pelayanan ini sering &amp;quot;dianaktirikan&amp;quot; dan dipandang sebelah mata. Padahal, melalui pelayanan konselinglah kita akan menemukan akar permasalahan yang menghambat pertumbuhan umat dalam mengenal dan menyerap kebenaran firman Allah. Kerap kita mendengar jemaat mengeluh tidak diperhatikan, tidak dijawab kebutuhannya, dan tidak diberdayakan dengan baik. Seringnya umat berpindah-pindah gereja menjadi salah satu indikasi&lt;br /&gt;
 bahwa gereja masih perlu banyak belajar untuk membuat &amp;quot;domba-domba&amp;quot; merasa aman dan dihargai. Nah, pelayanan konseling pastoral mempunyai peran besar untuk menjawab tantangan ini. Selama pelayanan konseling tidak berfungsi dengan baik, banyak umat yang terlantar dan tidak diberdayakan secara maksimal. Buku ini menawarkan dasar-dasar yang mudah dipelajari, terutama bagi orang-orang yang ingin atau sedang membuka pelayanan konseling pastoral. Bahasa yang sederhana dan kiat-kiat praktis yang dipaparkan akan mempermudah kita untuk mempelajari cara-cara mengonseling. Buku ini juga bisa dijadikan pengantar pada kuliah konseling dasar.&lt;/p&gt;</t>
  </si>
  <si>
    <t>0e283b91-a51f-43d8-99f7-74a68ec84e88</t>
  </si>
  <si>
    <t>7 Gaya Hidup Kristen Sejati</t>
  </si>
  <si>
    <t>Lenny Priskila Tan</t>
  </si>
  <si>
    <t>979-731-912-1</t>
  </si>
  <si>
    <t>978-979-29-8776-8</t>
  </si>
  <si>
    <t>&lt;p&gt;Gaya hidup yang sehat? Mungkin sebagian besar kita bisa menjawabnya: makan teratur dan bergizi, istirahat cukup, rajin berolahraga. Tetapi gaya hidup Kristiani sejati? Apakah itu? Apakah sekadar hidup saleh dan religius? Tidak, seorang Kristen sejati tidak hanya sekadar tampak religius, tetapi juga mempraktikkan imannya dalam hidupnya. Gaya hidup apa sajakah yang harus kita jadikan kebiasaan sehari-hari? Anda dapattemukan jawabannya di dalam buku ini.&lt;/p&gt;
 &lt;p&gt;&lt;br /&gt;
 Buku ini berisi 7 gaya hidup Kristen sejati yang dapat dijadikan pedoman bagi hidup kita, dan mudah diterapkan. Jadikan ketujuh gaya 7&amp;nbsp;hidup ini sebagai gaya hidup Anda!&lt;/p&gt;</t>
  </si>
  <si>
    <t>ef640f41-758c-4079-8d20-d6ef794c5f49</t>
  </si>
  <si>
    <t>Kuingin Mendengar Suara-Mu, Tuhanku</t>
  </si>
  <si>
    <t>978-979-29-1030-8</t>
  </si>
  <si>
    <t>978-979-29-9685-2</t>
  </si>
  <si>
    <t>&lt;p&gt;Setiap orang percaya.pa. sti rindu mengalami pimpinan Allah dalam hidupnya. Keadaan&lt;br /&gt;
 yang mendesak, keputusan sulit, pencobaan beerat&amp;#39; ataupeperangan dalam batin sering kita hadapi. Sering kali kita mengalami kebingungan saat hendak melangkah. Benarkah keputusan yang kita ambil sudah sesuai dengan kehendak Tuhan? Atau, apakah kita sedang&lt;br /&gt;
 menuruti dorongan hati kita? &amp;middot; Mazmur 32:8 mengatakan, &amp;quot;Aku hendak mengajar dan menunjukkan kepadamu jalan yang harus kautempuh; Aku hendak memberi nasihat, mata-Ku tertuju kepadamu.&amp;quot; Allah rindu menunjukkan jalan-Nya kepada kita. Dia ingin membimbing kita dan tidak pernah menyembunyikan kehendak-Nya. Lantas, bagaimana&lt;br /&gt;
 kita dapat mengalami pimpinan-Nya?&lt;/p&gt;
 &lt;p&gt;Buku ini berisi kisah-kisah unik bagaimana anakanak Tuhan mengalami pimpinan-Nya. Tidak hanya dalam persoalan besar yang akhirnya menghasilkan mukjizat. Anda akan melihat bahwa dalam hal sepele sekalipun Allah peduli dan turut campur. Kisah-kisah dalam buku ini akan memberkati dan memperkaya hidup: Anda. Anda akan mengalami pengalaman,..pengalaman menakjubkan saat berjalan dalam pimpinan Allah.&lt;/p&gt;</t>
  </si>
  <si>
    <t>8db19814-4b37-4721-83d1-f160d1ea848b</t>
  </si>
  <si>
    <t>Definisi Theologi Praktis Kristen</t>
  </si>
  <si>
    <t>Dr. Hasudungan Simatupang, M.Pd.</t>
  </si>
  <si>
    <t>978-979-29-4936-0</t>
  </si>
  <si>
    <t>978-979-29-9004-1</t>
  </si>
  <si>
    <t>&lt;p&gt;Definisi Theologi Praktis Kristen dan ketiga jenis pendidikan, yakni definisi Pendidikan Kristen, definisi Pendidikan Keagamaan Kristen, dan definisi Pendidikan Agama Kristen telah didefinisikan menurut Kerabian Yesus khususnya berdasarkan Matius 28:19 bagi Pendidikan Kristen dan ayat 20 bagi Pendidikan Keagamaan Kristen dan Pendidikan Agama Kristen. Definisi berdasarkan kedua nats tersebut terhindar dari subjektivitas ahli, pakar, akademisi, dan praktisi bahkan simpatisan tidak ikut serta menentukan definisi, melainkan didefinisikan berdasarkan keinginan Yesus sebagai Rabi dalam Amanat Agung.&amp;nbsp;&lt;br /&gt;
 Dalam buku ini membahas mengenai beberapa topik yaitu:&amp;nbsp;&lt;/p&gt;</t>
  </si>
  <si>
    <t>4d31bec8-1314-4ce4-ae50-031b3b5bb359</t>
  </si>
  <si>
    <t>Kulit Khatan</t>
  </si>
  <si>
    <t>Dr. W. Steven Christian</t>
  </si>
  <si>
    <t>978-979-29-1130-5</t>
  </si>
  <si>
    <t>978-979-29-9686-9</t>
  </si>
  <si>
    <t>&lt;p&gt;Penulis menguraikan tentang keberadaan kulit khatan yang unik dibandingkan dengan jenis kulit yang lain karena Tuhan menaruh perhatian atas keberadaan kulit ini. Ada dua jenis kulit khatan, yaitu kulit khatan daging dan hati. Penulis menelusuri pemahaman tentang kulit khatan dalam kaitannya dengan perjanjian Tuhan sebagaimana yang dinyatakan kepada Abraham. Pemotongan kulit khatan (sunat) mengungkapkan tanda perjanjian yang ada di dalam daging yang menyatakan hak kepemilikan Allah. Pemotongan ini menggambarkan suatu intimasi tanpa cacat dan cela dari seorang laki-laki, baik dalam hubungannya dengan Tuhan maupun istrinya. Ini merupakan rancangan Allah dan bukan rancangan manusia. Orang percaya pun juga penting untuk disunat. Sunat di sini berdasarkan kasih. Sunat orang percaya mengungkapkan kasih tanpa cacat dan cela kepada Tuhan Yesus dan juga kepada istrinya. Pemotongan kulit khatan hati memiliki makna yang penting dalam intimasi yang tanpa cacat cela. Sekalipun sunat daging tidak mempengaruhi keselamatan, tetapi penting untuk dilakukan. Penulis di bagian akhir mengungkapkan pentingnya sunat dalam tinjauan medis, bahaya-bahaya yang bisa ditimbulkan dan bagaimana melakukan pemotongan kulit khatan.&lt;/p&gt;</t>
  </si>
  <si>
    <t>65e90586-00f6-46cb-91e3-e8e1622f2ee4</t>
  </si>
  <si>
    <t>Kumpulan Humor Cerdas: Bos Licik dan Karyawan yang Pandai Berdalih</t>
  </si>
  <si>
    <t>Jennifer Hahn</t>
  </si>
  <si>
    <t>979-763-954-1</t>
  </si>
  <si>
    <t>978-979-29-9099-7</t>
  </si>
  <si>
    <t>&lt;p&gt;Dalam perjalanan ke sekolah, seorang dokter memperbolehkan anak perempuannya bemain dengan stetoskopnya. Gadis kecil itu mengambil stetoskop dan mulai memainkannya. Hal ini membuat sang ayah senang dan dia berpikir, Mungkin suatu hari nanti dia akan mengikuti jejakku dan menjadi seorang dokter.&lt;/p&gt;
 &lt;p&gt;Tapi kemudian dia mendengar putrinya berbicara kepada alat itu. &amp;ldquo;Selamat datang di McDonald&amp;rsquo;s. dapatkah saya mencatat pesanan Anda?&amp;rdquo;&lt;/p&gt;
 &lt;p&gt;Seotang mandor bangunan mempunyai sepuluh karyawan pria yang sangat malas bekerja. Karena itu, pada suatu hari, demi sebuah perubahan, dia menyusun strategi supaya mereka mau melakukan beberapa pekerjaan.&lt;/p&gt;
 &lt;p&gt;&amp;ldquo;Hari ini saya memiliki sebuah pekerjaan yang sangat mudah untuk yang paling malas di antara kalian,&amp;rdquo;dia mengumumkan. &amp;ldquo;Orang yang paling malas, silakan mengangkat tangannya.&amp;rdquo;&lt;/p&gt;
 &lt;p&gt;Sembilan tangan diangkat ke atas.&lt;/p&gt;
 &lt;p&gt;&amp;ldquo;Kenapa kamu tidak mengangkat tanganmu?&amp;rdquo;dia bertanya kepada orang kesepuluh.&lt;/p&gt;
 &lt;p&gt;&amp;ldquo;Mengangkat tangan akan menguras banyak tenaga.&amp;rdquo;&lt;/p&gt;
 &lt;p&gt;Seorang profesor bahasa Inggris di sebuah sekolah menekankan berkali-kali akan pentingnya meningkatkan penguasaan kosakata.&lt;/p&gt;
 &lt;p&gt;&amp;ldquo;Saya jamin,&amp;rdquo;dia berkata kepada murid-muridnya, &amp;ldquo;jika kalian mengulangi sebuah kata 8 atau 10 kali, maka kata itu akan menjadi milik kalian seumur hidup.&amp;rdquo;&lt;/p&gt;
 &lt;p&gt;Di baris belakang, seorang mahasiswi cantik menghela napas dan, sambil menutup mata, berbisik pelan pada dirinya sendiri, &amp;ldquo;Steve, Steve, Steve&amp;hellip;&amp;rdquo;&lt;/p&gt;</t>
  </si>
  <si>
    <t>68169753-fdee-4821-b9b0-25a4942e1bbb</t>
  </si>
  <si>
    <t>Kumpulan Ilustrasi untuk Sekolah Minggu</t>
  </si>
  <si>
    <t>Tim Efata</t>
  </si>
  <si>
    <t>978-979-29-1853-3</t>
  </si>
  <si>
    <t>978-979-29-9742-2</t>
  </si>
  <si>
    <t>&lt;p&gt;Bercerita adalah salah satu teknik yang dapat dipakai untuk mengajar. amun, seperti pedang bermata dua, selain memudahkan guru menyampaikan firman, bercerita justru dapat membuat anak merasa bosan dan jenuh bila tidak disampaikan dengan menarik .&lt;br /&gt;
 Kumpulan Ilustrasi untuk Sekolah Minggu akan membekali Anda, guru Sekolah Minggu, orang tua, atau siapa pun yang tertarik dengan. dunia pelayanan anak dengan 105 cerita yang telah dilengkapi dengan tujuan pengajaran clan penerapan. Inilah suplemen yang tepat yang membuat anak didik Anda semakin bertumbuh dalam iman .&lt;/p&gt;</t>
  </si>
  <si>
    <t>3251b428-cbc5-45f4-a6d9-c25705d1a70e</t>
  </si>
  <si>
    <t>Kumpulan Tool dan Utility Populer untuk PC Anda</t>
  </si>
  <si>
    <t>A.Rozi ZA</t>
  </si>
  <si>
    <t>979-763-156-7</t>
  </si>
  <si>
    <t>978-979-29-9119-2</t>
  </si>
  <si>
    <t>&lt;p&gt;Dewasa ini, ada beragam utility freeware dengan kinerja dan keandalan yang lebih baik dibanding produk utility komersial. Karena berbagai kelebihannya, pemakaian tool dan utility saat ini menjadi sangat populer di kalangan pengguna komputer.&amp;nbsp;&lt;br /&gt;
 Buku Kumpulan Tool dan Utility Populer untuk PC Anda membahas pemanfaatan berbagai tool dan utility populer untuk kebutuhan berkomputer Anda. Pembahasan meliputi fungsi dan manfaat, cara memperoleh versi terbaru, serta cara menggunakan masing-masing tool dan utility. Buku ini menyertakan beragam tool dan utility bersifat freeware dan shareware untuk Anda uji coba. Dengan membaca buku ini, Anda akan menemukan solusi bagi permasalahan dalam berkomputer dan dapat bekerja lebih mudah, cepat, aman, serta menyenangkan.&amp;nbsp;&lt;br /&gt;
 &lt;br /&gt;
 Pembahasan dalam buku meliputi tool dan utility untuk:&lt;br /&gt;
 desktop&lt;br /&gt;
 data&lt;br /&gt;
 pengelola dokumen&lt;br /&gt;
 multimedia&lt;br /&gt;
 keamanan PC&lt;br /&gt;
 sistem&lt;br /&gt;
 internet dan jaringan&lt;br /&gt;
 perbaikan dan troubleshooting&lt;/p&gt;</t>
  </si>
  <si>
    <t>2bb10bd9-b280-4ce0-a1c9-b09e2c00f70f</t>
  </si>
  <si>
    <t>Kunci Keberhasilan</t>
  </si>
  <si>
    <t>Pdt. Bambang Widjaja</t>
  </si>
  <si>
    <t>979-763-718-2</t>
  </si>
  <si>
    <t>978-979-29-9122-2</t>
  </si>
  <si>
    <t>&lt;p&gt;Keberhasilan dalam hidup tentu menjadi cita-cita setiap orang. Tapi bagaimana meraihnya? Berserah &amp;middot; pada nasib atau keluar dari kemapanan?&amp;nbsp;&lt;br /&gt;
 Buku ini akan memberikan kunci kepada Anda , agar Anda dapat membuka keberhasilan dalam diri Anda. Simak baik-baik&amp;nbsp;memaksimalkan potensi diri, hidup dalam pola pikir yang positif, dan memahami bahwa masa depan itu sebuah perjuangan adalah beberapa cara untuk meraih keberhasilan baik dalam karier, usaha, keluarga maupun pelayanan.&amp;nbsp;&lt;br /&gt;
 Ambillah kunci itu dan Anda pasti mendapatkan keberhasilan dalam hidup.&amp;nbsp;Setiap orang ingin meraih keberhasilan dalam hidupnya. Tetapi tidak banyak orang meyakini bahwa ha/ itu berlaku bagi dirinya dan juga tidak mengetahui bagaimana cara untuk mengalaminya. Sering kali kegagalan dianggapnya sebagai suratan nasib. Apakah benar demikian?&amp;nbsp;&lt;br /&gt;
 Melalui buku Kunci Keberhasilan ini saya percaya Anda akan mengetahui jawabnya, dan terinspirasi untuk meraih serta menghidupi keberhasilan yang merupakan hak setiap orang. Saya menganjurkan Anda untuk membaca buku ini sampai selesai, dan Anda akan mendapat berkat darinya.&amp;nbsp;&lt;/p&gt;</t>
  </si>
  <si>
    <t>5e869a52-c6da-4175-bb7e-a56213c8ccb7</t>
  </si>
  <si>
    <t>Kunci Sukses Mendapatkan Benih Sawit Unggul</t>
  </si>
  <si>
    <t>Hendra Halomoon Sipayung dan Tony Liwang</t>
  </si>
  <si>
    <t>978-979-29-2653-8</t>
  </si>
  <si>
    <t>978-979-29-9123-9</t>
  </si>
  <si>
    <t>&lt;p&gt;Pikir Baik-Baik Sebelum Anda Menyesal!&lt;br /&gt;
 Jangan sampai pengeluaran yang kecil bisa berakibat kerugian investasi secara menyeluruh bagi kebun anda!&lt;br /&gt;
 &lt;br /&gt;
 Pekebun umumnya hanya perlu menyisihkan 10 - 20 persen dari total modal investasinya untuk membeli benih sawit saat akan membangun kebun kelapa sawit. Namun, ironisnya penggunaan benih sawit palsu menjadi kendala utama dalam perkelapasawitan di Indonesia sehingga berdampak terhadap produktivitas pertanaman yang rendah atau bahkan tidak berbuah sama sekali.&amp;nbsp;&lt;br /&gt;
 &lt;br /&gt;
 Oleh sebab itu, penggunaan benih unggul adalah solusi peningkatan produktivitas nasional maupun di tingkat pekebun. Menggunakan benih unggul dapat dikatakan sebagai kunci sukses sebuah usaha perkebunan.&lt;br /&gt;
 &lt;br /&gt;
 Banyak yang harus dipahami oleh konsumen untuk mendapatkan benih kelapa sawit unggul,&amp;nbsp;&lt;br /&gt;
 Jangan sampai tertipu trik-trik canggih para pemalsu benih yang sampai nekat memalsukan label benih dari salah satu produsen benih untuk menarik minat konsumen benih yang kurang memiliki pengetahuan. Oleh sebab itu, buku ini bertujuan untuk memberikan pengetahuan praktis tata cara mendapatkan benih unggul termasuk berbagai masalah yang mungkin muncul di lapangan serta cara mengatasinya.&lt;/p&gt;</t>
  </si>
  <si>
    <t>aaf8ef4d-435b-4a1f-b889-1544efc2c0f0</t>
  </si>
  <si>
    <t>Kupas Tuntas Adobe After Effects CS5</t>
  </si>
  <si>
    <t>978-979-29-1766-6</t>
  </si>
  <si>
    <t>978-979-29-9126-0</t>
  </si>
  <si>
    <t>&lt;p&gt;Adobe After Effect CS5 merupakan software pembuat animasi dan special effect yang sangat populer dan sudah diakui kecanggihannya. Kelengkapan fasilitas dan kemampuannya yang luar biasa menjadikan software ini banyak dipakai oleh para animator dan desainer grafis karena keberadaannya benar-benar mampu membantu dan memudahkan pemakai dalam menyelesaikan berbagai jenis pekerjaan visual.&lt;br /&gt;
 &lt;br /&gt;
 Buku panduan ini mengupas tuntas fasilitas yang dimiliki Adobe After Effect CS5. Dalam setiap pokok bahasan, penulis berusaha mengulas berbagai fasilitas yang hanya dapat dijumpai dalam Adobe After Effect CS5, dan membahas fungsi-fungsi untuk keperluan pembuatan animasi baik dengan menggunakan keyframe maupun expressions.&lt;br /&gt;
 &lt;br /&gt;
 Selain itu, buku ini menyajikan beberapa contoh aplikasi yang dapat digunakan sebagai bahan latihan untuk lebih memudahkan pembaca dalam memahami isi dari setiap pokok bahasannya, sehingga buku ini sangat cocok dipakai dan dimiliki sebagai buku panduan belajar Adobe After Effect CS5.&lt;/p&gt;</t>
  </si>
  <si>
    <t>5f20b088-59b4-4a0a-a951-88fa4607cd1c</t>
  </si>
  <si>
    <t>7 Hari yang Mengubah Masa Depan</t>
  </si>
  <si>
    <t>Benyamin Winarko</t>
  </si>
  <si>
    <t>979-763-878-2</t>
  </si>
  <si>
    <t>978-979-29-8777-5</t>
  </si>
  <si>
    <t>&lt;p&gt;Anda ingin maju? Anda ingin sukses? Itu baik. Tidak satupun orang yang berhak melarangnya. Bahkan, orang yang sedang terpuruk harus dibangkitkan semangatnya. Sudah tepat jika Anda membaca buku ini. Tujuh Hari Mengubah Masa Depan merupakan buku panduan yang akan mengubah hidup Anda. Ada cara berbeda dalam buku ini jika Anda ingin meraih keberhaslan.&lt;br /&gt;
 &lt;br /&gt;
 Ada banyak seminar, workshop, sekolah kepribadian, bahkan training-training untuk meraih kesuksesan, menjadi pribadi yang lebih baik dan mandiri. Tapi ternyata itu saja belum cukup. Ada masalah yang mendasar dalam diri manusia yang berasal dari latar belakang yang berbeda-beda. Salah satu diantaranya adalah identitas diri yang palsu. Rasa malu, minder dan takut yang menghantui dalam waktu yang lama bisa membentuk perilaku seseorang. Ditambah dengan situasi kehidupan, lingkungan, serta pengalaman, identitas diri yang palsu itu tanpa disadari tercipta dalam diri seseorang.&lt;br /&gt;
 &lt;br /&gt;
 Buku ini menawarkan tujuh langkah utnuk mengubah masa depan dalam tujuh hari. Langkah-langkah yang dperlukan untuk menjadi pribadi yang unggul yaitu :&lt;br /&gt;
 &lt;br /&gt;
 - Menghancurkan identitas palsu&lt;br /&gt;
 - Memperbaiki sistem kepercayaan&lt;br /&gt;
 - Memiliki sikap pemenang&lt;br /&gt;
 - Bertindak benar&lt;br /&gt;
 - Mengembangkan kebiasaan baik&amp;nbsp;&lt;br /&gt;
 - Mempebaiki karakter&lt;/p&gt;</t>
  </si>
  <si>
    <t>bfd203fb-c40e-4deb-8b77-d655e6110ca4</t>
  </si>
  <si>
    <t>Kupas Tuntas Adobe Dreamweaver CS5 dengan Pemrograman PHP dan MySQL</t>
  </si>
  <si>
    <t>978-979-29-1757-4</t>
  </si>
  <si>
    <t>978-979-29-8785-0</t>
  </si>
  <si>
    <t>&lt;p&gt;Kupas Tuntas Adobe Dreamweaver CS5 dengan Pemrograman PHP &amp;amp; MySQL&lt;br /&gt;
 &lt;br /&gt;
 Adobe Dreamweaver CS5 merupakan program web editor yang dapat digunakan untuk membangun halaman web. Sedangkan pemrograman PHP dan MySQL adalah bahasa pemrograman dan database yang sangat fleksibel dan mudah dipahami. Dengan Dreamweaver CS4, Anda dapat mendesain halaman web tanpa harus mengetik tag-tag HTML, sedangkan dengan menggunakan pemrograman PHP dan Database MySQL maka website Anda akan menjadi lebih interaktif dan dinamis.&lt;br /&gt;
 &lt;br /&gt;
 Dalam buku ini dibahas fitur-fitur terbaru yang dimiliki Dreamweaver CS5, seperti Enabled/Disabled CSS, petunjuk kode PHP, CSS Inspect, dan masih banyak lagi. Langkah baru pembuatan situs yang simpel juga membuat Adobe Dreamweaver CS5 menjadi sangat menarik untuk dipelajari.&lt;br /&gt;
 &lt;br /&gt;
 Selain itu, buku ini menyajikan beberapa contoh aplikasi yang dapat digunakan sebagai bahan latihan untuk lebih memudahkan pembaca dalam memahami isi dari setiap pokok bahasannya. Pokok bahasan yang disajikan dalam buku &amp;quot;Kupas Tuntas Adobe Dreamweaver CS5 Dengan Pemrograman PHP &amp;amp; MySQL&amp;quot; ini meliputi:&lt;br /&gt;
 &lt;br /&gt;
 &amp;bull; Mengenal Dreamweaver CS5 dan fitur-fitur terbarunya, serta ruang kerja Dreamweaver CS5.&lt;br /&gt;
 &lt;br /&gt;
 &amp;bull; Membuat situs, bekerja dengan dokumen, mengolah halaman web&lt;br /&gt;
 &lt;br /&gt;
 &amp;bull; Mengolah teks dan gambar dalam halaman web&lt;br /&gt;
 &lt;br /&gt;
 &amp;bull; Membangun layout halaman web dengan HTML, CSS, dan Frame&lt;br /&gt;
 &lt;br /&gt;
 &amp;bull; Mengolah Link&lt;br /&gt;
 &lt;br /&gt;
 &amp;bull; Membangun Form dan Objek Spry&lt;br /&gt;
 &lt;br /&gt;
 &amp;bull; Mengolah AP Div, Media, dan Behavior&lt;br /&gt;
 &lt;br /&gt;
 &amp;bull; Mengenal Pemrograman PHP&lt;br /&gt;
 &lt;br /&gt;
 &amp;bull; Mengolah Database MySQL&lt;br /&gt;
 &lt;br /&gt;
 &amp;bull; Membuat aplikasi pemrograman PHP &amp;amp; PHP MySQL dalam Dreamweaver CS5&lt;/p&gt;</t>
  </si>
  <si>
    <t>5113c44c-5295-4824-aa12-a9b72417aff5</t>
  </si>
  <si>
    <t>Kupas Tuntas Rahasia di Balik Keajaiban Dahsyat Flash Disk</t>
  </si>
  <si>
    <t>Jaja Jamaludin Malik</t>
  </si>
  <si>
    <t>978-979-29-1316-3</t>
  </si>
  <si>
    <t>978-979-29-9159-8</t>
  </si>
  <si>
    <t>&lt;p&gt;&lt;br /&gt;
 Flash Disk atau sering disebut UFD (USB Flash Drive), siapa yang tak kenal dengan teknologi piranti keras penyimpanan data yang satu ini. Benda kecil ini hampir selalu ada di kantong kita. Pengguna flash disk berasal dari semua kalangan, baik pelajar, mahasiswa, karyawan, maupun masyarakat umum. Para pengguna flash disk sudah merasakan manfaaat maupun keunggulan benda kecil tersebut. Kini flash disk bukan lagi barang mewah, tetapi sudah menjadi kebutuhan banyak orang karena manfaatnya.&lt;br /&gt;
 &lt;br /&gt;
 Tapi, tahukah Anda bahwa selain digunakan sebagai tempat penyimpanan data, masih ada rahasia keajaiban dahsyat lain di balik benda kecil bernama flash disk?&lt;br /&gt;
 Buku ini hadir untuk memberikan wawasan ilmu pengetahuan Anda. Pembahasan dalam buku ini akan mengajak Anda untuk mengupas rahasia-rahasia keajaiban dahsyat lain yang terkandung di dalam flash disk.&lt;br /&gt;
 &lt;br /&gt;
 Berikut adalah beberapa keajaiban dahsyat flash disk yang akan diulas dalam buku ini:&lt;br /&gt;
 &lt;br /&gt;
 Piranti Keras Pengganti CD/DVD ROM Drive .Digunakan sebagai media pengganti CD/DVD ROM drive pada beberapa notebook/netbook (Lenovo Ideapad, Asus Eee-PC, Acer Aspire One, HP, MSI, DELL, THOSIBA, UMPC, COMPAQ, Axio, Advance, dan lain-lain), dan personal komputer dalam instalasi sistem operasi.&lt;br /&gt;
 Piranti Keras Penyimpan Sistem Operasi. Digunakan sebagai media penyimpan sistem operasi (Windows Live USB, Linux Live USB).&lt;br /&gt;
 Penambah Daya Dobrak Performa Kinerja Memory (RAM) KomputerMeningkatkan performa kinerja memori komputer Anda yang pas-pasan.&lt;br /&gt;
 Pembuatan dan Penggunaan Aplikasi Portable Flash Disk. Pembuatan dan kumpulan situs aplikasi portable yang bisa Anda manfaatkan kapanpun dan di manapun Anda berada&lt;/p&gt;</t>
  </si>
  <si>
    <t>4cc93123-f428-4af2-aecd-1f42099b2a47</t>
  </si>
  <si>
    <t>7 Langkah Menuju Gereja yang Berkemenangan</t>
  </si>
  <si>
    <t>Jonar T.H. Situmorang, MA.</t>
  </si>
  <si>
    <t>978-979-29-1118-3</t>
  </si>
  <si>
    <t>978-979-29-8780-5</t>
  </si>
  <si>
    <t>&lt;p&gt;BISAKAH gereja pada umumnya menjadi gereja yang bersaksi, berdedikasi, dan berkemenangan di tengah arus zaman seperti sekarang? Apabila kita mengacu pada gaya hidup gereja mula-mula, di antara ketujuh gereja di Asia Kecil ternyata ada gereja yang mendapat &amp;quot;pujian&amp;quot;, ada yang mendapat &amp;quot;pujian sekaligus kritik&amp;quot;, dan ada yang hanya mendapat &amp;quot;kritik&amp;quot; dari Tuhan. Gereja/jemaat di Efesus, misalnya, mendapat &amp;quot;pujian dan kritik&amp;quot;; gereja di Smirna mendapat &amp;quot;pujian&amp;quot;. Sebaliknya, gereja di Laodikia mendapat &amp;#39;kritik&amp;quot;.&amp;nbsp;&lt;/p&gt;
 &lt;p&gt;Gereja di Smirna dipuji oleh Tuhan. &amp;quot;Mereka miskin dan susah&amp;quot;, tetapi sesungguhnya &amp;quot;mereka kaya&amp;quot;. Nah, bagaimana gaya hidup jemaat di Smirna, Efesus, dan Laodikia, Anda bisa menemukannya dalam pokok-pokok bahasan buku ini.&amp;nbsp;&lt;/p&gt;
 &lt;p&gt;Melalui teladan ketujuh gereja pada Kitab Wahyu, Anda akan menemukan langkah-langkah untuk menjadikan gereja masa kini hidup berkemenangan. Mari membangun gereja yang hidup dalam kasih mula-mula, kesetiaan, iman, kekudusan, kebenaran, ketekunan, dan pertobatan.&amp;nbsp;&lt;/p&gt;</t>
  </si>
  <si>
    <t>523e3057-5eb6-41ca-bc87-101401e7d9ea</t>
  </si>
  <si>
    <t>Lama Fa</t>
  </si>
  <si>
    <t>Yudhi Herwibowo</t>
  </si>
  <si>
    <t>978-979-29-0134-4</t>
  </si>
  <si>
    <t>978-979-29-9164-2</t>
  </si>
  <si>
    <t>&lt;p&gt;Semua mengatakan Papa Ora meninggal karena terempas kotek lama. Tapi, surat misterius itu mengatakan hal yang berbeda. Mungkinkah Papa Ora dibunuh? Apa hubungannya dengan Ikke Mabengke? Secara tradisi, Linda harus menggantikan Papa Ora menjadi Lama Fa. Meski ia seorang perempuan. Baleo, baleo, baleo....... Kau siap, Bataona? Linda menggangguk mantap. Darahnya tiba-tiba berdesir dan jantungnya berpacu dengan cepat. Ia yakin, sensasi ini telah lama ditunggunya. - Ifa&lt;/p&gt;</t>
  </si>
  <si>
    <t>42d2186a-a3dd-44f5-9f4e-5183806c39fa</t>
  </si>
  <si>
    <t>7 Prinsip Sukses Bisnis</t>
  </si>
  <si>
    <t>Jimmy Tjandra</t>
  </si>
  <si>
    <t>979-763-960-6</t>
  </si>
  <si>
    <t>978-979-29-8781-2</t>
  </si>
  <si>
    <t>&lt;p&gt;Setiap kita yang pernah membaca Kitab Kejadian pasal 1 , tahu bahwa Tuhan menciptakan bumi dan segala isinya. Namun tahukah kita bahwa dalam proses tujuh hari penciptaan itu terkandung prinsip-prinsip atau petunjuk-petunjuk bisnis?&lt;br /&gt;
 &lt;br /&gt;
 Sebagai contoh: pada hari pertama Tuhan menciptakan terang. Kata terang ini dalam manajemen bisnis bisa dimaknai sebagai terang rohani, terang jiwani dan terang jasmani. Ketiga terang ini diperlukan dalam merintis atau mengelola bisnis. Terang jasmani, misalnya, kita perlukan ketika kita mencari info bisnis tentang produk apa yang akan dihasilkan, bagaimana berproduksi dan berpromosi, dengan siapa berbisnis, mengapa konsumen memerlukan produk kita, di mana kita mau memulai usaha, dan lainnya.&lt;br /&gt;
 &lt;br /&gt;
 Bagi para entrepreneur atau calon entrepreneur, panduan atau petunjuk bisnis sangat perlu. Itu sebabnya buku ini terbit sebagai panduan bisnis untuk memperlengkapi Anda, meskipun tentu bukan sebagai jaminan sukses Anda. Namun, setidaknya Anda bisa meminimalkan kerugian jika memang harus rugi. Apabila Anda tidak bisa meraih keuntungan maksimal, Anda tentu harus berusaha untuk meminimalkan kerugian, bukan?&lt;/p&gt;</t>
  </si>
  <si>
    <t>02b2686e-ca38-4750-a804-e7533e573994</t>
  </si>
  <si>
    <t>Langkah Mudah Membangun Jaringan Komputer</t>
  </si>
  <si>
    <t>Zaenal Arifin</t>
  </si>
  <si>
    <t>979-731-783-8</t>
  </si>
  <si>
    <t>978-979-29-9170-3</t>
  </si>
  <si>
    <t>&lt;p&gt;Buku ini membahas masalah-masalah yang berkaitan dengan jaringan komputer, khususnya jaringan LAN (Local Area Network). Buku Langkah Mudah Membangun Jaringan Komputer diharapkan dapat membantu para mahasiswa, network engineer, administrator jaringan dan orang-orang yang berminat mendalami masalah jaringan komputer. Buku ini tidak saja bersifat konseptual tetapi juga bersifat praktikal sehingga dapat mudah dipahami dan dapat dijadikan panduan dalam merencanakan, mengelola dan mengembangkan sistem jaringan komputer.&amp;nbsp;&lt;br /&gt;
 &lt;br /&gt;
 Beberapa hal yang dibahas dalam buku ini antara lain:&lt;br /&gt;
 &amp;middot; Konsep Jaringan Komputer&lt;br /&gt;
 &amp;middot; Model Referensi OSI (Open Sistems Interconnection)&lt;br /&gt;
 &amp;middot; Teknologi Jaringan LAN&lt;br /&gt;
 &amp;middot; Media Penghubung dan Interface Jaringan&lt;br /&gt;
 &amp;middot; Komponen-komponen Jaringan&lt;br /&gt;
 &amp;middot; Sistem Pengalamatan Jaringan Komputer&lt;br /&gt;
 &amp;middot; Membangun Jaringan Workgroup Menggunakan Sistem Operasi Windows 95/98&lt;br /&gt;
 &amp;middot; Membangun Jaringan Client-Server Menggunakan Windows 2000&lt;br /&gt;
 &amp;middot; Sistem Backup &amp;amp; Fault Tolerance&lt;br /&gt;
 &amp;middot; Sistem Penamaan dan Pengalamatan Jaringan Komputer&lt;/p&gt;</t>
  </si>
  <si>
    <t>87096494-129a-4e21-9b8b-1b451bafb3c5</t>
  </si>
  <si>
    <t>Langsung Bisa Visual Basic.Net 2008</t>
  </si>
  <si>
    <t>Rahmat Priyanto</t>
  </si>
  <si>
    <t>978-979-29-0733-9</t>
  </si>
  <si>
    <t>978-979-29-9173-4</t>
  </si>
  <si>
    <t>&lt;p&gt;Buku ini membahas dasar-dasar pembuatan aplikasi Windows menggunakan Visual Basic 2008. Visual Basic 2008 merupakan salah satu produk andalan dari Microsoft. Pengetahuan akan Visual Basic sangat bermanfaat, khususnya bagi Anda yang bekerja di bidang teknologi dan informasi.&lt;br /&gt;
 &lt;br /&gt;
 &lt;br /&gt;
 Melalui software Visual Basic 2008, kita dapat membuat berbagai jenis aplikasi. Dukungan Microsoft .NET Framework versi 3.5 memungkinkan kita untuk membuat aplikasi Windows terkini. Banyak programmer menggunakan Visual Basic karena terkenal andal dan mudah digunakan.&lt;br /&gt;
 &lt;br /&gt;
 &lt;br /&gt;
 Pembahasan dalam buku ini mulai dari topik-topik sederhana hingga lanjutan. Buku ini juga dapat digunakan sebagai petunjuk praktis bagi pemula untuk mempelajari pemrograman komputer dengan Visual Basic 2008. Beberapa yang akan dibahas dalam buku ini adalah .NET Framework,&amp;nbsp;ADO&amp;bull;NET&amp;nbsp;dan sebagainya.&lt;br /&gt;
 &lt;br /&gt;
 Selengkapnya buku ini membahas:&lt;/p&gt;
 &lt;ul&gt;
 &lt;li&gt;Bahasa Visual Basic&lt;/li&gt;
 &lt;li&gt;Mengenal Komponen Dasar&lt;/li&gt;
 &lt;li&gt;Mengenal OOP, .NET Framework dan My&lt;/li&gt;
 &lt;li&gt;Menu, Toolbar dan StatusBar&lt;/li&gt;
 &lt;li&gt;Form, MsgBox dan InputBox&lt;/li&gt;
 &lt;li&gt;Mengolah Nilai&lt;/li&gt;
 &lt;li&gt;Bekerja dengan File dan Folder&lt;/li&gt;
 &lt;li&gt;Bekerja dengan File Text dan Registry Windows&lt;/li&gt;
 &lt;li&gt;Menangani dan Mengantisipasi Kesalahan Graphic&lt;/li&gt;
 &lt;li&gt;Database dan SQL Server 2005 Express Edition&lt;/li&gt;
 &lt;li&gt;ADO&amp;bull;NET&lt;/li&gt;
 &lt;li&gt;Mendistribusikan Aplikasi&lt;/li&gt;
 &lt;/ul&gt;
 &lt;p&gt;&amp;nbsp;&lt;/p&gt;</t>
  </si>
  <si>
    <t>3ab2cefd-3d4e-4746-b7c5-5e20f9be86d3</t>
  </si>
  <si>
    <t>Lay Speaker</t>
  </si>
  <si>
    <t>Pdt. Sih Budidoyo, M.Div., M.Th.</t>
  </si>
  <si>
    <t>978-979-29-6437-0</t>
  </si>
  <si>
    <t>978-979-29-9175-8</t>
  </si>
  <si>
    <t>&lt;p&gt;Kemajuan gereja sangat bergantung kepada seberapa besar anggota jemaat yang terlibat dalam bidang-bidang pelayan. Buku ini diberi judul: LAY SPEAKERS Imamat Am Orang Percaya: Panggilan Bagi Warga Gereja Dalam Memberitakan Injil dan Ibadah Masa Kini. Buku ini berisi tiga belas tema yang dibagi dalam lima bagian besar, yang dikupas dengan Alkitab sebagai acuan utamanya.&lt;br /&gt;
 Buku ini sangat berguna bagi, hamba Tuhan, mahasiswa teologi, bahkan bagi jemaat awam yang terbeban dalam pelayanan gereja. Buku ini sangat melengkapi hamba Tuhan dalam membangun karakter dan menggerakkan jemaatnya untuk terlibat dalam pelayanan, baik pelayan firman Tuhan, maupun penginjilan.&lt;br /&gt;
 Buku ini juga bermanfaat untuk sarana belajar membuat khotbah, maupun bahan untuk renungan pribadi, karena buku ini penuh dengan berkat yang akan membawa kehidupan rohani semakin bertumbuh, dipakai dan berdampak baik, baik untuk pribadi, masyarakat, terlebih berdampak bagi pertumbuhan gereja Tuhan.&lt;/p&gt;</t>
  </si>
  <si>
    <t>dc454ff1-b455-469f-b381-8ddd0d04f623</t>
  </si>
  <si>
    <t>Leadership Games untuk Pelatihan Manajemen</t>
  </si>
  <si>
    <t>979-763-339-x</t>
  </si>
  <si>
    <t>978-979-29-9177-2</t>
  </si>
  <si>
    <t>&lt;p&gt;Kualitas pemimpin akan sangat memengaruhi kinerja orang-orang yang dipimpinnya dalam mencapai target kelompok. Pemimpin yang baik akan mendukung terciptanya kemajuan, sedangkan pemimpin yang buruk justru menimbulkan hal sebaliknya. Jadi, seorang pemimpin harus memiliki kualitas dan kapasitas yang memadai. Namun, bisakah kualitas kepemimpinan tersebut dipelajari atau ditingkatkan?&amp;nbsp;&lt;br /&gt;
 &lt;br /&gt;
 Buku ini berbicara tentang kepemimpinan yang dikemas dalam ragam permainan atraktif-edukatif, yang terkait dengan kepemimpinan. Permainan manajemen tentang kepemimpinan adalah salah satu pendekatan yang faktual, tetapi segar untuk mengetahui kepemimpinan yang sebenarnya. Melalui 29 permainan yang disajikan, Anda akan mempelajari kualitas macam apa yang dibutuhkan oleh seorang pemimpin. Permainan ini kerap digunakan dalam training kepemimpinan dan manajemen. Buku ini sangat cocok bagi Anda yang berkecimpung dalam dunia pelatihan manajemen.&lt;/p&gt;</t>
  </si>
  <si>
    <t>99e0d1fd-1d65-49c6-9ca8-72742fdf1b4c</t>
  </si>
  <si>
    <t>Leadership Plus (First Step To Be A Successful Leader)</t>
  </si>
  <si>
    <t>979-763-919-3</t>
  </si>
  <si>
    <t>978-979-29-9181-9</t>
  </si>
  <si>
    <t>&lt;p&gt;Biasanya orang pikir pemimpin itu hanya orang yang punya karisma. Kalo ngga punya karisma, jangan harap jadi pemimpin! Atau pernahkah kamu pikir dirimu yang muda ini dinomorduakan atau dipandang rendah kalo jadi pemimpin? Ya, itu kenyataan masa kini. So, gimana caranya membangkitkan pemimpin muda biar ngga minder karena dalih ngga punya karisma, ngga punya karunia, ngga punya pengalaman atau seabrek dalih lainnya?&amp;nbsp;&lt;br /&gt;
 Buku ini adalah tools bagi para pemimpin muda untuk menjadi pemimpin yang terbaik. Di Leadership Plus, kamu bisa pelajari beberapa kualitas unggul seorang pemimpin yang terbaik, antara lain: melihat ke depan, menjadi hamba yang baik, bertanggung jawab, dsb. Apa sih LEADERSHIP itu?&amp;nbsp;&lt;/p&gt;
 &lt;p&gt;&amp;bull;&amp;nbsp;&amp;nbsp; &amp;nbsp;Look to the future&amp;nbsp;&lt;br /&gt;
 &amp;bull;&amp;nbsp;&amp;nbsp; &amp;nbsp;Excellent servant&lt;br /&gt;
 &amp;bull;&amp;nbsp;&amp;nbsp; &amp;nbsp;Attitude&lt;/p&gt;
 &lt;p&gt;&amp;bull;&amp;nbsp;&amp;nbsp; &amp;nbsp;Developing leaders&lt;br /&gt;
 &amp;bull;&amp;nbsp;&amp;nbsp; &amp;nbsp;Responsibility&lt;br /&gt;
 &amp;bull;&amp;nbsp;&amp;nbsp; &amp;nbsp;relationSHIP.&lt;/p&gt;
 &lt;p&gt;Trus Plusnya di mana? Plusnya terletak pada FASTRON. Apakah FASTRON itu?&amp;nbsp;&lt;/p&gt;
 &lt;p&gt;&amp;bull;&amp;nbsp;&amp;nbsp; &amp;nbsp;Faithful,&lt;br /&gt;
 &amp;bull;&amp;nbsp;&amp;nbsp; &amp;nbsp;Availability,&lt;br /&gt;
 &amp;bull;&amp;nbsp;&amp;nbsp; &amp;nbsp;Submit,&amp;nbsp;&lt;/p&gt;
 &lt;p&gt;&amp;bull;&amp;nbsp;&amp;nbsp; &amp;nbsp;Teachable,&lt;br /&gt;
 &amp;bull;&amp;nbsp;&amp;nbsp; &amp;nbsp;workhaRd,&amp;nbsp;&lt;br /&gt;
 &amp;bull;&amp;nbsp;&amp;nbsp; &amp;nbsp;hONesty.&amp;nbsp;&lt;/p&gt;
 &lt;p&gt;Gimana? Sip, to?&amp;nbsp;&lt;br /&gt;
 Tuhan sejak semula memanggil kamu jadi pemimpin. So, don&amp;#39;t worry, be happy. Kalau kamu masih malu-malu jadi pemimpin atau kena sindrom minder alias ngga pede jadi pemimpin, kamu mesti baca buku ini. Dijamin kamu bakal dapat pencerahan soal kepemimpinan. Buku ini pas banget buat kamu yang:&lt;/p&gt;
 &lt;p&gt;&amp;bull;&amp;nbsp;&amp;nbsp; &amp;nbsp;Merasa tak pernah dilahirkan sebagai leader&lt;br /&gt;
 &amp;bull;&amp;nbsp;&amp;nbsp; &amp;nbsp;Lagi belajar memimpin&lt;br /&gt;
 &amp;bull;&amp;nbsp;&amp;nbsp; &amp;nbsp;lngin jadi pemimpin yang lebih baik&lt;br /&gt;
 &amp;bull;&amp;nbsp;&amp;nbsp; &amp;nbsp;Mau mengembangkan diri&lt;br /&gt;
 &amp;bull;&amp;nbsp;&amp;nbsp; &amp;nbsp;Baru mengadakan evaluasi alas kepemimpinanmu&lt;br /&gt;
 Leadership Plus lahir dari petualangan batin seorang anak muda yang&amp;nbsp;&lt;/p&gt;
 &lt;p&gt;awalnya skeptis, tetapi kemudian akrab banget dengan kepemimpinan. So, what r u waiting 4? Buy it, read it, question it, remind it, and do it! Tunjukkan bahwa kamu pemimpin muda yang emang patut diperhitungkan.&amp;nbsp;&lt;/p&gt;</t>
  </si>
  <si>
    <t>63884d3f-b9a4-43e9-b214-f42f977dbcb5</t>
  </si>
  <si>
    <t>74 Humor Penyehat Jiwa</t>
  </si>
  <si>
    <t>Pdt. Jonar Tua Halomoan Situmorang</t>
  </si>
  <si>
    <t>978-979-29-1107-7</t>
  </si>
  <si>
    <t>978-979-29-8787-4</t>
  </si>
  <si>
    <t>&lt;p&gt;74 Humor Penyehat Jiwa merupakan kumpulan humor yang menawarkan hal-hal yang sederhana, tetapi lucu. Cerita-cerita humor yang disajikan didasarkan pada pengalaman nyata maupun sekadar cerita lucu yang dapat menjadi penolong kita ketika pikiran kita sedang kusut dan penal. Dengan tertawa kita segarkan kembali pikiran dan jiwa kita untuk menghadapi masalah yang ada dalam hidup kita sehingga kita bisa lebih bijaksana di dalam menghadapinya&amp;nbsp;&lt;/p&gt;
 &lt;p&gt;Anda ingin mendapatkan humor lebih banyak lagi? Dapatkan dalam buku ini humor-humor yang sehat dan lucu.&amp;nbsp;&lt;/p&gt;</t>
  </si>
  <si>
    <t>4a079dca-43c9-4aed-85d6-a796dfc3b246</t>
  </si>
  <si>
    <t>8 Tangga Menuju Hidup Bahagia</t>
  </si>
  <si>
    <t>979-763-964-9</t>
  </si>
  <si>
    <t>978-979-29-8789-8</t>
  </si>
  <si>
    <t>&lt;p&gt;Kebahagiaan sejati tidak tergantung pada kondisi yang dihadapi. Namun, terletak dalam hati. Tuhan yang membentuk hati manusia, juga memberikan jalan untuk meraih kebahagiaan. Khotbah di Bukit merupakan tangga untuk menuju hidup bahagia. Bahkan, Mahatma Gandhi sangat terkesan dengan Khotbah di Bukit. Dalam ashram-nya yang termasyhur, ia sering berbicara tentang Khotbah di Bukit! la menjadikannya sebagai dasar untuk memecahkan berbagai persoalan yang dihadapinya. Mengapa Mahatma Gandhi begitu terkesan dengan Khotbah di Bukit? Apa sebenarnya isinya?&amp;nbsp;&lt;/p&gt;
 &lt;p&gt;8 Tangga Menuju Hidup Bahagia menolong Anda memahami perkataan Tuhan Yesus di bukit. Di dalamnya berisi:&amp;nbsp;&lt;/p&gt;
 &lt;p&gt;&amp;bull;&amp;nbsp;&amp;nbsp; &amp;nbsp;Esensi perkataan Tuhan Yesus dalam Khotbah di Bukit.&lt;br /&gt;
 &amp;bull;&amp;nbsp;&amp;nbsp; &amp;nbsp;Penerapan Khotbah di Bukit dalam kehidupan sehari-hari.&lt;/p&gt;</t>
  </si>
  <si>
    <t>8c817064-2516-45a8-99fd-98489df76bd9</t>
  </si>
  <si>
    <t>Leadership Revolution - Good to Great Leader</t>
  </si>
  <si>
    <t>Johanes Arifin Wijaya</t>
  </si>
  <si>
    <t>978-979-29-0959-3</t>
  </si>
  <si>
    <t>978-979-29-9185-7</t>
  </si>
  <si>
    <t>&lt;p&gt;Jika Anda mau menyelesaikan pekerjaan rumah terbesar Anda hari ini yaitu mengelola diri sendiri dengan sebaik-baiknya, Anda sebagai pemimpin akan semakin disegani, semakin dihormati dan semakin dicintai oleh orang-orang yang Anda pimpin (bukannya semakin dimusuhi karena Anda dianggap menyebalkan dan omong kosong belaka). Pekerjaan rumah jenis apa saja itu, akan dibahas di dalam buku ini (life deficiency dan leadership deficiency). Jika Anda telah semakin mampu melihat kedalam kepemimpinan Anda sendiri, Anda sebagai pemimpin akan menemukan kebesaran dan kesuksesan dalam mengelola manusia dan mengelola pekerjaan Anda (management dryness dan management fullness) . Kebesaran dan kesuksesan seperti apa saja itu, akan diulas dalam buku ini. Ditambah lagi, Anda akan menemukan di dalam buku ini, kearifan memimpin (wisdom leadership), kepelayanan memimpin (servant leadership) dan spiritualitas memimpin (spiritual leadership). Anda boleh kategorikan buku ini sebagai pedoman seumur hidup tentang &amp;rdquo;how to manage youself &amp;amp; your team wisely &amp;amp; successfully&amp;rdquo;. Buku ini ingin menukik tajam tentang leading people, loving people dan leaving a great legacy yang membuat Anda merasa lebih sempurna (GOOD TO GREAT LEADER). Ketika Anda akan mengakhiri kepemimpinan Anda, dengan percaya diri Anda mampu katakan, &amp;rdquo;Hidupku telah selesai dengan baik, tidak sia-sia aku telah hidup...&amp;rdquo; Maukah Anda seperti itu? Mau... Mau...Mau...&lt;/p&gt;</t>
  </si>
  <si>
    <t>d1219771-7051-45d9-9110-ba203063a4bc</t>
  </si>
  <si>
    <t>Learn to Earn Trading Valas Via Internet</t>
  </si>
  <si>
    <t>Taufik Hidayat, SE, MSi</t>
  </si>
  <si>
    <t>979-731-610-6</t>
  </si>
  <si>
    <t>978-979-29-9190-1</t>
  </si>
  <si>
    <t>&lt;p&gt;Globalisasi menimbulkan dampak dimana transaksi finansial dapat dilakukan hampir tanpa kendala. Perpindahan modal dapat dilakukandalam waktu sekejap dengan memanfaatkan pesatnya perkembangan teknologi dan informasi. Uniknya, separuh lebih transaksi keuangan dilakukan terhadap &amp;#39;uang&amp;#39; sebagai sebuah komoditi yang diperdagangkan.&amp;nbsp;&lt;br /&gt;
 &lt;br /&gt;
 Tak heran jika kemudian transaksi valas menjadi sebuah aktifitas yang &amp;#39;mengasyikkan&amp;#39; karena nilai tukar valas yang turun-naik. Sayangnya, mereka yang bisa ikut bermain di bisnis ini kebanyakan adalah orang yang mempunyai banyak dan kelebihan uang.&amp;nbsp;&lt;br /&gt;
 &lt;br /&gt;
 Buku in bisa menjadi salah satu jawaban bagi mereka yang &amp;#39;minimalis&amp;#39; namun ingin dapat bermain di pasar uang. Sebab pada saat ini banyak sekali situs di internet yang mau menampung dana dalam jumlah yang relatif sedikit. Selain itu, buku ini juga bermaksud memberi pemahaman bagi mereka yang masih awam untuk melakukan sendiri trading valas seperti ungkapan &amp;#39;berlatih berjalan sebelum lari&amp;#39; sekaligus beberapa pedoman agar bisa tetap survive bermain valas.&amp;nbsp;&lt;br /&gt;
 &lt;br /&gt;
 DAFTAR ISI:&lt;br /&gt;
 Valas dan Pasar Valas&lt;br /&gt;
 Kurs Valas&lt;br /&gt;
 Margin Trading dan Profit And Loss (P&amp;amp;L)&lt;br /&gt;
 Fundamental Analysis&lt;br /&gt;
 Technical Analysis&lt;br /&gt;
 Situs Bermain Valas&lt;/p&gt;</t>
  </si>
  <si>
    <t>14725e63-02f0-4683-8c67-88902ffcbf1f</t>
  </si>
  <si>
    <t>80 Aktivitas Kreatif untuk Sekolah Minggu dan Persekutuan Remaja-Pemuda</t>
  </si>
  <si>
    <t>Tim Pelayanan Efata</t>
  </si>
  <si>
    <t>978-979-29-2863-1</t>
  </si>
  <si>
    <t>978-979-29-8790-4</t>
  </si>
  <si>
    <t>&lt;p&gt;Buku ini merupakan sebuah alternatif bagi para aktivis persekutuan dan guru Sekolah Minggu yang sering kebingungan menciptakan metode kreatif. 80 Aktivitas kreatif untuk Sekolah Minggu dan Persekutuan Remaja-Pemuda memperkaya pelayanan Anda dengan berbagai macam metode pelayanan kreatif dan memperjelas berbagai informasi yang berkaitan dengan pelayanan.&lt;/p&gt;</t>
  </si>
  <si>
    <t>15719362-2d8b-4b92-935e-acf5818ca05c</t>
  </si>
  <si>
    <t>Letting God Be Judge</t>
  </si>
  <si>
    <t>Thomas J. Sappington</t>
  </si>
  <si>
    <t>979-763-891-x</t>
  </si>
  <si>
    <t>978-979-29-9194-9</t>
  </si>
  <si>
    <t>&lt;p&gt;Anda mungkin mengalami masalah semacam ini:&amp;nbsp;&lt;/p&gt;
 &lt;p&gt;&amp;bull;&amp;nbsp;&amp;nbsp; &amp;nbsp;lstri saya suka mencemooh saya dan hal ini memicu per.tengkaran hebat. Kelihatannya dia ingin saya menceraikannya.&lt;br /&gt;
 &amp;bull;&amp;nbsp;&amp;nbsp; &amp;nbsp;Suami saya suka mengkritik saya karena badan saya yang gemuk setelah melahirkan. Hal ini membuat saya stres dan makan lebih banyak.&lt;br /&gt;
 &amp;bull;&amp;nbsp;&amp;nbsp; &amp;nbsp;Saya kecewa kenapa Allah membiarkan musibah menimpa saya. Saya juga marah karena Dia tidak pernah menjawab doa-doa saya.&lt;br /&gt;
 &amp;bull;&amp;nbsp;&amp;nbsp; &amp;nbsp;Anak saya suka memberontak.&lt;br /&gt;
 &amp;bull;&amp;nbsp;&amp;nbsp; &amp;nbsp;Saya takut menjalani hubungan yang lebih mendalam dengan pacar saya. Ada sesuatu yang saya sembunyikan.&lt;br /&gt;
 &amp;bull;&amp;nbsp;&amp;nbsp; &amp;nbsp;Saya tidak ingin menjadi seperti ayah atau ibu saya dan tidak ingin menikah dengan orang yang berkarakter seperti mereka.&lt;/p&gt;
 &lt;p&gt;Jangan putus asa. Masih ada jalan keluar. Buku inilah jawabannya. Berdasarkan pengalamannya menangani ratusan konseli selama puluhan tahun di berbagai negara termasuk Indonesia, Thomas J. Sappington menyingkapkan bahwa rusaknya hubungan kita dengan sesama dan Allah serta buruknya persepsi kita mengenai diri sendiri sebagian besar disebabkan oleh penghakiman tidak alkitabiah yang mengakar kuat dalam diri kita. Penghakiman ini memberikan akses kepada lblis untuk membuat kita tidak mampu mengasihidiri sendiri, sesama dan Allah, dan menerima kasih dari mereka. Akibatnya kehidupan sosial dan rohani kita semakin merosot dan berkat Allah tidak pernah mengalir dalam hidup kita.&amp;nbsp;&lt;br /&gt;
 Kita akan menemukan cara untuk mematahkan roh penghakiman dalam hidup kita serta mengampuni diri sendiri dan orang yang telah menyakiti kita. Kita juga dapat menolong orang lain untuk mengalami kebebasan seperti yang telah kita terima.&amp;nbsp;&lt;/p&gt;
 &lt;p&gt;Untuk sampai ke tahap tersebut kita perlu mempelajari topik-topik ini:&amp;nbsp;&lt;/p&gt;
 &lt;p&gt;&amp;bull;&amp;nbsp;&amp;nbsp; &amp;nbsp;Penilaian alkitabiah vs penghakiman yang tidak alkitabiah&lt;br /&gt;
 &amp;bull;&amp;nbsp;&amp;nbsp; &amp;nbsp;Tipe-tipe penghakiman yang tidak alkitabiah&lt;br /&gt;
 &amp;bull;&amp;nbsp;&amp;nbsp; &amp;nbsp;Faktor-faktor penyebab munculnya penghakiman tidak alkitabiah&lt;br /&gt;
 &amp;bull;&amp;nbsp;&amp;nbsp; &amp;nbsp;Proses pembentukan penghakiman yang tidak alkitabiah&lt;br /&gt;
 &amp;bull;&amp;nbsp;&amp;nbsp; &amp;nbsp;Dampak dari penghakiman yang tidak alkitabiah&lt;br /&gt;
 &amp;bull;&amp;nbsp;&amp;nbsp; &amp;nbsp;Kisah kesaksian orang-orang yang menjalani pelayanan pelepasan dari roh penghakiman.&lt;/p&gt;</t>
  </si>
  <si>
    <t>f354ba18-9f74-4073-b47a-e0497ac73196</t>
  </si>
  <si>
    <t>A Call Of A Shepherd</t>
  </si>
  <si>
    <t>Benijanto Sugihono</t>
  </si>
  <si>
    <t>978-979-29-1116-9</t>
  </si>
  <si>
    <t>978-979-29-8792-8</t>
  </si>
  <si>
    <t>&lt;p&gt;A Call of A Shepherd menolong kita untuk menyadari dan menemukan panggilan penggembalaan yang sejati. Prinsip dan contoh praktis di dalamnya sangat menolong kita untuk menghadapi tantangan dalam pelayanan. Bagi Anda para gembala dan yang terpanggil dalam penggembalaan, ada hal-hal baru yang bisa Anda dapatkan untuk menggembangkan pelayanan penggembalaan Anda.&lt;/p&gt;</t>
  </si>
  <si>
    <t>86f2a5f8-75c4-48ee-9565-7c01984e3202</t>
  </si>
  <si>
    <t>Life is All Miracles</t>
  </si>
  <si>
    <t>Holy Setyowati Sie</t>
  </si>
  <si>
    <t>979-763-966-5</t>
  </si>
  <si>
    <t>978-979-29-9200-7</t>
  </si>
  <si>
    <t>&lt;p&gt;You are not on the list for reserved students for the scholarship &amp;nbsp;program&amp;quot;. Holy Sie terhenyak ketika mendengar hasil seleksibeasiswa studi ke Jepang. Tapi tekadnya sudah bulat dan kuat. Keputusan itu tidak membuatnya gamang. la percaya bahwa Tuhan mengutusnya ke sana. Jika Dia sudah menetapkannya, Dia pasti akan menyediakan dan membayar semua kebutuhannya baik itu untuk keperluan kuliah maupun kebutuhan sehari-hari.&amp;nbsp;&lt;br /&gt;
 Tapi, apa yang dialaminya ketika ia benar-benar menginjakkan kaki di Jepang? Biaya kuliah plus biaya hid up yang tinggi ternyata membuatnya kelimpungan. Untuk mencukupi semua biaya, dia dan suaminya pontang&amp;shy;panting mencari pekerjaan.&amp;nbsp;&lt;br /&gt;
 Namun, di balik semua itu, Tuhan benar-benar memenuhi janji-Nya dan bukti penyertaan-Nya. Satu demi satu semua masalah dapat diatasinya dengan mudah. Sampai suatu saat, di ambang keputusasaan karena tidak memiliki uang, Tuhan mencukupinya. Caranya? Ternyata lembaga pemberi beasiswa yang semula menolaknya, justru memberinya beasiswa! Holy Sie menerima beasiswa sebesar 1 juta yen per tahun selama 4 tahun ke depan!&amp;nbsp;&lt;br /&gt;
 Tuhan membawa Holy Sie dan Ivan, sang suami, ke tempat dan situasi di mana mereka tidak bisa mengandalkan siapa pun atau apa pun selain Tuhan. Apa pun halangan dan masalah dalam hidup mereka di Jepang, kendala bahasa dan budaya, padang gurun kehidupan, sakit, macam-macam tagihan, mereka belajar berjuang dan berserah kepada Tuhan.&amp;nbsp;&lt;br /&gt;
 Semoga kisah ini dapat menginspirasi Anda bahwa di balik setiap masalah ada mukjizat Tuhan yang indah. Dia akan melakukan bagian-Nya jika kita melakukan bagian kita. Belajarlah berserah kepada-Nya!&amp;nbsp;&lt;/p&gt;</t>
  </si>
  <si>
    <t>04c5d544-03ac-4364-8f59-38064d461c35</t>
  </si>
  <si>
    <t>A-Z Woman Health and Beauty</t>
  </si>
  <si>
    <t>978-979-29-0927-2</t>
  </si>
  <si>
    <t>978-979-29-8794-2</t>
  </si>
  <si>
    <t>&lt;p&gt;Pernah disebut wanita adalah makhluk super. Berbagai fase hidup yang tidak dilalui oleh laki-laki harus dilalui oleh wanita; menstruasi, hamil, dan menyusui. Kondisi hormonal wanita yang berbeda dengan laki-laki mengakibatkan wanita perlu mendapatkan perawatan eksklusif yang berbeda dengan laki-laki.&lt;/p&gt;
 &lt;p&gt;Buku ini memberikan penjelasan tentang segala permasalahan kesehatan dan kecantikan yang sering dihadapi wanita dalam berbagai fase hidup, mulai dari permasalahan menstruasi, hamil, menyusui, jerawat, rambut rontok, sampai gangguan kesehatan yang sering dialami wanita, seperti osteoporosis, kanker payudara, infeksi saluran kencing, dan lain sebagainya. Dengan pencegahan dan perawatan dini, dapatkan tubuh sehat dan bugar selalu.&lt;/p&gt;</t>
  </si>
  <si>
    <t>c7e3d0ae-e969-4f6c-89e3-bd785ac1d455</t>
  </si>
  <si>
    <t>Ada Berapa Perempuan dalam Alkitab?</t>
  </si>
  <si>
    <t>I. Kriswanda &amp; M.I. Gunawan</t>
  </si>
  <si>
    <t>979-763-763-8</t>
  </si>
  <si>
    <t>978-979-29-8795-9</t>
  </si>
  <si>
    <t>&lt;p&gt;Alkitab mencatat ratusan perempuan. Mereka berasal dari beragam latar belakang dan status. Di antara mereka, banyak yang sudah tidak asing lagi bagi kita. Seperti, Maria, Sara, Dorkas, Ribka, Rut, Ester. Namun, tidak sedikit perempuan lain yang menarik untuk dikenali dan dijadikan teladan meskipun Alkitab tidak menyebutkan banyak keistimewaan tentang mereka. Misalnya, Persis. Ia seorang perempuan yang sangat dikasihi Rasul Paulus karena telah beker ja membanting tulang demi pelayanan kepada Tuhan.&lt;/p&gt;
 &lt;p&gt;Ada Berapa Perempuan dalam Alkitab? menantang Anda untuk menemukan kisah dan arti nama perempuan lainnya. Sebagai bocoran buat Anda, seluruhnya ada 160 nama. Ditulis dalam bentuk teka-teki yang disusun secara alfabetis. Dijamin Anda tidak akan pusing memikirkan jawabannya karena dipandu dengan ayat dan sekilas info tentang sosok perempuan itu.&lt;/p&gt;
 &lt;p&gt;Anda penasaran dan tertantang untuk segera memulai petualangan ini? Belilah buku ini dan lengkapi koleksi Anda dengan buku lain dari penulis yang soma: Teka-teki Alkitab Asyik, Teka-teki Alkitab Asyik 2, dan Teka-teki Alkitab&amp;nbsp;untuk Anak-anak.&lt;/p&gt;</t>
  </si>
  <si>
    <t>ba184453-1611-4c71-87e4-dfb499f8a3f4</t>
  </si>
  <si>
    <t>Life Without Limits</t>
  </si>
  <si>
    <t>Widhi Laksana</t>
  </si>
  <si>
    <t>978-979-29-5658-0</t>
  </si>
  <si>
    <t>978-979-29-9206-9</t>
  </si>
  <si>
    <t>24.9 MB</t>
  </si>
  <si>
    <t>&lt;p&gt;Manusia diciptakan menurut gambar dan rupa Allah (Kej. 1). lni berarti Tuhan memberikan kapasitas yang besar dalam diri manusia sehingga Dia pun memercayakan ciptaan-Nya yang lain kepada manusia. Kejatuhan manusia dalam dosa membuat gambar dan rupa Allah rusak sehingga manusia memiliki gambar diri yang salah. Hal ini membuat manusia tidak bisa memaksimalkan kapasitas dan potensi besar yang Tuhan anugerahkan dalam dirinya. Gambar diri yang salah dalam hidup kita harus kita benarkan sehingga kita menyadari kapasitas besar, kapasitas yang tidak terbatas, dalam diri kita.&amp;nbsp;&lt;br /&gt;
 lmpian besar kita bisa menjadi sebuah pengharapan atau momok yang menakutkan. Hal ini tergantung pada cara kita mengukurnya, apakah kita mengukur dengan kekuatan atau keterbatasan kita. Saat kita mengukur impian kita dengan keterbatasan, apalagi impian kita itu sangat besar, kita secara tidak langsung sedang memosisikan diri kita seperti pungguk yang merindukan bulan. Hal ini akan berbeda apabila kita mengukur impian kita dengan kekuatan Tuhan dalam hid up kita.&amp;nbsp;&lt;br /&gt;
 Jangan biarkan diri kita dibatasi oleh bayang-bayang keterbatasan kita. Beranilah bermimpi besar. Beranilah mengharapkan sesuatu yang belum kita lihat dan melangkah menuju impian besar kita. Buku ini menolong Anda memulihkan gambar diri Anda yang salah, mengenali keterbatasan Anda, dan mengubah keterbatasan itu menjadi kekuatan untuk meraih impian besar Anda. Kekurangan Anda bukanlah kutuk, melainkan berkat di man a melalui kekurangan Anda, kuasa Tuhan semakin nyata.&amp;nbsp;&lt;/p&gt;</t>
  </si>
  <si>
    <t>24b86149-a9b4-4399-bca9-b6aa4df73194</t>
  </si>
  <si>
    <t>Adobe Photoshop untuk Desainer Web</t>
  </si>
  <si>
    <t>979-731-796-x</t>
  </si>
  <si>
    <t>978-979-29-8796-6</t>
  </si>
  <si>
    <t>&lt;p&gt;Adobe Photoshop CS meruf:)akan program yang dapat digunakan dalam dunia imaging dan&amp;nbsp;retouching foto. Program terbaru Adobe ini, lebih memberi kemudahan dan kenyamanan bagi para perancang grafis dan perancang Web untuk menuangkan kreatifitas yang dimiliki ke dalam website. Buku Pemanfaatan Adobe Photoshop untuk Desain Web yang terdiri atas delapan pokok bahasan ini akan membahas tentang bagaimana memanfaatkan fasilitas-fasilitas seperti membuat tombol-tombol rollover, mengoptimalkan sebuah image yang akan dipasang di dalam situs website dan masih banyak lagi.&lt;/p&gt;
 &lt;p&gt;Buku ini membahas:&lt;br /&gt;
 1. Sekilas Tentang Adobe Photoshop&lt;br /&gt;
 2. Sekilas Tentang Web Design&lt;br /&gt;
 3. Mengelola Gam bar dan Warna&lt;br /&gt;
 4. Mengelola Photo&lt;br /&gt;
 5. Membuat Background-dan Teksture&lt;br /&gt;
 6. Layer Style&lt;br /&gt;
 7. Membuat Web Image&lt;br /&gt;
 8. Proyek Latihan&lt;/p&gt;</t>
  </si>
  <si>
    <t>f166324e-ecf6-4cea-9292-7ee51d26ef9b</t>
  </si>
  <si>
    <t>Machine Learning and Computational Intelligence</t>
  </si>
  <si>
    <t>Widodo Budiharto</t>
  </si>
  <si>
    <t>978-979-29-5849-2</t>
  </si>
  <si>
    <t>978-979-29-9208-3</t>
  </si>
  <si>
    <t>&lt;p&gt;Buku Machine Learning dan Computational sangat tepat dibaca oleh pelajar dan peneliti di bidang Kecerdasan Buatan dan Matematika Terapan. Buku ini memberikan gambaran lengkap konsep Machine Learning dan Computational Intelligence. Layak dimiliki karena langsung diimplementasikan untuk menghasilkan sebuah system cerdas di masa depan, berisi materi antara lain:&lt;br /&gt;
 &amp;bull; Konsep Machine Learning dan Penerapan pada Python&lt;br /&gt;
 &amp;bull; Dasar Computational Intellegence&lt;br /&gt;
 &amp;bull; Neural Network dan Algoritma Genetik&lt;br /&gt;
 &amp;bull; PSO, Artificial Immune System dan Fuzzy Logic&lt;br /&gt;
 &amp;bull; Ant Colony Optimization dan computer vision&lt;/p&gt;</t>
  </si>
  <si>
    <t>489b62c2-cbdf-4407-adec-f6ed2a452535</t>
  </si>
  <si>
    <t>Decision Making dan Problem Solving Games untuk Pelatihan Manajemen</t>
  </si>
  <si>
    <t>979-763-837-5</t>
  </si>
  <si>
    <t>978-979-29-9003-4</t>
  </si>
  <si>
    <t>&lt;p&gt;Setiap perusahaan menginginkan keputusan yang diambil decision-maker-nya selalu tepat. Decision making yang tepat bisa membuat perusahaanya yang mestinya gulung tikar malah menjadi bangkit lagi merajai pasar. Contohnya adalah keputusan yang diambil pimpinan perusahaan Acer untuk terus berproduksi ditengah trend terus merugi dan mencanangkan iklim perusahaan yang baru, membuatnya terhindar dari keterpurukan. Bahkan mengalami kebangkitan hingga menjadi market leader. Keputusan yang tepat bisa mengangkat perusahaan dari kejatuhan, bahkan terus naik menuju puncak performance.&lt;br /&gt;
 &lt;br /&gt;
 Bagaimana menggalang strategi untuk membuat keputusan tepat dan melakukan pemecahan jitu baik untuk perusahaan, organisasi ataupun pribadi? Sebagian besar jawabannya ada di buku ini. Ada berbagai pengalaman praktis dalam membuat keputusan dan pemecahan masalah. Kesemuanya dikemas melalui permainan interaktif yang aplikatif. Pesan manajemennya yang terangkum dalam pembahasan bisa dijadikan panduan dalam pengelolaan organisasi, perusahaan, maupun untuk hal yang bersifat pribadi.&lt;/p&gt;</t>
  </si>
  <si>
    <t>d247a1e6-0358-47b1-ab63-5b1b1b23ba1d</t>
  </si>
  <si>
    <t>After the Storm</t>
  </si>
  <si>
    <t>Daniel Rudol Sihombing</t>
  </si>
  <si>
    <t>978-979-29-2928-7</t>
  </si>
  <si>
    <t>978-979-29-8797-3</t>
  </si>
  <si>
    <t>&lt;p&gt;Seorang anak berusia sebelas tahun ditinggalkan ibunya begitu saja di pinggir jalan. Dengan kepolosan dan ketidakmengertiannya, ia&amp;nbsp;berusaha untuk kembali ke&amp;nbsp;rumahnya. Anak itu pun menjalani hidupnya tanpa kasih sayang seorang ibu. Perjuangan keras harus dijalaninya untuk bertahan hidup. Kisah getir dan kehidupan yang kejam seolah senantiasa menemaninya. Masa depan suram seakan tergambar di depannya. Namun. tak sekalipun ia menyerah.&amp;nbsp;&lt;/p&gt;
 &lt;p&gt;Pada satu titik ia mendapati pencerahan dan hidupnya pelan-pelan berubah. Tuhan melihat kegigihan,&amp;nbsp;ketekunan, harapan, dan doanya yang tanpa kenal lelah. Tuhan mulai membukakan pintu demi pintu untuk ia masuki. Kerja keras dan perjuangan pun berbuah manis. Panggilan Tuhan jatuh atas dirinya. Rencana besar clan mulia kini menjadi bagian hidupnya.&amp;nbsp;&lt;/p&gt;
 &lt;p&gt;Dan setelah 18 tahun berlalu, ibu yang telah meninggalkannya ingin kembali kcpadanya. Apa yang mesti dilakukan? Menerimanya kembali atau memperlakukan sang ibu sama seperti perlakuan yang diterimanya?&amp;nbsp;Bukankah pantas jika si anak membenci ibu yang telah membuangnya dan menolak ia kembali?&lt;/p&gt;
 &lt;p&gt;Novel yang terinspirasi oleh kisah nyata ini akan menyentuh hati Anda yang terdalam akan arti pengampunan dan pemulihan. Kisah ini akan membuat kita merenungkan lika-liku kehidupan kita sendiri bahwa sejatinya segala yang kita alami tidak lepas dari campur tangan Tuhan.&amp;nbsp;&lt;/p&gt;</t>
  </si>
  <si>
    <t>6dbd409a-82d8-43ad-9f82-da0f6ae6d35c</t>
  </si>
  <si>
    <t>Air Mata yang Diubahkan Menjadi Mata Air</t>
  </si>
  <si>
    <t>978-979-29-1140-4</t>
  </si>
  <si>
    <t>978-979-29-8799-7</t>
  </si>
  <si>
    <t>&lt;p&gt;Hidup sebagai anak-anak Allah bukan berarti tidak mengalami penderitaan dan pergumulan. Kadang kita juga merasa hidup kita biasa-biasa saja, tidak&amp;nbsp;ada kemajuan. Bahkan, tidak jarang kehidupan membuat kita menangis. Kita merasa tidak memiliki harapan. Segala usaha yang kita lakukan terasa tidak berguna.&amp;nbsp;&lt;/p&gt;
 &lt;p&gt;Satu hal yang kadang kita lupakan, Tuhan dapat mengubah air mata kita menjadi mata air kehidupan. Tuhan telah menyiapkan rancangan yang terbaik bagi kita. Namun, kita juga harus melakukan bagian kita sebaik&amp;shy;baiknya.&amp;nbsp;&lt;/p&gt;
 &lt;p&gt;Pengky Andu akan mengajak kita belajar dari tokoh-tokoh Alkitab yang telah mengalami kuasa Tuhan yang mengubahkan air mata mereka menjadi mata air. Milikilah keyakinan bahwa Allah akan menghapus air mata kita. Dia sanggup mengubah penderitan dan keterpurukan menjadi kesuksesan.&amp;nbsp;&lt;/p&gt;</t>
  </si>
  <si>
    <t>39c2d349-e7dd-4de6-8670-f06b81413bba</t>
  </si>
  <si>
    <t>Deja vu</t>
  </si>
  <si>
    <t>Fani Krismawati</t>
  </si>
  <si>
    <t>978-979-29-0047-7</t>
  </si>
  <si>
    <t>978-979-29-9005-8</t>
  </si>
  <si>
    <t>&lt;p&gt;Pernahkah kamu terbangun dari tidur dan mendapati semua peristiwa diputar ulang seperti film yang barusan kamu tonton? Mungkin seperti itulah yang aku rasakan saat ini..&lt;/p&gt;
 &lt;p&gt;Itu terjadi setelah aku nekat pergi sendiri ke plaza. Sebelumnya, aku bahkan tak berani keluar rumah sendirian. Ini karena aku punya agorafobia - sebuah penyakit yang membuatku ketakutan setengah mati. Musik itu, aaaahh, keras sekali, berdentum-dentum, kepalaku jadi pusing, aku kalap... dan semuanya gelap. Aku harus sembuh! Karena itulah aku datang pada dokter Roth, kenalan Katie sobatku. Dokter yang ganteng, cerdas dan penuh perhatian. Aku jatuh cinta! Dia segalanya bagiku, melebihi Yogie. Bahkan dia selalu mendatangiku dan memberiku cincin yang mengikat cinta kami berdua...&lt;/p&gt;
 &lt;p&gt;Sampai suatu ketika, aku tahu Katie juga mencintainya. Mungkinkah aku berkorban demi Katie? Kata orang, dokter Roth telah meninggal, bahkan sebelum aku mengucapkan kata cinta. Aku tidak percaya. Aku melihtanya tadi malam. Mungkinkah ini karena salahku? Seandainya waktu bisa kembali berputar...&lt;/p&gt;</t>
  </si>
  <si>
    <t>7632e28e-1d1e-447b-bcfe-7a9313851d9a</t>
  </si>
  <si>
    <t>Desain Grafis Komputer</t>
  </si>
  <si>
    <t>Pujiriyanto</t>
  </si>
  <si>
    <t>979-731-846-X</t>
  </si>
  <si>
    <t>978-979-29-9006-5</t>
  </si>
  <si>
    <t>&lt;p&gt;Buku ini menjembatani kebutuhan untuk mendalami teori sekaligus mempelajari ketrampilan teknis. Saat ini memang banyak tersedia buku-buku komputer, akan tetapi sebagian besar masih menonjolkan aspek ketrampilan teknis atau bersifat sangat teoritis. Buku-buku komputer textbook yang memadukan teori dan praktik dirasakan masih langka, terutama berkaitan dengan penerapannya untuk pembelajaran. Padahal antara teori dan praktek tidak bisa dipisahkan. Dengan perpaduan keduanya akan dapat meningkatkan pemahaman dan pemaknaan atas apa yang sedang dipelajari.&lt;/p&gt;</t>
  </si>
  <si>
    <t>f7cc3ca4-f8e9-4ed3-a7f6-6ec4e78a4f19</t>
  </si>
  <si>
    <t>Akses Internet Via Ponsel</t>
  </si>
  <si>
    <t>Rina Fiati</t>
  </si>
  <si>
    <t>979-731-718-8</t>
  </si>
  <si>
    <t>978-979-29-8801-7</t>
  </si>
  <si>
    <t>&lt;p&gt;Beberapa tahun terakhir ini kita menyaksikan kemajuan di bidang teknologi telekomunikasi yang sangat memukau. Salah satunya adalah ponsel. Ponsel sendiri juga terus mengalami inovasi tiada henti, dari sekedar menjalankan fungsi telepon konvensional hingga berbagai aktivitas lainnya seperti memotret, video dan transaksi-transaksi di bidang keuangan. Bahkan sekarang, Anda pun bisa mengakses internet melalui ponsel. Tentu saja ada beberapa persyaratan yang harus dipenuhi untuk bisa menikmati berbagai fasilitas tersebut, misalnya jenis dan aplikasi tertentu. Buku ini memaparkan seluk-beluk ponsel dengan potensi yang ada sehingga pengguna dapat&amp;nbsp;mengoptimalkannya. Buku ini&amp;nbsp;dimaksudkan sebagai pembuka&amp;nbsp;referensi bagi Anda yang ingin mengetahui bagaimana konsep teknologi mobile internet sebagai masa depan, yaitu ketika pengguna dapat mengakses internet di mana dan kapan pun.&lt;/p&gt;</t>
  </si>
  <si>
    <t>8e384642-92fd-4e60-b12d-84f0964cf329</t>
  </si>
  <si>
    <t>Microsoft Project 2007 untuk Pemula</t>
  </si>
  <si>
    <t>978-979-29-0526-7</t>
  </si>
  <si>
    <t>978-979-29-9224-3</t>
  </si>
  <si>
    <t>&lt;p&gt;Microsoft Project 2007 merupakan software yang dapat digunakan untuk membuat rancangan proyek serta melakukan manajemen dalam proyek tersebut. kelengkapan fasilitas dan kemampuannya yang luar biasa dalam pengolah data-data proyek menjadikan software ini paling banyak dipakai oleh operator komputer. ini karena keberadaannya benar-benar mampu membnatu dan memudahkan pemakai dalam menyelesaikan pekerjaan, terutama pekerjaan yang berhubungan dengan olah data proyek.&lt;br /&gt;
 &lt;br /&gt;
 Seri buku komputer Microsoft Project 2007 untuk Pemula ini sangat cocok digunakan oleh para pelajar dan pemula yang ingin mengenal dan dapat menggunakan Microsoft Project 2007 dengan baik.&lt;br /&gt;
 &lt;br /&gt;
 Meskipun buku ini lebih dikhususkan untuk para pemula, namun isi materi yang dibahas cukup kompleks meliputi:&lt;br /&gt;
 a. Mengenal manajemen proyek dan projek 2007&lt;br /&gt;
 b. Merancang sebuah proyek dan melengkapi unsur-unsurnya&lt;br /&gt;
 c. Mengolah sumber daya&lt;br /&gt;
 d. Mengenal dan mengolah biaya proyek&lt;br /&gt;
 e. Mengelola tabel proyek&lt;br /&gt;
 f. Membuat laporan proyek&lt;br /&gt;
 g. Mencetak laporan proyek&lt;br /&gt;
 h. Mengolah data proyek dengan program-program Microsoft office lain&lt;/p&gt;</t>
  </si>
  <si>
    <t>d891cf1e-d681-4d61-83df-60eb52f84537</t>
  </si>
  <si>
    <t>All About MLM, Memahami Lebih Jauh MLM dan Pernak-Perniknya</t>
  </si>
  <si>
    <t>Benny Santoso</t>
  </si>
  <si>
    <t>979-763-348-9</t>
  </si>
  <si>
    <t>978-979-29-8803-1</t>
  </si>
  <si>
    <t>&lt;p&gt;Apakah MLM benar-benar merupakan formula ajaib yang membuat orang bisa mendapatkan kekayaan dengan cepat dan mudah?&lt;/p&gt;
 &lt;p&gt;Buku ini membahas MLM secara holistik, bukan hanya dari sisi positifnya, tetapi juga sisi negatifnya.&lt;/p&gt;
 &lt;p&gt;Dengan membaca buku ini, Anda akan mengetahui:&lt;br /&gt;
 &amp;bull; lnformasi-informasi dasar mengenai MLM.&lt;br /&gt;
 &amp;bull; Sisi positif dan negatif dari MLM serta model-model penipuan keuangan.&lt;br /&gt;
 &amp;bull; Bagaimana menguji keabsahan dari program MLM.&lt;br /&gt;
 &amp;bull; Bagaimana caranya mengambillangkah-langkah praktis dalam kaitannya dengan MLM.&lt;/p&gt;
 &lt;p&gt;Buku ini ditulis dengan bahasa sederhana dan dilengkapi dengan beberapa ilustrasi untuk memudahkan Anda memahami MLM ini dengan lebih baik.&lt;/p&gt;</t>
  </si>
  <si>
    <t>77fbffb0-d504-4106-b4e9-038d0e93b4b7</t>
  </si>
  <si>
    <t>Microsoft Project 2007: Langkah Cerdas Merencanakan, Menjadwalkan, dan Mengontrol Proyek</t>
  </si>
  <si>
    <t>C. Trihendradi</t>
  </si>
  <si>
    <t>978-979-29-0651-6</t>
  </si>
  <si>
    <t>978-979-29-9232-8</t>
  </si>
  <si>
    <t>&lt;p&gt;Anda ingin menjadi perencana &amp;amp; pengelola&amp;nbsp; proyek yang handal?&lt;br /&gt;
 Buku ini jawabannya.&lt;/p&gt;
 &lt;p&gt;Buku ini membahas MS Project&amp;nbsp; dengan pendekatan siklus proyek yang mencakup fase perencanaan, perkiraan, penjadwalan, pengorganisasian dan pengontrolan. Pada buku ini tool perencanaan dan pengelolaan proyek&amp;nbsp; yang ada pada MS Project dikupas tuntas per fase proyek.&amp;nbsp;&lt;/p&gt;
 &lt;p&gt;Studi kasus proyek yang digunakan adalah proyek &amp;ldquo;Pengembangan Sistem Informasi&amp;rdquo; yang disampaikan secara runtut per fase sehingga Anda akan memperoleh pemahaman optimal akan perencanaan &amp;amp; pengelolaan proyek.&lt;/p&gt;
 &lt;p&gt;Anda juga dapat men-download file Pengembangan Sistem Informasi di www.andipublisher.com untuk mempercepat pembelajaran Anda.&lt;br /&gt;
 Proyek apapun yang Anda hadapi akan dapat Anda rencanakan &amp;amp; kelola dengan mudah setelah Anda menguasai buku ini.&lt;br /&gt;
 &lt;br /&gt;
 Materi buku ini meliputi:&lt;/p&gt;
 &lt;p&gt;+ Pendahuluan&lt;br /&gt;
 &amp;nbsp; &amp;nbsp;Pengertian manajemen proyek,&amp;nbsp;&amp;nbsp;mengapa memilih MS Project, dan keterkaitan siklus hidup proyek dengan MS Project.&lt;br /&gt;
 + Fase Perencanaan &amp;amp; Fase Perkiraan&lt;br /&gt;
 &amp;nbsp; &amp;nbsp;Lingkungan kerja MS Project, batasan waktu proyek, jadwal&amp;nbsp;&amp;nbsp;kerja, fase perencanaan&amp;nbsp;&amp;nbsp;&amp;amp;&amp;nbsp;&amp;nbsp;perkiraan.&lt;br /&gt;
 + Fase Penjadwalan&lt;br /&gt;
 &amp;nbsp; &amp;nbsp;Fase panjadwalan, tree breakdown structure, lintasan kritis, network diagram, Analisis PERT, dan milestone.&lt;br /&gt;
 + Fase Pengorganisasian&lt;br /&gt;
 &amp;nbsp; &amp;nbsp;Fase pengorganisasian, tabel cost rate, overallocation sumber daya,&amp;nbsp;&amp;nbsp;levelling sumber daya, dan&amp;nbsp;&amp;nbsp;baseline&lt;br /&gt;
 + Fase Pengontrolan&lt;br /&gt;
 &amp;nbsp; &amp;nbsp;Fase pengontrolan, interim plan, progress line, pelaporan baik tradisional maupun visual.&lt;br /&gt;
 + Macam&amp;ndash;macam Tampilan&lt;br /&gt;
 &amp;nbsp; &amp;nbsp;Berbagai tampilan Gantt table, resource graph dan calendar&lt;/p&gt;</t>
  </si>
  <si>
    <t>13e988ec-c250-480f-a3b0-277c5cd8b037</t>
  </si>
  <si>
    <t>Desain Grafis Menggunakan Adobe Illustrator CS</t>
  </si>
  <si>
    <t>Abid TS</t>
  </si>
  <si>
    <t>979-731-436-7</t>
  </si>
  <si>
    <t>978-979-29-9007-2</t>
  </si>
  <si>
    <t>&lt;p&gt;Anda bermaksud mendesain karya semi untuk keperluan web atau untuk keperluan cetak dengan resolusi tinggi? Gunakanlah Adobe Illustrator!&lt;/p&gt;
 &lt;p&gt;Program Adbe Illustrator mampu bekerja dalam dua tipe grafik: Obejk vektor dan Image bitmap. Anda dapat dengan mudah memanipulasi bentuk objek vektor (termasuk juga teks) serta menerapkan efek-efek untuk membuat tampilannya lebih bervariasi.&lt;/p&gt;
 &lt;p&gt;Atau, Anda tengah mencari referensi program tersebut? Buku Desain Grafis menggunakan Adobe Illustrator CS memberikan solusi untuk menguasai program Adobe Illustrator CS asecara cepat dan tepat&lt;/p&gt;</t>
  </si>
  <si>
    <t>338becd1-186d-40e9-a981-23d388f034f1</t>
  </si>
  <si>
    <t>Microsoft Project 2010: Pendekatan Siklus Proyek Langkah Cerdas Merencanakan dan Mengelola Proyek</t>
  </si>
  <si>
    <t>978-979-29-2577-7</t>
  </si>
  <si>
    <t>978-979-29-9234-2</t>
  </si>
  <si>
    <t>&lt;p&gt;Materi buku ini meliputi:&amp;nbsp;&lt;br /&gt;
 - Pendahuluan&amp;nbsp;&lt;br /&gt;
 Pengertian manajemen proyek, mengapa memilih MS Project, dan keterkaitan siklus hidup proyek dengan MS Project&amp;nbsp;&lt;br /&gt;
 - Fase Perencanaan &amp;amp; Fase Perkiraan&amp;nbsp;&lt;br /&gt;
 Lingkungan kerja MS Project, batasan waktu proyek, jadwal kerja, fase perencanaan &amp;amp; perkiraan&amp;nbsp;&lt;br /&gt;
 - Fase Penjadwalan&amp;nbsp;&lt;br /&gt;
 Fase penjadwalan, tree breakdown structure, lintasan kritis, network diagram, dan membuat milestone&amp;nbsp;&lt;br /&gt;
 - Fase Pengorganisasian&amp;nbsp;&lt;br /&gt;
 Fase pengorganisasian, tabel cost rate, over alokasi sumber daya, levelling sumber daya, dan membuat baseline&amp;nbsp;&lt;br /&gt;
 - Fase Pengontrolan&amp;nbsp;&lt;br /&gt;
 Fase pengontrolan, membuat interim plan, membuat pelaporan baik teks maupun visual&amp;nbsp;&lt;br /&gt;
 - Macam-macam Tampilan dalam MS Project&amp;nbsp;&lt;br /&gt;
 &lt;br /&gt;
 Anda ingin menjadi perencana dan pengelola proyek yang handal? Buku ini jawabannya. Buku ini membahas Microsoft Project 2010 dengan pendekatan siklus proyek yang mencakup fase perencanaan, perkiraan, penjadwalan, pengorganisasian, dan pengontrolan. Pada buku ini tool perencanaan dan pengelolaan proyek yang ada pada MS Project dikupas tuntas per fase proyek. Studi kasus proyek yang digunakan adalah proyek &amp;quot;Sistem Informasi&amp;quot; yang disampaikan secara runut per fase sehingga Anda akan memperoleh pemahaman optimal akan perencanaan &amp;amp; pengelolaan proyek. Anda juga dapat men-download file Sistem Informasi di www.andipublisher.com untuk mempercepat pembelajaran Anda. Proyek apapun yang Anda hadapi akan dapat Anda rencakanan &amp;amp; kelola dengan mudah setelah Anda menguasai buku ini&lt;/p&gt;</t>
  </si>
  <si>
    <t>f989611d-94fb-486e-ac95-f7eda9182f01</t>
  </si>
  <si>
    <t>Madu Surgawi (Kumpulan Ilustrasi)</t>
  </si>
  <si>
    <t>Pdt. Ishak Sugianto</t>
  </si>
  <si>
    <t>979-763-249-0</t>
  </si>
  <si>
    <t>978-979-29-9215-1</t>
  </si>
  <si>
    <t>&lt;p&gt;Ilustrasi, atau lukisan rohani memegang peranan yang sangat penting dalam iman Kristen. Tuhan Yesus sendiri, pada waktu Ia memberikan pengajaranNya acapkali mempergunakan&lt;br /&gt;
 ilustrasi. Ketika Yesus melihat burung-burung di udara yang tidak pernah menabur dan menuai, Ia menjadikannyasebagai contoh untuk hidup yang penuh penyerahan kepada Tuhan.&lt;br /&gt;
 Ketika Yesus melihat garam dan terang, Ia menjadikannya pula sebagai pelajaran yang dapat diterapkan dalam kehidupan rohani. Bahkan di dalam kitab Injil, Tuhan Yesus banyak memakai perumpamaan untuk menjelaskan suatu kebenaran sorgawi. Yang sangat terkenal diantaranya ialah perumpamaan tentang anak yang hilang (Lukas 15), yang mengandung ajaran tentang kasih Allah yang sangat dalam. Perumpamaan ini dirangkai dalam suatu kisah yang amat menggetarkan hati.&lt;br /&gt;
 Madu Sorgawi jilid pertama ini memuat 100 lukisan iman Kristen yang akan banyak manfaatnya baik bagi mereka yang terlibat dalam pelbagai bentuk pelayanan, maupun bagi semua umat Kristen pada umumnya.&lt;br /&gt;
 Apabila Tuhan mengizinkan, Madu Sorgawi jilid yang kedua akan segera pula m~nyusuJ untuk memperkaya perbendaharaan ilustrasi umat Kristen di Indonesia.&lt;/p&gt;</t>
  </si>
  <si>
    <t>2b699c64-59ce-4693-9965-e8e17b342094</t>
  </si>
  <si>
    <t>Allen dan Bunga Ajaib</t>
  </si>
  <si>
    <t>979-763-812-x</t>
  </si>
  <si>
    <t>978-979-29-8810-9</t>
  </si>
  <si>
    <t>&lt;p&gt;Seorang anak bernama Allen yang hendak menyelamatkan kakeknya yang sakit keras dengan cara mencari bunga Your Wish yang konon dapat mengabulkan segala permintaan. Maka dimulailah perjalanan Allen, Berhasilkah Allen melewati berbagai rintangan yang menghadang dan menemukan bunga yang dapat menyembuhkan kakeknya?&lt;/p&gt;</t>
  </si>
  <si>
    <t>b42ffc67-3a29-4bda-892e-45698ec8c0ca</t>
  </si>
  <si>
    <t>Microsoft Visual Basic 6.0 untuk Pemula</t>
  </si>
  <si>
    <t>978-979-29-0521-2</t>
  </si>
  <si>
    <t>978-979-29-9237-3</t>
  </si>
  <si>
    <t>&lt;p&gt;Buku ini disusun dengan pola pembahasan yang simpel, tingan dan tidak bertele-tele ssehingga menjadikan buku ini mudah untuk dielajari dan sangat pas jadi teman belajar yang asyik dan menyenangkan. Setiap pokok bahsan disertai sampel dan contoh latihan yang akan membatu Anda memahami isi materi dan pengaplikasiannya.&lt;/p&gt;</t>
  </si>
  <si>
    <t>5f6c3a42-fb24-4b68-b85a-45bb1d013c38</t>
  </si>
  <si>
    <t>Desain Web Menggunakan HTML dan CSS</t>
  </si>
  <si>
    <t>Sugiri, A.Md., S.Pd. &amp; Budi Kurniawan S.Kom.</t>
  </si>
  <si>
    <t>978-979-29-0250-1</t>
  </si>
  <si>
    <t>978-979-29-9008-9</t>
  </si>
  <si>
    <t>&lt;p&gt;Saat ini komputer bukan barang yang baru lagi. Hampir dipastikan semua orang memilikinya. Namun tidak dapat dipungkiri bahwa banyak yang belum mampu memanfaatkan komputer secara maksimal. Salah satunya adalah mendesain web.&lt;/p&gt;
 &lt;p&gt;Buku ini membedah HTML dan CSS untuk mendesain web. Dasar-dasar HTML, aturan penulisan HTML, contoh pembuatan sampai cara mengatur dan memanipulasi elemen-elemen HTML dibahas secara detail pada buku ini. Dsar-dasar CSS, cara kerja CSS, hingga pengaturan tampilan dalam CSS juga akan dipaparkan dalam buku ini.&amp;nbsp;&amp;nbsp;&lt;/p&gt;</t>
  </si>
  <si>
    <t>6ac374f9-135c-4470-b360-cafb1c6e7d93</t>
  </si>
  <si>
    <t>Magic Mathic`s 2: Cara Kreatif Belajar Matematika</t>
  </si>
  <si>
    <t>Agustinah, S.Pd.Dan Drs.Heribertus SAS</t>
  </si>
  <si>
    <t>978-979-29-0312-6</t>
  </si>
  <si>
    <t>978-979-29-9219-9</t>
  </si>
  <si>
    <t>&lt;p&gt;Seorang anak kelas 1 SD mengerjakan pengurangan 14-9 dengan cara dan konsep yang sudah benar sebagai berikut.&lt;br /&gt;
 Proses berfikir:&lt;br /&gt;
 - 14 terdiri dari 1 puluhan (10) dan 4 satuan.&lt;br /&gt;
 - Selanjutnya anak mengurangkan 10 - 9 = 1&lt;br /&gt;
 - Karena masih ada 4 satuan maka proses selanjutnya 1 + 4 = 5&lt;br /&gt;
 - Jadi 14 9 = 5&lt;br /&gt;
 &lt;br /&gt;
 Proses yang sudah benar ini disalahkan oleh guru di sekolahnya, &amp;quot;Pekerjaanmu salaj, nak. Soal itu kan pengurangan, tidak boleh diselesaikan dengan penjumlahan.&amp;quot; Anak merasa bingung dan takut. Sementara ia masih bingung, gurunya menambahkan, &amp;quot;Pokoknya 14 - 9 berapa? Dihitung pakai jari!&amp;quot;&lt;br /&gt;
 &lt;br /&gt;
 Buku MagicMathic&amp;#39;s ini ditulis agar hal-hal semacam itu tidak terjadi lagi. Buku ini didedikasikan kepada pelaku pendidikan/guru, orang tua, serta anak-anak Indonesia yang cerdas dan ingin mengubah pendekatan cara belajar matematika lama menjadi matematika yang kreatif dan menarik. MagicMathic&amp;#39;s berfokus pada pendampingan anak secara psikologis dan penyampaian materi dilakukan secara fun. Bermain sambil belajar. Dengan begitu anak tidak merasa bosan dan terbebani oleh tuntutan belajar matematika. Cara-cara penyelesaian berhitung pun dengan trik yang sangat kreatif agar anak akan semakin tertarik. Penamaan konsep dilakukan menggunakan benda-benda konkret dan alat peraga, sehingga anak mampu membuat bayangan di pikiran. Setelah itu, barulah simbol atau lambang diperkenalkan kepada mereka.&lt;br /&gt;
 &amp;nbsp;&lt;/p&gt;</t>
  </si>
  <si>
    <t>59a63533-c700-4942-bfe1-9e0519260f75</t>
  </si>
  <si>
    <t>Devosi Hati</t>
  </si>
  <si>
    <t>978-979-29-5759-4</t>
  </si>
  <si>
    <t>978-979-29-9009-6</t>
  </si>
  <si>
    <t>&lt;p&gt;Seringkali kita disibukkan dengan rutinitas kehidupan yang monoton sehingga tubuh kita tidak hanya lelah secara fisik tetapi juga batin. Tanpa kita sadari, kita memerlukan suplemen bagi kehidupan rohani kita.&lt;br /&gt;
 Buku ini akan memberi kesejukan bagi jiwa kita. Buku berisi 100 renungan ini akan mengingatkan kita tentang perlunya bersandar kepada Tuhan dalam menjalani kehidupan kita sehari-hari, bukannya mengandalkan kekuatan kita sendiri. Dengan memfokuskan diri kita kepada Tuhan dan mengingat kemahakuasaan-Nya atas segala sesuatu, diharapkan kekhawatiran kita akan berbagai persoalan yang menghimpit kehidupan kita akan memudar. Tuhan sanggup menolong kita sebab Dialah satu-satu-Nya sumber jawaban bagi setiap persoalan yang sedang kita hadapi.&lt;/p&gt;</t>
  </si>
  <si>
    <t>b6b73ed4-7abb-43d5-97bb-0e9a6ba33adc</t>
  </si>
  <si>
    <t>Anak Ajaib, Temukan dan Kembangkan Keajaiban Anak Anda Melalui Kecerdasan Majemuk</t>
  </si>
  <si>
    <t>Andynda Meliala</t>
  </si>
  <si>
    <t>979-731-440-5</t>
  </si>
  <si>
    <t>978-979-29-8812-3</t>
  </si>
  <si>
    <t>&lt;p&gt;Kesuksesan sejati adalah menemukan jalan menuju panggilan bakat. Berkehidupan, berkarya, dan terus berprestasi. Namun pada&amp;nbsp;kenyataannya, banyak orang salah memilih jalur minat, jalur pendidikan, jalur profesi dan akhirnya bukan menelurkan prestasi&amp;nbsp;demi prestasi sebaliknya justru jatuh dalam jurang frustrasi (misal: korban narkoba &amp;amp; depresi). Sebaliknya, orang yang mengenal jalur kehidupan dan bakatnya, akan menjalani zamannya dengan pasti dan terarah. Menemukan bakat anak adalah tantangan&amp;nbsp;bagi orang tua. Waktunya hanya singkat, 6 tahun pertama (the golden years) kehidupan anak adalah masa-masa paling ideal dan paling mudah untuk mewujudkan keajaiban anak anda. Buku ini akan sangat membantu para pembacanya untuk:&lt;/p&gt;
 &lt;p&gt;&amp;bull; mengenali setiap jenis kecerdasan dalam diri anak&lt;br /&gt;
 &amp;bull; menggali, mengasah dan mempertajam setiap kecerdasan anak&lt;br /&gt;
 &amp;bull; mengembangkan bakat &amp;amp; potensi diri anak hingga seluas-luasnya&lt;br /&gt;
 &amp;bull; memberanikan setiap orang tua untuk mengambil keputusan yang terbaik untuk anak-anak&lt;br /&gt;
 &amp;bull; mengarahkan anak menuju kepribadian yang utuh&lt;/p&gt;
 &lt;p&gt;jangan lagi cemas terhadap tantangan dunia! Anak ajaib&amp;nbsp;dengan bintang kekuatan ditangannya memandang&amp;nbsp;tantangan dunial bagaikan jalan lurus bebas hambatan!&amp;nbsp;Dan, setiap anak&amp;nbsp;bisa menjadi ajaib jika orang tuanya berniat dan mengambil&amp;nbsp;kesempatan untuk mengasah dan meningkatkan multiple intelligencynya. Karena sesungguhnya semua anak berhak menjadi ajaib, maka saat ini yang utama dan terutama adalah KEPUTUSAN ANDA untuk&amp;nbsp;mewujudkan keajaiban anak.. .. atau tidak.. ...&lt;/p&gt;</t>
  </si>
  <si>
    <t>11659c9c-7649-4cb7-a824-6da26f1ec774</t>
  </si>
  <si>
    <t>Microsoft Windows Me: Sistem Operasi Masa Depan</t>
  </si>
  <si>
    <t>Wali Eko Djatmiko</t>
  </si>
  <si>
    <t>978-979-29-1630-0</t>
  </si>
  <si>
    <t>978-979-29-9243-4</t>
  </si>
  <si>
    <t>27.3 MB</t>
  </si>
  <si>
    <t>&lt;p&gt;Microsoft Windows Me adalah pengembangan dari MS Windows 98. Banyak sekali hal yang baru bakal Anda jumpai disini.&lt;/p&gt;
 &lt;p&gt;Dengan menggunakan sistem operasi MS Windows Me, pekerjaan akan semakin efisien Anda lakukan. Sudah barang tentu Anda akan semakin betah di depan komputer&lt;/p&gt;
 &lt;p&gt;Buku ini ditulis oleh pengarang buku komputer yang sudah berpengalaman, dengan bahasa yang sederhana, enak dibaca dan mudah dimengerti.&lt;/p&gt;</t>
  </si>
  <si>
    <t>6b9a4f88-8b6b-4ffa-9685-ac45c9bcdbbd</t>
  </si>
  <si>
    <t>Dia Jodohku Bukan Sih, Tuhan?</t>
  </si>
  <si>
    <t>979-763-427-2</t>
  </si>
  <si>
    <t>978-979-29-9010-2</t>
  </si>
  <si>
    <t>&lt;p&gt;Bingung nyari PH (pasangan hidup) or jodoh? Gampang-gampang sulit emang. Tapi ... jodoh kan di tangan Tuhan. BEtul...betul. But, kamu-kamu ngga akan nemuin PD-mu klo ngga ada &amp;quot;usaha&amp;quot;. Kolo sampe saat ini nasibmu masih apes, ngga dapat seseorang sesuai kriteriamu, jangan buru-buru patah arang dulu. Bagi kamu-kamu yang sekarang dah punya PH, apakah dia betul-betul dah pantes dijadikan suami ato istrimu?&lt;/p&gt;
 &lt;p&gt;Daripada bingung and bertanya-tanya, coba deh baca buku saku yang satu ini. Kamu akan temuin 5 hal yang dapat dijadikan patokan buat nyari and nentuin PH-mu. So, tunggu apa lagi? Buruan....&lt;/p&gt;</t>
  </si>
  <si>
    <t>d01df861-ce3e-44a4-81e2-60758e3ab512</t>
  </si>
  <si>
    <t>Mahir dalam 5 Hari: AutoCad 2D untuk Teknik Mesin</t>
  </si>
  <si>
    <t>G. H. Yudhi Kristianto, ST.</t>
  </si>
  <si>
    <t>978-979-29-0345-4</t>
  </si>
  <si>
    <t>978-979-29-9230-4</t>
  </si>
  <si>
    <t>&lt;p&gt;Buku ini terutama diperuntukan bagi mahasiswa teknik mesin yang baru mulai belajar AutoCAD agar mereka dapat belajar sendiri dan cepat menguasainya.&lt;br /&gt;
 &lt;br /&gt;
 Metode pembelajaran buku ini adalah dengan teori cara penggunaan menu-menu di AutoCAD. Kemudian, tiap menu menyertakan contoh-contoh soal dengan jawaban untuk mencoba teori dan soal-soal tanpa jawaban sebagai bahan latihan.&lt;br /&gt;
 &lt;br /&gt;
 Pada buku ini, tiap-tipa materi sudah teratur dan sistematis. Dengan demikian, setelah hari kelima Anda sudah memahami AutoCAD dan bisa mengerjakan gambar-gambar teknik mesin tanpa mengalami kesulitan.&lt;br /&gt;
 &lt;br /&gt;
 Penggunaan buku ini tidak terpaku hanya pada satu versi AutoCAD, tetapi Anda dapat pula menggunakannya untuk AutoCAD 2000i,2002,2004,2005,2006,2007, dan 2008.&lt;br /&gt;
 &amp;nbsp;&lt;/p&gt;</t>
  </si>
  <si>
    <t>4c12af4d-0f92-423f-87df-c29d4d7c0903</t>
  </si>
  <si>
    <t>Anak Anda Pasti Berubah</t>
  </si>
  <si>
    <t>978-979-2937-9</t>
  </si>
  <si>
    <t>978-979-29-8820-8</t>
  </si>
  <si>
    <t>&lt;p&gt;Buku ini memaparkan tentang cara membangun dasar yang benar dan kuat di dalam pelayanan anak. Penulis menunjukkan pentingnya keberadaan seorang guru (pengajar) dan model pelayanan Anak yang memengaruhi dan mengubah kehidupan anak. Model pelayanan ini bisa disesuaikan dengan kebutuhan pelayanan setempat. Penulis menunjukkan contoh-contoh praktis dalam buku ini sehingga pembaca lebih mudah memahami buku ini.&lt;/p&gt;</t>
  </si>
  <si>
    <t>24ba0bb1-958f-44e8-886e-2270b2942f8c</t>
  </si>
  <si>
    <t>Anak-anak: Sasaran Strategis Bidikan Iblis</t>
  </si>
  <si>
    <t>Edy Sulistyono</t>
  </si>
  <si>
    <t>978-979-29-1153-4</t>
  </si>
  <si>
    <t>978-979-29-8823-9</t>
  </si>
  <si>
    <t>&lt;p&gt;Banyak orangtua kurang memerhatikan mandat dari Tuhan dalam hal mengasuh anak, sehingga kekurangan ini dimanfaatkan oleh iblis yang berusaha membidik anak-anak dengan produk-produk teknologi modern. Akibatnya, sangat mungkin pengaruh produk-produk tersebut bisa menjauhkan mereka dari kegiatan ibadah. Buku ini mencoba untuk menyadarkan peran sesungguhnya bagi orangtua dalam mendidik anak-anaknya agar tidak terjerumus ke dalam hal-hal negatif.&lt;/p&gt;</t>
  </si>
  <si>
    <t>7a2aac11-02e7-4f9d-83f5-c8daedce4fc9</t>
  </si>
  <si>
    <t>Diangkat Tuhan</t>
  </si>
  <si>
    <t>Adi S. Lukas</t>
  </si>
  <si>
    <t>979-763-413-2</t>
  </si>
  <si>
    <t>978-979-29-9011-9</t>
  </si>
  <si>
    <t>&lt;p&gt;Sungguhkah nasib bisa diubah? Sungguhkah keterpurukan bisa digantikan dengan kelimpahan? Ataukah ini hanya sekedar slogan untuk menghibur hati yang sedang gundah dan gelisah? Eit, Anda jangan dulu terburu-buru larut dalam kepedihan dan keputusasaan. Selalu ada kemungkinan, selalu ada jalan karena Tuhan tidak pernah mengenal jalan buntu. Di hadapan-Nya, Kemustahilan sama dengan keniscayaan&lt;/p&gt;</t>
  </si>
  <si>
    <t>3ce47ffb-d84f-4465-b4b4-9edb6ecd2986</t>
  </si>
  <si>
    <t>Mahir dalam 7 Hari: Autodesk 3ds Max 2009</t>
  </si>
  <si>
    <t>978-979-29-0698-1</t>
  </si>
  <si>
    <t>978-979-29-9276-2</t>
  </si>
  <si>
    <t>21.2 MB</t>
  </si>
  <si>
    <t>&lt;p&gt;Buku ini adalah solusi bagi Anda ya,19 ingin belajar dengan cepat dengan hasil yang tepat. Metode belajar BACAâ–º COBA â–º BISA merupakan suatu metode yang sangat cocok bagi Anda yang ingin belajar dengan cepat dalam 7 hari.&amp;nbsp;&lt;br /&gt;
 Untuk hasil yang optimal, Anda minimal hanya membutuhkan waktu 1 jam dalam 1 hari, untuk mempelajari setiap pokok bahasan.&amp;nbsp;&lt;br /&gt;
 Pokok bahasan yang akan mengantar Anda mahir dalam menguasai program Autodesk 3ds Max 2009 ini meliputi:&amp;nbsp;&lt;/p&gt;
 &lt;p&gt;Hari ke-1 Mengoperasikan lembar kerja Autodesk 3ds Max 2009, termasuk&amp;nbsp;mengatur viewport, menggunakan ViewCube, dan SteeringWheels.&amp;nbsp;&lt;/p&gt;
 &lt;p&gt;Hari ke-2 Membuat dan mengatur objek-objek Geometry (3D) dan objek&amp;shy;&amp;nbsp;objek Shape (2D).&amp;nbsp;&lt;/p&gt;
 &lt;p&gt;Hari ke-3 Memilih dan mentransformasikan objek, menyembunyikan,&amp;nbsp;membekukan, dan mengatur pivot point pada objek.&amp;nbsp;&lt;/p&gt;
 &lt;p&gt;Hari ke-4 Memodifikasi objek dengan menggunakan Editable Poly, Editable&amp;nbsp;Spline, Modifier List, dan Compound Objek.&amp;nbsp;&lt;/p&gt;
 &lt;p&gt;Hari ke-5 Memberi material pada objek, mengatur pencahayaan,&amp;nbsp;menggunakan kamera, dan menyimpan hasil desain dalam 3ds Max menjadi file gambar.&amp;nbsp;&lt;/p&gt;
 &lt;p&gt;Hari ke-6 Mengenal control animasi, membuat animasi serta menyimpan&amp;nbsp;desain animasi menjadi fiie Movie.&amp;nbsp;&lt;/p&gt;
 &lt;p&gt;Hari ke-7 Mengkombinasikan objek-objek Particle System dan Space Warps&amp;nbsp;menjadi sebuah desain animasi yang menarik.&amp;nbsp;&lt;/p&gt;</t>
  </si>
  <si>
    <t>7546e910-5212-4990-91fa-4e4ff354cad0</t>
  </si>
  <si>
    <t>Terampil Mengajar Balita</t>
  </si>
  <si>
    <t>979-291-038-4</t>
  </si>
  <si>
    <t>978-979-29-9249-6</t>
  </si>
  <si>
    <t>&lt;p&gt;Buku Sekolah Minggu yang satu ini berbeda dari buku Sekolah Minggu lain. Karena fokus pembahasannya adalah mengajar anak dengan rentang usia 0-5 tahun (bayi - balita).&lt;/p&gt;
 &lt;p&gt;&lt;br /&gt;
 Selain metode mengajar, berdoa, bercerita, kreasi pujian dan aktivitas kreatif, dilengkapi juga dengan bahasan perkembangan anak. Plus program yang melibatkan orangtua dan detail acara Sekolah Minggu.&lt;/p&gt;</t>
  </si>
  <si>
    <t>3871716b-075c-4108-86e7-3726841aa71a</t>
  </si>
  <si>
    <t>Mahir dalam 7 Hari: Berinternet dengan Google</t>
  </si>
  <si>
    <t>978-979-29-0673-8</t>
  </si>
  <si>
    <t>978-979-29-9278-6</t>
  </si>
  <si>
    <t>&lt;p&gt;uku ini adalah solusi bagi Anda yang ingin belajar cepat dengan hasil yang tepat. Metode belajar BACA â–º COBA â–º BISA merupakan suatu metode yang sangat cocok bagi Anda yang ingin belajar cepat dalam 7 hari.&lt;br /&gt;
 Untuk hasil optimal, Anda minimal hanya membutuhkan waktu 1 jam dalam 1 hari untuk mempelajari setiap pokok bahasannya.&lt;br /&gt;
 Pokok bahasan yang akan mengantar Anda mahir dalam menguasai fasilitas Google meliputi:&lt;br /&gt;
 &lt;br /&gt;
 Hari ke-1 : Mengenal dasar internet dan Google secara umum serta menjadikan Google menjadi milik Anda seorang.&lt;br /&gt;
 Hari ke-2 : Bagaimana mencari segala informasi apa pun di dalam internet dengan trik rahasia yang dapat membuat kerja Anda lebih cepat, efektif, dan efisien.&lt;br /&gt;
 Hari ke-3 : Bagaimana mengirim, menerima, membalas, dan meneruskan e-mail serta memanajemen account e-mail Anda.&lt;br /&gt;
 Hari ke-4 : Bagaimana berkomunikasi di dalam dunia Maya menggunakan fasilitas chatting dan memiliki website pribadi untuk sekadar hobi ataupun berbisnis.&lt;br /&gt;
 Hari ke-5 : Berkeliling dunia, menjelajahi tempat-tempat istimewa dan terbang di luar angkasa dengan mengendarai Google.&lt;br /&gt;
 Hari ke-6 : Memoles komputer Anda menjadi mainan yang menarik dan praktis untuk berinternet.&lt;br /&gt;
 Hari ke-7 : Menggunakan tool-tool gratis Google yang powerful.&lt;/p&gt;</t>
  </si>
  <si>
    <t>21ac6e09-2a1b-4d8e-b2ef-2132d46919f7</t>
  </si>
  <si>
    <t>Discover Your Successful Life</t>
  </si>
  <si>
    <t>Hosea Kurniawan Budhi</t>
  </si>
  <si>
    <t>979-763-897-9</t>
  </si>
  <si>
    <t>978-979-29-9012-6</t>
  </si>
  <si>
    <t>&lt;p&gt;Saya mcngenal Hosea Budhi sebagai hamba Tuhan yang memiliki dedikasi tinggi dalam pclayanan dan pckcrjaan Tuhan. Buku ini merupakan bukti nyata komitmennya dan penerapan firman Tuhan &amp;lt;lalam kchidupan sehari-hari orang Kristen yang taat dan diberkati.&amp;nbsp;&lt;/p&gt;
 &lt;p&gt;God bless,&amp;nbsp;&lt;br /&gt;
 Hary Tanoesoedibjo&lt;/p&gt;
 &lt;p&gt;CEO Global Mediacom&amp;nbsp;&lt;/p&gt;
 &lt;p&gt;&amp;nbsp;&lt;/p&gt;
 &lt;p&gt;Buku ini patut dibaca oleh kita sebagai orang percaya, sebab isi buku ini sangat mcmbangun nilai-nilai kehidupan kekristenan di akhir zaman. Saya yakin apabila Anda (pembaca) mcmbaca buku ini dan mcngaplikasikannya dalam kehidupan, maka akan ada perubahan yang besar dalam hidup Anda. Selamat dibangun dalam pola pikir kehidupan yang baru. Tuhan memberkati.&amp;nbsp;&lt;/p&gt;
 &lt;p&gt;Irjen. S.Y. Wcnas&amp;nbsp;&lt;br /&gt;
 Komandan Korps Brimob Mabes Polri&lt;/p&gt;
 &lt;p&gt;&amp;nbsp;&lt;/p&gt;
 &lt;p&gt;Saya menyambut baik terbitnya buku Discover Your Successful Life yang ditulis oleh Pdt. Hosea Budhi.&amp;nbsp;&lt;br /&gt;
 Di tengah-tengah kesibukan dan pelayanannya, Tuhan memampukan Pdt. Hosea Budhi untuk menjadi berkat melalui buku ini. Saya berharap banyak orang yang membacanya mendapat berkat karena menemukan tuntunan dan langkah-langkah untuk menjadi sukses dalam hidupnya.&amp;nbsp;&lt;br /&gt;
 Doa saya, Tuhan akan terns memakai Pdt. Hosea Budhi dalam pelayanan dan melalui tulisan-tulisan lain yang akan menjadi buku yang dapat memberkati banyak orang.&amp;nbsp;&lt;/p&gt;
 &lt;p&gt;Pdt. DR. Ir. Niko Njotorahardjo&amp;nbsp;&lt;br /&gt;
 Gembala Sidang Gereja Bethel Indonesia (GB!) JI. Gatot Subroto, Jakarta&lt;/p&gt;
 &lt;p&gt;&amp;nbsp;&lt;/p&gt;</t>
  </si>
  <si>
    <t>cd1a5b7c-a486-41d0-bae9-5d920df85c3e</t>
  </si>
  <si>
    <t>Analisis dan Desain Struktur dengan Program STAAD-III</t>
  </si>
  <si>
    <t>Ir. Rasyid Andalus Setiawan</t>
  </si>
  <si>
    <t>979-533-982-6</t>
  </si>
  <si>
    <t>978-979-29-8827-7</t>
  </si>
  <si>
    <t>26.7 MB</t>
  </si>
  <si>
    <t>&lt;p&gt;STAAD - Ill (STructural Analysis And Design III) adalah software bagi para insinyur untuk mcnganalisis berbagai model struktur, dengan perhitungan statika tentu maupun statika tak tentu. Software ini dilengkapi dengan fasilitas Graphics User Interface (GUI) dan text editor.&amp;nbsp;&lt;/p&gt;
 &lt;p&gt;Buku ini merupakan solusi bagi mahasiswa, akademisi maupun praktisi di bidang perencanaan konstuksi, yang ingin mempelajari atau memperdalam aplikasi program STAAD - III&amp;nbsp;&lt;/p&gt;
 &lt;p&gt;Materi disarnpaikan secara lengkap&amp;#39; dan&amp;nbsp;mendetail, dengan panduan langkah demi langkah yang mudah dipahami dan diikuti. Juga panduan cara aplikasi grafik pada STAAD-PRE atau STAAD-POST, aplikasi pada model truss bidang, frame bidang maupun ruang, dan elemen Shell (plat). Analisis dilakukan terhadap beban statis dan dinamis untuk struktur yang berperilaku linier.&amp;nbsp;&lt;/p&gt;
 &lt;p&gt;Buku ini tepat bagi yang ingin memperdalam aplikasi kasus dalam perencanaan konstruksi, karena disertai&amp;nbsp;banyak contoh kasus yang dibahas dengan jelas.&amp;nbsp;&lt;/p&gt;</t>
  </si>
  <si>
    <t>069e444a-404b-4166-9bdc-26700a6781fd</t>
  </si>
  <si>
    <t>Misi Musik</t>
  </si>
  <si>
    <t>Winardo Saragih</t>
  </si>
  <si>
    <t>979-763-952-5</t>
  </si>
  <si>
    <t>978-979-29-9254-0</t>
  </si>
  <si>
    <t>&lt;p&gt;Dunia tanpa musik? Apa jadinya? Sungguh tak terbayangkan! Karenanya, Dia menciptakan musik. Allah suka sekali musik. Tidak menduga ya, kalau musik itu berasal dari .tempat yang mahatinggi, surga?&lt;br /&gt;
 Allah bersemayam di atas pujian. ltulah sebabnya, Dia mengaruniakan talenta khusus kepada Lucifer bermain musik unt1,.1k memimpin malaikat menyembah-Nya. Namun sayang, si ahli musik itu menyalahgunakan talentanya. Ia menginginkan pujian-pujian yang mempunyai kekuatan luar biasa itu ditujukan padanya. Allah pun murka, hingga lblis bersama anak buahnya dihalau dari surga.&lt;br /&gt;
 Sesuai kemajuan zaman, musik pun berkembang pesat. Jenis dan bentuknya pun semakin kreatif. Dari aliran lembut, seperti musik klasik, sampai yang sangat keras, musik rock. Sekarang lblis banting tulang penuh tipu muslihat, menggerogoti jiwa manusia melalui musik untuk dijadikan antek-anteknya. Den_gan lihainya lblis menunggangi berbagai jenis aliran musik tersebut. Di antara aliran musik, musik rocklah yang paling dicap sebagai musik setan.&lt;/p&gt;
 &lt;p&gt;Dalam buku ini, Winnardo mengupas secara gamblang berbagai aliran musik dan perkembangannya, band-band yang bermunculan dengan simbol-simbol satanik yang dipakai seperti Marilyn Manson, Black Sabbath, Sepultura, Metallica, dan sebagainya. Juga membahas cara gencar lblis melancarkan serangan dengan backward masking, tema pesan pada lirik, cover, dan video klip.&lt;/p&gt;
 &lt;p&gt;Bagaimana kalau kita pakai saja musik dan keahlian Lucifer untuk memuji dan menyembah Tuhan? Kalau bidang kerjanya kita kuasai, si lblis jahanam itu pasti kehilangan langkah dan kecewa berat. Allah berdiri di atas keberagaman. Puji dan sembahlah Allah melalui musik yang beraneka warna dan aliran. Mengembalikan musik ke asalnya, itulah yang dilakukan para penyembah sejati yang berkenan di hati Allah, seperti Darlene Zschech, Brian Welch (mantan gitaris The Korn), Petra Band, dan Sonicflood. Anda mau?&lt;br /&gt;
 &amp;nbsp;&lt;/p&gt;</t>
  </si>
  <si>
    <t>210f6f59-c7d1-4664-933d-8fdd413518e4</t>
  </si>
  <si>
    <t>Analisis Retoris: Suatu Teknik Studi Hermeneutik Terhadap Teks Alkitab</t>
  </si>
  <si>
    <t>Petrus Maryono, Ph.D.</t>
  </si>
  <si>
    <t>978-979-29-5766-9</t>
  </si>
  <si>
    <t>978-979-29-8828-4</t>
  </si>
  <si>
    <t>&lt;p&gt;Kritik retoris akarnya terletak pada seni pidato yang dikembangkan pakar retorika era Greco-Romawi. Penguasaan teknik kritik retoris ini akan mempersiapkan pelajar bagi tugas berbicara di depan publik. Hal ini sangat penting untuk menyampaikan kebenaran dan menarik minat pendengar akan pesan yang disampaikan.&amp;nbsp;&lt;/p&gt;
 &lt;p&gt;Penulis buku ini menyampaikan teknik-teknik kritik retorika untuk meneliti atau menafsirkan teks biblika. Penulis mengambil contoh penerapan teknik ini dengan melakukan penelitian kitab Kisah Para Rasul 13:16-41. Hal ini menolong untuk penerapan pada teks-teks Alkitab yang lain. Teknik tafsir ini mungkin kurang dikenal. Penulis memperkenalkan teknik ini untuk menolong para pengkhotbah (orator) untuk mengerti ide teks dengan lebih baik dan menyampaikan beritanya dengan baik juga kepada pendengarnya. Buku ini sangat berguna bagi para teolog, dosen teologi, mahasiswa teologi, hamba Tuhan, dan setiap mereka yang merindukan firman dalam hidupnya.&amp;nbsp;&lt;/p&gt;</t>
  </si>
  <si>
    <t>102022f5-c408-4e47-8b17-a32453c4f8b2</t>
  </si>
  <si>
    <t>Doa dan Iman</t>
  </si>
  <si>
    <t>Pdt. K.A.M. Jusuf Roni</t>
  </si>
  <si>
    <t>978-979-29-7194-1</t>
  </si>
  <si>
    <t>978-979-29-9013-3</t>
  </si>
  <si>
    <t>&lt;p&gt;Dewasa ini ada banyak orang Kristen yang mudah goncang imannya. Khususnya, dalam menghadapi situasi dunia sekarang yangg semakin sulit dan tak menentu. Bahkan tidak sedikit pula yang akhirnya meninggalkan Yesus, sebab mereka merasa kecewa-dan percuma saja menjadi orang Kristen. ,&lt;/p&gt;
 &lt;p&gt;Melihat keadaan yang memprihatinkan ini, Ev. KAM. Jusuf Roni merasa tertantang dan terpanggil untuk membawa umat Tuhan hidup di dalam doa dan iman yang penuh kuasa. Dua unsur terpenting bagi kehidupan orang Kristen ini dibahasnya secara gamblang dan mendetail. Dengan demikian, Anda bisa langsung menerapkan setiap kebenaran firman Tuhan yang diuraikan dalam buku ini sementara Anda membacanya.&lt;/p&gt;
 &lt;p&gt;Kiranya buku kecil ini dapat menolong Anda untuk mendapatkan pengalaman-pengalaman baru, terutama sekali dalam kehidupan doa dan iman Anda kepada Juru Selamat.&lt;/p&gt;</t>
  </si>
  <si>
    <t>309ed4d1-78f9-4b9c-a938-da6f2c7d1aee</t>
  </si>
  <si>
    <t>Miss Parnowati</t>
  </si>
  <si>
    <t>Very Barus</t>
  </si>
  <si>
    <t>978-979-29-0943-2</t>
  </si>
  <si>
    <t>978-979-29-9256-4</t>
  </si>
  <si>
    <t>&lt;p&gt;Perkenalkan, nama gw Astrid Husain. Umur baru aja masuk gerbang 16. Tapi, inget! Jangan mentang mentang ada label Husain dibelakang namaku, elo langsung nebak kalo keluargaku masih ada hubungan darah dengan trah-nya Sadam Husain. Sama sekali kagak ada! Terserah deh elo pada maksa gw ngaku karena emang kagak ada hubunga apa-apa sama mantan presiden Irak itu.&amp;nbsp;&lt;br /&gt;
 Bokap gw tentara, nyokap gw ibu rumah tangga. Bedanya mereka banyak, mending elo gak usah nanya deh. Tapi, kalo ditanya persamaannya, gw bisa jawab dengan cepat: suara yang melengking alias suara cadas. Ada kali tuh suara 7 oktaf, macam lengkingan mariah carey. akibatnya, cowok-cowok yang punya niat tulus ngajak gw kencan selalu berakhir dengan tragedi. Pasalnya nyali mereka langsung ciut sekalinya dengar suara bonyok. Jerawat gw juga rajin pecah karena karena teriakan bonyok.&lt;br /&gt;
 Oke, gw tekanin sekali lagi. Gw astrid cewek remaja yang pengen punya pacar, pengen punya hape keren, pengen ke parti, pengen tampil modis, pengen aksesori yang trendi, pengen tas lucu, pokoknya pengen yang lain-lain khas anak cewek remaja. Tapi, semua yg gw pengen-pengenin itu selalu terjegal sama bonyok gw sendiri. Bonyok selalu nolak pengen-pengennya gw itu pake suara cadas mereka lagi. Bikin gw sesak nafas, jantung lemah, plus jidat sm ketek gw keringetan! Tapi, ntar dolo, gw punya siasat jitu kok untuk nangani semua masalah ini&lt;/p&gt;</t>
  </si>
  <si>
    <t>bfec9389-6506-426f-831d-ea3350613ca7</t>
  </si>
  <si>
    <t>Mahir dalam 7 Hari: Macromedia Flash Pro 8</t>
  </si>
  <si>
    <t>979-763-843-X</t>
  </si>
  <si>
    <t>978-979-29-9284-7</t>
  </si>
  <si>
    <t>&lt;p&gt;Buku ini adalah solusi bagi Anda yang ingin belajar cepat dengan hasil yang tepat. Metode belajar BACA . â–ºCOBA â–ºBISA merupakan suatu metode yang sangat cocok bagi Anda yang ingin belajar cepat dalam 7 hari.&amp;nbsp; Untuk hasil optimal, Anda minimal hanya membutuhkan waktu 1 jam dalam 1 hari untuk mempelajari setiap pokok bahasannya.&amp;nbsp;&lt;br /&gt;
 Pokok bahasan yang akan mengantar Anda agar mahir dalam menguasai program Macromedia Flash Pro 8 ini meliputi:&amp;nbsp;&lt;br /&gt;
 Hari ke-1: Mengenal komponen dan lembar kerja Macromedia&amp;nbsp;Flash Pro 8 serta bagaimana membuat dan mengolah objek seni.&amp;nbsp;&lt;/p&gt;
 &lt;p&gt;Hari ke-2: Membuat serta mengolah teks dan bekerja dengan&amp;nbsp; Layer.&amp;nbsp;&lt;br /&gt;
 Hari ke-3: Membuat Animasi dasar, Animasi gabungan dan&amp;nbsp;Animasi Frame per Frame.&amp;nbsp;&lt;/p&gt;
 &lt;p&gt;Hari ke-4: Mengolah Sound, Symbol dan Library.&lt;/p&gt;
 &lt;p&gt;Hari ke-5: Membuat serta mengolah Movie Clip dan Symbol&amp;nbsp; Button.&amp;nbsp;&lt;br /&gt;
 Hari ke-6: Menggunakan dan mengolah perintah Action Script&amp;nbsp;dalam sebuah Movie, Frame, maupun Button.&amp;nbsp;&lt;br /&gt;
 Hari ke-7: Memublikasikan dan mengolah sebuah Movie.&amp;nbsp;&lt;/p&gt;
 &lt;p&gt;&amp;nbsp;&lt;/p&gt;
 &lt;p&gt;&amp;nbsp;&lt;/p&gt;
 &lt;p&gt;&amp;nbsp;&lt;/p&gt;</t>
  </si>
  <si>
    <t>58b38c06-c2b7-44b3-b95d-5681b71fa4ad</t>
  </si>
  <si>
    <t>Model Alternatif Latihan Khotbah: Dasar-Dasar Micropreaching</t>
  </si>
  <si>
    <t>Tri Kadarsilo</t>
  </si>
  <si>
    <t>979-731-916-4</t>
  </si>
  <si>
    <t>978-979-29-9261-8</t>
  </si>
  <si>
    <t>&lt;p&gt;Anda seorang calon pengkhotbah?&lt;br /&gt;
 Anda merasa belum terampil berkhotbah?&lt;br /&gt;
 Anda merasa kesulitan mempersiapkan khotbah?&lt;br /&gt;
 &amp;nbsp;&lt;/p&gt;
 &lt;p&gt;Jika iya, Anda perlu mengenal micropreaching&lt;/p&gt;</t>
  </si>
  <si>
    <t>bfa2c256-5561-4e4c-9ca4-48330e33b943</t>
  </si>
  <si>
    <t>Doa Mengatasi Bencana Alam</t>
  </si>
  <si>
    <t>979-763-890-1</t>
  </si>
  <si>
    <t>978-979-29-9014-0</t>
  </si>
  <si>
    <t>&lt;p&gt;Suatu malam pad a April 1983. Lois Main tergerak untuk berdoa syafaat bagi kotanya. Coalinga, California, Amerika Serikat.&amp;nbsp;Meskipun malam sudah larut, Main tidak bisa lidur. la mendengar suara Roh Kudus: &amp;quot;Berdoalah unluk orang-orang Coalinga. Keluarlah dan berdoalah sekarang!&amp;quot; Lois Main menaali suara ilu. Main bertindak dengan iman. la lalu berjalan keliling kola sambil berdoa syafaat. la memohon supaya Tuhan memberkati penduduknya. Setiap bangunan ia doakan.&amp;nbsp;&lt;/p&gt;
 &lt;p&gt;Esok sore harinya, Coalinga diguncang gempa bumi hebal berkekualan 6,5 SR! Karena keganasan bencana alam ilu, pemerintah Coalinga segera&amp;nbsp; mengirim bantuan medis. Namun lernyata dari seluruh penduduk di kola itu, hanya 25 orang yang mengalami Iuka-Iuka!&amp;nbsp;&lt;/p&gt;
 &lt;p&gt;Anda pun bisa melakukan seperti itu dengan doa. Doa Anda akan mencegah dan mengalasi bencana alam, yang kecil maupun yang lerbesar sekalipun. Tuhan memberi oloritas unluk Anda melakukannyal Ada conloh&amp;shy;conloh perisliwa seperti di alas dalam buku ini.&amp;nbsp;&lt;/p&gt;
 &lt;p&gt;Manusia juga berperan dalam kerusakan bumi. Manusia yang seharusnya mengelola bumi juslru menjadi perusak bumi paling ganas. Manusia memang bisa mengandalkan leknologi canggih unluk rhencegah dan mengalasi bencana alam. Namun, teknologi ilu lerbalas. Sedangkan doa umat percaya ilu lak lerbalas dan berkuasa. Doa bisa mengalasi bencana alam. Melalui buku ini Anda akan dibawa untuk mengerti otorilas Anda, yailu otoritas alas mukjizat. melawan selan, dan membangun. Anda juga akan diajar mengenai otoritas doa. Ada otoritas doa permohonan, doa otoritatif, peperangan rohani. doa dua arah, dan doa syafaat.&amp;nbsp;&lt;/p&gt;</t>
  </si>
  <si>
    <t>2a7511c4-cc29-435c-9d04-696b76b7f5a7</t>
  </si>
  <si>
    <t>Mahir dalam 7 Hari: Membangun Website dengan Joomla</t>
  </si>
  <si>
    <t>978-979-29-0843-5</t>
  </si>
  <si>
    <t>978-979-29-9287-8</t>
  </si>
  <si>
    <t>&lt;p&gt;Buku ini adalah solusi bagi Anda yang ingin belajar cepat dengan hasil yang tepat. Metode belajar BACA COBA BISA merupakan suatu metode yang sangat cocok bagi Anda yang ingin belajar cepat dalam 7 hari.&lt;br /&gt;
 Untuk hasil optimal, Anda minimal hanya membutuhkan waktu 1 jam dalam 1 hari untuk mempelajari setiap pokok bahasannya.&lt;br /&gt;
 Pokok bahasan yang akan mengantar Anda mahir dalam penguasaan CMS Joomla! meliputi:&lt;br /&gt;
 &lt;br /&gt;
 Hari ke-1 : Bagaimana menginstal server lokal, cara menginstal Joomla! pada server lokal dan server hosting, mengenal halaman front-end dan back-end Joomla!,&lt;br /&gt;
 Hari ke-2 : Mengenal konten Joomla!, mengelola seksi, kategori, dan artikel dalam Joomla!,&lt;br /&gt;
 Hari ke-3 : Mengenal komponen-komponen Joomla!, menambahkan, dan mengelola komponen Joomla!,&lt;br /&gt;
 Hari ke-4 : Mengelola template Joomla! dan mengganti bagian-bagian template,&lt;br /&gt;
 Hari ke-5 : Mengenal menu-menu default Joomla!, membuat menu Joomla!, menghapus, mengedit, dan mengelola menu-menu Joomla!,&lt;br /&gt;
 Hari ke-6 : Bagaimana menambahkan komponen, modul, plugin, template pada Joomla!, dan cara melakukan uninstal file-file yang sudah diinstal pada Joomla!, dan&lt;br /&gt;
 Hari ke-7 : Latihan membuat website dengan Joomla!, mengamankan file-file Joomla!, upload Joomla! pada hosting gratis.&lt;br /&gt;
 &amp;nbsp;&lt;/p&gt;</t>
  </si>
  <si>
    <t>8c1716ba-ab24-43b3-80a7-8c8a975310b4</t>
  </si>
  <si>
    <t>Analisis Struktur dengan STAAD III</t>
  </si>
  <si>
    <t>Ahmad Fitri Sujatmiko</t>
  </si>
  <si>
    <t>979-533-932-x</t>
  </si>
  <si>
    <t>978-979-29-8831-4</t>
  </si>
  <si>
    <t>25.9 MB</t>
  </si>
  <si>
    <t>&lt;p&gt;Buku ini ditulis sebagai panduan penggunaan program STAAD III secara lebih baik, yang ditujukan bagi para praktisi (konsultan perencana), akademisi dan mahasiswa program studi struktur.&amp;nbsp;&lt;/p&gt;
 &lt;p&gt;Isi buku ini meliputi penjelasan singkat tentang program STAAD III, pembahasan dan latihan soal aplikasi. Setiap soal dilengkapi dengan petunjuk pengerjaan serta hasil analisisnya. Disajikan dengan metode learning by doing, sehingga pembaca akan&amp;nbsp;ebih mudah memahami dan mengerti program STAAD III.&lt;/p&gt;</t>
  </si>
  <si>
    <t>0ba59bab-98b2-4393-aced-de7f4183208e</t>
  </si>
  <si>
    <t>Model Perencanaan Vegetasi Hutan Kota</t>
  </si>
  <si>
    <t>Dr.I.Khambali, S.T., MPPM</t>
  </si>
  <si>
    <t>978-979-29-6334-2</t>
  </si>
  <si>
    <t>978-979-29-9263-2</t>
  </si>
  <si>
    <t>&lt;p&gt;Buku Model Perencanaan Vegetasi Hutan Kota in hadir untuk membantu mahasiswa, dosen, atau praktisi untuk memahami perencanaan yang digunakan dalam pengembangan hutan agar kota lebih produktif dalam peranannya sebagai paru-paru kota. Buku ini mencoba memadukan berbagai pemikiran para ahli teori, praktisi, dan peneliti dibidang ilmu lingkungan dan tata kota, serta banyak memberikan contoh-contoh kasus hasil penelitian pada pemanfaatan dan pengembangan hutan kota.&lt;/p&gt;</t>
  </si>
  <si>
    <t>569100bb-e6cc-49f8-b713-2a8dae7ab03f</t>
  </si>
  <si>
    <t>Ancaman Internet Hacking dan Trik Menanganinya</t>
  </si>
  <si>
    <t>979-763-000-5</t>
  </si>
  <si>
    <t>978-979-29-8833-8</t>
  </si>
  <si>
    <t>&lt;p&gt;Internet, hacking, vulnerability, malicious, exploit, dan security hole adalah kosa kata yang sering muncul berbarengan. Sejumlah hal yang diungkap di sini akan membuka mata betapa banyak keisengan yang dapat dilakukan, yang sebelumnya mungkin belum pernah terpikirkan. Ada beberapa teknik yang kelihatan primitif., tetapi kombinasi kreatif dalam menianfaatkannya tetap dapat lebih berdaya guna.&lt;/p&gt;
 &lt;p&gt;Untuk memahami penjelasan dalam buku ini tidak dituntut pengetahuan akan teknik pemrograman yang tinggi. Anda cukup mempersiapkan alur berpikir sederhana yang bisa diikuti oleh logika yang tak rumit. Supaya pada era penuh petualang cyber ini Anda tidak sekedar menjadi penonton dan korban, sekaranglah saat yang &amp;middot; bagus untuk memulai. Be there or be behind ...&lt;/p&gt;</t>
  </si>
  <si>
    <t>dad1a157-b463-4f45-9dd4-6d9dd219c3a8</t>
  </si>
  <si>
    <t>Mojo - How to Get It, How to Keep It, How to Get It Back, If You Lose It.</t>
  </si>
  <si>
    <t>Marshall Goldsmith</t>
  </si>
  <si>
    <t>978-979-29-2477-0</t>
  </si>
  <si>
    <t>978-979-29-9265-6</t>
  </si>
  <si>
    <t>&lt;p&gt;&amp;ldquo;MOJO menggerakkan kita untuk menentukan siapa diri kita dengan cara yang jelas dan baru! MOJO merupakan buku panduan bagi para pemimpin masa depan. Terimakasih Marshall.&amp;rdquo;&lt;br /&gt;
 &amp;nbsp;Frances Hesselbein, Ketua Kepemimpinan Ternama Akademi Militer Amerika, West Point; pemenang Medali Kebebasan Presidensial Amerika; mantan CEO Girl Scouts of the USA&lt;br /&gt;
 &lt;br /&gt;
 &amp;nbsp;&amp;ldquo;MOJO memberi perspektif dan alat yang mengagumkan bagi setiap kita &amp;ndash; untuk menyatukan dan memusatkan kehidupan kita &amp;ndash; untuk memberikan sumbangsih &amp;ndash; dan untuk melayani. Terimakasih Marshall.&amp;rdquo;&lt;br /&gt;
 &amp;nbsp;Alan Mulally, CEO Ford; pemenang Penghargaan Pemimpin Masa Depan, Leader-to-Leader Institute&lt;br /&gt;
 &lt;br /&gt;
 &amp;nbsp;&amp;ldquo;Suatu mantra untuk realisasi diri dan aktualisasi diri. Saya memandang konsep MOJO sebagai milestone dalam pencarian akan arti dan evolusi &amp;ndash; dan sebagai mercu suar pada perjalanan kita ke dunia batiniah kita&amp;rdquo;&lt;br /&gt;
 &amp;nbsp;GM Rao, CEO GMR; dan Wirausaha tahun ini (India)&lt;br /&gt;
 &lt;br /&gt;
 &amp;nbsp;&amp;ldquo;Buku hebat dari Marshall yang membangkitkan pemikiran, praktis, dan berwawasan. Saya menyukai kesederhanaan dan kebijaksanaan dalam berurusan dengan perilaku manusia di bisnis, dan yang terpenting lagi, di kehidupan pribadi kita.&amp;rdquo;&lt;br /&gt;
 &amp;nbsp;Eduardo Castro-Wright, Wakil Pimpinan Walmart Stores, Inc., retailer terbesar di dunia&lt;/p&gt;</t>
  </si>
  <si>
    <t>c66f2651-1803-4886-8c1f-4c7ab963e006</t>
  </si>
  <si>
    <t>Anda Sungguh Luar Biasa!</t>
  </si>
  <si>
    <t>Pdt. Yohanes Heryjanto, S. Th, MA, MPM</t>
  </si>
  <si>
    <t>979-763-858-8</t>
  </si>
  <si>
    <t>978-979-29-8839-0</t>
  </si>
  <si>
    <t>&lt;p&gt;&amp;ldquo;Tanpa gairah, tidak ada pelipatgandaan&amp;rdquo;, begitulah kata Pdt. Ir. Timotius Arifin T., DPM. Apakah hidup Anda saat ini tidak bergairah? Kegagalan, kekecewaan, masa lalu yang kelam, dan sejuta alasan dari dan di luar diri Anda dituding sebagai faktor penyebab. Maukah hidup Anda bergairah? Tapi bagaimana caranya? Marilah kita sama-sama belajar dari beberapa tokoh Alkitab. Mereka adalah sumber inspirasi yang dekat dengan kita. Mengapa? Karena mereka juga pernah gagal dan mereka pun adalah orang-orang biasa. Bedanya adalah mereka mau bangkit lagi dari kegagalan alias tidak mengasihani diri sendiri dan tidak mau tenggelam dalam kepahitan dan masa lalu. Itulah kunci yang membuat mereka menjadi orang-orang yang dipakai Tuhan dengan cara luar biasa.&amp;nbsp;&lt;br /&gt;
 &lt;br /&gt;
 Pepatah Spanyol mengatakan &amp;ldquo;orang yang tidak melihat ke depan akan tertinggal ke belakang.&amp;rdquo; Kalau ingin maju, lupakanlah masa lalu. Dengan uraian yang reflektif, realistis, dan alkitabiah, buku ini membawa Anda menjelajahi tokoh-tokoh Alkitab yang kaya akan inspirasi yang membangun Di setiap bagiannya, Anda akan mendapati pembahasan satu orang tokoh yang diarahkan untuk membangkitkan semangat, iman, pengharapan, dan kasih Anda kepada Tuhan, sesama, dan diri sendiri. Ada 11 kisah yang bisa membuat Anda bergairah, antara lain:&amp;nbsp;&lt;br /&gt;
 &lt;br /&gt;
 Bermimpi Lagi (Esau)&lt;br /&gt;
 Kuat Lagi (Debora)&lt;br /&gt;
 Berdoa Lagi (Epafras)&lt;br /&gt;
 Jatuh Cinta Lagi (Kleopas)&lt;br /&gt;
 Dahsyat Lagi (Ribka)&lt;br /&gt;
 Berintegritas Lagi (Daud)&lt;br /&gt;
 dst.&lt;br /&gt;
 &lt;br /&gt;
 Selamat membaca dan semoga Anda diberkati oleh kisah-kisah tersebut. Percayalah bahwa Allah tidak pernah menciptakan rongsokan dan Dia bisa mengubah sesuatu yang tidak berguna/berarti menjadi sesuatu yang unik. Dan Allah telah memulainya dari Anda!&lt;/p&gt;</t>
  </si>
  <si>
    <t>6088b2e3-f367-4ae3-955a-804c488e8750</t>
  </si>
  <si>
    <t>Momen Inspirasi 2</t>
  </si>
  <si>
    <t>Imanuel Kristo</t>
  </si>
  <si>
    <t>978-979-29-1136-7</t>
  </si>
  <si>
    <t>978-979-29-9297-7</t>
  </si>
  <si>
    <t>&lt;p&gt;Manusia terkadang membatasi kemampuannya untuk berkarya. Beberapa penyebabnya adalah kurangnya kepercayaan diri dan ketidakmampuan untuk memaknai hidup sebagaimana seharusnya. Ini merupakan salah satu topik yang diangkat dalam Momen Inspirasi 2 yang mengajak kita untuk lebih lagi memiliki karakter yang positif. Selain itu kita juga diajak untuk memiliki pengharapan, hidup yang bermakna, dan hubungan yang harmonis dengan sesama serta berkarya dalam hidup dan saling mengasihi. Moment Inspirasi 2 disampaikan dengan sederhana dan dengan topik yang terjadi dalam hidup kita sehari-hari ini. Nikmatilah sajian ringan dan menyegarkan jiwa ini.&lt;/p&gt;</t>
  </si>
  <si>
    <t>91f9d18d-4856-4122-ad97-e589f878873a</t>
  </si>
  <si>
    <t>Mahir dalam 7 Hari: Microsoft Office Excel 2007</t>
  </si>
  <si>
    <t>978-979-29-0106-1</t>
  </si>
  <si>
    <t>978-979-29-9293-9</t>
  </si>
  <si>
    <t>&lt;p&gt;Buku ini adalah solusi bagi Anda yang ingin belajar cepat dengan hasil yang tepat. Metode belajar BACAâ–ºCOBA â–ºBISA merupakan suatu metode yang sangat cocok bagi Anda yang ingin belajar cepat dalam 7 hari.&amp;nbsp;&lt;br /&gt;
 Untuk hasil optimal, Anda minimal hanya membutuhkan waktu 1 jam dalam 1 hari untuk mempelajari setiap pokok bahasannya.&amp;nbsp;&lt;br /&gt;
 Pokok bahasan yang akan mengantar Anda mahir dalam menguasai program Microsoft Excel 2007 meliputi:&amp;nbsp;&lt;/p&gt;
 &lt;p&gt;&amp;bull; Hari ke-1 : Mengenal fitur-fitur terbaru Microsoft Excel 2007, menginputkan dan menyunting data, membuat deret data, dan penggunaan fungsi otomatisasi.&lt;br /&gt;
 &amp;bull; Hari ke-2 : Bagaimana mengolah data sel, data kolom dan data baris, mengolah data tabel, menyalin dan memindah data, dan memanipulasi desain tabel.&lt;br /&gt;
 &amp;bull; Hari ke-3: Bag a i m a n a m e ng o l a h w o r k b o o k , m e m b u a t hubungan/ link antar data, memproteksi tabel dan data tabel, serta memformat tabel dan data tabel.&lt;br /&gt;
 &amp;bull; Hari ke-4: Bagaimana memformat tabel dengan style,menggunakan format kondisi, dan membangun rum- us.&lt;br /&gt;
 &amp;bull; Hari ke-5 : Bagaimana memaksimalkan penulisan rumus, mencetak laporan, dan membuat grafik/chart.&lt;br /&gt;
 &amp;bull; Hari ke-6 : Bagaimana memanipulasi layout grafik, menyisipkan ClipArt, WordArt, SmartArt, dan berbagai jenis objek dalam laporan.&lt;br /&gt;
 &amp;bull; Hari ke-7 : Referensi fungsi-fungsi yang dimiliki Microsoft Excel.&lt;/p&gt;</t>
  </si>
  <si>
    <t>ee6dda04-a897-4f7b-894a-0322b24fd917</t>
  </si>
  <si>
    <t>Momen Inspirasi 3</t>
  </si>
  <si>
    <t>978-979-29-2927-0</t>
  </si>
  <si>
    <t>978-979-29-9303-5</t>
  </si>
  <si>
    <t>&lt;p&gt;Momen Inspirasi 3 menyajikan renungan inspiratif ringan, tetapi berbobot. Anda diajak untuk bercermin dari kisah-kisah sederhana. Anda akan menemukan kunci kebahagiaan dan ucapan syukur bagi kesehatan jiwa Anda, memaknai rasa bersalah dalam hidup Anda, serta menghargai dan membangun persahabatan.&lt;/p&gt;</t>
  </si>
  <si>
    <t>47e716e7-9ebf-438f-9b08-a85177aed9e1</t>
  </si>
  <si>
    <t>Suzy and Andy: Food and Snack</t>
  </si>
  <si>
    <t>978-979-29-0534-2</t>
  </si>
  <si>
    <t>978-979-29-8840-6</t>
  </si>
  <si>
    <t>&lt;p&gt;Buah, sayur, susu, dan daging ternyata sangat baik loh untuk tubuh kita. Buktinya Andy dan Suzy juga suka. Tapi, apa teman-teman tahu manfaat dan kegunaan dari makanan dan minuman itu?&lt;br /&gt;
 &lt;br /&gt;
 Nah, di seri kali ini, Andy dan Suzy akan mengajak teman-teman untuk mengenali apa saja manfaat dari makanan dan minuman untuk tubuh kita. Ternyata banyak sekali loh manfaatnya. Kalian mau tahu kan? Lalu bagaimana mengucapkan makanan dan minuman itu dalam bahasa inggris? Kalian akan tahu kalau membaca buku ini. Selamat membaca ya!&lt;/p&gt;</t>
  </si>
  <si>
    <t>f217aab4-fc83-448c-9f85-ac5a1dc1d132</t>
  </si>
  <si>
    <t>Mahir dalam 7 Hari: Microsoft Project 2003</t>
  </si>
  <si>
    <t>979-731-754-4</t>
  </si>
  <si>
    <t>978-979-29-9296-0</t>
  </si>
  <si>
    <t>&lt;p&gt;Buku ini adalah solusi bagi Anda yang ingin belajar cepat dengan hasil yang tepat. Metode belajar BACA-COBA-BISA merupakan metode yang sangat cocok bagi Anda yang ingin belajar cepat dalam 7 hari. Untuk mendapatkan hasil optimal, Anda hanya membutuhkan minimal waktu 1 jam dalam 1 hari untuk mempelajari setiap pokok bahasannya. Pokok bahasan yang akan mengantar Anda mahir dalam menguasai program Microsoft Project 2003 ini meliputi:&lt;br /&gt;
 &lt;br /&gt;
 &amp;bull; Hari ke-1 : Mengenal tentang apa dan bagaimana Microsoft Project serta memulai kerja pertama dengan menggunakan Microsoft Project.&lt;br /&gt;
 &amp;bull; Hari ke-2 : Bagaimana membuat outlining pekerjaan, menentukan sistem kalender kerja dan membuat jadwal proyek.&lt;br /&gt;
 &amp;bull; Hari ke-3 : Bagaimana mengolah sumber daya dan mengetahui besar biaya proyek, masalah-masalah seputar penggunaan biaya.&lt;br /&gt;
 &amp;bull; Hari ke-4 : Bagaimana menentukan target proyek, mengetahui serta memahami jenis-jenis fasilitas tabel yang bisa ditampilkan dengan menggunakan Microsoft Project.&lt;br /&gt;
 &amp;bull; Hari ke-5 : Bagaimana memahami tampilan grafik proyek dan membuat laporan dengan menggunakan fasilitas report.&lt;br /&gt;
 &amp;bull; Hari ke-6 : Bagaimana mengolah laporan proyek serta melakukan optimasi proyek.&lt;br /&gt;
 &amp;bull; Hari ke-7 : Bagaimana melakukan proses ekspor dan impor serta analisis data Microsoft Project ke beberapa program Microsoft Office yang lain.&lt;/p&gt;
 &lt;p&gt;Berhasil menyimpan template chat&lt;/p&gt;
 &lt;p&gt;Template berhasil di hapusBatalkan&lt;/p&gt;
 &lt;p&gt;Oops, terjadi kendala koneksi.Coba Lagi&lt;/p&gt;
 &lt;p&gt;Produk lainnya dari toko ini&lt;/p&gt;</t>
  </si>
  <si>
    <t>a59a5fc1-d3c4-4863-957a-9337db3e680a</t>
  </si>
  <si>
    <t>Suzy and Andy: Let`s Go Bug Hunting</t>
  </si>
  <si>
    <t>978-979-29-0532-8</t>
  </si>
  <si>
    <t>978-979-29-8842-0</t>
  </si>
  <si>
    <t>&lt;p&gt;Seri kali ini, Andy dan Suzy juga teman-teman diajak Ibu Maria ke kebun. Mereka diajak berburu serangga. Hmm... ternyata ada banyak serangga di kebun. Warnanya juga macam-macam. Serangga itu tampak kecil dan lucu.&amp;nbsp;&lt;br /&gt;
 &lt;br /&gt;
 Apa teman-teman juga tahu apa saja nama serangga itu? Nah, Andy dan Suzy akan mengenalkan nama-nama serangga. Apa saja yang mereka makan? Dan, dimana mereka bisa ditemui? Selain itu, Andy dan Suzy juga akan membantu teman-teman menyebutkan nama serangga itu dalam bahasa Inggris. Selamat membaca ya!&lt;/p&gt;</t>
  </si>
  <si>
    <t>de340809-8a6d-417e-b19a-e43412eff0e2</t>
  </si>
  <si>
    <t>Momen Inspirasi</t>
  </si>
  <si>
    <t>979-763-970-3</t>
  </si>
  <si>
    <t>978-979-29-9308-0</t>
  </si>
  <si>
    <t>22.1 MB</t>
  </si>
  <si>
    <t>&lt;p&gt;Buku ini adalah kumpulan renungan acara Momen inspirasi yang disiarkan oleh RPK FM sejak Desembe 2006. Momen Inspirasi vesri buku ini disusun untuk memenuhi permintaan para sahabat RPK dan supaya semakin banyak orang yan diberkati melalui Momen Inspirasi&lt;/p&gt;</t>
  </si>
  <si>
    <t>0f137abd-e728-443f-81fc-7b692dd1d3b0</t>
  </si>
  <si>
    <t>Monumen atau Batu Nisan?</t>
  </si>
  <si>
    <t>979-763-733-6</t>
  </si>
  <si>
    <t>978-979-29-9313-4</t>
  </si>
  <si>
    <t>&lt;p&gt;Cara seseorang memandang hidupnya akan menentukan bagaimana ia menjalaninya. Percaya bahwa Tuhan telah menyiapkan rancangan yang terbaik bagi kita tidaklah cukup. Bagaimanapun kita tetap harus bertindak lewat usaha untuk memberikan seluruh aspek hidup sebagai persembahan yang terbaik bagi Dia, masyarakat dan diri kita sendiri. Dengan kata lain, kita tetap harus mengetahui bagaimana hidup kita bisa menjadi sebuah kesuksesan sekaligus berkat bagi Tuhan, sesama dan diri sendiri.&lt;br /&gt;
 &lt;br /&gt;
 Buku kumpulan khtobah Pdt. Pengky Andu ini akan memberikan perenungan sekaligus masukan mendalam namun praktis tentang seni menjalani hidup. Dengan ilustrasi-ilustrasinya yang khas, kita akan dibawa untuk merenungkan makna, tujuan dan juga refleksi atas kehidupan yang kita jalani. Belajar dari kisah-kisah di Alkitab, buku ini mengupas masalah pilihan hidup, pemanfaatan potensi diri, dan campur tangan Tuhan yang akan mengubah hidup kita. Sudah sepantasnya jika buku ini dimiliki oleh Anda yang ingin memiliki hidup yang bermakna seperti karya kehidupan Kristus sendiri&lt;/p&gt;</t>
  </si>
  <si>
    <t>d47840f4-4c33-45d0-980f-48eebd8193e9</t>
  </si>
  <si>
    <t>Aneka Manfaat Kulit Buah dan Sayuran - Manfaat dan Cara Pemakaian</t>
  </si>
  <si>
    <t>Dini Nuris Nuraini</t>
  </si>
  <si>
    <t>978-979-29-2572-2</t>
  </si>
  <si>
    <t>978-979-29-8843-7</t>
  </si>
  <si>
    <t>&lt;p&gt;Tren makanan dari bahan-bahan organik sudah mulai berkembang. Pertanian organik mulai dilirik orang. Namun demikian, pemanfaatan kulit buah dan sayuran masih sangat jarang dilakukan. Hal tersebut sangat disayangkan karena kulit buah dan sayuran pun ternyata memiliki manfaat yang luar biasa.&amp;nbsp;&lt;/p&gt;
 &lt;p&gt;Semua buah dan sayur mengandung serat makanan. Kadar serat makanan terutama terdapat pada apel, anggur, pir, jambu biji, wortel, kapri, dan kacang-kacangan. Serat makanan banyak terdapat pada bagian kulit. Jadi, sebaiknya beberapa buah dikonsumsi bersama kulitnya, seperti apel, anggur, jambu biji, dan pir.&amp;nbsp;&lt;/p&gt;
 &lt;p&gt;Tak hanya itu, masih banyak sekali manfaat yang lain dari kulit buah dan sayuran. Beberapa kulit buah dapat dimanfaatkan di bidang pertanian, kesehatan, kecantikan, dan masih banyak manfaat lainnya. Diharapkan dengan adanya pengetahuan mengenai manfaat kulit buah dan sayuran maka seluruh bagian dari buah dan sayuran dapat digunakan sehingga tercapailah keadaan tanpa limbah. Lagi pula, produk organik yang sering disebut berharga lebih mahal dibanding produk nonorganik akhirnya akan memberikan nilai lebih bagi kita. Kita dapat memanfaatkan seluruh bagian dari buah dan sayuran organik yang kita beli dan kita pun lebih sehat. Jika diperhitungkan dengan biaya yang mungkin akan kita keluarkan jika kita sakit maka mungkin harga dari produk organik itu jauh lebih murah. Menjaga lebih baik daripada mengobati, bukan?&amp;nbsp;&lt;/p&gt;
 &lt;p&gt;Di dalam buku ini dijelaskan manfaat dari 33 kulit buah dan sayuran. Semoga dapat memberikan manfaat yang besar bagi pembaca sekalian. Amin.&lt;/p&gt;</t>
  </si>
  <si>
    <t>d345fb7c-da36-4b3f-8dfc-2a5de99a652f</t>
  </si>
  <si>
    <t>Mahir dalam 7 Hari Microsoft Word 2010</t>
  </si>
  <si>
    <t>978-979-29-2463-3</t>
  </si>
  <si>
    <t>978-979-29-9571-8</t>
  </si>
  <si>
    <t>&lt;p&gt;Buku ini adalah solusi bagi Anda yang ingin belajar cepat dengan hasil yang tepat. Metode belajar&amp;nbsp;&lt;strong&gt;BACA&amp;nbsp;&lt;/strong&gt;&lt;strong&gt;â–º&lt;/strong&gt;&lt;strong&gt;&amp;nbsp;COBA&amp;nbsp;&lt;/strong&gt;&lt;strong&gt;â–º&lt;/strong&gt;&lt;strong&gt;&amp;nbsp;BISA&lt;/strong&gt;&amp;nbsp;merupakan suatu metode yang sangat cocok bagi Anda yang ingin belajar cepat dalam 7 hari.&lt;/p&gt;
 &lt;p&gt;Untuk hasil optimal, Anda minimal hanya membutuhkan waktu 1 jam dalam 1 hari untuk mempelajari setiap pokok bahasannya.&lt;/p&gt;
 &lt;p&gt;Pokok bahasan yang akan mengantar Anda mahir dalam menguasai program Microsoft Word 2010 ini meliputi :&lt;/p&gt;
 &lt;p&gt;&amp;middot;&amp;nbsp;&amp;nbsp;&amp;nbsp;&amp;nbsp;&amp;nbsp;&amp;nbsp;&amp;nbsp;Hari ke-1&amp;nbsp;&amp;nbsp; :&amp;nbsp; Mengenal fitur-fitur terbaru Microsoft Word 2010, membuat dan menyunting dokumen, memindah dan menyalin teks, menggunakan fungsi otomatisasi dan memproteksi dokumen.&lt;/p&gt;
 &lt;p&gt;&amp;middot;&amp;nbsp;&amp;nbsp;&amp;nbsp;&amp;nbsp;&amp;nbsp;&amp;nbsp;&amp;nbsp;Hari ke-2&amp;nbsp;&amp;nbsp; :&amp;nbsp; Bagaimana memformat teks, memformat paragraf, memformat dokumen, membuat dan memanipulasi style.&lt;/p&gt;
 &lt;p&gt;&amp;middot;&amp;nbsp;&amp;nbsp;&amp;nbsp;&amp;nbsp;&amp;nbsp;&amp;nbsp;&amp;nbsp;Hari ke-3&amp;nbsp;&amp;nbsp; :&amp;nbsp; Bagaimana membuat serta memanipulasi simbol, penomoran otomatis, mengatur tata letak halaman, dan membuat format kolom.&lt;/p&gt;
 &lt;p&gt;&amp;middot;&amp;nbsp;&amp;nbsp;&amp;nbsp;&amp;nbsp;&amp;nbsp;&amp;nbsp;&amp;nbsp;Hari ke-4&amp;nbsp;&amp;nbsp; :&amp;nbsp; Bagaimana membuat dan mengolah tabel.&lt;/p&gt;
 &lt;p&gt;&amp;middot;&amp;nbsp;&amp;nbsp;&amp;nbsp;&amp;nbsp;&amp;nbsp;&amp;nbsp;&amp;nbsp;Hari ke-5&amp;nbsp;&amp;nbsp; :&amp;nbsp; Bagaimana bekerja dengan ClipArt, WordArt, membuat dan menyunting objek shape.&lt;/p&gt;
 &lt;p&gt;&amp;middot;&amp;nbsp;&amp;nbsp;&amp;nbsp;&amp;nbsp;&amp;nbsp;&amp;nbsp;&amp;nbsp;Hari ke-6&amp;nbsp;&amp;nbsp; :&amp;nbsp; Bagaimana bekerja dengan SmartArt, equation, membuat dan mengolah surat berantai (mailing).&lt;/p&gt;
 &lt;p&gt;&amp;middot;&amp;nbsp;&amp;nbsp;&amp;nbsp;&amp;nbsp;&amp;nbsp;&amp;nbsp;&amp;nbsp;Hari ke-7&amp;nbsp;&amp;nbsp; :&amp;nbsp; Bagaimana bekerja dengan referensi dokumen, seperti catatan kaki, indeks dan daftar isi, serta bagaimana cara mencetak dokumen dengan benar.&lt;/p&gt;</t>
  </si>
  <si>
    <t>70460248-8ed5-4303-956a-0314d003c953</t>
  </si>
  <si>
    <t>Muda Berkarya, Tua Bahagia</t>
  </si>
  <si>
    <t>Soeparno Brotoharjo</t>
  </si>
  <si>
    <t>979-763-743-3</t>
  </si>
  <si>
    <t>978-979-29-9315-8</t>
  </si>
  <si>
    <t>&lt;p&gt;Menjadi pegawai atau karyawan, pada saatnya mesti harus pensiun, begitu pula kodratnya sebagai manusia, pada waktunya tentu juga akan memasuki usia lanjut. Namun kenyataannya ada sebagian orang yang kurang senang menghadapi masa pensiun dan lanjut usia - merasa belum siap &amp;hellip;!&lt;/p&gt;
 &lt;p&gt;&lt;br /&gt;
 Sebaliknya ada - pegawai atau karyawan yang ingin pensiun muda, dengan menggunakan pengetahuan, pengalaman dan tabungan selama bekerja sebagai modal untuk mendirikan bisnis sendiri, yang diyakini akan memberikan hasil yang lebih besar bahkan tak terbatas.&lt;/p&gt;
 &lt;p&gt;&lt;br /&gt;
 Masalah utama yang dihadapi oleh para pensiunan biasanya ada dua hal:&amp;nbsp;&lt;em&gt;Pertama,&lt;/em&gt;&amp;nbsp;bagaimana mereka mencukupi biaya hidupnya pada masa pensiun nanti?&amp;nbsp;&lt;em&gt;Kedua,&lt;/em&gt;&amp;nbsp;waktu luang yang banyak itu akan dimanfaatkan untuk apa saja?&lt;/p&gt;
 &lt;p&gt;&lt;br /&gt;
 Tentang usia lanjut - &amp;nbsp;sementara beranggapan atau merasa kawatir - tahun-tahun akhir kehidupannya akan merupakan saat-saat yang menyedihkan, bahkan menakutkan.&lt;/p&gt;
 &lt;p&gt;&lt;br /&gt;
 Harapan semua orang - panjang umur &amp;ndash; sehat sejahtera &amp;ndash; bahagia. Kita hidup ini bukan hanya sekedar menambah usia, tetapi tentu juga ingin hidup yang berkwalitas, penuh makna, berguna bagi diri sendiri, keluarga dan masyarakat.&lt;/p&gt;
 &lt;p&gt;&lt;br /&gt;
 Karena itu dalam membahas masalah usia lanjut, diperlukan pendekatan yang holistik. Yalah sebagai manusia seutuhnya, sebagai mahluk bio-psiko-sosial, mahluk yang individual dan sosial, yang berbudaya, dan yang religius.&lt;/p&gt;
 &lt;p&gt;&lt;br /&gt;
 Karya tulis ini membahas tentang perjalanan hidup manusia, problema pada masa pensiun dan hari tua, tentang bagaimana menyusun program pensiun dan hari tua. Tentang bagaimana menyikapi datangnya usia lanjut dan memasuki masa pensiun, bagaimana meningkatkan motivasi, memelihara kondisi jasmani dan rohani, atau kesehatan jiwa, raga dan roh. Bagaimana mengisi kegiatan pada masa pensiun, kegiatan sosial dan keagamaan, membangun bisnis sendiri, menekuni hobi. Bagaimana mendidik anak-anak yang mandiri, serta tentang seni menjalani masa pensiun dan usia lanjut &amp;hellip;&lt;/p&gt;
 &lt;p&gt;&lt;br /&gt;
 Unik. Buku ini mengintegrasikan pemikiran-pemikiran, dalam iman (Kristiani) dan keyakinan. Masalah pensiun dan manusia usia lanjut, dibahas secara analistis, diuraikan menurut aneka aspeknya, setelah itu ditinjau secara sintetis-integtratif. Aspek-aspek itu dipadukan kembali secara keseluruhan, kemudian diintegrasikan dengan filsafat, iman dan spiritual, agar dapat memperjelas keseluruhan pada taraf yang lebih mendalam, serta dalam cakrawala nilai-nilai yang bermakna bagi manusia.&lt;/p&gt;</t>
  </si>
  <si>
    <t>8e10a501-a14e-450c-9cc8-4a38f2bc670e</t>
  </si>
  <si>
    <t>Mudah dan Cepat: Expert Digital Video Editing with Adobe Premiere Pro CS4</t>
  </si>
  <si>
    <t>978-979-29-0875-6</t>
  </si>
  <si>
    <t>978-979-29-9319-6</t>
  </si>
  <si>
    <t>&lt;p&gt;Pada abad ini, kecanggihan teknologi berkembang begitu pesat. Anda dapat melihat media-media yang berbasiskan teknologi begitu ramai, bahkan tidak asing lagi di telinga kita.&lt;/p&gt;
 &lt;p&gt;Sayangnya, kepesatan teknologi itu tidak diikuti dengan kemampuan sumber daya manusia dalam mengolah atau memanfaatkan piranti-piranti teknologi tersebut. Belum lagi, support software yang dikembangkan oleh pemsahaan pengembang temyata jauh lebih pesat dan tanpa kita sadari telah dapat menyesuaikan dengan kepesatan piranti teknologi yang ada di pasaran. Support software tenis dilakukan oleh perusahaan pengembang agar masyarakat dapat memanfaatkan dan mengoptimalkan piranti teknologi yang tengah ramai tersebut.&lt;br /&gt;
 Buku ini akan membantu Anda untuk mempelajari Adobe Premiere Pro CS4 mulai dari dasar secara cepat dan mudah. Buku ini juga dapat dijadikan sebagai refrensi bagi para praktisi yang berkecimpung dalam bidang editing video.&lt;/p&gt;</t>
  </si>
  <si>
    <t>d8c6a61b-b490-4155-88a5-2d6aa8546f6d</t>
  </si>
  <si>
    <t>Makin Tertekan Makin Berkemenangan</t>
  </si>
  <si>
    <t>Pdt. Dr. Rubin Adi Abraham</t>
  </si>
  <si>
    <t>978-979-29-6405-9</t>
  </si>
  <si>
    <t>978-979-29-9305-9</t>
  </si>
  <si>
    <t>&lt;p&gt;Hidup ini penuh dengan &amp;nbsp;pergumulan. Namun, sebagai orang percaya kita&amp;nbsp;tidak hanya berharap akan datangnya mukjizat tan pa melakukan tindakan apa pun. Melalui kumpulan khotbah dalam buku ini, kita diajar untuk dapat melakukan hal yang menjadi bagian kita dan Tuhan yang akan melakukan bagian-Nya. Tuhan maha mendengar. Dia sanggup memberikan yang terbaik bagi kita tepat pada waktunya.&amp;nbsp;&lt;br /&gt;
 Buku kumpulan khotbah ini sangat menginspirasi dan membangun kehidupan orang percaya. Buku ini juga meneguhkan iman dalam menghadapi pergumulan dan berbagai kesulitan hidup yang mendera. Orang yang semakin tertekan semakin berkemenangan. Dengan rangkaian khotbah ini, pembaca akan ditolong untuk semakin mengenal Tuhan dan jalan&amp;shy;jalan-Nya dalam menghadapi berbagai kesulitan hidup.&amp;nbsp;&lt;/p&gt;</t>
  </si>
  <si>
    <t>b9b33f1f-de64-45b4-95f3-92ec9982f7da</t>
  </si>
  <si>
    <t>Aneka Proyek Kreatif Digital dengan Adobe Photoshop Elements 4.0</t>
  </si>
  <si>
    <t>Muksin Wijaya</t>
  </si>
  <si>
    <t>979-763-529-5</t>
  </si>
  <si>
    <t>978-979-29-8844-4</t>
  </si>
  <si>
    <t>&lt;p&gt;Buku ini membahas pembuatan berbagai kreasi digital menggunakan software pengolah foto digital, yakni Adobe Photoshop Elements 4.0. Untuk mempermudah penguasaan atas beberapa teknik dan efek khusus, pembahasan dalam buku ini disampaikan secara visual grafis disertai petunjuk teknik langkah demi langkah.&lt;br /&gt;
 &lt;br /&gt;
 Dalam buku ini pembaca dapat menemukan 22 proyek kreatif digital. Buku ini juga dikengkapi dengan CD yang berisi file-file dengan format PSD, PDF, HTML, dan WMV yang akan lebih membantu untuk memahami dan menguasai langkah-langkah pembuatan proyek kreatif tersebut sampai kepada hasil akhirnya.&lt;br /&gt;
 &amp;nbsp;&lt;/p&gt;
 &lt;p&gt;*Bonus CD hanya diperuntukkan untuk buku cetak&lt;/p&gt;</t>
  </si>
  <si>
    <t>60c883be-4fc4-4543-a24c-e67fe183b875</t>
  </si>
  <si>
    <t>Seri Dongeng Elly: Pergi Berenang</t>
  </si>
  <si>
    <t>Annie Angsana</t>
  </si>
  <si>
    <t>978-979-29-1470-2</t>
  </si>
  <si>
    <t>978-979-29-9018-8</t>
  </si>
  <si>
    <t>&lt;p&gt;Elly dan teman-temannya mau pergi berenang, tapi di kolam renang tiba-tiba ada yang kram nih. Ada apa ya gerangan? Ayo kita cari tahu dengan membaca kisah Elly.&lt;/p&gt;</t>
  </si>
  <si>
    <t>8f7942a4-9a28-4cc9-a042-77bc11ee2a07</t>
  </si>
  <si>
    <t>Double Impact Internet Marketing</t>
  </si>
  <si>
    <t>Fransiscus Musa Royan</t>
  </si>
  <si>
    <t>979-763-333-0</t>
  </si>
  <si>
    <t>978-979-29-9020-1</t>
  </si>
  <si>
    <t>&lt;p&gt;Pemasaran jaringan memiliki wajah baru terkait dengan kemajuan teknologi. Bisnis ini sekarang turut pula memanfaatkan internet sebagai salah satu medianya. Pemanfaatan internet ini mengatasi beberapa masalah yang tak bisa terselesaikan dengan pemasaran jaringan offline. Melalui internet, orang-orang introvert bisa turut menikmati lika-liku dan keuntungan bisnis pemasaran jaringan. Bagaimanapun melalui internet, orang-orang introvert tak perlu lagi merasa canggung harus berhadapan langsung dengan orang lain atau publik. Selain itu, kehadiran autoresponder memungkinkan transaksi bisa terus berjalan selama 24 jam tanpa harus dihadiri langsung oleh pelaku bisnis. Aspek ini sangat sesuai bagi mereka yang memiliki jam kerja penuh, tetapi masih menginginkan penghasilan tambahan. Keuntungan lainnya adalah target pasar yang semakin luas karena internet tel ah menghapus batas-batas wilayah dan waktu.&amp;nbsp;&lt;br /&gt;
 Buku &amp;quot;Double Impact Internet Marketing&amp;quot; ini membahas masalah pemasaran jaringan melalui internet. Materi-materi pendukung lainnya adalah&amp;nbsp;&lt;/p&gt;</t>
  </si>
  <si>
    <t>9ca96cd8-25c2-467f-b6f6-d416f51e0091</t>
  </si>
  <si>
    <t>Making Life Better</t>
  </si>
  <si>
    <t>Pdt. Purim Marbun, M.Th.</t>
  </si>
  <si>
    <t>978-979-29-1122-0</t>
  </si>
  <si>
    <t>978-979-29-9312-7</t>
  </si>
  <si>
    <t>&lt;p&gt;Sepuluh langkah praktis pengembangan diri dalam buku ini menolong orang mengalami hidup bermakna. Prinsip-prinsip yang dipaparkan sangatjnspiratif dan menantang. Buku ini perlu dibaca oleh setiap orang yang tidak ingin hidup&amp;nbsp;seperti embun yang menguap tanpa bekas, tetapi seperti batu permata yang tak: lekang oleh gerusan zaman.&lt;/p&gt;
 &lt;p&gt;&amp;nbsp;Semua orang tentu ingin berhasil. Sayangnya tidak semua orang mengetahui caranya, dan lebih sedikit lagi orang yang dapat meraihnya. Purim Marbun memberi kita &amp;quot;peta jalan&amp;quot; menuju hidup sukses. Hidup ini terlalu berharga untuk disia-siakan. Jadi, ikutilah petunjuk dalam buku ini, maka Anda akan memiliki kehidupan yang lebih baik!&amp;nbsp;&lt;/p&gt;
 &lt;p&gt;Purim telah berhasil melakukan sebuah rekonstruksi inofatif dan menghasilkan 10 Kunci Pengembangan Diri. Kunci-kunci ini bersifat fundamental dan menjadi pondasi penting bagi perjalanan sukses seseorang. ltulah sebabnya, buku ini akan sangat membantu generasi muda melakukan berbagai terobosans hidup.&amp;nbsp;&lt;/p&gt;</t>
  </si>
  <si>
    <t>aef48cf3-4caa-445e-8966-b75e726ed27c</t>
  </si>
  <si>
    <t>Angka dan Makna</t>
  </si>
  <si>
    <t>Timotius Tirsan</t>
  </si>
  <si>
    <t>978-979-29-3790-9</t>
  </si>
  <si>
    <t>978-979-29-8845-1</t>
  </si>
  <si>
    <t>&lt;p&gt;Siapa yang tidak mengenal angka? Sejak Taman Kanak-kanak, pelajaran tentang angka sudah banyak disampaikan. Angka sudah begitu familiar di telinga kita. Bukan itu saja, secara umum umat manusia sudah mengetahui fungsi angka, yaitu untuk menghitung apa saja.&amp;nbsp; Bahkan, tidak sedikit masyarakat dunia meyakini bahwa di&amp;nbsp;balik angka tersimpan misteri, di mana angka dipercaya membawa keberuntungan atau kesialan.&amp;nbsp;&lt;/p&gt;
 &lt;p&gt;&lt;br /&gt;
 Buku ini tidak bertujuan memprovokasi Anda agar tidak memercayai atau memercayai semua itu, tetapi lebih&amp;nbsp; kepada sumbangsih pemikiran yang mungkin bisa bermanfaat bagi Anda. Buku ini akan memperkaya&amp;nbsp;pemikiran dan menambah wawasan Anda tentang angka. Buku ini secara mendalam akan membahas mengenai angka dan maknanya, arti di balik angka punggung pesepak bola,&amp;nbsp; angka keberuntungan, angka dalam pemahaman simbol, angka sebagai identitas, dan berbagai hal menarik lainnya.&amp;nbsp;&lt;/p&gt;</t>
  </si>
  <si>
    <t>9ec3a317-14f4-457a-94f1-51ceaf0f0c19</t>
  </si>
  <si>
    <t>Efek Animasi Robot: Ekspresikan Fantasimu di Dunia Robot dengan Adobe Flash CS4</t>
  </si>
  <si>
    <t>DigiBook Technology</t>
  </si>
  <si>
    <t>978-979-29-0823-7</t>
  </si>
  <si>
    <t>978-979-29-9021-8</t>
  </si>
  <si>
    <t>&lt;p&gt;Siapa yang tidak menyukai film animasi robot? Animasi robot&amp;nbsp; hampir disukai semua kalangan baik dari anak-anak, remaja,&amp;nbsp;bahkan orang dewasa. Animasi robot menyajikan sebuah&amp;nbsp; karya teknologi yang dipadukan dengan imajinasi si pem&amp;shy;buatnya.&amp;nbsp;&lt;/p&gt;
 &lt;p&gt;Buku ini akan membuka wawasan mengenal efek-efek pembuatan animasi robot yang biasa digunakan pada film-film animasi. Asyiknya, Anda juga akan dikenalkan dengan teknik bagaimana membuat gambar menjadi sebuah animasi yang hidup. Teknik-teknik tersebut wajib Anda kuasai.&amp;nbsp;&lt;/p&gt;
 &lt;p&gt;Dengan menguasai teknik-teknik tersebut, daya saing Anda dalam dunia bisnis animasi akan semakin naik. Anda akan mampu menghasilkan karya layaknya animator profesional.&amp;nbsp;&lt;/p&gt;
 &lt;p&gt;Sebenarnya, teknik-teknik animasi ini juga dapat Anda gunakan untuk karya animasi tema lain. Karya tersebut dapat Anda publikasikan dalam bentuk klip. animasi web, iklan. maupun presentasi. Dengan menggunakan teknik animasi ini karya Anda akan terlihat semakin high tech style. Mau?&amp;nbsp;&lt;/p&gt;</t>
  </si>
  <si>
    <t>886a11ca-0946-4485-9ceb-24769bcb8e44</t>
  </si>
  <si>
    <t>Mudah Membangun Simulasi dengan Network Simulator-2</t>
  </si>
  <si>
    <t>Andi Bayu Wiraman dan Eka Indarto</t>
  </si>
  <si>
    <t>979-731-179-1</t>
  </si>
  <si>
    <t>978-979-29-9320-2</t>
  </si>
  <si>
    <t>&lt;p&gt;Buku ini menjelaskan prinsip dasar NS dan cara memangun berbagai simulasi dengan NS yang dapat digunakan oleh mahasiswa dalam membantu penyelesaian tugas akhir atau tugas kuliah yang berkenaan dengan perilaku jaringan Internet, atau membantu penelitian sejenis yang dilakukan oleh pihakpihak lain. Untuk itu dalam buku ini diberi contoh sederhana lengkap dengan langkah-langkah dan penjelasannya yang diusun berdasarkan pengalaman penulis.&lt;br /&gt;
 &amp;nbsp;&lt;/p&gt;</t>
  </si>
  <si>
    <t>34f0f6ba-0c6d-4e69-80df-cd380bcff768</t>
  </si>
  <si>
    <t>Mudah Menjadi Programmer Visual Basic</t>
  </si>
  <si>
    <t>978-979-29-0496-3</t>
  </si>
  <si>
    <t>978-979-29-9323-3</t>
  </si>
  <si>
    <t>&lt;p&gt;Buku Mudah Menjadi Programmer : Visual Basic akan membantumu menggapai impian: menjadi programmer komputer. Siapa pun kamu, kini kamu bisa belajar langkah demi langkah membuat program komputer. Buku ini mengenalkan kepadamu dasar-dasar pemrogramandan meyakinkanmu bahwa membuat program, khususnya dengan Viasual Basic, tidaklah sukar. Topik-topik menarik dan&amp;nbsp;&lt;br /&gt;
 mengasyikkan di buku ini akan membuatmu, menguasai berbagai trik yang canggih tnapa kamu sadari. Selamat menikmati dunia&amp;nbsp;&lt;br /&gt;
 pemrograman nan menantang bersama buku ini.&lt;br /&gt;
 &lt;br /&gt;
 Topik-topik yang akan kamu pelajari :&lt;/p&gt;
 &lt;ul&gt;
 &lt;li&gt;Langkah awal membuat program&lt;/li&gt;
 &lt;li&gt;Membuat program animasi sederhana&lt;/li&gt;
 &lt;li&gt;Membuat program mengenal negara dan ibukotanya&lt;/li&gt;
 &lt;li&gt;Memfilter dengan Check Box dan Radio Button&lt;/li&gt;
 &lt;li&gt;Berinteraksi dengan gambar&lt;/li&gt;
 &lt;li&gt;Memvisualisasikan persamaan matematika&lt;/li&gt;
 &lt;li&gt;Menyajikan gambar&lt;/li&gt;
 &lt;li&gt;Memperbaiki bug dan kesalahan&lt;/li&gt;
 &lt;/ul&gt;</t>
  </si>
  <si>
    <t>007f6ef3-33f8-4462-9a00-5c7e624058ef</t>
  </si>
  <si>
    <t>Ekklesiologi</t>
  </si>
  <si>
    <t>978-979-29-5660-3</t>
  </si>
  <si>
    <t>978-979-29-9022-5</t>
  </si>
  <si>
    <t>&lt;p&gt;Pada umumnya kita akan berpikir bahwa gereja adalah sekelompok orang dengan memegang Alkitab yang menuju pada suatu tempat dengan berpakaian rapi. Namun gereja harus dipikirkan lebih dari itu. Gereja didirikan oleh Yesus sendiri sejak hari Pentakosta (pencurahan Roh Kudus). Perhimpunan mereka itulah yang disebut gereja mula-mula. Mereka disebut gereja rasuli, dengan dua aspek, yaitu: kesaksian lahiriah sebagai satu badan para pengaku pengikut Yesus Kristus; gereja spiritual yang terdiri dari orang-orang yang sungguh-sunggu percaya.&lt;br /&gt;
 &lt;br /&gt;
 Ada banyak topik yang dibahas dalam buku ini, seperti: pengertian gereja, lahirnya gereja, sifat gereja, lukisan gereja, seruan gereja, tugas gereja, jabatan dalam gereja, pemerintahan gereja, sakramen dalam gereja, liturgi gereja, ibadah gereja, doa dalam gereja, katekisasi dalam gereja, pengajaran dalam gereja, hukum gereja, lima jawatan dalam gereja, senjata yang membawa kemenangan bagi gereja dan theologi kemakmuran dalam gereja.&lt;/p&gt;</t>
  </si>
  <si>
    <t>b7270986-709e-4700-ae01-883a0f834a51</t>
  </si>
  <si>
    <t>Apa yang Harus Diketahui Oleh Sistem Analis</t>
  </si>
  <si>
    <t>Edi Purwono</t>
  </si>
  <si>
    <t>979-533-812-9</t>
  </si>
  <si>
    <t>978-979-29-8848-2</t>
  </si>
  <si>
    <t>&lt;p&gt;Pekerjaan seorang Analis Sistem (System Analist) merupakan pekerjaan utama yang diperlukan dalam kegiatan komputerisasi pengolahan data. Hampir dapat dikatakan, seorang Analis Sistemlah yang sebenarnya memberikan corak dan warna dari kegiatan komputerisasi. Bagaimana tidak, jika memang berdasarkan sistem yang mereka desain itulah sebenarnya komputerisasi yang dijalankan berperilaku.&lt;/p&gt;
 &lt;p&gt;Buku ini menjelaskan hal-hal apa saja yang harus menjadi perhatian bagi seorang Analis Sistem, juga seorang pimpinan bagian komputer atau EDP Manager dalam menjalankan tugas mereka sehari-hari. Buku ini sekaligus merupakan bagian dari proses belajar untuk menjadi seorang Analis Sistem atau seorang Manajer PDE.&lt;/p&gt;</t>
  </si>
  <si>
    <t>32ef4a1d-b501-41a5-8c85-b9e2d4b321ce</t>
  </si>
  <si>
    <t>Mudah Menulis Karya Ilmiah dengan Endnote X</t>
  </si>
  <si>
    <t>Wing Wahyu Winarno</t>
  </si>
  <si>
    <t>978-979-29-0207-5</t>
  </si>
  <si>
    <t>978-979-29-9324-0</t>
  </si>
  <si>
    <t>&lt;p&gt;Program Endnote menjadi senjata utama para penulis karya ilmiah. Versi demo program ini bisa diunduh dari alamat www.endnote.com. Buku ini memandu Anda dengan cepat dan mudah cara memanfaatkan program ini. Bila Anda belajar sendiri, mungkin akan banyak kelebihan program Endnote yang terlewatkan.&lt;br /&gt;
 &lt;br /&gt;
 Topik yang dibahas:&lt;br /&gt;
 Proses penulisan karya tulis ilmiah&lt;br /&gt;
 Menulis karya ilmiah dengan MS Word (atau pengolah kata lainnya) bersama dengan Endnote&lt;br /&gt;
 Mengelola sumber tulisan atau referensi&lt;br /&gt;
 Mengatur format kutipan&lt;br /&gt;
 Menggabung naskah yang ditulis beberapa orang&lt;br /&gt;
 Mengakses referensi di internet&lt;br /&gt;
 Memakai Endnote di Palm, Jaringan dan Internet&lt;/p&gt;</t>
  </si>
  <si>
    <t>cbdf89c0-3ec8-4a56-abfa-b9e16b2a8366</t>
  </si>
  <si>
    <t>Ekspedisi Buki Kaja</t>
  </si>
  <si>
    <t>978-979-29-0272-3</t>
  </si>
  <si>
    <t>978-979-29-9023-2</t>
  </si>
  <si>
    <t>&lt;p&gt;Ain meringis menahan sakit. Ia ingat sekarang, seseorang telah mendorongnya! Detik berikutnya ia tertegun. Tak jauh darinya duduk, seseorang muncul dari balik semak-semak. Seorang berkulit hitam, berambut keriting lebat, yang hanya menutupi tubuhnya dengan celana dari kulit!.&lt;br /&gt;
 &lt;br /&gt;
 Ain tercekat. Orang itu mulai berjalan pelan kearahnya, perlahan-lahan. Ia menggeser kakinya tanpa melepas tatapannya pada Ain. Ditangannya sebuah tombak mulai diacungkan tinggi-tinggi, siap dilemparkan setiap saat.&lt;br /&gt;
 &lt;br /&gt;
 Jantung Ain mulai berdegup kencang. Ekor matanya kembali melihat seorang muncul lagi dari balik semak itu. Lalu seorang lagi muncul...seorang lagi...seorang lagi.. hingga 10 orang lebih berada di hadapannya! Ain menelan ludah. Ia tak tahu harus berbuat apa! Tubuhnya masih menyisahkan rasa sakit. Ia hanya membiarkan tubuh-tubuh itu semakin mendekat dan terus mendekat....&lt;/p&gt;</t>
  </si>
  <si>
    <t>8c72ee20-f1a7-4c6b-8d45-046e63e09b19</t>
  </si>
  <si>
    <t>Manajemen Database Identitas (Terpusat, Kiasan atau Bayangan)</t>
  </si>
  <si>
    <t>Ir. Yuniarto Nurwono, MBA</t>
  </si>
  <si>
    <t>979-731-616-5</t>
  </si>
  <si>
    <t>978-979-29-9335-6</t>
  </si>
  <si>
    <t>&lt;p&gt;Banyak orang yang tidak sadar bahwa keamanan adalah salah satu faktor penentu yang sangat penting. Di dunia Internet, infrastruktur dan aturan-aturan yang ada, boleh dikatakan masih minim; kita boleh mengirim email (baca: virus) ke siapa saja secara gratis, baik itu kepada orang yang dikenal atau orang yang tidak dikenal; kita boleh melihat (bahkan mencuri, kalau bisa) semua informasi yang ada; dan kita bisa menjadi siapa saja sebab 80% informasi di Internet dapat dibaca dan diambil tanpa membutuhkan identitas, 20% informasi di Internet hanya membutuhkan user id dan password sebagai identitas, dan sisanya yang sangat kecil dan hilang dalam pembulatan persentasi, membutuhkan identitas yang lebih dalam dari sekadar user id dan password.&amp;nbsp;&lt;br /&gt;
 Dari sekian banyak tantangan, memiliki infrastruktur informasi yang aman adalah tantangan yang sangat penting bagi setiap perusahaan. Untuk mempermudah pemahaman keamanan dari sebuah infrastruktur informasi, berikut ini digambarkan tiga macam pendekatan dari strategi keamanan&amp;nbsp;pada sebuah infrastruktur informasi.&amp;nbsp;&amp;nbsp;&lt;/p&gt;
 &lt;p&gt;&amp;bull;&amp;nbsp;&amp;nbsp; &amp;nbsp;Identity Based Security Methodology: Sebuah metode untuk membangun keamanan dalam infrastruktur informasi yang dimulai dari manajemen identitas orang-orang yang akan mengakses sumber daya informasi.&lt;br /&gt;
 &amp;bull;&amp;nbsp;&amp;nbsp; &amp;nbsp;Access Based Security Methodology: Sebuah metode untuk membangun keamanan datam infrastruktur informasi yang dimulai dari manajemen tata cara orang-orang mengakses sumber daya informasi.&lt;br /&gt;
 &amp;bull;&amp;nbsp;&amp;nbsp; &amp;nbsp;Resources Based Security Methodology: Sebuah metode untuk membangun keamanan dalam infrastruktur informasi yang dimulai dari manajemen sumber daya informasi yang ada.&lt;/p&gt;
 &lt;p&gt;Buku ini mengulas tentang dasar-dasar pemikiran untuk &amp;middot;manajemen identitas di perusahaan dan terbatas pada proses manajemen identitas saja. Dengan pemikiran bahwa fondasi yang baik adalah syarat mutlak dalam membangun sebuah infr-astruktur yang baik, maka buku ini juga lebih mementingkan ide-ide dan dasar-dasar fondasi daripada pernak-pernik teknologi yang terlalu detail.&amp;nbsp;&lt;br /&gt;
 Tentang Penulis&amp;nbsp;&lt;/p&gt;</t>
  </si>
  <si>
    <t>b544dfaf-aa38-4411-9ea6-ffd51ce3e63a</t>
  </si>
  <si>
    <t>Mudahnya Bikin Ilustrasi 3 Dimensi dalam 1 Hari</t>
  </si>
  <si>
    <t>978-979-29-1774-1</t>
  </si>
  <si>
    <t>978-979-29-9326-4</t>
  </si>
  <si>
    <t>&lt;p&gt;Mudahnya Bikin Ilustrasi 3 Dimensi Dalam 1 Hari (Seri Pantai)&lt;/p&gt;
 &lt;p&gt;Buku berjudul Mudahnya Bikin Ilustrasi 3 Dimensi dalam 1 Hari, Seri: Pantai ini akan memandu Anda secara langsung untuk dapat membuat kreasi kartun 3 dimensi (3D) dengan cepat, mudah, dan menyenangkan.&lt;/p&gt;
 &lt;p&gt;Anda akan diajak membuat berbagai kreasi objek-objek kartun yang identik dengan tema pantai seperti pohon kelapa, bebatuan, semak-semak, tebing, pasir, laut, rumput, awan, dan sampan.&lt;/p&gt;
 &lt;p&gt;Hanya dalam waktu sehari saja, Anda akan mampu membuat keseluruhan objek tersebut karena panduan yang diberikan dalam buku ini sangat mudah untuk diikuti dan bisa langsung Anda terapkan.&lt;/p&gt;
 &lt;p&gt;Kini dengan buku ini, Anda dapat menjadi seorang creator dan 3D artist yang hebat dan andal dalam membuat kreasi kartun 3D.&lt;/p&gt;</t>
  </si>
  <si>
    <t>d8fe594a-ea84-47e1-9f49-a2f4d023c7b8</t>
  </si>
  <si>
    <t>Aplikasi MYOB Plus 13 pada Bisnis Manufacturing</t>
  </si>
  <si>
    <t>979-763-047-1</t>
  </si>
  <si>
    <t>978-979-29-8850-5</t>
  </si>
  <si>
    <t>&lt;p&gt;Konversi catatan keuangan manual ke sistem komputer menimbulkan 3 masalah: memilih program yang cocok, cara konversi data, dan cara membaca laporan hasil pengolahan data&amp;nbsp;Buku ini menyelesaikan&amp;nbsp;ketiga masalah di atas, khususnya untuk bisnis manufacturing.&lt;br /&gt;
 Buku ini ditulis dalam bentuk tutorial step-to-step sehingga bisa dipakai oleh pengguna langsung ataupun sebagai referensi para tutor komputer yang mengajarkan komputerisasi akuntansi menggunakan program MYOB.&lt;/p&gt;
 &lt;p&gt;Topik yang dibahas:&lt;br /&gt;
 &amp;bull; Persiapan Alih Data&lt;br /&gt;
 &amp;bull; Konversi Data Manual&lt;br /&gt;
 &amp;bull; Modul yang Berhubungan dengan Aliran Kas: Modul Account, Banking, Sales, Purchase&lt;br /&gt;
 &amp;bull; Modul Kartu&lt;br /&gt;
 &amp;bull; Modul Inventory&lt;br /&gt;
 &amp;bull; Password&lt;br /&gt;
 &amp;bull; Membuat Job List Payroll&lt;br /&gt;
 &amp;bull; Serba-serbi Transaksi Penjualan&lt;br /&gt;
 &amp;bull; Serba-serbi Transaksi Pembelian&lt;br /&gt;
 &amp;bull; Koreksi Data&lt;br /&gt;
 &amp;bull; Membuat Laporan Keuangan&lt;br /&gt;
 &amp;bull; Membaca Laporan Keuangan&lt;/p&gt;</t>
  </si>
  <si>
    <t>e03f1f34-8b4b-4ab9-891d-438b393046df</t>
  </si>
  <si>
    <t>Mukjizat Sungguh Nyata</t>
  </si>
  <si>
    <t>Corry Mira</t>
  </si>
  <si>
    <t>979-763-947-9</t>
  </si>
  <si>
    <t>978-979-29-9329-5</t>
  </si>
  <si>
    <t>&lt;p&gt;Adakah orang yang begitu menderita didera penyakit yang bertubi-tubi seperti itu? Dia adalah Corry Mira. Penyakit demi penyakit silih berganti bersarang di tubuhnya.&lt;br /&gt;
 Marah, sedih, putus asa- mungkin reaksi wajar bagi siapa pun yang mengalami. Yang membuat Corry luar biasa adalah dia tetap mengatakan: betapa baiknya, Tuhan! Ya, sakit dan penderitaan yang bertubi menghampiri tidak menyurutkan imannya. Dan iman&lt;br /&gt;
 itulah yang membukakan pintu mukjizat untuknya.&lt;/p&gt;
 &lt;p&gt;Diceritakan sendiri oleh Corry Mira, buku ini akan mencelikkan kita bahwa semakin berat penderitaan seseorang, semakin besar kemungkinan ia memandang Yesus sebagai tempat perlindungan. Karena MukjizatSungguh Nyata!&lt;br /&gt;
 &amp;nbsp;&lt;/p&gt;</t>
  </si>
  <si>
    <t>6386059d-a460-4545-bb1e-9193402e5940</t>
  </si>
  <si>
    <t>Manajemen Pelayanan</t>
  </si>
  <si>
    <t>Agus B. Lay</t>
  </si>
  <si>
    <t>979-763-297-0</t>
  </si>
  <si>
    <t>978-979-29-9337-0</t>
  </si>
  <si>
    <t>&lt;p&gt;Semakin lama semakin terasa kebutuhan akan pengelolaan pelayanan kerohanian, baik di gereja-gereja, maupun di organisasi-organisasi Kristen di Indonesia. Pengelolaan pelayanan tentu harus berdasarkan prinsip-prinsip Alkitabilah dan juga mencu pada kelaziman manajemen yang ada.&lt;/p&gt;
 &lt;p&gt;Untuk menjawab kebutuhan tersebut, penulis mencoba memperkenalkan cara pemahaman terhadap prinsip dan fungsi manajemen serta aplikasinya dalam pelayanan kerohanian. Memang tidak mudah untuk menerapkan begitu saja prinsip-prinsip dalam berbagai buku teks manajemen. Salah satu kesulitannya adalah berhubungan dengan kebijakan dalam mengadakan seleksi: bagian-bagian manakah dari berbagai teori, konsep, dan gagasan ahli-ahli manajemen itu yang&amp;nbsp;&lt;em&gt;reconciled&lt;/em&gt;&amp;nbsp;dengan persepsi dan gagasan krstiani, bahkan dengan prinsip-prinsip alkitabiah.&lt;/p&gt;
 &lt;p&gt;&amp;nbsp;Buku ini dipersiapkan sebagai bahan pengantar untuk suatu lokakarya yang dimaksudkan sebagai latihan dalam kepemimpinan bagi orang-orang Kristen. Tujuan buku ini adalah untuk:&lt;/p&gt;
 &lt;ol&gt;
 &lt;li&gt;Menyajikan dasar Alkitab mengnai manajemen&lt;/li&gt;
 &lt;li&gt;Menyajikan &amp;quot;bagaimana melakukan&amp;quot; dan bukan sekadar mengajarkan prinsip-prinsip.&lt;/li&gt;
 &lt;li&gt;Melaksanakan &amp;quot;bagaimana melakukan&amp;quot; itu dengan menggunakan lembar kerja (worksheet)&lt;/li&gt;
 &lt;li&gt;Mengintegrasikan sejumlah &amp;quot;bagaimana melakukan&amp;quot; itu sedemikian rupa, sehingga aplikasinya dipadu dari satu lembar kerja ke lembar kerja berikutnya.&lt;/li&gt;
 &lt;/ol&gt;
 &lt;p&gt;Baik pengantar maupun bahan-bahan lokakarya dalam buku ini telah diolah berdasarkan Alkitab, sejumlah buku referensi manajeme, dan pengalaman dalam mengaplikasikan prinsip-prinsip manajemen pelayanan Kristen.&lt;/p&gt;</t>
  </si>
  <si>
    <t>8252e362-434d-4345-80c3-d026c9ff501a</t>
  </si>
  <si>
    <t>Aplikasi Program PHP dan MySQL untuk Membuat Website Interaktif</t>
  </si>
  <si>
    <t>978-979-29-0554-0</t>
  </si>
  <si>
    <t>978-979-29-8852-9</t>
  </si>
  <si>
    <t>&lt;p&gt;Buku yang dibahas dengan bahasa yang sederhana dan mudah dipahami ini memberikan tip dan trik yang akan membantu Anda membuat website yang lebih atraktif dan interaktif. Dengar buku ini Anda dapat mengenal pemrograman PHP dan MySQL. Setelah membaca dan mempelajarinya. Anda dapat membuat dan mengelola aplikasi-aplikasi website yang interaktif.&amp;nbsp;&lt;/p&gt;
 &lt;p&gt;Pokok bahasan yang dibahas dalam buku ini:&amp;nbsp;&lt;/p&gt;
 &lt;p&gt;&amp;bull;&amp;nbsp;&amp;nbsp; &amp;nbsp;lnstalasi Webserver, Modul PHP, dan MySQL&lt;br /&gt;
 &amp;bull;&amp;nbsp;&amp;nbsp; &amp;nbsp;Mengawali Penulisan Kode Program PHP&lt;br /&gt;
 &amp;bull;&amp;nbsp;&amp;nbsp; &amp;nbsp;Jen is Data, Variabel, dan Operator dalam Program PHP&lt;br /&gt;
 &amp;bull;&amp;nbsp;&amp;nbsp; &amp;nbsp;Strukt-ur Control&lt;br /&gt;
 &amp;bull;&amp;nbsp;&amp;nbsp; &amp;nbsp;Fungsi Data Array&lt;br /&gt;
 &amp;bull;&amp;nbsp;&amp;nbsp; &amp;nbsp;Fungsi Pengolah String&lt;br /&gt;
 &amp;bull;&amp;nbsp;&amp;nbsp; &amp;nbsp;Fungsi Tanggal dan Waktu&lt;br /&gt;
 &amp;bull;&amp;nbsp;&amp;nbsp; &amp;nbsp;Operasi File&lt;/p&gt;</t>
  </si>
  <si>
    <t>bbf13178-5c9f-45f2-b15f-cc2d9037c3fe</t>
  </si>
  <si>
    <t>Manajemen Website dan WWW Server</t>
  </si>
  <si>
    <t>978-979-29-0221-1</t>
  </si>
  <si>
    <t>978-979-29-9338-7</t>
  </si>
  <si>
    <t>&lt;p&gt;Dalam membangun dan merawat layanan World Wide Web, khususnya web server dan wesite, Anda dituntut untuk menguasai teknologi serta seni menyampaikan informasi pada klien. Buku Manajemen Website dan WWW Server ini akan sangat berguna bagi Anda karena memberikan pembahasan praktis cara webmaster mengelola, menjaga, dan merawat website serta server WWW dari hari ke hari. Pembahasan menyertakan pula contoh-contoh, sehingga dapat lebih mudah memahaminya.&lt;br /&gt;
 &lt;br /&gt;
 Topik pembahasan dalam buku ini meliputi :&lt;br /&gt;
 &lt;br /&gt;
 - Elemen dasar Manajemen WWW&lt;br /&gt;
 - Perhatian konfigurasi WWW Server&lt;br /&gt;
 - Perhatian File Permission&lt;br /&gt;
 - HTML Checker&lt;br /&gt;
 - Link validator&lt;br /&gt;
 - Analisis trafik dan situs statistik&lt;br /&gt;
 - Analisis dan auditing WWW log&lt;br /&gt;
 - Mengamankan WWW Server&lt;br /&gt;
 - Pelanggaran Umum layanan WWW&lt;/p&gt;</t>
  </si>
  <si>
    <t>2d354b6d-8e5c-4c72-917e-f92720a51e94</t>
  </si>
  <si>
    <t>Multimedia Starter Guide: Adobe Illustrator CS2</t>
  </si>
  <si>
    <t>979-731-585-1</t>
  </si>
  <si>
    <t>978-979-29-9333-2</t>
  </si>
  <si>
    <t>&lt;p&gt;Salah satu aplikasi grafis yang cukup diminati oleh para desainer grafis adalah Adobe Illustrator. Adobe Illustrator merupakan program pengolah grafis yang sangat andal untuk membuat berbagai macam desain. Beragam fasilitas canggih dan fitur yang lengkap menjadikan Adobe Illustrator populer di dunia&amp;nbsp;publishing saat ini. Program ini merupakan aplikasi grafis setelah melalui rilis ke-8. Dengan demikian tidak dapat dipungkiri lagi kemampuan dan produktivitasnya. Melalui sistem menu, toolbox, palet, serta sejumlah fitur lainnya,Adobe Illustrator akan sangat membantu, baik bagi para pemula maupun profesional di bidang dekstop publishing.&lt;br /&gt;
 &amp;nbsp;&lt;/p&gt;</t>
  </si>
  <si>
    <t>9a041b86-c5c6-4f33-a3f6-ae89eec464d2</t>
  </si>
  <si>
    <t>E-News Publising: Panduan Bagi WebMaster Cyber Media</t>
  </si>
  <si>
    <t>979-731-424-3</t>
  </si>
  <si>
    <t>978-979-29-9025-6</t>
  </si>
  <si>
    <t>&lt;p&gt;Membangun situs/portal berita online (news publishing) merupakan bagian dari implementasi cyber media organisasi yang bergerak di bidang media informasi dan jurnalistik. Dewasa ini tidak ada alasan untuk mengesampingkan teknologi mutakhir satu ini jika tidak ingin tertinggal &amp;#39;seribu langkah&amp;#39; oleh kompetitor.&amp;nbsp;&lt;br /&gt;
 Namun disadari masih banyak di antara praktisi informasi yang belum mengetahui bagaimana sebenarnya membangun sebuah portal berita. Terkadang, sebelum memulai, kita bahkan memandangnya sebagai sesuatu yang RUMIT, KOMPLEKS, dan memakan BIAYA BESAR.&amp;nbsp;&lt;/p&gt;
 &lt;p&gt;Untuk beberapa kondisi, dugaan di atas bisa saja benar. Tetapi, hal tersebut bukanlah harga mati karena masih terdapat solusi alternatif yang praktis, mudah, ringan, dan MURAH.&amp;nbsp;&lt;br /&gt;
 Buku ini akan memandu Anda untuk mengetahui bagaimana membangun aplikasi News Publishing dengan menggunakan tool powerful yang gratis dan mudah. Ada ban yak fitur yang ditawarkan, seperti:&amp;nbsp;&lt;/p&gt;
 &lt;p&gt;&amp;nbsp;&lt;/p&gt;</t>
  </si>
  <si>
    <t>72e9d809-a9bf-4992-b563-c74774a5e447</t>
  </si>
  <si>
    <t>Manakah yang Alkitabiah: Kepenatuaan atau Kependetaan</t>
  </si>
  <si>
    <t>Alexander Strauch</t>
  </si>
  <si>
    <t>978-979-29-5692-4</t>
  </si>
  <si>
    <t>978-979-29-9340-0</t>
  </si>
  <si>
    <t>&lt;p&gt;Dengan gamblangnya penulis buku ini menegaskan kembali kebenaran Alkitabiah yang sangat penting bagi kehidupan gereja, khususnya dalam hal kepemimpinan gereja yang sesuai dengan pola Perjanjian Baru. Dalam buku ini, penulis mengungkapkan gagasannya untuk lima tujuan khusus/spesifik, yaitu:&lt;br /&gt;
 1. untuk mengembalikan atau memulihkan kepenatuaan yang alkitabiah pada kedudukan yang semestinya dalam gereja.&lt;br /&gt;
 2. untuk menantang tradisi-tradisi palsu.&lt;br /&gt;
 3. untuk menghidupkan kembali pola kepenatuaan dalam gereja pada masa kini.&lt;br /&gt;
 4. untuk membangkitkan para penatua yang baru.&lt;br /&gt;
 5. untuk mengejar setiap orang percaya mengenai tanggapan/respons yang sepatutnya diberikan kepada para penatua gereja.&lt;/p&gt;</t>
  </si>
  <si>
    <t>f2a03f6e-bac4-49c9-b431-1deede6ee11b</t>
  </si>
  <si>
    <t>Multiply Your Multiple Intelligences: Melatih 8 Kecerdasan Majemuk Pada Anak dan Dewasa</t>
  </si>
  <si>
    <t>Justinus Reza Prasetyo dan Yeny Andriani</t>
  </si>
  <si>
    <t>978-979-29-0980-7</t>
  </si>
  <si>
    <t>978-979-29-9339-4</t>
  </si>
  <si>
    <t>&lt;p&gt;&amp;ldquo;Kita lebih cerdas daripada yang kita pikirkan.&amp;rdquo; Itulah kalimat yang sungguh tepat untuk mendasari konsep Multiple Intelligences (MI).&amp;nbsp;&lt;/p&gt;
 &lt;p&gt;Konsep Multiple Intelligences (MI) yang diciptakan oleh Dr. Howard Gardner, seorang profesor psikolgi pendidikan, membawa suatu cara pandang baru terhadap konsep inteligensi, melebihi konsep IQ sebelumnya.&lt;/p&gt;
 &lt;p&gt;Buku ini mengulas konsep Multiple Intelligences dari berbagai sisi, dari sisi pendidikan, psikologi, dan pengembangan diri. Dengan alat tes Multiple Intelligences Scales&amp;copy; yang ada dalam buku ini, Anda akan mengetahui tingkat perkembangan Multiple Intelligences Anda, termasuk makna dan manfaatnya dalam hidup sehari-hari, serta cara melipatgandakan Multiple Intelligences Anda. Topik MI dalam buku ini dikupas secara mendetail dan fokus serta begitu praktis dan dapat diterapkan oleh setiap orang yang membacanya.&amp;nbsp;&lt;/p&gt;
 &lt;p&gt;Ditulis dengan gaya yang ringan namun berbobot, praktis dan mudah dimengerti, buku ini tidak saja bermanfaat bagi Anda pribadi, tetapi juga layak dibaca oleh para orangtua yang konsen terhadap pendidikan putra-putrinya, siswa sekolah menengah, mahasiswa, dan praktisi bidang pendidikan dan profesional yang menangani sumber daya manusia.&lt;/p&gt;</t>
  </si>
  <si>
    <t>3c536bed-036d-409d-ba35-f32f59d2db66</t>
  </si>
  <si>
    <t>Aplikasi Sistem Informasi Sekolah dengan Visual Foxpro 9.0</t>
  </si>
  <si>
    <t>979-763-144-3</t>
  </si>
  <si>
    <t>978-979-29-8853-6</t>
  </si>
  <si>
    <t>29.4 MB</t>
  </si>
  <si>
    <t>&lt;p&gt;Buku Aplikasi Sistem lnformasi Sekolah dengan Visual FoxPro 9.0 memberikan petunjuk mengaplikasikan Pedoman Teknis menjadi program aplikasi komputer berbasis Sistem lnformasi Sekolah. Kemudian, tujuan akhirnya adalah memudahkan operator komputer sekolah dalam melakukan pengolahan data siswa agar proses menjadi lebih cepat selesai.&lt;/p&gt;
 &lt;p&gt;Pembahasan dalam buku ini disusun secara runtut, mulai dari langkah membuat tabel dan form, menulis script program, sampai membuat laporan. Pembaca hendaknya mempraktikkan secara langsung latihan dalam buku ini agar dapat lebih memahami urutan langkah dan alur logika pemrograman database dengan Visual FoxPro. Sebagai bahan referensi, buku ini menyertakan CD berisi file hasil kompilasi listing program yang tertuang dalam buku.&lt;/p&gt;
 &lt;p&gt;Buku ini sangat cocok bagi Anda yang ingin belajar logika pemrograman database atau para software developer yang ingin menambah referensinya dalam pemrograman database.&lt;br /&gt;
 &amp;nbsp;&lt;/p&gt;</t>
  </si>
  <si>
    <t>94c20960-7939-4c33-8cbb-dfc19041da50</t>
  </si>
  <si>
    <t>Mutiara di Kota Melbourne</t>
  </si>
  <si>
    <t>979-763-641-0</t>
  </si>
  <si>
    <t>978-979-29-9341-7</t>
  </si>
  <si>
    <t>&lt;p&gt;Kelihatannya takdir begitu indah bagi Adi. Pekerjaan yang bagus, plus seorang pacar yang cantik, kaya, dan cerdas, Nurul. Seolah hidup berjalan tanpa masalah. Hingga suatu saat, Nurul memutuskan belajar di negeri Kangguru. Awalnya sih, jarak bukan kendala. Lalu apa? Nurul! Ia berkeras untuk menetap dan bekerja di Melbourne. Sementara Adi, meninggalkan Indonesia? No way! Ada sesuatu di Yogyakarta yang mengikat hatinya&amp;hellip;.&lt;br /&gt;
 &lt;br /&gt;
 Di saat-saat yang pelik, Mira muncul. Seorang calon dosen yang mendapat beasiswa ke Melbourne. Cantik dan cerdas. Perlahan, sosoknya mulai mengisi hari-hari Adi&amp;hellip;&lt;br /&gt;
 &lt;br /&gt;
 Akankah Mira berhasil mendapatkan Adi? Lalu, bagaimana dengan Nurul?&lt;br /&gt;
 &lt;br /&gt;
 Membaca novel ini tak hanya menikmati sebuah kisah, tapi juga pemandangan indah dari kota Melbourne yang cantik. Telusuri pantai berombak St Kilda, Luna Park, Palais Theatre, dan akhiri dengan makan malam di Acland Street Cafes. Serasa berkelana di Aussie!&lt;/p&gt;</t>
  </si>
  <si>
    <t>47d38609-67a8-4907-a593-f4d2f092259d</t>
  </si>
  <si>
    <t>Mandiri Merawat dan Memperbaiki PC, Notebook, dan Tablet</t>
  </si>
  <si>
    <t>978-979-29-3122-8</t>
  </si>
  <si>
    <t>978-979-29-9345-5</t>
  </si>
  <si>
    <t>&lt;p&gt;Di era serba digital seperti saat ini, keberadaan PC, laptop, atau tablet sangat penting untuk menunjang banyak kegiatan. Fungsinya yang sangat inovatif dan penting dalam pemrosesan data serta komunikasi membuat pekerjaan terasa kurang efisien tanpa kehadiran perangkat ini. Tidak hanya pekerjaan, sebagian besar pengguna juga memanfaatkan perangkat-perangkat ini sebagai sarana hiburan, seperti bermain game, memutar musik, menonton film, dan sebagainya. Bisa disimpulkan jika keberadaan perangkat ini menjadi mutlak bagi sebagian besar masyarakat.Seperti perangkat elektronik pada umumnya, tidak jarang akibat penggunaan yang salah, terlalu lama, atau umur perangkat yang sudah uzur membuat perangkat ini menjadi bermasalah atau error. Tentu Anda tidak ingin ketika sedang sibuk-sibuknya bekerja atau sedang asik bermain game tiba-tiba perangkat Anda error. Lalu, bagaimana mengatasi bila terjadi error? Tenang saja, buku ini akan menjawab banyak hal tentang permasalahan PC, laptop, atau tablet PC yang Anda lengkap, buku ini akan membahas: Bab 1 Perkembangan PC, Notebook, dan Tablet Bab 2Perbaikan dan Perawatan PC Bab 3Perbaikan dan Perawatan Notebook Bab 4Perbaikan dan Perawatan Tablet&lt;/p&gt;</t>
  </si>
  <si>
    <t>8db23a54-2f59-4388-bffd-c33d95cc16bb</t>
  </si>
  <si>
    <t>My Life, My Journey, My Destiny</t>
  </si>
  <si>
    <t>Siswi Turana dan Vonny Purnamasari</t>
  </si>
  <si>
    <t>978-979-29-3659-9</t>
  </si>
  <si>
    <t>978-979-29-9343-1</t>
  </si>
  <si>
    <t>&lt;p&gt;Santun ...&lt;br /&gt;
 Rendah hati ...&lt;br /&gt;
 Sabar ....&lt;br /&gt;
 Teladan ...&lt;/p&gt;
 &lt;p&gt;&lt;br /&gt;
 Itulah kata yang sangat tepat untuk menggambarkan sosok pria yang satu ini. Pria yang dikenal luas sebagai hamba Tuhan, pengajar, guru, dan juga seorang ... bapak. Pdt. DR. Timotius Arifin Tedjasukmana adalah sosok yang menjadi teladan dan panutan bagi seluruh anak rohaninya dan juga jemaat secara umum.&lt;/p&gt;</t>
  </si>
  <si>
    <t>c6c375b8-9ce5-45f8-ab7b-b32ef48bbb30</t>
  </si>
  <si>
    <t>English for Teens 1 - Cara Gampang Menguasai Bahasa Inggris</t>
  </si>
  <si>
    <t>Inez Santi</t>
  </si>
  <si>
    <t>978-979-29-0813-8</t>
  </si>
  <si>
    <t>978-979-29-9026-3</t>
  </si>
  <si>
    <t>Sastra &amp; Budaya</t>
  </si>
  <si>
    <t>&lt;p&gt;English for Teens 1 ini adalah buku Serial Belajar Berbahasa Inggris yang menggunakan tema kehidupan remaja sehari-hari, seperti kita-kita ini, sebagai pengantarnya. Penjelasan tata bahasanya sedikit dan penyampaiannya juga seperti kita-kita, jadi asyik banget, deh! Sumpah, ini buku memang punya kita-kita!&lt;br /&gt;
 &lt;br /&gt;
 Terus ada juga latihan-latihannya. Nah, latihan-latihan itu mesti kamu kerjakan. Ini serius, supaya yang kita baca di sebelah kiri, yaitu penjelasan tata bahasanya, bisa diaplikasikan. Kalau sudah, hasilnya bisa diobrolin sesama temen. Nah, pinter bareng, tuh!&lt;br /&gt;
 &lt;br /&gt;
 O, iya, jangan lupa, ini buku serial dan jumlah lengkapnya ada tiga biji. Beli dan baca semuanya, ya!&amp;nbsp;&lt;br /&gt;
 Itu harus, lho, daripada nyesel abizzzz&amp;hellip;&lt;/p&gt;</t>
  </si>
  <si>
    <t>b88cea93-e930-4d8f-938e-b54793b6b51d</t>
  </si>
  <si>
    <t>Manipulasi dan Memperbaiki Foto Digital dengan Adobe Photoshop</t>
  </si>
  <si>
    <t>978-979-29-1414-6</t>
  </si>
  <si>
    <t>978-979-29-9572-5</t>
  </si>
  <si>
    <t>&lt;p&gt;Ada kalanya kita merasa jengkel dengan hasil photo yang tidak memuaskan baik itu hasil photo dengan menggunakan kamera manual ataupun kamera digital, sehingga membuat kita rugi waktu dan biaya. Apalagi pada saat pengambilan gambar dari sebuah momen yang bersejarah dalam kehidupan kita. Meskipun kerusakan tersebut dapat diperbaiki dengan proses memodifikasi melalui studio photo yang memang menyediakan fasilitas dan pelayanan untuk perbaikan kualitas photo secara digital.&amp;nbsp;&lt;br /&gt;
 &lt;br /&gt;
 Namun tentunya, itu semua membutuhkan biaya yang tidak murah. Tetapi dengan adanya Adobe Photoshop yang merupakan salah satu program pengolah photo yang sangat ampuh yang dapat kita gunakan untuk mengolah sebuah photo. Maka kerusakan dan kualitas photo yang sering membuat kita jengkel dapat diatasi dengan sedikit kreatifitas dan ketelatenan.&lt;br /&gt;
 &lt;br /&gt;
 Dalam buku ini kita akan membahas beberapa langkah untuk manipulasi dan memperbaiki sebuah photo sehingga menjadi lebih menarik dengan menggunakan program Adobe. Dalam buku ini akan dibahas bagaimana kita memanipulasi photo digital mulai dari koreksi warna hingga penggabungan photo.&lt;/p&gt;
 &lt;p&gt;&lt;br /&gt;
 Buku ini disusun sebagai buku pendamping dari seri panduan kami yang telah terbit sebelumnya. Ucapan terima kasih kami sampaikan kepada seluruh pembaca yang telah setia menggunakan buku-buku komputer hasil buah pikiran tim Divisi Penelitian dan Pengembangan MADCOMS.&lt;/p&gt;</t>
  </si>
  <si>
    <t>5019fcbd-ea3f-44d8-8f58-675bdfc62f7d</t>
  </si>
  <si>
    <t>My New Testament</t>
  </si>
  <si>
    <t>Yusak B. Hermawan</t>
  </si>
  <si>
    <t>978-979-29-1822-9</t>
  </si>
  <si>
    <t>978-979-29-9346-2</t>
  </si>
  <si>
    <t>&lt;p&gt;Apa istimewanya buku ini? Jujur! Hari ini kita memiliki berbagai judul buku dengan tema yang seerupa. Namun kekuatan buku ini adalah naskahnya telah meintasi berbagai arena diskusi di kelas. Interaksi berulang-ulang dengan aktivis gereja dan mahasiswa teologi mewarnai dan menguji keberadaan isi buku ini. Jadi, kekuatan yang penulis tawarkan dalam buku ini bukan sekedar informasi tentang keberadaan Kitab Perjanjian Baru tetapi juga pergulatan bersama dengan saudara-saurdara seiman yang ingin memahami dan mempelajari Kitab-kitab dalam Perjanjian Baru.&lt;/p&gt;</t>
  </si>
  <si>
    <t>fec6aaf8-69fe-4c5b-9986-a50d483afc09</t>
  </si>
  <si>
    <t>English for Teens 2 - Cara Gampang Menguasai Bahasa Inggris</t>
  </si>
  <si>
    <t>978-979-29-0954-8</t>
  </si>
  <si>
    <t>978-979-29-9913-6</t>
  </si>
  <si>
    <t>&lt;p&gt;English for Teens 2 adalah buku kedua dari seri Belajar Berbahasa Inggris yang menggunakan tema kehidupan remaja sehari-hari, seperti kita-kita ini, sebagai pengantarnya. Penjelasan tata bahasanya sedikit dan penyampaiannya juga seperti kita-kita, jadi asyik banget, deh! Sumpah, ini buku memang punya kita-kita!&lt;br /&gt;
 &lt;br /&gt;
 Terus ada juga latihan-latihannya. Nah, latihan-latihan itu mesti kamu kerjakan. Ini serius, supaya yang kita baca di sebelah kiri, yaitu penjelasan tata bahasanya, bisa diaplikasikan. Kalau sudah, hasilnya bisa diobrolin sesama temen. Nah, pinter bareng, tuh!&lt;br /&gt;
 &lt;br /&gt;
 O, iya, jangan lupa, ini buku serial dan jumlah lengkapnya ada tiga biji. Beli dan baca semuanya, ya! Itu harus, lho, daripada nyesel abizzzz&amp;hellip;&lt;/p&gt;</t>
  </si>
  <si>
    <t>8c326891-eb17-4709-a3b2-0a58107f375e</t>
  </si>
  <si>
    <t>Manipulasi Foto dengan Adobe Photoshop CS</t>
  </si>
  <si>
    <t>Hasto Suprayogo</t>
  </si>
  <si>
    <t>979-731-507-x</t>
  </si>
  <si>
    <t>978-979-29-9368-4</t>
  </si>
  <si>
    <t>&lt;p&gt;Foto retouching dalam dunia desain grafis menjadi hal yang tak dapat diremehkan arti pentingnya. Foto retouching atau disebut manipulasi foto adalah sebuah tema yang mengacu pada proses penanganan foto digital menggunakan software pengolah gambar guna meningkatkan kualitas dan tampilan foto bersangkutan untuk tujuan cetak maupun desktop publishing.&amp;nbsp;&lt;br /&gt;
 &lt;br /&gt;
 Dengan Adobe Photoshop CS 2 Anda memiliki senjata ampuh memulai perbaikan foto. Melalui bahasan dalam buku ini Anda diajak memahami serta menggunakan kemampuan program tersebut untuk melakukan retouching foto.&amp;nbsp;&lt;br /&gt;
 &lt;br /&gt;
 Pokok-pokok Bahasan:&lt;br /&gt;
 Pengenalan&lt;br /&gt;
 Konsep Foto Retouching&lt;br /&gt;
 Ukuran dan Transformasi&lt;br /&gt;
 Kualitas Image&lt;br /&gt;
 Penajaman Image&lt;br /&gt;
 Mengubah Warna Image&lt;br /&gt;
 Menghilangkan Bintik, Goresan, dan Red Eye&lt;br /&gt;
 Memperbaiki Fokus Image&lt;br /&gt;
 Manipulasi Tampilan Image&lt;br /&gt;
 Sentuhan Artisitik Image&lt;/p&gt;</t>
  </si>
  <si>
    <t>fbf328e1-f3b1-45c1-88b6-bba6d42a8c5f</t>
  </si>
  <si>
    <t>Nakii: Pesan dari Lembah Sunyi</t>
  </si>
  <si>
    <t>Marryetha Sibuea</t>
  </si>
  <si>
    <t>978-979-29-1129-9</t>
  </si>
  <si>
    <t>978-979-29-9354-7</t>
  </si>
  <si>
    <t>&lt;p&gt;Nakii tak henti berlari hingga menemukan pemandangan mengerikan tepat di depan matanya... sesosok mayat.&lt;br /&gt;
 &lt;br /&gt;
 Penemuan mayat ini membangkitkan kisah dan dendam yang terkubur selama 8 tahun-rahasia yang disegel. Bermula dari Ritual Hujan Awal Tahun, sebuah ritual yang mewajibkan pemuda Suku Tabako dan Naman yang berusia 17 tahun untuk bertarung hingga mati-membunuh atau dibunuh. Setiap hari pertama turunnya hujan pada awal tahun, pemuda dari masing-masing keluarga akan dikeluarkan dari perkampungan untuk saling memburu sesama mereka di hutan hingga tersisa seorang pemenang.&lt;br /&gt;
 &lt;br /&gt;
 Delapan tahun lalu, Suku Naman adalah suku yang menentang Ritual Hujan Awal Tahun. Namun, kini keadaan berbalik. Karena kesalahpahaman, Suku Naman menyimpan dendam terhadap Suku Tabako. Mereka memburu dan menyerang Suku Tabako. Peperangan antara kedua bangsa pejuang tidak terelakkan. Jerit tangis dan ratapan terdengar di setiap sudut.&lt;br /&gt;
 &lt;br /&gt;
 Nakii adalah seorang putra misionaris yang terjebak dalam situasi dendam Tabako dan Naman. Keadaan tidak mudah baginya. Ia harus kehilangan ayah dan sahabat-sahabatnya akibat dendam. Ia pun harus menjadi seorang pejuang yang berprinsip membunuh atau dibunuh, meski sangat bertentangan dengan hati nuraninya.&lt;br /&gt;
 &lt;br /&gt;
 Di tengah situasi yang tidak menentu, mampukah kebenaran terungkap hingga kesalahpahaman berakhir? Sanggupkah Nakii memegang teguh iman dan harapannya? Akankah Nakii mampu menyampaikan &amp;quot;pesan&amp;quot; melalui hidupnya-pesan damai?&lt;/p&gt;</t>
  </si>
  <si>
    <t>2cf962ca-dc1d-4a1f-ad3e-853e0b57518a</t>
  </si>
  <si>
    <t>Manusia Kepunyaan Allah yang Ditemukan Melalui Pembacaan Alkitab (Perjanjian Baru)</t>
  </si>
  <si>
    <t>Pdt. Ro, Woo Ho</t>
  </si>
  <si>
    <t>978-979-29-4827-1</t>
  </si>
  <si>
    <t>978-979-29-9741-5</t>
  </si>
  <si>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</si>
  <si>
    <t>f21a8cd2-8b19-4c90-a303-8f2cf82e6a0f</t>
  </si>
  <si>
    <t>English Fun: Mengenal Nama-Nama Tempat</t>
  </si>
  <si>
    <t>978-979-29-0692-9</t>
  </si>
  <si>
    <t>978-979-29-9027-0</t>
  </si>
  <si>
    <t>&lt;p&gt;Bahasa adalah gerbang untuk membuka wawasan yang baru dan bahasa asing yang sangat penting dan utama adalah bahasa Inggris.&amp;nbsp;&lt;br /&gt;
 &lt;br /&gt;
 Buku ini memberikan materi percakapan yang telah disesuaikan untuk anak-anak agar mudah dimengerti. Materi disertai dengan gambar untuk memudahkan dalam menangkap arti dan menumbuhkan ketertarikan untuk mempelajari bahasa Inggris.&lt;br /&gt;
 &lt;br /&gt;
 Dengan bahasa yang mudah dan gambar yang menarik, buku English Fun Mengenal Nama-nama Tempat ini diharapkan dapat membuat pembaca dapat mempelajarinya dengan cara mudah dan menyenangkan. Pembaca dapat mengetahui apa saja isi dari tempat-tempat umum seperti kebun binatang, rumah sakit, museum, dll. Selain itu, pembaca juga dapat mengetahui kegiatan dan siapa saja yang bertugas di tempat tersebut.&lt;/p&gt;</t>
  </si>
  <si>
    <t>743d4158-f64f-430e-96e4-d79a9d14f2ca</t>
  </si>
  <si>
    <t>Nero Burning 6</t>
  </si>
  <si>
    <t>Eryanto Sitorus dan Andi Ismayadi</t>
  </si>
  <si>
    <t>979-763-354-3</t>
  </si>
  <si>
    <t>978-979-29-9355-4</t>
  </si>
  <si>
    <t>&lt;p&gt;Di dunia bakar-membakar alias burning , kita mengenal Nero Burning ROM sebagai software berkualitas tinggi dan mudah digunakan. Kita pun tidak sulit mendapatkannya karena Nero bisa diperoleh dengan mudah gratissaat membeli drive CD atau DVD-ROM R / W. Saat ini, Nero sudah mencapai versi 6 dan menawarkan tambahan fasilitas agar kita dapat lebih kreatif, antara lain Nero StartSmart, Nero BackltUp, dan Nero SoundTrax. Buku Nero Burning 6 menjelaska secara rinci tentang seluk-beluk Nero Burning ROM 6 dan contoh penggunaanya, sehingga kita mudah memahami serta mempraktikannya. Jadi, kalau ada yang meantang kita melakuka&amp;ldquo;pembakaran&amp;rdquo;, tinggal katakan, &amp;ldquo;Ayo, aja!&amp;rdquo;&amp;nbsp;&lt;br /&gt;
 &lt;br /&gt;
 Pembahasan buku ini :&amp;nbsp;&lt;br /&gt;
 * Penginstalan dan Penghapusan Paket Nero 6 Ultra Edition&amp;nbsp;&lt;br /&gt;
 * Persiapan Menggunakan Nero Burning ROM 6&amp;nbsp;&lt;br /&gt;
 * Cara Menjalankan Nero Burning ROM 6 Melaui Nero StartSmart dan Windows Explorer&lt;br /&gt;
 * Pengaturan Konfigurasi Nero Burning ROM 6&amp;nbsp;&lt;br /&gt;
 * Struktur Menu Nero Burning ROM 6&amp;nbsp;&lt;br /&gt;
 * Jenis Media Perekam&amp;nbsp;&lt;br /&gt;
 * Persiapan untuk Melakukan Proses Pembakaran&amp;nbsp;&lt;br /&gt;
 * Proses Pembakaran untuk Membuat CD dan DVD&lt;br /&gt;
 * Proses Penyalinan CD&lt;br /&gt;
 * Proses Pembuatan File Image&lt;br /&gt;
 * Proses Penyimpanan Track Data maupun Audio&lt;br /&gt;
 * Fasilitas Tambahan Nero Burning ROM 6&amp;nbsp;&lt;br /&gt;
 &lt;br /&gt;
 Daftar Isi&lt;br /&gt;
 Bagian 1 Pendahuluan&amp;nbsp;&lt;br /&gt;
 Bagian 2 Persiapan Menggunakan Nero Burning ROM 6&lt;br /&gt;
 Bagian 3 Struktur Menu Nero Burning ROM 6&lt;br /&gt;
 Bagian 4 Pengaturan Konfigurasi Nero Burning Rom 6&lt;br /&gt;
 Bagian 5 Pemilihan Media Perekam&lt;br /&gt;
 Bagian 6 Persiapan untuk Melakukan Proses Pembakaran&lt;br /&gt;
 Bagian 7 Proses Pembakaran untuk Membuat CD dan DVD&lt;br /&gt;
 Bagian 8 Proses Penyalinan CD&lt;br /&gt;
 Bagian 9 Proses Pembuatan File Image&lt;br /&gt;
 Bagian 10 Proses Penyimpanan Track&lt;br /&gt;
 Bagian 11 Menggunakan Fasilitas Tambahan Nero Burning ROM 6&lt;br /&gt;
 Bagian 12 Istilah pada Nero Burning ROM 6&lt;/p&gt;</t>
  </si>
  <si>
    <t>8434a0ae-81ea-4ddf-969c-a7c5ef4c1d3b</t>
  </si>
  <si>
    <t>Art of Terrarium Keindahan Taman dalam Kaca</t>
  </si>
  <si>
    <t>978-979-29-0652-3</t>
  </si>
  <si>
    <t>978-979-29-8720-1</t>
  </si>
  <si>
    <t>&lt;p&gt;Jika lahan membatasi Anda untuk rnendapat kesenangan dari tanaman hias, atau Anda memang ingin memelihara tanaman dalam dunia mini, terarium solusinya!&lt;/p&gt;
 &lt;p&gt;Terarium mempunyai nilai artistik tersendiri di dalam botol kaca! Miniatur hutan lindung, ekosistem gurun, hutan hujan tropis, dan tain sebagainya hanya mungkin dibuat dalam terarium.&lt;/p&gt;
 &lt;p&gt;Buku ini mengetengahkan semuanya, dari peralatan, media, ornamen hingga konsep desain yang dapat langsung digunakan. Banyak tip berharga disajikan untuk membantu Anda membuat terarium sendiri!&lt;/p&gt;</t>
  </si>
  <si>
    <t>7ee1e7d5-2bef-44c6-8afb-d7ffd22c8531</t>
  </si>
  <si>
    <t>Kindergarten Reading - Enrichment Reading</t>
  </si>
  <si>
    <t>Warner Bros</t>
  </si>
  <si>
    <t>978-979-29-5804-1</t>
  </si>
  <si>
    <t>978-979-29-9028-7</t>
  </si>
  <si>
    <t>&lt;p&gt;$erious Fun and Chalilenging Activitles&lt;br /&gt;
 for The Curious Student!&lt;br /&gt;
 Aktivftas yang Menyenangkan dan Menantang&lt;br /&gt;
 hagi Sfswa yang Selalu Ingin Tahul&lt;/p&gt;</t>
  </si>
  <si>
    <t>9d1c0d80-64b6-43b3-834b-d8c7971413b0</t>
  </si>
  <si>
    <t>Networking dengan Windows Server 2003</t>
  </si>
  <si>
    <t>978-979-29-1303-3</t>
  </si>
  <si>
    <t>978-979-29-9357-8</t>
  </si>
  <si>
    <t>&lt;p&gt;Windows Server 2003 adalah versi Windows Server terbaru dari Microsoft yang dirilis pada awal tahun 2003. Dengan semboyan &amp;quot;Do more with less&amp;quot;, Microsoft ingin membuktikan bahwa Windows versi ini dapat menjalankan fungsi server dengan lebih optimal lagi.&lt;/p&gt;
 &lt;p&gt;Buku ini membahas program default yang terinstal oleh Microsoft Windows Server 2003, Administrative Tools. Tools inilah yang telah menjadi jantung utama produk server Microsoft selama ini.&lt;/p&gt;
 &lt;p&gt;Buku ini juga menjelaskan networking dan sedikit dari sisi Linux. Mengenai Linux ini tidak akan dibahas sampai mendetail, sekadar cukup untuk bisa memahami maksud dan tujuannya.&lt;/p&gt;
 &lt;p&gt;Selain itu juga akan disertakan beberapa tip mengenai jaringan serta alat bantu untuk jaringan. Alat bantu ini ditujukan untuk menambah wawasan pembaca bahwa memang masih diperlukan alat bantu yang lebih objektif untuk sistem Windows Server Anda.&lt;/p&gt;
 &lt;p&gt;Buku ini bukan dimaksudkan untuk menjadi pegangan utama Anda dalam mempelajari Windows versi ini, namun diharapkan dapat membantu Anda mengeksplorasi lebih lanjut.&lt;/p&gt;</t>
  </si>
  <si>
    <t>e1e210d5-6a97-413d-ab69-f4e5ee49ac92</t>
  </si>
  <si>
    <t>Manusia Kepunyaan Allah yang Ditemukan Melalui Pembacaan Alkitab (Perjanjian Lama)</t>
  </si>
  <si>
    <t>978-979-29-4824-0</t>
  </si>
  <si>
    <t>978-979-29-9372-1</t>
  </si>
  <si>
    <t>47d83967-bd81-4fb3-b24e-22ca1baeea88</t>
  </si>
  <si>
    <t>Aruming Basa Ngayojakarta SMP/MTs Kelas IX</t>
  </si>
  <si>
    <t>Drs. Sofwan, dkk</t>
  </si>
  <si>
    <t>979-731-803-6</t>
  </si>
  <si>
    <t>978-979-29-8722-5</t>
  </si>
  <si>
    <t>&lt;p&gt;Wusananipun kula mangayubagya terbitipun buku Aruming Basa Ngayojakarta menika lan mugi-mugi buku menika saged murakabi tumrap para siswa tuwin para pamong siswa won ten ing pamulangan basa Jawi SMP/MTs Wilayah Propinsi Daerah lstimewa Yogyakarta. Amin.&lt;/p&gt;</t>
  </si>
  <si>
    <t>cfafb927-7101-46ee-b1de-5259ae6e700d</t>
  </si>
  <si>
    <t>Etika Praktis</t>
  </si>
  <si>
    <t>Romo Al. Budyapranata, Pr</t>
  </si>
  <si>
    <t>978-979-29-1993-6</t>
  </si>
  <si>
    <t>978-979-29-9029-4</t>
  </si>
  <si>
    <t>&lt;p&gt;Di dunia ini ada peraturan dan tata tertib yang tak terbilang banyaknya. Namun, ada tata tertib yang mau tak mau harus kita lalui dan tidak bisa kita hindari yanitu tata tertib alam semesta atau hukum alam. Hukum alam, hukum alam ini adalah rumus yang tidak bisa berubah, mau tidak mau harus demikian.&lt;/p&gt;</t>
  </si>
  <si>
    <t>09d013b1-6ceb-4c74-b868-b98cb9223b0b</t>
  </si>
  <si>
    <t>Mari Mengenal Linux</t>
  </si>
  <si>
    <t>979-731-843-5</t>
  </si>
  <si>
    <t>978-979-29-9385-1</t>
  </si>
  <si>
    <t>&lt;p&gt;Linux merupakan suatu sistem operasi yang sangat menarik dan mempunyai banyak kelebihan dibanding sistem operasi lainnya. Yang membuat Linux menjadi sangat istimewa adalah Linux bersifat open source dan freeware. Sifat ini memberikan kesempatan kepada setiap orang untuk melihat ataupun mengubah program asalnya. Selain itu juga membebaskan setiap orang untuk memakai atau menyebarkan (mengcopy) Linux tanpa dituntut royalty dari penciptanya.&lt;br /&gt;
 &lt;br /&gt;
 Buku &amp;quot;Mari Mengenal Linux&amp;quot; memberikan penjelasan secara menyeluruh dan terstruktur kepada para pengguna Linux, baik yang masih awam terhadap Linux, maupun yang sudah pada tingkat lanjut. Satu kelebihan dari buku ini adalah pengcoveran tujuh distribusi Linux. Buku ini memberikan pedoman dalam melakukan instalasi Linux dari tujuh distribusi. Anda akan dituntun tahap demi tahap dari masing-masing distribusi, juga penjelasan rinci dari dasar pengoperasian Linux, beserta X Window-nya.&lt;br /&gt;
 &lt;br /&gt;
 Dengan buku ini, anda dapat memahami Linux secara menyeluruh, disamping dapat dengan mudah melakukan instalasinya.&lt;/p&gt;</t>
  </si>
  <si>
    <t>24531812-3039-42f6-97fc-8afab7c96574</t>
  </si>
  <si>
    <t>Asal Kujamah Jubah-Nya Aku Pasti Sembuh</t>
  </si>
  <si>
    <t>Bishop Prof. Dr. Jahja Handjojo, D.Hum</t>
  </si>
  <si>
    <t>979-763-879-0</t>
  </si>
  <si>
    <t>978-979-29-8723-2</t>
  </si>
  <si>
    <t>25.4 MB</t>
  </si>
  <si>
    <t>&lt;p&gt;Buku ini berisi pengajaran dan kisah pezjalanan pelayanan Bishop Dr. Jahja Handjojo ke beberapa wilayah di Nusantara. Selain itu, ada beberapa kesaksian dari orang-orang yang pemah mengalami kesembuhan dan pemulihan setelah didoakan oleh beliau. Inspirasi penulisan buku ini terambil dari -kisah orang lumpuh yang sudah 38 tahun terbaring di pinggir kolam Betesda untuk menantikan kesembuhan dan perempuan yang sakit pendarahan selama 12 tahun. Mereka berdua akhimya disembuhkan oleh Tuhan Yesus karena mereka tidak hanya beriman, tetapi juga bertindak.&lt;/p&gt;
 &lt;p&gt;Buku ini terdiri dari tiga bagian: pengajaran, pelayanan, dan kesaksian. Bagian pertama dan kedua adalah pengajaran Bishop Dr. Jahja Handjojo mengenai cara mengalami mukjizat dari Tuhan dan pezjalanan pelayanannya ke SoE, NTT dan Gunungsitoli, Nias. Sedangkan bagian terakhir bertutur tentang kesaksian orang-orang yang menerima mukjizat melalui hamba-Nya, Bishop Dr. Jahja Handjojo.&lt;/p&gt;
 &lt;p&gt;Semoga buku ini membangkitkan iman Anda untuk lebih memercayai dan menaati firman Tuhan agar Anda pun menerima pertolongan dan kemurahan Tuhan. Selamat membaca. Tuhan memberkati.&lt;/p&gt;</t>
  </si>
  <si>
    <t>dfbf31ed-446c-443f-b7a8-f6638ea74863</t>
  </si>
  <si>
    <t>Never Be Alone: Kumpulan Cerpen tentang Kemenangan Iman di Balik Pergumulan Hidup</t>
  </si>
  <si>
    <t>Arie Saptadji dan Sidik Nugroho</t>
  </si>
  <si>
    <t>979-731-974-1</t>
  </si>
  <si>
    <t>978-979-29-9359-2</t>
  </si>
  <si>
    <t>&lt;p&gt;Julie Getreda alias Teda murid baru dari Jakarta itu langsung menyita perhatian teman-teman di sekolah Ester. Sebenarnya sih Ester tidak keberatan apalagi iri dengan kehadirannya tapi melihat apa yang telah dilakukan Teda padanya, pengen rasanya Ester minta Tuhan menghilangkannya dari planet ini.&lt;/p&gt;
 &lt;p&gt;Semua berawal dari acara natal sekolah. Ester, sebagai ketua panitia, ditegur keras oleg guru agamanya karena Teda dan kelompoknya tampil mendadak menyajikan dance diiringi hangar binger Like A Prayer-nya Madonna. Tidak hanya itu, Teda telah membuat persahabatan Ester dengan sobat kentalnya, Yanti, merenggang karena Ester menilai Yanti tidak lagi sepaham dengan dirinya tentang Teda. Namun yang paling menyakitkan, Teda telah mencuri Bowo, cowok yang selama ini mengisi hari-hari Ester. Di sela-sela kekesalan hati Ester, terdengar kabar kalau Teda mengalami kecelakaan yang menurut Ester kecelakaan yang pantas. Namun, apakah ini yang Ester mau? Atau Tuhan bakal marah atas sikap Ester?&lt;/p&gt;
 &lt;p&gt;Penasaran dengan endingnya? Baca kumpulan cerpen rohani remaja ini! Buku ini berisi sebelas cerpen pilihan di antaranya: &amp;ldquo;Aku Benci Teda&amp;rdquo;, &amp;ldquo;Kado Kejutan&amp;rdquo;, dan &amp;ldquo;Ketika Lari-lari Sore&amp;rdquo; yang akan mengisahkan sisi-sisi kehidupan kristiani yang banyak kita temui sehari-sehari sebagai orang muda. So, don&amp;rsquo;t miss it!&lt;/p&gt;</t>
  </si>
  <si>
    <t>569b76e6-8965-4c1f-b37a-56b6ff63a789</t>
  </si>
  <si>
    <t>Extraordinary Favor</t>
  </si>
  <si>
    <t>Handoko Pangarso</t>
  </si>
  <si>
    <t>978-979-29-3733-6</t>
  </si>
  <si>
    <t>978-979-29-9031-7</t>
  </si>
  <si>
    <t>&lt;p&gt;Mengapa ada orang yang bisa mengalami kesuksesan secara luar biasa dan ada orang yang hanya hidup biasa-biasa saja? Jika Anda ingin mengetahui kunci jawabannya, Anda harus membaca buku ini. Dalam buku yang dilengkapi oleh kesaksian Handoko Pangarso sebagai penulis buku ini sekaligus Gembala GBI Rock Nusa Dua, Bali, Anda akan diajak untuk memahami kemurahan Tuhan yang begitu luar biasa bagi umat yang sangat dikasihi-Nya.&lt;br /&gt;
 Buku ini akan membawa Anda ke dalam pemahaman yang baru tentang jawaban doa dan cara Anda dapat menjadi jawaban doa bagi orang lain maupun diri sendiri. Bersiaplah menghadapi terobosan-terobosan mencengangkan yang akan membawa kehidupan Anda menjadi lebih maksimal di dalam Tuhan.&lt;/p&gt;</t>
  </si>
  <si>
    <t>4d13f630-0fd3-44c8-8120-9e072ebd4d69</t>
  </si>
  <si>
    <t>Marketing Research for Beginner: Panduan Praktis Riset Pemasaran Bagi Pemula</t>
  </si>
  <si>
    <t>Prima Ariestonandri</t>
  </si>
  <si>
    <t>979-763-528-7</t>
  </si>
  <si>
    <t>978-979-29-9389-9</t>
  </si>
  <si>
    <t>&lt;p&gt;Riset yang baik tidaklah harus berarti mahal. Penentu baik tidaknya sebuah riset pemasaran adalah pijakan metodologi yang kuat sehingga dapat membantu pengambilan keputusan yang tepat. Dan buku ini menuntun tahap demi tahap bagaimana menjalankan riset yang baik.. Simpel, sistematis dan mudah diikuti oleh praktisi dan periset pemula. DAFTAR ISI:&lt;br /&gt;
 Bab 1 Pendahuluan&lt;br /&gt;
 Bab 2 Memulai Sebuah Riset&lt;br /&gt;
 Bab 3 Desain Riset&lt;br /&gt;
 Bab 4 Riset Kualitatif&lt;br /&gt;
 Bab 5 Konsepsi Acuan Desain Riset&lt;br /&gt;
 bab 6 Desain Kuesioner&lt;br /&gt;
 Bab 7 Teknik Pengambilan Sampel&lt;br /&gt;
 Bab 8 Pengumpulan Data&lt;br /&gt;
 Bab 9 Tabulasi Data&lt;br /&gt;
 Bab 10 Analisis Data&lt;br /&gt;
 Bab 11 Statistik Inferensial&lt;br /&gt;
 Bab 12 Analisis Multivariant&lt;br /&gt;
 Bab 13 Menyusun Laporan Akhir&lt;br /&gt;
 Bab 14 Studi Kasus 1: Riset Marketing Plan&lt;br /&gt;
 Bab 15 Studi Kasus 2: Brand Equity Research&lt;br /&gt;
 Bab 16 Studi Kasus 3: Customer Satisfaction &amp;amp; Loyalty Survey (CSLS)&lt;/p&gt;</t>
  </si>
  <si>
    <t>3d5fe829-b2c6-4ad3-ae66-75ef03bf41c6</t>
  </si>
  <si>
    <t>Faith in Action</t>
  </si>
  <si>
    <t>Benny Santoso dan Juhono Satyo Sudirgo</t>
  </si>
  <si>
    <t>979-731-894-x</t>
  </si>
  <si>
    <t>978-979-29-9032-4</t>
  </si>
  <si>
    <t>&lt;p&gt;Iman tidak didasarkan pada keinginan, tetapi firman Tuhan. &amp;quot;Jadi iman timbul dari pendengaran dan pendengaran oleh firman Kristus&amp;quot; (Roma 10: 17). Keinginan merupakan hal alami yang dialami banyak orang. Keduanya menghasilkan pengharapan. Untuk itu perlu ada keseimbangan.&lt;br /&gt;
 Begitu pula ketika mengembangkan bisnis, seseorang harus mengembangkan potensi. Umat Tuhan harus menggabungkan antara pengembangan potensi dan mendekatkan diri kepada Tuhan. Jika tidak, ia akan menganggap dirinya hebat sehingga menjadi orang yang terkutuk. &amp;quot;Terklituklah orang yang mengandalkan manusia, yang mengandalkan kekuatannya Isendiri (Yeremia 17:5).&lt;/p&gt;</t>
  </si>
  <si>
    <t>4ef06022-fe1c-4e23-916a-d3717c1fc48a</t>
  </si>
  <si>
    <t>Asibuka! Mantra Rahasia</t>
  </si>
  <si>
    <t>978-979-29-1337-8</t>
  </si>
  <si>
    <t>978-979-29-8724-9</t>
  </si>
  <si>
    <t>&lt;p&gt;Siapa di antara kalian yang suka dengan ibu tiri? Ku pikir tidak satu pun dari kalian yang suka . Payahnya, saat ini aku berada di posisi itu.&amp;nbsp;Papaku akan menikah lagi dengan perempuan yang nantinya akan kupanggil mama. Aduh, bagaimana ini. Apa yang harus aku lakukan? Mama tiri itu pasti menyebalkan, kejam, suka membentak-bentak, dan jahat. Betulkan?&lt;/p&gt;
 &lt;p&gt;Tapi, syukurnya aku punya mantra rahasia ASIBUKA. Dengan mantra Asibuka aku akan menolak kedatangan calon ibu tiri itu. Kamu juga mau mantra ini? Baca buku ini kalau kamu mau mendapatkannya. Karena aku menaruhnya di dalam buku ini .&lt;/p&gt;</t>
  </si>
  <si>
    <t>69669d82-a320-45da-bf3a-f6fb109b29ae</t>
  </si>
  <si>
    <t>Olive Kitteridge</t>
  </si>
  <si>
    <t>Elizabeth Strout</t>
  </si>
  <si>
    <t>978-979-29-2478-7</t>
  </si>
  <si>
    <t>978-979-29-9364-6</t>
  </si>
  <si>
    <t>&lt;p&gt;Olive Kitteridge, pensiunan guru matematika yang menyabet gelar sarjana dengan prestasi Cumlaude. Pada usianya yang beranjak tua, ia banyak menemui perubahan di tempat tinggalnya di pesisir pantai negara bagian Maine. Olive benci perubahan dan selalu berjuang untuk menciptakan kehidupan bahagia bersama suanti dan anaknya. Sayangnya, apa yang ada di benaknya selalu berlawanan dengan suami dan anaknya. Karakternya yang keras, sinis, tidakinau meminta maaf, serta emosi yang meledak-ledak sering membawa Olive dalam masalah. Ajaibnya, banyak orang yang kagum dan simpati pada sosok Olive.&lt;/p&gt;
 &lt;p&gt;Novel ini dikemas dalam 13 cerita pendek. Setiap peristiwa Ealing terkait satu dengan lainnya. Karakter para tokoh bisa dengan mudah kita jumpai dalam kehidupan sehari-hari. Novel ini akan membawa kita dalam dunia yang begitu dekat dengan kita, terutama para lansia. Bahwa dunia mereka tidak sesederhana yang diduga. Dunia mereka rumit, serba salah, namun tetap memiliki humor cerdas yang menggelitik. Juga, masih ada kisah cinta yang jauh lebih manis dibandingkan kisah cinta orang muda.&amp;nbsp;&lt;/p&gt;</t>
  </si>
  <si>
    <t>7232fdb4-c473-40ef-b286-1fcd12967174</t>
  </si>
  <si>
    <t>Masalah Datang, Aku Pasti Menang</t>
  </si>
  <si>
    <t>Linawati Santoso</t>
  </si>
  <si>
    <t>978-979-29-5719-8</t>
  </si>
  <si>
    <t>978-979-29-9394-3</t>
  </si>
  <si>
    <t>&lt;p&gt;Pernahkah Anda mengungkapkan kepada Tuhan pertanyaan-pertanyaan yang mempertanyakan keberadaan Tuhan di tengah pergumulan kita? Menariknya, Dia selalu sanggup memberikan jawaban yang mengundang pengharapan.&lt;br /&gt;
 Masalah, sungguh satu kata yang menarik. Masalah, satu kata yang mampu mengubah diri manusia entah lebih buruk atau lebih baik. Apa pun dampak yang ditimbulkan oleh masalah (sekalipun pada akhirnya membawa kita semakin dekat dengan Tuhan), jelas semua orang tidak menginginkan kehadirannya. Masalah tampak terlihat menakutkan dalam bayangan tiap-tiap orang.&lt;br /&gt;
 &lt;br /&gt;
 Buku ini mengajak kita memiliki dan mengalami kemenangan atas masalah-masalah yang kita hadapi. Dengan kemenangan itu kita diajak melangkah lebih maju dalam pertumbuhan dan maksud-maksud Tuhan. Bersama Yesus, kita pun menjadi pemenang.&lt;/p&gt;</t>
  </si>
  <si>
    <t>f8af3603-fb4a-4149-9b54-bcb2fe593a4f</t>
  </si>
  <si>
    <t>Filsafat Pendidikan dan Pendidikan Kristen</t>
  </si>
  <si>
    <t>Junihot Simanjuntak</t>
  </si>
  <si>
    <t>978-979-29-3618-6</t>
  </si>
  <si>
    <t>978-979-29-9034-8</t>
  </si>
  <si>
    <t>&lt;p&gt;Filsafat pendidikan Kristen sangat dibutuhkan dalam upaya membentuk pemikiran tentang pendidikan Kristen, terlebih bagi kalangan akademis, secara khusus pada prodi PAK di sekolah-sekolah teologi. Buku ini mengupas tentang filsafat pendidikan secara umum dan filsafat pendidikan dalam konteks pendidikan Kristen. Buku ini sangat berguna bagi akademisi dan mahasiswa PAK, juga guru/pendidik PAK baik di sekolah atau gereja.&lt;/p&gt;</t>
  </si>
  <si>
    <t>b3f7e02a-af50-4013-b2d5-698aa62fcaec</t>
  </si>
  <si>
    <t>One Second After</t>
  </si>
  <si>
    <t>William R. Forstchen</t>
  </si>
  <si>
    <t>978-979-29-3075-7</t>
  </si>
  <si>
    <t>978-979-29-9365-3</t>
  </si>
  <si>
    <t>&lt;p&gt;John Matherson, dosen sekaligus duda yang harus membesarkan dua putrinya. Istrinya meninggal akibat kanker ganas. Hari-hari tak pernah lagi sama sepeninggal istrinya, sampai ketika hari itu datang. John tidak akan pernah melupakan hari itu. Hari di mana ia dikejutkan oleh sederet antrian panjang mobil dari berbagai kota, orang asing yang menenteng senjata, dan toko-toko yang tak satupun diterangi lampu. Tidak perlu berpikir dua kali, John mengerti ada yang tidak beres di kotanya.&lt;br /&gt;
 Amerika diserang senjata canggih bernama EMP (Electomagnetic Pulse). Senjata yang membakar seluruh sistem jaringan elektronik sebelum perlindungan di dalamnya bereaksi. Senjata paling berbahaya di dunia. Apa yang harus mereka lakukan ketika elektronik tidak lagi bisa digunakan dalam bentuk apapun. Benar-benar mati. Makanan menjadi langka. Kekerasan meningkat. Kota terbakar. Satu-satu korban berjatuhan. Kekacauan pun dimulai. Namun, John tak ingin keluarganya menjadi korban berikutnya. Bagaimanapun ia harus menyelamatkan putrinya yang mengidap diabetes stadium satu.&lt;/p&gt;</t>
  </si>
  <si>
    <t>62c2261a-ca3e-443d-81cf-ca7ca1d39357</t>
  </si>
  <si>
    <t>Autocad 3D Solid Exploration</t>
  </si>
  <si>
    <t>Sihar Tigor Benjamin Tambunan</t>
  </si>
  <si>
    <t>979-763-334-9</t>
  </si>
  <si>
    <t>978-979-29-8726-3</t>
  </si>
  <si>
    <t>&lt;p&gt;Menggambar bangun sebenarnya merupakan suatu hal yang relatif mudah dilakukan. Penggunaan AutoCAO dalam sistem penggambaran semakin memudahkan penggunanya. Jika penggambaran dilakukan dengan ketekunan dari ketelitian, akan muncul gambar 15angun yang akurat. Sementara itu, merancang sebuah bangun memang jauh lebih sulit karena berkaitan dengan penciptaan. Untuk melakukannya, dibutuhkan daya imajinasi yang meluap untuk memodelkan rancangan yang sangat kuat. AutoCAO sangat membatu dalam proses pemodelan sehingga hal itu tidak lagi menjadi suatu hal yang rumit karena konsep 30 yang sangat valid.&lt;/p&gt;
 &lt;p&gt;Buku AutoCAD 30 Solid Exploration ditulis untuk menunjukkan bahwa dengan mengeksplorasi 30 solid, visualisasi rancangan bukan lagi menjadi sebuah hal yang sulit.&lt;/p&gt;</t>
  </si>
  <si>
    <t>67adbdd1-2599-4e36-a41e-d1c8d0cec561</t>
  </si>
  <si>
    <t>Ony and Friends Jomblo Kocak</t>
  </si>
  <si>
    <t>Ferry AF</t>
  </si>
  <si>
    <t>978-979-29-0165-8</t>
  </si>
  <si>
    <t>978-979-29-9369-1</t>
  </si>
  <si>
    <t>&lt;p&gt;Kapan terakhir kali Anda bisa tertawa lepas, tanpa diganggu oleh beban pikiran sama sekali? Rutinitas yang kita jalani setiap hari, terkadang membuat kita lupa bahwa sekedar tertawa lepas pun perlu kita lakukan setiap hari. Karena tertawa bisa membuat kita tetap gembira, lepas dari ketegangan, dan jauh dari stres, meskipun sedang menghadapi berbagai kesulitan.&lt;br /&gt;
 &lt;br /&gt;
 Bagaimana caranya supaya Anda dapat tertawa lepas? Membaca teenlith karya Ferry AF dapat menjadi salah satu cara untuk membuat Anda tertawa.&lt;/p&gt;
 &lt;p&gt;Deni, Sukro, dan Samsul, tiga sahabat yang bertitel jomblo kocak, tokoh-tokoh yang diciptakan oleh Ferry AF dalam teenlith ini. Tiga jomblo kocak ini memiliki tabiat yang lucu-lucu, istilah anak gaul gokil abis.&lt;/p&gt;
 &lt;p&gt;Bahasa yang ringan dan renyah dalam teenlith ini, akan membuat Anda santai dalam membaca. Namun, di sela-sela membaca, Anda akan senyum-senyum sendiri, nyengir membaca celotehan sang tokoh, atau bisa jadi Anda guling-guling di lantai saking lucunya kata-kata Deni, Sukro, dan Samsul.&lt;/p&gt;
 &lt;p&gt;Sebuah teenlith tidak akan sempurna jika tak ada bumbu-bumbu cinta di dalamnya. Teenlith ini juga menampilkan kisah persaingan cinta di antara jomblo kocak, Deni, Sukro, dan Samsul. Percikan cinta mulai hadir ketika SMA Jaya kedatangan siswi cantik pindahan bernama Ony. Alhasil, persaingan ketat dan gokil, di antara jomblo kocak untuk mendapatkan Ony terjadilah.&lt;/p&gt;
 &lt;p&gt;Bagaimana persaingan yang terjadi di antara jomblo kocak? Apa saja aksi-aksi gokil mereka untuk mendapatkan Ony? Siapa yang akhirnya mendapatkan cinta dari Ony? Tidak afdol rasanya jika memberitahukan jawabannya di sini. Akan lebih afdol jika Anda membacanya langsung di teenlith ini.&lt;/p&gt;</t>
  </si>
  <si>
    <t>04fa9459-1402-41a9-a448-783640ba4fab</t>
  </si>
  <si>
    <t>Filsafat Pendidikan Kristen</t>
  </si>
  <si>
    <t>Dr. Khoe YaoTung, MSc.Ed,M.Ed.</t>
  </si>
  <si>
    <t>978-979-29-3660-5</t>
  </si>
  <si>
    <t>978-979-29-9035-5</t>
  </si>
  <si>
    <t>&lt;p&gt;Buku dimaksudkan untuk membekali para pendidik Kristen untuk memahami esensi panggilan pelayanan pendidikan di sekolah Kristen. Buku ini ingin meletakkan dasar alkitabiah untuk membuat kurikulum pendidikan di sekolah Kristen. Hal ini sangat dibutuhkan karena banyaknya filsafat dunia yang berkembang di sekitar dunia pendidikan yang jauh dari kebenaran firman Allah. Buku ini hadir untuk membangkitkan kembali dan menunjukkan pentingnya filsafat Pendidikan Kristen yang alkitabiah. Hal ini penting untuk menuju visi dan misi sekolah Kristen. Buku ini ingin menstimulus para pendidik Kristen untuk memikirkan isu-su metafisika, epistemologi, dan aksiologi untuk mengembangkan filsafat pendidikannya berdasarkan kebenaran firman Tuhan.&lt;/p&gt;</t>
  </si>
  <si>
    <t>0beaca6e-23ea-4943-ac47-ac2ad7770e42</t>
  </si>
  <si>
    <t>Awas Gaya Hidup Dunia Masuk Gereja</t>
  </si>
  <si>
    <t>Manati I. Zega</t>
  </si>
  <si>
    <t>978-979-29-1035-3</t>
  </si>
  <si>
    <t>978-979-29-8728-7</t>
  </si>
  <si>
    <t>&lt;p&gt;Awas, Gaya Hidup Dunia Masuk Gereja&lt;br /&gt;
 &lt;br /&gt;
 Filsuf Heraclitus pernah berkata bahwa tidak ada yang tidak berubah dalam dunia ini, kecuali perubahan itu sendiri. Dalam arti ia selalu dan akan tetap terjadi. Segala aspek kehidupan mengalami perubahan, termasuk aspek spiritual dan non-spiritual.&lt;br /&gt;
 &lt;br /&gt;
 Di tengah setiap perubahan yang terjadi-perubahan gaya hidup, misalnya-tentu gereja dan orang Krisen tidak kebal terhadapnya. Itu sebabnya, jika kita tidak heti-hati dan waspada, kita juga akan terhanyut dalam arus perubahan gaya hidup yang tidak sejalur dengan aturan atau patokan firman Tuhan. Tidak mustahil, tanpa disadari gereja dan orang percaya terperangkap oleh jerat gaya hidup itu.&lt;/p&gt;</t>
  </si>
  <si>
    <t>3c9fc84f-4b08-42a3-9492-9fa999356bda</t>
  </si>
  <si>
    <t>Firewall Melindungi Jaringan dari DDoS Menggunakan Linux dan Mikrotik</t>
  </si>
  <si>
    <t>Harijanto Pribadi</t>
  </si>
  <si>
    <t>978-979-29-0329-4</t>
  </si>
  <si>
    <t>978-979-29-9036-2</t>
  </si>
  <si>
    <t>&lt;p&gt;Melalui buku ini, penulis mencoba untuk menjelaskan teknik mengatasi serangan DDoS menggunakan Sistem Operasi Mikrotik dan Linux yang cukup efektif dan telah terbukti cukup ampuh melindungi jaringan Internet DatautamaNet.&lt;br /&gt;
 &lt;br /&gt;
 Disini penulis berasumsi pembaca telah mampu mengoperasikan sistem operasi Linux dan Mikrotik. Untuk itu, buku ini langsung membahas hal-hal praktis dalam mengonfigurasikan Linux dan Mikrotik agar bisa bekerja sama menjadi sebuah sistem pertahanan DDoS yang memadai.&lt;br /&gt;
 &lt;br /&gt;
 Topik pembahasan dalam buku ini meliputi :&lt;br /&gt;
 &lt;br /&gt;
 - Mekanisme Pertahanan DDoS.&lt;br /&gt;
 - Advance Policy Firewall(APF).&lt;br /&gt;
 - Mod Evasive.&lt;br /&gt;
 - Membuat artikel.&lt;br /&gt;
 - Skrip Mikrotik.&amp;nbsp;&lt;br /&gt;
 - Mikrotik Firewall.&lt;br /&gt;
 - Perlindungan Tambahan pada Honeyspot dan Uploader.&lt;br /&gt;
 - Management Blacklist Menggunakan Webmin.&lt;/p&gt;</t>
  </si>
  <si>
    <t>80f1d134-6ff1-42c8-b150-4b45f81fc173</t>
  </si>
  <si>
    <t>Paling Dicari! Java SourceCode</t>
  </si>
  <si>
    <t>978-979-29-2520-3</t>
  </si>
  <si>
    <t>978-979-29-9380-6</t>
  </si>
  <si>
    <t>&lt;p&gt;Java merupakan bahasa pemrograman yang belum lama ada, namun telah dikembangkan dan digunakan secara luas, baik oleh pengembang Sun Microsystems maupun pihak lain seperti IBM. Karena Java merupakan bahasa pemrograman multiplatform, sekali Anda membuat kode pada platform tertentu dan dikompilasi, hasil kom&amp;shy;pilasi bytecode dapat dijalankan pada semua sistem operasi, baik Windows, Linux, Max OS, dan sebagainya.&lt;/p&gt;
 &lt;p&gt;Karena dikembangkan oleh berbagai pihak, Anda akan menemukan berbagai macam IDE (lingkungan kerja) untuk menuliskan kode program Java, misalnya NetBeans, Eclipse, EasyEclipse, JBuilder, InteliJ, JCReator, dan sebagainya. Adapun IDE yang digunakan dalam penulisan buku ini adalah Easy Eclipse Expert 1.4 yang menggunakan JDK 1.5. Pada buku ini terdapat pula beberapa source code yang menggunakan JDK 1.6. Untuk itu, Anda harus menginstal JDK 1.6, kemudian mengubah library JRE yang digunakan.&lt;/p&gt;
 &lt;p&gt;Buku&amp;nbsp;&lt;em&gt;Paling Dicari!: Java Source Code&amp;nbsp;&lt;/em&gt;membahas source code yang digunakan dalam pemrograman Java dari dasar hingga menggunakan beberapa class library. Kebanyakan source code dituliskan untuk Console. Meskipun demikian, untuk selanjutnya, pembaca dapat mengembangkannya, baik dalam lingkungan Console maupun GUI.&lt;/p&gt;
 &lt;p&gt;Lebih lengkap, buku ini akan membahas:&lt;/p&gt;
 &lt;ul&gt;
 &lt;li&gt;
 &lt;p&gt;Bab 1 Dasar Java&lt;/p&gt;
 &lt;/li&gt;
 &lt;li&gt;
 &lt;p&gt;Bab 2 Tipe Data&lt;/p&gt;
 &lt;/li&gt;
 &lt;li&gt;
 &lt;p&gt;Bab 3 Operator&lt;/p&gt;
 &lt;/li&gt;
 &lt;li&gt;
 &lt;p&gt;Bab 4 Struktur Kontrol&lt;/p&gt;
 &lt;/li&gt;
 &lt;li&gt;
 &lt;p&gt;Bab 5 Generik&lt;/p&gt;
 &lt;/li&gt;
 &lt;li&gt;
 &lt;p&gt;Bab 6 Thread&lt;/p&gt;
 &lt;/li&gt;
 &lt;li&gt;
 &lt;p&gt;Bab 7&amp;nbsp;&lt;em&gt;Graphical User Interface&amp;nbsp;&lt;/em&gt;(GUI)&lt;/p&gt;
 &lt;/li&gt;
 &lt;/ul&gt;</t>
  </si>
  <si>
    <t>7eb9be1e-f0ab-408e-88c0-cb1486f31ff7</t>
  </si>
  <si>
    <t>Panduan Aplikasi dan Solusi (PAS): Beragam Desain Game Edukasi dengan Adobe Flash CS5</t>
  </si>
  <si>
    <t>978-979-29-3049-8</t>
  </si>
  <si>
    <t>978-979-29-9384-4</t>
  </si>
  <si>
    <t>&lt;p&gt;Adobe Flash merupakan aplikasi multiguna yang dapat dimanfaatkan untuk berbagai macam kebutuhan. Dengan berbagai fitur canggih yang ada di dalamnya, Anda dapat menggambar, membuat animasi, hingga membuat berbagai jenis permainan yang luar biasa.&lt;br /&gt;
 &lt;br /&gt;
 Program ini memiliki fitur yang memungkinkan Anda membuat animasi yang lebih baik dan menarik. Dalam Flash, terdapat teknik-teknik membuat animasi, fasilitas action script, filter, custom easing, dan dapat memasukkan video lengkap dengan fasilitas playback FLV. Dengan beberapa fitur tersebut, Anda dapat dengan mudah menyusun kerangka game dan menjalankannya dengan kode script. Game yang nantinya akan Anda buat merupakan game yang bernuansa edukasi dengan tampilan yang menarik. Anda dapat menerapkan nilai-nilai pengetahuan pada game disertai dengan nilai pengukurannya.&lt;br /&gt;
 &lt;br /&gt;
 Semua ini disajikan untuk pembaca tingkat dasar hingga profesional yang gemar dengan desain dan animasi, terutama Adobe Flash CS5. Materi yang diberikan pada buku ini bersifat umum sehingga semua pihak dapat menggunakannya sebagai referensi dan pengembangan. Materi disusun secara aplikatif untuk mempermudah pembaca dalam memahami teknik-teknik yang dibahas.&lt;br /&gt;
 &lt;br /&gt;
 Lebih lengkap, buku ini akan membahas:&lt;br /&gt;
 - Membuat Game Olah Gambar&lt;br /&gt;
 - Membuat Game Tebak Gambar&lt;br /&gt;
 - Membuat Game Pencarian&lt;br /&gt;
 - Membuat Game Teka-teki&lt;br /&gt;
 - Membuat Game Mewarnai&lt;/p&gt;</t>
  </si>
  <si>
    <t>59e33200-4f4d-4ec9-8b9c-7ec724289c04</t>
  </si>
  <si>
    <t>Panduan Aplikatif dan Solusi (PAS): 3ds Max 2011 untuk Pemodelan Bermacam Interior</t>
  </si>
  <si>
    <t>978-979-29-3024-5</t>
  </si>
  <si>
    <t>978-979-29-9386-8</t>
  </si>
  <si>
    <t>Interior &amp; Eksterior</t>
  </si>
  <si>
    <t>&lt;p&gt;Dengan semakin banyaknya peminat rumah dengan berbagai konsep, seorang desainer harus mampu menghasilkan rancangan interior mulai dari persiapan awal sampai dengan hasil akhirnya. Sebelum mulai membangun rumah, seorang desainer interior membuat presentasi untuk konsumen mengenai konsep yang akan dikerjakan. Hal ini tidak lepas dari pemanfaatan aplikasi komputer grafis salah satunya adalah 3d Studio Max 2011. Aplikasi ini sangat diandalkan karena memiliki teknik rendering dan penyajian rancangan dalam bentuk 3 dimensi yang menyerupai keadaan aslinya.&amp;nbsp;&lt;br /&gt;
 Buku PAS: 3ds Max 2011 untuk Pemodelan Bermacam Interior ini membahas secara praktis membuat beragam desain interior bangunan. Mulai dari desain ruang tamu yang interior didalamnya terdapat meja, kursi, lukisan yang menempel pada dinding sampai dengan pemilihan material yang akan digunakan pada ruang tamu, kemudian dilanjutkan dengan pemodelan ruang tidur, ruang kaluarga, hingga ruang kerja.&amp;nbsp;&lt;br /&gt;
 Lebih lengkap, buku ini akan membahas:&lt;br /&gt;
 &amp;bull; Pemodelan dan Interior Ruang Tamu&lt;br /&gt;
 &amp;bull; Pemodelan dan Interior Ruang Keluarga&lt;br /&gt;
 &amp;bull; Pemodelan dan Interior Kamar Tidur&lt;br /&gt;
 &amp;bull; Pemodelan dan Interior Ruang Kerja&lt;/p&gt;</t>
  </si>
  <si>
    <t>ec389a47-d17a-4ab6-83bc-190522523cdc</t>
  </si>
  <si>
    <t>Flash Tool Kumpulan Software Pendukung Flash</t>
  </si>
  <si>
    <t>Andi Pramono</t>
  </si>
  <si>
    <t>979-731-586-x</t>
  </si>
  <si>
    <t>978-979-29-9037-9</t>
  </si>
  <si>
    <t>&lt;p&gt;Membuat animasi flash dapat dikatakan mudah, dapat juga dikatakan sui it. Semua itu tergantung pada kemampuan tiap-tiap individu. Semakin banyak jam terbang kita dalam pembuatan animasi flash, semakin mudah kita berkarya. Sebaliknya jika baru kemarin sore kita membuka-buka buku untuk belajar animasi flash, flash seolah terlalu susah bagi kita. Sebetulnya animasi flash itu sangatlah mudah, baik itu bagi Anda yang memiliki skilllebih ataupun Anda yang baru mendengarnya. Penulis berani mengatakan demikian karena buku ini akan mengupas tuntas bagaimana membuat animasi Flash tanpa menggunakan software Flash itu sendiri . Flash Tool adalah kumpulan software pembantu flash yang akan membantu Anda membuat animasi flash secara instan. Hanya dengan beberapa langkah, beberapa klik, dan beberapa detik, Anda akan mendapatkan output animasi flash yang benar-benar sensasional. Anda harus percaya ! Jadi, simaklah buku ini baik-baik. Selamat berkarya dan semoga berhasil !&lt;/p&gt;</t>
  </si>
  <si>
    <t>bfb3f6a5-bb3c-4154-8596-745d459d80b8</t>
  </si>
  <si>
    <t>Panduan Aplikatif dan Solusi (PAS): Aneka Macam Desain T-Shirt dengan CorelDraw X5</t>
  </si>
  <si>
    <t>978-979-29-2619-4</t>
  </si>
  <si>
    <t>978-979-29-9390-5</t>
  </si>
  <si>
    <t>&lt;p&gt;T-Shirt atau biasa disebut kaos merupakan barang yang tidak asing lagi bagi kita. Barang ini bukan lagi sebuah barang kebutuhan yang hanya digunakan untuk memenuhi salah kebutuhan primer. Namun, seiring perkembangan jaman T-Shirt menjadi media untuk mengekspresikan diri. Terbukti banyaknya T-Shirt yang dipercantik dengan desain-desain image yang terdapat di dalamnya. Desain-desain ini dapat mewakili ide, hobi, serta ego seseorang atau suatu kelompok tertentu.&lt;/p&gt;
 &lt;p&gt;Untuk itu, buku ini akan membantu Anda bereksperimen membuat berbagai macam bentuk desain baik T-Shirt maupun image yang terdapat di dalamnya. Fasilitas dan tool CorelDRAW X5 akan mempermudah Anda untuk menuangkan ide-ide membuat berbagai macam desain T-Shirt dan image sesuai dengan kebutuhan. Kemampuan aplikasi CorelDRAW X5 sangat mendukung dalam membentuk desain-desain yang Anda inginkan, diantaranya Polyline tool, Shape tool, Weld, Trim, Fountain tool, Blend tool, Transparency tool, dan masih banyak tool lainnya.&lt;/p&gt;
 &lt;p&gt;Buku ini diharapkan dapat menjadi bahan referensi guna melatih kemampuan Anda dalam memanfaatkan berbagai fasilitas aplikasi CorelDRAW X5 untuk membuat bermacam desain T-Shirt dan imagenya dengan lebih efektif dan efisien.&lt;br /&gt;
 &amp;nbsp;Lebih lengkap, buku ini akan membahas:&lt;br /&gt;
 &amp;nbsp;&amp;bull; Desain T-Shirt Tema Musik.&lt;br /&gt;
 &amp;nbsp;&amp;bull; Desain T-Shirt Komunitas.&lt;br /&gt;
 &amp;nbsp;&amp;bull; Desain T-Shirt untuk Anak-anak.&lt;br /&gt;
 &amp;nbsp;&amp;bull; Desain T-Shirt Sports.&lt;br /&gt;
 &amp;nbsp;&amp;bull; Desain T-Shirt Free Themes.&lt;/p&gt;</t>
  </si>
  <si>
    <t>b4b03c33-9f85-47bc-8d14-5001b6362af3</t>
  </si>
  <si>
    <t>Food For Your Soul</t>
  </si>
  <si>
    <t>979-763-962-2</t>
  </si>
  <si>
    <t>978-979-29-9038-6</t>
  </si>
  <si>
    <t>&lt;p&gt;Sebuah kisah menyimpan beribu&amp;nbsp; makna. Bisa menyentuh jiwa.&amp;nbsp; Membangun asa. Menimbulkan inspirasi&amp;nbsp; sekaligus motivasi. Tergantung dari mana orang memandangnya.&amp;nbsp;&lt;/p&gt;
 &lt;p&gt;Buku ini menyajikan beragam kisah yang dapat kita petik hikmatnya. Tidak sekadar mengaduk emosi, tapi juga terselip pesan moral di dalamnya. Kita dapat belajar tentang tanggung jawab, penghargaan, kasih, kegigihan, konsistensi, dan masih banyak lagi. Di atas semua itu, kita juga dapat belajar memaknai segala sesuatu dari perspektif Allah.&amp;nbsp;&lt;/p&gt;
 &lt;p&gt;Selain sebagai bahan renungan pribadi, kisah-kisah dalam Food for Your Soul dapat Anda gunakan untuk menyampaikan khotbah, ceramah atau pengajaran. Jadi, tidak hanya tubuh, jiwa juga membutuhkan .. makanan ... Nikmatilah setiap sajiannya. Jika Anda puas dan merasa diberkati atas setiap kisahnya, bagikan juga kepada orang&amp;shy;-orang yang Anda kasihi.&amp;nbsp;&lt;/p&gt;</t>
  </si>
  <si>
    <t>9eeecc8a-331c-4986-8c0e-d1fe7481250d</t>
  </si>
  <si>
    <t>Panduan Aplikatif dan Solusi (PAS): Aplikasi Cerdas Menggunakan Delphi</t>
  </si>
  <si>
    <t>978-979-29-0824-4</t>
  </si>
  <si>
    <t>978-979-29-9395-0</t>
  </si>
  <si>
    <t>&lt;p&gt;Delphi merupakan salah satu aplikasi paling populer dan powerful yang dapat dimanfaatkan untuk merancang dan membangun berbagai macam aplikasi. Buku ini menunjukkan kehebatan Delphi dalam membangun berbagai aplikasi cerdas praktis. Perancangan dan pembangunan proyek yang dibahas akan membuka wawasan, memberi inspirasi, dan membuat imajinasi Anda bekerja untuk mengembangkannya sesuai kebutuhan.&lt;br /&gt;
 &lt;br /&gt;
 Buku Panduan Aplikatif &amp;amp; Solusi (PAS): Aplikasi Cerdas Menggunakan Delphi ini menuntun Anda dalam membuat berbagai macam aplikasi cerdas menggunakan bahasa pemrograman Delphi. Tidak hanya itu, Anda juga akan mendapatkan berbagai pengetahuan menarik lainnya. Buku ini merupakan kombinasi dari beberapa bidang ilmu, mulai dari teknik hardware, software, logika pemrograman, elektronika digital, instrumentasi, hingga jaringan komputer.&lt;br /&gt;
 &lt;br /&gt;
 Buku ini membahas:&lt;br /&gt;
 &amp;bull; Pengantar Delphi&lt;br /&gt;
 &amp;bull; Konsep Interface Aplikasi Cerdas&amp;nbsp;&lt;br /&gt;
 &amp;bull; Membuat Light Count Timer&lt;br /&gt;
 &amp;bull; Aplikasi Switch dengan Delphi&lt;br /&gt;
 &amp;bull; Aplikasi Smart House&lt;br /&gt;
 &amp;bull; Pengendalian Motor Stepper dengan Delphi&lt;br /&gt;
 &amp;bull; Pemantau Suhu Presisi ADC 0809 dengan Delphi&lt;br /&gt;
 &amp;bull; Sistem Pemantau Via Internet dengan Delphi&lt;br /&gt;
 &amp;bull; Delphi Web Device Controller&lt;br /&gt;
 &amp;bull; Voltmeter dengan Delphi&amp;nbsp;&lt;br /&gt;
 &amp;bull; Aplikasi Penghitung Kendaraan dengan Sistem Terdistribusi&lt;/p&gt;</t>
  </si>
  <si>
    <t>9dd57428-08e2-459f-9652-510d62f31437</t>
  </si>
  <si>
    <t>Panduan Aplikatif dan Solusi (PAS): Autocad 2011 untuk Desain Perumahan dan Perkantoran</t>
  </si>
  <si>
    <t>978-979-29-2754-2</t>
  </si>
  <si>
    <t>978-979-29-9400-1</t>
  </si>
  <si>
    <t>&lt;p&gt;Tidak ada hal yang sulit dalam merancang desain perumahan dan perkantoran saat ini. Dengan memanfaatkan AutoCAD 2011 sebagai aplikasi desain teknik terbaik, Anda dapat mewujudkan berbagai desain perumahan dan perkantoran yang dikehendaki. Kemampuan AutoCAD 2011 dalam menampilkan dan menyajikan rancangan dalam bentuk 2 dimensi maupun 3 dimensi dapat dimanfaatkan untuk membuat desain rancangan perumahan dan perkantoran secara lebih optimal.&lt;/p&gt;
 &lt;p&gt;Buku PAS: AutoCAD 2011 untuk Desain Perumahan .dan Perkantoran ini membahas pembuatan desain perkantoran dan perumahan menggunakan AutoCAD 2011. Setelah membaca buku ini, Anda diharapkan dapat menguasai teknik-teknik yang digunakan dalam proses penggambaran dan selanjutnya dapat membuat sendiri desain perumahan dan perkantoran sesuai kreativitas yang Anda miliki. Lebih lengkap buku ini membahas:&lt;br /&gt;
 &amp;bull; Membuat Rumah Banglo&lt;br /&gt;
 &amp;bull; Membuat Rumah Kopel&lt;br /&gt;
 &amp;bull; Membuat Rumah Minimalis&lt;br /&gt;
 &amp;bull; Membuat Rumah Kantor (Rukan)&lt;br /&gt;
 &amp;bull; Membuat Gedung Perkantoran&lt;br /&gt;
 &amp;nbsp;&lt;/p&gt;</t>
  </si>
  <si>
    <t>fa2c4b5a-f8ae-4670-bdc6-6237e338ae0b</t>
  </si>
  <si>
    <t>Mati Bersama Daging: Hidup Menurut Roh</t>
  </si>
  <si>
    <t>Rudy Salam dan Hengki H.</t>
  </si>
  <si>
    <t>979-763-775-1</t>
  </si>
  <si>
    <t>978-979-29-9407-0</t>
  </si>
  <si>
    <t>&lt;p&gt;Ketika si ular tua (iblis) berhasil memperdaya Adam Hawa, di kemudian hari sifat keturunan Adam (baca: manusia) cenderung jahat seperti sifat si ular tua itu, yang memang adalah bapa segala kejahatan. Akibatnya, manusia berada di bawah kuasa keinginan tubuhnya (egoisme) yang fana, dan takluk pada keinginan tubuh itu berarti perseteruan dengan Allah.&lt;br /&gt;
 &lt;br /&gt;
 Apa dan bagaimana sesungguhnya wujud keinginan tubuh yang fana itu? Buku ini secara sederhana berbicara tentang hal itu sekaligus upaya-upaya untuk memeranginya.&lt;br /&gt;
 &lt;br /&gt;
 Demi mudahnya dalam pemahaman, buku ini disusun dengan skema:&lt;br /&gt;
 Hidup di bawah kuasa keinginan tubuh.&lt;br /&gt;
 Hidup dalam pimpinan ilahi, dan&lt;br /&gt;
 Buah-buah hidup menurut kehendak hati&lt;br /&gt;
 &lt;br /&gt;
 Setiap kita yang ingin memahami hal kuasa hawa nafsu badani yang cenderung jahat dan kuasa yang sanggup meredamnya, yaitu kuasa ilahi (Roh Kudus), buku ini bisa dijadikan rujukan.&lt;/p&gt;</t>
  </si>
  <si>
    <t>020d86e4-04a8-4d0c-870e-e3eeab2d1543</t>
  </si>
  <si>
    <t>Panduan Aplikatif dan Solusi (PAS): Bikin Presentasi Bisnis Profesional dengan Microsoft PowerPoint 2010</t>
  </si>
  <si>
    <t>978-979-29-2472-5</t>
  </si>
  <si>
    <t>978-979-29-9404-9</t>
  </si>
  <si>
    <t>&lt;p&gt;Teknologi yang dimiliki Microsoft PowerPoint 2010 memudahkan kita membuat presentasi bisnis menjadi tampak lebih elegan dan profesional. Tampilan presentasi yang menarik menjadikan audience betah untuk berlama-lama mengikuti setiap langkah presentasi yang dipaparkan.&lt;/p&gt;
 &lt;p&gt;Dalam buku ini dibahas berbagai hal yang diperlukan dalam membuat presentasi bisnis profesional. Dengan membaca buku ini pembaca dapat meningkatkan kemampuannya dalam menggunakan berbagai fitur yang tersedia dalam Microsoft PowerPoint 2010.&lt;/p&gt;
 &lt;p&gt;Secara lebih lengkap, buku ini nantinya akan membahas:&amp;nbsp;&lt;br /&gt;
 - Pengenalan PowerPoint 2010&amp;nbsp;&lt;br /&gt;
 - Teknik Presentasi Dasar&amp;nbsp;&lt;br /&gt;
 - Langkah Menyusun Presentasi&amp;nbsp;&lt;br /&gt;
 - Presentasi Bisnis Event Organizer&amp;nbsp;&lt;br /&gt;
 - Presentasi Bisnis E-Commerce&lt;/p&gt;</t>
  </si>
  <si>
    <t>c2be54c9-88f5-4395-bf2f-b940c652a694</t>
  </si>
  <si>
    <t>Food For Your Spiritual Life</t>
  </si>
  <si>
    <t>979-291-097-1</t>
  </si>
  <si>
    <t>978-979-29-9039-3</t>
  </si>
  <si>
    <t>&lt;p&gt;Dalam peristiwa tergelincirnya Lion Air, yang membuat saya heran, ternyata saya tidak luka atau lecet sedikit pun. Padahal, Logikanya saya pasti lecet atau luka karena pintu tempat saya keluar berjarak lebih 2 meter dari tanah . Artinya, kalau saya turun pasti jatuh dan luka atau paling tidak lecet berat. Namu kenyataanya, saya digendong oleh tangan misterius, yang saya yakini adalah tangan Tuhan Yesus.&amp;quot;&lt;/p&gt;</t>
  </si>
  <si>
    <t>b9e4d1fc-8c22-48ca-bc72-2c59b73ebb33</t>
  </si>
  <si>
    <t>Seri Oneday Solution: Ayo Belajar Mudah Microsoft Power Point 2007</t>
  </si>
  <si>
    <t>978-979-29-0048-4</t>
  </si>
  <si>
    <t>978-979-29-8743-0</t>
  </si>
  <si>
    <t>&lt;p&gt;Microsoft PowerPoint 2007 adalah produk terbaru dari Microsoft. Produk ini tergabung dalam Microsoft Office 2007. Sebagaimana&amp;nbsp;kita ketahui, Microsoft PowerPoint merupakan standar aplikasi yang digunakan di kantor-kantor. Jadi, menguasai Microsoft PowerPoint 2007 memberikan banyak keuntungan.&amp;nbsp;&lt;/p&gt;
 &lt;p&gt;Buku Seri One Day Solution: Ayo Be/ajar Mudah Microsoft PONerPoint 2007 memberikan panduan yang mudah dan praktis bagi Anda. Materi yang disajikan merupakan materi pilihan yang benar-benar dibutuhkan dan sering digunakan dalam praktik sehari&amp;shy;-hari.&amp;nbsp;&lt;/p&gt;</t>
  </si>
  <si>
    <t>0f63ab81-8afe-4aa3-9880-7bacd8861086</t>
  </si>
  <si>
    <t>Matinya Teori Evolusi</t>
  </si>
  <si>
    <t>979-763-430-2</t>
  </si>
  <si>
    <t>978-979-29-9411-7</t>
  </si>
  <si>
    <t>&lt;p&gt;Matinya Teori Evolusi || Jonar T. H. Situmorang, MA&lt;br /&gt;
 Penciptaan VS Evolusi dan Implikasinya Terhadap Penginjilan&lt;br /&gt;
 &lt;br /&gt;
 Setelah Darwin menggagas dan menuangkan Teori Evolusi dalam buku The Origin of Species, wibawa Allah kurang mendapat tempat terhormat. Teori ini telah menyangkal creatio ex nihilo sehingga menimbulkan perdebatan yang menghebohkan dan meragukan Alkitab dan kemahakuasaan-Nya.&amp;nbsp;&lt;br /&gt;
 Namun setelah diselidiki, buku tersebut mengandung kelemahan yang dibuktikan dengan kata &amp;quot;mungkin&amp;quot;, &amp;quot;saya kira&amp;quot; yang berjumlah 360 kata dan &amp;quot;kita dapat menduga&amp;quot; yang berjumlah 900 kata lebih. Semua ini merupakan hipotesis yang keabsahannya masih dapat diragukan. Frans Magnis Suseno pun berpendapat bahwa Darwin sangat tergesa-gesa mempublikasikannya hanya karena sempat membaca naskah A. R Wallance. Ia takut didahului. Masih percayakah Anda dengan teori tersebut?&amp;nbsp;&lt;br /&gt;
 Matinya Teori Evolusi hendak mengembalikan wibawa Allah, Alkitab dan manusia. Dengan demikian, keraguan terhadap Allah dan Alkitab dapat dikembalikan ke posisi semula. Percayalah bahwa Anda diciptakan menurut gambar Allah! Di samping itu, meski Anda hidup bergelimang dosa, Yesus telah menebus Anda dengan darah-Nya yang mahal. Tugas Anda adalah memberitakan kabar kebaikan-Nya kepada setiap orang.&amp;nbsp;&lt;/p&gt;</t>
  </si>
  <si>
    <t>2fa1939a-7bf0-4688-85d6-317141da6c07</t>
  </si>
  <si>
    <t>Seri Oneday Solution: Ayo Belajar Mudah Microsoft Visio 2007</t>
  </si>
  <si>
    <t>978-979-29-0037-8</t>
  </si>
  <si>
    <t>978-979-29-8745-4</t>
  </si>
  <si>
    <t>&lt;p&gt;Microsoft telah mengeluarkan produk terbaru mereka, yakni Microsoft Visio 2007. Produk ini tergabung dalam Microsoft Visio 2007. Sebagaimana kita ketahui, Microsoft Visio merupakan standar aplikasi komputer yang paling efisien untuk menggambar secara profesional. Jadi, menguasai Microsoft Visio 2007 memberikan banyak keuntungan.&lt;/p&gt;
 &lt;p&gt;Buku ini memberikan panduan praktis bagi Anda&amp;nbsp;tidak bertele-tele. Materi yang disajikan dipilih yang benar-benar Anda&amp;nbsp;butuhkan untuk keseharian.&lt;/p&gt;</t>
  </si>
  <si>
    <t>cbd73055-4f11-4fa3-9644-11e2589d23fd</t>
  </si>
  <si>
    <t>Melihat dengan Mata Iman</t>
  </si>
  <si>
    <t>K.A.M. Jusufroni</t>
  </si>
  <si>
    <t>979-731-987-3</t>
  </si>
  <si>
    <t>978-979-29-9415-5</t>
  </si>
  <si>
    <t>&lt;p&gt;Menerima Visi Allah Agar Hidup Lebih Bermakna&lt;br /&gt;
 Memiliki kebijaksanaan adalah salah satu ciri umat Allah yang percaya dan taat kepada-Nya. Di samping itu, umat yang percaya dan taat kepada Allah selalu punya hikmat, kecakapan, kecerdasan, kecepatan bertindak, dan ketepatan mengambil keputusan.&lt;br /&gt;
 &lt;br /&gt;
 Buku ini mengajak pembaca untuk merenung kembali bahwa dengan potensi yang kita miliki, kita dapat memperoleh hidup kekal melalui iman kita kepada Kristus. Melalui Dia kita memperoleh kesanggupan untuk mengalahkan segala tipu daya si jahat. Melalui Dia juga kita memiliki pandangan ke depan yang mengarahkan kita pada panggilan surgawi&lt;br /&gt;
 &lt;br /&gt;
 Buku kecil ini mengajak kita memiliki gagasan yang bersumber dari Firman Allah supaya kita dapat berkemenangan. Jendral Napoleon pernah mengatakan bahwa gagasan berkekuatan lebih besar daripada satu batalyon tentara. Dengan kata lain, gagasan kita tak dapat dibatasi oleh apa pun.&lt;br /&gt;
 &amp;nbsp;&lt;/p&gt;</t>
  </si>
  <si>
    <t>68f53171-e3af-40a2-99e9-24b98228c3d2</t>
  </si>
  <si>
    <t>Panduan Aplikatif dan Solusi (PAS): Desain Interior 3D dengan Google SketchUp Pro 8</t>
  </si>
  <si>
    <t>978-979-29-3065-8</t>
  </si>
  <si>
    <t>978-979-29-9436-0</t>
  </si>
  <si>
    <t>&lt;p&gt;Seiring dengan perkembangan desain pada umumnya dan desain interior pada khususnya, aplikasi Google SketchUp dari waktu ke waktu juga mengalami perkembangan.Saat ini, aplikasi tersebut telah menjadi alat presentasi yang lebih dinamis dan atraktif. Google SketchUp mampu memberikan gambaran atau presentasi pada calon konsumen suatu ide desain yang akan dilaksanakan.&lt;br /&gt;
 Penggunaan aplikasi Google SketchUp mampu meningkatkan kualitas teknik presentasi yang menggunakan metode gambar manual, terutama dalam hal menampilkan efek realistik pada penyajian. Untuk itulah, aplikasi Google SketchUp dibutuhkan sebagai sarana untuk lebih menunjang penyampaian gagasan yang dipresentasikan.&lt;br /&gt;
 Buku PAS: Desain Interior 3D dengan Google SketchUp Pro 8 membahas secara praktis dan tuntas berbagai hal yang berhubungan dengan objek 3 dimensi yang diterapkan pada desain interior. Materi dalam buku ini dilengkapi dengan ilustrasi gambar dan penjelasan langkah demi langkah, mulai dari dasar pembuatan objek dan juga contoh sederhana yang diaplikasikan pada objek.&lt;br /&gt;
 Lebih lengkap, buku ini akan membahas:&lt;br /&gt;
 &amp;bull; Pemodelan Meja Makan&lt;br /&gt;
 &amp;bull; Pemodelan Kursi Makan&lt;br /&gt;
 &amp;bull; Pemodelan Meja Kabinet&lt;br /&gt;
 &amp;bull; Pemodelan Ruang Makan&lt;br /&gt;
 &amp;bull; Pemodelan Meja Kerja dengan Kabinet&lt;br /&gt;
 &amp;bull; Pemodelan Lemari Penyimpanan Buku&lt;br /&gt;
 &amp;bull; Pemodelan Kursi Kerja&lt;br /&gt;
 &amp;bull; Pemodelan Ruang Kerja&lt;/p&gt;</t>
  </si>
  <si>
    <t>21b59711-56d0-4165-9a3e-4e16fb09b629</t>
  </si>
  <si>
    <t>Melindungi Anak Anda Saat Berinternet</t>
  </si>
  <si>
    <t>979-731-723-4</t>
  </si>
  <si>
    <t>978-979-29-9417-9</t>
  </si>
  <si>
    <t>&lt;p&gt;Buku ini membahas secara praktis dan tuntas perihal segala hal yang berhubungan dengan aplikasi dan fungsi built-in bagi pengamanan sistem komputer dan anak-anak dari muatan negatif internet. Utility yang dikemukakan pada buku ini dapat didownlad dari internet dan merupakan shareware dan atau freeware.&lt;br /&gt;
 &lt;br /&gt;
 DAFTAR ISI:&lt;br /&gt;
 Pendahuluan&lt;br /&gt;
 Utility Panduan Pengamanan Komputer&lt;br /&gt;
 Utility Panduan dalam Melakukan Browsing&lt;br /&gt;
 Utility Internet Timer&lt;br /&gt;
 Utility dan Fasilitas Default Keamanan pada E-mail Client&lt;br /&gt;
 Utility dalam Berkomunikasi (Chatting)&lt;/p&gt;</t>
  </si>
  <si>
    <t>7e4a5f21-2833-4d24-8a52-60dedf982175</t>
  </si>
  <si>
    <t>Panduan Aplikatif dan Solusi (PAS): Desain Logo dengan Adobe Illustrator dan Photoshop CS6</t>
  </si>
  <si>
    <t>978-979-29-4760-1</t>
  </si>
  <si>
    <t>978-979-29-9440-7</t>
  </si>
  <si>
    <t>&lt;p&gt;Dalam buku ini Anda dapat mulai berkreasi dalam membuat desain logo yang menarik sesuai selera Anda. Dengan pengetahuan dari buku ini, diharapkan dapat menjadi modal bagi Anda untuk memulai usaha di bidang desain digital. Buku ini akan membahas :&lt;/p&gt;
 &lt;p&gt;&amp;bull; Desain logo Website&lt;/p&gt;
 &lt;p&gt;&amp;bull; Desain Logo Perusahaan&lt;/p&gt;
 &lt;p&gt;&amp;bull; Desain Logo Retro&lt;/p&gt;
 &lt;p&gt;&amp;bull; Desain logo 3D&lt;/p&gt;</t>
  </si>
  <si>
    <t>ed363d08-50d9-426f-9b9b-f753feb41657</t>
  </si>
  <si>
    <t>Foursquare: Jejaring Sosial Berbasis Lokasi, Mainan Baru Ranah Maya</t>
  </si>
  <si>
    <t>978-979-29-2038-3</t>
  </si>
  <si>
    <t>978-979-29-9041-6</t>
  </si>
  <si>
    <t>&lt;p&gt;Di tengah maraknya jejaring sosial yang ada, kini muncul lagi sebuah jejaring sosial baru yang langsung melesat ketenarannya karena mengusung sebuah teknologi baru berbasis lokasi yang cukup hebat dan memungkinkan kita untuk terdeteksi pada lokasi kita meng-update status. Pengguna dapat berinteraksi dengan teman mereka secara langsung saat mereka check-in di lokasi terbaru. Check-in di dalam Foursquare adalah ketika pengguna memberitahu kepada Foursquare tentang lokasi pengguna berada. Check-in bisa dilakukan di mana saja, di restoran, rumah, taman kota, atau di kampus.&lt;br /&gt;
 Foursquare memiliki fitur yang cukup banyak sehingga membuat pengguna Foursquare betah untuk selalu menggunakannya. Fitur tersebut di antaranya adalah Ping, yaitu fitur yang membuat pengguna Foursquare dapat mengetahui check-in teman mereka, kemudian badges yang bisa diartikan sebagai pangkat dan diperoleh dengan cara check-in di tempat-tempat yang direkomendasikan. Ada juga fitur Poin dan Mayor, serta masih banyak lagi fitur lain yang akan membuat penggunanya ketagihan untuk selalu update status.&lt;br /&gt;
 Dengan jumlah pengguna yang lebih dari dua juta orang, serta dapat diintegrasikan dengan Facebook dan Twitter, Foursquare merupakan pilihan yang tepat dan asyik untuk berjejaring sosial. Pengguna tidak perlu meninggalkan akun Facebook dan Twitter, sebab pengguna dapat meng-update status kedua jejaring sosial tersebut via Foursquare. Jadi, tunggu apa lagi, ayo rasakan keasyikan tanpa batas di dunia maya dengan Foursquare!&lt;/p&gt;</t>
  </si>
  <si>
    <t>cd829d01-b349-44c6-a5d4-0d4406744a25</t>
  </si>
  <si>
    <t>Panduan Aplikatif dan Solusi (PAS): Desain Perkantoran Modern dengan ArchiCad 14</t>
  </si>
  <si>
    <t>978-979-29-2783-2</t>
  </si>
  <si>
    <t>978-979-29-9448-3</t>
  </si>
  <si>
    <t>&lt;p&gt;Desain arsitektur gedung perkantoran saat ini begitu beragam dan artistik. Salah satu aktor pendukung kemajuan itu adalah penggunaan teknologi komputer yang dapat memberikan efek tampilan dan menghilangkan berbagai kelemahan yang muncul apabila desain dikerjakan secara manual, misalnya dalam hal menampilkan efek realistik.&lt;/p&gt;
 &lt;p&gt;Sejalan dengan perkembangan desain, aplikasi ArchiCAD dari waktu ke waktu juga mengalami perkembangan pesat. ArchiCAD merupakan pengembangan terbaru dari pembuat software ArchiCAD, yaitu Graphisoft yang telah berkembang menjadi alat presentasi yang lebih dinamis dan atraktif, yang mampu memberikan presentasi pada calon konsumen suatu ide atau gagasan rancangan yang akan dikerjakan dan dengan mudah dapat dilakukan modifikasi sebelum rancangan tersebut dilaksanakan.&lt;/p&gt;
 &lt;p&gt;Buku Panduan Aplikasi dan Solusi &amp;ndash; ArchiCAD 14 untuk Desain Gedung Perkantoranini membahas secara aplikatif berbagai hal yang berhubungan dengan rancang bangun suatu gedung perkantoran secara 3D.&lt;/p&gt;
 &lt;p&gt;Lebih lengkap, buku ini akan membahas:&lt;/p&gt;
 &lt;ul&gt;
 &lt;li&gt;Menggambar Struktur Gedung Perkantoran&lt;/li&gt;
 &lt;li&gt;Menambahkan Konstruksi Gedung&lt;/li&gt;
 &lt;li&gt;Presentasi Gambar Gedung Perkantoran&lt;/li&gt;
 &lt;li&gt;Struktur Gedung Kantor Bertingkat&lt;/li&gt;
 &lt;li&gt;Konstruksi Gedung Kantor Bertingkat&lt;/li&gt;
 &lt;li&gt;Presentasi Gambar Kantor Bertingkat&lt;/li&gt;
 &lt;/ul&gt;
 &lt;p&gt;&amp;nbsp;&lt;/p&gt;</t>
  </si>
  <si>
    <t>7cbe6613-da48-4466-96da-d92c58060984</t>
  </si>
  <si>
    <t>Panduan Aplikatif dan Solusi (PAS): Desain Ruang Interior Perkantoran dengan Archicad 12</t>
  </si>
  <si>
    <t>978-979-29-1432-0</t>
  </si>
  <si>
    <t>978-979-29-9454-4</t>
  </si>
  <si>
    <t>&lt;p&gt;Berkembangnya karya-karya desain interior dewasa ini salah satu faktor adalah karena penggunaan teknologi komputer. Penggunaan komputer terbukti mampu menutupi berbagai kelemahan teknik presentasi yang umum digunakan, terutama dalam hal menampilkan efek realistik dalam penyajian. Untuk itulah, dibutuhkan sebuah sarana agar lebih menunjang penyampaian gagasan yang akan dipresentasikan.&lt;br /&gt;
 &lt;br /&gt;
 Sejalan dengan perkembangan desain, aplikasi ArchiCAD dari waktu ke waktu juga mengalami perkembangan yang pesat. ArchiCAD saat ini telah berkembang menjadi alat presentasi yang lebih dinamis dan atraktif, yang mampu memberikan gambaran atau presentasi pada calon konsumen suatu ide atai gagasan rancangan yang akan dikerjakan dan dengan mudah dapat dilakukan modifikasi sebelum rancangan tersebut dilaksanakan.&lt;br /&gt;
 &lt;br /&gt;
 Buku &amp;ldquo;Panduan Aplikatif dan Solusi Desain Ruang Interior Perkantoran dengan ArchiCAD 12&amp;rdquo; ini membahas secara praktis dan tuntas berbagai hal yang berhubungan dengan objek 3 dimensi yang diterapkan pada desain interior, lengkap dengan ilustrasi gambar dan penjelasan langkah demi langkah, mulai dari dasar pembuatan objek dan juga contoh sederhana yang diaplikasikan pada objek.&lt;br /&gt;
 &lt;br /&gt;
 Lebih lengkap, buku ini akan membahas:&lt;/p&gt;
 &lt;ul&gt;
 &lt;li&gt;Desain Ruang Kerja Kantor&lt;/li&gt;
 &lt;li&gt;Kelengkapan Ruang Kerja&lt;/li&gt;
 &lt;li&gt;Desain Ruang Direksi&lt;/li&gt;
 &lt;li&gt;Interior Ruang Direksi&lt;/li&gt;
 &lt;li&gt;Desain Ruang Rapat&lt;/li&gt;
 &lt;li&gt;Furniture Ruang Rapat&lt;/li&gt;
 &lt;/ul&gt;</t>
  </si>
  <si>
    <t>e25f4a41-3b4a-4eed-9197-9284c1c426c9</t>
  </si>
  <si>
    <t>Ayo Lindungi Komputer Anda dari Virus Ganas</t>
  </si>
  <si>
    <t>DigiBook Technologi</t>
  </si>
  <si>
    <t>979-763-558-9</t>
  </si>
  <si>
    <t>978-979-29-8747-8</t>
  </si>
  <si>
    <t>&lt;p&gt;Keganasan virus komputer telah memakan banyak korban. Jutaan komputer terinfeksi dan menyebabkan kerugian jutaan dolar. Tak terkecuali diIndonesia. Penyebaran virus di Indonesia, termasuk virus lokal, sangatlah cepat. Penyebabnya antara lain penggunaan komputer secara bersama seperti pada rental dan warnet. Akibatnya, siapapun jadi sasaran empuk virus ganas.&lt;/p&gt;
 &lt;p&gt;Pada akhirnya program antivirus merupakan pilihan terbaik untuk menangkal serangan virus-virus tersebut. Buku ini akan menuntun Anda bagaimana secara cepat menggunakan anti virus terbaru. Setelah membaca dan mempraktikkan buku ini, Anda akan dapat bekerja dengan lebih nyaman dan menjelajah internet dengan lebih tenang.&lt;/p&gt;
 &lt;p&gt;Buku ini juga membahas virus-virus yang bikin geger pengguna komputer di Indonesia. Virus lokal ini mungkin tidak dapat di hapus dengan antivirus yang Anda gunakan. Padahal bahaya yang mengancam dari virus ini tidak kalah dahsyatnya dengan virus dari luar negeri. Bagaimana cara mengatasinya? Temukan jawabannya di buku ini. Semuanya dapat Anda pelajari hanya dalam 3,5 jam dan setelah itu Anda akan mampu&amp;nbsp; menangani dan memproteksi komputer Anda dari serangan segala virus.&lt;/p&gt;</t>
  </si>
  <si>
    <t>622bb9d7-3de3-4d52-8d61-9dc9ac088590</t>
  </si>
  <si>
    <t>Memaksimalkan Fasilitas dan Fungsi Otomatisasi Pengolahan Data dengan Microsoft Excel 2003</t>
  </si>
  <si>
    <t>979-731-769-2</t>
  </si>
  <si>
    <t>978-979-29-9421-6</t>
  </si>
  <si>
    <t>&lt;p&gt;Buku ini secara spesial akan mengupas bahasan tentang bagaimana menggunakan kecanggihan fasilitas dan fungsi analisis data pada Microsoft Excel 2016 dalam mengolah data, mengelola dan menganalisa tabel data (database). Pokok bahasan utama yang dibahas dalam buku ini meliputi:&lt;br /&gt;
 Memahami lembar kerja Microsoft Excel 2016, apa itu tehnik analisis data, serta fitur-fitur apa saja yang disediakan oleh Microsoft Excel 2016 yang dapat dimaksilmalkan untuk melakukan proses analisis data.&lt;br /&gt;
 Teknik analisis data menggunakan fitur-fitur otomatis yang memberikan banyak kemudahan pada proses analisis data, yaitu fitur Quick Analysis, Sort dan Filter.&lt;br /&gt;
 Teknik analisis data menggunakan proses peringkasan dan penguraian data sehingga memudahkan pembacaan data dengan cepat, yaitu menggunakan fitur Outline dan Subtotal.&lt;br /&gt;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bervariasi.&lt;br /&gt;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besar.&lt;br /&gt;
 Teknik visualisasi data menggunakan Power View juga merupakan proses analisis data yang sangat membantu terutama untuk laporan yang bersifat jaringan dan mampu membaca tabel laporan Anda sekaligus mengkoneksikan dengan fasilitas Map atau peta.&lt;br /&gt;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Excel.&lt;/p&gt;</t>
  </si>
  <si>
    <t>dae4d3b5-e625-4969-8f46-cf2c8d05104f</t>
  </si>
  <si>
    <t>Panduan Aplikatif dan Solusi (PAS): Membangun Aplikasi Toko dengan Visual Basic 2008</t>
  </si>
  <si>
    <t>978-979-29-0977-7</t>
  </si>
  <si>
    <t>978-979-29-9460-5</t>
  </si>
  <si>
    <t>&lt;p&gt;Visual Basic merupakan salah satu bahasa pemrograman yang andal dalam lingkungan Windows. Bahasa pemrograman ini telah merajai pasar pembuatan perangkat lunak selama beberapa dekade tanpa pesaing. Visual Basic 2008 merupakan teknologi yang terbaru dengan fitur .NET 3.5.&lt;br /&gt;
 &lt;br /&gt;
 Visual Basic dapat digunakan untuk mengembangkan berbagai perangkat lunak dalam lingkungan Windows, salah satunya aplikasi pertokoan yang menjadi pembahasan buku ini. Aplikasi yang dibuat dengan Visual Basic 2008 penulisan kode-kodenya akan lebih mudah dan simpel.&lt;br /&gt;
 &lt;br /&gt;
 Pembahasan dalam buku ini meliputi:&lt;/p&gt;
 &lt;ul&gt;
 &lt;li&gt;Pemrograman database&lt;/li&gt;
 &lt;li&gt;Pembuatan aplikasi adventori barang, suplier, karyawan, transaksi, antarmuka utama&lt;/li&gt;
 &lt;li&gt;Pembuatan laporan dengan crystal report&lt;/li&gt;
 &lt;/ul&gt;</t>
  </si>
  <si>
    <t>d22c13da-0bb0-4325-8c4c-a8009b24fdf0</t>
  </si>
  <si>
    <t>Panduan Aplikatif dan Solusi (PAS): Mengolah Data Statistik Hasil Penelitian dengan SPSS 17</t>
  </si>
  <si>
    <t>978-979-29-1264-7</t>
  </si>
  <si>
    <t>978-979-29-9466-7</t>
  </si>
  <si>
    <t>&lt;p&gt;SPSS merupakan aplikasi untuk mengolah data statistik dengan cara penggunaan yang cukup mudah, bahkan oleh orang yang tidak mengenal dengan baik teori statistik. Namun demikian supaya lebih mudah menggunakan SPSS ini sebaiknya Anda terlebih dahulu mengenal dan memahami dasar-dasar teori statistik, sehingga Anda dapat dengan mudah memahami cara menganalisis data dan membaca hasilnya.&lt;/p&gt;
 &lt;p&gt;&lt;br /&gt;
 Buku ini membahas secara praktis dan tuntas tentang langkah-langkah pengolahan data. Buku ini juga dilengkapi dengan gambar, petunjuk langkah demi langkah untuk menyelesaikan contoh kasus pengolahan data serta dusajikan dengan bahasa yang mudah dipahami sehingga jika Anda seorang pemula, tidak akan mengalami kesulitan memahami buku ini.&lt;/p&gt;
 &lt;p&gt;&lt;br /&gt;
 Diharapkan dengan pembahasan beberapa contoh kasus beserta pengolahannya akan membantu pembaca baik dari kalangan pemula ataupun menengah untuk memahami dan mengolah data serta dapat memberikan analisis dan laporan data tersebut dengan baik.&lt;br /&gt;
 Lebih lengkap, buku ini akan membahas :&lt;br /&gt;
 &amp;bull;&amp;nbsp;&amp;nbsp;&amp;nbsp; Pendahuluan&lt;br /&gt;
 &amp;bull;&amp;nbsp;&amp;nbsp;&amp;nbsp; Klasifikasi dan Validitas&lt;br /&gt;
 &amp;bull;&amp;nbsp;&amp;nbsp;&amp;nbsp; Uji Parametrik&lt;br /&gt;
 &amp;bull;&amp;nbsp;&amp;nbsp;&amp;nbsp; Uji Non-Parametrik&lt;br /&gt;
 &amp;bull;&amp;nbsp;&amp;nbsp;&amp;nbsp; Crosstab&lt;br /&gt;
 &amp;bull;&amp;nbsp;&amp;nbsp;&amp;nbsp; One-Way ANOVA&lt;br /&gt;
 &amp;bull;&amp;nbsp;&amp;nbsp;&amp;nbsp; Analisis Regresi&lt;br /&gt;
 &amp;bull;&amp;nbsp;&amp;nbsp;&amp;nbsp; Analisis Korelasi&lt;br /&gt;
 &amp;bull;&amp;nbsp;&amp;nbsp;&amp;nbsp; Analisis Kurva Estimasi&lt;br /&gt;
 &amp;bull;&amp;nbsp;&amp;nbsp;&amp;nbsp; Analisis Faktor&lt;br /&gt;
 &amp;bull;&amp;nbsp;&amp;nbsp;&amp;nbsp; Membuat Grafik&lt;/p&gt;</t>
  </si>
  <si>
    <t>94430a0b-674f-436a-a4e1-3466c24186c0</t>
  </si>
  <si>
    <t>Panduan Aplikatif dan Solusi (PAS): Microsoft Word, Excel, PowerPoint, dan Outlook untuk Sekretaris Perkantoran</t>
  </si>
  <si>
    <t>978-979-29-2588-3</t>
  </si>
  <si>
    <t>978-979-29-9469-8</t>
  </si>
  <si>
    <t>&lt;p&gt;Sekretaris memegang posisi yang vital dalam sebuah perusahaan. Dengan adanya sekretaris sebuah perusahaan akan sangat terbantu dalam melaksanakan berbagai macam aspek administratif semisal, pengaturan jadwal, membuat berbagai macam laporan, dan pekerjaan yang lain untuk mendukung kinerja pimpinan perusahaan.&amp;nbsp;&lt;br /&gt;
 Buku ini merupakan panduan pembuatan dokumen perkantoran yang menjadi bidang tugas sekretaris menggunakan paket aplikasi Microsoft Office 2010 yang terdiri dari Word, Excel, PowerPoint, dan Oulook, beserta contoh-contoh dan cara pembuatannya secara gamblang dan mendalam, seperti membuat surat, jadwal, target, surat massal, email, membuat presentasi, dan lain sebagainya.&lt;br /&gt;
 Lebih lengkap, buku ini akan membahas:&lt;br /&gt;
 &amp;bull; Menggunakan Microsoft Word 2010.&lt;br /&gt;
 &amp;bull; Menggunakan Microsoft Excel 2010&lt;br /&gt;
 &amp;bull; Menggunakan Microsoft PowerPoint 2010.&lt;br /&gt;
 &amp;bull; Menggunakan Microsoft Outlook 2010.&lt;/p&gt;</t>
  </si>
  <si>
    <t>ca1e2e11-b150-4893-8b76-230faa73218f</t>
  </si>
  <si>
    <t>Membangun Aplikasi Smart Client dengan Visual C# dan Visual Web Developer Express</t>
  </si>
  <si>
    <t>979-763-606-2</t>
  </si>
  <si>
    <t>978-979-29-9424-7</t>
  </si>
  <si>
    <t>&lt;p&gt;Aplikasi berbasis .NET bukanlah barang baru dalam dunia pemrograman. Salah satu tujuan dari teknologi .NET adalah menghasilkan suatu aplikasi yang memenuhi kebutuhan manusia dalam bisnis ataupun kehidupan sehari-hari, secara lebih mudah baik dari sisi perancangan, pengembangan, deployment, hingga pendokumentasian.&lt;br /&gt;
 &lt;br /&gt;
 Buku ini hadir untuk membantu pemula yang hendak terjun dalam dunia pemrograman melalui tool Visual C# Express dan Visual Web Developer Express. Dengan membaca buku ini diharapkan pembaca dapat memahami konsep dan berbagai tip dan trik pengembangan aplikasi berbasis .NET. Buku ini akan memandu pembaca untuk membuat aplikasi nyata berupa aplikasi manajemen proyek. Pembaca akan dipandu oleh buku ini mulai dari perancangan, pembuatan database, perancangan antarmuka pengguna, hingga deployment aplikasi. Sebagai nilai tambah, buku ini akan membahas konsep aplikasi Smart Client yang merupakan dasar aplikasi saat ini yang memiliki kemampuan desktop dan dukungan konektivitas ala Web.&lt;br /&gt;
 &lt;br /&gt;
 Buku ini membahas:&lt;br /&gt;
 Object oriented pada Pemrograman C#&lt;br /&gt;
 Arsitektur dan Desain Aplikasi&lt;br /&gt;
 Membangun Database dengan SQL Express&lt;br /&gt;
 Membangun Layanan Web dengan VWD&lt;br /&gt;
 Membangun Antarmuka Pengguna dengan VC# Express&lt;br /&gt;
 Fitur Kerja Offliune pada TaskVision&lt;br /&gt;
 Dukungan Multibahasa pada TaskVision&lt;br /&gt;
 Pengujian Aplikasi dengan NUnit&lt;br /&gt;
 Deployment Aplikasi dengan ClickOnce&lt;/p&gt;</t>
  </si>
  <si>
    <t>16d305e4-4f4b-476f-a6d3-8014c693d873</t>
  </si>
  <si>
    <t>Free Online Webstore: Hanya Satu Menit Membuat Toko Online</t>
  </si>
  <si>
    <t>Murad Maulana</t>
  </si>
  <si>
    <t>978-979-29-2408-4</t>
  </si>
  <si>
    <t>978-979-29-9043-0</t>
  </si>
  <si>
    <t>&lt;p&gt;Sejatinya membangun web untuk kebutuhan e-commerce dalam hal ini web toko online tentunya akan sangat berbeda dengan web untuk tujuan biasa. Karena itu paradigma yang masih tertanam dalam benak kita adalah membangun web toko online diperlukan sebuah modal yang tidak sedikit. Sehingga pada tataran inilah terkadang kita masih berkutat pada permasalahan tersebut, apalagi bagi anda yang baru mengenal dunia internet.&lt;/p&gt;
 &lt;p&gt;Hambatan membangun web toko online yang mahal, kini dapat disiasati dengan hadirnya sebuah blog, situs jejaring sosial, dan CMS e-commerce berbasis open source. Namun sayangnya dengan fiturnya yang sederhana, blog dan situs jejaring sosial menjadi agak dipaksakan untuk menjadi sebuah toko online. Begitu pula dengan pemanfaatan CMS e-commerce berbasis open source, permasalahan yang timbul adalah bagaimana dengan mereka yang masih pemula dalam dunia komputer dan internet? Mempelajari CMS e-commerce berbasis open source yang digunakan untuk pembuatan web toko online akan berbeda sekali dengan CMS yang digunakan untuk website biasa. Ini tentu saja diperlukan pengetahuan lebih mendalam akan hal itu dan memakan waktu yang lama untuk mempelajarinya. Oleh karena itu, adanya buku ini dapat memberikan solusi alternatif bagi anda yang ingin membuat toko online dengan konsep TMCPG yaitu Tepat, Mudah, Cepat, Praktis dan Gratis.&lt;/p&gt;
 &lt;p&gt;Dalam buku ini penulis mencoba menguraikan secara singkat salah satu media yang bersifat TMCPG yang bisa dimanfaatkan untuk membuat toko online selain blog, situs jejaring sosial dan CMS e-commerce berbasis e-commerce. Media tersebut adalah&amp;nbsp;Free Online Webstore yaitu sebuah web e-commerce atau portal/website biasa&amp;nbsp;&amp;nbsp;yang memberikan layanan berupa fitur jasa untuk para user dalam pembuatan toko online secara instan dalam hitungan menit dan dilakukan secara online serta bersifat gratis (&lt;em&gt;free&lt;/em&gt;).&lt;/p&gt;
 &lt;p&gt;Pokok bahasan buku diantaranya mencakup:&lt;/p&gt;
 &lt;p&gt;&amp;middot;&amp;nbsp;&amp;nbsp;&amp;nbsp;&amp;nbsp;&amp;nbsp;&amp;nbsp;&amp;nbsp;&amp;nbsp;&amp;nbsp;E-commerce sederhana dan toko online gratis&lt;/p&gt;
 &lt;p&gt;&amp;middot;&amp;nbsp;&amp;nbsp;&amp;nbsp;&amp;nbsp;&amp;nbsp;&amp;nbsp;&amp;nbsp;&amp;nbsp;&amp;nbsp;Mengenal free online webstore&lt;/p&gt;
 &lt;p&gt;&amp;middot;&amp;nbsp;&amp;nbsp;&amp;nbsp;&amp;nbsp;&amp;nbsp;&amp;nbsp;&amp;nbsp;&amp;nbsp;&amp;nbsp;Daftar free online webstore dalam negeri dan luar negeri&lt;/p&gt;
 &lt;p&gt;&amp;middot;&amp;nbsp;&amp;nbsp;&amp;nbsp;&amp;nbsp;&amp;nbsp;&amp;nbsp;&amp;nbsp;&amp;nbsp;&amp;nbsp;Memilih free online webstore&lt;/p&gt;
 &lt;p&gt;Kesaksian mereka tentang&amp;nbsp;&amp;nbsp;free online webstore&lt;/p&gt;</t>
  </si>
  <si>
    <t>515d8792-ad86-4481-bd02-4b05bf65dfa5</t>
  </si>
  <si>
    <t>Panduan Aplikatif: 3D Studio Max untuk Pemodelan Interior Bangunan</t>
  </si>
  <si>
    <t>978-979-29-0161-0</t>
  </si>
  <si>
    <t>978-979-29-9478-0</t>
  </si>
  <si>
    <t>&lt;p&gt;Saat ini 3D Studio Max telah berkembang menjadi alat presentasi yang lebih dinamis dan atraktif. Anda dapat menghasilkan karya yang mampu memberikan gambaran jelas pada calon konsumen mengenai suatu ide rancangan yang akan dikerjakan. Selanjutnya, Anda pun mudah melakukan modifikasi sebelum melaksanakan rancangan.&lt;br /&gt;
 &lt;br /&gt;
 Buku Panduan Aplikatif 3D Studio Max untuk Pemodelan Interior Bangunan membahas berbagai hal yang berhubungan dengan obyek 3 dimensi yang diterapkan pada desain interior. Pembahasan menyertakan penjelasan langkah demi langkah mulai dari dasar pembuatan obyek sampai contoh sederhana yang diaplikasikan pada obyek. Dengan demikian, Anda dapat menguasai teknik-teknik cepat untuk membuat rancangan desain interior dengan hasil lebih optimal.&lt;br /&gt;
 &lt;br /&gt;
 Buku ini membahas:&lt;br /&gt;
 Pengenalan 3D Studio Max&lt;br /&gt;
 Pemodelam Geometry&lt;br /&gt;
 Compound Objects dan Object Modifier&lt;br /&gt;
 Teknik Pencahayaan dan Kamera&lt;br /&gt;
 Material dan Rendering&lt;br /&gt;
 Pemodelan Interior&lt;/p&gt;</t>
  </si>
  <si>
    <t>9e2907fe-26aa-4fe9-a6b1-0a534ea50bef</t>
  </si>
  <si>
    <t>Membangun Aplikasi SMS dengan Paket Open Source</t>
  </si>
  <si>
    <t>Prasetya Ambang Utomo, ST</t>
  </si>
  <si>
    <t>979-763-112-5</t>
  </si>
  <si>
    <t>978-979-29-9428-5</t>
  </si>
  <si>
    <t>&lt;p&gt;Layanan SMS semakin melekat erat dalam duania pengguna handphone. Harganya yang relatif lebih murah kerap menjadi alasan bagi pengguna untuk menyampaikan pesan. Pada perkembangannya lebih lanjut, layanan SMS pun ternyata tak sekedar menjadi media pengirim pesan. Kehadirannya mulai merambah ke dunia bisnis. Hal itu bisa dicermati melalui acara-acara interaktif yang marak digelar oleh berbagai stasiun televisi.&amp;nbsp;&lt;br /&gt;
 &lt;br /&gt;
 Buku ini membahas cara-cara membuat aplikasi SMS untuk mendukung dunia pendidikan, di berbagai jenjang, mulai dari sekolah dasar sampai perguruan tinggi.&amp;nbsp;&lt;br /&gt;
 &lt;br /&gt;
 Pokok bahasan:&lt;/p&gt;
 &lt;ul&gt;
 &lt;li&gt;Hardware yang dibutuhkan&lt;/li&gt;
 &lt;li&gt;Instalasi perangkat pendukung: Apache, MySQL, PHP, SMS Gateway&lt;/li&gt;
 &lt;li&gt;SMS Gateway: arsitektur dan konfigurasi&lt;/li&gt;
 &lt;li&gt;Pembuatan Database&lt;/li&gt;
 &lt;li&gt;Administrasi SMS&lt;/li&gt;
 &lt;/ul&gt;</t>
  </si>
  <si>
    <t>b6473d5b-4d66-435c-8a1d-34bfbb1016f0</t>
  </si>
  <si>
    <t>From Zero To A Pro: Mahir Membuat Bahan Presentasi dengan PowerPoint 2010</t>
  </si>
  <si>
    <t>978-979-29-2516-6</t>
  </si>
  <si>
    <t>978-979-29-9044-7</t>
  </si>
  <si>
    <t>&lt;p&gt;Buku ini sangat berguna bagi Anda yang sedang atau akan belajar menggunakan Microsoft PowerPoint 2010. Berbagai fitur dari hal yang dasar sampai ke tingkat yang profesional akan dijelaskan dalam buku ini. Berbagai trik dan tip yang sangat bermanfaat dalam mendayagunakan Microsoft PowerPoint 2010 akan dibahas di sini, mulai dari pembuatan bahan presentasi yang sederhatra hingga yang melibatkan berbagai trik. Selain itu, juga membahas berbagai penyertaan objek seperti rumus, gambar*, persamaan matematika, bahkan video. Di sini, Anda juga akan diberikan langkah-langkah dalam membuat video berdasarkan bahan presentasi&lt;/p&gt;
 &lt;p&gt;&lt;br /&gt;
 Buku ini dapat digunakan oleh siapa saja yang berkepentingan melaktrkan presentasi yang menarik.&lt;br /&gt;
 &amp;nbsp;&lt;/p&gt;</t>
  </si>
  <si>
    <t>60ede620-5f50-474f-ae9e-e93bf1a4f31b</t>
  </si>
  <si>
    <t>Panduan Aplikatif: Manipulasi Efek Foto Menggunakan Adobe Photoshop CS4</t>
  </si>
  <si>
    <t>978-979-29-0639-4</t>
  </si>
  <si>
    <t>978-979-29-9480-3</t>
  </si>
  <si>
    <t>&lt;p&gt;Buku Panduan Aplikatif Manipulasi Foto dengan Adobe Photoshop CS4 dibuat untuk memberikan Anda wawasan dan referensi dalam membuat beragam rekayasagambar, beserta&amp;nbsp; perintah-perintah yang tersedia pada program Adobe Photoshop CS 4. Buku ini ditunjukan bagi mahasiswa atau profesional yang terjun di bidang desain grafis.&lt;/p&gt;</t>
  </si>
  <si>
    <t>3b79e524-3081-40b8-b755-38042445567a</t>
  </si>
  <si>
    <t>Membangun Aplikasi WAP Portal untuk Instansi/Lembaga</t>
  </si>
  <si>
    <t>Prasetya Ambang Utomo</t>
  </si>
  <si>
    <t>979-763-329-2</t>
  </si>
  <si>
    <t>978-979-29-9431-5</t>
  </si>
  <si>
    <t>&lt;p&gt;Munculnya media Wireless Internet, yaitu akses Internet tanpa menggunakan kabel, adalah kenyataan bahwa teknologi telah semakin maju. Saat ini, telepon seluler tidak hanya dapat digunakan untuk berkomunikasi saja. Lebih daripada itu, ditemukannya Wireless Application Protocol (WAP) memungkinkan sebuah telepon seluler (mobile device) dapat mengakses informasi, baik berita, informasi saham, dan informasi kampus. Bahkan informasi pemerintahan pun telah dapat diakses dengan media tersebut. Selain itu, kita juga dapat membuat berbagai macam aplikasi yang andal dengan WAP.&lt;br /&gt;
 &lt;br /&gt;
 Dalam buku ini diberikan sebuah solusi untuk membangun sebuah sistem informasi via WAP. Anda akan diajak belajar secara detail mengenai pembuatan sebuah aplikasi WAP Portal yang memberikan berbagai fitur, seperti polling, guestbook, kirim berita, dan pendaftaran on-line serta berbagai fitur lain yang bisa digunakan untuk memberikan sebuah informasi dari instansi atau lembaga Anda, yang dibangun menggunakan bahasa pemrograman Wireless Markup Language (WML) dan PHP menggunakan database MySQL. Studi kasus pada buku ini membahas pembuatan sistem informasi akademik (universitas) via WAP, yang memiliki berbagai fitur tambahan, seperti akses nilai, baik UAS, UTS, Kartu Rencana Studi, Kartu Hasil Studi, biaya yang harus dibayar, jadwal kuliah, SKS yang telah ditempuh per semester, maupun fitur lain dengan berbagai data yang up to date karena telah terhubung dengan database MySQL.&lt;br /&gt;
 &lt;br /&gt;
 Selengkapnya, buku ini membahas:&lt;br /&gt;
 Pengenalan Wireless Application Protokol (WAP)&lt;br /&gt;
 Software yang Dibutuhkan pada Aplikasi WAP&lt;br /&gt;
 Dasar-dasar WAP&lt;br /&gt;
 Membuat Database dengan MySQL&lt;br /&gt;
 Membangun Aplikasi WAP Portal&lt;/p&gt;</t>
  </si>
  <si>
    <t>1ef87bc1-a908-4f72-8840-974c0ab366d3</t>
  </si>
  <si>
    <t>From Zero to A Pro: Mahir Mengolah Data dengan Excel 2010</t>
  </si>
  <si>
    <t>978-979-29-2506-7</t>
  </si>
  <si>
    <t>978-979-29-9045-4</t>
  </si>
  <si>
    <t>&lt;p&gt;Buku ini sangat berguna bagi Anda yang sedang atau belajar menggunakan Microsoft Excel 2010. Berbagai fitur dari yang dasar hingga tingkat profesional akan dijelaskan dalam buku ini. Berbagai trik dan tip yang bermanfaat dalam mendayagunakan Microsoft Excel 2010 pun akan melengkapi buku ini, mulai dari pembuatan tabel yang sederhana maupun yang melibatkan berbagai rumus hingga ke penyisipan gambar, grafik, diagram, dan persamaan matematika.&amp;nbsp;&lt;br /&gt;
 Buku ini dapat digunakan oleh siapa saja, baik pelajar, mahasiswa, ibu rumah tangga, dan lain-lain.&amp;nbsp;&lt;/p&gt;</t>
  </si>
  <si>
    <t>28be30e8-0f0e-467e-afb3-11d965bedbd7</t>
  </si>
  <si>
    <t>Membangun Database Client-Server Menggunakan InterBase</t>
  </si>
  <si>
    <t>Yudha C. Setiawan</t>
  </si>
  <si>
    <t>979-731-308-5</t>
  </si>
  <si>
    <t>978-979-29-9432-2</t>
  </si>
  <si>
    <t>&lt;p&gt;Model database Client-Server merupakan model sistem database terbaik yang sangat cocok untuk keperluan bisnis pada suatu perusahaan. Pada model database Client-Server memungkinkan dilakukan proses perhitungan yang kompleks dan simultan. Model database Client-Server memerlukan dukungan perangkat keras yang tidak ringan dan semua komputer pada model ini harus berada dalam lingkungan jaringan.&lt;br /&gt;
 lnterBase merupakan program aplikasi mandiri yang terpisah dari Delphi yang memiliki kemampuan untuk membangun simulasi model database Client-Server pada komputer tunggal. lnterBase dapat bekerja dengan baik di dalam lingkungan Microsoft windows NT 4.0, Windows 2000, Windows 98/Me dan beberapa sistem operasi UNIX/Linux. lnterBase memungkinkan untuk memindahkan database dari suatu lingkungan ke dalam lingkungan yang lainnya. lnterBase mendukung akses database multiuser dan mendukung protokol Network seperti TCP/lP, NetBEUldan lP)VSPX.&lt;/p&gt;</t>
  </si>
  <si>
    <t>7e61001a-cd9b-449d-b2a8-a0336832904a</t>
  </si>
  <si>
    <t>Panduan Aplikatif: Menggunakan Microsoft Excel 2007</t>
  </si>
  <si>
    <t>978-979-29-0150-4</t>
  </si>
  <si>
    <t>978-979-29-9485-8</t>
  </si>
  <si>
    <t>&lt;p&gt;Excel 2007 merupakan sistem aplikasi spreadsheet yang praktis, memiliki kemampuan menghitung dan dapat dikombinasikan dengan teks, grafik, dan diagram sehingga lebih dinamis dan interaktif. Microsoft Excel 2007 ditujukan untuk menyederhanakan sistem perhitungan yang rumit sehingga lebih praktis dan mudah diterapkan. Excel juga dapat digunakan untuk menyusun rencana anggaran biaya.&lt;br /&gt;
 &lt;br /&gt;
 Buku Panduan Aplikatif Menggunakan Microsoft Excel 2007 ini membahas secara praktis berbagai hal yang berhubungan dengan Excel, dilengkapi dengan gambar, mulai dari pengenalan aplikasi Excel 2007 hingga contoh penyusunan rencana anggaran biaya menggunakan Excel 2007.&lt;br /&gt;
 &lt;br /&gt;
 Buku ini membahas:&lt;br /&gt;
 Pengolahan data&lt;br /&gt;
 Bekerja dengan fungsi&lt;br /&gt;
 Menambahkan Gambar&lt;br /&gt;
 Menyusun Rencana Anggaran Biaya&lt;br /&gt;
 Mencetak Dokumen&lt;/p&gt;</t>
  </si>
  <si>
    <t>a42f9e97-0947-4f3e-935a-918ce1dc5c02</t>
  </si>
  <si>
    <t>Ayo Tune Up Komputer Anda</t>
  </si>
  <si>
    <t>979-763-559-7</t>
  </si>
  <si>
    <t>978-979-29-8756-0</t>
  </si>
  <si>
    <t>&lt;p&gt;lnilah buku yang membukakan rahasia pada Anda bagaimana mendongkrak kinerja komputer dengan cara yang sangat mudah. Tidak perlu seorang master Windows untuk mengoptimalkan sistem komputer. Tidak perlu pengetahuan yang tinggi tentang komputer. Anda pun bisa!&lt;/p&gt;</t>
  </si>
  <si>
    <t>3ac50739-c176-4008-a9cd-3fbdf73deaad</t>
  </si>
  <si>
    <t>Panduan Aplikatif: Menguasai Macromedia Flash MX 2004</t>
  </si>
  <si>
    <t>979-731-463-4</t>
  </si>
  <si>
    <t>978-979-29-9103-1</t>
  </si>
  <si>
    <t>&lt;p&gt;Dewasa ini macromedia flash telah menjadi primadona para designer web sebagai sarana untuk menciptakan sebuah situs web yang menarik dan interaktif. Flash mempunyai kemampuan dan fasilitas untuk membuat desain dan animasi objek secara mudah dan menyenangkan. Tidak mengherankan jika saat ini flash telah menjadi standar pembuatan animasi dan desain web profesional. Teknologi yang dimiliki flash inilah yang membuatnya menarik perhatian untuk dipelajari dan dikuasai. Bagi kalangan tertentu, dengan menguasai flash bisa menjadi lahan mata pencaharian yang menjanjikan. Hal itu di karenakan profesi sebagai seorang web master atau web desainer adalah salah satu profesi yang banyak diinginkan sekarang ini. Buku yang membahas program macromedia flash 7.0 atau lebih dikenal dengan Macromedia Flash MX 2004 ini di susun secara aplikatif dengan panduan langkah demi langkah yang memudahkan anda lebih memahami dan mencobanya sendiri. Setelah membaca buku ini anda akan dapat membuat desain dan animasi web sendiri sesuai selera dan kreativitas anda.&lt;/p&gt;</t>
  </si>
  <si>
    <t>502802a0-e5f4-4218-8f7c-665aba8da5f0</t>
  </si>
  <si>
    <t>Panduan Aplikatif: Menyusun Tulisan Ilmiah dengan Microsoft Word XP</t>
  </si>
  <si>
    <t>979-731-196-1</t>
  </si>
  <si>
    <t>978-979-29-9107-9</t>
  </si>
  <si>
    <t>&lt;p&gt;Buku ini menyajikan teori dan tahapan yang diperlukan dalam membuat tulisan ilmiah menmggunakan Microsoft Word XP. Kandungan materi buku ini disusun berdasarkan petunjuk dan aturan penyusunan tulisan ilmiah dari berbagai sumber dan dari pengalaman penulis dalam membuat tulisan ilmiah.&amp;nbsp;&lt;br /&gt;
 &lt;br /&gt;
 Pokok-pokok Bahasan:&lt;br /&gt;
 Pengenalan dan ketentuan penulisan tulisan ilmiah, sistematika dan struktur tulisan ilmiah dan alasan pemilihan Ms Word dalam penulisan tulisan ilmiah.&amp;nbsp;&lt;br /&gt;
 Sejarah perkembangan Ms Word XP, instalasi dan kebutuhan sistem dan fasilitas pada Ms Word Xp.&amp;nbsp;&lt;br /&gt;
 Cara memulai, pemahaman tampilan dan proses pengetikkan serta edit naskah pada Ms Word XP.&amp;nbsp;&lt;br /&gt;
 Cara pengaturan pada format teks dari pengaturan font sampai dengan bullet dan numbering.&lt;br /&gt;
 Cara pembuatan table dan penambahan object dengan toolbar drawing.&amp;nbsp;&lt;br /&gt;
 Cara pemahaman, penggunakan, dan pengaturan style pada naskah atau dokumen panjang.&amp;nbsp;&lt;br /&gt;
 Cara penggunaan dan pengaturan bahasa di dalam suatu teks yang dilengkapi dengan kamus.&amp;nbsp;&lt;br /&gt;
 Membahas contoh-contoh pengaturan tulisan ilmiah untuk jurnal.&amp;nbsp;&lt;br /&gt;
 Membahas contoh-contoh pengaturan tulisan ilmiah untuk tesis.&amp;nbsp;&lt;br /&gt;
 Membahas contoh-contoh pengaturan tulisan ilmiah untuk laporan penelitian&lt;/p&gt;</t>
  </si>
  <si>
    <t>484f0e2c-7350-48de-b052-63005a6d080c</t>
  </si>
  <si>
    <t>From Zero To A Pro: Word 2007</t>
  </si>
  <si>
    <t>Terra Ch. Triwahyuni, Abdul Kadir dan Novia Fitriana Sari</t>
  </si>
  <si>
    <t>978-979-29-0873-2</t>
  </si>
  <si>
    <t>978-979-29-9759-0</t>
  </si>
  <si>
    <t>&lt;p&gt;Buku yang sangat berguna bagi Anda yang sedang, belajar untuk membuat dokumen. Menjelaskan berbagai fitur pada Word 2007, dari hal di tingkat dasar sampai tingkat yang profesional.&lt;br /&gt;
 &amp;bull; Membahas berbagai trik dan tip yang sangat bermanfaat dalam pembuatan dokumen. Dari penulisan teks hingga penyisipan garribar,. diagram, dan persamaan matematika.&lt;br /&gt;
 &amp;bull; Membicarakan cara penyusunan header, footer, catatan kaki, daftar isi, daftar gambar, indeks hingga cara pembuatan sampul dokumen.&lt;br /&gt;
 &amp;bull; Mengupas cara pembuatan surat, amplop, dan label secara massal melalui fasilitas mail merge.&lt;br /&gt;
 &amp;bull; Dapat digunakan oleh siapa saja (pelajar, mahasiswa, penulis, sekretaris, dan lainlain).&lt;/p&gt;</t>
  </si>
  <si>
    <t>895b0ead-e04e-4549-821a-b75c863642c0</t>
  </si>
  <si>
    <t>Panduan Aplikatif Pemrograman Gambas</t>
  </si>
  <si>
    <t>Mahdi Ridho</t>
  </si>
  <si>
    <t>979-763-176-1</t>
  </si>
  <si>
    <t>978-979-29-9111-6</t>
  </si>
  <si>
    <t>&lt;p&gt;Gambas merupakan salah satu aplikasi pemrograman visual under Linux dan variannya. Aplikasi Gambas secara sekilas dapat dikatakan mirip dengan Visual Basic, terutama pada sintaks&amp;ndash;sintaks kode program dan penggunaan objeknya. Namun pada hakikatnya Gambas bukanlah suatu cloning dari Visual Basic. Gambas merupakan salah satu produk open source dan free yang hanya dapat berjalan pada platform Linux dan variannya. Gambas telah memberi kita suatu alternatif dalam penggunaan software yang free dan legal. Sangat cocok bagi mereka yang ingin membangun aplikasi berbasis gui dengan mudah, cepat, dan murah. Mereka yang ingin belajar Visual Basic juga dapat bersimulasi dengan gambas. Kita hanya perlu penyesuaian beberapa menit untuk migrasi.&lt;/p&gt;</t>
  </si>
  <si>
    <t>1e01fa30-54df-4d7b-82e5-d50297626457</t>
  </si>
  <si>
    <t>Membangun Firewall dan Traffic Filtering Berbasis Cisco</t>
  </si>
  <si>
    <t>979-763-192-3</t>
  </si>
  <si>
    <t>978-979-29-9435-3</t>
  </si>
  <si>
    <t>&lt;p&gt;Buku ini memandu pembaca dalam membangun sistem-sistem firewall guna mengamankan jaringan-jaringan perusahaan atau jaringan kampus. Materi yang disajikan cukup mudah dimengerti dan mudah dipraktikkan. Di sini, kita akan belajar bagaimana melakukan filtering trafik-trafik atau paket-paket yang hilir-mudik ke/dari jaringan-jaringan, memblok trafik-trafik tertentu dan membuka trafik-trafik lainnya. Kita menggunakan teknologi Cisco untuk mengimplementasi traffic filtering dan firewalling ini. Sebagaimana kita maklumi, Cisco merupakan pionir yang terdepan dalam teknologi filtering, routing dan switching.&amp;nbsp;&lt;br /&gt;
 &lt;br /&gt;
 Buku ini dilengkapi materi-materi pengantar yang membantu pembaca dalam memahami materi inti (filtering dan firewalling), di antaranya adalah konsep dasar firewall, IP addressing dan subnetting, dan IP routing. Pada bab terakhir, dijelaskan pula sejumlah tool packet filtering pendukung yang populer digunakan. Pembaca bisa mencobanya jika menginginkan.&lt;/p&gt;</t>
  </si>
  <si>
    <t>ee43ba42-05bf-4e37-b85d-c26855dafa9e</t>
  </si>
  <si>
    <t>A-Z Multivitamin untuk Anak dan Remaja</t>
  </si>
  <si>
    <t>Best Book</t>
  </si>
  <si>
    <t>978-979-29-1237-1</t>
  </si>
  <si>
    <t>978-979-29-8758-4</t>
  </si>
  <si>
    <t>&lt;p&gt;Umumnya, anak-anak dan remaja masa kini lebih banyak mengonsumsi junk food ketimbang makanan sehat. Padahal usia 5-17 tahun adalah masa pertumbuhan, yang banyak memerlukan asupan gizi yang cukup dan seimbang. Jika mereka hanya mengandalkan makanan instan saja tanpa diimbangi dengan makanan bergizi, lalu bagaimana pertumbuhan dan kesehatan tubuh mereka akan terjaga dengan baik?&amp;nbsp;&lt;/p&gt;
 &lt;p&gt;Salah satu upaya adalah dengan memberikan suplemen multivitamin. Namun, Anda perlu berhati&amp;shy;hati dalam memilih, karena saat ini ada banyak sekali suplemen dengan komposisi yang beragam. Anda harus menjadi konsumen yang cerdas dengan mengetahui secara pasti suplemen multivitamin apa yang dibutuhkan dan yang akan dibeli.&amp;nbsp;&lt;/p&gt;
 &lt;p&gt;Buku ini akan menjadi guide yang baik bagi remaja untuk menentukan multivitamin yang paling pas untuk kesehatannya ataupun orangtua dalam menentukan multivitamin yang paling tepat sesuai kebutuhan menilik umur, gaya hidup, dan aktivitas anaknya.&amp;nbsp;&lt;/p&gt;
 &lt;p&gt;Buku ini memberikan pengetahuan yang lengkap dan rinci mengenai multivitamin, termasuk pro&amp;shy;kontra di dalamnya. Dengan membaca buku ini, Anda akan menjadi lebih bijak dan kritis dalam menentukan nutrisi yang tepat bagi tubuh anak dan remaja, bahkan juga bagi orang dewasa. Niscaya, Anda akan hidup lebih sehat dan lebih bahagia&lt;/p&gt;</t>
  </si>
  <si>
    <t>f824c56c-71d2-4a4e-aa46-6464a78b6024</t>
  </si>
  <si>
    <t>Panduan Aplikatif Pemrograman Visual Foxpro 7.0</t>
  </si>
  <si>
    <t>979-731-370-0</t>
  </si>
  <si>
    <t>978-979-29-9112-3</t>
  </si>
  <si>
    <t>&lt;p&gt;Microsoft Visual FoxPro 7.0 merupakan perangkat lunak yang menawarkan begitu banyak kemudahan dan keunggulan dalam pembuatan aplikasi database. Dengan dukungan pemrograman berorientasi obyek serta daya dukung istimewa lain yang dimilikinya, Visual FoxPro telah menjadi pilihan banyak orang guna membangun aplikasi database yang tangguh. Buku ini memaparkan cara-cara menggunakan Microsoft Visual FoxPro 7.0 untuk membuat elemen-elemen utama aplikasi database.&lt;br /&gt;
 &amp;nbsp;&lt;/p&gt;</t>
  </si>
  <si>
    <t>712031f6-7af9-4eae-812f-a28ccc43d5e0</t>
  </si>
  <si>
    <t>A-Z Psikologi - Berbagai Kumpulan Topik Psikologi</t>
  </si>
  <si>
    <t>Zainul Anwar</t>
  </si>
  <si>
    <t>978-979-29-3215-7</t>
  </si>
  <si>
    <t>978-979-29-8759-1</t>
  </si>
  <si>
    <t>&lt;p&gt;Kitab Psikologi ini sebagian besar dari pengalaman penulis ketika menjadi trainer, instruktur, dan terapis sehingga sebagian besar isinya sangat aplikatif dan mudah diterapkan oleh semua kalangan. Kitab Psikologi ini terdiri dari beberapa bagian. Bagian pertama, berisi tentang kisah-kisah nyata maupun fiktif yang mampu membangkitkan gairah kita untuk berbuat lebih baik, menginspirasi, dan menginternalisasi nilai-nilai positif dari kisah-kisah tersebut.Bagian kedua, berisi tentang berbagai macam psychogame atau permainan psikologis yang mengandung unsur-unsur psikologis seperti emosi, kecerdasan, kerjasama, komunikasi, kepemimpinan, dan lainnya. Psychogame dalam buku ini sangat mudah diaplikasikan, baik untuk pelatihan setting indoor maupun outdoor sehingga sangat membantu bagi siapa pun yang ingin memanfaatkannya. Bagian ketiga berisi tentang psychotest yang terdiri dari banyak tes psikologi populer yang dapat digunakan sebagai media asesmen awal atau ice breaker pada suatu pelatihan, seperti digunakan untuk mengetahui kepribadian, minat pekerjaan, kecerdasan, stres, dan lainnya. Psychotest ini sangat mudah diaplikasikan sehingga siapa pun yang ingin memanfaatkan tidak akan mengalami kesulitan, karena sudah dilengkapi dengan cara scoring dan interpretasi. Bagian keempat membahas tentang counseling, bagian ini merupakan tata cara konseling yang aplikatif sehingga siapa pun yang mempelajarinya akan mudah untuk diterapkan karena dilengkapi beberapa contoh dan langkah dalam konseling, dengan mempelajari konseling seseorang akan dapat membantu orang lain dalam menyelesaikan permasalahannya. Bagian kelima membahas tentang psychotherapy, pada bagian ini terdapat beberapa teknik terapi yang cukup mudah untuk diterapkan, baik untuk masalah diri sendiri atau untuk menangani masalah orang lain sehingga dengan mempelajari psikoterapi diharapkan seseorang mampu menjadi terapis baik untuk dirinya sendiri ataupun orang lain. Bagian keenam berisi tentang relaxation, pada bagian ini Anda akan diajak untuk memanfaatkan beberapa teknik relaksasi, dengan mempelajari dan menerapkan beberapa teknik relaksasi, Anda akan merasakan &amp;ldquo;kehidupan yang lain&amp;rdquo;, kehidupan yang sangat relaks tanpa terbebani oleh suatu apa pun sehingga kita merasakan sebuah kenyamanan yang mampu membuat hidup kita lebih hidup.&lt;/p&gt;</t>
  </si>
  <si>
    <t>dc66cc2b-bd42-4111-beca-12101f1f619e</t>
  </si>
  <si>
    <t>A-Z Renungan Suara Gembala</t>
  </si>
  <si>
    <t>Ir. Agus Rahardja D.S., M.A.</t>
  </si>
  <si>
    <t>978-979-29-5763-1</t>
  </si>
  <si>
    <t>978-979-29-8782-9</t>
  </si>
  <si>
    <t>29.6 MB</t>
  </si>
  <si>
    <t>&lt;p&gt;Tahukah Anda bahawa setiap kata dalam firman Tuhan itu bermakna?&lt;br /&gt;
 Tahukah Anda bahwa setiap kata yang tertulis dalam Alkitab dapat menguatkan iman dan mendekatkan Anda kepada Sang Gembala Sejati, Tuhan Yesus Kristus?&lt;br /&gt;
 Menyadari kebutuhan jemaat akan pentingnya mendengar suara &amp;ldquo;Gembala&amp;rdquo; setiap hari, penulis berinisiatif untuk menerbitkan buku yang berisi kumpulan renungan firman Tuhan.&amp;nbsp;&lt;br /&gt;
 Berbeda dengan buku renungan pada umumnya, buku ini disusun berdasarkan kata-kata berkaitan dengan firman Tuhan yang disusun sesuai urutan abjad sehingga memudahkan pembaca untuk memilih topik yang ingin dibaca.&lt;br /&gt;
 Diharapkan buku renungan ini bisa selalu mengingatkan pembaca akan tujuan hidup orang percaya dan menguatkan iman kita semua&lt;/p&gt;</t>
  </si>
  <si>
    <t>4aa8acfe-7a20-48f6-951c-a560fc6f4fec</t>
  </si>
  <si>
    <t>Galaniza</t>
  </si>
  <si>
    <t>Marie Bee</t>
  </si>
  <si>
    <t>979-763-810-3</t>
  </si>
  <si>
    <t>978-979-29-9046-1</t>
  </si>
  <si>
    <t>&lt;p&gt;Apa jadinya kalau mencintai cowok berandalan, suka berantem, dan punya musuh dimana-mana? Padahal, cowok itu menaruh hatipun tidak. Pada saat yang sama, seorang cowok keren, idola kampus, begitu cinta....&amp;nbsp;&lt;br /&gt;
 &lt;br /&gt;
 Inilah yang dialami Iza,memendam rasa cinta pada orang yang sangat dibenci Risti, sahabatnya, sekaligus dibenci banyak orang. Apalagi setelah Galan hampir menewaskan Randy, sepupu Risti. Lengakp sudah predikat anak bengal bagi Galan.&amp;nbsp;&lt;br /&gt;
 &lt;br /&gt;
 Di mata Iza, Galan adalah pahlawan. Inilah mengapa ia bersikap dingin pada Dewa, cowok yang cinta mati padanya. Bagi Iza, menerima cinta Dewa berarti dia mengkhianati perasaannya pada Galan. Tapi apakah pilihan itu tepat? Haruskah ia berbalik mencintai Dewa demi menjaga persahabatannya?&lt;br /&gt;
 &lt;br /&gt;
 Sementara Iza yakin Galan tidak bersalah. Tapi, bagaimana membuktikannya? Dan bagaimana membuat orang percaya?&lt;/p&gt;</t>
  </si>
  <si>
    <t>674df5a5-b9eb-49a3-ab54-58f990c2fc5a</t>
  </si>
  <si>
    <t>A-Z Resep Herbal Rahasia Balita dan Anak-anak</t>
  </si>
  <si>
    <t>Merapi Farma Herbal</t>
  </si>
  <si>
    <t>978-979-29-0525-0</t>
  </si>
  <si>
    <t>978-979-29-8783-6</t>
  </si>
  <si>
    <t>&lt;p&gt;Takut efek samping obat kimia yang membuat anak-anak kita semakin kebal? Buku ini mendampingi Anda merawat anak-anak yang tengah sakit dengan menggunakan aneka resep tradisional, dilengkapi dengan diagnosis, bahan-bahan yang digunakan, cara pembuatan, aturan pemakaian hingga anjuran untuk si kecil agar terhindar dari penyakit.&lt;br /&gt;
 Cara hemat agar anak sehat!&lt;/p&gt;</t>
  </si>
  <si>
    <t>eba6fba4-b196-4dc6-b7a2-273c1348e722</t>
  </si>
  <si>
    <t>Panduan Aplikatif Sistem Akuntansi Online Berbasis Komputer</t>
  </si>
  <si>
    <t>979-533-983-4</t>
  </si>
  <si>
    <t>978-979-29-9114-7</t>
  </si>
  <si>
    <t>&lt;p&gt;Akuntansi merupakan suatu kegiatan yang menghasilkan suatu informasi yang bersifat keuangan. Begitu pentingnya informasi tersebut sehingga perlu dirancang suatu sistem yang tepat dalam rangka pengolahan data-data yang dibutuhkan.&amp;nbsp;&lt;br /&gt;
 &lt;br /&gt;
 Buku Panduan Aplikatif Penerapan Sistem Akuntansi Online Berbasis Komputer ini membahas dasar-dasar perancangan sistem akuntansi online berbasis komputer. Buku ini merupakan buku yang tepat bagi praktisi di bidang akuntansi yang akan mencoba membuat rancangan sistem akuntansi online berbasis komputer, atau Anda yang akan memahami sistem akuntansi on-line berbasis komputer. Pembahasan dimulai dari mengenal akuntansi, komputerisasi akuntansi, desain sistem akuntansi berbasis komputer serta implementasi.&amp;nbsp;&lt;br /&gt;
 &lt;br /&gt;
 DAFTAR ISI:&lt;br /&gt;
 Bab I Mengenal Akuntansi&lt;br /&gt;
 Sejarah Timbulnya Akuntansi&lt;br /&gt;
 Dasar-Dasar Akuntansi&lt;br /&gt;
 Jenis-Jenis Akuntansi&lt;br /&gt;
 Aktivitas-Aktivitas Akuntansi&lt;br /&gt;
 Tahap Pengumpulan Bukti-Bukti Transaksi&amp;nbsp;&lt;br /&gt;
 &lt;br /&gt;
 Bab II Akuntansi Sebagai Suatu Sistem Informasi&lt;br /&gt;
 Konsep Dasar Sistem&lt;br /&gt;
 Sistem Akuntansi&lt;br /&gt;
 Akuntansi Sebagai Sistem Informasi&lt;br /&gt;
 &lt;br /&gt;
 Bab III Komputer dan Informasi&lt;br /&gt;
 Data dan Informasi&amp;nbsp;&lt;br /&gt;
 Evolusi Teknik Pengolahan Data&lt;br /&gt;
 Komputerisasi Sistem Informasi&lt;br /&gt;
 Klasifikasi/Jenis-Jenis Komputer&lt;br /&gt;
 Kelebihan dan Keterbatasan Komputer&lt;br /&gt;
 &lt;br /&gt;
 Bab IV Memahami Cara Kerja dan Sistem Komputer&lt;br /&gt;
 Organisasi Komputer&lt;br /&gt;
 Sistem Komputer&lt;br /&gt;
 Sistem Pengolahan Data Komputer&lt;br /&gt;
 Sistem Komunikasi Data&lt;br /&gt;
 &lt;br /&gt;
 Bab V Tahap Pendahuluan Komputerisasi&lt;br /&gt;
 Gambaran Sistem&lt;br /&gt;
 Mempersiapkan Tim Proyek&lt;br /&gt;
 Menilai Kelayakan Sebuah Sistem&lt;br /&gt;
 Membuat Jadwal Kerja&lt;br /&gt;
 &lt;br /&gt;
 Bab VI Analisis dan Desain Sistem Akuntansi Komputer&lt;br /&gt;
 Karakteristik Analisis Sistem&lt;br /&gt;
 Materi Investigasi Sistem&lt;br /&gt;
 Alat dan Teknik Analisis Sistem&lt;br /&gt;
 Tahapan Analisis Sistem&lt;br /&gt;
 Desain Sistem Akuntansi Komputer&lt;br /&gt;
 &lt;br /&gt;
 Bab VII Tahap Implementasi Sistem Komputerisasi&lt;br /&gt;
 Pelatihan Karyawan&lt;br /&gt;
 Penyiapan Perangkat Lunak&lt;br /&gt;
 Penyiapan Tempat&lt;br /&gt;
 Penyiapan Perangkat dan Peralatan&lt;br /&gt;
 Tahap Instalasi Sistem&lt;br /&gt;
 Testing Sistem&lt;br /&gt;
 Persetujuan Final&lt;br /&gt;
 Dokumentasi&lt;br /&gt;
 Postaudit Sistem&lt;br /&gt;
 &lt;br /&gt;
 Bab VIII Pengendalian Sistem&lt;br /&gt;
 Pengendalian Preventif&lt;br /&gt;
 Pengendalian Umpan Balik&lt;br /&gt;
 Keterbatasan Sistem Pengendalian&lt;br /&gt;
 Bidang-Bidang Pengendalian Sistem&lt;br /&gt;
 &lt;br /&gt;
 Bab IX Pengembangan Sistem Kedepan&lt;br /&gt;
 Integrasi Sistem&lt;br /&gt;
 On-Line Business&lt;br /&gt;
 Penutup&lt;/p&gt;</t>
  </si>
  <si>
    <t>52a398bd-7a00-4f29-9f54-1bbe6d13d560</t>
  </si>
  <si>
    <t>Gaya Hidup Sang Pemenang</t>
  </si>
  <si>
    <t>Heru Tri Budi</t>
  </si>
  <si>
    <t>978-979-2964-80-6</t>
  </si>
  <si>
    <t>978-979-29-9047-8</t>
  </si>
  <si>
    <t>&lt;p&gt;Banyak orang Kristen yang kalah dalam peperangan rohani. Rutinitas, kesibukan, dan banyaknya aktivitas, termasuk aktivitas rohani, membuat banyak orang lalai membangun dirinya sendiri. Stamina rohani menjadi lemah. Akibatnya jelas, kita mudah dikalahkan oleh musuh bebuyutan kita, Iblis. Itu sebabnya, Rasul Paulus mengajak jemaat Efesus, yang juga menjadi ajakan untuk kita, untuk menjadi kuat dalam Tuhan. Rahasianya adalah mengenakan seluruh perlengkapan senjata Allah.&lt;br /&gt;
 Penulis buku ini menunjukkan mengajak kita untuk melihat apa saja peperangan dalam hidup kita. Untuk bisa menjadi kuat melawan musuh, kita juga harus tahu siapa musuh kita, membongkar kedoknya, mengenal bentang pertahanannya, punya strategi dan senjata serta tahu cara menggunakannya untuk melawan musuh setiap dibutuhkan.&lt;br /&gt;
 Biarlah dunia semakin dipengaruhi dan dipenuhi oleh anak-anak Allah yang berkemenangan.&lt;/p&gt;</t>
  </si>
  <si>
    <t>a5c1bb41-20f2-4fd6-bf5a-3528be8e6943</t>
  </si>
  <si>
    <t>A to Z Teka-Teki Alkitab Perjanjian Baru</t>
  </si>
  <si>
    <t>Timotius Sunyoto</t>
  </si>
  <si>
    <t>978-979-29-2920-1</t>
  </si>
  <si>
    <t>978-979-29-8786-7</t>
  </si>
  <si>
    <t>&lt;p&gt;A to Z Teka-teki Alkitab PB adalah buku yang menyajikan sejumlah soal seputar Alkitab Perjanjian Baru mulai dari Matius hingga Wahyu yang dikemas dalam pertanyaan pilihan ganda dan melengkapi kutipan ayat Alkitab. Dengan kalimat yang sederhana dan mudah dipahami, para pembaca diarahkan untuk memberikan jawaban yang tepat dan sesuai dengan yang diminta. Selain sebagai bacaan pribadi, buku ini juga sangat cocok untuk materi pengampu pelajaran agama Kristen di sekolah.&lt;/p&gt;</t>
  </si>
  <si>
    <t>7497878e-e998-43ea-84c1-baaee4b25e88</t>
  </si>
  <si>
    <t>Membangun Jaringan Komputer Murah Menggunakan Citrix Metaframe XP</t>
  </si>
  <si>
    <t>Moh. Sulhan</t>
  </si>
  <si>
    <t>979-731-042-6</t>
  </si>
  <si>
    <t>978-979-29-9439-1</t>
  </si>
  <si>
    <t>&lt;p&gt;Buku ini diperuntukkan bagi siswa/i SMK jurusan Teknik Jaringan Komputer&lt;br /&gt;
 (TKJ), rnahasiswa/i yang mengambil mata kuliah jaringan komputer, bagi para&lt;br /&gt;
 network engineer yang ingin membuat konsep perencanaan jaringan&lt;br /&gt;
 terutama tentang mekanisme pengamatan, juga bagi para pembaca yang&lt;br /&gt;
 ingin mendalami ilmu tentang jaringan komputer.&amp;nbsp;&lt;br /&gt;
 &amp;nbsp;&lt;/p&gt;</t>
  </si>
  <si>
    <t>6cdc48fb-1f91-440e-a4ba-224e9619db80</t>
  </si>
  <si>
    <t>Panduan Belajar Desain Grafis CorelDraw X4</t>
  </si>
  <si>
    <t>978-979-29-0479-6</t>
  </si>
  <si>
    <t>978-979-29-9116-1</t>
  </si>
  <si>
    <t>&lt;p&gt;CorelDRAW merupakan satu-satunya program aplikasi untuk mengolah desai grafis yang paling diminati dan dicari oleh para desainer komputer di Indonesia. Selain mudah digunakan, CorelDRAW X4 saat ini telah dilengkapi dengan berbagai faslitas pendukung yang memudahkan para desainer mendesain objek-objek grafis.&lt;br /&gt;
 &lt;br /&gt;
 Buku ini sangat cocok sebagai buku panduan belajar bagi para pemula yang ingin menguasai CorelDRAW X4. Selain mengulas fitur-fitur terbaru yang dimiliki CorelDRAW X4, buku ini membahas teknik dasar hingga teknik-teknik praktis dalam memanipulasi objek-objek grafis.&lt;br /&gt;
 &lt;br /&gt;
 Pokok bahasan yang disajikan dalam buku Panduan Belajar Desain Grafis CorelDRAW X4 meliputi:&lt;br /&gt;
 - Membuat Objek Grafis&lt;br /&gt;
 - Manajemen Fie&lt;br /&gt;
 - Mengolah Objek Grafis&lt;br /&gt;
 - Bekerja dengan Warna&lt;br /&gt;
 - Bekerja dengan Teks&lt;br /&gt;
 - Bekerja dengan Page&lt;br /&gt;
 - Bekerja dengan Objek Bitmap dan Efek&lt;br /&gt;
 - Bekerja dengan Artistic Media Tool dan&lt;br /&gt;
 - Membuat Tabel&lt;br /&gt;
 - Bekerja dengan Tombol Interaktif&lt;br /&gt;
 - Memodifikasi Objek-Objek Grafis&lt;br /&gt;
 - Mencetk Desain Grafis&lt;/p&gt;</t>
  </si>
  <si>
    <t>300a24d0-eb2b-4f03-ad25-99485a2e7855</t>
  </si>
  <si>
    <t>Generasi Inspirasi</t>
  </si>
  <si>
    <t>Karel Koro</t>
  </si>
  <si>
    <t>978-979-29-2938-6</t>
  </si>
  <si>
    <t>978-979-29-9048-5</t>
  </si>
  <si>
    <t>&lt;p&gt;Buku ini memadukan aspek motivasi, aspek manajemen, dan aspek spiritual. Kata &amp;rdquo;Inspirasi&amp;rdquo; dalam buku ini merupakan singkatan dari 9 pilar untuk membangun generasi bangsa Indonesia yang Idelalis, Nasionalis, Strategis, Produktif, Inovatif, Responsif, Adaptif, Sejahtera, dan Iman.&lt;br /&gt;
 Buku ini mengajak pembaca untuk menjadi bersama-sama membangun bangsa Indonesia menjadi yang semakin baik. Buku ini juga berisi teladan para tokoh nasional maupun internasional, seperti Nick Vujicic, Martin Luther King, Dr. Ir. Ciputra, yang berhasil melakukan perubahan yang lebih baik sekalipun melalui hal-hal sederhana.&lt;/p&gt;</t>
  </si>
  <si>
    <t>f4ec3f46-5f7d-42ab-aacb-53876d613bdb</t>
  </si>
  <si>
    <t>Panduan Belajar Langkah Demi Langkah Microsoft Excel 2003</t>
  </si>
  <si>
    <t>Hery Karyono</t>
  </si>
  <si>
    <t>979-731-620-3</t>
  </si>
  <si>
    <t>978-979-29-9121-5</t>
  </si>
  <si>
    <t>&lt;p&gt;Microsoft Excel 2003 meruoakan software pengolah spreadsheet yang umum digunakan untuk membantu proses pembuatan dan pengolahan data dalam bentuk tabel. Software ini sangat andal dalam menangani data dengan jumlah yang besar, baik dalam pembuatan laporan, grafik, ataupun database.&amp;nbsp;&lt;br /&gt;
 &lt;br /&gt;
 Buku ini juga membahas tip dan trik yang akan mempercepat Anda dalam bekerja mengolah angka dan grafik. Buku ini dibuat untuk memberikan gambaran cara penggunaan Excel yang baik dan benar dengan bahasan yang meliputi:&lt;br /&gt;
 Pengenalan Microsoft Excel 2003&lt;br /&gt;
 Membuat Workbook, menyunting, dan memformat worksheet.&lt;br /&gt;
 Membuat grafik, gambar, dan pengolahan data.&lt;br /&gt;
 Membuat program tampilan menu&lt;/p&gt;</t>
  </si>
  <si>
    <t>2cd41865-6451-4bc0-b9e1-fa1aacabeb8f</t>
  </si>
  <si>
    <t>Generasi Maximal</t>
  </si>
  <si>
    <t>Budi "Abdipatra" Rahardjo</t>
  </si>
  <si>
    <t>979-731-985-7</t>
  </si>
  <si>
    <t>978-979-29-9740-8</t>
  </si>
  <si>
    <t>&lt;p&gt;JANGAN BACA BUKU INI, jika kamu merasa potensi-potensi dirimu sudah optimal!&lt;/p&gt;
 &lt;p&gt;Actually, masing-masing kamu punya potensi. Pertanyaannya, sudahkah potensi-potensi dirimu optimal? Seperti dilansir berbagai media, generasi muda saat ini identik dengan generasi &amp;quot;instan&amp;quot; yang kurang bisa diandalkan. Jangan terima begitu saja predikat ini! Karena itu, sudah saatnya kamu membuat perubahan dengan melepas semua atribut negatif yang melekat dalam dirimu dan generasimu. Mulailah dari dirimu sendiri! Tidak pemah ada satu alas an pun untuk tidak mau maju dan berkembang, bukan?&lt;/p&gt;
 &lt;p&gt;Buku ini dikhususkan untuk kamu-kamu, yang ingin menggali lebih dalam potensi-potensi dirimu. Dengan mengu~ung contoh-contoh yang gamblang dan bahasa yang ringan, penulis ingin mengajakmu memaksimalkan potensi diri dengan mulai membangun kehidupan rohani, menemukan tujuan hidup, mengelola emosi, menemukan potensi diri, mengelola waktu, mengatur keuangan, mempersiapkan hubungan pemikahan yang sehat, bahkan sampai menciptakan gaya hidup sehat. Kamu juga diingatkan bahwa untuk menjadi generasi maksimal, semua segi kehidupan pribadimu harus dioptimalkan, terrnasuk mengatur pola makan. Bagaimana bisa menjadi generasi maksimal jika tubuh tidak sehat, right?&lt;/p&gt;
 &lt;p&gt;So, pejamkan mata, lihat diri sendiri, apakah kamu salah satu dari generasi yang kurang bisa diandalkan itu? Jika bukan, PROVE IT!&lt;/p&gt;</t>
  </si>
  <si>
    <t>355b2ea6-a3c4-4500-bacd-eec8b1b3501a</t>
  </si>
  <si>
    <t>Membangun Karakter Unggul</t>
  </si>
  <si>
    <t>DR. Willy Susilo, S.Pd., M.B.A.</t>
  </si>
  <si>
    <t>978-979-29-3654-4</t>
  </si>
  <si>
    <t>978-979-29-9442-1</t>
  </si>
  <si>
    <t>&lt;p&gt;Rick Warren mengungkapkan bahwa penyebab utama kegagalan manusia bukan karena nasib atau minimnya kecerdasan intelektual, tetapi karena persoalan karakter dan sikap, serta kesalahan memahami arti sukses itu sendiri. Buku ini menjabarkan arti kesuksesan yang sesungguhnya dan bagaimana kesuksesan itu bisa dicapai.&lt;br /&gt;
 Buku ini merupakan jawaban atas tantangan pada masa kini di mana bangsa kita mengalami krisis karakter. Banyak orang cakap di negeri ini, tetapi tidak memiliki karakter yang unggul.&lt;br /&gt;
 Buku ini mengajak kepada pembaca untuk memedulikan pendidikan atau penanaman karakter sehingga tercipta generasi bangsa yang berkarakter.&lt;/p&gt;</t>
  </si>
  <si>
    <t>bd5cca45-6d86-432c-a94f-7b807ea769f3</t>
  </si>
  <si>
    <t>Panduan Lengkap Ilustrasi Desain Grafis dengan CorelDRAW X3</t>
  </si>
  <si>
    <t>Andri Setyawan, S.Kom.</t>
  </si>
  <si>
    <t>979-763-616-x</t>
  </si>
  <si>
    <t>978-979-29-9151-2</t>
  </si>
  <si>
    <t>&lt;p&gt;Versi terbaru CorelDRAW yaitu CorelDraw X3, memiliki fasilitas lebih lengkap dengan tambahan tool dan menu yang lebih sempurna. Beberapa tambahan tool antara lain Drop tool, Shape tool, dan Smart fill tool.&lt;br /&gt;
 Buku ini harus dimiliki siapa pun yang ingin mempelajari CorelDRAW X3 tahap demi tahap. Pembahasan materi dalam setiap bab sangat rinci dan ringkas, sehingga Anda seolah-olah mempunyai pembimbing pribadi. Lebih lanjut, buku ini menggunakan bahasa yang sederhana sehingga Anda mudah mencerna dan mengikutinya.&lt;br /&gt;
 &lt;br /&gt;
 Pembahasan buku ini meliputi:&lt;br /&gt;
 Pengenalan dasar CorelDRAW X3&lt;br /&gt;
 Cara membuat bentuk kurva&lt;br /&gt;
 Bekerja dengan Objek dan image&lt;br /&gt;
 Organisasi File&lt;br /&gt;
 Pemakaian node edit&lt;br /&gt;
 Cara mengolah objek teks&lt;br /&gt;
 Bermain dengan warna dan efek khusus&lt;/p&gt;</t>
  </si>
  <si>
    <t>4e361270-88df-4d00-a881-9e9b3d875784</t>
  </si>
  <si>
    <t>A to Z Teka-teki Alkitab Perjanjian Lama</t>
  </si>
  <si>
    <t>978-979-29-2925-6</t>
  </si>
  <si>
    <t>978-979-29-8806-2</t>
  </si>
  <si>
    <t>&lt;p&gt;A to Z Teka-teki Alkitab PL sangat membantu siapa punyang tidak ingin melewatkan detail sejarah yang terdapat dalam setiap kitab. Ini merupakan cara mudah &amp;amp; cerdas belajar Alkitab. Buku ini juga dapat dijadikan sarana pendukung bagi kelas-kelas Sekolah Minggu, permainan dalam persekutuan, kuis, dan lain-lain. Sebuah panduan berharga bagi Anda yang ingin belajar Alkitab secara cerdas. Juga cocok untuk materi pengampu pelajaran agama Kristen di sekolah.&lt;/p&gt;</t>
  </si>
  <si>
    <t>45fd4fdb-9460-43d1-9311-d75befa4f71a</t>
  </si>
  <si>
    <t>Gereja yang Membumi: Mengahadirkan Tuhan dalam Gereja</t>
  </si>
  <si>
    <t>979-731-975-X</t>
  </si>
  <si>
    <t>978-979-29-9049-2</t>
  </si>
  <si>
    <t>&lt;p&gt;Di zaman modern ini keberadaan dan fungsi gereja kadangkadang telah menyimpang dari tujuan dan mandat ilahi. Semula gereja, salinan dari bahasa Yunani ekklesia, berarti dipanggil, dipisahkan, dan dikhususkan untuk Tuhan. Kehidupan Abraham adalah contoh penggenapan ekklesia tadi sebagai &amp;quot;gereja&amp;quot;.&lt;/p&gt;
 &lt;p&gt;Kenyataannya, kini muncul gereja-gereja yang cenderung menonjolkan identitas mereka, mencari nama, tetapi bukan nama Kristus. Mereka lebih pas menggambarkan &amp;quot;anak-anak manusia ketika hendak membangun menara Babel&amp;quot;.&lt;/p&gt;
 &lt;p&gt;Kumpulan khotbah yang terhimpun dalam Gereja Yang Membumi berbicara banyak tentang kehidupan gereja. Topik-topik khotbah yang diangkat antara lain: Gereja yang Memindahkan Surga ke Bumi, Gereja Sebagai Agen Transformasi, Gereja Krista{ Bening, Menjadi Gereja yang Benar, dan lainnya.&lt;/p&gt;
 &lt;p&gt;Lewat buku kumpulan khotbah ini Ev. Daniel Alexander, ya menyebut dirinya sebagai pendidik dan pembidik, menantangsegenap warga gereja untuk melakukan otokritik, sudah ejauh mana gereja sebagai ekklesia.&lt;/p&gt;</t>
  </si>
  <si>
    <t>adc6bd53-6983-4b19-aa0a-d2d21cbadc48</t>
  </si>
  <si>
    <t>Panduan Cepat dan Mudah SPSS 14</t>
  </si>
  <si>
    <t>979-763-618-6</t>
  </si>
  <si>
    <t>978-979-29-9128-4</t>
  </si>
  <si>
    <t>&lt;p&gt;SPSS 14 atau dikenal sebagai SPSS 14 for Evaluation Versions sebenarnya merupakan pengembangan SPSS versi 13. Versi ini memiliki penambahan fitur baru yang berfungsi memudahkan pengguna melakukan pembandingan data, proses pengopian data, edit data, dan proses-proses yang berkaitan dengan dua data yang berbeda lainnya. Sedangkan fitur analisisnya sama seperti versi sebelumnya.&lt;br /&gt;
 &lt;br /&gt;
 Buku ini membahas:&lt;br /&gt;
 Cara Memulai SPSS&lt;br /&gt;
 Teknik Analisis&lt;br /&gt;
 Metode Penarikan Sampel&lt;/p&gt;</t>
  </si>
  <si>
    <t>677694e8-82d3-43e4-9ffb-5696386931a6</t>
  </si>
  <si>
    <t>Panduan Gizi dan Kesehatan Anak Sekolah</t>
  </si>
  <si>
    <t>978-979-29-6732-6</t>
  </si>
  <si>
    <t>978-979-29-9130-7</t>
  </si>
  <si>
    <t>&lt;p&gt;Menyikapi minimnya buku referensi tentang pedoman gizi dan kesehatan anak usia sekolah maka penyusunan buku ini diharapkan dapat digunakan sebagai acuan bagi pengelola Usaha Kesehatan Sekolah (UKS), petugas gizi di instansi kesehatan, pengajar dan mahasiswa gizi maupun peminat masalah gizi dan kesehatan pada anak sekolah.&lt;br /&gt;
 Buku ini berisi analisis masalah-masalah gizi pada anak sekolah, penilaian status gizi pada anak sekolah (BB/U, TB/U dan IMT/U), pedoman pemberian makanan tambahan anak sekolah (PMT-AS), pedoman umum gizi seimbang dan panduan pelaksanaan UKS, termasuk di antaranya syarat sekolah dan kantin sehat.&lt;/p&gt;</t>
  </si>
  <si>
    <t>d4d59e81-1888-474d-9099-2f72903b66fc</t>
  </si>
  <si>
    <t>Get Smart! Books: Learn Really Well</t>
  </si>
  <si>
    <t>978-979-29-0197-9</t>
  </si>
  <si>
    <t>978-979-29-9050-8</t>
  </si>
  <si>
    <t>&lt;p&gt;Anda tak harus memiliki bakat khusus untuk berjuang dalam lingkungan pembelajaran yang kompetitif pada saat ini. Hampir semua dari kita berpotensi untuk menjadi lebih cepat dan efektif dalam penguasaan informasi. Dengan ketrampilan pembelajaran yang baru, Anda bisa menikmati proses belajar, bekerja dengan lebih baik dan percaya diri.&lt;br /&gt;
 &lt;br /&gt;
 Pembelajaran adalah proses seumur hidup. Tentunya jika terdapat cara agar proses pembelajaran berlangsung lebih efektif, waktu yang singkat pun pasti berguna. Gagasan dalam buku ini sederhana dan efektif. Meskipun Anda tidak terlalu pintar disekolah, Anda akan mendapati bahwa belajar bisa menjadi hal yang mudah dan menyenangkan.&lt;br /&gt;
 &lt;br /&gt;
 Adapun metode belajar yang disampaikan yaitu :.&lt;br /&gt;
 &lt;br /&gt;
 - Menyenangkan&lt;br /&gt;
 - Sederhana&lt;br /&gt;
 - Hemat Waktu&lt;br /&gt;
 - Bisa dilakukan oleh setiap orang&lt;br /&gt;
 - Mudah diterapkan dalam rutinitas belajar Anda&lt;br /&gt;
 &lt;br /&gt;
 Bersiaplah untuk beberapa perubahan dalam cara memandang diri dan kemampuan Anda. Bersiaplah untuk melakukan beberapa hal dengan sedikit berbeda! Untuk membantu Anda membuat perubahan yang berarti. Anda akan diberi tantangan dalam masing-masing bab dalam buku ini untuk berani mengambil langkah kecil yang pertama.Buku ini akan membantu Anda untuk mendapatkan hasil yang maksimum dengan usaha yang minimum, menghemat waktu Anda dalam belajar, memudahkan konsep yang sukar dan Anda akan meraih prestasi tinggi.Selamat Mencoba dan Sukses Yach!!!.&lt;/p&gt;</t>
  </si>
  <si>
    <t>15dba99c-e1df-49e8-8b8a-ba765b168bc4</t>
  </si>
  <si>
    <t>Shooting yang Benar!: Jadikan Video Anda Sekelas Karya Videografer Profesional</t>
  </si>
  <si>
    <t>Januarius Andi Purba</t>
  </si>
  <si>
    <t>978-979-29-2090-1</t>
  </si>
  <si>
    <t>978-979-29-9134-5</t>
  </si>
  <si>
    <t>&lt;p&gt;Videografi bukan suatu ilmu baru. Dalam perkembangannya kini, banyak sekali media yang dapat dimanfaatkan fungsinya untuk mengambil gambar gerak, misalnya handphone dan kamera foto DSLR pun dilengkapi dengan fitur-fitur videografi. Walaupun tidak selengkap fitur kamera video, untuk membuat home movies, handphone dan kamera foto DSLR sudah dapat merekam moment dengan baik.&amp;nbsp;&lt;br /&gt;
 Terlepas dari kecanggihan perangkat media yang ada saat ini, yang paling utama bukan pada perangkat yang digunakan, tetapi who is behind the camera, siapa yang mengoperasikan kamera tersebut, itu yang paling penting. Kebanyakan orang meremehkan pembuatan video, menilai sangat mudah menciptakan suatu gambar gerak dan ketika melihat hasil shootingnya seperti angin puting beliung. Tanpa bekal teori yang cukup dan memahami teknik-teknik dasar videografi, tidak dapat menghasilkan karya video seperti yang ditayangkan di televisi.&amp;nbsp;&lt;br /&gt;
 Buku ini membahas secara terperinci baik dari segi teori dasar beserta kasus-kasus yang akan ditemui di lapangan. Mulai dari prinsip dasar pengambilan gambar, teknis penggunaan kamera, komposisi, framing, angle kamera, garis imajiner, ukuran gambar, tata suara, tata cahaya sampai dengan tip perekaman gambar mengenai apa yang boleh dan tidak boleh dilakukan oleh videografer. Buku ini menekankan pada pentingnya menciptakan bahan baku yang benar sehingga hasil editing bisa mendekati sempurna. Dengan trik keterampilan menggunakan kamera video, gambar yang dihasilkan akan mendekati seorang videografer profesional.&lt;br /&gt;
 Buku ini kiranya memiliki jawaban sederhana dan praktis dalam mengatasi permasalahan dan kesulitan yang dihadapi oleh videografer ketika membidik objek. Buku ini juga menuntun pembaca bagaimana membuat konsep cerita dan menentukan apa saja shot-shot yang harus diciptakan.&lt;/p&gt;</t>
  </si>
  <si>
    <t>0281aee6-c0df-4245-99cf-6cec1edce8ec</t>
  </si>
  <si>
    <t>Get Smart! Books: Read Really Fast</t>
  </si>
  <si>
    <t>978-979-29-0193-1</t>
  </si>
  <si>
    <t>978-979-29-9051-5</t>
  </si>
  <si>
    <t>28.3 MB</t>
  </si>
  <si>
    <t>&lt;p&gt;Kita semua harus mengolah sejumlah besar informasi setiap hari. Informasi itu bersifat kompleks, dan ada yang bermacam-macam, mulai dari laporan bisnis yang detail hingga surat kabar lokal dan buletin sekolah. Kemampuan yang besar untuk memahami dan merespons informasi dengan segera, dapat meningkatkan produktifitas Anda, menghemat waktu, mencegah emosi negatif seperti rasa frustasi, meningkatkan hubungan Anda dengan orang lain, membuat Anda merasa lebih berharga dan meningkatkan harapan kerja Anda.&lt;br /&gt;
 &lt;br /&gt;
 Untuk itu Roz Townsend mencoba membantu Anda untuk mencapai kemampuan membaca cepat dan pemahaman yang lebih baik sebagai alat yang penting dalam dunia kompetisi saat ini. Metode yang sedarhana dan efektif tersedia bagi Anda dalam buku -Read Really Fast- ini. Ada 6 langkah mudah dan menyenangkan serta nasihat yang disampaikan untuk membantu Anda membaca dan memahami dengan capat suatu bacaan.&lt;br /&gt;
 &lt;br /&gt;
 Adapun langkah-langkah yang dibahas dalam buku ini yaitu :&lt;br /&gt;
 &lt;br /&gt;
 - Langkah 1 : Bacalah dalam hati - Jangan bersuara&lt;br /&gt;
 - Langkah 2 : Tetaplah bergerak - Jangan mengulang&lt;br /&gt;
 - Langkah 3 : Gerakan mata&lt;br /&gt;
 - Langkah 4 : Ambilah penggalan yang lebih besar&lt;br /&gt;
 - Langkah 5 : Cukup baca sebagian kata saja&lt;br /&gt;
 - Langkah 6 : Gunakan otak Anda&lt;br /&gt;
 &lt;br /&gt;
 Bab Khusus :&lt;br /&gt;
 &lt;br /&gt;
 - Membaca di komputer&amp;nbsp;&lt;br /&gt;
 - Tulislah apa yang hendak Anda baca&lt;br /&gt;
 - Bagaimana orang tua dapat membantu anak dalam hal membaca?&lt;br /&gt;
 - Membuat orang lain lebih muda membaca apa yang sudah Anda tulis&lt;/p&gt;</t>
  </si>
  <si>
    <t>8ea825db-b7a6-420e-bae8-28d3fa69f80d</t>
  </si>
  <si>
    <t>Panduan Lengkap Menggunakan Nero 8</t>
  </si>
  <si>
    <t>978-979-29-0616-5</t>
  </si>
  <si>
    <t>978-979-29-9136-9</t>
  </si>
  <si>
    <t>&lt;p&gt;Tepatnya pada akhir tahun 2007 yang lalu,&amp;nbsp; ahead software merilis Nero 8 yang merupakan&amp;nbsp; versi terbaru dari Nero 8 dengan dilengkapi&amp;nbsp; dengan beberapa aplikasi lain yang mempunyai fungsi dan langkah pekerjaan yang unik dan menarik. Selain itu, Nero 8 ini juga dapat diaplikasikan dalam Windows Vista yang merupakan versi Windows terbaru dari microsoft.&lt;br /&gt;
 &lt;br /&gt;
 Setelah membaca buku ini, diharapkan pembaca mampu megerjakan kegiatan burning maupun menggunakan aplikasi tambahan yang disertakan di dalam Nero 8&lt;/p&gt;
 &lt;p&gt;Buku ini berisi langkah-langkah pengerjaan&amp;nbsp; dengan pembahasan yang sederhana srta&amp;nbsp; dilengkapi dengan ilustrasi gambar yang menarik untuk membantu pembaca dalam memahami isi bahasan.&lt;/p&gt;
 &lt;p&gt;Bahasan dalam buku ini terfokus pada ulasan-ulasan tentang :&lt;/p&gt;
 &lt;ul&gt;
 &lt;li&gt;Mengetahui spesifikasi hardware burning&lt;/li&gt;
 &lt;li&gt;Mengenal jenis media burning&lt;/li&gt;
 &lt;li&gt;Membuat kumpulan data di dalam disk&lt;/li&gt;
 &lt;li&gt;Menyiman koleksi musik ke dalam CD ataupun DVD&lt;/li&gt;
 &lt;li&gt;Mengabadikan video ke dalam VCD ataupun DVD&lt;/li&gt;
 &lt;li&gt;movie&lt;/li&gt;
 &lt;li&gt;Mendesain kover disk secara praktis&lt;/li&gt;
 &lt;li&gt;Menyalin isi film DVD ke dalam komputer&lt;/li&gt;
 &lt;li&gt;Menjadikan DVD movie menjadi VCD&lt;/li&gt;
 &lt;/ul&gt;</t>
  </si>
  <si>
    <t>aeceb1a7-83ce-4edd-9411-e99c135232bc</t>
  </si>
  <si>
    <t>Bahagia Tanpa Sebab</t>
  </si>
  <si>
    <t>979-731-967-9</t>
  </si>
  <si>
    <t>978-979-29-8807-9</t>
  </si>
  <si>
    <t>&lt;p&gt;Apakah alasan Anda untuk bahagia? Apakah harta yang berlimpah? Apakah hisup yang mulus, tanpa persoalan? Ataukah Anda merasa bahagia justru dalam kesederhanaan, bahkan dalam penderitaan Anda?&lt;/p&gt;
 &lt;p&gt;Ibarat roda berputar, hidup kita kadang di atas dan kadang di bawah. Saat kita di atas, tentu kita merasa bahagia. Saat berada di bawah atau saat beban hidup begitu menghampit, kita menuduh bahwa kebahagiaan meninggalkan kita.&lt;/p&gt;
 &lt;p&gt;Perasaan tidak bahagia itu sebenarnya muncul karena kita memandang dunia menurut apa yang ingin kita lihat, bukan apa yang sesungguhnya terjadi. Melalui buku ini, kita diingatkan bahwa bersama dengan persoalan yang kita hadapi, sebenarnya kita juga telah menerima berkat-Nya, yaitu camput tangan-Nya. Kita juga diingatkan bahwa kita sendirilah yang menentukan kebahagiaan hidup kita. Jadi mengapa harus ada alasan untuk bahagia?&lt;/p&gt;</t>
  </si>
  <si>
    <t>0c5421c3-4e34-4f41-a416-e01dbc7d6f49</t>
  </si>
  <si>
    <t>Goals of Life</t>
  </si>
  <si>
    <t>979-763-448-5</t>
  </si>
  <si>
    <t>978-979-29-9052-2</t>
  </si>
  <si>
    <t>&lt;p&gt;Piala Dunia memang selalu memikat. Ulah seniman bola di lapangan kerap dinanti-nanti. Bukan hanya kelincahan mereka dalam menggiring bola, tapi gaya rambut sampai aksi mereka saat mencetak go! pun acap ditiru. Jutaan pasang mata rela mengantri hanya untuk membeli tiket masuk stadion. Yang tidak punya cukup uang tak kehilangan aka!. Mereka rela memangkas waktu tidur hanya demi menonton aksi pujaan di lapangan hijau melalui televisi. Semua itu tidaklah memberatkan asal Piala Dunia tidak terlewatkan.&lt;/p&gt;
 &lt;p&gt;Ajang akbar empat tahunan in i memang menyimpan &amp;middot;sejuta kisah. Selain kisah memalukan seperti tandukan sang maestro Zidane kepada Materazzi, ada ribuan kisah yang tidak kalah jauh uniknya.&lt;/p&gt;
 &lt;p&gt;Ada kisah bintang Ukraina, Sheva, yang ternyata salah seorang yang terpaksa mengungsi akibat petaka Chernobyl yang terkenal itu. Ada juga kisah seorang maniak bola yang tidak jadi meninggal karena ingin melihat Jerman menang, padahal sebelumnya denyut nadinya sudah tidak berdetak lagi.&lt;/p&gt;
 &lt;p&gt;Atau kita mungkin tidak pernah tahu ternyata dari jutaan pasang mata yang menonton pertandingan Piala Dunia secara fangsung d i stadion bola Jerman, terdapat juga 640 orang tunanetra yang diperbolehkan menonton ajang akbar ini secara langsung meski dengan bantuan headphone.&lt;/p&gt;
 &lt;p&gt;Buku yang berisi 43 kisah unik seputar Piala Dunia 2006 in i menuliskan kembali ceceran kisah-kisah inspirasional. Gempita acara akbar sejagat itu boleh saja berakhir. Tapi pembelajaran kehidupan yang dibawanya, sejatinya harus kita gali dan hidupi. Karena segala peristiwa di dunia ini, yang pahit sekalipun, selalu mengandung nilai-nilai kehidupan yang dapat menggugah iman dan pengharapan kita.&lt;/p&gt;</t>
  </si>
  <si>
    <t>09c9e000-09fa-415a-ac4c-6dcd1a3452fd</t>
  </si>
  <si>
    <t>Balada Si Dodol</t>
  </si>
  <si>
    <t>Anton WP</t>
  </si>
  <si>
    <t>978-979-29-0937-1</t>
  </si>
  <si>
    <t>978-979-29-8809-3</t>
  </si>
  <si>
    <t>&lt;p&gt;&amp;ldquo;Kenalin nama saya S. Widodo, biasa dipanggil Dodo.&amp;rdquo;&lt;br /&gt;
 &amp;ldquo;Kirain Es Cendol dan panggilannya Dodol,&amp;rdquo; sahut cewek cantik lagi seksi yang telapak tangannya digenggam erat-erat oleh Dodo. Lalu terdengar suara tawa manja keluar dari bibir merahnya.&amp;nbsp;&lt;br /&gt;
 Namun, tiba-tiba sebuah suara membuyarkan adegan romantis ini.&lt;br /&gt;
 &amp;ldquo;Met&amp;hellip; Slamet&amp;hellip; bangun, Met!&amp;rdquo;&lt;br /&gt;
 &amp;ldquo;Duh, siapa sih yang ngerecokin orang lagi usaha?&amp;rdquo; gerutu Dodo.&lt;br /&gt;
 &amp;ldquo;Met&amp;hellip; Met!&amp;rdquo; kata suara itu lagi.&lt;br /&gt;
 Twiiink&amp;hellip; kembali ke dunia nyata!&amp;nbsp;&amp;nbsp;&amp;nbsp;&lt;br /&gt;
 &lt;br /&gt;
 ***&lt;br /&gt;
 &lt;br /&gt;
 Apakah dunia nyata Dodo akan seindah mimpi di siang bolongnya itu? Bagaimana kisah gerilya &amp;lsquo;Sang Pemimpi&amp;rsquo; bersama dua kroninya, Roy dan Bono? Jangan tunggu keduluan yang lain, buruan beli dan baca balada dodol trio mahasiswa Universitas Reformasi ini. Sebuah kisah yang bikin siapa saja pengen segera bergerilya atau kembali bergerilya dalam dunia percintaan. Inspiratif banget deh!&amp;nbsp;&lt;/p&gt;</t>
  </si>
  <si>
    <t>7394e65c-056f-43c5-b765-fe4de609c4c1</t>
  </si>
  <si>
    <t>Membangun Keintiman dengan Bapa</t>
  </si>
  <si>
    <t>979-763-769-7</t>
  </si>
  <si>
    <t>978-979-29-9443-8</t>
  </si>
  <si>
    <t>&lt;p&gt;DOA, yang sering didefinisikan sebagai komunikasi atau percakapan&amp;nbsp;dengan Bapa Surgawi, sebenarnya merupakan aktivitas yang biasa, sederhana dan juga tidak memerlukan uang untuk melakukannya. Untuk seseorang dapat berdoa, juga tidak perlu mengikuti semacam seminar atau sekolah khusus selama sekian waktu lamanya. Pendek kata, setiap orang percaya dapat berdoa di mana saja dan kapan saja. Namun dalam kenyataannya, mengapa ada begitu banyak orang percaya yang tidak atau sulit sekali menjalin komunikasi&amp;middot;yang intim dengan Bapa Surgawi?&amp;nbsp;&lt;br /&gt;
 Buku Membangun Keintiman dengan Bapa memberikan tuntunan yang amat praktis clan sekaligus juga dorongan agar setiap orang percaya di mana saja dan kapan saja akan bisa:&amp;nbsp;&lt;/p&gt;
 &lt;p&gt;&amp;bull;&amp;nbsp;&amp;nbsp; &amp;nbsp;Mengalami perjumpaan dengan Bapa, Yesus clan Roh Kudus setiap saat.&lt;br /&gt;
 &amp;bull;&amp;nbsp;&amp;nbsp; &amp;nbsp;Membangun hubungan yang akrab dan intim dengan Bapa Surgawi.&lt;br /&gt;
 &amp;bull;&amp;nbsp;&amp;nbsp; &amp;nbsp;Menjadi penyembah Bapa dalam roh dan kebenaran.&lt;br /&gt;
 &amp;bull;&amp;nbsp;&amp;nbsp; &amp;nbsp;Mengalami kuasa doa yang sungguh-sungguh nyata dalam menghadapi setiap masalah.&lt;br /&gt;
 &amp;bull;&amp;nbsp;&amp;nbsp; &amp;nbsp;Mengerti dengan benar setiap pesan yang terkandung dalam &amp;quot;Doa Bapa Kami&amp;quot;.&lt;br /&gt;
 &amp;bull;&amp;nbsp;&amp;nbsp; &amp;nbsp;Mengetahui kunci rahasia untuk dapat menjalin keintiman dalam doa.&lt;br /&gt;
 &amp;bull;&amp;nbsp;&amp;nbsp; &amp;nbsp;Memahami tingkatan-tingkatan doa clan sekaligus mempraktikkannya.&lt;/p&gt;
 &lt;p&gt;Setiap pesan yang diterima penulis melalui perjumpaannya secara pribadi dengan Bapa Surgawi, yang kemudian ditulisnya dalam buku ini, pasti akan membawa setiap orang percaya untuk dapat memiliki hubungan yang intim dengan Bapa Surgawi.&amp;nbsp;&lt;/p&gt;</t>
  </si>
  <si>
    <t>859cbebd-a12a-482a-9666-4a572cb36659</t>
  </si>
  <si>
    <t>Panduan Lengkap Penafsiran Alkitab: Perjanjian Lama dan Perjanjian Baru</t>
  </si>
  <si>
    <t>978-979-29-1147-3</t>
  </si>
  <si>
    <t>978-979-29-9142-0</t>
  </si>
  <si>
    <t>&lt;p&gt;Panduan Lengkap Penafsiran Alkitab, Perjanjian Lama Dan Perjanjian Baru menawarkan perangkat tafsir yang bisa digunakan oleh kaum awam sekalipun. Dengan metode ilmiah - eksegetis sederhana yang disertai dengan contoh-contoh, buku ini menolong Anda untuk &amp;quot;membedah&amp;quot; teks-teks Alkitab. Di dalamnya memuat dasar-dasar dan metode penafsiran untuk berbagai jenis teks dalam Perjanjian Lama dan Perjanjian Baru. Dengan demikian, Anda akan dapat memahami firman Tuhan dengan lebih mendalam. Selain itu, buku ini juga bermanfaat untuk menyusun khotbah atau renungan.&lt;/p&gt;</t>
  </si>
  <si>
    <t>9bff8274-7cba-433c-a5f0-b232e52c5009</t>
  </si>
  <si>
    <t>God`s Call to Holy Life</t>
  </si>
  <si>
    <t>Teguh Bowo Sembodo</t>
  </si>
  <si>
    <t>978-979-29-5738-9</t>
  </si>
  <si>
    <t>978-979-29-9053-9</t>
  </si>
  <si>
    <t>&lt;p&gt;Hidup kudus dianggap oleh kebanyakan orang sebagai sesuatu yang berada &amp;quot;di luar jangkauan&amp;quot; kehidupan praktis manusia. Hal ini disebabkan adanya anggapan umum bahwa tidak mungkin ada manusia yang bisa hidup kudus. Namun, hal tersebut sangat berbeda dengan pernyataan Alkitab. Alkitab banyak memuat istilah &amp;quot;hidup kudus&amp;quot; yang berhubungan dengan praktik atau pengalaman orang Kristen guna menjalani kehidupan yang dikehendaki oleh Allah.&amp;nbsp;&lt;br /&gt;
 Tuhan Yesus dalam pengajaran-Nya melalui perumpamaan&amp;shy;perumpamaan menyatakan prinsip-prinsip ini. Banyak orang tidak memahami prinsip hidup kudus yang terkandung dalam perumpamaan-perumpamaan Tuhan Yesus. Buku ini mengungkapkan kepada kita prinsip-prinsip hidup kudus yang diajarkan Tuhan Yesus melalui perumpamaan-perumpamaan-Nya. Buku ini menolong dan memotivasi kita memiliki kerinduan untuk hidup dalam kebenaran di tengah-tengah dunia yang mengalami degradasi moral.&amp;nbsp;&lt;/p&gt;</t>
  </si>
  <si>
    <t>50f551c5-b89e-485d-9391-9f6e2a649fdb</t>
  </si>
  <si>
    <t>Bebas dari Bahaya Kesombongan</t>
  </si>
  <si>
    <t>Otniel Yedidyah</t>
  </si>
  <si>
    <t>978-979-29-1002-5</t>
  </si>
  <si>
    <t>978-979-29-8811-6</t>
  </si>
  <si>
    <t>&lt;p&gt;Memang sifat sombong seseorang biasanya tidak terlihat secara langsung karena halus dan tersembunyi. Kesombongan adalah dosa yang paling dibenci oleh Allah. Ada orang yang berhasil lepas dari kesombongan atau keangkuhan. Buku ini berisi bahan pembelajaran tetang langkah-langkah untuk bisa lepas dari kesombongan, antara lain mengetahui cara kerja, mengantisipasi, dan menghadapinya&lt;/p&gt;</t>
  </si>
  <si>
    <t>2ac36d3f-7066-4d3c-b1ae-11c65ad71acb</t>
  </si>
  <si>
    <t>Google Android - Sistem Operasi Ponsel Masa Depan</t>
  </si>
  <si>
    <t>978-979-29-2015-4</t>
  </si>
  <si>
    <t>978-979-29-9054-6</t>
  </si>
  <si>
    <t>&lt;p&gt;OS buatan raksasa internet ini diberi nama Google&amp;nbsp;Android. Apakah Anda penasaran apa itu Android? Android adalah sistem operasi untuk telepon seluler yang berbasis Linux. Android juga menyediakan platform terbuka bagi para pengembang guna menciptakan aplikasi mereka sendiri untuk digunakan oleh bermacam peranti bergerak.&amp;nbsp;Operating System Android ini di keluarkan oleh Google untuk menyaingi Windows, Apple dan pesaing-pesaingnya. Google sendiri mempunyai alasan cukup kuat untuk melirik pangsa seluler, karena perkembangan teknologi telepon seluler dewasa ini sudah bukan merupakan evolusi lagi, melainkan sebuah revolusi. Babak baru dalam dunia telekomunikasi nirkabel ini terus bergulir dengan cepat.&lt;/p&gt;
 &lt;p&gt;Jika sekarang seseorang mempunyai PC di rumah, dan notebook untuk ke kantor atau kuliah, serta berkomunikasi melalui telepon seluler. Maka pergerakkan yang terjadi sekarang adalah, orang mulai berpikir bagaimana menyatukan semuanya dalam satu genggaman. Jawaban untuk kebutuhan ini ada pada Google Android. Nah, bagi Anda yang ingin tahu lebih dalam mengenai Android, atau bahkan tertarik untuk membeli gadget bersistem operasi Android, Anda bisa menilik lebih dalam lagi lewat buku ini. Anda akan dibimbing langkah demi langkah mengenal dan mengoperasikan OS buatan raksasa internet Google, sehingga akan lebih memantapkan Anda untuk memilih dan menggunakan Android.&lt;/p&gt;</t>
  </si>
  <si>
    <t>5ce643b7-2175-485f-84d5-437b1ec53343</t>
  </si>
  <si>
    <t>Seri Panduan Lengkap: Adobe After Effects CS4</t>
  </si>
  <si>
    <t>978-979-29-0925-8</t>
  </si>
  <si>
    <t>978-979-29-9145-1</t>
  </si>
  <si>
    <t>&lt;p&gt;Adobe After Effects CS4 merupakan software pembuat animasi yang sangat populer dan sudah diakui kecanggihannya. Dengan memanfaatkan setiap fitur dan fasilitas yang ada di dalam program ini. Anda dapat membuat animasi dengan special effects yang menarik. Buku panduan ini mengupas tuntas fasilitas yang dimiliki Adobe After Effects CS4. Dalam setiap pokok bahasan. penulis berusaha mengulas berbagai fasilitas yang hanya dapat dijumpai dalam program Adobe After Effects CS4. dan membahas cara untuk membuat animasi dengan menggunakan langkah yang sederhana sampai dengan yang kompleks. Selain itu. buku ini menyajikan beberapa contoh aplikasi yang dapat digunakan sebagai bahan latihan untuk lebih memudahkan pembaca dalam memahami isi dari setiap pokok bahasannya. sehingga buku ini sangat cocok dipakai dan dimiliki sebagai buku panduan belajar Adobe After Effects CS4.&amp;nbsp;&lt;/p&gt;</t>
  </si>
  <si>
    <t>8b70136d-39b8-4677-80b5-0361fdf2813f</t>
  </si>
  <si>
    <t>Membangun Manusia Rohani</t>
  </si>
  <si>
    <t>979-731-988-1</t>
  </si>
  <si>
    <t>978-979-29-9446-9</t>
  </si>
  <si>
    <t>&lt;p&gt;Pertumbuhan rohani sering diibaratkan seperti perjalanan seseorang yang sedang mendaki ke puncak gunung. Untuk mencapai pertumbuhan rohani sampai kepada kedewasaannya, tidak bisa jika kita hanya berjalan di tempat, berjalan datar atau berjalan santai; melainkan kita harus naik setahap demi setahap hingga akhirnya sampai ke &amp;ldquo;puncak gunung&amp;rdquo;. Namun harus disadari bahwa &amp;ldquo;naik ke puncak gunung&amp;rdquo; berarti masuk ke dalam tahapan demi tahapan proses atau ujian kehidupan, yang sangatlah tidak mudah, dan jika kita berhasil lulus atau menang, barulah kita dapat naik ke tingkat kerohanian yang lebih tinggi lagi. Semakin kita mendaki lebih tinggi lagi ke puncak gunung kemuliaan Tuhan, maka radiasi kemuliaan Tuhan pun semakin memenuhi kehidupan kita. Seperti setelah Musa naik ke gunung Sinai, dan ketika ia turun, wajahnya berubah karena ada pancaran sinar kemuliaan Tuhan yang begitu luar biasa tampak nyata dalam dirinya. Sinar kemuliaan Tuhan inilah yang akan mendatangkan perubahan demi perubahan menuju pada transformasi yang sejati, yaitu dimulai dari masing-masing pribadi, keluarga, gereja, masyarakat sampai ke seluruh bangsa.&lt;/p&gt;
 &lt;p&gt;Buku Membangun Manusia Rohani ini merupakan salah satu sarana untuk menuntun gereja dan umat Tuhan sampai pada kedewasaan rohani yang saat ini sangat diperlukan untuk terjadinya transformasi Indonesia di segala bidang. Manusia rohani yang dewasa rohaninya inilah yang akan menjadi teladan dan saksi yang hidup bagi terwujudnya transformasi bangsa ini. Untuk maksud dan tujuan itulah buku ini ditulis, sesuai pula dengan yang dikatakan Rasul Paulus:&lt;/p&gt;
 &lt;p&gt;&lt;em&gt;&amp;ldquo;Dan kita semua mencerminkan kemuliaan Tuhan dengan muka yang tidak terselubung. Dan karena kemuliaan itu datangnya dari Tuhan yang adalah Roh, maka kita diubah menjadi serupa dengan gambarNya, dalam kemuliaan yang semakin besar&amp;rdquo;&lt;/em&gt;&amp;nbsp;(2 Korintus 3:18).&lt;/p&gt;</t>
  </si>
  <si>
    <t>83e8fa0a-b1bf-46b1-ab41-d91925acedb2</t>
  </si>
  <si>
    <t>Seri Panduan Lengkap: Adobe Flash CS4 Profesional</t>
  </si>
  <si>
    <t>978-979-29-0939-5</t>
  </si>
  <si>
    <t>978-979-29-9149-9</t>
  </si>
  <si>
    <t>&lt;p&gt;Tidak dapat dipungkiri bahwa Flash merupakan salah satu program animasi 2D vektor yang sangat handal. Tidak heran jika dalam perkembangannya, Flash melakukan banyak penyempurnaan pada setiap versinya. Versi terbaru yaitu Adobe Flash CS4 Professional mengusung beberapa fitur baru yang membuat flash semakin bandel untuk urusan animasi 2D berbasis vektor.&lt;br /&gt;
 &lt;br /&gt;
 Hebatnya lagi, dengan Adobe Flash CS4 kita dapat membuat berbagai aplikasi animasi 2D mulai dari animasi kartun, animasi interaktif, game, company profile, presentasi, video clip, movie, web animasi dan aplikasi animasi lainnya sesuai kebutuhan kita. Dan kini flash didukung dengan kemampuannya membuat animasi transformasi 3D serta panel Kurel yang memiliki ribuan tema warna dari para designer flash yang secara online tergabung dalam komunitas kurel.&lt;/p&gt;
 &lt;p&gt;Buku panduan ini mengupas fasilitas yang dimiliki Adobe Flash CS4 Professional. Selain itu, buku ini menyajikan beberapa contoh aplikasi yang dapat membantu pembaca dalam memahami isi dari setiap pokok bahasannya, sehingga buku ini sangat cocok dipakai dan dimiliki sebagai buku panduan belajar Adobe Flash CS4 Professional. Pokok bahasan yang disajikan dalam buku Panduan Lengkap Adobe Flash CS4 Professional ini meliputi:&lt;/p&gt;
 &lt;ul&gt;
 &lt;li&gt;Mengenal Fasilitas dan Komponen Kerja Flash&lt;/li&gt;
 &lt;li&gt;Manajemen Layer dan Folder&lt;/li&gt;
 &lt;li&gt;Drawing&lt;/li&gt;
 &lt;li&gt;Animasi&lt;/li&gt;
 &lt;li&gt;Sound dalam Flash&lt;/li&gt;
 &lt;li&gt;Symbol dan Library&lt;/li&gt;
 &lt;li&gt;Membuat Action Scripts&lt;/li&gt;
 &lt;li&gt;Publikasi&lt;/li&gt;
 &lt;/ul&gt;</t>
  </si>
  <si>
    <t>e4b9ed63-0e00-4505-a8dc-a62a9198e20e</t>
  </si>
  <si>
    <t>Google Earth</t>
  </si>
  <si>
    <t>Yeyep Yousman</t>
  </si>
  <si>
    <t>978-979-29-0371-3</t>
  </si>
  <si>
    <t>978-979-29-9055-3</t>
  </si>
  <si>
    <t>&lt;p&gt;Google Earth merupakan aplikasi pemetaan interaktif yang dikeluarkan Google, dapat menampilkan peta bola dunia, foto satelit, keadaan topografi, terrain yang dapat dioverlay dengan jalan, bangunan, lokasi, ataupun informasi geografis lainnya. Dengan Google Earth kita dapat merencanakan perjalanan, mencari tempat wisata, bandara, rumah makan, hotel, rumah sakit, sekolah, dan memberikan koordinat lintang dan bujur. Google Earth dapat menampilkan foto satelit resolusi rendah yang menggambarkan gunung, laut, hutan, sampai foto satelit resolusi tinggi yang dapat menggambarkan objek-objek seperti jalan, rumah, perkantoran. Google Earth dapat digunakan oleh siapapun juga yang membutuhkan informasi geografis, baik itu praktisi, dosen, engineer, mahasiswa,dll.&lt;br /&gt;
 &lt;br /&gt;
 Pokok-pokok bahasan dalam buku ini adalah :&amp;nbsp;&lt;br /&gt;
 &lt;br /&gt;
 - Mengenal Google Earth&amp;nbsp;&lt;br /&gt;
 - Berselancar dengan Google Earth&lt;br /&gt;
 - Mencari dan Menemukan Tempat&amp;nbsp;&lt;br /&gt;
 - Menandai Suatu Tempat&lt;br /&gt;
 - Meng-Overlay Peta&lt;br /&gt;
 - Mengukur Jarak dan Luas&lt;br /&gt;
 - Membuka dan Mengimpor Data&lt;br /&gt;
 - Membuat Video dengan Google Earth&lt;br /&gt;
 - Menggunakan GPS pada Google Earth&lt;/p&gt;</t>
  </si>
  <si>
    <t>b8a2a78b-9c96-4d8b-8287-c67a44cc4941</t>
  </si>
  <si>
    <t>Bebas dari Kekurangan Uang</t>
  </si>
  <si>
    <t>979-763-409-4</t>
  </si>
  <si>
    <t>978-979-29-8813-0</t>
  </si>
  <si>
    <t>&lt;p&gt;Apakah Anda sedang putus asa dan menghadapi jalan buntu karena kekurangan uang? Mengapa risau? Apakah karena tidak mampu menemukan penyebabnya? Apakah karena tidak menemukan solusinya? Atau jangan-jangan Anda sebenarnya tidak kekurangan uang - hanya saja tidak menyadarinya?&lt;br /&gt;
 &lt;br /&gt;
 Salah satu keunikan buku ini adalah pernyataan, &amp;quot;Tuhan biasanya menggunakan potensi yang ada dalam diri kita untuk menyelesaikan masalah keuangan umat Tuhan.&amp;quot; Apakah Anda ingat kisah istri nabi pada jaman Nabi Eliza yang terlibat hutang (2 Raj. 4:1-9)? Masalahnya diselesaikan dengan menggunakan potensi dirinya: minyak sebotol. Hal yang sama juga dialami Musa. Tuhan &amp;quot;mempersenjatai&amp;quot; Musa dengan tongkatnya sendiri. Ketika Yesus ingin memberikan makan pada lebih dari lima ribu orang, Tuhan menggunakan lima ketul roti dan dua ekor ikan; makanan yang sudah tersedia. Mustahil? Tidak! Dan yang mengejutkan, sampai sekarang prinsip ini masih berlaku: Tuhan selalu menggunakan apa yang SUDAH kita miliki!&lt;br /&gt;
 &lt;br /&gt;
 Oleh karena itu, telusurilah seluruh buku ini dan temukan kebenaran-kebenaran Alkitab yang mengejutkan Anda dan yang akan membebaskan Anda dari kekurangan uang!&lt;/p&gt;</t>
  </si>
  <si>
    <t>6150bdd0-98ce-4003-b0b4-2ca2264f63fe</t>
  </si>
  <si>
    <t>Membangun Portal dengan DotnetNuke</t>
  </si>
  <si>
    <t>Muhammad Resha S., S.Kom., MMSi</t>
  </si>
  <si>
    <t>978-979-29-0230-3</t>
  </si>
  <si>
    <t>978-979-29-9449-0</t>
  </si>
  <si>
    <t>&lt;p&gt;Mesin DotNetNuke sebenarnya gabungan berbagai ~eknologi baru .Net keluaran Microsoft. DotNetNuke itu sendiri sering disebut-sebut sebagai framework yang dapat membangun aplikasi berbasis ASPVB.NET.&lt;br /&gt;
 Pemanfaatkan DotNetNuke menjangkau aplikasi web-base. DotNetNuke dapat menjadi aplikasi sistem informasi dengan tambahan berbagai modul yang sesuai kebutuhan perusahaan. Jangkauan inilah yang membuat beberapa orang menganggapnya bukan lagi sekedar portal, melainkan aplikasi dengan teknologi yang berbeda dengan portal yang pernah ada.&lt;br /&gt;
 Dalam buku ini dibahas kebutuh~n program agar dapat berjalan dengan baik, seperti Windows 2000/2003 server. ASP.NET,Visual Basic .NET, Web Forms, liS (Internet Information Services), ADO.NET, MSDE/SQL Server 2000/2005. Andajuga dapat menggunakan versi free express seperti SQL Server Express, Visual Studio Express dan DotNetNuke Starter Kit dan beberapa Provider Model.&lt;/p&gt;</t>
  </si>
  <si>
    <t>b8082406-056b-490a-8522-78d5c12d01ef</t>
  </si>
  <si>
    <t>Panduan Lengkap Macromedia Flash MX</t>
  </si>
  <si>
    <t>Dhani Yudhiantoro</t>
  </si>
  <si>
    <t>979-533-933-8</t>
  </si>
  <si>
    <t>978-979-29-9687-6</t>
  </si>
  <si>
    <t>&lt;p&gt;Dengan semakin populernya program Flash sebagai pembuat animasi web, Macromedia meluncurkan Flash MX yang semakin sempurna dan semakin mudah dipergunakan. Buku ini membuat fasilitas-fasilitas baru yang ada pada Flash MX&lt;/p&gt;</t>
  </si>
  <si>
    <t>bc6183d7-0cf9-4e28-8805-4286023b47f0</t>
  </si>
  <si>
    <t>Grafik Komputer dengan C</t>
  </si>
  <si>
    <t>Paulus Bambang Wirawan, Dipl. Inform</t>
  </si>
  <si>
    <t>979-731-208-9</t>
  </si>
  <si>
    <t>978-979-29-9056-0</t>
  </si>
  <si>
    <t>&lt;p&gt;Grafik komputer berkembang semakin pesat seiring perkembangan teknologi komputer, simulai setelah komputer mampu menyelesaikan berbagai proses numerik dengan lebih cepat. Sejak munculnya PC 386 yang diikuti munculnya sistem operasi Windows, isitlah grafik komputer pun menjadi semakin populer dan menjadi kosa kata yang sering disebut di dunia komputer.&lt;/p&gt;
 &lt;p&gt;Karena grafik komputer sangat bermanfaat dan banyak digunakan, grafik komputer mendapat perhatian tersendiri dan di waktu kemudian muncul berbagai pemanfaatan grafik komputer. Grafik komputer bahkan dimanaatkan oleh hampir semua cabang ilmu pengetahuan, seperti ekonomi, teknik, kedokteran dan juga seni.&lt;/p&gt;</t>
  </si>
  <si>
    <t>d3d5cb48-92b0-4cb0-bced-e1a01f731486</t>
  </si>
  <si>
    <t>Panduan Lengkap Membangun Sharing Koneksi Internet di Windows, Mikrotik, Linux dan openBSD</t>
  </si>
  <si>
    <t>M.Linto Herlambang</t>
  </si>
  <si>
    <t>978-979-29-0940-1</t>
  </si>
  <si>
    <t>978-979-29-9158-1</t>
  </si>
  <si>
    <t>&lt;p&gt;Dunia internet adalah sumber ilmu yang tidak terbatas, banyak tutorial, buku gratis tersebar di internet secara gratis, perdagangan online, bisnis online, iklan produk, dan sebagainya. Internet menjadi kebutuhan pokok untuk membantu dalam bekerja, belajar, dan bahkan untuk mencari hiburan. Oleh sebab itu, di berbagai kantor, sekolah, instansi, masih banyak yang ingin terhubung dengan internet.&lt;/p&gt;
 &lt;p&gt;Buku ini akan menjadi petunjuk bagi Anda yang ingin menghubungkan komputer stand alone, jaringan komputer lokal (LAN) kantor, LAN laboratorium komputer sekolah, dan LAN kos-kosan ke internet. Buku ini akan menjelaskan secara bertahap mengenai sharing koneksi internet menggunakan Windows, MikroTik, Linux, dan OpenBSD.&lt;/p&gt;
 &lt;p&gt;&lt;br /&gt;
 &amp;nbsp;Pokok Bahasan buku ini, yaitu:&lt;/p&gt;
 &lt;ul&gt;
 &lt;li&gt;Jenis -Jenis topologi koneksi LAN ke jaringan Internet&lt;/li&gt;
 &lt;li&gt;Penjelasan sharing koneksi internet&lt;/li&gt;
 &lt;li&gt;PC Router untuk sharing koneksi internet&lt;/li&gt;
 &lt;li&gt;Konfigurasi sharing koneksi internet menggunakan Windows&lt;/li&gt;
 &lt;li&gt;Praktik konfigurasi sharing koneksi internet menggunakan MikroTik&lt;/li&gt;
 &lt;li&gt;Praktik konfigurasi sharing koneksi internet menggunakan Linux&lt;/li&gt;
 &lt;li&gt;Praktik konfigurasi sharing koneksi internet menggunakan OpenBSD&lt;/li&gt;
 &lt;li&gt;Praktik konfigurasi IP address di setiap klien&lt;/li&gt;
 &lt;/ul&gt;</t>
  </si>
  <si>
    <t>d2eacb1d-c853-4404-a88e-12358e0b5ada</t>
  </si>
  <si>
    <t>Bebas dari Penipuan Keuangan: Mengungkapkan Penipuan dengan Dalih Investasi, Jual Beli, Undian Berhadiah, Kuasa Supernatural, dsb.</t>
  </si>
  <si>
    <t>979-731-990-3</t>
  </si>
  <si>
    <t>978-979-29-8815-4</t>
  </si>
  <si>
    <t>28.9 MB</t>
  </si>
  <si>
    <t>&lt;p&gt;Ada hadiah atau transfer uang dibalik pesan SMS atau email? Hati-hati dan waspadalah Anda! Kini tipu-menipu lewat pesan SMS atau email hampir setiap hari terjadi. Para korban akibat dari aksti tipu-menipu model ini sudah berjatuhan dan mereka adalah orang-orang yang tidak atau belum tahu sepak terjang para pelaku muslihat ini.&amp;nbsp;&lt;br /&gt;
 &lt;br /&gt;
 Buku ini memberikan jawaban atas pertanyaan seputar penipuan keuangan. Bahasan utama buku ini antara lain: kebenaran tentang penipuan, skema penipuan, dan langkah praktis.&amp;nbsp;&lt;br /&gt;
 &lt;br /&gt;
 Hal yang menarik dalam buku ini adalah setiap jenis tipuan yang diungkap dilengkapi dengan cara menangkalnya. Jika Anda tidak ingin menjadi korban penipuan keuangan, ikuti langkah-langkah praktis yang dikemas dalam buku ini.&lt;/p&gt;</t>
  </si>
  <si>
    <t>103526e3-6c0d-4992-8b26-7beffc0d8562</t>
  </si>
  <si>
    <t>Panduan Lengkap Membangun Sistem Jaringan Komputer</t>
  </si>
  <si>
    <t>978-979-29-0998-2</t>
  </si>
  <si>
    <t>978-979-29-9163-5</t>
  </si>
  <si>
    <t>&lt;p&gt;Jaringan Komputer merupakan teknik menghubungkan satu komputer dengan komputer lain, agar dapat berkomunikasi dan bertukar data antar komputer, sehingga dapat membantu dan memudahkan pemakai dalam menyelesaikan berbagai jenis pekerjaan.&lt;/p&gt;
 &lt;p&gt;&lt;br /&gt;
 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&lt;p&gt;&lt;br /&gt;
 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memasang kabel jaringan&lt;/li&gt;
 &lt;li&gt;Instalasi sistem operasi Windows Server 2003, dan sistem operasi Workstation (Windows XP dan Windows Vista)&lt;/li&gt;
 &lt;li&gt;Mengenal protokol TCP/IP&lt;/li&gt;
 &lt;li&gt;Konfigurasi Windows Server 2003 dan manajemen user&lt;/li&gt;
 &lt;li&gt;Konfigurasi Windows Server 2008 dan manajemen user&lt;/li&gt;
 &lt;li&gt;Mengatur sharing dan konfigurasi jaringan Client Server&lt;/li&gt;
 &lt;li&gt;Mengatur sharing dan konfigurasi jaringan Peer to Peer pada Windows XP&lt;/li&gt;
 &lt;li&gt;Mengatur sharing dan konfigurasi jaringan Peer to Peer pada Windows Vista&lt;/li&gt;
 &lt;li&gt;Hardware jaringan WLAN dan konfigurasi Access Point&lt;/li&gt;
 &lt;li&gt;Konfigurasi jaringan WLAN Mode Ad-Hoc&lt;/li&gt;
 &lt;li&gt;Konfigurasi jaringan WLAN Mode Infrastruktur&lt;/li&gt;
 &lt;/ul&gt;
 &lt;p&gt;&amp;nbsp;&lt;/p&gt;</t>
  </si>
  <si>
    <t>5c3fccb4-b64c-4bf0-b4d7-330c21d175b6</t>
  </si>
  <si>
    <t>Gue Gaul Tapi Ga` Amburadul</t>
  </si>
  <si>
    <t>Ananda S.Tulus</t>
  </si>
  <si>
    <t>979-763-990-8</t>
  </si>
  <si>
    <t>978-979-29-9057-7</t>
  </si>
  <si>
    <t>&lt;p&gt;... Dunia sudah semakin edan ...&amp;nbsp;&lt;br /&gt;
 Demikian komentar banyak orang. Bagaimana tidak? Kejahatan merajalela. Egoisme semakin erat&amp;nbsp; Dosa mengikat semakin kuat. Semuanya mengatasnamakan satu hal: kenikmatan dunia.&amp;nbsp;&lt;/p&gt;
 &lt;p&gt;Dunia memang menawarkan berjuta kenikmatan dan lautan kemewahan. Banyak bentuknya: dugem, narkoba, mabuk-mabukan, perjudian, berhala, dunia hiburan, sampai prostitusi. &amp;quot;GAUL&amp;quot;, demikian alasan banyak remaja tenggelam dalam &amp;quot;surga dunia&amp;quot; ini.&lt;/p&gt;
 &lt;p&gt;Tapi, apa yang sesungguhnya mereka dapatkan dari semua itu? Tidak ada, kecuali tubuh yang rusak dan iman yang rapuh.Sudah seberapa jauhkah kita larut dalam kehidupan dunia dan menjauh dari Allah? Melalui buku kumpulan renungan ini, penulis ingin mengajak kita, terutama kaum muda, untuk melihat, menata kembali, dan memaknai kehidupan kita.&lt;/p&gt;
 &lt;p&gt;&amp;nbsp;&lt;/p&gt;</t>
  </si>
  <si>
    <t>d366caf7-d0b5-4923-90d3-8f12193b8f5d</t>
  </si>
  <si>
    <t>Becoming A True Worshipper</t>
  </si>
  <si>
    <t>Daniel Yudianto</t>
  </si>
  <si>
    <t>978-979-29-4835-6</t>
  </si>
  <si>
    <t>978-979-29-8817-8</t>
  </si>
  <si>
    <t>&lt;p&gt;Buku ini mengajak setiap pembaca untuk menggali makna ibadah yang sejati, merenungkan, dan mewujudnyatakan hal tersebut dalam kehidupan sehari-hari. Buku ini mengajak pembaca untuk merenungkan kembali hakikat ibadah yang sejati sehingga ibadah hidup ini sungguh memperkenan hati Tuhan. Buku ini juga memberikan koreksi berkaitan dengan fenomena ibadah masa kini yang tampaknya alkitabiah tetapi sesungguhnya tidak memiliki dasar firman yang tepat dan benar&lt;/p&gt;</t>
  </si>
  <si>
    <t>91655bce-618d-4542-9a0e-c5a381d248eb</t>
  </si>
  <si>
    <t>Membangun VPN Linux Secara Cepat</t>
  </si>
  <si>
    <t>Aris Wendy dan Ahmad SS Ramadhana</t>
  </si>
  <si>
    <t>979-731-690-4</t>
  </si>
  <si>
    <t>978-979-29-9456-8</t>
  </si>
  <si>
    <t>&lt;p&gt;Buku ini berisi penjelasan mengenai desain dan instalasi VPN (Virtual Private Network) berbasis Linux yang berfungsi sebagai aplikasi komunikasi yang murah dan aman. VPN yang dibahas dalam buku ini adalah Freeswan yang dikembangkan dari IPSEC (Internet Protocol SECurity) dengan menggunakan authentikasi dan enkripsi. Teknologi ini sangat cocok digunakan oleh perusahaan-perusahaan yang mempunyai beberapa cabang dan menginginkan pemusatan data.&amp;nbsp;&lt;br /&gt;
 &lt;br /&gt;
 Dalam buku ini juga dibahas instalasi distro DEBIAN yang mudah dan praktis melalui screen shoot secara berurutan. Buku ini merupakan hasil kumpulan dan olahan dari beberapa sumber digabungkan dengan pengalaman yang dimiliki oleh penulis.&amp;nbsp;&lt;br /&gt;
 &lt;br /&gt;
 Pembaca yang belum memiliki pengalaman instalasi VPN dan distro debian diharapkan mampu mengaplikasikan teknologi ini secara menyeluruh karena teknologi ini bersifat aplikatif.&amp;nbsp;&lt;br /&gt;
 &lt;br /&gt;
 Tentang Penulis&lt;br /&gt;
 Aris Wendy, alumnus Politeknik Elektronika Negeri Surabaya (PENS -ITS) 1999, mulai aktif menggunakan linux sejak tahun 1999. Saat ini beliau bekerja di salah satu perusahaan swasta sebagai System Administrator.&amp;nbsp;&lt;br /&gt;
 &lt;br /&gt;
 Ahmad SS Ramadhana, alumnus Teknik Elektro FTI &amp;acirc;&amp;euro;&amp;ldquo;ITS 2002. Beliau mengenal linux sejak tahun 1998. Saat ini penulis bekerja sebagai System Engineer di sebuah perusahaan IT nasional terkemuka&lt;/p&gt;</t>
  </si>
  <si>
    <t>72087d23-2c42-4c09-a966-316dfa133448</t>
  </si>
  <si>
    <t>Seri Panduan Lengkap: Microsoft Project Professional 2007</t>
  </si>
  <si>
    <t>978-979-29-0367-6</t>
  </si>
  <si>
    <t>978-979-29-9183-3</t>
  </si>
  <si>
    <t>&lt;p&gt;&lt;strong&gt;Microsoft Project Profesional 2007&lt;/strong&gt;&amp;nbsp;merupakan software administrasi proyek, yang digunkan untuk melakukan perencanaan, pengelolaan, pengawasan, dan pelaporan data-data dari suatu proyek. Kemudahan penggunaan dan keleluasaan lembar kerjaserta cakupan unsur-unsur proyek menjadikan software ini sangat mendukung proses administrasi sebelum proyek.&lt;br /&gt;
 &lt;br /&gt;
 Buku panduan ini mengupas berbagai fasilitas yang dimiliki Microsoft Project Profesional 2007. Dalam setiap pokok bahasan, penulis berusaha mengulas berbagai fasilitas yang dapat dijumpai dalam Microsoft Project Profesional 2007, serta pembahasannya dengan penerapan langsung dalam contoh riil sebuah proyek.&lt;br /&gt;
 &lt;br /&gt;
 Selain itu, buku ini menyajikan beberapa contoh aplikasi proyek yang dapat digunkan sebgai bahan latihan untuk lebih memudahkan pembaca dalam memahami isi setiap pokok bahasannya, sehingga buku ini sangat cocok dipakai dan dimiliki sebagai buku panduan belajar Microsoft Project Profesional 2007. Pokok bahasan yang disajikan dalam buku&amp;nbsp;&lt;strong&gt;seri Panduan Lengkap Microsoft Project Profesional 2007 ini meliputi :&lt;/strong&gt;&lt;/p&gt;
 &lt;ul&gt;
 &lt;li&gt;Mengenal unsur-unsur dan manajemen proyek&amp;nbsp;&lt;/li&gt;
 &lt;/ul&gt;
 &lt;ul&gt;
 &lt;li&gt;Menyusun rencana pekerjaan&amp;nbsp;&lt;/li&gt;
 &lt;/ul&gt;
 &lt;ul&gt;
 &lt;li&gt;Menentukan durasi pekerjaan&amp;nbsp;&lt;/li&gt;
 &lt;/ul&gt;
 &lt;ul&gt;
 &lt;li&gt;Mengenal hubungan antar pekerjaan&amp;nbsp;&lt;/li&gt;
 &lt;/ul&gt;
 &lt;ul&gt;
 &lt;li&gt;Penggunaan sumber day&amp;nbsp;&lt;/li&gt;
 &lt;/ul&gt;
 &lt;ul&gt;
 &lt;li&gt;Mengatur sistem kalender kerja&amp;nbsp;&lt;/li&gt;
 &lt;/ul&gt;
 &lt;ul&gt;
 &lt;li&gt;Menetapkan anggaran tetap dan mengenal tabel biay&amp;nbsp;&lt;/li&gt;
 &lt;/ul&gt;
 &lt;ul&gt;
 &lt;li&gt;Mengenali Resource Conflic&amp;nbsp;&lt;/li&gt;
 &lt;/ul&gt;
 &lt;ul&gt;
 &lt;li&gt;Target proyek, mengelola dan mengetahui kemajuan proye&amp;nbsp;&lt;/li&gt;
 &lt;/ul&gt;
 &lt;ul&gt;
 &lt;li&gt;Bekerja dengan visual report, report, dan tabel laporan&amp;nbsp;&lt;/li&gt;
 &lt;/ul&gt;
 &lt;ul&gt;
 &lt;li&gt;Kolaborasi microsoft project dengan microsoft office lain&lt;/li&gt;
 &lt;/ul&gt;</t>
  </si>
  <si>
    <t>a422568f-23b2-4f13-abfe-132c56676097</t>
  </si>
  <si>
    <t>Guerrilla Marketing in 30 Days</t>
  </si>
  <si>
    <t>Jay Conrad Levinson dan Al Lutenslager</t>
  </si>
  <si>
    <t>979-763-130-3</t>
  </si>
  <si>
    <t>978-979-29-9589-3</t>
  </si>
  <si>
    <t>&lt;p&gt;Dalam Guerrilla Marketing in 30 Days, Jay Conrad Levinson dan Al Lautenslager membahas seri pemasaran terlaris dalam sejarah, Guerrilla Marketing, dan menyajikannya dalam paket taktik gerilya terbaru yang dinamis.&lt;/p&gt;
 &lt;p&gt;Apa pun tujuan Anda, mengembangkan rencana pemasaran Anda secara lengkap ataupun fokus pada perbaikan komponen tertentu, buku ini memang untuk Anda. Dari persaingan dan penelitian hingga eksekusi dan ekspansi, Anda mendapatkan 30 rencana tindakan melalui tip, metode, ide, dan gagasan pemasaran gerilya- di mana bahan utamanya adalah waktu, energi dan imajinasi, bukan biaya yang besar. Setiap harinya Anda akan mengembangkan rencana untuk memperbaiki dan menyusun ulang potongan cetak biru pemasaran Anda seluruhnya demi memaksimalkan profit dan menambah pelanggan.&lt;/p&gt;</t>
  </si>
  <si>
    <t>1875eb31-7b1d-4f9c-bff4-4aebb86e09a0</t>
  </si>
  <si>
    <t>Seri Panduan Lengkap: Microsoft Office Word 2007</t>
  </si>
  <si>
    <t>978-979-29-0115-3</t>
  </si>
  <si>
    <t>978-979-29-9191-8</t>
  </si>
  <si>
    <t>&lt;p&gt;Buku panduan ini mengupas tuntas fasilitas yang dimiliki Microsoft Office Word 2007. Dalam setiap pokok bahasan, penulis berusaha mengulasnya secara detail dan disertai dengan contoh aplikasi dalam mengolah dokumen, baik untuk keperluan pembuatan surat-menyurat, penulisan buku dan untuk keperluan lain yang berkaitan dengan pengolahan kata. Buku panduan ini juga mengulas beberapa fasilitas otomatisasi yang lebih banyak dimiliki di versi terbaru ini.&lt;/p&gt;</t>
  </si>
  <si>
    <t>1e32e956-8b62-4f0c-82f3-a647f0eb69ac</t>
  </si>
  <si>
    <t>Being Beauty for God</t>
  </si>
  <si>
    <t>978-979-23-1075-9</t>
  </si>
  <si>
    <t>978-979-29-8819-2</t>
  </si>
  <si>
    <t>&lt;p&gt;Seorang suami tega menuduh istrinya main mata dengan pria lain. Ada isteri yang terus-menerus dikecewakan suaminya, padahal dahulu si suami setengah mati mengejar-ngejarnya demi meraih cintanya. Ada pula kisah&amp;nbsp;ironis seorang istri yang suaminya berselingkuh dengan pekerja seks karena gengsi dengan &amp;quot;kelemahannya&amp;quot;. Masih banyak contoh nyata kehidupan rumah tangga yang tidak harmonis dan mengecewakan yang bermuara pada hal sama, yaitu istri sebagai pihak lemah, tidak dapat berbuat apa-apa dan cenderung selalu disalahkan. Pernikahan harmonis dan bahagia hanya tinggal angan-angan. Impian istri untuk disayang dan dimanja suami hanyalah impian yang entah&amp;nbsp;kapan terwujud.&lt;br /&gt;
 &lt;br /&gt;
 Apakah rumah tangga Anda mengalami hal serupa? Bagaimana Anda menyikapi keadaan tersebut? Apakah Anda bertindak sebagai penyelamat bagi pernikahan Anda atau tenggelam bersama masalah dalam pernikahan Anda?&amp;nbsp;&lt;/p&gt;
 &lt;p&gt;Buku ini menyajikan hal-hal inspiratif yang dapat menjadi kekuatan bagi Anda, para istri yang mengalami kekecewaan dalam pernikahan, tetapi masih sangat kuat memegang impian untuk mempertahankan pernikahan. Allah menawarkan &amp;quot;cara&amp;quot; bertahan pernikahan Anda seberat apa pun masalahnya. Dia meminta Anda masuk dalam proses-Nya dan membuat Anda berubah untuk memiliki pandangan baru tentang pernikahan dan lahir baru sebagai wanita milik Allah.&lt;/p&gt;</t>
  </si>
  <si>
    <t>a5e5ecb5-235b-4255-9a39-9001832e88ee</t>
  </si>
  <si>
    <t>Membangun Warnet dan Game Center Sendiri</t>
  </si>
  <si>
    <t>978-979-29-1302-6</t>
  </si>
  <si>
    <t>978-979-29-9459-9</t>
  </si>
  <si>
    <t>&lt;p&gt;Tingginya kebutuhan masyarakat akan layanan internet mengakibatkan di berbagai tempat bermunculan warnet dan game center. Bahkan untuk beberapa tahun terakhir, bisnis warnet dan game center menjadi sebuah bisnis yang sangat menarik untuk dikembangkan.&amp;nbsp;&lt;br /&gt;
 Buku &amp;rdquo;Membangun Warnet dan Game Center Sendiri&amp;rdquo; ini membahas bagaimana membangun warnet dan game center yang dapat Anda lakukan sendiri. Buku ini merupakan panduan bagi calon pengusaha di bidang warnet dan game center untuk membuka usaha. Selain itu, buku ini memberikan informasi yang tepat guna dalam mengelola bisnis.&lt;/p&gt;
 &lt;p&gt;&lt;br /&gt;
 Buku ini akan membahas:&lt;br /&gt;
 &amp;bull;&amp;nbsp;&amp;nbsp;&amp;nbsp; Kebutuhan Hardware&lt;br /&gt;
 &amp;bull;&amp;nbsp;&amp;nbsp;&amp;nbsp; Kebutuhan Software&lt;br /&gt;
 &amp;bull;&amp;nbsp;&amp;nbsp;&amp;nbsp; Internet Service Provider&lt;br /&gt;
 &amp;bull;&amp;nbsp;&amp;nbsp;&amp;nbsp; Instalasi Jaringan Komputer&lt;br /&gt;
 &amp;bull;&amp;nbsp;&amp;nbsp;&amp;nbsp; Perhitungan Usaha&lt;br /&gt;
 &amp;bull;&amp;nbsp;&amp;nbsp;&amp;nbsp; Studi Kasus Konfigurasi Billing&lt;br /&gt;
 &amp;bull;&amp;nbsp;&amp;nbsp;&amp;nbsp; Tip-tip Efektif&lt;/p&gt;</t>
  </si>
  <si>
    <t>040614f1-0283-4378-8aea-e8cca1583b9f</t>
  </si>
  <si>
    <t>Guide To Draw Manga Plus: Chibi dan SD Character</t>
  </si>
  <si>
    <t>Amanokawa Osa</t>
  </si>
  <si>
    <t>978-979-29-0266-2</t>
  </si>
  <si>
    <t>978-979-29-9592-3</t>
  </si>
  <si>
    <t>&lt;p&gt;Guide To Draw Manga Plus&amp;nbsp;&lt;br /&gt;
 Chibi dan SD Character&amp;nbsp;&lt;/p&gt;
 &lt;p&gt;Buku ini adalah seri lanjutan dari seri Buku Guide To Draw Manga series. Buku ini khusus mengajarkan tentang cara menggambar Chibi (kecil) dan SD (Super Deformed) Character yang banyak digunakan dc1lc1m menggambar Manga. Yang diajarkan dalam buku ini, yaitu:&amp;nbsp;&lt;br /&gt;
 Mengenal Chibi dan SD Character&amp;nbsp;&lt;br /&gt;
 Menggambar Chibi Character&amp;nbsp;&lt;br /&gt;
 Menggambar SD Character&amp;nbsp;&lt;/p&gt;</t>
  </si>
  <si>
    <t>991fbc6d-fc12-458e-9a75-99297c6b82e4</t>
  </si>
  <si>
    <t>Membangun Warung Chatting</t>
  </si>
  <si>
    <t>Andi Pramono dan M. Syafi'i</t>
  </si>
  <si>
    <t>979-763-816-2</t>
  </si>
  <si>
    <t>978-979-29-9462-9</t>
  </si>
  <si>
    <t>&lt;p&gt;Untuk menjalankan usaha warnet, dibutuhkan dana yang cukup besar. Dana tersebut digunakan untuk pengadaan, mulai dari pembelian perangkat komputer, antena, menyewa bandwidth, dan lain sebagainya. Belum lagi untuk membeli software sistem operasi dan program aplikasi lainnya. Seluruhnya memakan biaya belasan hingga ratusan juta rupiah.&lt;br /&gt;
 &lt;br /&gt;
 Dalam buku ini pembaca diajak untuk mencoba usaha yang mirip dengan warnet yaitu WarChat (Warung Chatting). Modal yang Anda butuhkan untuk usaha ini tidak terlalu banyak mengingat komputer setingkat Pentium I atau Pentium II dapat digunakan. Selain mengajarkan kepada Anda mengenai cara memulai usaha dengan modal kecil, dalam buku ini juga dijelaskan pengelolaannya secara teknis. Jadi sebagai pemilik, Anda pun bisa menjadi teknisi dalam usaha tersebut.&lt;br /&gt;
 &lt;br /&gt;
 Pembahasan meliputi:&lt;br /&gt;
 Kebutuhan Sistem, Konfigurasi Jaringan Server&lt;br /&gt;
 Konfigurasi JAringan Client&lt;br /&gt;
 Konfigurasi Server dan Client&lt;br /&gt;
 Software Utility&lt;/p&gt;</t>
  </si>
  <si>
    <t>1cdc8695-4258-44b2-9ef3-9a31fce1dc8d</t>
  </si>
  <si>
    <t>Guide To Draw Manga Plus: Fantasy Character</t>
  </si>
  <si>
    <t>978-979-29-0475-8</t>
  </si>
  <si>
    <t>978-979-29-9594-7</t>
  </si>
  <si>
    <t>&lt;p&gt;Buku ini adalah lanjuta dari seri buku &amp;quot;guide to draw manga&amp;quot;, buku ini membahas tentang pengembangan karakter dalam serial fantasi.&lt;/p&gt;
 &lt;p&gt;&amp;nbsp;&lt;/p&gt;</t>
  </si>
  <si>
    <t>29ec24cb-7da3-405c-bf62-d7d35a33bbd5</t>
  </si>
  <si>
    <t>Membesarkan Anak dengan Kreatif</t>
  </si>
  <si>
    <t>Binsen Samuel Sidjabat</t>
  </si>
  <si>
    <t>979-763-991-6</t>
  </si>
  <si>
    <t>978-979-29-9500-8</t>
  </si>
  <si>
    <t>&lt;p&gt;Dalam suatu keluarga, orangtua adalah pelaku utama dalam pembentukan dan pengembangan karakter anak. Setiap keluarga memiliki kepribadiannya sendiri. Anak belajar banyak hal dari kepribadian keluarga tempat ia bertumbuh. Apabila orangtua menyadari betapa penting menjadi teladan watak, moral dan iman bagi anak-anak, mereka akan berupaya menanamkan pengaruh positif bagi generasi penerus mereka. Buku ini menyajikan pokok-pokok bahasan tentang pendidikan watak atau budi pekerti bagi anak.&amp;nbsp;&lt;/p&gt;</t>
  </si>
  <si>
    <t>5e755ca1-1568-4f9b-a401-3897004e69de</t>
  </si>
  <si>
    <t>Belajar Cepat AutoCAD 3D</t>
  </si>
  <si>
    <t>979-731-743-9</t>
  </si>
  <si>
    <t>978-979-29-8825-3</t>
  </si>
  <si>
    <t>&lt;p&gt;Buku ini memberikan dasar-dasar menggunakan AutoCAO dalam lingkungan 30, yang merupakan lingkungan yang artistik, entah untuk game, web content, film, dan televisi, atau arsitektur-artsitektur. Buku ini menggunakan metode penyajian yang membantu&amp;nbsp;pengguna untuk belajar AutoCAO 30 dengan cepat dan mudah. Latihan-latihan dalam buku ini juga membantu pengguna untuk menguasai AutoCAO 2002.&lt;/p&gt;</t>
  </si>
  <si>
    <t>8b30996a-3e66-44b6-8588-8d0f68bb984f</t>
  </si>
  <si>
    <t>Panduan Menjadi Seorang Webmaster</t>
  </si>
  <si>
    <t>979-731-166-X</t>
  </si>
  <si>
    <t>978-979-29-9198-7</t>
  </si>
  <si>
    <t>&lt;p&gt;Bila Anda berencana menjadi Webmaster, atau ingin menambah pengetahuan di bidang Webmastering, buku ini pilihan tepat untuk Anda. Buku ini akan membantu Anda sepenuhnya di dalam mewujudkan keinginan Anda untuk masuk ke lingkungan orang-orang web, entah sebagai Web Architect, System Administrator, Web Programmer, Database Administrator, Graphic Designer, HTML Cutter, Content Administrator, Trainer, maupun Project Manager. Posisi tersebut memang menggiurkan untuk saat ini dan mendatang.&lt;br /&gt;
 &amp;nbsp;&lt;/p&gt;</t>
  </si>
  <si>
    <t>17ed7789-2051-4644-9145-37c7600da8e8</t>
  </si>
  <si>
    <t>Panduan Menulis Skenario Panggung Boneka dan Drama Anak</t>
  </si>
  <si>
    <t>979-763-283-0</t>
  </si>
  <si>
    <t>978-979-29-9205-2</t>
  </si>
  <si>
    <t>&lt;p&gt;Ada banyak cara untuk membuat suasana sekolah minggu menjadi meriah. Di antaranya adalah dengan panggung boneka dan drama. Namun untuk menggunakan kedua media itu, ada yang harus kita persiapkan, yaitu menulis skenario. Apakah Anda kesulitan membuatnya?&lt;/p&gt;
 &lt;p&gt;Buku ini tepat berada di tangan Anda -&amp;ndash; guru sekolah minggu atau pribadi -&amp;ndash; yang berkecimpung dalam dunia pelayanan anak. Contoh-contoh skenario baik untuk panggung boneka maupun drama yang ada dalam buku ini akan memandu Anda menyajikan ide-ide cemerlang. Tidak hanya untuk sekolah minggu, skenario yang Anda tulis juga dapat Anda manfaatkan untuk acara Paskah, Natal, ulang tahun, dsb..&lt;/p&gt;
 &lt;p&gt;Jadi, segera lengkapi koleksi Anda dengan buku yang bermanfaat ini!&lt;/p&gt;</t>
  </si>
  <si>
    <t>3012e3c7-6389-426d-8a74-14a2c35b39dd</t>
  </si>
  <si>
    <t>Belajar Cepat Microsoft Excel 2007</t>
  </si>
  <si>
    <t>Retna G.</t>
  </si>
  <si>
    <t>978-979-29-0016-3</t>
  </si>
  <si>
    <t>978-979-29-8830-7</t>
  </si>
  <si>
    <t>22.8 MB</t>
  </si>
  <si>
    <t>&lt;p&gt;Microsoft Excel merupakan salah satu paket program pengolah angka (spreadsheed) yang paling populer dan sangat mudah digunakan untuk menyelesaikan pekerjaan yang berhubungan dengan angka-angka.&amp;nbsp;&lt;/p&gt;
 &lt;p&gt;Aplikasi yang baru ini tidak jauh berbeda dengan versi-versi sebelumnya sehingga pengguna tidak akan banyak mengalami kesulitan untuk menggunakannya. Kalaupun ada perbedaan, tidak akan membutuhkan waktu yang terlalu lama untuk beradaptasi dengannya. Kesulitan itu tentu tak sebabnding dengan kemudahan yang ditawarkan release terbaru ini.&amp;nbsp;&lt;/p&gt;</t>
  </si>
  <si>
    <t>99485184-887d-42c2-990e-4f71329c33a8</t>
  </si>
  <si>
    <t>Panduan Microsoft Visual Basic - Anda Pasti Bisa</t>
  </si>
  <si>
    <t>Agung Novian</t>
  </si>
  <si>
    <t>979-731-514-2</t>
  </si>
  <si>
    <t>978-979-29-9212-0</t>
  </si>
  <si>
    <t>&lt;p&gt;Visual Basic adalah salah satu bahasa pemrograman untuk pembuatan program-program aplikasi yang sangat populer karena kemudahannya. Didukung oleh tampilan yang menawan dan kemampuan-kemampuan komponen pelengkapnya yang cukup andal, pantaslah jika Visual Basic merupakan aplikasi pemrograman yang banyak digunakan oleh programer.&lt;/p&gt;
 &lt;p&gt;Buku ini di tunjuk untuk Anda ingin mengembangkan pengetahuan dan kemampuan dalam bidang pemrograman, terutama pemrograman Visual Basic. Buku ini disusun untuk mempermudah Anda memahami dasar-dasar pemrograman secara menyeluruh secara singkat, padat, dan lengkap.&lt;/p&gt;</t>
  </si>
  <si>
    <t>6b33bc74-a2f4-4398-aad3-f802daa2be1c</t>
  </si>
  <si>
    <t>Belajar Cepat Microsoft Word 2007</t>
  </si>
  <si>
    <t>979-763-811-1</t>
  </si>
  <si>
    <t>978-979-29-8835-2</t>
  </si>
  <si>
    <t>&lt;p&gt;Buku ini berawal dari keinginan penulis untuk sekedar berbagi pengalaman dan informasi tentang aplikasi pengolah kata yang&amp;nbsp;sangat populer di kalangan pengguna komputer secara umum. Begitu banyak perubahan yang dilakukan oleh Microsoft dalam upayanya mengembangkan aplikasi ini sehingga mendorong penulis untuk mencoba mendokumentasikan perubahan-perubahan pada tata letak, fungsi,&amp;nbsp;tool. dan lain-lain guna memudahkan pengguna mengenal hal-hal baru aplikasi Microsoft Word 2007.&amp;nbsp;&lt;/p&gt;
 &lt;p&gt;Buku ini disusun dengan struktur yang sederhana, mengikuti alur pembuatan dokumen secara awam, sehingga diharapkan akan dapat dipahami dengan sederhana pula oleh pembaca. Dengan contoh-contoh serta penjelasan yang apa adanya seperti di lapangan, diharapkan akan dapat memberikan informasi tentang &amp;quot;perkembangan&amp;quot; aplikasi yang telah menjadi ikon penting dunia software itu.&amp;nbsp;&lt;/p&gt;</t>
  </si>
  <si>
    <t>956f0137-25d7-4d68-b0d8-d3c6f35248c3</t>
  </si>
  <si>
    <t>Panduan Object-Oriented Programming (OOP): Dasar Pemrograman Delphi</t>
  </si>
  <si>
    <t>979-731-442-1</t>
  </si>
  <si>
    <t>978-979-29-9216-8</t>
  </si>
  <si>
    <t>&lt;p&gt;Objek Oriented Programming (OOP) melibatkan konsep baru untuk para programer bahasa pemrograman tradisional seperti Pascal, BASIC, dan C. OOP mengacu pada objek-objek dunia nyata untuk mengembangkan aplikasi progar,. Dalam implementasinya, OOP akan melibatkan mekanisme pembentukan Class, Object, Method, Inheritance, Encapsulation, dan Polymorphism. Bahasa pemrogramana berbasis RAD (Rapid Application Development) dewasa ini semakin digemari. Ini karena kemudahan yang ditawarkan oleh bahasa tersebut. Delphi merupakan salah satu dari bahasa pemrograman berbasis RAD yang merupakan generasi lanjutan bahasa PASCAL. Delphi menggunakan bahasa Object PASCAL yaitu bahasa PASCAL yang telah menerapkan teknik Object Oriented Programming. Buku ini menjelaskan bahsa pemrograman Obejct Pascal seperti yang digunakan di dalam berbagai tool pengembangan Borland. Bahasa Object Pascal di dalam buku ini ditulis untuk menjelaskan bahasa Object Pascal yang digunakan pada sistem operasi Linux maupun Windows.&lt;/p&gt;</t>
  </si>
  <si>
    <t>f24d58dd-bd0e-42c7-98f9-8ef43315ed48</t>
  </si>
  <si>
    <t>Guide To Draw Manga 2: Menggambar Tubuh</t>
  </si>
  <si>
    <t>978-979-29-0711-7</t>
  </si>
  <si>
    <t>978-979-29-9779-8</t>
  </si>
  <si>
    <t>&lt;p&gt;Menyusul buku Guide to Draw Manga Menggambar Wajah, buku kedua ini diperuntukkan bagi para calon komikus (mangaka) dan pecinta komik dengan gaya jepang (manga).&lt;/p&gt;</t>
  </si>
  <si>
    <t>030fb9e6-9aee-42ec-81d8-4038cc6ce608</t>
  </si>
  <si>
    <t>Panduan Pemrograman dan Referensi Kamus Visual Basic 6.0ï»¿</t>
  </si>
  <si>
    <t>979-763-336-5</t>
  </si>
  <si>
    <t>978-979-29-9222-9</t>
  </si>
  <si>
    <t>&lt;p&gt;Visual Basic sebagai bahasa pemrograman yang menggunakan metode Graphical User Interface (GUI) dapat digunakan untuk membuat suatu aplikasi dengan cepat dan mudah. Ulasan rinci tentang properti kontrol, fungsi-fungsi, contoh aplikasi, dan beberapa fasilitas-fasilitas lain yang dimiliki Visual Basic serta referrensi kontrol, prosedur, event, metode dan fungsi-fungsi, menjadi bagian penekanan dari buku Panduan Pemrograman dan Referensi Kamus Visual Basic 6.0. Inilah yang menjadikan buku ini memiliki daya tarik dan nilai tersendiri.&lt;br /&gt;
 &lt;br /&gt;
 Pembahasan dalam Buku Panduan Pemrograman dan Referensi Kamus Visual Basic 6.0 meliputi:&lt;br /&gt;
 Mengenal Visual Basic.&lt;br /&gt;
 Bekerja dengan Project.&lt;br /&gt;
 Kontrol dan Referensi Kontrol.&lt;br /&gt;
 Properti Form dan Kontrol dan Referensi Properti.&lt;br /&gt;
 Referensi Event dan prosedur.&lt;br /&gt;
 Menu, Toolbar, Status Bar dan Kotak Dialog.&lt;br /&gt;
 Variabel dan referensi variabel.&lt;br /&gt;
 Konstanta &amp;amp; Tipe Data.&lt;br /&gt;
 Operator-operator.&lt;br /&gt;
 Referensi Fungsi-fungsi.&lt;br /&gt;
 Statement dan Pengulangan.&lt;br /&gt;
 Statement Pengulangan.&lt;br /&gt;
 Statement Kondisional.&lt;br /&gt;
 &lt;br /&gt;
 Buku Panduan Pemrograman dan Referensi Kamus Visual Basic 6.0 disusun sebagai buku pendamping Panduan Pemrograman kami yang telah terbit sebelumnya. Ucapan terima kasih kami sampaikan kepada seluruh Pembaca yang telah setia menggunakan buku-buku komputer hasil buah pikiran tim Divisi Penelitian dan Pengembangan LPKBM MADCOMS Madiun.&lt;/p&gt;</t>
  </si>
  <si>
    <t>c5167245-2f93-45f8-bfb7-d6f21a2c6ede</t>
  </si>
  <si>
    <t>Membuat Aplikasi untuk Windows Phone</t>
  </si>
  <si>
    <t>Puja Pramudya</t>
  </si>
  <si>
    <t>978-979-29-2742-9</t>
  </si>
  <si>
    <t>978-979-29-9510-7</t>
  </si>
  <si>
    <t>&lt;p&gt;Tahun 2010 yang lalu boleh jadi merupakan milestone tersendiri bagi Microsoft dan mobile platform. Dalam industri komputer, hal yang dilakukan Microsoft adalah reboot strategy. Microsoft menyebut Windows Phone sebagai a revolutionary new platform. Microsoft membuat seluruhnya dari awal dan dengan user interface yang lebih clean dan fresh. Dengan filosofi desain yang dinamakan Metro,terinspirasi dari tanda-tanda (sign) yang terdapat pada metro subway, antarmuka Windows Phone menunjukkan ciri yang jelas, informasi yang mudah diperoleh, intuitif dan menggunakan simbol-simbol yang mudah dipahami. Integrasi Windows Phone dengan berbagai layanan di cloud yang telah dimiliki Microsoft, sebut saja Bing, Xbox Live, Push Notification, Office dan layanan pihak ketiga telah memberikan kekuatan yang unik, sesuatu yang seharusnya dimulai Microsoft sejak dulu.&lt;br /&gt;
 &lt;br /&gt;
 Buku ini disusun untuk menyambut platform pengembangan aplikasi mobile terbaru dari Microsoft tersebut. Pembaca dapat mempelajari apa itu Windows Phone dan sejarahnya, bagaimana menggunakan tools untuk mengembangkan aplikasi pada Windows Phone, fitur-fitur yang tersedia dan diakhiri dengan contoh aplikasi sederhana untuk Windows Phone. Dengan adanya buku ini diharapkan para pengembang aplikasi dapat mempelajari platform tersebut untuk mengembangkan aplikasi. Pengetahuan tentang bahasa C# dan teknologi Silverlight akan sangat membantu meskipun bukan menjadi keharusan untuk dapat mempelajari buku ini.&lt;br /&gt;
 &lt;br /&gt;
 Secara garis besar, buku ini lebih lanjut akan membahas dengan tuntas mengenai :&lt;br /&gt;
 Windows Phone&lt;br /&gt;
 Silverlight dan Windows Phone&lt;/p&gt;</t>
  </si>
  <si>
    <t>eedbe789-4397-46bf-96f1-4678e1cde1e4</t>
  </si>
  <si>
    <t>Belajar Database dengan ASP (Membuat Aplikasi Portal Berita)</t>
  </si>
  <si>
    <t>979-763-050-1</t>
  </si>
  <si>
    <t>978-979-29-8838-3</t>
  </si>
  <si>
    <t>&lt;p&gt;Buku Belajar Database dengan&amp;nbsp;ASP (membuat Aplikasi Portal Berita) ini menjelaskan tentang pembuatan aplikasi NewsPaper atau situs berita online dengan ASP. Buku ini ditujukan bagi Anda yang tertarik di bidang pemrograman web, khususnya ASP, dan ingin menambah pengetahuan dengan memperhanyak latihan membuat aplikasi. Bagi Anda yang ingin membuat aplikasi News Paper sendiri, dapat langsung memanfaatkan buku ini.&lt;/p&gt;</t>
  </si>
  <si>
    <t>73bf99dc-0245-4e13-856c-fe7dc03102f2</t>
  </si>
  <si>
    <t>Guide To Draw Manga Vol. 3: Menggambar Background</t>
  </si>
  <si>
    <t>979-763-801-4</t>
  </si>
  <si>
    <t>978-979-29-9598-5</t>
  </si>
  <si>
    <t>&lt;p&gt;Buku guide to draw manga kali ini dikhususkan untuk belajar cara menggambar background. Buku ketiga ini diperuntukan bagi para calon komikus (mangaka) dan pecinta komik dengan gaya jepang (manga).&lt;/p&gt;</t>
  </si>
  <si>
    <t>8b78c278-b2ef-4d7d-9121-817713918fce</t>
  </si>
  <si>
    <t>Panduan Praktis 3D Studio Max 2009</t>
  </si>
  <si>
    <t>978-979-29-0662-2</t>
  </si>
  <si>
    <t>978-979-29-9226-7</t>
  </si>
  <si>
    <t>&lt;p&gt;3D Studio Max Design 2009 merupakan software graphic keluaran Autodesk yang dirilis untuk mendampingi 3ds Max 2009. 3ds Max Design merupakan nama baru dari aplikasi serupa milik Autodesk yakni 3ds Viz, aplikasi ini sudah discontinue atau tidak dijual lagi.&lt;br /&gt;
 &lt;br /&gt;
 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2009.&lt;br /&gt;
 &lt;br /&gt;
 Buku Panduan Praktis: 3D Studio Max Design 2009 untuk Pemodelan 3 Dimensi ini membahas pemanfaatan aplikasi 3ds Max Design 2009 untuk membuat objek 3D modeling. Berbagai teknik yang berhubungan dengan pembuatan objek 3 dimensi akan diulas disertai dengan gambar dan petunjuk langkah demi langkah, mulai dari pengenalan aplikasi 3ds Max Design, teknik dasar menggambar objek 2D dan 3D, editing objek, teknik pencahayaan, hingga teknik membuat animasi objek 3 dimensi.&lt;br /&gt;
 &lt;br /&gt;
 Lebih jelas, buku ini akan membahas:&lt;br /&gt;
 -Pengenalan 3ds Max Design 2009&lt;br /&gt;
 -Menggambar Objek 3D&lt;br /&gt;
 -Perintah Transform&lt;br /&gt;
 -Teknik Pencahayaan&lt;br /&gt;
 -Camera, Material dan Rendering&lt;br /&gt;
 -Teknik Penggunaan Animasi&lt;/p&gt;</t>
  </si>
  <si>
    <t>57e444c2-4bb6-4d08-94c9-d34903278d03</t>
  </si>
  <si>
    <t>Membuat Desain Web untuk Pemula</t>
  </si>
  <si>
    <t>978-979-29-0634-9</t>
  </si>
  <si>
    <t>978-979-29-9511-4</t>
  </si>
  <si>
    <t>&lt;p&gt;Buku ini disusun dengan pola pembahasan yang simpel, ringan, dan tidak bertele-tele, dan cocok menjdi teman belajar yang asyik, mudah untuk dipelajari dan menyenangkan.&lt;br /&gt;
 &lt;br /&gt;
 Setiap pokok bahasan disertai dengan sampel dan contoh latihan yang akan membantu Anda memahami isi materi dan penerapannya.&lt;br /&gt;
 &lt;br /&gt;
 Buku komputer Membuat Desain Web untuk Pemula ini sangat cocok digunakan oleh para pelajar dan pemula yang ingin mengenal dan dapat membuat desain halaman web dengan baik.&lt;br /&gt;
 &lt;br /&gt;
 Meskipun buku ini lebih dikhususkanuntuk para pemula, namun isi materi yang dibahas ciukup kompleks, yaitu meliputi :&lt;br /&gt;
 - Pengenalan Fireworks, Flash dan Dreamweaver&lt;br /&gt;
 - Membuat Desain Halaman Web dengan Fireworks&lt;br /&gt;
 - Mempercantik Tampilan Halaman Web dengan Fireworks&lt;br /&gt;
 - Menyimpan Desain halaman untuk File Web&lt;br /&gt;
 - Membuat Animasi dengan Flash&lt;br /&gt;
 - Membuat Tombol dengan Flash&lt;br /&gt;
 - Memasukkan Sound pada Animasi&lt;br /&gt;
 - Membuat Site dan mengamil Desain Halaman dari Freworks&lt;br /&gt;
 - Membuat Template Halaman Web&lt;br /&gt;
 - Membuat Form dan Foto Gallery&lt;br /&gt;
 - Mengambil Animasi dari Flash&lt;/p&gt;</t>
  </si>
  <si>
    <t>dc9e7613-6fec-4470-b992-32443d41151d</t>
  </si>
  <si>
    <t>Belajar JavaScript Menggunakan JQuery</t>
  </si>
  <si>
    <t>978-979-29-3257-7</t>
  </si>
  <si>
    <t>978-979-29-8841-3</t>
  </si>
  <si>
    <t>&lt;p&gt;Ada banyak sekali framework JavaScript yang ada sekarang ini. Diantaranya adalah JQuery. JQuery merupakan framework yang paling banyak digunakan dan sangat popular dalam dunia web karenalebih sederhana serta mudah digunakan dan dipelajari. Selain itu terdapat pula ribuan plugin yang telah dikembangkan dari JQuery sehingga menambah kemudahan developer untuk membangun website. Buku Belajar JavaScript Menggunakan JQuery ini akan mengajak Anda untuk mempelajari dasar-dasar JQuery, animasi, Ajax, hingga merancang plugin Anda sendiri.&lt;/p&gt;</t>
  </si>
  <si>
    <t>0603dd97-33a9-42f3-b247-893d5c778ca9</t>
  </si>
  <si>
    <t>Membuat Game RPG dengan RPG Maker</t>
  </si>
  <si>
    <t>978-979-29-2141-0</t>
  </si>
  <si>
    <t>978-979-29-9513-8</t>
  </si>
  <si>
    <t>&lt;p&gt;Game RPG merupakan game yang para pemainnya memainkan peran tokoh-tokoh khayalan dan berkolaborasi untuk merajut sebuah cerita bersama. Para pemain memilih aksi tokok-tokoh mereka berdasarkan karakteristik tokoh tersebut. Keberhasilan aksi mereka tergantung dari sistem peraturan permainan yang telah ditentukan. Asal tetap mengikuti peraturan yang ditetapkan, para pemain bisa berimprovisasi membentuk arah dan hasil akhir permainan ini. Saat ini game RPG sudah banyak judulnya, sebut saja Final Fantasy, Suikoden, Legend Of Zelda, dan lain sebagainya. Akan tetapi, kebanyakan game RPG merupakan game dari luar. Untuk Indonesia sendiri pengembangan game RPG sudah ada meskipun masih kalah bersaing dengan game dari luar.&amp;nbsp;&lt;br /&gt;
 Untuk membuat game RPG Anda dapat menggunakan aplikasi RPG Maker. Aplikasi ini memang dikhususkan untuk membuat game RPG, sehingga kebutuhan dasar untuk membuat game RPG sudah diikutsertakan dalam aplikasi ini. RPG Maker yang dibahas pada buku ini adalah RPG Maker VX Ace. RPG Maker versi ini adalah RGP Maker terbaru untuk PC. RPG Maker versi ini jauh lebih mudah digunakan oleh orang yang baru pertama kali menggunakannya.&lt;br /&gt;
 Buku ini membahas:&lt;br /&gt;
 &amp;nbsp;Bab 1 Pengenalan RPG Maker&lt;br /&gt;
 &amp;nbsp;Bab 2 Pengenalan Modifikasi Sistem Game&lt;br /&gt;
 &amp;nbsp;Bab 3 Mapping&lt;br /&gt;
 &amp;nbsp;Bab 4 Perancangan Desain Karakter dan Monster.&lt;br /&gt;
 &amp;nbsp;Bab 5 Event&lt;br /&gt;
 &amp;nbsp;Bab 6 Finishing Game&lt;/p&gt;</t>
  </si>
  <si>
    <t>44651c9a-dd34-414d-a671-9376899a4aa3</t>
  </si>
  <si>
    <t>Panduan Praktis Menggunakan 3D Studio Max 9</t>
  </si>
  <si>
    <t>978-979-29-0480-2</t>
  </si>
  <si>
    <t>978-979-29-9246-5</t>
  </si>
  <si>
    <t>&lt;p&gt;3D Studio Max 9 merupakan program untuk mengolah objek 3 dimensi dan animasi yang telah menjadi standar dalam dunia 3D modelling. Program Studio Max dapat Anda gunakan untuk menciptakan berbagai karya objek 3 dimensi, baik untuk bidang arsitektur, teknik mesin, game, animasi, dan lain sebagainya. Berbagai fitur dan fasilitas baru yang ada akan mendukung terealisasikannya ide atau gagasan yang Anda miliki sehingga hasil yang diperoleh benar-benar seperti yang Anda inginkan .&lt;br /&gt;
 &lt;br /&gt;
 Buku Panduan Paraktis Menggunakan 3D Studio Max9 ini membahas berbagai teknik praktis pemanfaatan 3D Studio Max secara lebih optimal untuk membuat berbagai permodelan objek 3 dimensi. Materi yang dibahas meliputi pengenalan program, interface, pembuatan objek sederhana, pencahayaan dan kamera, menggunakan material, hingga teknik rendering dengan mental ray. Diharapkan setelah mempelajari buku ini, pembaca akan lebih mudah dalam mengoperasikan 3D Studio Max 9 untuk menghasilkan desain objek 3 dimensi yang lebih berkualitas.&lt;br /&gt;
 &lt;br /&gt;
 Adapun yang dibahas dalam buku ini :&lt;br /&gt;
 &lt;br /&gt;
 - Pengenalan 3DS Max&lt;br /&gt;
 - Objek Shape&lt;br /&gt;
 - Objek Geometri&lt;br /&gt;
 - Objek Extended Primitives&lt;br /&gt;
 - Objek AEC Extended&lt;br /&gt;
 - Transformasi Objek&lt;br /&gt;
 - Perintah Modifier dan compound Objects&lt;br /&gt;
 - Pencahayaan dan kamera&lt;br /&gt;
 - Menggunakan material&lt;br /&gt;
 - Teknik rendering&lt;br /&gt;
 - Mental Ray&lt;/p&gt;</t>
  </si>
  <si>
    <t>d78fa274-5b1a-487b-8718-e4a3412e885b</t>
  </si>
  <si>
    <t>Panduan Praktis Matlab</t>
  </si>
  <si>
    <t>Drs. Sahid, M. Se.</t>
  </si>
  <si>
    <t>979-731-810-9</t>
  </si>
  <si>
    <t>978-979-29-9242-7</t>
  </si>
  <si>
    <t>&lt;p&gt;MATLAB adalah salah satu software aplikasi untuk matematika yang sangat handal untuk menyelesaikan berbagai masalah matematika, namun pemakaiannya sangat mudah dengan antarmuka yang sederhana. Selain sebagai alat bantu pemecahan masalah matematika, baik secara interaktif maupun melalui pemrograman, MATLAB juga merupakan software untuk pendidikan.Para ilmuwan dan pendidik menggunakan MATLAB untuk melakukan riset dalam bentuk komputasi, pemodelan, simulasi, dan demonstrasi (visualisasi). Pengguna MATLAB mencakup matematikawan, pendidik matematika, pelajar dan mahasiswa, praktisi, dan insinyur. Di Indonesia MATLAB sudah mulai populer penggunaanya selama beberapa tahun terakhir, namun buku tentang MATLAB masih sangat langka.&lt;br /&gt;
 &lt;br /&gt;
 Buku Panduan Praktis MATLAB ini dimaksudkan untuk memberikan panduan singkat dan praktis bagi anda yang hendak mulai belajar MATLAB maupun sudah terbiasa menggunakannya. Uraian di dalam buku ini tidak hanya sekedar teoritis,namun langsung dengan contoh-contoh praktis yang dapat dipraktikkan oleh pembaca. Pada setiap bahasan disediakan soal-soal latihan, baik yang sederhana maupun cukup menantang. Setiap contoh disertai tampilan hasil perhitungan atau gambar. Dengan demikian pembaca dapat membandingkan hasilnya dengan yang dipraktikkan.&lt;br /&gt;
 &lt;br /&gt;
 Meskipun singkat namun isi buku ini cukup padat, baik dari segi materi maupun aktivitas yang harus dilakukan pembaca. Uraian dimulai dari cara menggunakan MATLAB dan dasar-dasar perhitungan matematika, pembuatan grafik 2D dan 3D, perhitungan matriks dan vektor, statistika, persamaan diferensial, sampai pada pemrograman MATLAB. Pada bagian akhir buku ini disediakan lampiran daftar fungsi/perintah MATLAB yang dikelompokkan berdasarkan permasalahan. Hal ini akan memudahkan pembaca menggunakan MATLAB untuk menyelesaikan masalah yang dihadapi.&lt;br /&gt;
 &lt;br /&gt;
 Penulis buku ini adalah pengguna MATLAB yang sudah cukup lama, sejak 1994. Pada waktu itu yang ada masih MATLAB versi 3.1. Buku panduan ini didasarkan pada MATLAB versi 5.2 dan 6.1. Versi manapun yang anda pakai, cara kerja dan perintah-perintah MATLAB tidak banyak berbeda pada MATLAB anda harus menuliskan perintah di baris perintah. Hal ini berbeda dengan pemakaian software-software aplikasi lain yang berbasis menu. Akan tetapi justru itulah letak fleksibilitas MATLAB, karena kita dapat menyelesaikan masalah hanya dengan menuliskan perintah atau menuliskannya dalam bentuk program sederhana. Buku ini memberikan penuntun bagaimana melakukan hal itu. Dengan mengikuti panduan dalam buku ini diharapkan anda akan menguasai MATLAB dan dapat menjadi pengguna tingkat lanjut.&lt;br /&gt;
 &lt;br /&gt;
 Daftar Isi&lt;br /&gt;
 Bab 1 Pendahuluan&lt;br /&gt;
 Bab 2 Perhitungan sederhana&lt;br /&gt;
 Bab 3 Plot fungsi sederhana&lt;br /&gt;
 Bab 4 Menggambar garis data data&lt;br /&gt;
 Bab 5 Matriks dan vektor&lt;br /&gt;
 Bab 6 Fungsi pada MATLAB&lt;br /&gt;
 Bab 7 Persamaan diferensial&lt;br /&gt;
 Bab 8 Pemrograman MATLAB&lt;br /&gt;
 Bab 9 Analisis data statistik&lt;/p&gt;</t>
  </si>
  <si>
    <t>2935801d-fe70-4f8d-8068-43132b3a4f6c</t>
  </si>
  <si>
    <t>Membuat Panggung Boneka untuk Sekolah Minggu</t>
  </si>
  <si>
    <t>979-731-925-3</t>
  </si>
  <si>
    <t>978-979-29-9517-6</t>
  </si>
  <si>
    <t>&lt;p&gt;Bayangkan jika anak-anak tercekam, tegang, terisak dan ...hahahahaha, tertawa riang begitu mendengarkan Anda. Suasana sekolah minggu lalu terasa hidup dan segar karena Anda berhasil memikat mereka.&lt;br /&gt;
 Panggung boneka ini tidak sekedar menyegarkan suasana tapi juga membuat pesan yang Anda sampaikan mudah dicerna serta diingat anak-anak didik Anda dan tentunya membuat pengajar terlatih lebih kreatif!&lt;/p&gt;</t>
  </si>
  <si>
    <t>8de9ba53-5c29-48ca-a272-62e465c6e380</t>
  </si>
  <si>
    <t>Hacker dan Keamanan</t>
  </si>
  <si>
    <t>Eryanto Sitorus</t>
  </si>
  <si>
    <t>979-731-581-9</t>
  </si>
  <si>
    <t>978-979-29-9600-5</t>
  </si>
  <si>
    <t>&lt;p&gt;Maraknya serangan,atau yanglebih tepat disebut sebagai &amp;rdquo;aksi unjung kebolehan&amp;rdquo; yang dilakukan oleh para hacker akhir-akhir ini telah membuka kesadaran semua pihak akan pentingnnya faktor keamanan (scurity) dalam internet. Bahkan,tidak hanya internet,orang-orang yang sudah mulai terbiasa bekerja pada jaringan intranet ikut terimbas dengan &amp;ldquo;momok&amp;rdquo;yang menakutkan itu.&lt;br /&gt;
 Kehadiran para hacker dalam sistem jaringan komputer telah membuat banyak orang menjadi super panik,khawatir,dan takut. Mereka takut data-data penting yang ada di dalam hard disk disabot oleh orang-orang yang tidak bertangungjawab. Mereka juga merasa kawatir setiap kali akan mengetik kata sandi(pasword). Lebuh parah lagi, mereka (para pengguna internet) menjadi gelisah, karena yamg yang namanya privacy&lt;/p&gt;</t>
  </si>
  <si>
    <t>f5f3f9b6-5a09-4054-98b7-c412b0bdacbe</t>
  </si>
  <si>
    <t>Panduan Praktis PHP dan MySQL untuk Profesional</t>
  </si>
  <si>
    <t>Dr. Eng R.H. Sianipar</t>
  </si>
  <si>
    <t>978-979-29-5320-6</t>
  </si>
  <si>
    <t>978-979-29-9250-2</t>
  </si>
  <si>
    <t>&lt;p&gt;Berikut merupakan topik-topik yang dibahas pada buku ini:&lt;br /&gt;
 &amp;bull; Menciptakan Halaman Web Interaktif&lt;br /&gt;
 &amp;bull; Login/Logout untuk User dan Administrator&lt;br /&gt;
 &amp;bull; Table keanggotaan untuk Administrator&lt;br /&gt;
 &amp;bull; Registrasi Alamat dan Nomor telepon&lt;br /&gt;
 &amp;bull; Sentuhan Akhir&lt;br /&gt;
 &amp;bull; Aplikasi: Katalog Produk&lt;br /&gt;
 &amp;bull; Situs Web dengan Multutabel&lt;/p&gt;</t>
  </si>
  <si>
    <t>6366c443-f9e8-4923-b38f-2679046bd215</t>
  </si>
  <si>
    <t>Membuat Aplikasi Program Nyata dengan Visual Basic 6.0</t>
  </si>
  <si>
    <t>Indra Putra</t>
  </si>
  <si>
    <t>979-731-344-1</t>
  </si>
  <si>
    <t>978-979-29-9526-8</t>
  </si>
  <si>
    <t>&lt;p&gt;Saat ini banyak perusahaan yang menggunakan program aplikasi Visual Basic untuk meningkatkan efektifitas kerja. Program ini mampu membuat berbagai aplikasi dengan mudah. Buku ini membahas beberapa program aplikasi praktis. Setiap listing program aplikasi disertai penjelasan yang memudahkan Anda memahami maksud program. Anda dapat merancang tampilan, membuat laporan bertingkat, dan mengembangkan aplikasi program.&amp;nbsp;&lt;br /&gt;
 &lt;br /&gt;
 Daftar Isi:&lt;br /&gt;
 BAB 1 RUTIN&lt;br /&gt;
 BAB 2 LIST BOX&lt;br /&gt;
 BAB 3 OPERASI FILE&lt;br /&gt;
 BAB 4 APLIKASI CHAT&lt;br /&gt;
 BAB 5 PROGRAM MENCARI HARI&lt;br /&gt;
 BAB 6 PROGRAM MENGHITUNG KOMISI&lt;br /&gt;
 BAB 7 BUKU HARIAN&lt;br /&gt;
 BAB 8 OPERATOR 108&lt;br /&gt;
 Lampiran A&lt;br /&gt;
 Listing Kode Program: (Semua BAB)&lt;br /&gt;
 Listing program Bab I (prjATM)&lt;br /&gt;
 Listing program Bab II (prjlist)&lt;br /&gt;
 Listing program Bab V (prjPencarihari)&lt;br /&gt;
 Listing program Bab VI (prjKOMISI)&lt;br /&gt;
 Listing program Bab VII (prjBUKUHARIAN)&lt;br /&gt;
 Lampiran B&lt;br /&gt;
 Cara Mengoperasikan Program&lt;/p&gt;</t>
  </si>
  <si>
    <t>f197ab05-c41a-4fe8-918b-56ac6894d05b</t>
  </si>
  <si>
    <t>Seri Belajar Kilat Adobe InDesign CS5</t>
  </si>
  <si>
    <t>978-979-29-2036-9</t>
  </si>
  <si>
    <t>978-979-29-8846-8</t>
  </si>
  <si>
    <t>&lt;p&gt;Adobe InDesign merupakan software yang sangat populer dan sudah diakui kecanggihannya dalam dunia desain. Fasilitas yang lengkap dan kemampuan yang luar biasa dalam mendesain tata letak dokumen publikasi menjadikan software ini paling banyak dipakai oleh para desainer komputer. Keberadaannya benar-benar mampu membantu dan memudahkan pemakai dalam menyelesaikan pekerjaan cetak desain.&lt;br /&gt;
 Pembuatan media cetak saat ini telah mengalami perkembangan yang sangat pesat. Terbukti dengan makin banyaknya berbagai media cetak yang muncul seperti buku, koran, tabloid, majalah, buletin, dan lain lain. Peran Adobe InDesign diperlukan di sini untuk membuat dan mengatur lembar kerja yang berbentuk dokumen.&lt;br /&gt;
 Saat ini, Adobe InDesign hadir dalam versi terbaru, yaitu Adobe InDesign CS5. Berbagai kemudahan, serta keandalan aneka fitur dan tool yang terdapat dalam software ini sangat perlu Anda kuasai agar dapat semakin berkreasi dan berinovasi dengan bebas terhadap tata letak dokumen. Melalui software ini, Anda akan mampu menghasilkan sebuah tata letak layout yang layak dan handal dalam waktu singkat. Fitur baru yang makin handal di antaranya adalah dokumen dan presentasi interaktif, Simplified Object Selection and Editing, integrasi dengan Adobe CS Review, Track Text Changes, Multiple Page Sizes, Redesigned Layers Panel, paragraf yang dapat span dan split sebuah kolom, Production Enhancements, dan Live Captions.&lt;br /&gt;
 Semua fitur baru tersebut semakin memantapkan pengguna Adobe InDesign CS5 untuk mengeksplorasi dan mengeksploitasi ide kreasi pengolahan video mereka. Buku disusun dengan bahasa yang ringan, to the point, dan disusun berdasarkan kebutuhan pemakai sehingga membuat buku ini mudah dipahami dan dipraktikkan.&lt;/p&gt;</t>
  </si>
  <si>
    <t>df811b4a-d7bd-457e-8589-5f0a16920a5f</t>
  </si>
  <si>
    <t>Panduan Praktis 3D Studio Max Design 2009 untuk Pemodelan 3 Dimensi</t>
  </si>
  <si>
    <t>978-979-29-1206-7</t>
  </si>
  <si>
    <t>978-979-29-9253-3</t>
  </si>
  <si>
    <t>&lt;p&gt;3D Studio Max Design 2009 merupakan software graphic keluaran Autodesk yang dirilis untuk mendampingi 3ds Max 2009. 3ds Max Design merupakan nama baru dari aplikasi serupa milik Autodesk yakni 3ds Viz, aplikasi ini sudah discontinue atau tidak dijual lagi.&lt;/p&gt;
 &lt;p&gt;Aplikasi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2009.&lt;/p&gt;
 &lt;p&gt;Buku Panduan Praktis: 3D Studio Max Design 2009 untuk Pemodelan 3 Dimensi ini membahas pemanfaatan aplikasi 3ds Max Design 2009 untuk membuat objek 3D modeling. Berbagai teknik yang berhubungan dengan pembua&amp;not;tan objek 3 dimensi akan diulas disertai dengan gambar dan petunjuk langkah demi langkah, mulai dari pengenalan aplikasi 3ds Max Design, teknik dasar menggambar objek 2D dan 3D, editing objek, teknik pencahayaan, hingga teknik membuat animasi objek 3 dimensi.&lt;/p&gt;
 &lt;p&gt;Lebih jelas, buku ini akan membahas:&lt;br /&gt;
 &amp;bull;&amp;nbsp;&amp;nbsp;&amp;nbsp; Pengenalan 3ds Max Design 2009&lt;br /&gt;
 &amp;bull;&amp;nbsp;&amp;nbsp;&amp;nbsp; Menggambar Objek 3D&lt;br /&gt;
 &amp;bull;&amp;nbsp;&amp;nbsp;&amp;nbsp; Perintah Transform&lt;br /&gt;
 &amp;bull;&amp;nbsp;&amp;nbsp;&amp;nbsp; Teknik Pencahayaan&lt;br /&gt;
 &amp;bull;&amp;nbsp;&amp;nbsp;&amp;nbsp; Camera, Material dan Rendering&lt;br /&gt;
 &amp;bull;&amp;nbsp;&amp;nbsp;&amp;nbsp; Teknik Penggunaan Animasi&lt;br /&gt;
 &amp;bull;&amp;nbsp;&amp;nbsp;&amp;nbsp; Membuat Objek Realistis&lt;/p&gt;</t>
  </si>
  <si>
    <t>39fabd5f-8401-41df-9511-d4dee8f2b02f</t>
  </si>
  <si>
    <t>Membuat Skripsi, Tesis, dan Disertasi dengan Partial Least Square SEM (PLS - SEM)</t>
  </si>
  <si>
    <t>Jonathan Sarwono dan Umi Narimawati</t>
  </si>
  <si>
    <t>978-979-29-5084-7</t>
  </si>
  <si>
    <t>978-979-29-9528-2</t>
  </si>
  <si>
    <t>&lt;p&gt;Saat ini terjadi pergeseran bagi para pengguna SEM di kalangan para peneliti di perguruan tinggi. Orang cenderung menggunakan PLS SEM sebagai alternatif selain SEM yang berbasis kovarian yang selama ini digunakan oleh para peneliti di kalangan perguruan tinggi. PLS SEM mempunyai persyaratan-persyaratan yang lebih longgar digunakan dalam riset serta lebih mudah dipahami. Di samping itu, tersedia perangkat lunak gratis untuk dipergunakan dalam membantu menghitung parameter-parameter dalam SEM. Untuk itu, buku ini dihadirkan kepada para pembaca yang ingin mengenal PLS SEM dengan alat bantu SmartPLS. Selengkapnya, buku ini berisi. &amp;Atilde;&amp;cent;&amp;iuml;&amp;iquest;&amp;frac12;&amp;Acirc;&amp;cent; Mengenal apa itu PLS-SEM &amp;Atilde;&amp;cent;&amp;iuml;&amp;iquest;&amp;frac12;&amp;Acirc;&amp;cent; Teori yang mendasari PLS-SEM &amp;Atilde;&amp;cent;&amp;iuml;&amp;iquest;&amp;frac12;&amp;Acirc;&amp;cent; Perangkat lunak PLS SEM &amp;Atilde;&amp;cent;&amp;iuml;&amp;iquest;&amp;frac12;&amp;Acirc;&amp;cent; Cara membuat proyek dalam PLS-SEM &amp;Atilde;&amp;cent;&amp;iuml;&amp;iquest;&amp;frac12;&amp;Acirc;&amp;cent; Cara membuat model dalam PLS-SEM &amp;Atilde;&amp;cent;&amp;iuml;&amp;iquest;&amp;frac12;&amp;Acirc;&amp;cent; Pemodelan untuk riset skripsi, tesis, dan disertasi &amp;Atilde;&amp;cent;&amp;iuml;&amp;iquest;&amp;frac12;&amp;Acirc;&amp;cent; Perbedaan pokok SEM berbasis kovarian (CBSEM) dan SEM yang menggunakan PLS (PLS &amp;Atilde;&amp;cent;&amp;iuml;&amp;iquest;&amp;frac12;&amp;iuml;&amp;iquest;&amp;frac12; SEM)&lt;/p&gt;</t>
  </si>
  <si>
    <t>4b84ac7d-9eb8-464b-a206-72aa4d3964fb</t>
  </si>
  <si>
    <t>Seri Belajar Kilat Memperoleh Income Melalui eBay</t>
  </si>
  <si>
    <t>978-979-29-2042-0</t>
  </si>
  <si>
    <t>978-979-29-8849-9</t>
  </si>
  <si>
    <t>&lt;p&gt;Perubahan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eBay.&lt;br /&gt;
 Melalui buku Belajar Kilat ini, Anda akan dituntun secara step by step memulai bisnis Anda di eBay, mulai dari pengenalan akan eBay sendiri, teknik membeli dan menjual di eBay, hingga menutup proses jual beli Anda. Tidak sampai di situ saja, dibahas pula strategi jual beli yang aman bagi Anda, cara proteksi diri sendiri terhadap hal-hal yang tidak diinginkan dalam proses jual beli, serta penanganan dalam permasalahan jual beli. Bukan hal yang mustahil jika Anda ingin mengubah bisnis konvensional anda menjadi bisnis internet dengan skala global dan tidak terbatas oleh tempat.&lt;br /&gt;
 Selamat datang di dunia bisnis tanpa batas!&lt;/p&gt;</t>
  </si>
  <si>
    <t>bcf9dfaf-c0f7-45d8-a87d-7f35f880104b</t>
  </si>
  <si>
    <t>Hamba Sejati</t>
  </si>
  <si>
    <t>Pdt. Daniel Alexander</t>
  </si>
  <si>
    <t>979-763-270-9</t>
  </si>
  <si>
    <t>978-979-29-9602-9</t>
  </si>
  <si>
    <t>&lt;p&gt;Pelayanan, kata yang diperkenalkan Yesus 200 Tahun yang lalu, sekarang ini artinya terpelintir dari makna asli seperti yang digaungkan penciptanya. Pelayanan seakan-akan telah kehilangan kekuatannya. Bisa jadi karena rentang waktu yang sangat lama sejak dikenalkan. Bisa juga karena secara naluri manusia tidak senang melayani&lt;/p&gt;
 &lt;p&gt;Saat anda membaca buku ini, Anda akan menemukan kebenaran-kebenaran yang mungkin saja selama ini terabaikan di tengah kesibukan pelayanan Anda. Dengan demikian, buku ini bisa Anda jadika panduan untuk mengarahkan kembali pelayanan Anda kepada Sang Pelayan Sejati, Yesus Kristus.&lt;/p&gt;</t>
  </si>
  <si>
    <t>7481c1c9-06e5-489c-b4ca-db7d94c9dd78</t>
  </si>
  <si>
    <t>Membuat Website dengan ASP dan Microsoft Access</t>
  </si>
  <si>
    <t>Bowo Ekowidodo</t>
  </si>
  <si>
    <t>979-731-767-6</t>
  </si>
  <si>
    <t>978-979-29-9529-9</t>
  </si>
  <si>
    <t>&lt;p&gt;Memiliki sebuah website merupakan idaman dan menjadi kebanggaan tersendiri. Dengan membuat website, seseorang bisa belajar, berpikir dan berkarya. Memiliki website berarti terus dipacu untuk menarik pengunjung agar mereka selalu datang menggunakan aplikasi yang Anda sediakan di dalam website itu.&amp;nbsp;&lt;br /&gt;
 &lt;br /&gt;
 Buku ini membantu Anda untuk memahami dan memanfaatkan ASP dan MS.Access untuk membuat website yang professional.&amp;nbsp;&lt;br /&gt;
 &lt;br /&gt;
 Daftar Isi :&lt;br /&gt;
 Bab I Pendahuluan&amp;nbsp;&lt;br /&gt;
 Bab II Dasar-dasar HTML&lt;br /&gt;
 Bab III Mengenal ASP&lt;br /&gt;
 Bab IV VB Script&lt;br /&gt;
 Bab V Sekilas Data Base&lt;br /&gt;
 Bab VI Dasar-dasar ASP&lt;br /&gt;
 Bab VII Membuat file ASP&lt;br /&gt;
 Bab VIII Membuat Hit Counter&lt;br /&gt;
 Bab IX Membuat Polling&lt;br /&gt;
 Bab X Membuat Web Berita&lt;br /&gt;
 Bab XI Membuat Buku Tamu&lt;br /&gt;
 Bab XII Membuat Forum&lt;br /&gt;
 Bab XIII Membuat Banner Rotator&lt;br /&gt;
 Bab XIV Membuat Site Search&lt;br /&gt;
 Bab XV Penanganan Kesalahan&lt;br /&gt;
 Bab XVI Penyelesaian&lt;/p&gt;</t>
  </si>
  <si>
    <t>9f9f545a-1c55-4823-9103-ab0b4159315b</t>
  </si>
  <si>
    <t>Membuat Website eye Catching dengan Flash CS5</t>
  </si>
  <si>
    <t>978-979-29-2052-9</t>
  </si>
  <si>
    <t>978-979-29-9533-6</t>
  </si>
  <si>
    <t>&lt;p&gt;Hadapilah kenyataan bahwa desain yang buruk dari sebuah web statis sudah tidak diminati lagi. Web memang telah cukup lama hadir di sekitar Anda dan banyak orang telah cukup terbiasa berhadapan dengan sebuah web. Namun, banyak orang juga ingin dan berharap bila sebuah web dapat disajikan dengan Eye Catching (menarik) pada saat online. Isi buku ini akan menunjukkan bagaimana cara membuat desain web yang menarik.&lt;br /&gt;
 Saat atasan mengharapkan Anda untuk meramaikan situs web perusahaan atau Anda ingin mencoba membuat web beranimasi untuk sebuah proyek, buku berbasis panduan praktis ini akan menunjukkan kepada Anda tentang cara memulai membuat animasi Flash secara instan pada sebuah web. Isi buku ini disampaikan dengan praktis, step by step yang efisien, serta didukung gambar petunjuk yang jelas sehingga membuat Anda dapat menggunakan tool Flash dengan efisien, misal: membuat dan menganimasikan grafis, membuat tweening, menambahkan sound, membuat animasi web Flash secara instan, dan masih banyak lagi.&lt;/p&gt;</t>
  </si>
  <si>
    <t>39706b57-b615-4788-affa-479b0bde0218</t>
  </si>
  <si>
    <t>Panduan Praktis Analisis Struktur Bangunan dan Gedung dengan SAP 2000 Versi 14</t>
  </si>
  <si>
    <t>978-979-29-1524-2</t>
  </si>
  <si>
    <t>978-979-29-9266-3</t>
  </si>
  <si>
    <t>&lt;p&gt;SAP 2000 merupakan program yang menghadirkan state of the art dalam teknologi tiga dimensi finite element method bagi struktur teknik. SAP 2000 secara utuh terintegrasi dalam Windows 95/ NT, dan menyediakan metode antarmuka secara grafis yang sangat mudah digunakan selama proses pengembangan dalam aktivitas analisis teknik.&lt;br /&gt;
 SAP (Structural Analysis Program) merupakan program struktur yang berbeda dari program struktur yang lainnya seperti ETAB, RISA, STAAD, STRUDL, GRASP, MICROFEAP, hal inilah yang nantinya akan, menjebak para pengguna dalam banyak hal, di mana pengetahuan tentang struktur harus dilandasi dengan teori yang kuat pula.&lt;br /&gt;
 Buku Panduan Praktis: Ana/isis Struktur Bangunan dan Gedung dengan SAP 2000 versi 14 ini membahas se.cara praktis dan tuntas berbagai hal yang berhubungan dengan perhitungan struktur, lengkap dengan gambar dan petunjuk langkah demi langkah, dan juga contoh yang diaplikasikan pada struktur sederhana.&lt;br /&gt;
 Buku ini akan membahas:&lt;br /&gt;
 &amp;bull; Bab 1 Teknik Dasar SAP 2000 Versi 14,&lt;br /&gt;
 &amp;bull; Bab 2 Struktur Beton,&lt;br /&gt;
 &amp;bull; Bab 3 Analisis Struktur,&lt;br /&gt;
 &amp;bull; Bab 4 Metode Struktur Beton,&lt;br /&gt;
 &amp;bull; Bab 5 Struktur Baja.&lt;br /&gt;
 &amp;nbsp;&lt;/p&gt;</t>
  </si>
  <si>
    <t>2bdef041-0c3c-426f-9469-793dc31e0e4f</t>
  </si>
  <si>
    <t>Seri Belajar Kilat Microsoft Office 2010</t>
  </si>
  <si>
    <t>978-979-29-2027-7</t>
  </si>
  <si>
    <t>978-979-29-8851-2</t>
  </si>
  <si>
    <t>&lt;p&gt;Meskipun Anda sudah sering menggunakan produk dari Microsoft Office namun mungkin Anda belum mencicipi produk terbarunya yaitu Microsoft Office 2010. Varian baru dari produk Office ini memiliki berbagai fitur baru tambahan dari versi sebelumnya yang layak Anda coba. Anda dapat membuat dokumen, pengolahan data, dan presentasi menjadi lebih menarik dengan fitur yang disediakan.&amp;nbsp;&lt;br /&gt;
 Pada Microsoft Word, Anda bisa mengolah tulisan, gambar, atau grafik menjadi tiga dimensi, membuat cover judul tulisan, memberi background pada tulisan, dan masih banyak yang dapat dilakukan dengan fitur Microsoft Words 2010. Saat bekerja dengan Microsoft Excel, Anda bisa menambahkan komentar pada sel, menyembunyikan sel, memberi password, dan sebagainya. Pada Microsoft PowerPoint, Anda bisa membuat album foto, menyisipkan video, menyalin format lebih cepat, memberikan efek animasi yang lebih beragam, sehingga Anda bisa membuat presentasi jauh lebih menarik. Demikian pula dengan Microsoft Outlook dan Microsoft Acces, di mana pengguna akan semakin dimanjakan dengan makin lengkapnya fitur Microsoft Office yang memberikan lebih banyak pilihan penggunaan aplikasi office ini.&lt;br /&gt;
 Untuk menguasai hal tersebut di atas, Anda tidak perlu membeli bukunya satu per satu karena pada buku ini dibahas lengkap mengenai produk Office varian terbaru ini yaitu Microsoft Word, Excel, PowerPoint, Outlook, dan Access. Buku ini disajikan secara step by step sehingga Anda akan lebih mudah memahami dan langsung dapat mempraktekkan isinya&lt;/p&gt;</t>
  </si>
  <si>
    <t>fbb76831-d410-456e-adb4-5bac8932f478</t>
  </si>
  <si>
    <t>Membuat Website Interaktif dengan Macromedia Dreamweaver MX</t>
  </si>
  <si>
    <t>979-731-414-6</t>
  </si>
  <si>
    <t>978-979-29-9534-3</t>
  </si>
  <si>
    <t>&lt;p&gt;Macromedia Dreamweaver MX merupakan program aplikasi profesioanal untuk mengedit HTML dan mengelola Website serta pages.Karena tampil secara visual, program ini mudah dioprasikan.Program ini menyediakan banyak perangkat yang dapat meningkatkan kemampuan user didalam membuat Web&amp;nbsp;&lt;br /&gt;
 &lt;br /&gt;
 DAFTAR ISI&lt;br /&gt;
 BAB I PENDAHULUAN&lt;br /&gt;
 BAB II MENGENAL AREA KERJA DREAMWEAVER MX&lt;br /&gt;
 BAB III MENGENAL SITE&lt;br /&gt;
 BAB IV MEMFORMAT DOKUMEN&lt;br /&gt;
 BAB V BEKERJA DENGAN LAYER&lt;br /&gt;
 BAB VI BEKERJA DENGAN FORM&lt;br /&gt;
 BAB VII BEKERJA DENGAN FRAME&lt;br /&gt;
 BAB VIII MENGGUNAKAN HEAD&lt;br /&gt;
 BAB IX MEMBUAT MENU NAVIGASI&lt;br /&gt;
 BAB X MEMBUAT ANIMASI&lt;br /&gt;
 BAB XI MENGGUNAKAN CSS STYLE&lt;br /&gt;
 BAB XII MENGGUNAKAN BEHAVIOR&lt;br /&gt;
 BAB XIII MENGGUNAKAN ASSET &amp;amp; HISTORY&lt;br /&gt;
 BAB XIV MEMBUAT TEMPLATE&lt;br /&gt;
 BAB XV MEMPUBLISH SITE&lt;/p&gt;</t>
  </si>
  <si>
    <t>6046dd18-e7e9-4ef1-a192-b02e5b862172</t>
  </si>
  <si>
    <t>Panduan Praktis: ArchiCAD 12</t>
  </si>
  <si>
    <t>978-979-29-0881-7</t>
  </si>
  <si>
    <t>978-979-29-9269-4</t>
  </si>
  <si>
    <t>&lt;p&gt;Aplikasi ArchiCAD merupakan bagian dari CAD (Computer Aided Design) bidang desain yang banyak digunakan dalam bidang arsitektur. Aplikasi ini dimiliki oleh Graphisoft, sebuah perusahaan pembuat software CAD. ArchiCAD mempunyai kemampuan untuk menampilkan desain rancangan dalam bentuk 3D secara cepat sehingga seorang desainer tidak perlu menghabis&amp;not;kan banyak waktu untuk mengonversikan desain denah bangunan menjadi model arsitektur 3 dimensi. Selain itu, aplikasi ini juga didukung oleh teknologi rendering yang mempunyai kemampuan untuk menampilkan hasil desain yang mendekati kenyataan.&lt;/p&gt;
 &lt;p&gt;&lt;br /&gt;
 Buku Panduan Praktis: ArchiCAD 12, Teknik Pembuatan Desain Arsitektur Bangunan&amp;mdash; Dilengkapi dengan Contoh Aplikasi ini membahas pemanfaatan aplikasi ArchiCAD 12 untuk kebutuhan desain arsitektur bangunan. Berbagai teknik yang berhubungan dengan pembua&amp;not;tan model arsitektur akan diulas, disertai dengan gambar dan petunjuk langkah demi langkah, mulai dari konsep dasar pembuatan elemen bangunan dan konstruksi sampai dengan contoh pembuatan bangunan sederhana dengan ArchiCAD.&lt;br /&gt;
 Lebih jelas, buku ini akan membahas:&lt;/p&gt;
 &lt;ul&gt;
 &lt;li&gt;Pengenalan ArchiCAD,&lt;/li&gt;
 &lt;li&gt;Penggambaran Objek Bangunan,&lt;/li&gt;
 &lt;li&gt;Penggambaran Objek ArchiCAD 2D,&lt;/li&gt;
 &lt;li&gt;Konstruksi Atap Bangunan dengan ArchiCAD,&lt;/li&gt;
 &lt;li&gt;Editing dan Pengolahan Gambar ArchiCAD, dan&lt;/li&gt;
 &lt;li&gt;Penggambaran Model Arsitektur.&lt;/li&gt;
 &lt;/ul&gt;</t>
  </si>
  <si>
    <t>2bef2ca9-3007-447d-8004-22e68222227e</t>
  </si>
  <si>
    <t>Hancurkan Kuasa Iblis dalam Diri Anda</t>
  </si>
  <si>
    <t>Pdt. Thomas J. Sappington</t>
  </si>
  <si>
    <t>979-29-1084-1</t>
  </si>
  <si>
    <t>978-979-29-9604-3</t>
  </si>
  <si>
    <t>&lt;p&gt;Topik yang dibahas dalam buku ini sungguh-sungguh penting bagi setiap orang kristen. Mengapa? Ada tiga alasan yang medasarinya.&lt;/p&gt;
 &lt;p&gt;Pertama, dalam kenyataanya, msalah keterlibatan orang kristen dengan kuasa gelap besar sekali. Ternyata masih ada banyak orang kristen yang dipengaruhi iblis karena dosa dan keterlibatan mereka dengan kuasa gelap.&lt;/p&gt;
 &lt;p&gt;kedua, ada banyak hamba Tuhan yang mersa frustasi sebab mereka tidak dapat secara efektif menolong orang-orang tertentu yang mereka pimpin dan layani. Hal ini dikarenakan mereka tidak menyadari bahwa sebenarnya ada banyak masalah yang timbul dalam kehidupan orang kristen bukan bersumber dari diri sendiri melainkan juga dari sumber yang lain yaitu iblis&lt;/p&gt;
 &lt;p&gt;ketiga, ternyata tak sedikit orang kristen. termasuk juga hamba Tuhan merasa frustasi dan berkecil hati. DI satu oihak mereka ingin sekali dapat berjalan dalam kemerdekaan dan kemenangan di dalam Kristus: namun dipihak lain. Pengaruh dunia, ekinginan daging dan iblis dalam kehidupan mereka ternyata masih kuat sehingga mereka terus-menerus terjerat dan terikat dalam dosa-dosa tertentu&lt;/p&gt;
 &lt;p&gt;Buku ini akan emnajwabketiga permasalahn diatas secara jelas dan tuntas, Sehingga setiap umat Allah sungguh-sungguh dapat mengenal Allah serta dapat menikmati kemerdekaan dan kemenangan sebagaimana Allah telah menjanjikan dalam firmannya&lt;/p&gt;</t>
  </si>
  <si>
    <t>9a0e58ec-9c55-4e39-9bb2-b82da3910e0d</t>
  </si>
  <si>
    <t>Memilih dan Merawat Periferal Notebook</t>
  </si>
  <si>
    <t>978-979-29-1783-3</t>
  </si>
  <si>
    <t>978-979-29-9536-7</t>
  </si>
  <si>
    <t>&lt;p&gt;Komputer jinjing atau yang biasa disebut laptop sekarang ini bukan lagi menjadi barang mewah atau gaya hidup melainkan suatu kebutuhan bagi orang-orang yang melakukan aktivitas mobilitas yang cukup tinggi. Hal tersebut juga diimbangi dengan perkembangan teknologi dari perangkat ini.&lt;/p&gt;
 &lt;p&gt;Berbagai inovasi terus dilakukan untuk memberikan kemudahan bagi pengguna.&amp;nbsp;&lt;/p&gt;
 &lt;p&gt;Buku Memilih dan Merawat Periferal Notebook ini membahas secara praktis dan tuntas berbagai hal yang berhubungan dengan teknologi notebook, pemilihan notebook, dan cara merawat notebook, lengkap dengan gambar dan petunjuk langkah demi langkah penggunaan aplikasi pendukung perawatan notebook, mulai dari perawatan hardware, hal-hal yang harus dihindari, dan penggunaan software pendukung.&lt;/p&gt;
 &lt;p&gt;Pembahasan dalam buku ini berisi:&lt;/p&gt;
 &lt;ul&gt;
 &lt;li&gt;Perkembangan Notebook dan Periferalnya&lt;/li&gt;
 &lt;li&gt;Tip Memilih Periferal Notebook&lt;/li&gt;
 &lt;li&gt;Tip Merawat Periferal Notebook.&lt;/li&gt;
 &lt;li&gt;Troubleshooting&lt;/li&gt;
 &lt;/ul&gt;</t>
  </si>
  <si>
    <t>efaf6d56-649e-4fe1-9208-d50fca203f51</t>
  </si>
  <si>
    <t>Panduan Praktis: Kreasi Grafis Menarik Menggunakan CorelDraw X4</t>
  </si>
  <si>
    <t>978-979-29-0599-1</t>
  </si>
  <si>
    <t>978-979-29-9271-7</t>
  </si>
  <si>
    <t>&lt;p&gt;Membuat gambar adalah salah satu cara untuk menuangkan ide. demi menghasilkan gambar yang kreatif, Anda perlu mengembangkan dengan banyak melihat keadaan sekitar, mulai dari bentuk yang beragam, berbagai ekspresi manusia maupun binatang, bahkan keanekaragaman warna pada benda tersebut. Oleh karena itu, buku membuat beragam karya grafis menggunakan Corel Draw X4ini disajikan untuk membantu Anda mengaplikasikan ide yang tertahan. Program tersebut memiliki berbagai tool dan efek yang menghasilkan bentuk, ekspresi, bahkan warna yang sama dengan keadaan sesungguhnya.&lt;br /&gt;
 &lt;br /&gt;
 Di dalam buku ini Anda akan menemukan teknik lengkap membuat beragam karya grafis, meliputi:&lt;br /&gt;
 &lt;br /&gt;
 - Pengenalan dan pemanfaatan tool&lt;br /&gt;
 - Membuat beragam desain sederhana&lt;br /&gt;
 - Membuat desain background&lt;br /&gt;
 - Membuat beragam ekspresi&lt;br /&gt;
 - Membuat manga&lt;br /&gt;
 - Membuat desain clothing&lt;/p&gt;</t>
  </si>
  <si>
    <t>e9430806-baba-4b20-bc01-ae01047cadfc</t>
  </si>
  <si>
    <t>Handbook: Referensi Cepat Menggunakan Microsoft Word 2007</t>
  </si>
  <si>
    <t>Dwi Astuti</t>
  </si>
  <si>
    <t>978-979-29-0123-8</t>
  </si>
  <si>
    <t>978-979-29-9757-6</t>
  </si>
  <si>
    <t>&lt;p&gt;Microsoft word merupakan aplikasi pengolah dokumen yang sangat populer di berbagai kalangan. Namun demikian, masih banyak fasilitas microsoft word yang belum dikenal dan dimanfaatkan secara maksimal, terlebih pada microsoft word 2007.&lt;br /&gt;
 &lt;br /&gt;
 Buku ini akan memberi pedoman pada Anda dalam menggunakan beragam fitur dan kemampuan microsoft word 2007. Pembahasan disajikan dengan memaparkan kegunaan setiap fitur dan cara pemakaiannya. Untuk mempermudah dan mempercepat pencarian referensi, buku ini disusun berdasarkan kategori menu dan fungsional fitur aplikasi. Dengan buku ini Anda akan mampu menggunakan fasilitas microsoft word 2007 secara mudah, cepat, dan tepat sesuai kebutuhan.&lt;br /&gt;
 &lt;br /&gt;
 Adapun yang dibahas dalam buku ini meliputi :&lt;/p&gt;
 &lt;ol&gt;
 &lt;li&gt;Office Button : Fungsi pengelolaan file dokumen&lt;/li&gt;
 &lt;li&gt;Home : Fungsi pengeditan naskah dokumen&lt;/li&gt;
 &lt;li&gt;Insert : Fungsi penyisipan pada dokumen&lt;/li&gt;
 &lt;li&gt;Page layout : Fungsi pengaturanlayout halaman&lt;/li&gt;
 &lt;li&gt;References : Fungsi pembuatan surat massal&lt;/li&gt;
 &lt;li&gt;Mailings : Fungsi pemeriksaan dokumen&lt;/li&gt;
 &lt;li&gt;Review : Fungsi pengaturan tampilan dokumen&lt;/li&gt;
 &lt;/ol&gt;
 &lt;p&gt;Dengan demikian setelah Anda baca buku ini, Anda akan sangat mudah untuk membuat dokumen yang baik sesuai kebutuhan Anda karena petunjuk penggunaan fitur microsoft word 2007 semuanya akan dibahas dalam buku ini.&lt;/p&gt;</t>
  </si>
  <si>
    <t>e2130c42-def1-4e07-b3c9-46438b0085cd</t>
  </si>
  <si>
    <t>Hardware PC - Panduan Komplit Tanpa Pake Sulit</t>
  </si>
  <si>
    <t>978-979-29-2049-9</t>
  </si>
  <si>
    <t>978-979-29-9606-7</t>
  </si>
  <si>
    <t>&lt;p&gt;Untuk merakit dan memperbaiki komputer, bagi sebagian orang awam merupakan pekerjaan yang sulit. Namun, hal itu tidak akan pernah terjadi lagi bila Anda membaca buku Managing dan Maintaining PC ini. Buku ini mengajarkan banyak hal, mulai dari pengenalan komponen PC, cara merawatnya PC, dan cara untuk memperbaiki komputer Anda sendiri.&amp;nbsp;&lt;br /&gt;
 Buku ini berisi, antara lain tentang:&lt;br /&gt;
 &amp;bull; Pengenalan Hardware&lt;br /&gt;
 &amp;bull; Faktor Pembentuk, Pasokan Daya, dan Bekerja dengan Komputer&lt;br /&gt;
 &amp;bull; Segalanya Tentang Motherboard&lt;br /&gt;
 &amp;bull; Segalanya Tentang Prosesor&lt;br /&gt;
 &amp;bull; Segalanya Tentang Memori&lt;br /&gt;
 &amp;bull; Segalanya Tentang Harddrives&lt;br /&gt;
 &amp;bull; Instalasi dan Segalanya Tentang Perangkat I/O&lt;br /&gt;
 &amp;bull; Perangkat Multimedia dan Media Penyimpanan&lt;br /&gt;
 Untuk bisa menguasai hal-hal yang telah disebutkan tadi, kuncinya adalah berani mencoba, sebab bila masih takut untuk mengutak-atik komputer Anda sendiri maka skill tidak dapat berkembang. Selamat mencoba dan bereksperimen..!&lt;/p&gt;</t>
  </si>
  <si>
    <t>b008541a-de39-477d-a137-103d2bd72562</t>
  </si>
  <si>
    <t>Seri Panduan Praktis Membangun Jaringan Diskless Universal dengan PXES</t>
  </si>
  <si>
    <t>979-763-005-6</t>
  </si>
  <si>
    <t>978-979-29-9275-5</t>
  </si>
  <si>
    <t>&lt;p&gt;Jaringan diskless universal menggunakan PXES merupakan sebuah terobosan baru dalam teknologi diskless. Melalui teknologi ini, kita akan mendapatkan beberapa fasilitas yang lebih baik dari sistem diskless yang lain. Kelebihan tersebut di antaranya adalah semakin berkurangnya servis-servis yang dibutuhkan untuk menerapkan teknologi ini . Di sisi lain, teknologi ini juga memiliki sekuritas yang lebih baik, kemudahan instalasi dan konfigurasi serta berbagai keuntungan lainnya .&lt;br /&gt;
 &amp;nbsp;&lt;/p&gt;</t>
  </si>
  <si>
    <t>2aea853a-3bbe-452b-a98a-5e854de4e8b3</t>
  </si>
  <si>
    <t>Memulihkan Taman Eden Dalam Keluarga</t>
  </si>
  <si>
    <t>Julius Ishak Abraham</t>
  </si>
  <si>
    <t>979-763-700-x</t>
  </si>
  <si>
    <t>978-979-29-9538-1</t>
  </si>
  <si>
    <t>&lt;p&gt;Keluarga Kristen pada masa kini menghadapi tantangan-tantangan&amp;nbsp; yang semakin berat. Era globalisasi semakin mengb,asilkan benih&amp;shy; jahat yang merusak keharmonisan keluarga dan juga tidak mustahil memengaruhi pertumbuhan serta perkembangan-anak. Egoisme, materialisnie, hedonisme, dan paham-paham new morality lainnya hanyalah sebagian contoh ilah-ilah zaman yang patut diwaspadai oleh semua keluarga Kristen. Bagaimana solusinya?&amp;nbsp;&lt;br /&gt;
 Buku ini mengajak kita untuk kembali ke prinsip back to the bible. dalam membina dan membangun keharmonisan hubungan suami isfri serta mendidik anak agar menjadi generasi pemenang. Melalui buku ini Anda bisa memperoleh banyak pelajaran berharga yang dijelaskan oleh Pdt. Julius Ishak Abraham&amp;nbsp;dengan singkat, padat, dan jelas. Topik-topik yang dibahas antara lain:&lt;/p&gt;
 &lt;p&gt;&amp;bull;&amp;nbsp;&amp;nbsp; &amp;nbsp;Kekudusan dan kesetiaan suami istri&lt;br /&gt;
 &amp;bull;&amp;nbsp;&amp;nbsp; &amp;nbsp;Membangun mezbah keluarga&lt;br /&gt;
 &amp;bull;&amp;nbsp;&amp;nbsp; &amp;nbsp;Keluarga yang sehat&lt;br /&gt;
 &amp;bull;&amp;nbsp;&amp;nbsp; &amp;nbsp;Warisan terbesar keluarga dll.&lt;/p&gt;
 &lt;p&gt;Memulihkan Taman Eden dalam Keluarga tidak hanya berbicara soal mengembalikan keindahan dan keelokannya, tetapi juga menghasilkan buah&amp;shy;-buah manis yang indah, manis, dan sedap di mata Tuhan serta sesama. Bagaimana dengan keluarga Anda? Pelajarilah langkah-langkah dalam buku ini untuk menghasilkan buah-buah semacam itu.&amp;nbsp;&lt;/p&gt;</t>
  </si>
  <si>
    <t>f457a5df-8110-4530-bfc2-0fc3e3adb425</t>
  </si>
  <si>
    <t>Seri Belajar Kilat Adobe Photoshop CS5</t>
  </si>
  <si>
    <t>978-979-29-2020-8</t>
  </si>
  <si>
    <t>978-979-29-9738-5</t>
  </si>
  <si>
    <t>&lt;p&gt;Dalam perkembangannya, Adobe Photoshop telah mencapai versinya yang kedua belas atau lebih dikenal dengan Adobe Photoshop CS5. Fitur-fitur yang dimiliki semakin lengkap dan andal, membuat pengguna Photoshop CS5 makin dapat berkreasi dan berinovasi dengan bebas terhadap foto/gambar.&lt;/p&gt;
 &lt;p&gt;Fitur abru yanga da di antaranya adalah penambahan tool baru untuk penanganan seleksi yang kompleks dengan beberapa klik saja; Content-Aware Fill sebagai pengembangan lebih lanjut dari Clone Stamp Tools; extraordinary painting effects; Puppet Warp; dan automatic lens correction. Semua fitur baru tersebut semakin memantapkan pengguna Adobe Photoshop CS5 untuk semakin mengeksplorasi dan mengeksploitasi ide kreasi pengolahan gambar mereka. Buku disusun dengan bahasa yang ringan, to the point, dan disusun berdasarkan kebutuhan pemakai, membuat buku ini mudah dipahami dan dipraktikkan.&lt;/p&gt;</t>
  </si>
  <si>
    <t>44f9f9b7-90ac-4fe6-906b-d3559dad483b</t>
  </si>
  <si>
    <t>Panduan Praktis Mengolah Proyek Konstruksi dengan Primavera 6.0</t>
  </si>
  <si>
    <t>978-979-29-0816-9</t>
  </si>
  <si>
    <t>978-979-29-9282-3</t>
  </si>
  <si>
    <t>&lt;p&gt;Aplikasi Primavera Project Management didesain secara khusus bagi para praktisi dan profesional yang bergerak di bidang proyek pembangunan. Aplikasi ini menyediakan beragam kemampuan yang sangat memadai untuk menjawab semua kebutuhan seorang engineer untuk pengelolaan proyek konstruksi. Melalui buku ini, diharapkan para pengguna dapat mengembangkan pemanfaatan aplikasi Primavera Project Management untuk diterapkan pada pelaksanaan proyek yang dikelolanya.&lt;br /&gt;
 &lt;br /&gt;
 Buku Panduan Praktis: Mengelola Proyek Konstruksi dengan Primavera 6.0 ini akan menyajikan kepada Anda bagaimana memanfaatkan Primavera 6.0 untuk berbagai kebutuhan pengelolaan proyek konstruksi mulai dari perencanaan, pemodelan, pelaksanaan, pengawasan, hingga pengendalian proyek. Pembahasan materi mengetengahkan contoh-contoh latihan dalam konteks dunia proyek konstruksi sehingga lebih familier dengan aktivitas proyek sehari-hari.&lt;br /&gt;
 &lt;br /&gt;
 Selengkapnya buku ini membahas:&lt;br /&gt;
 &amp;bull; Merencanakan Suatu Proyek Konstruksi&lt;br /&gt;
 &amp;bull; Pemodelan Pekerjaan pada Suatu Proyek&lt;br /&gt;
 &amp;bull; Menentukan Skala Prioritas pada Proyek&lt;br /&gt;
 &amp;bull; Batasan Pekerjaan pada Proyek&lt;br /&gt;
 &amp;bull; Work Breakdown Schedule&lt;br /&gt;
 &amp;bull; Activity Code&lt;br /&gt;
 &amp;bull; Alokasi Sumber Daya&lt;br /&gt;
 &amp;bull; Leveling Resources&lt;br /&gt;
 &amp;bull; Tracking Project&lt;br /&gt;
 &amp;bull; Pengendalian Proyek&lt;/p&gt;</t>
  </si>
  <si>
    <t>65281850-77e3-4d34-b05c-8924cb0e0e4b</t>
  </si>
  <si>
    <t>Hari Gini Gak Punya Majalah Sekolah? Bikin Yuk!</t>
  </si>
  <si>
    <t>Mulyoto</t>
  </si>
  <si>
    <t>978-979-29-0028-6</t>
  </si>
  <si>
    <t>978-979-29-9608-1</t>
  </si>
  <si>
    <t>&lt;p&gt;Rasanya kurang lengkap bila sebuah sekolah tidak memiliki penerbitan sekolah. Apalagi setiap hari kalian sebagai siswa berkutat dengan kegiatan tulis menulis. Dari iseng-iseng menulis, kadang-kadang tercipta cerita pendek, puisi, komik, bahkan tulisan feature yang layak dipublikasikan. Sayang kan, bila tulisanmu hanya terkubur di antara tumpukan tugas sekolah?&lt;br /&gt;
 &lt;br /&gt;
 Untuk itulah diperlukan sebuah media sekolah. Salah satunya guna menampung hasil karya kalian. Ada banyak ragam penerbitan sekolah. Kamu bisa memilih salah satu dari bulletin, majalah, tabloid, koran, atau majalah dinding (mading). Kalau kamu sudah memilih, tentu akan berpikir, bagaimana cara membuatnya? Buku ini memberikan solusinya. Ternyata mudah kok. Ada beberapa tahap dalam membuat penerbitan sekolah. Dalam buku ini dipaparkan semua tahapan yang perlu kamu lakukan. Dimulai dari membuat proposal, menentukan rubrikasi, membuat alur kerja, mendesain, me-layout hingga media itu jadi.&lt;br /&gt;
 &lt;br /&gt;
 Disajikan dengan bahasa yang lugas membuatmu bisa memahami isi buku ini dengan mudah. Jadi tunggu apa lagi? Bikin yuk majalah sekolah!&lt;br /&gt;
 &lt;br /&gt;
 Pokok yang dibahas:&lt;br /&gt;
 Memilih media yang tepat&lt;br /&gt;
 Membentuk dewan redaksi&lt;br /&gt;
 Membuat rubrikasi&lt;br /&gt;
 Membuat proposal penerbitan&lt;br /&gt;
 Merencanakan alur kerja&lt;br /&gt;
 mempersiapkan pracetak&lt;br /&gt;
 Mengatasi kendala yang muncul&lt;/p&gt;</t>
  </si>
  <si>
    <t>b538c54b-0a61-4bd9-8247-f6bcc54f1b4c</t>
  </si>
  <si>
    <t>Menang Atas Penderitaan</t>
  </si>
  <si>
    <t>K.A.M. Jusuf Roni</t>
  </si>
  <si>
    <t>979-763-233-4</t>
  </si>
  <si>
    <t>978-979-29-9540-4</t>
  </si>
  <si>
    <t>&lt;p&gt;Dalam nubuatan-Nya, Tuhan Yesus telah menyatakan bahwa menjelang kedatangan-Nya yang kedua kali akan ada masa kesukaran dan penderitaan yang dialami setiap orang percaya. Dan bila memperhatikan tanda-tanda zaman yang terjadi di dunia sekarang, masa kesukaran itu tampaknya tidak lama lagi akan banyak dialami oleh umat Tuhan.&amp;nbsp;&lt;br /&gt;
 Dalam buku Menang Alas Penderitaan Pdt. K.A.M. Jusuf Roni menguraikan kebenaran Firman Tuhan yang sungguh-sungguh akan menguatkan iman setiap orang Kristen, terutama sekali di dalam menghadapi masa&amp;shy;-masa yang penuh dengan kesukaran dan penderitaan. Pokok-pokok bahasan yang diuraikan dalam buku ini, antara lain:&amp;nbsp;&lt;/p&gt;
 &lt;p&gt;&amp;bull;&amp;nbsp;&amp;nbsp; &amp;nbsp;Roh Kudus Sumber Penghiburan.&lt;br /&gt;
 &amp;bull;&amp;nbsp;&amp;nbsp; &amp;nbsp;Tantangan Melatih Kita Kuat.&lt;br /&gt;
 &amp;bull;&amp;nbsp;&amp;nbsp; &amp;nbsp;Mengatasi Kepahitan Hidup.&lt;br /&gt;
 &amp;bull;&amp;nbsp;&amp;nbsp; &amp;nbsp;Mengalahkan Kuasa Gelap.&lt;br /&gt;
 &amp;bull;&amp;nbsp;&amp;nbsp; &amp;nbsp;Masih Ada Harapan.&lt;br /&gt;
 &amp;bull;&amp;nbsp;&amp;nbsp; &amp;nbsp;Kemuliaan di Balik Penderitaan.&lt;/p&gt;
 &lt;p&gt;Buku ini bukan saja dapat menguatkan iman, tetapi setiap Pembaca juga akan dapat mengalami kemenangan demi kemenangan bersama Yesus di dalam menghadapi setiap kesukaran ataupun penderitaan yang terjadi dalam kehidupan sehari-hari.&amp;nbsp;&lt;/p&gt;</t>
  </si>
  <si>
    <t>1ececa44-8825-4687-ae54-e9614b6b2384</t>
  </si>
  <si>
    <t>Harley Skuter - Komik Cinta</t>
  </si>
  <si>
    <t>Anton W.P.</t>
  </si>
  <si>
    <t>978-979-29-0144-3</t>
  </si>
  <si>
    <t>978-979-29-9609-8</t>
  </si>
  <si>
    <t>&lt;p&gt;Harley yang satu ini bukan merek moge. Meski sama gedenya juga &amp;ndash; niatnya &amp;ndash; buat merengkuh cewek impiannya. Beda dengan cowok lain: Harley memang unik. Apalagi tongkrongannya skuter Lambretta, yang pabriknya aja sudah tutup. Tapi bukan Harley kalau ia menyerah dari Dandy &amp;ndash; cowok ber-BMW yang sok kaya itu. Cewek mana sih yang memilih skuter kalau ada BMW? Nyatanya ada! Bukan cuma satu, dan semuanya primadona sekolah! Kok bisa sih? Penasaran? Cari tahu resep Harley di sini. Sekaligus contek idenya kalau kamu suka.&lt;/p&gt;</t>
  </si>
  <si>
    <t>7b1eba4e-59ee-4fdb-823d-e9fd581bc419</t>
  </si>
  <si>
    <t>Panduan Praktis Menggambar Bangunan Gedung dengan AutoCAD 2002</t>
  </si>
  <si>
    <t>979-731-031-0</t>
  </si>
  <si>
    <t>978-979-29-9285-4</t>
  </si>
  <si>
    <t>&lt;p&gt;Salah satu program aptikasi (software) yang sangat menunjang bidang teknik adatah CAD (Computer Aided Design), yang merupakan program aptikasi yang menghasilkan gambar dua dimensi maupun tiga dimensi menggunakan komputer. AutoCAD merupakan salah satu contohnya. Saat ini versi AutoCAD telah mencapai release 2002. Ada berbagai perubahan dan pengembangan datam release terbaru ini, namun dengan tetap menjaga kompatibititasnya dengan release sebelumnya. Berbagai fasilitas baru sangat membantu sehingga kita dapat membuat gambar dengan lebih cepat, efisien dan dengan hasil&amp;nbsp;yang lebih baik. Contohnya adatah dengan disediakannya fasititas 3D Orbit dan Camera yang memudahkan membuat tampilan secara perspektif.&lt;br /&gt;
 Buku ini sangat cocok untuk pemula maupun pemakai tingkat lanjut yang bekerja di bidang teknik khususnya teknik bangunan dengan menggunakan AutoCAD 2002.&lt;br /&gt;
 &amp;nbsp;&lt;/p&gt;</t>
  </si>
  <si>
    <t>10644600-67ce-4110-9700-b3a0a94c2309</t>
  </si>
  <si>
    <t>Menang dengan Strategi Daud</t>
  </si>
  <si>
    <t>Bagus Surjantoro</t>
  </si>
  <si>
    <t>979-731-889-3</t>
  </si>
  <si>
    <t>978-979-29-9542-8</t>
  </si>
  <si>
    <t>&lt;p&gt;Buku ini mengajak Anda menyadap prinsip-prinsip kehidupan Daud. Alkitab mencatat, dalam kesederhanaannya, Daud mengalahkan musuh yang nampaknya mustahil ia kalahkan. Kemenangannya spektakuler dan caranya luar biasa. Pemenang adalah orang yang sanggup menyelesaikan masalahnya dan masalah orang lain. Sebelum Daud menjadi raja israel, ia adalah pemuda yang biasa dan sederhana. Namun prinsip-prinsip hidupnya dapat kita petik dan terapkan dalam hidup kita, supaya kita dapat keluar sebagai pemenang dan membawa orang lain hidup berkemenangan.&lt;/p&gt;</t>
  </si>
  <si>
    <t>0ac9f26b-2477-42a1-b125-8408fe6ff360</t>
  </si>
  <si>
    <t>Panduan Praktis Menggunakan Fasilitas Internet: Surfing, Email, SMS, Chatting, E-Card, dan Download</t>
  </si>
  <si>
    <t>979-731-441-3</t>
  </si>
  <si>
    <t>978-979-29-9289-2</t>
  </si>
  <si>
    <t>&lt;p&gt;Beberapa keunggulan Internet antara lain: bersifat global tanpa batas, tersedia berbagai macam informasi, sarana komunikasi yang efektif dan efisien untuk berbagai keperluan, dan biaya lebih ringan. Internet ibarat lautan ilmu pengetahuan dan informasi tak bertepi yang siap dijelajahi dan dieksplorasi. Internet merupakan sarana komunikasi terkini yang siap memenuhi berbagai kebutuhan. Karena itu, inilah saatnya Anda memberi nilai tambah bagi berbagai kepentingan dengan menggunakan jasa internet secara optimal.&lt;br /&gt;
 &lt;br /&gt;
 Buku tutorial ini akan membawa anda melihat betapa mudahnya ber-internet. Dunia usaha, pendidikan, informasi, dan hiburan yang semua tersedia di Internet akan Anda kuasai dalam waktu singkat. Buku ini disusun menggunakan bahasa yang simpel dan mudah dimengerti, disertai petunjuk langkah per langkah, dilengkapi gambar, contoh, maupun tips, dan yang terpenting setiap topik pembahasan dapat langsung dipraktekkan tanpa harus menyelesaikan seluruh materi.&lt;br /&gt;
 &lt;br /&gt;
 Daftar isi:&lt;/p&gt;
 &lt;ul&gt;
 &lt;li&gt;KUasai dan manfaatkan internet&lt;/li&gt;
 &lt;li&gt;Berselancar menjelajahi internet (surfing)&lt;/li&gt;
 &lt;li&gt;Surat elektronik (E-mail)&lt;/li&gt;
 &lt;li&gt;Berkomunikasi secara langsung(Chatting)&lt;/li&gt;
 &lt;li&gt;Mengirim sms gratis via internet&lt;/li&gt;
 &lt;li&gt;Mengirim kartu ucapan (E-card)&lt;/li&gt;
 &lt;li&gt;Membuat alamat internet pribadi (personal homepage)&lt;/li&gt;
 &lt;li&gt;Bertukar file melalui internet (FTP)&lt;/li&gt;
 &lt;/ul&gt;</t>
  </si>
  <si>
    <t>2bbb6927-e357-4b65-b714-53b349dfa6f7</t>
  </si>
  <si>
    <t>Harta: Berkat Atau Bencana?</t>
  </si>
  <si>
    <t>Rubin Adi</t>
  </si>
  <si>
    <t>979-731-873-7</t>
  </si>
  <si>
    <t>978-979-29-9610-4</t>
  </si>
  <si>
    <t>&lt;p&gt;Bagi sebagian orang, harta adalah segala-galanya. i&amp;#39;u Tak he ran bila banyak orang menghalalkan segala cara untuk mendapatkannya, sebanyak mungkin dan secepat mungkin. Saking maniaknya terhadap harta, banyak orang lupa kepada Yang Punya Atas Segalanya. Bagaimana dengan Anda?&lt;/p&gt;
 &lt;p&gt;Harta (uang) memang penting. Namun tidak berarti hal ini menjadikan kita untuk menempatkannya di atas segalanya.&lt;/p&gt;
 &lt;p&gt;Dengan gaya dan ilustrasi yang ringan, buku kumpulan khotbah ini mengajak kita untuk waspada. Jangan sampai harta menjadi bencana bagi kita. Jangan sampai Anda terjebak dalam arus zaman yang semakin mendewakan harta. Pilihan ada di tangan Anda untuk menjadikan harta: berkat atau bencana.&lt;/p&gt;</t>
  </si>
  <si>
    <t>30f13492-545d-4892-af8f-727bc4232b0f</t>
  </si>
  <si>
    <t>Belajar Sendiri SQL dalam 10 Menit</t>
  </si>
  <si>
    <t>Ben Forta</t>
  </si>
  <si>
    <t>979-763-302-0</t>
  </si>
  <si>
    <t>978-979-29-8858-1</t>
  </si>
  <si>
    <t>&lt;p&gt;JikaAnda membutuhkan hasil yang cepat, maka buku inilahjawabannya. Dengan 10 men it untuk setiap pelajaran, Anda akan memelajari semua yangAnda perlukan untuk memanfaatkan SQL.&lt;/p&gt;</t>
  </si>
  <si>
    <t>c2feb2a9-4c22-4e5b-99bf-b1729f419e8a</t>
  </si>
  <si>
    <t>Hidup Tanpa Kekurangan</t>
  </si>
  <si>
    <t>979-763-751-4</t>
  </si>
  <si>
    <t>978-979-29-9612-8</t>
  </si>
  <si>
    <t>&lt;p&gt;Hidup Tanpa Kekurangan - siapa pun pasti tidak menolaknya. Namun bukan hal mudah untuk mewujudkannya. Banyak sikap hidup kita yang tak sejalan dengan firman-Nya yang akan menghalangi berkat tuhan mencapai kita. Karena itu banyak anak Tuhan yang merasa tidak diberkati dalam hidup mereka, entah dalam hal finansial ataupun dalam kehidupan rohani mereka.&lt;br /&gt;
 &lt;br /&gt;
 Buku ini ditulis untuk membantu dan membuka pikiran kita agar mengerti dan melakukan kebenaran firman Tuhan. Dengan melaksanakan firman Tuhan kita sedang dipersiapkan untuk menerima hidup yang berlimpah anugerah. Ada delapan langkah yang akan diuraikan dalam buku ini, yaitu mengenal diri sendiri, mengalahkan situasi, menjaga lidah, membentuk karakter, beriman, memberikan persepuluhan, hidup dalam anugerah, dan membuat terobosan.&lt;br /&gt;
 &lt;br /&gt;
 Tidak ada kemenangan tanpa tantangan. Kedelapan langkah tersebut adalah tantangan bagi kita. Tuhan tidak pernah menjanjikan jalan hidup yang mulus, tetapi Dia menjanjikan penyertaan-Nya kepada kita. Selalu berpegang pada janji dan firman-Nya adalah kunci untuk mengalahkan kedelapan tantangan tersebut dan hidup berkelimpahan dalam Tuhan.&lt;/p&gt;</t>
  </si>
  <si>
    <t>6a66e63f-4d38-4f63-a670-ddaf49719359</t>
  </si>
  <si>
    <t>Menang Sukses Berhasil</t>
  </si>
  <si>
    <t>979-763-896-0</t>
  </si>
  <si>
    <t>978-979-29-9545-9</t>
  </si>
  <si>
    <t>&lt;p&gt;Kemenangan dan keberhasilan yang gemilang&amp;nbsp;adalah dambaan setiap insan. Tidak ada&amp;nbsp;manusia yang mengharapkan kekalahan dan&amp;nbsp;kegagalan di dalam hidupnya. Namun kenyataannya, dambaan itu seringkali terasa jauh. Termasuk bagi orang Kristen! Justru orang percaya banyak kali harus menghadapi berbagai macam pergumulan, penderitaan, dan kesukaran hid up karena imannya kepada Sang Juru Selamat.&amp;nbsp;&lt;br /&gt;
 Akan tetapi, apakah keadaan yang sukar itu terus menerus akan menimpa diri orang Kristen? Tidak! Allah yang setia terhadap janji-Nya pasti membela dan memberikan jalan keluar bagi umat-Nya untuk mengatasi segala permasalahan yang terjadi. Bahkan melalui semua perkara ini Dia mempunyai rencana yang indah, yaitu untuk meninggikan umat-Nya di antara segala bangsa bagi hormat dan kemuliaan-Nya.&amp;nbsp;&lt;br /&gt;
 Buku kecil karya Pdt.K.A.M. Jusuf Roni ini sangat menolong setiap orang Kristen yang mendambakan kemenangan dan keberhasilan sejati di dalam Tuhan. Melalui buku ini Anda akan dibawa menuju kehidupan Kristen yang berkemenangan dan selalu berhasil dalam segala&amp;nbsp;&lt;/p&gt;</t>
  </si>
  <si>
    <t>f00e2a14-797f-4517-9a00-fbe99b6ecacd</t>
  </si>
  <si>
    <t>Panduan Praktis Menggunakan Microsoft Office Word 2003</t>
  </si>
  <si>
    <t>Deli Publishing</t>
  </si>
  <si>
    <t>979-731-467-7</t>
  </si>
  <si>
    <t>978-979-29-9292-2</t>
  </si>
  <si>
    <t>&lt;p&gt;Buku ini ditulis untuk mengungkap kelebihan-kelebihan serta kemudahan-kemudahan yang dimiliki Microsoft Office Word 2003. Pembahasan dari Bab I sampai Bab VII diurutkan dari pokok bahasan yang sederhana menuju pokok bahasan yang lebih rumit. Bagian akhir buku ini mengungkapkan sebagian kecil proyek-proyek yang dapat dikerjakan dengan Microsoft Office Word 2003. Akan tetapi, kiranya ini juga dapat menjadi sumber ide bagi pembaca untuk mengembangkan proyek-proyek yang lain sesuai kebutuhan.&lt;/p&gt;</t>
  </si>
  <si>
    <t>5cc59f3e-31ef-4b32-9674-955193986c42</t>
  </si>
  <si>
    <t>Belajar Sendiri dalam 24 Jam ASP. Net</t>
  </si>
  <si>
    <t>Joe Martin and Brett Tomson</t>
  </si>
  <si>
    <t>979-731-159-7</t>
  </si>
  <si>
    <t>978-979-29-8860-4</t>
  </si>
  <si>
    <t>&lt;p&gt;Buku ini menyajikan latar belakang dan teori bahwa seorang programer Web ASP .NET perlu memulai dengan cerdas pemrograman page ASP.NET. Buku ini praktis dan menyediakan banyak tugas langkah demi langkah yang dapat Anda kerjakan untuk memperoleh fungsionalitas baru.&lt;/p&gt;</t>
  </si>
  <si>
    <t>e0be326f-0de4-453a-90e3-8da8be26c6dd</t>
  </si>
  <si>
    <t>Himpunan Lengkap Peraturan Perpajakan (Buku-1)</t>
  </si>
  <si>
    <t>Dadi Adriana</t>
  </si>
  <si>
    <t>979-731-039-6</t>
  </si>
  <si>
    <t>978-979-29-9614-2</t>
  </si>
  <si>
    <t>&lt;p&gt;Himpunan Lengkap Peraturan Perpajakan (Buku 1)&lt;/p&gt;</t>
  </si>
  <si>
    <t>235a126c-3685-4cae-86b1-e5de5d27389c</t>
  </si>
  <si>
    <t>Menari di Atas Air</t>
  </si>
  <si>
    <t>978-979-29-5786-0</t>
  </si>
  <si>
    <t>978-979-29-9546-6</t>
  </si>
  <si>
    <t>26.8 MB</t>
  </si>
  <si>
    <t>&lt;p&gt;Tujuan pernikahan adalah pertumbuhan. Janji nikah berisi tujuan pernikahan, sehati sepikir dan setia dalam suka dan duka, sehat atau sakit, cukup atau kurang dan seterusnya. Pertumbuhan dialami karena melewati dua kondisi secara seimbang: susah dan senang perkawinan.&lt;br /&gt;
 &lt;br /&gt;
 Buku ini mengintegrasikan refleksi iman dengan pengalaman pribadi. Ditambah pengetahuan yang memadai dalam memberikan prinsip-prinsip membangun keluarga yang sehat. Buku ini membantu pembaca untuk membuat hidup lebih berarti bagi pasangan, lebih produktif membangun keluarga kreatif.&lt;/p&gt;</t>
  </si>
  <si>
    <t>109b7ec3-9c54-4c36-92b4-3e448d6f533f</t>
  </si>
  <si>
    <t>Panduan Praktis Menggunakan Microsoft Outlook Express 6</t>
  </si>
  <si>
    <t>979-731-335-2</t>
  </si>
  <si>
    <t>978-979-29-9295-3</t>
  </si>
  <si>
    <t>&lt;p&gt;Buku Panduan Praktis Menggunakan&amp;nbsp;Microsoft Outlook Express 6 ini menjelaskan secara praktis penggunaan&amp;nbsp;Microsoft Outlook Express 6 untuk pengelolaan email. Software ini memberikan begitu banyak kemudahan di dalam melakukan komunikasi dengan email, maupun untuk ikut serta dalam mailing list maupun grups.&lt;/p&gt;</t>
  </si>
  <si>
    <t>4caf319b-89ac-40f6-a994-599ad8debbc4</t>
  </si>
  <si>
    <t>History of YHWH</t>
  </si>
  <si>
    <t>Oky Otto Otto</t>
  </si>
  <si>
    <t>978-979-29-3630-8</t>
  </si>
  <si>
    <t>978-979-29-9616-6</t>
  </si>
  <si>
    <t>&lt;p&gt;Kemunculan kelompok pengagum nama Yahweh membuat kebingungan di banyak kalangan anak-anak Tuhan. Mereka memperdebatkan penggunaan kata Allah dalam Alkitab&amp;nbsp;terjemahan bahasa Indonesia maupun ibadah. Perdebatan ini sudah mencapai tahap kontroversi. Bolehkah kita&amp;nbsp;&lt;br /&gt;
 menggunakan kata &amp;quot;Allah&amp;quot;? Apakah kata &amp;quot;Allah&amp;quot; dalam Alkitab harus diganti dengan Yahweh?&amp;nbsp;&lt;br /&gt;
 History of YHWH mengupas kontroversi tersebut. Pemaparan sejarah perkembangan dan penggunaan kata&amp;nbsp; &amp;quot;YHWH&amp;quot; dengan bukti-buktinya untuk menjawab kebingungan umat Tuhan dewasa ini. Anda akan mendapatkan pemahaman yang benar sehingga tidak dibingungkan oleh berbagai kontroversi yang muncul. Kebenaran dalam buku ini bisa menjadi dasar yang Anda pegang untuk meyakini kebenaran yang Anda percayai.&amp;nbsp;&lt;/p&gt;</t>
  </si>
  <si>
    <t>eaebfbed-3a49-402f-9793-4202ed456e36</t>
  </si>
  <si>
    <t>Hi-Tech Prophecy</t>
  </si>
  <si>
    <t>Ir.Harold V.Lolowang,M.Sc</t>
  </si>
  <si>
    <t>979-763-910-x</t>
  </si>
  <si>
    <t>978-979-29-9617-3</t>
  </si>
  <si>
    <t>&lt;p&gt;Apakah kaitan antara nubuat dan teknologi? Sepintas kcduanya bcrtolak belakang. Nubuat bersifat supernatural; sementara teknologi bersifat rasional. Nubuat sering kali tidak masuk akal; teknologi harus masuk aka!. Namun ingatkah Anda akan The Bible Code karya Michael Drosnin yang sempat menggemparkan dunia? Ia bukan orang percaya, tetapi toh Tuhan memberinya &amp;quot;hikmat&amp;quot; untuk memecahkan beberapa sandi di Alkitab yang temyata menyimpan informasi rahasia tentang berbagai peristiwa bersejarah. Misalnya, pembunuhan Yitzhak Rabin. Kalau Drosnin saja bisa mengungkap penemuan dahsyat ini yang bersumber dari Alkitab, bagaimana dengan orang percaya&amp;#39;? Apakah hanya diam sambil angguk-angguk kepala tanda keheranan atau memang baru tahu bahwa Alkitab bukan sekadar rangkaian huruf dan kalimat melainkan juga mengandung rahasia ilmu pengetahuan yang luar biasa?&amp;nbsp;&lt;br /&gt;
 Hi-Teel, Prophecy membuktikan bahwa Alkitab telah menubuatkan beberapa penemuan seperti gelombang elektromagnet, bom atom, televisi, telepon, mobil, radio, komputer. satelit, dll. yang sebenamya sudah dinubuatkan di Perjanjian Lama. Wah, temyata Alkitab memang luar biasa! Tidak hanya berisi pengajaran, hikmat, kisah kehidupan, dan pekerjaan Allah yang luar biasa, tetapi juga menjadi rahasia di balik penemuan-penemuan besar&amp;nbsp;di dunia. Bersiap-siaplah untuk tersentak dengan kebenaran Alkitab yang diungkap di buku ini mengenai penemuan bidang ilmu pengetahuan terutama yang dikaitkan dengan detik-detik menjelang kedatangan Tuhan Yesus yang kedua.&amp;nbsp;&lt;br /&gt;
 Buku ini cocok bagi siapa saja yang ingin lcbih mendalami kebenaran ilahi melampaui aka! sehat manusia. Buku ini menyadarkan kita bahwa Allah Mahacerdas di balik semua teknologi modem yang termanifestasi dalam karya-karya manusia yang luar biasa ini.&amp;nbsp;&lt;/p&gt;</t>
  </si>
  <si>
    <t>416b46df-8711-47fc-83d7-6d30b1466ff8</t>
  </si>
  <si>
    <t>Homiletika: Pengkhotbah dan Khotbahnya</t>
  </si>
  <si>
    <t>Dr. E. P. Gintings</t>
  </si>
  <si>
    <t>978-979-29-3615-5</t>
  </si>
  <si>
    <t>978-979-29-9620-3</t>
  </si>
  <si>
    <t>&lt;p&gt;Beritakanlah firman (2Tim 4:2). Perintah ini sesungguhnya ditujukan kepada semua orang percaya.&amp;nbsp;Di dalam gereja, khotbah menempati peran sentral karena gereja dipanggil untuk memberitakan firman Tuhan. Oleh karena itu,&amp;nbsp; khotbah harus dipersiapkan dengan baik dan benar, tidak boleh sembarangan. Khotbah yang baik dan benar adalah makanan&amp;nbsp; sehat bagi para domba Allah. Sebaliknya, khotbah yang tidak baik dan benar seumpama racun mematikan bagi domba-domba Allah.&amp;nbsp; Seorang pengkhotbah harus mempersiapkan dirinya dan&amp;nbsp; khotbahnya dengan baik karena ia akan mempertanggungjawabkan semua itu di hadapan Allah.&amp;nbsp;&lt;/p&gt;
 &lt;p&gt;Buku ini menyajikan kepada Anda prinsip-prinsip&amp;nbsp; mempersiapkan khotbah yang baik dan benar menjawab kebutuhan&amp;nbsp; umat Tuhan akan khotbah yang alkitabiah. Buku ini mengupas tentang khotbah, bentuk khotbah, serta cara mempersiapkan dan&amp;nbsp; menyampaikan khotbah. Anda akan ditolong dengan prinsip-prinsip hermeneutika untuk memahami teks firman Allah dan prinsip-prinsip&amp;nbsp; berkhotbah untuk menyampaikan kebenaran yang Anda dapatkan.&amp;nbsp; Buku ini tidak akan menjadi sekadar penambah koleksi buku Anda&amp;nbsp; karena buku ini sangat informatif dan aplikatif.&amp;nbsp;&lt;/p&gt;</t>
  </si>
  <si>
    <t>63abbc12-f9e6-497b-b25f-913866ef3a5a</t>
  </si>
  <si>
    <t>Hotter Than Gossip</t>
  </si>
  <si>
    <t>Danny A. Gamadhi</t>
  </si>
  <si>
    <t>978-979-29-6421-9</t>
  </si>
  <si>
    <t>978-979-29-9623-4</t>
  </si>
  <si>
    <t>&lt;p&gt;Menyentuh hati, membuka wawasan kesadaran diri tentang perlunya pengenalan akan Allah yang hidup.&amp;nbsp;&lt;/p&gt;
 &lt;p&gt;Pdt. Yakub Susabda, Ph.D. Founder, STT Reformed Indonesia&amp;nbsp;&lt;/p&gt;
 &lt;p&gt;&amp;nbsp;&lt;/p&gt;
 &lt;p&gt;Apa panggilan yang lebih mulia bagi seorang pengikut Kristus selain pergi dan menjadikan semua bangsa murid Yesus? Namun, banyak dari kaum awam seperti kita tidak menggenapi panggilan agung itu karena merasa tidak layak dan tidak mampu. Buku ini memberikan pencerahan dan tips praktis untuk melakukannya.&amp;nbsp;&lt;/p&gt;
 &lt;p&gt;Eloy Zalukhu, MBA.&amp;nbsp;&lt;br /&gt;
 Theocentric Motivator, Founder &amp;amp; CEO Capstone Consulting&amp;nbsp;&lt;/p&gt;</t>
  </si>
  <si>
    <t>6f673c6c-0780-45d0-b781-e6629150a5c2</t>
  </si>
  <si>
    <t>How to Become A Smart Entrepreneur and to Star A New Business</t>
  </si>
  <si>
    <t>Ir. Hendro, MM</t>
  </si>
  <si>
    <t>979-731-789-7</t>
  </si>
  <si>
    <t>978-979-29-9624-1</t>
  </si>
  <si>
    <t>&lt;p&gt;SETIAP ORANG BISA SUKSES, termasuk Anda. Hanya sering kali Anda tidak berani untuk berubah dan menaklukkan hati Anda yang dipenuhi rasa ketakutan yang lebih besar dibandingkan harapan dan mimpi Anda sendiri.&amp;nbsp;&lt;br /&gt;
 Untuk memulai berwirausaha, Anda membutuhkan langkah besar yang mampu mengubah paradigma Anda yang selalu menghalangi &amp;quot;penglihatan&amp;quot; Anda serta pikiran Anda sendiri yang menyatakan bahwa Anda tidak berbakat, tidak mampu, tidak tahu, atau bahwa Anda bukan keturunan pebisnis. ltu semuanya merupakan ketakutan Anda yang tidak beralasan, karena yang benar adalah bahwa Anda tidak mau mencobanya. Segeralah mengambil langkah besar, a &amp;quot;giant step&amp;quot;. Mulailah sekarang juga. Berubahlah ... now or never.&amp;nbsp;&lt;br /&gt;
 Buku How to Become A Smart Entrepreneur and to Start A New Business ini disusun untuk menjadi bahan dasar, pedoman dan acuan bagi pemula (beginner), atau yang telah memulai usaha, tetapi belum menemukan perubahan yang berarti sehingga diperlukan suatu rekayasa atau restrategi dalam bisnisnya (reengineering business) untuk membentuk platform perusahaan yang lebih baik lagi.&amp;nbsp;&lt;br /&gt;
 Menjadi pengusaha bukanlah suatu pekerjaan atau pilihan yang lebih rendah. Bahkan, rasio kesuksesannya jauh lebih besar dan cepat dibandingkan menjadi pegawai, selama Anda dibekali dengan konsep, strategi, kemampuan, dan kreativitas yang terus diasah untuk menjadikan Anda lebih percaya diri dan berani untuk berwirausaha dengan lebih &amp;quot;SMART&amp;quot;. Setelah membaca buku ini, Anda diharapkan dapat:&amp;nbsp;&lt;/p&gt;</t>
  </si>
  <si>
    <t>9fc8ea58-bf15-450c-9ee8-5e6ef8b77a75</t>
  </si>
  <si>
    <t>Panduan Praktis: Mengolah Angka dan Tabel dengan Microsoft Excel 2007</t>
  </si>
  <si>
    <t>978-979-29-0130-6</t>
  </si>
  <si>
    <t>978-979-29-9298-4</t>
  </si>
  <si>
    <t>&lt;p&gt;Excel merupakan program aplikasi spreadsheet canggih yang dijalankan di bawah sistem operasi Windows. Program ini menjadi andalan untuk mengolah, menganalisis, dan mempresentasi data. Microsoft Excel telah berkembang dengan penampilan yang menawan dengan fitur-fitur baru, diantaranya User Interface yang lebih tangguh, koneksi data eksternal lebih cepat, SmartArt, Conditional Formatting, WordArt, AutoShape, 3-D, Setting, Clip Art, Comment IGX Graphics dan lainnya.&lt;br /&gt;
 &lt;br /&gt;
 Microsoft Excel menjadi pilihan tepat bagi para profesional yang menjaga performa dan kualitas untuk mengolah spreadsheet dibandingkan dengan aplikasi sejenis lainnya. Buku Panduan Praktis ini sangat tepat bagi para pelaku bisnis, kalangan akademisi, dan masyarakat lain yang ingin mengolah spreadsheet secara profesional.&lt;br /&gt;
 &lt;br /&gt;
 Bahasan meliputi:&lt;br /&gt;
 Bekerja dengan Workbook dan Worksheet&lt;br /&gt;
 Memasukkan dan Mengedit Data&lt;br /&gt;
 Menggunakan Formula dan Fungsi&lt;br /&gt;
 Mengatur Format Worksheet&lt;br /&gt;
 Diagram Chart&lt;br /&gt;
 Bekerja dengan Template dan Grafis&lt;br /&gt;
 Mencetak Dokumen&lt;/p&gt;</t>
  </si>
  <si>
    <t>e6b5bdcf-1a33-4986-b2d0-bfdb96d1c65b</t>
  </si>
  <si>
    <t>Panduan Praktis Microsoft Access 2003</t>
  </si>
  <si>
    <t>Frieyadie, S. Kom.</t>
  </si>
  <si>
    <t>979-731-422-7</t>
  </si>
  <si>
    <t>978-979-29-9301-1</t>
  </si>
  <si>
    <t>&lt;p&gt;Microsoft Access 2003 merupakan software database yang sangat mudah dipelajari dan dipahami. Bukan hanya sekedar software database, Anda bisa juga merancang dan merelasikan tabel-tabel, query, form, report, macro dan switchboard dengan mudah dan singkat untuk membuat dan menyesuaikan aplikasi database. Buku ini memandu dan membantu Anda membuat aplikasi database sederhana melalui contoh kasus Sistem Penjualan Secara Tunai/Kredit.DAFTAR ISI:&lt;/p&gt;
 &lt;p&gt;&amp;nbsp;&lt;/p&gt;
 &lt;ul&gt;
 &lt;li&gt;Pengenalan Microsoft Access 2003&lt;/li&gt;
 &lt;li&gt;Modifikasi Tabel dan Pengolahan Record&lt;/li&gt;
 &lt;li&gt;Pengurutan dan Penyeleksian Data&lt;/li&gt;
 &lt;li&gt;Relasi Antartabel&lt;/li&gt;
 &lt;li&gt;Query&lt;/li&gt;
 &lt;li&gt;Form&lt;/li&gt;
 &lt;li&gt;Report&lt;/li&gt;
 &lt;li&gt;Makro dan Switchboard&lt;/li&gt;
 &lt;li&gt;Visual Basic for Application&lt;/li&gt;
 &lt;/ul&gt;</t>
  </si>
  <si>
    <t>d0bd022d-58a5-4d1f-aeb5-37c8b832c083</t>
  </si>
  <si>
    <t>Mendekat ke Surga</t>
  </si>
  <si>
    <t>978-979-29-2932-4</t>
  </si>
  <si>
    <t>978-979-29-9552-7</t>
  </si>
  <si>
    <t>&lt;p&gt;Buku ini berisi kumpulan renungan yang berisi hal-hal agar siapa saja yang membacanya dapat memaknai kembali hidup mereka, hari demi hari. Ada ilustrasi-ilustrasi yang memberi kekuatan kepada para pembaca sehingga mereka dapat lebih dekat kepada Tuhan dan memaknai hidup dengan lebih baik lagi.&lt;br /&gt;
 Buku ini membantu para pembaca untuk memaknai kembali hidup melalui 108 renungan. Dilengkapi dengan ilustrasi-ilustrasi yang menguatkan, buku ini akan membantu orang-orang peraya untuk semakin dekat dengan-Nya dan memandang hidup dengan lebih optimis dan positif.&lt;br /&gt;
 Selamat mengalami hidup baru bersama Tuhan.&lt;/p&gt;</t>
  </si>
  <si>
    <t>34350dd0-a042-46c7-b709-c075991967fa</t>
  </si>
  <si>
    <t>Panduan Praktis Microsoft Visio 2010 untuk Beragam Desain Diagram</t>
  </si>
  <si>
    <t>978-979-29-2487-9</t>
  </si>
  <si>
    <t>978-979-29-9307-3</t>
  </si>
  <si>
    <t>&lt;p&gt;Microsoft Visio 2010 merupakan versi terbaru dari aplikasi Visio yang merupakan aplikasi desain bagan atau diagram yang paling baynak digunakan. Salah satu alasannya adalah penggunaannya yang sangat mudah dan juga akurasi yang baik dengan adanya setting Snap and Glue.&lt;br /&gt;
 &lt;br /&gt;
 Di versi terbarunya ini, Visio menawarkan banyak fitur baru, seperti Office Fluent Interface, berbagai template baru, Live Preview, Auto Size, Auto Align and Shape, pengembangan fitur AutoConnect. Selain itu, Visio 2010 juga mendukung berbagai format CAD yang biasa digunakan dalam aplikasi AutoCAD.&lt;br /&gt;
 &lt;br /&gt;
 Buku Panduan Praktis: Microsoft Visio 2010 untuk Beragam Desain Diagram ini akan membahas pemanfaatan aplikasi Microsoft Visio 2010 untuk beragam kebutuhan pembuatan chart dan diagram. Berbagai fasilitas dan template yang lengkap akan diketengahkan dalam contoh-contoh latihan. Setelah membaca buku ini, Anda diharapkan akan lebih optimal dalam menggunakan Microsoft Visio 2010 untuk membuat berbagai diagram yang Anda butuhkan dengan cepat. Lebih lengkap buku ini membahas:&lt;br /&gt;
 &lt;br /&gt;
 Bab 1 Pengantar Visio 2010&lt;br /&gt;
 &lt;br /&gt;
 Bab 2 Mengelola Shape dan Teks&lt;br /&gt;
 &lt;br /&gt;
 Bab 3 Mengelola Shape dan Objek&lt;br /&gt;
 &lt;br /&gt;
 Bab 4 Mengelola Desain Diagram Kerja&lt;br /&gt;
 &lt;br /&gt;
 Bab 5 Pengenalan Data Graphics&lt;br /&gt;
 &lt;br /&gt;
 Bab 6 Process Diagram&lt;br /&gt;
 &lt;br /&gt;
 Bab 7 Utilitas Visio 2010&lt;/p&gt;</t>
  </si>
  <si>
    <t>338305cc-fafd-42dc-9a8c-ee6d135debba</t>
  </si>
  <si>
    <t>Menembus Puncak</t>
  </si>
  <si>
    <t>979-763-889-8</t>
  </si>
  <si>
    <t>978-979-29-9553-4</t>
  </si>
  <si>
    <t>&lt;p&gt;SUKSES, KAYA, &amp;amp; BAHAGIA itulah keadaan yang didambakan setiap orang. Untuk mengalami itu, kita harus tahu rahasianya clan beraksi. Kalau tidak, kita hanya mimpi di siang bolong.&amp;nbsp;&lt;br /&gt;
 Membaca kisah orang-orang sukses akan membuka rahasia clan menginspirasi kita menemukan terobosan mencapai kesuksesan.&amp;nbsp;&lt;br /&gt;
 Dalam buku ini, kita akan menemukan rahasia orang-orang yang dulu &amp;quot;bukan siapa-siapa&amp;quot;, tetapi sekarang sukses besar: dr. Fredi Setyawan dengan jaringan Natasha Skincare, Prof. Dr. Jogiyanto H.M. dengan buku-buku karyanya, dr. Gideon Hartono dengan jaringan Apotek K24-nya, clan Sunita Williams dengan rekornya berjalan di luar angkasa terlama.&amp;nbsp;&lt;br /&gt;
 Temukan juga puluhan kisah inspirasional lain yang akan mengilhami Anda untuk sukses clan bahagia, dengan mengembangkan cinta, sikap pribadi yang unggul, komunikasi yang baik, serta membuka sepenuhnya potensi Anda.&amp;nbsp;&lt;br /&gt;
 SELAMAT MENEMBUS PUNCAK!&amp;nbsp;&lt;/p&gt;</t>
  </si>
  <si>
    <t>bb4dbae2-5079-4c40-a5c4-ab9acb94f2ce</t>
  </si>
  <si>
    <t>How to Coloring Manga Digital Coloring Menggunakan Adobe Photoshop CS4</t>
  </si>
  <si>
    <t>Jule Kimui</t>
  </si>
  <si>
    <t>978-979-29-1278-4</t>
  </si>
  <si>
    <t>978-979-29-9639-5</t>
  </si>
  <si>
    <t>&lt;p&gt;Sudah bisa menggambar manga, tapi belum tahu cara&amp;nbsp; mewarnainya dengan menggunakan media&amp;nbsp; komputer? Inilah jawabannya!&amp;nbsp;&lt;br /&gt;
 Digital coloring adalah suatu teknik pewarnaan gambar dengan menggunakan media komputer (pewarnaan digital). Salah satu teknik digital coloring yang sangat populer adalah dengan gaya anime (anime-styled coloring). Buku ini akan menjelaskan dua jenis teknik digital coloring dengan gaya anime.&amp;nbsp;&lt;/p&gt;
 &lt;p&gt;&amp;bull;&amp;nbsp;&amp;nbsp; &amp;nbsp;Solid Cell Shading, pewarnaan bayangan dilakukan dengan menggunakan warna&amp;shy;warna pekat (flat color).&lt;br /&gt;
 &amp;bull;&amp;nbsp;&amp;nbsp; &amp;nbsp;Soft Cell Shading, pewarnaan bayangan dilakukan dengan menggunakan warna-warna yang pada beberapa bagian atau seluruhnya dibuat bergradasi.&lt;/p&gt;
 &lt;p&gt;Penjelasan dalam buku disajikan dengan bahasa yang mudah dimenge1&amp;middot;ti dan dipahami sehingga pembaca dapat langsung mempraktikannya.&amp;nbsp;&lt;br /&gt;
 Pembaca dapat memindai gambar tersebut untuk kemudian mewarnainya berdasa1&amp;middot;ka11 penjelasan yang ada dalam buku.&amp;nbsp;&lt;br /&gt;
 Jadi. tunggu apalagi ... Selamat mencoba111&amp;nbsp;&lt;/p&gt;</t>
  </si>
  <si>
    <t>2f9b7a85-57a4-4375-82e1-0b3b865b4479</t>
  </si>
  <si>
    <t>HTTP Attack</t>
  </si>
  <si>
    <t>Rachmad Saleh</t>
  </si>
  <si>
    <t>979-763-193-1</t>
  </si>
  <si>
    <t>978-979-29-9641-8</t>
  </si>
  <si>
    <t>24.1 MB</t>
  </si>
  <si>
    <t>&lt;p&gt;Bagi Anda pengguna komputer, khususnya internet, Anda pasti sering mendengar istilah hacking. Berita tentang aktivitas para hacker (leb1h tepatnya cracker) sudah banyak kita dengar. Bagaimana mereka membobol suatu situs web, melakukan defacing, atau mendapatkan akses root dari suatu sistem operasi. Diakui atau tidak, dengan semakin berkembangnya pengetahuan seorang attacker/ penyusup maka internet menjadi seperti sekarang ini karena tanpa ada pihak yang berusaha untuk mencari/mencoba kelemahan sebuah keamanan jaringan, khususnya website/situs, maka pengelola situs tersebut tidak akan tahu sejauh mana kehebatan / kelemahan racikannya.&amp;nbsp;&lt;br /&gt;
 Buku ini berisi kumpulan teknik yang sering digunakan oleh para attacker untuk melakukan penetrasi terhadap suatu situs. Dengan membaca buku ini para pemula yang belum berpengalaman sekalipun akan dapat dengan mudah mengerti bagaimana teknik yang digunakan oleh seorang attacker dalam rnelakukan penetrasi.&amp;nbsp;&lt;br /&gt;
 Pada buku ini dikupas tuntas bagairnana hacker melakukan hacking sebuah situs dengan memanfaatkan kelemahan (bug) yang terdapat pada situs itu sendiri. Buku ini akan sangat membantu Anda dalam mendapatkan akses root/ administrator sebuah situs. Tidak tertutup kemungkinan Anda akan memperoleh akses sebagai root pada server situs tersebut.&amp;nbsp;&lt;/p&gt;</t>
  </si>
  <si>
    <t>752580de-908e-462f-a316-344cb628bd9a</t>
  </si>
  <si>
    <t>Menempuh Jalan Damai</t>
  </si>
  <si>
    <t>978-979-291-109-1</t>
  </si>
  <si>
    <t>978-979-29-9556-5</t>
  </si>
  <si>
    <t>23.4 MB</t>
  </si>
  <si>
    <t>&lt;p&gt;Sebagai umat kristiani, kita masih perlu belajar, bahkan mungkin sepanjang hidup kita, apa yang dikatakan dalam surat Efesus 4:15 tentang &amp;quot;speaking the truth in love&amp;quot; (menyampaikan hal yang sebenarnya, namun dengan motivasi dan semangat kasih). Sering kali kita membiarkan &amp;quot;budaya Timur&amp;quot; (yang kadang-kadang berseberangan dengan prinsip-prinsip Alkitab) membelenggu kita sehingga kita tidak berani menyatakan kebenaran, karena khawatir atau takut menyinggung perasaan orang lain, dan lainnya. Buku ini menyadarkan kita terhadap kelemahan kita sendiri dalam berkomunikasi dan memberikan solusi untuk memperbaikinya.&lt;/p&gt;</t>
  </si>
  <si>
    <t>bdd5a31e-8703-4db2-ba1a-a4a8784310bf</t>
  </si>
  <si>
    <t>Belajar Sendiri Pasti Bisa Javascript</t>
  </si>
  <si>
    <t>978-979-29-5103-5</t>
  </si>
  <si>
    <t>978-979-29-8869-7</t>
  </si>
  <si>
    <t>&lt;p&gt;Belajar Sendiri Pasti Bisa Javascript&lt;/p&gt;</t>
  </si>
  <si>
    <t>77fdab3c-fa18-4b01-a10a-0b098b5e34cf</t>
  </si>
  <si>
    <t>Mengalahkan Raksasa Kehidupan</t>
  </si>
  <si>
    <t>Tony Tedjo</t>
  </si>
  <si>
    <t>978-979-29-6424-0</t>
  </si>
  <si>
    <t>978-979-29-9558-9</t>
  </si>
  <si>
    <t>&lt;p&gt;Kehidupan setiap orang diwarnai oleh hal-hal suka dan duka. Semua itu menunjukkan bahwa kehidupan ini begitu kompleks dan rumit, tidak semudah yang dibayangkan. Ada berbagai hal yang tidak diinginkan terjadi dalam hidup seseorang, tetapi pada akhirnya mendatangkan kebaikan baginya. Itulah pelangi kehidupan: ada hal yang menyenangkan dan ada pula hal yang tidak menyenangkan. Semua hal tersebut terjadi dan dialami sebagai proses menuju kedewasaan rohani.&lt;br /&gt;
 &lt;br /&gt;
 Buku ini berisi 60 tulisan menyegarkan yang sudah memberkati puluhan ribu orang di berbagai tempat di Indonesia. Artikel-artikel dalam buku ini dapat dijadikan sebagai bahan ceramah, khotbah, atau bahan ilustrasi Anda. Selain itu, buku ini bisa juga dijadikan sebagai bahan referensi dalam pembuatan tulisan ilmiah.&lt;/p&gt;</t>
  </si>
  <si>
    <t>ab61fe0a-d526-43a5-ae15-a60acd64e725</t>
  </si>
  <si>
    <t>Humor Balita yang Mengocok Perut</t>
  </si>
  <si>
    <t>Risdauli Sigalingging</t>
  </si>
  <si>
    <t>978-979-29-1049-0</t>
  </si>
  <si>
    <t>978-979-29-9643-2</t>
  </si>
  <si>
    <t>&lt;p&gt;Kepolosan dan kelucuan anak kecil sering kali mengocok perut. Tak jarang tawa kita akan meledak mendengar celoteh mereka yang tak terduga . Terlebih apabila kita melihat tingkah laku lucu mereka . Sesuatu yang tidak kita dapati pada orang dewasa .&lt;br /&gt;
 Humor Balita yang Mengocok Perut merangkum humor- humor lucu para balita yang muncul dari kepolosan dan spontanitas mereka . Kelucuan mereka dapat menghibur hati dan merupakan obat yang tepat untuk stres .&lt;/p&gt;</t>
  </si>
  <si>
    <t>caf03639-d5bd-4ca2-9089-aeb3681a1d01</t>
  </si>
  <si>
    <t>Mengapa Saya Sakit, Tuhan?</t>
  </si>
  <si>
    <t>Andreas Christandy</t>
  </si>
  <si>
    <t>979-763-935-5</t>
  </si>
  <si>
    <t>978-979-29-9559-6</t>
  </si>
  <si>
    <t>&lt;p&gt;Inilah buku yang tepat! Memberi jawaban praktis, lugas, dengan gaya penulisan yang enak dan mudah dipahami. Membangkitkan iman siapa pun yang membacanya.&lt;br /&gt;
 Pdt. Peter Hiendarto&lt;br /&gt;
 Gembala GKMI Gloria Patri&lt;br /&gt;
 &lt;br /&gt;
 Melalui buku ini saudara-saudara kita yang sedang sakit diajak untuk merenungkan beberapa peristiwa dalam Alkitab tentang bagaimana umat Tuhan mengatasi rasa sakit atau penyakit yang dideritanya. Saat seseorang sakit, sebenarnya Tuhan memberi waktu untuk merenungkan kembali kehidupan kita selama ini di hadapan Tuhan. Dengan membaca dan merenungkan buku ini, diharapkan saudara kita yang sakit tidak hanya dihiburkan, diyakinkan bahwa Tuhan tetap mengasihi kita, tetapi juga diberi waktu untuk merenungkan diri sendiri seberapa dalam kita telah mengasihi Tuhan dan seberapa jauh kita telah menyenangkan hati Tuhan serta berkenan kepada-Nya sebelum kita jatuh sakit.&lt;br /&gt;
 Dr. Sri Kadarsih Subroto&lt;br /&gt;
 Direktur RS Panti Wilasa &amp;uml;Dr. Cipto&amp;uml; Semarang&lt;br /&gt;
 &lt;br /&gt;
 RINGKASAN ISI:&lt;br /&gt;
 &lt;br /&gt;
 Tak seorang pun pernah luput dari sakit. Sekalipun hanya sekali. Karena sakit adalah bagian dari hidup semua manusia. Buku ini menjawab berbagai pertanyaan:&lt;br /&gt;
 &lt;br /&gt;
 - Mengapa saya sakit dan tidak kunjung sembuh?&lt;br /&gt;
 - Mengapa sakit saya kambuh?&lt;br /&gt;
 - Bagaimana saya dapat hidup sehat dan tetap sehat?&lt;br /&gt;
 - Tepat digunakan sebagai bahan renungan pribadi maupun pelayanan kunjungan orang sakit.&lt;/p&gt;</t>
  </si>
  <si>
    <t>708faec6-5f08-480b-9341-13914cef0d9d</t>
  </si>
  <si>
    <t>Humor Gaul yang Ngga` Jadul</t>
  </si>
  <si>
    <t>Eddy Nugroho</t>
  </si>
  <si>
    <t>979-763-877-4</t>
  </si>
  <si>
    <t>978-979-29-9644-9</t>
  </si>
  <si>
    <t>&lt;p&gt;Seorang bapak berniat membeli semangka dari seorang pedagang di pasar. Dengan jaminan si pedagang bahwa semangkanya berwarna merah. bapak tersebut membelinya kemudian dibawa pakai motor. Di tengah jalan. terjadi sesuatu yang tidak diinginkan sehingga semangka terse but jatuh dan pecah. Ternyata warnanya masih belum merah benar alias masih muda. Dengan geram bapak tadi balik ke penjualnya.&lt;br /&gt;
 Pembeli: &amp;quot;Ternyata sampeyan ini penipu. Katanya semangkanya merah, ternyata&lt;br /&gt;
 masih putih begini.&amp;quot;&lt;br /&gt;
 Dengan tenang si penjual bertanya, &amp;quot;Kok bisa pecah seperti ini tadi kenapa, Pak?&amp;quot;&lt;br /&gt;
 Pembeli: &amp;quot;Jatuh dari motor!!&amp;quot;&lt;br /&gt;
 Penjual: &amp;quot;Kayaknya semangkanya kaget Pak, jadi pucetdeh&amp;quot;.&lt;/p&gt;</t>
  </si>
  <si>
    <t>90014bf4-db69-4a4c-8ab9-06b87d27ee87</t>
  </si>
  <si>
    <t>Belajar Sendiri.net dengan Visual C# 2005</t>
  </si>
  <si>
    <t>Jaenudin, ST</t>
  </si>
  <si>
    <t>979-763-150-8</t>
  </si>
  <si>
    <t>978-979-29-8873-4</t>
  </si>
  <si>
    <t>&lt;p&gt;Visual C# 2005 merupakan sebuah teknologi baru dari Microsoft . NET, yang dikembangkan dengan kemampuan lebih andal dan dinamis. Visual C# pun memberikan kesan bahasa modern.&lt;/p&gt;
 &lt;p&gt;Buku ini bertujuan membantu para pemula dan mahasiswa yang ingin memahami &amp;middot; bahasa pemrograman Visual C# 2005. Pembahasan dalam buku ini menyertakan pula contoh-contoh sehingga pembaca mudah memahami isinya. Ruang lingkup buku ini antara lain bekerja dengan aplikasi Visual C#, mendesain windows form, dan melakukan koneksi dari aplikasi terhadap database dengan menggunakan teknologi ADO. NET.&lt;/p&gt;</t>
  </si>
  <si>
    <t>970b7155-98d0-49de-a3c6-ea85bb4eca9e</t>
  </si>
  <si>
    <t>Humor Politik Pak Presiden Buatlah Rakyat Stres</t>
  </si>
  <si>
    <t>Edy Sumartono</t>
  </si>
  <si>
    <t>978-979-29-0860-2</t>
  </si>
  <si>
    <t>978-979-29-9645-6</t>
  </si>
  <si>
    <t>&lt;p&gt;Hampir semua yang kita harapkan dari negara tidak terwujud. Kalau pun terwujud tidak maksimal baik dari segi kualitas dan penyebarannya. Dalam kondisi bernegara seperti itu membikin kita gregetan. Namun gregetan kita juga tidak membuahkan hasil. Karena itu rakyat perlu kiat agar tidak gregetan terus menerus.&lt;br /&gt;
 Buku ini adalah kiat kita untuk mengatasi dan memaknai situasi gregetan. Dalam situasi gregetan kiranya kita dapat melihat diri kita sendiri baik rakyat maupun negara untuk menertawakan apa yang telah kita lakukan. Setelah membaca buku ini dijamin Anda segar&amp;nbsp;sehat jasmani dan rohani. Anda pun tetap bersikap kritis tetapi tetap cerah.&lt;/p&gt;</t>
  </si>
  <si>
    <t>35247211-ab7f-4794-9cde-c9265cd6f897</t>
  </si>
  <si>
    <t>Belajar Trading - Pahami Trading Sebelum Anda Memulai</t>
  </si>
  <si>
    <t>Kusumarsono Hendarto</t>
  </si>
  <si>
    <t>978-979-29-0783-4</t>
  </si>
  <si>
    <t>978-979-29-8874-1</t>
  </si>
  <si>
    <t>&lt;p&gt;Belajar trading adalah buku yang memberikan pengetahuan dan referensi bagi anda yang ingin mengetahui dan mempelajari dunia trading baik itu forex (valuta asing), saham, option, dan perdagangan berjangka, baik yang dilakukan melalui media internet ataupun melalui prusahaan broker. Pembahasan ini mencakup tentang pengertian trading, macam-macam trading, aspek resiko manajemen keuangan metodologi, analisis dan probabilitas pisikologi trading serta panduan umum tahapan memulai trading. Buku ini membahas: *karakter trading. *investor atau spekulator *apa yang diperdagangkan? *analisis *lebih jauh tentang analisis teknikal *chart analysis *indikator analisis *melakukan trading *lebih dalam tentang probabilitas *trading dan probabilitas.&lt;/p&gt;</t>
  </si>
  <si>
    <t>cb8208a2-88b6-4439-8da5-080f24596836</t>
  </si>
  <si>
    <t>Idea Cash Machine: Disertai 100++ Ide Bisnis yang Layak Anda Perhitungkan!</t>
  </si>
  <si>
    <t>Sukatna Panca Miharja dan Johanes Arifin Wijaya</t>
  </si>
  <si>
    <t>978-979-29-1654-6</t>
  </si>
  <si>
    <t>978-979-29-9653-1</t>
  </si>
  <si>
    <t>&lt;p&gt;Tahukah Anda bahwa hanya dari sebuah ide, seseorang bisa menghasilkan sesuatu&amp;nbsp; yang sangat bernilai mahal?&amp;nbsp;&lt;/p&gt;
 &lt;p&gt;Dari ide Wright bersaudara yang sangat luar biasa, mereka menghasilkan sebuah karya yaitu pesawat terbang yang sangat memudahkan manusia untuk berpergian.&amp;nbsp;&lt;/p&gt;
 &lt;p&gt;Buku ini membahas tentang kekuatan sebuah ide, bahwa pada dasarnya setiap manusia itu pasti dan tentunya memiliki ide-ide yang sangat luar biasa dan jika ide itu dapat diwujudkan menjadi kenyataan, tentunya hasilnya akan menjadi sangat luar biasa. Buku ini ditulis dengan bahasa yang sangat membumi, dilengkapi dengan lebih dari 100 peluang bisnis yang sangat menarik.&amp;nbsp;&lt;/p&gt;
 &lt;p&gt;Segera baca buku ini, Anda pasti akan mendapatkan&amp;nbsp; hal-hal yang menarik tentang ide Anda yang sangat luar biasa. Buktikan!&amp;nbsp;&lt;/p&gt;
 &lt;p&gt;&amp;nbsp;&lt;/p&gt;</t>
  </si>
  <si>
    <t>05a1032e-59db-4a0d-a1c0-5d20d851aaad</t>
  </si>
  <si>
    <t>Berburu Nyali di Tebing Emas</t>
  </si>
  <si>
    <t>979-763-504-x</t>
  </si>
  <si>
    <t>978-979-29-8877-2</t>
  </si>
  <si>
    <t>&lt;p&gt;Selalu ada cerita yang mampu memberi pelajaran berharga dalam setiap perjalanan, ke gunung, ke tebing, bahkan ke pusat kota sekalipun. Betapa beranekanya permukaan bumi ini.setiap jengkalnya menjanjikan wawasan baru, yang memasak jiwa hinggan menjadi lebih matang.&lt;/p&gt;
 &lt;p&gt;Buku ini menghadirkan suasana alam dalam aktivitas naik gunung dan panjat tebing,tentang apa-apa yang ditemui, yang kemudian dapat menjadi semacam nilai yang bisa direnungkan, yang semakin mendewasakan diri di dalam menggeluti alam semesta.&amp;nbsp;&lt;/p&gt;</t>
  </si>
  <si>
    <t>b4aa0e77-ded2-402a-ada3-54a6cb28c9a1</t>
  </si>
  <si>
    <t>Mengenal Agama Manusia</t>
  </si>
  <si>
    <t>978-979-29-5769-3</t>
  </si>
  <si>
    <t>978-979-29-9564-0</t>
  </si>
  <si>
    <t>&lt;p&gt;Tidak mudah mempelajari dan memahami agama-agama yang ada di di dunia ini. Dalam dunia akademis, bahkan ada bidang khusus yang mempelajari hal ini, yaitu ilmu perbandingan agama. Berbicara tentang perbandingan agama bagaikan sedang mengarungi samudra yang sangat luas, yang terlihat tidak berujung. Namun, harus tetap dijelajahi untuk melihat dan mengetahui keindahan dan keanekaragaman agama-agama tersebut. Ketika sedang menjelajahinya, ada rasa kekaguman yang menunjukkan kehausan dan kerinduan hati manusia untuk mencari Sang Ilahi.&lt;br /&gt;
 &lt;br /&gt;
 Secara garis besar, pokok yang dibahas dalam buku ini adalah asal-muasal agama, agama primitif, sampai agama modern, serta perkembangan konsepsi tentang kepercayaan kepada Tuhan. Agama modern yang dimaksud adalah di mana keagamaan manusia itu mulai mengagungkan rasio sehingga mulai mengarah pada penolakan akan keberadaan Tuhan.&lt;br /&gt;
 &lt;br /&gt;
 Dengan mempelajari buku ini kita akan memiliki pemahaman yang komprehensif tentang lahirnya agama-agama manusia. Pemahaman tersebut diharapkan akan membukakan wawasan kita lebih luas lagi sehingga kita bisa saling menghormati dan menghargai antarpemeluk agama.&lt;/p&gt;</t>
  </si>
  <si>
    <t>dbe1c04b-1e43-44e4-8d6c-a824202a571e</t>
  </si>
  <si>
    <t>Iman di Atas Garis</t>
  </si>
  <si>
    <t>Ev. Meriana Rungkat</t>
  </si>
  <si>
    <t>978-979-29-4990-2</t>
  </si>
  <si>
    <t>978-979-29-9657-9</t>
  </si>
  <si>
    <t>25.7 MB</t>
  </si>
  <si>
    <t>&lt;p&gt;Seorang penderita kanker darah (leukemia) tipe AML, yang mengispirasi banyak orang melalui akun medsos Facebook&amp;shy;nya, membukukan kisah-kisah hebat kehidupannya. Mariana Rungkat adalah seorang ibu rumah tangga yang saat memenuhi nazarnya sebagai seorang hamba Tuhan harus melalui proses antara hidup dan mati berulang kali dalam sakit. Justru dalam kelemahan, ia menemukan berkat alih-alih kutuk. Kesaksian imannya yang melampaui batas memancarkan terang kuat kuasa campur tangan Allah dalam kehidupannya bersama keluarga. Bagi Mariana, kehidupannya setiap detik dijalani dengan menjadikan hidup lebih hidup.&amp;nbsp;&lt;br /&gt;
 Melalui buku Iman di Atas Garis, Anda akan menemukan suatu bukti hid up keteladanan iman dan semangat juang yang melampaui, mampu menguatkan dalam menghadapi setiap tantangan, kelemahan, dan keterbatasan. Bahkan Anda akan mendapat dukungan untuk semakin aktif dalam memenuhi pangggilan Tuhan di setiap cita-cita dan harapan masa depan.&amp;nbsp;&lt;/p&gt;</t>
  </si>
  <si>
    <t>6559a805-e425-440c-9914-d8d251f610a9</t>
  </si>
  <si>
    <t>Bercerita Itu Gampang</t>
  </si>
  <si>
    <t>979-763-923-1</t>
  </si>
  <si>
    <t>978-979-29-8878-9</t>
  </si>
  <si>
    <t>&lt;p&gt;Bercerita adalah suatu keahlian yang harus dimiliki oleh setiap pengajar Sekolah Minggu atau pelayan anak. Sudah selayaknya seorang pengajar Sekolah Minggu mengembangkan keahlian bercerita. Mengapa? Sebab dua pertiga dari Perjanjian Lama dan sepertiga Perjanjian Baru dikarang dalam bentuk cerita.&lt;br /&gt;
 &lt;br /&gt;
 Buku ini merupakan olahan dari kumpulan materi yang pernah penulis sampaikan pada Lokakarya Pengajar Sekolah Minggu dibeberapa tempat, antaralain di Klasis GKJ Gunung Kidul-Yogyakarta, Gereja-gereja se-Dolok Sanggul Kab.Humbang Hasundutan-Sumatra Utara, dan PGIW Jawa Barat di Bandung.&lt;/p&gt;</t>
  </si>
  <si>
    <t>1409ea2f-f5ad-4bab-9e18-34dfcb80069a</t>
  </si>
  <si>
    <t>Kamus Alkitab dan Theologi</t>
  </si>
  <si>
    <t>978-979-29-5674-0</t>
  </si>
  <si>
    <t>978-979-29-9636-4</t>
  </si>
  <si>
    <t>&lt;p&gt;Kita sering membaca atau mendengar sebuah istilah dalam Alkitab atau gereja, tetapi tidak mengetahui arti kata tersebut. Istilah itu bisa nama tempat, nama benda, atau istilah-istilah yang diadopsi atau bersumber dari bahasa lain, seperti Ibrani, Yunani, atau Latin. Akibatnya, kita tidak tahu maksud perkataan tersebut dan mungkin menjadi bingung. Buku ini menolong Anda untuk memahami istilah-istilah yang ada dalam Alkitab atau gereja. Buku ini menjelaskan dengan baik istilah-istilah dalam Alkitab dan gereja. Pemaparan dalam buku ini menggunakan bahasa yang sederhana sehingga mudah dimengerti, bahkan oleh kaum awam. Buku ini menolong Anda untuk bertumbuh dalam pemahaman akan firman Tuhan.&lt;/p&gt;</t>
  </si>
  <si>
    <t>b36c7fa9-2900-41ca-ad28-e1538be31e00</t>
  </si>
  <si>
    <t>Iman Kristen di Tengah Realita</t>
  </si>
  <si>
    <t>M. Th. Mawene</t>
  </si>
  <si>
    <t>978-979-29-2867-9</t>
  </si>
  <si>
    <t>978-979-29-9660-9</t>
  </si>
  <si>
    <t>&lt;p&gt;Berbagai krisis yang melanda negeri ini telah membuat setiap sudut negeri ini menangis pedih. Tambahan lagi, krisis moneter ini telah menyeret gerbong-gerbong krisis dii berbagai bidang memasuki dan menggilas kemapanan bangsa kita.&lt;/p&gt;
 &lt;p&gt;DIsalah satu sudut negeri ini, berbagai kritik tajam atas pelanggaran HAM dan pelecehan kekhawatiran dan ketakutan gereja dan masyarakat terhadap dampak krisis menjadi kenyataan ketika terjadi tragedi berdarah di negeri ini.&amp;nbsp;&lt;/p&gt;
 &lt;p&gt;Buku ini merupakan sebuah kumpulan khotbah yang mengangkat pergumulan gereja Tuhan di tanah Papua. Iman kristen di tengah realita adalah sebuah jawaban bagi masyarakat Papua bahwa dia selalu menyertai umat-Nya&lt;/p&gt;</t>
  </si>
  <si>
    <t>91e41a60-d7df-420f-b194-48b870d1d594</t>
  </si>
  <si>
    <t>Beribadah dengan Akal Sehat</t>
  </si>
  <si>
    <t>979-731-969-5</t>
  </si>
  <si>
    <t>978-979-29-8879-6</t>
  </si>
  <si>
    <t>&lt;p&gt;Berjuta-juta bintang bertebaran di langit, tetapi ketika Yesus lahir mengapa Tuhan memberikan tanda kepada orang-orang Majus justru dengan bintang? Mengapa mereka berhasil bertemu Yesus dengan panduan bintang? Sebab mereka peka terhadap tanda yang Tuhan berikan. Sebab itu, mereka dapat menyembah Yesus dan pulang dengan hati yang penuh dengan sukacita.&lt;/p&gt;
 &lt;p&gt;Kita memang perlu memiliki kepekaan terhadap kehendak Tuhan supaya kita dapat sungguh-sungguh beribadah dan menyembah kepada Tuhan. Dengan demikian, kita akan mengalami dan merasakan berkat-berkat surgawi.&lt;/p&gt;
 &lt;p&gt;Beribadah dengan Aka/ Sehat membahas topik-topik yang dapat memberikan pemahaman cara pandang baru kepada Anda tentang kehidupan bergereja, antara lain: Gerejaku Rumahku, Menjadi Manusia Seutuhnya, Dipercaya untuk Menerima Berkat, Cacat Rohani, dan lainnya. Selain itu, buku ini juga mengajak Anda merenungkan kembali sudah sejauh mana maju-mundur langkah Anda dalam kehidupan beribadah dan bergereja.&lt;/p&gt;</t>
  </si>
  <si>
    <t>9245796e-c0f5-4c3f-80a5-9c3a67c488e1</t>
  </si>
  <si>
    <t>Iman Kristen Menjawab</t>
  </si>
  <si>
    <t>978-979-29-1055-1</t>
  </si>
  <si>
    <t>978-979-29-9595-4</t>
  </si>
  <si>
    <t>&lt;p&gt;&amp;nbsp;Apakah selama ini Anda memiliki pertanyaan-pertanyaan seputar Allah, keselamatan, gereja, ibadah, dan Alkitab? Anda ingin lebih mendalami dan menggali pengetahuan seputar iman Kristen? Mungkin beberapa pertanyaan ini pernah muncul di benak Anda:&lt;/p&gt;
 &lt;ul&gt;
 &lt;li&gt;Kalau Tuhan itu essa, bagaimana dengan Allah Tritunggal?&lt;/li&gt;
 &lt;li&gt;Bagaimana mungkin Allah yang Mahakuasa menjadi manusia biasa?&lt;/li&gt;
 &lt;li&gt;Jika Yesus adalah Allah, mengapa bisa mati?&lt;/li&gt;
 &lt;li&gt;Yesus sendiri mengatakan Ia adalah utusan Bapa, mengkinkah Ia mengutus diri-Nya sendiri?&lt;/li&gt;
 &lt;li&gt;Tidakakah meyakini bahwa kita pasti diselamatkan mendahului keputusan Allah?&lt;/li&gt;
 &lt;li&gt;Mengapa didirikan bermacam-macam gereja?&lt;/li&gt;
 &lt;li&gt;Tidakkah penemuan-penemuan seperti the Davinci Code dan the Jesus dinasty membuktikan isi Injil salah?&lt;/li&gt;
 &lt;/ul&gt;
 &lt;p&gt;&lt;br /&gt;
 Temukan jawaban atas pertanyaan-pertanyaan ini, serta 50 pertanyaan lainnya yang sering ditanyakan orang tentang Allah, keselamatan, Alkitab, ibadah, dan gereja dalam buku ini! Dengan penjelasan yang jitu, sederhana, lugas, to the point, alkitabiah, dan inklusif, rasa ingin tahu Anda akan terpuaskan. Tidak hanya para pelayan Tuhan dan pemimpin umat, namun juga orang-orang yang belajar atau ingin lebih mendalami iman Kristen akan diberkati dengan pencerahan pengetahuan iman Kristen lewat buku ini.&lt;/p&gt;</t>
  </si>
  <si>
    <t>3a31db66-a775-4722-ae8e-601983e10d68</t>
  </si>
  <si>
    <t>Beriman atau GR?</t>
  </si>
  <si>
    <t>979-29-1054-4</t>
  </si>
  <si>
    <t>978-979-29-8880-2</t>
  </si>
  <si>
    <t>&lt;p&gt;Apakah yang terpenting dalam kehidupan orang percaya? Pemulihankah? Jawaban atas berbagai pergumulan? Kesembuhan dari segala sakit penyakit? Ataukah kelimpahan? banyak orang yang datang ke gereja, KKR, atau acara-acara rohani lainnya karena janji bahwa yang sakit akan sembuh, yang mengalami pergumulan berat akan memperoleh kemenangan, yang kekurangan akan diberkati, dan lain sebagainya. itukah yang terpenting bagi Allah? Dan apakah hanya itu yang kita butuhkan?&lt;br /&gt;
 &lt;br /&gt;
 Hakikat kekristenan adalah Yesus mati untuk menebus manusia. Dia menjadi jalan keselamatan agar manusia dapat datang kepada Allah. Dia mencari orang yang beriman kepada-Nya. lantas, seperti apakah iman yang sejati itu?&lt;br /&gt;
 &lt;br /&gt;
 Beriman atau GR berbicara sejujurnya mengenai iman. Dikemas secara ringkas dan enak dibaca, buku ini akan menjadi cermin bagi kehidupan iman Anda. anda akan segera mengetahui apakah Anda beriman atau hanya GR begitu menyelami isi buku ini. Buku ini bisa menyentuh hati anda atau mungkin menyakiti hati Anda, bahkan membuat Anda marah. Tetapi kalau Anda mau dengan berbesar hati mencari kebenaran yang hakiki mengenai iman Anda, Anda justru akan bersyukur telah mengetahuinya. Jika Anda sungguh-sungguh menganggap iman adalah hal terpenting dalam hidup Anda, keputusan Anda untuk membaca buku ini adlah pilihan bijaksana. Izinkan Roh Kudus membukakan kebenaran bagi Anda melalui pernyataan dan kesaksian hidup dalam buku ini.&lt;/p&gt;</t>
  </si>
  <si>
    <t>8cd45865-69f4-4396-aa73-e63f355dd067</t>
  </si>
  <si>
    <t>Implementasi Jaringan Komputer dengan Linux Redhat 9</t>
  </si>
  <si>
    <t>Husni</t>
  </si>
  <si>
    <t>979-731-212-7</t>
  </si>
  <si>
    <t>978-979-29-9597-8</t>
  </si>
  <si>
    <t>&lt;p&gt;Bagaimana membangun jaringan komputer menggunakan linux distribusi Redhat 9 dengan mudah? Buku inilah jawabannya!. Melalui buku ini , Anda diajak menelususri uraian yang membawa Anda pada langkah-langkah solusi berdasarkan contoh kasus utama. Nikmatilah bab demi bab dan anda akan menemukan keunggulan bku ini dalam membahas linux redhat 9 yang merupakan versi terbaru dan paling terkenal di lingkungan server. AKhirnya anda akan tahu bagaimana buku ini memperlihatkan kemudahan mengkonfigurasi jaringan komputer menggunakan berbagai tool grafis yang disediakan oleh linux redhat&lt;/p&gt;</t>
  </si>
  <si>
    <t>8868f3cf-77da-4086-93dd-4a4539261757</t>
  </si>
  <si>
    <t>Berinternet dengan Facebook dan Twitter untuk Pemula</t>
  </si>
  <si>
    <t>978-979-29-1765-9</t>
  </si>
  <si>
    <t>978-979-29-8881-9</t>
  </si>
  <si>
    <t>28.4 MB</t>
  </si>
  <si>
    <t>&lt;p&gt;Buku ini disusun dengan pola pembahasan yang simpel, ringan, dan tidak bertele-tele, sehingga menjadikan buku ini mudah untuk dipelajari dan sangat pas jadi teman belajar yang asyik dan menyenangkan.&amp;nbsp;&lt;br /&gt;
 Setiap pokok bahasan disertai dengan sampel dan contoh latihan yang akan membantu Anda dalam memahami isi materi dan pengelolaannya.&amp;nbsp;&lt;br /&gt;
 Seri buku komputer Ber-Internet dengan Facebook dan Twitter untuk Pemula ini sangat cocok digunakan oleh para pelajar dan pemula yang ingin mengenal dan mengelola Facebook dan Twitter.&amp;nbsp;&lt;/p&gt;</t>
  </si>
  <si>
    <t>dbd6883b-f187-4b61-9cd4-d5f228517277</t>
  </si>
  <si>
    <t>Impossible Is Nothing</t>
  </si>
  <si>
    <t>979-763-724-7</t>
  </si>
  <si>
    <t>978-979-29-9601-2</t>
  </si>
  <si>
    <t>&lt;p&gt;Kehidupan tak pernah lepas dari proses menghadapi perubahan,&amp;nbsp; mengambil keputusan, mengatasi rintangan, dan meraih tujuan.&amp;nbsp;Di ujung perjalanan itu, setiap manusia mendambakan keberhasilan dan . kebahagiaan. Dan mimpi menguatkan manusia melewati perjalanannya.&amp;nbsp;Semua orang punya mimpi. Tapi hanya sedikit yang berhasil meraihnya karena sebagian besar lainnya hanya menatap mimpi mereka. Ciputra, Prof. Herman Johannes, Bill Cosby, Nelson Mandela, Steve Irwin, Michael Dell, dan Edmund Hillary adalah beberapa di antara sedikit orang itu. Mereka adalah orang-orang yang punya mimpi besar. Hebatnya, mereka tidak hanya terpana menatap mimpi-mimpi itu. Mimpi mereka membentuk keyakinan. Keyakinan membentuk tindakan. Dan tindakan itu mengantar mereka pada keberhasilan.&amp;nbsp;&lt;br /&gt;
 Semua mimpi, kerja keras, dan keberhasilan mereka terpapar dalam buku ini bersama sederetan tokoh sukses lainnya. Buku ini memberi daya pada kita untuk mengatasi tantangan dan perubahan hidup sehari-hari. Karena ternyata kita lebih kuat dari anggapan kita dan karena hidup adalah pilihan, bukan sekadar peluang.&amp;nbsp;&lt;/p&gt;</t>
  </si>
  <si>
    <t>9ad4776e-636d-419d-9ec9-d458fc9d5d5e</t>
  </si>
  <si>
    <t>Inner Healing: Seri Pesona Firman</t>
  </si>
  <si>
    <t>979-763-284-9</t>
  </si>
  <si>
    <t>978-979-29-9603-6</t>
  </si>
  <si>
    <t>&lt;p&gt;Suatu kali ketika Tuhan Yes us sedang mengajar murid-muridNya, Filipus berkata, &amp;quot;Tuhan, tunjukkanlah Bapa itu kepada kami, itu sudah cukup bagi kami!&amp;quot; (Yohanes 14:8). Sampai saat ini jeritan Filipus mewakili dunia. Mengapa? Figur bapa telah hancur dan generasi kita mengalami luka-luka batin akibat bapa-bapa tidak menjalankan fungsinya dalam keluarga.&lt;/p&gt;
 &lt;p&gt;Hurt people hurting people-orang yang terluka cenderung akan melukai orang lainnya-inilah tipikal generasi yang diturunkan oleh para bapa yang tidak bertanggung jawab.&lt;/p&gt;
 &lt;p&gt;Hanya gereja, kita yang telah mengalami inner healing (kesembuhan batin), yang bisa menyembuhkan generasi ini! Buku kumpulan khotbah ini menawari Anda mengalami inner healing dan masuk dalam pelayanan yang sangat dibutuhkan dan dinantinantikan dunia!&lt;/p&gt;</t>
  </si>
  <si>
    <t>ff5c02b6-90e1-400d-8aea-32ee0210e9d6</t>
  </si>
  <si>
    <t>Instalasi dan Konfigurasi Jaringan Windows dan Linux</t>
  </si>
  <si>
    <t>Bunafit Nugroho</t>
  </si>
  <si>
    <t>979-731-790-0</t>
  </si>
  <si>
    <t>978-979-29-9605-0</t>
  </si>
  <si>
    <t>&lt;p&gt;Buku ini merupakan buku teks yang bersifat praktis. Mulai dari bab pertama hingga bab terakhir Anda akan diajarkan bagaimana melakukan persiapan, perancangan, instalasi, dan konfigurasi jaringan yang dimulai dari platform Windows 98. Kemudian dilanjutkan pada platform Windows XP sampai dengan penggunaan jaringan dalam platform Linux Redhat/Fedora Core dan Slackware.&lt;/p&gt;
 &lt;p&gt;Anda dapat membangun jaringan yang memiliki heterogenitas sistem operasi dengan menggunakan samba server. Heterogenitas sistem operasi tersebut dapat Anda aplikasikan pada platform Linux dan Windows. Karena itu, tuntunan dan praktik yang ada dalam buku ini akan menuntunAnda untuk lebih mengerti jaringan, sehingga Anda mampu membangun jaringan dalam instansi Anda.&lt;/p&gt;
 &lt;p&gt;Buku ini bersifat teknis karena menggunakan metode &amp;#39;Belajar Sambil&amp;nbsp;Mencoba&amp;#39;. Buku ini tidak berisi teori saja, akan tetapi lebih menitikberatkan pada praktik dengan menggunakan beberapa komputer berplatform Windows dan Linux.&lt;/p&gt;</t>
  </si>
  <si>
    <t>5651d8ef-e42d-4178-aecd-ae6e609f210b</t>
  </si>
  <si>
    <t>Keselamatan dalam Kristus</t>
  </si>
  <si>
    <t>979-731-986-5</t>
  </si>
  <si>
    <t>978-979-29-9658-6</t>
  </si>
  <si>
    <t>&lt;p&gt;Sejak jatuh dalam dosa, manusia harus menanggung enam kesengsaraan: Perasaan bersalah dan tertuduh, penindasan oleh iblis, rasa sakit dan penderitaan, kecemasan dan kesusahan, kematian, penolakan dan keterpisahan dari Allah. Kesengsaraan yang keenam adalah landasan hakiki penyelamatan Allah atas manusia. Ingatkah Anda jeritan di kayu salib itu: &amp;quot;Allahku, Allahku mengapa Engkau meninggalkan Aku?&amp;quot; Yesus &amp;quot;ditinggalkan&amp;quot; Bapa-Nya demi Anda dan saya.&lt;br /&gt;
 &lt;br /&gt;
 Jika demikian, bagaimanakah sikap kita dalam menanggapi kasih Allah yang begitu besar kepada manusia itu? Buku ini mengajar kita memahami karya keselamatan Allah dan memanifestasikannya dalam kehidupan sehari-hari. Bagi Anda pendeta ataupun kaum awam yang ingin memahami dan merenungkan karya penyelamatan Allah lebih dalam, buku ini tepat untuk Anda&lt;/p&gt;</t>
  </si>
  <si>
    <t>bf2217bb-ca63-4eae-80ad-3d281394c775</t>
  </si>
  <si>
    <t>Beritakanlah Firman!</t>
  </si>
  <si>
    <t>Yusak B. Hermawan, M.Th.</t>
  </si>
  <si>
    <t>978-979-29-1170-1</t>
  </si>
  <si>
    <t>978-979-29-8882-6</t>
  </si>
  <si>
    <t>&lt;p&gt;Banyak umat Kristen yang menyangka bahwa tugas pemberian firman hanyalah tugas Pendeta. Benarkah demikian?&lt;/p&gt;
 &lt;p&gt;Melalui buku ini, Yusak B.Hermawan, M.Th. mencoba mematahkan pendapat tersebut. Sesuai dengan yang tertulis dalam 2 Timotius 4:2-4, tugas pemberitaan firman berlaku bagi semua umat kristen.&lt;/p&gt;
 &lt;p&gt;Beritakanlah Firman! merupakan buku panduan yang praktis bagi semua orang yang ingin memahami kebenaran Alkitab secara mendalam sehingga dapat turut menajadi murid Kristus dalam memberitakan firman-Nya.&lt;/p&gt;
 &lt;p&gt;Dilengkapi dengan panduan pemahaman Alkitab serta tahapan penyusunan khotbah yang Alkitabiah, buku ini sangat cocok bagi Anda yang sedang mempersiapkan diri untuk menjadi pewarta firman-Nya.&lt;/p&gt;
 &lt;p&gt;Mulailah bertindak, jadilah pewarta firman yang sesuai dengan kehendak-Nya.&lt;/p&gt;</t>
  </si>
  <si>
    <t>c7730cf9-113c-433e-8878-2ac0b49c45c8</t>
  </si>
  <si>
    <t>Interaksi Data Antar Program Microsoft Office 2003/XP : Mengolah Data Lebih Efektif</t>
  </si>
  <si>
    <t>979-731-693-9</t>
  </si>
  <si>
    <t>978-979-29-9607-4</t>
  </si>
  <si>
    <t>&lt;p&gt;Interaksi Data AntarProgram Microsoft Office 2003/XP merupakan suatu proses tukar-menukar data pada beberapa program Microsoft Office. Hal ini bertujuan untuk mempermudah dan mempercepat proses pengolahan data oleh seorang operator komputer, tanpa harus mengulang-pekerjaan yang memiliki kesamaan data padahal harus dikerjakan dengan program berbeda.&amp;nbsp;&lt;/p&gt;</t>
  </si>
  <si>
    <t>31ceef53-08bf-4c25-8f0f-ddb68ca36d52</t>
  </si>
  <si>
    <t>Internet@pelayanan.sm</t>
  </si>
  <si>
    <t>979-763-936-3</t>
  </si>
  <si>
    <t>978-979-29-9611-1</t>
  </si>
  <si>
    <t>&lt;p&gt;Harus diakui, keberadaan teknologi internet telah mengubah wajah dunia.&lt;br /&gt;
 Dengan internet, tiap detik, dunia dibanjiri berbagai arus informasi. Internet telah memungkinkan orang-orang di seluruh dunia berbagi dan bertukar segala jenis informasi, dari yang bermanfaat hingga yang tak berguna.&amp;nbsp;&lt;br /&gt;
 Potensi inilah yang selayaknya dimanfaatkan oleh Sekolah Minggu dan pelayanan anak. Sekolah Minggu harus menjadi pelayanan yang dinamis dan peka terhadap perkembangan zaman. Dengan adanya internet, para pelayan anak dan guru Sekolah Minggu kini dapat menggali banyak ide, kreativitas, dan wawasan tentang dunia pelayanannya sekaligus berbagi dan menyuarakan pendapatnya kepada seluruh dunia.&amp;nbsp;&lt;br /&gt;
 Pertanyaannya, bagaimana caranya? Untuk itulah buku ini ditulis. Buku ini sengaja disusun secara praktis agar mudah dipahami dan dipraktikkan oleh para pelayan anak dan guru Sekolah Minggu yang belum pernah mengoperasi&amp;shy;kan internet sekalipun. Mulai dari pengetahuan dan cara membuat serta memanfaatkan e-mail, blog, perangkat filter internet sampai berbagai sumber mengenai dunia pelayanan anak yang banyak tersebar di internet. Bagi Anda yang merindukan pelayanan anak dan Sekolah Minggu Anda berkembang, buku ini untuk Anda!&amp;nbsp;&lt;/p&gt;</t>
  </si>
  <si>
    <t>288d5dea-fccb-4971-91b5-8383763c3e2f</t>
  </si>
  <si>
    <t>Khotbah Ekspositori yang Berkualitas</t>
  </si>
  <si>
    <t>Iswara Rintis Purwantara</t>
  </si>
  <si>
    <t>978-979-29-4802-8</t>
  </si>
  <si>
    <t>978-979-29-9619-7</t>
  </si>
  <si>
    <t>&lt;p&gt;Pengkhotbah adalah orang yang selalu diperhadapkan dengan berbagai ketegangan. Ketika berusaha memahami arti nas Alkitab, ia sedang berada di antara pentingnya menemukan makna deskriptif Kitab Suci dan keharusan untuk menemukan makna normatifnya; di antara perlunya mengakui subjektivitas kemanusiaannya yang berdosa dan keharusan untuk mengakui objektivitas firman Allah yang mutlak; di antara pentingnya memiliki semangat eksegesis dan perlunya memiliki semangat theologis.&amp;nbsp;&lt;br /&gt;
 Ketika berusaha untuk menyampaikan pesan nas, pengkhotbah juga berada dalam sejumlah ketegangan: ketegangan antara perlunya pemahaman akan teks yang harus menjadi pegangan hidup dan pentingnya pengenalan akan konteks di mana para pendengar hidup&amp;nbsp;&amp;nbsp;ketegangan antara perlunya penafsiran yang akurat dan pentingnya penyampaian yang tepat.&amp;nbsp;&lt;br /&gt;
 Buku ini bertujuan untuk meyakinkan para pembaca bahwa sermonisasi ekspositori adalah solusi terbaik untuk mengatasi krisis yang diakibatkan oleh berbagai ketegangan homiletis di atas. Sermonisasi ekspositori adalah proses menyiapkan khotbah ekspositori yang pelaksanaannya meliputi tiga langkah pokok: memahami arti nas, menemukan struktur nas, dan mengomunikasikan pesan nas.&amp;nbsp;&lt;br /&gt;
 Tujuan akhir yang diharapkan dari proses sermonisasi ekspositori adalah dihasilkannya struktur khotbah yang di satu sisi mencerminkan struktur nas, tetapi di sisi lain bersifat komunikatif. Alasannya jelas: penyampaian khotbah yang berhasil adalah penyampaian khotbah yang setia kepada Kitab Suci dan bersamaan dengan itu berkomitmen kepada para pendengar.&amp;nbsp;&lt;/p&gt;</t>
  </si>
  <si>
    <t>6772e689-7cd2-4f11-af50-a81b584148ea</t>
  </si>
  <si>
    <t>Jack Welch and the GE Way</t>
  </si>
  <si>
    <t>Robert Slater</t>
  </si>
  <si>
    <t>979-533-695-9</t>
  </si>
  <si>
    <t>978-979-29-9613-5</t>
  </si>
  <si>
    <t>&lt;p&gt;&amp;quot;Jack Welch adalah seorang jenius yang membuat semua orang yang bekerja&lt;br /&gt;
 untuknya mencapai batas atas kemampuan mereka. Kami mempunyai&lt;br /&gt;
 beberapa perbedaan, tetapi kami selalu menemukan dasar yang sama; Saya&lt;br /&gt;
 kira ia atasan paling cerdas yang pernah saya miliki dan ia menanda-tangani&lt;br /&gt;
 cek gaji saya!&amp;quot;&lt;/p&gt;
 &lt;p&gt;&lt;br /&gt;
 -Tom Brokaw, Anchor &amp;amp; Managing Editor&lt;br /&gt;
 &amp;quot;NBC Nightly News with Tom Brokaw&amp;quot;&lt;/p&gt;
 &lt;p&gt;&lt;br /&gt;
 &amp;quot;Jika kepemimpinan adalah seni, maka jelas Welch telah membuktikan dirinya&lt;br /&gt;
 sebagai pelukis ulung.&amp;quot;&lt;br /&gt;
 -Business Week tentang Jack Welch&lt;/p&gt;</t>
  </si>
  <si>
    <t>a35bc816-9b83-4d76-ab56-62af37d1bf22</t>
  </si>
  <si>
    <t>Mengoptimalkan Query pada Microsoft SQL Server</t>
  </si>
  <si>
    <t>Ema Utami dan Sukrisno</t>
  </si>
  <si>
    <t>978-979-29-0550-2</t>
  </si>
  <si>
    <t>978-979-29-9118-5</t>
  </si>
  <si>
    <t>&lt;p&gt;DBNS apapun memiliki keterbatasan. Namun keterbatasan itu bisa diatasi dengan mengoptimalkan kombinasi query. Apa yang diinginkan bisa dibuat dengan menggunakan query saja sehingga kode programnya tidak terlalu panjang&lt;/p&gt;</t>
  </si>
  <si>
    <t>e2c1c38f-f972-4805-a24d-dc00b23561a8</t>
  </si>
  <si>
    <t>Bermain Program dan Robot Menggunakan Scratch</t>
  </si>
  <si>
    <t>Abdul Kadir dan Aditya Kurnia Putra</t>
  </si>
  <si>
    <t>978-979-29-5078-6</t>
  </si>
  <si>
    <t>978-979-29-8884-0</t>
  </si>
  <si>
    <t>&lt;p&gt;Buku menarik yang mesti dibaca dan dipraktikkan oleh anak-anak untuk meningkatkan kreativitas mereka dalam mewujudkan robot sederhana yang dapat diprogram. Buku iini membahas cara menggunakan motor, sensor gerakkan, dan sensor kemiringan, dan dapat di terapkan untuk membuat berbagai model seperti model yang bisa maju dan mundur, kipas angin yang berputar kalau ada orang didekatnya, mesin Derek untuk menaikkan dan menurunkan barang, dan anjing yang menjulurkan lidahnya. Semua model yang dibahasnya dapat dipraktikkan oleh anak-anak meulai usia 7 tahun&lt;/p&gt;</t>
  </si>
  <si>
    <t>ee2ba23c-acc0-4f54-b51d-3a873d2662fe</t>
  </si>
  <si>
    <t>Kiat Sukses Mengelola dan Mengajar Sekolah Minggu</t>
  </si>
  <si>
    <t>Sutanto Leo</t>
  </si>
  <si>
    <t>979-763-998-3</t>
  </si>
  <si>
    <t>978-979-29-9630-2</t>
  </si>
  <si>
    <t>&lt;p&gt;Banyak orang mendengar kebenaran firman Tuhan melalui Sekolah Minggu dan diselamatkan. Namun, lebih banyak lagi yang belum mendengar apalagi diselamatkan. Sekolah Minggu merupakan tempat yang terbuka untuk memahami maksud dan rencana Allah bagi mereka. Bila Sekolah Minggu dikelola dengan baik, maka semakin banyak jiwa yang dapat diselamatkan.&lt;/p&gt;
 &lt;p&gt;Dengan pemikiran yang mendalam, buku ini membahas:&lt;/p&gt;
 &lt;ul&gt;
 &lt;li&gt;Pengelolaan Sekolah Minggu dengan bahasan, antara lain: peran dan fungsi kurikulum, silabus, dan bahan ajar; administrasi; panggilan dan perekrutan guru; upah guru; evaluasi dan pengembangan.&lt;/li&gt;
 &lt;li&gt;Pengajaran Sekolah Minggu dengan paparannya, yaitu kurikulum, silabus, dan bahan ajar; teori mengajar; metode dan peran guru; praktik mengajar; permainan dalam mengajar, lomba, evaluasi guru, dan pengembangan guru.&lt;/li&gt;
 &lt;/ul&gt;</t>
  </si>
  <si>
    <t>a1a1aaf3-d841-4e99-a87a-085aa76639d8</t>
  </si>
  <si>
    <t>Jalan Masuk Kerajaan Surga</t>
  </si>
  <si>
    <t>978-979-29-6406-6</t>
  </si>
  <si>
    <t>978-979-29-9615-9</t>
  </si>
  <si>
    <t>&lt;p&gt;Tidak ada yang lebih penting dan indah daripada&amp;nbsp;&lt;br /&gt;
 menemukan jalan kembali kepada Allah,&amp;nbsp;&lt;br /&gt;
 yaitu membina hubungan pribadi&amp;nbsp;&lt;br /&gt;
 dengan Allah dan tinggal bersama-Nya.&amp;nbsp;&lt;br /&gt;
 Dan sekaranglah waktunya untuk mengenal Dia.&amp;nbsp;&lt;br /&gt;
 Buku ini menempatkan urut-urutan bagaimana karya keselamatan Kristus diterapkan bagi orang percaya. Urutannya dimulai dari penebusan, pertobatan, iman yang menyelamatkan, kelahiran baru, pembenaran, pengangkatan/menjadi anak Allah, pengudusan, ketekunan sampai akhir, dan pemuliaan.&amp;nbsp;&lt;br /&gt;
 Peristiwa kelahiran baru (regenerasi) adalah awal dari proses suci; dan penyucian/pengudusan merupakan kelanjutannya hingga mencapai puncaknya, yaitu pemuliaan. Pemuliaan menjadi bagian akhir dari proses yang menuju penyempurnaan.&amp;nbsp;&lt;br /&gt;
 Buku ini dipersembahkan bagi orang yang rindu menyerahkan hidupnya kepada Yesus Kristus sebagai Tuhan dan Juruselamat.&amp;nbsp;&lt;/p&gt;</t>
  </si>
  <si>
    <t>e0fa4988-57b2-4a76-beff-70acb5895b14</t>
  </si>
  <si>
    <t>Menyiapkan Khotbah Ekspositori Secara Praktis</t>
  </si>
  <si>
    <t>978-979-763-274-1</t>
  </si>
  <si>
    <t>978-979-29-9161-1</t>
  </si>
  <si>
    <t>21.6 MB</t>
  </si>
  <si>
    <t>&lt;p&gt;Kitab Suci diilhamkan Allah sangat penting bagi kehidupan manusia pada umumnya, dan secara khusus kepada umat Kristen. Bagi manusia pada umumnya, Kitab Suci dapat menuntun orang pada keselamatan sejati di dalam Kristus. Bagi orang Kristen, Kitab Suci dapat memperkuat iman dan memperlengkapi pelayanan. Karena begitu pentingnya Kitab Suci, maka seorang hamba Tuhan seharusnya memiliki panggilan yang kuat untuk menyampaikan firman Allah.&lt;/p&gt;
 &lt;p&gt;John Stott, seorang penulis Injili berkata, &amp;ldquo;Seorang pengkhotbah yang baik, di tangan kirinya memegang Alkitab sedangkan di tangan kanannya memegang koran.&amp;rdquo; Artinya, berita yang disampaikan oleh seorang pengkhotbah harus berpusat pada Alkitab, dan mampu memberi jawaban-jawaban terhadap pergumulan hidup manusia di masa kini.&lt;/p&gt;
 &lt;p&gt;Buku&amp;nbsp;&lt;em&gt;Menyiapkan Khotbah Ekspositori Secara Praktis&lt;/em&gt;&amp;nbsp;akan menjawab kerinduan Anda untuk menyampaikan firman Allah secara sistematis dan praktis. Selain itu, buku yang dilengkapi dengan berbagai contoh mempersiapkan khotbah ini akan menuntun Anda melakukan proses penggalian kebenaran secara benar dan menyampaikan khotbah dengan menggunakan kerangka berpikir pendengar sehingga mereka mengerti kebenaran Alkitab sesuai dengan bahasa, kemampuan, dan dunia mereka&lt;/p&gt;</t>
  </si>
  <si>
    <t>ac558ce3-5e12-4a62-a1f2-65765e194622</t>
  </si>
  <si>
    <t>JHC - Jari Hitung Cepat</t>
  </si>
  <si>
    <t>978-979-29-0820-6</t>
  </si>
  <si>
    <t>978-979-29-9618-0</t>
  </si>
  <si>
    <t>&lt;p&gt;Matematika menakutkan. Berhitung sulit. Itulah paradigma yang berkembang saat ini di sebagian anak&amp;ndash;anak kita, padahal matematika adalah pelajaran wajib disekolah.&amp;nbsp; Padahal jika kita perhatikan, sebetulnya matematika dan berhitung pasti dibutuhkan dalam kehidupan kita sehari&amp;ndash; hari dan seharusnya matematika itu menjadi pelajaran yang disukai oleh seluruh anak mulai dari TK hingga sekolah lanjutan. Lalu bagaimana solusinya?&lt;/p&gt;
 &lt;p&gt;&lt;br /&gt;
 Saat anak belajar di TK dan SD sebetulnya adalah masa yang tepat untuk membentuk pondasi dan kuat bagi mereka, khususnya dibidang matematika dan berhitung. Dengan pondasi yang kuat dan dengan pengalaman awal yang bagus, mereka dapat mempelajari matematika dengan cepat, mudah, dan menyenangkan seperti yang terdapat di dalam buku ini. Pada masa depannya diharapkan mereka menjadi manusia&amp;ndash; manusia yang menyukai dan tidak takut lagi dengan matematika.&amp;nbsp;&amp;nbsp;&amp;nbsp;&amp;nbsp;&amp;nbsp;&amp;nbsp;&lt;/p&gt;
 &lt;p&gt;&lt;br /&gt;
 Di dalam buku Jari Hitung Cepat ini penulis mencoba memberikan salah satu solusi berhitung cepat dengan jari tangan yang dapat digunakan untuk siswa TK dan SD. Kami menyajikan materi TAKURI (tambah kurang jari)&amp;nbsp; dengan metode yang cepat, mudah&amp;nbsp; dan meyenangkan sehingga anak &amp;ndash; anak akan menyukainya. Dengan demikian belajar matematika dan berhitung&amp;nbsp; bukan masalah lagi, bahkan menjadi pelajaran favorit. Untuk belajar lebih intensif silahkan belajar di unit&amp;ndash;unit JHCI terdekat yang telah tersebar di seluruh Indonesia. Selamat belajar dan tetap ceria.&lt;/p&gt;</t>
  </si>
  <si>
    <t>f398ed9d-56af-4059-9d82-0973f27d7b40</t>
  </si>
  <si>
    <t>Bertemu Tuhan dalam Keheningan: Panduan Retreat Lengkap bagi Pemimpin dan Peserta</t>
  </si>
  <si>
    <t>Lukas Eko Sukoco,M.Th., Pdt</t>
  </si>
  <si>
    <t>979-763-265-2</t>
  </si>
  <si>
    <t>978-979-29-8887-1</t>
  </si>
  <si>
    <t>&lt;p&gt;Retreat sering kali diidentikkan sebagai suatu acara untuk berkumpul, kangen-kangenan, santai, dan hura-hura. Benarkah demikian rnakna retreat itu?&lt;/p&gt;
 &lt;p&gt;Berternu Tuhan dalam Keheningan akan menjelaskan apa dan bagaimana sebenarnya retreat tersebut dan mengapa orang percaya perlu menjalani sebuah retreat.&lt;/p&gt;
 &lt;p&gt;Buku ini dilengkapi dengan contoh-contoh menyusun acara retreat agar efektif dan efisien. Oleh sebab itu, buku ini cocok digunakan sebagai panduan bagi pemimpin dan peserta retreat.&lt;/p&gt;</t>
  </si>
  <si>
    <t>6bb97dc2-1d37-4e20-b06e-6d652849080b</t>
  </si>
  <si>
    <t>Best Tools Hacking and Recovery Password</t>
  </si>
  <si>
    <t>978-979-29-0991-3</t>
  </si>
  <si>
    <t>978-979-29-8888-8</t>
  </si>
  <si>
    <t>&lt;p&gt;Lupa password? Dan Anda segera ingin mendapatkan kembali password tersebut atau sekedar ingin tahu bagaimana teknik untuk &amp;quot;menjebol&amp;quot; serangkaian kata kunci pada sebuah file, browser, e-mail, messenger, operating system, database, atau yang lainnya?&lt;/p&gt;
 &lt;p&gt;Buku ini hadir untuk memberikan wawasan ilmu pengetahuan. bagi Anda tentang penggunaan beberapa tool yang seringkali digunakan sebagai media recovery password. Setelah membaca buku ini; tentunya wawasan/pengetahuan Anda akan bertambah, khususnya pengetahuan mencari solusi dalam melakukan aktivitas recovery password pada sebuah dokumen dan hal lainnya yang memiliki informasi bernilai tinggi.&lt;/p&gt;</t>
  </si>
  <si>
    <t>09fc67fc-ca32-43e5-8caa-6dac4ab8b785</t>
  </si>
  <si>
    <t>John Wesley: Manusia Dibenarkan, Dikuduskan, dan Disempurnakan</t>
  </si>
  <si>
    <t>Pdt. Sih Budidoyo</t>
  </si>
  <si>
    <t>978-979-29-3779-4</t>
  </si>
  <si>
    <t>978-979-29-9621-0</t>
  </si>
  <si>
    <t>&lt;p&gt;KETIKA berbicara tentang arti keselamatan, kita tidak lepas dari pandangan theolog, termasuk di sini John Wesley. Ada tiga teori klasik dari rumusan teori &amp;quot;atonemenf&amp;#39;, yaitu pendamaian antara Allah dan manusia melalui kematian Tuhan Yesus Kristus. Pet1ama, teori Penebusan, yaitu penebusan dari kuasa setan yang dikembangkan oleh lreneus pada abad ke-2. Kedua, teori Kepuasan yang dikembangkan oleh Aselmus pada abad ke-11. Ketiga, teori Pengaruh Moral yang dikembangkan oleh Abelardus, filsuf dan teolog pada abad pertengahan.&amp;nbsp;&lt;/p&gt;
 &lt;p&gt;Pandangan John Wesley adalah gabungan ketiga teori tersebut. Pandangannya yang dibahas dalam buku ini dibagi menjadi empat bagian utama. Bagian pertama membahas dasar theologis keselamatan, baik yang ada dalam Perjanjian Lama maupun dalam Perjanjian baru. Bagian dua berisi uraian tentang keselamatan menurut John Wesley, yang menyangkut Anugerah Pendahuluan (Prevenient Grace), Anugerah Pembenaran (Justifying Grace), dan Anugerah Pengudusan&amp;nbsp;&lt;br /&gt;
 ( Sanctification). Bagian tiga berbicara tentang sarana manusia memperoleh dan masuk karya penyelamatan Allah dalam Yesus Kristus. Bagian akhir buku ini menyoroti bentuk aktualisasi keselamatan yang sudah diperoleh dalam kehidupan seseorang yang terwujud dalam sikap dan perilaku hidup bersama yang harmoni dengan sesama.&amp;nbsp;&lt;/p&gt;</t>
  </si>
  <si>
    <t>66455611-d910-48bd-86fd-67c79d4b5868</t>
  </si>
  <si>
    <t>Kisah Inspirasional untuk Menumbuhkan Benih Keunggulan</t>
  </si>
  <si>
    <t>979-731-893-1</t>
  </si>
  <si>
    <t>978-979-29-9756-9</t>
  </si>
  <si>
    <t>&lt;p&gt;Buku ini berisi kumpulan ilustrasi yang dilengkapi dengan renungan singkat. Hal ini untuk memudahkan kita menangkap pesan dan inti sari kehidupan yang ingin disampaikan. Anda tidak hanya didongengi kisah-kisah fiktif yang meninabobokan, tetapi Anda akan mendapatkan kisah-kisah inspiratif yang mampu menggoncangkan ketidakberdayaan Anda untuk bangkit kembali untuk memandang kehidupan dengan penuh senyuman.&lt;/p&gt;</t>
  </si>
  <si>
    <t>1a5204d9-8a6a-40c7-b571-76dc6c803e91</t>
  </si>
  <si>
    <t>Microsoft Office XP</t>
  </si>
  <si>
    <t>Laboratorium Sertifikasi Universitas Stikubank (Unisbank)</t>
  </si>
  <si>
    <t>979-731-471-5</t>
  </si>
  <si>
    <t>978-979-29-9221-2</t>
  </si>
  <si>
    <t>&lt;p&gt;Microsoft Office XP merupakan lanjutan dari Aplikasi Microsoft Office 2000. Microsoft mulai menyempurnakan Apliksi Perkantorannya dengan menambahkan beberapa fitur baru dan tentunya semakin mempermudah user untuk menggunakannya.&lt;/p&gt;
 &lt;p&gt;Pembahasan dalam buku ini mengacu pada Standar Kurikulum Microsoft Office Xp dimana Anda akan dituntun secara detail mulai dari dasar, menengah, sampai dengan trampil. Meski ringkas, namun penulis berharap bahwa pembahasan dalam buku ini akan sangat membantu anda untuk belajar Microsoft Office XP secara optimal.&lt;br /&gt;
 &amp;nbsp;&lt;/p&gt;</t>
  </si>
  <si>
    <t>084da35b-1fdb-4801-b76d-d74da459cee9</t>
  </si>
  <si>
    <t>Jomblo Tapi Hepi</t>
  </si>
  <si>
    <t>Magdalena A. Lodiay</t>
  </si>
  <si>
    <t>979-763-937-1</t>
  </si>
  <si>
    <t>978-979-29-9626-5</t>
  </si>
  <si>
    <t>&lt;p&gt;Udah lama ngejomblo?&amp;quot; &amp;quot;Udah pernah pacaran?&amp;quot; &amp;quot;Kenapa nggakcari lagi?&amp;quot; &amp;quot;Kamu nggak gaul sih!&amp;quot; &amp;quot;Jangan-jangan kamu .. .&amp;quot; Hii, sejuta pertanyaan terlontar dari bibir orang-orang di sekitarmu tentang statusmu.&lt;/p&gt;
 &lt;p&gt;Predikat jomblo terkadang bikin bete dan sesak napas. Mungkin kamu menyanggah dengan mengatakan: &amp;quot;Yah, belum jodoh kalee!&amp;quot; atau &amp;quot;Ya, emang nggak cocok. Trus -mau diapain?&amp;quot; atau kamu cuek bebek&amp;nbsp;menghadapi semua cibiran (lebih tepatnya pertanyaan-pertanyaan tidak bermutu itu). A tau kamu (cowok)justru puny a prinsip: No Woman, No Cry (judullagunya Bob Marley)? Well, pilihan ada di tanganmu.&lt;/p&gt;
 &lt;p&gt;Nggak usah takut apalagi parno bergelar jomblo. Toh di luar sana masih ada jutaan jomblo yang tidak tergabung dalam orkes sa kit hati. Mereka terus berkarya dan berprestasi. Merekalah &amp;quot;high quality jomblo&amp;quot;. 0 K, tanpa basa-basi, buku ini akan menguak mitos-mitos seputar jomblo.&lt;/p&gt;
 &lt;p&gt;Ada juga jomblo at the moment. Apaan tuh? Buka aja di bab 2. Di bab terakhir (nih dia yang ditunggu-tunggu) penulis membagikan cara menemukan jodoh dari Tuhan. J adi, jangan berkecil hati or rendah diri. Dijamin kamu tetap hepi. Tetap semangat dan terus kembangkan diri untuk raih prestasi. Just be jomblo and be hepi!&lt;/p&gt;</t>
  </si>
  <si>
    <t>b8306dfd-b9a3-49f2-9347-65e6f7c0106e</t>
  </si>
  <si>
    <t>Beyond The Secret</t>
  </si>
  <si>
    <t>978-979-29-1025-4</t>
  </si>
  <si>
    <t>978-979-29-8889-5</t>
  </si>
  <si>
    <t>&lt;p&gt;Jika di zaman modern ini, ajaran New Age Movement dan berpikir positif menjadi marak, itu karena orang-orang membutuhkan motivasi dalam hidup mereka. Seperti halnya butuh mandi setiap hari, manusia juga perlu motivasi tiap hari. Apalagi, telah terbit buku The Secret yang fenomenal. Orang-orang makin mengandalkan pikiran dan rasa percaya diri mereka. Tetapi, mereka tidak menyadari seretan arus mengandalkan diri sendiri. Buku ini akan mengajak Anda melampaui semua itu. Beyond the Secret. Jika mereka yang berpikir positif dan percaya diri saja bisa berhasil, apalagi kita, anak-anak Allah yang berpikir positif sesuai dengan kebenaran Tuhan. Pokok bahasan buku ini antara lain: Apa itu iman secati&amp;nbsp;&lt;br /&gt;
 Iman sejati vs New Age&lt;br /&gt;
 Iman dan realistis&amp;nbsp;&lt;br /&gt;
 Kuasa pikiran dan perkataan&lt;br /&gt;
 Kuasa mendengar dan melihat&lt;br /&gt;
 Iman : Doa, kesembuhan, penderitaan, impartasi, kemakmuran dan kegoncangan akhir zaman&lt;/p&gt;</t>
  </si>
  <si>
    <t>27ea457f-bbcc-4bb0-ab59-fd38b958c5ee</t>
  </si>
  <si>
    <t>Kisah Inspirasional untuk Menumbuhkan Benih Keunggulan 2</t>
  </si>
  <si>
    <t>979-763-471-x</t>
  </si>
  <si>
    <t>978-979-29-9755-2</t>
  </si>
  <si>
    <t>&lt;p&gt;Tahukah Anda bahwa Hugh M. Hefner mendapat inspirasi untuk menerbitkan majalah Playboy setelah cintanya ditolak seorang gadis? Atau, Anda ingin tahu rahasia Avon menjadikan Brasil sebagai pasar terbesar kedua sesudah AS hanya dari penjualan langsung lewat hubungan personal? Mungkin tidak banyak dari kita yang tahu aktris dengan bayaran termahal seperti Nicole Kidman pun sampai sekarang masih berjuang sembuh dari trauma perceraian.&lt;/p&gt;
 &lt;p&gt;Banyak orang sukses yang sudah mengecap segala hal yang ditawarkan dunia uang, jabatan, popularitas, nama baik dan segala kemewahan. Namun, tahukah Anda bahwa banyak dari mereka memulai semuanya dari titik yang samatidak punya apa-apa, miskin pengalaman dan bermodal ketajaman insting serta kerja keras?&lt;/p&gt;
 &lt;p&gt;Buku ini berisikan kisah-kisah orang-orang terkenal beserta sepak terjangnya. Ada bapyak hal dapat kita petik lewat tulisan kehidupan yang sudah mereka torehkan. Sejatinya, kehidupan ini adalah sebuah perjalanan yang harus diisi dengan segudang pengalaman yang memberi makna dan inspirasi bagi ban yak orang.&lt;/p&gt;</t>
  </si>
  <si>
    <t>87c3abb2-7626-4d0c-a1ec-881bc7f1ce78</t>
  </si>
  <si>
    <t>Panduan Aplikatif dan Solusi (PAS): Desain Arsitektur Perkantoran dengan ArchiCAD 12</t>
  </si>
  <si>
    <t>978-979-29-0952-4</t>
  </si>
  <si>
    <t>978-979-29-9412-4</t>
  </si>
  <si>
    <t>&lt;p&gt;ArchiCAD merupakan aplikasi bagian dari CAD (Computer Aided Design) bidang desain yang banyak dipergunakan dalam bidang arsitektur dan milik sebuah perusahaan pembuat software CAD, yaitu Graphisoft. Aplikasi ini mempunyai kemampuan untuk menampilkan desain rancangan dalam bentuk 3 dimensi secara cepat. Selain itu, juga adanya dukungan teknologi rendering yang mempunyai kemampuan menampilkan hasil mendekati kenyataan.&lt;/p&gt;
 &lt;p&gt;&lt;br /&gt;
 Buku Panduan Aplikatif dan Solusi Desain Arsitektur Perkantoran dengan ArchiCAD 12 ini dibuat untuk Anda kaum arsitek, mahasiswa dan kalangan umum untuk dapat mendesain arsitektur perkantoran dengan beragam model desain. Buku ini menyajikan berbagai teknik penerapan ArchiCAD 12 untuk menggambar pemodelan desain perkantoran mulai dari menggambar dinding,&amp;nbsp; menggambar pintu jendela, menggambar kanopi teras, menggambar kelengkapan bangunan dan masih banyak lagi.&lt;/p&gt;
 &lt;p&gt;Lebih lengkap, buku ini akan membahas:&lt;/p&gt;
 &lt;ul&gt;
 &lt;li&gt;Desain Kantor 1 Lantai&lt;/li&gt;
 &lt;li&gt;Finishing Desain Kantor&lt;/li&gt;
 &lt;li&gt;Desain Kantor 2 Lantai&lt;/li&gt;
 &lt;li&gt;Konstruksi Atap Kantor&lt;/li&gt;
 &lt;li&gt;Desain Kantor Bertingkat&lt;/li&gt;
 &lt;li&gt;Konstruksi Bangunan Bertingkat&lt;/li&gt;
 &lt;/ul&gt;</t>
  </si>
  <si>
    <t>e9eaad74-deb1-440d-88f1-fb6bfbad70da</t>
  </si>
  <si>
    <t>Jurus Pintar Asuransi - Agar Anda Tenang, Aman, dan Nyaman</t>
  </si>
  <si>
    <t>SiGma</t>
  </si>
  <si>
    <t>978-979-29-2223-3</t>
  </si>
  <si>
    <t>978-979-29-9628-9</t>
  </si>
  <si>
    <t>&lt;p&gt;Hidup kita penuh dengan risiko. Mulai dari saat kita membuka mata, terlelap, dan terbangun lagi, kita menanggung beban risiko atas diri sendiri, keluarga, dan seluruh harta benda kita. Seseorang&amp;middot;akan dikatakan bijakjika ia mampu memperhitungkan risiko yang ada di depannya dan mengantisipasinya mulai dari awal. Secara sederhana, prinsip inilah yang mendasari kelahiran asuran.si.&lt;/p&gt;
 &lt;p&gt;Kita tidak dapat memprediksi secara akurat setiap kejadian. Saat ini, bisa jadi kita berada dalam kecemerlangan, tetapi peristiwa di luar kendali kita, seperti bencana alam, huru-hara, bisa saja dalam sekejqp mata menghanguskan hasil kerja keras kita. Tanpa pengendalian risiko yang matang, bukan mustahil kejadian-kejadian yang tidak diiriginkan di masa mendatang (unforeseen events) memaksa kita mengumpulkan harta kita mulai dari titik ool (start from the scratch) karena kerusakan yang diakibatkannya.&lt;/p&gt;
 &lt;p&gt;Masyarakat kita cenderung masih sangat awam dengan asuransi dan belum banyak mengenal jenis-jenis produk asuransi yang tersedTa. Buku ini ditulis untuk memberikan pemahaman mengenai asuransi, jenis-jenis asuransi yang tersedia, plus minusnya, bagaimana memilih asuransi yang Anda butuhkan-untuk diri sendiri, keluarga, dan usaha-sampai pada cara mengurus klaim asuransi. Buku ini juga disertai dengan daftar istilah asuransi untuk membantu Anda yang masih awam terhadap dunia asuransi. Harapan penulis, masyarakat menjadi aware terhadap perlindungan yang perlu disediakan agar terhindar dari kejadian yang tidak diinginkan&lt;/p&gt;</t>
  </si>
  <si>
    <t>a4eef487-cd2a-4ce6-9859-624f12ccc528</t>
  </si>
  <si>
    <t>Biar di PHK, Tetap Berjaya</t>
  </si>
  <si>
    <t>978-979-29-0841-1</t>
  </si>
  <si>
    <t>978-979-29-8890-1</t>
  </si>
  <si>
    <t>&lt;p&gt;Buku ini menyajikan 15 tnk praktis yang bisa langsung dipraktikkan. Semua trik dibahas dengan bahasa yang ringan dan mudah dicerna oleh semua kalangan dan tingkat pendidikan mana pun juga. Setiap trik disertai step by step prosedur implementasi secara jelas. Dengan ditambah contoh-contoh kasus pada setiap triknya, buku ini akan mampu dipraktikkan dengan mudah.&lt;/p&gt;</t>
  </si>
  <si>
    <t>c6463a60-bafc-4627-8c3e-ff072fa4da91</t>
  </si>
  <si>
    <t>Kabar Baik</t>
  </si>
  <si>
    <t>979-291-133-6</t>
  </si>
  <si>
    <t>978-979-29-9629-6</t>
  </si>
  <si>
    <t>&lt;p&gt;SUKA atau tidak, kita hampir setiap hari diperhadapkan dengan kenyataan bahwa umumnya orang sangat suka membicarakan ha I&amp;shy;ha I yang bersifat negatif. Gosip dan desas-desus alias kabar burung sangat cepat melesat dari mulut ke mulut. Pendek kata, kabar buruk/kabar miring selalu beredar di sekitar kita.&amp;nbsp;&lt;br /&gt;
 Lalu, apa yang bisa kita perbuat jika kita tidak mau terpengaruh oleh kenyataan tersebut? Salah satu langkah yang bisa kita ambil adalah kita harus berkomitmen untuk menangkal setiap kabar buruk yang muncul. Caranya adalah kita harus punya akses untuk mendapatkan kabar baik.&amp;nbsp;&lt;br /&gt;
 Jika Anda telah berkeputusan untuk mengisi hidup Anda dengan sesuatu yang positif, Kabar Baik menyajikan 45 bacaan pendek bersifat inspirasional-motivasional yang akan mengubah cara pandang dan hidup Anda.&amp;nbsp;&lt;br /&gt;
 Melalui buku ini Anda dapat menggali inspirasi positif, yang akhirnya akan memampukan Anda untuk mengubah diri sendiri dan orang lain.&amp;nbsp;&lt;/p&gt;</t>
  </si>
  <si>
    <t>018c7297-b83e-4717-943f-ff9abd7ac4a6</t>
  </si>
  <si>
    <t>Bibliologi</t>
  </si>
  <si>
    <t>978-979-29-2983-6</t>
  </si>
  <si>
    <t>978-979-29-8891-8</t>
  </si>
  <si>
    <t>&lt;p&gt;Banyak orang, bahkan dari kalangan orang Kristen sendiri, &amp;nbsp;mempertanyakan keabsahan, keautentikan, dan keakuratan Alkitab yang mereka miliki saat ini. Sadar&amp;nbsp;atau tidak, jika pertanyaan ini tidak terjawab, pasti akan menggoyahkan keyakinan kita bahwa Alkitab adalah firman Allah yang benar dan tidak ada kesalahan di dalamnya.&amp;nbsp;&lt;/p&gt;</t>
  </si>
  <si>
    <t>4d84de98-ccc5-4279-89e3-ac8c73a54e4a</t>
  </si>
  <si>
    <t>Kisah Inspirasional untuk Menumbuhkan Benih Keunggulan 3</t>
  </si>
  <si>
    <t>979-763-472-8</t>
  </si>
  <si>
    <t>978-979-29-9646-3</t>
  </si>
  <si>
    <t>&lt;p&gt;Tahukah Anda kedalaman&amp;nbsp;cinta Dana Reeve kepada suaminya, Christopher Reeve, yang menderita lumpuh? Sikap dan nilai apa yang bisa Anda petik dari seekor burung Sterna? Apakah makna sebuah impian seorang francesco Totti? pesan apa yang tersirat pada&amp;nbsp; bait-bait lagu &amp;#39;Imagine&amp;#39; karya The Beatles?&amp;nbsp;&lt;/p&gt;
 &lt;p&gt;Kehidupan manusia sungguh kaya akan inspirasi. Alam menyediakan segudang inspirasi untuk digali dan diambil manfaatnya. Kisah-kisah hidup di sekitar kita, yang ditorehkan oleh sejarah di rnasa lampau atau masa kini, sungguh aplikatif dengan firman Tuhan. Allah menghendaki supaya kita diperkaya dalam hikmat sehingga kelak kita akan menuai buah-buahnya.&amp;nbsp;&lt;br /&gt;
 Ketika Anda kehabisan ide atau &amp;quot;kosong&amp;quot;, bacalah buku ini. Paling tidak, Kisah Inspirasional 3 ini menghangatkan hati dan mengisi pikiran Anda dengan ide-ide cemerlang yang membangkitkan semangat hidup. Ada beberapa topik yang disuguhkan da1am buku ini, antara lain:&amp;nbsp;&lt;/p&gt;
 &lt;p&gt;&amp;bull;&amp;nbsp;&amp;nbsp; &amp;nbsp;Cinta&lt;br /&gt;
 &amp;bull;&amp;nbsp;&amp;nbsp; &amp;nbsp;Sikap Pribadi&lt;br /&gt;
 &amp;bull;&amp;nbsp;&amp;nbsp; &amp;nbsp;Atlet dan Sport&lt;br /&gt;
 &amp;bull;&amp;nbsp;&amp;nbsp; &amp;nbsp;LaguPop&lt;br /&gt;
 dan masih banyak lagi&lt;/p&gt;
 &lt;p&gt;Buku yang kaya akan pengetahuan dan pemikiran refleksional akan relasi dan firman Tuhan dalam kehidupan sehari-hari ini akan menjadikan Anda insan yang berhikmat dan bijaksana. Selamat membaca!&amp;nbsp;&lt;br /&gt;
 &amp;nbsp;&lt;/p&gt;</t>
  </si>
  <si>
    <t>031d88c3-dbdb-4144-bccb-a31a787901e1</t>
  </si>
  <si>
    <t>Bincang-Bincang dengan Guru Agung</t>
  </si>
  <si>
    <t>Timotius Bakti Surono</t>
  </si>
  <si>
    <t>979-731-872-9</t>
  </si>
  <si>
    <t>978-979-29-8900-7</t>
  </si>
  <si>
    <t>&lt;p&gt;Sang Sabda setalh memaklumkan, &amp;quot;Akulah jalan, kebenaran dan hidup.&amp;quot; Sebab itu kebenaran sejati bersumber dari Sang Sabda. Kenyataannya, orang mencari kebenaran yang bersumber dari gagasan dan ajaran manusia. Sesungguhnya, di luar Dia yang ada hanyalah kebenaran versi manusia, apa pun vonis kaum fanatik yang menyatakanbahwa inilah kebenaran baru.&lt;br /&gt;
 &lt;br /&gt;
 Buku ini menyajikan topik-topik antara lain: pelecehan nama Yahweh, bahasa roh palsu, sidang pengadilan Yudas Iskariot, Antikris, dan neraka.&lt;br /&gt;
 &lt;br /&gt;
 Bincang-bincang imajiner yang dikemas di buku ini mengajak Anda untuk mendekat kepada Dia Sang Sabda. Pesan yang tersirat dalam buku ini adalah siapa pun yang mau mendekati-Nya harus berani membunuh ego pribadi dan membiarkan Sang Sabda bertakhta di dalam hati kita.&lt;/p&gt;</t>
  </si>
  <si>
    <t>85be9484-eceb-48f0-ba76-983862a059e3</t>
  </si>
  <si>
    <t>Brilliant Solution Fisika 2 untuk SMA/MA</t>
  </si>
  <si>
    <t>Oskar Ridwan Khusaini bin Thoyib bin Abu Bakar</t>
  </si>
  <si>
    <t>978-979-29-0153-5</t>
  </si>
  <si>
    <t>978-979-29-8902-1</t>
  </si>
  <si>
    <t>&lt;p&gt;Masuk perguruan tinggi merupakan dambaan siswa/siswi SMA/MA. Akan tetapi, sebelumnya kita harus menempuh berbagai macam ujian, seperti ujian semester maupun ujian SPMB yang memerlukan usaha keras untuk meraih nilai yang tinggi.&lt;/p&gt;
 &lt;p&gt;Buku ini disusun dalam rangka membantu proses belajar mandiri siswa/siswi SMA/MA untuk meraih nilai semaksimal mungkin dalam ujian semester, UAN ataupun SPMB, terutama mata pelajaran Fisika. Selain itu, buku ini juga bisa digunakan oleh siswa/siswi SMA/MA yang masih duduk di kelas X dan kelas XI. sebagai tambahan latihan soal mengenai gerak peluru, gerak melingkar, kerja dan energi, dan gerak rotasi. Buku ini lebih menekankan pada pendekatan proses berpikir yang runtut dan terstruktur sehingga pembaca dapat menemukan cara yang praktis yang sesuai dengan pola pikirnya sendiri.&lt;/p&gt;</t>
  </si>
  <si>
    <t>19955023-5731-434d-b62c-3cabc165e988</t>
  </si>
  <si>
    <t>Kajian Strategis Cost Benefit Teknologi Informasi</t>
  </si>
  <si>
    <t>Dr. Richardus Eko Indrajit</t>
  </si>
  <si>
    <t>979-731-198-8</t>
  </si>
  <si>
    <t>978-979-29-8886-4</t>
  </si>
  <si>
    <t>&lt;p&gt;Buku ini berisi sejumlah tulisan pendek mengenai bagaimana berbagai perusahaan berusaha menggunakan konsep analisis dan perhitungan cost-benefit yang efektif dan dapat diterima oleh sejumlah pihak&lt;/p&gt;</t>
  </si>
  <si>
    <t>7ddd6d4d-7de5-47ff-bf3a-cc52734c4ecf</t>
  </si>
  <si>
    <t>Bugar dan Sehat dengan Berolahraga</t>
  </si>
  <si>
    <t>Djoko Pekik Irianto, Drs.,M.Kes.</t>
  </si>
  <si>
    <t>979-763-579-1</t>
  </si>
  <si>
    <t>978-979-29-8903-8</t>
  </si>
  <si>
    <t>&lt;p&gt;Maik maraknya klub-klub olahraga, seperti jantung sehat, senam tera, taichi, senam pernafasan, serta menjamurnya fitness centre yang ramai dikunjungi orang menunjukkan makin besarnya kebutuhan masyarakat untuk mendapatkan kebugaran. Dengan kebugaran yang prima, manusia dapat menikmati hidup dan mampu berperan aktif di masyarakat sekaligus mampu turut serta berkompetisi dalam era hidup global dewasa ini.&lt;br /&gt;
 &lt;br /&gt;
 Sayang, masih banyak ditemukan cara-cara berolahraga yang belum benar, misalnya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cedera.&lt;br /&gt;
 &lt;br /&gt;
 Buku ini hadir untuk membimbing para penggemar olahraga kebugaran agar dapat berlatih dengan cara benar sehingga aman dan efektif mampu meningkatkan kebugarannya. Para pemandu (instruktur) dan Konsultan Kebugaran dapat menggunakan buku ini sebagai tambahan pengetahuan sehingga memperluas wawasan untuk menyusun program dan memandu latihan kebugaran. Buku ini dirancang secara praktis dan sederhana dilengkapi dengan gambar dan contoh sehingga mudah dipahami dan diterapkan dalam latihan kebugaran sehari-hari.&lt;/p&gt;</t>
  </si>
  <si>
    <t>31beb849-9778-4149-a716-9832f95ee8b7</t>
  </si>
  <si>
    <t>Ilmu Belajar dan Didaktika Pendidikan Kristen</t>
  </si>
  <si>
    <t>978-979-29-5768-6</t>
  </si>
  <si>
    <t>978-979-29-9655-5</t>
  </si>
  <si>
    <t>&lt;p&gt;Salah satu upaya untuk mempersiapkan tenaga pendidik dalam profesi keguruan di bidang studi PAK adalah menyediakan buku acuan atau referensi yang representatif. Warna theologi yang dimiliki oleh seorang guru atau calon guru akan berpengaruh pada praksis mengenai pekerjaan atau profesi yang ditekuninya. Selanjutnya, sifat dan model praksis pendidikan yang dipahami oleh seorang guru atau calon guru akan berdampak pada pemikiran guru atau calon guru itu sendiri.&amp;nbsp;&lt;br /&gt;
 Sebagai wujud upaya tersebut penulis menerbitkan buku ini, yang dimaksudkan untuk memberikan sumbangan pemikiran kepada para praktisi pendidikan Kristen. Bahasan topik-topik dalam buku ini dibagi menjadi dua bagian: Bagian pertama membahas ilmu belajar dalam konteks penyelenggaraan pendidikan Kristen itu sendiri; bagian kedua membahas berbagai pemikiran tentang konsep dan praktik didaktika dan metodik PAK.&amp;nbsp;&lt;br /&gt;
 Diharapkan bahwa buku ini dapat mengembangkan kualitas panggilan keguruan semua orang percaya dalam konteks keluarga, sekolah, dan pelayanan jemaat di Tanah Air.&amp;nbsp;&lt;/p&gt;</t>
  </si>
  <si>
    <t>7b30e1de-5d5d-4f9d-80b9-7bb37507844b</t>
  </si>
  <si>
    <t>My Unforgettable Experience</t>
  </si>
  <si>
    <t>979-763-939-8</t>
  </si>
  <si>
    <t>978-979-29-9352-3</t>
  </si>
  <si>
    <t>&lt;p&gt;Apakah yang Anda rasakan ketika tubuh Anda mengalami sesuatu yang tidak menyenangkan? Anda merasa tidak berharga, tidak berguna, bahkan mungkin merasa menjadi beban keluarga atau orang lain. Jika Anda saat ini merasakan dan mengalaminya, Anda tidak berbeda dengan Imelda Saputra. buku ini mengisahkan kehidupan seorang gadis yang lumpuh sejak kecil karena malpraktik saat dokter mengoperasi benjolan besar di punggungnya. Kesalahan sang dokter menyebabkan syaraf kakinya tertarik sehingga lumpuh.&lt;br /&gt;
 &lt;br /&gt;
 Imelda tumbuh seperti gadis pada umumnya. Tetapi ia memendam iri hati kepada teman-temanya dan rendah diri (minder) karena &amp;quot;keterbatasanya&amp;quot;. Hari-hari dilaluinya di atas kursi roda. Namun demikian, ia tetap menyandarkan hidupnya kepada Tuhan Yesus. Bagaimana kisah selanjutnya?&lt;br /&gt;
 &lt;br /&gt;
 Simaklah pengalaman hidup Imelda yang tak terlupakan, antara lain:&lt;br /&gt;
 &lt;br /&gt;
 -Bagaimana usahanya mengalahkan rasa iri dan rendah diri?&lt;br /&gt;
 -Apa saja peristiwa yang dialaminya bersama Tuhan Yesus ketika ia masuk sekolah?&lt;br /&gt;
 -Bagaimana ia bisa membuat orangtua dan buyutnya bertobat dan menerima Yesus sebagai Juruselamat?&lt;br /&gt;
 -Bagaimana ia bisa menerima kenyataan bahwa nubuat kesembuhan yang disampaikan oleh hamba Tuhan ternyata tidak terjadi?&lt;br /&gt;
 -Bagaimana jatuh bangun perjalanan imanya bersama Tuhan?&lt;br /&gt;
 -Bagaimana kehidupan cintanya?&lt;br /&gt;
 &lt;br /&gt;
 Semuanya ada di buku ini.&lt;br /&gt;
 &lt;br /&gt;
 Buku ini adalah sebuah kisah nyata. Tepat sebagai inspirasi dan motivasi saat Anda mengalami kelemahan fisik atau situasi hidup yang tidak menyenangkan. Semua itu hanya bisa dihadapi dan dijalani bersama Tuhan Yesus&lt;/p&gt;</t>
  </si>
  <si>
    <t>53d70297-f6ec-4922-a2cf-4552aceea751</t>
  </si>
  <si>
    <t>Exploring Android On Your Own PC</t>
  </si>
  <si>
    <t>978-979-29-2053-6</t>
  </si>
  <si>
    <t>978-979-29-9030-0</t>
  </si>
  <si>
    <t>&lt;p&gt;Sebelumnya, Anda pasti sudah pernah mendengar tentang Android. Namun, apakah kehebatan Android sehingga dapat laku keras di pasaran? Android sendiri adalah sistem operasi untuk telepon seluler yang berbasis Linux. Android menyediakan platform terbuka bagi para pengembang untuk menciptakan aplikasi mereka sendiri agar bisa digunakan di berbagai macam peranti bergerak. Selain itu, terdapat Android Market yang menyediakan ribuan aplikasi, baik yg gratis maupun berbayar, serta memiliki aplikasi native Google yang terintegrasi, seperti push email GMail, Google Maps, dan Google Calendar.&amp;nbsp;&lt;br /&gt;
 Anda bisa mendapatkan berbagai keunggulan di Android, misal sistemnya yang multitasking, kemudahan dalam notifikasi, akses mudah terhadap ribuan aplikasi Android lewat Google Android App Market, bisa menginstal ROM yang dimodifikasi, adanya Widget, dukungan penuh layanan Google (seperti Gmail, Youtube, dan fasilitas Google lainnya), stabil dan tidak mudah error atau hang, aman dari virus karena berbasis Linux (kernel 2.6), aplikasi game 3D-nya sangat stabil dan mantap, serta konektivitas yang lengkap (Bluetooth, Wifi, GPS).&lt;br /&gt;
 Sudah ingin beralih ke gadget Android? Eiit... tunggu dulu! Sebaiknya, sebelum membeli gadget Android yang saat ini masih relatif mahal, Anda dapat mencobanya dahulu, bahkan bereksplorasi dengan Android di PC sendiri. Tak seperti emulator-emulator gadget pada umumnya yang memiliki banyak kekurangan, aplikasi Android for PC ini mendukung semua layanan yang disediakan oleh Android, bahkan juga dapat terkoneksi dengan dunia maya. Melalui buku ini, Anda akan dipandu dalam menginstal Android for PC, pengeksplorasian dan pengaturan Android, pembahasan aplikasi-aplikasi Android, bahkan dibahas tentang game-game terlaris dan terpopuler tahun 2011 untuk aplikasi Android. Tunggu apa lagi? Buku ini merupakan buku wajib bagi para gadget freak yang ingin beralih atau ingin mengeksplorasi Android secara lebih lanjut.&lt;/p&gt;</t>
  </si>
  <si>
    <t>8a45f8a1-1cef-4485-be11-755092f732c9</t>
  </si>
  <si>
    <t>Build Your Blogger XML Template</t>
  </si>
  <si>
    <t>Wahyu Sya`ban</t>
  </si>
  <si>
    <t>978-979-29-1245-6</t>
  </si>
  <si>
    <t>978-979-29-8905-2</t>
  </si>
  <si>
    <t>&lt;p&gt;Membuat Template blog sangat mudah mungkian bisa disamakan dengan membuat mie instant karena dalam proses pembuatannya hanya butuh beberapa menit saja. Berapa lama waktu yang Anda butuhkan untuk membuat mie instant, nah selama itu pula Anda membuat template blog. Pada saat ini, template blog ada dua macam, yaitu Classic template dan XML template. Yang banyak digunakan oleh para pengguna blog adalam XML template karena banyak fitur dan kemudhan yang ditawarkan.&lt;/p&gt;</t>
  </si>
  <si>
    <t>a88ac01c-f95c-4f1a-9bf0-98b2a319d131</t>
  </si>
  <si>
    <t>Build Your Own Line Follower Robot</t>
  </si>
  <si>
    <t>Taufiq Dwi Septian Suyadhi</t>
  </si>
  <si>
    <t>978-979-29-0633-2</t>
  </si>
  <si>
    <t>978-979-29-8907-6</t>
  </si>
  <si>
    <t>&lt;p&gt;Buku ini menjelaskan pengenalan dasar pembuatan proyek mobile robot pengikut garis.Di dalam buku ini dijelaskan langkah-langkah dan cara perancangan robot pengikut garis menggunakan komponen IC yang tidak bisa diprogram ulang (unprogrammable LFR) serta robot pengikut garis yang menggunakan komponen IC yang bisa diprogram lagi (programmable LFR).&amp;nbsp; Penyajian yang sangat sederhana memudahkan pembaca dari kalangan penghobi elektronika tingkat pemula maupun advance, mahasiswa dan umum untuk memahaminya. Selain sebagai modul praktikum otomasi/robotika, buku ini bisa dimanfaatkan sebagai bahan ajar&amp;nbsp; mata kuliah mengenai kendali otomatis dan robotika. Bagi para mahasiswa yang ingin mengikuti event kontes robot Line Follower yang cukup sering diselenggarakan, baik skala lokal maupun nasional (Indonesia), buku ini bisa digunakan sebagai referensi. Keunggulan buku ini terletak pada penjelasannya yang sederhana mengenai proses perancangan robot pengikut garis karena&amp;nbsp; disajikan secara bertahap muali dari tahap pencarian ide (ketertarikan), pembuatan desain dan sistem mekanik, pembuatan sistem elektronik, pembuatan PCB, pemasangan sensor dan pembuatan program pengendalian (untuk programmable LFR). Manfaat yang&amp;nbsp;akan diperoleh setelah membaca buku ini adalah pembaca bisa langsung mempraktikan proses pembuatan robot pengikut garis.&lt;/p&gt;</t>
  </si>
  <si>
    <t>0d1bed4c-d8cc-404d-ab79-835773c46978</t>
  </si>
  <si>
    <t>Seri Dongeng Elly: Hari Pertama ke Sekolah</t>
  </si>
  <si>
    <t>978-979-29-1507-5</t>
  </si>
  <si>
    <t>978-979-29-9017-1</t>
  </si>
  <si>
    <t>&lt;p&gt;Teman-teman kita harus rajin ke sekolah, supaya kita menjadi anak yang pintar dan berguna bagi orang tua, masyarakat dan negara. Ayo semangat kita gapai cita-cita setinggi langit&lt;/p&gt;</t>
  </si>
  <si>
    <t>1a4abc57-72b8-46e0-9104-45d0d497d435</t>
  </si>
  <si>
    <t>Buku Latihan: Modeling Furniture dengan 3ds Max dan Vray</t>
  </si>
  <si>
    <t>Mikael Sugianto</t>
  </si>
  <si>
    <t>978-979-29-1675-1</t>
  </si>
  <si>
    <t>978-979-29-8908-3</t>
  </si>
  <si>
    <t>&lt;p&gt;Modeling pada aplikasi 3ds Max merupakan tahapan awal yang memegang peranan penting dalam proses desain. Teknik modeling furniture modern dalam 3ds Max sedikit banyak memerlukan keahlian dalam pembuatan modeling yang khusus. Dalam sebuah perancangan interior menggunakan bantuan komputer gratis, modeling objek furniture modern mempunyai peranan yang cukup penting. Sebagai tahap akhir, dalam modeling furniture modem digunakan plug-in VRay untuk keperluan visualisasi yang paling populer.&lt;/p&gt;
 &lt;p&gt;Buku Latihan: Modeling Furniture Modem dengan 3ds Max don VRay ini secara khusus ditujukan, bagi pengguna 3D&amp;nbsp;untuk dapat membuat modeling furniture modem menggunakan 3D Sudio Max secara praktis, cepat&amp;nbsp;dan aplikatif sesuai kebutuhan. Buku ini menyajikan berbagai&amp;nbsp;teknik modeling 3ds Max,&amp;nbsp;pencahayaan, material hingga teknik-teknik presentasi furniture modern. Buku ini diharapkan dapat membantu para arsitek dan pembaca agar mampu menyajikan karya desainnya secara profesional.&lt;/p&gt;</t>
  </si>
  <si>
    <t>617f6e3c-fb35-48a9-8d85-4a454a6fcc9f</t>
  </si>
  <si>
    <t>Buku Pendidikan Karakter Menjadi Seperti Yesus</t>
  </si>
  <si>
    <t>Kak Tuti Gunawan</t>
  </si>
  <si>
    <t>978-979-29-3699-5</t>
  </si>
  <si>
    <t>978-979-29-8915-1</t>
  </si>
  <si>
    <t>&lt;p&gt;Buku pendidikan karakter, Menjadi seperti Yesus adalah buku pegangan untuk pengajaran di TK, PAUD dan Sekolah Minggu kelompok balita. Melalui buku ini diharapkan anak akan belajar nilai karakter dalam buah Roh yang diaplikasikan secara sederhana sehingga anak akan mengerti. Buku menjadi seperti Yesus memperkenalkan proses pembentukan katakter yang akan ditempuh melalui beberapa langkah: yaitu 1) pengenalan nilai melalui cerita, 2) pendalaman nilai melalui aktifitas, 3) mengingat nilai melalui ayat hafalan dan craft, 4) pembiasaan melalui tugas yang diapresiasi melalui kartu karakter.&lt;br /&gt;
 Dalam satu bulan anak belajar satu nilai karakter. Diharapkan anak belajar secara sederhana dan melalui pembiasaan dan proses yang dilalui maka nilai karakter akan menjadi pola dan gaya hidup, menjadi karakter anak .&lt;/p&gt;</t>
  </si>
  <si>
    <t>220dd100-017d-44c1-b0b3-41f7dabbcabb</t>
  </si>
  <si>
    <t>Kupas Tuntas Nero Multimedia Suite 10</t>
  </si>
  <si>
    <t>978-979-29-2642-2</t>
  </si>
  <si>
    <t>978-979-29-9156-7</t>
  </si>
  <si>
    <t>&lt;p&gt;Salah jika Anda menganggap Nero hanyalah sebuah aplikasi utility yang berfungsi untuk mem-burning. Lebih dari itu Nero 10 telah menggabungkan tiga kategori aplikasi yang dibutuhkan para user komputer saat ini, seperti Aplikasi untuk Burning, Backup Data dan Mengedit File Multimedia (Foto, Audio dan Video). Karena itulah nero menyebut dirinya dengan nama Nero Multimedia Suite 10 yang wajib Anda coba, serta menggunakan buku ini sebagai panduannya.&lt;/p&gt;
 &lt;p&gt;Dalam setiap pokok bahasan, penulis berusaha mengulasnya secara simpel dan disertai dengan contoh praktis. Sajian bahasan yang terstruktur diharapkan dapat digunakan sebagai bahan belajar bagi pembaca untuk lebih menguasai beragam layanan Nero 10 ini.&lt;/p&gt;
 &lt;p&gt;Pokok bahasan yang disajikan dalam buku seri Kupas Tuntas Nero Multimedia Suite 10 ini meliputi:&lt;/p&gt;
 &lt;p&gt;&amp;uml;&amp;nbsp;&amp;nbsp;&amp;nbsp;&amp;nbsp;&amp;nbsp;&amp;nbsp;&amp;nbsp;&amp;nbsp;Mengenal segala hal tentang Nero Multimedia Suite 10&lt;/p&gt;
 &lt;p&gt;&amp;uml;&amp;nbsp;&amp;nbsp;&amp;nbsp;&amp;nbsp;&amp;nbsp;&amp;nbsp;&amp;nbsp;&amp;nbsp;Memburning Data Disk lengkap dengan SecurDisc untuk disk terproteksi dengan password.&lt;/p&gt;
 &lt;p&gt;&amp;uml;&amp;nbsp;&amp;nbsp;&amp;nbsp;&amp;nbsp;&amp;nbsp;&amp;nbsp;&amp;nbsp;&amp;nbsp;Memburning Audio Disk (membuat Audio CD, Jukebox MP3 CD/DVD)&lt;/p&gt;
 &lt;p&gt;&amp;uml;&amp;nbsp;&amp;nbsp;&amp;nbsp;&amp;nbsp;&amp;nbsp;&amp;nbsp;&amp;nbsp;&amp;nbsp;Memburning Video Disk (membuat VCD dan DVD Movie)&lt;/p&gt;
 &lt;p&gt;&amp;uml;&amp;nbsp;&amp;nbsp;&amp;nbsp;&amp;nbsp;&amp;nbsp;&amp;nbsp;&amp;nbsp;&amp;nbsp;Memburning Mixed Disk (menyimpan AudioCD &amp;amp; Data dalam satu disk)&lt;/p&gt;
 &lt;p&gt;&amp;uml;&amp;nbsp;&amp;nbsp;&amp;nbsp;&amp;nbsp;&amp;nbsp;&amp;nbsp;&amp;nbsp;&amp;nbsp;Copy Disk dan Image Burning (menggandakan disk ke disk atau disk ke dalam bentuk file/image)&lt;/p&gt;
 &lt;p&gt;&amp;uml;&amp;nbsp;&amp;nbsp;&amp;nbsp;&amp;nbsp;&amp;nbsp;&amp;nbsp;&amp;nbsp;&amp;nbsp;Virtual Disk &amp;amp; Virtual Optical Drive&lt;/p&gt;
 &lt;p&gt;&amp;uml;&amp;nbsp;&amp;nbsp;&amp;nbsp;&amp;nbsp;&amp;nbsp;&amp;nbsp;&amp;nbsp;&amp;nbsp;Mendesain Cover Disk&lt;/p&gt;
 &lt;p&gt;&amp;uml;&amp;nbsp;&amp;nbsp;&amp;nbsp;&amp;nbsp;&amp;nbsp;&amp;nbsp;&amp;nbsp;&amp;nbsp;Backup dan Recovery Disk&lt;/p&gt;
 &lt;p&gt;&amp;uml;&amp;nbsp;&amp;nbsp;&amp;nbsp;&amp;nbsp;&amp;nbsp;&amp;nbsp;&amp;nbsp;&amp;nbsp;Video Editing&lt;/p&gt;
 &lt;p&gt;&amp;uml;&amp;nbsp;&amp;nbsp;&amp;nbsp;&amp;nbsp;&amp;nbsp;&amp;nbsp;&amp;nbsp;&amp;nbsp;Audio Editing&lt;/p&gt;
 &lt;p&gt;&amp;uml;&amp;nbsp;&amp;nbsp;&amp;nbsp;&amp;nbsp;&amp;nbsp;&amp;nbsp;&amp;nbsp;&amp;nbsp;Menyalin isi DVD Movie&lt;/p&gt;</t>
  </si>
  <si>
    <t>cb0feb16-ea6d-4a72-9e4a-888cd72782af</t>
  </si>
  <si>
    <t>Panduan Praktis: Pemodelan 3 Dimensi dengan Autodesk VIZï»¿</t>
  </si>
  <si>
    <t>978-979-29-0121-4</t>
  </si>
  <si>
    <t>978-979-29-9322-6</t>
  </si>
  <si>
    <t>&lt;p&gt;Autodesk VIZ adalah salah satu aplikasi desain grafis yang kini mulai banyak digunakan. Aplikasi ini memiliki kelebihan berupa kemampuan menggabungkan objek berbentuk image dengan objek ber&amp;not;sifat vektor menjadi sebuah file image dengan teknologi rendering yang telah disempurnakan. Hal ini menunjukkan semakin berkembangnya kemampuan desain grafis dalam bidang modeling. Dengan kehadiran aplikasi ini, para desainer sangat terbantu untuk menunjukkan desain yang nyata.&lt;br /&gt;
 &lt;br /&gt;
 Buku Seri Panduan Praktis Pemodelan 3 Dimensi dengan Autodesk VIZ ini membahas secara praktis dan tuntas berbagai hal yang berhubungan dengan pembuatan objek 3 dimensi serta animasi sederhana yang dilengkapi dengan gambar dan petunjuk langkah demi langkah, mulai dari teknik pembuatan objek sampai dengan contoh yang diaplikasikan pada objek sederhana.&lt;/p&gt;</t>
  </si>
  <si>
    <t>5f136936-1f75-4ad1-b025-15965bb69303</t>
  </si>
  <si>
    <t>Panduan Praktis Pengolahan Audio Digital dengan Adobe Audition 3.0</t>
  </si>
  <si>
    <t>978-979-29-0818-3</t>
  </si>
  <si>
    <t>978-979-29-9376-9</t>
  </si>
  <si>
    <t>&lt;p&gt;Adobe Audition 3.0 adalah salah satu aplikasi milik Adobe System Incorporated yang khusus digunakan untuk melakukan berbagai pengolahan audio. Pada versi 3.0 ini, Adobe Audition menyediakan lebih banyak tool, fitur, dan kemudahan pengoperasian. Tidak perlu repot-repot seperti halnya editing pada perangkat konvensional, dengan aplikasi ini semua proses tinggal klik dan drag, dan hasilnya langsung dapat dimainkan. Bahkan versi ini mendukung format video untuk pembuatan video clip.&lt;br /&gt;
 &lt;br /&gt;
 Buku Panduan Praktis: Pengolahan Audio Digital dengan Adobe Audition 3.0 ini akan menuntun Anda dalam mengolah audio dan membuat komposisi musik menggunakan Adobe Audition 3.0. Materi yang diulas meliputi pengenalan program, teknik dasar editing audio, efek audio, hingga export dan pembuatan CD audio.&lt;/p&gt;</t>
  </si>
  <si>
    <t>bfd97503-933d-44ca-aa3d-3ce86ace93f7</t>
  </si>
  <si>
    <t>Membesarkan Anak dengan Kreatif (Edisi Revisi)</t>
  </si>
  <si>
    <t>978-979-29-2923-2</t>
  </si>
  <si>
    <t>978-979-29-9496-4</t>
  </si>
  <si>
    <t>&lt;p&gt;Membesarkan anak dan mendidiknya dalam iman dan moral adalah tugas orangtua. Pendidikan anak dalam keluarga merupakan peletakan dasar kepribadian dalam rangka mengahadapi tugas perkembangan berikutnya. Kalau pembentukan dalam keluarga sudah berjalan baik dan benar, pengemabangan pribadi anak selanjutnya akan berlangsung lebih kondusif.&lt;/p&gt;
 &lt;p&gt;Karena anak merupakan pribadi yang berkembang secara dinamis seraya mengahadapi beragam tantangan, para pengasuh dan pendidik memerlukan kreativitas. Buku ini secara khusus memberikan masukan bagi orangtua bagaimana bersikap arif menuntun anak bertumbuh secara sehat dalam iman dan watak.&lt;/p&gt;
 &lt;p&gt;Konsep tahapan perkembangan anak hingga remaja menurut ahli psikologi Erik H. Erikson (1902-1994) diintergrasikan dengan pandangan psikologi, teologi, dan pendidikan Kristen, dipergunakan membangun pemikiran dalam karya ini. Pengalaman penulis membesarkan tiga anak yang telah menjadi kaum muda saat ini, diharapkan turut pula memperkaya pemahaman pembaca.&lt;/p&gt;
 &lt;p&gt;Selain berguna bagi orangtua, buku ini sangat bermanfaat bagi warga jemaat dan para pemimpin di dalam gereja. Signifikansi karya ini juga dapat dirasakan oleh mahasiswa dan dosen sekolah Tinggi Teologi/ Agama Kristen dalam studi pendidikan anak, pembinaan keluarga, pengembangan kepribadian serta pembangunan karakter dan moral.&lt;br /&gt;
 &amp;nbsp;&lt;/p&gt;</t>
  </si>
  <si>
    <t>8aa4f763-09b0-46d5-b64e-77aef1f02d63</t>
  </si>
  <si>
    <t>Panduan Praktis Pengoperasian Microsoft Visual FoxPro 6.0 Secara Interaktif</t>
  </si>
  <si>
    <t>979-533-984-2</t>
  </si>
  <si>
    <t>978-979-29-9381-3</t>
  </si>
  <si>
    <t>&lt;p&gt;Membahas tentang: cara mempersiapkan dan menggunakan Microsoft visual FoxPro 6.0, termasuk di dalamnya cara menginstal, cara mengatur dan mengoptimalkan sistemnya, mengenai Microsoft Visual FoxPro 6.0, membuat table dan index, mengorganisasikan table dalam database, membuat dan mengatur query data, memperbarui data dengan view, mendesain Report dan Label, memproses data lewat form, cara mengimpor dan mengekspor data, dan cara mensharing data dengan aplikasi lain.&lt;/p&gt;</t>
  </si>
  <si>
    <t>0378fa09-eda7-4052-b606-55ebe357df4e</t>
  </si>
  <si>
    <t>Mencari Kehendak-nya: 63 Renungan lnspiratif untuk Pribadi</t>
  </si>
  <si>
    <t>Bambang Subandrijo</t>
  </si>
  <si>
    <t>979-731-941-5</t>
  </si>
  <si>
    <t>978-979-29-9549-7</t>
  </si>
  <si>
    <t>&lt;p&gt;Ada cara mudah untuk menguji pertumbuhan rohani Anda. Bertanyalah kepada diri Anda sendiri apakah Anda semakin mengasihi orang lain, semakin berbelas kasihan, semakin sabar, semakin memerhatikan, semakin memberi, semakin mengampuni dibandingkan setahun yang lalu. Daftar ini masih bisa diperpanjang. Jika sebagian besar jawaban Anda Ya, Anda sedang berada dalam proses menuju keserupaan dengan gam bar Kristus. Dan, itulah kehendak Bapa bagi orang yang percaya kepada-Nya.&lt;/p&gt;
 &lt;p&gt;Mencari Kehendak-Nya adalah kumpulan 63 renungan yang akan membimbing Anda untuk bertumbuh semakin serupa dengan gambar-Nya. Dengan gayanya yang &amp;quot;menggelitik dan menyentil&amp;quot;, buku ini dijamin akan segera memperbarui karakter Anda untuk semakin berakar, bertumbuh, dan berbuah di dalam Kristus.&lt;/p&gt;
 &lt;p&gt;Tunggu apa lagi, jadikan buku ini sebagai bahan khotbah ataupun renungan pribadi!&lt;/p&gt;</t>
  </si>
  <si>
    <t>f29beb1b-369a-46a3-988e-b1fab685bca5</t>
  </si>
  <si>
    <t>Panduan Praktis Rancang Bangun 3 Dimensi dengan AutoCAD</t>
  </si>
  <si>
    <t>979-763-611-9</t>
  </si>
  <si>
    <t>978-979-29-9387-5</t>
  </si>
  <si>
    <t>&lt;p&gt;Menggambar objek secara 3 dimensi akan membantuAnda merasakan bentuk dan rupa objek yang Anda gambar dalam bentuk sebenarnya. Konsep rancangan gambar teknik 3 dimensi memudahkanAnda mengambil keputusan terhadap hasil rancangan yang lebih baik. Hal ini juga memudahkan mereka yang a warn dalam bidang perancangan ban gun untuk menangkap gagasanAnda.&lt;/p&gt;
 &lt;p&gt;AutoCAD 2006 membantu Anda menerapkan hasil rancangan ke dalam bentuk tiga dimensi. Sebagai pengembangan dari versi yang sudah ada, versi ini dilengkapi dengan berbagai fitur istimewa yang sangat menunjang kinerja para perancang bangun. Buku panduan ini mengenalkan detail AutoCAD 2006 dengan cara yang mudah dipahami. Anda akan belajar sekaligus berlatih sehingga semakin mematangkan Anda dalam perancangan bangun menggunakan AutoCAD 2006.&lt;/p&gt;</t>
  </si>
  <si>
    <t>502b71fd-527c-4936-8855-2439a0a9f62a</t>
  </si>
  <si>
    <t>Panduan Trading Forex</t>
  </si>
  <si>
    <t>979-763-510-4</t>
  </si>
  <si>
    <t>978-979-29-9396-7</t>
  </si>
  <si>
    <t>&lt;p&gt;Foreign Exchange, lebih dikenal dengan istilah Forex (FX), merupakan salah satu pilihan investasi. Forex trading adalah transaksi perdagangan nilai tukar mata uang asing di pasar uang internasional. Transaksi forex dilakukan dengan cara memindah bukukan dana pada rekening bank antar-mereka yang melakukan transaksi. Pasar forex adalah pasar uang terbesar di dunia. Seperti halnya bursa saham, para pemain forex dapat melakukan trading dengan menggunakan jasa perusahaan pialang (commision house) atau secara online via internet.&lt;/p&gt;
 &lt;p&gt;Buku ini memberikan pengetahuan dasar tentarlq forex trading, yang tentu akan sangat berguna bagi maka yang akan terjun ataupun baru saja terjun di dunia forex-trading. Mahasiswa ekonomi pun perlu membaca buku ini untuk melengkapi pengetahuannya akan realitas ekonomi yang sebenarnya.&lt;/p&gt;</t>
  </si>
  <si>
    <t>3181492b-00d8-4d75-a57a-b5e2c7378165</t>
  </si>
  <si>
    <t>Pasti Bisa! Belajar Sendiri Adobe Illustrator CS5</t>
  </si>
  <si>
    <t>978-979-29-2446-6</t>
  </si>
  <si>
    <t>978-979-29-9414-8</t>
  </si>
  <si>
    <t>&lt;p&gt;Buku Pasti Bisa!! Belajar Sendiri Adobe Illustrator CSS merupakan cara belajar yang mudah untuk menjadi pintar. Diperuntukkan bagi pemula untuk dapat menggunakan komponen kerja hingga terampil membuat desain vektor.&lt;/p&gt;
 &lt;p&gt;Buku ini mempelajari berbagai fasilitas yang disediakan Adobe Illustrator CS5. Dilengkapi gambar-gambar dan uraian secara rinci pad a tiap pokok bahasan, serta contoh latihan yang tertuang dalam buku ini diharapkan dapat digunakan sebagai bahan panduan dan latihan bagi pembaca untuk lebih memahami dan menguasai program Adobe Illustrator CS5 dengan baik.&lt;/p&gt;</t>
  </si>
  <si>
    <t>e5589509-a071-4a8f-b847-65c84e65d086</t>
  </si>
  <si>
    <t>Konsep dan Penerapan Microsoft TCP/IP</t>
  </si>
  <si>
    <t>Drew Heywood</t>
  </si>
  <si>
    <t>979-533-612-6</t>
  </si>
  <si>
    <t>978-979-29-9674-6</t>
  </si>
  <si>
    <t>&lt;p&gt;Konsep dan penerapan Microsoft TCP/IP adalah suatu referensi dan buku pegangan lengkap untuk menggunakan Microsoft TCP/IP pada network anda.&lt;/p&gt;
 &lt;p&gt;Buku ini lengkap membahas latar&amp;nbsp;belakang teknologi TCP/IP. Dengan buku ini anda akan memahami layanan Microsoft yang berkerja pada lingkungan TCP/IP, seperti &lt;em&gt;Windows Internet Naming Services &lt;/em&gt;(WINS). Selain itu Anda akan menguasai kerumitan TCP/IP dan mempelajari bagaimana menginstal, menyusun, dan mengatur &lt;em&gt;Dynamic Host Configuration Protocol &lt;/em&gt;(DHCP)&lt;/p&gt;</t>
  </si>
  <si>
    <t>ea5c6f89-894a-46d1-a9fb-cf478e67b729</t>
  </si>
  <si>
    <t>Pasti Bisa Communicative Grammar Focus and Excercise for Easier Conversation and Better Assessment</t>
  </si>
  <si>
    <t>979-763-259-3</t>
  </si>
  <si>
    <t>978-979-29-9419-3</t>
  </si>
  <si>
    <t>&lt;p&gt;What makes this book different from other English grammar books available is that it is designed communicatively, to be a more effective means to acquire speaking as well as writing skills through the communicative exercises . Each exercise is always in use of language related to the daily context of situation. Thus, the acquisition of speaking as well as writing skill is guaranteed easier !&lt;/p&gt;
 &lt;p&gt;Within thirteen chapters, this book presents you a number of grammar exercises related&amp;nbsp;to the&amp;nbsp;daily conversation topics done in different context of situation, Each topic is intensively enlightened and discussed, then followed by some practical dialogues and exercises related to the daily activities and events . Therefore, no other excuses for anyone to say that grammar is something difficult learn!&lt;/p&gt;</t>
  </si>
  <si>
    <t>626fae8c-4e2c-4cf9-8154-d82729057012</t>
  </si>
  <si>
    <t>Pasti Bisa! Belajar Sendiri Microsoft Excel 2010</t>
  </si>
  <si>
    <t>978-979-29-2697-2</t>
  </si>
  <si>
    <t>978-979-29-9426-1</t>
  </si>
  <si>
    <t>&lt;p&gt;Buku Pasti Bisa!! Be/ajar Sendiri Microsoft Excel 2010 merupakan cara belajar yang mudah untuk menjadi pintar. Ditujukan untuk umum serta bagi pemula sekalipun untuk dapat menggunakan komponen kerja hingga terampil membuat dan mengolah Data dalam Microsoft Excel 2010.&lt;/p&gt;
 &lt;p&gt;Buku ini mempelajari berbagai fasilitas yang disediakan Microsoft Office Excel 2010. Dengan dilengkapi gambar-gambar dan uraian secara rinci pada tiap pokok bahasan serta contoh latihan yang tertuang di dalamnya, buku ini diharapkan dapat digunakan sebagai bahan panduan dan latihan bagi pembaca untuk lebih memahami dan menguasai program Microsoft Office Excel 2010 dengan baik.&lt;/p&gt;</t>
  </si>
  <si>
    <t>8beb03d1-0d43-4669-bcb5-b4c17ad073e7</t>
  </si>
  <si>
    <t>Kala Wanita Percaya</t>
  </si>
  <si>
    <t>Sarah Audrey Christie</t>
  </si>
  <si>
    <t>979-763-929-0</t>
  </si>
  <si>
    <t>978-979-29-9633-3</t>
  </si>
  <si>
    <t>&lt;p&gt;Sepasang mata kecil mengintip dari balik pintu. Tampak olehnya sang papa menampar sang mama. Ingin rasanya ia menolong mama. Tapi, ia terlalu takut. Nyaris tanpa suara ia menutup pintu itu dan kembaii ke kamar. Sembari bersembunyi di balik selimut, pikirannya melayang. Andai saja aku bisa menolong mama ...&lt;br /&gt;
 Menyaksikan pertengkaran kedua orangtuanya adalah pemandangan biasa. Situasi ini membuat luka hatinya. Rendah diri menderanya hingga ia tak mampu bergaul dengan ternan sebaya. Saat sang mama harus bekerja dan menjadi tulang punggung keluarga karena papa yang tidak bertanggungjawab, ia menemukan pribadi yang begitu mengasihinya, sang oma.&lt;br /&gt;
 Melalui sang oma, ia mengenal Tuhan dan mendapat bimbingan rohani. Di tengah kegalauan jiwanya, sinar kasih Tuhan mencerahkan hidupnya. Sayang, Tuhan begitu cepat memanggil oma ketika ia sedang merasakan hangatnya kasih sa yang dan bimbingannya. Tidak hanya dirinya yang tidak bisa menerima kepergian sang oma. Mama dan kakaknya tidak dapat melawan dukacita yang mendalam. Keluarganya kern bali lim bung ...&lt;br /&gt;
 Kala Wanita Percaya adalah sebuah kesaksian tentang perjalanan hidup seorang anak yang pernah mengalami penghinaan, penolakan, penelantaran, dan pelecehan. Namun, sentuhan kasih Tuhan telah mengubahnya menjadi wanita yang mandiri dan takut akan Tuhan.&lt;/p&gt;</t>
  </si>
  <si>
    <t>49e0c4ea-2b79-4028-a08e-c36cf0b58d6b</t>
  </si>
  <si>
    <t>Pasti Bisa! Belajar Sendiri Microsoft Word 2010</t>
  </si>
  <si>
    <t>978-979-29-2565-4</t>
  </si>
  <si>
    <t>978-979-29-9429-2</t>
  </si>
  <si>
    <t>&lt;p&gt;Menggunakan buku ini merupakan cara belajar yang mudah untuk menjadi pintar. Buku ditujukan untuk umum dan pemula untuk dapat menggunakan komponen kerja hingga terampil membuat dan mengolah dokumen dalam Microsoft Word 2010.&amp;nbsp;&lt;/p&gt;
 &lt;p&gt;Buku ini membahas berbagai fasilitas yang disediakan Microsoft Office Word 2010, dilengkapi dengan gambar-gambar dan uraian secara rinci pada tiap-tiap pokok bahasan serta contoh-contoh latihan yang tertuang dalam buku ini diharapkan dapat digunakan sebagai bahan panduan dan latihan bagi pembaca untuk lebih memahami dan menguasai program Microsoft Office Word 2010 dengan baik.&lt;/p&gt;</t>
  </si>
  <si>
    <t>00e425c5-158e-402e-b0d4-8f6e7b726e78</t>
  </si>
  <si>
    <t>Pastoral Konseling Alkitabiah 2: Kebenaran Alkitab Menjawab Masalah Anda</t>
  </si>
  <si>
    <t>June Hunt</t>
  </si>
  <si>
    <t>978-979-29-4817-2</t>
  </si>
  <si>
    <t>978-979-29-9437-7</t>
  </si>
  <si>
    <t>&lt;p&gt;Buku ini akan memberi perubahan dalam cara berpikir dan juga dalam menangani orang-orang yang sudah terjerumus ke dalam dosa homoseksual, penyalahgunaan obat-obatan, disfungsi dalam keluarga, ketakutan, kecemburuan, kekhawatiran, dll karena buku ini bukan hanya memaparkan mengenai maksud dari masalah-masalah di atas, tetapi juga ada tanya jawab yang diperoleh melalui pelayanan penulis.&amp;nbsp;&lt;/p&gt;
 &lt;p&gt;Dengan membaca dan memahami buku ini, maka baik konselor maupun konsele akan menyadari identitas mereka dihadapan Tuhan. Seorang konselor akan tertolong untuk membawa orang lain menyadari akan krisis yang sedang dialami. Semuanya ini bertujuan supaya krisis bisa diatasi dan semua orang mengenal Tuhan yang pada akhirnya semua orang menyembah Tuhan sebagai pemilik kehidupan yang mutlak.&lt;/p&gt;</t>
  </si>
  <si>
    <t>3bc4f3d6-2745-4d35-9de3-6792d5e16a9a</t>
  </si>
  <si>
    <t>Seri Populer: Daftar Alamat Situs Indonesia Populer</t>
  </si>
  <si>
    <t>979-731-788-9</t>
  </si>
  <si>
    <t>978-979-29-9586-2</t>
  </si>
  <si>
    <t>22.5 MB</t>
  </si>
  <si>
    <t>&lt;p&gt;Buku Daftar Alamat Situs Populer Indonesia ini hadir untuk membantu para netter Indonesia didalam mendapatkan informasi-informasi penting sesuai keperluan.&amp;nbsp;&lt;br /&gt;
 &lt;br /&gt;
 Daftar Isi :&lt;br /&gt;
 Bab I Lembaga Pemerintahan&lt;br /&gt;
 Bab II Situs Portal&lt;br /&gt;
 Bab III Ekonomi, Bisnis dan Komersial&lt;br /&gt;
 Bab IV Seni dan Budaya&lt;br /&gt;
 Bab V Pendidikan&lt;br /&gt;
 Bab VI Pustaka dan Ilmu Pengetahuan&lt;br /&gt;
 Bab VII Peta dan Wilayah&lt;br /&gt;
 Bab VIII Berita dan Media Massa&lt;br /&gt;
 Bab IX Informasi dan Hiburan&lt;br /&gt;
 Bab X Teknologi dan Komputer&lt;br /&gt;
 Bab XI Layanan Email&lt;br /&gt;
 Bab XII Kesehatan&lt;br /&gt;
 Bab XIII Olahraga&lt;br /&gt;
 Bab XIV Mailing List&lt;br /&gt;
 Bab XV Pencarian (Search Engine)&lt;/p&gt;</t>
  </si>
  <si>
    <t>0df48d69-eb25-4a28-b5ae-e4e36c3f577c</t>
  </si>
  <si>
    <t>Pedoman Praktis Pengembangan Aplikasi Web Database Menggunakan Java Server Page</t>
  </si>
  <si>
    <t>Foenadioen,S.Kom.MM Dan Samuel Prakoso,S.Kom</t>
  </si>
  <si>
    <t>978-979-29-0291-4</t>
  </si>
  <si>
    <t>978-979-29-9447-6</t>
  </si>
  <si>
    <t>&lt;p&gt;Wilayah jelajah teknologi internet semakin luas. Semakin banyak orang yang bergabung dengan jaringan koputer global ini. Kebutuhan untuk pembangunan web bagi berbagai lembaga, organisasi, perusahaan bahkan perorangan sudah semakin mendesak.&lt;br /&gt;
 &lt;br /&gt;
 Buku ini disusun secara sistematis dan terstruktur, ditujukan untuk pemrograma pemula dan menengah, para mahasiswa Teknik Informatika, sistem Informasi, Teknik Komputer, dan Ilmu Komputer serta pemerhati teknologi internet, agardapat memahami konsep tata cara penggunaan perintah-perintah HTML, java scrip, scrip JSP dan teknologi Java Database Connectivity, serta teknik-teknik pemrograman berorientasi objek yang dilengkapi dengan contoh-contoh aplikasi yang aktual.&lt;/p&gt;</t>
  </si>
  <si>
    <t>6e9f564f-c3fa-4076-a8ba-004bcc106311</t>
  </si>
  <si>
    <t>Pelafalan Mandarin Dasar</t>
  </si>
  <si>
    <t>978-979-29-0302-7</t>
  </si>
  <si>
    <t>978-979-29-9451-3</t>
  </si>
  <si>
    <t>&lt;p&gt;Banyak pihak meyakini bahwa bahasa Mandarin akan menjadi bahasa internasional kedua setelah bahasa inggris. Oleh karena itu saat ini bahasa Mandarin semakin dikenal luas dan banyak dipelajari di Indonesia.&lt;br /&gt;
 &lt;br /&gt;
 Buku Pelafalan Mandarin Dasar merupakan buku kedua dari buku sebelumnya yang berjudul Karakter Mandarin Dasar. Buku ini memperkenalkan teknik dasar pelafalan bahasa Mandarin yang akan membantu Anda menguasai teknik percakapan bahasa Mandarin. Latihan-latihan yang ada dalam buku ini akan membawa Anda menguasai teknik pelafalan bahasa Mandarin secara lebih sempurna.&lt;br /&gt;
 &lt;br /&gt;
 Buku ini akan membuat Anda terutama para pemula, untuk melihat bahasa Mandarin dari sisi yang lebih sederhana.&lt;/p&gt;</t>
  </si>
  <si>
    <t>91bc83d5-be21-438f-8321-13503c1556b1</t>
  </si>
  <si>
    <t>Pelangi Kasih di Balik Awan</t>
  </si>
  <si>
    <t>Paulus Lie Dan Tim Efata</t>
  </si>
  <si>
    <t>978-979-29-1108-4</t>
  </si>
  <si>
    <t>978-979-29-9463-6</t>
  </si>
  <si>
    <t>&lt;p&gt;Pelangi Kasih di BalikAwan menggambarkan beta pa kasih Allah tidak selalu tampak indah. Namun barangsiapa percaya tanpa melihat pasti akan menemukan pelangi kasih Allah yang besar di balik awan.&amp;nbsp;&lt;/p&gt;
 &lt;p&gt;Dalam buku ini dapat Anda temukan solusi kehidupan dengan ilustrasi-ilustrasi yang membangun, menarik, dan kreatif. Dapat juga digunakan sebagai ilustrasi khotbah. Rasakan penguatan Allah dalam kehidupan Anda, sctiap saat, detik, dan sampai selamanya.&amp;nbsp;&lt;/p&gt;</t>
  </si>
  <si>
    <t>afc4f992-fef7-4037-a126-ee90f64816ec</t>
  </si>
  <si>
    <t>Pelayanan Api</t>
  </si>
  <si>
    <t>Timotius Subekti</t>
  </si>
  <si>
    <t>978-979-2964-75-2</t>
  </si>
  <si>
    <t>978-979-29-9465-0</t>
  </si>
  <si>
    <t>&lt;p&gt;Api dapat menyalakan putaran awal kehidupan,&amp;nbsp;&lt;br /&gt;
 entah itu dalam sisi negatif atau positif.&lt;br /&gt;
 &lt;br /&gt;
 Tuhan memberikan mandat pelayanan kepada orang percaya untuk menjadi orang percaya yang berdampak luas; diberikan wewenang menjadi rasul, nabi, gembalagembala, para penginjil dan pengajar-pengajar. Hal itu menjadi fokus Allah dalam menggenapi rancangan-Nya dalam dunia ini.&lt;br /&gt;
 &lt;br /&gt;
 Buku ini membahas tentang awal pelayanan seorang Pelayan Api yang harus dimulai dari &amp;ldquo;tanah yang kudus&amp;rdquo;&amp;mdash;artinya dasar pijakan semua pelayanan haruslah kekudusan Tuhan&amp;mdash;harus selalu hidup dalam pimpinan Roh Kudus! Penulis mengajarkan bagaimana mengenal Tuhan sebagai Yang Mahakudus dengan merendahkan diri dan hidup kudus supaya memiliki visi yang searah dengan rencana-Nya yang kudus dan mulia sehingga kita pun suatu kali akan dipermuliakan.&lt;br /&gt;
 &lt;br /&gt;
 Bila kita ingin mengalami api kudus-Nya yang menguduskan dan membuat firman-Nya tertulis dalam hati, Anda harus memiliki kemauan yang sungguh-sungguh untuk berani memisahkan diri dari keinginan-keinginan daging (Roma 8:13).&lt;/p&gt;</t>
  </si>
  <si>
    <t>ade8715b-6994-40a0-9106-eff109548741</t>
  </si>
  <si>
    <t>Pelayanan Konseling Melalui Telepon</t>
  </si>
  <si>
    <t>Pdt.Yakub B.Susabda Ph.D.,dkk</t>
  </si>
  <si>
    <t>979-763-767-0</t>
  </si>
  <si>
    <t>978-979-29-9468-1</t>
  </si>
  <si>
    <t>&lt;p&gt;Pelayanan konseling adalah salah satu jawaban paling nyata untuk manusia yang hidup dalam keputusasaan, kerapuhan, tekanan, dan ketidakberdayaan. Sayangnya, pelayanan ini kadang-kadang tidak efektifkarena klien hams membuatjanji dan menunggu berhari-hari sebelum menceritakan pergumulannya padahal ia ingin segera membagi beban penderitaannya. Di samping itu, kendala budaya mulai menghambat. Klien lebih suka memilih untuk menekan perasaan dan menyimpan persoalan dalam hati mereka sendiri daripada menceritakannya secara blak-blakan.&lt;br /&gt;
 &lt;br /&gt;
 Di tengah kondisi ini, pelayanan konseling melalui telepon menjadi altematif terbaik. Pelayanan konseling melalui telepon bukan sekadar pelayanan yang non-threatening (&amp;quot;tidak menakutkan&amp;quot;) bagi siapa saja, tetapijuga dapat menembus batas ruang dan waktu. Pelayanan ini dapat dilakukan kapan saja dan di mana saja. Klien tak perlu membuat janji, menunggu berhari-hari, dan merasa takut rahasia kehidupan pribadinya diketahui oleh lingkungan tertentu. Ia bahkan dengan bebas dapat mengutarakan apa saj a tanpa perlu menyebutkan nama dan identitas pribadinya.&lt;/p&gt;
 &lt;p&gt;Buku ini tepat bagi Anda-konselor yang melakukan pelayanan konseling melalui telepon maupun formal (tatap muka). Dijamin pelayanan Anda akan menjadi lebih efektif dan banyak orang menderita ditolong.&lt;/p&gt;</t>
  </si>
  <si>
    <t>e2f8eeeb-1131-46d6-b770-8cd91feffe31</t>
  </si>
  <si>
    <t>Seri Teknik Penerbangan Cara Kerja Auto Pilot</t>
  </si>
  <si>
    <t>Ir. Moc. Slamet Waluyo</t>
  </si>
  <si>
    <t>979-533-389-5</t>
  </si>
  <si>
    <t>978-979-29-9588-6</t>
  </si>
  <si>
    <t>&lt;p&gt;Automatic pilot (autopilot) bias digunakan pada peluru kendali. Fungsi penerbang digantikan oleh peralatan otomatis yang canggih. Pesawat terbang juga mulai&amp;nbsp; menggunakan autopilot (seperti pada N-250), yang terutama digunakan pada pesawat menembus cuaca yang sangat buruk.&lt;/p&gt;</t>
  </si>
  <si>
    <t>602ef30d-6917-4804-93e1-841481a0ca0b</t>
  </si>
  <si>
    <t>Pria Antik, Wanita Unik</t>
  </si>
  <si>
    <t>979-731-874-5</t>
  </si>
  <si>
    <t>978-979-29-9223-6</t>
  </si>
  <si>
    <t>&lt;p&gt;Tidak baik kalau manusia itu seorang diri saja. Aku akan menjadikan penolong baginya, yang sepadan dengan dia&amp;quot; (Kej. 2:18). Sejak saat itulah manusia itu memperoleh pasangan yang sepadan, yaitu Hawa sebagai isterinya. Mereka dipersatukan dalam perbedaan.. Persatuan di antara keduanya membentuk keluarga.&lt;/p&gt;
 &lt;p&gt;Setelah terbentuk, mereka menjumpai &amp;quot;dunia baru&amp;quot; yang masih asing bagi mereka. Sesuatu yang indah terbayang dalam benak mereka. Namun berbagai masalah juga senantiasa mendera. Mereka harus menegakkan berbagai pilar sehingga terbentuk keluarga yang kokoh, memahami perbedaan pria dan wanita dalam relasi suami~isteri sehingga mereka dapat hidup dalam keharmonisan.&lt;/p&gt;
 &lt;p&gt;Sungguh alangkah baiknya jika suami-isteri hidup rukun karena memang itu yang dikehendaki Tuhan. Kumpulan khotbah &amp;nbsp;alam buku ini sangat tepat bagi Anda yang berkeluarga atau hendak membangun &amp;quot;bahtera&amp;quot; keluarga.&lt;/p&gt;</t>
  </si>
  <si>
    <t>ed9d3904-fd70-41c0-a67d-77358b5e6ade</t>
  </si>
  <si>
    <t>Pelayanan Pelepasan dari Belenggu Kuasa Gelap</t>
  </si>
  <si>
    <t>Heru Johananta</t>
  </si>
  <si>
    <t>978-979-291-148-0</t>
  </si>
  <si>
    <t>978-979-29-9471-1</t>
  </si>
  <si>
    <t>&lt;p&gt;Pelayanan memang tidak sekadar berbicara tentang penyelesaian tugas atau hubungan baik, tetapi pelayanan juga dituntut untuk memberikan dampak. Artinya, pribadi yang dilayani bisa mengalami seberapa besar tingkat perubahan atau pemulihan dari pelayanan tersebut. Fokus utama pembicaraan buku ini adalah pelayanan pribadi. Penulis berpendapat bahwa pelayanan pribadi lebih berdampak dibanding dengan pelayanan ibadah atau pelayanan sosial.&lt;/p&gt;</t>
  </si>
  <si>
    <t>f80e03f9-399a-4e81-ab37-a482c358e647</t>
  </si>
  <si>
    <t>Seri Tutorial: Video Editing dengan Pinnacle Studio 9</t>
  </si>
  <si>
    <t>979-731-768-4</t>
  </si>
  <si>
    <t>978-979-29-9590-9</t>
  </si>
  <si>
    <t>&lt;p&gt;Pinnacle merupakan salah satu ikon utama ddalam dunia video editing profesional, khususnya real-time 3D maupun non-linier editing environment. Salah satu produk Pinnacle yang cukup dikenal adalah Pinnacle Studio dimana versi barunya adalah Pinnacle 9.&amp;nbsp;&lt;br /&gt;
 &lt;br /&gt;
 Dengan tampilan interface yang mudah digunakan, fitur automatic scene detection, SmartMovie, SmartSound, full-screen preview, background rendering, serta fasilitas video dan audio effect yang komplit,membuat video editing menjadi lebih mudah dan menyenangkan. Tak mengherankan bila Pinnacle Studio berhasil meraih delapan penghargaan Emmy Award untuk kategori technical achievement dan excellence video terbaik.&amp;nbsp;&lt;br /&gt;
 &lt;br /&gt;
 Daftar Isi :&lt;br /&gt;
 Bab I Pendahuluan&lt;br /&gt;
 Bab II Sekilas Tentang Pinnacle Studio 9&lt;br /&gt;
 Bab III Tahap Capture Video&lt;br /&gt;
 Bab IV Mengenal Album dan Movie Window&lt;br /&gt;
 Bab V Mengolah Video Clip&lt;br /&gt;
 Bab VI Menggunakan Video Effect&lt;br /&gt;
 Bab VII Menggunakan Efek Transisi&lt;br /&gt;
 Bab VIII Membuat dan Menggunakan Still Images&lt;br /&gt;
 Bab IX Menggunakan Musik dan Sound Effect&lt;br /&gt;
 Bab X Membuat Title&lt;br /&gt;
 Bab XI Membuat dan Menggunakan Disc Menu&lt;br /&gt;
 Bab XII Tahap Make Movie&lt;br /&gt;
 Bab XIII Tip dan Trik&lt;/p&gt;</t>
  </si>
  <si>
    <t>baafafb7-e3db-469b-bf71-f788e71d1059</t>
  </si>
  <si>
    <t>Serial Edutainment: Knowing My ABC Part 1 (A-M)</t>
  </si>
  <si>
    <t>978-979-29-0529-8</t>
  </si>
  <si>
    <t>978-979-29-9591-6</t>
  </si>
  <si>
    <t>&lt;p&gt;Knowi My ABC disediakan untuk anak-anak cl; bawah 5 tahun yan~ sedan~&lt;br /&gt;
 belajar ABC sekaligus mengenal benda-benda clalam bahasa Inggris. Orang tua maupun guru&lt;br /&gt;
 pendamping&amp;nbsp;clapat membuat kegiatan ini menjadi lebih menarik dengan menggunakan bahan dalam&amp;nbsp;buku ini untuk bercerita.&lt;/p&gt;</t>
  </si>
  <si>
    <t>adb6475f-a62a-46a1-978f-49313c655490</t>
  </si>
  <si>
    <t>Pribadi Tangguh</t>
  </si>
  <si>
    <t>Pdt.Yuyung Nehemia</t>
  </si>
  <si>
    <t>979-763-946-0</t>
  </si>
  <si>
    <t>978-979-29-9228-1</t>
  </si>
  <si>
    <t>&lt;p&gt;Kehidupan orang percaya tidak lepas dari berbagai&amp;nbsp; persoalan. Alkitab pun menegaskan ha! tersebut. Namun, apakah kita hanya berkutat pada persoalan yang membuat&amp;nbsp; kita terkadang merasa putus asa?&amp;nbsp;&lt;/p&gt;
 &lt;p&gt;Kabar baiknya, ada campur tangan Allah dalam hidup&amp;nbsp; orang percaya. Allah mengizinkan kita menghadapi&amp;nbsp; masalah, tantangan, dan ujian untuk suatu maksud baik. Di balik semua itu, Ia ingin membentuk karakter kita. Dalam&amp;nbsp; segala keadaan yang dihadapi, Allah ingin orang percaya&amp;nbsp; menjadi pribadi yang tangguh. Sikap yang tampak dari&amp;nbsp;&amp;nbsp;&amp;nbsp;pribadi yang tangguh adalah mengandalkan Tuhan, tegar di masa sukar, menerima diri, mampu &amp;quot;menggarami&amp;quot;,&amp;nbsp; terfokus pada Kristus, dan melihat kesempatan dalam kesulitan.&amp;nbsp;&lt;/p&gt;
 &lt;p&gt;Dalam buku kumpulan khotbah ini Anda akan diajak untuk&amp;nbsp; memandang segala persoalan dengan benar menurut sudut pandang Allah. Anda juga dapat melihat pergumulan&amp;nbsp; tokoh-tokoh Alkitab dan bagaimana Tuhan menolong mereka.&amp;nbsp;&amp;nbsp;&lt;/p&gt;</t>
  </si>
  <si>
    <t>7703e932-32f9-4c7a-bd3c-a594fb1744fb</t>
  </si>
  <si>
    <t>Primavera Project Planner</t>
  </si>
  <si>
    <t>Sin Adesti Berutu</t>
  </si>
  <si>
    <t>979-731-668-8</t>
  </si>
  <si>
    <t>978-979-29-9231-1</t>
  </si>
  <si>
    <t>&lt;p&gt;Perencanaan sebuah proyek kini telah terbantu dengan adanya program aplikasi komputer yang mampu membantu mempercepat, mempermudah, dan mendapatkan hasil yang lebih akurat, yang disebut dengan Primavera Project Planner (P3). Dengan fasilitas yang ada dalam program ini, pengerjaan sebuah proyek&amp;nbsp;akan menjadi lebih dinamis. Kita tidak lagi memerlukan kertas-kertas yang tebal dan rumit untuk perencanaan jaringan kerja, alokasi, jadwal sumber . daya, anggaran, sistem&amp;nbsp;pengendalian, pencatatan kemajuan, dan pengendalian biaya dan durasi proyek.&lt;/p&gt;</t>
  </si>
  <si>
    <t>009c68b3-09f2-4a34-86a5-e747fef3d7d4</t>
  </si>
  <si>
    <t>Serial Edutainment: My Day</t>
  </si>
  <si>
    <t>978-979-29-0065-1</t>
  </si>
  <si>
    <t>978-979-29-9593-0</t>
  </si>
  <si>
    <t>&lt;p&gt;My Day ditujukan basi anak-anak berumur eli bawah 5 tahun. Buku ini mempelajari berasam kesiatan yans dilakukan anak sepanjang&amp;nbsp;hari. Materi buku ini sangat dekat densan keseharian anak, sehingga mudah dipahami.&lt;br /&gt;
 Disajikan densan banyak gambar dan aktivitas, membuat belajar bahasa Inggris bagi anak&lt;br /&gt;
 menjadi lebih menyenangkan. Juga membantu orangtua dan guru pendamping&amp;nbsp;dalam mengenalkan bahasa Inggris secara menarik.&lt;/p&gt;</t>
  </si>
  <si>
    <t>ee131c39-84f8-4b46-b5f8-6ba91d56ea22</t>
  </si>
  <si>
    <t>Pemanfaatan Search Engine Sebagai Sarana Penunjang Proses Pembelajaran</t>
  </si>
  <si>
    <t>Richardus Eko Indrajit, Alexander Rusli, dan Martha Adi Darma</t>
  </si>
  <si>
    <t>979-763-143-5</t>
  </si>
  <si>
    <t>978-979-29-9475-9</t>
  </si>
  <si>
    <t>&lt;p&gt;Sebagian besar pengguna internet baru menggunakan 5-10% &amp;quot;kekuatan&amp;quot; internet yang sebenarnya. Banyak netter belum mengetahui teknik searching yang tepat dan efektif agar ia memperoleh data, informasi, maupun pengetahuan yang dibutuhkannya. Padahal, kemahiran tingkat lanjut untuk mengakses internet adalah prasyarat utama yang harus dimiliki oleh stakeholder pendidikan, agar sekolah-sekolah di Indonesia menjadi lembaga pendidikan yang ideal dan berkualitas.&amp;nbsp;Buku ini sengaja disusun bagi para stakeholder pendidikan (guru, murid, orang tua, kepala sekolah, dosen, peneliti, profesor dan para praktisi pendidikan lainnya) yang ingin meningkatkan kualitas penyelenggaraan proses belajar mengajarnya melalui pemanfaatan search engine sebagai alat bantu .&lt;/p&gt;</t>
  </si>
  <si>
    <t>c1ff3438-8ce5-433f-b001-b2e39331e0d2</t>
  </si>
  <si>
    <t>Serial Edutainment: My House</t>
  </si>
  <si>
    <t>978-979-29-0064-4</t>
  </si>
  <si>
    <t>978-979-29-9094-2</t>
  </si>
  <si>
    <t>&lt;p&gt;My House ditujukan bagi anak-anak berumur dibawah 5 tahun. Dalam buku ini dikenalkan kegiatan dan beragam obyek disekitar rumah tinggal. Materi buku ini sangat dekat dengan keseharian anak, sehingga mudah dipahami.&lt;br /&gt;
 &lt;br /&gt;
 Buku ini disajikan dengan banyak gambar dan aktivitas, membuat belajar bahasa Inggris bagi anak menjadi lebih menyenangkan. Juga membantu orangtua dan guru pendamping dalam mengenalkan bahasa Inggris secara menarik..&lt;/p&gt;</t>
  </si>
  <si>
    <t>02f200e4-23d8-4582-920a-58a6e0e7514f</t>
  </si>
  <si>
    <t>Tertawa Sampai Teler</t>
  </si>
  <si>
    <t>978-979-29-2767-2</t>
  </si>
  <si>
    <t>978-979-29-9371-4</t>
  </si>
  <si>
    <t>&lt;p&gt;Persekongkolah seorang kakek dengan cucunya yang bolos sekolah..&lt;br /&gt;
 Kakek : &amp;ldquo;Cu, sembunyi.. cepetan. Ada beberapa Guru dan teman-temanmu yang datang. Mungkin kamu di kira sakit beneran&amp;hellip;&amp;rdquo;&lt;br /&gt;
 Cucu : &amp;ldquo;Nggak.., Kakek saja yang sembunyi. Soalnya aku bilang ke Bu Guru kalau aku nggak masuk sekolah karena Kakek meninggal..&amp;rdquo;&amp;nbsp;&lt;br /&gt;
 Siapa bilang yang bisa membuat teler hanya minuman beralkohol atau zat adiktif. Tertawa pun bisa membuat orang teler, dan telernya pun jauh lebih sehat dari pada perilaku negatif seperti tersebut di atas. Melalui buku Tertawa Sampai Teler ini Anda akan diajak menikmati humor-humor segar yang menyehatkan badan dan pikiran.&lt;/p&gt;</t>
  </si>
  <si>
    <t>4fc729b2-f844-463b-abe3-0fe0743dfac2</t>
  </si>
  <si>
    <t>Program Komputer untuk Analisa Ekonomi</t>
  </si>
  <si>
    <t>Jogiyanto H.M</t>
  </si>
  <si>
    <t>979-533-074-8</t>
  </si>
  <si>
    <t>978-979-29-9238-0</t>
  </si>
  <si>
    <t>&lt;p&gt;Dalam era innformasi dan teknologi ini, tak pelak lagi komputer berperan penting sekali di dalam seluruh aspek kehidupan manusia. Termasuk juga di dalam hampir semua disiplin ilmu. Penggunaan komputer di dalam suatu disiplin ilmu misalnya dalam penerapan suatu analisis ekonomi, akan sangat membantu sekali. Komputer akan mampu menganalisis dan memberikan informasi sangatlah luar biasa. Sehingga berguna sekali untuk suatu pengambilan keputusan yang tepat. Oleh karena alasan-alasan itulah, Penulis mencoba menerapkan penggunaan komputer pada analisis ekonomi. Penjelasan di dalamnya begitu detail, lengkap, namun mudah dipahami dan sangat praktis. Buku ini sangat membantu dan berguna bagi para mahasiswa bidang studi ekonomi maupun komputer, manajer dan siap saja yang berminat untuk mempelajarinya&lt;/p&gt;</t>
  </si>
  <si>
    <t>31aedf85-3ae4-4afa-b9e1-f7bf30019a38</t>
  </si>
  <si>
    <t>Pembacaan Alkitab Secara Menyeluruh</t>
  </si>
  <si>
    <t>978-979-29-4838-7</t>
  </si>
  <si>
    <t>978-979-29-9477-3</t>
  </si>
  <si>
    <t>&lt;p&gt;Penulis buku ini mengajak pembaca meluangkan waktu lebih ba yak untuk membaca Alkitab dan memahaminya seumur hidup. Banyaknya pengajaran yang menyimpang dari kebenaran firman Tuhan dikarenakan salah memahami Alkitab. Salah memahami disebabkan minimnya pemahaman yang benar dan tidak lagi mengujinya berdasarkan Alkitab. Selain itu, para teolog dan mahasiswa teologi memiliki semangat yang tinggi dalam pemberitaan firman tanpa disertai pemahaman yang benar. Akibatnya, kesesatan dimulai dalam gereja. Oleh karena itu, gereja-gereja perlu mengikuti seminar-seminar atau pertemuan-pertemuan khusus ang berhubungan dengan isi Alkitab.&amp;nbsp;&lt;/p&gt;</t>
  </si>
  <si>
    <t>30aa80b7-57aa-4b11-b295-0fd813e14d2c</t>
  </si>
  <si>
    <t>The 1st Student's Choice Changing TIMES Changing TENSES - Cara Mudah Memahami dan Menggunakan Tenses dengan Banyak Contoh Praktis</t>
  </si>
  <si>
    <t>Drs. Slamet Riyanto, M.Pd.</t>
  </si>
  <si>
    <t>978-979-29-4640-6</t>
  </si>
  <si>
    <t>978-979-29-9377-6</t>
  </si>
  <si>
    <t>&lt;p&gt;Buku Changing TIMES Changing TENSES ini mengulas mengenai hubungan antara waktu (times) dan bentuk kata kerja yang menyatakan waktu (tenses) dalam bahasa Inggris. Buku ini dimaksudkan bagi siapa saja yang masih belum memahami penggunaan Tenses.&lt;br /&gt;
 Sistim Tenses ini agak sedikit rumit. Namun demikian, kerumitan ini akan berangsur hilang apabila Anda sudah memiliki pengetahuan yang cukup tentang apa itu Tenses. Masalah yang umum terjadi adalah memilih atau menggunakan Tenses mana yang sesuai dengan situasi ketika Anda sedang berbicara, berpidato ataupun menulis bahasa Inggris.&lt;br /&gt;
 Oleh karena itu, penyajian buku Tenses ini dibagi menjadi tiga bagian, yaitu: PRESENT Time, PAST Time dan FUTURE Time. Penyajian dan penjelasan masing-masing Tenses sangat jelas, mudah dan kontekstual disertai dengan latihan dan berbagai bacaan sesuai dengan Tensesnya.&lt;/p&gt;</t>
  </si>
  <si>
    <t>3c61be9c-9197-4401-84bf-3c6f41f04395</t>
  </si>
  <si>
    <t>Setiap Anak Bisa Pintar</t>
  </si>
  <si>
    <t>Junihot Simanjuntank</t>
  </si>
  <si>
    <t>978-979-29-2931-7</t>
  </si>
  <si>
    <t>978-979-29-9102-4</t>
  </si>
  <si>
    <t>&lt;p&gt;Setiap anak dilahirkan unik dan pintar, secara prinsip tidak ada anak yang bodoh. Namun, ada anak tertentu yang mengalami kesulitan dalam belajarnya. Anak yang berkesulitan belajar memerlukan perhatian khusus dari para orangtua dan pendidik (guru). Buku ini menawarkan bantuan kepada para pendidik anak, orangtua dan guru, yang mengalami kesulitan dalam mendidik anak-anak yang mengalami kesulitan belajar. Buku ini mendorong kepada orangtua dan para pendidik (guru) untuk memiliki kepedulian yang besar terhadap anak-anak yang berkusulitan belajar. Buku ini menunjukkan kepada Anda masalah, kesulitan, kesalahan yang sering terjadi dalam menangani anak berkesulitan belajar, dan usulan untuk menolong anak berkesulitan belajar. Buku ini sangat bermanfaat bagi orangtua, mahasiswa, dan para praktisi pendidikan.&lt;/p&gt;</t>
  </si>
  <si>
    <t>080c7fbe-ec75-4120-9b60-12279cece227</t>
  </si>
  <si>
    <t>The 1st Student's Choice - Idiomatic Expressions in English</t>
  </si>
  <si>
    <t>978-979-29-2764-1</t>
  </si>
  <si>
    <t>978-979-29-9379-0</t>
  </si>
  <si>
    <t>19.1 MB</t>
  </si>
  <si>
    <t>&lt;p&gt;Idiom adalah kelompok kata (phrases) atau ungkapan yang digunakan bersama-sama dengan arti dan susunan yang tetap. Bahasa Inggris memiliki banyak sekali Idiom. Arti Idiom tak dapat diterka/ditebak dari kata per kata atau tata bahasanya itu secara terpisah dan tidak dapat diubah, misalnya: kata &amp;rdquo;BRING ABOUT&amp;rdquo; artinya menyebabkan, bukan BRING yang artinyamembawadan ABOUT yangartinya tentang.&amp;nbsp;&lt;br /&gt;
 Oleh karena itu Idiom hanya dapat dipelajari ataupun dikuasai dengan cara membiasakan diri menggunakan Idiom tersebut sesering mungkin, secara rutin atau dapat juga dengan cara dihafalkan.&amp;nbsp;&lt;br /&gt;
 Buku Idiomatic Expressions In Englishmemuat Idiom yang menurut hemat penulis paling sering digunakan oleh Native Speaker bahasa Inggris. Tanpa memahami Idiom anda akan kesulitan memahami Native Speaker (penutur asli) yang menggunakan bahasa Inggris dalam kehidupan sehari-hari mereka baik di TV, radio, novel, cerpen, majalah atau surat kabar.&lt;br /&gt;
 Tanpa memahami Idiom anda akan kesulitan memahami Native Speaker (penutur asli) yang menggunakan bahasa Inggris dalam kehidupan sehari-hari mereka baik di TV, radio, novel, cerpen, majalah atau surat kabar.&lt;/p&gt;</t>
  </si>
  <si>
    <t>57427a23-b31b-4e09-895d-87a3473b9fb8</t>
  </si>
  <si>
    <t>The Fire of Praise and Worship: Tujuh Langkah Menjaga Api Pujian dan Penyembahan Tetap Menyala dengan Urapan Baru</t>
  </si>
  <si>
    <t>Djohan E.Handojo</t>
  </si>
  <si>
    <t>979-763-703-4</t>
  </si>
  <si>
    <t>978-979-29-9382-0</t>
  </si>
  <si>
    <t>&lt;p&gt;Buku ini menjelaskan hal-hal mengenai pentingnya menyembah dan kehidupan sebagai seorang penyembah. Di dalam buku ini Pdt. Djohan mengurutkan tujuh langkah praktis apa yang dimaksud dengan seorang penyembah yang benar, penggunaan pujian dan penyembahan dalam peperangan rohani, dan bagaimana mengembangkan sebuah gaya hidup yang dikelilingi oleh pujian dan penyembahan.&lt;/p&gt;</t>
  </si>
  <si>
    <t>68db8be5-53cf-49c9-892f-e1c1ca7375a9</t>
  </si>
  <si>
    <t>The Giant Killer</t>
  </si>
  <si>
    <t>978-979-29-1013-1</t>
  </si>
  <si>
    <t>978-979-29-9391-2</t>
  </si>
  <si>
    <t>&lt;p&gt;Siapa pun di antara kita pernah mengalami masalah. Masalah berat atau sederhana. Seringkali masalah membuat kita terkapar tak berdaya. Mengapa demikian? Karena kita memandang masalah terlalu besar sedangkan kemampuan kita terlalu kecil. Masalah itu bak raksasa menakutkan, mencekam dan mengerikan. Benar begitu?&amp;nbsp;&lt;br /&gt;
 &lt;br /&gt;
 Menurut Heryjanto sebenarnya tidak demikian. Manusia punya potensi untuk mengalahkan raksasa itu. &amp;rdquo;Anda memiliki DNA pembunuh raksasa,&amp;rdquo; katanya. Karena itu, umat Tuhan seharusnya mampu mengalahkan raksasa tersebut. Memang perlu dicatat, mengalahkan raksasa dengan kekuatan sendiri jelas tidak mampu. Ada benarnya jika orang berpikir bahwa masalah itu terlalu besar. Namun, jika kita menghadapinya bersama Tuhan, tak ada perkara mustahil.&lt;/p&gt;</t>
  </si>
  <si>
    <t>a260e6bb-079f-4fb9-8f30-564b31123e33</t>
  </si>
  <si>
    <t>Shortcourse: Adobe Illustrator CS4</t>
  </si>
  <si>
    <t>978-979-29-1434-4</t>
  </si>
  <si>
    <t>978-979-29-9108-6</t>
  </si>
  <si>
    <t>&lt;p&gt;Dewasa ini, perkembangan desain grafis mengalami kemajuan yang begitu pesat. Dan, Adobe Illustrator CS4 adalah pilihan yang tepat sebagai software grafis berbasis vektor dan bitmap dibanding software lain. Adobe Illustrator CS4 menyediakan beragam fasilitas yang ramah pengguna (user friendly) sehingga memudahkan pemakaiannya.&lt;br /&gt;
 &lt;br /&gt;
 &lt;br /&gt;
 Adobe Illustrator CS4 adalah program grafis untuk desain vektor dan bitmap maka tidaklah mengherankan jika dunia grafis menjadikan program ini sebagai program standar untuk mengolah dan memodifikasi objek-objek vektor dan bitmap. Dengan segala keunggulan dan sistem pengoperasiannya yang khas, Adobe Illustrator CS4 memiliki banyak nilai lebih dibanding program-program sejenis.&lt;br /&gt;
 Adobe Illustrator CS4 memungkinkan Anda menambahkan simbol-simbol dan efek 3 dimensi yang lebih menarik. Beragam fitur dan fasilitas baru menjadikan Adobe Illustrator CS4 tidak hanya bisa digunakan untuk membuat desain verbal, tetapi juga bisa digunakan untuk berbagai keperluan advertising, misalnya desain produk, iklan, company profile, ilustrasi panggung, dan masih banyak lagi.&lt;/p&gt;</t>
  </si>
  <si>
    <t>a2532494-4a57-45d9-93de-e29211a46203</t>
  </si>
  <si>
    <t>Protel Schematic Design for Windows</t>
  </si>
  <si>
    <t>979-731-576-2</t>
  </si>
  <si>
    <t>978-979-29-9241-0</t>
  </si>
  <si>
    <t>&lt;p&gt;Di dalam buku ini dibahas langkah demi langkah bagaimana memanfaatkan Protel Schematic Desain untuk merancang suatu skema elektronika dengan mudah, kemudian bagaimana memanfaatkan berbagai library yang telah disediakan oleh program dengan benar, hingga bagaimana mencetak rancangan skema tersebut menjadi rancangan PCB-nya&lt;/p&gt;</t>
  </si>
  <si>
    <t>aab08394-165d-46fa-ac7b-b0fa0198475d</t>
  </si>
  <si>
    <t>Kemuliaan Pernikahan</t>
  </si>
  <si>
    <t>Abraham Soei Ndoen</t>
  </si>
  <si>
    <t>979-763-881-2</t>
  </si>
  <si>
    <t>978-979-29-9399-8</t>
  </si>
  <si>
    <t>&lt;p&gt;Melalui buku ini Anda akan dituntun berjalan di padang gurun belantara pernikahan yang menyesakkan, menemukan arah menuju oase dan mata air. Temukan kembali kesejukan pernikahan yang Anda impikan. Allah yang akan memberikan kompasnya dan Anda berdua bisa pulang bersama-sama&lt;/p&gt;</t>
  </si>
  <si>
    <t>23fc3a6b-7c8b-4512-9ea5-3bbe92e2e2e1</t>
  </si>
  <si>
    <t>The Glory of Purity (Hidup Lurus dalam Masyarakat Bengkok)</t>
  </si>
  <si>
    <t>979-763-886-3</t>
  </si>
  <si>
    <t>978-979-29-9402-5</t>
  </si>
  <si>
    <t>&lt;p&gt;Salah satu hal yang paling mendasar dalam kehidupan kristen adalah kemurnian hati. Alkitab mencatat bukti-bukti yang menunjukan bahwa Tuhan sangat menghormati orang yang menjaga kemurnian hati. memang tidak mudah untuk memiliki hati yang murni. Itu menuntut suatu oroses yang berlangsung seumur hidup. Dalam proses itu kadang-kadang muncul hal-hal yang tidak nyaman bagi tubuh. Berdasarkan kenyataan itu buku ini ditulis.&lt;br /&gt;
 &lt;br /&gt;
 Tujuan utama buku ini adalah memotivasi pembaca supaya mengalami dua hal. Pertama, proses pemurnian terhadap hal-hal yang mencemari hati, seperti kebencian, kekecewaan, dosa, masa lalu yang kelam dan semacamnya. Kedua, kemurnian hati tetap terjaga meskipun pencobaan-pencobaan yang mencemarkan hidup muncul. Denan panduan berisi 15 renungan tentang kemurnian hati di bagian akhir buku ini, pembaca akan diajak memulai tahap menuju kehidupan yang murni. Selanjutnya, kemurnian hati Anda akan dirasakan oleh orang sekitar Anda, karena Anda akan menjai pribadi yang penuh cinta, penyabar dan mudah mengampuni. Semakin murni hati dan hidup kita, semakin mahal dan mulia kita di hadapan Tuhan.&lt;br /&gt;
 &lt;br /&gt;
 Buku ini akan menuntun Anda untuk hidup murni dalam 15 hari dengan 15 pokok bahasan :&lt;br /&gt;
 &lt;br /&gt;
 - Upah kemurnian hati&lt;br /&gt;
 - Tidak semua yang menarik adalah baik&lt;br /&gt;
 - Bayarlah harganya&lt;br /&gt;
 - Benar luar-dalam&lt;br /&gt;
 - Mahkota kesuksesan&lt;br /&gt;
 - Dikasihi-nya&lt;br /&gt;
 - Memikul kuk&lt;br /&gt;
 - Menjaga hati&lt;br /&gt;
 - Hari kesempatan&lt;br /&gt;
 - Bersihkan hati&lt;br /&gt;
 - Landasan kokoh&lt;br /&gt;
 - Berhenti mendukaknnya&lt;br /&gt;
 - Ada kemurnian, ada kemuliaan&lt;br /&gt;
 - Jalan sempurna&lt;br /&gt;
 - Kuasa kemurnian&lt;/p&gt;</t>
  </si>
  <si>
    <t>ec79a273-50fd-45f5-9c46-d5a224428d4e</t>
  </si>
  <si>
    <t>The Hidden Killer; Sebuah Konspirasi Atas Nama Dendam</t>
  </si>
  <si>
    <t>Geetho TW</t>
  </si>
  <si>
    <t>979-763-948-7</t>
  </si>
  <si>
    <t>978-979-29-9405-6</t>
  </si>
  <si>
    <t>24.7 MB</t>
  </si>
  <si>
    <t>&lt;p&gt;Ben tersadar dari mimpi. Mimpi-mimpi yang sama dari hari ke hari. Mimpi mengerikan yang melengkapi lika-likunya berjuang melawan diri dan masa lalunya.&lt;br /&gt;
 &lt;br /&gt;
 Jiwanya sebagai seorang reporter andal Boston Herald membuatnya tergugah untuk menyingkap arti mimpi itu. Dan penyelidikan itu dimulai dari orang yang selama ini ternyata lepas dari perhatiannya, De Vil. Seorang De Vil, manusia berwajah monster, yang menghabisi mamanya di depan matanya ketika ia masih bocah. Tapi ia justru tanpa sadar &amp;ldquo;berterima kasih&amp;ldquo; karena De Vil telah membantu menyingkirkan mamanya dari kehidupannya.&lt;br /&gt;
 &lt;br /&gt;
 Sahabat-sahabat terbaik membuka kesadarannya bahwa mimpi itu ternyata tanda waspada akan sebuah realitas yang mengintimidasi Ben&amp;mdash;sebuah konspirasi tersembunyi yang mendorongnya untuk membunuh dirinya sendiri. Herannya, Ben hanya bermimpi pada tanggal-tanggal tertentu. Dan tanggal-tanggal itu bertepatan dengan tanggal berlangsungnya ritual-ritual satanik. Bahkan, tanggal dan bulan kelahirannya pun sama persis dengan seorang tokoh besar satanik. Tidak hanya itu, konspirasi itu ternyata digulirkan oleh orang-orang yang dikenalnya atas suatu alasan&amp;mdash;dendam. Tapi dendam atas apa?&lt;br /&gt;
 &lt;br /&gt;
 Berhasilkah mereka membuat Ben membunuh dirinya sendiri?&lt;/p&gt;</t>
  </si>
  <si>
    <t>287dcfba-2ae5-47db-a9d9-e13ebac30a49</t>
  </si>
  <si>
    <t>The Living Word in You</t>
  </si>
  <si>
    <t>978-979-29-6409-7</t>
  </si>
  <si>
    <t>978-979-29-9410-0</t>
  </si>
  <si>
    <t>&lt;p&gt;Kebutuhan yang mendesak bagi umat Tuhan adalah memiliki firman dalam hidup dan mengingatnya dengan baik. Namun, banyak umat Tuhan yang belum tahu caranya. Buku ini menjabarkan prinsip dan langkah-langkah praktis yang dapat Anda lakukan untuk memasukkan firman Tuhan dalam memori. Firman Tuhan masuk tidak hanya dalam memori saja tetapi dalam memori jangka panjang yang bersifat permanen. Dengan demikian, Anda dapat mengingat atau menghafal firman dan firman yang hidup itu tinggal di dalam memori jangka panjang Anda.&lt;br /&gt;
 Ketika firman Tuhan hidup dalam memori Anda, ia akan menghasilkan hal-hal yang menakjubkan. Hal itu seperti kuasa-Nya dinyatakan, mukjizat terjadi, karakter Kristus bertumbuh dan perubahan-perubahan hidup yang tetap. Ketika Anda hidup di dalam firman dan firman hidup di dalam diri Anda, maka hidup Anda akan berjalan sesuai rencana-Nya dan lihatlah betapa mengagumkan kehidupan Anda di dalam Dia.&lt;/p&gt;</t>
  </si>
  <si>
    <t>1a1c9a6d-12f6-45a6-b80c-75e6d79cde45</t>
  </si>
  <si>
    <t>ShortCourse: Adobe Photoshop CS4</t>
  </si>
  <si>
    <t>978-979-29-0883-1</t>
  </si>
  <si>
    <t>978-979-29-9523-7</t>
  </si>
  <si>
    <t>&lt;p&gt;Adobe Photoshop CS4 merupakan salah satu produk terbaru dari Adobe Creative Suite 4. Produk Adobe Photoshop CS4 tersedia dalam 2 versi, yaitu: Adobe Photoshop CS4 dan Adobe Photoshop CS4 Extended. Produk Adobe Photoshop CS4 ditujukan bagi profesional photographer, serious amateur photographer, graphic designer, dan web designer, sedangkan produk Adobe Photoshop CS4 Extended untuk film, video dan multimedia profesional; graphic dan desain menggunakan fasilitas 3D dan motion; untuk skala perusahaan besar; untuk animasi kesehatan; untuk para arsitek serta untuk para peneliti.&lt;br /&gt;
 &lt;br /&gt;
 &lt;br /&gt;
 Fitur baru dari Adobe Photoshop CS4 sangat membantu Anda untuk mengolah gambar, seperti: Adobe Bridge, Vanishing Point, Image Warp, Noise Reduction, Spot Healing Brush, Red Eye Correction, Optical Lens Correction, Animation, Smart Sharpen, Smart Guides, dan masih banyak lagi.&lt;br /&gt;
 &lt;br /&gt;
 &lt;br /&gt;
 Buku Shortcourse: Adobe Photoshop CS4 akan membahas tentang pemanfaatan aplikasi Adobe Photoshop CS4 untuk mengolah image digital. Materi yang diberikan mulai dari pengenalan Photoshop CS4, manipulasi objek, menerapkan efek, hingga teknik pencetakan. Materi disusun dalam bentuk tutorial yang sesuai untuk kegiatan kursus atau pelatihan komputer.&lt;br /&gt;
 Selengkapnya, buku ini akan membahas:&lt;br /&gt;
 Sesi I Pendahuluan&lt;br /&gt;
 Sesi II Manipulasi Objek&lt;br /&gt;
 Sesi III Mengolah Image dan Warna&lt;br /&gt;
 Sesi IV Bekerja dengan Teks&lt;br /&gt;
 Sesi V Memanfaatkan Spesial Efek&lt;br /&gt;
 Sesi VI Teknik Pencetakan&lt;/p&gt;</t>
  </si>
  <si>
    <t>74a21f66-c233-465c-b087-e03ee74cba9c</t>
  </si>
  <si>
    <t>The Magic of Speaking English: Jurus Andal Belajar Bicara dalam Bahasa Inggris</t>
  </si>
  <si>
    <t>Endro Dwi Hatmanto</t>
  </si>
  <si>
    <t>978-979-29-0786-5</t>
  </si>
  <si>
    <t>978-979-29-9416-2</t>
  </si>
  <si>
    <t>&lt;p&gt;Sejak sekolah dasar kita telah mendapatkan pelajaran bahasa Inggris. Namnun, dalam jenjang pendidikan SMA sampai perguruan tinggi, banyak pelajar, mahasiswa, dan sarjana tidak menguasai bahasa Inggris secara aktif. Fakta yang lain, lusinan buku conversation telah ditawarkan di toko-toko buku. Namun, tetap saja buku-buku tersebut tidak banyak membantu kelancaran bahasa Inggris Anda. Mengapa? Pertama, banyak pelajar dan maahsiswa terjebak penggunaan paradigma bahasa Indonesia dalam berbahasa Inggris. Akibatnya, kalimat baahsa Inggris pun susah diucapkan. Kedua, tragisnya, buku-buku conversation pada umumnya hanya menyediakan daftar ekspresi untuk Anda hafalkan. Tentu, sistem hafalan ujaran-ujaran ini tidak akan melatih kemampuan Anda untuk kreatif memproduksi ujaran-ujaran bahasa inggris. Solusinya, bacalah buku luar biasa ini. The Magic of Speaking English. Inilah sebuah buku yang ditunggu kehadirannya oleh para pembelajar bahasa Inggris. Buku ini akan mengubah paradigma bahasa Indonesia Anda menjadi paradigma berbahasa Inggris. Buku ini juga akan meningkatkan kelancaran Anda dalam menggunakan bahasa Inggris.&lt;/p&gt;</t>
  </si>
  <si>
    <t>6305c4d4-a65c-4ee8-bf47-9919a6d5ac18</t>
  </si>
  <si>
    <t>Protokol-Protokol Esensial Internet</t>
  </si>
  <si>
    <t>979-763-196-6</t>
  </si>
  <si>
    <t>978-979-29-9244-1</t>
  </si>
  <si>
    <t>&lt;p&gt;Buku Protokol Esensial Internet mengajak pembaca mengenal teknologi protokol yang menjadi tulang punggung komunikasi jaringan komputer dan Internet. Namun, buku ini hanya akan membahas beberapa protokol utama yang terangkum dalam suit protokol TCP/IP. Penjelasan menyertakan contoh-contoh agar pembaca semakin mudah memahami isinya. Lebih lanjut,&amp;nbsp;administrator jaringan dapat pula mengambil manfaat dari materi yang disuguhkan di sini. Pembahasan dalam buku ini meliputi:&lt;br /&gt;
 &amp;bull; OSI Reference Model&lt;br /&gt;
 &amp;bull; Requests for Comments&lt;br /&gt;
 &amp;bull; TCP/IP&lt;br /&gt;
 &amp;bull; Internet Protocol&lt;br /&gt;
 &amp;bull; 1Pv6&lt;br /&gt;
 &amp;bull; Transmission Control Protocol&lt;br /&gt;
 &amp;bull; User Datagram Protocol&lt;br /&gt;
 &amp;bull; Address Resolution Protocol&lt;br /&gt;
 &amp;bull; Multicasting dan Internet&lt;br /&gt;
 &amp;bull; Group Management Protocol&lt;/p&gt;</t>
  </si>
  <si>
    <t>5fbc006d-804a-41d3-aa60-58761ee04614</t>
  </si>
  <si>
    <t>Pembinaan Warga Gereja Selaras dengan Tantangan Zaman</t>
  </si>
  <si>
    <t>Drie S. Brotosudarmo</t>
  </si>
  <si>
    <t>978-979-29-5775-4</t>
  </si>
  <si>
    <t>978-979-29-9481-0</t>
  </si>
  <si>
    <t>&lt;p&gt;Sudah lama gereja hadir di Indonesia, dengan segala macam dinamika dan masalah yang terjadi dalam perkembangan selanjutnya hingga hari ini. Dalam memenuhi Amanat Agung yang Yesus berikan, gereja mengalami banyak kendala dan tantangan, baik secara internal maupun eksternal. Oleh karena itu, program Pembinaan Warga Gereja (PWG) diharapkan dapat melengkapi warga gereja atau umat Tuhan agar bertumbuh dan berkembang, baik dalam kerohanian, karakter, dan mentalitas, serta memiliki kekuatan yang cukup untuk menghadapi tantangan zaman yang semakin kompleks.&lt;br /&gt;
 Buku ini disusun dengan sederhana, dengan bahasa yang mudah dipahami, dan disertai contoh-contoh yang aplikatif supaya mudah dimengerti dan diterapkan oleh pembaca. Pembaca dapat segera menerapkan ilmu yang diperoleh setelah membaca buku ini hingga tuntas. Buku ini cocok untuk dipelajari oleh para mahasiwa teologia, para dosen teologia, para pengajar, hingga para pendeta dan gembala sidang, yang ingin memperluas wawasan dan memerlukan bahan pelengkap terkait materi pembinaan warga gereja. Selamat membaca dan menerapkan ilmu yang diperoleh lewat buku ini!&lt;/p&gt;</t>
  </si>
  <si>
    <t>c0e43f0a-4f88-41c6-b620-569a066d5d1b</t>
  </si>
  <si>
    <t>The New Concept of Newborn Christian</t>
  </si>
  <si>
    <t>M. Sudhi Dharma</t>
  </si>
  <si>
    <t>978-979-29-2922-5</t>
  </si>
  <si>
    <t>978-979-29-9420-9</t>
  </si>
  <si>
    <t>&lt;p&gt;Buku ini secara keseluruhan berisi mengenai manusia baru yang didasarkan pada tiga hal utama dalam kehidupan Kristen, yaitu manusia baru, hidup dalam iman, hidup dalam pengharapan, dan hidup dalam kasih. Selanjutnya, dalam keempat bab tersebut, penulis membagi lagi dalam enam sub bab yang disertai pendahuluan, penutup dan buku yang direkomendasikan dalam setiap bab besarnya. Dengan demikian, pembaca diharapkan dapat memahami lebih dalam mengenai manusia baru dan cara hidupnya dalam konteks Alkitab seara keseluruhan.&lt;/p&gt;</t>
  </si>
  <si>
    <t>995b83b0-e1b6-4a4f-98aa-c421c6739cc0</t>
  </si>
  <si>
    <t>The Perfect You</t>
  </si>
  <si>
    <t>978-979-29-1110-7</t>
  </si>
  <si>
    <t>978-979-29-9423-0</t>
  </si>
  <si>
    <t>&lt;p&gt;Buku ini mengembalikan kesadaran kita bahwa semua hal yang kita lalui dan alami telah diataur dan diizinkan terjadi secara sempurna dalam hidup kita. Apa pun yang terlah terjadi dengan diri Anda, percayalah Anda telah dan sedang mengalami the perfect experiences, the perfect conditions, the perfect mistakes, dan tentunya the perfect life.&lt;/p&gt;</t>
  </si>
  <si>
    <t>bb9e6b0f-7c86-4201-9182-bafd7bca65de</t>
  </si>
  <si>
    <t>Pemodelan Desain Arsitektur 2D dan 3D Menggunakan AutoCAD</t>
  </si>
  <si>
    <t>978-979-29-0864-0</t>
  </si>
  <si>
    <t>978-979-29-9484-1</t>
  </si>
  <si>
    <t>&lt;p&gt;Buku &amp;ldquo;Pemodelan Desain Arsitektur 2D dan 3D Menggunakan AutoCAD&amp;rdquo;, merupakan sebuah buku panduan yang berisi tutorial dan latihan untuk mambuat desain Arsitektur. Secara spesifik buku ini akan membahas tentang metode-metode pembuatan desain rancang bangun, dalam bentuk 2D dan 3D menggunakan fasilitas-fasilitas yang ada pada AutoCAD. Jenis pemodelan desain Arsitektur yang disajikan adalah membuat berbagai desain rumah dengan type yang banyak diminati orang, misalnya type 36, type 45, type 54, dan type 60. Tutorial dan latihan yang disajikan dalam bentuk 2D meliputi cara membuat denah lengkap dengan notasi teks dan ukuran, serta landscape maupun membuat tampak bangunan lengkap dengan notasinya.&lt;br /&gt;
 &lt;br /&gt;
 Jenis pemodelan 3D disajikan tutorial dan latihan membuat desain rumah dalam bentuk 3D, di mana materi pembahasannya meliputi cara membuat denah 3D, membuat semua kelengkapan elemen konstruksi dan bangunan serta lanscapenya. Pembahasan buku ini, dilengkapi juga cara untuk melakukan finishing terhadap desain 3D hingga teknik rendering. Setelah membaca buku ini pembaca akan memiliki kemampuan untuk membuat desain Arsitektur dalam bentuk 2D dan 3D, serta cara finishing dan teknik rendering desain dalam waktu yang singkat menggunakan AutoCAD berbagai release.&lt;/p&gt;</t>
  </si>
  <si>
    <t>11fd06f0-aa06-4b0b-8218-e90685604013</t>
  </si>
  <si>
    <t>Psikologi yang Sebenarnya</t>
  </si>
  <si>
    <t>W. Stanley Heath</t>
  </si>
  <si>
    <t>978-979-29-2877-8</t>
  </si>
  <si>
    <t>978-979-29-9247-2</t>
  </si>
  <si>
    <t>&lt;p&gt;Orang suka bertanya,&amp;nbsp;&lt;br /&gt;
 &amp;quot;Apakah mungkin ada psikologi Kristen?&amp;#39;&amp;#39;&amp;nbsp;&lt;br /&gt;
 Untuk menjawab pertanyaan tersebut tidaklah mudah.&amp;nbsp; orang sudah terlanjur beranggapan bahwa antara&amp;nbsp; psikologi dan kekristenan merupakan dua bidang yang&amp;nbsp; tidak dapat ditemukan.&amp;nbsp;&lt;br /&gt;
 Namun benarkah demikian? Dalam buku ini, penulis&amp;nbsp; mencoba mcnyajikan hasil pemikiran, pengamatan dan&amp;nbsp; pengkajiannya yang mendalam sebagai usaha untuk&amp;nbsp; merumuskan suatu psikologi berdasarkan Alkitab.&amp;nbsp;&lt;/p&gt;</t>
  </si>
  <si>
    <t>e542c1b3-bde0-4563-ba00-111045f40bfe</t>
  </si>
  <si>
    <t>Shortcourse Adobe Illustrator CS5</t>
  </si>
  <si>
    <t>978-979-29-2499-2</t>
  </si>
  <si>
    <t>978-979-29-9109-3</t>
  </si>
  <si>
    <t>&lt;p&gt;Adobe Illustrator merupakan program grafis berbasis vektor yang paling tangguh dan populer. Hal ini karena fasilitas-fasilitas di dalamnya dapat digunakan untuk membentuk objek secara tiga dimensi sehingga hasil yang diperoleh menyerupai objek yang sebenarnya. Program aplikasi Illustrator versi terbaru adalah Adobe Illustrator Creative Suite 5 (Adobe Illustrator CS5) yang merupakan penyempurnaan dari versi sebelumnya. Apabila fasilitas yang diberikan pada versi sebelumnya sudah sedemikian bagus untuk membuat berbagai macam objek, dapat dibayangkan fasilitas pada versi barunya. Dengan versi terbaru ini, proses menggambar tentu menjadi jauh lebih mudah dan hasil yang diperoleh lebih mengagumkan.&lt;br /&gt;
 &lt;br /&gt;
 Buku Short Course: Adobe Illustrator CS5 ini juga membahas materi dengan model langkah-langkah yang disertai ilustrasi. Buku ini akan membantu Anda untuk menguasai Adobe Illustrator CS5 dalam waktu singkat. Selain itu, buku ini juga membahas hal-hal dasar yang paling banyak digunakan oleh para desainer untuk membuat desain.&lt;br /&gt;
 &lt;br /&gt;
 Lebih lengkap, buku ini akan membahas:&lt;br /&gt;
 &lt;br /&gt;
 Sesi I Mengenal Adobe Illustrator CS5&lt;br /&gt;
 &lt;br /&gt;
 Sesi II Menggambar Objek&lt;br /&gt;
 &lt;br /&gt;
 Sesi III Membuat Objek Sederhana&lt;br /&gt;
 &lt;br /&gt;
 Sesi IV Mengedit Objek&lt;br /&gt;
 &lt;br /&gt;
 Sesi V Bekerja dengan Teks&lt;br /&gt;
 &lt;br /&gt;
 Sesi VI Bekerja dengan Warna&lt;br /&gt;
 &lt;br /&gt;
 Sesi VII Menggunakan Spesial Efek&lt;/p&gt;</t>
  </si>
  <si>
    <t>742212b0-88bb-4f1f-babc-3b214c8ea549</t>
  </si>
  <si>
    <t>The Power of Change</t>
  </si>
  <si>
    <t>979-763-901-0</t>
  </si>
  <si>
    <t>978-979-29-9427-8</t>
  </si>
  <si>
    <t>&lt;p&gt;Buku ini berisi kumpulan tulisan pendek yang bisa Anda baca ketika duduk di kendaraan pribadi maupun umum, di terminal, stasiun atau bandara. Bisa juga untuk menemani saat Anda menunggu istri di salon, menunggu giliran dipanggil masuk ruang dokter atau aktivitas apa pun yang memberi Anda sedikit waktu untuk membaca.&lt;/p&gt;</t>
  </si>
  <si>
    <t>476a586c-bc1d-49d3-994b-656b5fc45edc</t>
  </si>
  <si>
    <t>ShortCourse: RPG Maker VX Ace</t>
  </si>
  <si>
    <t>978-979-29-4694-9</t>
  </si>
  <si>
    <t>978-979-29-9141-3</t>
  </si>
  <si>
    <t>&lt;p&gt;Adalah RPG Maker VX Ace, solusi mudah bagi para pemula yang ingin belajar membuat game. RPG maker VX Ace adalah sebuah software yang dapat digunakan untuk membuat game. Sesuai namanya, software ini digunakan untuk membuat game bergenre RPG atau Role Playing Game. Software ini sangat mudah digunakan karena disertai perintah-perintah langsung tanpa harus memahami atau bahkan mengetik kode program.&lt;br /&gt;
 &lt;br /&gt;
 Buku Shortcourse RPG Maker VX Ace ini akan membahas tentang penggunaan software RPG Maker VX Ace beserta komponen-komponennya untuk membuat game bergenre RPG. Anda akan belajar secara cepat karena buku ini ditulis menggunakan contoh-contoh yang mudah dipahami sehingga memudahkan pembaca dalam memahami isi yang dijelaskan.&lt;br /&gt;
 &lt;br /&gt;
 Buku ini membahas:&lt;br /&gt;
 Sesi I Mengenal RPG Maker VX Ace&lt;br /&gt;
 Sesi II Membuat Peta Game&lt;br /&gt;
 Sesi III Membuat Desain Karakter&lt;br /&gt;
 Sesi IV Membuat Desain Musuh&lt;br /&gt;
 Sesi V Membuat Event Game&lt;br /&gt;
 Sesi VI Konversi dan Testing&lt;/p&gt;</t>
  </si>
  <si>
    <t>00f9ebe6-6b46-49e4-8500-c4145cfa6c65</t>
  </si>
  <si>
    <t>ShortCourse: Membuat Aplikasi Database dengan Java dan MySQL</t>
  </si>
  <si>
    <t>978-979-29-0642-4</t>
  </si>
  <si>
    <t>978-979-29-9139-0</t>
  </si>
  <si>
    <t>&lt;p&gt;Java dan mysql adalah contoh aplikasi yang dapat dimanfaatkan dalam pemrograman database. Keduanya merupakan dua aplikasi&lt;br /&gt;
 powerfull untuk membangun sistem database. Selain itu, keduanya merupakan freeware sehingga Anda tidak perlu menyisihkan&lt;br /&gt;
 anggaran untuk membayar lisensi. Bahasa pemrograman java relatif sederhana, mudah,handal, dan digunakan oleh berbagai&lt;br /&gt;
 &lt;br /&gt;
 lembaga, baik bidang bisnis, pendidikan, dan lain-lain. Sedangkan mySQL, seperti Anda tahu, merupakan aplikasi yang telah&lt;br /&gt;
 populer dan banyak digunakan.&lt;br /&gt;
 &lt;br /&gt;
 Buku ini menyajikan materi yang lengkap tentang penggunaan java dan mySQL untuk membuat aplikasi database. Materi yang&lt;br /&gt;
 disajikan mulai dari pengenalan pemrograman java beserta instalasi paket programnya, konsep database dan perancangannya,&lt;br /&gt;
 hingga membuat aplikasi database adventori barang.&lt;br /&gt;
 &lt;br /&gt;
 Sajian dalam buku ini meliputi :&lt;br /&gt;
 &lt;br /&gt;
 Pendahuluan&lt;br /&gt;
 Mengenal database&lt;br /&gt;
 SQL dan MySQL&lt;br /&gt;
 Program pendukung&lt;br /&gt;
 Membuat program aplikasi Adventori barang&lt;br /&gt;
 Membuat program aplikasi proses transaksi&lt;br /&gt;
 Menggabungkan aplikasi dalam satu window&lt;/p&gt;</t>
  </si>
  <si>
    <t>485d7df3-a176-4a87-a09d-c1a968fa7b10</t>
  </si>
  <si>
    <t>ShortCourse: Solusi Lengkap Manajemen Bisnis dengan MYOB Accounting V18</t>
  </si>
  <si>
    <t>978-979-29-2582-1</t>
  </si>
  <si>
    <t>978-979-29-9146-8</t>
  </si>
  <si>
    <t>&lt;p&gt;MYOB merupakan salah satu aplikasi bisnis popular dan banyak dipakai oleh perusahaan-perusahaan kecil hingga menengah di berbagai negara. Banyak keunggulan yang dimiliki MYOB dibandingkan dengan aplikasi bisnis sejenis. Beberapa keunggulan MYOB antara lain tampilannya yang menarik dengan susunan menu yang simple, interaktif, dan terstruktur sehingga memudahkan pengguna dalam melakukan pencatatan akuntansi. MYOB juga mulai banyak digunakan oleh perusahaan-perusahaan di Indonesia karena fasilitas-fasilitas yang disediakan mempunyai banyak kecocokan dengan Standar Akuntansi Keuangan (SAK) di Indonesia. Buku ShortCourse Series: Solusi Lengkap Manajemen Bisnis dengan MYOB Accounting v18 ini akan membahas penggunaan fungsi-fungsi pada MYOB secara lengkap dan terstruktur. Materi yang dibahas cukup lengkap, mulai dari pengenalan MYOB Accounting v18, membuat daftar akun, membuat daftar pajak, mengelola kartu pelanggan, pemasok dan persediaan, membuat berbagai laporan keuangan, melakukan analisa. Lebih lengkap buku ini membahas: * Sesi I Mengenal MYOB Accounting v18 * Sesi II Mengenal dan Mengelola Daftar Akun * Sesi III Mengelola Kartu dan Saldo Awal Saldo * Sesi IV Mencatat Transaksi pada MYOB * Sesi V Aktivitas Akhir Periode&lt;/p&gt;</t>
  </si>
  <si>
    <t>171db3e4-7054-47dc-bcf5-00e94819f7de</t>
  </si>
  <si>
    <t>The Purpose Driven Teen</t>
  </si>
  <si>
    <t>Kristine Batasina</t>
  </si>
  <si>
    <t>979-763-924-x</t>
  </si>
  <si>
    <t>978-979-29-9438-4</t>
  </si>
  <si>
    <t>&lt;p&gt;I hate myself and i want to die! Begitulah kata Kurt Cobain, pentolan band Nirvana yang sangat digemari pada tahun 90-an. Bagaimana mungkin selebriti kaya raya, populer, yang bisa hidup semaunya, dan disebut sebagai jenius itu membenci dirinya? Bagaimana juga dengan diva pop Britney Spears yang sampai harus masuk panti rehab dan kepalanya dibotakin sendiri karena depresi? Tau nngk sih? Jawabannya adalah karena mereka tidak lagi punya tujuan hidup!.&lt;br /&gt;
 &lt;br /&gt;
 Apa cita-citamu? Apakah jadi milyuner terkaya, artis paling beken, ilmuwan paling jenius, atlet paling jago, model paling cakep, punya pacar terkeren sedunia, atau apa? Sebagai remaja, Tuhan pingin kamu punya cita-cita. Apapun keadaan mu saat ini, bagaimanapun masa lalu mu, masa depan gemilang sudah Tuhan rencanakan buatmu! Kamu bisa jadi apa aja, asal tau tujuan hidupmu dan cara meraihnya.&lt;br /&gt;
 &lt;br /&gt;
 Buku ini akan memberi tahu kamu 10 hal yang Tuhan ingin kamu lakukan terhadap hidupmu. Bayangin, cuma 10 hal yang Ia inginkan. 10 hal itulah yang akan mengantarmu meraih semua cita-cita. So, langsung aja kamu baca dan lakukan langkah-langkah yang ada dibuku ini. Be a Purpose Driven Teen!.&lt;/p&gt;</t>
  </si>
  <si>
    <t>4c84d2d9-9d63-40c7-9fb6-a1b226724908</t>
  </si>
  <si>
    <t>Pemrograman Aplikasi Android dengan Sencha Touch</t>
  </si>
  <si>
    <t>978-979-29-5059-5</t>
  </si>
  <si>
    <t>978-979-29-9488-9</t>
  </si>
  <si>
    <t>&lt;p&gt;Menjamurnya smartphone berbasis Android tidak lain dikarenakan ragam aplikasi dan permainan yang didukung oleh platform Android. Sistem operasi Android yang bersifat open source memang memudahkan para pengembang dalam membuat beragam aplikasi. Kesuksesan Android ini ternyata juga telah menarik perhatian para pengembang aplikasi berbasis web. Banyaknya peminat dari kalangan pengembang web ini telah memancing para developer program untuk menghadirkan model pemrograman Android berbasis web. Sencha adalah salah satu yang tergerak untuk mengakomodasi para pengembang web dalam membuat aplikasi Android. Dengan Sencha Touch, Anda dapat membuat aplikasi Android menggunakan bahasa pemrograman web, yaitu HTML, CSS, dan JavaScript. Buku Pemrograman Aplikasi Android dengan Sencha Touch ini membahas secara praktis dan tuntas bagaimana membuat aplikasi Android menggunakan Sencha Touch. Setelah memahami semua materi yang disajikan, Anda akan mampu membuat program aplikasi Android menggunakan bahasa pemrograman web.&lt;/p&gt;</t>
  </si>
  <si>
    <t>f4564897-9cc3-4a21-a37d-aff09428256d</t>
  </si>
  <si>
    <t>The Transforming Power of the Holy Spirit</t>
  </si>
  <si>
    <t>Ishak Sugianto</t>
  </si>
  <si>
    <t>978-979-29-1029-2</t>
  </si>
  <si>
    <t>978-979-29-9452-0</t>
  </si>
  <si>
    <t>&lt;p&gt;Kelahiran gereja mula-mula sangat dipengaruhi oleh peran Roh Kudus yang bekerja dalam pelayanan para rasul. Perjuangan, kepemimpinan, dan karakter-karakter para rasul yang ideal bagi kulifikasi sebagai &amp;quot;pendiri gereja&amp;quot; sungguh menggugah untuk dipelajari, disimak, dan diterapkan dalam memperjuangkan ketahanan, pertumbuhan, dan perkembangan gereja masa kini. Kegigihan dan semangat penginjilan para rasul pada gereja mula-mula harus terus ada dalam penginjilan gereja masa kini.&lt;/p&gt;</t>
  </si>
  <si>
    <t>fa856d18-d500-46e5-9935-6e0a6ac5562e</t>
  </si>
  <si>
    <t>The Udik Girl - Olalaaa... Mengejar Cowok lmpian Sampai ke lbukota</t>
  </si>
  <si>
    <t>Afin Yulia, Tia Marty Dan Ragil Kuning</t>
  </si>
  <si>
    <t>978-979-29-5125-7</t>
  </si>
  <si>
    <t>978-979-29-9455-1</t>
  </si>
  <si>
    <t>&lt;p&gt;The Udik Girl Suatu ketika, saat berkeliling menjajakan dagangannya, gerobak bakso Ning terguling. Hujan yang turun beberapa waktu sebelumnya membuat jalanan di kampung Ning menjadi becek dan licin. Di tengah keadaan genting itulah, Ning spontan mengeluarkan sebuah nadzar. Ning bernadzar, &amp;acirc;&amp;euro;&amp;oelig;Barang siapa yang datang bantuin aku, jika cowok akan kujadikan suami, jika cewek akan aku jadikan saudara,&amp;acirc;&amp;euro;Â ucapnya spontan. Entah kebetulan atau bagaimana, tiba-tiba Ning dikejutkan oleh suara yang menegurnya. Rupanya ada seorang pemuda ganteng yang menawarkan jasa untuk membantu Ning mendirikan gerobaknya. Cinta memang bisa membuat orang berubah. Yang tadinya kampungan, menjadi semakin norak. Itulah yang dialami Ning. Karena inginnya merebut perhatian pemuda yang ganteng itu, Ning rela meminjam perlengkapan make up Darti, temannya yang menjadi seorang penyanyi dangdut di kampungnya. Apakah Ning mampu mendapatkan cinta pemua ganteng itu? Yuk ikuti kisah Ning yang penuh perjuangan dan pengorbanan dalam novel ini.&lt;/p&gt;</t>
  </si>
  <si>
    <t>a3c1747e-3a0e-4e37-a95a-354136e64289</t>
  </si>
  <si>
    <t>Theologi Perjanjian Lama</t>
  </si>
  <si>
    <t>V. M. Siringoringo</t>
  </si>
  <si>
    <t>978-979-29-3637-7</t>
  </si>
  <si>
    <t>978-979-29-9461-2</t>
  </si>
  <si>
    <t>&lt;p&gt;Buku ini merupakan uraian tentang theologi Perjanjian Lama. Penulis menguraikan theologia Perjanjian Lama dengan mengangkat tema-tema penting/pokok dalam Perjanjian Lama. Penulis menyajikan sejarah perkembangan ilmu theologi Perjanjian Lama, tema sentral, penciptaan, sampai kedatangan Mesias sebagai penggenapan pengharapan Perjanjian Lama. Buku ini sangat berguna bagi Gembala sidang, pengajar, pendeta, hamba-hamba Tuhan, mahasiswa theologi, dan semua orang yang tertarik dengan memelajari theologi Perjanjian Lama.&lt;/p&gt;</t>
  </si>
  <si>
    <t>de98b7e3-1dd8-45da-a705-3ec773789453</t>
  </si>
  <si>
    <t>Rahasia Keberhasilan Gereja di Korea</t>
  </si>
  <si>
    <t>Sukamto M. Div</t>
  </si>
  <si>
    <t>979-763-425-6</t>
  </si>
  <si>
    <t>978-979-29-9252-6</t>
  </si>
  <si>
    <t>&lt;p&gt;Fakta menunjukan bawha laju pertumbuhan gereja di korea sangat mengagumkan dibandingkan di indonesia. Padahal usia kekristenan di korea jauh lebih muda.&lt;/p&gt;
 &lt;p&gt;Bayangkan saja, gereja Yoido Full Gospel yang dirintis oleh Paul Yonggi Cho (sekarang David Yonggi Cho) dan Jashil Cho pada tahun 1958 yang anggotanya lima orang, tahun 1992 telah menjadi 750.00 jemaat.&lt;/p&gt;
 &lt;p&gt;Fenomena macam apakah ini? Mengapa gereja di korea melaju begitu cepat? Inilah buku yang akan membeberkan kepada anda ahasia keberhasilan pemberitaan kabar baik di korea. Peristiwa ini, tentu saja, tidak dapat dilihat hanya dari faktor nonspiritual. Ada bukti nyata bahwa gereja di korea bertumbuh karena pemberian Allah, yang merupakan misteri bagi kita semua.&lt;/p&gt;</t>
  </si>
  <si>
    <t>e63ebd06-eaf2-4be3-9c85-2f97099b03a5</t>
  </si>
  <si>
    <t>ShortCource: Mendesain Website Dinamis dan Menarik dengan Adobe Dreamweaver CS4</t>
  </si>
  <si>
    <t>978-979-29-1285-2</t>
  </si>
  <si>
    <t>978-979-29-9154-3</t>
  </si>
  <si>
    <t>&lt;p&gt;Website saat ini telah menjadi sebuah kebutuhan, tidak hanya digunakan untuk menyampaikan informasi secara online, namun sekarang website telah menunjang aktivitas bisnis, seperti e-commerce, e-marketing, online transaction dan lainnya.&lt;br /&gt;
 Buku Short Course: Mendesain Website Dinamis dan Menarik dengan Adobe Dreamweaver CS4 ini membahas secara lengkap bagaimana membuat website yang dinamis. Buku ini akan mengajarkan pembuatan elemen head, yaitu tag meta secara mudah, pembuatan banner, menu hyperlink, mengatur halaman content, membuat halaman yang interaktif dan terakhir membangun halaman dinamis yang terhubung dengan database menggunakan Adobe Dreamweaver CS4. Dengan membaca dan mempraktikkan contoh dalam buku ini dan sedikit kreativitas, maka anda akan dapat membangun website yang menarik dan dinmis. Pokok bahasan dalam buku ini meliputi :&lt;br /&gt;
 &lt;br /&gt;
 Pengenalan Adobe Dreamweaver CS4&lt;br /&gt;
 Menambah Elemen Head&lt;br /&gt;
 Mengatur Layout Halaman Web&lt;br /&gt;
 Mengatura Benar dan Menu Navigasi&lt;br /&gt;
 Mengelola Teks&lt;br /&gt;
 Membuat Website Dinamis&lt;/p&gt;</t>
  </si>
  <si>
    <t>bc0c7878-29d9-4d7a-91ef-bfc0691a66e7</t>
  </si>
  <si>
    <t>Pemrograman Basis Data dengan Visual FoxPro 5 (Jilid 1)</t>
  </si>
  <si>
    <t>979-533-765-3</t>
  </si>
  <si>
    <t>978-979-29-9491-9</t>
  </si>
  <si>
    <t>&lt;p&gt;Pemrograman Visual merupakan model pemrograman yang akhir-akhir ini populer di lingkungan Windows. Salah satu perangkat-lunak yang berbasis pemrograman visual adalah Visual FoxPro. Dengan menggunakan perangkat lunak ini, pembuatan program aplikasi dapat dilakukan dengan mudah dan cepat. Pembuatan antarmuka kepada pemakai yang bersifat menarik dan mudah dipakai dapat dibuat secara visual, dan tanpa harus banyak menuliskan kode. Laporan, menu, dan hal-hal lain yang erat kaitannya dengan suatu aplikasi juga dapat dibuat dengan mudah, sehingga akan terasa sekali bahwa Visual FoxPro dapat meniingkatkan produktifitas pemrogram.&lt;/p&gt;
 &lt;p&gt;Dengan menggunakan pendekatan belajar sambil mencoba, buku ini dimaksudkan agar pembaca dengan mudah dapat mempelajari perangkat-lunak Visual FoxPro, sekalipun belum memiliki pengalaman memprogram di lingkungan Windows.&lt;/p&gt;</t>
  </si>
  <si>
    <t>80a7827e-63d4-4692-bde4-168bafbe0f30</t>
  </si>
  <si>
    <t>Theologi Proper</t>
  </si>
  <si>
    <t>978-979-29-4978-0</t>
  </si>
  <si>
    <t>978-979-29-9467-4</t>
  </si>
  <si>
    <t>&lt;p&gt;Tidak bisa disangkal lagi bahwa jaman sekarang masih ada orang-orang yang menolak keberadaan Allah (agnotisisme). Pertanyaan yang sering diajukan adalah kalau memang Allah itu ada, buktikanlah! Ada beberapa theolog yang menolak akan keberadaan Allah, tetapi bagaimanapun theolog Injil mengatakan bahwa manusia tidak bisa mengenal Allah, jika Allah tidak menyatakan diri kepadanya. Penyataan diri Allah dapat diketahui dari Alkitab. Allah selalu menyatakan diri dalam sejarah manusia. Oleh karena itu keberadaan Allah tidak bisa dipisahkan dari hakikat Allah, sifat-sifat Allah, hukum Allah, dll. Pengenalan akan Allah sangat penting karena dengan mengenal Allah dengan benar, gereja akan menjadi kuat, hidup di dalam kekudusan dan mengasihi Dia.&lt;/p&gt;</t>
  </si>
  <si>
    <t>28305340-2f6b-44da-937b-e3cbf133432a</t>
  </si>
  <si>
    <t>Tip dan Trik Memperbaiki Telepon Seluler</t>
  </si>
  <si>
    <t>Bambang Lakso Yuwono</t>
  </si>
  <si>
    <t>979-763-648-8</t>
  </si>
  <si>
    <t>978-979-29-9470-4</t>
  </si>
  <si>
    <t>&lt;p&gt;Buku ini mencakup permasalahan yang berkaitan dengan handphone, seperti pengenalan elektronika dasar, pengenalan rangkaian handphone, peralatan yang digunakan, mengenal teknik jumper, mengenal teknik membaca jalur teknik bongkar pasang IC BGA dan lain-lain. Juga ada solusi handphone yang mengalami masalah, serta dibahas juga tentang cara memformat handphone dan juga kartu memori. Melalui buku ini anda diajak untuk lebih dalam lagi belajar tentang handphone.&lt;/p&gt;</t>
  </si>
  <si>
    <t>090c091f-7f45-4342-ba2a-04f69f7bd050</t>
  </si>
  <si>
    <t>ShortCourse: Mahir Digital Imaging dengan Photoshop CS5</t>
  </si>
  <si>
    <t>978-979-29-2589-0</t>
  </si>
  <si>
    <t>978-979-29-9131-4</t>
  </si>
  <si>
    <t>&lt;p&gt;Adobe Photoshop merupakan perangkat lunak yang tak asing lagi dalam dunia desain grafis. Kelengkapan fitur, kemudahan penggunaan serta berbagai faktor lain menjadikannya sebagai salah satu software wajib di dunia pengolahan citra dan foto.&lt;br /&gt;
 &lt;br /&gt;
 Saat ini, Adobe telah merilis versi terbaru dari Photoshop yaitu Adobe Photoshop CS5. Fasilitas yang ditambahkan membantu Anda berkreasi dengan imajinasi Anda sebebas mungkin. Fitur-fitur tersebut antara lain mencakup kemampuan untuk mengolah objek 3D.&lt;br /&gt;
 &lt;br /&gt;
 Buku Shortcourse Series:Mahir Digital Imaging dengan Adobe Photoshop CS5 ini akan membimbing Anda menguasai Adobe Photoshop CS5 langkah demi langkah, hingga Anda dapat menuangkan ide kreatif ke dalam sebuah bentuk desain citra.&lt;br /&gt;
 &lt;br /&gt;
 Buku ini membahas::&lt;br /&gt;
 &lt;br /&gt;
 &amp;middot; Sesi I : Pengenalan Adobe Photoshop CS5&lt;br /&gt;
 &lt;br /&gt;
 &amp;middot; Sesi II : Seleksi, Layer, dan Mask&lt;br /&gt;
 &lt;br /&gt;
 &amp;middot; Sesi III : Teknik Manipulasi Citra&lt;br /&gt;
 &lt;br /&gt;
 &amp;middot; Sesi IV : Bekerja dengan Teks dan Efek Digital&lt;br /&gt;
 &lt;br /&gt;
 &amp;middot; Sesi V : Memberi Sentuhan Artistik&lt;/p&gt;</t>
  </si>
  <si>
    <t>9e3a7679-f6b4-466e-9976-022249ee8ebe</t>
  </si>
  <si>
    <t>Pemrograman Database MySQL dengan Bahasa Pascal di Linux</t>
  </si>
  <si>
    <t>Kristophorus Hadiono &amp; Ridwan Sanjaya</t>
  </si>
  <si>
    <t>979-731-830-3</t>
  </si>
  <si>
    <t>978-979-29-9494-0</t>
  </si>
  <si>
    <t>&lt;p&gt;Sampai saat ini, bahasa Pascal masih populer dan banyak digunakan di berbagai institusi pendidikan di Indonesia. Bahasa ini digunakan seba.gai sarana pembelajaran logika pemrograman yang cukup mudah dipahami oleh para programer pemula. Selain bahasa yang digunakan mempunyai kemiripan yang sangat dekat dengan bahasa lnggris, kemampuannya cukup handal jika ditekuni lebih lanjut.&lt;/p&gt;
 &lt;p&gt;Buku ini mengupas pembuatan program database berbasis Linux dengan bahasa Pascal. Sasaran buku ini antara lain adalah mempermudah Anda yang baru pertama kali mempelajari maupun yang telah mahir. Dalam setiap langkah pembahasan, Anda akan mempelajari pembuatan program database secara mudah untuk kemudian dapat diterapkan dalam pemrograman di dunia nyata.&lt;/p&gt;
 &lt;p&gt;Dengan memanfaatkan Free Pascal yang merupakan IDE sejenis Turbo Pascal di lingkungan sistem operasi Linux, pembuatan program database dengan bahasa Pascal akan terasa semakin mudah. Buku ini disusun untuk mengembangkan kemampuan pemrograman Pascal di Linux, terutama yang mengarah pada pembuatan aplikasi database, sehingga para pemula tak perlu ragu tag-i melanjutkan peman-faatan bahasa Pascal untuk kepentingan bisnis di sistem operasi Unux.&lt;/p&gt;
 &lt;p&gt;MySQL dipilih sebagai database dalam pemrograman kal-i ini karena gratis, familier bagi programer, dan merupakan database standar dalam setiap instatasi Linux, serta dirancang untuk penggunaan aplikasi berbasis client/server. &amp;middot;Kemampuan MySQL tidak perlu lagi diragukan karena saat ini sudah banyak programer yang membangun aplikasi berbasis web, jaringan, dan desktop dengan menggunakan MySQL.&lt;/p&gt;
 &lt;p&gt;Pemrograman database di sistem operasi Linux mempunyai masa depan yang cerah karena semakin banyak perusahaan yang membutuhkan aplikasi database dengan arsitektur client/server. Ketertarikan perusahaan akan semakin besar karena biaya yang dikeluarkan relatif lebih murah bila dibandingkan dengan sistem operasi lain.&lt;/p&gt;</t>
  </si>
  <si>
    <t>6e65007d-9eb9-4b47-acc2-41ad67a5fdc3</t>
  </si>
  <si>
    <t>Tip dan Trik Unik DELPHI</t>
  </si>
  <si>
    <t>979-731-823-0</t>
  </si>
  <si>
    <t>978-979-29-9474-2</t>
  </si>
  <si>
    <t>&lt;p&gt;Melalui buku saku ini anda akan mengetahui sisi lain yang menarik dari bahasa pemrograman Delphi. Banyak sekali tip dan trik unik yang dapat Anda pelajari dalam buku saku ini, sehingga Anda, para programmer pemula dan menengah dapat mengenal dan mempelajari bahasa pemrograman Delphi lebih jauh lagi.&amp;nbsp;&lt;br /&gt;
 &lt;br /&gt;
 Pembahasan dalam buku ini:&amp;nbsp;&lt;br /&gt;
 * Mengenal IDE Delphi&lt;br /&gt;
 * Special Effect untuk Tampilan Form&lt;br /&gt;
 * Membuat Animasi Sederhana&lt;br /&gt;
 * Membuat Aplikasi Multimedia&lt;br /&gt;
 * Aneka Macam Tip dan Trik Unik&lt;/p&gt;</t>
  </si>
  <si>
    <t>9409dee1-1233-42a9-82bf-ba81313a04e6</t>
  </si>
  <si>
    <t>Siapa pun Bisa Hiragana dan Katakana</t>
  </si>
  <si>
    <t>Darjat</t>
  </si>
  <si>
    <t>979-763-676-3</t>
  </si>
  <si>
    <t>978-979-29-9157-4</t>
  </si>
  <si>
    <t>&lt;p&gt;Belajar bahasa terkadang menjemukan bagi seseorang. Namun, jangan khawatir buku Siapa pun Bisa Bahasa Jepang sangat cocok bagi pembelajarn pemula yang ingin menguasai bahasa Jepang secara mandiri dan menyenangkan. Buku ini menyuguhkan materi belajar yang sangat aktual mengenai kultur masyarakat Jepang dwasa ini. Pembahasan tata bahasa Jepang menggunakan gaya penceritaan yang lugas. Kemudian, Anda pun akan semakin menikmati belajar bahasa Jepang karena ilistrasi gambar yang menarik untuk dipahami. Setelah membaca buku ini, Anda akan menyadari bahwa belajar dengan cara menyenangkan akan mengubah keterampilan berbahasa Anda dalam sekejap.&lt;br /&gt;
 &lt;br /&gt;
 Dengan membaca buku ini, Anda akan belajar tentang : . Huruf KataKana dan Hiragana&lt;br /&gt;
 . Kata bilangan&lt;br /&gt;
 . Verba bentuk kamus&lt;br /&gt;
 . Verba bentuk ~TE dan ~TA&lt;br /&gt;
 . Kalimat Teinetai dan Futsutai&lt;br /&gt;
 . Perluasan kalimat&lt;br /&gt;
 . Kalimat bersyarat&lt;br /&gt;
 . Ungkapan memberi dan menerima&lt;/p&gt;</t>
  </si>
  <si>
    <t>1d39dc83-a3ec-4c10-b967-9ed748cb1c7c</t>
  </si>
  <si>
    <t>Siapa saja Bisa Membuat Website dengan CSS dan HTML</t>
  </si>
  <si>
    <t>Untung Rahardja, Augury El Rayeb dan Asep Saefullah</t>
  </si>
  <si>
    <t>978-979-29-0913-5</t>
  </si>
  <si>
    <t>978-979-29-9162-8</t>
  </si>
  <si>
    <t>&lt;p&gt;website saat ini menjadi salah satu kebutuhan bagi.semua orang. Untuk membangun sebuah website yang menarik dibutuhkan pengetahuan tentang desain dan kemampuan dasar pemrograman untuk membuat website, yaitu CSS dan HTML. cSS merupakan singkatan dari Cascading Style Sheef, yaitu&lt;br /&gt;
 sebuah fasilitas pemrograman HTML yang membantu pengaturan dan desain tampilan suatu web-page menjadi lebih baik. Pembahasan pada buku ini&lt;br /&gt;
 yaitu :&lt;br /&gt;
 . Dasar Pemrograman HTML&lt;br /&gt;
 . Membuat Tampilan Website Sederhana&lt;br /&gt;
 . Dasar-dasar CSS&lt;br /&gt;
 . Penggunaan Objek&lt;br /&gt;
 . Penggunaan CSS pada Desain Website&lt;/p&gt;</t>
  </si>
  <si>
    <t>ae664e49-f826-45f6-be09-7124aac0de6d</t>
  </si>
  <si>
    <t>Rahasia Membuat Efek dan Obyek 3D dengan Photoshop CS</t>
  </si>
  <si>
    <t>Andri Ansari</t>
  </si>
  <si>
    <t>979-731-460-x</t>
  </si>
  <si>
    <t>978-979-29-9258-8</t>
  </si>
  <si>
    <t>&lt;p&gt;Melalui buku ini Anda dapat menemukan cara-cara : membuat 15 efek dan bentuk seperti suatu benda :yang terbakar dengan efek lidah api, disket, rokok, lensa mata, mouse, microphone, gulungan tali, baling-baling, dan sebagainya yang terlihat natural.&amp;nbsp;&lt;/p&gt;
 &lt;p&gt;Selain membahas cara membuat 15 efek dan obyek 3D pada Photoshop CS, buku ini juga memuat tabe yang berisi Keyboard Shortcut (jalan Pintas) untuk memudahkan Anda mengakses fitur-fitur yang ada pada Photoshop CS.&amp;nbsp;&lt;/p&gt;</t>
  </si>
  <si>
    <t>53a0bc40-3a98-4698-9d39-ebe2fa11e110</t>
  </si>
  <si>
    <t>Rahasia Sukses Menembus SPMB dengan Kekuatan Impian</t>
  </si>
  <si>
    <t>Erhas Abdullah</t>
  </si>
  <si>
    <t>979-763-058-7</t>
  </si>
  <si>
    <t>978-979-29-9260-1</t>
  </si>
  <si>
    <t>&lt;p&gt;Buku ini memberikan ribuan rahasia menembus SPMB. Setiap kalimatnya mengandung arti yang begitu dalam sehingga mampu membangkitkan motivasi siswa. Lulus SPMB bukan semata-mata ditentukan oleh kemampuan akademik, tetapi ada berbagai faktor lain yang ikut menentukan. Di antaranya bagaimana cara mengisi biodata yang benar, kiat memilih jurusan yang tepat, apa saja yang harus dipersiapkan sebelum SPMB, juga bagaimana memperoleh nilai tinggi bila tidak memiliki kemampuan yang cukup di bidang eksakta.&amp;nbsp;&lt;br /&gt;
 Bagaimana membangkitkan motivasi sehingga seluruh kekuatan yang ada pada diri menyatu untuk lolos SPMB. Ada kekuatan dahsyat yang muncul pada siswa yang mempunyai impian besar. Pola pikir mereka akan berubah sehingga mereka selalu punya cara untuk menjawab soal yang sesulit apapun. Seluruh sel akan bersatu untuk mewujudkan apa yang mereka impikan. Alam bawah sadar juga akan membantu mereka mencari solusi untuk membuktikan bahwa mereka mampu menembus SPMB.&amp;nbsp;&lt;/p&gt;</t>
  </si>
  <si>
    <t>0ff2c7e3-fb96-4850-80b4-24baa24cacbf</t>
  </si>
  <si>
    <t>Pemrograman GUI di GNU/Linux Menggunakan Glade</t>
  </si>
  <si>
    <t>Ema Utami, dkk</t>
  </si>
  <si>
    <t>979-731-462-6</t>
  </si>
  <si>
    <t>978-979-29-9498-8</t>
  </si>
  <si>
    <t>&lt;p&gt;Buku ini mengenalkan dasar-dasar pemrograman berbasis X Window: mengulas mengenai topik pembuatan program menggunakan GTK dan dilanjutkan dengan Glade yang merupakan antarmuka yang mempermudah pembuatan program dan lingkungan X Window. Koneksi antara GTK dan database MySQL juga turut disampaikan dalam buku ini. Karenanya, buku ini akan sangat tepat bagi mahasiswa Teknik Informatika, mahasiswa Ilmu Komputer, atau pembaca yang tertarik pemrograman berbasis X Window di GNU/Linux.&lt;/p&gt;</t>
  </si>
  <si>
    <t>2b9250ff-7e0d-4c38-b97c-f50ed2ddbf54</t>
  </si>
  <si>
    <t>Siapakah Kristus</t>
  </si>
  <si>
    <t>978-979-29-4848-6</t>
  </si>
  <si>
    <t>978-979-29-9167-3</t>
  </si>
  <si>
    <t>&lt;p&gt;SIAPAKAH KRISTUS? adalah ceramah dalam SPIK (Seminar Pembinaan Iman Kristen) ke-9 di Jakarta pada tahun 1991.&lt;br /&gt;
 &lt;br /&gt;
 SIAPAKAH KRISTUS? telah menjadi pertanyaan paling kontroversial di sepanjang sejarah umat manusia, sebab kehadiran Kristus di dalam sejarah merupakan sebuah tantangan bagi eksistensi manusia. Sejarah telah membuktikan bahwa sejak kehadiran Kristus di dalam dunia ini sampai sekarang, dunia telah melihat berjuta-juta orang yang mencintai Dia dan rela mati bagi Dia, sementara di sisi lain ada begitu banyak orang yang membenci Dia. Sebagian bukan saja membunuh-Nya, tetapi juga merencanakan pemusnahan terhadap semua pengaruh yang telah diberikan-Nya bagi umat manusia, dan berusaha menghapus semua kesan yang telah diberikan-Nya dari dalam otak manusia.&amp;nbsp;&lt;br /&gt;
 &lt;br /&gt;
 Sejarah juga mencatat ada banyak orang yang semula begitu membenci Dia namun kemudian berbalik mencintai Dia, dan ada orang yang semula mencintai Dia namun kemudian berbalik membenci-Nya.&lt;br /&gt;
 &lt;br /&gt;
 Ceramah ini mengupas tentang sifat dan karya Kristus dengan pemaparan yang reflektif dari berbagai aspek.&lt;/p&gt;</t>
  </si>
  <si>
    <t>494618b0-8f90-4e74-b563-e91ef5e63f95</t>
  </si>
  <si>
    <t>Tip Mudah Membuat Blog Bergaya dan Interaktif</t>
  </si>
  <si>
    <t>SmitDev Comnumity</t>
  </si>
  <si>
    <t>979-763-346-2</t>
  </si>
  <si>
    <t>978-979-29-9476-6</t>
  </si>
  <si>
    <t>&lt;p&gt;Layanan buku harian online atau lazim disebut blog kini semakin populer bagi para pengguna internet. Daya tarik layanan terletak pada kemudahan pengguna dan kelengkapan fasilitas yang tersedia di dalam layanan blog. Secara instan, sekumpulan informasi dalam sebuah blog dapat disajikan secara profesional seolah dibuat oleh ahli desainer web. Hal ini ditambah dengan banyaknya situs penyedia blog yang menyediakan layanan tersebut secara gratis dan bebes bagi siapa saja yang ingin memenfaatkannya.&amp;nbsp;&lt;br /&gt;
 &lt;br /&gt;
 Sifat blog yang serba cepat, interaktif, menarik, dan mudah di-update ini tentunya seiring dengan dinamika kaum muda pengguna internet yang slalu menginginkan kecepatan dan kemudahan. Blog mampu menjadi media interaksi, ajang aktualisasi diri, dan media penuangan daya kreasi penggunanya, yang lazim disebut Blogger. Di samping itu, blog juga merupakan karya seni. Tentunya untuk mencapai sebuah blog yang berseni, menarik, unik, dan berkarakter, dibutuhkan suatu kejelian dan ketekunan dalam mengelolanya.&amp;nbsp;&lt;br /&gt;
 &lt;br /&gt;
 DAFTAR ISI&amp;nbsp;&lt;br /&gt;
 &lt;br /&gt;
 Kata Pengantar&lt;br /&gt;
 BAB 1 Pendahuluan&amp;nbsp;&lt;br /&gt;
 BAB 2 Pengetahuan dasar Blog&lt;br /&gt;
 BAB 3 Tip Membuat Blog Unik&amp;nbsp;&lt;br /&gt;
 BAB 4 Tip Mempercantik Blog&lt;br /&gt;
 BAB 5 Tip Membuat Blog Interaktif&lt;br /&gt;
 BAB 6 Tip Publikasi Blog&lt;/p&gt;</t>
  </si>
  <si>
    <t>5f5b2633-885e-40fd-a38e-2309aea44f93</t>
  </si>
  <si>
    <t>Tips dan Tricks Series - Microsoft Excel Tip dan Trik Andal Pengolahan Proses Akuntansi</t>
  </si>
  <si>
    <t>978-979-29-2047-5</t>
  </si>
  <si>
    <t>978-979-29-9482-7</t>
  </si>
  <si>
    <t>&lt;p&gt;Buku Tips &amp;amp; Tricks Series ini merupakan buku khusus yang berisi kumpulan tips-triks yang dapat Anda terapkan pada suatu software aplikasi. Tentunya, tips-triks tersebut akan sangat membantu Anda saat bekerja menggunakan aplikasi tersebut. Tak seperti buku tutorial yang membahas dasar dari penggunaan software aplikasi, dengan buku ini, pembaca akan dituntut untuk lebih dahulu mengerti minimal dasar-dasar dari aplikasi yang dibahas sehingga tips-triks yang disajikan akan membantu Anda untuk mengeksplorasi lebih dalam aplikasi tersebut, mengoptimalkan kinerja Anda, serta memudahkan pengoperasian aplikasi.&lt;br /&gt;
 Buku Tips &amp;amp; Tricks Series disusun dengan pola pembahasan step-by-step yang simpel, ringan, dan tidak bertele-tele sehingga mudah untuk dipelajari dan dipraktekkan. Secara ringkas, materi di dalam buku ini akan membahas, yaitu:&amp;nbsp;&lt;br /&gt;
 &amp;bull; Pivot Table&lt;br /&gt;
 &amp;bull; Pengolahan Chart&lt;br /&gt;
 &amp;bull; Tools untuk Akuntan&lt;br /&gt;
 &amp;bull; Scenarios pada Excel&lt;br /&gt;
 &amp;bull; Fungsi Payment&lt;br /&gt;
 &amp;bull; Fungsi Depresiasi&lt;/p&gt;</t>
  </si>
  <si>
    <t>b6b5b3ca-463a-4c8b-8f17-d082fcf1fa51</t>
  </si>
  <si>
    <t>Siera! Hwaiting!</t>
  </si>
  <si>
    <t>Loryta Chai</t>
  </si>
  <si>
    <t>978-979-29-3342-0</t>
  </si>
  <si>
    <t>978-979-29-9168-0</t>
  </si>
  <si>
    <t>&lt;p&gt;&amp;nbsp;&amp;nbsp;karena sejak kedua orang tuanya mengalami kecelakaan, ayahnya meninggal dan ibunya terbaring koma di rumah sakit.&lt;/p&gt;
 &lt;p&gt;Siera juga harus membiayai kedua adiknya sekolah sehingga ia harus bekerja keras untuk mencari uang dengan rela melakukan empat pekerjaan dalam sehari.&lt;/p&gt;
 &lt;p&gt;Sampai suatu hari, ia bertemu dengan Park Shin Woo alias Key, artis pendatang baru idola terkenal yang berasal dari Korea yang menganggap Siera hanyalah seorang cewek matre, penipu dan pembawa sial baginya. Beda dengan Mike Alert, seorang desainer muda perancang pakaian terkenal yang sangat kagum dengan pribadi Siera yang ceria, polos, lucu dan unik.&lt;/p&gt;
 &lt;p&gt;&amp;nbsp;&lt;/p&gt;
 &lt;p&gt;Apakah legenda kunang-kunang yang dipercayai Siera bisa memberikan keajaiban pada ibunya? Dan apakah Siera yang lebih mementingkan uang dari segalanya akan lebih memilih harga diri dan cintanya daripada uang? Sedangkan Key yang rela melepaskan segalanya demi cinta.&lt;/p&gt;</t>
  </si>
  <si>
    <t>ed487f69-feda-42c5-a3f4-4867db66533d</t>
  </si>
  <si>
    <t>Raising Up Your Standard</t>
  </si>
  <si>
    <t>H. Petrus Nawawi</t>
  </si>
  <si>
    <t>978-979-29-1125-1</t>
  </si>
  <si>
    <t>978-979-29-9267-0</t>
  </si>
  <si>
    <t>&lt;p&gt;&amp;quot;Jika besi menjadi tumpul dan tidak diasah, maka orang harus memperbesar tenaga, tetapi yang terpenting untuk berhasil adalah&amp;nbsp;&lt;br /&gt;
 hikmat,&amp;quot; kata Pengkhotbah l 0: l 0. Konkretnya adalah ketika mmggunakan sebuah kapak yang sudah tumptil untuk mcnebang sebacang pohon, Anda tentu perlu tenaga lebih besar dibanding ketika Anda menggunakan kapak yang sangat tajam. Begitu juga, ibarat sebuah kapak, kehidupan Anda ridak cukup Anda jalani hanya dengan bekcrja keras, tetapi Anda juga perlu mempertajam pikiran, wawasan, dan hikmat.&amp;nbsp;&lt;br /&gt;
 Selain itu, setiap orang berkcwajiban untuk membcrdayakan diri guna mencapai taraf kehidupan yang lebih baik. Untuk icu, salah satu upaya yang bisa dilakukan adalah mcngasah pikiran dan memperluas wawasan.&amp;nbsp;&lt;br /&gt;
 Raising Up Your Standard berisi artikel-artikel bersifat motivasional/inspirasional yang dapat mmolong Anda untuk mengasah atau mempertajam pikiran dan mempcrluas wawasan Anda.&amp;nbsp;&lt;/p&gt;</t>
  </si>
  <si>
    <t>646dcdcd-f4a9-4165-b71c-ce166aa87cf1</t>
  </si>
  <si>
    <t>Tips dan Tricks Series - Google SEO Mendongkrak Situs Anda ke Peringkat Puncak pada Search Engine</t>
  </si>
  <si>
    <t>978-979-29-2040-6</t>
  </si>
  <si>
    <t>978-979-29-9490-2</t>
  </si>
  <si>
    <t>&lt;p&gt;&amp;nbsp;Buku Tips &amp;amp; Tricks Series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aplikasi.&lt;/p&gt;
 &lt;p&gt;&amp;nbsp;Buku Tips &amp;amp; Tricks Series disusun dengan pola pembahasan step-by-step yang simpel, ringan, dan tidak bertele-tele, sehingga menjadikan buku ini mudah untuk dipelajari dan dipraktekkan. Secara ringkas, materi di dalam buku ini akan membahas:&lt;/p&gt;
 &lt;p&gt;&amp;nbsp;&amp;bull; Teknik perencanaan dan persiapan, termasuk analisis keyword dan pengaturan situs Anda&lt;/p&gt;
 &lt;p&gt;&amp;nbsp;&amp;bull; Teknik mempromosikan situs&lt;/p&gt;
 &lt;p&gt;&amp;nbsp;&amp;bull; Tip dan teknik monitoring dan maintenance&lt;/p&gt;
 &lt;p&gt;&amp;nbsp;&amp;bull; Tip-trik sukses di search engine&lt;/p&gt;</t>
  </si>
  <si>
    <t>6ee43e34-f030-407e-8f4f-8d534e5236a8</t>
  </si>
  <si>
    <t>Tips dan Tricks Series - Microsoft Excel 2010 Tip dan Trik Pengolahan Data Error</t>
  </si>
  <si>
    <t>978-979-29-2048-2</t>
  </si>
  <si>
    <t>978-979-29-9492-6</t>
  </si>
  <si>
    <t>&lt;p&gt;Buku Tips &amp;amp; Tricks Series disusun dengan pola pembahasan step-by-step yang simpel, ringan, dan tidak bertele-tele sehingga buku ini menjadi mudah untuk dipelajari dan dipraktekkan. Secara ringkas, materi di dalam buku ini akan membahas:&lt;br /&gt;
 &amp;bull; Entri Data&lt;br /&gt;
 &amp;bull; Formatting&lt;br /&gt;
 &amp;bull; Formula dan Fungsi&lt;br /&gt;
 &amp;bull; Kumpulan Contoh Formula yang Sangat Berguna&lt;br /&gt;
 &amp;bull; Melihat, Memperbaiki, dan Mencegah Error&lt;/p&gt;</t>
  </si>
  <si>
    <t>80811f93-d1c2-4607-81e9-600862660287</t>
  </si>
  <si>
    <t>Simple Drawing - Menggambar Wajah</t>
  </si>
  <si>
    <t>Oryza Zativa</t>
  </si>
  <si>
    <t>978-979-29-1586-0</t>
  </si>
  <si>
    <t>978-979-29-9171-0</t>
  </si>
  <si>
    <t>&lt;p&gt;Simple Drawing Series ini membantu para calon komikus mapun ilustrator untuk memperdalam dasar-dasar menggambar karakter.&lt;br /&gt;
 Buku pertama ini berisi:&lt;br /&gt;
 &amp;bull; Langkah-langkah menggambar kepala,&lt;br /&gt;
 &amp;bull; Menggambar bagian-bagian kepala,&lt;br /&gt;
 &amp;bull; Ekspresi,&lt;br /&gt;
 &amp;bull; Jenis-jenis wajah,&lt;br /&gt;
 &amp;bull; Simbol-simbol ekspresi,&lt;br /&gt;
 &amp;bull; Bayangan.&lt;br /&gt;
 Materi atau isinya dilengkapi latihan-latihan ringan yang semakin memantapkan skill atau keahlian kalian.&lt;/p&gt;</t>
  </si>
  <si>
    <t>585da8c0-f26d-4ece-855a-6118d1663d5c</t>
  </si>
  <si>
    <t>Tips dan Tricks Series Twitter Unlock: Membongkar Kemampuan Twitter yang Belum Anda Ketahui</t>
  </si>
  <si>
    <t>978-979-29-2045-1</t>
  </si>
  <si>
    <t>978-979-29-9497-1</t>
  </si>
  <si>
    <t>Ilmu Pengetahuan Umum</t>
  </si>
  <si>
    <t>&lt;p&gt;Buku Tips &amp;amp; Tricks Series Twitter Unlock ini merupakan buku khusus yang berisi kumpulan tip-trik yang dapat Ahda terapkan pada suatu&amp;middot;spftware aplikasi. Tentunya, tip-trik tersebut akan sangat membantu Anda saat bekerja menggunakan aplikasi tersebut. Tak seperti buku tutorial yang membahas dasar dari penggunaan software aplikasi, dalam buku ini, pembaca dituntut untuk minimal mengerti terlebih dahulu tentang dasar-dasar dari aplikasi yang dibahas sehingga tujuan tip-trik yang disajikan dapat membantu Anda untuk mengeksplorasi lebih dalam aplikasi tersebut, mengoptimalkan kinerja Anda, serta memudahkarr pengoperasian aplikasi.&lt;br /&gt;
 Buku ini disusun dengan pola pembahasan step-by-step yang simpel, ringan, dan tidak bertele-tele sehingga buku ini mudah untuk dipelajari dan dipraktikkan. Secara ringkas, materi di dalam buku ini membahas:&lt;/p&gt;
 &lt;p&gt;&amp;bull; Tip Kustomisasi Profil Twitter&lt;br /&gt;
 &amp;bull; Trik Menggunakan Twitter melalui HP&lt;br /&gt;
 &amp;bull; Teknik Pencarian di Twitter&lt;br /&gt;
 &amp;bull; Dua Teknik agar Feed Anda Diketahui Banyak Orang&lt;br /&gt;
 &amp;bull; Teknik Twitter Tingkat Lanjut&lt;br /&gt;
 &amp;bull; Berbagai Tools untuk Eksplorasi Twitter&lt;/p&gt;</t>
  </si>
  <si>
    <t>97265eed-8900-412f-b974-52baef51c7e3</t>
  </si>
  <si>
    <t>Reach to the Highest</t>
  </si>
  <si>
    <t>978-979-29-1015-5</t>
  </si>
  <si>
    <t>978-979-29-9270-0</t>
  </si>
  <si>
    <t>&lt;p&gt;ni Ea eckson mengalami kecelakaan dan tidak&amp;nbsp;&lt;br /&gt;
 mampu lagi menggerakkan tangan dan kakinya,&amp;nbsp;&lt;br /&gt;
 kecuali bagian tubuh dari leher ke atas. Namun ia menyadari rencana Tuhan yang indah di balik penderitaannya.&amp;nbsp;&lt;br /&gt;
 Yakub dan Yusuf adalah tokoh-tokoh Alkitab yang membuktikan keajaiban imajinasi untuk mencapai tujuan.&amp;nbsp;&lt;br /&gt;
 Conrad Hilton mengalami pertolongan Tuhan yang ajaib karena doanya yang sungguh-sungguh sehingga dapat menghindari beberapa kali kebangkrutan.&amp;nbsp;&lt;br /&gt;
 Ada banyak pelajaran dapat kita petik dari kisah-kisah mereka. Keadaan mungkin tidak tampak baik dan menyenangkan. Tetapi mereka berhasil melaluinya. Bahkan dalam perjalanan hidup, kerohanian mereka semakin naik.&amp;nbsp;&lt;br /&gt;
 Bukalah halaman pertama dan mulailah langkah menanjak Anda! Praktikkan poin-poin yang terbagi dalam 10 bab dalam buku ini. Dan Anda akan mendapati terobosan&amp;shy;terobosan yang membawa Anda terns naik hingga mencapai pertumbuhan yang sehat dan maksimal. Raihlah kedewasaan di dalam Tuhan!&amp;nbsp;&lt;/p&gt;</t>
  </si>
  <si>
    <t>4582673f-88af-4d02-b7b1-b9bafb7b46c8</t>
  </si>
  <si>
    <t>Tips dan Trik Mencari Pekerjaan Lewat Internet</t>
  </si>
  <si>
    <t>979-731-518-5</t>
  </si>
  <si>
    <t>978-979-29-9502-2</t>
  </si>
  <si>
    <t>&lt;p&gt;Salah satu teknologi yang berkembang pesat sampai saat ini adalah Internet. Internet menyajikan beragam informasi yang dapat diakses dengan cepat dan mudah, termasuk informasi lowongan pekerjaan. Buku ini membahas tentang berbagai hal yang berkaitan dengan lowongan pekerjaan atau karir. Dengan membaca buku ini Anda akan mendapat tambahan pengetahuan dan kiat-kiat mencari pekerjaan lewat Internet.&amp;nbsp;&lt;br /&gt;
 &lt;br /&gt;
 Pokok-pokok Bahasan:&lt;br /&gt;
 Menyiapkan diri mencari pekerjaan lewat Internet&lt;br /&gt;
 Menyiapkan Resume dan Dokumen&lt;br /&gt;
 Mengirim Resume Lewat Email&lt;br /&gt;
 Membuat Resume Web&lt;br /&gt;
 Sumber Karir di Internet&lt;br /&gt;
 Situs Penyedia Lowongan Kerja&lt;br /&gt;
 Melamar Pekerjaan dan Tindak Lanjutnya&lt;br /&gt;
 Mengikuti Seleksi&lt;/p&gt;</t>
  </si>
  <si>
    <t>31e7393e-dfa9-420e-9e7e-62b9f09cd4be</t>
  </si>
  <si>
    <t>Tokoh-tokoh Kristen yang Mewarnai Dunia</t>
  </si>
  <si>
    <t>Rudy N. Assa</t>
  </si>
  <si>
    <t>979-763-278-4</t>
  </si>
  <si>
    <t>978-979-29-9504-6</t>
  </si>
  <si>
    <t>&lt;p&gt;Di era modernisasi ini, gereja tidak sekadar membutuhkan teolog dan pengkhotbah andal denganformulasi-formulasi teologi spektakuler serta khotbah-khotbah menarik. Namun, gereja membutuhkan tokoh-tokoh panutan yang bersandar pada Kristus.&amp;nbsp;&lt;br /&gt;
 &lt;br /&gt;
 Saat ini gereja memiliki potret buram tentang pemimpin, pelayan, dan umat Tuhan yang sungguh-sungguh menyandarkan hidup kepada-Nya. Kita seolah telah kehilangan citra kekristenan sejati.&amp;nbsp;&lt;br /&gt;
 &lt;br /&gt;
 Di dalam buku Tokoh-tokoh Kristen yang Mengubah Dunia ini, Anda akan menjumpai perjuangan tokoh-tokoh Kristen sejati dari berbagai latar belakang tingkat pendidikan, bidang yang ditekuni, talenta, dan sebagainya. Tulisan ini bisa merangsang pembaca untuk menyadari talenta dan keunikan masing-masing. Sebab kita dicipta secara unik dan memiliki tugas dari Tuhan, yang bila kita tekuni akan menjadikan kita hamba-Nya yang sejati dan berguna di tangan Yesus.&amp;nbsp;&lt;br /&gt;
 &lt;br /&gt;
 Dalam lintasan sejarah gereja selalu ada masa gelap dan masa jayanya. Di masa-masa yang kelam, gereja ditindas oleh kuasa kegelapan dan tidak sedikit umat yang meninggalkan imannya. Namun begitu, tidak sedikit juga umat yang setia karena menyadari bahwa Tuhan tidak akan meninggalkan mereka.&amp;nbsp;&lt;br /&gt;
 &lt;br /&gt;
 Di dalam buku ini pembaca diharap mampu mengambil kristal-kristal kristiani yang sudah mengental dan menyatu di dalam diri para tokoh yang ditulis dalam buku ini. Selanjutnya, pembaca ditantang untuk meneruskan dan melantangkan gema teriakan mereka sebagai alat Tuhan untuk menyelamatkan manusia.&amp;nbsp;&lt;br /&gt;
 &lt;br /&gt;
 Buku Tokoh-tokoh Kristen yang Mewamai Dunia ini memuat berbagai kisah perjuangan panjang orang yang hidup dalam Kristus. Pengalaman dan proses hidup telah membuat mereka menjadi orang Kristen sejati. Di dalam buku ini, kita juga aka menyaksikan karya-karya kristiani sejati yang berdampak luar biasa bagi hidup manusia: Suatu karya penyelamatan Allah bagi manusia dan melalui manusia.&amp;nbsp;&lt;br /&gt;
 &lt;br /&gt;
 DAFTAR ISI:&lt;br /&gt;
 Prakata&amp;nbsp;&lt;br /&gt;
 BAGIAN 1: PENGINJILAN&lt;br /&gt;
 1. Adoniram Judson&amp;nbsp;&lt;br /&gt;
 2. Albert Schweitzer&lt;br /&gt;
 3. Charles de Foucauld&lt;br /&gt;
 4. John Sung&amp;nbsp;&lt;br /&gt;
 5. Maria Woodworth - Etter&amp;nbsp;&lt;br /&gt;
 6. Oscar Amulfo Romero&amp;nbsp;&lt;br /&gt;
 7. Polikarpus&amp;nbsp;&lt;br /&gt;
 8. Robert A. Jaffiray&amp;nbsp;&lt;br /&gt;
 9. Robert Raikes&amp;nbsp;&lt;br /&gt;
 10. Susana Annesley&lt;br /&gt;
 11. William Booth&amp;nbsp;&lt;br /&gt;
 12. Wiliam Carey&amp;nbsp;&lt;br /&gt;
 13. Yohanes Chrysostomus&amp;nbsp;&lt;br /&gt;
 14. AM. Tozer&amp;nbsp;&lt;br /&gt;
 15. Hendrietta Cornelia Mears&amp;nbsp;&lt;br /&gt;
 16. Hieronymus&amp;nbsp;&lt;br /&gt;
 17. Horace Bushnel&amp;nbsp;&lt;br /&gt;
 18. Ingwer Ludwig Nommensen&amp;nbsp;&lt;br /&gt;
 19. James Abraham Garfield&amp;nbsp;&lt;br /&gt;
 20. John R. Mott&amp;nbsp;&lt;br /&gt;
 21. Johathan Edwards&lt;br /&gt;
 22. Mary Jones&amp;nbsp;&lt;br /&gt;
 23. Matteo Ricci&amp;nbsp;&lt;br /&gt;
 24. C.S. Lewis&amp;nbsp;&lt;br /&gt;
 25. David Livingstone&amp;nbsp;&lt;br /&gt;
 &lt;br /&gt;
 Bagian 2: Sosial Budaya&amp;nbsp;&lt;br /&gt;
 26. Charles Dickens&amp;nbsp;&lt;br /&gt;
 27. Hans Christian Andersen&amp;nbsp;&lt;br /&gt;
 28. Johann Sebastian Bach&amp;nbsp;&lt;br /&gt;
 29. William Wilberforce&amp;nbsp;&lt;br /&gt;
 30. Johann Heinrich Pestalozzi&amp;nbsp;&lt;br /&gt;
 31. John Milton&amp;nbsp;&lt;br /&gt;
 32. Robert Louis Balfour Stevenson&amp;nbsp;&lt;br /&gt;
 33. Toyohiko Kagawa&amp;nbsp;&lt;br /&gt;
 34. Francke&amp;nbsp;&lt;br /&gt;
 35. Florence Nightingale&amp;nbsp;&lt;br /&gt;
 36. Dostoyewsky&amp;nbsp;&lt;br /&gt;
 37. Gabriel Marcel&amp;nbsp;&lt;br /&gt;
 38. Damian&amp;nbsp;&lt;br /&gt;
 &lt;br /&gt;
 BAGIAN 3: Politik&amp;nbsp;&lt;br /&gt;
 39. Dietrich Bonhoeffer&lt;br /&gt;
 40. Martin Luther King, Jr&amp;nbsp;&lt;br /&gt;
 41. Woodrow Wilson&amp;nbsp;&lt;br /&gt;
 42. Ambrosius&amp;nbsp;&lt;br /&gt;
 43. Michael Faraday&lt;br /&gt;
 44. Berdyaev&amp;nbsp;&lt;br /&gt;
 45. Desmond Mpilo Tutu&amp;nbsp;&lt;br /&gt;
 46. Yoan of Arc&amp;nbsp;&lt;br /&gt;
 &lt;br /&gt;
 BAGIAN 4: Ilmu Pengetahuan dan Teknologi&amp;nbsp;&lt;br /&gt;
 47. Charles Babbage&amp;nbsp;&lt;br /&gt;
 48. James Clerk Maxwell&amp;nbsp;&lt;br /&gt;
 49. Louis Braille&amp;nbsp;&lt;br /&gt;
 50. Wernher Von Braun&lt;/p&gt;</t>
  </si>
  <si>
    <t>890347d6-1b93-4539-8d25-21868e4c5221</t>
  </si>
  <si>
    <t>Sin Trap Map (Peta Jerat Dosa)</t>
  </si>
  <si>
    <t>979-763-235-0</t>
  </si>
  <si>
    <t>978-979-29-9174-1</t>
  </si>
  <si>
    <t>&lt;p&gt;Buku ini menyingkapkan berbagai jebakan lblis yang&amp;nbsp;menjerumuskan orang ke dalam JERAT DOSA yang&amp;nbsp;cenderung memanfaatkan kecenderungan umum, dan kecenderungan khusus manusia. Buku ini pun akan&amp;nbsp; membantu Anda mengidentifikasi tabiat dosa atau &amp;quot;daerah&amp;nbsp; rawan&amp;quot; Anda sendiri serta memberi Anda jalan keluar dari jerat dosa itu.&amp;nbsp;Dilengkapi 100 ilustrasi tentang dosa yang perlu kita kenali dan waspadai, buku &amp;quot;peta&amp;quot; ini akan menolong para pelayan Tuhan atau jemaat-Nya untuk menyadari dan menghadapi &amp;quot;awan gelap&amp;quot; yang sering mengancam.&amp;nbsp;&lt;/p&gt;</t>
  </si>
  <si>
    <t>fddafb2b-c382-45a8-b00e-2778161ac5b8</t>
  </si>
  <si>
    <t>Tokoku Maya Untungku Nyata</t>
  </si>
  <si>
    <t>978-979-29-0758-2</t>
  </si>
  <si>
    <t>978-979-29-9507-7</t>
  </si>
  <si>
    <t>&lt;p&gt;Joomla! adalah salah satu CMS yang banyak diminati. Mengapa Joomla! diminati? Karena Joomla! dapat diperoleh secara gratis dan bersifat open source. Selain itu, pengoperasian Joomla! sangat mudah. Banyaknya fitur Joomla! mendukung penciptaan web yang profesional.&lt;/p&gt;
 &lt;p&gt;&lt;br /&gt;
 Buku ini dirancang sebagai panduan untuk belajar menggunakan Joomla! Tujuan akhirnya pembaca diharapkan mampu membuat website sendiri berupa Toko Online dan VirtueMart. Lewat buku ini pembaca dibantu untuk dapat menciptakan sebuah toko online dalam waktu yang cukup singkat dan dengan cara yang mudah.&lt;/p&gt;
 &lt;p&gt;&lt;br /&gt;
 Pokok bahasan yang disajikan dalam buku ini meliputi:&lt;br /&gt;
 &amp;bull;&amp;nbsp;&amp;nbsp;&amp;nbsp; Menginstal Xampp dan Joomla!&lt;br /&gt;
 &amp;bull;&amp;nbsp;&amp;nbsp;&amp;nbsp; Mengenal Administrator Joomla!&lt;br /&gt;
 &amp;bull;&amp;nbsp;&amp;nbsp;&amp;nbsp; Mengatur Template Joomla!&lt;br /&gt;
 &amp;bull;&amp;nbsp;&amp;nbsp;&amp;nbsp; Membuat Menu Joomla!&lt;br /&gt;
 &amp;bull;&amp;nbsp;&amp;nbsp;&amp;nbsp; Membuat Section, Kategori, dan Artikel Joomla!&lt;br /&gt;
 &amp;bull;&amp;nbsp;&amp;nbsp;&amp;nbsp; Membuat Banner Iklan, Kontak, News Feeds, Poling, dan Mass Mail&lt;br /&gt;
 &amp;bull;&amp;nbsp;&amp;nbsp;&amp;nbsp; Menambahkan Modul dan Komponen Virtuemart&lt;br /&gt;
 &amp;bull;&amp;nbsp;&amp;nbsp;&amp;nbsp; Membuat Toko Online dengan Virtuemart&lt;br /&gt;
 &amp;bull;&amp;nbsp;&amp;nbsp;&amp;nbsp; Mengatur Halaman Web Toko&lt;br /&gt;
 &amp;bull;&amp;nbsp;&amp;nbsp;&amp;nbsp; Mengelola Toko Online&lt;br /&gt;
 &amp;bull;&amp;nbsp;&amp;nbsp;&amp;nbsp; Mem-Publish Toko ke Web Hosting&lt;br /&gt;
 &amp;bull;&amp;nbsp;&amp;nbsp;&amp;nbsp; Membuat Backup Data&lt;br /&gt;
 &amp;bull;&amp;nbsp;&amp;nbsp;&amp;nbsp; Meng-Upgrade Joomla! ke Versi Terbaru&lt;/p&gt;</t>
  </si>
  <si>
    <t>fd6a05a0-4c2c-47ef-9645-3d99e086de29</t>
  </si>
  <si>
    <t>Total Pack Rahasia Sukses Membangun Bisnis Internet</t>
  </si>
  <si>
    <t>Hengki Ferdianto</t>
  </si>
  <si>
    <t>978-979-29-0677-6</t>
  </si>
  <si>
    <t>978-979-29-9689-0</t>
  </si>
  <si>
    <t>&lt;p&gt;Pengembangan bisnis internet membutuhkan suatu gebrakan bersama, yang menyadarkan pentingnya bisnis ini dan menjadi suatu isu nasional hingga ke pelosok tanah air agar bisnis internet ini dapat menjadi bagian dari kehidupan masyarakat seutuhnya. Dengan demikian, transaksi di&amp;nbsp; internet akan semakin bertambah dan tidak terbatas hanya bagi kalangan tertentu. Selain itu, Usaha Kecil Menengah berbasis internet juga akan banyak bermunculan untuk memperkuat perekonomian bangsa kita.&lt;br /&gt;
 &amp;nbsp;Buku ini membahas secara mendalam tentang berbagai bisnis internet antara lain : toko online produk tunggal, toko online produk banyak, bisnis afiliasi, reseller, blogging for money, bisnis portal , PPC, paid per review sampai parkir domain. Buku ini tidak hanya membahas pengenalan ataupun pengertian, tapi lebih dari itu buku ini akan memberikan tutorial step by step untuk aplikasi langsung dari setiap bisnis internet tersebut. Buku ini tidak hanya memberitahukan Anda jalan tapi mengantarkan Anda sampai ke tujuan dimana harta karun internet bisa Anda temukan.&lt;/p&gt;
 &lt;p&gt;&lt;br /&gt;
 Buku ini memandang bahwa bisnis internet merupakan segala bentuk bisnis yang terkait dengan penggunaan media internet, baik internet sebagai inti dari bisnis dan internet sebagai sebuah media pendukung bisnis inti, bisnis internet adalah sebuah hutan belantara yang memerlukan suatu peta, Anda akan tersesat jika tidak memiliki peta. Maka buku ini adalah peta yang akan mengantarkan Anda ke harta karun dari bisnis internet tersebut.&lt;br /&gt;
 &lt;br /&gt;
 Materi yang dibahasa dalam buku ini adalah&lt;/p&gt;
 &lt;ul&gt;
 &lt;li&gt;Toko Online&lt;/li&gt;
 &lt;li&gt;Pay Per Click&lt;/li&gt;
 &lt;li&gt;Paid to Review&lt;/li&gt;
 &lt;li&gt;Affiliasi&lt;/li&gt;
 &lt;li&gt;Parking Domain&lt;/li&gt;
 &lt;li&gt;27 rahasi Promosi Terhebat di Internet&lt;/li&gt;
 &lt;/ul&gt;</t>
  </si>
  <si>
    <t>99364a31-f00b-4c01-9cd7-3b8a86458fd1</t>
  </si>
  <si>
    <t>Totally for Jesus</t>
  </si>
  <si>
    <t>Tim Roti Hidup</t>
  </si>
  <si>
    <t>978-979-29-1142-8</t>
  </si>
  <si>
    <t>978-979-29-9690-6</t>
  </si>
  <si>
    <t>&lt;p&gt;Totally for Jesus merupakan kumpulan renungan yang akan membangun hidup Anda untuk menyerahkan diri secara penuh kepada Tuhan. Buku ini sangat praktis sehingga mudah dipahami. Ada sejumlah tokoh dalam Alkitab menjadi bahan renungan dalam buku ini. Penulis mengajak kita merenungkan dan menyelami lebih dalam pengalaman dan perasaan dari tokoh-tokoh Alkitab, seperti Petrus, perempuan Kanaan, dan lainnya. Narasi dan penjiwaan yang ada dalam tulisan ini menolong kita untuk memahami pergumulan batin mereka sampai mereka bisa menyerahkan hidup secara penuh kepada Tuhan Yesus. Buku ini bisa menjadi teman saat teduh Anda setiap hari yang akan mengantar Anda hidup dalam penyerahan secara total kepada Tuhan Yesus.&lt;/p&gt;</t>
  </si>
  <si>
    <t>4a9806ac-7a5b-4c46-894e-dcb23a299ab8</t>
  </si>
  <si>
    <t>Totally Restoration in Christ</t>
  </si>
  <si>
    <t>Heru Tri Budi (HaTeBe)</t>
  </si>
  <si>
    <t>978-979-29-5767-9</t>
  </si>
  <si>
    <t>978-979-29-9691-3</t>
  </si>
  <si>
    <t>&lt;p&gt;Pemulihan adalah kebutuhan kita yang mendesak. Kerusakan yang diakibatkan oleh dosa semakin menyeluruh dan manusia tidak berdaya mengatasinya. Tuhan telah menyampaikan janji pemulihannya melalui para nabi-Nya, dengan Yohanes Pembaptis sebagai pembuka jalan, dan digenapi oleh Yesus Kristus.&amp;nbsp;&lt;br /&gt;
 Selama di dunia, Yesus melayani manusia berdosa dengan mengajar, memberitakan Injil Kerajaan Surga, serta melenyapkan segala penyakit dan kelemahan (Mat. 9:35). Sebuah pelayanan pemulihan yang total&amp;mdash;utuh dan menyeluruh. Roh, jiwa, dan tubuh, serta semua potensi manusia sebagai gambar dan rupa Allah dikembalikan pada keadaan dan rencana Allah semula.&amp;nbsp;&lt;br /&gt;
 Melalui buku ini, HATEBE akan menjelaskan secara praktis proses pemulihan yang terjadi dalam hidup kita secara utuh dan menyeluruh.&lt;br /&gt;
 &amp;bull; Pemulihan total yang terjadi di dalam Yesus Kristus.&lt;br /&gt;
 &amp;bull; Pemulihan menjadi proses yang mengubah hidup kita.&lt;br /&gt;
 &amp;bull; Pemulihan akan menumbuhkan karakter Kristus dalam diri kita.&lt;br /&gt;
 &amp;bull; Pemulihan akan menumbuhkan kapasitas kasih kita.&lt;br /&gt;
 &amp;bull; Pemulihan akan memaksimalkan potensi kita.&lt;br /&gt;
 &amp;bull; Pemulihan akan mengarahkan kita pada panggilan Allah.&lt;br /&gt;
 Ketika kita mengalami proses pemulihan dari Allah, kita akan memiliki status dan identitas yang baru di dalam Kristus. Bagian hidup kita yang &amp;ldquo;patah&amp;rdquo; dan terluka disembuhan sehingga kita bisa hidup sebagaimana mestinya. &amp;ldquo;Jala kita yang koyak&amp;rdquo; diperbaiki sehingga karakter, kapasitas, dan potensi kita siap untuk dipakai Tuhan bagi pekerjaan yang besar dan hasil yang berlimpah.&lt;/p&gt;</t>
  </si>
  <si>
    <t>a83d49b4-0153-4482-85a5-b515ff423224</t>
  </si>
  <si>
    <t>Pemrograman WEB dengan Java Servlet</t>
  </si>
  <si>
    <t>Isak Rickyanto</t>
  </si>
  <si>
    <t>979-731-163-5</t>
  </si>
  <si>
    <t>978-979-29-9505-3</t>
  </si>
  <si>
    <t>&lt;p&gt;Buku ini membahas pemrograman web dengan teknologi Java Servlet untuk memahami berbagai aspek penting yang diperlukan untuk menghasilkan aplikasi web dengan pembahasan yang sistematis. Dengan mempelajari pembahasan buku ini, pembaca dapat mengerti dan menghasilkan aplikasi web dengan teknologi Java Servlet, sehingga dapat mempersiapkan diri dalam penguasaan teknologi JSP maupun J2EE secara keseluruhan.&lt;/p&gt;</t>
  </si>
  <si>
    <t>6a328047-f283-4363-a066-bd80e113590f</t>
  </si>
  <si>
    <t>Transformasi Ekonomi Komunitas</t>
  </si>
  <si>
    <t>Elia Paul Ang</t>
  </si>
  <si>
    <t>978-979-29-3716-9</t>
  </si>
  <si>
    <t>978-979-29-9692-0</t>
  </si>
  <si>
    <t>&lt;p&gt;Sebagai manusia yang terlahir dengan segala kebutuhan tentunya uang merupakan salah satu penunjang kebutuhan tersebut. Uang juga merupakan salah satu faktor dalam bersosialisasi dengan masyarakat sekitar. Penulis buku Transformasi Ekonomi ini ingin memperkenalkan suatu kegerakan revolusi keuangan bagi komunitas usaha kecil dan juga menengah melalui Credit Union. Mungkin Anda masih asing dengan nama tersebut dibandingkan dengan Koperasi dan juga Bank-bank yang ada. Credit Union merupakan transfomasi ekonomi yang didasarkan pada peningkatan kesejahteraan bersama. Oelah karena itu, yang perlu diubah dari diri seseorang adalah mindsetnya (pola pikrnya) mengenai uang supaya dapat memiliki financial destination dalam hidupnya. George Soros seorang seorang pialang yang pawai berkata bahwa untuk mengatasi ketidakstabilan maka harus lah berinvesatasi. Di dalam buku ini ada banyak contoh yang telah menerapkan transformasi komunitas ini dengan bergabung pada Credit Union. Transformasi ekonomi ini juga dapat meningkatkan pendapatan. Bahkan dapat juga melibatkan komunitas yang lain untuk memecahkan masalah yang dihadapi oleh satu orang. Credit Union adalah koperasi dengan konsep modern yang sangat flexible yang dapat menampung aspirasi yang ada di dalam komunitas. Mari kita belajar bersama memahami kekuatan di dalam komunitas kita sehingga kita memiliki ketahanan ekonomi yang kokoh dan Indonesia dapat menjadi negara yang maju secara ekonomi memimpin di dunia. Kita tidak perlu minder, karena sejak lama negara Barat telah terkagum-kagum akan kekayaan negeri kita dan mereka berusaha menguasai negeri kita lewat penjajahan langsung dan saat ini mereka berusaha kembali menapakkan kakinya di bumi Indonesia kembali melalui jalur ekonomi dan perbankan. Saya yakin, kita bisa bangun ekonomi kita sendiri dengan bahu membahu. Jangan remehkan kekuatan kecil, air yang menetes terus-menerus dapat membelah batu yang keras dan raksasa, seperti itulah kekuatan kecil yang disatukan dan tetap kokoh dalam situasi apapun.&lt;/p&gt;</t>
  </si>
  <si>
    <t>0831e066-94f4-45e4-bbe8-b061842c29f3</t>
  </si>
  <si>
    <t>Recharge Your Spirit</t>
  </si>
  <si>
    <t>Meylani Ong</t>
  </si>
  <si>
    <t>978-979-29-1073-5</t>
  </si>
  <si>
    <t>978-979-29-9277-9</t>
  </si>
  <si>
    <t>&lt;p&gt;Recharge your spirit bercerita tentang Paijo, seorang yang menjalani hidupnya secara lugu dan unik, kocak untuk diikuti. Setiap cerita dalam buku ini akan mengingatkan kita, khususnya kaum muda, mengenai hal-hal sederhana yang sering kita alami di sekitar kita dan menyelaraskannya dengan kehendak Allah yang dapat kita ketahui melalui firmannya dalam Alkitab. Tokoh Paijo secara implisit akan membuat kita mereflesikan hidup kita sehingga mendorong kita untuk menjadi lebih baik. Dengan gaya bahasa sederhan dan gaul banget, kita nggak akan bosen deh mengikuti setiap kisah Paijo. Buku ini dapat pula dipakai sebagai ilustrasi Khotbah dan renungan pribadi&lt;/p&gt;</t>
  </si>
  <si>
    <t>d2006212-4c6c-492d-ab5d-d4d7d03a0e79</t>
  </si>
  <si>
    <t>Trik Menjebak Hacker dengan Honeypot</t>
  </si>
  <si>
    <t>979-731-708-0</t>
  </si>
  <si>
    <t>978-979-29-9693-7</t>
  </si>
  <si>
    <t>&lt;p&gt;Gangguan keamanan komputer memiliki bermacam bentuk, dari probing/scanning, cracking, buffer overflow, deface web, worm, trojan, spam, sampai DOS. Selama ini para admin jaringan hanya dapat berupaya membuat pertahanan sebaik-baiknya, seperti dengan firewall dan IDS, agar jaringan tidak ditembus hacker.&lt;br /&gt;
 Kemunculan honeypot membuat keadaan menjadi imbang. Para admin kini dapat mengecoh usaha penyusup, mencatat aktivitasnya, mempelajarinya, bahkan kemudian melacaknya bila perlu. Honeypot mampu melakukan tindakan ofensif terhadap penyerang sehingga akan mengurangi serangan pada server.&amp;nbsp;&lt;br /&gt;
 &lt;br /&gt;
 Buku ini membahas:&lt;br /&gt;
 Mengapa Diperlukan Honeypot?&lt;br /&gt;
 Teroris cyber, ancaman dari masa depan&lt;br /&gt;
 Menghadapi hacking: menyerang atau bertahan?&lt;br /&gt;
 Teknik ofensif menghadapi hacker&lt;br /&gt;
 Potensi pemanfaatan Honeypot&lt;br /&gt;
 Bentuk Honeypot&lt;br /&gt;
 Pendekatan keamanan IDS/Firewall vs Honeypot&lt;br /&gt;
 Deteksi efektif dengan Honeypot&lt;br /&gt;
 Melawan worm dengan Honeypot&lt;br /&gt;
 NetBuster&lt;br /&gt;
 BackOfficer Friendly&lt;br /&gt;
 PatriotBox&lt;br /&gt;
 Honeyd&lt;br /&gt;
 Jackpot&lt;br /&gt;
 HoneyWeb&lt;br /&gt;
 Honeynet&lt;br /&gt;
 Virtual Honeypot dengan VMware&lt;/p&gt;</t>
  </si>
  <si>
    <t>ede68431-bfee-4e89-8925-726abf329739</t>
  </si>
  <si>
    <t>Pemrograman X Window Linux: Aplikasi Persediaan dan Penjualan GUI dengan QT Designer</t>
  </si>
  <si>
    <t>B. Herry Suharto</t>
  </si>
  <si>
    <t>979-763-525-2</t>
  </si>
  <si>
    <t>978-979-29-9509-1</t>
  </si>
  <si>
    <t>&lt;p&gt;Buku ini ditulis untuk memenuhi kebutuhan pasar program akuntansi yang bebas biaya lisensi. Kalau bicara mengenai bebas biaya lisensi, maka pilihan paling mudah adalah dengan masuk ke ranah sistem GNU/Linux. Program akuntansi dal.am buku ini merupakan program siap &amp;middot; pakai untuk akuntansi persediaan dan penjualan.&lt;/p&gt;</t>
  </si>
  <si>
    <t>581e2653-456b-4cd8-a1fa-dacf70ec6bb5</t>
  </si>
  <si>
    <t>Trik Searching Efektif di Internet (Menggunakan 7 Search Engine Terbaik di Dunia)</t>
  </si>
  <si>
    <t>979-731-656-4</t>
  </si>
  <si>
    <t>978-979-29-9694-4</t>
  </si>
  <si>
    <t>&lt;p&gt;Ada kepuasan tersendiri jika kita menemukan sesuatu yang kita cari dengan mudah dan cepat. Mesin pencari di Internet pun tanggap akan hal ini. Berbagai fitur dan bantuan disediakan untuk memberi kemudahan bagi para netter untuk mencari informasi dengan cepat dan akurat. Namun ada hal lain yang menggelitik selain soal cari-mencari data, yaitu bagaimana awal ide cemerlang munculnya sebuah search engine itu sendiri, bagaimana cara kerjanya, serta fasilitas-fasilitas &amp;acirc;&amp;euro;&amp;ldquo; di luar pencarian -- apa saja yang disediakannya. Dengan sedikit eksperimen, pembaca akan dapat meningkatkan kualitas penggunaan search engine dan menemukan rahasia yang tersembunyi di dalamnya. Buku ini membahas beberapa search engine, meliputi Google, Yahoo!, AltaVista, Alltheweb, Lycos, Excite, WebCrawler.&lt;/p&gt;</t>
  </si>
  <si>
    <t>32a7bf45-7700-44bd-a535-52f4872dbaea</t>
  </si>
  <si>
    <t>Refactoring pada Object Oriented Software dan Object Database</t>
  </si>
  <si>
    <t>Djon Irwanto</t>
  </si>
  <si>
    <t>978-979-29-1372-9</t>
  </si>
  <si>
    <t>978-979-29-9283-0</t>
  </si>
  <si>
    <t>&lt;p&gt;lrwanto Milky Way framework adalah sebuah framework&amp;nbsp;&lt;br /&gt;
 pelaksanaan proses refactoring yang dipetakan melalui sebuah refactoring life-cycle untuk menjawab tantangan&amp;nbsp;&lt;br /&gt;
 di dalam proses manajemen software. Proses ini&amp;nbsp;&lt;br /&gt;
 mengintegrasikan kualitas di dalam aktivitas software&amp;nbsp;&lt;br /&gt;
 development.&amp;nbsp;&lt;br /&gt;
 Framework ini diciptakan sedemikian rupa sehingga ia tidak dependent terhadap sebuah methodology object oriented software development tertentu. Ia bukanlah sebuah teori tentang refactoring, melainkan sebuah framework yang akan menunjukan best practice proses pelaksanaan refactoring secara ter-system di dalam proses development software&amp;quot; Djon Irwanto (2009).&amp;nbsp;&lt;/p&gt;</t>
  </si>
  <si>
    <t>494b8de3-5c07-42dd-930b-e6886f01df27</t>
  </si>
  <si>
    <t>Sistem Informasi Geografis dengan MapInfo Professional</t>
  </si>
  <si>
    <t>979-731-417-0</t>
  </si>
  <si>
    <t>978-979-29-9178-9</t>
  </si>
  <si>
    <t>23.1 MB</t>
  </si>
  <si>
    <t>&lt;p&gt;Sistem Informasimasi Geografis atau disingkat SIG merupkan sistem berbasis komputer yang mampu menghasilkan informasi angka maupun peta aktual, SIG memiliki kemampuan memvisualissikan suatu informasi yang berguna untuk merencanakan, mengelola serta memantau perkembangan suatu pekerjaan geografis, SIG digunakan untuk mengumpulkan, menyimpan, menggabungkan, mengatur, mentransformasi, memanipulasi dan menganalisis data-data yang erat kaitanya dibidang-bidang spasial dan geo-informasi. SIG juga dapat diguankan sebagai alat komunikasi dan intergrasi antar disiplin ilmu, terutama disiplin ilmu yang memerlukan informasi-informasi yang berhubungan dengan permukaan bumi (&lt;em&gt;geosiences&lt;/em&gt;). Dewasa ini, SIG diaplikasikan di berbagai bidang dan disiplin ilmu yang erat kaitanya dengan permukaan bumi, perencanaan wilayah, pembangunan perkotaan, real estate, kehutanan, pertanian, transportasi sampai bidang ekonomi dan bisnis&lt;/p&gt;</t>
  </si>
  <si>
    <t>12ab83ad-e2f7-4f44-aa60-bed3771f4928</t>
  </si>
  <si>
    <t>Sistem Informasi Manajemen dengan Visual Basic 6</t>
  </si>
  <si>
    <t>Bagus Karuniawan</t>
  </si>
  <si>
    <t>979-731-218-6</t>
  </si>
  <si>
    <t>978-979-29-9180-2</t>
  </si>
  <si>
    <t>&lt;p&gt;Akhir-akhir ini banyak sekali aktivitas manusia yang telah digantikan oleh sistem komputer. Dengan adanya sistem komputer maka pekerjaan dapat diselesaikan secara cepat dan terstruktur. Hal di atas dirasakan sangat perlu&lt;br /&gt;
 terutama di dalam dunia usaha atau perekonomian. Perhitungan-perhitungan yang selama ini dilakukan secara manual, kini dapat terselesaikan secara cepat. Pencarian data yang bertele-tele, kini telah tersubstitusikan dengan&lt;br /&gt;
 proses pencarian yang lebih cepat dan akurat oleh komputer. Masih banyak lagi kegunaan dari sistem komputer dalam rangka meringankan beban manusia dalam aktivitas bisnis.&lt;br /&gt;
 Dengan buku ini Anda diajak untuk menjadi seorang analis yang dapat membuat dan mendesain sebuah sistem komputer terpadu di bidang ekonomi atau lebih dikenal dengan istilah Sistem lnformasi Manajemen. Pada bab terakhir Anda akan diajak untuk meninjau sebuah studi kasus yang dapat Anda perhatikan sebagai langkah awal dalam menganalisis sebuah sistem dalam kehidupan sehari-hari.&lt;/p&gt;</t>
  </si>
  <si>
    <t>330d84b6-7ff0-4bb3-95fa-05c7d75b666b</t>
  </si>
  <si>
    <t>Tuhan Memberkati dalam Duka</t>
  </si>
  <si>
    <t>978-979-29-1062-9</t>
  </si>
  <si>
    <t>978-979-29-9697-5</t>
  </si>
  <si>
    <t>&lt;p&gt;Kematian adalah suatu peristiwa yang alami yang akan dilalui setiap manusia. Kematian adalah suatu proses yang tidak nikmat untuk dijalani bagi yang ditinggalkan. Kematian adalah tragedi dan malapetaka.&lt;/p&gt;
 &lt;p&gt;Itulah pandangan orang-orang terhadap kamatian. Pada 2 Agustus 2008, kedua orang tua saya dirampok dan dibunuh di rumah mereka. Peristiwa ini memang menyedihkan dan menyakitkan, namun telah mengubah cara pandang saya tentang kematian. Saya menyaksikan dan merasakan sendiri bagaimana tangan Tuhan yang perkasa mampu menuntun anak-anakNYA untuk mengubah dukacita menjadi sukacita. Buku ini adalah gabungan antara jurnal saya ketika melewati masa-masa duka pelajaran-pelajaran yang saya petik saat menghadapi masa-masa yang sulit itu.&lt;/p&gt;
 &lt;p&gt;Mengapa buku ini penting? Melalui buku ini saya akan mengajak Anda untuk melihat :&lt;/p&gt;
 &lt;ul&gt;
 &lt;li&gt;Cara menikapi kematian&lt;/li&gt;
 &lt;li&gt;Arti kematian bagi Tuhan&lt;/li&gt;
 &lt;li&gt;Kemana orang-orang yang meninggal pergi?&lt;/li&gt;
 &lt;li&gt;Apa bedanya Sheol, Gehenna, Firdaus dan Surga?&lt;/li&gt;
 &lt;li&gt;Apa yang harus dilakukan untuk mencapai kehidupan kekal?&lt;/li&gt;
 &lt;li&gt;Mengapa tragedi atau malapetaka diizinkan Tuhan terjadi dalam hidup manusia?&lt;/li&gt;
 &lt;li&gt;Apa yang Tuhan inginkan dari kehidupan Anda?&lt;/li&gt;
 &lt;/ul&gt;</t>
  </si>
  <si>
    <t>795a7ac0-2b80-4a08-8e13-9cdd8cd141f9</t>
  </si>
  <si>
    <t>Tuhan, Aku Punya Rahasia</t>
  </si>
  <si>
    <t>Debora Vivi</t>
  </si>
  <si>
    <t>978-979-29-2944-7</t>
  </si>
  <si>
    <t>978-979-29-9698-2</t>
  </si>
  <si>
    <t>&lt;p&gt;Buku ini berisi 55 kisah hidu penulis dan renungan yang berkesan bagi penulis. Dari setiap kisah hidup yang disampaikan penulis, ada nilai-nilai rohani yang dipetik dan bermanfaat bagi pembaca.&lt;/p&gt;</t>
  </si>
  <si>
    <t>529c3a80-ace0-4084-b51f-a6fb2255cc5b</t>
  </si>
  <si>
    <t>Pemrograman XML di Java dengan JBuilder</t>
  </si>
  <si>
    <t>979-731-305-0</t>
  </si>
  <si>
    <t>978-979-29-9512-1</t>
  </si>
  <si>
    <t>&lt;p&gt;Buku ini menyajikan bermacam tutorial dan cara memanfaatkan JBuilder sebagai suatu lingkungan integral untuk pemrograman XML berbasis Java. Dengan segala fasilitas, bermacam tool, dan wizard kita dapat mengembangkan pemanfaatan XML secara cepat dan efektif. JBuilder membantu Anda dengan mekanisme interaksi yang mudah untuk tidak membiarkan pemrogram terbebani banyak kerumitan.&lt;/p&gt;</t>
  </si>
  <si>
    <t>ac026f5b-3274-49b0-8e6f-2747baab7867</t>
  </si>
  <si>
    <t>Smart Book of Christianity: Perjanjian Baru</t>
  </si>
  <si>
    <t>Lukas Adi S</t>
  </si>
  <si>
    <t>978-979-29-2824-2</t>
  </si>
  <si>
    <t>978-979-29-9184-0</t>
  </si>
  <si>
    <t>&lt;p&gt;Smart Book of Christianity: Perjanjian Baru berisi data, fakta, peristiwa, dan nama-nama istilah dan tempat-tempat yang disebutkan dan berkaitan dengan zaman Alkitab Perjanjian Baru. Selain itu, juga dijelaskan berbagai hal yang tidak diceritakan dalam Alkitab Perjanjian Baru, misalnya arti nama-nama Allah, latar belakang Kitab-kitab dalam perjanjian baru, makanan dan minuman yang dikenal pada masa Perjanjian Baru, dsb. Dilengkapi peta dan gambar-gambar pendukung, membuat pembaca lebih mudah memahami penjelasan-penjelasan dalam buku ini.&lt;br /&gt;
 &lt;br /&gt;
 &amp;nbsp;&lt;/p&gt;</t>
  </si>
  <si>
    <t>40d4ba35-9a08-498c-aa1a-ad52655b38ac</t>
  </si>
  <si>
    <t>Tukaran Pacar</t>
  </si>
  <si>
    <t>978-979-29-2432-9</t>
  </si>
  <si>
    <t>978-979-29-9699-9</t>
  </si>
  <si>
    <t>&lt;p&gt;Cindy Marcindy punya pacar petinju, namanya Rico. Petinju yang benar-benar petinju. Bukan suka main tinju secara keroyokan, tapi petinju professional. Karena itu, Cindy selalu hati-hati bersikap dan bicara. Ia takut kalau-kalau Rico akan melayangkan bogem mentah ke wajah cantiknya. Cindy sering berhayal andai saja ia punya pacar penyanyi, pasti akan lebih menyenangkan.&lt;/p&gt;
 &lt;p&gt;Sella Marsella punya pacar artis, namanya Arlan. Arlan sering manggung dan membuatnya sering tidak menepati janji. Karena itu, Sella jengkel bukan kepalang. Sella jadi jengah dan pengen punya pacar petinju. Pasti lebih menyenangkan, pikir Sella.&lt;/p&gt;
 &lt;p&gt;Dan, keinginan dua gadis itu pun terpenuhi. Mereka berhasil memiliki pacar idaman! Bagaimana caranya? Cindy dan Sella tukaran pacar! Cindy dengan Arlan sementara Sella dengan Rico. Cindy dan Sella pun lega. Tapi, apa benar itu yang mereka inginkan? Apa cinta semudah itu? Simak novel kocak ini.&lt;/p&gt;</t>
  </si>
  <si>
    <t>fab2f94a-0362-4b07-8dc1-a6a8ac5eb99b</t>
  </si>
  <si>
    <t>Smart Christian Leadership</t>
  </si>
  <si>
    <t>Pudjiarto Boestam</t>
  </si>
  <si>
    <t>978-979-29-1085-8</t>
  </si>
  <si>
    <t>978-979-29-9186-4</t>
  </si>
  <si>
    <t>&lt;p&gt;Smart Christian Leadership lahir dari suatu visi melihat orang sukses dalam hidup ini. Setiap orang adalah pemimpin, paling tidak bagi diri sendiri. Kesuksesan memimpin diri sendiri maupun orang lain tidak datang tanpa usaha. Kesuksesan bukanlah perkara nasib atau takdir, melainkan perjuangan yang tidak mengenal lelah.&lt;br /&gt;
 &lt;br /&gt;
 Bagian dari perjuangan itu adalah pembaruan dan pembentukan karakter Serta pelatihan pengembangan kecakapan yang penuh pengorbanan. Prinsip-prinsip kepemimpinan yang berhasil ini telah terbukti melalui kehidupan dan pelayanan para pemimpin terbesar segala abad, Musa dan Nehemia, Anda ingin sukses dalam kepemimpinan? Prinsip-prinsip dalam buku inilah yang Anda butuhkan!&lt;/p&gt;</t>
  </si>
  <si>
    <t>3799af55-d37a-4ec5-a670-18861ee252c8</t>
  </si>
  <si>
    <t>Turning Point</t>
  </si>
  <si>
    <t>Sandy Triyasa</t>
  </si>
  <si>
    <t>979-763-928-2</t>
  </si>
  <si>
    <t>978-979-29-9700-2</t>
  </si>
  <si>
    <t>&lt;p&gt;Puaskah Anda dengan hidup Anda sekarang? Ataukah Anda merasa berada dalam labirin kehidupan yang tak berjuang? Anda mendambakan sebuah keajaiban utnuk membalikkan keadaan? Jika perubahan harus terjadi dalam hidup Anda, sekaranglah saatnya. Perubahan itu harus dimulai dari diri sendiri. Tetapkan tujuan, miliki impian. Kenali dan terima diri Anda, kembangkan sikap positif, dan bangun integritas. Pahami masalah dan kegagalan sebagai bagian dari proses.&lt;br /&gt;
 &lt;br /&gt;
 Setiap inspirasi dalam buku ini akan mengubahkan cara pandang Anda terhadap liku-liku kehidupan. Siapkan diri sekarang, ini saat titik balik bagi hidup Anda.&lt;br /&gt;
 &lt;br /&gt;
 Daftar Isi :&lt;br /&gt;
 &lt;br /&gt;
 - Perubahan&lt;br /&gt;
 - Kegagalan&lt;br /&gt;
 - Masalah&lt;br /&gt;
 - Tujuan Hidup&lt;br /&gt;
 - Kesuksesan&lt;br /&gt;
 - Citra Diri&lt;br /&gt;
 - Impian&lt;br /&gt;
 - Integritas&lt;br /&gt;
 - Uang&lt;br /&gt;
 - Sikap&lt;/p&gt;</t>
  </si>
  <si>
    <t>9cdbd8b4-8a2f-4d96-9de6-c27ab79988a5</t>
  </si>
  <si>
    <t>Pemulihan Pria Sejati dan Wanita Bijak</t>
  </si>
  <si>
    <t>978-979-29-5764-8</t>
  </si>
  <si>
    <t>978-979-29-9516-9</t>
  </si>
  <si>
    <t>&lt;p&gt;Buku ini membahas pentingnya pelayanan pemulihan keluarga-keluarga Kristen dan langkah-langkah untuk mengalaminya. Dilengkapi dengan pembahasan dari beberapa pertanyaan mengenai pernikahan, buku ini akan sangat memberkati kehidupan berkeluarga orang Kristen maupun pelayanan, khususnya pelayanan keluarga Kristen.&amp;nbsp;&lt;/p&gt;</t>
  </si>
  <si>
    <t>3ed5029e-3edc-4066-9821-f743944680f4</t>
  </si>
  <si>
    <t>Refresh Your Vocabulary Fun Learning English Vocabulary</t>
  </si>
  <si>
    <t>Lie Pu Hwa</t>
  </si>
  <si>
    <t>978-979-29-0755-1</t>
  </si>
  <si>
    <t>978-979-29-9302-8</t>
  </si>
  <si>
    <t>&lt;p&gt;One of the problems that has to be faced by English teachers,&amp;nbsp; students, or other English&amp;nbsp; learners is how to deal with&amp;nbsp; vocabulary. This book is&amp;nbsp; intended to give an alternative to refresh and, at the same time, to add their vocabulary in a&amp;nbsp;more enjoyable way.&lt;/p&gt;
 &lt;p&gt;&amp;nbsp;By applying a fun learning approach using riddles, synonyms, antonyms,&amp;nbsp; crosswords, etc, this book creates a&amp;nbsp; livelier atmosphere in the study of&amp;nbsp;English vocabulary. Teachers can use this book to stimulate and to create more fun learning activities in classes. The students can use this book, either individually or in pairs. In addition, this book is arranged freely so that the&amp;nbsp; students can start anywhere on the&amp;nbsp; sections which interest them greatly&amp;nbsp; and are suitable for themselves. Some sections will need students to use not only their English skill but also their&amp;nbsp; intelligence.&amp;nbsp;&lt;br /&gt;
 Refresh Your Vocabulary is suitable for the students, lower intermediate to the high level students, English teachers, and other English learners.&amp;nbsp;&lt;/p&gt;</t>
  </si>
  <si>
    <t>422c4774-1c43-4bee-b608-13f98e9b770c</t>
  </si>
  <si>
    <t>Tutorial 5 Hari: Belajar Hacking dari Nol</t>
  </si>
  <si>
    <t>978-979-29-1330-9</t>
  </si>
  <si>
    <t>978-979-29-9701-9</t>
  </si>
  <si>
    <t>&lt;p&gt;Hacker, begitu mendengar namanya banyak asumsi yang mengatakan profesi tersebut merupakan tindakan seorang kriminal di dunia maya. Kata nge-hack aau Hacking ternyata sedang populernya di Indonesia baik di kalangan pelajar, mahasiswa, para pekerja kantor, hingga para ahli di bidang komputer dan keamanan informasi. Sebenarnya hacking sendiri bisa dikatakan suatu profesi atau hobi dari seseorang yang sangat suka menjelajahi seluk beluk dunia maya&lt;/p&gt;
 &lt;p&gt;Buku Tutorial 5 hari - Belajar hacking dari nol ini akan mengajarkan pada Anda teknik-teknik dasar seni hacking tentang seluk-beluk keamanan komputer hanya dalam waktu lima hari. Materi yang dibahas mulai dari pengenalan Registry Editor, hacking jaringan dengan memanfaatkan berbagai tools hacking, tekinik hack password BIOS, dan administrator Windows, hingg teknik Google hack.&lt;/p&gt;
 &lt;p&gt;Buku ini akan membahas :&lt;/p&gt;
 &lt;ul&gt;
 &lt;li&gt;Hari pertama : Hacking registry Windows&lt;/li&gt;
 &lt;li&gt;Hari kedua : Hacking Jaringan&lt;/li&gt;
 &lt;li&gt;Hari ketiga : Hacking Hardware&lt;/li&gt;
 &lt;li&gt;Hari keempat : Hacking File Executable&lt;/li&gt;
 &lt;li&gt;Hari kelima : Hacking Web&lt;/li&gt;
 &lt;/ul&gt;</t>
  </si>
  <si>
    <t>f61d6e1e-44e2-4ddc-872e-17305390a7d6</t>
  </si>
  <si>
    <t>Soteriologi (Doktrin Keselamatan)</t>
  </si>
  <si>
    <t>978-979-29-4818-9</t>
  </si>
  <si>
    <t>978-979-29-9189-5</t>
  </si>
  <si>
    <t>&lt;p&gt;Keselamatan tidak mungkin dialami oleh manusia apabila tidak jatuh ke dalam dosa. Kemuliaan Allah dalam diri manusia telah rusak dan hukuman yang menanti adalah maut (Rm. 6:23). Ada beberapa fakta yang perlu diketahui mengenai keselamatan:&lt;br /&gt;
 &amp;bull; keselamatan adalah rencana Allah&lt;br /&gt;
 &amp;bull; keselamatan menghancurkan setan&lt;br /&gt;
 &amp;bull; keselamatan memengaruhi pribadi, bahkan juga bangsa&lt;br /&gt;
 &amp;bull; keselamatan datang melalui Perantara yang mengambil rupa sebagai manusia&lt;br /&gt;
 &amp;bull; keselamatan terkait dengan penderitaan Penebus&lt;br /&gt;
 Keselamatan hanya ada di dalam Yesus Kristus. Tidak ada nama lain di bawah kolong langit ini yang olehnya kita diselamatkan. Yesus satu-satunya Juruselamat manusia yang diturunkan dari surga, bagi seluruh umat manusia. Yesus satu-satunya Juruselamat yang diutus oleh Tuhan Allah untuk datang ke dunia. Pengutusan ini tidak pernah dimandatkan kepada siapa pun selain Yesus. Kematian-Nya di kayu salib menggantikan kita manusia berdosa yang seharusnya mati karena dosa kita. Oleh karena itu mari kita sebagai umat tebusan melakukan kehendak Penebus kita sampai akhir hidup sebagai ucapan syukur kita kepada-Nya.&lt;/p&gt;</t>
  </si>
  <si>
    <t>ad428799-6d1d-4a98-aa90-c2b77ba8a072</t>
  </si>
  <si>
    <t>Rehabeam The Forgotten King</t>
  </si>
  <si>
    <t>Paulus Igunata Sutedjo</t>
  </si>
  <si>
    <t>978-979-2964-81-3</t>
  </si>
  <si>
    <t>978-979-29-9306-6</t>
  </si>
  <si>
    <t>&lt;p&gt;Pada umumnya, jemaat kristiani familiar dengan nama raja Israel pertama, kedua, dan ketiga, yaitu Saul, Daud, dan Salomo. Na mun, sebenarnya ada raja lain yang terlupakan. Siapakah dia? Setelah Daud memerintah bangsa Israel selama 40 tahun, anaknya yang bernama Salomo menggantikannya. Berarti Salomo menempati&amp;nbsp;posisi ketiga sebagai Raja Kerajaan Israel Bersatu.&amp;nbsp; Salomo memerintah bangsa Israel selama 40 tahun. Setelah ia&amp;nbsp; meninggal, anaknya yang bernama Rehabeam menjadi raja&amp;nbsp; menggantikan dia. Setelah itu, ada pemberontakan dari Yerobeam sebagai pemimpin suku-suku utara. Akibatnya, Kerajaan Israel Bersatu pecah menjadi dua sesuai dengan nubuat Tuhan kepada&amp;nbsp; Salomo, ayah Rehabeam, saat Salomo tidak lagi berjalan di jalur Tuhan.&amp;nbsp; Dalam pemerintahan dan seluruh kehidupannya, Rehabeam&amp;nbsp; meninggalkan pelajaran yang menarik bagi kita, orang-orang percaya. Apa saja pelajaran dari Rehabeam? Temukanlah dalam&amp;nbsp; buku ini.&amp;nbsp;&lt;/p&gt;</t>
  </si>
  <si>
    <t>6f5a9c0c-ed8a-4bfd-9c55-b4d598edb3a9</t>
  </si>
  <si>
    <t>SPAM dan Hijacking E-Mail</t>
  </si>
  <si>
    <t>979-763-627-5</t>
  </si>
  <si>
    <t>978-979-29-9195-6</t>
  </si>
  <si>
    <t>&lt;p&gt;Mereka yang telah lama menggunakan internet pasti akan lebih tergantung pada sarana komunikasi email daripada menggunakan web. Email merupakan bagian yang tidak dapat dipisahkan, bagaikan nyawa bagi para pengguna internet. Sayangnya email bukannya tanpa masalah. Spam dan pencurian email sangat menyebalkan bagi mereka yang menggunakan internet.&lt;br /&gt;
 &lt;br /&gt;
 Buku ini membahas spam dan hijack email, yang dapat menjadi acuan bagi mereka yang ingin mengamankan mailbox-nya maupun pada tingkat lanjut untuk mengetahui berbagai detail teknik proses pengamanan.&lt;br /&gt;
 &lt;br /&gt;
 Secara teknis buku ini menjelaskan teknik menghapus email dari daftar mailing spammers serta berbagai hal jahat yang dilakukan terhadap keamanan email, mulai dari hijacking email, pemalsuan email, penyusupan virus melalui email, spam, mailbomb, hingga mail relay.&lt;br /&gt;
 &lt;br /&gt;
 Pokok-pokok bahasan :&lt;br /&gt;
 Surat elektronik (Email)&lt;br /&gt;
 Menjalankan aplikasi email&lt;br /&gt;
 Istilah dalam email dan etika berkirim email&lt;br /&gt;
 Bulk folder, CC dan BCC, serta MMS&lt;br /&gt;
 Keamanan email&lt;br /&gt;
 Worm melalui email&lt;br /&gt;
 Mengurangi email-email spam&lt;br /&gt;
 Trik-trik yang sering digunakan spammer&lt;br /&gt;
 Yahoo Mail Hijacking&lt;/p&gt;</t>
  </si>
  <si>
    <t>b6865471-7b74-4253-99d1-fb95fc01bdf5</t>
  </si>
  <si>
    <t>Pendekatan Fenomenologis terhadap Teori Penciptaan</t>
  </si>
  <si>
    <t>Parlaungan Gultom, Ph.D.</t>
  </si>
  <si>
    <t>978-979-29-6418-9</t>
  </si>
  <si>
    <t>978-979-29-9525-1</t>
  </si>
  <si>
    <t>&lt;p&gt;Dalam&amp;nbsp;buku ini, penulis memberikan analisis mengenai pemaparan kisah-kisah penciptaan oleh lima pakar teologi. Masing-masing pakar menyatakan pandangan mereka mengenai cerita penciptaan: Secara umum, cerita penciptaan dalam Kejadian 1-2 diterima sebagai fakta&amp;nbsp; historis oleh&amp;middot;gereja Kristen. Pakar-pakar tersebut adalah Gerhard Von Rad, Claus Westermann, Brevard S. Childs., Walter Brueggemann,&amp;nbsp;Willem A. VanGemeren. Bagian&amp;nbsp;akhir, penulis&amp;nbsp;akan memberikan&amp;nbsp;kesimpulan.&lt;/p&gt;</t>
  </si>
  <si>
    <t>b5346984-2e5c-449e-a1d9-3ab10c7adc1c</t>
  </si>
  <si>
    <t>Two Become One</t>
  </si>
  <si>
    <t>Jonathan A. Trisna</t>
  </si>
  <si>
    <t>978-979-29-2898-3</t>
  </si>
  <si>
    <t>978-979-29-9703-3</t>
  </si>
  <si>
    <t>&lt;p&gt;Pernikahan dan keluarga memang menjadi salah satu topik bahasan yang tidak ada habisnya, sama seperti yang dibahas dalam buku ini. Pokok-pokok bahasan dalam buku ini di antaranya, prinsip-prinsip pernikahan Kristen, kasih dan penerapannya, hierarki dalam keluarga Kristen, penyesuaian dalam pernikahan, seks dalam pernikahan Kristen, komunikasi dalam pernikahan, peringatan kepada suami-istri, harga pernikahan har&amp;shy;monis, komitmen dalam pernikahan, visi misi keluarga Kristen, dan menutup dosa.&lt;/p&gt;</t>
  </si>
  <si>
    <t>e03a0150-633d-47a0-be2e-6b64535cda54</t>
  </si>
  <si>
    <t>Spirit Motivitamin</t>
  </si>
  <si>
    <t>979-763-469-8</t>
  </si>
  <si>
    <t>978-979-29-9199-4</t>
  </si>
  <si>
    <t>&lt;p&gt;Orang bisa saja membantah perkataan kita, tapi tidak satupun bisa membantah pengalaman dan kesaksian hidup kita. Kesaksian berbicara jauh lebih nyaring daripada sebuah perkataan atau filosofi kehidupan.&amp;nbsp;&lt;strong&gt;Spirit Motivitamin&lt;/strong&gt;&amp;nbsp;sebuah buku dari&amp;nbsp;&lt;strong&gt;Samuel Cahyadi&lt;/strong&gt;&amp;nbsp;menyajikan kesaksian-kesaksian luar biasa tentang pertolongan Tuhan-diselamatkan dari cengkeraman sakit penyakit, dibebaskan dari belitan utang, juga diselamatkan dari kematian. Kerap mereka merasa Tuhan begitu jauh, tapi akhirnya mereka mendapati bahwa Tuhan bukan Allah yang berlambat-lambat mengulurkan pertolongan. Anda merasa beban hidup ini begitu berat menghimpit? Anda merasa sesak melihat kenyataan hidup yang tidak pasti? Anda menyimpan kesedihan mendalam karena sakit yang tidak kunjung sembuh? Mengapa tidak sejenak menenangkan diri dan membaca kisah-kisah luar biasa di dalam buku ini? Siapa tahu, Anda berikutnya yang akan mengalami mukjizat Allah!&lt;/p&gt;</t>
  </si>
  <si>
    <t>38b7a670-a225-46d8-bc35-5abe94447cbc</t>
  </si>
  <si>
    <t>Pendidikan Agama Kristen dalam Alkitab dan Dunia Pendidikan Masa Kini</t>
  </si>
  <si>
    <t>978-979-29-2883-9</t>
  </si>
  <si>
    <t>978-979-29-9531-2</t>
  </si>
  <si>
    <t>&lt;p&gt;Buku ini membahas pendidikan agama Kristen secara lengkap, mulai dari pendidikan agama dalam Perjanjian Lama, Perjanjian Baru, dan masa kini, secara aplikatif dan praktis. Selain itu, pembahasan yang lengkap dan mendalam, tetapi tetap fokus menjadikan buku ini makin kaya.&lt;/p&gt;</t>
  </si>
  <si>
    <t>19becb46-d223-493f-a093-36db8490b001</t>
  </si>
  <si>
    <t>Renungan Generasi Maximal</t>
  </si>
  <si>
    <t>Budi Abdipatra dan Eva Yunita</t>
  </si>
  <si>
    <t>979-763-400-0</t>
  </si>
  <si>
    <t>978-979-29-9311-0</t>
  </si>
  <si>
    <t>&lt;p&gt;Ayahnya hidup berpoligami dengan empat istri. Setelah remaja, dia dijual sebagai budak oleh saudara tirinya; dan pada waktu bekerja, dia diJebloskan ke dalam penjara karena fitnah keji . Apakah kamu pernah meng alami nasib lebih sial darinya? Atau apakah hidupmu pernah setragis ini? Selama 3 tahun berturut-turut, usahanya bangkrut, istrinya mati , dan mengalami depresi berat.&lt;/p&gt;
 &lt;p&gt;Yup, jika kamu teliti , kamu akan tahu bahwa mereka adalah Yusuf anak Yakub dan Abraham Lincoln mantan presiden Amerika Serikat. Mungkin kamu hanya tahu akhir kisah bahagia mereka , namun apakah yang membuat mereka bertahan mendapat tekanan sehebat itu? Jawabnya ada di buku ini.&lt;/p&gt;
 &lt;p&gt;Selain kisah mereka ada juga kisah-kisah , contoh-contoh, dan ide-ide lain dalam buku ini yang menyentuh dan menolongmu supaya hidup maksimal di hadapan Allah. Oleh sebab itu , temukanlah rahasia-rahasia mereka sebelum terlambat&lt;/p&gt;</t>
  </si>
  <si>
    <t>18e2dffd-1204-4230-a52e-7c257249481e</t>
  </si>
  <si>
    <t>Ubur-ubur Kabur</t>
  </si>
  <si>
    <t>Devania A</t>
  </si>
  <si>
    <t>978-979-29-1601-0</t>
  </si>
  <si>
    <t>978-979-29-9704-0</t>
  </si>
  <si>
    <t>&lt;p&gt;Cinta, bagi Aurelia Aurita atau Aurel, adalah sesuatu yang membingungkan. Cinta pertama yang dia curahkan buat orang yang dia sayangi tak bahagia. Karena itulah, Aurel memutuskan tidak jatuh cinta lagi dengan pria mana pun. Dia juga memasang sederet criteria untuk calon pendamping hidupnya kelak. Tujuannya, dia tak terjatuh lagi dalam kehidupan asmaranya.&lt;/p&gt;
 &lt;p&gt;Namun apa mau dikata. Saat panah menembus hatinya, Aurel pun akhirnya jatuh cinta lagi. Hal itu terjadi ketika dia dan teman-temannya sedang liburan bersama. Saat sedang berjalan-jalan sendirian, Aurel tak sengaja mendapati seorang cewek cantik meronta-ronta di tengah danau.&lt;/p&gt;
 &lt;p&gt;Cewek itu hampir tenggelam. Serta merta Aurel langsung berteriak-teriak mencari bantuan. Seketika itu juga sesosok cowo tampan berbadan tegap masuk ke dalam danau dan berenang selincah ikan menyelamatkan cewek tadi. Setelah beberapa saat kemudian, Aurel baru tahu bahwa keduanya kakak beradik.&lt;/p&gt;
 &lt;p&gt;Cowok yang barusan menyelamatkan adiknya itu telah membuat Aurel jatuh hati. Namanya Daniel Radyansyah. Cowok yang dingin, namun dapat membuatnya merasa hangat. Setelah kejadian itu, Aurel dan Daniel menjadi semakin dekat. Daniel pun merasakan perasaan yang sama pada Aurel.&lt;/p&gt;
 &lt;p&gt;Daniel juga hampir memenuhi semua criteria calon suami yang diidamkan Aurel. Sayang, terkadang Aurel masih suka gengsi mengakui segala kelebihan Daniel. Saat keduanya tengah merajut kisah kasih, tiba-tiba cinta pertama Aurel di masa lalu datang kembali.&lt;/p&gt;
 &lt;p&gt;Arlodi adalah cowok yang menjadi orang ketiga dalam hubungan Aurel dan Daniel. Cowok usil itu ternyata masih menyimpan perasaan yang buat Aurel. Hal inilah yang membuat Aurel bimbang. Saat bersama Daniel, dia merasa menemukan pilihan yang tepat. Namun saat Arlodi di sisinya, Aurel merasa cinta lamanya yang pupus seakan dapat dimulai lagi.&lt;/p&gt;
 &lt;p&gt;Di tengah kebimbangan itu, masalah lain terjadi. Ayah Daniel tidak menyetujui hubungan Aurel dan putranya. Semua itu membuat balada cinta Aurel makin berwarna. Aurel pun berharap jadi ubur-ubur yang bisa kabur dari masalah dan memilih satu lelaki terbaik.&lt;/p&gt;</t>
  </si>
  <si>
    <t>7d7d0043-4531-4bd7-a214-f4fe3e2407ac</t>
  </si>
  <si>
    <t>Spiritual Fathering</t>
  </si>
  <si>
    <t>Samuel Devianus Wijaya</t>
  </si>
  <si>
    <t>978-979-29-6429-5</t>
  </si>
  <si>
    <t>978-979-29-9209-0</t>
  </si>
  <si>
    <t>&lt;p&gt;Bagaimana kita menang atas segala kondisi yang terjadi pada akhir zaman, sekarang ini, maupun yang akan datang? Kedewasaan rohani setiap orang Kristen memegang peran keberhasilan yang signifikan.&lt;br /&gt;
 &lt;br /&gt;
 Secara umum buku ini menyajikan uraian panjang lebar, mendasar, alkitabiah, dan praktis tentang pelayanan pembapaan rohani. Pelayanan ini menjadi suatu ide menuju jalan keluar dalam menyikapi situasi dan kondisi akhir zaman, dengan berbagai tantangannya bagi kehidupan rohani kita. Tantangan-tantangan itu bisa berwujud aniaya, munculnya berbagai ajaran, atau bahkan potensi-potensi penyesatan yang sedang dan akan terus berkembang seiring dengan kemajuan zaman, seperti yang dinubuatkan oleh Rasul Paulus dalam 2 Timotius 3. Hal-hal tersebut terungkap saat Rasul Paulus menasihati anak rohaninya, Timotius.&amp;nbsp;&lt;br /&gt;
 &lt;br /&gt;
 Buku ini layak dijadikan referensi pendukung dalam mengupayakan jalan keluar, pengembang sikap dan wawasan terkait dengan dunia pelayanan pada akhir zaman.&lt;/p&gt;</t>
  </si>
  <si>
    <t>b0585e96-72c6-4889-b977-a171db3d72d1</t>
  </si>
  <si>
    <t>Resep Cespleng Memanfaatkan Jurus Tersembunyi Access</t>
  </si>
  <si>
    <t>979-763-595-3</t>
  </si>
  <si>
    <t>978-979-29-9327-1</t>
  </si>
  <si>
    <t>&lt;p&gt;Buku ini menguak fitur-fitur tersembunyi yang selama ini masih tenggelam di kedalaman Access. Kenali properti-properti penting pada suatu objek karena tidak mungkin kita hapal&amp;nbsp;semuanya. Transfer data dapat dilakukan secara cepat ke dalam bentuk atau format lain. Temukan trik untuk mengonstruksi query dan strategi praktis saat berurusan dengan rekord dan field.&amp;nbsp;&lt;br /&gt;
 Access cukup fleksibel untuk kustomisasi. Cobalah memodifikasi bermacam option default yang bisa mengubah perilaku dasar Access sehingga sesuai dengan kebutuhan Anda. Dengan sejumlah setting Anda bisa menghemat banyak waktu dalam entry data.&amp;nbsp;&lt;/p&gt;</t>
  </si>
  <si>
    <t>30f56cf6-4b02-4a33-9287-8e8ab9010e35</t>
  </si>
  <si>
    <t>Ultimate game Design Building RPG Games Using Adobe Flash Action Script</t>
  </si>
  <si>
    <t>Kristo Radion</t>
  </si>
  <si>
    <t>978-979-29-0703-2</t>
  </si>
  <si>
    <t>978-979-29-9705-7</t>
  </si>
  <si>
    <t>&lt;p&gt;Macromedia Flash (sekarang Adobe Flash) merupakan perangkat lunak yang cukup ampuh dan mudah digunakan untuk membuat game segala tipe. Program Flash menyediakan tool untuk desain, juga ActionScript untuk pengodean yang memungkinkan pemunculan fitur-fitur kompleks dalam game yang Anda buat. Flash sangat unggul dalam meng-handle game-game kecil karena ringan dan hanya butuh satu file .exe.&lt;/p&gt;
 &lt;p&gt;&lt;br /&gt;
 Dengan bantuan Adobe Flash, Anda diajak untuk membangun sendiri game bertipe RPG (role-playing game). Buku ini menyertakan CD yang berisi game &amp;ldquo;Quest for The Invisible&amp;rdquo;, sebuah game &amp;ldquo;permainan peran&amp;rdquo; yang cukup sederhana. Lewat game tersebut Anda dapat belajar tentang dasar-dasar pembuatan RPG dan bahkan mengembangkan lagi game yang sudah ada lewat scripting yang Anda buat sendiri.&lt;/p&gt;
 &lt;ul&gt;
 &lt;li&gt;Lewat buku ini, temukanlah jawaban untuk pertanyaan-pertanyaan berikut.&lt;/li&gt;
 &lt;li&gt;Tokoh-tokoh apa saja yang harus Anda buat dalam game RPG?&lt;/li&gt;
 &lt;li&gt;Misi apa yang perlu dibuat sebagai jalan cerita permainan?&lt;/li&gt;
 &lt;li&gt;Bagaimana mengelola respons dan gerakan pelaku-pelaku yang ada dalam permainan itu?&lt;/li&gt;
 &lt;li&gt;Objek apa saja yang dibutuhkan sebagai pengisi dalam medan permainan?&lt;/li&gt;
 &lt;li&gt;Bagaimana mengatur dan mengelola perpindahan level?&lt;/li&gt;
 &lt;li&gt;Bagaimana cara membuat sistem penskoran dan pemakaian skrip curang (cheat)?&lt;/li&gt;
 &lt;/ul&gt;</t>
  </si>
  <si>
    <t>55c40331-a495-4bfb-bb4f-4997584b3554</t>
  </si>
  <si>
    <t>Pendidikan Agama Kristen untuk Perguruan Tinggi</t>
  </si>
  <si>
    <t>Drie Brotosudarmo</t>
  </si>
  <si>
    <t>979-763-882-0</t>
  </si>
  <si>
    <t>978-979-29-9535-0</t>
  </si>
  <si>
    <t>&lt;p&gt;Pcndidikan Agama Kristen untuk Perguruan Tinggi ini sebagai bahan perkuliahan di sernua fakultas non-teologi. Sesuai dengan realitas sosial yang terjadi di Indonesia pada akhir abad XX dan awal abad XXI, ketika banyak ketegangan dan konflik (khususnya dalam bidang hidup beragama), perkuliahan Pendidikan Agama Kristen diusahakan terbuka bagi penyelenggaraan dialog antar umat beragama agar timbul&amp;nbsp;toleransi yang berkualitas tinggi. Hal itu berarti Pendidikan Agama Kristen perlu dipahami dengan baik&amp;nbsp;sehingga perkuliahannya harus memerhatikan kenyataan sosial seperti yang pernah terjadi di Indonesia dan harapan, bagi persatuan dari kesatuan bangsa menjadi sangat penting&lt;/p&gt;</t>
  </si>
  <si>
    <t>744ed797-7dea-4c18-9283-d4cc4d28cc9a</t>
  </si>
  <si>
    <t>Unggul dalam Persaingan</t>
  </si>
  <si>
    <t>Sugiyanto Wiryaputro</t>
  </si>
  <si>
    <t>979-731-958-x</t>
  </si>
  <si>
    <t>978-979-29-9706-4</t>
  </si>
  <si>
    <t>&lt;p&gt;&amp;nbsp;&lt;/p&gt;
 &lt;p&gt;Fakta membuktikan bahwa ambisi bersaing sudah ada sejak manusia diciptakan. Anda ingin bukti? Lihatlah bagaimana Kain dan Habel berlomba memberikan persembahan di hadapan Tuhan! Rupanya, persaingan itu terus terjadi sampai detik ini. Tidak hanya di dunia bisnis, tapi juga di dunia pelayanan: &amp;quot;jegal-menjegal&amp;quot;, &amp;quot;sikut-menyikut&amp;quot;, mencari &amp;quot;muka&amp;quot; masih saja menjadi cara untuk mengalahkan lawan. Buku ini menyediakan jawabannya! Unggul dalam Persaingan menyajikan berbagai petunjuk alkitabiah yang akan menuntun Anda memenangkan persaingan ini dengan cara Tuhan.&amp;nbsp;&lt;br /&gt;
 &lt;br /&gt;
 DAFTAR ISI:&lt;br /&gt;
 Pendahuluan&lt;br /&gt;
 Pentingnya Manajemen Mutu&lt;br /&gt;
 Beberapa Petunjuk Alkitab&lt;br /&gt;
 Penyakit dan Kesalahan Entitas&lt;br /&gt;
 Merencanakan Perubahan&lt;br /&gt;
 Daftar Pustaka&lt;br /&gt;
 Sekilas Tentang Penulis&lt;/p&gt;</t>
  </si>
  <si>
    <t>9cf0afb5-652c-4fce-b2e4-4654c2a487f0</t>
  </si>
  <si>
    <t>Resep Cespleng Memanfaatkan Jurus Tersembunyi PowerPoint</t>
  </si>
  <si>
    <t>979-763-596-1</t>
  </si>
  <si>
    <t>978-979-29-9331-8</t>
  </si>
  <si>
    <t>&lt;p&gt;Buku ini berisi jurus-jurus yang disajikan secara &amp;nbsp;praktis sehingga Anda tidak akan seperti membaca buku referensi yang membosankan. Di sini hanya&amp;nbsp;diungkap hal-hal yang sering menjadi kendala dalam melakukan pekerjaan dengan PowerPoint, seperti dalam pengolahan background, template, pemanfaatan sound, font, penempatan image, manipulasi autoshape, action button, dan animasi.&amp;nbsp;&lt;br /&gt;
 Anda yang terlanjur cinta dengan PowerPoint, manfaatkanlah resep-resep dalam buku ini untuk membuat presentasi yang lebih baik, unik, dan efektif!&amp;nbsp;&lt;/p&gt;</t>
  </si>
  <si>
    <t>9c4aff43-f4c0-4cc5-95de-9d4e29167a14</t>
  </si>
  <si>
    <t>Pengantar Misiologi</t>
  </si>
  <si>
    <t>978-979-29-2855-6</t>
  </si>
  <si>
    <t>978-979-29-9541-1</t>
  </si>
  <si>
    <t>&lt;p&gt;Misiologi sendiri merupakan ca bang ilmu pengetahuan yang mempelajari pekerjaan misi dan pertumbuhan gereja. Oleh karenanya, sangatlah penting mempelajari bidang ilmu ini sebagai bekal menjalankan misi Allah. Bila Anda memiliki kerinduan untuk mengerjakan misi Amanat Agung a tau menghadapi pergumulan dan tantangan dalam mengerjakannya.&lt;/p&gt;</t>
  </si>
  <si>
    <t>eaba6b30-d824-4f76-b9b2-cb3b9f998abd</t>
  </si>
  <si>
    <t>Pengantar Perjanjian Baru</t>
  </si>
  <si>
    <t>978-979-29-6407-3</t>
  </si>
  <si>
    <t>978-979-29-9543-5</t>
  </si>
  <si>
    <t>&lt;p&gt;Para penulis Alkitab adalah orang-orang yang dilibatkan Allah dalam rangka penyelamatan umat manusia. Dalam hal ini, manusia adalah rekan sekerja Allah. Buku ini menyumbangkan bahan-bahan formal untuk pengertian yang sebaik-baiknya tentang firman Allah. Terdapat kesatuan yang erat antara Perjanjian Baru dan Perjanjian Lama. Kesatuan tersebut berkaitan dengan kontekstualisasi. Kita juga dapat belajar mengenai pembentukan Alkitab, khususnya bagaimana urutan kanonika dalam Alkitab. Hukum Kanon tidak menganut urutan waktu terbit suatu buku, melainkan menurut bobot/isi/kualitas kerohanian, siapa yang menulis (rasul atau paling tidak dekat dengan rasul atau murid rasul) dan pengakuan seluruh gereja yang ada (oikumenis) pada waktu itu.&lt;br /&gt;
 Masing-masing kitab mempunyai misi sendiri secara khusus. Itu berarti masing-masing misi mempunyai kaidah profesional yang saling melengkapi sehingga merupakan satu kesatuan dalam kepelbagaian (unity in diversity, diversity in unity).&lt;/p&gt;</t>
  </si>
  <si>
    <t>c2ea8035-e090-49fa-842e-a031c6d1441e</t>
  </si>
  <si>
    <t>Pengembangan Aplikasi Database dengan Microsoft Access 2007</t>
  </si>
  <si>
    <t>978-979-29-0187-0</t>
  </si>
  <si>
    <t>978-979-29-9548-0</t>
  </si>
  <si>
    <t>&lt;p&gt;Buku Pengembangan Aplikasi Database dengan Microsoft Access 2007 ini membahas secara praktis bagaimana membuat aplikasi-aplikasi menggunakan Microsoft Access 2007 seperti aplikasi inventaris, penjualan dan persewaan. Diharapkan dengan teori-teori singkat dan beberapa contoh aplikasi yang ditulis dengan bahasa yang sederhana dan jelas, seorang pemula menjadi lebih mudah membuat aplikasi sendiri.&amp;nbsp;&lt;/p&gt;</t>
  </si>
  <si>
    <t>50b8f376-441b-4e7f-881f-317cc95ee99c</t>
  </si>
  <si>
    <t>Pengembangan Web dengan JQuery</t>
  </si>
  <si>
    <t>978-979-29-4695-6</t>
  </si>
  <si>
    <t>978-979-29-9550-3</t>
  </si>
  <si>
    <t>&lt;p&gt;Buku Pengembangan Web dengan JQuery ini membahas secara praktis bagaimana memanfaatkan JQuery sebagai senjata utama dalam menyajikan halaman web secara menarik dan memudahkan pengguna. Setelah memahami semua materi yang disajikan, proses pengembangan web Anda akan jauh lebih cepat dan interaktif dari sebelumnya. Dengan begitu, Anda akan mampu bersaing dengan para developer web lainnya.&amp;nbsp;&lt;/p&gt;</t>
  </si>
  <si>
    <t>675887c4-0b12-45f8-bfd5-e41e51b90243</t>
  </si>
  <si>
    <t>Pengenalan AutoCAD 2D dan 3D untuk Industri Manufaktur</t>
  </si>
  <si>
    <t>Adi Sulistio</t>
  </si>
  <si>
    <t>979-763-330-6</t>
  </si>
  <si>
    <t>978-979-29-9554-1</t>
  </si>
  <si>
    <t>&lt;p&gt;Buku Pengenalan AutoCAD 2D dan 3D untuk lndustri Manufaktur menyaj ikan aplikasi AutoCAD 2D dan 3D dengan membahas fungsi-fungsi AutoCAD yang dipakai pada rancang bangun dan desain di bidang teknik manufaktur. Buku mi menyertakan pula gambar-gambar yang memperjelas pembahasan agar Anda lebih mudah memahaminya. Penulis menggunakan release AutoCAD 2000 yang merupakan sumber pengembangan AutoCAD 2002 dan sering digunakan dalam industri manufaktur.&lt;/p&gt;
 &lt;p&gt;Buku ini dapat digunakan oleh stat dan manajer teknik, baik yang sudah terbiasa menggunakan maupun baru mengenal AutoCAD.&lt;/p&gt;</t>
  </si>
  <si>
    <t>a5a1270d-5577-4b32-9d81-ac0628fa5d3a</t>
  </si>
  <si>
    <t>Revolusi Penyembahan Profetik</t>
  </si>
  <si>
    <t>979-763-771-9</t>
  </si>
  <si>
    <t>978-979-29-9336-3</t>
  </si>
  <si>
    <t>&lt;p&gt;Satu hal yang Tuhan tidak mau lakukan adalah menyembah dan memuji diri&amp;shy;Nya sendiri. Maka Dia sangat berkenan kita menyembah Dia dengan&amp;nbsp;segenap hidup kita.&amp;nbsp;&lt;br /&gt;
 Kita juga perlu mendengar suara-Nya. Masih banyak orang Kristen yang sulit mendengar suara Tuhan. Karena itu, buku ini dimaksudkan untuk membantu mereka supaya terbiasa mendengar suara Tuhan dan mengalami kemuliaan surgawi.&amp;nbsp;&lt;br /&gt;
 Selain disusun sebagai panduan praktis, buku ini mencakup tiga bagian utama: bagian pertama membahas dimensi penyembahan dan konsep penyembahan prnfetik. Bagian kedua membahas hal-hal teknis dan praktis dalam mengembangkan terobosan penyembahan. Bagian ketiga menyajikan cara-cara praktis mendengar suara Tuhan.&amp;nbsp;&lt;br /&gt;
 Kiranya buku ini bisa mengilhami setiap pembaca untuk mengalami terobosan dan paradigma baru dalam kehidupan ibadah penyembahan dan pujian.&amp;nbsp;&lt;br /&gt;
 &amp;quot;Inilah waktunya gereja Tuhan mengalami revolusi dalam menyembah Tuhan&amp;quot;.&amp;nbsp;&lt;/p&gt;</t>
  </si>
  <si>
    <t>04f2023d-0c03-4adc-a8bf-52376adc051b</t>
  </si>
  <si>
    <t>Rindu untuk Melayani</t>
  </si>
  <si>
    <t>979-731-880-X</t>
  </si>
  <si>
    <t>978-979-29-9342-4</t>
  </si>
  <si>
    <t>&lt;p&gt;Buku ini membuka wawasan Anda tentang pelayanan. Sebenarnya Allah menginginkan setiap umat-Nya untuk melayani-Nya. Kita tidak boleh hanya datang, duduk, dan bikin &amp;quot;rusak&amp;quot; bangku gereja. Maksudnya adalah jangan menjadi jemaat pasif, yang tidak mau terlibat dalam pelayanan.&lt;/p&gt;
 &lt;p&gt;Allah ingin agar roh kita menyala-nyala dengan penuh cinta kepada-Nya dan terlibat dalam pelayanan sesuai dengan talenta dan karunia yang Dia berikan kepada kita. Selain itu, buku ini juga mengupas kehidupan pelayanan para tokoh Alkitab seperti Abraham, Henokh, dan Yusuf.&lt;/p&gt;
 &lt;p&gt;Ditulis dengan bahasa yang sederhana, jelas dan alkitabiah, buku kumpulan khotbah Pendeta Rubin Adi Abraham ini tidak hanya bagi Anda yang berprofesi sebagai pendeta tapi juga bagi setiap umat Allah yang rindu melayaniNya.&lt;/p&gt;
 &lt;p&gt;Jadi, seperti halnya iman yang tanpa perbuatan adalah mati demikian juga melayani. Memiliki kerinduan saja tidak cukup, kita harus melakukannya.&lt;/p&gt;</t>
  </si>
  <si>
    <t>7249d9f6-b9cf-4ab7-b676-17c9b66852f2</t>
  </si>
  <si>
    <t>Router Linux Menggunakan Freesco dan FloppyFW</t>
  </si>
  <si>
    <t>979-731-572-X</t>
  </si>
  <si>
    <t>978-979-29-9348-6</t>
  </si>
  <si>
    <t>&lt;p&gt;Melalui buku ini, Anda dapat membuat router yang handal dan murah menggunakan satu buah disket Linux pada komputer biasa tanpa harus melakukan kompilasi. Buku ini bagi Anda yang berprofesi sebagai operator Warnet, Network Administrator untuk institusi pendidikan, UKM, dan SOHO (Small Office Home Office), serta Linux Newbie. Melalui buku ini Anda akan dituntun untuk mengimplementasi router Linux 1 disket menggunakan distro FREESCO dan Floppy FW, sebagai alternatif solusi yang ekonomis, praktis, dan handal. Untuk memperdalam pemahaman, disertakan juga pembahasan tentang TCP/IP, NAT, Packet Filtering menggunakan IPTABLES dan MRTG pada FloppyFW .&lt;/p&gt;</t>
  </si>
  <si>
    <t>c9fc109a-c102-4024-93d5-2377199875eb</t>
  </si>
  <si>
    <t>Rumus dan Fungsi pada Microsoft Access (Versi 97, 2000, XP, 2003)</t>
  </si>
  <si>
    <t>979-731-427-8</t>
  </si>
  <si>
    <t>978-979-29-9356-1</t>
  </si>
  <si>
    <t>&lt;p&gt;Buku ini ditulis agar para pengguna Microsot Accesss dapat memanfaatkan fungsi-fungsi yang tersedia secara maksimal sehingga mempermudah serta mempercepat proses perhitungan atau kalkulasi data tersebut. Beberapa fungsi yang relevanjuga dapat digabung untuk menghasilkan rangkaian rumus perhitungan yang dibutuhkan.&lt;/p&gt;</t>
  </si>
  <si>
    <t>ee257a3f-8122-4b51-bd43-016d5845343b</t>
  </si>
  <si>
    <t>Utility Windows Password Recovery</t>
  </si>
  <si>
    <t>979-731-822-2</t>
  </si>
  <si>
    <t>978-979-29-9708-8</t>
  </si>
  <si>
    <t>&lt;p&gt;Lupa password merupakan masalah klasik yang seringkali dialami oleh hampir sebagian besar pengguna komputer. Kalau harus dijelaskan mengapa bisa sampai hlang atau kelupaan, tentu alasannya bisa bermacam-macam. Namun apapun alasannya, yang pasti masalah ini terjadi sebagai akibat dari banyaknya objek yang harus diproteksi membuat jumlah password yang harus dihafal semakin banyak. Karena banyaknya yang harus dihafal, tentu siapapun bisa saja lupa. Itulah fakta yang tidak bisa dipungkiri.&lt;br /&gt;
 &lt;br /&gt;
 Pembahasan dalam buku ini akan membantu Anda mendapatkan kembali secara mudah password penting yang lupa/hilang tadi menggunkan utilitas Windows yang disebut sebagai password recovery. Hal itu dimungkinkan karena semua fasilitas utilitas password recovery yang dibahas dalam buku ini merupakan utilitas pilihan dan yang terbaik.&lt;br /&gt;
 &lt;br /&gt;
 Pokok-pokok bahasan dalam buku ini adalah :&amp;nbsp;&lt;br /&gt;
 &lt;br /&gt;
 - Advances Office 2000 Password Recovery&lt;br /&gt;
 - Advances lotus Password Recovery&lt;br /&gt;
 - Advances zip Password Recovery&lt;br /&gt;
 - Advances archived Password Recovery&lt;br /&gt;
 - Password Recovery Suite&lt;br /&gt;
 - Cain and Abel (Password Recovery Utility)&lt;/p&gt;</t>
  </si>
  <si>
    <t>77af2287-e3c0-40c3-ba18-70cc4280958a</t>
  </si>
  <si>
    <t>VAJRA Diamond in Every Heart</t>
  </si>
  <si>
    <t>Jenny Jusuf</t>
  </si>
  <si>
    <t>978-979-29-0393-5</t>
  </si>
  <si>
    <t>978-979-29-9709-5</t>
  </si>
  <si>
    <t>&lt;p&gt;Hatinya tulus. Perasaannya murni. Cintanya sejati. Tidak demikian dengan tubuhnya. Apa yang akan dilakukan Andres Lorencio ketika mengetahui kekasih pujaannya ternyata tidak lebih dari hasil rekayasa kloning?.&lt;br /&gt;
 &lt;br /&gt;
 When Heart Speaks.....&lt;br /&gt;
 Siapa penikmat layar kaca yang tidak kenal Alania Dewi Prasetya - Artis pendatang baru multi-talented yang melejit dalam waktu yang singkat?.&lt;br /&gt;
 &lt;br /&gt;
 Hidup memang amat bermurah hati pada Lana. Karir yang terus menanjak, kehidupan gemerlap selebriti, materi berlimpah, pamor, semua ada dalam genggamannya...kecuali satu.&lt;br /&gt;
 &lt;br /&gt;
 Lana menoleh ke belakang, dan tersentak. Ternyata hidup tidak sesempurna yang dikiranya. Ketika ia menyangka memiliki semuanya, ia telah kehilangan.&lt;br /&gt;
 &lt;br /&gt;
 Kumpulan cerpen ini berhasil merangkum seluruh permasalahan dalam kehidupan sehari-hari, mulai dari manis sampai pahit ke dalam rangkaian bahasa sederhana dan membantu kita untuk refleksikan diri.&lt;/p&gt;</t>
  </si>
  <si>
    <t>c247ff58-ce22-48ca-81f7-5e0ffc49f6a0</t>
  </si>
  <si>
    <t>Rumus-rumus Esensial Matematika SMA - Buku Pegangan Guru dan Siswa</t>
  </si>
  <si>
    <t>Estien Yazid</t>
  </si>
  <si>
    <t>978-979-29-2789-4</t>
  </si>
  <si>
    <t>978-979-29-9361-5</t>
  </si>
  <si>
    <t>&lt;p&gt;Buku ini berisi rumus-rumus matematika SMA yang sangat lengkap, mulai dari kelas X, XI dan XII yang disusun secara sistematis, mengacu pada kurikulum standar isi (KTSP 2006). Di dalamnya juga diberikan rumus - rumus cara praktis (smart solution) sehingga membantu secara cepat penerjaan soal matematika&lt;/p&gt;
 &lt;p&gt;Buku ini tidak saja penting, tapi boleh dikatakan wajib dimiliki oleh guru dan, terutama, adik-adik SMA sebagai buku pendamping dari buku teks yang ada&lt;/p&gt;</t>
  </si>
  <si>
    <t>1ff1a794-26b9-4e80-b455-d7dc94389004</t>
  </si>
  <si>
    <t>Squid Koneksi Anti Mogok</t>
  </si>
  <si>
    <t>978-979-29-0545-8</t>
  </si>
  <si>
    <t>978-979-29-9227-4</t>
  </si>
  <si>
    <t>&lt;p&gt;Buku ini membahas tentang penggunaan squit pada jaringan, umumnya seorang administrator akan berfikir bagaimana membuat pengguna jaringan terasa nyaman seperti loading situs yang diakses pengguna menjadi lebih cepat, dapat memblokir situs-situs porno yang sering membawa masalah atau melakukan pengalihan situs porno ke situs lain, membatasi ukuran download file shingga tidak terjadi kemacetan dijaringan, otentikasi user mana saja yang diizinkan untuk melakukan browsing di jaringan yang kita miliki.&lt;br /&gt;
 &lt;br /&gt;
 Pembaca akan di pandu secara detail tentang bagaimana melakukan proses instalasi, konfigurasi, dan pengoperasian Squid selain itu dibahas juga beragam permasalahan yang sering muncul dalam menggunakan Squid, termasuk bagaimana cara mengatasinya, serta bahasan mengenai informasi log Squid sebagai sumber berharga untuk melihat kinerja dan kualitas Squid. Log tersebut tidak hanya merekam informasi seputar akses, tetapi juga merekam error pada sistem konfigurasi dan konsumsi sumber daya (semisal memori, spasi disk).&amp;nbsp;&lt;br /&gt;
 &lt;br /&gt;
 Pokok Bahasan dalam buku ini meliputi :&lt;br /&gt;
 &amp;#39;&amp;#39; Pengenalan Squit&lt;br /&gt;
 &amp;#39;&amp;#39; Installasi Squit&lt;br /&gt;
 &amp;#39;&amp;#39; Konfigurasi Squit&lt;br /&gt;
 &amp;#39;&amp;#39; Menjalankan Squit&lt;br /&gt;
 &amp;#39;&amp;#39; Konfigurasi Browser untuk Squit&lt;/p&gt;</t>
  </si>
  <si>
    <t>f41f7770-1e92-427f-9e69-578aafc9d09b</t>
  </si>
  <si>
    <t>Virus, Worm dan Trojan Horse</t>
  </si>
  <si>
    <t>Happy Chandraleka</t>
  </si>
  <si>
    <t>979-731-482-0</t>
  </si>
  <si>
    <t>978-979-29-9711-8</t>
  </si>
  <si>
    <t>&lt;p&gt;Malicious software yang dibahas dalam buku ini utamanya mencakup virus, worm, dan torjan horse. Sebenarnya yang dimaksudmalicious softare tidak hanya tiga kelompok ini. Setiap perangkat lunak (baik masih berupa kode atau executable) yang mengandung aksi yang tidak diinginkan user dapat disebut malicious software.&lt;/p&gt;</t>
  </si>
  <si>
    <t>38c5cb4d-205c-404d-a775-f90d68b905b1</t>
  </si>
  <si>
    <t>Statistik itu Mudah: Panduan Lengkap untuk Belajar Komputasi Statistik Menggunakan SPSS 16</t>
  </si>
  <si>
    <t>978-979-29-0659-2</t>
  </si>
  <si>
    <t>978-979-29-9229-8</t>
  </si>
  <si>
    <t>20.1 MB</t>
  </si>
  <si>
    <t>&lt;p&gt;Buku ini membahas teori dan cara penggunaan SPSS. Buku ini mempunyai keunggulan adanya landasan teori yang mendalam untuk setiap rumus yang dibahas sehingga pembaca akan dengan mudah dapat memahami dan menggunakan rumus tertentu serta membuat penafsiran yang sesuai dengan teori dan tepat. Keunggulan lain pembaca akan dipandu untuk memahami setiap bahasan dengan diberikan petunjuk mengenai konsep-konsep penting dalam setiap rumus dan juga disertai pertanyaan-pertanyaan mengenai teori dan latihan untuk mempraktikkan penghitungan dalam SPSS. Pemilihan rumus atau teknik-teknik analisis dalam buku ini didasarkan pada tingkat popularitas dan seringnya teknik analisis tersebut digunakan oleh pengguna (mahasiswa, peneliti, dan praktisi di dunia bisnis). Dengan mendalami buku ini, pembaca akan memperoleh manfaat yang aplikatif dalam pekerjaannya. Topik bahasan dalam buku ini meliputi: * Pengenalan SPSS * Konsep-konsep dasar yang melandasi SPSS * Statistik deskriptif * Korelasi * Regresi * Uji T * Time Series * Chi Square * Analisis Model Tingkat Lanjut * Metode Penarikan Sampe&lt;/p&gt;</t>
  </si>
  <si>
    <t>654dc15d-5374-4725-95d0-40b420664743</t>
  </si>
  <si>
    <t>VM Ware Solusi Menjalankan Beberapa Sistem Operasi</t>
  </si>
  <si>
    <t>Sugiri &amp; Haris Saputro</t>
  </si>
  <si>
    <t>979-763-134-6</t>
  </si>
  <si>
    <t>978-979-29-9712-5</t>
  </si>
  <si>
    <t>&lt;p&gt;Pernahkah Anda membayangkan beberapa sistem operasi (misalnya Windows dan Linux) dapat berjalan secara bersamaan pada satu waktu? Seiring dengan perkembangan teknologi komputer, Anda saat ini telah dapat melakukannya dengan bantuan software.&amp;nbsp;&lt;br /&gt;
 &lt;br /&gt;
 VMware merupakan salah satu software yang digunakan untuk membuat virtual machine di dalam komputer Anda. Dengan VMware inilah Anda dapat menjalankan beberapa sistem operasi secara bersamaan. Keunggulan Vmware antara lain performa tinggi, tidak mudah crash, serta mudah dalam hal instalasi. Anda akan mudah bermigrasi dari satu sistem operasi ke sistem operasi yang lain dengan aman tanpa harus khawatir kehilangan data, kerusakan sistem, maupun kerusakan partisi harddisk.&amp;nbsp;&lt;br /&gt;
 &lt;br /&gt;
 Buku ini akan membahas secara tuntas, rinci, dan jelas hal-hal yang berhubungan dengan VMware. Penjelasan disusun secara sistematis, praktis, dan terstruktur sehingga mudah untuk Anda pahami. Setelah membaca buku ini, Anda dapat menjalankan berbagai macam sistem operasi pada satu komputer secara bersamaan tanpa masalah yang menyulitkan.&amp;nbsp;&lt;br /&gt;
 &lt;br /&gt;
 Pembahasan dalam buku ini:&lt;br /&gt;
 &amp;sect; Seluk-beluk VMware&lt;br /&gt;
 &amp;sect; Sistem operasi&lt;br /&gt;
 &amp;sect; Instalasi VMware&lt;br /&gt;
 &amp;sect; Konfigurasi virtual machine&lt;br /&gt;
 &amp;sect; Instalasi sistem operasi guest&lt;br /&gt;
 &amp;sect; Penggunaan disk pada virtual machine&lt;br /&gt;
 &amp;sect; Penambahan drive pada virtual machine&lt;br /&gt;
 &amp;sect; Networking&lt;br /&gt;
 &amp;sect; Konfigurasi file server menggunakan Samba&lt;br /&gt;
 &amp;sect; Video dan sound&lt;br /&gt;
 &amp;sect; Koneksi device&lt;br /&gt;
 &amp;sect; Performance tuning&lt;/p&gt;</t>
  </si>
  <si>
    <t>88124b26-bd38-4843-85eb-607db34c799f</t>
  </si>
  <si>
    <t>Sahabat Sejatiku</t>
  </si>
  <si>
    <t>Denny Rope</t>
  </si>
  <si>
    <t>979-731-979-2</t>
  </si>
  <si>
    <t>978-979-29-9367-7</t>
  </si>
  <si>
    <t>&lt;p&gt;Dalam buku Sahabat Sejatiku ini, youngsters bakal nemuin banyak hal biar jadi anak gaul yang sesuai dengan firman Tuhan, mulai dari gaul berbahasa, berbusana, berpacaran, berprilaku, dsb. Buku ini gak cuma buat anak-anak muda. Tapi juga orang tua, Pendeta, Konselor atau siapa saja yang berkecimpung di dunia pendidikan dan seks bagi anak-anak muda.&lt;/p&gt;</t>
  </si>
  <si>
    <t>1733dfe3-f538-4864-89e2-b619f44f5912</t>
  </si>
  <si>
    <t>Wanita Milik Tuhan yang Sangat Berharga</t>
  </si>
  <si>
    <t>Wanda Kennedy Sanseri</t>
  </si>
  <si>
    <t>978-979-29-1885-4</t>
  </si>
  <si>
    <t>978-979-29-9713-2</t>
  </si>
  <si>
    <t>&lt;p&gt;Buku ini berisi tentang pembelajaran praktis yang dapat mengubah kehidupan wanita. Buku ini didasarkan pada Titus 2:3-5 sehingga para wanita yang membaca buku ini diarahkan untuk dapat memahami peranan wanita yang sesungguhnya sesuai dengan yang tertulis dalam Alkitab. Buku ini juga mengarahkan setiap wanita untuk dapat mengalami kebahagiaan yang sejati dalam Tuhan.&lt;/p&gt;
 &lt;p&gt;Pada dasarnya buku ini dapat dibaca secara pribadi, tetapi sangat disarankan untuk membentuk kelompok yang terdiri dari wanita senior dan wanita yang masih muda agar wanita muda dapat belajar dari kehidupan para seniornya dan berbagi pengalaman bersama sembari membahas topik-topik yang disajikan dalam buku ini.&lt;/p&gt;</t>
  </si>
  <si>
    <t>b670f213-78ba-41db-8734-25fb07276e9e</t>
  </si>
  <si>
    <t>Step by Step Menjadi Programmer Android</t>
  </si>
  <si>
    <t>978-979-29-3511-0</t>
  </si>
  <si>
    <t>978-979-29-9233-5</t>
  </si>
  <si>
    <t>&lt;p&gt;Popularitas Android yang kian meroket bukan hanya menguntungkan penggunanya, tetapi juga para developer aplikasi, mengingat sifat Android yang open source membuat semua orang dapat dengan bebas mengembangkan maupun menciptakan berbagai aplikasi dalam platform Android&lt;br /&gt;
 Namun, bagi programmer pemula, pengembangan aplikasi dalam platform Android juga memberikan tantangan sendiri mengingat platform Android terbilang baru. Tetapi, bukan berarti Anda akan mengalami kesulitan dalam mengembangkannya.&lt;br /&gt;
 Buku Step by Step Menjadi Programmer Androidini akan membahas secara detail langkah demi langkah untuk menjadi programmer Android, mulai dari dasar-dasar pemrograman Android hingga contoh pembuatan aplikasi sederhana. Lebih lengkapnya, buku ini membahas:&lt;br /&gt;
 &amp;nbsp;Bab 1 : Memulai Pemrograman Android&lt;br /&gt;
 &amp;nbsp;Bab 2 : Mengenal Activity dan Intents&lt;br /&gt;
 &amp;nbsp;Bab 3 : User Interface&lt;br /&gt;
 &amp;nbsp;Bab 4 : Desain User Interface Menggunakan View&lt;br /&gt;
 &amp;nbsp;Bab 5 : Data Persistent&lt;/p&gt;</t>
  </si>
  <si>
    <t>ca5030a4-bd4e-4860-b1f5-4030348e7f15</t>
  </si>
  <si>
    <t>Sari Kehidupan: Kumpulan Kisah Nyata yang Membuat Anda Memahami Hati Yesus</t>
  </si>
  <si>
    <t>Basuki</t>
  </si>
  <si>
    <t>978-979-29-2881-5</t>
  </si>
  <si>
    <t>978-979-29-9370-7</t>
  </si>
  <si>
    <t>&lt;p&gt;... &amp;quot;Pak Pendeta, doakan saya,&amp;quot; katanya. Tapi sebelum sayaberdoa, si pengemis itu malah mendahului berdoa. Sambil katanya, &amp;quot;Aku sebenarnya sudah tahu kalau engkau tidak punya apa-apa. Oleh karena itu, aku datang untuk memberkati engkau&amp;quot;. Usai berdoa, pengemis itu langsung pamit. .. Tapi baru melangkah kurang dari tiga meter di depan rumah, pengemis itu hilang dari pandangan ...&amp;nbsp;&lt;br /&gt;
 Sepenggal kisah di atas adalah cuplikan dari pengalaman nyata yang&amp;nbsp;dialami oleh seorang hamba Tuhan. Betapa ia merasakan kasih Yesus &amp;quot;&amp;quot;tidak pernah meninggalkannya.&amp;nbsp;&lt;/p&gt;
 &lt;p&gt;Sari Kehidupan adalah kumpulan berbagai kisah pengalaman orang&amp;shy;orang yang merasakan kasih Yesus dalam kehidupan mereka. Melalui buku ini mereka ingin mengungkapkan puncak-puncak pengalaman eksistensial yang mereka alami agar orang lain juga terberkati.&amp;nbsp;&lt;/p&gt;
 &lt;p&gt;Buku ini akan membantu Anda memiliki hati Yesus dan merasakan kasih-Nya dalam kehidupanAnda.&amp;nbsp;&lt;/p&gt;</t>
  </si>
  <si>
    <t>9fc3b24c-2249-4d95-b15e-53dbeff3c98d</t>
  </si>
  <si>
    <t>Penilaian dalam Kurikulum 2013 - Membantu Guru dan Calon Guru Mengetahui Langkah-langkah Penilaian Pembelajaran</t>
  </si>
  <si>
    <t>Dr. Sunarti, M.Pd dan Selly Rahmawati, M.Pd</t>
  </si>
  <si>
    <t>978-979-29-4639-0</t>
  </si>
  <si>
    <t>978-979-29-9560-2</t>
  </si>
  <si>
    <t>&lt;p&gt;Kurikulum 2013 bertujuan untuk mendorong siswa melakukan observasi, bertanya, bernalar, dan mempresentasikan apa yang mereka peroleh atau mereka ketahui setelah menerima materi pembelajaran. Siswa diharapkan dapat memiliki kompetensi sikap, ketrampilan, dan pengetahuan yang lebih sehingga mereka akan lebih kreatif, inovatif, dan produktif. Hal tersebut nanti akan menjadi bekal mereka dalam menghadapi berbagai persoalan dan tantangan di zamannya. Kurikulum 2013 mencakup kompetensi sikap, pengetahuan, dan keterampilan secara terpadu, sebagaimana amanat UU 20 tahun 2003 tentang sistem pendidikan nasional pada penjelasan pasal 35, di mana kompetensi lulusan merupakan kualifikasi kemampuan lulusan yang mencakup sikap, pengetahuan, dan ketrampilan sesuai dengan standar nasional yang telah disepakati. Guru bukan hanya dituntut untuk dapat melakukan berbagai pendekatan dalam pembelajran. Namun juga dituntut untuk melakukan penilaian sesuai permendikbud No 66 Tahun 2013 tenteng standar penilaian pendidikan yaitu penilaian secara profesional, terbuka, edukatif, efektif, efisien dan sesuai konteks sosial budaya. Untuk itu ketrampilan dalam melakukan penilaian hasil belajar merupakan sesuatu yang penting dimiliki oleh seorang guru. Buku ini mengandung berbagai pengetahuan mengenai penilaian kurikulum 2013 yang perlu diketahui oleh para guru maupun calon guru. Berbagai contoh instrumen penilaian sikap, keterampilan dan pengetahuan yang aplikatif dibahas sesuai dengan kebutuhan guru . Buku ini disusun guna memudahkan guru dan calon guru dalam memahami dan menerapkan pinaliaian kurikulum 2013 sehingga guru dapat memiliki ketrampilan penilaian hasil belajar siswa secara prosional, terbuka, edukatif, efektif dan sesuai konteks sosial budaya.&lt;/p&gt;</t>
  </si>
  <si>
    <t>62d7a605-51a3-4c4f-8d19-b113aa72ff5c</t>
  </si>
  <si>
    <t>Warriors of Life</t>
  </si>
  <si>
    <t>Yotam Sugihyono</t>
  </si>
  <si>
    <t>978-979-29-1986-8</t>
  </si>
  <si>
    <t>978-979-29-9714-9</t>
  </si>
  <si>
    <t>&lt;p&gt;Warriors Of Life, berisi kisah-kisah inspirasional para &amp;quot;pejuang kehidupan&amp;quot;. Melalui perjangan dan kerja keras, mereka mampu membalikkan fakta bahwa orang-orang yang memiliki keterbatasan fisik atau menderita penyakit tidak hanya bisa berpangku tangan dan meratapi nasib. Sebaliknya, mereka berjuang sehingga akhirnya mamapu berbuat sesuatu dalam hidup mereka yang memberkati banyak orang, bahkan menolong orang-orang yang memiliki fisik sempurna.&lt;/p&gt;</t>
  </si>
  <si>
    <t>51fbc719-8ec7-49a3-930d-27c26656eff7</t>
  </si>
  <si>
    <t>Schoolaholic Princess 2: Romansa Singapura</t>
  </si>
  <si>
    <t>Yunisa KD</t>
  </si>
  <si>
    <t>978-979-29-0322-5</t>
  </si>
  <si>
    <t>978-979-29-9375-2</t>
  </si>
  <si>
    <t>&lt;p&gt;Nana adalah lulusan terbaik SMP Bintang Emas. Cantik, cerdas, kompak, dan fun, Nar.o disukai banyak orang. Cewek sakti ini berhasil menepis semua anggapan kuno tentang seorang juara umum pastilah kutu buku berkacamata tebal yang bulukan.&amp;nbsp;&lt;/p&gt;
 &lt;p&gt;Tiba-tiba ia memutar clan menangkap tubuhku dari belakang. Sudah tidak ada jarak lagi di antara kami. Alm merasakan betapa hangat napas Phil clan betapa kuat otot-otot tubuhnya. Bulu kudukku berdiri karena hembusan napas Phil yang begitu lembut.&amp;nbsp;&lt;/p&gt;
 &lt;p&gt;Lalu dengan lembut ia berbisik &amp;quot;Be my honey!&amp;quot;&amp;nbsp;&lt;/p&gt;
 &lt;p&gt;Rasanya jantungku berdegup sangat kencang clan mukaku menjadi panas.&amp;nbsp;&lt;/p&gt;
 &lt;p&gt;Phil mendekatkan bibirnya ke telingaku lagi. Kurasakan sensor&amp;shy;sensor di telingaku bertambah sensitif. &amp;quot;Would you ... &amp;quot;&amp;nbsp;&lt;/p&gt;
 &lt;p&gt;Matanya menatap mataku dalam-dalam. Mata yang teduh seperti danau yang tenang, Aku bisa merasakan hangatnya hembusan napasnya di wajahku sekarang. Lalu wajahnya semakin dekat, dekat... clan dengan mata tertutup, ia mendekatkan bibirnya ...&amp;nbsp;&lt;/p&gt;</t>
  </si>
  <si>
    <t>5f500341-bc4f-4e7d-aa9f-6961e21ddd2c</t>
  </si>
  <si>
    <t>Penuntun Sepuluh Menit Kiat Sukses Manajemen Pribadi (Getting Organized)</t>
  </si>
  <si>
    <t>Janet Bigham Bernstel &amp; Stephen Windhaus</t>
  </si>
  <si>
    <t>979-533-891-9</t>
  </si>
  <si>
    <t>978-979-29-9563-3</t>
  </si>
  <si>
    <t>&lt;p&gt;Penuntun 10 Menit Kiat Sukses Manajemen Pribadi (Getting Organized) menawarkan bantuan sederhana dan praktis bagi mereka yang sibuk dan ingin memperoleh hasil yang cepat. Melalui pelajaran-pelajaran berorientasi sasaran yang dapat diselesaikan dalam 10 menit, Anda akan mempelajari semua keahlian yang Anda pcrlukan untuk mendapatkan setiap aspek dari pekerjaan Anda untuk menggunakan teknik-teknik pengorganisasian yang telah terbukti berhasil.&amp;nbsp;&lt;/p&gt;</t>
  </si>
  <si>
    <t>87e3e9b3-688c-4f1b-beab-a529d01ddd13</t>
  </si>
  <si>
    <t>Schoolaholic Princess 3: Simfoni Cinta</t>
  </si>
  <si>
    <t>978-979-29-0323-2</t>
  </si>
  <si>
    <t>978-979-29-9378-3</t>
  </si>
  <si>
    <t>&lt;p&gt;Nana adalah lulusan terbaik SMP Bintang Emas. Cantik, cerdas, kompak, dan fun, Nana&amp;nbsp;disukoi banyak orang. Cewek sakti ini berhasil menepis semua&amp;nbsp;anggapan kuno tentang seorang juara&amp;nbsp;umum pastilah kutu buku berkacamata&amp;nbsp;tebal yang bulukan.&amp;nbsp;&lt;br /&gt;
 Aku mencium sesuatu yang tidak beres. Gadis itu lebih dari sekedar anak dari adik sepupu ayahnya! Dengan manja gadis itu menarik lengan Phil dan bergelayut di sana. Phil tampak jengah sekali namun ia tak kuasa menyingkirkan tangan kecil mungil mulus itu. Mendidih darahku. Aku segera meninggalkan mereka semua.&amp;nbsp;&lt;br /&gt;
 &amp;quot;Nana, tunggu!&amp;quot; panggil Phil berulang-ulang dalam Bahasa lnggris sambil mengejarku.&amp;nbsp;&lt;br /&gt;
 ***&amp;nbsp;&lt;br /&gt;
 &amp;quot;Kamu enggak kecewa dengan keputusanku?&amp;quot;&amp;nbsp;&lt;br /&gt;
 &amp;quot;What for?&amp;quot;&amp;nbsp;&lt;br /&gt;
 &amp;quot;Kukira kamu bakal kecewa.&amp;quot;&amp;nbsp;&lt;br /&gt;
 &amp;quot;Kecewa, tapi aku sudah mengira kalau kamu pasti akan stick to your&amp;nbsp;&lt;br /&gt;
 dream.&amp;quot;&amp;nbsp;&lt;br /&gt;
 Dan cincin pertunangan itu kukembalikan ke Tante Rita ketika ia mampir ke Singapura.&amp;nbsp;&lt;br /&gt;
 &amp;quot;Kuharap suatu hari kau benar-benar menjadi menantuku, Nana,&amp;quot; katanya.&amp;nbsp;&lt;br /&gt;
 Aku hanya tersenyum. Aku tidak tahu apakah itu akan menjadi kenyataan.&amp;nbsp;&lt;/p&gt;</t>
  </si>
  <si>
    <t>37c94fbd-9f48-45a1-b03a-b99313fb50ae</t>
  </si>
  <si>
    <t>Strategi Jitu Memilih Metode Statistik Penelitian dengan SPSS</t>
  </si>
  <si>
    <t>Bhuono Agung Nugroho, SE., M.Si., Akt.</t>
  </si>
  <si>
    <t>979-763-032-3</t>
  </si>
  <si>
    <t>978-979-29-9240-3</t>
  </si>
  <si>
    <t>&lt;p&gt;Buku ini membahas teknik-teknik statistik parametrik yang sering digunakan dalam penelitian, dan bagaimana mengaplikasikannya secara langsung pada software SPSS. Dengan demikian buku ini dapat menjadi panduan bagi mereka yang sedang melaksanakan penelitian dan menggunakan SPSS sebagai alat bantunya. Di samping itu buku ini juga dilengkapi dengan cara-cara menginterpretasikan ouput SPSS secara terstruktur sesuai dengan teknik statistik yang dipilih.&lt;br /&gt;
 Pokok bahasan buku ini:&lt;br /&gt;
 &amp;bull;&amp;nbsp;&amp;nbsp; &amp;nbsp;Metode Statistik&lt;br /&gt;
 &amp;bull;&amp;nbsp;&amp;nbsp; &amp;nbsp;Mengoperasikan SPSS dan Menu Analize&lt;br /&gt;
 &amp;bull;&amp;nbsp;&amp;nbsp; &amp;nbsp;Uji Deskriptive dan Normalitas Data&lt;br /&gt;
 &amp;bull;&amp;nbsp;&amp;nbsp; &amp;nbsp;Uji Beda Dua Sampel Berpasangan&lt;br /&gt;
 &amp;bull;&amp;nbsp;&amp;nbsp; &amp;nbsp;Uji Korelasi&lt;br /&gt;
 &amp;bull;&amp;nbsp;&amp;nbsp; &amp;nbsp;Uji Regresi&lt;br /&gt;
 &amp;bull;&amp;nbsp;&amp;nbsp; &amp;nbsp;Uji Asumsi Klasis Statistik&lt;br /&gt;
 &amp;bull;&amp;nbsp;&amp;nbsp; &amp;nbsp;Uji Validitas dan Realibilitas Suatu Kuisinoner&lt;/p&gt;
 &lt;p&gt;&amp;bull;&amp;nbsp;&amp;nbsp; &amp;nbsp;Analisis Diskriminan&lt;br /&gt;
 &amp;bull;&amp;nbsp;&amp;nbsp; &amp;nbsp;Analisis Faktor&lt;br /&gt;
 &amp;bull;&amp;nbsp;&amp;nbsp; &amp;nbsp;Analisis Binominal&lt;br /&gt;
 &amp;bull;&amp;nbsp;&amp;nbsp; &amp;nbsp;Analisis Kolmogorov-Smirnov&lt;br /&gt;
 &amp;bull;&amp;nbsp;&amp;nbsp; &amp;nbsp;AnalisisMann-Whitney&lt;br /&gt;
 &amp;bull;&amp;nbsp;&amp;nbsp; &amp;nbsp;Analisis Friedman&lt;/p&gt;</t>
  </si>
  <si>
    <t>3d350dfb-641e-41e0-8709-e6c39787fbe1</t>
  </si>
  <si>
    <t>Penuntun 10 Menit Presentasi Bisnis</t>
  </si>
  <si>
    <t>George J. Kops</t>
  </si>
  <si>
    <t>979-731-464-2</t>
  </si>
  <si>
    <t>978-979-29-9565-7</t>
  </si>
  <si>
    <t>&lt;p&gt;Penuntun 10 Menit Presentasi Bisnis menawarkan bantuan sederhana dan praktis bagi mereka yang sibuk dan ingin memperoleh hasil yang cepat. Melalui pelajaran-pelajaran yang berorientasi sasaran yang dapat diselesaikan dalam 10 menit, Anda akan mempelajari semua keahlian yang Anda perlukan untuk menarik audiens yang paling sulit sekalipun dan menyampaikan maksud Anda secara efektif!&lt;/p&gt;</t>
  </si>
  <si>
    <t>51b5c975-b153-4fd2-b64a-11afdbfca42e</t>
  </si>
  <si>
    <t>Strategi Pendidikan Kristen</t>
  </si>
  <si>
    <t>BS. Sidjabat</t>
  </si>
  <si>
    <t>978-979-29-3715-2</t>
  </si>
  <si>
    <t>978-979-29-9248-9</t>
  </si>
  <si>
    <t>&lt;p&gt;Shalom selamat sore Bp/Ibu/Sdr/I, buku strategi pendidikan Kristen merupakan suatu tinjauan teologis-filosofis.&lt;br /&gt;
 Dalam buku ini, Anda akan diajak mempelajari pendidikan kristen sampai kepada pembentukan suara hati.&lt;br /&gt;
 Ya, B Samuel Sidjabat mengatakan bahwa tugas seorang pendidik adalah membentuk suara hati,&lt;br /&gt;
 Rasul Paulus sebagai hamba Tuhan yang giat bekerja untuk injil merefleksikan bisikan hati nurani. Ia tidak takut menyuarakan hati nuraninya. Yang benar, ia katakan benar, yang salah, ia katakan salah.&lt;br /&gt;
 Pendirian hidup demikian sangatlah penting dalam kehidupan pelayan Tuhan. Hati nurani yang kuat merupakam modal dasar yang teguh bagi pengembangan profesi keguruan.&lt;/p&gt;</t>
  </si>
  <si>
    <t>a3867283-3b12-4c8d-8f33-61da90587017</t>
  </si>
  <si>
    <t>Why Me, Lord?</t>
  </si>
  <si>
    <t>979-763-729-8</t>
  </si>
  <si>
    <t>978-979-29-9716-3</t>
  </si>
  <si>
    <t>&lt;p&gt;Dalam buku kumpulan kotbahnya ini, Pdt. Pengky Andu menuntun kita dengan melihat kisah kegagalan, keputusasaan, da tentunya keberhasilan sikap hidup para tokoh besar dalam menghadapi permasalahan mereka. Kita dapat melihat dan mengambil pelajaran dari Elia, Maria ibu Yesus, Pilatus, Ayub, dan banyak nama lainnya.&lt;/p&gt;</t>
  </si>
  <si>
    <t>2bf865d8-c049-49f9-8bfb-4f98fc2772c5</t>
  </si>
  <si>
    <t>Schoolizer</t>
  </si>
  <si>
    <t>Loyenk Rap</t>
  </si>
  <si>
    <t>978-979-29-3191-4</t>
  </si>
  <si>
    <t>978-979-29-9383-7</t>
  </si>
  <si>
    <t>&lt;p&gt;Schoolizer (pronounce: Skulaizer) adalah pelajar yang senang menyia-nyiakan sekolah. Segerombolan pelajar yang tak sadar betapa pentingnya pendidikan. Tujuan mereka ke sekolah hanya satu. FUN. Novel Schoolizer menawarkan cerita-cerita lucu dan menggemaskan, yang selalu terjadi karena kebodohan para pelajar itu sendiri.Hanya ada tiga alasan kenapa mereka sekolah. Ketemu teman, uang jajan,dan ijazah kelulusan SMU. Bagi mereka, sekolah tak hanya tempat untuk bermain, tapi juga tempat untuk bercanda, mencela, ngejahilin guru, dan sudah pasti ngejahilin teman.&amp;nbsp;&lt;br /&gt;
 Schoolizer menceritakan murid-murid bandel dari kelas XI-2 di SMU Merdeka&amp;mdash;kelas yang dihuni anak-anak yang kewarasannya patut dipertanyakan. Dengan berbagai macam karakter yang kocak, rebel, konyol, dan sudah pasti nyebelin, mereka menyemarakkan cerita di novel ini. Ada Gidang, cowok yang punya kadar pede yang besar, sebesar gigi-gigi depannya yang enggan sembunyi, yang mampu membuat teman-temannya melakukan hal-hal diluar batas kewajaran untuk mengerjainya. Gidang dikelilingi sama tiga teman yang selalu berniat menggulingkan kekonyolannya. Lodry, cowok cepak bermulut tajam, penggila musik rap. Ada juga Cikri,si oriental keriting yang punya bakat playboy. Vembo, pelajar berkacamata yang jago bikin karikatur. Selain itu, juga ada tokoh-tokoh lain yang memperkuat cerita. Seperti KY, Nazri, Geng Gosip, Kelompok Lugu, etc. Saking tak beradabnya, para guru sampai kewalahan menangani mereka. Ada saja tingkah mereka yang sukses membuat para guru sakit hati dan trauma mengajar. Kalau boleh memilih, para guru lebih memilih mengajar anak-anak macan sekandang ketimbang mengajar mereka.&amp;nbsp;&lt;br /&gt;
 Namun, dibalik kelakuan konyol mereka, kita seperti diingatkanbahwa di sekolah memang tidak selalu terjadi proses belajar dan mengajar dengan benar. Dibalik cerita kesuksesan pelajar dengan predikat &amp;lsquo;teladan&amp;rsquo;, ternyata masih banyak pelajar lain yang tak peduli dengan embel-embel itu. Mau bukti? Baca SCHOOLIZER!&lt;/p&gt;</t>
  </si>
  <si>
    <t>ae5d8f15-b83b-43be-bf42-3f710273045d</t>
  </si>
  <si>
    <t>Wireless Networks First-Step</t>
  </si>
  <si>
    <t>Jim Geier</t>
  </si>
  <si>
    <t>979-763-073-0</t>
  </si>
  <si>
    <t>978-979-29-9717-0</t>
  </si>
  <si>
    <t>&lt;p&gt;Langkah awal Anda memelajari jaringan nirkabel dimulai di sini!&lt;br /&gt;
 âž¢ Memelajari bagaimana jaringan nirkabel mengirim dan menerima informasi&lt;br /&gt;
 âž¢ Mengetahui konsep key radio frekuensi (RF) dan sinyal cahaya&lt;br /&gt;
 âž¢ Mengenali terminologi dasar jaringan nirkabel&lt;br /&gt;
 âž¢ Mendapatkan teknik penting untuk melindungi jaringan nirkabel&amp;nbsp;&lt;br /&gt;
 &lt;br /&gt;
 Jim Geier adalah pendiri dan konsultan utama pada Wireless-Nets, Ltd. (www.wireless-nets.com), firma konsultasi yang membantu perusahaan dengan pengembangan dan penyebaran jaringan nirkabel. Jim adalah penulis berpengalaman, kolumnis yang disegani, dan sering menjadi public speaker dengan topik-topik nirkabel.&amp;nbsp;&lt;br /&gt;
 &lt;br /&gt;
 Selamat datang di dunia nirkabel!&lt;br /&gt;
 Teknologi nirkabel memiliki kekuatan untuk mentransformasikan komunikasi suara dan data seperti yang kita kenal sekarang. Mulai dari cell phone dan laptop nirkabel hingga jaringan nirkabel rumah dan solusi-solusi nirkabel outdoor, sebuah dunia yang mengasyikkan, baru, dan tidak kasat mata untuk ditemukan.&amp;nbsp;&lt;br /&gt;
 &lt;br /&gt;
 Tidak perlu pengalaman!&lt;br /&gt;
 Wireless Network First-Step menjelaskan dasar-dasar jaringan nirkabel dalam bahasa yang sederhana sehingga mudah dipahami. Buku ini akan memandu Anda dalam perjalanan mengenal konsep-konsep utama di balik komunikasi nirkabel. Apakah Anda sedang meniti awal karier di jaringan nirkabel, mempertimbangkan opsi nirkabel untuk bisnis Anda, merencanakan memasang sistem nirkabel di rumah, atau sekadar tertarik memperoleh pengetahuan umum tentang teknologi, buku ini cocok untuk Anda!&lt;/p&gt;</t>
  </si>
  <si>
    <t>e63a0a60-998c-4d26-b7bb-f0b3bb23da40</t>
  </si>
  <si>
    <t>Strategi Serangan Internet Marketing</t>
  </si>
  <si>
    <t>Riyeke Ustadiyanto, dan Silvia Ratna Ariani</t>
  </si>
  <si>
    <t>978-979-29-0024-8</t>
  </si>
  <si>
    <t>978-979-29-9255-7</t>
  </si>
  <si>
    <t>&lt;p&gt;Buku ini ditulis oleh Riyeke Ustadiyanto dan Silvia Ratna Aryani yang keduanya merupakan pendiri sekaligus pengelola situs e-marketing Indonesia dan online course www.marketbiz.net. Buku ini ditulis sebagai suatu bentuk nyata visi dan misi untuk ikut membangun Public Key Infrastructure Indonesia.&lt;br /&gt;
 &lt;br /&gt;
 Apa itu e-marketing?&lt;br /&gt;
 e-marketing adalah strategi pemasaran online dengan tingkat efisiensi dan efektivitas tinggi dalam dunia bisnis global sekarang ini. Sebagaimana Anda memulai bisnis online, tidaklah semudah apa yang kita bayangkan. Bisnis online Anda dapat dikenal, terjual dan eksis di bisnis Dot Com.&lt;br /&gt;
 &lt;br /&gt;
 Learning Integrator e-marketing, Cyberlaw, e-Cash (online course). Di sini Anda akan mendapatkan manfaat dalam memulai ketepatan di bisnis online.&lt;/p&gt;</t>
  </si>
  <si>
    <t>805df468-ee08-4da6-aac4-7a900a08b426</t>
  </si>
  <si>
    <t>Secret Inspiration for the IT Business</t>
  </si>
  <si>
    <t>Beritanet.Com</t>
  </si>
  <si>
    <t>978-979-29-0675-2</t>
  </si>
  <si>
    <t>978-979-29-9388-2</t>
  </si>
  <si>
    <t>&lt;p&gt;uku ini merupakan sebuah kumpulani artikel berita dan informasi di bidang teknologi informasi (IT) dan bisnis yang terjadi di tanah air maupun di luar negeri selama satu tahun terakhir. Selama satu tahun itu pula BeritaNET.Com telah hadir di tengah masyarakat Indonesia untuk memberikan layanan informasi dan pemberitaan di bidang teknologi informasi, telekomunikasi dan bisnis.&amp;nbsp;&lt;br /&gt;
 &lt;br /&gt;
 Dari ribuan artikel berita dan informasi yang telah dihimpun selama satu tahun dalam berbagai kategori, ingin kami sajikan intisari pemberitaan yang kami harapkan kelak berguna dan dapat mengedukasi masyarakat secara luas, terutama di bidang teknologi informasi, dan bisnis. Hal ini mengingat bahwa kedua bidang ini pula yang akan memegang peranan paling penting dalam proses pembangunan masyarakat di masa depan&lt;br /&gt;
 &lt;br /&gt;
 Adapun pokok-pokok bahasan yang terdapat dalam buku ini meliputi berbagai macam kategori berita di bidang teknologi informasi dan bisnis, seperti :&lt;br /&gt;
 &lt;br /&gt;
 &amp;bull;&amp;nbsp;&amp;nbsp;&amp;nbsp; Hardware&lt;br /&gt;
 &amp;bull;&amp;nbsp;&amp;nbsp;&amp;nbsp; Software&lt;br /&gt;
 &amp;bull;&amp;nbsp;&amp;nbsp;&amp;nbsp; Open Source&lt;br /&gt;
 &amp;bull;&amp;nbsp;&amp;nbsp;&amp;nbsp; Communication&lt;br /&gt;
 &amp;bull;&amp;nbsp;&amp;nbsp;&amp;nbsp; Web Development&lt;br /&gt;
 &amp;bull;&amp;nbsp;&amp;nbsp;&amp;nbsp; Tutorial&lt;br /&gt;
 &amp;bull;&amp;nbsp;&amp;nbsp;&amp;nbsp; Education&lt;br /&gt;
 &amp;bull;&amp;nbsp;&amp;nbsp;&amp;nbsp; Corporation&lt;br /&gt;
 &amp;bull;&amp;nbsp;&amp;nbsp;&amp;nbsp; Business&lt;br /&gt;
 &amp;bull;&amp;nbsp;&amp;nbsp;&amp;nbsp; dan lain sebagainya&lt;/p&gt;</t>
  </si>
  <si>
    <t>ba99d857-b623-406e-8dc7-4bf63acbd18f</t>
  </si>
  <si>
    <t>Words of Distinction</t>
  </si>
  <si>
    <t>978-979-291-135-0</t>
  </si>
  <si>
    <t>978-979-29-9720-0</t>
  </si>
  <si>
    <t>&lt;p&gt;Pengungkapan 12 Istilah Bermakna Dalam Iman Kristen&lt;/p&gt;
 &lt;p&gt;Buku ini sebenarnya merupakan pengembangan serial khotbah di gereja yang saya gembalakan, GBI Aletheia Yogyakarta, dengan tema: Words of Distinction. Saya menyampaikan tema ini selama beberapa minggu sebagai bentuk kupas tuntas tentang kata&amp;shy;kata bermakna dalam firman Tuhan. Ini merupakan respons atas kerinduan jemaat untuk terus belajar firman Tuhan secara mendalam. Kali ini, saya menuliskan kata&amp;shy;kata bermakna dalam bentuk buku yang bisa dibaca secara luas oleh anak&amp;shy;anak Tuhan supaya bermanfaat sebagai bahan perenungan.&lt;br /&gt;
 &amp;nbsp;&lt;/p&gt;</t>
  </si>
  <si>
    <t>9b3cf2cd-0784-4c75-b5d0-169a281deab1</t>
  </si>
  <si>
    <t>Secrets Of Customer Relationship Management (Rahasia Manajemen Hubungan Pelanggan)</t>
  </si>
  <si>
    <t>James G.Barnes</t>
  </si>
  <si>
    <t>978-979-29-0096-5</t>
  </si>
  <si>
    <t>978-979-29-9392-9</t>
  </si>
  <si>
    <t>&lt;p&gt;Sampai saat ini, semua sisi emosional yang penting dari hubungan pelanggan, tidak tereksplorasi secara luas. Secrets of Customer Relationship Management adalah buku pertama yang memberikan pemahaman yang lengkap mengenai penggerak dari hubungan pelanggan yang sukses - dan dengan rinci mengulas teknik-teknik khusus untuk menerapkannya dalam lingkungan bisnis saat ini yang semakin kurang bersifat personal.&amp;nbsp;&lt;/p&gt;</t>
  </si>
  <si>
    <t>a76092c6-eb93-416a-b93a-3265eaa21455</t>
  </si>
  <si>
    <t>Penuntun Praktis Belajar Database Menggunakan Microsoft Access</t>
  </si>
  <si>
    <t>979-731-377-8</t>
  </si>
  <si>
    <t>978-979-29-9568-8</t>
  </si>
  <si>
    <t>&lt;p&gt;Buku ini dapat digunakan boleh siapa saja tanpa perlu memiliki latar belakang teknis sebagai pemrogram. Melalui pendekatan &amp;quot;Belajar dengan mencoba&amp;quot;, buku ini akan menuntun siapapun untuk segera menguasai cara membuat dan menggunakan database dengan Microsoft Access.&lt;/p&gt;
 &lt;p&gt;Siapapun Anda, bila Anda hendak membuat aplikasi database dengan Microsoft Access, baca dahulu buku ini. Anda akan mendapatkan pembimbing yang handal karenanya.&lt;/p&gt;</t>
  </si>
  <si>
    <t>ea6b1253-36aa-4518-b27c-7860227ea569</t>
  </si>
  <si>
    <t>Work Smarter and Think Creative Everyday with MindManager</t>
  </si>
  <si>
    <t>978-979-29-0837-4</t>
  </si>
  <si>
    <t>978-979-29-9721-7</t>
  </si>
  <si>
    <t>&lt;p&gt;Sebuah sistem telah dikembangkan untuk memacu kreativitas dan produktivitas secara simultan. Sistem tersebut disebut mind mapping. Sistem ini telah dikembangkan dan menjadi sebuah sistem yang populer di negara-negara maju. Sistem inijuga telah digunakan oleh lebih dari 300juta orang.&lt;br /&gt;
 Buku ini akan mengajak Anda untuk menajamkan kreativitas Anda setiap hari menggunakan mind mopping. Anda dapat menggunakan mind mapping untuk memacu kreativitas Anda dalam bidang apa pun, entah itu bisnis, pendidikan, bahkan problem rumah tangga sekalipun. Yang jelas, mind mopping telah meningkatkan kreativitas ratusan juta orang. Bagaimana dengan Anda?&lt;br /&gt;
 &amp;nbsp;&lt;/p&gt;</t>
  </si>
  <si>
    <t>3b45ee29-fb38-4c05-b340-03abce0a8640</t>
  </si>
  <si>
    <t>Student Book Series: Adobe Dreamweaver CS4</t>
  </si>
  <si>
    <t>978-979-29-0905-0</t>
  </si>
  <si>
    <t>978-979-29-9257-1</t>
  </si>
  <si>
    <t>&lt;p&gt;Buku ini merupakan media untuk mempelajari sistem operasi komputer terbaru keluaran Microsoft, yaitu Windows 7. Buku ini dijabarkan dengan kalimat yang sederhana, namun lengkap dengan dasar-dasar pengenalan Windows 7, mulai dari kebutuhan sistem, penginstalan, bekerja dengan Window 7, penggunaan tool dan aplikasi hingga pengoptimalan Window 7. Pembaca akan diajak langkah demi langkah menggunakan Windows 7 dari tingkat dasar hingga mampu menguasainya dalam waktu yang relatif singkat. Buku Student Book Series : Adobe Dreamweaver CS4 menawarkan cara belajar yang mudah untuk menjadi pintar. Buku ini ditujukan bagi para siswa SMP/SMA serta bagi pemula sekalipun untuk dapat menggunakan komponen kerja hingga terampil membuat dan mendesain web dengan menggunakan Adobe Dreamweaver CS4. Buku ini mempelajari berbagai fasilitas yang disediakan Adobe Dreamweaver CS4. Gambar-gambar dan uraian secara rinci pada tiap pokok bahasan serta contoh latihan yang tertuang dalam buku ini diharapkan dapat digunakan sebagai bahan panduan dan latihan bagi pembaca untuk lebih memahami dan menguasai Adobe Dreamweaver CS4 dengan baik. Dengan mempelajari buku Student Book Series Adobe Dreamweaver CS4 ini, diharapkan pembaca akan dapat: - Mengoperasikan Dreamweaver CS4 dan menggunakan komponen-komponen yang ada di dalamnya - Membuat situs dan mengolah situs - Membuat dan mendesain halaman web - Membuat dan mengolah tabel dalam halaman web - Membuat dan memodifikasi form dalam halaman web - Membuat dan mengolah gambar - Membuat link dalam halaman web serta menampilkannya dalam jendela browser&amp;nbsp;&lt;/p&gt;</t>
  </si>
  <si>
    <t>ab124cf5-ba55-4498-b615-c44db7115af3</t>
  </si>
  <si>
    <t>Seri Workshop Onno: Intel Platform Administration Technology</t>
  </si>
  <si>
    <t>Onno W Purbo</t>
  </si>
  <si>
    <t>978-979-29-0158-0</t>
  </si>
  <si>
    <t>978-979-29-9722-4</t>
  </si>
  <si>
    <t>&lt;p&gt;Proses instalasi ulang sistem operasi ataupun aplikasi biasanya membutuhkan waktu lama. Tidak menjadi masalah bila itu dilakukan hanya pada satu komputer. Namun, bagaimana bila instalasi itu dilakukan pada jaringan yang mempunyai banyak client, Misalnya saja pada sebuah perusahaan ataupun warnet? sang operator jelas-jelas akan kerepotan melakukannya satu persatu. Pekerjaan tersebut bukan hanya melelahkan fisik, melainkan juga akan memakan waktu yang begitu banyak. Untungnya, saat ini ada teknologi yang dapat mengatasi masalah tersebut. Teknologi iPAT membantu mengontrol puluhan komputer dalam jaringan secara serentak. Operator bisa menginstal ulang, mematikan, menginstal software secara bersamaan dan semua itu bisa dilakukan secara remote dari jauh. Bisa dibayangkan banyaknya waktu dan tenaga yang bisa dihemat. Bagi para operator yang menginginkan bekerja dengan lebih efisien, anda patut membaca buku ini.&lt;/p&gt;</t>
  </si>
  <si>
    <t>c77fb672-ba04-44ee-869e-9c46c053d81a</t>
  </si>
  <si>
    <t>Sehari 10 Kata - Pintar Kosakata Bahasa Inggris</t>
  </si>
  <si>
    <t>Surawan Martinus</t>
  </si>
  <si>
    <t>978-979-29-2768-9</t>
  </si>
  <si>
    <t>978-979-29-9397-4</t>
  </si>
  <si>
    <t>&lt;p&gt;Buku ini menawarkan cara menghafalkan kosakata dengan cara yang terbaik. Buku Sehari 10 Kata. Pintar Kosakata Bahasa lnggris ini dimaksudkan sebagai penolong untuk menjembatani agar proses penguasaan kosakata bisa berjalan baik dan memberikan hasil yang efektif dan efisien. Sepuluh kata setiap hari sebagai rutin selama sepuluh hari berturut-turut akan jauh lebih baik daripada menghafalkan seratus kata sekaligus pada hari kesepuluh. Arti kata, contoh-contoh pemakaian, dan tes kosakata disertakan untuk lebih meneguhkan penguasaan kosakata Anda.&amp;nbsp;&lt;/p&gt;</t>
  </si>
  <si>
    <t>49e35a2b-2a53-4baf-be48-c26309c6e62f</t>
  </si>
  <si>
    <t>Penuntun Praktis Belajar Microsoft Excel</t>
  </si>
  <si>
    <t>Terra Ch. Triwahyuni &amp; Abdul Kadir</t>
  </si>
  <si>
    <t>979-731-627-0</t>
  </si>
  <si>
    <t>978-979-29-9573-2</t>
  </si>
  <si>
    <t>&lt;p&gt;Panduan Praktis Belajar Microsoft Excel merupakan buku yang dirancang secara khusus untuk Anda yang ingin mempelajari Microsoft Excel secara mandiri. Dengan pembahasan yang lugas disertai dengan contoh yang sederhana tetapi cukup lengkap, buku ini menuntun Anda untuk menguasai penggunaan Microsoft Excel secara cepat&lt;/p&gt;</t>
  </si>
  <si>
    <t>9873d4fe-f66e-4015-ad2c-db7530f933f2</t>
  </si>
  <si>
    <t>Seri Workshop Onno: Membangun Pemancar FM BroadCast Komunitas</t>
  </si>
  <si>
    <t>978-979-29-0455-0</t>
  </si>
  <si>
    <t>978-979-29-9723-1</t>
  </si>
  <si>
    <t>&lt;p&gt;Saat ini kita sudah semakin bebas membangun sarana penyiaran dan mudah pula mengurus perijinan radio pemancar FM komunitas. Sayangnya, tidak banyak buku tentang cara membangun pemancar radio FM komunitas yang baik, tetapi sederhana. Buku Membangun Pemancar FM Broadcasting Komunitas diharapkan dapat memenuhi kebutuhan pengetahuan untuk membangun stasiun broadcasting FM komunitas yang sederhana dan murah, tapi berkualitas baik.&lt;br /&gt;
 &lt;br /&gt;
 Buku ini dapat menjadi panduan praktis bagi mereka yang akan membangun stasiun radio broadcasting FM komunitas. Lebih lanjut, buku ini lebih mengarah pad setting atau konfigurasi peralatan untuk stasiun pemancar FM. Kemudian, buku ini menerangkan teknik menginstal, konfigurasi, dan pengoperasian Campcaster Studio maupun Camcaster Web. Ada pula penjelasan detail tentang teknik merekam suara ke komputer, mengedit suara, maupun menggabungkan suara.&lt;br /&gt;
 &lt;br /&gt;
 Adapun yang dibahas dalam buku ini :&lt;br /&gt;
 &lt;br /&gt;
 - Gambaran Umum pemancar FM komunitas&lt;br /&gt;
 - Prosedur permohonan ijin penyelenggaraan penyiaran&lt;br /&gt;
 - Merakit dan menaikkan antena FM&lt;br /&gt;
 - Belanja pemancar FM&lt;br /&gt;
 - Mixer dan bagian suara&lt;br /&gt;
 - Menginstal Campcaster&lt;br /&gt;
 - Mengkonfigurasi sound card melalui Campcaster Studio&lt;br /&gt;
 - Upload audiclip melalui Campcaster Web&lt;br /&gt;
 - Melakukan backup dan restore database Campcaster PostgresQL&lt;br /&gt;
 - Rekaman dan editing suara dengan audacity&lt;/p&gt;</t>
  </si>
  <si>
    <t>c4eb809b-b131-49db-896d-3eeb28505a53</t>
  </si>
  <si>
    <t>Penuntun Praktis Belajar SQL</t>
  </si>
  <si>
    <t>979-533-838-2</t>
  </si>
  <si>
    <t>978-979-29-9093-5</t>
  </si>
  <si>
    <t>&lt;p&gt;SQL telah menjadi standar pada kebanyakan RDBMS (Relational DataBase Management System). Oleh karena itu, mempelajari SQL merupakan suatu keharusan yang dirasakan oleh para pengakses basis data, entah ebagai pemrogram ataupun pemakai interaktif.&lt;/p&gt;</t>
  </si>
  <si>
    <t>a5916a16-956a-41c2-b6f8-d73a1e88c950</t>
  </si>
  <si>
    <t>Sejarah Gereja Umum</t>
  </si>
  <si>
    <t>978-979-29-3770-1</t>
  </si>
  <si>
    <t>978-979-29-9406-3</t>
  </si>
  <si>
    <t>&lt;p&gt;Buku ini menyajikan sejarah gereja umum dan dalam buku ini juga dijelaskan ke-12 murid Tuhan Yesus dan bagaimana iman mereka dalam menghadapi tekanan, bagaimana gereja Tuhan hidup dalam masa pergantian kaisar demi kaisar dalam kekaisaran ROma. Gereja Tuhan selalu saja mendapat serangan baik dari dalam maupun luar. Dari dalam berupa penyesatan; dari luar berupa penganiayaan dan berbagai perusakan secara material, mengenai tokoh sejarah gereja mula-mula, asal mula kepausan dalam gereja katolik, dan gereja reformasi dalam gereja dan perkembangannya.&lt;/p&gt;</t>
  </si>
  <si>
    <t>22f30003-2cb7-42f7-8244-83ede72bc63c</t>
  </si>
  <si>
    <t>Sejuta Sehari</t>
  </si>
  <si>
    <t>Hendra Rey</t>
  </si>
  <si>
    <t>979-763-913-4</t>
  </si>
  <si>
    <t>978-979-29-9413-1</t>
  </si>
  <si>
    <t>&lt;p&gt;Buku ini berisi tentang semua peristiwa yang ditemui dan terjadi selama penulis di negeri China. Di China penulis banyak belajar hal-hal yang tampaknya kecil dan sepele terlalu sayang untuk dilewatkan begitu saja. Oleh karena ada banyak makna yang bisa kita ambil, ada hikmat yang bisa kita timbang.&amp;nbsp;&lt;br /&gt;
 &lt;br /&gt;
 Buku ini mengajarkan pada kita untuk terus bertumbuh dalam kehidupan dan menyerupai Kristus, melalui hal-hal sederhana yang memiliki makna dalam. Kita juga bisa melihat tangan Tuhan yang selalu setia menyertai dan memelihara kehidupan anak-anak-Nya. .&lt;/p&gt;</t>
  </si>
  <si>
    <t>25c86ecb-8c25-4901-bf38-566638612c6e</t>
  </si>
  <si>
    <t>Student Book Series: Adobe Photoshop CS4</t>
  </si>
  <si>
    <t>978-979-29-0911-1</t>
  </si>
  <si>
    <t>978-979-29-9262-5</t>
  </si>
  <si>
    <t>23.0 MB</t>
  </si>
  <si>
    <t>&lt;p&gt;Buku Student Book Series: Adobe Photoshop CS4 merupakan cara belajar mudah untuk menjadi pintar. Ditujukan untuk para siswa SMP/SMA serta bagi &amp;nbsp;pemula sekalipun untuk dapat menggunakan komponen kerja hingga terampil dalam mengedit dan mengolah foto.&amp;nbsp;&lt;br /&gt;
 Buku ini mempelajari berbagai fasilitas yang disediakan oleh Adobe Pholoshop CS4. Dilengkapi gambar-gambar dan uraian pada setiap pokok bahasan, serta contoh latihan yang tertuang dalam buku ini diharapkan dapat digunakan sebagai bahan pancluan dasar latihan bagi pembaca untuk rebih memahami dan menguasai Adobe Photoshop CS4 dengan baik.&amp;nbsp;&lt;br /&gt;
 Dengan mempelajarl buku Student Book Series: Adobe Photoshop CS4 ini, diharapkan pembaca akan&amp;nbsp;dapat :&lt;/p&gt;
 &lt;p&gt;Mengenal peranti terbaru Photoshop CS4&amp;nbsp;&lt;br /&gt;
 Menggunakan peranti-peranti Photoshop CS4&amp;nbsp;&lt;br /&gt;
 Mengolah layer dan menyeleksi objek dengan berbagagai cara&amp;nbsp;&lt;br /&gt;
 Mentransformasikan objek mulai&amp;nbsp;dari proses mernindah, memutar, sampai mengubah ukuran objek&amp;nbsp;&lt;br /&gt;
 Mengolah teks&amp;nbsp;mulai dari mengubah format paragraf, font, mengolah teks dengan path, hingga memberi efek clengan fasilitas wrap&lt;br /&gt;
 Memberi efek pada objek dengan menggunakan fasilitas filter&amp;nbsp;&lt;/p&gt;</t>
  </si>
  <si>
    <t>27212a1c-2222-4a21-9499-687dd84c3c86</t>
  </si>
  <si>
    <t>Selimut Gorun Ditarik Tikus</t>
  </si>
  <si>
    <t>978-979-29-3789-3</t>
  </si>
  <si>
    <t>978-979-29-9418-6</t>
  </si>
  <si>
    <t>&lt;p&gt;Kebanyakan orang menyukai cerita. Oleh karena itu, dalam buku ini disajikan banyak cerita-dari yang kuno sampai modern-yang disarikan dari berbagai sumber dan dikemas dengan apik sesuai konteks zaman. Beberapa di antaranya juga ada anekdot yang menggelitik, tetapi tidak mengurangi kedalaman makna. Kisah-kisah dalam buku ini mengandung berbagai makna: teguran, nasihat, inspirasi, maupun informasi.&amp;nbsp;&lt;br /&gt;
 Pesan moral dan etis dalam setiap kisah akan menggerakkan Anda untuk menilai dan memaknai kehidupan, menemukan hikmat, serta mampu menghidupkan nilai-nilai kekristenan dalam arus zaman yang terus berubah.&amp;nbsp;&lt;/p&gt;</t>
  </si>
  <si>
    <t>11c71390-a110-4131-b58d-783baed74fd2</t>
  </si>
  <si>
    <t>SEMANTICS An Introduction to the Basic Concepts</t>
  </si>
  <si>
    <t>Wagiman Adisutrisno</t>
  </si>
  <si>
    <t>978-979-29-0613-4</t>
  </si>
  <si>
    <t>978-979-29-9422-3</t>
  </si>
  <si>
    <t>21.9 MB</t>
  </si>
  <si>
    <t>&lt;p&gt;Students of semantics in Indonesia find it hard to read and understand books on semantics which are written by famous experts in semantics, like Geoffrey Leech, F.R. Palmer, Ruth Kempson, or Charles W. Kreidler. As a result, they can only obtain a vague understanding of the materials of semantics.&amp;nbsp;&lt;br /&gt;
 &lt;br /&gt;
 This fact inspires me to compile this thin book on semantics. This book discusses The Scope of Semantics, Approaches to the Study of Semantics, Word Meaning, Sentence Meaning, and Utterance Meaning.&lt;br /&gt;
 &lt;br /&gt;
 I do really hope that this book can inspire them to study language and semantics, especially the conceptual meaning&lt;/p&gt;</t>
  </si>
  <si>
    <t>02e9096e-59ef-40a8-8c92-ae7bdb5f560d</t>
  </si>
  <si>
    <t>Student Book Series: Panduan Praktis Berinternet</t>
  </si>
  <si>
    <t>978-979-29-0745-2</t>
  </si>
  <si>
    <t>978-979-29-9264-9</t>
  </si>
  <si>
    <t>&lt;p&gt;Kalian ingin melakukan aktivitas-aktivitas dengan internet seperti browsing, mailing, chatting, blogging, hingga Friendster, tetapi belum tahu caranya? Buku Student Book Series Panduan Praktis Berinternet merupakan buku pendamping belajar yang mudah untuk menjadi pintar. Buku ini ditujukan untuk kalian, para siswa SMP/SMA, serta pemula yang ingin maju dalam teknologi informasi dan komunikasi terbaru.&lt;br /&gt;
 &lt;br /&gt;
 &lt;br /&gt;
 Beragam aktivitas berinternet lengkap dengan gambar-gambarnya diuraikan secara terperinci. Contoh-contoh yang tertuang dalam buku ini dapat kalian gunakan sebagai bahan panduan dan latihan. Pastikan diri kalian tidak ketinggalan dengan perkembangan teknologi dan mampu memahami dan menguasai internet dengan lebih baik.&lt;br /&gt;
 &lt;br /&gt;
 &lt;br /&gt;
 Ayo, temukan Panduan Praktis Berinternet berikut dalam buku ini.&lt;br /&gt;
 &lt;br /&gt;
 Mengenal asal mula dan sistem kerja internet.&lt;br /&gt;
 Memilih program pelihat situs dan mengoptimalkan browser.&lt;br /&gt;
 Mencari informasi dengan search engine.&lt;br /&gt;
 Berkirim surat dengan email.&lt;br /&gt;
 Berdiskusi dan merumpi lewat chatting.&lt;br /&gt;
 Membuat situs pribadi dengan blogger.&lt;br /&gt;
 Menjalin persahabatan lewat Friendster.&lt;/p&gt;</t>
  </si>
  <si>
    <t>47b784d2-c414-4457-800d-aab97fd96629</t>
  </si>
  <si>
    <t>Seni Berkhotbah dan Public Speaking</t>
  </si>
  <si>
    <t>Pdt. Em. Dr. R.M. Drie S. Brotosudarmo, M.Th., M.Si.</t>
  </si>
  <si>
    <t>978-979-29-6417-2</t>
  </si>
  <si>
    <t>978-979-29-9425-4</t>
  </si>
  <si>
    <t>&lt;p&gt;&amp;ldquo;Seni Berkhotbah dan Public Speaking&amp;rdquo; merupakan dua ilmu penting yang tidak terpisahkan dan amat penting untuk dipelajari oleh pendeta dan mahasiswa Teologi. Homilitika atau ilmu berkhotbah penting bagi para pendeta agar materi khotbah yang disampaikan kepada jemaat tidak menyimpang dari maksud Firman Tuhan yang sebenarnya sedangkan ilmu Public Speaking atau seni berbicara di depan umum penting agar materi yang telah tersusun dengan baik dapat tersampaikan dengan baik pula kepada para jemaat. Jika materi berkhotbah bagus, tetapi cara penyampaian atau penuturannya kurang pas, jemaat tidak akan dapat memahami maksud khotbah tersebut dengan baik.&lt;br /&gt;
 Memahami pentingnya kedua hal tersebut, penulis pun ingin membagikan ilmu yang telah ia praktikkan selama menjadi dosen Teologi maupun ketika memimpin jemaat sebagai pendeta. Dengan demikian, ilmu yang ia bagikan dalam buku ini tidak sekadar teori, tetapi merupakan hal-hal yang selama ini telah ia hidupi dalam kehidupannya sehari-hari.&lt;br /&gt;
 Semoga melalui buku ini, ada banyak hamba Tuhan yang terberkati sehingga dapat turut membagikan berkat tersebut kepada jemaat melalui pemberitaan Firman Tuhan yang benar sesuai yang Tuhan kehendaki.&lt;/p&gt;</t>
  </si>
  <si>
    <t>dc53d070-5b71-4577-b366-b16eaf201d32</t>
  </si>
  <si>
    <t>Penuntun Praktis Pembuatan Video CD</t>
  </si>
  <si>
    <t>979-731-378-6</t>
  </si>
  <si>
    <t>978-979-29-9095-9</t>
  </si>
  <si>
    <t>&lt;p&gt;Perkembangan teknologi komputer saat ini telah memungkinkan Anda untuk membuat VCD layaknya seorang profesional. Capturing dari sebuah VCR, camcorder atau bahkan dari tuner TV dapat dengan mudah dilakukan. Dengan memilih media yang tepat, penggunaan kompresi yang sesuai, Anda dapat menjadi sutradara sekaligus editor dan produser untuk produksi video Anda.&lt;/p&gt;
 &lt;p&gt;Program yang paling tepat untuk ini adalah Ulead MediaStudio Pro. Program ini menyediakan fasilitas yang lebih dari sekedar cukup untuk mengolah video. Ulead MediaStudio Pro merupakan suite yang berisi lima program editing audio dan video profesional yang mudah digunakan. Berjalan di bawah Windows 9x, Windows Me, Windows 2000 dan Windows XP, MediaStudio Pro memberikan kemudahan dalam membuat file multimedia.&lt;/p&gt;</t>
  </si>
  <si>
    <t>4aa1966d-0825-41f1-be40-ad982fde4909</t>
  </si>
  <si>
    <t>Sepuluh Ajaran yang Keliru Tentang Kasih</t>
  </si>
  <si>
    <t>978-979-29-6666-4</t>
  </si>
  <si>
    <t>978-979-29-9433-9</t>
  </si>
  <si>
    <t>&lt;p&gt;Tidak dapat dipungkiri bahwa kasih adalah salah satu (kalau bukan satu-satunya) kebajikan Kristen yang paling luhur. Namun, hal itu paling sering disalahpahami. Buku ini berusaha untuk menyingkap sekaligus mengkritisi berbagai kesalahpahaman tersebut seperti:&lt;br /&gt;
 &amp;bull;Kasih tanpa keterlibatan emosi&amp;bull; &amp;ldquo;Agape&amp;rdquo; versus &amp;ldquo;eros&amp;rdquo; &amp;bull;Yang diperlukan hanyalah kasih &amp;bull;Kasih adalah &amp;ldquo;allah&amp;rdquo; &amp;bull;Kasih tanpa kebenaran &amp;bull;Tidak melakukan apa-apa atas nama kasih &amp;bull;Kasih yang tidak berkeadilan &amp;bull;Kasih tanpa kasih akan diri sendiri &amp;bull;Tidak marah atas nama kasih &amp;bull;Kasih yang mentolerir kejahatan &amp;bull; &amp;ldquo;Perang&amp;rdquo; versus kasih &amp;bull;Kasih horizontal tanpa kasih vertikal &amp;bull;Kasih yang menomorduakan Allah &amp;bull;Dll.&lt;br /&gt;
 Buku ini memang berfokus pada kesalahan-kesalahan&amp;mdash;kita perlu peka dan waspada terhadap berbagai peyimpangan, penyelewengan, dan penyalahgunaan ajaran Alkitab tentang kasih&amp;mdash;tetapi kesalahan-kesalahan itu hanyalah fokus sementara, demi fokus yang sebenarnya, yaitu kebenaran.&lt;/p&gt;</t>
  </si>
  <si>
    <t>fd4429c7-a655-411a-b234-aa405ed95c23</t>
  </si>
  <si>
    <t>Success Through Character Building</t>
  </si>
  <si>
    <t>Ps. Sarlin Mataheru</t>
  </si>
  <si>
    <t>978-979-29-6810-1</t>
  </si>
  <si>
    <t>978-979-29-9268-7</t>
  </si>
  <si>
    <t>Pendidikan Karakter</t>
  </si>
  <si>
    <t>&lt;p&gt;Buku ini membahas karakter yang merupakan watak atau tabiat seseorang yang membedakannya dengan orang lain. Karakter dapat diartikan dengan budi pekerti. Sebagai perilaku, budi pekerti meliputi sikap yang dicerminkan oleh pelaku. Sikap dan perilaku itu mengandung lima jangkauan sebagai berikut:&lt;br /&gt;
 1. Sikap dan perilaku dalam hubungan dengan Tuhan&lt;br /&gt;
 2. Sikap dan perilaku dalam hubungan dengan diri sendiri&lt;br /&gt;
 3. Sikap dan perilaku dalam hubungan dengan keluarga&lt;br /&gt;
 4. Sikap dan perilaku dalam hubungan dengan masyarakat&lt;br /&gt;
 dan bangsa&lt;br /&gt;
 5. Sikap dan perilaku dalam hubungan dengan alam sekitar&lt;br /&gt;
 Dalam kehidupan ini, setiap orang perlu membangun karakter yang baik karena keberhasilan seseorang ditentukan oleh karakter yang baik. Selain itu, orang yang memiliki karakter baik dapat bersosialisasi dengan orang lain di mana pun dan kapan pun.&lt;/p&gt;</t>
  </si>
  <si>
    <t>b2c6703d-8d23-4f92-9506-f10bed96d737</t>
  </si>
  <si>
    <t>Seri 30 Menit Menguasai Adobe Fireworks CS6</t>
  </si>
  <si>
    <t>978-979-29-4020-6</t>
  </si>
  <si>
    <t>978-979-29-9441-4</t>
  </si>
  <si>
    <t>&lt;p&gt;Seri 30 Menit&lt;br /&gt;
 Menguasai Adobe Fireworks CS6&lt;br /&gt;
 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tinggi.&lt;br /&gt;
 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web.&lt;br /&gt;
 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</si>
  <si>
    <t>d9c1caf5-662b-4d73-9285-ed3eabf1cf18</t>
  </si>
  <si>
    <t>Penyegar Jiwa (Kisah Inspirasional dan Kata Mutiara Rohani Pilihan)</t>
  </si>
  <si>
    <t>Jahja Handjojo</t>
  </si>
  <si>
    <t>979-703-911-8</t>
  </si>
  <si>
    <t>978-979-29-9096-6</t>
  </si>
  <si>
    <t>&lt;p&gt;Ada yang pernah bertanya kepada Haydn, komponis besar Austria, di suatu perjamuan. &amp;quot;Apa yang membuat lagu-lagu gubahan Anda mampu membawa rasa gembira di segala suasana?&amp;quot;. Haydn menjawab, &amp;quot;Saya selalu mengingat kasih Yesus Kristus setiap saya menggubah lagu. ltulah sebabnya nada-nada lagunya seperti menari-nari penuh kegirangan.&amp;quot;&lt;/p&gt;
 &lt;p&gt;ltu salah satu cuplikan kisah dalam buku ini yang mengingatkan kita agar suka cita memenuhi hidup kita, menyegarkan jiwa kita. Ada kisah-kisah lain yang lebih menginspirasi, kata-kata mutiara dan nilai-nilai kristiani yang memperteguh iman. Pembaca akan diajak menyusuri perjalanan rohani yang mengubahkan lewat setiap halaman.&lt;/p&gt;
 &lt;p&gt;Buku ini untuk siapa saja yang ingin lebih mengenal Allah dan berjalan bersama-Nya. Anda yang belum percaya akan menjadi percaya. lman yang lemah akan dikuatkan. Siapkah Anda menyegarkan jiwa?&lt;/p&gt;</t>
  </si>
  <si>
    <t>9a7efc95-9380-4e61-9eb4-ca312d4f676e</t>
  </si>
  <si>
    <t>The Seasons of life</t>
  </si>
  <si>
    <t>979-763-723-9</t>
  </si>
  <si>
    <t>978-979-29-9444-5</t>
  </si>
  <si>
    <t>&lt;p&gt;Hidup itu seperti musim, selalu berganti pada periode tertentu sesuai dengan waktu yang ditetapkan Sang Pencipta. Waktu terus maju dan tidak bisa diulang kembali. Sekali salah mengambil langkah awau keputusan, hasilnya adalah penyesalan. Ini terjadi karena sering kali manusia tidak berjalan sesuai dengan waktu-Nya (kairos) sehingga tidak memahami &amp;quot;musim&amp;quot; yang telah berganti.&lt;br /&gt;
 &lt;br /&gt;
 Ingatkah Anda dengan kegagalan bangsa Israel memasuki Tanah Kanaan karena pemberontakannya? Mereka diampuni Tuhan, tetapi kehilangan kesempatan untuk masuk dan merebut Tanah Perjanjian. Mereka harus berputar-putar sampai 40 tahun karena menyia-nyiakan kairos. Jangan sampai tragedi ini terulang dalam hidup Anda. Tuhan ingin memberkati dan membuat Anda menjadi pemenang kehidupan. Gunakanlah kairos sebaik-baiknya!&lt;br /&gt;
 &lt;br /&gt;
 Buku ini mengajak Anda memahami waktu-Nya dan memanfaatkan sebaik-baiknya supaya tidak ada penyesalan ketika tiba saatnya memasuki tanah perjanjian, yaitu kehidupan kekal. Beberapa hal yang disajikan buku ini antara lain:&lt;br /&gt;
 &lt;br /&gt;
 Waktu - Dimensi Kehidupan&lt;br /&gt;
 Ketika Waktu Kehidupan Berlalu&lt;br /&gt;
 Segala Sesuatu Bekerja Menurut Waktu-Nya&lt;br /&gt;
 Musim Kehidupan - Bagaimana Kita Memahaminya?&lt;br /&gt;
 Ketika Musim Kehidupan Berganti&lt;br /&gt;
 Kehidupan yang Dipimpipn oleh Roh-Nya&lt;br /&gt;
 &lt;br /&gt;
 The Season of Life adalah perenungan akan makna dan tujuan hidup manusia yang tidak pernah lepas dari hukum kehidupan yang ditetapkan-Nya. Karena itu marilah kita pergunakan waktu yang ada dengan bijaksana.&lt;/p&gt;</t>
  </si>
  <si>
    <t>93ff1f8b-fb46-48f2-9488-1930fc23fe26</t>
  </si>
  <si>
    <t>Success Through Character (Sukses Melalui Karakter)</t>
  </si>
  <si>
    <t>Jakoep Ezra</t>
  </si>
  <si>
    <t>979-763-299-7</t>
  </si>
  <si>
    <t>978-979-29-9272-4</t>
  </si>
  <si>
    <t>&lt;p&gt;Success Through Character: Sukses Melalui Karakter&lt;/p&gt;</t>
  </si>
  <si>
    <t>6dd6abac-8e2a-40e7-ac4f-fb920e805aad</t>
  </si>
  <si>
    <t>Seri 30 Menit Menguasai Adobe Flash CS5</t>
  </si>
  <si>
    <t>978-979-29-2022-2</t>
  </si>
  <si>
    <t>978-979-29-9445-2</t>
  </si>
  <si>
    <t>&lt;p&gt;Setiap saat pada jaman teknologi digital sekarang ini, kita selalu disuguhi dengan produk-produk digital termasuk animasi. Adobe Flash, merupakan sebuah software animasi multimedia paling populer saat ini yang dimiliki oleh perusahaan software raksasa Adobe. Fitur handal dan fasilitas lengkap dari produk ini menjadikannya sebagai raja dalam pengolahan animasi multimedia. Software ini dapat digunakan mulai dari pemula sampai para profesional. Demikian pula Flash juga dapat menghasilkan hasil karya sederhana hingga karya animasi yang kompleks dan canggih.&lt;/p&gt;
 &lt;p&gt;Dalam perkembangannya, Adobe Flash telah mencapai versinya yang terbaru atau lebih dikenal dengan Adobe Photoshop CS5. Fitur-fitur yang dimiliki semakin lengkap dan andal, membuat pengguna Flash CS5 makin dapat berkreasi dan berinovasi dengan bebas dengan animasi multimedia.&lt;/p&gt;
 &lt;p&gt;Fitur baru pada Adobe Flash CS5 ini di antaranya adalah text engine, panel Code Snippets, integrasi Flash Builder, Spring for Bones, dan Deco Drawing Tools .&amp;nbsp;&amp;nbsp;Semua fitur ciamik di atas akan dibahas dalam buku&amp;nbsp;&lt;strong&gt;30 Menit Menguasai Adobe Flash CS5&lt;/strong&gt;&amp;nbsp;ini. Ditulis dengan bahasa yang ringan, to the point, dan disusun berdasarkan kebutuhan pemakai, membuat buku ini mudah dipahami dan dipraktikkan.&lt;/p&gt;</t>
  </si>
  <si>
    <t>4866684c-0376-466d-8cdf-99cf20a59d86</t>
  </si>
  <si>
    <t>Penyingkapan Kitab Wahyu</t>
  </si>
  <si>
    <t>Pdt. Ranto Sari Siahaan</t>
  </si>
  <si>
    <t>978-979-29-4934-6</t>
  </si>
  <si>
    <t>978-979-29-9100-0</t>
  </si>
  <si>
    <t>&lt;p&gt;Buku kajian tentang Kitab Wahyu yang disajikan oleh Ranto Sari Siahaan ini merupakan pustaka yang memperkaya khasanah ilmu biblika dalam pustaka berbahasa Indonesia. Secara faktual harus diakui bahwa telah ada banyak buku yang diterbitkan dalam bahasa Indonesia tentang kajian dan tafsir Kitab Wahyu.&lt;/p&gt;
 &lt;p&gt;Namun, dalam buku ini, Rantosari Siahaan memaparkannya berdasarkan struktur teks. Ia menguraikan dengan sederhana dan lugas dalam sepuluh bagian yang terkelompok dalam tiga tema besar. Pertama, apa yang telah dilihat oleh rasul Yohanes. Kedua, apa yang terjadi sekarang. Ketiga, apa yang terjadi sesudah ini. Buku ini layak untuk dibaca oleh semua orang yang sadar dan merindukan kedatangan Tuhan Yesus Kristus kembali ke bumi ini serta datangnya langit baru dan bumi baru.&lt;/p&gt;</t>
  </si>
  <si>
    <t>ea96d99f-ae68-4c19-b765-43563b7c575f</t>
  </si>
  <si>
    <t>Seri 30 Menit Menguasai Dreamweaver CS5</t>
  </si>
  <si>
    <t>978-979-29-2023-9</t>
  </si>
  <si>
    <t>978-979-29-9450-6</t>
  </si>
  <si>
    <t>&lt;p&gt;Internet telah mendominasi sebagian besar hajat hidup orang banyak. Perkembangan teknologi internet yang sangat pesat ditunjukkan dengan perkembangan web sebagai sebuah kebutuhan. Tidak hanya digunakan untuk menyampaikan informasi secara online, website saat ini juga digunakan untuk menunjang aktivitas bisnis, seperti e-commerce, e-marketing, online transaction, dan lainnya. Adobe Dreamweaver sebagai salah satu aplikasi populer untuk membangun website, memberikan fasilitas editing HTML secara visual serta memberikan berbagai fasilitas dan teknologi pemrograman web terkini seperti HTML, CSS, dan Javascript. Selain itu, aplikasi ini juga memungkinkan editing Javascript, XML, dan dokumen teks lainnya secara langsung, serta mendukung pemrograman Script Server Side seperti PHP, Active Server Page (ASP), ASP.NET, ASP JavaScript, ASP VBScript, ColdFusion, dan Java Server Page (JSP).&lt;/p&gt;
 &lt;p&gt;Saat ini&amp;nbsp;Adobe Dreamweaver&amp;nbsp;hadir dalam versi terbaru, yaitu&amp;nbsp;Adobe Dreamweaver CS5. Berbagai kemudahan, serta keandalan aneka fitur dan tool yang terdapat dalam software ini sangat perlu Anda kuasai karena Anda dapat&amp;nbsp;makin berkreasi dan berinovasi dengan bebas terhadap sebuah website. Melalui software ini, Anda akan mampu menghasilkan sebuah website yang handal&amp;nbsp;dalam waktu singkat.&lt;/p&gt;
 &lt;p&gt;Fitur baru yang makin handal untuk versi terbaru ini di antaranya adalah Integrated CMS Support, CSS Inspection, PHP custom class code hinting, dan site-specific code hinting.&amp;nbsp; Semua fitur baru tersebut semakin memantapkan pengguna Adobe Dreamweaver CS5 untuk semakin mengeksplorasi dan mengeksploitasi ide kreasi pengolahan website mereka. Buku disusun dengan bahasa yang ringan, praktis, dan berdasarkan kebutuhan pengguna, menjadikan buku ini mudah dipahami dan dipraktikkan.&lt;/p&gt;</t>
  </si>
  <si>
    <t>f0d51179-14b7-45c4-96a7-5e8c601071c5</t>
  </si>
  <si>
    <t>Tool Pemrograman Bahasa C/C++ di GNU/Linux</t>
  </si>
  <si>
    <t>Tedi Heriyanto Dan Eko Bono Suprijadi</t>
  </si>
  <si>
    <t>979-731-666-1</t>
  </si>
  <si>
    <t>978-979-29-9688-3</t>
  </si>
  <si>
    <t>&lt;p&gt;Beberapa tahun terakhir, penggunaan Linux di Indonesia mulai semarak. Hal itu juga terjadi di berbagai tempat di dunia karena beberapa faktor, antara lain adalah faktor harga yang cukup bersaing, kelengkapan aplikasi dan tentu saja adalah masalah faktor keamanan. Mengingat kelebihan yang dimiliki Linux, tak heran jika IBM rela mengeluarkan dana besar untuk penelitian di bidang Linux.&amp;nbsp;&lt;br /&gt;
 &lt;br /&gt;
 Seiring dengan popularitasnya yang semakin meningkat, bahasa-bahasa pemrograman yang sesuai mulai bermunculan. Dari sekian banyak bahasa pemrograman, diajukan bahasa C. Dengan sifatnya yang portabel, Anda tidak perlu kerepotan saat harus mengkompilasinya ke mesin atau sisitem operasi lain. Selain itu, bahasa C sudah cukup matang. Artinya, karena sudah cukup lama berkiprah di dunia pemrograman sejak tahun 60-an, bahasa ini relatif sedikit mengalami perubahan.&amp;nbsp;&lt;br /&gt;
 &lt;br /&gt;
 Buku ini terdiri dari 8 pokok bahasan:&lt;br /&gt;
 * Linux dan Pemrograman Linux&lt;br /&gt;
 * Berkenalan dengan GCC&lt;br /&gt;
 * Berkenalan dengan Makefile diff dan patch&lt;br /&gt;
 * Berkenalan dengan GDB&lt;br /&gt;
 * Bekerja dengan Librari&lt;br /&gt;
 * Program&lt;br /&gt;
 * Berkolaborasi dengan CVS&lt;br /&gt;
 * Membuat dokumentasi&amp;nbsp;&lt;br /&gt;
 &lt;br /&gt;
 Buku ini akan sangat membantu peminat Linux dalam mengembangkan program-program baru menggunakan bahasa C. Setelah mempelajari bahasa C di Linux, bukan tidak mungkin jika salah satu dari pembaca dapat mengharumkan nama negara ini dengan turut serta mengembangkan Linux.&lt;/p&gt;</t>
  </si>
  <si>
    <t>f0d44145-2304-4e02-a897-2fd58c9f6c26</t>
  </si>
  <si>
    <t>Sukses ++ Wawancara Kerja Dilengkapi 201 Pertanyaan Terbaik</t>
  </si>
  <si>
    <t>John Kador</t>
  </si>
  <si>
    <t>978-979-29-0903-6</t>
  </si>
  <si>
    <t>978-979-29-9274-8</t>
  </si>
  <si>
    <t>&lt;p&gt;Untuk benar-benar melancarkan proses wawancara Anda dan mendapatkan pekerjaan impian Anda, pertanyaan-pertanyaan yang Anda ajukan paling tidak dapat diingat sesuai denganjbwaban yang Anda berikan. Hari ini, pertanyaan yang Anda ajukan akan membuat diri Anda berbeda dibanding puluhan atau bahkan ratusan kandidat lain yang bersaing untuk mendapatkan pekerjaan. Buatlah pertanyaan yang mencerminkan bahwa Anda adalah orang yang tepat untuk posisi tersebut. Tunjukkanlah bahwa Anda adalah seorang kandidat kelas dunia yang akan memberikan nilai tambah bagi perusahaan sejak hari pertama bekerja.&lt;br /&gt;
 Sukses++ Wawancoro Kerja Dilengkopi 201 Pertanyoon Terboik mempersenjatai diri Anda dengan berbagai macam pertanyaan dan teknik yang Anda perlukan untuk mengatasi bagian penting dari proses wawancara.&lt;/p&gt;
 &lt;p&gt;Buku ini dilengkapi dengan 201 pertanyaan yang telah terbukti keampuhannya, termasuk beberapa contoh pertanyaan wawancara yang paling bagus dan yang paling konyol dari ratusan perekrut, pelatih pekerjaan, manajer perekrutan, dan dari Fortune 500 (sumber profesional). Buku petunjuk ini memberikan apa_yang Anda perlukan. Tingkatkan kemampuan Anda.&amp;nbsp;&lt;/p&gt;
 &lt;p&gt;&amp;nbsp;&lt;/p&gt;</t>
  </si>
  <si>
    <t>c890f273-4360-4f2e-80d8-1915b188a012</t>
  </si>
  <si>
    <t>Seri 45 Menit Master Pemasaran â€“ 18 Jurus Ampuh Menyiasati Persaingan Bisnis</t>
  </si>
  <si>
    <t>Jenu Widjaja Tandjung</t>
  </si>
  <si>
    <t>978-979-29-2417-6</t>
  </si>
  <si>
    <t>978-979-29-9457-5</t>
  </si>
  <si>
    <t>&lt;p&gt;Anda hanya cukup meluangkan waktu 45 menit saja untuk menjadi Master Pemasaran! Pelajari sekarang juga 18 Jurus ampuh dalam menyiasati persaingan bisnis! Hanya di buku ini!&lt;/p&gt;</t>
  </si>
  <si>
    <t>1465f8e6-35a1-4399-968f-bf65927c6a09</t>
  </si>
  <si>
    <t>Seri Belajar Cepat: SPSS 18</t>
  </si>
  <si>
    <t>978-979-29-1662-1</t>
  </si>
  <si>
    <t>978-979-29-9487-2</t>
  </si>
  <si>
    <t>&lt;p&gt;&lt;strong&gt;Sinopsis&lt;/strong&gt;&lt;/p&gt;
 &lt;p&gt;SPSS 18 merupakan sebuah program aplikasi untuk pengolahan data statistik yang memiliki kemampuan analisis statistik cukup tinggi. Sistem manajemen data pada lingkungan grafisnya menggunakan menu deskriptif dan kotak dialog yang sederhana sehingga mudah dipahami pengoperasiannya.&amp;nbsp;Aplikasi SPSS 18 dibuat untuk penggunaan single user dan multiuser.&lt;/p&gt;
 &lt;p&gt;Buku ini membahas berbagai teknik dasar pemanfaatan SPSS 18, ditujukan bagi para mahasiswa, karyawan, dan praktisi di bidang pengolahan data dan statistik. Melalui buku ini Anda akan dapat belajar secara cepat dan dapat segera mengimplementasikannya untuk kebutuhan pengolahan data statistik Anda.&lt;/p&gt;</t>
  </si>
  <si>
    <t>6c834c31-438c-4516-bd52-ed4db7095c7a</t>
  </si>
  <si>
    <t>Sukses Penangkaran Anis Merah Jawara</t>
  </si>
  <si>
    <t>Suryo S.</t>
  </si>
  <si>
    <t>978-979-09-4626-0</t>
  </si>
  <si>
    <t>978-979-29-9279-3</t>
  </si>
  <si>
    <t>&lt;p&gt;Suara merdu dan gaya penampilan yang unik dari anis merah saat berkicau (dengan mendoyongkan tubuhnya ke kanan dan kiri sambil mengangkat kedua sayapnya dan menekuk lehernya ke bagian bawah), membuat burung ini begitu populer di kalangan penghobi burung kicau. Selain itu, burung ini juga lazim dijumpai dalam kontes atau lomba burung kicau. Bahkan, di kancah kontes atau lomba burung berkicau, kelas anis merah selalu mendapatkan antusias yang sangat tinggi dari penghobi burung kicau, sehingga dianggap sebagai burung primadona ajang lomba kicau.&lt;/p&gt;
 &lt;p&gt;Berbagai daya tarik tersebut membuat anis merah mempunyai nilai ekonomis relatif tinggi di pasaran. Namun, tingginya permintaan pasar belum sebanding dengan ketersediaan bibit yang ada, mengingat sebagian besar dari anis merah yang tersedia di pasaran merupakan hasil tangkapan langsung di alam yang populasinya semakin hari semakin menurun. Alhasil, sebagian orang memanfaatkannya dengan melakukan penangkaran, sehingga mereka tetap bisa mendulang keuntungan secara ekonomis dari penjualan anakan atau bibit burung anis merah ke pasaran tanpa harus melakukan perburuan liar.&lt;/p&gt;
 &lt;p&gt;Buku Sukses Penangkaran Anis Merah Jawara ini mengulas dengan lengkap mengenai seluk-beluk penangkaran burung anis merah dan segala hal yang terkait dengannya. Bentuk dan teknis perawatan yang diulas, antara lain adalah pemilihan bibit unggul, pemilihan sangkar/kandang, pola pemberian pakan, pemeliharaan harian, proses perjodohan dan perkawinan indukan, perawatan anakan sesuai fase pertumbuhan, hingga penanganan penyakit. Selain itu, buku ini juga membahas perihal seluk-beluk pemasaran anis merah, baik ketika masih dalam bentuk telur, anakan/trotolan, maupun anis merah dewasa.&lt;/p&gt;</t>
  </si>
  <si>
    <t>6da123c1-a534-4965-9442-3271942b8b59</t>
  </si>
  <si>
    <t>Woman Power</t>
  </si>
  <si>
    <t>979-763-895-2</t>
  </si>
  <si>
    <t>978-979-29-9718-7</t>
  </si>
  <si>
    <t>&lt;p&gt;Melalui buku ini kita akan memelajari kisah 10 tokoh wanita dengan berbagai pengalaman yang unik dan menonjol dalam hidup mereka. Kisah mereka pasti akan memberikan inspirasi dan sangat bermanfaat bagi kita&lt;br /&gt;
 &amp;nbsp;&lt;/p&gt;</t>
  </si>
  <si>
    <t>55de7d78-9821-46c1-a044-39ee9e9f0fa5</t>
  </si>
  <si>
    <t>Perlombaan yang Berbahaya</t>
  </si>
  <si>
    <t>Budianto Gunawan</t>
  </si>
  <si>
    <t>979-731-982-2</t>
  </si>
  <si>
    <t>978-979-29-9106-2</t>
  </si>
  <si>
    <t>&lt;p&gt;Perlombaan ibarat pedang bermata dua. Di satu sisi ia memacu prestasi, di sisi lain ia memicu ambisi. Fakta membuktikan bahwa perlombaan yang diadalak di gereja-gereja sudah mencapai tataran memicu ambisi. Bagaimana tidak, perlombaan untuk meraih &amp;quot;gelar&amp;quot; seperti pelayan terbaik dan berdedikasi atau departemen paling berbuah di gereja yang tujuan utamanya adalah memacu prestasi malah membuat tergelincir pihak-pihak yang mendapatkannya.&lt;/p&gt;
 &lt;p&gt;Lantas, bagaimana mengantisipasi atau mengupayakan agar kita tidak jatuh dalam jebakan perlombaan? Anda&amp;nbsp; harus menghindari tujuh jebakan&amp;nbsp;yang terselubung di dalamnya!&lt;/p&gt;
 &lt;p&gt;Perlombaan yang Berbahaya akan membantu Anda&amp;nbsp;memahami ketujuh jebakan itu. Dengan demikian, Anda dapat tiba di garis akhir perlombaan yang sesungguhnya, yaitu perlombaan yang diselenggarakan oleh Allah. Dan kelak Anda memperoleh mahkota kemuliaan yang disediakan-Nya bagi setiap peserta.&lt;/p&gt;</t>
  </si>
  <si>
    <t>23ad94a7-f7ac-4ad1-8077-5f96d94064e2</t>
  </si>
  <si>
    <t>Sulap Injil</t>
  </si>
  <si>
    <t>979-763-925-8</t>
  </si>
  <si>
    <t>978-979-29-9281-6</t>
  </si>
  <si>
    <t>&lt;p&gt;Siapa bilang mengabarkan Injil itu sulit? Kita seringkali lebih dulu berpikir bahwa tugas itu memerlukan kepandaian berkata-kata dan teknik yang rumit. Mulut seakan terkunci dan lidah terasa kaku saat akan memulainya. Itulah yang kadang dijadikan alasan untuk menghindar dari tugas penginjilan.&lt;br /&gt;
 &lt;br /&gt;
 Memperkenalkan Injil bisa dilakukan dengan cara yang asyik dan unik. Banyak sarana di sekitar kita yang dapat kita pakai. Salah satunya adalah permainan kartu. Banyak orang tertarik dengan permainan sulap kartu dan suka menyaksikan pertunjukannya. Anda pun bisa menggunakannya untuk mengabarkan tentang sukacita dari surga. Bagaimana caranya?&lt;br /&gt;
 &lt;br /&gt;
 Buku SULAP INJIL ini akan mengajarkan rahasia sulap memakai kartu. Anda akan diajar mulai dari gerakan-gerakan dasar sulap kartu hingga trik-triknya. Buku ini juga dilengkapi foto-foto yang memudahkan Anda mempelajari permaianan sulap kartu. Kini menyampaikan Kabar Baik akan menjadi lebih mudah dan mengasyikkan.&lt;br /&gt;
 &amp;nbsp;&lt;/p&gt;</t>
  </si>
  <si>
    <t>da9bde36-3fef-48b9-b50d-03cacb4227e8</t>
  </si>
  <si>
    <t>Seri Belajar Sekejab: Google Docs, Olah Dokumen di Mana Saja</t>
  </si>
  <si>
    <t>978-979-29-1628-7</t>
  </si>
  <si>
    <t>978-979-29-9489-6</t>
  </si>
  <si>
    <t>&lt;p&gt;Buku Seri Belajar Sekejap.:&amp;nbsp;Google Docs,. Oalah Dokumen di Mana saja membahas&amp;nbsp;langkah demi langkah pemanfaatan Google Docs untuk mengolah dokumen Anda, mulai dari pembuatan akun hingga langkah - langkah pengolahan dokumen menggunakan Google&amp;nbsp;Docs.&lt;br /&gt;
 &amp;nbsp;&lt;/p&gt;</t>
  </si>
  <si>
    <t>7c94e5c9-bbd4-4aa5-856d-83ae31b98168</t>
  </si>
  <si>
    <t>Yesus Sahabat Anak: Pendidikan Agama Kristen dan Budi Pekerti untuk Anak Usia Dini</t>
  </si>
  <si>
    <t>978-979-29-3634-6</t>
  </si>
  <si>
    <t>978-979-29-9728-6</t>
  </si>
  <si>
    <t>&lt;p&gt;Buku ini memberikan pengenalan, pemahaman, dan penanaman nilai-nilai agama Kristen yang mudah diaplikasikan dalam keseharian anak. Buku ini tidak hanya bermanfaat bagi orangtua maupun guru agama Kristen bagi anak usia TK, tetapi juga dapat menjadi bahan pendamping para pengajar PAUD (Pendidikan Anak Usia Dini)&lt;br /&gt;
 Melalui buku ini anak dapat belajar tentang: Doa, Allah Sang Pencipta, Manusia Berdosa, Yesus Kristus sebagai Juruselamat, Menjadi Anak yang Taat dan Setia.&lt;br /&gt;
 Buku ini dilengkapi dengan gambar-gambar berwarna yang membuat anak tidak bosan. Selain itu, setiap materi dalam buku ini disertai aktivitas yang melatih kecerdasan majemuk anak, antara lain: mewarnai, menjodohkan, mengisi titik-titik. Tidak hanya mempersiapkan iman anak, buku ini juga membantu anak mengembangkan kreativitas dan mengekpresikan diri mereka&lt;/p&gt;</t>
  </si>
  <si>
    <t>016415a2-5883-4331-95e4-4e3e33ce820d</t>
  </si>
  <si>
    <t>Sungguh Saya Baru Sadar Sekarang ...</t>
  </si>
  <si>
    <t>Dr. Sutaryo MD</t>
  </si>
  <si>
    <t>979-763-428-0</t>
  </si>
  <si>
    <t>978-979-29-9286-1</t>
  </si>
  <si>
    <t>&lt;p&gt;Jalan panjang yang berliku dilaluinya. Suka duka meniti karier sebagai seorang dokter dan memimpin rumah sakit diraihnya. Dalam kegelisahan spiritual, penulis mendapat pencerahan dan &amp;quot;&amp;#39;menemukan Kebenaran Sejati.&lt;br /&gt;
 Ia mencatat dan menuangkannya dalam buku ini. Ia ungkapkan isi hatinya dalam bentuk syair dan ayat-ayat pilihan. Ia&lt;br /&gt;
 tanggalkan atribut keduniawiannya. Ia mengakui kelemahan manusiawinya di hadapan Bapa. Apa adanya. Itulah kelebihan buku ini. Bukan sekadar hasil olah logika.&lt;br /&gt;
 Bukan karya ilmiah akademis. Tapi, pengakuan dari lubuk hati yang&amp;nbsp;terdalam. Kejujurannya membuka diri menyentuh nurani. Memang di hadapan Allah tidak ada yang&amp;nbsp; bisa kita sembunyikan.&lt;br /&gt;
 Tentu saja buku ini tidak dimaksudkan sebagai bahan pengajaran doktrin-doktrin teologis, tapi ini adalah catatan sebuah episode kehidupan. Berisi pernyataan iman seorang manusia yang kebetulan juga adalah seorang dokter. Bahwa pada suatu titik semua orang sampai di muara yang sama&amp;nbsp;mencari hakikat kebenaran.&lt;/p&gt;</t>
  </si>
  <si>
    <t>2294dd96-7f73-4a2d-b871-0243c3c931e2</t>
  </si>
  <si>
    <t>Seri Aplikasi Macromedia Flash MX 2004: Membuat Animasi Movie Clip dengan Actions Script</t>
  </si>
  <si>
    <t>979-731-258-5</t>
  </si>
  <si>
    <t>978-979-29-9473-5</t>
  </si>
  <si>
    <t>&lt;p&gt;Buku ini membahas langkah-langkah dalam membuat movie clip, mendesain animasi objek gratis dengan perintah actions script, .serta mengulas latihan aplikasi dalam membuat movie clip dengan perintah actions script. Buku ini sangat cocok digunakan sebagai buku panduan belajar bagi para pemula maupun orang-orang yang telah mengenal dasar-dasar program Flash.&lt;/p&gt;</t>
  </si>
  <si>
    <t>7f533efb-a1a7-419c-8e33-898ddcdbf72b</t>
  </si>
  <si>
    <t>Yesus, Tuhan yang Melayani</t>
  </si>
  <si>
    <t>Frans P. Tamarol</t>
  </si>
  <si>
    <t>978-979-29-5740-2</t>
  </si>
  <si>
    <t>978-979-29-9729-3</t>
  </si>
  <si>
    <t>&lt;p&gt;Kitab-kitab Injil memiliki keunikan masing-masing. Tujuan utama penulisan Injil Markus adalah menyatakan Yesus sebagai Anak Manusia, Anak Allah, dan Juruselamat setiap orang yang percaya. Markus memaparkan Tuhan Yesus sebagai Tuhan yang melayani. Dia memedulikan umat-Nya yang tersisihkan dari dunia ini. Hal ini ditunjukkan Markus melalui tulisannya yang menekankan pelayanan-Nya kepada orang-orang yang tersisihkan.&lt;br /&gt;
 Buku ini merupakan seri pelajaran Kitab Injil Markus yang ditulis secara praktis dan sederhana. Hal ini membuat buku ini mudah dimengerti oleh siapa pun. Buku ini disiapkan secara khusus bagi jemaat umum, tetapi juga sangat bermanfaat bagi semua hamba Tuhan, dosen dan mahasiswa theologi, dan semua orang yang rindu mengenal Tuhan lebih dalam.&lt;/p&gt;</t>
  </si>
  <si>
    <t>9a6e71a0-247e-4390-882c-3a8e52a9abd0</t>
  </si>
  <si>
    <t>Surat Menyurat dengan Microsoft Word XP</t>
  </si>
  <si>
    <t>Budi Rahardjo dan Joko Irawan M</t>
  </si>
  <si>
    <t>979-533-975-3</t>
  </si>
  <si>
    <t>978-979-29-9288-5</t>
  </si>
  <si>
    <t>&lt;p&gt;Surat menyurat dengan Microsoft Word XP merupakan buku yang aplikatif khususnya memanfaatkan paket program Microsoft Word untuk kegiatan surat menyurat. Buku ini dapat digunakan oleh para pemula dalam bidang komputer, maupun mereka yang sedang belajar surat menyurat. Buku ini bukan saja menjelaskan penggunaan paket Microsoft Word, tetapi juga hal yang berkaitan dengan surat-menyurat secara umum, seperti bentuk-bentuk surat yang ada, dengan disertai berbagai contoh, sehingga pembaca lebih mudah memahaminya.&amp;nbsp;&lt;br /&gt;
 &lt;br /&gt;
 Dalam buku ini dijelaskan semua fasilitas Microsoft Word guna mendukung kegiatan surat-menyurat, mulai dari yang paling sederhana hingga yang paling rumit.&lt;/p&gt;</t>
  </si>
  <si>
    <t>7bc1c8de-4063-4efe-a609-84d7b8060435</t>
  </si>
  <si>
    <t>Personal Excellence</t>
  </si>
  <si>
    <t>979-763-766-2</t>
  </si>
  <si>
    <t>978-979-29-9115-4</t>
  </si>
  <si>
    <t>&lt;p&gt;Setiap orang memiliki personal excellence di dalam dirinya. Sayangnya, untuk mengejar dan menerima&amp;nbsp;pengakuan orang lain, kita sering hanya menampilkan sisi baik pribadi kita, dan menutup-nutupi sisi buruknya. Tak jarang, kita pun menjadi lelah karena berusaha untuk selalu tampil baik, sempurna, dan menyenangkan orang lain. Hasilnya? Pribadi kita menjadi tidak utuh. Ujung-ujungnya? Kita tidak bisa menerima orang lain! Bagaimana bisa menerima orang lain apa adanya, jika kita sendiri tidak bisa menerima diri kita apa adanya?&amp;nbsp;&lt;/p&gt;
 &lt;p&gt;Personal Excellence tak hanya sampai di situ. Kelemahan boleh saja ada, tapi jangan berhenti merenovasi diri. Agar tetap bertahan dalam masa-masa sukar bahkan untuk meraih sukses, milikilah kelenturan dan mental penakluk! Buku kumpulan khotbah Pdt. Pengky Andu ini menguatkan serta mendorong kita untuk menjadi diri sendiri dan berhenti dari sekadar menyenangkan manusia beralih ke menyenangkan Tuhan. Dan, menyenangkan Tuhan hanya bisa dilakukan oleh orang-orang dengan pribadi utuh! Selamat menggali personal excellence dalam diri Anda!&amp;nbsp;&lt;/p&gt;</t>
  </si>
  <si>
    <t>2c60f31a-30c4-4008-8c17-2b8a9ac8423c</t>
  </si>
  <si>
    <t>Seri Buku Latihan Exterior Minimalis dengan AutoCAD dan 3ds Max</t>
  </si>
  <si>
    <t>978-979-29-1655-3</t>
  </si>
  <si>
    <t>978-979-29-9493-3</t>
  </si>
  <si>
    <t>&lt;p&gt;Buku Seri Buku Latihan: Eksterior Minima/is dengan Auto CAD + 3ds Max ini secara khusus ditujukan sebagai referensi dan tutorial bagi para arsitek, profesional, dan mahasiswa yang ingin menguasai&amp;nbsp; penggunaan AutoCAD dan 3ds Max secara praktis, cepat, dan&amp;nbsp;aplikatif sesuai ke butuhan. Buku ini menyajikan berbagai studi&amp;nbsp; kasus desain eksterior dengan gaya minimalis dan Anda akan&amp;nbsp;dituntun dari nol sa mpai dengan mampu menyelesaikan desain minimalis.&amp;nbsp;&lt;/p&gt;</t>
  </si>
  <si>
    <t>0743dd8c-41f2-4268-bfd5-cc522149e663</t>
  </si>
  <si>
    <t>Sure You Can! Mastering The Gambits for Natural Conversation : Ekspresi Penyantun Komunikasi untuk Aneka Topik Percakapan Sehari-hari</t>
  </si>
  <si>
    <t>978-979-29-4301-6</t>
  </si>
  <si>
    <t>978-979-29-9291-5</t>
  </si>
  <si>
    <t>&lt;p&gt;Dalam komunikasi tertulis (written), kita cenderung menggunakan bahasa inggris secara formal, lugas, dan tidak menggunakan ekspresi tembahan penyantun atau penatural namun demikian , dalam konteks penggunaan bahsa inggris dalam komunkasi lisan (spoken), kita cenderung bersikap lebih elaboratis dalam berbicara, yaitu dengan menggunakan tambahan ekspresi-ekspresi tertentu sehingga kalimat yang kita ucapkan akan terdengar menjadi sopan (polite), lebih alami (natural), lebih ramah(friendly), dan lebih beradap(civized). Ragam ekpresi tembahan yang dipergunakan dalam konteks komunikasi lisan tersebut disebut gambits. Gambits berbentuk ekspresi yang ditambahakan dalam kalimat agar pesan dan kalimat yang diucapkan terdengar lebih santu, sopan, ramah, dan beradap. Buku sure you can ! mastering the gambits for natural conversation ini telah disusun secara praktis, sehingga mudah dipelajarindan dipraktikan dalam melakukan aktivitas komunikasi lisan sehari-hari. Di dalam buku ini dipaparkan secara praktis tiga macam pemngelompokan gambits, yaitu opening gambits, linking gambits, dan responding gambits.&lt;/p&gt;</t>
  </si>
  <si>
    <t>eb33e228-acc1-44c8-92b3-6cdc0d823d39</t>
  </si>
  <si>
    <t>Pertobatan yang Membawa Kelimpahan</t>
  </si>
  <si>
    <t>979-731-966-0</t>
  </si>
  <si>
    <t>978-979-29-9133-8</t>
  </si>
  <si>
    <t>&lt;p&gt;Hidup berkelimpahan, bukankah ini yang diinginkan dan dicari oleh setiap orang, tak terkecuali umat Tuhan? Memang benar bahwa hidup berkelimpahan merupakan salah satu janji yang Tuhan berikan bagi setiap umat-Nya dan juga merupakan salah satu dampak dari adanya pertobatan yang sejati.&lt;/p&gt;
 &lt;p&gt;Sayangnya, banyak umat Tuhan menganggap bahwa hidup berkelimpahan berarti memiliki segala sesuatu yang sifatnya materi sehingga banyak diantara mereka yang bertobat dengan tujuan dan motivasi hanya untuk memperoleh materi saja. Dan, hal ini telah menjadi sebuah &amp;quot;kebenaran&amp;quot; di kalangan umat Tuhan. Ditambah dengan mitos, menerima lebih berbahagia daripada memberi dan menerima sesuatu selalu identik dengan Tuhan berkenan, membuat umat Tuhan menyalahartikan makna sesungguhnya dari hidup berkelimpahan dan pertobatan. Padahal, sesungguhnya makna hidup berkelimpahan dan pertobatan yang Tuhan inginkan dari umatNya adalah untuk menyelesaikan rencana dan kehendak Tuhan di muka bumi ini.&lt;/p&gt;
 &lt;p&gt;Buku yang ditulis oleh Benny Santoso ini mengajak umat Tuhan untuk mengungkap kebenaran dari hidup berkelimpahan dan pertobatan sejati yang selama ini maknanya telah menyimpang dari firman Tuhan. Buku yang dilengkapi dan sarat dengan pengetahuan dan dasar-dasar Alkitab ini dapat memperbarui pandangan kita mengenai makna pertobatan dan kelimpahan yang sebenarnya Tuhan inginkan dalam hidupkita.&lt;/p&gt;</t>
  </si>
  <si>
    <t>f2e9474b-c821-42af-b035-533c88d3cf00</t>
  </si>
  <si>
    <t>Sure, You Can! Ujian Nasional Bahasa lnggris</t>
  </si>
  <si>
    <t>978-979-29-3017-7</t>
  </si>
  <si>
    <t>978-979-29-9294-6</t>
  </si>
  <si>
    <t>&lt;p&gt;Untuk lulus Ujian Nasional (UN) dan mendapatkan nilai yang tinggi,&amp;nbsp;&lt;br /&gt;
 senantiasa diperlukan persiapan yang matang. Persiapan tersebut meliputi&lt;br /&gt;
 persiapan ï¿½ Ilmu dan Strategiï¿½.&amp;nbsp;&lt;br /&gt;
 &lt;br /&gt;
 Buku ini sengaja disusun&amp;nbsp;&lt;br /&gt;
 untuk membantu para siswa SMU untuk mempersiapkan diri lebih baik dalam&amp;nbsp;&lt;br /&gt;
 menghadapi Ujian Nasional (UN), khususnya bidang studi bahasa Inggris.&amp;nbsp;&lt;br /&gt;
 Buku ini telah disusun sedemikian cermat dengan memperhatikan kisi-kisi&amp;nbsp;&lt;br /&gt;
 materi Ujian Nasional (UN) sebagai hasil dari analisa soal-soal Ujian&amp;nbsp;&lt;br /&gt;
 Nasional bidang studi bahasa Inggris SMU dalam lima tahun terakhir.&lt;br /&gt;
 &lt;br /&gt;
 &lt;br /&gt;
 Berdasarkan hasil analisa, materi Ujian Nasional (UN) difokuskan pada&amp;nbsp;&lt;br /&gt;
 materi uji: (1) Listening Comprehension, (2) Reading Comprehension, yang&lt;br /&gt;
 berupa eksplorasi ragam teks (genre), (3) Text Completion, yang berupa&amp;nbsp;&lt;br /&gt;
 penerapan materi grammar dalam teks.&lt;br /&gt;
 &lt;br /&gt;
 Sure, You Can!&lt;br /&gt;
 &amp;nbsp;&lt;/p&gt;</t>
  </si>
  <si>
    <t>8cf8b77f-d08c-4084-835a-8d4fa3ce20e4</t>
  </si>
  <si>
    <t>Seri Desain Web: Berbagai Teknik Mengupload Web</t>
  </si>
  <si>
    <t>979-731-207-0</t>
  </si>
  <si>
    <t>978-979-29-9499-5</t>
  </si>
  <si>
    <t>&lt;p&gt;Buku ini akan menjelaskan upload web dengan menggunakan beberapa program aplikasi, misalnya aplikasi untuk membuat halaman web itu sendiri, aplikasi yang khusus untuk upload web, dan cara menggunakan program upload web yang aman dengan secureFX. ANda dapat menggunakan browser untuk mengupload web apabila tidak ada program FTP pada komputer anda. Jadi tidak diperlukan keahlian&lt;/p&gt;</t>
  </si>
  <si>
    <t>041f2778-e748-45a6-b2ad-32e6a05d94b2</t>
  </si>
  <si>
    <t>Sure... You Can! EFIKA: English for Knowledge and Information Access</t>
  </si>
  <si>
    <t>978-979-29-3284-3</t>
  </si>
  <si>
    <t>978-979-29-9299-1</t>
  </si>
  <si>
    <t>&lt;p&gt;Memasuki era global, dunia pendidikan tidak bisa lepas dari kebutuhan dan pemanfaatan bahasa Inggris sebagai bahasa global. Banyak buku dan berbagai sumber pengetahuan dan informasi ditulis dengan menggunakan bahasa Inggris.&lt;br /&gt;
 Salah satu kecakapan yang harus kita miliki adalah kemampuan dalam mengakses informasi dan ilmu pengetahuan dari berbagai sumber yang ditulis dalam bahasa Inggris tersebut.&amp;nbsp;&lt;br /&gt;
 Untuk mampu memahami isi buku-buku dan berbagai jenis teks berbahasa Inggris, diperlukan kemampuan interpretasi teks dengan baik. Dan sebuah buku panduan yang efektif sangat diperlukan.&amp;nbsp;&lt;br /&gt;
 Buku &amp;ldquo;English for Knowledge and Information Access (EFKIA)&amp;rdquo; ini telah disusun sedemikian cermat dan praktis untuk memenuhi kebutuhan tersebut. Dengan menggunakan buku ini Anda dipandu untuk dapat lebih mudah memiliki kemampuan memahami isi berbagai jenis teks berbahasa Inggris melalui pemaparan yang koheren, tanpa harus repot menerjemahkan.&lt;br /&gt;
 Buku EFKIA ini sangat bermanfaat untuk para pelajar, mahasiwa, guru, dan dosen non-bahasa Inggris di dunia pendidikan masa kini.&lt;br /&gt;
 &lt;br /&gt;
 Sure, You Can!&lt;/p&gt;</t>
  </si>
  <si>
    <t>c69b9155-0a03-404c-b149-abbc16ee5eff</t>
  </si>
  <si>
    <t>Pesona Alkitab</t>
  </si>
  <si>
    <t>Dede Wijaya</t>
  </si>
  <si>
    <t>979-763-445-0</t>
  </si>
  <si>
    <t>978-979-29-9138-3</t>
  </si>
  <si>
    <t>&lt;p&gt;Rasul Paulus memberikan nasihat kepada kita bahwa Alkitab bermanfaat untuk &amp;quot;mengajar, menyatakan kesalahan, memperbaiki kelakuan, dan mendidik orang dalam kebenaran&amp;quot; (2 Tim. 3 : 16). Selain itu, Alkitab juga menyimpan berbagai misteri dan pesona.&lt;/p&gt;</t>
  </si>
  <si>
    <t>81092f1f-2b86-4c16-a38f-8d9e472cc584</t>
  </si>
  <si>
    <t>Seri Digital Video Production: Step By Step Animasi 3D Instan Menggunakan Ulead Cool 3D Studio</t>
  </si>
  <si>
    <t>Winastawan Gora S.</t>
  </si>
  <si>
    <t>979-731-347-6</t>
  </si>
  <si>
    <t>978-979-29-9506-0</t>
  </si>
  <si>
    <t>&lt;p&gt;Ulead Cool 3D Studio adalah software animasi 3D yang dibuat oleh Ulead System Inc. Program ini merupakan program aplikasi animasi yang banyak digunakan oleh para profesional di bidang digital video. Keunggulannya adalah sifatnya yang instan sehingga dapat dengan cepat menghasilkan obyek-obyek 3D yang &amp;quot;cool&amp;quot;. Penyajian buku ini dikemas dalam format tutorial Step by Step dengan bahasa yang lugas sehingga mudah dipahami oleh para pemula yang ingin mempelajari digital video production.&amp;nbsp;&lt;br /&gt;
 &lt;br /&gt;
 Pokok-pokok Bahasan:&lt;br /&gt;
 Konsep Dasar Animasi&lt;br /&gt;
 Membuat Animasi Teks 3D&lt;br /&gt;
 Membuat Animasi Bebas&lt;br /&gt;
 Animasi Objek Geometrik 3D&lt;br /&gt;
 Menggunakan Template Objek Lathe&lt;br /&gt;
 Global Effects dan Particle Effects&lt;br /&gt;
 Menggabungkan Video Menggunakan Adobe Premiere Pro&lt;/p&gt;</t>
  </si>
  <si>
    <t>90c26846-716e-477a-99d9-b26fc1a5d5c0</t>
  </si>
  <si>
    <t>Seri Digital Video Production: Step by Step Capturing dan Editing Menggunakan Adobe Premiere Pro</t>
  </si>
  <si>
    <t>979-731-343-3</t>
  </si>
  <si>
    <t>978-979-29-9514-5</t>
  </si>
  <si>
    <t>&lt;p&gt;Buku seri digital video produktion: Step by step capturing dan editing menggunakan adobe premiere pro merupakan buku pertama dari buku seri digital video produktion, membahas cara kerja capture dan editing video digital dengan menggunakan program aplikasi adobe premier pro. Program aplikasi ini merupakan program video editing yang biasa digunakan oleh para profesional editing video. Buku ini sangat tepat bagi mereka yang ingin membuka studio transper dan editing video serta studio post produktion, khususnya yang menggunakan program aplikasi adobe premier pro.&lt;/p&gt;</t>
  </si>
  <si>
    <t>f4e57c89-e0e0-47f0-837c-e0256e044940</t>
  </si>
  <si>
    <t>Petualangan 3 Sahabat : Trisi Tidak Minder Lagi</t>
  </si>
  <si>
    <t>978-979-29-0876-3</t>
  </si>
  <si>
    <t>978-979-29-9143-7</t>
  </si>
  <si>
    <t>&lt;p&gt;Trisi adalah sepeda roda tiga yang tinggal di taman kota. Trisi bersahabat dengan lpung si capung dan King si kucing. Trisi minder karena ia merasa tidak berguna.&lt;br /&gt;
 Trisi ingin menjadi pesawat terbang, kapal Iaut, atau mobil. Hari minggu, taman kota ramai oleh pengunjung. Ada anak kecil menangis karena terpisah dari ibunya. Mengapa Trisi tidak minder lagi? Ayo ikuti Petualangan Tiga Sahabat!&lt;/p&gt;</t>
  </si>
  <si>
    <t>9d1c8a96-c5c9-4d19-a59d-cb447064928a</t>
  </si>
  <si>
    <t>Tafsiran Kitab Wahyu</t>
  </si>
  <si>
    <t>Dave Hagelberg</t>
  </si>
  <si>
    <t>979-731-971-7</t>
  </si>
  <si>
    <t>978-979-29-9304-2</t>
  </si>
  <si>
    <t>&lt;p&gt;&amp;nbsp;&lt;/p&gt;
 &lt;p&gt;Buku Rohani Tafsiran Kitab Wahyu dari Bahasa Yunani - Edisi Revisi&lt;br /&gt;
 Penerbit : ANDI&lt;br /&gt;
 &lt;br /&gt;
 Isi Kitab Wahyu tidak bersifat spekulatif, tetapi kitab ini menekankan penerapan yang benar, bukan pikiran yang sia-sia. Selain itu, kitab ini juga memiliki khas sastra apokaliptik. Dalam tulisan-tulisan apokaliptik, sejarah Israel, atau sejarah manusia dinyatakan bahwa meskipun kejahatan akan merusak, tujuan dan maksud Yang Mahakuasa akan diteruskan dan dikembangkan sampai puncak kemenangan-Nya.&lt;br /&gt;
 &lt;br /&gt;
 Sebelum kita mempelajari Kitab Wahyu, kita perlu memikirkan hal penafsiran secara matang, sebab rumitnya kitab ini dan adanya banyak lambang, baik yang dijelaskan (1:20) maupun yang tidak dijelaskan (3:12), menyulitkan penafsirannya.&lt;br /&gt;
 &lt;br /&gt;
 Mengingat hal itu, penulis Tafsiran Kitab Wahyu memberikan prinsip-prinsip penafsiran sebagai berikut : pertama, penafsiran berdasarkan konteks serta struktur, kedua, penafsiran dengan menimbang latar belakang si penulis kitab dan para pembaca mula-mula, ketiga, penafsiran yang cenderung menerima arti harfiah, kecuali alasan kuat yang menuntuk arti kiasan, dan terakhir, penafsiran secara menyeluruh (komprehensif), yaitu penafsiran dengan menimbang seluruh ajaran Alkitab.&lt;br /&gt;
 &lt;br /&gt;
 Tafsiran-tafsiran dalam buku ini disusun secara langsung dari Kitab Wahyu berbahasa asli Yunani, sehingga para pembaca awam bisa menangkap pesan dan makna sesuai dengan maksud penulis aslinya.&amp;nbsp;&lt;br /&gt;
 &amp;nbsp;&lt;/p&gt;</t>
  </si>
  <si>
    <t>e031a4fc-c9c4-4828-aa28-72bf49b753ef</t>
  </si>
  <si>
    <t>Seri Hidup Sehat: Kiat Hidup Sukses dan Berumur Panjang</t>
  </si>
  <si>
    <t>978-979-29-64-69-1</t>
  </si>
  <si>
    <t>978-979-29-9524-4</t>
  </si>
  <si>
    <t>&lt;p&gt;Siapa yang tidak ingin berumur panjang, sehat, dan sukses? Kalau sudah sukses, tetapi tidak sehat, apa yang bisa kita lakukan? Atau sebaliknya, kalau kita tidak sehat, bagaimana kita bisa berupaya menu ju sukses?&amp;nbsp;&lt;br /&gt;
 Buku ini menceritakan mengenai bagaimana menjadi orang yang sukses dengan metode yang menarik. Penulis memaparkan proses kehidupan tanaman-tanaman untuk memotivasi seseorang supaya hidup sehat. Tanaman-tanaman, termasuk buah-buahan merupakan ciptaan Tuhan yang berfungsi bagi metabolisme tubuh manusia.&amp;nbsp;&lt;br /&gt;
 Ada 80 topik tentang tanaman dan makanan yang dibahas dalam buku ini, antara lain padi, pepaya, mangga, wortel, pisang jeruk, apel, tomat, dan masih banyak lainnya. Dalam masing-masing topik dipaparkan sifat dan kegunaan tanaman atau makanan tersebut, disertai dengan ilustrasi dan renungan supaya kita tidak hanya hidup sehat, tetapi juga bertumbuh dalam hal karakter. Selain itu, pada akhir seluruh bagian dicantumkan kata-kata bijaksana mengenai sukses dengan mengutip pandangan orang-orang hebat. Sela mat membaca.&amp;nbsp;&lt;/p&gt;</t>
  </si>
  <si>
    <t>93a28b15-9330-47ff-8153-4219a4422b63</t>
  </si>
  <si>
    <t>Tafsiran Surat Filipi</t>
  </si>
  <si>
    <t>978-979-29-1006-3</t>
  </si>
  <si>
    <t>978-979-29-9309-7</t>
  </si>
  <si>
    <t>&lt;p&gt;Surat Filipi adalah salah satu surat Rasul Paulus kepada gereja mula-mula. Surat ini berisi ucapan terima kasihnya&amp;nbsp;&lt;br /&gt;
 kepada jemaat Filipi atas dukungan bantuan mereka dalam pelayanan misi. Jemaat Filipi adalah mitra Paulus dalam&amp;nbsp;&lt;br /&gt;
 pelayanan Injil.&lt;br /&gt;
 Dengan membaca seluruh surat yang terdiri dari 4 pasal ini, kita akan mendapati bahwa semua yang Paulus bagikan kepada&amp;nbsp;jemaat Filipi saat itu tetap relevan bagi gereja dan misionaris masa kini sebagai mitra Injil.&lt;br /&gt;
 Inti dari semua nasihat dan imbauan Paulus adalah meneladani Yesus Kristus dan menempatkan sukacita serta kemegahan&amp;nbsp;kita dalam-Nya. Bukan dalam pencapaian religius kita. Tidak juga tergantung pada situasi atau pujian manusia. Dengan&amp;nbsp;dasar hidup seperti ini, kita dapat menunaikan Amanat Agung dengan efektif.&lt;br /&gt;
 &amp;nbsp;&lt;/p&gt;</t>
  </si>
  <si>
    <t>c10307d2-da4e-4677-a26c-463c3bc61f78</t>
  </si>
  <si>
    <t>Tips dan Tricks Series - Microsoft Excel: Teknik, Rumus, dan Fungsi Matematis Serta Manajemen File</t>
  </si>
  <si>
    <t>978-979-29-2046-8</t>
  </si>
  <si>
    <t>978-979-29-9495-7</t>
  </si>
  <si>
    <t>&lt;p&gt;Buku ini disusun dengan pola pembahasan step-by-step yang simpel, ringan, dan tidak bertele-tele sehingga menjadikan buku ini mudah untuk dipelajari dan dipraktikkan. Secara ringkas, materi di dalam buku ini membahas:&lt;br /&gt;
 &amp;bull; Konversi dan Perhitungan Matematis&lt;br /&gt;
 &amp;bull; Diagram dan Grafik&lt;br /&gt;
 &amp;bull; Analisis Data dan Bekerja dengan List&lt;br /&gt;
 &amp;bull; Bekerja dengan File&lt;br /&gt;
 &amp;bull; Printing&lt;/p&gt;</t>
  </si>
  <si>
    <t>e5caa41d-eac8-4d27-8444-117738e0da8a</t>
  </si>
  <si>
    <t>Seri Humor dan Ilustrasi: 100 Kisah Kocak yang Membuat Bijak</t>
  </si>
  <si>
    <t>978-979-29-3700-8</t>
  </si>
  <si>
    <t>978-979-29-9527-5</t>
  </si>
  <si>
    <t>&lt;p&gt;BANYAK cara untuk meningkatkan upaya pemberdayaan dan pembelajaran seseorang dan salah satu cara yang sangat populer adalah lewat bacaan. ltu sebabnya, dalam rangka meningkatkan upaya tersebut, buku ini diterbitkan. Sangat mungkin buku-buku yang menyajikan kisah-kisah lucu sudah banyak, namun kumpulan kisah lucu yang disajikan dalam buku ini datang dari berbagai sumber yang sempat dikumpulkan oleh penulis.&amp;nbsp;&lt;br /&gt;
 Mengapa kisah-kisah lucu perlu dibukukan? Sebab, dengan cara demikian kisah-kisah tersebut bisa didokumentasikan sehingga isinya, yang berupa pesan-pesan atau ajaran-ajaran yang bersifat moral, motivasional, atau inspirasional, tidak mudah lenyap begitu saja.&amp;nbsp;&lt;br /&gt;
 Nah, 100 Kisah Kocak yang Membuat Bijak ini menyajikan kisah-kisah atau cerita-cerita lucu yang dapat memotivasi atau menginspirasi Anda. Selain itu, Anda juga bisa menggunakannya sebagai bahan ice breaker (pembangkit suasana) ketika Anda hendak memulai suatu pertemuan, yang suasananya tampak kaku atau tegang.&amp;nbsp;&lt;/p&gt;</t>
  </si>
  <si>
    <t>44c44210-1b05-4567-8494-a489737a5bc9</t>
  </si>
  <si>
    <t>Petualangan 3 Sahabat : Menolong Anak Burung</t>
  </si>
  <si>
    <t>978-979-29-0877-0</t>
  </si>
  <si>
    <t>978-979-29-9147-5</t>
  </si>
  <si>
    <t>&lt;p&gt;Tiga sahabat (Trisi, lpung, dan King) bermain petak umpet. Saat Trisi mencari tempat persembunyian lpung dan King, ia bertemu dengan anak burung yang sedih. Burung kecil itu terjatuh dunia tidak bisa kembali ke sarang karena ia belum bisa terbang. Apa yang akan dilakukan oleh Tiga sahabat untuk menolong anak burung itu? Ayo ikuti terus Petualangan Tiga Sahabat!&lt;/p&gt;</t>
  </si>
  <si>
    <t>44849b8f-11e5-4aff-bf92-58d875f9ddc1</t>
  </si>
  <si>
    <t>Seri Jurus Para Pakar: Solusi Instan Animasi Karakter dengan Adobe Flash</t>
  </si>
  <si>
    <t>Muchammad Abrori</t>
  </si>
  <si>
    <t>978-979-29-0773-5</t>
  </si>
  <si>
    <t>978-979-29-9532-9</t>
  </si>
  <si>
    <t>&lt;p&gt;Saat ini Adobe Flash CS4 tidak hanya digunakan untuk membuat animasi benda-benda saja, tetapi juga digunakan untuk membuat animasi karakter atau animasi manusia. Bagi orang awam, untuk membuat gerakan, seperti gerakan kungfu, berlari, atau bernyanyi akan terasa sangat rumit. Tidak terbayang bagaimana cara membuatnya, pasti dibutuhkan pengetahuan dan pengalaman yang mendalam tentang Flash.&lt;br /&gt;
 &lt;br /&gt;
 Buku ini akan membuka mata pembaca bahwa membuat animasi karakter tidaklah sesulit yang diperkirakan. Pembaca hanya membutuhkan sebuah teknik kunci. Teknik kunci dengan tool yang tepat tersebut akan membantu pembuatan animasi karakter menjadi lebih mudah dan cepat. Semua gerakan yang rumit juga dapat diwujudkan dengan mudah dan cepat.&lt;br /&gt;
 &lt;br /&gt;
 Untuk menguasai teknik-teknik tersebut, tidaklah dibutuhkan kemampuan yang mendalam tentang Flash. Buku ini akan menuntun pembaca untuk menguasai teknik-teknik tersebut dengan cepat, tidak memerlukan waktu berminggu-minggu untuk menguasainya.&lt;/p&gt;</t>
  </si>
  <si>
    <t>551d8739-31ca-41fe-b47f-3e51b43bad53</t>
  </si>
  <si>
    <t>Petualangan 3 Sahabat : Cat Warna Warni</t>
  </si>
  <si>
    <t>978-979-29-0878-7</t>
  </si>
  <si>
    <t>978-979-29-9150-5</t>
  </si>
  <si>
    <t>&lt;p&gt;Tiga sahabat(Trisi, lpung, dan King) membantu pak penjaga mengecat taman kota. Saat mereka asyik mengecat, teman-teman datang menawarkan bantuan. Sore hari pak penjaga taman melihat hasil kerja mereka, tetapi ia tidak suka dan marah-marah. Bagaimana hasil kerja T risi dan kawan-kawan? Mengapa pak penjaga taman marah? Ayo ikuti terus Petualangan Tiga Sahabat !&lt;/p&gt;</t>
  </si>
  <si>
    <t>d343af3a-9d71-4528-ac74-b0dfbb8fffc7</t>
  </si>
  <si>
    <t>Tafsiran Surat Kolose</t>
  </si>
  <si>
    <t>978-979-29-2827-3</t>
  </si>
  <si>
    <t>978-979-29-9314-1</t>
  </si>
  <si>
    <t>&lt;p&gt;Sinopsis: Buku ini memaparkan secara mendetail surat Paulus kepada jemaat di Kolose. Ini merupakan pendalaman materi yang cerdas dan lengkap yang membawa Anda ke dalam dunia Paulus dan situasi yang terjadi di Kolose. Anda akan mendapatkan wawasan yang lebih dalam, luas dan matang tentang Surat Kolose secara menyeluruh.&lt;/p&gt;</t>
  </si>
  <si>
    <t>fafd22e2-f909-4b1a-b4b5-9d5f433fb07f</t>
  </si>
  <si>
    <t>Seri Kebut Semalam: Ayo Belajar Mudah Animasi Flash CS4</t>
  </si>
  <si>
    <t>978-979-29-0829-9</t>
  </si>
  <si>
    <t>978-979-29-9539-8</t>
  </si>
  <si>
    <t>&lt;p&gt;Sekarang adalah zamannya dunia digital. Dengan mudah, setiap hari, kita akan bersentuhan dengan produk-produk digital termasuk animasi. Saat kita membuka akan disuguhi animasi iklan, clip, bahkan desain web itu sendiri dibuat dengan animasi.&lt;br /&gt;
 Adobe Flash adalah software paling popular untuk membuat animasi. Software ini dapat digunakan mulai dari pemula sampai para profesional. Hasil karya dari flash mulai dari karya sederhana sampai karya animasi yang kompleks dan canggih, semuanya bisa dibuat dengan Adobe Flash.&lt;br /&gt;
 Buku ini mengajak Anda untuk mengenal software Adobe Flash setahap demi setahap. Modul-modul yang dibahas dalam buku ini telah diseleksi dengan ketat. Anda tidak akan mubazir belajar. Dengan buku ini, Anda akan bisa menguasai flash dan siap berkembang hanya dalam waktu semalam. Cobalah!&lt;/p&gt;</t>
  </si>
  <si>
    <t>4fb20f1b-ac32-4e53-bf25-af66ef055d68</t>
  </si>
  <si>
    <t>Petualangan 3 Sahabat : Akibat Buang Sampah Sembarangan</t>
  </si>
  <si>
    <t>978-979-29-0880-0</t>
  </si>
  <si>
    <t>978-979-29-9153-6</t>
  </si>
  <si>
    <t>&lt;p&gt;Trisi, lpung, dan King membersihkan sampah berserakan yang dibuang oleh pengunjung taman kota. Mereka menasihati anak yang membuang sampah sembarangan, tetapi anak itu malah marah. Anak itu mengejar lpung dan akan ditangkap untuk dijadikan mainan. Akankah lpung tertangkap? Mengapa anak nakal itu akhirnya sadar dan berjanji tidak akan membuang sampah sembarangan lagi? Ayo ikuti terus Petualangan Tiga Sahabat !&lt;/p&gt;</t>
  </si>
  <si>
    <t>635ef6ed-714f-4dfe-b680-d1c8280600af</t>
  </si>
  <si>
    <t>Tafsiran Surat Roma</t>
  </si>
  <si>
    <t>Pdt.David Ibrahim</t>
  </si>
  <si>
    <t>978-979-29-1980-6</t>
  </si>
  <si>
    <t>978-979-29-9318-9</t>
  </si>
  <si>
    <t>&lt;p&gt;Paulus adalah rasul yang melayani bangsa kafir. &amp;nbsp;Kemungkinan Paulus menulis surat Roma ini antara 56-58&amp;nbsp;M. Surat ini adalah salah satu surat terkaya dari Paulus. Di&amp;nbsp;dalamnya kita melihat wahyu dasar dari Alkitab berhubungan dengan manusia, yaitu tidak seorang pun menerima keselamatan dari Allah, tanpa dasar pembenaran oleh iman. lni adalah kitab pada masa reformasi yang dipakai oleh Marthin&amp;nbsp;Luther King, Jr melawan pengajaran yang tidak benar. Surat Roma menjawab pertanyaan bagaimana mungkin seseorang dibenarkan di hadapan Allah melalui iman dan menjelaskan&amp;nbsp;pengajaran yang lengkap tentang cara pembenaran oleh Allah melalui iman.&amp;nbsp;Tafsiran Surat Roma mengupas secara mendalam Surat Roma dari sudut pandang yang berbeda. Mengkaji ayat demi ayat dengan detail dan lengkap, dan menggali dari kata-kata dalam bahasa Yunani, buku ini akan&amp;nbsp;, membantu Anda untuk lebih memahami Surat Roma. Tidak hanya itu, kajian yang termuat di dalamnya mudah untuk dimengerti dan diaplikasikan dalam kehidupan sehari-hari. Buku ini sangat tepat untuk&amp;nbsp;Anda yang tertarik meneliti surat-surat kiriman&amp;nbsp;&amp;nbsp;Rasul Paulus, para teolog, atau orang awam&amp;nbsp;yang rindu mempelajari firman Tuhan yang&amp;nbsp;ada dalam Surat Roma&amp;nbsp;&lt;/p&gt;</t>
  </si>
  <si>
    <t>4aa15cd2-544e-44ec-86a5-bf88576ed808</t>
  </si>
  <si>
    <t>Seri Kebut Semalam: Ayo Belajar Mudah Dreamweaver CS4</t>
  </si>
  <si>
    <t>978-979-29-0912-8</t>
  </si>
  <si>
    <t>978-979-29-9544-2</t>
  </si>
  <si>
    <t>&lt;p&gt;Internet menjadi salah salah trent saat ini perkembangan teknologinya pun sangat pesat, banyak orang yang ingin menadi seorang programmer web atau pun desain web. Untuk membuat sebuah website yang menarik dibutuhkan sebuah tool yang dapat memudahkan kita dalam mendesain dan memprogram website sehingga kita dapat menghasilkan website dalam wantu singkat.&lt;br /&gt;
 &lt;br /&gt;
 Dreamweaver adalah tool/software yang digunakan membuat sebuah halaman website mulai dari desain sampai program. Software ini telah banyak digunakan oleh para progammer web di seluruh dunia dan menhasilkan website-website yang menarik dan profesional.&lt;br /&gt;
 &lt;br /&gt;
 Buku ini mengajak anda untuk mempelajari Adobe Dreamweaver CS4. Dengan mahir menggunakan Adobe Dreamweaver CS4, maka anda telah memliki bekal penting untuk menjadi programmer web yang profesional. Adobe Dreamweaver CS4 merupakan tools yang tepat untuk menjadikan anda seorang programmer web yang profesional.&lt;br /&gt;
 &lt;br /&gt;
 Ayo kuasai Adobe Dreanweaver CS4 sekarang juga&lt;/p&gt;</t>
  </si>
  <si>
    <t>748d27a5-e397-4d53-a985-2c0d9e28ee98</t>
  </si>
  <si>
    <t>Petualangan Bahasa C (Implementasi Pemrograman Bahasa C dalam Berbagai Bidang)</t>
  </si>
  <si>
    <t>Jasson Prestiliano</t>
  </si>
  <si>
    <t>979-731-753-6</t>
  </si>
  <si>
    <t>978-979-29-9160-4</t>
  </si>
  <si>
    <t>&lt;p&gt;Bahasa C merupakan salah satu bahasa pemrograman yang secara de facto telah diakui sebagai bahasa standar pemrograman. Bahasa C digolongkan dalam bahasa tingkat tinggi dari segi mudahnya dipahami manusia. Semakin tinggi tingkat bahasa pemrograman akan semakin mudah bahasa pemrograman tersebut diakses manusia.&lt;/p&gt;
 &lt;p&gt;Buku Petualangan Bahasa C mencoba menelusuri penerapan bahasa C untuk&amp;nbsp;berbagai keperluan. Kasus-kasus yang&amp;nbsp;diberikan cukup lengkap, mulai dari&amp;nbsp;penerapan dalam kehidupan sehari-hari sampai pada penerapannya di bidang teknis dan grafis. Buku ini berisi programprogram praktis siap pakai, bukan pelajaran dasar ten tang bahasa C.&lt;/p&gt;</t>
  </si>
  <si>
    <t>5b3c27c7-dfa1-45b3-a5f6-2b7e4bfb1933</t>
  </si>
  <si>
    <t>Tafsiran Surat Yakobus: Iman dan Perbuatan</t>
  </si>
  <si>
    <t>Dr. Rainer Scheunemann</t>
  </si>
  <si>
    <t>978-979-29-3606-3</t>
  </si>
  <si>
    <t>978-979-29-9321-9</t>
  </si>
  <si>
    <t>&lt;p&gt;Surat Yakobus merupakan surat yang bersifat praktis daripada theologis. Buku ini merupakan tafsiran dari surat Yakobus. Penulis dalam bagian awal memaparkan introduksi surat ini untuk membantu pembaca memahami isi surat. Penulis memaparkan uraiannya dengan memerhatikan arti kata dan gramatika teks untuk mendasari penafsirannya sehingga dihasilkan penafsiran yang akurat. Buku ini dikemas dengan bahasa yang sederhana sehingga mudah dipahami. Buku ini akan menolong Anda memahami surat Yakobus dan mengaplikasikan kebenaran itu dalam hidup sehari-hari.&lt;br /&gt;
 &amp;nbsp;&lt;/p&gt;</t>
  </si>
  <si>
    <t>78f80db2-8e3f-4ece-901b-c30c524fbba7</t>
  </si>
  <si>
    <t>Seri Kebut Semalam: Ayo Belajar Mudah Fireworks CS4</t>
  </si>
  <si>
    <t>978-979-29-0828-2</t>
  </si>
  <si>
    <t>978-979-29-9547-3</t>
  </si>
  <si>
    <t>&lt;p&gt;Buku ini mengajak Anda untuk mempelajari Fireworks CS4. Dengan mahir menggunakan Fireworks CS4, Anda telah mempunyai sebuah bekal penting untuk mendesain web. Firewoks CS4 adalah media yang tepat untuk memvisualisasikan ide-ide Anda ke dalam sebuah desain web dengan cara yang sangat mudah, cepat, dan imajinatif.&lt;br /&gt;
 Ayo kuasai Fireworks CS4 sekarang juga!&lt;/p&gt;</t>
  </si>
  <si>
    <t>bc47e5e1-84dd-4b57-9ee8-4ff269f72b49</t>
  </si>
  <si>
    <t>PHP Profesional: Pengembangan Data Array dalam Membuat Aplikasi Web</t>
  </si>
  <si>
    <t>978-979-29-0053-8</t>
  </si>
  <si>
    <t>978-979-29-9172-7</t>
  </si>
  <si>
    <t>&lt;p&gt;Buku ini berisi referensi fungsi PHP yang lerkait dengan data array, termasuk di antaranya fungsi string, date, image, dan array. Setiap fungsi yang dibahas akan dilengkapi gambaran penggunaan dan contoh.&lt;br /&gt;
 Buku ini secara khusus membahas dan mendalami data array dalam pemrograman web. Dengan array kita dapat mempermudah pembuatan aplikasi terulama dalam pembuatan form dinamis&lt;/p&gt;</t>
  </si>
  <si>
    <t>cbbc2d71-8ff0-4462-960d-d8f66d932567</t>
  </si>
  <si>
    <t>Seri Kebut Semalam: Ayo Belajar Mudah Photoshop CS4</t>
  </si>
  <si>
    <t>978-979-29-0827-5</t>
  </si>
  <si>
    <t>978-979-29-9551-0</t>
  </si>
  <si>
    <t>&lt;p&gt;Buku ini mengajak Anda untuk mempelajari Adobe Photoshop CS4. Tidak perlu harus berhari-hari. Bab-bab dalam buku ini telah dipilih yang benar-benar Anda butuhkan. Jadi, Anda dapat menguasai Photoshop CS4 hanya dalam waktu semalam.&amp;nbsp;&lt;/p&gt;</t>
  </si>
  <si>
    <t>e860b2bd-beae-4fa2-8fcc-3b431c7d2f11</t>
  </si>
  <si>
    <t>Pintar Menulis Karangan Ilmiah - Kunci Sukses dalam Menulis Ilmiah</t>
  </si>
  <si>
    <t>978-979-29-1259-3</t>
  </si>
  <si>
    <t>978-979-29-9176-5</t>
  </si>
  <si>
    <t>&lt;p&gt;Bagaimana cara membuat tulisan ilmiah? Kaidah dan persyaratan apa saja yang harus dipenuhi untuk membuat tulisan ilmiah yang baik? Pada dasarnya, membuat tulisan ilmiah itu mudah dan dapat dilakukan oleh semua orang. Walaupun demikian, ada beberapa persyaratan yang harus ditaati. Penulis mencoba membahas secara rinci mengenai cara membuat tulisan ilmiah, baik dari segi teori maupun empiris.&lt;/p&gt;
 &lt;p&gt;Buku Pintar Menu/is Karangan llmiah: Kunci Sukses dalam Menu/is llmiah ini mempunyai keunggulan karena disertai contoh-contoh empiris yang diambil dari tulisan ilmiah karya penulis sendiri dan orang lain yang sudah diakui kualitasnya, yang telah dimuat di berbagai jurnal nasional dan internasional, serta melalui buku-buku ilmiah lainnya yang sudah diterbitkan oleh penerbit nasional.&lt;/p&gt;</t>
  </si>
  <si>
    <t>0d0cd15e-2851-47c1-a5ff-2146cd7282a7</t>
  </si>
  <si>
    <t>Seri Komputer Sahabatku (SKS) Yuk, Bikin Presentasi - Saatnya Anak Indonesia Berkomputer Ria</t>
  </si>
  <si>
    <t>978-979-29-2000-0</t>
  </si>
  <si>
    <t>978-979-29-9555-8</t>
  </si>
  <si>
    <t>&lt;p&gt;Buku ini ditujuka~ bagi teman-teman yang duduk di kelas 6-9. Buku ini mengajarkan kalian bagaimana membuat presentasi dengan menggunakan software PowerPoint. Dalam buku ini tidak dibahas pengenalan dasar komputer karena pastilah teman-teman sudah diajarkan di sekolah. Diharapkan setelah membaca buku ini, kalian akan bisa membuat presentasi dengan baik seperti menyisipkan gambar, grafik, dan video.&lt;/p&gt;
 &lt;p&gt;Bagi orang tua, buku ini juga cocok dijadikan sebagai buku belajar untuk anak-anak Anda di rumah. Sehingga dapat dipraktikkan langsung dengan komputer yang Anda miliki, dengan pendampingan dari Anda atau bahkan bisa belajar bersama dengan Anda.&lt;/p&gt;
 &lt;p&gt;Selamat membaca.&lt;/p&gt;</t>
  </si>
  <si>
    <t>9548b0b3-80bd-4f67-906a-093cb1b9c11c</t>
  </si>
  <si>
    <t>Tak Mengambang Tak Meleset</t>
  </si>
  <si>
    <t>979-763-410-8</t>
  </si>
  <si>
    <t>978-979-29-9328-8</t>
  </si>
  <si>
    <t>&lt;p&gt;Dalam segala hal, orang menginginkan suatu kepastian. Apalagi dalam hal keselamatan. Semua orang berlomba-lomba mencari jawaban untuk satu pertanyaan, &amp;quot;Apa yang harus aku lakukan supaya aku selamat?&amp;quot; Di dunia ini tidak ada yang dapat menunjukkan jalan keselamatan, selain Firman Tuhan. &amp;quot;lngatlah juga bahwa dari kecU engkau sudah mengenal Kitab Suci yang dapat memberi hjkmat kepadamu dan menuntun engkau kepada keselamatan oleh ;man kepada Yesus Kristus&amp;quot; ( II Timotius 3: 15)&amp;nbsp;&lt;br /&gt;
 Dibutuhkan suatu upaya untuk mengerti kebenaran yang dipaparkan oleh Kitab Suci, agar kita dapat mengenal jalan keselamatan itu. Selamat belajar dari Firman Tuhan dan Anda akan mengerti jalan keselamatan itu. Kiranya buku ini dapat bermanfaat membantu Anda memahami rencana keselamatan yang sudah ditetapkan &amp;middot; Allah secara pasti di dalam Firman-Nya.&amp;nbsp;&lt;/p&gt;</t>
  </si>
  <si>
    <t>75401f61-7b40-4843-ba24-57cd85e0eb65</t>
  </si>
  <si>
    <t>Pintu</t>
  </si>
  <si>
    <t>David Iman Sutikno</t>
  </si>
  <si>
    <t>979-763-753-0</t>
  </si>
  <si>
    <t>978-979-29-9179-6</t>
  </si>
  <si>
    <t>&lt;p&gt;Ada apa dengan pintu? Sungguhkah pintu memiliki makna tersendiri dalam rumah tangga? Benda satu ini memang sering :Kita abaikan dan acuhkan, tapi tidak bagi David lman Sutikno. Ternyata kalau diteliti dan ditelaah dengan mendalam, pintu mengandung arti dan nilai filosofis yang patut kita ketahui bersama.&lt;/p&gt;
 &lt;p&gt;Berkeluarga ibarat membangun rumah. Dan membangun rumah adalalh sebuah seni. Namun, rumah tidak akan memiliki seni yang indah jika kita salah menempatkan pintu. Pintu-dalam sebuah rumah-adalah hal vital. Rumah tak nerpint ? Tentu tak layak disebut rumah, bukan?&lt;/p&gt;
 &lt;p&gt;Berumah tangga juga seni. Jika kita tidak mendapatkan pengertian yang benar, justru seni berumah tangga akan menjadi rusak. Akibatnya, keluarga bukan mendatangkan surga di dunia, tapi neraka adanya. MaraKnya perceraian, perselingkuhan, dan kekerasan dalam ruman tangga memjadi indikasi kuat bahwa seni ini telah dirusak oleh orang-orang yang tidak mengerti milai-nilai kebenaran yang alkitabiah. Pernikahan. Kristen haruslah dibangun di atas dasar yang benar, yaitu firman Tuhan. Dan filosofi pintu akan membuka rahasia rumah tangga harmonis yang selama ini belum Anda ketahui.&lt;/p&gt;
 &lt;p&gt;Buku ini secara menarik membuka pengertian kita. Bahwa berumah tangga dan pintu itu erat kaitannya. Wah, Anda tidak percaya Berarti buku ini memang tepat untuk Anda!&lt;/p&gt;</t>
  </si>
  <si>
    <t>d916d917-4bee-4002-b8ef-1f5180c87ef3</t>
  </si>
  <si>
    <t>Seri Latihan 9 Jam 3D Studio Max</t>
  </si>
  <si>
    <t>Laksamana Media</t>
  </si>
  <si>
    <t>978-979-29-0145-0</t>
  </si>
  <si>
    <t>978-979-29-9562-6</t>
  </si>
  <si>
    <t>&lt;p&gt;3D Studio Max merupakan software yang eksotis. Anda bisa membuat objek yang sangat realistis mendekati aslinya dengan menggunakan software yang sudah banyak terlibat dalam pembuatan bestseller movie produksi hollywood. Namun sayangnya, 3D Studio Max merupakan software yang sangat kompleks, sehingga membayangkan untuk menguasainya merupakan sebuah kemustahilan apabila kita menargetkan waktu yang sangat pendek.&lt;br /&gt;
 &lt;br /&gt;
 Jika Anda ingin menguasai 3D Studio Max secara cepat, maka buku Seri Latihan 9 jam 3D Studio Max sangat tepat bagi Anda. anda dapat menguasai modeling dan animasi serta pemberian material pada objek 3 dimensi secara cepat, 9 jam atau bahkan kurang dari 9 jam.&lt;br /&gt;
 &lt;br /&gt;
 Buku ini menekankan pada aspek latihan. Maka, latihan-latihan di dalam buku akan memandu Anda menguasai 3D Studio Max secara cepat. Anda akan belajar teknik modeling dari yang sedarhana sampai kompleks. Andapun akan mempelajari teknik pemberian material untuk objek-objek dengan tema yang beragam. Anda akan belajar pula teknik membuat teks 3 dmensi dan animasi. Anda bisa mempraktikkan buku ini dengan menggunakan 3D Studio Max versi 7, 8 dan 9.&lt;/p&gt;</t>
  </si>
  <si>
    <t>a71e814c-86ff-4179-87e0-e216b8ab982c</t>
  </si>
  <si>
    <t>Pneumatologi</t>
  </si>
  <si>
    <t>978-979-29-5655-9</t>
  </si>
  <si>
    <t>978-979-29-9187-1</t>
  </si>
  <si>
    <t>&lt;p&gt;Pneumatologi adalah ilmu yang mempelajari mengenai Pribadi Roh Kudus dan karya-Nya bagi gereja, bukan hanya dalam pertumbuhan rohani, melainkan juga pertumbuhan secara kuantitas, di mana jumlah orang yang percaya kepada Tuhan semakin bertambah. Roh Kudus juga menolong jemaat untuk tetap teguh dalam menghadapi pengajaran sesat yang semakin merebak. Gereja lahir saat peristiwa Pentakosta. Apa yang dikerjakan oleh Roh Kudus tidak mungkin bisa dibendung oleh manusia dengan cara apa pun.&amp;nbsp;&lt;br /&gt;
 Tiap orang percaya diberi karunia oleh Roh Kudus sehingga tidak boleh menganggap karunia yang satu lebih hebat daripada yang lain, karena akan menyebabkan perpecahan. Semua karunia berguna untuk membangun jemaat Tuhan sebagai tubuh Kristus. Membaca buku ini tentunya menarik karena bukan hanya memuat mengenai pekerjaan Roh Kudus, melainkan ada kisah-kisah yang dimuat di dalamnya.&amp;nbsp;&lt;/p&gt;</t>
  </si>
  <si>
    <t>ac586786-98a5-44d9-b520-d06bc4252523</t>
  </si>
  <si>
    <t>Tangan Kiri Allah</t>
  </si>
  <si>
    <t>978-979-29-1082-7</t>
  </si>
  <si>
    <t>978-979-29-9330-1</t>
  </si>
  <si>
    <t>&lt;p&gt;Tangan Kiri Allah - Apa Yang Tidak Berarti bagi Dunia-Dipilih oleh Allah&lt;br /&gt;
 &lt;br /&gt;
 Allah mempunyai dua belah tangan yang selalu siap digunakan-Nya untuk umat-Nya. Selama ini mungkin Anda hanya mengerti makna tangan kanan Allah. Tangan kanan itu memberi kemenangan.&amp;nbsp;&lt;br /&gt;
 &lt;br /&gt;
 Namun,tidak banyak orang memahami makna &amp;quot;the left hand of God&amp;quot;, tangan kiri Allah. Dengan tangan kiri itu, apa yang tidak berarti bagi dunia, dipilih dan dijadikan-Nya berarti.&lt;br /&gt;
 &lt;br /&gt;
 Kelemahan yang ada digunakan-Nya menjadi kemenangan. Selain kemenangan, dengan memprioritaskan Kerajaan Allah, Anda juga akan mendapatkan reward dari Allah.&lt;br /&gt;
 Dalam buku ini, Anda akan menemukan kebenaran mengenai tangan kiri Allah, cara memprioritaskan Kerajaan Allah dalam hidup Anda, dan tindakan yang harus Anda lakukan untuk memperoleh reward dari Allah tersebut.&lt;br /&gt;
 &lt;br /&gt;
 Tangan kiri Allah adalah bukti inspirasional. Dengan penjelasan yang gamblang an contoh konkret pengalaman hidup tokoh-tokoh Alkitab, Anda akan mendapatkan pemahaman baru yang menguatkan iman dan mengubah hidup Anda.&lt;/p&gt;</t>
  </si>
  <si>
    <t>29884e1e-8a46-4781-94d8-99cecbc2410c</t>
  </si>
  <si>
    <t>Seri Mobile Cellular: Kupas Tuntas Telepon Selular Anda</t>
  </si>
  <si>
    <t>979-731-786-2</t>
  </si>
  <si>
    <t>978-979-29-9566-4</t>
  </si>
  <si>
    <t>&lt;p&gt;Layanan telepon selular telah menjadi kebutuhan penting, yang saat ini tealah mampu menggeser layanantelepon tradisional. Dengan kemampuannya yang semakin berkembang, ternyata media telepon selular mempunyai ruang gerak perkembangan teknologi yang tidak terbendung lagi. Belum banyaknya buku-buku yang membahas teknologi wireless pada umumnya dan teknologi selular pada khususnya, mendorong penulis untuk mencoba lebih menggali lebih lanjut tentang teknologi yang saat ini menjadi teknologi yang ambisius dikembangkan dan diterapkan dalam kehidupan sehari-hari. Buku ini juga berisi tuntunan praktis memperbaiki telepon selular yang terkena masalah secara umum. Anda dapat mempraktikan pada telepon selular anda secara langsung tanpa harus menyerahkannya kepada teknisi telepon selular. Pada edisi revisi ini, penulis memberikan beberapa tabahan kupasan teknologi baru yang berubah dengan cepat mengikuti jaman. Buku in juga megupas masalah perkembangan jaringan personal yang cukup rentan keamanan datanya, sehingga user harus selalu waspada terhadap beberapa kemungkinan celah keamanan jaringan personal yang sedang digunakannya tersebut. Tindakan mitigasi dapat dilakukan sebelum permasalahan yang lebih besar akan muncul.&lt;/p&gt;</t>
  </si>
  <si>
    <t>d52a2b58-7436-4ece-9d19-2c8d31d60539</t>
  </si>
  <si>
    <t>Prapenginjilan</t>
  </si>
  <si>
    <t>978-979-29-2947-8</t>
  </si>
  <si>
    <t>978-979-29-9214-4</t>
  </si>
  <si>
    <t>&lt;p&gt;Tema utama buku ini berkisar bagaimana melakukan pendekatan penginjilan pentingnya prapenginjilan, mengidentifikasi sasaran prapenginjilan, percakapan dalam prapenginjilan, dan strategi menerapkan prapenginjilan. Buku ini bertujuan melengkapi dan mempersiapkan pembaca supaya mampu menolong orang lain mengambil langkah pertama dari serangkaian proses untuk menerima Yesus sebagai Juruselamat pribadi.&lt;/p&gt;</t>
  </si>
  <si>
    <t>f0877aac-9723-4cdc-a918-05063dbbe7bf</t>
  </si>
  <si>
    <t>The Power Of Owncloud: Membangun dan Mengelola Sendiri Teknologi Cloud di Lingkungan Anda</t>
  </si>
  <si>
    <t>Dedy Setyo Afrianto</t>
  </si>
  <si>
    <t>978-979-29-5852-2</t>
  </si>
  <si>
    <t>978-979-29-9434-6</t>
  </si>
  <si>
    <t>&lt;p&gt;Teknologi saat ini dirasakan telah berkontribusi banyak dalam kehidupan umat manusia, berbagai kemudahan dari urusan-urusan sederhana sampai dengan alat bantu pekerjaan sehari hari pun bisa ditangani. Dengan teknologi, waktu dan ruangpun kini tak menjadi batasan lagi.&lt;/p&gt;
 &lt;p&gt;Cloud sendiri merupakan metafora dari internet/jaringan bahwa setiap[ penggunaan dapat menggunakan fasilitas di insfrastruktur ini dimana saja dan kapan saja seperti awan yang setiap saat ada di atas. Salah satu varian teknologi cloud ini adalah sloud storage yang akan dibahas dalam buku ini.&lt;/p&gt;
 &lt;p&gt;Dengan ownCloud ini anda akan membuat pusat integrasi file dan data setiap pengguna dengan otentifikasi yang berbeda-beda, sehingga setiap pengguna dapat mengatur peruntukan filenya masing-masing dan konektivitas dengan berbagai device dan platform. Sesuai dengan judul ini buku ini, harapannya hanya dengan 10 langkah mudah, anda akan bisa membangun sendiri dan menerapkan teknologi ownCloud di lingkungan anda.&lt;/p&gt;</t>
  </si>
  <si>
    <t>eb69687d-14f4-4cee-87f3-70d5769eda5e</t>
  </si>
  <si>
    <t>Tangga Bumi ke Surga</t>
  </si>
  <si>
    <t>KAM. Jusuf Roni</t>
  </si>
  <si>
    <t>979-763-405-1</t>
  </si>
  <si>
    <t>978-979-29-9334-9</t>
  </si>
  <si>
    <t>&lt;p&gt;Apakah ciri-ciri orang yang memiliki kedewasaan iman? Menjawab pertanyaan ini, tidaklah semudah membalik telapak tangan. Sebab Iman seseorang bukanlah sesuatu yang kasat mata. Seperti iman perempuan yang berhasil memegang jumbai jubah Yesus, siapa mengira ia memiliki iman yang begitu dewasa, bahkan namanya pun tak seorangpun yang tahu.&lt;br /&gt;
 &lt;br /&gt;
 Dalam buku ini Jusuf Roni mengajak Anda untuk menaiki tangga iman, setapak demi setapak, menuju iman yang dewasa, matang dan tahan uji. Ia memberikan contoh-contoh melalui perjalanan kisah hidup tokoh-tokoh Alkitab.&lt;br /&gt;
 &lt;br /&gt;
 Buku ini juga dilengkapi dengan beberapa kosa kata naskah asli Alkitab (Ibrani untuk Kitab Perjanjian Lama dan Yunani untuk Kitab Perjanjian Baru) yang membuat Anda semakin paham arti yang paling mendekati maksud penulis kisah-kisah tersebut. Selain itu beberapa pertanyaan yang mengakhiri setiap bab akan menolong Anda untuk merenungkan kembali apa yang telah Anda baca dan bisa juga Anda gunakan sebagai bahan diskusi.&lt;br /&gt;
 &lt;br /&gt;
 DAFTAR ISI:&lt;br /&gt;
 1. Tangga Bumi Ke Surga&lt;br /&gt;
 2. Roh Allah Mengubah&lt;br /&gt;
 3. Ketidakmengertian Manusia Terhadap Derita&lt;br /&gt;
 4. Barangsiapa Percaya, Tidak Perlu Takut&lt;br /&gt;
 5. Janji Allah Tidak Goyah&lt;br /&gt;
 6. Roh yang Menghidupkan&lt;br /&gt;
 7. Jamahan Allah&lt;/p&gt;</t>
  </si>
  <si>
    <t>feeed93f-9b98-419c-a7cb-f64c441103c9</t>
  </si>
  <si>
    <t>Seri Mobile Cellular: Teleakses Database Pendidikan Berbasis Ponsel</t>
  </si>
  <si>
    <t>Budi Sutedjo &amp; Yosia Handoko</t>
  </si>
  <si>
    <t>979-731-020-5</t>
  </si>
  <si>
    <t>978-979-29-9570-1</t>
  </si>
  <si>
    <t>&lt;p&gt;Buku ini membahas konsep teknologi ponsel dan aplikasi-aplikasi&amp;nbsp; yang menyertainya, serta teknik koneksi dan pensinyalannya. Setelah itu, pembahasan dilanjutkan dengan tahapan pembangunan sistem termasuk penyusunan basis data yang akan digunakan dalam pengujian aplikasi teleakses ini&lt;/p&gt;</t>
  </si>
  <si>
    <t>a08ee2e9-59b1-44e0-a8e1-f2872dee06f6</t>
  </si>
  <si>
    <t>Praktis Membangun Portal Server</t>
  </si>
  <si>
    <t>979-763-189-3</t>
  </si>
  <si>
    <t>978-979-29-9196-3</t>
  </si>
  <si>
    <t>&lt;p&gt;Apa itu Web Portal? Web Portal merupakan suatu rancangan website yang membentuk environment spesifik. Fitur kuncinya adalah kapabilitas untuk memanajemen content secara terpadu dan langsung di atas Web, dan dilakukan oleh administrator dan para member.&lt;/p&gt;
 &lt;p&gt;Dalam environment standar, sebuah Portal Server menawarkan beragam fitur/layanan interaktif bagi usernya,&amp;nbsp;seperti newsletter dan e-mail, feedback form, tagboard, polling&amp;nbsp;Et voting system, forum diskusi, agenda Et kalender, instant messaging, members list, IRC chat, IP banning, statistik site Et server, image gallery, manajemen banner, direktori link-link, ruang berita dan artikel, search engine, ruang download dan upload, dan sebagainya. Semua layanan tersebut sudah terkonfigurasi secara default pada saat instalasi portal.&lt;/p&gt;</t>
  </si>
  <si>
    <t>98c8a488-ba96-45a8-86c5-34fedc52d607</t>
  </si>
  <si>
    <t>Teka-teki Alkitab Asyik</t>
  </si>
  <si>
    <t>I. Kriswanda</t>
  </si>
  <si>
    <t>979-763-295-4</t>
  </si>
  <si>
    <t>978-979-29-9530-5</t>
  </si>
  <si>
    <t>&lt;p&gt;Seberapa banyak Anda, anak Anda, atau murid Anda menguasai Alkitab? Banyak cara mempelajari Alkitab. Teka-teki silang adalah salah satu cara yang unik, menarik, dan asyik. Untuk orangtua, buku ini bisa meningkatkan minak anak Anda dalam mempelajari dan mengenal Alkitab dengan cara yang berbeda. Untuk guru agama atau Sekolah Minggu, buku ini bisa dijadikan alternatif dalam mengasah pemahaman murid. Tanpa melihat kunci jawaban, buktikan bahwa Anda menguasai Alkitab dengan mengerjakan seluruh teka-teki dalam buku ini!&lt;/p&gt;</t>
  </si>
  <si>
    <t>8df92c4f-c0ef-49f9-b7d9-7d86779f8fb9</t>
  </si>
  <si>
    <t>Seri Panduan Lengkap: Adobe Premiere Pro 2.0</t>
  </si>
  <si>
    <t>979-763-651-8</t>
  </si>
  <si>
    <t>978-979-29-9575-6</t>
  </si>
  <si>
    <t>&lt;p&gt;Buku ini membahas langkah-langkah untuk mengoperasikan program Adobe Premiere Pro 2.0, serta membahas kelebihan&amp;shy;kelebihan Adobe Premiere Pro 2.0. Buku ini juga menjelaskan langkah-langkah pemberian efek pada suatu video sehingga akan menghasilkan video yang bagus. Dala m pembahasannya, buku ini . disertai dengan petunjuk dan gambar yang akan membantu Anda mempelajari dan memahami proses pembuatan dan pengeditan sebuah video.&amp;nbsp;&lt;/p&gt;</t>
  </si>
  <si>
    <t>37e34c3a-b0d2-49b3-ad1c-168d385a7fbf</t>
  </si>
  <si>
    <t>Teka-teki Alkitab Asyik 2</t>
  </si>
  <si>
    <t>979-763-402-7</t>
  </si>
  <si>
    <t>978-979-29-9344-8</t>
  </si>
  <si>
    <t>&lt;p&gt;Siapa ayah Abraham? Siapa nama lain Daniel? Di mana tempat tinggal mertua Yakub? Berapa sentikah 1 hasta?&lt;br /&gt;
 Berapa literkah 1 sukat? ... Apakah Anda mampu menjawab semua pertanyaan ini dengan tepat?&lt;br /&gt;
 Bila yat, Anda perlu membuktikan pengetahuan Alkitab Anda dengan aneka pertanyaan lain dalam berbagai variasi&lt;br /&gt;
 dala buku ini! Seperti: TTS Alkitab, melengkapi nama kota, tau hakim-hakim, membandingkan ukuran orang&lt;br /&gt;
 Israel llengan ukuran yang kita pakai, membangun kata-kata yang bisa dibaca dari kiri ke kanan dan dari atas ke&lt;br /&gt;
 bawah, dan masih banyak lagi.&lt;/p&gt;
 &lt;p&gt;Baik Anda sebagai guru agama, guru Sekolah Minggu, hamba Tuhan, maupun mahas~swa teologi, bahkan orang biasa yang ingin mempelajari Alkitab dengan cara asyik dan menyehangkan, buku ini tepat untuk Anda!&lt;/p&gt;</t>
  </si>
  <si>
    <t>b5572076-627b-49dc-87eb-7564cad4144e</t>
  </si>
  <si>
    <t>Seri Panduan Lengkap Macromedia Flash MX 2004</t>
  </si>
  <si>
    <t>979-731-484-7</t>
  </si>
  <si>
    <t>978-979-29-9576-3</t>
  </si>
  <si>
    <t>26.3 MB</t>
  </si>
  <si>
    <t>&lt;p&gt;Buku ini membahas langkah-langkah dasar membuat animasi dengan program Macromedia Flash MX 2004. Buku ini juga memberikan beberapa latihan aplikasi membuat animasi untuk memudahkan pembaca mempelajari program Macromedia Flash&lt;/p&gt;</t>
  </si>
  <si>
    <t>3a0ea59a-0122-400b-8caf-349a82821897</t>
  </si>
  <si>
    <t>Presentasi Multimedia dengan Macromedia Flash</t>
  </si>
  <si>
    <t>979-763-182-6</t>
  </si>
  <si>
    <t>978-979-29-9220-5</t>
  </si>
  <si>
    <t>&lt;p&gt;Bagi seorang presenter, ada &amp;nbsp;berbagai cara untuk mendapatkan simpati dari&amp;nbsp;audience. Salah satunya adalah dengan menggunakan multimedia. Kini ada banyak software untuk menangani presentasi multimedia, termasuk Flash. Produk Macromedia, Inc. ini memiliki berbagai kelebihan yang tidak dimiliki oleh para pesaingnya.&amp;nbsp;&lt;br /&gt;
 Buku ini tidak mengkhususkan diri pada penggunaan Flash versi tertentu, karena lebih menitik&amp;shy;beratkan pada teknik pembuatan presentasi. Buku ini cocok untuk para mahasiswa, dosen, staf kantor, dan semua pihak yang membutuhkan Flash sebagai sarana presentasi multimedia.&amp;nbsp;&lt;/p&gt;</t>
  </si>
  <si>
    <t>ac2dad9b-62af-4d68-a501-136e85786185</t>
  </si>
  <si>
    <t>Teknik Kolaborasi Antar Program Microsoft Office 2007</t>
  </si>
  <si>
    <t>978-979-29-0366-9</t>
  </si>
  <si>
    <t>978-979-29-9347-9</t>
  </si>
  <si>
    <t>&lt;p&gt;Banyak buku office yang terbit saat ini hanya membahas satu aplikasi dari office saja. Namun dari buku ini, Anda akan menemukan program aplikasi Microsoft seperti Microsoft Word, Microsoft Excel, Microsoft Access, Microsoft PowerPoint, dan Microsoft Outlook. Beberapa aplikasi tersebut memiliki fasilitas untuk saling berinteraksi satu sama lain. Buku ini akan mengungkap fasilitas-fasilitas tersebut.&lt;br /&gt;
 &lt;br /&gt;
 Buku Teknik Kolaborasi Antar Program pada Microsoft Office 2007 membahas teknik interaksi data dari beberapa aplikasi Microsoft Office 2007. Penyelesaian suatu pekerjaan dengan Microsoft Office yang dilahadapi para pengguna komputer diharapkan dapat terselesaikan dengan cepat dengan teknik ini. Buku ini pun disertai dengan petunjuk dan latihan soal pengolahan data antar program yang akan membantu Anda untuk lebih mudah mempelajari dan memahami fungsi interaksi data kolaborasi antar program Microsoft Office 2007.&lt;br /&gt;
 &lt;br /&gt;
 Pokok bahasan yang disajikan dalam buku ini meliputi:&lt;br /&gt;
 &lt;br /&gt;
 - Proses pengiriman data antar program, seperti proses menyalin dan memindah data antar program Office&lt;br /&gt;
 - Proses pembuatan mailmerge, label, serta amplop dalam Microsoft Word yang sumber datanya diambil dari program-program Microsoft Office yang lain&amp;nbsp;&lt;br /&gt;
 - Proses pembuatan Query pada Microsoft Excel yang berguna untuk pengelompokan data dengan syarat dan kriteria tertentu&lt;br /&gt;
 - Proses pembuatan laporan dalam bentuk Pivot Table untuk meringkas data-data dalam jumlah besar&amp;nbsp;&lt;br /&gt;
 - Proses pengiriman e-mail dengan menggunakan berbagai tipe sumber data program Microsoft Office.&lt;/p&gt;</t>
  </si>
  <si>
    <t>0aeb0f7a-8531-47b7-98bf-3b496c03c708</t>
  </si>
  <si>
    <t>Teknik Kreatif dan Terpadu dalam Mengajar Sekolah Minggu</t>
  </si>
  <si>
    <t>978-979-29-1102-2</t>
  </si>
  <si>
    <t>978-979-29-9349-3</t>
  </si>
  <si>
    <t>&lt;p&gt;Anda mendapatkan apa dari buku ini? Sebuah contoh sekolah minggu dengan metode anak aktif dengan dilengkapi contoh yang jelas dan mudah diterapkan. Jadi Anda dapat membangun suasana sekolah minggi yang menarik!&amp;nbsp;&lt;br /&gt;
 DAFTAR ISI:&amp;nbsp;&lt;br /&gt;
 I. Pujian yang Kreatif&amp;nbsp;&lt;br /&gt;
 2. Krisis SM: Mendidik Tanda Rencana?&amp;nbsp;&lt;br /&gt;
 3. Kurikulum Mengajarkan Berdoa: Suatu Teknik Mengajarkan Berdoa Secara Bertahap dan Menarik&amp;nbsp;&lt;br /&gt;
 4. Kreasi Mengajarkan Ajaran Kristen&amp;nbsp;&lt;br /&gt;
 5. Satu Paket Acara Sekolah Minggu Yang Interaktif&amp;nbsp;&lt;br /&gt;
 6. Warnasari Lampiran Lagu Sekolah Minggu.&lt;/p&gt;</t>
  </si>
  <si>
    <t>d8258782-0ac4-4491-ad11-1facb158efb3</t>
  </si>
  <si>
    <t>Seri Panduan Lengkap Microsoft PowerPoint XP</t>
  </si>
  <si>
    <t>979-731-265-8</t>
  </si>
  <si>
    <t>978-979-29-9578-7</t>
  </si>
  <si>
    <t>&lt;p&gt;Buku ini membahas secara rinci bagaimana mengoperasikan program tersebut, mulai dari pembuatan aplikasi sederhana hingga yang profesional dengan aneka perniknya. Dengan bahasanya yang sederhana, setahap demi setahap, buku ini akan membimbing Anda hingga dapat menguasai program aplikasi ini&lt;/p&gt;</t>
  </si>
  <si>
    <t>197dff0f-c936-459e-b05c-b14ab7d66654</t>
  </si>
  <si>
    <t>Seri Panduan Lengkap Microsoft Visual FoxPro 9.0</t>
  </si>
  <si>
    <t>979-763-019-6</t>
  </si>
  <si>
    <t>978-979-29-9579-4</t>
  </si>
  <si>
    <t>&lt;p&gt;Buku seri ini menje[askan elemen-elemen awal yang penting dari program Microsoft Visual FoxPro, seperti Event, Property dan &amp;middot; Method sebagai dasar Listing Program (S0urce Code) . dan contoh aplikasi sederhana yang membahas data, grafik dan pengambilali&amp;#39;I me gambar atau foto. Buku ini sangat cocok untuk Anda yang ingin belajar &amp;middot; menyusun aplikasi database dengan Visual FoxPro atau para Analis Data yan1 ingin . menambah ) referensinya dalam pemrograman database.&lt;/p&gt;</t>
  </si>
  <si>
    <t>d328c8b6-d866-4af5-a9cd-e118fedac3e5</t>
  </si>
  <si>
    <t>Teknik Menggambar 2D dengan AutoCAD</t>
  </si>
  <si>
    <t>979-763-546-5</t>
  </si>
  <si>
    <t>978-979-29-9350-9</t>
  </si>
  <si>
    <t>&lt;p&gt;Buku ini membahas tentang metode-metode pembuatan pemodelan desain teknik maupun rancang bangun dalam bentuk 2 dimensi (2D) dengan menggunakan fasilitas-fasilitas yang ada pada AutoCAD. ADapun jenis pemodelan dan penggambaran 2D yang dibahas dalam buku ini meliputi model maupun gambar-gambar 2D yang sering kita temukan dalam pembuatan obyek di bidang manufaktur, rancang bangun, desain grafis pada umumnya. Materi pembahasan dalam buku ini sangat aplikatif dan fleksibel karena buku ini bisa Anda aplikasikan untuk AutoCAD 2002 hingga AutoCAD 2007&lt;br /&gt;
 &lt;br /&gt;
 Pokok bahasan:&lt;br /&gt;
 Konsep dasar penggunaan AutoCAD&lt;br /&gt;
 Perintah Gambar dan Aplikasinya&lt;br /&gt;
 Perintah Edit Gambar dan Aplikasinya&lt;br /&gt;
 Sistem Koordinat dan Perputaran Sudut&lt;br /&gt;
 Dimensi dan Teks&lt;br /&gt;
 Perintah Tersembunyi pada AutoCAD&lt;br /&gt;
 Setting Pra Penggambaran&lt;br /&gt;
 Pemodelan Desain Teknik&lt;br /&gt;
 Pemodelan Rancang Bangun&lt;br /&gt;
 Utiliy AutoCAD&lt;br /&gt;
 Membuat Block Model 2D&lt;br /&gt;
 Membuat Block elemen Bangunan 2D&lt;br /&gt;
 Perangkat Pengolah Tampilan Gambar&lt;br /&gt;
 Teknik Pencetakan Gambar&lt;/p&gt;</t>
  </si>
  <si>
    <t>4bc9d20c-313c-425d-9f5b-321c9f3ed730</t>
  </si>
  <si>
    <t>Seri Panduan Lengkap: MYOB Accounting</t>
  </si>
  <si>
    <t>979-763-312-8</t>
  </si>
  <si>
    <t>978-979-29-9580-0</t>
  </si>
  <si>
    <t>24.4 MB</t>
  </si>
  <si>
    <t>&lt;p&gt;MYOB Accounting merupakan program akuntansi berbasis komputer yang paling populer saat ini . Perintah dan fungsi yang di sediakan oleh software ini sangat menunjang pembuatan laporan keuangansecara lengkap yang meliputi neraca saldo , perubahanmodal , laporan rugi - laba maupun laporan pengetolaanpersediaan barang . Dengan panduan perintah - peri ntahyang sistematis dan pengenalan akuntansi , Anda dapat dengan mudah memelajari buku ini .&lt;/p&gt;</t>
  </si>
  <si>
    <t>c989e61b-b9e8-445f-ad77-5d17fdf86543</t>
  </si>
  <si>
    <t>Seri Panduan Lengkap Windows Server 2003 Web Edition</t>
  </si>
  <si>
    <t>979-731-337-9</t>
  </si>
  <si>
    <t>978-979-29-9582-4</t>
  </si>
  <si>
    <t>&lt;p&gt;Buku ini membahas tuntas pemanfaatan software tersebut dalam pengelolaan jaringan&lt;/p&gt;</t>
  </si>
  <si>
    <t>28d4336a-7e77-4cc0-b1ff-26d883b83628</t>
  </si>
  <si>
    <t>Teknik Modern Fotografi Digital</t>
  </si>
  <si>
    <t>978-979-29-0504-5</t>
  </si>
  <si>
    <t>978-979-29-9353-0</t>
  </si>
  <si>
    <t>&lt;p&gt;Dunia digital telah semakin merasuk ke segala penjuru sendi-sendi kehidupan manusia. melukislah dengan cahaya, seperti wejangan para fotografer yang telah berkutat lama dengan lembar-lembar film negatif saat teknologi masih mengandalkan dunia analog. Kegagapan teknologi menjadi kendala utama para fotografer, yang selama ini antipati terhadap dunia digital komputer dan khususnya dan kemudian harus menghadapi gilasan teknologi digital yang semakin tidak mengenal kompromi&lt;br /&gt;
 &lt;br /&gt;
 Melukislah dengan cahaya, sekali lagi masih merupakan kata-kata ampuh yang masih menjadi tumpuan konsep dasar yang masih menjadi pegangan di dunia digital saat ini. Teknologi fotografi, dapat dikatakan sebagai penemuan teknologi &amp;quot;Penghenti Waktu&amp;quot; yang dapat merekam setiap detik perjalanan waktu lalu kemudian menghentikannya dengan disertai suara pelepas rana yang sangat unik&lt;br /&gt;
 &lt;br /&gt;
 Buku ini dibuat sebenarnya untuk menjembatani dunia mekanis analog dan digital komputer secara umum, dengan dunia yang selama ini tidak berhubungan dengannya yaitu dunia fotografi. buku ini merupakan hasil dari pengembaraan penulis dalam dunia digital, serta dunia fotografi yang telah ditekini semenjak masih di dunia sekolah menengah.&lt;br /&gt;
 &lt;br /&gt;
 Bahasan di buku ini adalah :&lt;br /&gt;
 &lt;br /&gt;
 Sejarah fotografi digital&lt;br /&gt;
 Konsep gamabr digital&lt;br /&gt;
 Sistem kamera SLR&lt;br /&gt;
 Sensor digital&lt;br /&gt;
 Teknologi lensa&lt;br /&gt;
 Teknologi terbaru kamera digital&lt;br /&gt;
 Komposisi, lighting dan pengolahan digital&lt;/p&gt;</t>
  </si>
  <si>
    <t>56d4b63d-a2ad-46b1-a955-378beaa3521f</t>
  </si>
  <si>
    <t>Panduan Praktis AutoCAD 2010 untuk Desain Arsitektur Profesional</t>
  </si>
  <si>
    <t>978-979-29-1393-4</t>
  </si>
  <si>
    <t>978-979-29-9235-9</t>
  </si>
  <si>
    <t>&lt;p&gt;Dengan kemajuan teknologi sekarang ini, untuk meng&amp;not;gam&amp;not;bar dan mendesain gambar-gambar teknik tidak lagi dilakukan secara manual, tetapi telah dilakukan dengan bantuan program aplikasi komputer. Banyak program aplikasi komputer yang mendukung pembuatan gambar teknik. Salah satunya adalah AutoCAD 2010. AutoCAD 2010 merupakan pengembangan terbaru dari pembuat software AutoCAD yaitu Autodesk yang menawarkan berbagai fasilitas baru yang lebih fleksibel dibandingkan dengan versi sebelumnya. Ke-mampuan AutoCAD ini di antaranya adalah mendesain gambar arsitek dan konstruksi baik dalam bentuk dua dimensi maupun tiga dimensi, dapat untuk melakukan revisi gambar tanpa harus mengulang gambar yang telah dibuat, dan masih banyak lagi ke&amp;not;mampuan dan kelebihan yang dimiliki AutoCAD&lt;/p&gt;
 &lt;p&gt;&lt;br /&gt;
 Buku Panduan Praktis AutoCAD 2010 untuk Desain Arsitektur Profesional ini membahas secara praktis dan tuntas berbagai hal yang berhubungan dengan prinsip-prinsip dan teknik menggambar objek 2D dan 3D. Diharapkan dengan membaca buku ini dapat lebih meningkatkan kemampuan untuk menggunakan tool-tool yang disediakan AutoCAD 2010 yang nantinya dapat dimanfaatkan secara maksimal dalam pengerjaan gambar teknik.&lt;/p&gt;
 &lt;p&gt;Lebih jelas, buku ini akan membahas :&lt;br /&gt;
 &amp;bull;&amp;nbsp;&amp;nbsp;&amp;nbsp; Teknik Dasar AutoCAD2010&amp;nbsp;&amp;nbsp;&amp;nbsp; &amp;nbsp;&amp;nbsp;&amp;nbsp; &amp;nbsp;&amp;nbsp;&amp;nbsp;&amp;nbsp;&lt;br /&gt;
 &amp;bull;&amp;nbsp;&amp;nbsp;&amp;nbsp; Menggambar Objek AutoCAD 2D&lt;br /&gt;
 &amp;bull;&amp;nbsp;&amp;nbsp;&amp;nbsp; Menggambar Denah&lt;br /&gt;
 &amp;bull;&amp;nbsp;&amp;nbsp;&amp;nbsp; Dimensi Objek&lt;br /&gt;
 &amp;bull;&amp;nbsp;&amp;nbsp;&amp;nbsp; Melengkapi Gambar Denah&lt;br /&gt;
 &amp;bull;&amp;nbsp;&amp;nbsp;&amp;nbsp; Menggambar Objek AutoCAD 3D&lt;br /&gt;
 &amp;bull;&amp;nbsp;&amp;nbsp;&amp;nbsp; Berlatih Membuat Objek 3D&lt;/p&gt;</t>
  </si>
  <si>
    <t>856b3772-a1e7-4a93-af2f-2076ef42288a</t>
  </si>
  <si>
    <t>Teknologi Backup dan Recovery</t>
  </si>
  <si>
    <t>978-979-29-2416-9</t>
  </si>
  <si>
    <t>978-979-29-9358-5</t>
  </si>
  <si>
    <t>&lt;p&gt;Buku ini memberikan panduan dasar tentang teknologi backup dan recovery. Sebagaimana kita maklumi, backup merupakan aset yang tak ternilai. Ketika sebuah insiden yang melenyapkan data terjadi tanpa diduga, misalnya server mengalami crash, serangan virus, aksi hacking, kesalahan user, atau bencana lainnya yang mengakibatkan rusak atau terhapusnya data-data dalam sistemapa rencana kita selanjutnya? Jika kita tidak memiliki satu untuk pemulihan, maka ini adalah sebuah bencana.&lt;br /&gt;
 &lt;br /&gt;
 Buku ini bukan saja sangat tepat dimiliki oleh administrator-administrator database, melainkan juga oleh user-user perseorangan yang ingin data-data mereka aman dari kemusnahan. Melalui buku ini, pembaca bukan saja diperkenalkan tentang strategi-strategi backup yang efektif, melainkan juga dipandu bagaimana mempraktikkan backup dan restorasi pada beragam sistem.&lt;/p&gt;</t>
  </si>
  <si>
    <t>67413821-2433-4a08-bbbe-fabaef32be70</t>
  </si>
  <si>
    <t>Teologi Misi: dari Missio Dei menuju Missio Ecclesia</t>
  </si>
  <si>
    <t>978-979-29-5788-4</t>
  </si>
  <si>
    <t>978-979-29-9360-8</t>
  </si>
  <si>
    <t>&lt;p&gt;Misi adalah inisiatif Allah. Misi dimulai sejak manusia diciptakan. Oleh karena itu, misi harus bergantung pada Allah. Melalui misi, Allah menyatakan bahwa Dia bukan hanya Allah orang Israel, tetapi juga bangsa lain. Allah berkehendak supaya manusia menyembah-Nya sehingga Dia melakukan rekonsiliasi. Misi Allah juga tetap berlanjut dalam kehidupan para patriakh (bapa leluhur). Ada kalanya misi Allah tidak ditanggapi oleh umat sehingga Tuhan menghukum umat-Nya dengan memakai bangsa lain (yang tidak mengenal Tuhan). Allah ingin mengembalikan manusia kepada kekudusan-Nya.&lt;br /&gt;
 &lt;br /&gt;
 Dalam bukunya ada banyak bab yang dibahas, diantaranya yaitu: Missio Dei (Injil dalam Penciptaan), manusia jatuh dalam dosa, misi dalam patriakh, dipilih untuk melayani, penebusan dari Mesir, dasar-dasar perjanjian misi, peranan bangsa-bangsa, Allah peduli dengan orang asing, misi Allah berdasarkan Kitab Mazmur, dll.&lt;/p&gt;</t>
  </si>
  <si>
    <t>830d8a8a-9b7e-4789-9196-10dbe9267427</t>
  </si>
  <si>
    <t>Mendidik Anak dengan Permainan Kreatif</t>
  </si>
  <si>
    <t>979-763-988-6</t>
  </si>
  <si>
    <t>978-979-29-9585-5</t>
  </si>
  <si>
    <t>&lt;p&gt;Usia 2-6 tahun adalah &amp;nbsp;tahun-tahun penting saat anak mulai mengerti&amp;nbsp;keadaan sekitarnya dan belajar dengan&amp;nbsp; seluruh panca indranya. Karena itu sangat&amp;nbsp; penting bagi orangtua dan guru untuk meletakkan dasar yang benar dan terarah. lnilah yang kemudian disebut Pendidikan Anak Usia Dini.&amp;nbsp;&lt;/p&gt;
 &lt;p&gt;Dengan pengetahuan dan pemahaman bahwa kecerdasan tidak sebatas IQ, dan bahwa setiap anak dilahirkan dengan bakat dan kepandaian yang luar biasa, orangtua dan guru dapat mendidik anak mencapai potensi maksimalnya.&amp;nbsp;&lt;/p&gt;
 &lt;p&gt;Dengan menerapkan permainan-permainan kreatif dalam buku ini, anak-anak bisa belajar sambil bermain untuk mencapai pertumbuhan dan perkembangan maksimal dalam seluruh area kecerdasan,&lt;/p&gt;</t>
  </si>
  <si>
    <t>c06a585c-0fe8-4602-9c7f-5c525bc02731</t>
  </si>
  <si>
    <t>Belajar AutoCad 3D Itu Mudah</t>
  </si>
  <si>
    <t>Triono Subagio &amp; Sri Handayani</t>
  </si>
  <si>
    <t>978-979-29-2586-9</t>
  </si>
  <si>
    <t>978-979-29-8822-2</t>
  </si>
  <si>
    <t>&lt;p&gt;AutoCAD merupakan salah satu software yang digunakan dalam bidang perancangan. Kemampuan autoCAD yang fleksibel dan kemampuannya dalam tingkat akurasi yang tinggi sering digunakan dalam proses desain. Hal itu yang menyebabkan autoCAD merupakan salah satu software favorit di bidang teknik.&lt;br /&gt;
 &lt;br /&gt;
 &amp;nbsp;Perkembangan versi autoCAD yang cepat merupakan salah satu keunggulan tersendiri. Perkembangan tersebut tentu saja semakin memanjakan pengguna untuk memaksimalkan proses desainnya. Meskipun demikian, konsekuensi perkembangan versi yang cepat tersebut juga menuntut peningkatan hardware yang digunakan.&amp;nbsp;&lt;br /&gt;
 &lt;br /&gt;
 &amp;nbsp;Berpijak dari kedua hal tersebut di atas, maka buku ini hadir di tengah pengguna autoCAD. Penggunaan autoCAD dengan versi apapun secara maksimal adalah target dari buku ini. Pembahasan yang ada di dalam buku ini merupakan pembahasan mendalam dengan menggunakan perintah-perintah generik dan sering digunakan dalam pemodelan 3 dimensi. Dengan demikian, pembaca tidak perlu khawatir karena harus menginstal autoCAD versi terbaru.&lt;br /&gt;
 &lt;br /&gt;
 &amp;nbsp;Pemodelan yang dibahas di dalam buku ini meliputi 3 pokok bahasan utama. Ketiga bahasan tersebut adalah wireframe model, surface model, dan solid model. Disertai dengan CD pendamping yang akan semakin memudahkan dalam pemahaman pemodelan 3 dimensi. Pembahasan dan contoh-contoh latihan yang tidak bertele-tele tetapi langsung pada pokok bahasan merupakan kekuatan buku ini.&amp;nbsp;&lt;br /&gt;
 &amp;nbsp;&lt;/p&gt;</t>
  </si>
  <si>
    <t>e4c7f38c-c811-498d-ac6f-bdc33373714d</t>
  </si>
  <si>
    <t>Guruku Sahabatku</t>
  </si>
  <si>
    <t>Novelina Laheba</t>
  </si>
  <si>
    <t>979-763-739-5</t>
  </si>
  <si>
    <t>978-979-29-9599-2</t>
  </si>
  <si>
    <t>&lt;p&gt;Dibandingkan dengan kondisi di masa lalu, Sekolah Minggu saat ini menghadapi banyak tantangan. Perubahan zaman, tuntutan lingkungan, serta kebutuhan anak-anak saat ini membuat pola pendidikan rohani di Sekolah Minggu tak bisa lagi memakai cara-cara lama. Konsep 3D ( duduk, dengar, diam), di mana guru sebagai sumber informasi dan anak menerima apa yang dikatakan guru secara bulat tanpa ada kesempatan untuk bersikap kritis terbukti menghambat kreativitas anak dan menimbulkan kebosanan.&amp;nbsp;&lt;br /&gt;
 Melalui buku ini, penulis yang seorang aktivis dan pemerhati pendidikan anak akan memperkenalkan metode be la jar yang disebut Active Learning. Inilah metode belajar yang menekankan partisipasi aktif murid sementara para guru lebih bertindak sebagai fasilitator dan juga sahabat untuk saling berbagi, tertawa, dan belajar bersama.&amp;nbsp;&lt;br /&gt;
 Pengenalan Active Learning di buku ini tidak hanya disajikan dalam bentuk paparan teori, namun lebih pada praktik dan contoh langsung dalam bentuk modul pelatihan yang disusun secara komprehensif. Karena itu, buku ini sangat direkomendasikan untuk para pelayan anak, guru Sekolah Minggu, guru Pemli&lt;/p&gt;</t>
  </si>
  <si>
    <t>539bb41f-0182-4a0e-b43c-eeb212dcb874</t>
  </si>
  <si>
    <t>Teologi PAK</t>
  </si>
  <si>
    <t>978-979-29-6434-9</t>
  </si>
  <si>
    <t>978-979-29-9363-9</t>
  </si>
  <si>
    <t>&lt;p&gt;Didiklah orang muda menurut jalan yang patut baginya, maka pada masa tuanya punia tidak akan menyimpang dari pada jalan itu&amp;rdquo; (Ams. 22:6). Bagi orang Yahudi pendidikan adalah segala-galanya (kebanyakan orang pandai di dunia berasal dari Yahudi). Pendidikan adalah suatu perintah Allah untuk manusia.&lt;br /&gt;
 Keberhasilan dalam proses pendidikan tidak sepenuhnya bergantung pada pengajar, tetapi juga metode yang digunakan, dan peserta didik dengan karakter yang dimilikinya. Manajemen (kurikulum) juga tidak kalah penting dalam mencapai keberhasilan dalam pembelajaran. Semua hal tersebut adalah penunjang keberhasilan dalam proses belajar mengajar.&lt;br /&gt;
 Buku ini memberikan penjelasan, pemahaman yang luar biasa mengenai metode pembelajaran yang efektif, mudah, dan berdampak, baik bagi pengajar/pemimpin gereja maupun bagi peserta didik/jemaat. Bacalah buku ini karena buku ini dapat memberikan manfaat yang baik bagi pengetahuan Anda tentang metode-metode, menganalisis dan mengevaluasi dalam menerapkan cara mengajar yang baik dan berkualitas,yang akhirnya menghasilkan alumni-alumni yang berkualitas.&lt;/p&gt;</t>
  </si>
  <si>
    <t>302ef167-a169-4ddd-9424-29faafa1d083</t>
  </si>
  <si>
    <t>Macromedia Authorware 6</t>
  </si>
  <si>
    <t>Drs. Heribertus Satya Adi S</t>
  </si>
  <si>
    <t>979-533-936-2</t>
  </si>
  <si>
    <t>978-979-29-9211-3</t>
  </si>
  <si>
    <t>&lt;p&gt;Buku ini memandu Anda mempelajari &amp;nbsp;penggunaan Authorware tahap demi tahap dan aplikatif. Bagi Anda yang masih awam dengan software Authorware 6, latihan membuat&amp;nbsp;&amp;nbsp;presentasi interaktif dan bank soal yang&amp;nbsp;memanfaatkan Knowledge Object dapat dengan sangat mudah Anda ikuti.&amp;nbsp;&lt;br /&gt;
 Authorware 6 sangat popular dengan kemampuannya sebagai software multimedia yang mampu mengolah sound, koneksi secara langsung dengan VCD player, package atau pengemasan dalam CD sangat membantu untuk publikasi hasil karya kita. Dalam buku ini Anda juga akan&amp;nbsp;menjumpai bagaimana merekam sound,&amp;nbsp;mengolah dengan dukungan software&amp;nbsp;MusicMatch Jukebox.&amp;nbsp;&lt;br /&gt;
 Buku ini dapat membantu Anda membuat paket program multimedia yang professional.&amp;nbsp;&lt;/p&gt;</t>
  </si>
  <si>
    <t>71c947d4-b608-4747-90b1-eb19fd547b82</t>
  </si>
  <si>
    <t>ShortCourse Adobe Dreamweaver CS5 untuk Beragam Desain Website Interaktif</t>
  </si>
  <si>
    <t>978-979-29-2623-1</t>
  </si>
  <si>
    <t>978-979-29-9105-5</t>
  </si>
  <si>
    <t>&lt;p&gt;Dalam membuat sebuah website memerlukan program aplikasi yang andal sekaligus mudah dalam membangun web tersebut. Salah satu program aplikasi yang sekarang ini banyak digunakan adalah Adobe Dreamweaver CS5. Aplikasi ini mendukung banyak fitur dan pengkodean seperti HTML, CSS, JavaScript dan juga memungkinkan pengeditan JavaScript, XML, PHP, ASP dan dokumen teks lainnya secara langsung. Fitur-fitur editing yang ditampilkan secara visual dalam aplikasi ini dapat mempercepat proses kerja Anda dalam membangun website yang profesional.&lt;br /&gt;
 &amp;nbsp;Buku Shortcourse: Adobe Dreamweaver CS5 untuk Beragam Desain Website Interaktif ini juga membahas berbagai teknik dalam membangun sebuah website menggunakan aplikasi Adobe Dreamweaver CS5. Dengan mempelajari buku ini, diharapkan pembaca dapat memanfaatkan fitur dan fasilitas Adobe Dreamweaver secara optimal untuk membangun sebuah website yang kreatif dan profesional.&lt;br /&gt;
 &amp;nbsp;Lebih lengkap buku ini membahas::&lt;br /&gt;
 &amp;nbsp;&amp;bull; Sesi I : Mengenal Adobe Dreamweaver CS5&lt;br /&gt;
 &amp;nbsp;&amp;bull; Sesi II : Mengenal Website&lt;br /&gt;
 &amp;nbsp;&amp;bull; Bab III : Memformat Halaman Web&lt;br /&gt;
 &amp;nbsp;&amp;bull; Bab IV : Mengolah Teks&lt;br /&gt;
 &amp;nbsp;&amp;bull; Bab V : Menggunakan CSS Style&lt;br /&gt;
 &amp;nbsp;&amp;bull; Bab VI : Bekerja dengan Form&lt;br /&gt;
 &amp;nbsp;&amp;bull; Bab VII : Menggunakan Frame dan Template&lt;br /&gt;
 &amp;nbsp;&amp;bull; Bab VIII: Menggunakan Gambar&lt;br /&gt;
 &amp;nbsp;&amp;bull; Bab IX : Menggunakan Link dan Navigasi&lt;/p&gt;</t>
  </si>
  <si>
    <t>5dfa55bf-18fa-4759-ad55-723c6fa59c68</t>
  </si>
  <si>
    <t>Step by Step Web Design Theory and Practices</t>
  </si>
  <si>
    <t>Asep Herman Suyanto</t>
  </si>
  <si>
    <t>978-979-29-0030-9</t>
  </si>
  <si>
    <t>978-979-29-9236-6</t>
  </si>
  <si>
    <t>&lt;p&gt;Komputer,Desain, Web&lt;/p&gt;</t>
  </si>
  <si>
    <t>d8e472b9-ae3e-49ab-9c92-06e2295c877f</t>
  </si>
  <si>
    <t>Surga dalam Keluarga</t>
  </si>
  <si>
    <t>979-763-9940</t>
  </si>
  <si>
    <t>978-979-29-9300-4</t>
  </si>
  <si>
    <t>&lt;p&gt;Apakah Anda orangtua yang masih berjuang mengendalikan emosi saat Anda perlu didisiplin? Atau Anda kewalahan mengatur waktu untuk keluarga danpelayanan? Anda merasa membutuhkan sesuatu yang lebih dari sekadar teori untuk membantu Anda menjadi orantua seperti yang Tuhan inginkan?&lt;/p&gt;
 &lt;p&gt;Temukan pelajaran-pelajaran berharga melalui pengalaman penulis dalam buku ini! Anda akan temukan cara-cara praktis mengajar anak berterima kasih dan meminta maaf serta mengajarkan tentang uang dan cara mendisiplin anak tanpa meledak dalam emosi&lt;/p&gt;</t>
  </si>
  <si>
    <t>7caea4a4-e55c-421e-ba71-f8f1c3f2d653</t>
  </si>
  <si>
    <t>Pasti Bisa! Letâ€™s Write! â€“ Ayo Mengarang!</t>
  </si>
  <si>
    <t>978-979-29-3300-0</t>
  </si>
  <si>
    <t>978-979-29-7695-3</t>
  </si>
  <si>
    <t>siGma</t>
  </si>
  <si>
    <t>&lt;p&gt;Mengarang atau membuat teks tertulis adalah salah satu kecakapan yang tidak dapat dipisahkan dari kecakapan penting lainnya dalam pembelajaran Bahasa Inggris.&lt;br /&gt;
 Banyak persoalan yang dihadapi oleh para siswa saat akan memulai mengarang atau membuat teks. Salah satunya adalah bagaimana cara menuangkan ragam pesan atau gagasan dalam satu jenis teks yang tepat, melalui penggunaan serangkaian kalimat yang benar secara gramatikal. Sering kali saat berada di tengah perjalanan para siswa menderita kehabisan kata-kata. Mereka tidak tahu hal apa lagi yang harus tertulis dan akhirnya perjalanan menjadi terhenti.&lt;/p&gt;</t>
  </si>
  <si>
    <t>959cd581-d022-4182-b464-e57e784048a4</t>
  </si>
  <si>
    <t>101 Situs Populer yang Anda Butuhkan</t>
  </si>
  <si>
    <t>979-731-338-7</t>
  </si>
  <si>
    <t>978-979-29-8699-0</t>
  </si>
  <si>
    <t>&lt;p&gt;Internet saat ini mengalami kemajuan yang pesat baik dalam hal teknologi maupun penggunaannya. Internet bukan merupakan hak milik kaum intelektual maupun mereka yang bergerak dibidang IT(Informasi Teknologi), namun sudah merupakan milik semua golongan, dari anak-anak sampai orang dewasa, dari ibu rumah tangga hingga eksekutif muda. Seorang calon ibu dapat dengan mudahnya mencari informasi tentang bagaimana merawat bayinya. Seorang siswa dapat mempelajari Matematika, Fisika, maupun Kimia secara online dengan metode yang lebih menarik dibandingkan dengan disekolah. Terdapat berbagai situs yang menyediakan contoh produk informasi, uang, musik, SMS, e-mail atau hosting secara gratis. Bahkan, Anda dapat melakukan panggilan telpon dengan lebih murah melalui internet. Buku 101 Situs Popular Yang Anda Butuhkan ini berisi review singkat tentang berbagai situs yang dikelompokkan kedalam bidang-bidang tertentu untuk memudahkan mengakses situs sesuai yang Anda butuhkan.&lt;/p&gt;</t>
  </si>
  <si>
    <t>5469dc44-2ed0-4292-ab62-aecb3fec8c88</t>
  </si>
  <si>
    <t>Seri Oneday Solution: Ayo Belajar Mudah Microsoft Excel 2007</t>
  </si>
  <si>
    <t>978-979-29-0045-3</t>
  </si>
  <si>
    <t>978-979-29-8741-6</t>
  </si>
  <si>
    <t>&lt;p&gt;Microsoft Excel 2007 adalah produk terbaru dari Microsoft yang tergabung dalam Microsoft Office 2007. Sebagaimana kita ketahui, Microsoft Excel merupakan standar aplikasi yang digunakan di kantor-kantor. Artinya , menguasai Microsoft Excel 2007 memberikan banyak keuntungan. Buku Seri One Day Solution: Ayo Belajar Mudah Microsoft Excel 2007 memberikan panduan praktis bagi Anda. Materi yang disajikan merupakan materi pilihan yang&amp;nbsp;benar-benar dibutuhkan dan sering digunakan dalam praktik sehari-hari.&lt;/p&gt;</t>
  </si>
  <si>
    <t>4bb437bd-b5ca-4614-ac24-889c9e84d8f6</t>
  </si>
  <si>
    <t>Pasti 6 Jam Windows Vista</t>
  </si>
  <si>
    <t>978-979-29-0009-5</t>
  </si>
  <si>
    <t>978-979-29-9401-8</t>
  </si>
  <si>
    <t>&lt;p&gt;Seri Pasti 6 Jam Windows Vista akan membantu Anda untuk mempelajari cara mengoperasikan Windows Vista mulai dari mengguna:kan Start Menu, menjalankan Windows Explorer, mengganti Wallpaper, hingga mengupas fitur-fitur terbaru yang ada dalam sistem operasi ini. Aplikasi yang tersedia dalam program ini antara lain Windows Photo Gallery, Parental Control, Windows Sidebar, dan Windows Defender.&lt;/p&gt;
 &lt;p&gt;Anda juga akan langsung belajar menggunakan aplikasi bawaan Windows Vista, seperti WordPad, Windows Media Player, Windows Contact, dan Windows Calendar. Selain itu, ada juga tema-tema menarik yang berkenaan dengan manajemen file, seperti memindah, mengopi, menghapus, dan mentransfer file-file yang ada di dalam harddisk ke dalam USB Flash Disk yang akhir-akhir ini sangat populer.&lt;/p&gt;</t>
  </si>
  <si>
    <t>5c0b5ab4-877c-4e01-9bc4-a494d02737a1</t>
  </si>
  <si>
    <t>Penerapan Psikologi dalam Perawatan</t>
  </si>
  <si>
    <t>Andrew McGhie</t>
  </si>
  <si>
    <t>979-533-337-2</t>
  </si>
  <si>
    <t>978-979-29-9537-4</t>
  </si>
  <si>
    <t>&lt;p&gt;Penerapan Psikologi Dalam Perawatan&lt;/p&gt;</t>
  </si>
  <si>
    <t>c9bc7d3f-5dd8-44d5-9fb9-9d9ed577f6f2</t>
  </si>
  <si>
    <t>How To Prepare Toefl and Twe</t>
  </si>
  <si>
    <t>Dadang Dachjar, Drs</t>
  </si>
  <si>
    <t>979-731-663-7</t>
  </si>
  <si>
    <t>978-979-29-9637-1</t>
  </si>
  <si>
    <t>&lt;p&gt;buku ini membahas 14 point grammar, secara panjang dan lebar. dengan latihan yang sangat banyak dengan dipadukan latihan vocabulary dan reading comprehension&amp;nbsp;&lt;/p&gt;</t>
  </si>
  <si>
    <t>a1d68e36-2082-48a5-888e-b3949f11ab11</t>
  </si>
  <si>
    <t>WordPress Blog Magic</t>
  </si>
  <si>
    <t>Ali Zaki</t>
  </si>
  <si>
    <t>978-979-29-0831-2</t>
  </si>
  <si>
    <t>978-979-29-9719-4</t>
  </si>
  <si>
    <t>&lt;p&gt;WordPress adalah sebuah platform, sebuah software, dan sebuah teknologi mutakhir yang memungkinkan tiap orang memiliki website berbasis blog sendiri dengan tampilan yang cantik, sesuai dengan standar web, dan mudah digunakan. WordPress bisa digunakan secara gratis. Dengan menggunakan WordPress, Anda dapat dengan mudah membangun website untuk blog atau untuk keperluan lainnya.&amp;nbsp;&lt;br /&gt;
 &lt;br /&gt;
 Buku ini membahas bagaimana menyetting WordPress dari awal, mulai dari urusan domain dan hosting, instalasi, pengaturan plugin, pemasukan artikel, manajemen artikel dan komentar, setting WordPress, hingga menggunakan WordPress untuk berbagai keperluan lainnya. Kelebihan buku ini terletak pada pembahasannya yang lengkap namun singkat. Dengan menggunakan buku ini, Anda bisa membuat website atau blog sendiri dengan cepat dan mudah.&lt;br /&gt;
 &lt;br /&gt;
 Buku ini cocok digunakan oleh semua orang, karena saat ini blog sudah jamak dimanfaatkan oleh semua kalangan, dari mulai akademisi, praktisi, mahasiswa, maupun orang awam.&lt;/p&gt;</t>
  </si>
  <si>
    <t>a4d7b855-ca92-4209-842e-c88133591a83</t>
  </si>
  <si>
    <t>Video Editing Profesional dengan Pinnacle Studio 17 Plus</t>
  </si>
  <si>
    <t>978-979-29-5089-2</t>
  </si>
  <si>
    <t>978-979-29-9710-1</t>
  </si>
  <si>
    <t>&lt;p&gt;Video editing merupakan proses yang selalu dilalui dalam proses pembuatan film atau video klip. Tujuan dari proses editing adalah memilih bagian-bagian yang akan digunakan dan menghilangkan bagian yang tidak diperlukan. Proses editing juga meliputi peningkatan kualitas video dengan menambahkan animasi, suara, teks, dan lain sebagainya. Pinnacle merupakan aplikasi yang digunakan untuk proses video editing. Saat ini versi terbaru adalah Pinnacle 17. Program ini memiliki berbagai tool yang dapat memudahkan Anda dalam proses editing video. Pinnacle menyediakan banyak track untuk memudahkan proses editing. Buku Video Editing Profesional dengan Pinnacle Studio 17 Plus ini akan mengajarkan kepada Anda cara mengedit video menggunakan Pinnacle 17. Buku ini ditulis dengan bahasa yang mudah dipahami sehingga dapat diikuti oleh siapa pun. Buku ini akan membahas: &amp;acirc;&amp;euro;&amp;cent; Pengaturan Pinnacle 17 &amp;acirc;&amp;euro;&amp;cent; Melakukan Impor &amp;acirc;&amp;euro;&amp;cent; Melakukan Editing &amp;acirc;&amp;euro;&amp;cent; Membuat Teks &amp;acirc;&amp;euro;&amp;cent; Memberi Efek dan Transisi &amp;acirc;&amp;euro;&amp;cent; Ekspor Movie &amp;acirc;&amp;euro;&amp;cent; Video Editing Perjalanan Wisata &amp;acirc;&amp;euro;&amp;cent; Video Editing Iklan Produk &amp;acirc;&amp;euro;&amp;cent; Video Editing Kegiatan&lt;/p&gt;</t>
  </si>
  <si>
    <t>820d619a-97ab-40a9-a463-0006c4c89985</t>
  </si>
  <si>
    <t>10 Model Penelitian dan Pengolahannya dengan SPSS 14</t>
  </si>
  <si>
    <t>979-763-523-6</t>
  </si>
  <si>
    <t>978-979-29-8672-3</t>
  </si>
  <si>
    <t>&lt;p&gt;Di dalam suatu penelitian, baik dalam penelitian yang bersifat pengkajian literatur maupun penelitian yang bersifat statistik, pasti terlibat ejumlah data kuantitatif. Data-data tersebut kemudian harus diolah dalam sebuah proses pengambilan keputusan.&lt;br /&gt;
 &lt;br /&gt;
 Bagi para peneliti yang belum memahami dan belum memiliki pengalaman, yaitu mereka yang masih bertaraf semula, angkah penentuan model dan hipotesis yang berakhir kepada inferensi hasil analisis merupakan langkah yang cukup membingungkan. Hal ini sering terjadi terutama dalam sebuah penelitian yang menuntut penggunaan metode statistika.&lt;br /&gt;
 &lt;br /&gt;
 Didesain dalam bahasan yang praktis, ringkas, dan mudah, buku ini ditujukan untuk menjadi panduan praktis bagi para pengguna pemula, menengah, dan tingkat lanjutan, baik yang belum menguasai dasar-dasar metode penelitian dan pemakaian sofware aplikasi statistik maupun yang telah menguasai dasar-dasar peggunaan sofware aplikasi statistik.&lt;br /&gt;
 &amp;nbsp;&lt;/p&gt;</t>
  </si>
  <si>
    <t>a6827159-1499-43c6-bad7-8dfcedb445bf</t>
  </si>
  <si>
    <t>Forget Me Not, Can I Forget You</t>
  </si>
  <si>
    <t>Indriani Taslim</t>
  </si>
  <si>
    <t>978-979-29-6686-2</t>
  </si>
  <si>
    <t>978-979-29-9040-9</t>
  </si>
  <si>
    <t>&lt;p&gt;Oh Shin Young, gadis energik yang kuliah di sebuah universitas di Seoul. Nasib membawanya bertemu dengan Kang Yoo Jin, seorang direktur muda yang tampan dan kaya setelah tanpa sengaja arloji yang mereka beli tertukar. Sialnya, arloji milik pemuda itu adalah edisi terbatas yang harganya 20 kali lipat dari harga arloji yang dibeli Shin Young. Arloji tersebut terlanjur Shin Young berikan pada kakaknya, Oh Shin Hwa. Akhirnya, ia harus mengembalikan uang tersebut. Yoo Jin meminta mengembalikannya 2x lipat.&lt;br /&gt;
 Untuk itulah, Shin Young bekerja sampingan di toko bunga dan restoran Jepang milik mantan kekasihnya yang bernama Han Min Hyuk. Kisah bergulir, ternyata Shin Hwa adalah manajer salah satu cabang perusahaan yang dipimpin oleh Yoo Jin. Shin Hwa berkenalan dan mulai dekat dengan Kang Yoo Rin, adik Yoo Jin yang baru pulang dari Perancis. Sementara itu, Yoo Jin jatuh cinta pada Shin Young. Keduanya berpacaran tanpa mengetahui bahwa Shin Hwa dan Yoo Rin juga menjalin hubungan, bahkan merencanakan pertunangan.&lt;br /&gt;
 Saat Yoo Rin berkunjung di rumah Shin Hwa, Shin Young terkejut mengetahui calon istri kakaknya adalah adik Yoo Jin. Tak ingin menyakiti hati kakaknya, ia pun memutuskan hubungannya dengan Yoo Jin. Dia berjanji untuk melupakan pemuda itu. Saat terpuruk, Min Hyuk selalu ada di sampingnya. Lama-kelamaan, Shin Hwa curiga dengan hubungan adiknya dan Yoo Jin. Akhirnya Shin Hwa tahu bahwa mereka berdua adalah sepasang kekasih.&lt;br /&gt;
 Shin Hwa memutuskan untuk membatalkan pertunangan. Nahas, sesaat setelah ia mengutarakan hal tersebut pada Yoo Rin, Shin Hwa mengalami kecelakaan karena berusaha menyelamatkan Yoo Rin. Shin Hwa meninggal dunia, sedangkan Yoo Rin selamat. Mereka batal bertunangan. Hal itu membuat Shin Young dan Yoo Jin berkesempatan untuk bersama. Saat itu, Yoo Rin membenci Shin Young tapi Shin Young tetap baik pada Yoo Rin, hingga membuat Yoo Rin luluh (setahun kemudian). Ia memaafkan Shin Young dan merelakan Shin Young bersama Yoo Jin.&lt;br /&gt;
 Namun semuanya terlambat. Shin Young sudah bertunangan dengan Min Hyuk dan akan menikah bulan depan. Kini, Yoo Jin harus benar-benar melupakan Shin Young.&lt;/p&gt;</t>
  </si>
  <si>
    <t>96cdf6d2-ea90-46ee-8d04-e0d912255b10</t>
  </si>
  <si>
    <t>Panduan Belajar Desain Grafis CorelDraw X3</t>
  </si>
  <si>
    <t>979-763-660-7</t>
  </si>
  <si>
    <t>978-979-29-9125-3</t>
  </si>
  <si>
    <t>&lt;p&gt;Buku ini sangat cocok dijadikan panduan bagi para pemula untuk belajar Corel draw X3&lt;/p&gt;</t>
  </si>
  <si>
    <t>f5f6edaa-30a8-4527-843d-8ad3deeb316d</t>
  </si>
  <si>
    <t>Spiritual Theology 2</t>
  </si>
  <si>
    <t>Simon Chan</t>
  </si>
  <si>
    <t>978-979-29-2813-6</t>
  </si>
  <si>
    <t>978-979-29-9210-6</t>
  </si>
  <si>
    <t>&lt;p&gt;Buku langka yang mengajarkan theologi dari sudut pandang sistematis dan praktis dalam kekudusan&lt;/p&gt;</t>
  </si>
  <si>
    <t>8d710f21-c42f-4d62-a92f-b6ac5158c030</t>
  </si>
  <si>
    <t>SPSS 13.0 Terapan: Riset Statistik Parametrik</t>
  </si>
  <si>
    <t>Triton Prawira Budi</t>
  </si>
  <si>
    <t>979-763-115-x</t>
  </si>
  <si>
    <t>978-979-29-9218-2</t>
  </si>
  <si>
    <t>&lt;p&gt;SPSS memang fantastis. Dalam banyak kasus, SPSS&lt;br /&gt;
 mampu menjawab impian para peminat statistik. Sejak&lt;br /&gt;
 peluncuran software SPSS, terutama sejak SPSS for&lt;br /&gt;
 Windows pertama kali rilis, statistik bagi para peneliti&lt;br /&gt;
 bukanlah suatu problem yang terlalu pelik. Berbagai proses&lt;br /&gt;
 perhitungan yang memakan waktu berhari-hari apabila&lt;br /&gt;
 dihitung dengan cara manual, kini menjadi sesuatu yang&lt;br /&gt;
 mengasyikkan. Penggunaan SPSS memungkinkan proses&lt;br /&gt;
 perhitungan-p~rhitungan tersebut dapat diselesaikan&lt;br /&gt;
 dengan waktu yang jauh lebih cepat dan akurasi yang lebih&lt;br /&gt;
 terjamin.&lt;/p&gt;</t>
  </si>
  <si>
    <t>0ea7d75e-0963-4d02-ad15-31e6aca7e3c5</t>
  </si>
  <si>
    <t>The Power Of Motivation</t>
  </si>
  <si>
    <t>979-763-219-9</t>
  </si>
  <si>
    <t>978-979-29-9430-8</t>
  </si>
  <si>
    <t>&lt;p&gt;Ketika sama sekali tidak disangka-sangka, kehidupanjustru menyodori kita tantangan untuk menguji keberanian dan kemauan untuk berubah ...&lt;/p&gt;
 &lt;p&gt;Di saat-saat seperti itulah, kita terkadang rnernbutuhkan ternan untuk rnernbangkitkan kern bali sernangat kita. Buku ini berrnula dari kurnpulan kolorn &amp;quot;Sentuhan Akhir&amp;quot; di Bahana yang dirnaknai secara pribadi oleh penulis sebagai &amp;quot;Sapaan Hati&amp;#39;&amp;#39; kepada setiap pernbaca. Tulisan-tulisan dalarn buku ini terinspirasi dari ternpat-ternpat yang dikunjungi penulis -terutarna dari orang-orang yang dijurnpainya. Kisah-kisah yang disarnpaikan sungguh rnenyentuh kekedalarnan hati dan sanggup rneninggalkan &amp;quot;sesuatu&amp;quot; di hati Anda ketika Anda rnelornpat dari kisah yang satu kekisah yang lain.&lt;/p&gt;
 &lt;p&gt;Bagairnana? Apakah saat ini Anda rnernbutuhkan ternan untuk rnernbangkitkan kernbali sernangat, keberanian, dan kemauan Anda? Dalarn kediarnannya, buku ini akan rnenjadi ternan sekaligus The Power ofMotivation bagi Anda.&lt;/p&gt;</t>
  </si>
  <si>
    <t>14f9f10e-21dd-4cbb-9e88-83df77c432b1</t>
  </si>
  <si>
    <t>24 Jam Mengubah Perilaku dengan Outbound Training</t>
  </si>
  <si>
    <t>Rudianto</t>
  </si>
  <si>
    <t>978-979-29-1517-4</t>
  </si>
  <si>
    <t>978-979-29-9879-5</t>
  </si>
  <si>
    <t>&lt;p&gt;24 Jam Mengubah Perilaku Dengan Outbound Training&lt;/p&gt;</t>
  </si>
  <si>
    <t>fa3dac8e-2293-4fef-81e5-b05d2848d469</t>
  </si>
  <si>
    <t>36 Ide Tokcer Bisnis dan Investasi</t>
  </si>
  <si>
    <t>John Simon</t>
  </si>
  <si>
    <t>978-979-29-0856-5</t>
  </si>
  <si>
    <t>978-979-29-9880-1</t>
  </si>
  <si>
    <t>&lt;p&gt;&lt;strong&gt;Sinopsis&lt;/strong&gt;&lt;/p&gt;
 &lt;p&gt;Banyak orang ingin terjun di bidang bisnis dan investasi, namun mengalami kebingungan karena kurangnya informasi yang diperoleh.&lt;br /&gt;
 &lt;br /&gt;
 Buku yang berjudul 36 Ide Tokcer Bisnis dan Investasi ini berisi aneka jurus sukses dalam bidang bisnis dan investasi. Aneka jurus sukses tersebut meliputi:&lt;br /&gt;
 1.&amp;nbsp;&amp;nbsp;&amp;nbsp; Bisnis skala mikro&lt;br /&gt;
 2.&amp;nbsp;&amp;nbsp;&amp;nbsp; Bisnis skala menengah&lt;br /&gt;
 3.&amp;nbsp;&amp;nbsp;&amp;nbsp; Aplikasi investasi&lt;br /&gt;
 &lt;br /&gt;
 Dalam buku ini, terdapat berbagai contoh bisnis dan investasi praktis yang sesuai dengan kondisi riil di Indonesia. Buku ini patut dimiliki bila Anda tertantang untuk terjun di dunia bisnis dan investasi.&lt;/p&gt;</t>
  </si>
  <si>
    <t>47922e4a-e9a0-4bbd-9e92-589c63b23cc5</t>
  </si>
  <si>
    <t>100+ Permainan Tradisional Indonesia untuk Kreativitas, Ketangkasan dan Keakraban</t>
  </si>
  <si>
    <t>A. Husna M</t>
  </si>
  <si>
    <t>978-979-29-0988-3</t>
  </si>
  <si>
    <t>978-979-29-9882-5</t>
  </si>
  <si>
    <t>17.6 MB</t>
  </si>
  <si>
    <t>&lt;p&gt;100+ Permainan Tradisional Indonesia, Untuk Kreativitas, Ketangkasan Dan Keakraban&lt;/p&gt;</t>
  </si>
  <si>
    <t>585ecc32-78ab-43fc-a6fc-e4c3d3b868f3</t>
  </si>
  <si>
    <t>A to Z Food Supplement</t>
  </si>
  <si>
    <t>978-979-29-1212-8</t>
  </si>
  <si>
    <t>978-623-01-0889-1</t>
  </si>
  <si>
    <t>&lt;p&gt;&lt;strong&gt;Sinopsis&lt;/strong&gt;&lt;/p&gt;
 &lt;p&gt;Makanan tambahan atau yang lebih dikenal sebagai food supplement kini tidak lagi asing di masyarakat. Suplemen ini dikenal sebagai &amp;ldquo;zat sakti&amp;rdquo; yang besar manfaatnya untuk menjaga kesehatan dan kecantikan, bahkan menyembuhkan penyakit. Benarkah demikian?&lt;br /&gt;
 &lt;br /&gt;
 Tidak semua orang sepakat dengan hal ini. Meskipun penggunaan food supplement masih menjadi perdebatan di kalangan peneliti, akhir-akhir ini penggunaannya makin populer di berbagai lapisan masyarakat. Food supplement memang menguntungkan bagi kesehatan dan kecantikan, tetapi penggunaan yang salah justru akan membahayakan kesehatan.&lt;br /&gt;
 &lt;br /&gt;
 Buku ini mengupas tuntas food supplement, mulai dari kelebihan dan kekurangannya hingga panduan penggunaannya agar aman dan menyehatkan. Buku ini juga menampilkan profil food supplement berikut dosis penggunaan serta kandungan bahan alaminya, juga daftar bahan pembuat food supplement yang diizinkan maupun yang dilarang BPOM, dengan harapan dapat menjadi bahan pertimbangan Anda dalam mengonsumsi food supplement. Selain itu juga terdapat beberapa penjelasan tentang hidup sehat tanpa food supplement. Dengan penggunaan yang tepat, nikmati kesehatan, kecantikan, dan kebugaran setiap hari.&lt;/p&gt;</t>
  </si>
  <si>
    <t>b388585b-dbc1-467b-8fa5-7ea9df6f939f</t>
  </si>
  <si>
    <t>Teknik Profesional Menggambar Vektor Grafis dengan CorelDraw X3</t>
  </si>
  <si>
    <t>979-763-562-7</t>
  </si>
  <si>
    <t>978-623-01-3208-7</t>
  </si>
  <si>
    <t>&lt;p&gt;Corel Corporation mencoba mempertahankan kedudukannya sebagai leader dalam pasar software grafis. Setelah Macromedia melepas seri MX dan kemudian Flash Profesional, sementara Adobe dengan Creative Suite yang telah mencapai 2 seri, CorelDRAW agak terlambat mengeluarkan versi terbarunya yang sampai ke versi 13. Agar tidak terkesan konvensional, rilis terbaru ini diberi nama Core!DRAW X3 Graphic Suite. Nama belakang X3 bukanlah kode tetapi merupakan cara menulis yang lain dari angka 13 .&lt;/p&gt;</t>
  </si>
  <si>
    <t>b9634b57-392c-4d59-8d9d-aed2d2d10b67</t>
  </si>
  <si>
    <t>Siapa Bilang Lapor Pajak Memusingkan?, Panduan Praktis Pembuatab SPT Tahunan Wajib Pajak Orang Pribadi</t>
  </si>
  <si>
    <t>978-979-29-1660-7</t>
  </si>
  <si>
    <t>978-623-01-0958-4</t>
  </si>
  <si>
    <t>&lt;p&gt;&lt;strong&gt;Sinopsis&lt;/strong&gt;&lt;/p&gt;
 &lt;p&gt;Pajak menjadi salah satu penopang pembangunan negara. Untuk itu, dibutuhkan adanya kesadaran dari para wajib pajak untuk turut berpartisipasi di dalamnya.&amp;nbsp;&amp;nbsp;&lt;em&gt;Sebagai seorang Wajib Pajak&lt;/em&gt;&amp;nbsp;maka kita berkewajiban mengisi dan menyampaikan&amp;nbsp;&lt;em&gt;SPT Tahunan&lt;/em&gt;&amp;nbsp;dengan benar, lengkap, dan jelas.&lt;/p&gt;
 &lt;p&gt;Namun seringkali masalah yang selalu dihadapi&amp;nbsp;&lt;em&gt;Wajib Pajak&lt;/em&gt;&amp;nbsp;Orang Pribadi dalam menyusun SPT dari tahun ke tahun adalah bentuk formulir yang sering berubah. Kerumitan menghitung dan mengisi serta melapor SPT juga menjadi salah satu masalah mendasar yang membuat Wajib Pajak akhirnya menjadi enggan untuk mengurusnya.&lt;/p&gt;
 &lt;p&gt;Disertai dengan contoh pengisian dan penghitungan Formulir 1770,&amp;nbsp; Formulir 1770S, Formulir 1770SS serta dilengkapi dengan lampiran 1721 A1 dan A2, buku ini akan memberikan solusi perhitungan dan pelaporan SPT Tahunan Anda tanpa berkutat dengan hal yang rumit.&lt;/p&gt;
 &lt;p&gt;&amp;nbsp;&lt;/p&gt;
 &lt;p&gt;&amp;nbsp;&lt;/p&gt;
 &lt;p&gt;Jadi,&lt;/p&gt;
 &lt;p&gt;G perlu pusing lagi buat lapor pajak Anda!&lt;/p&gt;</t>
  </si>
  <si>
    <t>866c64a4-b4e0-4f38-908d-045481baf4cd</t>
  </si>
  <si>
    <t>Tux Paint For Kids: Program Gambar Terkemuka untuk Usia 3 Tahun Keatas</t>
  </si>
  <si>
    <t>Raden Teja Yokanan</t>
  </si>
  <si>
    <t>978-979-29-0568-7</t>
  </si>
  <si>
    <t>978-623-6701-67-6</t>
  </si>
  <si>
    <t>&lt;p&gt;&lt;strong&gt;Sinopsis&lt;/strong&gt;&lt;/p&gt;
 &lt;p&gt;TUX PAINT for KIDS adalah buku yang mengulas program menggambar terkemuka untuk anak usia 3 tahun ke atas. Buku ini hadir sebagai sarana untuk merintis dan menumbuhkembangkan kreativitas dan daya cipta anak dalam dunia komputer grafis. Utamanya adalah merangsang perkembangan otak si anak sejak dini dalam hal&amp;nbsp; imajinasi, melukis, disamping matematika dan bahasa.&amp;nbsp;&lt;br /&gt;
 Program Tux Paint memang simpel. Dari yang simpel ini, kamu sendiri akan mudah memahami dan menerapkan berbagai tools dan colors untuk membuat kreasi gambar yang menarik.&lt;/p&gt;
 &lt;p&gt;&lt;br /&gt;
 Buku ini akan memandu kamu, sehingga nantinya kamu pasti mampu membuat kreasi gambar-gambar berikut ini.&lt;/p&gt;
 &lt;ul&gt;
 &lt;li&gt;Bendera &amp;lsquo;Hinomaru&amp;rsquo;&lt;/li&gt;
 &lt;li&gt;Melelehkan uang logam dengan&amp;nbsp; efek&amp;nbsp; Magic&lt;/li&gt;
 &lt;li&gt;Jam dinding kelinci&lt;/li&gt;
 &lt;li&gt;Sistem tata surya&lt;/li&gt;
 &lt;/ul&gt;
 &lt;p&gt;Dan masih banyak contoh menarik lainnya. Selain itu, simak efek suara dan tips si Penguin yang pasti menyenangkan dan membuatmu terhibur.&lt;/p&gt;</t>
  </si>
  <si>
    <t>5ec63b40-8dc0-4731-8653-5d877d43f3d2</t>
  </si>
  <si>
    <t>Asyiknya Mancing - Cara Ampuh Menaklukkan lkan di Laut dan Air Tawar</t>
  </si>
  <si>
    <t>Eko Budi Kuncoro &amp; F.E Ardi Wiharto</t>
  </si>
  <si>
    <t>978-979-29-2414-5</t>
  </si>
  <si>
    <t>978-623-90502-2-1</t>
  </si>
  <si>
    <t>&lt;p&gt;&lt;strong&gt;Sinopsis&lt;/strong&gt;&lt;/p&gt;
 &lt;p&gt;Memancing dulu hanya diidentikkan dengan pekerjaan para pemalas dan tidak mendapat penilaian yang obyektif. Tetapi seiring dengan berlalunya waktu, memancing akhirnya juga mendapatkan pengakuan sebagai salah satu bagian dari tradisi bangsa ini, selain sebagai sarana rekreasi, olah raga dan hobi.&lt;br /&gt;
 Aktifitas klub dan jejaring sosial seperti facebook dan twitter telah menaikkan gengsi memancing dan dapat mengangkat aktifitas mancing menjadi lebih menarik. Bersamaan dengan adanya acara mancing di TV, maka trend dan perkembangan memancing menjadi bergulir bak bola salju. Hal ini terlihat dari perkembangan media mancing berupa majalah dan tabloid. Selain banyak pula pabrikan alat pancing yang menancapkan kukunya di Indonesia. Iklan di berbagai media juga merangkak naik, lihatlah separuh halaman media kebanyakan adalah iklan produk.&lt;br /&gt;
 Pada saat seperti itulah buku ini dilahirkan. Mancing dengan gaya duduk berlama-lama di pinggir sungai dan danau sudah ketinggalan jaman. Banyak teknik yang membuat pemancing berkeringat , sehingga membuat pemancing menjadi sehat karena olahraga.&amp;nbsp;&lt;br /&gt;
 Berkembangnya beragam teknik mancing di perairan tawar dan laut sudah sangat pesat dibanding dulu. Pengetahuan tentang lokasi mancing juga perlu ditimba. Konsep lama yaitu pemancing harus sabar sudah kuno. Mancing di suatu tempat setelah beberapa saat tidak disambar ikan seharusnya pemancing pindah, karena bisa jadi di tempat itu memang tidak ada ikannya. Sabar saja tidak cukup karena masih tetap dibutuhkan pengetahuan. Di buku inilah semua pengetahuan maincing bisa anda digali, baik laut maupun tawar.&lt;br /&gt;
 Buktikan bahwa anda seorang pemancing hebat yang dapat menaklukkan semua ikan!&lt;/p&gt;</t>
  </si>
  <si>
    <t>493ade94-c1bd-4887-93bf-98669a50d4cf</t>
  </si>
  <si>
    <t>Seri Panduan Pemrograman: Pemrograman Borland Delphi 7 (Jilid 2)</t>
  </si>
  <si>
    <t>979-533-954-0</t>
  </si>
  <si>
    <t>978-979-29-9583-1</t>
  </si>
  <si>
    <t>&lt;p&gt;Buku panduan ini disusun dalam bentuk ulasan teori disertai contoh aplikasi program dengan menggunakan fasilitas-fasilitas yang disediakan Delphi 7. Dengan bahasanya yang sederhana dan mudah dimengerti, buku ini diharapkan akan dapat dengan mudah dipahami.&lt;/p&gt;
 &lt;p&gt;Delphi 7 merupakan pengembangan dari program Delphi 6. Lebih banyak keunggulan dan fasilitas baru yang diberikan oleh Delphi 7 dibandingkan versi-versi sebelumnya.&lt;/p&gt;</t>
  </si>
  <si>
    <t>25de9daa-5bdc-4afc-939a-53991e3246c3</t>
  </si>
  <si>
    <t>Night of Chaos</t>
  </si>
  <si>
    <t>Jofry Hadi Susanto</t>
  </si>
  <si>
    <t>979-763-805-7</t>
  </si>
  <si>
    <t>978-979-29-9362-2</t>
  </si>
  <si>
    <t>&lt;p&gt;Semuanya berawal ketika virus tak dikenal menyerang GigaEmpire, perusahaan raksasa pemegang paten OR. Bagaimana mungkin virus itu merusak OR sistem sekuriti paling tangguh di dunia? Kehancuran mulai membayangi GigaEmpire...kecuali mereka sanggup memecahkan kode rahasia yang rumit. Hanya orang jenius yang bisa membuatnya.&lt;/p&gt;</t>
  </si>
  <si>
    <t>3050ac9c-0551-4056-8945-cdd03c100649</t>
  </si>
  <si>
    <t>Success Spirit - Yes, I Can !!</t>
  </si>
  <si>
    <t>978-979-29-1207-4</t>
  </si>
  <si>
    <t>978-979-29-8412-5</t>
  </si>
  <si>
    <t>&lt;p&gt;&amp;quot;Mereka tertawa ketika saya datang naik bajaj ke kantor, tetapi kemudian terpana ketika saya....&amp;rdquo;&lt;br /&gt;
 Ya...begitulah saat saya memulai profesi sebagai pemasar properti di salah satu real estate agen pada tahun 2001. Hanya dengan bermodalkan tekad dan percaya diri, saya menjalani profesi tersebut tanpa berpikir panjang dan rasa malu. Tanpa memiliki pekerjaan tetap setelah terkena PHK, saya harus memberi nafkah kepada seorang istri dan 2 orang anak saat itu.&amp;nbsp;&lt;br /&gt;
 &lt;br /&gt;
 Saat itu saya tidak tahu apa arti kesuksesan, yang saya mengerti bahwa ketika saya melakukan suatu pekerjaan yang saya sukai dengan sungguh-sungguh maka saya akan mencapai keberhasilan. Keberhasilan menurut ukuran saya tetapi tidak bagi orang lain, atau sebaliknya. Jadi saya hanya melakukan yang terbaik, dan biarlah Tuhan akan menyempurnakannya.&amp;nbsp;&lt;br /&gt;
 Setelah berjuang dengan stamina tanpa kenal menyerah, pada tahun 2003 saya berhasil meraih prestasi sebagai 50 pemasar berpenghasilan tertinggi. Perjalanan seribu mil memang harus di mulai dengan satu langkah, apapun situasi dan kondisinya. Dan sebagian perjalanan sudah saya lewati. Kini saya sedang melanjutkan perjalanan saya, perjalanan menuju keberhasilan untuk masa depan nan gemilang yang saya impikan. Dan ternyata masih panjang untuk dilalui.&amp;nbsp;&lt;br /&gt;
 &lt;br /&gt;
 Karena itu saya ingin bergandeng tangan, berbagi keberhasilan dengan anda melalui buku ini. Karena KEBERHASILAN itu MENULAR!!!&lt;br /&gt;
 &lt;br /&gt;
 &lt;br /&gt;
 &amp;ldquo;Salah satu ciri otak kanan adalah berani mengambil risiko. Benny Lo adalah salah satunya dan ia telah memetik hasilnya. Ini pelajaran berharga bagi kita semua. Miliki buku ini segera!&amp;rdquo;&lt;/p&gt;
 &lt;p&gt;Ippho Santosa&lt;br /&gt;
 Penulis Megabestseller dan No. 1 Creative Marketer di Indonesia.&lt;/p&gt;</t>
  </si>
  <si>
    <t>9d9842ad-584c-4d45-a194-c08ed874032d</t>
  </si>
  <si>
    <t>101 Hikmat Menjadi Orang Hebat</t>
  </si>
  <si>
    <t>Inggrid Tan, SE</t>
  </si>
  <si>
    <t>978-979-29-2852-5</t>
  </si>
  <si>
    <t>978-623-7966-78-4</t>
  </si>
  <si>
    <t>&lt;p&gt;101 Hikmat Menjadi Orang Hebat&lt;/p&gt;
 &lt;p&gt;&amp;nbsp;&lt;/p&gt;</t>
  </si>
  <si>
    <t>f980c59c-cc03-49d1-a36c-e7a3c05a14a0</t>
  </si>
  <si>
    <t>57 Pilihan Hidup, Kisah-kisah Inspiratif Tentang Pilihan yang Mengubah Hidup Anda</t>
  </si>
  <si>
    <t>978-979-29-2826-6</t>
  </si>
  <si>
    <t>978-623-7966-82-1</t>
  </si>
  <si>
    <t>&lt;p&gt;57 Pilihan Hidup, Kisah-kisah Inspiratif Tentang Pilihan Yang Mengubah Hidup Anda&lt;/p&gt;</t>
  </si>
  <si>
    <t>4ee07689-82ee-4a00-92a9-7f73f6985afa</t>
  </si>
  <si>
    <t>Ensiklopedia Pendidikan dan Psikologi</t>
  </si>
  <si>
    <t>Zainal Aqib dan Ahmad Amrullah</t>
  </si>
  <si>
    <t>978-979-29-6621-3</t>
  </si>
  <si>
    <t>978-979-29-7037-1</t>
  </si>
  <si>
    <t>&lt;p&gt;Suatu keniscayaan, bahwa buku ensiklopedi sangat dibutuhkan oleh semua kalangan, lebih-lebih bagi masyarakat pembelajar atau masyarakat terpelajar. Selain itu, buku ini berisi sumber ilmu dari beragam disiplin ilmu.&amp;nbsp;&lt;br /&gt;
 Di lapangan, baik di perpustakaan maupun toko buku, masih terbilang belum banyak buku ensiklopedi pendidikan dan psikologi. Berangkat dari sinilah disusun buku ensiklopedi pendidikan dan psikologi, yang sekarang di tangan anda.&amp;nbsp;&lt;br /&gt;
 Buku ini berisi 196 istilah pendidikan dan 75 istilah psikologi. Buku ini juga dilengkapi CD yang berisi 33 video yang terkait dengan kedua disiplin ilmu tersebut.&amp;nbsp;&lt;/p&gt;</t>
  </si>
  <si>
    <t>4daf649b-259e-4336-827e-59cbaacb462e</t>
  </si>
  <si>
    <t>Seri Herbal Nusantara: Herbal Papua - Khasiat dan Ramuan Asli dari Papua Penumpas Segala Penyakit Mematikan</t>
  </si>
  <si>
    <t>978-979-29-5259-9</t>
  </si>
  <si>
    <t>978-623-7239-98-7</t>
  </si>
  <si>
    <t>&lt;p&gt;Seri Herbal Nusantara: Herbal Papua, Khasiat Dan Ramuan Asli Dari Papua Penumpas Segala Penyakit Mematikan&lt;/p&gt;</t>
  </si>
  <si>
    <t>e7c02000-4b04-4760-8e29-0b39c20d8f00</t>
  </si>
  <si>
    <t>Hidup Produktif, Mengembangkan Etos Kerja dan Karakter Pribadi Sukses</t>
  </si>
  <si>
    <t>978-979-29-2899-0</t>
  </si>
  <si>
    <t>978-623-7966-87-6</t>
  </si>
  <si>
    <t>&lt;p&gt;Pada 1987, majalah Forbes secara resmi menobatkan Bill&amp;nbsp;Gates-pendiri Microsoft-sebagai miliarder. Majalah Time menamai Gates sebagai satu dari 100 orang paling berpengaruh pada abad ke-20, serta satu dari 100 orang paling berpengaruh pada 2004, 2005, dan 2006. Gates masuk dalam daftar orang terkuat Sunday Times pada 1999, dan dijuluki CEO tahun ini oleh majalah Chief Executive Officers pada 1994. Masih ada sederet prestasi Bill Gates yang berskala internasional. Namun, tahukah Anda bahwa Bill Gates sempat drop out dari Harvard College? Ya, pada awal masa perkuliahannya, pada 1973, Bill Gates memutuskan keluar dari Harvard College untuk mengembangkan Microsoft.&amp;nbsp;&lt;br /&gt;
 Prestasi Bill Gates patut kita acungi jempol. Prestasi seperti itu juga tidak mustahil kita raih karena tiap orang memiliki potensi untuk sukses. Namun, potensi saja tidak cukup tanpa pengelolaan. Hidup Produktif menguraikan beberapa hal pokok dalam hidup kita yang mesti kita kelola. Dimulai dari pengelolaan pribadi dan hati kita hingga ke pengelolaan mimpi. Berbekal dari pengalamannya sebagai enterpreneur, penulis berbagi tips dan kunci untuk membuat hidup produktif. Buku ini akan mengilhami pembaca untuk memimpikan keberhasilan hidup dan mewujudkannya.&amp;nbsp;&lt;/p&gt;</t>
  </si>
  <si>
    <t>2b0eb11c-2831-4adb-b57b-be49d6c2e5be</t>
  </si>
  <si>
    <t>Sekolah Kematian</t>
  </si>
  <si>
    <t>Tulus Raharjo</t>
  </si>
  <si>
    <t>978-623-7966-64-7</t>
  </si>
  <si>
    <t>&lt;p&gt;Karena bagiku hidup adalah Kristus dan mati adalah keuntungan&amp;quot;&lt;/p&gt;
 &lt;p&gt;Kematian selalu membawa duka. Karena itu, ungkapannya juga Turut berduka cita. Celakanya, tak seorang pun bisa Lepas dari kematian: entah ditinggal mati orang yang dicintai, entah harus menghibur orang yang kebetulan sedang berdukacita, atau bahkan harus menghadapi kematian itu sendiri. Di sinilah perlunya buku yang kini ada di tangan Anda: memahami seluk-beluk kematian secara alkitabiah!&lt;/p&gt;
 &lt;p&gt;Di dalam buku ini Anda akan menemukan penjelasan yang gamblang mengenai:&lt;/p&gt;
 &lt;p&gt;&amp;bull; Pengertian kematian&lt;br /&gt;
 &amp;bull; Usia ideal kematian&lt;br /&gt;
 &amp;bull; Janji-janji Tuhan di balik kematian&lt;br /&gt;
 &amp;bull; Dsb.&lt;/p&gt;
 &lt;p&gt;Ditulis oleh seorang hamba Tuhan yang telah malang melintang dalam pelayanan kematian, buku ini menjadi memiliki bobot tersendiri.&lt;/p&gt;</t>
  </si>
  <si>
    <t>154c2dce-d549-4f5b-8a5a-79e50228da62</t>
  </si>
  <si>
    <t>Membangun Rumus dan Fungsi pada Microsoft Excel 2010-2013-2016</t>
  </si>
  <si>
    <t>978-979-29-6690-9</t>
  </si>
  <si>
    <t>978-623-01-0929-4</t>
  </si>
  <si>
    <t>&lt;p&gt;Microsoft Excel adalah program operator spreadsheet yang sangat populer yang merupakan salah satu program aplikasi dalam keluarga Microsoft Office. Di dalam Microsoft Excel tersedia banyak fasilitas yang dapat digunakan untuk memaksimalkan pembuatan laporan dalam bentuk tabel. Salah satu fasilitas tersebut adalah adanya fasilitas Fungsi (function). Microsoft Excel menyediakan banyak fungsi yang dikelompokkan dalam beberapa kategori untuk melakukan proses perhitungan atau kalkulasi data.&lt;br /&gt;
 Buku &amp;ldquo;Membangun Rumus dan Fungsi pada MS-Excel 2010, 2013 dan 2016&amp;rdquo; ditulis bagi para pemakai program operator Microsoft Excel agar dapat memanfaatkan fungsi-fungsi yang tersedia secara maksimal untuk mempermudah serta mempercepat proses perhitungan atau kalkulasi data. Bahasan rumus dan fungsi dalam buku ini meliputi :&lt;br /&gt;
 Pokok bahasan yang disajikan dalam buku &amp;ldquo;Membangun Rumus dan Fungsi pada MS-Excel 2010, 2013 dan 2016&amp;rdquo; ini meliputi:&lt;br /&gt;
 &amp;bull; Mengenal sekilas tentang MS-Excel versi 2010, 2013, dan 2016 beserta tata cara penulisan rumus atau Formula di dalamnya.&lt;br /&gt;
 &amp;bull; Bagaimana memaksimalkan perintah-perintah dalam Tab Formulas untuk penulisan rumus&lt;br /&gt;
 &amp;bull; Memahami fungsi-fungsi baru dan yang dihilangkan dalam MS-Excel 2016&lt;br /&gt;
 &amp;bull; Memahami Fungsi-fungsi apa saja yang termasuk kategori AutoSum dan Logika&lt;br /&gt;
 &amp;bull; Memahami Fungsi-fungsi yang digunakan untuk mengolah Data Teks.&lt;br /&gt;
 &amp;bull; Memahami Fungsi-fungsi apa saja yang termasuk kategori Lookup dan Referensi.&lt;br /&gt;
 &amp;bull; Memahami Fungsi-fungsi yang digunakan untuk mengolah data Tanggal dan Waktu.&lt;br /&gt;
 &amp;bull; Memahami Fungsi-fungsi apa saja yang termasuk kategori Matematika &amp;amp; Trigonometri&lt;br /&gt;
 &amp;bull; Memahami Fungsi-fungsi yang digunakan untuk mengolah data Finansial&lt;br /&gt;
 &amp;bull; Memahami Fungsi-fungsi yang digunakan untuk mengolah data Statistik.&lt;br /&gt;
 &amp;bull; Memahami Fungsi-fungsi yang termasuk kategori Informasi.&lt;br /&gt;
 &amp;bull; Memahami Fungsi-fungsi yang termasuk kategori Engineering.&lt;br /&gt;
 &amp;bull; Memahami Fungsi-fungsi yang termasuk kategori Database, Cube, dan Web.&lt;/p&gt;</t>
  </si>
  <si>
    <t>04e31954-fbc1-4363-ba60-49bb3fe662bb</t>
  </si>
  <si>
    <t>Raja Obat Alami: Beras - Seri Apotek Dapur</t>
  </si>
  <si>
    <t>Munawir Khalil N</t>
  </si>
  <si>
    <t>978-979-29-5828-7</t>
  </si>
  <si>
    <t>978-623-90504-7-4</t>
  </si>
  <si>
    <t>&lt;p&gt;Manfaat dan khasiat beras, baik dari aspek pangan maupun non-pangan sangat perlu untuk diketahui masyarakat. Ada beberapa alasan yang mendasarinya, antara lain: pertama, beras, merupakan komoditas pangan yang relatif mudah didapat karena banyak terdapat di sekitar kita. Kedua, pertumbuhan penduduk yang terus bertambah mengakibatkan permintaan beras juga meningkat. Dengan demikian, beras dapat menjadi penyeimbang antara pemebuhan bahan pangan dengan peningkatan kualitas kesehatan dan perawatan tubuh.&lt;/p&gt;
 &lt;p&gt;Buku ini menyajikan manfaat dan khasiat beras, baik beras putih (yang sudah sering kita temui), beras hitam, beras merah, beras ketan hingga beras analog. Buku ini dapat memperkaya wawasan dan pengetahuan kita agar dapat memanfaatkan beras secara maksimal.&lt;/p&gt;</t>
  </si>
  <si>
    <t>7d8878f0-89fe-4f3e-9e51-a0712de864af</t>
  </si>
  <si>
    <t>Sehat Tanpa Obat dengan Alpukat - Seri Apotek Dapur</t>
  </si>
  <si>
    <t>978-979-29-5858-4</t>
  </si>
  <si>
    <t>978-623-90504-8-1</t>
  </si>
  <si>
    <t>&lt;p&gt;Buku ini membantu pecinta alpukat agar mendapatkan manfaat dari alpukat. Antara lain mampu mengubah daging alpukat menjadi minyak alpukat, memahami cara pembuatan minyak alpukat secara sederhana serta mencoba resep konsumsi sehat buah alpukat.&lt;/p&gt;</t>
  </si>
  <si>
    <t>a65debe6-fbb3-464b-8f57-065fe70d58a7</t>
  </si>
  <si>
    <t>Sehat Tanpa Obat dengan Apel - Seri Apotek Dapur</t>
  </si>
  <si>
    <t>978-979-29-5919-2</t>
  </si>
  <si>
    <t>978-623-7239-00-0</t>
  </si>
  <si>
    <t>&lt;p&gt;Dalam buku ini, tersedia penjelasan lengkap mengenai nutrisi serta menfaat dari buah apel. Bukan hanya itu, cara pengolahan buah apel agar bisa bermanfaat bagi tubuh pun dibahas di buku ini. Semoga informasi yang tersedia dalam buku ini dapat bermanfaat bagi banyak orang. Baik bagi kesehatan maupun bagi para wanita yang ingin merasakan manfaat apel bagi kecantikan tubuhnya.&lt;/p&gt;</t>
  </si>
  <si>
    <t>3cd4c590-7cb5-4d78-90ce-f5f0e531dc34</t>
  </si>
  <si>
    <t>Mindset Sukses Penentu Pribadi Sukses</t>
  </si>
  <si>
    <t>Soeparno Brotoraharjo</t>
  </si>
  <si>
    <t>978-979-292-830-3</t>
  </si>
  <si>
    <t>978-623-7966-61-6</t>
  </si>
  <si>
    <t>&lt;p&gt;Hidup ini bukanlah sekedar kumpulan nasib. Itu sebabnya, jangan terlalu berlebihan memaknai nasib, apalagi menyadarkan hidup pada suratan nasib. Pasrah pada nasib dapat diibaratkan mimpi menang lotre dapat diibaratkan mimpi menang lotre yang probabilitas keberhasilannya hanya satu dibandingkan ratusan juta.&lt;/p&gt;</t>
  </si>
  <si>
    <t>9e7f8b34-8f7e-4ac8-a4d0-86822c6ccd57</t>
  </si>
  <si>
    <t>Sehat Tanpa Obat dengan Bawang Merah Bawang Putih - Seri Apotek Dapur</t>
  </si>
  <si>
    <t>Dian Sukma Kuswardhani</t>
  </si>
  <si>
    <t>978-979-29-5107-3</t>
  </si>
  <si>
    <t>978-623-7239-93-2</t>
  </si>
  <si>
    <t>&lt;p&gt;Buku ini berusaha mengupas bawang merah dan bawang putih secara mendalam, mulai dari aspek sejarah, aspek botani, hingga kandungan dan manfaatnya dalam berbagai bidang. Tidak ketinggalan disertakan pula tips-tips praktis yang terkait dengan bawang merah dan bawang putih.&lt;/p&gt;</t>
  </si>
  <si>
    <t>a2c30a3d-6855-4184-a6f8-74491ed70c97</t>
  </si>
  <si>
    <t>Sehat Tanpa Obat dengan Ubi Jalar - Seri Apotek Dapur</t>
  </si>
  <si>
    <t>978-979-29-5276-6</t>
  </si>
  <si>
    <t>978-623-7239-86-4</t>
  </si>
  <si>
    <t>&lt;p&gt;Buku ini memberikan gambaran ubi jalar beserta manfaat dan khasiatnya, baik dari aspek pangan maupun non-pangan. Selain itu, bagi Anda yang berminat membudidayakan ubi jalar, di bagian Lampiran diuraikan tentang budi daya ubi jalar yang relatif mudah tumbuh, baik di dataran tinggi maupun rendah, cara merawatnya dari serangan hama dan penyakit, hingga tahap panen dan pascapanen.&lt;/p&gt;</t>
  </si>
  <si>
    <t>a140bf1d-5190-495f-9601-3ac6b61706ae</t>
  </si>
  <si>
    <t>Mutiara yang Terpendam</t>
  </si>
  <si>
    <t>978-623-7966-56-2</t>
  </si>
  <si>
    <t>&lt;p&gt;Mutiara yang Terpendam akan mengupas ayat (Mat. 13:44-46) menjelaskan inti sesungguhnya pengajaran kekristenan&lt;/p&gt;</t>
  </si>
  <si>
    <t>8bd3becb-6e42-4df7-907f-049acb6c83cd</t>
  </si>
  <si>
    <t>Raja Obat Alami: Manfaat dan Khasiat Kacang - Seri Apotek Dapur</t>
  </si>
  <si>
    <t>978-979-29-5264-3</t>
  </si>
  <si>
    <t>978-623-7239-90-1</t>
  </si>
  <si>
    <t>&lt;p&gt;Buku ini hadir agar lebih banyak lagi masyarakat, khususnya pembaca, yang tahu manfaat lain dari kacang. Buku ini akan membahas tuntas mengenai beberapa kandungan gizi dan manfaat berbagai jenis kacang-kacangan, seperti bagi kesehatan dan kecantikan.&lt;/p&gt;</t>
  </si>
  <si>
    <t>68c063d2-e128-427b-89bc-0d3a2118e9b7</t>
  </si>
  <si>
    <t>New Venture Creation: Entrepreneurship for the 21st Century 6th Edition</t>
  </si>
  <si>
    <t>Jeffry A.Timmons And Stephen Spinelli</t>
  </si>
  <si>
    <t>979-763-375-6</t>
  </si>
  <si>
    <t>978-623-01-0948-5</t>
  </si>
  <si>
    <t>&lt;p&gt;New Venture Creation Entrepreneurship for the 21st Century - Kitab bagi Calon Wirausahawan Sukses&lt;br /&gt;
 Penulis : Jeffry and Stephen Spinelli&lt;br /&gt;
 - The McGraw-Hill Companies, Inc&lt;br /&gt;
 UkuranHalaman: 20x28 cm xxxvi+524 halaman&lt;br /&gt;
 EdisiCetakan: I, 1st Published&lt;br /&gt;
 Kondisi stok lama, segel penerbit, bagus&lt;br /&gt;
 &lt;br /&gt;
 Buku ini cocok untuk calon pemimpin kewirausahaan sehingga mampu untuk terlibat langsung di dalam sebuah perusahaan yang sedang bertumbuh dan dinamis. Buku ini juga memuat kasus yang merekam dinamika naik turunnya perusahaan baru selama satu periode waktu tertentu. Dengan menganalisis pergulatan pengambilan keputusan yang dihadapi oleh perusahaan baru selama tahun pertama, tahun kedua dan lima tahun berikutnya serta dua puluh tahun berikutnya, diharapkan dapat memperluas dan memperkaya prespektif Anda mengenai lingkungan yang bergolak dan tidak dapat diprediksi yang mesti dihadapi dalam proses kewirausahaan.&lt;br /&gt;
 &lt;br /&gt;
 Pokok-pokok bahasan dalam buku ini adalah :&lt;br /&gt;
 &lt;br /&gt;
 - Revolusi Kewirausahaan&lt;br /&gt;
 - Proses Kewirausahaan&lt;br /&gt;
 - Menciptakan, Membentuk, Mengenali, dan Meraih Peluang&lt;br /&gt;
 - Menyaring Peluang Ventura&lt;br /&gt;
 - Wirausahawan dan Revolusi Internet : Wilayah Baru&lt;br /&gt;
 - Franchising&lt;br /&gt;
 - Jiwa Kewirausahaan dalam Tindakan dan Perilaku&lt;br /&gt;
 - Manajer Kewirausahaan&lt;br /&gt;
 - Tim Ventura Baru&lt;br /&gt;
 - Wirausahawan dan Etika Pribadi&lt;br /&gt;
 - Kebutuhan Sumber Daya&lt;br /&gt;
 - Rencana Bisnis&lt;br /&gt;
 - Keuangan Kewirausahaan&lt;br /&gt;
 - Mendapatkan Modal Ventura dan Modal Pertumbuhan&lt;br /&gt;
 - Kesepakatan : Penilaian, Struktur, dan Negosiasi&lt;br /&gt;
 - Memperoleh Modal Utang&lt;br /&gt;
 - Mengelola Pertumbuhan yang cepat : Kewirausahaan Lanjutan - Wirausahawan dan Perusahaan Bermasalah&lt;br /&gt;
 - Masa Panen dan Sesudahnya&lt;br /&gt;
 - Menyusun Strategi Kewirausahaan Pribadi&lt;/p&gt;</t>
  </si>
  <si>
    <t>bdb10115-8a19-4131-9e16-2c4a5f62feac</t>
  </si>
  <si>
    <t>Raja Obat Alami: Mentimun Khasiat A-Z untuk Kesehatan dan Kecantikan - Seri Apotek Dapur</t>
  </si>
  <si>
    <t>978-979-29-5141-7</t>
  </si>
  <si>
    <t>978-623-7239-85-7</t>
  </si>
  <si>
    <t>&lt;p&gt;Mentimun yang memiliki banyak kandungan bermanfaat ini juga sangat baik bagi kulit dan kecantikan. Selain berkhasiat bagi kecantikan, mentimun juga banyak dimanfaaatkan di bidang kuliner.&lt;/p&gt;
 &lt;p&gt;Buku ini mengupas tuntas segala sesuatu mengenai khasiat dan manfaat buah mentimun, yang tidak pernah kita bayangkan sebelumnya. Selamat membaca buku ini dan semoga bermanfaat bagi kita semua.&lt;/p&gt;</t>
  </si>
  <si>
    <t>de35bbf4-96d9-49ff-82a8-0b753cf21556</t>
  </si>
  <si>
    <t>Halaman Organik Minimalis - Sehat dengan Menyulap Taman Sempit Rumah Jadi Taman Sayuran Organik</t>
  </si>
  <si>
    <t>978-979-29-5859-1</t>
  </si>
  <si>
    <t>978-623-90502-8-3</t>
  </si>
  <si>
    <t>&lt;p&gt;Kebun sayuran yang kita rancang dalam buku ini memiliki cirri khas keunggulan. Pertama, teknik bertanamnya dilakukan secara organic. Kedua, jenis-jenis sayuran yang dipilih mempunyai manfaat dan khasiat bagi kesehatan kita. Kita memilih 15 jenis sayuran sebagai berikut: bawang Bombay, bayam, caisin, gambas, kalian, kangkung air, kecipir, kemangi, leunca,okra, pakchoy, sawi hijau, selada, terung dan tomat.&lt;br /&gt;
 Mari kita konsumsi sayuran sehat dari kebun sendiri, sekarang juga!&lt;/p&gt;</t>
  </si>
  <si>
    <t>d180f72c-7ef3-48e9-83f3-0fa2de41d56b</t>
  </si>
  <si>
    <t>Kapasitas Tanpa Batas: 7 Faktor Penentu dalam Pengembangan Diri dan Prestasi</t>
  </si>
  <si>
    <t>Sukamal Bin Fadelan</t>
  </si>
  <si>
    <t>978-979-29-2906-5</t>
  </si>
  <si>
    <t>978-623-7966-49-4</t>
  </si>
  <si>
    <t>&lt;p&gt;Suatu hari seseorang mendapatkan sehelai cek senilai lima juta rupiah. Karena tenggat penecirannya masih agak lama, ia menyimpannya di dompet. Namun, entah mengapa, ia lupa dengan cek itu. Selang beberapa waktu, ia baru teringat kembali. Sayangnya, tenggat waktu peneairannya sudah terlampaui cukup lama sehingga cek itu tidak berlaku lagi. Akibatnya, nilai cek yang ia miliki menjadi sia-sia dan uang sejumlah itu pun melayang.&amp;nbsp;&lt;br /&gt;
 Demikian pula dengan manusia. Setiap orang memiliki potensi tersimpan yang mesti &amp;quot;dicairkan&amp;quot;. Potensi itu akan menjadi sia-sia jika hanya tersimpan, Anda merasa tidak memilikinya, tidak ada beban yang harus diangkat, tidak dilepaskan, dan tidak disertai Tuhan. Kapasitas Tanpa Batas ditulis untuk mengilhami Anda supaya menghidupkan dan mengaplikasikan 7 potensi yang positif, permanen, dan penuh daya. Setiap potensi tersebut sanggup mengantar Anda meneapai prestasi dan pengembangan diri seeara maksimal. Ingat, seperti cek yang memiliki batas waktu peneairan, gunakan dan kembangkan potensi Anda sebelum tenggat waktu tersebut berakhir.&amp;nbsp;&lt;/p&gt;</t>
  </si>
  <si>
    <t>761a1dfe-fd6b-48c8-989d-4457ebaf738b</t>
  </si>
  <si>
    <t>Karismatik Bercampur dengan Perdukunan</t>
  </si>
  <si>
    <t>Djaka Christianto Silalahi, S.Th</t>
  </si>
  <si>
    <t>978-623-7966-50-0</t>
  </si>
  <si>
    <t>&lt;p&gt;Nubuat penglihatan, penafsiran bahasa roh, mimpi, karunia kata-kata, hikmat, karunia kata-kata pengetahuan dan sebagainya merupakan sarana Allah yang Ia gunakan pada Zaman Alkitab. Kelompok&amp;nbsp;sarana Allah yang Ia gunakan pada Zaman Alkitab. Kelompok Karismatik percaya bahwa Allah masih berbicara hingga hari ini dengan menggunakan sarana tersebut. Kelompok karismatik percaya bahwa mam.isia bisa memiliki pengalaman pribadi dengan Allah dan merasakan pekerjaan-pekerjaan Allah yang bersifat suprarasional dan supranatural.&lt;/p&gt;
 &lt;p&gt;Pendapat-pendapat yang tidak setuju dengan aliran karismatik banyak bermunculan, salah satunya menuduh bahwa aliran Karismatik merupakan sebuah aliran Kristen yang bercampur dengan perdukunan&amp;nbsp;merupakan sebuah aliran Kristen yang bercampur dengan perdukunan.&amp;nbsp;&lt;br /&gt;
 Sanggahan dari tuduhan-tuduhan yang menyatakan bahwa Karismatik bercampur dengan perdukunan dituangkan dalam buku ini. Buku yang ditulis Djaka Christianto Silalahi ini berusaha memberikan suatu perspektif berpikir u:ntuk memahami aliran Karismatik dari sudut pandang alkitabiah.&lt;/p&gt;</t>
  </si>
  <si>
    <t>58e39a0f-f961-4b7e-95e3-3e70c0856365</t>
  </si>
  <si>
    <t>Kemuliaan Dibalik Penderitaan</t>
  </si>
  <si>
    <t>978-623-7966-52-4</t>
  </si>
  <si>
    <t>&lt;p&gt;Sejak&amp;middot;semula orang Kristen mengalami penderitaan dan aniaya. Penderitaan ini sesungguhnya berawal dari kejatuhan manusia ke dalam dosa.&amp;nbsp;&lt;br /&gt;
 Di dalam penderitaan tersebut, manusia selalu merasa bahwa Tuhan telah meninggalkannya. Namun, sesungguhnya Dia tidak pernah meninggalkan kita.&amp;nbsp;Melalui buku ini, para pembaca diajak untuk melihat bahwa sesungguhnya di balik semua penderitaan tersembunyi pelangi kasih yang indah dari Tuhan.&amp;nbsp;&lt;/p&gt;</t>
  </si>
  <si>
    <t>b1ab1597-8d58-491f-b00c-1d5b2a2e4cb8</t>
  </si>
  <si>
    <t>Dari Kampung jadi Diplomat Ulung â€“ Kisah-kisah Inspiratif Perjalanan Hidup dan Kesederhanaan Seorang Diplomat</t>
  </si>
  <si>
    <t>Achmad Djatmiko</t>
  </si>
  <si>
    <t>978-979-29-5333-6</t>
  </si>
  <si>
    <t>978-623-01-0901-0</t>
  </si>
  <si>
    <t>&lt;p&gt;Sebuah catatan perjalanan seorang diplomat yang dirangkum dalam kumpulan pengalaman penuh hikmah. Profesinya sebagai diplomat ini memberinya kesempatan untuk bertugas di berbagai negara, mengenyam beragam kehidupan di masyarakat yang berbeda, baik budaya, sosial maupun nilai-nilai kehidupan. Pada saat buku ini diterbitkan, penulis telah ditugaskan ke beberapa negara, yaitu Australia (tugas belajar), Laos, Jepang, Denmark, Singapura, dan Malaysia.&lt;br /&gt;
 Pada setiap penugasan di luar negeri, ia tidak hanya sekadar melaksanakan tugas kedinasan (sebagai diplomat) yang diembannya, tetapi juga mencoba menyelami dan memaknai kehidupan masyarakat setempat. Berbagai hikmah ia dapatkan dan ingin diceritakan kepada khalayak untuk sekadar berbagi pengetahuan dan pengalaman.&lt;br /&gt;
 Buku ini berisi beberapa kisah dan pengalamannya dalam menjalani kehidupan di beberapa negara berbeda, serta berbagai upaya untuk dapat beradaptasi dengan lingkungan setempat tanpa harus mengorbankan nilai-nilai keindonesiaan dan keislaman yang dimiliki dan telah melekat lebih dahulu dalam kehidupan.&lt;br /&gt;
 Beberapa kisah perjalanan hidup pribadi pun hadir dalam tulisan, untuk berbagi hikmah. Hal itu dimaksudkan untuk melengkapi sosok gambaran hikmah kehidupan penulis yang ingin disampaikan sehingga dapat memberi manfaat serta menjadi inspirasi bagi para pembaca.&lt;/p&gt;</t>
  </si>
  <si>
    <t>f9b3d798-df49-4ee2-969e-9da850f6f2ed</t>
  </si>
  <si>
    <t>Idol Secret Love</t>
  </si>
  <si>
    <t>Achitjung</t>
  </si>
  <si>
    <t>978-979-29-5338-1</t>
  </si>
  <si>
    <t>978-623-6844-19-9</t>
  </si>
  <si>
    <t>&lt;p&gt;Jessica Jung, member Girls&amp;#39; Generation yang terkenal angkuh dan berparas dingin ini diam-diam sedang dekat dengan salah satu dancernya sendiri. Kisahnya dimulai ketika SM memutuskan merekrut beberapa dancer untuk menjadi back dancer di comeback Girls&amp;#39; Generation di tahun 2014 ini. Salah satu dancer yang menarik perhatiannya adalah Kasper, dancer profesional yang sikapnya tidak jauh beda dengan Jessica, dingin seperti es.&lt;/p&gt;
 &lt;p&gt;Sejak pertaman kali bertemu dengannya, Jessica telah menautkan hatinya pada sosok misterius itu,hubungan mereka semakin dekat seiring dengan latihan intensif yang mereka jalani untuk persiapan comeback Girl&amp;rsquo;s Generation. Namun, dibalik kedekatan itu, ternyata mereka tak memiliki hubungan apapun selain artis dan dancernya, tapi apakah hubungan mereka benar-benar hanya sebatas itu? Atau kah mereka hanya menutupi karena takut hubungan mereka terkuak ke media?&lt;/p&gt;</t>
  </si>
  <si>
    <t>aa1476b8-5be2-478c-a5f8-8c4d81fd992d</t>
  </si>
  <si>
    <t>2019-nCOV - Jangan Takut Virus Corona</t>
  </si>
  <si>
    <t>Baharuddin &amp; Fatimah Andi Rumpa</t>
  </si>
  <si>
    <t>978-623-7239-60-4</t>
  </si>
  <si>
    <t>978-623-7239-61-1</t>
  </si>
  <si>
    <t>&lt;p&gt;2019-nCOV - COVID-19Melindungi Diri Sendiri dengan Lebih Memahami Virus Corona. Jangan Takut Virus CoronaVirus Corona baru 2019 (nCOV) telah menyebar ke berbagai negara. Menginfeksi 25.000 jiwa lebih di seluruh dunia. Menewaskan 500 orang lebih. Adapun pusat sumber infeksi virus ini adalah kota Wuhan, Provinsi Hubei, Tiongkok. Kini seluruh negara telah bersiap dengan kondisi terburuk. Kita sebagai masyarakat juga harus waspada dan tetap menjaga kesehatan. Langkah berbaik saat ini adalah kenali virus corona ini untuk pencegahan yang maksimal.Buku ini berisi informasi penting tentang virus corona baru 2019. Berbagai topik penting telah dimasukkan dalam buku ini agar pemahaman menjadi menyeluruh. Topik tersebut telah disusun sedemikian rupa sehingga terbentuk aliran informasi yang kuat dalam pikiran pembaca sekalian. Penyusunan buku ini juga telah memperhatikan kebahasaan agar mudah dipahami oleh orang yang awam tentang dunia virus. Tidak lupa sumber rujukan terpercaya telah ditambahkan pula dalam buku ini.&lt;/p&gt;</t>
  </si>
  <si>
    <t>b46ba021-16e7-4936-a248-16fdeb1af700</t>
  </si>
  <si>
    <t>100 Ide Kreatif Blog</t>
  </si>
  <si>
    <t>978-979-29-2008-6</t>
  </si>
  <si>
    <t>978-623-01-0484-8</t>
  </si>
  <si>
    <t>&lt;p&gt;Tema Internet menjadi sangat populer akhir-akhir ini. Semua hal yang berhubungan dengan internet selalu menjadi topik yang menarik, dan salah satunya adalah blog. Banyak orang yang tertarik dengan blog, mulai dari sekedar ingin tahu sampai ingin mendapatkan keuntungan atau income dari sebuah blog.&lt;br /&gt;
 Untuk mendapatkan keuntungan dari blog, hal utama yang paling menentukan adalah tema dari blog tersebut. Semakin menarik tema yang diangkat, maka semakin banyak pengunjung yang akan membuka blog Anda. Jika banyak yang mengunjungi blog Anda, maka pundi-pundi uang yang berasal dari iklan dan lain-lain akan terus mangalir.&lt;br /&gt;
 Buku ini akan membahas 100 ide tema menarik penulisan blog, sehingga diharapkan Anda akan memiliki minat yang tinggi untuk membuat dan menulis blog.&lt;/p&gt;</t>
  </si>
  <si>
    <t>feab44d7-e53a-443f-a3dc-20b56d01a078</t>
  </si>
  <si>
    <t>100 Kisah Yang Menggetarkan Jiwa Anda</t>
  </si>
  <si>
    <t>978-623-7519-95-9</t>
  </si>
  <si>
    <t>&lt;p&gt;Sebuah kisah adalah seperti jendela yang membiarkan cahaya matahari masuk dan menyinari benda-benda di baliknya. Sebuah kisah merupakan penolong yang sangat bermanfaat bagi pelayanan, yaitu sebagai &amp;quot;bumbu penyedap&amp;quot; bagi&amp;nbsp; &amp;quot;masukan&amp;quot; yang disajikan.&lt;/p&gt;
 &lt;p&gt;100 kisah Yang Menggetarkan Jiwa Anda ini adalah seri ketiga dari 100 kisah. Buku ini akan mengajak Anda untuk menceritakan dan menyebarkan kebenaran-kebenaran hakiki tanpa kesan memaksakan kehendakan dan menggurui.&lt;/p&gt;</t>
  </si>
  <si>
    <t>8165b137-5bbb-4eea-8d2e-e01737a5c181</t>
  </si>
  <si>
    <t>100 Kisah Yang Menggugah Hati Anda</t>
  </si>
  <si>
    <t>978-623-7519-96-6</t>
  </si>
  <si>
    <t>&lt;p&gt;Ini adalah buku ilustrasi kedua dari seri &amp;quot;100 kisah&amp;quot; yang disusun oleh penulis yang sama. Sejak buku ilustrasi pertama dari seri &amp;quot;100 kisah&amp;quot; ini diterbitkan, berjudul100 kisah yang Mengubah Hidup Anda, ada banyak orang yang mengatakan bahwa mereka memerlukan lebih banyak lagi kisah, baik untuk pencerahan diri mereka sendiri maupununtuk dibagikan kepada orang lain, baik lewat obrolan santai maupun lewat khotbah di gereja, baik disaat istirahat di kantor maupun disaat presentasi resmi, baik untuk mengajar anak-anak Sekolah Minggu maupun mahasiswa teologia.&lt;/p&gt;
 &lt;p&gt;Seperti buku pertama, buku kedua ini pun disusun dengan teknik &amp;quot;three-in-one&amp;quot;, yaitu merupakan suatu kesatuan yang utuh antara peribahasa/pepatah/kata mutiara, ilustrasi/kisah dan ayat firman yang mendukungnya. Disamping itu, ilustrasi/kisah dalam buku ini disusun menurut abjad sehingga memudahkan pembaca untuk mencari tema atau bagian tertentu yang dibutuhkan.&lt;/p&gt;
 &lt;p&gt;Kiranya buku ilustrasi 100 kisah yang Menggugah Hidup Anda ini dapat benar-benar bermanfaat bagi setiap pembaca. Tidak saja untuk menambah khazanah buku ilustrasi yang telah ada, namun juga untuk menjadikan hidup ini lebih bijaksana dan berguna bagi Allah.&lt;/p&gt;
 &lt;p&gt;&amp;quot;Buku ini sangat bermanfaat bagi saya sebagai Seorang pengkhotbah dan telah menjadi berkat Bagi banyak jemaat yang saya layani&amp;quot;&lt;/p&gt;</t>
  </si>
  <si>
    <t>d04cdb09-e315-4549-919d-a647842e075e</t>
  </si>
  <si>
    <t>28 The Best Tips Of Joomla!, Membuat Website Anda Lebih Keren</t>
  </si>
  <si>
    <t>M. Zamakh Syarifani</t>
  </si>
  <si>
    <t>978-979-29-0946-3</t>
  </si>
  <si>
    <t>978-623-01-0480-0</t>
  </si>
  <si>
    <t>&lt;p&gt;Joomla merupakan CMS yang banyak digunakan saat ini untuk membangun website, mulai website sederhana sampai toko online yang rumit. Walaupun telah banyak yang menggunakan Joomla! hanya sedikit yang menggunakan kemampuan Joomla! secara maksimal sehingga website yang dibangun tidak begitu optimal. Untuk mengatasi permasalahan tersebut hadirlah buku yang berjudul 28 The Best Tips of Joomla!. Buku ini bermanfaat karena bukuini dibuat langkah demi langkah sehingga mudah untuk dipelajari oleh setiap orang dengan berbagai latar kemampuan komputer. Setiap tips yang diberikan disajikan dengan gambar-gambar yang dapat memudahkan pembaca dalam memahamisetiap penjelasan diberikan. Selain itu 28 tips yang ada sudah dipraktekkan langsung oleh penulis sehingga tidak ada tips yang tidak dapat dipraktekkan.&lt;/p&gt;</t>
  </si>
  <si>
    <t>51d955d7-af21-4695-93e2-1a3f8d4172ad</t>
  </si>
  <si>
    <t>Berani Menembus Batas: Meninggalkan Zona Kenyamanan Menuju Kemaksimalan</t>
  </si>
  <si>
    <t>978-979-29-2918-8</t>
  </si>
  <si>
    <t>978-623-7966-01-2</t>
  </si>
  <si>
    <t>&lt;p&gt;Berani Menembus Batas: Meninggalkan Zona Kenyamanan Menuju Kemaksimalan Penulis: Jarot Wijanarko Buku ini mendorong pembaca untuk memiliki hidup tanpa batas sehingga dapat meraih prestasi tertinggi dan memiliki hidup maksimal. Batas-batas itu biasanya berupa pikiran tentang suku, keadaan, fisik, pendidikan, ekonomi, agama, temperamen, atau umur. Untuk menembusnya diperlukan 3 hal, yaitu visi, pencerahan, dan kekuatan. Buku ini mengulas penghalang untuk mencapai hidup maksimal dan cara untuk mengatasinya&lt;/p&gt;</t>
  </si>
  <si>
    <t>59cafb98-308f-45b1-a8f3-19cf0c28a1c9</t>
  </si>
  <si>
    <t>Bagaimana Diselamatkan di Dalam Kristus</t>
  </si>
  <si>
    <t>Daniel Puspo Wardojo</t>
  </si>
  <si>
    <t>978-623-7370-60-4</t>
  </si>
  <si>
    <t>978-623-7370-61-1</t>
  </si>
  <si>
    <t>&lt;p&gt;Bagaimana Diselamatkan di Dalam Kristus&lt;/p&gt;</t>
  </si>
  <si>
    <t>f546823c-cea8-42ce-b711-e6f1f9c89818</t>
  </si>
  <si>
    <t>Bahasa Indonesia Keilmuan , Buku Ajar Bahasa Indonesia Akademik</t>
  </si>
  <si>
    <t>Zainal Aqib &amp;amp; Hendrix Irawan</t>
  </si>
  <si>
    <t>978-623-01-0081-9</t>
  </si>
  <si>
    <t>978-623-01-0080-2</t>
  </si>
  <si>
    <t>&lt;p&gt;Bahasa Indonesia Keilmuan , Buku Ajar Bahasa Indonesia Akademik&lt;/p&gt;</t>
  </si>
  <si>
    <t>0042f663-e80b-4994-b6db-26be54c27c01</t>
  </si>
  <si>
    <t>Be A Winner in Spiritual Warfare</t>
  </si>
  <si>
    <t>Neil T. Anderson</t>
  </si>
  <si>
    <t>978-623-7519-26-3</t>
  </si>
  <si>
    <t>978-623-7519-27-0</t>
  </si>
  <si>
    <t>&lt;p&gt;Dalam buku ini, Neil T Anderson dan Timothy M. Warner mendeskripsikan pertempuran yang sesungguhnya antara Kerajaan Allah dan kerajaan kegelapan, pertempuran bagi keluarga dan teman-teman anda. Sebaik hati dan pikiran Anda Sendiri.kabar baiknya adalah kemenangan ada di pihak Anda, jika anda tahu siapa diri anda dalam Kristus. Anda akan belajar tentang pentingnya memiliki pandangan dunia yang alkitabiah bagaimana anda siap menghadapi pertempuran yang menjadi panggilan anda.&lt;/p&gt;</t>
  </si>
  <si>
    <t>0930b78b-7ea3-4a0a-9574-5a1659f04c26</t>
  </si>
  <si>
    <t>Bermain Bersama Santa Dan teman-temannya</t>
  </si>
  <si>
    <t>978-623-7519-25-6</t>
  </si>
  <si>
    <t>978-623-7519-24-9</t>
  </si>
  <si>
    <t>&lt;p&gt;Liburan natal dan akhir tahun tidak lagi membosankan karena buku ini dapat menemani hari-hari anak Anda. Berisi 28 macam aktivitas untuk anak-anak dengan tema Natal. Semua tokohnya berisi tentang santa dan teman-temannya.&lt;/p&gt;</t>
  </si>
  <si>
    <t>d7dbd31f-5bd5-4a17-9359-235d9c75c396</t>
  </si>
  <si>
    <t>Biografi Kehidupan dan Pelayanan Paulus</t>
  </si>
  <si>
    <t>Lukas Kuswanto</t>
  </si>
  <si>
    <t>978-623-7519-32-4</t>
  </si>
  <si>
    <t>978-623-7519-33-1</t>
  </si>
  <si>
    <t>&lt;p&gt;Biografi Kehidupan dan Pelayanan Paulus&lt;/p&gt;</t>
  </si>
  <si>
    <t>7a122e3b-c501-448a-a1d7-7cc9c8ca126e</t>
  </si>
  <si>
    <t>Diabetes Masih Bisa Dikalahkan, 5 Rahasia Mengalahkan Diabetes</t>
  </si>
  <si>
    <t>Prof. Dr. Hans Tandra, SpPD-KEMD, Ph.D., FINASIM, FACE</t>
  </si>
  <si>
    <t>978-602-53994-9-7</t>
  </si>
  <si>
    <t>978-602-53994-8-0</t>
  </si>
  <si>
    <t>&lt;p&gt;Buku ini untuk Anda yang mau sehat dan berumur panjang, yang bernyali, bersemangat, dan bersedia melangkah untuk berubah, baik lifestyle maupun pola makan. Dalam buku ini juga dikupas lima rahasia untuk memerangi dan mengalahkan diabetes, tip-tip penting menghindari komplikasi dan berumur panjang. Memberi petunjuk praktis mengenai diet yang benar, cara berolahraga yang seharusnya Anda lakukan dan apa sebenarnya gaya hidup yang sehat itu. Tertarik?&lt;/p&gt;</t>
  </si>
  <si>
    <t>53449b22-93d7-4b42-ac61-83d07e9f0568</t>
  </si>
  <si>
    <t>Grace-Full Child, Menghadirkan Anak-anak Yang Hidup Dalam Anugerah Tuhan</t>
  </si>
  <si>
    <t>K. B. Primasanti</t>
  </si>
  <si>
    <t>978-623-7370-62-8</t>
  </si>
  <si>
    <t>978-623-7370-63-5</t>
  </si>
  <si>
    <t>&lt;p&gt;Grace-Full Child, Menghadirkan Anak-anak Yang Hidup Dalam Anugerah Tuhan&lt;/p&gt;</t>
  </si>
  <si>
    <t>156b6a4e-f91d-4467-8e74-3d7ecb017743</t>
  </si>
  <si>
    <t>Kenali Kanker Usus Besar (Kolorektal) Sejak Dini</t>
  </si>
  <si>
    <t>dr. Sony Prabowo</t>
  </si>
  <si>
    <t>978-602-53994-5-9</t>
  </si>
  <si>
    <t>978-602-53994-4-2</t>
  </si>
  <si>
    <t>&lt;p&gt;Buku ini mengupas tuntas definisi kanker usus besar, faktor-faktor risiko yang dapat menyebabkannya, cara pencegahan, cara deteksi dini kanker, dan pengobatan yang diberikan.&lt;/p&gt;</t>
  </si>
  <si>
    <t>043bd718-c3e8-492a-96f0-ddb1a3a4e019</t>
  </si>
  <si>
    <t>Kolagen dan Gelatin untuk Industri Pangan dan Kesehatan</t>
  </si>
  <si>
    <t>Sugiharto, Yuny Erwanto, Rina Wahyuningsih</t>
  </si>
  <si>
    <t>987-623-7267-13-3</t>
  </si>
  <si>
    <t>978-623-7267-14-0</t>
  </si>
  <si>
    <t>&lt;p&gt;Buku ini disusun berdasarkan atas pengalaman dan hasil penelitian penyusun serta rujukan dari berbagai sumber dan pustaka. Berisikan tujuan pengolahan, gambaran dan komposisi kimia kulit binatang, sumber dan proses pengolahan, sifat fisika-kimia, standar kualitas gelatin dan pemanfaatan kolagen dan gelatin. Dimaksudkan untuk menambah pengetahuan masyarakat khususnya yang ingin dan sedang mendalami maupun yang melakukan usaha pengolahan kolagen atau gelatin&lt;/p&gt;</t>
  </si>
  <si>
    <t>96450af1-11e2-4e73-9c3f-6cd41c5f4516</t>
  </si>
  <si>
    <t>Komitmen Mengajar</t>
  </si>
  <si>
    <t>Dr. Heny Pratiwi, S.Kom., M.Pd., M.TI</t>
  </si>
  <si>
    <t>978-979-29-9961-7</t>
  </si>
  <si>
    <t>978-979-29-9962-4</t>
  </si>
  <si>
    <t>&lt;p&gt;Buku tentang Komitmen Mengajar Dosen ini meruRal&lt;/p&gt;</t>
  </si>
  <si>
    <t>1bf1cb89-2136-4620-9270-0b7ac832cfd3</t>
  </si>
  <si>
    <t>Lost, Menghilang Dan Kehilangan Adalah Sepaket Keputusan</t>
  </si>
  <si>
    <t>Febriani Puspita</t>
  </si>
  <si>
    <t>978-623-7122-06-7</t>
  </si>
  <si>
    <t>978-623-7122-07-4</t>
  </si>
  <si>
    <t>&lt;p&gt;Aku bulan, dan kamu langitnya. Jika matahari meminta haknya untuk bersinar dan aku harus menyingkir, tak apa. Karena sejatinya, bulan tidak pernah benar-benar meninggalkan langitnya. Dia selalu di sana, namun tak ada yang menyadarinya.&lt;/p&gt;</t>
  </si>
  <si>
    <t>79bfa506-3712-4050-a491-e9c4964c26d9</t>
  </si>
  <si>
    <t>Manajemen Belajar dan Pembelajaran di Sekolah</t>
  </si>
  <si>
    <t>Zainal Aqib &amp; Ahmad Amrullah</t>
  </si>
  <si>
    <t>978-623-7400-47-9</t>
  </si>
  <si>
    <t>978-623-7400-48-6</t>
  </si>
  <si>
    <t>&lt;p&gt;Belajar menurut pandangan teori kognitif diartika proses untuk membangun persepsi seseorang dari sebuah obyek yang dilihat. Oleh sebab itu belajarmenurut teori ini adalah lebih mementingankan proses daripada hasil. Belajar menurut pandangan teori konstruktivisme adalah upaya untuk membangun pemahaman atau persepsi atas dasar pengalaman yang dialami siswa oleh sebab itu be;lajar menurut pandangan teori ini adalah proses untuk memberikan pengalaman nyata bagi siswa. Ada toga potensi yang harus dirubah melalui belajar, yaitu potensi intelektual (kognitif), potensi moral kepribadain (affektif) dan ketrampilan mekanik/otot (psikomotorik). Sedangkan mengajar adalah kemampuan mengkondisikan situasi yang dapat dijadikan proses belajar bagi siswa. Oleh sebab itu, mengajar tidak harus terikat ruang/tempat atau waktu. Inti mengajar adalah kemampuan guru mendesain situasi dan kondisi yang dapat mendukung praktek belajar siswa secara utuh, tepat dan baik.&lt;/p&gt;</t>
  </si>
  <si>
    <t>45040c75-be22-427f-9b59-3487a072321c</t>
  </si>
  <si>
    <t>Master Your Business Communication Skills</t>
  </si>
  <si>
    <t>Henricus W. Ismanthono</t>
  </si>
  <si>
    <t>978-623-01-0119-9</t>
  </si>
  <si>
    <t>978-623-01-0122-9</t>
  </si>
  <si>
    <t>&lt;p&gt;Master Your Business Communication Skills&lt;/p&gt;</t>
  </si>
  <si>
    <t>067e0894-ebd5-4039-a91a-34f8978dca4b</t>
  </si>
  <si>
    <t>Menjadi Siswa Peneliti</t>
  </si>
  <si>
    <t>Janu Arlinwibowo</t>
  </si>
  <si>
    <t>978-623-7400-37-0</t>
  </si>
  <si>
    <t>978-623-7400-38-7</t>
  </si>
  <si>
    <t>&lt;p&gt;Menjadi Siswa Peneliti&amp;nbsp;&lt;/p&gt;</t>
  </si>
  <si>
    <t>f9d27953-4694-401f-a411-bf5c64ab6ad7</t>
  </si>
  <si>
    <t>Miracle of Service</t>
  </si>
  <si>
    <t>Herry Santoso</t>
  </si>
  <si>
    <t>978-623-91296-1-3</t>
  </si>
  <si>
    <t>978-623-91296-0-6</t>
  </si>
  <si>
    <t>Lautan Pustaka</t>
  </si>
  <si>
    <t>&lt;p&gt;Buku ini merupakan kumpulan 45 artikel pendek terkait Service Excellence dan Komunikasi Efektif, yang merupakan hasil pemikiran dan pcngalaman penulis dalam memberikan pelatihan kepada berbagai perusahaan di Indonesia selama lebih dari 13 tahun.&amp;nbsp;&lt;/p&gt;</t>
  </si>
  <si>
    <t>de856135-94ba-48a2-a929-1dbdb29ac385</t>
  </si>
  <si>
    <t>MODIS &amp; GAUL DENGAN GAMIS KASUALâ€“dilengkapi Sketsa &amp; Pola</t>
  </si>
  <si>
    <t>978-979-29-9956-3</t>
  </si>
  <si>
    <t>978-979-29-9960-0</t>
  </si>
  <si>
    <t>&lt;p&gt;MODIS &amp;amp; GAUL DENGAN GAMIS KASUAL&amp;ndash;dilengkapi Sketsa &amp;amp; Pola&lt;/p&gt;</t>
  </si>
  <si>
    <t>e6d64fd5-a485-4e12-ac5e-beefc2a113e1</t>
  </si>
  <si>
    <t>Panduan Langkah Demi Langkah Pentingnya Keterampilan Klinis untuk Perawat â€“ EssentialClinical Skills for Nurses</t>
  </si>
  <si>
    <t>Catherine Delves-Yates</t>
  </si>
  <si>
    <t>978-623-7239-15-4</t>
  </si>
  <si>
    <t>978-623-7239-16-1</t>
  </si>
  <si>
    <t>&lt;p&gt;Buku ini merupakan referensi keterampilan klinis yang ideal untuk mahasiswa keperawatan dan praktisi perawatan kesehatan junior. Desainnya memudahkan untuk memandu dan dengan pendekatan step by step memungkinkan informasi dapat diakses dengan cepat untuk membantu mahasiswa dalam meninjau keterampilan pada saat penempatan dan mempersiapkan ujian OSCE mereka.&lt;/p&gt;</t>
  </si>
  <si>
    <t>06ee026a-5f2c-4cdd-9237-6df23c8ac9a6</t>
  </si>
  <si>
    <t>Panduan Lengkap Ilmu Butchery</t>
  </si>
  <si>
    <t>Yanto Budidarma</t>
  </si>
  <si>
    <t>978-623-01-0217-2</t>
  </si>
  <si>
    <t>978-623-01-0218-9</t>
  </si>
  <si>
    <t>&lt;p&gt;Panduan Lengkap Ilmu Butchery&lt;/p&gt;</t>
  </si>
  <si>
    <t>a009c457-7fd1-4c8a-b6a7-345917eea64b</t>
  </si>
  <si>
    <t>Pembangunan Pertanian, Membangun Ideologi Pangan Nasional</t>
  </si>
  <si>
    <t>Triwibowo Yuwono, Ir., PhD</t>
  </si>
  <si>
    <t>978-623-7267-18-8</t>
  </si>
  <si>
    <t>978-623-7267-17-1</t>
  </si>
  <si>
    <t>&lt;p&gt;Buku ini mencoba menyajikan pemikiran bagaimana bangsa Indonesia sebagai suatu kesatuan harus mengembangkan ideologi pangan nasional yang menjadi rujukan bagi setiap kebijakan yang dibuat untuk menyediakan pangan bagi warga bangsa.&lt;/p&gt;</t>
  </si>
  <si>
    <t>18805892-5cbf-4279-ba08-95bab0d07146</t>
  </si>
  <si>
    <t>Pengantar Pasar Modal, Didesain untuk Mempelajari Pasar Modal Dengan Mudah Dan Praktis (Edisi Revisi)</t>
  </si>
  <si>
    <t>Martalena Dan Maya Malinda</t>
  </si>
  <si>
    <t>978-623-01-0063-5</t>
  </si>
  <si>
    <t>978-623-01-0064-2</t>
  </si>
  <si>
    <t>&lt;p&gt;Pengantar Pasar Modal, Didesain untuk Mempelajari Pasar Modal Dengan Mudah Dan Praktis (Edisi Revisi)&lt;/p&gt;</t>
  </si>
  <si>
    <t>7d219fe2-2664-41bb-a180-6fc691e3cf94</t>
  </si>
  <si>
    <t>Penyakit Anak yang Wajib Diketahui Oleh Orang Tua</t>
  </si>
  <si>
    <t>dr. Rendi Aji Prihaningtyas, dkk</t>
  </si>
  <si>
    <t>978-602-53741-9-1</t>
  </si>
  <si>
    <t>978-602-53741-8-4</t>
  </si>
  <si>
    <t>&lt;p&gt;Penyakit Anak yang Wajib Diketahui Oleh Orang Tua&lt;/p&gt;</t>
  </si>
  <si>
    <t>e8509ee7-51c4-4a35-81a5-18022e9665ae</t>
  </si>
  <si>
    <t>Pokoknya, Cuma Kamu!</t>
  </si>
  <si>
    <t>Auni FA</t>
  </si>
  <si>
    <t>978-623-7122-38-8</t>
  </si>
  <si>
    <t>978-623-7122-39-5</t>
  </si>
  <si>
    <t>&lt;p&gt;Mengejar cinta itu gampang-gampang susah. Tapi bagi Puput, si cowok tengil yang hobi minum akua ini, baikan sama pacar yang lagi marahan jauh lebih susah. Banyak usaha buat kembali menarik perhatian kekasihnya itu, namun tak sedikit rintangan yang membuat hubungan mereka semakin jauh.&lt;/p&gt;</t>
  </si>
  <si>
    <t>b066f2c9-0054-4e8e-a0a5-45532af2c5fd</t>
  </si>
  <si>
    <t>Romansa di Bawah Langit</t>
  </si>
  <si>
    <t>Ervinadyp</t>
  </si>
  <si>
    <t>978-623-7122-55-5</t>
  </si>
  <si>
    <t>978-623-7122-54-8</t>
  </si>
  <si>
    <t>&lt;p&gt;Persahabatan diuji ketika enam manusia memutuskan tuk melakukan petualangan ke kota Malang. Empat jiwa, pergi ke Semeru. Dua jiwa, memilih berkeliling melihat indahnya kota Malang. Keringat, air mata, hingga berjuta rahasia, dan satu tujuan bernama cinta dan cita-cita, terungkap sepanjang perjalanan. Dari beragam sifat dan watak, serta perasaan yang terpendam, mengharuskan mereka tuk tetap kompak, meski dalam situasi ingin berontak. Dan di bawah romansa langit Malang, tabir rahasia satu per satu terungkap, membuat mereka selalu ingin &amp;Atilde;&amp;cent;&amp;acirc;&amp;sbquo;&amp;not;&amp;Euml;&amp;oelig;ada&amp;Atilde;&amp;cent;&amp;acirc;&amp;sbquo;&amp;not;&amp;acirc;&amp;bdquo;&amp;cent; . Mampukah mereka bertahan?&lt;/p&gt;</t>
  </si>
  <si>
    <t>fe69febb-5cda-43ca-837b-6a4647ffa5f3</t>
  </si>
  <si>
    <t>Rumah Lego, Tempat Cinta, Rahasia, Dan Pengkhianatan Bertemu</t>
  </si>
  <si>
    <t>Ivan Tirdianata</t>
  </si>
  <si>
    <t>978-623-7122-14-2</t>
  </si>
  <si>
    <t>978-623-7122-15-9</t>
  </si>
  <si>
    <t>&lt;p&gt;Saat hewan-hewan berbicara padamu, itu adalah bahasa kejujuran. Bahkan ketika kamu ragu pada dunia sekitarmu, hatimu bisa saja mengkhianati kepastian yang ada. Seperti kisahku yang ada di tanganmu, tentang hewan-hewan yang berbicara padaku, kejujuran, pengkhianatan, dan rahasia, tempat semuanya beradu menjadi realita yang sulit kubedakan. Ini bukan kisah spektakuler atau cerita cinta penuh romansa seperti yang kamu bayangkan. Tapi, ingatlah selalu... Dengan segala ketulusan hati, aku menunggumu di bagian akhir.&lt;/p&gt;</t>
  </si>
  <si>
    <t>d90acead-25d7-4084-a467-ce40defb82aa</t>
  </si>
  <si>
    <t>Sakura Dalam Pelukan</t>
  </si>
  <si>
    <t>978-623-7122-63-0</t>
  </si>
  <si>
    <t>978-623-7122-64-7</t>
  </si>
  <si>
    <t>&lt;p&gt;Hidupku adalah hidupmu. Dalam setiap detak jantung yang mengalirkan darah, mengalir pula namamu di sana. Ketika ingatan telah mengerak, terkorosi oleh waktu, dan raga ini beranjak rapuh, hanya kenangan tentangmu yang tak ikut pudar. Cinta dalam kesederhanaan, kasih sayang dalam kesakitan, ketulusan dalam pengorbanan. Semuanya terbayar lunas saat harapan yang sempat menghilang kini menjadi nyata. Sebuah novel apik yang bercerita tentang seorang ayah, dengan segala kekurangan dan kelebihannya, berjuang untuk mendapatkan cinta Sang Buah Hati.&lt;/p&gt;</t>
  </si>
  <si>
    <t>18b80bc9-f18a-4c7d-a47f-890a1fb2ecf0</t>
  </si>
  <si>
    <t>Smart Parenting Book: Merancang Masa Depan Anak, Tips, Inspirasi, Dan Kisah-Kisah Motivasi</t>
  </si>
  <si>
    <t>978-979-29-9762-0</t>
  </si>
  <si>
    <t>978-979-29-9761-3</t>
  </si>
  <si>
    <t>&lt;p&gt;Smart Parenting Book: Merancang Masa Depan Anak, Tips, Inspirasi, Dan Kisah-Kisah Motivasi&lt;/p&gt;</t>
  </si>
  <si>
    <t>89b3ba5c-6a9e-46ad-a123-5bf8bca8d82b</t>
  </si>
  <si>
    <t>The Brothers Legacy</t>
  </si>
  <si>
    <t>978-623-7122-19-7</t>
  </si>
  <si>
    <t>978-623-7122-18-0</t>
  </si>
  <si>
    <t>&lt;p&gt;Setahun telah berlalu, Kim Na Eun kini menjadi anak kelas 2 dan memiliki adik kelas yang unik-unik. Ditinggalkan oleh orang-orang yang sebelumnya membadaikan perasaan Kim Na Eun, dia harus menjadi murid hebat sekaligus anak yang berbakti. Kehidupan sekolah hingga romansa Kim Na Eun semakin bergejolak dengan sulitnya dia untuk move on. Meskipun sang Kakak telah menjadi mahasiswa yang sibuk dengan urusannya sendiri, dia tetap menjaga adiknya dengan cara yang tak terduga. Akankah Kim Na Eun menjadi murid SMA juara kelas dan masuk kuliah yang tepat untuknya? Bagaimana pula ketua-ketua geng yang dulu sekaligus takdir percintaannya? Hei, apakah Kim Na Eun akan menjadi seperti kakaknya?&lt;/p&gt;</t>
  </si>
  <si>
    <t>0ff6af96-4c8f-4d6e-a38e-13f6cdc342bf</t>
  </si>
  <si>
    <t>Untung Selangit dari Agribisnis Aren</t>
  </si>
  <si>
    <t>978-602-53793-6-9</t>
  </si>
  <si>
    <t>978-602-53793-7-6</t>
  </si>
  <si>
    <t>&lt;p&gt;Untung Selangit dari Agribisnis Aren&lt;/p&gt;</t>
  </si>
  <si>
    <t>164f3028-3020-464d-97a8-46a6e4f0f703</t>
  </si>
  <si>
    <t>ZO'R: The Teenagers</t>
  </si>
  <si>
    <t>Candelabris</t>
  </si>
  <si>
    <t>978-623-7122-60-9</t>
  </si>
  <si>
    <t>978-623-7122-61-6</t>
  </si>
  <si>
    <t>&lt;p&gt;&amp;quot;Kalian dibawa ke sini, karena kalian harus dihancurkan. Kalian adalah mesin penghancur dunia.&amp;quot; Tujuh Remaja yang berasal dari negara berbeda, dipertemukan di tempat yang sama. Tempat yang menuntun mereka semua ke kenyataan akan diri mereka--siapa mereka, masa lalu mereka, dan masa depan mereka yang telah ditentukan oleh para peneliti, yang mengubah susunan tubuh mereka menjadi mesin penghancur dunia. Mereka tidak percaya, tetapi mereka terpaksa percaya. Mereka mencoba menghindar, tetapi tidak bisa. Seiring waktu berjalan, semuanya semakin jelas dan membingungkan. Pilihan yang harus mereka ambil jauh lebih sulit. Begitu pula dengan pertanyaan-pertanyaan yang bersemayam di pikiran mereka, tentang konflik antara Iustum dan Falsus, keluarga Netunum, dan kesatuan Unum. Satu hal yang paling misteri, apa hubungan antara Gerhana Matahari, Zo&amp;#39;r, Falsus, Iustum, dan Unum?&lt;/p&gt;</t>
  </si>
  <si>
    <t>10e6503a-3f79-4a65-8d7e-65ee46863ec5</t>
  </si>
  <si>
    <t>Mandarin For Dating, Lengkap Dengan Fonetik Dan Daftar Kosakata</t>
  </si>
  <si>
    <t>Sudono Noto Pradono</t>
  </si>
  <si>
    <t>978-623-01-0052-9</t>
  </si>
  <si>
    <t>978-623-01-0055-0</t>
  </si>
  <si>
    <t>&lt;p&gt;Buku ini berisi topik-topik yang sering anda jumpai dalam berpacaran seperti orang ketiga, Bahagia, bertengkar, cemburu, pacarana jarak jauh, menipu, prinsip, hobi, kebiasaan, dan lain-lain. Segeralah memiliki buku ini, aga anda dapat menggunakan bahasa Mandarin untuk berpacaran.&lt;/p&gt;</t>
  </si>
  <si>
    <t>59d301b4-41cf-46bf-aede-4e5417978d9d</t>
  </si>
  <si>
    <t>Life is Like Puzzle</t>
  </si>
  <si>
    <t>Edie Gunawan</t>
  </si>
  <si>
    <t>978-623-7370-68-0</t>
  </si>
  <si>
    <t>978-623-7370-69-7</t>
  </si>
  <si>
    <t>&lt;p&gt;Ada sebuah bingkai yang di dalamnya terdiri dari puluhan, ratusan, atau bahkan ribuan keping gambar. ltu adalah sebuah puzzle, Sebuah gambar yang utuh. Sebuah gambar yang sempurna. Yang sejak awalnya telah ada dan telah terbentuk. Sebuah gambaran dari kehidupan. Firman Tuhan mengatakan, bahwa, semua dan segala sesuatu di dalam hidup Anda, telah dipersiapkan dengan sempurna oleh Tuhan. Sebuah kehidupan yang baik, yang indah, yang akan membawa Anda kepada keselamatan, serta kehidupan yang kekal. Setiap keping gambar itu adalah, segala hal. peristiwa, dan perjalanan hidup, yang akan dan harus Anda hadapi serta lalui bersama-Nya. Baik susah, senang, sedih, gembira, tertawa, atau menangis.&amp;nbsp;&lt;/p&gt;</t>
  </si>
  <si>
    <t>73dd8469-9130-470a-abe0-6a8a37a3eb10</t>
  </si>
  <si>
    <t>Malaikat Agen Supranatural Allah</t>
  </si>
  <si>
    <t>Ed Rocha</t>
  </si>
  <si>
    <t>978-623-751906-5</t>
  </si>
  <si>
    <t>978-623-7519-07-2</t>
  </si>
  <si>
    <t>&lt;p&gt;Setelah suatu perjumpaan dahsyat dengan Roh Allah, kehidupan Ed Rocha dan visinya selama diubah. Ia mulai melihat hal-hal supernatural dengan matanya sendiri, termasuk kesembuhan, tanda-tanda, keajaiban-keajaiban serta malaikat-malaikat. Dalam buku yang kaya, yang didasarkan secara alkitabiah ini, Rocha seorang pemimpin pelayanan dibidang kesembuhan interasional, mengundang para pembaca untuk bergabung dalam suatu petualangan yang memesona dan penuh dengan pengalaman supernatural. Lewat kisah-kisah yang menginspirasi iman tentang perjumpaan dengan malaikat dalam kehidupan nyata dan penelaahan mendalam terhadap Alkitab, anda akan lebih memahami kuasa malaikat-malaikat untuk membawa kesembuhan, kekuatan dan kelepasan.&lt;/p&gt;</t>
  </si>
  <si>
    <t>be3c6ac9-72a2-4afd-b2a1-5b997dd64c74</t>
  </si>
  <si>
    <t>Di Balik Bukit Tangga Langit</t>
  </si>
  <si>
    <t>Ratna Pande</t>
  </si>
  <si>
    <t>978-623-7122-52-4</t>
  </si>
  <si>
    <t>978-623-7122-53-1</t>
  </si>
  <si>
    <t>&lt;p&gt;Sekembalinya ke Pontianak, sebuah kejutan didapat dari sahabat-sahabat Oryza. Ya, kedua sahabatnya, Shania dan Farlan, bertunangan. Oryza yang sejak lama mengetahui Shania menyukai Farlan pun turut berbahagia. Kedua sahabatnya itu pun menjodohkan Oryza dengan Martin, sepupu Farlan. Di sisi lain, Shania menceritakan keraguannya pada Oryza. Ia merasa bahwa Farlan tidak mencintainya sepenuh hati.Kesibukan Oryza dan Farlan sebagai dokter, memaksa mereka sering menghabiskan waktu bersama. Suatu ketika, Farlan mengajak Oryza mengunjungi panti asuhan di dekat Bukit Tangga Langit. Dan di tempat itulah, Farlan mengungkapkan perasaannya yang sudah lama terpendam untuk Oryza.Bagaimana Oryza menyikapi situasi yang menjebaknya itu? Akankan persahabatan ini berlanjut tanpa menyimpan luka hati?&lt;/p&gt;</t>
  </si>
  <si>
    <t>eccb250c-a299-4621-8013-4b062e5552fd</t>
  </si>
  <si>
    <t>A Little More Diary</t>
  </si>
  <si>
    <t>Pie</t>
  </si>
  <si>
    <t>978-623-7122-76-0</t>
  </si>
  <si>
    <t>978-623-7122-77-7</t>
  </si>
  <si>
    <t>964.7 kB</t>
  </si>
  <si>
    <t>&lt;p&gt;Ini adalah kisah ketika Romeo yang bersembunyi di balik lembaran-lembaran A Little More bertemu dengan Julliet yang terdampar di sebuah pulau. Mereka bertarung dengan senjata kebencian dan kebohongan, disusul dengan tentara-tentara angkuh dan egois hingga suatu hari pertarungan itu meluluhlantakkan jiwa-jiwa kecil dan menyisakan suatu tempat yang bernama sesal dan takut.&lt;/p&gt;</t>
  </si>
  <si>
    <t>052c5f0b-25cf-48bf-b21a-aaae04b84cf4</t>
  </si>
  <si>
    <t>Aku Disleksia</t>
  </si>
  <si>
    <t>Diba Tesi Zalziyati</t>
  </si>
  <si>
    <t>978-979-29-7377-8</t>
  </si>
  <si>
    <t>978-979-29-7378-5</t>
  </si>
  <si>
    <t>&lt;p&gt;Disleksia merupakan gangguan belajar spesifik terbanyak di Dunia. Secara etimologi, gangguan ini disandang oleh 10% dari populasi. Dengan rata-rata jumlah penduduk 250.000.000 jiwa di Indonesia, berarti ada terdapat 25.000.000 jiwa penyandang disleksia. Sayangnya disleksia saat ini hanya dikenal sebagai gangguan yang mempengaruhi baca, tulis, dan hitung saja. Padahal gejalanya bisa sangat luas, dan karena sangat luas, karakteristik penyandangnya bisa bermacam-macam, sehingga susah diketahui.&lt;/p&gt;</t>
  </si>
  <si>
    <t>b51a6244-787c-42e2-b0c8-bf5cf90874a7</t>
  </si>
  <si>
    <t>Coffee House No.53</t>
  </si>
  <si>
    <t>Elmira Arasy</t>
  </si>
  <si>
    <t>978-602-53-7301-5</t>
  </si>
  <si>
    <t>978-602-53-7302-2</t>
  </si>
  <si>
    <t>&lt;p&gt;Hari berganti hari, tahun berganti tahun. Issabel kecil sudah menjadi wanita yang berparas ayu. Badai hidup pun sudah berlalu. Kin, sang ayah sudah menjadi pebisnis sukses Coffee House dan Issabel menjadi penulis dan desainer muda yang sukses. Kehidupan berjalan dengan tenang dan damai, tidak ada badai yang menderu hingga suatu hari datanglah seorang pemuda ke tengah-tengah kehidupan mereka. Seorang pemuda yang akan mengubah hidup Issabel selamanya...&lt;/p&gt;</t>
  </si>
  <si>
    <t>99a85c4e-4e62-42aa-80f7-947f1d873f15</t>
  </si>
  <si>
    <t>Untung Selangit dari Agribisnis Minyak Asiri</t>
  </si>
  <si>
    <t>Prasetya Ramadhan</t>
  </si>
  <si>
    <t>978-602-53793-1-4</t>
  </si>
  <si>
    <t>978-602-53793-2-1</t>
  </si>
  <si>
    <t>&lt;p&gt;Minyak asiri atau minyak esensial (essential oil) memang sejak lama dikenal sebagai minyak yang bernilai ekonomis tinggi. Indonesia sebagai negara dengan kekayaan hayati yang melimpah tentu menyimpan potensi yang sangat besar sebagai pemain utama dalam suplai minyak asiri dunia. Hal ini dibuktikan dengan besarnya kontribusi produksi minyak asiri dari Indonesia terhadap kebutuhan minyak asiri dunia. Namun, intensifikasi yang belum maksimal terhadap produksi minyak asiri di dalam negeri kerap membuat jumlah permintaan pasar masih lebih besar daripada kapasitas produksi dalam negeri.&lt;/p&gt;</t>
  </si>
  <si>
    <t>674ccabb-3d9b-41f9-b411-0b5ca0ed6182</t>
  </si>
  <si>
    <t>Analisis Regresi, Pengolahan Data Gizi Dan Kesehatan</t>
  </si>
  <si>
    <t>Idrus Jus At, M.Sc., Ph.D</t>
  </si>
  <si>
    <t>978-602-53-4713-9</t>
  </si>
  <si>
    <t>978-602-53-4715-3</t>
  </si>
  <si>
    <t>&lt;p&gt;Analisis regresi banyak digunakan dalam penarikan kesimpulan suatu penelitian. Buku ini dimaksudkan untuk memperkenalkan analisis regresi bagi mahasiswa yang akan atau sedang melakukan penelitian dan peneliti pemula yang akan meniti karir sebagai peneliti.&lt;/p&gt;</t>
  </si>
  <si>
    <t>1ba4618b-0c4f-465e-b047-c6cbb38979fd</t>
  </si>
  <si>
    <t>Dunia Sunyi â€“ Aku Terlahir ke Dunia Tanpa Suara</t>
  </si>
  <si>
    <t>Achi TM</t>
  </si>
  <si>
    <t>978-623-7122-70-8</t>
  </si>
  <si>
    <t>978-623-7122-73-9</t>
  </si>
  <si>
    <t>&lt;p&gt;Jantung Bu Sulis berdebar dua kali lebih keras. Wulan, anak semata wayang yang diketahui tunarungu itu tengah duduk di belakang drum. Wulan menirukan gerakan Pak Darmo, ayahnya, dari balik layar televisi.&lt;/p&gt;</t>
  </si>
  <si>
    <t>c9862b0f-04df-40f0-8037-7ee37316b357</t>
  </si>
  <si>
    <t>Filsafat Yunani, Mengupas Tuntas Sejarah Perkembangan Filsafat Yunani dan Pengajarannya</t>
  </si>
  <si>
    <t>978-623-7519-64-5</t>
  </si>
  <si>
    <t>978-623-7519-63-8</t>
  </si>
  <si>
    <t>&lt;p&gt;Meski ada yang beranggapan bahwa belajar filsafat itu berbahaya dan berpotensi melemahkan iman, tetapi penulis justru meyakini bahwa mengetahui seluk-beluk filsafat Yunani justru dapat menyingkapkan tabir yang selama ini menyelubungi dalam pola pikir yang sempit dan terlihat abu-abu. Harapannya, pemikiran menjadi jernih dan realistis, serta membawa iman kita terhadap Sang Khalik menjadi semakin murni dan tulus apa adanya, sehingga kita dapat pergunakan bagi kemuliaan Allah.&lt;/p&gt;</t>
  </si>
  <si>
    <t>c58dc3f3-69b0-4dc2-a47f-1620d2801e42</t>
  </si>
  <si>
    <t>The Hidden Truth</t>
  </si>
  <si>
    <t>Redy Kuswanto</t>
  </si>
  <si>
    <t>978-623-7122-68-5</t>
  </si>
  <si>
    <t>978-623-7122-69-2</t>
  </si>
  <si>
    <t>&lt;p&gt;Kehadiran Nindy telah mengetuk pintu hati Yudha telah lama terkunci rapat. Ada rasa yang perlahan bersemi, antara bimbang dan harapan. Kedekatan keduanya pun memercikkan api cemburu bagi Egi.&lt;/p&gt;</t>
  </si>
  <si>
    <t>85299f98-552b-4138-9fc9-8154918c091f</t>
  </si>
  <si>
    <t>Little Love</t>
  </si>
  <si>
    <t>Honey Dee</t>
  </si>
  <si>
    <t>978-602-53730-6-0</t>
  </si>
  <si>
    <t>978-602-53730-7-7</t>
  </si>
  <si>
    <t>&lt;p&gt;Memiliki kehidupan yang nyaris sempurna tidak lantas membuat Levy bahagia. Keinginannya hanyalah bisa melalui masa sekolah dengan cepat, lalu menikah agar masa depannya terjamin tanpa repot kuliah atau bekerja. Maklum, dia sadar benar kalau dia tidak serajin dan sepintar dua sahabatnya, Meena dan Lilo.&lt;/p&gt;</t>
  </si>
  <si>
    <t>16eaa8f9-67a5-46cd-a8bd-ab1e5333de8f</t>
  </si>
  <si>
    <t>Love, Please Stay! Antara cinta dan benci, pun hidup dan mati</t>
  </si>
  <si>
    <t>Lucy Liestiyo</t>
  </si>
  <si>
    <t>978-623-7122-74-6</t>
  </si>
  <si>
    <t>978-623-7122-75-3</t>
  </si>
  <si>
    <t>&lt;p&gt;Memendam rasa pada Juna, kakak kelas yang tidak mengacuhkannya, tentu membuat Elin merasa tidak nyaman. Reputasi plus-plus yang menempel pada Juna selalu membuatnya bergidik, kecuali iringan dayang-dayang cantik dan menarik di sekitar Juna. Kemustahilan menjadi pacar primadona itu pun membuat Elin merasa cukup puas dengan status sebagai pengagum.&lt;/p&gt;</t>
  </si>
  <si>
    <t>0071fc46-6c23-4477-9e29-31e8f56fc1f4</t>
  </si>
  <si>
    <t>Menjadi Kristen Wajar : Menggali Rahasia Kehidupan yang Berubah dan Berbuah</t>
  </si>
  <si>
    <t>978-623-7519-12-6</t>
  </si>
  <si>
    <t>978-623-7519-13-3</t>
  </si>
  <si>
    <t>&lt;p&gt;Jadi Kristen dan Kristen yang jadi adalah dua hal yang sangat berbeda. Menjadi Kristen berbicara status kita ketika ada peralihan posisi di luar Kristus dan di dalam Kristus sedang Kristen yang jadi adalah Kristen yang menghidupi Kristus, Kristen yang berbuah, Kristen yang berdampak!&lt;/p&gt;</t>
  </si>
  <si>
    <t>447e225c-4c6f-43a6-9dd4-c30178bba785</t>
  </si>
  <si>
    <t>Mentor Revolution - Cara Mencari Mentor yang Tepat untuk Meledakkan Bisnis, Kekayaan, dan Kehidupan Anda</t>
  </si>
  <si>
    <t>Mr. Roy Li, S.E., M.M., M.H., M.B.A., C.N.L.P., C.H.</t>
  </si>
  <si>
    <t>978-623-92718-0-0</t>
  </si>
  <si>
    <t>978-623-92718-1-7</t>
  </si>
  <si>
    <t>&lt;p&gt;KENAPA BUKU INI LAYAK UNTUK ANDA BACA? - Ditulis oleh Entrepreneur dengan beberapa bisnis, properti, developer, keagenan real estate, kafe, dan distribusi yang sudah berpengalaman selama sepuluh tahun lebih. - Berisi tentang teknik, cara, dan metode yang sudah teruji untuk mendapatkan mentor yang berpengalaman. - Bahasa MUDAH DIMENGERTI oleh berbagai kalangan - Cara jitu untuk menemukan Mentor pembimbing Anda - Investasi yang 100% PASTI KEMBALI berlipat-lipat SIAPA YANG AKAN SANGAT TERBANTU DENGAN ADANYA BUKU INI? - Pengusaha yang ingin mencari mentor bisnis yang berpengalaman - Semua orang yang ingin mendapatkan pembimbing bisnis. - Entrepreneur muda yang masih START-UP - Semua orang yang ingin belajar MINDSET Pengusaha&lt;/p&gt;</t>
  </si>
  <si>
    <t>67dc265e-4fc9-46d3-ad4f-725100393d48</t>
  </si>
  <si>
    <t>Model Scientific Group Inquery Learning : untuk Meningkatkan Keterampilan Berpikir Kritis Pada Materi ENERGI</t>
  </si>
  <si>
    <t>Murwani Dewi Wijayanti, Sentot Budi Rahardjo, Sulistyo Saputro Dan Sri Mulyani</t>
  </si>
  <si>
    <t>978-623-01-0405-3</t>
  </si>
  <si>
    <t>978-623-01-0406-0</t>
  </si>
  <si>
    <t>&lt;p&gt;Buku ini menyajikan model SGIL merupakan model pembelajaran yang melibatkan kegiatan belajar yang dapat meningkatkan ketrampilan berpikir kritis. Kegiatan pembelajaran dilakukan secara berkelompok dengan aktivitas penelitian yang dirancang oleh kelompok itu sendiri. Mahasiswa mendapat kesempatan untuk berkreasi mencari informasi, menemukan sesuatu dan melatih ketrampilan berfikir kritisnya (critical thinking skills). Mahasiswa berkesempatan sama menemukan hasil penelitian yang dirumuskan Bersama kelompoknya masing-masing. Kegiatan berfikir kritis dilaksanakan melalui eksperimen dan diskusi selama kegiatan pembelajaran berlangsung.&lt;/p&gt;</t>
  </si>
  <si>
    <t>b2ff9cb8-4b49-4893-8f10-9070808af02e</t>
  </si>
  <si>
    <t>Obsesi Biru</t>
  </si>
  <si>
    <t>Rizkyel</t>
  </si>
  <si>
    <t>978-602-53-7300-8</t>
  </si>
  <si>
    <t>978-602-53-7303-9</t>
  </si>
  <si>
    <t>&lt;p&gt;Di dunia yang serba-random ini, nggak sedikit orang ditakdirkan bersahabat gara-gara memiliki kelebihan yang sama atau dalam kasus Biru dan Anya, kekurangan yang sama. Biru ingin dirinya dilihat, sementara Anya ingin Biru melihatnya. Gelombang mimpi indah yang pasang membuat obsesi Biru terkabul: cowok itu mendapatkan semua hal yang selama ini didambakannya, sementara hati Anya, tanpa siapa pun tahu, seketika hancur: cewek itu kehilangan sahabatnya sekaligus orang yang sekian lama diam-diam disayanginya. Dan ketika gelombang mimpi indah itu akhirnya reda, semua hal telah telanjur berubah. Sepenuhnya. Segala-galanya. * Cerita ini ada karena orang-orang terlalu lupa untuk melihat cinta yang bertebaran di sekitar mereka, terlalu on fire pada obsesi semu yang membutakan mata dan hati mereka, pula terlalu nggak mampu untuk menerima seseorang, siapa pun dia, dengan apa adanya.&lt;/p&gt;</t>
  </si>
  <si>
    <t>66b64d6d-d7e5-405e-9b5b-af83b9039152</t>
  </si>
  <si>
    <t>Servant Leadership, Belajar Dari Sosok Sang Pembidik Pembidik Generasi</t>
  </si>
  <si>
    <t>DR. Harry Nenobais</t>
  </si>
  <si>
    <t>978-623-92-7185-5</t>
  </si>
  <si>
    <t>978-623-92-7184-8</t>
  </si>
  <si>
    <t>&lt;p&gt;Buku ini menceritakan bagaimana Daniel Alexander sebagai sosok pemimpin pelayan memimpin dan mengelola Yayasan Pesat Papua selama 25 tahun sehingga yayasan dapat berkembang dan bertumbuh secara optimal, serta dapat mencapai kinerja yang memuaskan. Buku ini juga menceritakan bagaimana Daniel mengembangkan dan memberdayakan para pengikutnya dan orang-orang yang ia temukan dari berbagai macam latar belakang sosial, budaya, dan ekonomi supaya kemampuan dan keahliannya meningkat hingga akhirnya mereka mampu menjadi pemimpin pelayan bagi masyarakat.&lt;/p&gt;</t>
  </si>
  <si>
    <t>fd51bfb0-f3b0-4823-94ef-cba1bcd1e196</t>
  </si>
  <si>
    <t>Panduan Ortu Kekinian, Mengasuh Anak Sehat &amp; Cerdas Sejak Dini Pada Periode Emas Kehidupan (0-2 Tahun)</t>
  </si>
  <si>
    <t>dr. Vicka Farah Diba M.Sc.,Sp.A.</t>
  </si>
  <si>
    <t>978-623-91163-3-0</t>
  </si>
  <si>
    <t>978-623-91163-2-3</t>
  </si>
  <si>
    <t>&lt;p&gt;Buku ini merupakan panduan yang ideal dan baik dalam mengasuh serta mengatasi berbagai masalah kesehatan anak pada Periode Emas Kehidupan baik secara medis, maupun menurut pandangan Islam. Berbagai pandangan keliru dan pengetahuan yang sebenarnya tentang pengasuhan dan ilmu kesehatan anak modern dalam tinjauan Islam pada dapat ditemukan dalam buku ini.&lt;/p&gt;</t>
  </si>
  <si>
    <t>423c5939-b427-4dcb-8a27-de714e0f5132</t>
  </si>
  <si>
    <t>Perang Cinta, Haruskah Aku Tetap Diam Membiarkan Waktu Terus Membawaku Kemana Saja Dia Berpindah</t>
  </si>
  <si>
    <t>Tirsa Pratawa</t>
  </si>
  <si>
    <t>978-602-53-7305-3</t>
  </si>
  <si>
    <t>978-602-53-7304-6</t>
  </si>
  <si>
    <t>&lt;p&gt;Dia masih terlelap dalam tidur panjangnya yang lama!Dan kau sendiri tidak tahu akan sampai kapan. Dia adalah seseorang yang akan bersanding denganmu di pelaminan. Seseorang yang akan membuatmu bahagia seumur hidupmu. Namun,kebahagiaan itu sepertinya akan sirna setelah kau mendapati ada rahasia besar yang selama ini disembunyikan di belakangmu. Rahasia itu menusuk dan menghancurkan hatimu menjadi kepingan-kepingan kecil yang berserakan di atas lantai. Sebuah pengkhianatan, kebohongan, dan kepalsuan. Apakah kauakan tetap menunggunya? Bagaimana kalau setelah dia terbangun, dia memilih meninggalkanmu demi seseorang yang lain?&lt;/p&gt;</t>
  </si>
  <si>
    <t>f687051f-a05e-4df1-804f-b902ff129736</t>
  </si>
  <si>
    <t>Wanita Luar Biasa - Perubahan Paradigma Terhadap Wanita Yang Dipandang Rendah</t>
  </si>
  <si>
    <t>Christine Sofia Dimu Here</t>
  </si>
  <si>
    <t>978-979-29-5709-9</t>
  </si>
  <si>
    <t>978-623-7370-80-2</t>
  </si>
  <si>
    <t>&lt;p&gt;Tidak dapat dipungkiri bahwa dari dulu, wanita selalu saja dipandang rendah oleh laki-laki. Tidak heran apabila muncul revolusi kaum wanita yang menuntut kebebasan dan kesetaraan (dalam upah, kerja dan juga memilih).&lt;br /&gt;
 Kalau belajar dari Alkitab, Tuhan memberikan perhatian juga kepada beberapa wanita (PL); Yesus juga menunjukkan perhatian kepada wanita-wanita, bahkan mengikutsertakan mereka dalam pekerjaan-Nya (PB).&lt;br /&gt;
 Adapun topik-topik yang dibahas terkait judul adalah sbb: Yesus menyembuhkan Mertua Petrus, Menyembuhkan Anak Perempuan Yairus, Tuhan Yesus Menghargai Iman Wanita, Yesus Menjangkau Wanita Secara Pribadi, dll.&lt;br /&gt;
 Membaca buku ini akan mengubah paradigma wanita yang menganggap dirinya rendah dan direndahkan.&lt;/p&gt;</t>
  </si>
  <si>
    <t>a7998553-2e57-47eb-b571-7932507fda30</t>
  </si>
  <si>
    <t>Learning English Made Easy For A Brighter Career - Belajar Bahasa Inggris untuk Masa Depan</t>
  </si>
  <si>
    <t>978-623-7400-49-3</t>
  </si>
  <si>
    <t>978-623-7400-50-9</t>
  </si>
  <si>
    <t>&lt;p&gt;Buku kecil ini ditujukan tidak hanya bagi pemula yang ingin belajar bahasa Inggris namun juga bagi mereka yang ingin menguasai lebih dalam agar pandangan tentang bahasa serta penggunaan bahasa Inggris direalisasikan, selain bahasa Indonesia sebagai bahasa utama, dalam kehidupan sehari-hari.&lt;/p&gt;</t>
  </si>
  <si>
    <t>796b7bd1-f856-4604-bea2-0b2007bb8989</t>
  </si>
  <si>
    <t>Sarang-Haerang</t>
  </si>
  <si>
    <t>Ririn Ayu</t>
  </si>
  <si>
    <t>978-623-7122-37-1</t>
  </si>
  <si>
    <t>978-623-7122-36-4</t>
  </si>
  <si>
    <t>&lt;p&gt;Kecelakaan yang menimpa saudara kembarnya membuat Hae-rang harus menyamar menjadi cewek. Awalnya dia hanya ingin memastikan Sa-rang menerima beasiswanya, akan tetapi buku harian milik Sa-rang serta teror bunga yang terjadi memberikan petunjuk lain kalau apa yang menimpa adiknya bukan kecelakaan. Kecurigaan mengarah pada Da-ra. Berbekal satu petunjuk, Hae-rang memutuskan untuk menyusup ke asrama dan tinggal di sana selama liburan. Rencana belum juga dieksekusi, namun berbagai kesialan sudah menimpa Hae-rang Kesialan pertama, Da-ra sangat licik. Kesialan kedua, ternyata Sa-rang sekamar dengan Da-ra di asrama. Saat Hae-rang mulai tidak yakin bisa membongkar kedok Da-ra. Kesialan ketiga sudah menimpa. Jantungnya sekarang suka sekali melawan, selalu berdebar kencang saat di dekat gadis itu.&lt;/p&gt;</t>
  </si>
  <si>
    <t>4a0849d5-2583-480d-8b00-ce18767da132</t>
  </si>
  <si>
    <t>Broken Angel - Jika Kamu Tahu Apa Makna Cinta, Kamu Tidak Akan Merusaknya</t>
  </si>
  <si>
    <t>Umi Wandira Gajah</t>
  </si>
  <si>
    <t>978-623-7122-56-2</t>
  </si>
  <si>
    <t>978-623-7122-59-3</t>
  </si>
  <si>
    <t>&lt;p&gt;Qiran tidak menyukai Vano. Kekuasaan yang lebih tinggi dimanfaatkan oleh Vano sebaik mungkin untuk mengatur-atur Qiran. Dia tidak puas jika belum melihat wajah merah padam Qiran karena amarah. Terlebih lagi mereka dulunya pernah dekat. Salah satu alat yang digunakan Vano untuk menggodanya meskipun Qiran selalu mengelak. Kedatangan seseorang di antara mereka menjadi sebuah kisah yang rumit. Secara perlahan-lahan masa lalu mulai terungkap. Ternyata, mereka bukan hanya sekedar dekat saja. Banyak rahasia yang tersimpan dalam diri mereka selama ini tertutup rapat. Temukan faktanya dalam cerita mereka. Kamu tidak akan menyangka bahwa kisah mereka serumit itu!&lt;/p&gt;</t>
  </si>
  <si>
    <t>97173b2e-43fe-44fc-894b-9eb23abf512e</t>
  </si>
  <si>
    <t>Sukses Budi Daya Pisang Di Pekarangan Dan Perkebunan</t>
  </si>
  <si>
    <t>978-979-29-5229-2</t>
  </si>
  <si>
    <t>978-623-7267-52-2</t>
  </si>
  <si>
    <t>&lt;p&gt;Pisang adalah jenis tumbuhan yang banyak ditemukan di indonesia. Hampir semua bagian dari pisang dapat dimanfaatkan, mulai dari konsumsi buah segar sampai dijadikan masakan, bahkan di daerah papua batang pisang juga bisa diolah jadi makanan. Tak lupa juga daun pisang sering dijadikan pengemas makanan tradisional. Buah pisang juga baik dikonsumsi karena banyak mengandung nutrisi.&lt;/p&gt;</t>
  </si>
  <si>
    <t>d5b08a71-52e9-4ef1-9bf7-ced16f5d1df7</t>
  </si>
  <si>
    <t>Farm Bigbook Budi Daya &amp; Pascapanen Tanaman Obat Unggulan</t>
  </si>
  <si>
    <t>978-979-29-5376-3</t>
  </si>
  <si>
    <t>978-623-7267-55-3</t>
  </si>
  <si>
    <t>&lt;p&gt;Indonesia memiliki kesempatan emas untuk memanfaatkan sumber daya tanaman obat. Dari 40.000 spesies tumbuhan di dunia, di antaranya 28.000 spesies tanaman yang ada, sudah lebih dari 80% tanaman obat tumbuh di Indonesia. Pasar global bagi produk tanaman obat menunjukkan prospek cerah dan menjanjikan. Meningkatnya jumlah penduduk dunia dan minat konsumen akan produk dan perawatan alami telah mendorong kenaikan permintaan pasar terhadap produk tanaman obat. Tren global masyarakat konsumen dunia yang menuntut pangan dan produk kesehatan yang aman dengan slogan kembali ke alam &amp;ldquo;back to nature,&amp;rdquo; menunjukkan pertumbuhan yang semakin meningkat.&lt;br /&gt;
 Berdasarkan sejumlah potensi sumber daya genetik tanaman obat di Indonesia, berikut disajikan budi daya dan pascapanen 15 jenis tanaman obat unggulan yang terdiri atas binahong, cabai jawa, jahe, jambu biji, jati belanda, kencur, kunyit, kumis kucing, lengkuas, lempuyang, mengkudu, pegagan, purwoceng, sambiloto, dan temu lawak. Pengembangan 15 jenis tanaman obat unggulan tersebut didasarkan pada potensi dan keunggulan masing-masing. Buku ini layak dimiliki oleh para pihak terkait dalam rangka menggali, mengembangkan, memanfaatkan, dan melestarikan tanaman obat.&lt;/p&gt;</t>
  </si>
  <si>
    <t>59ba88c5-7748-4118-99dc-8ee96be303ae</t>
  </si>
  <si>
    <t>101 Menu Sehat Bayi dan Batita, Memaksimalkan Pertumbuhan dan Meningkatkan Kecedasan Buah Hati</t>
  </si>
  <si>
    <t>Hartati Mintarsih</t>
  </si>
  <si>
    <t>978-979-29-5887-4</t>
  </si>
  <si>
    <t>978-623-01-0888-4</t>
  </si>
  <si>
    <t>&lt;p&gt;Bunda, Makanan Pendamping ASI (MPASI) sudah dapat diberikan kepada buah hati setelah berusia 6 bulan. Namun, memberikan MPASI kepada buah hati tidak boleh sembarangan. Selain Bunda harus menilai kemampuan dan penerimaan buah hati terhadap MPASI yang diberikan, Bunda juga harus menilai dan menyesuaikan pemberian MPASI terhada buah hati. Pemberian MPASI yang salah justru dapat membahayakan buah hati.Nah, Bunda&amp;hellip;buku ini siap menjadi sahabat Bunda, agar Bunda dapat memberikan MPASI yang tepat. Di dalam buku ini terdapat 101 resep MPASI untuk berbagai tingkatan usia selain itu, di dalam buku ini juga terdapat banyak sekali informasi penting tentang aturan dan cara member MPASI kepada si buah hati. Buku ini juga dilengkapi dengan informasi penting tentang kandungan gizi serta manfaat bahan pangan yang digunakan untuk membuat MPASI. Pastikan proses tumbuh kembang buah hati maksimal dengan dukungan gizi yang optimal.Selamat mencoba, Bunda&lt;/p&gt;</t>
  </si>
  <si>
    <t>43c54095-6aab-466e-8fd6-d2ed0f0e0676</t>
  </si>
  <si>
    <t>Sehat Saat Puasa, Panduan Nutrisi Tetap Sehat Selama Berpuasa</t>
  </si>
  <si>
    <t>978-979-29-5894-2</t>
  </si>
  <si>
    <t>978-623-6822-03-6</t>
  </si>
  <si>
    <t>&lt;p&gt;Dalam setiap agama memiliki konsep, &amp;lsquo;Kesehatan jiwa diperkuat dengan puasa&amp;rsquo;. Namun, akan sangat miris ketika dalam penerapannya, kesehatan fisik atau tubuh menjadi terganggu. Puasa memberi manfaat yang sangat banyak bagi kesehatan tubuh, seperti membantu mengeliminasi racun dan mengurangi lemak yang berbahaya. Hal ini dikarenakan puasa mengurangi asupan kalori sekitar 20-30%. Seiring berkembangnya ilmu, puasa dijadikan salah satu terapi untuk mencegah atau melawan beberapa penyakit degeneratif. Penyumbatan pembuluh darah dalam bentuk aterosklerosis (pengerasan atau pengapuran pembuluh darah) disebabkan kadar tinggi kolesterol darah yang terjadi dalam jangka panjang. Jika keadaan menghantam otak, maka akan mengakibatkan stroke. Sementara itu, jika keadaan tersebut menyerang jantung, maka akan menyebabkan penyakit pada jantung. Hasil penelitian menunjukkan bahwa peningkatan HDL (kolesterol sehat/baik) dan penurunan lemak tligiserol sekitar 20 titik dapat dilakukan melalui puasa. Sekadar informasi, lemak trigliserol berperan dalam pembentukan LDL (kolesterol yang merusak kesehatan).x SEHAT SAAT PUASA Kolesterol dalam jumlah tinggi dan dapat merugikan kesehatan terdapat dalam pangan hewani, sedangkan kolesterol baik terkandung dalam pangan nabati. Oleh karena itu, agar manfaat kesehatan dapat ditingkatkan selama puasa, seperti mengurangi risiko stroke dan penyakit jantung, maka makanan dengan kadar kolesterol serta lemak tinggi harus dikurangi pada saat sahur dan berbuka puasa. Sebagai contoh, jangan terlalu berlebihan mengonsumsi daging merah (daging sapi, kambing, kerbau, dll), sedangkan daging putih, seperti daging ayam, boleh dikonsumsi dalam jumlah sedang. Perbanyaklah makan ikan, terutama ikan laut karena kaya akan protein, omega-3, omega-6, mineral, dan vitamin yang membantu menjaga kesehatan pembuluh darah dan jantung. Buah dan sayur pun sangat berguna bagi kesehatan karena dapat mencegah penyakit jantung dan stroke. Secara perlahan, sayur dan buah juga menyuplai energi ke tubuh. Bagi orang sehat, puasa dapat mengurangi risiko terserang penyakit diabetes tipe-2. Secara fisiologis, pengonsumsian kalori berkurang yang mampu mengurangi kadar gula darah dan sirkulasi hormon insulin. Hal ini akan meningkatkan sensitifitas hormon insulin dalam menurunkan suhu tubuh dan menormalkan kadar gula darah. Jika gula darah dikontrol dengan baik, maka penyakit diabetes tipe-2 dapat dicegah. Penyakit diabetes tipe- 2 terjadi karena tingkat sensitivitas hormon insulin berkurangKATA PENGANTAR xi sehingga tidak dapat mengontrol gula darah. Melalui buku ini, saya berharap pembaca mendapatkan pengertian dasar sehingga puasa menjadi sesuatu yang berguna baik untuk kesehatan jiwa maupun tubuh kita. Selamat berpuasa&lt;/p&gt;</t>
  </si>
  <si>
    <t>511a0fd2-75c6-4c1d-b41e-7dbe04578ff8</t>
  </si>
  <si>
    <t>Smart Eating, dilengkapi Dengan Kamus Makanan, Minuman, jajanan Dan Sayuran Sehat Dan Ideal Dengan 4 M</t>
  </si>
  <si>
    <t>978-979-29-5805-8</t>
  </si>
  <si>
    <t>978-623-6822-04-3</t>
  </si>
  <si>
    <t>&lt;p&gt;Agus Budiarto, Pemilik G+MANAGEMENT CONSULTANT &amp;quot;Pekerjaan menuntut saya untuk mengelilingi Nusantara guna membantu klien mengubah sistem pabriknya yang lemah agar menjadi tertata dengan baik. Dari Jakarta hingga Papua sudah saya jelajahi. Setiap daerah memiliki keunikan makanan tersendiri dan terkadang pengetahuan kesehatan yang saya miliki masih terbatas. Namun, kesulitan itu sudah dapat diatasi karena melalui buku Smart Eating tulisan saudara saya, Yohanes Sunardi, saya bisa hidup sehat tanpa kelaparan. Teori yang disajikan sedikit unik, membobol teori-teori kesehatan selama ini, tetapi penuh dengan alasan masuk akal yang dapat dipertanggungjawabkan. Buku ini layak untuk dibaca karena saya ingin Anda diberkati, seperti saya.&amp;quot;&lt;/p&gt;</t>
  </si>
  <si>
    <t>815b6a05-e622-41ed-9f2c-57f165a7beda</t>
  </si>
  <si>
    <t>Keajaiban Air &amp; Buah Jadi Satu: Infused Water, Mendapatkan Air Yang Bervitamin, Sehat, Segar &amp; Berkelas!</t>
  </si>
  <si>
    <t>978-979-29-5206-3</t>
  </si>
  <si>
    <t>978-623-6822-10-4</t>
  </si>
  <si>
    <t>&lt;p&gt;&amp;ldquo;Keajaiban Air &amp;amp; Buah Jadi Satu: Infused Water&amp;rdquo; ditujukan bagi Anda yang ingin menerapkan pola hidup sehat. Media air dan padu padan dengan buah, sayuran, dan herba ternyata mendatangkan kenikmatan tersediri plus segudang manfaat bagi tubuh. Buku ini juga menyajikan cara memilih peralatan tepat untuk membuat infused water, memberikan ragam pilihan material yang akan digunakan dalam infusi, dan berbagai tip dalam menciptakan water spa yang pasti Anda sukai&lt;/p&gt;</t>
  </si>
  <si>
    <t>8e6886f3-36cd-4a07-8088-4389c53ac1a0</t>
  </si>
  <si>
    <t>Mr &amp; Mrs Writer</t>
  </si>
  <si>
    <t>978-979-29-5353-4</t>
  </si>
  <si>
    <t>978-623-7122-98-2</t>
  </si>
  <si>
    <t>&lt;p&gt;&amp;ldquo;Benarkah cinta itu adalah sepasang kata-kata yang sedang kasmaran? Atau cinta adalah tanda koma, tanda titik dan tanda Tanya yang tersesat di atas kertas?&amp;rdquo; &amp;ldquo;Hanya waktu yang bisa menjawab semua pertanyaan. Ngomong-ngomong mesin tik kamu bagus juga.&amp;rdquo; Kasir itu mengelus kepalaku yang ada di pelukanmu.&lt;/p&gt;</t>
  </si>
  <si>
    <t>9ee8b1a4-134b-49ab-9baa-4896d364368b</t>
  </si>
  <si>
    <t>Transformasi Jiwa - Mengubah Jiwa Rapuh Menjadi Sehat dan Tahan Banting Melalui Penerapan Psikologi Positif</t>
  </si>
  <si>
    <t>dr. Gunawan Setiadi, MPH</t>
  </si>
  <si>
    <t>978-979-29-6008-2</t>
  </si>
  <si>
    <t>978-623-01-0910-2</t>
  </si>
  <si>
    <t>&lt;p&gt;Salah satu penyebab utama dari hidup yang kurang sukses dan tidak bahagia ternyata bukan karena kurangnya pendidikan atau kelemahan fisiknya, namun karena mereka mempunyai jiwa yang rapuh. Pengertian jiwa yang rapuh di sini adalah jiwa yang tidak tahan menghadapi kerasnya tekanan hidup, tidak matang, tidak mampu belajar dari kesalahan, dan tidak mampu memecahkan masalah kehidupan secara optimal.Buku Transformasi Jiwa: Mengubah Jiwa Rapuh Menjadi Sehat dan Tahan Banting Melalui Penerapan Psikologi Positif menguraikan secara ilmiah populer berbagai aspek dari jiwa yang rapuh serta strategi dan teknik dalam mengubah jiwa yang rapuh menjadi jiwa yang sehat, matang, dan tahan banting. Buku ini diperkaya dengan berbagai contoh dan ilustrasi dari kehidupan nyata, sangat ilmiah karena banyak mengutip berbagai hasil penelitian dan pendapat para ahli kaliber dunia, namun tetap menarik untuk dibaca.Inti pesan dari buku ini dikembangkan dari hasil studi longitudinal yang dilakukan oleh Universitas Harvard selama 75 tahun dan memakan biaya tidak kurang dari 20 juta dolar. Inti pesan tersebut, untuk hidup sukses dan bahagia diperlukan jiwa yang sehat, matang, dan tahan banting. Ada 5 metode untuk mengubah secara mendasar jiwa yang rapuh menjadi matang dan tahan banting, yaitu dengan menerapkan altruisme, antisipasi, supresi, sublimasi, dan asketikisme.Buku ini juga penuh dengan saran-saran praktis dan dilengkapi dengan contoh mekanis mengoping yang sehat dalam mengatasi masalah sulitnya mencari pekerjaan, membayar utang yang sudah bertahun-tahun membelit, menghadapi pensiun dan koping untuk mengatasi karier yang macet.Mengubah diri dari seorang berjiwa rapuh menjadi seorang yang berjiwa sehat dan tahan banting bukan perkara mudah. Oleh karena itu, di dalam buku ini juga dibahas berbagai hambatan yang biasa ditemui dalam proses perubahan diri dan strategi untuk mengatasi berbagai hambatan tersebut.Isi buku ini tidak pernah basi dan sangat sesuai dengan permasalahan yang dijumpai bangsa Indonesia pada saat ini. Buku ini bersifat ilmiah populer, cocok dibaca oleh mereka yang berpendidikan minimal setingkat SMA yang ingin hidupnya sukses dan bahagia.Sasaran Pembaca Buku Transformasi JiwaBuku ini ditujukan bagi pembaca yang pernah mengenyam kuliah di perguruan tinggi, atau minimal berpendidikan setingkat SMA. Sasaran buku ini adalah para pembaca yang ingin hidupnya sukses dan bahagia. Tidak hanya cocok bagi pembaca muda yang masih berjuang meniti karier, namun juga cocok bagi mereka yang akan atau sudah memasuki usia pensiun.Buku ini berbeda dari buku sejenis karena isinya didasarkan pada hasil penelitian ilmiah dan pendapat para ahli kaliber dunia, sehingga isinya dapat dipertanggungjawabkan kebenarannya.&lt;/p&gt;</t>
  </si>
  <si>
    <t>e2200c67-c5e1-4320-bc34-7217cf1c366b</t>
  </si>
  <si>
    <t>Making Indonesia 4.0 â€“ Transformasi Industri Manufaktur Nasional ke Industri 4.0</t>
  </si>
  <si>
    <t>Ngakan Timur Antara, Bambang Riznanto, Rizalul Kalam, Dimas Muhamad, &amp; Hari Wisnu Murti</t>
  </si>
  <si>
    <t>978-623-01-0274-5</t>
  </si>
  <si>
    <t>978-623-01-0275-2</t>
  </si>
  <si>
    <t>&lt;p&gt;Buku Making Indonesia 4.0 &amp;ndash; Transformasi Industri Manufaktur Nasional ke Industri 4.0 dapat selesai disusun dan diterbitkan. Buku yang mengangkat tema industri&lt;br /&gt;
 4.0 ini merupakan buku kedua penulis, di mana sebelumnya, buku&lt;br /&gt;
 pertama penulis yang berjudul Making Indonesia 4.0: Perjalanan&lt;br /&gt;
 Indonesia Menyongsong Revolusi Industri Keempat telah terbit pada&lt;br /&gt;
 awal tahun 2019. Industri 4.0 masih menjadi topik pembicaraan yang hangat di&lt;br /&gt;
 media massa dan masyarakat karena membawa dampak yang&lt;br /&gt;
 bersifat disruptif, sehingga buku referensi terkait industri 4.0 masih&lt;br /&gt;
 dibutuhkan di masyarakat secara luas. Buku ini disusun secara sistematik, dimulai dari dampak perang dagang terhadap perekonomian dunia dan Indonesia, pentingnya&lt;br /&gt;
 daya saing dan kemandirian industri untuk menopang pertumbuhan&lt;br /&gt;
 ekonomi, sampai pada pembahasan kesiapan negara-negara di&lt;br /&gt;
 dunia dalam bertransformasi di era Revolusi Industri Ke-4, termasuk&lt;br /&gt;
 kesiapan transformasi industri. Secara khusus, buku ini membahas&lt;br /&gt;
 peta tingkat kesiapan industri di Indonesia untuk bertransformasi ke&lt;br /&gt;
 industri 4.0.&lt;br /&gt;
 &amp;nbsp;&lt;/p&gt;</t>
  </si>
  <si>
    <t>da30ba3b-ba0b-4dbf-95ba-d8b18d48b9d4</t>
  </si>
  <si>
    <t>Modecular Docking Parasetamol Dan Analognya Menggunakan Plants</t>
  </si>
  <si>
    <t>Hari Purnomo</t>
  </si>
  <si>
    <t>978-623-7239-40-6</t>
  </si>
  <si>
    <t>978-623-7239-39-0</t>
  </si>
  <si>
    <t>&lt;p&gt;Buku ini membahas Molecular Docking (dapat dipraktekkan), merupakan aplikasi dari SBDD (Structure Base Drugs Design). SBDD adalah bagian dari CADD (Computer Aid Drug Design) atau Desain Obat Berbantuan Komputer. Seperti diketahui secara garis besar CADD meliputi SBDD dan LBDD (Ligand Base Drug Design). SBDD adalah desain obat berbasi struktur, struktur dalam hal ini adalah reseptor. Dengan demikian untuk mendesain obat perlu diketahui reseptor tempat kerja obat tersebut. Reseptor sebagai template dan molecular docking sebagai aplikasi cara ini. Selain untuk mendesain molekul, molecular docking dapat digunakan untuk memprediksi mekanisme kerja molekuler suatu obat. Software dalam buku ini beroperasi di windows bit64 (laptop/pc). Sebaiknya dengan RAM minimum 4GB.&lt;/p&gt;</t>
  </si>
  <si>
    <t>5dd59c9e-fe57-4866-b7a4-d49a82d20c81</t>
  </si>
  <si>
    <t>Hubungan Kuantitatif Struktur Dan Aktivitas</t>
  </si>
  <si>
    <t>978-602-53471-6-0</t>
  </si>
  <si>
    <t>978-602-53471-7-7</t>
  </si>
  <si>
    <t>&lt;p&gt;Buku ini merupakan aplikasi dari HKSA (Hubungan Kuantitatif Struktur dan Aktifitas). HKSA adalah bagian dari Kimia Komputasi dalam bidang Kimia Medisinal. Kimia Medisinal adalah mata kuliah wajib bagi mahasiswa Fakultas Farmasi di seluruh Indonesia. Beberapa buku uang membahas HKSA baik dalam bahasa Indonesia maupun dalam bahasa asing membahas HKSA dari segi teori. Keunggulan buku ini selain berisi teori juga praktek yang disertai software buidqsar free yang dapat digunaka untuk mengolah data sehingga mendapatkan persamaan garis yang &amp;#39;membumi&amp;#39;, artinya pembaca dapat mendesain senyawa baru yang elbih unggul dari yang sudah ada.&lt;/p&gt;</t>
  </si>
  <si>
    <t>e4eb7f83-a606-422b-b521-8732fc9c17b2</t>
  </si>
  <si>
    <t>101 Resep Jajan Pasar Tradisional yang Istimewa</t>
  </si>
  <si>
    <t>Rika Kusumawati &amp; Winkanda Satria Putra</t>
  </si>
  <si>
    <t>978-979-29-6100-3</t>
  </si>
  <si>
    <t>978-623-01-0886-0</t>
  </si>
  <si>
    <t>&lt;p&gt;Jajan pasar adalah makanan ciri khas dan identitas Indonesia. Jajanan pasar hanya bisa ditemukan di Indonesia dan tidak akan pernah dijumpai di Negara lain. Oleh karena itulah, jajanan pasar dapat dikatakan sebagai makanan ciri khas atau makanan identitas Indonesia. Jajanan pasar sering disajikan pada acara-acara penting, seperti syukuran, pernikahan, tingkeban (tujuh bulanan) serta acara-acara penting lainnya. Cita rasa jajanan pasar yang beragam dan sangat lezat , tentunya akan membuat kita akan selalu cinta, rindu dan bangga pada negeri kita tercinta, Indonesia. Di dalam buku ini , terdapat lebih dari 101 resep jajanan pasar yang mudah dan praktis dibuat sendiri. Resep-resep jajanan pasar yang terdapat di dalam buku ini ditulis secara sederhana, runtut, dan sangat mudah untuk dipraktikkan. Mulai hari ini, marilah kita sajikan jajanan sehat untuk keluarga tercinta dengan aneka menu jajanan pasar yang super lezat.&lt;/p&gt;</t>
  </si>
  <si>
    <t>4e70bd90-ee92-4c9e-baef-aba4289d2818</t>
  </si>
  <si>
    <t>20 Kisah Dahsyat dari Negeri Padang Pasir</t>
  </si>
  <si>
    <t>Redy Kuswanto &amp; Nurwahiddatur Rohman</t>
  </si>
  <si>
    <t>978-623-7230-85-4</t>
  </si>
  <si>
    <t>978-623-7230-84-7</t>
  </si>
  <si>
    <t>&lt;p&gt;Bagaimana Abu Nawas bisa terbang? Bagaimana juga perjalanan Nasruddin dan Kedelai Kesayangannya? Hai adik-adik &amp;brvbar;yuk ikuti petualangan Abu Nawas dan kawan-kawannya dari negeri Padang Pasir, yang penuh aksi dan menyenangkan serta banyak pelajaran yang kita dapatkan. Kita baca sama-sama yuk kisah mereka dalam buku 20 Kisah Dahsyat dari Negeri Padang Pasir ini. Ajak juga adik, kakak, Ayah, Bunda juga teman-temanmu ya! Agar membaca lebih menyenangkan.&lt;/p&gt;</t>
  </si>
  <si>
    <t>4ac4c67b-5086-47aa-852b-ba45e22b45c0</t>
  </si>
  <si>
    <t>96 Nutrisi Kehidupan</t>
  </si>
  <si>
    <t>978-623-7519-10-2</t>
  </si>
  <si>
    <t>978-623-7519-11-9</t>
  </si>
  <si>
    <t>PBMR Andi</t>
  </si>
  <si>
    <t>&lt;p&gt;Nutrisi adalah zat yang terkandung dalam makanan yang berguna bagi tubuh, sehingga seseorang dapat menjalani hidup dengan lebih optimal. Buku ini pun ditulis untuk tujuan yang sama, tak sekadar untuk menambah wawasan, tetapi dapat menjadi acuan, petunjuk, maupun pedoman bagi pembaca dalam mengarungi kehidupan ini. 96 Nutrisi Kehidupan berisi kumpulan artikel yang dibagi dalam 7 kategori, yakni: 1) Nutrisi bagi batin; 2) Nutrisi bagi hati; 3) Nutrisi bagi jiwa; 4) Nutrisi bagi kesenangan; 5) Nutrisi bagi perasaan; 6)Nutrisi bagi pikiran; dan 7) Nutrisi bagi tubuh. Kumpulan tulisan hasil dari melihat, mendengar, mengalami, dan merenung ini diharapkan dapat menggugah ingatan pembaca untuk selalu berperilaku arif dan bijaksana dalam menyikapi hidup. Buku ini pun diyakini dapat mengubah hidup apabila dibaca dengan baik, direnungkan, dan dipraktikkan!&lt;/p&gt;</t>
  </si>
  <si>
    <t>1c3e8aa6-be47-4949-a87b-aeec99c515f5</t>
  </si>
  <si>
    <t>A Piece Of Heaven â€“ Mata melihat dengan batasan, tapi hati melihat dengan menembus batas</t>
  </si>
  <si>
    <t>Fransisca Lenny</t>
  </si>
  <si>
    <t>978-623-7122-10-4</t>
  </si>
  <si>
    <t>978-623-7122-11-1</t>
  </si>
  <si>
    <t>&lt;p&gt;Mitha, wanita muda enerjik dan menyukai petualangan-petualangan baru yang penuh tantangan. Bersama sahabatnya, Lea, mereka pergi berpetualang safari jauh ke tanah Afrika. Sungguh, siapa sangka petualangan seru itu menjadi petaka baginya? Kecelakaan fatal menyebabkan Mitha kehilangan indra penglihatannya! Nyawa seorang fotografer seperti lenyap bersama gelap pandangannya. Pil pahit penyesalan yang harus ditelannya utuh-utuh seumur hidup. Pun hidup harus terus berjalan. Hari-hari terus berganti. Mitha harus bangkit. Namun, akankah seseorang yang tulus hadir menolongnya? Masih berhakkah ia atas cinta?&lt;/p&gt;</t>
  </si>
  <si>
    <t>4af92d67-7721-4ba2-b663-6a5294d0b46d</t>
  </si>
  <si>
    <t>A Piece of My Soul</t>
  </si>
  <si>
    <t>K. Nada</t>
  </si>
  <si>
    <t>978-623-7122-16-6</t>
  </si>
  <si>
    <t>978-623-7122-17-3</t>
  </si>
  <si>
    <t>&lt;p&gt;Lo nggak pernah sadar selama ini, Kei. Kenapa gue suka natap mata lo dengan sungguh-sungguh? Karena gue pengen cari tahu apakah yang gue rasain juga lo rasain. Apa ini pengakuan cinta? Apa ini termasuk kategori itu? tanyaku dalam hati. Jatuh cinta ke orang yang sama hanya dengan memandang matanya. Bahkan nggak butuh alasan lain selain itu. Kei, seorang fangirl yang kehidupannya hanya dipenuhi dengan kecintaannya kepada grup M&amp;amp;H, bahkan tidak ada waktu untuk dirinya benar-benar memiliki cinta sesungguhnya. Namun kehidupan fangirling-nya sedikit terkontrol dengan keberadaan Arka di sampingnya. Suatu hari, kesabaran Kei diuji ketika Daniel, murid baru di Melody Empire, datang. Cowok jahil yang selalu dipertemukan dengan Kei. Awalnya, terasa sangat menganggu. Namun, Kei sadar jika Daniel berperan banyak dalam pencapaian impiannya. Semua telah mencapai titik didihnya, ketika seseorang datang dibarengi dengan masa lalu Daniel yang terkuak, serta impian Kei yang menjadi terancam. Semua hal menjadi rumit, ketika Arka dan Daniel datang dengan membawa payung teduhnya masing-masing. Jika keduanya membawa porsi cinta yang sama, siapakah pilihan Kei?&lt;/p&gt;</t>
  </si>
  <si>
    <t>0c9b933c-77af-4aa5-a16d-72780c318992</t>
  </si>
  <si>
    <t>Mitologi Yunani, Mengupas Tuntas Mitos-mitos Dalam Kebudayaan Yunani</t>
  </si>
  <si>
    <t>Jonar S</t>
  </si>
  <si>
    <t>978-623-7519-28-7</t>
  </si>
  <si>
    <t>978-623-7519-29-4</t>
  </si>
  <si>
    <t>&lt;p&gt;Mitologi dalam kebudayaan Yunani sudah dimulai sejak zaman dahulu, tetapi pengaruhnya masih terasa, bahkan sampai hari ini. Kita mungkin sudah familiar dengan nama-nama seperti Zeus, Hera, Hermes atau Hercules yang akan dibahas dalam buku ini beserta beberapa nama dewa-dewi lainnya negeri yang dikenal sebagai Negeri Sejuta Dewa tersebut. Dengan mengenal dan memahami beberapa tokoh dewa dewi Yunani ini, selain menambah wawasan, kita pun dapat memahami latar belakang Perjanjian Baru, dimana beberapa kota yang pernah dikunjungi Rasul Paulus, atau nama-nam kota yang disebutkan dalam Perjanjian Baru yang menyinggung kebiasan di beberapa tempat tentang pendirian kuil dan pemujaan patung para dewa yang dikultuskan. Buku ini juga berkaitan dengan Filsafat Yunani, ditulis oleh Jonar Situmorang juga, yang dapat semakin melengkapi pemahaman kita terkait kebudayaan dan pemikiran Yunani.&lt;/p&gt;</t>
  </si>
  <si>
    <t>15439375-530d-4136-87c0-db38ba188548</t>
  </si>
  <si>
    <t>Dogmatika Kristen</t>
  </si>
  <si>
    <t>978-623-7519-50-8</t>
  </si>
  <si>
    <t>978-623-7519-51-5</t>
  </si>
  <si>
    <t>&lt;p&gt;Kehadiran gereja di dunia erat hubungannya dengan misi Allah. Sebagai persekutuan orang-orang percaya, gereja diutus oleh Allah untuk melakukan tugas misi di dunia ini, yakni menjadikan segala bangsa murid Tuhan Yesus.&lt;br /&gt;
 Untuk menunaikan misi Allah tersebut, gereja memerlukan kuasa Allah, sebagai penggerak utama dari misi yang dikerjakan itu. Tanpa campur tangan Allah, gereja tidak dapat melakukan misi yang dipercayakan Allah secara baik dan penuh campur tanggung jawab.&lt;br /&gt;
 Buku ini berisi hal-hal penting yang bermanfaat bagi para pembaca berkaitan dengan cara persekutuan orang-orang percaya (gereja) dapat mengenali misi Allah dan mampu melakukan misi itu di dunia secara baik, benar dan bertanggung jawab kepada Allah Sang Pemberi Misi.&lt;/p&gt;</t>
  </si>
  <si>
    <t>93faa542-7756-4538-85b1-c0b6238fe2b3</t>
  </si>
  <si>
    <t>Monokrom</t>
  </si>
  <si>
    <t>Nurman Hasim Usman</t>
  </si>
  <si>
    <t>978-623-7122-58-6</t>
  </si>
  <si>
    <t>978-623-7122-57-9</t>
  </si>
  <si>
    <t>&lt;p&gt;Hingga pada suatu saat momen yang sangat singkat mengubah hidup Damar untuk selama-lamanya. Merontokkan tembok kukuh pertahanan terakhirnya dalam mengejar cita-cita. Rintik gerimis dan hawa dingin di waktu istirahat, membuatnya malas untuk keluar kelas. Berdirilah Ia di balik jendela kelas yang menghadap lapangan basket. Matanya terpaku pada sesosok gadis yang berlari-lari kecil ke arahnya menghindari gerimis. Wajah bening serupa kaca, kulit kuning jeruk, serta rambut panjang terikat semakin menambah keangunannya. Jantung Damar berdegup kencang sekali. Satu.. Dua.. Tiga.. la mengatur napas dalam-dalam. Tak pernah ia rasakan perasaan luar biasa seperti inj. Terpaku dan terpana dalam waktu yang cukup lama. Tepat saat di depan Damar, gadis itu pun berhenti berlari lantas menoleh. Merekahlah senyum terindah yang belum pernah ia jumpai sepanjang hayatnya. Gadis itu adalah Hanum. Akan kah kedua pasang matayang berpadu itu menyatu? Akankah hidup mereka menjadi surga?&lt;/p&gt;</t>
  </si>
  <si>
    <t>0c4b07de-a02d-45d2-b019-3eb8376dfcbe</t>
  </si>
  <si>
    <t>Disiplidemia, Nutrisi Untuk Mengatasi Gangguan Kolesterol Dan Komplikasinya</t>
  </si>
  <si>
    <t>978-623-7239-36-9</t>
  </si>
  <si>
    <t>978-623-7239-35-2</t>
  </si>
  <si>
    <t>&lt;p&gt;Buku ini mengupas tentang cara mengatasi kolesterol dan berbagai hal yang berpotensi untuk mengganggu kadar lemak yang jahat dalam darah alias kolesterol yang jahat yang bisa menyebabkan berbagai penyakit, diantaranya adalah jantung. Dilengkapi dengan Jus Sehat dan tip olahraga.&lt;/p&gt;</t>
  </si>
  <si>
    <t>3d12cf47-cc8b-48ad-8266-fb0bcb8fd9c2</t>
  </si>
  <si>
    <t>Adventure in The Fantastic Dreamland â€“ Edisi Natal</t>
  </si>
  <si>
    <t>Tim Kreatif Rainbow</t>
  </si>
  <si>
    <t>978-623-6701-09-6</t>
  </si>
  <si>
    <t>978-623-01-1533-2</t>
  </si>
  <si>
    <t>Adventure in The Fantastic Dreamland</t>
  </si>
  <si>
    <t>&lt;p&gt;Halo adik-adik... Bagaimana kabar kalian? Banyak benda-benda dalam perayaan Natal. Ayo, kita mengenal benda-benda yang biasanya ada pada hari Natal dalam bahasa Inggris dan Korea. Pengenalan hewan air ini akan mengasah kemampuanmu dalam berbahasa asing. Jangan lupa selesaikan seluruh aktivitas dalam buku ini, ya! Agar kamu semakin cerdas, aktif, dan ceria! - Tim Kreatif Rainbow -&lt;/p&gt;</t>
  </si>
  <si>
    <t>88a8fa82-85d9-482c-8e2c-69fa9ba258ea</t>
  </si>
  <si>
    <t>Nutrisi Dan Imunitas</t>
  </si>
  <si>
    <t>978-623-7239-71-0</t>
  </si>
  <si>
    <t>978-623-7239-70-3</t>
  </si>
  <si>
    <t>&lt;p&gt;Seperti buku sehat dengan jus yang ditulis Mas Yohanes Sunardi dengan para dosennya, buku &amp;ldquo;Nutrisi dan Imunitas&amp;rdquo; ini juga sangat bermutu untuk dibaca. Yohanes Sunardi adalah salah satu mahasiswa saya yang rajin menulis. Saya percaya ini adalah warisan hidup sehat yang bisa dibaca oleh masyarakat luas. Jangan ragu untuk membacanya, di dalamnya ada tip jus yang luar biasa. Buku ini berbeda karena ada proses GMP dan memperhatikan titik kritis. Di bab awal diajarkan sortasi buah (proses GMP) dan menyimpannya. Bab proses dipilahkan berdasarkan fungsi buah, urutan membuatnya sangat detail (titik kritis sangat diperhatikan). Ikuti caranya sepersis mungkin dan Anda akan memperoleh hasilnya. Buku gizi ini berwarna sehingga sangat menarik bagi seluruh masyarakat.&lt;/p&gt;
 &lt;p&gt;&amp;quot;Ir. Bambang Sigit, M.P&amp;quot;&lt;/p&gt;
 &lt;p&gt;&amp;nbsp;&lt;/p&gt;
 &lt;p&gt;Sekadar info bagi Anda, kalau bisa mencegah sakit mengapa harus sakit? Ahli nutrisi yang satu ini suka berbagi kesehatan, baik di media elektronik maupun media cetak. Ilmu yang dibagi sekitar hidup sehat dengan mengatur makanan dan minuman seharihari. Buku &amp;ldquo;Nutrisi dan Imunitas&amp;rdquo; ini bukan pengganti dokter, tetapi pendamping hidup Anda dalam seharihari. Isi buku ini sangat informatif, sederhana, tetapi didukung dengan sisi ilmiah. Jika Anda suka keliling dan kuliner, Anda wajib menjaga kesehatan sesuai yang dianjurkan pada buku ini. Selamat menikmati hidup sehat.&lt;/p&gt;
 &lt;p&gt;&amp;quot;Dr. Victor Joseph Sp.JP., FIHA&amp;quot;&lt;/p&gt;</t>
  </si>
  <si>
    <t>df1a5127-f2de-407e-8ca2-5cbbcdc04a54</t>
  </si>
  <si>
    <t>Pancasila, Eksistensi Dan Aktualisasi</t>
  </si>
  <si>
    <t>Dr. Hernadi Affandi, S.H., LL.M.</t>
  </si>
  <si>
    <t>978-623-01-0467-1</t>
  </si>
  <si>
    <t>978-623-01-0468-8</t>
  </si>
  <si>
    <t>&lt;p&gt;Pancasila dirumuskan oleh para pendiri negara (the founding fathers and mother) yang merupakan kristalisasi nilai-nilai sosial dan budaya nenek-moyang masyarakat dan bangsa Indonesia jauh sebelum Indonesia merdeka. Berbagai nilai positif dari seluruh aspek kehidupan masyarakat sebagai cikal bakal bangsa Indonesia terkristalisasi dalam rumusan Pancasila yang berisi nilai-nilai ketuhanan, kemanusiaan, persatuan, kerakyatan, dan keadilan. Sebagai dasar negara Indonesia, Pancasila adalah hanya satu-satunya dan tidak ada pembanding atau tidak ada saingannya dalam negara. Dari dasar negara itu kemudian penyelenggaraan negara dan pemerintahan dijalankan sesuai dengan nilai dan jiwa yang dikandung dalam Pancasila. Demikian pula kehidupan bermasyarakat, berbangsa, dan bernegara seluruh masyarakat dan bangsa Indonesia diimplementasikan dari nilai-nilai dan jiwa Pancasila. Secara substansial, Pancasila sudah final sebagai dasar negara dan pandangan hidup bangsa yang sudah selesai dibicarakan, didiskusikan, bahkan diperdebatkan pada saat penggalian dan perumusannya dalam sidang Badan Usaha-Usaha Persiapan Kemerdekaan Indonesia (BPUPKI). Penggunaan Pancasila sebagai dasar negara dianggap sebagai tindakan yang tepat, sehingga tidak mendirikan negara agama atau negara berdasarkan agama tertentu. Pancasila akan menaungi seluruh kepentingan masyarakat yang berbeda- beda dalam bingkai Negara Kesatuan Republik Indonesia (NKRI). Penerapan nilai-nilai Pancasila di dalam kehidupan bermasyarakat, berbangsa, dan bernegara akan menunjukkan bahwa masyarakat dan bangsa Indonesia menjunjung tinggi nilai ketuhanan, kemanusiaan, persatuan, kerakyatan, dan keadilan. Dalam pergaulan masyarakat dan bangsa Indonesia harus selalu dijiwai dan mencerminkan nilai-nilai tersebut. Oleh karena itu, seluruh masyarakat dan bangsa Indonesia harus memahami dengan baik nilai-nilai tersebut sebagai bentuk tanggung jawab dalam menjaga eksistensi dan sekaligus melakukan aktualisasi nilai-nilai tersebut.&lt;/p&gt;</t>
  </si>
  <si>
    <t>1765d559-d475-412f-a71b-11fc9e75e610</t>
  </si>
  <si>
    <t>AKU tidak BUTA â€“ Ini Bukan Seberapa Sempurna Anda, tapi Seberapa Sempurna Anda Ingin Menjadi â€¦</t>
  </si>
  <si>
    <t>Rachel Stefanie Halim</t>
  </si>
  <si>
    <t>978-623-91296-2-0</t>
  </si>
  <si>
    <t>978-623-91296-3-7</t>
  </si>
  <si>
    <t>&lt;p&gt;&amp;quot;Retinitis Pigmentosa sampai detik ini penyebabnya belum diketahui dengan pasti, sehingga obatnya pun belum ditemukan. Jadi, sebaiknya Ibu menyekolahkan anak Ibu di SLBA saja, karena mata anak Ibu lambat laun akan menjadi buta.&amp;quot; Bagaikan sambaran petir di siang bolong, Mami dan Papi menjadi shock berat mendengar perkataan itu. Tak pernah disangka jika anak keduanya akan menjadi penyandang tunanetra. Meski begitu, Aku tetap bersekolah di sekolah umum. Banyak hambatan dan kesulitan yang harus kuhadapi, baik dari teman-teman yang sering mengejekku, maupun sistem pengajaran yang memang tidak dikhususkan bagi anak setengah buta sepertiku. Meski langkahku tertatih-tatih melewati segala kesulitan dan tantangan, aku bersyukur Mami selalu mendukung dan tidak pernah membiarkan aku menyerah dalam keadaan apa pun. Akhirnya aku berhasil mencapai gelar sarjana dan melanjutkan pergumulanku dalam dunia kerja yang punya tantangan dan hambatan tersendiri.&lt;br /&gt;
 Tak jarang aku menangis sendirian di kamar. Aku sering bertanya-tanya dalam hati, Apakah aku akan selamanya bergantung pada orangtuaku? Tidak akan bisa hidup mandiri? Bagaimana caranya agar aku bisa bekerja dan mencari uang? Ada pria yang mau menikah denganku? Yang cacat seperti ini?&amp;acirc;&amp;euro;Â Mungkinkah semua pertanyaan ini terjawab? Ditulis sendiri oleh Rachel. Mengundang duka dan iba, tapi juga penuh tawa dan canda. Nikmati perjalanan hidup Rachel yang penuh liku, seorang tunanetra yang punya semangat tinggi hingga bisa menikmati kehidupan layaknya orang awas. Tantangan Kehidupan adalah ibarat gelombang ombak yang kita alami. Rachel menuliskan buku ini dengan cara yang unik agar kita semua belajar berhenti mengeluh atas deraan ombak kehidupan dan mulai mengambil papan selancar (apa yang ada pada kita) untuk mulai berselancar dengan seru diatas ombak yang datang dalam kehidupan kita. Pendeknya, stop compalining, start winning. (Julian Foe, Founder Kingdom Business Community)&lt;/p&gt;</t>
  </si>
  <si>
    <t>677f78dc-e27b-4845-9e80-5948eaae245c</t>
  </si>
  <si>
    <t>Panen Ayam Broiler 2 Kg Dalam 42 Hari</t>
  </si>
  <si>
    <t>978-602-53-7933-8</t>
  </si>
  <si>
    <t>978-602-53-7934-5</t>
  </si>
  <si>
    <t>&lt;p&gt;Ayam broilersangat potensial untuk dikembangkan karena mempunyai kemampuan mcnghasilkan daging dalam waktu pemeliharaan yang lebih singkat dan harganya lebih murah dibanding harga daging unggas lain (ayam buras, bcbck$ dan itik} maupun daging hasil ternak kecil (kambing dan domba) dan ternak besar (sapi dan kerbaul Dengan dikembangkannya budi daya ayam broiler diharapkan dapat mencukupi peningkatan &amp;#39;kebutuhan masyarakat atas sumber protein hewani (daging) yang berasal dari hewam Buku ini membahas berbagai aspek pembudidayaan ayam broiler, mulai dari prospek usaha tani&amp;bdquo; pengenalan jenis ayam broilerj teknis budi daya, penanganan kesehatan ternaki kelayakan usaha tanij dan penanganan dampak negatif terhadap lingkungan hidup dari pembangunan usaha peternakan ayam sebagai upaya pembangunan yang berwawasan lingkungan. Diharapkan buku ini dapat memberikan informasi dan alih teknologi mengenai seluk-beluk beternak ayarn broiler kepada masyarakat luas dan meningkatkan kualitas masyarakat dalam mengelola usaha peternakan sehingga dapat meningkatkan pendapatan sena produksinya dapat mencukupi kebutuhan masyarakat terhadap pangan yang berasal dari hewan,&lt;/p&gt;</t>
  </si>
  <si>
    <t>46fe6038-0a4c-431f-a878-4e499eb93cef</t>
  </si>
  <si>
    <t>Grief Psychotherapy</t>
  </si>
  <si>
    <t>Totok S. Wiryasaputra</t>
  </si>
  <si>
    <t>978-623-90809-0-7</t>
  </si>
  <si>
    <t>978-623-90809-1-4</t>
  </si>
  <si>
    <t>Pustaka Referensi</t>
  </si>
  <si>
    <t>&lt;p&gt;Buku ini membahas seluk-beluk kedukaan, sejarah dan perkembangan studi kedukaan, pengertian, kondisi, sifat, jenis, tahap kedukaan, jenis kedukaan, dan kedukaan abnormal. Semuanya dibahas secara lengkap dan rinci. Berdasarkan pengalaman praktik psikoterapi dan konseling penulis sendiri, buku ini menyajikan kiat cerdas menangani kedukaan kita sendiri dan kedukaan sesama. Tidak lupa juga buku ini membahas secara rinci dan lengkap melakukan psikoterapi dan konseling kedukaan secara kreatif dan efektif. Bahkan buku ini menyajikan contoh cara menangani kasus kedukaan berjangka waktu pendek (short-term) secara lengkap dan rinci.&lt;/p&gt;</t>
  </si>
  <si>
    <t>59183216-6110-49fb-b753-9f8201811a6d</t>
  </si>
  <si>
    <t>Another Love Story of Bangtan Girls and Bangtan Boys â€“ Deeply Inspired by BTS</t>
  </si>
  <si>
    <t>Putri Ai</t>
  </si>
  <si>
    <t>978-602-53730-8-4</t>
  </si>
  <si>
    <t>978-602-53730-9-1</t>
  </si>
  <si>
    <t>&lt;p&gt;Big Hit Entertainment, agensi musik milik pamannya, membawa Ara pada dunia baru yang dulu sempat ditinggalkannya. Obsesi Bang PD-nim yang dulu dibencinya kini bisa dinikmatinya dengan indah. Tapi disaat ia sudah tenang di perusahaan pamannya, masa lalu itu kembali hadir. Jungkook adalah saksi betapa sedih masa lalunya sekaligus malaikat pelindungnya. Ara kembali menemukan cinta baru dalam dunia musiknya. Ara dan dia saling mencintai dengan manis. Jungkook-kah? Entahlah. Tapi, entah kenapa, sedikit kesalahpahaman selalu mengundang masalah. Kesalahpahaman yang sebenarnya selalu timbul dalam novel-novel romance pada umumnya. Hanya kali ini, masalah itu timbul karena cerita masa lalu yang masih menggantung. Menggantung seperti apa? Ya seperti itu. Masa lalu yang datang bisa menyebabkan masalah di masa sekarang.&lt;/p&gt;</t>
  </si>
  <si>
    <t>cb84b816-46c3-459d-a321-b955471adfbb</t>
  </si>
  <si>
    <t>Anti Stranger Girl</t>
  </si>
  <si>
    <t>Nazavelis</t>
  </si>
  <si>
    <t>978-623-7122-34-0</t>
  </si>
  <si>
    <t>978-623-7122-35-7</t>
  </si>
  <si>
    <t>&lt;p&gt;Kepindahan Grace ke Indonesia, membuatnya mendapat teman baru. Namun, dia memilih bersikap apatis. Tidak mau berteman dengan siapa pun. Trauma masa lalu berkembang menjadi fobia. Baginya, teman adalah omong kosong belaka. Sikap Grace itu membuat Sean penasaran dan selalu menggodanya. Namun, Grace tidak menghiraukannya. Kedekatan mereka membuat cewek-cewek di sekolah mengusilinya. Kejadian itu pula yang membuatnya bertemu Kefan. Aneh! Grace menjadi gadis yang baik. Saat Grace merasa mulai menyukai Kefan, ada fakta lain yang dia ketahui. Fakta yang dengan sekejap menjungkirbalikkan kehidupannya.&lt;/p&gt;</t>
  </si>
  <si>
    <t>acb1c459-50a0-47fb-ad95-ac93144dfd65</t>
  </si>
  <si>
    <t>Pemimpin Sejati, Tidak Hanya Dilahirkan, Tapi Dipelajari Dan Dibentuk</t>
  </si>
  <si>
    <t>Ronny Siagian</t>
  </si>
  <si>
    <t>978-623-91968-0-6</t>
  </si>
  <si>
    <t>978-623-91968-1-3</t>
  </si>
  <si>
    <t>&lt;p&gt;Buku &amp;quot;PEMIMPIN SEJATI - Tidak I-lanya Dilahirkan, Tapi Dipelajari dan DibentuR&amp;#39; ini akan menolong Anda untuk memiliki keahlian- keahlian yang dibutuhkan seorang pemimpin yang mampu menggerakkan semua unsur dalam suatu organisasi dalam mencapai tujuan bersama secara cepat dan efektif, dan juga akan menuntun Anda untuk memiliki karakter pribadi yang kuat untuk menjadi pemimpin yang sejati. Apa pun latar belakang dan profesi Anda, Anda bisa menjadi seorang pemimpin yang hebat. Baca dan praktikkan, maka Anda akan merasakan keampuhannya!&lt;/p&gt;</t>
  </si>
  <si>
    <t>8e17f27c-4c7e-4201-9715-922f22857f97</t>
  </si>
  <si>
    <t>Seri Desain Web: Promosi WEB Dan Registrasi Domain (Dengan Berbagai Teknik Dan Tool)</t>
  </si>
  <si>
    <t>Jasmadi, ST.P</t>
  </si>
  <si>
    <t>979-731-351-4</t>
  </si>
  <si>
    <t>978-623-01-1555-4</t>
  </si>
  <si>
    <t>&lt;p&gt;Promosi web merupakan suatu cara mengenalkan website agar dikenal dan dapat dijangkau oleh pengguna Internet di seluruh dunia. Sebuah website, selain membutuhkan pengelolaan yang baik, juga perlu promo i yang cukup agar diak&amp;#39;ses oleh pengunjung. Promosi web dapat dilakukan dengan memasang website tersebut ke berbagai mesin pencari (search engine), mesin direktori, EFA (Free for All Link), dan berbagai tempat strategis lain.&lt;br /&gt;
 Buku &lt;em&gt;Seri Web Desainer &lt;/em&gt;&lt;em&gt;: &lt;/em&gt;&lt;em&gt;Promosi Web dengan Berbagai Teknik dan&lt;/em&gt;&lt;em&gt; &lt;/em&gt;&lt;em&gt;Tool Serta Registrasi &lt;/em&gt;&lt;em&gt;Domain &lt;/em&gt;&lt;strong&gt;ini akan &lt;/strong&gt;membantu Anda sebagai web desainer yang mempunyai tanggung Jawab untuk mengelola website dan promosinya.&lt;/p&gt;</t>
  </si>
  <si>
    <t>40dc2ba6-be97-4916-83df-d28fba1f8913</t>
  </si>
  <si>
    <t>Yeaaayyy...!!! Aku Berhasil Buat Prakarya Sendiri</t>
  </si>
  <si>
    <t>Feri Yanni</t>
  </si>
  <si>
    <t>978-623-7230-66-3</t>
  </si>
  <si>
    <t>978-623-7230-67-0</t>
  </si>
  <si>
    <t>Seri Aku Pantang Menyerah</t>
  </si>
  <si>
    <t>&lt;p&gt;uku Seri Pantang Menyerah: Yeaaayyy...!!! Aku Berhasil Buat Prakarya Sendiri dapat anda dapatkan di toko buku Andi Publisher terdekat di kota anda, atau dibeli melalui website toko buku online kami Buku anak ini menceritakan di sekolah, Qiana mendapat tugas ketrampilan untuk membuat miniature rumah dari bahan apa saja. Qiana yang masih duduk di bangku sekolah dasar tentu saja bingung. Akhirnya, Qiana mendapat ide untuk membuatnya dari stik es krim. Kira-kira Qiana berhasil membuatnya ga yaaa...hemmm penasaran kan? Yuukk ikuti cerita Qiana di Seri Pantang Menyerah: &amp;quot;YEAAAYYY...!!! AKU BERHASIL BUAT PRAKARYA SENDIRI..&amp;quot; Semoga cerita Qiana dan semangatnya ini bisa membuat adik-adik semua bersemangat dan tidak gampang menyerah ya... Selamat membaca adik-adik... Dan, temukan Seri Pantang Menyerah lainnya yaaa...jangan sampai ketinggalan ya...&lt;/p&gt;</t>
  </si>
  <si>
    <t>7722cab8-ed9c-4589-87a0-78a215b1385f</t>
  </si>
  <si>
    <t>Serunya! Mengenal Angka</t>
  </si>
  <si>
    <t>978-623-7230-89-2</t>
  </si>
  <si>
    <t>978-623-7230-90-8</t>
  </si>
  <si>
    <t>&lt;p&gt;&amp;nbsp;&lt;/p&gt;
 &lt;p&gt;Buku Serunya! Mengenal Angka dapat anda dapatkan di toko buku Andi Publisher terdekat di kota anda, atau dibeli melalui website toko buku online kami Dengan buku Serunya! Mengenal Angka, anak-anak diajak untuk mengenal angka 1-10 berikut cara menulis dan menebalkan angka-angkanya dengan pola yang sudah diajarkan sebelumnya. Ada pula berbagai aktivitas belajar berhitung anak yang bisa dilakukan, mulai dari mewarnai sesuai warna yang tertera pada angka, menghubungkan titik-titik, mencocokkan, dan sebagainya. Sebagai pelengkap, di halaman terakhir terdapat sertifikat yang bisa dipotong sebagai bentuk apresiasi kepada anak yang sudah menyelesaikan buku ini.&lt;/p&gt;</t>
  </si>
  <si>
    <t>c833a0c2-1a69-4375-92f0-a7bd303a3d6d</t>
  </si>
  <si>
    <t>Ayo Deteksi Dini Atresia Bilier</t>
  </si>
  <si>
    <t>Dr. dr. Bagus Setyoboedi, Sp.A. (K), dkk</t>
  </si>
  <si>
    <t>978-623-6822-12-8</t>
  </si>
  <si>
    <t>978-623-6822-11-1</t>
  </si>
  <si>
    <t>&lt;p&gt;Atresia Bilier merupakan suatu proses peradangan yang terjadi pada saluran bilier di luar hati yang mengakibatkan tersumbatnya saluran empedu. Atresia bilier menyebabkan kolestasis, kerusakan hati kronis, dan merupakan penyebab transplantasi hati pada anak yang paling sering terjadi. Angka kejadian atresia bilier bervariasi dengan jumlah lebih banyak pada negara Asia dibanding negara Eropa dan Amerika. Peningkatan angka kejadian atresia bilier menyebabkan angka kesakitan dan kematian semakin tinggi. Atresia bilier dapat dideteksi sejak dini. Namun, seringkali orang tua membawa anak berobat ke rumah sakit dalam kondisi terlambat. Dengan deteksi dini atresia bilier, diharapkan angka kematian akibat atresia bilier menurun dan anak dapat hidup dengan kualitas yang lebih baik.&lt;/p&gt;</t>
  </si>
  <si>
    <t>2b7c21a5-88ad-4611-93de-aaff46358466</t>
  </si>
  <si>
    <t>Hukum &amp; Peradilan Konstitusi Indonesia Sebuah Kajian Teori danPraktek Hukum Acara Konstitusi</t>
  </si>
  <si>
    <t>Harrys Pratama Teguh</t>
  </si>
  <si>
    <t>978-623-90809-4-5</t>
  </si>
  <si>
    <t>978-623-90809-5-2</t>
  </si>
  <si>
    <t>&lt;p&gt;Buku Hukum Acara MK ini dimaksudkan untuk merespons perkembangan peradilan konstitusi yang dijalankan oleh Mahkamah Konstitusi yang di satu Sisi telah memberikan kontribusi besar terhadap perkembangan h u kum dan ketatanegaraan Indonesia, dan di Sisi lain telah memunculkan studi baru yang perlu dikaji dan diajarkan di perguruan tinggi yaitu Hukum Berita Acara Peradilan Konstitusi Di Indonesia.&lt;/p&gt;
 &lt;p&gt;Dengan semakin meluasnya studi tentang Hukum Berita Acara Peradilan Konstitusi Di Indonesia diharapkan dapat mendorong penyebarluasan dan peningkatan pemahaman peradilan konstitusi yang dijalankan oleh MK sehingga dalam jangka panjang akan memperlancar proses persidangan di MK dan pada akhirnya ikut mewujudkan visi membangun konstitusionalitas Indonesia dan mewujudkan budaya sadar berkonstitusi.&lt;/p&gt;
 &lt;p&gt;Penyusunan buku ini mengacu pada HukumAcara MK sebagaimana diatur dalam IJU MK dan Peraturan Mahkamah Konstitusi (PMK), serta diperkaya dari perspektif teoritis, komparasi, dan praktik. Di dalamnya tidak hanya berisi uraian normatif, tetapi didahului dengan penjelasan teoritis yang diikuti dengan pendalaman komparatif. Dalam penggambaran hukum acara juga diuraikan perkembangan-perkembangan yang terjadi dalam praktik peradilan di MK, disertai dengan rujukan kepada putusan-putusan MK yang telah ada dan menjadi dasar dari praktik Hukum Acara MK. Buku ini disusun sebagai salah satu rujukan pengajaran Hukum Acara Mahkamah Konstitusi. Di samping itu, dapat pula menjadi referensi yang cukup kaya bagi mahasiswa, praktisi, dan semua pembaca yang berminat mempelajari HukumAcara MK.&lt;/p&gt;</t>
  </si>
  <si>
    <t>81c39479-ab8d-4327-bd8d-4238b71eebd3</t>
  </si>
  <si>
    <t>I Still Heart You: First Love Never Dies</t>
  </si>
  <si>
    <t>Lolita Alvianti</t>
  </si>
  <si>
    <t>978-623-7122-13-5</t>
  </si>
  <si>
    <t>978-623-7122-12-8</t>
  </si>
  <si>
    <t>&lt;p&gt;Tidak ada hal yang lebih buruk bagi hidup seorang Lily ketika sebuah kesialan yang terjadi setelah jam makan siang memporak-porandakan hidupnya dan menghancurkan mimpi yang telah susah payah diraihnya. Terlebih jika perjalanan meraih mimpi itu tinggal selangkah lagi. Selain menghanguskan mimpinya, kesialan itu juga mempertemukannya dengan Devon, mantan pacar yang selama bertahun-tahun tak bisa dilupakannya. Di tengah kesialan itu, muncullah Remy, sosok pria yang selalu ada baginya.&lt;br /&gt;
 Apakah Lily dapat benar-benar melupakan Devon dan memilih Remy? Satu hal yang harus diingat: takdir selalu punya misterinya sendiri yang tak terduga...&lt;/p&gt;</t>
  </si>
  <si>
    <t>dd4ec7fa-92a5-4203-8349-6f5ea59862bf</t>
  </si>
  <si>
    <t>Step by Step SPSS 20 Analisis Data Statistik</t>
  </si>
  <si>
    <t>978-979-29-3147-1</t>
  </si>
  <si>
    <t>978-623-01-1558-5</t>
  </si>
  <si>
    <t>&lt;p&gt;Anda kesulitan dalam memecahkan kasus statistik? Buku ini memberikan jalan&lt;/p&gt;
 &lt;p&gt;keluarnya. Anda akan mendapat berbagai macam contoh kasus statistik sekaligus&lt;/p&gt;
 &lt;p&gt;tuntunan untuk memecahkannya langkah demi langkah, mulai dari membangun&lt;/p&gt;
 &lt;p&gt;data, melakukan analisis, dan kemudian membaca hasilnya.&lt;/p&gt;
 &lt;p&gt;Buku ini juga disertai CD yang berisi data sampel yang Anda pergunakan dalam&lt;/p&gt;
 &lt;p&gt;analisis, sehingga akan mempercepat dan mempermudah Anda menguasai materi&lt;/p&gt;
 &lt;p&gt;buku ini.&lt;/p&gt;
 &lt;p&gt;Materi buku ini meliputi:&lt;/p&gt;
 &lt;ul&gt;
 &lt;li&gt;Mengenal SPSS &amp;amp; Membangun Data&lt;/li&gt;
 &lt;li&gt;Grafik &amp;amp; Tabel&lt;/li&gt;
 &lt;li&gt;Statistik Deskriptif&lt;/li&gt;
 &lt;li&gt;Probabilitas&lt;/li&gt;
 &lt;li&gt;Analisis Perbandingan Rata-rata&lt;/li&gt;
 &lt;li&gt;Korelasi &amp;amp; Regresi&lt;/li&gt;
 &lt;li&gt;Analisis Jalur&lt;/li&gt;
 &lt;li&gt;General Linear Model&lt;/li&gt;
 &lt;li&gt;Statistik Non-Parametrik&lt;/li&gt;
 &lt;li&gt;Pengendalian Kualitas&lt;/li&gt;
 &lt;li&gt;Direct Marketing&lt;/li&gt;
 &lt;li&gt;Uji Validitas &amp;amp; Realibilitas&lt;/li&gt;
 &lt;/ul&gt;
 &lt;p&gt;&amp;nbsp;&lt;/p&gt;</t>
  </si>
  <si>
    <t>e40d0514-2b85-46a2-9413-e5a190a72eb5</t>
  </si>
  <si>
    <t>Strategi Misi Paulus - Mengulas Kontekstualisasi Paulus dalam Pelayanan Lintas Budaya</t>
  </si>
  <si>
    <t>978-623-7519-74-4</t>
  </si>
  <si>
    <t>978-623-7519-75-1</t>
  </si>
  <si>
    <t>&lt;p&gt;Rasul Paulus mengadakan perjalanan pemberitaan Injil dari kota ke kota, dengan tujuan utama menyampaikan kabar baik. Korintus, salah satu kota yang dikunjunginya, sangatlah strategis sehingga mudah dijangkau oleh para pendatang yang mau berdagang ke berbagai daerah. Korintus juga dikenal sebagai tempat berbaurnya berbagai budaya dan paham keagamaan yang berbeda. Di kota ini terdapat kuil-kuil dan di setiap kuil dilayani oleh para perempuan muda. Kota ini juga dikenal sebagai kota maksiat. Namun, Paulus melakukan pelayanan misi di sana, bahkan mendirikan jemaat, dengan model pelayanan lintas budaya dan kontekstualisasi. Rasul Paulus berusaha &amp;acirc;&amp;euro;&amp;oelig;menjadi seperti, tetapi tanpa kompromi dengan dosa dan dunia. Melalui pendekatan ini, banyak jiwa dimenangkan oleh Paulus. Pendekatan &amp;acirc;&amp;euro;&amp;oelig;menjadi seperti inilah yang disebut kontekstualisasi. Teologi yang tepat adalah memberitakan Injil dalam konteks supaya orang lain dapat memahami dengan benar dan tepat, tanpa adanya upaya mendiskreditkan firman Allah. Dengan membaca buku ini, Anda dapat mempelajari strategi pelayanan misi yang dilakukan Rasul Paulus. Kiranya model pelayanan ini dapat menjadi model pelayanan gereja di masa kini.&lt;/p&gt;</t>
  </si>
  <si>
    <t>4f4101e1-e77b-4e3c-9ef2-fcad483442e1</t>
  </si>
  <si>
    <t>Penanganan Demensia dalam Keperawatan</t>
  </si>
  <si>
    <t>Sue Barker &amp; Michele Board</t>
  </si>
  <si>
    <t>978-623-90504-0-5</t>
  </si>
  <si>
    <t>978-623-90504-9-8</t>
  </si>
  <si>
    <t>&lt;p&gt;Buku ini merupakan bagian dari Seri Transforming Nursing Practice (Transformasi Praktik Keperawatan) dan ditulis secara khusus untuk mendukung mahasiswa keperawatan pada program-program level gelar pra-registrasi. Perawatan Demensia menyajikan tantangan besar bagi perawatan kesehatan dan sosial baik di masa sekarang maupun di masa yang akan datang seiring dengan pertambahan jumlah penderita demensia. Terlepas dari bidang keperawatan mereka, semua perawatan perlu memahami cara bagaimana memberikan perawatan bagi para penderita demensia dan memperhatikan orang-orang di sekitar pasien. Buku ini menyediakan sebuah pengenalan kepada perawatan demensia bagi mahasiswa keperawatan dengan berfokus pada perawatan yang memanusiakan pasien melalui studi-studi kasus di kehidupan nyata. Buku ini mengeksplorasi tantangan-tantangan dan dilema-dilema etis yang biasa dihadapi oleh para perawat dalam melakukan perawatan kepada para penderita demensia dan membantu para perawat untuk memberikan perawatan sebaik mungkin. Fitur-fitur Utama: Terhubung dengan standar terbaru untuk tingkat level pendididikan NMC dan ESC. Studi-studi kasus di kehidupan nyata dan teori yang menghubungkann pengalaman pasien dengan perawatan pasien yang sebenarnya. Aktivitas-aktivitas yang membantu membangun pemikiran kritis, proses pembelajaran mandiri, dan keterampilan dalam membuat keputusan. Menunjukkan bagaimana perawatan kepada penderita demensia adalah sesuatu yang relevan untuk semua bidang praktik keperawatan.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kesehatan di masa depan. Editor Seri ini : Dr Shirley Bach, adalah seorang Kepala Sekolah Keperawatan dan Kebidanan di Universitas Brighton.&lt;/p&gt;</t>
  </si>
  <si>
    <t>761b3144-dcf9-492b-bcec-b5ea2fae5b60</t>
  </si>
  <si>
    <t>Ibadah Harian Januari-Maret</t>
  </si>
  <si>
    <t>Bambang Widjaja</t>
  </si>
  <si>
    <t>978-623-7519-44-7</t>
  </si>
  <si>
    <t>978-623-7519-43-0</t>
  </si>
  <si>
    <t>&lt;p&gt;Berbicara tentang ibadah kepada Tuhan, hal ini tidak cukup dilakukan hanya&lt;br /&gt;
 seminggu sekali. Namun seperti yang dicatat di dalam Alkitab, baik di dalam&lt;br /&gt;
 kitab Perjanjian Lama maupun Perjanjian Baru, umat Tuhan rata-rata beribadah&lt;br /&gt;
 tiga kali sehari. Hal itulah yang dilakukan oleh Daud, Daniel, dan para rasul.&lt;br /&gt;
 Bahkan Yesus sendiri semasa Ia berada di dunia juga melakukannya. Tidak&lt;br /&gt;
 mengherankan bila pola ibadah ini pula yang dipraktikkan oleh gereja mulamula.&lt;br /&gt;
 Di dalam kitab Didache, yaitu kitab yang ditulis di Abad Pertama dan yang&lt;br /&gt;
 antara lain mencatat pola kehidupan gereja mula-mula, dikatakan bahwa para&lt;br /&gt;
 pengikut Kristus di masa itu berdoa tiga kali sehari.&lt;/p&gt;</t>
  </si>
  <si>
    <t>14c8eb93-b49b-46a5-92e7-9b28efada353</t>
  </si>
  <si>
    <t>Pengantar Hukum Kawasan Perbatasan Dan Pulau-Pulau Terluar Indonesia</t>
  </si>
  <si>
    <t>Cornelis Djelfie Massie</t>
  </si>
  <si>
    <t>978-623-90809-7-6</t>
  </si>
  <si>
    <t>978-623-90809-6-9</t>
  </si>
  <si>
    <t>&lt;p&gt;Letak dan kondisi geografis Wilayah negara Indonesia yang berbatasan darat dan laut dengan 10 negara yakni Malaysia, Singapura, Papua New Guinea, Timor Leste, India, Thailand, Vietnam, Filipina, Palau dan Australia, beserta konsekuensi hukum berikut problematika lainnya merupakan kenyataan yang harus diterima. Klaim Indonesia terhadap Kawasan perbatasan Wilayah negara yang dimulai dari Deklarasi Djuanda, 1957 dan penegasannya melalui UU No.4 Tahun 1960 sebagai penguatan atas rezim negara kepulauan, pengesahan Indonesia atas UNCLOS, 1982 (UU No.17 Tahun 1985) serta belajar dari kasus dua pulau kecil terluar Pulau Sipadan dan Ligitan yang kini menjadi bagian Wilayah kedaulatan negara (asing) Malaysia sesuai dengan Putusan Mahkamah Internasional (ICJ) No.102/2002, 17 Desember 2002, seluruhnya merupakan peristiwa hukum laut internasional yang berakibat pada perubahan batas Wilayah negara. Berkaitan dengan pulau-pulau terluar pemerintah RI telah mengumumkan secara resmi 111 pulau terluar dan menetapkan dengan Keputusan Presiden No.6 Tahun 2017 tentang Penetapan Pulau-pulau Kecil Terluar. Sedangkan menyangkut kawasan perbatasan telah diatur melalui &amp;#39;UU No.43 Tahun 2008 tentang Wilayah Negara dan Peraturan Pemerintah RI Now38 Tahun 2002, sebagaimana telah diubah dengan Peraturan Pemerintah RI Now37 Tahun 2008 tentang Daftar Koordinat Geografis Titik-titik Garis Pangkal Kepulauan Indonesia. Terkait dengan perubahan batas Wilayah negara, menurut hukum &amp;#39;internasional agar tegas eksistensi Wilayah negara itu harus diikuti penguatan kedaulatan atas Wilayah negara secara efektif (asas effective occupation) termasuk effective administration. Kini seiring dengan dinamika kemajuan Ipteks, implementasi kedaulatan Wilayah negara Indonesia telah dan sedang diwujudkan melalui&amp;#39; pembangunan masyarakat kawasan perbatasan dengan konsep geostrategis poros maritim dunia. Sehubungan itu, buku yang diberijudul&amp;quot;Pengantar Hukum Kawasan Perbatasan dan Pulau-pulau Terluar Indonesia, Perspektif Hukum Laut Internasional&amp;quot; mencoba menguraikan tentang dasar peristiwa hukum di atas. Untuk itu Penulis mengawali penulisan ini dengan uraian Pendahuluan yang ingin mengarahkan para pembaca memahami secara global substansi dari judul buku ini. Uraian selanjutnya oleh Penulis membagi menjadi 5 bab penting yang masing-masing menguraikan seputar Negara dan Kedaulatan, Pulau-pulau Terluar dan Status Hukum, Pengaturan Kawasan Perbatasan dan Pulau-pulau Terluar, Penentuan Status Hukum Wilayah Perbatasan, yang kemudian berakhir dengan bab Penutup. Sebagai buku &amp;quot;Pengantd&amp;#39;, maka buku ini pantas dan layak dibaca dan menjadi referensi bagi para mahasiswa dan dosen fakultas hukum atau fakultas lainnya, para peneliti, politisi dan birokrat, pemerhati hukum lainnya yang baru memulai mendalami terkait dengan ilmu hukum kawasan perbatasan dan pulau-pulau terluan Akhirnya semoga buku ini bermanfaat bagi kemajuan literasi dan dunia ilmu pengetahuan.&lt;/p&gt;</t>
  </si>
  <si>
    <t>5859fbca-59de-4407-acfe-2e4dc859e4b8</t>
  </si>
  <si>
    <t>Strategi Sukses UAN SMA/MAN Ekonomi</t>
  </si>
  <si>
    <t>LP Primagama</t>
  </si>
  <si>
    <t>979-731-571-1</t>
  </si>
  <si>
    <t>978-623-01-1559-2</t>
  </si>
  <si>
    <t>&lt;p&gt;Anda merasa tidak siap menghadapi UAN 2005? Anda takut dengan standar kelulusan yang semakin tinggi? Jangan Takut.&lt;/p&gt;
 &lt;p&gt;Kini ada buku seri Strategi Sukses UAN 2005 untuk Anda, siswa kelas 3 SMA/MAN yang akan menghadapi UAN 2005.&lt;/p&gt;
 &lt;p&gt;Buku ini memuat rangkuman materi-materi yang Anda pelajari di kelas 1, 2, dan 3.&lt;/p&gt;
 &lt;p&gt;Setiap pokok bahasan dijelaskan secara ringkas namun jelas. Selain itu, ada juga contoh-contoh soal-soal UAN tahun sebelumnya, lengkap dengan jawaban dan pembahasannya. Pembahasan dalam buku ini pasti akan Anda sukai karena menggunakan metode SMART SOLUTION yang telah terbukti keampuhannya.&lt;/p&gt;
 &lt;p&gt;Nah, tunggu apa lagi. Mulailah mempersiapkan diri sedini mungkin&lt;/p&gt;
 &lt;p&gt;Belajarlah dengan buku ini dan raihlah sukses pada UAN 2005.&lt;/p&gt;
 &lt;p&gt;&amp;nbsp;&lt;/p&gt;</t>
  </si>
  <si>
    <t>912282b1-5839-4776-8260-a70547d36c46</t>
  </si>
  <si>
    <t>Success Through Your Attitude, Strategi-strategi Praktis Menikmati Kehidupan Dengan Sikap Yang Positif</t>
  </si>
  <si>
    <t>Stan Toler</t>
  </si>
  <si>
    <t>978-623-7519-15-7</t>
  </si>
  <si>
    <t>978-623-7519-14-0</t>
  </si>
  <si>
    <t>&lt;p&gt;Apa pun yang terjadi, sikap adalah pilihan&lt;br /&gt;
 Sebesar apa pun usaha Anda, terkadang Anda tidak bisa mengubah keadaan Andadan tidak juga tindakan yang dilakukan oleh orang lain. Namun, Anda memiliki kekuatan untuk memilih bagaimana sikap Anda memengaruhi pandangan Anda terhadap hari Anda dan orang-orang yang Anda pengaruhi dalam hidup Anda.&lt;br /&gt;
 Bergabunglah dengan penulis buku terlaris Stan Toler saat ia membagikan apa, mengapa, dan bagaimana di balik transformasi yang Anda inginkan. Dengan buku ini, Anda akan ...&lt;br /&gt;
 melepaskan pikiran dan kebiasaan yang membuat Anda tidak mengalami sukacita setiap hari,&lt;br /&gt;
 mempelajari tujuh pilihan yang dapat Anda lakukan untuk keluar dari kebiasaan dan memiliki sukses yang lebih besar&lt;br /&gt;
 menerapkan rencana untuk memperbaiki pandangan Anda pada tiga area vital dan menaklukkan hal negatif&lt;br /&gt;
 Setelah kehilangan ayahnya dalam kecelakaan industri saat masih kecil, Toler memahami tentang cara mengatasi tragedi tak terduga dan kenyataan yang mengerikan. Ia dengan lembut akan membimbing Anda melalui proses internal yang dapat mengubah hidup dengan positiftermasuk Anda.&lt;/p&gt;</t>
  </si>
  <si>
    <t>e0dc1d44-2bed-42f5-9c45-700a9fcd0bfd</t>
  </si>
  <si>
    <t>Sudut Istana</t>
  </si>
  <si>
    <t>Sukardi Rinakit</t>
  </si>
  <si>
    <t>978-602-8620-95-6</t>
  </si>
  <si>
    <t>978-623-6844-20-5</t>
  </si>
  <si>
    <t>&lt;p&gt;Mulai 5 Mei 2015, saya menjadi Staf Khusus Presiden Jokowi. Banyak teman, khususnya para budayawan dan peneliti pada heran, mengapa saya menerima posisi itu. Kalau jadi menteri masih mereka maklumi.&lt;br /&gt;
 Alasan saya sederhana saja. Pertama, saya ingin bisa sedikit-sedikit membantu Pak Jokowi. Kapan lagi punya Presiden dari kalangan rakyat biasa, bukan pimpinan partai, pekerja keras, dan sederhana. Siapa tahu pikiran saya ada gunanya. Kedua, menjadi Staf Khusus Presiden itu seperti berdiri di mercusuar. Bisa melihat sekeliling.&lt;/p&gt;
 &lt;p&gt;Bisa tahu banyak masalah karena selalu ikut Rapat Terbatas Kabinet, Sidang Paripurna dan kadang mendampingi Presiden menerima tamu. Juga ikut blusukan Presiden ke daerah-daerah atau kunjungan ke luar negeri. Kalau jadi Menteri? Hanya tahu masalah departemennya sendiri!&lt;br /&gt;
 Berita saya jadi Staf Khusus Presiden itu, berkat media online dan berita di televisi, cepat sekali menyebar. Para tetangga pun semua pada tahu.&lt;br /&gt;
 Suatu hari, pulang dari kantor dan turun dari taksi, pemilik warung nasi di depan rumah terheran-heran. Dia langsung tanya, &amp;quot;Lho kok nggak naik mobil menteri? Ajudannya mana?&amp;quot;&lt;/p&gt;
 &lt;p&gt;Sambil tertawa saya jawab, &amp;quot;Saya tinggal di kantor Menjadi Staf Khusus Presiden itu mereka kira sama dengan jadi menteri. Punya ajudan dan pakai mobil dinas menteri!&amp;quot;&lt;br /&gt;
 Apa dulu-dulu seperti ituya?&lt;/p&gt;</t>
  </si>
  <si>
    <t>96c89c34-e170-4e5b-a65d-f3a8d4fe189c</t>
  </si>
  <si>
    <t>Sukses Membangun Toko Online dengan PHP dan MySQL</t>
  </si>
  <si>
    <t>978-979-29-5382-4</t>
  </si>
  <si>
    <t>978-623-01-1560-8</t>
  </si>
  <si>
    <t>&lt;p&gt;Membangun sebuah halaman website toko online membutuhkan beberapa pemrograman sekaligus. Dibutuhkan HTML, CSS, serta JavaScript untuk membangun desain halamannya. Sedangkan pemrograman PHP dan database MySQL memegang peranan yang sangat penting untuk pengolahan database sehingga halaman website toko online menjadi interaktif dan dinamis baik dari segi pengunjung maupun administrator toko online. Pokok bahasan yang disajikan dalam buku Sukses Membangun Toko Online dengan PHP&amp;amp; MySQL (HTML, CSS, JavaScript) ini meliputi: Memahami sistem yang berkaitan dengan toko online, yang meliputi pemahaman sistem kerja serta semua hal yang berkaitan dengan toko online.&lt;/p&gt;
 &lt;p&gt;Mempersiapkan software-software yang akan digunakan untuk membangun sebuah website toko online,.&lt;/p&gt;
 &lt;p&gt;Memahami pemrograman untuk desain halaman web, mulai HTML, CSS, dan JavaScript.&lt;/p&gt;
 &lt;p&gt;Memahami pemrograman Web dengan PHP untuk memaksimalkan hasil layout halaman web.&lt;/p&gt;
 &lt;p&gt;Bagaimana memaksimalkan function-function di dalam PHP untuk aplikasi toko online, diantaranya modularitas, session, dan lain-lain.&lt;/p&gt;
 &lt;p&gt;Bagaimana menyiapkan sebuah database MySQL untuk menampung data dari toko online, kemudian melakukan manajemen database MySQL tersebut sekaligus membuat aplikasinya pada toko online yang sedang dibangun.&lt;/p&gt;
 &lt;p&gt;Buku ini juga disertai dengan latihan dan langkah-langkah yang mudah dipahami, 1 dan tentunya pembahasan yang rinci dan menampilkan hasil nyata dari sebuah pembuatan toko online. Mudah-mudahan buku ini bisa sangat membantu Anda agar dapat membangun sendiri sebuah toko online dengan kemampuan sendiri mulai dari nol.&lt;/p&gt;</t>
  </si>
  <si>
    <t>3eaa7e0a-9d8e-4a40-b58b-9047e2682b68</t>
  </si>
  <si>
    <t>Perfect Dream</t>
  </si>
  <si>
    <t>978-623-7122-01-2</t>
  </si>
  <si>
    <t>978-623-7122-00-5</t>
  </si>
  <si>
    <t>&lt;p&gt;Dibyo, seorang yangberambisi untuk mew judkan seluruh mimpinya. Keberhasilannya diukur dari sebe apa besar ia mampu memenuhi ambistnya. Hingga akhirnya ia berhasil menikasi Lisa Hi awan, seorang anak tu&amp;aring;ggal dari pengusaha kaya raya di Surabaya, Marcel Himawan. Namun, kegelapan yang tidak bisa ditutupi lagi dari mimipi dan keserakahan Dibyo menyeretnya dalam sebuah masalah. Keluarganya berada di ambang kehancuran. Cinta yang dulu ia kejar tak lagi berarti saat Dibyo bertemu dengan Rina, seorang fotografer cantik pemilik galeri Kudo, Bahkan saat anak pertamanya kabur dari rumah, rasa yang selama ini Dibyo harapkan ada saat bertemu Lisa, perlahan sirnah seiring dengan kehadiran Rina yang semakin kuat dalam kehidupan Dibyo... Akankah Dibyo berhasil mempertahankan keluarga dan mimpinya? Ataukan Cinta Rina lebih berarti dari keluarga yang telah 25 tahun Dibyo bangun?&lt;/p&gt;</t>
  </si>
  <si>
    <t>89df41f9-8875-4b7f-a2ad-0eaeb53e7d8a</t>
  </si>
  <si>
    <t>BATIK LATAR RINGKEL - Pengenalan dan Pembuatan</t>
  </si>
  <si>
    <t>Suryawati Ristiani, Tika Sulistyaningsih, Anugrah Ariesahad Wibowo, Syamsudin, &amp; Sugiyanto</t>
  </si>
  <si>
    <t>978-623-01-0874-7</t>
  </si>
  <si>
    <t>978-623-01-0875-4</t>
  </si>
  <si>
    <t>&lt;p&gt;Buku Batik Latar Ringkel-Pengenalan dan Pembuatan ini menyajikan proses pembuatan batik latar ringkel step by step menggunakan pewarna sintesis, sehingga mudah diikuti. Buku ini juga berisi pola-pola batik latar ringkel, resep warna, dan foto hasil produk. Buku ini disusun berdasarkan hasil penelitian penulis beserta tim tentang batik latar ringkel yang dilaksanakan di Balai Besar Kerajinan dan Batik.&lt;/p&gt;</t>
  </si>
  <si>
    <t>b891da32-d835-4ddd-b106-3b819451ba7f</t>
  </si>
  <si>
    <t>Suplemen Juara Olimpiade Matematika SMA</t>
  </si>
  <si>
    <t>Abdul Aziz</t>
  </si>
  <si>
    <t>978-623-01-0421-3</t>
  </si>
  <si>
    <t>978-623-01-0422-0</t>
  </si>
  <si>
    <t>&lt;p&gt;Buku ini menyajikan rangkuman materi dan kumpulan soal olimpiade matematika tingkat SMA bidang Teori Bilangan dan Aljabar. Pada tiap soal, dilengkapi dengan pembahasan yang jelas dan sistematis sehingga mudah untuk dipahami. Soal soal diambil dari tingkat kabupaten, provinsi, nasional, dan internasional. Dengan mempelajari buku ini, pembaca dapat memahami dengan baik mengenai seluk beluk soal olimpiade matematika beserta cara penyelesaiannya.&lt;/p&gt;</t>
  </si>
  <si>
    <t>f2d98c01-aec1-4a77-9830-86f4075daac6</t>
  </si>
  <si>
    <t>Pergumulan di Sekitar Gereja dan Pendidikan</t>
  </si>
  <si>
    <t>Otoriteit Dachi (Pdt., M.Si), dkk</t>
  </si>
  <si>
    <t>978-623-90897-6-4</t>
  </si>
  <si>
    <t>978-623-90897-5-7</t>
  </si>
  <si>
    <t>&lt;p&gt;Buku Pergumulan di Sekitar Gereja dan Pendidikan ini merupakan kumpulan penelitian yang mengetengahkan permasalahan gereja-gereja dan pendidikan di Kepulauan Nias, terutama di Kota Gunungsitoli. Buku ini ditulis oleh beberapa peniliti yang ahli pada bidangnya, seperti dalam masalah gerejawi oleh para sarjana teologi dan masalah pendidikan oleh para sarjana pendidikan. Bagian pertama buku ini berisikan pembahasan mengenai etos kerja pendeta-pendeta terutama yang melayani di Banua Niha Keriso Protestan (BNKP). Para pendeta ini memiliki etos kerja yang belum optimal karena sebagian besar para pendeta melaksanakan tugas pelayanan hanya merupakan rutinitas saja tanpa terobosan dan inovasi- Hal itu terjadi hampir di semua aspek pelayanan baik dalam mempersiapkan khotbah yang baik, kunjungan rumah tangga, pelaksanaan sakramen, pengajaran maupun dalam kepemimpinan. Bahasan berikutnya adalah mengenai fenomena pendeta perempuan dalam kalangan BNKP yang meningkat tajam dalam 10 tahun belakangan ini, yang cenderung bukan benar-benar karena panggilan untuk mengabdikan hidup kepada Tuhan. Permasalahan yang masih berlangsung sampai saat ini adalah konsep adat yang mendahului konsep gereja. Konsep ini disebut Banua, yang sudah ada sebelum Injil masuk ke Nias, sehingga sering terjadi kerancuan dalam pelaksanaan amanat Agung Kristus dan konsep tubuh Kristus (Eksklesiologi)e Selanjutnya, buku ini juga mengetengahkan pelayanan diakonia gereja yang direalisasikan melalui Credit Union atau koperasi kredit untuk memperbaiki taraf hidup jemaat dan masyarakat. Terdapat dua bab yang membahas tentang pelayanan marturia, yaitu pelayanan yang bertujuan mengajar dan mendidik baik di dalam gereja maupun dalam satuan pendidikan umum. Pettama, mengenai tingkat profesionalitas para pendidik dan yang kedua, adalah pentingnya mengajarkan firman Tuhan kepada anak-anak dari sejak dini karena mereka bukan hanya masa depan bangsa, tetapi juga penerus dalam kepemimpinan gereja.&lt;/p&gt;</t>
  </si>
  <si>
    <t>f6cfb4b4-30bd-46d1-a424-e23133b167c5</t>
  </si>
  <si>
    <t>KAWAL</t>
  </si>
  <si>
    <t>Karena Anda adalah Wanitanya Allah</t>
  </si>
  <si>
    <t>978-623-7966-24-1</t>
  </si>
  <si>
    <t>978-623-7966-25-8</t>
  </si>
  <si>
    <t>&lt;p&gt;Kaum wanita memiliki bagian penting dalam memenuhi kehendak dan rencana Allah melalui kehidupannya di dunia ini. Sebagaimana para wanita yang dituliskan dalam Alkitab, baik dalam Perjanjian Lama maupun Perjanjian Baru, para wanita Allah masa kini juga memiliki tujuan besar dalam hidupnya, sebagai penolong, penerobos, maupun pembuat sejarah di dunia ini.&lt;br /&gt;
 &lt;br /&gt;
 Buku ini berisi pengajaran khusus bagi para wanita, berdasarkan prinsip-prinsip dan contoh para tokoh wanita hebat yang tertulis di dalam Alkitab. Jika Allah dapat memakai para wanita di Alkitab secara luar biasa, di tengah keterbatasan maupun masa lalu mereka yang kelam, maka Allah pun dapat memakai Anda, sebagai wanita Allah, untuk berperan penting dan mencatat sejarah Anda sendiri dalam kehidupan masa kini.&lt;br /&gt;
 &lt;br /&gt;
 Bacalah buku ini dan jadilah wanita seutuhnya, yang cakap menjalankan fungsi sebagai wanita dengan maksimal, juga berdampak dalam berbagai sisi kehidupan, baik dalam keluarga, masyarakat, gereja dan komunitas, bangsa dan negara, bahkan sampai ke ujung bumi dalam kasih karunia Tuhan.&lt;/p&gt;</t>
  </si>
  <si>
    <t>98a18f59-988e-4fd6-baa5-6faa9a18b4f9</t>
  </si>
  <si>
    <t>Perpajakan Digital</t>
  </si>
  <si>
    <t>Irsan Lubis, M. Akt., BKP., CAP; Suryani, SE., M. Akt., BKP., CAP</t>
  </si>
  <si>
    <t>978-623-7851-02-8</t>
  </si>
  <si>
    <t>978-623-7851-03-5</t>
  </si>
  <si>
    <t>&lt;p&gt;Pesatnya pengguna teknologi internet pada masa Revolusi Industri 4.0 ini, memengaruhi pelayanan yang disediakan oleh Direktorat Jenderal Pajak (DJP) bagi Wajib Pajak dalam rangka membantu Wajib Pajak memenuhi kewajiban perpajakannya dengan lebih mudah, lebih cepat, dan lebih akurat. Kewajiban perpajakan, sesuai dengan prinsip SelfAssessment System, memberi wewenang penuh kepada Wajib Pajak untuk melakukan perhitungan, menyetor, dan melaporkan sendiri atas pajak yang wajib dibayarkan. DJP telah memulai konsep modernisasi perpajakan dengan mengeluarkan aplikasi pajak serba elektronik. Dalam hal Pajak Penghasilan (PPh), telah disediakan aplikasi e-SPT, digunakan untuk membantu wajib pajak dalam melaporkan perhitungan dan pembayaran PPh yang terutang dan membuat SPT Masa PPh dan SPT Tahunan PPh. Dalam hal Pajak Pertambahan Nilai (PPN), telah disediakan aplikasi e-Faktur, digunakan oleh Pengusaha Kena Pajak (PKP) untuk membuat Faktur Pajak berbentuk elektronik dan membuat SPT Masa melakukan pembayaran/penyetoran pajak kapan dan di mana saja sepanjang tidak melewati batas waktu yang telah ditentukan. Dalam hal pelaporan pajak, telah disediakan e-Filing, digunakan oleh Wajib Pajak dapat melaporkan pajak kapan dan di mana saja sepanjang tidak melewati batas waktu yang telah ditentukan. Buku ini ditulis untuk melengkapi literatur buku-buku praktik pajak elektronik yang minim dijual di toko-toko buku, dan merupakan buku pertama yang membahas praktik perpajakan menggunakan pendekatan kasus secara komperehensif dan tuntas. Buku ini dapat digunakan oleh mahasiswa jurusan Akuntansi Perguruan Tinggi untuk mata kuliah Laboratorium/Praktik Perpajakan; siswa jurusan Akuntansi Kelas XII SMK Bisnis Manajemen untuk mata pelajaran PraktikAdministrasi Pajak; Karyawan Bagian Pajak yang ingin menguasai aplikasi perpajakan; dan Orang Pribadi yang ingin melaporkan pajak tahunan.&lt;/p&gt;</t>
  </si>
  <si>
    <t>34b86429-a5e1-47ea-871c-37e3f1d95110</t>
  </si>
  <si>
    <t>Promosi Kesehatan dan Kesehatan Masyarakat untuk Mahasiswa Keperawatan - Health Promotion and Public Health for Nursing Student</t>
  </si>
  <si>
    <t>Daryl Evans, Dina Coutsaftiki, &amp; C. Patricia Fathers</t>
  </si>
  <si>
    <t>978-623-7239-21-5</t>
  </si>
  <si>
    <t>978-623-7239-22-2</t>
  </si>
  <si>
    <t>&lt;p&gt;Transforming Nursing Practice merupakan sebuah seri dari yang dibuat khusus bagi mahasiswa keperawatan pra-registrasi, Setiap buku dalam seri ini: Terjangkau Dipetakan dengan standar NMC dan Essential Skills Clusters &amp;bull; Penuh dengan fiturpembelajaran aktif Fokus pada pengaplikasian teori ke praktik &amp;#39;Buku-buku dari seri ini merupakan sumber yang bagus untuk mahasiwa. Seri ini juga kecil, mudah dibawa-bawa, dan berharga. Saya menggunakan semua buku dari seri ini secara teratur. &amp;#39; Fiona Davies, Dosen Senior Keperawatan, Universitas Derby Mencegah penyakit dan meningkatkan kesehatan umum populasi adalah prioritas vital bagi layanan kesehatan dengan perawat yang diharapkan untuk memainkan peran sentral. Ditulis dengan bahasa yang jelas, buku ini menjelaskan apa itu promosi kesehatan bagaimana itu mempengaruhi kesehatan masyarakat. Buku ini menunjukkan bagaimana promosi kesehatan dapat diimplementasikan dengan mengambil teori-teori utama, model, dan petunjuk ke dalam praktik, Buku ini mencakup topik-topik penting seperti perubahan gaya hidup, pemeriksaan kesehatan, dan edukasi pasien yang memberi Anda pedoman-pedoman yang penting dan kepercayaan diri untuk mengintegrasikan promosi kesehatan ke dalam praktik keperawatan sehari-hari.&lt;/p&gt;</t>
  </si>
  <si>
    <t>3ef48e52-bd77-4945-8008-f49badbbb763</t>
  </si>
  <si>
    <t>Red Bromelia: Janji Cinta Sejati</t>
  </si>
  <si>
    <t>Rianti Marena</t>
  </si>
  <si>
    <t>978-623-7122-71-5</t>
  </si>
  <si>
    <t>978-623-7122-72-2</t>
  </si>
  <si>
    <t>&lt;p&gt;Setiap orang bebas berharap dan bermimpi untuk bisa mencinta tanpa harus terluka atau melukai. Tapi dalam dunia nyata, Cinta dan Iuka adalah pasangan sejati. l&lt;/p&gt;</t>
  </si>
  <si>
    <t>3934475f-4a45-4670-aef2-b9921b572c22</t>
  </si>
  <si>
    <t>Kepemimpinan, Manajemen dan Team Work dalam Keperawatan-Leadership,Management &amp; Team Working in Nursing</t>
  </si>
  <si>
    <t>Peter Ellis &amp; Shirley Bach</t>
  </si>
  <si>
    <t>978-623-7239-26-0</t>
  </si>
  <si>
    <t>978-623-7239-25-3</t>
  </si>
  <si>
    <t>Keperawatan &amp; Kebidanan</t>
  </si>
  <si>
    <t>&lt;p&gt;Tahap di mana pun Anda berada dalam karier keperawatan Anda, kepemimpinan, manajemen, dan keterampilan kerja, tim Anda akan menjadi pusat dari peran Anda sebagai perawat modern. Buku ini dirancang untuk memperlengkapi Anda dengan keterampilan-keterampilan tersebut yang akan dapat membantu Anda untuk memahami pentingnya kepemimpinan dan manajemen dalam keperawatan, dan bagaimana hal tersebut dapat memenuhi kebutuhan praktik harian Anda, serta apa saja teori dan pengetahuan kuncinya. Buku ini akan menjadi sumber yang bagus sepanjang tiga tahun program pendidikan keperawatan dan menjadi sebuah alat untuk membantu Anda bertumbuh menjadi seorang pemimpin perawat di masa depan.&lt;/p&gt;</t>
  </si>
  <si>
    <t>d6c32ae7-3eef-4b31-9e53-7a27c74efd51</t>
  </si>
  <si>
    <t>Reina: Kampus Biru, Tempat Segalanya Bermula</t>
  </si>
  <si>
    <t>Sofia</t>
  </si>
  <si>
    <t>978-623-7122-20-3</t>
  </si>
  <si>
    <t>978-623-7122-21-0</t>
  </si>
  <si>
    <t>&lt;p&gt;&amp;quot;Kampus T&amp;szlig;iru, [empafsega[anya bermula &amp;quot; Reina begitu menikmati hidupnya sebagai gadis yang diberkahi sejuta talenta dan impian. Kampus Biru menyempurnakan langkahnya meraih cita. Di Bulaksumur pula Cinta pertamanya tertambat pada sosok dosen yang tampan dan cerdas bernama Abhinaya. Di luar sanat ada sosok Azka yang diam-diam jatuh Cinta pada Reina. Alih-alih mengungkapkan perasaannya, lelaki berkacamata ini justru lebih sering membuat Reina kesal dengan sikapnya yang tidak bersahabat. Kebersamaan di Griya Sahabat dan Radio Kampus membuat hubungan Azka dan Reina kian akrab. Tentu saja Abhinaya yang posesif tidak membiarkan sosok Azka yang begitu dia benci itu memenangkan hati kekasihnya. Terlebih ada Iuka masa lalu yang mewarnai hubungan Abhinaya dan Azka. Memilih setting Universitas Gadjah Mada di tahun 1 995 hingga 2000-an, Reina begitu indah menghimpun artefak kenangan yang berserak.&lt;/p&gt;</t>
  </si>
  <si>
    <t>611d1a3d-f8b4-4296-b936-02cde9cd9f2a</t>
  </si>
  <si>
    <t>Rude Beautiful Girl</t>
  </si>
  <si>
    <t>Trivia Indriani</t>
  </si>
  <si>
    <t>978-623-7122-48-7</t>
  </si>
  <si>
    <t>978-623-7122-49-4</t>
  </si>
  <si>
    <t>&lt;p&gt;Diandra Putri, wanita dingin dengan pahatan sernpurna di Dia tidak akan segan untuk melagangkan Lnjuan pada stapa saja yang mengganggu ketenanganrya. Baryak t&amp;aelig;ng menyatakan Cinta pada Diandra, tapi selalu berujung dengan penolakan disertal kallrnat kejam darl biblr ryungtl iewnlta Itu. Hingga satu malhluk menyebalkan datang dan selalu mengustk ketentramanrya. Alexandro Wljaga, si biang kerok yang purya sejuta cara untuk meluluhkan hati wanita, Wajah tampanrya tak jarang rnembuat kaum hawa dengan berani mengungkapkan perasaannq.&amp;aelig;. Alex menerlmanya, untuk sekedar bermain-rnatn. Sarrpat (a bertemu kasar yang stfatrya begltu dingln. Untuk pertama kali dalam hldupnya, dia setuju bahwa ada wanita cantik dt rnuka burri int. Bagaimana perjuangan Si Biang Kerok rnengejar cintarya, Putrl Es?&lt;/p&gt;</t>
  </si>
  <si>
    <t>e3b3688a-de29-4d79-83eb-28328162aca8</t>
  </si>
  <si>
    <t>Sebuah Pengantar Manajemen Obat dalam Keperawatan</t>
  </si>
  <si>
    <t>Martina Oâ€™Brien,Alison Spires,&amp;Kirsty Andrews</t>
  </si>
  <si>
    <t>978-623-7239-29-1</t>
  </si>
  <si>
    <t>978-623-7239-30-7</t>
  </si>
  <si>
    <t>&lt;p&gt;Pengelolaan obat-obatan bisa menjadi sebuah kemungkinan yang menakutkan bagi mahasiswa keperawatan baru. Namun keterampilan dan pengetahuan ini merupakan sebuah keahlian krusial yang harus mereka kembangkan sejak awal untuk menyediakan penanganan yang aman bagi pasien mereka ke depannya. Buku ini dirancang secara khusus untuk mendukung mahasiswa pra-registrasi tahun pertama dalam memenuhi kompetensi yang diperlukan dalam manajemen obat-obatan yang diperlukan untuk pengembangan ke tahun kedua. Buku yang disusun berdasarkan NMC Essential Skills Clusters ini memberikan pengantar yang jelas dalam hal hukum, perhitungan, administrasi, farmakologi pengantar, komunikasi pasien, dan masalah kontekstual yang diterapkan pada manajemen obat-obatan. Buku ini ditulis dalam bahasa yang mudah dimengerti dan menyediakan skenario-skenario pasien untuk menjelaskan konsep- konsep yang ada dan menerapkan teori ke dalam praktik. Meskipun buku ini akan mengasumsikan tingkat dasar penghitungan, buku ini juga mencakup bab tentang keterampilan matematika dan perhitungan dosis obat-obatan untuk mereka yang memerlukan praktek ulang/revisi ataupun praktik lebih lanjut. Buku ini memperkenalkan siswa keperawatan pada persyaratan untuk manajemen obat-obatan dan pendidikan keperawatan pasien serta bagaimana menetapkannya dalam kerangka hukum, profesional dan etika untuk memastikan praktik manajemen Obat yang aman dan kompeten.&lt;/p&gt;</t>
  </si>
  <si>
    <t>926120b6-1820-4c32-804f-cd057789e516</t>
  </si>
  <si>
    <t>Tafsiran Surat Filipi: Teguh Dan Berakar Dalam Kristus</t>
  </si>
  <si>
    <t>Dr. Jonar T.H. Situmorang, M.A., M.Th</t>
  </si>
  <si>
    <t>978-623-7966-12-8</t>
  </si>
  <si>
    <t>978-623-7966-13-5</t>
  </si>
  <si>
    <t>&lt;p&gt;Surat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Akhirnya, melalui buku ini kita akan mengerti rahasia Rasul Paulus tetap mampu bersukacita dalam penderitaan, yakni karena Paulus teguh dan berakar di dalam Kristus, sehingga ia mampu berkata, Segala perkara dalam kutanggung di dalam Dia yang memberi kekuatan kepadaku&amp;nbsp;(Flp. 4:13).&lt;/p&gt;</t>
  </si>
  <si>
    <t>c2e49976-0c18-4b6d-b208-f19d3e131968</t>
  </si>
  <si>
    <t>Sehat dan Panjang Umur</t>
  </si>
  <si>
    <t>978-623-7239-68-0</t>
  </si>
  <si>
    <t>978-623-7239-69-7</t>
  </si>
  <si>
    <t>&lt;p&gt;&amp;#39;Panjang umur adalah suatu mimpi bagi semua orange Panjang umur disertai dengan kesehatan adalah mutlak bagi saya secara pribadi. Dalam buku ini Yohanes Sunardi mengatakan: &amp;quot;Awet muda bertambah tua tetapi kondisinya seperti anak muda&amp;quot;. Tidak menjanjikan mimpi, tapi membuat mimpi Anda menjadi kenyataan, Tidak menghapus kenyataan hidup tetapi membuat hidup jadi kenyataan, Pastikan Anda memilikinya!&amp;quot;&lt;/p&gt;</t>
  </si>
  <si>
    <t>b65a8c31-54e7-47e6-907f-d4b0061dc888</t>
  </si>
  <si>
    <t>Kring...Kring... Gowes..Gowes...</t>
  </si>
  <si>
    <t>Feri Lorena Yanni</t>
  </si>
  <si>
    <t>978-623-7230-62-5</t>
  </si>
  <si>
    <t>978-623-7230-63-2</t>
  </si>
  <si>
    <t>&lt;p&gt;Ayooo angkat tangan yang sedang belajar naik Siapa yang masih takut belajar naik sepedaaa... Kali ini Seri Pantang Menyerah, &amp;quot;KRING...KRING...GOWES...GOWES... &amp;quot;bercerita tentang Dayu yang mendapat hadiah sepeda baru, karena sudah menjadi anak yang baik. Antara senang sekali mempunyai sepeda baru dan waswas karena belum bisa mengendarai sepeda... Apakah Dayu akhirnya akan menyerah begitu saja? Yuukkk kita ikuti cerita Dayu... Semoga cerita bayu dan Sepeda barunya ini bisa membuat adik-adik semua bersemangat dan tidak gampang menyerah belajar hal yang baru ya... Selamat membaca adik-adik... ban, temukan Seri Pantang Menyerah lainnya yaaa... Jangan sampai ketinggalan ya...&lt;/p&gt;</t>
  </si>
  <si>
    <t>c5cf1754-a040-4976-9df9-9dbea67d8cff</t>
  </si>
  <si>
    <t>Yeaaayyy...!!! Aku Bisa Berhitung</t>
  </si>
  <si>
    <t>978-623-7230-69-4</t>
  </si>
  <si>
    <t>978-623-7230-68-7</t>
  </si>
  <si>
    <t>&lt;p&gt;Kali ini Seri Pantang Menyerah: BISA BERHITUNG mengajak bercerita tentang Dhifa yang berusaha untuk mengerjakan sendiri PR Matematikanya. Ayooo... siapa yang suka malas dan sudah menyerah duluan kalau mendapat PR Matematika... angkat tangan...!!! Semoga cerita Dhifa dan PR Matematikanya ini bisa membuat adik-adik semua bersemangat untuk belajar ya... Selamat membaca adik-adik... Dan, temukan Seri Pantang Menyerah lainnya yaaa... Jangan sampai ketinggalan ya...&lt;/p&gt;</t>
  </si>
  <si>
    <t>15de2527-3035-4a33-9dfc-25f0195306fc</t>
  </si>
  <si>
    <t>Yeaaayyy...!!! Aku Bisa Sampai Ke Garis Finish...!!!</t>
  </si>
  <si>
    <t>978-623-7230-65-6</t>
  </si>
  <si>
    <t>978-623-7230-64-9</t>
  </si>
  <si>
    <t>&lt;p&gt;Miqdad dan ayahnya akan mengikuti lomba lari Ayah dan Anaki dalam rangka hari Kemerdekaan RI, tujuh belas Agustus. Miqdad mulai ngos-ngosan hingga ia dan ayahnya berkali-kali berhenti untuk istirahat. Bahkan Miqdad juga sempat tersandung jatuh. Kira-kira Miqdad dan ayahnya bisa menyelesaikan lomba lari mereka tidak ya? Penasaran kan? Yuukk ikuti cerita Miqdad dan ayahnya di Seri Pantang Menyerah &amp;quot;YEAAAYYY...!!! AKU BISA SAMPAI KE GARIS FINISH...!!!&amp;quot; Semoga cerita Miqdad dan semangatnya ini bisa membuat adik-adik semua bersemangat dan tidak gampang menyerah ya... Selamat membaca adik-adik... Dan, temukan Seri Pantang Menyerah lainnya yaaa... Jangan sampai ketinggalan ya&lt;/p&gt;</t>
  </si>
  <si>
    <t>4d2ca9f3-ef62-4cec-ae14-9a20948ae1fe</t>
  </si>
  <si>
    <t>Teknik Mengembangkan Aplikasi Enterprise dengan Teknologi Open Source Berbasis JAVA</t>
  </si>
  <si>
    <t>Frans Thamura</t>
  </si>
  <si>
    <t>979-763-021-8</t>
  </si>
  <si>
    <t>978-623-01-1562-2</t>
  </si>
  <si>
    <t>Seri Pemrograman "Damai dengan Java"</t>
  </si>
  <si>
    <t>&lt;p&gt;Buku ini ditulis untuk memberikan cara cepat dan praktis bagi para programmer Java untuk membekali dirinya menjadi seorang developer Java yang handal. Selain itu buku ini juga dirancang sebagai buku bacaan teknis praktis bagi mereka yang hendak menjadi manager pengembangan ataupun untuk mereka yang hendak memulai suatu bidang usaha ataupun mengelola bisnis pengembangan aplikasi berbasis Java.&lt;br /&gt;
 &lt;br /&gt;
 Buku ini memberikan gambaran mengenai teknologi-teknologi Open Source berbasis Java seperti Eclipse, Tomcat, Velocity, dan MySQL, juga menjelaskan mengenai posisi Java di dalam dunia Open Source dan Open Standard, sehingga dapat dijadikan acuan yang independen dalam mengembangkan teknologi di dalam teknologi Java itu sendiri. Teknologi Java dipilih sebagai topik utama karena Java adalah sebuah teknologi yang benar-benar independen, portable, multiplatform, karena didukung oleh komunitas Open Source berbasis Java (OS/J).&lt;br /&gt;
 &lt;br /&gt;
 Bilamana TCP/IP diposisikan sebagai protokol defacto dalam komunikasi data di era internet, tentu saja setelah memenangkan persaingan dengan IPX/SPX, SNA dan NetBEUI. Java adalah protokol berikutnya, tentu saja di dunia pengembangan aplikasi.&lt;br /&gt;
 &lt;br /&gt;
 Frans Thamura adalah CE Intercitra Prima Integrasi, sebuah perusahaan integrator Teknologi Informasi khususnya Teknologi Java yang berlokasi di Jakarta. Beliau merupakan pendiri Java User Group (), komunitas Java terbesar di Indonesia, pendiri Federasi BlueOxygen (), sebuah proyek workspace Open Source berbasis Java.&lt;/p&gt;</t>
  </si>
  <si>
    <t>519985b2-4378-44a2-84e9-3c7fc276e31c</t>
  </si>
  <si>
    <t>TextilePEDIA &amp; FashionPEDIA</t>
  </si>
  <si>
    <t>Adi Kusrianto</t>
  </si>
  <si>
    <t>978-623-01-0759-7</t>
  </si>
  <si>
    <t>978-623-01-0756-6</t>
  </si>
  <si>
    <t>&lt;p&gt;Buku TextilePEDIA &amp;amp; FashionPEDIA dapat anda dapatkan di toko buku Andi Publisher terdekat di kota anda, atau dibeli melalui website toko buku online kami Bagi setiap orang yang terlibat dengan aktivitas memakai dan mengolah textile menjadi produk textile, termasuk di dalamnya fashion, kalangan yang bisnisnya berhubungan dengan textile dan produk textile hingga mendesain fashion, perlu memahami istilah-istilah yang digunakan dalam dunia textile dan fashion.Kebanyakan pengetahuan atau istilah-istilah yang digunakan sehari-hari di kalangan mereka sekedar istilah yang biasa digunakan menyebut maupun mengidentifikasi suatu jenis textile maupun model fashion berdasarkan nama atau istilah pasar yang pengertiannya seringkali tidak sesuai dan tidak bisa dipahami di kalangan yang lebih luas. Buku TextilePedia &amp;amp; FashionPedia ini diharapkan akan mampu membantu pelajar/mahasiswa/akademisi/praktisi untuk memahami berbagai istilah dalam bidang textile dan fashion, karena tidak semua materi ini akan mampu disampaikan dalam pembelajaran.&lt;/p&gt;</t>
  </si>
  <si>
    <t>07b67b8f-bd60-49b3-9c73-689194567ad0</t>
  </si>
  <si>
    <t>The Intelligent Network: Mengkustomasi Layanan Dan Jaringan Telekomunikasi</t>
  </si>
  <si>
    <t>Uyless Black</t>
  </si>
  <si>
    <t>979-533-771-8</t>
  </si>
  <si>
    <t>978-623-01-1566-0</t>
  </si>
  <si>
    <t>None</t>
  </si>
  <si>
    <t>&lt;p&gt;Pada layanan Anda: jaringan pintar untuk seluruh antarmuka Para pengguna telepon semakin merasa nyaman dengan antarmuka terotomasi.&lt;/p&gt;
 &lt;p&gt;Di luar layanan pengembangan yang masih konvensional, seperti call waiting, layanan 800, voice mail, sekarang provider telepon memberikan fungsi tambahan dengan layer aplikasi untuk meningkatkan efisiensi jaringan. Sampai tahun 2000, ada 30% perusahaan telepon yang telah tersentuh oleh jaringan cerdas (IN) dan pengembangannya (AIN).&lt;/p&gt;
 &lt;p&gt;IN didesain untuk menjadi layanan independen, prosedur dan protokol yang terstandarisasi, sehingga semua pemakai dapat berinteraksi secara independen. Dalam buku ini, Uyless Black menjelaskan konsep-konsep kunci di balik teknologi ini. Sejarah, spesifikasi, arsitektur, dan arah ke depan dari teknologi ini pun dijelaskan. Secara khusus buku ini memberikan beberapa tujuan pengembangan jaringan cerdas, yakni: Pemberian layanan baru kepada pelanggan; Mendukung beberapa layanan dengan daya jangkau luas, baik layanan yang telah ada maupun layanan baru; Kemampuan perawatan yang lebih efisien; dan Antarmuka tanpa kelim antar beberapa sistem vendor. Dengan segala kemudahannya dan keluasan aplikasinya, Jaringan Cerdas adalah untuk para ahli telekomunikasi saat ini.&lt;/p&gt;
 &lt;p&gt;&amp;nbsp;&lt;/p&gt;</t>
  </si>
  <si>
    <t>227a1841-ea6c-4bef-a2e8-77d1ccceb024</t>
  </si>
  <si>
    <t>The Legend of Arkant Human: Seri 1: Ophelia Queen</t>
  </si>
  <si>
    <t>Risa N Rheincya</t>
  </si>
  <si>
    <t>978-623-7122-41-8</t>
  </si>
  <si>
    <t>978-623-7122-45-6</t>
  </si>
  <si>
    <t>Ophelia Queen</t>
  </si>
  <si>
    <t>&lt;p&gt;Letaknya di tengah hutan larangan yang diselimuti kabut putih tebal, membuat Kerajaan Manusia Arkant tak terlihat oleh mata manusia biasa. Sebelum kematian The First King of Arkant Human, King Jasper, ia sempat menyetujui perjanjian antara kedua anaknya, Hazel dan Ophelia, yang terlibat perseteruan. Hanya keturunan yang diakui sebagai petarung tangguhlah yang dapat membebaskan perseteruan ini. Siapakah keturunan yang dapat menyelamatkan generasi terakhir dari moyangnya? Bagaimana keberadaan Kerajaan Manusia Arkant selanjutnya? Yuk, segera kita ikuti petualangan para pejuang di Kerajaan Manusia Arkant!&lt;/p&gt;</t>
  </si>
  <si>
    <t>d2ad75ba-5b57-47b1-8090-d2eb84928828</t>
  </si>
  <si>
    <t>The Story of David Jacobs, Weak Hand, Iron Will</t>
  </si>
  <si>
    <t>Pierre Jacobs</t>
  </si>
  <si>
    <t>978-623-7966-21-0</t>
  </si>
  <si>
    <t>978-623-7966-20-3</t>
  </si>
  <si>
    <t>&lt;p&gt;David Jacobs adalah juara nasional tenis meja Indonesia pada 2000 dan sejak saat itu menjadi langganan pemain nasional. Kiprahnya sebagai pemain tenis meja dijalani sejak kecil dengan bertanding sebagai pemain normal. Namun, setelah pensiun David beralih sebagai pemain tenis meja difabel dengan karier yang justru mendunia. David dikenal oleh semua kalangan karena kerendahhatian dan tekad yang sangat kuat untuk berprestasi, ditunjang dengan skill tenis meja yang sangat baik. Berkat semuanya itu, David pun berhasil meraih banyak prestasi, salah satunya medali perunggu pada Paralimpik Games London 2012 dan mengukir sejarah bagi olahraga Indonesia di tingkat dunia. Dalam buku ini, penulis mengisahkan tentang kehidupan David Jacobs agar para pembaca dapat memperoleh gambaran dan inspirasi dari karakter yang dimiliki David Jacobs sebagai pribadi dan petenis meja kelas dunia. Di samping itu, dalam buku ini pembaca juga dapat menambah wawasan seputar tenis meja, baik di Indonesia maupun tingkat dunia. Semoga buku ini dapat memotivasi para pembaca, tak hanya bagi para pecinta tenis meja, tetapi juga bagi mereka yang mempunyai keterbatasan fisik agar tidak menyerah dalam menjalani kehidupan.&lt;/p&gt;</t>
  </si>
  <si>
    <t>d6165c4c-408d-4573-8106-c23e03b1708b</t>
  </si>
  <si>
    <t>Trainovator: Menjadi Trainer dan Pengajar Zaman Now</t>
  </si>
  <si>
    <t>Sonny Y. Soeharso &amp; Surjo Sulaksono</t>
  </si>
  <si>
    <t>978-623-91296-9-9</t>
  </si>
  <si>
    <t>978-623-91296-8-2</t>
  </si>
  <si>
    <t>&lt;p&gt;Menjadi seorang pelatih atau guru bukanlah perkara mudah. Ia harus mendesain materi presentasi yang menarik dan sudah dikuasainya dengan baik. Selain itu, ia juga harus bisa menyajikan materi presentasi tersebut dengan teknik yang benar agar peserta dapat menangkap pesan yang dia sampaikan dan termotivasi untuk melakukan apa yang mereka pelajari. Seorang pelatih yang baik juga harus dapat memastikan materi yang ia sampaikan terimplementasi, tidak sekadar membuang garam ke lautan. Analogi yang lebih tepat, seorang pelatih harus membubuhkan garam ke dalam kuali dengan jumlah takaran yang tepat sehingga sayur itu menjadi lezat dan siap disantap. Karena itu, dalam pengalaman kami, untuk menjadi pelatih andal, kami akan memaparkan lima prinsip utama berikut ini:&lt;/p&gt;
 &lt;p&gt;1. Pelatih bukan hanya pemateri, tetapi jugaseorang role model. Katakan apa yang kau lakukan dan lakukan apa yang kau katakan!&amp;nbsp;kata sebuah pepatah. Artinya, kredibilitas seorang pelatih bukan diukur dari caranya menyampaikan materi, melainkan dari kemampuannya untuk membuktikan apa yang dia sampaikan melalui contoh nyata.&lt;/p&gt;
 &lt;p&gt;2. Pelatih yang baik menjadikan peserta sebagai bintang utama. Ukuran keberhasilan pelatih bukan dari pujian dan tepuk tangan yang datang padanya, namun dari perubahan positif yang terjadi pada diri peserta setelah mengikuti pelatihan. Impact adalah yang utama, bahkan di atas segalanya.&lt;/p&gt;
 &lt;p&gt;3. Kemampuan pelatih yang baik adalah MEMBIMBING peserta dan MENGUASAI proses, bukan sebaliknya. Peserta adalah manusia dengan karakterisik yang berbeda-beda. Pelatih yang baik seharusnya tahu bagaimana mengelola karakter yang berbeda tersebut agar mereka tetap merasa nyaman.&lt;/p&gt;
 &lt;p&gt;4. Tidak ada peserta yang sulit, yang ada hanyalah pelatih yang tidak fleksibel. Seringkali pelatih menyalahkan kondisi pelatihan yang tidak kondusif padahal reaksi peserta ditentukan dari fleksibilitas pelatih dalam kelas. Jika pelatih kurang adaptif dan fleksibel, jangan heran apabila reaksi peserta tidak sesuai harapan.&lt;/p&gt;
 &lt;p&gt;5. Tujuan pelatihan adalah membuat peserta MAU, TAHU dan MAMPU. Pelatihan bukan hanya untuk transfer knowledge dan membuat peserta menjadi paham saja, namun juga supaya peserta merasa termotivasi dan memiliki keinginan yang kuat untuk bertindak dan melakukan perubahan. Buku ini mencoba menanamkan lima prinsip tadi kepada pembaca sehingga kita semua semakin paham bahwa mengajar atau memberikan pelatihan memang tidak mudah, tetapi karena mengajar itu mulia, kita akan bersedia mengerahkan segala daya dan upaya agar dapat menjadi guru/pelatih yang baik dan berdampak. Selamat mengajar!&lt;/p&gt;</t>
  </si>
  <si>
    <t>6e1c2b4e-c0b8-4b3f-83e8-da09e0e6bb06</t>
  </si>
  <si>
    <t>Tritik Jumputan Inovatif, Cantik, Unik, dan Kreatif</t>
  </si>
  <si>
    <t>Suryawati Ristiani &amp; Tika Sulistyaningsih</t>
  </si>
  <si>
    <t>978-623-01-0861-7</t>
  </si>
  <si>
    <t>978-623-01-0860-0</t>
  </si>
  <si>
    <t>&lt;p&gt;Tritik jumputan inovatif merupakan salah satu teknik pewarnaan yang menggunakan bahan perintang seperti tali, benang, atau sejenisnya, dengan mengembangkan teknik lipat ikat dan lipat jelujur, sehingga dihasilkan motif-motif tritik jumputan yang lebih bervariatif. Buku Tritik Jumputan Inovatif ini berisi tentang teknik pembuatan tritik jumputan dasar dan teknik tritik jumputan inovatif yang disajikan dalam bentuk gambar step by step sehingga mudah diikuti. Buku ini juga berisi tentang teknik pewarnaan dengan pewarna alam maupun sintetis, resep warna, dan foto hasil produk. Buku ini disusun berdasarkan hasil penelitian penulis beserta tim tentang teknik tritik jumputan yang dilaksanakan di Balai Besar Kerajinan dan Batik. Maksud penerbitan buku ini adalah untuk membagi salah satu hasil penelitian dan pengalaman yang pernah dilakukan penulis. Di samping itu, buku ini juga disusun berdasarkan pada beberapa buku rujukan dan literasi terkait, yang disajikan dengan bahasa sederhana agar mudah dipahami siapa saja yang ingin mempelajari teknik tritik jumputan. Buku ini dapat dijadikan pedoman untuk dimanfaatkan perajin jumputan dan siapa saja yang ingin mengembangkan desain motif tritik jumputan, guna menambah variasi motif dari produk tritik jumputan.&lt;/p&gt;</t>
  </si>
  <si>
    <t>e5125110-cd7b-4fcd-b2ef-95503d5134c9</t>
  </si>
  <si>
    <t>Using Good English for Toefl Preparation</t>
  </si>
  <si>
    <t>M. Zainul Arifin PWD</t>
  </si>
  <si>
    <t>978-979-29-6726-5</t>
  </si>
  <si>
    <t>978-623-01-1123-5</t>
  </si>
  <si>
    <t>&lt;p&gt;Buku yang berjudul &amp;rdquo; Using Good English for TOEFL Preparation&amp;rdquo; merupakan hasil penelitian panjang, baik melalui penelitian kelas, penelitian perpustakaan, study kelompok, maupun kecendrungan materi yang diujikan dalam TOEFL, sudah banyak buku-buku toefl lainnya yang menuliskan cara mudah mengerjakan TOEFL namun buku ini hadir dengan terobosan dan metode yang berbeda dengan buku lainya. Hadirnya buku di yakini akan mampu bantu mereka yang sedang mengalami kesulitan dalam menghadapi tes toefl, bagi mereka yang ingin melanjutkan S2, dan juga bagi mereka yang ingin mengambil beasiswa keluar negeri. Setidak ada beberapa ciri khas dan kelebihan buku ini antara lain:&lt;/p&gt;
 &lt;p&gt;1. Buku ini mencakup kisi-kisi materi materi yang diujikan dalam tes toefl namun juga memuat pembahasan dan juga tata bahasa (grammer) yang benar menurut kaidah tata bahasa inggris.&lt;/p&gt;
 &lt;p&gt;2. Pada bagian awal ( structure and written expression) terdapat pengelompokan unsur-unsur kalimat secara detail sehingga kita dapat menganalisa dan mengerjakan TOEFL dengan mudah&lt;/p&gt;
 &lt;p&gt;3. Di lengkapi dengan dengan 100 contoh soal structure and written expression and 100 contoh soal error identification.&lt;/p&gt;
 &lt;p&gt;4. Di dalam setiap pembahasan soal kita dapat menemukan dan mengelompokan jenis soal tersebut sesuai nomer halaman yang kami tunjukan di dalam kunci jawaban.&lt;/p&gt;
 &lt;p&gt;5. Dengan niat yang baik dan tujuan yang baik penulis juga memberi kesempatan bagi pembaca untuk bertanya atau jika mengalami kesulitan dalam memahami buku yang kami tulis. Using Good English kami persiapkan dengan sangat matang dan terkonsep. Kami sangat berharap buku ini bermanfaat untuk siapapun yang hendak mengambil tes TOEFL&lt;/p&gt;</t>
  </si>
  <si>
    <t>cc9ea9dd-400a-4c00-a9df-57784072334e</t>
  </si>
  <si>
    <t>Virus Corona Baru Covid-19: Kenali, Cegah, Lindungi Diri Sendiri Dan Orang Lain</t>
  </si>
  <si>
    <t>Dr. dr. Hans Tandra</t>
  </si>
  <si>
    <t>978-623-7239-64-2</t>
  </si>
  <si>
    <t>978-623-7239-65-9</t>
  </si>
  <si>
    <t>&lt;h2&gt;Dunia sedang digemparkan oleh virus yang terkenal dengan nama Covid-19. Penyebaran virus ini begitu cepat. Dampak yang ditimbulkan mulai merambah ke segala sektor, tidak hanya kesehatan dan jiwa saja tapi juga sampai ke sektor ekonomi dan keberlangsungan suatu negara. Orang-orang pun menjadi panik dan berita hoax pun menyebar kemana-mana. Di Indonesia, rata-rata terjadi pelipatan kasus per dua hari. CNN Indonesia mencatat bahwa per Rabu, 1 April 2020, jumlah orang yang terinfeksi virus ini di Indonesia mencapai 1.677 kasus. Dari jumlah itu, korban meninggal mencapai 157 jiwa, dan jumlah orang yang sembuh mencapai 103 orang.&lt;/h2&gt;
 &lt;h2&gt;Apa sebenarnya virus Covid-19 ini? Seberapa bahayakah virus ini bagi kelangsungan hidup manusia? Bagaimana cara kita menghadapi dan menyikapi pandemi ini dengan benar dan aman untuk diri kita dan juga orang lain di sekitar kita?&lt;/h2&gt;
 &lt;h2&gt;Buku Virus Corona Baru: Covid-19 ini akan memberi pencerahan kepada para pembaca agar tidak panik berlebihan dalam menghadapi pandemi virus ini. Dengan mengetahui kelemahan virus dan metode penanganan yang tepat, serta pemenuhan gizi yang tepat, pembaca akan tahu cara untuk terhindar dari infeksi virus ini dan imun tubuh pun menjadi kuat untuk menghadapi virus Covid-19 ini. Dengan panduan yang tepat, niscaya kita dapat tetap hidup sehat di tengah pandemi yang sedang menggemparkan dunia ini dan tentu saja untuk kelanjutan kesehatan kita.&lt;/h2&gt;</t>
  </si>
  <si>
    <t>3b392b34-f585-47cb-a1b9-661eb88a11c2</t>
  </si>
  <si>
    <t>Wanita dan Kesehatan</t>
  </si>
  <si>
    <t>YM Datoâ€™ Seri Paduka Prof. Dr. Noor Zaman Khan MD. Ph.D.</t>
  </si>
  <si>
    <t>978-623-7239-44-4</t>
  </si>
  <si>
    <t>978-623-7239-43-7</t>
  </si>
  <si>
    <t>&lt;p&gt;Kedokteran adalah ilmu yang dinamis, sering berubah seiring berjalannya waktu. Berbagai hal, seperti penelitian terbaru dan pengalaman klinis telah membantu memperluas pengetahuan; perubahan dalam metode penyembuhan dan terapi pengobatan juga diperlukan.&lt;/p&gt;
 &lt;p&gt;Dalam buku wanita dan kesehatan ini, penulis banyak membahas berbagai penyakit yang seringkali mengganggu kesehatan kaum wanita. Berbagai penyakit yang banyak dipengaruhi baik oleh kecenderungan perubahan hormon, tekanan psikologis yang tanpa disadari dialami oleh sebagian besar wanita, sehingga bisa mengganggu kesehatannya. Antara lain yang dibahas adalah mengenai kesehatan payudara, diabetes, hipertensi, stress, penyakit, radang panggul, disfungsi seksual pada wanita hingga seks yang menyakitkan bagi wanita.&lt;/p&gt;
 &lt;p&gt;Buku Wanita dan Kesehatan ini, khusus untuk para wanita dan juga untuk Anda sekalian yang mencintai pasangan Anda, ibu, saudari, anak perempuan, kakak atau adik wanita Anda dan juga teman wanita Anda.&lt;/p&gt;</t>
  </si>
  <si>
    <t>9d4128f5-662a-426f-b4a2-1884334a2da5</t>
  </si>
  <si>
    <t>Keperawatan Gerontik Asuhan Keperawatan Pada Lansia</t>
  </si>
  <si>
    <t>Sue Barker</t>
  </si>
  <si>
    <t>978-623-7239-17-8</t>
  </si>
  <si>
    <t>978-623-7239-20-8</t>
  </si>
  <si>
    <t>&lt;p&gt;Buku ini merupakan bagian dari Seri Transforming Nursing Practice (Transformasi Praktik Keperawatan) dan ditulis secara khusus untuk mendukung mahasiswa keperawatan pada program pada program gelar baru&lt;br /&gt;
 &lt;br /&gt;
 Seiring dengan kemajuan medis yang semakin maju, harapan hidup rata-rata terus tumbuh. Ini menghadirkan tantangan yang signifikan terhadap sistem perawatan kesehatan, dan merawat orang tua sekarang menjadi perhatian setiap perawat. Buku ini bertujuan untuk membantu Anda memahami cara merawat orang tua di lingkungan keperawatan apa pun. Buku ini secara unik fokus pada perawatan manusiawi yang berpusat pada perseorangan di samping perawatan fisik, yang membantu Anda untuk mengkaji sikap terhadap orang tua dalam perawatan kesehatan dan memerangi stereotip negatif. Buku ini mengambil sikap positif pada penuaan, merayakan fakta bahwa di dunia Barat kita hidup lebih lama dan lebih sehat dengan fokus pada kesejahteraan individu.&lt;br /&gt;
 &lt;br /&gt;
 Fitur utama:&lt;br /&gt;
 &amp;bull; Pendahuluan yang mudah dibaca yang ditulis khusus untuk mahasiswa keperawatan, dengan pembahasan bab yang mengupas tentang memaksimalkan penugasan Anda dalam keperawatan pada orang tua&lt;br /&gt;
 &amp;bull; Teori yang terkait erat dengan praktik melalui studi kasus dan skenario, dan menunjukkan pengalaman hidup orang yang lebih tua&lt;br /&gt;
 &amp;bull; Terhubung ke Standar NMC terbaru dan Essential Skills Clusters untuk pendidikan tingkat sarjana&lt;br /&gt;
 &amp;bull; Banyak kegiatan yang dapat membantu Anda untuk membangun pemikiran kritis dan keterampilan para lulusan.&lt;br /&gt;
 &lt;br /&gt;
 Tentang Seri Ini&lt;br /&gt;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depan.&lt;br /&gt;
 &lt;br /&gt;
 Tentang Penulis&lt;br /&gt;
 Dr Sue Barker adalah seorang perawat kesehatan mental yang terlisensi dan psikolog charter; dia bekerja di Universitas Bournemouth di Sekolah Kesehatan dan Perawatan Sosial sebagai Dosen Senior. Dia juga anggota Bournemouth University Dementia Institute sebagai bagian dari ini dia telah melakukan pekerjaan konsultasi dan evaluasi. Dia memiliki minat khusus dalam kesejahteraan mental dan emosional, serta PhD-nya mengeksplorasi perawatan emosional yang diberikan kepada wanita yang menjadi ibu. Sue memimpin sebuah unit pada program perawatan kesehatan mental yang berjudul &amp;ldquo;Mental Health And Wellbeing In Later Life&amp;rdquo;.&lt;/p&gt;</t>
  </si>
  <si>
    <t>65b24274-69af-43c5-85fd-424b04fe930d</t>
  </si>
  <si>
    <t>Khasiat Obat Tradisional Sebagai Antioksidan Diabetes</t>
  </si>
  <si>
    <t>Prof. Dr. R.A. Oetari, S.U., M.M., M.Sc., Apt.</t>
  </si>
  <si>
    <t>978-602-53994-0-4</t>
  </si>
  <si>
    <t>978-602-53994-1-1</t>
  </si>
  <si>
    <t>&lt;p&gt;Buku &amp;ldquo;Khasiat Obat Tradisional Sebagai Antioksidan Diabetes&amp;ldquo; mengulas tentang pencetus penyakit Diabetes Mellitus, Penggolongan penyakit Diabetes Mellitus beserta dengan ciri-cirinya, Komplikasi yang disebabkan oleh DM, Penanganan DM baik secara obat konvensional maupun obat herbal, beberapa macam tanaman yang mampu menurunkan kadar glukosa darah pada penderita DM, beberapa resep tradisonal tanaman antidiabetes. Selain DM pada buku ini juga membahas kekayaan yang terkandung dalam berbagai tanaman herbal yang mempunyai khasiat sebagai antioksidan untuk diabetes. Terutama juga dikupas mengenai buah manggis yang sering disebut sebagai Queen of Fruit, Khasiat Utama Buah Manggis, Pengaruh Buah Manggis terhadap penderita DM, kandungan apa saja dari Buah Manggis yang bisa menurunkan Kadar glukosa darah. Penyusunan buku ini juga didukung dengan penelitian yang sedang berlangsung dengan dukungan Penelitian Tim Pascasarjana oleh KEMENRISTEK DIKTI Tahun 2017.&lt;/p&gt;</t>
  </si>
  <si>
    <t>13ae5a59-ce58-4807-a5f0-6fafa95d868d</t>
  </si>
  <si>
    <t>Konsep Sistem Informasi Dari BIT Sampai Ke Database</t>
  </si>
  <si>
    <t>Bambang Wahyudi, Skom., MMSi.</t>
  </si>
  <si>
    <t>978-979-29-0286-0</t>
  </si>
  <si>
    <t>978-623-01-1526-4</t>
  </si>
  <si>
    <t>&lt;p&gt;Buku ini membahas perjalanan data, terutama data yang ada di komputer, dimulai dari ukuran yang paling kecil, yaitu bit (binary digit) hingga ke database, khususnya mengenai database relasional. Buku ini kami tujuakn kepada para pembelajar, baik dosen, mahasiswa, pelajar maupun masyarakat umum yang memiliki minat untuk mengetahui sebagian kecil dari computer scient yang saat ini berkembang pesat, baik dalam aspek hardware maupun software. Yang dibahas dalam buku ini antara lain : - Pengertian data - Sistem bilangan - Tipe-tipe data dan operasinya - Organisasi dan akses file - Database - SQL - Data mining&lt;/p&gt;</t>
  </si>
  <si>
    <t>4fdbfac0-f2fd-4993-959d-eaacdc41ed70</t>
  </si>
  <si>
    <t>Building Your Future: Pembentukan Watak Dan Tata Nilai Untuk Menjadi Pribadi Unggul</t>
  </si>
  <si>
    <t>Daud Manno</t>
  </si>
  <si>
    <t>978-623-7519-79-9</t>
  </si>
  <si>
    <t>978-623-7519-80-5</t>
  </si>
  <si>
    <t>&lt;p&gt;Keharuman setangkai bunga dirasakan karena diterpa angin, tetapi kehormatan dan keharuman nama baik seseorang dibawa terbang ke seluruh dunia walaupun tanpa angin.&lt;br /&gt;
 Watak dan tata nilai kristiani, merupakan sikap batin manusia yang muncul dari pikiran, perilaku dan budi pekerti yang dipengaruhi oleh Firman Allah dan mengikuti teladan Yesus Kristus, berjiwa seperti Kristus (Flp. 2:5), dan memiliki buah kehidupan seperti Dia (Mat 7:17-18). Tujuannya, terbentuk kualitas pribadi yang baik, bijaksana, dan berkepribadian unggul secara moral, lebih dari sekadar menjadi manusia yang cerdas. Dosa telah membuat manusia memiliki citra dan perilaku yang buruk, meskipun semula manusia diciptakan menurut gambar dan rupa Allah. Itulah sebabnya, untuk kembali menjadi pribadi yang unggul, diperlukan pendidikan karakter dengan menjadikan Yesus Kristus sebagai teladan hidup manusia unggul secara moral yang sesungguhnya. Namun, semua itu dimulai dari respons pribadi terkait keselamatan (kelahiran baru), juga tuntunan firman Allah dan pertolongan Roh Kudus, karena tanpa itu semua, mustahil terjadi perubahan watak dan tata nilai dari seseorang, terlebih jika ingin menjadi serupa dengan Yesus Kristus. Buku ini mencoba untuk menjelaskan mengenai contoh dan dasar Alkitab tentang karakter (watak) dan tata nilai kristiani, yang dibentuk dalam keluaraga, gereja, dan masyarakat.&lt;/p&gt;</t>
  </si>
  <si>
    <t>77e7e576-4ac3-46ed-bb2d-0899305e3b33</t>
  </si>
  <si>
    <t>Listening Markets Heartbeat</t>
  </si>
  <si>
    <t>Julius Eko Prabowo dan Edwin Santoso</t>
  </si>
  <si>
    <t>978-623-91077-8-9</t>
  </si>
  <si>
    <t>978-623-91077-9-6</t>
  </si>
  <si>
    <t>&lt;p&gt;Apabila Anda ingin mengais rezeki di pasar saham, tentunya Anda harus mengetahui terlebih dahulu &amp;#39;cara main&amp;#39; yang benar untuk bisa untung dari setiap pergerakan saham yang terjadi. Analisa teknikal sebagai salah satu metode analisis yang paling digemari masyarakat yang menyukai jual-beli (trading) saham sendiri memberikan Anda kesempatan untuk bisa meraup profit setinggi-tingginya; tentunya selama Anda bisa menangkap &amp;#39;pesan&amp;#39; dari candlestick maupun indikator teknikal yang terdapat pada jenis analisa tersebut. Buku Listening Market&amp;#39;s Heartbeat ini akan membantu Anda untuk bisa memahami dasar-dasar dari pergerakan suatu saham yang tampaknya acak namun sebenarnya memiliki sebuah pola layaknya detak jantung manusia. Melalui buku ini, Anda akan diajarkan untuk:&lt;br /&gt;
 &lt;br /&gt;
 &amp;bull; Memahami dasar-dasar dari analisis teknikal dan mengapa hal tersebut sangat penting terhadap keberhasilan profitable trading Anda.&lt;br /&gt;
 &lt;br /&gt;
 &amp;bull; Penerapan money management yang baik dalam setiap aktivitas trading Anda yang tentunya akan membantu Anda dalam mengoptimalisasikan profit dan meminimalkan loss.&lt;br /&gt;
 &lt;br /&gt;
 &amp;bull; Membantu Anda dalam memahami setiap &amp;#39;pesan&amp;#39; yang ada dalam suatu candlestick chart maupun indikator teknikal.&lt;br /&gt;
 &lt;br /&gt;
 &lt;br /&gt;
 Ditulis oleh tim trader saham berpengalaman di bidangnya, ilmu yang ada dalam buku ini akan membantu Anda untuk bisa memperoleh profit seoptimal mungkin dari trading di pasar saham. Buku ini wajib Anda miliki apabila Anda berencana untuk menekuni trading saham menggunakan analisis teknikal secara serius.&lt;/p&gt;</t>
  </si>
  <si>
    <t>761baffe-c91e-4def-b626-7ecff9a0a4bd</t>
  </si>
  <si>
    <t>Buku Pintar Akuntansi Syariah</t>
  </si>
  <si>
    <t>978-979-29-9884-9</t>
  </si>
  <si>
    <t>978-979-29-9883-2</t>
  </si>
  <si>
    <t>&lt;p&gt;Akuntansi Syariah sangat diperlukan oleh semua perusahaan syariah yang melakukan transaksi keuangan sesuai tuntunan agama Islam. Buku Pintar Akuntansi Syariah ini membahas: Dasar-dasar Akuntansi Syariah, Perlakuan akuntansi terhadap transaksi pada berbagai kegiatan usaha yang mempergunakan berbagai akad, Perlakuan akuntansi terhadap berbagai pembiayaan pada lembaga keuangan atau lembaga pembiayaan dengan berbagai akad, Perlakuan akuntansi terhadap berbagai pajak yang dikenakan kepada perusahaan syariah atau yang menjadi kewajiban perusahaan syariah.&lt;/p&gt;</t>
  </si>
  <si>
    <t>223eff24-6c30-4499-a16e-b5ad81a4f164</t>
  </si>
  <si>
    <t>Manajemen Obat dalam Keperawatan Anak Medicines Managementin Children Nursing</t>
  </si>
  <si>
    <t>Karen Blair</t>
  </si>
  <si>
    <t>978-623-7239-19-2</t>
  </si>
  <si>
    <t>978-623-7239-18-5</t>
  </si>
  <si>
    <t>&lt;p&gt;Buku ini merupakan bagian dari Seri Transforming Nursing Practice (Transformasi Praktik Keperawatan) dan ditulis secara khusus untuk mendukung mahasiswa keperawatan Obat-obatan adalah bagian penting dari potongan puzzle, ketika harus mempertimbangkan bagaimana memberikan perawatan yang berfokus pada pemulihan dalam kesehatan mental. Penting bagi perawat kesehatan mental untuk memahami cara kerja obat-obatan psikiatrik, perawatan umum yang harus diberikan dan bagaimana harus menghargai dimensi etis dan hukum yang memengaruhi bagaimana obat dapat dan harus digunakan dalam perawatan kesehatan mental. Menggunakan kegiatan inovatif dan studi kasus kehidupan nyata, buku ini telah dirancang dengan hati-hati untuk menyediakan semua yang dibutuhkan dan menjadikannya sebagai sumber informasi yang ideal untuk membangun pengetahuan dan kepercayaan diri dalam bidang praktik penting ini. Fitur utama &amp;Acirc;&amp;middot; Penjelasan yang jelas tentang biologi dan farmakologi yang mendasari serta praktik yang lebih luas dari bekerja dengan obat-obatan &amp;Acirc;&amp;middot; Memberikan informasi yang dapat diakses tentang kondisi dan perawatan yang paling umum &amp;Acirc;&amp;middot; Terkait dengan standar NMC dan kelompok keterampilan penting &amp;Acirc;&amp;middot; Kegiatan dan studi kasus membantu siswa untuk menerapkan apa yang telah mereka pelajari untuk dipraktikkan dan mempertimbangkan dampak penuh obat-obatan terhadap pengguna layanan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depan.&lt;/p&gt;</t>
  </si>
  <si>
    <t>76b1f836-6cf2-4089-ae9f-ee15f397b27f</t>
  </si>
  <si>
    <t>10.000 Nama-Nama Bayi - Buku Terlengkap Nama-nama Bayi Nusantara</t>
  </si>
  <si>
    <t>978-979-29-5345-9</t>
  </si>
  <si>
    <t>978-623-01-1542-4</t>
  </si>
  <si>
    <t>&lt;p&gt;Buku Terlengkap Nama-nama Bayi Nusantara : 10.000 Nama-nama bayi ini merupakan buku kumpulan nama khas dari berbagai suku bangsa di nusantara. Ada banyak nama khas nusantara yang bagus dan indah serta bisa kita gunakan sebagai nama dari anak-anak kesayangan kita. Selamat membaca! Temukan nama-nama khas nusantara yang unik dan berbeda.&lt;/p&gt;</t>
  </si>
  <si>
    <t>2aa9de68-eb8e-44e1-99cb-7d538299734a</t>
  </si>
  <si>
    <t>Manajemen Obat dalam Keperawatan Dewasa-Medicines Management in Adult Nursing</t>
  </si>
  <si>
    <t>Elizabeth Lawson &amp; Dawn L. Hennefer</t>
  </si>
  <si>
    <t>978-623-7239-01-7</t>
  </si>
  <si>
    <t>978-623-7239-02-4</t>
  </si>
  <si>
    <t>&lt;p&gt;Buku ini adalah bagian dari seri Transforming Nursing Practice(Transformasi Praktik Keperawatan) yang ditulis secara khusus untuk membantu mahasiswa pada program-program keperawatan pra-registrasi.&lt;br /&gt;
 Mananjemen obat dalam keperawatan dewasa yang benar adalah hal krusial yang harus dikembangkan mahasiswa keperawatan dewasa dalam rangka menyediakan perawatan yang aman bagi pasien-pasien mereka. Buku ini secara khusus membantu mahasiswa pra-registrasi memenuhi syarat kompetensi manajemen obat yang dibutuhkan agar dapat lulus pada penilaian formal dan memenuhi kualifikasi sebagai perawat pasien dewasa. Buku ini terstruktur jelas dengan NMC Essential Skills Clusters untuk manajemen obat, meliputi perhitungan obat, aspek hukum dan etika, pengantar farmakologi, administrasi obat, kerjasama dengan pasien, dan menggunakan informasi dan petunjuk terkini untuk mendukung praktik yang aman. Buku ini ditulis dengan bahasa yang mudah dipahami dan menggunakan skenario-skenario pasien untuk menjelaskan konsep-konsep yang ada dan mengaplikasikan teori ke dalam praktik.&lt;br /&gt;
 Fitur Kunci :&lt;br /&gt;
 - Terhubung dengan NMC Standards and Essential Skills Cluster terbaru&lt;br /&gt;
 - Skenario-skenario keperawatan dewasa untuk menunjukkan bagaimana mengaplikasikan teori ke dalam praktik&lt;br /&gt;
 - Berbagai macam aktivitas yang membantu membangun kepercayaan diri dan keterampilan belajar mandiri&lt;br /&gt;
 - Penjelasan yang jelas dan percobaan-percobaan praktik dalam kalkulasi keperawatan dewasa&lt;br /&gt;
 Tentang Seri Ini&lt;br /&gt;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akan memastikan mahasiwa belajar mengenai kepentingan pokok berpikir kritis mengenai keperawatan.&lt;/p&gt;</t>
  </si>
  <si>
    <t>5e9c878c-d35b-4bbb-870f-a7f31c7e2e86</t>
  </si>
  <si>
    <t>Dear Future Husband</t>
  </si>
  <si>
    <t>978-623-7122-62-3</t>
  </si>
  <si>
    <t>978-623-7122-65-4</t>
  </si>
  <si>
    <t>&lt;p&gt;Nadia tak menyangka bila kunjungannya ke Bandung merupakan awal dari roman percintaannya. Juga keputusannya meninggalkan sahabatnya di Jakarta, termasuk Haris, pria tampan dan tajir yang gencar mendekatinya. Rasa penasaran akan boneka cantik yang dimilikinya 14 tahun silam, menguatkan niatnya pergi ke kota Roma. Gilang, sahabat yang sudah dianggap Nadia sebagai kakak, memiliki ruang tersendiri di hati Nadia. Orang tua Gilang sudah menganggap Nadia seperti anak sendiri. Maklumlah, mereka hanya memiliki enam orang putra. Nadia sangat dekat dengan keluarga Gilang, kecuali Krisna, adik kandung Gilang. Krisna, musuh sekaligus mimpi buruk bagi Nadia, selalu terang-terangan memusuhi Nadia hingga membuatnya trauma. Sosok pria jenius namun arogan tetap saja memiliki daya pikat yang dipuja oleh banyak wanita. Namun, di balik sosoknya yang misterius, ia menyimpan rahasia yang paling dalam tentang perasaannya. Bagaimakah Nadia menguak rahasia di balik rasa penasarannya? Akankah ia menemukan jawabannya setelah meninggalkan Indonesia?&lt;/p&gt;</t>
  </si>
  <si>
    <t>c1b24982-bb63-4f1f-a188-55ac5354bb52</t>
  </si>
  <si>
    <t>Bara Dalam Jelaga: Puncak Mencintai adalah Merelakan</t>
  </si>
  <si>
    <t>Ana Permana</t>
  </si>
  <si>
    <t>978-623-7122-87-6</t>
  </si>
  <si>
    <t>978-623-7122-88-3</t>
  </si>
  <si>
    <t>&lt;p&gt;Hati Jelaga bahagia karena Akbar mengutarakan keinginan untuk menikahinya. Namun, sebagai seorang bangsawan, ia tiba-tiba dijodohkan oleh keluarganya dengan Bara yang merupakan sepupu dekat keluarga mereka. Baik Jelaga maupun Bara, tidak setuju dengan perjodohan itu. Jelaga ingin bersama Akbar, sedang Bara dengan mimpinya. Masalah semakin pelik ketika Jelaga perlahan menyadari bahwa ia mulai mencintai Bara seiring dengan pertemuan-pertemuan yang sudah diatur oleh keluarga kedua belah pihak. Begitu pun Bara. Di sisi lain, Akbar mengetahui sebuah rahasia yang disimpan erat oleh keluarganya. Jelaga bimbang memilih antara Akbar atau Bara karena ia tahu, tak seharusnya hatinya mencintai dua orang bersamaan. Jelaga harus memilih. Akbar atau Bara?&lt;/p&gt;</t>
  </si>
  <si>
    <t>97b43f86-0ab3-4393-a4a8-f0d1c47456b6</t>
  </si>
  <si>
    <t>Nasi Goreng Indonesia, Cita Rasa Mendunia</t>
  </si>
  <si>
    <t>Murdijati-Gardjito &amp; Dwi Larasatie Nur Fibri</t>
  </si>
  <si>
    <t>978-623-91466-5-8</t>
  </si>
  <si>
    <t>978-623-91466-4-1</t>
  </si>
  <si>
    <t>Nigtoon Cookery</t>
  </si>
  <si>
    <t>&lt;p&gt;Nasi goreng menjadisebuah-hidangan &amp;quot;lintas kelas&amp;#39;tkarena darin mulai meja makan kecil hingga Istana Kepresidenan) ,&amp;Auml;1dari yang sekedar sebagai menu sarapan dirumah hingg&amp;aring; terhi&amp;aring;ang mewah pada pesta formal, dariwarungpinggir jalan, restoran hingga menu sarapan di hotel, hoteldengan aneka gradasi bintang, nasi goreng tetaplah menjadi pilihan menu Pada tahun2&amp;ouml;17, sebuah polling internet yang&amp;laquo;liadakan oleh CNN Internasional menempatkan Nasi Goreng pada peringkat dua dalam daftar &amp;quot;50-Makanan Terlezat di nasi goreng berkembang cepat hingga diketahuiragamnya menjadi lebih&amp;laquo;lari dengancitarasa khasdari masing-masllig daerah. Untuk mema ak nasigoreng yang nikmat tentu&amp;AElig;1datekmk tersendiri. Dalam buku inidibahas mengenai beras yang cocok unf&amp;uuml;k dibuat nasi gorengneknik memasak nasi goreng mulai dari urutan&amp;bull;memasukkan bahan dan bumbu sampai nyala api yang dibutuhkan; dan penjelasan mengenai, senyawa-senyawa pembentuk nikmat citarasa (Pasi goreng. Setiap koki yang -memasak pasti memerlukan satu tahap memasak yang disebut icip-icipSTeknik dan pelaksanaannya dalam mencicipi nasi goreng juga dibahas dalam buku ini. Begitu juga manfaat kesehatan dari bahan dan bumbu yang digunakan dalam pengolahan nasi goreng disertai beberapa resep nasi goreng yang pasti mengundang selera. Selamat menikmati&lt;/p&gt;</t>
  </si>
  <si>
    <t>c44eb9cb-446b-4b27-bdc6-448c4e0bff51</t>
  </si>
  <si>
    <t>#Cintakarenacinta</t>
  </si>
  <si>
    <t>Joanne</t>
  </si>
  <si>
    <t>978-623-7122-86-9</t>
  </si>
  <si>
    <t>978-623-7122-85-2</t>
  </si>
  <si>
    <t>&lt;p&gt;Pernah dengar ungkapan a picture is worth a thousand words? Sebuah gambar bisa mengungkapkan seribu kata. Sebuah gambar bisa menyimpan ribuan makna dan arti. Seperti buku #Cintakarenacinta ini. Melalui gambar dan ilustrasi, penulis mengungkapkan dan mengekspresikan makna cinta. Ternyata cinta yang indah dan mendatangkan kebahagiaan itu bisa berasal dari hal-hal kecil dan sederhana. Keseharian kita yang mungkin terlihat biasa-biasa saja ternyata bisa berarti begitu dalam dan sangat berkesan bila dilakukan bersama seseorang yang paling kita cintai. Itulah yang kuungkapkan melalui setiap ilustrasi yang kubuat. Tidak semua kisah cinta yang indah harus dituangkan dalam kata-kata, beberapa terlihat lebih menawan dalam bentuk ilustrasi. Buku ini membawa kita masuk ke dalam kehidupan sepasang kekasih yang punya ratusan cara sederhana dan tulus dalam mengekspresikan cinta mereka setiap hari. Buku ini akan membuatmu tersenyum dan akan membuatmu menyimpan memori-memori kecil yang manis dari keseharianmu bersama pasangan.&lt;/p&gt;</t>
  </si>
  <si>
    <t>90ce3a71-adf3-4c0a-87eb-71e8a951012b</t>
  </si>
  <si>
    <t>Mikrobiologi Medis, Pencegahan Dan Kontrol Pada Infeksi Untuk Keperawatan</t>
  </si>
  <si>
    <t>Debora Ward</t>
  </si>
  <si>
    <t>978-623-7239-13-0</t>
  </si>
  <si>
    <t>978-623-7239-14-7</t>
  </si>
  <si>
    <t>&lt;p&gt;Transforming Nursing Practice merupakan sebuah seri dari yang dibuat khusus bagi mahasiswa keperawatan pra-registrasi. Setiap buku dalam seri ini:&lt;br /&gt;
 - Terjangkau&lt;br /&gt;
 - Dipetakan dengan standar NMC dan Essential Skills Clusters&lt;br /&gt;
 - Focus pada pengapllikasian teori ke praktik&lt;br /&gt;
 - Penuh dengan fitur pembelajaran aktif&lt;br /&gt;
 Buku-buku dari seri ini merupakan sumber yang bagus untuk mahasiswa. Seri ini juga kecil, mudah dibawa, dan berharga. Saya menggunakan semua buku dari seri ini secara teratur.&lt;br /&gt;
 Fiona Davies, Dosen Senior Keperawatan, Universitas Derby.&lt;/p&gt;</t>
  </si>
  <si>
    <t>a1336145-562a-4361-80d5-4cd48460ecff</t>
  </si>
  <si>
    <t>Coronavirus - Kupas TUntas Sejarah, Sumber, Penyebaran, Patogenesis, Pendekatan Diagnosis dan Gejala Klinis Coronavirus pada Hewan dan Manusia</t>
  </si>
  <si>
    <t>Prof. drh. H. R. Wasito, M.Sc., Ph.D &amp; Prof. drh. Hj. Hastari Wuryastuti, M.Sc., Ph.D</t>
  </si>
  <si>
    <t>978-623-7267-31-7</t>
  </si>
  <si>
    <t>978-623-7267-30-0</t>
  </si>
  <si>
    <t>&lt;p&gt;Munculnya wabah coronavirus baru dan ganas yang dikenal dengan nama SARS-CoV-2 yang menyebabkan COVID-19, yaitu: penyakit pneumonia berat yang terjadi pada awal Desember 2019 di Provinsi Wuhan, Cina dan telah mewabah di hampir seluruh penjuru dunia, menyadarkan kita bahaya coronavirus terhadap kesehatan masyarakat global. Pada hewan ternak dan unggas, coronavirus, pada umumnya, akan menyebabkan penyakit pada saluran pernapasan dan pencernaan yang berat dan bersifat fatal (mematikan), terutama pada ayam, babi, kucing dan hewan mamalia yang lainnya.&lt;/p&gt;</t>
  </si>
  <si>
    <t>35597d76-691c-463c-86b8-6ccb56942bc6</t>
  </si>
  <si>
    <t>Memahami Flu Burung pada Unggas di Indonesia &amp; Keterkaitan Penyakit Lain</t>
  </si>
  <si>
    <t>978-623-7267-23-2</t>
  </si>
  <si>
    <t>978-623-7267-24-9</t>
  </si>
  <si>
    <t>&lt;p&gt;enyakit viral akibat virus flu burung atau avian influenza virus (AIV) pada unggas, merupakan penyakit zoonotik yang telah tersebar luas di dunia. Pada awalnya, AIV yang disebabkan oleh AIV subtipe H5N1 mewabah di Asia Tenggara pada akhir tahun 2003 yang selanjutnya wabah AIV tersebut merebak ke negara-negara lain. Di Indonesia, AIV subtipe H5N1 tersebut bersifat sangat ganas (highly pathogenic avian influenza virus H5N1) (AIV H5N1 HPAI). Berdasarkan pengamatan penulis, sejak tahun 2006 sampai sekarang, AIV yang bersirkulasi di Indonesia, pada umumnya, sudah berubah menjadi AIV subtipe H5N1 yang bersifat tidak ganas (low pathogenic avian influenza virus H5N1 (AIV H5N1 LPAI). Unggas yang terinfeksi AIV H5N1 LPAI tampak normal (sehat), tidak menunjukkan gejala klinis, tetapi merupakan sumber AIV yang secara terus menerus akan mngeluarkan dan menularkan AIV pada unggas lain. Jika terjadi gejala klinis, maka yang terlihat adalah penururunan produksi telur, Infeksi AIV dapat menular dari unggas ke unggas lain yang peka dan menyebabkan banyak kematian pada unggas akibat adanya resiko mutasi yang disebut antigenic drift pada AIV H5N1 LPAI menjadi AIV H5N1 HPAI. AIV H5N1 LPAI juga dapat mengalami reaksi silang hospes (genetic shift atau genetic reassortment) yang memungkinkan AIV dapat menular ke manusia.&lt;br /&gt;
 Pada kejadian wabah penyakit pada unggas di lapangan, jika terjadi ayam sakit ataupun mati, pada umumnya, diakibatkan oleh infeksi campuran antara AIV dengan Escherichia coli, Newcastle disease virus, infectious bronchitis virus, infectious bursal disease maupun aspergillus. Mengingat, bahwa AIV telah menyatu dengan unggas di Indonesia, dan beraksi sebagai penyebab utama penyakit viral dan sekaligus pemicu terjadinya infeksi sekunder, maka perlu upaya diaplikasikan produk dalam bentuk jasa dan barang berbasis bioteknologi modern yang mampu mendeteksi dini AIV dan mampu mencegah ikatan AIV dengan receptor (asam sialat) hospes, meningkatkan sistem kekebalan tubuh, mengaktifasi sel T, sekaligus anti bakteri Gram positif dan Gram negatif, serta antitoksin. Produk berbasis bioteknologi modern anti AIV juga diharapkan mampu menginaktivasi AIV yang sudah menginfeksi dan masuk ke dalam sel hospes. Selain itu, kondisi di dalam tubuh ayam perlu diperkuat dengan pemberian elektrolit, vitamin E, selenium, multivitamin. Kondisi stress diminimalisir dan kesehatan/kebersihan perlu diperketat.&lt;br /&gt;
 &lt;br /&gt;
 ,&lt;/p&gt;</t>
  </si>
  <si>
    <t>b267d834-5462-4b08-8b50-6a57573a398b</t>
  </si>
  <si>
    <t>Kewirausahaan: Technopreneurship untuk Mahasiswa Ilmu-ilmu Eksakta</t>
  </si>
  <si>
    <t>Bambang Murdaka Eka Jati &amp; Tri Kuntoro Priyambodo</t>
  </si>
  <si>
    <t>978-979-29-5138-7</t>
  </si>
  <si>
    <t>978-623-01-1523-3</t>
  </si>
  <si>
    <t>&lt;p&gt;Setelah membaca buku ini anda diharapkan dapat memilih falsafah dan gaya hidup yang konsisten dengan KWU, menumbuhkembangkan jiwa KWU anda , percaya diri untuk mampu menciptakan lapangan kerja sesuai dengan bidang ilmunya, bisa menjadi pemimpin dan berwiraswasta serta menjalin hubungan baik dan mampu menjual produk Anda. Selain itu, anda juga diharapkan dapat mendirikan dan mengelola usaha mandiri dengan menghormati HAK Kekayaan intelektual (HKI) dan hokum perjanjian yang ada, Bahkan melaksanakan etika yang ada ada dalam KWU, serta memiliki gambaran implementasinya .&lt;/p&gt;</t>
  </si>
  <si>
    <t>99debb40-2857-4ea0-8555-b84011291c51</t>
  </si>
  <si>
    <t>Komplikasi Pada Mata Karena Diabetes â€“ Pencegahan dan Penanganan Diabetes Pada Mata</t>
  </si>
  <si>
    <t>dr. Chalid Kurniawan, Sp.M., M.Kes</t>
  </si>
  <si>
    <t>978-979-29-6590-2</t>
  </si>
  <si>
    <t>978-979-29-7192-7</t>
  </si>
  <si>
    <t>&lt;p&gt;Diabetes melitus merupakan suatu kelainan metabolik berhubungan dengan tidak adanya atau kurang bertungsinya insulin di dalam tubuh. Angka kejadian akibat diabetes terus meninakat setiap tahunnya, hingga diperkirakan pada tahun 2030 akan ada 20,1 juta penyandang diabetes di Indonesia. Indonesia sendiri merupakan negara dengan Jumlah penyandang diabetes terbanyak keempatdi dunia. Penyandang diabetes akan mengalami masalah yang tidak hanya disebabkan oleh gangguan metabolik akibat diabetes itu sendiri, namun Juga meliputi komplikasi yang akan timbul akibat diabetes. Hampir seluruh organ tubuh akan terpengaruh dengan diabetes dan tidak terkecuali mata. Diabetes merupakan penvebab kebutaan utama pada dewasa usia 20-74 tahun, terutama oleh retinopati diabetik. Namun, ternyata seluruh bagian mata dapat terpenaaruhi oleh diabetes im. Bagian pertama buku ini akan dipaparkan secara singkat mengenai diabetes sebagai pengingat sebelum dibahas mengenai komplikasi yana dapat terjadi pada masing- maslng bagian mata Komplikasi diabetes pada bagian depan bola mata yang dibahas adalah pada kelopak mata dan butu mata, konjungtiva, kornea, iris dan pupil, lensa terutama katarak diabetiknya. Di semua bagian mata tersebut dijelaskan terperinci mengenai penyakit yang dapat muncul beserta penatalaksanaannya. Tak lupa dibahas mengenai penyakit glaukoma dan gangguan refraksi yang sering terjadi pada penyandang diabetes. gerlanjut ke bagian belakang mata yang akan membahas mengenai vitreus dan kelainan yang dapat terjadi, bagian retina dengan manifestasi penyakit seperti retinopati diabetik, ablasio retina traksional dan oklusi vena atau arteri retina,Tidak kurang akan dijelaskan pula kelainan pada nervus optikus akibat diabetes dan menaenai kelemahan saraf kranial terutama yang dibahas saraf kranial Ill, IV, dan VI. Bagian akhir menjelaskan mengenai penapisan, baik untuk penyandang diabetes maupun penyandang komplikasi akibat diabetes terutama retinopati.&lt;/p&gt;</t>
  </si>
  <si>
    <t>1583bb1a-0b9a-4706-8c6d-2edc121d52a3</t>
  </si>
  <si>
    <t>Komunikasi Dan Keterampilan Interpersonal Dalam Keperawatan</t>
  </si>
  <si>
    <t>Shirley Bach &amp; Alec Grant</t>
  </si>
  <si>
    <t>978-979-29-7105-7</t>
  </si>
  <si>
    <t>978-979-29-7187-3</t>
  </si>
  <si>
    <t>&lt;p&gt;Tranformasi Praktik Keperawatan adalah serial yang dibuat khusus untuk siswa perawat sebelum terdaftar. Setiap buku dalam seri ini:&amp;nbsp;&lt;/p&gt;
 &lt;ul&gt;
 &lt;li&gt;Terjangkau&lt;/li&gt;
 &lt;li&gt;Dipetakan berdasar Standar NMC dan Kluster Keahlian Pokok&lt;/li&gt;
 &lt;li&gt;Lengkap dengan fitur pembelajaran aktif&lt;/li&gt;
 &lt;li&gt;Terfokus pada penerapan teori untuk praktik&lt;/li&gt;
 &lt;/ul&gt;
 &lt;p&gt;Setiap buku membahas topik inti, dan hal itu telah dikembangkan secara cermat agar mudah digunakan, cepat dibaca, dan ditulis dalam bahasa yang jelas.&lt;/p&gt;</t>
  </si>
  <si>
    <t>a9072173-eb51-4e8a-bd14-3b510e3df56b</t>
  </si>
  <si>
    <t>Praktis dan jitu atasi penyakit infeksi dan problematika kesehatan</t>
  </si>
  <si>
    <t>DR. dr. H. Muchlis AU Sofro, SpPD-KPTI FINASIM &amp; dr. Dito Anurogo, M.Sc.</t>
  </si>
  <si>
    <t>978-602-53-4710-8</t>
  </si>
  <si>
    <t>978-602-53-4711-5</t>
  </si>
  <si>
    <t>&lt;p&gt;Pengetahuan tentang ragam penyakit bagi orang awam dibutuhkan sebagai informasi dini bagaimana seharusnya melangkah ketika menghadapi berbagai sakit yang dideritanya. Lebih penting dari itu, pengetahuan untuk berkembang dalam kebiasaan sehat pun tidak kalah pentingnya bagi setiap orang. Mulai dari infeksi, diare, hepatitis dan leptospirosis, HIV-AIDS, radang, demam, problematika saluran pemapasan, batu ginjal pemicu infeksi saluran kemih, keracunan, hingga dinamika kesehatan terkini yang berkembang pada masyarakat modern. Pengenalan terhadap informasi penanganan dini adalah hal penting untuk tetap mempertahankan tubuh kita sehatwallafiat. Buku ini menarik untuk dibaca oleh siapa saja, terutama orang yang tidak memiliki dasar pendidikan kesehatan. Buku ini membantu setiap orang untuk mampu menangani atau mencegah secara dini agar kita tidakjatuh pada kubangan penyakit yang semakin parah, Semoga buku ini bermanfaat, pembaca dapat lebih memahami, dan bisa diaplikasikan oleh semua kalangan guna membantu mengatasi berbagai penyakit infeksi dan dinamika kesehatan. Terlebih lagi dengan keberadaan EditorAhIi, yakni Prof. dr. Taruna Ikrar, M.D., M.Pharm., Ph.D., dan juga kedua penulis yang tentunya membuat kredibilitas, reliabilitas, dan validitas buku ini semakin kuat dan tak perlu diragukan Iagi. Selamat membaca dan memetik manfaat dari buku ini.&lt;/p&gt;</t>
  </si>
  <si>
    <t>c97e35f4-2245-4d38-b287-b5d4729cbd55</t>
  </si>
  <si>
    <t>Computer Security</t>
  </si>
  <si>
    <t>979-763-163-x</t>
  </si>
  <si>
    <t>978-979-29-8964-9</t>
  </si>
  <si>
    <t>&lt;p&gt;Hampir seluruh aspek kehidupan manusia memerlukan komputer sebagai alat bantu dalam kehidupan sehari-hari. Informasi-informasi lebih mudah didapatkan dengan adanya jaringan komputer, seperti LAN (Local Area Network) dan Internet, yang memungkinkan informasi tersedia secara cepat dan akurat. Seiring perkembangan komputer yang begitu pesat, muncul pula dampak positif dan dampak negatif yang juga semakin berkembang. Buku ini mengajak para mahasiswa untuk mengerti seluk-beluk keamanan komputer dari yang paling dasar sampai pada tahap analisis, bagaimana membangun suatu sistem yang aman dari gangguan cracker dan sejenisnya, serta bagaimana meminimalkan resiko.&lt;/p&gt;
 &lt;p&gt;Buku ini dibagi menjadi beberapa bab yang membahas:&lt;/p&gt;
 &lt;p&gt;- Kejahatan Komputer&lt;/p&gt;
 &lt;p&gt;- Dasar-dasar Keamanan Komputer&lt;/p&gt;
 &lt;p&gt;- Lapisan Keamanan Jaringan&lt;/p&gt;
 &lt;p&gt;- Malicious Code&lt;/p&gt;</t>
  </si>
  <si>
    <t>f67cc870-c0a2-4b83-8c2e-0e18cf665783</t>
  </si>
  <si>
    <t>Good (Bye) Resember! â€“ Remember to December</t>
  </si>
  <si>
    <t>Nila Maulida</t>
  </si>
  <si>
    <t>978-979-29-7067-8</t>
  </si>
  <si>
    <t>978-979-29-7200-9</t>
  </si>
  <si>
    <t>&lt;p&gt;Ini adalah sebuah kisah cinta yang tidak pernah berakhir. Berawal dari pertemuan konyol di rumah sakit hingga hal-hal konyol yang terjadi dan tak terlewatkan. Brilliant dan Resember adalah manusia biasa yang mengerti cinta tanpa perlu repot-repot menjabarkanya. Siapa yang mengira kalau pertemuan konyol di lorong rumah sakit itu berakhir dengan sebuah kisah cinta yang abadi? Meskipun begitu, di sisi lain mereka harus berjuang melawan waktu yang kejam. Dan, saat waktunya tiba nanti, seseorang diantara mereka harus menyerah pada takdir dan tertidur untuk waktu yang cukup lama seperti seorang putri tidur dalam dongeng-dongeng klasik.&lt;/p&gt;</t>
  </si>
  <si>
    <t>c8417b7f-e912-4a53-9034-318ff599b671</t>
  </si>
  <si>
    <t>Miss Rekomendasi</t>
  </si>
  <si>
    <t>Missef</t>
  </si>
  <si>
    <t>978-623-7122-09-8</t>
  </si>
  <si>
    <t>978-623-7122-08-1</t>
  </si>
  <si>
    <t>&lt;p&gt;Paket-paket misterius diterima Audrey secara beruntutan. Paket yang hanya memiliki sebuah inisial membuatnya tak bisa menebak dari mana dan siapa pengirimnya. Kehidupan bertambah rumit lagi tatkala ia dipromosikan untuk menjadi seorang junior producer di sebuah TV terrestrial milik The Eagle Network yang akan segera mengudara.&lt;br /&gt;
 Ia ragu akan mampu mengemban tugasnya. Keraguannya diamini oleh seorang produser TV berpengalaman, laki-laki perfeksionis, tampan dan pintar yang menjabat sebagai creative director sekaligus seorang eksekutif produser Indonesia Leading Network; ILNet, media TV yang sama tempat Audrey direkomendasikan. Pria itu adalah Ilbram, yang sangat menentang sistem rekomendasi atas seseorang yang tidak berpengalaman di bidang TV broadcasting.&lt;br /&gt;
 Namun siapa sangka, kalau Audrey adalah orang yang sama yang telah menolongnya keluar dari sebuah permasalahan. Belum lagi, ada satu benang merah yang mengikat Audrey dan Ilbram, yaitu paket misterius yang diterima Audrey.&lt;/p&gt;</t>
  </si>
  <si>
    <t>0308eacb-f058-4974-9a67-d28327b94ad9</t>
  </si>
  <si>
    <t>Panduan Desain Grafis dengan CorelDRAW 12</t>
  </si>
  <si>
    <t>Andri Setyawan, S. Kom.</t>
  </si>
  <si>
    <t>979-731-661-0</t>
  </si>
  <si>
    <t>978-623-01-1650-6</t>
  </si>
  <si>
    <t>&lt;p&gt;CorelDRAW terbaru hadir lagi! Perangkat lunak desain grafis yang terbaru dan populer tersebut adalah CorelDRAW 12 dari CorelCorp Kanada.&lt;/p&gt;
 &lt;p&gt;CorelDRAW merupakan sebuah progam rancang grafis yang diminati dan banyak digunakan oleh profesional maupun pemula. Muncul dengan berbagai fasilitasnya yang lebih lengkap seperti misalnya tambahan tool-tool dan menu-menu yang lebih sempurna dibandingkan dengan versi sebelumnya, CorelDRAW 12 juga memiliki kemampuan terbaru antara lain Smart Drawing Tool, Virtual Segment Delete, Kemampuan bekerja dengan aplikasi Microsoft Office, Dynamic Guides, Snapping Objects, To Align Text To An Object, Improved File Compatibility. Buku ini disusun untuk tingkat pemula maupun tingkat lanjut yang ingin mempelajari CorelDRAW 12 tahap demi tahap. Penulisan dalam buku ini menggunakan bahasa yang enak, sehingga mudah dicerna dan diikuti. Pada bab terakhir, dibahas cara membuat berbagai desain objek sebagai latihan.&lt;br /&gt;
 &lt;br /&gt;
 Pembahasan dalam setiap bab dijelaskan secara rinci dan ringkas, sehingga Anda seolah-olah mempunyai pembimbing pribadi! Berawal dari buku ini, jadilah desainer grafis professional.&lt;/p&gt;</t>
  </si>
  <si>
    <t>71679335-03a6-45a6-9751-230514d8a270</t>
  </si>
  <si>
    <t>Pemberdayaan Wanita dalam Bidang Kesehatan</t>
  </si>
  <si>
    <t>A. August Burns, Ronnie Lovich, Jane Maxwell and Katharine Shapiro</t>
  </si>
  <si>
    <t>978-979-29-3876-0</t>
  </si>
  <si>
    <t>978-623-01-0938-6</t>
  </si>
  <si>
    <t>Kesehatan Seksual dan Keperawatan</t>
  </si>
  <si>
    <t>&lt;p&gt;Buku ini berisi kombinasi pemberdayaan wanita dibidang kesehatan disertai penjelasan peran factor kemiskinan, diskriminasi dan beberapa segi kebiasaan local yang menghambat kemajuan tingkat kesehatan wanita dan jangkuan pelayanan kesehatan. Disusun dengan jelas dan dilengkapi lebih dari 1000 gambar, Buku Pemberdayaan Wanita dalam Bidang Kesehatan ini merupakan sumber informasi bagi kaum wanita yang ingin meningkatkan kesehatan mereka, dan bagi tenaga/kader kesehatan untuk mengenal masalah kesehatan yang khusus dihadapi wanita ataupun yang mempunyai dampak berbeda dari pria. Buku ini membantu kaum wanita mengenal hambatan-hambatan bagi peningkatan kesehatan di lingkungannya serta cara menggalang kerja sama untuk mengatasinya.&lt;/p&gt;</t>
  </si>
  <si>
    <t>c0255042-7aa7-4ad7-9a8c-1822e2615533</t>
  </si>
  <si>
    <t>Saving The Drama Queen</t>
  </si>
  <si>
    <t>Kyria</t>
  </si>
  <si>
    <t>978-979-29-6696-1</t>
  </si>
  <si>
    <t>978-623-6844-16-8</t>
  </si>
  <si>
    <t>&lt;p&gt;&amp;nbsp;&lt;/p&gt;
 &lt;p&gt;Felicity adalah seorang nona besar yang selalu berikap dramatis dan senang berbuat semaunya. Kedua orang tuanya yang over protective tidak pernah membiarkan Felice pergi tanpa bodyguard. Namun, ia dijanjikan kebebasannya setelah menginjak usia kedua puluh dua.&lt;br /&gt;
 Felice sangat kecewa ketika harapannya musnah. Saat orang tuanya memutuskan pergi berbulan madu kedua kali ke Eropa, seorang bodyguard bernama Damon datang untuk menjaganya. Terlebih lagi, bodyguard itu dikirim oleh keluarga pria yang akan dijodohkan dengannya. Felice sangat kesal mengetahui rencana perjodohan sepihak itu. Semua rencananya, termasuk rencana berlibur dengan kekasihnya, Dennis harus gagal di tengah jalan akibat kehadiran Damon. Tidak seperti bodyguard-nya sebelumnya, Damon sama sekali tidak bisa diaturnya. Felice merencanakan berbagai cara untuk mengerjai dan mengusir Damon, namun selalu berakhir dengan kegagalan.&lt;br /&gt;
 Sampai akhirnya satu per satu kejadian menimpa Felice dan membuatnya menyadari, Damon berada di sana bukan tanpa alasan. Di luar dugaannya, kejutan terbesar bukan hanya kejadian yang membahayakan nyawanya. Tetapi juga, sesuatu yang menyerang hatinya.&lt;/p&gt;</t>
  </si>
  <si>
    <t>0067b0fe-7606-48db-8d67-d8353d13a906</t>
  </si>
  <si>
    <t>Sudoku â€“ Edisi Lengkap dengan 270 Aneka Teka-teki Sudoku</t>
  </si>
  <si>
    <t>Thomas Ag.S.</t>
  </si>
  <si>
    <t>978-979-29-3356-7</t>
  </si>
  <si>
    <t>978-979-29-7848-3</t>
  </si>
  <si>
    <t>Pendidikan &amp; Permainan</t>
  </si>
  <si>
    <t>&lt;p&gt;Sudoku adalah teka-teki permainan angka yang sedang trend saat ini. Banyak disukai kalangan tua ataupun kalangan muda, bahkan sekarang, para pemula pun banyak sekali yang mencobanya. Untuk menjawab pertanyaan teka-teki yang ada, Anda hanya membutuhkan kesabaran, ketelitian, ketelatenan, serta logika. Banyak manfaat yang Anda peroleh dari permainan Sudoku ini, di antaranya dapat melatih kesabaran, ketelitian, logika, dan daya pikir Anda, serta mempertajam inisiatif dan kreatif. Selain itu, merangsang sel-sel otak untuk lebih aktif bekerja sehingga menjadikan daya kerja otak lebih maksimal.&lt;/p&gt;
 &lt;p&gt;Dalam buku ini berisi 27 aneka Teka-teki Sudoku. Soal dan jawabannya (Edisi Lengkap) terdiri dari:&lt;/p&gt;
 &lt;p&gt;&amp;bull; 50 Teka-teki Sudoku 6 angka&lt;/p&gt;
 &lt;p&gt;&amp;bull; 100 Teka-teki Sudoku 9 Angka&lt;/p&gt;
 &lt;p&gt;&amp;bull; 50 Teka-teki Sudoku 12 Angka&lt;/p&gt;
 &lt;p&gt;&amp;bull; 50 teka-teki Sudoku 16 Angka&lt;/p&gt;
 &lt;p&gt;&amp;bull; 10 Teka-teki Sudoku Kotak Ajaib&lt;/p&gt;
 &lt;p&gt;&amp;bull; 10 Teka-teki Sudoku Pelangi Cara pengisian atau pengerjaannya sama seperti teka-teki Sudoku lainnya. Tentu, buku Sudoku ini lebih asyik karena lebih komplit. Dengan demikian, semua penggemar teka-teki Sudoku dapat mengerjakannya tanpa kesulitan.&lt;/p&gt;</t>
  </si>
  <si>
    <t>8cb0376a-fece-4984-a218-802a5bae0960</t>
  </si>
  <si>
    <t>PTK, PTS Dan PTBK: Penelitian Tindakan Kelas, Penelitia Tindakan Sekolah Dan Penelitian Tindakan Bimbingan Konseling</t>
  </si>
  <si>
    <t>978-623-01-0054-3</t>
  </si>
  <si>
    <t>978-623-01-0053-6</t>
  </si>
  <si>
    <t>&lt;p&gt;Buku ini patut dimiliki oleh guru, kepala sekolah, dan pengawas sekolah untuk meningkatkan profesionalitasnya. Buku ini berisi panduan teori dan praktik tentang bagaimana menyiapkan, melaksanakan, dan melaporkan hasil PTK, PTS, dan PTBK.&lt;/p&gt;</t>
  </si>
  <si>
    <t>6fc3b0db-5c53-4b4c-95cd-50a656b4a7fc</t>
  </si>
  <si>
    <t>The Millionaire Maker - Hidup Baru dengan Kebebasan Keuangan Tanpa Batas</t>
  </si>
  <si>
    <t>Loral Langemeier</t>
  </si>
  <si>
    <t>979-763-534-1</t>
  </si>
  <si>
    <t>978-979-29-8492-7</t>
  </si>
  <si>
    <t>&lt;p&gt;Bahkan kekurangan keuangan dan pendapatan terbatas tidak bisa menghentikan Anda untuk menciptakan kekayaan riil yang terus bertahan dan kebebasan yang bisa dibeli. The Millionaire Maker menampilkan sistem pembangunan kekayaan Loral yang sudah terbukti dan telah digunakan oleh ribuan orang untuk memulai hidup dengan kebebasan keuangan tak terbatas. Berapapun pendapatan Anda, Anda akan belajar&lt;/p&gt;
 &lt;ul&gt;
 &lt;li&gt;Menghapuskan utang sambil menciptakan aliran kas yang konsisten dan berbeda&lt;/li&gt;
 &lt;li&gt;Membuat uang Anda bekerja untuk Anda dengan mengomitmenkan sejumlah pendapatan Anda ke dalam investasi yang menghasilkan kas, bukannya menabungkan uang itu&lt;/li&gt;
 &lt;li&gt;Menutup biaya kepemilikan rumah, mengirim anak-anak Anda ke bangku kuliah, dan memperoleh pensiun yang menyenangkan&lt;/li&gt;
 &lt;/ul&gt;
 &lt;p&gt;Siap untuk memulai hidup baru dengan kebebasan keuangan tanpa batas? Baca The Millionaire Maker dan dapatkan cara untuk masuk ke dalam suatu kekuatan di mana keberuntungan besar bersemi.&lt;/p&gt;</t>
  </si>
  <si>
    <t>1e8a0965-3794-4f30-8e0f-bd48e2f57258</t>
  </si>
  <si>
    <t>When Faster - Harder - Smarter Is Not Enough</t>
  </si>
  <si>
    <t>Kathryn D. Cramer, Ph.D.</t>
  </si>
  <si>
    <t>979-533-845-5</t>
  </si>
  <si>
    <t>978-979-29-9715-6</t>
  </si>
  <si>
    <t>&lt;p&gt;Metode Cramer membuat kita mampu mengubah tekanan dan masalah sehari-hari menjadi peluang untuk menjadi kreatif, bergairah, dan berrnanfaat.&lt;/p&gt;</t>
  </si>
  <si>
    <t>2a934710-81a9-445a-af62-d3dadee34041</t>
  </si>
  <si>
    <t>Program Terpadu Operasional &amp; Akuntansi Siap Pakai K-System Perdagangan Umum</t>
  </si>
  <si>
    <t>Susan HK</t>
  </si>
  <si>
    <t>979-731-626-2</t>
  </si>
  <si>
    <t>978-623-01-1659-9</t>
  </si>
  <si>
    <t>&lt;p&gt;Banyak? perusahaan melakukan komputerisasi karena .dapat mempercepat operasional dan mempermudah kontrol. Data cukup diisi satu kali di bagian operasional, faktur dicetak dari komputer dan proses pembukuan selanjutnya otomatis dikerjakan oleh komputer. Laporan yang dibutuhkanpun tersedia setiap saat.&lt;br /&gt;
 Kendala yang dihadapi adalah komputerisasi bukanlah hal yang mudah. Tidak semua program sudah terpadu (integrated), lengkap, teruji atau mudah disesuaikan dengan kebutuhan perusahaan.&lt;br /&gt;
 Untuk memudahkan perusahaan melakukan komputerasi, kami menyediakan program K-System single user yang lengkap, terpadu penuh, sudah teruji, jumlah data tak terbatas dan dilengkapi dengan buku petunjuk yang jelas.&lt;br /&gt;
 Program K-System adalah program yang sudah baku dan sepenuhnya ditulis dalam bahasa Indonesia untuk kondisi riil di Indonesia. Program mempunyai sistem pengaturan user yang rapi dan dapat disesuaikan dengan kebutuhan perusahaan.&lt;/p&gt;</t>
  </si>
  <si>
    <t>49c44442-7cb8-4a0c-96fa-6edd1c75bda1</t>
  </si>
  <si>
    <t>Wonderful Bangkok â€“ Enjoy a Place of Happiness</t>
  </si>
  <si>
    <t>978-979-29-7069-2</t>
  </si>
  <si>
    <t>978-623-6844-12-0</t>
  </si>
  <si>
    <t>&lt;p&gt;Melinda sangat terpukul dengan apa yang baru saja dilihatnya. Bayangkan saja, Erwin, tunangannya tertangkap basah sedang tidur dengan wanita lain! Di tengah-tengah kekalutan dan kondisinya yang down, Melinda terpaksa harus memutuskan pertunangan mereka. Pengkhianatan Erwin menyisakan luka yang mendalam di hati Melinda. Namun Melinda sadar, ia harus cepat moveon.Ia mengiyakanpermintaan pergi ke Bangkok meng-handleproyek besar. Di luar dugaan, Alif, sahabat Melinda yang jauh lebih mudarela jauh-jauh dari Jogja untukmenyusulnya ke Bangkok. Rasa hati dan cinta yang menggerakkan Alif pergi ke Bangkok. Deretan pertemuan dan waktu-waktu yang mereka lalui di negeri gajah putih itu, mulai memberikan riangdi hati Melinda. Apakah Melinda bisa benar-benar membuka diri seutuhnya kepada lelaki gagah yang tidak pernah diperhitungkan tersebut? Apa jadinya jika hubungan mereka ditentang oleh orang-orang terdekatnya?Lalu, bagaimana dengan Erwin? Siapakah perusak hubungan Melinda dan Erwin? Apakah dia orang dekat Melinda? Simak dan temukan jawabannya pada novel memikat ini!&lt;/p&gt;</t>
  </si>
  <si>
    <t>3504720a-1d7f-4e5c-a5a2-fcbec68e74af</t>
  </si>
  <si>
    <t>Khasiat Madu untuk Kesehatan dan Kecantikan</t>
  </si>
  <si>
    <t>978-979-29-4688-8</t>
  </si>
  <si>
    <t>978-979-29-8303-6</t>
  </si>
  <si>
    <t>&lt;p&gt;Madu seperti yang kita kenal sejak lama merupakan cairan kental yang dihasilkan oleh lebah. Madu begitu populer di masyarakat, karena beragam khasiatnya yang dikenal sejak ribuan tahun yang lalu untuk menyembuhkan penyakit, bahkan menjaga kecantikan kulit. Khasiat madu telah disebutkan di dalam Alquran sejak ribuan tahun yang lalu. Buku ini menyajikan segala hal tentang madu secara lengkap, mulai dari pengenalan madu, khasiat madu, tip memilih dan menyimpan madu, sampai aneka resep ramuan untuk menyembuhkan penyakit maupun merawat kecantikan kulit dengan madu. Buku ini dilengkapi juga dengan sejumlah nama dan alamat peternak lebah di Indonesia, jika Anda masih penasaran dengan madu asli, Anda dapat langsung berkunjung ke peternakan lebah ini guna mendapatkan madu yang benar-benar 100% asli.&lt;/p&gt;</t>
  </si>
  <si>
    <t>6584f8d8-5885-4aea-be25-39334d7ebd33</t>
  </si>
  <si>
    <t>Kepemimpinan dan Manajemen dalam Pelayanan Kesehatan â€“ Leadership and Management in Healthcare</t>
  </si>
  <si>
    <t>Neil Gopee &amp; Jo Galloway</t>
  </si>
  <si>
    <t>978-623-7239-11-6</t>
  </si>
  <si>
    <t>978-623-7239-12-3</t>
  </si>
  <si>
    <t>&lt;p&gt;Buku ini merupakan referensi keterampilan klinis yang ideal untuk mahasiswa keperawatan dan praktisi perawatan kesehatan junior. Desainnya yang memudahkan untuk memandu dan dengan pendekatan step-by-step yang memungkinkan informasi dapat diakses dengan cepat untuk membantu mahasiswa dalam meninjau keterampilan pada saat penempatan dan mempersiapkan ujian OSCE mereka. Edisi Ketiga teks terlaris ini mendukung pembaca dalam perjalanan mereka dari para profesional kesehatan yang baru muncul menjadi manajer perawatan yang kompeten. Poin tindakan, studi kasus, dan pedoman praktik yang kuat memungkinkan Anda untuk memahami bagaimana teori kepemimpinan dan manajemen berlaku untuk perawatan disampaikan dalam berbagai pengaturan perawatan. Kepemimpinan dan Manajemen dalam Perawatan Kesehatan penting bagi keperawatan, kesehatan, dan mahasiswa perawatan sosial yang mengambil modul tentang kepemimpinan, manajemen, dan yang sedang menghadapi tahun terakhir perkuliahan, serta keterampilan baru. Tentang Seri Ini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dari seri ini akan memastikan mahasiwa belajar mengenai kepentingan pokok berpikir kritis mengenai keperawatan.&lt;/p&gt;</t>
  </si>
  <si>
    <t>2b829057-fd59-4449-b9b9-77b29a07eb00</t>
  </si>
  <si>
    <t>Batikpedia</t>
  </si>
  <si>
    <t>Kumpulan Istilah Penting Dalam Dunia Batik</t>
  </si>
  <si>
    <t>Ivone de Carlo</t>
  </si>
  <si>
    <t>978-623-01-0882-2</t>
  </si>
  <si>
    <t>978-623-01-0883-9</t>
  </si>
  <si>
    <t>Seni dan Budaya</t>
  </si>
  <si>
    <t>&lt;p&gt;Kain batik dalam pembuatannya melalui proses yang cukup panjang agar dapat membentuk motif dan warna yang cantik pada kain yang digunakan. Dalam proses tersebut, terdapat istilah-istilah yang hanya para pembatik dan orang-orang tertentu yang mengetahui istilah apa saja dalam proses membatik.&lt;br /&gt;
 Tidak semua buku-buku tentang batik dilengkapi dengan daftar istilah mengenai batik. Buku Batikpedia hadir sebagai buku referensi yang memuat dan mengkompilasi berbagai istilah mengenai batik. Buku ini disusun secara alfabetik dengan beberapa di antaranya dilengkapi gambar.&lt;br /&gt;
 Batikpedia ini layak menjadi buku pegangan bagi para perajin, pengajar dan siswa sekolah dan siapapun yang berkiprah dalam batik. Bahasanya yang populer membuat buku praktis ini juga dapat menjadi rujukan bagi masyarakat umum.&lt;/p&gt;</t>
  </si>
  <si>
    <t>08816a6d-2a93-4f00-9907-5a35888bfb4e</t>
  </si>
  <si>
    <t>Biologi Kelautan</t>
  </si>
  <si>
    <t>Prof. Andi Iqbal Burhanuddin, M.Fish.Sc., Ph.D</t>
  </si>
  <si>
    <t>978-602-53-7930-7</t>
  </si>
  <si>
    <t>978-602-53-7935-2</t>
  </si>
  <si>
    <t>Alam &amp; Lingkungan</t>
  </si>
  <si>
    <t>&lt;p&gt;&amp;nbsp;&lt;/p&gt;
 &lt;p&gt;Biologi kelautan adalah ilmu yang mempelajari kehidupan di laut yaitu kehidupan makhluk hidup beserta interaksinya dengan lingkungan. Ada banyak alasan untuk mempelajari spesies yang hidup di laut, khususnya mencakup studi aspek yang berbeda dari organisme, termasuk perilaku binatang di lingkungan laut, adaptasi untuk hidup di air garam dan interaksi antara organisme yang ada di lingkunganya. Kemajuan ilmu dan teknologi, seiring dengan rasa ingin tahu manusia terhadap gejala-gejala alam, serta peningkatan jumlah penghuni planet bumi, serta pemanfaatan biota yang ada di laut bagi peningkatan kesejahteraan pun semakin tinggi. Buku yang disusun secara singkat dan disajikan ke dalam beberapa bab ini, mencoba untuk memberikan informasi mengenai lautan sebagai habitat dan hubungan timbal balik antara organisme dan lingkungannya yang terjadi dalam habitat laut.&lt;/p&gt;</t>
  </si>
  <si>
    <t>b34ce999-1774-4359-8d17-1707ad7eb05e</t>
  </si>
  <si>
    <t>Fabel Asyik Yang Mendidik 3: 15 Cerita Binatang Yang Menarik Dan Memberi Teladan</t>
  </si>
  <si>
    <t>Donatus Soji</t>
  </si>
  <si>
    <t>978-623-7370-99-4</t>
  </si>
  <si>
    <t>978-623-7519-03-4</t>
  </si>
  <si>
    <t>&lt;p&gt;Negeri Binatang adalah Negeri yang menarik. Ada cerita-cerita seru dan asyik yang dapat kamu ikuti. Selain itu, kamu juga dapat belajar banyak hal dari para penghuni negeri binatang. Misalnya, belajar bertanggung jawab seperti Kongki, belajar berani dan mengasihi keluarga seperti Jelly, atau belajar tekun dan tidak mudah menyerah seperti Papa Bolo. Selain mereka masih banyak penghuni Negeri Binatang yang dapat memeberikan teladan, seperti Percu, Guguk, Kurkur dan lainnya.&lt;br /&gt;
 Cerita-cerita dalam buku ini juga akan mengenalkan kamu pada firman Tuhan tentang hal yang Tuhan ingin kamu lakukan. Gambar dalam buku ini juga menarik dan memudahkan kamu mengenali tiap tokoh. Kamu tidak akan bosan membacanya.&lt;/p&gt;</t>
  </si>
  <si>
    <t>d47cc54f-cc8f-4bf9-a6e3-69018bd02e8d</t>
  </si>
  <si>
    <t>Mastering Toefl Essay, Penuntun Praktis Menghadapi Writing Section</t>
  </si>
  <si>
    <t>Hotben D. Lingga, M.A.</t>
  </si>
  <si>
    <t>978-979-29-2501-2</t>
  </si>
  <si>
    <t>978-979-29-9398-1</t>
  </si>
  <si>
    <t>&lt;p&gt;Buku Mastering TOEFL Essay ini berisi panduan singkat tentang Writing Section dalam ujian TOEFL iBT. Seluk-beluk dan informasi tentang TOEFL iBT Writing Section dipaparkan secara singkat dan komprehensif. Jika Anda ingin meningkatkan kemampuan, kompetensi dan rasa percaya diri dalam menghadapi ujian TOEFL iBT Writing Section, milikilah buku ini karena buku ini akan memandu Anda dalam memahami apa itu TOEFL iBT Writing Section secara singkat, cepat dan komprehensif. Selain itu, buku ini berisi berbagai tip dan panduan praktis dalam mempersiapkan diri untuk menaklukkan TOEFL iBT Writing Section sehingga akan memampukan Anda terbiasa dan terlatih untuk mengerjakan atau menghadapi bagian Writing ini. Semua topik esai yang selalu diuji dalam tes TOEFL disajikan lengkap dalam buku ini. Anda bisa memilih topik esai yang menarik perhatian Anda, menganalisis dan mengorganisasi ide-ide Anda sehingga Anda bisa mendapat nilai setinggi mungkin. Ada 450 contoh esai yang dapat menjadi acuan dan pilihan untuk membantu mengembangkan ide-ide Anda sendiri. Buku ini pun dilengkapi daftar kosakata dasar TOEFL yang wajib untuk Anda kuasai karena kosa-kata ini hampir selalu muncul dalam setiap ujian TOEFL. Anda tidak akan pernah ragu menghadapi TOEFL iBT Writing Section jika Anda memilih buku ini sebagai sumber referensi dan teman belajar Anda.&lt;/p&gt;</t>
  </si>
  <si>
    <t>c876f5a3-8d5b-4780-bfed-7daa229584de</t>
  </si>
  <si>
    <t>Moro Pemimpin Baru Suku Layamara, Yuk Belajar jadi Pemimpin</t>
  </si>
  <si>
    <t>Elia Indar PA, SS</t>
  </si>
  <si>
    <t>978-979-29-4360-3</t>
  </si>
  <si>
    <t>978-979-29-8006-6</t>
  </si>
  <si>
    <t>&lt;p&gt;permai, diamlah suku Layamara. Suku itu dipimpin oleh seorang kepala suku yang bijaksana bernama Daga Kulu. Daga adalah sebutan kehormatan untuk kepala suku di negeri itu. Daga Kulu hanya mempunyai seorang anak. Dia diberi nama Moro. Moro adalah seorang anak laki-laki yang gagah dan pintar. Anak inilah yang dipersiapkan Daga Kulu untuk menjadi penggantinya sebagai pemimpin suku kalau sudah dewasa nanti. Penasarankan dengan cerita si Moro, apakah ia nanti akan benar-benar menjadi pemimpin suku Layamara? Segera baca ya ceritanya dalam buku ini! Dalam buku Moro Pemimpin Baru Suku Layamara, Yuk Belajar Jadi Pemimpin ini, anak-anak juga akan belajar tentang menjadi pemimpin yang baik melalui tokoh Moro. Selain itu, anak-anak akan diberikan renungan tentang kepemimpinan, seperti berikut ini: Sebagai seorang pemimpin, kita harus menjalin hubungan yang baik dengan pemimpin-pemimpin yang lain. Contohnya: Kalau kamu jadi ketua kelas, kamu juga harus menjalin hubungan yang baik dengan ketua-ketua kelas yang lainnya. Jangan bersaing! Jangan bermusuhan!&lt;/p&gt;</t>
  </si>
  <si>
    <t>35cecece-4e32-4742-919f-1b03e59df824</t>
  </si>
  <si>
    <t>Mastering English Tenses, Grammar, Vocabulary: Belajar Autodidak Bahasa Inggris</t>
  </si>
  <si>
    <t>Nindita Putri Nofitasari</t>
  </si>
  <si>
    <t>978-623-01-0156-4</t>
  </si>
  <si>
    <t>978-623-01-015-7</t>
  </si>
  <si>
    <t>&lt;p&gt;Belajar bahasa Inggris kadang menjadi sangat sulit bagi para pemula. Bukan karena kita malas, tapi karena kita tidak tahu harus mulai belajar darimana. Karena pada kebanyakan buku, materi disajikan secaraterpisah dan sepotong-sepotong.Seperti misalnya saat kita diberikan suatu teka-tekitentang gajah dengan mata kita ditutup lalu diminta untuk merabakaki gajah, kita akan membayangkan suatu benda yang besar dan bisa saja kita mengira itu adalah tiang.Lalu saat merabaekor gajah, kita akan membayangkan suatu benda yang panjang dan bisa saja kita mengira itu adalah tali dadung. Namun jika kita melihat secara keseluruhan, maka kita akan tahu kalau itu adalah gajah. Sama halnya dengan hal tersebut, buku panduan yang materinya disajikan dengan terpotong-potong dapat menjadi salah satu penghambat kita untuk belajar Bahasa Inggris. Sehingga penguasaan bahasa Inggis kita tak kunjung meningkat.Padahal di era global saat ini, penguasaan Bahasa Inggris yang baik dan benar sangat diperlukan karena dapat menjadi nilai tambah bagi kita baik di dunia kerja, bisnis, maupun pendidikan.&lt;/p&gt;
 &lt;p&gt;Buku ini menyajikan materi secara keseluruh tentang Bahasa Inggris yang pemula perlukan, yaitu tenses, grammar dan vocabulary. Materi diberikan dengan tabel dan grafik yang terstruktur dan sistematis agar pembaca dapat memahami materi dengan mudah dan menyeluruh. Sehingga kita dapat meningkatkan kemampuan Bahasa Inggris.&lt;/p&gt;</t>
  </si>
  <si>
    <t>df56c613-e986-4990-b24f-75464c9467ef</t>
  </si>
  <si>
    <t>Kompendium Penyakit-penyakit Cabai</t>
  </si>
  <si>
    <t>Prof. Ir. Loekas Soesanto, M.S., Ph.D</t>
  </si>
  <si>
    <t>978-623-7267-10-2</t>
  </si>
  <si>
    <t>978-623-7267-11-9</t>
  </si>
  <si>
    <t>&lt;p&gt;Buku Kompendium Penyakit-Penyakit Cabai merupakan satu-satunya buku yang memberikan informasi terlengkap dan terkini tentang semua jenis penyakit tanaman cabai, baik disebabkan oleh jamur, bakteri, virus, nematoda, kahat hara, dan penyebab lain, baik di pesemaian, di pertanaman, maupun di pasca-panen, baik yang sudah dijumpai di pertanaman cabai di Indonesia maupun yang belum ada di pertanaman cabai di Indonesia.&lt;br /&gt;
 &lt;br /&gt;
 Bahasan dalam buku ini diberikan sejak dari penyebab penyakit, klasifikasi penyebab penyakit, gejala penyakit tanaman, tanaman inang penyebab penyakit, faktor yang berpengaruh terhadap munculnya penyakit tanaman, sampai upaya pengelolaan penyakit dengan pengetahuan terkini tentang pengendalian hayati dan pengelolaan penyakit terpadu. Bahasan dilengkapi dengan gambar atau foto berwarna, yang dapat dipakai sebagai buku pegangan identifikasi penyakit cabai di lapangan. Selain itu, buku ini juga dilengkapi dengan takarir (glosarium) dan indeks untuk mempermudah menemukan bahasan secara cepat di dalam buku.&lt;br /&gt;
 &lt;br /&gt;
 Buku ini disajikan dalam Bahasa Indonesia baku yang mudah dipahami, yang sesuai untuk semua kalangan, sampai saat buku ini ditulis. Buku ini sangat penting dan berguna bagi mahasiswa, praktisi atau petani cabai, dan pebisnis cabai, serta pemerhati masalah cabai, sebagai sumber ilmu penyakit tanaman cabai dan sebagai bahan pertimbangan dalam mengambil keputusan untuk mencegah atau mengelola penyakit tanaman cabai di pertanaman cabai Indonesia.&lt;/p&gt;</t>
  </si>
  <si>
    <t>683c986d-35a5-4f75-b3ed-35cf9b965082</t>
  </si>
  <si>
    <t>UPSUS PAJALE</t>
  </si>
  <si>
    <t>Upaya Khusus (UPSUS) Peningkatan Produksi Komoditas Padi, Jagung, dan Kedelai (PAJALE) melalui Penerapan Teknologi untuk Mendukung Pencapaian Swasembada Pangan</t>
  </si>
  <si>
    <t>Tim UPSUS PAJALE (2015-2017) Fakultas Pertanian UGM Yogyakarta</t>
  </si>
  <si>
    <t>978-623-7267-19-5</t>
  </si>
  <si>
    <t>978-623-7267-20-1</t>
  </si>
  <si>
    <t>&lt;p&gt;Pangan merupakan kebutuhan dasar manusia paling utama. Namun kecukupan pangan dari produksi dalam negeri hampir belum pernah tercapai secara meyakinkan. Sebagai upaya mewujudkan kedaulatan dan ketahanan pangan, Kementerian Pertanian menjabarkan melalui kebijakan pembangunan pertanian dalam program &amp;acirc;&amp;euro;&amp;oelig;Swasembada Padi, Jagung dan Kedelai&amp;acirc;&amp;euro;&amp;oelig; dan menggandeng perguruan tinggi mitra antara lain UGM untuk menerjunkan dosen dan alumni/mahasiswa selama 6 bulan (2015) atau 3 bulan (2016 dan 2017) di Jawa Tengah dan DIY.&lt;br /&gt;
 Kegiatan Pendampingan Mahasiswa dalam Upaya Khusus Peningkatan Produksi Padi, Jagung dan Kedelai (UPSUS PAJALE) adalah salah satu kegiatan Kementerian Pertanian untuk mewujudkan swasembada pangan tersebut. Salah satu kegiatan UPSUS PAJALE di lapangan adalah kegiatan pengujian teknologi berupa penerapan lapangan teknologi budi daya tanaman padi, jagung atau kedelai, mau pun teknologi pendukungnya, yang memiliki keunggulan tertentu dan belum pernah dilaksanakan di kawasan/lokasi UPSUS PAJALE atau apabila teknologi serupa pernah ada maka terdapat pembeda untuk lebih meningkatkan keuntungan atau pun bisa lebih mudah dan dapat diadopsi masyarakat sekitar.&lt;br /&gt;
 Dalam rangkaian kegiatan tersebut UGM telah melakukan kegiatan demplot (demontrasi plot) Uji Teknologi UGM dengan lebih 100 demplot di Jawa Tengah dan 20 demplot di DIY (2015-2017). Semua demplot telah berjalan dengan kegiatan SLPHT dan sebagian besar demplot menunjukkan hasil panen yang sangat memuaskan. Aplikasi teknologi UGM tersebut akhirnya dibukukan di buku ini sehingga bias menjadi bahan pembelajaran dan referensi bagi masyarakat yang lebih luas.&lt;/p&gt;</t>
  </si>
  <si>
    <t>f8a04a60-085e-4615-83d4-41f995b963fb</t>
  </si>
  <si>
    <t>Untung Selangit dari Agribisnis Pala</t>
  </si>
  <si>
    <t>978-979-29-6754-8</t>
  </si>
  <si>
    <t>978-623-7267-70-6</t>
  </si>
  <si>
    <t>&lt;p&gt;Indonesia termasuk produsen dan eksportir utama pala dunia. Pala dikenal sebagai tanaman rempah yang memiliki nilai ekonomis dan multiguna karena setiap bagian tanaman dapat dimanfaatkan dalam berbagai industri. Biji, fuli dan minyak pala merupakan komoditas ekspor yang digunakan dalam industri makanan dan minuman. Selain itu, minyak yang berasal dari biji, fuli, dan daun pala banyak digunakan untuk industri obat-obatan, parfum dan kosmetik. Kebutuhan dalam negeri untuk pala cukup tinggi, dan sebagai komoditas ekspor, pala mempunyai prospek yang baik karena selalu dibutuhkan secara kontinu, baik dalam industri makanan, minuman, maupun obat-obatan dan lain-lain.&lt;br /&gt;
 Pembangunan tanaman perkebunan pala dihadapkan pada ketersediaan benih (bibit) dari varietas tanaman unggul yang belum memadai, adanya Organisme Pengganggu Tumbuhan (OPT) di penanaman, dan kualitas produk utama serta turunannya baru sebagian yang sesuai dengan standar permintaan pasar. Upaya untuk meningkatkan produksi, produktivitas, dan kualitas pala perlu didukung dengan inisiasi dan pengembangan inovasi teknologi tepat guna di lapangan, baik hasil-hasil penelitian para pakar di bidangnya maupun kearifan sosial yang berkembang di masyarakat. Banyak inovasi menjadi besar bukan karena kebaruan temuan, tetapi karena upaya terus-menerus memperbaikinya, dan membebaskannya dari berbagai hambatan dan persyaratan dalam pemakaian. Inovasi teknologi varietas unggul, teknik budi daya dan penanganan pascapanen pala dapat ditemukan dalam buku ini, semuanya diharapkan demi memuaskan dan memudahkan para pengguna.&lt;/p&gt;</t>
  </si>
  <si>
    <t>050efbec-5b39-4cb2-b65d-00d0964ddf16</t>
  </si>
  <si>
    <t>Pasti Tembus Tes Bahasa Inggris PKN STAN</t>
  </si>
  <si>
    <t>Muradi dan Yusup Priyasudiarja</t>
  </si>
  <si>
    <t>978-979-29-7249-8</t>
  </si>
  <si>
    <t>978-979-29-7250-4</t>
  </si>
  <si>
    <t>&lt;p&gt;Tahu gak, lima bulan sebelum SPMB PKN STAN 2018, aku mengikuti kelas Bahasa Inggris yang diberikan penulis buku ini. Aku ngrasa penyampaian materi yang diberikan sangat jelas disertai dengan contoh-contoh situasional yang mudah dipahami. Kalau sekarang penulis membukukan teori dan strategi masuk PKN STAN, aku jamin deh buku ini akan sebagus pengajarannya di kelas. Buku ini dikemas sistematis dengan penjelasan yang lengkap dan sangat cocok buat kamu yang ingin belajar secara mandiri. Jadikan buku ini rujukan utama kalau kamu mau sukses masuk STAN. Top banget!&lt;br /&gt;
 &lt;br /&gt;
 Eriko Novan Sujendra&lt;br /&gt;
 (Lulusan SMA N 1 Magelang dan diterima D III Kepabeanan dan Cukai 2018)&lt;br /&gt;
 &lt;br /&gt;
 Aku ngrasa pengajaran yang diberikan penulis dengan buku ini sangat membantuku dalam memahami soal-soal TBI USM PKN STAN. Lagian, soal-soal yang diberikan juga amat membantu karena memang aku butuh banget latihan-latihan model soal TBI. Model soal TBI yang mirip dengan soal TOEFL dijelaskan dengan mudah oleh penulis yang juga berpengalaman dalam mengajar TOEFL. Kalau kamu ingin lolos TBI USM PKN STAN, kamu wajib baca buku keren ini.&lt;br /&gt;
 Aldhy P. Hima&lt;br /&gt;
 (Lulusan SMA N 3 Yogyakarta dan diterima D III Akuntasi PKN STAN 2017)&lt;br /&gt;
 &lt;br /&gt;
 &lt;br /&gt;
 Kalau kamu mikir masuk STAN sulit, pasti kamu belum baca buku ini. Buku ini sangat istimewa. Materinya sangat detail dan penjelasanya membuat aku cepet paham. Dijamin deh banyak soal yang bakal keluar di SPMB PKN STAN. Buat kamu yang suka belajar mandiri dan tidak memiliki tentor, buku ini pas banget buat kamu. Selamat belajar ya dan sukses! Pintu gerbang STAN menantimu!&lt;br /&gt;
 &lt;br /&gt;
 Akbar Mahardika&lt;br /&gt;
 (Lulusan SMA N 1 Magelang dan diterima D III Pajak PKN STAN 2018)&lt;/p&gt;</t>
  </si>
  <si>
    <t>8173c2f9-45ce-42cd-a145-e3765504c613</t>
  </si>
  <si>
    <t>Untung Berlipat Dari Budi Daya Alpukat Tanaman Multi Manfaat</t>
  </si>
  <si>
    <t>978-979-29-6768-5</t>
  </si>
  <si>
    <t>978-623-7267-69-0</t>
  </si>
  <si>
    <t>&lt;p&gt;Indonesia merupakan negara penghasil buah alpukat terbesar kedua di dunia setelah Meksiko. Namun sampai saat ini Indonesia belum tercatat sebagai salah satu negara dari 20 negara eksportir alpukat di dunia. Padahal pasar ekspor alpukat masih sangat terbuka dan Indonesia memiliki banyak varietas unggul alpukat, teknologi budidaya sampai pascapanen tersedia, lahan yang tersedia masih sangat luas serta didukung oleh kondisi agroekosistem yang sesuai untuk pertumbuhan dan produksi alpukat. Oleh karena itu, pengembangan alpukat unggul dan produktif dalam skala komersial akan dapat mengubah kondisi Indonesia saat ini menjadi negara produsen terbesar sekaligus juga menjadi negara eksportir yang cukup disegani. Buku ini mengungkap banyak hal tentang alpukat mulai dari morfologi alpukat, perilaku pembungaan dan pembuahan alpukat, ras dan varietas unggul alpukat, budidaya dan perbenihan, sampai panen dan pemasarannya, serta manfaat alpukat baik tanaman, daun maupun buah dan bijinya. Daun alpukat mengandung senyawa flavonoid, quersetin dan polifenol yang dapat berperan dalam mengatasi berbagai macam penyakit. Biji alpukat mengandung antioksidan, serat dan fenoloik yang sangat baik untuk menjaga kesehatan tubuh, seperti mencegah dan juga mengobati beberapa penyakit. Kandungan lemak dalam alpukat cukup tinggi dan merupakan lemak baik yang dapat mengurangi kadar kolesterol jahat dalam darah, menurunkan risiko stroke dan penyakit jantung. Beberapa hal juga coba diungkapkan bagaimana dapat meningkatkan keuntungan secara ekonomi melalui pengembangan alpukat terpadu (kombinasi tanaman ternak), wisata buah maupun sebagai pusat pelatihan pengembangan tanaman alpukat. Adanya buku ini diharapkan selain untuk menambah ilmu dan wawasan, juga dapat mendorong masyarakat terutama petani dan pelaku usaha untuk mengembangkan tanaman alpukat dalam skala kebun dan komersial agar nantinya ekspor alpukat bisa menjadi primadona ekspor Indonesia. Pengembangan alpukat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 serta menyerap tenaga kerja.&lt;/p&gt;</t>
  </si>
  <si>
    <t>48c99942-99c2-4932-b9ec-ec8fd95bccb3</t>
  </si>
  <si>
    <t>Strategi Sukses Lolos Tes Masuk 15 BUMN Terbaik</t>
  </si>
  <si>
    <t>978-979-29-7245-0</t>
  </si>
  <si>
    <t>978-979-29-7246-7</t>
  </si>
  <si>
    <t>&lt;p&gt;Buku Strategi Sukses Lolos Tes Masuk 15 BUMN Terbaik disusun sebagai panduan lengkap untuk tes masuk 15 BUMN paling diminati seperti Pertamina, PLN, Perbankan (BRI, Bank Mandiri, BTN, Bank Mandiri Taspen Pos, dan BNI), BPJS, Asuransi Jiwasraya, PT. KAI, Garuda Indonesia, Telkom Tbk, PT.Adhi Karya, PT. Pindad, dan PT. Berbeda dengan buku-buku serupa yang beredar di pasaran. Buku ini lebih spesifik karena mengkhususkan mengulas soal dan pembahasan untuk tes 15 BUMN dengan ratingteratas saja. Adapun isi dari buku ini, antara lain info terkait lowongan BUMN untuk SMA/SMK, D3, Sl , S2 hingga S3, tahapan tes, materi tes, kamus sinonim, antonim, rumus dasar matematika, dan paket soal uji latih setiap subtes. Seperti subtes sinonim, antonim, analogi, deret angka, matematika dasar, penalaran logis, penalaran analitis, penalaran spasial, dan kemampuan bahasa Inggris. Semuanya dibahas tuntas dengan tip dan trik yang mudah dipahami. Selain paket soal uji latih, buku ini juga menyediakan paket soal dan pembahasan tes masuk untuk 15 BUMN. Soal-soal disesuaikan dengan kisi-kisi soal di lapangan. Jadi, ada bagian khusus untuk paketsoal dan pembahasan tes masuk Pertamina, PLN, Perbankan (BRI, Bank Mandiri, BTN, Bank Mandiri Taspen Pos, dan BNI), BPJS, Asuransi Jiwasraya, PT. KAI, Garuda Indonesia, Telkom Tbk, PT. Adhi Karya, PT. Pindad, dan PT. PNM. Mengapa harus ada bagian khusus paket soal untuk setiap bidang BUMN? Hal ini dikarenakan tipe soal tes masuk setiap bidang BUMN tidaklah sama. Jadi, diharapkan calon peserta tes lebih fokus dan terarah dalam mempersiapkan diri sesuai dengan BUMN yang akan ditujunya.&lt;/p&gt;</t>
  </si>
  <si>
    <t>ddea6f9e-87f6-4d35-ac77-7149e26ae2bd</t>
  </si>
  <si>
    <t>Ensiklopedia Indonesia Provinsi KALIMANTAN SELATAN</t>
  </si>
  <si>
    <t>Kusnadi Wasrie</t>
  </si>
  <si>
    <t>978-623-91148-4-8</t>
  </si>
  <si>
    <t>978-623-91148-3-1</t>
  </si>
  <si>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</si>
  <si>
    <t>413fb443-28b0-48ad-b368-63961e43bbc6</t>
  </si>
  <si>
    <t>Ensiklopedia Indonesia Provinsi KALIMANTAN TENGAH</t>
  </si>
  <si>
    <t>978-623-91148-5-5</t>
  </si>
  <si>
    <t>978-623-91148-6-2</t>
  </si>
  <si>
    <t>22cb51a8-10a5-4f8c-9423-71d7607c3d98</t>
  </si>
  <si>
    <t>Ensiklopedia Indonesia Provinsi KALIMANTAN TIMUR</t>
  </si>
  <si>
    <t>978-623-91148-8-6</t>
  </si>
  <si>
    <t>978-623-91148-7-9</t>
  </si>
  <si>
    <t>1cc873d6-932b-40cc-b569-ea780d2ac7af</t>
  </si>
  <si>
    <t>Ensiklopedia Indonesia Provinsi SUMATERA UTARA</t>
  </si>
  <si>
    <t>978-623-91104-4-4</t>
  </si>
  <si>
    <t>978-623-91104-3-7</t>
  </si>
  <si>
    <t>aabb0f68-176a-4b14-a69b-54429d3b45bf</t>
  </si>
  <si>
    <t>Ensiklopedia Indonesia Provinsi KALIMANTAN UTARA</t>
  </si>
  <si>
    <t>978-623-91148-9-3</t>
  </si>
  <si>
    <t>978-623-7400-00-4</t>
  </si>
  <si>
    <t>a8460c39-2283-4e5d-a286-bf1d3b4a2fd6</t>
  </si>
  <si>
    <t>Ensiklopedia Indonesia Provinsi KEPULAUAN RIAU</t>
  </si>
  <si>
    <t>978-623-91093-6-3</t>
  </si>
  <si>
    <t>978-623-91093-5-6</t>
  </si>
  <si>
    <t>8301b67a-f992-4e4f-bf05-ed02f8866973</t>
  </si>
  <si>
    <t>Ensiklopedia Indonesia Provinsi LAMPUNG</t>
  </si>
  <si>
    <t>978-623-91104-8-2</t>
  </si>
  <si>
    <t>978-623-91104-7-5</t>
  </si>
  <si>
    <t>1d69958d-9747-47b9-aa3c-4584b920dada</t>
  </si>
  <si>
    <t>Ensiklopedia Indonesia Provinsi ACEH</t>
  </si>
  <si>
    <t>978-623-91093-0-1</t>
  </si>
  <si>
    <t>978-623-90809-9-0</t>
  </si>
  <si>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 yang perlu kita jaga dan rawat. Buku ini bisa bermanfaat dan berguna bagi kita semua dan akan semakin menambah wawasan dan serta pengetahuan kita akan negara kita tercinta Indonesia, sehingga kita akan semakin mencintai negara tercinta Indonesia ini.&lt;/p&gt;</t>
  </si>
  <si>
    <t>96c5f3f4-2a70-44f3-ae20-b5ab60cf217f</t>
  </si>
  <si>
    <t>Ensiklopedia Lengkap Narkoba: Dampak Bahaya Narkoba dan Zat Adiktif Lainnya (Seri 2)</t>
  </si>
  <si>
    <t>Muh. Fajaruddin Atsnan, M.Pd. &amp; Rahmita Yuliana Gazali, M.Pd.</t>
  </si>
  <si>
    <t>978-979-29-6487-5</t>
  </si>
  <si>
    <t>978-623-01-3187-5</t>
  </si>
  <si>
    <t>&lt;p&gt;Generasi sekarang yang diproyeksikan sebagai generasi emas (2045) dihadapkan pada tantangan dan ancaman serius. Salah satunya tentu datang dari godaan untu mencicipi barang haram narkoba.&lt;/p&gt;
 &lt;p&gt;Untuk menangkal ancaman serius dari narkoba dengan melihat dampak buruk kecanduan narkoba, maka diperlukan cara-cara smart antara lain dengan senantiasa mengisi waktu dengan aneka kegiatan positif, sehingga celah narkoba masuk semakin sempit dan terbatas. Buku ini menyajikan bagaimana seharusnya kita menyikapi dampak buruk narkoba melalui berbagai langkah cerdas dan berani katakan &amp;quot;Tidak&amp;quot; pada narkoba, serta jangan coba-coba.&lt;/p&gt;</t>
  </si>
  <si>
    <t>2d2af60c-486d-418e-96c7-369859f380df</t>
  </si>
  <si>
    <t>Ensiklopedia Indonesia Provinsi MALUKU</t>
  </si>
  <si>
    <t>978-623-7400-03-5</t>
  </si>
  <si>
    <t>978-623-7400-04-2</t>
  </si>
  <si>
    <t>4199b2ef-a2ba-4bfa-b0b3-02110c65a414</t>
  </si>
  <si>
    <t>Ensiklopedia Indonesia Provinsi BALI</t>
  </si>
  <si>
    <t>978-623-91123-6-3</t>
  </si>
  <si>
    <t>978-623-91123-7-0</t>
  </si>
  <si>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</si>
  <si>
    <t>3d36a8a5-2a40-481a-b42a-df4146af447d</t>
  </si>
  <si>
    <t>Ensiklopedia Indonesia Provinsi MALUKU UTARA</t>
  </si>
  <si>
    <t>978-623-7400-02-8</t>
  </si>
  <si>
    <t>978-623-7400-01-1</t>
  </si>
  <si>
    <t>19dae963-d59c-43d6-848e-3e84a1a3ec0c</t>
  </si>
  <si>
    <t>Ensiklopedia Indonesia Provinsi NUSA TENGGARA BARAT</t>
  </si>
  <si>
    <t>978-623-91129-6-7</t>
  </si>
  <si>
    <t>978-623-91129-5-0</t>
  </si>
  <si>
    <t>31c5b305-08b6-47ed-8b7a-bd71ee35b763</t>
  </si>
  <si>
    <t>Ensiklopedia Indonesia Provinsi BANGKA BELITUNG</t>
  </si>
  <si>
    <t>978-623-91104-5-1</t>
  </si>
  <si>
    <t>978-623-91104-6-8</t>
  </si>
  <si>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telab eljelaskan di atas, di dalam buku Ensiklopedia Indonesia ini pada setiap buku setiap provinsi) masih banyak muatan-muatan lainnya yang akan memberikan gambaran dan wawasan kepada pembaca untuk lebih tahu dan lebih mengenal apa saja yang dimiliki dan menjadi kekayaan bangsatndonesia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</si>
  <si>
    <t>1097307f-1595-4c2d-81a0-689cdc9e622b</t>
  </si>
  <si>
    <t>Ensiklopedia Indonesia Provinsi BANTEN</t>
  </si>
  <si>
    <t>978-623-91104-9-9</t>
  </si>
  <si>
    <t>978-623-91123-8-7</t>
  </si>
  <si>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</si>
  <si>
    <t>a087f0d7-f884-498b-b69f-13635dff35d4</t>
  </si>
  <si>
    <t>Ensiklopedia Indonesia Provinsi NUSA TENGGARA TIMUR</t>
  </si>
  <si>
    <t>978-623-91129-7-4</t>
  </si>
  <si>
    <t>978-623-91129-8-1</t>
  </si>
  <si>
    <t>722ac449-c930-4361-8691-ed61a2f2b606</t>
  </si>
  <si>
    <t>Ensiklopedia Lengkap Narkoba: Kamus Narkoba dan Zat Adiktif Lainnya (Seri 6)</t>
  </si>
  <si>
    <t>978-979-29-6490-5</t>
  </si>
  <si>
    <t>978-623-01-3188-2</t>
  </si>
  <si>
    <t>&lt;p&gt;Sebanding dengan pesatnya perkembangan zaman yang semakin canggih dan modern, maka laju peredaran dan penyalahgunaan narkoba semakin mengkhawatirkan. Salah satunya ditunjukkan dengan munculnya varian narkoba jenis baru, yang terkadang sulit dideteksi secara dini. Selain diperlukan sosialisasi dari pihak-pihak yang digadang- gadang menjadi ujung tombak dalam membasmi narkoba terutama memberikan pengenalan dan pemahaman tentang macam-macam narkobajenis baru, maka diperlukan suatu kamus narkoba.&lt;/p&gt;
 &lt;p&gt;Guna menambah perbendaharaan diksi dan kosataka khususnya tentang narkoba dan obat-obat seputaran medis, maka disusunlah buku Kamus Narkoba dan Zat Adiktif Lainnya ini. Harapannya, buku ini dapat membantu para pembaca sekalian untuk menemukan berbagai istilah dalam narkoba dan obat-obat medis yang terkait narkoba.&lt;/p&gt;</t>
  </si>
  <si>
    <t>e74f9b16-df05-48d1-8e0f-464ac0f4eb23</t>
  </si>
  <si>
    <t>Ensiklopedia Indonesia Provinsi BENGKULU</t>
  </si>
  <si>
    <t>978-623-91093-2-5</t>
  </si>
  <si>
    <t>978-623-91093-1-8</t>
  </si>
  <si>
    <t>d3b7d95d-7a8c-4e1a-8bfc-cae40998a667</t>
  </si>
  <si>
    <t>Ensiklopedia Indonesia Provinsi PAPUA</t>
  </si>
  <si>
    <t>978-623-7400-06-6</t>
  </si>
  <si>
    <t>978-623-7400-05-9</t>
  </si>
  <si>
    <t>38d6c22e-d05a-40eb-b47f-93324c3c0416</t>
  </si>
  <si>
    <t>Ensiklopedia Indonesia Provinsi DI YOGYAKARTA</t>
  </si>
  <si>
    <t>978-623-91123-1-8</t>
  </si>
  <si>
    <t>978-623-91123-0-1</t>
  </si>
  <si>
    <t>f36a9169-b934-4636-b594-dfe75391bc2d</t>
  </si>
  <si>
    <t>Ensiklopedia Lengkap Narkoba: Pencegahan-Penanggulangan Penyalahgunaan Narkoba dan Zat Adiktif Lainnya (Seri 5)</t>
  </si>
  <si>
    <t>Muh. Fajaruddin Atsnan, M.Pd. &amp; Rahmita Yuliana Gazali, M.Pd.ita Yuliana Gazali, Mpd</t>
  </si>
  <si>
    <t>978-979-29-6489-9</t>
  </si>
  <si>
    <t>978-623-01-3191-2</t>
  </si>
  <si>
    <t>&lt;p&gt;&amp;quot;Lebih baik mencegah daripada mengobati&amp;quot;. Pepatah tersebut mengandung makna filosofis mendalam, terlebih jika dikaitkan dengan masalah maraknya peredaran dan penyalahgunaan narkoba di Indonesia. Dalam konteks upaya membumihanguskan narkoba, kita semua dihadapkan pada dua pilihan yaitu &amp;quot;mencegah&amp;quot; atau &amp;quot;mengobati&amp;quot;? Bentuk-bentuk pencegahan untuk meminimalisir masifnya peredaran dan penyalahgunaan narkoba, tentu salah satunya dapat dilakukan melalui kegiatan sosialisasi bahaya dan dampak narkoba.&lt;/p&gt;
 &lt;p&gt;Namun, sosialisasi dampak dan bahaya narkoba oleh BNN maupun LSM anti narkoba, perlu diimbangi dengan optimalisasi peran keluarga, tokoh masyarakat, dan para pendidik di sekolah maupun Perguruan Tinggi, agar bisa benar-benar dapat mengantisipasi kemungkinan kebocoran akibat kecolongan peredaran narkoba. Harapannya, melalui buku ini masing-masing domain mampu berpartisipasi dalam upaya pencegahan peredaran dan penyalahgunaan narkoba, demi selamatnya generasi penerus dari jeratan narkoba.&lt;/p&gt;</t>
  </si>
  <si>
    <t>070e1e84-6bf2-4c9f-ad82-726593f0b918</t>
  </si>
  <si>
    <t>Ensiklopedia Indonesia Provinsi DKI JAKARTA</t>
  </si>
  <si>
    <t>978-623-91123-2-5</t>
  </si>
  <si>
    <t>978-623-91123-3-2</t>
  </si>
  <si>
    <t>888a001e-3b86-4c3d-826c-5c013051a8ef</t>
  </si>
  <si>
    <t>Ensiklopedia Indonesia Provinsi PAPUA BARAT</t>
  </si>
  <si>
    <t>978-623-91148-0-0</t>
  </si>
  <si>
    <t>978-623-91129-9-8</t>
  </si>
  <si>
    <t>58f5e68d-e999-48af-b4b2-394e3a05431d</t>
  </si>
  <si>
    <t>Ensiklopedia Indonesia Provinsi RIAU</t>
  </si>
  <si>
    <t>978-623-91093-7-0</t>
  </si>
  <si>
    <t>978-623-91093-8-7</t>
  </si>
  <si>
    <t>3ffb0227-48e9-4212-ba5c-ed43d84051b9</t>
  </si>
  <si>
    <t>Ensiklopedia Indonesia Provinsi GORONTALO</t>
  </si>
  <si>
    <t>978-623-91148-1-7</t>
  </si>
  <si>
    <t>978-623-91148-2-4</t>
  </si>
  <si>
    <t>01771bb3-9a3a-4f10-aadd-931524442949</t>
  </si>
  <si>
    <t>Ensiklopedia Indonesia Provinsi SULAWESI BARAT</t>
  </si>
  <si>
    <t>978-623-7400-10-3</t>
  </si>
  <si>
    <t>978-623-7400-09-7</t>
  </si>
  <si>
    <t>f1ee3bc4-a291-4628-a145-7c5a81f48e48</t>
  </si>
  <si>
    <t>Ensiklopedia Indonesia Provinsi JAMBI</t>
  </si>
  <si>
    <t>978-623-91093-3-2</t>
  </si>
  <si>
    <t>978-623-91093-4-9</t>
  </si>
  <si>
    <t>61a5bc21-c9d1-4fb0-a024-b4ee1d06a08e</t>
  </si>
  <si>
    <t>Ensiklopedia Indonesia Provinsi JAWA BARAT</t>
  </si>
  <si>
    <t>978-623-91123-5-6</t>
  </si>
  <si>
    <t>978-623-91123-4-9</t>
  </si>
  <si>
    <t>1801aea7-c2dd-40a8-809c-7f1cb6cd5d8d</t>
  </si>
  <si>
    <t>Ensiklopedia Indonesia Provinsi SULAWESI SELATAN</t>
  </si>
  <si>
    <t>978-623-7400-11-0</t>
  </si>
  <si>
    <t>978-623-7400-12-7</t>
  </si>
  <si>
    <t>002ccf75-786b-42b7-a3fb-6f295f66edfd</t>
  </si>
  <si>
    <t>Ensiklopedia Indonesia Provinsi JAWA TENGAH</t>
  </si>
  <si>
    <t>978-623-91123-9-4</t>
  </si>
  <si>
    <t>978-623-91129-0-5</t>
  </si>
  <si>
    <t>5b667577-0953-43a6-a2b5-7edcaf9c3f3d</t>
  </si>
  <si>
    <t>Ensiklopedia Lengkap Narkoba: Penyalahgunaan Narkoba dan Zat Adiktif Lainnya (Seri 3)</t>
  </si>
  <si>
    <t>Muh. Fajaruddin Atsnan, M.Pd. &amp; Drs. H. Muhammad Gazali, M.Pd.I</t>
  </si>
  <si>
    <t>978-979-29-6485-1</t>
  </si>
  <si>
    <t>978-623-01-3192-9</t>
  </si>
  <si>
    <t>&lt;p&gt;Sebagaimana kita ketahui bersama, perkara narkoba di Indonesia belum juga usai. Bahkan, mirisnya lagi, laju penyalahgunaan dan peredaran gelap narkoba di tanah air telah memasuki fase kritis sehingga kualitas generasi penerus berada di titik nadir jika kondisi seperti ini terus dibiarkan. Melalui buku ini penulis mengajak seluruh pembaca untuk memahami bagaimana penyalahgunaan dan peredaran gelap narkoba terjadi di Indonesia, yang didukung oleh fakta empiris dan peraturan perundang-undangan yang berlaku. Dengan mengetahui dan menggali pemahaman tentang penyalahgunaan narkoba, kita akan menjadi semakin peka dengan kondisi darurat narkoba di bumi pertiwi, sehingga mampu berpartisipasi dalam pemberantasan narkoba hingga ke akar-akarnya.&lt;/p&gt;</t>
  </si>
  <si>
    <t>462c3223-fec6-4ea4-864a-606bb44dca87</t>
  </si>
  <si>
    <t>Ensiklopedia Indonesia Provinsi JAWA TIMUR</t>
  </si>
  <si>
    <t>978-623-91129-2-9</t>
  </si>
  <si>
    <t>978-623-91129-1-2</t>
  </si>
  <si>
    <t>f53c17c3-2f4e-49e1-9a84-98c08e2e9c40</t>
  </si>
  <si>
    <t>Ensiklopedia Indonesia Provinsi SULAWESI TENGAH</t>
  </si>
  <si>
    <t>978-623-7400-14-1</t>
  </si>
  <si>
    <t>978-623-7400-13-4</t>
  </si>
  <si>
    <t>abe550f1-7f43-4fab-a5a1-bfa081d3865b</t>
  </si>
  <si>
    <t>Ensiklopedia Indonesia Provinsi KALIMANTAN BARAT</t>
  </si>
  <si>
    <t>978-623-91129-4-3</t>
  </si>
  <si>
    <t>978-623-91129-3-6</t>
  </si>
  <si>
    <t>20dcb56f-7922-462d-81d2-2f003f0225d5</t>
  </si>
  <si>
    <t>Ensiklopedia Lengkap Narkoba: Rehabilitasi Bagi Pecandu Narkoba (Seri 4)</t>
  </si>
  <si>
    <t>978-979-29-6488-2</t>
  </si>
  <si>
    <t>978-623-01-3193-6</t>
  </si>
  <si>
    <t>&lt;p&gt;Membincangkan tentang narkoba memang tidak ada habisnya. Terlebih lagi, dengan status &amp;ldquo;Darurat Narkoba&amp;rdquo; yang dikumandangkan oleh Presiden Joko Widodo, sehingga memerlukan cara-cara yang luar biasa untuk bisa menekan seminimal mungkin peredaran dan penyalahgunaan narkoba terjadi di tanah air. Tidak memungkiri memang, ganjaran yang pantas untuk para Bandar gelap narkoba, adalah hukuman setimpal, setidaknya guna &amp;ldquo;menakuti-nakuti&amp;rdquo; para bandar yang lain untuk berpikir dua, tiga kali untuk mengedarkan narkoba di Indonesia. Namun, bagaimana dengan mereka, para korban penyalahgunaan narkoba? Jika memosisikan para penyalah guna sebagai korban, maka sejatinya solusi terbaik adalah bagaimana menggiring mereka untuk mengikuti program rehabilitasi dari pemerintah. Harapannya tidak lain agar mereka mampu lepas dari candu narkoba dan mampu membuka lembaran baru yang jauh dari narkoba.&lt;/p&gt;</t>
  </si>
  <si>
    <t>b6ce94f2-6732-4a88-8181-3b822b659b17</t>
  </si>
  <si>
    <t>Ensiklopedia Lengkap Narkoba: Sejarah Narkoba dan Zat Adiktif Lainnya (Seri 1)</t>
  </si>
  <si>
    <t>978-979-29-6486-8</t>
  </si>
  <si>
    <t>978-623-01-3194-3</t>
  </si>
  <si>
    <t>&lt;p&gt;Bagi kita sebagai Warga Negara Indonesia (WNI), tentu familier dengan kata-kata presiden pertama RI, Ir. Soekarno, yang mengatakan bahwa &amp;ldquo;Bangsa yang besar adalah yang menghargai sejarah.&amp;rdquo; Dalam konteks barang haram, narkoba perlu kiranya dipaparkan tentang asal mula narkoba (narkotika, psikotropika, dan zat/bahan adiktif lainnya), agar nantinya tidak salah kaprah dalam menyikapi maraknya penyalahgunaan dan peredaran gelap narkoba. Dalam ranah kedokteran dan dalam takaran yang pas, tentu sebagian jenis narkoba masuk dalam kategori &amp;ldquo;obat,&amp;rdquo; hanya saja yang patut disesalkan adalah tangan-tangan kreatif manusia usil menjadikan narkoba sebagai ladang bisnis yang menggiurkan.&lt;/p&gt;</t>
  </si>
  <si>
    <t>462424f3-c55f-4070-aed4-8b59d0de312a</t>
  </si>
  <si>
    <t>Ensiklopedia Indonesia Provinsi SULAWESI TENGGARA</t>
  </si>
  <si>
    <t>978-623-7400-15-8</t>
  </si>
  <si>
    <t>978-623-7400-16-5</t>
  </si>
  <si>
    <t>4f83a3e1-bbf9-488c-a411-c22af4a66b13</t>
  </si>
  <si>
    <t>Ensiklopedia Indonesia Provinsi SULAWESI UTARA</t>
  </si>
  <si>
    <t>978-623-7400-07-3</t>
  </si>
  <si>
    <t>978-623-7400-08-0</t>
  </si>
  <si>
    <t>14fb65b7-1016-4d9a-bbf2-26674b0ffe0b</t>
  </si>
  <si>
    <t>Ensiklopedia Indonesia Provinsi SUMATERA BARAT</t>
  </si>
  <si>
    <t>978-623-91104-0-6</t>
  </si>
  <si>
    <t>978-623-91093-9-4</t>
  </si>
  <si>
    <t>df4729e0-db14-4ef1-a71c-97afe0c320e0</t>
  </si>
  <si>
    <t>Ensiklopedia Indonesia Provinsi SUMATERA SELATAN</t>
  </si>
  <si>
    <t>978-623-91104-1-3</t>
  </si>
  <si>
    <t>978-623-91104-2-0</t>
  </si>
  <si>
    <t>5ca4017c-8607-4d3d-a7fd-db7d8405366f</t>
  </si>
  <si>
    <t>Agent of Peace</t>
  </si>
  <si>
    <t>Menjadi Pembawa Damai seperti Teladan Kristus</t>
  </si>
  <si>
    <t>Dr. Irawan Budi Lukmono, S. Sos., M.Th.</t>
  </si>
  <si>
    <t>978-623-314-016-4</t>
  </si>
  <si>
    <t>&lt;p&gt;Tuhan memberi damai dalam hati manusia. Namun, dosa telah merusak damai tersebut. Damai diganti dengan kebencian, pertikaian dan permusuhan. Konflik muncul di mana-mana. Kekerasan hadir di sekeliling kita. Dengan maraknya konflik dan kekerasan yang terjadi di masyarakat, dibutuhkan sosok pemimpin Kristen yang mampu menciptakan perdamaian. Pemimpin yang menghadirkan tanda-tanda Kerajaan Allah, yaitu damai sejahtera. Memang benar jika tugas pelayanan perdamaian ini tidak banyak yang terpanggil karena penuh risiko. Akan tetapi, pelayanan perdamaian tidak boleh berhenti, harus dimunculkan pemimpin- pemimpin Kristen pembawa damai. Pemimpin Kristen dipanggil untuk menggarami dan menerangi dunia. Pemimpin Kristen harus menjadi motor penggerak perdamaian. lde, gagasan, dan konsep mengenai perdamaian harus disebarkan, ditanamkan, dipupuk, dan ditumbuhkan di tengah-tengah masyarakat yang majemuk. Pemimpin Kristen perlu mempromosikan perdamaian kepada umat dalam berbagai kesempatan, misalnya khotbah, pengajaran, materi katekisasi, pendalaman Alkitab, dan lain sebagainya. Pemimpin Kristen (dan gereja) dapat membuat anggaran dan program perdamaian, berjejaring dengan lintas agama dalam menciptakan perdamaian, saling membantu menjaga perdamaian, meminimalisasi konflik, mencegah kekerasan, gotong royong memupuk persatuan, kesatuan, dan kerukunan. Pemimpin Kristen membutuhkan teladan dalam menciptakan perdamaian. Yesus teladan dalam perdamaian. la mengajar kita agar mengasihi musuh dan mendoakan orang yang menganiaya kita. Yesus mendorong kita secara kreatif untuk menghentikan kekerasan. Yesus Kristus mematahkan siklus kekerasan dengan menantang kita agar tidak membalas kejahatan dengan kejahatan. Kekerasan tidak boleh dilawan dengan kekerasan. Kebencian tidak boleh dibalas dengan kebencian. Kekerasan tidak dapat meredam konflik, justru sebaliknya akan menimbulkan kekerasan yang lebih besar. Yesus menawarkan kasih sejati. Yesus turun ke dunia untuk membela rakyat kecil, miskin, dan tertindas. Yesus memperjuangkan perdamaian dan keadilan. Salib Kristus menunjukkan kekerasan yang terjadi dan dialami oleh Yesus Kristus. Salib melambangkan kuasa kemenangan kasih Allah atas kebencian, pengampunan, dan penyerahan nyawa. Salib adalah kasih, pengorbanan yang mulia, dan sikap nirkekerasan dari Sumber Kasih yang sesungguhnya. Kristus menderita luka-luka, tetapi tidak membalas, apalagi melakukan kekerasan.Ajaran Yesus Kristus menekankan tindakan nirkekerasan. Dalam buku ini, kita diajak untuk meneladani Yesus sebagai pemimpin pembawa damai dengan mempraktikkan: kepemimpinan pembawa damai; karakter pemimpin pembawa damai; gerakan antikekerasan; paradigma berbasis teologi multicultural; dialog resolusi konflik.&lt;/p&gt;</t>
  </si>
  <si>
    <t>43ec6c42-a049-456a-8b14-771016ee694a</t>
  </si>
  <si>
    <t>Dunia Startup</t>
  </si>
  <si>
    <t>Ayouvi Poerna Wardhanie, S.M.B., M.M.</t>
  </si>
  <si>
    <t>978-623-01-1877-7</t>
  </si>
  <si>
    <t>Cahaya Harapan</t>
  </si>
  <si>
    <t>&lt;p&gt;Di penghujung tahun 2019 lalu, Startup masih terus diperbin cangkan oleh masya ra kat Indonesia, kemudian muncullah istilah seperti Unicorn dan Decacorn yang turut mewarnai perbincangan tentang Startup ini. Istilah tersebut mengacu pada nilai valuasi sebuah bisnis Startup. Di Indonesia sendiri sudah memiliki berapa Startup yang mencapai valuasi Unicorn, Decacorn, antara lain Gojek, Bukalapak, Tokopedia, dan Traveloka. Perusahaan tersebut bergerak diberbaga i bidang yaitu transportasi, fintech, dan juga e-commerce. Dengan adanya situasi New Normal dan Physical Distancing seperti yang terjadi saat ini adalah suatu momen bagi para Startup untuk berinovasi dan Penulis menyadari sebagai manusia biasa, penulis tak luput dari kesalahan ataupun kekhilafan baik pada segiiv. Dunia Startup teknik penulisan ataupun tata bahasa itu sendiri. Buku ini dibuat sedemikian rupa semata-mata hanya untuk membangkitkan kembali minat baca masyarakat Indonesia, khususnya para generasi muda (mahasiswa/i) serta sebagai motivasi dalam berkarya khususnya pada karya tulis.&lt;/p&gt;</t>
  </si>
  <si>
    <t>bf4d331a-e570-443f-9a5e-c6108eb9e4fe</t>
  </si>
  <si>
    <t>Ekonomi Syariah</t>
  </si>
  <si>
    <t>Dr. Alexander Thian, M.Si</t>
  </si>
  <si>
    <t>978-623-01-1285-0</t>
  </si>
  <si>
    <t>&lt;p&gt;Buku ini dapat digunakan sebagai bahan referensi, khususnya bagi para mahasiswa yang sedang mengambil mata kuliah Ekonomi Syariah. Pembahasan yang ada dalam buku ini disajikan dengan menggunakan bahasa yang sangat sederhana dan mudah dipahami, sehingga akan membantu para mahasiswa dalam mempelajarinya secara lebih cepat, mudah, dan praktis.&lt;/p&gt;</t>
  </si>
  <si>
    <t>c7bd2c87-f725-482f-9a8a-a02870d7f9ea</t>
  </si>
  <si>
    <t>Hukum Dagang</t>
  </si>
  <si>
    <t>978-623-01-1289-8</t>
  </si>
  <si>
    <t>&lt;p&gt;Buku ini dapat dipakai sebagai bahan referensi bagi para mahasiswa yang sedang mengambil mata kuliah Hukum Dagang. Pembahasan yang ada dalam buku ini disajikan dengan menggunakan bahasa yang sangat sederhana, lugas, dan mudah dipahami, sehingga akan membantu para mahasiswa dalam mempelajarinya secara lebih cepat, mudah, dan praktis.&lt;/p&gt;</t>
  </si>
  <si>
    <t>8528a64d-565e-4195-af03-d2921321671e</t>
  </si>
  <si>
    <t>Kewirausahaan - Untuk Mahasiswa dan Umum</t>
  </si>
  <si>
    <t>978-623-01-1286-7</t>
  </si>
  <si>
    <t>&lt;p&gt;Buku ini dapat digunakan sebagai bahan referensi bagi para mahasiswa yang sedang mengambil mata kuliah Kewirausahaan, maupun bagi kalangan umum. Pembahasan yang ada dalam buku ini disajikan dengan menggunakan bahasa yang sangat sederhana, lugas, dan mudah dipahami, sehingga akan membantu para mahasiswa maupun wirausahawan dalam mempelajarinya secara lebih cepat, mudah, dan praktis.&lt;/p&gt;</t>
  </si>
  <si>
    <t>0762954b-208e-4259-900f-685e133eb609</t>
  </si>
  <si>
    <t>Pasar Modal Syariah - Mengenal dan Memahami Ruang Lingkup Pasar Modal Islam di Indonesia</t>
  </si>
  <si>
    <t>978-623-01-1287-4</t>
  </si>
  <si>
    <t>&lt;p&gt;Pasar modal Islam menjalankan fungsi intermediasi dengan menyediakan produk investasi berbasis Islam, yang menghubungkan antara pihak yang membutuhkan dana dengan pemilik dana. Efek atau sekuritas syariah yang diterbitkan akan ditawarkan kepada investor melalui mekanisme intermediasi di pasar modal Islam. Buku ini hadir untuk membantu para pembaca dalam mengenal dan memahami ruang lingkup pasar modal Islam di Indonesia&lt;/p&gt;</t>
  </si>
  <si>
    <t>4e09a2b6-da89-421d-9774-3013361b1a40</t>
  </si>
  <si>
    <t>Teknik Pengelolaan Laboratorium</t>
  </si>
  <si>
    <t>R. Susanti, Lina Herlina, Fitri Arum Sasi</t>
  </si>
  <si>
    <t>978-623-01-1892-0</t>
  </si>
  <si>
    <t>&lt;p&gt;Buku ini sangat berguna bagi pengguna dan pengelola laboratorium di Perguruan Tinggi dan Sekolah (SMP dan SMA) khususnya Kepala Laboratorium, Pranata Laboratorium Pendidikan (PLP) maupun unsur Pimpinan di Perguruan Tinggi dan Sekolah. Buku setebal 134 halaman dan 11 bab ini menguraikan tentang elemen laboratorium yang utama, yaitu personil laboratorium atau sumber daya manusia (SDM), peralatan, bahan, dan sarana-prasarana. Bila keempat elemen laboratorium ini telah sesuai standar GLP (Good Laboratory Practice) bahkan standar SNI ISO/IEC 17025 maka laboratorium akan berjalan efektif dan efisien sesuai tujuan pengelolaan. Selain itu, buku ini juga dilengkapai dengan uraian tentangketerampilan kerja laboratorium, keselamatan kerja dixi || laboratorium, biosafety dan biosecurity, serta penanganan limbah laboratorium. Keempat bab terakhir ini merupakan topik bahasan yang menarik dikaitkan dengan Sistem Manajemen Biorisiko Laboratorium (SMBL). Badan Standardisasi Nasional (BSN) telah menetapkan SMBL sebagai standar baru SNI ISO/IEC 35001:2019. Pengguna laboratorium di Perguruan Tinggi maupun sekolah menengah (SMP dan SMA) perlu memahami standar internasional tentang laboratorium (ISO 17025) sejak dini, agar para mahasiswa/siswa serta peneliti memiliki pengetahuan dan keterampilan berlaboratorium yang baik dan benar sesuai standar internasional. Uraian lengkap tentang manajemen labora-torium dalam buku ini dapat dijadikan sebagai salah satu referensi dalam mengelola laboratorium IPA di Perguruan Tinggi dan Sekolah&lt;/p&gt;</t>
  </si>
  <si>
    <t>564934ca-3e17-48d6-b623-6f6e148c3fe1</t>
  </si>
  <si>
    <t>Maniaco del libro</t>
  </si>
  <si>
    <t>Ainun Mubin Misbah N</t>
  </si>
  <si>
    <t>978-623-6844-84-7</t>
  </si>
  <si>
    <t>&lt;p&gt;Novel Maniaco del Libro ini adalah sebuah novel pendidikan yang menceritakan tentang Delva yang awalnya sangat membenci sejarah tiba-tiba menjadi jatuh cinta dengan sejarah. Pelajaran sejarah yang awalnya membosankan, menekan, dan banyak sekali hafalannya seketika berubah menjadi seru saat Delva diajar oleh Sir Afgan. Karena Sir Afgan selalu memberikan games yang seru dan menarik sehingga kita jadi suka belajar sejarah. Oh, ternyata belajar itu tidak harus dengan menghafal ya. Belajar itu sebenarnya tidak harus duduk diam di dalam kelas, tetapi bisa dilakukan di mana saja. Sekarang juga sudah banyak metode dan pendekatan yang bisa digunakan agar belajar itu jadi terasa mudah dan menyenangkan. Lagipula siapa sih anak-anak zaman now yang suka dengan didikan dan cara belajar jadul dan kuno seperti itu? Wkwkwk. Nyatanya banyak pengajar dan pendidik saat ini yang suka melarang dan membatasi anak-anak untuk berkarya seperti guru sejarah Delva. Semoga novel ini bisa menjadi inspirasi sekaligus bahan refleksi kepada kita semua bahwa banyak hal yang perlu dibenahi dari pendidikan di Indonesia. Yap, dunia pendidikan di Indonesia sedang tidak baik-baik saja. Salam sehat, sukses, dan bahagia selalu untuk anak-anak dan para pendidik yang ada di seluruh Indonesia.&lt;/p&gt;</t>
  </si>
  <si>
    <t>f7cb888a-b1b8-4f7c-8704-275f5456cc47</t>
  </si>
  <si>
    <t>Akuntansi untuk UMKM</t>
  </si>
  <si>
    <t>978-623-01-1196-9</t>
  </si>
  <si>
    <t>&lt;p&gt;Buku ini ditujukan terutama bagi para pihak yang terlibat dalam usaha kecil dan menengah, agar dapat membuat pembukuan serta pelaporan keuangan atas transaksi kegiatan usahanya secara terampil dan akurat sesuai dengan prinsip dan standar akuntansi yang berlaku. Pembahasan yang ada dalam buku ini disajikan dengan menggunakan bahasa yang sangat sederhana, lugas, dan mudah dipahami sehingga akan membantu para usahawan dalam mempelajari materi secara lebih cepat, mudah, dan praktis&lt;/p&gt;</t>
  </si>
  <si>
    <t>2df4c94a-cc87-47d3-942a-e4f00fd04ac9</t>
  </si>
  <si>
    <t>Dasar-dasar Auditing, Integrated and Comprehensive Edition</t>
  </si>
  <si>
    <t>978-623-01-1197-6</t>
  </si>
  <si>
    <t>&lt;p&gt;Buku ini dapat dijadikan sebagai bahan referensi bagi para mahasiswa S1 maupun S2 Akuntansi, khususnya yang sedang mengambil mata kuliah Auditing. Buku ini diharapkan dapat membantu para pembaca dalam memahami aspek-aspek dasar pemeriksaan akuntansi yang dilakukan oleh para akuntan publik. Pembahasan yang ada dalam buku ini disajikan dengan menggunakan bahasa yang sangat sederhana, lugas, dan mudah dipahami, sehingga akan membantu para mahasiswa dalam mempelajarinya secara lebih cepat, mudah, dan praktis&lt;/p&gt;</t>
  </si>
  <si>
    <t>6feb6ec9-08f0-4446-aee7-193f4eee2178</t>
  </si>
  <si>
    <t>Dasar-Dasar Perencanaan Bisnis</t>
  </si>
  <si>
    <t>978-623-01-1192-1</t>
  </si>
  <si>
    <t>&lt;p&gt;Buku ini dapat digunakan sebagai bahan referensi serta pedoman bagi para wirausahawan dalam menyusun rencana bisnis yang unggul dan kompetitif. Pembahasan yang ada dalam buku ini disajikan dengan menggunakan bahasa yang sangat sederhana, lugas, dan mudah dipahami, sehingga akan membantu wirausahawan dalam mempelajarinya secara lebih cepat, mudah, dan praktis&lt;/p&gt;</t>
  </si>
  <si>
    <t>851f722b-8b5e-443e-b36f-a887e1abb003</t>
  </si>
  <si>
    <t>How to Make Money In Stocks - Panduan Sukses Berbisnis Saham bagi Pemula</t>
  </si>
  <si>
    <t>978-623-01-1194-5</t>
  </si>
  <si>
    <t>&lt;p&gt;Buku ini hadir untuk memberikan panduan sukses atau strategi langkah demi langkah bagi para pemula dalam melakukan investasi dan trading saham di pasar modal. Semoga dengan adanya panduan ini, masyarakat Indonesia dapat menjadi lebih berani untuk berinvestasi. Pembahasan yang ada dalam buku ini disajikan dengan menggunakan bahasa yang sangat sederhana, lugas, dan mudah dipahami, sehingga akan membantu para calon investor dan trader saham dalam memahaminya secara lebih cepat, mudah, dan praktis&lt;/p&gt;</t>
  </si>
  <si>
    <t>af49a476-2699-4b82-ae0b-5e3ad3c51faf</t>
  </si>
  <si>
    <t>MANAJEMEN KRISIS WAJAH LAIN DARI KRISIS</t>
  </si>
  <si>
    <t>Radiani Kalvari; S.Pd.K.; Leni Marlin S. Lase; S.S.; Martha Kaesarina; S.I.Kom.; Vicky Johanna Delarosa; Nandhes Adi Firmanto; Pambudi Pulosari; S.Sos; M.A.C.E.; dan Pdm. P. Budi Raharjo</t>
  </si>
  <si>
    <t>978-623-314-331-8</t>
  </si>
  <si>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</si>
  <si>
    <t>ce5ff6b4-8174-417d-8da4-cb39242e752b</t>
  </si>
  <si>
    <t>Komik Sains Bocah Pintar: Tata Surya</t>
  </si>
  <si>
    <t>978-623-01-0195-3</t>
  </si>
  <si>
    <t>978-623-01-3195-0</t>
  </si>
  <si>
    <t>&lt;p&gt;Alam semesta ini sangat mengagumkan. Angkasa raya yang begitu besarnya, dengan taburan bintang, bulan, komet, dan benda-benda langit lainnya sungguh menarik untuk kita pelajari, matahari yang kelihatannya hanya sebesar bola sepak ternyata jauh lebih besar dibandingkan dengan bumi yang kita pijak! Kok bisa ya&amp;acirc;&amp;euro;&amp;brvbar;? Semua bintang yang terlihat di langit malam adalah anggota galaksi Bimasakti. Semua tampak kecil karena letaknya yang sangat jauh dari Bumi. Bintang yang letaknya paling dekat dengan Bumi adalah Matahari; jarak rata-ratanya 149.600.000 km. Dengan jarak itu cahaya Matahari membutuhkan waktu 8,3 menit untuk sampai ke permukaan Bumi. Matahari bukanlah bintang tunggal, dia punya tetangga lho! Bintang terdekat dengan Matahari Proxima Centauri; yang jaraknya 4,423 tahun cahaya dari Bumi. Ini berarti bahwa cahaya yang meninggalkan Proxima Centauri baru akan sampai ke Bumi setelah 4,243 tahun kemudian. Bintang berekor, bintang jatuh, satelit, meteor, semua ada di tata surya kita. Bulan yang kita lihat di malam hari, tidak memiliki sumber cahaya. Kenapa bisa begitu? Kenapa juga meteor bisa jatuh menghujam bumi? Kita bisa belajar banyak tentang tat surya. Misalnya, partikel apa saja yang menyusun matahari. Partikel apa saja yang menyusun planet-planet dan benda langit lainnya. Penasarankan.. yuk baca dan simak sains ini! Semoga menambah pengetahuan dan tetap semangat belajar meraih cita-cita.&lt;/p&gt;</t>
  </si>
  <si>
    <t>06ed91a8-9f73-4259-ae1a-a978909e2ba2</t>
  </si>
  <si>
    <t>Kuliner Semarangan</t>
  </si>
  <si>
    <t>"Menikmati Rasa di Sepanjang Pesisir Utara Jawa, Mencecap Lezatnya Kekayaan Cita Rasanya"</t>
  </si>
  <si>
    <t>Murdijati Gardjito; Nurullia Nur Utami; Chairunnisa Chayatinufus</t>
  </si>
  <si>
    <t>978-979-29-9910-5</t>
  </si>
  <si>
    <t>978-979-29-9911-2</t>
  </si>
  <si>
    <t>&lt;p&gt;Buku Kuliner Semarangan merupakan kumpulan informasi tentang sejarah dan asal usul kuliner pada 10 Kabupaten di Provinsi Jawa Tengah bagian utara, yaitu Batang, Kendal, Semarang, Demak, Kudus, Jepara, Pati, Rembang beserta Lasem, Blora, dan Grobogan beserta Purwodadi. Ternyata di berbagai daerah kuliner ini terdapat makanan yang riwayatnya unik seperti dawet yang bermula dari Kecamatan Pesantenan di Pati. Kemudian lumpia Semarang, wingko babat, dan moci yang asal usulnya cukup unik dan kini menjadi makanan khas yang sering digunakan sebagai oleh-oleh khas Semarang. Siapa yang tidak kenal sate bumbon, sate kempleng, sate Blora, dan sate kerbau? Di sini pun dibahas. Ada pula ulasan tentang soto Kudus yang terkenal itu ternyata simbol toleransi agama yang mengakar sejak zaman dahulu. Daerah Semarangan ini pun gudangnya produk kuliner soto, sebut saja soto bangkong, soto Jepara, soto bumbu, dan soto Rembang. Dari Lasem dan Rembang tidak ketinggalan daya tarik lontong tuyuhan dan pindang iwak tempe. Belum lagi berbagai produk kuliner khas yang terkenal seperti olahan daging sapi dari Salatiga serta aneka set menu nasi seperti nasi jangkrik dan nasi gandul. Ternyata Semarangan juga gudangnya sate, sebut saja sate bumbon, sate kempleng, sate Blora, dan sate kerbau. Ratusan hidangan lain terdiri atas berbagai kudapan dan lauk-pauk di 10 Kabupaten ini dikupas tuntas di dalam buku ini.&lt;br /&gt;
 Sungguh ragam kuliner Semarangan merupakan gambaran kekayaan kuliner Indonesia yang pantas dikagumi oleh semua anak bangsa.&lt;/p&gt;</t>
  </si>
  <si>
    <t>eaca59ab-13f4-4a0c-af6f-e8a3f96a6c27</t>
  </si>
  <si>
    <t>Seri Cerita Dongeng Dunia: Kumpulan Dongeng Negeri Yunani Icarus Terbang Terlalu Tinggi</t>
  </si>
  <si>
    <t>978-979-29-6931-3</t>
  </si>
  <si>
    <t>978-623-01-3206-3</t>
  </si>
  <si>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&amp;acirc;&amp;euro;&amp;oelig;Icarus Yang Terbang Terlalu Tinggiserta Kumpulan 12 Dongeng Yunani lainnya&amp;acirc;&amp;euro;&amp;Acirc;&amp;iuml;&amp;iquest;&amp;frac12;. Icarus, anak laki-laki Daedalus, seorang yang mahir menciptakan berbagai peralatan yang canggih dan juga seorang arsitek yang jenius. Suatu kali raja Minos kewalahan menghadapi binatang peliharaannya Minotaur, mahkluk setengah banteng, setengah manusia. Minotaur ini sangat ganas dan mempunyai tenaga yang sangat kuat, sehingga mampu menghancurkan bukit dengan tanduknya.Dan, makanannya adalah manusia, minumannya darah manusia. Bisa dibayangkan jika ia lepas, maka ia akan memakan habis semua manusia yang ia temui. Karena itu, Raja Minos kemudian meinta bantuan Daedalus untuk membuatkan tempat yang aman agar Miotaur tidak bisa bertemu dengan manusia, tetapi masih bisa bebas. Daedalus menyanggupinya dan mengajak anaknya Icarus untuk membangun kandang bagi Minotaur. Tapi ketika kandang itu akhirnya jadi, Raja Minos merasa enggan untuk melepaskan Daedalus dan Icarus. Lalu, apa yang akan terjadi pada Daedalus dan Icarus? Dan kandang seperti apa ya yang bisa menahan Minotaur yang sangat kuat itu? Penasaran kan pada apa yang terjadi kemudian?&amp;eth;&amp;Yuml;&amp;tilde;&amp;Scaron; Cek yok ke dalam buku dongeng ini. Selamat membaca dan menikmati keseruan membaca dongeng ini. Masih ada 12dongeng dari negeri Yunani yang menarik lainnya dalam buku ini. Selamat membaca ya :)&lt;/p&gt;</t>
  </si>
  <si>
    <t>0bc9aeda-e13d-4a94-89c8-fc35ffaf6d26</t>
  </si>
  <si>
    <t>Kumpulan Peribahasa, Majas, Dan Ungkapan Bahasa Indonesia Untuk SD, SMP, SMA, Mahasiswa Dan Umum</t>
  </si>
  <si>
    <t>Yettik Wulandari, S.Pd</t>
  </si>
  <si>
    <t>978-623-01-0057-4</t>
  </si>
  <si>
    <t>978-623-01-0056-7</t>
  </si>
  <si>
    <t>&lt;p&gt;Buku Kumpulan Peribahasa, Majas, Dan Ungkapan Bahasa Indonesia Untuk SD, SMP, SMA, Mahasiswa Dan Umum dapat anda dapatkan di toko buku Andi Publisher terdekat di kota anda, atau dibeli melalui website toko buku online kami Buku ini memuat kumpulan paribahasa, majas, dan ungkapan dalam bahasa Indonesia yang dapat dijadikan sebagai panduan praktis bagi kalangan pelajar dan umum. Materi dalam buku ini terdiri dari 3 bagian: 1. Peribahasa Berisi lebih dari 1000 peribahasa beserta maknanya. Peribahasa disusun secara alfabetis untuk mempermudah dalam pencarian dan pemahaman pembaca. 2. Majas Berisi lebih dari 50 jenis majas beserta contoh-contohnya. Majas dalam buku ini diklasifikasikan menjadi majas penegasan, perbandingan, pertentangan, sindiran, dan perulangan. Hal tersebut akan mempermudah pencarian dan pemahaman tentang majas berdasarkan jenis-jenisnya secara spesifik. 3. Ungkapan Berisi lebih dari 250 daftar ungkapan/ idiom dalam bahasa Indonesia beserta artinya. Daftar ungkapan disusun secara runtut dari A sampai Z yang disajikan dalam sebuah tabel. Diharapkan bab-bab di atas dapat memberikan inspirasi dan mempermudah para pelajar maupun praktisi bahasa dalam memahami khasanah budaya, bahasa, dan kesusastraan Indonesia. Buku ini dapat pula digunakan sebagai referensi para guru bahasa Indonesia untuk mencari arti peribahasa, majas, dan ungkapan bahasa Indonesia&lt;/p&gt;</t>
  </si>
  <si>
    <t>80cd8833-4188-4690-af6e-c898ad3bdc99</t>
  </si>
  <si>
    <t>Seri Cerita Dongeng Dunia: Kumpulan Dongeng Negeri Swedia, Raksasa Stompe Pilt Dan Seorang Anak Gembala</t>
  </si>
  <si>
    <t>978-979-29-7099-9</t>
  </si>
  <si>
    <t>978-623-01-3205-6</t>
  </si>
  <si>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&amp;acirc;&amp;euro;&amp;oelig;Raksasa Stompe Pilt dan Seorang Anak Gembala serta Kumpulan 12 Dongeng Swedia lainnya. Stompe Pilt, seorang raksasa yang hidup di Willandsharad, adalah raksasa yang bertubuh sangat besar, tangannya kekar dan wajahnya mengerikan. Semua orang yang melihatnya pasti ketakutan. Akan tetapi sebenarnya Stompe Pilt adalah raksasa yang bodoh. Pikirannya sangat sempit. Tidak ada penduduk desa yang berani menggembalakan domba-dombanya di padang rumput dekat rumah Stompe Pilt. Hingga seorang anak gembala menggiring dombanya di dekat bukit kediaman Stompe Pilt. Maka marahlah raksasa itu, tetapi anak gembala itu tidak gentar. Ia bahkan menantang raksasa Stompe Pilt untuk berkelahi. Nah, kira-kira apakah anak gembala itu akan selamat? Penasaran kan pada apa yang terjadi kemudian? Cek yok ke dalam buku dongeng ini. Selamat membaca dan menikmati keseruan membaca dongeng ini. Masih ada 12 dongeng menarik lainnya dari negeri Swedia dalam buku ini. Selamat membaca ya :)&lt;/p&gt;</t>
  </si>
  <si>
    <t>b14ea4d7-b396-4ff1-b155-ded1b968d3ca</t>
  </si>
  <si>
    <t>Seri Cerita Dongeng Dunia: Kumpulan Dongeng Negeri Spanyol Kebijaksanaan Raja Leon</t>
  </si>
  <si>
    <t>978-979-29-7098-2</t>
  </si>
  <si>
    <t>978-623-01-3204-9</t>
  </si>
  <si>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&amp;ldquo;Kebijaksanaan Raja Leonserta Kumpulan 12 Dongeng Spanyol lainnya. Raja Leon mempunyai sahabat seorang bangsawan bernama Marquez. Marquez mempunyai tiga anak laki-laki yang tampan, ketiganya akhirnya bekerja sebagai pegawai istana. Si Sulung menjadi seorang pengawal, yang tengah menjadi pelayan istana dan yang bungsu menjadi tukang cukur istana. Putri tunggal Raja Leon yang cantik bertemu dengan si bungsu dan mereka saling jatuh cinta. Sayangnya, Raja Leon tidak setuju dengan hubungan mereka dan mengancam Putri untuk memutuskan hubungan dengan si Anak Bungsu, atau kekasihnya akan dibunuh. Putri sangat sedih dan memilih pergi meninggalkan istana. Sesampainya di hutan, malam telah larut... Lalu apa ya yang terjadi pada Sang Putri? Penasaran kan pada apa yang terjadi kemudian? Cek yok ke dalam buku dongeng ini. Selamat membaca dan menikmati keseruan membaca dongeng ini. Masih ada 12dongeng dari negeri Spanyol menarik lainnya dalam buku ini. Selamat membaca ya :)&lt;/p&gt;</t>
  </si>
  <si>
    <t>81f86488-4ea4-4234-9d30-c88823b47400</t>
  </si>
  <si>
    <t>Mahir Berhitung Dan Bermain Angka 2nd Series C, Mengembangkan EQ-IQ-AQ-MQ-SQ-MI</t>
  </si>
  <si>
    <t>Tim Kreatif Moohan</t>
  </si>
  <si>
    <t>978-623-6701-02-7</t>
  </si>
  <si>
    <t>978-623-7230-98-4</t>
  </si>
  <si>
    <t>&lt;p&gt;Seri Matemetika Moohan-Belajar Matematika adalah program pelatihan matematika untuk anak yang dapat membuat mereka memahami hal baru. Selain itu, dapat pula merangsang minat anak melalui pembelajaran tiga dimensi dengan cara mendongeng.&lt;/p&gt;</t>
  </si>
  <si>
    <t>297905a3-7dba-4ef7-885c-83f1c3c38af5</t>
  </si>
  <si>
    <t>Wim</t>
  </si>
  <si>
    <t>978-623-01-1241-6</t>
  </si>
  <si>
    <t>978-623-01-1242-3</t>
  </si>
  <si>
    <t>&lt;p&gt;WIM, &amp;quot;Tak pernah kulihat cinta begitu sulit. Datang dan Pergi tanpa sepengetahuanku, menghilang dalam sekerjapan mata&amp;quot;&lt;/p&gt;</t>
  </si>
  <si>
    <t>3a1bea43-da76-4b12-bf0a-a72b43d90c06</t>
  </si>
  <si>
    <t>Wanita Dan Hormon</t>
  </si>
  <si>
    <t>YM Dato Seri Paduka Prof. Dr. Noor Zaman Khan MD.Ph.D.</t>
  </si>
  <si>
    <t>978-623-7239-41-3</t>
  </si>
  <si>
    <t>978-623-7239-42-0</t>
  </si>
  <si>
    <t>&lt;p&gt;Dalam buku Wanita dan Hormon ini, penulis banyak membahas berbagai penyakit yang sering kali mengganggu kesehatan kaum wanita. Berbagai penyakit yang banyak dipengaruhi oleh kecenderungan perubahan hormon. Seperti tekanan psikologis yang tanpa disadari dialami oleh sebagian besar wanita, sehingga bisa mengganggu kesehatannya, seperti rambut rontok, kehilangan elastisitas, masalah seksualitas, sakit kepala, merupakan sebagian topik-topik yang dibahas dalam buku ini. Untuk itu, sangat penting mencegah dan mengetahui bagaimana menjalani kehidupan agar tetap cantik dan sehat. Itulah yang mau disampaikan penulis dalam buku ini , yaitu mengajak para wanita dan mereka yang mencintai wanita untuk memahami perubahan hormone dari tubuhnya serta untuk berjaga-jaga pada perubahan yang mungkin terjadi pada dirinya.&lt;/p&gt;</t>
  </si>
  <si>
    <t>68c83c6b-c7fa-44d5-9abf-247270c27899</t>
  </si>
  <si>
    <t>Asyiknya Berhitung dan Membandingkan Angka Besar vs Kecil, Belajar Matematika Sambil Bermain 2nd Series D, Mengembangkan EQ-IQ-AQ-MQ-SQ-MI</t>
  </si>
  <si>
    <t>978-623-6701-05-8</t>
  </si>
  <si>
    <t>978-623-6701-06-5</t>
  </si>
  <si>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</si>
  <si>
    <t>67b2b25c-124e-4170-aee7-e6c8aadcb3b4</t>
  </si>
  <si>
    <t>SKD (Seleksi Kemampuan Dasar) + SKB (Seleksi Kemampuan Bidang) Pasti Lolos CPNS-CP3K</t>
  </si>
  <si>
    <t>Muhamad Akrom</t>
  </si>
  <si>
    <t>978-623-01-0446-6</t>
  </si>
  <si>
    <t>978-623-01-0447-3</t>
  </si>
  <si>
    <t>&lt;p&gt;Bagi Anda yang akan mengikuti seleksi CPNS ataupun CP3K, maka dengan buku ini Anda akan lebih siap menghadapi tes dengan hasil yang maksimal. Buku ini memuat soal-soal ter-update, kunci jawaban, dan pembahasan persiapan tes CPNS dan CP3K yang terdiri atas soal SKD (TWK, TIU, TKP) dan SKB (Bidang Pendidikan; Kesehatan; Pertanian, Kelautan dan Lingkungan Hidup; Hukum; Administrasi Perkantoran dan Kearsipan; Akuntansi dan Keuangan; Ekonomi dan Industri). Jadi, tunggu apa lagi! Segera miliki buku ini dan berlatihlah untuk mempersiapkan tes CPNS atau CP3K agar Anda dapat diterima. Selamat belajar dan semoga sukses!&lt;/p&gt;</t>
  </si>
  <si>
    <t>0c0e6c3d-23f7-43e0-9ff4-ac4686ab656f</t>
  </si>
  <si>
    <t>Paycheck, Game On!</t>
  </si>
  <si>
    <t>Kristian Kei</t>
  </si>
  <si>
    <t>978-623-6844-24-3</t>
  </si>
  <si>
    <t>978-623-6844-25-0</t>
  </si>
  <si>
    <t>&lt;p&gt;ARIA SHIRA baru menduduki kelas XI SMA tetapi di usianya yang muda itu dia harus bekerja paruh waktu untuk menafkai dirinya sendiri. Kehidupannya yang tadinya tenang dan tentram seketika berubah setelah dia melamar kerja di arkade bernama FUN!TASY. Arkade ini dipenuhi oleh para pekerjanya yang bersifat aneh dan beberapa menyeramkan untuknya, terutama seorang gadis bernama NADIA KIRANA yang tergila-gila bermain game di setiap saat. Nadia selalu saja berwajah datar dan tak pernah peduli dengan keadaan sekitar, dia juga sangat keras kepala sekali tentang penyakitnya ini, merasa orang-orang selalu saja salah untuk menghakiminya. Dalam beberapa kasus, kebiasaannya dalam bermain game hampir mencelakakannya saat berjalan pulang. Untuk memastikan keselamatannya Nadia, Aria pun membuat kesepakatan untuk pulang bersamanya saat pulang kerja, dengan biaya Aria harus sering bermain game bersama Nadia saat ada kesempatan. Melihat ini adalah skenario win-win Aria setuju mengambil kesepakatan itu. Tak sadar bahwa dari kesepakatan yang sederhana itulah sebuah perasaan tertanam, sebuah ikatan yang membentuk cerita ini menjadi pahit dan manisnya. Paycheck Game On adalah sebuah cerita menyenangkan mengenai romansa komedi remaja di tempat kerja.&lt;/p&gt;</t>
  </si>
  <si>
    <t>9cc4f025-a7d6-4252-b542-468c1e472ed0</t>
  </si>
  <si>
    <t>Belajar Matematika Sambil Bermain 2nd Series A; Belajar Membuat Variasi Garis Dan Berhitung , Mengembangkan EQ-IQ-AQ-MQ-SQ-MI</t>
  </si>
  <si>
    <t>978-623-7230-99-1</t>
  </si>
  <si>
    <t>978-623-7230-97-1</t>
  </si>
  <si>
    <t>b2fdd634-f604-43d9-a12d-5041daa67b3f</t>
  </si>
  <si>
    <t>Perfect Proposal</t>
  </si>
  <si>
    <t>978-623-6844-23-6</t>
  </si>
  <si>
    <t>978-623-6844-22-9</t>
  </si>
  <si>
    <t>&lt;p&gt;Han Da-eun dipaksa menikah dengan Kang Ha-neul, anak lelaki tetangga karena katanya terkena kutukan. Pernikahan paksa yang terjadi tanpa cinta itu dilakukan demi menyelamatkan nyawa. Meski begitu Ha-neul setuju untuk merahasiakan pernikahan itu sampai Da-eun lulus SMA. Semuanya berjalan lancar dan sepertinya pernikahan rahasia itu akan berlangsung tanpa masalah. Namun, semuanya menjadi runyam ketika sebuah buku hitam misterius tiba-tiba ada di laci meja milik Da-eun. Buku itu katanya membawa kutukan. Awalnya, Da-eun tidak percaya dengan kutukan yang ada di dalam buku hitam itu sampai muncul teror demi teror yang mengancam untuk membuka rahasia yang mereka sembunyikan. Teror itu dimulai dari ratusan undangan pernikahan yang ditaruh di lobi sekolah dan menyebar ke ratusan siswa. Buku itu juga menjanjikan akan membuat teror lain yang lebih spektakuler, kalau Da-eun gagal menemukan semua seri bukunya. Da-eun yang berlomba dengan waktu, akhirnya memilih untuk bekerjasama dengan Ha-neul untuk memecahkan semua teka-teki buku hitam itu. Masalahnya, tidak ada petunjuk tersedia selain buku hitam dan teror yang terus-menerus datang. Satu hal yang diketahui dari buku ini adalah pengarangnya bernama Hexagon. Sialnya, nama penulis buku itu tidak memberikan petunjuk apa pun. Tapi, benarkah demikian? Lalu, mampukah Da-eun dan Ha-neul menemukan semua bukunya? Siapa dalang di balik buku misterius dan serangan teror itu? Di atas semua itu, apakah pasangan suami istri ini mampu untuk tetap kompak, ketika ada cowok idaman lain dan oknum calon perebut suami orang yang mulai berkeliaran?&lt;/p&gt;</t>
  </si>
  <si>
    <t>90be5d7a-3b6d-476b-b4f2-bdb111de0af1</t>
  </si>
  <si>
    <t>Perawatan Luka Bakar Dengan Tanaman Obat</t>
  </si>
  <si>
    <t>Eko Julianto, Sudiarto,Christian T.Setiawan</t>
  </si>
  <si>
    <t>978-979-29-7217-7</t>
  </si>
  <si>
    <t>978-623-01-3201-8</t>
  </si>
  <si>
    <t>&lt;p&gt;Perawatan Luka Bakar Dengan Tanaman Obat&lt;/p&gt;</t>
  </si>
  <si>
    <t>10518d60-8c26-41eb-81fa-b4805aef7283</t>
  </si>
  <si>
    <t>Panduan Obat Dan Suplemen Indonesia, Buku Panduan Penting Seputar Obat Dan Suplemen Yang Beredar Di Indonesia</t>
  </si>
  <si>
    <t>978-602-53994-6-6</t>
  </si>
  <si>
    <t>978-602-53994-7-3</t>
  </si>
  <si>
    <t>&lt;p&gt;Masalah kesehatan yang berkenaan dengan penyakit, baik penyakit ringan yang sering kita hadapi sehari-hari maupun penyakit yang berat seperti penyakit jantung dan stroke semakin sering dijumpai. Hal &amp;acirc;&amp;euro;&amp;ldquo; hal yang menyebabkan timbulnya penyakit acapkali disebabkan gaya hidup manusia moderen dewasa ini. Upaya yang sebaiknya dilakukan adalah dengan mencegah dan mengobati secara dini setiap penyakit yang kemungkinan dapat dideteksi secara dini. Maka tentu diperlukan tersedianya informasi akan obat-obatan dan suplemen sangatlah membantu guna mengatasi setiap gejala yang dirasakan, sehingga penyakit tersebut tidak berlanjut menjadi lebih berat. Untuk maksud itulah buku Panduan Obat &amp;amp; Suplemen Indonesia ( POIN ) ini ditulis, dimana informasi obat secara cepat dapat diketahui. Harapan kami buku Panduan Obat &amp;amp; Suplemen Indonesia ( POIN) ini dapat memberikan informasi yang cukup bagi para pembaca, dan tentunya semoga bermanfaat. Buku yang pantas untuk Anda miliki, sebab buku ini berisi banyak informasi seputar obat dan penggunaannya. Buku yang memberikan pedoman cara menggunakan obat dengan baik, benar, tepat dan rasional serta praktis tentang Obat yang beredar di Indonesia. Ditulis dengan sistimatis.&lt;/p&gt;</t>
  </si>
  <si>
    <t>554a613f-d85f-4727-93da-d255ebdbb8c7</t>
  </si>
  <si>
    <t>Belajar Matematika Sambil Bermain 2nd series E, Asyiknya Belajar Penjumlahan. Mengembangkan EQ, IQ, AQ, MQ, SQ, MI</t>
  </si>
  <si>
    <t>978-623-6701-04-1</t>
  </si>
  <si>
    <t>978-623-6701-03-4</t>
  </si>
  <si>
    <t>066b5f5b-2557-4b1a-93d4-f100c0b62a92</t>
  </si>
  <si>
    <t>Panen Untung Dari Akuabisnis Udang Galah</t>
  </si>
  <si>
    <t>978-623-90279-0-2</t>
  </si>
  <si>
    <t>978-623-90279-1-9</t>
  </si>
  <si>
    <t>&lt;p&gt;Udang galah (Macrobrachium rosenbergii) adalah salah satu biota air tawar spesies asli (indigenous species) bernilai ekonomi tinggi. Udang galah berukuran lebih besar dibandingkan dengan spesies udang air tawar lainnya. Udang galah dapat tumbuh hingga mencapai ukuran panjang 32 cm/ekor dan berat 350 g/ekor. Karena itu, udang ini populer sebagai udang raksasa air tawar (freshwater giant prawn).&lt;br /&gt;
 &lt;br /&gt;
 Udang galah mempunyai harga yang cukup tinggi. Harga terendah sekitar Rp. 70.000/kg untuk udang size atau ukuran 40-60 (40-60 ekor/kg) di tingkat produsen (pembudidaya dan penangkap). Harga udang galah di tingkat produsen di Jawa dan Bali antara Rp. 75.000-80.000/kg untuk udang galah size 30 dan size 35. Udang galah size 30 dan size 20 masing-masing dijual dengan harga Rp. 70.000-75.000/kg dan Rp. 75.000-80.000/kg. Sedangkan udang galah size 10 (10 ekor/kg) dan size 5 (5 ekor/kg) yang dikenal sebagai ukuran super harganya Rp.80.000-90.000/kg.&lt;br /&gt;
 &lt;br /&gt;
 Produksi udang galah tidak hanya untuk pasar domestik, tetapi juga untuk ekspor tidak hanya Malaysia, tetapi juga Singapura, Taiwan, dan negara-negara Eropa. Udang galah yang diekspor ke Malaysia berukuran super, di atas 100 g/ekor hingga ukuran 250 g/ekor, harganya mencapai Rp. 150.000-170.000/kg. Sedangkan Taiwan tidak hanya meminta udang galah untuk konsumsi, tetapi juga benih untuk kegiatan pembesaran.&lt;br /&gt;
 &lt;br /&gt;
 Namun, permintaan untuk ekspor tidak bisa dipenuhi karena produksi udang galah masih rendah, sehingga permintaan pasar domestik pun tidak bisa dipenuhi. Hal ini merupakan suatu peluang agar dapat panen untung dari akuabisnis udang galah&lt;/p&gt;</t>
  </si>
  <si>
    <t>73089288-6827-44e2-b409-c50cc50eebd0</t>
  </si>
  <si>
    <t>Berkat Rumah Teletubies - Seri Cergam &amp; Aktivitas Mitigasi Bencana</t>
  </si>
  <si>
    <t>Ika Alfianita Suherningtyas, S.Si., M.Sc</t>
  </si>
  <si>
    <t>978-623-6701-61-4</t>
  </si>
  <si>
    <t>978-623-6701-07-2</t>
  </si>
  <si>
    <t>&lt;p&gt;Indonesia kita tercinta merupakan negara yang berada di kawasan rawan bencana. Salah satunya adalah gempa bumi. Edukasi tanggap bencana menjadi penting diberikan sejak dini pada anak-anak. Buku cerita seri mitigasi bencana ini merupakan cerita bergambar yang ditujukan sebagai media pembelajaran tentang bagaimana bila menghadapi berbagai bencana. Dan, kali ini yang diangkat adalah saat menghadapi bencana gempa bumi. Disampaikan dengan cerita bergambar agar anak-anak tertarik dan mudah dipahami. Melalui buku cerita bergambar ini diharapkan sejak dini anak-anak mulai sadar dan tanggap terhadap lingkungannya. Terutama saat terjadi bencana gempa bumi, sehingga mampu mengurangi dampak resiko bila terjadi gempa bumi. Selamat membaca.&lt;/p&gt;</t>
  </si>
  <si>
    <t>0cbc802a-2140-4a18-8bfb-64279467b5bf</t>
  </si>
  <si>
    <t>Sensei No Kaban, Hanya Ruang Kosong nan Sepi yang Terbentang Luas</t>
  </si>
  <si>
    <t>Hiromi Kawakami</t>
  </si>
  <si>
    <t>978-623-7122-51-7</t>
  </si>
  <si>
    <t>978-623-7122-50-0</t>
  </si>
  <si>
    <t>&lt;p&gt;Novel Sensei No Kaban &amp;ldquo;Hanya Ruang Kosong nana Sepi yang terbentang luas&amp;rdquo; adalah terjemahan dari Novel aslinya yang dikenal sebagai Sensei no kaban (Koper Guru) diterbitkan di Jepang tahun 2000, di Amerika dengan judul The Briefcase pada tahun 2012, di Inggris dengan judul Strange Weather in Tokyo pada tahun 2013. Novel ini memenangkan penghargaan Tanizaki pada tahun 2001, terpilih untuk Man Asian Literary Prize pada tahun 2013. Karyanya telah diadaptasi menjadi sebuah film di Jepang dan Novelnya telah diterjemahkan ke lebih dari 15 bahasa. Penulis novel : Hiromi Kawakami (lahir 1958) adalah seorang Novelis terkenal dan terlaris di Jepang yang dikenal karena novel-novel alternatifnya, puisi, dan kritik sastra. Dia telah memenangkan banyak Penghargaan Sastra Jepang, termasuk Penghargaan Akutagawa, Penghargaan Tanizaki, Penghargaan Yomiuri, Penghargaan Izumi Kyoka untuk Sastra, dan Penghargaan MEXT Art Encouragement. Tsukiko, seorang gadis berusia 37 tahun yang gemar pergi ke kedai minum seorang diri. Suatu hari, kebetulan seorang pria paruh baya yang duduk di sebelahnya adalah guru bahasanya semasa duduk di bangku SMA. Hari-hari Tsukiko dan Sensei dalam menjalani empat musim bersama-sama dimulai dari saling mengobrol basa-basi di meja konter, pergi ke festival melihat bunga sakura, bahkan terkadang terselip pertengkaran kecil di antara mereka. Inilah karya populer di banyak kalangan yang dianugerahi Penghargaan Tanizaki, menggambarkan kisah cinta yang tidak bisa ditebak, dan berakhir dengan tumbuhnya rasa saling menyayangi yang sungguh menyentuh.&lt;/p&gt;</t>
  </si>
  <si>
    <t>aefd1997-25b8-4d5d-93e8-5516413742a5</t>
  </si>
  <si>
    <t>Seri Aktivitas Anak Tempel Dan Gambar: Pintar Menggunting</t>
  </si>
  <si>
    <t>978-602-53860-6-0</t>
  </si>
  <si>
    <t>978-602-53860-7-7</t>
  </si>
  <si>
    <t>&lt;p&gt;Menggunting pada anak dapat melatih otak kiri mereka. Kemampuan menggunting tepat di garis, akan sangat membantu Balita melakukan segala sesuatu dengan tepat. Menggunting juga mampu melatih koordinasi tangan dan mata anak. Selain itu, menggunting dapat mendorong anak untuk menggunakan kordinasi bilateral, yaitu dua tangan yang melakukan gerakan berbeda pada waktu bersamaan. Saat tangan kanan menggunting, tangan kiri memegang kertas. Koordinasi tersebut penting untuk merangsang kedua belahan otak. Kegiatan membuka dan menutup gunting membuat jari-jari dan otot tangan anak lebih terlatih untuk belajar menulis. Buku ini memenuhi kebutuhan anak saat menggunting. Tahapan menggunting dengan beragam pola disajikan dengan gambar yang cantik. Serunya lagi, pada bagian akhir buku ini, dilengkapi dengan kegiatan membuat permainan dari hasil guntingan. Ada bonus sertifikatnya juga, lho.&lt;/p&gt;</t>
  </si>
  <si>
    <t>d8115740-af53-49a8-bf5b-8ec0f98bfb24</t>
  </si>
  <si>
    <t>Seri Aktivitas Dinosaurus Dan Kawan-kawannya 1</t>
  </si>
  <si>
    <t>Ariant</t>
  </si>
  <si>
    <t>978-623-7230-31-1</t>
  </si>
  <si>
    <t>978-623-7230-34-2</t>
  </si>
  <si>
    <t>&lt;p&gt;Belajar mengenal macam-macam dinosaurus bersama anak bisa jadi aktivitas yang menyenangkan. Beli sekarang, stok terbatas Buku Mewarnai Anak Seri Aktivitas Dinosaurus Dan Kawan-kawannya dapat anda dapatkan di toko buku Andi Publisher terdekat di kota anda, atau dibeli melalui website toko buku online kami Buku aktivitas mewarnai anak Dinosaurus dan teman-temannya. Jadi buku ini tidak semata-mata buku mewarnai. Tetapi orang tua juga bisa menceritakan sejarah singkat keluarga Dinosaurus dan teman-temannya kepada anak. Selain itu juga, adik-adik tidak hanya akan menikmati cerita Dinosaurus dan teman-temannya, serta mewarnainya saja. Adik-adik juga bisa sambil belajar menulis dalam buku ini. Menuliskan nama-nama Dinosaurus dan teman-temannya.&lt;/p&gt;</t>
  </si>
  <si>
    <t>477aac64-6a78-4183-867a-6926b4169f2b</t>
  </si>
  <si>
    <t>Seri Aktivitas Dinosaurus dan Kawan-kawannya 2</t>
  </si>
  <si>
    <t>978-623-7230-32-8</t>
  </si>
  <si>
    <t>978-623-7230-35-9</t>
  </si>
  <si>
    <t>&lt;p&gt;Mengenalkan berbagai macam dinosaurus pada anak bisa menjadi aktivitas yang menyenangkan. Hubungi kami, dapatkan diskon 20% Buku Mewarnai Anak Seri Aktivitas Dinosaurus dan Kawan-kawannya 2 dapat anda dapatkan di toko buku Andi Publisher terdekat di kota anda, atau dibeli melalui website toko buku online kami Buku aktivitas mewarnai Dinosaurus dan teman-temannya. Jadi buku ini tidak semata-mata buku mewarnai. Tetapi orang tua juga bisa menceritakan sejarah singkat keluarga Dinosaurus dan teman-temannya. Selain itu juga, adik-adik tidak hanya akan menikmati cerita Dinosaurus dan teman-temannya, serta mewarnainya saja. Adik-adik juga bisa sambil belajar menulis dalam buku ini. Menuliskan nama-nama Dinosaurus dan teman-temannya. Selamat menikmati cerita Dinosaurusnya dan selamat belajar adik-adik.&lt;/p&gt;</t>
  </si>
  <si>
    <t>a00251ed-dd58-490a-b03e-93e407a800b9</t>
  </si>
  <si>
    <t>Top up Your TOEIC Scores, Test Of English For International Communication</t>
  </si>
  <si>
    <t>978-979-29-7202-3</t>
  </si>
  <si>
    <t>978-979-29-7233-7</t>
  </si>
  <si>
    <t>&lt;p&gt;Buku Top up Your TOEIC Scores, Test Of English For International Communication&amp;nbsp; Communication is believed to be one of the keys in life by which people can cooperate and interact with others for the benefits of every end user. Without appropriate communication life is nothing as the world is so large yet development seems to run very quickly and we have to catch the running advancement these days. The TOEIC (Test of English for International Communication) test is the preferred English-language assessment tool for organizations worldwide. We all know the importance of developing strong communication skills to remain competitive in today&amp;#39;s global economy. The TOEIC Speaking and Writing tests provide an authentic measure of English-language proficiency that can help you in and out who has the language skills to succeed. Now more than ever, English proficiency is a necessity in the global work environment.Whether you are an individual who wants to stand out against the competition or an organization seeking to build a more skilled team or prepare work-ready students, the TOEIC program can help you achieve your goal. As the industry leader noted, the TOEIC program has set the standard for assessing English-language skills needed in the workplace for over 35 years. With about 7 million tests administered every year, the TOEIC tests are the most widely used around the world. More than 14,000 organizations across more than 160 countries trust TOEIC scores to make decisions. This book is designed to give learners and test takers an overview of the types of questions test they encounter on the actual TOEIC Speaking and Writing tests. It is also aimed to help learners to guide them through the test experience. In addition to the TOEIC tests sample quLanjut estion, it has included information on the authenticand real topics to provide test takers with a comprehensive overview of the TOEIC testing experience.This book is provided with sufficient practice in grammar, vocabulary development as well as practice in TOEIC supported with appropriate recording. The writer would like to appreciate courtesy of book writers, media and of course the publisher for without which the book would not stand out on readers desk.&lt;/p&gt;</t>
  </si>
  <si>
    <t>209ee9a5-cedb-4dc5-acef-53d8083043ab</t>
  </si>
  <si>
    <t>Buku Teks Pendamping Tematik 5 Tema 2: Udara Bersih Bagi Kesehatan-SD/MI KelasV</t>
  </si>
  <si>
    <t>Drs. Samidi, M.Pd.</t>
  </si>
  <si>
    <t>978-979-29-9945-7</t>
  </si>
  <si>
    <t>978-979-29-9946-4</t>
  </si>
  <si>
    <t>&lt;p&gt;Dalam rangka menjawab kebutuhan buku-buku berbasis Kurikulum 2013, Seri Buku Tematik Pendamping Pembelajaran Siswa sampai dengan kelas 6 SD/MI in hadir. Buku ini disusun sedemikian rupa disesuaikan dengan perkembangan peserta didik menurut kategori usianya.&lt;/p&gt;
 &lt;p&gt;Ada pun pembelajaran tematik terpadu pendamping pembelajaran siswa dipilih dengan berbagai alasan. Pertama, memudahkan siswa untuk memahami pengetahuan faktual sesuai dengan perkembangan kemampuannya. Siswa diajak mengikuti pembelajaran transdisipliner, yaitu siswa diharapkan memiliki kompetensi dengan belajar melalui lingkungan di sekitarnya. Kedua, demi menghindari tumpang tindih antara pembelajaran multidisipliner-interdisipliner, sehingga diharapkan tujuan efisiensi materi dan efektivitas penyerapan siswa dalam bahan pembelajaran tercap&lt;/p&gt;</t>
  </si>
  <si>
    <t>07321c38-e19e-4134-b89f-6fc9d3a9f9cd</t>
  </si>
  <si>
    <t>Buku Teks Pendamping Tematik 6 Tema 7:Kepemimpinan-SD/MI KelasVI</t>
  </si>
  <si>
    <t>978-979-29-9947-1</t>
  </si>
  <si>
    <t>978-979-29-9948-8</t>
  </si>
  <si>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dapatberkembang. Buku Tematik ini memiliki beberapa kelebihan. Buku ini menyajilkan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</si>
  <si>
    <t>c5cf8263-cff0-46c8-9c25-6027997d9b7a</t>
  </si>
  <si>
    <t>Buku Teks Pendamping Tematik 6 Tema 9: Menjelajah Angkasa Luar-SD/MI KelasVI</t>
  </si>
  <si>
    <t>978-979-29-9908-2</t>
  </si>
  <si>
    <t>978-979-29-9909-9</t>
  </si>
  <si>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menyajilkan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</si>
  <si>
    <t>50a0c769-be78-47e2-a540-e5e184a48d4e</t>
  </si>
  <si>
    <t>Budi Daya Padi Hitam Dan Merah Pada Lahan Marginal Dengan Sistem SBSU</t>
  </si>
  <si>
    <t>Prof. Dr. Ir. M. Zulman Harja Utama, M. P.</t>
  </si>
  <si>
    <t>978-623-01-0050-5</t>
  </si>
  <si>
    <t>978-623-01-3198-1</t>
  </si>
  <si>
    <t>&lt;p&gt;Buku Budi Daya Padi Hitam dan Merah: pada Lahan Marginal dengan Sistem SBSU ini menjelaskan bagaimana perkembangan dari tanaman padi di Indonesia. Buku ini juga memaparkan bagaimana kandungan nutrisi dari tanaman padi, metode budi daya dan hasil-hasil riset yang telah dilakukan pada lahan-lahan marginal di beberapa lokasi. Lokasi yang dimaksud khusus berada di Sumatra Barat yang mempunyai berbagai jenis varietas padi, baik padi sawah maupun padi gogo.&lt;br /&gt;
 Berkembangnya budi daya padi diseluruh nusantara tidak terlepas dari kebijakan politik pemerintah yang ingin mencapai target swansembada pangan, khususnya beras. Upaya untuk peningkatan produksi pangan khususnya tanaman padi ini, telah diupayakan oleh pemerintahan Indonesia sejak tahun 1970-an untuk meningkatkan kesejahteraan serta pendapatan petani.&lt;br /&gt;
 Buku ajar ini ditulis membantu mahasiswa dan masyarakat petani umumnya tentang pola budi daya padi yang dapat diterapkan, khususnya pada lahan-lahan marginal sehingga produksi dapat ditingkatkan.&lt;/p&gt;</t>
  </si>
  <si>
    <t>2c88b034-e22a-4bb8-a1e0-a37ca7a590e7</t>
  </si>
  <si>
    <t>Cepat Mahir Menjadi Youtuber Dan Content Creator</t>
  </si>
  <si>
    <t>Arif Budi Permana</t>
  </si>
  <si>
    <t>978-623-01-0246-2</t>
  </si>
  <si>
    <t>978-623-01-3200-1</t>
  </si>
  <si>
    <t>&lt;p&gt;Buku Cepat Mahir Menjadi Youtuber Dan Content Creator dapat anda dapatkan di toko buku Andi Publisher terdekat di kota anda, atau dibeli melalui website toko buku online kami. Youtuber sudah menjadi pekerjaan yang menjanjikan sekarang ini dan merebak ke berbagai kalangan. Di buku ini kamu akan mendapatkan informasi mengenai bagaimana cara menjadi youtuber yang menghasilkan uang meskipun hanya dengan bermodalkan hp saja, mengoptimalkan channel YouTube, hingga bagaimana mempromosikan channel YouTube. Menjadi content creator itu mudah. Tetapi jika ingin menjadi content creator yang berkualitas, tentu juga harus berbekal keterampilan dalam mengolah video. Kualitas tidak hanya dari sisi visual saja, tetapi juga isinya yang positif, informatif dan inspiratif.&lt;/p&gt;</t>
  </si>
  <si>
    <t>4adac8f7-6b0c-4a93-b779-f3615acc6824</t>
  </si>
  <si>
    <t>Yerusalem Baru Pada Era Baru</t>
  </si>
  <si>
    <t>Radiani Kalvari, S.Pd.K., Leni Marlin S. Lase, S.S., Martha Kaesarina, S.I.Kom., Vicky Johanna Delarosa, Nandhes Adi Firmanto, Pambudi Pulosari, S.Sos, M.A.C.E., dan Pdm. P. Budi Raharjo.</t>
  </si>
  <si>
    <t>978-623-314-106-2</t>
  </si>
  <si>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</si>
  <si>
    <t>1dbd5225-cb85-46bc-8621-1fe159a41d72</t>
  </si>
  <si>
    <t>Cerita Sang Mentor - Bukan Buku Bisnis</t>
  </si>
  <si>
    <t>Ferry Jusuf</t>
  </si>
  <si>
    <t>978-623-01-0121-2</t>
  </si>
  <si>
    <t>978-623-01-3183-7</t>
  </si>
  <si>
    <t>&lt;p&gt;What is your business? Apakah Anda terganggudengan pertanyaan ini? Apa Jawaban Anda jika tiba-tiba bertemu dengan seseorang dan ditanya apa bisnis Anda, padahal status Anda saat ini adalah seorang pegawai? Bagaimana jika ada yang mengatakan bahwa apa yang Anda kerjakan menentukan siapa Anda sebenarnya? Bagaimana seseorang bisa begitu kaya,tetapi yang lain begitu miskin? Apa perbedaan antara mereka yang bertindak dan yang tidak bertindak? Apa perbedaan antara bisa dan tidak bisa? Mengapa sebagian orang yang menghadapi ujian sangat mengerikan dapat menjadikan hidup mereka sebuah kemenangan, sedangkan sebagian lainnya (meskipun banyak keuntungan),justru mengubah hidup mereka menjadi bencana? Mengapa sebagian orang memanfaatkan setiap pengalaman dan berhasil, sedangkan sebagian lainnya memanfaatkan pengalaman dan tidak berhasil? Hal paling mendasar dalam buku ini akan mendorong Anda mengadopsi cara berpikir yang berbeda dan mengikuti teknik-teknik nyata dalam meningkatkan performa kerja,seperti: Jadi produktif Semakin fokus Meniadi sangat antusias inspirasi Buku ini ditulis berdasarkan pengalaman komentar para kiien dan dipadukan dengan pendapat para ahli Siapapun Anda, apapun pekerjaan Anda saat ini, bukui ni bisa dijadikan pegangan siapa saja yang berharap adanyaperubahan, balk dalam kehidupan rumah tangga, karier maupun lepas dalamkegalauan sebagaientrepreneur, Harapan saya, Anda akan terinspirasi untuk keluar dari kemelut bisnis dan meningkatkan produktivtas, karena sekarang glliran Anda untuk berhasil. Jadi, apakah bisnis Anda sekarang?&lt;/p&gt;</t>
  </si>
  <si>
    <t>dd20e726-8b7c-463a-b378-306ed77e8d5c</t>
  </si>
  <si>
    <t>Cinta Kedua</t>
  </si>
  <si>
    <t>Sejauh apapun berlari, hati tahu tempatnya kembali</t>
  </si>
  <si>
    <t>978-623-6844-08-3</t>
  </si>
  <si>
    <t>978-623-6844-09-0</t>
  </si>
  <si>
    <t>&lt;p&gt;HANS Jika cinta adalah kata yang bisa kulipat di saku celana, maka aku akan terus membawanya bersama semua kenangan tentangmu. DINAR Aku berjalan dalam titian rindu, sendirian, dan menemukan cinta yang baru. Namun, kenapa kamu masih ada di situ? Apakah kamu sedang menungguku? HANS Kalau aku kangen, bolehkah aku sebut namamu? DINAR Biar kupikirkan dulu... di mana harus kusimpan kangennya kamu. Ini kiash cinta Hans dan Dinar. Cinta pertama yang tepisah puluhan tahun lamanya. Mereka berjumpa kembali ketika keduanya akan menikah dengan pasangan masing-masing. Percayakah cinta pertama itu masih tersisa? Atau... ada cinta kedua di hati mereka?&lt;/p&gt;</t>
  </si>
  <si>
    <t>e34fd809-3af0-4e1a-9a93-5d68527bda0a</t>
  </si>
  <si>
    <t>Was-was Ekonomi Pandemi</t>
  </si>
  <si>
    <t>978-623-5830-93-3</t>
  </si>
  <si>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</si>
  <si>
    <t>71c079c0-d837-4f44-81c6-ab3299eb32c6</t>
  </si>
  <si>
    <t>Coreldraw X8 untuk Pemula</t>
  </si>
  <si>
    <t>978-979-29-6632-9</t>
  </si>
  <si>
    <t>978-623-01-1733-6</t>
  </si>
  <si>
    <t>&lt;p&gt;Setiap pokok bahasan disertai dengan contoh latihan yang akan membantu anda dalam memahami isi materi dan pengaplikasiannya. Seri buku komputer CoerlDraw X8 untuk pemula ini sangat cocok digunakan oleh para pelajar dan pemula yang ingin mengenal dan dapat menggunakan CorelDraw X8 dengan baik.&lt;/p&gt;</t>
  </si>
  <si>
    <t>403ace64-264b-4992-8041-b97640e69a30</t>
  </si>
  <si>
    <t>Waspadai Pola Asuh Perfeksionis</t>
  </si>
  <si>
    <t>978-623-314-137-6</t>
  </si>
  <si>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</si>
  <si>
    <t>d1fd9f99-b0e9-4d2f-ad46-913ada8f2bbe</t>
  </si>
  <si>
    <t>Diabetes Mellitus Dan Infeksi Tuberkulosis, Diagnosis Dan Pendekatan Terapi</t>
  </si>
  <si>
    <t>Dr. Bernadette Dian Novita Dewi, dr,. M.Ked.</t>
  </si>
  <si>
    <t>978-979-29-9912-9</t>
  </si>
  <si>
    <t>978-623-01-3184-4</t>
  </si>
  <si>
    <t>&lt;p&gt;Buku Diabetes Mellitus Dan Infeksi Tuberkulosis, Diagnosis Dan Pendekatan Terapi dapat anda dapatkan di toko buku Andi Publisher terdekat di kota anda, atau dibeli melalui website toko buku online kami Tuberkolosis (TB) paru merupakan infeksi kronis yang disebabkan oleh Mycobacterium tuberculosis (M. Tuberculosis) yang menyerang jaringan paremkim paru. Buku Diabetes Melitus dan Infeksi Tuberkulosis: Diagnosis dan Pendekatan Terapi ini memberikan informasi tentang Imunologi dan mekanisme risiko infeksi tuberculosis pada pasien diabetes mellitus. Informasi ini diharapkan dapat memberikan masukan dan ide untuk pengembangan literasi kesehatan bagi pasien diabetes melitus. Selain itu, buku ini juga memberikan informasi tentang mekanisme kegagalan terapi tuberculosis dan target pengembangan terapi dengan pendekatan imunofarmakologi. Buku ini akan sangat bermanfaat untuk memberikan informaso kepada para peneliti muda, mahasiswa, dokter tenaga kesehatan dan para pemerhati diabetes mellitus.&lt;/p&gt;</t>
  </si>
  <si>
    <t>3d2cdc32-8ce1-4e11-9426-8477c996b4fb</t>
  </si>
  <si>
    <t>Waras di Paruh Pandemi</t>
  </si>
  <si>
    <t>978-623-6174-67-8</t>
  </si>
  <si>
    <t>bbb5a444-5d66-4528-ba9b-f7680817d1ee</t>
  </si>
  <si>
    <t>Gaya hidup enak, menurunkan berat badan - langsung langsing</t>
  </si>
  <si>
    <t>978-623-7239-37-6</t>
  </si>
  <si>
    <t>978-623-7239-38-3</t>
  </si>
  <si>
    <t>&lt;p&gt;Semua orang perlu membaca buku ini karena gaya hidup modern cenderung membuat Anda semakin gemuk. Mengalahkan obesitas bukan hanya urusan diet atau berolahraga, melainkan juga menjalani gaya hidup yang benar. Buku ini membahas secara rinci apa dan bagaimana obesitas itu. Anda bisa menikmati makan enak dan tetap kenyang, tetapi tidak sampai menjadi gemuk, bahkan bisa menurunkan berat badan. Setelah membaca buku ini, Anda bisa hidup sehat, tidak gemuk, dan terhindar dari banyak penyakit. Anda dapat mencegah, memerangi, dan mengalahkan obesitas. Anda pasti bisa.&lt;/p&gt;</t>
  </si>
  <si>
    <t>7eb86346-ea6d-4290-aa26-f4c8e0e566d1</t>
  </si>
  <si>
    <t>Unity Cake and Bakery</t>
  </si>
  <si>
    <t>978-623-314-117-8</t>
  </si>
  <si>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</si>
  <si>
    <t>b1968c42-4270-40ce-8f13-3fefc64dfa92</t>
  </si>
  <si>
    <t>Ulat yang melangkahi singa</t>
  </si>
  <si>
    <t>978-623-6174-66-1</t>
  </si>
  <si>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</si>
  <si>
    <t>b1b1554c-e2d9-4b06-8675-b78dfd4c23e8</t>
  </si>
  <si>
    <t>HEALTHY EATING-Kesehatan Dimulai dari Meja Makan</t>
  </si>
  <si>
    <t>978-623-7239-33-8</t>
  </si>
  <si>
    <t>978-623-7239-34-5</t>
  </si>
  <si>
    <t>&lt;p&gt;Buku ini mengupas tentang kesehatan yang mula-mula bisa dilakukan dengan apa yang kita makan di meja makan. Singkatnya merubah pola makan kita untuk menjadi lebih sehat.&lt;/p&gt;</t>
  </si>
  <si>
    <t>06a2d239-daac-433a-8d0d-ba512b1618db</t>
  </si>
  <si>
    <t>Ikan Kecil, Terbanglah!</t>
  </si>
  <si>
    <t>lavanya Karthik</t>
  </si>
  <si>
    <t>978-623-7230-56-4</t>
  </si>
  <si>
    <t>978-623-7230-57-1</t>
  </si>
  <si>
    <t>&lt;p&gt;Satu-satunya yang dinginkan si Ikan kecil di dunia adalah terbang! Meskipun dihalang-halangi oleh sekitarnya, ia tetap mengepakkan siripnya dan berusaha untuk terbang. Tapi, apakah si Ikan Kecil akhirnya bisa terbang? Kisah luar biasa karya Lavanya Karthik dengan ilustrasi yang sangat menakjubkan karya Satwik Gade dan Ashwathy P.S., Ikan Kecil, Terbanglah!, adalah contoh kisah kegigihan yang membuahkan hasil.&lt;/p&gt;</t>
  </si>
  <si>
    <t>85655a03-8c72-4238-baab-ce2c979f1b9d</t>
  </si>
  <si>
    <t>IZINKAN AKU MEMILIH-The dream that I ever wish for</t>
  </si>
  <si>
    <t>Albertha Ivana</t>
  </si>
  <si>
    <t>978-623-7122-67-8</t>
  </si>
  <si>
    <t>978-623-7122-66-1</t>
  </si>
  <si>
    <t>&lt;p&gt;&amp;quot;Tak dapat ku lukiskan betapa sakitnya mengusir seseorang dengan hati yang seutuhnya masih mencintai dia&amp;quot; - Adrela - Adrela tak pernah menyangka hidupnya akan berubah total setelah ia mengenal Robeno, pria asing penuh pesona yang menghipnotisnya saat pertemuan pertama mereka di Yogyakarta. Tak perlu waktu lama bagi gadis itu untuk terjerumus dalam pesona seorang Robeno. Pria itu seakan membuka harapan untuk kelangsungan hubungan mereka. Namun, suatu kenyataan pahit menghadang kesungguhan hati Adrela. Robeno yang ia cintai tidak benar-benar bisa keluar dari masa lalu yang telah menghancurkan hidup pria itu. Masa lalu yang membuat Robeno tak ingin lagi mengenal perempuan dan tak ingin lagi jatuh cinta. Akankah Adrela berjuang mempertahankan Robeno dan membantunya bangkit dari masa lalu? Akankah Robeno ikut berjuang bersama Adrela dan memulai kembali segalanya dari awal? Dan akankah mereka berdua dapat bertahan bila gadis yang telah menghancurkan masa lalu Robeno datang kembali?&lt;/p&gt;</t>
  </si>
  <si>
    <t>4ef10f04-5802-4cc0-a513-8404b21ad1c2</t>
  </si>
  <si>
    <t>Tongkat Didikan Bagi Anak</t>
  </si>
  <si>
    <t>978-623-314-123-9</t>
  </si>
  <si>
    <t>bc627f4b-16b0-40dd-9bc4-e5bbbacc3059</t>
  </si>
  <si>
    <t>Tidak Anti Kritik</t>
  </si>
  <si>
    <t>978-623-314-354-7</t>
  </si>
  <si>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</si>
  <si>
    <t>9c803f7d-37ad-4658-abc4-635069a49bbf</t>
  </si>
  <si>
    <t>The Worst Recession, Di Manakah Tuhan?</t>
  </si>
  <si>
    <t>978-623-314-126-0</t>
  </si>
  <si>
    <t>0503b2c8-70ab-4a3e-97e9-ee4f9a80ef5a</t>
  </si>
  <si>
    <t>Terpanggil dari Kebencian</t>
  </si>
  <si>
    <t>978-623-314-105-5</t>
  </si>
  <si>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</si>
  <si>
    <t>f6515743-ab65-4284-b9a1-00da2909ac5d</t>
  </si>
  <si>
    <t>Terawan &amp; Covid</t>
  </si>
  <si>
    <t>978-623-314-353-0</t>
  </si>
  <si>
    <t>c2a707d1-47fb-4668-9b05-6ff56bde7693</t>
  </si>
  <si>
    <t>Tatkala Kesehatan Semakin Mahal</t>
  </si>
  <si>
    <t>978-623-6174-79-1</t>
  </si>
  <si>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</si>
  <si>
    <t>85423dbc-30a4-413b-95d0-ff233ba6ee22</t>
  </si>
  <si>
    <t>BUKU TEKS PENDAMPING Tematik 2 Tema 8: Keselamatan di Rumah dan di Perjalanan â€“ SD/MI Kelas II</t>
  </si>
  <si>
    <t>Gitono, S.Pd. &amp; Prihatiningsih, S.Pd.SD</t>
  </si>
  <si>
    <t>978-979-29-7265-8</t>
  </si>
  <si>
    <t>978-979-29-7266-5</t>
  </si>
  <si>
    <t>&lt;p&gt;Buku Tematik diperuntukkan untuk siswa Sekolah Dasar dan Madrasah lbtidaiyah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ditafsirkan melalui beberapa subjudulyaitu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menyajilkan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</si>
  <si>
    <t>24508079-02a8-4a02-a843-1008e88ae5df</t>
  </si>
  <si>
    <t>BUKU TEKS PENDAMPING Tematik 3 Tema 1 Pertumbuhan dan Perkembangan Makhluk Hidup â€“ SDMI Kelas III</t>
  </si>
  <si>
    <t>Joko Sudibyo S. N., S.Pd., M.Pd. &amp; Agus Sasono, S.Pd</t>
  </si>
  <si>
    <t>978-979-29-9763-7</t>
  </si>
  <si>
    <t>978-979-29-9764-4</t>
  </si>
  <si>
    <t>&lt;p&gt;Buku Tematik diperuntukkan untuk siswa Sekolah Dasar dan Madrasah Ibtidaiyah kelasl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</si>
  <si>
    <t>0412dab9-e559-48e8-aa64-5e32e924ce53</t>
  </si>
  <si>
    <t>Si Bola Pingpong</t>
  </si>
  <si>
    <t>Niken</t>
  </si>
  <si>
    <t>978-623-8117-14-7</t>
  </si>
  <si>
    <t>&lt;p&gt;Buku ini berisi kumpulan tulisan kisah pendek mengenai pengalaman hidup seseorang dalam menjalani kehidupan ini bersama Tuhan.&lt;br /&gt;
 Diharapkan, buku ini dapat menjadi kesaksian dan menginspirasi para pembaca untuk melakukan tindakan positif yang .&lt;/p&gt;</t>
  </si>
  <si>
    <t>2e43be4b-baf4-4ca0-ad16-ded752591062</t>
  </si>
  <si>
    <t>BUKU TEKS PENDAMPING Tematik 3 Tema 2: Menyayangi Tumbuhan dan Hewan â€“ SD/MI Kelas III</t>
  </si>
  <si>
    <t>Agus Sasono, S.Pd. &amp; Anita Nungki Ernawati, S.Pd.SD.</t>
  </si>
  <si>
    <t>978-979-29-9770-5</t>
  </si>
  <si>
    <t>978-979-29-9769-9</t>
  </si>
  <si>
    <t>&lt;p&gt;Buku Tematik diperuntukkan untuk siswa Sekolah Dasar dan Madrasah Ibtidaiyah kelas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</si>
  <si>
    <t>178bce4e-6ae5-42de-83eb-3a98ad2d0539</t>
  </si>
  <si>
    <t>Setia Memuji Tuhan Walau Hanya Satu Ginjal</t>
  </si>
  <si>
    <t>978-623-5830-92-6</t>
  </si>
  <si>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</si>
  <si>
    <t>ef133c15-1871-496a-82e9-0b0862128de3</t>
  </si>
  <si>
    <t>BUKU TEKS PENDAMPING Tematik 3 Tema 4: Kewajiban dan Hakku â€“ SD/MI Kelas III</t>
  </si>
  <si>
    <t>Prihatiningsih, S.Pd.SD &amp; Agus Sasono, S.Pd.</t>
  </si>
  <si>
    <t>978-979-29-9765-1</t>
  </si>
  <si>
    <t>978-979-29-9766-8</t>
  </si>
  <si>
    <t>&lt;p&gt;Buku Tematik diperuntukkan untuk siswa Sekolah Dasar dan Madrasah Ibtidaiyah kelas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</si>
  <si>
    <t>3e0b7d53-5b48-406c-a46d-f4dbe370e17e</t>
  </si>
  <si>
    <t>Seri Cerita Dongeng Dunia: Kumpulan Dongeng Negeri Portugal Manoel Littlebean</t>
  </si>
  <si>
    <t>978-979-29-6932-0</t>
  </si>
  <si>
    <t>978-623-01-3203-2</t>
  </si>
  <si>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&amp;acirc;&amp;euro;&amp;oelig;Manoel Littlebean serta Kumpulan 12 Dongeng Portugal lainnya. Alkisah hiduplah sepasang suami istri yang sudah lama menikah tapi tak kunjung juga dikaruniai seorang anak. Tiap hari mereka berdoa memohon pada Tuhan agar dikaruniai seorang anak. Hingga sang istri berkata betapa ia sangat mengharapkan seorang anak,meski hanya sekecil biji kacang, ia akan sangat berbahagia. Maka terkabullah permohonannya, ia mengandung. Dan saat lahir, benarlah anaknya sangat kecil dan meski bertambah besar, ia tetap sebesar kacang dan diberi nama Manoel Littlebean. Saking kecilnya, seringkali Manoel hampir termakan. Hingga suatu hari, kedua orang tua Manoel kebingungan karena anaknya tidak bisa ditemukan dimanapun. Ternyata, Manoel termakan oleh kambing ketika ia bermain di padang rumput. Dan, karena kemudian Manoel menusuk perut kambing itu dari dalam, kambing itu mulai kesakitan dan berlari masuk ke hutan. Di hutan kambing itu bertemu dengan serigala yang kemudian memakannya. Manoel pun ikut termakan dan kini pindah ke perut serigala. Maka ia pun melakukan hal yang sama, yaitu merobek perut Serigala dari dalam. Serigala itu pun kesakitan dan lari membabi buta hingga sampai pada suatu goa dimana ada kawanan perampok yang sedang menyimpan harta rampasannya. Para perampok itupun ketakutan dan tunggang langgang keluar dari goa itu menyelamatkan diri. Manoel kemudian menusuk hati serigala itu dari dalam. Lalu... Penasaran kan pada apa yang terjadi kemudian dengan Manuel kan? Cek yok ke dalam buku dongeng ini. Masih ada 12 dongeng dari negeri Portugal yang menarik lainnya dalam buku ini.&lt;/p&gt;</t>
  </si>
  <si>
    <t>9fcb9cf5-b226-4d0e-bf74-53fa47a0390c</t>
  </si>
  <si>
    <t>BUKU TEKS PENDAMPING Tematik 4 Tema 3: Peduli Makhluk Hidup â€“ SD/MI Kelas IV</t>
  </si>
  <si>
    <t>978-979-29-9768-2</t>
  </si>
  <si>
    <t>978-979-29-9767-5</t>
  </si>
  <si>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</si>
  <si>
    <t>d848e8cb-6e5d-45b5-8328-a084e3741524</t>
  </si>
  <si>
    <t>BUKU TEKS PENDAMPING Tematik 6 Tema 1: Selamatkan Makhluk Hidup â€“ SD/MI Kelas VI</t>
  </si>
  <si>
    <t>978-979-29-7376-1</t>
  </si>
  <si>
    <t>978-979-29-8345-6</t>
  </si>
  <si>
    <t>&lt;p&gt;Buku Tematik diperuntukkan untuk siswa Sekolah Dasar dan Madrasah Ibtidaiyah kelas sampai dengan kelas VI.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narus dikuasai siswa yaitu kompetensi sikap, kompetensi pengetahuan, dan kompetensiketerampilan.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Imu lain, dan antarmateri matematika di dalamnya. Setelah belajar buku ini, diharapkan siswa dapat belajar matematika dengan cara yang menye: nangkan dan bersemangat. Salam sukses!&lt;/p&gt;</t>
  </si>
  <si>
    <t>2ca25542-fe68-4c2f-b020-ea6ad49cbb5a</t>
  </si>
  <si>
    <t>Seri Bangun Datar: Asyiknya Bermain</t>
  </si>
  <si>
    <t>978-623-90315-4-1</t>
  </si>
  <si>
    <t>978-623-90315-5-8</t>
  </si>
  <si>
    <t>&lt;p&gt;Untuk membangun konsep geometri pada anak dapat dimulai dengan memperkenalkan bentuk-bentuk geometri tersebut secara langsung. Ajak anak mengamati benda yang dilihatnya, kemudian mengelompokkan gambar-gambar sesuai dengan bentuknya, misalnya segitiga, persegi, persegi panjang, lingkaran, dan seterusnya. Buku ini membantu putra-putri Anda untuk mengenal bentuk-bentuk geometri dengan mudah dan menyenangkan. Disertai lembar aktivitas, untuk mengukur sejauh mana pemahaman mereka terhadap konsep geometri. Bonus sertifikat sebagai penghargaan bagi anak-anak yang telah paham konsep geometri dalam buku ini. Segera miliki buku ini dan bersenang-senanglah mengenal bentuk-bentuk geometri.&lt;/p&gt;</t>
  </si>
  <si>
    <t>b7094aec-55f0-4491-80d4-7d76fc2914bc</t>
  </si>
  <si>
    <t>BUKU TEKS PENDAMPING Tematik 6 Tema 2: Persatuan dalam Perbedaan â€“ SD/MI Kelas VI</t>
  </si>
  <si>
    <t>978-979-29-8340-1</t>
  </si>
  <si>
    <t>978-979-29-8341-8</t>
  </si>
  <si>
    <t>&lt;p&gt;Buku Tematik diperuntukkan untuk siswa Sekolah Dasar dan Madrasah Ibtidaiyah kelas |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</si>
  <si>
    <t>061e653f-954d-4914-830f-ca1f0566ed48</t>
  </si>
  <si>
    <t>"Bisakah Yesus Bersalah?" adalah Pertanyaan Salah</t>
  </si>
  <si>
    <t>Benni E.Matindas</t>
  </si>
  <si>
    <t>978-623-314-274-8</t>
  </si>
  <si>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</si>
  <si>
    <t>65845b87-fdca-4c6d-b3e6-f42bda31037e</t>
  </si>
  <si>
    <t>â€˜Selenâ€™ Tapi Keren</t>
  </si>
  <si>
    <t>978-623-314-275-5</t>
  </si>
  <si>
    <t>d14c5352-db29-470b-b9a4-8276abf0b1f2</t>
  </si>
  <si>
    <t>â€œDeklarasi Baliâ€ Selamatkan Hutan Demi Indonesiaku Tercinta</t>
  </si>
  <si>
    <t>978-623-5830-39-1</t>
  </si>
  <si>
    <t>2d58dc4e-7288-4bbc-ad45-14eec6a442f1</t>
  </si>
  <si>
    <t>Absent Fathers, Lost Sons</t>
  </si>
  <si>
    <t>978-623-314-276-2</t>
  </si>
  <si>
    <t>b70c7c1e-b5d2-4e0b-af1e-50df94b43853</t>
  </si>
  <si>
    <t>Ada Dua Jalur</t>
  </si>
  <si>
    <t>978-623-314-278-6</t>
  </si>
  <si>
    <t>0daf6467-aada-473d-b3a6-30b9fd0cc34a</t>
  </si>
  <si>
    <t>Adaptasi di Tengah Pandemi</t>
  </si>
  <si>
    <t>978-623-314-279-3</t>
  </si>
  <si>
    <t>aa9002b4-a396-4497-bbfb-abf77c0b312e</t>
  </si>
  <si>
    <t>Agent Of Change</t>
  </si>
  <si>
    <t>978-623-314-125-3</t>
  </si>
  <si>
    <t>54b0c660-6982-4df0-a016-0e7c3d41b59d</t>
  </si>
  <si>
    <t>Anak-Anak Manusia</t>
  </si>
  <si>
    <t>Pdt. Dr. Noor Anggraito</t>
  </si>
  <si>
    <t>978-623-88218-1-5</t>
  </si>
  <si>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</si>
  <si>
    <t>8dfc5300-cdc7-456a-9648-43666d03adb6</t>
  </si>
  <si>
    <t>Antara Feeling dan Thinking</t>
  </si>
  <si>
    <t>978-623-314-281-6</t>
  </si>
  <si>
    <t>&lt;p&gt;Buku ini merupakan kumpulan tulisan yang mengangkat masalah-masalah aktual yang sedang dihadapi masyarakat umum. Pemaparannya disajikan dengan sudut pandang rohani dan tidak bersifat informatif tanpa menggurui&lt;/p&gt;</t>
  </si>
  <si>
    <t>62de1005-6bb3-48bd-8ed9-2dca7abe2522</t>
  </si>
  <si>
    <t>Aplikasi PHP Dan Microsoft Access Pada Bidang Akuntansi Dan Bisnis, Program Studi S-1 Akuntansi Tahun Akademik 2019/2020</t>
  </si>
  <si>
    <t>Hening Widi Oetomo</t>
  </si>
  <si>
    <t>978-623-01-0173-1</t>
  </si>
  <si>
    <t>978-623-01-3179-0</t>
  </si>
  <si>
    <t>&lt;p&gt;Microsoft Access merupakan aplikasi desktop, di mana otomasi informasi dilakukan pada satu lokasi. Otomasi stok barang adalah suatu proses di mana setiap pembelian barang otomati s akan menambah stok barang sedangkan seti ap penjualan otomati s akan mengurangi stok barang. Dengan otomasi tersebut maka monitoring stok barang tidak perlu dilakukan dengan perhitungan fisik di gudang. MySQL merupakan aplikasi database yang dapat di-update melalui WEB, materi yang digunakan sama dengan Microsoft Access yaitu stok barang, namun apabila pihak manajemen berada di lokasi yang berbeda dapat memonitor ataupun apabila perlu melakukan perubahan atas database stok barang.&lt;/p&gt;</t>
  </si>
  <si>
    <t>8e57a3b3-311c-4d28-aa01-b33812136b1e</t>
  </si>
  <si>
    <t>Asal Kreatif, Bisnis Bakal Jalan Terus</t>
  </si>
  <si>
    <t>978-623-314-282-3</t>
  </si>
  <si>
    <t>5b1aba24-b0de-4381-b44e-c3d6dd2392d5</t>
  </si>
  <si>
    <t>Teknik Mengelola Image Digital Secara Profesional Menggunakan Adobe Photoshop CS2</t>
  </si>
  <si>
    <t>Andi Judjajanto</t>
  </si>
  <si>
    <t>979-763-345-4</t>
  </si>
  <si>
    <t>978-623-01-3207-0</t>
  </si>
  <si>
    <t>&lt;p&gt;Bagi Anda yang masih pemula, melalui buku ini Anda dapat mempelajari&lt;br /&gt;
 beragam teknik penggunaan program Photoshop CS2. Berbagai teknik&lt;br /&gt;
 pengelolaan image digital akan dipaparkan secm&amp;middot;a jelas dan mudah&lt;br /&gt;
 langkah demi langkah, sehingga dalam Waktu singkat Anda akan mampu&lt;br /&gt;
 melakukan imaging dan retouching foto. Dagi para pengguna tingkat&lt;br /&gt;
 menengah ataupun mahir, buku ini akan chlpat memberikan tambahan&lt;br /&gt;
 wawasan dan dapat menjadi salah satu sumber referensi.&lt;/p&gt;</t>
  </si>
  <si>
    <t>f70f5b32-30fc-4b7e-b396-b1a6ba1a0cb7</t>
  </si>
  <si>
    <t>Ayah, Ikutlah Mengasuhku</t>
  </si>
  <si>
    <t>978-623-314-284-7</t>
  </si>
  <si>
    <t>61b28633-6401-40d2-8374-faefd66fd1d1</t>
  </si>
  <si>
    <t>Sehatkan Mental Lewat Sosmed</t>
  </si>
  <si>
    <t>978-623-314-352-3</t>
  </si>
  <si>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</si>
  <si>
    <t>21bc8ca5-d8ce-47ab-bb4a-110532dcc9a6</t>
  </si>
  <si>
    <t>Bahagia Sejahtera dan Diberkati</t>
  </si>
  <si>
    <t>978-623-314-285-4</t>
  </si>
  <si>
    <t>&lt;p&gt;Buku ini berisi kumpulan tulisan Pdt. Niko Njotorahardjo yang dimuat dalam majalan Bahana. Materi pembahasannya mencakup mengenai hal-hal spiritual seperti kebangunan dan pertumbuhan rohani.&lt;br /&gt;
 Kiranya buku ini dapat membantu para pembaca untuk memiliki kehidupan spiritual yang lebih baik bersama dengan Tuhan Yesus.&lt;/p&gt;</t>
  </si>
  <si>
    <t>743997ec-72fc-4365-b0c0-53a542323f67</t>
  </si>
  <si>
    <t>Rising Cross in Korea</t>
  </si>
  <si>
    <t>978-623-6174-69-2</t>
  </si>
  <si>
    <t>&lt;p&gt;Tidak dapat dimungkiri bahwa laju pertumbuhan gereja di Korea sangat mengagumkan. Kekristen di Korea, bukan hanya sebagai agama, tetapi juga sebagai pendukung masyarakat. Kekristenan telah memberikan pengharapan dan dukungan bagi masyarakat Korea. Namun, kemajuan zaman menjadi tantangan tersendiri bagi pertumbuhan gereja di Korea. Temukan ulasan lengkap mengenai pertumbuhan dan tantangan kekristenan di Korea melalui buku Rising Cross in Korea.&lt;/p&gt;</t>
  </si>
  <si>
    <t>2bebea96-d3bb-465c-b418-3055de363bd8</t>
  </si>
  <si>
    <t>Bahana Gelar Webinar, Berkhotbah Tanpa Jemaat</t>
  </si>
  <si>
    <t>978-623-5830-40-7</t>
  </si>
  <si>
    <t>211be8a6-a2e9-4823-b0a4-d20e04760dc0</t>
  </si>
  <si>
    <t>Bakti Sosial STT Moriah, Aplikasi Firman</t>
  </si>
  <si>
    <t>978-623-5830-41-4</t>
  </si>
  <si>
    <t>b41f448a-a06f-40c4-8419-2456d2ed34b3</t>
  </si>
  <si>
    <t>ReMaPa, Resume Matematika IPA-Ringkasan Matematika untuk SMA IPA</t>
  </si>
  <si>
    <t>Sheila Putri Syarah</t>
  </si>
  <si>
    <t>978-979-29-2718-4</t>
  </si>
  <si>
    <t>978-623-01-3202-5</t>
  </si>
  <si>
    <t>&lt;p&gt;Mata pelajaran matematika sering kali menjadi momok bagi para siswa atau pelajar, padahal matematika merupakan syarat utama dalam setiap tes memasuki pendidikan ke jenjang yang lebih tinggi. Oleh sebab itu dirasakan perlu adanya buku berkualitas yang sesuai dengan tren, kebutuhan, dan kemajuan teknologi namun menjadikan pembelajaran matematika menjadi suatu aktivitas yang menyenangkan, kreatif, dan menarik.&lt;br /&gt;
 &lt;br /&gt;
 Buku ReMaPa (Resume Matematika IPA) ini berisi ringkasan materi Matematika SMA dari kelas 1 sampai dengan kelas 3 khusus untuk program studi Ilmu Pengetahuan Alam (IPA) yang dilengkapi dengan contoh soal dan pembahasannya. Kami masih memakai konsep uraian singkat tetapi membuat anak mengerti konsep awal dari setiap pokok bahasan. Selain itu dalam buku ini juga diberikan tips-tips belajar matematikan secara mudah.&lt;/p&gt;</t>
  </si>
  <si>
    <t>1be0af4a-8caa-4ca5-a52f-bac1b13bc10f</t>
  </si>
  <si>
    <t>Reformasi Kehidupan Doa Anda (Doa Bukan Sekedar Meraih Keuntungan)</t>
  </si>
  <si>
    <t>978-623-6174-80-7</t>
  </si>
  <si>
    <t>937.2 kB</t>
  </si>
  <si>
    <t>3d62195f-fb55-4f77-839b-cd79e852d37b</t>
  </si>
  <si>
    <t>Bangkitnya Gereja Setan</t>
  </si>
  <si>
    <t>978-623-314-286-1</t>
  </si>
  <si>
    <t>fe655cc5-de68-4208-9bae-6ee2d5cd7b39</t>
  </si>
  <si>
    <t>Rajutlah Cinta dari Perbedaan, Upayakan Keseimbangan dalam Segala Hal</t>
  </si>
  <si>
    <t>978-623-7851-69-1</t>
  </si>
  <si>
    <t>6a5b92ff-4294-4a0d-859f-5eb633676719</t>
  </si>
  <si>
    <t>Profesionalitas Menuntut Totalitas dan Loyalitas</t>
  </si>
  <si>
    <t>978-623-7851-68-4</t>
  </si>
  <si>
    <t>474d8f12-f913-4693-aa0d-1da0e686ff20</t>
  </si>
  <si>
    <t>Perhatikan Anak</t>
  </si>
  <si>
    <t>978-623-314-351-6</t>
  </si>
  <si>
    <t>ee108b5b-b0f5-44fd-811c-e2ee5a946fba</t>
  </si>
  <si>
    <t>Pendeta Harus Belajar Pastoral</t>
  </si>
  <si>
    <t>978-623-7851-67-7</t>
  </si>
  <si>
    <t>de931440-e36a-4462-994d-ce071ee4b90e</t>
  </si>
  <si>
    <t>Pasti Sukses Ujian Masuk STAN, Kumpulan Soal Tes Masuk</t>
  </si>
  <si>
    <t>978-979-29-2796-2</t>
  </si>
  <si>
    <t>978-623-01-3199-8</t>
  </si>
  <si>
    <t>&lt;p&gt;Sekolah Tinggi Akuntansi Negara (STAN) sekarang ini menjadi alternatif pilihan utama bagi lulusan SLTA maupun yang sederjat dari berbagai jurusan. Keterbatasan daya tampung mahasiswa STAN, membuat persaingan penerimaan mahasiswa semakin ketat. Buku ini merupakan kumpulan dari ujian masuk STAN mulai tahun 2002 sampai dengan 2010, dan juga pembahasannya. Pembahasan pada buku telah dibuat untuk mudah dipahami dan dilakukan dengan cepat. Hal tersebut karena salah satu kunci dari keberhasilan lulus ujian masuk ini selain tahu jawabannya, juga kecepatan menyelesaikan soal-soal.&lt;/p&gt;</t>
  </si>
  <si>
    <t>0e0d5c70-18da-41b4-9887-720bdd8aaab8</t>
  </si>
  <si>
    <t>Becoming an Exceptional Person - Menemukan Potensi Diri Maksimal Demi Kepentingan-Nya</t>
  </si>
  <si>
    <t>978-623-6174-82-1</t>
  </si>
  <si>
    <t>742b3c39-24d3-4fad-877f-16843ef9eff5</t>
  </si>
  <si>
    <t>Papua Punya Segalanya</t>
  </si>
  <si>
    <t>978-623-314-130-7</t>
  </si>
  <si>
    <t>4869f30b-a025-4075-84a8-3bd2d95e63d9</t>
  </si>
  <si>
    <t>Beda Zaman, Beda Media, Beda Tantangannya</t>
  </si>
  <si>
    <t>978-623-314-110-9</t>
  </si>
  <si>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</si>
  <si>
    <t>26c98eb8-a2f2-4d4b-b701-81abcd6878dc</t>
  </si>
  <si>
    <t>Belajar Hidup Sederhana</t>
  </si>
  <si>
    <t>978-623-7851-39-4</t>
  </si>
  <si>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</si>
  <si>
    <t>4942f9cb-cb90-4e40-9135-dfc0b91b6c13</t>
  </si>
  <si>
    <t>Orangtua Harus Bisa Jadi Idola Bagi Anak-Anaknya</t>
  </si>
  <si>
    <t>978-623-7851-66-0</t>
  </si>
  <si>
    <t>32b10398-2787-4ec9-8c69-8efc708adb43</t>
  </si>
  <si>
    <t>Ngefans Hillary Clinton</t>
  </si>
  <si>
    <t>978-623-314-350-9</t>
  </si>
  <si>
    <t>63c9fb4a-a0d3-4590-8e82-475e72b7650d</t>
  </si>
  <si>
    <t>Never Quit Seri</t>
  </si>
  <si>
    <t>978-623-5830-90-2</t>
  </si>
  <si>
    <t>2b1ca8b5-ec3c-4472-b58e-db75f2a1fbb7</t>
  </si>
  <si>
    <t>Mudah Menjadi Youtuber Profesional</t>
  </si>
  <si>
    <t>Mandira Rachmayanti</t>
  </si>
  <si>
    <t>978-979-29-9924-2</t>
  </si>
  <si>
    <t>978-623-01-3197-4</t>
  </si>
  <si>
    <t>&lt;p&gt;Situs untuk berbagi video yang dibuat oleh tiga mantan keryawan PayPal pada februari 2005 ini telah sukses meraih animo masyarakat dunia secara luas. Situs ini memungkinksn pengguna mengunggah, menonton, dan berbagi berbagai macam jenis video. Seiring dengan kesuksesan YouTube menjadi media berbagi video nomor satu di dunia, kita juga semakin dimudahkan untuk mendapatkan berbagai macam informasi secara visual, termasuk juga di dalamnya memungkinkan kita untuk menyampaikan opini, aspirasi, video-video lucu, bahkan keahlian personal pun bisa membuat pengunggahnya menjadi terkenal. Tidak sedikit artis-artis yang mengawali karirnya disitus ini sebagai profesi yang dikenal dengan nama YouTuber. Hal ini mendorong semakin banyak orang ingin mempelajari lebih jauh tentang bagaimana memulai karir sebagai YouTuber, termasuk juga bagaimana seseorang bisa mendapatkan penghasilan dari profesi tersebut. Meskipun saat ini cukup banyak buku -buku yang membahas tentang bagaimana berkarir sebagai YouTuber, namun tidak sedikit dari buku-buku tersebut yang memberikan ulasan secara kurang praktis dan dengan Bahasa yang terlalu rumit. Oleh karenanya buku ini hadir untuk mengajak pembaca melihat lebih dalam langkah-langkah menjadi YouTuber yang dikemas secara praktis, selain juga dilengkapi dengan berbagai informasi-informasi tambahan yang bertujuan untuk memberikan ide dan inspirasi kepada pembaca tentang bagaimana menjadi YouTuber secara professional.0 #bukubacaan #komputer #youtuber&lt;/p&gt;</t>
  </si>
  <si>
    <t>9b122ae3-f1cc-46c2-9c0f-efd40b037cb7</t>
  </si>
  <si>
    <t>Mewujudkan Kasih Karunia</t>
  </si>
  <si>
    <t>978-623-314-349-3</t>
  </si>
  <si>
    <t>e2399951-be80-472f-bc02-59bdefb32426</t>
  </si>
  <si>
    <t>Merdeka 100%</t>
  </si>
  <si>
    <t>Benni E. Matindas</t>
  </si>
  <si>
    <t>978-623-5830-89-6</t>
  </si>
  <si>
    <t>78fa0d23-b6e2-453c-9e1b-8e726d3d9f19</t>
  </si>
  <si>
    <t>Menyiapkan Hamba Tuhan Yang Melayani Berbasis Kearifan Lokal</t>
  </si>
  <si>
    <t>978-623-314-348-6</t>
  </si>
  <si>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</si>
  <si>
    <t>6ba865a6-1a57-496f-ac36-1482b2f0894f</t>
  </si>
  <si>
    <t>Menyiapkan Generasi Pengubah Dunia</t>
  </si>
  <si>
    <t>978-623-314-347-9</t>
  </si>
  <si>
    <t>&lt;p&gt;buku ini bisa dipakai oleh pembaca untuk&amp;nbsp;menambah wawasan spiritual dan juga&amp;nbsp;meningkatkan keimanan sebagai umat&amp;nbsp;kristiani.&lt;br /&gt;
 Buku ini terbit atas pemikiran&amp;nbsp;kontributor-kontributor yang berkompeten dibidang pelayanan, aktivis Gereja dan juga&amp;nbsp;tokoh yang mempunyai pengaruh besar.&lt;br /&gt;
 Atas semua pihak yang terlihat dalam&amp;nbsp;penyusunan, penulisan, dan juga penerbitan&amp;nbsp;buku ini. Kami menyampaikan terima kasih&amp;nbsp;yang mendalam. Semoga buku ini bisa&amp;nbsp;bermanfaat dan menjadi berkat bagi kita&amp;nbsp;semua&lt;br /&gt;
 &amp;nbsp;&lt;/p&gt;</t>
  </si>
  <si>
    <t>d6571065-df36-44d5-a176-2fa10365fd24</t>
  </si>
  <si>
    <t>Menyia-nyiakan Sahabat Terbaik</t>
  </si>
  <si>
    <t>978-623-8117-13-0</t>
  </si>
  <si>
    <t>8ec1b71c-b6a6-48d9-9ba3-ec938e9f3286</t>
  </si>
  <si>
    <t>MENYEMBAH DALAM API</t>
  </si>
  <si>
    <t>978-623-6174-73-9</t>
  </si>
  <si>
    <t>5e6b4b98-3822-415a-b21b-7fb749017c4f</t>
  </si>
  <si>
    <t>Menutup Sebuah Presentasi (Bagian 2)</t>
  </si>
  <si>
    <t>James Gwee</t>
  </si>
  <si>
    <t>978-623-5830-88-9</t>
  </si>
  <si>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</si>
  <si>
    <t>7eb323c5-a7cd-4b90-b76f-00ebe53696f5</t>
  </si>
  <si>
    <t>Menumbuhkan Jiwa Wirausaha Pada Anak</t>
  </si>
  <si>
    <t>978-623-314-346-2</t>
  </si>
  <si>
    <t>fbf62206-4d0c-4ab1-b8fe-2ba31ee29d6b</t>
  </si>
  <si>
    <t>Menuju Gereja Yang Memberkati Bangsa-Bangsa</t>
  </si>
  <si>
    <t>978-623-5830-87-2</t>
  </si>
  <si>
    <t>6321a115-8bac-4d42-afa3-4abbb65feafb</t>
  </si>
  <si>
    <t>Menolong Anak Hipersensitif</t>
  </si>
  <si>
    <t>978-623-314-107-9</t>
  </si>
  <si>
    <t>8836b9f2-e5c0-4c3a-b3a9-8a4c890b0b7f</t>
  </si>
  <si>
    <t>Menjembatani Jurang Komunikasi Dengan Anak</t>
  </si>
  <si>
    <t>978-623-314-345-5</t>
  </si>
  <si>
    <t>558488fe-6394-4c16-8cfb-a38f2ef7d4fe</t>
  </si>
  <si>
    <t>MENJADI SAKSI KRISTUS</t>
  </si>
  <si>
    <t>978-623-314-344-8</t>
  </si>
  <si>
    <t>070fdf01-5ac3-489b-8dcc-221c6bda8d69</t>
  </si>
  <si>
    <t>Menjadi Ragi yang Berpengaruh di Tanah Air</t>
  </si>
  <si>
    <t>978-623-7851-65-3</t>
  </si>
  <si>
    <t>fc66434f-e4df-40cd-8b74-487b4ad786e9</t>
  </si>
  <si>
    <t>Menjadi Ayah Teladan</t>
  </si>
  <si>
    <t>978-623-314-343-1</t>
  </si>
  <si>
    <t>50e8f251-d754-4009-a530-5a8ccc6578e7</t>
  </si>
  <si>
    <t>Benteng Moral yang tak Berdaya</t>
  </si>
  <si>
    <t>978-623-314-289-2</t>
  </si>
  <si>
    <t>b83da17e-f4f0-4115-8cf7-cd30ded4db94</t>
  </si>
  <si>
    <t>Berharap</t>
  </si>
  <si>
    <t>Yonky Karman Ph.D dan Dr. Andar Ismail, Th.M</t>
  </si>
  <si>
    <t>978-623-5830-44-5</t>
  </si>
  <si>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</si>
  <si>
    <t>c4345f38-d21e-495a-96b0-2091fe2727bd</t>
  </si>
  <si>
    <t>Berharap Balasan Dari Tuhan Atau Manusia?</t>
  </si>
  <si>
    <t>Benny Santoso, M.Com</t>
  </si>
  <si>
    <t>978-623-88218-2-2</t>
  </si>
  <si>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</si>
  <si>
    <t>b052cc84-e057-480e-a243-3acec12ae935</t>
  </si>
  <si>
    <t>Berkat Rohani dalam Kristus</t>
  </si>
  <si>
    <t>978-623-6174-76-0</t>
  </si>
  <si>
    <t>8f31f83f-56b5-4a84-be1f-788cf01867b8</t>
  </si>
  <si>
    <t>Berkomunitas Untuk Memajukan Tubuh Kristus</t>
  </si>
  <si>
    <t>978-623-314-291-5</t>
  </si>
  <si>
    <t>fad3137c-fe27-41af-821e-bd06e60de0f4</t>
  </si>
  <si>
    <t>Berlibur dengan Anak-anak</t>
  </si>
  <si>
    <t>978-623-314-292-2</t>
  </si>
  <si>
    <t>3f6764d9-d8b9-4a4f-89fc-49fde85928ff</t>
  </si>
  <si>
    <t>Berpaling dan Nyaris Mati</t>
  </si>
  <si>
    <t>978-623-314-293-9</t>
  </si>
  <si>
    <t>f40fe5c8-50e7-4fda-bb99-c8eeca0e6ba3</t>
  </si>
  <si>
    <t>Bersama Merangkai Indonesia</t>
  </si>
  <si>
    <t>978-623-5830-45-2</t>
  </si>
  <si>
    <t>27d6520c-0b28-4ef9-9876-d2cd0a2454fb</t>
  </si>
  <si>
    <t>Berubah Secara Vertikal</t>
  </si>
  <si>
    <t>James Gwee T.H., MBA</t>
  </si>
  <si>
    <t>978-623-5830-46-9</t>
  </si>
  <si>
    <t>fd28b13e-f45a-4966-9258-fe1c02293ae8</t>
  </si>
  <si>
    <t>Berulangkali Diintip Maut</t>
  </si>
  <si>
    <t>Niken Maria Simarmata</t>
  </si>
  <si>
    <t>978-623-7851-40-0</t>
  </si>
  <si>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</si>
  <si>
    <t>cc2d74ff-f8dc-4a25-9c65-6eb6c9305b73</t>
  </si>
  <si>
    <t>Biarkan Anak-anak Datang kepada-Ku</t>
  </si>
  <si>
    <t>978-623-6174-88-3</t>
  </si>
  <si>
    <t>c5702dfd-6ff7-47a4-98ba-0349bb0c4377</t>
  </si>
  <si>
    <t>Bimas Kristen Indonesia Konsultasi Pejabat Tekankan Komitmen</t>
  </si>
  <si>
    <t>978-623-5830-47-6</t>
  </si>
  <si>
    <t>1bf9828d-95cc-475b-b05d-0f8616c124bc</t>
  </si>
  <si>
    <t>Bingung Pilih Profesi</t>
  </si>
  <si>
    <t>Elia Paul Ang dan Jarot Wijanarko</t>
  </si>
  <si>
    <t>978-623-7851-41-7</t>
  </si>
  <si>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</si>
  <si>
    <t>1124bf85-16a9-447f-a9bf-e34f40e4c2e3</t>
  </si>
  <si>
    <t>Bosteak Steakhouse</t>
  </si>
  <si>
    <t>978-623-314-294-6</t>
  </si>
  <si>
    <t>6357eae5-618f-41c9-b852-3ab8d57217b6</t>
  </si>
  <si>
    <t>Budak Narkoba itu Kini Jadi Pelayan Tuhan</t>
  </si>
  <si>
    <t>978-623-7851-42-4</t>
  </si>
  <si>
    <t>00aa906a-8dd4-4f65-84b3-58a1ea6f0797</t>
  </si>
  <si>
    <t>Candle Modiste</t>
  </si>
  <si>
    <t>978-623-314-295-3</t>
  </si>
  <si>
    <t>2b44e34b-c155-4c34-9da1-b8f5269443b4</t>
  </si>
  <si>
    <t>Cinta Luar Biasa Keluarga Motivasi Berkarya</t>
  </si>
  <si>
    <t>978-623-314-296-0</t>
  </si>
  <si>
    <t>719.2 kB</t>
  </si>
  <si>
    <t>ff12d65c-9364-4539-bddb-335cba2907b5</t>
  </si>
  <si>
    <t>Conservatory Of Music UPH Brandenburg Concerto No.3 In G Mayor</t>
  </si>
  <si>
    <t>978-623-5830-48-3</t>
  </si>
  <si>
    <t>46ff6683-bf7a-4332-b2d0-1cd7a4aeaf9c</t>
  </si>
  <si>
    <t>Covid-19 Kills Everything</t>
  </si>
  <si>
    <t>Dr. Tony Tedjo, M.Th</t>
  </si>
  <si>
    <t>978-623-7851-43-1</t>
  </si>
  <si>
    <t>&lt;p&gt;Buku ini berisi kumpulan artikel yang mencerahkan dan ditulis oleh orang yang menguasai bidangnya atau tokoh populer. Dikemas dengan gaya bahasa yang ringan dan lugas, buku ini dapat menjadi salah satu sumber bacaan bermutu yang dapat menambah wawasan para pembaca.&lt;/p&gt;</t>
  </si>
  <si>
    <t>e205b95e-85ac-4e9e-a38b-54cf58e3fa9b</t>
  </si>
  <si>
    <t>Culture of Fear Vs Culture of Hope</t>
  </si>
  <si>
    <t>978-623-314-297-7</t>
  </si>
  <si>
    <t>964.6 kB</t>
  </si>
  <si>
    <t>3b2e69c6-52d6-44e2-9933-feb6c1f0cfe3</t>
  </si>
  <si>
    <t>Dampak Kawin Campur</t>
  </si>
  <si>
    <t>978-623-5830-49-0</t>
  </si>
  <si>
    <t>b08cd800-c5f6-4bfa-861a-700389aec7ae</t>
  </si>
  <si>
    <t>Daniel Alexander Pimpin Ibadah On Air &amp; Live Streaming Radio Swameka Nabire</t>
  </si>
  <si>
    <t>978-623-5830-50-6</t>
  </si>
  <si>
    <t>4dd54035-9959-4b4d-a7dc-93a8ee6ff586</t>
  </si>
  <si>
    <t>Dari Ancol sampai Uang Sekolah</t>
  </si>
  <si>
    <t>978-623-88218-4-6</t>
  </si>
  <si>
    <t>c5d962c6-7749-444a-8d57-f379c93d29ac</t>
  </si>
  <si>
    <t>Dari Gelas Menjadi Karung</t>
  </si>
  <si>
    <t>978-623-314-298-4</t>
  </si>
  <si>
    <t>2b684512-4733-4e5f-b44d-d8fda6f2821d</t>
  </si>
  <si>
    <t>Dayaguna Kotoran Bekas Cacing</t>
  </si>
  <si>
    <t>978-623-5830-51-3</t>
  </si>
  <si>
    <t>4b1d2b67-5d47-42bf-9723-16cea6444e1c</t>
  </si>
  <si>
    <t>Dekat di Bibir, Jauh di Hati</t>
  </si>
  <si>
    <t>978-623-314-299-1</t>
  </si>
  <si>
    <t>58eeaca2-6d6e-45e6-a470-e56d9b265fb7</t>
  </si>
  <si>
    <t>Dies Natalis XXV STT Setia</t>
  </si>
  <si>
    <t>978-623-5830-52-0</t>
  </si>
  <si>
    <t>79248ad2-b22e-430c-9341-e2aebbe7dbce</t>
  </si>
  <si>
    <t>Dilarang Menabung</t>
  </si>
  <si>
    <t>Benny Santosa, S.T., M.Com</t>
  </si>
  <si>
    <t>978-623-88218-5-3</t>
  </si>
  <si>
    <t>6c6591e2-4d6d-4ecb-ae20-4f45601c205e</t>
  </si>
  <si>
    <t>Diresmikan, Gereja Pelayanan Kristen Utamakan Misi</t>
  </si>
  <si>
    <t>978-623-5830-53-7</t>
  </si>
  <si>
    <t>4f194904-e493-4aef-8fe7-6a5781c2cd6a</t>
  </si>
  <si>
    <t>Discover Your Destiny</t>
  </si>
  <si>
    <t>978-623-5830-54-4</t>
  </si>
  <si>
    <t>e4463f5e-16b7-4365-a6a3-09be28458b40</t>
  </si>
  <si>
    <t>Diskusi Kebangsaan Gereja Dan Ormas-Ormas Kristen</t>
  </si>
  <si>
    <t>978-623-5830-55-1</t>
  </si>
  <si>
    <t>e132bad8-d066-4b1a-be54-d6533d76d505</t>
  </si>
  <si>
    <t>Disleksia, Anak Istimewa</t>
  </si>
  <si>
    <t>978-623-314-301-1</t>
  </si>
  <si>
    <t>d07eb982-dafb-469d-b132-d33c9d3cbc71</t>
  </si>
  <si>
    <t>Menghadirkan Mukjizat dengan Kebaikan</t>
  </si>
  <si>
    <t>978-623-314-342-4</t>
  </si>
  <si>
    <t>a620179c-7090-4d03-b41b-a700648a7236</t>
  </si>
  <si>
    <t>Menggapai Kemenangan dengan Cinta</t>
  </si>
  <si>
    <t>978-623-314-341-7</t>
  </si>
  <si>
    <t>&lt;p&gt;&amp;quot;Buku ini mengupas permasalahan yang dihadapi oleh pendeta atau gembala sidang dalam pelayanan dan perjalanan hidupnya.&lt;br /&gt;
 Kesaksian hamba Tuhan ini kiranya dapat memberkati dan menginspirasi para pembaca dalam menjalani dinamika kehidupan, khususnya dalam dunia pelayanan.&amp;quot;&lt;/p&gt;</t>
  </si>
  <si>
    <t>89d62831-eda1-4972-99ea-b25c59fccb27</t>
  </si>
  <si>
    <t>Mengecap Iman Membagi Berkat, Faith Like Potatoes</t>
  </si>
  <si>
    <t>978-623-314-340-0</t>
  </si>
  <si>
    <t>8fd3da0d-e03c-4e40-9de9-ead03cf91c77</t>
  </si>
  <si>
    <t>Mengatur Pekerjaan dengan Daftar Tugas</t>
  </si>
  <si>
    <t>978-623-5830-01-8</t>
  </si>
  <si>
    <t>b2b1adfc-741e-484f-b481-b9c927c43dd8</t>
  </si>
  <si>
    <t>Mengatasi Kendala Bersosialisasi</t>
  </si>
  <si>
    <t>Dr Ir Jarot Wijanarko M.Pd, dan Elia Paul Ang, SE.</t>
  </si>
  <si>
    <t>978-623-7851-63-9</t>
  </si>
  <si>
    <t>17efb312-7f4f-43ae-87fb-1fdfdf4227c6</t>
  </si>
  <si>
    <t>Mengasihilah, Maka Merdeka!</t>
  </si>
  <si>
    <t>978-623-5830-85-8</t>
  </si>
  <si>
    <t>c25b1b50-1fda-409e-b871-66671a3929e2</t>
  </si>
  <si>
    <t>Mengapa Orang Benar Menderita? Kesalahan Manusia Atauâ€¦</t>
  </si>
  <si>
    <t>978-623-7851-62-2</t>
  </si>
  <si>
    <t>8be41d98-9b8e-467c-8356-5cbf729b1e6e</t>
  </si>
  <si>
    <t>Menemukan Gadis Penjual Korek Api</t>
  </si>
  <si>
    <t>978-623-5830-84-1</t>
  </si>
  <si>
    <t>d58ce10f-c674-4110-86e4-a099d677e6eb</t>
  </si>
  <si>
    <t>Menemukan dan Memperkuat Visi Hidup Melalui Keheningan dan Refleksi</t>
  </si>
  <si>
    <t>978-623-5830-83-4</t>
  </si>
  <si>
    <t>421e6a3f-bc3a-4d45-adbb-59333651cd69</t>
  </si>
  <si>
    <t>Mendulang Rupiah Dari Bantal Cinta</t>
  </si>
  <si>
    <t>978-623-314-339-4</t>
  </si>
  <si>
    <t>bd5a620a-7b69-4667-b655-04b6496dd60d</t>
  </si>
  <si>
    <t>Mendiskusikan Kesetaraan Bagi Papua</t>
  </si>
  <si>
    <t>978-623-5830-82-7</t>
  </si>
  <si>
    <t>2397bba0-f983-4c09-934e-32130f1d2a71</t>
  </si>
  <si>
    <t>Mencerdaskan Generasi Marjinal</t>
  </si>
  <si>
    <t>978-623-314-338-7</t>
  </si>
  <si>
    <t>47110017-851a-4b6e-8ceb-04ad1def5aac</t>
  </si>
  <si>
    <t>Era Industri 4.0 Kabar Baik Atau Kabar Buruk?</t>
  </si>
  <si>
    <t>978-623-314-108-6</t>
  </si>
  <si>
    <t>ca5b3eab-81bc-4825-a011-69152168065e</t>
  </si>
  <si>
    <t>Etika Kebebasan</t>
  </si>
  <si>
    <t>978-623-88218-6-0</t>
  </si>
  <si>
    <t>b1ffeaa6-c33b-4267-bfe7-529a233850a8</t>
  </si>
  <si>
    <t>Fakta di Balik Penggunaan Tzit-zit</t>
  </si>
  <si>
    <t>978-623-88218-7-7</t>
  </si>
  <si>
    <t>6726e3b8-4b8b-49d8-90d0-ef389376b7df</t>
  </si>
  <si>
    <t>Film Anak untuk Anak-Anak</t>
  </si>
  <si>
    <t>978-623-314-129-1</t>
  </si>
  <si>
    <t>9f97ed0b-6f59-4e14-bd50-3c10f51ab8de</t>
  </si>
  <si>
    <t>Menaklukkan Percabulan Bagian Kelima</t>
  </si>
  <si>
    <t>Dr. Jakoep Ezra, DBA, D.Th</t>
  </si>
  <si>
    <t>978-623-7851-61-5</t>
  </si>
  <si>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</si>
  <si>
    <t>5d25827a-ebe8-4af8-acec-41829d98900f</t>
  </si>
  <si>
    <t>Memperbarui Pikiran, Menuju Hidup yang Lebih Baik: Seri Pesona Firman Bahana</t>
  </si>
  <si>
    <t>978-623-5830-81-0</t>
  </si>
  <si>
    <t>&lt;p&gt;Memperbarui Pikiran, Menuju Hidup yang Lebih Baik&lt;/p&gt;</t>
  </si>
  <si>
    <t>c3301add-6829-4e0f-bba9-51286371791c</t>
  </si>
  <si>
    <t>Memenuhi Panggilan, Menuai Pertolongan</t>
  </si>
  <si>
    <t>978-623-314-336-3</t>
  </si>
  <si>
    <t>&lt;p&gt;Menjadi gembala dan pemimpin jemaat tentu bukan tugas yang mudah. Banyak tantangan, tentangan, dan persoalan yang timbul dalam prosesnya. Melalui buku ini, kita belajar dari empat hamba Tuhan yang berhati gembala dan dengan segenap hati melayani pekerjaan Tuhan. Panggilan penggembalaan menguatkan mereka dalam perjuangan untuk menjangkau jiwa-jiwa dan memuliakan Tuhan di mana pun mereka melayani. Sungguh menginspirasi.&lt;/p&gt;</t>
  </si>
  <si>
    <t>cac5a3b7-ea8d-4b27-aeb7-2c59828cfb10</t>
  </si>
  <si>
    <t>Membidik Singa Mimbar</t>
  </si>
  <si>
    <t>978-623-314-335-6</t>
  </si>
  <si>
    <t>889aabbc-1ab8-41c6-88d0-2d33b7ea8b4d</t>
  </si>
  <si>
    <t>Membebani Anak dengan Pelajaran Tambahan</t>
  </si>
  <si>
    <t>978-623-6174-83-8</t>
  </si>
  <si>
    <t>2cad7b9c-d836-4095-b7d8-68a1d7920334</t>
  </si>
  <si>
    <t>Membangun Fokus</t>
  </si>
  <si>
    <t>Pdt. Dr. Yohanes Ratu Eda, M.Th</t>
  </si>
  <si>
    <t>978-623-5830-80-3</t>
  </si>
  <si>
    <t>348c80b3-e3af-4a01-8ed5-90f28717c2f2</t>
  </si>
  <si>
    <t>Melihat yang Tidak Terlihat</t>
  </si>
  <si>
    <t>978-623-314-334-9</t>
  </si>
  <si>
    <t>808ab89f-c22a-4cb4-aad0-064560911d16</t>
  </si>
  <si>
    <t>Melayani untuk Memperlengkapi</t>
  </si>
  <si>
    <t>978-623-314-333-2</t>
  </si>
  <si>
    <t>5a04c13e-d998-4b91-9f76-33d05d122916</t>
  </si>
  <si>
    <t>Melahirkan Yesus Pada Era Digital</t>
  </si>
  <si>
    <t>978-623-314-332-5</t>
  </si>
  <si>
    <t>51968c01-487c-4557-9e3d-d4ba42143cc0</t>
  </si>
  <si>
    <t>Manajemen Karakter</t>
  </si>
  <si>
    <t>Dr. Jakoep Ezra, DBA., D.Th.</t>
  </si>
  <si>
    <t>978-623-7851-58-5</t>
  </si>
  <si>
    <t>560d8bba-d434-415c-9519-a346a9bf4de8</t>
  </si>
  <si>
    <t>Managing Your Emotion</t>
  </si>
  <si>
    <t>978-623-314-330-1</t>
  </si>
  <si>
    <t>a4b78497-a401-42c7-ba67-a825e4f58dbc</t>
  </si>
  <si>
    <t>Maksimal dengan Pelatihan</t>
  </si>
  <si>
    <t>978-623-5830-79-7</t>
  </si>
  <si>
    <t>ff3398b3-28e3-492f-b210-180c7d5b5554</t>
  </si>
  <si>
    <t>Maharani, Cinta kan mencari jalan pulang</t>
  </si>
  <si>
    <t>978-623-6844-07-6</t>
  </si>
  <si>
    <t>978-623-6844-04-5</t>
  </si>
  <si>
    <t>&lt;p&gt;Bagi Maharani dunia ini terdiri dari empat kata, yaitu kerja, karir, keluarga, dan kawan. Dia sangat menikmati kehidupannya sebagai redaktur koran Cakrawala. Pertemuan tidak terduga dengan Rasyid, teman lama sekaligus cinta pertama, menjungkirbalikkan dunia yang selama ini begitu nyaman Maharani bangun. Rasyid yang tengah berduka setelah kematian anak dan istrinya menemukan kembali gairah hidupnya karena kehadiran Maharani. Namun cinta saja tidak pernah cukup menyatukan dua hati. Ada dua anak kembar Rasyid yang lebih suka ayahnya bersanding dengan Atika, adik sepupu mendiang ibu mereka. Maharani sendiri diayun perasaan bimbang untuk memilih. Sosok Dwipa yang tampan, dewasa, perhatian, dan penyayang jelas tidak bisa diremehkan begitu saja. Ke mana akhirnya Maharani melabuhkan hati?&lt;/p&gt;</t>
  </si>
  <si>
    <t>ba70adbf-6aa5-488f-bbde-a6ce14835fa3</t>
  </si>
  <si>
    <t>Lovely Family (Seri 1)</t>
  </si>
  <si>
    <t>Dr. Jakoep Ezra, DBA, D.Th.</t>
  </si>
  <si>
    <t>978-623-8117-11-6</t>
  </si>
  <si>
    <t>86ff886b-6478-4aec-aeb4-2f54edd69c95</t>
  </si>
  <si>
    <t>Living @the Next Level: Bukan Terobosan Biasa</t>
  </si>
  <si>
    <t>978-623-5830-78-0</t>
  </si>
  <si>
    <t>6629b189-e76b-44e5-89bc-bb2a95e91959</t>
  </si>
  <si>
    <t>Liturgi Paskah</t>
  </si>
  <si>
    <t>Pdt. Dr. Noor Anggraito dan Pdt. Dr. Ir. Mangapul Sagaladan</t>
  </si>
  <si>
    <t>978-623-8117-10-9</t>
  </si>
  <si>
    <t>696c2ab4-0787-4fa8-9a4a-8fe712dd657d</t>
  </si>
  <si>
    <t>Lima Bahasa Kasih, Wujudkan Surga Dalam Keluarga</t>
  </si>
  <si>
    <t>978-623-314-327-1</t>
  </si>
  <si>
    <t>ab63f420-284e-48b4-8471-aa07a351cea0</t>
  </si>
  <si>
    <t>Light From the Heart</t>
  </si>
  <si>
    <t>A Difficult Life Must Be Passed to Know The Meaning of Struggle</t>
  </si>
  <si>
    <t>978-523-01-2530-0</t>
  </si>
  <si>
    <t>978-623-01-2313-9</t>
  </si>
  <si>
    <t>&lt;p&gt;It&amp;rsquo;s important that what thoughts you are feeding into your mind because your thoughts create your belief and experiences. You have positive thoughts and you have negative ones too. Nurture your mind with positive thoughts: kindness, empathy, compassion, peace, love, joy, humility, generosity, etc. The more you feed your mind with positive thoughts, the more you can attract great things into your life.&lt;/p&gt;</t>
  </si>
  <si>
    <t>4a502245-9bd4-4c03-a589-1bdbedd71105</t>
  </si>
  <si>
    <t>Lidah Tajam Komentator</t>
  </si>
  <si>
    <t>978-623-7851-57-8</t>
  </si>
  <si>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</si>
  <si>
    <t>89fa232d-2fa8-4f2e-83ca-777927137c82</t>
  </si>
  <si>
    <t>Law of Integrity</t>
  </si>
  <si>
    <t>978-623-7851-56-1</t>
  </si>
  <si>
    <t>918a7796-ce39-4b35-a971-e0436ec02c0b</t>
  </si>
  <si>
    <t>Langkah MuLus anak pendeta ke panggung entertainment</t>
  </si>
  <si>
    <t>978-623-314-326-4</t>
  </si>
  <si>
    <t>0c965dce-4377-4dc5-87fa-c53b5aeaa47e</t>
  </si>
  <si>
    <t>Kuliner Cita Rasa Pedas</t>
  </si>
  <si>
    <t>Forum Komunikasi Kuliner Indonesia (Forkomkulindo)</t>
  </si>
  <si>
    <t>978-623-91466-1-0</t>
  </si>
  <si>
    <t>978-623-91466-0-3</t>
  </si>
  <si>
    <t>&lt;p&gt;Buku Kuliner Cita Rasa Pedas dapat anda dapatkan di toko buku Andi Publisher terdekat di kota anda, atau dibeli melalui website toko buku online kami Citarasa pedas ternyata telah terukir dalam citarasa nenek moyang bangsa Indonesia. Hal ini dibuktikan dalam berbagai naskah kuno tentang telah dikenalnya pemedas yang berasal dari cabe (Jawa), yang kini telah bergeser menjadi bahan ramuan obat herbal (jamu). Selanjutnya jahe, lada, merica dan andaliman juga dikenal sebagai pemberi citarasa pedas. Primadona pemedas yang nikmat di mulut dan enak di perut dikenal sejak abad ke 16 setelah cabai (lado, lombok) disebarkan di Indonesia yang penggunaannya diawali oleh masyarakat Minang dan Sulawesi Utara, kemudian menyebar ke pulau jawa bahkan ke seluruh Indonesia. Kapsaisin sebagai senyawa penyebab cita rasa pedas pun diuraikan manfaat dan mudharatnya. Rasa pedas di Indonesia sebagian besar diwujudkan sebagai pelengkap hidangan yang bernama sambal. Ternyata jumlahnya ratusan dari berbagai kombinasi bahan dan berbagai jenis cabai. Penggunaan sambal sangat terkait erat dengan kuliner gorengan dan penyetan, karenanya aspek teoritis dari tepung penyalut dan proses penggorengan pun dibahas. Tidak ketinggalan pasangan sambal yang ibaratnya selalu berduet adalah lalap. Inipun juga diuraikan dengan lengkap. Bahkan pengelolaan dan strategi pengembangan warung makan kuliner pedas dan gorengan serta penyetan dimuat pula dalam buku ini. Industri tepung penyalut dan permasalahannya, serta pemasaran produk kuliner yang sangat populer itu dikupas dengan tuntas melalui buku kecil ini. Siapapun yang mau sukses harus membaca buku yang satu ini.&lt;/p&gt;</t>
  </si>
  <si>
    <t>d6387340-a26d-4864-9caf-0661cd17a5a1</t>
  </si>
  <si>
    <t>Kuhidup Dalam Kemenangan</t>
  </si>
  <si>
    <t>Jonathan Prawira,</t>
  </si>
  <si>
    <t>978-623-8117-08-6</t>
  </si>
  <si>
    <t>&lt;p&gt;Buku ini mengupas latar belakang seseorang dalam membuat karya lagu pujian. Dikupas dengan gaya bahasa yang ringan, diharapkan buku ini dapat menambah wawasan para pembaca sehingga semakin dapat menjiwai, menghargai, dan memaknai setiap lagu rohani yang dinyanyikan.&lt;/p&gt;</t>
  </si>
  <si>
    <t>1c1b8544-4dbd-4712-b2b2-11d3105c43ad</t>
  </si>
  <si>
    <t>Kuasa Pengharapan</t>
  </si>
  <si>
    <t>Pdt. Dr. Rubin Adi Abraham dan Dr. Xavier Quentin Pranata, MACE</t>
  </si>
  <si>
    <t>978-623-7851-55-4</t>
  </si>
  <si>
    <t>4de38162-d509-4415-87ba-febfedda3e6f</t>
  </si>
  <si>
    <t>Kuasa Dalam Bersyukur</t>
  </si>
  <si>
    <t>Jonathan Prawira</t>
  </si>
  <si>
    <t>978-623-8117-07-9</t>
  </si>
  <si>
    <t>dd94723b-ee9f-4c1e-a7f3-4380604ffa13</t>
  </si>
  <si>
    <t>Ku Akan Bangkit Lagi</t>
  </si>
  <si>
    <t>978-623-8117-06-2</t>
  </si>
  <si>
    <t>c2bedf4b-5bea-4fbf-9c2c-67e03539c95b</t>
  </si>
  <si>
    <t>Kristen dalam Dunia Politik: Bagaimana Harus Bersikap?</t>
  </si>
  <si>
    <t>978-623-5830-77-3</t>
  </si>
  <si>
    <t>1cf1524d-a0cf-4f04-999e-eb8f446645af</t>
  </si>
  <si>
    <t>Krisan</t>
  </si>
  <si>
    <t>978-623-6844-06-9</t>
  </si>
  <si>
    <t>978-623-6844-05-2</t>
  </si>
  <si>
    <t>&lt;p&gt;Novel Krisan dapat anda dapatkan di toko buku Andi Publisher terdekat di kota anda, atau dibeli melalui website toko buku online kami. Janji yang diucapkan setelah bertahun-tahun yang terlupakan. Patutkah janji itu diperjuangkan ? Novel romantis ini menceritakan perjuangan seorang wanita dalam memperjuangkan janji cintanya. Pembaca diajak untuk merasakan perjuangan yang dilakukan dan perasaan yang dirasakan dari tokoh utama dalam novel ini. Akankah janji cinta ditepati pada akhirnya ? Bunga krisan adalah jawabannya.&lt;/p&gt;</t>
  </si>
  <si>
    <t>2d6144b4-5777-4bc1-aa6f-03e5fdf48ed4</t>
  </si>
  <si>
    <t>Kotak Skinner</t>
  </si>
  <si>
    <t>978-623-5830-76-6</t>
  </si>
  <si>
    <t>47c9fc78-c1b2-4d00-9bf5-6538edfc1550</t>
  </si>
  <si>
    <t>Kopi Warisan</t>
  </si>
  <si>
    <t>978-623-314-104-8</t>
  </si>
  <si>
    <t>b3f53685-92fb-4d6f-b3dd-1163e2f9ac0b</t>
  </si>
  <si>
    <t>Kontroversi "Anjay"</t>
  </si>
  <si>
    <t>Pdt. Roynald Stefly Mumekh, S.Th</t>
  </si>
  <si>
    <t>978-623-7851-54-7</t>
  </si>
  <si>
    <t>dc775160-406b-49d0-b9a2-48a9cdf53156</t>
  </si>
  <si>
    <t>Konsultasi Hak Cipta</t>
  </si>
  <si>
    <t>978-623-5830-75-9</t>
  </si>
  <si>
    <t>6818ee3e-d497-442c-8452-11f2c97ad289</t>
  </si>
  <si>
    <t>Konser Doa Requiem di Gereja St. Antonius Padua</t>
  </si>
  <si>
    <t>978-623-5830-74-2</t>
  </si>
  <si>
    <t>790a215c-4c0e-4fbb-ae52-608ceb0c22bb</t>
  </si>
  <si>
    <t>Konseling Pranikah, Siapkan Umat Masuki Pernikahan</t>
  </si>
  <si>
    <t>978-623-5830-73-5</t>
  </si>
  <si>
    <t>e6caf65b-b3dc-47e1-9a67-b8f416f40336</t>
  </si>
  <si>
    <t>Kompak Berbuat Baik</t>
  </si>
  <si>
    <t>978-623-8117-05-5</t>
  </si>
  <si>
    <t>b612c860-fa9b-4291-abe4-707d8150091d</t>
  </si>
  <si>
    <t>Firman Tuhan &amp; Kehidupan Kita</t>
  </si>
  <si>
    <t>978-623-5830-56-8</t>
  </si>
  <si>
    <t>5b848cc1-5d30-4948-ace0-e9d87ec8f7b0</t>
  </si>
  <si>
    <t>Kisah-kisah Haru Di Tengah Wabah</t>
  </si>
  <si>
    <t>978-623-7851-53-0</t>
  </si>
  <si>
    <t>69af6ce2-3caf-406a-81dc-fcac8506e4b0</t>
  </si>
  <si>
    <t>Kisah Mima Saina dan Tole Madna</t>
  </si>
  <si>
    <t>978-623-314-324-0</t>
  </si>
  <si>
    <t>c77feb59-5d00-459d-af3c-20e63b928490</t>
  </si>
  <si>
    <t>Freedom From Bondage</t>
  </si>
  <si>
    <t>978-623-88218-8-4</t>
  </si>
  <si>
    <t>0e5af4dd-93e2-457b-8826-2607952c9376</t>
  </si>
  <si>
    <t>Ketulusan dalam Relasi</t>
  </si>
  <si>
    <t>978-623-314-323-3</t>
  </si>
  <si>
    <t>7c7505dc-f7bb-478b-9340-7ac74ed0ca4c</t>
  </si>
  <si>
    <t>Ketika Anak Menghadapi Pengaruh Teman</t>
  </si>
  <si>
    <t>Dr. B.S Sidjabat</t>
  </si>
  <si>
    <t>978-623-314-322-6</t>
  </si>
  <si>
    <t>b98af216-1a23-4bf7-9b30-4e4b092be273</t>
  </si>
  <si>
    <t>Keseimbangan Hidup untuk Hidup Sehat</t>
  </si>
  <si>
    <t>978-623-314-321-9</t>
  </si>
  <si>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</si>
  <si>
    <t>72dbb0c9-6faa-4b9e-9600-6531d3641c40</t>
  </si>
  <si>
    <t>Gaduh-gaduh Pendekar Mimbar</t>
  </si>
  <si>
    <t>Nandhes Adi F, Martha Kaesarina, Leni MS Lase, Radiani kalvari, Vicky J Delarosa, Pambudi Pulosari</t>
  </si>
  <si>
    <t>978-623-314-304-2</t>
  </si>
  <si>
    <t>454bb87f-fdf2-4555-b90a-2548fc239dc6</t>
  </si>
  <si>
    <t>Kesalahan Proses Penciptaan</t>
  </si>
  <si>
    <t>978-623-8117-04-8</t>
  </si>
  <si>
    <t>76b79433-dbe9-4958-942b-88a2434e6737</t>
  </si>
  <si>
    <t>Gambar dan Rupa</t>
  </si>
  <si>
    <t>978-623-5830-57-5</t>
  </si>
  <si>
    <t>fce452d3-7f45-441c-b0fb-9fc6bdb41df4</t>
  </si>
  <si>
    <t>Kepo</t>
  </si>
  <si>
    <t>978-623-314-320-2</t>
  </si>
  <si>
    <t>75652b75-32b4-4a84-907e-b63d18ba0b5a</t>
  </si>
  <si>
    <t>Kepemimpinan yang Tangguh</t>
  </si>
  <si>
    <t>DR. Jakoep Ezra, CBA, CPC.</t>
  </si>
  <si>
    <t>978-623-7851-52-3</t>
  </si>
  <si>
    <t>9456c4e8-b86f-4ed9-b549-92688319f74b</t>
  </si>
  <si>
    <t>Kemerdekaan yang Mematikan</t>
  </si>
  <si>
    <t>978-623-314-319-6</t>
  </si>
  <si>
    <t>3cbb1ea6-5a85-4f81-ba4b-e39c68e7fe4b</t>
  </si>
  <si>
    <t>Kemerdekaan</t>
  </si>
  <si>
    <t>978-623-5830-71-1</t>
  </si>
  <si>
    <t>7ad55325-f14f-4b8d-bd62-642ba9beab42</t>
  </si>
  <si>
    <t>Gereja Batu Karang Atau Sandungan</t>
  </si>
  <si>
    <t>978-623-314-307-3</t>
  </si>
  <si>
    <t>bd10d7c2-55f8-4042-90e7-7cccceaaefa1</t>
  </si>
  <si>
    <t>Gereja, Gaya Hidup Allah dalam Gereja</t>
  </si>
  <si>
    <t>978-623-5830-59-9</t>
  </si>
  <si>
    <t>ac378f24-fa5f-4beb-bfcc-35f23737e361</t>
  </si>
  <si>
    <t>Hatiku Mencintai-Mu</t>
  </si>
  <si>
    <t>978-623-88218-9-1</t>
  </si>
  <si>
    <t>a9a47e6f-ae58-4430-89d8-9aec3fc94f21</t>
  </si>
  <si>
    <t>Hidup Artinya Bekerja Memberi Buah</t>
  </si>
  <si>
    <t>978-623-7851-45-5</t>
  </si>
  <si>
    <t>dd42d674-8fc4-450a-80b9-382d8b0adb17</t>
  </si>
  <si>
    <t>Hikmah Di Balik Bencana</t>
  </si>
  <si>
    <t>978-623-5830-60-5</t>
  </si>
  <si>
    <t>2ec52dc2-df7b-4573-8656-a3345c4513bb</t>
  </si>
  <si>
    <t>How Did I Get 7 Scholarships In 7 Countries?</t>
  </si>
  <si>
    <t>Ilma Alfadila</t>
  </si>
  <si>
    <t>978-623-91968-6-8</t>
  </si>
  <si>
    <t>978-623-91968-7-5</t>
  </si>
  <si>
    <t>4082f628-5930-49dd-94ef-1ada2054a2d9</t>
  </si>
  <si>
    <t>Iman Harus Teruji</t>
  </si>
  <si>
    <t>978-623-5830-61-2</t>
  </si>
  <si>
    <t>793feaa4-f960-48ec-9f20-e971cfedea3c</t>
  </si>
  <si>
    <t>Indahnya Natal Para Perantau</t>
  </si>
  <si>
    <t>978-623-5830-62-9</t>
  </si>
  <si>
    <t>22ee4d71-7556-4d2b-bcaa-d4bcfb0eac60</t>
  </si>
  <si>
    <t>Indonesia (Apa Bisa) Bangkit?</t>
  </si>
  <si>
    <t>978-623-5830-63-6</t>
  </si>
  <si>
    <t>609d860e-02e9-4376-8881-f40105e1c02e</t>
  </si>
  <si>
    <t>Jadilah Kedua Terbaik!</t>
  </si>
  <si>
    <t>978-623-5830-64-3</t>
  </si>
  <si>
    <t>109b686d-52a5-4f7c-981b-a7131d1f16d0</t>
  </si>
  <si>
    <t>Jaga Keseimbangan Tubuh, Pikiran, dan Jiwa</t>
  </si>
  <si>
    <t>978-623-5830-65-0</t>
  </si>
  <si>
    <t>c5eff619-874e-4532-8e75-dd1db41dcd8b</t>
  </si>
  <si>
    <t>Jagalah Kesehatan</t>
  </si>
  <si>
    <t>978-623-8117-01-7</t>
  </si>
  <si>
    <t>a6674d71-5dff-40e0-9600-c94036f508ea</t>
  </si>
  <si>
    <t>Jesus Of The Gospels</t>
  </si>
  <si>
    <t>978-623-314-314-1</t>
  </si>
  <si>
    <t>1c65e364-87da-4bbd-82f2-71f5b2362453</t>
  </si>
  <si>
    <t>Kalau Aku Besar Nanti</t>
  </si>
  <si>
    <t>978-623-8117-02-4</t>
  </si>
  <si>
    <t>7f74aed3-3edf-4c58-976a-84eda2f94162</t>
  </si>
  <si>
    <t>Kantata The Prayer Of Jabez Pertama Di Indonesia, Mengagungkan Tuhan, Menolong Sesama</t>
  </si>
  <si>
    <t>978-623-5830-66-7</t>
  </si>
  <si>
    <t>16dbb304-2787-4ac3-baeb-be31fde3fc95</t>
  </si>
  <si>
    <t>Karakter Keluarga Harmonis</t>
  </si>
  <si>
    <t>Pdt. Dr. Yohanes Ratu Eda, M.Th., James Gwee T.H., MBA</t>
  </si>
  <si>
    <t>978-623-5830-67-4</t>
  </si>
  <si>
    <t>1310fb86-e610-435f-8b91-ceb4317e5de7</t>
  </si>
  <si>
    <t>Kebangkitan Generasi Muda di Jakarta</t>
  </si>
  <si>
    <t>978-623-5830-69-8</t>
  </si>
  <si>
    <t>07671627-c36e-4d9a-bd93-1e1e00a47d70</t>
  </si>
  <si>
    <t>Kelas Pengasuhan Anak</t>
  </si>
  <si>
    <t>978-623-5830-70-4</t>
  </si>
  <si>
    <t>de6a03a0-1787-4973-9a86-fb779ed89e18</t>
  </si>
  <si>
    <t>Belajar Animasi 2D Dan 3D</t>
  </si>
  <si>
    <t>Padma Nyoman Crisnapati , S.Kom., M.Pd., M.Kom. I Gede Harsemadi, S.Kom., M.T.</t>
  </si>
  <si>
    <t>978-979-29-9876-4</t>
  </si>
  <si>
    <t>978-623-01-3196-7</t>
  </si>
  <si>
    <t>&lt;p&gt;Bagi sebagian orang, animasi merupakan hal yang sangat keren dan menarik. Tanpa melihat latar belakangnya, setiap orang memiliki bakat dan kemampuan dalam membuat animasi. Belajar membuat animasi bukanlah sesuatu yang tergolong sulit, tetapi membutuhkan ketekunan dan daya tahan terhadap kegagalan yang tinggi.&lt;/p&gt;</t>
  </si>
  <si>
    <t>b6ac9b1c-e679-4636-9405-5640491c5c87</t>
  </si>
  <si>
    <t>Komputer Grafis Image Digital, Desain Grafis dan Page Layout</t>
  </si>
  <si>
    <t>Amir Fatah Sofyan &amp; Tonny Hidayat</t>
  </si>
  <si>
    <t>978-979-29-0560-1</t>
  </si>
  <si>
    <t>978-623-01-3189-9</t>
  </si>
  <si>
    <t>&lt;p&gt;Buku ini ditujukan bagi Pemula-baik dengan latar belakang komputer maupun desain-yang ingin mempelajari penggunaan software komputer grafis dalam pembuatan aplikasi desain grafis. Bahasan buku ini mencakup dasar-dasar desain grafis dan komputer grafis, pengolahan foto, pengolahan grafik, dan pengolahan tata letak halaman. Adobe Photoshop, Adobe Illustrator, dan Adobe InDesign-yang merupakan bagian Adobe Creative Suite 3-dipilih sebagai tools dalam menerapkan desain grafis karena kemudahan penggunaan, fitur yang tersedia dan tingkat kompabilitas di antara ketiga software. Buku ini disertai contoh kasus meliputi pengolahan foto, pembuatan kartu nama, logotype, layout majalah, portofolio interaktif, kartu pengenal, dan kalender.&lt;/p&gt;</t>
  </si>
  <si>
    <t>88b86bd0-db73-47a4-b512-3819f4230d66</t>
  </si>
  <si>
    <t>Gereja Bagi Sesama Dan Semesta</t>
  </si>
  <si>
    <t>978-623-314-305-9</t>
  </si>
  <si>
    <t>cfba236f-92ce-42fa-a391-5bcc4fc43895</t>
  </si>
  <si>
    <t>Gereja Batu Karang atau Batu Sandungan</t>
  </si>
  <si>
    <t>978-623-314-306-6</t>
  </si>
  <si>
    <t>724bdd24-eb28-48be-9551-97e6ae71dce5</t>
  </si>
  <si>
    <t>Gereja Berpola Kerajaan Allah</t>
  </si>
  <si>
    <t>978-623-314-308-0</t>
  </si>
  <si>
    <t>f475293d-c439-4367-812e-1f36272984c3</t>
  </si>
  <si>
    <t>Gereja Jangan Takut Terbuka</t>
  </si>
  <si>
    <t>978-623-314-309-7</t>
  </si>
  <si>
    <t>b9a62f74-da22-4c25-acc1-a0255d4468f5</t>
  </si>
  <si>
    <t>Gereja yang Menjangkau dan Memuridkan</t>
  </si>
  <si>
    <t>978-623-314-310-3</t>
  </si>
  <si>
    <t>8d0eac7b-565a-46a3-ba78-fffec5f82e2d</t>
  </si>
  <si>
    <t>Hak Kita Ada Pada Tuhan</t>
  </si>
  <si>
    <t>978-623-314-311-0</t>
  </si>
  <si>
    <t>ac4729a6-c2d6-4db8-b144-ca03dbdfe4a9</t>
  </si>
  <si>
    <t>Hidup Bukan Kebetulan, Tapi Punya Tujuan</t>
  </si>
  <si>
    <t>978-623-6174-90-6</t>
  </si>
  <si>
    <t>1b41d6c5-42e2-48f1-9d6f-71451eb405de</t>
  </si>
  <si>
    <t>Hidup Sehat dalam Perspektif Alkitab</t>
  </si>
  <si>
    <t>978-623-314-112-3</t>
  </si>
  <si>
    <t>88450b46-218e-4891-95e1-db454a160ba9</t>
  </si>
  <si>
    <t>Hobi Berbelanja, Laba Didapat</t>
  </si>
  <si>
    <t>978-623-314-312-7</t>
  </si>
  <si>
    <t>e4e164be-3e7a-4621-b0bb-2ed626e468f1</t>
  </si>
  <si>
    <t>House of Blessing</t>
  </si>
  <si>
    <t>978-623-314-111-6</t>
  </si>
  <si>
    <t>a9cd1a74-bc6b-44fe-a71c-92a2503c3361</t>
  </si>
  <si>
    <t>Hubungan Pulih, Batin Lega</t>
  </si>
  <si>
    <t>978-623-7851-46-2</t>
  </si>
  <si>
    <t>026cf638-4b57-4e08-8431-8acc199e845e</t>
  </si>
  <si>
    <t>Ia Menguatkanku Dalam Lembah Kelam</t>
  </si>
  <si>
    <t>978-623-7851-47-9</t>
  </si>
  <si>
    <t>34e6890e-332c-4ef1-b1f2-97c816e7f580</t>
  </si>
  <si>
    <t>Ibadah Menyehatkan Jiwa</t>
  </si>
  <si>
    <t>978-623-314-313-4</t>
  </si>
  <si>
    <t>b06c5afb-f83b-4e81-a7a6-24ce74c28a9e</t>
  </si>
  <si>
    <t>Indonesia Darurat Ayah</t>
  </si>
  <si>
    <t>Yuniar Dwi Setiawati</t>
  </si>
  <si>
    <t>978-623-7851-48-6</t>
  </si>
  <si>
    <t>81046658-3396-4f32-a5d6-01ac8463ce83</t>
  </si>
  <si>
    <t>Irama Indah di Balik Kesederhanaan</t>
  </si>
  <si>
    <t>978-623-314-113-0</t>
  </si>
  <si>
    <t>985be8be-5cc1-4a57-8ca9-e0df28d0b429</t>
  </si>
  <si>
    <t>Jangan Jatuh!!!</t>
  </si>
  <si>
    <t>978-623-7851-49-3</t>
  </si>
  <si>
    <t>a306cbfd-1a3f-472a-8502-1ce7291a9740</t>
  </si>
  <si>
    <t>Jika Anak Hiperaktif</t>
  </si>
  <si>
    <t>978-623-314-315-8</t>
  </si>
  <si>
    <t>51aa802b-8a60-4752-a89a-19c5d310d7f9</t>
  </si>
  <si>
    <t>Jika Orangtua Tidak Harmonis</t>
  </si>
  <si>
    <t>978-623-314-316-5</t>
  </si>
  <si>
    <t>3e8e3295-6c8e-4f56-a67e-aaaf7cfa7144</t>
  </si>
  <si>
    <t>Karena Yesus, Kita Berharga</t>
  </si>
  <si>
    <t>978-623-7851-50-9</t>
  </si>
  <si>
    <t>d874ae2b-a014-4a2d-9c30-3651fa4f768f</t>
  </si>
  <si>
    <t>Kembangkan Prinsip 3S dalam Penggembalaan</t>
  </si>
  <si>
    <t>978-623-314-318-9</t>
  </si>
  <si>
    <t>49a8214d-13a8-4d1f-9fcf-311c0a0a0f61</t>
  </si>
  <si>
    <t>Metode Numerik Dengan Scilab+cd</t>
  </si>
  <si>
    <t>Dr.Ir.Setia Budi Sasongko,DEA</t>
  </si>
  <si>
    <t>978-979-29-1401-6</t>
  </si>
  <si>
    <t>978-623-01-3209-4</t>
  </si>
  <si>
    <t>&lt;p&gt;Teknik Profesional Menggambar Vektor Grafis dengan CorelDraw X3&lt;/p&gt;</t>
  </si>
  <si>
    <t>200938e7-3b6d-44f8-8e5f-3fc79d60e7a3</t>
  </si>
  <si>
    <t>Tokoh Pilihan</t>
  </si>
  <si>
    <t>978-623-314-355-4</t>
  </si>
  <si>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</si>
  <si>
    <t>af180490-8e8d-4bc8-a066-a02de8f218fc</t>
  </si>
  <si>
    <t>A-Z Ensiklopedia Metode Pembelajaran Inovatif untuk Guru, Dosen dan Mahasiswa</t>
  </si>
  <si>
    <t>Zainal Aqib &amp; Ali Murtadlo</t>
  </si>
  <si>
    <t>978-623-5830-37-7</t>
  </si>
  <si>
    <t>978-623-5830-38-4</t>
  </si>
  <si>
    <t>&lt;p&gt;Metode Pembelajaran memiliki peran yang sangat penting dalam praktik belajar dan pembelajaran, karena dengan metode pembelajaran peserta didik dapat diarahkan pada kualitas pembelajaran yang efektif dan bermakna.&lt;br /&gt;
 &lt;br /&gt;
 Metode pembelajaran yang efektif dan inovatif adalah metode pembelajaran yang memiliki landasan teoritik yang humanistik, lentur, adaptif, berorientasi kekinian, memiliki sintak pembelajaran yang sederhana, mudah dilakukan, dapat mencapai tujuan, dan hasil belajar yang optimal.&lt;br /&gt;
 &lt;br /&gt;
 Metode pembelajaran juga dapat diartikan sebagai cara, contoh, ataupun pola, yangmempunyai tujuan menyajikan pesan kepada peserta didik yang harus diketahui, dimengerti, dan dipahami, yaitu dengan cara membuat suatu pola atau contoh dengan bahan-bahan yang dipilih oleh pendidik sesuai dengan materi yang diajarkan dan dengan pengelolaan kelas yang baik.&lt;br /&gt;
 &lt;br /&gt;
 Buku ini sangat diperlukan bagi guru, dosen, mahasiswa, kepala sekolah, dan pengawas sekolah, serta pengamat dan pemerhati pendidikan, sebagai panduan atau referensi dalam kegiatan pembelajaran, sesuai dengan kondisi yang akan dihadapinya dilapangan.&lt;/p&gt;</t>
  </si>
  <si>
    <t>31dd1c00-6d7b-4e85-a4e8-75fed4c50198</t>
  </si>
  <si>
    <t>Misjudged</t>
  </si>
  <si>
    <t>978-623-6844-52-6</t>
  </si>
  <si>
    <t>978-623-6844-53-3</t>
  </si>
  <si>
    <t>&lt;p&gt;Kisah Tentang Percintaan Anak Sma. Gadis Pacaran Dengan Reno Seorang Cowok Yang Begitu Jadul Dan Malu-Maluin. Bayangin, Kesukaan Reno Adalah Baca Buku Dan Ikut Perlombaan Ilmiah. Gadis Mau Pacaran Dengan Reno Karena Ketulusannya. Setiap Hari Cowok Itu Mengantar Gadis Ke Sekolah Naik Sepeda Mini. Saat Muncul Yustian Yang Keren Dan Tajir, Hati Gadis Terbelah Dua. Anak Basket Vs. Kutu Buku, Gimana Nih? Padahal Yustian Bisa Mengantar-Jemput Gadis Naik Mobil, Sementara Sepeda Mini Reno Hanya Berganti Dengan Vespa Tua. Akhirnya, Meskipun Merasa Bersalah, Gadis Memilih Yustian. Tapi Ternyata Yustian Tidak Sebaik Dugaan Gadis.&lt;/p&gt;</t>
  </si>
  <si>
    <t>c2eab145-b82b-4a45-a2e3-9510d7edbca2</t>
  </si>
  <si>
    <t>Kolaborasi Data antar Program Microsoft Office 2019</t>
  </si>
  <si>
    <t>(Microsoft Word - Microsoft Excel - Microsoft Access - Microsoft PowerPoint)</t>
  </si>
  <si>
    <t>978-623-01-3079-3</t>
  </si>
  <si>
    <t>978-623-01-3078-6</t>
  </si>
  <si>
    <t>Non Fiksi</t>
  </si>
  <si>
    <t>&lt;p&gt;Kolaborasi Data antar Program Microsoft Office 2019 merupakan proses berbagi data antara beberapa program Microsoft Office 2019, yaitu: Microsoft Word, Microsoft Excel, Microsoft Access dan Microsoft PowerPoint. Dengan proses kolaborasi data antar program Microsoft Office ini, maka suatu pekerjaan yang sering dihadapi oleh para operator komputer akan lebih mudah dan cepat untuk diselesaikan, karena pekerjaan tersebut tidak harus dikerjakan pada satu program saja tetapi dapat dikerjakan pada beberapa program Microsoft Office.&lt;/p&gt;
 &lt;p&gt;Pokok bahasan yang disajikan dalam buku Kolaborasi Data antar Program Microsoft Office 2019 ini meliputi:&lt;/p&gt;
 &lt;ul&gt;
 &lt;li&gt;Kolaborasi data antar program, seperti proses menyalin, memindah, ekspor dan impor data antar program Microsoft Office.&lt;/li&gt;
 &lt;li&gt;Pembuatan Mailmerge (surat massal), Label, Amplop serta Katalog dalam Microsoft Word yang sumber datanya dapat diambil dari beberapa program Microsoft Office yang lain.&lt;/li&gt;
 &lt;li&gt;Pembuatan Query pada Microsoft Excel yang berguna untuk pengelompokan data dengan syarat &amp;amp; kriteria tertentu.&lt;/li&gt;
 &lt;li&gt;Pembuatan Pivottable pada Microsoft Excel dengan sumber data dari Microsoft Access.&lt;/li&gt;
 &lt;li&gt;Menyisipkan beberapa program Microsoft Office sebagai objek.&lt;/li&gt;
 &lt;li&gt;Membuat link atau hubungan data dengan Paste Link antar program Microsoft Office serta proses meng-update dan menghapus link.&lt;/li&gt;
 &lt;li&gt;Mengekspor beberapa data Microsoft Office menjadi file PDF.&lt;/li&gt;
 &lt;/ul&gt;
 &lt;p&gt;Buku ini juga disertai dengan contoh soal kolaborasi data antar program berikut penyelesaiannya yang dapat membantu Anda untuk lebih mudah mempelajari dan memahami fungsi kolaborasi data antar beberapa program Microsoft Office 2019.&lt;/p&gt;</t>
  </si>
  <si>
    <t>bd687463-842d-4285-bf69-2786c9e3ffe7</t>
  </si>
  <si>
    <t>Akulah Banda Naira</t>
  </si>
  <si>
    <t>Sekar Ayu Asmara</t>
  </si>
  <si>
    <t>978-623-6844-61-8</t>
  </si>
  <si>
    <t>978-623-6844-62-5</t>
  </si>
  <si>
    <t>&lt;p&gt;&amp;quot;Akulah Banda Naira novel yang melintas dua masa yang berbeda. Romantika anak manusia yang bermuara pada satu keyakinan. Bahwa cinta sejati tak mengenal batas jarak dan waktu.&lt;br /&gt;
 &lt;br /&gt;
 Pada tahun 1901, pemuda pribumi Banda bernama Aru bergabung bersama kelompok Sio Banda. Sebuah gerakan bawah tanah bertujuan mengusir kekuasaan Belanda dari bumi Banda Naira. Semua berubah ketika ia kemudian bertemu dan jatuh cinta kepada Mariana, anak gadis perkenier Belanda. Sebuah kutukan masa lalu muncul dan menantang. Mengancam keteguhan cinta mereka.&lt;br /&gt;
 &lt;br /&gt;
 Usai pandemi Covid-19 reda di tahun 2022, Izabel Larasati meninggalkan kota kelahirannya Amsterdam untuk melupakan hubungan cintanya yang kandas. Sesampainya di negeri leluhur ibunya Indonesia, ia mengalami kejadian demi kejadian yang menyisakan berbagai pertanyaan. Semua sepertinya berkaitan dengan buah pala. Penjelajahan cinta kemudian membawanya ke Banda Naira, di mana jawaban cinta sejati menunggunya.&lt;br /&gt;
 &lt;br /&gt;
 Akulah Banda Naira novel yang melintas dua masa yang berbeda. Romantika anak manusia yang bermuara pada satu keyakinan. Bahwa cinta sejati tak mengenal batas jarak dan waktu.&lt;br /&gt;
 &amp;quot;&lt;/p&gt;</t>
  </si>
  <si>
    <t>4c032426-e7ed-4c09-a475-908587f53172</t>
  </si>
  <si>
    <t>The Boy With The Hidden Hurt</t>
  </si>
  <si>
    <t>Gusti Riant</t>
  </si>
  <si>
    <t>978-623-6844-36-3</t>
  </si>
  <si>
    <t>978-623-6844-37-3</t>
  </si>
  <si>
    <t>&lt;p&gt;Althaniel Arson Adalah Seorang Pembalap Muda Yang Harus Mengubur Mimpi-Mimpinya Karena Suatu Kecelakaan. Rachel Amanda Adalah Seorang Gadis Yang Hidup Di Masa Lalu Setelah Mengalami Banyak Kehilangan.Ketika Waktu Mempertemukan Dan Saling Menyentuh Kehidupan Masing-Masing, Dunia Mereka Mulai Berwarna, Bahkan Ada Hubungan Manis Yang Tercipta. Namun, Itu Tidak Berlangsung Lama Saat Rachel Menyadari Ada Yang Janggal Dengan Althaniel. Ketika Rachel Mengetahui Siapa Cowok Itu Sebenarnya, Ternyata Semua Sudah Terlambatsetiap Kata Pergi Memang Tidak Selalu Diiringi Kata Kembali. Namun, Percayalah, Akan Ada Pengganti Meski Dalam Bentuk Berbeda.&lt;/p&gt;</t>
  </si>
  <si>
    <t>d23d18e0-92d4-4d74-ae7a-f12b68c9f364</t>
  </si>
  <si>
    <t>Cita-Cita Titik Dua Petani !</t>
  </si>
  <si>
    <t>Kanti W. Janis</t>
  </si>
  <si>
    <t>978-623-6844-59-5</t>
  </si>
  <si>
    <t>978-623-6844-60-1</t>
  </si>
  <si>
    <t>&lt;p&gt;&amp;quot;Kisah persahabatan Tama, Randy, dan Menik. Randy ingin jadi komikus, Menik ingin jadi bintang film, sementara Tama ingin menjadi Petani! Cita-cita yang tidak biasa itu menyatukan mereka.&lt;br /&gt;
 &lt;br /&gt;
 Randy suka menyendiri sambil menggambar komik, tidak ada yang menonjol darinya, dia duduk di kelas dua SMP. Dia menderita di sekolah, sebab hampir setiap hari ia mengalami gencetan kakak kelas, mau pun Radit Cs, anak pejabat negara, lalu para guru yang mengejar target nilai demi menaikkan peringkat sekolah. Ibunya juga menuntut Randy dapat nilai tinggi. Meski demikian masih ada dua hal yang membuatnya bertahan: menggambar komik dan Menik, gadis manis teman sekelasnya. Randy sudah menaruh hati pada Menik sejak kelas 1 SMP, Menik selalu menghargai komik-komik buatan Randy.&lt;br /&gt;
 Suatu hari, saat pelajaran Bahasa Indonesia, datang murid baru. Anak lelaki berperawakan kecil, kurus, kulitnya hitam terbakar matahari, sepatu dan tasnya sudah butut, seragamnya lusuh. Tapi tatapan matanya begitu jernih dan tajam. Ia memperkenalkan diri, Pratama, dipanggil Tama, dan dengan lantang menyatakan cita-citanya menjadi petani. Seluruh kelas terkesima. Anak mana yang mau jadi petani? Sejak saat itu Randy, Tama dan Menik berkawan.&lt;br /&gt;
 Ternyata Tama adalah murid jenius. Dia selalu meraih nilai tertinggi di kelas tanpa perlu belajar susah payah, jago main bola, dan selalu menang setiap ikut kompetisi antar sekolah. Hal itu membuat Randy semakin penasaran, siapa sebenarnya Tama?&lt;br /&gt;
 &lt;br /&gt;
 &amp;quot;&lt;/p&gt;</t>
  </si>
  <si>
    <t>3ecfe005-0065-4046-88d8-ebfddb517119</t>
  </si>
  <si>
    <t>BERANI BERBUAT BAIK</t>
  </si>
  <si>
    <t>Kak Anna &amp; Kak Ester</t>
  </si>
  <si>
    <t>978-623-471-003-8</t>
  </si>
  <si>
    <t>978-623-471-004-5</t>
  </si>
  <si>
    <t>Seri Cerita Anak Pembentuk Karakter</t>
  </si>
  <si>
    <t>&lt;p&gt;Dino Tiba-Tiba Menjadi Lebih Mudah Marah Dan Ngambek Kalau Di Rumah. Kedua Kakaknya Dan Bi Irahbingung Dengan Perubahan Sikap Dino. La Juga Terlihat Lebih Lesu Dan Tidak Bersemangat Saat Akanberangkat Ke Sekolah. Sementara Itu, Saat Di Kelas, Riko Memandang Dino Dengan Sikap Bermusuhan.Ada Apa Ya Antara Riko Dan Dino? Apakah Dino Berbuat Salah?Nah, Adik-Adik Apakah Kalian Juga Suka Berantem Dengan Teman Sekelas? Apakah Juga Pernah Bingungmau Berbuat Baik Atau Diam Saja? Atau Sudah Berbuat Baik Tapi Malah Dimusuhi Oleh Teman?Nah, Semoga Adik-Adik Bisa Belajar Dari Pengalaman Yang Dialami Dino Yaa....Pengalaman Apa Itu?Penasaran Kan? Yukkk Kita Baca Saja Pengalaman Dino Di Buku Ini.&lt;/p&gt;</t>
  </si>
  <si>
    <t>d0b135a3-cec3-4a30-a49c-6a7600e4219a</t>
  </si>
  <si>
    <t>No Choice</t>
  </si>
  <si>
    <t>Saat Laki-Laki Harus Memilih</t>
  </si>
  <si>
    <t>978-623-6844-54-0</t>
  </si>
  <si>
    <t>978-623-6844-55-7</t>
  </si>
  <si>
    <t>&lt;p&gt;No Choice mengisahkan tentang perjalanan hidurp Arman yang menentang ibunya demi menikahi Naina, wanita yang ia cintai. Arman bahkan nekat datang ke pernikahan Naina dan menghancurkan pernikahan itu demi bisa mendapatkannya. Meski berhasil mendapatkan Naina, nyatanya hidup Arman tidak semulus yang dia bayangkan. Selalu terjadi ketegangan antara Naina dan ibunya karena sejak awal Nyonya Amalia (ibu Arman) tidak menyukai Naina.&lt;/p&gt;
 &lt;p&gt;Nyonya Amalia menganggap Naina miskin dan kampungan sehingga selalu punya cara untuk menghina dan mempermalukan seluruh keluarga Naina. Tidak terima dengan penghinaan itu, Naina dan ayahnya yang sakit hati nekat membakar pabrik milik Nyonya Amalia untuk menghancurkan segala kesombongan wanita itu. Hal itu membuat Nyonya Bmalia marah dan menjebloskan ayah Naina ke penjara.&lt;/p&gt;
 &lt;p&gt;Konflik semakin meruncing saat Naina meminta Arman memilih antara dia atau ibunya. Ketika itulah Arman dilanda kegelisahan luar biasa. Kedua wanita itu terus saja ribut dan tidak ada yang mau mengalah. Lalu Sherenaj sahabatnya, datang menenangkan Arman. Dia mengatakan bahwa baik Naina maupun ibunya sama-sama ingin bahagia. Akan tetapi, definisi kebahagiaan dari keduanya berbeda. Itulah sebabnya sering terjadi konflik dan ketegangan. Yang harus Arman lakukan hanyalah mencoba memberi pengertian pada keduanya. Sayangnya, Arman tidak pernah berhasil melakukannya karena keduanya memiliki ego yang sangat tinggi yang tidak mau mengalah satu sama lain.&lt;/p&gt;</t>
  </si>
  <si>
    <t>8a4817f1-c714-48c7-9e46-24b544e34378</t>
  </si>
  <si>
    <t>EL, Benih Kasih Sayang yang Tertanam dengan Baik Akan Bertumbuh dengan Sendirinya</t>
  </si>
  <si>
    <t>Galuh Larasati</t>
  </si>
  <si>
    <t>978-623-471-001-4</t>
  </si>
  <si>
    <t>978-623-471-002-1</t>
  </si>
  <si>
    <t>&lt;p&gt;El adalah seekor bayi anjing lucu yang ditemukan Ibu Nastiti di bak sampah. Sebenarnya ada keraguan besar di hati Ibu Nastiti apakah kedua anaknya bisa menerima seekor anjing di rumah. Di sisi lain ibu Nastiti ingin menyelamatkan El dan merawatnya.&lt;br /&gt;
 Berbeda dengan Gadhing yang mula-mula agak ragu menerima kehadiran El, sebaliknya Manggar bersuka cita karena diam-diam sudah lama ia ingin sekali memiliki anjing. Pun ia menganggap keingannya itu tidak mungkin terwujud.&lt;br /&gt;
 Bagaimanakah kelanjutan kisah El si anjing kecil? Dapatkah El, Manggar, dan Gadhing tumbuh bersama menjadi sahabat baik?&lt;/p&gt;</t>
  </si>
  <si>
    <t>bc419798-4bbf-4afd-97f5-47cd3d834fc4</t>
  </si>
  <si>
    <t>Bunga Ajaib Vanya</t>
  </si>
  <si>
    <t>Alby Syafie</t>
  </si>
  <si>
    <t>978-623-471-025-0</t>
  </si>
  <si>
    <t>978-623-471-026-7</t>
  </si>
  <si>
    <t>Seri Cerita Anak &amp; Anti Mati Gaya di Rumah</t>
  </si>
  <si>
    <t>&lt;p&gt;Kak Yola dinyatakan positif Covid-19 dan terpaksa harus menjalani karantina di Rumah Sakit. Ayah, Ibu, dan juga Vanya harus menjalani rapid test dan swab, khawatir tertular virus juga. Syukurlah mereka negatif. Vanya ingin memberikan hadiah untuk Kak Yola agar bersemangat melawan sakitnya. Hmmm&amp;hellip;, kira-kira kalian tahu tidak, hadiah apa yang akan Vanya berikan pada Kak Yola.&lt;br /&gt;
 Baca kisah serunya di Seri Cerita Anak &amp;amp; Anti Mati Gaya di Rumah, Bunga Ajaib Vanya. Jangan lewatkan kisah seru lainnya, Kado Buat Ibu dan Layang-Layang Bikinanku Terbang Tinggi.&lt;br /&gt;
 Selamat membaca&lt;/p&gt;</t>
  </si>
  <si>
    <t>6f786ecf-9749-4fb1-a023-8ad959c67876</t>
  </si>
  <si>
    <t>The One</t>
  </si>
  <si>
    <t>Because Every Story Has an End</t>
  </si>
  <si>
    <t>Bety Kristianto</t>
  </si>
  <si>
    <t>978-623-6844-32-8</t>
  </si>
  <si>
    <t>978-623-6844-33-5</t>
  </si>
  <si>
    <t>&lt;p&gt;Cinta pertama akan selamanya dikenang bagi banyak orang. Tapi tidak begitu halnya dengan Mitha. Pertemuan tak terencananya dengan Jonathan menciptakan riak-riak baru, bahkan mengguncang kehidupannya yang selama ini baik-baik saja. Menarik diri dari project yang melibatkan mereka berdua hanya akan membuatnya tampil menyedihkan. Keinginan terbesarnya hanyalah bisa melalui hari-hari dengan cepat dan mendapatkan kembali ketenangan hidup. Sayang, takdir membawanya pada peristiwa demi peristiwa menyesakkan, yang kemudian melemparkannya ke belahan bumi yang lain, tepat saat cinta di hatinya mulai merekah lagi.&lt;br /&gt;
 &lt;em&gt;&amp;quot;Aku berhak mendapat yang lebih baik dalam hidupku.&amp;quot;&lt;/em&gt;&lt;br /&gt;
 Namun, ketika Mitha telah sepenuhnya bertekad melupakan urusan cinta, takdir justru kembali menuntunnya pada cinta sejati. Akankah Mitha berdamai dengan takdir yang selama ini mempermainkannya? Ataukah dia justru lari menjauh seperti dulu?&lt;/p&gt;</t>
  </si>
  <si>
    <t>b185c280-a60e-4ada-9a2c-2cdf6808bf8c</t>
  </si>
  <si>
    <t>Summer Triangle</t>
  </si>
  <si>
    <t>Sheila Salsabiila</t>
  </si>
  <si>
    <t>978-623-6844-26-7</t>
  </si>
  <si>
    <t>978-623-6844-27-4</t>
  </si>
  <si>
    <t>&lt;p&gt;Raynard Pratama, remaja 17 tahun yang sering dianggap sempurna oleh teman-teman di sekolahnya. Namun siapa sangka, kalau sebenarnya Ia adalah seorang tunarungu. Memiliki kekurangan membuat Ray berbeda dengan remaja lainnya, bahkan ia sempat menyerah dengan mimpinya.&lt;br /&gt;
 &amp;quot;Gue bukannya nggak bisa denger. Gue cuma denger apa yang gue mau denger, dan gue denger itu semua lewat mata dan hati.&amp;quot; - Raynard&lt;br /&gt;
 Namun, Kiera Shafia, gadis pecinta astronomi yang membuat Ray jatuh cinta, mampu membangkitkan semangat cowok itu. Kata-kata yang keluar dari bibir mungil Kiera selalu mampu membuat Ray terkesan. Mereka pun harus berjuang di penghujung masa SMA, membuat prestasi, kenangan, serta perpisahan.&lt;br /&gt;
 &amp;quot;Bintangnya juga nggak terlalu suka tempat ramai. Kalau di tempat ramai, bintangnya jadi nggak menonjol. Kalau di tempat sepi, bintang jadi satu-satunya objek yang paling indah. Jadi, bintang sama kayak lo, sama-sama nggak suka tempat ramai.&amp;quot; - Kiera&lt;br /&gt;
 Ini adalah kehidupan romansa seorang remaja tunarungu, mengenai bintang-bintang, dan kenangan saat masa putih abu-abu.&lt;/p&gt;</t>
  </si>
  <si>
    <t>65e6ff9a-6ad6-45c6-8840-bf471c3e5f33</t>
  </si>
  <si>
    <t>Desain dan Implementasi Blended Learning</t>
  </si>
  <si>
    <t>Integrasi Teknologi dan Pedagogi</t>
  </si>
  <si>
    <t>Dr. Ulfia Rahmi, M.Pd. &amp; Dr. Azrul, M.Pd.</t>
  </si>
  <si>
    <t>978-623-01-3129-5</t>
  </si>
  <si>
    <t>978-623-01-3130-1</t>
  </si>
  <si>
    <t>&lt;p&gt;Blended learning mulai dikenal setelah ditemukan kelemahan pada pertemuan tatap muka dan kelemahan pada online learning oleh Bersin pada penelitiannya tahun 2004. Selanjutnya, dikembangkan pembelajaran yang mengombinasikan pertemuan tatap muka dan online learning yang kemudian dikenal dengan istilah blended learning. Blended learning dikembangkan dengan berbagai model, yaitu face-to-face driver model, rotation model, flex model, online lab model, self-blend model, dan driver model online. Pada setiap model tersebut, metode diskusi masiv digunakan oleh pendidik dalam memfasilitasi pembelajar untuk menyelesaikan masalah dan meningkatkan keterampilan berpikir tingkat tinggi. Metode diskusi dalam blended learning ini diterapkan mulai dari pendidikan dasar, pendidikan menengah, dan pendidikan tinggi.&lt;/p&gt;
 &lt;p&gt;Metode diskusi dipilih dalam blended learning karena memiliki rangkaian aktivitas belajar yang memberikan kesempatan kepada pembelajar untuk terlibat secara aktif. Dalam perspektif pembelajar Abad 21, pembelajaran seharusnya bersifat konstruktivis yang bermakna bahwa dengan partisipasi pembelajar secara aktif pada setiap kegiatan yang relevan dengan tujuan pembelajaran dapat membantu pembelajar membangun pengetahuan dan pengalaman baru. Buku yang ada pada tangan pembaca saat ini, memaparkan konsep, prinsip, dan prosedur berdiskusi, dan formulasi standar kualitas diskusi dalam blended learning. Buku ini ditulis berdasarkan hasil penelitian selama 2 tahun yang didukung oleh artikel ilmiah yang relevan baik nasional maupun internasional. Buku ini sangat bermanfaat bagi pendidik dan pembelajar baik pada pendidikan dasar, menengah, dan tinggi sebagai upaya mengoptimalkan kegiatan diskusi dalam blended learning.&lt;/p&gt;</t>
  </si>
  <si>
    <t>6a1a81bb-15b2-44cc-b19e-ae7e5be7b20a</t>
  </si>
  <si>
    <t>YEAAAYYYâ€¦AKU MENANGâ€¦!!!</t>
  </si>
  <si>
    <t>978-623-7230-70-0</t>
  </si>
  <si>
    <t>978-623-7230-71-7</t>
  </si>
  <si>
    <t>&lt;p&gt;Di kampung Kalitaman, diadakan lomba panjat pinang dengan berbagai macam hadiah yang menarik, dalam rangka Tujuh Belas Agustusan. Pohon pinang ini tinggi, lurus, dan licin karena sudah dilumuri oli. Hadiah yang bergelantungan di tempat yang tertinggi menambah semangat para peserta lomba. Tapi berkali-kali mereka memanjat dan selalu terjatuh di kolam air. Kira-kira apakah ada yang bisa meraih hadiahnya dan mencapai puncak? Seruuu...&lt;br /&gt;
 Yuukk ikuti cerita Seri Aku Pantang Menyerah. &amp;quot;YEAAAYYY...AKU...MENANG...!!!&amp;quot;&lt;br /&gt;
 Semoga cerita para peserta lomba panjat pinang di Kampung Kalitaman ini bisa membuat adik-adik semua bersemangat dan tidak gampang menyerah meski jatuh berkali-kali ya.... Selamat membaca adik-adik...&lt;br /&gt;
 Temukan Seri Aku Pantang Menyerah lainnya yaaa...Jangan sampai ketinggalan ya....&lt;/p&gt;</t>
  </si>
  <si>
    <t>08022e7f-e5aa-4c93-803e-18eac3f24f5d</t>
  </si>
  <si>
    <t>Metode Berkomunikasi dengan Gambar untuk Menstimulasi Kemampuan Berbahasa dan Berkomunikasi Anak</t>
  </si>
  <si>
    <t>Nur Fatwikiningsih, S.Psi., M.Psi., Psikolog</t>
  </si>
  <si>
    <t>978-623-01-3127-1</t>
  </si>
  <si>
    <t>978-623-01-3128-8</t>
  </si>
  <si>
    <t>&lt;p&gt;Berdasarkan data penelitian akhir-akhir ini pada anak usia prasekolah, keterlambatan berbahasa cenderung terjadi persisten sepanjang tahun dan sangat kuat berkaitan dengan gangguan jiwa atau perilaku. Perkembangan otak dan bahasa yang pesat terjadi saat anak berusia 12 bulan hingga sekitar usia 2 hingga 3 tahun. Oleh sebab itu, pada rentang usia ini sangat penting bagi anak untuk mendapatkan kesempatan berlatih dan bimbingan untuk perkembangan bahasa mereka. Metode Berkomunikasi dengan Gambar (MKG) akan memperkaya kosakata, menyempurnakan struktur kalimat, dan merangsang anak untuk berbicara spontan. Melalui kartu bergambar ini anak-anak prasekolah akan berusaha membayangkan secara mental objek yang diinginkan (sesuai gambar), sehingga mereka belajar mengaitkan antara objek dengan gambar, kata dengan simbol gambar atau nama objeknya tersebut, dan penggunaan gambar atau simbol menjadi jembatan untuk nantinya berbicara menggunakan suara. Adanya bantuan gambar atau simbol juga membantu pemahaman anak terhadap bahasa yang disampaikan secara verbal. Selain itu, penggunaan isyarat visual gambar akan meningkatkan minat dan perhatian anak prasekolah dengan perkembangan normal maupun anak yang memiliki problem berkaitan dengan kesulitan dalam aspek konsentrasi.&lt;/p&gt;
 &lt;p&gt;Buku media belajar edukatif dan interaktif ini sangat penting bagi para orang tua di rumah, para pengasuh di pusat day care, para guru atau pendidik, para terapis di pusat-pusat terapi anak berkebutuhan khusus, maupun para profesional yang menaruh perhatian besar pada proses tumbuh kembang anak. Buku ini menjelaskan secara lebih rinci dan lebih mudah mengenai Metode Berkomunikasi dengan Gambar untuk melatih stimulasi kemampuan berbahasa dan berkomunikasi anak, lengkap dengan petunjuk instruksi pada setiap fase latihan, proses evaluasi pada setiap fase latihan, hingga beberapa sampel gambar yang bisa digunakan dalam proses latihan nanti, sedangkan media replika bisa pembaca sediakan sendiri sesuai dengan contoh sampel gambar yang penulis berikan. Adapun isi buku ini mencakup:&lt;/p&gt;
 &lt;p&gt;1. Perkembangan Bahasa Anak&lt;/p&gt;
 &lt;p&gt;2. Metode Berkomunikasi dengan Gambar (Gambaran Umum MKG, Fungsi MKG, Media yang dibutuhkan untuk Menerapkan MKG, Prosedur Pelaksanaan MKG)&lt;/p&gt;
 &lt;p&gt;3. Pedoman Pelaksanaan Metode Berkomunikasi dengan Gambar dari Sesi 1 hingga Sesi 6&lt;/p&gt;
 &lt;p&gt;4. Alat Tes Kemampuan Berbahasa Anak. Seri Usia Prasekolah (di Bawah Usia 3 Tahun/36 Bulan)&lt;/p&gt;</t>
  </si>
  <si>
    <t>8f80d659-fa68-4cc4-8163-0b3129848c6a</t>
  </si>
  <si>
    <t>Layang-Layang Bikinanku Terbang Tinggi</t>
  </si>
  <si>
    <t>978-623-471-027-4</t>
  </si>
  <si>
    <t>978-623-471-028-1</t>
  </si>
  <si>
    <t>&lt;p&gt;Akibat Covid-19, semua sekolah diliburkan, termasuk sekolah Vito. Ia harus melakukan semua kegiatan di rumah dan tidak bisa pergi ke mana-mana. Lama-lama ia merasa bosan. Vito rindu kepada teman-temannya, dan juga gurunya. Vito juga rindu bermain layang-layang bersama temannya. Bagaimana caranya agar Vito bisa bermain layang-layang lagi?&lt;br /&gt;
 Yuk, baca kisahnya di di Seri Cerita Anak &amp;amp; Anti Mati Gaya di Rumah, Layang-Layang Bikinanku Terbang Tinggi. Jangan lewatkan kisah seru lainnya, Kado Buat Ibu dan Bunga Ajaib Vanya.&lt;br /&gt;
 Selamat membaca&lt;/p&gt;</t>
  </si>
  <si>
    <t>66c2d749-d6b6-43bc-ab4f-8a1575c0472e</t>
  </si>
  <si>
    <t>REDAM TEMARAM</t>
  </si>
  <si>
    <t>Rizky Xavier</t>
  </si>
  <si>
    <t>978-623-6844-65-6</t>
  </si>
  <si>
    <t>978-623-6844-66-3</t>
  </si>
  <si>
    <t>&lt;p&gt;&amp;ldquo;Kehadiranmu sudah seperti layaknya bintang jatuh Hanyasekejap&lt;br /&gt;
 Namun berhasil membuatku berkali-kali berharap&amp;rdquo;&lt;br /&gt;
 Pernahkan kita merasa terjebak dalam suatu masa yang memaksa kita untuk meredam seluruh rasa yang ada?? Tanpa tahu kapan rasa itu akan menguap tanpa mengucapkan salam lebih dulu.&lt;br /&gt;
 Sosok yang berusaha untuk melupakan hari yang selalu diingat untuk dilupakan&lt;br /&gt;
 &amp;nbsp;&lt;/p&gt;</t>
  </si>
  <si>
    <t>626e17af-721b-4ef1-8870-a68d4a69a14b</t>
  </si>
  <si>
    <t>SENJA KELANA</t>
  </si>
  <si>
    <t>Titi Setiyoningsih</t>
  </si>
  <si>
    <t>978-623-6844-63-2</t>
  </si>
  <si>
    <t>978-623-6844-64-9</t>
  </si>
  <si>
    <t>&lt;p&gt;Jika perasaan cinta datang padamu, sekalipun dengan orang yang tak kamu suka sebelumnya, sanggupkah kamu menghentikannya? Mungkin puluhan alasan akan kamu buat untuk menyangkalnya. Berjuta pertanyaan akan kamu pertimbangkan baik tidaknya. Namun adakah yang dapat menghentikan sesuatu yang takterhentikan?&lt;br /&gt;
 Karena semakin kamu berusaha untuk melawannya,hatimu yang justru akan terluka. Tak bisakah kamu sekadar menerimanya? Membiarkannya mengalir lalu menghidupkanmu.&lt;br /&gt;
 Sanding harus menerima kenyataan bahwa pacarnya, Kala, hilang ingatan. Kala harus dibawa kembali ke Jepang dan kini Sanding sendirian. Di saat Sanding sedang patah hati, Ragan kembali datang untuk membantu Sanding. Namun masalah menjadi rumit ketika sosok Agni terang-terangan menyukai Ragan. Belum lagi suatu hari Sanding mengetahui semua kebohongan ayahnya. Rupanya terlalu banyak rahasia yang belum terungkap oleh&lt;br /&gt;
 Sanding. Hingga akhirnya tanpa sengaja neneknya yang justru memberitahukan banyak hal pada Sanding&lt;br /&gt;
 &amp;nbsp;&lt;/p&gt;</t>
  </si>
  <si>
    <t>6cdeb44e-5417-48ac-9e12-f2ac14530564</t>
  </si>
  <si>
    <t>UNTITLE DIARY</t>
  </si>
  <si>
    <t>Sekuel from a Little More Diary</t>
  </si>
  <si>
    <t>978-623-6844-67-0</t>
  </si>
  <si>
    <t>978-623-6844-68-7</t>
  </si>
  <si>
    <t>&lt;p&gt;Setelah bangun dari mimpi panjang tentang Gadis Jeju, Song Jaeson memulai kisah sebagai seorang mahasiswa kedokteran di Universitas Yongin.&lt;/p&gt;
 &lt;p&gt;Awalnya, semua rencananya berjalan mulus.&amp;nbsp;&lt;/p&gt;
 &lt;p&gt;Berkat koneksi ayahnya dengan seorang profesor dan juga berkat otak &amp;nbsp;encer yang ia miliki, ia bisa mendapatkan nilai cemerlang tanpa perlu bersusah payah untuk melakukan praktik bedah dan berurusan dengan darah.&lt;/p&gt;
 &lt;p&gt;Namun beberapa saat sebelum kegiatan CSP dimulai, Jaeson mendadak khawatir. Bagaimana jika Mirae&amp;mdash;mahasiswa kedokteran yang memegang kartu matinya dan sangat hobi mengganggu&amp;mdash;mengungkapkan kenyataan bahwa mahasiswa kedokteran terbaik Yongin di angkatannya yang bernama Song Jaeson itu menderita hematofobia dan berkuliah dengan bantuan koneksi?&lt;/p&gt;
 &lt;p&gt;Bukan hanya akan kehilangan kesempatan untuk menjadi dokter, semua orang juga pasti akan melabel Jaeson, lalu mengabadikan dalam sejarah tentang fobia mengerikan yang ia derita.&lt;/p&gt;
 &lt;p&gt;Menyadari kemungkinan buruk itu, Jaeson mulai mempertimbangkan; haruskah ia menyerah dengan janjinya pada Ibu dan Gadis Jeju untuk menjadi seorang dokter? Dan menuruti permintaan ayahnya untuk hidup nyaman dan melakukan apa yang ia suka di Berlin? Atau berjuang sampai titik darah penghabisan, tak peduli dengan risiko besar yang menantinya di masa depan?&lt;br /&gt;
 &amp;nbsp;&lt;/p&gt;</t>
  </si>
  <si>
    <t>b08f22f5-467e-40a7-9b92-bba72ea9e498</t>
  </si>
  <si>
    <t>#Jika Cinta itu Suci, yang Salah Manusianya</t>
  </si>
  <si>
    <t>I Love U More and More, Uncle!</t>
  </si>
  <si>
    <t>978-623-6844-56-4</t>
  </si>
  <si>
    <t>978-623-6844-57-1</t>
  </si>
  <si>
    <t>&lt;p&gt;&amp;quot;Kau tahu, mencintai seseorang yang tidak mencintaimu itu sakit, tapi kadang terdengar manis bukan? Itu sama seperti yang aku rasakan.&lt;br /&gt;
 Rasanya sakit. Kalau terus memikirkan bagaimana rasa sakitnya, sama saja aku tidak dapat menikmati hidup, kan? Aku akan menerimanya, menerimanya kalau ia memang tidak ditakdirkan untuk menghabiskan waktunya denganku.&amp;quot;&lt;br /&gt;
 Namanya Diana, dengan Cinta yang ia pendam pada sosok yang tak seharusnya.&lt;br /&gt;
 &amp;quot;Kalau mencintai sesakit ini, lebih baik aku tak pernah bertemu denganmu, 0m.&amp;quot;&lt;/p&gt;</t>
  </si>
  <si>
    <t>6e1018f9-3f85-4aeb-ba31-1a55a3186baa</t>
  </si>
  <si>
    <t>Berpetualang ke Planet Axion</t>
  </si>
  <si>
    <t>Kalau Kita Tidak Hidup Bersih dan Sehat</t>
  </si>
  <si>
    <t>dr. Vicka Farah Diba M.Sc., Sp. A</t>
  </si>
  <si>
    <t>978-623-471-068-7</t>
  </si>
  <si>
    <t>&lt;p&gt;Merupakan tiga buah buku yang mengajarkan anak untuk hidup sehat. Ketiganya dirangkum dalam kisah petualangan Zain dan adiknya Sarah, yang bertemu dengan Putri Xia dan Pangeran&lt;br /&gt;
 Abdul dari Planet Axion Perilaku Hidup Bersih Sehat ternyata tak untuk kesehatan diri dan lingkungan. Perilaku Hidup Bersih Sehat ternyata juga bisa menyelamatkan sebuah Planet! Yuk Ikuti petualangan seru Zain dan adiknya Sarah membantu Putri .Xia, menyelamatkan Planet Axion.&lt;/p&gt;</t>
  </si>
  <si>
    <t>1f9f1eb9-2c6d-44d7-864e-b603e9ea931c</t>
  </si>
  <si>
    <t>A-Z Konseling Kristen</t>
  </si>
  <si>
    <t>Dr. Tony Tedjo, S.Th., M.Th.</t>
  </si>
  <si>
    <t>978-623-314-053-9</t>
  </si>
  <si>
    <t>978-623-314-054-6</t>
  </si>
  <si>
    <t>&lt;p&gt;Pelayanan konseling merupakan pelayanan yang tidak pernah hilang, bahkan semakin eksis dan semakin diminati orang, apalagi pada masa pandemi Covid-19 ini. Dampak yang diakibatkan virus Corona ini sungguh sangat dahsyat karena mampu memorak-porandakan segala aspek kehidupan, baik pendidikan, perekonomian, keagamaan, perdagangan, perhubungan, pariwisata, dan berbagai bidang lainnya. Itulah sebabnya, salah satu alasan keberadaan konseling semakin eksis dalam kehidupan masyarakat. Pada masa yang sukar ini, manusia memerlukan dukungan berupa motivasi dan pemberian solusi atas masalah yang sedang mereka hadapi dan alami. Atas dasar inilah, buku-buku konseling sangat diminati orang.&lt;br /&gt;
 Kehadiran buku ini diharapkan dapat melengkapi bagian-bagian yang belum tersentuh oleh buku-buku konseling lainnya. Oleh karenanya, buku ini memiliki satu keunikan tersendiri karena mengangkat kehidupan dari seorang wanita yang terbuang oleh masyarakat di lingkungannya. Namun, setelah ia berjumpa dengan Yesus, kehidupannya berubah total.&lt;br /&gt;
 Pada awal-awal pembahasan dalam buku ini, ada kemiripan dengan buku-buku konseling sejenis yang berisi teori konseling. Namun, saya berusaha menampilkan studi kasus yang diangkat dari kisah nyata. Buku ini diharapkan dapat menjadi bahan referensi bagi mahasiswa maupun dosen yang belajar konseling, juga bagi para hamba Tuhan yang melayani bidang konseling, maupun jemaat awam yang ingin memahami dunia konseling.&lt;/p&gt;</t>
  </si>
  <si>
    <t>2f117b49-4cac-43c8-a8b4-ea44cd0c925e</t>
  </si>
  <si>
    <t>How to Get Smart in Vocabulary for Daily Conversation</t>
  </si>
  <si>
    <t>Danu Yusuf</t>
  </si>
  <si>
    <t>978-623-01-1391-8</t>
  </si>
  <si>
    <t>978-623-01-0847-1</t>
  </si>
  <si>
    <t>&lt;p&gt;Kosakata merupakan bagian terpenting dalam mempelajari bahasa inggris. Tanpa kosakata yang cukup, kita tidak akan bisa berkata-kata bahkan dalam bahasa inggris ibu sendiri. Banyak pembelajar bahasa inggris merasa kesulitan dengan kamus-kamus bahasa inggris yang mana kosakata pada kamus tersebut terlalu banyak dan sulit dicerna oleh pembelajar bahasa inggris karena kamus tidak mengklasifikasi jenis-jenis kosakata.&lt;br /&gt;
 Buku ini disusun secara khusus yang kosakatanya diklasifikasikan ke dalam berbagai macam jenis sehingga pembelajara bahasa inggris memiliki wawasan yang dalam dan luas terhadap jenis-jenis kosakata bahasa inggris. Tiap-tiap kosakata juga dilengkapi dengan cara baca untuk memudahkan pembaca melafalkan kosakata. Buku ini diperkaya lebih 7600 kosakata dan dikelompokkan menjadi 100 tema yang berbeda-beda sehingga para pembaca dapat memperdalam kemampuan kosakata bahasa inggrisnya.&lt;/p&gt;</t>
  </si>
  <si>
    <t>98f36a44-66ef-49be-96e9-bc7ce0e2f2de</t>
  </si>
  <si>
    <t>The Invisible Character Toolbox Menemukan dan Menumbuhkan Karakter Kristus Pada Anak</t>
  </si>
  <si>
    <t>Thomas Tan</t>
  </si>
  <si>
    <t>978-623-314-072-0</t>
  </si>
  <si>
    <t>978-623-314-071-3</t>
  </si>
  <si>
    <t>&lt;p&gt;Memiliki anak yang sehat, cerdas, sekaligus santun dan berperilaku baik adalah idaman semua orang tua. Kenyataannya, untuk mendidik dan membentuk anak untuk berkarakter positif bukanlah hal yang mudah. Diperlukan kesabaran dan ketelatenan serta kemauan untuk terus belajar dan memperbaiki diri dalam membimbing dan yang paling penting mau terlibat aktif dan berkomitmen dalam mendidik anak serta dapat menjadi teladan bagi anak.&lt;br /&gt;
 Pembentukan karakter seseorang mencakup kombinasi dari beberapa unsur yang tidak mungkin dapat dihindari, yaitu unsur hereditas, unsur lingkungan, dan unsur kebiasaan. Unsur hereditas merupakan unsur-unsur yang dibawa (diwariskan) dari orangtua melalui proses kelahiran, seperti keadaan fisik, intelektual, emosional, temperamen dan spiritual. Unsur lingkungan mempunyai peranan dan pengaruh yang besar dalam membentuk karakter dari pribadi seseorang. Unsur lingkungan meliputi lingkungan keluarga, lingkungan tradisi dan budaya, serta lingkungan alamiah (tempat tinggal). Terakhir adalah unsur kebiasaan adalah suatu tindakan atau tingkah laku yang terus-menerus dilakukan menjadi suatu keyakinan atau keharusan akan turut membentuk karakter seseorang.&lt;br /&gt;
 Buku The Invisible Character Toolbox merupakan buku yang sarat dengan panduan praktis untuk menuntun dan membantu orangtua dalam mendidik dan membimbing anak-anaknya untuk bertumbuh dan berkembang dengan memiliki karakter yang baik dan positif. Buku ini juga akan memberikan gambaran nilai-nilai dan ajaran moral positif di mana setiap orangtua dapat mengajarkan arti dari setiap nilai karakter yang akan diajarkannya.&lt;/p&gt;</t>
  </si>
  <si>
    <t>15448d51-13db-41e8-a724-8ecc0be9c16c</t>
  </si>
  <si>
    <t>Mandarin Untuk Manajemen Perhotelan</t>
  </si>
  <si>
    <t>Destia Iryanti &amp; Fauzi Adi Rafrastara</t>
  </si>
  <si>
    <t>978-623-01-1468-7</t>
  </si>
  <si>
    <t>978-623-01-1467-0</t>
  </si>
  <si>
    <t>&lt;p&gt;Buku ini mengajarkan Bahasa Mandarin dalam dunia Perhotelan mulai dari yang level dasar hingga level lanjut, sehingga cocok untuk siswa SMK Perhotelan, mahasiswa jurusan Manajemen Perhotelan, dan para professional yang bersentuhan langsung dengan bidang serupa. Bagi pembaca yang belum memiliki basic sedikitpun tentang Bahasa Mandarin, jangan khawatir karena buku yang sedang Anda pegang ini juga memiliki beberapa bab awal yang memang ditujukan untuk para pemula. Dengan menggunakan buku ini, diharapkan pembaca bisa dengan lebih mudah memahami dan pada akhirnya menguasai Bahasa Mandarin, khususnya dalam bidang Manajemen Perhotelan.&lt;br /&gt;
 Berikut adalah beberapa contoh pembahasan yang ada dalam buku ini:&lt;br /&gt;
 1. Pelafalan&lt;br /&gt;
 2. Greeting/Tegur Sapa&lt;br /&gt;
 3. Pemesanan Kamar&lt;br /&gt;
 4. Fasilitas Hotel&lt;br /&gt;
 5. Check-in dan Check-out&lt;br /&gt;
 6. Pemesanan Tempat dan Makanan di Restoran&lt;br /&gt;
 7. Pelayanan Antar Makanan di Hotel&lt;br /&gt;
 8. Penukaran Mata Uang Asing&lt;br /&gt;
 9. Pelayanan Informasi&lt;br /&gt;
 10. Melayani Keluhan&lt;/p&gt;</t>
  </si>
  <si>
    <t>a7acd9f9-d7fc-44b3-b288-be3e289008cf</t>
  </si>
  <si>
    <t>Memasuki Pelayanan Mukjizat &amp; Kesembuhan Ilahi</t>
  </si>
  <si>
    <t>Ari Suksmono</t>
  </si>
  <si>
    <t>978-623-314-055-3</t>
  </si>
  <si>
    <t>978-623-314-056-0</t>
  </si>
  <si>
    <t>&lt;p&gt;Fakta yang tidak terbantahkan: Ada kuasa tak terbatas di dalam diri setiap anak-anak Tuhan.&lt;br /&gt;
 Buku ini menyajikan bahasan yang cukup menantang dan meyakinkan kita semua bahwa: Setiap orang sanggup memasuki pelayanan mukjizat dan kesembuhan Ilahi.&lt;br /&gt;
 Bahasan lainnya yang akan memberkati Anda:&lt;br /&gt;
 - Pola Pelayanan Serupa Kristus&lt;br /&gt;
 - Peranan Roh Kudus&lt;br /&gt;
 - Iblis Bukanlah Penyembuh&lt;br /&gt;
 - Pelayanan Kesembuhan untuk Orang Sakit&lt;br /&gt;
 - Pelayanan Pemulihan dari Luka Batin&lt;br /&gt;
 - Pelayanan Menghancurkan Jimat dan Berhala&lt;br /&gt;
 - Pelayanan Pembebasan Atas Tanah dan Bangunan&lt;br /&gt;
 - Pelayanan Pujian dan Penyembahan&lt;br /&gt;
 - Tanya Jawab Populer Seputar Pelayanan Mukjizat dan Kesembuhan Ilahi&lt;/p&gt;</t>
  </si>
  <si>
    <t>06660ef3-11a4-4e72-89c0-a366253e9df7</t>
  </si>
  <si>
    <t>Vaksin Covid-19 Buku Wajib yang Perlu Kamu Tahu</t>
  </si>
  <si>
    <t>dr. Rizki Dinar E.</t>
  </si>
  <si>
    <t>978-623-6822-22-7</t>
  </si>
  <si>
    <t>978-623-6822-21-0</t>
  </si>
  <si>
    <t>&lt;p&gt;Buku kesehatan yang berjudul Vaksin COVID-19 adalah sebuah buku yang akan menjawab keraguan Anda seputar vaksin dan mengapa protokol kesehatan harus tetap dijalankan sekalipun kita sudah mendapatkan dua dosis vaksin. Dalam buku ini penulis juga memasukkan beberapa pertanyaan mengenai isu-isu yang tengah panas diperbicangkan di masyarakat luas mengenai vaksin. Bahkan beberapa di antaranya memercayai pandemi ini sebagai sebuah konspirasi dan virus COVID-19 itu tidak ada.&lt;/p&gt;</t>
  </si>
  <si>
    <t>a2cb9534-076b-480b-99ef-62b1635a0c04</t>
  </si>
  <si>
    <t>Metodologi Penelitian Kesehatan</t>
  </si>
  <si>
    <t>Dr. dr. Rizaldi Taslim Pinzon, M.Kes, Sp.S dr. Dyah Wulaningsih Retno Edi</t>
  </si>
  <si>
    <t>978-623-01-1368-0</t>
  </si>
  <si>
    <t>978-623-01-1367-3</t>
  </si>
  <si>
    <t>&lt;p&gt;Penelitian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membaca.&lt;/p&gt;</t>
  </si>
  <si>
    <t>84dc2efa-bf6c-4b78-af92-ec844a1889a4</t>
  </si>
  <si>
    <t>Mencegah &amp; Mengatasi Sakit Kepala</t>
  </si>
  <si>
    <t>978-623-6822-27-2</t>
  </si>
  <si>
    <t>978-623-6822-17-3</t>
  </si>
  <si>
    <t>&lt;p&gt;Sakit kepala merupakan salah satu gangguan yang paling sering dialami dan cukup merepotkan penderita dan keluarganya. Pada umumnya sakit kepala terjadi hanya sebentar saja, hari ini sakit kepala dan besok sembuh. Namun, ada juga yang sakitnya kambuh lagi sesudah beberapa bulan atau tahun kemudian. Sakit kepala dapat disebabkan oleh banyak penyakit, misalnya tumor, infeksi, trauma kepala, tekanan darah tinggi, penyakit mata, infeksi hidung, kerongkongan, dan telinga. Jangan anggap enteng keluhan sakit kepala yang sering dialami, apalagi jika rasa sakitnya berlangsung dalam waktu yang lama. Kondisi ini mungkin saja merupakan pertanda adanya penyakit serius di bagian tubuh lainnya. Sakit kepala yang sering dialami, yaitu migrain, sakit kepala menekan, dan vertigo.&lt;br /&gt;
 &amp;nbsp;&lt;/p&gt;</t>
  </si>
  <si>
    <t>0547f447-ef73-4958-abcb-fcec4d793f37</t>
  </si>
  <si>
    <t>Menelusuri Asal Usul Batik Benang Merah Antara Sejarah, Dongeng Panji Hingga Hasil Riset Modern</t>
  </si>
  <si>
    <t>978-623-01-1855-5</t>
  </si>
  <si>
    <t>978-623-01-1854-8</t>
  </si>
  <si>
    <t>&lt;p&gt;Kapankah istilah Batik yang kita kenal sebagai warisan budaya bangsa Indonesia ini mulai digunakan?&lt;br /&gt;
 Banyak orang berpendapat batik berasal dari Jawa Tengah, sekalipun banyak juga yang berpendapat batik sudah ada sejak zaman Majapahit. Meskipun demikian, kita jarang memikirkan asal-usul &amp;ldquo;Istilah&amp;rdquo; batik. Apakah hubungan batik dengan wastra yang telah menjadi penanda tingkat sosial pemakainya yang telah berlaku sejak awal abad Masehi di kerajaan-kerajaan Hindu Buddha?&lt;br /&gt;
 Apakah kita pernah mendengar istilah Wdihan dan Ken yang banyak disebut-sebut pada banyak prasasti sejak abad ke-6 hingga ke-10 Masehi? Mungkinkah ini adalah bentuk wastra batik yang kita kenal sekarang?&lt;br /&gt;
 Bahkan, banyak penulis yang dengan berani menyebut bahwa batik berasal dari India. Bukannya terbalik? Rabindranath Tagore-lah yang membawa batik Jawa ke Santiniketan, di mana ia memiliki sekolah Tinggi Seni Bhavana dan dengan bersemangat mengajarkan ilmu membatik.&lt;br /&gt;
 Dapat kita bayangkan, bangsa Jepang yang dulunya sangat tertutup ternyata menggemari Batik Jawa yang mereka kenal sebagai Jawa Sarasah sejak abad ke-16 Masehi.&lt;br /&gt;
 Buku ini memuat banyak informasi yang akan menambah wawasan kita tentang hal-hal yang berkaitan dengan batik&lt;/p&gt;</t>
  </si>
  <si>
    <t>6b658814-27e4-47e9-bb26-8e11fa010deb</t>
  </si>
  <si>
    <t>Aneka Ramuan Jamu Tradisional Untuk Kebugaran &amp; Kesehatan, Disertai Berbagai Pengemasan Jamu Untuk Peluang Bisnis</t>
  </si>
  <si>
    <t>Cahaya Novianti &amp; Permata Ilmu Jogjakarta</t>
  </si>
  <si>
    <t>978-623-6822-30-2</t>
  </si>
  <si>
    <t>978-623-6822-20-3</t>
  </si>
  <si>
    <t>&lt;p&gt;Selain potensi bisnis jamu yang dikupas, buku ini juga memberikan langkah-langkah pemasaran yang didapat penulis dari pihak-pihak yang kompeten dan narasumber yang sudah mendulang penghasilan yang menjanjikan serta mapan. Selain mendapatkan resep untuk minuman sehat dan berkhasiat bagi tubuh kita, resep mendapatkan penghasilan yang menjanjikan akan didapatkan bagi para pembaca buku ini. Salam sehat dan semangat.&lt;/p&gt;</t>
  </si>
  <si>
    <t>aed10cce-3450-4af3-85b5-40ddf64cff28</t>
  </si>
  <si>
    <t>Kumpulan Nama Bayi Yang Menginspirasi &amp; Penuh Makna</t>
  </si>
  <si>
    <t>Taufik Hidayat</t>
  </si>
  <si>
    <t>978-623-91163-9-2</t>
  </si>
  <si>
    <t>978-623-91163-8-5</t>
  </si>
  <si>
    <t>Rumah Baca</t>
  </si>
  <si>
    <t>&lt;p&gt;Nama merupakan doa dan harapan yang diberikan oleh orang tua. Memberikan nama pada anak tentu saja tak boleh sembarangan. Nama ini akan melekat seumur hidup dan menjadi identitas pada anak. Selain sebagai doa untuk buah hati, tiap orang tua yang bersiap menyambut kedatangan buah hati pasti akan sibuk mencari nama yang indah dan bermakna baik. Jangan bingung mencari dan memilih nama untuk buah hati Anda. Tujuan pembuatan buku ini, memang untuk mempermudah Anda memilih nama berdasarkan maknanya untuk buah hati Anda. Pilihlah nama anak dengan arti yang sesuai harapan Anda untuknya supaya dapat menjadi doa bagi si anak itu sendiri.&lt;br /&gt;
 &lt;br /&gt;
 Buku ini berisi tentang kumpulan lengkap nama bayi dalam Islam, bahasa Sansekerta, dan Jawa beserta artinya, berdasarkan bahasa-bahasa di dunia, serta nama bayi favorit lainnya dari A-Z. Informasi di dalam buku ini merupakan mutiara panduan bagi ibu dan bapak yang akan menimang buah hatinya.&lt;/p&gt;</t>
  </si>
  <si>
    <t>0bec5836-b0c3-4b98-9741-b53caa4f631d</t>
  </si>
  <si>
    <t>Mandarin For Front Office, Bahasa Mandarin Praktis Untuk Staff Hotel Lengkap Dengan Fonetik Dan Daftar Kosakata</t>
  </si>
  <si>
    <t>978-623-01-1634-6</t>
  </si>
  <si>
    <t>978-623-01-1633-9</t>
  </si>
  <si>
    <t>&lt;p&gt;Kelebihan buku ini adalah berisi percakapan-percakapan yang dapat digunakan dalam aktivitas-aktivitas yang berkaitan dengan Front Office. Selain itu, diberikan pula daftar kosakata untuk membantu pembaca mengembangkan dan mempraktikkan percakapan yang telah dipelajari. Disamping itu, pada tulisan Mandarin ditambahkan fonetik untuk membantu dan memudahkan pembaca menguasainya dengan cepat secara lisan. Selain itu, diberikan pula terjemahan bahasa indonesia, sehingga Anda dapat memahami teks yang ada dengan cepat.&lt;br /&gt;
 Buku ini berisi topik-topik yang sering Anda jumpai dalam Front Office seperti reservasi kamar, check in, mengantarkan tamu, menyelesaikan keluhan, menukar uang asing, check iut, dan lain-lain. Segera miliki buku ini, agar Anda dapat menggunakan Bahasa Mandarin untuk Front Office.&lt;/p&gt;</t>
  </si>
  <si>
    <t>329957e3-5729-45ac-b7a4-02739dc96ebf</t>
  </si>
  <si>
    <t>The Complete Book of the IELTS Preparation</t>
  </si>
  <si>
    <t>Slamet Riyanto dan Laila Suryani</t>
  </si>
  <si>
    <t>978-623-01-1171-6</t>
  </si>
  <si>
    <t>978-623-01-0848-8</t>
  </si>
  <si>
    <t>&lt;p&gt;IELTS (International English Language Testing System) merupakan salah satu tes bahasa Inggris Internasional yang diakui oleh banyak negara seperti di Inggris, Australia, Kanada, New Zealand dan Amerika Serikat. Buku IELTS Preparation ini dimaksudkan bagi para mahasiswa yang akan menempuh kuliah di universitas di Inggris, Australia atau New Zealand atau bekerja khususnya di Eropa, Australia dan Selandia Baru. Saat ini IELTS ini juga dikenal di beberapa negara yang menggunakan Bahasa Inggris seperti Kanada, Belanda dan bahkan di Amerika.Buku ini memberikan sejumlah latihan kemampuan bahasa Inggris seseorang yang meliputi: Listening (Mendengarkan), Reading (Membaca), Writing (Menulis) dan Speaking (Berbicara).&lt;/p&gt;
 &lt;p&gt;Buku ini dibagi menjadi 5 Bab, yaitu: BAB 1. Tanya Jawab Seputar IELTS; BAB 2. Listening Skills; BAB 3. Reading Skills; BAB 3. Writing Skills; BAB 4. Speaking Skills; dan BAB 5. Samples of IELTS Practice Tests. Setiap Tes IELTS berlangsung kurang lebih 2 jam 45 menit.&lt;br /&gt;
 &amp;nbsp;&lt;/p&gt;</t>
  </si>
  <si>
    <t>352913a0-b1fb-4ea3-8aef-c9afb66eecf5</t>
  </si>
  <si>
    <t>Aneka Resep Wedang Rempah Unik Dan Berkhasiat</t>
  </si>
  <si>
    <t>978-623-6822-28-9</t>
  </si>
  <si>
    <t>978-623-6822-29-6</t>
  </si>
  <si>
    <t>&lt;p&gt;Wedang, resep tradisonal seribu manfaat merupakan racikan peninggalan leluhur yang tak lekang dimakan zaman. Sebuah warisan yang sengaja dipelihara turun temurun untuk kesehatan, kekuatan, kesuburan, dan kecantikan bagi mereka yang meminumnya.&lt;br /&gt;
 Ramuan rahasia ini akan diungkapkan melalui buku ini, sehingga Anda pun dapat menikmati citarasa yang khas, kreasi yang cocok dengan selera. Ragam rempah-rempah akan juga diperkenalkan secara spesifik, pria dapat meracik sendiri Wedang untuk vitalitas, wanita pun dapat membuat Wedang yang sehat dan menenangkan. Siapa pun, tua, muda dapat merasakan manfaat racikan Wedang.&lt;br /&gt;
 Bahkan Anda pun dapat membuka bisnis Wedang, sehingga orang-orang mendapatkan manfaat dari kreasi Wedang Anda. Langkah meracik, menyeduh, mengemas, dan menjual akan diperkenalkan secara mudah dan praktis.&lt;/p&gt;</t>
  </si>
  <si>
    <t>e68af16d-252b-42d3-934c-026e0cf59400</t>
  </si>
  <si>
    <t>Lezat Tapi Bikin Langsing Menu Favorit Hidup Sehat</t>
  </si>
  <si>
    <t>dr. Andry Hartono, SPGK, Radyanto hwa, Juliarti Dewi</t>
  </si>
  <si>
    <t>978-623-91466-8-9</t>
  </si>
  <si>
    <t>978-623-91466-9-6</t>
  </si>
  <si>
    <t>&lt;p&gt;Saat ini ilmu gizi pun berkembang dan tingkat kesadaran masyarakat akan kesehatan dan kecukupan gizi juga meningkat signifikan. Apalagi pada masa pandemi ini. Kalau dulu masyarakat hanya fokus pada mengobati saat jatuh sakit, sekarang kesadaran untuk mencegah sebelum jatuh sakit, lebih tinggi. Untuk itu, menu hidangan dengan pemaparan gizi yang lengkap dan seimbang, sungguh dibutuhkan saat ini. Selain menyehatkan, makanan dengan gizi seperti ini bisa juga untuk mengontrol berat badan sehingga lebih sehat bagi metabolisme tubuh dan tentu saja membuat lebih percaya diri. Buku ini disusun sedemikian rupa sehingga menampilkan beragam menu yang bahan, bumbu, dan proses memasak berdasarkan arahan langsung dari spesialis gizi klinik. Proses penulisan dan penyusunan buku juga bekerjasama dengan lulusan sekolah memasak dari Singapura yang telah teruji. Dengan mengikuti menu-menu di buku ini, para pembaca dapat memenuhi kebutuhan gizinya dengan tetap mendapatkan citarasa yang enak. Hal ini penting, terutama di masa pandemi ini, agar kita tidak mudah jatuh sakit. Akhir kata, selamat membaca dan memetik manfaat-nya. Salam sehat.&lt;/p&gt;</t>
  </si>
  <si>
    <t>2f8b1893-49bb-4c85-810b-d1183e0c263c</t>
  </si>
  <si>
    <t>Resep Kreatif Olahan Tempe</t>
  </si>
  <si>
    <t>978-623-91466-7-2</t>
  </si>
  <si>
    <t>978-623-91466-6-5</t>
  </si>
  <si>
    <t>&lt;p&gt;Tempe salah satu makanan khas Indonesia dan banyak dikonsumsi di Indonesia bahkan sekarang telah mendunia. Bagi kaum vegetarian banyak yang telah menggunakan tempe sebagai pengganti daging. Tempe yang kaya akan serat pangan, kalsium, vitamin B, dan zat besi, mempunyai khasiat seperti antibiotika untuk menyembuhkan infeksi dan antioksidan mencegah penyakit degenerative.Olahan tempe dengan ditambah bahan pembantu dan bumbu-bumbu terpilih akan menambah kadar gizinya. Contohnya, bumbu terik tempe, merupakan masakan untuk menurunkan kolesterol dalam darah. Olahan tempe yang kekinian seperti pizza tempe, tidak hanya meng-upgrade tampilannya, tetapi juga menambahnya dengan kandungan protein nabati yang tinggi. Dengan demikian variasi olahan tempe dapat ditawarkan untuk berbagai kesempatan.Dalam buku ini, penulis juga menawarkan bahwa memproduksi tempe sebagai peluang usaha, karena permintaan untuk tempe tidak pernah menurun. Selain itu, usaha memproduksi tempe juga dapat dilakukan sebagai usaha sampingan, ya dapat dilakukan di sela-sela pekerjaan kantoran. Klop bukan? Jadi selamat menikmati beragam manfaat tempe dalam buku ini. Selamat membaca.&lt;br /&gt;
 &amp;nbsp;&lt;/p&gt;</t>
  </si>
  <si>
    <t>2de05180-c127-4a9b-84cb-170342ab91e2</t>
  </si>
  <si>
    <t>Anda Merasa Doamu Tidak Dikabulkan?</t>
  </si>
  <si>
    <t>Pdt. Dr. Edwer Dethan, M.Div., M.Th.</t>
  </si>
  <si>
    <t>978-623-314-083-6</t>
  </si>
  <si>
    <t>978-623-314-081-2</t>
  </si>
  <si>
    <t>&lt;p&gt;Apakah Tuhan tidak mau mendengar doa Anda jikalau Anda naikkan doa Anda secara pribadi? Dari mana Anda tahu bahwa doa Anda tidak didengar oleh Tuhan? Jikalau Tuhan hanya mendengar doa dari &amp;#39;kelompok-kelompok doa&amp;#39;, mengapa Tuhan Yesus mengajar &amp;quot;Doa Bapa Kami&amp;quot;? Kepada siapa Doa Bapa Kami itu diajarkan? Bukankah doa itu diajarkan kepada murid-murid Tuhan Yesus yang adalah jemaat Tuhan, termasuk Anda? Buku ini membahas &amp;#39;doa yang benar&amp;#39; dan yang berkuasa. Doa yang berkuasa adalah doa yang benar yang sesuai dengan apa yang diajarkan oleh Tuhan Yesus. Penjelasan tentang doa yang benar ini didasarkan pada pengakuan Iman Katekismus Heidelberg. Semoga Anda dapat menikmati dan terus mau untuk berdoa kepada Tuhan. Pelajarilah dan ikutlah apa yang Tuhan maksudkan dalam doa ini.&lt;/p&gt;</t>
  </si>
  <si>
    <t>3d101fa7-a3b6-412a-8107-0d23c5e7ce60</t>
  </si>
  <si>
    <t>Arkeologi Biblika, Mengungkap Peristiwa-Peristiwa Besar Sejak Penciptaan Semesta Hingga Kekristenan Masa Kini</t>
  </si>
  <si>
    <t>Truman Simanjuntak</t>
  </si>
  <si>
    <t>978-623-314-084-3</t>
  </si>
  <si>
    <t>978-623-314-082-9</t>
  </si>
  <si>
    <t>&lt;p&gt;Siapa yang meragukan keabsahan Alkitab ketika di Qumran ditemukan &amp;quot;Gulungan Laut Mati&amp;quot; yang berisikan teks Perjanjian Lama (kecuali Ester) dari masa lebih dari tiga ribu tahun yang lalu? Siapa yang meragukan ketokohan Raja Daud ketika para arkeolog menemukan bukti-bukti keberadaannya dalam bentuk prasasti, sisa bangunan, dan artefak? Siapa pula yang masih meragukan kebenaran Perjanjian Baru ketika 32 negara, 54 kota, dan 9 pulau yang disebutkan dalam Kitab Lukas dan Kisah Para Rasul teridentifikasi lewat penelitian Arkeologi Biblika? Ini baru beberapa contoh, jangan lupa ribuan temuan arkeologi telah mengonfirmasikan kebenaran Alkitab - karya besar Allah untuk umat manusia.&lt;br /&gt;
 Ribuan? Ya, bahkan ratusan ribu temuan mulai dari kepingan tembikar hingga reruntuhan bangunan sebagai saksi mata kehidupan Alkitab. Masing-masing temuan itu, sedikit banyaknya, bercerita tentang masa lampaunya hingga memperlihatkan keakuratan teks Alkitab. Keseluruhannya telah memperluas cakrawala pemahaman kita tentang kehidupan bangsa pilihan Allah di Tanah Perjanjian dalam konteks regionalnya, mulai Era Perjanjian Lama hingga Perjanjian Baru dalam rentang ribuan tahun. Temuan-temuan itu sekaligus merefleksikan kasih Allah terhadap manusia ciptaan-Nya.&lt;br /&gt;
 Buku ini mengajak kita menelusuri panggung-panggung peristiwa besar yang terjadi dalam Alkitab. Pada Perjanjian Lama kita diajak melihat rancangan besar dalam peristiwa-peristiwa besar yang terjadi pada Israel, bangsa pilihan Allah. Penelusuran berlanjut pada peristiwa-peristiwa besar pada Perjanjian Baru, sebagai kelanjutan rancangan Allah melalui putra-Nya, Yesus Kristus, terhadap kehidupan umat manusia hingga perkembangan kekristenan pada era sekarang.&lt;/p&gt;</t>
  </si>
  <si>
    <t>64b8266a-703e-4c56-8895-70ec4c36e249</t>
  </si>
  <si>
    <t>Soft Competencies Industry 4.0 â€“ Strategi Menyiapkan SDM Unggul di Era Disrupsi</t>
  </si>
  <si>
    <t>Dr. Silverius Y. Soeharso, Psikolog. &amp; Ir. Tedjo Tripomo, M.T.</t>
  </si>
  <si>
    <t>978-623-7851-06-6</t>
  </si>
  <si>
    <t>978-623-7851-07-3</t>
  </si>
  <si>
    <t>&lt;p&gt;Buku Soft Competencies Insutry 4.0, Strategi Menyiapkan SDM Unggul Di Era Disrupsi dapat anda dapatkan di toko buku Andi Publisher terdekat di kota anda, atau dibeli melalui website toko buku online kami. Di era revolusi industri 4.0 saat ini dibutuhkan sumber daya manusia yang menguasai kompetensi lunak (soft competencies) 4.0. Buku ini akan membantu anda dalam mempersiapkan diri untuk mengembangakan kompetensi yang anda miliki sehingga menjadi sumber daya manusia berkualitas yang mampu bersaing secara global dan bermanuver dengan adanya otomasi, robotics, dan artificial intelligent (kecerdasan buatan).&lt;/p&gt;</t>
  </si>
  <si>
    <t>0ef4bed5-8fdd-4689-81d8-af7c14c42447</t>
  </si>
  <si>
    <t>Kamus Lengkap New Phrasal Verb Dictionary</t>
  </si>
  <si>
    <t>978-623-01-1379-6</t>
  </si>
  <si>
    <t>978-623-01-1065-8</t>
  </si>
  <si>
    <t>Kamus</t>
  </si>
  <si>
    <t>&lt;p&gt;Kamus yang berjudul New Phrasal Verb Dictionary di susun untuk memenuhi kebutuhan pelajar, mahasiswa, dan masyarakat umum yang belajar bahasa inggris. Di dalam kamus ini banyak kelebihan yang dapat di temukan antara lain: 1. Kamus ini di susun berdasarkan urutan abjad sehingga memudahkan untuk menemukan Phrasal Verb yang di cari, 2. Sebagian besar Phrasal Verb disertai dengan contohnya sehingga dapat mempermudah dalam memilih makna atau arti yang tepat.&lt;br /&gt;
 Kamus ini memuat ratusan Phrasal Verb yang sering digunakan dalam literatur berbahasa Inggris dan pergaulan sehari-hari, baik dalam berdialog meupun berpidato. Dengan menguasai Phrasal Verb kita akan lebih mudah memahami dan lebih yakin dalam menggunakan bahasa Inggris.&lt;/p&gt;</t>
  </si>
  <si>
    <t>e0c4aec2-d22a-40ef-9b0f-d146d9ad0b75</t>
  </si>
  <si>
    <t>Sistem Informasi Bisnis - Dunia Versi 4.0</t>
  </si>
  <si>
    <t>Eddy Suprihadi</t>
  </si>
  <si>
    <t>978-623-01-1029-0</t>
  </si>
  <si>
    <t>978-623-01-1028-3</t>
  </si>
  <si>
    <t>&lt;p&gt;Buku Sistem Informasi Bisnis Dunia Versi 4.0 dapat anda dapatkan di toko buku Andi Publisher terdekat di kota anda, atau dibeli melalui website toko buku online kami Tujuan keseluruhan buku ini adalah untuk menunjukkan mengapa manajemen strategis &amp;quot;Sistem Informasi&amp;quot; sangat penting untuk keberhasilan organisasi untuk agar menguasai pasar atau bahkan hanya agar tetap ada, di saat perubahan yang semakin cepat. Pendekatan yang dijelaskan dalam buku ini dimaksudkan untuk memungkinkan pemahaman yang lebih baik tentang apa yang perlu dilakukan dan bagaimana hal itu dapat dilakukan dalam menyiapkan organisasi bisnis yang berbasis sistem informasi.&lt;/p&gt;</t>
  </si>
  <si>
    <t>8000541b-0c8f-473b-a3e6-7dce60d9f34f</t>
  </si>
  <si>
    <t>Rethinking School, Cara Jitu Membuat Sekolah Tetap Bertumbuh Di Era Disruptif</t>
  </si>
  <si>
    <t>Asrul Right</t>
  </si>
  <si>
    <t>978-623-01-1469-4</t>
  </si>
  <si>
    <t>978-623-01-1166-2</t>
  </si>
  <si>
    <t>&lt;p&gt;Buku akan mengajak para pembaca berbicara tentang dahsyatnya era disruptif terhadap dunia pendidikan dan sekolah. Juga akan berbagi kiat-kiat tentang bagaimana cara menyiapkan sekolah agar tetap bertumbuh di tengah-tengah digitalisasi data.&lt;/p&gt;</t>
  </si>
  <si>
    <t>cae4fc89-2094-4eb2-aac4-d04d1258a62a</t>
  </si>
  <si>
    <t>Cerdas Memilih &amp; Menggunakan Obat, Tips &amp; Trik Bersahabat Dengan Obat Untuk Kesehatan Keluarga</t>
  </si>
  <si>
    <t>Septa Pratama, A.Md.Li. S.Farm. M.PH.Env.Ri., Apt.</t>
  </si>
  <si>
    <t>978-623-6822-36-4</t>
  </si>
  <si>
    <t>978-623-6822-35-7</t>
  </si>
  <si>
    <t>&lt;p&gt;Memilih dan menggunakan obat terkesan mudah, ternyata masih banyak masyarakat yang belum tepat melakukannya. Ketepatan memilih dan menggunakan obat sangat berpengaruh besar pada kesembuhan sehingga hal itu wajib diketahui oleh keluarga cerdas&lt;br /&gt;
 &lt;br /&gt;
 Hampir semua orang ketika mendapatkan obat baik dari resep dokter maupun membeli sendiri dari apotek dan toko obat selalu terburu-buru sehingga informasi yang didapatkan tidak lengkap. Ada 6 pertanyaan yang wajib ditanyakan ketika menerima ataupun membeli obat dengan singkatan 6-O: Obat ini apa namanya dan kandungannya? Obat ini apa khasiat dan fungsinya? Obat ini berapa dosisnya? Obat ini bagaimana cara menggunakannya/meminumnya? Obat ini apa efek sampingnya? Obat ini bagaimana menyimpan dan membuangnya? Buku ini akan memberikan bekal ilmu kesehatan sehari-hari terutama tentang memilih dan menggunakan obat yang harus dimiliki oleh semua orang, khususnya untuk keluarga cerdas.&lt;br /&gt;
 &lt;br /&gt;
 Tak hanya membuat keluarga menjadi lebih kenal dengan obat, buku ini juga banyak memberikan informasi tip dan trik kesehatan lainnya termasuk juga tentang pemanfaatan tanaman obat keluarga di sekitar rumah untuk penanganan penyakit ringan sehari-hari.&lt;br /&gt;
 &lt;br /&gt;
 Buku ini merupakan buku pertama penulis, sedikit bocoran, buku kedua penulis nanti akan mengupas tuntas 1001 tanaman obat keluarga di sekitar rumah beserta resep pembuatannya. Jadi, ikuti terus buku dari penulis. Selamat membaca!&lt;/p&gt;</t>
  </si>
  <si>
    <t>6944d64b-921a-43e1-92d9-4d1eb1d8579b</t>
  </si>
  <si>
    <t>Seri Herbal Nusantara Herbal Jawa Ramuan Tradisional Asli Dari Jawa</t>
  </si>
  <si>
    <t>978-623-6822-42-5</t>
  </si>
  <si>
    <t>978-623-6822-43-2</t>
  </si>
  <si>
    <t>&lt;p&gt;Buku Herbal Jawa ini berisi pengobatan herbal khas orang Jawa. Sesuai dengan tradisi budaya Jawa yang sudah luhur sebelum masa Majapahit, orang Jawa pun memiliki keahlian pengobatan tradisional yang luar biasa. Buku ini secara komprehensif memuat pengobatan herbal di Pulau Jawa. Di dalamnya memuat sekurangnya 100 (seratus) jenis tanaman herbal yang populer di seluruh Jawa untuk pengobatan tradisional.&lt;br /&gt;
 &lt;br /&gt;
 Masing-masing tanaman herbal tersebut diperinci lagi dengan kandungan zat obat atau zat penting lainnya untuk kesehatan tubuh manusia. Selanjutnya, diterangkan manfaat tanaman herbal untuk kesehatan dan pengobatan penyakit. Berikutnya, dipaparkan ramuan atau resep tradisional yang praktis dan mudah dari bahan tanaman herbal tersebut. Ramuan herbal yang ada dalam buku ini secara prinsip dapat dibuat oleh setiap orang. Bahan-bahan umumnya tersedia di sekitar kita dan peralatannya pun ada di setiap rumah tangga. Tata caranya pun sangat mudah untuk dipraktikkan.&lt;br /&gt;
 &lt;br /&gt;
 Berbagai penyakit dari yang ringan sehari-hari, seperti batuk, pilek, panas, demam, hingga penyakit berat seperti darah tinggi, kencing manis, asma, batuk berdarah, ada beragam resep tradisional ala herbal Jawa yang sesuai. Anda hanya perlu menyesuaikan dengan kondisi kesehatan masing masing dan menggunakan ramuan tersebut sesuai keperluan.&lt;br /&gt;
 &lt;br /&gt;
 Selamat membaca...!&lt;/p&gt;</t>
  </si>
  <si>
    <t>24edc75b-90db-4d59-8b39-2d940fab61db</t>
  </si>
  <si>
    <t>Kado Dari Tuhan Kumpulan Renungan Penyejuk Jiwa</t>
  </si>
  <si>
    <t>Sarah C. Hartono</t>
  </si>
  <si>
    <t>978-623-314-164-2</t>
  </si>
  <si>
    <t>978-623-314-165-9</t>
  </si>
  <si>
    <t>&lt;p&gt;Setiap orang memiliki pengalaman hidup dan pengalaman iman yang berbeda; juga memiliki panggilan yang berbeda. Namun, kerinduan Tuhan bagi setiap orang sama, yaitu kita dapat terus berjalan bersama Dia, bertumbuh dalam pengharapan, dan berbuah dalam iman.&lt;br /&gt;
 Dia menuntun orang-orang yang mengasihi-Nya untuk mengambil keputusan demi keputusan penting menurut kehendak-Nya. Dia mengajarkan firman-Nya dalam setiap aspek kehidupan kita. Dia memberitahukan hal-hal besar yang tidak terpahami, yakni hal-hal yang tidak kita ketahui dalam kehidupan ini. Semua ini adalah &amp;quot;kado terindah dari Tuhan&amp;quot; bagi kita.&lt;br /&gt;
 Kumpulan renungan dalam buku ini merupakan bentuk pernyataan iman penulis melalui pengalaman hidup sehari-hari, perjalanannya bersama Tuhan dalam segala musim. Pengalamannya bersama Tuhan telah mengubah seluruh hidupnya, dan itulah yang ingin ditularkan penulis kepada kita semua. Selamat membaca.&lt;/p&gt;</t>
  </si>
  <si>
    <t>e06a4887-ed01-4058-867a-c96446b8b62f</t>
  </si>
  <si>
    <t>Parenting With Love Kisah Inspiratif Ayah Bunda Mendidik Buah Hati Dengan Cinta</t>
  </si>
  <si>
    <t>Joy Amarta, dkk</t>
  </si>
  <si>
    <t>978-623-98307-0-0</t>
  </si>
  <si>
    <t>978-623-98307-1-7</t>
  </si>
  <si>
    <t>&lt;p&gt;Jika Anda membaca buku ini, Anda akan menemukan berbagai pengalaman para orangtua bersama anak-anak di zaman sekarang. Ya, zaman sekarang. Karena di dalam buku ini Anda akan menemukan bagaimana para orangtua ini harus bersaing dengan gadget, anak yang kritis bahkan mungkin anak yang terpengaruh dengan pergaulan yang tidak mendukung pola asuh positif Anda. Dalam buku ini, kita tidak akan menemukan teori-teori, melainkan menyajikan langkah-langkah praktis yang bisa langsung diterapkan ayah bunda. Saat ini pola asuh didorong untuk lebih membentuk anak mempunyai mindset dan pola pikir positif, terutama dalam memandang dirinya sendiri. Sehingga menjadi pribadi yang positif dan tangguh serta tidak mudah terbawa arus. Dan, itulah yang dibahas oleh para ayah bunda dalam buku ini, yaitu mulai dari home schooling, mengenal potensi anak, menjawab pertanyaan-pertanyaan yang unik dari buah hati hingga bagaimana mengatasi anak tantrum. Kisah-kisah sederhana yang berdasarkan pengalaman nyata ini, bisa menjadi inspirasi saat mendampingi tumbuh kembang anak. Tidak menggurui ataupun menghakimi, tetapi lebih untuk berbagi maupun belajar darinya. Buku ini sangat bermanfaat untuk semua orang khususnya untuk ayah bunda. Semoga bermanfaat dan selamat berbagi.&lt;/p&gt;</t>
  </si>
  <si>
    <t>4acf7874-73f6-4a17-95c4-5380678d30b0</t>
  </si>
  <si>
    <t>Metodologi Penelitian Penciptaan Karya Practice, Led Research And Practice,Based Research Seni Rupa, Kriya, Dan Desain, Edisi Revisi</t>
  </si>
  <si>
    <t>Dr. Husen Hendriyana, S.Sn., M.Ds.</t>
  </si>
  <si>
    <t>978-623-01-1894-4</t>
  </si>
  <si>
    <t>978-623-01-1067-2</t>
  </si>
  <si>
    <t>&lt;p&gt;Pembahasan buku ini dikemas dengan penyampaikan contoh ringkasan hasil penelitian praktik penciptaan karya Seni Kriya dan Desain Produk non Manufaktur, serta artifak budaya. Adapun tujuan dan sasaran dari buku ini diperuntukan bagi para mahasiswa di lingkungan bidang Seni pada umumnya dan khususnya bagi mahasiswa Seni Rupa, Kriya dan Desain D3, D4 dan S1 Basis penciptaan Karya. Namun demikian buku ini juga dapat dijadikan sebagai bahan diskusi bagi para dosen yang mengampu Mata Kuliah Metode Penelitian di lingkungan bidang Seni pada umumnya.&lt;/p&gt;</t>
  </si>
  <si>
    <t>027dc21e-15cf-4b0e-8ba8-a125959fe542</t>
  </si>
  <si>
    <t>111 Extraordinary Stories: Kisah-Kisah Luar Biasa Yang Akan Mengubah Hidupmu!</t>
  </si>
  <si>
    <t>978-623-314-139-0</t>
  </si>
  <si>
    <t>978-623-314-138-3</t>
  </si>
  <si>
    <t>&lt;p&gt;Kisah-kisah inspiratif dalam buku ini, mendorong kita untuk belajar melihat semua kejadian dalam kehidupan yang kita alami sendiri maupun hal yang sedang orang lain alami dari kacamata Tuhan, supaya kita bisa menjalani kehidupan ini dengan lebih bermakna.&lt;/p&gt;</t>
  </si>
  <si>
    <t>334c5005-ef1f-4aa0-b05b-1c120e108c08</t>
  </si>
  <si>
    <t>Encyclopedia Series For Indonesian Children: The Beauty Of Sumatera Island</t>
  </si>
  <si>
    <t>Drs. Slamet Riyanto, M.Pd., Siti Afifatun</t>
  </si>
  <si>
    <t>978-623-8186-04-4</t>
  </si>
  <si>
    <t>Ensiklopedia</t>
  </si>
  <si>
    <t>&lt;p&gt;The Beauty Of Sumatera Island That Indonesian Children Need To Know is a glimpse of the beauty of Sumatera Island in terms of its location, history, economy, inhabitants, tourism objects and culinary diversity.Hopefully, one day, after the children become adults, they will love, care for and take care of theirnation even more.&lt;/p&gt;</t>
  </si>
  <si>
    <t>e758a528-71e7-4f2b-b9b0-955086aa6cda</t>
  </si>
  <si>
    <t>10 Kelalaian Yang Sering Dilakukan Pemimpin Muda</t>
  </si>
  <si>
    <t>978-623-314-220-5</t>
  </si>
  <si>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 Keahlian kepemimpinan bisa dipelajari dan bisa dikembangkan. Kita memiliki kesempatan yang sama untuk mengambil tanggung jawvab di dalam kepemimpinan. Biarlah tulisan-tulisan ini menjadi inspirasi bagi anak muda Kristen untuk hidup di dalam rencananNya, kerinduanNya, dan panggilan Nya setelah ia mengalami kelahiran baru, yaitu untuk menjadi pemimpin baru bagi generasinya.&lt;/p&gt;</t>
  </si>
  <si>
    <t>cdf4091d-cd7d-4100-92bb-824054abf91d</t>
  </si>
  <si>
    <t>English For Computer Science</t>
  </si>
  <si>
    <t>Ernanda, S.Pd., M.A., Ph.D. dan Dr. Yanto, S.Pd., M.Ed.</t>
  </si>
  <si>
    <t>978-623-01-3133-2</t>
  </si>
  <si>
    <t>978-623-01-3134-9</t>
  </si>
  <si>
    <t>&lt;p&gt;Semua mahasiswa tahu betapa pentingnya kemampuanbahasa Inggris bagi mereka kelak setelah tamat kuliah,baik untuk karier maupun studi lanjut. Keahlian komputer saja belum cukupjika tidak dibarengi dengan kemampuan berkomunikasi dalam bahasa Inggris dengan baik.&lt;br /&gt;
 Buku ini hadir khusus bagi mahasiswa yang kuliah di Ilmu Komputer karena berisi beberapa teks bahasa Inggris yang berkaitan dengan dunia komputer yang sering muncul di internet. Selain itu, buku ini juga mencakup keterampilan bahasa Inggris dasar lainnya seperti Listening, Speaking, Reading, dan Writing. Selain itu,ada Grammar dan bahkan pembelajaran lengkap TOEFL. Tidak hanya itu, buku ini juga memberikan teknik dan strategi belajar bahasa Inggris untuk masing-masingskill.&lt;br /&gt;
 Sebagai pelengkap, juga terdapat link sumber belajar yang akan membantu mahasiswa belajar bahasa Inggris secara mandiri. Bahkan kami juga menyediakan tutorial Belajar TOEFL secara lengkap di channel Youtube kami Yanto Tanjung yang oleh kompas.com dipilih sebagai salah satu channel belajar TOEFL terbaik di Indonesia. Harapan kami, mahasiswa Ilmu Komputer mampu menyandingkan keahlian mereka di bidang komputer dan keterampilan berkomunikasi dalam bahasa Inggris. Dosen dapat menggunakannya di kelas sebagai buku teks utama dan buku ini juga bisa digunakan mahasiswa untuk memahami semua aspek bahasa Inggris secara komprehensif.&lt;/p&gt;</t>
  </si>
  <si>
    <t>206a8d85-bdd4-45d3-9a64-2285224d30eb</t>
  </si>
  <si>
    <t>1001 Tip Khusus Ibu-ibu</t>
  </si>
  <si>
    <t>Berbagai Macam Tip Urusan Rumah Tangga untuk Menjadikan Keluarga Sehat, Sejahtera dan Bahagia</t>
  </si>
  <si>
    <t>Ari Wulandari &amp; Christine Setyadi</t>
  </si>
  <si>
    <t>978-623-98307-2-4</t>
  </si>
  <si>
    <t>978-623-98307-3-1</t>
  </si>
  <si>
    <t>&lt;p&gt;Tak akan ada habisnya membahas tentang kehebatan seorang ibu. Dalam buku 1001 Tips- tips Khusus Ibu-ibu: Berbagai Macam Tips Urusan Rumah Tangga untuk Menjadikan Keluarga Sehat, Sejahtera, dan Bahagia ini mencoba memaparkan berbagai hal yang dilakukan ibu secara praktis dan bermanfaat, sehingga mampu menata kehidupan keluarganya dengan lebih baik. Sebenarnya judul buku ini kurang tepat, karena berbagai tips yang ada di buku ini bisa untuk siapa saja, tidak terbatas pada ibu-ibu. Tetapi, berbagai urusan (yang sebenarnya tidak) remeh temeh itu sebagian besar menjadi bagian para ibu-ibu hebat. Tapi, percayalah kita semua bisa mendapatkan manfaat dalam banyak hal dari kerepotan para ibu ini.&lt;br /&gt;
 Ada banyak tips yang disajikan dalam buku ini kira-kira ada sepuluh paparan utama, mulai dari seputar anak-anak, anggaran dan belanja rumah tangga, seputar makanan dan pakaian, relasi dari keluarga hingga pertemanan, hobi dan pengembangan diri, seputar olahraga dan kesehatan, keuangan dan investasi, wisata dan ibadah, rancangan masa depan, dan seputar rumah dan lingkungan. Cukup beragam bukan?&lt;br /&gt;
 Dengan begitu banyak ragam tips yang dibidik oleh buku ini, tak heran jika dengan membacanya akan sangat bermanfaat bagi siapa pun, tidak hanya para ibu, para remaja putri yang sudah dewasa, bahkan juga para lelaki dan suami bisa menjadikan buku ini sebagai panduan.&lt;br /&gt;
 Selamat membaca. Semoga bermanfaat dan Anda mendapatkan kehidupan yang lebih baik setelah membaca buku ini.&lt;/p&gt;</t>
  </si>
  <si>
    <t>93ced81f-56ee-40f8-bad2-c95265124f9c</t>
  </si>
  <si>
    <t>Ensiklopedia Alam Semesta dan Luar Angkasa</t>
  </si>
  <si>
    <t>Menjelajahi Tata Surya, dan Mengenal Pembentukan Alam Semesta, Galaksi, Bintang, Tata Surya dan Benda Langit lainnya</t>
  </si>
  <si>
    <t>978-623-5830-08-7</t>
  </si>
  <si>
    <t>978-623-5830-09-4</t>
  </si>
  <si>
    <t>&lt;p&gt;Kalau kita melihat ke langit dan sekitarnya, itulah alam semesta. Sebagian alam semesta kosong, tetapi dan antara kekosongan itu terdapat miliaran bintang tak terhitung jumlahnya; planet, dan segala jenis benda kosmis. Seperti yang kita ketahui, matahari yang paling dekat dengan bumi.&lt;br /&gt;
 &lt;br /&gt;
 Bagaimana awal mula terciptanya tata surya? Buku ini akan memberi jawabannya. Sebelumnya, pada zaman 14 miliar tahun lalu, alam semesta tidak lebih besar daripada bola golf. Dalam hitungan detik, menurut teori Big Bang, ruang kecil bernama singularitas tersebut langsung mengembang seukuran galaksi. Tuhan menciptakan bumi yang merupakan salah satu planet yang ada di galaksi Bimasakti. Galaksi Bimasakti ini dapat menampung 200 miliar bintang, salah satunya matahari (pusat tata surya). Jadi, bisa terbayang ada berapa juta kemungkinan makhluk hidup dalam galaksi Bimasakti? Itu saja baru galaksi Bimasakti, belum galaksi lainnya diluar sana, seperti galaksi Andromeda.&lt;br /&gt;
 &lt;br /&gt;
 Buku Ensiklopedia Alam Semesta dan Luar Angkasa Menjelajahi Tata Surya dan Mengenal Pembentukan Alam Semesta, Galaksi, Bintang, Tata Surya, den Benda Langit Lainnya ini berisi tentang pembentukan alam semesta yang disertai dengan gambar dan ilustrasi galaksi, bintang, tata surya, dan benda langit lainnya yang akan membantu para pembaca untuk mengetahui isi dari alam semesta yang sangat luas dan tak terbatas. Fenomena di luar angkasa yang menakjubkan ikut memberikan informasi bagi kita tentang keagungan Sang Pencipta jagat raya ini.&lt;/p&gt;</t>
  </si>
  <si>
    <t>b837a4dc-050a-4802-8b72-6989addf3cdd</t>
  </si>
  <si>
    <t>Mematung Digital 3D untuk Animasi &amp; Game dengan ZBrush</t>
  </si>
  <si>
    <t>Priya Wintar Yuhanto</t>
  </si>
  <si>
    <t>978-623-01-2732-8</t>
  </si>
  <si>
    <t>&lt;p&gt;Buku ini dapat digunakan sebagai referensi untuk pemodel tingkat penmula sampai dengan tingkat menegah (intermediate) dalam modeling aset digital 3D baik untuk kepentingan Animasi, maupun Game, mulai dari bentuk-bentuk sederhana seperti meja kursi serta objek-objek yang ada disekitar kita yang biasa kita sebut modeling hard surface, sampai model-model organic yang rumit seperti Karakter Monster yang sangar (menakutkan), Karakter Hewan, Karakter manusia setengah hewan, Robot, Alien dan lain-lain Buku ini menjelaskan secara urut dan detail bagaimana seseorang akan mematung/ memahat secara digital dari model yang paling yang sederhana (sphere/bulatan) sampai objek yang cukup rumit, yang dilengkapi dengan tahapan-tahapan yang runtut disertai contoh-contoh gambar dan petunjuk yang jelas, serta langkah-langkah praktis dalam memahami materi yang disampaikan. Dalam mengikuti beberapa tutorial anda dapat menggunakan file model yang lain dan memodifikasi sendiri, sehingga ada kemungkinan hasilnya tidak sama persis, hal ini dapat membantu anda untuk mengasah ketrampilan dan menambah pengalaman dan wawasan anda. Semakin banyak anda latihan pasti akan menambah kemampuan, ketrampilan dan kreatifitas anda serta kuncinya jangan takut salah.&lt;/p&gt;
 &lt;p&gt;Menggunakan buku ini anda akan dibimbing mulai dari cara memahami antarmuka, memahami tool-tool yang digunakan dalam memahat, memahami objek-objek template, memahami digital Painting, serta menghasilkan model 3D yang resolusi rendah (low-poly) sampai dengan menciptakan model 3D yang cukup komplek, detail dengan resolusi tinggi (hi-poly) secara mudah dan cepat baik untuk kepentingan pembuatan model Game, Animasi, serta untuk pembuatan llustrasi, poster yang hyper realistic dengan cara &amp;quot;meng-compose&amp;quot; (mencampur) dari hasil render di zbrush dengan menggunakan software painter pada umumnya seperti Photoshop. Demikian pula karena software zbrush ini cukup terbuka anda dapat juga membuat sendiri bagian- bagian dari model yang dapat ditambahkan kedalam tool-tool maupun brush ke dalam zbrush sehingga menjadi tool-tool/ brush yang baru untuk keperluan anda sendiri, demikian pula anda dapat mendownload tool/ brush yang gratis dari internet kemudian ditambahkan ke dalam presetnya sehingga menjadi lengkap yang memudahkan dan mempercepat proses modeling digital anda. Demikian juga anda dapat mengekspor model anda kedalam software 3D animasi pada umumnya seperti Blender, Maya, 3DSMax, Cinema 4D&lt;/p&gt;</t>
  </si>
  <si>
    <t>eca24ef6-352b-4b3d-92ee-cdf00999b736</t>
  </si>
  <si>
    <t>Psikologi Konseling dan Kesehatan Mental Teori dan Aplikasi</t>
  </si>
  <si>
    <t>Zainal Aqib</t>
  </si>
  <si>
    <t>978-623-5830-04-9</t>
  </si>
  <si>
    <t>978-623-5830-03-2</t>
  </si>
  <si>
    <t>&lt;p&gt;Psikologi adalah ilmu pengetahuan yang menelaah gejala-gejala kejiwaan dan perilaku pada makhluk hidup, terutama manusia. Sasaran yang ditelaah oleh psikologi adalah diri, hasrat, ingatan, kebiasaan, kecerdasan, ingatan, belajar, keyakinan, khayalan, naluri, penerapan, penginderaan, perasaan, perilaku, pertimbangan, pikiran, dan sikap.&lt;br /&gt;
 Psikologi Konseling merupakan sintesis dari berbagai kecenderungan yang berkaitan dalam gerakan bimbingan, kesehatan mental, psikometri, kasus-kasus sosial, dan psikoterapi. Tujuan psikologi konseling, untuk mengembangkan penggunaan teori-teori psikologi dalam layanan konseling kepada klien. Teori-teori psikologi tersebut diantaranya teori psikologi Freudian, teori psikologi Behavioristik, dan teori psikologi Humanistik. Sementara Kesehatan Mental adalah terhindamya orang dari gejala-gejala gangguan jiwa (neurose) dan dari gejala-gejala penyakit jiwa (psychose).&lt;br /&gt;
 Ketiga hal di atas (psikologi, psikologi konseling, dan kesehatan mental) merupakan keterkaitan keilmuan yang membahas tentang kejiwaan seseorang dan bagaimana strategi penanganannya.&lt;br /&gt;
 Nah, buku ini mengajak pembaca untuk menelaah, memahami, dan mengaplikasikan dalam praktik keseharian kehidupan manusia dalam segala aspek dan dinamikanya, khususnya yang terkait dalam hal psikologi atau kejiwaan. Buku ini pantas menjadi rujukan bagi siapa saja terutama konselor, guru, dosen, dan mahasiswa&lt;/p&gt;</t>
  </si>
  <si>
    <t>0198ef25-cce7-4f7b-8981-647c5447749d</t>
  </si>
  <si>
    <t>Membuat Augmented Reality Skala Proyek Dan Skripsi</t>
  </si>
  <si>
    <t>DHANI ARIATMANTO, M. KOM &amp; DANNY RIZKY PRADANA DAKHRISMAN, S. KOM</t>
  </si>
  <si>
    <t>978-623-01-3108-0</t>
  </si>
  <si>
    <t>978-623-01-3109-7</t>
  </si>
  <si>
    <t>&lt;p&gt;Augmented Reality Atau Ar Adalah Teknologi Yang Menjadi Jembatan Diantara Dunia Nyata Dan Virtual Sehingga Manusia Dapat Melakukan Interaksi Secara Langsung Dengan Objek Dunia Nyata Dan Virtual. Dengan Menggunakan Bantuan Ar, Kita Akan Mampu Melakukan Modifikasi Dari Realita Yang Ada Dengan Bantuan Komputer Dan Smartphone.&lt;br /&gt;
 Pada Buku Ini Akan Menjelaskan Tetang Bagaimana Membuat Program Ar Yang Akan Memudahkan Anda Untuk Mengerjakan Proyek Dan Skripsi. Dimulai Dari Pengenalan Ar, Macam-Macam Pemanfaatan Ar Dalam Kehidupan Dan Lengkap Dengan Tahapan Multimedia Development Life Cycle Perancangan Ar Yang Akan Terbagi Ke Analisa Masalah, Identifikasi Masalah, Dan Kebutuhan Analisa. Selain Itu Buku Ini Juga Menyediakan Beberapa Tambahan Script Yang Akan Membantu Anda Seperti Script Untuk Button, Membuka Url, Autofocus, Dan Animasi. Contoh Pembuatan Ar Adalah Membuat Tugu Yang Dapat Membesar, Mengecil, Berputar, Dan Terdapat Perintah Untuk Mengubah Tampilan Hingga Membuka Website. Meskipun Pada Dasarnya Hanya Berbentuk Sebuah Pengajaran, Seluruh Langkah Yang Dijelaskan Dan Tambahan Yang Diberikan Juga Dapat Diterapkan Pada Proyek Atau Skripsi Yang Anda Kembangkan, Semua Itu Tergantung Dengan Kreativitas Yang Anda Miliki.&lt;/p&gt;</t>
  </si>
  <si>
    <t>d285088f-0780-433e-9566-16722b85ef31</t>
  </si>
  <si>
    <t>Psikologi Perkembangan Memahami Pertumbuhan dan Perkembangan Manusia dari Fase Prenatal sampai Akhir Kehidupan dengan dilengkapi Teori-Teori Perkembangan</t>
  </si>
  <si>
    <t>Andi Thahir</t>
  </si>
  <si>
    <t>978-623-5830-32-2</t>
  </si>
  <si>
    <t>&lt;p&gt;Buku tentang psikologi perkembangan ini bisa digunakan untuk semua program studi dalam memahami tugas pokok perkembangan peserta didik dari pra-sekolah hingga jenjang perguruan tinggi. Buku ini bertujuan untuk memahami Pertumbuhan dan Perkembangan Manusia dari Fase Prenatal sampai Akhir Kehidupan dengan dilengkapi Teori-teori Perkembangan dalam berbagai pendekatan termasuk pendekatan kritis. Dalam buku ini juga dihadirkan panduan observasi perkembangan dan kisi-kisi wawancara bagi mahasiswa dalam melakukan praktikum pada satuan Pendidikan usia dini dan anak, satuan Pendidikan dasar, dan satuan Pendidikan menengah.&lt;/p&gt;</t>
  </si>
  <si>
    <t>1c5a551a-de14-43e9-bfac-4541677e8c99</t>
  </si>
  <si>
    <t>Ergonomi Dinamika Beban Kerja</t>
  </si>
  <si>
    <t>Tjokorda Bagus Putra Marhaendra</t>
  </si>
  <si>
    <t>978-623-01-2650-5</t>
  </si>
  <si>
    <t>978-623-01-2636-9</t>
  </si>
  <si>
    <t>&lt;p&gt;Ergonomi Telah Berkembang Sebagai Disiplin Yang Unik Dan Independen, Yang Berfokus Pada Sifat Interaksi Artefak-Manusia, Dilihat Dalam Perspektif Terpadu Dari Sains, Teknik, Desain, Teknologi, Dan Manajemen, Suatu Sistem Yang Kompatibel Dengan Manusia, Dalam Berbagai Produk Alami Maupun Buatan, Proses, Dan Lingkungan Hidup. Termotivasi Untuk Meningkatkan Kesejahteraan Hidup, Manusia Berupaya Melakukan Berbagai Aktivitas Dan Pekerjaan. Manusia Ketika Beraktivitas, Termasuk Saat Bekerja, Tidak Hanya Menggunakan Fisik, Tetapi Juga Melibatkan Mental. Bahkan Jauh Sebelum Fisik, Mental Terlebih Dahulu Menerima Beban Kerja Tersebut, Berupa Informasi Kerja. Ergonomi Adalah Bagaimana Pengambilan Keputusan Terhadap Pilihan Menyesuaikan Manusia Dengan Pekerjaan&amp;#39; (Fitting The Human To The Job) Atau Sebaliknya &amp;#39;Menyesuaikan Pekerjaan Dengan Manusia&amp;#39; (Fitting The Job To The Human). Salah Satu Tujuan Ergonomi Adalah Meningkatkan Produktivitas Pekerja, Yang Berkaitan Dengan Kualitas Dan Kuantitas Produk Atau Layanan Dalam Waktu Tertentu. Masalahnya, Ketika Berupaya Memenuhi Tuntutan Tersebut, Mereka Dihadapkan Pada Berbagai Tantangan Internal Dan Eksternal. Hal Ini Dapat Menimbulkan Tekanan Perasaan Atau Stres, Yang Bermanifestasi Menjadi Ketegangan Mental. Di Sisi Lain, Stres Adalah Bagian Tidak Terpisahkan Dari Hidup Kita; Hal Itu Adalah Kondisi Yang Diperlukan Bagi Semua Makhluk Hidup Yang Bereaksi Terhadap Situasi Dan Kondisi Baru Dengan Cara Yang Tepat. Oleh Karena Itu, Pada Tingkat Tertentu Stres Bukanlah Sesuatu Yang Harus Dihindari, Tetapi Dikelola Dengan Baik Demi Mempertahankan Hidup Yang Harmonis Dengan Lingkungannya. Sementara Itu, Mengenai Bagaimana Ergonomi Menguntungkan Bisnis, Maka Perlu Dipahami Pengetahuan Manajemen, Strategi, Aspek Intelektual (Kognitif), Sumber Daya Manusia, Dan Beberapa Istilah Ekonomi Lainnya, Hal Itu Sangat Baik Diterapkan Pada Bidang Ergonomi. Kemudian Melakukan Evaluasi Ergonomis Terhadapnya.&lt;/p&gt;</t>
  </si>
  <si>
    <t>1ab60716-6181-4de1-ad67-bf6a4c76960b</t>
  </si>
  <si>
    <t>Peran Gereja Dan Keluarga Dalam Pembinaan Rohani Jemaat</t>
  </si>
  <si>
    <t>Dr. Purim Marbun, M.Th.</t>
  </si>
  <si>
    <t>978-623-314-237-3</t>
  </si>
  <si>
    <t>978-623-314-238-0</t>
  </si>
  <si>
    <t>&lt;p&gt;Gereja Dan Keluarga Adalah Dua Lembaga Yang Diberi Mandat Untuk Melakukan Tugas-Tugas Pembinaan Rohani Dengan Tujuan Mendewasakan Jemaat. Pembinaan Rohani Merupakan Hal Penting Bagi Jemaat Mengingat Kecenderungan Hidup Manusia Yang Mengarah Kepada Degradasi Iman, Moral, Dan Karakter. Buku Yang Terdiri Atas Enam Bab Ini Menyajikan Pemahaman Konseptual Tentang Gereja, Keluarga, Dan Pembinaan Rohani, Serta Relasi Gereja Dan Keluarga Dalam Pembinaan Rohani Jemaat. Buku Dengan Pembahasan Yang Detail Dan Komprehensif Ini Memperlengkapi Para Pelayan Tuhan Yang Melakukan Tugas-Tugas Pembinaan, Juga Memberikan Tuntunan Praktis Untuk Pengembangan Kolaborasi Gereja Dan Keluarga Dalam Membina Jemaat.&lt;/p&gt;</t>
  </si>
  <si>
    <t>07414b1c-a0e8-49ef-9184-cfaba1c38339</t>
  </si>
  <si>
    <t>Ragam Sketsa MUKA BUMI Jawa Barat</t>
  </si>
  <si>
    <t>Rudi Hartono</t>
  </si>
  <si>
    <t>978-623-01-2640-6</t>
  </si>
  <si>
    <t>&lt;p&gt;Sebagai bagian dari kawasan yang dinaungi oleh Sirkum Mediterania dengan diapit oleh Lempeng Eurasia dan iIndo-Australia, Provinsi Jawa Barat menyuguhkan bentuk-bentuk muka bumi yang menawan, gunung, dataran rendah, sungai berikut air terjunnya tak sedikit didapati di berbagai pelosok kawasannya. Buku ini menyuguhkan gambar berikut penjelasan mengenai bentuk-bentuk muka bumi tersebut. Gambar yang terlampir di buat oleh penulis me laui media kertas sketsa yang kemudian di pindai secara digital. Deskripsi yang ditulis, kurang-lebih memberikan gambaran mengenai fenomena geosphere (lapisan bumi) yang dimtiki oleh bumi pasundan yang indahnya tidak diragukan lagi. Dengan membaca dan meihat buku ini, setidaknya bis&amp;agrave; menjadi penambah wawasan dan referensi para pemangku kebijakan dan pegiat alam bebas sebagai sumber panduan ketika ekskursi, tamasya maupun meneliti suatu fenomena alam yang sangat beragam.&lt;/p&gt;</t>
  </si>
  <si>
    <t>6d87d5f3-b7e8-467b-b84c-674c7898a7d3</t>
  </si>
  <si>
    <t>Pentingnya Pendidikan Karakter Bagi Peserta Didik di Sekolah</t>
  </si>
  <si>
    <t>Sujak &amp; Zainal Aqib</t>
  </si>
  <si>
    <t>978-623-01-3283-4</t>
  </si>
  <si>
    <t>&lt;p&gt;Persoalan pendidikan merupakan persoalan yang sangat kompleks. Menghadapi kompleksnya persoalan pendidikan tersebut, diperlukan adanya partisipasi riil dari masyarakat. Pendidikan juga tidak bisa dilepaskan dari karakter dan budaya. &amp;quot;Jadikan sekolah sebagai bagian dari membangun karakter dan budaya&amp;quot;. Buku ini disusun sebagai panduan dan aplikasi pendidikan karakter di sekolah. Buku ini berisi tiga bagian, pertama tentang konsep pendidikan karakter, kedua tentang KTSP berkarakter, dan ketiga tentang Silabus, RPP dan Bahan Ajar 10 mata pelajaran pendidikan berkarakter. Dilengkapi pula dengan Glosarium dan Indeks.&lt;/p&gt;</t>
  </si>
  <si>
    <t>7d3011f3-afec-44b6-86c3-9a0266a8ae4c</t>
  </si>
  <si>
    <t>Smart Management Kiat Sukses Mengelola Hotel &amp; Apartemen</t>
  </si>
  <si>
    <t>Sutikno, S.E., M.M.</t>
  </si>
  <si>
    <t>978-623-01-2941-4</t>
  </si>
  <si>
    <t>978-623-01-2942-1</t>
  </si>
  <si>
    <t>&lt;p&gt;Perkembangan Bisnis Perhotelan Di Indonesia Setiap Tahun Selalu Mengalamipeningkatan-Peningkatan Karena Kekayaan &amp;amp; Keindahan Alam Negeri Ini - Kesenian/Budaya Yang Adiluhung-Peninggalan Sejarah-Keberagaman Suku Bangsa &amp;amp; Adat,Dan Keramahtamahan Masyarakatnya. Kondisi Tersebut Mendorong Para-Investormembangun Hotel-Hotel Di Berbagai Daerah Di Indonesia Sehingga Di Daerah-Daerah Tertentu Pertumbuhan Hotel Sangat Cepat Yang Menimbul Kan Persainganbisnis Perhotelan Semakin Tajam.Dalam Buku Ini Penulis Lebih Menekankan General Manager &amp;amp; Team Managementsebagai Leader/Komando Utama, Pembina, Koordinator, Motivator, Pengayom,Monitoring, Kontrol Aktifitas Di Lapangan Harus Banyak Akal Dalam Menghadapipersaingan Yang Tajam Dan Kondisi Yang Sulit Dengan Inovasi Dan Kreatifitas Yangtinggi Menggerakkan &amp;amp; Mendorong Staff/Karyawan Untuk Bekerja Lebih Maksimaldan Lebih Produktif Untuk Lebih Sukses Mencapai Goals/Target: High Revenue-High Profit &amp;amp; Reasonable - Guest&amp;#39;S Satisfaction.Buku Ini Juga Bermanfaat Bagi Para Pengelola Dan Pemilik Hotel, Serta Dosen Dilembaga Pendidikan Perhotelan / Pariwisata Untuk Menambah Wawasan &amp;amp;Pemahaman Para Mahasiswa Terkait Operasional Hotel Dan Pengelolaannya.&lt;/p&gt;</t>
  </si>
  <si>
    <t>5045da4e-cfc7-4a42-b8fe-923d4fcd51be</t>
  </si>
  <si>
    <t>Pengembangan alur pembelajaran trigonometri</t>
  </si>
  <si>
    <t>Dari Teori Hingga Implementasinya</t>
  </si>
  <si>
    <t>Churun L Maknun, Rizky Rosjanuardi &amp; Al Jupri</t>
  </si>
  <si>
    <t>978-623-01-2626-0</t>
  </si>
  <si>
    <t>978-623-01-2627-7</t>
  </si>
  <si>
    <t>&lt;p&gt;Trigonometri merupakan materi yang dianggap sulit bagi sebagian besar siswa sekolah menengah atas (SMA). Menguasai materi trigonometri tidak hanya diperlukan materi pendukung yang kuat, tetapi juga sangat perlu untuk mengusai materi-materi selanjutnya. Di SMA trigonometri hampir selalu muncul dalam setiap topik matematika di setiap jenjang kelas dari kelas X sampai kelas XII.&lt;br /&gt;
 Tidak hanya siswa yang merasa tertantang dengan materi ini, guru, mahasiswa calon guru, dan peneliti pendidikan matematika harus pandai memutar otak bagaimana materi trigonometri dapat disampaikan dengan baik. Faktanya, tidak semua konsep dalam trigonometri dapat disampaikan dengan baik di sekolah dan justru menimbulkan miskonsepsi pada siswa.&lt;br /&gt;
 Buku ini menyajikan landasan teori yang berkembang di Prancis, yaitu Theory of Didactical Situation yang merupakan dasar dari penyelesaian semua permasalahan trigonometri. Teori ini merupakan rujukan teori berbagai peneliti dalam mengembangkan situasi pembelajaran yang ideal. Secara keseluruhan, keseluruhan teori ini termuat dalam metode DDR (Didactical Design Research) yang saat ini menjadi bahan perbincangan guru, peneliti, dan dosen di Indonesia. DDR merupakan metode yang terbaru dan populer saat ini dalam mengembangkan desain pembelajaran.&lt;br /&gt;
 Tidak hanya landasan teori dan metode yang terkini dan populer yang digunakan dalam buku ini. Buku ini juga menyajikan contoh desain yang telah teruji di lapangan sehingga bisa langsung dipraktikkan oleh guru, mahasiswa, dan dosen di seluruh Indonesia. Metode penelitian yang disampaikan secara padat dan lugas disertai dengan contoh dan implementasinya membuat buku ini mudah di mengerti. Buku ini bisa menjadi bahan rujukan dan referensi bagi guru, mahasiswa, dosen, dan praktisi pendidikan matematika di seluruh Indonesia mengenai bagaimana mendesain bahan ajar yang ideal sesuai kebutuhan siswa.&lt;br /&gt;
 Di bagian akhir buku disajikan pula contoh lembar kerja siswa yang bisa langsung dimanfaatkan oleh guru, mahasiswa dan dosen dalam pembelajaran ataupun penelitian.&lt;/p&gt;</t>
  </si>
  <si>
    <t>ebc8afa7-89c4-4864-82a6-ad640b4ac012</t>
  </si>
  <si>
    <t>Pengelolaan Daerah Aliran Sungai (Das) Dan Konservasi Tanah &amp; Air Menjaga Keseimbangan Ekosistem Air Dan Tanah</t>
  </si>
  <si>
    <t>Menjaga Keseimbangan Ekosistem Air dan Tanah</t>
  </si>
  <si>
    <t>Hunggul Y.S.H. Nugroho, Indah Novita Dewi, M. Kudeng Sallata</t>
  </si>
  <si>
    <t>978-623-01-3101-1</t>
  </si>
  <si>
    <t>978-623-01-3102-8</t>
  </si>
  <si>
    <t>&lt;p&gt;Buku Pengelolaan Daerah Aliran Sungai (Das) Dan Konservasi Tanah &amp;amp; Air - Menjaga Keseimbangan Air Dan Tanah Ini Ditulis Dari Hasil Kontemplasi Para Penulis Selama Lebih Dari 20 Tahun Bekerja Menjadi Peneliti Di Bidang Pengelolaan Das Yang Membawa Pada Kesimpulan Bahwa Pengetahuan Dan Pemahaman Yang Benar Di Bidang Pengelolaan Das Masih Perlu Untuk Disebarkan Sebanyak-Banyaknya Pihak. Pemahaman Das Secara Menyeluruh Adalah Pemahaman Tentang Ilmu Alam Dan Hukum-Hukumnya, Tentang Penciptaan, Tentang Perilaku, Hubungan Antarmanusia Dan Kemanusiaan, Sekaligus Tentang Kepercayaan, Norma, Dan Tata Nilai. Pada Kenyataannya, Pemahaman Yang Ada Memang Belum Setuntas Itu..&lt;br /&gt;
 Buku Ini Berusaha Menjawab Banyak Pertanyaan Tentang Kejadian Alam Yang Masih Belum Bisa Dipahami Secara Proporsional Bagi Sebagian Orang: Mengapa Terjadi Banjir, Mengapa Terjadi Longsor, Mengapa Sulit Terjadi Harmoni Antara Hutan Dan Masyarakat Yang Tinggal Di Sekitarnya, Dan Banyak Pertanyaan Lagi Terkait Dinamika Das Yang Selama Ini Belum Bisa Dipahami Banyak Pihak.&lt;/p&gt;</t>
  </si>
  <si>
    <t>daedeef9-819a-4e83-a6c9-73266b9dcc9b</t>
  </si>
  <si>
    <t>Sehat dan Langsing Dilengkapi Tutorial Video Olahraga Sehat dan Langsing</t>
  </si>
  <si>
    <t>978-623-6822-44-9</t>
  </si>
  <si>
    <t>978-623-6822-45-6</t>
  </si>
  <si>
    <t>&lt;p&gt;Jika fokus Anda adalah memperoleh tubuh yang langsing saja, Anda mungkin tidak melakukan yang terbaik untuk tubuh Anda. Jika Anda kelebihan berat badan, melangsingkan tubuh dapat melindungi Anda dari diabetes, penyakit jantung, dan kondisi lain yang menghabiskan waktu bertahun-tahun dalam hidup Anda. Anda akan banyak menemui tips sederhana dan menyenangkan dalam buku ini, terutama bagi Anda yang sudah capek mencoba berbagai diet dan cara, tetapi gagal. Selamat membaca dan jangan lupa mempraktikkan.&lt;/p&gt;</t>
  </si>
  <si>
    <t>8be29476-de69-4ce3-8742-04d91b710ec1</t>
  </si>
  <si>
    <t>Etika Bisnis Di Era Teknologi Digital</t>
  </si>
  <si>
    <t>Dr. Ratna Candra Sari, M.Si., CA., CFP.| Prof. Mahfud Sholihin, SE., M.Acc., Ph.D., Ak., CA</t>
  </si>
  <si>
    <t>978-623-01-1761-9</t>
  </si>
  <si>
    <t>978-623-01-1762-6</t>
  </si>
  <si>
    <t>&lt;p&gt;Buku Ini Membahas Etika Bisnis Di Era Teknologi Digital Menggunakan Pendekatan Stakeholders. Selain Membahas Teori Etika Dan Corporate Governance Secara Umum, Buku Ini Juga Membahas Corporate Governance Dan Corporate Social Responsibility Di Era Teknologi Digital. Selain Itu, Buku Ini Juga Membahas Sharing Economy, Cyber Ethics, Dan Cybercrime. Buku Ini Dilengkapi Dengan Aplikasi Komputer Untuk Simulasi Pengambilan Keputusan Etika Menggunakan Teknologi Augmented Reality Dan Virtual Reality.&lt;/p&gt;</t>
  </si>
  <si>
    <t>f8788135-9dec-40a7-bf8d-821e68e72faa</t>
  </si>
  <si>
    <t>SEKAK MATH! Strategi Khusus PASTI BISA Kerjakan Matematika untuk SMP Kelas 7,8,9 Sesuai Kurikulum Terbaru</t>
  </si>
  <si>
    <t>Muh. Fajaruddin Atsnan, M.Pd., Rahmita Yuliana Gazali, M.Pd.</t>
  </si>
  <si>
    <t>978-623-01-2448-8</t>
  </si>
  <si>
    <t>978-623-01-2447-1</t>
  </si>
  <si>
    <t>&lt;p&gt;Mengerjakan soal-soal LOTS dan HOTS Matematika seraya bilang SEKAK MATH saat main catur kini tak hanya mimpi. Buku ini mengupas tuntas segala jenis soal Matematika kelas 7, 8, maupun 9, tak ada yang terlewat. Keunikan buku ini adalah banyaknya SEKAK MATH (Strategi Khusus/Trik Kilat) kerjakan soal-soal Matematika yang belum tentu ada di buku lain. So, garansi bimbingan gratis langsung dari penulis lewat ig/fb/wa hingga youtube channel: atsnan_wae, jika ada kesulitan yang dirasa adik-adik ketika menjawab soal-soal Matematika, khususnya level HOTS. Ingat ya adik-adik, Matematika itu menyenangkan, bukan memusingkan.&lt;/p&gt;</t>
  </si>
  <si>
    <t>25679dd4-f54e-484f-9c27-575f30283658</t>
  </si>
  <si>
    <t>Ada Apa Dibalik Emosi Balita Tepat Memahami Buah Hati untuk Pengasuhan Lebih Baik</t>
  </si>
  <si>
    <t>Fransiska Kumalasari, M.Psi., Psikologi &amp; Rinita Meyftanoria, M.Psi., Psikologi, et al</t>
  </si>
  <si>
    <t>978-623-88100-2-4</t>
  </si>
  <si>
    <t>978-623-88100-3-1</t>
  </si>
  <si>
    <t>&lt;p&gt;Emosi anak usia balita terekspresikan dalam berbagai bentuk, tak terkecuali yang bersifat negatif, seperti tangisan, teriakan, atau perilaku memukul, melempar, menggigit, don berguling-guling. Sering kali kita sebagai orang tua tidak mampu memahami apa kemauan si kecil. Selama ini kita lebih fokus pada cara-cara pengendalian perilakunya yang tak jarang justru membuat emosi kita turut terpicu.&amp;nbsp;&lt;br /&gt;
 Di balik semua ekspresi don perilaku anak tersebut, ado kebutuhan emosi mereka yang perlu didengarkan. Ada kesulitan yang dihadapi anak dalam mengekspresikan emosinya. Karena itu, menjadi tugas kita untuk memahami kebutuhan emosi yang tel ah terbentuk sejak dalam kandungan itu demi perkembangan anak yang lebih optimal don sebagai bekal pertumbuhannya hingga dewasa kelak.&amp;nbsp;&lt;br /&gt;
 Buku ini tidak hanya membantu orang tua mengenal don memahami beragam emosi anak usia balita, tetapi juga menuntun bagaimana cara meregulasinya dari sisi psikolog anak yang sudah tersertifikasi. Dengan berbagai contoh kasus disertai penyelesaian sederhana yang mudah diterapkan, diharapkan buku ini dapat mengiringi pengasuhan anak yang lebih baik.&amp;nbsp;&lt;/p&gt;</t>
  </si>
  <si>
    <t>f4900260-8233-4ef7-bc55-d23d85f78cad</t>
  </si>
  <si>
    <t>Seni Membaca Buku</t>
  </si>
  <si>
    <t>978-623-01-2821-9</t>
  </si>
  <si>
    <t>&lt;p&gt;Ada perbedaan antara tidak mau membaca dan tidak mampu membaca . Yang pertama menunjuk pada soal kurangnya motivasi intrinsik untuk membaca, yang kedua menunjuk pada soal rendahnya kualitas membaca. Yang pertama adalah soal mentalitas, yang kedua adalah soal keterampilan. Memiliki kemauan membaca itu baik. Namun, tanpa kemampuan membaca, yakni pengetahuan tentang bagaimana cara membaca yang baik, hasilnya tentu juga tidak akan baik. Karena itu, tumbuhnya kemauan membaca (love for reading) haruslah diimbangi dengan berkembangnya kemampuan membaca (how to read). Selanjutnya, ada perbedaan besar antara membaca artikel surat kabar, email, rambu-rambu lalu lintas, atau iklan, dengan membaca buku. Yang pertama cenderung bersifat ekstensif, yang kedua cenderung bersifat intensif. Yang pertama cenderung dilakukan untuk memperoleh informasi, yang kedua dilakukan untuk memperoleh pemahaman. Singkatnya, berbeda dengan aktivitas membaca bacaan-bacaan lain, membaca buku itu ada seninya. Di dalam buku ini, seni membaca buku adalah proses di mana pikiran, tanpa bantuan apapun kecuali kata-kata di dalam buku, dapat meningkatkan pemahaman (pikiran bergerak dari kurang paham ke lebih paham). Untuk berpindah dari kurang paham ke lebih paham hanya dengan menggunakan pikiran Arnda sendiri jelas perlu usaha keras, perlu lebih aktif, perlu lebih banyak kegiatan, perlu lebih banyak keterampilan untuk melakukan berbagai tindakan yang perlu, perlu memahami kaidah-kaidah penafsiran. Nah, tunggu apa lagi? Jika Anda ingin menjadi pembaca buku yang efektif, bacalah buku ini.&lt;/p&gt;</t>
  </si>
  <si>
    <t>752de129-3bd9-40bd-9ebb-3a0cedc16eaa</t>
  </si>
  <si>
    <t>Pengantar Dasar Perencanaan Dan Pembuatan Film Animasi</t>
  </si>
  <si>
    <t>Ricky W. Putra &amp; Ahad Thabathaba'is</t>
  </si>
  <si>
    <t>978-623-01-3026-7</t>
  </si>
  <si>
    <t>978-623-01-3027-4</t>
  </si>
  <si>
    <t>&lt;p&gt;Buku Ini Hadir Untuk Menjawab Kebutuhan Masyarakat, Terutamadalam Industri Kreatif Tentang Sebuah Pengantar Ilmu Dasarperencanaan Dan Pembuatan Film Animasi.Prinsip-Prinsip Dasar Pembuatan Animasi Sendiri Sebenarnyacukup Banyak, Kurang Lebih Ada 12 Teknis Dalam Pembuatananimasi Memang Harus Dimiliki Oleh Seorang Animator. Selainitu Animator Juga Harus Memiliki Feeling Yang Kuat Mengenaitiming, Pergerakan, Pengamatan Dan Tingkah Laku. Animatorharus Menjadi Seorang Aktor, Punya Perasaan, Dan Logika Agardapat Membuat Sesuatu Menjadi Hidup Dan Alami. Dalam Bukuini Semua Ilmu Dasar Perencanaan Dan Pembuatan Film Animasisecara Lengkap Dibahas Satu Per Satu. Dengan Pembahasaan Yangsederhana Memudahkan Pembaca Dalam Memahami Duniapembuatan Film Animasi Secara Lebih Utuh.&lt;/p&gt;</t>
  </si>
  <si>
    <t>25d94aa0-2a7c-4762-ae28-5d0d33a94667</t>
  </si>
  <si>
    <t>Panduan Praktis Membuat Aransemen Untuk Gitar</t>
  </si>
  <si>
    <t>Mengaransemen Lagu-Lagu Untuk Gitar Itu Mudah Dan Menyenangkan</t>
  </si>
  <si>
    <t>Paulus Dwi Hananto, MSn</t>
  </si>
  <si>
    <t>978-623-01-2882-0</t>
  </si>
  <si>
    <t>&lt;p&gt;Buku ini disusun sebagai panduan bagi siapa saja yang ingin membuat aransemen lagu daerah atau popular, ke dalam format solo atau ansambel gitar klasik. Buku ini juga bisa dipergunakan bagi para siswa tingkat dasar dan menengah yang akan mempersiapkan diri untuk mengikuti Festival dan Lomba Seni Siswa Nasional, (FLS2N) kategori solo maupun duet gitar, maupun kompetisi-kompetisi lain yang diselenggarakan pada tingkat regional maupun nasional. Buku ini akan membantu para siswa serta guru pendamping yang mungkin juga sekaligus sebagai komponis/arranger dalam menotasikan ulang/mengaransemen, khususnya lagu-lagu popular dan daerah ke dalam notasi musik. Untuk itu para pembaca buku ini diharapkan sudah harus mengerti dan paham dasar-dasar notasi musik. Karya-karya tulis tentang musik, khususnya aransemen dan juga komposisi untuk gitar relatif masih sedikit yang diterbitkan dan beredar di masyarakat, apalagi yang berbahasa Indonesia. Apabila ada, kebanyakan dari karya- karya tersebut ditulis untuk diterapkan pada instrumen piano, keyboard, atau vokal. Hal ini akan sangat menyulitkan bagi seseorang yang ingin menekuni gitar secara serius. Maka, buku ini sangat tepat bagi Anda yang ingin mengembangkan kemampuan membuat komposisi atau aransemen untuk solo atau ansambel gitar.&lt;/p&gt;</t>
  </si>
  <si>
    <t>9964fc5a-58e2-4a11-a864-37245025e227</t>
  </si>
  <si>
    <t>Seni Menjadi Mahasiswa Unggul</t>
  </si>
  <si>
    <t>Haerawati Idris</t>
  </si>
  <si>
    <t>978-623-01-2733-5</t>
  </si>
  <si>
    <t>&lt;p&gt;Judul dan sinopsis-sinopsis menjadi seorang mahasiswa bukanlah suatu pilihan yang mudah. Oleh sebab itu, menjadi mahasiswa yang intelektual dan &amp;quot;serba bisa&amp;quot; membutuhkan seni atau keterampilan dalam menjalani kehidupan kampus. Buku ini mampu menjawab kebutuhan tersebut. Seni menjadi mahasiswa yang unggul dimulai dengan bagaimana memiliki adab yang baik menjadi seorang penuntut ilmu. Selain memiliki etika dan moral yang baik, seni lainnya dibutuhkan berupa manajemen waktu, strategi belajar, seni komunikasi, seni menjadi pemimpin. Untuk menghadapi tuntutan kampus, mahasiswa juga sangat penting memiliki mental sebagai seorang pejuang. Demikian halnya ketika dilema terjadi di kampus, mahasiswa sering dihadapkan kebingungan antara memilih akademik atau organisasi, dengan memiliki seni tersebut, mahasiswa akan menjadi unggul baik saat dalam kampus maupun ketika berada di masyarakat kelak.&lt;/p&gt;</t>
  </si>
  <si>
    <t>3bd25ace-d23e-40d5-b8b3-e65ee845f512</t>
  </si>
  <si>
    <t>Agenda Riset Bisnis dan Ekonomi Topik Terkini Teknologi Terbarukan</t>
  </si>
  <si>
    <t>Arizona Mustikarini, S.E., M.Bus &amp; Dian Kartika Rahajeng, S.E., M.Sc., Ph.D, et al</t>
  </si>
  <si>
    <t>978-623-01-3016-8</t>
  </si>
  <si>
    <t>978-623-01-3017-5</t>
  </si>
  <si>
    <t>&lt;p&gt;Buku ini berisi tentang:&lt;/p&gt;
 &lt;p&gt;BAB 1. Topik Terkini dan Agenda Riset Kedepan Adopsi Teknologi Blockchain di Bidang Akuntansi dan Pengauditan&lt;/p&gt;
 &lt;p&gt;BAB 2. Teknologi Doble Entry Vs. Blockchain: Menggagas Transfonnasi Akuntansi Digital&lt;/p&gt;
 &lt;p&gt;BAB 3. Pengauditan Blockchain: Aplikasi dan Dampak Teknologi Blockchain Dalam Proses Pengauditan Serta Agenda Riset ke Depan&lt;/p&gt;
 &lt;p&gt;BAB 4. Teknologi Blockchain Pada Rantai Pasokan Makanan Halal: Kajian Literatur dan Agenda Penelitian Mendatang&lt;/p&gt;
 &lt;p&gt;BAB 5. Analisis Literatur dan Potensi Riset Kecurangan Mata Uang Kripto&lt;/p&gt;
 &lt;p&gt;BAB 6. Artificial Intelligence dan Agent-Based Computational Model: Konsep dan Aplikasi pada Riset Ekonomi dan Keuangan Islam&lt;/p&gt;
 &lt;p&gt;BAB 7. Topik-Topik Penelitian Pembelajaran Mesin di Bidang Akuntansi dan Pengauditan&lt;/p&gt;
 &lt;p&gt;BAB 8. Penggunaan, Tantangan, dan Potensi Riset Metamesta dalam Perspektif Akuntansi&lt;/p&gt;
 &lt;p&gt;BAB 9. Ada Apa dengan NFTI Potensi, Friksi, Implementasi dan Pengembangan Riset di Masa Depan&lt;/p&gt;
 &lt;p&gt;BAB 10. Agenda Riset Media Sosial: Memaharni Sisi Gelap Pemengaruh Media Sosial&lt;/p&gt;</t>
  </si>
  <si>
    <t>2c060616-88cc-44ca-82d5-3a961dd71da9</t>
  </si>
  <si>
    <t>Fakta, Fiksi, Cinta Dan Air Mata</t>
  </si>
  <si>
    <t>Magdalena Pranata &amp; Team Penulis Universitas Petra</t>
  </si>
  <si>
    <t>978-623-6844-21-2</t>
  </si>
  <si>
    <t>&lt;p&gt;Jelas membaca buku cerpen semacam ini, bukan hanya untuk mengisi waktu luang,namun untuk merenungkan makna penting dibalik setiap cerpen yang dituliskan para anak muda bangsa yang sedang duduk dibangku kuliah dan mempersiapkan diri menjadi seorang dewasa yang memahami makna dan tujuan hidupnya. Tak habis-habisnya saya mengagumi bagaimana para penulis sebagai anak muda yang ideal dan hatinya penuh cinta kepada Tuhan dan kepedulian pada sesama, secara apik dan menarik menorehkan kisahsejati ataupun imaginasi dari batin terdalam, dalam bentuk cerita yang pendek, namun bermakna dalam. Judul kumpulan cerpen inia dalah Fakta, Fiksi, Cinta, dan Airmata, karena demikianlah yang coba dituangkan darihati dan pemikiran para mahasiswa ini ,yang menyadari bahwa hidup mereka ada dalam keterbatasan antara impian dan kenyataan hidup, antara harapan dan fakta yang tidak bisa dikendalikan oleh. kekuatan manusia.Tulisan dalam bentuk cerpen ini juga sebagai bentuk dan cara anak muda bertanya atau menjawab pergumulan hidup mereka, dan pada akhirnya menuju pada pengakuan iman padaTuhan yang menciptakan mereka dan mengasihi dengan kasih-Nya yang sempurna.&lt;/p&gt;</t>
  </si>
  <si>
    <t>d4ab4a6b-7d81-4f2c-bdd9-34b4627e0a05</t>
  </si>
  <si>
    <t>Si Pintar Sukses, Intensif, dan Percaya Diri dalam Belajar</t>
  </si>
  <si>
    <t>Kumpulan Materi dan Latihan Soal Matematika SD</t>
  </si>
  <si>
    <t>978-623-01-2452-5</t>
  </si>
  <si>
    <t>978-623-01-2451-8</t>
  </si>
  <si>
    <t>&lt;p&gt;Asesmen Nasional adalah pemetaa mutu pendidikan seluruh sekolah, madrasah, dan program kesetaraan jengan sekolah. Hal ini berarti Asesmen Nasional (AN) adalah tes pengganti Ujian Nasional (IJN) dan diberlakukan sejak tahun 2021 sampai sekarang. Salah satu mata pelajaran yang diujikan adalah Matematika. Bagi beberapa orang, belajar matematika adalah hal mengerikan yang selalu ditakuti ketika sekolah. Mata pelajaran yang selalu identik dengan angka rumus ini membuat banyak orang jadi pusing. Sebenarnya, belajar matematika tidak sesulit yang dibayangkan oleh semua orang. Siapa saja bisa mempelajari materi inc asalkan sering berlatih soal dan ditunjang dengan referensi buku yang membantu dalam memahami juga menguasai matematika dengan baik, Buku ini disusun berdasarkan kurikulum terbaru 2013 yang disertai dengan contoh soal sehingga memudahkan siswa untuk lebih memahami dan menguasai materi dengan baik dan siap untuk menghadapi Asesmen Nasional (AN). Buku ini dilengkapi dengan : &amp;bull; kisi-kisi materi asesmen matematika SD &amp;bull; ringkasan materi yang singkat dan mudah dipahami &amp;bull; 3 paket latihan soal &amp;bull; 2 paket soal tryout &amp;bull; 3 paket prediksi asesmen&lt;/p&gt;</t>
  </si>
  <si>
    <t>d3e8545c-a12d-468a-b08d-1bab9fed2e61</t>
  </si>
  <si>
    <t>Family Business: Membangun Bisnis Keluarga</t>
  </si>
  <si>
    <t>Henky Lisan Suwarno,S.E., M.Si.; Dra. Asni Harianti, M.Si.</t>
  </si>
  <si>
    <t>978-623-01-2731-1</t>
  </si>
  <si>
    <t>&lt;p&gt;Perusahaan keluarga mempunyai peranan penting pada perekonomian, seperti halnya Indonesia sebagai negara berkembang. Perusahaan keluarga, selain menciptakan lapangan pekerjaan yang besar, tercatat bahwa lebih darI 95% perusahaan di Indonesia dimiliki oleh keluarga. Kondisi ini menunjukkan bahwa sudah sepatutnya perusahaan keluarga dikelola dengan lebih profesional dan masalah-masalah yang seringkali muncul dalam perusahaan keluarga akan diulas dengan lebih mendalam agar mudah dipahami dan diantisipasi. Buku ini memberikan pemahaman lengkap yang disertai dengan persoalan yang terjadi dalam perusahaan keluarga diantaranya tentang bagimana mengenal perusahaan keluarga, tantangan membangun dan mengelola perusahaan keluarga, serta bagaimana mempersiapkan generasi penerus dan melakukan transformasi perusahaan keluarga agar mampu bersaing dan berkelanjutan. Buku ini diharapkan dapat memberi inspirasi dan menjadi bekal bagi generasi muda dalam membangun bisnis keluarga maupun sebagai generasi penerus dalam perusahaan keluarga.&lt;/p&gt;</t>
  </si>
  <si>
    <t>80d457b7-b73c-4403-83ff-e1b6d8c1bc23</t>
  </si>
  <si>
    <t>Father Heart of God</t>
  </si>
  <si>
    <t>978-623-314-222-9</t>
  </si>
  <si>
    <t>&lt;p&gt;Buku ini lahir dari seorang kakak yang pernah mengalami kesulitan berhubungan &amp;amp; berkomunikasi dengan Bapa Surgawi. Sebelum mengalami pemulihan dengan Bapa Surgawi; doa, penyembahan dan baca firman rasanya jadi sesuatu yang membosankan. Tak ada gairah! Garing gitu. Bener-bener gelora untuk cari Tuhan up&amp;amp; down. Kalau lagi up jadi getol banget tapi kalau pas lagi down maka tak ada dorongan apapun. Tetapi semenjak Bapa Surgawi memulihkan maka kehidupan persekutuan dengan-Nya benar-benar asyik dan menarik saya terima. Pokoknya benar-benar beda, pengennya dekat dengan Bapa Surgawi. Saya berdoa dan minta kepada Bapa Surgawi supaya hidup Saudara dipulihkan dan alamiterobosan. Karena hubungan dengan Bapa Surgawi merupakan hal yang vital dan menjadi fondasi bagi kekristenan yang kuat. Kalau teman nmuda tidak mengalami pemulihan hubungan dengan Bapa Surgawi maka tidaklah mungkin dan tidaklah pernah setiap kita jadi orang muda yang kuat dan mampu kalahkan yang jahat. Boro-boro jadi kuat dan kalahkan yang jahat, saat teduh, penyembahan dan doa aja tidak bisa karena takut ketemu dengan Bapa Surgawi.&lt;/p&gt;</t>
  </si>
  <si>
    <t>db4c6ca6-8c71-490e-927e-62c9ccd7bf15</t>
  </si>
  <si>
    <t>Anak-Anak Cahaya</t>
  </si>
  <si>
    <t>978-623-6844-40-3</t>
  </si>
  <si>
    <t>978-623-6844-41-0</t>
  </si>
  <si>
    <t>&lt;p&gt;Rama Adalah Seorang Anak Tunanetra. Sulung Dari Dua Bersaudara Itu Baru Saja Pindah Ke Sebuah Kompleks, Yaitu Jatiwaringin Asri. Sebagai Tunanetra, Ia Harus Menghadapi Cobaan Hidup Yang Berat, Baik Dalam Pergaulan Maupun Pendidikan. Di Kompleks Jatiwaringin Asri, Rama Bertemu Dengan Teman-Teman Baru Yang Akan Mewarnai Kegelapan Hidupnya Lewat Berbagai Petualangan Dan Pengalaman Seru. Belajar Dan Bermain, Berbahagia Dan Bersedih, Semuanya Rama Lewati Bersama Cita-Citanya; Ingin Menjadi Cahaya Bagi Orang Lain. Dalam Perjalanannya, Rama Harus Berjuang Untuk Dapat Bersekolah. Tak Hanya Itu! Ia Juga Harus Tegar Menghadapi Anak-Anak Yang Tidak Dapat Menerima Kondisinya Sebagai Seorang Tunanetra. Novel Ini Terinspirasi Pengalaman Kecil Penulis. Adapun Karya Ini Dibuat Sebagai Tribut Untuk Kompleks Beserta Warganya Yang Telah Memberikan Banyak Kenangan Dan Pelajaran Berharga. Nama Tokoh, Tempat, Dan Kejadian Sebagian Besar Adalah Nyata Dan Telah Mendapatkan Izin Dari Yang Bersangkutan. Selamat Membaca!&lt;/p&gt;</t>
  </si>
  <si>
    <t>fc62b406-0207-4c4a-90ee-963e5b61b3a7</t>
  </si>
  <si>
    <t>Analisis Strategi</t>
  </si>
  <si>
    <t>Panduan Praktis Swot, Ge â€“ Mckinsey, Space, Ffa, Qspm, Ahp Menggunakan Microsoft Excel</t>
  </si>
  <si>
    <t>Amir Maâ€™ruf</t>
  </si>
  <si>
    <t>978-623-01-3038-0</t>
  </si>
  <si>
    <t>978-623-01-3039-7</t>
  </si>
  <si>
    <t>&lt;p&gt;Buku Analisis Strategi - Panduan Praktis Swot, Ge &amp;ndash; Mckinsey, Space, Ffa, Qspm, Ahp Menggunakan Microsoft Excel Disusun Sebagai Panduan Praktis Bagi Mahasiswa Dan Peneliti Dalam Melakukan Kajian Dan Analisis Strategis. Ada 6 Alat Analisis Yang Dijelaskan Di Buku Ini Dalam Bagian Tersendiri: (1) Analisis Swot Yang Sudah Sangat Populer; (2) Analisis Ge &amp;ndash; Mckinsey Dengan Matriks 9 Sel Dengan 2 Dimensi; (3) Analisis Strategic Position And Action Evaluation (Space) Dengan 4 Dimensi; (4) Force Field Analysis (Ffa) Yang Membandingkan Antara Kekuatan Pendorong Dan Kekuatan Penghambat; (5) Analysis Quantitative Strategic Planning Matrix (Qspm) Yang Sedang Populer Untuk Memilih Strategi; Dan (6) Analytical Hierarchy Process (Ahp) Yang Sangat Matematis Dalam Menentukan Pilihan. Setiap Bagian Dari Alat Analisis Disertai Dengan Praktik Analisis Dengan Menggunakan Microsoft Excel Yang Sudah Sangat Familiar, Sehingga Tidak Diperlukan Aplikasi Analisis Statistik Lainnya. Buku Ini Memberikan Panduan Praktis Langkah Demi Langkah Sampai Tuntas. Bersama Buku Ini Disertakan Pula Aplikasi Microsoft Excel Untuk Setiap Alat Analisis Yang Dibahas.&lt;/p&gt;</t>
  </si>
  <si>
    <t>74427e8c-777b-4498-9e21-4cff2e88b44d</t>
  </si>
  <si>
    <t>Filsafat Ilmu dan Penalaran Teologis</t>
  </si>
  <si>
    <t>Junihot M. Simanjuntak</t>
  </si>
  <si>
    <t>978-623-314-100-0</t>
  </si>
  <si>
    <t>&lt;p&gt;Buku ini dimaksudkan untuk mengisi kekosongan dalam bidang filsafat ilmu dan ilmu bernalar secara teologis agar masyarakat akademis secara khusus mengenal bidang keilmuan yang dinalrkan secara teologis dengan berbagai aspeknya. Penerbitan buku ini secara umum ditujukan kepada masyarakat luas dengan harapan untuk mempercepat berkembangnya paradigma keilmuan dalam kehidupan kita orang Kristen. Untuk itu diupayakan penyajiannya dengan gaya bahasa yang populer agar memiliki daya jangkau yang semakin meluas, sampaiiii menumbuhkan kecintaan terhadap bidang keilmuan yang mengakar pada teologi yang kuat. Buku ini tidak berpretensi telah mencakup segenap aspek yang seyogyanya terkandung dalam sebuah kajian mengenai filsafat ilmu. Demikian juga masalah-masalah yang bersifat rumit dan kontroversial. Buku Filsafat Ilmu dan Penalaran teologis ini&lt;/p&gt;</t>
  </si>
  <si>
    <t>e8b61763-8f0d-4d8c-90b2-da3bd0363f03</t>
  </si>
  <si>
    <t>Aneka Resep Favorit Keluarga Ibu Sri</t>
  </si>
  <si>
    <t>dari Kue Kering hingga Sambal</t>
  </si>
  <si>
    <t>Sri Widayati</t>
  </si>
  <si>
    <t>978-623-99086-3-8</t>
  </si>
  <si>
    <t>978-623-99086-2-1</t>
  </si>
  <si>
    <t>Memasak</t>
  </si>
  <si>
    <t>&lt;p&gt;Dalam buku Aneka Resep Favorit Keluarga Ibu Sri: Dari Kue Kering Hingga Sambal&amp;nbsp;ini terdapat berbagai aneka penganan yang familier untuk berbagai acara, mulai dari kumpul-kumpul keluarga dan arisan hingga kegiatan kantor. Kebiasaan membeli penganan yang sudah jadi selain belum tentu selalu tersedia, harga dan selera juga bisa menjadi masalah, apalagi jika memerlukan penganan berskala besar. Dengan berbagai resep yang terdapat dalam buku ini, diharapkan pembaca dapat belajar cara membuat untuk keperluan sendiri dan dapat menjadi sumber tambahan penghasilan karena aneka penganan tersebut dikenal oleh berbagai kalangan masyarakat.&amp;nbsp;&lt;br /&gt;
 Resep dalam buku ini dimulai dengan aneka kue kering, seperti kastengel, nastar, kue kacang, dan putri salju. Selain itu, terdapat aneka cake seperti brudel, chocolate sponge cake, tart kelapa, dan cake marmer. Sebagai variasi aneka snack manis dan asin dijelaskan cara membuatnya, mulai dari panada, lapis cokelat, soes kentang, kue lumpur, arem-arem, brownies, hingga kue donat kentang tanpa telur. Resep lain berupa sambel roa, bubur Manado, dan sayur lodeh juga memperkaya isi buku ini. Sebagai pelengkap, minuman punch soda dan punch nanas bisa dicoba untuk dihidangkan.&amp;nbsp;&lt;/p&gt;</t>
  </si>
  <si>
    <t>ea8c77ce-4c3d-481a-895a-63f193f55ee7</t>
  </si>
  <si>
    <t>From Boring to Badass</t>
  </si>
  <si>
    <t>Temukan Cara Merencanakan, Menyiapkan, dan Melaksanakan Presentasi Bisnis Lisan Paling Efektif</t>
  </si>
  <si>
    <t>Dr. Achmad S. Ruky</t>
  </si>
  <si>
    <t>978-623-01-2793-9</t>
  </si>
  <si>
    <t>978-623-01-2794-6</t>
  </si>
  <si>
    <t>&lt;p&gt;Salah satu kompetensi yang menjadi kunci sukses untuk mengembangkan diri sebagai tenaga profesional di dunia bisnis adalah keahlian berkomunikasi. Dalam konteks ini, komunikasi yang dimaksud adalah komunikasi secara lisan sambil bertatap muka dengan rekan sekerja, atasan, dan tentu saja juga dengan para pemangku kepentingan utama, yaitu pembeli/pengguna produk dan jasa, nasabah, dan lain-lain. Tidak dapat dimungkiri bahwa sejak dunia ini memasuki era Revolusi Industri 4.0 yang ditandai oleh kemajuan yang sangat pesat dalam bidang teknologi termasuk dalam peralatan dan media komunikasi, memungkinkan orang untuk melakukan komunikasi melalui apa yang disebut daring. Akan tetapi, semua praktisi bisnis dan pakar di negara-negara yang lebih maju tetap yakin bahwa interaksi langsung antarmanusia untuk membuat berbagai kesepakatan dan keputusan akan tetap harus terjadi.&lt;br /&gt;
 Dr. Ruky menulis buku ini untuk membantu tenaga profesional dan manajerial, terutama yang bekerja di lingkungan organisasi bisnis yang sedang berusaha membangun karier mereka dan belum sempat mengikuti pelatihan teknik presentasi. Materi untuk menulis buku ini adalah semua materi yang ia miliki yang biasa ia gunakan sebagai panduan dan rujukan saat memberikan pelatihan kepada para professional yang bekerja di perusahaan. Materi tambahannya adalah apa yang ia pelajari dalam beberapa pelatihan serta dari sejumlah buku dan jurnal yang dimilikinya. Semua materi itu kemudian diperkuat dengan pengalaman praktik semua pengetahuan itu selama hampir 47 tahun dari kariernya, yaitu dari tahun 1985 sampai dengan tahun 2021. Jumlah presentasi lisan termasuk pelatihan yang ia lakukan masa 47 tahun mungkin mencapai 400 kali. Semua materi itu diperkuat pula dengan hasil pengamatannya atas gaya dan teknik yang digunakan oleh rekan-rekan seprofesinya dan para para profesional lain dari dalam dan luar negeri saat bersama-sama tampil dalam sebuah acara.&lt;/p&gt;</t>
  </si>
  <si>
    <t>70b4e886-25ab-4a17-b50a-a4aea3562af0</t>
  </si>
  <si>
    <t>Antena dan Propagasi</t>
  </si>
  <si>
    <t>Teori dan Praktik</t>
  </si>
  <si>
    <t>Sulwan Dase</t>
  </si>
  <si>
    <t>978-623-01-3036-6</t>
  </si>
  <si>
    <t>978-623-01-3037-3</t>
  </si>
  <si>
    <t>&lt;p&gt;Buku ANTENA DAN PROPAGASI - Teori dan Praktik sangat bermanfaat bagi para profesional, praktisi, maupun pehobi amatir radio. Buku ini berisi 11 bab yang sesuai dengan kurikulum perguruan tinggi. Antena Yagi banyak digunakan oleh operator radio maupun penerima televisi yang disajikan pada Bab 7. Teknik perhitungan, perencanaan antena, hingga simulasi parameter antena, impedansi, gain, pola radiasi antena Yagi berelemen pada frekuensi 145MHz diperlihatkan dengan detail. Pengenalan antena gelombang mikro seperti Wi-Fi diperlihatkan juga. Metode pengukuran praktis maupun mekanisme perambatan gelombang juga dibahas pada bab selanjutnya. Bagi para profesional, dapat belajar teknik desain dan penyusunan antena microstrip khususnya pada Bab 9. Prosedur desain antena microstrip disajikan secara detail agar pembaca dapat mencoba sendiri. Antena microstrip banyak digunakan dalam sistem komunikasi seluler pada frekuensi di atas 1GHz.&lt;br /&gt;
 Bagian awal buku ini banyak membahas parameter dasar dan prinsip kerja sebuah antena, metode perancangan antena atau susunan antena, dan bagaimana menyimulasi desain antena. Penyampaian setiap pokok bahasan disusun dengan kalimat yang sederhana dan mudah dimengerti. Penulis berusaha untuk mengurangi ulasan matematis dan menjelaskannya dalam bentuk kalimat yang aplikatif, mudah dimengerti, dan tetap menjaga sisi ilmiah-nya. Dengan membaca buku ini, pembaca diharapkan dapat mendesain, menyimulasi, dan memfabrikasi sebuah antena atau susunan antena yang diinginkan. Penulis sangat berutang budi kepada Dr. Onno W Purbo, atas segala saran dan kritiknya yang sangat berharga untuk penerbitan buku ini.&lt;/p&gt;</t>
  </si>
  <si>
    <t>a8b1f80e-2981-4fda-9806-a1cc9550ee62</t>
  </si>
  <si>
    <t>Games Fisika SMA</t>
  </si>
  <si>
    <t>Menguasai Fisika dengan Fun, Mudah, dan Aplikatif</t>
  </si>
  <si>
    <t>978-623-01-2601-7</t>
  </si>
  <si>
    <t>978-623-01-2602-4</t>
  </si>
  <si>
    <t>Fisika</t>
  </si>
  <si>
    <t>&lt;p&gt;Banyak anak yang tidak menyukai sains. Padahal sains seperti ilmu pengetahuan alam dan ilmu eksak akan bermanfaat di masa depan anak, beberapa anak menganggap jika sains sangat sulit. Maka dari itu banyak yang merasa terpaksa mempelajarinya karena untuk mendapat nilai di sekolah. Membuat anak menyukai sains sebenarnya tidaklah terlalu sulit. Karena sains adalah ilmu yang cukup berat maka harus kreatif dan inovatif untuk membuatnya terasa menyenangkan saat belajar sains.&lt;br /&gt;
 Buku ini menyajikan dan memaparkan berbagai bentuk eksperimen yang mudah dilakukan dan menyenangkan, disertai dengan gambar/ilustrasi sehingga membantu memudahkan pemahaman untuk dipraktekkan bagi siswa. Siswa dapat lebih paham tentang materi fisika melalui permainan dan eksperimen fisika sehingga membuat fisika lebih menarik dan disukai siswa dalam rangka mendapatkan nilai yang optimal. Di samping itu juga diberikan tentang sulap fisika yang menarik membuat siswa lebih tertantang, suka dan menumbuhkan rasa ingin tahu tentang dunia fisika.&lt;/p&gt;</t>
  </si>
  <si>
    <t>daf16e12-7787-42aa-b1ea-81ce50fa392c</t>
  </si>
  <si>
    <t>A-Z Self Motivation</t>
  </si>
  <si>
    <t>Senjata Diri untuk Penyemangat Hidup dan Pembunuh Kata Menyerah</t>
  </si>
  <si>
    <t>978-623-01-2870-7</t>
  </si>
  <si>
    <t>978-623-01-2871-4</t>
  </si>
  <si>
    <t>&lt;p&gt;Motivasi itu penting dan sangat diperlukan oleh orang hidup, ini salah satu sumbernya: motivasi dari diri sendiri - selain motivasi dari sekitar.&lt;/p&gt;
 &lt;p&gt;Buku ini bisa menjadi inspirasi bagi siapa saja. Jika ada hal mengecewakan dalam hidup, hinaan, bully, cemoohan, kegagalan, dan kesesakan lainnya, itu tidak perlu menjadi &amp;quot;penyakit&amp;quot; yang menggerogoti pikiran. Semuanya bisa dijadikan alat memotivasi diri, sampai bisa move on dan berbalik menjadi sukses.&lt;/p&gt;
 &lt;p&gt;Buku ini berisi tentang berbagai inspirasi dari ilustrasi, artikel pendek, pengalaman sukses, kisah nyata, cerita inspiratif dengan pembahasan gamblang untuk memotivasi diri. Buku ini bisa menyemangati diri dari terhina menjadi mulia; dari terpuruk menjadi jawara; dari bukan siapa-siapa menjadi orang ternama. Penyemangat untuk orang yang ingin mewujudkan target hidup, target perusahaan maupun gol untuk proyek impian.&lt;/p&gt;
 &lt;p&gt;Buku ini mengungkap fakta di sekitar kehidupan yang ternyata banyak peluang dan kesempatan meraih kemakmuran dan kemenangan, ditulis dalam bahasa yang bebas, lugu, sederhana, dan lugas untuk memotivasi diri. Ingat, salah satu sumber yang bisa menyemangati diri adalah membaca buku-buku motivasi termasuk buku ini.&lt;/p&gt;
 &lt;p&gt;A-Z Self Motivation adalah teman sejati, penasihat hidup dan motivator untuk tetap kokoh dalam terjangan badai kehidupan, ulet untuk berjuang meraih prestasi, dan tetap termotivasi sampai kemenangan dapat diraih.&lt;/p&gt;</t>
  </si>
  <si>
    <t>a8bbf8c1-82bd-4bf2-8922-bd4500a45d6f</t>
  </si>
  <si>
    <t>SPSS untuk Analisis &amp; Perencanaan Kota yang Lebih Baik</t>
  </si>
  <si>
    <t>Rizqy Ridho Prakasa, S.T., M.T. &amp; Agnesia Putri Kurnianingtyas, S.T., M.T.,M.Sc.</t>
  </si>
  <si>
    <t>978-623-01-2607-9</t>
  </si>
  <si>
    <t>&lt;p&gt;SPSS adalah sebuah software pengolah data statistic atau yang digunakan untuk analisis statistik interaktif. SPSS biasa digunakan untuk pengolahan dan menganalisis data yang memiliki kemampuan analisis statistik serta sistem manajemen data dengan lingkungan grafis. Buku SPSS untuk Analisis &amp;amp; Perencanaan Kota lebih baik akan menampilkan permasalahan yang dihadapi kita saat ini dan dimasa depan dengan tampilan grafis dan terukur, sehingga mampu merekomendasi solusi pada permasalahan tersebut saat proses perencanaan kota. Terdapat beberapa metode yang disajikan dalam software SPSS yang selalu digunakan dalam proses perencanaan.&lt;/p&gt;</t>
  </si>
  <si>
    <t>7ca16240-d3b6-41bd-a5bc-c00d61396171</t>
  </si>
  <si>
    <t>Model Blusukan Yesus</t>
  </si>
  <si>
    <t>A Christology from Below</t>
  </si>
  <si>
    <t>Henderikus Nayuf</t>
  </si>
  <si>
    <t>978-623-314-175-8</t>
  </si>
  <si>
    <t>978-623-314-174-1</t>
  </si>
  <si>
    <t>&lt;p&gt;Secara tradisional terdapat dua model kristologi, yakni kristologi atas dan kristologi bawah. Kedua model ini memahami Kristus dari sudut pandang yang berbeda. Walau demikian, titik temu dari kedua model ini adalah refleksi tentang Kristus. Dalam pemaknaan terhadap Kristus pun kedua model ini menggunakan pendekatan yang berbeda. Pemaknaan yang berbeda tersebut didasarkan pada ide dasar yang dikembangkan oleh penulis Ibrani, &amp;quot;Yesus Kristus tetap sama, baik kemarin maupun hari ini dan sampai selama-lamanya.&amp;quot; (Ibr. 13:8). Yesus Kristus dalam pemaknaan Ibrani adalah Tuhan yang menyatakan diri kepada manusia (kristologi atas). Penyataan tersebut kemudian memberi dampak bagi orang lain melalui pengalaman perjumpaan dalam sejarah (kristologi bawah).&lt;br /&gt;
 Pengalaman perjumpaan dengan Yesus dalam sejarah memberi peluang bagi setiap orang untuk berefleksi tentang Yesus Kristus. Salah satu pengalaman perjumpaan yang dikembangkan dalam tulisan ini adalah &amp;quot;Model Blusukan Yesus&amp;quot;.&lt;br /&gt;
 Model blusukan Yesus adalah keluar masuk kampung berjumpa dengan orang-orang yang bergumul dalam realitas kehidupan mereka. Mereka bergumul dengan kemiskinan, penderitaan, ketidakadilan, ketidaksetiaan, bahkan Yesus berjumpa dengan para pemimpin kelompok religius. Melalui blusukan, Yesus kemudian menawarkan &amp;quot;pelayanan&amp;quot; yang sesuai dengan pergumulan warga yang dijumpai. Di sinilah kekuatan buku ini. Blusukan adalah salah satu pendekatan untuk memahami &amp;quot;misteri Kerajaan Allah&amp;quot;.&lt;/p&gt;</t>
  </si>
  <si>
    <t>4db5ccd6-2ffe-4ef3-90fb-3b8cc2d65a87</t>
  </si>
  <si>
    <t>Bahaya Kekurangan Vitamin D</t>
  </si>
  <si>
    <t>Terutama pada Wanita Usia Subur</t>
  </si>
  <si>
    <t>Betty Yosephin Simanjuntak &amp; Nur Elly</t>
  </si>
  <si>
    <t>978-623-6822-40-1</t>
  </si>
  <si>
    <t>978-623-6822-41-8</t>
  </si>
  <si>
    <t>&lt;p&gt;Vitamin D merupakan vitamin yang dapat diproduksi oleh tubuh melalui bantuan sinar matahari. Banyak penelitian yang telah mengeksplorasi manfaat vitamin D untuk berbagai penyakit pada semua kelompok usia termasuk Wanita Usia Subur (WUS). Meskipun di daerah tropis, yang sepanjang tahun mendapatkan sinar matahari ditemukan prevelensi kekurangan Vitamin D pada WUS cukup tinggi. Kondisi ini diperparah oleh sumber vitamin D yang berasal dari makanan secara alami sangat terbatas. Buku ini mengupas bahaya-bahaya yang dapat terjadi akibat kekurangan vitamin D pada WUS, di antaranya gangguan pada kesehatan tulang, ketidaknormalan profil lipid yang beresiko terhadap peningkatan tekanan darah, LDI (kolesterol jahat), definisi vitamin D pada bayi sebagai akibat dari ibu selama hamil mengalami kekurangan vitamin D, dan bahaya lainnya. Diharapkan buku ini dapat memberikan pemahaman tentang pentingnya vitamin D dan pembaca dapat melakukan upaya pencegahan definisi vitamin ini agar terhindar dari risiko bahaya kekurangan vitamin D.&lt;/p&gt;</t>
  </si>
  <si>
    <t>9087f483-8eca-4edc-a04f-20ae25b83410</t>
  </si>
  <si>
    <t>Mudah Membuat Materi Online Learning</t>
  </si>
  <si>
    <t>Harry B. Santoso, Fadly Adrian, Panca O. Hadi Putra</t>
  </si>
  <si>
    <t>978-623-01-2924-7</t>
  </si>
  <si>
    <t>978-623-01-2925-4</t>
  </si>
  <si>
    <t>&lt;p&gt;Saat Ini Pembelajaran Daring (Online Learning) Sudah Berjalan Di Negeri Kita. Perkembangan Tersebut Tentu Saja Perlu Kita Syukuri Bersama. Berbagai Inisiatif Telah Dilakukan Tidak Hanya Di Level Kementerian, Tetapi Juga Di Tingkat Pendidikan Tinggi, Hingga Pendidikan Dasar Dan Menengah. Khusus Di Pendidikan Tinggi, Sudah Ada Inisiatif Dari Pimpinan Untuk Membuat Surat Keputusan Yang Dapat Memayungi Berbagai Kegiatan Yang Dilakukan Di Universitas Bahkan Ditingkat Fakultas Dan Program Studi. Kementerian Riset, Teknologi, Dan Pendidikan Tinggi (Kemenristekdikti Sendiri Juga Memiliki Program Sistem Pembelajaran Daring Indonesia (Spada) Dan Menyediakan Hibah Pengembangan Open Course Ware Dan Open Contents Untuk Mendorong Para Dosen Berpartisipasi Dalam Pembelajaran Daring.Buku Mudah Membuat Materi Online Learning Ini Berisi Tentang Pengantar Pembelajaran Daring, Learner-Centered Content, Proses Pengembangan Materi, Pemilihan Dan Pemanfaatan Authoring Tools, Dan Integrasi Materi Ajar Dengan Online Learning Platforms. Semoga Dengan Adanya Buku Ini Dapat Membantu Kebutuhan Para Pembaca Untuk Mempermudah Membuat Materi Online Learning.&lt;/p&gt;</t>
  </si>
  <si>
    <t>4552672d-dd51-49df-8ce5-5a3736a4cafa</t>
  </si>
  <si>
    <t>Strategi Implementasi Merdeka Literasi</t>
  </si>
  <si>
    <t>Jayanti, M.Pd</t>
  </si>
  <si>
    <t>978-623-01-2943-8</t>
  </si>
  <si>
    <t>978-623-01-2944-5</t>
  </si>
  <si>
    <t>&lt;p&gt;Buku Ini Mengangkat Topik Literasi Yang Sedang Hangat, Khususnya Setelah Hasil Riset Pisa 2018 Yang Dirilis Pada Akhir Tahun 2019 Disusul Konsep Merdeka Belajar Yang Dicanangkan Menteri Pendidikan. Buku Ini Menggunakan Alur Narasi-Deskripsi Sehingga Lebih Ringan Dibaca Dibandingkan Buku Referensi Pendidikan Pada Umumnya. Setiap Bab Diawali Dengan Kisah Berupa Contoh Praktik Baik Yang Bertujuan Sebagai Apersepsi Atau Pendahuluan Materi Yang Disajikan Dengan Cara Yang Mudah Dicerna Sebagaimana Karakteristik Kisah. Materi Dalam Buku Ini Bersifat Kontekstual Untuk Kondisi Pendidikan Indonesia Yang Sangat Beragam Dan Tidak Terbatas Pada Satu Atau Beberapa Kondisi Saja, Sehingga Layak Menjadi Referensi Untuk Semua Wilayah Dan Jenis Lembaga Pendidikan. Buku Ini Juga Diperkuat Dengan Referensi Yang Lengkap Dan Jelas, Sehingga Sumbernya Dapat Dilacak Pembaca. Selain Itu, Setiap Bagian Dalam Buku Ini Diperkaya Dengan Contoh Praktis Yang Implementatif Via Tatap Muka Dan Daring Berdasarkan Pengalaman Penulis Mengajar Di Berbagai Wilayah Indonesia Dengan Kondisi Yang Beragam Mencerminkan Keragaman Potensi Sekolah Sekolah Di Indonesia. Terakhir, Setiap Bab Ditutup Dengan Motivasi Untuk Bersegera Bergerak Melakukan Perubahan.&lt;/p&gt;</t>
  </si>
  <si>
    <t>7f581ad5-45e6-4df1-a0aa-f9923d633537</t>
  </si>
  <si>
    <t>Panduan lengkap robot operating system (ROS)</t>
  </si>
  <si>
    <t>Abdul Jalil</t>
  </si>
  <si>
    <t>978-623-01-2675-8</t>
  </si>
  <si>
    <t>978-623-01-2676-5</t>
  </si>
  <si>
    <t>&lt;p&gt;Konsep &amp;amp; Arsitektur Robot Operating System (Ros)Perintah Dasar Linux &amp;amp;Rostutorial Penggunaan Rospengontrolan Perangkat Menggunakan Ros Dan Arduinorobot Operating System (Ros) Merupakan Sebuah Meta-Operating System Robot Bersifatopen Source Yang Di Dalamnya Terdapat Perangkat Lunak Tools, Library, Dan Package Yangdapat Digunakan Untuk Pemrograman Robot. Buku Ini Dapat Menjadi Panduan Bagipembaca Yang Ingin Mempelajari Dunia Robot Lebih Dalam Lagi, Khususnya Pengembanganperangkat Lunak Robot.Adapun Materi Dalam Buku Ini Terbagi Dalam 6 Bab Yang Meliputipengenalan Dasar Robot Operating System (Ros)Cara Dan Teknik Penginstalan Ros Yaitu Ros Melodic Moreniakonsep Dan Arsitektur Rospengenalan Perintah-Perintah Dasar Linux Dan Perintah Dasar Pengoperasian Rosberbasis Command Line Interface (Cli)Teknik Dasar Pengoperasian Rospraktik Pengaplikasian Cara Mengontrol Perangkat Keras Menggunakan Ros Danarduinobuku Ini Juga Dilengkapi Dengan Materi Pendukung Yang Dapat Diunduh Melalui Qr Codepada Sampul Buku Yang Berisi:Perintah Dasar Penginstalan Ros Melodic Morenia.Perangkat Lunak Ros Lengkap Dengan Workspace, Package, Dan Node.Perangkat Lunak Pengontrolan Perangkat Keras Menggunakan Ros Dan Arduino.&lt;/p&gt;</t>
  </si>
  <si>
    <t>c97fd020-246d-450c-84d0-4b49f6e0fdfd</t>
  </si>
  <si>
    <t>Bangkitnya Bapa Generasi, Lahirnya Generasi Bapa</t>
  </si>
  <si>
    <t>Budi Abdi Patra</t>
  </si>
  <si>
    <t>978-623-314-221-2</t>
  </si>
  <si>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&amp;quot;Saya tidak dilahirkan sebagai pemimpin&amp;quot;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ini.&lt;/p&gt;</t>
  </si>
  <si>
    <t>ea1379a3-83e2-404a-b8db-9ea17e938239</t>
  </si>
  <si>
    <t>Stuck on You</t>
  </si>
  <si>
    <t>R.A Trivani Desyara</t>
  </si>
  <si>
    <t>978-623-6844-29-8</t>
  </si>
  <si>
    <t>&lt;p&gt;Ketika dua insan menjalin hubungan asmara, maka dua insan tersebut sudah siap untuk saling mencintai dan dicintai, setiap orang mengatakan pacaran itu indah, setiap orang mengatakan bahwa memiliki pacar yang hampir sempurna adalah sebuah kebanggaan, namun bagi Nina Ayarizki itu merupakan hal paling buruk dalam perjalanan cintanya. Nina menyadari satu hal bahwa, berpacaran dengan orang yang dicintainya tak selamanya menuai indah, bahkan itu terlihat sebagai mimpi buruk, menyesakkan dada dan membuat derita, se-tragis itu perjalanan cinta-nya. Apakah pada akhirnya kebahagiaan akan merangkulnya?&lt;/p&gt;</t>
  </si>
  <si>
    <t>6990038c-b9fe-4167-a99f-d5af3c9c18de</t>
  </si>
  <si>
    <t>Sweet Family</t>
  </si>
  <si>
    <t>Yusvi Maryam Uffa</t>
  </si>
  <si>
    <t>978-623-6844-38-0</t>
  </si>
  <si>
    <t>&lt;p&gt;Keluarga yang bermarga Elswet adalah keluarga yang penuh dengan keceriaan dan penuh permatian. Keluarga ini tentunya akan membuat anak-anak di luar sana memimpikan keluarga yang penuh keharmonisan ini. Namun, sebahagia Begtupun dengan keluarga Elswet Ternyata, salah satu dari mereka memendam rasa i&amp;ntilde; yang begitu besar hingga membuatnya buta akan apa yang telah dia mliki. Dan salah satu dari mereka mempunyai sebutan sebaga Dandelion. Bunga yang kapan saja b&amp;#39;sa terbang bersama angin kagan pun angin menginginkannya untuk terbang bersamanya. Dan bunga itu sama seperti pemilk gadis itu, kehidupannya terihat sempurna namun jika diperhatikan lagi, maka akan ada kerapuhan dibalik keindahannya. apapun sebuah keluarga pasti akan ada konfliknya.&lt;/p&gt;</t>
  </si>
  <si>
    <t>5e804da7-6139-4190-86ef-7ed851dee3d7</t>
  </si>
  <si>
    <t>Panduan Lengkap Teori dan Praktik Arduino</t>
  </si>
  <si>
    <t>Berbasis IoT Industry 4.0</t>
  </si>
  <si>
    <t>Oscar Rachman</t>
  </si>
  <si>
    <t>978-623-01-2449-5</t>
  </si>
  <si>
    <t>978-623-01-2450-1</t>
  </si>
  <si>
    <t>&lt;p&gt;Dalam era Industri 4.0 ini pengetahuan teknologi Internet of Things (IoT) sudah merupakan hal yang harus dikuasal. Buku ini sengaja penulis buat guna dapat membantu bagi kalangan guru dan siswa SMK khususnya Jurusan Teknik Komputer Jaringan (TKJ) dan Jurusan Rekayasa Perangkat Lunak (RPL) yang akan mulai belajar serta tertarik terhadap pemanfaatan microcontroller ke dalam teknologi loT secara praktis. Hal ini dimungkinkan, karena untuk perangkat lunak maupun perangkat kerasnya relatif sangat mudah didapat serta sangat mudah untuk dapat dipelajarinya.&lt;br /&gt;
 Dalam buku ini akan dikupas secara praktis bagaimana teknik mempraktikkan dan memanfaatkan beberapa sensor yang dapat dikontrol oleh IDE Arduino.&lt;br /&gt;
 Adapun materi dan praktik yang ada dalam buku ini adalah:&lt;br /&gt;
 - Memahami dasar cari cara kerja komponen elektronika yang akan dipraktikkan.&lt;br /&gt;
 - Memahami cara kerja dari Microcontroller secara umum.&lt;br /&gt;
 - Memahami dan mengetahui cara kerja dari IDE Arduino.&lt;br /&gt;
 - Praktikum teknik menyalakan dan mematikan LED.&lt;br /&gt;
 - Praktikum teknik menyalakan dan mematikan Motor DC.&lt;br /&gt;
 - Praktikum teknik menyalakan dan mematikan bunyi speaker.&lt;br /&gt;
 - Praktikum teknik mengaktifkan Push Button.&lt;br /&gt;
 - Praktikum teknik membuat Automatic Lighting System Sensor Cahaya.&lt;br /&gt;
 - Praktikum teknik mengukur suhu.&lt;br /&gt;
 - Praktikum teknik menampilkan text pada LCD (16x2) 12c.&lt;br /&gt;
 - Praktikum teknik On-Off LED dengan Bluetooth HC-05.&lt;br /&gt;
 - Praktikum loT pemonitoran suhu dengan WeMos D1 Mini dengan bantuan Thingspeaks.&lt;/p&gt;</t>
  </si>
  <si>
    <t>9e8cd04b-8040-4c64-89fc-eecda9acc1b4</t>
  </si>
  <si>
    <t>Panduan lengkap elektronika daya menggunakan multisim</t>
  </si>
  <si>
    <t>Muhammad Syahwil, S.T., M.T.</t>
  </si>
  <si>
    <t>978-623-01-2809-7</t>
  </si>
  <si>
    <t>978-623-01-2810-3</t>
  </si>
  <si>
    <t>&lt;p&gt;Buku ini menuntun pembaca untuk mudah memahami rangkaian dasar dan prinsip-prinsip elektronika daya melalui simulasi Multisim. Multisim merupakan salah satu software aplikasi yang dikembangkan oleh National Instrument yang berfungsi untuk menggambar dan mensimulasikan prilaku rangkaian elektronika baik analog dan digital. Multisim sangat membantu dalam pembelajaran, analisis, perancangan, prototyping, pengujian rangkaian listrik dan elektronika serta memberikan kemudahan dalam desain PCB (Printed Circuit Board). Dengan dukungan library yang up-to-date, software ini mencakup cukup banyak jenis komponen yang ada dipasaran, sehingga kita bisa membuat kombinasi desain rangkaian yang hampir tak terbatas.&lt;br /&gt;
 &lt;br /&gt;
 Sajian dan fokus bahasan buku ini mencakup dasar-dasar teori dan simulasi rangkaian elektronika daya diantaranya berbagai topologi rangkaian konverter ac-dc (penyearah), rangkaian konverter ac-ac (pengendali tegangan ac) dan rangkaian konverter dc-ac (inverter), satu fasa dan tiga fasa. Langkah-langkah simulasi rangkaian tersebut dibuat secara sistematis, detail dan step by step sehingga pembaca bisa menguasai materi dengan cepat.&lt;/p&gt;</t>
  </si>
  <si>
    <t>53f2ea83-f4e7-4585-8c60-793f88d4bb1f</t>
  </si>
  <si>
    <t>Bebaskan Aku dari Alergi</t>
  </si>
  <si>
    <t>Panduan Ortu Kekinian Vol. 2</t>
  </si>
  <si>
    <t>978-623-98307-6-2</t>
  </si>
  <si>
    <t>978-623-98307-9-3</t>
  </si>
  <si>
    <t>&lt;p&gt;Seorang anak bisa sembuh atau terbebas dari gejala alergi bila kita memiliki kemampuan mengenali gejala alergi, kemampuan mendeteksi anak kita alergi terhadap apa, dan kemampuan mengontrol alergen penyebabnya. Buku Panduan Ortu Kekinian Vol.2 : Bebaskan Aku dari Alergi ditulis oleh Dokter Spesialis Anak dan direview oleh Dokter Konsultan Alergi Imunologi Buku ini wajib dibaca bagi orangtua yang ingin memahami mengenai alergi dan usaha pencegahan alergi anak pada periode emas perkembangannya.&lt;/p&gt;</t>
  </si>
  <si>
    <t>68ec9ab2-1652-4d9c-b78d-c46e9728a6a1</t>
  </si>
  <si>
    <t>Tutorial Menggendong Bayi Dilengkapi Pola Mei Tai</t>
  </si>
  <si>
    <t>Diani Apsari Widiatmoko &amp; Hani Widiatmoko</t>
  </si>
  <si>
    <t>978-623-88100-4-8</t>
  </si>
  <si>
    <t>978-623-88100-5-5</t>
  </si>
  <si>
    <t>&lt;p&gt;Memeluk dan menggendong merupakan naluri mahkluk hidup, sebagai langkah untuk melindungi mereka. Buku Tutorial Menggendong Bayi membahas tentang berbagai posisi menggendong yang aman dan nyaman untuk bayi dengan berbagai usia. Pembahasan disertai ilustrasi langkah-langkah menggendong ini dibagi menjadi tiga kategori usia bayi, yaitu bayi baru lahir, bayi di atas empat bulan, dan anak balita.&amp;nbsp;&lt;/p&gt;</t>
  </si>
  <si>
    <t>7e4b8621-761f-49d2-b7a5-48ac539802be</t>
  </si>
  <si>
    <t>Belajar Mudah Hiragana dan Katakana</t>
  </si>
  <si>
    <t>Cepat Membaca dan Menulis Hiragana</t>
  </si>
  <si>
    <t>Munawaroh</t>
  </si>
  <si>
    <t>978-623-8186-01-3</t>
  </si>
  <si>
    <t>978-623-8186-00-6</t>
  </si>
  <si>
    <t>&lt;p&gt;&amp;quot;Kamu suka dengan semua yang berbau Jepang? Budaya, bahasa, karakter, pendidikan dan lain-lain? Nah, sebelum mengenali semua hal itu, ayo kita mengenali terlebih dahulu hurufnya. Huruf Jepang itu unik dan menarik untuk dipelajari. Di buku Mari Menulis Hiragana &amp;amp; Katakana kamu akan banyak tahu tentang asal mula huruf Hiragana dan Katakana tercipta, cara penulisan, cara membaca dan latihan-latihan yang menarik. Buku Belajar Mudah Hiragana &amp;amp; Katakana adalah panduan utama yang harus dimiliki dalam koleksi buku-buku Anda dalam belajar bahasa Jepang untuk pemula. Buku ini menyajikan hal-hal yang menarik untuk dimiliki segera karena semua yang Anda butuhkan cukup ada dalam satu buku ini.&amp;nbsp;&lt;br /&gt;
 Mari kita mengenal huruf Hiragana dan Katakana lebih dekat lagi, agar kita pandai dan mahir dalam menguasai huruf Jepang dengan beragam exercise, melatih kita cepat menguasai huruf Jepang dengan cepat! Semangat berlatih dan berkarya!&amp;quot;&lt;/p&gt;</t>
  </si>
  <si>
    <t>f7030145-8bd2-47bb-9a99-ffa68ebdfed9</t>
  </si>
  <si>
    <t>Nutrisi dan Diabetes</t>
  </si>
  <si>
    <t>Mencegah Diabetes, dengan Nutrisi Tepat</t>
  </si>
  <si>
    <t>978-623-6822-47-0</t>
  </si>
  <si>
    <t>978-623-6822-46-3</t>
  </si>
  <si>
    <t>&lt;p&gt;Diabetes adalah penyakit yang terjadi ketika tubuh Anda tidak membuat atau menggunakan hormon insulin dengan benar. Ini menyebabkan terlalu banyak glukosa darah (gula) menumpuk di dalam darah. Diabetes tipe 2 terjadi ketika tubuh Anda tidak menghasilkan cukup insulin atau tidak menggunakan insulin sebagaimana mestinya. Kabar baiknya adalah, jika Anda memiliki pradiabetes, Anda dapat mencegah atau menunda timbulnya diabetes tipe 2 dengan membuat perubahan gaya hidup. Hal ini termasuk makan makanan yang sehat, mencapai dan mempertahankan berat badan yang sehat, serta berolahraga secara teratur. Buku ini saya tulis untuk membantu semua sahabat sehat yang menginginkan informasi terbaru di bidang kesehatan khususnya di bidang pangan, fungsional. Menjalani gaya hidup sehat dapat membantu mencegah penyakit dan penyakit jangka panjang.&lt;/p&gt;</t>
  </si>
  <si>
    <t>bdc2294b-6c22-4451-85d1-2be10d60ab71</t>
  </si>
  <si>
    <t>Best Planter Practice Kelapa Sawit</t>
  </si>
  <si>
    <t>Praktik Pengelolaan SDM Perkebunan agar Kompeten untuk Daya Saing Perusahaan</t>
  </si>
  <si>
    <t>978-623-7267-86-7</t>
  </si>
  <si>
    <t>978-623-7267-87-4</t>
  </si>
  <si>
    <t>&lt;p&gt;Profesi planter (SDM perkebunan yang bekerja di lapangan) menjanjikan dan sangat menentukan performance manajemen kebun. Untuk itu para planter dituntut untuk menjaga dan meningkatkan kompetensinya (pengetahuan, keterampilan/keahlian dan sikap kerja). Bagi perusahaan perkebunan peningkatan kompetensi planter menjadi satu keharusan untuk dapat meningkatkan daya saing.&lt;/p&gt;
 &lt;p&gt;Buku ini membahas secara praktis mengenai peranan SDM dalam pengelolaan kebun kelapa sawit, MSDM (Manajemen Sumber Daya Manusia) perkebunan kelapa sawit, bagaimana meningkatkan kompetensi planter, profesi planter, planter yang ideal, budaya planter, sikap planter dalam bekerja, etos kerja planter dan bagaimana mengelola SDM agar kompentensinya tetap terjaga. Penguasaan semua bagian ini merupakan jaminan kesuksesan planter dan peningkatan kinerja perusahaan.&lt;/p&gt;</t>
  </si>
  <si>
    <t>30e1f26f-f181-4fa7-8519-2b689f01bc1b</t>
  </si>
  <si>
    <t>Beternak Magot</t>
  </si>
  <si>
    <t>Ediwarman</t>
  </si>
  <si>
    <t>978-623-7267-88-1</t>
  </si>
  <si>
    <t>978-623-7267-89-8</t>
  </si>
  <si>
    <t>&lt;p&gt;Magot merupakan larva dari jenis lalat black soldier fly (BSF), spesies Hermetia illucens. Siapa sangka, larva kecil ini memiliki potensi yang menggiurkan untuk dibudidayakan. Magot diklaim mampu mengurangi 80% sampah rumah tangga, pasar &amp;amp; industri. Bahkan, magot kaya akan protein yang membuat larva ini bisa dijadikan sebagai pakan ternak, terutama ikan dan unggas. Limbahnya sendiri ramah lingkungan untuk mencapai Biosecurity &amp;amp; Sustainable Development Goals. Teknologi budi dayanya juga tidak begitu sulit untuk dikembangkan; tidak rumit, tergolong murah sehingga tidak perlu modal besar.&lt;/p&gt;
 &lt;p&gt;Buku ini hadir untuk membahas secara lengkap tentang Magot-berdasarkan hasil penelitian, mulai dari pola pengembangan budi daya; magot black soldier fly (BSF) &amp;amp; siklus hidupnya; desain berbagai macam wadah budi daya; teknik produksi sistem terbuka &amp;amp; tertutup untuk rumah tangga &amp;amp; industry; aplikasi hasil produksi; pengelolaan limbah produksi dengan zero waste program &amp;amp; fish farming integrated; serta dilengkapi dengan analisis usaha produksi skala rumah tangga dan industry.&lt;/p&gt;
 &lt;p&gt;Melalui buku ini, penulis berharap agar masyarakat lebih memahami tentang magot dan teknik budi dayanya sehingga dapat membuka lapangan kerja baru.&lt;/p&gt;</t>
  </si>
  <si>
    <t>aa62805b-40e1-4f10-ac1a-64e784448b48</t>
  </si>
  <si>
    <t>Olah Pikir Menuju Guru Pembina Utama</t>
  </si>
  <si>
    <t>Tusidi Karyono, S.Pd., M.Pd.</t>
  </si>
  <si>
    <t>978-623-5830-18-6</t>
  </si>
  <si>
    <t>&lt;p&gt;Buku ini berisi kumpulan olah pikir yang pernah diajukan penulis dalam proses kenaikan pangkat selama menekuni menjadi guru. Pengalaman penulis dalam mengembangkan diri secara profesional sebagai guru dari nol hingga sekarang sudah mencapai pangkat Pembina Utama Muda (Golongan IVc) sangat bermanfaat untuk ditularkan kepada orang lain dalam bentuk buku. &amp;ldquo;Rasa takut salah&amp;rdquo; saat pertama kali menulis karya ilmiah pernah dialami penulis saat pertama kali mencoba menulis artikel untuk diajukan ke buletin. Bahkan sampai saat ini pun penulis juga sering dihantui keragu-raguan dan kekawatiran dalam menulis suatu karya ilmiah. Kesalahan-kesalahan konsep saat menulis karya ilmiah pun pernah dialami oleh penulis. Namun dengan terus belajar dan berkarya dalam hal publikasi ilmiah, maka akhirnya banyak juga karya-karya publikasi ilmiah dari penulis yang mendapatkan nilai saat pengajuan Penghitungan Angka Kredit (PAK).&lt;/p&gt;</t>
  </si>
  <si>
    <t>89c51738-e5c8-4f81-8701-0848bdddb4bb</t>
  </si>
  <si>
    <t>Mudah Membuat dan Mengelola Kliping Digital dengan Web Digital</t>
  </si>
  <si>
    <t>978-623-01-3265-0</t>
  </si>
  <si>
    <t>&lt;p&gt;Salah satu produk digital yang hingga sekarang masih terus bisa dimanfaatkan adalah kliping. Banyak yang memanfaatkan kliping untuk memenuhi tugas ataupun menunjang kinerja seperti pelajar, mahasiswa, guru, dosen, pustakawan, arsiparis, penulis, bloger, pejabat, budayawan, politisi, pengamat sosial, pendakwah dan profesi lainya yang terkait dengan dunia informasi dan pengetahuan. Seiring perkembangan teknologi digital, kliping yang dulunya hanya berupa cetak, kini diproduksi dalam format digital sehingga bisa diakses dengan mudah kapanpun dan dimanapun melalui internet. Buku ini membahas dua pokok pembahasan inti. Pertama, konsep tentang kliping itu sendiri dan kedua, teknis tentang proses pembuatannya mencakup pengenalan beberapa aplikasi yang dilengkapi dengan gambar-gambar sehingga akan lebih mudah dalam memahami dan mempraktikannya secara langsung.&lt;/p&gt;</t>
  </si>
  <si>
    <t>2165d246-01f1-456d-8b60-4ef99ab95737</t>
  </si>
  <si>
    <t>Hari-Hari Berharga Bersama Tuhan</t>
  </si>
  <si>
    <t>Kumalawaty Sundari</t>
  </si>
  <si>
    <t>978-623-314-180-2</t>
  </si>
  <si>
    <t>&lt;p&gt;Kesibukan tanpa henti sepanjang hari seringkali mengakibatkan kita tidak lagi merasakan kehadiran Tuhan kecuali hanya ketika kita beribadah di gereja, padahal Allah yang peduli dalam segala yang kita lakukan itulah yang kita perlukan agar hari-hari kita terasa penuh dan tidak membebani kita. Ketika kebanya kan orang hanya merasakan keletihan yang amat sangat saat malam hari, kita yang merindukan Tuhan, jiwanya sungguh akan disegarkan oleh terang firman-Nya sehingga waktu malam menjadi sangat berkesan dan dapat membawa kita lebih dekat kepada-Nya. Buku &amp;quot;Hari-Hari Berharga Bersama Tuhan 366 Renungan Yang Menjadikan Malam Anda Sebuah Momen Di Hadirat-Nya&amp;quot; merupakan renungan sepanjang tahun yang dapat memberikan energi bagi Anda yang jiwanya letih lesu saat malam tiba sehingga keesokan harinya Anda dapat bangun dengan perasaan sukacita karena penjagaan Tuhan yang nyata sepanjang malam menjadikan Anda terlepas dari segala kekuatiran.&lt;/p&gt;</t>
  </si>
  <si>
    <t>2a3b940a-3092-4c7f-9224-d7cd98b60743</t>
  </si>
  <si>
    <t>Buku Panduan Ilmu Butchery</t>
  </si>
  <si>
    <t>Untuk Unggas, Ikan &amp; Seafood, Lamb</t>
  </si>
  <si>
    <t>978-623-99086-1-4</t>
  </si>
  <si>
    <t>978-623-99086-0-7</t>
  </si>
  <si>
    <t>&lt;p&gt;Buku ini berisikan tentang pengetahuan dan pengalaman saya, lebih dari 30 tahun di bidang kuliner, kemudian saya tuangkan dalam bentuk buku seperti:&lt;br /&gt;
 - Cara membuat ayam kodok&lt;br /&gt;
 - Cara membuat cordon bleu&lt;br /&gt;
 - Cara membuat boneless chicken&lt;br /&gt;
 - Cara membuat chicken galantine&lt;br /&gt;
 - Cara membuat rosted chicken&lt;br /&gt;
 - Cara memilih ayam yang baik&lt;br /&gt;
 - Cara memilih ikan yang baik&lt;br /&gt;
 - Cara fillet ikan&lt;br /&gt;
 - Cara membuat stuffed roasted leg of lamb&lt;br /&gt;
 - Produk-produk dari susu kambing, serta&lt;br /&gt;
 - Apa itu butcher test&lt;br /&gt;
 - Apa itu cold smoked dan hot smoked&lt;br /&gt;
 Sebagai pelengkap buku ini pun dilengkapi dengan resep dan cara membuatnya. Semoga buku ini menambah wawasan dan dapat menjadi pegangan bagi yang bergerak dalam bidang makanan atau kuliner, baik para chef hotel dan restaurant, pelaku dibidang catering, serta para guru dan dosen yang mendalami dunia tata boga.&lt;/p&gt;</t>
  </si>
  <si>
    <t>da99abcb-2d79-47f6-89b7-a7403cc8535b</t>
  </si>
  <si>
    <t>Buku Pintar Teknik Produksi Benih Ikan</t>
  </si>
  <si>
    <t>Berdasarkan Cara Pembenihan Ikan yang Baik</t>
  </si>
  <si>
    <t>Dr. Ir. Ign. Hardaningsih, M.Si. &amp; Lalla Kumala Yulanda, S.Pi.</t>
  </si>
  <si>
    <t>978-623-7267-92-8</t>
  </si>
  <si>
    <t>978-623-7267-93-5</t>
  </si>
  <si>
    <t>&lt;p&gt;Buku yang berjudul Teknik Produksi Benih ditulis oleh beberapa praktisi pembenih ikan baik yang bekerja di swasta atau institusi negeri bahkan pengusaha di bidang pembenihan ikan secara pribadi. Materi yang disampaikan pada buku ini dituliskan berdasarkan pengalaman yang telah dijalani. Komoditas ikan terdiri dari jenis ikan air tawar baik ikan konsumsi maupun ikan hias. Jenis ikan adalah jenis yang sudah banyak dikenal dan bahkan merupakan ikan ekonomis penting atau yang permintaan pasarnya tinggi. Jenis ikan ini meliputi ikan lele, nila, gurami, karper, patin, tawes, bawal, dan guppy. Isi pada setiap komoditas ikan dimulai dari induk, perkolaman, hingga produksi benih. Penyampaian setiap teknik pembenihan disampaikan secara sederhana, dengan harapan agar para pembaca mudah untuk melakukan kegiatan pembenihan ikan. Buku ini sangat cocok untuk para mahasiswa perikanan khususnya akuakultur agar setelah lulus sarjana mampu melakukan kegiatan produksi benih, demikian juga cocok untuk masyarakat yang ingin memulai usaha produksi benih.&lt;/p&gt;</t>
  </si>
  <si>
    <t>2c14c821-a9bf-49e2-817e-ffa142e5c894</t>
  </si>
  <si>
    <t>Cahaya dari Balik Takbir Kegelapan</t>
  </si>
  <si>
    <t>Jefta Atapeni</t>
  </si>
  <si>
    <t>978-623-8186-10-5</t>
  </si>
  <si>
    <t>&lt;p&gt;Sekarang kau menjadi hambaku. Tugasmu adalah menjalankan semua misi kejahatanku di bumi, maka aku akan berikan kepadamu segala kekayaan dan bangsa-bangsa di bumi. Kau akan menjadi penguasa terkaya dan terkuat di bumi. Lihatlah. Semua itu akan menjadi milikmu karena bumi ada dalam kuasa dan kendaliku.&amp;rdquo; Sosok gaib itu menunjukkan semua yang ia katakan kepada Marko. Marko terdecak kagum pada semua yang diperlihatkan sosok gaib itu. Marko tersenyum gembira dan ia tidak sabar untuk menerima semua itu. Sebelum sosok gaib itu memberi semua itu kepada Marko, ia membawa Marko ke tengah laut dan ia meneguk laut hingga kering. Aroma garam dan lumut karang menguap ke angkasa memberi warna dan rasa pada awan. Tiba-tiba langit menjadi tabir kegelapan dan Marko tak percaya lagi pada suara batinnya tentang kesetiaannya kepada Tuhan. Hati dan pikirannya terbius oleh sosok gaib itu sehingga Marko mencurigai Tuhan dan segala yang hidup....&lt;/p&gt;</t>
  </si>
  <si>
    <t>b02d6a54-3929-4127-acca-50b3990a27d4</t>
  </si>
  <si>
    <t>Panduan Melancong ke Guangdong</t>
  </si>
  <si>
    <t>Bambang Udoyono</t>
  </si>
  <si>
    <t>978-623-8117-30-7</t>
  </si>
  <si>
    <t>Jilid 6</t>
  </si>
  <si>
    <t>&lt;p&gt;Buku ini memaparkan kegiatan wisata ke provinsi Guangdong, Republik Rakyat Cina dari angle seorang tour leader. Di bab pertama dipaparkan informasi ringkas dan jelas tentang provinsi Guangdong. Di bab kedua dipaparkan apa yang biasa dilakukan wisatawan di kota Shenzen. Di bab ketiga dipaparkan kegiatan wisata di kota Guangzhou, ibu kota provinsi Guangdong. Di bab selanjutnya dipaparkan kunjungan ke kota Zhuhai, kemudian dipaparkan juga kunjungan ke Macau. Di bab akhir penulis memaparkan juga kiat agar tidak nyasar ketika sedang jalan sendiri ke mall. Singkatnya buku ini berisi informasi berharga untuk calon wisatawan yang akan berkunjung ke provinsi Guangdong.&lt;/p&gt;</t>
  </si>
  <si>
    <t>a7198fbd-162e-44e6-8387-2bfc8c54ae94</t>
  </si>
  <si>
    <t>Panduan Riset dan Publikasi Penelitian Bagi Akademisi</t>
  </si>
  <si>
    <t>Kiat Meraih Hibah &amp; Meniti Jenjang Jabatan Akademik</t>
  </si>
  <si>
    <t>Prof. Dr. Ir. Widodo Budiharto, S.Si., M.Kom., IPM &amp; Prof. Bahtiar S. Abbas, Ph.D.</t>
  </si>
  <si>
    <t>978-623-01-3086-1</t>
  </si>
  <si>
    <t>978-623-01-3087-8</t>
  </si>
  <si>
    <t>&lt;p&gt;Tugas utama seorang dosen selain mengajar adalah melaksanakan penelitian dan publikasi bermutu. Buku ini merupakan buku pegangan utama dan sangat penting bagi siapa saja yang ingin sukses di dalam berkarier sebagai dosen dan peneliti. Buku ini memberikan gambaran detail mengenai:&lt;br /&gt;
 1. Arti dan pentingnya penelitian.&lt;br /&gt;
 2. Metode penelitian.&lt;br /&gt;
 3. Kiat meraih hibah penelitian internasional dan Kemenristekdikti.&lt;br /&gt;
 4. Kiat membuat paper publikasi di seminar dan jurnal internasional bereputasi.&lt;br /&gt;
 5. Panduan menulis poperilmiah.&lt;/p&gt;</t>
  </si>
  <si>
    <t>a2e2b62c-92a7-46c6-8073-540829605646</t>
  </si>
  <si>
    <t>Pangeran Suatu Hari</t>
  </si>
  <si>
    <t>Johan Martinus</t>
  </si>
  <si>
    <t>978-623-91927-7-8</t>
  </si>
  <si>
    <t>&lt;p&gt;Lalu, Sang Pangeran pun pergi, meninggalkan kerajaan untuk mengejar mimpi-mimpinya. Entah berapa lama ia akan pergi. Entah apa yang akan terjadi. Tetapi tekad Sang Pangeran pun sudah bulat untuk menghampiri Sang Dewi. Demi mengutarakan apa yang ia pendam selama ini.&lt;/p&gt;</t>
  </si>
  <si>
    <t>9100d293-9b9b-4950-bbf7-b373b0bd3f30</t>
  </si>
  <si>
    <t>PERLINDUNGAN HUKUM BAGI PEMEGANG POLIS AKIBAT WANPRESTASI TERKAIT DENGAN PERJANJIAN BAKU DALAM POLIS ASURANSI JIWA</t>
  </si>
  <si>
    <t>Dr. Agoes Parera, SE, SH, MM, MH, AAIJ, CTL, CBL, CFP</t>
  </si>
  <si>
    <t>978-623-01-2608-6</t>
  </si>
  <si>
    <t>&lt;p&gt;Menjadi referensi bagi pembaca, pakar dan penulis serta praktisi advokat /pengacara adalah wajib, akan tetapi saya tidak menemukan satu pun referensi yang menyatakan bahwa Wanprestasi itu adalah Kreditur, melainkan Debitur yang Wanprestasi. Sepertinya logis, masuk akal akan tetapi tidak demikian dengan pemegang polis, hal ini telah disangkal: Kecuali dalam keadaan terpaksa, boleh lakukan Exeptio Non Adimpleti Comtractus, sambil berkilah: &amp;quot;Saya tidak pernah berhutang/berjanji pada saudara, namun sebaliknya saudaralah berutang /berjanji pada saya Mari kita buktikan melalui fakta-fakta serta azas dan sifat dari perjanjian asuransi itu sendiri serta UU yang mengaturnya, akan kita kupas bersama-sama untuk mencari pos&amp;iacute;si dominan dengan gap-gap diantara kedua posisi tersebut untuk diselaraskannya antara lain: 1) Debitur vs Kreditur 2) Pembeli vs Penjual 3) Importir vs Eksportir 4) Produksen vs Konsumen 5) Perusahaan Asuransi vs Pemegang Polis (Focus) Kita akan lebih lex spesialis Perusahaan Asuransi vs Pemegang polis dengan mencari gap-gap antara dassein dan dassolen dalam dunia praktik serta teoritis. Kadang demi nama baik dan reputasi, Perusahaan tidak segan-segan melakukan Ex Gratia Payment, namun tidak bagi pemegang polis dia tetap berjuang mati-matian untuk sebuah keadilan (iustum).&lt;/p&gt;</t>
  </si>
  <si>
    <t>5be30fa7-4757-4048-a75d-7c8e609a95b5</t>
  </si>
  <si>
    <t>Ingin Cepat Kerja?</t>
  </si>
  <si>
    <t>Glory Simarmata, SE, M.Si.</t>
  </si>
  <si>
    <t>978-623-01-2606-2</t>
  </si>
  <si>
    <t>&lt;p&gt;Setiap orang pasti berkeinginan untuk memiliki keuangan yang mapan. baik yang sudah menyelesaikan sekolah, kuliah ataupun tidak keduanya. Keinginan-keinginan itu pasti adauntuk merubah hidup lebih baik dari sebelumnya. Dengan keinginan untuk memiliki keuangan yang baik maka berharap mendapat pekerjaan yang tepat untuk kelangsungan dikehidupan selanjutnya. Mendapat pekerjaan yang baik untuk sebahagian orang tidak gampang karena keahlian dan faktor-faktor pendukung lainnya yang dibutuhkan perusahaan tidak mencukupi untuk diterima menjadi karyawan di perusahaan tersebut. Begitu juga dengan bersosialisasi di masyarakat menjadi banyak kendala karena faktor faktor pendukung tersebut kurang dalam diri sebagai individu, untuk bisa merasakan kebahagian dan tetapeksis di lingkungan tempat kita berada dan juga bekerja. Adalah menjadi keharusan dalam kehidupan jika memiliki keahlian/ketrampilan. Apa saja itu keahlian/ketrampilan tersebut? Hard Skill dan soft skill. Hard skill keahlian keras yaitu sertifikat, ijazah dan lain lain, untuk soft skill yaitu komunikasi,kerjasama, kepeminmpinan diri, motivasi, etika, adaptasi, negosiasi, penyelesaian masalah, penampilan dan masih banyak faktor lainnya.&lt;/p&gt;</t>
  </si>
  <si>
    <t>b859cba1-426a-4e05-a0f5-2afde7f6a47e</t>
  </si>
  <si>
    <t>Integral (Belajar Tanpa Guru) Jilid 1</t>
  </si>
  <si>
    <t>Nur Fitriani, S.Pd.</t>
  </si>
  <si>
    <t>978-623-01-2842-4</t>
  </si>
  <si>
    <t>&lt;p&gt;Pembelajaran dengan selalu menjelaskan dan mengingatkan algoritma dasar/langkah langkah perhitungan dasar pada setiap materi matematika baik dari tingkat sekolah dasar terlebih lagi pada materi untuk tingkat sekolah menengah merupakan hal yang utama dan sangat penting untuk dilakukan. Tidak sedikit siswa yang telah menginjak sekolah menengah pertama/atas namun tidak bisa mengerjakan soal matematika yang harus menerapkan perhitungan dasar (pecahan, pangkat, akar, dan sebagainya). Karena salah satu problem dalam pembelajaran materi matematika adalah &amp;ldquo;tersendatnya&amp;rdquo; langkah penyelesaian masalah matematika yang dilakukan oleh siswa/seseorang, hal tersebut karena siswa/seseorang tersebut mengalami &amp;ldquo;lupa&amp;rdquo; cara dalam melakukan perhitungan dasar. Misalnya, menyederhanakan pecahan, mengubah bentuk pecahan, mengubah bentuk dari eksponensial ke bentuk yang lain, dan sebagainya yang kemungkinan bagi guru matematika itu hal yang mudah, tapi belum tentu bagi siswa. Bagaimana buku ini bisa mengajarkan kepada siswa salah satu materi matematika tingkat SMA/SMK/MA &amp;ldquo;tanpa guru&amp;rdquo;? Di dalam buku ini pada penyelesaian soal diberikan penjelesan detail setiap langkah-langkahnya, diberikan alasan mengapa bisa berubah dari step 1 ke step 2, dan seterusnya. Sehingga, kebingungan yang ada dibenak siswa bisa terjawab dengan memperhatikan langkah dan penjelasan disetiap barisnya. Buku ini sangat membantu siswa dan para pembacanya untuk dapat memahami materi integral tanpa guru, silakan dicoba betapa mudahnya materi integral ini Untuk kelanjutan materi dari buku ini nantikan di jilid 2 ya teman-teman&lt;/p&gt;</t>
  </si>
  <si>
    <t>a33ff74f-1865-447c-8664-da4fa9bd8a0a</t>
  </si>
  <si>
    <t>Interpersonal Communication</t>
  </si>
  <si>
    <t>Mengembangkan Keahlian Interaksi dan Komunikasi Antarpribadi sebagai Kunci Sukses untuk Berkarier sebagai Profesional</t>
  </si>
  <si>
    <t>978-623-01-2837-0</t>
  </si>
  <si>
    <t>978-623-01-2838-7</t>
  </si>
  <si>
    <t>&lt;p&gt;Buku ini sengaja ditulis untuk membantu para tenaga profesional dan manajerial, terutama yang bekerja di lingkungan organisasi bisnis yang sedang berusaha membangun karier mereka. Salah satu kompetensi yang menjadi kunci sukses untuk mengembangkan diri sebagai tenaga profesional di dunia bisnis adalah keahlian yang dikenal sebagai interpersonal skill dan keahlian berkomunikasi. Dalam konteks ini, komunikasi yang dimaksud adalah komunikasi secara lisan sambil bertatap muka dengan rekan sekerja, atasan, bawahan, dan tentu saja dengan para pemangku kepentingan utama, yaitu pembeli/pengguna produk dan jasa, nasabah, dan lain-lain.&lt;br /&gt;
 Memang benar, sejak memasuki era Revolusi Industri 4.0 yang ditandai oleh kemajuan yang sangat pesat dalam teknologi, telah terjadi kemajuan dan perubahan dalam peralatan dan media komunikasi yang lebih memudahkan bagi kita untuk melakukan komunikasi melalui apa yang disebut &amp;acirc;&amp;euro;&amp;oelig;daring&amp;acirc;&amp;euro;Â. Namun, semua praktisi bisnis dan pakar di negara yang lebih maju tetap yakin bahwa interaksi langsung antarmanusia untuk membuat berbagai kesepakatan dan keputusan akan tetap harus terjadi. Oleh karenanya, gaya penulisan buku ini lebih condong ke jenis buku panduan dan petunjuk praktis. Hampir semua sumber bahan untuk buku ini adalah apa yang dipelajari dalam beberapa pelatihan, dari sejumlah buku dan jurnal serta hasil dari asesmen khusus yang pernah dijalani oleh penulis.&lt;/p&gt;</t>
  </si>
  <si>
    <t>24c8229d-20fc-4137-9a1f-e6a650a59ab1</t>
  </si>
  <si>
    <t>Desain dan Pengembangan Kurikulum Pendidikan Agama Kristen</t>
  </si>
  <si>
    <t>Implementasi Desain dan Pengembangan Kurikulum 2013 dan Kurikulum Merdeka dalam Pelayanan Pendewasaan Umat di Sekolah dan Gereja</t>
  </si>
  <si>
    <t>Dr. Junihot M. Simanjuntak, M.Pd.K.</t>
  </si>
  <si>
    <t>978-623-314-356-1</t>
  </si>
  <si>
    <t>978-623-314-357-8</t>
  </si>
  <si>
    <t>&lt;p&gt;Buku ini adalah turunan dari ilmu teologi praktika yang menjadi kajian dalam ruang-ruang kuliah di Perguruan Tinggi Teologi sebagai penyelenggara Lembaga Pendidikan dan Tenaga Keguruan (LPTK), dalam hal ini LPTK, yang menghasilkan tenaga-tenaga pendidik disekolah dan di gereja.&amp;nbsp;&lt;br /&gt;
 Buku ini memberi sumbangan pemikiran kepada para praktisi pendidikan Kristen (baik pendeta, guru,atau apapun sebutannya) agar memiliki kesadaran dan dasar pemikiran konsep Alkitab&amp;mdash;pedagogi&amp;mdash;metode&amp;mdash;strategi dan program pembinaan warga gereja dalam lingkup pengajaran pada tingkat makro (nasional) dan meso (pemerintahan kota/kabupaten) yang berlandaskan epistemologis. Juga, agar dapat memahami lingkup belajar-mengajar mikro (lembaga Pendidikan Kristen yang dalam hal ini dimotori oleh gereja di dalam dan atau melaluinya) yang berinteraksi secarainsani,serta memiliki wawasan yang luas dan dalam mengenai berbagai pandangan teori Pendidikan yang kristiani.&amp;nbsp;&lt;br /&gt;
 Dalam upaya membentuk pemikiran tentang pembelajaran pendewasaan umat yang dibina,baik dalam konteks Pendidikan formal (sekolah) maupun Pendidikan non formal (gereja),kurikulum pendidikan Kristen merupakan salah satu komponen yang memiliki peran penting dalam sistem pembinaan umat Tuhan secara berkelanjutan.Dalam kurikulum bukan hanya dirumuskan tentang tujuan yang harus dicapai sehingga memperjelas arah pandidikan penyelenggaraan pendidikan Kristen, tetapi juga memberikan pemahaman tentang pengalaman belajar yang harus dimiliki setiap peserta didik,dalam hal ini seluruh warga gereja itu sendiri. Diharapkan dengan adanya landasan teori desain dan pengembangan kurikulum Pendidikan Agama Kristen ini, para pendidik Kristen akan mampu membina dan mengembangkan program pembinaan dalam arena pendidikan Kristen serta memecahkan persoalan yang mereka hadapi.&lt;/p&gt;</t>
  </si>
  <si>
    <t>afe86c04-2cb4-40f6-b08c-5818b9f4c0bf</t>
  </si>
  <si>
    <t>Wonderful Daily Life</t>
  </si>
  <si>
    <t>978-623-314-166-6</t>
  </si>
  <si>
    <t>978-623-314-169-7</t>
  </si>
  <si>
    <t>&lt;p&gt;Dalam kehidupan sehari-hari, ada banyak peristiwa yang kita alami, baik suka maupun duka. Meskipun demikian, selalu ada hikmah yang dapat dipetik dari beragam peristiwa yang terjadi dalam diri setiap manusia.&lt;br /&gt;
 Demikian juga dengan pengalaman yang dialami oleh Pdt. Komelius Sabat. Ada banyak kisah yang mengharukan, menjengkelkan, maupun membahagiakan dalam kehidupannya. Beragam peristiwa itu telah menjadi bahan perenungan beliau dalam menguatkan iman percayanya kepada Tuhan Yesus.&lt;br /&gt;
 Oleh karena itu, semoga tulisan kumpulan kisah yang menginspirasi ini juga dapat menginspirasi para pembaca dalam menjalani hidup sehari-hari untuk tetap berpijak pada kebenaran firman Tuhan, kapan pun dan di mana pun. Semoga buku ini dapat menjadi berkat bagi setiap pembaca terkasih.&lt;/p&gt;</t>
  </si>
  <si>
    <t>cdc770cd-177e-4cb2-97bb-0e880b0f61a6</t>
  </si>
  <si>
    <t>Disabilitas Intelektual</t>
  </si>
  <si>
    <t>Need Help</t>
  </si>
  <si>
    <t>Ika Meigawati</t>
  </si>
  <si>
    <t>978-623-01-2603-1</t>
  </si>
  <si>
    <t>978-623-01-2605-5</t>
  </si>
  <si>
    <t>&lt;p&gt;Disabilitas intelektual adalah kemampuan berpikir atau intelektual yang diukur dengan sebuah tes, seperti tes IQ (Intelligence Quotient) yang pernah dilakukan oleh semua orang. Hanya saja, anak-anak penyandang disabilitas intelektual mempunyai IQ khusus yang akan dibahas di dalam buku Disabilitas Intelektual: Need___Help ini. Berdasarkan keistimewaan tersebut, penulis, yang telah melakukan penelitian, observasi, dan pengalaman hidup bersama mereka, akan mengulas di dalam buku ini kepada pembaca, tentang siapa mereka sebenarnya, bagaimana rupa-rupa mereka, bagaimana cara kita berkomunikasi dengan mereka, apa keunikan mereka, apa keistimewaan mereka dalam melakukan keterampilan (skill), dan bagaimana kita dapat mendengarkan mereka dan memandu mereka. Karena mereka istimewa, mereka tentu saja butuh bantuan kita. Mereka bukan virus yang dapat menular, justru mereka ada untuk kita hargai (respect) atas keistimewaan mereka.&lt;/p&gt;</t>
  </si>
  <si>
    <t>9902597e-767a-4b79-88f2-b3f7feaedf82</t>
  </si>
  <si>
    <t>Winning The War In Your Mind Memenangkan Perang Dalam Pikiran Anda</t>
  </si>
  <si>
    <t>978-623-314-239-7</t>
  </si>
  <si>
    <t>978-623-314-240-3</t>
  </si>
  <si>
    <t>&lt;p&gt;Sadarkah Kita Bahwa Pertempuran Yang Paling Dahsyat Yang Ada Di Alam Semesta Ini Ada Dalam Benak Kita? Setiap Hari Kita Membuat Keputusan-Keputusan Yang Akan Sangat Berpengaruh Dalam Kehidupan Bahkan Masa Depan Kita. Jadi, Jika Seseorang Memiliki Pola Pikir Negatif, Ia Akan Berkata-Kata Negatif, Lalu Ia Menghasilkan Sikap Yang Negatif, Dan Pada Akhirnya, Ia Akan Mengalami Kegagalan. Sebaliknya Juga Demikian, Bagi Mereka Yang Memiliki Pola Pikir Yang Positif Akan Berujung Dengan Masa Depan Yang Positif Atau Berhasil Pertanyaannya, Apakah Orang Yang Berkepribadian Negatif Dapat Berubah Menjadi Seorang Yang Berkepribadian Positif? Penulis Percaya Hal Itu Bisa! 100% Bisa! Penulis Membagikan Pengalaman Pribadinya Sendiri Di Mana Ia Bertahun- Tahun Terbelenggu Dengan Pola Pikir Negatif, Tetapi Karena Anugerah Tuhan, Hidupnya Mengalami Transformasi Sehingga Ia Sekarang Memiliki Pola Pikir Yang Positif.&lt;/p&gt;</t>
  </si>
  <si>
    <t>f4c90908-cde3-404a-bfb7-0c7ee1bdeede</t>
  </si>
  <si>
    <t>Etnoagroekologi Petani Tatar Sunda Pasca Revolusi Hijau di Desa Karangwangi Cianjur Selatan Jawa Barat untuk Mendukung Pembangunan Berkelanjutan</t>
  </si>
  <si>
    <t>Prof. Johan Iskandar, M.Sc., Ph.D</t>
  </si>
  <si>
    <t>978-623-7267-94-2</t>
  </si>
  <si>
    <t>&lt;p&gt;Etnoagroekologi merupakan pengkajian tentang pengetahuan penduduk mengenai agroekologi atau mengkaji point of view penduduk desa tentang agroekologi. Buku ini tidak bermaksud untuk membahas etnoagroekologi secara lengkap, tetapi menarasikan tentang pengkajian pengetahuan penduduk mengenai agroekologi di masyarakat tani Tatar Sunda, dari hasil studi kasus di Desa Karangwangi, Cianjur, Jawa Barat pada tahun 2016 2020. Buku ini sungguh menarik dan penting untuk dibaca oleh siapapun yang menaruh perhatian terhadap sistem pertanian masyarakat pedesaan di Indonesia, khususnya di Jawa Barat.&lt;/p&gt;</t>
  </si>
  <si>
    <t>15529db4-1daf-4db9-80fa-ac87e88df297</t>
  </si>
  <si>
    <t>The Secret - Becoming Excellent Student</t>
  </si>
  <si>
    <t>978-623-314-223-6</t>
  </si>
  <si>
    <t>&lt;p&gt;Kamu musti baca buku ini. Gak rugi deh! You will revolution your study after reading this book. Absolutely! Tuhan jamin nilai kamu akan naik secara dramatis! Karena firman Tuhan bilang dengan jelas, engkau akan tetap naik dan bukan turun (Ulangan 28:13b).&amp;quot;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kanmu!&lt;/p&gt;</t>
  </si>
  <si>
    <t>a33f0697-5e31-4757-b335-9c0b75bb48ba</t>
  </si>
  <si>
    <t>Jiwaku, Merah Putih Kelabu</t>
  </si>
  <si>
    <t>Yudha Izye</t>
  </si>
  <si>
    <t>978-623-6844-73-1</t>
  </si>
  <si>
    <t>&lt;p&gt;Kalau mendengar kata &amp;ldquo;Paskibra&amp;rdquo;, umumnya kita akan membayangkan sosok yang good looking, badan ideal, dan utamanya memiliki tekad yang kuat dan rela mengabdi. Itu, memang benar. Harusnya seperti itu. Tapi, tetap saja ada cerita di mana orang lolos masuk Paskibra karena skill-nya ada, tapi hatinya tidak ada di sana. Tentunya, orang itu sangat merasa terbebani ketika menjalankan kehidupan yang penuh dengan siksaan fisik dan mental setiap hari. Tapi, untungnya, diantara semua bentakan dan getakan itu, ada kisah-kasih yang menyelingi sehingga orang itu bisa bertahan. &amp;ldquo;...Serius, aku benar-benar enggak mau jadi Polisi sekolah begini. Mengabdi untuk sekolah? Dengan sistem zonasi dan angkatan busuk ini? Ha! Enggak sudi. Tapi, gimana lagi? Aku udah enggak punya pilihan...&amp;rdquo;&lt;/p&gt;</t>
  </si>
  <si>
    <t>c62cfc6c-3907-45e1-a461-32075a586d0f</t>
  </si>
  <si>
    <t>Eksposisi Tematis Kitab Kejadian</t>
  </si>
  <si>
    <t>Dr. Jonar T.H Situmorang, M.A., M.Th.</t>
  </si>
  <si>
    <t>978-623-314-172-7</t>
  </si>
  <si>
    <t>978-623-314-173-4</t>
  </si>
  <si>
    <t>&lt;p&gt;Isinya Kitab kejadian sering dikaitkan dengan penemuan ilmu pengetahuan. Wajar saja, karena kitab ini membahas kisah penciptaan. Kapan alam semesta dan manusia diciptakan? Apakah umur alam semesta dan manusia ini sudah mencapai ratusan jutaan tahun yang lalu? Di manakah letak Taman Eden itu sekarang? Kitab Kejadian menyebutkan ada empat sungai yang ada di taman tersebut, yaitu: Pison, Gihon, Efrat, dan Tigris. Dari keempat sungai ini, hanya ada dua sungai saja sampai sekarang, yaitu Sungai Efrat dan Sungai Tigris. Di mana letak yang dua sungai lainnya, Pison dan Gison?&lt;br /&gt;
 Hal yang lain sehubungan dengan &amp;quot;hari&amp;quot; yang disebut dalam kisah penciptaan, Allah menciptakan alam semesta dan segala isinya selama enam hari. Hari ke-7 Allah beristirahat. Apakah &amp;quot;hari&amp;quot; yang dimaksud di sini hari biasa yang satu hari ada 24 jam, atau ada makna yang lain, seperti periode atau zaman? Yang tidak kalah menarik, apakah peristiwa air bah itu mencakup seluruh bumi (dunia), atau hanya lokal saja? Seberapa besarkah bahtera Nuh sehingga dapat menampung seluruh jenis binatang yang ada?&lt;br /&gt;
 Belum lagi tentang asal&amp;nbsp;mula bahasa manusia. Apakah dulunya bahasa yang ada itu hanya satu bahasa? Kalau satu bahasa, bahasa apakah yang pertama kali? Karena dalam Kejadian 11 mengisahkan pembangunan Menara Babel yang menjadi cikal-bakal dikacaukannya bahasa sehingga satu sama lain tidak saling mengerti dan berpencarlah manusia itu ke berbagai tempat. Masih banyak lagi kisah lainnya yang dibahas secara tematis yang menimbulkan rasa penasaran untuk mempelajarinya. Semua hal tersebut dikupas tuntas dalam buku ini dengan bahasa yang lugas dan sederhana sehingga mudah dipahami.&lt;br /&gt;
 Dr. Jonar T.H. Situmorang, M.A., M.Th., adalah seorang pendeta yang melayani di Gereja Ekklesia Full Gospel, Malang. Selain sebagai dosen di Bethesda International Seminary, Malang (sejak Agustus 1998) &amp;amp; di STA Jember (sejak Maret 2019), juga sebagai tenaga pendidik, mulai tingkat SD, SMP, dan SMK. Sebagai Kepala SD Kristen Elim sejak Juli 2000 hingga Juni 2008, Kepala SMP Kristen Elim sejak Juli 2004 hingga Juni 2015, dan Kepala SMK Kristen Elim di Malang, sejak Juli 2011 hingga sekarang. Buku pertama yang ia tulis adalah Filsafat dalam Terang Iman Kristen yang diterbitkan pada 2004 oleh Penerbit ANDI. Sejak buku pertama ini ditulis, sudah lebih dari judul buku yang diterbitkan oleh&lt;br /&gt;
 beberapa penerbit rohani Kristen dan penerbit umum.&lt;/p&gt;</t>
  </si>
  <si>
    <t>fe645a49-eacb-420d-a536-678c4e40e88e</t>
  </si>
  <si>
    <t>The Super Trick of English Reading Menggunakan Metode Tercepat Trick in Second di Dunia</t>
  </si>
  <si>
    <t>Zae Arsy</t>
  </si>
  <si>
    <t>978-623-5830-14-8</t>
  </si>
  <si>
    <t>978-623-5830-15-5</t>
  </si>
  <si>
    <t>&lt;p&gt;Membaca Itu Adalah Jendela Pengetahuan (Reading Is The Window Of Knowledge). Dengan Aktivitas Membaca Yang Baik, Kita Sudah Berpartisipasi Dalam Meningkatkan Wawasan Kita Yang Tentunya Akan Berimplikasi Pada Kualitas Diri Yang Semakin Komunikatif Dan Kompetitif.Buku The Super Trick Of English Reading Adalah Sebuah Solusi Konkrit Akan Kebutuhan Belajar Bahasa Inggris, Terutama Bagi Para Pembelajar Bahasa Inggris (English Learners) Yang Membutuhkan Konsep Dan Pendekatan Belajar Yang Solutif-Inovatif Yang Digunakan Untuk Berbagai Macam Kebutuhan, Seperti Ujian/Tes Bahasa Inggris Atau Aktivitas Membaca Harian. Trik Serta Strategi Membaca Yang Disajikan Dalam Buku Ini Beserta Penerapannya Dalam Contoh-Contoh Yang Relevan Tentunya Dapat Meningkatkan Skill Membaca Agar Pembaca (English Reader) Mendapatkan Wawasan Yang Optimal Dari Kegiatan Membacanya (Reading Activity).Buku Ini Dilengkapi Dengan Trick In Seconds, Yaitu Trik-Trik Super Cepat Yang Digunakan Untuk Meminimalisasi Kesulitan Pembelajar Bahasa Inggris (English Learners) Ketika Membaca Teks-Teks Bahasa Inggris Sebagai Media Referensi Global. Trik In Seconds Yang Disajikan Mencakup Dua Tujuan Penting, Yaitu: Pertama, Mereduksi Waktu Atau Mengefektifkan Aktivitas Membaca. Kedua, Meningkatkan Kemampuan Otak Untuk Menggali Informasi Penting Dari Teks Yang Dibaca.Buku Ini Diperuntukkan Bagi Kalangan Akademis Dan Profesional, Siswa, Mahasiswa, Guru, Ataupun Mereka Yang Tertarik Untuk Memperlajari Bahasa Inggris, Terutama Untuk Mengasah Kemampuan Membaca (Reading Skill) Agar Tujuan Utama Dari Membaca, Yaitu Memahami Isi Teks Dapat Tercapai Dengan Mudah, Cepat, Dan Efektif.&lt;/p&gt;</t>
  </si>
  <si>
    <t>539a3557-12e1-49ee-9727-36ea1b50baab</t>
  </si>
  <si>
    <t>Teknik Infrastruktur Jaringan Distribusi Tenaga Listrik</t>
  </si>
  <si>
    <t>Markoni</t>
  </si>
  <si>
    <t>978-623-01-2928-5</t>
  </si>
  <si>
    <t>978-623-01-2929-2</t>
  </si>
  <si>
    <t>&lt;p&gt;Buku Ini Memadukan Aspek Teoretis Dan Praktik Lapangan, Sehingga Diharapkan Pembaca Dapat Mendalami Isinya Secara Berdiskusi. Buku Ini Terdiri Dari 14 Bab Yang Secara Sistematis Menjelaskan Mengenai Infrastruktur Jaringan Distribusi Tenaga Listrik. Buku Ini Ditujukan Untuk Mereka Yang Berada Di Lingkungan Pengelolaan Distribusi Tenaga Listrik Yang Ingin Menambah Pengetahuannya Mengenai Penerapan Pengelolaan Distribusi Tenaga Listrik. Semoga Buku Ini Dapat Menjadi Salah Satu Buku Pegangan Pengelola Sistem Distribusi Tenaga Listrik.&lt;/p&gt;</t>
  </si>
  <si>
    <t>f6a1648b-0499-4bb8-9e26-997927a8863d</t>
  </si>
  <si>
    <t>Encyclopedia Series For Indonesian Children The Beauty Of Java Island That Indonesian Children Need To Know</t>
  </si>
  <si>
    <t>Drs. Slamet Riyanto, M.Pd. and Rini Marina, M.Pd.</t>
  </si>
  <si>
    <t>978-623-8186-05-1</t>
  </si>
  <si>
    <t>&lt;p&gt;The Beauty Of Java Island That Indonesian Children Need To Know is a glimpse of the beauty of Java Island in terms of its location, history, economy, in habitants, tourism objects and culinary diversity. Hopefully, one day, after the children become adults, they will love, care for and take care of their nation even more.&lt;/p&gt;</t>
  </si>
  <si>
    <t>d70498bf-7797-4646-8ac7-226497d8c362</t>
  </si>
  <si>
    <t>Encyclopedia Series For Indonesian Children The Beauty Of Kalimantan Island That Indonesian Children Need To Know</t>
  </si>
  <si>
    <t>Drs. Slamet Riyanto, M.Pd. and Mahmudah Ratna Suminar</t>
  </si>
  <si>
    <t>978-623-8186-02-0</t>
  </si>
  <si>
    <t>&lt;p&gt;The Beauty Of Kalimantan Island That Indonesian Children Need To Know is a glimpse of the beauty ofKalimantan Islandin terms of its location, history, economy, in habitants, tourism objects and culinarydiversity.Hopefully, one day, after the children become adults, they will love, care for and take careof their nation even more.&lt;/p&gt;</t>
  </si>
  <si>
    <t>38530ec6-fbe7-4912-84de-02ec799e13e0</t>
  </si>
  <si>
    <t>Sure You Can! Double Target to Help Speak and Write Better a Practical Guide for Active Teachers and Students</t>
  </si>
  <si>
    <t>978-623-5830-10-0</t>
  </si>
  <si>
    <t>978-623-5830-11-7</t>
  </si>
  <si>
    <t>&lt;p&gt;To Learn English Is To Master The Rules Governing How It Is To Be Used Naturally And Therefore, Lots Of Different Cultural Contexts Should Be Included In The Learning Materials.There Are Two Kinds Of Acquisitions In The Learning Of English; Physical Acquisition And Mental Acquisition. Physical Acquisition Refers To Acquiring The More Productive And Active Use Of The Language; Speaking Skill. Mental Acquisition Refers To Acquiring The More Mental Use Of The Language; Reading Skill. To Acquire Speaking Skill Efficiently; The Materials Should Be Focused On Providing More Exercises On Speaking Practices. All Other Exercises And Learning Materials That Include Listening, Vocabulary, Grammar, Reading And Writing Are To Be Made Integrated To Support The Achievement Of The Speaking Skill.This Book Comprises Of 15 Chapters, Of Which Each Chapter Is Designed For Specific Language Communicative Functions. Rhetorically, The Learning Materials In Each Chapter Include: Snapshot And In-Class Activity That Cover Listening And Speaking, Word Power (Vocabulary), Grammar, Reading And Writing Activities. This Book Has Double Targets; (1) To Help Students Easily Learn The Materials And Acquire The Speaking Skill Through Different Kinds Of Practices And (2) To Help Teachers Easily Teach The Learning Materials To Students Thorough Different Classroom Activities. The Materials In This Book Are Rhetorically Constructed That Include Different Activities For Students; Listening, Speaking, Grammar, Vocabulary, Reading And Writing Of Which The Final Point Of Achievement Is To Acquire Speaking Skill.Sure, You Can!&lt;/p&gt;</t>
  </si>
  <si>
    <t>e63b9f20-4d87-4713-86cf-b34cd617c1c0</t>
  </si>
  <si>
    <t>Encyclopedia Series For Indonesian Children The Beauty Of Nusa Tenggara Island That Indonesian Children Need To Know</t>
  </si>
  <si>
    <t>Drs. Slamet Riyanto, M.Pd. and Dra. Kuntar Retno Rukmini</t>
  </si>
  <si>
    <t>978-623-8186-07-5</t>
  </si>
  <si>
    <t>&lt;p&gt;The Beauty Of Nusa Tenggara That Indonesian Children Need To Know is a glimpse of the beauty of Nusa Tenggara in terms of its location, history, economy, in habitants, tourism objects and culinarydiversity.Hopefully one day, after the children become adults, they will love, care for and take careof their nation even more.&lt;/p&gt;</t>
  </si>
  <si>
    <t>afe8596d-076c-4bfb-a71e-3103e4868b7e</t>
  </si>
  <si>
    <t>Encyclopedia Series For Indonesian Children The Beauty Of Papua Island That Indonesian Children Need To Know</t>
  </si>
  <si>
    <t>Drs. Slamet Riyanto, M.Pd. and Qurrotul Aâ€™yuunil Asmawiyah, S.Pd, M.Pd.</t>
  </si>
  <si>
    <t>978-623-8186-08-2</t>
  </si>
  <si>
    <t>&lt;p&gt;The Beauty Of Papua Island That Indonesian Children Need To Know is a glimpse of the beauty ofPapua in terms of its location, history, economy, inhabitants, tourism objects and culinary diversity.Hopefully, one day, after the children become adults, they will love, care for and take care of theirnation even more.&lt;/p&gt;</t>
  </si>
  <si>
    <t>1e954524-58d0-46df-b314-fa26fcb8a013</t>
  </si>
  <si>
    <t>Tafsiran Surat Yudas Berpegang Teguh pada Pengajaran yang Sehat</t>
  </si>
  <si>
    <t>Pdt. Dr. Jonar T.H. Situmorang, M.A., M.Th.</t>
  </si>
  <si>
    <t>978-623-314-358-5</t>
  </si>
  <si>
    <t>978-623-314-359-2</t>
  </si>
  <si>
    <t>&lt;p&gt;Surat Yudas dalam Alkitab Perjanjian Baru seringkali dianaktirikan dalam pemakaiannya sebagai bahan perenungan ataupun bahan khotbah. Namun, nasihat dan pengajaran dalam surat ini sangat sesuai dengan keadaan zaman sekarang.&amp;nbsp;&lt;br /&gt;
 Penulis surat ini adalah Yudas, saudara Yakobus, dan ia menyebut dirinya sebagai hamba Yesus Kristus. Hal ini menunjukkan kerendahan hatiannya yang lebih memilih dikenal sebagai hamba Yesus Kristus dari pada sebagai saudara-Nya. Tidak disebutkan secara khusus kepada surat ini dituliskan, hanya kepada mereka yang terpanggil, yang dikasihi dalam Allah Bapa, dan yang dipelihara untuk Yesus Kristus.&amp;nbsp;&lt;br /&gt;
 Isi Surat Yudas singkat, tetapi memberi pesan yang sangat menohok, yang mengingatkan orang-orang percaya penerima suratnya agar mereka berhati-hati pada guru palsu yang berusaha menyebarkan ajaran yang menyesatkan. Yudas mengingatkan setiap orang percaya agar mereka berjuang berdasarkan iman yang teguh dalam Yesus. Yudas mengingatkan orang percaya pada masanya tentang ajaran sesat yang mengandalkan akal budi dan pengetahuan (Gnostik) manusia, yang telah menyusup ke dalam gereja-gereja. Dalam penulisan suratnya, Yudas mengutip dari tradisi Yahudi dan kitab-kitab nonkanonik atau kitab-kitab Aprokrip seperti Kitab Henokh, Kitab Asumsi Musa, dan Testamentum XII Patrum. Beberapa pandangan juga mengatakan bahwa barangkali Yudas mengutip dari Surat 2 Petrus 2 atau sebaliknya, atau bahkan Yudas dan Petrus mengutip dari tradisi Yahudi yang sama, oleh karena kemiripan kalimat-kalimatdalam surat-surat mereka.&lt;/p&gt;</t>
  </si>
  <si>
    <t>6bce5084-079d-4794-8c83-014b8e718eae</t>
  </si>
  <si>
    <t>Encyclopedia Series For Indonesian Children The Beauty Of Sulawesi Island That Indonesian Children Need To Know</t>
  </si>
  <si>
    <t>Drs. Slamet Riyanto, M.Pd. and Danurdoro Anindito</t>
  </si>
  <si>
    <t>978-623-8186-09-9</t>
  </si>
  <si>
    <t>&lt;p&gt;The Beauty Of Sulawesi Island That Indonesian Children Need To Know is a glimpse of the beauty of Sulawesi Island in terms of its location, history, economy, in habitants, tourism objects and culinary diversity.Hopefully, one day, after the children become adults, they will love, care for and take care of theirnation even more.&lt;/p&gt;</t>
  </si>
  <si>
    <t>038d0ddf-ea84-4040-a08b-679cf57aa54c</t>
  </si>
  <si>
    <t>Surat Kolose Eksposisi Surat Kolose dan Aplikasinya</t>
  </si>
  <si>
    <t>978-623-314-241-0</t>
  </si>
  <si>
    <t>978-623-314-242-7</t>
  </si>
  <si>
    <t>&lt;p&gt;Kota Kolose (Nama Sebenarnya: Kolossai) Berdekatan Dengan Laodekia Hireapolis, Yang Terletak Di Pedalaman Asia. Kolose Adalah Satu Kota Di Provinsi Romawi Wilayah Asia. Di Bagian Barat Dari Yang Sekarang Disebut Turki Bagian Asia. Rekan Sekerjanya, Epafras, Yang Melayani Jemaat Ini, Mengunjungi Sang Rasul Dan Melaporkan Perkembangan Orang-Orang Percaya Di Sana Dan Munculnya Sebuah Ajaran Sesat Yang Sedang Merongrong Mereka. Hal Ini Menunjukkan Bahwa Walaupun Bukan Rasul Paulus Sang Pendirinya, Tetapi Tetap Di Bawah Tanggung Jawabnya. Ada Tiga Tokoh Atau Pemimpin Yang Disebutkan Di Kota Kolose Ini, Yaitu: Epafras, Pendiri Yang Bijaksana (1:7; 4:12), Arkhipus, Sahabat Yang Baik (4:17), Dan Filemon, Seorang Kristen Yang Terkemuka (Flm. 5&amp;ndash;7). Kemungkinan Epafras Adalah Dari Hasil Penginjilan Rasul Paulus Di Efesus Yang Menjadi Rekan Sepelayanan Paulus. Epafras Inilah Yang Membawa Kabar Kepada Paulus Tentang Keberadaan Jemaat Di Kolose.&lt;/p&gt;</t>
  </si>
  <si>
    <t>ccea2440-275e-4650-8e68-53feee5e26a7</t>
  </si>
  <si>
    <t>Keamanan Basis Data Relasional</t>
  </si>
  <si>
    <t>Suwanto Raharjo &amp; Ema Utami</t>
  </si>
  <si>
    <t>978-623-01-2583-6</t>
  </si>
  <si>
    <t>978-623-01-2635-2</t>
  </si>
  <si>
    <t>&lt;p&gt;Kebocoran data yang telah berulang kali terjadi dalam beberapa waktu terakhir, tidak menutup kemungkinan disebabkan oleh lemahnya pengamanan data yang ada di sistem basis data. Saat ini sistem basis data relasional masih menjadi sistem yang paling banyak digunakan, sehingga pengamanan sistem basis data relasional ini menjadi hal yang penting untuk dilakukan. Berbagai masalah keamanan di sistem basis data relasional bisa menjadi sumber dari suatu kebocoran data. Permasalahan yang dapat ditimbulkan di sistem basis data relasional bahkan bisa muncul sejak tahap awal, yakni pada saat melakukan perancangan basis data.&lt;br /&gt;
 Buku ini memberikan gambaran berbagai permasalahan yang dapat terjadi di sistem basis data relasional, dengan contoh kasus menggunakan PostgreSQL sebagai perangkat lunak sistemnya. Beberapa kesalahan saat melakukan manajemen basis data relasional yang mungkin sering dijumpai dan dapat menjadi ancaman keamanan diulas serta diberikan alternatif penyelesaiannya. Pembahasan dengan berbagai contoh kasus dalam buku ini semakin mempermudah pembaca dalam memahami proses pengamanan data yang harus dilakukan. Pembahasan dalam buku ini dipaparkan secara lengkap dan sistematis yang tersusun dalam 12 bab. Buku ini secara garis besar membahas 5-layer dalam keamanan basis data, yakni layer proses, layer fisik, layer host, layer file, dan layer sistem manajemen basis datanya. Adanya contoh dalam bentuk listing bahasa SQL juga semakin memperjelas pemahaman pembaca.&lt;br /&gt;
 Buku ini sangat menarik karena beberapa masalah yang disampaikan terkadang kurang diperhatikan oleh desainer basis data saat mengembangkan sistem dengan basis data relasional. Buku ini sangat cocok untuk dibaca oleh mahasiswa, dosen, dan praktisi khususnya di bidang Basis Data atau Informatika secara umum.&lt;/p&gt;</t>
  </si>
  <si>
    <t>08ff2b63-27fb-47fa-a2b0-f2ceb6fd4e96</t>
  </si>
  <si>
    <t>Romantika dan Logika: Gani Please Deh....!</t>
  </si>
  <si>
    <t>Dede Solehudin</t>
  </si>
  <si>
    <t>978-623-6844-75-5</t>
  </si>
  <si>
    <t>&lt;p&gt;Novel ini bercerita khas mahasiswa yang digambarkan oleh tokoh Gani, Fazeela, Donni dan Windy. Latar belakang dari keempat tokoh dalam cerita ini sengaja dibuat berbeda. Karena salahsatu tujuan dari cerita ini adalah menyampaikan pesan bahwa kampus merupakan tempat berinteraksinya semua warga kampus yang bersal dari budaya dan tradisi yang berbeda dan tempat bertemunya berbagai watak, bahasa dan pemikiran yang berbeda. Kampus pun bukan hanya melahirkan para ilmuwan atau kaum cerdik pandai sebagai solusi bagi kehidupan bangsa, namun acap kali tempat lahirnya biang kerok masalah bangsa yaitu melahirkan koruptor yang sangat menyengsarakan bangsa. Pesan lainnya adalah setiap mahasiswa harus memiliki cita-cita yang harus diperjuangkan dengan serius sehingga kesuksesan bisa diraih. Mental dan semangat mahasiswa harus diasah sedemikian rupa salahsatunya dengan adanya organisasi kampus dan berbagai kompetisi yang diikuti. Sehingga melahirkan individu yang lebih tahan banting dan tidak mudah menyerah. Namun selain diksi dan pesan yang disampaikan cenderung berkesan humor, namun semoga bisa menambah pengetahuan para pembaca dan bisa menambah wawasan pembaca. Sebagai daya tarik, saya menyertakan bumbu-bumbu cerita cinta dan pernik kehidupan kampus yang dikemas sedemikian rupa disuguhkan sebagai pemanis yang semoga bisa memberikan cara pandang yang berbeda bagi pembaca tentang sisi lain romantisme kehidupan mahasiswa.&lt;/p&gt;</t>
  </si>
  <si>
    <t>7b353a02-1c44-4131-a047-198643837666</t>
  </si>
  <si>
    <t>Kitab Mantan</t>
  </si>
  <si>
    <t>50+ Tanda Kenapa Status Dia Harus Berubah Jadi Mantan</t>
  </si>
  <si>
    <t>978-623-6844-34-2</t>
  </si>
  <si>
    <t>978-623-6844-35-9</t>
  </si>
  <si>
    <t>&lt;p&gt;Hey, Shay... Apa bener pasanganmu cinta mati sama lo 100%? Apa kamu punya pacar hanya jadi ajang pamer ke sahabat-sahabat Lo? Tapi dengan kamu punya pacar saatnya kedua kaki Lo mesti kencang menapak bumi, jangan goyang ke kanan atau kiri. Jangan sampai Lo jadi ga punya akal sehat dan jadi bucin banget dengan pasangan Lo tanpa melihat dirinya seperti apa. Melewati masa pacaran lo harusnya udah bisa mengukur &amp;quot;si dia&amp;quot; itu spesies apa. Kenali tanda-tandanya. Apa dia benar menghargai dan menyayangi lo? Kenali hal-hal yang tak biasa di awal pacaran. Misalnya Lo udah ga bisa jadi diri sendiri, dan makin ilfil dengan sikap-sikapnya. Kalau dari awal-awal pacaran udah basi, buat apa lanjut?&lt;/p&gt;</t>
  </si>
  <si>
    <t>8994a4da-3fde-4a90-b3a3-8a4389b60661</t>
  </si>
  <si>
    <t>Kompeten &amp; Profesional</t>
  </si>
  <si>
    <t>Satu-satunya Kunci Sukses untuk Menang dalam Persaingan Mendapat Pekerjaan &amp; Mengembangkan Karier di Era Revolusi Industri 4.0 &amp; VUCA</t>
  </si>
  <si>
    <t>978-623-01-3004-5</t>
  </si>
  <si>
    <t>978-623-01-3005-2</t>
  </si>
  <si>
    <t>23.9 MB</t>
  </si>
  <si>
    <t>&lt;p&gt;Buku Ini Sengaja Disiapkan Untuk Membantu Generasi Muda Yang Sedang Dan Sebentar Lagi Akan Bersaing Dengan Ratusan Ribu Pencari Kerja Lain Agar Segera Memperoleh Pekerjaan Yang Mereka Idam-Idamkan Dan Memasuki Dunia Kerja, Serta Membangun Karier Dalam Profesi Yang Mereka Pilih. Untuk Bisa Memenangkan Persaingan Tersebut Mereka Harus Memiliki Bekal Kompetensi Yang Lebih Dari Cukup, Baik Dalam Elemen-Elemen Yang Disebut Hard Competencies, Yaitu Pengetahuan (Knowledges), Keahlian (Skill), Dan Attitude. Penguasaan Tiga Kelompok Elemen Kompetensi Itu Harus Mencapai Level Yang Cukup Mumpuni, Sehingga Bisa Masuk Dalam Kategori Tenaga Profesional.Penguasaan Kompetensi Yang Mumpuni Termasuk Attitude Yang Positif Disebut Sebagai Faktor Kunci Untuk Sukses, Karena Persaingan Yang Akan Dihadapi Oleh Generasi Muda Yang Akan Masuk Ke Dunia Kerja Semakin Berat. Jumlah Penduduk Indonesia Dan Otomatis Generasi Muda Yang Termasuk Kelompok Angkatan Kerja, Dalam Masa 60 Tahun, Yaitu Dari Tahun 1960 Telah Meningkat Dari 90 Juta Menjadi 270 Juta Orang Atau Bertambah Dengan Rata-Rata 3.5% Per Tahun. Seperti Negara-Negara Lain Di Dunia, Indonesia Juga Terimbas Dengan Semua Perubahan Dan Kemajuan Pesat Dalam Teknologi Yang Digunakan Dalam Proses Produksi Barang, Jasa, Dalam Komunikasi, Dan Lain-Lain.Materi Dalam Buku Ini Adalah Semua Materi Yang Dimiliki Oleh Penulis Yang Biasa Ia Gunakan Sebagai Rujukan Saat Memberikan Jasa Konsultansi, Memberi Pelatihan Untuk Para Manajer Pada Banyak Perusahaan Dan Memberi Kuliah Di Program Mm Unpad, Mba Ieu Jakarta, Mm Unri, Magister Psikologi Sdm-Fpsi Ui, Dan Beberapa Program Mm Lain.&lt;/p&gt;</t>
  </si>
  <si>
    <t>454d5d17-504a-4190-bbcf-4df517a96cfd</t>
  </si>
  <si>
    <t>Menjawab Tradisi Leluhur dalam Paradigma Kristen</t>
  </si>
  <si>
    <t>Magdalena Pranata Santoso bersama Team Penulis Universitas Kristen Petra</t>
  </si>
  <si>
    <t>978-623-314-090-4</t>
  </si>
  <si>
    <t>&lt;p&gt;Buku ini merupakan kumpulan tulisan kajian reflektif dari mahasiswa program studi Pendidikan Guru Sekolah Dasar Fakultas Keguruan llmu Pendidikan Universitas Kristen Petra, yang berproses belajar dalam kelas dalam bimbingan Magdalena Pranata Santoso, sebagai dosen pengampu MK Transformasi Budaya Lokal, Mahasiswa Prodi PGSD FKIP Petra angkatan 2016 dan 2018 ini mencoba mengkaji fakta-fakta tradisi budaya masyarakat terkait tradisi kelahiran, pernikahan, kematian, dan tradisi lainnya yang masih dilakukan dan dipercaya oleh masyarakat dari sudut pandang atau paradigma Kristen.&amp;nbsp;&lt;br /&gt;
 Kiranya melalui pengamatan disertai kajian evaluatif reflektif dalam pembahasan ini, orang Kristen yang beriman kepada Tuhan Yesus Kristus, sebagai pribadi, orang muda dan orang tua, jemaat gereja, dan Gereja sebagai komunitas dapat memiliki pemahaman yang benar dan utuh, untuk menentukan sikap serta mengambil keputusan untuk menghayati dan memaknai tradisi budaya lokal dalam paradigma Kristen. Keputusan yang diharapkan adalah sebuah kemantapan hati untuk memberi makna baru dalam tradisi budaya lokal, atau bahkan meninggalkan tradisi budaya itu sama sekali ketika tradisi budaya tersebut tidak tepat diterapkan dalam kajian logika dan paradigma Kristen dan bahkan memunculkan problema dalam kesejahteraan hidup masyarakat.&amp;nbsp;&lt;br /&gt;
 Memahami dan memaknai bahwa penerapan tradisi budaya lokal yang merupakan warisan leluhur ini dalam penerapannya seharusnya hanya bertujuan untuk mendatangkan kebaikan dan berkat dalam hidup orang percaya sepakat untuk menerapkan tradisi budaya yang diwariskan leluhur, hanya yang tidak bertentang dengan logika, dan juga tidak bertentangan dengan kebenaran firman Tuhan, Alkitab dalam kasih, berkat dalam kasih, berkat dan kuasa pertolongan Tuhan.&amp;nbsp;&lt;/p&gt;</t>
  </si>
  <si>
    <t>1fca4fa2-b079-44fd-906b-b29e4e796d3e</t>
  </si>
  <si>
    <t>Teknik Menulis Skripsi, Tesis Dan Artikel Ilmiah</t>
  </si>
  <si>
    <t>Wijanto Hadipuro</t>
  </si>
  <si>
    <t>978-623-01-3316-9</t>
  </si>
  <si>
    <t>Seri Pesona Firman</t>
  </si>
  <si>
    <t>&lt;p&gt;Buku ini disusun berdasarkan pengalaman empirik baik sebagai peneliti, penulis, dan pengajar serta keluhan mahasiswa tentang masalah-masalah teknis terkait dengan penulisan hasil penelitian. Topik-topik yang dibahas merupakan gabungan antara teknik melakukan penelitian ilmiah, teknik penulisan, maupun tip dan trik praktis dalam menggunakan berbagai software yang biasa digunakan dalam penelusuran pustaka, dan penggunaan berbagai menu dalam Microsoft Word ataupun program yang dapat diunduh gratis seperti Mendeley &amp;ndash; sebuah program untuk penulisan sitasi dan daftar pustaka. Tentang berbagai pertanyaan &amp;lsquo;apa&amp;rsquo; dan &amp;lsquo;mengapa&amp;rsquo; dalam melakukan penelitian dapat dijumpai pada hampir seluruh buku teknik menulis karya ilmiah atau buku metodologi penelitian yang sudah ada di pasar saat ini. Buku ini berusaha untuk mengatasi kesenjangan kelangkaan buku yang sangat dibutuhkan peneliti untuk mengatasi berbagai masalah teknis yang dihadapinya selama melakukan penelitian maupun selama proses penulisan laporan penelitian. Oleh karenanya buku ini dapat digunakan oleh dosen dalam memberikan kuliah Metodologi Penelitian, atau Penulisan Karya Ilmiah, atau Strategi Penyusunan Proposal Penelitian. Dan, karena pembahasannya yang ringan, buku ini dapat digunakan secara mandiri oleh mahasiswa S-1 dan S-2 maupun mahasiswa S-3 ataupun dosen yang ingin melakukan penelitian dan menuliskannya dalam bentuk artikel ilmiah.&lt;/p&gt;</t>
  </si>
  <si>
    <t>e6cf5f5b-11b0-4a82-afa4-fbfaf22e32c6</t>
  </si>
  <si>
    <t>Kreativitas Tanpa Batas</t>
  </si>
  <si>
    <t>Tips dan Trik Menciptakan Siswa yang Kreatif dan Produktif</t>
  </si>
  <si>
    <t>978-623-5830-96-4</t>
  </si>
  <si>
    <t>978-623-5830-97-1</t>
  </si>
  <si>
    <t>&lt;p&gt;Saat ini kita tengah memasuki sebuah era baru, era yang sering disebut-sebut sebagai era industri 4.0 atau era digital. Sebagian para ahli menyebut era ini dengan istilah era disrupsi, jujur saya lebih senang menggunakan istilah tersebut, ketimbang istilah lainnya. Namun, apapun nama yang anda sematkan, tidak akan mengubah kenyataan bahwa di era ini, teknologi berhasil menggeser cara-cara konvensional menuju sistem digitalisasi.&lt;br /&gt;
 Era disrupsi menginisiasi lahirnya model bisnis baru dengan strategi lebih kreatif dan inovatif. Ada butuh hotel, tinggal mesan melalui gawai anda. Ketika anda lapar, sekali klik saja. Maka layanan jasa antar makanan akan menghampiri rumah atau kantor anda. Semua keistimewahan ini, bisa kita rasakan di era ini. Bukan hanya itu saja, kita juga me&amp;not;lihat hilangnya para petugas pemungut biaya jasa jalan tol yang perannya digantikan dengan chip e-toll. Bahkan ke depan sangat mungkin terjadi, peran teller di dunia perbankan maupun di pusat perbelanjaaan perlahan tapi pasti juga akan digantikan dengan produk-produk digital.&lt;br /&gt;
 Rhenald Kasali, profesor jurusan manajemen Universitas Indonesia, mengatakan bahwa disrupsi itu bukan sekadar fenomena hari ini, melainkan fenomena hari esok yang dibawa oleh para pembaharu ke saat ini. Tidak ada yang tidak bisa diubah sebelum dihadapi, motivasi (harapan dan keinginan) saja tidak cukup. Di bagian lain, kembali ia mengingatkan, setiap orang harus tahu posisi dirinya dan tahu harus kemana ia melangkah.&lt;br /&gt;
 Dengan semua fenomena yang ada, pertanyaannya, apa yang perlu dilakukan sekolah untuk menyiapkan generasi-genarasi yang mampu beradaptasi di era disrupsi? Guru sebagai garda terdepan memiliki andil besar, guru harus mulai merubah perannya menjadi seorang fasilitator bukan lagi sebagai sumber ilmu bagi siswa-siswanya. Guru harus mendorong dirinya membuat konten-konten berbasis virtual. Hal ini menjadi salah satu langkah strategis membiasakan siswa memasuki dunia gital. Jika semua ini diabaikan, malah guru akan terdisrupsi dengan hadirnya kelas online yang menyiapkan beragam fasilitas pembelajaran yang lebih fleksibel dan lebih sesuai kebutuhan siswa.&lt;br /&gt;
 Buku akan mengajak para pembaca berbicara tentang dahsyatnya era disrupsi terhadap dunia pendidikan dan sekolah. Juga akan berbagi kiat-kiat tentang bagaimana cara menyiapkan sekolah agar tetap bertumbuh di tengah-tengah digitalisasi data. Bagaimana guru menyiapkan siswa yang kreatif, kritis, dan produktif di masa depan.&lt;/p&gt;</t>
  </si>
  <si>
    <t>6263a488-1015-491d-9d2c-fa5dc95834e2</t>
  </si>
  <si>
    <t>Bukti Yesus adalah Mesias dan Tuhan menurut Alkitab</t>
  </si>
  <si>
    <t>Samudra Indah</t>
  </si>
  <si>
    <t>978-623-314-367-7</t>
  </si>
  <si>
    <t>&lt;p&gt;Apakah benar Tuhan Yesus sebagai Tuhan atau hanya sebagai Nabi semasa Tuhan Yesus menjalani hidup di dunia. Akan Kami ulas berdasarkan Alkitab serta tidak mengambil dari kitab Agama lain. Karena penulis tidak membuat perbedaan antar Agama. Buku ini ditulis untuk memahami siapa sebenarnya Yesus apakah benar dia Mesias serta Tuhan yang selama ini dinantikan oleh Bangsa Israel sampai saat ini. Sebelumnya akan Penulis ulas tentang Alkitab, Arti kata Nabi, Rasul, Tuhan, penciptaan Dunia, Penciptaan Adam dan Hawa, Perjalanan Nabi Musa memimpin bangsa Israel, Kelahiran Tuhan Yesus hingga kematiannya. Serta pembuktian akan kebenaran Yesus sebagai Tuhan. Mengapa Allah melahirkan Tuhan Yesus ke dunia ini akan dibahas bersama dalam buku ini. Agar Iman Kita kuat bila ada opini-opini mengenai Tuhan Yesus yang menyesatkan.&lt;/p&gt;</t>
  </si>
  <si>
    <t>35019ae9-a771-4bc1-a72e-7cf3e0f7d9f5</t>
  </si>
  <si>
    <t>Olah Data SEM dengan Program AMOS (Analysis of Moment Structure)</t>
  </si>
  <si>
    <t>978-623-01-2799-1</t>
  </si>
  <si>
    <t>978-623-01-2800-4</t>
  </si>
  <si>
    <t>&lt;p&gt;Hadirnya software-software pengolah data model SEM membuat pengolahan data menjadi lebih mudah, singkat, dan praktis dan menggambar model SEM menjadi mudah dilakukan. Dari berbagai software oleh data SEM, AMOS merupakan salah satu software yang populer dan banyak pemakainya.&lt;br /&gt;
 Buku ini akan memandu pembaca agar bisa belajar sendiri olah data SEM menggunakan software IBM SPSS AMOS, pembahasan dari konsep dasar SEM, cara instalasi program, cara membuat gambar model SEM, sampai melakukan berbagai analisis atau uji statistik SEM.&lt;br /&gt;
 Pembahasan secara sistematis dengan menggunakan contoh kasus dan dengan bahasa penulisan yang simpel dan mudah dipahami oleh pemula. Pembahasan dengan metode tutorial bergambar step by step sehingga memudahkan pembaca dalam mempelajari dan mempraktekkan olah data dengan AMOS.&lt;br /&gt;
 Pembahasan pada buku ini menggunakan IBM SPSS AMOS 24, tetapi bagi pembaca yang menggunakan versi dibawahnya tidak ada masalah, karena masih banyak kesamaan tampilan dan output yang dihasilkan masih sama.&lt;br /&gt;
 Pada buku ini juga disertakan CD yang berisi data dalam format MS Excel 2003 (format xls) dan software trial IBM SPSS AMOS 24 yang dapat digunakan secara trial selama 14 hari, dan software .NET Framework versi 4 sebagai syarat agar AMOS dapat diinstal.&lt;/p&gt;</t>
  </si>
  <si>
    <t>faab3420-67a0-402c-bfbc-a43dcbfdbd3a</t>
  </si>
  <si>
    <t>Covid-19 and Beyond</t>
  </si>
  <si>
    <t>Juandy Jo, et al</t>
  </si>
  <si>
    <t>978-623-01-2595-9</t>
  </si>
  <si>
    <t>&lt;p&gt;COVID-19, istilah yang sudah tidak asing di telinga. Penyakit yang disebabkan virus SARS-CoV-2 ini pertama kali diidentifikasi pada Desember 2019 di Wuhan, China. Lalu pada tanggal 2 Maret 2020, Presiden Joko Widodo mengumumkan kasus pertama COVID-19 di Indonesia. Sudah hampir dua tahun kita hidup berdampingan dengan COVID-19. Dunia tanpa COVID-19 terasa seperti sejarah belaka. Namun, sudahkah kita memahami virusnya? Sejauh mana kita sudah mengenal COVID-19, selain memakai masker, menjaga jarak dan beraktivitas dari rumah? Tidak hanya perubahan cara hidup yang drastis, masyarakat juga dihujani oleh pembaruan informasi yang begitu cepat, mulai dari mekanisme penularan, timbulnya varian baru, upaya mencegah penularan, serta cara menjinakkan keganasan COVID-19 dengan vaksinasi. Belum lagi hoaks dan kelelahan mental yang mengintai. Selamat datang di kehidupan normal yang baru. Buku &amp;quot;COVID-19 and Beyond&amp;quot; mengajak pembaca untuk mengupas pandemi COVID-19 secara lebih mendalam. Tidak hanya berfokus pada virus dan penyakitnya saja, tetapi juga terkait dampaknya yang luas pada berbagai aspek kehidupan kita. Buku ini membahas virus SARS-CoV-2, perjalanan penyakit, penanganan COVID-19 di tingkat individu sampai negara, pengaruh pandemi terhadap kondisi psikologis dan lingkungan kita, pemilahan konsumsi informasi tentang pandemi, hingga upaya imunisasi terhadap SARS-CoV-2.&lt;/p&gt;</t>
  </si>
  <si>
    <t>71fd8de0-5fd3-4898-90ff-676d035154ef</t>
  </si>
  <si>
    <t>Kumpulan Cerita Anak - Penakluk Makhluk Halus di Bantaran Sungai</t>
  </si>
  <si>
    <t>Budi Wahyono</t>
  </si>
  <si>
    <t>978-623-471-016-8</t>
  </si>
  <si>
    <t>&lt;p&gt;Semua cerita dalam buku ini dirancang konsisten pemikiran eksploratif peserta didik. Dengan demikian penerokaan yang mengarah pada sikap apresiatif, diharapkanpeserta didik akan mampu membangun / menemukan nilai-nilai yang tersembunyi dalam karya sastra. Pertanyaan seputar nama tokoh protagonis, tokoh antagonis, alur maju, alur mundur, alur sorot balik hingga alur campuran &amp;ndash; sudah mengajak pemikiran peserta didik berpancu lebih progresif.&lt;/p&gt;</t>
  </si>
  <si>
    <t>5f835e5b-b7f7-4853-8ce4-4e044c4517b4</t>
  </si>
  <si>
    <t>Mencari Ayah</t>
  </si>
  <si>
    <t>Natya</t>
  </si>
  <si>
    <t>978-623-6844-58-8</t>
  </si>
  <si>
    <t>&lt;p&gt;Rumah seharusnya menjadi tempat paling aman bagi seorang anak untuk tumbuh dan berkembang, tetapi Ana justru tumbuh dewasa di tempat-tempat yang berkelindan dengan kekerasan. Hanya ayahnya yang memperlakukan Ana berbeda dan mengajarkan Ana untuk membebaskan imajinasi serta mimpinya. Meski keluarga Ana terbiasa hidup dengan kekerasan dan menganggap kekerasan sebagai hal yang lumrah, tetapi Ana memiliki pemikiran berbeda. Ia merasa ada yang salah dalam hidupnya, tetapi tidak tahu bagaimana cara membebaskan diri dari belenggu kekerasan itu. Setelah ayahnya meninggal dunia dan Ana dititipkan di rumah mertua kakaknya, Ana tetap menghadapi berbagai kekerasan dan berjuang demi bertahan hidup. Kekerasan yang dialami Ana tidak hanya kekerasan fisik, tetapi juga kekerasan psikis. Ana percaya bahwa dirinya rendah dan tidak berharga, hingga tumbuh dewasa tanpa rasa percaya diri dan tidak berani bermimpi. Kekerasan juga tetap mengaliri hidup Ana setelah ia dewasa dan mPenerbit Andiri. Kekerasan demi kekerasan yang ia terima menimbulkan rasa frustasi dan kemarahan hingga Ana membenci dirinya sendiri dan ingin mengakhiri hidupnya. Namun, suara nurani membantu menyudahi keputusasaan Ana terhadap hidup. Ia memutuskan memberontak dan mulai memperjuangkan kebahagiaannya. Kekerasan harus dihentikan. Ia lelah hidup tersiksa dalam amarah dan luka. Perjuangannya untuk mencecap kebahagiaan membuat Ana berusaha menjauh dari keluarganya. Ia tetap menyayangi dan mengurus ibunya saat sang ibu mulai sepuh, tetapi menutup komunikasi dengan anggota keluarga yang lain. Namun, keputusan untuk menjauhi keluarganya sulit terlaksana karena ibunya menginginkan Ana tetap dekat dan berhubungan dengan keluarganya. Dikara kenangan bersama ayahnya membuat Ana ingin memiliki ayah lagi. Ia mencari, mencari, dan mencari. Meski harus bertemu lelaki terburuk yang bisa dijadikan ayah, ia tetap mencari. Akhirnya, ia menemukan sosok ayah dalam diri Pak Agus, bos di tempat ia bekerja. Pada penghujung kisah, Ana berhasil memperbaiki hubungan dengan ibunya dan mulai menata hidupnya.&lt;/p&gt;</t>
  </si>
  <si>
    <t>12cacaa7-717a-458c-81de-a06a34b102bb</t>
  </si>
  <si>
    <t>Kumpulan Puisi: Untuk Sahabat</t>
  </si>
  <si>
    <t>Royke Tony Kalalo</t>
  </si>
  <si>
    <t>978-623-91927-8-5</t>
  </si>
  <si>
    <t>974.0 kB</t>
  </si>
  <si>
    <t>&lt;p&gt;Buku kumpulan puisi &amp;quot;Untuk Sahabat ini adalah kumpulan tulisan bertemakan tentang hasil perenungan mengenai keindahan persahabatan, mengenai dahsyatnya kasih Karunia Tuhan yang berkenan memanggil kita sahabat-Nya, dan mengenai persahabatan sehari-hari bersama sahabat-sahabat dekat, termasuk mengenai perenungan diri akan hidup sehari-hari dan interaksi bersama alam sekitar kita. Di dalam buku kumpulan puisi &amp;quot;untuk sahabat, penulis memasukkan 70 puisi ke dalamnya. Untuk membenikan gambaran sub tema tentang ke-70 puisi ini, maka secara sederhana, penulis membaginya ke dalam sub tema: Sahabat Terkasih, Sahabat dekat, Diri, Para Sahabat, Pejuang Jiwa, Bumi, dan Kehidupan. Pembagian Sub tema ini tentu saja semoga tidak membuat pembeda yang kaku, karena penulis menyadari bahwa satu sama lain dari puisi-puisi ini sejatinya saling terkait.&lt;/p&gt;</t>
  </si>
  <si>
    <t>2fab6050-2688-45a3-9596-46a5ba8e73a8</t>
  </si>
  <si>
    <t>Sukses Menurut Yesus - Apakah Konsep Sukses Anda Melukai Anda?</t>
  </si>
  <si>
    <t>Omar Djoeandy</t>
  </si>
  <si>
    <t>978-623-314-251-9</t>
  </si>
  <si>
    <t>978-623-314-252-6</t>
  </si>
  <si>
    <t>&lt;p&gt;Apakah Hidup Yang Sukses Itu?&lt;br /&gt;
 Apa Yang Harus Anda Lakukan Untuk Sukses?&lt;/p&gt;
 &lt;p&gt;Kita Mencari Sukses Dalam Karier, Keluarga, Hubungan, Dan Kehidupan Kerohanian Kita, Tetapi Sukses Itu Sukar Dipahami, Fana, Dan Memabukkan. Kita Dapat Saja Mencapai Puncak Tertingginya Hanya Untuk Menginginkan Lebih Banyak Lagi Dengan Peningkatan, Promosi, Dan Capaian Yang Lebih Tinggi Lagi.&lt;br /&gt;
 Dalam Mengejar Sukses Sering Akan Menghasilkan Kekecewaan, Kegelisahan, Rasa Tidak Layak, Takut, Kosong, Dan Haus Untuk Mendapat Lebih Banyak Lagi.&lt;/p&gt;
 &lt;p&gt;Apakah Definisi Sukses Anda Melukai Anda?&lt;br /&gt;
 Kita Memerlukan Tujuan Hidup Yang Tidak Akan Melukai Diri Sendiri, Orang Lain, Dan Planet Bumi Kita. Sudah Saatnya Kita Mendefinisikan Kembali Sukses Menurut Yesus.&lt;br /&gt;
 Temukan Yesus Yang Sejati Dan Dapatkan Definisi Sukses Menurut Yesus&lt;br /&gt;
 Aplikasikan Hikmat-Nya Untuk Menilai Tujuan Hidup Anda, Nikmati Kepenuhan, Temukan Keberanian, Dan Alami Persekutuan Komunitas Baru&lt;br /&gt;
 Jadilah Sukses Sebagaimana Allah Maksudkan Untuk Anda&lt;/p&gt;</t>
  </si>
  <si>
    <t>8fb7dd5d-580a-4c81-aa7b-044f1fcc1522</t>
  </si>
  <si>
    <t>Logika Matematika Untuk Analisis Algoritma</t>
  </si>
  <si>
    <t>Dr. Putu Harry Gunawan</t>
  </si>
  <si>
    <t>978-623-01-2892-9</t>
  </si>
  <si>
    <t>978-623-01-2893-6</t>
  </si>
  <si>
    <t>&lt;p&gt;Buku Ini Disajikan Sangat Berbeda Dari Buku Logika Matematika Lainnya Yang Mungkin Sudah Pernah Anda Baca. Terdapat 3 Bagian Yang Dibahas Dalam Buku Ini. Bagian Matematika Yang Membahas Mengenai Logika Komputasi Sampai Dengan Metode-Metode Dalam Pembuktian Matematika. Bagian Ilmu Komputer Atau Informatika Akan Membahas Mengenai Analisis Algoritma Mulai Dari Membuktikan Kebenaran Algoritma Sampai Dengan Menganalisis Kompleksitas Waktu Suatu Algoritma. Buku Ini Tidak Hanya Menjelaskan Tentang Algoritma Dan Menganalisisnya Secara Matematis, Tetapi Diberikan Juga Contoh Implementasi Algoritma Dengan Menggunakan Bahasa Pemrograman Python. Tentunya Tujuan Dari Implementasi Ini Untuk Melihat Profil Kompleksitas Waktu Algoritma Secara Komputasi Pada Komputer Dibandingkan Dengan Hasil Analitik Secara Matematis. Buku Ini Akan Membahas Beberapa Pokok Bahasan Seperti Berikut Ini:# Pengantar Algoritma Logika Komputasi# Himpunan Bilangan# Teknik Dasar Pembuktian Matematika# Kebenaran Algoritma Iteratif# Kebenaran Algoritma Rekursif# Notasi Waktu Asimptotik Algoritma# Analisis Kompleksitas Waktu Algoritma Iteratif# Analisis Kompleksitas Waktu Algoritma Rekursif# Implementasi Algoritma&lt;/p&gt;</t>
  </si>
  <si>
    <t>ff8cc752-e899-4655-9e8e-dcf8daffb9cd</t>
  </si>
  <si>
    <t>Mendesain Rumah 2D dan Arsitektur Bangunan 3D dengan ZWCAD</t>
  </si>
  <si>
    <t>Ricardo Siahaan</t>
  </si>
  <si>
    <t>978-623-01-1451-9</t>
  </si>
  <si>
    <t>21.0 MB</t>
  </si>
  <si>
    <t>&lt;p&gt;Buku ini berisi pengenalan dasar software ZwCAD dengan disertai materi aplikatif pembuatan desain rumah 2 dimensi dan arsitektur 3 dimensi menggunakan ZwCAD. Buku ini dapat memperkaya pedoman referensi dalam bidang rancang desain gambar 2D dan 3D untuk siswa SMA, SMK, mahsiswa, dan konsultan perencanaan sipil serta kalangan arsitek tanah air.&lt;/p&gt;</t>
  </si>
  <si>
    <t>7dd26068-b389-44e3-b47e-8fef13bf39c1</t>
  </si>
  <si>
    <t>Menjembatani Jurang Menembus Batas dengan Pendekatan Interkultural-Komunikasi Injil di Suku Boti</t>
  </si>
  <si>
    <t>Yesri Esau Talan dan Made Nopen Supriadi</t>
  </si>
  <si>
    <t>978-623-314-369-1</t>
  </si>
  <si>
    <t>&lt;p&gt;Injil yang diberitakan akan selalu berhadapan dengan manusia yang ada dalam konteks kebudayaan tertentu. Misalnya penginjilan yang dilakukan terhadap suku Boti, Injil akan hadir dan menyapa suku Boti dalam konteks kebudayaannya. Injil tidak bisa vakum secara kultural dalam konteks masyarakat tertentu. Hal ini terjadi karena manusia dan kebudayaan merupakan dwi natur. Di mana manusia ada, manusia menciptakan budaya sebagai hasil penghayatannya terhadap lingkungan. Penerapan penginjilan yang dilakukan oleh seorang penginjil penting untuk mengkomunikasikan Injil secara interkultural. Pendekatan interkultural sebagai upaya untuk menjelaskan Injil dalam konteks budaya yang dipahami dalam sebuah konteks di mana aksi penginjilan dilakukan. Pedekatan interkultural sebagai pendekatan aplikatif yang tidak memarginalkan budaya sebuah konteks. Melalui budaya yang dipahami dan dilakukan Injil hadir untuk menyapa suku Boti, sehingga mereka mendengar dan memahami Injil dalam konteks kebudayaan halaika.&lt;/p&gt;</t>
  </si>
  <si>
    <t>2dc95947-c7f1-41d7-b5f4-2b2e54c2fdff</t>
  </si>
  <si>
    <t>Manajemen Kinerja Sdm Untuk Era Revolusi Industri 4.0</t>
  </si>
  <si>
    <t>978-623-01-3074-8</t>
  </si>
  <si>
    <t>978-623-01-3075-5</t>
  </si>
  <si>
    <t>&lt;p&gt;Buku Ini Memberi Penjelasan Yang Sangat Mendalam Tentang Konsep Dan Cara Atau Proses Serta Teknik Menerapkan Sistem Manajemen Kinerja Sdm Dari Yang Tradisional, Berbasis Capaian Hasil Kerja, Mbo Atau Bsc, Dan Penjelasan Yang Bersifat Korektif Tentang Kpi, Sampai Tentang Okr Yang Di Indonesia Baru Dikenal Sejak Tahun 2016&amp;ndash;2017. Buku Ini Juga Membahas Tentang Perubahan Besar Yang Sedang Terjadi Terkait Dengan Revolusi Industri 4.0, Termasuk Dalam Sikap Kalangan Pekerja Dan Kelompok Manajerial Serta Profesional, Khususnya Generasi Milenial Terhadap Sistem Manajemen Kinerja. Buku Ini Akan Membantu Anda Para Pimpinan Perusahaan Dan Manajer Sdm Untuk Memilih Sistem Yang Dianggap Paling Tepat Dan Bagaimana Cara Menerapkan Di Organisasinya&lt;/p&gt;</t>
  </si>
  <si>
    <t>de088367-1e15-4f23-a6d5-dc3547813b50</t>
  </si>
  <si>
    <t>Manfaat dan Khasiat Teh, Kopi, Susu, dan Gula</t>
  </si>
  <si>
    <t>978-623-6822-38-8</t>
  </si>
  <si>
    <t>978-623-6822-39-5</t>
  </si>
  <si>
    <t>&lt;p&gt;Teh, kopi dan susu merupakan minuman yang banyak dikonsumsi oleh masyarakat. Teh dan kopi akan lebih terasa nikmat dikonsumsi jika ditambah dengan gula. Susu juga bisa ditambahkan saat mengonsumsi kopi. Namun, ternyata tidak banyak yang tahu bawa teh, kopi, gula dan susu merupakan bahan yang banyak berkhasiat untuk kesehatan dan kecantikan.&lt;br /&gt;
 Bahan sederhana yang biasa ada di dapur rumah ini bisa dijadikan berbagai resep yang berkhasiat untuk menyembuhkan berbagai macam penyakit seperti penyakit pencernaan, jantung, stroke, diabetes, asma, osteoporosis, alzhaemer, tekanan darah tinggi, anemi, kanker mengatasi sakit gigi dan masih banyak lagi.&lt;br /&gt;
 Selain untuk mengobati berbagai macam penyakit, bahan-bahan tersebut juga bisa dijadikan sebagai resep untuk mempercantik diri. Masker dari bahan kopi dan teh bisa digunakan untuk menghaluskan kulit, mengatasi jerawat, mencerahkan kulit, menghambat penuaan dini, menghilangkan selulit dan masih banyak lagi. Begitu juga dengan masker dari susu dan gula yang dikombinasikan dengan bahan-bahan lain seperti minyak zaitun, madu, tomat, almond bisa digunakan untuk mempercantik diri.&lt;br /&gt;
 Gula yang selama ini dijadikan bahan penambah cita rasa dalam minuman juga memiliki khasiat untuk kesehatan seperti mengobati infeksi, meringankan nyeri haid, mencegah anemia, melancarkan sistem pencernaan, mengobati sariawan, mengatasi depresi, memperlancar peredaran darah dan masih banyak lagi. Gula pasir dan gula merah juga bisa digunakan sebagai resep kecantikan seperti menghilangkan jerawat, mencerahkan kulit, mengatasi bibir kering, mengatasi tumit pecah-pecah, melembabkan wajah dan menghambat penuaan dini.&lt;br /&gt;
 Buku ini mengupas tuntas rahasia berbagai varian teh, kopi, susu dan gula. Referensi dari penelitian mengungkapkan manfaat teh, kopi, susu dan gula untuk kesehatan dan kecantikan diulas oleh penulis dalam bacaan yang akan menambah wawasan para pembaca buku ini.&lt;/p&gt;</t>
  </si>
  <si>
    <t>e4dcec2e-0da1-4627-a86c-bc1e2d1887b5</t>
  </si>
  <si>
    <t>Pastoral Konseling Keluarga - Berdasarkan Kolose 3:18-21</t>
  </si>
  <si>
    <t>Dr. Nicko Hosea Layantara, S.Psi., M.Div., M.Th.</t>
  </si>
  <si>
    <t>978-623-314-368-4</t>
  </si>
  <si>
    <t>&lt;p&gt;Seorang gembala di sebuah gereja lokal dituntut untuk tidak hanya pandai berkhotbah dan melakukan pelayanan misi, melainkan juga harus memiliki keterampilan di bidang pastoral konseling. Meskipun keterampilan melakukan pastoral konseling merupakan sebuah kebutuhan bagi hamba Tuhan, akan tetapi faktanya mata kuliah pastoral konseling hanya diajarkan beberapa SKS di Sekolah Tinggi Teologia. Terlebih jika pastoral konseling dikhususkan pada bidang-bidang spesifik, misalnya pastoral konseling anak, pastoral konseling remaja, dan pastoral konseling keluarga, sangat jarang Sekolah Tinggi Teologia yang khusus mengajarkannya. Melihat fakta tersebut, penulis yang memiliki latar belakang pendidikan teologi dan psikologi tergerak untuk menjawab kebutuhan yang ada. Buku ini berasal dari disertasi doktoral penulis yang khusus membahas tentang pastoral konseling keluarga berdasarkan Kolose 3:18-21. Teks Kolose 3:18-21 dipilih karena baik di dalam teks tersebut, maupun di dalam konteks dekat dan konteks jauhnya, dapat ditemui berbagai prinsip penting dan fundamental di dalam melaksanakan pastoral konseling keluarga. Melalui penggalian teks tersebut, diharapkan para gembala di gereja lokal dapat diperlengkapi dengan pemahaman dan keterampilan di dalam melakukan pastoral konseling keluarga.&lt;/p&gt;</t>
  </si>
  <si>
    <t>ee3ed481-526d-4070-a71c-fa709129b91f</t>
  </si>
  <si>
    <t>Pedoman Model Pengembangan Diri Untuk Peserta Didik Di Sekolah/Madrasah</t>
  </si>
  <si>
    <t>978-623-01-3006-9</t>
  </si>
  <si>
    <t>978-623-01-3007-6</t>
  </si>
  <si>
    <t>&lt;p&gt;Manusia Sebagai Makhluk Sosial Yang Educable Perlu Mendapatkan Pendidikan&lt;br /&gt;
 Dan Bimbingan Untuk Menjadikannya Manusia Dewasa Dan Mandiri. Manusia Juga Makhluk Unik Yang Berbeda Antara Satu Dan Lainnya Dalam Berbagai Hal. Pengembangan Diri Dalam Struktur Kurikulum Merupakan Fokus Yang Berkesinambungan Dari Sasaran Program Bimbingan Dan Konseling Dan Kegiatan Ekstrakurikuler.&lt;br /&gt;
 Salah Satu Tugas Pusat Kurikulum Adalah Mengembangkan Model-Model Kurikulum Berdiversifikasi Sebagai Bahan Pertimbangan Bagi Bsnp (Badan Standar Nasional Pendidikan) Untuk Dapat Menetapkan Model-Model Kurikulum.&lt;br /&gt;
 Salah Satu Model Adalah Model Pengembangan Diri Peserta Didik. Model Ini Memberi Contoh Bagi Guru Di Sekolah/Madrasah Untuk Menyusun Program Dan Pelaksanaan Kegiatan Serta Penilaiannya.&lt;br /&gt;
 Buku Ini Disusun Sebagai Pedoman Bagi Guru Utamanya Konselor, Untuk Membimbing Dan Mengkonsel Pengembangan Diri Peserta Didik.&lt;/p&gt;</t>
  </si>
  <si>
    <t>68ed741f-2c3a-441b-a1e5-08bbbbc87e43</t>
  </si>
  <si>
    <t>Profesionalisme Guru Dan Lembaga Pendidikan Dalam Inovasi Pembelajaran Di Era Industri 4.0</t>
  </si>
  <si>
    <t>978-623-01-2600-0</t>
  </si>
  <si>
    <t>978-623-01-2599-7</t>
  </si>
  <si>
    <t>&lt;p&gt;Buku Ini Disusun Dalam Rangka Membantu Guru Untuk Meningkatkan Profesionalismenya Dalam Inovasi Pembelajaran Di Era Industri 4.0. Buku Ini Sangat Penting Dimiliki Tidak Saja Oleh Guru, Tetapi Semua Elemen Yang Berhubungan Dengan Dunia Pendidikan Dan Pembelajaran Di Sekolah, Termasuk Mahasiswa Dan Dosen Di Perguruan Tinggi. Isi Buku Ini Memuat Beberapa Hal Pokok Yang Berhubungan Dengan Pendidikan, Pembelajaran, Bimbingan Dan Konseling, Serta Manajemen Lembaga Pendidikan Bermutu. Semoga Dengan Terbitnya Buku Ini Akan Membawa Dampak Secara Signifikan Bagi Perkembangan Dan Kemajuan Pendidikan Di Indonesia.&lt;/p&gt;</t>
  </si>
  <si>
    <t>b28d2dc2-8ffd-4022-8762-caa2d75efd09</t>
  </si>
  <si>
    <t>Mikrobiota Vs Stunting Pada Anak</t>
  </si>
  <si>
    <t>Dr. Betty Yosephin Simanjuntak, SKM., MKM | Ns. Rahma Annisa, S.Kep., M.Kep | Arie Ikhwan Saputra, S.SIT., MT</t>
  </si>
  <si>
    <t>978-623-6822-63-0</t>
  </si>
  <si>
    <t>978-623-6822-62-3</t>
  </si>
  <si>
    <t>&lt;p&gt;Kejadian Balita Pendek Atau Biasa Disebut Denganstunting Merupakan Salah Satu Masalah Gizi Yang Dialamioleh Balita Di Dunia Saat Ini. Stunting Dapat Diketahuidengan Membandingkan Panjang Atau Tinggi Badannyadengan Standar Yang Telah Ditetapkan. Keadaan Stunting Inididefinisikan Apabila Nilai Z-Score Tinggu Badan Menurutumur (Tb/U) Kurang Dari -2 Sampai -3 Standar Deviasi(Sd). Hasil Riset Kesehatan Dasar (Riskesdas) Tahun 2018Menyebutkan Proporsi Stunting Turun Dari 37,2% Menjadi30,8% Dengan Prevalensi Tertinggi Berada Pada Kelompokumur 12-23 Bulan Dengan Kriteria Sangat Pendek Sebesar15,3% Dan Pendek Sebesar 22,4%. Hal Ini Berarti Satu Daritiga Anak Mengalami Stunting. Menurunnya Prevalensistunting Sebesar 6,4% Menunjukkan Status Gizi Diindonesia Sudah Mengalami Perbaikan, Akan Tetatpi Jikaberpedoman Pada Standar Kesehatan Gizi Masyarakatmenurut Who Suatu Wilayah Dikatakan Mengalamimasalah Gizi Kronis Bila Prevalensi Stunting &amp;gt; 20%.&lt;/p&gt;</t>
  </si>
  <si>
    <t>4857f947-9eb1-4c61-9391-6b5ae3d30139</t>
  </si>
  <si>
    <t>Motivasi Berprestasi untuk UMKM Tangguh dan Berkelanjutan</t>
  </si>
  <si>
    <t>Kemala Febrihadini</t>
  </si>
  <si>
    <t>978-623-8117-29-1</t>
  </si>
  <si>
    <t>&lt;p&gt;Buku ini mencoba mengisi kekosongan peran para stakeholder pembina UMKM, sehingga dapat menjadi pegangan UMKM dalam rangka pengembangan mentalitas dan soft-skill SDMnya secara mandiri, walaupun di luar ruangan kelas. Besar harapan, buku ini dapat membantu UMKM untuk memiliki mentalitas pengusaha secara lebih kuat dalam rangka menghadapi persaingan di pasar bebas, sehingga UMKM dapat bertahan dan menjadi tangguh serta berkelanjutan.&lt;/p&gt;</t>
  </si>
  <si>
    <t>531c457c-c860-47cd-80cb-cf1d18ac75a3</t>
  </si>
  <si>
    <t>Ketika Badai Datang</t>
  </si>
  <si>
    <t>Sebuah Panduan Awal Menghadapi Krisis Rumah Tangga</t>
  </si>
  <si>
    <t>Lucia Peppy Novianti, S.Psi., Mpsi., Psikolog</t>
  </si>
  <si>
    <t>978-623-88100-0-0</t>
  </si>
  <si>
    <t>978-623-88100-1-7</t>
  </si>
  <si>
    <t>&lt;p&gt;&lt;strong&gt;Buku Berjudul Ketika Badai Datang Adalah Sebuah Buku Panduan Bantu-Mandiri (Self Help) Yang Ditulis Oleh Lucia Peppy Untuk Keluarga Yang Sedang Menghadapi Suatu Krisis Atau Persoalan. Buku Ini Bertujuan Untuk Memberikan Panduan Langkah-Langkah Mandiri Untuk Orangtua Ketika Keluarga Berada Pada Masalah, Bahkan Ketika Sampai Menimbulkan Situasi Krisis. Buku Ini Berisi Gambaran Pemahaman Maupun Langkah-Langkah Bagaimana Keluarga Berproses Dengan Krisis Yang Dialami. Pemahaman Juga Diberikan Dalam Bentuk Contoh-Contoh Berdasarkan Kasus Yang Pernah Didampingi (Tentu Dengan Penyamaran Identitas Sesuai Etika) Serta Lembar-Lembar Latihan Sederhana Sehingga Pembaca Dapat Pula Turut Berlatih. Isi Buku Yang Berupa Proses Menghadapi Persoalan (Coping) Maupun Membangun Ketahanan Keluarga (Resiliensi) Disarikan Penulis Berdasarkan Refleksi Terhadap Proses Pendampingan Di Ruang Praktik Dipadukan Dengan Pembelajaran Terhadap Konsep Teoretis Terkait Coping Dan Resiliensi Keluarga.&lt;/strong&gt;&lt;/p&gt;</t>
  </si>
  <si>
    <t>dfbff58e-5c8c-4762-b62f-d66592ca361c</t>
  </si>
  <si>
    <t>Property Top Secret Buku Pintar Bisnis &amp; Investasi Properti di Era Revolusi Industri 4.0</t>
  </si>
  <si>
    <t>Iswi Hariyani, S.H., M.H., Dr. Cita Yustisia Serfiyani, S.H., M.H., &amp; Citi Rahmati Serfiyani, S.H., M.H.</t>
  </si>
  <si>
    <t>978-623-01-1072-6</t>
  </si>
  <si>
    <t>978-623-01-1027-6</t>
  </si>
  <si>
    <t>&lt;p&gt;Indonesia memiliki jumlah penduduk yang sangat besar, sehingga menjadi pasar potensial bagi pemasaran produk-produk properti. Investasi properti, sebagaimana investasi pada umumnya, pasti mengandung untung dan rugi. Dalam jangka panjang, investasi properti diyakini dapat menghasilkan keuntungan yang lebih besar dibandingkan investasi tabungan, deposito, saham, obligasi atau surat berharga lainnya. Kelemahannya, investasi properti sulit diuangkan (illikuid) karena tidak mudah dijual kembali. Investasi properti yang berlebihan juga dapat memicu krisis properti dan krisis ekonomi sehingga perlu diawasi oleh pemerintah, Bank Indonesia, dan Otoritas Jasa Keuangan. Perkembangan bisnis properti sendiri juga terpengaruh revolusi teknologi informasi dan komunikasi serta terkait dengan ekonomi digital sehingga para pelakunya dapat melakukan kegiatan crowdfunding properti serta sewa ruang properti dan jual-beli properti via internet. Jadi, sebaiknya kita lebih dulu memahami seluk beluk bisnis ini sebelum mulai berinvestasi. Agar pembaca tidak sampai ketinggalan informasi terbaru dalam hal regulasi maupun implementasi, buku ini hadir untuk membahas kaitan bisnis properti dengan Revolusi Industri 4.0, seperti crowdfunding properti, sewa ruang properti via aplikasi ponsel, jual- beli properti via internet, dan Iain-Iain.&lt;/p&gt;</t>
  </si>
  <si>
    <t>52349be2-e085-413d-9e51-2fd9d25cf2b5</t>
  </si>
  <si>
    <t>Organizing For Result Merancang Struktur Organisasi Sebuah Perusahaan Untuk Hasil Yang Efektif Dan Efisien</t>
  </si>
  <si>
    <t>978-623-01-2890-5</t>
  </si>
  <si>
    <t>978-623-01-2891-2</t>
  </si>
  <si>
    <t>&lt;p&gt;Semua Orang Yang Pernah Belajar &amp;quot;Ilmu&amp;quot; Atau Konsep Dan Teknik Manajemen, Baik Sebagai Salah Satu Mata Kuliah Yang Harus Dipelajari Ataupun Hanya Dari Hasil Membaca Buku-Buku Tentang Ilmu Manajemen Pasti Pernah Mempelajari Tentang Kegiatan Peng-Organisasian. Peng-Organisasian Adalah Salah Satu Dari Beberapa Kegiatan Yang Membentuk Sebuah Proses Manajemen Dan Diadopsi Dari Istilah Dalam Bahasa Inggris &amp;quot;Organizing&amp;quot;. George Robert Terry Yang Dikenal Sebagai Pelopor Ilmu Manajemen Dari Amerika Serikat Menegaskan Dalam Bukunya Yang Berjudul &amp;quot;Principles Of Management&amp;quot; (Terbit Pada Tahun 1950An), Nebegaskan Bahwa Manajemen Adalah Sebuah Proses Yang Terdiri Dari 4 (Empat) Buah Kegiatan Atau Tahap Yang Harus Dilaksanakan Secara Ber-Urutan Untuk Mencapai Tujuan Yang Telah Ditetapkan. Empat Kegiatan Itu Adalah Planning (Perencanaan) Organizing (Pengorganisasian), Actuating (Penggerakan) Dan Controlling (Pengawasan) Disingkat P.O.A.C.. (Catatan: Buku George R. Terry Adalah Buku Pertama Tentang Ilmu Manajemen Yang Penulis&amp;quot;Baca&amp;quot; Saat Baru Memulai Kuliah Di Jurusan Administrasi Niaga Unpad Pada Tahun 1960).Pada Tahap Organizing Itu, Pimpinan Organisasi Harus Membagikan Tanggung Jawab Pokok Yaitu Mencapai Tujuan Dan Sasaran Yang Telah Ditetapkan, Kegiatan Yang Harus Dilakukan, Dan Wewenang Yang Diperlukan, Kepada Anggota Kelompok Yang Dipercayainya Akan Mampu Dan Mau Mengemban Tanggung Jawab Tersebut. Tetapi Dari Pengalaman Dan Hasil Pengamatan Penulis Selama Berkarir Sebagai Praktisi Dan Sebagai Konsultan, Yang Justru Paling Mendapat Perhatian Sampai Saat Ini Adalah Masalah Rancangan Struktur Organisasi Yang Merefleksikan Posisi, Lingkup Tanggung Jawab Dan Wewenang, Kompetensi Dan Tentunya Imbalan Untuk Tiap Poisisi Itu. Karenanya Perlu Ditegaskan Bahwa Fokus Utama Dari Isi Buku Ini Adalah Kaitan Antara Perancangan Struktur Organisasi Dengan Visi, Misi Dan Tujuan Stratejik Yang Ditetapkan Oleh Sebuah Organiisasi, Khususnya Organisasi Bisnis (Korporasi). Tetapi, Buku Ini Juga Akan Membahas Sisi (Aspek) Operasional Yaitu Peralatan Pelengkap Dan Juga Aspek Spiritual Dari Kegiatan Peng-Organisasian Yaitu Tentang Pengambangan Budaya Organisasi.&lt;/p&gt;</t>
  </si>
  <si>
    <t>2d8600ba-69de-4939-825d-d5c3e66903b3</t>
  </si>
  <si>
    <t>Motif Batik Klasik Legendaris Dan Turunannya</t>
  </si>
  <si>
    <t>978-623-01-1880-7</t>
  </si>
  <si>
    <t>978-623-01-1881-4</t>
  </si>
  <si>
    <t>&lt;p&gt;Batik yang sering disebut sebagai warisan budaya nenek moyang bangsa Indonesia yang memiliki nilai adiluhung dan harus dilestarikan itu sebenarnya hanya dapat diklaim oleh &amp;quot;batik klasik Bukan batik kekinian yang diproduksi atas nama tren mode, tuntutan selera pasar yang sama sekali sudah tidak punya &amp;quot;roh&amp;quot; atau &amp;quot;jiwa&amp;quot;&lt;br /&gt;
 &lt;br /&gt;
 Motif batik yang tergolong klasik jumlahnya ribuan, tetapi di antara itu ada motif-motif yang tergolong sebagai motif babon (induk) yang legendaris. Yaitu, motif-motif di samping kepopulerannya, juga motif yang banyak digunakan pada ritual dalam kehidupan orang Jawa. Mulai upacara terkait kelahiran, pertumbuhan dalam kehidupan seseorang, pernikahan, serta berbagai perlambang dalam menjalani kehidupan hingga saat upacara kematian.&lt;br /&gt;
 &lt;br /&gt;
 Banyak kalangan yang meyakini bahwa tatanan seperti ini bermula semenjak era kraton Mataram Islam yang berdiri sekitar abad ke-16, tepatnya pada tahun 1582 di Pulau Jawa. Bahkan diduga bahwa istilah batik dan ambatik baru digunakan di era ini.&lt;/p&gt;</t>
  </si>
  <si>
    <t>ea03da6f-8f64-4ba8-b3af-24dc200b42f4</t>
  </si>
  <si>
    <t>Ketika Kanza, Kancil Sekolah</t>
  </si>
  <si>
    <t>Ivana Dee</t>
  </si>
  <si>
    <t>978-623-7230-61-8</t>
  </si>
  <si>
    <t>978-623-7230-60-1</t>
  </si>
  <si>
    <t>&lt;p&gt;Kisah Kanza di Sekolah bercerita tentang interaksi kancil dan kawan-kau/annya di sekolah. Ada banyak aktivitas di sekolah yang dieksplorasi di sini, yang juga dilakukan pembacanyasehari-hari. Konflik yang ada juga kerap dialami pembacanya sehingga diharapkan bisa memberikan pendekatan padapembaca tan pa harus menggurui.Kanza yang ada di sini adalah hewan yang tidak hanya cerdas namun memiliki hati yang baik. Dua hal tersebut adalahkualitas yang sangat penting untuk dikembangkan. Di sini, Kanza juga akan bersosialisasi dengan teman-temannya yang bervariasi. Dia juga mengalami masalah yang kemungkinanbesar sama dengan pembaca. Karenanya, besar harapan penulis agar bisa membawa pembaca menjadi pribadi yang lebih baiksetelah membaca buku ini.Akhir kata, buku ini diharapkan memberikan manfaat yang seluas-luasnya bagi pembacanya, baik dari segi moral ceritamaupun kegemaran membaca di usia dini.&lt;/p&gt;</t>
  </si>
  <si>
    <t>2438eeb3-8980-4ed7-8de9-14d8a9bfcd79</t>
  </si>
  <si>
    <t>Kisah Alkitab untuk Waktu Teduh Bagi Anak-Anak, Sebuah Kisah Bergambar yang Menginspirasi</t>
  </si>
  <si>
    <t>Zonderkidz</t>
  </si>
  <si>
    <t>978-623-94649-0-5</t>
  </si>
  <si>
    <t>978-623-94649-1-2</t>
  </si>
  <si>
    <t>&lt;p&gt;Devosi yang sempurna untuk mengenalkan anak anda ke Sabda Tuhan, ditulis khusus anak-anak. Buku ini berisi 365 devosi harian, ayat alkitab, dan doa. Kesimpulan sederhana dan inti dari cerita alkitab membuat buku ini cocok untuk pembaca baru, dan anak-anak akan menyukai ilustrasi yang penuh warna dari buku ini. Ayo,,bantu si kecil dekat dengan Tuhan setiap hari.&lt;/p&gt;</t>
  </si>
  <si>
    <t>be7ef8c5-a1c4-4835-87e5-f3c64466a3ad</t>
  </si>
  <si>
    <t>Kompedium Penyakit-penyakit Kopi</t>
  </si>
  <si>
    <t>Prof. Ir. Loekas Soesanto, M.S., Ph.D.</t>
  </si>
  <si>
    <t>978-623-7267-59-1</t>
  </si>
  <si>
    <t>978-623-7267-56-0</t>
  </si>
  <si>
    <t>&lt;p&gt;Buku Kompendium Penyakit Kopi merupakan satu-satunya buku yang membahas penyakit tanaman kopi terlengkap dan berbahasa Indonesia baku sampai saat ini. Buku ini memberikan informasi lengkap dan terkini tentang semua jenis penyakit tanaman kopi, baikyangdisebabkan oleh jamurpada daun, batang, akar, dan buah kopi; disebabkan oleh ganggang; fitomonas; fitoplasma; bakteri; virus; nematoda; kahat hara; dan penyebab lain, baik yang sudah ditemukan pada pertanaman kopi di Indonesia maupun yang belum ada pada pertanaman kopi di Indonesia untuk antisipasi munculnya penyakit baru tanaman kopi.&lt;br /&gt;
 Uraian disajikan dalam bahasa Indonesia baku yang mudah dipahami. Uraian penyakit tanaman kopi disajikan mulai dari penyebab penyakit, pengklasifikasian penyebab penyakit, gejala penyakit tanaman, tanaman inang penyebab penyakit, faktor yang berpengaruh terhadap munculnya penyakit tanaman, sampai upaya pengelolaan penyakit dengan pengetahuan terkini tentang pengendalian hayati dan metabolit sekunder agensia hayati, serta pengelolaan penyakitterpadu. Pembahasan dalam buku ini dilengkapi dengan gambar atau foto berwarna,&lt;br /&gt;
 yang dapat dipakai sebagai buku pegangan identifikasi penyebab penyakit di laboratorium maupun identifikasi gejala penyakit kopi di lapangan. Selain itu, buku ini juga dilengkapi dengan glosarium dan indeks untuk mempermudah menemukan pokok bahasan di dalam buku. Buku ini sangat penting dan berguna bagi mahasiswa, tenaga laboran, praktisi atau petani kopi, dan pebisnis kopi, serta pemerhati masalah kopi, sebagai sumber ilmu penyakit tanaman kopi dan sebagai bahan pertimbangan dalam mengambil keputusan untuk mencegah atau mengelola penyakit tanaman kopi di pertanaman kopi Indonesia.&lt;/p&gt;</t>
  </si>
  <si>
    <t>356723f9-c23a-4fc4-8e91-24b2fde3cbbc</t>
  </si>
  <si>
    <t>100 Khotbah Tetap Evergreen Sepanjang Waktu</t>
  </si>
  <si>
    <t>978-623-7519-49-2</t>
  </si>
  <si>
    <t>978-623-7519-48-5</t>
  </si>
  <si>
    <t>&lt;p&gt;Buku ini merupakan ringkasan khutbah yang dapat membantu kita semakin mengenal Tuhan. Dalam buku ini ada banyak judul khutbah. Adapun judul-judul khutbah yang dimuat adalah: Allah mengangkat Daud, Allah Mengangkat Ester, Arti Kuasa Kebangkitan Kristus, Bebas dari Kuk Perhambaan, Bertumbuh pada Kedewasaan Penuh, Doa Yabes, Evergreen, Hari Tuhan, Hidup Dalam Aliran Kristus, Hidup dalam Kerajaan yang tidak Tergoncangkan, Hidup Maksimal, Hidup oleh Iman, Hidup Seperti Sungai yang Mengalir, Identitas Kristen, Iman yang Bertumbuh, dll. Buku ini ringan dan bahasanya sangat mudah dicerna. Dan karena isinya adalah khutbah-khotba, tentunya ditujukan kepada jemaat umum.&lt;/p&gt;</t>
  </si>
  <si>
    <t>a9185b44-768d-43a2-84b0-49236948233f</t>
  </si>
  <si>
    <t>14 Bukti Roh Kudus adalah Allah</t>
  </si>
  <si>
    <t>978-623-7966-33-3</t>
  </si>
  <si>
    <t>978-623-7966-32-6</t>
  </si>
  <si>
    <t>&lt;p&gt;Banyak orang sering mempertanyakan tentang konsep Allah dalam kekristenan. Tak terkecuali dari kalangan orang percaya, terkadang juga memiliki banyak pertanyaan. Salah satunya terkait dengan pribadi Roh Kudus, dengan pertanyaan kunci: &amp;quot;Benarkah Roh Kudus adalah Allah?&amp;quot; Inilah yang hendak dijelaskan oleh Penulis dalam buku 14 Bukti Roh Kudus Adalah Allah. Buku ini akan memaparkan 14 bukti bahwa Roh Kudus adalah Allah dilihat dari pribadi-Nya, karya-karya-Nya pada masa lampau, pada masa penciptaan, pada dunia Perjanjian Lama, karya-Nya pada masa Perjanjian Baru, bahkan karya-Nya pada masa yang akan datang hingga pada masa kekekalan. Buku ini akan sangat menolong Anda untuk lebih memahami tentang konsep Allah Tritunggal secara khusus dalam pribadi Roh Kudus yang tidak dapat dipisahkan. Buku ini juga akan membekali Anda dengan pengetahuan yang baik, juga dapat menolong Anda untuk menjawab pertanyaan-pertanyaan terkait pribadi Roh Kudus. Selamat membaca dan bertumbuh dalam pengetahuan yang mendalam tentang pribadi Allah Tritunggal.&lt;br /&gt;
 &amp;nbsp;&lt;/p&gt;</t>
  </si>
  <si>
    <t>dd527f17-e7c6-48b6-aa7f-9e121a76331d</t>
  </si>
  <si>
    <t>Mahir Menulis Angka &amp; Berhitung, Belajar Matematika Sambil Bermain 2nd Series B</t>
  </si>
  <si>
    <t>978-623-6701-00-3</t>
  </si>
  <si>
    <t>978-623-6701-01-0</t>
  </si>
  <si>
    <t>a5664a54-568b-46fc-86f7-cde78ad5c514</t>
  </si>
  <si>
    <t>Manajemen Keuangan Publik</t>
  </si>
  <si>
    <t>Prof. Indra Bastian, Ph.D., MBA, CA, CMA, Mediator</t>
  </si>
  <si>
    <t>978-623-01-0462-6</t>
  </si>
  <si>
    <t>978-623-01-0463-3</t>
  </si>
  <si>
    <t>&lt;p&gt;Mengapa buku ini layak dibaca...&lt;br /&gt;
 Buku ini dibagi ke dalam sembilan bab, menawarkan metode pengajaran yang baru bagi perkembangan Manajemen Keuangan Publik di Indonesia.&lt;br /&gt;
 Sistem pembelajaran. Dirancang untuk meningkatkan minat pembaca dan membuat teks tersebut mudah untuk dibaca dan dipahami. Beberapa keistimewaan dalam buku ini kami sebut sebagai Inovasi Pedagogik yang terdapat dalam setiap bab, antara lain tujuan instruksional umum, tujuan instruksional Khusus, deskripsi bab beserta bab sebelum dan sesudahnya; realitas terkait topik, tinjauan bab, kutipan penjelas atau data pendukung dalam paragraf, materi inti, serta penyajian halaman yang menarik.&lt;br /&gt;
 Esai dan Problema. Disertai dengan esai yang berbentuk soal uraian dan permasalahan dalam bentuk pilihan berganda yang disajikan secara komprehensif sebagai poin kritis untuk memastikan bahwa pembaca memahami isi buku.&lt;br /&gt;
 Disajikan fenomena fakta-fakta yang ada di Indonesia. Pembaca diharapkan bisa memecahkan permasalahan yang ada terkait organisasi sektor publik.&lt;br /&gt;
 Pemikiran Kritis. Teks dalam buku ini menyajikan banyak kasus, dan, masalah terkait tata kelola keuangan publik untuk meningkatkan keahlian berpikir kritis.&lt;/p&gt;</t>
  </si>
  <si>
    <t>63b9964e-dac5-4d90-868e-d38f86781ad3</t>
  </si>
  <si>
    <t>Masak Tanpa Ribet, Cooking with Sheila</t>
  </si>
  <si>
    <t>Sheila Gondowijoyo</t>
  </si>
  <si>
    <t>978-623-01-0838-9</t>
  </si>
  <si>
    <t>978-623-01-0837-2</t>
  </si>
  <si>
    <t>&lt;p&gt;Buku ini ditulis pada saat dunia tengah berjibaku melawan Pandemik Corona dan kita harus menahan diri untuk &amp;quot;Stay at Home&amp;quot; serta melakukan &amp;quot;Social Distancing&amp;quot;. Termasuk membatasi untuk ke pasar dan menyimpan bahan makanan untuk 1-2 minggu hingga 1 bulan ke depan. Menginspirasi penulis untuk menghasilkan resep yang praktis dan mengamankan&amp;#39; bahan-bahan yang tidak bertahan lama. Nah, membuat BUMBU DASAR sendiri di rumah adalah salah satu jalan keluarnya. NO Pengawet and NO MSG!!! Jadinya awet dan tidak mubazir serta pasti kepakenya. Ada juga kreasi kaldu dan minyak bawang yang praktis dan berbagai resep variasi MENU UNTUK SEBULAN menggunakan Bumbu Dasar buatan sendiri ini. Menarik kan? Buku ini cocok untuk semua sahabat Cooking with Sheila yang sering masak di rumah| maupun untuk kalian yang tidak punya banyak waktu untuk memasak karena harus bekerja atau mempunyai seabrek aktivitas lainnya. Salam &amp;quot;Anyone can cook&amp;quot;.&lt;/p&gt;</t>
  </si>
  <si>
    <t>67949851-ef70-4433-8239-e30e8d2dad4b</t>
  </si>
  <si>
    <t>A Watchman Menjadikan Doa Syafaat sebagai Gaya Hidup</t>
  </si>
  <si>
    <t>James W. Goll</t>
  </si>
  <si>
    <t>978-623-7966-40-1</t>
  </si>
  <si>
    <t>978-623-7966-41-8</t>
  </si>
  <si>
    <t>&lt;p&gt;APAKAH ARTINYA MENJADI &amp;quot;PENJAGA Dl ATAS TEMBOK&amp;#39;? Bergabunglah dengan Pemimpin Kenabian yang disegani, James W. Goll, dalam perjalanan 21 hari yang besar kuasanya ke inti menjadi penjaga pendoa syafaat dewasa yang dipanggil untuk menantikan, bersiap-siap, awas terhadap hadirat dan rancanganAllah serta yakin akan kehendak-Nya. Dengan pertanyaan-pertanyaan renungan, doa-doa devosional, dan aplikasi-aplikasi praktis, buku ini akan membantu Anda beralih ke barisan depan doa. Anda akan belajar cara: - mengenali atmosfer rohani di sekeliling Anda - menemukan strategi-strategi Allah untuk masa-masa yang spesifik - menemukan penugasan Anda - berdoa lebih efektifbagi orang lain serta bangsa-bangsa - mendoakan peristiwa-peristiwa yang sedang berjalan - bermitra dengan surga dan berani menjalani panggilan Anda Tempuhlah perjalanan iman ini dan jadilah pengawal kuat sebagaimana yang Allah ciptakan!&lt;br /&gt;
 &amp;nbsp;&lt;/p&gt;</t>
  </si>
  <si>
    <t>2a7b65a7-d56e-4625-9e79-0f283a3f43e3</t>
  </si>
  <si>
    <t>Aku Bisa Sehat, Aku Bisa Sembuh</t>
  </si>
  <si>
    <t>978-623-7239-67-3</t>
  </si>
  <si>
    <t>978-623-7239-66-6</t>
  </si>
  <si>
    <t>&lt;p&gt;Apa yang kita makan dan kita minum merupakan cermin status kesehatan kita. Salah makan dan minum dalam jangka panjang akan mengakibatkan gangguan yang serius pada kesehatan kita. Dalam buku ini nutrisi dan olahraga yang akan dibahas merupakan pola makan dan gaya hidup sehat yang adekuat. Serta apa yang disebut sebagai diet adekuat. Bagaimana mencukupkan vitamin, mineral, maupun gizi makro dan gizi mikro sehingga kita tidak hanya sehat tetapi juga mampu untuk sembuh dan pulih kembali. Vitamin membuat fungsi indra kita berjalan, mineral memastikan kepadatan tulang kita terjamin. Lebih jauh buku ini juga akan menjelaskan tentang lemak, karbohidrat, protein dan masih banyak lagi hingga olahraga yang bisa kita lakukan dirumah untuk menjaga agar kita tetap bugar dan fit. Selamat membaca dan salam sehat selalu.&lt;/p&gt;</t>
  </si>
  <si>
    <t>4403bfc5-5a13-4d49-9f0e-812054201386</t>
  </si>
  <si>
    <t>Aku Seorang Introver</t>
  </si>
  <si>
    <t>ICAMPUSINDONESIA</t>
  </si>
  <si>
    <t>978-623-01-0427-5</t>
  </si>
  <si>
    <t>978-623-01-0428-2</t>
  </si>
  <si>
    <t>&lt;p&gt;Banyak hal yang perlu kamu ketahui dari sosok seorang introver. Buku ini khusus untuk orang yang memiliki kepribadian introver maupun orang yang ingin mengenal karakteristik sosok introver. Banyak yang mengira seseorang kepribadian introver adalah sosok yang pendiam, pemalu, dan tertutup. Padahal, sejatinya sosok introver adalah orang yang berkepribadian menarik jika kamu mengenalnya lebih dalam. Buku ini cocok untuk mengenali diri, mengulas kehebatan, potensi, dan keunikan seorang introver. Untuk kamu yang ingin mengetahui lebih jauh tentang bagaimana introver, buku ini akan sangat menjawab bagaimana kamu harus bersikap ketika berinteraksi dengan seorang introver. Semoga buku ini bisa memberikan semangat, inspirasi dan motivasi agar lebih percaya diri dalam menghadapi kerasnya hidup di tengah dunia yang penuh persaingan bagi introver.&lt;br /&gt;
 &amp;nbsp;&lt;/p&gt;</t>
  </si>
  <si>
    <t>1c71fdab-cd7b-4216-b180-662b7b5f6fe5</t>
  </si>
  <si>
    <t>Aneka Kreasi Boneka Jari Rajut</t>
  </si>
  <si>
    <t>978-623-01-0408-4</t>
  </si>
  <si>
    <t>978-623-01-0409-1</t>
  </si>
  <si>
    <t>&lt;p&gt;Boneka jari dapat dijadikan salah satu alat paling efektif untuk pendidikan awal anak-anak dalam menumbuhkan kreativitas dan meningkatkan ekspresi serta interaksi antara orang tua dan anak. Setiap bagian dari boneka ini dapat digunakan untuk melakukan banyak aksi lucu, dan dapat dilakukan kapan dan di mana saja, terutama ketika kita sedang menceritakan sebuah kisah dan menyanyikan lagu bersama anak-anak. Buku ini menghadirkan ide baru untuk anda berkreasi juga sekaligus dapat menyenangkan hati orang yang anda sayangi dengan boneka jari rajut buatan sendiri. Boneka jari rajut yang ada di dalam buku ini dapat dibuat dengan benang katun menggunakan hakpen no. 2.00-3.00 mm yang mudah ditemui di berbagai toko-toko perlengkapan menjahit, baik online maupun offline.&lt;br /&gt;
 &amp;nbsp;&lt;/p&gt;</t>
  </si>
  <si>
    <t>e08101b3-a2c0-4cc0-8ba0-267d1a529f3f</t>
  </si>
  <si>
    <t>Apa Itu Karsinoma Kolorektal (Kanker Kolorektal)</t>
  </si>
  <si>
    <t>Prof. dr. Jonathan Willy Siagian, SpPA</t>
  </si>
  <si>
    <t>978-623-7239-48-2</t>
  </si>
  <si>
    <t>978-623-7239-47-5</t>
  </si>
  <si>
    <t>&lt;p&gt;Buku ini memberikan uraian tentang gambaran histopatologi dan biologi molekularnya, Landasan histopatologi serta biomolekular yang dianggap penting untuk diketahui sehingga pembaca bisa mendapatkan gambaran yang memadai apa sebenarnya kanker kolorektal itu. Penjelaskan disampaikan baik dari aspek klinik, baik gejala, bagaimana mengenali tanda-tandanya dan upaya-upaya klinis untuk mengurangi risiko atau bahaya kanker yang juga disebut kanker usus besar ini. Serta masih banyak lagi penjelasan mengenai penatalaksanaan kanker ini serta terapi apa saja yang bisa dilakukan. Dengan semakin majunya teknologi kedokteran dan semakin tingginya kesadaran masyarakat untuk periksa dini, insiden kanker kolorektal di dunia dapat lebih tertangani. Dari penelitian diketahui bahwa kanker ini lebih banyak diderita oleh laki-laki. Mungkin hal ini berkaitan dengan gaya hidup, seperti kebiasaan merokok dan minum alkohol. Akhirnya kami berharap buku ini dapat bermanfaat bagi dunia kedokteran dan kita semua. Selamat membaca dan salam sehat.&lt;/p&gt;</t>
  </si>
  <si>
    <t>5b9d203b-fb38-4179-9824-db379427065b</t>
  </si>
  <si>
    <t>Panen Untung dari Akuabisnis Bawal Bintang</t>
  </si>
  <si>
    <t>978-602-53793-9-0</t>
  </si>
  <si>
    <t>978-602-53793-8-3</t>
  </si>
  <si>
    <t>&lt;p&gt;Bawal bintang (Trachinotus blochii) yang dalam perdagangan internasional dikenal dengan nama silver pompano, adalah salah satu ikan laut bernilai ekonomi tinggi yang telah dibudidayakan secara penuh, termasuk produksi benih secara terkontrol. Benih bawal bintang telah diproduksi secara masal sejak tahun 2007.&lt;br /&gt;
 Bawal bintang mempunyai daging berwarna putih, sedikit duri atau tulang pada daging, dan gurih atau lezat. Ikan yang mempunyai daging putih terlihat cerah dan bersih, sehingga disukai konsumen, terutama untuk konsumsi langsung dan dibuat olahan ikan, seperti baso dan sosis ikan.&lt;br /&gt;
 Bawal bintang yang biasa dijual bersama ikan bobara atau ikan kuwe ini mempunyai harga yang tergolong tinggi. Ikan-ikan yang berukuran kecil, 250-500 g/ekor, harga per ekornya antara Rp. 5.000-7.000 di tingkat nelayan. Bawal bintang yang berukuran sedang, 800-1.000 g/ekor harganya sudah mencapai Rp. 10.000-15.000 per ekor. Ikan-ikan ukuran 1-3 kg/ekor dihargai Rp. 20.000-50.000 per ekor. Sedangkan bawal bintang yang berukuran besar &amp;gt; 3 kg/ekor harganya bisa mencapai Rp. 55.000-80.000/ekor. Oleh karena itu mari panen untung dari akuabisnis bawal bintang.&lt;/p&gt;</t>
  </si>
  <si>
    <t>56eea74c-4fb5-402a-955a-e7077815f688</t>
  </si>
  <si>
    <t>Audit Kinerja, Mendorong Peningkatan Value Organisasi Pemerintah dalam Mewujudkan World Class Government</t>
  </si>
  <si>
    <t>Ardeno Kurniawan &amp; Iwan Novarian Sutawijaya</t>
  </si>
  <si>
    <t>978-623-01-0385-8</t>
  </si>
  <si>
    <t>978-623-01-0384-1</t>
  </si>
  <si>
    <t>&lt;p&gt;Buku ini membahas tentang metodologi audit kinerja secara lengkap, diawali dari pembahasan tentang gambaran umum audit kinerja, konsep 3E, dilanjutkan dengan pembahasan tentang bagaimana melakukan perancanaan audit kinerja yang meliputi penentuan area kunci, tujuan, ruang lingkup dan kriteria audit kinerja dalam bentuk good management model, sampai penyusunan audit design dan program audit kinerja. Bab selanjutnya dalam buku ini akan membahas tentang pelaksanaan audit kinerja rinci, pengumpulan analisis data diakhiri dengan penyusunan Laporan Hasil Audit Kinerja. Untuk memudahkan pembaca buku ini di dalam memahami metodologi audit kinerja, di dalam buku ini juga dibahas tentang ilustrasi audit kinerja. Selamat Membaca.&lt;/p&gt;</t>
  </si>
  <si>
    <t>a90b9318-9c74-48c8-bb49-fb7beeef1149</t>
  </si>
  <si>
    <t>Panggilan Teragung, Pedoman dan Metode Praktis untuk Mewartakan Kabar Baik sampai ke Ujung Bumi</t>
  </si>
  <si>
    <t>Kalis Stevanus, M.Th.</t>
  </si>
  <si>
    <t>978-623-7519-17-1</t>
  </si>
  <si>
    <t>978-623-7519-16-4</t>
  </si>
  <si>
    <t>&lt;p&gt;Pertanyaan awal adalah apakah misi itu? Apakah kaitan Misi dengan Pekabaran Injil? Mengapa misi itu menjadi kewajiban dan tanggung jawab setiap orang Kristen?&lt;br /&gt;
 Buku ini secara komprehensif dan seimbang menjelaskan tentang Misi dari dua aspek, yaitu Teologi Misi-akan pentingnya Misi seperti yang ditekankan dalam alkitab, dan praktik misi-bagaimana menjalankan Misi tersebut dengan benar dan tepat. Alkitab memberi kita tanggung jawab untuk menginjili dunia. Memberi kita injil untuk diberitakan dan sekaligus memberi tahu kit acara memberitakannya.&lt;br /&gt;
 Buku ini bukan hanya untuk meninformasikan kepada kita mengenai Teologis Misi, tetapi dari awal sampai akhir pembahasannya dimaksudkan agar kita semakin terlibat ke dalam pekerjaan Misi (Praktik Misi) yang digerakkan oleh ketaatan kepada kehendak-Nya yang menghendaki supaya semua orang selamat.&lt;/p&gt;</t>
  </si>
  <si>
    <t>c3c70a20-5e32-44d6-b83c-45e266f93fed</t>
  </si>
  <si>
    <t>Mencegah &amp; Mengatasi Berbagai Penyakit Sendi - Asam Urat, Rematik, dan Penyakit Sendi Lainnya</t>
  </si>
  <si>
    <t>978-623-7239-83-3</t>
  </si>
  <si>
    <t>978-623-7239-84-0</t>
  </si>
  <si>
    <t>&lt;p&gt;Di dalam buku ini akan dijelaskan dengan gamblang berbagai penyakit sendi dan apakah reumatik itu? Bagaimana hubungan atau perbedaan reumatik, artritis, gout, artritis rematoid serta penyakit sendi dan otot lainnya dan penyakit lain mirip reumatik seperti pseudogout, bursitis, tendinitis dan tenosynovitis, demam reumatik, polimialgia, penyakit lyme, ankylosing spondylitis, artritis septik akut, fibromyalgia, kondromalasia, osteochondritis dissecans?&lt;br /&gt;
 &lt;br /&gt;
 Para pembaca akan mendapatkan informasi lengkap mengenai penyakit sendi reumatik/artritis dan gout/pirai/asam urat, mulai dari pengenalan, pengobatan, dan pencegahannya. Informasi diet dan obat-obatan termasuk obat-obat baru reumatik, Obat herbal, dan suplemen. Begitu pun terapi terkini penggunaan Medical Gas Hidrogen (H2). Latihan fisik atau olahraga yang baik bagi penderita reumatik juga disajikan dalam buku ini.&lt;br /&gt;
 &lt;br /&gt;
 Sekarang kita dapat mengupayakan penanganan reumatik dengan tingkat kesembuhan lebih tinggi, sehingga hidup lebih berkualitas.&lt;/p&gt;</t>
  </si>
  <si>
    <t>05c1a7d8-77e4-4120-8c94-5566e7fe40a7</t>
  </si>
  <si>
    <t>Penyakit Kusta, Pencegahan, Penanganan, Perawatan &amp; Pengobatan</t>
  </si>
  <si>
    <t>Anna-Liisa Jaanu Ismudjito</t>
  </si>
  <si>
    <t>978-623-7239-58-1</t>
  </si>
  <si>
    <t>978-623-7239-59-8</t>
  </si>
  <si>
    <t>&lt;p&gt;Penyakit kusta adalah suatu penyakit infeksi yang menahun pada manusia yang disebabkan oleh kuman kusta (Mycobacterium Leprae). Buku ini mengurai tentang penyakit kusta dan memaparkan bahwa dengan penanganan yang tepat, masih bisa sembuh. Bahkan jika dalam kondisi cacat karena penyakit kusta, masih bisa ditolong. Dalam buku ini, dipaparkan dengan detail setiap penanganan yang harus dilakukan jika penderita kusta sudah mengalami luka. Hingga factor-faktor pendukung yang dibutuhkan oleh para penderita kusta.&lt;/p&gt;</t>
  </si>
  <si>
    <t>d10ef534-aae5-4867-aef1-7a3e1b2a227c</t>
  </si>
  <si>
    <t>Penyakit Pascapanen, Pengantar Ilmu Penyakit Pascapanen Secara Menyuluruh, Sejak Prapanen, Saat Panen, dan Pascapanen</t>
  </si>
  <si>
    <t>978-623-7267-39-3</t>
  </si>
  <si>
    <t>978-623-7267-40-9</t>
  </si>
  <si>
    <t>&lt;p&gt;Buku Penyakit Pascapanen merupakan satu-satunya buku ajar yang membahas penyakit pascapanen terlengkap dan berbahasa Indonesia baku sampai saat ini. Buku ini memberikan informasi lengkap dan terkini tentang penyakit pascapanen, baik dari sudut patogennya maupun sifat fisiologi inang dan kondisi lingkungan, serta yang terjadi sejak prapanen, saat panen, dan pascapanen, yang berpengaruh nyata terhadap kehilangan pascapanen. Hal ini karena masalah penyakit pascapanen memegang peran penting tidak saja pada produk pertanian yang dapat dikonsumsi, tetapi juga dialami oleh produk tak-konsumsi, seperti bunga.&lt;br /&gt;
 &lt;br /&gt;
 Uraian dalam buku ini disajikan dalam Bahasa Indonesia baku yang mudah dipahami, yang diberikan mulai dari arti penting produk pascapanen bagi ketersediaan pangan dunia, arti penting penyakit pascapanen, peran factor prapanen, pengertian istilah infeksi tak-bergerak atau diam, tanda produk siap panen, mekanisme infeksi patogen pascapanen, factor yang berpengaruh, pengelolaan penyakit pascapanen secara umum baik secara kimia dan hayati, serta diberikan beberapa contoh penyakit pascapanen, baik pada buah, sayur, umbi atau rimpang, maupun bunga potong.&lt;br /&gt;
 &lt;br /&gt;
 Bahasan dalam buku ini dilengkapi dengan gambar atau foto berwarna, yang dapat dipakai sebagai buku pegangan identifikasi penyakit di lapangan. Selain itu, buku ini juga dilengkapi dengan takarir (glosarium) dan indeks untuk mempermudah mengerti bahasan di dalam buku. Buku ini sangat penting dan berguna bagi mahasiswa, praktisi atau petani, dan pebisnis, serta pemerhati masalah pascapanen, sebagai sumber ilmu penyakit pascapanen dan sebagai bahan pertimbangan dalam mengambil keputusan untuk mencegah atau mengelola penyakit pascapanen pada buah, sayur, umbi dan rimpang, serta bunga potong di Indonesia.&lt;/p&gt;</t>
  </si>
  <si>
    <t>db1db573-5792-46d2-8432-2859cce62de8</t>
  </si>
  <si>
    <t>Perpajakan Internasional</t>
  </si>
  <si>
    <t>Dr. Timbul Hamonangan Simanjuntak, SE., MA.</t>
  </si>
  <si>
    <t>978-979-29-7247-4</t>
  </si>
  <si>
    <t>978-979-29-7248-1</t>
  </si>
  <si>
    <t>&lt;p&gt;Meningkatnya arus perdagangan antar negara dalam dunia bisnis internasionalmemiliki konsekuensi terjadinya transaksi keuangan dunia yang semakin besar yang berakibat pada kepentingan pajak antar negara.Penghasilan yang diperoleh dari manapun di dunia dapat dianggap sebagai penghasilan dalam negeri bagi suatu negarasehingga dapat berakibat benturan aturan hak pemungutan pajak karena masing-masing negara akan mengedepankan kepentingan negaranya masing-masing.Terlebih adanya perbedaan tata cara pemungutan dan perbedaan pandangan penentuan jenis pajak. Oleh karena itu dibutuhkan pemahaman perpajakan tidak saja aturan dalam negeri tetapi juga diperlukan pemahaman perpajakan internasional dengan baik dalam upaya meningkatkan penerimaan pajak dalam negeri yang diperoleh dari penghasilan yang diperoleh dari transaksi internasional.&lt;br /&gt;
 Buku ini mengupas pajak internasional dalam aspek empiris danteoritis. Diawali dengan kajian empirik ekonomi makro dan kecenderungan tarif pajak global yang terjadi. Dalam aspek teori dibicarakan pengertian&amp;acirc;&amp;euro;&amp;ldquo;pengertian, penyebab dan akibat dari perpajakan internasional yang berdampak pada pajak bergandaserta kaitan aturan pajak internasional dengan aturan Pajak Penghasilan (PPh) Indonesia. Aspek hubungan istimewa dan perencanaan pajak internasional juga dibahas. Hak pemajakan dibicarakan pada setiap jenis pajak, demikian juga masalah bentuk usaha tetap dan penghitungan perpajakan dan model-model pengkreditan pajak. Dalam setiap bab telahdilengkapi dengan contoh serta kasus yang terjadisesuai dengan problem pajak internasional yang berkembang dewasa ini.&lt;br /&gt;
 Buku ini sangat cocok digunakan oleh para mahasiswa dan praktisikhususnya dalam bidang ekonomi bisnis, akuntansi, dan konsentrasi bidang yangrelevan dengan dunia perpajakan internasional. Termasuk dalam hal ini juga para wajib pajakdan pengamat kebijakan perpajakan.&lt;/p&gt;</t>
  </si>
  <si>
    <t>0c3a1a2c-e9e7-47f0-a029-6bcdf0e3955d</t>
  </si>
  <si>
    <t>Pertanyaan Penting yang Tidak Bisa Dijawab oleh Dokter Gigi Kamu</t>
  </si>
  <si>
    <t>drg. Agam Ferry [DokterGigiGaul]</t>
  </si>
  <si>
    <t>978-623-7239-53-6</t>
  </si>
  <si>
    <t>978-623-7239-52-9</t>
  </si>
  <si>
    <t>&lt;p&gt;Pertanyaan-pertanyaan yang ada di buku ini, merupakan pertanyaan yang paling sering ditemui dokter gigi pada praktek sehari-hari, yang sebenarnya bukan pertanyaan yang terlalu sulit. Yang jelas, dokter gigi yang kamu temui, pasti bisa menjawab pertanyaan-pertanyaan ini. Tetapi, yang perlu mendapat perhatian sebenernya adalah, apakah jawaban pertanyaan dari dokter gigi yang kamu temui bisa dimengerti? Karena tidak sedikit dokter gigi lupa, bahwa tidak semua pasien memahami istilah medis yang digunakan oleh dokter gigi, sehingga kehilangan esensi jawaban yang diberikan.&lt;br /&gt;
 Nah, buku ini mencoba mengatasi permasalahan tersebut. Satu dari dua puluh sembilan pertanyaan yang mungkin akan atau pernah kamu tanyakan tanpa mendapat penjelasan yang bisa dimengerti. Semoga dengan pembahasan dalam buku ini, kamu akan lebih memahaminya karena dituturkan dengan bahasa yang awami.&lt;br /&gt;
 Selamat membaca dan salam sehat ya.. :)&lt;/p&gt;</t>
  </si>
  <si>
    <t>c932c414-7584-4b91-af6b-e16ed3efb258</t>
  </si>
  <si>
    <t>Mengenal Dunia Perjanjian Baru</t>
  </si>
  <si>
    <t>978-623-7519-05-8</t>
  </si>
  <si>
    <t>978-623-7519-04-1</t>
  </si>
  <si>
    <t>&lt;p&gt;Maksud penulisan buku ini adalah mengantar para pembaca mengitari seputar dunia Perjanjian Baru, yang terjadi ribuan tahun lalu. Jika ditelusuri dari segi penulisan, PB hanya ditulis dalam kurun waktu yang singkat; hanya sekitar 50 tahun. Berbeda dengan penulisan Perjanjian Lama yang memakan waktu sampai ribuan tahun. Artinya, penulisan satu kita dengan kitab yang lainnya mempunyai jarak dan waktu yang sangat Panjang. Hal ini sangat menolong kita dalam memahami dunia perjanjian baru karena dapat menjajarkan peristiwa sejarah pada masa itu dengan apa yang tercatat dalam Perjanjian Baru.&lt;/p&gt;</t>
  </si>
  <si>
    <t>30be08ad-24fa-4513-99ff-810358a978e2</t>
  </si>
  <si>
    <t>Brainware Management, Manajemen Manusia Generasi 5.0</t>
  </si>
  <si>
    <t>Taufik Bahaudin</t>
  </si>
  <si>
    <t>978-979-29-7380-8</t>
  </si>
  <si>
    <t>978-979-29-7379-2</t>
  </si>
  <si>
    <t>&lt;p&gt;Dasar pemikiran konsep manajemen dalam arti luas sudah mulai &amp;quot;ketinggalan zaman&amp;quot;. Paradigma yang ada sudah tidak tepat lagi untuk menjawab tantangan perubahan di bidang manajemen. Demikan juga terhadap paradigma yang mendasari konsep manajemen manusia, disebut sebagai manajemen sumber daya manusia. Bahkan sekarang disebutkan dengan istlah yang keren yaitu human capital. Manajemen Manusia Generasi 5.0 didasarkan atas perkembangan pemikiran yang menunjukan perubahan cara pandang dan/atau pemahaman konseptual bagaimana mengelola manusia yang paling tepat. Diawali dengan Generasi 1.0 dimana mengelola manusia belum penting dan manusia masih dilihat sebagai salah satu aspek biaya produksi yang harus dlelisiensikan. Pemahaman konsep yang disebut man-machine berubah menjadi &amp;quot;mesin yang punya perasaan. Berbagal pendekalan mendasari seperti pendekatan legal, pendekatan psikologi. hingga terakhir pendekatan strategik sebagai Generasi4.0. Generasi 5.0 menjawab tantangan perubahan memasuki awal abad XXl yang merupakan brain to brain competition dalam manajemen manusia. Perubahan mendasar menjadikan daya saing kecerdasan SDM menjadi sumber daya saing perusahaan, organisasi, bahkan masyarakat dan bangsa. Daya saing kecerdasan pada manusia adalah sebagai lotal intelligence berbasiskan kecerdasan spiritual(S-based Total Intelligence) bukan lagi pada Intelectual Inteligence (l0). Generasi 5.0 memberikan solusi apa, kenapa, dan bagaimana daya saing kecerdasan manusia tersebut dapat menjadikan organisasi, perusahaan, masyarakat bahkan bangsa menjadi pemenang, bukan korban dalam persaingan di brain to brain competition. Buku ini berusaha tidak terbawa arus dengan terminclogi yang sedang &amp;quot;in&amp;#39;. Terminologi yang tidak sedikit digunakan sekedar untuk menunjukan gak ketinggalan zaman&amp;#39;&amp;quot;.Padahal isinya belum menggambarkanpemahaman secara konseptual dengan penggunaan terminologi baru tersebut. Kontribusi pemikiran dan pengalaman empiris dani seorang praktisi dengan latar belakang akademisi (bukan ilmuwan) yang menggeluti bidang ini. Suatu kantribusi pengalaman emiris (Tacit Knowle dge) - disebut imu praktek, dengan niat berbagimelalui sebuah buku ini sebagai Explicit Knowledge-disebut imu sekolah.&lt;br /&gt;
 &amp;nbsp;&lt;/p&gt;</t>
  </si>
  <si>
    <t>57f8c381-80a0-4261-b017-be4b8fd55b23</t>
  </si>
  <si>
    <t>Psikologi Bisnis, Paradigma Baru Mengelola Bisnis</t>
  </si>
  <si>
    <t>Dr. Sonny Y. Soeharso, S.Psi., S.E., M.M., Psikolog.</t>
  </si>
  <si>
    <t>978-623-91968-2-0</t>
  </si>
  <si>
    <t>978-623-91968-3-7</t>
  </si>
  <si>
    <t>&lt;p&gt;Mengapa para eksekutif di bidang Human Resources (HR) masih sangat jarang yang sampai menduduki jabatan CEO (top eksekutif)? Apa yang kurang dimiliki oleh para profesional HR tersebut?&lt;br /&gt;
 &lt;br /&gt;
 Di satu pihak, para CEO dan pemilik usaha banyak mengeluhkan soal belum tercapainya standar harapan terhadap kualitas SDM. Di sisi lain, para profesional di bidang HR hanya berkutat di bidang fungsionalnya saja, tapi lemah dalam mengaitkan dan menghitung implikasinya terhadap pencapaian bottom line&amp;acirc;&amp;euro;Â dan target-target bisnis di tingkat korporat. SDM yang konon merupakan inti dan aset perusahaan/organisasi tampaknya belum dikelola dengan cara-cara yang senafas dan seiring dengan kemauan pimpinan puncak (CEO) apalagi pemilik bisnis (business owner). Para profesional HR masih jarang bisa menjadi partner yang diandalkan, entah sebagai strategic partner apalagi business partner. Pengalaman membuktikan kata kuncinya adalah kompetensi Business Acumen yang lemah dan tingkat pengambilan resiko yang rendah.&lt;br /&gt;
 &lt;br /&gt;
 Kerangka Kerja Psikologi Bisnis (Business Psychology Framework) dibangun di atas pertemuan konstruktif pemikiran/gagasan dan pengetahuan yang berasal dari empat disiplin ilmu pengetahuan dan praktik, yakni Psikologi Industri dan Organisasi, Manajemen Bisnis, HR Strategic Management dan Ekonomi Keperilakuan (Behavioral Economics). Dengan kata lain, buku ini merupakan pendekatan interdisiplin antara disiplin Psikologi dan praktik Bisnis, yakni bagaimana Bisnis ditinjau dalam perspektif Psikologi, baik pada level individu, tim, organisasi maupun sosial dan bagaimana menjadikan Psikologi sebagai bisnis atau industriÂ yang dibutuhkan dan bermanfaat bagi masyarakat modern (digital economy/IOT) di zaman now.&lt;/p&gt;</t>
  </si>
  <si>
    <t>8cbe6f25-3a57-403a-abd1-2b853eab0079</t>
  </si>
  <si>
    <t>Buku Ajar Parasitologi, Buku Pegangan Mahasiswa Biologi dan Pendidikan Biologi</t>
  </si>
  <si>
    <t>Hebert Adrianto</t>
  </si>
  <si>
    <t>978-623-7239-74-1</t>
  </si>
  <si>
    <t>978-623-7239-73-4</t>
  </si>
  <si>
    <t>&lt;p&gt;Parasit merupakan organisme yang tinggal di dalam tubuh atau pada hospes serta membawa penyakit kepada hospes. Parasit bersifat merugikan karena dapat menimbulkan sakit maupun kematian pada hospes yang ditumpanginya. Banyak penyakit di Indonesia akibat parasit secara langsung maupun diperantarai oleh vektor, seperti malaria, skabies, amubiasis, toksoplasmosis, kaki gajah, kecacingan, demam berdarah, zica, chikungunya, dan lain-lain. Kemampuan mengidentifikasi parasit, baik morfologi maupun biologinya sangatlah penting sebelum mengambil tindakan pengobatan maupun pencegahannya. Buku ini memuat 13 bab yang tersebar pada kelompok protozoa atau hewan bersel satu, cacing, dan arthropoda. Parasit yang dibahas dalam buku ajar ini adalah parasit yang sering menyerang manusia, hewan ternak, hewan kesayangan, unggas, dan ikan. Selain materi, buku ajar ini juga dilengkapi dengan proyek lapangan, latihan soal, dan informasi penelitian terkini. Buku Ajar ini disusun untuk melengkapi pegangan kuliah parasitologi mahasiswa S-1 Biologi dan S-1 Pendidikan Biologi yang masih terbatas di Indonesia. Buku ini dapat dibaca pula oleh mahasiswa kedokteran, farmasi, kesehatan masyarakat, kesehatan lingkungan, gizi dan pangan, veteriner, perikanan, dan entomologi.&lt;br /&gt;
 &amp;nbsp;&lt;/p&gt;</t>
  </si>
  <si>
    <t>d0917485-fbfd-4687-a6c0-35a12ac5834f</t>
  </si>
  <si>
    <t>Sarung Tenun Indonesia</t>
  </si>
  <si>
    <t>978-623-01-0440-4</t>
  </si>
  <si>
    <t>978-623-01-0441-1</t>
  </si>
  <si>
    <t>&lt;p&gt;Berbicara mengenai industri tenun, hal ini tidak hanya mengenai produsen tekstil besar, tetapi juga menyangkut nasip banyak kelompok masyarakat perajin tenun yang tersebar di seluruh Nusantara, dimana tenun sarung adalah salah satu warisan budaya yang wajib di lestarikan dan di kembangkan.&lt;br /&gt;
 Saya bersyukur Pak Adi Kusrianto yang menjadi Humas DPD Asosiasi Profesi Batik dan Tenun Nusantara Bhuana&amp;acirc;&amp;euro;Â Jawa Timur berkenan mengangkat Sarung Tenun kita sebagai topik study yang dipublikasikan kepada seluruh masyarakat. Dengan membaca tulisan ini saya berharap masyarakat semakin dapat mengapresiasi Tenun Sarung sebagai salah satu kebanggaan kita setelah Batik yang diterima masyakarat internasional.&lt;br /&gt;
 Selamat Berjuang.&lt;br /&gt;
 Hj.Dedeh Kurniasari&lt;br /&gt;
 Ketua Umum Asosiasi Profesi Batik &amp;amp; Tenun Nusantara Bhuana&lt;br /&gt;
 &lt;br /&gt;
 Membahas tentang sarung tenun, ternyata akan membuka wawasan kita, bahwa kain sarung tidak terbatas pada konteks sebagaimana yang kita kenal sehari-hari yaitu sebagai busana khas yang biasa digunakan umat muslim Indonesia baik untuk sarana beribadah di masjid maupun sebagai pakaian keseharian.&lt;br /&gt;
 &lt;br /&gt;
 Bangsa Indonesia yang tersebar dari Sabang di ujung barat hingga Merauke diujung timur, baik pria maupun wanita sejak dahulu kala memiliki tradisi berbusana dengan memanfaatkan kain sebagai busana bawahan. Kain tersebut dibuat dengan bahan, teknik menenun dan motif-motif sesuai tradisi budaya setempat. Cara mengenakan kain tersebut sebagai busana bawahan itulah yang secara umum dapat disebut sebagai sarung. Jika di Jawa, orang mengenal bagaimana membedakan kain panjang sebagai sinjang (jarit) dengan sarung, maka di daerah lain di bumi Nusantara ini istilah sarung juga dikenal sebagai salah satu cara mengenakan kain bawahan baik untuk busana pria maupun wanita.&lt;/p&gt;</t>
  </si>
  <si>
    <t>dbc3f498-ce61-4c59-8847-b0c3c5493aa7</t>
  </si>
  <si>
    <t>DAHSYATNYA VCO, Gempur COVID-19 &amp; Penyakit Lainnya</t>
  </si>
  <si>
    <t>Mawardin M. Simpala, STP. M.Sc</t>
  </si>
  <si>
    <t>978-623-7267-33-1</t>
  </si>
  <si>
    <t>978-623-7267-32-4</t>
  </si>
  <si>
    <t>&lt;p&gt;VCO mulai booming di Indonesia tahun 2005. Pasar riuh oleh ratusan produsen atau pengusaha. Ramai selama hampir tiga tahun, VCO digadang sebagai obat berbagai penyakit. Kemudian sepi beberapa saat dan kembali diviralkan oleh komunitas ketogenik pada tahun 2017. VCO dapat dikonsumsi sebagai superfood: memperbaiki metabolisme tubuh dan menurunkan berat badan. Menurut Prof. dr. Susilo Wibowo, M.S.Med., Sp.And., Guru Besar Universitas Diponegoro Semarang, VCO juga bisa dipakai buat terapi kesuburan untuk pasutri yang belum dikaruniai keturunan. Menurutnya VCO juga ampuh untuk vaginal douche, solusi masalah keputihan. VCO viral untuk ketiga kalinya, di saat pandemi Covid-19 ini. Hal ini diawali kisah Monika Sihaloho di medsos, seorang ibu rumah tangga asal Bekasi, yang sembuh setelah dirawat enam hari di rumah sakit sambil mengonsumsi VCO. Lalu ada pemberitaan tentang Pasien Positif Covid-19 Asal Aceh Tamiang Sembuh Diberikan VCO Selama Dirawat di RSUD Aceh Timur (aceh.tribunnews.com, 13 Juni 2020). Serta kesaksian Tung Desem Waringin, motivator terkenal, di berbagai media nasional (Testimoni Tung Desem Waringin yang Positif Corona Covid-19, www.liputan6.com, 06 Apr 2020) yang sembuh dari infeksi virus SARS-CoV-2 setelah dirawat di rumah sakit dan mengonsumsi VCO. Pemerintah pun mulai mengembangkan VCO: Kementan Buat Teknologi VCO untuk Tangkal Corona (republika.co.id, 12 April 2020). Dalam beberapa webinar yang diselenggarakan Sahabat Kelapa, berbagai pakar menyampaikan fakta dan data ilmiah terkait sifat anti-mikroba VCO serta manfaat kesehatannya. Menurut beberapa pakar, seperti Prof. Fabian Dayrit, Ph.D. dari Universitas Ateneo de Manila Filipina, Prof. dr. Jimmy Posangi, M.Sc., Ph.D., Sp.FK., Guru Besar Farmakologi Universitas Sam Ratulangi, Dr. Steivie Karouw, STP., M.Sc. dari Balitpalma Manado serta Prof. dr. Veni Hadju, Ph.D., Guru Besar Ilmu Gizi Universitas Hasanuddin, menyatakan bahwa VCO telah digunakan di beberapa rumah sakit di Makassar untuk merawat pasien penyakit kronis karena memiliki mekanisme anti-mikroba. Sungguh VCO adalah panasea asli nusantara.&lt;/p&gt;</t>
  </si>
  <si>
    <t>473ac0f0-9046-45d0-b61d-67b7485e3a17</t>
  </si>
  <si>
    <t>Mudah Belajar CorelDRAW</t>
  </si>
  <si>
    <t>Novia Nur Fitriana Sari</t>
  </si>
  <si>
    <t>978-979-29-7209-2</t>
  </si>
  <si>
    <t>978-979-29-7208-5</t>
  </si>
  <si>
    <t>&lt;p&gt;Buku Mudah Belajar CorelDRAW ini berisi rincian langkah yang detail sehingga mudah dipahami bagi siapapun, khususnya pemula. CorelDRAWsendiri merupakan perangkat lunak grafis pengolah vektor yang paling handal saat ini. Dalam buku ini dibahas semua teknik dasar yang perlu untuk dipelajari seperti cara membuat objek, melengkungkan garis, memberikan warna pada objek, dan penambahan efek-efek pada suatu objek.&lt;br /&gt;
 Buku ini juga membahas mengenai teknik untuk membentuk objek mulai dari dasar hingga kerumitan tingkat menengah dengan menggunakan CorelDRAW. Objek berbentuk dasar yang dibuat seperti gambar bola dan bunga. Sedangkan untuk membuat objek dengan tingkat kerumitan menengah seperti menggambar desain fashion (gaun), membuat karakter kartun chibi dan gambar pemandangan.&lt;/p&gt;</t>
  </si>
  <si>
    <t>1b479e84-e87b-4f96-ae1d-3f8250d6c918</t>
  </si>
  <si>
    <t>73knologi Tepat Guna Fakultas Pertanian UGM Mengabdi</t>
  </si>
  <si>
    <t>Tim Dosen Fakultas Pertanian UGM</t>
  </si>
  <si>
    <t>978-623-7267-21-8</t>
  </si>
  <si>
    <t>978-623-7267-22-5</t>
  </si>
  <si>
    <t>&lt;p&gt;Karya ini berisikan bunga rampai jejak Tri Dharma para Dosen Fakultas Pertanian Universitas Gadjah Mada tentang Teknologi Tepat Guna yang dikreasikan, diteliti dan disempurnakan terus menerus mengikuti kebutuhan perkembangan jaman, ilmu dan teknologi dalam berbagai laboratorium di Fakultas Pertanian UGM. Karya ini disumbangsihkan untuk para petani dan nelayan, penggiat pertanian dan perikanan, kelompok wanita, serta masyarakat luas. Buku ini dapat dijadikan sebagai salah satu rujukan pengenalan dunia pertanian dan perikanan yang atraktif dalam bahasa yang mudah dimengerti, penyelesaian beberapa permasalahan di bidang pertanian dan perikanan, serta dapat digunakan untuk pedoman penyelenggaraan berbagai kegiatan untuk meningkatkan kesejahteraan kaum marginal, kelompok wanita bahkan sangat sesuai sebagai pedoman pelaksanaan program Kuliah Kerja Nyata bidang peningkatan produksi pertanian dan perikanan.&lt;br /&gt;
 &amp;nbsp;&lt;/p&gt;</t>
  </si>
  <si>
    <t>12648954-b1d5-4ddd-b54d-193f486a341d</t>
  </si>
  <si>
    <t>Ortu Tegar, Anak Tangguh, Pola Asuh Mendidik dan Melatih Anak Memiliki Daya Juang yang Tinggi</t>
  </si>
  <si>
    <t>Dra. Lies Budyana, M.Si., CBA</t>
  </si>
  <si>
    <t>978-623-72369-45-</t>
  </si>
  <si>
    <t>978-623-7239-46-8</t>
  </si>
  <si>
    <t>&lt;p&gt;Cara penyampaian penulis yang mengalir, dan disertai beberapa contoh faktual yang terjadi sehari-hari, menjadikan buku nonfiksi ini enak dibaca layaknya buku fiksi, yang tidak membuat pembacanya bosan. Latar belakang pendidikan formal penulis adalah Magister Psikologi. Namun beberapa pengalaman nyata penulis sebagai guru dan kepala sekolah selama 32 tahun, membuat buku ini bukan hanya memuat teori psikologi, namun sarat dengan contoh nyata.&lt;br /&gt;
 Penulis memiliki sudut pandang yang kaya dalam menyikapi perilaku anak di sekolah, terutama jika dikaitkan dengan pola asuh orangtua. Pengalaman penulis sebagai ibu dari dua anak remaja sukses penerima beasiswa di Universitas negeri ternama di Australia, juga kaya dengan pelajaran berharga. Pemaparan tentang kejadian nyata dan permasalahan pola asuh di dalam buku ini juga disertai dengan solusi dan saran-saran praktis yang dapat diterapkan dengan mudah. Oleh karena itu, buku ini akan sangat membantu orangtua maupun guru di sekolah dalam menjalankan tugas mulia sehari- hari, mengasuh anak dan peserta didiknya.&lt;br /&gt;
 Selamat membaca &amp;iuml;Â&amp;Scaron;&lt;/p&gt;</t>
  </si>
  <si>
    <t>f38d2121-519b-4513-9b62-6ce798445177</t>
  </si>
  <si>
    <t>Panduan Lengkap Membangun Sistem Jaringan Komputer dengan Mikrotik RouterOS</t>
  </si>
  <si>
    <t>978-979-29-7221-4</t>
  </si>
  <si>
    <t>978-979-29-7222-1</t>
  </si>
  <si>
    <t>&lt;p&gt;Buku Panduan Lengkap Membangun Sistem Jaringan Komputer dengan Mikrotik RouterOS secara detail membahas tentang pengelolaan jaringan menggunakan RouterOS.&lt;br /&gt;
 Bahasan yang terkandung dalam buku ini cukup kompleks, namun disajikan dengan struktur kalimat yang mudah dimengerti secara teori dan juga dilengkapi dengan panduan langsung praktik sehingga materi akan lebih mudah dipahami. Selain pembahasan dan pembelajaran berbasis praktik langsung, buku ini juga dilengkapi dengan praktik studi kasus mengenai Mikrotik RouterOS.&lt;br /&gt;
 Buku ini akan fokus membahas tema di antaranya adalah sebagai berikut:&lt;br /&gt;
 Pengenalan Mikrotik RouterOS dan Routerboard&lt;br /&gt;
 Pengenalan seluk-beluk Jaringan Komputer&lt;br /&gt;
 Instalasi Mikrotik RouterOS&lt;br /&gt;
 Konfigurasi awal Mikrotik RouterOS&lt;br /&gt;
 Langkah menyambungkan Mikrotik RouterOS ke Internet&lt;br /&gt;
 DHCP Server, DHCP Client, dan DHCP Relay Mikrotik RouterOS&lt;br /&gt;
 Panduan konfigurasi Proxy Server Mikrotik RouterOS&lt;br /&gt;
 Tata cara mengelola bandwidth jaringan via Mikrotik RouterOS&lt;br /&gt;
 Simple Queue dan Queue Tree pada Mikrotik RouterOS&lt;br /&gt;
 Panduan konfigurasi PCQ Mikrotik RouterOS&lt;br /&gt;
 Penerapan firewall pada jaringan dengan Mikrotik RouterOS&lt;br /&gt;
 Implementasi Mikrotik Hotspot&lt;br /&gt;
 Scheduler Mikrotik RouterOS&lt;br /&gt;
 Backup dan Restore konfigurasi Mikrotik RouterOS&lt;br /&gt;
 Penggunaan Mikrotik Tools&lt;br /&gt;
 Implementasi studi kasus Mikrotik RouterOS&lt;/p&gt;</t>
  </si>
  <si>
    <t>4cb15014-2441-46c1-a474-f3b62fb40593</t>
  </si>
  <si>
    <t>Seri Apotik Dapur Dengan Khasiat Tersembunyi dari Jahe</t>
  </si>
  <si>
    <t>978-623-7239-76-5</t>
  </si>
  <si>
    <t>978-623-7239-75-8</t>
  </si>
  <si>
    <t>&lt;p&gt;Tanaman jahe sangat dikenal di Indonesia. Banyak yang menjadikannya sebagai makanan juga bahan pelengkap saat memasak. Tak sedikit pula yang mengonsumsinya dengan cara menjadikannya minuman olahan terlebih dahulu. Akan tetapi, tak banyak yang tahu manfaat yang terkandung dalamjahe. Jahe digunakan sebagai bahan pelengkap masakan hanya karena rasanya yang segar dan memberi kesan pedas. Tak banyak yang benar-benar memanfaatkan jahe dengan optimal sesuai khasiat yang dikandungnya. Dalam buku ini, tersedia penjelasan lengkap mengenai nutrisi serta manfaat dari jahe. Bukan hanya itu, cara pengolahan jahe agar bisa bermanfaat bagi kesehatan tubuh serta kecantikan pun dibahas di buku ini. Ada juga penjelasan tentang budidaya tanaman jahe di buku ini. Semoga informasi yang tersedia dalam buku ini dapat bermanfaat bagi banyak orang, khususnya para wanita yang ingin merasakan manfaat jahe bagi kecantikan wajah dan penampilannya.&lt;/p&gt;</t>
  </si>
  <si>
    <t>f842eb35-7a98-4c9e-94fe-f1847e6a8f0b</t>
  </si>
  <si>
    <t>Seri hukum perbankan, Rahasia Bank as a Tool of Economic Engineering</t>
  </si>
  <si>
    <t>Dr. Resi Pranacitra, S.H., M.Hum.</t>
  </si>
  <si>
    <t>978-623-91296-6-8</t>
  </si>
  <si>
    <t>978-623-91296-7-5</t>
  </si>
  <si>
    <t>&lt;p&gt;Buku ini menguraikan prinsip-prinsip hukum perbankan, sejarah perbankan hingga pada pembahasan yang sangat spesifik tentang prinsip rahasia bank. Berbeda dengan penulisan diktat hukum perbankan pada umumnya yang hanya menguraikan teori-teori dan hukum positif, pada penulisan ini diuraikan bagaimana prinsip kepercayaan menjadi tujuan dari diimplementasikannya prinsip rahasia bank, prinsip prudential banking, dan prinsip know your customer. Diuraikan pula bagaimana sejarah membentuk bank menjadi suatu lembaga kepercayaan hingga menjadi suatu lembaga yang paling penting dalam perekonomian negara manapun. Pada akhirnya penulisan ini semakin mengerucut pada salah satu prinsip yang paling utama dalam hukum perbankan yakni prinsip rahasia bank. Diuraikan dengan analisa yang tajam terkait bagaimana pengaturan rahasia bank dalam berbagai peraturan perundang-undangan Indonesia dengan perbandingan di berbagai negara lain hingga bagaimana rahasia bank dapat membentuk kepercayaan masyarakat.&lt;br /&gt;
 Penulisan ini kemudian berujung pada suatu kesimpulan yang pada umumnya jarang orang lihat, yaitu rahasia bank dapat menjadi suatu penggerak perekonomian suatu negara (bank secrecy as a tool of economic engineering). Pengaturan atau kebijakan rahasia bank yang dipilih oleh suatu negara akan menentukan ke mana suatu harta kekayaan mengalir dari satu negara ke negara lain. Pengaturan atau kebijakan rahasia bank akan menentukan bagaimana akumulasi harta terjadi pada suatu negara yang kemudian dapat disalurkan dalam bentuk kredit untuk mengakselerasi pembangunan suatu negara.&lt;br /&gt;
 Dengan berbagai bukti nyata, buku ini mengulas bagaimana berbagai negara mengambil keuntungan yang cerdas dari pengaturan atau kebijakan rahasia bank. Pengkajian mengenai bagaimana rahasia bank sebagai tool of economic engineering menggunakan berbagai teori menarik seperti game theory, teori agency relationship, trustee, dan sebagainya. Buku ini memberikan suatu pandangan baru mengenai bagaimana memandang bank sebagai suatu instrumen yang menentukan perekonomian. Buku ini cocok untuk dibaca oleh para mahasiswa sebagai diktat, para sarjana hukum, para sarjana ekonomi, para ahli hukum dan ahli ekonomi serta tentunya praktisi.&lt;/p&gt;</t>
  </si>
  <si>
    <t>be01fd6e-0658-4635-9f0a-651453d05515</t>
  </si>
  <si>
    <t>Speak to Lead, 28 Strategi Komunikasi Pemimpin untuk Mencapai Kepemimpinan Tujuan Kepemimpinan</t>
  </si>
  <si>
    <t>DR. DASEP SURYANTO, A.T., M.M.</t>
  </si>
  <si>
    <t>978-623-01-0671-2</t>
  </si>
  <si>
    <t>978-623-01-0670-5</t>
  </si>
  <si>
    <t>&lt;p&gt;BAGAIMANA BERBICARA UNTUK MEMIMPIN?&lt;br /&gt;
 Lebih dari 70% waktu pemimpin, digunakan untuk berkomunikasi&amp;acirc;&amp;euro;Â&lt;br /&gt;
 Sejumlah aktivitas utama pemimpin, sangat memerlukan kemampuan komunikasi. Speak to Lead, buku ini memperjelas pentingnya peranan komunikasi untuk mendukung pencapaian tujuan pemimpin. Apa yang selama ini kurang disadari tentang faktor kegagalan pemimpin dalam mencapai tujuan-tujuan penting kepemimpinan, semakin terlihat jelas bahwa sumber masalah utamanya adalah gagal melakukan komunikasi pemimpin yang efektif.&lt;br /&gt;
 &lt;br /&gt;
 Pemimpin efektif dan komunikasi efektif adalah hal yang tak terpisahkan. Kemampuan komunikasi akan memperkuat kemampuan pemimpin mencapai tujuan kepemimpinannya. Sebaliknya, kemampuan komunikasi yang lemah, juga merupakan titik lemah yang mengakibatkan banyak pemimpin tidak efektif. Segala sesuatu yang tidak berjalan lancar, macet, bahkan berbagai kegagalan eksekusi strategi, seringkali penyebabnya adalah komunikasi pemimpin yang tidak efektif..&lt;br /&gt;
 &lt;br /&gt;
 Speak to Lead, menyampaikan tentang bagaimana seharusnya pemimpin berbicara. Buku ini membagikan 28 strategi komunikasi pemimpin yang dikelompokkan dalam 3 bagian utama, yaitu:&lt;br /&gt;
 1. The Person, menyampaikan 3 kualitas diri pemimpin yang layak didengar,&lt;br /&gt;
 2. The Message, menyampaikan 12 pesan komunikasi yang harus disampaikan pemimpin,&lt;br /&gt;
 3. The Way, menyampaikan 13 cara komunikasi pemimpin yang efektif.&lt;br /&gt;
 &lt;br /&gt;
 Apapun tujuan kepemimpinan Anda, Anda memerlukan kemampuan komunikasi pemimpin, untuk mencapainya. Speak to Lead, memberikan inspirasi terpenting mengenai berbicara sebagai pemimpin untuk mencapai tujuan kepemimpinan Anda.&lt;/p&gt;</t>
  </si>
  <si>
    <t>518b004e-3dc2-451c-b05f-de48f012ac4f</t>
  </si>
  <si>
    <t>Karunia-karunia Wahyuwi Masih Ada</t>
  </si>
  <si>
    <t>Djaka Christianto Silalahi</t>
  </si>
  <si>
    <t>978-623-7519-59-1</t>
  </si>
  <si>
    <t>978-623-7519-60-7</t>
  </si>
  <si>
    <t>&lt;p&gt;Buku yang sebagian besar halamannya bersifat argumentatif ini perlu dibaca mahasiswa, kaum intelektual dan akademis, para pemimpin kelompok kecil serta persekutuan doa, terlebih lagi oleh para gembala dan pelayan Tuhan.&lt;br /&gt;
 Bagaimana respon Anda jika ada anggota keluarga anda yang mengalami karunia-karunia wahyuwi (misalnya mimpi atau penglihatan) dari Roh Kudus dan ternyata itu bermanfaat dalam membangun relasi, pelayanan, dan pengembangan bisnis? Anda membutuhkan alasan/argument untuk menerima atau menolaknya, bukan? Buku ini menyediakannya bagi anda.&lt;/p&gt;</t>
  </si>
  <si>
    <t>053d38ff-d9ba-4c22-8da4-e9a73d1f74f0</t>
  </si>
  <si>
    <t>Kamus Pajak</t>
  </si>
  <si>
    <t>Adnan Abdullah</t>
  </si>
  <si>
    <t>978-979-29-7213-9</t>
  </si>
  <si>
    <t>978-979-29-7214-6</t>
  </si>
  <si>
    <t>&lt;p&gt;Kamus Pajak ini berisi istilah-istilah perpajakan dalam bahasa Indonesia dan Inggris, yang memuat bukan hanya istilah perpajakan, akuntansi, bea dan cukai, serta peradilan pajak, namun juga penjelasannya. Semua istilah dan penjelasan tersebut penulis rangkum dari berbagai sumber, baik dari kamus akuntansi maupun undang-undang dan peraturan perpajakan terkait. Kamus ini juga dilengkapi dengan daftar singkatan.&lt;br /&gt;
 Semoga kamus pajak ini dapat bermanfaat bagi para akademisi dan praktisi di bidang ilmu perpajakan.&lt;/p&gt;</t>
  </si>
  <si>
    <t>dd0d696f-80b6-40e9-998b-c3e735f11354</t>
  </si>
  <si>
    <t>Kamus Istilah Pariwisata Indonesia, Edisi Terbaru &amp; Terlengkap</t>
  </si>
  <si>
    <t>978-623-7400-54-7</t>
  </si>
  <si>
    <t>978-623-7400-53-0</t>
  </si>
  <si>
    <t>&lt;p&gt;Pariwisata adalah salah satu bidang yang saat ini dianggap cukup &amp;acirc;&amp;euro;&amp;oelig;seksi&amp;acirc;&amp;euro;Â untuk digeluti. Keinginan orang dari berbagai kalangan untuk mendalami pariwisata kian meningkat. Kampus-kampus yang membuka program studi pariwisata pun ramai peminat.&lt;br /&gt;
 Diskusi, pelatihan, dan seminar dengan tema pariwisata diadakan di berbagai tempat. Istilah di bidang pariwisata acap kali muncul dalam pemberitaan media, baik media cetak, elektronik, maupun internet, termasuk media sosial. Satu hal yang cukup disayangkan adalah sebagian besar istilah tersebut masih dicomot begitu saja dari bahasa asing. Oleh karena itu, kamus ini mencoba menawarkan padanan istilah tersebut dalam bahasa Indonesia.&lt;br /&gt;
 Kamus ini bisa menjadi rujukan bagi Anda yang bergelut di dunia pariwisata maupun Anda yang berminat terhadap dunia pariwisata. Akademisi dan praktisi di bidang pariwisata serta siapa pun yang ingin memperkaya istilah di bidang pariwisata dalam bahasa Indonesia patut mempertimbangkan kamus ini sebagai salah satu referensi.&lt;/p&gt;</t>
  </si>
  <si>
    <t>eb7b496e-0662-4060-9b08-a014e6cd7114</t>
  </si>
  <si>
    <t>Kamus Geografi, Edisi Tematik dan Visual</t>
  </si>
  <si>
    <t>Drs. Gatot Harmanto, M.Pd. &amp; Rudi Hartono, S.Pd.</t>
  </si>
  <si>
    <t>978-623-01-0713-9</t>
  </si>
  <si>
    <t>978-623-01-0712-2</t>
  </si>
  <si>
    <t>&lt;p&gt;Banyak sekali istilah-istilah yang tertuang dalam ilmu geografi. Hal ini dipengaruhi oleh beragamnya objek yang dikaji. Mulai dari aspek fisik hingga aspek sosial, masing-masing menyuguhkan kemewahan suatu fenomena. Fenomena-fenomena tersebut di bagiannya tersusun oleh suatu rupa, istilah, dan perbendaharaan kata. Misalnya, apa yang dimaksud dengan azimuth, delta, tombolo, dan antiklinal itu? Kamus geografi ini merupakan hasil rancangan khusus sebagai terobosan perdana, yaitu istilah-istilah yang terlampir di dalamnya disusun secara tematik per pokok bahasan. Serta tiap bab disertai dengan gambar-gambar objek atau fenomena geografi, sehingga akan lebih mudah mencerna, juga lebih akurat dalam menganalisis, membandingkan, dan mengidentifikasi ragam istilah yang tersaji dalam aspek sosial maupun fisik/alam.&lt;br /&gt;
 Buku Kamus Geografi Edisi Tematik dan Visual disusun untuk membantu dan mempermudah para siswa, mahasiswa, para guru dan dosen, maupun para aktivis Lembaga Swadaya Masyarakat (LSM), dalam proses mempelajari, maupun berkegiatan mengaplikasi wawasan geografi di lapangan. Dengan demikian, sajian buku kamus yang tersusun secara visual ini dapat meningkatkan wawasan dan sistem pembelajaran materi kebumian yang berkualitas sesusai dengan visi, misi, dan tata nilai akademika.&lt;/p&gt;</t>
  </si>
  <si>
    <t>c7833b8f-9375-4786-bc61-58a158e4acbb</t>
  </si>
  <si>
    <t>Developing English Skill, Practice Makes Perfect</t>
  </si>
  <si>
    <t>978-979-29-7173-6</t>
  </si>
  <si>
    <t>978-979-29-7178-1</t>
  </si>
  <si>
    <t>&lt;p&gt;Berbagai macam upaya yang dilakukan oleh lembaga formal di berbagai jenjang pendidikan, sejak dari sekolah dasar sampai perguruan tinggi. Dalam kontek pembelajaran bahasa, semua peserta didik diwajibkan menggunakan bahasa yang baik dan benar, baik bahasa Daerah, Indonesia maupun bahasaAsing. Disamping harus mengusai bahasa daerah dan bahasaIndonesia, peserta didik juga harus mempelajari bahasa asing, salah satunya adalah bahasa Inggris. Bahasa merupakan sarana penting dalam berkomunikasi antar Negara (dunia) dan juga sebagai upaya pengembangan ilmu pengetahuan.&lt;br /&gt;
 Sebagai seorang praktisi di dunia pariwisata dan guru bahasa Inggris di salah satu lembaga di bawahYayasan Pondok Pesantren Wahid Hasyim membuat trobosan atau metode baru yang berjudul Developing English Skill, metode ini secara khusus di desain untuk guru mata pelajaran. Tidak hanya untuk guru bahasa Inggris, teetapi juga untuk semua guru matapelajaran yang ingin mengunakan bahasa Inggris sebagai bahasa pengantar. Dengan metode ini kami mengharapkan akan tercipta lingkungan yang berbahasa Inggris.&lt;/p&gt;</t>
  </si>
  <si>
    <t>cbd4d1af-d402-4e3c-8cb3-c4ba4723a143</t>
  </si>
  <si>
    <t>Tematik Periode dalam Teologi Perjanjian Lama, Mengenal Masa-masa dalam Sejarah Teologi Perjanjian Lama</t>
  </si>
  <si>
    <t>Pdt. Jonar T. H. Situmorang</t>
  </si>
  <si>
    <t>978-623-7519-69-0</t>
  </si>
  <si>
    <t>978-623-7519-68-3</t>
  </si>
  <si>
    <t>&lt;p&gt;Kurangnya pengertian dan pemahaman tentang Perjanjian Lama, menjadikan nilai-nilai kebenaran di dalamnya hanya dianggap sebagai cerita dan tidak relevan dengan kebutuhan umat Tuhan pada masa kini. Padahal, Perjanjian Lama dan Perjanjian Baru tidak dapat dipisahkan. Keduanya juga sangat penting untuk dimengerti. Bagaimana mungkin dapat memahami Perjanjian Baru dengan baik tanpa memahami Perjanjian Lama? Bagaimana mungkin memahami Perjanjian Lama apabila tidak ingin membaca?&lt;br /&gt;
 Buku ini memberikan penjelasan luas mengenai tema-tema dari peristiwa-peristiwa yang terjadi di Perjanjian Lama, yang mampu mengubah persepsi dan membuka wawasan Anda tentang kebenaran firman Allah yang disampaikan kepada para nabi. Buku ini sangat bermanfaat bagi hamba Tuhan, mahasiswa, para pengajar teologi, bahkan umat Tuhan yang rindu mengenal firman Tuhan lebih dalam, juga dapat menyempurnakan pemahaman dan wawasan Anda tentang firman Allah.&lt;/p&gt;</t>
  </si>
  <si>
    <t>bd416b1c-207f-40aa-9eae-67b719f40c8e</t>
  </si>
  <si>
    <t>Intelijen, Teori Intelijen dan Pembangunan Jaringan Edisi IX</t>
  </si>
  <si>
    <t>Y. Wahyu Saronto</t>
  </si>
  <si>
    <t>978-623-01-0397-1</t>
  </si>
  <si>
    <t>978-623-01-0398-8</t>
  </si>
  <si>
    <t>&lt;p&gt;Buku ini mengulas intelejen yang dikerja kan oleh negara saja, yakni Badan Intelijen Negara (BIN). Intrlijen menyajikan teori-teori intelijen dan aplikasinya, agen dan rekruitmennya, pelaksanaa operasi rahasia, professional intelijen, serta beberapa pengalaman penulis dalam mengemban fungsi intelijen di jajaran Polri dan BIN. Memang, dunia intelijen sangat menarik dan penuh tantangan, seperti terekam dalam banyak buku dan film yang mengangkat tema spionase. Namun kehebatan&amp;acirc;&amp;euro;Âintelijen tersebut seringkali hanya fatamorgana.&lt;br /&gt;
 Realita dunia intelijen, terlebih di Indonesia, tidak sepenuhnya seperti tergambar dalam media-media itu. Melalui edisi revisi ini, yang memuat bab tambahan tentang penyadapan (regulasi dan kontroversinya), pembaca akan memiliki gambaran lebih utuh tentnag kerja dan tantangan peran intelijen di Indonesia; pengatahuan yang bisa berguna bagi profesi apapun. Serta perkembangan isu intelijen yang baru yaitu cybercrime.&lt;/p&gt;</t>
  </si>
  <si>
    <t>0dca809a-2060-42bb-8e43-0362c1aa934e</t>
  </si>
  <si>
    <t>The Fundamentals Of Governance, Risk &amp; Compliance</t>
  </si>
  <si>
    <t>Wilson Arafat</t>
  </si>
  <si>
    <t>978-623-91968-5-1</t>
  </si>
  <si>
    <t>978-623-91968-4-4</t>
  </si>
  <si>
    <t>&lt;p&gt;Penerapan fungsi GRC merupakan faktor kunci yang sangat&lt;br /&gt;
 menentukan keberhasilan suatu perusahaan dalam meningkatkan&lt;br /&gt;
 kinerja secara berkesinambungan (sustainable). Pelaksanaan&lt;br /&gt;
 fungsi GRC akan menopang manajemen menemukan berbagai cara&lt;br /&gt;
 baru dalam upaya mengubah kewajiban regulasi, governance dan&lt;br /&gt;
 manajemen risiko menjadi peluang strategis. Hal ini, tidak hanya&lt;br /&gt;
 dapat menekan biaya dan meningkatkan efektivitas pengendalian,&lt;br /&gt;
 namun juga, memiliki tujuan untuk mewujudkan operational&lt;br /&gt;
 excellence. Secara lebih spesifi k, dapat dikatakan bahwa berbagai&lt;br /&gt;
 perusahaan berupaya untuk mengintegrasikan strategi, goals and&lt;br /&gt;
 objectives korporat dengan fungsi GRC serta menanamkannya ke&lt;br /&gt;
 dalam proses bisnis (business proccess).&lt;br /&gt;
 Buku ini mampu memberikan pedoman secara utuh bagi para&lt;br /&gt;
 pelaku bisnis di Indonesia dalam memahami G.R.C. dengan cara&lt;br /&gt;
 yang cepat, tepat dan mudah. Buku ini memiliki value yang tinggi.&lt;br /&gt;
 Don&amp;#39;t miss it.&lt;/p&gt;</t>
  </si>
  <si>
    <t>b4dba1dc-e43a-41ef-9a0a-b043cb5dd1e4</t>
  </si>
  <si>
    <t>Ensiklopedia Ilmuwan Fisika Abad 20</t>
  </si>
  <si>
    <t>978-623-7400-55-4</t>
  </si>
  <si>
    <t>978-623-7400-56-1</t>
  </si>
  <si>
    <t>&lt;p&gt;Salah satu jendela untuk memahami manusia sekaligus tempat kita bercermin ialah buku biografi jujur, yang bukan hanya mengisahkan kehebatan sosok yang ditulis, tapi juga kelemahannya sebagai manusia. Buku ini mengisahkan prestasi, keunggulan, penderitaan dan bagaimana sang tokoh mengatasinya untuk membangkitkan simpati pembaca, tapi menyembunyikan ambisi, rasa iri, juga kesalahan.&lt;br /&gt;
 Buku ini mampu mengungkapkan kedua sisi hidup mereka. Sebab, betapapun jeniusnya seorang Albert Einstein, ia manusia yang tidak luput dari ambisi, ketidakpedulian, juga amarah. Einstein menyadari bahwa ia tidak begitu hebat dalam menuangkan gagasan ke dalam perumusan matematis dan ia berutang budi kepada kawan-kawan dekat yang membantu merumuskannya.&lt;br /&gt;
 Buku ini akan membantu para pembaca mengenal lebih dekat dan merasakan perjuangan ilmuwan dalam memperoleh penemuan, juga nobel penghargaan.&lt;br /&gt;
 Buku ini mengupas:&lt;br /&gt;
 - Biografi&lt;br /&gt;
 - Hasil penemuan&lt;br /&gt;
 - Nobel penghargaan&lt;/p&gt;</t>
  </si>
  <si>
    <t>c8a6e8f2-e6d6-4b1d-ae21-503fcc8d8112</t>
  </si>
  <si>
    <t>Sungguh-Sungguh Sukses Renungan Setahun untuk Meraih Kesuksesan Sejati</t>
  </si>
  <si>
    <t>978-623-7519-41-6</t>
  </si>
  <si>
    <t>978-623-7519-42-3</t>
  </si>
  <si>
    <t>&lt;p&gt;Yang paling berbahaya dari orang yang suka mengeluh adalah orang itu tidak menyadari bahwa ia suka mengeluh. Hal ini berlaku untuk saya sendiri. Melihat orang lain mengeluh dan saya jengkel menjadi pelajaran yang sangat indah yang Tuhan berikan kepada saya untuk bercermin. Setiap kali ingin mengeluh dan mengingat orang lain yang suka mengeluh, saya jadi menahan diri. Karena setiap orang tidak steril dari keluhan, kita perlu introspeksi diri terus-menerus agar tidak menjadi orang yang menjengkelkan orang lain. Mari belajar mengubah diri sendiri.&lt;/p&gt;</t>
  </si>
  <si>
    <t>6bfa80d6-7b6f-47d4-9b66-4141aef4a189</t>
  </si>
  <si>
    <t>Great Mom, Strong Son Rahasia Mendidik Anak Laki-Laki Menjadi Pribadi Super</t>
  </si>
  <si>
    <t>Bety Kristianto &amp; Jessica Valentina</t>
  </si>
  <si>
    <t>978-979-29-7174-3</t>
  </si>
  <si>
    <t>978-979-29-7177-4</t>
  </si>
  <si>
    <t>&lt;p&gt;a boy! I will have a prince charming!&lt;br /&gt;
 Mungkin itulah yang terpikir dalam benak kita saat mengetahui jenis kelamin bayi yang sedang dikandung. Ketika sang prince charming datang, bersiaplah menyambut kenyataan yang tidak terduga. Rumah yang selalu berantakan, kamar yang lebih mirip gudang dengan aneka barang yang berserakan di segala penjuru, bau asem dan energi yang berlimpah, sampai gumpalan tanah liat di antara buku-buku pelajarannya! Olala, inikah potret nyata si pangeran kecil? Meskipun terlihat heboh dan membuat kita ngos-ngosan, sesungguhnya mengasuh anak lelaki sangat mengasyikkan sekaligus menantang.&lt;br /&gt;
 Buku Great Mom, Strong Son, mengungkap rahasia mendidik anak laki-laki menjadi pribadi super yang berintegritas, sekaligus menjadi calon pemimpin idaman dalam keluarganya kelak. Dengan mengamati proses pertumbuhan anak yang ajaib, para Ibu dapat menjadi rekan seperjalanan yang paling dapat diandalkan anak. Saat anak dilimpahi dengan kasih yang mendidik, yakinlah bahwa ia akan bertumbuh menjadi pribadi yang SUPER dan bertanggung jawab!&lt;/p&gt;</t>
  </si>
  <si>
    <t>d101559a-35e0-414a-a3c1-254d256c80c3</t>
  </si>
  <si>
    <t>Farm Bigbook Budi Daya Empon-Empon Berkhasiat</t>
  </si>
  <si>
    <t>978-623-7267-28-7</t>
  </si>
  <si>
    <t>978-623-7267-29-4</t>
  </si>
  <si>
    <t>&lt;p&gt;Sudah sejak lama nenek moyang kita memanfaatkan empon-empon. Entah sebagai bumbu dapur (penyedap masakan), minuman berkhasiat, bahan kosmetika-kecantikan, ramuan tradisional, peningkat daya tahan tubuh untuk menangkal virus dan sebagainya. Sebagai bahan dapur, rasa-rasanya kita tak pernah meninggalkan empon-empon. Seberapa pun empon-empon digunakan toh tetap harus hadir. Kata &amp;quot;empon-empon&amp;quot; berasal dari kata Jawa: &amp;quot;empu&amp;quot;, artinya rimpang induk atau akar tinggal. Pengelompokan nama empon-empon tidak dilakukan berdasarkan klasifikasi dan kaidah ilmiah tertentu. Namun, ia dimaksudkan untuk menyebut sekelompok tanaman yang nilai ekonomisnya terletak pada rimpang dibandingkan bagian tanaman lainnya. Zaman dulu, biasanya orang menanam empon-empon di seputar halaman rumah yang luas. Kendati sekarang ini halaman rumah sempit-sempit, tidak soal; sebab empon-empon bisa ditanam dalam pot atau tanah kebun secukupnya. Dengan demikian, halaman kita bertambah asri serta dapat memenuhi kebutuhan sendiri tanpa harus takut kehabisan stok di pasar atau saat harga menjulang tinggi. Buku ini menyajikan budi daya dan khasiat 12 komoditas empon-empon yang didominasi oleh famili Zingiberaceae, yakni: temu lawak, temu putih, temu manga, temu kunci, temu hitam, temu giring, lengkuas, lempuyang, kunyit, kencur, jahe, dan bangle.&lt;br /&gt;
 &amp;nbsp;&lt;/p&gt;</t>
  </si>
  <si>
    <t>bf696ccd-2692-49fe-92a6-a2118c7c8206</t>
  </si>
  <si>
    <t>Farm Bigbook Budi Daya Sayuran Indigenous di Kebun dan Pot</t>
  </si>
  <si>
    <t>978-623-7267-27-0</t>
  </si>
  <si>
    <t>978-623-7267-26-3</t>
  </si>
  <si>
    <t>&lt;p&gt;Apa itu sayuran indigenous (baca: indijenes)? Arti kata indigenous, menurut Echols dan Shadily (1996), adalah asli atau pribumi. Sedangkan menurut Badan Penelitian dan Pengembangan Pertanian, sayuran indigenous adalah spesies sayuran asli Indonesia, yang berasal daridaerah/wilayah/ekosistem tertentu, termasuk spesies pendatang dari Wilayah geografis lain tetapi telah berevolusi dengan iklim dan geografis Wilayah Indonesia. Sayuran indigenous merupakan alternatif bahan pangan bernilai gizi tinggi, di samping dapat berguna untuk kesehatan tubuh manusia. Tidak menutup kemungkinan bila sayuran indigenous dikembangkan secara komersial dapat menambah penghasilan keluarga. Maka sangat jelaslah, sudah saatnya kita kembali peduli dan memperhatikan sayuran indigenous. Penerbitan buku ini dimaksudkan untuk memberikan informasi kepada masyarakat tentang potensi kekayaan sumber daya sayuran indigenous di Indonesia. Buku ini menguraikan setiap komoditas sayuran indigenous. Setiap komoditas akan diawali dengan mengenal tanaman, lantas mengetahui kandungan gizi dan produk kulinernya serta khasiatnya, dan diakhiri dengan teknik budi daya. Diharapkan buku ini akan dapat menggugah pembaca untuk dapat mengembangkan sayuran indigenous.&lt;br /&gt;
 &amp;nbsp;&lt;/p&gt;</t>
  </si>
  <si>
    <t>92b80a6f-eb3f-494a-af1a-6c8f65a9cb95</t>
  </si>
  <si>
    <t>Fashion Tekstil - Pengetahuan tentang Tekstil dan Produk Tekstil untuk Desain Fashion</t>
  </si>
  <si>
    <t>978-623-01-0768-9</t>
  </si>
  <si>
    <t>978-623-01-0769-6</t>
  </si>
  <si>
    <t>&lt;p&gt;Buku ini menyajikan kepada pembaca mengenai pengetahuan dasar tentang tekstil. Bagi setiap orang yang terlibat dengan aktivitas memakai, mengolah tekstil menjadi produk tekstil, maupun kalangan yang bisnisnya berhubungan dengan tekstil dan prosuk tekstil perlu mengetahui pengetahuan tentang tekstil yang memadai.&lt;br /&gt;
 &amp;nbsp;&lt;/p&gt;</t>
  </si>
  <si>
    <t>a43236c1-7b72-4333-83ce-f0de6a98cbd3</t>
  </si>
  <si>
    <t>Fasting for Spiritual Breakthrough, Mengalami Terobosan Rohani Lewat Berpuasa</t>
  </si>
  <si>
    <t>Elmer L. Towns</t>
  </si>
  <si>
    <t>978-623-7966-37-1</t>
  </si>
  <si>
    <t>978-623-7966-38-8</t>
  </si>
  <si>
    <t>&lt;p&gt;Yesus berpuasa. Para nabi berpuasa. Para rasul berpuasa. Entah mereka membutuhkan bimbingan atau kekuatan atau kesembuhan atau sebuah mujizat, mengetahui kunci untuk mengatasi hambatan apa pun di jalan mereka: berdoa dan berpuasa. Dalam bacaan paling laris yang terpercaya ini, Dr. Elmer Towns memperkenalkan Anda kepada sembilan puasa yang Alkitabiah, yang diarahkan pada hasil-hasil jasmani maupun rohani yang spesifik, termasuk:&lt;/p&gt;
 &lt;p&gt;- Puasa Murid Kristus: untuk membebaskan Anda dan orang Iain dari kecanduan terhadap dosa&lt;/p&gt;
 &lt;p&gt;- Puasa Ezra: untuk memecahkan masalah masalah, mengundang bantuan Roh Kudus&lt;/p&gt;
 &lt;p&gt;- Puasa Paulus: untuk membawakan perspektifdan wawasan yang lebih jelas dalam pengambilan keputusan yang kritis&lt;/p&gt;
 &lt;p&gt;- Puasa Daniel: untuk meraih kehidupan yang lebih sehat atau kesembuhan&lt;/p&gt;
 &lt;p&gt;Masing-masing puasa mencakup maksud dan dasar alkitabiahnya, mengapa atau kapan seharusnya Anda mempraktikkan puasa ini, dan panduan praktis selangkah demi selangkah sementara Anda mempersiapkan diri untuk itu. Edisi ini sekarang mencakup pertanyaan- pertanyaan studi untuk individu atau pun kelompok, renungan harian untuk puasa dua puluh satu hari, panduan untuk berbuka puasa, dan masih banyak lagi. Apa pun yang Anda hadapi, inilah segala yang Anda butuhkan untuk mencari hati Allah dan menyiapkan jalan bagi terobosan rohani.&lt;br /&gt;
 &amp;nbsp;&lt;/p&gt;</t>
  </si>
  <si>
    <t>4d2d2791-4aef-46f0-868e-64413fef2b21</t>
  </si>
  <si>
    <t>Flavonoids, Inflamation &amp; Cancer, Kekuatan Flavonoid untuk Peradangan &amp; Kanker</t>
  </si>
  <si>
    <t>Hollie Swason</t>
  </si>
  <si>
    <t>978-623-7239-78-9</t>
  </si>
  <si>
    <t>978-623-7239-77-2</t>
  </si>
  <si>
    <t>&lt;p&gt;Buku ini memberikan analisis mendalam tentang tindakan kemopreventif flavonoid. Flavonoid adalah unsur alami tumbuhan yang secara tradisional digunakan sebagai obat anti-inflamasi dan anti-kanker. Selain itu, konsumsi manusia akan sayuran dan buah-buahan dengan konsentrasi tinggi flavonoid dikaitkan dengan penurunan angka kematian akibat kanker.&lt;br /&gt;
 Flavonoid, Inflamasi dan Kanker, buku ini menyajikan analisis mendalam tentang mekanisme yang digunakan flavonoid untuk mencegah peradangan dan perkembangan GI dan kanker yang responsif terhadap steroid. Selain itu, buku ini juga membahas lengkap khasiat flavonoid sebagai agen kemopreventif.&lt;br /&gt;
 &lt;br /&gt;
 Buku ini juga merupakan referensi yang sangat berharga bagi para ilmuwan dasar dan klinis yang tertarik untuk mengeksplorasi hubungan antara nutrisi dan kanker.&lt;/p&gt;</t>
  </si>
  <si>
    <t>d861676a-e92a-42e2-8910-2006f69edbd2</t>
  </si>
  <si>
    <t>Analisis Laporan Keuangan sebagai Dasar Pengambilan Keputusan Investasi</t>
  </si>
  <si>
    <t>Prof. Dr. Sukmawati Sukamulja</t>
  </si>
  <si>
    <t>978-623-01-0163-2</t>
  </si>
  <si>
    <t>978-623-01-0164-9</t>
  </si>
  <si>
    <t>&lt;p&gt;Buku ini merupakan panduan yang cocok bagi para periset, analis, investor, dan para pemerhati pasar modal untuk melakukan pengambilan keputusan investasi atas dasar analisis keuangan. Dengan menggabungkan antara dasar-dasar teori, riset, dan analisis keuangan dilihat dari koridor Keuangan dan BUKAN dalam koridor pendekatan Akuntansi saja, buku ini juga memberikan Teknik-teknik analisis keuangan dengan mengaplikasikannya ke dalam perusahaan yang terdaftar pada Bursa Efek Indonesia. Sumber-sumber data dan informasi dengan memberikan link pada website yang diperlukan juga disertakan, sehingga dapat mempermudah bagi para pembaca untuk melakukan pembaruan data (updated data).&lt;br /&gt;
 &amp;nbsp;&lt;/p&gt;</t>
  </si>
  <si>
    <t>aca931b1-e36d-40b1-a50d-f10fde782769</t>
  </si>
  <si>
    <t>Membuat Media Pembelajaran Online Praktis Sehari-hari untuk Dosen dan Guru</t>
  </si>
  <si>
    <t>978-623-01-3319-0</t>
  </si>
  <si>
    <t>&lt;p&gt;Bahaya ke paru,angka kesakitan,dan kematian oleh covid-19 (CoronaVirus Disease) sejak tahun 2020 mengakibatkan aktivitas pembelajaran diberbagai lapisan pendidikan,mulai sekolah dasar hingga Pendidikan Tinggi berjalan secara online.Keprihatinan situasi yang mencekam ini,penulis mencoba menyusun buku &amp;ldquo;Membuat Media Pembelajaran Online Praktis Sehari-hari untuk Dosen dan Guru&amp;rdquo;.Isi buku ini sebagian besar di susun menurut pengalaman penulis. Pembaca dapat mengakses beberapa media pembelajaran yang dibuat oleh penulis melalui QRCode. Isi buku ini mencakup audio visual dengan power point dan Youtube, GoFormative, GoogleForm, WhatsApp, QRCode, Zoom, E-modul,LinkTree. Mengelola media pembelajaran dan data penelitian sebagai angka kredit pengajuan jabatan fungsional juga dikupas dalam buku ini.Pengajar yang sudah berusia lanjut dan atau gagap teknologi dapat terbantu melalui buku praktis ini.&lt;/p&gt;</t>
  </si>
  <si>
    <t>e0f432ea-db3f-41e1-b1a5-6759c5eec551</t>
  </si>
  <si>
    <t>111 Kunci Penting untuk Penderita Diabetes</t>
  </si>
  <si>
    <t>dr. Hans Tandra, SPPD-KEMD</t>
  </si>
  <si>
    <t>978-623-6822-50-0</t>
  </si>
  <si>
    <t>978-623-6822-51-7</t>
  </si>
  <si>
    <t>&lt;p&gt;Penyakit diabetes tidak pandang bulu, semua orang bisa terkena. Ketika mulai makan sembarangan, jam tidur dan waktu makan tidak teratur, malas bergerak, merokok, stres yang berkepanjangan, sekalipun tidak ada riwayat keluarga yang terkena diabetes, Anda bisa buka &amp;quot;pabrik gula&amp;quot;, jadi pasien diabetes. Diabetes adalah lifestyle disease. Gaya hidup yang keliru membuat separuh populasi dunia menjadi calon pasien diabetes.&lt;br /&gt;
 Mengenal dan menguasai pengetahuan tentang diabetes membuat Anda mampu mengalahkan diabetes. The people who knows diabetes more wifl live longer. Jika mengenal dan mengerti, kita bisa mencegah dan menangkal diabetes. Kebiasaan sebagian orang yang enggan membaca dan suka melihat hanya sepotong cerita atau sepenggal info onfine menimbulkan gagasan penulisan buku ini. Ada 111 ulasan yang singkat dan jelas, serta mudah diterima dan dimengerti. Kendati demikian, buku ini sangat komplet. Buku ini memuat info praktis dan tip penting untuk memerangi dan mengalahkan diabetes. Semakin Anda tahu, semakin mudah Anda mengatur strategi memerangi dan mengalahkan diabetes.&lt;br /&gt;
 Bertindaklah mulai sekarang, melangkahlah. Buku ini sangat berguna dan dapat menyelamatkan Anda.&lt;/p&gt;</t>
  </si>
  <si>
    <t>10180393-5b9f-46d8-aeda-4635dd0590b7</t>
  </si>
  <si>
    <t>Buku Pedoman Untuk Membaca Dan Memahami Elektrokardiografi (EKG) Bagi Perawat</t>
  </si>
  <si>
    <t>Ns. I Wayan Santika Wiadnyana</t>
  </si>
  <si>
    <t>978-623-6822-23-4</t>
  </si>
  <si>
    <t>978-623-6822-24-1</t>
  </si>
  <si>
    <t>&lt;p&gt;Buku ini dapat secara gamblang dan mudah dimengerti karena dilengkapi dengan ilustrasi gambar yang cukup informatif, terperinci dan sistematis. Sehingga buku ini dapat menjadi buku pertama yang dapat dibaca dan dipelajari bagi perawat yang ingin mempelajari EKG secara praktis dan menjadi buku yang dapat menjadi tambahan pengetahuan bagi praktisi yang sudah mempelajari EKG sebelumnya, karena buku ini cukup lengkap sebagai referensi untuk dibaca dan dipelajari.Muatan dalam buku antara lain: anatomi dan fisiologi sistem kardiovaskular, konsep dasar aritmia, gambaran pada penyakit jantung, gambaran aritmia yang mengancam serta materi yang tak kalah penting adalah teknik perekaman EKG. Dilengkapi pula dengan latihan soal yang akan lebih memudahkan untuk proses pembelajarannya.&lt;/p&gt;</t>
  </si>
  <si>
    <t>412ac329-67b8-4a2b-aa35-1e63c23959bf</t>
  </si>
  <si>
    <t>Proteksi SIstem Tenaga Listrik</t>
  </si>
  <si>
    <t>Ir. Harnoko S., M.T. &amp; Ir. Sri Lestari, M.T.</t>
  </si>
  <si>
    <t>978-623-01-3008-3</t>
  </si>
  <si>
    <t>978-623-01-3009-0</t>
  </si>
  <si>
    <t>&lt;p&gt;Perkembangan sistem tenaga listrik semakin pesat. Pembangkit-pembangkit berdaya besar sudah dan akan dibangun untuk memenuhi kebutuhan tenaga listrik. Pembangkit-pembangkit tersebar (distributed generation), baik dengan energi terbarukan maupun tidak-terbarukan juga banyak dibangun. Hal tersebut membuat arus hubung-singkat menjadi semakin besar sehingga diperlukan sistem dan peralatan proteksi yang baik dan tepat. Rele-rele proteksi diperlukan untuk mengatasi setiap gangguan yang terjadi di sistem tenaga listrik, dari pembangkit sampai ke beban/konsumen.&lt;br /&gt;
 Hubung-singkat di sistem disribusi primer diproteksi dengan rele arus lebih (OCR), PBO, SSO, dan sekering. Gangguan hubung-singkat di sistem distribusi primer saluran udara banyak yang bersifat sementara. Hal ini diatasi oleh PBO sesuai dengan setelan operasi cepat dan operasi lambatnya bila arus hubung-singkat melampaui setelan arus PBO. Gangguan hubung-singkat di dekat GI diatasi oleh OCR yang akan membuka PMT yang sesuai. Gangguan hubung-singkat di saluran transmisi diatasi oleh rele&amp;shy;rele jarak dan rele arus-lebih terarahkan sebagai rele cadangan. Sela in itu juga digunakan rele diferensial untuk proteksi saluran transmisi. Gangguan-gangguan di generator diatasi oleh berbagai jenis rele karena merupakan sumber tenaga listrik, antara lain rele diferensial, rele daya balik, rele kecepatan-lebih, rele tegangan-lebih, rele hilang-medan, dan rele lepas-sinkron. Gangguan-gangguan di transformator diatasi antara lain oleh rele diferensial, OCR, dan rele Buchholz. Proteksi untuk rele (busbar) menggunakan rele diferensial dan OCR. Motor-motor listrik di industri berdaya besar juga diproteksi dengan rele diferensial, selain dengan OCR. Si stem interkoneksi tenaga listrik sangat penting untuk kontinuitas penyaluran tenaga listrik ke beban sehingga peralatan-peralatan proteksi yang ada harus berkoordinasi dengan baik. Koordinasi proteksi sangat penting untuk diuraikan sehingga terlihat betapa rumitnya meng&amp;shy;koordinasikan rele-rele proteksi.&lt;br /&gt;
 Gangguan surja petir merupakan gangguan tegangan-lebih yang berasal dari luar. Proteksi terhadap petir yang menyambar kawat fase saluran transmisi jalur udara diatasi oleh a rester. Samba ran petir yang mengenai kawat-tanah-udara {OHGW) disalurkan ke tanah melalui menara transmisi menuju ke elektrode tanah. Sistem IGW juga digunakan di daerah yang banyak petir untuk menghindari kemungkinan sambaran-balik. Nilai resistans pentanahan harus dibuat sekecil-kecilnya untuk mempercepat penyaluran petir ke tanah. Cara memperkecil nilai resistans pentanahan antara lain menggunakan bentonit, memparalel elektrode tanah, memperdalam penanaman elektrode tanah dan gabungannya.&lt;/p&gt;</t>
  </si>
  <si>
    <t>e3dfdb82-b448-42cf-9e49-7a1fd33a0ae2</t>
  </si>
  <si>
    <t>Panduan Lengkap Kanker Serviks</t>
  </si>
  <si>
    <t>dr. Iskandar Junaidi; Frisca Melissa, M.Psi.</t>
  </si>
  <si>
    <t>978-623-7239-54-3</t>
  </si>
  <si>
    <t>978-623-7239-55-0</t>
  </si>
  <si>
    <t>&lt;p&gt;Virus Human Papilloma Virus (HPV) penyebab utama kanker serviks (Leher rahim) dan kutil kelamin (genital wart). HPV mempunyai banyak tipe, yaitu HPV tipe 16 dan 18 (onkogenik) penyebab kanker serviks, sedangkan tipe 6 dan 11 penyebab kutil kelamin pada wanita dan pria.&lt;br /&gt;
 Kanker serviks muncul perlahan, sejak terinfeksi berkembang butuh waktu 10-20 tahun, itu sebabnya umumnya muncul pada wanita usia 30 tahun ke atas. Kanker serviks pada saat awal hampir tidak ada gejala, sangat minim dan sering tidak disadari, karenanya sulit dideteksi hingga mendadak saat timbul gejala telah masuk stadium lanjut. Angka harapan hidup lima tahun jika kanker ini diketahui dan diobati pada stadium I adalah 85 persen, pada stadium II adalah 50-60 persen, pada stadium Ill 30 persen, dan pada stadium IV (stadium lanjut) hanya 5 persen. Yang terbaik jika diketahui sejak dini pada stadium O (prakanker) dapat sembuh 100 persen.&lt;br /&gt;
 Kanker Serviks dapat dicegah dengan gaya hidup sehat, tidak merokok, melakukan vaksinasi vaksin HPV, dan suplai sel tubuh dengan Hidrogen aktif.&lt;br /&gt;
 Hidrogen aktif merupakan suatu medical gas, memiliki fungsi sebagai antioksidan selektif, anti radang, menormalkan fungsi sel dan membantu regenerasi sel sehat (Sel signalling, Gen Expression), mencegah sel rusak dan jadi ganas.&lt;br /&gt;
 Dalam buku ini juga terdapat informasi lengkap berbagai obat dan terapi kanker serviks terkini, beragam teknik operasi, dan penjelasan bagaimana pikiran positif dapat memerintah gen DNA berfungsi secara baik dan membuat sel tubuh sehat&lt;br /&gt;
 Buku ini akan menjawab semua pertanyaan seputar kanker serviks dan upaya-upaya yang dapat dilakukan secara lengkap dari A-Z.&lt;/p&gt;</t>
  </si>
  <si>
    <t>11c112ab-be98-4138-876a-ef144333ec3a</t>
  </si>
  <si>
    <t>Epiphany</t>
  </si>
  <si>
    <t>Ketika Takdir Itu Ada</t>
  </si>
  <si>
    <t>Hatescarrot</t>
  </si>
  <si>
    <t>978-623-6844-69-4</t>
  </si>
  <si>
    <t>978-623-6844-70-0</t>
  </si>
  <si>
    <t>&lt;p&gt;&amp;quot;Epiphany cerita berlatar tempat di Paris, bercerita tentang seorang wanita bernama Ros&amp;egrave;llie Laurels, seorang pianis muda yang sudah bermain piano sejak berumur 10 tahun, namun tiba-tiba berhenti bermain piano saat berumur 20 tahun. Setelah tiga tahun tidak bermain piano, Ros&amp;egrave; berniat untuk kembali memainkan alat musik klasik tersebut. Namun, siapa sangka? Saat ia mendaftarkan diri sebagai seorang pelatih calon pianis muda, ia tiba-tiba dihadapkan dengan seseorang yang berkaitan dengan masa lalunya, Zayn Caldwell.&lt;br /&gt;
 Tanpa Zayn Caldwell ketahui, ayahnya, Abraham Caldwell, telah melakukan hal keji pada Ros&amp;egrave; saat Ros&amp;egrave; masih berusia 20 tahun. Kelakuan keji Abraham tanpa Zayn Caldwell ketahui dibantu oleh kakanya sendiri, Axel Caldwell. Abraham Caldwell dan Axel Caldwell telah melecehkan Ros&amp;egrave;, membuat Ros&amp;egrave; kehilangan mahkota yang telah ia jaga untuk suaminya seorang. Jika ditanya apa Ros&amp;egrave; memiliki dendam pada Abraham dan Axel Caldwell, tentu saja punya. Tetapi dia tidak bisa apa-apa dan memilih untuk diam. Saat itu Abraham merasa tertarik pada Ros&amp;egrave;, seorang pianis muda.&lt;br /&gt;
 Ros&amp;egrave; berusaha untuk tidak berhubungan dengan siapapun yang memiliki hubungan dengan Abraham dan Axel Caldwell, namun takdir tidak sesuai dengan keinginannya. Entah kenapa, Ros&amp;egrave; merasa aman dan merasa sangat dihargai saat bersama Zayn Caldwell. Pria itu membuktikan bahwa tidak selamanya sifat ayah akan menurun pada anak laki-lakinya. Sifat keduanya berbanding terbalik.&lt;br /&gt;
 Sewaktu Zayn Caldwell mengetahui semua fakta tentang Abraham, Axel, dan Ros&amp;egrave;, dirinya tidak bisa tenang dari perasaaan bersalah terhadap gadis itu. Bayangan bagaimana gadis itu ketakutan dan memiliki trauma karena ayahhnya membuat Zayn Caldwell selalu menyalahkan dirinya, seakan-akan semua itu terjadi karenanya.&lt;br /&gt;
 Kendati tiba saat Zayn Caldwell telah membuka pintu dunianya untuk Ros&amp;egrave; dan Ros&amp;egrave; bersedia untuk masuk dunia Zayn Caldwell, tetap saja semua fakta pahit itu membuat Zayn Caldwell merasa tidak pantas memasukkan Ros&amp;egrave; ke dalam dunianya.&lt;br /&gt;
 &amp;quot;&lt;/p&gt;</t>
  </si>
  <si>
    <t>5ca662ff-b731-4774-8440-5d4a1885f615</t>
  </si>
  <si>
    <t>Erkis Meninggalkan Rumah</t>
  </si>
  <si>
    <t>Lau Metjiho</t>
  </si>
  <si>
    <t>978-623-471-009-0</t>
  </si>
  <si>
    <t>978-623-471-006-9</t>
  </si>
  <si>
    <t>&lt;p&gt;Erkis Adalah Semut Kecil Yang Malas, Karena Itu Dia Meninggalkan Kota Koloni Untuk Bertualang Kea Lam Bebas. Di Dunia Yang Luas Dan Alam Yang Keras, Dia Mendapat Banyak Pengalaman Istimewa. Dia Bertemu Dengan Raksasa Yang Tinggi Besar Dan Bermulut Lebar, Ada Pula Hewan Bersisik Yang Menyeramkan, Dan Juga Hewan Yang Bisa Mengubah Warna Kulitnya. Apakah Erkis Bisa Kembali Pulang? Apa Sebenarnya Yang Terjadi Pada Hari Ia Melarikan Diri? Temukan Jawabannya Di Buku Ini, Sambil Berkenalan Dengan Alam Dan Makhluk-Makhluk Luar Biasa. Selamat Membaca!&lt;/p&gt;</t>
  </si>
  <si>
    <t>645019c1-b68b-432d-bfdd-0005ac162888</t>
  </si>
  <si>
    <t>Etika Dan Profesionalisme Guru Pendidikan Agama Kristen</t>
  </si>
  <si>
    <t>978-623-314-038-6</t>
  </si>
  <si>
    <t>978-623-314-028-7</t>
  </si>
  <si>
    <t>&lt;p&gt;Posisi atau jabatan sebagai seorang guru adalah kehormatan, sekaligus sorotan di masyarakat. Suatu kehormatan karena guru dianggap berjasa dalam memberantas kebodohan. Namun, guru terkadang juga tidak luput dari sorotan dan penilaian masyarakat, khususnya dari orangtua murid. Jika siswa dianggap nakal dan bodoh, masyarakat sering menganggap bahwa gurulah yang tidak dapat mendidik dengan baik, tidak kompeten, tidak berkualitas, dan masih banyak lagi tudingan negatif yang sering ditujukan kepada para guru.Belum lagi penyedia pekerjaan yang sering mengeluhkan para tenaga kerja yang kurang berkualitas, sehingga protes itu kembali lagi ditujukan kepada para pengajar, yang dianggap tidak mampu menghasilkan lulusan siap kerja. Dengan melihat tugas dan tanggung jawab yang besar itu, seorang guru perlu memerhatikan kode etik dan profesionalisme sebagai tenaga pengajar, termasuk bagi guru bidang Pendidikan Agama Kristen (PAK).Itulah sebabnya buku ini ditulis, supaya dapat melengkapi dan memotivasi para guru Pendidikan Agama Kristen (PAK) di Indonesia, sehingga kelak kita akan mendapati guru-guru yang menunjunjung tinggi kode etik dan profesionalisme, di manapun mereka mengajar dan mengabdikan diri. Selain itu, ada pula harapan untuk terselenggaranya proses belajar mengajar dengan baik, sehingga sekolah-sekolah dapat menghasilkan lulusan yang berkualitas, tangguh, bermartabat tinggi, memuliakan nama Tuhan, dan menjadi berkat bagi banyak orang.&lt;/p&gt;</t>
  </si>
  <si>
    <t>741ef375-9edc-46f2-a717-e8ff889b6763</t>
  </si>
  <si>
    <t>Etika Itu Keren, Membudayakan Etika Dalam Profesi</t>
  </si>
  <si>
    <t>Edy Chrisjanto, S.E., S.H., MH.</t>
  </si>
  <si>
    <t>978-623-01-1719-0</t>
  </si>
  <si>
    <t>978-623-01-1718-3</t>
  </si>
  <si>
    <t>&lt;p&gt;Etika adalh nilai yang hidup bukan semata sebuah keharusan. Etika menyelisik dalam setiap sendi kehidupan masyarakat, memberikan pertimbangan dalam melangkah sehingga tetap terjaga martabat dan integritasnya. Buku ini mendorong semua profesi untuk membudayakan etika dalam setiap layanannya. Sebab setiap karya yang dilandasi perspektif dan sikap etis memiliki nilai yang berbeda dari sekedar menjalankan profesi secara profesional sekalipun. Etika menjadikan setiap keputusan dalam melakukan karya di bidang apa pun mencerminkan nilai keluhuran dari tanggung jawab. Membudayakan etika dalam setiap profesi melahirkan semnagat rasa hormat sehingga dengan sendirinya kebaikan dan kemuliaan akan mengalir seperti semerbak wangi bunga di musim semi. Seorang pengusaha yang menjalankan bisnis yang etis telah meletakkan nilai kepercayaan, kejujuran, dan tanggung jawab terhadap konsumen, rekanan, dan karyawan. Keberhasilan menjalankan sikap dan tindakan usaha yang etis memungkinkan kejutan-kejutan hasil yang luar nalar ekonomi semata. Demikian halnya bagi para penegak hukum, advokat, hakim, jaksa, polisi, dan notaris, sikap dan keputusan etis yang dilahirkan menjadikan demokrasi semakin bermakna, dan jauh dari permainan hukum yang tidak adil dan tebang pilih. Etika menjadikan penegakkan hukum menemukan pijakan yang adil, tanpa pandang bulu dalam mengambil keputusan. Prinsip yang sama juga bagi profesi lain seperti jurnalis, pendidik, politisi, pekerja lingkungan, dan tenaga kesehatan. Prinsip etis melahirkan dampak dan perubahan seginifikan dalam kultur profesi. Sikap etis menjadikan setiap karya adalah panggilan (calling) bukan sekadar menjalani kewajiban yang semata. Dengan demikian, makin etis juga bermakna sebagai makin spiritual.&lt;br /&gt;
 Buku ini dikemas lebih populer agar mudah dipahami, ditampilkan dalam kerangka etika profesi, aturan dan ketentuan hukum, pelanggaran etika, sikap independensi setiap profesi, tantangan profesi di era baru, serta nilai-nilai baru pada etika profesi yang dikupas secara ringkas dan komprehensif prinsip etis dan implementasinya dengan diskusi mengenai etika dalam kehidupan sehari-hari. Etika profesi memberikan pertimbangan etis dalam menjalankan tugas, memastikan tanggung jawab profesinya, serta memperhatikan berbagai tuntutan etis yang ada. Oleh karena itu, kepatuhan pada etika profesi harus diutamakan. Setiap keputusan dan tindakan harus bergantung pada akhlak, norma, moral, dan integritas bagi setiap profesi.&lt;/p&gt;</t>
  </si>
  <si>
    <t>f430d148-ee2b-47e9-96c1-3b839bd55481</t>
  </si>
  <si>
    <t>Extraordinary Leadership 4.0</t>
  </si>
  <si>
    <t>I can't change yesterday, but I can change today</t>
  </si>
  <si>
    <t>Derman Sinaga</t>
  </si>
  <si>
    <t>978-623-7851-36-3</t>
  </si>
  <si>
    <t>978-623-7851-37-0</t>
  </si>
  <si>
    <t>&lt;p&gt;Saat ini kita sudah mengalami perubahan dari manusia ke mesin, hal ini telah terjadi di era Revolusi Industri 4.0. Hampir seluruh pekerjaan sudah dapat diambil alih oleh mesin. Oleh karena itu, sumber daya manusia (SDM) yang dipekerjakan mulai dikurangi. Dampak perubahan ini menyebabkan terjadinya disruption. Perubahan di era VUCA menyebabkan bergesernya perusahaan-perusahaan konvensional ke sistem berteknologi ini. Jika pemimpin perusahaan tidak mau ikut berubah ke era VUCA, maka mereka akan tergilas atau mati digulung oleh kemajuan teknologi, serta tergantikan oleh perusahaan lain yang lebih menerima perubahan di era VUCA ini. Oleh karena itu, mulai TODAY diperlukan sosok pemimpin yang growth mindset supaya siap bersaing dan kompetitif. Pemimpin yang memiliki mindset dengan pola pikir baru, siap menghadapi tantangan baru dalam bisnis yang begitu cepat pergerakannya secara digital.&lt;/p&gt;</t>
  </si>
  <si>
    <t>bd5bf13a-0d97-482c-8945-276d7b867d4e</t>
  </si>
  <si>
    <t>Fabulous Bestie</t>
  </si>
  <si>
    <t>978-623-6844-50-2</t>
  </si>
  <si>
    <t>978-623-6844-51-9</t>
  </si>
  <si>
    <t>&lt;p&gt;Patricia Sarah Mahasiswi Semester Akhir Yang Tengah Sibuk Menyusun Skripsi. Sebagai Novelis Muda Berbakat, Karier Dan Kesibukan Membuatnya Belum Memiliki Pacar. Rupanya Perjalanan Cintanya Tak Semulus Perjalanan Karier Dan Studinya. Beberapa Pemuda Membuat Patricia Tertarik, Di Antaranya Clyde Pemuda Warga Negara Thailand Yang Ia Temui Di Bali, Andhika Aktor Terkenal, Dan Bryan Teman Di Dunia Maya. Belum Lagi Ada Adrian Dan Felix Yang Juga Memberi Warna Dalam Hidup Patricia.&lt;/p&gt;</t>
  </si>
  <si>
    <t>9b1ee912-c4e5-48f8-8eba-d85bea2f6553</t>
  </si>
  <si>
    <t>Golllllâ€¦Kita Menangggg!!!</t>
  </si>
  <si>
    <t>978-623-471-032-8</t>
  </si>
  <si>
    <t>978-623-471-031-1</t>
  </si>
  <si>
    <t>&lt;p&gt;&amp;quot;Pertandingan sepakbola selalu seru dan menguras emosi. Ketika tim sepakbola SD 05 mengalami kekalahan dari SD 01 mereka juga sedih dan kehilangan semangat. Pelatih mereka, Pak Toha tak bosan-bosannya menyemangati mereka untuk terus berlatih dan tidak menyerah. Kini tim sepakbola SD 05 akan kembali bertanding menghadapi SD 09. Apakah mereka akan kalah lagi? Atau akankah mereka bisa memenangkan pertandingan itu? Seru dan tegang pastinya kan&amp;hellip;?!&lt;br /&gt;
 Yuukk ikuti cerita Tim Sepakbola SD 05 di Seri Pantang Menyerah: &amp;ldquo;GOLLLLL.....KITA MENANGGGG!!!&amp;rdquo;&lt;br /&gt;
 Semoga cerita Tim Sepakbola SD 05 ini bisa membuat adik-adik semua bersemangat dan tidak gampang menyerah ya&amp;hellip;. Selamat membaca adik-adik&amp;hellip; Dan, temukan Seri Pantang Menyerah lainnya yaaa&amp;hellip;jangan sampai ketinggalan ya&amp;hellip;.&lt;br /&gt;
 &amp;quot;&lt;/p&gt;</t>
  </si>
  <si>
    <t>7fd7d05e-29e6-4d66-b676-4617143c8958</t>
  </si>
  <si>
    <t>Guru Penggerak, Mendorong Gerak Maju Pendidikan Nasional</t>
  </si>
  <si>
    <t>Wijaya Kusumah &amp; Tuti Alawiyah</t>
  </si>
  <si>
    <t>978-623-01-1787-9</t>
  </si>
  <si>
    <t>978-623-01-1786-2</t>
  </si>
  <si>
    <t>&lt;p&gt;Guru Penggerak menjadi sebuah istilah baru yang langsung populer setelah diumumkannya Pendidikan dan Pelatihan Guru Penggerak oleh Kementerian Pendidikan, Kebudayaan, Riset, dan Teknologi. Banyak guru yang berusaha untuk mengikuti seleksi guru penggerak di berbagai daerah. Mereka berharap terpilih dan lolos seleksi guru penggerak. Para guru penggerak diharapkan dapat mengaplikasikan pengetahuan dan keterampilan-keterampilan baru di sekolah dan komunitasnya.&lt;br /&gt;
 Buku ini membahas dengan tuntas mengenai apa itu guru penggerak. Mengapa guru-guru di tanah air diharapkan menjadi guru penggerak Indonesia, dan apa saja yang dipelajari dalam Diklat Calon Guru Penggerak selama 9 bulan.&lt;br /&gt;
 Wijaya Kusumah dan Tuti Alawiyah membahas dengan detail tentang guru penggerak dalam buku ini. Masing-masing penulis berusaha untuk membedah program guru penggerak dari sudut pandang yang berbeda, sehingga membuat buku ini menjadi sebuah bacaan yang tidak hanya lengkap namun juga tepat bagi bapak ibu guru di seluruh penjuru tanah air.&lt;br /&gt;
 Dengan adanya buku ini, semoga semakin banyak guru penggerak di Indonesia yang mampu mengajar dengan memahami pendidikan menurut filosofi Ki Hajar Dewantara dan menggerakkan orang lain untuk berkarya dengan profil pelajar Pancasila demi terwujudnya merdeka belajar dan pendidikan karakter bangsa yang terus dijaga.&lt;/p&gt;</t>
  </si>
  <si>
    <t>5d6142af-936d-445d-b878-82ae7928f36b</t>
  </si>
  <si>
    <t>Jangan Berhenti Berharap Berjalan Bersama Tuhan Menang Melawan Kanker</t>
  </si>
  <si>
    <t>Hanna Kristanto Esther Idayanti</t>
  </si>
  <si>
    <t>978-623-314-066-9</t>
  </si>
  <si>
    <t>978-623-314-067-6</t>
  </si>
  <si>
    <t>&lt;p&gt;Hidup kita tidak berakhir&lt;br /&gt;
 ketika vonis diberikan. Masih ada kesempatan dan, kesembuhan&lt;br /&gt;
 bisa terjadi. Masih ada makna dan keindahan dalam hidup&lt;br /&gt;
 walaupun terkena kanker.&lt;br /&gt;
 (Hanna Kristanto)&lt;br /&gt;
 &lt;br /&gt;
 &lt;br /&gt;
 &amp;acirc;&amp;euro;&amp;oelig;Kanker&amp;acirc;&amp;euro;Â adalah kata yang sangat ditakuti oleh banyak orang. Perjuangan melawan kanker memang tidak mudah, tetapi sebenarnya bukan penyakit itu yang merebut kehidupan seseorang, melainkan ketakutan akan penyakit itu dan ketakutan akan kematian. Walaupun tidak setiap penyakit sama, penulis memperhatikan bahwa daya juang seseorang, iman, dan dukungan dari keluarga menjadi faktor yang sangat penting untuk kesembuhan pasien kanker.&lt;br /&gt;
 Melalui buku ini, penulis ingin mendukung dan menyemangati setiap orang yang terkena kanker. Selain itu, buku ini juga menceritakan dengan jujur, bukan hanya hal-hal yang tampak indah, melainkan juga perjuangan secara mental, emosional, dan iman. Namun, dalam segala sesuatu, kita adalah orang-orang yang menang dalam Kristus Yesus (Rm. 8: 37). Ketika kita melihat dengan&lt;br /&gt;
 sungguh, kita akan melihat kebaikan-kebaikan Tuhan dalam perjalanan kita melawan kanker.&lt;br /&gt;
 &lt;br /&gt;
 Tantangan memang besar, tetapi Tuhan lebih besar dari semuanya.&lt;/p&gt;</t>
  </si>
  <si>
    <t>10f510f0-c508-4cbe-a548-54698a284948</t>
  </si>
  <si>
    <t>Kado Buat Ibu</t>
  </si>
  <si>
    <t>978-623-471-029-8</t>
  </si>
  <si>
    <t>978-623-471-030-4</t>
  </si>
  <si>
    <t>&lt;p&gt;Sejak ada virus Corona, Kia tidak bisa bertemu dengan Ibu seperti dahulu. Ibu Kia, seorang dokter, terpaksa tidak bisa pulang ke rumah karena harus merawat pasien Corona. Sebentar lagi Ibu akan berulang tahun. Kia ingin sekali memberikan kado untuk ibunya. Kalian tahu tidak kado apa yang akan Kia berikan kepada Ibu sebagai hadiah ulang tahunnya?&lt;br /&gt;
 Yuk, baca kisahnya di Seri Cerita Anak &amp;amp; Anti Mati Gaya di Rumah, Kado Buat Ibu. Jangan lewatkan kisah seru lainnya, Layang-Layang Bikinanku Terbang Tinggi dan Bunga Ajaib Vanya.&lt;/p&gt;</t>
  </si>
  <si>
    <t>67f185c9-c667-425f-992d-c7f712f1e63a</t>
  </si>
  <si>
    <t>Kingdom Of Arkant Human Series</t>
  </si>
  <si>
    <t>Book 2: The Game Poison Of Love â€“ Game Ratu Cinta</t>
  </si>
  <si>
    <t>978-623-6844-44-1</t>
  </si>
  <si>
    <t>978-623-6844-45-8</t>
  </si>
  <si>
    <t>&lt;p&gt;Klara Alexandra Menjalin Hubungan Asmara Dengan Mathew. Sementara, Pangeran Rigel Juga Turut Mengasihi Klara. Bahkan Muncul Satu Nama Lagi, Panglima Vermillion Yang Juga Menaruh Hati Pada Klara Dan Ingin Menjadikanya Istri. Semua Menjadi Semakin Rumit, Kala Hubungan Asmara Yang Ternyata Dibumbui Ambisi Pribadi Dan Juga Intrik Perebutan Kekuasaan. Adakah Bawang Merah Dari Setiap Peristiwa Yang Terjadi? Mengapa Klara Begitu Penting Bagi Mathew, Pangeran Rigel, Dan Panglima Vermillion? Siapakah Yang Menjadi Pelabuhan Hati Terakhir Klara Dari Ketiga Laki-Laki Tersebut?&lt;/p&gt;</t>
  </si>
  <si>
    <t>0c582463-7147-44c7-bb40-796a6854cd3c</t>
  </si>
  <si>
    <t>Kingdom Theology</t>
  </si>
  <si>
    <t>Jonathan Pattiasina &amp; Heintje B. Kobstan</t>
  </si>
  <si>
    <t>978-623-314-035-5</t>
  </si>
  <si>
    <t>978-623-314-036-2</t>
  </si>
  <si>
    <t>&lt;p&gt;Buku ini tidak ditujukan untuk mendebat pandangan-pandangan yang sudah ada tentang kerajaan Allah, tetapi untuk melengkapinya. Mungkin ada kutipan-kutipan dari pandangan yang sudah ada, tetapi mungkin ada juga hal-hal yang baru. Dalam ranah teologis pun terhadap kesinambungan yang jelas tentang keberadaan kearajaan Allah di bumi ini meskipun terdapat perbedaan dalam cara menafsir. Jadi, hal ini bukan untuk diperdebatkan mana yang benar atau yang mana yang salah, melainkan bagaimana agar umat Tuhan memahami bahwa Kerajaan Allah dimanifestasikan di dunia ini secara nyata.&lt;/p&gt;</t>
  </si>
  <si>
    <t>4bc5e7a2-d7c9-47e6-8456-6e14e5020d82</t>
  </si>
  <si>
    <t>Konsep dan Penerapan IP Versi 6 dalam Membangun Jaringan Komputer</t>
  </si>
  <si>
    <t>978-623-01-3081-6</t>
  </si>
  <si>
    <t>978-623-01-3080-9</t>
  </si>
  <si>
    <t>&lt;p&gt;Buku ini merupakan salah satu referensi yang sangat dibutuhkan bagi semua&lt;br /&gt;
 orang yang ingin mempelajari dan menerapkan IPv6 daiam membangun jaringan komputer, terutama mahasiswa, dosen/pengajar/guru/instruktur komputer, praktisi jaringan komputer, dan siswa SMK yang mengambil jurusan komputer, khususnya Jurusan Teknik Komputer &amp;amp; Jaringan (TKJ).&lt;br /&gt;
 Kenyataan yang dihadapi dunia sekarang ini adalah menipisnya persediaan alamat IPv4 yang dapat dialokasikan pada pengguna jaringan. Teknologi IPv6 adalah protocol next generation internet. IPv6 didesain sedemikian rupa&lt;br /&gt;
 untuk jauh melampaui kemampuan IPv4 yang umum digunakan sekarang ini.&lt;br /&gt;
 Fitur-fitur dari aplikasi internet masa depan dimungkinkan lewat penerapan teknologi Ipv6. Banyak sekali kelebihan-kelebihan yang dimiliki IPv6&lt;br /&gt;
 dibandingkan IPv4. Maka dari itu, buku ini memuat teori dan penerapan dengan pendekatan studi kasus.&lt;/p&gt;</t>
  </si>
  <si>
    <t>de29c51e-6e99-4475-8354-4d4e1ee01e73</t>
  </si>
  <si>
    <t>Pengantar Kewirausahaan</t>
  </si>
  <si>
    <t>Mengenal, Memahami, dan Mencintai Dunia Bisnis</t>
  </si>
  <si>
    <t>Dr. Nur Inayah, M.Si., Dr. Achmad Tjachja Nugraha, M.P., &amp; Mohamad Irvan Septiar Musti</t>
  </si>
  <si>
    <t>978-623-01-1078-8</t>
  </si>
  <si>
    <t>Kewirausahaan</t>
  </si>
  <si>
    <t>&lt;p&gt;Mahasiswa merupakan agent of change yang memiliki peranan besar di dalam melakukan perubahan bangsa dan negara. Mahasiswa adalah kaum terdidik yang diharapkan dapat membawa dan mewujudkan cita-cita bangsa. Oleh karenanya, pentinga bagi mahasiswa untuk mengenali jalan keluar atas permasalahan dan tantangan yang dihadapi bangsa ini. Mahasiswa dan wirausaha seharusnya menjadi relasi hubungan yang tidak dapat dipisahkan pada saat ini. Sikap kreatif, inovatif, dan tangguh yang dimiliki mahasiswa diharapkan mampu menjadi modal besar untuk memulai suatu bisnis. Buku ini diawali dengan pembahasan intrapreneurship serta technopreneur dan inspirasi yang bertujuan untuk memberikan suatu masukan kepada pembaca bahwa pemuda adalah pelaku bisnis yang potensial. Dua bab awal pada buku ini juga menjelaskan mengenai kisah inspiratif yang diharapkan dapat menggugah pandangan mahasiswa tentang suatu bisnis. Selanjutnya, juga akan dijelaskan mengenai tata kelola organisasi, motivasi dan berbisnis, kepemilikan bisnis, etika bisnis, kecerdasarn berwirausaha, modal dan pengelolaan keuangan, analisis lingkungan bisnis, analisis pesaing, pemasaran dan waralaba, hingga monitoring dan evaluasi. Buku ini diharapkan dapat meembantu mahasiswa dalam memulai suatu bisnis sehingga dapat menjadi pelaku bisnis beretika, kreatif, inovatif, tangguh, dan cerdas, sehingga dapat menjadi solusi atas permasalhan dan tantangan yang ada di bangsa dan negara.&lt;/p&gt;</t>
  </si>
  <si>
    <t>8b560863-f2ad-4c9e-a2cb-14148a68b162</t>
  </si>
  <si>
    <t>Kupas Tuntas Strategi PAKEM Pembelajaran Aktif Kreatif Efektif &amp; Menyenangkan</t>
  </si>
  <si>
    <t>978-623-01-3011-3</t>
  </si>
  <si>
    <t>978-623-01-3012-0</t>
  </si>
  <si>
    <t>&lt;p&gt;Belajar pada hakikatnya adalah sebuah proses di mana peserta didik terlibat dalam aktivitas yang memungkinkan mereka memiliki kemampuan atau perilaku yang tidak dimiliki sebelumnya (Robert Gagne, 1970).&lt;br /&gt;
 &lt;br /&gt;
 Di Indonesia, konsep belajar yang aktif dan menyenangkan sebenarnya bukan hal baru. Tercatat model pembelajaran SAS, Global, Ketrampilan Proses, dan CBSA (Cara Belajar Siswa Aktif).&lt;br /&gt;
 &lt;br /&gt;
 PAKEM (Pembelajaran Aktif, Kreatif, Efektif, dan Menyenangkan). Istilah ini mengacu pada pendekatan AJEL (Active Joyfull and Efektive Learning) yang pertama kali diperkenalkan di Indonesia pada tahun 1999 dengan istilah PEAM (Pembelajaran Efektif, Aktif, dan Menyenangkan), dan pada tahun 2002 istilah PEAM ini diganti menjadi PAKEM. Dalam beberapa tahun terakhir, sebagian kalangan menambahkan elemen inovatif, sehingga menjadi PAIKEM (Pembelajaran Aktif, Inovatif, Kreatif, Efektif, dan Menyenangkan).&lt;br /&gt;
 &lt;br /&gt;
 Buku ini merupakan panduan bagi guru tentang ide atau gagasan mendasar seputar pembelajaran model PAKEM. Buku ini mencoba membantu guru akan sebuah pembelajaran yang mudah diserap, tidak banyak menyajikan teori-teori, dan nyata bisa diterapkan di kelas. Pada akhirnya guru akan mampu membedakan antara proses belajar yang PAKEM dengan proses belajar yang konvensional.&lt;/p&gt;</t>
  </si>
  <si>
    <t>8de9ebd5-bf81-4eec-aa0d-40c740efa913</t>
  </si>
  <si>
    <t>Lonely Star</t>
  </si>
  <si>
    <t>Ketika Rasa Kembali Berpendar</t>
  </si>
  <si>
    <t>Aulia Manaf</t>
  </si>
  <si>
    <t>978-623-6844-48-9</t>
  </si>
  <si>
    <t>978-623-6844-49-6</t>
  </si>
  <si>
    <t>&lt;p&gt;Dialah Lonely Star, Bintang Yang Kesepian Di Tengah Kehancuran Segala Mimpinya. Tapi Benarlah Kalau Ada Yang Bilang Bahwa Ketika Kita Kehilangan, Tuhan Sudah Menyediakan Pengganti.Dinda Bertemu Dengan Bagaskara. Tapi Di Sisi Lain, Bagaskara Harus Bersaing Dengan Orang Yang Sangat Dihormati. Hanya Satu Pertanyaan Dinda Kepada Bagas, Apakah Ada Alasan Untuk Menolak Lelaki Baik Itu? Dia Tak Bisa Menjawab.Hanya Dinda Yang Bisa Memilih.&lt;/p&gt;</t>
  </si>
  <si>
    <t>3a818bff-22df-4666-8b91-487972206f9b</t>
  </si>
  <si>
    <t>Sehat Dan Bugar Di Usia Emas, Ragam Olahraga Di Usia 50-an</t>
  </si>
  <si>
    <t>Samekto Budi Pramono</t>
  </si>
  <si>
    <t>978-623-6822-19-7</t>
  </si>
  <si>
    <t>978-623-6822-18-0</t>
  </si>
  <si>
    <t>&lt;p&gt;Umur rata-rata orang Indonesia sekitar 60 tahun serasa singkat, sekaligus menjadi sinyal akan fakta bahwa usia sekitar 50-an merupakan titik usia kritis. Penulis berpikir, belajar, dan melakukan penelitian pribadi untuk mengajak para pembaca memahami fitness untuk usia 50-an sebagai salah satu cara untuk memperbaiki keadaan. Bukan melawan kodrat, namun justru untuk memperbaiki kodrat.&lt;br /&gt;
 Buku ini membahas tentang latihan fisik yang ringan dan mudah dilakukan pada awalnya yang berfungsi untuk memperbaiki peredaran darah, pernapasan, jantung, penyebaran nutrisi, dan fungsi organ lain; dengan tampaknya gejala tubuh terasa sehat dan bugar, otot kencang dan kekar, serta memudarnya kerutan-kerutan pada kulit.&lt;br /&gt;
 Gejala susulan yang akan muncul adalah perbaikan fungsi otak yang merangsang meningkatnya kebutuhan berpikir dan membaca. Selanjutnya dibahas tentang fitness otak serta artikel-artikel pengetahuan realistis untuk memilah dan memilih cara berpikir dan bertindak yang tepat dan unggul.&lt;br /&gt;
 Pembahasan fitness secara menyeluruh membuat buku ini menjadi pedoman latihan gerak dan berpikir yang tepat guna mencapai kesehatan tubuh secara menyeluruh, baik jasmani maupun rohani/jiwa (pikiran). Buku ini tidak hanya untuk pembaca usia 50-an, namun penting bagi pembaca berusia muda yang yakin akan mencapai usia 50 tahun.&lt;/p&gt;</t>
  </si>
  <si>
    <t>59ad6ab3-81c1-44f5-8868-6c254a270961</t>
  </si>
  <si>
    <t>Anda Bertanya Saya Menjawab</t>
  </si>
  <si>
    <t>978-979-29-3797-8</t>
  </si>
  <si>
    <t>978-979-29-8240-4</t>
  </si>
  <si>
    <t>&lt;p&gt;Buku ini ditulis untuk menjawab beberapa perrtanyaan dari jemaat Tuhan yang sering bingung ketika ada orang lain yang bertanya tentang beberapa pokok iman Kristen. Ditambah lagi dengan bermunculannya pengajaran-pengajaran aneh yang semakin membuat resah jemaat Tuhan. Diharapkan, buku ini mampu menjawab beberapa pertanyaan yang selama ini tersimpan dalam benaknya. Selain itu, buku ini juga bisa dijadikan sebagai bahan untuk memberikan pembelaan iman Kristen (berapologet) dan mempertanggungjawabkan iman yang dipercayainya di dalam Yesus Kristus.&lt;br /&gt;
 Beberapa hal yang dibahasa dalam buku ini antara lain:&lt;br /&gt;
 &amp;ldquo;Mengapa orang Kristen menyebut Allahnya dengan sebutan Bapa?&amp;rdquo;, &amp;ldquo;Apa perbedaan Yesus dengan kita?&amp;rdquo;, &amp;ldquo;Apakah setan benar-benar ada, atau hanya ilusi saja?&amp;rdquo;, &amp;ldquo;Apakah malaikat sama seperti manusia?&amp;rdquo;, &amp;ldquo;Apakah yang dinamakan Apokrifa dan Pseudeopigrapha itu?&amp;rdquo;, &amp;ldquo;Bagaimana mengenali suatu pengajaran itu sesat atau tidak?&amp;rdquo;, &amp;ldquo;Apa yang dimakksud gereja dengan tipe Episkopal, Presbiterian, dan Kongregasional itu?&amp;rdquo;, &amp;ldquo;Bolehkah orang Kristen berdoa di depan peti jenasah?&amp;rdquo;, dan lain-lain.&lt;/p&gt;</t>
  </si>
  <si>
    <t>c26a9ce3-5502-467a-bae6-78782707bd70</t>
  </si>
  <si>
    <t>978-979-29-2930-0</t>
  </si>
  <si>
    <t>978-979-29-8836-9</t>
  </si>
  <si>
    <t>&lt;p&gt;Melalui buku ini Anda akan menemukan jawabannya serta jawaban atas pertanyaan-pertanyaan lainnya yang sering muncul dalam kehidupan&amp;nbsp; sehari-hari.&amp;nbsp;&lt;/p&gt;
 &lt;p&gt;Buku ini ditulis secara alkitabiah dengan bahasa yang sederhana,&amp;nbsp;pesifik, dan lugas supaya mudah dipahami oleh jemaat atau kaum&amp;nbsp;awam. Buku ini tidak sekadar ditujukan kepada para hamba Tuhan yang&amp;nbsp; melayani, tetapi juga kaum awam atau jemaat yang rindu mendalami&amp;nbsp; iman Kristen dan mempersiapkan diri untuk menjawab pertanyaan&amp;shy; pertanyaan dari orang lain sebagai pertanggungjawaban iman mereka.&amp;nbsp;&lt;/p&gt;</t>
  </si>
  <si>
    <t>a1c4e9a0-28cf-4b7b-bf87-6665fcca6655</t>
  </si>
  <si>
    <t>Be Yourself</t>
  </si>
  <si>
    <t>978-623-5830-42-1</t>
  </si>
  <si>
    <t>0d053e70-f30e-475a-a086-34a0ca2eda41</t>
  </si>
  <si>
    <t>Berani Bermimpi</t>
  </si>
  <si>
    <t>978-979-29-1051-3</t>
  </si>
  <si>
    <t>978-979-29-8875-8</t>
  </si>
  <si>
    <t>&lt;p&gt;Fakta membuktikan bahwa mimpi yang diwujudkan akan &amp;nbsp;mengentaskan kesuksesan. Anda pernah mendengar kisah Martin Luther King? King adalah seorang pemimpi.&amp;nbsp;Berkat mimpinya, suku kulit hitam memiliki hak warga negara yang sama dengan kulit putih di Amerika Serikat. Apakah Anda memiliki mimpi? Jangan ragu mewujudkannya.&amp;nbsp;&lt;/p&gt;
 &lt;p&gt;Berani Bermimpi mengarahkan Anda untuk mengerti bahwa dalam hidup ini, Anda harus memiliki mimpi. Orang yang tidak memiliki mimpi sedang merencanakan kegagalan. Mimpi adalah angan-angan atau hal yang dilihat atau dialami pada satu titik fokus yang menjadi sasaran untuk diraih atau dicapai. Mimpi dan visi adalah kata intertwin yang digunakan untuk menunjuk pada potensi dalam diri Anda yang harus dimaksimalkan dan dapat diraih sebagai kesuksesan hidup Anda bersama Yesus.&amp;nbsp;&lt;/p&gt;
 &lt;p&gt;Jadi, jangan takut bermimpi karena ketika Anda bermimpi dan mendasarinya dengan iman, mimpi itu akan menjadi kenyataan.&amp;nbsp;&lt;/p&gt;</t>
  </si>
  <si>
    <t>f908c61f-c0a4-4632-aeba-3463f5f43eda</t>
  </si>
  <si>
    <t>Berani Berubah</t>
  </si>
  <si>
    <t>978-979-29-3655-1</t>
  </si>
  <si>
    <t>978-979-29-8105-6</t>
  </si>
  <si>
    <t>&lt;p&gt;Buku ini terdiri 53 artikel motivasional/inspirasional untuk mengajak pembaca melakukan perubahan menuju hal yang lebih baik dalam hidupnya. Setiap orang memiliki potensi untuk mengembangkan hidupnya, tetapi terhambat oleh faktor-faktor yang membuat mereka berpikir &amp;rsquo;tidak bisa, tidak berani, tidak ada waktu, tidak layak, dll.&amp;rsquo; Buku ini akan membuat para pembacanya menjadi lebih baik dan bertekad melakukan yang terbaik dalam hidupnya.&lt;/p&gt;</t>
  </si>
  <si>
    <t>147674b7-f2a5-422d-a832-afd9b42b6b22</t>
  </si>
  <si>
    <t>Radiani Kalvari, S.Pd.K., Leni Marlin S. Lase, S.S., Martha Kaesarina, S.I.Kom., Vicky Johanna Delarosa, Nandhes Adi Firmanto, Pambudi Pulosari, S.Sos, M.A.C.E., dan Pdm. P. Budi Raharjo</t>
  </si>
  <si>
    <t>978-623-314-290-8</t>
  </si>
  <si>
    <t>5b134334-2380-4532-b916-39f16eb0c1a3</t>
  </si>
  <si>
    <t>Biologi Perikanan</t>
  </si>
  <si>
    <t>Andi Tamsil, M. Ghufran H. Kordi K., Hasnidar Yasin, &amp; Thamrin Ali Ibrahim</t>
  </si>
  <si>
    <t>978-623-7267-16-4</t>
  </si>
  <si>
    <t>978-623-7267-15-7</t>
  </si>
  <si>
    <t>&lt;p&gt;Biologi Perikanan adalah salah satu cabang dari biologi yang fokus pada ikan sejak ikan menetas, kemudian mulai makan, tumbuh, beraktivitas, bereproduksi, dan akhirnya mengalami kematian, baik kematian secara alami maupun faktor-faktor lain. Biologi Perikanan merupakan ilmu yang mengkhususkan kajian pada struktur organisme ikan (morfologi), strukturtubuh ikan (anatomi), faktor kimia dan fisika pada ikan (fisiologi), dan proses serta kebiasaan hidupnya. Karena itu, Biologi Perikanan merupakan ilmu dasar untuk mendalami dinamika populasi ikan, pengembangan spesies untuk dikelola menjadi ikan akuakultur, dan upaya konservasi spesies ikan yang terancam mengalami kepunahan.Tujuan mempelajari Biologi Perikanan adalah agar dapat memahami sumber daya perikanan serta pemanfaatannya secara optimum dan berkelanjutan. Aplikasi Biologi Perikanan adalah sebagai alat pengelola sumber daya perikanan, di mana pengelolaan perikanan itu berhubungan dengan sumber daya dan masyarakat. Hasil akhirnya adalah optimalisasi pemanfaatan sumber daya perikanan secara berkelanjutan, sedangkan bagi masyarakat dan pemerintah adalah kesejahteraan, ketersediaan sumber protein yang dapat dijangkau, dan devisa.Biologi Perikanan diperlukan untuk melengkapi arahan dalam pengelolaan sumber daya perikanan. Rekomendasi ahli Biologi Perikanan diperlukan untuk pengambilan kebijakan yang berhubungan dengan pemanfaatan sumber daya perikanan dan konservasi.Ruang lingkup Biologi Perikanan meliputi 2 cabang kajian yang saling terkait. Cabang pertama adalah kajian mengenai Natural History, yaitu tentang keadaan biologi ikan dalam suatu perairan yang meliputi daur hidup ikan, seperti: (a) induk ikan; (b) keadaan induk pada waktu akan memijah; (c) bagaimana keadaan memijahnya; (d) bagaimana keturunan yang dihasilkan; dan (e) pertumbuhan dan cara makannya sampai mati. Cabang kedua adalah kajian mengenai Dinamika dari Populasi, yaitu: bagaimana kecepatan dan hasil reproduksi serta pengaruhnya terhadap populasi, kecepatan pertumbuhan, sebab-sebab dan kecepatan kematian, serta pengaruhnya terhadap populasi. Dengan demikian dalam memperlajari Biologi Perikanan akan dipelajari hal-hal berikut: (a) seksualitas ikan; (b) tingkat kematangan gonad; (c) fekunditas; (d) ruaya; (e) pemijahan; (f) awal daur hidup ikan; (g) pertumbuhan ikan; (h) kebiasaan makan dan cara makan; (i) persaingan dan pemangsaan; dan (j) umurikan.&lt;/p&gt;</t>
  </si>
  <si>
    <t>a0ff97e4-72e1-441e-a052-93c5a1075072</t>
  </si>
  <si>
    <t>Dasar-Dasar Perbankan</t>
  </si>
  <si>
    <t>978-623-01-1288-1</t>
  </si>
  <si>
    <t>&lt;p&gt;Buku ini hadir untuk membantu para pembaca dalam memahami ruang lingkup bank. Pembahasan yang ada dalam buku ini disajikan dengan menggunakan bahasa yang sangat sederhana, lugas, dan mudah dipahami sehingga akan membantu para pembaca dalam mempelajarinya secara lebih cepat, mudah, dan praktis&lt;/p&gt;</t>
  </si>
  <si>
    <t>93f45035-0f12-412e-8f76-e17b966bf723</t>
  </si>
  <si>
    <t>Ekonomi Teknik</t>
  </si>
  <si>
    <t>I Nyoman Pujawan</t>
  </si>
  <si>
    <t>978-623-91296-5-1</t>
  </si>
  <si>
    <t>978-623-91296-4-4</t>
  </si>
  <si>
    <t>Edisi Ke-3</t>
  </si>
  <si>
    <t>&lt;p&gt;Buku Ekonomi Teknik ini sangat diperlukan oleh mereka yang belajar ilmu-ilmu teknik agar para insinyur atau sarjana teknik memiliki pengetahuan bagaimana melakukan penilaian kelayakan ekonomis bagi proyek-proyek teknis. Investasi teknis yang dimaksud di sini bisa diartikan sangat luas, bisa dalam bentuk penambahan alat produksi, pembangunan pabrik, penggantian teknologi, pembangunan kawasan wisata, pembuatan jembatan, dan sebagainya. Berbagai teknik mulai dari metode ekuivalensi yang sederhana sampai analisis titik impas dan analisis risiko disajikan pada buku ini. Setiap bab dilengkapi dengan contoh-contoh aplikasi serta pembahasannya.&lt;/p&gt;</t>
  </si>
  <si>
    <t>d1674b3c-58c8-4c62-b3cb-cd3208d9c15c</t>
  </si>
  <si>
    <t>Hukum Acara Peradilan Tata Usaha Negara</t>
  </si>
  <si>
    <t>Harrys Pratama Teguh, S.HI., M.H. | Ojarudin Ritonga, S.H., M.M.</t>
  </si>
  <si>
    <t>978-623-01-2956-8</t>
  </si>
  <si>
    <t>978-623-01-2958-2</t>
  </si>
  <si>
    <t>&lt;p&gt;Peradilan Tata Usaha Negara Menjadi Salah Satu Peradilan Yang Ada Di Indonesia Untuk Mengajukan Gugatan Apabila Ada Keputusan Tata Usaha Negara Yang Merugikan Kepentingan Warga Negaranya. Perlu Digarisbawahi Bahwa Setiap Keputusan Tata Usaha Negara Rentan Menimbulkan Sengketa Antara Pihak-Pihak Yang Berperkara, Yakni Pihak Penggugat Dan Tergugat. Agar Sengketa Tersebut Dapat Diselesaikan Dengan Baik, Diperlukan Pemahaman Yang Utuh Dan Menyeluruh Tentang Bagaimana Menjalankan Proses Beracara Di Pengadilan Tata Usaha Negara. Selain Itu, Perkembangan Dan Perubahan Teori Dan Pemikiran Yang Sangat Cepat Di Bidang Kenegaraan Dan Tata Usaha Negara Serta Terhadap Hukum Acara Memerlukan Adanya Penyesuaian Sehingga Praktik Pelaksanaan Di Peradilan Tata Usaha Negara Dapat Menjawab Persoalan Sengketa Di Bidang Tata Usaha Negara. Pembahasan Di Dalam Buku Ini Antara Lain Memuat Tentang Pengertian, Latar Belakang, Sejarah, Sumber Hukum, Asas, Tujuan, Dan Kompetensi Peradilan Tata Usaha Negara; Persamaan Dan Perbedaan Hukumacara Peradilan Tata Usaha Negara Dengan Hukum Acara Perdata; Penyelesaian Sengketa, Praktik Membuat Gugatan, Proses Pemeriksaan Persiapan, Pengajuan Bukti Surat Dan Saksi, Praktik Membuat Putusan Hukum Dan Mengajukan Upaya Hukum Di Pengadilan Tata Usaha Negara; Serta Sengketa Dan Hasil Keputusan Peradilan Tata Usaha Negara.Tulisan Yang Disajikan Di Dalam Buku Ini Merupakan Bahan Dasar Untuk Memperkenalkan Hukum Acara Peradilan Tata Usaha Negara Kepada Para Pembaca Agar Dapat Memahami Teori Dan Praktik Peradilan Tata Usaha Negara, Terutama Kalangan Mahasiswa Sebagai Persiapan Untuk Menjadi Praktisi Maupun Sebagai Ahli Hukum Lainnya. Buku Ini Dipandang Sangat Penting Untuk Dimiliki Oleh Seluruh Kalangan Akademisi Yang Mengambil Konsentrasi Ilmu Hukum, Sosial Politik, Dan Administrasi Negara Sebagai Rujukan Dan Referensi Untuk Mengembangkan Keilmuan Bidang Hukum.&lt;/p&gt;</t>
  </si>
  <si>
    <t>4947ef3a-c6b8-4847-bf20-2f0f63049363</t>
  </si>
  <si>
    <t>Zainal Asikin</t>
  </si>
  <si>
    <t>978-623-01-2634-5</t>
  </si>
  <si>
    <t>978-623-01-0836-5</t>
  </si>
  <si>
    <t>&lt;p&gt;Buku Hukum Kepailitan Yang Berada Di Tangan Pembaca Saat Ini, Adalah Awalnya Di Terbitkan Pertama Kali Oleh Penerbit Rajawali-Jakarta Tahun 1989 Ketika Itu Hukum Kepailitan Masih Diatur Dalam Failissement Verordening Stb 1905 No.217 Jo Stb 1906 No. 348. Kemudian Ketika Terjadi Krisis Ekonomi Di Indonesia Tahun 1998, Maka Salah Satu Tuntutan Yang Mendesak Adalah Perlunya Pembaharuan Hukum Kepailitan Dan Akhirnya Dikeluarkan Peraturan Pemerintah Pengganti Undang Undang (Perpu No.1 Tahun 1998) Tentang Pembaharuan Hukum Kepailitan. Akhirnya Perpu No.1 Tahun 1998 Tersebut Disahkan Menjadi Uu No. 4 Tahun 1998 Tentang Kepailitan Dan Penundaan Kewajiban Pembayaran Utang. Pada Tahun 2004 Kembali Dilakukan Penyempurnaan Terhadap Uu No. 4 Tahun 1998 Tersebut Dengan Uu No.37 Tahun 2004 Yang Berlaku Hingga Saat Ini. Oleh Sebab Itu Buku Hukum Kepailitan Yang Berada Di Tangan Anda Ini Telah Mengalami Beberapa Perbaikan Agar Sesuai Dengan Perkembangan Hukum Dan Kasus-Kasus Hukum Yang Terjadi Di Indonesia. Buku Ini Disusun Dengan Bahasa Yang Sederhana Dan Mudah Dipahami Oleh Mahasiswa Dan Para Praktisi Yang Ingin Mempelajari Hukum Kepailitan Dan Menggunakan Rujukan Dalam Praktik-Praktik Kepailitan Di Indonesia.&lt;/p&gt;</t>
  </si>
  <si>
    <t>8e219963-8159-4c6b-bf67-afba28d5d940</t>
  </si>
  <si>
    <t>Kamus Fotografi</t>
  </si>
  <si>
    <t>R. Amien Nugroho</t>
  </si>
  <si>
    <t>979-763-547-3</t>
  </si>
  <si>
    <t>978-979-29-8607-5</t>
  </si>
  <si>
    <t>&lt;p&gt;Kamus fotografi memuat dan mengulas informasi lengkap tentang fotografi&lt;/p&gt;</t>
  </si>
  <si>
    <t>c3876cf3-332c-437f-ba3f-b8629f657933</t>
  </si>
  <si>
    <t>Karena Dia</t>
  </si>
  <si>
    <t>978-979-29-1829-8</t>
  </si>
  <si>
    <t>978-979-29-8299-2</t>
  </si>
  <si>
    <t>&lt;p&gt;Pengharapan rnempunyai dua putri cantik. Mereka adalah &amp;quot;putri kemarahan&amp;quot; dan &amp;quot;putri keberanian&amp;quot;. Kemarahan terhadap hal-hal yang berlangsung dan keberanian untuk rnengubah semuanya itu.&lt;br /&gt;
 Orang-orang yang mengisahkan kesaksiannya dalam buku ini mengalarni kejatuhan dan keterpurukan. Bahkan, sebagian besar karena kesalahan orang lain. Putri mana yang mereka pilih? Awalnya memang &amp;quot;putri kemarahan&amp;quot;. Namun hanya sesaat. Mereka carnpakkan &amp;quot;putri kemarahan&amp;quot; dan menggantinya dengan &amp;quot;putri keberanian&amp;quot;, berani untuk bangkit dan mengubah semuanya. Jadilah mereka orang-orang yang sangat diberkati.&lt;br /&gt;
 Untuk Anda yang merasa bernasib sama dengan mereka, buku ini meyakinkan bahwa Anda tidak sendiri dan tidak ada yang mustahil bagi Tuhan. Untuk Anda yang merasa lebih baik dari mereka, buku ini akan membuat Anda lebih, lebih, dan lebih bersyukur.&lt;br /&gt;
 Jadi, jika mereka berani dan bisa bangkit dari kejatuhan dan hidup berkelimpahan sesudahnya, semua itu KARENA DIA.&lt;/p&gt;
 &lt;p&gt;&amp;nbsp;&lt;/p&gt;</t>
  </si>
  <si>
    <t>63aa28c2-93c3-4c2b-b478-4bd9e4359b28</t>
  </si>
  <si>
    <t>978-623-314-317-2</t>
  </si>
  <si>
    <t>addf3f08-ef35-4c40-acac-8539b0aa9043</t>
  </si>
  <si>
    <t>Kepemimpinan Pendidikan</t>
  </si>
  <si>
    <t>Konsep Dan Strategi Peningkatan Mutu Pendidikan</t>
  </si>
  <si>
    <t>Dr. Muhammad Soleh Hapudin, M.Si. dan Dr. Ir. Arief Kusuma Among Praja, S.T., M.B.A., IPU</t>
  </si>
  <si>
    <t>978-623-8117-15-4</t>
  </si>
  <si>
    <t>&lt;p&gt;Buku ini sangat layak dijadikan panduan atau referensi bagi mahasiswa, calon guru yang sedang menempuh mata kuliah Pengantar Pendidikan di fakultas Keguruan Ilmu Pendidikan (FKIP) atau Fakultas Ilmu Tarbiyah pada perguruan tinggi Islam, para guru, kepala sekolah, pengawas sekolah dan para pelaku pendidikan lainnya, serta masyarakat yang tertarik dan terus mengamati perkembangan dunia pendidikan dari sisi teori maupun praktis. Pembahasan, buku ini dimulai dengan konsep dasar kepemimpinan, Gaya dan Tipe kepemimpinan, Kepemimpian Manajemen, Peran Kepemimpinan Pendidikan, Kualifikasi dan Kompetensi Kepala Sekolah, Kepemimpinan Berbasis Manajemen, Kepala Sekolah dan Manajemen Berbasis/Sekolah, Kepemimpinan Kepala Sekolah sebagai pemimpin pembelajaran, Kepemimpinan Kepala Sekolah Era Revolusi Industri 4.0 yang saat ini kita berada di dalamnya, serta inovasi-inovasi dan peran guru dalam bidang Pendidikan.&lt;/p&gt;</t>
  </si>
  <si>
    <t>d2f1b0ef-96ad-409f-bed5-fdce40c6b39b</t>
  </si>
  <si>
    <t>Komunikasi Bisnis</t>
  </si>
  <si>
    <t>Alexander Thian, M.Si.</t>
  </si>
  <si>
    <t>978-623-01-1928-6</t>
  </si>
  <si>
    <t>&lt;p&gt;Buku ini dapat digunakan sebagai bahan referensi, khususnya bagi para mahasiswa yang sedang mengambil mata kuliah Komunikasi Bisnis. Pembahasan yang ada dalam buku ini disajikan dengan menggunakan bahasa yang sangat sederhana, lugas, dan mudah dipahami, sehingga akan membantu para mahasiswa dalam mempelajarinya secara lebih cepat, mudah, dan praktis.&lt;/p&gt;</t>
  </si>
  <si>
    <t>17a5c1c8-79ca-4af1-9060-0c039ed9de2b</t>
  </si>
  <si>
    <t>Life Revolution</t>
  </si>
  <si>
    <t>979-763-786-7</t>
  </si>
  <si>
    <t>978-979-29-9203-8</t>
  </si>
  <si>
    <t>&lt;p&gt;Di zaman modern ini, orang perlu memiliki cara,&amp;nbsp;sistem atau strategi untuk menang menghadapi dunia ini. Mengadakan revolusi dalam diri, termasuk merevolusi pikiran clan mental merupakan salah satu cara, bukan sekadar untuk bertahan, melainkan untuk keluar sebagai sosok unggul.&amp;nbsp;&lt;br /&gt;
 Berdayakan KEKUATAN EMOSIONAL &amp;amp;&amp;nbsp; KEKUAT AN SPIRITUAL, gabungkan INNER &amp;amp; OUTER SUCCESS. Adalah langkah-langkah Life Revolution yang membuat Anda melambung menjadi sosok pemenang.&amp;nbsp; Waktu Anda bertemu Tuhan, perubahan hidup bakal terjadi.&amp;nbsp; Tidak hanya Life Revolution ada dalam diri, tetapi juga Anda berhasil menjadi manusia! Inilah kunci keberhasilan sejati! Selamat mengadakan Life Revolution!&amp;nbsp;&lt;/p&gt;</t>
  </si>
  <si>
    <t>8b638807-d8d5-4d04-98fa-2318a394e26a</t>
  </si>
  <si>
    <t>LILY</t>
  </si>
  <si>
    <t>Love in My Life</t>
  </si>
  <si>
    <t>Ari Kinoysan, Rizki De &amp; Xavier Pranata</t>
  </si>
  <si>
    <t>978-623-01-1248-5</t>
  </si>
  <si>
    <t>978-623-01-1247-8</t>
  </si>
  <si>
    <t>&lt;p&gt;Kisah dalam buku ini akan sangat menginspirasi anda. kisah nyata penulis mulai dari awal pertemuan, menghadapi kehidupan bersama, hingga akhirnya harus berbesar hati menghadapi kepergian sang istri, lily. baca buku ini, perjuangkan mimpi anda dan berkaryalah bagi negara kita tercinta.&lt;/p&gt;</t>
  </si>
  <si>
    <t>98a062ff-c6b8-43cb-8212-398bb352430f</t>
  </si>
  <si>
    <t>Loveless</t>
  </si>
  <si>
    <t>978-623-7122-03-6</t>
  </si>
  <si>
    <t>978-623-7122-02-9</t>
  </si>
  <si>
    <t>&lt;p&gt;Raline, gadis cantik implusif materialistis yang memilih untuk tidak mencintai, selama ini hidup dibiayai oleh seorang pria misterius bernama Angka Wijaya yang tidak pernah ditemuinya. Kehidupan Raline berjalan sebagaimana mestinya sampai muncul sosok Karel yang tiba-tiba menjadi tetangga Raline. Kehadirannya, perlahan tapi pasti, mengusik Raline dan membawanya kembali ke masa lalu yang selama ini ingin dilupakannya. Kehidupannya semakin jadi makin runyam saat Alva, sepupu Karel, hadir di hidupnya. Dan, Seth, sahabatnya, malah menghilang misterius. Perjalanan Raline mencari tahu siapa sosok AW hanya menghadirkan teka-teki yang tidak terselesaikan dan jawaban semu. Ironisnya, berbagai petunjuk yang ditemukannya malah semakin membawanya kembali ke masa lalunya.&lt;/p&gt;</t>
  </si>
  <si>
    <t>fb948e6b-e7ce-44da-a98d-4000125d5444</t>
  </si>
  <si>
    <t>Manajemen Operasi</t>
  </si>
  <si>
    <t>Terry Hill</t>
  </si>
  <si>
    <t>979-533-587-1</t>
  </si>
  <si>
    <t>978-979-29-8468-2</t>
  </si>
  <si>
    <t>&lt;p&gt;lntisari Manajemen Operasi adalah sumber referensi bagi mahasiswa program MBA, dan mahasiswa disiplin ilmu lain yang ingin mempelajari pokok persoalan terse but. Buku ini juga dapat menjadi bahan referensi untuk melengkapi perpustakaan para manajer dan untuk mengilhami para manajer yang ingin meningkatkan pengetahuan dan keahlian mereka.&lt;br /&gt;
 Terry Hill adalah Profesor Manaje-men Operasi Business School.&lt;br /&gt;
 &amp;middot;&lt;/p&gt;</t>
  </si>
  <si>
    <t>3783c555-1a17-429b-ac06-d5d65ca79da5</t>
  </si>
  <si>
    <t>Manajemen Perbankan</t>
  </si>
  <si>
    <t>978-623-01-1930-9</t>
  </si>
  <si>
    <t>&lt;p&gt;Buku ini memuat topik mengenai ruang lingkup bank, manajemen dana bank, manajemen kredit bank, manajemen suku bunga bank, manajemen jasa bank lainnya, manajemen sumber daya manusia perbankan, manajemen pemasaran bank, laporan dan rasio keuangan bank, manajemen likuiditas bank, serta manajemen permodalan bank&lt;/p&gt;</t>
  </si>
  <si>
    <t>f48dc140-63be-4424-92b2-6c483a4339b1</t>
  </si>
  <si>
    <t>Manajemen Risiko Bisnis</t>
  </si>
  <si>
    <t>978-623-01-1874-6</t>
  </si>
  <si>
    <t>&lt;p&gt;Proses manajemen risiko yang efektif merupakan suatu kebutuhan yang mutlak dan mendesak di era globalisasi. Untuk memiliki keunggulan dalam persaingan bisnis di era globalisasi ini dibutuhkan proses penilaian dan pengelolaan risiko secara efektif. Tujuan manajemen risiko bisnis adalah bukan untuk menghilangkan risiko. Jika Anda berusaha menghilangkan risiko hingga nol, maka itu berarti bahwa Anda sedang berada dalam proses untuk membangkrutkan bisnis Anda sendiri.&lt;/p&gt;</t>
  </si>
  <si>
    <t>8b99fc43-a490-460a-a519-d24af5218b7c</t>
  </si>
  <si>
    <t>Matematika Ekonomi</t>
  </si>
  <si>
    <t>Teori dan Aplikasi</t>
  </si>
  <si>
    <t>978-623-01-2908-7</t>
  </si>
  <si>
    <t>978-623-01-2909-4</t>
  </si>
  <si>
    <t>&lt;p&gt;Substansi Buku Ini Menguraikan Tentang Formula Dasar Matematikaekonomi Dengan Penerapannya Serta Memberi Pengertian Mendasar Agardapat Lebih Memahami Dan Menguasai Formula Dasar Matematikaekonomi. Di Samping Itu, Buku Ini Dimaksudkan Sebagai Buku Referensi Yangjuga Dapat Dijadikan Sebagai Buku Ajar (Text Book), Khususnya Bagimahasiswa Ekonomi Manajemen Maupun Mahasiswa Ekonomi Akuntansi Yang Mempelajari Mata Ajar Matematika Ekonomi&lt;/p&gt;</t>
  </si>
  <si>
    <t>bcf9e6f2-3704-473c-802d-1f08b71d009c</t>
  </si>
  <si>
    <t>Metodologi Penelitian Pendidikan</t>
  </si>
  <si>
    <t>Zainal Aqib Dan Mohammad Hasan Rasidi</t>
  </si>
  <si>
    <t>978-623-01-0078-9</t>
  </si>
  <si>
    <t>978-623-01-0079-6</t>
  </si>
  <si>
    <t>&lt;p&gt;Metodologi Penelitian Pendidikan&amp;nbsp;&lt;/p&gt;</t>
  </si>
  <si>
    <t>3c5cd12e-8b0a-45c0-a4ab-0fea8b5b45d5</t>
  </si>
  <si>
    <t>Pemrograman Terstruktur</t>
  </si>
  <si>
    <t>Tata Sutabri, S.Kom., MM</t>
  </si>
  <si>
    <t>979-731-491-X</t>
  </si>
  <si>
    <t>978-979-29-9503-9</t>
  </si>
  <si>
    <t>&lt;p&gt;Pemrograman terstruktur adalah tindakan pengorganisasian dan membuat kode-kode program supaya mudah dimengerti, dites, dan dimodifikasikan. Jika suatu proses telah sampai pada suatu titik tertentu, maka proses selanjutnya tidak boleh kembali lagi ke baris sebelumnya, kecuali untuk proses berulang (Loop). Inilah prinsip utama pemrograman terstruktur.&lt;/p&gt;
 &lt;p&gt;Pemrograman terstruktur mempunyai tujuan meningkatkan keandalan program, membuat program mudah dibaca dan ditelusuri bila ada kesalahan, menyederhanakan kerumitan program, menyederhanakan pemeliharaan program, dan meningkatkan produktivitas pemrograman.&lt;/p&gt;
 &lt;p&gt;Buku pemrograman terstruktur ini berisi teknik pemrograman dan teknik algoritma yang diperlukan untuk menyelesaikan masalah melalui bantuan komputer. Dibatas pula tingkat efisien teknik-teknik disain program yang ada. Bab terakhir menyajikan suatu bentuk teknik pemrograman yang berorientasi obyek. Buku ini dirancang sebagai buku pegangan untuk mahasiswa yang sedang studi pada matakuliah ini.&lt;/p&gt;</t>
  </si>
  <si>
    <t>d0a95c6c-6cb6-468b-a23b-dbdedf7f9be7</t>
  </si>
  <si>
    <t>Pengantar Ilmu Hama Tanaman</t>
  </si>
  <si>
    <t>Efrin Firmansyah</t>
  </si>
  <si>
    <t>978-623-7267-90-4</t>
  </si>
  <si>
    <t>978-623-7267-91-1</t>
  </si>
  <si>
    <t>&lt;p&gt;Pengantar Ilmu Hama Tanaman&lt;br /&gt;
 - Pengertian Hama &amp;amp; Kerugian Akibat Serangan Hama&lt;br /&gt;
 - Penyebab Munculnya Hama Pada Tanaman &amp;amp; Pengelompokan Hama&lt;br /&gt;
 - Hama Pada Bagian Daun, Batang, Akar, &amp;amp; Buah Tanaman&lt;br /&gt;
 - Dinamika Populasi &amp;amp; Ambang Ekonomi Hama&lt;br /&gt;
 Salah Satu Hal Yang Secara Alami Terdapat Di Areal Budi Daya Tanaman Adalah Adanya Organisme Pengganggu Tanaman (Opt). Opt Adalah Semua Organisme Yang Mempunyai Potensi Menimbulkan Kerusakan Ekonomis Atau Gangguan Pada Tanaman Budi Daya, Salah Satunya Adalah Hama.&lt;br /&gt;
 Pendefinisian Suatu Organisme Dikelompokkan Sebagai Hama Dapat Dipengaruhi Oleh Berbagai Faktor Dan Sudut Pandang.&lt;br /&gt;
 Buku Ini Terutama Dimaksudkan Sebagai Sumber Pembelajaran, Terutama Bagi Mahasiswa Yang Sedang Mengikuti Pendidikan Di Fakultas Pertanian Agar Mempunyai Modal Wawasan Yang Memadai Untuk Memahami Tentang Hama Tanaman. Dalam Buku Ini Diuraikan Mulai Dari Pengertian Hama; Jenis Kerugian Yang Diakibatkan Oleh Serangan Hama; Konsep Munculnya Hama Pada Tanaman; Pengelompokan Hama; Dan Penjelasan Contoh- Contoh Hama Yang Menyerang Bagian Tanaman, Seperti Daun, Batang, Akar, Dan Buah Berikut Metode-Metode Pengendalian Yang Dapat Dilakukan; Serta Dibahas Pula Mengenai Ambang Ekonomi Hama Berikut Perhitungannya.&lt;/p&gt;</t>
  </si>
  <si>
    <t>b9ea35f7-9159-4f56-b13c-3cf389dd6090</t>
  </si>
  <si>
    <t>Pengantar Manajemen</t>
  </si>
  <si>
    <t>978-623-01-1399-4</t>
  </si>
  <si>
    <t>&lt;p&gt;Buku ini dapat digunakan sebagai bahan referensi bagi para mahasiswa yang sedang mengambil mata kuliah pengantar manajemen, dasar-dasar manajemen, maupun mata kuliah asas-asas manajemen. Pembahasan yang ada dalam buku ini disajikan dengan menggunakan bahasa yang sangat sederhana, lugas, dan mudah dipahami, sehingga akan membantu para mahasiswa dalam mempelajarinya secara lebih cepat, mudah, dan praktis.&lt;/p&gt;</t>
  </si>
  <si>
    <t>c8466d22-a27b-49ac-86a1-ecf0d2fda3ae</t>
  </si>
  <si>
    <t>Perilaku Organisasi</t>
  </si>
  <si>
    <t>978-623-01-1195-2</t>
  </si>
  <si>
    <t>&lt;p&gt;Buku ini dapat digunakan sebagai bahan referensi, khususnya bagi para mahasiswa yang sedang mengambil mata kuliah Perilaku Organisasi. Pembahasan yang ada dalam buku ini disajikan dengan menggunakan bahasa yang sangat sederhana, lugas, dan mudah dipahami, sehingga akan membantu para mahasiswa dalam mempelajarinya secara lebih cepat, mudah, dan praktis.&lt;/p&gt;</t>
  </si>
  <si>
    <t>4cbc9afb-76b8-4077-a9e6-1a77800c539f</t>
  </si>
  <si>
    <t>Pernak-pernik Pernikahan</t>
  </si>
  <si>
    <t>978-979-29-1848-9</t>
  </si>
  <si>
    <t>978-979-29-9110-9</t>
  </si>
  <si>
    <t>&lt;p&gt;Pertanyaan-pertanyaan seperti: Mengapa orang-orang pada&amp;nbsp;zaman dahulu menikah tanpa pacaran kok bisa langgeng, ya? Apakah setelah melakukan pertunangan, kita sudah boleh&amp;nbsp;berhubungan seks? Mengapa kita harus, menikah? dan Apakah perceraian itu adalah garis hidup&amp;nbsp;yang telah ditentukan Tuhan bagi&amp;nbsp;seseorang? mungkin pernah Anda dengar: tetapi Anda belum pernah tahu jawabannya. Jika ditelusuri lagi, masih banyak pertanyaan yang muncul seputar pernikahan dan kehidupan rumah tangga.&amp;nbsp;&lt;/p&gt;
 &lt;p&gt;Pernak-pernik Pernikahan menyajikan jawaban alas pertanyaan mendasar yang menjadi pergumulan Anda. Lebih dari 300 tanya jawab tentang pernikahan dan rumah tangga tersaji dalam buku ini. Tanya jawab dikelompokkan dalam empat topik utama, yakni: Pacaran, Pertunangan, Pernikahan, dan Perceraian.&amp;nbsp;&lt;/p&gt;
 &lt;p&gt;Buku tanya jawab ini layak menjadi bacaan bagi Anda, baik yang sedang mencari pasangan, yang sudah berpacaran atau bertunangan, maupun yang sudah menikah.&lt;/p&gt;</t>
  </si>
  <si>
    <t>a23b82a1-25bc-428c-a336-39355740662e</t>
  </si>
  <si>
    <t>Tenis Meja</t>
  </si>
  <si>
    <t>Alex Kertamanah</t>
  </si>
  <si>
    <t>978-623-01-2883-7</t>
  </si>
  <si>
    <t>&lt;p&gt;Adi Pranajaya/Pengamat Tenis Meja PRESTASI tidak saja lahir dari hasil kerja keras dan pantang menyerah dari pelaku olahraga yang dalam hal ini adalah atlet, tetapi juga harus ditunjang oleh kecerdasan intelektual, yang satu diantaranya didorong adanya apa yang disebut &amp;quot;referensi&amp;quot;. Maka bacaan dalam bentuk buku, sebagai salah satu bentuk referensi, menjadi sangat penting. Hal ini pula yang dilakukan olehbanyak atlet kaliber dunia, di mana mereka menganggap bahwa buku adalah salah satu hal yang mampu membangun kecerdasan intelektual. Buku yang dituliskan oleh Sdr. Alex Kertamanah berjudul Tenis Meja menurut hemat saya adalah salah satu buku yang sangat dibutuhkan oleh pelaku olahraga khususnya tenis meja, bukan saja atlet tetapi juga pelatih. Bahkan bagi para penghobby tenis meja sekali pun, buku ini sangat berguna sekaligus menyenangkan. Penghargaan yang setinggi-tingginya kepada Sdr Alex Kertamanah atas usaha dan kerja kerasnya menulis buku yang penuh dengan pelajaran &amp;quot;berharga&amp;quot; ini.&lt;/p&gt;</t>
  </si>
  <si>
    <t>1ef10aa6-3937-428a-8260-fb53ecee99df</t>
  </si>
  <si>
    <t>Teori Ekonomi Mikro</t>
  </si>
  <si>
    <t>Sarwoko</t>
  </si>
  <si>
    <t>978-623-01-2630-7</t>
  </si>
  <si>
    <t>978-623-01-2629-1</t>
  </si>
  <si>
    <t>&lt;p&gt;Sering Orang Awam Bertanya: Apakah Ilmu Ekonomi Itu? Ilmu Yang Mempelajari Tentang Uang? Atau Ilmu Yang Mempelajari Tentang Kelangkaan, Inflasi. Pengangguran, Dan Defisit? Semua Topik Akan Dipelajari Dalam Ilmu Ekonomi. Secara Keseluruhan Tujuan Penelitian Ekonomi Adalah Menjelaskan Bagaimana Upaya Manusia Untuk Mencapal Kesejahteraan Hidup Setinggi Mungkin. Buku Teori Ekonomi Mikro Ini Berisi Tentang Permintaan Penawaran Dan Keseimbangan Pasar, Teori Perilaku Konsumen, Produsen, Ongkos Produksi, Penghasilan, Dan Efek-Efek Perubahan Harga Serta Penghasilan. Tidak Hanya Itu, Buku Ini Juga Membahas Tentang Pasar, Persaingan Sempurna, Monopoli, Dan Oligopoly. Penulis Mempersembahkan Buku Ajar Ini Terutama Kepada Para Mahasiswa Peserta Kuliah Teori Ekonomi Mikro Dan Pihak-Pihak Lain Yang Dapat Memanfaatkan Ilmu Ini. Besar Harapan Penulis Agar Buku Ini Dapat Digunakan Dengan Sebaik-Baiknya Bagi Yang Membutuhkan.&lt;/p&gt;</t>
  </si>
  <si>
    <t>1c974aa2-abb4-47e5-8cdd-c9c00a32d9b4</t>
  </si>
  <si>
    <t>True Christianity</t>
  </si>
  <si>
    <t>Wongso Agnes Riana</t>
  </si>
  <si>
    <t>978-979-29-5774-7</t>
  </si>
  <si>
    <t>978-979-29-9695-1</t>
  </si>
  <si>
    <t>&lt;p&gt;Menjadi orang Kristen tidaklah mudah. Pada kenyataannya, banyak orang Kristen mengaku menjadi pengikut Kristus, tetapi kehidupannya tidak mencerminkan kasih Kristus yang seharusnya tinggal dalam diri setiap orang percaya.&lt;br /&gt;
 Ada dua faktor utama yang membuat orang Kristen hidup jauh dari kebenaran firman Tuhan. Pertama, mereka tidak benar-benar mengenal firman Tuhan karena tidak pernah membaca atau merenungkannya. Kedua, mereka mengetahui kebenaran firman Tuhan, tetapi tidak kuat melawan godaan dunia yang begitu menggiurkan.&lt;br /&gt;
 Memahami pergumulan yang dihadapi oleh hampir semua orang Kristen, Wongso Agnes Riana ingin membagikan segala hal yang ia ketahui mengenai iman kekristenan. Ia ingin agar orang Kristen tidak sekadar mengaku sebagai pengikut Kristus, tetapi benar-benar mampu hidup sebagai orang Kristen yang sejati dan bisa menang melwan godaan dunia.&lt;/p&gt;</t>
  </si>
  <si>
    <t>5654dc5e-7592-40bb-bebe-f89b8803b48e</t>
  </si>
  <si>
    <t>978-623-7519-72-0</t>
  </si>
  <si>
    <t>978-623-7519-73-7</t>
  </si>
  <si>
    <t>&lt;p&gt;Mengamati dengan teliti, jujur, dan analitis, kita akan mendapat betapa jauh perbedaan Injil yang Tuhan Yesus ajarkan dengan &amp;acirc;&amp;euro;&amp;oelig;injil-injil&amp;acirc;&amp;euro;Â hari ini yang telah dimodifikasi, agar lebih bisa mendarat dalam kehidupan manusia post-modern. Padahal, hasil dari modifikasi tersebut justru merusak bangunan berpikir yang seharusnya dimiliki oleh orang percaya. Kemegahan Injil digantikan dengan ajaran Injil yang terlihat eksklusif, tetapi telah kehilangan napas atau jiwa Injil yang sejati. Padahal, Injil yang benar sering kali tidak memperkenan hati manusia, merusak tatanan hidup wajar, juga kemapanan hidup yang dibangun oleh masyarakat post-modern dengan konsep surga dan tuhan mereka sendiri.&lt;br /&gt;
 &lt;br /&gt;
 Buku ini dapat menolong Anda untuk mengenal Injil yang benar, juga menjadi murid Kristus yang sejati yang hidup dalam karakter rohani. Harapannya, melalui pembacaan buku ini kerohanian Anda dapat bertumbuh dengan sempurna. karena Anda dipersiapkan untuk menjadi mempelai Tuhan Yesus.&lt;/p&gt;</t>
  </si>
  <si>
    <t>0e4c5116-99b4-4dd1-b907-89baa99e1725</t>
  </si>
  <si>
    <t>Twins</t>
  </si>
  <si>
    <t>Eliysha Christie Saputra</t>
  </si>
  <si>
    <t>979-763-416-7</t>
  </si>
  <si>
    <t>978-979-29-9702-6</t>
  </si>
  <si>
    <t>&lt;p&gt;Ck, ck, ck, kebayang nggak sih klo 2 sodara udah berantem? Nggak di rumah, di sekolah, siang, malam, wuiih, gendang telinga bisa-bisa pecah klo deket-deket mereka! Rara and Raga, si kembar cewek cowok ini emang nggak bisa akur. Lha, gimana bisa akur, dua-duanya idola sekolah sich! Uda gitu fans keduanya bejibun..bun..bun.. and satu lagi kesamaan mereka: dua-duanya KERAS KEPALA BANGEEET! Hehehe.. (Rara &amp;amp; Raga banget gitu loh!)&amp;nbsp;&lt;br /&gt;
 &lt;br /&gt;
 Tapi Rara and Raga bisa saling peluk and bertangisan juga loh! (Ah, masa??) Waktu Raga ngeboongin Rara soal ceweknya and waktu Rara mo ninggalin Raga ngelanjutin kuliah ke UCLA!&amp;nbsp;&lt;br /&gt;
 &lt;br /&gt;
 Kamu-kamu yang sering punya konflik dengan brother or sister-mu apa ga penasaran dengan message yang mo disampaikan Sha-sha dalam novelnya ini? Meski Sha-sha, sang novelis cilik ini menuliskannya saat berusia 11 tahun, ia pengen kamu memahami satu hal: &amp;quot;sesering apa pun kamu bertengkar dengan sodaramu, sesering itu pula kamu akan memerlukan mereka!&amp;quot; Right! Keep them in mind and enjoy this book!&lt;/p&gt;</t>
  </si>
  <si>
    <t>5632e2b6-70f5-49ef-8c4f-ad90af70558f</t>
  </si>
  <si>
    <t>Ayo Mengenal Bahasa Inggris - TK A</t>
  </si>
  <si>
    <t>E. Rahayu Prasetyaningsih</t>
  </si>
  <si>
    <t>978-979-29-3852-4</t>
  </si>
  <si>
    <t>978-623-01-0691-0</t>
  </si>
  <si>
    <t>&lt;p&gt;Disusun berdasarkan permendiknas Nomor 58 tahun 2009 tentang standar PAUD dengan mengintegrasikan nilai-nilai pendidikan karakter, pendidikan anti-korupsi dan wawasan kewirausahaan. Nilai-nilai tersebut kami integrasikan dengan pendekatan tematik untuk memudahkan proses belajar mengajar . Dilengkapi dengan indikator dan petunjuk pembelajaran bagi guru atau orang tua. penyajian yang sederhana namun jelas dan menari, membuat buku ini nyaman digunakan oleh anak maupun diajarkan oleh guru/orang tua. Buku ini mengenalkan kepada anak kosa kata dasar dalam bahasa inggris yang banyak dipakai dalam kehidupan sehari-hari. Kemudian dengan kosa kata tersebut anak akan belajar menggunakan kalimat-kalimat sederhana namun komunikatif yang bisa dipakai dalam percakapan disekolah dan dirumah. Buku ini sudah disesuaikan materinya untuk pembelajaran di TK A.&lt;/p&gt;</t>
  </si>
  <si>
    <t>76a225a8-ac60-42e2-9ec1-29960016f9f8</t>
  </si>
  <si>
    <t>Ayo Mengenal Bahasa Inggris - TK B</t>
  </si>
  <si>
    <t>978-979-29-3860-9</t>
  </si>
  <si>
    <t>978-623-01-0692-7</t>
  </si>
  <si>
    <t>&lt;p&gt;Disusun berdasarkan permendiknas Nomor 58 tahun 2009 tentang standar PAUD dengan mengintegrasikan nilai-nilai pendidikan karakter, pendidikan anti-korupsi dan wawasan kewirausahaan. Nilai-nilai tersebut kami integrasikan dengan pendekatan tematik untuk memudahkan proses belajar mengajar . Dilengkapi dengan indikator dan petunjuk pembelajaran bagi guru atau orang tua. penyajian yang sederhana namun jelas dan menari, membuat buku ini nyaman digunakan oleh anak maupun diajarkan oleh guru/orang tua. Buku ini mengenalkan kepada anak kosa kata dasar dalam bahasa inggris yang banyak dipakai dalam kehidupan sehari-hari. Kemudian dengan kosa kata tersebut anak akan belajar menggunakan kalimat-kalimat sederhana namun komunikatif yang bisa dipakai dalam percakapan disekolah dan dirumah. Buku ini sudah disesuaikan materinya untuk pembelajaran di TK B.&lt;/p&gt;</t>
  </si>
  <si>
    <t>d49c00f2-a261-4ce5-8fac-2da4814cb70f</t>
  </si>
  <si>
    <t>Wireless Atasi Keterbatasan Jangkauan</t>
  </si>
  <si>
    <t>979-731-173-2</t>
  </si>
  <si>
    <t>978-979-29-8658-7</t>
  </si>
  <si>
    <t>&lt;p&gt;Wireless Network membuka era baru dalam jaringan komputer. dengan teknologi ini berbagai kendala yang selama ini membatasi jaringan semakin mudah untuk diatasi. jangkauannya sudah dapat dioptimalkan. Solusi ini membuat jaringan network lebih fleksibel. Kemanapun kita pergi, dimanapun kita berada kita dapat menghubungkan diri dengan jaringan, termasuk melakukukan akses internet, mengatur kegiatan email, dan VoiceCommunication walau tidak ada fasilitas telepon.&lt;/p&gt;</t>
  </si>
  <si>
    <t>4ff694fb-cdb2-494c-a4cf-6c2e0b1de44a</t>
  </si>
  <si>
    <t>Your Baby, Day By Day - Perkembangan Bayi Sehat 0-3 Th</t>
  </si>
  <si>
    <t>MT. Indiarti</t>
  </si>
  <si>
    <t>978-979-29-0811-4</t>
  </si>
  <si>
    <t>978-979-29-8670-9</t>
  </si>
  <si>
    <t>&lt;p&gt;Pertumbuhan normal dapat diukur melalui perkembangan kemampuan dasar yang terdiri atas aspek motorik dan kognitif. Aspek motorik dibagi menjadi dua, yaitu motorik kasar dan halus. Motorik kasar meliputi gerakan-gerakan yang melibatkan sebagian besar atau seluruh otot tubuh, sedangkan motorik halus meliputi gerakan-gerakan halus, seperti memegang dan menulis. Ada pun aspek kognitif merupakan perkembangan anak yang dilihat dari sisi kecerdasan otak.&amp;nbsp;&lt;br /&gt;
 &lt;br /&gt;
 Namun, sayangnya tidak semua orangtua memahami bagaimana seharusnya kemampuan dasar itu berkembang, misalnya saja kapan seorang anak harus dapat tersenyum untuk pertama kali; kapan harus sudah dapat merangkak, duduk sendiri, dan berdiri; bagaimana jika pada usia setahun belum dapat berjalan; kapan harus sudah mampu mengucapkan beberapa patah kata dan sebagainya; berapa toleransi normal keterlambatan kemampuan dasar ini; bagaimana cara menstimulasi agar cepat menguasai kemampuan dasar motorik dan kognitif ini.&amp;nbsp;&lt;br /&gt;
 &lt;br /&gt;
 Sesungguhnya bayi telah siap untuk mulai belajar tentang kemampuan dasar dan dunia seputar mereka. Oleh sebab itu, orangtua perlu mengetahui dengan tepat cara memberikan rangsangan-rangsangan yang dapat mendorong kemampuan dasar wajib ini. Namun, mungkin orangtua tidak selalu dapat segera menemukan kegiatan yang dipastikan dapat membantu proses belajar sang bayi.&amp;nbsp;&lt;br /&gt;
 &lt;br /&gt;
 Petunjuk perkembangan usia bayi dengan kemampuan dasarnya yang ada di buku ini sangat penting dijadikan pedoman bagi para ibu dan orangtua bayi, mengingat secara luas kecepatan perkembangan bayi berbeda-beda. Namun, secara umum, mereka akan melalui tahap-tahap perkembangan yang pasti dalam urutan yang sama. Meskipun setiap balita memiliki keunikan, tetapi ada perkembangan umum yang harus dimiliki semua bayi. Ketinggalan satu langkah saja dalam proses perkembangannya dapat berisiko pada keterlambatan fisik dan mental secara fatal. Orangtua memainkan peranan penting dalam membantu balita melatih kemampuan-kemampuan dasar dengan mengajak bermain secara konstruktif dan menyediakan alat permainan yang dibutuhkan.&amp;nbsp;&lt;br /&gt;
 &lt;br /&gt;
 Buku ini merupakan sumber rujukan bagi para orangtua, calon orangtua, dan masyarakat luas dalam mengikuti hari demi hari perkembangan putra-putri tercinta usia 0-3 tahun. Dengan membaca dan memahami isi buku ini, saya berharap semua orangtua yang memiliki bayi di usia emas menjadi tidak gagap dan memiliki pedoman yang jelas dalam memantau kemampuan dasar putra-putrinya.&lt;/p&gt;</t>
  </si>
  <si>
    <t>50ab0b8a-9276-449a-a99f-eddbf0c7b606</t>
  </si>
  <si>
    <t>Seri Famous Biography: Albert Einstein</t>
  </si>
  <si>
    <t>Lina</t>
  </si>
  <si>
    <t>978-979-29-0338-6</t>
  </si>
  <si>
    <t>978-979-29-8920-5</t>
  </si>
  <si>
    <t>&lt;p&gt;Siapa yang tidak kenal dengan Albert Einstein? Tokoh ilmuwan ini telah banyak berjasa dalam dunia pendidikan, khususnya dunia fisika. Teman-teman penasaran dengan perjalanan hidupnya? Mari kita ikuti setiap perjalanan hidupnya dari dia lahir hingga wafat.&lt;/p&gt;</t>
  </si>
  <si>
    <t>3a8dd50a-f7b2-4597-a4f1-c65c73dcc667</t>
  </si>
  <si>
    <t>What I Want To Be</t>
  </si>
  <si>
    <t>978-979-29-0582-3</t>
  </si>
  <si>
    <t>978-979-29-8629-7</t>
  </si>
  <si>
    <t>&lt;p&gt;Buku ini memperkenalkan kepada anak-anak kita tentang cita-cita mereka pasda sat dewasa. setiap gambar dilengkapi Bahasa Indonesia dan Bahasa Inggris, yang memungkinkan mereka untuk belajar kedua bahasa dengan mudah dan mengasyikkan, serta menambahkan perbendaharaan kata&lt;/p&gt;
 &lt;p&gt;Anak-anak telah mulai bisa membaca akan dapat membaca sendiri dengan senag hati. orang tua dan guru dapat menggunakan buku ini untuk bahan berdiskusi dengan mereka&lt;/p&gt;</t>
  </si>
  <si>
    <t>fc1791f1-6030-4055-80a3-32cc35914736</t>
  </si>
  <si>
    <t>Harapan Rayn</t>
  </si>
  <si>
    <t>978-979-29-0128-3</t>
  </si>
  <si>
    <t>978-979-29-9790-3</t>
  </si>
  <si>
    <t>&lt;p&gt;Apa yang kamu perlukan bila kamu diserahi tugas penting untuk menyelamatkan dunia? Pasti kamu harus punya tubuh yang kuat. Padahal itu tak dimiliki Rayn. Ia sering sakit, dan karena itulah ia akrab dengan dongeng.&lt;br /&gt;
 Tak disangka, Rayn bisa menjelajahi dunia dongeng. Betapa senangnya ia, apa lagi ditemani tokoh-tokoh dongeng yang ia sukai. Juga stelion - seekor pegaussus yang selalu menemaninya bermain.&lt;br /&gt;
 sayangnya, dunia dongeng akan segera hancurdan lenyap.&lt;br /&gt;
 Seluruh penghuninya menaruh harapan pada Rayn. Begitu juga dengan Ratu Peri.&lt;br /&gt;
 Akankah Rayn berhasil melaksanakan tugasnya?&lt;/p&gt;</t>
  </si>
  <si>
    <t>84363e44-359f-4b6d-8039-3a8f6f99ae55</t>
  </si>
  <si>
    <t>Seri Dongeng Dunia: Orpheus Ksatria Albion</t>
  </si>
  <si>
    <t>978-979-29-0127-6</t>
  </si>
  <si>
    <t>978-979-29-8660-0</t>
  </si>
  <si>
    <t>&lt;p&gt;Apajadinya kalau kerajaan dikuasai orang jahatt? sudah pasti rakyat menderita sengsara. Karena,itulah ksatria orpheus tergerak untuk melawannya sebagai pangeran yang tersingkir, apakah ia mampu melakukannya? Orpheus adalah putra mahkota kerajaan albion dari raja alexis dan ratu leila. karena kelicikan penyihir voltres, ratu leila dan orpheus di penjarakan dan akhirnya di usir dari istana. tetapi orpheus tidak menyerah ia belajar keras menjadi ksatria. Dan ia berjanji, suatu saat ia akan merebut kerajaan albion dari tangan poltres yang jahat.&lt;/p&gt;</t>
  </si>
  <si>
    <t>ec4a7ba6-d4b9-45d0-839e-6d0d831c0eb7</t>
  </si>
  <si>
    <t>Seri Biografi Dunia: Bill Gates</t>
  </si>
  <si>
    <t>978-979-29-0591-5</t>
  </si>
  <si>
    <t>978-979-29-8917-5</t>
  </si>
  <si>
    <t>&lt;p&gt;Tahukah kamu kalau dulunya komputer memiliki banyak kendala? Program komputer dulu juga sangat rumit. Lalu siapa yang membuat komputer menjadi mudah digunakan seperti saat ini? Orang itu adalah Bill Gates, si Jenius yang juga sempat menjadi orang terkaya di dunia. Simak kisah hiduo si jenius Bill Gates dari lahir hingga menjadi orang sukses.&lt;/p&gt;</t>
  </si>
  <si>
    <t>64bf6e7d-0f85-44f2-a79e-1cd7d847c89a</t>
  </si>
  <si>
    <t>Seri Biografi Dunia: Charlie Chaplin</t>
  </si>
  <si>
    <t>Acep Yonny</t>
  </si>
  <si>
    <t>978-979-29-1537-2</t>
  </si>
  <si>
    <t>978-979-29-8918-2</t>
  </si>
  <si>
    <t>&lt;p&gt;Teman-teman, apakah kalian suka pantomim? Taukah kalian siapa tokoh paing ternama dari pantomim? Yah, jawabnya Charlie Chaplin. Ia telah menginspirasi banyak orang lewat aktingnya di layar kaca. Teman-teman tentunya ingin mengetahui bagaimana cara Charlie Chaplin meraih kesuksesan. Nah, mari simak kisah tentang kehidupannya dari mulai kelahiran hingga ia tutup usia. Selamat menbaca!&lt;/p&gt;</t>
  </si>
  <si>
    <t>67600211-88d3-4b7e-9433-0d18a687150f</t>
  </si>
  <si>
    <t>Seri Biografi Dunia: Graham Bell</t>
  </si>
  <si>
    <t>978-979-29-0429-1</t>
  </si>
  <si>
    <t>978-979-29-8926-7</t>
  </si>
  <si>
    <t>&lt;p&gt;Tahukah kamu penemu telepon? Alexander Bell. Lho, bukankah telepon ditemukan oleh Graham Bell? Nah, nah...Jangan bingung! Mereka adalah orang yang sama kok. Jadi penasaran, bukan? Ikuti kisah hidupnya dalam buku ini, mulai dari masa kecil hingga ia menemukan telepon. Selamat membaca dan jangan penasaran lagi, Ya!.&lt;/p&gt;</t>
  </si>
  <si>
    <t>a7542e93-31c7-4a64-933b-3041194a8a6f</t>
  </si>
  <si>
    <t>Panduan Lengkap Budi Daya Kuda Laut</t>
  </si>
  <si>
    <t>978-979-29-1429-0</t>
  </si>
  <si>
    <t>978-979-29-8744-7</t>
  </si>
  <si>
    <t>&lt;p&gt;Kuda laut adalah salah satu komoditas perikanan laut bernilai ekonomi tinggi. Hewan ini telah lama dikenal sebagai obat tradisional dan ikan hias. Sebagai ikan hias, kuda laut dipajang di akuarium laut di rumah maupun akuarium laut ukuran besar untuk umum. Kuda lautjuga digunakan sebagai dekorasi atau hiasan di dalam rumah setelah dikeringkan. Saat ini kuda laut menjadi bahan baku penting dalam produksi obat, terutama jamu. Kuda laut dipercaya sebagai obat kuat bagi laki-laki. Karena itu, kuda laut selain digunakan sebagai obat tradisional untuk mengobati penyakit kulit, peradangan, gangguan pencernaan, pernapasan, jantung, dan sistem peredaran darah, juga digunakan sebagai obat kuat.&lt;/p&gt;</t>
  </si>
  <si>
    <t>61ec1d6b-4001-449a-8435-ffab53b872ab</t>
  </si>
  <si>
    <t>Panduan Pintar Ibu Menyusui</t>
  </si>
  <si>
    <t>Wenny Atanty Nisman, dkk</t>
  </si>
  <si>
    <t>978-979-29-2563-0</t>
  </si>
  <si>
    <t>978-979-29-8749-2</t>
  </si>
  <si>
    <t>&lt;p&gt;Menyusui adalah proses istimewa yang mesti dijalani oleh seorang wanita dalam menikmati perannya sebagai seorang ibu. Akan sangat menyenangkan jika sebagai ibu kita bisa memberikan ASI secara lengkap kepada bayi kita, mulai dari ASI pertama kali yang disebut kolostrum, ASI ekslusif, sampai dengan pemberian ASI matur, kurang lebih sampai anak berusia 2 tahun.&lt;/p&gt;
 &lt;p&gt;Menyusui selalu menguntungkan ditinjau dari sudut mana pun. Bagi bayi, menyusui mendatangkan manfaat kesehatan yang sangat baik dengan fungsinya sebagai pencegah banyak penyakit. Selain itu, bayi yang mendapat ASI secara kognitif mempunyai kemampuan yang lebih dibandingkan bayi yang hanya mendapatkan pengganti ASI. Bagi para ibu yang memiliki keterbatasan anggaran belanja, secara ekonomis menyusui menurunkan pengeluaran tiap bulan. Selain itu, menyusui dapat mempercepat pemulihan masa nifas dan secara jangka panjang dapat menurunkan risiko terkena kanker payudara. Sangat bermanfaat, bukan?&lt;/p&gt;
 &lt;p&gt;Ayo kita wujudkan proses menyusui yang sehat dan menyenangkan. Jangan mudah menyerah hanya karena masalah kecil yang sering muncul pada masa menyusui. Dengan buku ini kita mendapatkan solusi untuk mengatasinya. Menggunakan waktu yang singkat untuk menyusui dapat meningkatkan kualitas generasi penerus kita.&lt;/p&gt;
 &lt;p&gt;Tidak hanya untuk diri sendiri, ajak ibu-ibu yang lain untuk menikmati masa menyusui yang menyenangkan.&lt;/p&gt;</t>
  </si>
  <si>
    <t>31583fe2-81ea-4f35-aaf2-77e2dd7ecb77</t>
  </si>
  <si>
    <t>Seri Dongeng Dunia: Pangeran Federico dan Putri Negeri Etrania</t>
  </si>
  <si>
    <t>978-979-29-0619-6</t>
  </si>
  <si>
    <t>978-979-29-8750-8</t>
  </si>
  <si>
    <t>&lt;p&gt;Pada zaman dahulu kala, hiduplah raja dan ratu yang memerintah di negeri Etrania. Mereka dikaruniai seorang putri yang mereka beri nama Shylphid. Namun ada seorang penyihir yang iri karena kebahagiaan mereka. Dia pun mengutuk putri kecil itu. Sang raja marah tetapi tidak bisa berbuat apa-apa. Putri yang dikutuk, menjadi sakit-sakitan. sudah dipanggil tabib-tabib dari seluruh negeri dengan imbalan yang banyak tapi mereka tidak bisa menyembuhkan penyakit sang putri. Bagaimana nasib sang putri selanjutnya?&lt;/p&gt;</t>
  </si>
  <si>
    <t>56152624-9e4d-4fb2-bf0f-c2a0bbb52926</t>
  </si>
  <si>
    <t>SMS Romantis dan Gombal Abiss</t>
  </si>
  <si>
    <t>Dessy D.</t>
  </si>
  <si>
    <t>978-979-29-2216-5</t>
  </si>
  <si>
    <t>978-979-29-8981-6</t>
  </si>
  <si>
    <t>&lt;p&gt;Kamu pasti sering mengatakan cinta ke soulmate-mu, atau gebetanmu. Di saat-saat khusus, misalnya saat doi berulangtahun, meraih prestasi tertentu, atau bahkan saat kamu kangen...Dan pastinya kamu sudah mulai memencet-pencet&amp;nbsp;&lt;em&gt;keypad&lt;/em&gt;&amp;nbsp;hapemu buat menuliskan SMS andalanmu...&lt;/p&gt;
 &lt;p&gt;Masalahnya, tidak selalu kamu mendapatkan kata-kata bagus buat bikin SMS yang berkesan, yang romantis sekaligus gokil, yang bisa bikin hati gebetanmu mencair habis, bahkan mengharu biru saking manisnya. Oh, so sweet!&lt;/p&gt;
 &lt;p&gt;Nah, daripada SMSmu mubazir, kamu kudu punya buku yang bisa seabrek-abrek ngasih inspirasi untuk bermacam-macam ungkapan cinta, dari yang romantis hingga yang gombal habis..&lt;/p&gt;
 &lt;p&gt;Buruan, sebelum gebetanmu lari duluan&amp;hellip;&lt;/p&gt;</t>
  </si>
  <si>
    <t>b4909c4d-719d-4321-9a6e-7e085f7176b2</t>
  </si>
  <si>
    <t>Pelajaran Berharga Putri Selena</t>
  </si>
  <si>
    <t>978-979-29-0126-9</t>
  </si>
  <si>
    <t>978-979-29-8771-3</t>
  </si>
  <si>
    <t>&lt;p&gt;Putri Selena adalah penerus tunggal kerajaan Allusion. Karena Raja sangat memanjakannya, maka Putri Selena tumbuh menjadi anak yang sombong dan bertindak semena-mena. Alkisah, seluruh kerajaan Allusion terkena musibah kekeringan. Panen gagal dan banyak hewan ternak yang mati. Tetapi itu tidak membuat Putri Allusion mengubah tabiatnya. Ia selalu meminta makanan yang paling lezat.&lt;br /&gt;
 &lt;br /&gt;
 Suatu kali, Putri Selena berlaku sangat kejam terhadap salah satu dayangnya. Oleh Peri Padi, Putri Selena dihukum supaya Ia menyadari kesalahannya dan mau berubah. Seperti apa hukuman yang pantas untuk Putri Selena? Apakah Peri Padi berhasil menyadarkannya?.&lt;/p&gt;</t>
  </si>
  <si>
    <t>e8261055-ea73-42dd-924b-1e92dcb734c5</t>
  </si>
  <si>
    <t>Srikaya Jumbo - Potensi Unggul Si Buah Super</t>
  </si>
  <si>
    <t>Sumarno Dwi Saputra dan Isto Suwarno</t>
  </si>
  <si>
    <t>978-979-29-2769-6</t>
  </si>
  <si>
    <t>978-979-29-8987-8</t>
  </si>
  <si>
    <t>&lt;p&gt;Dikalangan penggemar tanaman buah jenis srikaya jumbo (srikaya new varietas) sudah tak asing lagi. Pasalnya, ukuran buah dari srikaya jumbo ini bisa seberat 8 ons. Luar biasa sekali. Karena rata-rata berat buah srikaya itu hanya 1-2 ons saja. Srikaya jumbo juga mengandung zat gizi yang sangat berguna untuk kesehatan tubuh manusia, seperti kalori, protein, lemak, karbohidrat, kalsium, fosfor, besi, bahkan vitamin dan air. Selain itu, beberapa penyakit dapat disembuhkan dengan mengonsumsi srikaya jumbo.&amp;nbsp;&lt;br /&gt;
 Kelebihan lain srikaya jumbo ini, pohonnya tak pernah berhenti berbuah. Selain itu, juga memiliki daging yang tebal berwarna putih bersih, beraroma harum dan memiliki biji yang relatif sangat sedikit. Prospek menanam srikaya jumbo ini sangat menggiurkan sekali. Lantaran besar buahnya dan tebal dagingnya, otomatis harganya pun cukup mahal.&lt;br /&gt;
 Dengan kelebihan yang dimiliki ini, srikaya jumbo layak dijadikan pilihan lain untuk dikebunkan. Selain sebagai tanaman budi daya, srikaya jumbo dapat dimanfaatkan sebagai tanaman hias. Tanaman ini juga bisa dijadikan tabulampot, bahkan akan terkesan lebih eksklusif bila berbuah di media pot.&lt;/p&gt;</t>
  </si>
  <si>
    <t>8326ea35-c29e-48c9-b481-b25b63aaab35</t>
  </si>
  <si>
    <t>Kreasi Cantik Dari Clay</t>
  </si>
  <si>
    <t>Onny Margaretha</t>
  </si>
  <si>
    <t>978-979-29-0431-4</t>
  </si>
  <si>
    <t>978-979-29-8824-6</t>
  </si>
  <si>
    <t>&lt;p&gt;Clay adalah semacam tepung terigu dengan campuran bahan&amp;nbsp;tertentu yang bisa lumer mirip adonan kue, sehingga mudah&amp;nbsp;dibentuk. Anak-anak dan para ibu menggemari clay karena t idak&amp;nbsp;mengotori tangan. Kita dapat membentuknya menjadi bermacammacam,&amp;nbsp;seperti bingkai foto, tempat lilin, tempat pernik-pernik,&amp;nbsp;hiasan ikat rambut, dan lain-lain.&amp;nbsp;Buku Kreasi Cantik dari Clay memberikan beberapa contoh hasil&amp;nbsp;kreasi dari clay. Gam bar tiap tahapan membuat kreasi clay akan&amp;nbsp;memudahkan kita dalam mempraktikkannya. Jadi, segeralah&amp;nbsp;mencoba!&lt;br /&gt;
 &amp;nbsp;&lt;/p&gt;</t>
  </si>
  <si>
    <t>28971e4e-b2da-4518-adb1-366db06f700e</t>
  </si>
  <si>
    <t>Sukses Menanam Durian dalam Pot</t>
  </si>
  <si>
    <t>978-979-29-0602-8</t>
  </si>
  <si>
    <t>978-979-29-8432-3</t>
  </si>
  <si>
    <t>&lt;p&gt;Siapa yang tidak mengenal durian? Raja buah yang disukai oleh banyak orang. Aroma dan rasanya tentu tidak akan terlupakan oleh penggemarnya.&lt;/p&gt;
 &lt;p&gt;Jika Anda penggemar durian, Anda dapat memanen sendiri durian dari halaman rumah Anda. Tidak perlu kebun yang luas karena Anda dapat menanamnya didalam pot. Pendapat lama bahwa durian tidak dapat ditanam dalam pot sudah terpatahkan. Durian kini dapat hidup dan berbuah di pot Anda. Mengapa Anda tidak mencobanya?&lt;/p&gt;</t>
  </si>
  <si>
    <t>96368f47-37ed-46b5-a9c9-9004d8c80c4a</t>
  </si>
  <si>
    <t>Lima Menit Kenali Payudara Anda</t>
  </si>
  <si>
    <t>Wenny Artanty Nisman</t>
  </si>
  <si>
    <t>978-979-29-2409-1</t>
  </si>
  <si>
    <t>978-979-29-8646-4</t>
  </si>
  <si>
    <t>&lt;p&gt;Payudara merupakan organ penting untuk wanita, sebagai kelengkapan seorang wanita payudara dianggap sebagai simbol kecantikan. sudah saatnya wanita mulia dan peka merawat organ payudaranya. agar dapat mengetahui permasalahan dan deteksi kanker.&lt;/p&gt;</t>
  </si>
  <si>
    <t>3e8de149-e76f-4d6e-b854-53f2e80c31b5</t>
  </si>
  <si>
    <t>Pernik Unik dan Cantik dari Clay</t>
  </si>
  <si>
    <t>979-763-848-0</t>
  </si>
  <si>
    <t>978-979-29-8637-2</t>
  </si>
  <si>
    <t>&lt;p&gt;Kalau kita berjalan-jalan di mal-mal, banyak sekali pernik yang lucu, unik, dan menggemaskan. Sering juga kita mendapatinya sebagai souvenir di pesta pernikahan atau pesta ulang tahun. Dari bentuk yang sederhana seperti donat hingga bentuk yang rumit seperti orang.&lt;br /&gt;
 &lt;br /&gt;
 Tapi adakalanya harganya cukup mahal sehingga kita berpikit mengapa tidak membuatnya sendiri? Dengan clay, keinginan itu bisa terjawab. Clay memungkinkan kita untuk berkreasi sesuai imajinasi kita. Ada banyak keuntungan menggunakan clay: bahan mudah didapat, mudah dibuat, desain sangat fleksibel dan tidak mengotori tangan. Tidak seperti bahan lain, tidak perlu dioven atau dibakar. Karena itu, Clay sangat sesuai untuk semua orang, terutama anak-anak.&lt;br /&gt;
 &lt;br /&gt;
 Buku ini menuntun pembaca tahap-demi-tahap pengerjaan, dengan ilustrasi foto full color sehingga mudah diikuti. Disertai contoh desain unik untuk dikembangkan sendiri. Membuat kerajinan dari Clay tidak saja untuk mengisi waktu luang; tetapi juga bisa menjadi ide kreatif untuk membuka usaha baru.&lt;/p&gt;</t>
  </si>
  <si>
    <t>8efc1ad7-e230-4f23-9a2a-ede5c04953eb</t>
  </si>
  <si>
    <t>Lezat Sehat ala Vegetarian â€“ Newstart with Your Life</t>
  </si>
  <si>
    <t>Helda J. Mailoa, S.ST., M.M.</t>
  </si>
  <si>
    <t>978-979-29-2701-6</t>
  </si>
  <si>
    <t>978-979-29-8645-7</t>
  </si>
  <si>
    <t>&lt;p&gt;Menikmati gaya hidup vegetarian secara tepat berarti Anda memulai hidup yang baru untuk mencapai tujuan hidup itu sendiri. Buku kecil yang ada di tangan Anda ini menampilkan resep-resep makanan vegetarian, khususnya golongan vegan. Vegetarian golongan vegan adalah kelompok yang tidak menambahkan telur dan susu selain daging dan produk turunannya ke makanan mereka, hanya mengkonsumsi makanan berbasis nabati.&lt;br /&gt;
 Diharapkan, dengan bertambahnya resep-resep makanan vegetarian - khususnya olahan vegan &amp;ndash; di tengah masyarakat kita, pada akhirnya akan mengikis pemikiran bahwa bervegetarian itu susah!&lt;/p&gt;</t>
  </si>
  <si>
    <t>3adff287-c54d-41c1-83ed-8bc5ef400dfd</t>
  </si>
  <si>
    <t>YUNUS: Nabi dalam Perut Ikan</t>
  </si>
  <si>
    <t>Esmeralda Lesmana</t>
  </si>
  <si>
    <t>978-979-29-1941-7</t>
  </si>
  <si>
    <t>978-979-29-9733-0</t>
  </si>
  <si>
    <t>&lt;p&gt;Komik full colour ini bercerita tentang Nabi Yunus. Ia mendapat panggilan dari Tuhan untuk mempertobatkan bangsa Niniwe. Namun, Yunus menolak perintah Tuhan dan melarikan diri. Tuhan membuat kapal yang dinaiki Yunus mengalami badai hingga akhirnya Yunus ditelan ikan besar. Selama di perut ikan, Yunus merenung dan akhirnya ia sadar akan kasih Tuhan bagi Niniwe dan bersedia melakukan tugas yang Tuhan perintahkan padanya.&lt;/p&gt;</t>
  </si>
  <si>
    <t>4fd5d490-0ff6-4180-a53d-aa14ceafb541</t>
  </si>
  <si>
    <t>Tujuh Langkah untuk Mengatasi Masalah Saudara</t>
  </si>
  <si>
    <t>Dr. Norman Vincent Peale</t>
  </si>
  <si>
    <t>979-291-020-9</t>
  </si>
  <si>
    <t>978-979-29-8779-9</t>
  </si>
  <si>
    <t>&lt;p&gt;Adakah hidup yang tanpa masalah? Adakah hidup yang bebas masalah? Jawabnya sudah pasti : TIDAK ADA !&lt;/p&gt;
 &lt;p&gt;Setiap orang yang masih hidup di dunia : kaya atau miskin, terpelajar atau tidak terpelajar, tua atau muda, apsti mempunyai masalah, Kalau kita ingin menemukan orang yang tidak mempunyai masalah, tempatnya adalah di kuburan. Sebab, bagi orang itu, hidup yang mendatangkan masalah-masalah telah berlalu.&lt;/p&gt;
 &lt;p&gt;Yang penting bukanlah perkara ADA tidaknya masalah dalam hidup kita, tetapi BAGAIMANA caranya kita mengatasi masalah kita. Kita harus mempunyai sikap yang benar dalam menanggapi masalah-masalah itu, supaya kita bisa menikmati hidup sepenuhnya.&lt;/p&gt;
 &lt;p&gt;Kita dapat mempelajari sikap yang benar itu melalui buku ini dan mempraktekkannya dalam hidup kita.&lt;/p&gt;</t>
  </si>
  <si>
    <t>ddeab8f5-fa43-437c-a5ae-5e3088d753d8</t>
  </si>
  <si>
    <t>Seri Dongeng Elly: Tersesat Di Mall</t>
  </si>
  <si>
    <t>978-979-29-0590-8</t>
  </si>
  <si>
    <t>978-979-29-9019-5</t>
  </si>
  <si>
    <t>&lt;p&gt;Teman-teman kalau kita tersesat di jalan atau kehilangan orang tua di pusat perbelanjaan, kita jangan hanya menangis. Tapi kita harus mencari petugas atau polisi untuk membantu kita. Pepatah bilang &amp;quot;malu bertanya sesat di jalan&amp;quot; jadi kita harus bertanya sama orang lain jangan malu. Walaupun kita masih kecil tapi kita harus cerdik dan pandai!&lt;/p&gt;</t>
  </si>
  <si>
    <t>42cef251-a4f1-4271-a10b-77942ae33390</t>
  </si>
  <si>
    <t>Ayo Belajar Bahasa Mandarin: Bahasa Percakapan Sehari-hari</t>
  </si>
  <si>
    <t>Lina I.W</t>
  </si>
  <si>
    <t>978-979-29-0292-1</t>
  </si>
  <si>
    <t>978-979-29-8730-0</t>
  </si>
  <si>
    <t>&lt;p&gt;Bahasa adalah gerbang untuk membuka wawasan yang baru. Dan bahasa asing yang&lt;br /&gt;
 saat inl menjadi peluang di masa depan adalah bahasa Mandarin.&lt;/p&gt;
 &lt;p&gt;Buku ini&amp;nbsp;memberikan materi percakapan yang telah disesuaikan untuk anak-anak agar mudah dimengerti. Materi&amp;nbsp;disertai dengan gambar dan lagu untuk memudahkan dalam menangkap arti dan menumbuhkan ketertarikan untuk mempelajari Bahasa Mandarin.&lt;/p&gt;
 &lt;p&gt;Buku Ayo Belajar Bahasa Mandarin - Bahasa Percakapan Sehari-hari inl diharapkan dapat membuat pembaca dapat mempelajarinya dengan cara mudah dan menyenangkan.&lt;/p&gt;</t>
  </si>
  <si>
    <t>e75784f7-0f7e-4430-8fc0-780254c4b965</t>
  </si>
  <si>
    <t>Ayo Belajar Bahasa Mandarin: Kehidupan di Sekolah</t>
  </si>
  <si>
    <t>978-979-29-0379-9</t>
  </si>
  <si>
    <t>978-979-29-8733-1</t>
  </si>
  <si>
    <t>&lt;p&gt;Bahasa adalah gerbang untuk membuka wawasan yang baru. Dan bahasa asing yang saat ini menjadi peluang di masa depan adalah bahasa Mandarin.&lt;/p&gt;
 &lt;p&gt;Buku ini memberikan materi percakapan yang telah disesuaikan untuk anak-anak agar mudah dimengerti. Materi disertai dengan gambar dan lagu untuk memudahkan dalam menangkap arti dan menumbuhkan ketertarikan untuk mempelajari Bahasa Mandarin.&lt;/p&gt;
 &lt;p&gt;Buku Ayo Belajar Bahasa Mandarin - Di Sekolah ini diharapkan dapat membuat pembaca dapat mempelajarinya dengan cara mudah dan menyenangkan.&lt;/p&gt;</t>
  </si>
  <si>
    <t>7193bbcb-965b-42c9-9af6-44e89d515f2b</t>
  </si>
  <si>
    <t>Ayo Belajar Bahasa Mandarin - Mengenal Angka dan Berhitung</t>
  </si>
  <si>
    <t>Lina I.W dan Ivan Pratama</t>
  </si>
  <si>
    <t>978-979-29-1248-7</t>
  </si>
  <si>
    <t>978-979-29-8735-5</t>
  </si>
  <si>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Angka dan Berhitung ini diharapkan dapat membuat pembaca dapat mempelajarinya dengan cara mudah dan menyenangkan.&lt;/p&gt;</t>
  </si>
  <si>
    <t>9cd65a40-7605-4cb9-a134-c991a4851c03</t>
  </si>
  <si>
    <t>Mat Pesek</t>
  </si>
  <si>
    <t>Irma Widyarti</t>
  </si>
  <si>
    <t>978-979-29-5680-1</t>
  </si>
  <si>
    <t>978-979-29-9403-2</t>
  </si>
  <si>
    <t>&lt;p&gt;Mat adalah seorang pemuda yang tampan dengan hidung mancung dan terlahir dari keluarga yang kaya.&lt;br /&gt;
 Sayang ia memiliki watak yang sangat malas. Setiap hari kebiasaannya hanya tidur, makan, tidur dan makan lagi.&lt;br /&gt;
 &lt;br /&gt;
 Suatu hari ketika ada kerja bakti di kampungnya, ia pun beralasan sakit agar tidak ikut kerja bakti. Ia hanya tidur sampai jam makan siang tiba. Ibu kepala desa mengizinkannya untuk makan siang meskipun seharusnya Mat tidak mendapatkan jatah makan siang karena tidak ikut kerja bakti.&lt;br /&gt;
 &lt;br /&gt;
 Lalu, bagaimana hidup mancung Mat menjadi pesek? Apa pengaruhnya untuk Mat? Ikuti kisahnya.&lt;/p&gt;</t>
  </si>
  <si>
    <t>b410cf87-97f1-4450-84d9-b5246895bd5e</t>
  </si>
  <si>
    <t>Ayo Belajar Bahasa Mandarin: Mengenal Buah dan Sayuran</t>
  </si>
  <si>
    <t>978-979-29-0614-1</t>
  </si>
  <si>
    <t>978-979-29-8737-9</t>
  </si>
  <si>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Buah dan Sayuran&amp;nbsp;ini diharapkan dapat membuat pembaca dapat mempelajarinya dengan cara mudah dan menyenangkan.&lt;/p&gt;</t>
  </si>
  <si>
    <t>717813a3-6bf9-4c7b-8957-a90cccb91ea9</t>
  </si>
  <si>
    <t>Guide to Draw Manga Plus: Wanita Cantik</t>
  </si>
  <si>
    <t>Esmeralda</t>
  </si>
  <si>
    <t>978-979-29-0263-1</t>
  </si>
  <si>
    <t>978-979-29-9596-1</t>
  </si>
  <si>
    <t>&lt;p&gt;Buku ini adalah seri lanjutan dari seri Buku Guide To Draw Manga series. Buku ini khususmengajarkan tentang menggambar &amp;quot;wanita cantik&amp;quot;, Gambar wanita cantik sering kita jumpai dalam manga apapun.&lt;/p&gt;</t>
  </si>
  <si>
    <t>06bd7c97-1f82-42a6-a472-e70e9344a495</t>
  </si>
  <si>
    <t>I Love English Time - A</t>
  </si>
  <si>
    <t>979-731-026-4</t>
  </si>
  <si>
    <t>978-979-29-9648-7</t>
  </si>
  <si>
    <t>&lt;p&gt;I Love English Time - A&lt;/p&gt;</t>
  </si>
  <si>
    <t>fa9a717f-2197-4e92-8c5c-cfba737b9c24</t>
  </si>
  <si>
    <t>I Love English Time - B</t>
  </si>
  <si>
    <t>979-731-027-2</t>
  </si>
  <si>
    <t>978-979-29-9914-3</t>
  </si>
  <si>
    <t>&lt;p&gt;I Love English Time - B&lt;/p&gt;</t>
  </si>
  <si>
    <t>bae6c20a-b602-45c8-98f6-e33777861a00</t>
  </si>
  <si>
    <t>Bermain Sambil Mengenal Tokoh Alkitab (Daud)</t>
  </si>
  <si>
    <t>Kezia Wijaya, MT. &amp; Ratih Maharani</t>
  </si>
  <si>
    <t>979-29-1173-2</t>
  </si>
  <si>
    <t>978-979-29-8885-7</t>
  </si>
  <si>
    <t>&lt;p&gt;Daud, seorang tokoh Alkitab yang begitu diurapi Allah. Ia dulunya hanyalah seorang gembala yang tugasnya menggembalakan kambing dan domba milik Ayahnya. Ia selalu disertai Tuhan ke manapun ia pergi dan dalam keadaan apapun karena ia senang berdoa dan memuji Tuhan. Hingga akhirnya, Tuhan menyuruh Samuel untuk mengurapinya menjadi raja Israel, pengganti Saul.&lt;/p&gt;
 &lt;p&gt;Kisah Daud yang hebat ini dapat diikut i melalui permainan-permainan, tekateki dan j uga gambar-gambar berwarna yang menarik bagi anak-anak. Selain dapat membuat anak-anak mudah mengingat alur ceritanya, buku ini juga dapat meningkatkan kreativitas mereka.&lt;/p&gt;
 &lt;p&gt;Anak-anak akan bersemangat membaca, mempelajari, dan meneliti kembali kisah yang ada dalam Alkitab untuk memastikan bahwa apa yang mereka temukan dalam buku ini sesuai dengan kisah dalam Alkitab.&lt;/p&gt;</t>
  </si>
  <si>
    <t>a474f0d2-dd4e-4bee-b794-0e45db7cc3fb</t>
  </si>
  <si>
    <t>Komik Alkitab untuk Anak</t>
  </si>
  <si>
    <t>978-979-29-1899-1</t>
  </si>
  <si>
    <t>978-979-29-9664-7</t>
  </si>
  <si>
    <t>&lt;p&gt;Belajar tokoh Alkitab memang ada berbagai cara. buku ini mempunyai keistimewaan, dengan menyajikan tokoh-tokoh terkenal dalam Alkitab yang sering kita baca. seperti Adam dan hawa, Kain dan habil, Nuh, Abraham, Yusuf, Musa, Simson, Ruth, Yunus Daniel, Ayub dan lain sebagainya.&lt;br /&gt;
 kita bisa menikmati kisah dan pergumulan mereka melalui komik ini.&lt;/p&gt;</t>
  </si>
  <si>
    <t>a04b7b1b-6594-4da5-96a9-de6395e86d0f</t>
  </si>
  <si>
    <t>Pasti Ada Apa-apa dengan Cinta dan Pacaran</t>
  </si>
  <si>
    <t>Samuel Wasikin</t>
  </si>
  <si>
    <t>978-979-29-2878-7</t>
  </si>
  <si>
    <t>978-979-29-9408-7</t>
  </si>
  <si>
    <t>&lt;p&gt;Kamu pernah dong ... Ngerasain yang namanya jatuh cinta? Ada yang bilang kalo jatuh cinta bikin orang nggak bisa tidur nyenyak karena pikirannya terus melayang ngebayangin si doi. Trus ada lagi yang bilang kalo jatuh cinta bisa bikin kita ngejalanin hidup ini dengan lebih hidup alias tambah semangat.&lt;/p&gt;
 &lt;p&gt;Tapi bagaimana sih cinta, pacaran en seks itu bagi remaja Kristen?&lt;/p&gt;
 &lt;p&gt;Kalo kamu pengen tau en penasaran, kamu nggak salah pilih baca buku ini. Pasti ada apa-apa dengan Cinta &amp;amp; Pacaran akan ngajarin kamu berpetualang menelusuri liku-liku jatuh cinta yang bisa bikin kamu berdua tenggelam dalam proses pengenalan untuk menikmati kebersamaan.&lt;/p&gt;</t>
  </si>
  <si>
    <t>86be4059-f4cd-4fd8-94ce-d73451bd1f9c</t>
  </si>
  <si>
    <t>Tahu Jadi Seru</t>
  </si>
  <si>
    <t>Santosa Soewignjo</t>
  </si>
  <si>
    <t>978-979-29-4923-0</t>
  </si>
  <si>
    <t>978-979-29-9325-7</t>
  </si>
  <si>
    <t>&lt;p&gt;Mungkin anak-anak kita sering mendengarkan guru Sekolah Minggu bercerita tentang Allah yang menciptakan dunia dan seluruh isinya, kisah Musa yang menyelamatkan bangsa Israel dari perbudakan Mesir, atau saat Musa menerima sepuluh perintah Allah di Gunung Sinai. Namun, bisakah anak-anak kita menyebutkan hari penciptaan, sepuluh tulah yang Allah berikan kepada orang Mesir, atau sepuluh perintah Allah secara berurutan?&amp;nbsp;&lt;br /&gt;
 Buku ini tidak hanya memberi anak-anak kita pengetahuan mendalam tentang beberapa kisah dalam Alkitab, tetapi juga memudahkan mereka dalam mengingatnya dengan tepat. Melalui buku ini, diharapkan anak-anak kita bisa menangkap pesan firman Tuhan dan melakukannya dalam kehidupan sehari-hari. Dengan demikian, mereka akan menjadi anak-anak terang yang bersinar di tengah kegelapan dunia, dan menyukakan hati Bapa di surga.&amp;nbsp;&lt;/p&gt;</t>
  </si>
  <si>
    <t>663b1394-153f-4e18-884b-3d6036400c24</t>
  </si>
  <si>
    <t>Asyik Belajar Firman: Cara-cara Cerdik dan Kreatif Mengenalkan Firman Tuhan kepada Anak Sejak Usia Dini</t>
  </si>
  <si>
    <t>Igrea Siswanto dan Sigit Prawoto</t>
  </si>
  <si>
    <t>978-979-29-2859-4</t>
  </si>
  <si>
    <t>978-623-7966-00-5</t>
  </si>
  <si>
    <t>&lt;p&gt;Mengajarkan firman Tuhan pada anak-anak tidak melulu dengan buku pelajaran dan buku teks serta Alkitab. Ini hanya akan mengembangkan otak kiri mereka. Padahal, otak kiri dan otak kanan sama pentingnya bagi proses tumbuh kembang mereka, baik secara rohani maupun jasmani. Oleh karenanya, otak kanan anak juga perlu dikembangkan melalui berbagai kegiatan yang dapat mengasahnya.&lt;/p&gt;
 &lt;p&gt;Melalui buku ini, Igrea Siswanto memberikan panduan bagi para guru Sekolah Minggu, orangtua, dan pendidikan mengenai cara - cara menyampaikan firman Tuhan kepada anak - anak dengan metode kreatif. Di sini penulis memberikan 20 kreativitas yang dapat dibuat dan digunakan sebagai alat untuk membantu anak - anak memahami firman Tuhan dan kebenarannya. Janga khawatir, setiap kreativitas yang ada di buku ini dibuat dari bahan - bahan sederhan yang mudah didapatkan di sekitar kita dan mudah dibuat.&lt;/p&gt;
 &lt;p&gt;Jadi, ayo bantu anak -&amp;nbsp; anak mengembangkan kemampuan otak kira dan otak kanan dengan seimbang melalui berbagai kreativitas dalam buku ini. Dengan demikian, firman Tuhan juga akan dipahami dengan baik dan kreativitas mereka berkembang&lt;/p&gt;</t>
  </si>
  <si>
    <t>dffeac5a-178f-4f08-8fb9-c909ea0d42cf</t>
  </si>
  <si>
    <t>Awas, Bahaya Virus Prostitusi Online!</t>
  </si>
  <si>
    <t>978-623-314-283-0</t>
  </si>
  <si>
    <t>72021302-06cd-4407-9be6-e123828686b0</t>
  </si>
  <si>
    <t>Sesuatu</t>
  </si>
  <si>
    <t>978-623-5830-91-9</t>
  </si>
  <si>
    <t>844.3 kB</t>
  </si>
  <si>
    <t>4507244b-21a4-416f-bd73-2fbe6aa7eaf9</t>
  </si>
  <si>
    <t>Akar Sang Aras</t>
  </si>
  <si>
    <t>978-623-6174-85-2</t>
  </si>
  <si>
    <t>2ab618de-9664-4ce5-997b-2652f5236c9e</t>
  </si>
  <si>
    <t>Anda Berharga Orang Lain Juga</t>
  </si>
  <si>
    <t>978-623-314-280-9</t>
  </si>
  <si>
    <t>8a0bbec1-010f-47c5-89f1-d13addd7382a</t>
  </si>
  <si>
    <t>Banyak Derita Penuh Mukjizat</t>
  </si>
  <si>
    <t>978-623-314-287-8</t>
  </si>
  <si>
    <t>2966a199-ffcc-403e-ae21-445544fc0aac</t>
  </si>
  <si>
    <t>Beban Kerja Tambah, Haruskah Resign?</t>
  </si>
  <si>
    <t>Elia Paul Ang, S.E.</t>
  </si>
  <si>
    <t>978-623-7851-38-7</t>
  </si>
  <si>
    <t>8b1d18ce-7ef9-4d38-9523-81eeefc153ce</t>
  </si>
  <si>
    <t>BEDA VERSI PENCOBAAN YESUS</t>
  </si>
  <si>
    <t>978-623-314-288-5</t>
  </si>
  <si>
    <t>5f1ef858-53b2-4ffe-92b5-a6927b5c9a82</t>
  </si>
  <si>
    <t>Bendahara Allah</t>
  </si>
  <si>
    <t>978-623-6174-92-0</t>
  </si>
  <si>
    <t>6d7d8902-16ca-4df2-817b-3fe43e52eb55</t>
  </si>
  <si>
    <t>Menjadi 10% Teratas</t>
  </si>
  <si>
    <t>978-623-5830-86-5</t>
  </si>
  <si>
    <t>72e2d21a-1469-46d4-81f2-a0abf3913514</t>
  </si>
  <si>
    <t>Meningkatkan Penghasilan untuk Jangka Panjang (Bagian 1)</t>
  </si>
  <si>
    <t>978-623-5830-00-1</t>
  </si>
  <si>
    <t>fd68ae17-d102-481d-af15-87456ecbe9c5</t>
  </si>
  <si>
    <t>Menikmati Hidup Tanpa Perlu Banyak Uang</t>
  </si>
  <si>
    <t>Benny Santoso, M.Com.,</t>
  </si>
  <si>
    <t>978-623-8117-12-3</t>
  </si>
  <si>
    <t>f78b20bf-a013-4322-a08f-67951256746e</t>
  </si>
  <si>
    <t>Bersuka dalam Tuhan</t>
  </si>
  <si>
    <t>978-623-88218-3-9</t>
  </si>
  <si>
    <t>5c2073c9-a8b4-419d-b8e8-cd91efe92f29</t>
  </si>
  <si>
    <t>Digital Disciple = Era Kekristenan Virtual</t>
  </si>
  <si>
    <t>978-623-314-300-4</t>
  </si>
  <si>
    <t>cc51ade2-fbfa-430f-aea5-118e159195c4</t>
  </si>
  <si>
    <t>Denting Harpa Menenangkan Jiwa</t>
  </si>
  <si>
    <t>978-623-314-115-4</t>
  </si>
  <si>
    <t>7478384b-8008-43b1-bd2c-1584243c5a0a</t>
  </si>
  <si>
    <t>Dosa Seksual &amp; Dosa Turunan, Berkaitan</t>
  </si>
  <si>
    <t>Ps. Ferdi Godjali</t>
  </si>
  <si>
    <t>978-623-7851-44-8</t>
  </si>
  <si>
    <t>0bd7885c-ae61-4dff-a48d-7bca91240e48</t>
  </si>
  <si>
    <t>Menghadang Perundungan</t>
  </si>
  <si>
    <t>Leni MS Lase, Martha Kaesarina, Nandhes Adi F, Radiani kalvari, Vicky J Delarosa, Pambudi Pulosari</t>
  </si>
  <si>
    <t>978-623-7851-64-6</t>
  </si>
  <si>
    <t>2bbc4699-f177-4010-b6ee-818c08a7629b</t>
  </si>
  <si>
    <t>DREAM BIG</t>
  </si>
  <si>
    <t>978-623-314-302-8</t>
  </si>
  <si>
    <t>9836b475-27f4-4000-b849-f7f725c4b75b</t>
  </si>
  <si>
    <t>Memulihkan Sahabat dari Jerat</t>
  </si>
  <si>
    <t>Daniel Alexander dan Pdt. Drs. Ronny Daud Simeon, MPM</t>
  </si>
  <si>
    <t>978-623-7851-60-8</t>
  </si>
  <si>
    <t>&lt;p&gt;Buku ini merupakan kumpulan tanya jawab seputar kehidupan keluarga dan bergereja. Materi yang tersaji dapat menguatkan dan memberi pencerahan agar sebagai anak Tuhan, kita dapat mengambil sikap yang benar dan alkitabiah.&lt;/p&gt;</t>
  </si>
  <si>
    <t>bdf5bf2c-e9f6-4fab-bd33-edfef2a6a092</t>
  </si>
  <si>
    <t>Melejit Meski Terjepit</t>
  </si>
  <si>
    <t>Elia Paul Ang, S.E, Ir. Jarot Wijanarko</t>
  </si>
  <si>
    <t>978-623-7851-59-2</t>
  </si>
  <si>
    <t>d39e46d1-d854-4df8-b53b-f04763de3c73</t>
  </si>
  <si>
    <t>Makanan Yang Berguna Bagi Kesehatan</t>
  </si>
  <si>
    <t>978-623-314-329-5</t>
  </si>
  <si>
    <t>a70aad44-d810-4cd5-a59c-f86fe6d4b008</t>
  </si>
  <si>
    <t>Living @ The Next Level</t>
  </si>
  <si>
    <t>978-623-314-328-8</t>
  </si>
  <si>
    <t>09f35c77-6fe3-4c57-960e-930ad8c69f72</t>
  </si>
  <si>
    <t>Lepas Dari Tradisi Dan Roh Leluhur</t>
  </si>
  <si>
    <t>978-623-8117-09-3</t>
  </si>
  <si>
    <t>cc2567e8-3577-45ad-8f3f-2f2afa951e77</t>
  </si>
  <si>
    <t>Filmmaker Muda</t>
  </si>
  <si>
    <t>978-623-314-134-5</t>
  </si>
  <si>
    <t>73d8b477-ab45-4874-8dbb-4edeb559fe8a</t>
  </si>
  <si>
    <t>Ketika Salomo Terlalu Pede</t>
  </si>
  <si>
    <t>Pdt. Timur Citra Sari, Th.M.</t>
  </si>
  <si>
    <t>978-623-5830-72-8</t>
  </si>
  <si>
    <t>b9dec959-add5-4c62-b416-e8f448738856</t>
  </si>
  <si>
    <t>From God to Gold</t>
  </si>
  <si>
    <t>Imanuel Kristo, Noor Anggraito, Benny Santoso</t>
  </si>
  <si>
    <t>978-623-314-303-5</t>
  </si>
  <si>
    <t>a677a688-0044-4f9e-b54a-c54afc818cf5</t>
  </si>
  <si>
    <t>Kemenangan di Lembah Baliem</t>
  </si>
  <si>
    <t>978-623-8117-03-1</t>
  </si>
  <si>
    <t>e4663726-c688-435b-ae9c-195ac4272876</t>
  </si>
  <si>
    <t>Homeschooling, Mengapa Tidak?</t>
  </si>
  <si>
    <t>978-623-8117-00-0</t>
  </si>
  <si>
    <t>6e9c2081-3f63-4cb1-9a75-8ccb6864e474</t>
  </si>
  <si>
    <t>Kasih Natal yang Menghangatkan, Kasih Kasih yang Memulihkan Keluarga</t>
  </si>
  <si>
    <t>978-623-5830-68-1</t>
  </si>
  <si>
    <t>9377853f-cf19-418c-aa17-b3f8963c74e1</t>
  </si>
  <si>
    <t>Kebangkitan Partai Kristen di Indonesia</t>
  </si>
  <si>
    <t>Radiani Kalvari, S.Pd.K., Leni Marlin S. Lase, S.S., Martha Kaesarina, S.I.Kom., Vicky Johanna Delarosa, Nandhes Adi Firmanto, Pambudi Pulosari, S.Sos, M.A.C.E.</t>
  </si>
  <si>
    <t>978-623-7851-51-6</t>
  </si>
  <si>
    <t>b7c45583-ef0c-45a2-81d3-6c0474ffb353</t>
  </si>
  <si>
    <t>Hidup adalah tentang menciptakan diri sendiri</t>
  </si>
  <si>
    <t>978-623-314-124-6</t>
  </si>
  <si>
    <t>&lt;p&gt;Buku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Yesus.&lt;/p&gt;</t>
  </si>
  <si>
    <t>df9a3bc8-4689-42d2-8587-8a2ef05cd263</t>
  </si>
  <si>
    <t>Encyclopedia Series For Indonesian Children The Beauty Of Bali Island That Indonesian Children Need To Know</t>
  </si>
  <si>
    <t>Drs. Slamet Riyanto, M.Pd. and Mei Susiatun</t>
  </si>
  <si>
    <t>978-623-8186-06-8</t>
  </si>
  <si>
    <t>&lt;p&gt;The Beauty Of Bali Island That Indonesian Children Need To Know is a glimpse of the beauty of Bali in terms of its location, history, economy, inhabitants, tourism objects and culinary diversity. Hopefully, one day, after the children become adults, they will love, care for and take care of their nation even more.&lt;/p&gt;</t>
  </si>
  <si>
    <t>4c455ec5-61e0-4a19-8894-15f58ac8c27d</t>
  </si>
  <si>
    <t>Encyclopedia Series For Indonesian Children The Beauty Of Maluku Island That Indonesian Children Need To Know</t>
  </si>
  <si>
    <t>Drs. Slamet Riyanto, M.Pd. and Hasnan Hanif, S.I.P, M.E.I.</t>
  </si>
  <si>
    <t>978-623-8186-03-7</t>
  </si>
  <si>
    <t>&lt;p&gt;The Beauty Of Maluku That Indonesian Children Need To Know is a glimpse of the beauty of Maluku interms of its location, history, economy, inhabitants, tourism objects and culinary diversity.Hopefully,one day, after the children become adults, they will love, care for and take care of their nation evenmore.&lt;/p&gt;</t>
  </si>
  <si>
    <t>92e4d08c-8abf-4219-869c-59b7fb3e1773</t>
  </si>
  <si>
    <t>Anak-Anak Berbudi</t>
  </si>
  <si>
    <t>Abuy, En. Nur</t>
  </si>
  <si>
    <t>978-623-314-224-3</t>
  </si>
  <si>
    <t>&lt;p&gt;Berangkat dari rasa keprihatinan penulis tatkala menyaksikan tingkah laku anak-anak sekarang yang sudah mulai tidak memperhatikan etika dan kesopanan cara herbicara mereka yang tidak lagi mengidahkan sopan dan santun sebagai orang timur, mereka biasa dan wajar kalau hal ini dibiarkan terus tidak mustahil KARAKTER sebagai anak negeri ini lama-kelamaan akan terkikis hilang tergerus majunya zamam Penulis memandang perlu anak-anak kita sedini mungkin ditanamkan budi perketi dan akhlaqul karimah sebagai bagian tak terpisahkan dari PENDIDIKAN KARAKTER. Dan buku ini sengaja penulis susun sebagai behan bacaan penunjang dari Pendidikan Karaktet itu sendiri, dan bisa dijadikan bahan bacaan pilihan anak-anak di Perpustakaan Sekolah,&lt;/p&gt;</t>
  </si>
  <si>
    <t>952ba830-d8af-4fa0-8686-78391b05b1f4</t>
  </si>
  <si>
    <t>100% Jadi Juragan Domba, Buku Pintar Q dan A Sukses Beternak Domba</t>
  </si>
  <si>
    <t>978-979-29-2113-7</t>
  </si>
  <si>
    <t>978-979-29-7274-0</t>
  </si>
  <si>
    <t>&lt;p&gt;Buku ini ditulis berawal dari banyaknya surat elektronik yang penulis terima terkait pertanyaan seputar ternak domba. Buku ini 100% berisikan kumpulan tanya jawab segala hal berkaitan dengan dunia pengetahuan ternak domba, mulai dari sejarah ternak domba, teknis budidaya, hasil produksi usaha ternak domba, dan manfaatnya bagi kehidupan manusia hingga pertanyaan-pertanyaan lain yang mungkin terlihat sederhana namun barang kali luput pada media pembelajaran mengenai ternak domba yang selama ini ada. Buku ini 100% akan membantu anda agar 100% jadi juragan domba!&lt;/p&gt;</t>
  </si>
  <si>
    <t>4eb58d38-3178-4229-b6f3-dc11ec4d6d3c</t>
  </si>
  <si>
    <t>Aphrodite: Adakah Aku Dihatimu...</t>
  </si>
  <si>
    <t>978-979-29-4173-9</t>
  </si>
  <si>
    <t>978-979-29-7336-5</t>
  </si>
  <si>
    <t>&lt;p&gt;Aphrodite Gazzele, bagi Arka dan Sesil, nama yang terlalu bagus bagi perempuan tipe childish, ceroboh, dan suka bertindak semaunya seperti Odit. Odit duduk dikelas 2 SMA, punya penampilan fisik yang bagi dua sahabat Odit memegang teguh prinsip&amp;ldquo;don&amp;rsquo;t judge a book by its cover&amp;rdquo;. Orang-orang yang belum kenal sepenuhnya dengan Odit pasti akan berpendapat Odit itu perempuan yang sangat manis.Wajah lucu dan sikap ramahnya ke setiap orang, membuat semua terpesona. Kepolosan Odit yang melebihi anak kecil pun membuat kedua sahabatnya itu harus ekstra ketat menjaga Odit. Terlebih kenekatan Odit akan suatu hal yang dia sukai. Odit punya satu keanehan. Disaat semua teman-teman disekolahnya, kecuali Arka, siap antri jadi pacar Odit, Odit punya kualifikasi aneh dalam mencari pacar. Satu, cowok manapun yang memiliki keinginan jadi pacar Odit harus keren dan dewasa seperti Mamoru Chiba, salah satu karakter serial kartun Sailormoon. Dua, cowok manapun itu harus bersikap cool dan misterius seperti Killua, tokoh kartun dari serial Hunter X Hunter.&amp;nbsp;Hingga suatu hari Odit bertemu dengan Adonis Alcanderiko (Iko) yang memiliki karakter datar, dingin dan jarang bicara. Odit langsung jatuh hati pada Iko dan melakukan berbagai cara untuk menarik perhatian Iko.Sayangnya, Iko tidak pernah menanggapi perasaan Odit. Tapi itu tidak membuat Odit menyerah, Odit semakin bersemangat mendapatkan hati Iko. Meskipun banyak rintangan yang harus dia hadapi. Mulai dari rintangan dalam skala kecil, hingga yang membahayakan bagi diri Odit sendiri.&lt;/p&gt;</t>
  </si>
  <si>
    <t>ac5bdc7b-c907-4d69-be95-ea598efec5d1</t>
  </si>
  <si>
    <t>A-Z Mencegah Kelahiran Bayi Cacat</t>
  </si>
  <si>
    <t>Nurul Laily Hidayati</t>
  </si>
  <si>
    <t>978-979-29-4182-1</t>
  </si>
  <si>
    <t>978-979-29-7351-8</t>
  </si>
  <si>
    <t>&lt;p&gt;Banyak faktor resiko yang menyebabkan terjadinya kecacatan lahir mulai dari genatik, usia ibu, obat, kurangnya nutrisi tertentu, radiasi, zat kimia dan masih banyak lagi. Langkah pencegahan adalah yang terbaik karena lebih dari 170 jenis kecacatan lahir yang ada, hanya 1/7 yang bisa diperbaiki. Selain sulit disembuhkan, begitu besar biaya dan beban mental yang harus ditanggung keluarga . Tuhan memang yang menentukan seseorang terlahir dalam keadaan cacat atau sempurna, namun adalah tugas manusia selalu berusaha sebaik-baiknya untuk merubah nasib sebelum takdir itu datang kepadanya. Buku ini menyajikan secara lengkap tentang berbagai macam kecacatan yang sering terjadi, langkah-langkah pencegahan dan nutrisi yang diperlukan untuk menghindari resiko kecacatan. Selamat membaca.&lt;/p&gt;</t>
  </si>
  <si>
    <t>12d5247e-5339-4980-a39e-9f166a371734</t>
  </si>
  <si>
    <t>Bahasa Mandarin Praktis untuk Perdagangan Lengkap dengan Fonetik dan Daftar Kosakata</t>
  </si>
  <si>
    <t>978-979-29-2171-7</t>
  </si>
  <si>
    <t>978-979-29-7358-7</t>
  </si>
  <si>
    <t>&lt;p&gt;Pertumbuhan ekonomi Tiongkok sangat maju pesat, banyak orang melakukan perdagangan dengan perusahaan-perusahaan di negara Tiongkok. Oleh sebab itu, bahasa Mandarin juga semakin lama semakin terasa sangat dibutuhkan dalam perdagangan. Untuk itu, buku ini disusun untuk Anda agar dapat menguasai bahasa Mandarin dengan praktis dan cepat. Di bawah tulisan Mandarin diberikan fonetiknya sehingga sangat membantu Anda dalam membaca tulisan Mandarin. Selain itu, diberikan pula terjemahan bahasa Indonesia sehingga Anda dapat memahami teks yang ada dengan cepat. Buku ini berisi topik-topik yang sering Anda jumpai dalam perdagangan seperti meninjau pabrik, melihat contoh produk, komplain pelanggan, masalah penjualan, merekomendasikan produk baru, dan lain-lain. Selain itu, daftar kosakata yang ada pada buku ini dapat memperkaya kosakata Anda. Segera miliki buku ini agar Anda dapat menggunakan bahasa Mandarin dengan praktis dan cepat.&lt;/p&gt;</t>
  </si>
  <si>
    <t>b0a42766-1997-4d95-a804-20120e54f01b</t>
  </si>
  <si>
    <t>Chinese Is Fun 2: Belajar Bahasa Mandarin dengan Panduan 3 Bahasa</t>
  </si>
  <si>
    <t>Yu Jia Hui</t>
  </si>
  <si>
    <t>978-979-29-2122-9</t>
  </si>
  <si>
    <t>978-979-29-7439-3</t>
  </si>
  <si>
    <t>&lt;p&gt;Banyak orang mengeluh belajar bahasa Mandarin itu susah. Dan yang paling susah, demikian keluhan banyak orang, adalah menghafalkan karakter Cina yang rumit dan banyak jumlahnya itu! Jika Anda juga berpikir seperti ini, buku ini akan mengubah cara berpikir Anda selamanya. Dengan teknik belajar yang tepat, bukan hanya belajar Mandarin dipermudah, mempelajari karakter Cina juga berubah menjadi asyik dan menyenangkan. Di Indonesia di mana minat belajar bahasa Mandarin semakin meningkat, namun teknik belajar yang baik dan menyenangkan sangat minim, buku ini pas sekali untuk dibaca siapapun yang tertarik dengan bahasa Mandarin, mulai dari anak sekolah, mahasiswa, pekerja karir maupun ibu rumah tangga. Dengan panduan belajar dalam tiga bahasa (Mandarin-Inggris-Indonesia), buku ini juga cocok dipakai oleh tenaga pengajar dan pendidik sebagai buku referensi pelajaran bahasa Mandarin. Buku Chinese is Fun 2 ini melengkapi seri sebelumnya yang sudah diterbitkan.&lt;/p&gt;
 &lt;p&gt;&amp;nbsp;&lt;/p&gt;</t>
  </si>
  <si>
    <t>18ad4aa3-6e14-4e95-b816-16681ff1247b</t>
  </si>
  <si>
    <t>Concrete â€“ Pictorial â€“ Abstract: Solusi Ampuh Menyelesaikan Soal Cerita Kelas 1-4 SD</t>
  </si>
  <si>
    <t>Delik Iskandar</t>
  </si>
  <si>
    <t>978-979-29-2145-8</t>
  </si>
  <si>
    <t>978-979-29-7447-8</t>
  </si>
  <si>
    <t>&lt;p&gt;Soal cerita sering kali menjadi momok yang menakutkan bagi siswa SD. Padahal, operasi hitungnya sudah mereka kuasai. Pada hari Rabu Adi menjual kue 237 lebih sedikit dari hari Selasa, tetapi 126 lebih banyak dari hari Senin. Jika pada hari Selasa Adi menjual kue sebanyak 500, berapa kue yang dijual Adi pada hari Rabu? Berapa kue yang dijual Adi sejak hari Senin sampai Rabu? Buku ini mengupas teknik belajar dengan tahapan-tahapan yang sesuai dengan psikologi belajar matematika. Pertama dibahas bagaimana membuat matematika menjadi begitu dekat dengan kehidupan sehari-hari anak. Selanjutnya dibahas bagaimana memodelkan benda nyata menjadi representasi matematika. Setelah itu baru dituliskan angka sebagai operasi hitung. Dengan cara ini matematika menjadi benda nyata. Di mana pada prinsipnya memahami benda nyata lebih gampang dibandingkan angka-angka yang abstrak.&amp;nbsp;&lt;/p&gt;</t>
  </si>
  <si>
    <t>59a32b40-23f2-4715-98ca-d807887dd161</t>
  </si>
  <si>
    <t>Dongeng Betawi Gaul, Putri Maleha di Negeri Seribu Kicau</t>
  </si>
  <si>
    <t>Mimi Aira</t>
  </si>
  <si>
    <t>978-979-29-4158-6</t>
  </si>
  <si>
    <t>978-979-29-7462-1</t>
  </si>
  <si>
    <t>&lt;p&gt;Bray, elu semua ada yang pernah denger Negeri 1000 Kicau belom? Hah? Pernah? Di mane? &lt;em&gt;Set dah&lt;/em&gt;, di pesbuk? Eh, tapi bener juga sih, ya, pesbuk kan tempat orang-orang pada ngoceh. Jadi, gak ada salahnya juga kalo pesbuk itu dinamain Negeri 1000 Kicau, ye, Bray?&lt;/p&gt;
 &lt;p&gt;Tapi, Bray, ini negeri nggak ada hubungannya &lt;em&gt;ame&lt;/em&gt; pesbuk! Negeri 1000 Kicau ini dihuni oleh masyarakat Betawi, Bray. Lu mau tau nggak siapa nama rajanya? Ini raja, namanya Raja Nyang Baek, Bray. Nah, kalo ratunya bernama Ratu Nyang Botoh. Terus neh, Bray, Raja Nyang Baek dan Ratu Nyang Botoh punya enam orang putri. Ada Putri Banggoy (Kembang Goyang), Putri Kara (Akar Kelapa), Putri Kupe (Kue Pepe), Putri Maleha (Makan lele hangat), Putri Kelor (Kerak Telor), dan terakhir Putri Betok (Bir Pletok). Biar kate namanya pada unik-unik gitu, Bray, tapi mereka-mereka itu cuaaantiknya minta ampun!&lt;/p&gt;
 &lt;p&gt;Orang-orang di Negeri 1000 Kicau ini juga pada lucu-lucu banget, Bray. Kocak! Kocaknya Sule aja &lt;em&gt;mah&lt;/em&gt;, lewat! Udeh, pokoknya gini deh, Bray. Lu bawa nih buku ke meja kasir. Keluarin duit. Bawa bukunya pulang, trus baca di rumah. Dijamin dah, lu semua bakal ngakak berjilid-jilid, Bray.&amp;nbsp;&lt;/p&gt;</t>
  </si>
  <si>
    <t>797bc991-00b5-48dd-9b55-2e8e6bb9e46c</t>
  </si>
  <si>
    <t>Endless Winter in Korea</t>
  </si>
  <si>
    <t>978-979-29-4354-2</t>
  </si>
  <si>
    <t>978-979-29-7467-6</t>
  </si>
  <si>
    <t>&lt;p&gt;Endless Winter In Korea&lt;/p&gt;
 &lt;p&gt;&amp;quot;Love has different shapes, like this falling snow in winter&amp;quot;&lt;/p&gt;
 &lt;p&gt;Aku menarik napas dalam. Udara dingin dapat kurasakan di dekat jendela. Kusentuhkan jari-jari ke permukaan kaca. Rasa dingin menyengat kulitku. Kembali teringat kenangan saat aku masih kecil tentang Pangeran Salju. Bibirku tanpa sadar tersenyum. Ada kepedihan di hatiku dengan hanya mengingatnya. Namun semuanya telah berakhir dan dongeng telah selesai. Kembali kupandangi langit bersalju. Kepingan Putih itu sangatlah indah. Tidak ada bentuk sama, seperti hidup manusia yang selalu memiliki kisah berbeda. Itulah yang dikatakan seseorang padaku, empat belas tahun yang lalu. Kepingan kecil ini memiliki waktu hidup singkat. Jatuh, terinjak, dan mencair. Manusia juga demikian, Mereka semua memiliki waktu singkat. Hanya sedikit saja dari mereka yang menyadari hal tersebut. Aku sangat menyukai salju. Keping-kepingan mungil itu mengingatkan ku pada kisah dari sebuah alunan lagu. Lagu tanpa lirik dari akustik gitar yang tiga tahun lalu pernah kudengar. Lagu pertama ini menarikku sepenuhnya pada orang itu. Mari temukan apa yang sesungguhnya tak pernah berakhir di dalam novel ini.&lt;/p&gt;</t>
  </si>
  <si>
    <t>5d882189-795a-49aa-a564-e88a32b55905</t>
  </si>
  <si>
    <t>Farm Bigbook: Budi Daya Ikan Konsumsi Di Air Tawar</t>
  </si>
  <si>
    <t>978-979-29-2167-0</t>
  </si>
  <si>
    <t>978-979-29-7488-1</t>
  </si>
  <si>
    <t>&lt;p&gt;Budi daya air tawar (&lt;em&gt;freshwater aquaculture&lt;/em&gt;) di Indonesia telah berkembang cukup pesat dan relatif maju. Lahan untuk budi daya air tawar terdiri dari danau, sungai, waduk, situ, rawa-rawa, sawah, dan genangan air lainnya. Teknologi budi daya air juga terus berkembang, sehingga budi daya tawar tidak hanya bergantung pada potensi lahan konvensional yang ada, tetapi juga dapat memanfaatkan lahan-lahan yang selama ini dianggap tidak ideal untuk budi daya perairan. Penggunaan kolam terpal, drum, dan toren untuk budi daya ikan di lahan-lahan tandus, tanah porous, dan lahan sempit merupakan inovasi cerdas dalam budi daya air tawar.&lt;/p&gt;
 &lt;p&gt;Demikian juga, komoditas perikanan yang dibudidayakan di air tawar pun semakin banyak.&amp;nbsp; Buku ini menyajikan teknologi budi daya 28 ikan konsumsi di air tawar, yaitu : Ikan Mas, Nila, Lele, Gurami, Patin, Bawal Air Tawar, Tawes, Baung, Betutu, Jelawat, Nilem, Mujair, Belut, Sidat, Bandeng, Kakap Putih, Belida, Betok, Baster, Gabus, Karper Rumput, Lalawak, Lampan, Mola, Semah, Sepat, Tambakan, dan Toman.&lt;/p&gt;
 &lt;p&gt;Sajian mengenai teknologi budi daya ikan-ikan tersebut di dalam buku ini meliputi pasar dan prospek budi daya, biologi, pembenihan, pendederan, dan pembesaran. Karena itu, buku ini ditujukan kepada investor/pengusaha, pengambil kebijakan, praktisi akuakultur (petani ikan/pembudidaya, perekayasa, konsultan, penyuluh/tenaga lapangan), dan akademisi perikanan, peternakan, biologi, dan ekonomi.&lt;/p&gt;</t>
  </si>
  <si>
    <t>25b727ee-c654-40a8-ba6b-3fb81081d863</t>
  </si>
  <si>
    <t>Mau Jadi Apa, Find Your Self Motivation</t>
  </si>
  <si>
    <t>Mega Chandra</t>
  </si>
  <si>
    <t>978-979-29-2082-6</t>
  </si>
  <si>
    <t>978-979-29-7627-4</t>
  </si>
  <si>
    <t>&lt;p&gt;&lt;strong&gt;MAU JADI APA&lt;/strong&gt;&lt;/p&gt;
 &lt;p&gt;&amp;ldquo;Mau jadi apa sih kamu? Sekolah tidak mau? Ngaji tidak mau? Semuanya tidak mau?&amp;rdquo; Itu yang keluar dari bibir ini saat kejengkelan sebagai orang tua memuncak. &amp;ldquo;&lt;strong&gt;Mau jadi apa&lt;/strong&gt;&amp;rdquo;, kalau dicerna lebih dalam dan positif, merupakan kalimat motivasi yang luar biasa.&lt;/p&gt;
 &lt;p&gt;Seluruh &lt;strong&gt;motivator&lt;/strong&gt; yang ada sebenarnya &lt;strong&gt;hanyalah pemacu semangat kita untuk kurun waktu SEMENTARA&lt;/strong&gt;. Itu pun saat kita mendengarkan mereka, membaca tulisan-tulisan mereka. Tapi &lt;strong&gt;bila dalam diri kita belum ada niat&lt;/strong&gt; dan belum siap untuk &lt;strong&gt;berubah&lt;/strong&gt;, maka &lt;strong&gt;sama saja dengan NOL BESAR&lt;/strong&gt;.&lt;/p&gt;
 &lt;p&gt;Buku ini ditulis untuk membuka wawasan kita, sehingga kita akan&amp;nbsp; menemukan cara memotivasi diri sendiri &lt;strong&gt;&amp;ldquo;Find Your Self Motivation&amp;rdquo;&lt;/strong&gt;. Tulisan ini mampu menginspirasi sumber daya manusia Indonesia yang ingin selalu melakukan perubahan lebih baik dari waktu ke waktu, dan memiliki nilai manfaat serta hikmah yang baik, bagi semua umat manusia.&lt;/p&gt;</t>
  </si>
  <si>
    <t>c2ba35e5-43c6-42ae-94dc-d94400ad5e9b</t>
  </si>
  <si>
    <t>Niku di Negeri Awan</t>
  </si>
  <si>
    <t>Juliana dan Jan Ken Pon Studio</t>
  </si>
  <si>
    <t>978-979-29-2179-3</t>
  </si>
  <si>
    <t>978-979-29-7659-5</t>
  </si>
  <si>
    <t>&lt;p&gt;Suatu hari, Niku naik ke bukit untuk melihat layang-layang yang berwarna-warni melayang di langit. Tiba-tiba saja ada layangan yang putus dan melayang turun. Dengan senangnya Niku mengejar layangan tersebut, mengambilnya dan berusaha menerbangkannya&lt;em&gt;. &lt;/em&gt;Saat&lt;em&gt; &lt;/em&gt;itu juga angin bertiup kencang sehingga Niku ikut terbang terbawa angin. Layang-layang itu membawanya semakin tinggi sampai ke gumpalan awan yang besar. Di sana Niku melihat sebuah istana megah yang berdiri di atas awan. Ternyata istana itu adalah istana Pangeran Awan. Bersama Pangeran Awan, Niku bertualang dan belajar tentang layang-layang, pencemaran lingkungan, jenis-jenis awan, terjadinya hujan dan pelangi. Selama bertualang, Niku juga bertemu Bintang Kecil dan Angin yang menjadi teman barunya.&lt;/p&gt;</t>
  </si>
  <si>
    <t>a00bfd0b-a08d-498e-be56-2d37763d2a83</t>
  </si>
  <si>
    <t>Petualangan Tania</t>
  </si>
  <si>
    <t>Linda Emiyati</t>
  </si>
  <si>
    <t>978-979-29-2134-2</t>
  </si>
  <si>
    <t>978-979-29-7710-3</t>
  </si>
  <si>
    <t>&lt;p&gt;&lt;strong&gt;Mengapa ia dinamakan &lt;/strong&gt;&lt;strong&gt;PENYU HIJAU&lt;/strong&gt;&lt;strong&gt;? &lt;/strong&gt;&amp;nbsp;Karena warna lemak di bagian bawah cangkang kerasnya yang berwarna hijau. Kepulauan Derawan, Kalimantan Timur merupakan surga di bawah laut tempat hewan langka ini berdiam. Mereka bebas berenang di birunya air laut, bermain di hamparan terumbu karang sambil memakan alga, rumput laut, serta biota laut. Di pulau indah dengan pantai yang landai dan berpasir halus ini mereka aman untuk bertelur. Penyu hijau termasuk pengelana samudra yang tangguh lo, dia memiliki sepasang tungkai depan yang mirip kaki pendayung, hal inilah yang membuatnya gesit berenang di dalam air. Hanya saja karena seringnya diburu, hewan ini termasuk habitat hewan langka yang terancam punah dan dilindungi.&lt;/p&gt;</t>
  </si>
  <si>
    <t>0f0ca08c-5bef-4c65-bab9-b7878f88d778</t>
  </si>
  <si>
    <t>Pillo dan Dunia Permen</t>
  </si>
  <si>
    <t>Novie Octaviane Mufti dan Jan Ken Pon Studio</t>
  </si>
  <si>
    <t>978-979-29-4183-8</t>
  </si>
  <si>
    <t>978-979-29-7713-4</t>
  </si>
  <si>
    <t>&lt;p&gt;Suatu hari, Pillo berlibur ke rumah neneknya. Neneknya menyiapkan banyak mainan. Namun, Pillo hanya tertarik pada sebuah &lt;em&gt;board game&lt;/em&gt; ular tangga&lt;em&gt;.&lt;/em&gt; Pillo mengajak neneknya untuk bermain bersama. Ternyata, &lt;em&gt;board game &lt;/em&gt;ular tangga itu membuat Pillo dan neneknya memasuki dunia permen. Disana Pillo berkunjung ke berbagai tempat, yaitu pabrik loli pop, Mesir Kuno, klinik dokter gigi, kolam cokelat, dan perkebunan cokelat. Selama perjalanan, Pillo dan neneknya juga bertemu dengan Paman Min dan Dokter Gigi yang menjelaskan banyak pengetahuan tentang permen, cokelat, dan marshmallow.&lt;/p&gt;</t>
  </si>
  <si>
    <t>f02bb3f4-b608-4495-a2e7-0b3cee7be394</t>
  </si>
  <si>
    <t>Rahasia Sukses Bisnis dan Budi Daya Lele Unggul</t>
  </si>
  <si>
    <t>Paulus Nugrahajati, Wargiyatno, Meilina Kristinawati</t>
  </si>
  <si>
    <t>978-979-29-2147-2</t>
  </si>
  <si>
    <t>978-979-29-7730-1</t>
  </si>
  <si>
    <t>&lt;p&gt;Sebagai salah satu makanan sumber protein, lele mendapat tempat di hati masyarakat. Beraneka masakan berbahan lele muncul untuk memenuhi selera konsumen. Harganya terjangkau dan rasanya enak. Kebutuhan konsumen ini berimbas pada permintaan ikan lele yang dari tahun ke tahun selalu mengalami kenaikan. Dilihat dari produksinya, tiap tahun angkanya selalu bertambah. Dengan kolam sederhana ataupun permanen, lele dapat hidup dengan baik. Ikan ini mampu beradaptasi dengan baik di air yang kotor dan miskin oksigen.&amp;nbsp; Walau harga pakan lele yang mahal kadang membuat pelaku pembesaran ikan lele merugi. Untuk mengantisipasinya, digunakan pelet yang diproduksi sendiri atau menggunakan makanan alami yang banyak terdapat disekitar. Keunggulan ini membuat ikan lele sangat diminati untuk dibudidayakan. Masing-masing segmen menjanjikan keuntungan yang lumayan mulai dari pembenihan, penjualan bibit, pembesaran sampai tengkulak yang menjadi pengepul lele konsumsi dan para pelaku usaha kuliner. Namun untuk sukses membidik peluang dari budi daya ikan lele, dibutuhkan pengetahuan yang cukup dan teknik-teknik tertentu. Buku ini menerangkan dengan jelas langkah-langkah untuk memulai bisnis ikan lele. Bukan hanya teknik membudidayakan, cara-cara membenihkan sampai kendala dan risiko-risiko serta antisipasinya juga dijelaskan agar pembaca bisa meminimalkan kegagalan.&lt;/p&gt;</t>
  </si>
  <si>
    <t>27b4a555-3f82-46ad-a7eb-f7c9ad856ad4</t>
  </si>
  <si>
    <t>Roda Rea</t>
  </si>
  <si>
    <t>Anjar Anastasia</t>
  </si>
  <si>
    <t>978-979-29-2189-2</t>
  </si>
  <si>
    <t>978-979-29-7740-0</t>
  </si>
  <si>
    <t>&lt;p&gt;Kau pasti sudah lupa cara nulis cerpen, Anjar Anastasia. Kebanyakan nulis novel sih...:D &lt;strong&gt;Farick Ziat&lt;/strong&gt;, redaksi cerpen majalah &lt;em&gt;GADIS&lt;/em&gt;.&lt;/p&gt;
 &lt;p&gt;Anjar adalah sahabat sekaligus teman &amp;#39;seperjuangan&amp;#39; saya waktu kami sama2 memulai karir sebagai penulis cerpen, hampir 20 tahun yg lalu. Bedanya, dia tetap fokus dan konsisten menulis cerita fiksi, baik cerpen maupun novel, sehingga sampai saat ini sudah berhasil menelurkan beberapa buku, sementara saya tidak. Selamat untuk terbitnya kumpulan cerpen terbaru berjudul &amp;#39;Roda Rea&amp;#39;. Salut untuk konsistensi dan semua pencapaian Anjar. Saya bangga pernah berjuang bersama&lt;/p&gt;
 &lt;p&gt;&lt;strong&gt;Caesilia Intan Pratiwi&lt;/strong&gt;&lt;em&gt;, &amp;nbsp;&lt;/em&gt;owner &amp;amp; founder majalah&lt;em&gt; GitarPlus&lt;/em&gt;&lt;/p&gt;
 &lt;p&gt;Cut to cut yang mengalir cepat dan penuh kejutan.&amp;nbsp;&lt;/p&gt;
 &lt;p&gt;&lt;strong&gt;Ganda Pekasih&lt;/strong&gt;&lt;em&gt;, &lt;/em&gt;editor fiksi majalah&lt;em&gt; ANITA CEMERLANG, &lt;/em&gt;1992-1998&lt;/p&gt;
 &lt;p&gt;Buat anjar, menulis itu berbagi hidup. Maka, menulis apapun menjadi kebahagiaan buatnya. Dari menulis pengalaman tokoh-tokoh inspiratif, pengalaman spiritualnya, dan tentunya kisah2 romantisme seperti di buku ini.&lt;/p&gt;
 &lt;p&gt;&lt;strong&gt;Felicitas Harmandini&lt;/strong&gt;, mantan redaksi cerpen majalah &lt;em&gt;HAI&lt;/em&gt;&lt;/p&gt;</t>
  </si>
  <si>
    <t>cb4562b0-afa7-464e-a07c-e6f191930b71</t>
  </si>
  <si>
    <t>Seri Anak-anak Damai: Separuh Apelku - Half Apple of Mine</t>
  </si>
  <si>
    <t>Arlinah Imam Rahardjo</t>
  </si>
  <si>
    <t>978-979-29-2162-5</t>
  </si>
  <si>
    <t>978-979-29-7776-9</t>
  </si>
  <si>
    <t>&lt;p&gt;Adelia, yang biasa disapa Adel tinggal di sebuah rumah besar di Surabaya. Rumahnya seperti hotel dan dihuni oleh saudara-saudara dari pihak mamanya. Bayangkan betapa ramai suasana rumahnya. Adel mempunyai seorang kakak yang bernama Eki. Mereka berdua suka membaca buku. Hampir tiap sore Adel menghabiskan waktu di atas pohon untuk membaca buku atau sekadar berangan-angan. Buah kesukaan Adel adalah apel. Hingga di suatu sore ia diberi apel oleh kakeknya. Dengan hati yang bahagia Adel masuk ke kamar dan menyembunyikan apelnya. Ia berniat untuk memakannya seorang diri di atas pohon kesayangannya. Saat memikirkan rencana tersebut tiba-tiba Adel teringat perkataan Ayahnya bahwa di saat senang tidak boleh melupakan saudara. Adel dilema, ia dihadapkan dengan dua pilihan. Membagi apelnya dengan Eki kakaknya ataukah memakan apelnya seorang diri. Di satu sisi ia teringat perkataan Ayahnya tetapi di sisi lain Ia tidak rela membaginya.&lt;/p&gt;</t>
  </si>
  <si>
    <t>e8392218-71b4-4f43-a7bf-75ff4eee24ed</t>
  </si>
  <si>
    <t>Strategi Jitu Menguasai Percakapan Bahasa Inggris - Cara Jos Memilih Tenses, Structure, Vocabulary, American English atau British English</t>
  </si>
  <si>
    <t>Yusup Priyasudiarja</t>
  </si>
  <si>
    <t>978-979-29-4210-1</t>
  </si>
  <si>
    <t>978-979-29-7847-6</t>
  </si>
  <si>
    <t>&lt;p&gt;Pengin makin lancar berbahasa Inggris? Pengin tahu &lt;em&gt;tenses, structure&lt;/em&gt; atau &lt;em&gt;vocabulary&lt;/em&gt; yang tepat ketika berbicara dengan bahasa Inggris? Nah buku ini jawabannya. Buku ini dirancang khusus buat kamu agar kamu makin pintar dan pede memilih &lt;em&gt;tenses, structure&lt;/em&gt; atau &lt;em&gt;vocabulary &lt;/em&gt;yang tepat untuk percakapan bahasa Inggris&lt;em&gt;.&lt;/em&gt;Buku ini berisi penjelasan praktis, lengkap dan padat atas beragam aspek bahasa Inggris yang sering membingungkan, dilengkapi pula dengan penjelasan detil mengenai perbedaan &lt;em&gt;America English&lt;/em&gt; dan &lt;em&gt;British English&lt;/em&gt;. Dengan membaca buku ini, bahasa Inggris kamu bakal makin bagus dan pastinya kamu bakal makin lancar berbicara dalam bahasa Inggris. Buku ini cocok banget buat pelajar, mahasiswa, karyawan, guru, dosen atau siapa pun yang ingin pintar dan lancar berbahasa Inggris.&amp;nbsp;&lt;/p&gt;</t>
  </si>
  <si>
    <t>5bb07ed6-fc62-40d3-b56e-78d1e578fd57</t>
  </si>
  <si>
    <t>Sukses Pengelolaan Perkebunan Kelapa Sawit Produktivitas Tinggi</t>
  </si>
  <si>
    <t>Arie Malangyoedo</t>
  </si>
  <si>
    <t>978-979-29-4245-3</t>
  </si>
  <si>
    <t>978-979-29-7858-2</t>
  </si>
  <si>
    <t>&lt;p&gt;&lt;em&gt;Buku Sukses Pengelolaan Perkebunan Kelapa SawitProduktifitas Tinggi&lt;/em&gt; berisikan informasi komplit terkait pengembangan kelapa sawit. Buku ini memiliki beberapa perbedaan dengan buku yang telah ada karena menyajikan tentang perencanaan dalam pengembangan kelapa sawit. &amp;nbsp;Pasalnya ada banyak krusial yang harus dipertimbangkan para pekebun sebelum memutuskan untuk melakukan investasi pada perkebunan sawit agar pada akhirnya dapat memperoleh keuntungan.&lt;/p&gt;
 &lt;p&gt;Buku ini akan membeberkan tentang bagaimana cara menyusun perencanaan pembangunan kebun, manajemen perbenihan, persiapan lahan yang tepat, tata cara penanaman tanaman, pemupukan dan pengendalian hama penyakit secara efektif dan efisien, serta manajemen panen yang tepat. Apa yang disampaikan dalam buku ini bertujuan untuk menghasilkan kebun dengan produksi yang tinggi dengan biaya pengelolaan yang efisien.&amp;nbsp;Buku ini ditulis berdasarkan pengalaman sukses penulis selama kurang lebih 4 dekade membangun ribuan kebun kelapa sawit dengan produktivitas tinggi di sejumlah perusahaan besar di Indonesia. Sehingga apa yang dibagikan tidak hanya sesuai dengan kaidah agronomis namun juga praktis dan telah terbukti memberikan hasil yang optimal. Melalui buku ini penulis berharap dapat menginspirasi para pekebun kelapa sawit Indonesia membangun kebun kelapa sawit yang mampu berproduksi tinggi namun tetap memperhatikan aspek kelestarian lingkunan.&lt;/p&gt;</t>
  </si>
  <si>
    <t>ce37717e-c6e0-45b0-8ed7-13d1f0f56df4</t>
  </si>
  <si>
    <t>Tes Potensi Akademik (TPA) (Edisi Revisi): Plus Tes Pengetahuan Teknologi Informasi</t>
  </si>
  <si>
    <t>Endang Sulistyowati</t>
  </si>
  <si>
    <t>978-979-29-4218-7</t>
  </si>
  <si>
    <t>978-979-29-7874-2</t>
  </si>
  <si>
    <t>&lt;p&gt;Masih banyak orang menganggap Tes Potensi Akademik maupun Tes Kemampuan Umum merupakan hal yang sulit di pahami dan dikerjakan. Padahal, jalan keluarnya cukup mudah, yaitu banyak berlatih mengerjakan soal TPA. Oleh karna itu, buku Tes potensi akademik (TPA) menyediakan sarana latihan berupa beragam soal TPA serta kunci jawabannya. Buku ini meliputi tes verbal, bilangan, logika, dan gambar. Buku ini memang ditujukan bagi anda para pencari pekerja, baik calon PNS, Pegawai BUMN, maupun pegawai swasta. Selamat berlatih.&lt;/p&gt;</t>
  </si>
  <si>
    <t>4e81b026-e01a-4a9c-8cc2-dab422f40f4c</t>
  </si>
  <si>
    <t>Mahir Nge-Jazz dengan Metode Gitar Blues, Jazz</t>
  </si>
  <si>
    <t>978-979-29-2197-7</t>
  </si>
  <si>
    <t>978-979-29-7609-0</t>
  </si>
  <si>
    <t>&lt;p&gt;Salah satu ciri musik jazz adalah porsi permainan improvisasi (sinkopasi) &amp;ldquo;melenceng/tangga nada yang bukan tangga nada semestinya&amp;rdquo; justru memperkaya harmoni dan menambah keindahan nuansa musiknya. Itu semua perlu digali dengan pelatihan-pelatihan yang nyata. Buku &lt;em&gt;Mahir Nge-Jazz &lt;/em&gt;&lt;em&gt;d&lt;/em&gt;&lt;em&gt;engan Metode Gitar Blues, Jazz&lt;/em&gt; dapat dikatakan sebagai buku petunjuk praktis bagi gitaris baik pemula hingga yang sedang ingin mengembangkan permainan gitarnya, terutama bagi para otodidak/tanpa guru. Buku ini membahas siklus jarak akor jazz, bentuk dasar progressive akor jazz, persamaan nama-nama akor gitar, dasar pengembangan akor jazz, kombinasi akor 6 dan 7, senam jari, dasar melodi jazz, swing, triad melodi, contoh lagu dengan menggunakan akor-akor jazz baik untuk permainan gitar tunggal maupun group, dan masih banyak lagi. Buku ini disajikan tahap demi tahap agar mudah dicerna dan penjelasan singkat dimaksudkan untuk mempermudah pembaca lebih fokus dalam berlatih. Buku ini tidak hanya berfungsi untuk melengkapi koleksi pembaca, namun dapat dijadikan sebagai acuan belajar-mengajar bagi praktisi musik ataupun peserta didik mulai dari pemula hingga yang sedang ingin mengembangkan permainan gitarnya, terutama bagi para otodidak/tanpa guru.&lt;/p&gt;</t>
  </si>
  <si>
    <t>c64c244f-6723-402e-ba6a-6233ca1ba838</t>
  </si>
  <si>
    <t>Mata Espresso â€“ Give Me a Hug</t>
  </si>
  <si>
    <t>Richa Miskiyya</t>
  </si>
  <si>
    <t>978-979-29-4257-6</t>
  </si>
  <si>
    <t>978-979-29-7622-9</t>
  </si>
  <si>
    <t>&lt;p&gt;Kayla, seorang barista di &lt;em&gt;Coffee Paradise,&lt;/em&gt; di Surga Kopi itulah ia mengenal Fandi, sesama barista dan terpesona pada Rafi, manajer di &lt;em&gt;cafe &lt;/em&gt;tempatnya bekerja. Nama Rafi mengingatkannya pada seseorang di masa lalunya.&lt;/p&gt;
 &lt;p&gt;Namun, ketika ia sudah mulai dekat dengan Rafi, Kayla justru merasa ada yang menusuk hatinya setiap melihat kedekatan Fandi dengan Alana, karyawan baru di &lt;em&gt;Coffee Paradise. &lt;/em&gt;Kayla ingin sekali menjadi kekasih Rafi, namun ia selalu menemukan kedamaian ketika menatap manik mata Fandi yang sehitam kopi.&lt;/p&gt;
 &lt;p&gt;Bagi Kayla, cinta itu seperti espresso. Espresso yang baik harus dibuat antara 18 hingga 23 detik, jika espresso dibuat di bawah 18 detik, ia akan terlalu encer, jika dibuat lebih dari 23 detik, ia akan terlalu pahit.&amp;nbsp; Espresso harus disajikan dalam takaran yang pas, seperti juga cinta. Jika terlalu berlebihan, rasanya akan sangat pahit dan sakit.&lt;/p&gt;
 &lt;p&gt;Kayla pun mencari tahu kemana hatinya akan menuju? Hati yang tepat, tempatnya melabuhkan cinta.&lt;/p&gt;</t>
  </si>
  <si>
    <t>c4f1b31c-67a4-4333-b8a6-51659699a46a</t>
  </si>
  <si>
    <t>Membentuk Anak Jenius Sejak dari Janin</t>
  </si>
  <si>
    <t>Via Azmira</t>
  </si>
  <si>
    <t>978-979-29-2111-3</t>
  </si>
  <si>
    <t>978-979-29-7632-8</t>
  </si>
  <si>
    <t>&lt;p&gt;Otak adalah anugerah mahadahsyat dari Sang Pencipta. Miliaran sel otak dibentuk pada awal kehidupan janin. Banyak penelitian membuktikan stimulasi dalam kandungan dapat melejitkan kecerdasan buah hati. Akan tetapi, stimulasi menjadi sia-sia jika Anda melakukan hal yang dapat menghambat, bahkan merusak otak. Terkadang hal sepele berdampak negatif bagi pertumbuhan otak janin tanpa disadari. Apa sajakah itu? Buku ini memaparkan proses pembentukan otak, cara jitu mendahsyatkan otak janin, hingga hal-hal yang bisa merusak pertumbuhan dan perkembangan otak. Anda juga akan menemukan bagaimana saraf otak terbentuk, cara kerja otak janin dalam menangkap stimulasi, serta bagaimana mengoptimalkan indra dalam menangkap sinyal. Tujuannya agar jangan sampai masa emas buah hati Anda terlewatkan tanpa melakukan apapun. Pelajari buku ini, terapkan, dan rasakan kedahsyatan buah hati Anda.&lt;/p&gt;</t>
  </si>
  <si>
    <t>3e0a098c-222e-46e3-b09b-eb5b1c0459d2</t>
  </si>
  <si>
    <t>Panduan Lengkap Beternak Burung Puyuh Petelur</t>
  </si>
  <si>
    <t>Whiendrata H. S.,Drh</t>
  </si>
  <si>
    <t>978-979-29-2192-2</t>
  </si>
  <si>
    <t>978-979-29-7675-5</t>
  </si>
  <si>
    <t>&lt;p&gt;Telur puyuh merupakan salah satu jenis telur yang digemari masyarakat Indonesia karena merupakan sumber protein utama dan murah bagi masyarakat Indonesia. Permintaan telur puyuh sendiri cukup besar, dari wilayah Jabotabek saja bisa mencapai 8 juta butir per minggu, belum lagi permintaan telur dari luar Pulau Jawa. Peluang usaha beternak puyuh masih terbuka lebar karena konsumsi masyarakat terhadap produk puyuh masih belum diimbangi peningkatan suplai. Puyuh sendiri punya banyak keunggulan. Puyuh dapat diusahakan di lahan sempit di daerah pinggiran kota, bahkan di tengah kota sekalipun. Puyuh&amp;nbsp; adalah petelur handal sehingga produktivitas tinggi. Selain telur, daging dan kotoran puyuh pun memberikan penghasilan tambahan. Buku yang ditulis oleh pakar yang telah malang melintang selama 33 tahun ini bisa menambah pengetahuan dan keterampilan anda yang berminat beternak maupun telah beternak puyuh karena buku ini telah dilengkapi&amp;nbsp; dengan pembahasan mengenai pembibitan dan cara sexing puyuh agar lebih menguntungkan; teknik penetasan dan pemeliharaan minim gagal; cara membuat pakan murah bergizi untuk meningkatkan kualitas hasil; pengetahuan mengenal, mencegah dan mengobati berbagai penyakit infeksi sampai defisiensi nutrisi secara murah dan tuntas serta aneka prospek hasil sampingan burung puyuh&lt;/p&gt;</t>
  </si>
  <si>
    <t>c186dc2c-dc1a-4ded-8009-36415dfba3c1</t>
  </si>
  <si>
    <t>Panduan Lengkap Ternak Itik Petelur dan Pedaging Secara Intensif</t>
  </si>
  <si>
    <t>978-979-29-2173-1</t>
  </si>
  <si>
    <t>978-979-29-7679-3</t>
  </si>
  <si>
    <t>&lt;p&gt;Prospek usaha beternak itik semakin menggiurkan, baik sebagai penghasil telur (itik petelur) maupun produk daging (itik pedaging); karena permintaan pasar (konsumen) di dalam dan luar negeri cenderung terus meningkat. Bahkan, daging itik juga digemari oleh masyarakat luas yang dapat dinikmati di warung nasi atau&amp;nbsp;warteg pinggir jalan hingga restoran.&lt;/p&gt;
 &lt;p&gt;Beternak itik bukan usaha yang sulit, tetapi memerlukan sentuhan inovasi teknologi. Teknologi diciptakan untuk mempermudah kehidupan manusia. Penggunaan teknologi praktis dan tepat guna dapat meningkatkan efisiensi proses produksi, kuantitas dan kualitas produksi, produktivitas itik sebagai penghasil telur dan daging, serta membuat harga jual lebih kompetitif. Inti inovasi teknologi beternak itik antara lain mengubah cara pemeliharaan tradisional menjadi intensif dengan menerapkan tujuh tepat Sapta Usaha Peternakan, yaitu tepat bibit, tepat makanan (pakan), tepat kontrol penyakit, tepat pascapanen, tepat pemasaran, dan tepat pengelolaan.&lt;/p&gt;
 &lt;p&gt;Informasi terinci prospek wirausaha itik, jenis ternak itik, teknik beternak itik petelur dan pedaging secara intensif, penanganan pascapanen, analisis usaha dan aneka olahan produk itik menjadi fokus penyajian dalam buku ini. Buku Panduan Lengkap Ternak Itik Petelur dan Pedaging Secara Intensif diinisiasi secara sederhana, sistematis, lugas dan mudah dipahami dalam rangka memandu dan menggelorakan semangat wirausaha serta mengawal percepatan swasembada daging.&lt;/p&gt;</t>
  </si>
  <si>
    <t>11de9dde-b96e-4d5d-be69-c194d10dab2a</t>
  </si>
  <si>
    <t>Panen Untung dari Budi Daya Nanas Sistem Organik</t>
  </si>
  <si>
    <t>Ir. Budi Samadi</t>
  </si>
  <si>
    <t>978-979-29-4221-7</t>
  </si>
  <si>
    <t>978-979-29-7690-8</t>
  </si>
  <si>
    <t>&lt;p&gt;Nenas adalah buah tropis dengan daging buah berwarna kuning memiliki kandungan air 90% dan kaya akan Kalium, Kalsium, Iodium, Sulfur, dan Khlor. Selain itu nenas juga kaya akan Asam, Biotin, Vitamin C, Vitamin B12, Vitamin E serta Enzim Bromelin. Kesegaran dan berbagai manfaat yang dikandungnya menjadikan buah nenas menjadi salah satu komoditas yang diminati pasar. Buah nenas di samping sebagai buah segar, juga dapat diolah menjadi berbagai macam makanan. Telah banyak hasil olahan nenas, antara lain: selai, manisan buah, saos, keripik, dodol, sirup, buah dalam sirup, jelly, dan serbuk nenas. Selain itu, limbah nenaspun masih bermanfaat. Daunnya dapat diolah menjadi benang, tali, dan jaring, sedangkan kulit buah dan mata sebagai sumber bahan baku produk nata de pina, sumber bahan pakan ternak, dan kompos. Buku ini telah dilengkapi dengan variasi pengolahan nenas. Dengan mengolah buah nenas menjadi beraneka ragam hasil olahan maka daya simpan bisa lebih lama, mengurangi resiko busuk, dan dapat memperluas jangkauan pemasaran. Berbagai inovasi teknologi tentang tanaman nenas, baik budidaya maupun pasca panennya semakin berkembang. Penulis juga ingin membagikan ilmu bagaimana caranya agar bisa memanen untung dari budi daya nenas dengan sistem organik. Karena dengan budi daya sistem organik kita dapat menghasilkan nenas yang lebih berkualitas serta sehat.&lt;/p&gt;</t>
  </si>
  <si>
    <t>3f8b6638-4f93-42c9-9dfd-96d5bb743a90</t>
  </si>
  <si>
    <t>Teknik Gitar - Blues, Rock â€˜n Roll</t>
  </si>
  <si>
    <t>978-979-29-2174-8</t>
  </si>
  <si>
    <t>978-979-29-7868-1</t>
  </si>
  <si>
    <t>&lt;p&gt;Seringkali kita dengar di dunia pergaulan terutama untuk para pemain band, yakni kalimat &amp;ldquo;Yang Penting Rock &amp;lsquo;n Roll, Bro..&amp;rdquo; atau &amp;ldquo;Rock &amp;lsquo;n Roll Sajalah..&amp;rdquo;. Kalimat itu terkesan, jenis musik Rock &amp;lsquo;n Roll adalah jenis musik yang asal jadi. Pertanyaannya, apakah benar demikian? Yakin Anda tidak ingin tahu bentuk dan pola permainan Rock &amp;lsquo;n Roll yang sesungguhnya..?!&amp;nbsp;&lt;br /&gt;
 Semua jenis musik ada dasarnya Bro..!Selanjutnya berkembang sesuai perkembangan budaya yang ada pada saat itu, dimana jenis musik itu dilahirkan. Artis-artis yang besar dengan jenis musik Rock &amp;lsquo;n Roll pun bukan artis yang asal jadi. Mereka seperti Elvis Presley, The Beatles, dan masih banyak lagi. Kualitas musik mereka terbukti tak bisa dipandang sebelah mata.&amp;nbsp;&lt;br /&gt;
 Buku Teknik Gitar Blues, Rock &amp;lsquo;n Rolldiharap mampu menjawab semua kebutuhan peminat jenis permainan gitarRock &amp;lsquo;n Roll, mulai dari tingkat pemula hingga profesional. Pattern/tahapan-tahapan latihan melodi yang sengaja di buat agar memudahkan pembaca dalam mempelajari pola melodi Blues, Rock &amp;lsquo;n Roll dan tidak lagi bermain gitar hanya genjrang-genjreng.&amp;nbsp;&lt;br /&gt;
 Materi-materi dasar sebagai pendukungsepertiteknik picking, tabel notasi gitar, senam peregangan jari, perluasan akor, pola rhythm Rock &amp;lsquo;n Roll, pattern skala melodi blues, bentuk-bentuk permainan blues Rock &amp;lsquo;n Roll untuk solo gitar, perubahan dan penggantian akor, bentuk-bentuk perluasan akor, dan masih banyak lagi. Semua ada disini.&lt;br /&gt;
 Sekarang, tunggu apalagi? Ayo, buktikan! Tingkatkan kemampuanmu! Mulailah dengan tahapan-tahapan latihan yang benar. Lakukan percepatan diri. Jangan menunda lagi! Mantapkanpermainan gitarmu sekarang! Salam Rock &amp;lsquo;n Roll&amp;hellip;&lt;/p&gt;</t>
  </si>
  <si>
    <t>2799e057-8028-4ab1-a756-2413894953c3</t>
  </si>
  <si>
    <t>45 Penyakit dan Gangguan Saraf: Deteksi Dini dan Atasi 45 Penyakit dan Gangguan Saraf</t>
  </si>
  <si>
    <t>dr. Dito Anurogo &amp; dr. Fritz Sumantri Usman, Sr., SpS., FINS</t>
  </si>
  <si>
    <t>978-979-29-2123-6</t>
  </si>
  <si>
    <t>978-979-29-7301-3</t>
  </si>
  <si>
    <t>&lt;p&gt;Buku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penanggulangannya.&amp;nbsp;&lt;/p&gt;</t>
  </si>
  <si>
    <t>79cd8cd3-6a6d-438d-93b8-d02b77b1eabf</t>
  </si>
  <si>
    <t>13 Mantra Menulis Fiksi - Pasti Bisa Menulis Novel</t>
  </si>
  <si>
    <t>ImperialJathee</t>
  </si>
  <si>
    <t>978-979-29-4252-1</t>
  </si>
  <si>
    <t>978-979-29-7279-5</t>
  </si>
  <si>
    <t>&lt;p&gt;Imajinasi adalah dasar yang digunakan dalam cerita rekaan atau fiksi. Untuk itu, menulis fiksi itu mudah lho, asal kamu mengerti mantra yang digunakan untuk membangun cerita rekaan itu. Di dalam buku ini, sarana-sarana pembangun cerita itu akan dikupas dengan contoh yang diambilkan dari novel-novel yang pernah diterbitkan. Harapannya, semoga buku ini tidak menggurui, tapi bisa membuka sekat pikiran yang selama ini gelap mengenai menulis fiksi. Dalam buku &lt;em&gt;13 Mantra Menulis Fiksi&lt;/em&gt; ini, kamu akan belajar tentang tip memilih tema, meramu bab awal yang bagus, membangun karakter tokoh, mengatur porsi dialog dan narasi yang seimbang, menjalin konflik, menata alur, mereka-reka setting, membaca &lt;em&gt;trend update&lt;/em&gt;, memutuskan ending cerita, trik untuk re-write, mengatasi writer&amp;rsquo;s block, dll. &lt;em&gt;So&lt;/em&gt;, segera baca buku ini dan tulis ceritamu&amp;hellip;&lt;/p&gt;</t>
  </si>
  <si>
    <t>b9a2806b-fd0b-4ead-8c3d-c689114f90da</t>
  </si>
  <si>
    <t>Seri Pendidikan Pengurangan Risiko Bencana Tanah Longsor</t>
  </si>
  <si>
    <t>978-979-29-2327-8</t>
  </si>
  <si>
    <t>978-979-29-7817-9</t>
  </si>
  <si>
    <t>&lt;p&gt;Di antara semua jenis bencana alam, tanah longsor termasuk bencana yang dahsyat dan mengerikan. Tanah longsor dapat menghancurkan bangunan, serta melukai banyak orang dalam hitungan beberapa detik saja. Tanah longsor selalu memberikan pertanda dan waktu yang sangat terbatas bagi masyarakat untuk menyelamatkan diri. Berbagai bencana tanah longsor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tanah longsor di Indonesia. Memahami tindakan nyata yang perlu dilakukan sejak dari saat sebelum terjadi bencana, saat terjadi bencana, hingga saat setelah terjadi bencana. Buku Seri Pendidikan Pengurangan Risiko Bencana Tanah Longsor ini menjawab semua permasalahan tersebut secara praktis dengan bahasa yang sederhana.&amp;nbsp;&lt;br /&gt;
 &amp;nbsp;&lt;/p&gt;</t>
  </si>
  <si>
    <t>0be17906-2cb4-481c-a26a-4628d528c364</t>
  </si>
  <si>
    <t>Seri Pendidikan Pengurangan Risiko Bencana Gempa Bumi</t>
  </si>
  <si>
    <t>978-979-29-2326-1</t>
  </si>
  <si>
    <t>978-979-29-7815-5</t>
  </si>
  <si>
    <t>&lt;p&gt;Di antara semua jenis bencana alam, tanah longsor termasuk&amp;nbsp;bencana yang dahsyat dan mengerikan. Tanah longsor dapat&amp;nbsp;menghancurkan bangunan, serta melukai banyak orang dalam hitungan&amp;nbsp;beberapa detik saja.&lt;/p&gt;
 &lt;p&gt;Tanah longsor selalu memberikan pertanda dan waktu yang sangat&amp;nbsp;terbatas bagi masyarakat untuk menyelamatkan diri. Berbagai bencana&amp;nbsp;tanah longsor yang terjadi di Indonesia dari tahun ke tahun menegaskan&amp;nbsp;kepada kita untuk selalu siap siaga menghadapi bencana tersebut,&amp;nbsp;sehingga dapat mengantisipasi dan mengurangi dampak negatif akibat&amp;nbsp;bencana.&lt;/p&gt;
 &lt;p&gt;Untuk itu, diperlukan pengetahuan dan pemahaman menyeluruh&amp;nbsp;tentang seluk-beluk bencana tanah longsor di Indonesia. Memahami&amp;nbsp;tindakan nyata yang perlu dilakukan sejak dari saat sebelum terjadi&amp;nbsp;bencana, saat terjadi bencana, hingga saat setelah terjadi bencana. Buku&amp;nbsp;Seri Pendidikan Pengurangan Ris/ko Bencana Tanah Longsor ini&amp;nbsp;menjawab semua permasalahan tersebut secara praktis dengan bahasa&amp;nbsp;yang sederhana.&lt;/p&gt;</t>
  </si>
  <si>
    <t>cb3d101a-4848-43a9-9d3d-d1b1fca6d698</t>
  </si>
  <si>
    <t>Seri Pendidikan Pengurangan Risiko Bencana Gunung Meletus</t>
  </si>
  <si>
    <t>978-979-29-2325-4</t>
  </si>
  <si>
    <t>978-979-29-7816-2</t>
  </si>
  <si>
    <t>&lt;p&gt;Gunung meletus termasuk bencana yang dahsyat dan mengerikan. Gunung meletus dengan berbagai tipe letusan dan material vulkanik yang dihasilkannya dapat menimbulkan dampak yang mematikan. Letusan gunung berapi dapat menghancurkan bangunan, merusak lingkungan alam, serta melukai dan menewaskan ribuan orang dalam hitungan beberapa detik saja. Gunung meletus selalu memberikan pertanda dan waktu yang sangat terbatas bagi masyarakat untuk menyelamatkan diri. Berbagai bencana gunung meletus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gunung meletus di Indonesia. Memahami tindakan nyata yang perlu dilakukan sejak dari saat sebelum terjadi bencana, saat terjadi bencana, hingga saat setelah terjadi bencana. Buku Seri Pendidikan Pengurangan Risiko Bencana Gunung Meletus ini menjawab semua permasalahan tersebut secara praktis dengan bahasa yang sederhana.&amp;nbsp;&lt;br /&gt;
 &amp;nbsp;&lt;/p&gt;</t>
  </si>
  <si>
    <t>66a20c37-569a-451c-8f20-d2fbdad8fd82</t>
  </si>
  <si>
    <t>Seri Pendidikan Pengurangan Risiko Bencana Banjir</t>
  </si>
  <si>
    <t>978-979-29-2324-7</t>
  </si>
  <si>
    <t>978-979-29-7814-8</t>
  </si>
  <si>
    <t>&lt;p&gt;Bencana banjir termasuk salah satu jenis bencana alam yang paling sering terjadi di Indonesia. Intensitas banjir dari tahun ke tahun semakin meningkat dan wilayah yang terkena juga semakin luas. Hampir tidak ada wilayah di Indonesia yang bebas dari ancaman bencana banjir. Bahkan, banjir bisa saja terjadi di musim kemarau, yang seharusnya memiliki curah hujan sangat rendah. Banjir merupakan masalah yang serius. Banjir menyebabkan kerugian harta benda, melumpuhkan roda perekonomian, berjangkitnya berbagai penyakit, meninggalkan trauma dan stres, serta menimbulkan banyak korban jiwa. Untuk itu, diperlukan pengetahuan dan pemahaman menyeluruh tentang seluk-beluk bencana banjir di Indonesia. Memahami tindakan nyata yang perlu dilakukan untuk mengurangi risiko bencana banjir sejak dari saat sebelum terjadi bencana, saat terjadi bencana, hingga saat setelah terjadi bencana. Buku Seri Pendidikan Pengurangan Risiko Bencana Banjir ini menjawab semua permasalahan tersebut secara praktis dengan bahasa yang sederhana.&amp;nbsp;&lt;/p&gt;</t>
  </si>
  <si>
    <t>080e41ef-4188-4d1f-8ef8-b419f9abe3c1</t>
  </si>
  <si>
    <t>Love Me, Marry Me: Cinta Itu Bukan Keegoisan</t>
  </si>
  <si>
    <t>Esther Priscilla</t>
  </si>
  <si>
    <t>978-979-29-4356-6</t>
  </si>
  <si>
    <t>978-979-29-7604-5</t>
  </si>
  <si>
    <t>&lt;p&gt;Demi Ayahnya, Livi melakukan segala cara untuk bisa menikah dengan Egan, walau diantara mereka tak ada rasa suka sama sekali. Egan yang tidak ingin pernikahan itu terjadi, memberikan Livi syarat-syarat yang sulit jika ingin menikah dengannya hingga mengorbankan harga diri Livi untuk berjuang memenuhi syarat itu. Ketika ia benar-benar lelah dan menyerah, Egan mulai menunjukkan perhatian kepada Livi.&lt;br /&gt;
 Di tengah situasi itu, ada Revan yang super perhatian pada Livi. Ada juga Shania yang mencintai Egan setengah mati.&lt;br /&gt;
 Bagaimana kelanjutan hubungan Livi dan Egan di tengah situasi yang makin rumit?&lt;br /&gt;
 Novel ini akan membuatmu tertawa dan menangis, serta tak ingin berhenti membacanya.&lt;/p&gt;</t>
  </si>
  <si>
    <t>abd2713a-6693-4945-89c0-41cf3f8a9213</t>
  </si>
  <si>
    <t>Day by Day with My Son</t>
  </si>
  <si>
    <t>Maria Lia Meilasari</t>
  </si>
  <si>
    <t>978-979-29-2114-4</t>
  </si>
  <si>
    <t>978-979-29-7455-3</t>
  </si>
  <si>
    <t>&lt;p&gt;Buku ini membawa pesan penting bahwa menjadi orangtua adalah kesempatan berharga untuk menjadi manusia yang lebih baik, lebih berpengetahuan, lebih sabar, lebih bijak, dan lebih positif dalam banyak hal... Salut untuk Maria Lia...Bacalah buku ini dan Anda akan ketularan semangat... mengaktualisasi potensi untuk menjadiorangtua terbaikbagi anak-anakyangTuhantitipkan kepada kita.&amp;quot; Ellen Kristi [Penulis &amp;quot;Cinta yang Berpikir&amp;quot; dan Pelaku Homeschooling metode Charlotte Mason]&amp;nbsp;&lt;br /&gt;
 &amp;nbsp;&lt;/p&gt;</t>
  </si>
  <si>
    <t>75a2ef73-8360-40d5-beae-8f6273aa1f63</t>
  </si>
  <si>
    <t>Bukan Pangeran Kodok</t>
  </si>
  <si>
    <t>Sabrina WS, Riawani Elyta, Sari Yulianti, Dkk</t>
  </si>
  <si>
    <t>978-979-29-2136-6</t>
  </si>
  <si>
    <t>978-979-29-7409-6</t>
  </si>
  <si>
    <t>&lt;p&gt;Pernahkah kamu menyangka, kalau cinta bisa mengejutkanmu lebih dari yang kamu duga? Bicara cinta memang tidak ada habisnya. Bukan Pangeran Kodok, adalah kumpulan cerita yang berisi asem, manis, dan getirnya cinta.&lt;br /&gt;
 &lt;br /&gt;
 Adalah Celeste, gadis asli Sorong, memiliki impian hidup yang tinggi walau pernah mengalami masa lalu kelam. Seorang peneliti asal Amerika tertarik pada tulisan ilmiahnya dan bersedia membiayai kuliah Celeste di Washington D.C. Dukungan selalu diperoleh dari Ben Saimima yang diam-diam mencintainya. Namun sayang, tes kesehatan yang ia lakukan ternyata menunjukkan bahwa dirinya mengidap HIV. Nila Kaltia, berkisah di Chendrawasih Patah Sayap, dengan nuansa lokal yang eksotis.&lt;br /&gt;
 &lt;br /&gt;
 Lain lagi yang dialami Anne. Akun fb-nya di-hack. Dia semakin pusing ketika pelaku mengarah pada Langit, cowok yang diam-diam menarik perhatiannya. Masa iya sih, Langit setega itu? &amp;ldquo;Jejaring Romansa&amp;rdquo; persembahan cantik dari Keenan Naura.&lt;br /&gt;
 &lt;br /&gt;
 Fe percaya, cinta itu punya tempat sendiri-sendiri. Dia lahir bersama takdirnya. Dan itulah yang dinamakan jodoh. Tapi Fe jatuh cinta pada Zaki, cowok yang 12 tahunlebih tua darinya. Siapkah Fe menikah? Kisah menggemaskan dari Linda Satibi.&lt;br /&gt;
 &lt;br /&gt;
 Dan, masih banyak cerpen lain di buku ini yang akan membuat ekspresimu berubah-ubah. Inilah persembahan spesial dari komunitas Be A Writer Indonesia.&lt;/p&gt;</t>
  </si>
  <si>
    <t>c69e8c5b-feb6-4f12-8954-dbb4cc75d7c8</t>
  </si>
  <si>
    <t>Panduan Lengkap Beternak Katak untuk Komersil</t>
  </si>
  <si>
    <t>drh. Wheindrata HS. SP.W</t>
  </si>
  <si>
    <t>978-979-29-4214-9</t>
  </si>
  <si>
    <t>978-979-29-7676-2</t>
  </si>
  <si>
    <t>&lt;p&gt;Ternak katak menjadi salah satu bisnis yang cukup prospek. Selain tidak memerlukan lahan luas, ternak katak juga mudah dilakukan dan cukup menguntungkan. Permintaan katakbanyak datang dari rumah2 makan chinesse food yang sebagian besar menyediakan menu katak seperti swike goreng tepung atau swike asam-manis.Daging katak adalah sumber protein hewani yang tinggi kandungan gizinya. Limbah katak sendiri dapat dipakai untuk ransum ternak,kulit katak bisa diproses menjadi kerupuk kulit katak dan daging katak juga dipercaya dapat menyembuhkan beberapa penyakit.&amp;nbsp;&lt;br /&gt;
 Indonesia sendiri merupakan salah satu negara pengekspor paha katak terbesar. Kini semakin langkanya katak di alam akibat pemburuan besar-besaran mengakibatkan berkurangnya persediaan akan daging katak. Hal ini menuntut diadakannya budidaya katak secara intensif untuk menghasilkan daging katak berkualitas yang dapat memberikan keuntungan.&lt;br /&gt;
 Buku ini menyajikan informasi yang lengkap untuk anda yang berminat dalam usaha beternak katak untuk komersil antara lain mulai dari mengenal jenis-jenis edible frog di indonesia; bagaimana membuat pakan khusus untuk hasil maksimal; mengenal, mencegah dan mengobati berbagai penyakit infeksi sampai defisiensi nutrisi secara murah dan tuntas&amp;nbsp;&lt;br /&gt;
 pada katak; aneka prospek hasil samping beternak katak; dan mengintip peternakan katak bullfrog di beberapa negara serta dilengkapi dengan daftar exportir daging paha katak di indonesia yang dapat mempermudah anda untuk menembus pasar ekspor&lt;/p&gt;</t>
  </si>
  <si>
    <t>f803c5f0-3849-4637-ac6a-95eff09b16c3</t>
  </si>
  <si>
    <t>A Heart for Two â€“ Kuatlah Ketika Duka Datang</t>
  </si>
  <si>
    <t>978-979-29-2187-8</t>
  </si>
  <si>
    <t>978-979-29-7316-7</t>
  </si>
  <si>
    <t>&lt;p&gt;Jo tidak menduga akan bertemu Fia di Jogja. Mulutnya nyaris memanggil Fia ketika seorang lelaki meraih tangan gadis itu. Keduanya berjalan bergandengan tangan, bahkan kemudian tangan mereka terlepas dan lelaki itu merangkul pundak Fia.&lt;br /&gt;
 Sungguh, Jo tidak ingin memercayai jika gadis yang berada dalam rangkulan lelaki itu adalah Fia. Tetapi, gadis itu memang Fia. Jo sempat merasa waktu berhenti. Setelah bisa menguasai diri, langkahnya lebar-lebar. Menghadang Fia.&lt;br /&gt;
 Sakit hati Jo menyaksikan Fia melepas diri dari rangkulan lelaki itu. Wajah Fia pucat, ia berdiri serba salah.&amp;nbsp;&lt;br /&gt;
 &amp;ldquo;Jo&amp;hellip;kamu kok ada di Jogja juga?&amp;rdquo;&amp;nbsp;&lt;br /&gt;
 Jo mematung. Saat seperti ini, perlukah berbasa-basi?&lt;br /&gt;
 Tanpa suara Jo meninggalkan tempat itu. Fia tidak memanggil maupun mengejar.&lt;br /&gt;
 Tahulah Jo, hubungan mereka tidak baik-baik saja.&lt;br /&gt;
 ***&lt;br /&gt;
 Jonathan Preston&lt;br /&gt;
 Penulis novel best seller. Tepi pantai dan kafe , dua tempat favoritnya menulis. Ia suka berpetualang dari satu kota ke kota lain sembari menyelesaikan tulisannya. Bebas, sederhana, dan memiliki pacar yang sangat mengerti dirinya. Apalagi yang kurang ?&lt;br /&gt;
 &lt;br /&gt;
 Fiana Loretta&lt;br /&gt;
 Gadis mungil dan editor. Ia bisa menerima Jo apa adanya. Baginya, melajang di usia 27 adalah hal biasa. Tapi tidak bagi ibunya.&amp;nbsp;&lt;br /&gt;
 Ia nyaman bersama Jo. Bagaimana, ketika lelaki yang bisa membuatnya nyaman dan disukai ibunya hadir mengisi hidupnya?&lt;br /&gt;
 &lt;br /&gt;
 Panji Teguh Saputro&lt;br /&gt;
 Chief Editor dan tunangan puteri tunggal pemilik Sandiora Publisher. Lelaki metroseksual ini sangat perduli dengan Jo. Ia memberi lebih pada Jo.&lt;br /&gt;
 &lt;br /&gt;
 Fia dan Panji. Dua orang berarti dalam hidup Jo.&lt;br /&gt;
 Bagaimana, ketika mereka melukai Jo?&amp;nbsp;&lt;br /&gt;
 Tidak hanya hati, tapi juga harga dirinya.&lt;/p&gt;</t>
  </si>
  <si>
    <t>eb72e63f-cf7b-42cb-9df9-2af7579894ef</t>
  </si>
  <si>
    <t>45 Penyakit Musuh Kaum Perempuan</t>
  </si>
  <si>
    <t>dr. Yekti Mumpuni &amp; Tantrini Andang</t>
  </si>
  <si>
    <t>978-979-29-4078-7</t>
  </si>
  <si>
    <t>978-979-29-7302-0</t>
  </si>
  <si>
    <t>&lt;p&gt;Buku ini menyajikan masalah kesehatan perempuan; seputar penyakit, pencegahan, solusi, dan berbagai hal yang berkaitan. Ada 45 (empat puluh lima) jenis penyakit yang tersaji di dalam buku ini. Dan, setiap jenis penyakit dijelaskan dengan rinci dan detail. Bahasanya yang mudah dan sederhana, menjadikan buku ini layak untuk dibaca dan dijadikan panduan bagi setiap perempuan. Semoga buku ini memberi pencerahan bagi kaum perempuan dalam mewujudkan impiannya. Sehat dan cantik. Perempuan adalah simbol kecantikan. Jangan sampai hanya sehat, tetapi tidak cantik.&lt;/p&gt;</t>
  </si>
  <si>
    <t>48141165-bc87-4b8c-90cc-abbc91216e62</t>
  </si>
  <si>
    <t>20 Tanaman Obat Paling dicari Sebagai Penggempur Tumor dan Kanker</t>
  </si>
  <si>
    <t>978-979-29-4248-4</t>
  </si>
  <si>
    <t>978-979-29-8953-3</t>
  </si>
  <si>
    <t>&lt;p&gt;Perkembangan jumlah penderita kanker sangat erat dengan kemajuan zaman. Saat manusia masih berperilaku serba alami, jumlah penderita kanker lebih banyak didominasi oleh faktor keturunan atau genetik.&lt;br /&gt;
 &lt;br /&gt;
 Dalam buku ini di sajikan pengertian kanker dan jenisnya serta penanganannya menggunakan tanaman obat. Tanaman obat telah terbukti secara empiris dan ilmiah serta kini telah banyak dipakai oleh masyarakat. Pembahasan tanaman obat, di lengkapi dengan ciri utama pada setiap tanaman untuk memudahkan pembaca mencari tanaman obat tersebut. Selain itu juga dilengkapi dengan resep yang praktis.&lt;br /&gt;
 Semoga bermanfaat. Terima kasih&amp;nbsp;&lt;br /&gt;
 &lt;br /&gt;
 &amp;ldquo;Tanaman obat menyimpan sejuta rahasia.&lt;br /&gt;
 Khasiat yang belum ditemukan hari ini,&lt;br /&gt;
 akan terungkap besok atau lusa. &amp;ldquo;&lt;/p&gt;</t>
  </si>
  <si>
    <t>751133a3-cb63-4c55-afe2-627e844ec5b4</t>
  </si>
  <si>
    <t>Seri Aku Berani: Berani Yuk! Cacing Tanah</t>
  </si>
  <si>
    <t>Nasri Alam</t>
  </si>
  <si>
    <t>978-979-29-4402-0</t>
  </si>
  <si>
    <t>978-979-29-7766-0</t>
  </si>
  <si>
    <t>&lt;p&gt;Siapa yang pernah melihat cacing tanah? Ada yang tahu warna dan bentuknya?&lt;br /&gt;
 Ya, dalam buku ini kalian akan tahu apa itu cacing tanah, tempat hidupnya, dan manfaatnya dalam kehidupan kita.&lt;br /&gt;
 Ternyata cacing tanah tidak mengerikan seperti yang kita bayangkan. Ia juga tidak mengigit kita. Cacing tanah bahkan membantu menyuburkan tanah lho. Kok bisa ya? Penasaran? Yuk langsung aja baca buku ini.&lt;/p&gt;</t>
  </si>
  <si>
    <t>e6f15dba-3f8b-47f0-8746-5c4bbdc74755</t>
  </si>
  <si>
    <t>Seri Aku Berani: Berani Yuk! Gelap</t>
  </si>
  <si>
    <t>Nasri Alam Rifani</t>
  </si>
  <si>
    <t>978-979-29-4396-2</t>
  </si>
  <si>
    <t>978-979-29-7767-7</t>
  </si>
  <si>
    <t>&lt;p&gt;Pernahkah kalian terbangun di malam hari dan mendapati sekeliling kalian gelap gulita? Itu juga yang dialami oleh Nana. Nah, adik-adik tidak perlu takut ya karena gelap itu tidak selalu mengerikan. Coba kalian lihat langit malam, walaupun gelap tetapi ada bintang yang berkelap-kelip kan? Ternyata dalam kegelapan ada keindahan juga lho.&lt;/p&gt;</t>
  </si>
  <si>
    <t>6496e8d4-0303-4816-bb8b-4279a5390316</t>
  </si>
  <si>
    <t>Seri Aku Berani: Berani Yuk! Imunisasi</t>
  </si>
  <si>
    <t>978-979-29-4394-8</t>
  </si>
  <si>
    <t>978-979-29-7768-4</t>
  </si>
  <si>
    <t>&lt;p&gt;Apa yang kalian bayangkan saat mendengar kata &amp;ldquo;Imunisasi&amp;rdquo; ? Duh mengerikan enggak yah? EIt, jangan takut dulu adik-adik,Imunisasi itu pemberian kekebalan tubuh terhadap suatu penyakit.Jadi,dengan diimunisasi maka adik-adik tidak akan mudah terserang penyakit. Kalian enggak mau sakit kan? Yuk ramai-ramai diimunisasi&lt;/p&gt;</t>
  </si>
  <si>
    <t>36bc78ed-620c-4ca2-99a4-d4ac2c27e709</t>
  </si>
  <si>
    <t>Seri Aku Berani: Berani Yuk! Makan Sayur</t>
  </si>
  <si>
    <t>978-979-29-4395-5</t>
  </si>
  <si>
    <t>978-979-29-7769-1</t>
  </si>
  <si>
    <t>&lt;p&gt;Sayuuurrr??? No!!! Mungkin itulah jawaban adik-adik saat disajikan sayuran di rumah. Adik-adik tahu tidak manfaat sayuran bagi tubuh kita?&lt;br /&gt;
 Sayuran itu mengandung banyak vitamin yang berguna untuk kesehatan tubuh kita. Serat yang terdapat di dalam sayuran akan membuat pencernaan kita menjadi lancar dan sehat. Nah, sekarang adik-adik sudah berani makan sayur kan?&lt;/p&gt;</t>
  </si>
  <si>
    <t>9a9ae08a-2598-4966-8636-b2b79dc1aee9</t>
  </si>
  <si>
    <t>Ensiklopedia Dunia Amphibi</t>
  </si>
  <si>
    <t>Rani Yulianty</t>
  </si>
  <si>
    <t>978-979-29-4241-5</t>
  </si>
  <si>
    <t>978-979-29-7472-0</t>
  </si>
  <si>
    <t>&lt;p&gt;Halo Teman-Teman,&lt;br /&gt;
 Pernahkah teman-teman membayangkan hidup di dua tempat?&lt;br /&gt;
 Wah, tentunya suli tbagi makhluk hidup seperti kita. Namun, kodok dan bangsa amfibi lainnya mampu hidup di dua tempat lho, yaitu hidup di darat dan di air. Kok, bisa ya? Ternyata mereka dilengkapi oleh organ tubuh yang memungkinkan mereka untuk hidup di dua tempat. Menarik, bukan? Sekarang, yuk kita pelajari dan jelajahi dunia amfibi. Dijamin menarik dan menakjubkan.&amp;nbsp; Ayo buruan, agar kalian makin pintar dan cerdas.&lt;/p&gt;</t>
  </si>
  <si>
    <t>33b4a9f2-b794-40af-8b04-647893caa611</t>
  </si>
  <si>
    <t>Ensiklopedia Dunia Burung</t>
  </si>
  <si>
    <t>978-979-29-2160-1</t>
  </si>
  <si>
    <t>978-979-29-7476-8</t>
  </si>
  <si>
    <t>&lt;p&gt;Pernahkah teman-teman membayangkan bisa terbang seperti burung? Wah, tentunya sangat mengasyikkanya? Ternyata untuk bisa terbang dan melayang di angkasa diperlukan energi yang sangat besar. Namun, burung telah diberikan kemampuan untuk menghemat energi. Burung bisa tetap terbang dan melintasi perjalanan yang sangat jauh bahkan ribuan kilometer dengan cara menghemat energinya. Wah, menarik bukan. Yuk, kita pelajari dan jelajahi dunia burung.&lt;/p&gt;</t>
  </si>
  <si>
    <t>ccfe9559-da31-4294-8e78-c107296e5d94</t>
  </si>
  <si>
    <t>Ensiklopedia Dunia Mamalia</t>
  </si>
  <si>
    <t>978-979-29-2163-2</t>
  </si>
  <si>
    <t>978-979-29-7481-2</t>
  </si>
  <si>
    <t>&lt;p&gt;Halo Teman-teman,Tahukah kalian apa mamalia terbesar? Ya, jawabannya pausbiru. Selain paus biru masih banyak mamalia lainnya yang berukuran besar maupun kecil. Nah, mamalia bereproduksi dengan cara melahirkan. Namun, ternyata ada juga mamalia petelur. Apakah itu? Penasaran ? Yuk, buka buku ini. Kalian pastiakan bertualang di dunia mamalia dengan menyenangkan. Selain itu, kalian akan makin pintar.&lt;/p&gt;</t>
  </si>
  <si>
    <t>a6137feb-0674-427e-9b9d-e34e406b50bc</t>
  </si>
  <si>
    <t>Ensiklopedia Dunia Serangga</t>
  </si>
  <si>
    <t>978-979-29-4242-2</t>
  </si>
  <si>
    <t>978-979-29-7482-9</t>
  </si>
  <si>
    <t>&lt;p&gt;Sukakah kalian dengankupu-kupu yang cantik? Ternyata, kupu-kupu termasuk serangga. Beberapa jenis serangga mengalami metamorfosis.Itu pula yang terjadi pada kupu-kupu. Dari ulat jelek, kepompong, dan menjadi kupu-kupu.Tidak hanya kupu yang mengalami proses metamorfosis, serangga lain juga mengalami proses tersebut. Tidak semua serangga secantik kupu-kupu, juga tidak semua serangga menjijikkan seperti ulat. Masih banyak jenis serangga lainnya. Nah, kalian mau tahu lebih banyak tentang serangga? Yuk, buka buku ini. Kalian akan bertualang dan bermain bersama kupu-kupu. Kalian pun akan makin pintar dan cerdas.&lt;/p&gt;</t>
  </si>
  <si>
    <t>7428a439-dd72-4e1c-b59d-7b15b7ec7619</t>
  </si>
  <si>
    <t>Fotografi Asyik dengan Kamera Saku</t>
  </si>
  <si>
    <t>Isroi</t>
  </si>
  <si>
    <t>978-979-29-2118-2</t>
  </si>
  <si>
    <t>978-979-29-7496-6</t>
  </si>
  <si>
    <t>&lt;p&gt;Ketika kita memencet tombol kamera, kita menghentikan waktu untuk sesaat dan merekamnya dalam bentuk gambar atau foto. Sebuah foto menyimpan sedetik peristiwa, merekam secuil memori, sepenggal kenangan, sepotong kebahagiaan, sejumput keindahan, atau kepedihan dan kesengsaraan. Sebuah foto bisa menyampaikan pesan dan kebenaran. Sebuah foto bisa menginspirasi dan mengobarkan semangat. Selembar foto bisa menjadi sangat berarti.&lt;br /&gt;
 Untuk menghasilkan sebuah foto yang bermakna dan bagus tidak mesti harus menggunakan kamera DSLR yang mahal, dengan kamera saku sederhana pun tetap bisa menghasilkan foto yang bagus. Kuncinya hanyalah ketekunan, kejelian, dan tidak berhenti belajar. Setidaknya itu yang ingin disampaikan dalam buku ini. Sebagian besar foto dalam buku ini dibuat dengan menggunakan kamera saku jadul yang sudah berumur delapan tahun.&lt;br /&gt;
 Buku ini bukanlah buku &amp;lsquo;how to&amp;rsquo; fotografi. Juga bukan buku penjelasan tentang kamera saku. Bukan juga buku cara mengedit dan menggunakan aplikasi pengolah foto. Buku ini mencoba untuk berbagi dan memb\eri inspirasi kepada pembaca jika fotografi itu mengasikkan, meski hanya dengan kamera saku. Beberapa istilah dalam fotografi dijelaskan singkat dan menitikberatkan pada praktek langsung. Beberapa tip dan trik sederhana diuraikan secara mudah &amp;amp; sederhana. Seperti memotret orang, bunga, alam, pemandangan, binatang dan &amp;lsquo;human interest&amp;rsquo;. Isi buku ini bisa diterapkan pada kamera apa pun yang Anda miliki.&lt;br /&gt;
 Salam jepret!!!!&lt;/p&gt;</t>
  </si>
  <si>
    <t>73e695ec-88d3-4e85-87db-468a80e48f96</t>
  </si>
  <si>
    <t>I Hope You Love Me: Dia Datang, Ada di Depan Mata, Tapi Tidak Datang untukku</t>
  </si>
  <si>
    <t>Ulin Nurviana</t>
  </si>
  <si>
    <t>978-979-29-2190-8</t>
  </si>
  <si>
    <t>978-979-29-7519-2</t>
  </si>
  <si>
    <t>&lt;p&gt;Viona, sosok gadis yang bijak dan penuh ketulusan ini berusaha membangun setiap bongkah kesabaran yang kian mencair dalam dirinya. Dalam berbagai keadaan ia tetap berharap datangnya cinta untuknya. Ia yakin, walaupun terkadang keyakinannya mencair karena kekecewaan yang sering ia alami.&lt;br /&gt;
 Viona adalah anak penjual ikan sekaligus seorang mahasiswa universitas Muhammadiyah Malang. Ia memiliki sahabat bernama Rena yang super pupuler di kalangan lelaki, sampai kepopuleran itu membuat para lelaki memanfaatkan Viona untuk menggali informasi mengenai Rena. Bagi Viona tidak masalah dimanfaatkan oleh para lelaki itu, tapi dua lelaki yang pernah Viona suka pun memanfaatkan dirinya.&lt;br /&gt;
 Pertama David teman SMA-nya, yang meminta Viona mendekatkan dirinya dengan Rena. Awalnya Viona menolak, namun karena David memaksa, akhirnya ia pun menerima. Viona berusaha menutup luka dan membuang perasaannya pada David jauh-jauh, hingga akhirnya ia mengenal Khen. Seorang mahasiswa Ekonomi yang keren. Viona berharap bisa menutup kekecewaannya dengan menyukai Khen, namun sayangnya Khen pun ternyata memanfaatkan dirinya untuk menggali informasi tentang Rena.&lt;br /&gt;
 Viona yang mengetahui kalau Khen pun memanfaatkannya, awalnya kecewa, namun pada akhirnya ia menyerah. Apalagi Rena juga menyukai Khen, sehingga Viona pun mundur dan berharap Khen bisa merubah Rena.&lt;br /&gt;
 Khen adalah sepupu David. Tujuan ia mendekati Rena adalah untuk menyadarkan sekaligus memberi pelajaran pada Rena yang telah mengecewakan sepupunya. Namun David melarang keras usaha Khen, karena takut Khen sakit hati sepertinya, tapi Khen tetap pada pendiriannya, hingga akhirnya Rena benar-benar menyukainya.&amp;nbsp;&lt;br /&gt;
 Dengan masih memanfaatkan Viona, ia terus menggali informasi tentang Rena. Di tengah penggalian informasi itu ia turut mengenal Viona.Bukan Rena yang membuat Khen jatuh hati, tapi justru Viona yang memiliki ketulusan luar biasa. Khen dan Viona ternyata memiliki prinsip yang sama, yaitu tidak mau berpacaran kecuali setelah menikah. Perasaan untuk Viona terus tumbuh, sampai membuat Khen menolak ketika Rena menyatakan suka padanya.&lt;br /&gt;
 Rena kecewa dan akhirnya tahu alasan Khen menolaknya. Ia marah besar pada Viona dan Khen, sampai masuk rumah sakit karena tidak mau makan berhari-hari. Viona berusaha membujuk dan memberikan penjelasan, tapi ditolak dan diusir oleh Rena, namun akhirnya Rena pun bisa mengerti atas bantuan ibunya. Ia mulai menyadari kesalahannya dan merelakan Khen untuk Viona.&lt;br /&gt;
 Khen bingung harus berlaku bagaimana. Ia tidak bisa mengabaikan perasaannya begitu saja, namun juga belum sanggup mengambil keputusan untuk menikahi Viona. Perasaan yang dalam itu pun akhirnya mengantarkan Khen pada keputusannya. Meski masih kuliah, ia siap menikahi Viona dan bertanggung jawab atas keputusannya.&lt;/p&gt;</t>
  </si>
  <si>
    <t>44f23081-cb73-4311-a28c-8def8974687f</t>
  </si>
  <si>
    <t>5 Langkah Mendapatkan Cinta</t>
  </si>
  <si>
    <t>@Pepatah Cinta</t>
  </si>
  <si>
    <t>978-979-29-3396-3</t>
  </si>
  <si>
    <t>978-979-29-7306-8</t>
  </si>
  <si>
    <t>&lt;p&gt;Bagi sebagian orang mendapatkan cinta itu sulit. Mereka harus jatuh bangun, berjuang, bahkan sampai mengorbankan apapun untuk mendapatkan cinta.&lt;br /&gt;
 Tapi apa yang terjadi?&amp;nbsp;&lt;br /&gt;
 Mereka tetap saja tidak bisa mendapatkan cintanya!&lt;br /&gt;
 Sewaktu dulu masih jomblo, ....&lt;br /&gt;
 aku sangat kesulitan mencari pasangan yang tepat. Ketika sudah menemukannya, aku kesulitan untuk PDKT. Aku pernah ngarep sampai 3 tahun lebih dan tetap tidak mendapatkan cintanya.&lt;/p&gt;
 &lt;p&gt;Hampir semua cara PDKT yang pernah kudengar di TV dan radio atau kubaca di majalah telahkulakukan tetapi tidak memberikan hasil apa-apa.&amp;nbsp;&lt;br /&gt;
 Setelah melakukan berbagai uji coba dan belajar dari berbagai sumber serta pengalaman sendiri dalam jangka waktu yang panjang, &amp;hellip;&lt;br /&gt;
 akhirnya aku menemukan caranya.&lt;br /&gt;
 Aku bisa membuat orang yang kusuka dengan senang hati berada disampingku.&lt;/p&gt;
 &lt;p&gt;Kemudian,aku putuskan untuk menuliskan langkah-langkahnya disini untuk membantumu yang mungkin mempunyai pengalaman yang sama.&lt;/p&gt;</t>
  </si>
  <si>
    <t>f3da9ed6-55f5-4bf8-87bc-0e0afe0a1f00</t>
  </si>
  <si>
    <t>Besar Pasak Daripada Tiang? G Lagi!</t>
  </si>
  <si>
    <t>978-979-29-3457-1</t>
  </si>
  <si>
    <t>978-979-29-7396-9</t>
  </si>
  <si>
    <t>&lt;p&gt;Buku ini mengajak Anda menuju kekayaan sejati dalam hal&lt;br /&gt;
 finansial. Apa pun pekerjaan Anda, asalkan Anda punya kebiasaan&lt;br /&gt;
 keuangan positif, tentu Anda akan menjadi kaya. Tapi&lt;br /&gt;
 sebaliknya apa pun pekerjaan Anda, berapa pun penghasilan&lt;br /&gt;
 Anda, namun jika kebiasaan keuangan Anda negatif, Anda tidak&lt;br /&gt;
 akan pernah menjadi kaya.&lt;/p&gt;</t>
  </si>
  <si>
    <t>7a873644-f6e6-4feb-a6c5-655b708950e7</t>
  </si>
  <si>
    <t>I Heart Tokyo: A Story About Adventure, Friendship, and Love...</t>
  </si>
  <si>
    <t>Monica Tedja &amp; Anggabegood</t>
  </si>
  <si>
    <t>978-979-29-4409-9</t>
  </si>
  <si>
    <t>978-979-29-7578-9</t>
  </si>
  <si>
    <t>&lt;p&gt;&amp;quot;Sambil menyelam minum air.&amp;quot;&lt;br /&gt;
 &lt;br /&gt;
 &amp;quot;Sekali mendayung, dua-tiga pulau terlampaui.&amp;quot;&lt;br /&gt;
 &lt;br /&gt;
 Kedua peribahasa itu mungkin peribahasa yang paling tepat untuk menggambarkan situasi yang dialami oleh Tomo saat ini.&lt;br /&gt;
 Bahasa nge-trend-nya: MODUS&lt;br /&gt;
 &lt;br /&gt;
 Pasalnya, setelah melewati penantian yang cukup panjang, ia berhasil mendapatkan kesempatan untuk bertemu penyanyi idolanya di Tokyo. Tidak hanya itu, kedatangannya di Negeri Sakura akan disambut oleh sahabat penanya yang super kawaii, Kokoro-chan!&lt;br /&gt;
 &lt;br /&gt;
 &amp;quot;Selama ini cuma bisa ngeliat Kokoro dari balik layar kaca dunia maya. Sekarang bisa ketemu secara langsung, gak pake layar kaca,&lt;br /&gt;
 di dunia nyata! KYAAA!!!&amp;quot; Tomo histeris. Deg-degan bukan main. Kalau selama ini ia cuma bisa mengirimkan pesan-pesan gombalnya via tulisan kepada Kokoro, mulai sekarang ia harus belajar&lt;br /&gt;
 mengutarakannya secara lisan, bahkan dalam bahasa Jepang.&amp;nbsp;&lt;br /&gt;
 &lt;br /&gt;
 Dengan bermodalkan Yubisashi Guide Book di tangannya, Tomo-kun siap mempelajari jurus-jurus jitu untuk melancarkan aksi&lt;/p&gt;</t>
  </si>
  <si>
    <t>55635718-04bd-496d-91aa-f5ae61c86acb</t>
  </si>
  <si>
    <t>Kumpulan Cerita Anak: Mercon Strawberry</t>
  </si>
  <si>
    <t>978-979-29-2137-3</t>
  </si>
  <si>
    <t>978-979-29-7589-5</t>
  </si>
  <si>
    <t>&lt;p&gt;Jaka mengikat kantong berisi strawberry dan air soda kuat-kuat lalu mengocoknya sekuat tenaga sambil berlompatan dan bernyanyi gembira. Muslim dan Rudi hanya memerhatikan sambil terbengong-bengong. Setelah dirasanya cukup, Jaka meletakkan kantong berisi potongan-potongan strawberry dan air soda di tengah halaman. Hati-hati...Â ujar Jaka memperingatkan sambil menutupi wajahnya. Kemudian... Duaarr!! *** Mercon StrawberryÂ adalah satu dari lima belas cerita yang bisa ditemukan dalam buku Kumpulan Cerita Anak ini. Kisah-kisah yang disajikan dalam buku ini sangat dekat dengan dunia anak-anak, dunia bermain yang menyenangkan. Dilengkapi fakta-fakta menarik dan pesan moral di setiap ceritanya, buku ini merupakan pilihan tepat untuk pembelajaran serta perkembangan akhlak anak-anak.&lt;/p&gt;</t>
  </si>
  <si>
    <t>df44b91f-2543-485f-abb5-8843f33cde8f</t>
  </si>
  <si>
    <t>Tambang Emas dari Kelinci Hias</t>
  </si>
  <si>
    <t>978-979-29-4268-2</t>
  </si>
  <si>
    <t>978-979-29-7866-7</t>
  </si>
  <si>
    <t>&lt;p&gt;Akhir-akhir ini kelinci hias sedang naik daun. Kecantikan kelinci hias tidak kalah dengan hewan kesayangan lain yang lebih populer. Kelinci makin disukai karena pemeliharaannya yang mudah dan perkembangbiakannya yang terbilang cepat. Penampilannya yang lucu dan tingkahnya yang manja menggoda siapa pun untuk memilikinya. Karena itu, tidak mengherankan kalau kelinci hias makin disukai berbagai kalangan, tidak hanya anak anak namun juga orang dewasa. Karena itulah memelihara kelinci hias kini tak lagi sekadar hobi, namun sudah merupakan bisnis yang sangat menjanjikan. Bisnis kelinci hias bisa dimulai dengan modal yang minim, cukup dengan sepasang kelinci saja.&amp;nbsp;&lt;br /&gt;
 Bagaimana mengembangkan bisnis kelinci hias ini lebih dari sekadar hobi? Buku ini akan membantu Anda dalam budi daya kelinci hias mulai dari pemilihan bibit, penyiapan kandang, pakan, perawatan sehari-hari, pengendalian penyakit, dan cara-cara mempercantik kelinci hias. Semuanya tersaji secara spesial untuk Anda. Dengan bahasa yang mudah dipahami, siapa pun Anda akan mudah memahami isi buku ini. Selamat membaca dan selamat menuai untung besar dari bisnis kelinci hias.&lt;/p&gt;</t>
  </si>
  <si>
    <t>3ac80266-65d0-4968-8819-c80880a012b7</t>
  </si>
  <si>
    <t>Terobosan Berjualan On-line ala Dropshipping++</t>
  </si>
  <si>
    <t>978-979-29-4324-5</t>
  </si>
  <si>
    <t>978-979-29-7872-8</t>
  </si>
  <si>
    <t>&lt;p&gt;Anda tidak harus mengeluarkan modal dalam berjualan, karena Dropshipping adalah solusi masalah tanpa masalah. Mau jual apapun bisa. Anda tidak harus berutang, tidak pula harus membeli barang terlebih dahulu untuk berbisnis, bahkan nyaris tanpa modal. Sederhananya, uang masuk terlebih dahulu, modal datang terlebih dahulu, keuntungan datang terlebih dahulu, dan berbisnis kemudian.&lt;br /&gt;
 &lt;br /&gt;
 Buku ini memberikan keuntungan lebih dengan ragam strategi marketing dropshipping yang unik untuk mendongkrak bisnis Anda. Bagi yang menekuni bisnis berjualan on-line, segera tingkatkan omzet Anda melalui teknik berbisnis yang akan diungkapkan dalam buku ini. Bagi yang ingin berjualan on-line, buku ini menawarkan terobosan berbisnis tanpa risiko.&lt;/p&gt;</t>
  </si>
  <si>
    <t>a409b7e8-40c7-4830-81e1-4c1988fcf864</t>
  </si>
  <si>
    <t>45 Masalah dan Solusi Penyakit Gigi dan Mulut</t>
  </si>
  <si>
    <t>978-979-29-3402-1</t>
  </si>
  <si>
    <t>978-979-29-7300-6</t>
  </si>
  <si>
    <t>&lt;p&gt;Mungkin kita akan langsung berkerut kening dan heran, &amp;ldquo;Kok bisa sih sakit gigi menjadi penyebab timbulnya penyakit jantung yang seram itu? Sejumlah penelitian menunjukkan, bakteri yang larut di dalam aliran darah memproduksi sejenis enzim yang bisa mempercepat proses pengerasan dinding pembuluh darah. Pembuluh darah yang mengeras ini menghambat aliran darah dan oksigen menuju jantung. Semakin lama, jantung tidak lagi mampu berfungsi dengan baik sehingga terjadilah penyakit jantung yang ditakutkan banyak orang itu. Seram ya?&lt;br /&gt;
 Sebuah penelitian menyebutkan, 54 persen pasien penyakit jantung memiliki riwayat penyakit periodontal. Walaupun masih harus diteliti lebih lanjut, uraian diatas cukup memberikan gambaran hubungan penyakit gigi dengan penyakit jantung.&lt;br /&gt;
 Tingkat pendidikan tampaknya memiliki hubungan dengan penyakit gigi ini. Sebanyak 63 persen orang Indonesia menderita karies yang tidak diobati. Persentase ini semakin turun pada kelompok masyarakat yang pendidikannya kian tinggi. Nah, apakah tingkat pendidikan kita sudah berbanding lurus dengan kepedulian kita tentang pentingnya menjaga kesehatan gigi dan mulut? Dengan membaca buku ini, kita akan mengenali gangguan dan penyakit apa saja yang sering menyerang gigi dan mulut, sehingga kita dapat mencegah dan menjaga gigi, gusi dan mulut kita menjadi lebih sehat dan lebih produktif! Selamat memetik manfaatnya...&lt;/p&gt;</t>
  </si>
  <si>
    <t>d9b18771-8ded-4628-af54-8d5a64c6579b</t>
  </si>
  <si>
    <t>150 Teka-Teki Asyik untuk Ice Breaker</t>
  </si>
  <si>
    <t>Johan Suwignjo</t>
  </si>
  <si>
    <t>978-979-29-3540-0</t>
  </si>
  <si>
    <t>978-979-29-7281-8</t>
  </si>
  <si>
    <t>&lt;p&gt;Di bulan apa orang-orang yang banyak bicara, mengoceh paling sedikit?&lt;/p&gt;
 &lt;p&gt;Apa yang sering kita tangkap namun tidak pernah kita lihat?&lt;/p&gt;
 &lt;p&gt;Apa yang diletakkan di atas meja, dipotong, dan dibagi keliling meja namun tidak pernah dimakan?&lt;/p&gt;
 &lt;p&gt;Sebuah pesawat terbang membutuhkan waktu satu jam dan 20 menit untuk terbang dari Jakarta menuju Medan dan hanya perlu waktu 80 menit untuk kembali. Bagaimana hal ini bisa terjadi?&lt;/p&gt;
 &lt;p&gt;+++&lt;/p&gt;
 &lt;p&gt;Sering saat kita melakukan presentasi terjadi kebekuan di tengah-tengah acara. Bagaimana cara mengatasinya? Buku ini menawarkan 150 teka-teki kreatif yang akan membangkitkan minat audiens, agar mereka menjadi bersemangat kembali.&lt;br /&gt;
 Tak hanya dalam seminar, 150 teka-teki ini dapat Anda pakai di mana saja, untuk membuka percakapan, mencairkan suasana pesta, menghadirkan kehangatan di kelas, dan masih banyak lagi.&lt;/p&gt;</t>
  </si>
  <si>
    <t>3c8165ec-2366-45a4-a5ad-669d706187bc</t>
  </si>
  <si>
    <t>Belajar Bahasa Jepang Dengan Mudah Melalui Bacaan</t>
  </si>
  <si>
    <t>Lussy Novarida Ridwan &amp; Yukiko Yamazaki</t>
  </si>
  <si>
    <t>978-979-29-3349-9</t>
  </si>
  <si>
    <t>978-979-29-7371-6</t>
  </si>
  <si>
    <t>&lt;p&gt;Buku Yomimono Kara Wakaru Nihongo Belajar Bahasa Jepang Melalui Bacaan ini ditulis berdasarkan pengalaman bahwa belajar bahasa Jepang akan lebih efektif apabila dimulai dengan membaca sebuah bacaan. Dengan membaca sebuah bacaan, pada saat yang bersamaan, pembelajar dapat sekaligus mempelajari kosakata baru, pemakaian pola kalimat, dan pemilihan kosakata yang tepat, serta memahami konteks pemakaiannya dalam contoh situasi kehidupan keseharian. Selain itu, pada saat yang bersamaan, secara bertahap dapat menghafal kanji dengan mudah dan maksimal.&lt;/p&gt;
 &lt;p&gt;Dalam buku ini, bacaan yang singkat, tapi padat tentang dengan kehidupan dan budaya Jepang sehari-hari akan meningkatkan motivasi untuk mengenal dan mempelajari lebih lanjut bahasa dan budaya Jepang.&lt;/p&gt;
 &lt;p&gt;Terlebih lagi, buku ini juga sekaligus membimbing Anda untuk lulus menempuh ujian kemampuan bahasa Jepang tingkat N5. Dengan dilengkapi soal- soal simulasi dan kumpulan contoh soal- soal N5, seluruh kosakata dan pola kalimat yang diperkenalkan dalam buku ini mencakup materi yang akan muncul dalam ujian N5.&lt;/p&gt;</t>
  </si>
  <si>
    <t>b825038e-0d24-4243-b38a-baebf9399704</t>
  </si>
  <si>
    <t>ATTABOY - Ketika Alien Menyerang Sekolah, Panggilah ATTABOY</t>
  </si>
  <si>
    <t>Jacob Julian</t>
  </si>
  <si>
    <t>978-979-29-4312-2</t>
  </si>
  <si>
    <t>978-979-29-7560-4</t>
  </si>
  <si>
    <t>&lt;p&gt;Kita tidak sendirian.&lt;br /&gt;
 Selalu ada tempat bagi makhluk hidup lain untuk tinggal di jagat raya yang luas ini. Apakah mereka sama dengan kita? Kita tidak tahu itu. Masalahnya adalah apakah kita siap menerima tamu-tamu asing ini bila mereka ke tempat tinggal kita?&lt;br /&gt;
 Dua makhluk hidup yang berada di dalam pesawat tak dikenal tersebut kebingungan untuk mengoperasikan pesawat mereka yang sudah tak bisa dikendalikan lagi. Bentuk mereka tak sebegitu asing; kepala besar sekaligus berfungsi sebagai helm berdiri tegak dengan dua kaki dan dua tangan. Benda yang mereka tumpangilah yang membuat mereka asing.&lt;br /&gt;
 &amp;ldquo;Ini semua salahmu, 448! Kenapa kau harus melakukan pemindahan saat ada wormhole di dalamnya!&amp;rdquo;&lt;br /&gt;
 &amp;ldquo;Itu tidak bisa diprediksi!&amp;rdquo;&lt;br /&gt;
 &amp;ldquo;Seharusnya kau mengerti karena kau navigator ekspedisi ini!&amp;rdquo;&lt;br /&gt;
 Ketika Alien menyerang sekolah, panggilah Attaboy!&lt;/p&gt;</t>
  </si>
  <si>
    <t>da2c0a87-c945-4ed8-8f06-8aac4d6636b8</t>
  </si>
  <si>
    <t>Cara Mudah Raih Penghasilan dari Trading Online Emas dan Perak</t>
  </si>
  <si>
    <t>Umar Said</t>
  </si>
  <si>
    <t>978-979-29-3495-3</t>
  </si>
  <si>
    <t>978-979-29-7428-7</t>
  </si>
  <si>
    <t>&lt;p&gt;Buku ini hadir dengan semangat dan visi baru untuk memandu anda yang ingin terjun kebisnis trading emas, agar anda bisa trading mandiri dengan aman dan benar. Hadirnya buku ini memberikan adukasi bahwa trading emas mampu manghasilkan income yang konsisten. Penulis prihatin terhadap bisnis online trading forex/emas yang menawarkan pada masyarakat luas untuk melakukan investasi dengan janji persentase profit yang besar padahal tidak masuk akal. Namun setelah dan disetorkan untuk diinvestasukan malahan hasilnya rugi. Tidak untung malahan buntung. Akhir-akhir ini banyak sekali bisnis investasi bodong yang sangat meresahkan masyarakat. Dari keprihatinan tersebut, penulis menawarkan buku ini yang sangat terjangkau oleh masyarakat luas dan lengkapi dengan CD software Gold Success Trading, padahal, buku sejenis ini dikalangan trader internasional harganya sangat mahal hingga jutaan rupiah.&lt;/p&gt;</t>
  </si>
  <si>
    <t>26447748-8c9d-4074-99f8-7913874966ea</t>
  </si>
  <si>
    <t>Bangku Merah Putih: Kisah Keteladanan dan Budi Pekerti Disertai Permainan Seru</t>
  </si>
  <si>
    <t>Dwi Rahmawati &amp; Ruhiyatul Jannah</t>
  </si>
  <si>
    <t>978-979-29-4281-1</t>
  </si>
  <si>
    <t>978-979-29-7572-7</t>
  </si>
  <si>
    <t>&lt;p&gt;Apa cita-citamu? Kenapa terjadi banjir? Mengapa tidak boleh jajan sembarangan? Seringkali anak-anak akan menemui pertanyaan seperti itu. Nah, di dalam buku Bangku Merah Putih ini, anak-anak akan diberikan berbagai cerita yang mengandung pesan budi pekertidan keteladanan, missal tidak boleh membuang sampah sembarangan, memisahkan sampah kering dan sampah basah, berkenalan dengan teman baru, memngahrgai nema teman, dan masih bangyak lagi. Menarik kan? Harapannya, melalui berbagai cerita yang menarik, setiap anak yang membaca buku ini dapat memetik nilai-nilai ketelandan dan budi pekerti dengan mudah,lalu bisa meneraokan di lingkungzn sekolah atau rumah. Selain itu, melalui buku ini , anak juga diajak unutuk beraktivitas melalui permainan yang diberikan di setiap akhir cerita. Yuk ikuti crita dan permainannya yang seru di dalam buku Bangku Merah Putih ini!&lt;br /&gt;
 Komentar Anda&lt;/p&gt;</t>
  </si>
  <si>
    <t>7d312735-ef96-4da8-b53c-e33bbd67e756</t>
  </si>
  <si>
    <t>Cara Mudah Membeli Rumah Idaman untuk Pasangan Muda</t>
  </si>
  <si>
    <t>Supriyadi Amir dan re! Media Service</t>
  </si>
  <si>
    <t>978-979-29-4434-1</t>
  </si>
  <si>
    <t>978-979-29-7427-0</t>
  </si>
  <si>
    <t>&lt;p&gt;Banyak pasangan muda yang mendambakan menjalani hidup baru mereka dengan memiliki rumah sendiri. Mereka tidak ingin lagi tinggal bersama dengan orang tua mereka masing-masing atau di &amp;ldquo;pondok mertua indah&amp;rdquo;. Alasan yang paling banyak disampaikan ingin memulai hidup mandiri dan membangun keluarga baru mereka sendiri. Tapi kebanyakan pasangan muda ini belum memiliki kemampuan finansial yang kuat atau belum memiliki tabungan cukup untuk memiliki sebuah rumah idaman, sehingga kegelisahan pikiran senantiasa menghinggapi mereka.&lt;/p&gt;
 &lt;p&gt;&lt;br /&gt;
 Untuk membeli rumah juga diperlukan modal yang tidak sedikit mereka harus menabung dengan waktu yang cukup lama, begitu uang mereka mencukupi harga rumah juga sudah terlanjur naik. Sehingga untuk memiliki rumah idaman menjadi tertunda lagi. Kalaupun ada uangnya bagaimana memilih rumah yang ideal agar nantinya ketika telah membeli tidak menyesal atau bagaimana bila menghadapi persoalan jual-beli yang memusingkan kepala.&lt;/p&gt;
 &lt;p&gt;&lt;br /&gt;
 Memiliki sebuah hunian adalah hak setiap keluarga. Untuk itu diperlukan strategi dan kiat khusus agar segera memiliki rumah walaupun dengan penghasilan yang pas-pasan.&lt;/p&gt;
 &lt;p&gt;&lt;br /&gt;
 Buku ini nantinya membedah permasalahan-permasalahan yang banyak dihadapi pasangan muda yang berkenaan dengan rumah dan segala macam yang berkaitan dengan rumah.&lt;/p&gt;</t>
  </si>
  <si>
    <t>78c260be-6561-4e71-bf42-2bb67d61caed</t>
  </si>
  <si>
    <t>Ceriwis Berbahasa Mandarin: Lengkap dengan Fonetik dan Daftar Kosakata</t>
  </si>
  <si>
    <t>978-979-29-2172-4</t>
  </si>
  <si>
    <t>978-979-29-8225-1</t>
  </si>
  <si>
    <t>&lt;p&gt;&lt;br /&gt;
 Bahasa Mandarin dalam era globalisasi ini semakin lama semakin terasa sangat dibutuhkan. Bahkan dalam pergaulan sehari-hari, bahasa Mandarin sangat penting peranannya untuk digunakan dalam bersosialisasi di masyarakat. Dengan latar belakang inilah, penulis menulis buku tersebut dengan tujuan untuk membantu pembacanya dalam menguasai percakapan bahasa Mandarin. Di bawah tulisan Mandarin diberikan fonetiknya sehingga sangat membantu anda dalam membaca tulisan Mandarin. Selain itu, diberikan pula terjemahan bahasa Indonesia sehingga anda dapat memahami teks yang ada dengan cepat.&amp;nbsp;&lt;br /&gt;
 Buku ini berisi topik-topik yang sering anda jumpai dalam pergaulan sehari-hari di dalam lingkungan rumah tangga, sekolah, tempat kerja, pusat perbelanjaan dan lain-lain. Selain itu, daftar kosa kata yang ada pada buku ini dapat memperkaya kosa kata anda. Segera milikilah buku ini agar Anda dapat menggunakan bahasa Mandarin dengan cepat. Buku ini juga dilengkapi dengan CD penyerta untuk makin mempermudah dan memperlancar percakapan bahasa Mandarin yang digunakan untuk komunikasi sehari-hari.&lt;/p&gt;</t>
  </si>
  <si>
    <t>638fd3f5-1075-4ab4-8f36-49cd1e56cc1b</t>
  </si>
  <si>
    <t>Cocopreneurship - Aneka Peluang Bisnis dari Kelapa ( Edisi Revisi )</t>
  </si>
  <si>
    <t>H.A.Sarmidi Amin</t>
  </si>
  <si>
    <t>978-979-29-4327-6</t>
  </si>
  <si>
    <t>978-979-29-7446-1</t>
  </si>
  <si>
    <t>&lt;p&gt;Buku ini ?? dak membahas pengaruh konsumsi minyak&lt;br /&gt;
 goreng kelapa/sawit terhadap kesehatan, tetapi lebih&lt;br /&gt;
 diarahkan pada pembahasan mengenai cara mengolah&lt;br /&gt;
 buah kelapa menjadi produk industri yang bermanfaat.&lt;br /&gt;
 Misalnya pembuatan minyak goreng, pemanfaatan air&lt;br /&gt;
 kelapa, dan bagian buah kelapa yang laainnya.&lt;br /&gt;
 Se?? ap bu?? r kelapa dapat dimanfaatkan menjadi bahan&lt;br /&gt;
 baku industri. Sabutnya dapat dijadikan bahan pengisi jok&lt;br /&gt;
 mobil mewah ataupun tali dan jaring. Tempurung kelapa&lt;br /&gt;
 dapat dijadikan bahan bakar, arang, atau karbon ak?? f. Air&lt;br /&gt;
 kelapa dapat dijadikan minuman, nata de coco, ataupun&lt;br /&gt;
 dibuat cuka. Daging kelapa dijemur menjadi kopra, atau&lt;br /&gt;
 daging kelapa diparut menjadi kelapa parut untuk santan.&lt;br /&gt;
 Pembahasan dilakukan secara sederhana agar dapat&lt;br /&gt;
 diiku?? dan diprak?? kkan menjadi kegiatan yang menghasilkan.&lt;br /&gt;
 Sebagian dari tulisan dalam buku ini telah diuji&lt;br /&gt;
 coba dalam skala laboratorium.&lt;br /&gt;
 Meskipun demikian, kami menyadari bahwa masih&lt;br /&gt;
 banyak kekurangan, sehingga kri?? k dan saran untuk perbaikan&lt;br /&gt;
 sangat kami harapkan guna penyempurnaan buku&lt;br /&gt;
 ini. Dengan segala kekurangannya, penulis berharap tulisan&lt;br /&gt;
 ini dapat bermanfaat.&lt;/p&gt;</t>
  </si>
  <si>
    <t>059b584a-2ec4-4aea-b924-16ea1aa83963</t>
  </si>
  <si>
    <t>English Grammar and Tenses â€“ for Beginners</t>
  </si>
  <si>
    <t>Regina Fletianti Arindri &amp; Tim Redaksi Cemerlang</t>
  </si>
  <si>
    <t>978-979-29-4341-2</t>
  </si>
  <si>
    <t>978-979-29-7471-3</t>
  </si>
  <si>
    <t>&lt;p&gt;Kita semua mengetahui bahwa di zaman yang serba modern ini,&lt;br /&gt;
 penguasaan bahasa Inggris merupakan suatu kewajiban, karena&lt;br /&gt;
 Bahasa Inggris merupakan bahasa internasional yang digunakan&lt;br /&gt;
 oleh kebanyakan orang di dunia. Oleh karena itu, penulis mencoba&lt;br /&gt;
 membuat naskah ini untuk kepentingan para pembaca yang&lt;br /&gt;
 hendak mempelajari Bahasa Inggris.&lt;br /&gt;
 Apa yang dipaparkan dalam buku ini merupakan hasil pemahaman&lt;br /&gt;
 yang dikemas lebih ringan, sehingga bisa menjadi lebih mudah&lt;br /&gt;
 dipahami oleh para pembaca baik yang baru ingin mempelajari&lt;br /&gt;
 Bahasa Inggris, maupun bagi yang ingin lebih memperdalam tata&lt;br /&gt;
 bahasa Bahasa Inggris.&lt;/p&gt;</t>
  </si>
  <si>
    <t>36b37948-877b-4620-9687-5a7c275d48c4</t>
  </si>
  <si>
    <t>Investasi Prospektif dengan Berkebun Suoka Berlian dari Hutan</t>
  </si>
  <si>
    <t>Kristopel Bili</t>
  </si>
  <si>
    <t>978-979-29-4373-3</t>
  </si>
  <si>
    <t>978-979-29-7531-4</t>
  </si>
  <si>
    <t>&lt;p&gt;Melalui buku ini, budi daya tanaman Suoka sebagai tanaman&lt;br /&gt;
 penghasil gaharu dapat terus berkembang dan mendapat hasil&lt;br /&gt;
 yang optimal. Misalnya, bila ditinjau dari harga gubal gaharu yang&lt;br /&gt;
 tinggi, pembudidayaan tanaman Suoka sebagai tanaman penghasil&lt;br /&gt;
 gaharu ini dapat mengubah taraf hidup masyarakat. Pada&lt;br /&gt;
 kesempatan kali ini, penulis mencoba untuk mengupas rahasia&lt;br /&gt;
 teknik budi daya tanaman Suoka, mulai dari teknik persemaian,&lt;br /&gt;
 penanaman, inokulasi, sampai pada teknik pemanenan.&lt;/p&gt;</t>
  </si>
  <si>
    <t>33697860-3c4f-403d-be81-0e1410e429e5</t>
  </si>
  <si>
    <t>Kiat Sukses Budi Daya Bengkuang</t>
  </si>
  <si>
    <t>978-979-29-4440-2</t>
  </si>
  <si>
    <t>978-979-29-7568-0</t>
  </si>
  <si>
    <t>&lt;p&gt;Bengkuang menjadi perhatian banyak kalangan. Komoditas ini antara lain pernah masuk dalam rekor muri sebagai bengkuang terberat 21 kg. dijadikan komoditas unggulan daerah padang yang dijuluki &amp;ldquo;Kota Bengkuang&amp;rdquo;, juga pabrikasi pati atau tepung bangkuang bahan baku industry kosmetika di kebumen (Jawa Tengah). Hampir semua bagian tanaman bengkuang bermanfaat bagi kebutuhan pangan bergizi, pemelihara kesehatan, kecantikan, pestisida nabati dan juga kelestarian lingkungan indikasi ini menunjukkan bengkuang layak mendapat perhatian dalam pengembangan peningkatan dan pelestarian nilai manfaatnya sebagai wahana bisnis maka kini masa depan dalam rangka meningkatkan kesejahteraan manusia. Inovasi-inovasi terobosan berbasis teknologi tepat guna terkait dengan bengkuang serta peluang bisnis yang tidak terbayangkan sebelumnya. Keragaan informasi bengkuang, terutama potensi, manfaat, pengenalan varietas atau kultivar unggul, teknik budi daya, panen, penanganan pascapanen, analisis usaha dan aneka olahan bengkuang dapat ditemukan dalam buku ini sebagai &amp;ldquo;inovasi Bengkuang&amp;rdquo; . buku panduan lengkap yang sederhana, sistematis, lugas, dan aplikatif untuk memandu usaha budi daya dan pengolahan bengkuang di lapangan.&lt;br /&gt;
 &amp;nbsp;&lt;/p&gt;</t>
  </si>
  <si>
    <t>ad10b2dc-82fe-4211-a83d-c4293e0789f8</t>
  </si>
  <si>
    <t>Miss Matching</t>
  </si>
  <si>
    <t>Dewi Dedew Rieka</t>
  </si>
  <si>
    <t>978-979-29-4410-5</t>
  </si>
  <si>
    <t>978-979-29-7642-7</t>
  </si>
  <si>
    <t>&lt;p&gt;Keisya, truth or dare?&amp;rdquo; teriak Ajeng, sahabat Rensy,&lt;br /&gt;
 kelewat antusias.&lt;br /&gt;
 Keisya pasi. She hates this silly game. Dia ogah harus&lt;br /&gt;
 mendapat tantangan mencium bibir si Viona atau membaui&lt;br /&gt;
 kaus kaki buluk Angel. Huek! Not in million years!&lt;br /&gt;
 &amp;quot;Truth!&amp;quot;&lt;br /&gt;
 Kakak semata wayang dan teman-temannya mengelilinginya&lt;br /&gt;
 dengan raut muka ingin tahu. Kepo. Mereka menanti&lt;br /&gt;
 pengakuan dosa apa yang akan dilontarkan gadis mungil itu&lt;br /&gt;
 di pesta piyama kakaknya.&lt;br /&gt;
 &amp;quot;Ayo dong, buruan! Tapi jangan yang remeh ya,&amp;quot; ujar&lt;br /&gt;
 Viona.&lt;/p&gt;</t>
  </si>
  <si>
    <t>ecd4c4a7-2d97-4423-ad31-d9a8d1ed5e28</t>
  </si>
  <si>
    <t>My Secret Days â€“ Biarkanlah Dia Berada di Sisiku untuk Selamanya</t>
  </si>
  <si>
    <t>978-979-29-4400-6</t>
  </si>
  <si>
    <t>978-979-29-7655-7</t>
  </si>
  <si>
    <t>&lt;p&gt;Kenyataan lahir sebagai kembar identik tidak membuat fisik Jesica dan Jeselyn terlihat sama. Jesica yang bersusah payah mengubur masa lalu kelamnya harus dihadapkan dengan kepahitan lain. Kondisi itu mendorongnya menjadi sosok dingin dan tertutup, bertolak belakang dengan sifat terdahulunya, termasuk kepada Jeselyn.&amp;nbsp;&lt;br /&gt;
 Seseorang sanggup menghidupkan kembali hatinya yang terlanjur membeku, Han Yong Joon, salah satu pria di sekolah itu. Ia menganggap Jesica seperti bayangan dirinya sendiri.&amp;nbsp;&lt;br /&gt;
 Jesica sama sekali tak pernah mengharapkannya jika jiwanya harus tertukar dengan Jeselyn! Sebuah kesempatan, pilihan, dan perubahan (a chance, a choice, and a change), berbekal ketiga kata kunci itu, Jesica harus memecahkan teka-teki dalam hidupnya. Dengan satu syarat, ia tak boleh menceritakan hal-hal di luar kehidupan pada orang di dunia.&lt;br /&gt;
 My Secret Days, sebuah kisah persaudaraan, percintaan, dan pengorbanan. Ceritanya bertabur air mata. Seiring berjalannya waktu, kebenaran demi kebenaran lain muncul di hadapan Jesica. Yuk temukan kebenaran-kebenaran itu di dalam novel ini. Lalu, apakah ia bisa bertukar kembali jiwanya dengan Jeselyn? Oh iya, apakah kisah cinta Jesica dan Yong Joon juga akan berakhir bahagia?&lt;/p&gt;</t>
  </si>
  <si>
    <t>9601d660-c151-4817-a731-dbe43e840782</t>
  </si>
  <si>
    <t>Only You - My One and Only. It's You and Always You</t>
  </si>
  <si>
    <t>Cho Park Ha</t>
  </si>
  <si>
    <t>978-979-29-4450-1</t>
  </si>
  <si>
    <t>978-979-29-7534-5</t>
  </si>
  <si>
    <t>&lt;p&gt;Kau tidak bisa menilai kepribadian seseorang&lt;br /&gt;
 Sebelum kau mengenalnya&lt;br /&gt;
 Kayla tak dapat menahan senyum lebarnya. Ia akhirnya&lt;br /&gt;
 bisa kembali lagi ke Korea dan akan tinggal di sana selama&lt;br /&gt;
 tiga hingga lima bulan ke depan. Kayla akan menggarap&lt;br /&gt;
 sebuah fi lm yang kembali diangkat dari novelnya. Padahal,&lt;br /&gt;
 tiga bulan yang lalu dia baru kemari untuk mengantarkan&lt;br /&gt;
 Park Young Joo, leader XOStar yang pergi wamil. Sekarang,&lt;br /&gt;
 dia sudah berada di negara ini lagi. Kayla belum memberi&lt;br /&gt;
 tahu Cho Ji Hyun, kekasihnya yang juga member XOStar,&lt;br /&gt;
 tentang kedatangannya.1 Dia ingin memberikan kejutan untuk&lt;br /&gt;
 Ji Hyun.&lt;/p&gt;</t>
  </si>
  <si>
    <t>7245380d-e3ee-496c-b873-a3cedde07cf2</t>
  </si>
  <si>
    <t>Pintar Membaca dalam 2 Bulan, untuk Peserta Didik: SD/MI/Paket A</t>
  </si>
  <si>
    <t>Drs. Aedy Anshory dan Musthafa Fahmi, S.Pd</t>
  </si>
  <si>
    <t>978-979-29-4346-1</t>
  </si>
  <si>
    <t>978-979-29-7714-1</t>
  </si>
  <si>
    <t>&lt;p&gt;Proff S Bloom pakar pendidikan Universitas Chicago AS menyatakan bahwa membaca merupakan keterampilan yang memerlukan latihan membaca yang banyak. Makin banyak dan makin sering membaca maka akan makin sedikit pula anak melakukan kekeliruan membaca. Akhirnya tanpa berpikir panjang anak dapat membaca dengan cepat dan tepat. Hal ini disebut sebagai membaca refleks (otomatis).&amp;nbsp;&lt;br /&gt;
 Buku Pintar Membaca dalam 2 Bulan ini menjawab harapan dan keinginan orangtua agar anaknya yang kini duduk di Sekolah Dasar bisa membaca dengan lancar. Buku ini merupakan buku latihan membaca teknis permulaan dengan menggunakan multi metode terpadu yang sangat diperlukan oleh peserta didik sehingga buku ini mudah sekali digunakan sebagai buku latihan membaca bagi peserta didik.&amp;nbsp;&lt;br /&gt;
 Buku ini sangat tepat digunakan oleh guru sebagai sumber mengajar membaca karena buku ini dapat digunakan baik secara klasikal, kelompok maupun individu. Penulis telah mengujicobakan selama 10 tahun pada peserta didik kelas I SD/MI dan beberapa peserta didik yang mengalami kesulitan membaca di kelas lainnya, ternyata buku ini dirasakan sangat mudah digunakan dan dapat menimbulkan minat membaca yang tinggi bagi peserta didik di sekolah maupun bagi anak-anak di rumah.&lt;br /&gt;
 Kehadiran buku ini tentunya dapat bermanfaat bagi peserta didik, para pendidik, dan orang tua yang sedang membimbing putra-putri nya agar dapat mengenal huruf dan membaca dengan baik dalam waktu yang relatif singkat. Semoga berhasil!!!&lt;/p&gt;</t>
  </si>
  <si>
    <t>2cbc8765-d58c-44d6-9412-5c5421f520e4</t>
  </si>
  <si>
    <t>Short Girl Story â€“ Pendek Itu Menyakitkan?</t>
  </si>
  <si>
    <t>Tia Marty, ragil Kuning Dan Afin Yulia</t>
  </si>
  <si>
    <t>978-979-29-4449-5</t>
  </si>
  <si>
    <t>978-979-29-7829-2</t>
  </si>
  <si>
    <t>&lt;p&gt;Gadis bertubuh pendek itu bernama Sasha. Tingginya hanya 148 cm. Karena kekurangannya itu, ia terobsesi ingin bertambah tinggi. Berbagai cara dilakukannya. Mulai fitness, berenang, dan memesan alat penambah tinggi badan via facebook. Namun, ia tertipu oleh penjualan online. Ludes semua uang jajan yang selama berbulan-bulan disimpannya. Hal itu tidak menghentikan keinginannya untuk bertambah tinggi.&lt;br /&gt;
 Obsesi Sasha untuk meninggikan badanya makin mengebu-gebu, saat ia bertemu dengan Lex, pemain basket yang ganteng dan tubuhnya jangkung 180 cm. Saat itu bola yang Lex lempar tidak sengaja mengenai Sasha.&lt;br /&gt;
 Apakah dia mampu mendapatkan cinta Lex yang ternyata pernah bersumpah untuk tidak pacaran dengan cewek pendek manapun? Yuk ikuti kisah Sasha yang penuh perjuangan dan pengorbanan dalam novel ini.&lt;/p&gt;</t>
  </si>
  <si>
    <t>7f2e3963-bd6b-4e98-8ac9-7517f3c0ad63</t>
  </si>
  <si>
    <t>Untung Berlipat dari Budi Daya Sukun â€“ Tanaman Multi Manfaat</t>
  </si>
  <si>
    <t>978-979-29-4438-9</t>
  </si>
  <si>
    <t>978-979-29-7894-0</t>
  </si>
  <si>
    <t>&lt;p&gt;Meskipun potensi dan manfaat tanaman sukun sangat besar, namun&lt;br /&gt;
 pemanfaatan di lapangan masih terbatas karena kurangnya&lt;br /&gt;
 informasi teknik budi daya, penanganan panen dan pascapanen&lt;br /&gt;
 serta aneka olahannya. Terbitnya buku ini diharapkan dapat&lt;br /&gt;
 menjadi salah satu sumber informasi bagi para petani, peserta&lt;br /&gt;
 didik di sekolah kejuruan pertanian dan kehutanan, para mahasiswa&lt;br /&gt;
 pertanian, praktisi pertanian, pemerhati agribisnis dan para&lt;br /&gt;
 perajin berbahan baku sukun.&lt;br /&gt;
 iv Untung Berlipat dari Budi Daya Sukun&lt;br /&gt;
 Materi yang disajikan dalam buku ini meliputi prospek dan&lt;br /&gt;
 kegunaan sukun, pengenalan tanaman sukun, lingkungan tumbuh&lt;br /&gt;
 dan teknik pembibitan, teknik budi daya, hama dan penyakit,&lt;br /&gt;
 panen dan penanganan pascapanen serta aneka olahan sukun.&lt;br /&gt;
 Buku ini masih memiliki kekurangan. Untuk melengkapi dan memperbaikinya&lt;br /&gt;
 pada waktu yang akan datang, penulis menantikan&lt;br /&gt;
 masukan, kritik dan saran yang bersifat kemitraan dari para pembaca.&lt;/p&gt;</t>
  </si>
  <si>
    <t>c4cb251a-a4ea-4001-bcc8-59f14ba9726e</t>
  </si>
  <si>
    <t>Bouteille - Kutuliskan Harapan dan Cintaku</t>
  </si>
  <si>
    <t>Aiu Ahra</t>
  </si>
  <si>
    <t>978-979-29-4655-0</t>
  </si>
  <si>
    <t>978-979-29-7404-1</t>
  </si>
  <si>
    <t>&lt;p&gt;Paris, musim semi...&lt;br /&gt;
 Senja tengah merangkak ke ufuk barat. Lalu gelap menyelimu??&lt;br /&gt;
 langit. Bintang pun mulai bermunculan dengan pendar cahayanya yang terkalahkan sang bulan. Di bawah panorama langit itu, tepatnya di atas Taman Champs de Mars, menara baja Eiff el seper?? tak mau kalah. Turut bersinar dengan cahaya lampunya yang terang. Membuat suasana taman yang ramai pengunjung menjadi temara. Di beberapa sisi ada banyak orang yang menikma?? Eiff el di malam hari.&lt;br /&gt;
 Azka Aldric menghen?? kan langkahnya begitu ia menemukan sebuah kursi besi yang kosong. Ia duduk di atasnya.&lt;br /&gt;
 Saat itu pula udara malam berembus lirih. Membuatnya bergidik dan merapatkan jaket jin yang membungkus tubuhnya.&lt;br /&gt;
 Pandangannya menatap ke bawah, ke arah rumput yang dipijaki kedua kakinya. Ada gelisah yang menyergapnya beberapa menit yang lalu.&lt;br /&gt;
 Lelaki itu sedang berusaha mencerna isi pesan yang menyinggahi ponselnya tadi. Sebuah nomor asing, tapi bukan pesan dari orang asing. Ia mengenal si pengirim pesan itu.&lt;br /&gt;
 Yang menjadi pertanyaannya, mengapa bisa seseorang itu vi Bouteille mengiriminya pesan? Lalu, apa maksudnya ia berkata seper?? itu? Setelah dua tahun berada di Paris, tak sekalipun orang&lt;br /&gt;
 itu menelepon atau mengiriminya surel. Namun, kenapa ?? ba-?? ba...?&lt;br /&gt;
 Kepala Azka terasa pusing. Udara yang lagi-lagi berembus membuatnya bergidik dan kini membuahkan ngilu di hatinya. Ia mengingat gadis itu lagi. Gadis yang seharusnya ia lupakan. Azka sudah berada di tempat yang jauh sekarang. Paris, tempat ia&amp;mdash;masih&amp;mdash;mencoba melupakan bayangan dari masa lalunya. Namun, sebait pesan tadi membuatnya hampir goyah.&lt;br /&gt;
 Azka merogoh saku jaketnya. Ia mengambil ponsel dengan tangan sedikit gemetar, lalu membuka kembali pesan di ponsel itu guna mencerna ulang kalimat yang tertera di dalamnya.&lt;/p&gt;</t>
  </si>
  <si>
    <t>7fe62a52-b156-4da2-8c25-25abffe3e47a</t>
  </si>
  <si>
    <t>70 English Games: Fun and Learning â€“ Cara Asyik Belajar Bahasa Inggris</t>
  </si>
  <si>
    <t>Yusup Priyasudiarja &amp; Y. Sri Purwaningsih</t>
  </si>
  <si>
    <t>978-979-29-4550-8</t>
  </si>
  <si>
    <t>978-979-29-7313-6</t>
  </si>
  <si>
    <t>&lt;p&gt;Ketika kita belajar bahasa Inggris ada dua aspek yang perlu&lt;br /&gt;
 mendapat perhatian, yakni fun dan learning. &amp;ldquo;Fun&amp;rdquo; artinya ada&lt;br /&gt;
 nuansa kegembiraan ketika sedang belajar bahasa Inggris,&lt;br /&gt;
 sedangkan &amp;ldquo;learning&amp;rdquo; artinya aspek belajar bahasanya tidak bisa&lt;br /&gt;
 ditinggalkan, jadi bukan sekadar having fun. Buku yang sedang Anda baca ini mencoba menjawab kebutuhan&lt;br /&gt;
 kedua unsur pembelajaran bahasa di atas, yakni fun and learning.Buku ini berisi 70 game menarik yang bisa Anda gunakan&lt;br /&gt;
 ketika mengajar atau belajar bahasa Inggris. Dalam setiap&lt;br /&gt;
 unit dipaparkan mengenai target bahasa, yakni apakah game&lt;br /&gt;
 digunakan untuk listening, speaking, reading, atau writing.&lt;br /&gt;
 Kemudian dijelaskan pula penggunaan game ini berdasarkan&lt;br /&gt;
 tata bahasa atau kosakata yang menjadi fokus dalam game.&lt;br /&gt;
 Kemudian juga dijelaskan mengenai level siswa yang cocok&lt;br /&gt;
 untuk menjalankan game ini, apakah game hanya cocok untuk&lt;br /&gt;
 anak-anak, atau dewasa. Juga dijelaskan mengenai manfaat&lt;br /&gt;
 game ini yang berkaitan dengan pengembangan bahasa Inggris&lt;br /&gt;
 pembelajar. Jumlah peserta yang bisa mengikuti game ini juga&lt;br /&gt;
 dijelaskan dalam setiap unit.&lt;/p&gt;</t>
  </si>
  <si>
    <t>c7f77f3d-89f6-4351-99e5-82977342a96b</t>
  </si>
  <si>
    <t>Seri Hachi â€“ Hachi Si Semut dan Balon Udara</t>
  </si>
  <si>
    <t>978-979-29-4326-9</t>
  </si>
  <si>
    <t>978-979-29-7801-8</t>
  </si>
  <si>
    <t>&lt;p&gt;Hachi memang semut yang suka menuruti kehendaknya sendiri dan keras kepala. Ketika Bron, si Kura-kura bersusah payah membangun sebuah balon udara, Hachi malah usil menerbangkannya hingga membawanya ke tempat antah-berantah. Dengan balon udara ini, Hachi menemui beberapa peristiwa yang unik dan menyadarkan tentang sifatnya yang sering membuat orang lain kecewa. Bagaimana Hachi nanti kembali ke koloni semutnya, penasarankan? Siapakah yang membantu Hachi untuk pulang? Yuk simak ceritanya dalam buku ini.&lt;/p&gt;</t>
  </si>
  <si>
    <t>912de260-7b05-4217-904b-cdb396409fad</t>
  </si>
  <si>
    <t>Seri Hachi â€“ Hachi Si Semut dan Rahasia Keringnya Air Sungai</t>
  </si>
  <si>
    <t>978-979-29-4376-4</t>
  </si>
  <si>
    <t>978-979-29-7802-5</t>
  </si>
  <si>
    <t>&lt;p&gt;Hachi begitu resah ketika melihat ladangnya akan mengalami gagal panen di musim kemarau. Apalagi sungai yang selama ini mengalir, tiba-tiba kering. Hachi merasakan ada yang tak biasa dengan keringnya air sungai ini. Ia pun akhirnya menyelidikinya. Rupanya, ada kelompok hewan yang membendung air sungai.&lt;br /&gt;
 Bagaimana Hachi nanti menyelamatkan ke koloni semutnya dari ancaman kekeringan musim kemarau, penasarankan? Siapakah yang membantu Hachi tawar-menawar dengan kelompok pembendung sungai ini? Yuk simak ceritanya dalam buku ini.&lt;/p&gt;</t>
  </si>
  <si>
    <t>92b97a92-95e9-4fe3-b843-988b0ffabf58</t>
  </si>
  <si>
    <t>Seri Hachi â€“ Hachi Si Semut yang Beruntung</t>
  </si>
  <si>
    <t>978-979-29-4240-8</t>
  </si>
  <si>
    <t>978-979-29-7799-8</t>
  </si>
  <si>
    <t>&lt;p&gt;Hachi memang semut yang suka menuruti kehendaknya sendiri dan keras kepala. Ketika semut-semut dewasa lain sudah mulai hidup mandiri, Hachi malah memilih untuk tetap bersama orang tuanya. Saat semut dewasa lain mulai rajin mengolah ladangnya, ia juga malah lebih asyik main ke hutan hingga sebuah bendungan tua tiba-tiba ambrol hingga menghanyutkannya jauh dari koloninya. Bagaimana Hachi nanti kembali ke koloni semutnya, penasarankan? Siapakah yang membantu Hachi untuk pulang? Yuk simak ceritanya dalam buku ini.&lt;/p&gt;</t>
  </si>
  <si>
    <t>cd349765-f979-4d84-8292-bf09c8a0e0f9</t>
  </si>
  <si>
    <t>Seri Hachi â€“ Hachi Si yang Tersesat di Kota</t>
  </si>
  <si>
    <t>978-979-29-4375-7</t>
  </si>
  <si>
    <t>978-979-29-7800-1</t>
  </si>
  <si>
    <t>&lt;p&gt;Hachi memang semut yang suka menuruti kehendaknya sendiri dan keras kepala. Suatu hari ia memanjat dinding bus piknik karena kekagumannya pada benda yang sangat besar ini. Tanpa ia sadari, bus tiba-tiba berjalan mengarah ke arah kota. Ketika sampai di kota, Hachi mulai berpikir bahwa hidup di kota itu enak, banyak makanan. Tak disangka di kota penuh persaingan. Ia mulai berpikir tentang koloninya. Bagaimana Hachi nanti kembali ke koloni semutnya, penasarankan? Siapakah yang membantu Hachi untuk pulang? Yuk simak ceritanya dalam buku ini.&lt;/p&gt;</t>
  </si>
  <si>
    <t>d0626fe3-25e6-46e4-a8af-df9688d4e7c9</t>
  </si>
  <si>
    <t>13 Poin Menulis Cerita Pendek â€“ Dijamin Bisa Menulis Cerpen dalam Waktu Singkat!</t>
  </si>
  <si>
    <t>Imperial Jathee</t>
  </si>
  <si>
    <t>978-979-29-4676-5</t>
  </si>
  <si>
    <t>978-979-29-7280-1</t>
  </si>
  <si>
    <t>&lt;p&gt;Imajinasi adalah dasar yang digunakan dalam cerita pendek. Oleh karena itu, menulis cerita pendek itu mudah, asal kamu mengerti trik-trik yang digunakan untuk membangun cerita. Selain itu, karena bentuk fisiknya yang terbatas, menulis cerita pendek membutuhkan keahlian dan ketrampilan yang lebih daripada menulis novel. Untuk itu, menulis cerpen membutuhkan perlakuan khusus. Nah, di dalam buku ini, sarana-sarana pembangun cerita pendek akan dikupas dengan contoh yang diambilkan dari cerpen-cerpen yang pernah dimuat oleh media cetak dan dibukukan oleh penerbit. Harapannya, semoga buku ini tidak menggurui, tapi bisa membuka sekat pikiran yang selama ini gelap mengenai menulis cerita pendek. Dalam buku 13 Poin Menulis Cerita Pendek ini, kamu akan belajar tentang tips memilih tema, membuka cerita pendek yang bagus, membangun karakter tokoh, mengatur porsi dialog dan narasi yang seimbang, menjalin konflik, menata alur, mereka-reka setting, membaca trend update, memutuskan ending cerpen, trik untuk re-write cerpen, mengatasi writer block, dll. So, segera baca buku ini dan tulis cerita pendekmu&lt;/p&gt;</t>
  </si>
  <si>
    <t>57a80110-bb87-4e0b-8ba5-cc49e1f379af</t>
  </si>
  <si>
    <t>Anak-anak Minyak: Pangkalan Brandan Air Mata Terakhir</t>
  </si>
  <si>
    <t>978-979-29-4698-7</t>
  </si>
  <si>
    <t>978-979-29-7332-7</t>
  </si>
  <si>
    <t>&lt;p&gt;Kini kupegang jari-jari tangannya. Kurasakan begitu halus dengan kuku yang begitu berwarna putih. Kami berdua mulai bercerita tentang Brandan lagi, tentang pasirnya yang putih dan debur halus ombak yang biru dengan buihnya. Dulu, Julico bertanya tentang siapa penemu minyak bumi pertama kali di Brandan kepadaku. Aku tak bisa menjawab. Jawabnya yaitu Tuan Aeliko Janszoon Zijlker. Orang yang tak pernah kukenal, tapi menjadi kuketahui gara-gara Julico. Entah, seperti apa rupanya.&lt;br /&gt;
 Indonesia adalah nama bangsaku, bukan Hindia.&lt;br /&gt;
 ***&lt;br /&gt;
 Julico, anak perempuan dari pejabat penting perusahaan minyak Belanda&lt;br /&gt;
 Seandainya kamu di sini Han,s. Aku akan bahagia sekali menghabiskan waktu meski di luar begitu berbahaya. Aku bersyukur pernah dipertemukan denganmu Han,s. Kamu memang bagian terbaik dalam hidupku Han,s hingga waktuku kini tak terasa kosong lagi. Kau Han,s, kaulah yang mengisinya. Aku hanya takut bila kita tak pernah bersama dan berjumpa lagi Han,s.&lt;br /&gt;
 Han,s, murid H.B.S dan anak laki-laki dari seorang kerani perusahaan minyak Belanda&lt;br /&gt;
 Ketika itu, kau bilang ini bukan urusan kita, tapi kurasa kau telah salah karena mereka juga manusia, sama seperti kita, punya mata dan pikiran. Kata hatiku tak bisa menerima kenyataan itu.&amp;nbsp;&lt;br /&gt;
 Tuan Pierre, seorang insinyur dari Prancis yang bekerja di perusahaan minyak Belanda&lt;br /&gt;
 Kalau kau selalu merasa membela satu nyawa manusia itu masih ada harganya, meskipun kau telah kalah untuk menyelamatkan nyawa itu, artinya kau sudah menang melawan ketidakdilan itu, ingat-ingat perkataanku ini.&amp;nbsp;&lt;/p&gt;
 &lt;p&gt;Julico, Medan, dan Pangkalan Brandan. Tiga hal yang berarti dalam hidup Han,s.&lt;br /&gt;
 Bagaimana, ketika Han,s harus meninggalkan ketiganya?&amp;nbsp;&lt;br /&gt;
 Tidak hanya hatinya yang terluka, tapi juga perasaannya.&lt;/p&gt;</t>
  </si>
  <si>
    <t>7cc7bd2d-9a52-4400-9ff2-6f6b6b210089</t>
  </si>
  <si>
    <t>Seri Cerita Rakyat Dunia: Cerita Rakyat Irlandia</t>
  </si>
  <si>
    <t>Romiyanti</t>
  </si>
  <si>
    <t>978-979-29-4208-8</t>
  </si>
  <si>
    <t>978-979-29-7787-5</t>
  </si>
  <si>
    <t>&lt;p&gt;Irlandia adalah sebuah negara kecil yang terletak di bagian utara benua Eropa. Negara ini memiliki cerita rakyat yang tidak kalah menarik dengan negara-negara di belahan dunia lain. Sejarah panjang Irlandia diwarnai dengan cerita rakyat dan mitologi kuno yang melegenda.&lt;br /&gt;
 Banyak cerita rakyat Irlandia yang sangat menarik untuk kita ketahui. Ada cerita tentang Leprechaun yang menyembunyikan emas mereka di ujung pelangi dan akan mengabulkan tiga permintaan manusia yang mau melepaskannya jika ia tertangkap. Cerita tentang prajurit yang mempunyai seluruh pengetahuan di dunia. Cerita mistis tentang Banshee, mahluk pembawa berita kematian, dan masih banyak lagi. Kumpulan cerita rakyat Irlandia ini tentunya akan sayang jika dilewatkan.&lt;br /&gt;
 Selain dapat mengenal negara lain melalui sebuah cerita, cerita rakyat ini juga kaya akan nilai dan pengetahuan yang penting untuk dipelajari dan ketahui.&amp;nbsp;&lt;br /&gt;
 Selamat membaca dan semoga bermanfaat!&lt;/p&gt;</t>
  </si>
  <si>
    <t>447ef055-14fc-4081-851f-e48db15f5d3c</t>
  </si>
  <si>
    <t>Komik Anak: Apa Itu Penyakit Tetanus</t>
  </si>
  <si>
    <t>Norratri Dan Hanatri</t>
  </si>
  <si>
    <t>978-979-29-5012-0</t>
  </si>
  <si>
    <t>978-979-29-7581-9</t>
  </si>
  <si>
    <t>&lt;p&gt;Penyakit tetanus adalah penyakit yang berbahaya dan mematikan. Tetanus disebabkan oleh bakteri Clostridium tetani. Bakteri ini dapat masuk ke dalam tubuh melalui setiap luka, terutama luka tusukan yang dalam. Apabila kita tertusuk cukup dalam oleh benda tajam, kita harus segera membersihkan luka secara seksama karena kotoran dan jaringan mati akan mempermudah pertumbuhan bakteri Clostridium tetani. Wah, bagaimana ya perjalanan bakteri ini sehingga menyebabkan penyakit tetanus? Yuk, kita baca buku ini!&lt;/p&gt;</t>
  </si>
  <si>
    <t>f469da0b-14cc-40c2-824f-a51c4c352949</t>
  </si>
  <si>
    <t>Amor untuk Morin</t>
  </si>
  <si>
    <t>978-979-29-4703-8</t>
  </si>
  <si>
    <t>978-979-29-7330-3</t>
  </si>
  <si>
    <t>&lt;p&gt;Dunia remaja adalah dunia dengan sejuta rasa, merasakan pertama kalinya jatuh cinta, merasakan menjadi seorang secret admirer, hingga merasakan bagaimana sakitnya patah hati yang pertama.&amp;nbsp;&lt;br /&gt;
 Namun, dunia remaja tak melulu tentang cinta, tetapi juga tentang persahabatan, keluarga, juga kepedulian sosial.&lt;br /&gt;
 Banyak cerita yang menarik di dalamnya, yaitu Morin yang harus merasakan gegap gempita serta lika-liku kehidupan di panggung hiburan dalam &amp;ldquo;Amor untuk Morin&amp;rdquo;, Mona yang harus berbohong demi mengejar cintanya dalam &amp;ldquo;Bike to Love&amp;rdquo;, hingga kisah tentang &amp;ldquo;Aku, Alana, dan Bangau Kertas&amp;rdquo; yang bercerita tentang Alana yang harus merasakan pedihnya dikucilkan karena ayahnya seorang koruptor.&lt;br /&gt;
 Seperti sebuah lagu yang tercipta dari berbagai nada yang berbeda, dunia remaja adalah dunia yang menjadi indah karena banyak nada berbeda di dalamnya.&lt;/p&gt;</t>
  </si>
  <si>
    <t>4a66d143-5d58-460a-94e8-f410f79d74d5</t>
  </si>
  <si>
    <t>Cara Gila jadi Pengusaha Makanan</t>
  </si>
  <si>
    <t>Nena Mutmainna &amp; re! Media Service</t>
  </si>
  <si>
    <t>978-979-29-4539-3</t>
  </si>
  <si>
    <t>978-979-29-7423-2</t>
  </si>
  <si>
    <t>&lt;p&gt;Buku ini tentu saja bukan mengajak Anda untuk menjadi gila&lt;br /&gt;
 dalam pengertian menderita gangguan jiwa. Buku ini hanya&lt;br /&gt;
 akan mengajak Anda untuk mencari cara agar Anda bisa sukses&lt;br /&gt;
 berusaha dalam bidang makanan. Setelah membaca buku ini,&lt;br /&gt;
 diharapkan Anda akan mempunyai semangat yang menggebugebu&lt;br /&gt;
 dan mencari cara berinovasi secara membabi buta.&lt;br /&gt;
 Akibatnya, Anda akan menggulirkan ide-ide yang tidak lazim,&lt;br /&gt;
 yang membuat orang lain akan berteriak: &amp;ldquo;Gila, enak benerr!&amp;rdquo;&lt;br /&gt;
 atau &amp;ldquo;Gila, keren amat&amp;rdquo;. Artinya, membuat orang lain tergilagila&lt;br /&gt;
 pada produk Anda, dan Anda pun akan tergila-gila untuk&lt;br /&gt;
 memajukan usaha Anda, dan menelurkan usaha yang lain.&lt;/p&gt;</t>
  </si>
  <si>
    <t>9bd1243a-5cfa-42fd-8e7c-f36f6cb380ac</t>
  </si>
  <si>
    <t>Khasiat Ajaib Pisang â€“ Khasiatnya A to Z, dari Akar Hingga Kulit Buahnya</t>
  </si>
  <si>
    <t>Ketty Husnia Wardhany</t>
  </si>
  <si>
    <t>978-979-29-4637-6</t>
  </si>
  <si>
    <t>978-979-29-7563-5</t>
  </si>
  <si>
    <t>&lt;p&gt;Pisang merupakan jenis tanaman yang akrab dalam kehidupan kita. Tanaman ini nyaris selalu hadir dalam kegiatan seharihari para ibu rumah tangga. Mari sejenak menengok isi dapur&lt;br /&gt;
 kita. Apakah ada beberapa jenis makanan yang menggunakan bahan dari buah pisang, daun pisang, jantung pisang atau bahkan bonggol pisang maupun kulit pisang? Jika ya, maka tak salah jika pisang dinobatkan sebagai tanaman multi guna karena mampu dimanfaatkan untuk berbagai keperluan yang bersifat pemenuhan kebutuhan perut manusia.&lt;/p&gt;
 &lt;p&gt;Buku ini akan membantu mengupas rahasia di balik tanaman pisang. Beberapa hasil penelitian yang mengungkap manfaat pisang baik dari segi kesehatan maupun kecantikan didokumentasikan penulis menjadi sebuah bacaan yang akan menambah wawasan pembaca khususnya para mahasiswa maupun ibu rumah tangga yang peduli pada nutrisi keluarga hingga pecinta obat tradisional.&lt;/p&gt;</t>
  </si>
  <si>
    <t>84e63180-0521-433f-a93f-ccc6d9bbf0af</t>
  </si>
  <si>
    <t>Paradise Romance - You`re My Soulkeeper</t>
  </si>
  <si>
    <t>Dita Safitri</t>
  </si>
  <si>
    <t>978-979-29-4741-0</t>
  </si>
  <si>
    <t>978-979-29-7693-9</t>
  </si>
  <si>
    <t>&lt;p&gt;Seorang soul keeper bernama Ken mendadak dijatuhkan dari langit. Ken yang tidak mengingat apa-apa ini pun akhirnya bertemu dengan Hanna. Satu-satunya manusia yang bisa melihatnya dalam keadaan bersayap.&amp;nbsp;&lt;br /&gt;
 Karena beberapa hal, Ken akhirnya menumpang tinggal di rumah Hanna dan beraktifitas layaknya manusia bersama Hanna. Ken bahkan bekerja di Paradise, kafe milik Park Shin, pria yang nantinya akan disukai Choi Hanna. Sampai suatu ketika, Ken yang mulai memiliki perasaan khusus pada Choi Hanna menemukan siapa dirinya yang sebenarnya. Kamu pasti penasarankan?&lt;br /&gt;
 Dengan mengusung genre fantasi romantik, kisah ini sama sekali sangat baru. Menceritakan bagaimana seseorang bisa berkorban apa saja untuk orang yang mereka cintai, bahkan nyawa sekalipun.&amp;nbsp;&lt;br /&gt;
 Yang menarik dari kisah ini adalah endingnya yang tak terduga dengan cerita sarat akan pesan-pesan moral dan menarik untuk dibaca kalangan muda.&lt;/p&gt;</t>
  </si>
  <si>
    <t>20638e35-5e10-4114-8cdd-f48d38d6df19</t>
  </si>
  <si>
    <t>Seri Cerita Dongeng Dunia: Kumpulan Dongeng Negeri Brasil</t>
  </si>
  <si>
    <t>978-979-29-5009-0</t>
  </si>
  <si>
    <t>978-979-29-7778-3</t>
  </si>
  <si>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 Buku dongeng &amp;ldquo;KUMPULAN DONGENG NEGERI BRASIL&amp;rdquo; ini memiliki kisah-kisah yang menarik. Selain itu, juga memiliki berbagai jenis karakter, tokoh baik dan tokoh jahat, yang memerankan kisah mereka masing-masing. Tidurlah yang nyenyak dan bermimpilah yang indah. Belajarlah yang giat dan gapailah cita-citamu setinggi langit!&lt;/p&gt;</t>
  </si>
  <si>
    <t>517f5d21-9f66-41a0-9dc6-bd10bad7523b</t>
  </si>
  <si>
    <t>Seri Cerita Dongeng Dunia: Kumpulan Dongeng Negeri Inggris</t>
  </si>
  <si>
    <t>978-979-29-5010-6</t>
  </si>
  <si>
    <t>978-979-29-9735-4</t>
  </si>
  <si>
    <t>&lt;p&gt;Buku dongeng &amp;ldquo;Kumpulan Dongeng Negeri inggris&amp;rdquo; ini memiliki kisah-kisah yang menarik. Selain itu, juga memilikki berbagai jenis karakter, toko baik atau jahat, yang memerankan kisah mereka masing-masing&lt;br /&gt;
 Tidurlah yang nyenyak dan bermimpilah yang indah, belajarlah yang giat dan gapailah cita-citamu stinggi langit.&lt;/p&gt;</t>
  </si>
  <si>
    <t>f108a2a4-83c7-4e19-8f5e-9e2d2711b7bd</t>
  </si>
  <si>
    <t>Sogi Penyelamat : Dongeng Binatang Pilihan + Ensiklopedia Mini</t>
  </si>
  <si>
    <t>978-979-29-4723-6</t>
  </si>
  <si>
    <t>978-979-29-7843-8</t>
  </si>
  <si>
    <t>&lt;p&gt;Dongeng adalah cerita fiktif yang mengajarkan moral, keteladanan, sifat baik-buruk, serta semangat berusaha. Kisah-kisah yang diceritakan di dalam dongeng ini merupakan gambaran nilai baik dan buruk serta keteladanan. Dongeng juga menjadi media belajar karena memiliki kisah-kisah yang bisa dijadikan teladan, misal menghargai diri sendiri, jujur, patuh, percaya diri, dll. Buku dongeng &amp;acirc;ï¿½ï¿½Sogi Penyelamat, Dongeng Binatang Pilihan + Ensiklopedia Mini&amp;acirc;ï¿½ï¿½ ini memiliki kisah-kisah yang menarik. Selain itu, juga memiliki berbagai jenis karakter, tokoh baik dan tokoh jahat, yang memerankan kisah mereka masing-masing. Tidurlah yang nyenyak dan bermimpilah yang indah. Belajarlah yang giat dan gapailah cita-citamu setinggi langit!&lt;/p&gt;</t>
  </si>
  <si>
    <t>d4d8eb50-5abb-43f5-854c-e68b4545ac5e</t>
  </si>
  <si>
    <t>Sukses Budi Daya Aneka Kacang Sayur di Pekarangan dan Perkebunan</t>
  </si>
  <si>
    <t>978-979-29-4658-1</t>
  </si>
  <si>
    <t>978-979-29-7853-7</t>
  </si>
  <si>
    <t>&lt;p&gt;Kacang sayur telah lama dikenal dan diusahakan oleh petani di hampir semua provinsi di Indonesia. Usaha budi daya kacang sayur mempunyai peluang dan prospek yang cerah, karena selain penghasil pangan bergizi yang dapat tersedia setiap waktu dan terjangkau oleh daya beli semua lapisan masyarakat, juga menjamin tersedianya gizi yang baik dan sumber penghasilan masyarakat tani, memperluas lapangan pekerjaan, menambah penganekaragaman produk, dan melestarikan lingkungan. Penting pula dalam mendukung pencapaian swasembada berkelanjutan yang berbasis pangan, mewujudkan Kawasan Rumah Pangan Lestari (KRPL) di lahan pekarangan, dan menggelorakan gerakan Go-Green.&amp;nbsp;&lt;br /&gt;
 Buku ini secara lengkap, sistematis, sederhana dan praktis menyajikan informasi dan inovasi tekonologi tepat guna tentang budi daya dan bisnis kacang sayur meliputi segmen kacang panjang tipe lanjaran dan tipe tegak (kacang tolo), kacang buncis tipe tegak, baby buncis dan kacang merah (kacang jogo), kacang kapri dan baby kapri, serta kacang kedelai sayur (edamame) dalam bentuk kultur pekarangan dan kebun yang luas secara komersial.&lt;/p&gt;</t>
  </si>
  <si>
    <t>5b8e0a57-32e0-46fa-9086-b545031bf653</t>
  </si>
  <si>
    <t>18 Cerita Anak Pembangun Karakter</t>
  </si>
  <si>
    <t>978-979-29-4372-6</t>
  </si>
  <si>
    <t>978-979-29-7283-2</t>
  </si>
  <si>
    <t>&lt;p&gt;Usia dini adalah waktu yang terbaik untuk mengajarkan moral dan etika pada anak-anak. Di samping ilmu pengetahuan, karakter memegang peranan penting dalam kehidupan mereka. Pada usia ini anak-anak mudah menangkap hal-hal positif melalui cerita, permainan, dll.&lt;/p&gt;
 &lt;p&gt;Buku ini menyajikan 18 (delapan belas) cerita yang mampu membangun karakter anak. 18 (delapan belas) cerita ini mengacu pada 18 (delapan belas) nilai-nilai dalam pengembangan pendidikan budaya dan karakter bangsa antara lain religius, jujur, toleransi, disiplin, kerja keras, kreatif, mandiri, demokratis, rasa ingin tahu, semangat kebangsaan, cinta tanah air, menghargai prestasi, bersahabat, cinta damai, gemar membaca, peduli lingkungan, peduli sosial, dan tanggung jawab.&lt;/p&gt;
 &lt;p&gt;Cerita diolah sedemikian rupa agar tidak berbeda jauh dengan kehidupan sehari-hari anak sehingga mudah diajarkan dan diterapkan pada anak-anak.&lt;/p&gt;</t>
  </si>
  <si>
    <t>6b5b43be-f04d-4169-aa2b-74dd85e1ef6e</t>
  </si>
  <si>
    <t>1000 Hari Emas - Pertama dari Persiapan Kehamilan sampai Batita</t>
  </si>
  <si>
    <t>Nurul Laily Hidayati, S.Si.T, M.Kes</t>
  </si>
  <si>
    <t>978-979-29-2166-3</t>
  </si>
  <si>
    <t>978-979-29-7275-7</t>
  </si>
  <si>
    <t>&lt;p&gt;Kualitas kesehatan, pertumbuhan dan perkembangan seorang anak, oleh para pakar kesehatan juga diteliti, dan hasilnya ternyata semuanya dipengaruhi oleh masa seribu hari yang diberi nama periode emas. Yaitu periode saat kehamilan sampai anak berusia dua tahun.&lt;/p&gt;
 &lt;p&gt;Apapun yang kita lakukan pada Si Buah Hati akan berpengaruh bagi kehidupannya kelak. Oleh karena itu maka lakukan hal yang terbaik sehingga memperkecil peluang takdir yang buruk terjadi pada Si Buah Hati Anda.&lt;/p&gt;
 &lt;p&gt;Dan dalam buku ini dibahas mengenai &lt;strong&gt;Masa 9+ Bulan 10 Hari (260) Hari Kehamilan; Masa ASI Eksklusif (0-6 Bulan/180 Hari) Awal Kelahiran Bayi; dan juga Masa ASI dan MP ASI (6-24 Bulan/540 Hari) di Bawah Usia Dua Tahun (Baduta). B&lt;/strong&gt;uku ini bermanfaat bagi para ibu untuk mempersiapkan perkembangan kesehatan sang Buah Hati dengan sebaik-baiknya.&lt;/p&gt;</t>
  </si>
  <si>
    <t>d1ea12dc-8488-4754-a944-c0f0b98cf323</t>
  </si>
  <si>
    <t>Cowokku Vegetarimood</t>
  </si>
  <si>
    <t>978-979-29-3545-5</t>
  </si>
  <si>
    <t>978-979-29-7449-2</t>
  </si>
  <si>
    <t>&lt;p&gt;Pokoknya Divvy ingin bikin Reaza, pacarnya, marah padanya. Makanya dia sengaja pura-pura selingkuh sama Tian. Divvy sudah nggak tahan dengan sikap Reaza yang super duper penyabar dan nggak pernah marah pada siapa pun itu. Sehingga Reaza sering dimanfaatkan oleh orang lain. Berhasilkah Divvy menyadarkan Reaza bahwa bersikap tegas itu perlu? Namun ternyata ada satu rahasia Reaza yang membuat Divvy menyesali semua tindakannya&amp;hellip;.&lt;br /&gt;
 Cowokku Vegaterimood dan cerita lainnya menyajikan kumpulan cerita kehidupan para remaja yang serba penuh kejutan dan bikin gemes. Eits, dunia remaja bukan sekedar kisah cinta, lho. Ada kisah perjuangan menggapai mimpi dalam keterbatasan, menumbuhkan percaya diri, obsesi, kehilangan, merajut persahabatan, saling memaafkan dan juga cinta kasih keluarga yang pastinya dekat banget dengan kehidupan para remaja.&lt;br /&gt;
 So, tunggu apa lagi? Baca sekarang! Belasan cerpen remaja yang berkualitas ini akan membawamu hanyut dalam dunia remaja yang penuh impian.&lt;/p&gt;</t>
  </si>
  <si>
    <t>5c3f402c-4f37-4c02-a34e-e604d595ca63</t>
  </si>
  <si>
    <t>After A Long Time - Cinta pada Pertemuan Kedua</t>
  </si>
  <si>
    <t>Kamal Agusta dan Retno Handini</t>
  </si>
  <si>
    <t>978-979-29-2184-7</t>
  </si>
  <si>
    <t>978-979-29-7322-8</t>
  </si>
  <si>
    <t>&lt;p&gt;Setelah sekian lama, aku merasa jarak dan waktu mengkhianatiku. Akhirnya, kita dipertemukan kembali oleh waktu. Aku tidak mengerti, entah takdir berubah pikiran sehingga memihak kita atau mungkin malah mengutuk kita dengan sapaan lembutnya melalui pertemuan kedua ini. Entah juga, apakah ini hanya sebuah belas kasihan dari waktu.&lt;/p&gt;
 &lt;p&gt;&amp;nbsp;&amp;nbsp;&amp;nbsp;&amp;nbsp;&amp;nbsp;&amp;nbsp;&amp;nbsp;&amp;nbsp;&amp;nbsp;&amp;nbsp;&amp;nbsp; Kupikir saat itu langit akan runtuh atau hanya aku saja yang terlalu berharap padamu sehingga tidak terima ketika semua berlalu untukku. Kupikir bumi akan meledak atau hanya aku saja yang terlalu lelah memutar otak untuk alasan yang tak mampu kutemukan. Alasan, mengapa aku masih saja mencintaimu setelah sekian lama semua berlalu.&lt;/p&gt;
 &lt;p&gt;&amp;nbsp;&amp;nbsp;&amp;nbsp;&amp;nbsp;&amp;nbsp;&amp;nbsp;&amp;nbsp;&amp;nbsp;&amp;nbsp;&amp;nbsp;&amp;nbsp; Aku tidak pernah menyesali pertemuan kita. Yang kusesali adalah waktu yang seakan memusuhi kita. Lalu, haruskah aku menaklukkan waktu agar dapat memiliki, atau pasrah menjadi budak takdir dan melepaskanmu untuk yang lain?&lt;/p&gt;</t>
  </si>
  <si>
    <t>dccae77a-c044-4648-bf3c-b26d5ac5791a</t>
  </si>
  <si>
    <t>Asa-asa Kering - Cinta Tidak Datang dengan Sendirinya</t>
  </si>
  <si>
    <t>Ari Keling</t>
  </si>
  <si>
    <t>978-979-29-4255-2</t>
  </si>
  <si>
    <t>978-979-29-7340-2</t>
  </si>
  <si>
    <t>&lt;p&gt;Aku mencintai Nadia, dia mencintai Rizal, dan Rizal mencintai Reika, kekasihnya. Aku dan Nadia mencintai saja. Cinta kami tak berujung; kami berjalan beriringan tapi tak bisa bergandeng tangan; melangkah di jalan yang sama tetapi beda tujuan. Menyakitkan!&lt;/p&gt;
 &lt;p&gt;*&lt;/p&gt;
 &lt;p&gt;Jika cinta adalah sebuah jarum, aku seperti mencari sebuah jarum di dalam tumpukan jerami. Jika cinta adalah semua rasa, aku adalah lidah yang mengecap-ngecap berusaha merasakannya padahal aku mati rasa. Jika cinta adalah keindahan dunia, aku adalah mata yang mengerjap-ngerjap berusaha melihatnya padahal aku buta, hanya hitam pekat yang aku lihat. Jika cinta adalah rangkaian nada yang mengalun indah, aku adalah telinga yang berusaha mendengarnya padahal aku tuli. Jika cinta adalah kehidupan, aku adalah orang yang mati dan berharap kematianku ialah mati suri.&lt;/p&gt;
 &lt;p&gt;&amp;ldquo;Membaca novel ini, ada bagian tertentu yang membuat hati menjadi hangat atau malah tersengat rasa nyeri. Ada banyak kalimat puitis yang membuat novel ini &amp;#39;berbeda&amp;#39;. Dan aku suka.&amp;rdquo;&lt;/p&gt;
 &lt;p&gt;(Indah Hanaco, penulis &amp;lsquo;Rainbow of You&amp;rsquo; dan &amp;lsquo;Beautiful Temptation&amp;rsquo;)&lt;/p&gt;
 &lt;p&gt;&amp;ldquo;Kisah cinta tak hanya memiliki satu warna dan satu rasa. Novel ini membawa kita merasakan warna-warni dan aneka rasa cinta itu.&amp;rdquo;&lt;/p&gt;
 &lt;p&gt;(Triani Retno A, penulis &amp;lsquo;Bila Mencintaimu Indah&amp;rsquo; dan &amp;lsquo;Braga Siang Itu&amp;rsquo;)&lt;/p&gt;</t>
  </si>
  <si>
    <t>25970df5-a479-4fd5-a112-5ad3b70e4620</t>
  </si>
  <si>
    <t>Aura dan Rinupa - Berdialog dengan Kayu, Bambu, dan Batu</t>
  </si>
  <si>
    <t>Christina, Johanes, Kristina, Maxy, Priyo</t>
  </si>
  <si>
    <t>978-979-29-4169-2</t>
  </si>
  <si>
    <t>978-979-29-7345-7</t>
  </si>
  <si>
    <t>&lt;p&gt;Mendengarkan riwayat-riwayat yang tak pernah dituliskan&lt;/p&gt;
 &lt;p&gt;Dilisankan saja semenjak Puang Matua tiba dari atas langit&lt;/p&gt;
 &lt;p&gt;Entah semenjak kapan datangnya&lt;/p&gt;
 &lt;p&gt;&amp;nbsp;&lt;/p&gt;
 &lt;p&gt;Menerka bentuk, asal muasal serta pencitraannya&lt;/p&gt;
 &lt;p&gt;Bagi rumah para leluhur yang diwarisinya dari dewata&lt;/p&gt;
 &lt;p&gt;Terbuat dari kayu, beratap bambu&lt;/p&gt;
 &lt;p&gt;Teronggok di atas batu&lt;/p&gt;
 &lt;p&gt;Berukir kata-kata, sungguh tidak sederhana&lt;/p&gt;
 &lt;p&gt;&amp;nbsp;&lt;/p&gt;
 &lt;p&gt;Walau tampilannya tak jauh beda,&lt;/p&gt;
 &lt;p&gt;Tongkonan selalu sama disetiap kampung&lt;/p&gt;
 &lt;p&gt;baik corak, lambang dan tukangnya&lt;/p&gt;
 &lt;p&gt;kecuali waktu pembuatannya saja&lt;/p&gt;
 &lt;p&gt;Menjadi tidak mudah diterka karena penuh rahasia&lt;/p&gt;
 &lt;p&gt;Lagian hanya dengan mengikuti cerita legenda saja&lt;/p&gt;
 &lt;p&gt;&amp;nbsp;&lt;/p&gt;
 &lt;p&gt;***&lt;/p&gt;
 &lt;p&gt;&amp;nbsp;&lt;/p&gt;
 &lt;p&gt;Arsitektur eksis berkat pemikiran yang&lt;/p&gt;
 &lt;p&gt;didukung oleh perkembangan teknologi&lt;/p&gt;
 &lt;p&gt;konstruksi, material dan seni kriya. Kemudian&lt;/p&gt;
 &lt;p&gt;arsitektur akan dapat bertahan hidup lama&lt;/p&gt;
 &lt;p&gt;bergantung pada sumberdaya alamnya, serta&lt;/p&gt;
 &lt;p&gt;budaya inklusif yang dialogis dengan&lt;/p&gt;
 &lt;p&gt;kebaruan serta citarasa jaman.&lt;/p&gt;
 &lt;p&gt;Arsitektur Toraja merupakan karya&lt;/p&gt;
 &lt;p&gt;agung masa lalu yang berdialog secara&lt;/p&gt;
 &lt;p&gt;intensif dengan masyarakat pemiliknya dan&lt;/p&gt;
 &lt;p&gt;lingkungan yang mendukungnya sepanjang&lt;/p&gt;
 &lt;p&gt;sejarah suku Toraja hingga saat kini.&lt;/p&gt;
 &lt;p&gt;Perubahan jaman dapat dilewati tanpa jeda&lt;/p&gt;
 &lt;p&gt;dan berkelanjutan berkat dukungan dari&lt;/p&gt;
 &lt;p&gt;kepedulian penggunanya mulai dari pemilik,&lt;/p&gt;
 &lt;p&gt;para tukang dan alam lingkungan yang&lt;/p&gt;
 &lt;p&gt;terkendalikan oleh adat, aluk, dengan baik.&lt;/p&gt;</t>
  </si>
  <si>
    <t>542d5e99-4d81-4704-9573-36106bc0e466</t>
  </si>
  <si>
    <t>F.L.U Fallin' Love With U</t>
  </si>
  <si>
    <t>978-979-29-3570-7</t>
  </si>
  <si>
    <t>978-979-29-7485-0</t>
  </si>
  <si>
    <t>&lt;p&gt;Haattzziieee.... Dan virus flu itu pun menyebar, menular pada penghuni kelas, terutama pada Dimas, cowok keren yang kebetulan duduk sebangku dengan Dara. Dimas amat sangat merasa terganggu sekali sebangku dengan gadis mungil, adik kelas yang penyakitan dan membawa virus flu itu.&lt;br /&gt;
 Bener aja, keesokan harinya, hatziiiieeee.... Dari bangku belakang terdengar suara bersin. Beda dengan kemarin, kali ini suaranya berat dan lebih kenceng. Itu suara bersin Dimas.&lt;br /&gt;
 &amp;ldquo;Nih kak,&amp;rdquo; cewek itu menyodorkan tisu dengan takut takut.&lt;br /&gt;
 &amp;ldquo;Gara-gara kamu tau. Sekarang aku ketularan flu,&amp;rdquo; ujar Dimas jutek. Dengan kasar ia lalu mengambil tisu yang masih disodorin.&lt;br /&gt;
 Namun, ketika keesokan harinya Dara tak masuk, Dimas merasa ada yang kurang. Gak ada yang bertanggung jawab nyediain tisu buat flunya ini. Belum lagi misteri tentang Dara, kesepakatan dengan kakak Dara, tentang rasa bersalah dan tentang rasa cinta?&lt;br /&gt;
 Ini cerita tentang virus FLU yang bisa berubah jadi Fallin&amp;rsquo; Love with U.&amp;nbsp;&lt;br /&gt;
 Masih banyak cerita cinta dalam buku mungil ini. Tebaran cinta itu bagai love machine yang senantiasa berdenyut setiap kamu membaca satu kisah di dalamnya. So... jangan pernah kehilangan cinta ya....&lt;/p&gt;</t>
  </si>
  <si>
    <t>2f678fec-c4d3-4261-acaf-6a1d49edee4a</t>
  </si>
  <si>
    <t>BIFI: Pahlawan Semut</t>
  </si>
  <si>
    <t>Yere Agusto</t>
  </si>
  <si>
    <t>978-979-29-2177-9</t>
  </si>
  <si>
    <t>978-979-29-7400-3</t>
  </si>
  <si>
    <t>&lt;p&gt;Bahaya! Hutan terbakar! Warga kerajaan semut terjebak di antara kobaran api dan sungai yang membentang di depan mereka. Lalu, bagaimana cara mereka bisa meloloskan diri?&amp;nbsp;Ayo belajar sifat-sifat kepahlawanan semut pekerja :&lt;/p&gt;
 &lt;ul&gt;
 &lt;li&gt;Berani&amp;nbsp;&amp;nbsp;&amp;nbsp;&amp;nbsp;&amp;nbsp;&amp;nbsp;&amp;nbsp;&amp;nbsp;&amp;nbsp;&amp;nbsp;&amp;nbsp;&amp;nbsp;&amp;nbsp;&amp;nbsp;&amp;nbsp;&amp;nbsp;&amp;nbsp;&amp;nbsp;&amp;nbsp;&amp;nbsp;&amp;nbsp;&amp;nbsp;&amp;nbsp;&amp;nbsp;&amp;nbsp;&amp;nbsp;&amp;nbsp;&amp;nbsp;&amp;nbsp;&amp;nbsp;&amp;nbsp;&amp;nbsp;&amp;nbsp;&amp;nbsp; - Rendah hati&lt;/li&gt;
 &lt;/ul&gt;
 &lt;ul&gt;
 &lt;li&gt;Setia&amp;nbsp;&amp;nbsp;&amp;nbsp;&amp;nbsp;&amp;nbsp;&amp;nbsp;&amp;nbsp;&amp;nbsp;&amp;nbsp;&amp;nbsp;&amp;nbsp;&amp;nbsp;&amp;nbsp;&amp;nbsp;&amp;nbsp;&amp;nbsp;&amp;nbsp;&amp;nbsp;&amp;nbsp;&amp;nbsp;&amp;nbsp;&amp;nbsp;&amp;nbsp;&amp;nbsp;&amp;nbsp;&amp;nbsp;&amp;nbsp;&amp;nbsp;&amp;nbsp;&amp;nbsp;&amp;nbsp;&amp;nbsp;&amp;nbsp;&amp;nbsp;&amp;nbsp;&amp;nbsp;&amp;nbsp; - Bekerjasama&lt;/li&gt;
 &lt;li&gt;Rajin&amp;nbsp;&amp;nbsp;&amp;nbsp;&amp;nbsp;&amp;nbsp;&amp;nbsp;&amp;nbsp;&amp;nbsp;&amp;nbsp;&amp;nbsp;&amp;nbsp;&amp;nbsp;&amp;nbsp;&amp;nbsp;&amp;nbsp;&amp;nbsp;&amp;nbsp;&amp;nbsp;&amp;nbsp;&amp;nbsp;&amp;nbsp;&amp;nbsp;&amp;nbsp;&amp;nbsp;&amp;nbsp;&amp;nbsp;&amp;nbsp;&amp;nbsp;&amp;nbsp;&amp;nbsp;&amp;nbsp;&amp;nbsp;&amp;nbsp;&amp;nbsp;&amp;nbsp;&amp;nbsp;&amp;nbsp; - Berpikir Cepat&lt;/li&gt;
 &lt;li&gt;Rela berkorban&amp;nbsp;&amp;nbsp; &amp;nbsp;&amp;nbsp;&amp;nbsp;&amp;nbsp;&amp;nbsp;&amp;nbsp;&amp;nbsp;&amp;nbsp;&amp;nbsp;&amp;nbsp;&amp;nbsp;&amp;nbsp;&amp;nbsp; - Bertindak tepat&lt;/li&gt;
 &lt;/ul&gt;</t>
  </si>
  <si>
    <t>ba369ce9-e6c5-4b28-a6ce-185906d036b0</t>
  </si>
  <si>
    <t>Jago Bermain Gitar untuk Tangan Kiri - Normal dan Tangan Kanan - Kidal</t>
  </si>
  <si>
    <t>978-979-29-3421-2</t>
  </si>
  <si>
    <t>978-979-29-7541-3</t>
  </si>
  <si>
    <t>&lt;p&gt;Blantika musik di Tanah Air makin berkembang pesat. Persaingan antar industri music juga makin ketat. Karena itu, buku yang hanya menyajikan teori, tak lagi cukup untuk memenuhi kebutuhan para seniman yang dituntut makin kreatif dalam berinovasi. Kebanyakan buku hanya melatih pembaca sekedar genjrang-genjreng mengikuti a chord yang tersedia.&lt;br /&gt;
 Padahal, kebutuhan para gitaris &amp;ndash;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besar.&lt;br /&gt;
 Buku Jago Bermain Gitar menggunakan tangan kiri (normal) dan menggunakan tangan kanan (kidal), khusus ditulis bagi para gitaris yang menginginkan solusi.Semua materi dasar untuk meningkatkan skill gitar ada disini. Mulai dari senam jari, pengenalan progresi a chord, aneka teknik bermain gitar sampai berbagai jenis tangga nada melodi yang sering digunakan para musisi dunia tersaji lengkap didalamnya.&lt;br /&gt;
 Dan, tunggu apalagi? Cepat ambil gitar, tingkatkan skill dan berkaryalah sebanyak mungkin. Semoga suatu hari nanti, Anda memiliki kepiawaian bermain gitar seperti Mas &amp;ldquo;Edi Van Halen&amp;rdquo; atau Kang &amp;ldquo;Joe Satriani&amp;rdquo;!&lt;/p&gt;</t>
  </si>
  <si>
    <t>9a9ca53a-d6d8-47de-a9cb-a9fab4116694</t>
  </si>
  <si>
    <t>Ensiklopedia Dunia Binatang Gurun Bagian 1</t>
  </si>
  <si>
    <t>978-979-29-2180-9</t>
  </si>
  <si>
    <t>978-979-29-7473-7</t>
  </si>
  <si>
    <t>&lt;p&gt;&lt;strong&gt;Gurun merupakan tempat yang sangat kering. Pernahkah kamu membayangkan akan ada makhluk hidup yang bisa tinggal di sana? Eits, ternyata ada beberapa jenis binatang yang mampu hidup di gurun. Mereka dilengkapi alat yang membuat mereka mampu hidup di sana. Mau tahu lebih banyak? Yuk, baca bukunya. Asyik dan seru, lho.&lt;/strong&gt;&lt;/p&gt;</t>
  </si>
  <si>
    <t>430cb801-06da-46d7-b0dc-d6d3cee3d623</t>
  </si>
  <si>
    <t>Cerita Anak - TK A</t>
  </si>
  <si>
    <t>VM Anies Arwita, S.Pd.</t>
  </si>
  <si>
    <t>978-979-29-3850-0</t>
  </si>
  <si>
    <t>978-979-29-7436-2</t>
  </si>
  <si>
    <t>&lt;p&gt;Buku cerita anak ini disusun berdasarkan Permendiknas Nomor 58 Tahun 2009 tentang Standar PAUD dengan mengintegrasikan nilai-nilai pendidikan karakter, pendidikan anti-korupsi, dan wawasan kewirausahaan. &amp;nbsp;&lt;/p&gt;</t>
  </si>
  <si>
    <t>8ebd96cd-2782-4374-bacc-91e07af9f024</t>
  </si>
  <si>
    <t>Cerita Anak - TK B</t>
  </si>
  <si>
    <t>978-979-29-3858-6</t>
  </si>
  <si>
    <t>978-979-29-7435-5</t>
  </si>
  <si>
    <t>3aa9a390-5103-4a67-844b-bf815179c3ec</t>
  </si>
  <si>
    <t>Koreanology, Resep Sukses Mendunia Ala Korea</t>
  </si>
  <si>
    <t>Li Shi Guang</t>
  </si>
  <si>
    <t>978-979-29-4082-4</t>
  </si>
  <si>
    <t>978-979-29-7586-4</t>
  </si>
  <si>
    <t>Gaya Hidup &amp; Hiburan</t>
  </si>
  <si>
    <t>&lt;p&gt;Korean.Ology, Resep Sukses Mendunia Ala Korea&lt;/p&gt;
 &lt;p&gt;Sekarang ini bisa dikatakan Korea merupakan negara berkembang di Asia yang paling maju. Demam Korea atau dikenal dengan Korean Wave atau Korean Fever mulai membanjiri seluruh negara. Siapa yang tidak kenal dengan produk-produk mereka, sebut saja Samsung, LG, Hyundai, bahkan orang-orang dari industri hiburan Korea juga mendunia, sebut saja Super Junior, PSY, Park Ji Sung dan tidak ketinggalan Drama Koreanya.&lt;br /&gt;
 Korea dikenal sebagai &amp;ldquo;choson&amp;rdquo; yang artinya &amp;ldquo;negeri setenang pagi hari&amp;rdquo;. Dari sebuah Negara yang serba kekurangan, boleh dikatakan Nol, namun Korea bisa menjadi sesukses sekarang, tentu Korea memiliki Rahasia-Rahasia Sukses mereka.&lt;br /&gt;
 Dalam buku ini, Rahasia-Rahasia sukses mereka akan dibahas dengan bahasa yang membumi dan mudah dipahami. Semakin dipelajari tentang bangsa Korea ini, semakin kita ingin belajar, belajar dan belajar tentang budaya dan etos kerja bangsa yang sangat luar biasa. Pelajari rahasia-rahasia sukses yang ada di dalam buku ini, kemudian gali lagi, agar kita juga bisa belajar menjadi orang sukses dan memajukan negara kita lebih berjaya.&lt;br /&gt;
 Fighting!&lt;/p&gt;</t>
  </si>
  <si>
    <t>48780262-d8f3-45d3-807a-76ab2d660666</t>
  </si>
  <si>
    <t>Ensiklopedia: Dunia Reptil</t>
  </si>
  <si>
    <t>978-979-29-2152-6</t>
  </si>
  <si>
    <t>978-979-29-7483-6</t>
  </si>
  <si>
    <t>&lt;p&gt;Apa yang kalian bayangkan jika mendengar kata &amp;ldquo;reptil&amp;rdquo;?&lt;/p&gt;
 &lt;p&gt;Ya...reptil disebut juga dengan binatang melata, yaitu kelompok hewan yang berdarah dingin.&lt;/p&gt;
 &lt;p&gt;Namun, ternyata banyak lho jenis reptil itu. Ada reptil yang&lt;/p&gt;
 &lt;p&gt;bersisik, berkulit keras, dan masih banyak lainnya.&lt;/p&gt;
 &lt;p&gt;Yuk, kita baca buku ini dan temukan beragam binatang reptil&lt;/p&gt;
 &lt;p&gt;yang memesona kita.&lt;/p&gt;</t>
  </si>
  <si>
    <t>04b2d978-9e89-4d4a-91dd-b26cfe70c6ad</t>
  </si>
  <si>
    <t>Inspirasi Kreatif dari Kardus Bekas</t>
  </si>
  <si>
    <t>Dewi Agustina</t>
  </si>
  <si>
    <t>978-979-29-3449-6</t>
  </si>
  <si>
    <t>978-979-29-7529-1</t>
  </si>
  <si>
    <t>&lt;p&gt;Sampah kardus sangat banyak kita jumpai dalam kehidupan sehari-hari. Mulai dari membeli 1 dus air mineral, susu bayi, komputer, dan lain-lain, pastilah terdapat kardus. Sayangnya banyak dari kita tidak bisa memanfaatkan kardus bekas sehingga hanya menumpuk jadi sampah. Kalaupun dijual secara kiloan, harganya hanya dihargai beberapa ratus rupiah saja. Padahal, kardus bekas bisa diolah mejadi keterampilan tangan yang menarik.&amp;nbsp;&lt;br /&gt;
 Dengan hadirnya buku ini, diharapkan bisa memacu kreativitas anak muda dalam menggunakan waktu luang atau untuk ibu-ibu rumah tangga dalam mempercantik rumah. Kardus bekas bisa disulap menjadi tempat tissu yang eksotik, tempat permen yang manis, rumah barbie yang nyaman, puzzle yang asyik, notebook saku, tempat assesories serba guna, kotak kado, celengan, kartu ucapan yang tak terlupakan, aneka hiasan dinding, dan masih banyak lagi. Di buku ini, Anda bisa menemukan kombinasi kardus bekas dengan kain perca, kertas bekas, plastik bekas, sedotan, dan sebagainya.&amp;nbsp;&lt;br /&gt;
 Bahkan jika dibuat secara rapi, keterampilan tangan ini bisa dijual dan mendatangkan uang yang cukup lumayan. Dalam buku ini, Anda bisa memperkirakan biaya serta waktu yang dikeluarkan untuk membuat tiap-tiap produk. Siapa yang tidak tergiur dari sampah menjadi berkah?&lt;/p&gt;</t>
  </si>
  <si>
    <t>e161cda8-040c-430f-946a-ccfa13d80024</t>
  </si>
  <si>
    <t>Gagi - Kisah Tentang Semonster</t>
  </si>
  <si>
    <t>Irene Tanurajaya</t>
  </si>
  <si>
    <t>978-979-29-2133-5</t>
  </si>
  <si>
    <t>978-979-29-7574-1</t>
  </si>
  <si>
    <t>&lt;p&gt;Aku tidak akan menceritakan sebuah dongeng manis pengantar tidur padamu. &lt;em&gt;Hah,&lt;/em&gt; cerita semacam itu sudah ada ratusan jenis di luar sana. Aku bosan mendengarnya. Aku ingin menceritakan padamu sesuatu yang lebih... lebih&amp;hellip; &lt;em&gt;Hm&lt;/em&gt;, bagaimana aku harus menyebutnya? Lebih asyik. Lebih keren. Lebih menggelitik. Membuatmu mengernyitkan dahi, menggaruk-garuk kepala, dan bergidik saat membacanya. Jadi, apa kau siap?&lt;/p&gt;</t>
  </si>
  <si>
    <t>6a233f67-3cb2-43a5-8f27-d5a70a174023</t>
  </si>
  <si>
    <t>Kisah Nora Mengenal Rambu-Rambu Lalu Lintas</t>
  </si>
  <si>
    <t>Askalin</t>
  </si>
  <si>
    <t>978-979-29-4247-7</t>
  </si>
  <si>
    <t>978-979-29-7573-4</t>
  </si>
  <si>
    <t>&lt;p&gt;Adik-adik, Nora akan berbagi cerita dengan kalian. Saat Nora pergi ke sekolah, lari pagi, dan berlibur ke rumah Nenek. Ternyata, Nora akan membantu adik-adik untuk mengenal rambu-rambu lalu lintas. Ada aktivitas mewarnai dan menjodohkan gambar serta makna dari rambu-rambu lalu lintas tersebut. Waw! Seru kan? Baca ceritanya dan warnai gambarnya. Belajar dan mengenal rambu-rambu lalu lintas itu mudah bukan?&lt;/p&gt;</t>
  </si>
  <si>
    <t>3e043ec6-0a42-4031-97a8-092720cf12db</t>
  </si>
  <si>
    <t>Kunang-kunang Rock n Roll â€“ Cahaya Kunang-kunang Tak Akan Pernah Mati</t>
  </si>
  <si>
    <t>Jimmo Morrison</t>
  </si>
  <si>
    <t>978-979-29-2185-4</t>
  </si>
  <si>
    <t>978-979-29-7594-9</t>
  </si>
  <si>
    <t>&lt;p&gt;Aku mengetuk kakiku di lantai, hujan makin deras. Beberapa menit kemudian secangkir kopi hitam yang kupesan lagi datang. Kuteguk perlahan dan ikut bernyanyi lagu lama.&lt;/p&gt;
 &lt;p&gt;&lt;code&gt;&lt;em&gt;Little patience, mmm&amp;hellip; yeah, ooh &amp;hellip; yeah&amp;hellip; &lt;/em&gt;&lt;/code&gt;&lt;br /&gt;
 &lt;code&gt;&lt;em&gt;I need a little patience, yeah &amp;hellip;&lt;/em&gt;&lt;/code&gt;&lt;br /&gt;
 &lt;code&gt;&lt;em&gt;Just a little patience, yeah&amp;hellip;&lt;/em&gt;&lt;/code&gt;&lt;/p&gt;
 &lt;p&gt;Orang-orang di dalam &lt;em&gt;caf&amp;eacute;&lt;/em&gt; melihatku, aku tak peduli. Aku terus bernyanyi sampai mataku terpenjam. Saat mataku terbuka kulihat Marta berdiri di depanku. &amp;ldquo;Apa kau memikirkan aku, Jim?&amp;rdquo; tanya Marta pelan. Aku diam, suasana menjadi sepi tiba-tiba. Lagu &lt;em&gt;Patience&lt;/em&gt; yang tadi terdengar sekarang hilang, lalu orang-orang di dalam &lt;em&gt;caf&amp;eacute;&lt;/em&gt; tak mengeluarkan suara, dan hanya mulutnya yang bergerak.&lt;/p&gt;</t>
  </si>
  <si>
    <t>1df43309-89c4-47c5-be6b-9e29c71dc701</t>
  </si>
  <si>
    <t>Membangun Bisnis Olahan Buah dengan Modal Kecil</t>
  </si>
  <si>
    <t>978-979-29-4225-5</t>
  </si>
  <si>
    <t>978-979-29-7631-1</t>
  </si>
  <si>
    <t>&lt;p&gt;Buah memiliki sifat yang tidak dapat bertahan lama karena akan mengalami proses pembusukan. Jika stok buah tersebut melimpah namun tidak diimbangi dengan permintaan pasar maka akan mengakibatkan kerugian karena buah tersebut akan membusuk sia-sia.&lt;/p&gt;
 &lt;p&gt;Dengan melakukan pengolahan aneka buah maka produk makanan yang dihasilkan akan dapat bertahan lebih lama dibandingkan dengan buah yang tanpa diolah terlebih dahulu, selain itu pengolahan aneka buah memiliki nilai ekonomis yang cukup tinggi seperti keripik aneka buah, selai, sirup, dan aneka olahan buah lainnya. Namun dalam mengolah buah ada beberapa hal yang perlu diperhatikan antara lain kualitas rasa, variasi rasa, pengemasan, pengurusan izin usaha makanan dan kesehatan makanan serta strategi pemasaran.&lt;/p&gt;
 &lt;p&gt;Untuk ini naskah ini akan membahas mengenai 22 jenis olahan buah ekonomis yang bisa dijadikan bisnis dari rumah, dilengkapi dengan resep dan teknik pembuatan mulai dari manisan, dodol, keripik, selai dan lainnya yang bernilai jual tinggi dengan modal dan risiko usaha kecil serta proses pembuatan mudah dengan peralatan yang sederhana&lt;/p&gt;</t>
  </si>
  <si>
    <t>e5b95892-8823-48f8-8afd-83a073c3fd9b</t>
  </si>
  <si>
    <t>ORIMO â€“ Origami dan Dongeng Moral : disertai dengan fakta menarik dan langkah pembuatan</t>
  </si>
  <si>
    <t>978-979-29-4243-9</t>
  </si>
  <si>
    <t>978-979-29-7670-0</t>
  </si>
  <si>
    <t>&lt;p&gt;ORIMO kependekan dari Origami dan Dongeng Moral, sebuah aplikasi baru dalam berkreasi dengan origami. Jadi, selain belajar membuat origami, buku ini juga dilengkapi dengan dongeng dan fakta menarik yang memuat pesan moral untuk anak.&lt;/p&gt;
 &lt;p&gt;Tidak hanya mengasah kreativitas anak-anak, buku ini juga merangsang imajinasi, membantu perkembangan motorik anak, serta melatih ketekunan dan kesabaran.&lt;/p&gt;
 &lt;p&gt;Ada bonus kertas origami dan poster untuk lahan bermain sehingga bisa dipraktikkan langsung oleh anak-anak.&lt;/p&gt;</t>
  </si>
  <si>
    <t>54c5f784-17a9-4886-9798-46aaf62055bb</t>
  </si>
  <si>
    <t>Queen, Ingin Sekali Aku Berkata Tidak</t>
  </si>
  <si>
    <t>Devania Annesya</t>
  </si>
  <si>
    <t>978-979-29-4401-3</t>
  </si>
  <si>
    <t>978-979-29-7721-9</t>
  </si>
  <si>
    <t>&lt;p&gt;Entah sejak kapan Ares selalu mengikutiku, aku tidak begitu peduli. Bagiku, Ares hanya teman masa kecil yang pernah mencuri pakaian dalamku, tidak &lt;em&gt;lebih&lt;/em&gt;. Ares mungkin menyukaiku tapi apa peduliku? Ketika kini aku bekerja di Kafe Tante Mariam bersamanya, tidak banyak pula yang berubah. Ares hanya teman yang kebetulan bekerja sebagai koki. Ares hanya teman yang, dengan tanpa malu, memamerkan celana renangnya. Namun sebagian dari diriku tahu, bahwa perlahan Ares mulai memasuki kehidupanku dan aku tidak ingin itu terjadi. Aku harus menghentikan kegilaan ini sebelum terlambat!&lt;/p&gt;
 &lt;p&gt;&lt;br /&gt;
 &lt;em&gt;&amp;ldquo;Kadang lelaki, sehebat apapun dia, bisa juga melakukan hal bodoh. Misalnya, jatuh cinta sendiri.&amp;rdquo; &amp;ndash; Ares.&lt;/em&gt;&lt;/p&gt;</t>
  </si>
  <si>
    <t>85b88542-e429-44cd-9ecc-8d27c33a6ff8</t>
  </si>
  <si>
    <t>Ratu Tomboy Jatuh Cinta, Sahabat Selamanya</t>
  </si>
  <si>
    <t>Susan R</t>
  </si>
  <si>
    <t>978-979-29-4181-4</t>
  </si>
  <si>
    <t>978-979-29-7734-9</t>
  </si>
  <si>
    <t>&lt;p&gt;Kenalin, gue Satry. Kata teman-teman, otak gue rata-rata beratnya 2 ons, jadi nggak pinter-pinter amat dan nggak bodoh-bodoh amat. Nggak heran kalo di sekolah nilai-nilai gue nggak pernah di atas rata-rata masuk 50 besar, malah nilai gue paling rangking terakhir dari 60 siswa di kelas. Bukannya nggak niat mau belajar, tapi gue paling alergi dengan kosakata apalagi itung-itungan. Otak gue cuma dirancang hanya untuk malas-malasan. Tapi kalo untuk berantem gue jagonya. Kalo pelajaran, gue angkat kaki aja.&lt;/p&gt;
 &lt;p&gt;Jika kau yakin seorang sahabat adalah segalanya bagimu, jagalah ia dengan segenap ragamu. Jika kau yakin cinta itu bisa memberimu kebahagiaan, jagalah cinta itu dengan segenap hatimu.&lt;/p&gt;
 &lt;p&gt;Yuk ikuti kisah Ratry yang diwarnai dengan persaingan, persahabatan, dan cinta di dalam novel ini.&lt;/p&gt;
 &lt;p&gt;Hard times don&amp;rsquo;t last forever...&lt;/p&gt;
 &lt;p&gt;But true Friendship do...&lt;/p&gt;
 &lt;p&gt;I&amp;rsquo;II always be there ...&lt;/p&gt;
 &lt;p&gt;For&amp;nbsp; anything&amp;nbsp; you&amp;nbsp; need...&lt;/p&gt;
 &lt;p&gt;Even if it&amp;rsquo;s just someone to listen....&lt;/p&gt;</t>
  </si>
  <si>
    <t>68ea1974-5088-42de-95c5-09d24030436f</t>
  </si>
  <si>
    <t>Cara Mudah dan Cepat Sukses Agribisnis Semut Rangrang</t>
  </si>
  <si>
    <t>Bondan Zakaria, Hasan Nugroho dan Wiji Budi Santoso</t>
  </si>
  <si>
    <t>978-979-29-2196-0</t>
  </si>
  <si>
    <t>978-979-29-7426-3</t>
  </si>
  <si>
    <t>&lt;p&gt;Kroto adalah nama yang diberikan orang Jawa untuk campuran larva dan pupa semut rangrang. Campuran ini terkenal di kalangan pencinta burung dan nelayan di Indonesia, karena populer sebagai umpan ikan, dan juga sebagai makanan tambahan untuk meningkatkan ketrampilan burung-burung kicau. Permintaan konsumen terhadap kroto tak pernah surut meskipun harganya tidak murah. Sehingga dapat dikatakan usaha ini memiliki potensi mendatangkan uang sampai jutaan rupiah per bulannya.&lt;/p&gt;
 &lt;p&gt;Sayangnya selama ini, sebagian besar kroto masih disuplai oleh pencari kroto yang mengambil sarang semut rangrang dari alam. Banyak orang yang mulai berusaha membudidayakan semut rangrang penghasil kroto, tetapi gagal. Bahkan ada beberapa orang membagikan ilmu melalui diklat dengan biaya ratusan ribu hingga jutaan rupiah. Tetapi, hal itu tidak menjamin keberhasilan&lt;/p&gt;
 &lt;p&gt;Buku ini akan memandu anda dari hasil praktik peternak langsung dengan cara yang mudah dan cepat agar sukses agribisnis semut rangrang. Antara lain menjelaskan prospek dan teknik budi daya semut rangrang penghasil kroto dengan 3 metode sekaligus yaitu metode alam, rak penangkaran sampai metode terbaru (semi alam); mulai dari teknik mengunduh bibit di alam sampai masuk ke toples penangkaran, teknik membuat bibit sendiri, dan teknik perawatan semut rangrang sampai masa panen yang produktif. Dilengkapi dengan tip menghadapi kendala dalam budi daya semut rangrang dan CD tutorial mulai dari persiapan budi daya sampai panen yang cocok untuk pemula maupun profesional&lt;/p&gt;</t>
  </si>
  <si>
    <t>3e513d27-ae84-450a-bc5b-cc9370106758</t>
  </si>
  <si>
    <t>Sukses Beternak Lovebird Kualitas Unggul</t>
  </si>
  <si>
    <t>978-979-29-2168-7</t>
  </si>
  <si>
    <t>978-979-29-7850-6</t>
  </si>
  <si>
    <t>&lt;p&gt;Saat ini, lovebird bisa dikatakan sedang naik daun. Semakin banyak hobiis yang mengoleksi dan mengikutkannya dalam lomba. Sepasang lovebird yang berkualitas pun harganya bisa tembus dalam hitungan puluhan juta.&lt;/p&gt;
 &lt;p&gt;Seperti namanya, burung ini mampu memikat hati banyak orang karena kemampuannya menirukan suara burung lain dan dikenal sebagai burung lambang cinta. Padahal, dulunya hanya sebagai pendamping untuk memaster burung ocehan lain. Selain dipelihara karena kemerduan suaranya, lovebird juga dinikmati kecantikan variasi corak bulunya yang eksotis.&lt;/p&gt;
 &lt;p&gt;Buku ini mengupas segala hal mengenai jenis-jenis dan karakteristik lovebird; cara menangkar dan mengawinkan tanpa gagal; cara meloloh dan merawat anakan sampai dewasa; pengetahuan tentang pakan dan kesehatan lovebird serta dilengkapi dengan saran dan larangan bagi peternak lovebird yang akan menjadikan anda sukses beternak lovebird kualitas unggul!&lt;/p&gt;</t>
  </si>
  <si>
    <t>cf50bf4d-65c4-40a9-84bd-9312c75c7cfc</t>
  </si>
  <si>
    <t>Anjing Tak Bertuan dan Kumpulan Cerita Anjing Lainnya</t>
  </si>
  <si>
    <t>978-979-29-4244-6</t>
  </si>
  <si>
    <t>978-979-29-7334-1</t>
  </si>
  <si>
    <t>&lt;p&gt;Dari luar jendela, si anjing malang hanya bisa menangis. Ia berkata dalam hati, &amp;ldquo;Andai aku menjadi salah satu dari mereka, pasti hidupku sangat bahagia.&amp;rdquo; Air mata mulai menetes di pipinya. Dalam buku ini, kalian akan bertemu dengan berbagai macam tokoh anjing. Kisah-kisah anjing dalam buku ini sangat seru dan sayang untuk dilewatkan. Selain berisi pendidikan moral, cerita ini juga mengajarkan etika, keteladanan, dan semangat untuk berusaha.&lt;/p&gt;</t>
  </si>
  <si>
    <t>87db3cc7-b107-48a1-8eff-9159c36b85fd</t>
  </si>
  <si>
    <t>Beautiful Exchange, Hidupku Takkan Sama</t>
  </si>
  <si>
    <t>978-979-29-4258-3</t>
  </si>
  <si>
    <t>978-979-29-7366-2</t>
  </si>
  <si>
    <t>&lt;p&gt;&amp;nbsp;&amp;nbsp;&amp;nbsp;&amp;nbsp;&amp;nbsp;&amp;nbsp;&amp;nbsp; Saat aku menyanyi, entah kenapa jiwa ini terasa bergetar dan tiba &amp;ndash; tiba saja air mataku perlahan keluar, menetes membasahi pipi.&lt;/p&gt;
 &lt;p&gt;&amp;nbsp;&amp;nbsp;&amp;nbsp;&amp;nbsp;&amp;nbsp;&amp;nbsp;&amp;nbsp;&amp;nbsp;&amp;nbsp;&amp;nbsp;&amp;nbsp; &amp;ldquo;Pa, kenapa Papa nangis?&amp;rdquo; anakku memperhatikanku. Cepat-cepat aku menghapus air mataku, lalu tersenyum.&lt;/p&gt;
 &lt;p&gt;&amp;nbsp;&amp;nbsp;&amp;nbsp;&amp;nbsp;&amp;nbsp;&amp;nbsp;&amp;nbsp;&amp;nbsp;&amp;nbsp;&amp;nbsp;&amp;nbsp; &amp;ldquo;Nggak apa-apa Nak, Papa cuma teringat akan suatu hal yang dulu pernah Papa alami. Lagu ini mengingatkan Papa pada Om Yeremia, kembaran Papa yang telah rela berkorban untuk Papa. Papa sangat sayang sama dia dan dia mau menggantikan Papa sebagai seorang penjahat. Semua berawal dari cerita itu, pengalaman Papa yang pahit, namun kini berkat Anugerah Tuhan, semua menjadi indah pada waktuNya!&amp;rdquo; Aku memandang wajah polos Matius yang sedang mengernyitkan dahi.&lt;/p&gt;
 &lt;p&gt;Berkisah tentang sebuah perjalanan saudara kembar yang akan membuktikan kekuatan kasih. Memandang jauh di lubuk hati dan mau menerima apa adanya adalah arti kasih yang sesungguhnya. Yuk ikuti ceritanya dalam novel ini!&lt;/p&gt;</t>
  </si>
  <si>
    <t>ec95e674-f296-4889-9370-47281403c70c</t>
  </si>
  <si>
    <t>Between Us, Segala Kenangan yang Akan Selalu Abadi di Hati</t>
  </si>
  <si>
    <t>978-979-29-4174-6</t>
  </si>
  <si>
    <t>978-979-29-7397-6</t>
  </si>
  <si>
    <t>&lt;p&gt;&amp;ldquo;Ini foto-foto yang tersisa antara aku, Tera, Ibu dan Ayah.&amp;rdquo; Dera menatap nanar foto-foto itu.&lt;/p&gt;
 &lt;p&gt;Ada foto Dera dan Tera di pangkuan ayahnya dan foto dimana si kembar mencium pipi ibunya. Foto Dera yang sedang naik sepeda roda tiga ditemani ibunya dan Tera kecil yang mencoret-coret wajah sang ayah dengan krayon.&lt;/p&gt;
 &lt;p&gt;Naya bisa melihat ada kerinduan di wajah Dera. Bertahun-tahun Dera hanya tinggal bersama Tera yang diasuh oleh Om Rio. Bertahun-tahun pula Dera dan Tera hidup tanpa kasih sayang orangtua. Orangtua yang meninggalkan mereka karena kecelakaan.&lt;/p&gt;
 &lt;p&gt;&amp;ldquo;Loh, kok jadi kamu yang nangis?&amp;rdquo; Dera menghapus setetes airmata yang keluar dari mata Naya.&lt;/p&gt;
 &lt;p&gt;**&lt;/p&gt;
 &lt;p&gt;Nayala Killanzy, yang biasanya dipanggil Naya dikenal sebagai pribadi yang periang dan mau berteman dengan siapa aja. Namun, semua sifat itu hilang seiring dengan pacarnya yang memutuskannya. Naya menjadi pribadi yang pendiam, dingin, dan sinis.&lt;/p&gt;
 &lt;p&gt;Ketika melihat perubahan Naya, Dera (Nadera Satria) teman sekelas Naya, langsung gencar menggoda dan menggangu Naya hingga memintanya untuk menjadi pacarnya. Seiring waktu, Naya terkejut ketika mengetahui bahwa Dera memiliki saudara kembar bernama Tera. Penasarankan dengan serunya kisah persahabatan dan cinta di antara mereka bertiga, yuk baca ceritanya di dalam novel ini.&lt;/p&gt;</t>
  </si>
  <si>
    <t>7fa5799e-c2a3-480c-ac44-46e59ebbf850</t>
  </si>
  <si>
    <t>Seri Aku Berani: Berani Yuk! Burung Hantu</t>
  </si>
  <si>
    <t>978-979-29-4370-2</t>
  </si>
  <si>
    <t>978-979-29-7764-6</t>
  </si>
  <si>
    <t>&lt;p&gt;&amp;ldquo;Kuk ku..., kuk ku..., kuk ku....&amp;rdquo; Suara itu selalu terdengar di malam hari menjelang tidur. Selain suara, juga terdengar bunyi kepakan sesekali. Moni pun gelisah dan ketakutan. Ia tidak tahu darimana asal suara tersebut.&lt;/p&gt;
 &lt;p&gt;Pernahkah kalian mengalami kejadian serupa? Kira-kira suara apa ya? Dan bagaimana kelanjutan kisah Moni? Apakah Ia bisa tidur malam itu?&lt;/p&gt;</t>
  </si>
  <si>
    <t>d2d90618-3ad7-442d-a8c3-41fa376be35c</t>
  </si>
  <si>
    <t>Seri Aku Berani - Berani Yuk! Cabut Gigi</t>
  </si>
  <si>
    <t>978-979-29-4371-9</t>
  </si>
  <si>
    <t>978-979-29-7765-3</t>
  </si>
  <si>
    <t>&lt;p&gt;Ayo, siapa yang pernah sakit gigi? Pasti rasanya tidak enak kan? Moni juga mengalaminya. Karena giginya yang sudah goyang tidak segera dicabut, Moni menjadi demam karena gusinya bengkak. Moni pun akhirnya mau ke dokter karena sudah tidak tahan dengan sakitnya. Saat diperiksa dokter, gigi Moni tidak langsung dicabut, tetapi diberi obat agar bengkaknya hilang. Setelah itu barulah bisa dicabut. Ternyata saat giginya dicabut, Moni tidak merasakan sakit seperti yang Ia bayangkan.&amp;nbsp;&lt;/p&gt;
 &lt;p&gt;Buku ini menceritakan pengalaman Moni saat cabut gigi. Moni saja berani, bagaimana dengan kalian?&lt;/p&gt;</t>
  </si>
  <si>
    <t>efa41036-8a6d-4518-8229-8bb8d3b9b671</t>
  </si>
  <si>
    <t>Seri Aku Berani: Berani Yuk! Minum Obat</t>
  </si>
  <si>
    <t>978-979-29-4369-6</t>
  </si>
  <si>
    <t>978-979-29-7770-7</t>
  </si>
  <si>
    <t>&lt;p&gt;Ternyata minum obat tidak mengerikan seperti yang adik-adik bayangkan, lho. Hal ini juga yang dialami Moni. Karena tidak mau minum obat, pilek Moni jadi semakin parah. Kalian tidak mau seperti itu kan adik-adik? Buku ini menceritakan pengalaman Moni minum obat. Walaupun rasanya pahit, tetapi obat itu membantu penyembuhan penyakit. Kalian mau cepat sembuh kan? Yuk berani minum obat!&lt;/p&gt;</t>
  </si>
  <si>
    <t>7e8ddaf8-d4f9-4ae6-94bd-fae4625507af</t>
  </si>
  <si>
    <t>Chinderellaâ€™s Stepbrother vs Seoul Evil Queen - Kejutan yang Indahâ€¦</t>
  </si>
  <si>
    <t>Ayuka Sora</t>
  </si>
  <si>
    <t>978-979-29-2186-1</t>
  </si>
  <si>
    <t>978-979-29-7441-6</t>
  </si>
  <si>
    <t>&lt;p&gt;&amp;nbsp;&lt;/p&gt;
 &lt;p&gt;Sudah jelas kan, siapa Pangeran tampanku itu? Ya, aku tahu, apa pendapat kalian. Ia memang tidak sesempurna pangeran dalam dongeng karena pangeran memang hanya dalam dongeng semata. Inilah Pangeranku. Meski ia datang tanpa menunggangi seekor kuda putih tapi ia masih tetap terlihat gagah. Meski ia tidak memakai baju &lt;em&gt;zirah&lt;/em&gt;, tapi ia masih terlihat tampan bagai seorang ksatria.&lt;/p&gt;
 &lt;p&gt;Walaupun ia bukan seorang pangeran sungguhan, tapi bagiku, ia adalah seorang pangeran tampan yang akan selalu menghiasi hariku dengan senyumnya, membahagiakanku dengan cintanya, dan melindungiku dengan keberaniannya. Meski nanti kami tidak tinggal di istana, tapi aku yakin ia bisa membahagiakanku dalam singgasana hatinya. Ia adalah seseorang yang mencintaiku dan akan aku cintai seumur hidupku.&lt;/p&gt;
 &lt;p&gt;&amp;nbsp;&lt;/p&gt;
 &lt;p&gt;&lt;strong&gt;&lt;em&gt;Yeongweonhi n&lt;/em&gt;&lt;/strong&gt;&lt;strong&gt;&lt;em&gt;eor&lt;/em&gt;&lt;/strong&gt;&lt;strong&gt;&lt;em&gt;eul saranghae&amp;hellip;&lt;/em&gt;&lt;/strong&gt;&lt;strong&gt;&lt;em&gt;&amp;hearts;&lt;/em&gt;&lt;/strong&gt;&lt;/p&gt;
 &lt;p&gt;&lt;strong&gt;***&lt;/strong&gt;&lt;/p&gt;
 &lt;p&gt;&amp;nbsp;&lt;/p&gt;
 &lt;p&gt;Ternyata Cinderella memang hanyalah sebuah dongeng. Sebuah dongeng pengantar tidur favoritku dulu saat masih kecil. Lagipula, itu bukanlah akhir ceritanya&amp;hellip;&lt;/p&gt;
 &lt;p&gt;Bukankah Cinderella berakhir bahagia? Akhirnya, ia bertemu pangeran tampan dan menikah dengannya. Sedangkan ibu tiri dan saudara tirinya akhirnya menyesal dan meminta maaf pada Cinderella. Akhirnya, mereka tinggal bersama di istana dan hidup bahagia selamanya. Akhir yang sangat membahagiakan bukan?&lt;/p&gt;
 &lt;p&gt;Tapi tentang pangeran tampan itu&amp;hellip;.&lt;/p&gt;
 &lt;p&gt;Kita lihat saja nanti&amp;hellip;&lt;/p&gt;
 &lt;p&gt;Kalian &amp;nbsp;baca kisahnya dalam novel ini ya...&lt;/p&gt;</t>
  </si>
  <si>
    <t>2c2d8524-06c3-49ba-aabd-8555fe9917aa</t>
  </si>
  <si>
    <t>Fate of Love â€“ Cinta Harus Diperjuangkan</t>
  </si>
  <si>
    <t>978-979-29-2188-5</t>
  </si>
  <si>
    <t>978-979-29-7489-8</t>
  </si>
  <si>
    <t>&lt;p&gt;&amp;ldquo;Mungkin Marco bukan buat lo, Mon. Ikhlasin aja,&amp;rdquo; katanya pelan&lt;/p&gt;
 &lt;p&gt;Monic tersenyum getir, ia menggigit bibir sebagai usaha agar matanya tidak berair. Melepas cinta yang sudah berakar dan mencengkeram hatinya dengan kuat itu tidak mudah, tapi bagaimanapun caranya ia harus bisa. Affan meraih tubuh mungil adiknya, membawanya ke dalam pelukan. Monic merasa nyaman dalam pelukan itu. Berdua mereka melihat Dinda dan Marco saling berpelukan, di halaman samping.&lt;/p&gt;
 &lt;p&gt;&amp;ldquo;Lo lihat, mereka saling menyukai. Gue rasa, lebih mudah buat lo melupakan Marco daripada lo memilih berjuang mendapatkannya. Benar cinta harus diperjuangkan, tapi bukan sendiri. Harus berdua.&amp;rdquo;&lt;/p&gt;
 &lt;p&gt;Mengerut kening Monic mendengar ucapan Ilham. Nada bicaranya barusan seperti tidak menyimpan kebencian pada Dinda, &amp;ldquo;Lo nggak benci lagi sama Dinda?&amp;rdquo;&lt;/p&gt;
 &lt;p&gt;Ada jeda sekian waktu sampai akhirnya terdengar helaan napas panjang Affan, &amp;ldquo;Setelah mendengar semuanya dari Papa, gue sadar Dinda nggak layak gue benci. Justru Mama yang merebut Papa dari tangan ibunya. Jadi Tante Lusia hanya mengambil kembali miliknya.&amp;rdquo;&lt;/p&gt;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&lt;p&gt;Namun, cinta adalah urusan hati, semakin dihalau semakin terasa kuatnya. Ketika Dinda mengalami kecelakaan motor, Marco adalah orang yang paling telaten merawat Dinda. Bagaimanakah dengan hati Monic? Karena yang ia tahu, Marco hanya menyukai Dinda, bukan dirinya. Yuk temukan akhir cerita tentang pergulatan cinta di dalam novel ini ya...&lt;/p&gt;</t>
  </si>
  <si>
    <t>c4896bae-2e98-4270-8bec-140950319ded</t>
  </si>
  <si>
    <t>Gendhis - True Forget-Me-Not</t>
  </si>
  <si>
    <t>Dyah Prameswarie</t>
  </si>
  <si>
    <t>978-979-29-2183-0</t>
  </si>
  <si>
    <t>978-979-29-7502-4</t>
  </si>
  <si>
    <t>&lt;p&gt;&amp;nbsp;&amp;nbsp;&amp;nbsp;&amp;nbsp; Aku merentangkan kedua tanganku, menjatuhkan kepala di dada Dave dan memeluknya erat-erat. Butuh setengah menit bagi Dave untuk mendekapku. Air mataku berjatuhan dan aku mendengar ia membisikkan, &amp;ldquo;Welcome home, Ndhis, to the place you called it love.&amp;rdquo;&lt;/p&gt;
 &lt;p&gt;***&lt;/p&gt;
 &lt;p&gt;&amp;nbsp;&amp;nbsp;&amp;nbsp;&amp;nbsp;&amp;nbsp;&amp;nbsp; Pulang ke Surabaya, buat Gendhis adalah pilihan sulit. Bukan hanya karena klien yang harus ditemuinya, tapi karena mimpi yang menghantuinya. Mimpi yang sama selama empat tahun. Mimpi yang menuntunnya menemukan sebentuk kenangan masa kecil.&lt;/p&gt;
 &lt;p&gt;&amp;nbsp;&amp;nbsp;&amp;nbsp; &amp;nbsp;&amp;nbsp;&amp;nbsp;&amp;nbsp;Desau angin yang meniup daun-daun kersen rupanya sedang berkonsiprasi menuntun Gendhis menemukan kembali cinta pertamanya.&lt;/p&gt;
 &lt;p&gt;&amp;nbsp;&amp;nbsp;&amp;nbsp;&amp;nbsp;&amp;nbsp; Kata orang, cinta pertama tak lekang oleh waktu. Betulkah begitu?&lt;/p&gt;
 &lt;p&gt;&amp;nbsp;&amp;nbsp;&amp;nbsp;&amp;nbsp;&amp;nbsp; Apakah Gendhis berhasil menemukan lelaki cinta pertamanya?&lt;/p&gt;
 &lt;p&gt;&amp;nbsp;&amp;nbsp;&amp;nbsp;&amp;nbsp;&amp;nbsp; Mampukah ia menolak kata hatinya?&lt;/p&gt;</t>
  </si>
  <si>
    <t>bd0d92d4-9211-41fc-b1eb-d1918eb73a09</t>
  </si>
  <si>
    <t>Jauh di Muka Dekat di Hati - Cinta Hanya Akan Hinggap di Tempat Orang yang Mempercayai Kekuatannya</t>
  </si>
  <si>
    <t>978-979-29-4253-8</t>
  </si>
  <si>
    <t>978-979-29-7545-1</t>
  </si>
  <si>
    <t>&lt;p&gt;&amp;nbsp;&amp;nbsp;&amp;nbsp;&amp;nbsp;&amp;nbsp;&amp;nbsp;&amp;nbsp; Pada suatu sore, di dunia mimpi Juki, Juki sedang asyik menikmati pemandangan di taman. Dia di sana sendirian dengan memakai baju seragam. Anehnya tidak ada seorang pun di situ kecuali dia. Sedang asyiknya berjalan-jalan, dia ketemu ama Kepet dkk. Kepet dkk tertawa girang sambil menunjukkan muka sok jagoannya ke Juki. Melihat aksi Kepet, dia memilih menghindar dan pergi. Dia takut bakalan kena palak lagi atau malah digundulin. Bisa-bisa nasib apesnya terulang kembali.&lt;/p&gt;
 &lt;p&gt;&amp;nbsp;&amp;nbsp;&amp;nbsp;&amp;nbsp;&amp;nbsp;&amp;nbsp;&amp;nbsp; Kaki Juki rasanya seperti dilem, nggak bisa diangkat.&lt;/p&gt;
 &lt;p&gt;&amp;nbsp;&amp;nbsp;&amp;nbsp;&amp;nbsp;&amp;nbsp;&amp;nbsp;&amp;nbsp; &amp;ldquo;Lhoh... kenapa ini?&amp;rdquo; Juki gelagapan sambil mengangkat kakinya pakai kedua tangannya. Kepet malah tertawa terbahak-bahak.&lt;/p&gt;
 &lt;p&gt;&amp;nbsp;&amp;nbsp;&amp;nbsp;&amp;nbsp;&amp;nbsp;&amp;nbsp; &amp;ldquo;Juk... Juki... tolong....!&amp;rdquo; Tiba-tiba ada suara cewek.&lt;/p&gt;
 &lt;p&gt;&amp;nbsp;&amp;nbsp;&amp;nbsp;&amp;nbsp;&amp;nbsp;&amp;nbsp;&amp;nbsp; Juki mencari sumber suara. Ternyata Verica tangan dan kakinya dirante ama Kepet. Verica diseret-seret kayak tahanan. Suara Verica terdengar sangat lemah, mukanya penuh dengan luka cambukan, bajunya sobek-sobek kayak gelandangan.&lt;/p&gt;
 &lt;p&gt;&amp;nbsp;&amp;nbsp;&amp;nbsp;&amp;nbsp;&amp;nbsp;&amp;nbsp;&amp;nbsp; &amp;ldquo;Hei, kamu apakan Vericaku?&amp;rdquo; tanya Juki.&lt;/p&gt;
 &lt;p&gt;&amp;nbsp;&amp;nbsp;&amp;nbsp;&amp;nbsp;&amp;nbsp;&amp;nbsp;&amp;nbsp; &amp;ldquo;Ha... ha... ha... ha...&amp;rdquo; Kepet malah mengeluarkan cambuknya.&lt;/p&gt;
 &lt;p&gt;&amp;nbsp;&amp;nbsp;&amp;nbsp;&amp;nbsp;&amp;nbsp;&amp;nbsp;&amp;nbsp; &amp;nbsp;Cuetar... cuetar&amp;hellip;!&lt;/p&gt;
 &lt;p&gt;&amp;nbsp;&amp;nbsp;&amp;nbsp;&amp;nbsp;&amp;nbsp;&amp;nbsp;&amp;nbsp; Penasaran kan, yuk ikuti kisah kocak dan gokilnya Juki di dalam cerita novel ini!&lt;/p&gt;
 &lt;p&gt;***&lt;/p&gt;
 &lt;p&gt;Bila kamu yakin itu cinta, perjuangkanlah.&lt;/p&gt;
 &lt;p&gt;Tak peduli seburuk apa pun mukamu dan tak peduli seberapa sedikitnya uangmu.&lt;/p&gt;
 &lt;p&gt;Karena cinta hanya akan hinggap di tempat orang yang memercayai kekuatannya&lt;/p&gt;
 &lt;p&gt;dan mengejarnya.&lt;/p&gt;</t>
  </si>
  <si>
    <t>9b394211-107e-4898-abad-5c2ab12ce707</t>
  </si>
  <si>
    <t>Kancil Menipu Gajah dan Kumpulan Cerita Kancil Lainnya</t>
  </si>
  <si>
    <t>978-979-29-4239-2</t>
  </si>
  <si>
    <t>978-979-29-7554-3</t>
  </si>
  <si>
    <t>&lt;p&gt;Kancil mulai putus asa. Ia berteriak minta tolong dari dalam jurang,&lt;/p&gt;
 &lt;p&gt;namun tak ada satu pun binatang hutan yang mendengarnya. Kancil&lt;/p&gt;
 &lt;p&gt;pun menangis. Ia tidak tahu harus berbuat apa lagi.&lt;/p&gt;
 &lt;p&gt;***&lt;/p&gt;
 &lt;p&gt;Dalam buku ini, kalian akan bertemu dengan berbagai macam tokoh kancil. Kisah-kisah kancil dalam buku ini sangat seru dan sayang untuk dilewatkan. Selain berisi pendidikan moral, cerita ini juga mengajarkan etika, keteladanan, dan semangat untuk berusaha.&lt;/p&gt;</t>
  </si>
  <si>
    <t>c2e0279b-b405-469c-9151-239149396f1f</t>
  </si>
  <si>
    <t>Lampion</t>
  </si>
  <si>
    <t>Husen Arifin</t>
  </si>
  <si>
    <t>978-979-29-4180-7</t>
  </si>
  <si>
    <t>978-979-29-7597-0</t>
  </si>
  <si>
    <t>&lt;p&gt;Ini bukan hanya cerita biasa, rupa-rupa ide menjadi campur rasa dalam 25 ide cerita. Husen Arifin berhasil mengambil sisi-sisi lain dari kehidupan yg tak semua orang mampu meneropongnya. Cerita sudut negeri ini yang jarang diangkat ke permukaan, disajikan dengan diksi yg menawan. Sangat menarik!&lt;/p&gt;
 &lt;p&gt;&lt;strong&gt;Aida.MA&lt;/strong&gt;&lt;strong&gt;, &lt;/strong&gt;&lt;strong&gt;&lt;em&gt;Novelis&lt;/em&gt;&lt;/strong&gt;&lt;strong&gt;&lt;em&gt;, Jakarta &lt;/em&gt;&lt;/strong&gt;&lt;/p&gt;
 &lt;p&gt;&amp;nbsp;&lt;/p&gt;
 &lt;p&gt;Perbedaan keyakinan, cinta yang kuat serta optimisme untuk hidup bersama yang tinggi hingga restu pun didapat. Perjuangan yang berat untuk membuktikan bahwa perbedaan keyakinan bisa disatukan dan bahagia. Kisah yang menyentuh tentang kekuatan cinta yang dikemas apik!&lt;/p&gt;
 &lt;p&gt;&lt;strong&gt;Kha Rida Rerey, &lt;em&gt;Freelance Writer, tinggal di Kowloon Hongkong&lt;/em&gt; &amp;nbsp;&lt;/strong&gt;&lt;/p&gt;
 &lt;p&gt;&amp;nbsp;&lt;/p&gt;
 &lt;p&gt;&amp;nbsp;&lt;/p&gt;
 &lt;p&gt;Teknik bercerita yang melankolis antara keberanian dan romantisme yang jujur. Husen Arifin menjadikan kumpulan cerpen &amp;ldquo;Lampion&amp;rdquo; ini menapaki jalan yang menggembirakan dalam dunia prosa Indonesia. Saya merekomendasikan buku ini untuk Anda.&amp;nbsp;&lt;/p&gt;
 &lt;p&gt;&lt;strong&gt;Ahmad Makki Hasan, &lt;em&gt;Dosen Fakultas Humaniora dan Budaya UIN MALIKI Malang&lt;/em&gt; &lt;/strong&gt;&lt;/p&gt;
 &lt;p&gt;&amp;nbsp;&lt;/p&gt;
 &lt;p&gt;Lampion berarti merah, semangat, cinta, dan harapan. Sebuah cerita bertema realita yang menangguhkan hati, tentang bagaimana menyikapi perbedaan dalam sebuah kisah romansa yang manis dan segar. Bahkan di sini kita juga bisa memahami bahwa kesetiaan tak pernah mengkhianati dan begitu pula dengan pengorbanan. Emosi dalam &amp;ldquo;LAMPION&amp;rdquo; akan semakin terasa jika kita membacanya ditemani lantunan melodi hujan sambil menyesap secangkir cokelat hangat.&lt;/p&gt;
 &lt;p&gt;&lt;strong&gt;Evelyne Ivoryanto,&lt;em&gt; Mahasiswi Fakultas Kedokteran Universitas Brawijaya, Malang &lt;/em&gt;&lt;/strong&gt;&lt;/p&gt;
 &lt;p&gt;&amp;nbsp;&lt;/p&gt;
 &lt;p&gt;Cerita yang dikemas dengan bahasa yang anggun dan indah, membaca kumpulan cerita ini membangkitkan rasa cintaku pada karya yang menghanyutkan pembacanya. Kalau jadi teater atau film pasti seru, mengangkat perbedaan dengan halus dan&amp;nbsp;terbuka.&lt;/p&gt;
 &lt;p&gt;&lt;strong&gt;Luh Santika Dewi, &lt;em&gt;Mahasiswi Universitas Mahasaraswati Denpasar, Bali&lt;/em&gt;&lt;/strong&gt;&lt;/p&gt;
 &lt;p&gt;&amp;nbsp;&lt;/p&gt;</t>
  </si>
  <si>
    <t>7dbdb988-283e-461f-ab4d-13897d546c3e</t>
  </si>
  <si>
    <t>Lesus dan Kisah Becak-Becak</t>
  </si>
  <si>
    <t>Shabrina WS</t>
  </si>
  <si>
    <t>978-979-29-2181-6</t>
  </si>
  <si>
    <t>978-979-29-7600-7</t>
  </si>
  <si>
    <t>&lt;p&gt;Lesus hanyalah becak kusam yang tinggal di persewaan. Sebagian besinya karatan. Atapnya bolong-bolong dan joknya sobek-sobek. Dia bahkan tidak punya nama. Setiap ada pawai becak dia harus rela menjadi penonton saja.&lt;/p&gt;
 &lt;p&gt;Tapi itu dulu.&lt;/p&gt;
 &lt;p&gt;Hari-hari Lesus menjadi berbeda sejak dibeli Pak Sabar. Dia bertemu banyak teman di pangkalan becak. Bentor si becak motor, Kliwon yang ingin jadi pesawat, Buldoser yang perkasa, juga Sen si tukang ngorok. Semuanya mempunyai cerita yang menakjubkan.&lt;/p&gt;
 &lt;p&gt;Tetapi suatu hari, ada kabar tentang pelarangan becak di kota mereka. Benarkah kabar itu? Lalu apa yang akan dilakukan Lesus dan teman-temannya jika becak benar-benar dilarang?&lt;/p&gt;</t>
  </si>
  <si>
    <t>9738df28-4876-4782-8c19-2125100e1b0f</t>
  </si>
  <si>
    <t>Love U - Kehadiranmu Menelisik Hati</t>
  </si>
  <si>
    <t>Ratna Dks</t>
  </si>
  <si>
    <t>978-979-29-4313-9</t>
  </si>
  <si>
    <t>978-979-29-7605-2</t>
  </si>
  <si>
    <t>&lt;p&gt;&amp;nbsp;&amp;ldquo;Silahkan saja. Saya mengijinkan Anda memotret putri saya dengan pose apapun.&amp;ldquo;&lt;/p&gt;
 &lt;p&gt;&amp;nbsp;&amp;nbsp;&amp;nbsp;&amp;nbsp;&amp;nbsp;&amp;nbsp;&amp;nbsp;&amp;nbsp;&amp;nbsp;&amp;nbsp;&amp;nbsp;&amp;nbsp;&amp;nbsp;&amp;nbsp;&amp;nbsp; &amp;nbsp;Sabrina terhenyak, ia seperti tersambar petir di siang bolong.&lt;/p&gt;
 &lt;p&gt;&amp;nbsp;&amp;nbsp;&amp;nbsp;&amp;nbsp;&amp;nbsp;&amp;nbsp;&amp;nbsp;&amp;nbsp;&amp;nbsp;&amp;nbsp;&amp;nbsp;&amp;nbsp;&amp;nbsp;&amp;nbsp;&amp;nbsp; &amp;ldquo;Mi, kembalikan uangnya! Sabrina tidak mau difoto dengan baju transparant!&amp;ldquo;Sabrina berteriak tertahan&lt;/p&gt;
 &lt;p&gt;&amp;nbsp;&amp;nbsp;&amp;nbsp;&amp;nbsp;&amp;nbsp;&amp;nbsp;&amp;nbsp;&amp;nbsp;&amp;nbsp;&amp;nbsp;&amp;nbsp;&amp;nbsp;&amp;nbsp;&amp;nbsp;&amp;nbsp; &amp;ldquo;Mami tidak bisa kembalikan uangnya. Semua sudah Mami gunakan. Jadi lakukanlah pekerjaanmu dengan baik &amp;ldquo; Mami Sabrina memutus pembicaraan.&lt;/p&gt;
 &lt;p&gt;&amp;nbsp;&amp;nbsp;&amp;nbsp;&amp;nbsp;&amp;nbsp;&amp;nbsp;&amp;nbsp;&amp;nbsp;&amp;nbsp;&amp;nbsp;&amp;nbsp;&amp;nbsp;&amp;nbsp;&amp;nbsp;&amp;nbsp; Erlangga menatap Sabrina tajam&lt;/p&gt;
 &lt;p&gt;&amp;nbsp;&amp;nbsp;&amp;nbsp;&amp;nbsp;&amp;nbsp;&amp;nbsp;&amp;nbsp;&amp;nbsp;&amp;nbsp;&amp;nbsp;&amp;nbsp;&amp;nbsp;&amp;nbsp;&amp;nbsp;&amp;nbsp; &amp;ldquo;Saya akan kembali sepuluh menit lagi, Saya harap Kamu sudah siap &amp;ldquo; dengan tenang Erlangga meninggalkan kamar Sabrina.&lt;/p&gt;
 &lt;p&gt;**&lt;/p&gt;
 &lt;p&gt;&amp;nbsp;&amp;nbsp;&amp;nbsp;&amp;nbsp;&amp;nbsp;&amp;nbsp;&amp;nbsp;&amp;nbsp; Papi Sabrina bangkrut, Mami Sabrina yang takut menghadapi kenyataan hidup memaksa Sabrina untuk menerima tawaran seorang fotografer bernama Erlangga untuk menjadi model foto pameran tunggal bertajuk &amp;ldquo;Woman On the Day&amp;rdquo;.&lt;/p&gt;
 &lt;p&gt;&amp;nbsp;&amp;nbsp;&amp;nbsp;&amp;nbsp;&amp;nbsp;&amp;nbsp;&amp;nbsp; Erlangga telah banyak menyeleksi pelamar namun belum menemukan satupun yang cocok. Ketika ia melihat sabrina&amp;nbsp; ia merasa ada chemistry dalam diri gadis itu. Ia berani membayar mahal untuk bisa menggunakan jasa gadis itu selama sebulan penuh.&lt;/p&gt;
 &lt;p&gt;&amp;nbsp;&amp;nbsp;&amp;nbsp; &amp;nbsp;&amp;nbsp;&amp;nbsp;&amp;nbsp;Pertengkaran demi pertengkaran menjadi bagian dari kehidupan Erlangga dan Sabrina. Dan sabrina harus menjadi orang yang selalu kalah dalam pertengkaran tersebut. Penasarankan dengan bagaimana letupan kemarahan Sabrina nanti? Yuk ikuti kisah menariknya dalam novel ini!&lt;/p&gt;</t>
  </si>
  <si>
    <t>10fb7289-6cc3-4383-b443-c6e4ad837be5</t>
  </si>
  <si>
    <t>Mastering Mandarin with Radicals</t>
  </si>
  <si>
    <t>978-979-29-4282-8</t>
  </si>
  <si>
    <t>978-979-29-7621-2</t>
  </si>
  <si>
    <t>&lt;p&gt;&lt;strong&gt;Mastering Mandarin with Radicals&amp;nbsp; &lt;/strong&gt;&lt;/p&gt;
 &lt;p&gt;Banyak orang merasa menguasai tulisan Mandarin sangatlah sulit. Sebenarnya dengan menguasai radikal-radikal dalam tulisan bahasa Mandarin, penguasaan tulisan Mandarin tidaklah sesulit yang dibayangkan. Dengan latar belakang inilah, penulis menulis buku tersebut dengan tujuan untuk membantu pembacanya dalam menguasai tulisan bahasa Mandarin.&lt;/p&gt;
 &lt;p&gt;Buku ini berisi tentang radikal-radikal dalam bahasa Mandarin, diberikan pula frasa-frasa dan contoh kalimat sehingga pembaca dapat memahaminya dengan mudah. Di samping itu, pada tulisan Mandarin di bawahnya ditambahkan fonetiknya untuk membantu dan memudahkan pembaca menguasainya dengan cepat secara lisan.&lt;/p&gt;</t>
  </si>
  <si>
    <t>65fc88c2-0123-4b7b-bd2e-a9dd89e5a376</t>
  </si>
  <si>
    <t>Mata Sayu itu Bercerita</t>
  </si>
  <si>
    <t>Guntur Alam</t>
  </si>
  <si>
    <t>978-979-29-4254-5</t>
  </si>
  <si>
    <t>978-979-29-7624-3</t>
  </si>
  <si>
    <t>&lt;p&gt;Dulu, 365 hari silam, seorang perempuan yang terjerat dalam dongeng-dongeng lelaki berhati malaikat merelakan dirinya tenggelam di Sungai Lematang. Baginya, pertemuan mereka di Cigar Longue hanyalah solilokui luka. Dia tak menyesal, tapi juga tak sanggup melewati hujan yang turun begitu lama. Akan ada pelangi usai hujan, itu andai-andai yang dia dengar sejak kecil dari neneknya, juga laki-laki yang mengaku malaikat itu. Dia menunggu, bilakah pelangi itu muncul? Atau menjelang tahun berganti baru? Dia akhirnya berhenti menunggu ketika musim demi musim hanya menurunkan kabut&lt;/p&gt;
 &lt;p&gt;Di dalam kereta yang membawanya memburu pelangi, dia teringat dengan wajah ibunya. Lalu dongeng ibunya tentang sebatang pohon yang tumbuh di belakang rumah membuat kaca-kaca di matanya pecah. Hujan luruh bersama kenangan akan ketupat dan tumis kangkung buatan ibunya dan cerita Bi Mar tentang laki-laki yang membuat hati perempuan itu lebam kian membuat dadanya sesak. Ah, matanya semakin lembap. Kenapa selalu ada kesedihan dalam perpisahan? tanyanya. Sebelum dia menjawab, sebuah dongeng&amp;nbsp; sudah mengutuk dirinya menjadi sepasang mata sayu yang bercerita.&lt;/p&gt;</t>
  </si>
  <si>
    <t>8a237473-9e64-4960-80ed-eb2f205b01eb</t>
  </si>
  <si>
    <t>Origami Boneka Jari</t>
  </si>
  <si>
    <t>978-979-29-4397-9</t>
  </si>
  <si>
    <t>978-979-29-7669-4</t>
  </si>
  <si>
    <t>&lt;p&gt;Story Telling adalah kegiatan mendongeng atau bercerita untuk menyampaikan pesan atau informasi menarik kepada pendengarnya. Story telling bisa disampaikan dengan menggunakan alat peraga ataupun tidak. Alat peraga bisa berupa papan tulis untuk menggambar, &lt;em&gt;story theatre&lt;/em&gt;, boneka dari kain flanel, atau menggunakan boneka jari origami.&lt;/p&gt;
 &lt;p&gt;Nah, dalam buku &lt;em&gt;Origami Boneka Jari&lt;/em&gt; ini akan berisi tentang origami dan &lt;em&gt;story telling&lt;/em&gt;-nya. Origami adalah seni melipat kertas yang berasal dari Jepang. Ada beberapa manfaat yang bisa dipetik anak saat bermain origami, di antaranya yaitu:&lt;/p&gt;
 &lt;ol&gt;
 &lt;li&gt;Membantu mengembangkan imajinasi&lt;/li&gt;
 &lt;li&gt;Membantu mengembangkan memori&lt;/li&gt;
 &lt;li&gt;Membantu perkembangan intelektual&lt;/li&gt;
 &lt;li&gt;Melatih motorik halus kedua tangan, dll.&lt;/li&gt;
 &lt;/ol&gt;
 &lt;p&gt;&amp;nbsp;&lt;/p&gt;
 &lt;p&gt;Keunikannya, buku berisi perpaduan Story Telling dan Origami&lt;/p&gt;
 &lt;p&gt;Buku unik &lt;em&gt;Origami Boneka Jari&lt;/em&gt; ini akan memberikan manfaat yang besar bagi tumbuh kembang anak. Selain itu, juga bisa mempererat hubungan pertemanan, persaudaran, atau kekeluargaan.&lt;/p&gt;</t>
  </si>
  <si>
    <t>1d82447d-b192-47bc-87c7-37c6868fb5a4</t>
  </si>
  <si>
    <t>Panduan Lengkap Budi Daya Ikan dan Sayuran dengan Sistem Akuaponik</t>
  </si>
  <si>
    <t>978-979-29-4223-1</t>
  </si>
  <si>
    <t>978-979-29-7678-6</t>
  </si>
  <si>
    <t>&lt;p&gt;Akuaponik belum banyak dikenal di masyarakat, berbeda dengan hidroponik yang sebagian orang sudah mengenalnya. Hidroponik hanya dikhususkan untuk tanaman sayuran atau bunga-bungaan yang ditanam pada media nontanah dan untuk pemenuhan nutrisi disuplai melalui pupuk cair atau zat-zat kimia sebagai nutrisinya.&lt;/p&gt;
 &lt;p&gt;Sedangkan akuaponik merupakan perpaduan usaha antara budidaya ikan dan bertanam sayuran. Hanya saja perolehan nutrisi sayuran lebih ditekankan pada pemanfaatan sumber air dari budidaya ikan. Karena pada air sisa kotoran dan pakan ikan dapat menjadi bahan nutrisi bagi sayuran. Sehingga dengan sistem ini anda dapat menghemat tempat, air bahkan biaya dan tentunya lebih sehat dengan menghasilkan produk organik.&lt;/p&gt;
 &lt;p&gt;Buku ini akan memandu anda memelihara 6 Jenis Ikan (Mas - Lele Dumbo - Gurami - Nila - Patin - Mujair) dan 9 Jenis Sayuran (Cabai - Tomat - Terung - Seledri - Sawi - Bayam - Kangkung - Selada - Seledri) sekaligus secara praktis.&lt;/p&gt;</t>
  </si>
  <si>
    <t>76a8fd35-f049-4b55-bbc1-69daea1eb70f</t>
  </si>
  <si>
    <t>Panen Untung dari Akuabisnis Ikan Gurami</t>
  </si>
  <si>
    <t>978-979-29-4383-2</t>
  </si>
  <si>
    <t>978-979-29-7688-5</t>
  </si>
  <si>
    <t>&lt;p&gt;Gurami dikenal sebagai ikan yang lambat pertumbuhannya. Untuk mencapai ukuran 700 g/ekor, dibutuhkan waktu pemeliharaan 12-15 bulan. Namun demikian, Gurami merupakan salah satu ikan air tawar yang sangat diminati konsumen sehingga permintaannya terus meningkat dari tahun ke tahun. Apalagi teknologi budi daya Gurami terus berkembang sehingga waktu pemeliharaan Gurami dapat dipersingkat.&amp;nbsp;&lt;/p&gt;
 &lt;p&gt;Permintaan terhadap gurami cukup besar.&amp;nbsp; Permintaan Gurami hidup untuk Rumah Makan, Restoran, Hotel, dan Pasar Swalayan terus meningkat di kota-kota besar. Di Jakarta saja, diperkirakan Gurami hidup yang dipasok mencapai 22 ton/hari.&amp;nbsp; Jumlah ini sangat kurang, apalagi menjelang lebaran dan tahun baru. Harga Gurami terus meningkat karena ikan ini dikonsumsi oleh seluruh lapisan masyarakat, bahkan cenderung menjadi ikan elitis karena dikonsumsi masyarakat kelas menengah ke atas.&amp;nbsp; Harga Gurami ukuran konsumsi (500-800 g/ekor) di tingkat produsen (pembudidaya) antara Rp. 16.000-18.000/kg, sedangkan harga di tingkat pengepul antara Rp. 24.000-27.000/kg. Bandingkan dengan harga nila dan lele yang hanya mencapai Rp. 12.000-13.000/kg di tingkat produsen.&lt;/p&gt;
 &lt;p&gt;Karena itu, budi daya Gurami sangat prospektif. Buku ini mengulas sangat lengkap bisnis dan budi daya Gurami, dari pembenihan, pendederan, pembesaran, pemberian pakan, penanggulangan penyakit hingga hingga olahan Gurami.&lt;/p&gt;</t>
  </si>
  <si>
    <t>70618766-2dbf-483e-9d4d-4e17352b8c8e</t>
  </si>
  <si>
    <t>Rahasia Beternak Lovebird Jawara untuk Hobbies dan Bisnis</t>
  </si>
  <si>
    <t>drh. Wheindrata HS., Sp. W.</t>
  </si>
  <si>
    <t>978-979-29-4212-5</t>
  </si>
  <si>
    <t>978-979-29-7725-7</t>
  </si>
  <si>
    <t>&lt;p&gt;Saat ini, lovebird bisa dikatakan sedang naik daun. Seperti namanya, burung ini mampu memikat hati banyak orang karena kemampuannya menirukan suara burung lain dan dikenal sebagai burung lambang cinta. Padahal, dulu hanya sebagai pendamping untuk memaster burung ocehan lain. Selain dipelihara karena kemerduan suaranya, lovebird juga dinikmati kecantikan variasi corak bulunya yang eksotis. Semakin banyak hobiis yang mengoleksi dan mengikutkannya dalam lomba. Sepasang lovebird yang berkualitas harganya bisa tembus dalam hitungan puluhan juta.&lt;/p&gt;
 &lt;p&gt;Buku ini mengupas segala hal mengenai rahasia beternak lovebird jawara untuk hobbies dan bisnis Anda mulai dari jenis-jenis dan behavior lovebird; kandang dan pembibitan; perawatan dan nutrisi pakan; serta bagaimana melatih dan menjinakkan lovebird dilengkapi dengan pembahasan mengenal, mencegah, dan mengobati berbagai penyakit dan defisiensi nutrisi pada lovebird&lt;/p&gt;</t>
  </si>
  <si>
    <t>47533279-3a78-4da0-b24f-256c256ad4f2</t>
  </si>
  <si>
    <t>Semut Hitam dan Semut Merah</t>
  </si>
  <si>
    <t>Hamdani MW</t>
  </si>
  <si>
    <t>978-979-29-2132-8</t>
  </si>
  <si>
    <t>978-979-29-7757-8</t>
  </si>
  <si>
    <t>&lt;p&gt;Buku ini berisi 15 cerita fabel yang menarik. Beraneka jenis hewan ada dalam cerita ini, mulai dari hewan yang paling kecil ukuran tubuhnya seperti semut dan lalat, sampai hewan yang sangat besar, seperti buaya dan gajah.&amp;nbsp;&lt;/p&gt;
 &lt;p&gt;Hewan-hewan tersebut sebagaimana bentuk dan ukuran tubuhnya, digambarkan memiliki sifat yang berbeda-beda. Ada yang memiliki sikap jujur, hormat kepada sesama, suka membantu. Namun, ada juga hewan yang digambarkan memiliki sifat tamak, rakus dan suka mengganggu sesamanya.&lt;/p&gt;
 &lt;p&gt;Ada cerita berjudul&amp;nbsp; &lt;em&gt;Burung gemuk yang Pemalas&lt;/em&gt;. Burung ditakdirkan untuk terbang. Tapi ada satu anak burung yang sukanya malas-malasan, padahal saudara-saudaranya giat berlatih terbang. Akhirnya, si burung pemalas itu menjadi gemuk dan tak punya kekuatan untuk bergerak karena semua kebutuhan hidupnya dicukupi oleh induknya dan saudara-saudaranya.&lt;/p&gt;
 &lt;p&gt;Suatu ketika terjadilah musibah. Seekor ular sanca datang ke sarang burung itu. Anak-anak burung yang sudah pandai terbang,dengan lincah berkelit dari ancaman&amp;nbsp; ular, lalu terbang tinggi. Bagaimana nasib si burung gemuk yang pemalas itu? Ceritanya menarik dan seru kan?&lt;/p&gt;
 &lt;p&gt;&amp;nbsp;&amp;nbsp;&amp;nbsp;&amp;nbsp;&amp;nbsp;&amp;nbsp; Nah, masih banyak cerita dalam buku ini yang menarik untuk disimak. Ayo tunggu apa lagi, silakan buka halaman berikutnya. Selamat membaca, selamat menikmati&amp;hellip;&lt;/p&gt;</t>
  </si>
  <si>
    <t>9d8c189a-5289-4d98-b3ab-206bbc1c29b4</t>
  </si>
  <si>
    <t>Tamasya Ke Hutan Ajaib</t>
  </si>
  <si>
    <t>Elisabeth Rahayu Prasetyaningsih</t>
  </si>
  <si>
    <t>978-979-29-4246-0</t>
  </si>
  <si>
    <t>978-979-29-7865-0</t>
  </si>
  <si>
    <t>&lt;p&gt;Riko dan Tasya begitu bersemangat untuk tamasya ke hutan ajaib.&amp;nbsp; Di hutan itu, Riko dan Tasya melihat hal-hal unik. Selain melihat binatang-binatang yang lucu, Riko dan Tasya banyak menemukan bentuk-bentuk unik di dalam hutan ajaib itu.&lt;/p&gt;
 &lt;p&gt;Selain bertamasya, rupanya Riko dan tasya bisa belajar banyak dari alam. Penasarankan dengan bentuk-bentuk unik apa saja yang Riko dan Tasya pelajari. Yuk ikuti petualangan seru dan mengasyikkan Riko dan Tasya dalam buku ini&lt;/p&gt;</t>
  </si>
  <si>
    <t>c222539a-7eb5-4556-86c6-8b6aed1aeca7</t>
  </si>
  <si>
    <t>Bleeding Love</t>
  </si>
  <si>
    <t>Ally Jane</t>
  </si>
  <si>
    <t>978-979-29-2138-0</t>
  </si>
  <si>
    <t>978-979-29-7402-7</t>
  </si>
  <si>
    <t>&lt;p&gt;You will always be part of me&lt;br /&gt;
 I&amp;rsquo;m part of you in definitely&lt;br /&gt;
 Always be My Baby &amp;ndash; David Cook&lt;br /&gt;
 Don&amp;rsquo;t go that far to push it away. It&amp;rsquo;s just love&amp;hellip;&lt;br /&gt;
 -Tidak perlu berusaha sekeras itu untuk&lt;br /&gt;
 menghindarinya. Ini hanya cinta&amp;hellip;-&lt;/p&gt;</t>
  </si>
  <si>
    <t>944599af-734c-4795-9993-f2bbcb19eb27</t>
  </si>
  <si>
    <t>Budi Daya Belut di Media Air Secara Organik</t>
  </si>
  <si>
    <t>978-979-29-4213-2</t>
  </si>
  <si>
    <t>978-979-29-7406-5</t>
  </si>
  <si>
    <t>&lt;p&gt;Belut atau &lt;em&gt;swamp eels &lt;/em&gt;(&lt;em&gt;Monopterus/Fluta,&lt;/em&gt; &lt;em&gt;Ophisternon/Synbrachnus&lt;/em&gt;) merupakan salah satu ikan air tawar bernilai ekonomi tinggi serta bergizi tinggi. Karena kandungan gizinya yang tinggi, belut tidak hanya menjadi bahan pangan, melainkan juga digunakan dalam pengobatan, makanan kesehatan, dan perawatan kecantikan. Selain pasar di dalam negeri, belut juga diminati oleh konsumen di berbagai negara. Karena itu, harga belut cukup tinggi. Dengan demikian, belut merupakan salah satu komoditas perikanan budi daya yang potensial untuk dikembangkan sebagai usaha.&lt;/p&gt;
 &lt;p&gt;Budi daya belut di media air adalah inovasi baru dalam pengembangan budi daya hewan ini. Budi daya belut di media air memiliki beberapa keunggulan, di antaranya: (a) padat penebaran lebih tinggi; (b) kanibalisme dapat diminimalisasi; (c) pengawasan terhadap belut lebih mudah; (d) mudah dikelola; (e) biaya produksinya lebih murah; (f) belut lebih bersih, tidak berbau lumpur; (g) belut tidak membawa bakteri coli; (h) belut yang dihasilkan merupakan produk organik.&lt;/p&gt;
 &lt;p&gt;Buku ini akan memandu Anda untuk mendapatkan keuntungan dari membudidayakan belut di media air. Semoga bermanfaat.&lt;/p&gt;</t>
  </si>
  <si>
    <t>8f262e18-4b86-4104-88c3-b8c22bc77dd0</t>
  </si>
  <si>
    <t>Dulu Metal Sekarang Mellow</t>
  </si>
  <si>
    <t>Reni Erina</t>
  </si>
  <si>
    <t>978-979-29-4355-9</t>
  </si>
  <si>
    <t>978-979-29-7465-2</t>
  </si>
  <si>
    <t>&lt;p&gt;Kau membuat kuberantakan... Kau membuatku tak karuan&amp;hellip;&lt;br /&gt;
 Bimbim memejamkan mataya menahan bening yang nyaris ke luar. Gina. Kenapa sih, lo tinggalin gue? TIDAK! Dia gak boleh nangis. Cemen banget. Masa anak metal nangis? Sejurus dia terpicing. Anak metal? Lha tapi yang terdengar di radionya ini kan lagu mellow d&amp;rsquo;Massive? Tanpa dia sadari barusan dia ikut bersenandung&amp;hellip;&lt;br /&gt;
 Penasaran kan dengan kelanjutan ceritanya...&lt;br /&gt;
 **&amp;nbsp;&lt;br /&gt;
 Remaja punya cerita, remaja punya gaya. Dari yang rame, sampai yang senyap, dari yang metal, sampai yang mellow. Tawa, canda, air mata, dan juga cemburu, melengkapi perjalanan usia yang penuh warna. Trus, gimana dengan perjalanan kisahmu? Mungkin ada dari sekian kisah di dalam buku ini yang mirip atau bahkan benar-benar seperti yang kamu alami? Waktu membawa kita pada masa yang berbeda, dan karenanya kisah pun menjadi beragam. Remaja dan cinta, itu kamu. Itu kita! Dalam buku kumpulan cerpen Dulu Metal Sekarang Mellow, kamu akan menemukan cerita-cerita pendek yang menarik bertemakan warna-warni kehidupan remaja.&amp;nbsp;&lt;br /&gt;
 Ayo segera baca cerita-cerita pendeknya yang menarik dalam buku kumpulan cerpen ini!&lt;/p&gt;</t>
  </si>
  <si>
    <t>df25c5be-c3b7-47b2-9f85-f85dde3241a0</t>
  </si>
  <si>
    <t>Seri Tania: Aku Bisa Sendiri</t>
  </si>
  <si>
    <t>978-979-29-4452-5</t>
  </si>
  <si>
    <t>978-979-29-7824-7</t>
  </si>
  <si>
    <t>&lt;p&gt;Seria Tania - Aku Bisa Sendiri&lt;/p&gt;
 &lt;p&gt;Menjadi anak yang mandiri, tentu hal mudah yang dilakukan. Buktinya, Tania bisa melakukan banyak hal secara mandiri lho. Tania bisa membereskan tempat tidur, memakai baju sendiri, makan tanpa disuapi, dan masih banyak lagi. Penasarankan dengan kelanjutan cerita dari Tania yang mandiri ini. Yuk temukan hal lain yang bisa dilakukan Tania secara mandiri dalam buku &amp;ldquo;Aku Bisa Sendiri&amp;rdquo;&lt;br /&gt;
 Bagaimana denganmu, apakah kamu anak mandiri?&lt;/p&gt;</t>
  </si>
  <si>
    <t>3fc556d0-c840-4fd0-99b5-61b065bedc7a</t>
  </si>
  <si>
    <t>Seri Tania: Jangan Lupa Menggosok Gigi</t>
  </si>
  <si>
    <t>978-979-29-4451-8</t>
  </si>
  <si>
    <t>978-979-29-7825-4</t>
  </si>
  <si>
    <t>&lt;p&gt;Seri Tania - Jangan Lupa Menggosok Gigi&lt;/p&gt;
 &lt;p&gt;Tiba giliran Tania masuk ke ruang periksa. Tania berjalan di belakang Bundanya. &amp;ldquo;Ayo masuk, jangan takut,&amp;rdquo; kata Bunda. Tania sakit gigi karena sering lupa menggosok gigi. Bunda membawa Tania ke dokter gigi. Namun, Tania takut diperiksa giginya. Di ruang pemeriksaan, Tania banyak mendapat nasehat setelah diperiksa. Bu Dokter berpesan pada Tania. Yuk temukan pesan-pesan itu di dalam cerita &amp;ldquo;Jangan Lupa Menggosok Gigi&amp;rdquo; ini. Kamu pasti tahu penasarankan dengan pesan Bu Dokter?&lt;/p&gt;</t>
  </si>
  <si>
    <t>cc98e5df-c492-462c-9204-3ad3b561512d</t>
  </si>
  <si>
    <t>Mitos dan Fakta : Tumbuh Kembang Gigi Anak - Segala Hal yang Anda Perlu Tahu Tentang Mitos &amp; Fakta Penting Tentang Gigi</t>
  </si>
  <si>
    <t>978-979-29-4318-4</t>
  </si>
  <si>
    <t>978-979-29-7645-8</t>
  </si>
  <si>
    <t>&lt;p&gt;Masih percaya mitos tentang gigi anak, bahwa setelah dicabut atau tanggal maka gigi harus dibuang ke tempat yang sesuai untuk membantu pertumbuhan gigi penggantinya. Gigi bawah dilempar ke genteng dan gigi atas dikubur di tanah. Padahal proses tumbuh kembang gigi &amp;ndash;salahsatunya pergantian gigi susu oleh gigi permanen &amp;ndash; sama sekali tidak dipengaruhi oleh lokasi pembuangan gigi sesudah gigi tanggal. Tidak sedikit mitos yang beredar di masyarakat seputar bidang kedokteran gigi yang merubah info keSEHATan menjadi info keSESATan. Mitos ini menjadikan banyak pencabutan gigi susu yang tidak semestinya. Idealnya, pencabutan gigi susu dilakukan setelah gigi penggantinya tumbuh. Namun mitos yang disebutkan sebelumnya membuat orangtua tidak merasa khawatir soal &amp;lsquo;kapan&amp;rsquo; sebaiknya pencabutan gigi susu dilakukan, Buku yang membahas mitos ini diharapkan dapat membantu memberikan informasi yang benar kepada seluruh masyarakat, agar nantinya, masalah kesehatan gigi yang mungkin muncul dari salah kaprah informasi kesehatan bisa diminimalisir dan pada akhirnya menciptakan kesehatan gigi mulut yang maksimal bagi yang mendapat informasi pembahasan mitos ini.&lt;/p&gt;</t>
  </si>
  <si>
    <t>31bf16a6-1843-4993-96ed-137e3842ad35</t>
  </si>
  <si>
    <t>Ups, I Remember The DJ â€“ Andai Tak Ada Cinta, Dunia Akan Membeku!</t>
  </si>
  <si>
    <t>Fatmasari Ningrum</t>
  </si>
  <si>
    <t>978-979-29-4536-2</t>
  </si>
  <si>
    <t>978-979-29-7897-1</t>
  </si>
  <si>
    <t>&lt;p&gt;Putri akan memberikan kejutan di malam Tahun Baru untuk Rommy, sang kekasih.&amp;nbsp;Namun, tak disangka. Di malam Tahun Baru itu, justru dia yang mendapat kejutan.&amp;nbsp;Putri mendapat ciuman dahsyat di malam pergantian tahun.&lt;br /&gt;
 Walaupun sempat mengutuk ciuman itu, Putri tak bisa melupakannya begitu saja.&amp;nbsp;Sementara bagi Nicky, mencium Putri di malam Tahun Baru itu adalah pilihan hatinya sekaligus sebuah kecerobohan.&amp;nbsp;Nicky tidak menyesali perbuatannya, tetapi ada harga mahal yang harus dibayarnya.&amp;nbsp;Ciuman itulah yang kemudian membuat hidup Putri dan Nicky kacau-balau.&amp;nbsp;Masalah demi masalah muncul dalam kehidupan mereka. Bahkan menyeret keluarga Putri ke dalam persoalan besar.&amp;nbsp;Namun, ciuman itu pula yang mengajarkan mereka tentang arti cinta.&amp;nbsp;Sanggupkah mereka melalui kekacauan itu untuk menemukan cinta?&amp;nbsp;Hanya kata hati dan keberanian yang bisa menuntun mereka.&lt;/p&gt;</t>
  </si>
  <si>
    <t>78ccd414-4a2c-493c-9688-e80b1b426310</t>
  </si>
  <si>
    <t>Variasi Lauk Kremes</t>
  </si>
  <si>
    <t>Sugi Hartati</t>
  </si>
  <si>
    <t>978-979-29-4386-3</t>
  </si>
  <si>
    <t>978-979-29-7902-2</t>
  </si>
  <si>
    <t>&lt;p&gt;Lauk adalah menu sebagai teman nasi maupun lontong yang akan memberikan rasa enak saat kita menyantapnya. Oleh karena itu, lauk kadang menjadi hal utama yang perlu mendapatkan perhatian.&amp;nbsp;&lt;br /&gt;
 Kini lagi marak menu yang dibuat dengan digoreng kering sehingga menghasilkan rasa yang gurih dan kriuk. Namun ada kalanya lauk yang diolah dengan cara demikian itu akan terasa sedikit keras jika sudah dingin. Oleh karena itu, pengolahan variatif dengan memberikan lapisan kriuk pada bahan dasar pembuatan lauk tersebut akan menghasilkan rasa yang berbeda. Terasa kriuk, namun masih tetap empuk atau renyah dibagian dalamnya.&lt;br /&gt;
 Umumnya menu ini disajikan hangat sebagai teman nasi atau sekadar untuk pelengkap menu lainnya. Cita rasanya yang gurih dan kriuk memiliki daya pikat tersendiri saat kita menikmati hidangan.&amp;nbsp;&lt;br /&gt;
 Nah, agar lebih bervariasi pada menu lauknya, penulis akan memberikan resep serba kremes pada 21 macam menu lauk yang dibuat dengan menggunakan aneka bahan. Harapannya menu kremes yang dihasilkan tidak akan membosankan meski disajikan secara berulang. Namun justru akan menambahselera makan.&lt;/p&gt;</t>
  </si>
  <si>
    <t>901760e6-87f1-4a31-880b-c3a0c5c867c3</t>
  </si>
  <si>
    <t>Anak Kera yang Nakal dan Kumpulan Cerita Kera Lainnya</t>
  </si>
  <si>
    <t>978-979-29-4597-3</t>
  </si>
  <si>
    <t>978-979-29-7331-0</t>
  </si>
  <si>
    <t>&lt;p&gt;Fabel adalah cerita yang menggambarkan watak dan budi manusia yang&lt;br /&gt;
 pelakunya diperankan oleh binatang. Fabel biasanya berisi pendidikan moral dan&lt;br /&gt;
 budi pekerti. Fabel juga mengajarkan etika, keteladanan, dan semangat berusaha.&lt;br /&gt;
 Tepatlah kiranya bila fabel dijadikan teman pengantar tidur malam adik-adik tercinta.&lt;br /&gt;
 Dalam buku &amp;ldquo;Anak Kera yang Nakal dan Kumpulan Cerita Kera Lainnya&amp;rdquo;, kita&lt;br /&gt;
 akan menemukan berbagai karakter kera. Berbagai kisah kera dalam buku dongeng&lt;br /&gt;
 ini sangat seru dan sayang untuk dilewatkan. Tapi ingat, adik-adik harus tetap belajar&lt;br /&gt;
 dengan giat, ya&lt;/p&gt;</t>
  </si>
  <si>
    <t>213bc86c-b525-4533-9266-dde843a8f39e</t>
  </si>
  <si>
    <t>Ayam yang Ingkar Janji dan Kumpulan Cerita Ayam Lainnya</t>
  </si>
  <si>
    <t>978-979-29-4596-6</t>
  </si>
  <si>
    <t>978-979-29-7348-8</t>
  </si>
  <si>
    <t>&lt;p&gt;Fabel adalah cerita yang menggambarkan watak dan budi manusia&lt;br /&gt;
 yang pelakunya diperankan oleh binatang. Fabel biasanya berisi pendidikan&lt;br /&gt;
 moral dan budi pekerti. Fabel juga mengajarkan etika, keteladanan,&lt;br /&gt;
 dan semangat berusaha. Tepatlah kiranya bila fabel dijadikan teman&lt;br /&gt;
 pengantar tidur malam adik-adik tercinta.&lt;br /&gt;
 Dalam buku &amp;ldquo;AYAM YANG INGKAR JANJI DAN KUMPULAN CERITA AYAM&lt;br /&gt;
 LAINNYA&amp;rdquo;, kita akan bertemu dengan berbagai karakter ayam. Berbagai&lt;br /&gt;
 kisah ayam dalam buku dongeng ini sangat seru dan sayang untuk&lt;br /&gt;
 dilewatkan. Tapi ingat, adik-adik harus tetap belajar dengan giat, ya!&lt;/p&gt;</t>
  </si>
  <si>
    <t>c0293680-f62e-4662-af1b-f48f202f84ea</t>
  </si>
  <si>
    <t>Belalang yang Tidak Pernah Puas dan Kumpulan Cerita Belalang Lainnya</t>
  </si>
  <si>
    <t>978-979-29-4595-9</t>
  </si>
  <si>
    <t>978-979-29-7392-1</t>
  </si>
  <si>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&amp;ldquo;BELALANG YANG TIDAK PERNAH PUAS DAN&lt;br /&gt;
 KUMPULAN CERITA BELALANG LAINNYA&amp;rdquo;, kita akan bertemu dengan&lt;br /&gt;
 berbagai karakter Belalang. Berbagai kisah belalang dalam buku ini sangat&lt;br /&gt;
 seru dan sayang untuk dilewatkan. Tapi ingat, adik-adik harus tetap belajar&lt;br /&gt;
 dengan giat, ya&lt;/p&gt;</t>
  </si>
  <si>
    <t>ba847a07-e3f2-4efe-bbe2-b6f5bcc7b593</t>
  </si>
  <si>
    <t>Seri Cerita Rakyat Dunia: Cerita Rakyat Filipina</t>
  </si>
  <si>
    <t>Tatik Widiyarti</t>
  </si>
  <si>
    <t>978-979-29-4377-1</t>
  </si>
  <si>
    <t>978-979-29-7785-1</t>
  </si>
  <si>
    <t>&lt;p&gt;Filipina pun mempunyai banyak cerita rakyat yang secara turun-temurun&amp;nbsp;telah disampaikan baik secara lisan maupun secara tertulis dalam sebuah&amp;nbsp;karya sastra. Cerita rakyat yang dimiliki oleh negara Filipina mempunyai&amp;nbsp; ragam yang lebih banyak karena negara ini adalah negara yang terdiri dari&amp;nbsp;banyak kepulauan dan suku-suku bangsa.&amp;nbsp;Di negara Filipina, keberadaan cerita rakyat terutama yang berkaitan dengan&amp;nbsp;tokoh-tokoh gaib atau makhluk-makhluk yang dianggap suci masih banyak&amp;nbsp;diyakini keberadaannya terutama oleh para penduduk yang tinggal di&amp;nbsp;pedesaan. Meskipun tidak ada sejarah yang mencatat adanya keberadaan&amp;nbsp;hal-ha1 tersebut, ini merupakan bagian dari kepercayaan masyarakat&amp;nbsp;setempat.&lt;br /&gt;
 Pada akhirnya, sebuah cerita rakyat memiliki nilai-nilai kepercayaan dan&amp;nbsp;mencerminkan kekhasan setiap negara yang berbeda-beda. Hal ini juga&amp;nbsp;dipengaruhi oleh sejarah masing-masing negara. Namun, semua perbedaan&amp;nbsp;tersebut pada dasarnya terdapat sebuah kesamaan yaitu tentang nilai-nilai&amp;nbsp;kebenaran yang harus dipercayai dan diyakini dalam kehidupan manusia.&lt;/p&gt;</t>
  </si>
  <si>
    <t>ce7293c8-2b2c-4f81-86d0-ab638a806a63</t>
  </si>
  <si>
    <t>Seri Cerita Rakyat Dunia: Cerita Rakyat Korea Selatan</t>
  </si>
  <si>
    <t>978-979-29-4358-0</t>
  </si>
  <si>
    <t>978-979-29-7790-5</t>
  </si>
  <si>
    <t>&lt;p&gt;Masyarakat Korea Selatan juga terkenal sangat memelihara tradisi dan&amp;nbsp;budaya sebagai warisan nenek moyang yang harus terus dilestarikan. Mereka&amp;nbsp;sangat menghormati orang-orang yang lebih tua. Salah satu cara menghormati&amp;nbsp;orang yang lebih tua adalah dengan mengucapkan kata annyeonghaseyo. Kata&amp;nbsp;annyeonghaseyo adalah kata yang istimewa karena digunakan sebagai bentuk&amp;nbsp;penghormatan kepada orang yang lebih tua.&lt;br /&gt;
 Dalam hal memberikan penghormatan kepada orang yang lebih tua, Korea&amp;nbsp;Selatan juga membangun fasilitas khusus untuk para manula, seperti taman&amp;nbsp;dan sarana olah raga. Alat transportasi umum mereka, misalnya subway, juga&amp;nbsp;menyediakan tempat duduk khusus untuk orang lanjut usia, orang-orang difabel,&amp;nbsp;dan ibu hamil. Di sana, orang-orang muda tidak ada yang berani duduk di kursi&amp;nbsp;itu.&lt;br /&gt;
 Penghormatan itu berasal dari nilai-nilai luhur yang terdapat dalam cerita&amp;nbsp;rakyat, legenda, dan mitos yang masih dipercaya oleh sebagian besar masyarakat&amp;nbsp;Korea Selatan. Melalui sebuah cerita rakyat, kita dapat mengenal suatu negara serta&amp;nbsp;mengambil hikmah dari pengetahuan dan nilai-nilai yang ada di dalamnya. Hal ini&amp;nbsp;sangat penting untuk masyarakat Korea Selatan pada khususnya, dan masyarakat&amp;nbsp;dunia pada umumnya.&lt;/p&gt;</t>
  </si>
  <si>
    <t>16db5581-2555-41f9-b077-fdf88deecef3</t>
  </si>
  <si>
    <t>Kambing Bertanduk Emas dan Kumpulan Cerita Kambing Lainnyaï»¿</t>
  </si>
  <si>
    <t>978-979-29-4601-7</t>
  </si>
  <si>
    <t>978-979-29-7553-6</t>
  </si>
  <si>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&amp;ldquo;KAMBING BERTANDUK EMAS DAN KUMPULAN CERITA&lt;br /&gt;
 KAMBING LAINNYA&amp;rdquo;, kita akan bertemu dengan berbagai karakter&lt;br /&gt;
 kambing. Berbagai kisah kambing dalam buku dongeng ini sangat seru dan&lt;br /&gt;
 sayang untuk dilewatkan. Tapi ingat, adik-adik harus tetap belajar dengan&lt;br /&gt;
 giat, ya&lt;/p&gt;</t>
  </si>
  <si>
    <t>900118e3-b27d-4ee8-8899-1981988536b9</t>
  </si>
  <si>
    <t>Kepiting yang Pintar dan Kumpulan Cerita Kepiting Lainnya</t>
  </si>
  <si>
    <t>978-979-29-4511-9</t>
  </si>
  <si>
    <t>978-979-29-7558-1</t>
  </si>
  <si>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seri &amp;ldquo;Kepiting yang Pintar dan Kumpulan Dongeng Kepiting&lt;br /&gt;
 Lainnya&amp;rdquo; ini, kita akan bertemu dengan berbagai karakter tokoh kepiting.&lt;br /&gt;
 Berbagai kisah kepiting dalam buku dongeng ini sangat seru dan sayang&lt;br /&gt;
 untuk dilewatkan. Tapi ingat, adik-adik harus tetap belajar dengan giat.&lt;/p&gt;</t>
  </si>
  <si>
    <t>52232106-b971-4b8a-b059-40866b95aa2d</t>
  </si>
  <si>
    <t>Komis Sains Bocah Cerdas:Menggolongkan Hewan Berdasarkan Makanannya</t>
  </si>
  <si>
    <t>978-979-29-5004-5</t>
  </si>
  <si>
    <t>978-979-29-7584-0</t>
  </si>
  <si>
    <t>&lt;p&gt;Seti, hewan mempunyai persamaan dan perbedaan. Berdasarkan persamaan dan&lt;br /&gt;
 perbedaan yang dimiliki, hewan dapat dikelompok-kelompokkan berdasarkan golongan.&lt;br /&gt;
 Hewan dapat dikelompokkan berdasarkan makanannya. Ada kelompok hewan yang&lt;br /&gt;
 sumber makanannya berasal dari tumbuhan, daging, dan tumbuhan maupun daging.&lt;br /&gt;
 Dalam buku Kornik Sains Bocah Pintar, uarsama Felicia, Stevano, dan Ncuz si monyet&lt;br /&gt;
 &amp;#39; lucu banyak aka1 ini, kalian akan belaiar tentang mahkluk hidup berdasarkan makanannya. Yuk segera baca buku komik sains ini!&lt;/p&gt;</t>
  </si>
  <si>
    <t>e53a71bb-9936-49bd-8f36-7f38e7c99d6b</t>
  </si>
  <si>
    <t>Panduan Praktis Membuat Biogas Portabel Skala Rumah Tangga dan Industri</t>
  </si>
  <si>
    <t>Dr. Ir. Hardoyo M.Eng; dkk</t>
  </si>
  <si>
    <t>978-979-29-4768-7</t>
  </si>
  <si>
    <t>978-979-29-7684-7</t>
  </si>
  <si>
    <t>&lt;p&gt;Perangkat biogas portabel merupakan inovasi teknologi dalam&lt;br /&gt;
 energi bahan bakar terbarukan yang murah dan ramah&lt;br /&gt;
 lingkungan serta mudah dipindahkan sesuai kebutuhan pemakai.&lt;br /&gt;
 Penulis sendiri telah mendapatkan paten dari Dirjen Paten pada&lt;br /&gt;
 tahun 2011 mengenai &amp;#39;Peralatan Pembuat Biogas Portabel&amp;#39;.&lt;br /&gt;
 Buku ini memba has mengenai teknik-teknik merancang&lt;br /&gt;
 perangkat biogas portabel kepada para mahasiswa, staf pengajar&lt;br /&gt;
 dan peneliti maupun praktisi mulai dari pengenalan umum&lt;br /&gt;
 tentang biogas; manfaat dan kelebihan biogas; tata cara&lt;br /&gt;
 pembuatan perangkat biogas portabel secara rinci serta&lt;br /&gt;
 dilengkapi dengan gambar teknik lengkap dan perspektif agar&lt;br /&gt;
 pem baca mudah mempelajarinya; cara mengoperasi kan biogas&lt;br /&gt;
 portabel; sampai analisa usaha yang meliputi biaya pembuatan&lt;br /&gt;
 alat dan nilai ekonomi hasil biogas.&lt;/p&gt;</t>
  </si>
  <si>
    <t>b076275c-f62b-40a3-ab24-3987eadc87ca</t>
  </si>
  <si>
    <t>Ratu Semut dan Rakit Daun, Serta Kumpulan Cerita Semut Lainnya</t>
  </si>
  <si>
    <t>978-979-29-4619-2</t>
  </si>
  <si>
    <t>978-979-29-7733-2</t>
  </si>
  <si>
    <t>&lt;p&gt;Fabel adalah cerita yang diperankan binatang. Biasanya menggambarkan watak dan budi manusia. Fabel biasanya berisi pendidikan moral dan budi pekerti. Dalam buku Ratu Semut dan Rakit Daun serta Kumpulan Cerita Semut Lainnya, kita akan bertemu dengan berbagai karakter Semut. Salah satu pesan moralnya adalah bila kita mau bekerjasama, sesulit apa pun permasalahan yang kita hadapi pasti ada jalan keluarnya. Berbagai kisah semut dalam buku dongeng ini sangat seru dan sayang untuk dilewatkan. Tepatlah kiranya, bila fabel semut ini dijadikan teman pengantar tidur malam adik-adik tercinta! Selamat membaca&lt;/p&gt;</t>
  </si>
  <si>
    <t>714d644b-fa51-4322-9038-dffc36180c2b</t>
  </si>
  <si>
    <t>Second Chance â€“ Dia Soulmate-mu</t>
  </si>
  <si>
    <t>978-979-29-4700-7</t>
  </si>
  <si>
    <t>978-979-29-7744-8</t>
  </si>
  <si>
    <t>&lt;p&gt;Berkisah tentang kesempatan kedua. Berawal dari sebuoh quote dari sebuah film Filipina:&lt;br /&gt;
 &amp;quot;Dari sebegitu banyak manusia di negaramu, bagaimana kau bisa menemukan jodohmu? Bagaimana kau tau bahwa dia&lt;br /&gt;
 adalah &amp;#39;the one&amp;#39;. Bagoimana kalau kau bertemu dengannya di jalan, tapi tak menyadarinya karna kau terlalu sibuk dengan&lt;br /&gt;
 * tali sepatumu? Atau, bagaimana kalau kau ternyata sudoh melewatinya?&amp;quot;&lt;br /&gt;
 Ya. Bagaimana? Bagaimana kalau kau sudah pernah bersamanya, tapi tak menyadarinya. Kau sudoh mengenalnya lama, bohkon hompir melupakannya tanpa tahu dia adlah soulmate mu Jodohmu.&lt;/p&gt;
 &lt;p&gt;Second Change terdiri dari&amp;nbsp;&lt;br /&gt;
 5 kiah dengan latar belakang 5 negara yang berbeda. Selain kesempatan kedua sebagai benang merah, 5&lt;br /&gt;
 tokoh perempuan dalam cerita ini pada akhirnya terhubung satu dengan yong lain, walau mungkin awalnyo tak saling kenal.&lt;br /&gt;
 Kau memang tidak pernah tahu ke mana hidup membawamu, serta bagaimana cerita dan kisah yang harus kau jalani.&lt;br /&gt;
 Mereka beruntung mempunyai kesempatan kedua, kemudian bisa bersama dengan orang yang dicintainya&lt;br /&gt;
 Bagaimana denganmu? Yuk segera simak cerita tentang kesempatan kedua dalam buku ini!&lt;/p&gt;</t>
  </si>
  <si>
    <t>d52526cb-5aad-4af8-8af1-6d8483981f3f</t>
  </si>
  <si>
    <t>Sehat &amp; Cantik</t>
  </si>
  <si>
    <t>978-979-29-4748-9</t>
  </si>
  <si>
    <t>978-979-29-9736-1</t>
  </si>
  <si>
    <t>&lt;p&gt;Cantik dapat ditempuh dengan berbagai cara, tetapi tidak semua cara ada dalam kadar kesehatan. Yohanes Sunardi akan memandu anda dengan segala pengalamanya untuk anda menjadi wanita yang sehat dan cantik,Life is Beauty. . .( Founder of Yemina Center Yemina Eva )&lt;/p&gt;
 &lt;p&gt;Menurut saya penting bagi seorang wanita memiliki daya tarik, salah satunya adalah tampil cantik yang didukung dengan tubuh yang sehat, bugar dan energik. Wanita yang cantik tapi penyakitan, pucat dan lesu jadi tampak tidak menarik . Buku kak Yo sangat membantu aku untuk jadi sehat dan cantik. (News&amp;nbsp;Anchar &amp;amp; Section Head News Anchor MetroTV, Prita Laura)&lt;/p&gt;</t>
  </si>
  <si>
    <t>d609eea5-bd88-4b01-9bf4-f62468e5ca90</t>
  </si>
  <si>
    <t>Singa Yang Serakah Dan Kumpulan Cerita Singa Lainnya</t>
  </si>
  <si>
    <t>978-979-29-4510-2</t>
  </si>
  <si>
    <t>978-979-29-7837-7</t>
  </si>
  <si>
    <t>&lt;p&gt;Fabel adalah cerita yang diperankan binatang. Biasanya menggambarkan watak dan budi manusia. Fabel biasanya berisi pendidikan moral dan budi pekerti. Dalam buku Singa yang Serakah dan Kumpulan Cerita Singa Lainnya, kita akan bertemu dengan berbagai karakter singa. Salah satu pesan moralnya adalah bila kita berbuat baik kepada orang lain, pasti orang lain akan berbuat baik kepada kita. Akan tetapi bila kita berbuat jahat kepada orang lain, pasti orang lain juga akan berbuat jahat kepada kita. Oleh karena itu hendaknya kita selalu berbuat baik. Berbagai kisah singa dalam buku dongeng ini sangat seru dan sayang untuk dilewatkan. Tepatlah kiranya, bila fabel singa ini dijadikan teman pengantar tidur malam adik-adik tercinta! Selamat membaca&lt;/p&gt;</t>
  </si>
  <si>
    <t>b4e6474f-f0d4-4d51-bf18-a30f14e346c6</t>
  </si>
  <si>
    <t>Vanilla Tabulampot: Kiat Sukses Panen Emas Hijau di Pekarangan Rumah</t>
  </si>
  <si>
    <t>978-979-29-2193-9</t>
  </si>
  <si>
    <t>978-979-29-7901-5</t>
  </si>
  <si>
    <t>&lt;p&gt;Di beberapa daerah, tanaman vanilla dibiarkan tumbuh bak tanaman liar dikarenakan petani sudah enggan memeliharanya. Bukan hanya permasalahan pasar, jangka waktu pemeliharaan tanaman yang relatif lama untuk memperoleh hasil produksi perdana dan perawatan tanaman yang intensif juga menjadi penyebabnya petani tidak tertarik lagi melakukan budi daya tanaman vanilla di Indonesia. Padahal sampai sekarang buah vanilla tetap dikenal sebagai komoditas rempah termahal nomor dua di dunia. Di pasar rempah internasional, harga jual berkisar antara USD 20 hingga USD 35 setiap satu kilogram vanilla kering.&amp;nbsp;&lt;br /&gt;
 Oleh karena itu penulis mempunyai ide sederhana bila tanaman vanilla ditanam dan dikembangkan dalam wadah atau media berupa pot. Vanilla tabulampot, demikian istilahnya. Sembari menunggu berbuah, bertanam vanilla dalam pot dapat menjadi hobi unik bagi para pembaca yang gemar berkebun di pekarangan rumah atau bermaksud menjadikan tanaman vanilla sebagai tanaman hias, khususnya bagi para pemilik gerai es krim, hotel, restoran maupun kafe yang menyajikan menu berkaitan dengan vanilla. Bagi petani yang memiliki lahan terbatas, bertanam vanilla dalam pot setidaknya menjadi tabungan hidup yang hasil panennya bisa dinikmati setiap satu tahun sekali.&lt;/p&gt;</t>
  </si>
  <si>
    <t>7022171c-06b9-4c21-98d7-6a4995c98f1b</t>
  </si>
  <si>
    <t>Wirausaha Kelinci Potong Secara Intensif</t>
  </si>
  <si>
    <t>978-979-29-4319-1</t>
  </si>
  <si>
    <t>978-979-29-7905-3</t>
  </si>
  <si>
    <t>&lt;p&gt;Wirausaha ternak kelinci dapat dilakukan dalam skala usaha tingkat rumah tangga hingga skala industri komersial dalam rangka pemberdayaan ekomi kerakyatan , peningakatan pendapatan dan kesejahteraan rakayat, pemenuhan protein hewani dan swasembada daging. Ternak kelinci mempunyai keunggulan potensi biologis kemampuan reprdouksi yang tinggi, cepat tumbuh dan berkembang baik, interval kelahiran yang pendek, prolifikasi sangat tinggi, mudaman mudah pemeliharaan dan tidak membutuhkan lahan yang luas. Ternak kelinci juga produksi beranak dan menghasilkan daging bernilai tinggi gizi tinggi, berserat halus, tidak berlendir , warna dan rasanya seperti daging ayam, dan tidak berbau , serta bulu kulit bernilai ekonomis tinggi. Rintisan pola&amp;rdquo;Kampoeng Kelinci&amp;rdquo;oleh kementerian pertanian bertujuan untuk mewujudkan ternak kelinci sebagai usaha agribisnis berbasis kelompok membantu masyarakat melawan rawan gizi, kemiskinan serta sebagai peluang untuk penyedia lapangan pekerjaan sekaligus sebagai bentuk dari pembadayaan masyarakat diperdesaan. Inovasi teknologi tepat diguna dalam wirausaha kelinci potong secara intensif ditantang untuk senantiasa meningkatkan nilai tambah dan nilai guna. Buku ini menyajikan informasi secara sederhan, terinci, sistematis , dan lengkap terkait dengan potensi, prospek, strategi dan manfaat, pengenalan jenis kelinci unggul, termasuk jenis kelinci potong, reproduksi, teknik beternak secara intensif, pengolahan hasil aneka olahan ternak kelinci. Gerakan nasioanal kelinci berbasis gelora semangat bisnis kelinci dan kampoeng kelinci perlu dimaknai sekaligus dipandu dengan wirausaha kelinci potong secara intensif.&lt;/p&gt;</t>
  </si>
  <si>
    <t>663f9f32-b3fc-436b-9177-ca150ef4ea36</t>
  </si>
  <si>
    <t>Forever You â€“ Kita Berjalan dengan Tujuan yang Sama</t>
  </si>
  <si>
    <t>Sri Marflowers</t>
  </si>
  <si>
    <t>978-979-29-4622-2</t>
  </si>
  <si>
    <t>978-979-29-7575-8</t>
  </si>
  <si>
    <t>&lt;p&gt;Ji Ho! Nama itu tidak ingin Hanny dengar lagi dalam kehidupannya. Setelah rentetan masalah yang Hanny hadapi, kekasihnya itu malah pergi meninggalkannya bersama wanita lain untuk menikah. Wanita itu adalah sahabat Hanny sendiri.&lt;br /&gt;
 Jika diminta memilih, Hanny ingin hidup sebagai orang lain, menjalani hidup layaknya orang lain, mempunyai keluarga yang utuh, kasih sayang yang selalu tercurahkan, dan dengan materi yang tercukupi. Namun, semua itu hanya mimpi bagi Hanny sehingga ia harus tertidur dahulu untuk memperolehnya.&lt;br /&gt;
 Kencan buta yang sudah direncanakan Nana matang-matang, berakibat fatal bagi sahabatnya Eun Hanny. Pria yang dipilih Nana memang sesuai dengan kriteria yang Hanny inginkan, tetapi Hanny malah membuat masalah dengan mengaku sebagai kekasih dari pria lain, yang akan melamar pacarnya di sebuah restoran terkenal, tempat ia bertemu dengan pasangan kencan butanya saat itu.&lt;br /&gt;
 Sungguh membingungkan ya?&lt;br /&gt;
 Apakah Hanny akan mendapatkan cinta sejatinya yang diimpikan-impikan? Yuk ikuti kisah pencarian cinta dan liku kehidupan Hanny yang rumit dalam novel ini.&lt;/p&gt;</t>
  </si>
  <si>
    <t>8044b0da-8d52-4bfe-aded-53dfaafc27bc</t>
  </si>
  <si>
    <t>Hidup Sehat Bebas Kanker - Mewaspadai Kanker Sejak dari Dini</t>
  </si>
  <si>
    <t>978-979-29-4435-8</t>
  </si>
  <si>
    <t>978-979-29-7513-0</t>
  </si>
  <si>
    <t>&lt;p&gt;Kanker sangat populer, tapi sayang masih banyak juga yang bingung bagaimana kanker bisa terjadi, faktor dan apa saja penyebabnya.Terlebih lagi banyak yang bertanya apa obat kanker yang terbaik? Selain obat-obatan, apakah terdapat metode terapi lain? Bagaimana dengan spiritualitas, iman percaya misalnya, dapatkah menolong penderita kanker?&lt;/p&gt;
 &lt;p&gt;Di tengah keterbatasan pilihan terapi yang ada, sesungguhnya kita masih ada ruang untuk mengupayakan yang terbaik, demi mendapatkan hasil yang maksimal. Dengan mengetahui berbagai jenis terapi dan obat kanker secara detail, kita berharap kanker dapat kita takhlukkan, kendalikan, minimal tidak memperburuk kondisi penderita.&lt;/p&gt;
 &lt;p&gt;Tetaplah optimis dan terus berharap, semoga kanker bukanlah akhir segalanya.&lt;/p&gt;</t>
  </si>
  <si>
    <t>5695add3-50cf-47c7-96f4-72f39980e8f2</t>
  </si>
  <si>
    <t>It Hurts â€“ Ketika Mencintaimu Adalah Sakit Untukku</t>
  </si>
  <si>
    <t>Gogor Subyakto</t>
  </si>
  <si>
    <t>978-979-29-2665-9</t>
  </si>
  <si>
    <t>978-979-29-7533-8</t>
  </si>
  <si>
    <t>&lt;p&gt;Memiliki suara yang indah, mudah bergaul, dan tentu saja cantik. Banyak teman-teman kampusnya yang menaruh hati padanya. Namun, dengan halus seperti biasa, Mitha membentengi dirinya.&lt;br /&gt;
 Vera, sahabat Mitha, tahu mengapa dirinya bersikap seperti itu. Vera selalu mengatainya bodoh karena masalah yang satu ini selalu berkaitan dengan kisah masa lalu Mitha. Masa lalu itu punya nama, Fahmi.&lt;br /&gt;
 Satria hanya bisa menjadi teman yang baik untuk Mitha. Walau hati kecilnya selalu berharap gadis itu akan memandangnya lebih dari sekedar teman. Tapi baginya ini cukup, asal dia bisa membuat sebuah senyuman di bibir gadis pujaannya.&lt;br /&gt;
 Entah apa yang membuat Mitha begitu menaruh harapan lebih terhadap mantan kekasihnya yang sudah lebih dari satu tahun itu tak memberinya kabar. Dirinya sendirilah yang tahu. Terkadang Mitha sendiri pun tak yakin apa yang dia rasakan.&lt;br /&gt;
 Namun saat memandang kedua mata Fahmi, Mitha tak menemukan apa yang dia butuhkan. Mitha melepas masa lalunya sepertinya sudah terlambat untuk meraih masa kini dan mungkin masa depannya.&lt;br /&gt;
 Setahun berlalu.&lt;br /&gt;
 Ketidaksengajaan itu mempertemukan Mitha dan Satria kembali.&lt;/p&gt;
 &lt;p&gt;Apakah Mitha akan mendapatkan cinta yang selama ini diharapkannya? Yuk ikuti kisah cerita pencarian cinta Mitha yang berliku dalam novel ini.&lt;/p&gt;</t>
  </si>
  <si>
    <t>a33d9c0f-ded1-41b8-8fd7-5a2e9c17baa4</t>
  </si>
  <si>
    <t>Kamus Mandarin Lengkap Bergambar untuk Anak Indonesia â€“ Inggris â€“ Mandarin</t>
  </si>
  <si>
    <t>Yi Ying &amp; Tirta Nugraha Mursitama</t>
  </si>
  <si>
    <t>978-979-29-2109-0</t>
  </si>
  <si>
    <t>978-979-29-7779-0</t>
  </si>
  <si>
    <t>&lt;p&gt;Perkembangan pengajaran bahasa Mandarin di Indonesia yang&amp;nbsp;sangat pesat. Kamus bahasa Mandarin yang memuat budaya Indonesia hampir tidak&amp;nbsp;ada. Oleh karena itu, penulis terdorong untuk menyusun kamus tiga bahasa ini.&amp;nbsp;Kamus ini terdiri dari 20 kategori. Setiap kategori dilengkapi gambar-gambar menarik&amp;nbsp;yang memudahkan pembaca memahami kosakata yang diajarkan. Adapun kedua puluh&amp;nbsp;kategori tersebut adalah: bagian tubuh, anggota keluarga, perlengkapan sehari-hari,&amp;nbsp;warna, binatang, buah-buahan, sayuran, makanan, minuman, alat tulis, olahraga, pakaian&amp;nbsp;laki-laki, pakaian wanita, jenis-jenis bunga, cuaca, alat transportasi, ruang angkasa, alat&amp;nbsp;musik, hari raya, dan tempat-tempat wisata.&lt;/p&gt;</t>
  </si>
  <si>
    <t>58aa88e2-89d1-49d7-911c-52e41178eda6</t>
  </si>
  <si>
    <t>Kecil-kecil jadi Enstein: Percobaan Sains untuk SD dengan Bahan-bahan Sederhana</t>
  </si>
  <si>
    <t>978-979-29-4359-7</t>
  </si>
  <si>
    <t>978-979-29-7556-7</t>
  </si>
  <si>
    <t>&lt;p&gt;Membaca, memang masih menjadi salah satu cara belajar yang paling efektif karena anak-anak dapat mengetahui banyak hal. Namun, membaca juga merupakan satu aktivitas yang terkadang membosankan untuk anak-anak yang cenderung aktif dan cepat bosan. Untuk itu, para orang tua memerlukan trik dan metode-metode menarik agar anak-anak tertarik belajar dan merangsang minat, serta rasa ingin tahunya. Anak-anak juga merupakan pribadi yang aktif dan mudah bosan. Cara belajar anak-anak pun tidak sama satu dengan lainnya. Oleh karena itu, perlu adanya trik dan media yang unik agar anak-anak suka membaca serta bisa mendapat pengetahuan baru.&lt;br /&gt;
 Nah, di dalam buku Kecil-Kecil Jadi Einstein ini, terdapat berbagai jenis percobaan sederhana dengan bahan-bahan yang mudah dijumpai sehingga mengajak anak-anak untuk terlibat langsung dalam melakukan berbagai percobaan. Selain itu, beberapa cerita anak juga tersaji untuk merangsang minat baca anak.&amp;nbsp;&lt;br /&gt;
 Selamat membaca dan melakukan percobaan yang ada, Teman-Teman!&lt;/p&gt;</t>
  </si>
  <si>
    <t>41e42156-6c13-48e5-9990-626682949dba</t>
  </si>
  <si>
    <t>Petualangan Geng Serangga</t>
  </si>
  <si>
    <t>Apin Septian</t>
  </si>
  <si>
    <t>978-979-29-4650-5</t>
  </si>
  <si>
    <t>978-979-29-7705-9</t>
  </si>
  <si>
    <t>&lt;p&gt;Ketika berjalan-jalan mencari makanan di kebun, geng serangga Cimut, Alang, dan Piko menemukan sebuah biskuit yang ada di dekat pohon. Biskuit itu ternyata terlalu berat dan membutuhkan banyak tenaga. Akhirnya, mereka pun berpikir tentang cara membawa biskuit itu. Penasaran kan dengan cerita selanjutnya?&lt;br /&gt;
 Buku Petualangan Geng Serangga ini akan membuat kalian mengerti tentang arti seorang sahabat, tolong-menolong, bekerja sama, berbagi, dan tidak memikirkan diri sendiri. Yuk segera baca kisah geng serangga ini!&lt;/p&gt;</t>
  </si>
  <si>
    <t>a37d3d59-7df7-4c82-80c9-868eb756389d</t>
  </si>
  <si>
    <t>Petualangan Popo dan Rara: Sepatu Kaca Cindy</t>
  </si>
  <si>
    <t>Kak Talita &amp; Kak Nofee</t>
  </si>
  <si>
    <t>978-979-29-4634-5</t>
  </si>
  <si>
    <t>978-979-29-7707-3</t>
  </si>
  <si>
    <t>&lt;p&gt;Dalam Petualangan Popo Rara, kalian akan belajar untuk saling menolong kepada teman, meski teman itu sangat sombong. Popo dan Rara akan mengajak kalian ke sebuah petualangan yang seru saat membantu Cindy yang kaya dan sombong mencari potongan kaca untuk sepatu kacanya. Kita juga akan belajar tentang arti sahabat, meski terkadang menjengkelkan. Selain itu, akan banyak aktivitas unik yang dapat kalian lakukan di dalam buku. Penasarankan?&lt;br /&gt;
 Popo, anak laki-laki dari sebuah desa. Lucu, tampan tapi agak berantakan. Meski agak malas, tapi baik dan suka membantu.&lt;br /&gt;
 Rara, anak perempuan tetangga Popo. Cantik, pintar memecahkan masalah, dan berani.&lt;br /&gt;
 Yuk segera simak kisahnya yang menarik dalam buku Petualangan Popo Rara ini!&lt;/p&gt;</t>
  </si>
  <si>
    <t>b963aa64-9343-4498-94df-d8801baf43de</t>
  </si>
  <si>
    <t>Petualangan Popo dan Rara : Mencari Daun Waras</t>
  </si>
  <si>
    <t>978-979-29-4457-0</t>
  </si>
  <si>
    <t>978-979-29-7706-6</t>
  </si>
  <si>
    <t>&lt;p&gt;Dalam Petualangan Popo Rara, kalian akan belajar untuk saling menolong. Popo dan Rara akan mengajak kalian ke sebuah petualangan yang seru dan penuh rintangan saat mencari daun waras. Kita juga akan belajar untuk tidak boleh mudah putus asa dalam membantu teman walau sulit.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</si>
  <si>
    <t>d90d2b02-4980-4dfa-a1e2-85efecbbf8d6</t>
  </si>
  <si>
    <t>Rasa Ini â€“ Andai Saja Dia Tahu, Sebenarnya Aku Tidak Ingin Dia Pergi</t>
  </si>
  <si>
    <t>978-979-29-4635-2</t>
  </si>
  <si>
    <t>978-979-29-7732-5</t>
  </si>
  <si>
    <t>&lt;p&gt;&amp;ldquo;Mengapa sulit sekali mengutarakan cinta di usia yang masih sangat muda?&amp;rdquo;&lt;br /&gt;
 Billy tidak berani mengutarakan perasaannya. Ingin menelpon ke rumah Putri, dia takut dan malu. Akhirnya, Billy mengirim surat cinta yang dimasukkan ke kotak pos pinggir jalan. Perkiraannya, sebelum pengambilan ijazah, surat itu sudah sampai ke tangan Putri. Namun, ternyata perkiraan Billy meleset. Billy berpikir, Putri menolak cintanya dengan cara tidak mau menemuinya di hari pengambilan ijazah. Billy salah dan akhirnya pindah ke kota lain.&lt;br /&gt;
 Sementara Putri yang akhirnya memberanikan diri untuk mengutarakan cintanya, tidak mendapati Billy di hari pengambilan ijazah. Putri berpikir, Billy memang tidak pernah mencintainya.&lt;br /&gt;
 Lima tahun kemudian mereka dipertemukan di acara reuni. Billy masih menginginkan Putri, sementara gadis itu sudah tak lagi sendiri. Akankah mereka bisa bersama, ataukah cinta hanya dapat bersarang di dalam dada?&lt;br /&gt;
 ***&lt;br /&gt;
 &amp;ldquo;Novel remaja yang memberikan pembelajaran, tapi renyah dan nikmat untuk dikunyah.&amp;rdquo;&lt;br /&gt;
 Eva Sri Rahayu, penulis &amp;ldquo;I&amp;rsquo;m Not an Underdog&amp;rdquo;, &amp;ldquo;Dunia Trisa&amp;rdquo; dan &amp;ldquo;Love Puzzle&amp;rdquo;&lt;br /&gt;
 &amp;ldquo;Kisah yang manis, seperti dibawa ke masa-masa cinta pertama. Cinta yang sederhana, dikisahkan dengan gaya bercerita melankolis nan lembut khas Ari Keling. Very recommended.&amp;rdquo;&lt;br /&gt;
 Zachira, penulis &amp;ldquo;So... Loveable&amp;rdquo; dan &amp;ldquo;Diamond Sky in Edinburgh&amp;rdquo;&lt;/p&gt;</t>
  </si>
  <si>
    <t>d05626cc-1417-4804-bbf3-d8ef0630ecbb</t>
  </si>
  <si>
    <t>Petualangan Popo dan Rara : Si Bulus Ingin Terbang</t>
  </si>
  <si>
    <t>978-979-29-4666-6</t>
  </si>
  <si>
    <t>978-979-29-7708-0</t>
  </si>
  <si>
    <t>&lt;p&gt;Dalam Petualangan Popo Rara, kalian akan belajar untuk saling menolong kepada teman, yaitu si Bulus yang ingin terbang. Popo dan Rara akan mengajak kalian ke sebuah petualangan yang seru saat berusaha menyadarkan si Bulus bahwa setiap binatang memiliki keunikannya tersendiri. Kita juga akan belajar tentang arti sahabat, yaitu saling menguatkan antara satu dengan yang lainnya.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</si>
  <si>
    <t>5e2f2c30-985f-49fd-a305-09e36dd62cf6</t>
  </si>
  <si>
    <t>Pintar Membaca Jam</t>
  </si>
  <si>
    <t>978-979-29-4456-3</t>
  </si>
  <si>
    <t>978-979-29-7715-8</t>
  </si>
  <si>
    <t>&lt;p&gt;Yuk, latihan membaca jam yang menunjukkan pukul 1 lewat 30 menit. 30 menit artinya sama dengan setengah jam. Berarti, pukul satu lebih 30 menit sama dengan pukul satu lebih setengah jam. Inilah salah satu konsep yang akan dipelajari tentang cara membaca jam. Tentunya, dilengkapi dengan ilustrasi jam yang menarik.&lt;br /&gt;
 Buku &amp;ldquo;Pintar Membaca Jam&amp;rdquo; akan mengajarkan anak usia dini untuk belajar membaca jam dengan cara yang menyenangkan. Buku ini dilengkapi ilustrasi gambar yang menarik dan lembar latihan. Buku ini juga menawarkan konsep yang mudah dipahami oleh anak-anak usia dini, yaitu dimulai dengan konsep berhitung dan membaca angka, membaca jam biasa dan jam digital, serta membuat kegiatan harian berdasarkan waktu.&lt;br /&gt;
 Selamat belajar membaca jam!&lt;/p&gt;</t>
  </si>
  <si>
    <t>55efab53-f5bf-4333-b782-dcc3677b8ccb</t>
  </si>
  <si>
    <t>Mahkluk Hidup Tak Kasat Mata Penyebab Penyakit</t>
  </si>
  <si>
    <t>978-979-29-4509-6</t>
  </si>
  <si>
    <t>978-979-29-7610-6</t>
  </si>
  <si>
    <t>&lt;p&gt;Dalam buku &lt;em&gt;Makhluk Hidup Tak Kasat Mata Penyebab Penyakit&lt;/em&gt;, kamu akan belajar banyak tentang mahkluk-mahkluk tak kasat yang merugikan dan menimbulkan penyakit bagi manusia. Mahkluk tak kasat mata itu adalah amuba, virus, jamur, dan bakteri.&lt;/p&gt;
 &lt;p&gt;Amuba adalah jenis makhluk hidup yang tidak bisa terlihat mata manusia. Kita harus berhati-hati dengan makhluk satu ini sebab ternyata makhluk hidup yang satu ini bisa merugikan manusia.&lt;/p&gt;
 &lt;p&gt;Virus adalah makhluk parasit. Virus ini juga &amp;nbsp;berbahaya sekali, lho. Jika tubuh telah terinfeksi virus maka sel-sel akan rusak karenanya.&lt;/p&gt;
 &lt;p&gt;Jamur ternyata juga bisa menyebabkan penyakit, lho. Salah satunya adalah penyakit kulit. Jamur penyebab penyakit ini akan menyebar dengan cepat dan membuat kulit gatal-gatal.&lt;/p&gt;
 &lt;p&gt;Bakteri&lt;strong&gt; &lt;/strong&gt;itu bisa hidup di mana saja, lho. Namun, bakteri lebih banyak hidup di tempat yang lembab, kotor, dan bau. Bakteri yang hidup di tempat seperti ini kebanyakan adalah bakteri penyebab penyakit seperti bakteri penyebab sakit tifus.&lt;/p&gt;
 &lt;p&gt;Selain itu, kamu juga akan belajar tentang cara menghindari mahkluk-mahkluk hidup tak kasat mata itu dan cara menjaga kesehatan tubuh kita. Yuk segera baca buku ini!&lt;/p&gt;</t>
  </si>
  <si>
    <t>e1cf089f-6a51-473f-b68a-cba676163177</t>
  </si>
  <si>
    <t>THE SECRET OF TEENS - Guide Book For Teen : Mengatasi Masa Pubertas, Seksualitas, dan Pergaulan CIYUS??? BISA G4UL, C3RI4 &amp; S3H4T?</t>
  </si>
  <si>
    <t>Siti Khuzaiyah</t>
  </si>
  <si>
    <t>978-979-29-4433-4</t>
  </si>
  <si>
    <t>978-979-29-7883-4</t>
  </si>
  <si>
    <t>&lt;p&gt;Jika membahas masalah kesehatan pada pemuda, khususnya&amp;nbsp;remaja, ternyata ada banyak hal pen?? ng yang perlu diketahui oleh&amp;nbsp;remaja. Beberapa hal pen?? ng itu wajib kita ketahui agar masa&amp;nbsp;remaja dapat kita lalui secara sehat, sehingga kelak kita pun akan&amp;nbsp;menjadi manusia dewasa yang sehat dan siap melahirkan generasi&amp;nbsp;penerus yang sehat juga. Secara lebih populer, kesehatan remaja&amp;nbsp;yang berhubungan dengan proses melahirkan generasi penerus&amp;nbsp;ini disebut sebagai kesehatan reproduksi remaja.&amp;nbsp;Jika kita melihat kenyataan saat ini, kesehatan reproduksi&amp;nbsp;remaja di sekeliling kita sangat mempriha?? nkan. Coba tengok&amp;nbsp;ka nan-kiri, depan-belakang kita, atau kita simak berita yang sering&amp;nbsp;bermunculan di media televisi ataupun media massa, di&amp;nbsp;sana dapat kita temukan beberapa kondisi yang membuat kita&amp;nbsp;mengelus dada. Kasus remaja bunuh diri&amp;nbsp;karena putus asa atau&amp;nbsp;putus cinta, remaja kurang gizi (biasanya karena diet berlebihan),&amp;nbsp;remaja menyalahgunakan obat-obatan terlarang (narkotika, dan lain-lain), remaja hamil di luar nikah, remaja melakukan aborsi&amp;nbsp;(pengguguran kandungan), perceraian remaja, remaja diperkosa,&amp;nbsp;dan masih banyak kasus yang lain. Kasus-kasus tersebut tentu&amp;nbsp;membuat kita berpikir, bagaimana kira-kira nasib para remaja&amp;nbsp;yang mengalami kasus tersebut? Bagaimana masa depan mereka&amp;nbsp;kelak? Semoga saja bukan kita yang mengalami kasus di atas.&lt;/p&gt;
 &lt;p&gt;Selain rentan dengan kasus-kasus ekstrem seper?? di atas, masa&amp;nbsp;remaja juga rentan dengan berbagai masalah yang berhubungan&amp;nbsp;dengan kesehatan. Gangguan kurang darah (anemia), ?? dak percaya&amp;nbsp;diri dengan bentuk dan keadaan tubuhnya, keputihan, nyeri&amp;nbsp;dan gangguan saat haid, terjangkit penyakit menular seksual&amp;nbsp;hingga pada HIV/AIDS sering kali menimpa seorang remaja.&amp;nbsp;Kita perlu mengetahui beberapa hal terkait kesehatan reproduksi&amp;nbsp;remaja, agar masa remaja dapat kita jalani dengan sehat.&amp;nbsp;Beberapa hal yang perlu kita ketahui, antara lain sistem reproduksi&amp;nbsp;dan cara menjaganya, penyakit menular seksual dan HIV AIDS&amp;nbsp;beserta cara pencegahannya, gizi pada remaja, gaya hidup sehat&amp;nbsp;pada remaja, serta bahaya NAPZA (Narkotika, Psikotropika, dan Zat&amp;nbsp;Adiktif lainnya). Melalui pengetahuan kesehatan reproduksi yang&amp;nbsp;memadai, diharapkan kita dapat memahami diri kita, sehingga&amp;nbsp;kita dapat menjadi remaja yang sehat dan memiliki masa depan&amp;nbsp;gemilang.&lt;/p&gt;
 &lt;p&gt;Penulis mengajak para remaja untuk bersama-sama mempelajari&amp;nbsp;buku ini, agar harapan tersebut dapat terwujud. Di dalam&amp;nbsp;buku ini akan kita temukan banyak informasi pen?? ng mengenai&amp;nbsp;kesehatan reproduksi remaja. Di sini juga akan dibahas&amp;nbsp;sekilas mengenai kesehatan jiwani dan rohani pada remaja, dua&amp;nbsp;kesehatan ini juga ?? dak kalah pen?? ng bagi remaja.&lt;/p&gt;</t>
  </si>
  <si>
    <t>61c11cf9-4c49-41fc-8ca6-c431064687df</t>
  </si>
  <si>
    <t>Khasiat Ajaib Jeruk Nipis â€“ Dari A - Z untuk Kesehatan dan Kecantikan</t>
  </si>
  <si>
    <t>Annisa Kurnia</t>
  </si>
  <si>
    <t>978-979-29-4437-2</t>
  </si>
  <si>
    <t>978-979-29-7562-8</t>
  </si>
  <si>
    <t>&lt;p&gt;Siapa yang tak kenal jeruk nipis? Di kalangan ibuibu&lt;br /&gt;
 hingga anak kecil, buah ini sering digunakan dalam kehidupan&lt;br /&gt;
 sehari-hari kita. Para ibu yang terbiasa mengolah aneka ragam&lt;br /&gt;
 makanan laut, kerap memanfaatkan sari jeruk nipis untuk&lt;br /&gt;
 meng hilangkan aroma amis dan membuat kesat makanannya.&lt;br /&gt;
 Sementara di lingkungan anak-anak, jeruk nipis kerap digunakan&lt;br /&gt;
 apabila mereka sedang sakit pernapasan. Bagaimana dengan&lt;br /&gt;
 para bapak? Apakah mereka juga mengenalinya? Tentu saja.&lt;br /&gt;
 Jenis jeruk ini juga akrab bagi kesehatan para pria yang sedang&lt;br /&gt;
 kelelahan. Minum ramuan jamu yang telah diseduh dengan&lt;br /&gt;
 perasan jeruk nipis, akan membuat badan pulih, segar, dan&lt;br /&gt;
 bersemangat kembali.&lt;br /&gt;
 Jeruk nipis memang tak bisa dilepaskan dalam aneka kegiatan&lt;br /&gt;
 masyarakat kita. Jeruk nipis adalah mukjizat Tuhan untuk&lt;br /&gt;
 umat-Nya. Bagi masyarakat di pedesaan dan warga yang&lt;br /&gt;
 memiliki pekarangan yang ditumbuhi tanaman jeruk nipis, buah&lt;br /&gt;
 mungil ini adalah langkah dini sebelum berobat ke dokter. Jeruk&lt;br /&gt;
 nipis dipercaya sebagai solusi awal, baik menghadapi masalah&lt;br /&gt;
 kesehatan maupun kecantikan.&lt;/p&gt;</t>
  </si>
  <si>
    <t>fb1965a7-5647-4cd7-8cb3-559a24c045f3</t>
  </si>
  <si>
    <t>Ensiklopedia Dunia Ikan Air Laut</t>
  </si>
  <si>
    <t>978-979-29-2191-5</t>
  </si>
  <si>
    <t>978-979-29-7480-5</t>
  </si>
  <si>
    <t>&lt;p&gt;Wilayah bumi terdiri dari dari lautan dan daratan. Luas seluruh&lt;br /&gt;
 lautan di bumi adalah 362 juta km2 atau dua kali luas daratan. Laut&lt;br /&gt;
 menyimpan 97% air yang ada di bumi. Oleh karena laut sangat luas, maka&lt;br /&gt;
 wilayahnya dikelompokkan menjadi empat bagian, yaitu Samudra Pasifik,&lt;br /&gt;
 Samudra Atlantik, Samudra Hindia, dan Samudra Arktik. Pembagian area&lt;br /&gt;
 tersebut menjadi dasar dari tipologi kehidupan laut.&lt;br /&gt;
 Laut terbagi menjadi tiga lapisan atau zona, yaitu perairan dangkal,&lt;br /&gt;
 zona twilight, dan laut dalam. Zona laut yang sangat luas menjadi habitat&lt;br /&gt;
 bagi banyak makhluk laut seperti ikan. Keragaman zona laut, yang memiliki&lt;br /&gt;
 karakteristik masing-masing, menimbulkan keanekaragaman jenis ikan laut.&lt;br /&gt;
 Setiap ikan laut memiliki karakteristik yang berbeda-beda. Ada spesies&lt;br /&gt;
 ikan laut yang termasuk dalam golongan predator laut (pemangsa) seperti&lt;br /&gt;
 Ikan Hiu, dan ada spesies ikan laut yang bisa diolah menjadi makanan seperti&lt;br /&gt;
 Ikan Sarden (Lemuru). Nah, teman-teman, pasti semakin penasaran dengan&lt;br /&gt;
 ikan-ikan laut, kan? Yuk, kita mulai mengenal dan mempelajari dunia ikan air&lt;br /&gt;
 laut!&lt;/p&gt;</t>
  </si>
  <si>
    <t>e71eac6d-9fb9-4613-a9e6-924b0641f847</t>
  </si>
  <si>
    <t>Ensiklopedia Dunia Binatang Gurun Bagian 2</t>
  </si>
  <si>
    <t>978-979-29-4537-9</t>
  </si>
  <si>
    <t>978-979-29-7474-4</t>
  </si>
  <si>
    <t>&lt;p&gt;Setelah membaca buku Ensiklopedia Binatang Gurun, kalian tentu sudah&lt;br /&gt;
 mengenal beberapa jenis binatang gurun. Kondisi gurun yang unik&lt;br /&gt;
 membuat sedikit binatang dapat bertahan hidup di sana. Akan tetapi, di antara&lt;br /&gt;
 jenis-jenis binatang gurun, yang tidak banyak itu, ada beberapa binatang yang&lt;br /&gt;
 mampu tinggal dan bertahan hidup di gurun.&lt;br /&gt;
 Binatang-binatang itu memiliki&lt;br /&gt;
 karakter yang sangat khas. Mereka&lt;br /&gt;
 dibekali anggota tubuh yang membuat&lt;br /&gt;
 mereka mampu bertahan hidup di gurun&lt;br /&gt;
 yang sangat panas. Walaupun binatang&lt;br /&gt;
 gurun tidak mudah mencari makanan, tapi&lt;br /&gt;
 itu bukan masalah besar bagi mereka.&lt;br /&gt;
 Mau tahu nggak binatang apa saja&lt;br /&gt;
 yang bisa tinggal di gurun? Lalu, bagaimana&lt;br /&gt;
 mereka bisa bertahan hidup di tempat yang&lt;br /&gt;
 sangat panas itu? Penasaran? Yuk, buka&lt;br /&gt;
 buku Ensiklopedia Binatang Gurun (Bagian 2)!&lt;br /&gt;
 Selamat membaca!&lt;/p&gt;</t>
  </si>
  <si>
    <t>07b73122-5ee3-4934-af66-d2862efb5a6b</t>
  </si>
  <si>
    <t>Komik Sains Bocah Pintar: Fotosintesis</t>
  </si>
  <si>
    <t>978-979-29-4617-8</t>
  </si>
  <si>
    <t>978-979-29-7583-3</t>
  </si>
  <si>
    <t>&lt;p&gt;Apa itu proses fotosintesis?&lt;/p&gt;
 &lt;p&gt;Fotosintesis adalah proses memasak makanan pada tumbuhan hijau dengan bantuan sinar matahari. Tentunya, tidak semudah itu sebuah proses fotosintesis. Pertanyaannya, proses apakah yang sesungguhnya terjadi di fotosintesis itu? Lalu, faktor-faktor apakah yang&amp;nbsp; memengaruhi fotosintesis? Kemudian, apa manfaat fotosintesis untuk tumbuhan? Kalian penasarankan?&lt;/p&gt;
 &lt;p&gt;Dalam buku &lt;em&gt;Komik Sains Anak Pintar&lt;/em&gt; , bersama Felicia, Stevano, dan Ncuz, si monyet lucu banyak akal ini, kalian akan belajar tentang proses fotosintesis. Yuk segera baca buku komik sains ini!&lt;/p&gt;</t>
  </si>
  <si>
    <t>d431ad4c-d86b-49bd-a667-efd42638d63c</t>
  </si>
  <si>
    <t>Ensiklopedia Dunia Binatang Hutan</t>
  </si>
  <si>
    <t>978-979-29-2175-5</t>
  </si>
  <si>
    <t>978-979-29-7475-1</t>
  </si>
  <si>
    <t>&lt;p&gt;Apa yang teman-teman bayangkan bila mendengar kata hutan? Tempat&lt;br /&gt;
 yang penuh dengan pohon dan gelap? Bayangan teman-teman mengenai&lt;br /&gt;
 hutan memang tidak salah. Hutan merupakan tempat yang ditumbuhi pepohonan&lt;br /&gt;
 lebat sehingga terlihat gelap. Akan tetapi, hutan juga menjadi habitat atau tempat&lt;br /&gt;
 tinggal untuk berbagai jenis binatang, lho.&lt;br /&gt;
 Di atas bumi, ada berbagai jenis hutan yang dipengaruhi oleh beberapa hal seperti&lt;br /&gt;
 ketinggian tempat, letak geografis, jenis pohon, dan lain-lain. Keanekaragaman jenis&lt;br /&gt;
 hutan membuat makhluk hidup yang tinggal di dalamnya pun berbeda-beda, baik&lt;br /&gt;
 tumbuhan maupun binatang.&lt;br /&gt;
 Wah, keanekaragaman jenis makhluk hidup di hutan pasti menarik untuk&lt;br /&gt;
 diketahui, termasuk binatang-binatang yang hidup di dalamnya. Yuk, kita bertualang&lt;br /&gt;
 ke dunia hutan dan berjumpa dengan binatang-binatangnya!&lt;/p&gt;</t>
  </si>
  <si>
    <t>130421a2-98d4-4d82-a856-b9d73de3be89</t>
  </si>
  <si>
    <t>Petualangan Rara di Pulau Kebaikan</t>
  </si>
  <si>
    <t>msfstudio7</t>
  </si>
  <si>
    <t>978-979-29-4618-5</t>
  </si>
  <si>
    <t>978-979-29-7709-7</t>
  </si>
  <si>
    <t>&lt;p&gt;Rara dikenal memiliki perilaku yang kurang baik. Selain malas belajar, ia suka melanggar aturan orang tuanya. Namun, setelah berlibur di rumah neneknya, Rara berubah perilakunya. Apa yang sesungguhnya terjadi dengannya, penasaran kan? Yuk simak petualangan ajaib dan seru Rara di dalam buku &lt;em&gt;Petualangan Rara di Pulau Kebaikan&lt;/em&gt; ini.&lt;/p&gt;</t>
  </si>
  <si>
    <t>2a591840-5bf7-400b-a2ec-15bc339a6e84</t>
  </si>
  <si>
    <t>Sehat dengan Gaya Hidup â€“ Terapi Gizi Medik untuk Berbagai Penyakit</t>
  </si>
  <si>
    <t>Radyanto Iwan Widya Hartono &amp; dr. Andry Hartono</t>
  </si>
  <si>
    <t>978-979-29-4432-7</t>
  </si>
  <si>
    <t>978-979-29-7751-6</t>
  </si>
  <si>
    <t>&lt;p&gt;Buku &amp;ldquo;Sehat dengan Gaya Hidup&amp;rdquo; disusun dengan tujuan untuk membantu&lt;br /&gt;
 pasien dan keluarganya da lam memahami dan me la k sa nakan&lt;br /&gt;
 terapi gizi medik secara mandiri un tuk mengendalikan penyakit yang&lt;br /&gt;
 bersifat me nahun dan terminal khususnya pe nyakit kardiometabolik&lt;br /&gt;
 dan kanker.&lt;/p&gt;</t>
  </si>
  <si>
    <t>0bd03e5b-8aa8-46c2-b01b-1a3901481dc4</t>
  </si>
  <si>
    <t>Super Magic Image â€“ Meng-Upgrade Kemampuan Logika dan Kecerdasan</t>
  </si>
  <si>
    <t>978-979-29-4416-7</t>
  </si>
  <si>
    <t>978-979-29-7861-2</t>
  </si>
  <si>
    <t>&lt;p&gt;Super Magic IMAGE adalah kumpulan gambar unik dan aneh, eksprimen menakjubkan,&amp;nbsp;permainan mengasah logika, ketajaman mata dan permainan unik&amp;nbsp;dan ajaib. Semua yang ada di dalam buku ini boleh dikatakan membingungkan,&lt;br /&gt;
 unik, aneh, misterius, penuh teka-teki, tetapi pasti akan menakjubkan setelah Anda&amp;nbsp;memahaminya.&lt;br /&gt;
 Selain dapat dipakai sebagai alat peraga, ilustrasi, dan cerita materi ini dapat&amp;nbsp;juga digunakan sebagai hiburan, ice breaker dan permainan. Sebab materi dan&amp;nbsp;eksprimen dalam buku ini dapat melatih imajinasi, melatih kejelian, logika dan&amp;nbsp;nalar.&amp;nbsp;&lt;br /&gt;
 Ada banyak gambar ilusi, teka-teki, misteri, keunikan dan keanehan yang&amp;nbsp;memutar balikkan logika dan tipuan mata yang membuat siapapun yang melihat&amp;nbsp;akan penuh penasaran dan rasa ingin tahu apa saja yang terdapat dalam buku ini.&lt;br /&gt;
 Se mua bahan tulisan berasal dari berbagai sumber: internet, koleksi pribadi untuk&amp;nbsp;pelayanan, berbagai kiriman yang didapatkan dari teman-teman pelayanan,&amp;nbsp;literatur buku-buku langka, dll.&amp;nbsp;Setelah mencoba melakukan eksprimen, melakukan analisa akhirnya akan&amp;nbsp;dihasilkan sebuah penemuan atau pemecahan misteri atau teka-teki dari permainan&lt;br /&gt;
 yang unik dan aneh, sehingga berguna bagi siapapun yang mencoba akan mengasah&amp;nbsp;logika dan ketajaman mata untuk mengembangkan daya nalar dan kreativitas.&amp;nbsp;Buku ini memfokuskan pada aspek-aspek yang menyenangkan dan menarik&amp;nbsp;bagi imajinasi, penglihatan dan logika, sehingga banyak orang akan menemukan&amp;nbsp;lebih banyak hal yang mempesona dari sekedar magic.&amp;nbsp;Semoga ada banyak pelajaran yang dapat dipetik dari berbagai eksprimen menakjubkan,&amp;nbsp;ilusi, persepsi, tipuan mata serta permainan unik dan ajaib dalam buku ini.&lt;/p&gt;</t>
  </si>
  <si>
    <t>efba540c-7d0c-4cbe-93ea-a52ca0477c8c</t>
  </si>
  <si>
    <t>Unbreakable Wings</t>
  </si>
  <si>
    <t>978-979-29-4600-0</t>
  </si>
  <si>
    <t>978-979-29-7891-9</t>
  </si>
  <si>
    <t>&lt;p&gt;Inilah Hidup...&lt;br /&gt;
 Semua orang seharusnya mampu melihat peluang&amp;nbsp;untuk mengubah dunia, melihat cara untuk&amp;nbsp;memperbaiki dunia bagi orang &amp;ndash; orang di mana pun. Memang&amp;nbsp;tidak mudah. Butuh kebulatan tekad. Bukan untuk&amp;nbsp;membangun kekayaan pribadinya, bukan juga untuk kepentingan&amp;nbsp;pribadinya, melainkan dengan membangun&amp;nbsp;mimpinya untuk memberikan cara hidup baru bagi banyak&amp;nbsp;orang. Novel Kehidupan ialah sebuah karya nyata yang dialami&amp;nbsp;dalam hidup. Walaupun sederhana, karya ini bisa&amp;nbsp;memberikan inspirasi, kekuatan, bahkan pilihan (choice)&amp;nbsp;yang sanggup mengubah nasib banyak orang dalam kehidupan&amp;nbsp;ini.&lt;/p&gt;</t>
  </si>
  <si>
    <t>cad706a2-fb3f-4ede-b6f9-4f8ac4ed8807</t>
  </si>
  <si>
    <t>Kocek Mantap dari Anis Merah Jawara Lomba</t>
  </si>
  <si>
    <t>978-979-29-4625-3</t>
  </si>
  <si>
    <t>978-979-29-7577-2</t>
  </si>
  <si>
    <t>&lt;p&gt;Di antara jajaran burung kicau peliharaan, anis merah hingga saat ini tercatat sebagai salah satu burung kicau terpopuler dan punya penggemar fanatik yang tidak sedikit jumlahnya. Burung ini begitu menawan hati lantaran mempunyai karakter lagu suara yang begitu merdu, dan juga gaya &amp;ldquo;teler&amp;rdquo;-nya yang unik dengan mendoyongkan tubuhnya ke kanan dan kiri sambil mengangkat kedua sayapnya dan menekuk lehernya ke bagian bawah. Tak urung, burung ini pun sempat mendapat julukan &amp;ldquo;burung pemabuk&amp;rdquo; yang mampu berdendang dengan merdunya.&amp;nbsp;&lt;br /&gt;
 Berbagai daya tarik dari anis merah tersebut membuat burung ini lazim dijumpai dalam kontes atau lomba burung kicau. Bahkan, di kancah kontes atau lomba burung berkicau, kelas anis merah selalu mendapatkan antusias yang sangat tinggi dari penghobi burung kicau dengan jumlah peserta terbanyak, dan hadiah yang diberikan oleh panitia untuk kelas anis merah ini pun umumnya paling tinggi di antara kelas burung lainnya. Karenanya, tidak mengherankan apabila sebagian penghobiis burung kicau menganggap anis merah sebagai &amp;ldquo;burung primadona&amp;rdquo; ajang lomba kicau.&amp;nbsp;&lt;br /&gt;
 Buku Kocek Mantap dari Anis Merah Jawara Lomba ini mengulas dengan lengkap mengenai seluk-beluk perawatan pada burung anis merah yang khusus diperuntukkan untuk tujuan lomba dan segala hal yang terkait dengannya. Dengan sendirinya, bentuk maupun teknis perawatan yang dibahas dalam naskah ini, berbeda dengan bentuk maupun teknis perawatan pada burung anis merah untuk tujuan penangkaran. Bentuk dan teknis perawatan yang diulas antara lain pemilihan bibit unggul, pola pemberian pakan khusus, pemeliharaan harian, proses pengisian suara (mastering), hingga berbagai persiapan dan perawatan khusus bagi burung yang akan diturunkan dalam lomba. Selain itu, buku ini juga membahas seluk-beluk lomba burung kicau di kelas anis merah.&lt;/p&gt;</t>
  </si>
  <si>
    <t>36e6d097-444c-467f-99e6-47c38e609555</t>
  </si>
  <si>
    <t>Seri Pengenalan Profesi - Panya Dokter Cilik</t>
  </si>
  <si>
    <t>Marina Wardaya</t>
  </si>
  <si>
    <t>978-979-29-4620-8</t>
  </si>
  <si>
    <t>978-979-29-7818-6</t>
  </si>
  <si>
    <t>&lt;p&gt;Panya suka bermain sambil belajar. Saat bermain, dia sering membayangkan akan jadi apa saat dia dewasa nanti. mari bermain bersama Panya dan membantunya belajar menjadi dokter. Bersama Panya, kamu bisa menjadi apa pun kalau besar nanti, yang dibutuhkan cuma belajar dan berusaha.&amp;nbsp;&lt;br /&gt;
 Yuk simak cerita Panya dalam buku ini. Selamat membaca ya.&lt;/p&gt;</t>
  </si>
  <si>
    <t>00adaeb2-c224-4ef3-802f-163f882d2efc</t>
  </si>
  <si>
    <t>Hemat Energi dan Lestari Lingkungan Melalui Bangunan</t>
  </si>
  <si>
    <t>Christina E. Mediastika</t>
  </si>
  <si>
    <t>978-979-29-3465-6</t>
  </si>
  <si>
    <t>978-979-29-7510-9</t>
  </si>
  <si>
    <t>&lt;p&gt;Apa yang terlintas saat kita berbicara mengenai lingkungan ? sebagian besar dari kita akan berpikir tentang kerusakan lingkungan dan krisis energi. Sebenarnya kondisi ini dapat diperbaiki dengan beberapa upaya. Salah satunya melalui bangunan dan lingkungan disekitar bangunan. Kontribusi yang dapat diberikan setiap bangunan dan lingkungan sekitarnya memang tidak besar, namun faktor kelipatannya menjadi besar, karena setiap bangunan di muka bumi dapat berkontribusi. Kekurangpahaman masyarakat mengenai aspek hemat energi dan lestari lingkungan pada bangunan menjadi kendala dalam penerapannya dilapangan. Untuk itulah buku ini ditulis, sebagai jembatan antara teori dan praktik, yang ditujukan bagi akademis maupun masyarakat umum yang ingin berkontribusi pada kelestarian lingkungan dan energi. Tahap-tahap nyata dan langkah-langkah rinci yang dapat dilakukan setiap individu, keluarga atau kelompok pengguna bagunan untuk meminimalkan terjadinya krisis lingkungan dipaparkan dengan gambar-gambar yang lengkap. Adapun aspek-aspek yang tercangkup meliputi: &amp;acirc;&amp;iuml;&amp;iquest;&amp;frac12;&amp;cent; Percermatan terhadap lahan &amp;acirc;&amp;iuml;&amp;iquest;&amp;frac12;&amp;cent; Perencangan dan pemilihan material bangunan &amp;acirc;&amp;iuml;&amp;iquest;&amp;frac12;&amp;cent; Sistem pengudaraan dan percahayaan &amp;acirc;&amp;iuml;&amp;iquest;&amp;frac12;&amp;cent; Produksi energi secara mandiri &amp;acirc;&amp;iuml;&amp;iquest;&amp;frac12;&amp;cent; Tata vegetasi dan pengelolaan sampah Buku ini juga dilengkapi dengan contoh-contoh bangunan dan lingkungan lestari di indonesia, asia tenggara, dan hongkong, guna memudahkan pemahaman dan penerapan hemat energi dan lestari lingkungan pada bangunan.&lt;/p&gt;</t>
  </si>
  <si>
    <t>da98b67b-33db-4dc5-9351-8c3e44a3ce8e</t>
  </si>
  <si>
    <t>5 Jurus Pintar Usaha Penggemukan Domba Bebas Kandang</t>
  </si>
  <si>
    <t>978-979-29-2590-6</t>
  </si>
  <si>
    <t>978-979-29-7304-4</t>
  </si>
  <si>
    <t>&lt;p&gt;Mendengar usaha penggemukkan usaha domba yang dilakukan tanpanpakn rumput adalah sudah biasa, yang antara lain dapat ditempuh dengan cara pemberian pakan konsentrat guna memenuhi kebutuhan nutrisi hewan ternak domba. Kemudian mengetahui usaha penggemukkan domba yang dijalankan tanpa modal adalah juga sudah biasa seringkali kita dengar, yang antara lain dapat diupayakan misalnya dengan penyelenggaraan program tabungan domba qurban. Penyempurnaaan keduanya, mungkinkah usaha penggemukkan domba dapat dilakukan bebas kandang sekaligus peternak melakukan revolusi pemasaran dalam usaha penggemukkan domba guna memenuhi kebutuhan qurban agar keuntungan yang dihasilakan dapat lebih optimal? Bukan jumlah yang sedikit berbicara kebutuhan hewan ternak kambing domba pada pelaksanaan ibadah qurban tiap tahunnya, ini belum termasuk kebutuhan domba untuk pasar potong harian dan aqiqah. Menggabungkan jurus penentuan harga domba qurban diawal atau sedari jauh hari sebelum hari raya qurban tiba berdasarkan nilai dinar, pemilihan bibit domba bakalan berkualitas untuk digemukkan , menjalankan kemitraan beternak domba bersama petani desa, pemeliharaan dan prawatan kesehatan ternak domba dan produk tabungan domba qurban sebagai salah satu revolusi pemasaran dalam strategi penjualan domba qurban. Buku ini sangat bernilai untuk menambah pengetahuan usaha penggemukkan domba Anda!&lt;/p&gt;</t>
  </si>
  <si>
    <t>6c8269ff-0a62-4b35-a77b-e814310acb5c</t>
  </si>
  <si>
    <t>18 Makanan dengan Kekuatan Dahsyat Menangkal Kanker</t>
  </si>
  <si>
    <t>978-979-29-3455-7</t>
  </si>
  <si>
    <t>978-979-29-7284-9</t>
  </si>
  <si>
    <t>&lt;p&gt;Penyakit kanker sangat sulit untuk dideteksi sejak dini karena tak kasat mata. Kerap terjadi kanker ditemukan setelah dalam stadium lanjut. Mempelajari penyebab kanker dan faktor-faktor risiko merupakan langkah pertama usaha mencegah kanker.&lt;br /&gt;
 Kanker dapat dicegah dengan mengurangi paparan terhadap senyawa penyebab kanker (karsinogen) seperti asap kendaraan, asap rokok, makanan yang dibakar, dan lain-lain. Penyakit ini juga bisa dicegah dengan mengonsumsi agen penangkalnya seperti antioksidan dan senyawa-senyawa kemopreventif yang banyak terdapat pada buah-buahan dan sayuran. Banyak buah dan sayur yang murah dan mudah didapatkan ternyata kaya akan antioksidan dan zat-zat penting lain yang bermanfaat sebagai penangkal kanker. Menjadi sehat itu tak perlu mahal. Selamat membaca.&lt;/p&gt;</t>
  </si>
  <si>
    <t>df8311d1-281b-4e46-82ab-a93f76b351ef</t>
  </si>
  <si>
    <t>20 Tanaman Obat Terbaik untuk Maag, Typus, dan Liver</t>
  </si>
  <si>
    <t>978-979-29-3554-7</t>
  </si>
  <si>
    <t>978-979-29-7286-3</t>
  </si>
  <si>
    <t>&lt;p&gt;Buku ini membahas cara mencegah dan menyembuhkan penyakit pencernaan khususnya maag, typus dan liver. Selain itu cara penyebaran penyakit juga menjadi bagian tak terpisahkan.&lt;br /&gt;
 Tanaman obat menjadi bagian paling penting dalam buku ini. Kita bisa menanam tanaman obat tersebut di lahan yang luas maupun pot. Bagi mereka yang tidak memiliki lahan maupun tidak punya waktu untuk menanam, dapat membeli bahan jamu di toko jamu dengan berbekal resep dari buku ini.&lt;br /&gt;
 Semoga buku ini bermanfaat&amp;nbsp;&lt;/p&gt;</t>
  </si>
  <si>
    <t>2533c6df-4f59-4aff-844c-39e39a2375da</t>
  </si>
  <si>
    <t>45 Hari Siap Panen Ayam Kampung Super: Panduan Praktis untuk Pembibitan dan Pembesaran Secara Intensif</t>
  </si>
  <si>
    <t>978-979-29-3867-8</t>
  </si>
  <si>
    <t>978-979-29-7299-3</t>
  </si>
  <si>
    <t>&lt;p&gt;Ayam kampung memiliki cita rasa yang lebih nikmat, gurih, tidak lembek dengan kandungan gizi lebih tinggi dibanding ayam broiler sehingga lebih disukai dan diminati konsumen. Seiring dengan meningkatnya kuliner ayam kampung, permintaan daging ayam kampungpun juga meningkat.&lt;br /&gt;
 Ayam kampung merupakan salah satu unggas yang sudah sejak dahulu dibudidayakan oleh masyarakat Indonesia, namun umumnya masih dibudidayakan secara tradisional sehingga produksinya rendah. Dibanding ayam broiler, ayam kampung memiliki pertambahan bobot yang lebih lambat. Diperlukan waktu 3-6 bulan untuk mencapai bobot konsumsi, sementara ayam broiler hanya memerlukan waktu 40 hari.&lt;br /&gt;
 Lembaga riset telah melakukan persilangan antara ayam kampung jantan kualitas baik dengan ayam ras petelor betina sehingga dihasilkan ayam kampung dengan pertumbuhan yang cepat dan produktivitas telur juga tinggi, yang disebut sebagai ayam kampung super. Ayam kampung super mampu mencapai bobot konsumsi 0,7 Kg per ekor pada umur 45 hari dengan harga yang cukup menggiurkan per ekornya. Tidak hanya sebagai penyedia daging, ayam kampung super juga mampu menjadi penyedia telor konsumsi serta dapat ditetaskan. Keunggulan tersebut merupakan peluang untuk mengembangkan bisnis DOC ayam kampung super yang saat ini pasokannya masih rendah. Ayam kampung super juga memiliki perilaku seperti ayam kampung asli, tampilan yang hampir sama, relatif tahan penyakit, nafsu makan tinggi. Dengan keunggulan tersebut maka bisnis ayam kampung super merupakan bisnis yang sangat prospektif&lt;/p&gt;</t>
  </si>
  <si>
    <t>17d596a8-f7b9-43b5-9195-15a69ddc13d2</t>
  </si>
  <si>
    <t>Potong Kompas, Jalan Pintas - Mahir Menggambar dan Merencana Proyek Rumah Tinggal dengan AutoCAD 2012</t>
  </si>
  <si>
    <t>Triono Subagio Dan Daryanto</t>
  </si>
  <si>
    <t>978-979-29-3359-8</t>
  </si>
  <si>
    <t>978-979-29-8245-9</t>
  </si>
  <si>
    <t>&lt;p&gt;AutoCAD, salah satu program grafis komputer, telah menjadi alat bantu yang sangat populer di bidang desain untuk saat ini. Kemampuan autoCAD dengan tingkat presisinya yang tinggi sangat diandalkan oleh para engineer untuk membantu menyelesaikan proyek desainnya.&lt;/p&gt;
 &lt;p&gt;Buku ini hadir untuk mencapai maksud tersebut. Dengan mengandalkan kemampuan autoCAD secara maksimal, seorang perencana bisa menghadirkan gambar dengan lebih akurat, lebih dari sekedar gambar desain yang dibuat dan dicetak dengan alat bantu komputer.&lt;/p&gt;
 &lt;p&gt;Konsep yang dihadirkan dalam buku ini adalah untuk membantu Anda dalam menyelesaikan proyek-proyek desain, khususnya desain rumah tinggal. Diawali dengan pembahasan dalam pembuatan data base gambar, selanjutnya Anda akan dibimbing untuk menyelesaikan gambar rencana secara utuh.&amp;nbsp;&lt;/p&gt;
 &lt;p&gt;Pokok bahasan di dalam buku ini antara lain:&lt;br /&gt;
 1. Pembuatan data base gambar&lt;br /&gt;
 2. Menggambar rencana denah&lt;br /&gt;
 3. Menggambar rencana gambar tampak&lt;br /&gt;
 4. Menggambar rencana pondasi&lt;br /&gt;
 5. Menggambar rencana kusen&lt;br /&gt;
 6. Menggambar rencana atap&lt;br /&gt;
 7. Menggambar rencana lantai dan plafond&lt;br /&gt;
 8. Menggambar rencana sanitasi&lt;br /&gt;
 9. Menyajikan dan mencetak gambar&lt;/p&gt;</t>
  </si>
  <si>
    <t>7cfc0a2e-a33e-4f65-b840-4ade80044379</t>
  </si>
  <si>
    <t>100 Permainan dan Perlombaan Rakyat</t>
  </si>
  <si>
    <t>978-979-29-4003-9</t>
  </si>
  <si>
    <t>978-979-29-7271-9</t>
  </si>
  <si>
    <t>&lt;p&gt;Ayo siapa yang masih ingat atau bahkan sudah pernah bermain engklek, egrang, atau cublak-cublak suweng? Ya, itulah beberapa contoh permainan tradisional yang akhir-akhir ini sudah jarang kita temui. Tahukah kalian bahwa permainan tradisional adalah permainan yang penuh tantangan. Permainan ini dapat melatih fisik dan mental anak. Secara tidak langsung, anak-anak akan belajar bagaimana melatih ketangkasan, kreativitas, kerjasama, jiwa kepemimpinan, bersosialisasi dan masih banyak nilai edukasi lainnya.&lt;/p&gt;
 &lt;p&gt;Buku ini menyajikan 50 permainan tradisional dan 50 perlombaan 17 Agustus-an lengkap dengan cara bermain dan gambar yang menarik. Dengan buku ini diharapkan anak-anak Indonesia mampu melestarikan budaya tanah air dan menciptakan generasi yang lebih energik dan siap fisik serta mental untuk menghadapi masa depan.&lt;/p&gt;</t>
  </si>
  <si>
    <t>d4d31411-0bdf-417f-ab92-969fccacb47a</t>
  </si>
  <si>
    <t>Jingga Si Burung Biru</t>
  </si>
  <si>
    <t>978-979-29-4124-1</t>
  </si>
  <si>
    <t>978-979-29-7547-5</t>
  </si>
  <si>
    <t>&lt;p&gt;Burung Biru, atau nama daerahnya Raja Udang Meninting, berasal dari Kalimantan. Burung yang cantik dan lincah ini ukuran tubuhnya sekitar 15 cm dengan punggung biru terang/metalik. Punggungnya lebih gelap dan tubuh bagian bawahnya berwarna merah-jingga terang. Mempunyai penutup telinga biru mencolok, iris coklat, paruh kehitaman, dan kaki merah. Habitatnya di dekat aliran air tawar seperti sungai dan lebih menyukai pepohonan.&lt;/p&gt;
 &lt;p&gt;&lt;br /&gt;
 &amp;nbsp;&lt;/p&gt;</t>
  </si>
  <si>
    <t>331e3749-f13d-4de6-a3f9-d77814102470</t>
  </si>
  <si>
    <t>55 Ide dan Konsep Desain Arsitektural Unik Plus Material dan Pembuatannya</t>
  </si>
  <si>
    <t>978-979-29-2064-2</t>
  </si>
  <si>
    <t>978-979-29-7310-5</t>
  </si>
  <si>
    <t>&lt;p&gt;13 KEUNTUNGAN BESAR 1. Berisi banyak ide dan konsep desain yang unik, kreatif dan menarik dalam membuat desain bangunan dan interior sehingga anda akan mendapat banyak inspirasi dan pencerahan. Setiap ide dan konsep desain yang diberikan sangat mudah, praktis dan simple sehingga dapat langsung anda terapkan dalam desain rancangan anda sendiri. 2. Ide dan konsep desain dalam buku ini merupakan real project, sehingga ide dan konsep desain benar-benar telah di uji dan dipresentasikan serta disetujui oleh dient/owner. 3. Berbagai konsep desain yang disajikan kehadapan anda antara lain, konsep bentuk , konsep gaya dan langgam arsitektur, konsep warna, konsep material texture, konsep pola dan motif, konsep skala, konsep ruang, konsep irama, konsep lighting, konsep vegetasi, kensep detail, konsep huruf/text dan typography, konsep secondary skin, konsep kesatuan (Unity), Konsep green architecture, dan lain sebagainya. 4. konsep-konsep yang diberikan didukung dengan teori desain arsitektur yang menjadi pegangan para arsitek, perancang dan desainer interior dalam membuat tahapan desain dan dasar perancangannya, sehingga konsep-konsep ini memiliki landasan teori dan dasar pemikiran yang kuat dan obyektif. 5. Disertai dengan info dan tips and trik yang berkaitan langsung dengan ide dan konsep desain, material dan pembuatannya yang up to date. 6. setiap ide dan konsep desain disertai dengan pemilihan dan penggunaan material yang dipakai, sehingga anda akan mengetauhui material-material apa yang sesuai dan ideal dalam pelaksanaan konsep desain dilapangan. 7. menjelaskan beragam material yang up to date dan sedang berkembang seperti, Material ACP (Alumunium Composite Panel) Polikarbonat, vinil, karsiboard, karpet ubin, (Carpet tile), keramik komposit beton (Keraton), batatan/blok beton, homogenius tile, sheet metal, forbo linolium dan sebagainya. Disertai tips dan trik tambahan dalam memilih material yang terbaik dengan harga yang ekonomis serta cara perawatan material tersebut. 8. Setiap ide dan konsep desain disertai dengan cara pembuatan serta pelaksanaan konstuksinya dilapangan, sehingga anda akan mengerti bagaimana konsep desain tersebut dapat diwujudkan dalam realisasinya nanti. 9. Menjelaskan beragam teknik pembuatan sistem struktur maupun konstuksi material-material terbaru seperti, penjelasan pemasangan keraton, pemasangan bataton/blok beton, pemasangang batakuat (ibrick) pemasangan batu ringan atau foom agent, pemasangan panel kompusit, pemasangan HPL, Pemasangan sheet metal, pemasangan kalsiboard, pemasangan papan fiber semen dan lain sebagainya. 10. Setiap ide dan konsep desain disertai dengan gambar redering 3 dimensi (3D) yang realistik, sehingga memudahkan anda untuk mempelajari dan memahami konsep desain yang diberikan dengan lebih cepat dan mudah. 11. Gambar-gambar yang ditampilkan disajikan secara full color. Dikemas dengan format lay out yang menawan dan desain cover yang cantik, membuat anda semakin termotivasi dalam menerapkan ide dan konsep desain dalam buku ini. Buku ini akan menjadi inspirasi pengembangan ide-ide yang baru dan lebih inovatif. 12. buku ini memberikan penjelasan praktis, lengkap dan detail mengenai konsep desain, material serta pembuatannya (konstruksi) sehinga dapat menjadi panduan bagi anda. 13. dapat dibaca dan dipraktekan oleh siapapun, meskipun anda bukan seorang arsitek !!&lt;/p&gt;</t>
  </si>
  <si>
    <t>24e8a916-73fb-4ad2-95ba-205a946927a2</t>
  </si>
  <si>
    <t>Jurus Jitu Menjadi Kontributor Televisi</t>
  </si>
  <si>
    <t>978-979-29-2058-1</t>
  </si>
  <si>
    <t>978-979-29-7550-5</t>
  </si>
  <si>
    <t>&lt;p&gt;&amp;bull; Mengungkap rahasia lowongan Kontributor Televisi yang tidak diketahui sembarang orang&lt;br /&gt;
 &amp;bull; Mengungkap cara Menjadi Kontributor Televisi yang produktif menghasilkan uang, sebab Anda tidak akan kehabisan ide berita sepanjang tahun&lt;br /&gt;
 &amp;bull; Siapapun Anda dijamin bisa mengirim gambar berita ke media televisi&lt;br /&gt;
 &amp;bull; dan lainnya.&lt;/p&gt;
 &lt;p&gt;Memiliki buku jurnalistik yang satu ini sebuah keberuntungan bagi Anda: pewarta warga (citizen journalism), kontributor tv, video journalist (vj), dan stinger televisi; mahasiswa jurusan jurnalistik dan wartawan; mahasiswa penggiat jurnalistik kampus; wartawan pemula dan menengah; karyawan media televisi lokal dan nasional.&lt;/p&gt;
 &lt;p&gt;&lt;br /&gt;
 Buku ini mengungkap jurus jitu, alat, dan kiat taktis untuk mewujudkan impian Anda menjadi praktisi pemberitaan televisi secara umum dan kontributor televisi, khususnya.&lt;/p&gt;</t>
  </si>
  <si>
    <t>472788c5-7327-4fa6-8e28-0c599e648ed2</t>
  </si>
  <si>
    <t>70 Cara Jitu Membuat Kalimat Percakapan Bahasa Inggris dengan Grammar Tepat</t>
  </si>
  <si>
    <t>978-979-29-4076-3</t>
  </si>
  <si>
    <t>978-979-29-7312-9</t>
  </si>
  <si>
    <t>&lt;p&gt;Kamu ingin tahu cara asiik membuat kalimat percakapan bahasa Inggris? Kamu ingin lancar bicara bahasa Inggris seperti native speakers? Nah buku ini pas banget buat kamu.&lt;br /&gt;
 Buku ini memang dirancang secara khusus untuk membantu kamu mahir membuat kalimat-kalimat percakapan Bahasa Inggris dengan menggunakan tense dan grammar yang tepat. Buku ini sangat sistematis dan super lengkap karena membahas pola-pola kalimat serta fungsi setiap tense dan grammar yang paling sering digunakan dalam percakapan bahasa Inggris. Jadi buku ini fokusnya tetap pada speaking, biar kamu makin lancar berbahasa Inggris. Nah bila kamu pelajar, mahasiswa, karyawan, atau siapapun kamu dan sudah lama pengin lancar berbahasa Inggris, maka kamu wajib baca buku ini.&lt;br /&gt;
 Pastinya, bahasa Inggris kamu bakalan makin keren!&lt;/p&gt;</t>
  </si>
  <si>
    <t>71251803-dbbb-452e-bf36-a471e79c096c</t>
  </si>
  <si>
    <t>Sehat tanpa Repot</t>
  </si>
  <si>
    <t>978-979-29-3464-9</t>
  </si>
  <si>
    <t>978-979-29-7752-3</t>
  </si>
  <si>
    <t>&lt;p&gt;Saya sebagai penulis buku kesehatan, mempunyai ide untuk merangkum&lt;br /&gt;
 pertanyaan dan jawabannya dalam satu buku, Sehat Tanpa&lt;br /&gt;
 Repot, di mana saya yakin rangkuman ini akan mewakili pertanyaan&lt;br /&gt;
 Anda, terutama bagi Anda yang tidak mempunyai kesempatan bertemu&lt;br /&gt;
 saya secara langsung. Besar harapan saya buku ini menjadi buku&lt;br /&gt;
 panduan untuk membuat hidup Anda lebih berkualitas.&lt;/p&gt;</t>
  </si>
  <si>
    <t>bc6e89e8-774a-4f61-aa8d-5fff5463a848</t>
  </si>
  <si>
    <t>Sure, Youâ€¦ Can! 8 Minutes to Master the Tenses</t>
  </si>
  <si>
    <t>978-979-29-3368-0</t>
  </si>
  <si>
    <t>978-979-29-7863-6</t>
  </si>
  <si>
    <t>&lt;p&gt;Buku ini disusun sebagai buku pendamping belajar untuk memberi kemudahan&amp;nbsp;kepada siswa SMP dan SMA dalam menguasai materi tense. Dengan buku ini para&amp;nbsp;siswa tidak lagi akan menghadapi materi pembelajaran tense yang bertele-tele,&amp;nbsp;yang selama ini biasa menyuguhi sederet rumus untuk dihafal, yang tidak membuat&amp;nbsp;siswa cepat paham, sebaliknya membuat mereka menjadi phobia. Buku ini&amp;nbsp;merupakan buku yang membahas tense secara revolusioner, yang tidak&lt;br /&gt;
 menyuguhkan sederet rumus tense kepada siswa. Para siswa akan langsung&amp;nbsp;dibimbing untuk menggunakan tense secara benar, secara automatic, sehingga&amp;nbsp;target KPTO dapat dicapai dalam waktu yang relatif singkat.&lt;/p&gt;</t>
  </si>
  <si>
    <t>e956a37c-1530-4b45-bb9d-b9e1deb8ab29</t>
  </si>
  <si>
    <t>Teknik Dasar Bernyanyi untuk Sekolah Dasar dan Menengah</t>
  </si>
  <si>
    <t>978-979-29-3420-5</t>
  </si>
  <si>
    <t>978-979-29-7867-4</t>
  </si>
  <si>
    <t>&lt;p&gt;Buku Teknik Dasar Bernyanyi ini berisi tahapan-tahapan dasar dalam bernyanyi, tip mengelola pernapasan saat bernyanyi hingga mampu memanfaatkan instrument getar pada vocal manusia yakni pita suara.&lt;br /&gt;
 Buku ini dilengkapi dengan lagu wajib dan lagu daerah Nusantara sebagai latihan bernyanyi. Selain itu, diajarkan pula berbagai notasi angka maupun notasi balok mulai dari suara 1, suara 2, suara 3 sampai suara 4.&lt;/p&gt;
 &lt;p&gt;Pembahasan meliputi:&lt;br /&gt;
 1. Cara bernyanyi yang baik dan benar&lt;br /&gt;
 2. Bentukdan nilai not&lt;br /&gt;
 3. Tip dasar melatih kemampuan vocal&lt;br /&gt;
 4. Tip praktis latihan pernapasan&lt;br /&gt;
 5. Susunan suara manusia&lt;br /&gt;
 6. Kiat bernyanyi dalam posisi duduk/berdiri yang benar&lt;br /&gt;
 7. Pedoman memimpin bernyanyi lagu&lt;/p&gt;</t>
  </si>
  <si>
    <t>2dd152a5-294e-412d-81dc-c8ff57787de7</t>
  </si>
  <si>
    <t>Permainan Kreatif dan Edukatif untuk Anak Usia Dini: 30 Permainan Matematika dan Sains</t>
  </si>
  <si>
    <t>Agung Triharso</t>
  </si>
  <si>
    <t>978-979-29-3386-4</t>
  </si>
  <si>
    <t>978-979-29-7915-2</t>
  </si>
  <si>
    <t>&lt;p&gt;&amp;ldquo;Aduuuh.. permainan apa ya supaya anakku tambah cerdas ? &amp;ldquo; atau &amp;ldquo; Tapi kalau main Play Station senang, tapi mainan yang lain tidak mau&amp;ldquo;, keluhan seperti ini dari seorang ibu yang mempunyai anak balita sudah sering kita dengar. Orang tua kebanyakan sangat bingung memilihkan permainan yang meningkatkan kecerdasan untuk anak batita dan balitanya dan tidak tahu akan berbuat apa.Padahal anak usia dini sebenarnya mempunyai rasa ingin tahu yang sangat besar. Mereka lebih tertarik untuk mengenal dan mempelajari sesuatu yang baru seperti sebuah permainan.&amp;nbsp;&lt;br /&gt;
 Latihlah anak anda dengan Bermain sambil Belajar, bukan sebaliknya yang salah kaprah, Belajar sambil Bermain.&lt;br /&gt;
 Jangan tanamkan &amp;ldquo;belajar&amp;ldquo; itu identik dengan &amp;ldquo;bermain&amp;ldquo;, melainkan lebih kepada &amp;ldquo;Ayo kita Bermain untuk Belajar sesuatu yang baru&amp;ldquo;.&amp;nbsp;&lt;br /&gt;
 Nah bila anak sudah mempunyai sikap ini, dia akan menyenangi permainan yang membangkitkan sikap suka belajar dan ide-ide cemerlang.&amp;nbsp;&lt;br /&gt;
 Ajaklah anak Anda bermain dengan sarana yang menggerakkan alat motorik dan kepekaan indera-indera lainnya seperti pendengaran, penglihatan atau perabaan dan penciuman.&lt;br /&gt;
 Permainan-permainan yang kreatif dan edukatif sangatlah diperlukan untuk mengembangkan kecerdasan anak diusia dini.&lt;br /&gt;
 Untuk itu Anda sebaiknya memilah-milah jenis kegiatan bermain dan waktu yang tepat sesuai tahap perkembangan anak. Peran orangtua sangat penting dalam mendukung proses berpikir kreatif dan imajinatif anak-anaknya. Melatih anak berpikir kreatif sama pentingnya dengan menanamkan kesenangan dan kegembiraaan anak untuk belajar. Anak yang kreatif akan lebih mudah memecahkan masalah dan mencari solusi.&lt;br /&gt;
 Sebagai Orangtua kita harus memberikan perlakuan yang tepat kepada anak kita untuk menumbuhkan kecintaannya terhadap Ilmu Pengetahuan, Matematika ataupun Science.Bagaimanakah caranya?&lt;br /&gt;
 Buku ini hanya cocok buat orang tua, pendidik,tutor ataupun guru Play Group dan Taman Kanak-Kanak.&lt;br /&gt;
 Buku ini merupakan kumpulan dari permainan yang bersifat kreatif dan edukatifyang akan mengajak Anda untuk mencoba permainan tersebut kepada anak &amp;ndash;anak yang berusia 3-6 tahun dan mengenalkan matematika dan ilmu pengatahuan sejak dini.&lt;br /&gt;
 Jika Anda penasaran, ingin tahu lahu lebih lanjut serta menarik untuk membuka buku dan membacanya maka bacalah. Selesaikan seluruh bab, dan Anda akan menemukan permainan yang menarik untuk anak-anak usia dini&lt;/p&gt;</t>
  </si>
  <si>
    <t>9ea68c22-574d-46f4-a713-d3462a691997</t>
  </si>
  <si>
    <t>Kamus Indonesia â€“ Jepang Era Global: Dilengkapi Kosakata Terkini dan Furigana dengan Romanji</t>
  </si>
  <si>
    <t>978-979-29-3395-6</t>
  </si>
  <si>
    <t>978-979-29-7964-0</t>
  </si>
  <si>
    <t>&lt;p&gt;Sampai sekarang ini banyak pembelajar bahasa Jepang masih merasa kesulitan mengungkapkan pikiran dan perasaannya dalam bahasa Jepang. Salah satu faktor penyebabnya adalah pengetahuan dan penguasaan kosakata dalam bahasa Jepang itu sendiri. Hal ini disebabkan sebagian besar kosakata dalam behasa Jepang ditulis dengan kanji, tanpa furigana (huruf hiragana di atas huruf kanji untuk membantu membaca kanji tersebut). Akibatnya para pembelajar tidak dapat membacanya, apalagi memahami artinya dan menerapkannya dalam bentuk ungkapan-ungkapan bahasa Jepang sehari-hari&amp;nbsp;&lt;br /&gt;
 Kamus Indonesia - Jepang Era Global berisi kosakata terkini yang sering digunakan dalam kehidupan sehari-hari, singkatan, kosakata populer, serta dilengkapi dengan furigana (cara baca) dengan Romaji di sebelah kanan masing-masing kosakata (Kanji). Pembelajar dapat lebih mudah membaca dan memahami artinya.&amp;nbsp;&lt;br /&gt;
 Kamus Indonesia - Jepang Era Global ini ditujukan membantu orang Indonesia, khususnya para pembelajar bahasa Jepang mulai tingkat pemula hingga tingkat mahir, agar mampu dengan cepat mencari kosakata bahasa Jepang yang belum diketahuinya, memahami maknanya, kemudian menerapkannya dalam ungkapan-ungkapan sehari-hari dengan tepat.&lt;/p&gt;</t>
  </si>
  <si>
    <t>bdf2d521-da01-40bd-a852-beb7f7ed3ada</t>
  </si>
  <si>
    <t>Lupi, Miss Palopa</t>
  </si>
  <si>
    <t>978-979-29-3496-0</t>
  </si>
  <si>
    <t>978-979-29-7606-9</t>
  </si>
  <si>
    <t>&lt;p&gt;Palupi Indriaswari Safitri. Itu nama lengkap Lupi. Tapi, teman-teman memanggilnya Miss Palopa. Tahu kenapa? Karena sifat Lupi yang sangat (ssttt&amp;hellip; jangan keras-keras) p-e-l-u-p-a! Sifat Lupi yang satu itu membuat ia harus mengalami berbagai kejadian konyol dan memalukan. Ia pernah berangkat ke sekolah pada hari libur. Ia pernah salah masuk kelas dan menjadi bahan tertawaan. Gara-gara lupa juga Lupi bertengkar dengan temannya.&amp;nbsp;&lt;br /&gt;
 Lupi benci dijuluki Miss Palopa. Ia ingin dipanggil Lupi saja, atau Lupi titik, tanpa buntut apa pun. Lupi berusaha sekuat tenaga menghilangkan sifat pelupanya. Apabila ia tidak lagi pelupa maka teman-teman tidak lagi berhak memanggilnya Miss Palopa! Maka berbagai usaha dilakukan Lupi, mulai dari membuat neckbook (buku catatan kecil) sampai belajar mantera pemanggil benda.&amp;nbsp;&lt;br /&gt;
 Tapi bisakah Lupi menghilangkan sifat pelupanya?&lt;/p&gt;</t>
  </si>
  <si>
    <t>87c8abf2-0466-49f9-9535-253c24d2a0b1</t>
  </si>
  <si>
    <t>On Air In Love: Sejak Detik Itu, Aku Jatuh Cinta. Ya, pada Pandangan Pertama</t>
  </si>
  <si>
    <t>Farah Dara</t>
  </si>
  <si>
    <t>978-979-29-4172-2</t>
  </si>
  <si>
    <t>978-979-29-7667-0</t>
  </si>
  <si>
    <t>&lt;p&gt;Seneng rasanya siaran bodoh kita tiap hari itu bisa membuahkan hasil seperti buku ini. apakah ini buku revolusioner yang akan mengubah dunia penulisan Indonesia? Jelas tidak. Buku ini sederhana, tapi justru kesederhanaannya itu yang akan membuat banyak orang bisa mengerti bahwa cinta dan mimpi itu erat hubungannya. Nice. I like it. ?&lt;br /&gt;
 Imam Darto &amp;ldquo;The Dandees&amp;rdquo;&lt;/p&gt;
 &lt;p&gt;Terbawa. Apalagi adegan di kereta mulai bikin gue tebak-tebakan buah manggis. Enteng-enteng dalem.&lt;br /&gt;
 Dimas Danang &amp;ldquo;The Dandees&amp;rdquo;&lt;/p&gt;
 &lt;p&gt;Gokil pake banget, On Air In Love sukses bikin saya cekikikan sendiri karena ceritanya penuh dengan jokes-jokes seger. Tapi bukan kisah cinta namanya kalo ngga ada cerita romantis dan dramatisnya. So, jangan heran kalo habis ngakak kamu bakal dibuat mellow karena terbawa dan hanyut dalam konfliknya yang cadas!&lt;br /&gt;
 Nurul Noe, Travel Blogger dan penggiat Backpacking With Children&lt;/p&gt;
 &lt;p&gt;&lt;br /&gt;
 Jatuh cinta pada pandangan pertama, emmm... biasa banget ya. Ketika cinta berawal dari frekuensi radio, wew... kisah cinta cukup unik yang membuat saya kepo hingga halaman terakhir.&lt;br /&gt;
 Nita Faera, penulis the Tanjidor Boyz&lt;/p&gt;
 &lt;p&gt;Novel ini membawa suasana segar karena cara penceritaan si penulis yang begitu mengalir. Jokes-jokesnya juga bisa jadi bahan buat ngegombal ke pacar Alur ceritanya tidak mudah ditebak ternyata, jadi penasaran pengen baca terus sampai akhir. Ada saatnya saya merasa pernah memiliki pemikiran yang sama dengan tokoh utama ketika hendak menikah dulu. Pokoknya novel ini &amp;#39;ngena&amp;#39; banget ke jiwa remaja yang masih suka ngegalau deh!&lt;br /&gt;
 Ninna Rosmina, penulis One More Chance&lt;/p&gt;</t>
  </si>
  <si>
    <t>5f540343-f4e4-4a46-bea7-7316ec479ef8</t>
  </si>
  <si>
    <t>Palupi dan Pandagi</t>
  </si>
  <si>
    <t>Inni Indarpuri</t>
  </si>
  <si>
    <t>978-979-29-4122-7</t>
  </si>
  <si>
    <t>978-979-29-7671-7</t>
  </si>
  <si>
    <t>&lt;p&gt;TAHUKAH KAMU?&lt;br /&gt;
 Rusa merupakan satwa liar yang dilindungi undang-undang. Ada 11 subspesiesrusa yang penyebarannya merata dari Indonesia bagian timur sampai Indonesia bagian barat. Rusa merupakan hewan herbivora yang membutuhkan tumbuh-tumbuhan sebagai makananan pokoknya.Di habitatnya di hutan alam, rusa biasanya mencari makanan pada pagi dan sore hari menjelang petang dan bersembunyi pada siang hari. Ciri morfologi rusa adalah memiliki tanduk bercabang.&lt;br /&gt;
 Sayangnya, perburuanterhadaprusaterusberlangsung, sehinggahewaninibisaterancampunah.Jikahalinidibiarkanterjaditerusmenerusmakadaurkehidupanakanterputus. Olehkarenaitu, perludilakukantindakanpelestarianataukonservasiterhadapsatwa yang dilindungiini. Di duniaini, tidakadamakhlukhidup yang tidakmembutuhkanmakhlukhidup lain. Itulah yang dinamakanrantaimakanan.Sebagaicontohpadidimakantikus, tikusdimakanular, ular di makanelang, elangmatidiuraikanolehbakteri yang ada di dalamtanah, bakterimenjadimakanantanaman, danbegituseterusnya.&lt;/p&gt;</t>
  </si>
  <si>
    <t>6b4a3d98-1e30-46d0-82ae-9636dff77154</t>
  </si>
  <si>
    <t>Mencegah Bahaya Penyalahgunaan Narkoba Melalui Pendidikan Budaya Dan Karakter Bangsa</t>
  </si>
  <si>
    <t>Suyadi</t>
  </si>
  <si>
    <t>978-979-29-3482-3</t>
  </si>
  <si>
    <t>978-979-29-8232-9</t>
  </si>
  <si>
    <t>&lt;p&gt;Data dari Badan Pusat Statistik Nasional menunjukkan bahwa ngka tertinggi korban penyalahgunaan narkoban adalah kalangan remaja yang berstatus pelajar maupun mahasiswa. Namun sayangnya pihak yang gigih menangani mereka adalah Badan Narkotika Nasional (BNN) yang dibantu pihak Kepolisian, bukan guru di sekolah maupun dosen di Perguruan Tinggi. Akibatnya, siswa (korban penyalahgunaan narkoba) cenderung diperlakukan sebagai kriminal, bukan pelajar. Wal hasil, setelah dipenjara bukannya jera tetapi justru semakin merajalela.&lt;br /&gt;
 Pada saat yang bersamaan, Kementrian Pendidikan dan Kebudayaan (Kemendigbud) mencanangkan gerakan pendidikan budaya dan karakter bangsa. Akan tetapi hingga saat ini gerakan tersebut belum menunjukkan hasil yang signifikan, terlebih lagi perannya dalam menanggulangi dan mencegah bahaya penyalahgunaan narkoba di kalangan pelajar dan mahasiswa. Padahal, nilai-nilai dalam pendidikan budaya dan karakter bangsa mempunai potensi besar untuk dikembangkan guna mencegah dan menanggulangu penyalahgunaan narkoba.&amp;nbsp;&lt;br /&gt;
 Buku ini merupakan upaya pencegahan bahaya penyalahgunaan narkoba melalui pengembangan pendidikan budaya dan karakter bangsa. Landasan yuridis buku ini adalah nota kesepakatan atau MOU antara Kemendigbud dan BNN pada tanggal 14 April 2008 yang ditindaklanjuti dengan program Anti Drugs Campaign 2008 Goes to School and Campus dengan tema &amp;ldquo;Sobat Anti Madat&amp;rdquo;.&lt;/p&gt;</t>
  </si>
  <si>
    <t>4554a438-b80e-4954-b0fc-e9ffe77387e4</t>
  </si>
  <si>
    <t>Pengembangan Perkalian Jari Magic</t>
  </si>
  <si>
    <t>Mudin Simanihuruk</t>
  </si>
  <si>
    <t>978-979-29-3442-7</t>
  </si>
  <si>
    <t>978-979-29-8171-1</t>
  </si>
  <si>
    <t>&lt;p&gt;Akhir akhir ini perkalian jari magic sangat digemari orang. Sangat banyak situs di internet yang menyajikan perkalian jari magic baik situs-situs berbahasa Inggris maupun yang berbahasa Indonesia. Selain situs internet beberapa buku berbahasa Indonesia juga membahas perkalian jari magic. Sayangnya buku-buku perkalian jari magic tersebut tidak satupun memberi penjelasan bagaimana cara-cara magic perkalian tersebut diperoleh. Proses penalaran atau pembuktian merupakan inti dari belajar. Oleh karena itu keunggulan buku ini terletak pada pengembangan penalaran melalui perkalian jari magic. Proses penalaran ini akan membuka peluang bagi pembaca untuk menemukan perkalian jari magic yang baru. Proses pengembangan penalaran dimulai dengan penjelasan/pembuktian perkalian jari magic dari Kolpas dan Rendtorff, dilanjutkan dengan pembahasan perkalian 9 jari magic dan diikuti dengan pembahasan perkalian jari magic dari Muser yang merupakan generalisasi perkalian 9 dengan jari magic. Selanjutnya perkalian jari magic dari Muser dikembangakan pada perkalian jari magic dengan 8, perkalian jari magic dengan 7 dan perkalian jari magic dengan 6 dengan menggunakan 10 jari. Dengan cara yang sama dikembangkan perkalian antara bilangan 1,2,3,4 dengan 3 dan 4 dengan menggunakan 5 jari. Setelah itu dikembangkan perkalian jari magic antara kelompok bilangan 1,2,3,4, 5 dengan kelompok bilangan 6,7,8 dan 9. Akhirnya disajikan beberapa pertanyaan yang dapat digunakan sebagai rekreasi bagi pembaca.&lt;/p&gt;</t>
  </si>
  <si>
    <t>1cf638ad-c2b6-4e6f-b143-a5df571995c9</t>
  </si>
  <si>
    <t>Panduan Belajar 5 Langkah Pasti Lancar Membaca</t>
  </si>
  <si>
    <t>Kak Alang</t>
  </si>
  <si>
    <t>978-979-29-4095-4</t>
  </si>
  <si>
    <t>978-979-29-7673-1</t>
  </si>
  <si>
    <t>&lt;p&gt;Seperti kita ketahui, dunia anak adalah dunia bermain. Apabila&lt;br /&gt;
 anak dipaksa untuk mengikuti kemauan orang tua, maka&lt;br /&gt;
 yang terjadi justru muncul kebosanan, bahkan anak menjadi&lt;br /&gt;
 enggan belajar. Sebaliknya, apabila kita mengikuti kemauan&lt;br /&gt;
 anak maka suasana belajar menjadi &amp;lsquo;hidup&amp;rsquo;. Anak bisa menjadi&lt;br /&gt;
 sangat antusias untuk belajar sebab belajar tak ubahnya seperti&lt;br /&gt;
 bermain&amp;mdash;sesuai dengan yang mereka inginkan. Selanjutnya,&lt;br /&gt;
 anak akan keranjingan untuk belajar. Apabila hal ini sudah terjadi&lt;br /&gt;
 maka yang harus kita lakukan adalah memberi waktu untuk buah&lt;br /&gt;
 hati kita.&lt;br /&gt;
 Selain faktor tersebut, penyebab lain yang membuat kurang&lt;br /&gt;
 berhasilnya proses belajar membaca adalah minimnya sarana&lt;br /&gt;
 dan prasara bagi anak kita. Untuk itulah penulis menyusun buku&lt;br /&gt;
 ini, yaitu sebagai media dalam mendampingi putra dan putri kita&lt;br /&gt;
 belajar membaca. Buku ini disusun sedemikian rupa, sehingga&lt;br /&gt;
 sangat mudah digunakan oleh siapa pun, bahkan bagi anak dengan&lt;br /&gt;
 kecerdasan di bawah rata-rata sekalipun.&lt;br /&gt;
 Penulis yakin, dengan latihan yang tekun, putra dan putri kita&lt;br /&gt;
 pasti menjadi terampil membaca dalam waktu singkat.&lt;br /&gt;
 Selamat mendampingi putra dan putri dalam belajar. Semoga&lt;br /&gt;
 berhasil&lt;/p&gt;</t>
  </si>
  <si>
    <t>33815a96-fa66-491e-a6a4-3dd6fb395277</t>
  </si>
  <si>
    <t>Panduan Lengkap Bisnis dan Budi Daya Ikan Betutu</t>
  </si>
  <si>
    <t>978-979-29-3555-4</t>
  </si>
  <si>
    <t>978-979-29-7677-9</t>
  </si>
  <si>
    <t>&lt;p&gt;Betutu (Oxyeleotris marmorata) merupakan ikan air tawar bernilai ekonomi tinggi. Harga betutu antara Rp. 80.000-150.000/kg di tingkat produsen (penangkap/pembudidaya). Di pasar ikan dan supermarket, harga betutu mencapai Rp. 130.000-400.000/kg. Harga tersebut sangat tinggi bila dibandingkan dengan ikan-ikan budi daya air tawar umum yang populer, yang hanya berkisar antara Rp. 9.000-15.000/kg di tingkat produsen.&lt;/p&gt;
 &lt;p&gt;Ikan air tawar berwajah seram ini terkenal gurih, dagingnya tebal, dan tulangnya sedikit. Karena harganya yang tinggi, betutu menjadi ikan konsumsi untuk kalangan konsumen kelas menengah ke atas. Betutu umumnya disajikan di restoran, rumah makan, dan hotel kelas atas. Selain di dalam negeri, betutu juga sangat diminati oleh konsumen di Malaysia dan Singapura.&lt;/p&gt;
 &lt;p&gt;Tingginya harga betutu dipicu oleh minimnya pasokan. Rendahnya tingkat keberhasilan pembenihan dan waktu pemeliharaan yang lama juga merupakan faktor penyebab tingginya harga betutu. Sekalipun membutuhkan waktu yang lama, baik dalam memproduksi benih maupun ikan konsumsi, budi daya betutu mendatangkan keuntungan yang besar, karena harganya yang sangat tinggi. Karena itu, betutu merupakan komoditas bisnis yang prospektif. Pasar betutu tidak hanya di dalam negeri, tetapi juga di luar negeri terutama negeri jiran Malaysia dan Singapura.&lt;/p&gt;</t>
  </si>
  <si>
    <t>d5b99fdc-327d-4d8b-87e4-7f0707f11615</t>
  </si>
  <si>
    <t>Panduan Menggulung Ulang Kumparan Motor Listrik Satu Fasa</t>
  </si>
  <si>
    <t>Indra Gunawan</t>
  </si>
  <si>
    <t>978-979-29-3507-3</t>
  </si>
  <si>
    <t>978-979-29-7680-9</t>
  </si>
  <si>
    <t>&lt;p&gt;Pada saat ini ada banyak sekali orang yang menggunakan motor listrik satu fasa, seperti pompa air, mesin cuci, kompresor angin, kipas angin, bor, blender, dan sebagainya. Dengan semakin banyaknya motor listrik satu fasa yang beredar di pasaran, peluang usaha yang cukup menjanjikan, yaitu usaha servis perbaikan motor listrik satu fasa, terbuka lebar. Agar usaha ini berhasil dengan baik, tenaga yang cakap dan terampil, salah satunya tenaga yang mahir menggulung ulang kumparan, sangat dibutuhkan. Buku ini disusun untuk memenuhi kebutuhan tersebut.&lt;br /&gt;
 Buku ini cocok sekali digunakan sebagai buku panduan bagi pembaca atau para pemula yang ingin belajar sendiri menggulung ulang kumparan motor listrik satu fasa. Di samping menjelaskan beberapa contoh motor listrik satu fasa, buku ini juga menjelaskan secara mendetail semua tahapan untuk menggulung ulang kumparan yang bisa Anda praktikkan.&lt;br /&gt;
 &amp;nbsp;&lt;/p&gt;</t>
  </si>
  <si>
    <t>bcc3f368-78b6-4835-b4e2-7cfe60a44cec</t>
  </si>
  <si>
    <t>Siapa Mau Jadi Pacarku?</t>
  </si>
  <si>
    <t>Triani Retno A</t>
  </si>
  <si>
    <t>978-979-29-3542-4</t>
  </si>
  <si>
    <t>978-979-29-7835-3</t>
  </si>
  <si>
    <t>&lt;p&gt;&amp;quot;Saat membaca &amp;#39;Siapa Mau Jadi Pacarku&amp;#39;, saya terjerat masuk ke dunia remaja yang sudah lama saya tinggalkan. Begitu juga dengan belasan cerpen lain di dalam buku ini yang punya &amp;#39;sesuatu&amp;#39; bagi remaja. Bahasa yang lentur, ringan, dan sangat khas, benar-benar memberikan efek menyegarkan.&amp;quot; (Reni Erina, Managing Editor Story Teenlit Magazine)&lt;/p&gt;
 &lt;p&gt;&amp;quot;Tidak perlu kata-kata yang puitis dan berat untuk menjadi seorang penulis yang hebat. Menulis dengan jujur dan apa adanya lebih dari cukup untuk menjadi seorang penulis yang menghibur. Setelah baca buku ini, aku sadar akan hal itu&amp;quot; (Yanna Marvells, vokalis)&lt;/p&gt;
 &lt;p&gt;&amp;quot;Triani Retno A membidik keseharian remaja, apa adanya. Mimpi dan cinta, bunga-bunga belia yang penuh warna.&amp;quot; (Donatus A. Nugroho; penulis lebih dari 1.000 cerpen remaja).&lt;/p&gt;
 &lt;p&gt;&amp;quot;Mau cerita yang seru dan teenlit banget? Atau yang bisa membuatmu tertawa, tersenyum, serta larut di dalamnya? Di buku inilah kamu akan menemukannya. So, don&amp;#39;t miss it!&amp;quot; (Nando, penulis buku BEAUTIFUL BOY)&lt;/p&gt;</t>
  </si>
  <si>
    <t>a1ceddc9-9999-407a-b741-af959c352b58</t>
  </si>
  <si>
    <t>Sehat dan Pintar â€“ Panduan Nutrisi Bagi Buah Hati</t>
  </si>
  <si>
    <t>Yohanes Sunardi &amp; Sean Sunardi</t>
  </si>
  <si>
    <t>978-979-29-4024-4</t>
  </si>
  <si>
    <t>978-979-29-7749-3</t>
  </si>
  <si>
    <t>&lt;p&gt;Knowledge Is Power. Pengetahuan yang yohanes bagikan, dilengkapi dengan aplikasi dan gaya bahasa yang lugas, memampukan anda membangun gaya hidup lebih sehat anak disetiap tahap perkembangan dan menikmatinya. Buku &amp;quot;Sehat dan Pintar&amp;quot; adalah mitra yang tepat untuk anda,para orang tuan dan pendidik yang bijak! I&amp;#39;m proud of you, Yohanes, and looking forward to many more books! Sebuah buku yang penuh kebermanfaatan. Anak-anak adalah generasi penerus pembangunan bangsa yang tak kunjung habis. Buku ini menjadi pembangkit kesadaran bagi anak-anak maupun orang tuanya akan hidup sehat sejak muda. Semoga buku ini bisa menjadi bekal awal untuk mempersiapkan kesehatan anak-anak indonesia sepanjang hidupnya. All The Best with The Book.&lt;/p&gt;</t>
  </si>
  <si>
    <t>2847fb76-522b-45ff-9259-dda1dd338905</t>
  </si>
  <si>
    <t>Sure You Can! The Magical Steps to Speak and Writer in EnglishPanduan Praktis Mudah Berbicara dan Menulis dalam Bahasa Inggris</t>
  </si>
  <si>
    <t>978-979-29-4170-8</t>
  </si>
  <si>
    <t>978-979-29-7862-9</t>
  </si>
  <si>
    <t>&lt;p&gt;Disadari atau tidak, perbedaan fokus tembak pembelajaran menyebabkan perbedaan perlakuan terhadap apa yang akan dipelajari.&amp;nbsp;&lt;br /&gt;
 Orang yang berangkat dengan konsep dasar &amp;lsquo;mempelajari bahasa Inggris&amp;rsquo; akan memiliki fokus berbeda dengan orang yang berkonsep dasar &amp;lsquo;belajar berbahasa Inggris&amp;rsquo;.&amp;nbsp;&lt;/p&gt;
 &lt;p&gt;Bagi mereka yang berkonsep dasar belajar berbahasa Inggris akan lebih fokus pada upaya bagaimana sesegera mungkin dapat menggunakan bahasa Inggris tersebut secara nyata dalam konteks komunikasi riil, baik dalam komunikasi lisan (speaking) maupun tertulis (writing).&amp;nbsp;&lt;/p&gt;
 &lt;p&gt;Buku cerdas Sure You Can! The Magical Steps To Speak and Write in English ini telah disusun sebagai bentuk terobosan baru dalam upaya penguasaan inti materi belajar bahasa Inggris dengan cara yang lebih efektif dan efisien. Di dalam buku cerdas ini dipaparkan materi inti sari penguasaan bahasa Inggris, untuk membantu Anda mudah menguasai dan meningkatkan kualitas kompetensi ganda: speaking dan writing. Dalam pembelajaran normal, materi belajar untuk penguasaan kompetensi ganda tersebut dipastikan perlu waktu bertahun-tahun. Dengan buku cerdas ini, penguasaan materi inti tersebut dapat dicapai dalam waktu relatif sangat singkat!&lt;/p&gt;</t>
  </si>
  <si>
    <t>3304fccc-200f-43be-a8c0-8e11f76e7c48</t>
  </si>
  <si>
    <t>Smart Comprehensive Ekonomi untuk SMA/MA atau Sederajat</t>
  </si>
  <si>
    <t>Prapto Muntoko, Rini Wijayanti dan Iis Winarti</t>
  </si>
  <si>
    <t>978-979-29-3365-9</t>
  </si>
  <si>
    <t>978-979-29-7839-1</t>
  </si>
  <si>
    <t>&lt;p&gt;Buku Smart Comprehensive Ekonomi ini membahas tentang keseluruhan materi pelajaran ekonomi untuk jenjang SMA, MA atau sederajat. Materi dalam buku ini disesuaikan dengan kurikulum yang berlaku saat ini, bahkan mengacu pada draf standar isi kurikulum 2013 yang akan diberlakukan mulai bulan Juli 2013.&lt;/p&gt;</t>
  </si>
  <si>
    <t>c6beb828-a933-4632-be53-f4611e4dc1a4</t>
  </si>
  <si>
    <t>The Secret of Sign - Dahsyatnya Tanda Tangan Dibalik Kesuksesan</t>
  </si>
  <si>
    <t>Listiani Aslim, MBA., CBA., CMHA</t>
  </si>
  <si>
    <t>978-979-29-4105-0</t>
  </si>
  <si>
    <t>978-979-29-7882-7</t>
  </si>
  <si>
    <t>&lt;p&gt;Banyak orang membuat tanda tangan tanpa mengerti bahwa tanda tangan adalah pintu pertama yang dilihat oleh orang lain untuk membuat penilaian terhadap diri anda, sebelum bertemu muka langsung dengan anda. Bila anda memiliki pengetahuan yang cukup untuk dapat menggunakan tanda tangan anda sebagai hal yang dapat menarik orang lain untuk menerima anda seperti yang anda inginkan, Tentu akan memudahkan langkah selanjutnya, baik dalam hubungan maupun bisnis. Buku ini besisi informasi dasar mengenai tulisan tangan dengan fokus untuk mengenal tanda tangan anda. Isinya dibuat ringkas dengan banyak contoh tanda tangan dan artinya, untuk memudahkan pengertian anda. Beberapa penyalahartian tentang tentang tanda tangan diterangkan dengan singkat dan dilengkapi dengan saran dalam membuat tanda tangan. Isinya praktis agar orang awam yang tidak memahami tentang grafologi dapat langsung mencoba saran yang diberikan. Buatlah tanda tangan yang sesuai dengan kebutuhan anda dan lihat perubahan yang dihasilkannya nanti. Gunakan tanda tangan anda secara tepat untuk menggambarkan karakteristik diri pribadi yang ingin anda tampilka kepada orang lain.&lt;/p&gt;</t>
  </si>
  <si>
    <t>d5f9c6be-51a5-46f6-aafa-c376d276ed5d</t>
  </si>
  <si>
    <t>Sukses Bisnis dan Beternak Sapi Potong</t>
  </si>
  <si>
    <t>978-979-29-3440-3</t>
  </si>
  <si>
    <t>978-979-29-7851-3</t>
  </si>
  <si>
    <t>&lt;p&gt;Konsumsi daging sapi baik oleh konsumen rumah tangga atau industri meningkat dari tahun ke tahun, terutama pada saat-saat tertentu. Sayangnya, tingginya permintaan daging sapi belum sepenuhnya bisa disuplai dari produksi dalam negeri. Sampai sekarang, sebagian besar kebutuhan daging sapi di Indonesia masih dipenuhi dari impor luar negeri. Pemerintah terpaksa terus mengimpor sapi, terutama berupa bakalan sapi potong (tahun 2011 kuota impor sapi bakalan berkisar 400.000 ekor). Bahkan permasalahan kuota impor daging sapi ini akhirnya membuka celah terjadinya praktek korupsi.&amp;nbsp;&lt;/p&gt;
 &lt;p&gt;Meningkatnya permintaan daging sapi, telah memacu meningkatnya permintaan sapi potong atau sapi pedaging. Dan dengan adanya program Swasembada Daging 2014 menunjukkan bahwa peluang bisnis beternak sapi potong sangat terbuka, terutama pemerintah akan terus memberikan dukungan positif agar program tersebut tercapai. Pengembangan bisnis pembibitan dan penggemukan sapi potong di Indonesia sangat prospektif, hal ini ditinjau dari aspek pasar yang cukup besar, ketersediaan bahan pakan hijauan maupun konsentrat, ketersediaan sumber daya manusia yang cukup melimpah dan murah, kondisi alam yang mendukung, dan ketersediaan sapi bibitan yang bernilai unggul.&lt;/p&gt;
 &lt;p&gt;Tertarik untuk sukses berbisnis ternak sapi potong?&lt;/p&gt;
 &lt;p&gt;Buku ini memuat berbagai materi tentang sapi potong yang dinilai penting untuk dipahami oleh peternak sebagai dasar pengetahuan dalam kegiatan usaha beternak sapi secara benar agar peningkatan produktivitas tercapai seiring dengan perbaikan mutu genetik, pengelolaan dan pakan, antara lain teknik pemilihan sapi bakalan unggul dan pembibitan sapi potong; teknik perawatan; teknik perkawinan alami dan inseminasi buatan; teknik penggemukan sapi potong yang cepat dan tepat dengan pakan alternatif berkualitas dan murah; prosedur pengajuan sertifikasi halal dan teknik penyembelihan sapi halal, teknik pengawetan yang aman sampai bagaimana agar anda bisa untung ganda dalam mengolah daging sapi menjadi aneka produk serta mengolah limbah menjadi pupuk organik dan biogas.&lt;/p&gt;</t>
  </si>
  <si>
    <t>e59fe720-5f4f-40c1-a4b3-9f3baf57e539</t>
  </si>
  <si>
    <t>Sukses Pembenihan 6 Jenis Ikan Air Tawar Ekonomis</t>
  </si>
  <si>
    <t>978-979-29-3448-9</t>
  </si>
  <si>
    <t>978-979-29-7856-8</t>
  </si>
  <si>
    <t>&lt;p&gt;Budidaya ikan air tawar sekarang ini mulai banyak diminati. Karena dapat dibudidayakan tidak hanya di kolam, danau, waduk, rawa, situ, embung, sawah. Namun sekarang budidaya ikan air tawar sudah merambah ke halaman atau pekarangan rumah. Sehingga kondisi ini semakin memacu minat dari masyarakat itu sendiri.&lt;br /&gt;
 Merebaknya minat budidaya ikan air tawar ini menyebabkan permintaan benih semakin meningkat karena benih yang baik merupakan ujung tombak kesuksesan setiap usaha budidaya ikan. Sementara ini belum banyak usaha benih yang dilakukan masyarakat, karena memang untuk membuka usaha pembenihan lebih sulit dari hanya usaha pembesaran.&amp;nbsp;&lt;br /&gt;
 Namun usaha pembenihan dapat Anda pelajari dan diterapkan dimana saja asal dilakukan dengan tekun. Pada buku ini akan disajikan beberapa jenis usaha pembenihan ikan air tawar ekonomis berbasis Cara Budidaya Ikan yang Benar (CPIB) diantaranya adalah pembenihan ikan mas, gurami, lele dumbo, patin, bawal dan nila.&amp;nbsp;&lt;br /&gt;
 Ingin membuktikan? silakan mencoba&lt;/p&gt;</t>
  </si>
  <si>
    <t>1bb31b9b-4f9b-4707-94b8-aeeae2e90e02</t>
  </si>
  <si>
    <t>200 Kanji yang Paling Sering Digunakan</t>
  </si>
  <si>
    <t>Windra Swastika, William Prathama Nugraha</t>
  </si>
  <si>
    <t>978-979-29-3541-7</t>
  </si>
  <si>
    <t>978-979-29-7287-0</t>
  </si>
  <si>
    <t>&lt;p&gt;Ada 2.136 Kanji yang termasuk dalam Kanji umum yang dipakai di Jepang (atau istilahnya Joyo Kanji). Untuk dapat membaca dan memahami kalimat, tidaklah cukup hanya dengan memahami arti dasar ke-2.136 Kanji tersebut. Ada kombinasi Kanji yang jika digabung, membentuk kata baru dengan cara membaca yang berbeda.&lt;/p&gt;
 &lt;p&gt;Buku &amp;ldquo;200 Kanji yang Paling Sering Digunakan&amp;rdquo; merupakan langkah awal untuk mempelajari Kanji. Pembahasan difokuskan pada 200 Kanji yang memang paling sering muncul dan digunakan. Dalam buku ini, tidak hanya sebatas memberikan arti dasar Kanji, namun diberikan juga cara membaca Kanji (on-yomi dan kun-yomi), kombinasi kata Kanji dan artinya, serta contoh kalimat di mana Kanji atau kombinasi Kanji digunakan dalam konteks kalimat. Dengan contoh kalimat, pembaca akan dapat lebih memahami arti dasar suatu Kanji.&lt;/p&gt;</t>
  </si>
  <si>
    <t>80c450b3-35c7-4366-b75f-4c4ad758d735</t>
  </si>
  <si>
    <t>Teknisi Otodidak Sepeda Motor Bebek: Belajar Teknik dan Perawatan Kendaraan Ringan Mesin 4 Tak</t>
  </si>
  <si>
    <t>Marsudi</t>
  </si>
  <si>
    <t>978-979-29-3492-2</t>
  </si>
  <si>
    <t>978-979-29-7870-4</t>
  </si>
  <si>
    <t>&lt;p&gt;Buku ini mengupas tuntas teknik dan perawatan sepeda motor bebek 4 tak secara jelas, lengkap dengan gambar-gambar komponen yang spesifik. Anda akan mendapatkan panduan yang mudah dimengerti dan dipahami bahkan oleh orang awam sekalipun. Setelah membaca buku ini Anda akan mempunyai cakrawala pengetahuan yang luas dan jelas sehingga dapat melakukan langkah-langkah penyelesaian berbagai masalah pada sepeda motor Anda. Dengan demikian Anda dapat dengan mudah menguasai bagaimana melakukan perawatan, tune up, bongkar-pasang mesin sehingga motor Anda tidak mengalami mogok.&lt;/p&gt;
 &lt;p&gt;Apabila Anda memiliki sepeda motor bebek 4 tak dan belum pernah belajar tentang teknik dan perawatan sepeda motor, buku ini layak untuk dijadikan pedoman. Anda akan mempunyai cukup pengetahuan tentang teknik dan perawatan sepeda motor. Lebih-lebih jika Anda memiliki satu, dua bahkan tiga sepeda motor dan berkeinginan untuk mengulik sepeda motor Anda agar lebih keren dan mempunyai daya pacu yang lebih baik sesuai dengan keinginan. Pilihan Anda membaca buku ini sangat tepat.&lt;/p&gt;</t>
  </si>
  <si>
    <t>0be5b57b-5f3c-4203-a6d9-8ade9b9c95d2</t>
  </si>
  <si>
    <t>Tenses Thru Stories - Belajar Tenses Gampang Lewat Cerita</t>
  </si>
  <si>
    <t>Inet Gunawan</t>
  </si>
  <si>
    <t>978-979-29-3427-4</t>
  </si>
  <si>
    <t>978-979-29-7391-4</t>
  </si>
  <si>
    <t>&lt;p&gt;Inet memang keluar dari pakem-pakem pengajaran bahasa Inggris menggunakan rumus-rumus. Ia menganggap rumus-rumus mengganjal logika berpikir dan kurang memperhatikan makna sebuah kondisi yang bisa diungkapkan lewat kalimat.&amp;nbsp;&lt;/p&gt;
 &lt;p&gt;Maka buku Tenses Thru Stories ini menjadi impiannya supaya siapa saja yang &amp;ldquo;mengkalimatkan&amp;rdquo; bahasa Inggris tidak perlu menghafalkan rumus.&lt;/p&gt;</t>
  </si>
  <si>
    <t>2e0d63f8-3f25-43ab-a5e1-5bc10b1548de</t>
  </si>
  <si>
    <t>A-Z Amazing to be Parents</t>
  </si>
  <si>
    <t>Irhayati Harun</t>
  </si>
  <si>
    <t>978-979-29-2110-6</t>
  </si>
  <si>
    <t>978-979-29-7350-1</t>
  </si>
  <si>
    <t>&lt;p&gt;Buku parenting yang dikemas secara menarik dan komplet. Mengapa saya katakan demikian? Karena buku ini berbeda dengan buku parenting yang sudah ada. Isinya sangat komplet mulai dari hamil hingga melahirkan sampai mengurus dan merawat si buah hati. Tak hanya itu, dipaparkan juga apa saja perilaku pada anak dan cara mengatasinya. A&amp;minus;Z tentang anak juga ada di sini. Jadi, Anda tak perlu lagi membeli beberapa buah buku. Cukup satu buku, semuanya ada di sini.&lt;br /&gt;
 Setelah membaca buku ini, orangtua (ayah dan bunda) akan mendapatkan banyak tambahan pengalaman dan pengetahuan tentang suka dan dukanya menjadi seorang ibu. Insya Allah buku ini akan sangat berguna bagi ibu &amp;amp; calon ibu, juga bagi ayah &amp;amp; calon ayah sehingga menjadikan ayah bunda lebih bijak dan terampil mengurus sibuah hati ketika menjalani peran sebagai orangtua nanti.&lt;/p&gt;</t>
  </si>
  <si>
    <t>abc7a5cd-941d-41fa-bceb-05a2afe6732a</t>
  </si>
  <si>
    <t>The 1St Studentâ€™s Choice. Complete English Grammar: Tata Bahasa Inggris Lengkap</t>
  </si>
  <si>
    <t>Drs. Slamet Riyanto, M.Pd</t>
  </si>
  <si>
    <t>978-979-29-3497-7</t>
  </si>
  <si>
    <t>978-979-29-7875-9</t>
  </si>
  <si>
    <t>22.3 MB</t>
  </si>
  <si>
    <t>&lt;p&gt;Mengusai bahasa inggris sebagai alat komunikasi internasional (a means of international communication) menjadi dambaan bagi siapa saja yang sedang mempelajarinya. Hal ini mengingat bahwa kemampuan seseorang dalam menggunakan bahasa inggris, baik secara aktif maupun pasif, akan sangat membantu dalam meraih cita-cita dan karir dalam hidupnya. Buku The 1st Student&amp;acirc;ï¿½ï¿½s Chice Complete English Grammar merupakan salah satu buku tata bahasa inggris lengkap seperti yang dimaksud, terutama bagi para pelajar, baik SMA/MA/SMK, ataupun siapa saja yang ingin segara terampil dan mahir mengusai bahasa inggris dalam waktu singkat. Buku ini terdiri atas 71 pelajaran yang disajikan secara mudah, singkat, jelas, padat, dan sistematis. Setiap pelajaran selalu didahului dengan contoh, definisi, dan latihan dalam berbagai konteks sehari-hari. Hal itulah yang menjadikan buku ini sebagai salah satu buku pegangan tata bahasa inggris yang akan membantu dalam meningkatkan kemampuan bahasa inggris anda. Dalam mempelajari buku ini tidak boleh TIDAK URUT tergantung pelajaran mana yang ingin dipelajari terlebih dahulu.&lt;/p&gt;</t>
  </si>
  <si>
    <t>306fd1e8-f762-491e-b6b6-7243ed2525ed</t>
  </si>
  <si>
    <t>The Miracle of Colors: Khasiat Pada Buah dan sayur Warna Ungu, Biru dan Hitam</t>
  </si>
  <si>
    <t>Khusnul Khotimah dan Tim Redaksi Cemerlang</t>
  </si>
  <si>
    <t>978-979-29-3385-7</t>
  </si>
  <si>
    <t>978-979-29-7879-7</t>
  </si>
  <si>
    <t>&lt;p&gt;Mengapa sayuran dan buah-buahan berwarna ungu, biru dan hitam ini mengandung khasiat yang luar biasa untuk tubuh? Hal ini karena sayuran dan buah berwarna ungu, biru dan hitam memiliki kandungan antosianin yang sangat tinggi. Antosianin dipercaya dapat mengobati penyakit berbahaya, seperti kanker, diabetes melitus, serangan jantung dan masih banyak lagi. Antosianin dalam anggur ungu dapat meningkatkan flavonoid dalam darah sehingga dapat meningkatkan kemampuan menangkap radikal bebas. Selain itu, antosianin juga mempunyai efek sebagai antiradang dan antibakteri. Contoh zat lainnya yang terkandung dalam buah dan sayur berwarna ungu, biru dan hitam(termasuk yang mempunyai rona warna merah gelap/tua), adalah asam elagik. Asam Elagik ini sangat berguna untuk melawan dan menghambat pertumbuhan sel kanker sekaligus menghentikan proses mitosis (perkembangbiakan sel)&lt;br /&gt;
 Dalam buku ini Anda akan menemukan pembahasan mengenai apa saja arti warna pada setiap buah dan sayuran dengan warna ungu, biru dan hitam.Kandungan yang terkandung didalamnya serta khasiat dan manfaatnya bagi kesehatan kita. Tidak hanya mengobati, tetapi juga mencegah. Selain juga secara khusus mengupas bagaimana mengonsumsinya agar mendapatkan manfaat yang paling optimal bagi kesehatan atau untuk memerangi penyakit tertentu. Jadi jangan lewatkan manfaat dari membaca buku ini bagi kesehatan kita dan keluarga. Selamat mendapatkan manfaatnya!&lt;/p&gt;</t>
  </si>
  <si>
    <t>b11a476e-756a-4095-aafd-cd1896147e43</t>
  </si>
  <si>
    <t>A Challenging Book to Practice Teaching in English</t>
  </si>
  <si>
    <t>978-979-29-3927-9</t>
  </si>
  <si>
    <t>978-979-29-7314-3</t>
  </si>
  <si>
    <t>&lt;p&gt;There are more and more non-english teachers whotaech in non-English speaking countries. Since they do not have English background, they have no courage to speak, find difficulties to express there ideas, and are not confident of speaking. A challenging Book to Practice Teaching in English is a course book designed not only for non-English teachers who have no English background and strive to teach in English but also for English teachers who want to help their colleagues to practice using English in teaching and atudents of teachers colleges who intend to teach in English.&lt;br /&gt;
 This book have been deeply though to focus on: starting to use Englisah, striving better pronunciation,being aware of common mistake, exploring theory of teaching, planning a lesson, garnishing a teching presentation, given project assignments, attempting to manage a better class, evaluating a teaching performance, and developing a teaching profession.&lt;br /&gt;
 A Challenging Book to Practice Teaching in English is a course book designed by an academician. His academic experience has been poured into this very practical book. In addition, these materials have been tried out by some groups of non-English high School teachers and other groups of non- English lecturers at STP Bandung&lt;/p&gt;</t>
  </si>
  <si>
    <t>09ac2dc9-0340-4343-a74d-421f20cdcf28</t>
  </si>
  <si>
    <t>Absolutely Him</t>
  </si>
  <si>
    <t>978-979-29-3834-0</t>
  </si>
  <si>
    <t>978-979-29-7319-8</t>
  </si>
  <si>
    <t>&lt;p&gt;&amp;ldquo;Saranghae.&amp;rdquo; ucapnya tiba-tiba sambil mengecup keningku. Wajahnya yang tampan kini dihiasi senyuman manis nan tulus. Sama sekali tidak romantis, sebenarnya. Menyatakan cinta disiang bolong, ditengah perjalanan menuju restoran o-jingo. Tapi toh aku malah balas mencium sebelah pipinya dan berkata, &amp;ldquo;Na do saranghae.&amp;rdquo;&lt;/p&gt;
 &lt;p&gt;&amp;nbsp; &amp;nbsp; &amp;nbsp; Sejujurnya, aku masih saja tidak mengerti mengapa aku bisa menjadi satu-satunya cewek yang sukses membuatnya jatuh cinta (nyaris) tanpa alasan. Kalau bukan karena campur tangan Tuhan, mungkin karena gaya menariku di panggung noraebang yang (agak) ketinggalan jaman (hohoho). Aku tak tahu jawabannya, dan mungkin, tak akan pernah tahu. Tapi yang pasti, kali ini, bukan hanya jantungku yang berdebar kencang saat menatap wajah tampannya, namun suara dalam kepalaku juga berkali-kali membisikkan nama itu.&lt;/p&gt;
 &lt;p&gt;***&lt;/p&gt;
 &lt;p&gt;&amp;nbsp; &amp;nbsp; &amp;nbsp; &amp;nbsp;Dari jam 10 pagi hingga jam 10 malam. 12 jam, full-time! Itulah jam kerja Reita di labnya tercinta dari hari Senin hingga hari Jumat, dari Spring hingga Winter. Setiap harinya, Reita harus menghadapi tingkah laku teman-teman Koreanya yang unik, para Profesor yang displin, tugas-tugas yang menggunung, serta berbagai hal lain yang terkadang sulit untuk dicerna akal sehat. Hari-hari Reita menjadi luar biasa sibuk dan seringkali kacau.&lt;/p&gt;
 &lt;p&gt;&amp;nbsp; &amp;nbsp; &amp;nbsp;Lalu siapa sangka di tengah-tengah musim semi yang indah, Reita malah terlibat dalam masalah pelik, yaitu berhutang dalam jumlah besar pada seorang cowok yang tidak dikenalnya. Masalah itu membuatnya terlibat dalam masalah-masalah lain yang kemudian datang secara beruntun. Yang paling membingungkan lagi, Reita malah terlibat cinta segitiga dengan seorang cowok Korea-Jepang yang tampan dan Ketua labnya, seorang cowok Korea berwajah manis. Siapakah yang akan dipilih Reita?&amp;nbsp;&lt;/p&gt;</t>
  </si>
  <si>
    <t>9d89bccc-555c-495a-9e12-c55da8bc7c37</t>
  </si>
  <si>
    <t>Ayo Raih Medali Emas Olimpiade Matematika SMA, Pemahaman Konsep, Latihan dan Contoh Soal Lengkap</t>
  </si>
  <si>
    <t>Dr.Khoe Yao Tung, M.Sc.Ed, M.Ed</t>
  </si>
  <si>
    <t>978-979-29-2119-9</t>
  </si>
  <si>
    <t>978-979-29-7349-5</t>
  </si>
  <si>
    <t>&lt;p&gt;Ayo raih medali emas olimpiade matematika SMA berisi topik-topik matematika yang tidak terdapat dalam pelajaran matematika foramal, seperti teori bilanga, kombinatorik, ketidaksamaan, dan geometri lanjut. Buku ini lahir dari pelatihan kompetesi matematika, bagaimana seharusnya bahan diberikan agar pelatihan menjadi efektif. Untuk meraih emas dalam international mathematical Olympiad (IMO), keempat topiik tersebut harus dikuasaidan ditambah dengan latihan-latihan soal terutama untuk mengasah kretivitas, penalaran, serta strategi untuk menaklukan soal. Buku ini berguna para guru pelatih, tutor, dan siswa peserta olimpiade matematika.&amp;nbsp;&lt;/p&gt;</t>
  </si>
  <si>
    <t>112230d9-672f-4406-bf6e-d7313952f40c</t>
  </si>
  <si>
    <t>Asyiknya Penelitian Ilmiah dan Penelitian Tindakan Kelas: Panduan Praktis dengan Pendekatan Ilmiah untuk Melakukan Transformasi Pembelajaran</t>
  </si>
  <si>
    <t>Samuel S. Lusi &amp; Ricky Arnold Nggili</t>
  </si>
  <si>
    <t>978-979-29-4188-3</t>
  </si>
  <si>
    <t>978-979-29-7344-0</t>
  </si>
  <si>
    <t>&lt;p&gt;Memahami penelitian ilmiah merupakan salah satu cara untuk memahami realitas. Menurut Platon, realitas sesungguhnya adalah ide. Ide merupakan kenyataan yang ada pada dirinya sendiri dan berpartisipasi dalam realitas indrawi. Dibutuhkan sebuah penelitian ilmiah yang dilakukan secara empiris, logis, kritis, dan objektif untuk mengungkapkan realitas, sehingga hasil dari penelitian tersebut dapat memberikan solusi dan inovasi bagi kehidupan manusia.&lt;br /&gt;
 Cara berpikir ilmiah dibutuhkan dalam melakukan penelitian ilmiah. Pemahaman dari sebuah teori dapat membantu peneliti untuk membedakan dunia teori dengan dunia empiris, serta mengelola kedua dunia tersebut hingga melahirkan sebuah tesis, teori, bahkan ilmu. Peneliti akan lebih mudah untuk memaknai fakta dari realitas melalui metode kuantitatif dan kualitatif.&amp;nbsp;&lt;br /&gt;
 Salah satu bentuk penelitian yang menarik dan dapat dengan mudah digunakan dalam proses belajar mengajar dikelas adalah Penelitian Tindakan Kelas (PTK). PTK potensial digunakan untuk memahami dan mencari tahu masalah dalam kelas yang berkaitan dengan guru, murid, maupun sistem pendukung lainnya dalam proses belajar mengajar. PTK dilakukan bersamaan dengan proses belajar mengajar dalam kelas.&amp;nbsp;&lt;br /&gt;
 Dalam melaksanakan PTK, ada empat tahap yang harus dilakukan secara berulang dan berkelanjutan, hingga tujuan penelitian tercapai. Keempat tahap tersebut yaitu tahap perencanaan, tahap tindakan, tahap observasi, dan tahap refleksi. Peneliti harus secara cermat memerhatikan setiap tahap secara teliti, mulai dari tahap perencanaan hingga tahap refleksi, sehingga ada kesinambungan antara tahap yang satu dengan yang lainnya.&amp;nbsp;&lt;br /&gt;
 Menggunakan PTK tidaklah sulit karena seorang guru yang juga merupakan peneliti, sudah sering melakukan aktivitas belajar mengajar dan hanya melakukan aktivitas penelitian.Memahami proposal PTK yang dibuat dan tujuan yang ingin dicapai dari PTK perlu disiapkan sebelumnya. Setelah penyusunan proposal, peneliti mempersiapkan langkah-langkah yang harus dilakukan dalam setiap tahap PTK. Melalui persiapan yang detaildan pelaksanaan yang dilakukan secara efektif, hasil dari PTK dapat menjadi solusi yang berguna bagi aktivitas belajar mengajar dalam kelas. Bagian akhir dari PTK yaitu pembuatan laporan hasil penelitian yang dilakukan secara sistematis dan terperinci.&lt;br /&gt;
 Pelaksanaan PTK sangatlah mudah dan mengasyikankarena PTK merupakan proses pencarian solusi bagi permasalahan dalam kelas yang melibatkan seluruh komponen dalam kelas itu sendiri. Pelaksanaan PTK dapat dilakukan seperti sebuah permainan &amp;ldquo;sembunyi dan temukan,&amp;rdquo; yang akan terus dilanjutkan dengan tahap penelitian hingga masalah yang tersembunyi dapat terselesaikan dan membawa perubahan bagi kelas.&lt;/p&gt;</t>
  </si>
  <si>
    <t>a9a59f56-b2c5-4786-a6fc-c85a7ddbb157</t>
  </si>
  <si>
    <t>Keinginan Cero</t>
  </si>
  <si>
    <t>Emy Tyas</t>
  </si>
  <si>
    <t>978-979-29-4140-1</t>
  </si>
  <si>
    <t>978-979-29-7557-4</t>
  </si>
  <si>
    <t>&lt;p&gt;Enggang Gading bernama latin Bucerosvigil. Di antara ekornya, terselip semacam dua tangkai gading dengan panjang sekitar 50 cm. Warna bulunya coklat, hitam, putih atau hitam dan putih. Terlihat lebih indah dengan polalurik, garis putih, kuning atau krem pada bulu area tubuh bawah, sayap dan ekor. Enggang betina memiliki warna bulu lebih unik, yakni biru sampai biru pucat. Enggang Gading memiliki bentuk paruh yang unik karena melengkung dan berwarna merah dan kuning. Selain itu, suara Enggang Gading sangat lantang dan keras.Dia menyukai aneka buah-buahan seperti buah beringin/ara dan palem, juga suka memakan serangga, reptil dan burung kecil serta tupai. Dia bersarang di lubang-lubang pohon besar.&lt;br /&gt;
 Burung Enggang Gading hidup di habitat hutan yang lebat dengan pohon buah-buahan. Populasinya tersebar di hutan hujan tropis di Kalimantan. Tetapi, burung Enggang Gading banyak diburu karena paruhnya yang istimewa. Selain itu, burung ini semakin jarang ditemukan dan hampir langka karena perkembang biakannya yang sangat lambat. Oleh karena itu, pemerintah mulai melindungi habitat burung Enggang Gading. Yuk, kita ikut menjaga Enggang Gading dengan tidak memburunya.&lt;/p&gt;</t>
  </si>
  <si>
    <t>2b7ef1a7-e1be-46f6-887c-f3e28346eb53</t>
  </si>
  <si>
    <t>Keranjang Buah Oma</t>
  </si>
  <si>
    <t>978-979-29-4137-1</t>
  </si>
  <si>
    <t>978-979-29-7559-8</t>
  </si>
  <si>
    <t>&lt;p&gt;Kamu mau tahu siapa si Orang Utan?&lt;br /&gt;
 Orang utan masih berkerabat dekat dengan monyet.Orang utan adalah jenis monyet bertubuh besar dengan warna rambut kemerahan dan tidak berekor, tidak seperti monyet kebanyakan.&lt;br /&gt;
 Mereka adalah hewan yang pandai.Mereka bisa berkomunikasi menggunakan bahasa isyarat.Orang utan dewasa juga bisa mengeluarkan suara-suara yang dapat didengar oleh temannya dari jarak yang jauh.Bisa lebih dari 1 km,lho!Selain itu orang utan juga mahir menggunakan peralatan, seperti tongkat untuk memukul, memecahkan buah,atau menjangkau dahan pohon yang jauh.&lt;br /&gt;
 Tangan orang utan sangat kuat.Tangannya yang panjang dan kokoh dapat bergelantungan dari satu pohon kepohon lainnya dengan sangat cepat.Auoooo!&lt;br /&gt;
 Orang utan tidak bisa berenang.Padahal, di dalam hutan yang lebat kebanyakan mereka tinggal disepanjang aliran sungai.Hal ini karena mereka butuh air untuk tetap hidup. Mereka juga sangat pemalu. Mereka tidak suka terlihat oleh binatang lain apalagi manusia. Mereka akan kabur atau bersembunyi di balik pohon.&amp;nbsp;&lt;br /&gt;
 Orang utan ini cuma ada di Indonesia, lho! Tempat tinggalnya adalah pulau Kalimantan dan Sumatra.Kini orang utan tergolong binatang langka sehingga harus dilindungi habitat dan populasinya.&lt;/p&gt;</t>
  </si>
  <si>
    <t>15ed938f-fd16-4dd8-8d48-cf219cff9027</t>
  </si>
  <si>
    <t>Ketika Ibu Ganti Kulit</t>
  </si>
  <si>
    <t>Irmayana</t>
  </si>
  <si>
    <t>978-979-29-4096-1</t>
  </si>
  <si>
    <t>978-979-29-7561-1</t>
  </si>
  <si>
    <t>&lt;p&gt;Ular cincin mas (Boiga dendrophila) berwarna hitam berbelang kuning. Warna kuningnya lebih sempit dan perutnya berwarna hitam. Ular cincin emas terdapat di wilayah-wilayah perbatasan antara hutan-hutan, dataran rendah, hutan-hutan pegunungan, semak belukar, rawa-rawa,daerah pertanian, perkebunan dan persawahan. Dapat juga ditemui di sekitar rumah kita, jalan raya atau sungai.&lt;br /&gt;
 Makanan ular cincin emas biasanya jenis ular lainnya, tetapi ular ini juga bisa memakan katak,ikan, dan telur. Ular cincin emas biasanya mencari makan pada malam hari dan pada siang hari bersembunyi di bawah tumpukan kayu atau batu.&lt;br /&gt;
 Ular ini jinak dan tidak mau menggigit orang di siang hari tetapi dapat menjadi liar di malam&lt;br /&gt;
 hari. Bila diganggu, biasanya ular ini akan menyembunyikan kepalanya di bawah tumpukan&lt;br /&gt;
 tubuhnya yang bergelung. Kita harus tetap berhati-hati, karena tidak semua ular cincin emas&lt;br /&gt;
 bersikap seperti itu. Ular cincin emas sangat berbahaya lho, karena racunnya dapat menyebabkan manusia meninggal.&lt;br /&gt;
 &amp;nbsp;&lt;/p&gt;</t>
  </si>
  <si>
    <t>cc7944a7-a801-4e3d-8e55-a7747b04ac56</t>
  </si>
  <si>
    <t>Kiki, Si Kijang Kuning</t>
  </si>
  <si>
    <t>Tri Wahyuni Zuhri</t>
  </si>
  <si>
    <t>978-979-29-4141-8</t>
  </si>
  <si>
    <t>978-979-29-7571-0</t>
  </si>
  <si>
    <t>&lt;p&gt;TAHUKAH KAMU?&lt;/p&gt;
 &lt;p&gt;KIJANG KUNING. Kijang Kuning Kalimantan atau yang disebut Muncak Keemasan (nama latinnya Muntiacus atherodes) merupakan salah satujenis rusa dengan bulu punggung berwarna merah kekuningan. Ranggah kijang kuning tidak bercabang seperti rusa pada umumnya dan mereka hanya bisa ditemukan di Kalimantan.&lt;/p&gt;
 &lt;p&gt;Kijang ini suka sekali memakan daun-daun muda dan buah-buahan. Mereka juga suka memakan rumput dan akar tanaman. Kijang berkembang biak dengan melahirkan. Karena kijang kuning ini sangat unik dan langka, mereka tergolong hewan yang dilindungi.&lt;br /&gt;
 &amp;nbsp;&lt;/p&gt;</t>
  </si>
  <si>
    <t>9980b0c1-221a-4b14-b07a-5674de3b6898</t>
  </si>
  <si>
    <t>Mama Papa Kepo Banget Sih? Apa Itu ` X `- BOX</t>
  </si>
  <si>
    <t>Jenni Fin</t>
  </si>
  <si>
    <t>978-979-29-4098-5</t>
  </si>
  <si>
    <t>978-979-29-7615-1</t>
  </si>
  <si>
    <t>&lt;p&gt;Kamu pasti pernah merasa kepo kan?&lt;br /&gt;
 Nah, di dalam keseharian, ada sebagian orang tua yang suka merasa khawatir dan bingung melihat pertumbuhan anak-anaknya yang sedang beranjak remaja. Seringkali, papa dan mama memiliki keingintahuan yang besar tentang dunia anak-anaknya yang baru gede tersebut. Di sisi lain, anak-anak yang sedang mencari jati diri ini pun sering merasa tertekan menghadapi tindakan orangtuanya itu.&lt;br /&gt;
 Buku ini tidak bermaksud menggurui, atau menasehati. Buku ini berisi pertanyaan-pertanyaan sederhana yang mewakili isi hati orang tua dan jawaban-jawaban singkat dari sebagian anak remaja yang berada di sekitar kita. Penulis mencatat beberapa percakapan singkat antara orang tua dan beberapa ABG (Anak Baru Gede). Merasa kepo kan? Yuk ikuti ceritanya dalam buku ini.&lt;/p&gt;</t>
  </si>
  <si>
    <t>5c12cd8f-d110-4c5c-bbc2-6d121e2613de</t>
  </si>
  <si>
    <t>Back to Nature: Mendidik &amp; Mengasuh Anak Sejak Lahir Hingga Usia Sekolah</t>
  </si>
  <si>
    <t>Juni Dwi Riyanti &amp; Tim Redaksi Cemerlang</t>
  </si>
  <si>
    <t>978-979-29-3879-1</t>
  </si>
  <si>
    <t>978-979-29-7352-5</t>
  </si>
  <si>
    <t>&lt;p&gt;BACK TO THE NATURE&lt;br /&gt;
 MENDIDIK &amp;amp; MENGASUH ANAK SEJAK LAHIR HINGGA USIA SEKOLAH&lt;/p&gt;
 &lt;p&gt;Anak adalah buah hati yang tidak ternilai harganya. Semenjak lahir ke dunia, anak akan selalu dibanggakan oleh orang tua. Apalagi jika anak dapat tumbuh dan berkembang dengan normal dan sehat.&lt;br /&gt;
 Kesehatan anak tidak hanya dipengaruhi oleh faktor bawaan saja. Pola pengasuhan orang tua dan bagaimana orang tua dalam memberikan nutrisi juga turut berpengaruh terhadap baik buruknya kesehatan, pertumbuhan, dan perkembangan buah hati.&lt;br /&gt;
 Buku ini, sangat cocok bagi para orang tua yang menghendaki buah hatinya tumbuh secara normal, sehat dan cerdas. Dalam buku ini membahas mengenai :&lt;/p&gt;
 &lt;ul&gt;
 &lt;li&gt;Keutamaan ASI bagi si kecil&lt;/li&gt;
 &lt;li&gt;Imunisasi, disertai dengan jadwal pemberian imunisasi&lt;/li&gt;
 &lt;li&gt;Pemilihan serta penyiapan makanan yang berkualitas&lt;/li&gt;
 &lt;li&gt;Pengobatan terhadap penyakit anak secara alami&lt;/li&gt;
 &lt;li&gt;Hal-hal umum yang perlu diketahui para orang tua, serta pemantauan perkembangan mental anak&lt;/li&gt;
 &lt;/ul&gt;
 &lt;p&gt;Akhirnya, Selamat memetik manfaat dari membaca buku ini untuk Anda dan buah hati anda.&lt;/p&gt;</t>
  </si>
  <si>
    <t>ff92b916-517a-4aab-8f83-4bfcc7aa43cf</t>
  </si>
  <si>
    <t>Panen Untung dari Budi Daya Lobak</t>
  </si>
  <si>
    <t>Budi Samadi</t>
  </si>
  <si>
    <t>978-979-29-4097-8</t>
  </si>
  <si>
    <t>978-979-29-7689-2</t>
  </si>
  <si>
    <t>&lt;p&gt;Lobak merupakan salah satu komoditas sayuran yang bernilai ekonomi tinggi. Umbi lobak, selain berguna sebagai bahan pangan yang bergizi tinggi, juga berguna untuk pengobatan (terapi) beberapa jenis penyakit. Dengan demikian, umbi lobak memiliki pasar yang luas.&amp;nbsp;&lt;br /&gt;
 Untuk mememenuhi kebutuhan konsumsi lobak yang makin besar, maka perlu penanganan pembudidayaan yang serius melalui usaha tani intensifikasi meliputi kegiatan bercocok tanam, penggunaan varietas unggul, pemupukan, pengairan, dan pengendalian hama dan penyakit tanaman. Serta peningkatan produksi melalui usaha ekstensifikasi adalah memperluas areal lahan penanaman baru maupun pengaturan penanaman komoditas lobak dengan tanaman sayuran lainnya.&amp;nbsp;&lt;br /&gt;
 Buku ini membahas secara rinci tentang bagaimana agar dapat memanen untung dari budi daya lobak yang didukung dengan pengalaman lapangan.&lt;/p&gt;</t>
  </si>
  <si>
    <t>66290e7c-da04-4b4b-b160-686cfed432b3</t>
  </si>
  <si>
    <t>Pangeran Impian</t>
  </si>
  <si>
    <t>Ana Regar</t>
  </si>
  <si>
    <t>978-979-29-3882-1</t>
  </si>
  <si>
    <t>978-979-29-7691-5</t>
  </si>
  <si>
    <t>&lt;p&gt;Pangeran impian merupakan cerpen yang mencangkup segala rasa bahagia, sedih dan kecewa. Cerpen-cerpen ini berkisah tentang segala rasa itu. Hari-Hari Heri berkisah tentang seorang siwa SMAN 2 Pekanbaru yang nada ngocol, heri memiliki teman-teman se-geng yang konyol serupa dengan dirinya. Hari-hari mereka selalu dihabiskan bersama dengan kegiatan-kegiatan yang tak kalah konyol. Kesukaan main PS bareng serta untuk bersama selalu mereka lakukan. Suatu hari, sejak teman-teman haeri memiliki tambatan hati masing-masing, kebersamaan mereka mulai yang dilakukan. Tinggallah heri yang masih menjomblo. Wajah pas-pasan yang ia miliki untuk menaklukkan hati seorang cewek. Hingga suatu ketika, akhirnya heri berhasil menemukan tambatan hati yang diimpikannya. Kisah Cinta Oca, menceritakan tentang seorang gadis remaja SMA nan rupawan. Ketika pulang sekolah ia kehujanan sehingga harus berteduh di halte di sana Oca bertemu dengan seorang cowok yang menjengkelkan bernama hendra, tak disangka beberapa hari kemudian ia bertemu lagi dengan Hendra , kali ini disekolahanya . ternyata hendra adalah sepupu Tio, shabatnya yang merupakan mahasiswa baru dikota itu yang datang dari Medan. Pertemuan ini mulai mengakrabkan Oca dan Hendra. OCa pun membantu Hendra mencarikan tempat kost di sekitar rumahnya, hal ini membuat Tio yang memang sudah naksir Oca merasa cemburu. Dia pun ikut nge-kost di tempat Hendra sehingga membuat Oca heran. Tio mengajak Oca untuk bicara empat mata bermaksud menyampaikan isi hatinya. Kedua synopsis cerita diatas mewakili isi dari cerpen-cerpen yang terangkum dalam kumpulan cerpen ini. Semuanya mengungkapkan segalanya tentang rasa.&lt;/p&gt;</t>
  </si>
  <si>
    <t>c699bfea-2cad-4432-8b11-437e5f033c46</t>
  </si>
  <si>
    <t>Chat, Love and Danny</t>
  </si>
  <si>
    <t>Kristina Erika</t>
  </si>
  <si>
    <t>978-979-29-3543-1</t>
  </si>
  <si>
    <t>978-979-29-7438-6</t>
  </si>
  <si>
    <t>&lt;p&gt;Hari-hari Debo mendadak berubah menjadi kelam sejak awal kelas XI. Masa SMAnya yang dulu tenang, aman, damai, bahagia kini hancur berantakan, masalah-masalahnya di sekolah hanya dibuat oleh satu orang, yaitu Cathrine, seseorang yang secara diam-diam mempunyai dendam besar pada Debo. Pertemuannya yang mengejutkan dengan Danny akhirnya menumbuhkan benih-benih cinta di hati mereka. Namun, rahasia antara Danny dan Tirta -teman chatting Debo- membuat hidupnya kembali hancur hingga membawanya ke sebuah tempat yang bisa membuatnya aman. Di tempat itulah, Debo menemukan rahasia besar penyebab kematian pacar pertamanya dulu, hingga membuat cinta mereka terpisah.&lt;/p&gt;</t>
  </si>
  <si>
    <t>3482650d-4315-48b4-bcf6-185a8f9dee4b</t>
  </si>
  <si>
    <t>Pangeran Tikus dan Puluhan Dongeng Mancanegara</t>
  </si>
  <si>
    <t>978-979-29-4022-0</t>
  </si>
  <si>
    <t>978-979-29-7692-2</t>
  </si>
  <si>
    <t>&lt;p&gt;Tadinya kehidupan Putri Sofia dan keluarganya sangat bahagia. Sang putri beserta kedua orang tuanya, Raja dan Ratu, juga rakyat di kerajaan mereka hidup sejahtera. Sampai suatu hari datang penyihir jahat yang ingin menguasai kerajaan. Penyihir jahat itu mengubah Raja, Ratu, juga Putri Sofia menjadi boneka kayu. Rakyat pun hidup dalam ketakutan di bawah pimpinan penyihir itu. Putri Sofia berusaha mengembalikan kerajaannya seperti semula dan mengalahkan si penyihir jahat. Bersama seekor tikus yang membantunya, dimulailah petualangan Putri Sofia demi kembalinya kehidupan mereka yang damai dan bahagia. Bagaimana cara mengalahkan penyihir jahat itu? Berhasilkah Putri Sofia dan si Tikus mengembalikan kedamaian di kerajaan?&lt;br /&gt;
 Pangeran Tikus merupakan salah satu judul cerita dalam buku ini. Selain cerita tersebut, masih banyak lagi dongeng mancanegara yang bisa kalian baca dalam buku ini, seperti Pinokio, Jack dan Kacang Ajaib, dan Itik Buruk Rupa. 25 dongeng mancanegara yang bisa kalian temukan di sini, selain bisa menambah pengetahuan tentang dongeng mancanegara, tentunya sarat akan pesan moral yang baik bagi kita semua.&lt;/p&gt;</t>
  </si>
  <si>
    <t>c0b2e4e9-3e79-4e81-9c48-84bd2410612d</t>
  </si>
  <si>
    <t>Conducting Java-Bali Overland Tours in English &amp; French : Memandu Java-Bali Overland Tours dengan Bahasa Inggris dan Prancis</t>
  </si>
  <si>
    <t>978-979-29-3444-1</t>
  </si>
  <si>
    <t>978-979-29-7448-5</t>
  </si>
  <si>
    <t>&lt;p&gt;Buku ini adalah paduan bagi (calon) pemandu wisata, pengatur wisata (tour leader) dan semua insane pariwisata yang ingin meningkatkan keterampilan memandu wisata khususnya dijawa dan bali.buku ini berfokus kepada aspek bahasa saja, bukan aspek lain. Dalam bab 1 dipaparkan cara memandu wisata di Jakarta dalam bahasa inggris dan prancis. Agar memudahkan pembaca memahaminya, maka disediakan juga terjemahanya dlam bahsa Indonesia. Ada beberapa tujuan wisata yang dijadikan contoh bab 1 ini seperti misalnya momumen nasional, museum fatahillah, museum wayang, taman mini Indonesia indah, dan lain-lain. Ada paparan tentang apa yang sedang dilewati (passing sight), latar belakang sejarah, budaya, dan juga kondisi social pplitik mutakhir. Di bab 2 dipaparkan cara memandu di kota bandung dan sekitarnya seperti tangkuban perahu. Setelah itu dillanjutkan memandu perjalanan wisata overland dari bandung menuju ke batureden melewati Garut, Tasikmalaya, dan lain-lain. Selanjutnya dipaparkan cara memandu dari baturaden ke Yogyakarta dengan melewati Dieng. Dibab 3 dipaparkan cara memandu di kota Yogyakarta dan sekitarnya seperti sperti di Kraton, Candi Borobudur, Prambanan, Sambisari, Kalasan, Surakarta, dan lain-lain. Bab 4 berisi paparan cara memandu di jawa timur dimulai dari hutan jati Ngawi yang cukup menarik bagi wisatawan asing terutama yang belum pernah melihat hutan jati. Lalu dilanjutkan ke kota Ngawi, Nganjuk, Jombang, Mojokerto, Bangil, Pasuruan, dan Sukapura. Selanjutnya dipaparkan cara di Gunung Bromo pada pagi hari. Kemudian perjalanan dilanjutkan ke Surabaya dan dari sana ke Lovina, Bali melewati probolinggo. Bab 5 memaparkan cara memandu di Bali seperti Denpasar city tour, Kintamani tour dengan melewati Celuk, Mas, Goa Gajah, Tirta Empul, Klungkung, Tanah Lot, dan lain-lain. Lantaran tidak semua daerah yang dilewati memiliki latar belakang sejarah yang menarik maka perlu ada paparan tentang hal lain, politik misalnya ada contoh tentang tokoh politik Indonesia, pemilu kepala daerah, pemilu presiden, atau parpol. Di akhiri bab ini ada sebuah daftar kata kerja bahasa prancis yang sering dipakai untuk memandu wisata lengkap dengan konjungasi dan contoh pemakaiannya.&lt;/p&gt;</t>
  </si>
  <si>
    <t>575101e7-617f-439f-be58-1576a970214d</t>
  </si>
  <si>
    <t>Aku Vs Kamu - Mengenal Manusia dalam Bersikap</t>
  </si>
  <si>
    <t>Ricky V. Martono</t>
  </si>
  <si>
    <t>978-979-29-4167-8</t>
  </si>
  <si>
    <t>978-979-29-7328-0</t>
  </si>
  <si>
    <t>&lt;p&gt;Aku Vs Kamu, Mengenal Manusia Dalam Bersikap&lt;/p&gt;
 &lt;p&gt;Perbedaan seharusnya bukan untuk menjadi konflik, melainkan harus kita pelajari dan pahami agar potensi konflik dapat diminimalisir untuk mencapai hasil terbaik bagi hubungan antar manusia. Memahami perbedaan manusia justru merupakan keindahan tersendiri dalam hidup manusia. Mempelajari perbedaan budaya dan cara kerja manusia haruslah dimulai dari diri kita sendiri. Dengan memahami diri sendiri kita akan lebih mampu melihat orang lain, lalu kita pun belajar memahami orang lain.&lt;br /&gt;
 Buku ini membahas beberapa topik agar kita mampu melihat diri sendiri dan mampu menerima kepribadian orang lain. Yang pertama adalah topik untuk memahami perbedaan kebudayaan manusia (dan sekelompok masyarakat) menurut dimensi kebudayaan Hofstede. Setelah memahami budaya sebuah masyarakat, diharapkan seseorang mampu menempati dirinya dan menyesuaikan dalam masyarakat tersebut.&amp;nbsp;&lt;br /&gt;
 Dalam buku ini disertakan juga kuestioner untuk menilai diri kita masing-masing. Kuestioner ini disajikan dalam terjemahan Bahasa Indonesia. Kuestioner dalam asli Bahasa Inggris dimuat dalam lampiran. Kuestioner ini bersifat praktikal yang didasari penelitian-penelitian sampai akhirnya dapat kita gunakan. Selain itu, kuestioner yang disajikan merupakan format survei yang disederhanakan, tapi masih valid digunakan sebagai kajian untuk memberi gambaran bagaimana sikap kita dan orang lain dalam bertindak.&lt;/p&gt;</t>
  </si>
  <si>
    <t>8322b42e-9e96-4448-8be8-6a04a2a2d3ce</t>
  </si>
  <si>
    <t>Kamus Lengkap Akor Untuk Gitar Normal Dan Kidal</t>
  </si>
  <si>
    <t>978-979-29-3518-9</t>
  </si>
  <si>
    <t>978-979-29-7944-2</t>
  </si>
  <si>
    <t>&lt;p&gt;Dalam budaya musik barat, dikenal 2 jenis akor dasar yang biasa disebut triad, yakni mayor dan minor. Jika ke-dua triad dasar tersebut mendapat tambahan not, maka namanya serta merta langung berubah sesuai dengan not yang ditambahkan.&amp;nbsp;&lt;br /&gt;
 Buku &amp;ldquo;Kamus Akor Gitar Normal dan Kidal&amp;rdquo; dapat dikatakan sebagai buku petunjuk praktis bagi gitaris normal maupun gitaris kidal, baik pemula hingga yang sedang ingin mengembangkan permainan gitarnya, terutama bagi para otodidak / peminat gitar tanpa guru.&lt;br /&gt;
 Dalam buku sederhana ini, terjawab semua pertanyaan &amp;ndash; pertanyaan yang selama ini membuat penasaran para pemain gitar, khususnya para otodidak. Mengapa A Mayor 7 bentuknya seperti itu? Apa saja unsur-unsur nada yang terkandung dalam akor tersebut? Begitu juga dengan B Minor 7, G Dominant 9, E Mayor 11, Augmented, C Minor 13 dan seterusnya. Semua terpapar dengan jelas dalam buku ini.&lt;br /&gt;
 Dan sekarang, tunggu apa lagi? Cepat ambil gitarmu dan mainkan. Jangan pernah lagi membiarkan dirimu sebagai penonton yang selalu terpana setiap kali melihat teman atau artis pujaan sedang memainkan akor-akor jazz dengan jari-jarinya yang memukau. Hayo buktikan kalau semua orang punya kesempatan yang sama untuk lebih baik. Selamat mencoba..!&lt;/p&gt;</t>
  </si>
  <si>
    <t>0f0834e6-6337-45d1-b046-1d40f4663f47</t>
  </si>
  <si>
    <t>Belajar Kilat Adobe Dreamweaver CS4</t>
  </si>
  <si>
    <t>978-979-29-0710-0</t>
  </si>
  <si>
    <t>978-979-29-7383-9</t>
  </si>
  <si>
    <t>&lt;p&gt;Buku ini disusun dengan pola pembahasan yang sederhana, ringan, mudah dicerna, sehingga menjadikan buku ini mudah dipelajari dan sangat pas jadi teman belajar yang asyik dan menyenangkan. Setiap pokok bahasan disertai contoh latihan yang akan membantu Anda dalam memahami isi materi dan mengaplikasikannya. Buku ini sangat cocok digunakan oleh para pelajar dan pemula yang ingin belajar menggunakan Adobe Dreamweaver CS4. Sekalipun disusun untuk pemula, namun isi materi yang dibahas cukup lengkap, meliputi: Mengenal Adobe Dreamweaver CS4 Membuat Situs Web Mendesain Halaman Web Menambahkan Teks Menyisipkan Gambar dalam Web Bekerja dengan Tabel dan Frame Membuat Navigasi / Link dalam Web Mempublikasikan Situs&amp;nbsp;&lt;/p&gt;</t>
  </si>
  <si>
    <t>0eb37c76-c83f-46bf-a58b-b6ce855a7e01</t>
  </si>
  <si>
    <t>3 in 1 Microsoft Office 2013: Buku Wajib Para Staf Kantoran</t>
  </si>
  <si>
    <t>978-979-29-4794-6</t>
  </si>
  <si>
    <t>978-979-29-7295-5</t>
  </si>
  <si>
    <t>&lt;p&gt;Bisa memmbuat dokumen Word? Membuat laporan keuangan di Excel? Atau membuat slide presentasi di PowerPoint? Ya, itulah skill wajib yang harus dikuasai oleh staff kantoran saat ini. Hampir semua pekerjaan di kantor bersinggungan dengan ketiga software milik Microsoft itu. Kini banyak perusahaan mencari tenaga kerja yang mengusai kemampuan dasar komputer. Salah satu kemampuan dasar yang diminta adalah menguasai aplikasi Office, yaitu Microsoft Word, Microsoft Excel, dan Microsoft PowerPoint. Aplikasi-aplikasi tersebut sangat membantu dalam pengolahan data dan presentasi. Menguasai kemampuan dasar komputer akan menjadi nilai tambah ketika kita mencari kerja. Buku 3 in 1 Microsoft Office 2013: Buku Wajib Para Staf Kantoran ini akan membantu Anda untuk menguasai beberapa kemampuan dasar yang akan diminta oleh perusahaan, yaitu Microsoft Word, Excel, dan PowerPoint. Buku ini merupakan seri perbaikan dari buku 3 in 1 Microsoft Office 2007. Pada buku ini, akan dibahas mengenai cara penggunaan ketiga aplikasi tersebut. Materi dalam buku ini disajikan dalam bahasa yang sederhana dan langkah-langkah yang mudah diikuti, sehingga pembaca akan mampu menguasai ketiga aplikasi tersebut dalam waktu singkat.&amp;nbsp;&amp;nbsp;&lt;/p&gt;</t>
  </si>
  <si>
    <t>48790ff4-e602-41e9-a3b0-4e454978277e</t>
  </si>
  <si>
    <t>25 Bisnis Sampingan untuk Karyawan : Langkah Cerdas Membengkakkan Penghasilan Sambil Tetap Bekerja</t>
  </si>
  <si>
    <t>978-979-29-3199-0</t>
  </si>
  <si>
    <t>978-979-29-7288-7</t>
  </si>
  <si>
    <t>&lt;p&gt;Bekerja kantoran sambil buka usaha sampingan? Siapa takut!!!! Inilah yang dapat memupuk kemandirian hinggaakhirnya nanti Anda bisa memutuskan melepaskan diri dari kerja kantoran. Usaha sampingan tentu dapat mengurangi efek ketergantungan bekerja pada sebuah institusi atau perusahaan. Dengan memiliki usaha sendiri, seluruh waktu bisa dikelola sendiri, tidak perlu berada di bawah atasan, dan kerja keras bisa dinikmati sendiri. Anda dapat melakukannya selepas jam kantor.&amp;nbsp;&lt;br /&gt;
 Begitu banyak peluang bisnis yang bisa Anda coba, termasuk 25 Bisnis Sampingan untuk Karyawan ini. Buku ini WAJIB ANDA BACA karena memberikan jawaban-jawaban seputar bisnis sampingan. Buku ini lebih banyak mengupas peluang usaha disertai dengan analisis usaha. Meskipun dikerjakan dengan waktu terbatas, peluang usaha ini tetap bisa memberikan profit yang besar. Beberapa ide usaha tidak perlu diawasi terus-menerus, sebagaimana halnya usaha konvensional. Semua peluang usaha dalam buku ini bersifat fleksibel, sehingga sangat sesuai dikelola karyawan.&lt;br /&gt;
 Banyak orang yang sudah menempuh jalan ini dan sukses. Pada akhirnya, usaha yang mereka kelola bisa berkembang dan bahkan&amp;nbsp;memberikan hasil yang lebih besar ketimbang gaji sebagai karyawan. Tunggu apalagi? Segeralah action dan membuka bisnis sampingan!&lt;/p&gt;</t>
  </si>
  <si>
    <t>ba494c8a-431c-4f66-bc8e-4a7c43b0a8b9</t>
  </si>
  <si>
    <t>25 Masakan Serba Santan</t>
  </si>
  <si>
    <t>978-979-29-4264-4</t>
  </si>
  <si>
    <t>978-979-29-7289-4</t>
  </si>
  <si>
    <t>&lt;p&gt;Siapa yang tak kenal rendang? Masakan ini sudah mendunia, bahkan dinobatkan menjadi masakan paling enak sedunia. Salah satu bumbu rendang yang membuatnya enak adalah santan. Bukan rahasia lagi kalau air perasan daging kelapa ini menambah gurihnya rasa masakan. Karena itulah, santan digunakan di hampir setiap masakan khas Nusantara.&lt;/p&gt;
 &lt;p&gt;Sajian bersantan populer lainnya adalah opor ayam. Pada saat perayaan Idul Fitri,&amp;nbsp; hidangan ini paling sering disajikan. Sebelumnya, saat bulan puasa, ada kolak dan sup buah dengan kuah santan yang menyegarkan.&lt;/p&gt;
 &lt;p&gt;Buku ini menyajikan 25 resep masakan bersantan dari seluruh Indonesia. Resep &amp;ndash;resep dalam buku ini telah dipilih dengan cermat,&amp;nbsp; berdasarkan kemudahan pembuatan, kepopuleran, dan kelezatan hidangan asli Nusantara.&lt;/p&gt;</t>
  </si>
  <si>
    <t>1d17c769-89f3-4283-962a-4a82ba3b36e3</t>
  </si>
  <si>
    <t>25 Resep Sup Favorit Keluarga</t>
  </si>
  <si>
    <t>978-979-29-2260-8</t>
  </si>
  <si>
    <t>978-979-29-7290-0</t>
  </si>
  <si>
    <t>&lt;p&gt;Kehilangan selera makan? Sedang sakit? Atau sedang stress karena pekerjaan, yang tak sembuh bahkan saat Anda telah menghabiskan ice cream mangkuk ketiga, coklatpun tak mampu menolong. Mungkin yang Anda butuhkan saat ini adalah SUP.&lt;/p&gt;
 &lt;p&gt;Tahukah Anda sup bisa menjadi teman setia Anda saat sedang sakit, kedinginan, depresi, kelelahan, hingga stress. Saat hidung meler karena serangan flu, sup adalah teman terbaik Anda. Begitu juga ketika Anda merasa tertekan, menyantap semangkuk sup panas akan sangat menenangkan sekaligus mengusir lapar karena kandungan gizi dalam sup begitu ampuh menciptakan kehangatan.&lt;/p&gt;
 &lt;p&gt;Sudah sejak dulu sup ayam dianggap makanan yang paling menyenangkan dan dipercaya dapat menyembuhkan semua penyakit sehingga mendapatkan gelar &amp;lsquo;penisilin&amp;rsquo;nya bangsa Yahudi (Jewish Penicillin). Tak heran karena di dalam sup ayam terdapat ayam, bawang Bombay, bawang putih, dan peterseli yang khasiatnya melebihi antibiotic. Kehebatan sup juga sudah diakui di Cina. Menurut tradisi di kerajaan Cina, menyajikan sup ayam adalah wajib jika ada anggota kerajaan yang sedang tidak enak badan atau sedang dalam masa pemulihan.&lt;/p&gt;
 &lt;p&gt;&amp;nbsp;&lt;/p&gt;
 &lt;p&gt;Sup memang sangat pas disantap baik dengan nasi, ketupat atau cukup digado saja. Gurihnya kuah yang ditawarkan sup membuat siapapun yang menyantap terlecut selera makannya. Rasa Light maupun creamy dari sup ini akan membangkitkan mood Anda.&lt;/p&gt;
 &lt;p&gt;&amp;nbsp;&lt;/p&gt;
 &lt;p&gt;Buku ini memberikan berbagai pilihan resep sup. Apakah Anda penggemar sup yang light atau yang cremy, ikan atau daging, dingin atau panas, tinggal pilih sendiri resep yang pas dengan selera dan kondisi Anda saat ini.&lt;/p&gt;
 &lt;p&gt;&amp;nbsp;&lt;/p&gt;
 &lt;p&gt;Bangkitkan mood Anda dengan sup!&lt;/p&gt;
 &lt;p&gt;&amp;nbsp;&lt;/p&gt;</t>
  </si>
  <si>
    <t>49587bdd-892a-45ff-8d15-91c416eabde3</t>
  </si>
  <si>
    <t>101 Resep Sambal Mak Nyuuuss!</t>
  </si>
  <si>
    <t>Sigma (Ara Rossi)</t>
  </si>
  <si>
    <t>978-979-29-2214-1</t>
  </si>
  <si>
    <t>978-979-29-7277-1</t>
  </si>
  <si>
    <t>&lt;p&gt;Buku ini akan memanjakan para pecinta sambal. Ada 101 Resep sambal dari seluruh pelosok nusantara - terselip pula sambal dari negara lain - yang sedap dan menggoyang lidah. Memuat berbagai sambal eksotis, seperti sambal kecombrang, sambal colo-colo, sambal wortel, sambal jelantah, dan lain-lain. Juga sambal terai dalam berbagai versi.&lt;/p&gt;
 &lt;p&gt;&amp;nbsp;&lt;/p&gt;</t>
  </si>
  <si>
    <t>78538c40-0d03-4c1c-8081-9ffe7e87ab68</t>
  </si>
  <si>
    <t>121 Tokoh Komputer Pengubah Dunia</t>
  </si>
  <si>
    <t>978-979-29-2300-1</t>
  </si>
  <si>
    <t>978-979-29-7278-8</t>
  </si>
  <si>
    <t>&lt;p&gt;Siapa saja yang sudah memberi pengaruh besar dalam dunia komputer, sebuah teknologi yang sudah Anda pakai sekarang ini? Ternyata di balik kesuksesan teknologi komputer, teknologi yang sungguh sangat berkembang saat ini, ada banyak sekali tokoh yang memberi kontribusi sangat penting.&amp;nbsp;&lt;br /&gt;
 Dalam buku ini, Anda akan menemukan sekaligus belajar tentang rahasia sukses tokoh-tokoh besar dalam dunia komputer, sekaligus menelaah jatuh bangun perjuangan tokoh tersebut dalam peran sertanya memajukan teknologi komputer.&lt;br /&gt;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komputer.&lt;/p&gt;</t>
  </si>
  <si>
    <t>9137a9e8-820a-4521-a66b-6de9380ab6d3</t>
  </si>
  <si>
    <t>250 Resep Sehat dan Sedap ala Vegetarian</t>
  </si>
  <si>
    <t>978-979-29-2261-5</t>
  </si>
  <si>
    <t>978-979-29-7292-4</t>
  </si>
  <si>
    <t>&lt;p&gt;Vegetarian identik dengan menjadi sehat. Being a vegetarian is smart but being a smart vegetarian is better. Jangan hanya asal menjadi vegetarian, namun temukan esensi dari menjadi seorang vegetarian, mulai dari sejarahnya, jenis-jenis vegetarian, manfaat, sampai tips untuk memulai menjadi vegetarian. Gizi menu vegetarian beserta alamat restoran-restoran vegetarian yang tersebar di Indonesia juga akan dikulik di sini.&lt;br /&gt;
 Bakso, rendang, pizza, sate, hingga sushi tetap bisa Anda santap. Mainkanlah kreativitas Anda dalam mengolah makanan dan voil&amp;agrave;! Jadilah! Segala makanan &amp;ldquo;larangan&amp;rdquo; bisa dimakan tanpa rasa bersalah. Rahasianya adalah&amp;hellip; memasak!&lt;br /&gt;
 250 resep makanan dan minuman dalam buku 250 Resep Lezat dan Sehat ala Vegetarian ini dapat Anda jadikan pegangan saat mengolah bahan pangan. Resep-resep tersebut tersedia bagi para penganut vegetarian Lacto, Ovo, hingga Vegan. Jadi, jadilah seorang vegetarian yang cerdas, sehat, dan bahagia!&lt;/p&gt;</t>
  </si>
  <si>
    <t>9466100f-f7e3-440d-a6e7-4f3853a89fec</t>
  </si>
  <si>
    <t>Anda Bos-nya, Facebook dan Twitter Staf Marketing</t>
  </si>
  <si>
    <t>978-979-29-2125-0</t>
  </si>
  <si>
    <t>978-979-29-7333-4</t>
  </si>
  <si>
    <t>&lt;p&gt;Lelah berjualan di Internet tetapi belum menghasikan sesuatu yang memuaskan? Kini saatnya memanfaatkan dua raja situs jejaring sosial, yaitu Facebook dan Twitter, untuk melakukan promosi besar-besaran atas produk yang Anda jual di Internet. Karena hampir semua orang memiliki akun Facebook dan Twitter, sehingga hal tersebut bisa dijadikan target marketing yang mempunyai nilai jual yang tak ternilai.&lt;br /&gt;
 Tips dan trik menggunakan jasa Facebook dan Twitter untuk strategi pemasaran produk yang terdapat dalam buku ini antara lain adalah:&lt;br /&gt;
 &amp;bull; Memakai aplikasi marketing yang ada di Facebook&lt;br /&gt;
 &amp;bull; Membuat grup marketing di Facebook&lt;br /&gt;
 &amp;bull; Bagaimana cara mencari follower yang banyak&lt;br /&gt;
 &amp;bull; Bagaimana cara melakukan integrasi antara Facebook dan Twitter&lt;/p&gt;</t>
  </si>
  <si>
    <t>2b84e7d4-b13c-4ab1-a881-1bc982b20a21</t>
  </si>
  <si>
    <t>Aplikasi Fotogenic di Android</t>
  </si>
  <si>
    <t>978-979-29-4611-6</t>
  </si>
  <si>
    <t>978-979-29-7337-2</t>
  </si>
  <si>
    <t>&lt;p&gt;Dunia fotografi telah berkembang dengan pesat dengan makin banyaknya aplikasi yang menunjang dunia fotografi. Apalagi ponsel zaman sekarang makin canggih dan memiliki kualitas yang baik. Sehingga cukup dengan ponsel dan aplikasi yang tertanam di ponsel tersebut, sebuah foto dapat dengan mudah dikreasikan.&lt;br /&gt;
 Aplikasi-aplikasi yang sedang booming saat ini apalagi kalau bukan aplikasi di sistem operasi Android. Berbagai macam aplikasi dapat di-download, bahkan secara gratis, dan diinstal di ponsel Android Anda. Sehingga efek-efek populer di dunia fotografi, seperti Soft Focus, Lomo, Vintage, Retro, dan lain-lain muncul pada foto yang baru saja diambil.&lt;br /&gt;
 Buku Aplikasi Fotogenik di Androidini mengajak Anda mengenal software editing foto yang bisa Anda download dan instal di ponsel Anda.&amp;nbsp;&lt;br /&gt;
 Aplikasi-aplikasi tersebut antara lain:&lt;br /&gt;
 &amp;bull; Instagram&lt;br /&gt;
 &amp;bull; Camera360&amp;nbsp;&lt;br /&gt;
 &amp;bull; PicsArt&lt;br /&gt;
 &amp;bull; MomentCam&lt;br /&gt;
 &amp;bull; PicSay&lt;br /&gt;
 &amp;bull; Cymera&lt;br /&gt;
 &amp;bull; FotoRus&lt;/p&gt;</t>
  </si>
  <si>
    <t>db58abe3-b042-497d-8bff-e16df735e89a</t>
  </si>
  <si>
    <t>3 in 1 Desain Arsitektur Rumah Tinggal</t>
  </si>
  <si>
    <t>SmithDev</t>
  </si>
  <si>
    <t>978-979-29-3008-5</t>
  </si>
  <si>
    <t>978-979-29-7293-1</t>
  </si>
  <si>
    <t>&lt;p&gt;Desain arsitektur rumah yang modern dan dinamis merupakan salah satu karya arsitektur yang banyak dihasilkan oleh arsitek dalam menampilkan hasil rancangan dan menjadi tren saat ini. Desain arsitektur rumah tinggal dewasa ini banyak menggunakan desain arsitektur yang mempunyai kelebihan, yaitu bentuknya yang simpel serta dinamis.&amp;nbsp;&lt;br /&gt;
 Buku ini secara khusus ditujukan sebagai referensi dan tutorial bagi Anda para arsitek, profesional, mahasiswa yang ingin menguasai penggunaan aplikasi desain grafis yang saling terintegrasi dan saling melengkapi yaitu aplikasi AutoCAD, 3ds Max, dan Vray secara praktis, cepat, dan aplikatif sesuai kebutuhan. Buku ini menyajikan berbagai studi kasus desain arsitektur rumah tinggal dengan gaya arsitektur modern dan Anda akan dituntun dari awal sampai dengan menyelesaikan desain rumah tersebut.&lt;/p&gt;</t>
  </si>
  <si>
    <t>fcf7d6fd-ebce-444b-900b-7455dbd12bc1</t>
  </si>
  <si>
    <t>1001 Tip Seputar Dapur</t>
  </si>
  <si>
    <t>Aphroditta M. Shanty</t>
  </si>
  <si>
    <t>978-979-29-2244-8</t>
  </si>
  <si>
    <t>978-979-29-7276-4</t>
  </si>
  <si>
    <t>&lt;p&gt;Saat menyiapkan masakan, Anda pasti pernah mengalami hal-hal seperti ini: panci berkerak karena gosong, daging yang sulit empuk, mata pedih karena bawang, peralatan masak yang bau, noda pada alat makan, juga cara agar gorengan tetap crispy.&amp;nbsp;&lt;br /&gt;
 Nah, sekarang Anda tak perlu bingung lagi, karena semua solusinya ada dalam buku ini.Mulai dari merawat peralatan masak dan makan, hingga tip mengolah dan menyiapkan masakan. Dengan buku ini, Anda akan bisa berhemat secara kreatif dan tentunya &amp;ndash; makin sehat!&lt;/p&gt;</t>
  </si>
  <si>
    <t>e5c86806-5907-4565-b3ea-3bddbbe5c459</t>
  </si>
  <si>
    <t>Awas!! Internet Jahat Mengintai Anak Anda</t>
  </si>
  <si>
    <t>978-979-29-4042-8</t>
  </si>
  <si>
    <t>978-979-29-7346-4</t>
  </si>
  <si>
    <t>&lt;p&gt;Komputer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Anda.&lt;br /&gt;
 Ada salah satu cara untuk mengakalinya adalah menggunakan Parental Control. Anda dapat menggunakan tip dan trik yang diberikan buku Awas! Internet Jahat Mengintai Anak Anda ini seperti:&lt;br /&gt;
 &amp;bull; Mengamankan Data Penting Anda di Komputer&lt;br /&gt;
 &amp;bull; Instal Anti virus Terandal&lt;br /&gt;
 &amp;bull; Setting Web Browser Agar Aman Dipakai&lt;br /&gt;
 &amp;bull; Menginstal Beberapa Aplikasi Keamanan&lt;/p&gt;</t>
  </si>
  <si>
    <t>64bae925-7164-4032-9be7-2d1670529cf9</t>
  </si>
  <si>
    <t>Cartoon Guide</t>
  </si>
  <si>
    <t>Atep MSL</t>
  </si>
  <si>
    <t>978-979-29-3031-3</t>
  </si>
  <si>
    <t>978-979-29-7431-7</t>
  </si>
  <si>
    <t>&lt;p&gt;Buku Cartoon Guide Step by Step Way to Make Your Favourite Cartoon Movie With Flash &amp;amp; After Effects ini merupakan tutorial menyeluruh mengenai pembuatan animasi kartun. Buku ini mengupas secara terperinci desain karakter dari sketsa ke animasi yang disempurnakan dengan biografi karakter, cerita, storyboard, dan lingkungannya.&lt;br /&gt;
 Pokok bahasan yang disajikan dalam buku ini meliputi:&amp;nbsp;&lt;br /&gt;
 &amp;bull; Dasar menggambar dalam Adobe Flash dan Adobe After Effects CS5.&amp;nbsp;&lt;br /&gt;
 &amp;bull; Persiapan pembuatan film kartun The Alien&amp;rsquo;s Birthday.&amp;nbsp;&lt;br /&gt;
 &amp;bull; Pembuatan kartun alam semesta.&amp;nbsp;&lt;br /&gt;
 &amp;bull; Pembuatan animasi karakter alien di Adobe Flash.&amp;nbsp;&lt;br /&gt;
 &amp;bull; Pembuatan background pesta ulang tahun.&amp;nbsp;&lt;br /&gt;
 &amp;bull; Sentuhan terakhir animasi kartun.&amp;nbsp;&lt;br /&gt;
 &amp;bull; Penjernihan suara rekaman dengan Adobe Soundbooth.&lt;br /&gt;
 Buku ini disertai CD yang berisi file akhir. Di samping itu, ada berbagai bentuk karakter dan animasi tambahan yang bisa Anda gunakan untuk memahami materi ini. Anda dapat modifikasinya ketika berlatih.&lt;/p&gt;</t>
  </si>
  <si>
    <t>5a91e977-e1d0-44d0-b5a9-4b2c8903bee7</t>
  </si>
  <si>
    <t>Berdagang yang Cetar di Android</t>
  </si>
  <si>
    <t>978-979-29-4297-2</t>
  </si>
  <si>
    <t>978-979-29-7393-8</t>
  </si>
  <si>
    <t>&lt;p&gt;Dunia Android sekarang makin memudahkan manusia untuk berinteraksi dengan menusia yang lain. Namun, apakah gadget Android Anda hanya untuk pamer dan bersosialisasi dengan teman Anda? Jika Anda seorang marketing online, Anda dapat memanfaatkan aplikasi-aplikasi Android yang makin banyak bermunculan untuk menawarkan dan mempromosikan produk yang Anda dagangkan.&lt;br /&gt;
 Anda tinggal jepret barang dagangannya, pasang harganya dan postingkan ke teman-teman Anda. Makin mudah dan praktis. Buku Berdagang yang &amp;lsquo;Cetar&amp;rsquo; di Android ini akan memberi tahu Anda tentang aplikasi-aplikasi apa yang bisa Anda gunakan untuk mempromosikan sebuah produk melalui aplikasi Android.&lt;br /&gt;
 Aplikasi-aplikasi tersebut antara lain:&lt;br /&gt;
 ïƒ˜ Shoop!&lt;br /&gt;
 ïƒ˜ eBay!&lt;br /&gt;
 ïƒ˜ Tokobagus.com&lt;br /&gt;
 ïƒ˜ Berniaga.com&lt;br /&gt;
 ïƒ˜ Barcode Scanner&lt;br /&gt;
 ïƒ˜ Kaskus&lt;br /&gt;
 ïƒ˜ Dan lain-lain&lt;/p&gt;</t>
  </si>
  <si>
    <t>a7dbba9e-bd0e-4238-9f24-a49e678ca0b8</t>
  </si>
  <si>
    <t>English Conversation For Customer Service And Sales Promotion Staff</t>
  </si>
  <si>
    <t>978-979-29-3066-5</t>
  </si>
  <si>
    <t>978-979-29-7468-3</t>
  </si>
  <si>
    <t>&lt;p&gt;Bahasa Inggris merupakan bahasa internasional yang dipakai dalam semua bidang seperti dalam pendidikan, perdagangan, politik, kebudayaan, ilmu pengetahuan, diplomasi, penerbangan, informs, atau pun bidang-bidang yang lain. Oleh sebab itu orang (pribadi), institusi atau perusahaan yang ingin maju harus memiliki SDM yang terampil tidak hanya dalam bidangnya namun juga dalam kemampuan berbahasa Inggris baik lisan maupun tertulis, serta menguasai informasi.&amp;nbsp;&lt;br /&gt;
 Selain itu strategi pemasaran oleh perusahaan juga berubah. Perusahaan yang tidak mampu melayani pelanggannya sudah hampir pasti akan digilas habis oleh pesaing. Ketatnya persaingan memaksa semua perusahaan untuk menjadi yang terbaik dalam segala hal. Salah satu hal pokok yang harus diperhatikan adalah layanan kepada pelanggan atau customer service. Mereka harus memiliki sikap mental yang tepat dan keterampilan bahasa Inggris yang prima .&lt;br /&gt;
 Buku English Conversation for Customer Service Officer and Sales Promotion Staff&amp;nbsp;&lt;br /&gt;
 ini dirancang dan ditulis untuk memenuhi kebutuhan penguasaan bahasa Inggris bagi para karyawan di bagian customer service dan juga sales promotion. Di dalam buku ini dilengkapi:&lt;br /&gt;
 &lt;br /&gt;
 &amp;bull; Kosakata bisnis yang lengkap&lt;br /&gt;
 &amp;bull; Grammar dan dialog praktis&lt;br /&gt;
 &amp;bull; Dilengkapi latihan-latihan&lt;br /&gt;
 &lt;br /&gt;
 Tetaplah percaya diri dan Anda tinggal mencari teman berlatih, atau guru untuk bersama-sama mempraktikkan dialog dalam berbagai situasi yang sudah dipaparkan di sini. Semoga buku ini bermanfaat dan jangan bosan-bosan berlatih.&lt;/p&gt;</t>
  </si>
  <si>
    <t>93fc553b-787c-45c1-a03b-237bf67d2c56</t>
  </si>
  <si>
    <t>English for Export-Import Business</t>
  </si>
  <si>
    <t>978-979-29-3057-3</t>
  </si>
  <si>
    <t>978-979-29-7470-6</t>
  </si>
  <si>
    <t>&lt;p&gt;Menjadi manajer, wiraswastawan, penyelia, atau karyawan yang bekerja dalam bidang ekspor&amp;ndash;impor tentu membutuhkan skill komunikasi dalam bahasa Inggris yang mumpuni. Mereka dituntut untuk memiliki kemampuan reading untuk membaca dan memahami berbagai dokumen ekspor. Mereka juga membutuhkan kemampuan listening dan speaking untuk menerima telepon atau menelepon buyer dan untuk menemui mereka.&lt;br /&gt;
 Buku English for Export-Import Business ini dirancang untuk membantu pembaca menguasai kemampuan reading, listening dan speaking. Anda bisa meningkatkan reading skill agar anda mampu memahami dokumen ekspor seperti Letter of Credit, Airwaybill, Bill of Lading, Certificate of Origin, Packing List dan Invoice. Materi Listening dan speaking juga diberikan agar Anda mahir berbicara dengan mitra bisnis ketika bertemu tatap muka (saat makan siang bisnis, penjemputan dan pengantaran ke bandara, melaksanakan meeting dan mempresentasikan produk). Diberikan juga materi agar Anda bisa melakukan percakapan melalui telepon, baik menerima atau melakukan panggilan lewat telepon dan writing. Selain itu dalam buku ini juga diberikan latihan-latihan percakapan yang individual atau berpasangan yang tujuannya tak lain untuk memudahkan penguasaan bahasa Inggris Anda. Semoga buku ini bisa bermanfaat dan memberikan kesuksesan serta membuat Anda semakin profesional dalam bidang ekspor-impor.&lt;/p&gt;</t>
  </si>
  <si>
    <t>3b188ce7-9154-43fa-8944-5677c5e8f96e</t>
  </si>
  <si>
    <t>Jangan Cuma Punya Toko Online Doang!</t>
  </si>
  <si>
    <t>978-979-29-3078-8</t>
  </si>
  <si>
    <t>978-979-29-7543-7</t>
  </si>
  <si>
    <t>&lt;p&gt;Berbeda dari kebanyakan buku &amp;#39; cara menjual online&amp;#39;, yang hanya menjelaskan bagaimana menjual, tanpa sedikitpun membahas bagaimana mereka mendapatkan barang dan sumber-sumber barang yang dijual di online store, buku ini justru menjelaskan sebaliknya.&lt;/p&gt;
 &lt;p&gt;&amp;nbsp;&lt;/p&gt;
 &lt;p&gt;Buku ini menjelaskan dengan lengkap, bagaimana anda mendapatkan barang-barang yang dijual online, seperti mendapatkannya sebagai reseller, memproduksi sendiri, menggunakan jasa pihak ke tiga bahkan mendapatkannya dari Luar Negeri via Impor. Bahkan setelah membaca buku ini, anda dapat dengan kreatif mencari sendiri tunnel yang menyediakan barang-barang unik, kreatif dan berbeda dnegan barang-barang pada umumnya sebagai strategi bisnis online anda.&lt;/p&gt;
 &lt;p&gt;&amp;nbsp;&lt;/p&gt;
 &lt;p&gt;Penutup buku ini mengetengahkan berbagai pengalaman orang-orang yang menggeluti toko online, terutama perihal bagiaman mereka mendapatkan barang-barang yang dijualnya dan menjual dengan sukses!&lt;/p&gt;</t>
  </si>
  <si>
    <t>e0a84767-b5a7-4710-98d6-34a05be783cc</t>
  </si>
  <si>
    <t>Bisnis Kreatif Buat Cewek</t>
  </si>
  <si>
    <t>978-979-29-3941-5</t>
  </si>
  <si>
    <t>978-979-29-7401-0</t>
  </si>
  <si>
    <t>&lt;p&gt;Berbisnis bukan melulu milik orang dewasa. Sekarang, cewek remaja ataupun yang sedang menuju usia dewasa juga bisa menekuni bisnis.Tidak ada salahnya memulai bisnis dari sekarang, karena jiwa kewirausahaan akan terpupuk makin kuat.&amp;nbsp;&lt;br /&gt;
 Mencoba berbisnis juga bagus untuk pengembangan karakter remaja, karena saat melakukan usaha, ada banyak hal yang diperoleh. Misalnya, keberanian mengambil keputusan, selalu berpikir positif dalam menghadapi masalah, belajar untuk mengatur karyawan, belajar mengelola keuangan, tidak mudah menyerah, selalu kreatif, dan sebagainya. Hal-hal ini seringkali tidak diperoleh dari pendidikan formal.&amp;nbsp;&lt;br /&gt;
 Berbisnis bagi remaja juga tidak identik dengan modal finansial yang besar, seperti dengan membuka toko, restoran, atau caf&amp;eacute;. Tetapi bisa dimulai dari hal-hal yang kecil dan sederhana asal jeli melihat peluang. Seperti misalnya menjadi reseller camilan yang tidak membutuhkan modal besar.&lt;br /&gt;
 Begitu banyak peluang bisnis yang bisa kamu coba. Jika kamu masih bingung, kamu WAJIB membaca buku &amp;ldquo;Buku Saku Pintar: Bisnis Kreatif Buat Cewek&amp;rdquo; ini. Buku ini memberikan inspirasi sekaligus motivasi bisnis bagi anak muda, khususnya remaja putri yang masih sekolah atau kuliah. Ada begitu banyak ide bisnis yang bisa digarap, yang khas cewek tentunya. Semua peluang usaha dalam buku ini bersifat fleksibel, sehingga sangat sesuai dikelola oleh pelajar dan mahasiswa. Buku ini lebih banyak mengupas peluang usaha disertai dengan analisis usaha. Tunggu apalagi? Segeralah action dan bukalah usaha!&lt;/p&gt;
 &lt;p&gt;&amp;nbsp;&lt;/p&gt;</t>
  </si>
  <si>
    <t>3099fdda-5a9b-4635-94fa-4301da370567</t>
  </si>
  <si>
    <t>Kumpulan Lagu Pop Anak Indonesia dan Daerah - Belajar Bernyanyi Sambil Memainkan Musik</t>
  </si>
  <si>
    <t>978-979-29-3058-0</t>
  </si>
  <si>
    <t>978-979-29-7592-5</t>
  </si>
  <si>
    <t>&lt;p&gt;Hai teman-teman.... Buku yang kalian punya ini bisa untuk belajar sambil&lt;br /&gt;
 bermain juga, lhoo... Cocok sekali buat perkembangan bakat seni kalian...&lt;/p&gt;
 &lt;p&gt;Lagu-lagu pop anak nasional daerah seperti Anjing Kecil, Aku Seorang Kapiten,&amp;nbsp;&lt;br /&gt;
 Anak Kambing saya, Burung Kutilang, Hitam Manis, Kumpuang nan&lt;br /&gt;
 Jauh di Mato, Naik Becak, Burung Hantu, Tek Kotek-Kotek, Ita Mira, Dua&lt;br /&gt;
 Mata Saya, Desaku yang Permai, Kakak Mia, Di Sini Senang Di Sana Senang,&lt;br /&gt;
 Gelang Sipaku Gelang, Makan Apa, Kupu-kupu yang Lucu, Nona Manis, Bunda&lt;br /&gt;
 Piara, Kukuruyuk dan masih banyak lagi, lengkap dengan kunci gitar dan&lt;br /&gt;
 pianonya, pula....&lt;/p&gt;
 &lt;p&gt;Gampang-gampang kq kuncinya.. Jagi kalian tetap bisa belajar&lt;br /&gt;
 mengembangkan kreativitas sambil bermain. Hanya saja..., dalam permainan&amp;nbsp;&lt;br /&gt;
 ini kamu harus sering latihan memainkan alat musiknya. Agar permainanmu&lt;br /&gt;
 bagus dan benar. Selamat bernyanyi!&amp;nbsp;&lt;/p&gt;</t>
  </si>
  <si>
    <t>4331bfd1-4471-4dd9-b0bb-fc0f44033cad</t>
  </si>
  <si>
    <t>Praktis dan Mandiri Belajar Bahasa Jepang</t>
  </si>
  <si>
    <t>Pradana Istutyanto Putra</t>
  </si>
  <si>
    <t>978-979-29-2547-0</t>
  </si>
  <si>
    <t>978-979-29-7716-5</t>
  </si>
  <si>
    <t>&lt;p&gt;Menguasai atau bisa berbicara dalam bahasa Jepang merupakan sebuah kebanggaan tersendiri bagi seseorang sebab negara Jepang merupakan salah satu negara di Asia yang tergolong negara maju setara dengan negara-negara Eropa atau Amerika. Banyak hal yang bisa dipejari dari negara Jepang seperti dalam bidang ilmu, teknologi, budaya, seni, atau bidang-bidang yang lain. Dengan menguasai bahasa Jepang baik lisan maupun tertulis maka akan sangat terbantu sekali dalam pemahaman atau penguasaan pengetahuan negara Jepang.&lt;br /&gt;
 Melalui buku ini penulis mengajarkan cara menguasai bahasa Jepang secara mudah dan praktis. Pola pembelajarannuya ialah dengan memberikan penjelasan yang mudah diikuti dari rumus-rumus kalimat, kata-kata baru, dan berbagai latihan soal bahasa Jepang. Selain itu juga diberikan cara pengetikan huruf Jepang (Hiragana-Katakana-Kanji) dengan menggunakan komputer. Semoga buku ini semakin menambah kemajuan Anda dalam keterampilan berbahasa Jepang Anda.&lt;/p&gt;</t>
  </si>
  <si>
    <t>642fba93-7cd5-46ba-b56f-54f9c5eccb3c</t>
  </si>
  <si>
    <t>Buka Usaha, Tunggu Apa Lagi? Ayo Mulai!</t>
  </si>
  <si>
    <t>978-979-29-2259-2</t>
  </si>
  <si>
    <t>978-979-29-7407-2</t>
  </si>
  <si>
    <t>&lt;p&gt;Membuka usaha? Bagi sebagian besar orang, hal ini adalah impian terbesar dalam hidup. Bayangkan, bebas mengatur waktu sendiri, tidak terikat dengan jam kantor, apalagi berada di bawah tekanan atasan! Rasanya hidup begitu merdeka dan menyenangkan.&lt;/p&gt;
 &lt;p&gt;Tapi ingat, pasti ada halangan saat Anda akan melangkah, mulai dari keluarga yang tidak setuju, Anda takut kehilangan penghasilan yang teratur setiap bulan, tidak ada modal, takut rugi, dan seterusnya. Jika Anda tidak gigih, impian tersebut hanya akan terpendam. Mungkin saja kemudian ada orang lain yang merealisasikan mimpi Anda menjadi sebuah usaha yang menguntungkan.Anda pasti akan menyesal.&lt;/p&gt;
 &lt;p&gt;Nah, saat Anda mulai berpikir untuk membuka usaha, pasti bermunculan banyak pertanyaan. Apakah usaha yang tepat bagi saya?Bagaimana ketika menjalani bisnis yang tidak sesuai latar belakang pendidikan? Bagaimana cara mendapatkan modal? Bagaimana strategi sukses bisnis? Bagaimana cara memilih lokasi usaha yang tepat? Bagaimana menciptakan produk dan jasayang baik?Bagaimana cara memikirkan ide-ide marketing? Kenapa perlu melakukan evaluasi bisnis? Dan lain sebagainya.&lt;/p&gt;
 &lt;p&gt;Semua pertanyaan dan ketakutan Anda akan dijawab dalam Buku Saku Pintar ini. Buku ini tentu akanmemudahkan Anda yang sibuk dan tidak sempat membaca banyak teori. Karena bagaimana pun juga, bisnis adalah pengalaman nyata, bukan hanya sekedar teori. Diakhir buku ini juga akan disampaikan kisah entrepreneur yang berhasil membuka usaha dengan modal keberanian dan tekad membuka usaha.&lt;/p&gt;
 &lt;p&gt;Buku ini ditujukan bagi Anda yang memiliki impian untuk menjadi pengusaha mandiri, termasuk bagi Anda yang belum pernah terjun ke bisnis sekalipun. Anda yang sudah memulai usaha dan ingin mendapatkan pengetahuan pun dapat membaca buku ini. Buku penuh motivasi dan tips ini perlu Anda miliki. Ayo jangan tunggu lagi, kalau tidak sekarang, kapan lagi? Ayo mulai, sebelum peluang itu diambil orang lain!&lt;/p&gt;</t>
  </si>
  <si>
    <t>70b4bb54-9461-4e22-ad42-202a8ac26e77</t>
  </si>
  <si>
    <t>Sukses Bisnis Nata De Cassava Skala Rumah Tangga</t>
  </si>
  <si>
    <t>978-979-29-3033-7</t>
  </si>
  <si>
    <t>978-979-29-7852-0</t>
  </si>
  <si>
    <t>&lt;p&gt;Nata de cassava adalah produk hasil fermentasi bahan baku singkong dengan memanfaatkan bakteri Acetobacter xylinum yang menghasilkan bahan berupa jely, berserat tinggi, kenyal, berwarna putih dan rasanya nikmat seperti nata de coco. Nata de cassava memiliki kualitas yang mampu menyamai nata de coco, sehingga mampu menjadi substitusi dan sekaligus sebagai pesaing produk nata de coco. Kini, nata de cassava kian popular sebagai bahan baku minuman kemasan siap saji dan aneka produk jajanan seperti es campur, cocktail, manisan nata, puding dan lain-lain. Selain sebagai produk pangan, produk nata juga telah dikembangkan sebagai produk non-pangan seperti, sebagai bahan dasar elektronik di Jepang.&amp;nbsp;&lt;br /&gt;
 Indonesia memiliki potensi yang sangat besar untuk mengembangkan industri nata de cassava, karena memiliki sumber bahan baku singkong yang cukup melimpah. Bahan baku dapat diperoleh dengan memanfaatkan limbah cair industri pengolahan singkong seperti industri tapioka. Proses produksi juga relatif mudah, teknologi sederhana sehingga investasi terjangkau. Selain itu, industri nata de cassava menghasilkan limbah yang dapat diolah menjadi produk bernilai ekonomis seperti keripik kulit singkong, pupuk organik, atau pakan ternak.&amp;nbsp;&lt;br /&gt;
 Buku ini menyajikan bagaimana berwirausaha nata de cassava dari skala rumah tangga hingga upaya pengembangannya. Materi dalam buku ini meliputi aspek pasar, perencanaan, teknik produksi, analisis kelayakan ekonomi, dan mengolah limbah kulit singkong menjadi keripik bernilai jual tinggi.&amp;nbsp;&lt;br /&gt;
 Semoga buku ini bisa menjadi inspirasi dan selamat menjadi pengusaha!&lt;/p&gt;</t>
  </si>
  <si>
    <t>4d8b281f-3052-4ec2-ac51-46a624ae5912</t>
  </si>
  <si>
    <t>Senyum Biskuit</t>
  </si>
  <si>
    <t>Rae Sita Patappa</t>
  </si>
  <si>
    <t>978-979-29-3069-6</t>
  </si>
  <si>
    <t>978-979-29-7759-2</t>
  </si>
  <si>
    <t>&lt;p&gt;Apa susahnya memberi sedikit senyum, Biskuit Pemalu?&lt;br /&gt;
 Bukankah senyum bisa terbentuk cukup dengan menarik sedikit kedua sudut bibir ke atas? Semudah itu kelihatannya. Tapi, kali ini ia merasa seperti sekeping biskuit yang berada di permukaan stoples yang penuh. Ia tak dibutuhkan dan stoples itu tak bisa ditutup. Biskuit lain pasti ingin ia keluar sesegera mungkin.&lt;br /&gt;
 Ah, perasaan-perasaan seperti itu membuat senyum sangat sulit dilakukan. Apalagi ketika reaksi dari senyum yang coba ia berikan, ternyata jauh dari harapan.&lt;br /&gt;
 &lt;br /&gt;
 Senyum Biskuit adalah salah satu dari 15 cerita dalam buku ini. Baca deh. Teman-teman akan menemukan beragam kisah menarik dengan rasa yang berbeda.&lt;/p&gt;</t>
  </si>
  <si>
    <t>a26f85a4-3943-4f05-a6d3-68f0ce2db8ee</t>
  </si>
  <si>
    <t>Buku Ajar Cowok Pintar</t>
  </si>
  <si>
    <t>978-979-29-4072-8</t>
  </si>
  <si>
    <t>978-979-29-7410-2</t>
  </si>
  <si>
    <t>&lt;p&gt;Buku Ajar Cowok Pintar&lt;/p&gt;
 &lt;p&gt;Siapa bilang menjadi cowok lebih mudah ketimbang cewek? Dalam banyak hal, terlahir sebagai cowok menjadikanmu mengalami berbagai rintangan. Mulai dari perubahan fisik, emosi, hingga tuntutan kesuksesan yang lebih besar dari lingkungan. Wajar, karena kelak kamu akan menjadi kepala keluarga.&lt;/p&gt;
 &lt;p&gt;Buku ajar ini akan membuatmu makin pintar sebagai cowok. Kamu akan makin pede, karena bisa memahami dirimu sendiri, dan akhirnya mampu menentukan ke mana akan melangkah. Kamu akan belajar tentang:&lt;/p&gt;
 &lt;p&gt;-&amp;nbsp;&amp;nbsp;&amp;nbsp;&amp;nbsp;&amp;nbsp;&amp;nbsp;&amp;nbsp;&amp;nbsp;&amp;nbsp;&amp;nbsp;&amp;nbsp;&amp;nbsp;&amp;nbsp; Psikologi dan seksualitas&lt;/p&gt;
 &lt;p&gt;-&amp;nbsp;&amp;nbsp;&amp;nbsp;&amp;nbsp;&amp;nbsp;&amp;nbsp;&amp;nbsp;&amp;nbsp;&amp;nbsp;&amp;nbsp;&amp;nbsp;&amp;nbsp;&amp;nbsp; Pergaulan dan relasi&lt;/p&gt;
 &lt;p&gt;-&amp;nbsp;&amp;nbsp;&amp;nbsp;&amp;nbsp;&amp;nbsp;&amp;nbsp;&amp;nbsp;&amp;nbsp;&amp;nbsp;&amp;nbsp;&amp;nbsp;&amp;nbsp;&amp;nbsp; Kebenaran berbagai mitos&lt;/p&gt;
 &lt;p&gt;-&amp;nbsp;&amp;nbsp;&amp;nbsp;&amp;nbsp;&amp;nbsp;&amp;nbsp;&amp;nbsp;&amp;nbsp;&amp;nbsp;&amp;nbsp;&amp;nbsp;&amp;nbsp;&amp;nbsp; Menjadi cowok sejati&lt;/p&gt;
 &lt;p&gt;-&amp;nbsp;&amp;nbsp;&amp;nbsp;&amp;nbsp;&amp;nbsp;&amp;nbsp;&amp;nbsp;&amp;nbsp;&amp;nbsp;&amp;nbsp;&amp;nbsp;&amp;nbsp;&amp;nbsp; Memahami karakter&lt;/p&gt;
 &lt;p&gt;-&amp;nbsp;&amp;nbsp;&amp;nbsp;&amp;nbsp;&amp;nbsp;&amp;nbsp;&amp;nbsp;&amp;nbsp;&amp;nbsp;&amp;nbsp;&amp;nbsp;&amp;nbsp;&amp;nbsp; Pacaran sehat, dll&lt;/p&gt;
 &lt;p&gt;Boleh jadi saat ini kamu sedang galau menghadapi ortu, lagi broken heart, atau nggak pede, jangan ditanggung sendiri, bro! Buku ini akan membantumu melewati berbagai masalahmu, dari yang ringan sampai berat. Termasuk memenangkan hati cewek. Saatnya hentikan galau dan siap untuk move on!&lt;/p&gt;</t>
  </si>
  <si>
    <t>ace10be8-f5f8-4be5-8ff6-bfd262a9a5f2</t>
  </si>
  <si>
    <t>Seri Aku Terampil: Yuk, Berkreasi dengan Barang Bekas</t>
  </si>
  <si>
    <t>978-979-29-2241-7</t>
  </si>
  <si>
    <t>978-979-29-7772-1</t>
  </si>
  <si>
    <t>&lt;p&gt;Adik-adik, adakah dari kalian yang pernah berpura-pura menjelajahi bulan dengan memakai baju astronot buatan sendiri? Atau pernahkah kalian mengenakan sebuah gelang yang terbuat dari botol bekas? Wah, pasti lucu dan seru, adik-adik! Kalian juga tidak perlu membeli itu semua, sebab kalian hanya tinggal membuatnya sendiri. Asyik, kan? Dengan mengikuti langkah-langkah dalam buku ini, kalian akan dapat membuat banyak prakarya yang pasti tidak akan membosankan, deh!&lt;br /&gt;
 Banyak benda unik dan menarik yang dapat kita buat dari bermacam-macam bahan bekas. Kalian juga dapat membuat hiasan dan mainan dari bahan yang sudah tidak terpakai tersebut. Di dalam buku ini, kalian diajak untuk membuat prakarya yang terbuat dari bahan-bahan yang murah dan juga mudah didapat. Contohnya, botol, kaleng, plastik bekas, gelas, dan kayu. Semua bahan tersebut akan kita sulap menjadi berbagai hiasan dan mainan yang bagus, lho! Ayo, mulailah bersiap dan ikuti semua petunjuk dalam buku ini!&lt;/p&gt;</t>
  </si>
  <si>
    <t>fc44c0df-e277-4a15-a973-2ab7e579d0cd</t>
  </si>
  <si>
    <t>Buku Pintar Calon Ayah â€“ Dari Kehamilan Hingga Satu Tahun Pertama</t>
  </si>
  <si>
    <t>978-979-29-2245-5</t>
  </si>
  <si>
    <t>978-979-29-7416-4</t>
  </si>
  <si>
    <t>&lt;p&gt;Mempunyai anak adalah anugerah terbesar dalam hidup kita. Sebagai seorang ayah, tentu Anda juga perlu tahu seluk-beluk, mulai dari proses kehamilan sampai si kecil lahir dan mewarnai hidup Anda. Buku ini hadir untuk membuat Anda siap saat si kecil hadir dan membuat Anda merasa percaya diri dalam merawat dan mengasuh si kecil.&lt;/p&gt;
 &lt;p&gt;Mungkin Anda sudah tahu kalau ASI adalah asupan gizi utama si kecil paling tidak sampai usianya enam bulan, tapi tahukah Anda kapan saja ASI harus diberikan dan seberapa banyak? Dan tahukah Anda bahwa Anda juga bisa membantu pemberian ASI?&lt;/p&gt;
 &lt;p&gt;Di buku ini, Anda bisa mengetahui langkah demi langkah perawatan rutin yang bisa dengan mudah Anda terapkan, mulai dari mengangkat, menggendong, menidurkan, hingga memandikan si kecil dengan aman. Rasa aman dan nyaman juga menjadi kunci agar si kecil senang.&lt;/p&gt;
 &lt;p&gt;Tentu Anda juga senang jika si kecil selalu ceria. Tenang saja, di sini juga ada trik membuat si kecil tertawa, sekaligus bagaimana mengatasi anak yang susah tertawa. Hewan peliharaan ternyata juga bisa membuat si kecil senang, tentu dengan pengawasan dan kondisi tertentu.&lt;/p&gt;
 &lt;p&gt;Tak cuma si kecil yang butuh perhatian, istri Anda juga butuh perhatian Anda. Anda pun akan mendapat bocoran tentang menggairahkan kembali hasrat seks setelah istri Anda melahirkan, serta kapan waktu aman melakukan hubungan seksual dengan istri.&lt;/p&gt;
 &lt;p&gt;Bicara soal aman, Anda juga perlu membuat lingkungan yang aman bagi si kecil, kenali zona-zona bahaya di rumah Anda. Pastikan juga keamanan si kecil saat bepergian jauh. Sedari si kecil masih dalam kandungan hingga ulang tahun pertamanya akan dibahas dengan gamblang di sini&amp;ndash;sehingga Anda mudah mengikuti panduannya. Jadi, siapa bilang ayah tak bisa mengurus si kecil?&lt;/p&gt;</t>
  </si>
  <si>
    <t>95dbeaf3-8f35-4b4f-8fcb-3d3386b71e8b</t>
  </si>
  <si>
    <t>Buku Pintar Cewek</t>
  </si>
  <si>
    <t>978-979-29-2262-2</t>
  </si>
  <si>
    <t>978-979-29-7417-1</t>
  </si>
  <si>
    <t>&lt;p&gt;Jadi cewek itu kok ribet banget sih? mengapa banyak hal gak boleh aku lakuin? mengapa aku harus pandai merawat diri? dan mengapa badan ku kok menjadi berubah begini? Sebagai cewek,ada banyak hal yang belum aku mengerti dan kamu tidak tahu harus bertanya kepada siapa. Buku ini akan mencoba menjawab segala hal tentang cewek yang perlu kamu tahu . mulai dari hal-hal pribadi sampai pada hal-hal umum. Semisal, bagaimana mengerti isi hati cowok?apakah boleh nembak cowok duluan? sampai pada mengenal diri kamu sendiri Dijamin, setelah membaca buku ini, kamu jadi cewek yang makin pintar.&lt;/p&gt;</t>
  </si>
  <si>
    <t>2fcace27-4b5a-4edb-a00b-b7b4d005cb4e</t>
  </si>
  <si>
    <t>Seri Aku Terampil: Yuk, Berkreasi dengan Benang dan Kain</t>
  </si>
  <si>
    <t>978-979-29-2243-1</t>
  </si>
  <si>
    <t>978-979-29-7771-4</t>
  </si>
  <si>
    <t>&lt;p&gt;Domba wol, tas perca pelangi, atau keranjang teratai? Kira-kira seperti apa, sih, bentuknya? Semuanya terdengar unik, kan, adik-adik! Tentu kalian ingin melihat atau mengenakannya, kan? Tidak perlu membeli, kalian bisa membuat semua itu sendiri, lho. Masih banyak lagi prakarya berupa hiasan dan mainan lainnya yang pasti seru dan asyik! Kalau kalian berhasil membuatnya, keluarga, guru, dan teman-teman kalian pasti ikut senang, deh!&lt;br /&gt;
 Sebenarnya, berbagai macam kerajinan tangan yang bagus dan menarik dapat kalian buat sendiri. Lebih baik kita membuatnya sendiri daripada membelinya dengan harga yang mahal, kan? Dalam buku ini, adik-adik akan belajar bagaimana membuat banyak prakarya dari bermacam bahan. Mulai dari benang, kain bekas, hingga kolase. Saat membuatnya, kalian juga dapat mengasah kreativitas dan berbagai kemampuan kalian. Jangan ragu-ragu, adik-adik. Ayo, kita mulai berkarya dan tunjukkan kemampuan kalian!&lt;/p&gt;</t>
  </si>
  <si>
    <t>e33b035e-cb4e-4c28-bcec-897e33b554e9</t>
  </si>
  <si>
    <t>Cantik dan Bugar Sepanjang Usia</t>
  </si>
  <si>
    <t>978-979-29-2258-5</t>
  </si>
  <si>
    <t>978-979-29-7422-5</t>
  </si>
  <si>
    <t>&lt;p&gt;Kamu cantik!&lt;/p&gt;
 &lt;p&gt;Tak perlu iri dengan kecantikan orang lain karenakecantikan ada pada diri kita sendiri.Setiap wanita diciptakan cantik dengan keunikan masing-masing. Terima kekurangan dan kelebihanmu, lalu fokuskan perhatian pada kelebihan dan keunikanmu.&lt;/p&gt;
 &lt;p&gt;Kenalilah kelebihan-kelebihanmu dan bersahabatlah dengan waktu, agar kecantikan kulitmu bisa terus terjaga sepanjang usia. Walaupun saat ini kecantikan tak melulu merujuk pada usia, tak dapat dipungkiri jika sejalan dengan usia, kulit wanita akan mengalami penurunan &amp;ldquo;kualitas&amp;rdquo;.&lt;/p&gt;
 &lt;p&gt;Mulailah rawat kulitmu sekarang. Berapapun usiamu saat ini, tidak ada kata terlambat untuk memulai. Panduan bagaimana merawat kulit berdasarkan klasifikasi umur ada di buku ini. Bagi yang ingin tahu mengapa kulit kita mengalami penuaan seiring bertambahnya usia danbagaimana menanggulanginya, serta ingin tahu tentang anti-aging alam, perawatan kulit dan kerutan silakan mengulik buku ini. Tak ketinggalan, terdapat tips-tips yang membuatmu beberapa langkah lebih jago dalam merawat kecantikanmu.&lt;/p&gt;</t>
  </si>
  <si>
    <t>c25d32e6-d780-4efa-a43c-648a5667e177</t>
  </si>
  <si>
    <t>Cloud Computing â€“ Aplikasi Berbasis Web yang mengubah Cara Kerja dan Kolaborasi Anda Secara Online</t>
  </si>
  <si>
    <t>978-979-29-2302-5</t>
  </si>
  <si>
    <t>978-979-29-7444-7</t>
  </si>
  <si>
    <t>&lt;p&gt;Akhir-akhir ini, Anda mungkin sering mendengar teknologi cloud computing. Apakah sebenarnya teknologi cloud computing itu? Teknologi cloud computing adalah komputasi berbasis internet dengan banyak server yang digunakan bersama untuk menyediakan sumber daya, perangkat lunak.&lt;br /&gt;
 Sebenarnya tanpa disadari, Anda sudah banyak memanfaatkan teknologi cloud computing, misal ketika Anda meng-upload foto di situs-situs foto sharing, men-download file dari 4shared.Com, atau menulis artikel di Google Docs. Hal-hal tersebut adalah contoh kecil dari penggunaan cloud computing dalam kehidupan ber-internet sehari-hari.&lt;br /&gt;
 Buku ini akan mengupas tuntas apakah cloud computing itu, bagaimana prinsip kerjanya, dan apa yang bisa dimanfaatkan dari cloud computing ini. Selamat menjelajah dunia cloud computing&amp;hellip;.&lt;/p&gt;</t>
  </si>
  <si>
    <t>69e59b39-6f47-4135-a49d-e130fef7d5a1</t>
  </si>
  <si>
    <t>Setengah Hari Bersama Idola</t>
  </si>
  <si>
    <t>978-979-29-3025-2</t>
  </si>
  <si>
    <t>978-979-29-7828-5</t>
  </si>
  <si>
    <t>&lt;p&gt;marina senang banget ketika dapat kesempatan bertemu artis idolanya, renata. tapi, ternyata marina juga harus bertemu dengan jessica sahabat renata. marina benci jessica karena di tivi sering menindas renata. marina belum mengetahui kebenaran yang sebentar lagi akan ia temui. kebenaran seperti apa ya?&amp;nbsp;&lt;br /&gt;
 &lt;br /&gt;
 yuk baca buku ini, masih banyak cerita-cerita menarik lainnya yang menunggu untuk kamu baca.&lt;/p&gt;</t>
  </si>
  <si>
    <t>b972e905-466f-4d56-ab67-8618f8a0a8e5</t>
  </si>
  <si>
    <t>Si Kancil Dan 55 Dongeng Pilihan Lainnya</t>
  </si>
  <si>
    <t>978-979-29-3053-5</t>
  </si>
  <si>
    <t>978-979-29-7830-8</t>
  </si>
  <si>
    <t>&lt;p&gt;Si Kancil yang cerdik itu memungut beberapa kerikil. Dengan kekuatan penuh, dia lemparkan kerikil-kerikil itu ke tubuh Monyet. Meski kerikil itu mengenai tubuh si Monyet, dia tidak merasa kesakitan. Si Monyet hanya terkikik karena merasa geli. Karena tidak mempan, Kancil pun kemudian mengambil sebuah batu yang agak besar.&lt;br /&gt;
 ________________&lt;br /&gt;
 &lt;br /&gt;
 sepenggal dongeng binatang di atas bisa kamu temui di dalam buku ini. selain cerita si Kancil masih ada banyak dongeng lainnya seperti:&lt;br /&gt;
 - Ayam Jago yang Sombong&lt;br /&gt;
 - Antara Kelebihan dan Kekurangan&lt;br /&gt;
 - Badak Penakut&lt;br /&gt;
 - Pentingnya Disiplin&lt;br /&gt;
 - Elang yang Sombong&lt;br /&gt;
 - Rencana Jahat Serigala&lt;br /&gt;
 - Singa yang Bodoh&lt;br /&gt;
 - Kancil yang Bijak&lt;br /&gt;
 - Buruknya Adu Domba&lt;br /&gt;
 - Serigala yang Licik&lt;br /&gt;
 &lt;br /&gt;
 dengan gambar yang menarik buku ini pasti lebih menyenangkan untuk di baca. selain itu, di dalam setiap cerita kamu bisa belajar mengetahui mana yang baik dan buruk. selamat membaca ya!&lt;/p&gt;</t>
  </si>
  <si>
    <t>b6f13ca3-0c58-4238-bd16-b0836a121d42</t>
  </si>
  <si>
    <t>Splash</t>
  </si>
  <si>
    <t>978-979-29-3061-0</t>
  </si>
  <si>
    <t>978-979-29-7845-2</t>
  </si>
  <si>
    <t>&lt;p&gt;&amp;ldquo;Tak mengertikah engkau? Sudah kulakukan dan kukorbankan apa saja untuk mendapatkanmu, tapi kenapa tak bisa kau terima saja lamaranku? Kenapa tak bisa kau memilihku saja? Kenapa tak bisa kau cintai aku saja?&amp;rdquo;&amp;nbsp;&lt;br /&gt;
 &lt;br /&gt;
 Jika cinta Tunggul sehangat percikan api, sparks, dan cinta Daniel laksana angin lembut di musim semi, spring, maka cinta Gerald sejuk bagai deburan ombak, splash, lalu cinta seperti apa yang dicari oleh Vomi, dan siapa yang menjadi pilihan terakhir Vomi? Cinta seperti apa yang sebenarnya Vomi inginkan?&amp;nbsp;&lt;br /&gt;
 Dari Jakarta hingga ke Jepang, dari Danau Toba hingga ke Paris, sejauh apa dia harus pergi untuk menemukan jawaban?&amp;nbsp;&lt;br /&gt;
 &lt;br /&gt;
 Selalu ada pilihan, kita hanya tak berani menanggung risikonya.&lt;br /&gt;
 &lt;br /&gt;
 -*-&lt;br /&gt;
 &lt;br /&gt;
 Kocak. Lucu. Iseng banget! Itulah tipe tulisan Almino. Tapi juga inspiratif! Terima kasih sudah mengingatkan aku pada kekuatan impian! Ganbareba, Nantokanaru kara ne&amp;hellip;&amp;nbsp;&lt;br /&gt;
 --Yulia Astuti, 35 tahun, Founder Moz5 Salon Muslimah, Jakarta&lt;br /&gt;
 &lt;br /&gt;
 Tidak seperti kebiasaan saya bila membaca novel, yaitu terpaksa harus melewatkan beberapa kalimat, alinea, bahkan beberapa halaman karena membosankan..., Mino berhasil &amp;quot;menyuruh&amp;quot; saya membaca kalimat demi kalimat dalam novelnya hingga selesai. Mino berkali-kali seperti memunculkan hidden memory sehingga rangkaian kenangan saya menjadi lebih komplet dan jelas. Pada diri tokoh-tokoh dalam novelnya, Mino bagaikan berhasil &amp;quot;mengaktualisasikan&amp;quot; kepingan-kepingan bagian hidup saya selama puluhan tahun... Sungguh, imajinasi yang hebat! --Raja Pantun L.Gaol, 40 tahun, Animal Scientist, Cirebon&lt;br /&gt;
 &lt;br /&gt;
 Saya sempat begadang karena membaca novel-novelnya dan tidak bisa berhenti membaca karena penasaran ingin tahu akhir ceritanya. Thumbs up untuk Mino dan saya tidak ragu untuk merekomendasikan novel-novelnya yang bermutu dan light hearted!&amp;nbsp;&lt;br /&gt;
 --Iva Payne, 32 tahun, London, UK&lt;br /&gt;
 &lt;br /&gt;
 Membaca trilogy novel Mino bagai meluncur ke masa lalu naik jet coaster! Kadang ngakak, kadang terharu, kadang gemas. Ada manisnya cinta monyet, pahitnya cinta muda, serunya masa remaja, dan indahnya kenal Tuhan. Seperti jet coaster dengan tanjakan dan turunannya, Mino nggak pernah berhenti memberi kejutan, bahkan di dalam satu lembar halaman! Sebuah novel yang menginspirasi hidup saya, bahwa hidup tidak selalu mudah, tapi semua indah pada waktu-Nya.&lt;br /&gt;
 --Eva Hutagalung, 33 tahun, Host &amp;quot;House and Living&amp;quot; DAAI-tv, Jakarta&lt;/p&gt;</t>
  </si>
  <si>
    <t>19eb52f1-a25f-456c-a9aa-1e4d2ebc3091</t>
  </si>
  <si>
    <t>Friendly and Firm Parenting â€“ Mendisiplin Anak Secara Bersahabat dan Tegas</t>
  </si>
  <si>
    <t>978-979-29-4265-1</t>
  </si>
  <si>
    <t>978-979-29-7498-0</t>
  </si>
  <si>
    <t>&lt;p&gt;Orangtua sering kali terus berkutat dalam upaya mereka untuk mendisiplinkan anak. Idealnya anak memang selalu patuh. Nyatanya, orangtua terkadang harus memaksa anak-anaknya untuk disiplin di rumah, menghormati orangtua, bicara dengan nada yang santun, rajin belajar, tidur tepat waktu, dan keseharian lainnya. Orangtua terus berusaha mengatur semua gerak-gerik Si Kecil.&lt;br /&gt;
 Namun, harus tetap diingat, kedisiplinan yang Anda ingin terapkan tak hanya dilakukan dengan mengoreksi tingkah laku anak-anak. Tapi juga mengajarkan kepada mereka cara untuk bisa mengontrol dirinya, serta peduli akan lingkungannya, sehingga mereka dapat tumbuh menjadi orang yang berhasil di kemudian hari.&lt;br /&gt;
 Sayangnya, orangtua sering menggunakan kekerasan, baik fisik ataupun verbal, kepada anak-anak saat mendisiplinkan mereka. Bukannya menurut, anak justru jadi semakin bertingkah. Kalau sudah begini, orangtua pasti semakin kewalahan.&amp;nbsp;&lt;br /&gt;
 Buku kecil ini dimaksudkan membantu orangtua dalam mendisiplinkan anak dengan cara-cara yang jauh dari kekerasan, dan lebih bersahabat dengan anak, dan yang pasti memberikan hasil yang lebih baik. Orangtua dapat bertindak layaknya seorang teman, namun tetap tegas, logis, tidak plin-plan, dan bahkan bisa mendisiplinkan anak sambil bermain!&lt;/p&gt;</t>
  </si>
  <si>
    <t>aab71c30-d98a-4ced-9606-f60321de09d8</t>
  </si>
  <si>
    <t>Ladang Duit dari Bisnis Spesial dan Hari Raya</t>
  </si>
  <si>
    <t>978-979-29-4041-1</t>
  </si>
  <si>
    <t>978-979-29-7595-6</t>
  </si>
  <si>
    <t>&lt;p&gt;Semua orang pasti mempunyai special day, baik itu ulang tahun, wisuda, pernikahan, kelahiran bayi, liburan, ulang tahun pemikahan, liburan tahun ajaran baru, Valentine Day, Anniversary Day, dan lain-lain. Nah, dari hari spesial dalam hidup setiap orang itulah banyak yang bisa dijadikan bisnis, tidak percaya? Coba Anda pikir jika kita akan ulang tahun kemudian ingin membuat ulang tahun yang lain daripada yang lain tetapi tidak tahu harus memulai dari mana dan bagaimana mewujudkannya, maka event organizer yang andal siap mewujudkannya untuk Anda. Pedu goodie bag untuk ulang tahun anak yang unik? Perlu hadiah saat Valentine Day untuk orang-orang tercinta, perlu tiket murah saat liburan, perlu penyewaan baju saat menikah, sewa baju saat wisuda, rias pengantin, dan masih banyak lagi yang lainnya. Hari raya keagamaan seperti Ramadhan, Idul Fitri, Idul Adha, Natal, Imlek, dan lain-lain banyakjuga yang bisa dijadikan lahan bisnis. Temukan banyak bahasannya di buku ini. Peluangnya besar atau tidak ya? Pastilah! Orang yang merayakannya tidak hanya satu atau dua orang saja. Memangnya ada yang sudah berhasil menjalankan bisnis seperti itu, mau terinspirasi? Ada juga di sini. !de-ide unik juga akan dipaparkan di sini, dari situ Anda dapat membuat bisnis Anda sendiri dan menemukan salah satunya yang sesuai dengan diri Anda. Gali juga potensi yang telah ada, mungki n saja setelah membaca Anda akan menemukan ide unik yang lain daripada yang lain.&amp;nbsp;&lt;br /&gt;
 &amp;nbsp;&lt;/p&gt;</t>
  </si>
  <si>
    <t>007f9863-228e-4e46-a5ca-5a26d31c9d6a</t>
  </si>
  <si>
    <t>Lebay 24 Karat, Ini Memang Bagian Menakjubkan dalam Hidup Gue!</t>
  </si>
  <si>
    <t>Kristiananda</t>
  </si>
  <si>
    <t>978-979-29-4155-5</t>
  </si>
  <si>
    <t>978-979-29-7598-7</t>
  </si>
  <si>
    <t>&lt;p&gt;Rasa sakit hati Bevalitareinastasya terhadap Ivan, sang mantan pacar, yang meninggalkan dirinya untuk melanjutkan sekolah di luar negeri belum juga sembuh. Sekarang ia harus dihadapkan pada kenyataan bahwa ia harus berpisah dengan orangtua dan sahabat-sahabatnya untuk kuliah dan tinggal bersama Eyangnya di Jogja. Be, begitu ia dipanggil, tidak bisa membayangkan jika harus hidup berdua bersama Eyangnya yang tidak begitu ia kenal. Hidupnya jadi tambah jungkir balik ketika bertemu dengan orang-orang baru dalam hidupnya. Lele alias Bona, cucu Eyang Lastri sekaligus tetanggganya selalu mebuat Be sebel dengan kelakuannya yang aneh. Sedangkan Sam, sang pujaan hati barunya yang ternyata adalah kakak angkatannya di kampus, selalu membuat Be deg-degan, jatuh dalam pesona kepala botaknya. Yang terakhir, Bebi, manusia super besar yang akhirnya menjadi teman baru Be di kampus.&lt;/p&gt;
 &lt;p&gt;Namun ternyata, di balik keanehan Lele, pesona Sam, dan kebaikan hati Bebi, mereka menyimpan sebuah rahasia. Rahasia yang akhirnya menyeret Be masuk dalam sebuah pusaran konflik yang tidak pernah ia bayangkan sebelumnya. Ingin rasanya Be lari, menjauh dari pusaran itu. Namun ia sudah terlanjur tenggelam di dalamnya. Mampukah Be beradaptasi dengan lingkungan barunya di Jogja? Mampukah Be mengatasi masalah-masalah di lingkungan barunya? Ataukah Be memilih untuk melarikan diri?&lt;/p&gt;</t>
  </si>
  <si>
    <t>8f8ff143-48b1-40b8-a6cf-a6373cf80f70</t>
  </si>
  <si>
    <t>Letâ€™s Learn English through Stories</t>
  </si>
  <si>
    <t>Marta Yuliani</t>
  </si>
  <si>
    <t>978-979-29-4132-6</t>
  </si>
  <si>
    <t>978-979-29-7601-4</t>
  </si>
  <si>
    <t>&lt;p&gt;Sejak kecil, kita sudah akrab dengan cerita. Cerita dapat kita temui di mana-mana; di majalah, koran, televisi, dan sebagainya. Bahkan kita sendiri dapat menjadi sumber cerita.&lt;br /&gt;
 Ada banyak hal yang dapat diungkapkan melalui sebuah cerita. Lewat cerita, banyak orang lebih mudah menangkap suatu makna. Pelajaran Bahasa Inggris tentu lebih mudah dimengerti dengan adanya cerita. Cerita yang menarik menjadikan pelajaran menyenangkan, mudah diingat, dan dapat mengembangkan imajinasi orang yang membaca atau mendengarnya.&lt;br /&gt;
 Buku ini ditulisagar pembaca dapat lebih mudah memelajari bahasa Inggris, khususnya kemampuan membaca dan menulis, melalui cerita. Dalam buku ini, ada banyak hal yang ditarik dari sebuah cerita, misalnyagrammar dan vocabulary, juga fakta-fakta, terutama mengenai hewan, yang menjadi tokoh utama cerita. Selain itu, ada penerapan cerita dalam kehidupan sehari-hari.&lt;br /&gt;
 Dalam buku ini juga disediakan gagasan-gagasan pembuatan cerita baru berdasarkan cerita yang ada. Dengan berlatih mengerjakan latihan-latihan tersebut sesering mungkin, pembaca dapat lebih berkembang imajinasinya, dan menulis banyak cerita.&lt;/p&gt;</t>
  </si>
  <si>
    <t>9776c9f1-1762-4f07-ace8-99db46def625</t>
  </si>
  <si>
    <t>Life Healty with Diabetes - Diabetes Mengapa dan Bagaimana?</t>
  </si>
  <si>
    <t>Prof. Dr. Hans Tandra, SpPD-KEMD, PhD, FINASIM, FACE</t>
  </si>
  <si>
    <t>978-979-29-2057-4</t>
  </si>
  <si>
    <t>978-979-29-7602-1</t>
  </si>
  <si>
    <t>&lt;p&gt;Jadi pasien diabetes itu tidak enak, menyusahkan, dan sengsara karena Anda harus mulai menjalani kehidupan yang penuh disiplin. Makan minum harus dijaga, olahraga perlu teratur, obat tidak boleh dilupakan. Apabila Anda lalai melakukannya, bermacam-macam komplikasi akan bermunculan. Sakit jantung, stroke, gagal ginjal, mata buta, kaki membusuk, atau impotensi, adalah sebagian dari komplikasi diabetes yang menakutkan. Tiap 10 detik ada satu orang atau tiap satu menit ada 6 orang yang meninggal akibat penyakit yang berkaitan dengan diabetes. Penyakit diabetes adalah penyakit seumur hidup.Pengidap diabetes harus terus berurusan dengan periksa darah dan dokter.&amp;nbsp;Diabetes itu serius, diabetes itu pembunuh!! Diabetes telah menelan korban jauh lebih banyak dari pada penyakit lainnya.Diabetes bisa merusak semua organ tubuh, dari kepala sampai ke ujung kaki, semua bisa terkena.&amp;nbsp;&lt;/p&gt;
 &lt;p&gt;Jika Anda bisa menguasai diabetes, mengerti apa itu diabetes, memahami cara mengatasi problem gula darah tinggi dengan benar, Anda tetap bisa hidup sehat dan berbahagia, sama seperti orang lain yang bukan pengidap diabetes.&lt;br /&gt;
 Bacalah buku ini.Selain membahas apa dan bagaimana tentang penyakit diabetes, buku ini juga merinci beberapa komplikasi penting yang bisa timbul lantaran diabetes. Tentang jantung, otak, kaki, mata, dan ginjal, bagaimana mencegah dan mengatasinya.&lt;br /&gt;
 Jangan takut!Diabetes bisa dikendalikan. Gula darah yang terkontrol menjamin Anda terhindar dari berbagai komplikasi sehingga Anda bisa berumur panjang.&amp;nbsp;&lt;br /&gt;
 Buku ini memberi petunjuk praktis bagaimana diet yang benar, info tentang cara berolahraga yang seharusnya Anda lakukan, dan apa sebenarnya gaya hidup yang sehat itu. Bertindaklah mulai sekarang, melangkahlah. Pelajari buku ini dengan sungguh-sungguh. Kendalikan diabetes, cegah dan kalahkan komplikasi. Anda pasti bisa.&lt;/p&gt;</t>
  </si>
  <si>
    <t>06761337-3e87-4219-9182-82f76968924a</t>
  </si>
  <si>
    <t>Percakapan Bahasa Mandarin Praktis Untuk Wisata</t>
  </si>
  <si>
    <t>978-979-29-3939-2</t>
  </si>
  <si>
    <t>978-979-29-7700-4</t>
  </si>
  <si>
    <t>&lt;p&gt;Travelling ke Tiongkok?&lt;br /&gt;
 Apa yang Anda ingin lakukan ketika menjelajahi Tiongkok? Berbelanja di pasar malam? Menikmati pemandangan alam dan wisata kebudayaan? Mencicipi sajian kuliner Chinese food di pecinan? Atau semuanya?&lt;br /&gt;
 Jika Anda mengikuti tour, sering kali Anda harus melewatkan salah satu tujuan wisata yang sebenarnya justru sangat Anda inginkan. Keterbatasan waktu atau kesulitan mengatur sekian banyak peserta tour tak jarang adalah kendalanya.&amp;nbsp;&lt;br /&gt;
 Sudah waktunya Anda mewujudkan impian Anda berkeliling di Tiongkok. Saatnya ber-backpack ria. Jalur penerbangan tujuan manca kini semakin banyak. Sebagai seorang backpaker, Anda bisa menyusun schedule untuk menekan budget, juga pasti lebih enjoy menikmati waktu bepergian.&lt;br /&gt;
 Namun, jamak terjadi para backpackers terkendala masalah bahasa. Komunikasi di tempat yang dituju pun membuat Anda tak mampu menikmati acara travelling sepenuhnya.&lt;br /&gt;
 Dengan buku ini Anda yang berkeinginan untuk travelling ke Tiongkok bisa mewujudkan impian itu. Ejaan pinyin dan terjemahan dalam bahasa Indonesia memudahkan Anda dalam berkomunikasi sejak hari pertama: saat berada di bandara, memesan hotel, menanyakan arah, menukar uang, hingga saat Anda asyik berbelanja.&lt;br /&gt;
 Nah, selamat berwisata!&lt;/p&gt;</t>
  </si>
  <si>
    <t>994ab053-ed89-4871-b37e-f58b00caff67</t>
  </si>
  <si>
    <t>Perfume Butterfly, Kupu-kupu Parfum</t>
  </si>
  <si>
    <t>Mama Deora Dan Fitra</t>
  </si>
  <si>
    <t>978-979-29-3872-2</t>
  </si>
  <si>
    <t>978-979-29-7703-5</t>
  </si>
  <si>
    <t>&lt;p&gt;Buku ini bercerita tentang Betty sebagai pemimpin koloni kupu kupu cantik.&amp;nbsp;&lt;br /&gt;
 Mereka adalah koloni pembuat parfum.&lt;br /&gt;
 Suatu ketika negerinya dilanda kekeringan.&lt;br /&gt;
 Karena kesabaranya akhirnya Betty mampu keluar dari masalahnya.&lt;/p&gt;</t>
  </si>
  <si>
    <t>4ea334ab-ca97-4a25-a605-2e9bc65db72e</t>
  </si>
  <si>
    <t>The Tasteless Country, Negeri Hambar</t>
  </si>
  <si>
    <t>978-979-29-3871-5</t>
  </si>
  <si>
    <t>978-979-29-7886-5</t>
  </si>
  <si>
    <t>&lt;p&gt;Buku ini bercerita tentang oeri-peri penghisap rasa, yang mengambil semua rasa sayur dan buah.&lt;br /&gt;
 Akibatnya semua sayur dan buah denegeri itu menjadi hambar. Seorang ajudan Raja berhasil menangkap mereka, dan raja memperbolehkan mereka tinggal di Negerinya asalkan tidak lagi mengambil semua rasa buah dan sayur.&lt;/p&gt;</t>
  </si>
  <si>
    <t>adc32116-1d27-4e2b-9bd3-fb79ba116a6a</t>
  </si>
  <si>
    <t>Bahasa Mandarin Praktis untuk Bisnis, Lengkap dengan Fonetik dan Daftar Kosakata</t>
  </si>
  <si>
    <t>978-979-29-4099-2</t>
  </si>
  <si>
    <t>978-979-29-7357-0</t>
  </si>
  <si>
    <t>&lt;p&gt;Kelebihan buku ini adalah berisi percakapan-percakapan yang&lt;br /&gt;
 dapat digunakan dalam urusan bisnis. Selain itu, diberikan pula&lt;br /&gt;
 beberapa daftar kosakata untuk membantu pembaca mengembangkan&lt;br /&gt;
 dan mempraktikkan percakapan yang telah dipelajari. Di&lt;br /&gt;
 samping itu, pada tulisan Mandarin ditambahkan fonetik untuk&lt;br /&gt;
 membantu dan memudahkan pembaca menguasainya dengan cepat&lt;br /&gt;
 secara lisan. Bahasa Indonesia yang digunakan dalam terjemahan&lt;br /&gt;
 memang tidak sesuai dengan kajian EYD dan kalimat dalam bahasa&lt;br /&gt;
 Indonesia yang baik dan benar, hal ini bertujuan untuk memudahkan&lt;br /&gt;
 pembaca memahami kata demi kata dalam rangkaian kalimat.&lt;/p&gt;</t>
  </si>
  <si>
    <t>cd943ac0-d1d1-475e-b33e-b3da49843a88</t>
  </si>
  <si>
    <t>Batik Filosofi, Motif dan Kegunaan</t>
  </si>
  <si>
    <t>978-979-29-4062-6</t>
  </si>
  <si>
    <t>978-979-29-7361-7</t>
  </si>
  <si>
    <t>&lt;p&gt;Batik, sebuah karya bangsa yang menyimpan nilai luhur budaya masyarakat Indonesia. Sejak berabad-abad yang lalu batik sudah digunakan kaum wanita dan pria&amp;mdash;yang tetap lekat dalam kehidupan orang Jawa, Madura, dan Sumatra. Kini, batik Indonesia telah diakui oleh bangsa-bangsa lain, bahkan tersebar di berbagai negara.&amp;nbsp;&lt;br /&gt;
 Namun sayang, minat terhadap batik sering belum diimbangi pemahaman terhadap batik itu sendiri. Informasi dan referensi tentang batik Nusantara masih merupakan misteri bagi sebagian masyarakat. Sering kali pemakai batik klasik memilih batik hanya karena keindahannya saja atau memakainya tidak sebagaimana fungsinya, tidak mengetahui ikhwal motif batik yang dipakainya.&amp;nbsp;&lt;br /&gt;
 Motif, Kegunaan, dan Filosofi batik. Tiga hal yang saling kait satu sama lain. Motif batik diciptakan dengan berbagai maksud dan harapan yang baik. Meski demikian, masing-masing motif memiliki kegunaan sendiri, serta waktu yang tepat ia harus dipakai. Pada masa perkembangannya, busana batik bahkan menunjukkan status dan tanda pangkat, penunjuk identitas dalam struktur kebangsawanan. Keraton berperan penting mengangkat batik sebagai salah satu harta seni bernilai tinggi dalam hal busana di lingkungannya.&lt;br /&gt;
 Buku ini merupakan kompilasi berbagai informasi yang dikutip dari berbagai sumber. Tidak melulu dari ahli batik, tetapi juga pendapat para pinisepuh, perias pengantin Jawa, pedagang batik, pembatik turun-temurun, pengusaha batik modern, hingga kurator museum batik, pejabat pemerintah yang memiliki kompeten, budayawan, ahli sejarah, pengamat batik, serta ilmuwan terangkum di dalamnya.&lt;br /&gt;
 Kenali, gunakan, dan lestarikan karya bangsa dan budaya nan memesona: Batik Indonesia.&lt;/p&gt;</t>
  </si>
  <si>
    <t>51d49eda-2add-4c8a-abdf-e7322fd18f79</t>
  </si>
  <si>
    <t>Bego Tapi Bejo, Buku Gila Sukses Usaha Tanpa Ijazah</t>
  </si>
  <si>
    <t>Eka Dharma Pranoto,S.Kom.,AFF.,WM.</t>
  </si>
  <si>
    <t>978-979-29-3925-5</t>
  </si>
  <si>
    <t>978-979-29-7368-6</t>
  </si>
  <si>
    <t>&lt;p&gt;Bicara soal duit, masih banyak khalayak masyarakat yang merasa berkekurangan.&lt;/p&gt;
 &lt;p&gt;&amp;ldquo;Pak, saya pengen punya duit lebih banyak, biar hidup lebih senang...,&amp;rdquo; Ya, buka&lt;/p&gt;
 &lt;p&gt;bisnis saja! &amp;ldquo;Tapi Pak, saya hanya lulusan SD! SMP saja saya nggak tamat! Apa ya&lt;/p&gt;
 &lt;p&gt;bisa orang seperti saya membuat perencanaan bisnis?&amp;rdquo;&lt;/p&gt;
 &lt;p&gt;Lain waktu keluhannya seperti ini, &amp;ldquo;Saya ini nggak pintar Pak, saya cuma pemula&lt;/p&gt;
 &lt;p&gt;bisnis. Pemula macam saya mana bisa bikin perencanaan bisnis yang matang?&amp;rdquo;&lt;/p&gt;
 &lt;p&gt;Well, perlu diketahui dulu kalau pola pandang demikian lah yang membuat banyak&lt;/p&gt;
 &lt;p&gt;khalayak tidak kaya-kaya. Mereka terbeban oleh mind set-nya yang masih negatif,&lt;/p&gt;
 &lt;p&gt;yang menjelek-jelekkan pribadi sendiri. Padahal, tahukah Anda?&lt;/p&gt;
 &lt;ul&gt;
 &lt;li&gt;Jaman sekarang, perencanaan bisnis bisa dibuat dengan bantuan software komputer.&lt;/li&gt;
 &lt;li&gt;Jaman sekarang, bisnis bisa diajarkan dalam bentuk bagan-bagan komik.&lt;/li&gt;
 &lt;li&gt;Jaman sekarang, ada forum bisnis internet buat tanya-tanya kalau bingung.&lt;/li&gt;
 &lt;li&gt;Dan kalau masih tetap bingung, toh bisa mengirim email ke penulis bukunya,&lt;/li&gt;
 &lt;/ul&gt;
 &lt;p&gt;So? Buang semua negativitas Anda, percayalah bahwa diri Anda mampu! Terutama&lt;/p&gt;
 &lt;p&gt;karena bisnis itu tidak butuh ijazah tinggi-tinggi.&lt;/p&gt;
 &lt;p&gt;Nggak percaya? Tengoklah Andrie Wongso, pengusaha besar yang tidak tamat&lt;/p&gt;
 &lt;p&gt;SD tapi sekarang sukses memberi training motivasi dari perguruan tinggi, BUMN,&lt;/p&gt;
 &lt;p&gt;hingga perusahaan-perusahaan swasta.&lt;/p&gt;
 &lt;p&gt;Masih nggak percaya? Yuk, kita lihat kisah Basrizal Koto yang hanya bersekolah&lt;/p&gt;
 &lt;p&gt;sampai kelas 5 SD tapi kini ia telah mempunyai 15 perusahaan.&lt;/p&gt;
 &lt;p&gt;Jadi, sukses itu adalah hak yang sudah digariskan Tuhan pada Anda. Yang&lt;/p&gt;
 &lt;p&gt;menghalangi hanyalah Iblis Tak Percaya Diri, Iblis Ketakutan, dan Iblis Malas&lt;/p&gt;
 &lt;p&gt;Berwirausaha! Usir mereka dan sambutlah kesuksesan! Masih nggak percaya? Ya&lt;/p&gt;
 &lt;p&gt;sudah, coba dilakoni saja, siapa tahu beberapa tahun lagi nama Anda masuk koran&lt;/p&gt;
 &lt;p&gt;sebagai pengusaha sukses baru!&lt;/p&gt;</t>
  </si>
  <si>
    <t>0125aa4a-1c53-4ff6-9218-de37f257bb5e</t>
  </si>
  <si>
    <t>Bekal Sekolah Favorit Anak</t>
  </si>
  <si>
    <t>Martha Dani Hestianawati dan Tim Redaksi Cemerlang</t>
  </si>
  <si>
    <t>978-979-29-4033-6</t>
  </si>
  <si>
    <t>978-979-29-7370-9</t>
  </si>
  <si>
    <t>&lt;p&gt;Buku ini memberikan resep sehat, bergizi, dan lezat untuk memenuhi&lt;br /&gt;
 kebutuh-an bekal sang buah hati. Selain itu, buku ini juga&lt;br /&gt;
 memberikan informasi dan tips seputar dunia makan anak, di antaranya&lt;br /&gt;
 mengenai cara mengenalkan sa-yuran, kebutuhan nutrisi,&lt;br /&gt;
 dan takaran porsi makan anak yang tepat. Lewat buku ini, Bunda&lt;br /&gt;
 dapat mengaplikasikan resep bekal makanan sehat dan juga dapat&lt;br /&gt;
 memodifi kasinya dengan cita rasa dan penampilan yang menarik&lt;br /&gt;
 agar buah hati semangat untuk menghabiskan bekal makannya.&lt;br /&gt;
 Dengan begitu, tidak hanya gizi fi siknya saja yang terpenuhi, namun&lt;br /&gt;
 kesehatan dan tumbuh kembangnya pun akan terjaga.&lt;/p&gt;</t>
  </si>
  <si>
    <t>eda98a0f-4878-4b70-b87c-15137f1e96d1</t>
  </si>
  <si>
    <t>Bermain Warna</t>
  </si>
  <si>
    <t>Aung Botiwan</t>
  </si>
  <si>
    <t>978-979-29-4006-0</t>
  </si>
  <si>
    <t>978-979-29-7394-5</t>
  </si>
  <si>
    <t>&lt;p&gt;Coba adik-adik perhatikan benda-benda di&lt;br /&gt;
 sekitar kalian. Penuh warna, kan? Ada ape1&lt;br /&gt;
 yang berwarna merah, jeruk yang berwarna&lt;br /&gt;
 oranye, mentimun yang berwarna hijau, es&lt;br /&gt;
 krim yang berwarna cokelat, dan masih banya&lt;br /&gt;
 yang lainnya.&lt;br /&gt;
 Nah, buku ini dapat membantu adik-adik&lt;br /&gt;
 bermain sambil belajar mengenal warna. Berisi&lt;br /&gt;
 bermacam-macam gambar dan jenis warna.&lt;br /&gt;
 Selain itu ada aktivitas menarik juga Iho, 4 seperti mencocokan gambar dengan jenis&lt;br /&gt;
 warnanya, mencari perbedaan warna, dan&lt;br /&gt;
 mewarnai gambar. Tunggu apa lagi? Yuk,&lt;br /&gt;
 bermain warna!&lt;/p&gt;</t>
  </si>
  <si>
    <t>19655af6-d45e-45a3-ae93-f4c88b46457b</t>
  </si>
  <si>
    <t>The Lost Garden, Taman yang Hilang</t>
  </si>
  <si>
    <t>978-979-29-3868-5</t>
  </si>
  <si>
    <t>978-979-29-7878-0</t>
  </si>
  <si>
    <t>&lt;p&gt;Buku ini bercerita&amp;nbsp;tentang hilangnya taman&amp;nbsp;yang dihuni bangsa peri,&amp;nbsp;raksasa dan manusia.&lt;br /&gt;
 Karena makin lama bangsa manusia&amp;nbsp;berubah sifat menjadi buruk,&amp;nbsp;maka bangsa peri dan raksasa&amp;nbsp;melempar mereka ke padang gurun.&amp;nbsp;Berabad-abad lamanya hingga akhirnya bangsa manusia mulai berubah menjadi lebih baik dan dikembalikan ke taman&lt;/p&gt;</t>
  </si>
  <si>
    <t>180871d1-8649-4099-b253-f38d778127df</t>
  </si>
  <si>
    <t>Love and Heart</t>
  </si>
  <si>
    <t>978-979-29-4114-2</t>
  </si>
  <si>
    <t>978-979-29-7603-8</t>
  </si>
  <si>
    <t>&lt;p&gt;Love &amp;amp; Heart merupakan kumpulan cerita pendek yang terdiri dari 14 cerita menarik tentang impian, harapan, dan cinta. Selain itu, juga menjadi cerita inspirasi bagi kita untuk lebih menghargai apa yang kita punya saat ini dan betapa pentingnya sebuah keluarga, serta arti sebuah persahabatan bagi kita. Love &amp;amp; Heart juga mengajari kita untuk tidak putus asa, serta lebih menghargai hidup kita tentang segala kelebihan dan kekurangan yang kita miliki saat ini karena mencintai tak perlu alasan.&lt;/p&gt;</t>
  </si>
  <si>
    <t>ca43ad22-44ad-4ed8-8311-8b29929f1829</t>
  </si>
  <si>
    <t>Ma Cherie, Kekasihku...</t>
  </si>
  <si>
    <t>Raha Kurnia</t>
  </si>
  <si>
    <t>978-979-29-3574-5</t>
  </si>
  <si>
    <t>978-979-29-7607-6</t>
  </si>
  <si>
    <t>&lt;p&gt;Apakah waktu dan jarak bisa mengubah seseorang? Dennis percaya itu. Karena itulah dia terbang ke Prancis, supaya Serena bisa melihatnya lebih dari seorang teman yang selama ini membantunya mengatasi patah hatinya&amp;mdash;setelah Axel mencampakkannya demi cinta pertama cowok itu.&amp;nbsp;Tapi apakah Nena juga meyakini hal yang sama? Kalo waktu dan jarak akan bisa membuatnya melupakan Axel dan &amp;lsquo;melihat&amp;rsquo; Dennis yang begitu ingin memanggilnya: &amp;ldquo;Ma Cherie... kekasihku&amp;rdquo;?&amp;nbsp;&lt;/p&gt;
 &lt;p&gt;Kisah cinta Dennis-Serena hanyalah satu dari 15 cerpen cinta yang ada di buku kumpulan cerpen ini. 15 cerpen yang memotret beragam warna cinta, bukan hanya cinta sepasang kekasih, tapi juga pada sahabat&amp;mdash;yang membuat kita rela &amp;ldquo;Membagi Segalanya&amp;rdquo; seperti Kejora dan Kania; bahkan keluarga&amp;mdash;seperti Abby yang rela berhujan-hujan demi mencari ibunya dalam &amp;ldquo;Bayangan Jelaga&amp;rdquo;. Cinta yang akan membuatmu belajar menjadi manusia yang lebih baik lagi seperti Reihan yang cintanya pada &amp;ldquo;Flora&amp;rdquo; membuatnya mencintai alam.&lt;/p&gt;
 &lt;p&gt;15 cerpen yang akan membuatmu terhanyut dengan jalinan setiap kisahnya....&lt;/p&gt;</t>
  </si>
  <si>
    <t>c7238042-b012-4580-9be7-1bbd02d15c89</t>
  </si>
  <si>
    <t>A to Z Rahasia Beternak Bebek Petelur Unggul</t>
  </si>
  <si>
    <t>drh. Wheindrata, H.S., Sp.W.</t>
  </si>
  <si>
    <t>978-979-29-3832-6</t>
  </si>
  <si>
    <t>978-979-29-7318-1</t>
  </si>
  <si>
    <t>&lt;p&gt;BUKU ini disusun dengan harapan dapat memberikan pengetahuan tentang beternak bebek, baik bagi peternak sambilan maupun yang beternak bebek sebagai pekerjaan utama. Ditulis berdasarkan pengalaman penulis selama survei dan saat memberikan penyuluhan beternak bebek yang benar di desa-desa di sekitar kota Cirebon, Brebes, Tegal, Pekalongan dan Medan, buku ini memaparkan dengan gamblang cara beternak bebek dan dilengkapi dengan cara penanganan berbagai penyakit yang biasa menyerang bebek yang sangat merugikan para peternak. Berbagai penyakit yang menyerang bebek akan dibahas tuntas, dilengkapi saran untuk pencegahan dan pengobatannya.&lt;/p&gt;</t>
  </si>
  <si>
    <t>34a78d20-f0b0-4599-a43f-e0302cbf1b1b</t>
  </si>
  <si>
    <t>Rahasia Beternak Kenari Jawara untuk Hobbies dan Bisnis</t>
  </si>
  <si>
    <t>978-979-29-4047-3</t>
  </si>
  <si>
    <t>978-979-29-7724-0</t>
  </si>
  <si>
    <t>&lt;p&gt;Buku ini disusun dengan harapan dapat melengkapi&lt;br /&gt;
 pengetahuan tentang beternak burung kenari, baik bagi&lt;br /&gt;
 penggemar kenari, peternak burung kenari, maupun&lt;br /&gt;
 pembibit burung kenari. Buku ini ditulis berdasarkan pengalaman&lt;br /&gt;
 penulis selama menjalankan survei pembibitan burung kenari di&lt;br /&gt;
 Jawa Tengah dan sekitarnya.&lt;br /&gt;
 Buku ini dengan gamblang memaparkan cara beternak burung&lt;br /&gt;
 kenari, dilengkapi dengan cara penanganan berbagai penyakit&lt;br /&gt;
 yang biasa menyerang burung kenari. Semua itu dibahas tuntas&lt;br /&gt;
 dan dilengkapi cara mencegahan dan mengobatinya.&lt;/p&gt;</t>
  </si>
  <si>
    <t>41670b7c-39f8-497c-88cc-9d86e0a4450d</t>
  </si>
  <si>
    <t>Rainbow After The Rain â€“ Kumpulan Kisah Anak yang Menginspirasi</t>
  </si>
  <si>
    <t>Leonardus Alvin Ferdiansyah</t>
  </si>
  <si>
    <t>978-979-29-4023-7</t>
  </si>
  <si>
    <t>978-979-29-7731-8</t>
  </si>
  <si>
    <t>&lt;p&gt;Rainbow After The Rain merupakan kumpulan kisah 19 orang anak berha?? mulia yang&lt;br /&gt;
 mewujudkan kebaikan ha?? mereka dalam perbuatan-perbuatan yang nyata, sehingga&lt;br /&gt;
 memberikan kebaikan dan kebahagiaan baik bagi diri mereka sendiri, keluarganya,&lt;br /&gt;
 orang-orang di sekitarnya, maupun bagi masyarakat global.&lt;br /&gt;
 Masing-masing kisah memiliki keunikan dan pesan kebaikan masing-masing.&lt;br /&gt;
 Mereka meng ajarkan nilai-nilai kebaikan kehidupan yang hakiki melalui apa yang mereka&lt;br /&gt;
 perbuat dan bagaimana mereka memaknai kehidupan mereka. Karena pada akhirnya,&lt;br /&gt;
 nilai sebuah kehidupan akan ditentukan dari seberapa besar kebaikan yang kita tebarkan&lt;br /&gt;
 di dalam kehidupan kita.&lt;br /&gt;
 Kisah-kisah ini juga memberikan bukti , bahwa sebuah pencapaian besar dalam hal&lt;br /&gt;
 kebaikan yang memberikan pengaruh besar pula terhadap kehidupan, bisa dilakukan&lt;br /&gt;
 sejak masa kanak-kanak. Yang diperlukan hanyalah kemauan untuk segera melakukan&lt;br /&gt;
 ?? ndakan, ketika niatan itu telah ada dalam ha?? kita. Karena sekecil atau sesederhana&lt;br /&gt;
 apa pun tindakan yang kita nyatakan secara nyata, pas?? akan jauh memberi manfaat&lt;br /&gt;
 daripada tidak melakukan apa-apa.&lt;/p&gt;</t>
  </si>
  <si>
    <t>630c94f4-a170-431a-8665-23f8da68be77</t>
  </si>
  <si>
    <t>Raup Untung Bertanam Kedelai Hitam</t>
  </si>
  <si>
    <t>978-979-29-2126-7</t>
  </si>
  <si>
    <t>978-979-29-7736-3</t>
  </si>
  <si>
    <t>&lt;p&gt;Dalam rangka mendukung pengembangan agrobisnis kacang kedelai&lt;br /&gt;
 hitam dan mewujudkan swasembada kedelai nasional, diperlukan&lt;br /&gt;
 informasi dan teknologi tepat guna. Buku ini menyajikan informasi&lt;br /&gt;
 tentang prospek agrobisnis tanaman kacang kedelai hitam, syarat&lt;br /&gt;
 tumbuh dan pola tanam, teknik budi daya, pengendalian organisme&lt;br /&gt;
 pengganggu tanaman, panen, penanganan pascapanen, dan pengolahan&lt;br /&gt;
 kacang kedelai hitam.&lt;br /&gt;
 Melalui buku ini, penulis berharap informasi yang tersaji bermanfaat&lt;br /&gt;
 bagi banyak pihak. Baik peserta didik di sekolah-sekolah kejuruan&lt;br /&gt;
 pertanian program studi tanaman pangan di seluruh Indonesia maupun&lt;br /&gt;
 mahasiswa pertanian. Bagi pegiat lapangan yaitu para penyuluh&lt;br /&gt;
 pertanian, para petani dan para perajin aneka olahan kacang kedelai&lt;br /&gt;
 hitam pada khususnya serta para peminat agrobisnis kacang kedelai&lt;br /&gt;
 pada umumnya.&lt;/p&gt;</t>
  </si>
  <si>
    <t>fee862c4-d5fe-4048-b3ec-1e823ad3f9c5</t>
  </si>
  <si>
    <t>Urban Farming â€“ Gaya Bertani Spesifik Kota</t>
  </si>
  <si>
    <t>978-979-29-2093-2</t>
  </si>
  <si>
    <t>978-979-29-7898-8</t>
  </si>
  <si>
    <t>&lt;p&gt;Urban Farming memang sudah cukup lama berkembang di beberapa&amp;nbsp;Negara, namun di Indonesia nampaknya perkembangannya boleh dikatakan&amp;nbsp;lambat, walaupun bangsa ini sejak dahulu dikatakan sebagai&amp;nbsp;bangsa agraris. Kelambatan ini tentu ada sebabnya, walaupun dari aspek&amp;nbsp;peluang dan ketersediaan sumberdaya alam maupun sumberdaya&amp;nbsp;manusianya sangat potensial untuk mendukung perkembangan Urban&amp;nbsp;Farming.&lt;/p&gt;
 &lt;p&gt;Diharapkan dengan terbitnya buku ini, bisa menimbulkan inspirasi&amp;nbsp;banyak pihak dan meningkatkan animo masyarakat untuk ikut serta&amp;nbsp;berpartisipasi mengelola lansekap perkotaan dengan aktifitas&amp;nbsp;Urban Farming. Buku ini juga menyajikan berbagai gaya bertanam&amp;nbsp;sayuran dalam pot yang relevan diaplikasikan di perkotaan, tidak&amp;nbsp;hanya berupa foto/gambar-gambar namun juga penjelasannya.&amp;nbsp;Dengan cara ini diharapkan dapat memunculkan minat masyarakat,&amp;nbsp;menggali ide-ide maupun kreatifitas masyarakat untuk&amp;nbsp;mengembangkan aktifitas pertanian di lingkungan perkotaan sehingga&lt;br /&gt;
 menjadi hunian yang nyaman dan memberikan lebih&amp;nbsp;banyak keberkahan&lt;/p&gt;</t>
  </si>
  <si>
    <t>30274949-8444-4cae-9419-1d98936421f6</t>
  </si>
  <si>
    <t>Kumpulan Cerpen: Wayang Inderaloka, Jatayu</t>
  </si>
  <si>
    <t>978-979-29-4056-5</t>
  </si>
  <si>
    <t>978-979-29-7590-1</t>
  </si>
  <si>
    <t>&lt;p&gt;Perlahan , kau terbang mengitari closet, sebelum akhirnya kau menjebloskan diri ke lubangnya yang berisi air. Kau memaksakan diri untuk masuk , tapi sulit sekali. Celah itu ssperti tertutup dan memilki tekanan yang sangat kuat. Kau tak memiliki tenaga cukup besar untuk mampu masuk ke dalamnya. Kau ingin keluar, dan mencobanya sekali lagi. Namun, mustahil, karena barang siapa yang sudah menjebloskan diri kelobang closet tidak akan bisa keluar, kecuali berusaha terus untuk bisa masuk kedalamnya. Cerita dalam kumpulan cerpen ini diambil dari karakter-karakter tokoh wayang golek dengan penceritaan masa kii tanpa menghilangkan sifa asli tiap tokoh dari cerita asalnya. Tentunya, akan membuat semakin istimewa setiap cerita pendek dalam kumpulan cerpen ini. Apa jadinya jika cerita wayang diangkat dengan latar masa kini ? yuk ikuti ceritanya dalam buku ini kumpulan cerpen ini !&lt;/p&gt;</t>
  </si>
  <si>
    <t>980f055c-e672-4c8e-8ad5-8a62358c7f4d</t>
  </si>
  <si>
    <t>Bersamamu Cinta, Selalu</t>
  </si>
  <si>
    <t>978-979-29-4156-2</t>
  </si>
  <si>
    <t>978-979-29-7395-2</t>
  </si>
  <si>
    <t>&lt;p&gt;Melly, Iren, Leon, Kamal, Toni, Carlo dan Erlan adalah sahabat sejak SMA. Bagi mereka persahabatan adalah segalanya. Karena itu, tabu bagi mereka untuk jatuh cinta pada sahabat sendiri. Namun tanpa diduga benih cinta tumbuh di hati Toni untuk Melly. Di lain pihak, juga ada Rey, anak tetangga Melly yang perfeksionis, yang menaruh hati pada Melly. Dihadapkan pada dua pilihan yang sulit, siapakah yang akan dipilih Melly? Apakah Melly akan melanggar janji persahabatannya dengan memilih Toni? Ataukah Melly akan memilih Rey dan tetap menjaga janjinya dengan sahabat-sahabatnya?&lt;/p&gt;</t>
  </si>
  <si>
    <t>c50cbaad-177c-4076-b3f4-afe76295b33b</t>
  </si>
  <si>
    <t>Cara Mudah untung Besar dari Beternak Babi</t>
  </si>
  <si>
    <t>drh.Wheindrata HS.SP.W</t>
  </si>
  <si>
    <t>978-979-29-4013-8</t>
  </si>
  <si>
    <t>978-979-29-7429-4</t>
  </si>
  <si>
    <t>&lt;p&gt;Beternak babi cukup menguntungkan, dimana pertumbuhan babi cukup cepat, sekali berproduksi bisa melahirkan minimal 10 - 14 ekor dengan jarak satu kelahiran dengan kelahiran berikutnya sangatlah pendek, sehingga apabila dikelola dengan benar maka produktivitasnya sangat tinggi dan populasi cepat berkembang biak. Untuk perawatan dan penyediaan pakan juga relatif mudah dan murah, karena babi termasuk hewan omnivora atau hewan pemakan segala.&lt;/p&gt;
 &lt;p&gt;Buku ini disusun berdasarkan pengalaman penulis selama 33 tahun praktek dokter hewan.&amp;nbsp;&lt;br /&gt;
 Buku ini memaparkan secara gamblang tentang bagaimana beternak babi yang baik dan benar; teknik pembibitan; kiat membuat pakan murah bergizi untuk meningkatkan kualitas ternak babi; bagaimana mengenal, mencegah dan mengobati 25 penyakit infeksi, defisiensi nutrisi sampai penyakit cacingan dan keracunan pada ternak babi secara murah dan tuntas serta dilengkapi dengan cara pemotongan ternak babi yang tidak menganggu lingkungan dan bebas komplain serta tip mengolah masakan babi makyus&lt;/p&gt;</t>
  </si>
  <si>
    <t>fb771c39-1e41-45b6-82d9-1a92fedb2bcb</t>
  </si>
  <si>
    <t>Braga Siang Itu</t>
  </si>
  <si>
    <t>978-979-29-4157-9</t>
  </si>
  <si>
    <t>978-979-29-7405-8</t>
  </si>
  <si>
    <t>&lt;p&gt;Fei tak berkedip menatap awan kumulus di langit Braga. Semburat warna jingga menjadikan gumpalan awan itu bagaikan es krim vanilla-orange berukuran raksasa.&amp;nbsp;&lt;br /&gt;
 Fei menemani Ron, seorang penulis dari tanah seberang, menikmati Braga di suatu siang. Fei selalu mencintai Braga. Namun Braga telah banyak berubah, sama seperti Ben, lelaki yang pernah menjadi kekasih Fei.&lt;br /&gt;
 ***&lt;br /&gt;
 &amp;ldquo;Braga Siang Itu&amp;rdquo;merupakan kumcer yang terdiri dari lima belas cerpen.Kelima belas cerpen ini berfokus pada perempuan. Konflik yang diangkat dalam cerpen-cerpen ini sebenarnya sederhana, namun dikemas dengan apik dan menarik oleh si penulis. Tujuh dari lima belas cerpen dalam buku ini pernah dimuat di beberapa koran (Tribun Jabar) dan majalah (Sekar dan Kartika).&lt;/p&gt;</t>
  </si>
  <si>
    <t>0e2ed113-5592-4ed8-976d-fdc99ca374de</t>
  </si>
  <si>
    <t>Untung Berlipat dari Budi Daya Buah Naga Secara Organik</t>
  </si>
  <si>
    <t>978-979-29-2116-8</t>
  </si>
  <si>
    <t>978-979-29-7893-3</t>
  </si>
  <si>
    <t>&lt;p&gt;Siapa yang tak tahu buah naga? Sejak masuk ke Indonesia pada tahun 200-an, buah naga langsung mendapat tempat di hati penggemar buah di Indonesia. Jenisnya beragam, ada yang daging buahnya putih, merah, hingga merah kehitaman. Tekstur daging buahnya lembut, rasanya manis, dan segar karena kandungan airnya cukup tinggi, dengan kandungan gizi tinggi yang baik untuk kesehatan membuat buah asal Meksiko ini jadi primadona.&lt;/p&gt;
 &lt;p&gt;Buah naga memiliki segudang manfaat. Selain kandungan gizi buah yang tinggi, buah naga terbukti ampuh mencegah berbagai jenis penyakit degeneratif, seperti kanker, diabetes mellitus, kolesterol, dan jantung. Hal ini menyebabkan permintaan buah naga semakin tinggi dan tentu menjadi peluang yang menjanjikan bagi usaha budi daya buah naga.&lt;/p&gt;
 &lt;p&gt;Buku ini membahas mulai dari pengadaan bibit unggul, teknik budidaya dan pemeliharaan secara organik di kebun maupun lahan terbatas, hama penyakit, panen dan pasca panen hingga analisis usaha serta meningkatkan untung dengan teknik tanaman sela.&lt;/p&gt;
 &lt;p&gt;Saatnya sehat dengan budidaya sehat si buah sehat!&lt;/p&gt;</t>
  </si>
  <si>
    <t>9978f45e-f03a-40f9-b3d9-c354b5a88f24</t>
  </si>
  <si>
    <t>Buku Pintar Bisnis dan Budi Daya Ikan Baung</t>
  </si>
  <si>
    <t>978-979-29-3875-3</t>
  </si>
  <si>
    <t>978-979-29-7414-0</t>
  </si>
  <si>
    <t>&lt;p&gt;Ikan baung (Hemibagrus nemurus/Mystus nemurus) yang juga dikenal sebagai baong, sengal, tenggah, niken, bato, kendinya, dan ikan duri, adalah salah satu ikan spesies asli (indigenous species) periaran umum atau air tawar di Indonesia yang telah dibudidayakan. baung meruoakan ikan air tawar bernilai ekonomi tinggi. Di Kalimantan dan Sumatera, harga ikan baung antara Rp 20.000 - Rp 40.000/kg di tingkat produsen (penangkap/pembudi daya). Sedangkan harga ikan baung asap mencapai Rp 90.000,00 - Rp 120.000,00/kg. Di Jawa Barat, harga ikan baung lebih tinggi dari ikan mas.&lt;/p&gt;
 &lt;p&gt;Harga tersebut relatif tinggi bila dibandingkan dengan ikan-ikan budi daya air tawar yang umum dan populer, seperti nila, mas, lele, patin, dan bawal air tawar yang hanya mencapai Rp 10.000,00 - Rp 15.000,00/kg di tingkat produsen.&amp;nbsp;&lt;/p&gt;
 &lt;p&gt;Ikan baung mempunyai daging tebal, rasa khas dan gurih sehingga ikan ini cukup digemari. DI Sumatera dan Kalimantan, masyarakat memiliki maskaan khas yang menggunakan bahan baku dari ikan baung. Bahkan, di Pekanbaru dan Kampar (Provinsi Riau) terdapat restoran yang menyajkan masakan &amp;quot;serba ikan baung&amp;quot;.&lt;/p&gt;
 &lt;p&gt;Tingginya harga baung dipicu oleh minimnya pasokan. Selama ini, pasokan ikan baung masih berasal dari penangkapan di alam sehingga ketersediaannya tidak kontinu karena bergantung pada musim. Sementara itu, harga yang tinggi mendorong penangkapan yang intensif dan tidak selektif, bahkan dengan alat dan metode penangkapan yang destruktif. Cara ini merusak ekosistem perairan umum.&lt;/p&gt;
 &lt;p&gt;Sebagai ikan yang mempunyai harga relatif tinggi, baung merupakan salah satu komoditas perikanan budi daya yang prospektif dikembangkan. baung menjadi salah satu komoditas bisnis (akuabisnis) yang menguntungkan sehingga dapat dipilih oleh pengusaha dan calon pengusaha.&lt;/p&gt;</t>
  </si>
  <si>
    <t>99ce5f0e-cf21-4d30-a0cb-03fa614c0a97</t>
  </si>
  <si>
    <t>Wajib punya: Buku pintar Petualang Alam Liar</t>
  </si>
  <si>
    <t>Paulus Nugrahajati</t>
  </si>
  <si>
    <t>978-979-29-3536-3</t>
  </si>
  <si>
    <t>978-979-29-7903-9</t>
  </si>
  <si>
    <t>&lt;p&gt;Menjelajahi alam liar merupakan kegiatan yang menyenangkan . terbebas dari rutinitas yang menyesakkan, dan menikmati indahnya alam, plus kesegaran udaranya. Agar kegiatan ini dapat berjalan lancar, tentu diperlukan pengetahuan dan pemahaman yang cukup mengenai alam liar. Buku ini akan membekali siapa saja untuk menjelajah alam liar. Mulai dari persiapan hingga pelaksanaan. Diuraikan secara jelas dengan didukung gambar-gambar yang akan memudahkan pembca memahaminya. Buku in bahkan sangat sesuai bagi pemula orang awam yang belum mengenal petualangan di alam liar. Segala hal yang perlu dipersiapkan sebelum memulai kegiatan ada di sini. Tak ketinggalan tip-tip praktis selama dalam petualangan, seperti teknik survive dialam bebas, teknik simpul, teknik navigasi, P3K praktis, leave no trace, dan sebagainya. Dengan buku pintar ini, siapapun bisa, siap, aman dalam berpetualangan di alam liar.&lt;/p&gt;</t>
  </si>
  <si>
    <t>747f7e3f-2aad-4cdd-a8b4-4cc28a5776ff</t>
  </si>
  <si>
    <t>Bulan Memerah</t>
  </si>
  <si>
    <t>978-979-29-4112-8</t>
  </si>
  <si>
    <t>978-979-29-7419-5</t>
  </si>
  <si>
    <t>&lt;p&gt;Abednego memilih tema-tema marjinal yang sungguh tak jauh dari dunia hari ini, Membuat pembaca seolah melihat kisah tetangga dan bahkan dirinya sendiri. Namun pula diperlukan satu loncatan untuk meyakinkan bahwa inilah cerita hidup yang sederhana itu, yang memungkinkan kita untuk berselingkuh dengan segala kenangan (Kereta terakhir) atau menemukan kekuatan dari tulang rusuk seseorang (Jendela kesunyian). SANIE B KUNCORO penulis novel garis perempuan, mayan, kekasih gelap, dll. Rasanya seperti baru mendapatkan cara untuk bisa menikmati senja : Secangkir kopi panas, sepotong brownis coklat, dan buku bulan memerah. YUDHI HERWIBOWO, Penulis novel perjalanan menuju cahaya, untung surapati [un]affair, miracle journey, dll Mengalir dan menelakan. Memberi ruang untuk sejenak memanjakan imajinasi. Bahkan sampai lupa kalau ini cerpen-cerpen karya abed... he..he..he EKA HARI WIBAWA Jurnalis Metro Tv&lt;/p&gt;</t>
  </si>
  <si>
    <t>55f15239-b76f-4288-9df9-2dd99890221b</t>
  </si>
  <si>
    <t>Manisnya Buah Kebaikan: Sweet Return of Good Deed</t>
  </si>
  <si>
    <t>Ita Susanto</t>
  </si>
  <si>
    <t>978-979-29-4005-3</t>
  </si>
  <si>
    <t>978-979-29-7617-5</t>
  </si>
  <si>
    <t>&lt;p&gt;Wina adalah anak bungsu dari tiga bersaudara. sang ibu membesarkan wina dan kedua kakanya dengan berjualan kue. Wina anak yang pintar, rajin, dan patuh kepada orang tua. Ia selalu membantu ibunya dengan berjualan kue disekolah. Meski ia sering diejek teman-temannya sebagai anak miskin, tetapi ia tidak malu. Wina pun tetap bersikap baik kepada teman-temannya. Akhirnya teman-teman yang jahat kepadanya berubah sikap . Sifat wina berbeda dari dua kakaknya. Mereka hanya bersenang-senang , tidak mau belajar ataupun membantu ibu. Ibu pun menjadi sangat sedih . Suatu hari, Wina sakit sehingga tidak bisa berjualan kue . Kondisinya yang kritis membuat ibu dan kakak-kakaknya menangis dan berdoa tiada henti . Kedua kakaknya kemudian menyadari kesalahan mereka . Selama ini mereka sering berbuat jahat kepada wina membawa berkat tersendiri bagi berubahnya tabiat sari dan susan.&lt;/p&gt;</t>
  </si>
  <si>
    <t>5b3af53b-604c-4508-ba1c-38454bfce9a0</t>
  </si>
  <si>
    <t>Mastering Basic English</t>
  </si>
  <si>
    <t>H.A. Rachman Arfan</t>
  </si>
  <si>
    <t>978-979-29-4015-2</t>
  </si>
  <si>
    <t>978-979-29-7620-5</t>
  </si>
  <si>
    <t>&lt;p&gt;Mastering Basic English merupakan bacaan guna menambah wawasan grammar (tata bahasa) berikut kosakata yang bervariasi, yangdisajikan sedemikian rupa agar pembaca menikmati apa yang tertera dalam buku ini tanpa kesulitan yang berarti. Dengan demikian, membaca buku Mastering Basic Englishtidak dirasakansebagai beban, melainkan suatu kesenangan.&lt;br /&gt;
 Buku ini dilengkapi pula dengan latihan dan daftarirregular and regular verbs. Kami percaya sepenuhnya bahwa dengan memiliki buku ini, kemampuan speaking dan understanding Anda akan meningkat. Orang tua juga bisa menggunakan buku ini sewaktu mendampingi putra-putri mereka belajar bahasa Inggris di rumah atau dimana saja.&lt;/p&gt;</t>
  </si>
  <si>
    <t>c3a1f6df-b276-4aec-9c15-1db75b184225</t>
  </si>
  <si>
    <t>Mata Kedua: It`s Time For A New Story. A Story Between You</t>
  </si>
  <si>
    <t>978-979-29-2098-7</t>
  </si>
  <si>
    <t>978-979-29-7623-6</t>
  </si>
  <si>
    <t>&lt;p&gt;&amp;nbsp;&amp;ldquo;Sayang, apa kamu yakin?&amp;rdquo; ujar perempuan di depanku.&lt;/p&gt;
 &lt;p&gt;&amp;nbsp; &amp;nbsp; &amp;nbsp; &amp;nbsp; &amp;nbsp; &amp;nbsp; Lagu bosanova yang mengalun indah di restoran ini memberikan nuansa yang sangat romantis. Aku dan perempuan itu duduk berhadap-hadapan. Di antara kami ada sebongkah cinta yang sedang diuji. Hari ini aku mengakui&amp;hellip; bahwa ada perempuan lain di hatiku.&lt;/p&gt;
 &lt;p&gt;&amp;nbsp; &amp;nbsp; &amp;nbsp; &amp;nbsp; &amp;nbsp; &amp;nbsp; Aku mendengar suara kertas bergesekan. Perempuan itu terdiam lalu menghela napas.&lt;/p&gt;
 &lt;p&gt;&amp;nbsp; &amp;nbsp; &amp;nbsp; &amp;nbsp; &amp;nbsp; &amp;nbsp; &amp;ldquo;Bacakan saja suratnya. Aku sudah siap!&amp;rdquo; pintaku dengan suara bergetar. Tanpa sadar aku menekan jemari sekuat tenaga saat memegang gelas. Tangan perempuan itu segera memegangku, mengenggamnya erat, membuatku merasa tenang.&lt;/p&gt;
 &lt;p&gt;&amp;nbsp; &amp;nbsp; &amp;nbsp; &amp;nbsp; &amp;nbsp; &amp;nbsp; &amp;ldquo;Iya, aku akan membacakan surat ini pelan-pelan, Sayang.&amp;rdquo;&lt;/p&gt;
 &lt;p&gt;&amp;nbsp; &amp;nbsp; &amp;nbsp; &amp;nbsp; &amp;nbsp; &amp;nbsp; Apa pun isi surat itu aku siap. Apa pun reaksi perempuan di depanku, aku akan menerimanya. Kuhempaskan badanku ke sofa dan semua memori di kepalaku berputar. Sangat cepat sampai pada hari pertama saat aku masuk ke SMA. 15 tahun silam&amp;hellip;&lt;/p&gt;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&lt;p&gt;&amp;nbsp;&lt;/p&gt;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</si>
  <si>
    <t>f1d70245-6418-4ce1-887a-d27cc6055b1e</t>
  </si>
  <si>
    <t>Resep Masakan Nusantara Favorit dari Aceh Hingga Papua</t>
  </si>
  <si>
    <t>978-979-29-3480-9</t>
  </si>
  <si>
    <t>978-979-29-7739-4</t>
  </si>
  <si>
    <t>&lt;p&gt;Kuliner Indonesia begitu beragam. Setiap daerah di tanah air memiliki masakan khas.&lt;/p&gt;
 &lt;p&gt;Ada masakan daerah yang sudah akrab di lidah kita, seperti gudeg, rujak cingur dan rendang. Tapi masih banyak masakan yang namanya pun baru kita dengar, seperti Aunu Senebre, Nasi Beriani, Malbi, dan sebagainya.&lt;/p&gt;
 &lt;p&gt;Jika Anda belum pernah mencobanya, kini saatnya Anda mulai mengenalnya dengan memasaknya sendiri. Buku &amp;ldquo;&lt;em&gt;Resep Masakan Nusantara Favorit dari Aceh hingga Papua&amp;rdquo; &lt;/em&gt;ini akan memberi inspirasi bagi Anda untuk mencicipi kuliner nusantara tanpa harus mengunjungi daerah asalnya.&lt;/p&gt;
 &lt;p&gt;Buku ini akan mengakrabkan kita dengan aneka masakan dari berbagai daerah di Indonesia, mulai dari Aceh hingga Papua. Ada ratusan resep masakan dari berbagai daerah, mulai dari makanan &amp;lsquo;berat&amp;rsquo; seperti olahan daging, ikan, aneka olahan sayur, hingga aneka makanan &amp;lsquo;ringan&amp;rsquo; (camilan).&lt;/p&gt;
 &lt;p&gt;Selamat berwisata kuliner dari dapur Anda!&lt;/p&gt;</t>
  </si>
  <si>
    <t>7aef2356-941d-4bf4-af9f-0c7e2725a2aa</t>
  </si>
  <si>
    <t>Saya Benci Kritik! : Seperti Secangkir Kopi Pahit, Kritik Meskipun Pahit Tapi Membuat Kita Semakin Melejit</t>
  </si>
  <si>
    <t>Listiani Aslim, MBA., CBA., CMHA.</t>
  </si>
  <si>
    <t>978-979-29-4134-0</t>
  </si>
  <si>
    <t>978-979-29-7743-1</t>
  </si>
  <si>
    <t>&lt;p&gt;Kritik memang bukan sesuatu yang mudah untuk diterima, walaupun bila ditanya, hampir sebagian besar orang akan mengatakan bahwa kritik itu diperlukan untuk membangun diri dan memajukan bisnis. Jarang sekali kita menemukan hal mengenai kritik ini dibahas, alasannya mungkin karena sesuatu yang tidak disukai itu lebih baik jangan dibahas, disimpan saja di dalam hati. Bila hanya disimpan saja, maka tidak akan pernah ada perubahan yang terjadi dalam penanganan orang terhadap kritik. Saya yakin bahwa kita ingin menjadi orang yang menerima kritik dan dapat memanfaatkannya bagi kemajuan diri dan pekerjaan.&amp;nbsp;&lt;/p&gt;
 &lt;p&gt;Buku ini membahas mengenai seberapa rentannya kita terhadap kritik dan apakah penyebabnya? Bagaimana bila kita sebagai manusia biasa, apa pun posisi dan bidang pekerjaan kita, memiliki kemampuan untuk dapat mengelola kritik dengan lebih baik?&lt;/p&gt;
 &lt;p&gt;Dengan teori yang ringkas dan beberapa contoh kejadian nyata sehari-hari, penulis mencoba untuk menceritakan secara manusiawi mengenai hal-hal yang berhubungan dengan kritik, mengapa orang suka mengkritik? Mengapa kita sensitif terhadap kritik? Bagaimana positioning diri memengaruhi tingkat kerentanan kita terhadap kritik? Apakah antidot atau obat penawar dari kesensitifan kita terhadap kritik?&lt;/p&gt;
 &lt;p&gt;Intinya, bagaimana cara kita mengubah kebencian menjadi kesukaan terhadap kritik? Tidak dengan janji muluk bahwa kita selalu menjadi pencinta kritik, namun dengan membaca buku ini diharapkan memiliki akses baru untuk melihat, mengelola, dan menjalani kehidupan yang penuh kritik ini dengan lebih berkuasa&lt;/p&gt;</t>
  </si>
  <si>
    <t>bd2493ec-f3e4-4bfa-9c28-b84e7e6e7c52</t>
  </si>
  <si>
    <t>Asyiknya Bernavigasi dengan Ponsel GPS</t>
  </si>
  <si>
    <t>Wishnu E.W</t>
  </si>
  <si>
    <t>978-979-29-3067-2</t>
  </si>
  <si>
    <t>978-979-29-7343-3</t>
  </si>
  <si>
    <t>&lt;p&gt;Ponsel dengan teknologi GPS sudah banyak beredar di pasaran. Pemilik ponsel dengan teknologi satelit ini pun sudah banyak. Tapi sudahkah ponsel ini dioptimalkan penggunaannya?&amp;nbsp;&lt;br /&gt;
 Ponsel dengan GPS bisa digunakan untuk melakukan navigasi. Pergi ke suatu tempat akan dipandu gambar dan suara dari sebuah ponsel. Secanggih itukah sebuah ponsel? Ya, lupakan traveling dengan membawa peta besar dan tebal. Dengan ponsel + GPS semua fungsi navigasi ada, bahkan lebih banyak dari sebuah peta kertas.&lt;br /&gt;
 Buku ini memberikan informasi aplikasi-aplikasi yang bisa digunakan ponsel untuk melakukan navigasi beserta dengan dasar-dasar penggunaannya. Aplikasi-aplikasi tersebut mendukung sistem operasi yang banyak digunakan dalam ponsel, yaitu: Android, Symbian, iOS (iPhone), BlackBerry, Palm OS, Windows Mobile, dan Bada.&lt;br /&gt;
 Menariknya, untuk melakukan navigasi sebenarnya tidak harus menggunakan ponsel dengan GPS built-in, ponsel yang tidak mempunyai GPS (seperti: Nokia 3230, O2 XDA Atom, Sony Ericsson P900, HTC Touch, dan masih banyak lagi) juga bisa dioptimalkan untuk bernavigasi.&amp;nbsp;&lt;br /&gt;
 1. Ponsel-ponsel non GPS apa sajakah yang bisa digunakan untuk bernavigasi dan bagaimanakah caranya?&amp;nbsp;&lt;br /&gt;
 2. Aplikasi GPS apa sajakah yang bisa dipergunakan dalam sebuah ponsel dan bisa dipergunakan di Indonesia?&lt;br /&gt;
 Lebih lengkapnya, silahkan membaca buku ini. Dan sungguh, bernavigasi dengan ponsel + GPS memang mengasyikkan!&lt;/p&gt;</t>
  </si>
  <si>
    <t>59b4b162-bd2c-428c-bbf7-6456267eac9a</t>
  </si>
  <si>
    <t>Buku Panduan Guru Profesional â€“ Penelitian Tindakan Kelas (PTK) dan Penelitian Tindakan Sekolah (PTS)</t>
  </si>
  <si>
    <t>978-979-29-3079-5</t>
  </si>
  <si>
    <t>978-979-29-7413-3</t>
  </si>
  <si>
    <t>&lt;p&gt;Penelitian Tindakan Kelas (PTK) dan Penelitian Tindakan Sekolah (PTS) adalah kegiatan atau kewajiban yang yang mau tak mau harus dilaksanakan setiap guru dalam proses kegiatan belajar mengajar. Hal itu tentunya demi kemajuan siswa dan sekolah. Oleh sebab itu tentunya diperlukan buku pegangan dalam proses pelaksanaannya. Di pasar buku kebanyakan buku tentang PTK dan PTS ditulis secara terpisah akibatnya, banyak kepala sekolah yang tidak bisa membimbing guru dalam melakukan PTK. Ketersediaan sebuah buku yang memadukan keduanya sehingga Guru dan Kepala Sekolah memahami PTK dan PTS sekaligus akan menjadi sangat berarti.&amp;nbsp;&lt;br /&gt;
 &lt;br /&gt;
 Buku Panduan Guru Profesional. Penelitian Tindakan Kelas (PTK) dan Penelitian Tindakan Sekolah (PTS) ini memuat pengetahuan dan praktik PTK dan PTS secara terpadu, tanpa mengurangi kejelasan perbedaan dan persamaan diantara keduanya. Bahkan, dalam buku ini juga dilengkapi dengan lampiran berupa contoh proposal dan laporan hasil PTK maupun PTS secara lengkap dan utuh. Lebih dari itu, pembahasan dalam buku ini juga dilengkapi dengan cara menjurnalkan laporan hasil PTK dan PTS.&lt;br /&gt;
 &lt;br /&gt;
 Harapan kami buku ini bisa bermanfaat dan menambah profesionalitas para guru atau kepala sekolah dan bisa mewujudkan pendidikan yang maju.&lt;/p&gt;</t>
  </si>
  <si>
    <t>f19cd449-66ff-4c77-a008-305cd4309360</t>
  </si>
  <si>
    <t>Cundamanik</t>
  </si>
  <si>
    <t>Indah Darmastuti</t>
  </si>
  <si>
    <t>978-979-29-3071-9</t>
  </si>
  <si>
    <t>978-979-29-7450-8</t>
  </si>
  <si>
    <t>&lt;p&gt;Cunda merebahkan kepalanya pada suami yang mulai ia ragukan cinta dan kesetiaannya. Bukan tak mungkin Prajna akan mencari pelengkap kebahagiaan lain, ia terus membatin. Ia tak percaya ada lelaki sebaik Prajna, yang tetap mencintainya tatkala ia tak sanggup berikan apa yang seharusnya diterima Prajna sebagai suami. &amp;ldquo;Jika ada seorang lelaki yang demikian baik, bahkan terlalu baik, ia pantas dicurigai.&amp;rdquo;&lt;br /&gt;
 Demikian kesimpulan yang dulu sekali pernah ia buat bersama geng-nya semasa kuliah. Dan kini, yang mendekapnya mesra malam ini adalah lelaki maha baik. Adakah kesimpulan itu berlaku untuknya? Untuk suaminya? Cunda gelisah luar biasa.&lt;/p&gt;</t>
  </si>
  <si>
    <t>e307e202-20f3-4ac9-861f-ca8a46e4f005</t>
  </si>
  <si>
    <t>Dahsyatnya Khasiat Sirsak</t>
  </si>
  <si>
    <t>978-979-29-2797-9</t>
  </si>
  <si>
    <t>978-979-29-7453-9</t>
  </si>
  <si>
    <t>&lt;p&gt;Mungkin banyak dari kita sudah mengetahui tentang herbal berkhasiat yang dikatakan mampu mencegah berkembangnya sel-sel kanker seperti kunir putih, benalu teh, keladi tikus, ciplukan, teh hijau, dan masih banyak lagi. Salah satunya adalah buah sirsak yang dipercaya bukan hanya sebagai penangkal, melainkan dapat membunuh sel kanker yang sudah berkembang. Bahkan kemampuannya seribu kali lipat lebih hebat dibandingkan dengan kemoterapi yang selama ini kita yakini sebagai satu-satunya perawatan yang harus dijalani oleh para penderita kanker.&lt;br /&gt;
 &lt;br /&gt;
 Bila demikian, mengapa masih banyak dari kita yang menjalani kemoterapi dengan biaya yang cukup mahal?&lt;br /&gt;
 Sebenarnya bagaimana buah sirsak yang tergolong murah dan mudah kita dapatkan ini bisa menyembuhkan kanker?&lt;br /&gt;
 Bagian mana saja dari sirsak yang bisa kita manfaatkan?&lt;br /&gt;
 &lt;br /&gt;
 Buku ini berusaha menjawab sebagaian rasa keingintahuan para pembaca yang mungkin selama ini sudah mendengar sekilas mengenai khasiat sirsak, tetapi masih belum mengetahui secara detail dan ingin mendapatkan jawaban-jawaban yang mungkin bisa semakin meyakinkan kita bahwa sehat tidak harus dengan biaya yang mahal. Dan, menderita kanker bukan berarti tidak mungkin diobati.&lt;/p&gt;</t>
  </si>
  <si>
    <t>1e227da9-1c3f-4291-b9c3-0fa4eac1c758</t>
  </si>
  <si>
    <t>Jatuh 2x... Berdiri 3x: The Amazing Passion And Successful Business Strategy of Japan</t>
  </si>
  <si>
    <t>978-979-29-3093-1</t>
  </si>
  <si>
    <t>978-979-29-7544-4</t>
  </si>
  <si>
    <t>&lt;p&gt;Dibalik semangat kerja kerasnya, ternyata orang Jepang bekerja bukan semata-mata untuk memperoleh gaji. Bagi orang Jepang bekerja adalah &amp;#39;semangat hidup mereka&amp;#39;&lt;/p&gt;
 &lt;p&gt;Jepang dikenal dengan bangsa yang hebat dan antusias, walau menghadapi tekanan dari bencana gempa bumi, tsunami, dan juga radiasi nuklir, namun mereka dengan antusisas bisa bangkit kembali.&lt;br /&gt;
 Semangat serta strategi bisnis Orang Jepang yang begitu hebat dan antusias, memang sudah sangat&lt;br /&gt;
 mendunia.&lt;/p&gt;
 &lt;p&gt;Buku ini ditulis oleh seorang Life inspirator, yang akan memberikan inspirasi tentang Semangat&lt;br /&gt;
 Pantang Menyerah serta Strategi Sukses Bisnis Bangsa Jepang dengan bahasa membumi, dan&lt;br /&gt;
 membahas :&lt;br /&gt;
 &amp;nbsp;&amp;nbsp; &amp;nbsp;- Etos Kerja Orang Jepang&lt;br /&gt;
 &amp;nbsp;&amp;nbsp; &amp;nbsp;- Semangat Gambaru, Bushido, dan Kaizen&lt;br /&gt;
 &amp;nbsp;&amp;nbsp; &amp;nbsp;- Karakter Unik Orang Jepang&lt;br /&gt;
 &amp;nbsp;&amp;nbsp; &amp;nbsp;- Gaya dan Etika Bisnis Orang Jepang&lt;br /&gt;
 &amp;nbsp;&amp;nbsp; &amp;nbsp;- Belajar dari Budaya Tradisi dan Pengusaha Sukses Jepang&lt;/p&gt;
 &lt;p&gt;Semoga kita bisa mendapatkan inspirasi dari buku ini.&lt;br /&gt;
 Selamat Membaca!&lt;/p&gt;</t>
  </si>
  <si>
    <t>946866f5-dd8b-403c-b2a9-8192d371e8ca</t>
  </si>
  <si>
    <t>Kiat Sukses Pembesaran Lele Unggul</t>
  </si>
  <si>
    <t>978-979-29-7569-7</t>
  </si>
  <si>
    <t>&lt;p&gt;Ikan lele merupakan salah satu ikan ekonomis penting, khususnya dalam produksi budi daya air tawar di Indonesia. Ikan berkumis keluarga catfish ini menduduki urutan ketiga dalam produksi budi daya ikan air tawar, setelah ikan nila dan ikan mas. Lele memiliki banyak keunggulan, antara lain dapat hidup di berbagai lingkungan air tawar, tahan penyakit, dan memakan apa saja, sehingga mudah di budi dayakan dengan biaya produksi yang murah. Selain itu risiko mengalami kerugian karena kematian sangat kecil. Karena itu, lele dapat dibudi daya di berbagai lahan, dari lahan luas hingga lahan sempit di pekarangan rumah.&amp;nbsp;&lt;/p&gt;
 &lt;p&gt;Jenis lele yang paling banyak dipelihara adalah lele dumbo (C. gariepinus). Lele dumbo merupakan jenis yang berukuran besar dan tumbuh lebih cepat. Namun akhir-akhir ini lele dumbo juga mengalami penurunan keunggulan yang ditandai dengan pertumbuhan yang menurun dan tingginya kematian benih. Penurunan pertumbuhan lele dumbo disebabkan oleh menurunnya kualitas genetik.&amp;nbsp;&lt;/p&gt;
 &lt;p&gt;Menghadapi kondisi tersebut para peneliti dan praktisi mengupayakan perbaikan mutu genetik lele untuk menghasilkan lele unggul. Dua jenis lele unggul baru yang kini telah beredar adalah lele sangkuriang dan lele phiton. Kedua jenis lele tersebut tumbuh lebih cepat dengan konversi pakan yang lebih rendah. Sehingga saat ini di Indonesia terdapat tiga jenis lele unggul, yaitu lele dumbo, lele sangkuriang, dan lele phiton. Dengan menggunakan bibit lele unggul, maka budi daya menjadi lebih ekonomis. Waktu yang dibutuhkan untuk menghasilkan lele ukuran konsumsi hanya 50-70 hari.&lt;/p&gt;</t>
  </si>
  <si>
    <t>daf412fa-66c7-4707-9beb-9c18f718fd40</t>
  </si>
  <si>
    <t>Menguasai Penghitungan Dan Pengisian SPT Masa PPh 21 Dan/ Atau 26</t>
  </si>
  <si>
    <t>Forethought</t>
  </si>
  <si>
    <t>978-979-29-3090-0</t>
  </si>
  <si>
    <t>978-979-29-8036-3</t>
  </si>
  <si>
    <t>&lt;p&gt;Pajak merupakan salah satu sumber utama pendapatan pemerintah guna membiayai program pembangunan. Baru-baru ini pemerintah melakukan serangkaian perubahan dan penyesuaian ketentuan perpajakan. Salah satunya berkenaan dengan PPh Pasal 21 dan Pasal 26.&lt;br /&gt;
 Buku ini mengulas tuntunan praktis secara rinci mengenai cara perhitungan dan pengisian SPT Masa Pasal 21 dan/atau Pasal 26 berdasarkan ketentuan terbaru yang dikeluarkan tahun 2009. Buku ini bukan saja membahas teori dan contoh perhitungannya, namun menyertakan pula formulir elektronik siap pakai dalam bentuk CD (dengan format Microsoft Excel). Oleh karenanya, buku ini sangat cocok dijadikan pegangan oleh pemilik dan manajer perusahaan kecil dan menengah, serta para akademisi yang bergelut dalam bidang perpajakan.&lt;/p&gt;
 &lt;p&gt;*Bonus pada buku fisik (CD, voucher, pembatas buku) tidak disertakan dalam buku digital (e-book)&lt;/p&gt;</t>
  </si>
  <si>
    <t>7468938b-4020-467c-ad89-ef2a8699d9ce</t>
  </si>
  <si>
    <t>Mengungkap Rahasia SEO</t>
  </si>
  <si>
    <t>Andrea Adelheid</t>
  </si>
  <si>
    <t>978-979-29-2739-9</t>
  </si>
  <si>
    <t>978-979-29-7928-2</t>
  </si>
  <si>
    <t>&lt;p&gt;Memiliki sebuah website tentunya tak hanya harus mengutamakan desain ataupun program website. SEO juga merupakan faktor penting yang harus dipelajari. Dengan SEO kita dapat mendatangkan pengunjung dari mesin-mesin pencari yang sering digunakan.&lt;br /&gt;
 Buku ini membahas berbagai SEO yang ada maupun teknik SEO terselubung, antara lain:&lt;br /&gt;
 &amp;bull;&amp;nbsp;&amp;nbsp; &amp;nbsp;Mengenal beberapa mesin pencari yang sering digunakan.&lt;br /&gt;
 &amp;bull;&amp;nbsp;&amp;nbsp; &amp;nbsp;Promosi Website ke dalam Google,Yahoo, dan Bing.&lt;br /&gt;
 &amp;bull;&amp;nbsp;&amp;nbsp; &amp;nbsp;Teknik SEO dengan WhiteHat.&lt;br /&gt;
 &amp;bull;&amp;nbsp;&amp;nbsp; &amp;nbsp;Mencurangi SEO dengan teknik Blackhat.&lt;br /&gt;
 &amp;bull;&amp;nbsp;&amp;nbsp; &amp;nbsp;Serta bab yang membahas bagaimana mendatangkan pengunjung dengan trafik luar biasa menggunakan teknik BlackHat SEO.&lt;br /&gt;
 &amp;bull;&amp;nbsp;&amp;nbsp; &amp;nbsp;List domain PR2 &amp;ndash; PR8 yang bisa kamu dapatkan secara gratis.&lt;br /&gt;
 Ada pula CD yang di dalamnya terdapat skrip program yang diulas di dalam buku. Dengan buku ini, Anda akan menjadi lebih tahu seluk-beluk SEO yang hingga sekarang ini masih menjadi rahasia di Internet. Segera ketahuilah SEO rahasia ini!&lt;/p&gt;</t>
  </si>
  <si>
    <t>bf804a5e-9366-4bfe-bf01-743ac2355b72</t>
  </si>
  <si>
    <t>Panen Jamur Tiap Musim: Panduan Lengkap Bisnis dan Budi Daya Jamur Tiram</t>
  </si>
  <si>
    <t>Erie Maulana Sy</t>
  </si>
  <si>
    <t>978-979-29-3056-6</t>
  </si>
  <si>
    <t>978-979-29-7686-1</t>
  </si>
  <si>
    <t>&lt;p&gt;Jamur tiram merupakan produk komersial dan menjadi salah satu komoditas pertanian yang memiliki nilai jual tinggi karena tingkat konsumsi masyarakat pun cukup tinggi. Jamur tiram memiliki nilai gizi yang tinggi, citarasa yang lezat, dan bahkan beberapa diantaranya memiliki khasiat obat. selain itu, jamur tiram dapat dibudidayakan dengan teknik sederhana.&lt;br /&gt;
 Buku ini memaparkan kiat bisnis dan teknik budi Daya jamur tiram secara sederhana dan praktis sehingga dapat dilakukan oleh siapa pun baik Pemula, Rumah Tangga, dan Skala Menengah. Mulai dari Prospek Usaha dan Sejuta Manfaat Jamur Tiram, Mengurangi Biaya dan Meningkatkan Kualitas Dengan Membibitkan Sendiri, Pembiakan Murni dengan Kultur Jaringan dan Kultur Spora,&amp;nbsp;&lt;br /&gt;
 Tahapan Kultur Teknis Jamur Tiram dengan Beberapa Media Tumbuh , Panen, Pasca Panen dan Pengolahan Jamur Tiram, Standar Produk dan Kelayakan Usaha Jamur Tiram, Pasar, Pemasaran dan Model Pengembangan Usaha, Diversifikasi Produk Pengolahan Jamur Tiram Untuk Meningkatkan Nilai Tambah, serta dilengkapi dengan Contoh SOP Proses Produksi dan Evaluasi&lt;/p&gt;</t>
  </si>
  <si>
    <t>053537b2-cfd6-4d8a-8558-18a1e1dc0224</t>
  </si>
  <si>
    <t>Perempuan Berlipstik Kapur</t>
  </si>
  <si>
    <t>Esti Nuryanti Kasam</t>
  </si>
  <si>
    <t>978-979-29-3080-1</t>
  </si>
  <si>
    <t>978-979-29-7701-1</t>
  </si>
  <si>
    <t>&lt;p&gt;Di kursi kereta, aku beberapa kali menghela nafas, ada sesuatu mengganjal di paru-paru. Andai bisa kurogoh dengan tanganku, ingin secepatnya membuangnya melintasi kaca kereta yang bergerak perlahan meninggalkan embun pengap kota.&lt;br /&gt;
 Tuhan, andai perempuan yang berkutat dengan batu kapur dan tak pernah mengenal lipstik itu tak membawaku ke mari, mungkin aku akan tetap menjadi Alfira, gadis kota dengan tingkah sekental-kentalnya pendosa...&lt;/p&gt;</t>
  </si>
  <si>
    <t>fea8f5d0-16d2-44f8-83d8-46449c1d2826</t>
  </si>
  <si>
    <t>Pro Blogger - Rahasia Menjadi Blogger Profesional</t>
  </si>
  <si>
    <t>Medhy Aginta</t>
  </si>
  <si>
    <t>978-979-29-2533-3</t>
  </si>
  <si>
    <t>978-979-29-7718-9</t>
  </si>
  <si>
    <t>&lt;p&gt;Aktivitas blogging kini semakin populer di Indonesia. Tua, muda, bahkan anak-anak, laki-laki dan perempuan kini punya blog. Jumlahnya mungkin ribuan. Selain Facebook dan Twitter, blog kini menjadi salah satu media online yang paling banyak diakrabi pengguna internet di Indonesia. Jika sampai hari ini Anda belum memiliki blog, barangkali ada yang salah dengan Anda.&amp;nbsp;&lt;/p&gt;
 &lt;p&gt;Di dalam buku ini Anda bisa belajar bagaimana memulai, step by step, aktivitas ngeblog yang bisa menghasilkan uang. Anda juga akan mendapatkan informasi penting mengenai program-program monetisasi blog apa saja yang bisa Anda manfaatkan. Bahkan di dalam buku ini anda juga akan mendapatkan panduan detil untuk mendaftar program-program penghasil uang lewat blog Anda.&amp;nbsp;&lt;/p&gt;
 &lt;p&gt;Selamat membaca. Selamat ngeblog dan menghasilkan uang lewat blog Anda.&lt;/p&gt;</t>
  </si>
  <si>
    <t>cb3cf88b-dd5a-4678-9b88-81900e4671fa</t>
  </si>
  <si>
    <t>Sampek Engtay â€“ Dongeng Dwibahasa Indonesia - Mandarin</t>
  </si>
  <si>
    <t>Stely Luanda</t>
  </si>
  <si>
    <t>978-979-29-0201-3</t>
  </si>
  <si>
    <t>978-979-29-7463-8</t>
  </si>
  <si>
    <t>&lt;p&gt;Engtay adalah gadis dari keluarga kaya yang sangat suka belajar.&amp;nbsp;&lt;br /&gt;
 Karena pada masa itu anak perempuan tidak boleh sekolah, ia kemudian menyamar sebagai anak laki-laki dan pergi sekolah. Di sana ia ditempatkan bersama seorang pria kutu buku bernama Sampek. Lama kelamaan, Engtay jatuh hati kepada Sampek. Namun Sampek yang mengira Engtay adalah laki-laki, hanya menganggapnya seperti seorang adik. Sementara itu, Engtay akan dijodohkan dengan pria lain. Bagaimana kelanjutan kisahnya? Dapatkah mereka bersatu?&lt;/p&gt;</t>
  </si>
  <si>
    <t>d7ffb899-d3e6-49e8-ac0b-9af98a16e3a1</t>
  </si>
  <si>
    <t>100% Full House, Kiat Sukses Mengelola Kandang Burung Walet Produktif</t>
  </si>
  <si>
    <t>drh.Wheindrata, HS.Sp.W</t>
  </si>
  <si>
    <t>978-979-29-3074-0</t>
  </si>
  <si>
    <t>978-979-29-7273-3</t>
  </si>
  <si>
    <t>&lt;p&gt;Banyak orang berbondong-bondong berinvestasi membuat&lt;br /&gt;
 kandang burung walet yang telah terbukti keuntungan besarnya&lt;br /&gt;
 (harga satu kilogram sarang walet mencapai enam juta rupiah),&lt;br /&gt;
 sehingga sebagian besar orang berminat membangun kandang&lt;br /&gt;
 burung walet.&lt;/p&gt;
 &lt;p&gt;Sayangnya, untuk mendapatkan angka tersebut bukan perkara&lt;br /&gt;
 mudah. Beberapa orang telah mencoba namun ada yang gagal.&lt;br /&gt;
 Beberapa orang lainnya takut untuk mencoba, karena mereka&lt;br /&gt;
 tidak memiliki pengetahuan yang cukup tentang walet.&lt;br /&gt;
 SEbaliknya banyak kejadian para penduduk di daerah terpencil&lt;br /&gt;
 kadang - kadang mendadak rumahnya dihuni oleh burung walet,&lt;br /&gt;
 sehingga banyak penduduk bingung mau diapakan. Pada&lt;br /&gt;
 prinsipnya untuk mempelajari budi daya walet sangat mudah asal&lt;br /&gt;
 mengetahui Know How-nya.&lt;/p&gt;
 &lt;p&gt;Buku ini disusun oleh ahli yang telah berpengalaman dalam&lt;br /&gt;
 bidang perwaletan di Indonesia dan Asia. Anda akan dijelaskan&lt;br /&gt;
 dari nol dengan sangat detail dan lengkap sehingga Anda&lt;br /&gt;
 menguasai budi daya walet dan dapat menghasilkan kandang&lt;br /&gt;
 burung walet yang intensif dan produktif. Sehingga Anda&amp;nbsp;&lt;br /&gt;
 yang tidak tahu walet sekalipun akan dapat menguasainya. Ini adalah&lt;br /&gt;
 kesempatan untuk Anda mencetak uang dari bisnis walet!&lt;/p&gt;
 &lt;p&gt;100% Full House BISA!&lt;/p&gt;</t>
  </si>
  <si>
    <t>eefcc553-b654-4f3b-b2c8-5611375896c1</t>
  </si>
  <si>
    <t>Biar Meringis, Asal Laris â€“ Kumpulan Humor ala Sales</t>
  </si>
  <si>
    <t>978-979-29-3146-4</t>
  </si>
  <si>
    <t>978-979-29-7398-3</t>
  </si>
  <si>
    <t>&lt;p&gt;Menjual suatu produk bukanlah usaha yang mudah, lebih banyak duka daripada suka dan diperlukan kiat-kiat tersendiri agar dapat berhasil. Di balik hal-hal tersebut, terselip humor-humor segar yang dapat membuat tertawa. Dengan tertawa, suasana yang tadinya tegang dan kaku dapat mencair, transaksi pun berjalan dengan lancar.&lt;/p&gt;
 &lt;p&gt;Buku ini menceritakan suka duka penjual dalam memasarkan suatu produk dengan gaya yang kocak dan diramu dengan kisah-kisah lucu penjual dalam melaksanakan pekerjaannya. Cerita-cerita dalam buku ini dapat membuat orang tertawa, suasana pun menjadi lebih hidup dan menyenangkan.&lt;/p&gt;
 &lt;p&gt;Tertawalah sebelum Anda dilarang untuk tertawa. Senyumlah bila Anda sedang stres menghadapi pekerjaan. Lemparkan joke ringan yang menggelitik. Daripada muka Anda lesu, tegang, dan penuh curiga, mulailah hari kerja Anda dengan humor. Tertawa selain merupakan obat mujarab, juga merupakan perangsang motivasi yang penting&lt;/p&gt;</t>
  </si>
  <si>
    <t>11bf02c7-e212-48ae-8aea-da542f662f14</t>
  </si>
  <si>
    <t>Sehat dan Cantik Natural dengan Bahan-bahan Alami</t>
  </si>
  <si>
    <t>978-979-29-3959-0</t>
  </si>
  <si>
    <t>978-979-29-7747-9</t>
  </si>
  <si>
    <t>&lt;p&gt;Cantik dan sehat harus jadi pikiran dan keinginan setiap perempuan. Jadi, tidak hanya tampil asal cantik lalu mengabaikan masalah kesehatan. Oleh karena itu, sangatlah penting untuk mengetahui apa saja yang membuat seseorang bisa tampil cantik dan sekaligus sehat. Penting untuk tidak mudah tergoda pada produk-produk yang bersifat dan menawarkan hasil yang instant! Karena biasanya resikonya juga cenderung besar bagi kesehatan kita. Hati-hatilah. Lebih baik lagi kalau merawat kecantikan wajah dengan bahan-bahan alami.&amp;nbsp;&lt;br /&gt;
 Dalam buku ini dibahas dengan tuntas berbagai jenis masker yang dapat dibuat secara alami, mudah, murah, dan sehat. Siapa saja bisa membuat dan menggunakannya. Selain mudah dilakukan, gampang didapatkan, murah, praktis, juga tidak mengandung efek samping. Juga tidak perlu menguras kantong, masker-masker tersebut juga tidak memiliki efek samping negatif. Semua bahan yang digunakan adalah bahan alami dan mudah didapatkan di sekitar kita. Dan yang paling penting, dalam jangka panjang selalu lebih menguntungkan menggunakan produk-produk kecantikan berbahan alami daripada yang berbahan kimia.&lt;/p&gt;
 &lt;p&gt;Selamat merawat kecantikan wajah dan semoga mendapatkan manfaat serta hasil yang diharapkan.&lt;/p&gt;</t>
  </si>
  <si>
    <t>fba78ce8-bbd9-4371-870f-8f2e0a79ff27</t>
  </si>
  <si>
    <t>Sehat dan Ramping - Panduan Nutrisi dan Latihan Fisik untuk Berat Badan Ideal Bagi Pria dan Wanita</t>
  </si>
  <si>
    <t>978-979-29-4121-0</t>
  </si>
  <si>
    <t>978-979-29-7750-9</t>
  </si>
  <si>
    <t>&lt;p&gt;Buku ini memjawab pertanyaan-pertanyaan yang ada di benak para wanita selama ini. simple, but detail dari aktivitas fisik,pola,makan,tidur,dengan pilihan-pilihan cara yang menarik dan mudah untuk diterapkan .To increase your business level, upgradeyour fitness level! Recomended.&lt;/p&gt;</t>
  </si>
  <si>
    <t>1494bd60-9bc5-4459-989f-1d24bb4ee1f9</t>
  </si>
  <si>
    <t>The Clown Magician Who Never Sleep, Badut Pesulap yang Tak pernah Tidur</t>
  </si>
  <si>
    <t>Mama Deora &amp; Fitra</t>
  </si>
  <si>
    <t>978-979-29-3870-8</t>
  </si>
  <si>
    <t>978-979-29-7877-3</t>
  </si>
  <si>
    <t>&lt;p&gt;Buku ini bercerita tentang seorang badut pesulap yang sederhana kemudian menjadi terkenal karena sering menghibur raja. Lambat laun badut pesulap menjadi sombong, hingga akhirnya dia ditawan gerombolan penyihir dan akan dibebaskan jika badut pesulap mau menukar semua barang berharganya.&lt;/p&gt;</t>
  </si>
  <si>
    <t>7b3cd64e-8226-4910-b3dc-f60ca14bba94</t>
  </si>
  <si>
    <t>Open 24 Hours - Buku Pintar Bisnis Jual Beli Barang Impor</t>
  </si>
  <si>
    <t>Ricky Susanto</t>
  </si>
  <si>
    <t>978-979-29-3138-9</t>
  </si>
  <si>
    <t>978-979-29-7668-7</t>
  </si>
  <si>
    <t>&lt;p&gt;Mencari bisnis online yang benar-benar menghasilkan uang gampang-gampang susah. Ada yang kelihatannya gampang dan menjanjikanuang banyak tetapi ternyata susahnya bukan main.Apalagi harus punya ini dan itu. Ada yang kelihatan susah dan komplekstetapi ternyata mudah dijalankan dengan hasil yang menyenangkan.&amp;nbsp;&lt;br /&gt;
 Setelah sekian lama mencari bisnis online yang mudah dan menghasilkan, ditambah banyak makan asam garam dunia internet, penulis menemukan bisnis jual beli barang import ini. Untuk menjalankannya kita tidak harus mempunyai akun Paypal, kartu kredit, atau hal lain yang sulit.Dengan pengetahuan tentang internet dan mempunyai akun email, bisnis ini bisa dijalankan. Anda tinggal duduk di depan komputer yang mempunyai akses internet, buka dan baca buku ini tahap demi tahap, maka Anda akan mempunyai bisnis yang menjanjikan. Jadi tunggu apalagi. Ambil tindakan sekarang.&lt;/p&gt;</t>
  </si>
  <si>
    <t>169e2c5d-182f-468d-9084-3fb01e2d3528</t>
  </si>
  <si>
    <t>4 Friends</t>
  </si>
  <si>
    <t>Metty Maria</t>
  </si>
  <si>
    <t>978-979-29-0117-7</t>
  </si>
  <si>
    <t>978-979-29-7297-9</t>
  </si>
  <si>
    <t>&lt;p&gt;Apa artinya 4 buat kamu? Mungkin tidak ada selain angka. Tapi buat Mita, Lala, Zaky dan Darwin, angka itu istimewa. Tepatnya merujuk pada mereka berempat. Awalnya siih, mereka cuma bertiga. Anggota terakhir, Darwin. Cowok yang bikin gara-gara dengan Mita, Lala dan Zaky, hingga mereka bermusuhan. Bahkan sampai babak belur dipukul Zaky. Tapi akhirnya ia malah jadi anggota keempat. Loh kok bisa?&lt;/p&gt;
 &lt;p&gt;Lalu bagaimana jadinya kalau empat karakter digabung jadi satu? Yang jelas, keren abis! Apalagi plus-minus masing-masing malah jadi pemersatu. Terlebih saat menghadapi masalah. Mita, misalnya harus menelam hinaan Lisa - mantan pacar Darwin, karena cacat fisiknya. Juga Zaky yang harus kehilangan orang yang dicintainya. Sebagai cowok keren di sekolah hidup Darwin bukan tanpa masalah. Belum lagi Lala, yang mengalami problem paling berat dalam hidupnya, sampai harus dijauhi seisi sekolah. Apa pasal? Trus gimana solusinya? Baca sampai akhir, dan kamu akan tahu!&lt;/p&gt;</t>
  </si>
  <si>
    <t>eede7aa7-1841-4049-9264-003f4ecbccb7</t>
  </si>
  <si>
    <t>25 Tip Sukses Meniti Karir</t>
  </si>
  <si>
    <t>Ewang Sewoko</t>
  </si>
  <si>
    <t>978-979-29-0214-3</t>
  </si>
  <si>
    <t>978-979-29-7291-7</t>
  </si>
  <si>
    <t>&lt;p&gt;Mendapat pekerjaan adalah impian sebagian besar dari kita setelah menyelesaikan pendidikan. Sayangnya, proses mendapatkannya tidaklah semudah yang kita bayangkan. Persaingan begitu ketat sehingga kita pun harus cukup cerdik menyiasatinya. Setelah pekerjaan berada di dalam genggaman, timbul keinginan baru, yaitu mencapai sukses dalam berkarier. Proses ini pun membutuhkan kecerdikan pula mengingat dalam dunia kerja ada begitu banyak permasalahan pelik. Buku ini hadir menyajikan beragam tip menarik dari sejak mencari kerja, mendapat kerja hingga meraih sukses di dunia kerja.&lt;/p&gt;
 &lt;p&gt;&amp;nbsp;&lt;/p&gt;</t>
  </si>
  <si>
    <t>fa7e0d8d-2898-454d-8ae3-82ed81bab096</t>
  </si>
  <si>
    <t>50 GAMES FOR FUN: Belajar Berbahasa Inggris dengan Lebih Menyenangkan!</t>
  </si>
  <si>
    <t>978-979-29-0294-5</t>
  </si>
  <si>
    <t>978-979-29-7307-5</t>
  </si>
  <si>
    <t>&lt;p&gt;Mempelajari bahasa asing, terutama bahasa Inggris, kini merupakan suatu keharusan, karena semakin mengglobalnya dunia menuntut orang cakap dalam bahasa Inggris. Bukan hanya dalam tulis menulis, melainkan juga dalam pergaulan. Tetapi sayangnya, seringkali proses belajar bahasa Inggris ini sangat membosankan, terkesan sulit dan jauh dari menyenangkan.&lt;/p&gt;
 &lt;p&gt;Namun buku 50 Games For Fun ini berisi ide-ide kreatif penyegar susana yang bisa menjadi sarana bagi pengajar, tutor, dan siswa dalam menyajikan pembelajaran yang kreatif dan menyenangkan. 50 permainan yang disajikan dalam buku ini dapat menjadi sarana pembelajaran dan peningkatan kemampuan berbahasa Inggris. Belajar sambil bermain tentu akan lebih menyenangkan.&lt;/p&gt;</t>
  </si>
  <si>
    <t>efaea28f-1e16-4562-95a2-a59087e4699d</t>
  </si>
  <si>
    <t>50++ Hot Tips Adsense: Cara Agar Adsense Mengalirkan Dolar ke Rekening Anda</t>
  </si>
  <si>
    <t>978-979-29-0762-9</t>
  </si>
  <si>
    <t>978-979-29-7308-2</t>
  </si>
  <si>
    <t>&lt;p&gt;Sebagai mesin pencari paling populer, Google dapat membuat Anda dan situs Anda populer, mendatangkan banyak trafik ke situs Anda. Namun apakah hanya itu? Tentu tidak. Google juga menyediakan dolar untuk Anda. Nama programnya adalah Google Adsense. Ini adalah program periklanan milik Google di mana iklan dapat Anda pajang di situs Anda dan Anda mendapatkan bayaran dari Google. Menggunakan Google Adsense sangat mudah. Setiap orang dapat melakukannya. Meski begitu jarang yang mengerti benar cara mengoptimalisasinya. Buku yang Anda baca ini tidak hanya mengajak Anda bergabung dengan Google Adsense, namun juga membahas berbagai tip dan trik untuk meroketkan penghasilan: Mengubah Adsense sebagai mesin pencetak uang.&lt;/p&gt;</t>
  </si>
  <si>
    <t>607dc635-1d60-498d-82fb-1cda49a2ad84</t>
  </si>
  <si>
    <t>100 Ger Dokter - Humor Dokter</t>
  </si>
  <si>
    <t>978-979-29-0718-6</t>
  </si>
  <si>
    <t>978-979-29-7270-2</t>
  </si>
  <si>
    <t>&lt;p&gt;Siapa bilang kalau profesi dokter itu serba menegangkan dan serius banget. Nyatanya kita masih bisa menemui banyak parodi dalam dunia kedokteran. Dokter kan juga manusia, pastilah ada banyak kisah humor dan lelucon yang muncul dalam keseharian profesi mereka. Bukankah humor itu menyehatkan. Ingat, hati yang gembira adalah obat yang mujarab!! Mau tahu gimana serba-serbi dokter dalam keseharian, baca aja 100 Ger Dokter. Humor Dokter.&lt;/p&gt;</t>
  </si>
  <si>
    <t>394e4b74-4941-4fa6-acd5-c9935919d3ce</t>
  </si>
  <si>
    <t>Jamur Shiitake</t>
  </si>
  <si>
    <t>Netty Widyastuti</t>
  </si>
  <si>
    <t>978-979-29-0852-7</t>
  </si>
  <si>
    <t>978-979-29-7542-0</t>
  </si>
  <si>
    <t>&lt;p&gt;Jamur merupakan kelompok dari Thallophyta. Meskipun tergolong tumbuhan rendah karena perkembangannya kurang sempurna, jamur memiliki manfaat, potensi, khasiat dan nilai ekonomis yang tidak kalah penting bila dibandingkan dengan tumbuhan lain.&lt;/p&gt;
 &lt;p&gt;Usaha budi daya jamur konsumsi cukup menguntungkan karena bisa dilakukan dengan lahan, modal, dan tenaga kerja yang terbatas. Shiitake adalah salah satu jamur konsumsi yang paling mudah dibudidayakan. Shiitake dapat dibudidayakan pada kayu gelondongan ataupun campuran serbuk gergajian kayu. Shiitake juga mempunyai kandungan senyawa penting yang disebut dengan lentinen sehingga dikenal sebagai jenis jamur berkhasiat obat sehingga banyak dicari orang.&amp;nbsp;&lt;/p&gt;
 &lt;p&gt;Buku ini membahas dan menguraikan secara komplit segala aspek budi daya jamur Shiitake, dari pengenalan jamur Shiitake, persiapan dan pelaksanaan budi daya, pembuatan biakan murni dan bibit, hingga penanganan panen dan pascapanen. Buku ini juga dilengkapi dengan aneka resep masakan berbahan baku jamur Shiitake sehingga bermanfaat bagi para pembaca yang ingin mengkonsumsi atau bahkan menjadikan Shiitake sebagai bisnis&lt;/p&gt;</t>
  </si>
  <si>
    <t>883133c1-dd69-41e1-8c15-5d187ab168b0</t>
  </si>
  <si>
    <t>Jeli Investasi Saham Ala Warren Buffet: Strategi Meraup Untung di Masa Krisis</t>
  </si>
  <si>
    <t>Budi Rahardjo</t>
  </si>
  <si>
    <t>978-979-29-0967-8</t>
  </si>
  <si>
    <t>978-979-29-7546-8</t>
  </si>
  <si>
    <t>&lt;p&gt;Siapa yang tak kenal Warren Buffet?! Terutama jika Anda adalah pemain saham sejati pastilah mengenal satu nama yang sudah sangat terkenal di kalangan pialang saham dunia!. Namanya bahakan dianggap legenda dan telah menjadi mahaguru di dunia Saham.&lt;/p&gt;
 &lt;p&gt;Pada tahun 2008 iya menggantikan posisi Bill Gates sebagai orang terkaya pertama dengan perkiraan pendapatan bersih sekitar US milar. Dahsyatnya, kekayaan yang teramat besar itu ia raih hanya dalam tempo 36 tahun. dan dengan modal US0.&lt;/p&gt;
 &lt;p&gt;Pria yang dijuliki Sage of omaha atau oracle of ohama ini dianggap sebagai orang bisa memprediksikan saham apa saja yang naik, dan saham apa saja yang turun. Kapan harus membeli, atau kapan harus dijual, semuanya seolah ada dalam pengetahuannya. Langkah bisnis Buffet adalah investasi jangka panjang, pada saham-saham perusahaan yang produknya ia kenal dengan baik. Buffet tidak pernah menerapkan prinsip beli saham, tapi membeli bisnis.&lt;/p&gt;
 &lt;p&gt;Buku ini membeberkan bagaimna langkah-langkah agar anda jeli berinvestasi saham, dengan memahami dan menerapkan strategi investasi yang telah membuat Buffet begitu sukses, dan menjadi pemain saham ulung melalui prinsip-prinsip dasar Buffet dalam berinvestasi. Perubahan terus terjadi terutama di lingkungan yang lebih memihak pada spekulan ketimbang investor oleh karena itu kiat-kiat investasi Buffet adalah pijakan aman bagi jutaan investor yang kehilangan arah!&lt;/p&gt;</t>
  </si>
  <si>
    <t>a3b0984e-9068-422f-b025-1b17f96e9976</t>
  </si>
  <si>
    <t>Jurus Jitu Membuka Usaha Restoran</t>
  </si>
  <si>
    <t>978-979-29-0743-8</t>
  </si>
  <si>
    <t>978-979-29-7549-9</t>
  </si>
  <si>
    <t>&lt;p&gt;&amp;ldquo;Ketika makanan Anda tidak laku semua atau masih ada sisa, potong kecil-kecil saja dan bagikan kepada warga sekitar secara gratis. Jadikan sisa produk Anda sebagai salah satu trik dalam menerapkan aspek marketing ke daerah sekitar. Hal tersebut jauh lebih baik daripada membuang makanan sisa. Sementara itu, sisa makanan yang lain bisa dijual kembali sebagai pakan ternak.&amp;rdquo;&lt;/p&gt;
 &lt;p&gt;Nyaris 100% memuat aspek teknis, sehingga nyaris semua isinya bisa dipraktikkan. Ditulis oleh praktisi secara langsung, bukan akademisi, lulusan lembaga pendidikan bisnis yang juga pernah mengenyam pendidikan Tata Boga.&lt;/p&gt;
 &lt;p&gt;Didukung layanan support purna-jual lewat berbagai Tips, FAQs, Contoh Kasus Nyata di website. Setelah membaca buku ini&amp;mdash;dijamin&amp;mdash;Anda pasti sudah jadi pengusaha restoran.&lt;/p&gt;
 &lt;p&gt;Jangan beli buku ini!!! Lihat dulu support dan sampel kami di website www.geocities.com/ekadp73. Teliti dulu kualitasnya dan kelengkapan FAQs-nya. Pastikan Anda tidak salah beli buku!&lt;br /&gt;
 Ayo beli buku ini dan praktikkan isinya sekarang juga, selagi usaha restoran masih tren dan booming&lt;/p&gt;</t>
  </si>
  <si>
    <t>9d52d6d0-ef9e-41d6-8e09-043a07d17430</t>
  </si>
  <si>
    <t>Kaya Itu Mudah - Rahasia Menjadi Kaya dengan Mudah</t>
  </si>
  <si>
    <t>978-979-29-0731-5</t>
  </si>
  <si>
    <t>978-979-29-7555-0</t>
  </si>
  <si>
    <t>&lt;p&gt;Buku ini bukan saja mengulas cara mendapatkan uang, tetapi&lt;br /&gt;
 juga cara menggunakannya dengan cerdas, sehingga Anda&lt;br /&gt;
 dapat memupuk kekayaan. Semua yang diungkapkan dalam&lt;br /&gt;
 buku ini dapat dilakukan oleh setiap orang yang bertekad&lt;br /&gt;
 menjadi kaya. Semoga buku ini berguna bagi Anda.&lt;/p&gt;</t>
  </si>
  <si>
    <t>b9b5dec0-4b83-4b4b-81f8-c0df5c82593a</t>
  </si>
  <si>
    <t>Panduan Menggunakan Paypal untuk Pembayaran Online</t>
  </si>
  <si>
    <t>W. Imanto</t>
  </si>
  <si>
    <t>978-979-29-0414-7</t>
  </si>
  <si>
    <t>978-979-29-7681-6</t>
  </si>
  <si>
    <t>&lt;p&gt;Buku ini ditulis penulis untuk mengakomodasi diizinkannya&lt;br /&gt;
 pemakai internet di Indonesia menggunakan&lt;br /&gt;
 PayPal. Sebelum Oktober 2006, Indonesia masuk daftar&lt;br /&gt;
 hitam PayPal dan tidak diperbolehkan mendapatkan&lt;br /&gt;
 Akun PayPal.&lt;br /&gt;
 Namun sejak Oktober 2006 pemakai internet di&lt;br /&gt;
 Indonesia boleh berlega hati. Semoga kepercayaan ini&lt;br /&gt;
 dipergunakan sebaik-baiknya oleh para pemakai internet&lt;br /&gt;
 di Indonesia.&lt;br /&gt;
 Akhir kata, semoga setelah membaca buku ini pembaca&lt;br /&gt;
 dapat memanfaatkan buku ini dengan sebaik-baiknya.&lt;/p&gt;</t>
  </si>
  <si>
    <t>285b95ad-5c54-4f8e-8abc-0067a49fa0fc</t>
  </si>
  <si>
    <t>Panduan Obat Aman untuk Kehamilan</t>
  </si>
  <si>
    <t>Yunika Sary</t>
  </si>
  <si>
    <t>978-979-29-0821-3</t>
  </si>
  <si>
    <t>978-979-29-7683-0</t>
  </si>
  <si>
    <t>850.9 kB</t>
  </si>
  <si>
    <t>&lt;p&gt;Memiliki anak yang lahir sehat dan sempurna adalah dambaan setiap orangtua. Karena itulah, perawatan yang ekstra hati-hati harus dilakukan sejak bayi ada dalam kandungan, sebab pada masa pembentukan inilah janin memiliki resiko paling tinggi.&lt;/p&gt;
 &lt;p&gt;Faktor pengaruh ada yang berasal dari dalam yang bersifat genetik, tetapi ada juga yang berasal dari luar. Salah satu pengaruh luar yang paling berperan adalah dari obat-obatan yang dikonsumsi ibu. Salah mengonsumsi obat dapat berakibat fatal bagi janin. Organ tubuh bisa tidak berkembang yang berujung pada cacat permanen. Sesuatu yang tidak kita harapkan, bukan?&lt;/p&gt;
 &lt;p&gt;Buku ini membantu memberikan informasi yang benar mengenai seluk-beluk obat bagi wanita hamil. Di dalamnya tercantum semua jenis obat yang aman dan tidak aman untuk dikonsumsi, sehingga para ibu bisa berhati-hati dan tidak mengomsumsi obat secara sembarangan. Buku ini ditujukan pula untuk para profesional di bidang medis agar dapat memberikan pelayanan kesehatan yang efektif. efisien dan aman.&lt;/p&gt;</t>
  </si>
  <si>
    <t>24e0297f-09d7-4f68-87c8-ef513791369a</t>
  </si>
  <si>
    <t>100 Permainan Kreatif untuk Outbond dan Training</t>
  </si>
  <si>
    <t>Vincentius Endy Santosa &amp; Iin Mendah Mulyani</t>
  </si>
  <si>
    <t>978-979-29-0256-3</t>
  </si>
  <si>
    <t>978-979-29-7272-6</t>
  </si>
  <si>
    <t>&lt;p&gt;Pertemuan-pertemuan, entah diskusi, pelatihan, workshop, retreat, atau pendampingan anak, sulit lepas dari kejenuhan atau kebosanan. Nah, pembicara atau mungkin moderator bisa menggunakan beragam permainan untuk mengobati jenuh atau kebosanan peserta.&lt;br /&gt;
 Buku 100 Permainan Kreatif untuk Outbound dan Training dapat menjadi jalan keluarnya. Buku ini memuat 100 permainan yang mudah dipraktikkan pada peserta dengan jumlah besar maupun kecil. Kemudian, permainan tidak membutuhkan alat atau bahan yang sulit didapat. Kelebihannya adalah buku menyertakan pula makna permainan yang dilakukan.&lt;br /&gt;
 Buku ini mencakup permainan dengan tujuan:&lt;br /&gt;
 - Perkenalan dan Membangun Keakraban&lt;br /&gt;
 - Membangun kepercayaan&lt;br /&gt;
 - Membangun kerjasama&lt;br /&gt;
 - Membangun komunikasi&lt;br /&gt;
 - Membangun konsentrasi dan kepekaan&lt;br /&gt;
 - Membangun kreativitas dan imajinasi&lt;/p&gt;</t>
  </si>
  <si>
    <t>9ba32272-fc6f-4c1f-b8e4-36d88491d528</t>
  </si>
  <si>
    <t>Mompreneurship 160 Ide Bisnis Paling Laris</t>
  </si>
  <si>
    <t>Dessy Danarti, Suryo Sukendro</t>
  </si>
  <si>
    <t>978-979-29-0412-3</t>
  </si>
  <si>
    <t>978-979-29-7647-2</t>
  </si>
  <si>
    <t>&lt;p&gt;Anda seorang wanita dan sedang bingung mencari kerja? Atau anda seorang ibu yang sedang bingung mencari tambahan penghasilan? Tidak perlu bingung lagi, bukasaja uaha sendiri. Buku ini menawarkan 160 peluang usaha kepada para Ibu atau para wanita. Peluang usaha yang ditawarkan dilengkapi dengan persiapan yang harus Anda lakukantermasuk dengan perkiraan biaya yang harus disediakan. Tunggu apalagi.. Mari buka usaha....&lt;/p&gt;</t>
  </si>
  <si>
    <t>b4f3c6c1-a596-4c05-b683-59bf3afb9d35</t>
  </si>
  <si>
    <t>500+Gelombang Video Porno Indonesia Jangan Bugil di Depan Kamera</t>
  </si>
  <si>
    <t>978-979-29-0147-4</t>
  </si>
  <si>
    <t>978-979-29-7309-9</t>
  </si>
  <si>
    <t>&lt;p&gt;Tahukah Anda, bila saat ini, telah beredar luas 500+ judul film porno buatan lokal telah beredar?&lt;br /&gt;
 Sadarkah Anda, bila 90 film porno dibuat oleh mahasiswa, pelajar yang notabene anak muda Indonesia?&lt;br /&gt;
 Tahukah Anda, bila setiap hari, terdapat 2 film porno buatan anak muda Indonesia disebarluaskan lewat internet dan handphone?&lt;br /&gt;
 Buku ini berisi penelitian, wawancara, investigasi dan segala hal tentang meledaknya jumlah pembuatan video mesum dengan menggunakan peralatan handphone oleh anak-anak muda Indonesia, para pegawai negeri dan swasta, karyawan, anggota DPR dan PSK. Buku ini membahas fenomena kegilaan tersebut yang setiap hari semakin mengkhawatirkan.&lt;/p&gt;
 &lt;p&gt;Buku ini sebuah upaya untuk menghentikan laju kegilaan pornografi yang saat ini telah melibatkan banyak anak muda dan orang dewasa yang gila membuat FILM PORNO! Juga sebagai pendukung langkah konkret Sony Set menggulirkan &amp;quot;Kampanye Jangan Bugil Depan Kamera!&amp;quot; sebagai upaya memperlambat kehancuran moral anak muda bangsa ini.&lt;/p&gt;
 &lt;p&gt;Tidak hanya meneliti fenomena kegilaan, dalam buku ini juga diberikan tip dan trik menghindari diri dari bahaya pembuatan film porno dan pornografi. Siapkan diri Anda dengan kejutan-kejutan wacana yang mengisi sebagian besar buku ini.&lt;/p&gt;</t>
  </si>
  <si>
    <t>e2350524-a651-47a6-aff8-2df41440baaf</t>
  </si>
  <si>
    <t>Khasiat Ajaib Si Pohon Gaib: Mengupas Rahasia Tersembunyi Pohon Kelor</t>
  </si>
  <si>
    <t>Untung Suwahyono</t>
  </si>
  <si>
    <t>978-979-29-0523-6</t>
  </si>
  <si>
    <t>978-979-29-7564-2</t>
  </si>
  <si>
    <t>&lt;p&gt;Masyarakat belum memandang pohon kelor sebagai pohon yang berarti. Citranya selalu terkait dengan hal-hal yang mistis. Buku&amp;nbsp;ini membahas kisah sebenarnya dari pohon kelor, yang telah diteliti secara ilmiah dan dikembangkan sebagai pohon industri di&amp;nbsp;berbagai negara. Buku ini diharapkan dapat memberikan wawasan yang berarti dalam upaya mengembangkan kekayaan sumber hayati&amp;nbsp;di negeri ini. Topik pembahasan dalam buku ini meliputi :&lt;/p&gt;
 &lt;ul&gt;
 &lt;li&gt;Fakta pohon kelor&lt;/li&gt;
 &lt;li&gt;Mengenal Pohon kelor&lt;/li&gt;
 &lt;li&gt;Potensi Pohon kelor&lt;/li&gt;
 &lt;li&gt;NIlai ekonomi pohon kelor&lt;/li&gt;
 &lt;li&gt;Usaha budidaya pohon kelor&lt;/li&gt;
 &lt;li&gt;Masakan dari produk kelor&lt;/li&gt;
 &lt;/ul&gt;</t>
  </si>
  <si>
    <t>006f262f-b55f-4b19-b455-516e8e4e8aae</t>
  </si>
  <si>
    <t>Dahsyatnya Bisnis Burung Walet - Panduan Tepat Mengatur Arus Terbang Agar Kandang Maksimal</t>
  </si>
  <si>
    <t>drh. Wheindrata, Hs.SP.W</t>
  </si>
  <si>
    <t>978-979-29-3081-8</t>
  </si>
  <si>
    <t>978-979-29-7452-2</t>
  </si>
  <si>
    <t>&lt;p&gt;Walet merupakan komoditas bisnis yang dashyat. Banyak orang berbondong- bondong berinvestasi membuat kandang burung walet dimana telah terbukti keuntungan besarnya sehingga sebagian besar orang berminat membangun kandang burung walet. Sayangnya, untuk mendapatkan angka tersebut bukan perkara mudah. Beberapa orang telah mencoba namun ada yang gagal. Tidak serta merta kandang yang dibuat langsung dihuni walet. Ada berbagai trik yang perlu dipahami oleh pebisnis ketika mendirikan rumah walet salah satunya adalah mengenai bagaimana arus terbang burung walet agar produksi kandang dapat maksimal.&lt;br /&gt;
 Buku ini disusun oleh ahli yang telah berpengalaman dalam Bidang perwaletan di Indonesia dan Asia. Anda akan dijelaskan dari nol dengan sangat detail dan lengkap hingga anda menguasai budidaya walet dan dapat mengatur arus terbang burung walet agar produksi kandang. Sehingga anda yang tidak tahu walet sekali pun akan dapat menguasainya.&amp;nbsp;&lt;br /&gt;
 Ini adalah kesempatan untuk anda merasakan dashyatnya bisnis walet!&lt;/p&gt;</t>
  </si>
  <si>
    <t>a0e69a96-de00-486c-8bfd-f131243015b4</t>
  </si>
  <si>
    <t>Komedi Ala Politisi, Banyolan Politik Paling Konyol</t>
  </si>
  <si>
    <t>978-979-29-0790-2</t>
  </si>
  <si>
    <t>978-979-29-7580-2</t>
  </si>
  <si>
    <t>&lt;p&gt;Alkisah, pada musim kampanye, seorang politisi pulang ke rumah hingga larut malam karena baru saja berkampanye. Sambil melepaskan sepatu dan merebahkan diri ke ranjang, politisi itu berkata, &amp;ldquo;Wah, lelah juga. Hari Ä±ni benar-benar melelahkan.&amp;rdquo;&lt;/p&gt;
 &lt;p&gt;&amp;ldquo;Aku juga merasa begitu. Seingatku, belum pernah aku merasa selelah ini,&amp;rdquo; kata sang istri yang pada hari itu mengikutinya berkampanye keliling.&lt;br /&gt;
 &amp;ldquo;Kau lelah? Bukannya aku yang berpidato terus-terusan? Kenapa jadi kamu yang lelah?&amp;rdquo; tanya politisi itu kepada istrinya.&lt;br /&gt;
 &amp;ldquo;Ya. Aku lelah karena terpaksa harus mendengarkan semua omong kosongmu seharian ini,&amp;rdquo; ungkap istrinya.&lt;br /&gt;
 &amp;nbsp; &amp;nbsp;&amp;nbsp;&lt;br /&gt;
 Humor di atas adalah cuplikan dari sebagian isi buku yang menertawakan tingkah &amp;nbsp;dan &amp;nbsp;perilaku para politisi. Lelucon yang penuh paradoks, ironis, fatalistik, atau konyol yang mereka perankan dalam profesinya &amp;nbsp;sebagai wakil rakyat atau pejabat publik. Mau tahu serba-serbi tingkah polah para politisi di negeri kita, baca saja Humor ala Politisi ini.&lt;/p&gt;</t>
  </si>
  <si>
    <t>8ee4d6d9-2487-4ef4-a011-188aa5e22093</t>
  </si>
  <si>
    <t>Kompos Cara Mudah, Murah, dan Cepat Menghasilkan Kompos</t>
  </si>
  <si>
    <t>Nurheti Yuliarti &amp; Isroi</t>
  </si>
  <si>
    <t>978-979-29-0972-2</t>
  </si>
  <si>
    <t>978-979-29-7585-7</t>
  </si>
  <si>
    <t>Lingkungan</t>
  </si>
  <si>
    <t>&lt;p&gt;Dampak buruk jangka panjang akibat pemakaian berlebihan pupuk kimia dan bahan kimia pertanian lainnya mendorong munculnya pertanian organik yang tidak lagi menggunakan pupuk kimia maupun bahan agrokimia, tetapi beralih ke bahan-bahan organik. Permintaan akan produk-produk pertanian organik pun saat ini terus meningkat, terutama di daerah perkotaan.&lt;/p&gt;
 &lt;p&gt;Kompos merupakan salah satu komponen penting dalam pertanian organik ataupun semi-organik, terutama guna pemenuhan unsur hara dan bahan organik tanah. Kompos mudah dibuat dari sisa panen seperti jerami, serasah, batang jagung, bahkan sampah organik rumah tangga. Selain bahan bakunya mudah didapat, peralatan yang digunakan untuk membuatnya sederhana, proses pembuatannya juga tidak memerlukan banyak tenaga. Dengan nilai ekonomi cukup tinggi, kompos tidak hanya layak untuk digunakan sendiri, tetapi juga sangat menjanjikan untuk diusahakan sebagai sumber &amp;nbsp;mata pencaharian.&lt;/p&gt;
 &lt;p&gt;Buku ini akan memandu Anda untuk membuat kompos dengan mudah, murah, cepat, dan berkualitas tinggi. Praktis digunakan sebagai pegangan. Dibahas pula cara membuat kompos dengan teknologi sedang hingga modern, yang cocok digunakan oleh mereka yang ingin meningkatkan kualitas maupun kuantitas produknya. Sebagai pelengkap, di dalam buku ini juga dibahas bagaimana penggunaan kompos pada lahan pertanian.&lt;/p&gt;</t>
  </si>
  <si>
    <t>4da39b1d-0004-46df-b00b-fc8183eda358</t>
  </si>
  <si>
    <t>Panduan Teknis Pendakian Gunung (Edisi Revisi)</t>
  </si>
  <si>
    <t>978-979-29-0546-5</t>
  </si>
  <si>
    <t>978-979-29-7685-4</t>
  </si>
  <si>
    <t>&lt;p&gt;&amp;quot;Para pendaki mendapat satu lagi referensi buku petunjuk mendaki gunung dengan aman dan nyaman. Sebelum mendaki, membaca, dan memahami isi dan saran-saran yang tertuang di dalamnya adalah keputusan yang bijak&amp;quot; Gunawan Achmad (Ogun), pendaki senior Indonesia anggota Wanadri dan salah seorang anggota tim Everest Indonesia&lt;/p&gt;
 &lt;p&gt;&amp;quot;Resiko dapat kita minimalkan dengan belajar dari pengalaman orang lain, membaca, adaptasi lingkungan yang ada, dan berdoa dengan agama yang diyakini&amp;quot; Aryati Mowl, pendaki putri Indonesia yang merupakan pendaki wanita pertama di dunia yang mencapai puncak Annapura IV-Himalaya&lt;/p&gt;
 &lt;p&gt;&amp;quot;Bermanfaat bagi mereka yang menggeluti bidang penjelajahan dan petualangan di alam bebas, serta orangtua pelaku (usia muda)&amp;quot; Don Hasman, Photographer alam bebas dan senior penggiat alam bebas Indonesia&lt;/p&gt;</t>
  </si>
  <si>
    <t>dce61d31-0a99-4e36-9d28-c21fc297ddb8</t>
  </si>
  <si>
    <t>Pelangi Cinta Kedua</t>
  </si>
  <si>
    <t>Esa</t>
  </si>
  <si>
    <t>978-979-29-0036-1</t>
  </si>
  <si>
    <t>978-979-29-7696-0</t>
  </si>
  <si>
    <t>&lt;p&gt;Rully heran. Kok bisa sih, ada cowok jutek setengah mati gitu? Sampai-sampai ia memilih ekskul karate biar bisa melibas mukanya! But, tak disangka, dia adalah jagoan karate! Aduh, gimana dong.... Jujur, Rully benci banget. Begitu juga dengan Indra, nama cowok itu. Alhasil keduanya saling menyerang bak kucing dan anjing.vberbagai kebetulan justru membuat mereka selalu bertemu. Tapi bukannya semakin dekat, malah jutexnya Indra bertambah.&lt;br /&gt;
 Di saat yang sama, Brian&amp;ndash;cowok terkeren di sekolah&amp;ndash;yang selalu dikejar-kejar cewek&amp;ndash;menyatakan cintanya pada Rully. Oh my God! Seharusnya Rully bahagia. Semestinya hatinya berbunga-bunga. Gimana tidak, sudah ganteng, terkenal, tajir lagi... Pokoknya poinnya plus, plus, plus.&lt;br /&gt;
 Tapi, kenapa dengan Rully? Belum lagi kedekatannya dengan Brian menuai masalah. Termasuk dengan si jutex yang kian tidak senang. Ada apa ya? Mengapa juga si jutex bertindak jadi pahlawan bagi Rully? Padahal dia kan benci banget....&lt;/p&gt;</t>
  </si>
  <si>
    <t>ae00fc2f-9eb8-49db-b87e-44e7f57788d4</t>
  </si>
  <si>
    <t>The Secret To Be More Success! 31 Langkah Menjadi Pemenang</t>
  </si>
  <si>
    <t>Ongky Hojanto</t>
  </si>
  <si>
    <t>978-979-29-0500-7</t>
  </si>
  <si>
    <t>978-979-29-7884-1</t>
  </si>
  <si>
    <t>&lt;p&gt;&amp;quot;Buku yang ringan di baca, dalam maknanya, besar manfaatnya&amp;quot;&lt;br /&gt;
 Tung Desem Waringin, Pelatih sukses No.1 Indonesia.&lt;br /&gt;
 Pengarang Buku terlaris Rekor Muri Financial Revolution dan Marketing Revolution.&lt;/p&gt;
 &lt;p&gt;&amp;quot;Penting, ringkas, padat, mantap, dan menohok! Jarang ada buku yang langsung &amp;#39;To The Point&amp;#39; dan memuat hal-hal penting dalam hidup yang langsung berdampak pada hidup kita sehari-hari bila diterapkan. Bagi anda yang sibuk dan &amp;#39;haus&amp;#39; buku ini untuk anda!&amp;quot;&lt;br /&gt;
 Rizky Mahendra, Money Vator/Pemilik Bisnis - Penulis - Motivator asal Kalteng&lt;/p&gt;
 &lt;p&gt;Buku &amp;quot;The Secret To Be More Success&amp;quot; Luar Biasa dan saya merekomendasikan bagi siapa saja yang ingin sukses. Buku ini sangat menstimulasi dan memotivasi pikiran. Dasyat dan sukses selalu.&lt;br /&gt;
 Dr.Ronny Walean, MBA., Dekan Fakultas Ekonomi, Universitas Klabat. Direktur Pascasarjana, Universitas Klabat.&lt;/p&gt;
 &lt;p&gt;&lt;br /&gt;
 Titik balik yang akan membawa anda dari kegagalan, kekalahan, dan keputusasaan pada optimisme dan kemenangan yang tak terduga; dari satu tingkat kesuksesan ke next level, from good to great.&lt;/p&gt;
 &lt;p&gt;Abraham &amp;amp; Martha Yuwono, Gembala Senior Gereja Injil Seutuh Internasional Manado.&lt;/p&gt;</t>
  </si>
  <si>
    <t>94cd4850-4284-4dcd-be7b-381da8e1b638</t>
  </si>
  <si>
    <t>Asyik Berkreasi Dengan MIDI</t>
  </si>
  <si>
    <t>Pandan P.Purwacandra,S.Kom.</t>
  </si>
  <si>
    <t>978-979-29-0451-2</t>
  </si>
  <si>
    <t>978-979-29-7342-6</t>
  </si>
  <si>
    <t>&lt;p&gt;Saat ini, musik digital semakin digemari. Terutama di dunia musik, teknologi digital sangat membantu setiap produksi musik. Pada buku ini, dibahas mengenai produksi musik yaitu ilustrasi musik pada sebuah film atau sinetron menggunakan MIDI Sequencer. Penggunaan MIDI dapat membuat produksi musik dengan cepat dan kualitas yang cukup baik. Dengan data MIDI yang fleksibel, kita dapat mudah mengedit serta mencetak partitur/sheet musik untuk dimainkan. Pembahasan dalam buku mulai dari pengetahuan dasar MIDI, penggunaan Cakewalk Sonar sebagai software sequencer, editing MIDI, hingga penggunaan soft synth. Lebih lanjut, ada pula tahapan mengilustrasikan musik film serta mencetak partitur dari musik yang sudah kita buat dalam format MIDI. Buku ini ditujukan bagi pemula yang ingin menjadi ilustrator musik film serta untuk semi profesional.&amp;nbsp;&lt;/p&gt;
 &lt;p&gt;Topik pembahasan dalam buku ini meliputi :&lt;/p&gt;
 &lt;p&gt;- Berbagai pengetahuan MIDI&amp;nbsp;&lt;br /&gt;
 - Keuntungan dan kelemahan MIDI&amp;nbsp;&lt;br /&gt;
 - Cakewalk Sonar&lt;br /&gt;
 - Interface Sonar&amp;nbsp;&lt;br /&gt;
 - Editing MIDI&amp;nbsp;&lt;br /&gt;
 - Software Synthesizer&lt;br /&gt;
 - Penggabungan data audio dan video&amp;nbsp;&lt;br /&gt;
 - Pencetakan partitur&lt;/p&gt;</t>
  </si>
  <si>
    <t>b8286032-4784-4d81-9141-5d6d8ff48146</t>
  </si>
  <si>
    <t>Awas! Bahaya Dibalik Lezatnya Makanan</t>
  </si>
  <si>
    <t>978-979-29-0157-3</t>
  </si>
  <si>
    <t>978-979-29-7347-1</t>
  </si>
  <si>
    <t>&lt;p&gt;Demi meraih keuntungan yang lebih besar, tidak jarang para produsen nakal menambahkan zat-zat berbahaya kedalam makanan yang mereka jual. Zat-zat berbahaya tersebut bisa dalam bentuk pengawet, pewarna, pengenyal, pemutih, pemanis, dan semacamnya. Racun-racun yang terkandung didalamnya bisa jadi terakumulasi dan baru memunculkan efek negatif bertahun-tahun sesudahnya. Sebagai antisipasi para konsumen dituntut untuk bersikap kritis dan cerdas dalam mencermati makanan-makanan yang dihadapi.&lt;/p&gt;
 &lt;p&gt;Buku ini mengupas secara tuntas berbagai bahan berbahaya yang terkandung dalam makanan, alamai maupun kemasan. Selain itu pula, masih ada beberapa penjelasan mengenai berbagai kesalahan penanganan, perlakuan, serta pengolahan makanan yang sering terjadi sehingga mengakibatkan bahan makanan yang semula tidk berbahaya justru menjadi berbahaya bagi kita. Paparan di atas dilengkapi dengan petunjuk serta solusi mengenai ciri-ciri sejumlah bahan berbahaya yang ditambahkan pada berbagai produk makanan juga solusi penggunaan bahan lain yang lebih aman untuk dikonsumsi. Dengan mengenal bahan berbahaya di sekitar kita, mari kita tinggalkan dan beralih pada bahan yang lebih aman untuk kesehatan kita bersama.&lt;/p&gt;
 &lt;p&gt;Pokok bahasan dalam buku ini diantaranya:.&lt;/p&gt;
 &lt;p&gt;- Keracunan dan bahan tambahan makanan&lt;br /&gt;
 - Bahaya di balik pemanis buatan&lt;br /&gt;
 - Bahaya di balik pengawet makanan&lt;br /&gt;
 - Bahaya di balik pewarna&lt;br /&gt;
 - Penyedap rasa dan aroma&lt;br /&gt;
 - Bahan makanan tambahan yang lain&lt;br /&gt;
 - Bahan lain pada makanan&lt;br /&gt;
 - Bahaya racun alami&lt;br /&gt;
 - Hidup sehat dengan makanan yang sehat&lt;/p&gt;</t>
  </si>
  <si>
    <t>77921a4b-d708-4215-a92e-aca86ca01de5</t>
  </si>
  <si>
    <t>Lajang Nikah Sama Enaknya Sama Ribetnya</t>
  </si>
  <si>
    <t>Nita Sellya dan Okke SepatuMerah</t>
  </si>
  <si>
    <t>978-979-29-0834-3</t>
  </si>
  <si>
    <t>978-979-29-7596-3</t>
  </si>
  <si>
    <t>&lt;p&gt;Cerita Alexa pun menarik, walaupun saya tidak pernah merasakan umur-umur dimana ditanyain mulu, &amp;ldquo;kapan nikah?&amp;rdquo; saya rasa saya bisa merasakannya, karena beberapa tante saya yang berumur thirty something bisa dengan mudah curhat ke saya dan Mama, malah kalo udah umur menjelang 40 gitu, udah tutup kuping dengan panggilan &amp;lsquo;perawan tua&amp;rsquo;&lt;/p&gt;
 &lt;p&gt;Walaupun buku ini ditulis dua orang, saya rasa keduanya punya aksen berbeda dalam menulis. Alexa yang gaul dalam penulisan, berasa baca blog pribadi orang dengan bahasa sehari-hari khas anak muda. Adisti memang lebih terasa penulisannya seperti saya, emang kerasa lebih gimanaa gitu, lebih dewasa *tsah!* (tsah, ini saya ambil dari gaya nulis keduanya)&lt;/p&gt;</t>
  </si>
  <si>
    <t>17c94721-040c-4f1b-bad2-2f753f79004e</t>
  </si>
  <si>
    <t>Lebih Kreatif dengan YouTube</t>
  </si>
  <si>
    <t>Kukuh Prakoso</t>
  </si>
  <si>
    <t>978-979-29-0968-5</t>
  </si>
  <si>
    <t>978-979-29-7599-4</t>
  </si>
  <si>
    <t>&lt;p&gt;YouTube adalah salah satu website penyedia video streaming paling populer di Internet saat ini. Dengan YouTube kita dapat menemukan aktor pendatang baru, para bisnisman, dan bahkan kandidat presiden bahkan video jaman dulu ketika Columbus menemukan &amp;ldquo;Dunia Baru&amp;ldquo; dan menginjakkan kakinya di Amerika pada tahun 1492. Jika Anda berpikir bahwa YouTube sebagai tempat nongkrong anak-anak remaja &amp;ldquo;baru gede&amp;ldquo;, maka pernyataan ini tidak sepenuhnya tepat. YouTube menyediakan ruang sesuai komunitas. Apapun video yang Anda cari, akan Anda temukan di YouTube. YouTube juga dikenal dengan Tube, sedangkan para penggunanya biasa disebut sebagai Tubers. Pembahasan pada buku ini meliputi:&lt;/p&gt;
 &lt;p&gt;Pengenalan YouTube&lt;br /&gt;
 1. Cara menemukan video yang menarik di YouTube&lt;br /&gt;
 2. Cara berbagi video di YouTube&lt;br /&gt;
 3. Cara Mengahasilan Uang dan Bersenang senang di youtube&lt;br /&gt;
 4. 10 tips menggunakan YouTube yang harus anda ketahui&lt;/p&gt;</t>
  </si>
  <si>
    <t>8f06bc61-0792-4a8e-ae55-481258c46f27</t>
  </si>
  <si>
    <t>Makanan Pembunuh Kanker</t>
  </si>
  <si>
    <t>978-979-29-3108-2</t>
  </si>
  <si>
    <t>978-979-29-7613-7</t>
  </si>
  <si>
    <t>&lt;p&gt;Seringkali kita tidak menyadari atau bahkan mengabaikan bahwa zat kimia yang terakumulasi dalam jumlah cukup banyak dan jangka waktu cukup lama di dalam tubuh kita dapat berubah menjadi kanker atau tumor yang berbahaya. Hal ini dapat terjadi karena tubuh tidak mampu &amp;ldquo;melawan&amp;rdquo; serangan zat-zat asing yang akhirnya menumpuk menjadi racun di dalam tubuh kita.&amp;nbsp;&lt;br /&gt;
 Kita mengamini bahwa kanker termasuk salah satu penyakit ganas yang sangat &amp;ldquo;mahal&amp;rdquo; dan akan menghabiskan banyak biaya untuk mengobatinya. Bahkan setelah menghabiskan banyak biaya pengobatan pun belum tentu kanker bisa disembuhkan. Padahal untuk menghindari kanker, kita dapat tidak memerlukan biaya yang mahal ataupun waktu pengobatan yang lama. Kanker cukup mudah dicegah dengan pola hidup sehat dan bahan-bahan alami yang tersedia di sekitar kita. Selain caranya yang mudah dan biayanya yang relatif murah, tentunya kita semua setuju bahwa mencegah penyakit tentu jauh lebih baik daripada mengobati.&amp;nbsp;&lt;br /&gt;
 Buku ini membahas tentang enam jenis kanker terganas yang paling banyak diderita hingga tips mencegah penyakit kanker ini dengan pola hidup yang sehat dan berbagai bahan alami di sekitar kita. Semoga buku ini dapat menambah wawasan dan niat baik dari para pembaca untuk lebih memperhatikan pola hidup sehat dan kebiasaan hidup teratur yang lebih mendukung kesehatan pribadi.&lt;/p&gt;</t>
  </si>
  <si>
    <t>e259f669-a90f-4a7b-a960-e41bd206db4a</t>
  </si>
  <si>
    <t>Perfect Boy</t>
  </si>
  <si>
    <t>Faulina Anjar</t>
  </si>
  <si>
    <t>978-979-29-0999-9</t>
  </si>
  <si>
    <t>978-979-29-7702-8</t>
  </si>
  <si>
    <t>&lt;p&gt;Siapa sih yang nggak pengen punya cowok sempurna? Itu juga yang selama ini selalu diimpi-impikan Chika. Tapi, kenyataannya cinta itu membutuhkan modal. Cantik, anggun, feminim, seksi, tajir, dan otak yang lumayan pintar. Kata orang sih, Chika itu cantik. Nggak sedikit cowok yang nguber-nguber dia. Tapi, sayang, semua cuma di bawah rata-rata, nggak ada yang oke satu pun.&lt;/p&gt;
 &lt;p&gt;Selama ini Chika selalu bermimpi ingin punya cowok sekali aja seumur hidup. Tapi, kesalahan yang nggak disengaja membuat Chika harus membuang jauh semua impiannya. Jatuh cinta sama temen masa kecil membuat impiannya berantakan. Ternyata nggak seperti di film-film, temen masa kecil nggak selalu bisa menjadi pacar yang baik. Belum lagi, cuma karena bualan teman baiknya, Chika juga harus rela pacaran sama cowok super pendiam yang baru sepuluh menit yang lalu dia lihat. Pacaran model apa? Sama sekali nggak saling kenal, tapi tiba-tiba aja jadian. Masih syukur tau namanya. Terus gimana sama Odi? Teman satu kelasnya yang cakep, keren, gagah, tajir, tapi selalu jutek, nyebelin, dan kasar sama cewek. Bener nggak sih Odi suka sama Chika? Kalau nggak bener, kenapa Chika ngerasa Odi selalu memberikan perhatian yang berbeda? Atau, Chika aja yang terlalu ke-GR-an.&lt;/p&gt;</t>
  </si>
  <si>
    <t>a8c721cd-94e9-4db3-9b19-c98fc90d3636</t>
  </si>
  <si>
    <t>Perjalanan Menuju Cahaya</t>
  </si>
  <si>
    <t>978-979-29-0650-9</t>
  </si>
  <si>
    <t>978-979-29-7704-2</t>
  </si>
  <si>
    <t>829.1 kB</t>
  </si>
  <si>
    <t>&lt;p&gt;&amp;quot;Nanti, bila tiba waktunya, pandanglah langit saat malam tercerah... Kau akan temukan satu cahaya, yang paling berkilau diantara cahaya yang lain... Mungkin itu adalah cahaya milikmu, arah perjalananmu...&amp;quot;&lt;/p&gt;
 &lt;p&gt;Ucapan Opa Mora inilah yang kemudian mengantar Suara Sethan melakukan perjalanan panjang untuk membuktikan semua cerita Opa Mora, yang selama ini hanya dianggapnya dongeng mas kecilnya...&lt;/p&gt;
 &lt;p&gt;Awalnya ia menuju Kofa, tanah yang dulu pernah menjadi tanah terindah diantara tanah gersang. Lalu ia menuju Lamalera untuk mengunjungi seorang lama fa, atau pemburu paus, yang memiliki kemampuan mengundang paus dengan suaranya. ia juga menuju Teluk Bapuara mencari manusia ikan diantara bangkai kapal karam peninggalan Portugis. kemudian berlanjut ke So&amp;#39;e, tanah para tiku, peram[pok berkuda, tempat Opa Mora memendam cinta yang tak pernah diketahui sebelumnya. lalu ke Manufui, tempat sirkus para hantu melakukan pertunjukan, dan juga tempat pertemuannya dengan sosok istimewa Kanna Edo. Dan terakhir, ia mengunjungi Atambua, dimana terdapat pohon yang kono pada masa dulu, dapat mengabulkan hujan...&lt;/p&gt;
 &lt;p&gt;Semuanya merupakan perjalanan yang begitu mirip dengan perjalanan yang dilakukan Opa Mora hampir 40 tahun yang lalu. Sungguh, awalnya Duara Dethan tak terlalu berharap banyak membuktikan semua perjalana itu, namun yang terjadi adalah sebuah petualangan panjang yang tak pernah dibayangkan sebelumnya....&amp;nbsp;&lt;/p&gt;</t>
  </si>
  <si>
    <t>17c38bcb-ec63-4db5-a4d2-8b301df590bd</t>
  </si>
  <si>
    <t>Melodie d`Amour</t>
  </si>
  <si>
    <t>Jesslyn Chandra</t>
  </si>
  <si>
    <t>978-979-29-3098-6</t>
  </si>
  <si>
    <t>978-979-29-7630-4</t>
  </si>
  <si>
    <t>&lt;p&gt;Emily Christine tak pernah tahu rasanya hati yang remuk redam sampai ia mengalaminya sendiri. Cinta pertamanya pergi, meninggalkan gadis ituyang bahkan tak mampu bergerak barang sesenti.&lt;/p&gt;
 &lt;p&gt;Sampai suatu ketika, roda kehidupan yang berputar membawa Emily bertemu dengan seorang lelaki bermata kelabu di Paris. Sosokyang perlahan membuatnya mengertibahwa ada saatnya bertahan, ada saatnya melepaskan. Sosok yang perlahan-lahan pula menjadi melodi,mengisi dan meluruh dalam hati.&lt;/p&gt;</t>
  </si>
  <si>
    <t>acd444ff-d4a9-45f4-817a-d504ddc6a1bc</t>
  </si>
  <si>
    <t>Serial Galeri Eksotika: Philodendron</t>
  </si>
  <si>
    <t>978-979-29-0491-8</t>
  </si>
  <si>
    <t>978-979-29-7826-1</t>
  </si>
  <si>
    <t>&lt;p&gt;Buku ini sangat bermanfaat bagi para penggemar tanaman hias. Berisi informasi yang cukup lengkap tentang jenis-jenis Philodendron, cara perawatan dan budidayanya. Menampilkan lebih dari 100 jenis philodendron.&lt;/p&gt;
 &lt;p&gt;Daftar isi dari buku ini antara lain :&lt;/p&gt;
 &lt;p&gt;- Sekilas tentang Philodendron&lt;br /&gt;
 - Karakteristik philodendron&lt;br /&gt;
 - Perawatan Philodendron&lt;br /&gt;
 - Cara repotting dan penataan Philodendron&lt;br /&gt;
 - Memperbanyak philodendron&lt;br /&gt;
 - Aneka Philodendron&lt;/p&gt;</t>
  </si>
  <si>
    <t>be92baa8-ce7c-428e-bca0-c55361b47a2b</t>
  </si>
  <si>
    <t>Puus In Love</t>
  </si>
  <si>
    <t>978-979-29-0325-6</t>
  </si>
  <si>
    <t>978-979-29-7720-2</t>
  </si>
  <si>
    <t>&lt;p&gt;Ditaksir cowok keren plus populer di sekolah? Mau dong! Itu juga yang dilakukan Mila, pemilik wajah imut di SMA Dua. Riko memang ganteng, apalagi ia adalah vokalis band yang sedang ngetop. Tak salah kalau Mila bangga menjadi tambatan hatinya. Segalanya berjalan dengan begitu manis, hingga akhirnya sesuatu yang buruk terjadi. Pada saat yang sama, ada seorang cowok, Rama, yang diam-diam menaruh hati pada Mila. Sayangnya, Mila terlanjur benci padanya, cuma karena alasan yang sepele: masalah nama! Sampai-sampai Mila sengaja tidak mengundangnya pada acara ulangtahunnya. Rama memang tidak mudah menyerah. Dengan caranya sendiri, ia bertekad mengungkapkan perasaannya. Masalahnya, gara-gara dua cowok itu, Mila jadi berubah. Jadi jutek. Hatinya mendadak tertutup untuk orang lain. Lalu akankah Rama bisa merebut hati Mila? Lalu bagaimana pula dengan Riko?&lt;/p&gt;</t>
  </si>
  <si>
    <t>d0dd0f43-f2f5-43cf-9938-db4f4d95795e</t>
  </si>
  <si>
    <t>Panduan Lengkap Bisnis dan Budi Daya Lele Unggul</t>
  </si>
  <si>
    <t>978-979-29-3035-1</t>
  </si>
  <si>
    <t>978-979-29-7955-8</t>
  </si>
  <si>
    <t>&lt;p&gt;Siapa yang tak tau Lele?&lt;/p&gt;
 &lt;p&gt;Lele merupakan komoditi yang sekarang ini semakin unggul dan merakyat. Dari mulai pedagang kaki lima sampai restaurant menyajikan menu berbahan lele. Oleh karena itu hampir disemua populasi penduduk di Indonesia membudidayakan lele dumbo. Budi daya lele dumbo dikatakan sulit tidak seluruhnya benar, dikatakan mudah nyatanya banyak usaha yang tidak tahan lama. Budaya instan dan membebek dilakukan tidak sepenuh hati sering membuat orang kecewa karena tidak membawa dampak yang baik.&lt;/p&gt;
 &lt;p&gt;Buku ini merupakan panduan budi daya lele dumbo berisikan mulai A sampai Z mengupas masalah lele dumbo. Mulai dari mengenal lele dumbo, agribisnis, cara membuat media, pembenihan, pembesaran, kebutuhan pakan, penanganan penyakit, pemanenan dan paska panen, pengangkutan, pemasaran, cara mendapatkan modal, mengelola tenaga kerja, prosedur kesehatan budi daya dan analisis usaha. Penyajiannya saling terkait dan senyatanya itulah yang dibutuhkan dalam satu rangkaian kegiatan usaha budi daya lele dumbo&lt;/p&gt;
 &lt;p&gt;*Bonus pada buku fisik (CD, voucher, pembatas buku) tidak disertakan dalam buku digital (e-book)&lt;/p&gt;</t>
  </si>
  <si>
    <t>1d83bf6f-1ab9-4d29-8192-77b6731cf023</t>
  </si>
  <si>
    <t>Pencahayaan Alami dalam Arsitektur</t>
  </si>
  <si>
    <t>Parmonangan Manurung</t>
  </si>
  <si>
    <t>978-979-29-3135-8</t>
  </si>
  <si>
    <t>978-979-29-7699-1</t>
  </si>
  <si>
    <t>&lt;p&gt;Pencahayaan seringkali dikategorikan ke dalam dua kelompok, pencahayaan alami (daylighting) dan pencahayaan buatan (artificial lighting). Keduanya memiliki peranan yang sangat penting karena berperan besar dalam menyampaikan informasi visual ke indera penglihatan.&lt;/p&gt;
 &lt;p&gt;Secara umum, pencahayaan buatan merupakan buah karya manusia dalam memenuhi kebutuhan cahaya pada siang hari maupun malam hari, terutama terhadap kebutuhan cahaya di dalam ruangan. Kebutuhan yang akhirnya didukung oleh perkembangan teknologi ini, membawa pencahayaan bukan saja sebagai pemenuh kebutuhan fungsional, tetapi juga estetika dan kebutuhan lainnya.&lt;/p&gt;
 &lt;p&gt;Berbeda dengan pencahayaan buatan, pencahayaan alami lebih mengacu pada cahaya yang bersumber pada benda-benda langit. Sumber cahaya datang dari matahari, pantulan cahaya matahari yang diteruskan oleh bulan, serta cahaya bintang-bintang.&lt;/p&gt;
 &lt;p&gt;Namun, dalam buku ini, sumber cahaya yang dibahas hanyalah sumber cahaya alami pada siang hari (daylight), cahaya yang berasal dari matahari (sunlight) dan pantulan langit (skylight). Istilah-istilah dalam bahasa inggris mengenai cahaya alami memang lebih spesifik seperti natural light, daylight, sunlight, skylight, dan sebagainya. Dan dalam konteks ini, pembahasan akan mengacu pada , pembahasan akan mengacu pada daylighting, yaitu pencahayaan alami pada siang hari yang bersumber pada cahaya matahari (sunlight) dan cahaya langit (skylight).&lt;/p&gt;</t>
  </si>
  <si>
    <t>94875db3-00ba-43ea-a968-1f898d3eed0d</t>
  </si>
  <si>
    <t>Bajak Laut Operasi Usus Buntu, Humor Dahsyat Untuk Memotivasi</t>
  </si>
  <si>
    <t>978-979-29-0700-1</t>
  </si>
  <si>
    <t>978-979-29-7359-4</t>
  </si>
  <si>
    <t>&lt;p&gt;Bagaimana cara membuat pria berolahraga tanpa dipaksa-paksa?&amp;nbsp;&lt;br /&gt;
 Ajaklah ke mal. Mereka akan sukarela menahan nafas dan mengempiskan perut selama yang dibutuhkan, saat melewati kerumunan gadis. Memotivasi diri bisa dilakukan dengan berbagai cara. Salah satunya yang terbukti efektif adalah dengan humor. Dengan humor, bukan saja hati menjadi riang, tetapi juga tercapai tujuan kita yang lain. Bahkan, humor menjadikan hidup kita lebih kreatif dan penuh semangat!&lt;/p&gt;
 &lt;p&gt;Anda akan menemukan humor-humor cerdas, yang mampu menyentil, mengubah cara pandang bahkan memperkaya hidup Anda dengan cara kreatif. Buku ini menawarkan bagaimana memotivasi diri dengan cara yang berbeda dari biasa. Ada 40 humor dahsyat dalam buku ini, yang akan mengubah cara pandang Anda, mengajak Anda untuk menetapkan target dan meraihnya, dan menginspirasi Anda untuk selalu positif. Tak cuma memotivasi, humor ini akan membuat kita panjang umur.&lt;br /&gt;
 Tertawa itu sehat!&lt;/p&gt;</t>
  </si>
  <si>
    <t>7b6609d1-2c68-4996-a9ed-149a2a0699f9</t>
  </si>
  <si>
    <t>Be A Child To Your Sweetheart, Menghangatkan Relasi Suami-Istri Dengan Pribadi kanak-kanak</t>
  </si>
  <si>
    <t>Hendra Sipayung</t>
  </si>
  <si>
    <t>978-979-29-1244-9</t>
  </si>
  <si>
    <t>978-979-29-7364-8</t>
  </si>
  <si>
    <t>&lt;p&gt;Buku Be A Child to Your Sweetheart: Menghangatkan&lt;br /&gt;
 Relasi Suami-Istri dengan Pribadi Kanak-kanak ini mengajak&lt;br /&gt;
 Anda belajar sejenak untuk menatap dunia layaknya seorang&lt;br /&gt;
 anak kecil menatap dunianya. Dunia si kecil itulah yang&lt;br /&gt;
 kemudian mengajarkan Anda tentang kebijaksanaan hidup.&lt;br /&gt;
 Uniknya, &amp;ldquo;si kecil&amp;rdquo; itu ada dalam diri Anda.&lt;br /&gt;
 Tema dalam buku ini merupakan hal yang tidak&lt;br /&gt;
 biasa karena mengajak Anda untuk be a child. Tentu saja,&lt;br /&gt;
 bukan berarti apa yang disampaikan dalam buku ini bakal&lt;br /&gt;
 kontradiksi dengan tema buku-buku Psikologi popular yang&lt;br /&gt;
 umumnya mendorong Anda untuk menjadi dewasa. Buku ini&lt;br /&gt;
 ingin mengingatkan sisi lain dalam diri Anda yang terlupakan&lt;br /&gt;
 saat Anda mengejar kedewasaan, yakni sisi kanak-kanak.&lt;/p&gt;</t>
  </si>
  <si>
    <t>4c20dde9-279e-4599-aa77-ce5ddc632489</t>
  </si>
  <si>
    <t>The Sadness - Winter in Korea</t>
  </si>
  <si>
    <t>978-979-29-3136-5</t>
  </si>
  <si>
    <t>978-979-29-7881-0</t>
  </si>
  <si>
    <t>&lt;p&gt;Kebanyakan orang pasti menyukai artis, tapi tidak dengan Park Yoona. Baginya mereka adalah makhluk bermuka dua yang selalu membuat dirinya naik darah. Niatnya untuk mencari inspirasi baru malah terganggu dengan kehadiran makhluk yang paling dibencinya itu. Mereka adalah artis tenar ikon baru Seoul, Ji sun, Jung Yong, dan Kevin.&lt;br /&gt;
 Di tengah situasi kacau balau itulah Yoona bertemu dengan lelaki misterius. Yoona selalu terhipnotis hingga sanggup melupakan masa lalunya yang kelabu tiap kali bertemu lelaki itu. Lalu diam-diam perasaan cinta lahir. Hanya saja Yoona belum bisa memastikan cinta itu untuk siapa. Apakah untuk Ji sun, Jung Yong, Kevin, atau lelaki misterius itu. Yoona hanya bisa pastikan dia menginginkan cerita cinta yang bahagia. Akankah Yoona mendapatkannya?&lt;/p&gt;</t>
  </si>
  <si>
    <t>6edc6a0f-179c-44ab-8f19-0055328697c7</t>
  </si>
  <si>
    <t>Beautiful Moment 55 Kisah Yang Memeperkaya Hidup Berkeluarga</t>
  </si>
  <si>
    <t>Roswita Oktiviani</t>
  </si>
  <si>
    <t>978-979-29-0415-4</t>
  </si>
  <si>
    <t>978-979-29-7367-9</t>
  </si>
  <si>
    <t>&lt;p&gt;Siapa pun pasti ingin memiliki keluarga bahagia.&lt;br /&gt;
 Lantas, bagaimana agar kehidupan dalam keluarga&lt;br /&gt;
 berjalan seimbang? Bagaimana menumbuhkan benihbenih&lt;br /&gt;
 cinta dan kasih sayang di dalam hati setiap anggota&lt;br /&gt;
 keluarga? Kuncinya ada dalam kesadaran diri kita&lt;br /&gt;
 sendiri sebagai anggota keluarga. Cara kita menjalani&lt;br /&gt;
 kehidupan inilah yang akan menentukan berhasil&lt;br /&gt;
 tidaknya kita dalam membina sebuah keluarga yang&lt;br /&gt;
 harmonis. Tidak hanya antara suami-istri, tetapi juga&lt;br /&gt;
 orangtua-anak, kakak-adik, keluarga kerabat, bahkan&lt;br /&gt;
 keluarga sesamanya.&lt;br /&gt;
 Dalam buku 55 Kisah yang Memperkaya Hidup&lt;br /&gt;
 Keluarga ini, akan dipaparkan berbagai kisah yang&lt;br /&gt;
 sekiranya mampu menjadi sumber inspirasi Anda dan&lt;br /&gt;
 keluarga. Kisah menarik penuh inspiratif ini akan&lt;br /&gt;
 semakin menggugah hati Anda dan membuat Anda&lt;br /&gt;
 menyadari bahwa Anda sebenarnya adalah orang yang&lt;br /&gt;
 sangat beruntung. Anda diajak untuk meneladani,&lt;br /&gt;
 merenungkan setiap kisahnya, dan menerapkannya&lt;br /&gt;
 dalam hidup berkeluarga.&lt;/p&gt;</t>
  </si>
  <si>
    <t>d132bca4-4fd6-4eed-b66a-4c0cb52ef849</t>
  </si>
  <si>
    <t>Bebaskan Ekspresimu: Cara Cerdas Mengelola Emosi Bagi Remaja</t>
  </si>
  <si>
    <t>Laila Ningtyas &amp; Edward Theodorus</t>
  </si>
  <si>
    <t>978-979-29-0450-5</t>
  </si>
  <si>
    <t>978-979-29-7719-6</t>
  </si>
  <si>
    <t>&lt;p&gt;Buku ini dimaksudkan untuk memberi kamu bahan pemikiran&lt;br /&gt;
 tentang bagaimana emosi bekerja dalam diri kamu. Kami melengkapinya&lt;br /&gt;
 dengan beberapa contoh kasus yang mungkin pernah&lt;br /&gt;
 atau akan ditemui oleh para remaja. Bersama-sama, kamu&lt;br /&gt;
 diajak mengenali emosi secara pribadi dengan langkah-langkah&lt;br /&gt;
 yang mudah. Kami ingin meyakinkan kamu bahwa mengenali&lt;br /&gt;
 emosi merupakan langkah awal untuk mengenali diri, selain&lt;br /&gt;
 dapat juga membantu kamu menjalin hubungan yang harmonis&lt;br /&gt;
 dengan diri dan orang lain. Tidak jauh berbeda dengan yang&lt;br /&gt;
 dinyatakan oleh Mahatma Gandhi, keselarasan menciptakan&lt;br /&gt;
 kebahagiaan.&lt;br /&gt;
 Bacalah buku ini dengan tawa jika memang perlu. Semoga buku&lt;br /&gt;
 ini dapat menjadi teman saat kalian membutuhkannya. Dan&lt;br /&gt;
 semoga setelah membaca buku ini, kalian selalu ingat untuk&lt;br /&gt;
 berusaha menghadapi situasi dengan emosi yang tepat dan&lt;br /&gt;
 selaras. Kami tahu, kalian bisa menjadikan dunia ini lebih indah&lt;br /&gt;
 bagi diri dan orang lain. Enjoy your life!&lt;/p&gt;</t>
  </si>
  <si>
    <t>21e62564-40fa-40a3-8b3e-ede644d0a287</t>
  </si>
  <si>
    <t>Being an Internet Marketer: Rahasia Sukses Menjual dengan Internet</t>
  </si>
  <si>
    <t>David Odang</t>
  </si>
  <si>
    <t>978-979-29-0580-9</t>
  </si>
  <si>
    <t>978-979-29-7369-3</t>
  </si>
  <si>
    <t>&lt;p&gt;Ikutilah satu per satu langkah demi langkah dan cobalah membuat bisnis&amp;nbsp;internet Anda sendiri. Contoh praktik pembuatan Bisnis Affiliate&amp;nbsp;Marketing, baik website, sistem, maupun praktik cara mempromosikannya&amp;nbsp;dapat dilihat di website http://www.newbiesuccessblueprint.com,&amp;nbsp;yang benar-benar menerapkan semua langkah yang ditulis dalam buku&amp;nbsp;ini. Dan website untuk support dan untuk update berita, tools, dan halhal&amp;nbsp;lainnya mengenai pengembangan bisnis internet yang dibahas di buku&amp;nbsp;ini dapat dilihat di blog http://www.pemasarinternet.com, yang dibuat&amp;nbsp;sebagai support dan ucapan terima kasih bagi Anda yang membeli buku&amp;nbsp;ini dan mengambil tindakan untuk membuat bisnis internet Anda sendiri.&amp;nbsp;Selamat memulai Bisnis Internet Anda! dan Selamat menjadi Pemasar&amp;nbsp;Internet!&lt;/p&gt;</t>
  </si>
  <si>
    <t>f05f9912-630f-4259-82e9-5dd0967009d0</t>
  </si>
  <si>
    <t>Belajar Kanji Bahasa Jepang</t>
  </si>
  <si>
    <t>Yoel Sadewa</t>
  </si>
  <si>
    <t>978-979-29-0427-7</t>
  </si>
  <si>
    <t>978-979-29-7382-2</t>
  </si>
  <si>
    <t>&lt;p&gt;Pendidikan Bahasa Jepang yang berkembang pesat di Indonesia akhir-akhir ini membuat jumlah&lt;br /&gt;
 pembelajar bahasa negeri sakura pun semakin bertambah banyak, khususnya di tingkat SMA dan SMK.&lt;br /&gt;
 Oleh karena itu, kebutuhan akan buku-buku penunjang di samping buku paket dalam kegiatan belajar&lt;br /&gt;
 mengajar Bahasa Jepang semakin dibutuhkan pula.&lt;br /&gt;
 Selain huruf Hiragana dan Katakana, bahasa Jepang memakai pula huruf Kanji. Kita bisa mengatakan&lt;br /&gt;
 huruf yang satu ini rumit dan bisa menjadi momok yang memusingkan bagi sebagian orang. Di sisi lain,&lt;br /&gt;
 huruf Kanji menjadi kian menarik dan penuh tantangan jika dipelajari dengan tekad dan semangat&lt;br /&gt;
 belajar yang tinggi.&lt;br /&gt;
 Oleh sebab itu, buku tentang belajar dasar-dasar huruf Kanji ini menjadi salah satu penunjang penting&lt;br /&gt;
 dalam mendampingi buku paket ketika para siswa belajar bahasa Jepang. Buku ini mencakup 300 huruf&lt;br /&gt;
 Kanji dasar yang dapat dipergunakan sebagai referensi persiapan mengikuti Ujian Kemampuan Bahasa&lt;br /&gt;
 Jepang (Nihongo Nooryoku Shiken ???????), khususnya Level 4. Soal-soal latihan yang&lt;br /&gt;
 berada dalam buku ini pun berdasar struktur tata bahasa pada level tersebut.&lt;/p&gt;</t>
  </si>
  <si>
    <t>00c01b55-f003-4a90-827a-5ee42d8bfb9c</t>
  </si>
  <si>
    <t>Belajar Otodidak Menjadi Gitaris Andal</t>
  </si>
  <si>
    <t>Adi Nugroho</t>
  </si>
  <si>
    <t>978-979-29-0771-1</t>
  </si>
  <si>
    <t>978-979-29-7390-7</t>
  </si>
  <si>
    <t>&lt;p&gt;Buku ini tentu saja bukanlah buku teks belajar bermain musik/&lt;br /&gt;
 gitar untuk mahasiswa-mahasiswa dari Jurusan Seni Musik&lt;br /&gt;
 (khususnya gitar). Tujuan penulisan buku ini adalah untuk&lt;br /&gt;
 memperkenalkan permainan gitar untuk kaum awam, yang bermain&lt;br /&gt;
 gitar untuk memuaskan dirinya (dan lingkungan di sekitarnya)&lt;br /&gt;
 dalam mengapresiasi musik tertentu. Selain itu, buku ini juga&lt;br /&gt;
 berusaha membimbing pembaca yang awam untuk belajar secara&lt;br /&gt;
 otodidak hingga akhirnya bisa menjadi gitaris yang cukup&lt;br /&gt;
 terampil/mahir, yang mampu menjadi pengiring yang baik untuk&lt;br /&gt;
 beberapa jenis lagu dan irama musik, serta mampu menjadi solois&lt;br /&gt;
 suatu band untuk lagu-lagu dan irama-irama yang tidak terlalu&lt;br /&gt;
 kompleks. Menyangkut isi buku, buku yang berjudul Belajar Otodidak Menjadi Gitaris Andal ini pertama kali akan mengajarkan&lt;br /&gt;
 pembaca tentang bagaimana mengenal tangga-tangga nada,&lt;br /&gt;
 mengenal akord-akord standar (mayor dan minor), mengenal&lt;br /&gt;
 progresi akord (pola pergerakan akord dalam suatu lagu dalam&lt;br /&gt;
 nada dasar tertentu), mengenal pembentukan dan penggunaan&lt;br /&gt;
 akord-akord yang relatif rumit/kompleks (Dominan 7, M7, m7,&lt;br /&gt;
 mM7, M6, M9, m6, m9, 11, 13, suspended, augmented,&lt;br /&gt;
 diminished, half-diminished, dan sebagainya), serta memberi&lt;br /&gt;
 dasar-dasar bermain melodi dan berimprovisasi menggunakan&lt;br /&gt;
 tangga nada-tangga nada (scale) tertentu (Blues, Minor-Harmonic,&lt;br /&gt;
 Mixolydian, Dorian, dan sebagainya).&lt;/p&gt;</t>
  </si>
  <si>
    <t>22066571-db0c-493f-92cc-75465bf0f144</t>
  </si>
  <si>
    <t>Lima Kelopak Mawar Berbisa</t>
  </si>
  <si>
    <t>Ria Jumriati</t>
  </si>
  <si>
    <t>978-979-29-0198-6</t>
  </si>
  <si>
    <t>978-979-29-7305-1</t>
  </si>
  <si>
    <t>29.0 MB</t>
  </si>
  <si>
    <t>&lt;p&gt;Novel ini adalah persembahan tertinggi untuk para wanita yang pernah ternistakan zaman. Sebagai tonggak sejarah kelam tentang derita sebuah gender yang terpinggirkan. Tentang pemahaman terdalam bahwa para Jugun Lanfu bahkan lebih dari sekedar pahlawan tanpa tanda jasa. Tak hanya mengorbankan jiwa dan raga namun mental, harga diri serta hak hidup yang terampas sebagai manusia, pernah tergadaikan akibat kebrutalan perang dan perlakuan hingga titik terendah sebagai perembuan dan manusia.&lt;/p&gt;
 &lt;p&gt;5 kelopak mawar berbisa ini adalah Novel tentang derita seorang Jugun Lanfu dan keturunannya. Tentang dendam yang tak berkesudahan, tentang ketidak adilan zaman yang bermuara pada penyelesaian manusiawi...Dendam! Ikuti petualangan Sagiyem, Marni, Winarsih, Rumijah, dan Hana Motukura. mereka ibaratkan 5 kelopak mawar yang menawarkann -Bisa- yang berbeda. Mencoba memberi racun mematikan pada pria pemberi nista, meski harus bercampur dengan ramuan bernama cinta sejati..siapa kemudian yang terkalahkan? Pertempuran batin, harga diri dan bakti sebagai seorang anak menjadi satu rangkaian cerita yang mengharukan dan pada akhirnya, tetap menerbitkan tanya tentang keberpihakkan dunia terhadap wanita.&lt;/p&gt;</t>
  </si>
  <si>
    <t>7334b8a5-53f4-412d-9532-743657b693c5</t>
  </si>
  <si>
    <t>Maag â€“ Kenali, Hindari, dan Obati</t>
  </si>
  <si>
    <t>978-979-29-0984-5</t>
  </si>
  <si>
    <t>978-979-29-7608-3</t>
  </si>
  <si>
    <t>&lt;p&gt;Banyak orang mengira penyakit maag hanya disebabkan telat&lt;br /&gt;
 makan dan stres. Mereka beranggapan bahwa pengobatan tidak&lt;br /&gt;
 diperlukan dan penyakit maag tidak akan kambuh asal mereka&lt;br /&gt;
 makan secara teratur dan menghindari stres. Padahal, pengobatan&lt;br /&gt;
 penyakit maag yang benar adalah dengan mengetahui dan&lt;br /&gt;
 menghilangkan penyebabnya terlebih dahulu, kemudian didukung&lt;br /&gt;
 dengan meniadakan stres, mengatur diet dengan baik,&lt;br /&gt;
 dan menjauhi makanan yang dipantang. Sayangnya, kebanyakan&lt;br /&gt;
 penderita maag lebih suka mengonsumsi obat maag yang dijual&lt;br /&gt;
 secara bebas, padahal umumnya obat-obatan tersebut hanya menurunkan&lt;br /&gt;
 produksi asam lambung. Akibatnya sejumlah penyakit&lt;br /&gt;
 maag yang disebabkan oleh bakteri tidak dapat disembuhkan&lt;br /&gt;
 dan berulang kali kambuh.&lt;br /&gt;
 Buku ini memberikan pengetahuan bagi Anda untuk mengetahui&lt;br /&gt;
 lebih jauh tentang penyakit maag sehingga Anda bisa&lt;br /&gt;
 bertindak dengan tepat terhadap penyakit maag yang Anda derita agar kesembuhan penyakit ini tidak hanya menjadi mimpi.&lt;br /&gt;
 Buku ini juga dilengkapi sejumlah resep masakan maupun&lt;br /&gt;
 susunan menu yang tepat untuk hidup sehat tanpa penyakit&lt;br /&gt;
 maag.&lt;/p&gt;</t>
  </si>
  <si>
    <t>6aa82cc7-b536-4e20-8ee7-ac8740590423</t>
  </si>
  <si>
    <t>40 Sketsa &amp; Pola Busana Muslim â€“ Anggun, Cantik, dan Ramping</t>
  </si>
  <si>
    <t>978-979-29-3126-6</t>
  </si>
  <si>
    <t>978-979-29-7298-6</t>
  </si>
  <si>
    <t>&lt;p&gt;Tampil cantik dan menarik dalam balutan busana muslim yang nyaman tanpa mengeluarkan biaya yang besar adalah keinginan semua muslimah. Buku ini memuat 40 desain busana muslimah yang dapat dijadikan inspirasi dalam berbusana sesuai dengan syar&amp;#39;i yang fashionable.&lt;/p&gt;
 &lt;p&gt;Tersedia desain untuk beragam bentuk tubuh, dari yang kurus sehingga tampak cantik dan anggun, hingga yang gemuk agar tampak langsing dan menawan.Setiap desain dilengkapi dengan sketsa dan pola, sehingga mudah untuk dibuat dan dimodifikasi sesuai selera.&lt;/p&gt;
 &lt;p&gt;Buku ini akan membantu Anda tampil anggun sebagai wanita masa kini, namun tetap nyaman dan hemat sesuai dengan syariat Islam.&lt;/p&gt;</t>
  </si>
  <si>
    <t>337a5647-95c9-420a-bb92-d0ff33828b7d</t>
  </si>
  <si>
    <t>45 Penyakit yang Banyak Ditemukan di Masyarakat</t>
  </si>
  <si>
    <t>dr. Dito Anurogo &amp; Ari Wulandari</t>
  </si>
  <si>
    <t>978-979-29-3059-7</t>
  </si>
  <si>
    <t>978-979-29-7303-7</t>
  </si>
  <si>
    <t>&lt;p&gt;Memang memerlukan perhatian yang berkesinambungan untuk menjaga kesehatan. Jika kita tetap sehat, usia harapan hidup juga bertambah. Waktu yang ada dapat kita manfaatkan untuk kebaikan.Tidak perlu khawatir untuk datang ke dokter memeriksakan diri. Tidak ada keharusan setelah sakit baru ke dokter. Manfaatkan sarana dan prasarana kesehatan di sekitar kita untuk menjaga kesehatan; seperti laboratorium kesehatan, klinik sehat, rumah sehat, puskesmas-puskesmas dan banyak juga layanan periksa kesehatan yang disediakan secara gratis.&lt;br /&gt;
 Buku ini disusun untuk memberikan wawasan dan pengetahuan kepada masyarakat umum untuk lebih peduli pada kesehata. Ada 45 ulasan penyakit, dari ringan hingga berat, yang banyak kita temukan dalam kehidupan sehari-hari, tetapi sering kita abaikan hingga sudah benar-benar parah. Ada banyak penyakit berat yang keberadaannya tidak kita ketahui kecuali setelah parah atau akut. Buku ini membahas mulai dari penyebab, gejala, penyebaran, hingga penanganannya.&amp;nbsp;&lt;br /&gt;
 Dengan mengetahui dan mengerti, setidaknya kita dapat mengantisipasi bila menemukan sesuatu yang &amp;ldquo;tidak biasa&amp;rdquo; di tubuh kita. Dengan demikian, kita bisa segera periksa ke dokter atau rumah sakit yang dipercaya. Semoga buku ini memberikan kontribusi yang baik bagi kesehatan anda.&lt;/p&gt;</t>
  </si>
  <si>
    <t>47427e44-820d-4a0a-ab31-1337695055aa</t>
  </si>
  <si>
    <t>Mainkan Bassmu dengan Iringan Musik Digital Komputer</t>
  </si>
  <si>
    <t>Adi Jarot Pamungkas dan Sri Mulyadi Akmal</t>
  </si>
  <si>
    <t>978-979-29-0514-4</t>
  </si>
  <si>
    <t>978-979-29-7611-3</t>
  </si>
  <si>
    <t>&lt;p&gt;Perkembangan dunia musik pada saat ini menuntut orangorang&lt;br /&gt;
 yang berkecimpung di dalamnya untuk lebih kreatif dan&lt;br /&gt;
 menjadi lebih baik. Peran komputer tidak lepas dalam memengaruhi&lt;br /&gt;
 perkembangan dunia musik. Dengan kata lain, ada&lt;br /&gt;
 hubungan yang saling memengaruhi antara perkembangan&lt;br /&gt;
 musik dengan perkembangan fungsi komputer, baik itu penggunaan&lt;br /&gt;
 komputer dalam hal produksi musik, produksi CD lagu,&lt;br /&gt;
 bahkan untuk proses pembelajaran dalam bermain musik.&lt;br /&gt;
 Buku ini membahas penggunaan komputer untuk proses&lt;br /&gt;
 pembelajaran dan memainkan instrumen musik, khususnya&lt;br /&gt;
 bass elektrik. Dengan menggunakan musik digital, cara belajar&lt;br /&gt;
 dan bermain bass elektrik akan lebih menyenangkan dan&lt;br /&gt;
 dapat lebih meningkatkan kualitas permainan karena secara&lt;br /&gt;
 langsung akan terbiasa untuk bermain secara rapi sesuai&lt;br /&gt;
 dengan musik pengiring yang dalam buku ini dilakukan dengan&lt;br /&gt;
 menggunakan musik digital Fruity Loop 5.&lt;/p&gt;</t>
  </si>
  <si>
    <t>a9459218-a3b3-42e8-aa35-56940872b28b</t>
  </si>
  <si>
    <t>Mainkan Gitarmu dengan Iringan Musik Digital Komputer</t>
  </si>
  <si>
    <t>Adi Jarot Pamungkas</t>
  </si>
  <si>
    <t>978-979-29-0237-2</t>
  </si>
  <si>
    <t>978-979-29-7612-0</t>
  </si>
  <si>
    <t>&lt;p&gt;Mainkan Gitarmu dengan Iringan Musik Digital komputer ini menjelaskan skill dasar dalam bermain gitar elektrik. Diawali dengan dasar bermain gitar elektrik secara cepat dan tepat hingga teknik-teknik permainan gitar yang bisa memperindah permainan musik secara keseluruhan. Selain itu, akan disajikan pula cara mengaransemen dan menciptakan iringan musik digital atau techno yang kini sedang menjadi trend menggunakan software Fruity Loop 5. Fruity Loop 5 dapat menghasilkan berbagai suara yang cukup realistis sebagai permainan musik konvensional.&lt;/p&gt;
 &lt;p&gt;Dalam buku ini juga akan disajikan pula pemanfaatan Adobe Audition 1.5 untuk melakukan proses rekaman dan editing audio. Rekaman tersebut bisa digunakan untuk mengevaluasi permainan Anda. Anda bisa menemukan CD penyerta yang berisi iringan musik digital berformat flp (Format untuk dibuka pada Fruity Loop) untuk berlatih mengaransemen iringan musik digital. Ada juga musik berformat MP3 yang bisa diputar pada MP3 player Anda serta file yang berisi beraneka ragam beat drum sebagai pengiring permainan improvisasi gitar Anda.&lt;/p&gt;
 &lt;p&gt;Melalui buku ini pembaca diharapkan bisa belajar bermain gitar dengan lebih baik dan tanpa merasa bosan karena tersedianya iringan permainan musik digital yang diciptakan menggunakan Fruity Loop 5 dan adobe Audition 1.5. Selain itu, kemapuan intelektualitas dalam bermusik diharapkan akan juga semakin meningkat sehingga Anda bisa menjadi gitaris dan musisi dengan multitalenta.&lt;/p&gt;</t>
  </si>
  <si>
    <t>6b5d4268-3b5e-4767-a77f-ef3c378c0e01</t>
  </si>
  <si>
    <t>Racun di Sekitar Kita?</t>
  </si>
  <si>
    <t>978-979-29-0468-0</t>
  </si>
  <si>
    <t>978-979-29-7722-6</t>
  </si>
  <si>
    <t>&lt;p&gt;Ternyata bukan hanya makanan saja yang bisa tercemar bahan berbahaya sehingga dapat mengganggu kesehatan kita. Sejumlah bahan kimia berbahaya bisa mencemari berbagai jenis produk yang kita pakai sehari-hari seperti kosmetik, obat nyamuk, bahan bangunan, pewangi, deodorant, pembersih lantai, dan berbagai produk rumah tangga lainnya. Bahkan bahan kimia yang telah dinyatakan aman pun bisa berbahaya bagi kesehatan kita apabila digunaka secara sembarangan.&lt;/p&gt;
 &lt;p&gt;Buku ini mengupas tuntas berbagai jenis bahan berbahaya yang dapat mencemari produk yang kita pakai sehari-hari sekaligus memberi panduan memilih produk yang aman bagi krsehatan. Selain itu, dalam buku ini disampaikan pula petunjuk penggunaan produk rumah tangga agar aman bagi konsumen dan berbagai cara alami untuk menggantikan produk kimia yang sering dipakai sehari-hari.&lt;/p&gt;
 &lt;p&gt;Dengan memilih produk yang aman serta menggunakannyasecara tepat, kita akan menghindar dari racun-racun di sekitar kita yang berbahaya bagi kelangsungan hidup kita.&lt;/p&gt;</t>
  </si>
  <si>
    <t>6542c085-dc9e-4af6-907e-bc559e4f2f9d</t>
  </si>
  <si>
    <t>Accidentally Love</t>
  </si>
  <si>
    <t>978-979-29-3207-2</t>
  </si>
  <si>
    <t>978-979-29-7320-4</t>
  </si>
  <si>
    <t>&lt;p&gt;Mama Tasya yang khawatir melihat putrinya belum bisa melupakan mantan kekasihnya, berencana menjodohkannya dengan putra salah seorang temannya. Sebuah rencana terselubung. Namun, rencana agar Tasya mendatangi Diego, putra Bu Zahra, ternyata tidak berjalan mulus.&amp;nbsp;&lt;br /&gt;
 Tasya yang tidak tahu tentang rencana mamanya itu, benar-benar pusing saat harus mengantar pesanan pelanggan butik mamanya, dengan cara yang sungguh merepotkan. Dan saat Diego menganggap Tasya sengaja mengejarnya, Tasya mengaku bahwa dia sudah punya pacar. Dia meminta sahabatnya untuk mengaku sebagai kekasihnya.&lt;br /&gt;
 Semua berjalan seperti keinginan Tasya sampai akhirnya Diego tahu kalau Tasya hanya ingin mempermainkannya. Diego sendiri telah jatuh hati pada Tasya dan berniat untuk merebut hati Tasya dari Mandar, pacar pura-pura Tasya.&lt;/p&gt;</t>
  </si>
  <si>
    <t>66af9518-6efb-4812-9921-65d828611634</t>
  </si>
  <si>
    <t>Rahasia Desain Dan Cetak Peluang Bisnis Desain Grafis</t>
  </si>
  <si>
    <t>Joko Raharjo</t>
  </si>
  <si>
    <t>978-979-29-0578-6</t>
  </si>
  <si>
    <t>978-979-29-7726-4</t>
  </si>
  <si>
    <t>&lt;p&gt;Buku ini menjelaskan tahap-tahap persiapan sebelum proses cetak, memberikan berbagai tip trik dalam cetak desain grafis agar&amp;nbsp;&lt;br /&gt;
 lebih efisien, cepat dan aman, bagaimna melakukan kalibrasi murah meriah terhadap monitor dan printer hingga hasilnya&amp;nbsp;&lt;br /&gt;
 memuaskan, serta berbagai rahasia yang membantu Anda menjadi profesional dalam pencetakan desain grafis.&lt;br /&gt;
 Buku ini mebahas :&lt;/p&gt;
 &lt;ul&gt;
 &lt;li&gt;Persiapan awal sebelum kerja mendesain&lt;/li&gt;
 &lt;li&gt;Film cetak&lt;/li&gt;
 &lt;li&gt;Membuat desain yang siap cetak dan aman&lt;/li&gt;
 &lt;li&gt;Tip trik dalam desain cetak&lt;/li&gt;
 &lt;/ul&gt;</t>
  </si>
  <si>
    <t>3014be42-c55a-48f1-8057-5c4b0acffa2c</t>
  </si>
  <si>
    <t>Resep Kaya Ala Orang Cina</t>
  </si>
  <si>
    <t>978-979-29-0674-5</t>
  </si>
  <si>
    <t>978-979-29-7738-7</t>
  </si>
  <si>
    <t>&lt;p&gt;Buku ini mencoba membuat tinjauan analisis teoretis&lt;br /&gt;
 tentang rahasia kesuksesan orang Tionghoa. Meskipun buku ini&lt;br /&gt;
 tidak memuat survei lapangan, buku ini didasarkan pemikiran&lt;br /&gt;
 yang logis mengenai sistem ekonomi keluarga yang dianut&lt;br /&gt;
 kaum Tionghoa sukses. Dengan membaca buku ini, masyarakat&lt;br /&gt;
 diharapkan menjadi paham bahwa orang Tionghoa sukses tidak&lt;br /&gt;
 berbeda dengan orang kebanyakan. Cara kerja mereka jujur, cara&lt;br /&gt;
 kerja mereka ilmiah, dan tidak berbeda dengan yang lain.&lt;br /&gt;
 Orang Tionghoa sukses umumnya mengerti cara kerja&lt;br /&gt;
 ilmu ekonomi praktis dan mampu memanfaatkan ilmu yang tidak&lt;br /&gt;
 diajarkan di sekolah tersebut dalam praktik di dunia nyata. Dengan&lt;br /&gt;
 membaca buku ini, masyarakat diharapkan dapat disadarkan&lt;br /&gt;
 bahwa setiap orang sebetulnya memiliki segudang potensi untuk&lt;br /&gt;
 mengubah nasib diri sendiri. Rahasianya tentu saja akan dikuak&lt;br /&gt;
 dalam buku ini.&lt;/p&gt;</t>
  </si>
  <si>
    <t>04cbd2ae-30e6-41be-a560-181f5f7535e1</t>
  </si>
  <si>
    <t>Teroris Cinta</t>
  </si>
  <si>
    <t>Neno</t>
  </si>
  <si>
    <t>978-979-29-0217-4</t>
  </si>
  <si>
    <t>978-979-29-7873-5</t>
  </si>
  <si>
    <t>&lt;p&gt;Bagaimana rasanya kalau punya pengagum rahasia? kalau sekedar memuji sih ok saja. Tapi kalau sudah dalam taraf teror meneror, siapa yang suka? Inilah yang dihadapi oleh Diar. Dari bisikan di telinga sampai puisi cinta di majalah sekolah. Parahnya, tidak ada seorangpun yang tahu.....&lt;/p&gt;
 &lt;p&gt;Diar, seorang siswi pindahan dari jakarta, selain harus beradaptasi dengan sekolahnya yang baru, terpaksa harus penasaran dengan ulah fansnya. Diar memang cepat populer disitu. Bagaimana tidak? Ia langsung direkrut sebagai manajer tim basket favorit di sekolah. Otomatis itu membuat namanya dikenal senatero sekolah.&lt;/p&gt;</t>
  </si>
  <si>
    <t>3a03fbcf-773c-4dd6-ba3e-8467e4d18337</t>
  </si>
  <si>
    <t>Inspirasi Kreatif dari Bahan Bekas</t>
  </si>
  <si>
    <t>Astri Damayanti</t>
  </si>
  <si>
    <t>978-979-29-3144-0</t>
  </si>
  <si>
    <t>978-979-29-7528-4</t>
  </si>
  <si>
    <t>&lt;p&gt;Pernahkah terpikir untuk memanfaatkan bohlam bekas ketimbang membuangnya? Atau botol plastic bekas? Ada begitu banyak barang bekas yang terbuang percuma di sekitar kita. Padahal dengan sedikit kreativitas, barang bekas tersebut bias menjadi kreasi yang cantik, bahkan bernilai ekonomis.&lt;br /&gt;
 Daripada hanya membuangnya, mengapa tidak kita manfaatkan saja? Toh, tidak memerlukan modal yang besar. Bukan mustahil, kreasi yang kita hasilkan dari barang limbah ini bias menjadi rupiah.&lt;br /&gt;
 Ada 14 inspirasi kreatif yang disajikan dalam buku ini.Mulai dari pemanfaatan gelas plastic bekas, kotak susu bekas, kaleng bekas, kemeja bekas, hingga bekas karton lakban. Bahkan tas kresek yang biasanya dibuang begitu saja, bisa disulap menjadi rangkaian bunga cantik sebagai dekorasi.&lt;br /&gt;
 Selamat berkarya!&lt;/p&gt;</t>
  </si>
  <si>
    <t>8ad2a02b-d042-45ba-80d1-b49463ccf66f</t>
  </si>
  <si>
    <t>Jago Bermain Biola Dari Nol</t>
  </si>
  <si>
    <t>Dwi Wahyu</t>
  </si>
  <si>
    <t>978-979-29-3132-7</t>
  </si>
  <si>
    <t>978-979-29-7540-6</t>
  </si>
  <si>
    <t>&lt;p&gt;Biola, terkesan sebagai instrumen musik yang eksklusif dan sulit untuk dimainkan. Pada saat yang sama, jika melihat penampilan para maestro biola, kita pasti terpesona. Tak hanya dengan suara yang dihasilkan, tetapi juga dengan aksi pemain biola yang memukau.&amp;nbsp;&lt;br /&gt;
 Namun, berbagai kesulitan saat belajar bermain biola akan terjawab dalam buku ini. Buku ini membahas seluk-beluk permainan biola, mulai dari tingkat paling dasar hingga dapat memainkan lagu dengan biola.&amp;nbsp;&lt;br /&gt;
 Buku ini memberikan pengetahuan dasar dan wajib bagi pemain biola, seperti teori dasar dan teknik berrmain biola. Semua materi disajikan secara ringkas, mudah dipahami,dan dipraktikkan. Pembahasan dalam buku ini meliputi:&lt;br /&gt;
 - Sejarah biola&lt;br /&gt;
 - Seluk beluk biola&lt;br /&gt;
 - Bagian biola&lt;br /&gt;
 -Teknik dan posisi dasar&amp;nbsp;&lt;br /&gt;
 - Teori dasar musik&lt;br /&gt;
 - Latihan memainkan lagu&lt;br /&gt;
 Perbanyak latihan, dan jadilah pemain biola handal!&lt;/p&gt;</t>
  </si>
  <si>
    <t>738f469e-7d8a-4596-9db9-602c24e11bb0</t>
  </si>
  <si>
    <t>Jurus Jitu Pengelolaan Tambak Budi Daya Perikanan Ekonomis</t>
  </si>
  <si>
    <t>978-979-29-3142-6</t>
  </si>
  <si>
    <t>978-979-29-7551-2</t>
  </si>
  <si>
    <t>&lt;p&gt;Akuakultur atau budi daya perairan sistem tambak di Indonesia telah lama berkembang. Saat ini diperkirakan luas tambak Indonesia mencapai sekitar 800.000 ha dari potensi sekitar 1 juta ha, yang digunakan untuk budi daya perikanan.&lt;/p&gt;
 &lt;p&gt;Namun sebagian tambak banyak ditelantarkan oleh pemiliknya karena adanya penurunan produktivitas. Karena itu, perlu diterapkan sistem budi daya yang baik dan tepat sesuai daya dukung lingkungan, serta perlu dilakukan diversifikasi komoditas untuk memutus rantai penyakit. Selain polikultur, penerapan pola tebar gilir dengan mengubah sistem penebaran terus-menerus beralih dengan menebar 2-3 komoditas. Atau penerapan pola budi daya beberapa komodotas dalam petak yang berbeda di satu musim.&lt;/p&gt;
 &lt;p&gt;Penulisan buku ini memperkenalkan komoditas yang dapat dibudidayakan di tambak serta bagaimana mengelolanya agar produktif. Prinsip budi daya komoditas perikanan di tambak tidak berbeda satu dengan yang lainnya. Yang membedakan adalah biologi komoditas tersebut sehingga membutuhkan perlakuan yang berbeda. Buku ini diharapkan mendorong para petambak atau calon petambak untuk mengembangkan lebih dari satu komoditas di tambak, baik dengan pola polikultur, tebar gilir, atau mengusahakan beberapa komoditas dalam satu musim tanam pada beberapa petak tambak.&lt;/p&gt;</t>
  </si>
  <si>
    <t>f59e7cb0-1bde-43b0-8b89-d84e376e3d92</t>
  </si>
  <si>
    <t>Seri Sains Anak SAYURAN â€“ Segar dan Sehat, Kaya Manfaat</t>
  </si>
  <si>
    <t>978-979-29-3038-2</t>
  </si>
  <si>
    <t>978-979-29-7823-0</t>
  </si>
  <si>
    <t>&lt;p&gt;Apakah kamu suka makan sayur? Jika ya, maka kamu anak yang hebat!&lt;br /&gt;
 Karena ada banyak manfaat yang ada dalam sayur-sayuran. Selain vitamin,&amp;nbsp;terdapat mineral yang akan menyehatkan tubuh kita. Sayur juga&amp;nbsp;mengandung serat yang akan menjaga pencernaan kita tetap sehat.&lt;/p&gt;
 &lt;p&gt;Berapa banyak jenis sayur yang kamu ketahui? Ada bnyak jenis sayuran&amp;nbsp;yang bisa dimakan. Ada sayuran yang asli dari Indonesia, tetapi ada juga&amp;nbsp;sayuran yang berasal dari negara lain tetapi sudah ditanam di sini.&lt;/p&gt;
 &lt;p&gt;Nah, dalam buku ini, kamu akan mengetahui berbagai jenis sayuran. Kamu&amp;nbsp;juga akan mengetahui manfaat dari setiap jenis sayuran. Bahkan sayuran&amp;nbsp;bisa digunakan sebagai obat,lho! Resepnya bisa kamu baca dalam buku ini.&lt;/p&gt;
 &lt;p&gt;Yuk, kita perbanyak makan sayur!&lt;/p&gt;</t>
  </si>
  <si>
    <t>76086bfd-e6ce-4a1b-9371-03efe4111dd1</t>
  </si>
  <si>
    <t>Sumur Ajaib &amp; Puluhan Dongeng dari Negeri Ginseng</t>
  </si>
  <si>
    <t>978-979-29-3133-4</t>
  </si>
  <si>
    <t>978-979-29-7859-9</t>
  </si>
  <si>
    <t>&lt;p&gt;Konon dahulu kala hiduplah sepasang kakek nenek yang sangat baik hati. Setiap hari sang kakek selalu rajin bekerja dengan mencari kayu bakar di gunung, lalu menjualnya di pasar.&lt;br /&gt;
 Kakek dan nenek yang baik hati itu mempunyai tetangga, seorang lelaki tua yang sangat pelit, jahat, dan serakah. Dia tidak suka bila ada tetangganya yang lebih kaya daripada dirinya. Setiap hari ada saja ulah usil yang dikerjakannya untuk menjahili para tetangganya.&amp;nbsp;&lt;br /&gt;
 Suatu ketika, saat beristirahat selesai mencari kayu,&lt;br /&gt;
 &amp;ldquo;Oh, ada sebuah sumur. Kebetulan sekali aku sangat haus,&amp;rdquo; kata sang kakek sambil memasukkan tangannya mengambil air sumur untuk di minum.&lt;br /&gt;
 &amp;ldquo;Ah, segarrr&amp;hellip; Rasanya enak sekali.&amp;rdquo;&lt;br /&gt;
 Setelah minum air sumur, karena sangat kecapekan kakek tersebut duduk-duduk istirahat di pinggir sumur hingga tertidur pulas.&amp;nbsp;&lt;br /&gt;
 &amp;ldquo;Oh, aku terlalu lama tertidur rupanya. Nenek pasti sudah gelisah menungguku,&amp;rdquo; katanya sambil mengucek-ngucek kedua matanya.&lt;br /&gt;
 Kakek itu pun dengan tergesa-gesa mengikat kayu bakarnya dan segera memanggulnya pulang ke rumah.&lt;br /&gt;
 Begitu melihat suaminya sudah pulang, sang nenek terlihat begitu terkejut dan berkata,&amp;rdquo;Oh, Tuhan! Bagaimana mungkin ini terjadi? Dirimu menjadi muda seperti pengantin baru lagi, Kek?&amp;rdquo;&lt;br /&gt;
 Hari berikutnya, nenek itu pun pergi ke sumur ajaib itu dan meminum airnya. Dia pun berubah menjadi muda seperti pengantin baru lagi.&lt;br /&gt;
 Kabar tentang kakek dan nenek yang berubah menjadi muda lagi begitu cepat tersebar ke seluruh pelosok desa. Mendengar jawaban sang kakek, tanpa mengucapkan terima kasih, si lelaki tua serakah itu pun dengan terburu-buru segera berangkat menuju sumur ajaib di balik gunung.&lt;br /&gt;
 Namun, sampai keesokan pagi hari berikutnya, si lelaki tua serakah itu belum juga kembali pulang ke rumahnya. Kakek dan nenek yang baik hati itu merasa sangat khawatir jangan-jangan terjadi sesuatu dengan si lelaki tua serakah. Lalu mereka pun menyusul ke balik gunung.&lt;br /&gt;
 &amp;ldquo;Lho! Kok ada seorang bayi di sini, ya?&amp;rdquo; tanya nenek keheranan.&lt;br /&gt;
 &amp;ldquo;O, o, o&amp;hellip;pasti&amp;hellip;pasti&amp;hellip; Si tua serakah itu kambuh sifat serakahnya! Rupanya dia minum air sumur terlalu banyak. Over dosis! Hingga berubah jadi bayi lagi!&amp;rdquo;&lt;br /&gt;
 &amp;ldquo;Gimana kalau bayi ini kita rawat saja? Lihatlah dia begitu lucu dan imut-imut sekali?&amp;rdquo;&lt;br /&gt;
 &amp;ldquo;Ya, benar. Selama ini kita belum dikaruniai seorang anak. Sebaiknya, bayi ini kita pungut saja.&amp;rdquo;&lt;br /&gt;
 Akhirnya, suami istri yang baik hati itu pun merawat anak itu dengan penuh kasih sayang dan menjadi orang yang baik hati dan berbudi pekerti luhur.&lt;/p&gt;</t>
  </si>
  <si>
    <t>d9344a22-b80b-4e87-b6c8-cdffb245740d</t>
  </si>
  <si>
    <t>BookBerry - All About BlackBerry</t>
  </si>
  <si>
    <t>B. Santoso</t>
  </si>
  <si>
    <t>978-979-29-1211-1</t>
  </si>
  <si>
    <t>978-979-29-7403-4</t>
  </si>
  <si>
    <t>&lt;p&gt;BlackBerry&amp;hellip;, merupakan gadget yang fenomenal, menguasai pangsa pasar gadget di Indonesia dalam waktu singkat dan menjadi gaya trend sebagian besar masyarakat Indonesia. Kehadiran BlackBerry yang begitu hebat di tengah masyarakat membuat banyak orang bertanya-tanya &amp;ldquo;apa sih hebatnya BlackBerry sehingga begitu digandrungi? &amp;ldquo;&lt;/p&gt;
 &lt;p&gt;&amp;nbsp;Nah, bagi Anda yang ingin tahu lebih dalam mengenai BlackBerry, atau bahkan tertarik untuk membeli gadget ini, Anda bisa menilik lebih dalam lagi lewat buku ini. Akan disampaikan segalanya mengenai BlackBerry dari spesifikasi, operating system, aktivasi, seting, registrasi, bahkan cara koneksi dengan dunia lewat BlackBerry. Tak kalah serunya akan diulas tips dan trik penggunaan BlackBerry sehingga akan lebih memantapkan Anda untuk memilih dan menggunakan BlackBerry.&lt;/p&gt;</t>
  </si>
  <si>
    <t>3fed8175-79fb-4cd4-a42d-635f5517372d</t>
  </si>
  <si>
    <t>Buruan Ramal Gue!</t>
  </si>
  <si>
    <t>Ditta Arieska</t>
  </si>
  <si>
    <t>978-979-29-0588-5</t>
  </si>
  <si>
    <t>978-979-29-7420-1</t>
  </si>
  <si>
    <t>&lt;p&gt;Bagai jatuh tertimpa tangga, tiba-tiba saja Noldi didaulat menjadi pengisi rubrik ramalan di koran. Boro-boro meramal orang lain, buat diri sendiri saja Noldi nggak bisa. Alhasil, tugas ini jadi begitu berat sampai Noldi harus bersemedi di makam ayahnya. Tak dinyana, mendadak saja Noldi bisa meramal dengan tepat. Karuan saja namanya jadi terkenal plus punya fans dadakan.&lt;/p&gt;
 &lt;p&gt;Sayangnya kemampuan sakti Noldi nggak selalu ada. Suatu kali, ia harus meramalkan nasib komisaris koran tempatnya bekerja. Ini bukan hal mudah karena kalau ramalan meleset ia akan dipecat. Mampukah Noldi meramalkan nasib sang komisaris.? ow... ow.. pusing kepala Noldi.&lt;/p&gt;</t>
  </si>
  <si>
    <t>6052a6da-33f3-4868-995e-f59112e07b0c</t>
  </si>
  <si>
    <t>Twin Love For One</t>
  </si>
  <si>
    <t>978-979-29-3196-9</t>
  </si>
  <si>
    <t>978-979-29-7889-6</t>
  </si>
  <si>
    <t>&lt;p&gt;Brenda dan Siska adalah saudara kembar. Siska seorang yang tomboi sementara Brenda sebaliknya. Siska memiliki kebiasaan buruk self-injury (melukai diri sendiri) karena memiliki luka masa lalu saat sahabatnya Kelly meninggal dunia. Brenda sudah seperti penjaga Siska, ia yang selalu menyelamatkan dan mencegah Siska melakukan aksi menyakiti diri sendiri. Ayah mereka cenderung lebih menyayangi dan memperhatikan Siska. Awalnya Brenda bisa menerima hal itu, tapi lama-kelamaan Brenda mulai merasa muak. Ada seorang cowok yang hadir di kehidupan mereka, yaitu Roy. Roy menyukai Brenda, tetapi Siska menyukai Roy. Dan karena itulah Brenda melepaskan Roy. Di satu sisi, Brenda sangat terluka dengan hubungan Roy dan Siska hingga suatu hari Brenda memutuskan pergi dari rumah karena muak dengan keberadaan Siska yang selalu menjadi perhatian semua orang, bahkan ayah mereka rela memberikan liontin peninggalan ibu mereka pada Siska. Setelah Brenda pergi, Siska masuk rumah sakit karena ditemukan mencoba bunuh diri. Roy berusaha menemukan Brenda dan mengajaknya pulang. Saat Brenda pulang, sang ayah marah besar pada Brenda.&amp;nbsp;&lt;br /&gt;
 Pada perjalanan selanjutnya, Brenda tidak bisa menahan perasaannya pada Roy. Akhirnya, ia dan Roy pacaran di belakang Siska. Hingga suatu hari hal itu diketahui Siska dan membuat Siska sangat terluka. Siska pergi dari rumah. Brenda panik mencari Siska dan takut sesuatu akan terjadi padanya.....&lt;/p&gt;</t>
  </si>
  <si>
    <t>5b10d863-e5f0-49b1-a594-dfef5ca7fd25</t>
  </si>
  <si>
    <t>Marrying Aids</t>
  </si>
  <si>
    <t>978-979-29-0747-6</t>
  </si>
  <si>
    <t>978-979-29-7619-9</t>
  </si>
  <si>
    <t>&lt;p&gt;&amp;quot;Dokter? Mana dokter?&amp;quot; pemuda ini berteriak panik. &amp;quot;Biar saya lihat,&amp;quot; ucap Eri cepat. Tangan kirinya masih mengamit tasnya. Ia memegang lengan pemuda itu. Tak disangka, pemuda itu malah berjingkat ke belakang. &amp;quot;Jangansentuh!&amp;quot; &amp;quot;Aku mau dokter pria...&amp;quot;&lt;/p&gt;
 &lt;p&gt;&amp;quot;Maaf, dok,&amp;quot; begitu Eri memasukkan ponselnya, pria di dekatnya itu bersuara dengan logat menggantugnya. &amp;quot;Ji-Hwan bukan alergi wanita.&amp;quot; &amp;quot;Dia akan menikahi orang yangmenyentuhnya.&amp;quot; Apa? Eri terpana sebentar sebelu akhirnya menghembuskan tawa. &amp;quot;Anda bercanda ya?&amp;quot;&lt;br /&gt;
 &amp;quot;Bilang padanya aku akan menikahinya,&amp;quot; Eri berseru geram. Dasar, aneh-aneh saja!&lt;/p&gt;
 &lt;p&gt;Itu awal petaka bagi dokter Eri, perempuan cerdas, cantik, dan memiliki segalanya kecuali satu: jodoh. Tak disangka, jodoh itu datang terlalu cepat, dengan cara yang tak diduga.&lt;br /&gt;
 Kalau saja segalanya normal, siapapun tidak akan menolak cowok Korea setampan JI-Hwan! Hanya saja semua memang tak wajar. Mau tak mau, Eri pun terseret dalam alur hidup si Prince Charming. Di satu sisi Eri membencinya setengah mati. Sisi lain, diam-diam perasaan Indah mulai tumbuh.&lt;/p&gt;
 &lt;p&gt;Apakah Eri bisa membebaskan diri atau malah terjatuh lebih dalam lagi? Ditambah kenyataan Ji-Hwan punya rahasia kelam yang mengejutkan...&lt;/p&gt;</t>
  </si>
  <si>
    <t>c3311a66-756e-465a-8ea6-4ecbe6b391f4</t>
  </si>
  <si>
    <t>Untung Besar dari Herbal Kemasan</t>
  </si>
  <si>
    <t>Deasy Widyasari &amp; Tim Redaksi Cemerlang</t>
  </si>
  <si>
    <t>978-979-29-2251-6</t>
  </si>
  <si>
    <t>978-979-29-7895-7</t>
  </si>
  <si>
    <t>&lt;p&gt;Pencegahan dan pengobatan penyakit dengan herbal kini semakin populer di masyarakat. Pada awalnya herbal diracik dan dikonsumsi langsung. Demi kepraktisan, kini herbal mulai diolah dan dikemas sedemikian rupa sehingga bias lebih tahan lama. Selain itu, dengan pengemasan yang baik, produk herbal menjadi mudah dipasarkan ke berbagai daerah di Indonesia bahkan manca Negara sebagai komoditas ekspor yang sangat menjanjikan.&lt;br /&gt;
 Herbal kemasan menjadi bisnis yang sangat prospektif. Bukan saja karena besarnya laba yang bisa diperoleh, tetapi siapapun bias menjalankannya. Bahkan bias dimulai dapur Anda dengan modal yang kecil. Takpercaya?&lt;br /&gt;
 Buku ini memaparkan segala hal tentang bisnis herbal mulai dari perencanaan bisnis, pengurusan perijinan, pemilihan bahan, proses produksi, pemasaran, dan pengelolaan usaha. Setelah membaca buku ini, Anda akan memahami bahwa bisnis ini cukup mudah tetapi menguntungkan. Jadi, tunggu apalagi? Segera baca dan Anda pun siap menjadi pengusaha herbal kemasan!&lt;/p&gt;</t>
  </si>
  <si>
    <t>bd768ccd-1648-4090-9f7c-050487500846</t>
  </si>
  <si>
    <t>Material Akustik Pengendali Kualitas Bunyi Pada Bangunan</t>
  </si>
  <si>
    <t>Christina E.Mediastika</t>
  </si>
  <si>
    <t>978-979-29-0862-6</t>
  </si>
  <si>
    <t>978-979-29-7625-0</t>
  </si>
  <si>
    <t>&lt;p&gt;Dunia kita semakin bising. Kendaraan bermotor yang terus bertambah telah meningkatkan kebisingan di sekitar bangunan. Banyak bunyi pengganggu menyusup ke dalam bangunan sehingga mengganggu ketenangan. Keadaan itu dapat diperbaiki dengan menerapkan rancangan bangunan yang memperhatikan aspek-aspek perambatan bunyi, meliputi tata letak ruang-ruang di dalam bangunan dan penggunaan material bangunan yang memiliki kemampuan akustik memadai. Untuk pengendalian bunyi di luar bangunan, buku ini mengungkap teknik-teknik perancangan dan contoh-contoh penerapannya. Sementara untuk pengendalian bunyi di dalam ruang, dibahas teknik perancangan dan material akustik yang dapat dipilih.&amp;nbsp;&lt;br /&gt;
 Selengkapnya buku ini membahas:&lt;/p&gt;
 &lt;ul&gt;
 &lt;li&gt;Bunyi&lt;/li&gt;
 &lt;li&gt;Kebisingan&lt;/li&gt;
 &lt;li&gt;Rancangan Elemen Bangunan untuk Peredaman Kebisingan&lt;/li&gt;
 &lt;li&gt;Bab IV Perilaku Bunyi di dalam Ruang&lt;/li&gt;
 &lt;li&gt;Bab V Pengendalian Kualitas Bunyi di dalam Ruang&lt;/li&gt;
 &lt;/ul&gt;</t>
  </si>
  <si>
    <t>558b7286-2e6c-4ede-81e0-9ec349b8edf9</t>
  </si>
  <si>
    <t>Usaha Ayam Kampung Pedaging Secara Intensif</t>
  </si>
  <si>
    <t>Suwanto &amp; Cahyo Saparinto</t>
  </si>
  <si>
    <t>978-979-29-3173-0</t>
  </si>
  <si>
    <t>978-979-29-7899-5</t>
  </si>
  <si>
    <t>&lt;p&gt;Ayam pedaging sekarang ini merupakan penyumbang kebutuhan daging nasional. Apalagi saat sekarang ini yang tadinya ayam kampung hanya dipelihara secara tradisionil dengan diliarkan sudah mulai dipelihara secara intensif dan teratur.&amp;nbsp;&lt;br /&gt;
 Ayam kampung pedaging sendiri memiliki beberapa prospek dan keunggulan dimana image kesukaan masyarakat terhadap ayam kampung masih kuat. Hal ini disebabkan daging ayam kampung rasa dagingnya lebih lebih enak dan gurih dibanding dengan ayam ras serta tekstur daging lebih kompak dan kenyal, sehingga bila dimasak lama tidak mudah lembek. Ayam kampung juga lebih mudah menyesuaikan dengan kondisi lingkungannya sehingga lebih tahan dengan perubahan lingkungan dan musim setempat. Dan tentunya usaha ternak ayam kampung pedaging ini tidak harus membutuhkan modal yang besar. Dengan modal yang kecilpun sudah dapat melakukan usaha ternak ayam kampung pedaging. Sehingga resiko yang ditanggung bila gagal tidak terlalu besar. Perputaran modal juga cepat karena pembesaran mulai dari pemeliharaan DOC hingga panen hanya membutuhkan waktu 2 &amp;ndash; 2,5 bulan.&lt;br /&gt;
 Prospek usaha ini tambah menguntungkan terutama sekarang ini banyak bermunculan rumah makan yang menyajikan menu ayam kampung. Sehingga peluang pasar ayam kampung pedaging untuk dapat memenuhi kebutuhan rumah makan-rumah makan yang khusus menyajikan menu ayam kampung tersebut lebih terbuka.&lt;/p&gt;</t>
  </si>
  <si>
    <t>8977e1e4-04c8-4b62-a059-4879ba3a75e6</t>
  </si>
  <si>
    <t>YouTube â€“ Cara Mudah Menjadi Populer dengan Internet</t>
  </si>
  <si>
    <t>Eko Nurhuda</t>
  </si>
  <si>
    <t>978-979-29-3206-5</t>
  </si>
  <si>
    <t>978-979-29-7906-0</t>
  </si>
  <si>
    <t>&lt;p&gt;Menjadi populer dan dikenal orang banyak, itulah impian sebagian besar orang di muka bumi ini. Tidak peduli apa jenis kelamin, pekerjaan, dan latar belakang pendidikannya, kebutuhan untuk diakui dan dikagumi orang lain bisa dipastikan ada dalam diri setiap orang.&amp;nbsp;&lt;br /&gt;
 Jangan kira orang yang tampaknya kalem dan pendiam tidak punya keinginan untuk dikenal orang banyak. Di dalam hatinya ia juga mempunyai hasrat itu, namun mungkin tertutupi oleh sifatnya yang pendiam. Siapa tahu, saat sedang sendiri ia justru lebih ekspresif dari orang yang berwatak extrovert. Atau, bisa jadi ia menggunakan media lain yang tidak diketahui orang banyak untuk mengekspresikan diri, media yang membuatnya nyaman ketika meluapkan apa yang ingin ia perbuat. Ya, salah satunya melalui media-media alternatif seperti YouTube. Kebutuhan ini sepertinya ditangkap dengan baik oleh para pendiri YouTube. Itulah sebabnya situs video sharing terbesar sejagat ini memilih tagline &amp;ldquo;Broadcast Yourself&amp;rdquo;, sebuah ungkapan yang sesuai betul dengan apa yang dilakukan sebagian besar pengguna YouTube saat ini: bertindak narsis abis dengan mengunggah (upload) video-video pribadi demi kepuasan diri sendiri.&lt;br /&gt;
 So, kalau memang kamu kreatif dan mempunyai kemampuan, kenapa tidak meng-gunakan YouTube untuk menampilkan diri dan kebolehanmu pada dunia? Siapa tahu, nasibmu bisa menjadi lebih baik setelah orang mengetahui kebolehanmu di YouTube. Jangan pikir panjang lagi, just broadcast yourself with YouTube&amp;hellip;&lt;/p&gt;</t>
  </si>
  <si>
    <t>ec228318-d21d-47bd-a0f9-de11d8430cba</t>
  </si>
  <si>
    <t>Sales Magic For Job Seeker</t>
  </si>
  <si>
    <t>978-979-29-0054-5</t>
  </si>
  <si>
    <t>978-979-29-7742-4</t>
  </si>
  <si>
    <t>&lt;p&gt;Anda bosan ditolak? Anda bingung tidak tahu harus bagaimana lagi? Padahal prestasi Anda tidak mengecewakan, plus segudang prestasi pula. Sementara rekan Anda yang &amp;ndash; yaah &amp;ndash; biasa-biasa saja cepat mendapatkan pekerjaan. Atau anda merasa marah karena justru junior Anda yang lebih banyak mendapat pujian. Padahal Anda juga melamar kerja di tempat yang sama. Dan sederet padahal-padahal yang lain. Lalu apa yang salah?&lt;/p&gt;
 &lt;p&gt;Mungkin Anda tidak melakukan pemasaran diri. Apa itu dan bagaimana caranya? Buku ini menawarkan sebuah upaya untuk membekali para pencari kerja agar tampil lebih profesional dan mengesankan. Caranya dengan melakukan pemasaran diri secara efektif, sehingga tepat sasaran sesuai dengan apa yang diinginkan. Begitu Anda menguasai trik-triknya, kegiatan pemasaran diri ini seolah menjelma menjadi keajaiban karena demikian ampuhnya.&lt;/p&gt;
 &lt;p&gt;Inilah sales magic, dengan tiap langkahnya diolah sebagai bagic step yang mudah diikuti dan tentu saja &amp;ndash; diterapkan. Dilengkapi dengan beragam contoh bagaimana Anda memasarkan diri, seperti membuat surat lamaran, CV, resume, portofolio, sampai weblog yang menjual bagi Anda yang melamar melalui website. Diharapkan setelah membaca buku ini, mencari pekerjaan akan terasa lebih mudah. Dan tentunya, tawaran bekerja akan sampai di tangan Anda.&lt;/p&gt;</t>
  </si>
  <si>
    <t>ac410cf5-ca92-41cc-8fca-0656950dc5ca</t>
  </si>
  <si>
    <t>Cara Jitu Mengatasi Asma pada Anak dan Dewasa</t>
  </si>
  <si>
    <t>dr. Yekti Mumpuni &amp; Ari Wulandari</t>
  </si>
  <si>
    <t>978-979-29-4054-1</t>
  </si>
  <si>
    <t>978-979-29-7425-6</t>
  </si>
  <si>
    <t>&lt;p&gt;Hidup sehat tanpa asma? Mungkinkah? Jawabannya sangat mungkin karena banyak pula orang yang menderita asma, tetapi hidupnya seperti orang normal yang tidak menderita asma. Tentunya hal ini dapat dilakukan dengan mudah, bila penderita asma melakukan hal-hal berikut ini :&lt;br /&gt;
 1.&amp;nbsp;&amp;nbsp; &amp;nbsp;Hidup teratur sesuai kesehatan dan anjuran dokter.&lt;br /&gt;
 2.&amp;nbsp;&amp;nbsp; &amp;nbsp;Mengetahui dengan pasti apa yang menyebabkan terjadinya serangan asma pada dirinya dan sebisa mungkin menghindari faktor pemicu tersebut&lt;br /&gt;
 3.&amp;nbsp;&amp;nbsp; &amp;nbsp;Menjaga pola makanan yang dikonsumsinya setiap hari.&amp;nbsp;&lt;br /&gt;
 4.&amp;nbsp;&amp;nbsp; &amp;nbsp;Olahraga sesuai anjuran dokter.&lt;br /&gt;
 5.&amp;nbsp;&amp;nbsp; &amp;nbsp;Menghindari stres dan beban berlebihan.&lt;br /&gt;
 6.&amp;nbsp;&amp;nbsp; &amp;nbsp;Membawa obat-obatan pertolongan pertama untuk berjaga-jaga bila terjadi serangan asma.&lt;br /&gt;
 7.&amp;nbsp;&amp;nbsp; &amp;nbsp;Tidak memaksakan diri mengikuti hidup seperti orang-orang sehat&lt;/p&gt;
 &lt;p&gt;Dan masih banyak lagi. Semua itu akan lebih jelas lagi bila telah membaca buku ini. Dalam buku ini dibahas dengan lengkap dan bahasa yang ringan bagaimana cara jitu mengatasi sakir asma, mendeteksi, mencegah dan yang terpenting hidup sehat dengan asma.&amp;nbsp;&lt;br /&gt;
 Selamat membaca. Salam sehat!&lt;/p&gt;</t>
  </si>
  <si>
    <t>3b2ebb8f-4146-428d-a171-e6d9a2159d28</t>
  </si>
  <si>
    <t>Cara Jitu Mengatasi dan Mencegah Berbagai Macam Alergi</t>
  </si>
  <si>
    <t>dr. Wawan S &amp; Sutanto</t>
  </si>
  <si>
    <t>978-979-29-4079-4</t>
  </si>
  <si>
    <t>978-979-29-7424-9</t>
  </si>
  <si>
    <t>&lt;p&gt;Jika Anda sering mengalami flu yang tak kunjung sembuh hidung terasa gatal, barangkali Anda terkena rinitis. Kondisi alergi seperti kulit yang sering memerah, sedikit bengkak, dan terasa panas serta gatal, juga bisa jadi merupakan gejala-gejala urtikaria. Gangguan lain akibat alergi seperti mata merah, gangguan pernapasan yang sering kambuh, danpusing-pusing juga sangat banyak dijumpai di masyarakat. Kondisi lain yang lebih parah dari alergi adalah menurunnya kesadaran serta dapat terjadi syok alergi/syok anafilaksis yang sangat berbahaya.&lt;br /&gt;
 Penyakit alergi tentu tidak asing di telinga kita. Anda mungkin menganggap alergi adalah gangguan yang remeh dan tidak berbahaya. Sebagian alergi memang tidak begitu berbahaya, namun dalam kondisi yang semakin parahdan tanpa perawatan akan sangat menurunkan kualitas hidup Anda. Jika Anda mengalami gangguan alergi, berarti terjadi reaksi berlebihan pada sistem pertahanan alami tubuh (sistem imun). Sistem imun secara normal berfungsi melindungi tubuh dari serangan virus dan bakteri dengan memproduksi antibodi untuk melawan penyakit. Pada kasus alergi, sistem imun juga melawan zat yang biasanya tidak berbahaya.&lt;br /&gt;
 Buku ini memuat pengetahuan tentang berbagai macam alergi beserta penyebab, gejala, dan pencegahannya agar memudahkan pembaca untuk deteksi dini adanya reaksi alergi yang dirasakan. Beberapa saran pengobatan dan perawatan juga dijelaskan untuk referensi pembaca yang mungkin menderita alergi serta untuk mengetahui adanya tanda-tanda alergi pada anak. Semoga buku ini menambahpengetahuan untuk meningkatkan kualitas hidup para pembaca.&lt;/p&gt;</t>
  </si>
  <si>
    <t>b23b9c1f-cdc3-418f-b295-a8050d875e97</t>
  </si>
  <si>
    <t>Cara Super Mendidik Anak Balita: Tips Parenting untuk Orang Tua dalam Mendidik Balita</t>
  </si>
  <si>
    <t>978-979-29-3489-2</t>
  </si>
  <si>
    <t>978-979-29-7430-0</t>
  </si>
  <si>
    <t>&lt;p&gt;Anak-anak itu lahir begitu polosnya, masih bersih dan suci&lt;/p&gt;
 &lt;p&gt;dari dosa-dosa. Jangan biarkan mereka ternoda karena&lt;/p&gt;
 &lt;p&gt;ketidaktahuan kita dalam mengasuh dan mendidik mereka&lt;/p&gt;
 &lt;p&gt;dengan baik.&lt;/p&gt;
 &lt;p&gt;Tak ada yang sempurna di dunia ini, termasuk kita sebagai&lt;/p&gt;
 &lt;p&gt;orangtua yang selalu salah. Namun, sudah menjadi kewajiban&lt;/p&gt;
 &lt;p&gt;kita sebagai manusia untuk selalu berusaha memperbaikinya.&lt;/p&gt;
 &lt;p&gt;Banyak cara yang bisa dilakukan untuk menambah&lt;/p&gt;
 &lt;p&gt;pengetahuan orangtua dalam usaha ini. Salah satunya dengan&lt;/p&gt;
 &lt;p&gt;menambah wawasan dengan berkonsultasi dengan para ahli&lt;/p&gt;
 &lt;p&gt;atau membaca buku.&lt;/p&gt;
 &lt;p&gt;Melalui buku ini saya ingin berbagi dengan Anda mengenai&lt;/p&gt;
 &lt;p&gt;pengalaman dan pengetahuan saya tentang peran menjadi&lt;/p&gt;
 &lt;p&gt;orangtua dalam mendidik balita. Semoga buku ini dapat&lt;/p&gt;
 &lt;p&gt;menjadi kado cinta buat anak-anak kita.&lt;/p&gt;
 &lt;p&gt;&amp;nbsp;&lt;/p&gt;</t>
  </si>
  <si>
    <t>9dc61b7c-d657-442e-9b77-41942cbcd221</t>
  </si>
  <si>
    <t>100 Fakta yang Mencerdaskan Anda</t>
  </si>
  <si>
    <t>978-979-29-3145-7</t>
  </si>
  <si>
    <t>978-979-29-7269-6</t>
  </si>
  <si>
    <t>&lt;p&gt;Apa yang Anda ketahui tentang kopi? Tahukah Anda bila kopi bias mengurangi risiko Diabetes hingga 50%? Juga, tahukah Anda jika telur puyuh baik untuk kesehatan? Selama ini telur puyuh dianggap memiliki kolesterol tinggi. Ternyata, telur puyuh tidak memiliki kolesterol jahat (LDL) dan sangat kaya dengan kolesterol baik (HDL). Siapa juga yang menyangka bila petai &amp;ndash; yang sering dihindari &amp;ndash; justru memiliki kandungan nutrisi lebih tinggi dari apel? Dan setujukah Anda bila pasta gigi juga punya banyak manfaat?&lt;/p&gt;
 &lt;p&gt;Kita sering tidak tahu &amp;ndash; atau menyadari, bahwa ada banyak manfaat di balik produk yang kita konsumsi sehari-hari. Mulai dari produk makanan, minuman, hingga pelengkap yang lain. Ternyata, bila digunakan dengan benar, banyak produk yang bermanfaat bagi kesehatan.&lt;/p&gt;
 &lt;p&gt;Buku ini mengupas 100 fakta unik di sekitar kita, yang mencengangkan sekaligus mencerdaskan karena menambah wawasan kita.Tak hanya fakta di balik produk konsumsi, tetapi juga fakta mengenai tubuh kita, mengenai lingkungan, mengenai gaya hidup, cara mudah untuk sehat, dan sebagainya. Membaca buku ini, akan membuat pengetahuan Anda bertambah dan diharapkan gaya hidup Anda akan lebih sehat dan berkualitas.&lt;/p&gt;</t>
  </si>
  <si>
    <t>0c8a7412-5282-47e2-a631-5e0a8898042a</t>
  </si>
  <si>
    <t>BBM Naik?!? Siapa Takut? Saya Buat Sendiri BBM-nya</t>
  </si>
  <si>
    <t>Peni R. Promono &amp; Soelaiman Budi Sunarto</t>
  </si>
  <si>
    <t>978-979-29-3187-7</t>
  </si>
  <si>
    <t>978-979-29-7363-1</t>
  </si>
  <si>
    <t>&lt;p&gt;ensin dan minyak tanah di Indonesia tidak perlu digali dari dalam. Biarkan tumbuh di atas tanah. Tidak perlu takut habis, karena selalu bisa diperbarui. Bahkan tidak perlu punya keahlian menggali.&lt;br /&gt;
 Buku ini berisi ajakan kepada semua masyarakat untuk menengok ke samping tidak ke bawah, atau melongok sampai ke tanah jauh di seberang. Buku ini mengajak masyarakat untuk menengok ke tempat pembuangan sampah, menengok ke kebun milik sendiri, menengok kepada apa yang kita buang-buang selama ini. Lalu menggunakan barang buangan itu untuk membuat bensin dan minyak nabati. Tidak perlu menunggu pasokan, tidak perlu ada isu langka di pasaran. Selalu ada, karena kita sendiri bisa menyediakan.&lt;/p&gt;</t>
  </si>
  <si>
    <t>0aa6f3e4-6e67-47a7-b767-89a1d9a69bb2</t>
  </si>
  <si>
    <t>Cerita Binatang dari 5 Benua</t>
  </si>
  <si>
    <t>978-979-29-2083-3</t>
  </si>
  <si>
    <t>978-979-29-7437-9</t>
  </si>
  <si>
    <t>&lt;p&gt;Tiba-tiba singa berteriak kesakitan. Dia berguling-guling di&lt;/p&gt;
 &lt;p&gt;atas tanah dan memohon ampun. &amp;ldquo;Ampun ... ampun ... tolooong,&lt;/p&gt;
 &lt;p&gt;keluarlah dari telingaku, Nyamuk. Hentikan seranganmu.&amp;rdquo; Nyamuk&lt;/p&gt;
 &lt;p&gt;pun segera menghentikan serangannya.&lt;/p&gt;
 &lt;p&gt;Sejak saat itu, singa tidak sombong lagi, karena nyamuk,&lt;/p&gt;
 &lt;p&gt;binatang kecil itu, bisa mengalahkannya dengan mudah. Para&lt;/p&gt;
 &lt;p&gt;penghuni hutan, gajah, dan nyamuk pun hidup bersama serta saling&lt;/p&gt;
 &lt;p&gt;menyayangi satu sama lain.&lt;/p&gt;
 &lt;p&gt;***&lt;/p&gt;
 &lt;p&gt;Pernahkah kalian mendengar cerita bagaimana jika gajah marah? Atau kenapa lidah anjing pendek sedangkan lidah buaya panjang? Nah, kalian akan menemukan jawabannya dalam buku ini. Cerita binatang dari 5 benua ini menyajikan cerita-cerita yang seru dan menarik untuk dibaca, serta ada pesan-pesan moral juga yang bisa berguna untuk kalian. Yuk, tunggu apa lagi?!&lt;/p&gt;</t>
  </si>
  <si>
    <t>abe88622-6c69-4404-bd84-fe51d54f994d</t>
  </si>
  <si>
    <t>Seri Cerita Rakyat Dunia: Cerita Rakyat Afrika Selatan</t>
  </si>
  <si>
    <t>Nelfi Syafrina</t>
  </si>
  <si>
    <t>978-979-29-3892-0</t>
  </si>
  <si>
    <t>978-979-29-7780-6</t>
  </si>
  <si>
    <t>&lt;p&gt;Seri Cerita Rakyat Dunia &amp;ndash; Cerita Rakyat Afrika Selatan&lt;/p&gt;
 &lt;p&gt;Lewa berusaha memejamkan matanya. Tapi bayangan burung besar berwarna hitam dan putih itu masih saja menari-nari di pikirannya. Burung itu menatapnya dengan tajam. Lewa mundur, ia sudah berusaha menghindar dari burung itu. tapi usahanya sia-sia. Burung itu tidak membiarkannya pergi begitu saja. Lewa melemparkan benda apa pun yang berada di dekatnya. Sayang benda itu tidak ada yang mengenai Impundulu.&lt;/p&gt;
 &lt;p&gt;&amp;ldquo;Pergi! Aku mohon jangan mangsa aku,&amp;rdquo; Lewa sudah kehabisan tenaga untuk berlari. Napasnya tersengal. Burung itu terus mendesaknya. Burung yang bisa mengeluarkan petir dari paruhnya itu terus mendekati Lewa. Ia yakin burung itu akan segera memangsanya.&lt;/p&gt;
 &lt;p&gt;&amp;ldquo;Jangan! Aku mohon jangan hisap darahku!&amp;rdquo; Lewa menutup mukanya dengan kedua tangannya. Ia berusaha menghindari patukan burung itu. &amp;ldquo;Jangan!&amp;rdquo;&lt;/p&gt;
 &lt;p&gt;&amp;nbsp;&lt;/p&gt;
 &lt;p&gt;***&lt;/p&gt;
 &lt;p&gt;Buku ini merupakan salah satu dari Seri Cerita Rakyat Duniayaitu Cerita Rakyat Afrika Selatan. Cerita rakyat Afrika Selatan ternyata hampir mirip dengan cerita rakyat Indonesia. Di Afrika Selatan ada cerita yang mirip dengan kisah si Kancil, namun dengan kelinci sebagai tokohnya. Nah, di dalam buku ini sudah dilengkapi dengan 12 cerita lho, dijamin dapat memberikan nilai-nilai kebaikan bagi kita semua.Ayo ikuti ceritanya dan jangan lewatkan seri lainnya.&lt;/p&gt;</t>
  </si>
  <si>
    <t>163db22a-5791-483f-b3a1-e225a4e18bf2</t>
  </si>
  <si>
    <t>Seri Cerita Rakyat Dunia: Cerita Rakyat Australia</t>
  </si>
  <si>
    <t>Erlita Pratiwi</t>
  </si>
  <si>
    <t>978-979-29-3890-6</t>
  </si>
  <si>
    <t>978-979-29-7783-7</t>
  </si>
  <si>
    <t>&lt;p&gt;Farley bertambah heran. Apa dia tidak salah dengar? Fisher memberikan semuanya kepada musuh bebuyutannya? Apa tidak ada orang lain yang lebih baik untuk mengurus pertanian dan perternakannya? Ia sangat tidak mengerti pemikiran Fisher. Apa Fisher dan Worall sudah berbaikan tanpa setahu dirinya?!&lt;/p&gt;
 &lt;p&gt;&amp;ldquo;Sungguh aneh. Mengapa Fisher pergi ke Inggris tiba-tiba?&amp;rdquo; gumam Farley. &amp;ldquo;Mengapa ia tidak bercerita kepadaku tentang rencananya?&amp;rdquo;&lt;/p&gt;
 &lt;p&gt;Farley meninggalkan kediaman Fisher. Tiba-tiba ia merasa sangat sedih. Fisher adalah sahabatnya yang sangat baik. Sedih rasanya ditinggal begitu saja. Ia tidak mengerti mengapa Fisher bisa memutuskan untuk memberikan semuanya kepadanya tetangganya yang paling menyebalkan.&lt;/p&gt;
 &lt;p&gt;Buku ini merupakan salah satu dari &amp;ldquo;Seri Bercerita Rakyat Dunia&amp;rdquo;yaitu&amp;rdquo;Cerita Rakyat Australia&amp;rdquo;. Australia memiliki banyak cerita rakyat dan legenda. Kadang-kadang tokoh-tokoh dalam cerita itu berwujud binatang dan dewaseperti dalam mitologi bangsa Romawi. Nah, di dalam buku ini sudah dilengkapi dengan 12 cerita lho, dijamin dapat memberikan nilai-nilai kebaikan bagi kita semua. Ayo ikuti ceritanya dan jangan lewatkan seri lainnya!&lt;/p&gt;</t>
  </si>
  <si>
    <t>e8c81faa-1457-4e75-bc53-813df4e7d5ba</t>
  </si>
  <si>
    <t>Seri Cerita Rakyat Dunia: Cerita Rakyat Cina</t>
  </si>
  <si>
    <t>Rina Hasan</t>
  </si>
  <si>
    <t>978-979-29-3894-4</t>
  </si>
  <si>
    <t>978-979-29-7784-4</t>
  </si>
  <si>
    <t>&lt;p&gt;Seri Cerita Rakyat Dunia &amp;ndash; Cerita Rakyat Cina&lt;/p&gt;
 &lt;p&gt;Raja Chang Ming mempunyai enam putri yang cantik jelita. Putri-putri ini sangat ramah dan penyayang. Raja beserta putri-putrinya sangat perhatian kepada rakyatnya. Mereka selalu mendengar keluhan rakyat dan mencari penyelesaiannya. Rakyat pun hidup sejahtera dan kerajaan semakin kuat.&lt;/p&gt;
 &lt;p&gt;Tidak disangka musibah datang menimpa kerajaan ini. Mereka diserang oleh burung raksasa yang tiba-tiba muncul. Tubuhnya sangat besar dan kepak sayapnya memekakkan telinga. Bu&amp;not;rung raksasa itu memangsa tentara kerajaan satu per satu hingga tak bernyawa. Yang tersisa hanyalah Raja, Permaisuri beserta keenam putrinya.&lt;/p&gt;
 &lt;p&gt;Ketika Raja Ming dan keluarganya bersembunyi muncullah seekor ular raksasa. Ular itu bernama Ular Dandaung. Ular ini ternyata ingin menikahi salah satu dari putri Raja Ming. Bagaimana mungkin seekor ular raksasa yang mengerikan akan memperistri seorang putri? Apakah keenam putri tersebut ada yang mau menerima lamaran Ular Dandaung? Bagaimana pula dengan burung raksasa yang sudah menghancurkan negeri mereka?&lt;/p&gt;
 &lt;p&gt;***&lt;/p&gt;
 &lt;p&gt;Buku ini merupakan salah satu dari Seri Cerita Rakyat Dunia yaitu Cerita Rakyat Cina. Masyarakat Cina memiliki karakter yang penuh dengan nilai ketaatan, kepatuhan kepada orang tua, kepercay&amp;not;aan, dan kesetiaan yang menjadi landasan budi pekerti masyarakat. Pada um&amp;not;umnya, cerita rakyat Cina memuat nilai-nilai keseimbangan kehidupan seperti perjuangan dan kasih sayang. Nah, di dalam buku ini sudah dilengkapi dengan 12 cerita lho, dijamin dapat memberikan nilai-nilai kebaikan bagi kita semua.Ayo ikuti ceritanya dan jangan lewatkan seri lainnya.&lt;/p&gt;</t>
  </si>
  <si>
    <t>ab804e63-5f9b-4b92-af0d-de3779a1d4d3</t>
  </si>
  <si>
    <t>Seri Cerita Rakyat Dunia: Cerita Rakyat India</t>
  </si>
  <si>
    <t>Ari Kurnia</t>
  </si>
  <si>
    <t>978-979-29-3895-1</t>
  </si>
  <si>
    <t>978-979-29-7786-8</t>
  </si>
  <si>
    <t>&lt;p&gt;Seri Cerita Rakyat Dunia &amp;ndash; Cerita Rakyat India&lt;/p&gt;
 &lt;p&gt;Mowgli adalah seorang anak laki-laki yang lincah yang dibesarkan oleh induk serigala dan hidup di hutan. Dulunya Mowgli ditemukan oleh panther yang bernama Baghera. Mowgli juga punya teman yang bernama Baloo si Beruang. Suatu hari ketiganya asyik bermain sambil bersenda gurau.&lt;/p&gt;
 &lt;p&gt;Diam-diam Baghera berkata kepada Baloo untuk membawa Mowgli ke desa manusia. Hal ini dikarenakan Shere Khan, harimau yang ganas mengincar Mowgli. Baloo awalnya tidak setuju untuk berpisah dengan Mowgli tetapi demi kebaikannya akhirnya Baloo dan Baghera sepakat untuk mengantar Mowgli.&lt;/p&gt;
 &lt;p&gt;Mowgli yang tau hal itu tidak terima dan langsung lari ke semak-semak yang rimbun meninggalkan Baloo dan Baghera. Tanpa diduga Mowgli bertemu dengan Shere Khan yang hendak memangsanya. Apa yang selanjutnya terjadi pada Mowgli? Mampukah Baloo dan Baghera membawa Mowgli ke desa manusia?&lt;/p&gt;
 &lt;p&gt;***&lt;/p&gt;
 &lt;p&gt;Buku ini merupakan salah satu dari Seri Cerita Rakyat Duniayaitu Cerita Rakyat IndiaIndia. Sebagai sesama bangsa Asia, India dan Indonesia memiliki banyak persamaan seperti kaya akan budaya dan keragaman. Tidak terkecuali untuk cerita rakyatnya.Nah, di dalam buku ini sudah dilengkapi dengan 12 cerita lho, dijamin dapat memberikan nilai-nilai kebaikan bagi kita semua.Ayo ikuti ceritanya dan jangan lewatkan seri lainnya&lt;/p&gt;</t>
  </si>
  <si>
    <t>f820d9b4-0295-4336-9a98-995762eba11a</t>
  </si>
  <si>
    <t>Seri Cerita Rakyat Dunia: Cerita Rakyat Jepang</t>
  </si>
  <si>
    <t>978-979-29-3893-7</t>
  </si>
  <si>
    <t>978-979-29-7788-2</t>
  </si>
  <si>
    <t>&lt;p&gt;Urashima taro adalah seorang nelayan sama seperti ayahnya. Ia sering berlayar ke tempat-tempat yang jauh di tengah laut. Hingga pada suatu hari gelombang dan angin kencang menerpa perahunya hingga memecahkannya hingga berkeping keping. Untung diselamatkan oleh penyu besar, yang ternyata adalah penyu kecil yang dulu pernah dilepaskannya. Penyu itu ternyata membawa urashima menuju kerajaan bawah laut. Ditempat itu, urashima diperlakukan seperti tamu agung. Hal itulah yang membuatnya betah dan mau tinggal di istana bawah laut. Terlebih disana ada dewi laut, akiko yang menjadi istrinya. Hingga pada suatu hari urashima teringat akan kedua orang tuanya dan ia ingin menemui mereka. Tetapi, akiko tidak ingin urashima meninggalkannya. Apakah urashima akan tetap berada dikerajaan bawah laut ? ataukah pergi meninggalkan akiko untuk menemui kedua orang tuanya? Buku ini merupakan salah satu seri cerita rakyat dunia yaitu cerita rakyat jepang. Negeri matahari terbit ini mempunyai cerita-cerita rakyat terkenal dan kaya akan kearifan budaya dan pemikiran khas jepang. Nah, didalam buku ini sudah dilengkapi dengan 12 cerita lho, dijamin dapat memberikan nilai-nilai kebaikan bagi kita semua. Ayo ikuti cerita rakyat dan jangan lewatkan seri lainnya.&lt;/p&gt;</t>
  </si>
  <si>
    <t>d4a3f9b5-110c-4030-a1ad-b41346af96dd</t>
  </si>
  <si>
    <t>Seri Cerita Rakyat Dunia: Cerita Rakyat Jerman</t>
  </si>
  <si>
    <t>978-979-29-3891-3</t>
  </si>
  <si>
    <t>978-979-29-7789-9</t>
  </si>
  <si>
    <t>&lt;p&gt;Beldy adalah seorang nelayan tua yang tinggal bersama dengan istrinya. Suatu hari ia pergi memancing dan mendapatkan seekor ikan besar berwarna keperakan. Ternyata ikan itu bernama Silber, ikan ajaib yang bisa berbicara. Silber memohon kepada Beldy agar melepaskannya. Beldy pun tidak sampai hati memakan ikan itu sehingga ia pun membiarkannya pergi.&lt;/p&gt;
 &lt;p&gt;Helena, istrinya marah karena Beldy tidak membawa seekor ikanpun untuk makanan mereka. Setelah Beldy menjelaskan bahwa Silber adalah ikan ajaib, Helena mulai menyuruh Beldy untuk meminta persediaan makanan pada Silber. Ikan ajaib itu mengabulkan permintaan Beldy.&lt;/p&gt;
 &lt;p&gt;Beberapa hari kemudian Helena kembali menyuruh Beldy untuk meminta sesuatu. Apa saja yang diinginkan Helena? Apakah Silber mengabulkan semua permintaan Helena?&lt;/p&gt;
 &lt;p&gt;***&lt;/p&gt;
 &lt;p&gt;Buku ini merupakan salah satu dari Seri Cerita Rakyat Dunia yaitu Cerita Rakyat Jerman. Jenis-jenis cerita rakyat Jerman cukup beragam. Ada kisah tentang peri, fabel, putri raja, serta kisah-kisah kaum jelata, seperti para petani, nelayan, dan kaum pedagang. Semuanya menggambarkan kondisi masyarakat Jerman pada masa lampau.Nah, di dalam buku inidilengkapi dengan 12 ceritalho, dijamin dapat memberikan nilai-nilai kebaikan bagi kita semua.Ayo ikuti ceritanya dan jangan lewatkan seri lainnya&lt;/p&gt;</t>
  </si>
  <si>
    <t>5e5c431f-42a8-4570-a64a-46727d45b551</t>
  </si>
  <si>
    <t>Mati Ketawa Ala Polisi â€“ Humor Seputar Pekerjaan Polisi</t>
  </si>
  <si>
    <t>978-979-29-4014-5</t>
  </si>
  <si>
    <t>978-979-29-7518-5</t>
  </si>
  <si>
    <t>&lt;p&gt;Tugas pokok polisi adalah memelihara keamanan dan ketertiban masyarakat, menegakkan hukum, dan memberikan perlindungan, pengayoman dan pelayanan kepada masyarakat. Polisi dalam menjalankan tugas sebagai abdi negara banyak mengalami suka-duka. Tidak jarang seorang polisi mengalami peristiwa yang dapat membahayakan jiwanya. Di balik itu terselip kisah-kisah atau kejadian-kejadian lucu yang bisa membuat tertawa. Penelitian menyebutkan bahwa tertawa yang timbul secara spontan seperti akibat membaca cerita lucu atau cerita humor merupakan salah satu obat awet muda karena otot dan urat-urat wajah akan lebih aktif bekerja. Dengan demikian, wajah terlihat lebih segar dan fresh, serta memicu hormon-hormon yang dibutuhkan tubuh untuk meregenerasi sel-sel yang rusak atau mati. Tertawalah sebelum tertawa dilarang!&lt;/p&gt;</t>
  </si>
  <si>
    <t>335f58bf-595f-4cec-8ab0-72979f27b849</t>
  </si>
  <si>
    <t>Mencipta Lagu dengan Fruityloop 3 dan Cakewalk Pro Audio 9.03</t>
  </si>
  <si>
    <t>Eddy Susianto</t>
  </si>
  <si>
    <t>978-979-29-0247-1</t>
  </si>
  <si>
    <t>978-979-29-7996-1</t>
  </si>
  <si>
    <t>&lt;p&gt;Memang tidak bisa dipungkiri bahwa banyak musisi harus gulung tikar ditengah jalan karena ide cemerlang mereka tidak bisa didengar dengan layak baik dari segi kualitas suara, intonasi, maupun tempo, karena biaya pembuatan demo rekaman yang bersifat representatif sangat tinggi. Biaya demo saja sangat tinggi, apalagi jika membuat masternya. Hal itu menjadi momok bagi setiap musisi.&lt;/p&gt;
 &lt;p&gt;Permasalahan inilah yang akan menjadi latar belakang dan tujuan penulisan buku ini. Buku ini mengupas penggunaan FruityLoops3 dan Cakewalk Pro Audio 9.03 untuk recording musik dan lagu. Buku ini nantinya bisa menjadi solusi untuk mempermudah proses akhir penawaran ide musik atau lagu ke pihak perusahaan rekaman atau major label company.&lt;/p&gt;
 &lt;p&gt;Topik pembahasan dalam buku ini meliputi :&lt;br /&gt;
 - Aplikasi Software FruityLoops3&lt;br /&gt;
 - Pendalaman materi&lt;br /&gt;
 - Finishing Export file wave&lt;br /&gt;
 - Pengenalan Cakewalk Pro Audio 9.03&lt;br /&gt;
 - Aplikasi Cakewalk Pro Audio 9.03&lt;/p&gt;</t>
  </si>
  <si>
    <t>0ae845f7-821d-4df8-bc53-f49af491e90f</t>
  </si>
  <si>
    <t>Cabai, Sehat dan Berkhasiat</t>
  </si>
  <si>
    <t>Neti Suriana</t>
  </si>
  <si>
    <t>978-979-29-3134-1</t>
  </si>
  <si>
    <t>978-979-29-7421-8</t>
  </si>
  <si>
    <t>&lt;p&gt;Meskipun cabe merupakan bumbu wajib pada hampir semua jenis masakan, tapi ternyata tak banyak yang tahu beragam khasiat dari tanaman ini bagi kesehatan dan kecantikan. Saya sebut tanaman, karena memang tidak hanya buahnya, tapi juga akar dan daunnya. Kandungan nutrisi yang dimiliki cabe sangat lengkap, setara dengan sayur dan buah-buahan lain yang memiliki kandungan vitamin dan mineral tinggi. Cabe mengandung nutrisi makro (air, protein, lipid dan karbohidrat) dan mikro (serat, gula, vitamin, mineral, fitosterol, thiamin, dll) yang dibutuhkan oleh tubuh. Istimewanya lagi, cabe kaya dengan senyawa antioksidan yang dipercaya mampu melindungi tubuh dari radikal bebas penyebab kanker dan penuaan dini pada kulit. Sehingga tak dapat dipungkiri bahwa cabe merupakan salah satu komoditi yang bermanfaat bagi kesehatan dan kecantikan (biofarmaka).&lt;br /&gt;
 Dalam buku ini penulis memberikan informasi selengkap mungkin pada pembaca mengenai berbagai hal tentang tanaman cabe. Mulai dari informasi sejarah, kandungan nutrisi, khasiat, manfaat tips meracik berbagai obat-obatan herbal berbahan dasar cabe, hingga informasi botani dan morfologi.&lt;/p&gt;</t>
  </si>
  <si>
    <t>67e3de2b-fe22-40b1-a90b-ce7ba48a17c9</t>
  </si>
  <si>
    <t>Catatan Si Bro â€“ Cara Jitu Berpenghasilan Tinggi dengan Menjadi Broker Properti</t>
  </si>
  <si>
    <t>978-979-29-3100-6</t>
  </si>
  <si>
    <t>978-979-29-7433-1</t>
  </si>
  <si>
    <t>&lt;p&gt;Apakah Anda ingin mengetahui rahasia menjadi pemasar properti berpenghasilan tertinggi?&lt;br /&gt;
 Menjadi pemasar properti (broker) adalah salah satu cara memiliki penghasilan yang dapat melebihi gaji seorang direktur yang sudah bekerja puluhan tahun.&lt;br /&gt;
 Yang Anda perlukan hanyalah bekerja sedikit lebih keras dan lebih banyak bekerja cerdas agar mendapatkan kepercayaan dari vendor (pemilik properti), buyer (pembeli) , dan investor properti. Pada halaman-halaman buku ini, Anda akan mengetahui seluk-beluk suatu tradearea secara cepat, mampu mendapatkan sekaligus menyeleksi prospek yang berkualitas dan yang tidak, menjadi bintang dalam hal pemasaran pribadi, mendayagunakan keunggulan yang dimiliki, bekerja dengan sistem pemasaran yang efektif dan efisien, memahami cara melakukan kunjungan penjualan yang berhasil, dan menghasilkan uang tanpa harus selalu menjual serta melakukan setting income yang diinginkan sebagai panduan untuk sukses sebagai pemasar properti.&lt;/p&gt;</t>
  </si>
  <si>
    <t>40d502cf-3b5a-45cc-9196-0d70a65b0c5e</t>
  </si>
  <si>
    <t>Seri Anak Rajin: Yuk, Bantu Ortu Di Rumah</t>
  </si>
  <si>
    <t>978-979-29-3586-8</t>
  </si>
  <si>
    <t>978-979-29-7774-5</t>
  </si>
  <si>
    <t>&lt;p&gt;Seri Anak Rajin &amp;ndash; Yuk, Bantu Ortu di Rumah&lt;/p&gt;
 &lt;p&gt;Pagi ini Ema dan Bimo bangun lebih pagi.Padahal hari ini mereka tidak sekolah karena hari Minggu. Mereka sudah mandi dan siap bertempur.Melihat Ema dan Bimo, ayah pun jadi heran. Memangnya ada apa ya? Siap bertempur untuk apa?&lt;/p&gt;
 &lt;p&gt;Ooh ternyata hari Minggu ini ada acara bersih-bersih bersama. Ibu Ema sebagai komandan langsung membagi tugas untuk Ema, Bimo, dan ayah. Apa ya kira-kira tugas Ema dan Bimo? Apakah mereka bisa menyelesaikannya dengan baik? Yuk, simak kelanjutan ceritanya.&lt;/p&gt;</t>
  </si>
  <si>
    <t>fd61e18b-d11c-41a0-b3b2-45dcdc412bce</t>
  </si>
  <si>
    <t>Seni Ukir Sabun, Teknik Dasar dan Ide Kreasi Cantik</t>
  </si>
  <si>
    <t>978-979-29-4001-5</t>
  </si>
  <si>
    <t>978-979-29-7758-5</t>
  </si>
  <si>
    <t>&lt;p&gt;Mengukir sabun adalah suatu bentuk kreasi yang sangat mudah dilakukan. Tidak perlu peralatan maupun keahlian khusus. Siapapun bisa melakukannya. Media yang memiliki sifat lunak/ tidak keras akan sangat membantu dalam berkreasi menciptakan beraneka bentuk yang unik. Kelebihan lain, disamping memiliki aroma yang harum, sabun juga memiliki warna yang bervariasi. Ini akan memudahkan dalam penyesuaian antara warna dengan kreasi yang akan di bentuk. Selain bisa menjadi hiasan rumah, sebagai hadiah, kreasi ini juga dapat mendatangkan keuntungan. Bisnis souvenir dari sabun akan memberikan nilai eksklusif dalam sebuah usaha sampingan sehingga bisa dijadikan sebagai sumber penghasilan tambahan.&lt;/p&gt;</t>
  </si>
  <si>
    <t>bb51a4fa-877a-4e44-8795-bca506106c61</t>
  </si>
  <si>
    <t>Seputar Kesehatan Gigi dan Mulut</t>
  </si>
  <si>
    <t>DokterGigiGaul</t>
  </si>
  <si>
    <t>978-979-29-3866-1</t>
  </si>
  <si>
    <t>978-979-29-7760-8</t>
  </si>
  <si>
    <t>&lt;p&gt;Buku ini meliputi berbagai artikel ilmiah tentang gigi, kedokteran Gigi umum, perawatan kesehatan Gigi, kedokteran Gigi Anak, pencabutan gigi, perawatan syaraf gigi, dan penambalan. Semua informasi memuat berbagai peristiwa kesehatan gigi dan tips ringan yang dapat dilakukan masyarakat untuk pencegahan, perawatan gigi dan penyembuhan baik terhadap gigi sehat maupun bermasalah. Berbagai perilaku serta kabiasaan baik dan kurang baik, terangkum dalam buku ini yang sekaligus menjadi resep &amp;ldquo;indah mujarab&amp;rdquo; dan bermanfaat bagi yang memerlukannya. Keistimewaan buku ini,diramu sedemikian rupa dengan bahasa &amp;ldquo;gaul&amp;rdquo; yang enak dibaca, mudah dipahami, dan bermanfaat bagi semua kalangan masyarakat awam.&lt;/p&gt;</t>
  </si>
  <si>
    <t>cb3f4e5c-1e6c-4689-bc2e-fd1fbad7b28a</t>
  </si>
  <si>
    <t>Di Sini Senang di Sana Senang - Lido Jalan-Jalan</t>
  </si>
  <si>
    <t>Kak Citra</t>
  </si>
  <si>
    <t>978-979-29-3157-0</t>
  </si>
  <si>
    <t>978-979-29-7456-0</t>
  </si>
  <si>
    <t>&lt;p&gt;Lido adalah anjing kesayangan milik Peter dengan ciri tiga totol di ekornya. Setiap pagi, Lido selalu rutin sarapan dan minum susu. Kini, Lido sedang jalan-jalan di taman. Bertemu dengan binatang apa saja ya di taman?. Setelah itu, Lido bermain di jalan raya. Hal-hal unik apa ya, yang kira-kira ada di jalan raya? Saat makan siang, Lido membayangkan makanan yang enak-enak untuk dibeli. Hmm&amp;hellip;makanan apa ya yang dibayangkan? Sesudah kenyang, Lido bermain petak umpet. Hayoo, sembunyi di mana Lido? Saat pulang, Lido tak tahu jalan untuk kembali ke rumah. Apakah Lido dapat pulang ke rumahnya atau tersesat? Simak ceritanya.&lt;/p&gt;</t>
  </si>
  <si>
    <t>25b44cee-b671-4b3d-9eab-07c3de2b2568</t>
  </si>
  <si>
    <t>Di sini Senang di sana Senang - Lido dan Lebah</t>
  </si>
  <si>
    <t>978-979-29-3158-7</t>
  </si>
  <si>
    <t>978-979-29-7457-7</t>
  </si>
  <si>
    <t>&lt;p&gt;Lido begitu menikmati rutinitasnya di dalam rumah setelah sarapan pagi. Tiba-tiba, ada kucing masuk ke rumah. Lido mengejarnya hingga menabrak lampu kesayangan Peter. Lido begitu takut jika Peter marah, lalu Lido memutuskan untuk pergi dari rumah. Di perjalanan, Lido melihat benda bulat, meanggantung di dahan pohon. Rupanya, Lido sedang mengusik sarang lebah. Lebah-lebah yang berpesta madu pun terganggu. Lido dikejar lebah. Apakah Lido akan selamat dari sengatan lebah? Yang terpenting, apakah Lido akan pulang ke rumah dan dimaafkan oleh Peter? Simak ceritanya.&lt;/p&gt;</t>
  </si>
  <si>
    <t>53eef8a9-8d77-44c3-adf0-aca15a8d04cb</t>
  </si>
  <si>
    <t>Di Sini Senang di Sana Senang - Lido Dan Sepatu Ajaib</t>
  </si>
  <si>
    <t>978-979-29-3159-4</t>
  </si>
  <si>
    <t>978-979-29-7458-4</t>
  </si>
  <si>
    <t>&lt;p&gt;Hari yang cerah, Lido dan Peter bermain di taman. Lido tampak begitu asyik bermain dengan kupu-kupu, dikejarnya kesana-kemari. Tanpa diduga, Lido menemukan sebuah sepatu, lalu dipakainya. Tiba-tiba, Lido melesat terbang ke ruang angkasa. Di sana, ia bertemu bulan yang bentuknya kuning. Benda kuning ini sungguh sangat ramah. Namun, tiba-tiba, ia melihat Mars dengan kepalanya yang benjol-benjol dan kesakitan. Apakah yang telah terjadi? Lido merasa kasihan dengan Mars. Apakah petualangan Lido begitu mengasyikkan di ruang angkasa atau sebaliknya? Peristiwa apa yang membuat Lido bisa kembali lagi ke bumi? Simak ceritanya.&lt;/p&gt;</t>
  </si>
  <si>
    <t>2b9454ec-28e4-4ada-8abe-120873aa30e7</t>
  </si>
  <si>
    <t>Seri Dunia Kedua: Teman Baru</t>
  </si>
  <si>
    <t>Erna Fitrini</t>
  </si>
  <si>
    <t>978-979-29-4100-5</t>
  </si>
  <si>
    <t>978-979-29-7798-1</t>
  </si>
  <si>
    <t>&lt;p&gt;Aquana, seorang gadis cilik yatim piatu. Kedua orang tuanya meninggal tiga bulan yang lalu karena kecelakaan. Kini, Aquana tinggal bersama Nenek dan Kakek Ridwan, yang sering dianggap aneh oleh teman-teman barunya. Aquana juga dipandang aneh karena memiliki telapak tangan yang berwarna kebiruan. Akon, seorang gadis cilik yang dijauhi teman-temannya karena sering bersikap aneh. Akon suka memunguti bunga tanjung di pinggir jalan, setiap pulang sekolah. Akon juga suka menghilang, tanpa orang-orang tahu kemana dia pergi.&lt;/p&gt;
 &lt;p&gt;Awalnya, kehidupan baru Aquana berjalan biasa-biasa saja. Namun, kehadiran sosok Akon, yang aneh, mengubah semuanya. Berawal dari sekumpulan bunga tanjung yang disusun melingkar, di sebuah gudang kantor kelurahan, Akon membawa Aquana ke sebuah tempat rahasia. Di tempat itu, Aquana dan Akon mendapatkan sebuah petualangan seru, mendebarkan, dan tak terlupakan bersama dengan Ratu Candybelle, para Nishy, dan Alpha, penjahat berbadan licin yang suka bermain air di kolam renang. Dapatkah Aquana dan Akon membantu Ratu Candybelle dan para Nishy untuk menangkap si Alpha yang nakal? Apakah tangan biru Aquana bisa melumpuhkan Alpha yang bertubuh licin?&lt;/p&gt;</t>
  </si>
  <si>
    <t>0f66118d-c25f-4bf4-aa0f-987460ecb338</t>
  </si>
  <si>
    <t>Di Sini Senang di sana Senang - Lido Sakit Flu</t>
  </si>
  <si>
    <t>978-979-29-3161-7</t>
  </si>
  <si>
    <t>978-979-29-7459-1</t>
  </si>
  <si>
    <t>&lt;p&gt;Lido adalah anjing kesayangan milik Peter. Suatu hari, Lido ingin bermain bola dengan teman-temannya. Dengan sebuah bola yang dibawannya, Lido asyik bermain bola. Cuaca kelihatannya sangat mendung. Tiba-tiba, hujan turun lebat. Lido tak menggubrisnya hingga basah kuyup. Saat tidur, Lido merasakan kepalanya pusing, berkunang-kunang. Lido sakit flu. Bagaimana sikap Peter saat melihat Lido sakit? Apakah Lido akan segera sembuh? Simak ceritanya.&lt;/p&gt;</t>
  </si>
  <si>
    <t>c375bbb2-8fff-46e5-88bf-00ee26cb4d95</t>
  </si>
  <si>
    <t>Seri Orima: Aku Penerbang Andal Bermata Mikro, Siapakah Aku?</t>
  </si>
  <si>
    <t>978-979-29-4147-0</t>
  </si>
  <si>
    <t>978-979-29-7803-2</t>
  </si>
  <si>
    <t>&lt;p&gt;Aku bisa terbang.&lt;/p&gt;
 &lt;p&gt;Karena punya empat sayapyang melintang.&lt;/p&gt;
 &lt;p&gt;Sayapku berpasang-pasang.&lt;/p&gt;
 &lt;p&gt;Beberapa jenisku sangat mahir terbang layaknya seorang penerbang.&lt;/p&gt;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kan?!&lt;/p&gt;
 &lt;p&gt;Dapatkan juga 11 seri ORIMA lainnya!&lt;/p&gt;</t>
  </si>
  <si>
    <t>0a502a64-c529-436e-a418-74a2a98a1048</t>
  </si>
  <si>
    <t>Di Sini Senang di Sana Senang - Teman Baru Lido</t>
  </si>
  <si>
    <t>978-979-29-3160-0</t>
  </si>
  <si>
    <t>978-979-29-7460-7</t>
  </si>
  <si>
    <t>&lt;p&gt;Hari ini, sepupu Peter, Andrew berkunjung ke rumahnya. Andrew membawa seekor anjing bulldog, bernama Brown. Rupanya, Brown bukanlah anjing yang ramah. Saat makan siang, Lido melihat sepotong daging di dekat kandangnya. Tanpa pikir panjang, disantapnya daging itu. Brown melihatnya, lalu mengejar Lido karena daging itu miliknya. Saat terjadi kejar-kejaran, Lido dan Brown masuk ke lubang misterius hingga keduanya muncul di lahan pertanian negeri para anjing. Bagaimana kisah selanjutnya, apakah keduanya bisa keluar dari negeri para anjing? Apakah Brown akan semakin marah dengan Lido atau berbaikan selayaknya teman? Simak ceritanya. Simak ceritanya.&lt;/p&gt;</t>
  </si>
  <si>
    <t>f8b114b2-8b77-4d95-82cc-6db750b33d19</t>
  </si>
  <si>
    <t>The Vegetarian Way</t>
  </si>
  <si>
    <t>978-979-29-0701-8</t>
  </si>
  <si>
    <t>978-979-29-7887-2</t>
  </si>
  <si>
    <t>&lt;p&gt;Diet vegetarian semakin populer akhir-akhir ini. Banyak orang mengklaim bahwa diet ini memiliki manfaat yang besar bagi tubuh, mampu mencegah berbagai macam penyakit mulai dari jantung, paru-paru, ginjal, batu empedu dan beragam penyakit lain.&lt;/p&gt;
 &lt;p&gt;Namun untuk menjadi vegetarian yang sehat memerlukan trik tersendiri. Jika tidak hati-hati, diet vegetarian justru memunculkan gangguan kesehatan lain, yakni defisiensi zat gizi tertentu yang banyak terkandung dalam bahan makanan hewani.&lt;/p&gt;
 &lt;p&gt;Buku ini tepat bagi Anda yang akan dan telah menjalani hidup sebagai vegetarian. Selain mengenalkan vegetarian, buku ini juga membahas cara mengatur diet untuk vegetarian vegan, lacto maupun lakto ovo.&lt;/p&gt;</t>
  </si>
  <si>
    <t>4d1e4ec8-56c6-4aaf-9cdd-e676e828c25f</t>
  </si>
  <si>
    <t>Kreatif dengan Tas Kresek - Menyulap Limbah Jadi Rupiah</t>
  </si>
  <si>
    <t>978-979-29-3137-2</t>
  </si>
  <si>
    <t>978-979-29-7588-8</t>
  </si>
  <si>
    <t>&lt;p&gt;Mari kita bersama-sama melakukan langkah kecil untuk menyelamatkan bumi dimulai dari rumah sendiri. Di setiap rumah pasti terdapat plastik kresek atau plastik belanjaan lainnya. Bagi Anda yang bingung dengan tumpukan kresek di rumah, buku ini bisa menjadi referensi pembuatan aneka kerajinan dari kresek bekas.&amp;nbsp;&lt;br /&gt;
 Tidak hanya kerajinan yang dipajang di rumah, kreasi kresek bekas ini bisa dipakai pula sebagai asesoris rambut, kalung, gelang, sabuk, dan masih banyak lagi. Siapa sangka, kresek bekas ini bisa menjadi aneka kreasi yang cantik bahkan bernilai. Membuat kreasi dari limbah yang sulit terurai ini bisa menjadi langkah maju dalam penyelamatan bumi. Tentunya kresek yang digunakan adalah kresek bekas.&amp;nbsp;&lt;br /&gt;
 Dalam contoh-contoh kerajinan di buku ini, ada yang proses pembuatannya hanya memerlukan waktu 5 menit, ada pula yang memerlukan proses panjang namun mudah dan praktis. Anda bisa memanfaatkan waktu luang untuk membuat aneka kreasi kresek ini. Alat-alat yang digunakan juga sangat mudah didapat.&amp;nbsp;&lt;br /&gt;
 Rumah Anda akan segera menjadi tambang uang jika Anda bisa menjual kreasi kresek bekas ini. Apalagi kreasi kresek ini hanya membutuhkan modal kecil, namun bisa meraup untung besar. Maklum, modal utamanya adalah kreativitas dan keterampilan. Untuk Anda yang sedang memikirkan pernak-pernik souvenir pernikahan, Anda bisa mendapatkan ide dari buku ini.&amp;nbsp;&lt;br /&gt;
 Tunggu apa lagi! Jangan hanya jadi browser atau sekedar melihat-lihat buku ini. Beli dan praktikkan bersama keluarga tercinta di rumah. Selamat mencoba&lt;/p&gt;</t>
  </si>
  <si>
    <t>2fcda54a-611f-43fe-89ee-30478e724686</t>
  </si>
  <si>
    <t>Mobi Si Ulat Pemberani</t>
  </si>
  <si>
    <t>Nattaya Lakshita</t>
  </si>
  <si>
    <t>978-979-29-3139-6</t>
  </si>
  <si>
    <t>978-979-29-7646-5</t>
  </si>
  <si>
    <t>&lt;p&gt;Pada pohon yang rindang, Moby, si Ulat Penjelajah tinggal, bersama dengan temannya Magi. Keduanya adalah sesama ulat, tapi memiliki sifat yang berbeda. Moby begitu berani, yaitu biasa pergi ke pohon-pohon lain, bertemu binatang lain. Bagaimana dengan Magi yang penakut, yang hanya selalu tinggal di satu pohon saja? Sebuah proses metamorfosis mengharuskan keduanya untuk menjadi kupu-kupu. Bagaimana dengan nasib Mobi dan Magi? Bagaimana kelanjutan hidup mereka?&lt;/p&gt;</t>
  </si>
  <si>
    <t>c0446a39-66e2-4d60-b739-589e2a83e1de</t>
  </si>
  <si>
    <t>Sakit Sembuh, Tertawa Kambuh â€“ Kumpulan Humor Dokter dan Pasien</t>
  </si>
  <si>
    <t>978-979-29-3164-8</t>
  </si>
  <si>
    <t>978-979-29-7591-8</t>
  </si>
  <si>
    <t>&lt;p&gt;Seorang pria menemui dokter untuk pemeriksaan rutin.Dokter itu seorang wanita yang masih muda dan cantik.&lt;br /&gt;
 Dokter meletakkan tangannya di punggung si pria dan memintanya mengatakan &amp;ldquo;delapan puluh delapan.&amp;rdquo;&lt;/p&gt;
 &lt;p&gt;&amp;ldquo;Delapan puluh delapan,&amp;rdquo; ujarnya&lt;/p&gt;
 &lt;p&gt;&amp;ldquo;Bagus.Sekarang saya akan meletakkan tangan di tenggorokan Anda, dan katakana sekali lagi.&amp;rdquo;&lt;/p&gt;
 &lt;p&gt;&amp;ldquo;Delapaaan puluuuh delapaaaan.&amp;rdquo;&lt;/p&gt;
 &lt;p&gt;&amp;ldquo;Baik.Sekarang saya akan meletakkan tangan di dada Anda, dan katakana delapan puluh delapan.&amp;rdquo;&lt;/p&gt;
 &lt;p&gt;&amp;ldquo;Satu, dua, tiga, empat, lima&amp;hellip;..&amp;rdquo;&lt;/p&gt;
 &lt;p&gt;***&lt;/p&gt;
 &lt;p&gt;Di balik serius nya profesi dokter, terselip kisah-kisah lucu karena tingkah polah pasien saat membutuhkan pertolongan dokter. Karena profesinya yang menyelamatkan nyawa, sering kali dokter dianggap sebagai dewa yang bisa menyembuhkan segala penyakit.&lt;br /&gt;
 Wajar,bila pasien mengajukan pertanyaan segala rupa, dan dokter pun juga manusia, yang bisa saja berlaku aneh.&lt;/p&gt;
 &lt;p&gt;Buku ini berisikan beragam kisah lucu seputar dokter dan pasien, dari yang membuat kita tersenyum simpul hingga ngakak terbahak-bahak. Tertawalah agar sembuh, bukankah hati yang gembira adalah obat?&lt;/p&gt;</t>
  </si>
  <si>
    <t>18d6e421-188e-453f-ba0b-7a5d0698c248</t>
  </si>
  <si>
    <t>Seri Anak Rajin : Bersih-Bersih Bersama Di Sekolah</t>
  </si>
  <si>
    <t>978-979-29-3131-0</t>
  </si>
  <si>
    <t>978-979-29-7773-8</t>
  </si>
  <si>
    <t>&lt;p&gt;Ema, Sasi, Lela, dan Dodi akan mengadakan bersih-bersih bersama di sekolah. Empat sekawan ini sangat semangat pergi ke sekolah. Mengapa? Karena hari ini di sekolah, ada acara bersih-bersih bersama.&amp;nbsp;&lt;br /&gt;
 Ema membawa alat kebersihan yang mirip dengan milik penyihir. Apakah itu? Dodi juga membawa alat kebersihan. Benda apakah Itu? Sasi sudah sampai di gerbang sekolah. Sasi juga membawa alat kebersihan. Tahukah kamu alat kebersihan apa yang dibawa Sasi? Lela membawa apa ya?&lt;br /&gt;
 Kini, Ema dan teman-teman berkumpul di halaman sekolah. Semuanya telah siap dengan alat kebersihan masing-masing. Mereka menunggu pengumuman dari Bu Guru.&amp;nbsp;&lt;br /&gt;
 &amp;ldquo;MELAKUKAN KEGIATAN BERSAMA-SAMA, PASTI AKAN JADI LEBIH MUDAH DAN RINGAN.&amp;rdquo;&lt;/p&gt;</t>
  </si>
  <si>
    <t>edb4b66f-be3e-4914-b391-c1b8a02bc638</t>
  </si>
  <si>
    <t>Beautiful Boy</t>
  </si>
  <si>
    <t>978-979-29-3225-6</t>
  </si>
  <si>
    <t>978-979-29-7365-5</t>
  </si>
  <si>
    <t>&lt;p&gt;Seperti pelangi. Begitulah warna dari kumpulan cerpen ini. Cerita-cerita di dalamnya tak hanya tentang percintaan ala remaja, tapi juga tentang mimpi, kepedulian, dan perjuangan dalam meraih sesuatu.&lt;br /&gt;
 Kamu bisa melihat bagaimana curangnya Dafi pada sahabatnya Boy dalam merebut hati Gita si cantik tapi tomboi dalam Beautiful Boy. Juga tentang Rico dalam Mimpi Sang Pemimpi, yang mencoba meraih mimpi dengan cara yang salah. Lain halnya dengan Yuni dan Nora dalam Please, Don&amp;rsquo;t Cry Mama dan Andai Mereka Tahu, mereka berdua memiliki Ibu yang luar biasa.&lt;br /&gt;
 Sedangkan Nara dalam Hore, Aku Jadi Model! Bercita-cita jadi model, tapi begitu sukses telah diraih, ia justru didera dilema. Atau Lintang sang penyanyi yang malah ingin kembali jomblo setelah menjadi pacar Rizky dalam Bebas Terbang Tinggi.&lt;br /&gt;
 Begitulah pelangi. Membaca buku ini seperti kamu memilih warna yang kamu suka. Juga seperti cermin, kamu bisa berkaca darinya.&lt;/p&gt;</t>
  </si>
  <si>
    <t>9c0e8300-ae9b-49e7-91c4-b44026ab19f8</t>
  </si>
  <si>
    <t>Seri Cerita Rakyat Dunia: Cerita Rakyat Prancis</t>
  </si>
  <si>
    <t>Kikien Kinanthi</t>
  </si>
  <si>
    <t>978-979-29-3937-8</t>
  </si>
  <si>
    <t>978-979-29-7793-6</t>
  </si>
  <si>
    <t>&lt;p&gt;Mengenal kebudayaan suatu negara bisa dilakukan melalui cerita&amp;nbsp;rakyatnya. Cerita rakyat suatu negara menunjukkan latar belakang budaya&amp;nbsp;dan pola pikir masyarakatnya. Awalnya, cerita rakyat Prancis disampaikan&amp;nbsp;secara lisan, dari satu generasi ke generasi lainnya. Cerita rakyat telah&amp;nbsp;mengajarkan adanya persamaan latar belakang, ekonomi, sosial, pendidikan&amp;nbsp;maupun minat masyarakat. Mereka berusaha menransfernya dalam&amp;nbsp;kehidupan melalui cerita tanpa adanya kesan menggurui. Selain itu, cerita&amp;nbsp;rakyat juga memberikan motivasi pada semua orang untuk memutuskan&amp;nbsp;jalan hidup yang akan ditempuh.&amp;nbsp;&amp;ldquo;Bonjour! Bienvenue en France.&amp;rdquo;&amp;nbsp;(Selamat datang di Prancis)&amp;nbsp;Begitulah bunyi sapaan yang biasa kita dengar saat mengunjungi&lt;br /&gt;
 Prancis. Sapaan ramah bagi siapa saja untuk mengelilingi negeri yang&amp;nbsp;masyhur dengan Menara Eiffel-nya. Negara ini terkenal dengan keindahan,&amp;nbsp;keromantisan serta kulinernya yang luar biasa. Sebagaimana negerinya&lt;br /&gt;
 yang luar biasa, Perancis juga memiliki cerita rakyat yang penuh inspirasi.&amp;nbsp;Dalam buku ini akan disajikan cerita rakyat Prancis&amp;nbsp;yang sarat pelajaran. Di dalamnya kita bisa belajar&amp;nbsp;tentang cinta, kasih sayang, balas budi sesama&lt;br /&gt;
 makhluk hidup, dan lain-lain.&lt;/p&gt;</t>
  </si>
  <si>
    <t>0a6df26e-e641-4999-9810-078c35a36ac6</t>
  </si>
  <si>
    <t>Seri Cerita Rakyat Dunia: Cerita Rakyat Singapura</t>
  </si>
  <si>
    <t>Rara Lingga</t>
  </si>
  <si>
    <t>978-979-29-3896-8</t>
  </si>
  <si>
    <t>978-979-29-7794-3</t>
  </si>
  <si>
    <t>&lt;p&gt;Singapura merupakan salah satu negara kepulauan terkecil di dunia. Walaupun kecil, kehebatan Singapura sudah sangat diakui. Singapura&amp;nbsp;merupakan salah satu Negara termakmur di dunia yang diminati oleh&amp;nbsp;wisatawan mancanegara karena kebersihan, ketertiban, dan keindahannya.&amp;nbsp;Namun dibalik negara yang modern tersebut terdapat kisah-kisah petualangan&amp;nbsp;klasik yang sangat mengesankan.&amp;nbsp;Cerita rakyat merupakan kisah dari masa lalu yang tersebar secara lisan.&amp;nbsp;Kisah tersebut bisa saja hilang dan dilupakan bila kita tidak melestarikannya.&amp;nbsp;Sering kali cerita rakyat dijadikan penyemangat ketika kita merasa tidak bisa&amp;nbsp;melakukan sesuatu. Cerita rakyat juga menanamkan nilai-nilai luhur yang&amp;nbsp;sangat penting agar kita tidak lupa kebudayaan asli bangsa kita.&lt;br /&gt;
 Dua belas kisah ini adalah kisah yang terjadi beratus-ratus tahun yang&amp;nbsp;lampau di Singapura. Kisah ini ditulis kembali dengan tujuan menghidupkan&amp;nbsp;kembali nilai-nilai lokal, serta kiranya nilai-nilai perjuangan dan kepahlawaan&lt;br /&gt;
 dapat dijadikan teladan yang bijaksana. Banyak sekali nilai lokal Singapura&amp;nbsp;yang dekat dengan Indonesia, karena di masa lampau kedua negara ini&amp;nbsp;memiliki keterikatan sejarah yang sama, Singapura pernah menjadi wilayah&lt;br /&gt;
 Majapahit. Suku bangsa Melayu pun banyak mendiami wilayah Singapura&amp;nbsp;dan Indonesia.&lt;/p&gt;</t>
  </si>
  <si>
    <t>55e69c77-50ae-41b5-8622-53415d1dd004</t>
  </si>
  <si>
    <t>Buku Pintar Bisnis dan Budi Daya Kakap Putih</t>
  </si>
  <si>
    <t>978-979-29-3223-2</t>
  </si>
  <si>
    <t>978-979-29-7415-7</t>
  </si>
  <si>
    <t>&lt;p&gt;Kakap putih (Lates calcalifer) adalah salah satu ikan primadona di Indonesia dan dunia. Kebutuhan kakap putih cukup tinggi dilihat dari harga kakap putih yang cukup tinggi. Saat ini harga kakap putih di tingkat produsen (nelayan dan pembudidaya) antara Rp. 20.000-40.000/kg. Harga kakap putih di rumah makan dan restoran sea food di kota-kota besar antara Rp. 70.000-120.000/ekor untuk ikan ukuran &amp;gt; 1 kg/ekor. Sementara harga kakap putih di pasar internasional sekitar US$ 20 atau Rp. 180.000/kg.&lt;/p&gt;
 &lt;p&gt;Permintaan kakap putih terus meningkat dari tahun ke tahun. Hal ini karena didorong oleh permintaan yang terus meningkat pula. Pasar kakap putih cukup besar, mulai dari pasar tradisional, rumah makan, restoran, hotel, pasar swalayan, hingga ekspor. Jakarta setiap bulan membutuhkan sekitar 70 ton ikan kakap (kakap putih dan kakap merah), sedangkan Bali membutuhkan sekitar 30 ton per bulan. Di luar negeri, Singapura saja setiap tahun membutuhkan kakap hidup dan segar sekitar 60 ribu ton/tahun, sedangkan Hongkong membutuhkan sekitar 250 ribu ton/tahun. Ekspor kakap Indonesia ke Singapura baru mencapai 3.000 ton/tahun kakap segar dan 80 ton/tahun kakap hidup. Ironisnya, sebagian dari jumlah tersebut oleh pedagang Singapura di ekspor lagi ke Hongkong.&amp;nbsp;&lt;/p&gt;
 &lt;p&gt;Sebagai ikan budi daya, kakap putih memiliki beberapa keunggulan, yaitu : (a) dapat dipelihara di laut, air payau, dan air tawar; (b) dapat tumbuh mencapai ukuran besar; (c) potensi pasar cukup besar; dan (d) teknologi pembudidayaannya telah dikuasai. Dengan demikian, pembudidayaan kakap putih dapat dilakukan secara besar-besaran di Indonesia, baik di laut, tambak, maupun di air tawar.&lt;/p&gt;</t>
  </si>
  <si>
    <t>410979a0-bad7-472b-ab4e-984e6b0ec6d2</t>
  </si>
  <si>
    <t>Cloud(y)</t>
  </si>
  <si>
    <t>978-979-29-3232-4</t>
  </si>
  <si>
    <t>978-979-29-7445-4</t>
  </si>
  <si>
    <t>&lt;p&gt;Mendung, sesuai namanya selalu menjalani hari-hari dengan penuh mendung dan nuansa abu-abu. Ia nyaris tidak merasakan bahagia dalam hidupnya apalagi setelah kedua orang tuanya meninggal saat ia duduk di bangku SMA. Namun kehadiran Verani membuat hidup Mendung tak lagi sepi. Bertahun-tahun bersahabat dengan Verani ternyata malah membuat Mendung tidak mandiri. Sampai kemudian Verani merebut cinta pertama Mendung dan menyingkirkan Mendung dari kantor baru mereka.&lt;br /&gt;
 Mendung merasa sangat jatuh dan dunia gelap di matanya. Ia krisis rasa percaya diri dan tidak mau menerima kehadiran teman lain di dalam hidupnya. Sampai kemudian ia bertemu dan Niki dan Niko. Dua anak kembar yang tidak identik, lebih mirip adik-kakak dan punya dua sifat berbeda. Satu yang pasti keceriaan mereka membuat Mendung merasa berarti dan mau mulai menggapai impiannya yang terkubur satu per satu.&lt;br /&gt;
 Dengan usaha kerasnya ia berhasil membangun sebuah EO, di sanalah ia kembali berinteraksi dengan Awan. Cowok misterius bermata elang, namun teduh. Cowok yang selalu hadir di saat Mendung membutuhkannya. Lelaki yang diam-diam mencintai Mendung sejak SMA. Tapi Mendung tidak menyadari hal itu, sampai ia kecanduan dengan Niko dan mulai jatuh cinta pada Niko. Niko adalah seseorang yang sulit ditebak, bebas, dan tidak pernah berpacaran.&lt;br /&gt;
 Akankah Mendung bisa mendapatkan cinta Niko? Mungkinkah perjalanan mimpi-mimpinya bisa bertahan apabila Verani dengan licik selalu berusaha menjatuhkannya? Sadarkah Mendung bahwa Awan adalah orang yang tulus mencintainya?&lt;/p&gt;</t>
  </si>
  <si>
    <t>254daacb-b213-469f-80f7-a9f58b51acc2</t>
  </si>
  <si>
    <t>Dasar dan Aplikasi Musik Digital</t>
  </si>
  <si>
    <t>978-979-29-0576-2</t>
  </si>
  <si>
    <t>978-979-29-7910-7</t>
  </si>
  <si>
    <t>&lt;p&gt;Buku ini memaparkan dasar pembuatan musik digital yang menekankan pada teori dasar musik dan penguasaan software Frity Loop 5, diperkaya dengan berbagai variasi teknik pembuatan musik digital. Bagi yang tidak menguasai teori musik yang tidak perlu khawatir karena buku ini menjelaskan bagaimana membuat musik, bukan hanya mengedit musik. Dengan buku ini Anda akan dapat menghasilkan karya musik tanpa menggunakan alat musik, dengan hasil yang layak diperdengarkan.&lt;/p&gt;</t>
  </si>
  <si>
    <t>a868a60a-fab8-4bc9-ae2b-1d59a20f72a8</t>
  </si>
  <si>
    <t>Disayang Mertua, Mesra dengan Menantu, Mesra dalam Keluarga</t>
  </si>
  <si>
    <t>Indah Hanaco dan Ari Wulandari</t>
  </si>
  <si>
    <t>978-979-29-3403-8</t>
  </si>
  <si>
    <t>978-979-29-7461-4</t>
  </si>
  <si>
    <t>&lt;p&gt;Tak bisa dipungkiri, ketika kita menikah, tidak hanya dua pribadi yang dipersatukan. Tetapi bersama calon suami kita, seperti halnya pihak suami, maka yang kita terima juga adalah satu paket. Satu paket keluarga besar. Dan, yang seringkali membuat perempuan waswas adalah ibu mertua dan para ipar. Kerukunan dengan pihak keluarga suami atau istri pasti akan membuat kondisi rumah tangga juga menjadi lebih kondusif. Tetapi bagaimanapun, hal itu membutuhkan perjuangan yang tidak sedikit, keras dan juga terutama kerendahan hati.&amp;nbsp;&lt;br /&gt;
 Keharmonisan dengan pihak keluarga suami juga akan meminimalisir kemungkinan suami atau istri untuk berselingkuh, hubungan suami dan istri juga menjadi lebih nyaman, suasana rumah juga menjadi harmonis.&amp;nbsp;&lt;br /&gt;
 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saja.&amp;nbsp;&lt;br /&gt;
 Buku ini akan menjadi salah satu sumber referensi bagi kaum perempuan (terutama) yang sudah berumah tangga dan menghadapi hubungan yang sulit dengan mertua maupun ipar-iparnya. Dengan penulis yang juga pernah mengalami selama bertahun-tahun hidup bersama mertua, pemaparan yang tertuang disini akan lebih riil dan mengena serta aplikatif. Dengan demikian, diharapkan para istri maupun suami mendapatkan cara pandang yang baru dalam menyikapi permasalahan rumah tangganya terkait dengan mertua dan ipar-ipar&lt;/p&gt;</t>
  </si>
  <si>
    <t>517a1328-5e5c-48ea-aa94-ae98f0ed3c32</t>
  </si>
  <si>
    <t>Dragon Gondola, Gondola Naga</t>
  </si>
  <si>
    <t>978-979-29-3869-2</t>
  </si>
  <si>
    <t>978-979-29-7464-5</t>
  </si>
  <si>
    <t>&lt;p&gt;Buku ini bercerita tentang naga; kakak beradik. Sang kakak bernama Deora, mempunyai adik perempuan yang sangat manja dan selalu bergantung pada kakaknya. Sampai sampai karena kebiasaan buruk adiknya, sang kakak menjadi jatuh sakit karena keletihan. Berkat kesabaran sang kakak pula, si Adik perlahan berubah&lt;/p&gt;</t>
  </si>
  <si>
    <t>8b3d571a-6b3a-4f53-9f20-b8ba3ca7c4a1</t>
  </si>
  <si>
    <t>Dunia Kristal</t>
  </si>
  <si>
    <t>Ria J</t>
  </si>
  <si>
    <t>978-979-29-0596-0</t>
  </si>
  <si>
    <t>978-979-29-7466-9</t>
  </si>
  <si>
    <t>&lt;p&gt;Ada satu kata di dunia ini yang mengurai banyak peristiwa suka dan duka, namun kadang terlalu sulit&lt;br /&gt;
 untuk diterjemahkan dalam bahasa logika. Kata itu bernama &amp;ldquo;Cinta&amp;rdquo;. Sebuah kata singkat namun begitu banyak mengurai kisah kasih dan memberi makna terdalam pada perjalanan pan-jang seorang anak manusia bagi pencarian pada &amp;ldquo;Dunia Keisha&amp;rdquo;. Novel ini tercipta sebagai hadiah ulang tahun per-kawinan saya dengan suami yang telah menginjak tahun ke-12, dan telah menganugerahi saya dua belahan jiwa lainnya &amp;ldquo;Fahreza &amp;amp; Rivaldo&amp;rdquo;. Sebuah perjalanan dan perjuangan panjang dalam mempertahankan belahan jiwa yang harus terus dipupuk tidak hanya lewat kata-kata mesra, ungkapan&lt;br /&gt;
 cinta tapi juga tindakan dan keyakinan terdalam bahwa dialah--seseorang yang selama ini telah mendampingi kita-&lt;br /&gt;
 -yang merupakan belahan jiwa dari Tuhan sesungguhnya&lt;/p&gt;</t>
  </si>
  <si>
    <t>1cef7b9c-5c1a-40b9-9757-83ec71aa5f48</t>
  </si>
  <si>
    <t>Ensiklopedia Dunia Fauna 2</t>
  </si>
  <si>
    <t>978-979-29-4185-2</t>
  </si>
  <si>
    <t>978-979-29-7478-2</t>
  </si>
  <si>
    <t>&lt;p&gt;Ada spesies bunglon yang disebut Brookesia Minima. Spesies ini dianggap unik, karena kedua matanya dapat berputar ke arah yang berlawanan, dan lidahnya dapat bergerak dengan kecepatan peluru ketika menangkap serangga yang menjadi mangsanya.&lt;br /&gt;
 Ada pula spesies kadal yang disebut Phrynosoma. Berbeda dengan kadal yang biasa kita saksikan, Phrynosoma adalah kadal yang memiliki tanduk di kepalanya. Penampilan unik itu masih ditambah keunikannya yang lain dalam menghadapi musuh. Ketika berhadapan dengan predator, kadal ini akan mengeluarkan darah dari kedua matanya yang membuat takut musuhnya.&lt;br /&gt;
 Kedua spesies itu hanya sedikit contoh dari banyaknya keunikan dunia hewan yang mungkin belum kita tahu. Di dunia fauna, ada banyak hewan aneh yang mungkin tidak pernah kita kenal, dengan segala kemampuan, penampilan, serta keunikan mereka yang menakjubkan. Buku ini menguraikan banyak hal tentang mereka, dan berikut ini di antaranya spesies-spesies kadal paling unik di dunia, ular-ular paling mematikan di dunia, kelabang-kelabang terbesar di dunia, hewan-hewan yang hidup di kutub utara, hewan-hewan yang hidup di kutub selatan, hewan-hewan kutub yang dapat berubah warna, jenis hewan padang pasir, dan cara nereka mengatasi cuaca, hewan-hewan aneh dan nisterius di dunia, hewan-hewan vampir yang ada di dunia, hewan-hewan pembunuh paling mematikan, hewan-hewan dengan wajah teraneh, spesies-spesies mamalia paling aneh di dunia, hewan-hewan paling ganjil di dunia, penemuan hewan-hewan yang menghebohkan Dunia, hewan-hewan monster terkenal di dunia, Kisah-kisah hewan predator dalam sejarah, dan masih banyak lagi.&lt;br /&gt;
 Dikemas dengan bahasa yang mudah dipahami, disertai gambar dan foto, buku ini menguraikan banyak hal menakjubkan dari planet fauna yang akan menambah wawasan, pengetahuan, serta memukau kita. Selamat membaca.&lt;/p&gt;</t>
  </si>
  <si>
    <t>de97586b-f5b9-4fd3-a82b-71dd375487b5</t>
  </si>
  <si>
    <t>Ensiklopedia Dunia Fauna 3</t>
  </si>
  <si>
    <t>978-979-29-4186-9</t>
  </si>
  <si>
    <t>978-979-29-7479-9</t>
  </si>
  <si>
    <t>&lt;p&gt;Setiap kali kita mendengar istilah hewan prasejarah atau dinosaurus, yang sering langsung terbayang dalam benak kita adalah tyrannosaurus-rex atau velociraptor. Padahal, hewan prasejarah bukan hanya mereka. Jutaan tahun lalu, ketika hewan-hewan purba yang disebut dinosaurus masih hidup, ada banyak hewan unik dan menakjubkan yang juga perlu kita tahu.&lt;br /&gt;
 Di antara hewan prasejarah yang unik adalah moropus. Hewan purba yang hidup sekitar 12.000 tahun lalu ini memiliki wujud yang sangat aneh. Kepalanya mirip kuda, badannya menyerupai beruang, lehernya panjang mirip jerapah, memiliki kuku-kuku yang panjang dan tajam, sekaligus dapat berlari dengan cepat.&amp;nbsp;&lt;br /&gt;
 Selain moropus, ada pula Phorusrhacos, yaitu spesies burung yang tinggi badannya mencapai 3 meter. Hewan karnivora yang hidup di Amerika Selatan ini diperkirakan hidup sekitar 20 juta tahun yang lalu, dan masih eksis sampai 3 juta tahun yang lalu.&lt;br /&gt;
 Di buku ini, kita akan melihat aneka macam hewan purba yang unik dan aneh, juga menyaksikan keunikan serta kelebihan hewan-hewan yang mungkin belum pernah kita bayangkan. Berikut ini di antaranya: hewan-hewan prasejarah yang unik dan aneh, spesies-spesies kucing dari zaman prasejarah, Jenis-jenis buaya yang hidup di zaman purba, Ikan-ikan prasejarah yang masih eksis, hewan-hewan purba yang masih hidup di Indonesia, hewan-hewan yang paling jarang ditemukan di bumi, hewan-hewan monster dari zaman purba, hewan-hewan paling beracun di dunia, hewan-hewan paling tangguh di dunia, hewan-hewan yang bisa memprediksi cuaca, hewan-hewan transparan yang menakjubkan, hewan-hewan terimut dan terlucu di dunia, hewan-hewan yang mampu hidup di luar angkasa, hewan-hewan termahal di dunia, hewan-hewan pemecah rekor dunia, dan masih banyak lagi.&lt;br /&gt;
 Dikemas dengan bahasa yang mudah dipahami, disertai gambar dan foto, buku ini menguraikan banyak hal menakjubkan dari planet fauna yang akan menambah wawasan, pengetahuan, serta memukau kita. Selamat membaca.&lt;/p&gt;</t>
  </si>
  <si>
    <t>c8449d44-ba2c-4d8a-bc5e-d70b3f9ebefc</t>
  </si>
  <si>
    <t>Dahsyatnya Bisnis Ayam Kalkun</t>
  </si>
  <si>
    <t>978-979-29-3226-3</t>
  </si>
  <si>
    <t>978-979-29-7451-5</t>
  </si>
  <si>
    <t>&lt;p&gt;&amp;lsquo;Umuran 3 bulan saja harganya sudah Rp 600.000/ekor. Harga telur kalkun tiap butirnya Rp 15 ribu.&amp;rsquo; Indarto Pribadi (41), Peternak dan pemasar di Sleman, Jogjakarta.&lt;br /&gt;
 &amp;lsquo;Per ekor anak kalkun umur sehari laku paling murah Rp. 30.000. Jika menetas 10 saja, dalam satu kandang pengeraman akan diperoleh Rp 300.000.&amp;rsquo; Suratmin (56), peternak di Desa Dukun, Muntilan, Jawa Teng&lt;br /&gt;
 &amp;lsquo;Harga jual DOT-nya saja Rp 20.000, paling minim. Jika dijual anakan umur satu bulan, harganya Rp 75 ribu/ekor. Biaya pakan selama sebulan Rp 11.000/ekor. Keuntungan per ekor Rp 64.000.&amp;rsquo; Hari Raharjo (21), Peternak di Margorejo, Pati, Jawa-Tengah.&lt;/p&gt;
 &lt;p&gt;Tidak diragukan lagi bahwa kalkun bisa menjadi sumber daging potensial yang prospeknya bagus. Sampai saat ini peternak kalkun skala besar masih bisa dihitung dengan jari. Sementara peternak kecil selalu kehabisan stok. Ini berarti peluang untuk berusaha masih sangat besar. Apalagi, tidak diperlukan banyak alat dan modal untuk memulainya. Kalkun bahkan boleh dikatakan lebih mudah dipelihara daripada hewan-hewan lainnya.&amp;nbsp;&lt;br /&gt;
 Sebagai kesenangan, sambilan, atau bahkan untuk dijadikan mata pencaharian, ternak kalkun sangat prospek untuk dicoba. Lebih-lebih saat ini nilai komoditasnya sangat bagus dan belum banyak saingan. Jika sepetak kecil lahan sudah tersedia, segera saja isi dengan kalkun-kalkun kecil yang akan memberikan penghasilan bagi anda. Selamat berusaha!&lt;/p&gt;</t>
  </si>
  <si>
    <t>b64b4df5-028d-487d-a3f6-143ff02df6f8</t>
  </si>
  <si>
    <t>Kiat Cerdas Wirausaha Aneka Olahan Kedelai</t>
  </si>
  <si>
    <t>978-979-29-3172-3</t>
  </si>
  <si>
    <t>978-979-29-7566-6</t>
  </si>
  <si>
    <t>&lt;p&gt;Tahu, tempe, oncom, tauco, kecap, susu kedelai adalah produk-produk olahan kedelai yang sangat familiar dan diminati oleh masyarakat Indonesia, baik masyarakat kelas bawah maupun kelas atas. Seiring dengan meningkatnya pertambahan jumlah penduduk Indonesia, permintaan produk olahan kedelai akan terus meningkat dari tahun ke tahun. Hal ini menunjukkan bahwa pasar produk olahan kedelai sangat besar. Oleh karena itu, industri berbasis kedelai memiliki prospek yang sangat besar untuk dikembangkan sebagai sektor riil yang mampu menopang dan meningkatkan kesejahteraan bagi masyarakat Indonesia.&lt;br /&gt;
 Industri berbasis kedelai memiliki peran cukup besar dalam pemenuhan gizi bagi masyarakat, karena produk olahan kedelai merupakan sumber gizi tinggi dan harganya terjangkau. Indonesia sebagai negara agraris memiliki prospek sangat besar untuk mengembangkan industri berbasis kedelai, karena selain didukung oleh potensi lahan pertanian yang cukup luas untuk menopang ketersediaan bahan baku kedelai, industri berbasis kedelai relatif mudah dijalankan dalam skala home industry, modal terjangkau, teknologi sederhana, dan menghasilkan laba yang menarik.&amp;nbsp;&lt;br /&gt;
 Buku ini membahas aneka industri berbahan dasar kedelai, baik aspek pasar, produksi, maupun aspek kelayakan usaha. Melalui buku ini pembaca dapat belajar secara cepat dan mudah bagaimana berwirausaha aneka produk olahan berbahan dasar kedelai. Buku ini menjadi panduan yang tepat bagi Anda yang sedang bermimpi menjadi pengusah. Jika ingin menjadi pengusaha, kapan lagi kalau tidak dimulai dari sekarang!Tiada kesuksesan yang datang tiba-tiba, tapi semua butuh perjuangan, berani merintis dari bawah, kerja keras dan penuh keyakinan itulah awal kesuksesan. Selamat dan sukses berwirausaha!&lt;/p&gt;</t>
  </si>
  <si>
    <t>f8b3a897-409b-4d7b-aeb9-f78df6bcdff4</t>
  </si>
  <si>
    <t>Kiat Sukses Beternak Kambing Peranakan Etawa</t>
  </si>
  <si>
    <t>Syambyah &amp; S. Rinto Handoyo</t>
  </si>
  <si>
    <t>978-979-29-3217-1</t>
  </si>
  <si>
    <t>978-979-29-7567-3</t>
  </si>
  <si>
    <t>&lt;p&gt;Pesatnya perkembangan peternakan kambing peranakan etawa, menjadikan usaha ini sangat prospektif. Potensi kambing etawa sangat menjanjikan dan luar biasa. Selain sebagai pedaging, kambing etawa juga dapat menjadi kambing perahan, dimana susu murni yang dihasilkan memiliki nilai ekonomis tinggi dan ternyata memiliki khasiat luar biasa yang dapat membantu penyembuhan berbagai macam penyakit. Kambing etawa juga dapat menjadi kambing kebanggaan atau klangenan karena mutu dan kualitasnya, hingga dapat memenangkan perlombaan.&lt;br /&gt;
 Di buku ini akan dibeberkan rahasia sukses beternak kambing peranakan etawa unggul dari praktisinya langsung yang belum tentu akan anda dapatkan di tempat lain!&lt;/p&gt;</t>
  </si>
  <si>
    <t>ac0a38bc-3f0f-435a-97b1-f3efada33511</t>
  </si>
  <si>
    <t>Menggapai Rembulan</t>
  </si>
  <si>
    <t>Ridwan Abqary</t>
  </si>
  <si>
    <t>978-979-29-3960-6</t>
  </si>
  <si>
    <t>978-979-29-7635-9</t>
  </si>
  <si>
    <t>&lt;p&gt;Bulan hanya bisa pasrah saat Abah memintanya berhenti sekolah. Kehidupan mereka yang susah, bertambah sulit karena Emak jatuh sakit. Bulan diminta untuk bekerja menambah penghasilan keluarga, dan meninggalkan cita-citanya.&lt;br /&gt;
 Keluarga Bulan memang miskin. Abah hanya seorang tukang becak dan penjaga pemakaman, sementara Emak bekerja sebagai buruh cuci pakaian. Padahal, tanggungan keluarga bukan hanya Bulan, masih ada Bintang dan Mega, adik-adiknya. Demi keluarga, Bulan rela bekerja sebagai pembantu rumah tangga.&lt;br /&gt;
 Tapi, bagaimana dengan Story Telling Contest yang harus diikuti Bulan? Bukankah dia harus mewakili sekolahnya dalam lomba itu? Bu Lusi, Wali Kelas Bulan, tidak tinggal diam. Dia berupaya mencari Bulan dan memompa semangatnya agar tetap menyimpan harapan.&lt;br /&gt;
 Apakah Bulan akhirnya mengikuti lomba itu? Ataukah tetap memilih sebagai Pembantu Rumah Tangga demi keluarga? Bulan dihadapkan pada sebuah keputusan yang sangat sulit.&lt;/p&gt;</t>
  </si>
  <si>
    <t>638918e4-cd6a-4814-9a56-ab0c01c5bec7</t>
  </si>
  <si>
    <t>Merangkai Mozaik dari Batu Alam â€“ Modal Murah Berbuah Rupiah</t>
  </si>
  <si>
    <t>Sylviati</t>
  </si>
  <si>
    <t>978-979-29-2255-4</t>
  </si>
  <si>
    <t>978-979-29-7638-0</t>
  </si>
  <si>
    <t>&lt;p&gt;Berkreasi setelah masa pensiun? Mengapa tidak?&lt;br /&gt;
 Usaha Merangkai Batu Alam ini dijamin bisa menghindarkan kita dari kejenuhan, serta menambah penghasilan keluarga. Kita pun bisa berkreasi sesuai dengan ide dan selera kita.&lt;br /&gt;
 Mari kita berkarya!&lt;/p&gt;</t>
  </si>
  <si>
    <t>c334276d-f803-4aff-af59-d6d8b6804cb1</t>
  </si>
  <si>
    <t>Seri ORIMA: Aku Si Endut yang Imut, Siapakah Aku?</t>
  </si>
  <si>
    <t>978-979-29-4142-5</t>
  </si>
  <si>
    <t>978-979-29-7804-9</t>
  </si>
  <si>
    <t>&lt;p&gt;Aku adalah hewan pengerat.&lt;br /&gt;
 Tubuhku berbulu dan agak bulat.&lt;br /&gt;
 Temanku ada yang berwarna cokelat.&lt;br /&gt;
 Aku tak suka minum obat.&lt;/p&gt;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</si>
  <si>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f18c3d63-e7bb-40fe-9fa6-5a81fa48bc8b</t>
  </si>
  <si>
    <t>Seri ORIMA: Bulat Gemuk Memesona, Siapakah Aku?</t>
  </si>
  <si>
    <t>978-979-29-4153-1</t>
  </si>
  <si>
    <t>978-979-29-7805-6</t>
  </si>
  <si>
    <t>&lt;p&gt;Aku jago berenang dan insangkuberlembaran.&lt;br /&gt;
 Tubuhku gendut tapi tetap imut.&lt;br /&gt;
 Saat berenang aku tampak lucudan menawan.&lt;br /&gt;
 Eiiittt... Jangan salah sangka, ya,aku bukan badut.&lt;/p&gt;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</si>
  <si>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3379f829-d168-4e86-ab9e-997199282fd8</t>
  </si>
  <si>
    <t>Seri ORIMA: Burung Jago Renang yang Tak Bisa Terbang, Siapakah Aku?</t>
  </si>
  <si>
    <t>978-979-29-4144-9</t>
  </si>
  <si>
    <t>978-979-29-7806-3</t>
  </si>
  <si>
    <t>&lt;p&gt;Aku sejenisburung.&lt;br /&gt;
 Tapi akutak bisa melambung.&lt;br /&gt;
 Sayapku berfungsi sebagaipendayung.&lt;br /&gt;
 Tapi akubukan putri duyung.&lt;br /&gt;
 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</si>
  <si>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86ee85eb-aa19-4126-a2f8-5bfc58bf21a9</t>
  </si>
  <si>
    <t>Panen Untung dari Akuabisnis Ikan Belida</t>
  </si>
  <si>
    <t>978-979-29-3224-9</t>
  </si>
  <si>
    <t>978-979-29-7687-8</t>
  </si>
  <si>
    <t>&lt;p&gt;Belida adalah salah satu ikan air tawar ekonomis dan merupakan ikan spesies asli perairan umum/air tawar di Indonesia. Selain sebagai ikan yang dikonsmsi langsung, belida juga merupakan bahan baku penting pembuatan kerupuk, amplang (kerupuk khas Samarinda), dan empek-empek/pempek palembang yang terkenal itu. Di samping itu, belida dipajang di akuarium sebagai ikan hias karena bentuk tubuhnya yang unik mirip pisau dan penampilannya yang menawan.&lt;/p&gt;
 &lt;p&gt;Harga belida cukup tinggi, antara Rp. 30.000-50.000/kg di tingkat produsen (penangkap dan pembudidaya). Harga tersebut sangat tinggi dibandingkan harga ikan-ikan introduksi dan merupakan ikan yang paling banyak dibudidayakan, yaitu nila, lele, bawal air tawar, dan ikan mas yang hanya Rp. 11.000-15.000/kg di tingkat produsen. Sementara itu, produksi belida masih bergantung pada penangkapan di alam secara intensif dan tidak selektif yang mengancam populasi belida di alam. Karena itu, pembudidayaan merupakan langkah yang tepat, baik untuk meningkatkan produksi maupun mencegah terjadinya kepunahan spesies (species extinction).&amp;nbsp;&lt;/p&gt;
 &lt;p&gt;Peluang untuk meningkatkan produksi belida secara besar-besaran sangat prospektif. Pasalnya, selain didukung sumber daya alam, ikan belida juga telah berhasil dibenihkan secara terkontrol. Sebagai ikan air tawar bernilai ekonomi tinggi, belida juga dapat dipilih sebagai salah satu komoditas bisnis.&lt;/p&gt;</t>
  </si>
  <si>
    <t>4b2025c7-1e8b-4a48-aa90-2c3ec53dfdff</t>
  </si>
  <si>
    <t>Seri ORIMA: Jago Lari dan Lompat yang Suka Sayuran, Siapakah Aku?</t>
  </si>
  <si>
    <t>978-979-29-4152-4</t>
  </si>
  <si>
    <t>978-979-29-7807-0</t>
  </si>
  <si>
    <t>&lt;p&gt;Aku hewan mamalia.&lt;br /&gt;
 Tubuhku berbulu sungguh memesona.&lt;br /&gt;
 Dari anak-anak hingga dewasa.&lt;br /&gt;
 Semua melihatku dengan suka cita.&lt;/p&gt;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</si>
  <si>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4d8c3c20-251b-47e3-bcb2-9ae9d2c2ef8b</t>
  </si>
  <si>
    <t>Seri ORIMA: Ompong Tapi Kuat Menggigit, Siapakah Aku?</t>
  </si>
  <si>
    <t>978-979-29-4146-3</t>
  </si>
  <si>
    <t>978-979-29-7808-7</t>
  </si>
  <si>
    <t>&lt;p&gt;Kata orang, aku tergolong reptil ataubinatang melata.&lt;br /&gt;
 Itu memang benar.&lt;br /&gt;
 Aku memang bersisik dan vertebrata.&lt;br /&gt;
 Tapi ingat ya, aku bukan ular.&lt;/p&gt;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</si>
  <si>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9ae266e7-df6c-4596-9ffa-7d092b803710</t>
  </si>
  <si>
    <t>Rahasia Menjadi Drummer Terhebat dengan Iringan Komputer</t>
  </si>
  <si>
    <t>978-979-29-3204-1</t>
  </si>
  <si>
    <t>978-979-29-7911-4</t>
  </si>
  <si>
    <t>&lt;p&gt;&amp;ldquo;Menjadi Drumer Profesional&amp;rdquo; adalah impian setiap drumer di seluruh belahan dunia ini. Namun bagaimana proses nyata untuk menjadi drumer profesional tersebut seringkali sulit didapat. Oleh karena itu dalam buku ini disajikan jalan pintas untuk menjadi seorang drumer profesional yang hebat, yaitu BERMAIN DRUM DENGAN IRINGAN MUSIK DIGITAL FRUITY LOOP.&amp;nbsp;&lt;br /&gt;
 &amp;ldquo;Apa kelebihan bermain drum dengan iringan musik digital Fruity Loop?&amp;rdquo;&amp;nbsp;&lt;br /&gt;
 &amp;ldquo;Hhmm, sekarang zaman digital, sudah tidak zamannya lagi main musik dengan cara yang biasa-biasa aja. Nihh&amp;hellip; keunggulan bermain drum dengan iringan musik digital Fruity Loop&amp;rdquo;.&lt;br /&gt;
 -&amp;nbsp;&amp;nbsp; &amp;nbsp;Kamu tidak akan merasa bosan bermain drum karena kamu sudah punya partner bermain, yaitu komputer.&amp;nbsp;&lt;br /&gt;
 -&amp;nbsp;&amp;nbsp; &amp;nbsp;Kamu bisa lebih cepat menguasai permainan drum, karena kamu akan terbiasa bermain rapi. Dengan bermain musik bersama komputer, kamu akan lebih rapi dan cermat dalam bermain drum.&amp;nbsp;&lt;br /&gt;
 -&amp;nbsp;&amp;nbsp; &amp;nbsp;Kamu bisa lebih kreatif. Dengan musik digital komputer, kamu bisa lebih mengeksplorasi dan berkreasi dalam bermain drum.&amp;nbsp;&lt;/p&gt;
 &lt;p&gt;Dalam buku ini dijelaskan mengenai teori dan teknik dasar bermain drum hingga tip dan teknik rahasia bermain drum. Penjelasan mengenai penggunaan software Fruity Loop pun dijelaskan secara lugas agar mudah dipahami dan dipraktikkan.&lt;/p&gt;</t>
  </si>
  <si>
    <t>2d507186-94d3-4980-9e79-b75e4723e4c4</t>
  </si>
  <si>
    <t>Seri ORIMA: Si Imut yang Rajin Gosok Gigi, Siapakah Aku?</t>
  </si>
  <si>
    <t>978-979-29-4148-7</t>
  </si>
  <si>
    <t>978-979-29-7809-4</t>
  </si>
  <si>
    <t>&lt;p&gt;Aku ini mamalia kecil.&lt;br /&gt;
 Tetapi aku bukan kancil.&lt;br /&gt;
 Aku memang bertubuh mungil.&lt;br /&gt;
 Aku mampu berlari 20 mil per jamkarena aku memang terampil.&lt;/p&gt;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</si>
  <si>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1b38469e-8d3a-437e-9ace-0102089b190f</t>
  </si>
  <si>
    <t>Seri ORIMA: Si Kaki Berselaput yang Jago Bela Diri, Siapakah Aku?</t>
  </si>
  <si>
    <t>978-979-29-4145-6</t>
  </si>
  <si>
    <t>978-979-29-7810-0</t>
  </si>
  <si>
    <t>&lt;p&gt;Saat masih kecil aku tinggaldi perairan.&lt;br /&gt;
 Aku bernapas dengan insang.&lt;br /&gt;
 Setelah tumbuh dewasa,aku bisa tinggal di daratan.&lt;br /&gt;
 Paru-paru kini jadialat pernapasan.&lt;/p&gt;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</si>
  <si>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5b9fccf0-9451-4877-8493-26c5b8dbc7d8</t>
  </si>
  <si>
    <t>Essential Grammar and Reading Strategy for TOEFL Test</t>
  </si>
  <si>
    <t>978-979-29-3578-3</t>
  </si>
  <si>
    <t>978-979-29-7484-3</t>
  </si>
  <si>
    <t>&lt;p&gt;&lt;br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TOEFL!&lt;br /&gt;
 Essential Grammar and Reading Strategy for TOEFL Test&amp;nbsp;&lt;br /&gt;
 PERSIAPAN TES TOEFL DAN PASTIKAN ANDA DAPAT&lt;br /&gt;
 MERAIH SKOR TOEFL DI ATAS 500&lt;br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TOEFL!&lt;/p&gt;</t>
  </si>
  <si>
    <t>bc2faa59-e262-4aae-b92d-3760c516da37</t>
  </si>
  <si>
    <t>Farm Bigbook - Budi Daya Sayuran Organik di Pot</t>
  </si>
  <si>
    <t>978-979-29-2092-5</t>
  </si>
  <si>
    <t>978-979-29-7487-4</t>
  </si>
  <si>
    <t>&lt;p&gt;Menanam sayuran organik di dalam pot merupakan solusi cerdas bagi masyarakat perkotaan yang hobi bercocok tanam namun memiliki pekarangan rumah terbatas. Tidak memerlukan lahan yang luas, mudah dipindahkan, mendukung program penghijauan, dan dapat menyalurkan hobi bercocok tanam.&lt;/p&gt;
 &lt;p&gt;Mengonsumsi sayuran organik lebih sehat karena bebas dari pestisida kimia yang berbahaya. Sayuran organik merupakan sayuran yang sejak ditanam hingga panen tidak menggunakan pupuk kimia dan juga tidak menggunakan pestisida kimia, tetapi hanya menggunakan pupuk organik dan pestisida organik.&lt;/p&gt;
 &lt;p&gt;Buku &lt;em&gt;Organic Vegetavle Pot&lt;/em&gt; ini membahas bagaimana menanam sayuran organik di dalam pot, bagaimana merawatnya agar tanaman dapat tumbuh dan berkembang optimal, cara menanggulangi hama dan penyakit yang menyerang. Jenis-jenis sayuran yang dibahas dalam buku ini antara lain mentimun, brokoli, cabai, tomat, buncis, pare, terong, paprika, kacang panjang, wortel, kentang, bawang merah, bawang putih, lobak, kangkung, selada, dan lain-lain.&lt;/p&gt;
 &lt;p&gt;Buku ini memberikan penjelasan praktis dengan bahasa yang sederhana sehingga mudah dipahami oleh seluruh kalangan dan dapat langsung dipraktikkan.&lt;/p&gt;
 &lt;p&gt;&amp;nbsp;&lt;/p&gt;</t>
  </si>
  <si>
    <t>220fa5d9-4ffb-4733-a1e7-93120e235606</t>
  </si>
  <si>
    <t>Fiverr dan Clone â€“ Taktik Jitu Raih Seribu Dolar</t>
  </si>
  <si>
    <t>Yusuf CK Arianto</t>
  </si>
  <si>
    <t>978-979-29-3885-2</t>
  </si>
  <si>
    <t>978-979-29-7491-1</t>
  </si>
  <si>
    <t>&lt;p&gt;Dunia teknologi internet semakin menambah banyak manfaat bagi manusia. Jika dulu internet hanya untuk mencari informasi, maka kini internet dapat juga digunakan sebagai sumber penambah penghasilan bagi para pengguna setianya.&lt;/p&gt;
 &lt;p&gt;Salah satu sumber penghasilan online yang akhir-akhir makin popular adalah Fiverr. Situs yang didirikan pada tahun 2010 ini malah mampu memposisikan diri sebagai &lt;em&gt;marketplace online&lt;/em&gt; terbesar saat ini.&lt;/p&gt;
 &lt;p&gt;Mencermati perkembangan yang menarik tersebut, penulis tergerak untuk berbagi dan menuliskan pengalamannya dalam mendapatkan penghasilan melalui Fiverr maupun situs-situs kloningan lainnya. &amp;nbsp;Melalui buku ini, penulis juga menuangkan berbagai tips dan trik yang digunakannya untuk meraup dolar dar Fiverr. Buku ini ditulis sesederhana dan sejelas mungkin agar mudah diikuti oleh para pembaca.&lt;/p&gt;</t>
  </si>
  <si>
    <t>3d9b3884-bb13-4b95-bb48-51684d297473</t>
  </si>
  <si>
    <t>Sehat Tapi Enak #1: 25 Resep Sehat Berdasarkan Khasiat Warna Makanan</t>
  </si>
  <si>
    <t>Yohanes Sunardi &amp; Sheila Gondowijoyo</t>
  </si>
  <si>
    <t>978-979-29-3182-2</t>
  </si>
  <si>
    <t>978-979-29-7753-0</t>
  </si>
  <si>
    <t>&lt;p&gt;&amp;rdquo;Sejujurnya kalau boleh saya katakan masakan sehat itu tidak enak. Mengapa? Karena makanan enak identik dengan makanan berlemak.&amp;rdquo;&lt;br /&gt;
 Menu makanan kategori sehat dan enak inilah yang saya akan usahakan untuk hadirkan untuk para pembaca.Dalam buku masakan ini saya mencoba menyarankan beberapa trik dan cara memasak supaya kita tetap bisa menikmati makanan yang kita sukai dengan tawaran nutrisi yang lebih baik.&amp;nbsp;&amp;nbsp; &amp;nbsp;&lt;br /&gt;
 - Sheila Gondowijoyo -&lt;/p&gt;
 &lt;p&gt;&lt;br /&gt;
 &amp;ldquo;Gaya hidup sehat meliputi pola makan yang benar, olahraga yang teratur dan istirahat yang cukup. Pola makan menjadi poin yang cukup berpengaruh terhadap tingkat kesehatan orang.&amp;rdquo;&lt;br /&gt;
 Sebagai host DAPUR NUTRISI di Kompas TV, penulis ingin mengajarkan bagaimana masak secara sehat dan benar dengan mengurangi penggunaan gula dan garam, dan terutama meniadakan penggunaan MSG (vetsin).Saat bertemu dengan Sheila Gondowijoyo&amp;mdash;salahsatu chef terbaik lulusan Melbourn (Australia)&amp;mdash;penulismerasakan bertemu dengan partner yang tepat, karena Sheila juga mempunyai visi yang sama, yaitu menginginkan semua orang bisa memasak secara sehat.&lt;br /&gt;
 - Yohanes Sunardi -&lt;/p&gt;</t>
  </si>
  <si>
    <t>8309e129-093a-4698-8984-b1cc3033c221</t>
  </si>
  <si>
    <t>Flying on The Storm - Be Creative and Inovatif People</t>
  </si>
  <si>
    <t>978-979-29-3883-8</t>
  </si>
  <si>
    <t>978-979-29-7493-5</t>
  </si>
  <si>
    <t>&lt;p&gt;Seringkali , kita mendengar perkataan ini:&lt;br /&gt;
 Pasal I&amp;nbsp;&amp;nbsp; &amp;nbsp;: &amp;ldquo;pimpinan tidak pernah salah&amp;rdquo;&lt;br /&gt;
 Pasal II&amp;nbsp;&amp;nbsp; &amp;nbsp;: &amp;ldquo;jika pimpinan salah lihat pasal I&amp;rdquo;&lt;br /&gt;
 Kita lupa, bawahan kita juga sebenarnya bisa berujar:&lt;br /&gt;
 Ayat I&amp;nbsp;&amp;nbsp; &amp;nbsp;: &amp;ldquo;jangan salahkan saya, karena saya hanya menjalankan perintah&amp;rdquo;,&lt;br /&gt;
 Ayat II&amp;nbsp;&amp;nbsp; &amp;nbsp;: jika saya bersalah lihat ayat I&amp;rdquo;.&lt;br /&gt;
 Ini menandakan bahwa memimpin itu tidak mudah, apalagi memimpin dengan nilai transformasi, karena &amp;ldquo;transformation begins with a change of heart not a program&amp;rdquo; by Muriel Summer. Memimpin itu harus mampu melakukan dengan sentuhan hati, bukan dengan program yang muluk-muluk karena semuanya akan sia-sia tanpa itu.&lt;br /&gt;
 Buku ini ditulis dengan bahasa yang ringan dan mudah diikuti. Dengan langkah-langkah yang kongkrit dan jelas, seperti memberikan pijakkan menghadapi perubahan yang begitu cepat seperti badai. Flying On the Storm. Semoga tulisan ini dapat bermanfaat dan menginspirasi bagi semua orang yang ingin selalu melakukan perubahan lebih baik dari waktu ke waktu. Amin&lt;/p&gt;</t>
  </si>
  <si>
    <t>f5a39320-9987-48bf-9240-65f80bb70aa3</t>
  </si>
  <si>
    <t>Forgotten Love</t>
  </si>
  <si>
    <t>Arleen Amidjaja</t>
  </si>
  <si>
    <t>978-979-29-0290-7</t>
  </si>
  <si>
    <t>978-979-29-7495-9</t>
  </si>
  <si>
    <t>&lt;p&gt;Bagaimana kalau ada dua pria yang tiba-tiba datang dalam hidupmu dan mengaku sebagai pacar dimasa lalumu? Padahal kamu tidak kenal siapa mereka? inilah yang dialami Lisa.&lt;/p&gt;
 &lt;p&gt;Sejak amnesia, Lisa lupa segala-galanya. Dia lupa namanya sendiri, dia lupa pekerjaannya, bahkan dia juga lupa dia itu punya pacar atau nggak. Sampai datang Dave, yang mengaku pacarnya. Tapi bukan hanya Dave seorang yang mengaku sebagai pacar Lisa, Josh juga.&lt;/p&gt;
 &lt;p&gt;Bingung campur kaget. Setelah Lisa mulai mengingat satu per satu, ia tidak menyangka masa lalunya begitu mencengangkan. Bahkan ia bisa terlibat dalam skandal keluarga Bowie, konglomerat pemilik beragam perusahaan diCalifornia.&lt;/p&gt;
 &lt;p&gt;Kisah ini kisah cinta dua akan manusia yang dimulai didekat istana pasir. Kisah cinta yang semestinya berakhir dengan they live happily ever after. Tapi hidup memang nggak pernah sesederhana itu. Dan cinta sejati memang selalu penuh perjuangan.&lt;/p&gt;</t>
  </si>
  <si>
    <t>0d03d51b-5d47-4c67-b34e-45b7479cabbb</t>
  </si>
  <si>
    <t>From Zero to Owner â€“ Cara Terbaik Memulai Usaha dari Nol</t>
  </si>
  <si>
    <t>Hadi Hartono</t>
  </si>
  <si>
    <t>978-979-29-0785-8</t>
  </si>
  <si>
    <t>978-979-29-7499-7</t>
  </si>
  <si>
    <t>843.1 kB</t>
  </si>
  <si>
    <t>&lt;p&gt;Siapa bilang memulai usaha itu cuma modal berani dan mimpi? Kalau cuma itu, sudah banyak orang Indonesia yang jadi pengusaha. Buktinya, sebagian besar masih berjibaku dengan kemiskinan. Kalau sekadar berani saja tanpa dibarengi pengetahuan dan pemahaman terhadap konsep usaha, siap-siap saja mengalami kegagalan. Jangan &amp;nbsp;disamakan seperti zaman dulu. Lain dulu lain sekarang, lain padang lain ilalang, lain zaman lain suasana. Rambut boleh sama hitam, potensi orang siapa tahu?&lt;/p&gt;
 &lt;p&gt;Buka usaha itu tidak gampang. Temukan rahasia terbaik memulai usaha. Gali ide bisnis, temukan jutaan peluang yang bisa dikreasikan. Semua butuh inovasi, tidak cuma jadi pengikut pasar. Ciptakan segera keuntungan. Ya&amp;hellip; sekarang juga!!! &amp;nbsp;&lt;/p&gt;</t>
  </si>
  <si>
    <t>9185458e-0428-4487-988e-f44ffd80bed1</t>
  </si>
  <si>
    <t>Sukses Investasi Masa Depan dengan Bertanam Pohon Aren</t>
  </si>
  <si>
    <t>978-979-29-3233-1</t>
  </si>
  <si>
    <t>978-979-29-7854-4</t>
  </si>
  <si>
    <t>&lt;p&gt;Pohon aren, bagaikan sebuah pabrik, mulai dari daun-daun aren, buah-buah aren, batang pohon aren hingga nira aren serta tepung dari batang aren yang semuanya bisa bernilai ekonomis karena sangat berguna bagi masyarakat. Namun dewasa ini berbagai industri rumahan berbasis pohon aren mulai terancam keberadaannya karena semakin sulit memperoleh bahan baku.&lt;br /&gt;
 Buku ini menyajikan tulisan tentang pentingnya membudidayakan pohon aren yang telah dikenal kegunaannya oleh masyarakat Indonesia, mengingat eksploitasinya melebihi kemampuan pohon ini untuk berkembang biak secara alami. Uraian tentang karakter buah dan biji aren dalam buku ini, mendasari upaya pengembangan teknologi prosesing benih aren dan usaha untuk pembibitannya. Berbagai contoh industri rumahan berbasis pohon aren disajikan dalam buku ini, untuk memberikan gambaran betapa industri tersebut mampu menyerap cukup banyak tenaga kerja dari kalangan bawah, baik yang berpendidikan rendah maupun kalangan ibu rumah tangga sebagai pekerjaan sambilan. Dengan teknologi yang sederhana, industri rumahan tersebut mampu memberikan tambahan penghasilan bagi masyarakat yang tinggal di daerah sentra pohon aren.&amp;nbsp;&lt;br /&gt;
 Tulisan dalam buku ini didasarkan atas beberapa hasil penelitian, survey lapangan dan telaah kepustakaan, dilengkapi dengan gambar-gambar untuk mempermudah pemahaman.&lt;/p&gt;</t>
  </si>
  <si>
    <t>310fdc6f-17f2-4956-b3aa-7ef9544c4b16</t>
  </si>
  <si>
    <t>Gak Narsis, Gak Eksis</t>
  </si>
  <si>
    <t>978-979-29-0848-0</t>
  </si>
  <si>
    <t>978-979-29-7500-0</t>
  </si>
  <si>
    <t>&lt;p&gt;Kalo dihitung pake jari tangan dan jari kaki, kayaknya gue butuh jari tangan dan kaki sahabat-sahabat gue untuk menjumlahkan berapa banyak &amp;ldquo;umat&amp;rdquo; yang menanyakan tentang profesi JURNALIS yang gue sandang. Pertanyaan klise menjurus ke standar itu adalah &amp;ldquo;Enak nggak sih jadi jurnalis? Ato, apa enaknya sih jadi jurnalis?&amp;ldquo;&amp;nbsp;&lt;br /&gt;
 &lt;br /&gt;
 Nah, ketimbang debat kusir masalah enak dan gak enak, mending gue jabarkan saja kedua sisi itu. Jadi lo bisa merenung dikamar, lo tertarik jadi jurnalis ato jadi artis?&lt;/p&gt;</t>
  </si>
  <si>
    <t>e37e000b-6590-4024-9546-e70d46d35c0c</t>
  </si>
  <si>
    <t>Gampang Menjadi Penulis Fiksi Cyber di Kolom Fiksiana, Kompasiana</t>
  </si>
  <si>
    <t>978-979-29-3884-5</t>
  </si>
  <si>
    <t>978-979-29-7501-7</t>
  </si>
  <si>
    <t>&lt;p&gt;Rubrik Fiksiana, ruang di mana para penulis pemula dapat menuangkan karya dalam idealisme mereka sendiri&amp;mdash;menulis puisi, cerita mini, cerita pendek, drama, bahkan novel&amp;mdash;tanpa dibayangi rasa takut berhadapan dengan redaktur yang sering membuat penulis baru menjadi patah arang ketika karyanya dikatakan kurang layak atau tak sesuai kualifikasi. Nyatanya, semua karya pasti ada nilainya.&lt;/p&gt;
 &lt;p&gt;Maraknya perkembangan teknologi (laptop, tablet, dan gadget canggih) dan tersedianya ragam gadget yang serba murah, juga membawa pergeseran dalam dunia kepenulisan. Revolusi besar-besaran terjadi dari 2012 hingga tahun-tahun ke depan. Kecepatan tertinggi adalah ciri dari sebuah zaman yang modern itu. Fiksiana merupakan sebuah media masa depan yang memenuhi kriteria tersebut. Tanpa proses redaksional yang bertele-tele, sebuah artikel asalkan tidak melanggar ketentuan, akan terbit.&lt;/p&gt;
 &lt;p&gt;***&lt;/p&gt;
 &lt;p&gt;Fiksiana merupakan ajang bercerita online yang cukup efektif sebagai ruang untuk melatih menulis, sekaligus mengenalkan diri kepada pembaca-pembaca fiksi. Saya sendiri mulai menulis kembali di Fiksiana Kompasiana setelah belasan tahun vakum menulis fiksi. Dari respons-respons positif pembaca saat itu, saya kembali memperoleh kepercayaan diri. Sungguh, Fiksiana sangat membantu seorang penulis dalam hal kepenulisan maupun mempromosikan karya-karya Anda, (Rudy Efendy, penulis novel &amp;ldquo;Selamanya Cinta&amp;rdquo;).&lt;/p&gt;
 &lt;p&gt;&amp;quot;Menulis tak hanya merekam jejak perjalanan saya sebagai manusia, menulis juga membuat saya menjadi lebih berarti dan bermanfaat bagi orang lain,&amp;rdquo; (Triani Retno A, penulis kumcer &amp;ldquo;Siapa Mau Jadi pacarku?&amp;rdquo;).&lt;/p&gt;</t>
  </si>
  <si>
    <t>24a22186-16ca-4fc8-80c7-b2dfd0277a3e</t>
  </si>
  <si>
    <t>Grow Your Own Animal Farm: Panduan Praktis Beternak 10 Ternak Konsumsi Populer di Pekarangan</t>
  </si>
  <si>
    <t>978-979-29-4085-5</t>
  </si>
  <si>
    <t>978-979-29-7503-1</t>
  </si>
  <si>
    <t>&lt;p&gt;Buku ini disajikan secara sederhana sehingga mudah&lt;br /&gt;
 dimengerti, terutama untuk rumah tangga yang ingin&lt;br /&gt;
 mulai membuka usaha secara kecil-kecilan. Meskipun&lt;br /&gt;
 demikian, buku ini tidak kalah menarik dibanding bukubuku&lt;br /&gt;
 yang telah ada.&lt;br /&gt;
 Ide dasar penulisan buku ini dimulai dari keprihatinan&lt;br /&gt;
 akan sulitnya mendapatkan bahan makanan yang dapat&lt;br /&gt;
 dikembangkan di lingkungan keluarga, padahal ternak&lt;br /&gt;
 ayam, puyuh, itik, merpati, dapat dikembangkan untuk&lt;br /&gt;
 konsumsi keluarga sehingga merupakan kegiatan yang&lt;br /&gt;
 dapat diambil manfaatnya secara langsung. Ayam,&lt;br /&gt;
 puyuh, merpati dan itik dapat dimanfaatkan telur dan&lt;br /&gt;
 dagingnya. Lebah madu dapat dimanfaatkan madu,&lt;br /&gt;
 bee polen, propolisnya. Sedangkan ternak besar seperti&lt;br /&gt;
 domba, kambing dan sapi dapat dikembangkan untuk&lt;br /&gt;
 usaha meningkatkan ekonomi keluarga.&lt;/p&gt;</t>
  </si>
  <si>
    <t>900be857-5cdd-42d1-bedb-089c825c00e9</t>
  </si>
  <si>
    <t>Khasiat Istimewa Sukun</t>
  </si>
  <si>
    <t>978-979-29-3211-9</t>
  </si>
  <si>
    <t>978-979-29-7565-9</t>
  </si>
  <si>
    <t>&lt;p&gt;Tanaman sukun sungguh menarik untuk diperbincangkan. Banyak keajaiban yang terkandung di dalamnya. Dari sisi herbal banyak sekali manfaat yang dapat diperoleh dari tanaman sukun baik dari sisi kesehatan hingga kecantikan. Bagi pecinta kuliner nusantara, buku ini menampilkan beberapa resep pilihan yang berbahan dasar buah sukun untuk dijadikan penganan. Secara perlahan, rahasia itu diuraikan di buku ini.&amp;nbsp;&lt;br /&gt;
 Buku ini dapat membuka cakrawala pembaca tentang besarnya manfaat tanaman sukun dalam kehidupan kita. Lebih jauh diharapkan ada aplikasi nyata bagi pembaca untuk memanfaatkan tanaman sukun, baik untuk bahan pangan maupun untuk bahan kesehatan.Semoga tulisan ini dapat menjadi sebuah bahan pembahasan yang menarik bagi para pembaca khususnya mahasiswa fakultas pertanian, mahasiswa teknologi pengolahan hasil pertanian, mahasiswa tata boga, mahasiswa farmasi hingga masyarakat luas pada umumnya.&lt;/p&gt;
 &lt;p&gt;Selamat membaca dan semoga bermanfaat.&lt;/p&gt;</t>
  </si>
  <si>
    <t>46bdc7a9-e9fb-4e72-a980-327d2f00f45b</t>
  </si>
  <si>
    <t>Kreasi Kertas Bekas Cantik dan Layak Jual</t>
  </si>
  <si>
    <t>978-979-29-3208-9</t>
  </si>
  <si>
    <t>978-979-29-7587-1</t>
  </si>
  <si>
    <t>&lt;p&gt;Sampah kertas selalu ada di rumah Anda! Bukan hanya perkantoran yang banyak menggunakan kertas, Anda pun tentu memiliki tumpukan kertas di rumah.&amp;nbsp;&lt;/p&gt;
 &lt;p&gt;Tidak percaya? Mulai bangun tidur, saat Anda akan sarapan, Anda pasti mencari koran. Saat jalan-jalan di mal, banyak sekali sales yang membagi-bagikan brosur. Bahkan di perempatan lampu merah pun ada saja yang membagikan brosur. Belum lagi jika Anda belanja majalah. Setelah beberapa bulan kemudian, Anda bahkan tidak lagi membaca majalah tersebut dan hanya jadi tumpukan di rumah. Kalaupun dijual, koran bekas hanya berkisar Rp1.500,00 per kilo.&amp;nbsp;&lt;/p&gt;
 &lt;p&gt;Bagaimana cara supaya sampah kertas tidak menumpuk? Orang zaman dahulu belajar di sekolah dengan menggunakan pensil. Setelah buku terisi penuh dengan coretan pensil, mereka akan memakai pulpen di halaman yang telah penuh tulisan pensil. Kalau semua halaman kertas sudah terisi penuh dengan tulisan pulpen, barulah mereka membuang buku tersebut.&amp;nbsp;&lt;/p&gt;
 &lt;p&gt;Daripada sampah kertas ini hanya masuk sampai TPA (tempat pembuangan akhir), Anda bisa berpartisipasi go green dengan mendaur ulang sampah-sampah kertas ini. Nah, dengan sedikit kreativitas serta ketekunan, tangan Anda bisa menghasilkan kerajinan yang bernilai loh. Sampah kertas ini bisa diolah menjadi aksesori wanita berupa tas, sabuk, foto bingkai, wadah serba guna, dan sebagainya.&amp;nbsp;&lt;/p&gt;
 &lt;p&gt;Dalam buku ini, Anda dapat melihat bahwa kertas bekas bisa disulap menjadi barang-barang yang cantik. Anda akan tahu bahwa kertas bekas bisa menjadi barang yang bernilai!&lt;/p&gt;</t>
  </si>
  <si>
    <t>45e323ca-5428-4e4a-a267-7235680d9639</t>
  </si>
  <si>
    <t>Mila Si Tempakul</t>
  </si>
  <si>
    <t>Hesti Daisy</t>
  </si>
  <si>
    <t>978-979-29-4266-8</t>
  </si>
  <si>
    <t>978-979-29-7640-3</t>
  </si>
  <si>
    <t>&lt;p&gt;Tempakul biasa disebut dengan gabus laut. Ia mendapat julukan MUDSKIPPER karena kegemarannya melompat-lompat dilumpur. Tempakul juga pandai memanjat akar-akar pohon bakau. Wajahnya unik karena punya mata seperti kodok. Panjang tubuhnya ada yang hampir 30 cm. Dia juga memiliki otot kuat pada pangkal sirip dada. Makanan tempakul bermacam-macam seperti; udang, ikan, kerang, cumi-cumi, sampai semut ranggang dan lalat. Ikan ini juga memakan beberapa jenis tembuhan.&lt;/p&gt;</t>
  </si>
  <si>
    <t>4de18a15-1215-4a94-8691-7a32310c48eb</t>
  </si>
  <si>
    <t>Missed Call Me Miss U (I Will Survive)</t>
  </si>
  <si>
    <t>978-979-29-3926-2</t>
  </si>
  <si>
    <t>978-979-29-7643-4</t>
  </si>
  <si>
    <t>&lt;p&gt;&amp;ldquo;Kita jadian dengan baik-baik, Mi. Jadi aku mau sekarang kita putus juga dengan baik-baik,&amp;rdquo; Arman memandangku sendu ketika mengucapkan kalimat terakhir itu.&amp;nbsp;&lt;br /&gt;
 Ia mengucapkan &amp;lsquo;selamat tinggal&amp;rsquo;. Setelah itu ia memunggungiku. Berjalan dengan pelan. Pergi menjauh.&lt;br /&gt;
 &amp;ldquo;Cobalah untuk bertahan. Jangan pernah rapuh karena cinta, Mi,&amp;rdquo; ujar Vira, kakak perempuanku.&lt;br /&gt;
 Malam itu Aku terbangun dan mengatur napas yang mulai sesak karena tangis. Tidak ada lagi dering telepon yang ditujukan untukku atau sms cinta yang dikirim oleh Arman. Dan malam hari akan tampak seperti algojo yang mencambukiku dengan kerinduan.&lt;br /&gt;
 Aku disergap kesepian. Berkali-kali aku mencoba tertidur. Tapi tidak bisa juga. Dengan malas-malasan aku habiskan waktu dengan mengutak-atik HP baruku. Berharap mataku akan terpejam sendirinya karena lelah.&lt;br /&gt;
 Tapi ternyata sulit. Iseng-iseng aku memencet sembarang nomor dan memasang handsfree HP. Nyambung. Pemilik nomor itu memasang sebuah lagu sebagai nada tunggu HP-nya. I will survive-nya Cake.&amp;nbsp;&lt;br /&gt;
 I will survive... I will survive....&lt;br /&gt;
 ***&lt;br /&gt;
 Patah hati dan putus cinta memang deritanya tiada akhir. Kamu tidak sendirian merasakan sakit itu, cerpen-cerpen dalam buku ini akan menemanimu. Mengenggammu mengenal cinta, patah hati, luka dan tawa secara bersamaan. Pada akhirnya cinta akan jadi sesuatu yang indah, cinta bukan untuk ditangisi.&lt;/p&gt;</t>
  </si>
  <si>
    <t>d2aa9a5c-3e16-4b26-baef-c6268b7d1126</t>
  </si>
  <si>
    <t>Misteri Lidah dan 30 Cerita untuk Membentuk Sikap dan Karakter Anak</t>
  </si>
  <si>
    <t>978-979-29-3553-0</t>
  </si>
  <si>
    <t>978-979-29-7644-1</t>
  </si>
  <si>
    <t>&lt;p&gt;Semua orang senang dengan cerita. Kamu juga tentu senang membaca cerita, kan? Di dalam buku ini ada 31 cerita yang dapat mengajarkan bagaimana bersikap dengan baik. Selain itu, cerita-cerita yang disajikan pun akan membentuk karaktermu menjadi anak yang dapat dibanggakan orang tua dan sesama.&lt;/p&gt;</t>
  </si>
  <si>
    <t>249c7b83-8b4a-4cdf-8b96-d7d51931a3fb</t>
  </si>
  <si>
    <t>My Wonder Wow Mom</t>
  </si>
  <si>
    <t>Verlita Evelyn</t>
  </si>
  <si>
    <t>978-979-29-4310-8</t>
  </si>
  <si>
    <t>978-979-29-7656-4</t>
  </si>
  <si>
    <t>&lt;p&gt;Pantaslah seorang Indah Kurnia yang biasa saya panggil Mbak Indah disebut sebagai Wonder WOW Mom, karena sepanjang sepengetahuan saya, Mbak Indah adalah sosok wanita pekerja keras, positive thinker, smart, bijaksana, sayang keluarga dan religious...&lt;br /&gt;
 ...Sebuah buku persembahan dari ketulusan seorang anak yang notabene seorang artis, yang biasanya tingkat kenarsisannya cukup tinggi. Bagi saya itu luar biasa!...&amp;rdquo;&lt;br /&gt;
 Dr. Ir. H. Pramono Anung Wibowo, MM,&lt;br /&gt;
 Pimpinan DPR RI&lt;/p&gt;</t>
  </si>
  <si>
    <t>6a342576-ecfc-4e88-a15f-55b1280b5418</t>
  </si>
  <si>
    <t>Lengkeng Pingpong â€“ Panduan Budi Daya Lengkeng Super</t>
  </si>
  <si>
    <t>Sumarno Dwi Saputra &amp; Isto Suwarno</t>
  </si>
  <si>
    <t>978-979-29-3251-5</t>
  </si>
  <si>
    <t>978-979-29-7674-8</t>
  </si>
  <si>
    <t>&lt;p&gt;Buah lengkeng pingpong merupakan buah yang istimewa, yang mampu menggugah minat siapapun untuk membudidayakannya. Anda sudah dapat memetik buahnya 2,5 tahun setelah Anda menanamnya!&lt;br /&gt;
 Buku ini akan membantu Anda untuk melakukan budidaya lengkeng pingpong yang berhasil. Setelah membaca buku ini Anda akan mampu memanfaatkan pekarangan yang sempit untuk menghasilkan buah lengkeng pingpong yang baik. Di dalam buku ini diuraikan tentang pemilihan bibit, perbanyakan bibit lengkeng pingpong serta penanaman serta pemeliharaannya&lt;/p&gt;</t>
  </si>
  <si>
    <t>6aef76e8-8d7a-4259-aa36-c3b2404bd826</t>
  </si>
  <si>
    <t>Seri Cinta Lingkungan: Momby Menyelamatkan Hutan</t>
  </si>
  <si>
    <t>Hendy Kurniawan Dan Lily Erlinawati</t>
  </si>
  <si>
    <t>978-979-29-3456-4</t>
  </si>
  <si>
    <t>978-979-29-7797-4</t>
  </si>
  <si>
    <t>&lt;p&gt;Momby adalah anak kera yg baik hati. Ia dan kera lainnya percaya bahwa manusia adalah dewa. Beranjak dewasa ia semakin menyadari bahwa dewa itu sering merusak lingkungan dengan menebang pohon di hutan secara sembarangan. Hal ini membuat Momby sedih dan merasa perlu memberitahu dewa untuk berhenti merusak lingkungan. Mampukah Momby mengubah dunia dan menyadarkan para dewa untuk mencintai lingkungan? Ikuti ceritanya, yuk!&lt;/p&gt;</t>
  </si>
  <si>
    <t>c31d74b0-2683-4de2-8c52-4ba32f952a2d</t>
  </si>
  <si>
    <t>Motivasi Games untuk Pelatihan Manajemen</t>
  </si>
  <si>
    <t>979-763-603-8</t>
  </si>
  <si>
    <t>978-979-29-7648-9</t>
  </si>
  <si>
    <t>&lt;p&gt;Motivasi adalah sumber energi abadi. Jika seseorang merasa lemah, tidak ada lagi semangat hidup, maka dia memerlukan sumber energi tersebut. Supaya bisa segera &amp;quot;bangkit&amp;quot; kembali seseorang yang jatuh memerlukan motivasi. Bahkan seseorang yang sudah melangkah dengan rampak, tetapi masih ada kebutuhan untuk menambah laju kecepatannya, juga memerlukan motivasi. Jika ada energi yang bisa memperbarui motibasi, maka banyak orang akan berlomba membelinya untuk menjaga semangat hidupnya. Namun demikian, motivasi itu ada pada diri manusia dan tersedia secara gratis. Alangkah berbahagianya jika kita mengetahui cara mendapatkannya.&lt;/p&gt;
 &lt;p&gt;Buku ini tercipta untuk membahas motivasi, apa saja manfaatnya bagi hidup dan bagaimana cara mendapatkannya. Bermacam-macam motivasi secara praktis bisa didapatkan saat menjalankan aktivitas bisnis sehari-hari. Jika Anda jeli dan peka, sejak saat bangun tidur hingga larut malam menuju tempat tidur kembali, ternyata ada banyak hal yang bisa dipakai sebagai alat untuk memotivasi diri. Berarti, peluang bisnis akan bisa diraih di setiap waktu dan kesempatan, terutama bagi mereka yang kreatif, percaya diri, dan paham akan arti motivasi yang sbenarnya, Di sini, semuanya disajikan dalam bentuk 30 ilustrasi permainan, sekaligus bagaimana sebenarnya hal itu terkonotasi dalam dunia kerja dan operasionalnya dalam perusahaan.&lt;/p&gt;</t>
  </si>
  <si>
    <t>709c03b4-7460-4688-9b12-479732c33774</t>
  </si>
  <si>
    <t>Seri ORIMA: Si Kecil yang Punya Banyak Jurus Rahasia, Siapakah Aku?</t>
  </si>
  <si>
    <t>978-979-29-4143-2</t>
  </si>
  <si>
    <t>978-979-29-7811-7</t>
  </si>
  <si>
    <t>&lt;p&gt;Aku sejenis serangga.&lt;br /&gt;
 Tubuhku kecil dan imut.&lt;br /&gt;
 Aku punya banyak jurus rahasia.&lt;br /&gt;
 Tapi aku ini bukan semut.&lt;/p&gt;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</si>
  <si>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a0dd56f2-3d58-4a21-93c3-f16d3011b24c</t>
  </si>
  <si>
    <t>Membuat Sendiri CCTV Berkelas Enterprise dengan Biaya Murah</t>
  </si>
  <si>
    <t>Eko Hari Atmoko</t>
  </si>
  <si>
    <t>978-979-29-3255-3</t>
  </si>
  <si>
    <t>978-979-29-7998-5</t>
  </si>
  <si>
    <t>&lt;p&gt;Perkembangan teknologi CCTV saat ini telah mengubah penggunaan CCTV konvensioanal dengan kabel coaxial menjadi CCTV yang memanfaatkan TCP/IP untuk mengirimkan sinyal video. Dengan demikian, kita dapat berkomunikasi menggunakan komputer. Keuntungan lain adalah akan jauh lebih mudah untuk menambahkan aplikasi-aplikasi pendukung dengan memanfaatkan teknologi komputer saat ini. Beberapa kelebihan yang dapat Anda nikmati dengan memanfaatkan teknologi CCTV modern antara lain:&lt;br /&gt;
 1.&amp;nbsp;&amp;nbsp; &amp;nbsp;Pemantauan komputer lokal hanya dengan klik&lt;br /&gt;
 2.&amp;nbsp;&amp;nbsp; &amp;nbsp;Pemantauan via jaringan (Lan)&lt;br /&gt;
 3.&amp;nbsp;&amp;nbsp; &amp;nbsp;Pemantauan via internet (online)&lt;br /&gt;
 4.&amp;nbsp;&amp;nbsp; &amp;nbsp;Pemantauan via mobile phone&lt;br /&gt;
 5.&amp;nbsp;&amp;nbsp; &amp;nbsp;CCTV yang dapat membedakan orang dan benda&amp;nbsp;&lt;br /&gt;
 6.&amp;nbsp;&amp;nbsp; &amp;nbsp;Alarm alert&lt;br /&gt;
 7.&amp;nbsp;&amp;nbsp; &amp;nbsp;Notifikasi melalui email&amp;nbsp;&lt;br /&gt;
 8.&amp;nbsp;&amp;nbsp; &amp;nbsp;Mendukung perekaman dengan deteksi gerak&lt;br /&gt;
 9.&amp;nbsp;&amp;nbsp; &amp;nbsp;Kompresi penyimpanan file yang baik&lt;br /&gt;
 Buku ini akan membahas cara mudah untuk membuat sendiri sistem CCTV dengan berbagai fasilitas yang dapat Anda gunakan untuk memantau keamanan rumah, kantor, pabrik, memantau kerja mesin, melihat si kecil yang ada di rumah ketika Anda harus melakukan perjalanan jauh, juga dapat Anda gunakan untuk mengamati dan mendokumentasikan betapa lucunya hewan peliharaan Anda.&lt;br /&gt;
 Untuk para pengembang, kami berikan source code untuk dikembangkan lebih lanjut, ditambah dengan pendeteksian citra wajah dan pencatatan otomatis nomor kendaraan dengan menggunakan bahasa pemprograman C# dan Visual Basic. Selanjutnya, silakan Anda kembangkan lebih baik lagi dan berbagi dengan yang lain.&lt;/p&gt;
 &lt;p&gt;*Bonus pada buku fisik (CD, voucher, pembatas buku) tidak disertakan dalam buku digital (e-book)&lt;/p&gt;</t>
  </si>
  <si>
    <t>dae3be2d-3708-40ff-9909-895a87a63f89</t>
  </si>
  <si>
    <t>Seri ORIMA: Si Kecil yang Tak Tahu Warna, Siapakah Aku?</t>
  </si>
  <si>
    <t>978-979-29-4149-4</t>
  </si>
  <si>
    <t>978-979-29-7812-4</t>
  </si>
  <si>
    <t>&lt;p&gt;Cit... cit... cit... itu suaraku.&lt;br /&gt;
 Hihihi... kamu pasti sudah bisa menebakku.&lt;br /&gt;
 Eiiittt... tunggu dulu.&lt;br /&gt;
 Agar kamu tak salah duga, simak apayang akan kuceritakan tentangku.&lt;/p&gt;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</si>
  <si>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e2c9e61f-a040-44dd-9f42-4917dfa1f9e6</t>
  </si>
  <si>
    <t>Seri ORIMA: Si Rabun Dekat yang Aktif di Malam Hari, Siapakah Aku?</t>
  </si>
  <si>
    <t>978-979-29-4151-7</t>
  </si>
  <si>
    <t>978-979-29-7813-1</t>
  </si>
  <si>
    <t>&lt;p&gt;Kepalaku sungguh istimewa.&lt;br /&gt;
 Bisa kuputar hingga 135 derajat jauhnya.&lt;br /&gt;
 Aku tak perlu memutar tubuhku.&lt;br /&gt;
 Aku bisa melihat ke mana pun yang aku mau.&lt;/p&gt;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</si>
  <si>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719daf6d-4a7e-45f6-a0a7-b36ee5e89803</t>
  </si>
  <si>
    <t>Seri Petualangan Icha - Bom Misterius</t>
  </si>
  <si>
    <t>978-979-29-3516-5</t>
  </si>
  <si>
    <t>978-979-29-7819-3</t>
  </si>
  <si>
    <t>&lt;p&gt;Dalam petualangan kali ini, Icha dan teman-temannya kembali megalami kejadian yang mendebarkan. Sebuah ledakan hebat terjadi dilapangan, dekat pasar tradisional yang sedang mereka kunjungi. Saat itu mereka sedang berlibur di daerah bandung. Siapa yang meledakkan bom di situ? Untuk apa orang meledakkan bom di tengah lapangan luas? Lalu, ditemukkannya bukti sebuah logam misterius di sekitar tempat itu. Mereka juga mengalami terror dari orang-orang aneh dan nekat. Apakah benar itu bom? Atau meteor yang jatuh? Siapakah orang-orang yang menggangu mereka? Apa hubungan semua teka-teki ini? para peneliti diterjunkan ke tempat itu. Icha dan teman-teman bersahabat dengan mereka dan berusaha memecahkan masalah ini bersama-sama.&lt;/p&gt;</t>
  </si>
  <si>
    <t>f710c049-1cf3-4321-8137-7f28afdf968e</t>
  </si>
  <si>
    <t>Setelah 7 Wanita Menamparku</t>
  </si>
  <si>
    <t>978-979-29-0815-2</t>
  </si>
  <si>
    <t>978-979-29-7827-8</t>
  </si>
  <si>
    <t>&lt;p&gt;Freddy Mercuri pernah bilang kalau usia 70 hidup akan terasa sangat membosankan. Ia tidak mau hidup pada usia itu dan umur vokalis QUEEN itu memang tidak sampai 70. Aku tidak tahu apakah ia bersyukur atau tidak yang pasti saat ini usiaku masih jauh di bawah 70. Tapi, hidupku sangat membosankan. Angka 27 macam angka keramat untuk perempuan lajang dan tinggal di desa seperti aku. Pengangguran. Tak Cantik. Tak terlalu cerdas. Relasi pun tak banyak. Satu lagi, punya sepuluh adik yang harus kupertanggungjawabkan!&amp;nbsp;&lt;/p&gt;
 &lt;p&gt;Apakah ada yang lebih mengenaskan dari itu?&lt;br /&gt;
 &amp;nbsp; &amp;nbsp;&amp;nbsp;&lt;br /&gt;
 Aku pecundang domestik! Butuh banyak jalan pintas untuk punya arti. Butuh argumen, emosi, spekulasi, dan kelucuan. Harus belajar dari kesalahan-kesalahan khas wanita. Atau keajaiban layaknya pasir yang bersarang di perut kerang yang lalu menghasilkan mutiara. Atau, adakah cara lain?&lt;/p&gt;</t>
  </si>
  <si>
    <t>b91c4038-611a-4681-9a8b-b0b0c058e65e</t>
  </si>
  <si>
    <t>The Shape of Love</t>
  </si>
  <si>
    <t>Christina Juzwar</t>
  </si>
  <si>
    <t>978-979-29-4146-7</t>
  </si>
  <si>
    <t>978-979-29-7885-8</t>
  </si>
  <si>
    <t>&lt;p&gt;The Shape of Love adalah kumpulan cerita mengenai beragam bentuk cinta. Mungkin cinta yang kita kenal selama ini hanyalah berbentuk hati. Namun, jika menilik ke pori-pori terdalam, cinta itu berjuta bentuk dan rasa.&amp;nbsp;&lt;br /&gt;
 Seperti cerita 365 hari yang berisi cinta terhadap seorang cowok, Keriting vs Lurus, cerita cinta dengan kakak atau adik, My sweet 17th, cerita cinta terhadap orang tua, Rambut Panjang Nanda, cerita cinta terhadap sahabat, Ibuku Bernama Rosi, cerita cinta terhadap sosok ibu, Sayap Pink Lola, dan XXL, yang meramu cerita cinta terhadap diri sendiri.&amp;nbsp;&lt;br /&gt;
 Masih banyak cerita cinta lain di dalam kumpulan cerpen ini. The Shape of Love akan membuat hati kita terenyuh serta merenung, sekaligus bersorak gembira karena di kumpulan cerita ini, kita merayakan cinta yang bisa dirayakan oleh siapa saja dan untuk siapa saja.&lt;/p&gt;</t>
  </si>
  <si>
    <t>9fa4cfe3-d311-4ce6-8e4a-118bb8f2ad7d</t>
  </si>
  <si>
    <t>Si Kembar Hera dan Hermus</t>
  </si>
  <si>
    <t>978-979-29-4138-8</t>
  </si>
  <si>
    <t>978-979-29-7831-5</t>
  </si>
  <si>
    <t>&lt;p&gt;Beruang madu memiliki nama latin Helarctos malayanus. Mereka dikenal juga dengan sebutan sun bear. Habitatnya di hutan hujan tropis dan merupakan jenis beruang yang memiliki ukuran tubuh terkecil di antara delapan jenis beruang di dunia. Bulunya berwarna hitam dengan tanda di dada yang berwarna kuning atau putih.Lidahnya sangat panjang dibanding jenis beruang lain.&lt;/p&gt;
 &lt;p&gt;Beruang madu merupakan satwa asli Balikpapan dan masih ada populasi asli yang bertahan di Hutan Lindung Sungai Wain.&lt;br /&gt;
 Makanan utama beruang madu adalah serangga (terutama rayap, semut, larva kumbang,dan kecoak hutan), buah-buahan, madu (terutama dari lebah jenis kelulutatau stingless bees).Terkadang mereka juga memakan bunga tertentu.Rumput dan daun hampir tidak pernah dimakannya.&lt;/p&gt;
 &lt;p&gt;Sehari-hari mereka mencari makan di tanah atau di atas pohon.Mereka tidur pada malam hari di batang kayu roboh atau bersarang di atas pohon.&lt;/p&gt;</t>
  </si>
  <si>
    <t>d2a36280-6dba-49fd-adfc-e1d54d37df4c</t>
  </si>
  <si>
    <t>Si Penjelajah Lut Tawar</t>
  </si>
  <si>
    <t>Bambang Irwanto, dkk</t>
  </si>
  <si>
    <t>978-979-29-3877-7</t>
  </si>
  <si>
    <t>978-979-29-7832-2</t>
  </si>
  <si>
    <t>&lt;p&gt;&amp;ldquo;Karena aku tahu, Si Penjelajah Lut Tawar adalah perahu kebangaanmu. Aku tak mau kau kehilangan perahu ini.&amp;rdquo;&lt;br /&gt;
 Sontak mata Fikar berkaca-kaca. Buru-buru ia mengalihkan pandangan dari Malik.&lt;br /&gt;
 &amp;ldquo;Kar, ayo naik.&amp;rdquo; Malik memberi tanda agar Fikar naik ke perahu. &amp;ldquo;Sekarang kau bisa pakai perahu ini sepuasnya.&amp;rdquo;&amp;nbsp;&lt;br /&gt;
 Fikar menggeleng. &amp;ldquo;Perahu ini punyamu.&amp;rdquo;&amp;nbsp;&lt;br /&gt;
 &amp;ldquo;Bukan punyaku, tapi punya kita,&amp;rdquo; kata Malik sambil merangkul erat sahabatnya.&lt;br /&gt;
 *&amp;nbsp;&lt;br /&gt;
 Kesepuluh cerita di dalam buku ini memiliki muatan kedaerahan atau kearifan lokal yang begitu kuat dengan selalu disisipi pesan atau nilai-nilai kehidupan yang baik. Saat ini, cerita berbau kelokalan memang masih jarang ditemui karena kebanyakan selalu bercerita tentang hal-hal berbau perkotaan. Cerita dalam buku ini akan membuka cara pandang yang baru tentang keunikan dan nilai lokal yang bijaksana. Dengan penyajian cerita yang menarik, pembaca akan diajak berpetualang ke daerah-daerah yang tersebar di Indonesia.&lt;/p&gt;</t>
  </si>
  <si>
    <t>4dd8c84b-6049-4fa2-b934-40250ac5328c</t>
  </si>
  <si>
    <t>The Next Millionere: Pendidikan Bisnis Praktis untuk Anak Anda</t>
  </si>
  <si>
    <t>978-979-29-0689-9</t>
  </si>
  <si>
    <t>978-979-29-7880-3</t>
  </si>
  <si>
    <t>&lt;p&gt;Anak Anda ingin buka bisnis Playstation, tetapi Anda takut risikonya? Gampang, minimalkan saja risiko itu. Sewalah tempat usaha 1 bulan dahulu. Bayarlah sedikit lebih mahal daripada rata-rata sewa bulanan. Dengan 1 bulan market-test, tentu lebih aman. Itu soal tempat, bagaimana soal PS-nya? Gampang. Sewalah dari tempat rental. Jadi, tidak usah membeli. Pakailah tv pribadi atau pinjam 10 ribu/hari dari tetangga. Ditunggui sendiri dulu, tanpa pakai karyawan, atau pakai pembantu rumah tangga dengan sistem upah tambahan atau gaji harian. Dijamin, modal jadi lebih murah dan aman. Risiko pun jadi minimal. Inilah pengetahuan praktis yang layak diberikan kepada anak!&lt;/p&gt;
 &lt;p&gt;Buku ini ditujukan bagi orang tua yang ingin anaknya sukses. Memuat aspek motivasi dan penerapan konkret, bahasannya ringan dan mudah dicerna. Perhitungan biaya dalam membuka bisnis bisa dipahami hanya dengan bermodalkan kertas coret-coret, pensil, dan sebuah kalkulator sederhana. Siapa saja pasti bisa memahaminya. Buku ini juga bersifat fair, termasuk menceritakan pengalaman bangkrutnya usaha milik penulis. Pokoknya blak-blakan!&lt;/p&gt;</t>
  </si>
  <si>
    <t>5ae2dea7-9541-4563-ab09-ce15d045fa23</t>
  </si>
  <si>
    <t>Panduan Mudah Membuat Studio Rekaman di Rumah</t>
  </si>
  <si>
    <t>Budi Pasadena</t>
  </si>
  <si>
    <t>978-979-29-3260-7</t>
  </si>
  <si>
    <t>978-979-29-7682-3</t>
  </si>
  <si>
    <t>&lt;p&gt;Buku Panduan Mudah Membuat Studio Rekaman di Rumah adalah buku tutorial singkat dalam mengenal dasar rekaman audio menggunakan komputer/laptop rumahan dengan cepat mudah. Didalamnya berisi panduan singkat membuat home recording untuk rekaman musik disertai tip dan kiat bisnis yang menginginkan pendapatan tambahan dari hobi bermusik.&amp;nbsp;&lt;/p&gt;
 &lt;p&gt;Tip yang disampaikan berdasarkan pengalaman pribadi dengan bahasa yang sangat humanis dan santai sehingga membuat belajar audio dan rekaman menjadi menyenangkan.&lt;/p&gt;
 &lt;p&gt;Buku ini ditujukan untuk mereka yang menggeluti bidang:&amp;nbsp;&lt;br /&gt;
 1. Musisi, baik yang baru mau belajar maupun orang yang bekerja dibidang musik secara penuh.&lt;br /&gt;
 2. Para tenaga ahli dibidang multimedia, seperti produksi radio dan audio visual, animasi, sinema elektronik, electronic news gathering dan film&lt;br /&gt;
 3. Pemilik bisnis musik seperti pemilik studio latihan dan rekaman musik, produser dan arranger dan semua orang yang bercita-cita sebagai sound engineer.&lt;br /&gt;
 4. Para pemilik hobi yang sangat mencintai audio.&lt;/p&gt;
 &lt;p&gt;Dan mulai sekarang akan dapat membuat rekaman musik berkualitas tanpa harus beranjak dari rumah.&lt;/p&gt;</t>
  </si>
  <si>
    <t>b24d7479-c852-4558-92a4-af9f2310821f</t>
  </si>
  <si>
    <t>Grow Your Own Fish, Panduan Praktis Pembesaran 13 Ikan Konsumsi Populer di Pekarangan</t>
  </si>
  <si>
    <t>978-979-29-4084-8</t>
  </si>
  <si>
    <t>978-979-29-7504-8</t>
  </si>
  <si>
    <t>&lt;p&gt;Mengonsumsi makanan yang sehat adalah keharusan bila Anda menginginkan kesehatan yang prima. Salah satu cara mendapatkan kesehatan prima adalah dengan mengonsumsi bahan makanan yang bergizi.&lt;/p&gt;
 &lt;p&gt;Untuk mendapatkannya, Anda dapat membudidayakan ikan secara mandiri, di pekarangan atau di halaman rumah. Dari situ Anda akan dapat memperoleh solusi yang lebih baik dan sehat. Dengan membudidayakan sendiri maka Anda dapat memilih jenis ikan yang Anda mau. Anda juga dapat membudidayakan ikan secara organik.&lt;/p&gt;
 &lt;p&gt;Anda tidak hanya akan mendapatkan kesehatan dengan membudidayakan ikan di pekarangan rumah, namun juga mendapatkan kesegaran karena dapat menggunakannya sebagai wahana pelepas penat. Kalau tidak percaya, silakan Anda coba.&lt;/p&gt;</t>
  </si>
  <si>
    <t>ba1a4986-7b0a-4058-accd-f59ee8e2a5c7</t>
  </si>
  <si>
    <t>Grow Your Own Vegetables, Panduan Praktis Menanam 14 Sayuran Konsumsi Populer di Pekarangan</t>
  </si>
  <si>
    <t>978-979-29-3936-1</t>
  </si>
  <si>
    <t>978-979-29-7505-5</t>
  </si>
  <si>
    <t>&lt;p&gt;Dengan semakin sempitnya lahan, meningkatnya harga produk dan kurang amannya produksi sayuran, Anda dapat memanfaatkan lahan sendiri untuk menanam sayuran yang Anda butuhkan sehari-hari. Lahan untuk bertanam sendiri tidak harus luas. Tempat yang terbatas itu dapat Anda manfaatkan. Anda dapat memanfaatkan talang alminium, pipa paralon, pot, drum plastik, atau wadah lain untuk bertanam sayur. Bahkan Anda dapat menanam sayur secara organik.&amp;nbsp;&amp;nbsp;&lt;/p&gt;
 &lt;p&gt;Dari usaha kegiatan bertanam sayur di rumah sendiri, tidak menutup kemungkinan Anda akan dapat memenuhi kebutuhan Anda sendiri, bahkan juga memenuhi kebutuhan orang lain dan menghasilkan uang.&lt;/p&gt;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</si>
  <si>
    <t>3c996f81-362f-4b19-a4d4-48878cc19353</t>
  </si>
  <si>
    <t>Gudang Simpang Siur + 12 Dongeng Seru Pembangun Karakter</t>
  </si>
  <si>
    <t>Komunitas Penulis Bacaan Anak (PBA) Jatim</t>
  </si>
  <si>
    <t>978-979-29-3934-7</t>
  </si>
  <si>
    <t>978-979-29-7506-2</t>
  </si>
  <si>
    <t>&lt;p&gt;&amp;ldquo;Dia sengaja membuat berita simpang siur tentang kita! Gudang ini cocok dinamakan Gudang Simpang Siur!&amp;rdquo; kata Terpal lagi. Seisi gudang tertawa terbahak-bahak mendengarnya. Gudang Simpang Siur, nama yang bagus, bukan? Setuju, bukan? Keren, bukan?&lt;/p&gt;
 &lt;p&gt;Pak Weku tidak boleh kita biarkan!&amp;rdquo; kali ini &amp;nbsp;Pan-cil yang bicara.&amp;ldquo;Dia perlu diberi pelajaran!&amp;rdquo; Bajak semakin berapi-api.&amp;nbsp; Semua mengangguk-angguk. Sangat setuju! Sangat mendukung Bajak!&lt;/p&gt;
 &lt;p&gt;Gudang Simpang Siur adalah salah satu dari 13 dongeng dalam buku ini. Teman-teman akan menemukan beragam kisah menarik yang dapat membentuk karakter menjadi lebih baik. Disajikan dengan ciamik tanpa meninggalkan pesan moral yang kuat di dalamnya. Tunggu apa lagi? Baca dan ikuti ceritanya!&lt;/p&gt;</t>
  </si>
  <si>
    <t>f492ec29-c340-42ec-9226-a4484207ec66</t>
  </si>
  <si>
    <t>Happy and Healthy Retiree â€“ Cara Pensiun Sehat dan Bahagia</t>
  </si>
  <si>
    <t>Nabari Tarigan</t>
  </si>
  <si>
    <t>978-979-29-0975-3</t>
  </si>
  <si>
    <t>978-979-29-7507-9</t>
  </si>
  <si>
    <t>&lt;p&gt;Tidak lagi bekerja karena pensiun, seringkali menjadi beban bagi sebagian besar pegawai berusia lanjut. Perasaan sepi karena komunikasi yang terputus, jaringan pertemanan yang menyusut hingga merasa tak lagi dibutuhkan. Tak jarang, kondisi ini memperparah kesehatan fisik dan psikis para pensiunan. Apalagi jika yang bersangkutan pernah menduduki jabatan tinggi semasa bekerja. Begitu pensiun, segala fasilitas, kedudukan, juga penghormatan, tidak lagi ada. Faktor-faktor inilah yang membuat para pensiunan mudah terkena post power syndrome &amp;ndash; yang menyebabkan kecemasan, stress hingga gangguan kesehatan lainnya.&lt;/p&gt;
 &lt;p&gt;Buku ini memaparkan segala hal tentang post power syndrome, mulai dari mengenali gejala hingga solusinya. Ini karena seringkali sumber masalah kesehatan fisik berawal dari kesehatan psikis. Dengan meminimalkan post power syndrome, diharapkan para pensiunan dapat menikmati masa-masa pensiun mereka dalam keadaan sehat dan bahagia - bahkan masih bisa produktif!&lt;/p&gt;</t>
  </si>
  <si>
    <t>5da267c7-66e4-4242-9779-65718164d47b</t>
  </si>
  <si>
    <t>Hati Kedua: Aku Selalu Suka Sama Matahari. Aku Mau Jadi Matahari</t>
  </si>
  <si>
    <t>978-979-29-2099-4</t>
  </si>
  <si>
    <t>978-979-29-7508-6</t>
  </si>
  <si>
    <t>&lt;p&gt;&amp;ldquo;Hati kedua kamu siapa, Ra?&amp;rdquo;&lt;/p&gt;
 &lt;p&gt;&amp;ldquo;Hah?&amp;rdquo; kurasakan panas menjalar di pipiku, &amp;ldquo;Kok jadi bahas hati kedua?&amp;rdquo;&lt;/p&gt;
 &lt;p&gt;&amp;ldquo;Ada, kan?&amp;rdquo;&lt;/p&gt;
 &lt;p&gt;&amp;ldquo;Ngga&amp;hellip; ngga ada. Aku ngga ngerti cinta-cintaan, Kak.&amp;rdquo;&lt;/p&gt;
 &lt;p&gt;&amp;ldquo;Hihihi&amp;hellip; Rara masih polos, ya. Emang belum puber?&amp;rdquo;&lt;/p&gt;
 &lt;p&gt;&amp;ldquo;Udah, kok!&amp;rdquo; tungkasku cepat. Kak Syifa malah semakin tertawa. &amp;ldquo;U&amp;hellip; udah Kak&amp;hellip; jangan bahas Hati Kedua, ah. Bikin malu tauk.&amp;rdquo; Aku menunduk dan memandangi kakiku.&lt;/p&gt;
 &lt;p&gt;Kak Syifa berhenti tertawa dan memegangi kedua pipinya. &amp;ldquo;Kalau hati ketiga Rara?&amp;rdquo;&lt;/p&gt;
 &lt;p&gt;&amp;nbsp; &amp;nbsp; &amp;nbsp; &amp;nbsp; &amp;nbsp; &amp;nbsp; &amp;ldquo;Eh...,&amp;rdquo; aku mendongak dan menatap serius wajah Kak Syifa. &amp;ldquo;Eng&amp;hellip; Kak Syifa mau jadi hati ketiga Rara?&amp;rdquo;&lt;/p&gt;
 &lt;p&gt;&amp;nbsp; &amp;nbsp; &amp;nbsp; &amp;nbsp; &amp;nbsp; &amp;nbsp; &amp;ldquo;Mau&amp;hellip;.&amp;rdquo;&lt;/p&gt;
 &lt;p&gt;&amp;nbsp; &amp;nbsp; &amp;nbsp; &amp;nbsp; &amp;nbsp; &amp;nbsp; Bayangan Kak Syifa menghilang lenyap. Berganti dengan kabut putih yang membuat teduh. Tapi dari balik kabut itu, suara lembut Kak Syifa kembali menyapaku.&lt;/p&gt;
 &lt;p&gt;&amp;nbsp; &amp;nbsp; &amp;nbsp; &amp;nbsp; &amp;nbsp; &amp;nbsp; &amp;ldquo;Hati keduamu siapa, Ra?&amp;rdquo;&lt;/p&gt;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</si>
  <si>
    <t>ed38b10f-094c-4952-bc9f-4d1c07a77097</t>
  </si>
  <si>
    <t>Hi-Tech Musical "Cara Canggih Menjadi Musisi Modern"</t>
  </si>
  <si>
    <t>@audi_music</t>
  </si>
  <si>
    <t>978-979-29-3958-3</t>
  </si>
  <si>
    <t>978-979-29-7514-7</t>
  </si>
  <si>
    <t>&lt;p&gt;Bermain music dengan menggunakan teknologi komputer, sedang banyak digandrungi oleh para musisi. Penggunaan komputer didunia music sudah sangat banyak digunakan untuk mendukung kegiatan bermusik yang ada, seperti untuk berlatih bermain music. Merekam, dan juga bersam-sama memainkan music. Tidak heran sekarang inii, efek-efek music sudah mulai bervariasi dan semakin berkualitas.&lt;br /&gt;
 Buku Hi-Rech Musical-Cara canggih Menjadi Musisi Modern; berman Solo Gitar dengan Komputer merupakan buku yang akan mengajari anda tentang bagaiman penggunaan software Fruity Loop untuk membantu Anda dalam menghasilkan irama gitar yang baik. Selain ituada beberapa bab yang membahas tentang teori music bergitar secara dasar.&lt;br /&gt;
 Bab yang dibahas Antara lain adalah:&lt;br /&gt;
 &amp;bull;&amp;nbsp;&amp;nbsp; &amp;nbsp;Dasar Permainan Gitar&lt;br /&gt;
 &amp;bull;&amp;nbsp;&amp;nbsp; &amp;nbsp;Teknik Dasar Musik&lt;br /&gt;
 &amp;bull;&amp;nbsp;&amp;nbsp; &amp;nbsp;Teknik Permainan Gitar&lt;br /&gt;
 &amp;bull;&amp;nbsp;&amp;nbsp; &amp;nbsp;Musik Digital Komputer&lt;br /&gt;
 &amp;bull;&amp;nbsp;&amp;nbsp; &amp;nbsp;Penerapan Nilai Ketukan Pada Fruity Loop 10&lt;br /&gt;
 &amp;bull;&amp;nbsp;&amp;nbsp; &amp;nbsp;Penerapan Tangga Nada Pada Fruity loop 10&lt;br /&gt;
 &amp;bull;&amp;nbsp;&amp;nbsp; &amp;nbsp;Penyusunan aransemen Musik&lt;br /&gt;
 &amp;bull;&amp;nbsp;&amp;nbsp; &amp;nbsp;Penyusunan dengan Playlist&lt;/p&gt;</t>
  </si>
  <si>
    <t>e0ff04b1-2434-4cf1-a0ff-ade0ce2471c6</t>
  </si>
  <si>
    <t>Hidup Kaya Tanpa Bekerja</t>
  </si>
  <si>
    <t>978-979-29-0432-1</t>
  </si>
  <si>
    <t>978-979-29-7512-3</t>
  </si>
  <si>
    <t>&lt;p&gt;Buku ini membahas cara merancang sebuah rencana keuangan sederhana untuk menuju kebebasan finansial. Berapa perkiraan dana yang dibutuhkan, jenis investasi yang cocok, bagaimana meminimalkan resiko, bagaimana teknik agar mampu bertahan ketika pasa mengalami penuruna, bagaiamana menghitung biaya hidup bulanan dan tahunan, membuat perencanaan biaya pernikahan, pendidikan, kredit rumah, kredit motor, premi asuransi, serta kaitannya dengan rencana bebas finansial. Semua perhitungan sudah dilakukan berdasarkan faktor inflasi, bencana yang tak terduga, dan ketidakstabilan pasar.&lt;/p&gt;
 &lt;p&gt;Kelengkapan faktor yang diperhitungkan menjadikan buku ini sanggup memandu. Hingga suatu hari kelak, Anda talk perlu lagi bekerja dan bisa hidup santai selamanya. Menariknya, semua itu bisa dicapai hanya dengan bermodalkan selembar kertas coret-coret, sebuah pensil, sebuah kalkulator, dan majalah keuangan atau internet yang menyajikan informasi seputer dunia keuangan.&lt;/p&gt;
 &lt;p&gt;Topik pembahasan dalam buku ini meliputi :&lt;/p&gt;
 &lt;p&gt;- Hidup kaya tanpa bekerja, mungkinkah?&lt;br /&gt;
 - Pendapatan aktif dan pasif&lt;br /&gt;
 - Memahami suku bunga&lt;br /&gt;
 - Memahami inflasi&lt;br /&gt;
 - Menghitung biaya hidup&lt;br /&gt;
 - Mengenal reksadana&lt;br /&gt;
 - Konsep stabilitas&lt;br /&gt;
 - Sekapur sirih sebelum memulai perhitungan akhir&lt;br /&gt;
 - Perhitungan bebas secara keuangan&lt;/p&gt;</t>
  </si>
  <si>
    <t>48428e6a-f7b1-4237-b5e4-73bc3987e0cc</t>
  </si>
  <si>
    <t>Hujan di Belanga</t>
  </si>
  <si>
    <t>Chika Riki</t>
  </si>
  <si>
    <t>978-979-29-0324-9</t>
  </si>
  <si>
    <t>978-979-29-7516-1</t>
  </si>
  <si>
    <t>963.1 kB</t>
  </si>
  <si>
    <t>&lt;p&gt;Persahabatan antara cewek dan cowok tidak selalu berakhir dengan saling suka. itu menurut Lizkia dan Christian yang sudah bersahabat sejak kecil. Pendapat itu setidaknya bertahan sampai hadirnya Jettro di tengah pertemanan mereka. Apalagi Chris sangat menyukai Vira,cewek blesteran idola sekolah. Bahkan Chris selalu menulis surat-surat cinta untuk Vira.&lt;/p&gt;
 &lt;p&gt;Suatu ketika ada dua kejadian beruntun yang hampir menewaskan Lizkia. Ini membuat Chris sadar kalau sebenarnya ia tidak ingin kehilangan Lizkia. Begitu juga yang dirasakan Jettro. Lizkia harus memilih.&lt;/p&gt;
 &lt;p&gt;Bersama Jettro, Liz harus mengalami banyak hal tak terduga. Termasuk menjadi sasaran balas dendam dari seseorang di masa lalu Jettro. Sementara dengan Chris? Ada Vira diantara mereka. Akankah persahabatan mereka berakhir? Dan siapa Jettro yang sebenarnya?&lt;/p&gt;
 &lt;p&gt;Topik pembahasan dalam buku ini meliputi :&lt;/p&gt;
 &lt;p&gt;- Teman Tak Terperhatikan&lt;br /&gt;
 - Beatiful Girl&lt;br /&gt;
 - Episode Kesepian&lt;br /&gt;
 - Surat&lt;br /&gt;
 - Percaya&lt;br /&gt;
 - Forever&lt;br /&gt;
 - Bahagia dan Kecewa&lt;br /&gt;
 - Impian&lt;br /&gt;
 - Suvenir&lt;br /&gt;
 - Suatu Sore&lt;br /&gt;
 - Surat Kaleng&lt;br /&gt;
 - The Situations Have Changed&lt;br /&gt;
 - Orang Kelima&lt;br /&gt;
 - Dunia Jetro&lt;br /&gt;
 - Peristiwa&lt;br /&gt;
 - Ternyata...&lt;br /&gt;
 - Tentang Alvin&lt;br /&gt;
 - Perhatian Tulus Menyentuh Hati&lt;br /&gt;
 - Petunjuk Penting&lt;br /&gt;
 - Secret Name&lt;br /&gt;
 - Hidup Banyak Pilihan&lt;br /&gt;
 - Musuh dalam Selimut&lt;br /&gt;
 - Cuma Sobat&lt;br /&gt;
 - Kunci Pembuka Misteri&lt;br /&gt;
 - Hujan di Belanga&lt;/p&gt;</t>
  </si>
  <si>
    <t>8dfdbcb4-02da-4237-80c5-da3171b0916b</t>
  </si>
  <si>
    <t>Si Pipit Di Atas Catwalk</t>
  </si>
  <si>
    <t>Rini Veronica</t>
  </si>
  <si>
    <t>978-979-29-3243-0</t>
  </si>
  <si>
    <t>978-979-29-7833-9</t>
  </si>
  <si>
    <t>&lt;p&gt;Dite, siswa sekaligus anak kost yang datang dari desa, berusaha melawan arus pemikiran anak-anak muda masa kini. Dengan cara berpikirnya yang sederhana, cara berpakaiannya yang tidak berlebihan, gaya hidupnya yang membumi, Dite menjadi alien di tengah-tengah &amp;lsquo;orang modern&amp;rsquo;. Namun, Dite tetaplah anak remaja yang mudah tergoda oleh cinta. Maka, ketika cinta itu datang, Dite sesaat menjadi remaja normal pada umumnya, menangis, tertawa, rindu setengah mati, lalu patah hati.&lt;br /&gt;
 Suka dan duka Dite, tidak sendirian, tapi ada teman-teman kost yang mendukungnya, yang mencerahkan suasana, yang menggelitik tingkahnya, yang jutek kata-katanya, yang manis senyumnya. Mereka adalah anak-anak kost di Gang Srikandi nomor 9. Dite, dan teman-temannya saling menginspirasi, saling melengkapi hidup yang jauh dari orang tua.&lt;br /&gt;
 Sebuah novel yang sangat inspiratif bagi remaja, melalui kisah-kisah kecil yang terjadi pada tokoh-tokohnya, cara menyelesaikan masalah, cara berpikir, dan penerimaan terhadap diri sendiri. Karakter masing-masing tokohnya sangat kuat, jadi pembaca langsung bisa membayangkan ekspresi si tokoh, bahkan akan langsung tahu tokoh mana yang sedang berkomentar, sebelum ada penjelasan lebih lanjut.&lt;/p&gt;</t>
  </si>
  <si>
    <t>b1f5131e-82bb-40e6-b3cd-72ef513d040f</t>
  </si>
  <si>
    <t>I Survived Because My Life Is So Precious - 10 Kisah Terbaik dan 10 Kisah Nyata</t>
  </si>
  <si>
    <t>Kompak FK UNUD</t>
  </si>
  <si>
    <t>978-979-29-2097-0</t>
  </si>
  <si>
    <t>978-979-29-7520-8</t>
  </si>
  <si>
    <t>&lt;p&gt;Tentu tidak mudah menceritakan bagaimana penderitaan yang dirasakan, besarnya rasa takut yang saat ini menghantui setiap tidurnya, banyaknya pikiran dan rasa kasihan kepada keluarganya yang terus memperjuangkannya, baik materi maupun rohani untuk biaya dan kesembuhannya. Rasa menyesal dalam dirinya juga seringkali muncul karena belum bisa memberikan yang terbaik bagi orang orang yang ia cintai. Mungkin jika kalian mendengarnya secara langsung dari para penderita kanker, kalian akan merasa bersyukur dengan kehidupan yang kalian jalani saat ini.&lt;br /&gt;
 10 kisah terbaik dan 10 kisah nyata ini diharapkan akan memberikan kisah inspiratif untuk kita semua, terutama para pejuang kanker. Semoga juga dapat memberikan motivasi bagi para pembaca.&lt;br /&gt;
 I Survived because My Life is so Preciouse!&lt;/p&gt;</t>
  </si>
  <si>
    <t>778aeef2-5b40-4e18-ac52-2b086efe1992</t>
  </si>
  <si>
    <t>Ibuku Hebat</t>
  </si>
  <si>
    <t>978-979-29-4136-4</t>
  </si>
  <si>
    <t>978-979-29-7521-5</t>
  </si>
  <si>
    <t>&lt;p&gt;Pesut Mahakam atau lumba-lumba air tawar sudah sangat jarang ditemukan di habitat aslinya di muara-muara sungai, Kalimantan. Dahulu, ketika air sungai belum tercemar danpohon-pohon di hutan belum banyak ditebang, pesut mahakam sering bermunculan di perairan Sungai Mahakam. Mereka muncul ke permukaan sambi lmenyemburkan air dari kepalanya. Namun kini, hal itu menjadi pemandangan yang langka. Kepala pesut berbentuk bulat dan matanya berukuran kecil. Dahinya tampak tinggi dan membundar, tidak terdapat paruh.Tubuhnya berwarna abu-abu.&lt;br /&gt;
 Hewan ini memiliki kemampuan mendeteksi adanya bahaya yang mengintai mereka.Tetapi sayang, hewan ini sudah tergolong satwa langka. Bisingnya deru kapal yang semakin memadati lalu lintas perairan sungai, tingkat erosi dan pendangkalan sungai akibat penggundulan hutan, pencemaran air yang semakin tinggi, dan ulah manusia yang ingin menangkap hewan tersebut membuat habitatnya semakin rusak dan populasinya semakin berkurang&lt;/p&gt;</t>
  </si>
  <si>
    <t>3a244f0b-e4d4-4a83-bd1e-ef3a1e0217ff</t>
  </si>
  <si>
    <t>Sedot Rupiah dengan Kreasi Sedotan Merah</t>
  </si>
  <si>
    <t>978-979-29-3242-3</t>
  </si>
  <si>
    <t>978-979-29-7746-2</t>
  </si>
  <si>
    <t>&lt;p&gt;Sedotan memang terlihat sepele jika hanya digunakan untuk minum. Bahkan harganya yang relatif murah membuat banyak orang hanya membuangnya setelah selesai dipakai. Namun dengan sedikit kreativitas, sedotan bekas bisa disulap menjadi kerajinan cantik yang mendatangkan rupiah cukup lumayan. Mengapa sedotan? Warnanya yang menarik serta bahannya yang tidak gampang sobek menjadikan sedotan sangat menarik jika dijadikan aneka aksesoris wanita, bunga, dan pernak-pernik rumah.&lt;/p&gt;
 &lt;p&gt;Dengan sedikit trik, sedotan-sedotan bekas bisa menjadi barang kerajinan yang cantik serta tahan lama. Waktu yang dibutuhkan tidak terlalu lama untuk membuat aneka kreasi. Alat-alat serta bahan yang digunakan juga cukup sederhana dan gampang ditemukan. Dibuku ini, Anda akan menemukan aneka kreasi dari sedotan dengan bahan-bahan yang murah meriah menjadi hasil yang tidak murahan. Siap-siap berkarya dan meraup untung besar dari sedotan!&lt;/p&gt;</t>
  </si>
  <si>
    <t>0c417168-f5b8-4171-b07f-d8d26ec31e50</t>
  </si>
  <si>
    <t>Ice Breaker : Don`t be Tegang !!</t>
  </si>
  <si>
    <t>978-979-29-0182-5</t>
  </si>
  <si>
    <t>978-979-29-7522-2</t>
  </si>
  <si>
    <t>&lt;p&gt;Mengendalikan suasana forum bisa dikatakan gampang-gampang susah. Sebetulnya ungkapan tersebut tidak sepenuhnya benar. Asal kita tahu trik-trik menyegarkan audiens, forum sepenuhnya ada dalam genggaman. Salah satu cara membawa forum keluar dari ketegangan, ketidakfokusan atau kejenuhan adalah menggunakan permainan. Buku ini menyampaikan permainan-permainan yang bisa digunakan untuk mengantisipasi kekacauan dalam forum, yang biasanya disebabkan rasa jenuh dari para peserta. Selain itu permainan-permainan ini bisa digunakan untuk membawa forum masuk menuju inti acara. Permainan-permainan ini juga mengandung nilai yang menarik, misalnya kebersamaan, leadership, kepercayaan, dan banyak lagi yang terkait dengan masalah manajemen. Buku ini cocok dibaca Anda yang berkecimpung dalam bidang pelatihan manajemen.&lt;/p&gt;</t>
  </si>
  <si>
    <t>d815fd16-e966-494b-aa47-692dea247064</t>
  </si>
  <si>
    <t>Iklan Layanan Masyarakat</t>
  </si>
  <si>
    <t>Pujiyanto</t>
  </si>
  <si>
    <t>978-979-29-2095-6</t>
  </si>
  <si>
    <t>978-979-29-7523-9</t>
  </si>
  <si>
    <t>&lt;p&gt;Iklan layanan masyarakat (ILM) merupakan iklan yang digunakan untuk menyampaikan informasi persuasif atau mendidik khalayak yang bersifat sosial agar masyarakat sebagai audiens dapat bertambah pengetahuannya, bertambah kesadaran dan sikapnya, serta berubah perilakunya agar mempunyai pandangan positif dan kehidupan lebih baik.&lt;br /&gt;
 Agar masyarakat memahami hal tersebut, maka dalam buku ini dibahas tentang bangkitnya ILM dalam kondisi perspektif sejarah iklan yang berbentuk propaganda di Indonesia dari masa penjajahan hingga masa Reformasi, serta dihadirkan ILM Mancanegara. Di sisi lain, ILM merupakan salah satu media komunikasi untuk menyampaikan pesan dari pengirim ke penerima pesan (audiens). Agar ILM dapat diterima oleh audiens, maka diperlukan rasa estetika dalam menghadirkan berbagai elemen-elemen desain, seperti tipografi, ilustrasi, warna, identitas perusahaan/lembaga, animasi, jingle, dan layout. Melalui elemen-elemen desain, maka akan terjadi kontak estetik antara pengirim dengan penerima pesan.&lt;br /&gt;
 Dalam menciptakan ILM diperlukan terobosan kreativitas dalam menghadapi hambatan konseptor advertiser, maka sikap mental dalam berkarya desain periklanan sangat diperlukan. Hadirnya ILM disesuaikan dengan karakter audiens dengan memerhatikan segi demografis, geografis, psikografis, dan behavioristik, sehingga menghasilkan kelompok media above the line (ATL), below the line (BTL), through the line (TTL), termasuk ambient media. Media ILM tersebut mempunyai karakter dan teknik penyampaian sesuai dengan tema larangan dan sindiran, peringatan, imbauan atau anjuran, dan tema ilmiah yang disesuaikan dengan pesan dan audiens.&lt;/p&gt;</t>
  </si>
  <si>
    <t>62320854-b27c-42a5-94d6-13a53add651e</t>
  </si>
  <si>
    <t>Mr.Right For Maya</t>
  </si>
  <si>
    <t>Nakoja</t>
  </si>
  <si>
    <t>978-979-29-0225-9</t>
  </si>
  <si>
    <t>978-979-29-7649-6</t>
  </si>
  <si>
    <t>&lt;p&gt;Sama sekali tak terpikirkan oleh Maya buat berniat menjadi roller coaster woman dengan kisah cinta, gairah dan petualangan kecilnya bersama para pria yang ditemuinya.&lt;/p&gt;
 &lt;p&gt;namun sayangnya, berualangkali pula ia salah menentukan pilihan dan kerap kali bertemu dengan pria dalam waktu dan tempat yang salah &amp;quot;...yang namanya Mr Right itu berkebalikan jauh sama dengan yang namanya Mr perfect. jika yang dicari adalah pria sempurnah bernama Mr Perfect, maka carilah di alam mimpi, dunia tanpa cacat yang selalu menawarkan keindahan. Namun jika yang dicari adalah pria tepat yang bernama Mr Right, maka siap-siaplah buat merasa sakit, kecewa, dan malu sekaligus..&amp;quot;.&lt;/p&gt;
 &lt;p&gt;Lantas siapakah Mr Right yang dicari itu? Si Ganteng Reno lelaki yang sejalan antara naluri dan intuisinya, Berto dokter muda yang simpatik, humoris dan mobil jaguarnya, ataukah yang mana lagi? Pastinya, menhabiskan hidup dengan seseorang itu pentng, tapi yang lebih penting lagi adalah dengan siapa kita menghabiskannya.&lt;/p&gt;</t>
  </si>
  <si>
    <t>072bc7ff-dfb5-42bc-b738-079525f46c38</t>
  </si>
  <si>
    <t>Mudah Dan Cepat Mengarang Novel Profesional Dengan Dramatica Pro</t>
  </si>
  <si>
    <t>978-979-29-0601-1</t>
  </si>
  <si>
    <t>978-979-29-7650-2</t>
  </si>
  <si>
    <t>&lt;p&gt;Bagi Anda para pengarang baik yang menjadikannya sebagai profesi maupun sekadar hobi, proses kreatif Anda dapat terbantu dengan hadirnya software Dramatica Pro. Software ini akan memberikan kemudahan bagi Anda dalam menyusun karakter dan penokohan dalam naskah novel yang sedang Anda susun, membantu Anda mengembangkan tema dan membangun alur cerita, hingga membantu Anda melakukan psikoanalisis terhadap karakter-karakter dan alur cerita yang telah Anda rangkai tersebut di dalam aplikasi Dramatica Pro.&lt;/p&gt;
 &lt;p&gt;Topik bahasan dalam buku ini meliputi:&lt;/p&gt;
 &lt;ul&gt;
 &lt;li&gt;Pengenalan Dramatica Pro&lt;/li&gt;
 &lt;li&gt;Pengenalan fasilitas menu&lt;/li&gt;
 &lt;li&gt;Penggunaan Dramatica Pro untuk membangun karakter&lt;/li&gt;
 &lt;li&gt;Pembuatan panduan cerita&lt;/li&gt;
 &lt;li&gt;Pembuatan alur cerita&lt;/li&gt;
 &lt;li&gt;Penggunaan Theme Browser&lt;/li&gt;
 &lt;li&gt;Pembacaan laporan&lt;/li&gt;
 &lt;/ul&gt;</t>
  </si>
  <si>
    <t>7c7c2d29-3583-4c71-b08a-865542b11e21</t>
  </si>
  <si>
    <t>Mudah Memahami Jurnal Penyesuaian</t>
  </si>
  <si>
    <t>Despaten Rosadani Purba</t>
  </si>
  <si>
    <t>978-979-29-2129-8</t>
  </si>
  <si>
    <t>978-979-29-7651-9</t>
  </si>
  <si>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t>
  </si>
  <si>
    <t>402bd3a5-13ca-43d5-8ff9-8ed61b520230</t>
  </si>
  <si>
    <t>Petualangan Lily dan Pino â€“ Chiko, Kelinci yang Murung</t>
  </si>
  <si>
    <t>978-979-29-3297-3</t>
  </si>
  <si>
    <t>978-979-29-7820-9</t>
  </si>
  <si>
    <t>&lt;p&gt;Seperti biasa, Lily dan Pino bermain di tepi hutan nan riang.&lt;br /&gt;
 Suatu ketika terdengar suara tangisan. Oh, tenyata itu adalah&amp;nbsp;suara tangisan Chiko, si kelinci, ia sedang bersedih. Chiko merasa&amp;nbsp;bahwa dirinya tidak secantik saudara-saudaranya. Lily dan Pino&amp;nbsp;berusaha menghibur Chiko dengan mengajaknya bermain bersama.&amp;nbsp;Tiba-tiba, dari sungai terdengar suara &amp;nbsp;terikan minta tolong.&amp;nbsp;Oh, tenyata Cici, adik Chiko tercebur ke sungai, dan dan&amp;nbsp;sudara-saudara Chiko yang lain tak ada yang bisa menolongnya.&amp;nbsp;Lalu, siapakah yang bisa menolong Cici? Dan apakah Chiko akan&amp;nbsp;tetap menjadi kelinci yang murung? Simak terus ceritanya dalam&lt;br /&gt;
 seri Chiko, si Kelinci yang Murung.&lt;/p&gt;</t>
  </si>
  <si>
    <t>cefc82d7-9f38-49b9-92fe-6ba0644cdfbb</t>
  </si>
  <si>
    <t>Petualangan Lily dan Pino â€“ Impian Lala</t>
  </si>
  <si>
    <t>978-979-29-3296-6</t>
  </si>
  <si>
    <t>978-979-29-7821-6</t>
  </si>
  <si>
    <t>&lt;p&gt;Tiko tikus bercerita kepada Lily bahwa akhir-akhir ini Lala si&amp;nbsp;Monyet terlihat murung. Ada apa dengan Lala? Lily akhirnya&amp;nbsp;mengajak Pino dan Tiko ke rumah Lala untuk mencari tahu. Oh,&amp;nbsp;ternyata, Lala bersedih karena ia merasa impiannya untuk&amp;nbsp;menjadi seorang balerina takkan terwujud karena ia&amp;nbsp;tak memiliki baju balet.&lt;/p&gt;
 &lt;p&gt;Lalu apa yang dilakukan Lily dan kawan-kawannya untuk&amp;nbsp;mewujudkan impian Lala? Akankah Lala benar-benar akan&lt;br /&gt;
 menjadi seorang balerina nan cantik? Simak petualangan Lily&amp;nbsp;dan kawan-kawannya dalam seri Impian Lala.&lt;/p&gt;</t>
  </si>
  <si>
    <t>4ca7cb95-8f99-4e24-a65d-f3493352ae8e</t>
  </si>
  <si>
    <t>Music Magic With Sibelius 5</t>
  </si>
  <si>
    <t>978-979-29-0993-7</t>
  </si>
  <si>
    <t>978-979-29-7652-6</t>
  </si>
  <si>
    <t>&lt;p&gt;Jika Anda merasa kesulitan dalam membuat komposisi musik, maka Anda akan berpendapat lain setelah membaca buku ini. Anda dapat menggunakan buku ini sebagai panduan aplikasi software Sibelius 5 dengan mudah. Sibelius 5 dapat membantu menghasilkan komposisi musik Anda sendiri dalam bentuk MIDI, MP3, WAV, atau cetakan berstandar internasional.&lt;br /&gt;
 Bagi Anda para pengarang lagu, Anda juga dapat memasukkan lirik lagu karangannya.&lt;br /&gt;
 Membuat musik sendiri tidak pernah semudah ini &amp;hellip;.&lt;/p&gt;</t>
  </si>
  <si>
    <t>4a5de402-8df6-415f-b831-aebcf31058d5</t>
  </si>
  <si>
    <t>My Prince My Dream</t>
  </si>
  <si>
    <t>Patrick Devo</t>
  </si>
  <si>
    <t>978-979-29-0227-3</t>
  </si>
  <si>
    <t>978-979-29-7654-0</t>
  </si>
  <si>
    <t>&lt;p&gt;Bagi Ical, Putri itu:&lt;/p&gt;
 &lt;p&gt;- Suka nonjok dan menjitak&lt;br /&gt;
 - Gampang marah-marah tanpa sebab&lt;br /&gt;
 - CS-an sama Pamela, ayamnya Pak Parmin&lt;br /&gt;
 - Benci banget sama yang namanya cerita dongen (kenapa ya???)&lt;br /&gt;
 - Lugu soal percintaan&lt;/p&gt;
 &lt;p&gt;&lt;br /&gt;
 Di mata Putri, Ical itu:&lt;/p&gt;
 &lt;p&gt;- Bawelnya,...ampun deh!&lt;br /&gt;
 - obyek pelampiasan rasa kesal&lt;br /&gt;
 - suka nguntit kemana-mana (Iih,..kayak Rotweiller aja nih, hehe..)&lt;br /&gt;
 - Suka ngegodain (walau kadang bercandanya garing abis!)&lt;br /&gt;
 - Orangnya nggak peka situasi&lt;br /&gt;
 Gimana ya kalau dua orang ini temenan? Pasti asyik banget. yang jelas, rame!&lt;/p&gt;
 &lt;p&gt;Hingga suatu hari, Sang Pangeran masa kecil Putri muncul. Bagai cerita dongeng, &amp;quot;Akhirnya Putri dan pangeran hidup bahagia selamanya.&amp;quot; Apa iya sih, ini akan terwujud? Lalu bagaimana nasib Ical? Akankah ia tersingkir jauh-jauh dari kehidupan sang putri?&lt;/p&gt;</t>
  </si>
  <si>
    <t>891c166e-cfcd-4a9b-a66c-bb277f918782</t>
  </si>
  <si>
    <t>Naksir Anak Teroris</t>
  </si>
  <si>
    <t>978-979-29-0565-6</t>
  </si>
  <si>
    <t>978-979-29-7657-1</t>
  </si>
  <si>
    <t>&lt;p&gt;SMA Ploim mendadak heboh. Apa pasal? Ada anak teroris di kelas XC! Memang sejak dulu kelas XC terkenal sebagai gudangnya anak-anak aneh. Mulai dari anak bengal, usil, sampai yang gokil habis. Padahal wali kelasnya bukan guru sembarangan.&lt;/p&gt;
 &lt;p&gt;Sementara Isson, si anak teroris yang justru jadi ketua kelas XC, langsung menjadi sorotan seluruh sekolah. Investigasi dadakan pun diluncurkan. Tak ketinggalan rencana penyusupan ke rumah Isson. Diam-diam, ternyata ada anak cewek yang rontok hatinya karena kasus ini. Tapi, belakangan justru ia yang paling semangat menyelidiki, bahkan sampai rela menyamar demi membebaskan Isson.&amp;nbsp;&lt;/p&gt;
 &lt;p&gt;Siapa cewek ini? Apa yang dilakukannya? Berhasilkan Isson bebas?&lt;/p&gt;</t>
  </si>
  <si>
    <t>281601a4-5acb-4994-84f5-4ea8e75242fa</t>
  </si>
  <si>
    <t>Petualangan Lily dan Pino â€“ Pesta Hutan Paman Tom</t>
  </si>
  <si>
    <t>978-979-29-3298-0</t>
  </si>
  <si>
    <t>978-979-29-7822-3</t>
  </si>
  <si>
    <t>&lt;p&gt;Moci sangat terkenal sebagai tupai yang suka pamer dan pelit.&amp;nbsp;&lt;br /&gt;
 Lily, Pino, dan teman-temannya yang lain sudah mengenal perilaku&amp;nbsp;Moci yang kurang menyenangkan itu. Suatu ketika terdengar kabar&amp;nbsp;bahwa Paman Tom Beruang hendak mengadakan pesta&amp;nbsp;hutan. Lily, Pino, dan teman-temannya menerima undangan dari&amp;nbsp;Paman Tom, tampak sesosok mungil yang sedang&amp;nbsp;memperhatikan pesta hutan Paman Tom. Siapakah sosok yang&amp;nbsp;bersembunyi itu? Apa yang dilakukannya ketika Lily, Pino, dan&amp;nbsp;teman-temannya selesai menghadiri pesta hutan Paman Tom?&amp;nbsp;Ikuti kisah mengejutkan yang dialami Lily, Pino dan Teman-temannya seusai menghadiri pesta hutan Paman Tom.&lt;/p&gt;</t>
  </si>
  <si>
    <t>bfaee7e7-48ab-4c16-aea9-cb12a80221e9</t>
  </si>
  <si>
    <t>Siapapun Bisa Bahasa Jerman</t>
  </si>
  <si>
    <t>978-979-29-0497-7</t>
  </si>
  <si>
    <t>978-979-29-7836-0</t>
  </si>
  <si>
    <t>&lt;p&gt;Sistem penulisan buku bahasa yang tepat akan sangat menentukan keberhasilan pembelajaran secara otodidak. Oleh karena itu,&amp;nbsp;buku ini disusun dengan sistem pembelajaran otodidak bagi siapapun, baik pelajar, mahasiswa, karyawan, maupun umum.Bahasa diawali dengan pemahaman kosakata untuk meningkatkan perbendaharaan kata, lalu uraian tata bahasa yang membahas&amp;nbsp;berbagai komponen gramatika bahasa Jerman. Kemudian, terakhir adalah latihan soal yang menyertakan jawaban pada bagian akhir&amp;nbsp;buku.&lt;/p&gt;
 &lt;p&gt;Buku ini akan menjawab pertanyaan dan keinginan Anda, &amp;quot;Bagaimana belajar bahasa Jerman yang cepat, tepat, dan mandiri?&amp;quot; Tiada&amp;nbsp;kata lain kecuali membuktikannya. Buku ini membahas tentang :&lt;/p&gt;
 &lt;ul&gt;
 &lt;li&gt;Cara baca&lt;/li&gt;
 &lt;li&gt;Perkenalan&lt;/li&gt;
 &lt;li&gt;Konjugasi kata kerja&lt;/li&gt;
 &lt;li&gt;Bentuk imperatif&lt;/li&gt;
 &lt;li&gt;Kasus pronomina dan artikel&lt;/li&gt;
 &lt;li&gt;Perubahan tenses&lt;/li&gt;
 &lt;li&gt;Jenis kata kerja&lt;/li&gt;
 &lt;li&gt;Kata depan dan kata kerja bantu&lt;/li&gt;
 &lt;li&gt;Pengingkaran&lt;/li&gt;
 &lt;li&gt;Kalimat pasif&lt;/li&gt;
 &lt;li&gt;Bentuk pengandaian&lt;/li&gt;
 &lt;li&gt;Kalimat tidak langsung&lt;/li&gt;
 &lt;li&gt;Kalimat perbandingan&lt;/li&gt;
 &lt;/ul&gt;</t>
  </si>
  <si>
    <t>f1ad6c9b-3642-42dc-a8ab-fc15bad738ff</t>
  </si>
  <si>
    <t>Smart Answer In Job Interviews: Jawaban Cerdas Saat Wawancara Kerja</t>
  </si>
  <si>
    <t>978-979-29-0240-2</t>
  </si>
  <si>
    <t>978-979-29-7838-4</t>
  </si>
  <si>
    <t>&lt;p&gt;Wawancara kerja dalam bahasa inggris seringkali terasa menakutkan. Anda bisa menghadapi pertanyan-pertanyaan sulit yang tak mudah dijawab. Agar berhasil, Anda tidak hanya dituntun memiliki kemampuan bicara (Speaking skill) yang bagus, tetapi dituntut mampu memberikan jawaban-jawaban cerdas.&lt;/p&gt;
 &lt;p&gt;Buku Smart Answer in Job Interviews memberikan pedoman lengkap dan praktis bagi Anda untuk menghadapi wawancara kerja dalam bahasa inggris. Buku ini membahas seluk-beluk wawancara kerja serta latihan praktis yang tersaji dengan bahasa ringan, sehingga Anda mudah memahaminya. Lebih lanjut, buku ini bisa menjadi pembuka pintu perjuangan Anda dalam meraih pekerjaan yang Anda impikan.&lt;/p&gt;
 &lt;p&gt;Nilai lebih buku ini antara lain :&lt;br /&gt;
 - Menyajikan pertanyaan sulit yang sering ditemui saat wawancara kerja&lt;br /&gt;
 - Menyajikan jawaban jitu untuk menjawab pertanyaan sulit&lt;br /&gt;
 - Menyertakan tips dan strategi praktis&lt;br /&gt;
 - Menyajikan cara menulis CV dan surat lamaran yang benar&lt;br /&gt;
 - Dilengkapi pembahasan tata bahasa dan latihan ringan&lt;br /&gt;
 - Dilengkapi useful expression dan vocabulary&lt;br /&gt;
 - Menyajikan glossary seputar job interview&lt;/p&gt;</t>
  </si>
  <si>
    <t>8eae0fad-97dd-412b-b808-9cf052462cc0</t>
  </si>
  <si>
    <t>SMS Terakhir</t>
  </si>
  <si>
    <t>Setiawan Chogah</t>
  </si>
  <si>
    <t>978-979-29-2135-9</t>
  </si>
  <si>
    <t>978-979-29-7841-4</t>
  </si>
  <si>
    <t>&lt;p&gt;&amp;ldquo;Setiawan Chogah memang kurang ajar! Kisah cinta yang begitu rumit dapat ia urai dengan sangat sederhana, renyah, dan gurih. Bumbu bahasa lokal, cerita legenda, misteri, pesan moral, dan kejutan-kejutan di akhir cerita mampu ia ramu menjadi hidangan yang nikmat dan bergizi. Ondeh mande, lamak bana!&amp;rdquo; &amp;ndash; Irvan Hq, Pemimpin Umum Tabloid Banten Muda&lt;/p&gt;
 &lt;p&gt;&amp;quot;Tak banyak cerita remaja bernuansa lokalitas. Dan Setiawan Chogah mengisi kekosongan itu. Cerita-cerita dalam SMS Terakhir tak hanya bercerita tentang cinta ala remaja saja, tapi bercerita tentang cinta yang lebih luas. Sepertinya penulis sengaja ingin menunjukkan hal yang berbeda dari dunia remaja.&amp;quot; &amp;ndash; Guntur Alam, penulis novel Jurai, Solely You, Sebenarnya Cinta, dan My Curly Love.&lt;/p&gt;
 &lt;p&gt;&amp;ldquo;Gila! Gue nggak tau mau kasih komentar apa. SMS Terakhir membuat gue merinding sekaligus berdecak kagum dengan gaya tutur lokal penulis yang romantis, namun tetap unyu!&amp;rdquo; &amp;ndash; Nando, penulis Beautiful Boy dan Genk Kompor.&lt;/p&gt;
 &lt;p&gt;&amp;ldquo;Siapa bilang cerita remaja selalu nge-pop, metropolis, atau alay? Setiawan Chogah menjawab itu semua melalui buku ini. Ya, buku ini isinya bercerita tentang remaja namun disajikan dengan gaya bertutur yang beda dengan nuansa lokalitas yang kental, banyak catatan kaki namun nyaman dikonsumsi. Sangat layak buat dikoleksi. &amp;ndash; Adnan Buchori, penulis buku Paperplane Of Love dan FLU, Fallin&amp;rsquo; Love with U&lt;/p&gt;
 &lt;p&gt;&amp;ldquo;Membaca kumpulan cerpen ini membuat saya semakin rindu pada seseorang. Udah, buang aja yang namanya gengsi, bingung, dan malu. Percaya, deh, tidak ada yang lebih indah dari cinta, dan semuanya ada di buku ini. &amp;ndash; Eva Riyanty Lubis, penulis novel Me And My Heart.&lt;/p&gt;</t>
  </si>
  <si>
    <t>30fc3180-8502-4fd0-bd7c-5487af01de44</t>
  </si>
  <si>
    <t>Sven</t>
  </si>
  <si>
    <t>978-979-29-0386-7</t>
  </si>
  <si>
    <t>978-979-29-7864-3</t>
  </si>
  <si>
    <t>929.6 kB</t>
  </si>
  <si>
    <t>&lt;p&gt;Sven, seorang penyanyi terkenal dan berbakat (terbukti, udah dapat penghargaan di ceritanya) yang membenci satu-satunya keluarga yang ia miliki, yaitu kakeknya, harus menjadi orang biasa selama setahun atas perintah sang kakek.&lt;/p&gt;
 &lt;p&gt;Kehidupan Sven selama menjadi orang biasa, pastinya gak mudah, karena ia harus tinggal di sebuah keluarga yang cukup bermasalah. Masalah keluarga ini, gak dituliskan dengan mendalam, tapi cuma sekilas&amp;hellip; Yang jelas, masih ada hubungannya dengan Sven sendiri.&lt;/p&gt;
 &lt;p&gt;Keluarga ini terdiri dari sepasang suami-istri beserta keponakannya yang sudah dianggap anak sendiri. Sang suami, sifatnya bisa dibilang gak tegas di awal cerita, tapi akhirnya menemukan jati diri sebagai &amp;ldquo;kepala keluarga&amp;rdquo; di akhir cerita. Sang istri punya delusi akut dan sang ponakan membenci Sven dan harus menganggap orang yang dia benci sebagai bagian dari keluarga mereka. Kebencian sang ponakan gak lepas dari rasa dendam untuk menyalahkan Sven dari kematian sepupunya (anak dari Om dan tante-nya). Dan seperti cerita remaja kebanyakan, benci di awal cerita akan berubah menjadi cinta.&lt;/p&gt;</t>
  </si>
  <si>
    <t>a7d5aec5-5fbc-4860-93ee-8cbff85ea2e8</t>
  </si>
  <si>
    <t>Rahasia Satwa Berkhasiat Obat untuk Penyakit Ringan Hingga Berat</t>
  </si>
  <si>
    <t>978-979-29-3141-9</t>
  </si>
  <si>
    <t>978-979-29-7729-5</t>
  </si>
  <si>
    <t>&lt;p&gt;Saat ini, semakin banyak orang yang sakit dan tak kunjung sembuh. Segala usaha dan upaya mereka usahakan agar dapat sembuh secara total. Sering kali mereka tidak hanya berobat secara medis, tetapi juga mencari pengobatan-pengobatan alternatif sebagai pendamping. Dulu sebelum adanya pengobatan medis a la barat, telah dikenal pengobatan alternatif a la timur atau tradisonal, seperti akupuntur, akupresur, pijat dan sebagainya, selain juga pengobatan secara herbal. Pengobatan tradisional maupun pengobatan herbal, kini mulai sudah banyak diteliti dan diakui oleh dunia medis sendiri.&amp;nbsp;&lt;br /&gt;
 Untuk itu, buku ini hadir dengan harapan agar pengobatan tradisional dan herbal peninggalan nenek moyang kita tidak hilang tergerus oleh jaman. Dengan demikian diharapkan pengobatan tradisonal maupun herbal ini, dapat saling mendukung dengan pengobatan a la barat sehingga dapat mempercepat penyembuhan penyakit-penyakit, terutama yang kronis.&amp;nbsp;&lt;br /&gt;
 Harapan kami selanjutnya untuk masa yang akan datang, akan ada generasi-generasi penerus yang terpanggil dan mempunyai kesempatan untuk memperdalam pembelajaran dan pemahamannya di bidang pengobatan tradisional maupun herbal peninggalan leluhur kita.&amp;nbsp;&lt;br /&gt;
 Akhirnya, selamat menemukan berbagai hal yang mengejutkan dan berkhasiat bagi kesehatan Anda semua. Selamat memetik manfaat!&lt;/p&gt;</t>
  </si>
  <si>
    <t>b6697037-4594-4af3-8d7e-0e0e077102a0</t>
  </si>
  <si>
    <t>Impian Uro, Si Kura-kura</t>
  </si>
  <si>
    <t>978-979-29-3585-1</t>
  </si>
  <si>
    <t>978-979-29-7524-6</t>
  </si>
  <si>
    <t>&lt;p&gt;Uro adalah kura-kura cilik yang bermimpi menjadi pesulap yang hebat seperti Bobin si kelinci. Ia suka membayangkan dirinya berada di atas panggung pertunjukan yang penuh dengan penonton yang memberikan sorak sorai. Untuk mewujudkan impiannya tersebut, Uro pergi ke kota dan membeli buku tentang sulap kemudian mempelajari dan mempraktikkannya.&lt;br /&gt;
 Setelah merasa menguasai, Uro pun mengundang kawan-kawan untuk menyaksikan sulap hebatnya. Uro pun beraksi mengerahkan kemampuan terbaiknya. Anehnya, kawan-kawan Uro malah tertawa terbahak-bahak melihat sulap yang dibawakan Uro bahkan memujinya sebagai komedian yang hebat. Lho ada apagerangan? Apakah ada yang salah dengan sulap Uro? Mampukah Uro mewujudkan mimpinya menjadi seorang pesulap?&lt;/p&gt;</t>
  </si>
  <si>
    <t>ec7d8b1a-0428-444a-a3f8-346de9932f94</t>
  </si>
  <si>
    <t>Ini Gueâ€¦. Suwerr!!! Kenali Diri dari Lapis ke Lapis: Tubuh â€“ Jiwa â€“ Roh â€“ Jati Diri â€“ Diri Sendiri</t>
  </si>
  <si>
    <t>Zouliskha</t>
  </si>
  <si>
    <t>978-979-29-2091-8</t>
  </si>
  <si>
    <t>978-979-29-7525-3</t>
  </si>
  <si>
    <t>&lt;p&gt;Banyak remaja yang ingin agar mereka menjadi kebanggaan bagi orangtua dan masyarakat sekitarnya, hanya saja karena ketidaktahuan, mereka salah menerjemahkan dan mengekspresikan pernyataan-pernyataan diri mereka, sehingga mengakibatkan pandangan yang negatif terhadap sebagian remaja pada masa kini. Sesuatu yang diekspresikan sangat berkaitan erat dengan cara mereka memandang diri mereka sendiri. Pengaruh lingkungan dan media, serta kurangnya bimbingan dan binaan dari orang yang lebih berpengalaman sering kali membuat remaja kehilangan jati diri yang seharusnya mereka miliki.&lt;/p&gt;</t>
  </si>
  <si>
    <t>b4da31ea-9ebc-40b9-858e-4b48d2ebfcd9</t>
  </si>
  <si>
    <t>Bahasa Indonesia dalam Berbagai Perspektif â€“ Dilengkapi dengan Teori, Aplikasi, dan Analisis Penggunaan Bahasa Indonesia Saat Ini</t>
  </si>
  <si>
    <t>Sri Pamungkas</t>
  </si>
  <si>
    <t>978-979-29-3426-7</t>
  </si>
  <si>
    <t>978-979-29-7354-9</t>
  </si>
  <si>
    <t>&lt;p&gt;Bahasa Indonesia sebagai bahasa terpenting di bumi Indonesia semakin hari harus semakin dikokohkan keberadaannya. Hadirnya beberapa kasus yang meradang bahasa membuat pengawasan dan rasa memiliki bahasa harus semakin ditingkatkan.Kasus Cia-cia yang mengagetkan dunia Internasional dan Indonesia sungguh merupakan potret keprihatian. Maraknya penggunaan bahasa Inggris di&amp;nbsp; sekolah-sekolah RSBI dan SBI juga menjadi potret menegangkan sebagai warga negara yang mengaku &amp;quot;menjunjung bahasa persatuan bahasa Indonesia&amp;quot;. Rasa&amp;nbsp; memiliki bahasa, tentu harus diiringi dengan segala hal yang tercakup dalam budaya, misalnya sastra, sistem kehidupan, dan lain-lain. Bahasa sebagai media terpenting dalam pembangunan komunikasi tentu mempunyai makna yang sangat dalam. Hal ini disebabkan peran bahasa yang semakin besar karena mampu membentuk karakter bangsa, sebagai media pengembangan sastra dan budaya,&amp;nbsp; media analisis, serta media komunikasi baik dalam media cetak maupun elektronik. Pembaca juga diharapkan mampu menyusun tulisan ilmiah dengan memperhatikan ejaan yang disempurnakan.&lt;/p&gt;
 &lt;p&gt;Buku ini membimbing dan memacu pembaca untuk dapat menggunakan bahasa Indonesia dengan baik dan benar, baik dalam bentuk lisan maupun tertulis, baik dalam suasana forman maupun non formal. Buku ini lengkap dengan informasi fungsi bahasa indonesia, kebijakan terhadap bahasa Indonesia sampai dengan kasus-kasus kekinian yang melemahkan posisi bahasa indonesia. Guru, mahasiswa, dosen, dan para pemerhati bahasa dapat memanfaatkan buku ini karena buku ini disajikan dengan melihat bahasa dari berbagai prespektif. Dengan membaca buku ini akan diperoleh informasi tentang berbagai hal tentang bahasa, termasuk etika dan tata cara berbicara di depan publik.&lt;/p&gt;</t>
  </si>
  <si>
    <t>b48c8144-03ce-4533-8fba-776dc4cee505</t>
  </si>
  <si>
    <t>Inspirasi Desain Pengembangan Rumah Tipe 21, 36, 45 â€“ 1 Lantai dan 2 lantai</t>
  </si>
  <si>
    <t>Adnan Tojeng</t>
  </si>
  <si>
    <t>978-979-29-3481-6</t>
  </si>
  <si>
    <t>978-979-29-7526-0</t>
  </si>
  <si>
    <t>&lt;p&gt;Keterbatasan lahan dan semakin meningkatnya harga lahan, membuat Developer lebih suka mengembangkan rumah kecil, mulai dari tipe 21, 36 dan 45. Alasannya, agar harga terjangkau konsumen dan Developer bisa membangun rumah lebih banyak. Pada awalnya, pembeli rumah tipe kecil adalah pasangan muda.Seiring waktu, jumlah anggota keluarga bertambah, dan hal ini tentu menimbulkan perubahan kebutuhan akan ruang. Plus aktivitas setiap anggota yang berbeda, menjadikan penambahan ruang menjadi tak terelakkan. Sayangnya, keterbatasan lahan lagi-lagi menjadi kendala. Salah satu solusi terbaik adalah dengan membuat pengembangan ke arah vertikal pada lahan yang tersisa. Buku ini menawarkan pengembangan desain rumah tipe 21, 36, dan 45, dengan mengakomodasi semaksimal mungkin aktivitas penghuni, namun tetap memprioritaskan adanya ruang terbuka sebagai penyejuk dan penyuplai udara segar dan sinar matahari. Inspirasi dalam buku ini lebih mengedepankan fungsi dan pemaksimalan ruang yang ada. Juga memberi inspirasi perubahan fasad rumah dengan mengadopsitren tren fasad rumah populer saat ini. Ada beragam alternatif dalam buku ini, termasuk juga inspirasi interior, yang diharapkan bisa memberi alternatif desain bagi pengembangan rumah, baik 1 lantai maupun 2 lantai.&lt;/p&gt;</t>
  </si>
  <si>
    <t>d5dcb068-a7c3-406c-8997-830de66245c7</t>
  </si>
  <si>
    <t>Inspirasi FASADE Rumah Tinggal</t>
  </si>
  <si>
    <t>978-979-29-4190-6</t>
  </si>
  <si>
    <t>978-979-29-7527-7</t>
  </si>
  <si>
    <t>&lt;p&gt;Fasade merupakan wajah atau muka sebuah bangunan . oleh karena itu fasade menjadi bagian yang paling penting yang akan direspon publik ketika akan memberikan apresiasi terhadap produk artekstur sebagai unsur yag bisa dinikamati secara visual. Bagi orang lain atau penikamat bangunan, fasade bisa dilihat atau dinikamati keindahan setiap saat ketika berada didekatnya. Bagi pemilik bangunan fasade merupakan bagian yang paling sedikit bisa dinikamti dibanding dengan bagian bangunan yang lain secara keseluruhan , karena fasade hanya akan dinikmati sebentar/beberapa saat ketika akan masuk ke dalam bagunan tesebut. Untuk bisa membuat konfigurasi fasade degan baik, selain harus memperhatikan program ruangan juga harus memperhatikan elemen-elemen artekstur penyusun fasade. Elemen elemen artekstur penyususn fasade harus diperhatikan adalah atap, dinding, pintu-jendela-bukaan ruang, teras- balkon-railing, serta pagar. Hal ini yang tidak kalah pentingnya untuk diperhatikan dalam konfigurasi fasade adalah memilih jenis materil elemen fasade, finishing serta warna yang akan digunakan . buku ini secara lengkap akan membahas tenteng pengetahuan seputar fasade, mengenal elemen dan karakter fasade, prinsip penataan elemen arsitekstur fasade maupun inspirasi desain fasade. Semoga buku ini dapat memberi inspirasi dan menjadi refernsi bagi anda yang sedang merencanakan untuk membangun rumah atau sekedar ingin merenovasi fasade.&lt;/p&gt;</t>
  </si>
  <si>
    <t>0272c2ca-4aa3-48b1-9fc7-fa1524738f8e</t>
  </si>
  <si>
    <t>Istirahat Itu Perlu Loh!</t>
  </si>
  <si>
    <t>978-979-29-4123-4</t>
  </si>
  <si>
    <t>978-979-29-7532-1</t>
  </si>
  <si>
    <t>&lt;p&gt;Tokoh kita adalah Owa kelawit (Hylobates muelleri), atau dalam bahasa Inggris disebut Bornean Gibbon. Adik-adik, Owa kelawit yang bahasa lokalnya Wawa , Kelampiau merupakan primata endemik yang hanya ditemukan di Borneo , loh! Tahu, Kan Borneo? Itu loh pulau Kalimantan. Selain itu, hampir semua anggota Wawa di kenal karena nyanyiannya yang khas di pagi hari (teriakan, bersiul) atau morning call. Hmm.... mirip artis, dong, ya? Wawa sangat suka buah-buahan. Wah.... pastinya mereka sangat sehat ,ya! Sekarang, satwa ini sangat dilindungi karena dalam krisis kepunahan. Maka dari itu, Adik-adik, kita semua harus melestarikan keneradaan hutan kita&lt;/p&gt;</t>
  </si>
  <si>
    <t>e775b5bf-c9dc-4c79-997f-39c785bf0ef2</t>
  </si>
  <si>
    <t>Jadi Guru yang Jago Penelitian Tindakan Kelas</t>
  </si>
  <si>
    <t>Medi Yanto, S.Sos</t>
  </si>
  <si>
    <t>978-979-29-2062-8</t>
  </si>
  <si>
    <t>978-979-29-7536-9</t>
  </si>
  <si>
    <t>&lt;p&gt;Penelitian Tindakan Kelas adalah sebuah karya tulis ilmiah yang dihasilkan oleh seorang guru, Penelitian Tindakan Kelas juga merupakan salah satu bentuk pengembangan profesi seorang guru. Di era sertifikasi ini, seorang guru wajib untuk membuat sebuah laporan Penelitian Tindakan Kelas (PTK) karena ini merupakan salah satu bentuk perubahan kinerja dari seorang guru. Seorang guru bukan hanya melakukan tugas-tugas rutinitas saja, seperti mengajar dan tugas lainnya yang diberikan oleh Kepala Sekolah. Namun, seorang guru juga dituntut untuk lebih profesionalisme dalam melakukan penelitian terhadap masalah yang timbul ketika terjadinya proses belajar mengajar, menemukan penyebab dari masalah tersebut, dan memublikasikannya dalam bentuk sebuah laporan PTK.&amp;nbsp;&lt;br /&gt;
 Melihat teman-teman kerja yang kurang begitu paham mengenai penulisan PTK dan sedikitnya para guru yang menulis PTK, maka saya selaku seorang guru yang memiliki sedikit pengetahuan mengenai PTK, akan berbagi ilmu dengan teman-teman yang ingin belajar membuat PTK dalam sebuah buku yang berjudul Jadi Guru yang Jago Penelitian Tindakan Kelas. Semoga buku ini menjadi penyemangat bagi para guru untuk menjadi guru yang berdedikasi tinggi dan profesional.&lt;/p&gt;</t>
  </si>
  <si>
    <t>8262e83a-8097-4f2e-b311-84d95f527929</t>
  </si>
  <si>
    <t>Jadi Penulis Fiksi? Gampang Kok!</t>
  </si>
  <si>
    <t>978-979-29-0920-3</t>
  </si>
  <si>
    <t>978-979-29-7537-6</t>
  </si>
  <si>
    <t>&lt;p&gt;Siapa bilang kalau menulis itu sulit? Siapa bilang kamu nggak punya bakat? Siapa bilang kalau penulis itu aneh dan nggak gaul?&lt;br /&gt;
 Intinya, ada banyak hal yang menghalangi seseorang untuk mulai menulis. Mungkin kamu juga, yang sering nggak pede buat bikin tulisan. Sebenarnya kamu pengin jadi penulis tetapi nggak tahu gimana caranya, plus takut dicap negatif. Padahal keinginan itu begitu kuat, apalagi untuk menerbitkannya jadi buku. Apalagi kalau baca kisah sukses JK Rowling, Dan Brown, juga Rahmanita. Pengin seperti mereka, populer, banyak teman dan pastinya banyak uang.&lt;/p&gt;
 &lt;p&gt;Tapi rasanya bakat kok nggak ada nih. Masa sih? Sebenarnya tiap orang bisa kok menjadi penulis. Nggak percaya? Simak terus deh, uraian dalam buku ini. Atau sudah pernah nulis tapi bingung, kok ceritanya sampai kemana-mana ya? Trus gimana dapatin idenya? Gimana cara membangun karakter tokoh? Gimana ngembangin cerita biar menarik dan nggak ngebosenin? Masih banyak segudang pertanyaan yang ada di benakmu, yang pastinya akan terjawab.&amp;nbsp;&lt;br /&gt;
 Buku ini pas banget buat kamu yang baru memulai, yang sedang menulis, bahkan yang sudah pernah menulis untuk lebih mengerti tentang bagaimana menulis fiksi yang menarik. Ditulis oleh penulis fiksi yang sudah banyak menghasilkan karya, membuat buku ini semakin berbobot.&lt;/p&gt;</t>
  </si>
  <si>
    <t>1c98d2be-5ba9-4acb-b9de-a4aa1d1532a9</t>
  </si>
  <si>
    <t>Jadi Penulis Produktif? Gampang Koq!</t>
  </si>
  <si>
    <t>978-979-29-3880-7</t>
  </si>
  <si>
    <t>978-979-29-7538-3</t>
  </si>
  <si>
    <t>&lt;p&gt;Sedikit demi sedikit akhirnya menjadi bukit. Mungkin itulah yang menjadi pemikiran kenapa harus penulis buku harus produktif. Mengharapkan buku terjual 10 ribu dalam 6 bulan saja termasuk cukup sulit bagi dunia perbukuan di Indonesia. Kecuali untuk buku-buku yang memang secara &amp;ldquo;ajaib&amp;rdquo; memiliki daya magis tersendiri bagi pembacanya. Untuk inilah, bagi mereka yang sudah memutuskan untuk menekuni penulisan buku secara professional, menulis produktif adalah keharusan.&lt;br /&gt;
 Jadi, menjadi penulis produktif sangatlah kompleks dan tidak mudah. Namun kalau kita mengerti tata cara dan aturan mainnya, semuanya akan mudah dan gampang. Sama persis seperti judul yang diberikan &amp;ldquo;Jadi Penulis Produktif? Gampang, Kok!&amp;rdquo; tentunya ini bukan slogan atau hal yang tidak bisa diwujudkan. Tulisan ini bukanlah sesuatu yang bersifat teoritis ilmiah, tapi saya tulis berdasarkan pengalaman praktis yang saya alami. Jadi, sifatnya adalah sharing yang memotivasi dan menyemangati siapapun, untuk terus menulis secara produktif.&amp;nbsp;&lt;br /&gt;
 Di seluruh bahasan buku inilah, saya akan berbagi tips-tips secara mendetail tentang bagaimana menjadi seorang penulis produktif. Tentu saja dengan bahasa yang mudah dan familiar. Hanya dengan produktif menulis, seorang penulis---terutama penulis buku, bisa survive dengan kondisi perbukuan di Indonesia.&lt;/p&gt;</t>
  </si>
  <si>
    <t>46e2c5b9-eb88-4441-9787-98c424c0068d</t>
  </si>
  <si>
    <t>Menjadi Penulis Skenario? Gampang Kok!</t>
  </si>
  <si>
    <t>978-979-29-0463-5</t>
  </si>
  <si>
    <t>978-979-29-7539-0</t>
  </si>
  <si>
    <t>&lt;p&gt;Buku ini hadir untuk memenuhi keingintahuan kita tentang dunia penulisan skenario. Di sini kita akan tahu bahwa menulis skenario tak sesulit seperti yang selama ini kita bayangkan. Langkah-langkah mudah dalam menulis skenario yang baik bisa dipelajari dari buku ini, bahkan diberikan juga contoh skenario untuk lebih jelasnya.&lt;/p&gt;</t>
  </si>
  <si>
    <t>2c4776ed-de24-4e8f-bcc4-d33c30c164c2</t>
  </si>
  <si>
    <t>Cisco Doing Both: Bagaimana Meraih Sukses Dengan Melakukan Dua Model Secara Bersamaan</t>
  </si>
  <si>
    <t>Inder Sidhu</t>
  </si>
  <si>
    <t>978-979-29-3345-1</t>
  </si>
  <si>
    <t>978-979-29-7443-0</t>
  </si>
  <si>
    <t>&lt;p&gt;Selama tujuh tahun belakangan, dalam ekonomi global yang sangat tidak stabil, Cisco telah melipatgandakan pendapatnya, melipattigakan keuntungannya, dan &amp;nbsp;melipatempatkan pendapatan per lembar sahamnya.&lt;br /&gt;
 Caranya? Dengan melakukan keduanya.&lt;/p&gt;
 &lt;p&gt;Ketika perusahaan menghadapi kepuasan kunci yang strategis, mereka terkadang hanya mengambil satu jalur dan mengabaikan lainnya. Mereka berfokus pada inovasi dan bisnis baru sebagai perluasan bisnis utama atau sebaliknya. Mereka menekankan pada disiplin dan mengorbankan fleksibilitas. Mereka berfokus pada pelanggan dan mengabaikan rekanan.&lt;/p&gt;
 &lt;p&gt;Dan mereka berjuang.&lt;/p&gt;
 &lt;p&gt;Cisco meyakini ada cara lebih baik Melakukan Keduanya.&lt;/p&gt;
 &lt;p&gt;Dalam buku ini, Wakil Presiden Senior Cisco, Inder Sidhu menjelaskan mengapa &amp;quot;melakukan keduanya&amp;quot; merupakan strategiterbaik saat ini. Lalu, dengan belajar dari pandangan kemenangan Cisco dan pengalaman perusahaan lain seperti Procter &amp;amp; Gamble, Whirlpool, dan Harley Davidson, Inder memberikan panduan lengkap untuk&amp;quot;melakukan keduanya&amp;quot;bagi organisasi anda.&lt;/p&gt;
 &lt;p&gt;MENANG DENGAN MELAKUKAN KEDUANYA!&lt;br /&gt;
 &amp;nbsp;&amp;nbsp; &amp;nbsp;-&amp;nbsp;&amp;nbsp; &amp;nbsp;Inovasi Berkelanjutan dan baru&lt;br /&gt;
 &amp;nbsp;&amp;nbsp; &amp;nbsp;-&amp;nbsp;&amp;nbsp; &amp;nbsp;Model Bisnis yang Ada dan Baru&lt;br /&gt;
 &amp;nbsp;&amp;nbsp; &amp;nbsp;-&amp;nbsp;&amp;nbsp; &amp;nbsp;Optimalisasi dan Penciptaan Kembali&lt;br /&gt;
 &amp;nbsp;&amp;nbsp; &amp;nbsp;-&amp;nbsp;&amp;nbsp; &amp;nbsp;Kepuasan Pelanggan dan Kesenangan Rekaan&lt;br /&gt;
 &amp;nbsp;&amp;nbsp; &amp;nbsp;-&amp;nbsp;&amp;nbsp; &amp;nbsp;Negara Maju dan Negara Berkembang&lt;br /&gt;
 &amp;nbsp;&amp;nbsp; &amp;nbsp;-&amp;nbsp;&amp;nbsp; &amp;nbsp;Melakukan Hal Benar dan Melakukan Hal Berarti&lt;br /&gt;
 &amp;nbsp;&amp;nbsp; &amp;nbsp;-&amp;nbsp;&amp;nbsp; &amp;nbsp;Kinerja Superstar dan Tim Pemenang&lt;br /&gt;
 &amp;nbsp;&amp;nbsp; &amp;nbsp;-&amp;nbsp;&amp;nbsp; &amp;nbsp;Kepemimpinan Otoriter dan Pengambilan Keputusan Demokratis&lt;/p&gt;</t>
  </si>
  <si>
    <t>f66e8c0a-59df-4625-ac6e-894fa02ff9f5</t>
  </si>
  <si>
    <t>Nesa Sayang Adik</t>
  </si>
  <si>
    <t>978-979-29-4139-5</t>
  </si>
  <si>
    <t>978-979-29-7658-8</t>
  </si>
  <si>
    <t>&lt;p&gt;Bekantan dengan nama ilmiah Nasalis larvatus adalah sejenis kera berhidung panjang dengan rambut berwarna cokelat kemerahan. Bekantan yang dikenal dengan sebutan monyet Belanda berganti warna rambut beberapa kali selama hidupnya.&lt;br /&gt;
 Saat lahir, tubuh bayi bekantan berwarna hitam, menginjak remaja, rambut kepalanya menjadi merah namun, wajahnya masih hitam. Baru setelah dewasa, wajah dan badannya menjadi kuning kemerahan mendekati pirang.&lt;br /&gt;
 Makanan bekantan adalah daun-daunan dari pohon rambai, pohon panggung dan butun, buah dan bunga, serta ranting dan akar. Bekantan menggunakan pohon rumbai sebagai tempat tinggal, memelihara anak dan menghindarkan diri dari jangkauan manusia dan binatang lainnya.&lt;br /&gt;
 Bekantan tersebar dan hidup di hutan bakau, rawa, dan hutan pantai di pulau Kalimantan. Spesies ini menghabiskan sebagian waktunya di atas pohon dan hidup dalam kelompok-kelompok yang berjumlah 10-32 ekor bekantan&lt;/p&gt;</t>
  </si>
  <si>
    <t>f261c678-e22c-4359-bacc-e2e8d375f840</t>
  </si>
  <si>
    <t>Ogan dan Kawan-kawan: Antre Bukan Hal Sepele</t>
  </si>
  <si>
    <t>Drea Medits</t>
  </si>
  <si>
    <t>978-979-29-3952-1</t>
  </si>
  <si>
    <t>978-979-29-7662-5</t>
  </si>
  <si>
    <t>&lt;p&gt;Ogan dan teman-teman kesal pada baisa karena ia suka menerobos antrean. ogan mencari cara agar baisa tidak lagi meneruskan perilaku buruknya itu. Ogan kemudian mengajak baisa pergi ke dua tempat pesta. pesta pertama tidak tertib sedangkan pesta ke dua tertib antrean. Dapatkan ogan mengubah perilaku buruk baisayang suka menerobos antrean ? Ayo ikuti kisah seru ogan dan kawan-kawan.&lt;/p&gt;</t>
  </si>
  <si>
    <t>4a5fb274-21cb-4069-ad23-35c09fd7f85c</t>
  </si>
  <si>
    <t>Ogan dan Kawan-kawan: Lomba Petik Mangga</t>
  </si>
  <si>
    <t>978-979-29-3955-2</t>
  </si>
  <si>
    <t>978-979-29-7663-2</t>
  </si>
  <si>
    <t>&lt;p&gt;Warga hutan mengadakan lomba petik mangga. Lomba diikuti oleh ogan, luma dan sima. Sedangkan sasa bertugas sebagai panitia. Saat lomba usai, ogan dinyatakan sebagai pemenang padahal mangga yang ia petik tidak sebanyak mangga luma dan sima. Tentusaja lima dan sima tidak terima. Mengapa ogan yang dinyatakan sebagai juara? Dan bagaimana sikap luma dan sima selanjutnya? Ayu ikuti kisah seru ogan dan Kawan-kawan.&lt;/p&gt;</t>
  </si>
  <si>
    <t>1d0570c7-e4d7-4964-aa15-8c090b36b273</t>
  </si>
  <si>
    <t>Ogan dan Kawan-kawan: Ogan Si Orang Utan</t>
  </si>
  <si>
    <t>978-979-29-3953-8</t>
  </si>
  <si>
    <t>978-979-29-7664-9</t>
  </si>
  <si>
    <t>&lt;p&gt;Seekor orangutan kecil kehilangan ibunya.Ia kemudian diasun oleh petugas penyelamat orangutan dan diberi nama ogan. Setelah beberapa bulan hidup ditempat penampungan, Ogan dilepas kembali kedalam hutan. Bagaimanakelanjutan kisah ogan? Dapatkah ia hidup mandiri dihutan? Ayo ikut kisah seru ogan dan kawan-kawan.&lt;/p&gt;</t>
  </si>
  <si>
    <t>22a00bba-d3d4-4547-8bc8-24f82d517244</t>
  </si>
  <si>
    <t>Ogan dan Kawan-kawan: Pesta Durian</t>
  </si>
  <si>
    <t>978-979-29-3951-4</t>
  </si>
  <si>
    <t>978-979-29-7665-6</t>
  </si>
  <si>
    <t>&lt;p&gt;Ketika Ogan, Luma dan Aba sedang bermain, mereka mencium bau harum yang sangat tajam. Mereka kemudian mengikuti bau itu dan ternyata itu bau durian. Mereka ingin makan durian namun terhalang oleh sebuah sungai yang dalam. Bagaimana cara mereka menyebrang ? Apakah mereka berhasil makan durian? Ayo ikuti kisah seru ogan dan kawan-kawan&lt;/p&gt;</t>
  </si>
  <si>
    <t>94062491-187e-4386-b6f1-4ca576963683</t>
  </si>
  <si>
    <t>Ogan dan Kawan-kawan: Pizza ala Rimba</t>
  </si>
  <si>
    <t>978-979-29-3954-5</t>
  </si>
  <si>
    <t>978-979-29-7666-3</t>
  </si>
  <si>
    <t>&lt;p&gt;Ogan dan kawan-kawan ingin memberikan hadiah ulang tahun kepada luma. Ogan ingat luma luma ingin sekali makan pizza. Tetapi dihutan tidak ada pizza dan mereka tidak bisa pergi ke kota manusia untuk membelinya. Untunglah ogan menemukan akal untuk membuat pizza ala rimba. Bagaimanakah rupa pizza ala rimba? Apakah luma suka hadiah nya? Ayo ikuti kisah seru ogan dan kawan-kawan.&lt;/p&gt;</t>
  </si>
  <si>
    <t>78fe09ed-7cf3-4e47-9252-d91786d7fc7f</t>
  </si>
  <si>
    <t>Solusi Pintar Dan Jitu Mengerjakan Soal-Soal Bahasa Inggris SMP</t>
  </si>
  <si>
    <t>Yusup Priyasudiarja Dan Banu Hasta Kunjana</t>
  </si>
  <si>
    <t>978-979-29-0933-3</t>
  </si>
  <si>
    <t>978-979-29-7844-5</t>
  </si>
  <si>
    <t>&lt;p&gt;Buku ini diperuntukkan secara khusus bagi siswa-siswi SMP yang ingin mengetahui solusi pintar untuk mengerjakan soal-soal bahasa Inggris, baik untuk ulangan harian, ujian semester maupun Ujian Akhir Nasional (UAN). Buku ini dilengkapi dengan teori singkat dan tips paling jitu dalam menyiasati soal bahasa Inggris yang berbentuk reading (bacaan), writing (menulis), speaking (ekspresi), tenses, dan grammar serta soal-soal bergambar.&amp;nbsp;&lt;/p&gt;
 &lt;p&gt;Buku ini juga dilengkapi dengan kumpulan soal bahasa Inggris terlengkap yang disertai kunci jawaban dan pembahasan. Dengan demikian, siswa-siswi SMP bisa langsung mempraktikkan teori yang sudah dipelajari untuk mengerjakan soal. Buku ini menjadi buku penunjang yang wajib dimiliki oleh siswa-siswi SMP. Dengan membaca dan melatih diri mengerjakan soal-soal yang ada di dalam buku ini, siswa-siswi SMP akan semakin percaya diri dan PASTI akan SUKSES dalam mengerjakan soal-soal bahasa Inggris.&amp;nbsp;&lt;/p&gt;
 &lt;p&gt;Delapan alasan mengapa buku ini wajib dimiliki dan dibaca:&lt;/p&gt;
 &lt;p&gt;Berisi teori singkat dan praktis disertai contoh soal.&lt;br /&gt;
 Disajikan secara sistematis per bidang ketrampilan (skill) yang diujikan.&lt;br /&gt;
 Berisi strategi paling jitu untuk mengerjakan soal bahasa Inggris.&lt;br /&gt;
 Dilengkapi dengan kumpulan soal ulangan harian, ujian semester, dan UAN.&lt;br /&gt;
 Dilengkapi dengan kunci jawaban dan pembahasan lengkap.&lt;br /&gt;
 Sangat sesuai dengan kebutuhan siswa-siswi SMP.&lt;br /&gt;
 Disajikan dengan bahasa yang ringan dan mudah dipahami.&lt;br /&gt;
 Sangat membantu siswa dalam mengerjakan soal bahasa Inggris dengan CEPAT dan TEPAT.&lt;/p&gt;</t>
  </si>
  <si>
    <t>6886deaf-e7e7-4e0f-b186-f39fa0d8297d</t>
  </si>
  <si>
    <t>Rahasia Penangkaran Cucak Rowo</t>
  </si>
  <si>
    <t>978-979-29-3179-2</t>
  </si>
  <si>
    <t>978-979-29-7728-8</t>
  </si>
  <si>
    <t>&lt;p&gt;Keberhasilan menangkarkan cucak rowo merupakan kepuasan tersendiri. Burung ini dikenal sangat peka, sehingga sangat sulit untuk dikembangbiakkan. Namun bagi mereka yang telah berhasil mengembangbiakkan cucak rowo, teknik mengembangbiakkan cucak rowo tidak jauh berbeda dengan menangkarkan burung lainnya. Burung cucak rowo akan memberi tahu kita, apa yang dia butuhkan melalui perilakunya di dalam kandang penangkaran. Keberhasilan kita berkomunikasi dengan burung cucak rowo merupakan kunci utama keberhasilan penangkaran burung cucak rowo.&amp;nbsp;&lt;br /&gt;
 Penangkaran cucak rowo dapat dijadikan peluang bisnis baru bagi semua orang. Besar-kecil, tua-muda, dan pria-wanita, semua sanggup melakukannya. Ibu Yanti merupakan contoh potret seorang wanita penangkar cucak rowo. Sekali menetas, jutaan rupiah telah menanti di depan mata.&lt;/p&gt;</t>
  </si>
  <si>
    <t>4fe4b5d2-4f3f-4339-8122-ba900e83f2bd</t>
  </si>
  <si>
    <t>Spring In New Orleans</t>
  </si>
  <si>
    <t>Donatus A.Nugroho</t>
  </si>
  <si>
    <t>978-979-29-0271-6</t>
  </si>
  <si>
    <t>978-979-29-7846-9</t>
  </si>
  <si>
    <t>971.8 kB</t>
  </si>
  <si>
    <t>&lt;p&gt;&amp;quot;Hai...&amp;quot; terdengar suara lirih. Ia pura-pura tidak mempedulikan suara itu, meneruskan tugasnya mengisi gelas-gelas di sekeliling meja oval itu. &amp;quot;Sandra...how are you doin&amp;#39;?&amp;quot; Kini Sandra mengangkat wajahnya dan tatapannya nanar. Tangannya tiba-tiba terasa lemas melihat siluet itu tersenyum dengan senyum yang sangat indah. Sandra yakin wajahnya sudah semerah crawfish rebus ala New Orleans. Oh My God, oh my God, oh my God, Sandra membatin berkali-kali. Oh teman, kau tahu, bila kau sedang ge-er, hal yang sekecil semut pun bisa tampak seperti seekor gajah yang tak rajin fitness!&amp;nbsp;&lt;br /&gt;
 ***&amp;nbsp;&lt;/p&gt;
 &lt;p&gt;Sandra berhasil meraih impian masa kecil: kuliah di Amerika! Semuanya itu ia capai dengan kerja keras. Tapi tampaknya ada sesuatu yang membuatnya berpikir ulang tentang hidupnya. Bagaimana bisa menolak pesona Jean-Pierre de la Galissonierre &amp;mdash; yang membuat angan Sandra membumbung tinggi di awan. &amp;quot;The Marquis and me&amp;quot;, bagai kisah Cinderella. Seharusnya semuanya berjalan dengan mudah, tapi oh apa yang terjadi? Ada sederet nama yang menawan - Ferdinand Peregrina. Ia bukan cuma ahli teknik, tapi juga seniman sekaligus ahli bisnis yang...ganteng! Lalu John Lawrence Maxim yang so cute, mahasiswa super cerdas yang kelak calon senator dan kemudian ...run for President. Hmm, wanita nomor satu di Amerika, asal Medan Indonesia. Astaga! Semua impian bermekaran, bagai musim semi di hati Sandra. Akankah Sandra menjadi first lady, the princess atau...?&amp;nbsp;&lt;br /&gt;
 &amp;nbsp;&lt;/p&gt;</t>
  </si>
  <si>
    <t>8d3cad82-dcca-4716-b520-e862401c6b12</t>
  </si>
  <si>
    <t>Tips Buka Toko Di Website Tanpa Modal</t>
  </si>
  <si>
    <t>978-979-29-3361-1</t>
  </si>
  <si>
    <t>978-979-29-7888-9</t>
  </si>
  <si>
    <t>&lt;p&gt;Mempunyai sebuah usaha sendiri tentu menjadi keinginan setiap orang. Tapi yang menjadi masalah nomor satu adalah modal! Modal merupakan faktor yang menghambat seseorang untuk membuat usaha. Namun melalui buku ini, Anda akan dipandu untuk mengembangkan usaha sampingan sendiri yang nyaris tanpa modal.&lt;br /&gt;
 &amp;ldquo;Kenapa harus jasa pembuatan website?&amp;rdquo; Dalam dunia yang serba canggih sekarang ini, banyak orang mulai melakukan semua kegiatannya melalui internet. Jadi, inilah peluang yang harus kita manfaatkan untuk mengembangkan usaha.&lt;br /&gt;
 Selain itu, buku ini juga akan membahas cara mengembangkan potensi diri, mencari klien, membuat proposal,hingga mengerjakan proyek orderan dari klien. Bahkan bagi Anda yang belum mempunyai pekerjaan sampingan, buku ini cocok dijadikan pedoman seraya menunggu panggilan pekerjaan dari perusahaan lain. Atau bagi Anda yang sekadar ingin mengetahui cara membuat website portal berita, blog, toko online, dan forum, buku ini bisa dijadikan panduan. Tak lupa pula akan dibahas mengenai cara mendaftar domain dan hosting secara gratis!&lt;/p&gt;
 &lt;p&gt;Ingin yang serba gratis dalam membuatwebsite?&lt;br /&gt;
 Ingin membangun usaha tanpa modal?&lt;/p&gt;
 &lt;p&gt;Buku ini akan menjawabnya!&lt;/p&gt;</t>
  </si>
  <si>
    <t>0a27b96d-d52a-4df1-89ae-360e2882d0b9</t>
  </si>
  <si>
    <t>Sukses Berbisnis dari Budi Daya Ikan Botia</t>
  </si>
  <si>
    <t>978-979-29-0976-0</t>
  </si>
  <si>
    <t>978-979-29-7849-0</t>
  </si>
  <si>
    <t>&lt;p&gt;IKAN BOTIA atau yang lebih dikenal sebagai ikan tiger/badut merupakan salah satu ikan hias bernilai ekonomi tinggi. Botia mempunyai bentuk tubuh yang unik dan lincah sehingga disebut RATU-nya ikan hias air tawar.&amp;nbsp;&lt;/p&gt;
 &lt;p&gt;Peminat botia tidak hanya di Indonesia tetapi juga di luar negeri. Banyaknya peminat menyebabkan harga botia menjadi MAHAL dan mendorong penangkapan botia di alam secara besar-besaran. Tetapi sekarang botia berhasil dibenihkan secara terkontrol dengan teknik kawin suntik. Keberhasilan ini menyebabkan produksi botia tidak lagi bergantung pada hasil penangkapan di alam dan kuantitas produksi menjadi MENINGKAT, yang berarti sekaligus menyelamatkan botia dari ancaman kepunahan. &amp;nbsp;&lt;/p&gt;
 &lt;p&gt;Buku ini akan menambah wawasan Anda yang ingin mencoba ikut serta berBISNIS dari budidaya ikan botia baik JENIS BOTIA, HABITAT, dan REPRODUKSI, LINGKUNGAN PEMELIHARAAN, PEMBENIHAN, PEMBESARAN, PENANGGULANGAN PENYAKIT, sampai bagaimana MENGHASILKAN BOTIA YANG MEMILIKI WARNA CEMERLANG.&lt;/p&gt;</t>
  </si>
  <si>
    <t>e2d23abe-0dbe-4d72-9f0a-1062ce902823</t>
  </si>
  <si>
    <t>Sukses Menjadi Penyiar Radio Profesional</t>
  </si>
  <si>
    <t>Ega Wardhana</t>
  </si>
  <si>
    <t>978-979-29-0759-9</t>
  </si>
  <si>
    <t>978-979-29-7855-1</t>
  </si>
  <si>
    <t>&lt;p&gt;Ada anggapan kalau menjadi seorang penyiar radio itu sulit. Modal suara dan kemampuan bicara saja belumlah mencukupi. Bahkan ada sederet persyaratan atau skill yang ditentukan. Seperti seorang penyiar radio harus bisa berkomunikasi dengan pendengarnya, mampu berbahasa Inggris, memiliki wawasan intelektual, memiliki keterampilan dalam siaran, kreatif, &amp;nbsp; &amp;nbsp;punya jiwa marketing atau branding. Wah, tentunya tuntutan yang berat!&lt;/p&gt;
 &lt;p&gt;Nah, melalui buku ini Anda akan dibimbing dan dibentuk menjadi seorang penyiar yang handal dan profesional yang memiliki brand image di radio &amp;nbsp;tempat Anda bertugas. Di sini, secara bertahap Anda akan diajari materi-materi pokok kepenyiaran, dipersiapkan, dan dibentuk menjadi seorang penyiar. Selain hal-hal yang tersebut di atas, buku ini juga memberikan contoh-contoh praktis perencanaan program, pengaturan waktu, cara berbicara, cara menyugesti pendengar dan berbagai skill kepenyiaran lainnya.&lt;/p&gt;</t>
  </si>
  <si>
    <t>58e73fbf-204d-4264-90a2-b391e0cceb9f</t>
  </si>
  <si>
    <t>Sukses Pembenihan dan Pembesaran Ikan Bawal Air Tawar</t>
  </si>
  <si>
    <t>978-979-29-4101-2</t>
  </si>
  <si>
    <t>978-979-29-7857-5</t>
  </si>
  <si>
    <t>&lt;p&gt;Ikan bawal air tawar merupakan salah satu jenis ikan air tawar yang pertumbuhannya cepat dan mudah dibudidayakan. Selain sebagai ikan konsumsi, ikan bawal juga bisa dijadikan ikan hias.&lt;br /&gt;
 Dewasa ini, kehadiran ikan bawal air tawar di tengah-tengah masyarakat telah meramaikan menu ikan air tawar unggulan yang digemari oleh masyarakatseperti gurami, nila, lele, dan mas. Sehingga serapan pasar ikan bawal air tawar yang cukup prospektif sangat berpotensi dikembangkan sebagai usaha yang komersial.&lt;br /&gt;
 Buku ini membahas secara rinci perihal aspek teknis pembenihan dan pembesaran ikan bawal air tawar. Pembahasan dimulai dari nilai bisnis dan keunggulan ikan bawal air tawar, pengenalan ikan bawal air tawar, lokasi pengembangan usaha, perkolaman dan peralatan budi daya, seleksi bibit, pengelolaan reproduksi, pemeliharaan, pengadaan pakan, hingga panen dan pascapanen.&lt;/p&gt;</t>
  </si>
  <si>
    <t>82799326-0c15-4c79-86d7-208f8dda9c98</t>
  </si>
  <si>
    <t>All About Japan - Panduan Lengkap dan Informatif Tentang Jepang untuk Belajar, Bekerja dan Berwisata</t>
  </si>
  <si>
    <t>Pitri Haryanti, M.Pd</t>
  </si>
  <si>
    <t>978-979-29-3314-7</t>
  </si>
  <si>
    <t>978-979-29-7329-7</t>
  </si>
  <si>
    <t>&lt;p&gt;Jepang merupakan negara yang banyak dikagumi tidak hanya oleh orang Indonesia, tetapi oleh orang-orang di seluruh dunia sehingga tidak sedikit orang tertarik akan bahasa, budaya atau bahkan tertarik untuk pergi dan tinggal di Jepang. Tetapi sayangnya, buku mengenai Jepang terutama yang berbahasa Indonesia masih sedikit sekali padahal setiap tahunnya banyak sekali orang Indonesia yang pergi ke Jepang baik itu untuk belajar, bekerja ataupun sebagai turis yang pasti sangat membutuhkan sedikitnya informasi tentang Jepang sebagai gambaran supaya dapat mengurangi shock culture dan untuk lebih enjoy selama berada di Jepang.&lt;br /&gt;
 Untuk itu dalam buku ini penulis mencoba untuk memaparkannya satu per satu baik itu mengenai kondisi geografis, iklim dan kehidupan setiap musim di Jepang. Selain itu juga dibahas mengenai kehidupan di Jepang baik itu mengenai tempat tinggal, hal-hal yang harus diperhatikan ketika akan menyewa apartemen, kebiasaan-kebiasaan orang Jepang, etiket, sistem transportasi, komunikasi. Tidak luput juga dibahas mengenai pemerintahan, kebudayaan termasuk seni teater, upacara minum teh, pakaian, agama, siklus hidup perayaan tahunan, dan sebagainya. Dan untuk memudahkan pembaca dalam memahami materi-materi yang ada di buku, disediakan juga gambar-gambar dan istilah-istilah dalam bahasa Jepang yang tidak hanya berguna bagi pembelajar bahasa Jepang saja tetapi akan sangat membantu bagi orang yang akan pergi ke Jepang.&lt;br /&gt;
 Dan diharapkan setelah membaca buku ini pembaca akan mendapatkan gambaran mengenai bagaimana Jepang dan seperti apa kehidupan di sana.&lt;/p&gt;</t>
  </si>
  <si>
    <t>68361974-ae39-401e-a5c8-11b974c2fabc</t>
  </si>
  <si>
    <t>Renggg!!! Naik Motor dengan Bensin Buatan Kampung</t>
  </si>
  <si>
    <t>Peni R. Pramono dan Soelaiman Budi Sunarto</t>
  </si>
  <si>
    <t>978-979-29-3547-9</t>
  </si>
  <si>
    <t>978-979-29-7737-0</t>
  </si>
  <si>
    <t>&lt;p&gt;Kalau kebijakan energi lebih jelas, tak akan terdengar lagi keluhan warga sebuah kota yang mengalami&lt;br /&gt;
 giliran pemadaman listrik. Kalau pengelola negara tulus memikirkan rakyatnya, banyak instalasi energi&lt;br /&gt;
 alternatif sudah terbangun.&lt;br /&gt;
 Mayong Suryo Laksono-wartawan, pemerhati masalah sosial kemasyarakatan&lt;/p&gt;
 &lt;p&gt;Indonesia harus bangkit dan menjadi motor perubahan untuk hidup yang lebih sehat dan bertanggung&lt;br /&gt;
 jawab kepada generasi yang akan datang.&lt;br /&gt;
 Buku ini semoga memberikan inspirasi yang menggerakkan tindakan bersama yang cerdas dan kreatif&lt;br /&gt;
 Adi Sasono-Menteri Koperasi dan UKM era Kabinet Reformasi Pembangunan&lt;/p&gt;</t>
  </si>
  <si>
    <t>879802b0-d25f-4bdf-abdf-749e5710bca8</t>
  </si>
  <si>
    <t>Buku Pintar Kesehatan Anjing Ras</t>
  </si>
  <si>
    <t>Wheindrata ; editor, Fl. Sigit Suyantoro</t>
  </si>
  <si>
    <t>978-979-29-3369-7</t>
  </si>
  <si>
    <t>978-623-90279-4-0</t>
  </si>
  <si>
    <t>&lt;p&gt;Sebagian besar masyarakat memelihara anjing karena merasa tertarik setelah melihatanakan anjing yang tampak lucu atau gagah. Namun tidak semua pemelihara memiliki pengetahuan bagaimana merawat anjing dengan baik bahkan tidak memiliki waktu untuk merawatnya. Bagi para breeder, kasih sayang pun semakin memudar karena berubah menjadi komersil.Sehinggahaliniakanberdampakpadakesehatananjing yang dipelihara.&amp;nbsp;&lt;/p&gt;
 &lt;p&gt;Dengan didasari pengalaman selama 33 tahun praktek sebagai dokter hewan, buku ini memaparkan secara gamblang bermacam penyakit yang biasa menyerang anjing ras. Buku ini juga membahas cara pencegahan, pengobatan, perawatan, hingga cara mendiagnosis penyakit secara dini. Dilengkapi juga bahasan cara merawat, membina, serta membentuk induk dan pejantan yang sempurna. Kelengkapan isi membuat buku ini dapat menjadi pegangan bagi para penggemar anjing ras sebagai panduan untuk memelihara salah satu hewan piaraan yang paling setiadanmenyenangkan di dunia.&lt;/p&gt;</t>
  </si>
  <si>
    <t>49015c12-3871-497a-b47a-b8b144e454fc</t>
  </si>
  <si>
    <t>Found Love</t>
  </si>
  <si>
    <t>Yul Umzy Pilihan</t>
  </si>
  <si>
    <t>978-979-29-3315-4</t>
  </si>
  <si>
    <t>978-979-29-7497-3</t>
  </si>
  <si>
    <t>&lt;p&gt;Pertemuannya dengan Chevana memberi Bogi harapan untuk mendapatkan kesempatan kedua; kesempatan untuk mengungkapkan perasaannya yang sudah lama ia simpan. Di waktu yang sama, Chevana bertemu dengan Ji Yong, teman Bogi yang bermain dalam satu band bernama Eclipse. Ji Yong berhasil membuatnya penasaran yang akhirnya terbawa arus ke dalam masalah yang rumit.&amp;nbsp;&lt;br /&gt;
 Di tengah-tengah perjuangannya menyatakan cinta, Bogi selalu mendapat batu sandungan. Dimulai dari suratnya yang tidak dibaca oleh Chevana, sampai berbuah pada penolakan. Membutuhkan waktu hampir tujuh tahun untuk memberanikan diri mengatakan cinta. Dalam hitungan detik Bogi mendapatkan jawaban yang menyakitkan.&amp;nbsp;&lt;br /&gt;
 Persahabatan Diva dengan Bogi dan Ji Yong mendapat ujian. Diva akhirnya menenemukan jawaban atas kegundahan hatinya. Menjauh dari kedua sahabatnya bukanlah jawaban atas semua permasalahan yang ada. Potongan memori selama bersama mereka berhasil merajut perasaan Diva untuk memosisikan diri seperti awal kembali.&lt;br /&gt;
 Meskipun Ji Yong yakin, tidak akan pernah merasakan cinta karena ia sudah lupa rasanya dicintai dan mencintai, akhirnya ia tersihir dengan kalimat Echa, &amp;ldquo;Tak ada rasa sayang yang bisu&amp;rdquo;.&lt;/p&gt;</t>
  </si>
  <si>
    <t>6370546f-8d1c-4763-9495-25a60f8bce16</t>
  </si>
  <si>
    <t>Chinese Is Fun: Belajar Bahasa Mandarin dengan Panduan 3 Bahasa</t>
  </si>
  <si>
    <t>978-979-29-3450-2</t>
  </si>
  <si>
    <t>978-979-29-7440-9</t>
  </si>
  <si>
    <t>&lt;p&gt;&amp;ldquo;Belajar bahasa Mandarin? Susah.&amp;rdquo; Tak jarang orang mengeluh belajar bahasa Mandarin itu tak gampang. Belum lagi harus menghafalkan karakter Cina yang rumit dan begitu banyak jumlahnya itu!&amp;nbsp;&lt;br /&gt;
 Jika selama ini Anda juga berpikir demikian maka buku ini akan mengubah cara berpikir Anda itu untuk selamanya. Dengan teknik belajar yang tepat, bukan hanya belajar bahasa Mandarin menjadi mudah, tetapi mempelajari karakter Cina pun jadi menyenangkan.&amp;nbsp;&lt;br /&gt;
 Di Indonesia, di mana minat belajar bahasa Mandarin semakin meningkat, tapi teknik belajar yang baik dan menyenangkan sangat minim, buku ini pas sekali untuk dibaca siapa pun yang tertarik mempelajari bahasa Mandarin. Mulai dari anak sekolah, mahasiswa, pekerja karier, maupun ibu rumah tangga. Dengan panduan belajar dalam tiga bahasa (Mandarin-Inggris-Indonesia), buku ini juga cocok dipakai oleh tenaga pengajar dan pendidik sebagai buku referensi pelajaran bahasa Mandarin.&lt;/p&gt;</t>
  </si>
  <si>
    <t>a1ec3e9f-b98b-4d18-9963-3713d5cadb43</t>
  </si>
  <si>
    <t>Home Preneurship Mendulang Rupiah Dari Rumah</t>
  </si>
  <si>
    <t>El Manan</t>
  </si>
  <si>
    <t>978-979-29-2257-8</t>
  </si>
  <si>
    <t>978-979-29-7515-4</t>
  </si>
  <si>
    <t>&lt;p&gt;Sudah bukan rahasia lagi kalau menjalankan usaha dari rumah bisa menuai kesuksesan. Ada banyak hal positif dengan memulai usaha dari rumah. Apalagi bagi para ibu, yang pasti direpotkan dengan banyak urusan rumah tangga. Bagi mereka, meninggalkan rumah untuk bekerja sering dirasakan sebagai beban.&amp;nbsp;&lt;br /&gt;
 Bisnis dari rumah bisa dilakukan siapa saja. Jika jeli, ada begitu banyak peluang bisnis rumahan yang bisa ditekuni. Seperti bisnis makanan, bisnis online, bisnis fashion, bisnis jasa, bisnis kerajinan, serta bisnis kreatif yang kini semakin berkibar.&lt;br /&gt;
 Buku ini sesuai untuk Anda yang sedang mencari ide untuk membuka bisnis di rumah. Ada banyak ide yang dibahas dalam buku ini, mulai dari bisnis yang minim modal hingga bisnis yang menjanjikan profit berlipat. Informasi dalam buku ini sederhana namun lengkap.&amp;nbsp;&lt;br /&gt;
 Buku ini mencakup bagaimana memulai usaha rumahan, mulai dari kenapa kita harus menjadi pengusaha hingga contoh usaha rumaha dan analisis keuangannya, serta tips dan trik mengelola usaha agar sukses.&amp;nbsp;&lt;br /&gt;
 Mari kita buka usaha rumahan!&lt;/p&gt;</t>
  </si>
  <si>
    <t>149cf113-c228-4bc1-885c-99ef081e5459</t>
  </si>
  <si>
    <t>Dating a Perfect Guy (Looking for Laskar Cinta 2)</t>
  </si>
  <si>
    <t>978-979-29-3477-9</t>
  </si>
  <si>
    <t>978-979-29-7454-6</t>
  </si>
  <si>
    <t>&lt;p&gt;Masih ingat Looking for Laskar Cinta ? Yup, buku itu telah sukses membuat pembaca jatuh cinta pada sosok Laskar. Kisah tentang Laura dan Laskar yang berteman dan saling support. Laura yang sangat pesimis dan Laskar yang sangat ceria.&lt;br /&gt;
 Kini hadirlah seri lanjutannya. Dating with A Perfect Guy&amp;hellip; akan menghadirkan Laura dan kawan-kawan saat sudah semester akhir di bangku kuliah. Setelah kehilangan Laskar untuk selamanya, Laura bertemu Isaac, seorang putera mahkota yang memiliki banyak usaha. Awalnya hubungan Laura dan Isaac tidak akur. Mereka bagaikan anjing dan kucing. Laura merasa kesal dengan sikap Isaac yang suka semena-mena, sedangkan Isaac tidak suka dengan Laura yang sangat keras kepala.&amp;nbsp;&lt;br /&gt;
 Namun pada akhirnya mereka saling jatuh cinta. Namun banyak rintangan dalam hubungan Laura dan Isaac. Mampukah mereka menjalani hubungan mereka? Akankah mereka bisa bersama?&amp;nbsp;&lt;br /&gt;
 Akankah Laura menyerah?&lt;br /&gt;
 Akankah Isaac menyerah?&lt;br /&gt;
 &lt;br /&gt;
 Inilah sebuah kisah cinta tentang dua anak manusia yang berasal dari latar belakang status sosial yang jauh berbeda&amp;hellip;&lt;/p&gt;</t>
  </si>
  <si>
    <t>1fe04767-ac02-403d-abe6-94055ba3372d</t>
  </si>
  <si>
    <t>Rahasia Pastel Istimewa</t>
  </si>
  <si>
    <t>978-979-29-3309-3</t>
  </si>
  <si>
    <t>978-979-29-7727-1</t>
  </si>
  <si>
    <t>&lt;p&gt;Siapa yang tak kenal kue pastel buatan Dea dan ibunya? Selain rasanya yang top markotop, pastel Dea pun memiliki bermacam-macam isi. Mulai dari isi wortel-kentang, bihun, tumis jamur, stroberi, hingga tumisan mangga yang berasa manis asam.&amp;nbsp;&lt;br /&gt;
 Kue pastel itu dijual di berbagai tempat, termasuk SD Mutiara Harapan, tempat Dea bersekolah. Di kantin sekolah, pastel Dea menjadi jajanan favorit. Tapi tiba-tiba, pastel Dea tidak laku lagi. Anak-anak lebih menyukai pastel yang dijual oleh Mang Aji di depan sekolah. Padahal pastel Dea lebih enak, lho, dibandingkan pastel Mang Aji. Kulit pastel Mang Aji tidak renyah, terlalu gurih, sayurannya masih keras, terlalu berminyak, dan kadang-kadang malah agak hangus.&lt;br /&gt;
 Yasmin, Naya, Abe, dan Nando yang kasihan melihat Dea selalu bersedih, mencoba mencari tahu tentang Mang Aji. Mereka merasa aneh, mengapa pastel Mang Aji yang tidak ada apa-apanya dibandingkan pastel Dea bisa laris manis.&lt;br /&gt;
 Apa hanya karena anak-anak merasa bosan dengan pastel Dea? Atau tanda-tanda bahwa Dea harus segera mengganti kue andalannya itu? Keingintahuan keempat sahabat ini menunjukkan hasil di luar dugaan. Pastel Mang Aji yang tampak biasa-biasa saja ternyata pastel istimewa! Ada campuran narkoba di dalam pastel itu sehingga orang yang memakannya menjadi ketagihan!&lt;/p&gt;</t>
  </si>
  <si>
    <t>2172487f-a7f1-4ca1-be71-38e9f10b42bd</t>
  </si>
  <si>
    <t>Semakin di Depan Bersama Takahashi: Leadership to Success Road</t>
  </si>
  <si>
    <t>Yoshiteru Takahashi</t>
  </si>
  <si>
    <t>978-979-29-3317-8</t>
  </si>
  <si>
    <t>978-979-29-7755-4</t>
  </si>
  <si>
    <t>&lt;p&gt;Berkat tangan dingin seorang Yoshiteru Takahashi, Yamaha Motor Indonesia telah membuktikan kemampuannya dalam meningkatkan volume penjualan dan pangsa pasarnya di Indonesia lebih baik dibandingkan dengan merek-merek lain dalam kurun waktu sepuluh tahun terakhir. Bahkan bukan hanya itu saja, Yamaha Motor Indonesia juga telah mampu mencapai prestasi besar, bahkan luar biasa dengan pencapaian pangsa pasar 44% pada tahun 2010, meningkat tajam dari perolehan pada tahun 2002 yang hanya sebesar 13%. Keuletan, semangat, kebijakan dan dedikasinya yang besar mampu membawa perusahaan ini menjadi perusahaan yang sangat besar di Indonesia.&amp;nbsp;&lt;br /&gt;
 Buku ini merupakan rangkaian kisahnya selama dia menjalankan tugasnya di Indonesia. Mulai dari hari pertamanya tiba di Yamaha Motor Indonesia, perombakan yang dilakukannya kepada kebijakan perusahaan, sampai strategi-strategi yang diterapkannya sehingga bisa menempatkan Yamaha Motor Indonesia menjadi semakin di depan.&amp;nbsp;&lt;/p&gt;</t>
  </si>
  <si>
    <t>d7e874c6-1ee5-40cb-9f84-55cb08140e67</t>
  </si>
  <si>
    <t>Apel Malang, Apel Washington, dan Semangka (Rujak Humor ala Koruptor)</t>
  </si>
  <si>
    <t>978-979-29-3347-5</t>
  </si>
  <si>
    <t>978-979-29-7335-8</t>
  </si>
  <si>
    <t>&lt;p&gt;Memberantas korupsi di negeri ini susahnya setengah mati. Begitu kata sebagian ahli, juga para pegiat antikorupsi. Ada saja cara yang bisa ditempuh para koruptor untuk menyembunyikan perbuatan korup mereka. Salah satunya dengan menciptakan beberapa kata sandi yang digunakan dalam sebuah percakapan. Dua kata sandi yang pernah muncul dan cukup populer adalah &amp;ldquo;apel malang&amp;rdquo;dan &amp;ldquo;apel washington&amp;rdquo;.&amp;nbsp;Jika &amp;ldquo;ketua besar&amp;rdquo; sedang ingin &amp;ldquo;apel malang&amp;rdquo;, bagaimana dengan &amp;ldquo;bos besar&amp;rdquo;? Apa beliau juga ingin &amp;ldquo;apel malang&amp;rdquo; atau justru &amp;ldquo;apel washington&amp;rdquo;? Lantas bagaimana dengan Anda? Ya, tentu terserah Anda. Asal jangan &amp;ldquo;apel busuk&amp;rdquo; saja tentunya!&lt;br /&gt;
 Namun, apa pun keinginan Anda, satu hal yang coba ditawarkan buku ini: mencoba membaca dan memaknai korupsi sebagai sebuah komedi. Nah, daripada pusing mikirin soal pemberantasan korupsi yang gak juga selesai meskipun sudah berusaha setengah mati, lebih baik baca buku ini. Dalam buku ini kita bisa ber-ha-ha-ha... hi-hi-hi... menertawakan segala hal terkait korupsi. Namun, satu hal yang harus tetap diingat: korupsi akan tetap menjadi musuh bersama yang harus diperangi!&lt;/p&gt;</t>
  </si>
  <si>
    <t>c982ffb3-75c4-4eb4-b0ba-d0ef2b65a05a</t>
  </si>
  <si>
    <t>Bahasa Jepang Perhotelan â€“ Disertai Percakapan Sehari-hari</t>
  </si>
  <si>
    <t>978-979-29-3334-5</t>
  </si>
  <si>
    <t>978-979-29-7355-6</t>
  </si>
  <si>
    <t>&lt;p&gt;Buku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</si>
  <si>
    <t>acc5ee3e-75c9-43bf-8828-66f98da0afcf</t>
  </si>
  <si>
    <t>Batu Berdaun dan Puluhan Dongeng dari Nusantara</t>
  </si>
  <si>
    <t>Winkanda Satria Putra &amp; Mentari Pujiana Yusuf</t>
  </si>
  <si>
    <t>978-979-29-3320-8</t>
  </si>
  <si>
    <t>978-979-29-7362-4</t>
  </si>
  <si>
    <t>&lt;p&gt;&amp;ldquo;Wahai,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mulutnya.&lt;/p&gt;
 &lt;p&gt;Dengan sekali hisap, si nenek langsung tertarik masuk ke dalam perut batu itu. Setelah si nenek tertelan, mulut batu itu mengatup kembali. Sejak itulah, si nenek tinggal di dalam perut batu itu dan tidak pernah keluar lagi.&lt;/p&gt;
 &lt;p&gt;Sementara itu, kedua cucunya dengan gelisah mencari nenek mereka. Saat tiba di puncak bukit itu, mereka hanya mendapati kain milik nenek mereka terurai sedikit di antara batu berdaun itu.&lt;/p&gt;
 &lt;p&gt;&amp;ldquo;Wahai, batu berdaun. Telanlah kami!&amp;rdquo; seru si sulung.&lt;/p&gt;
 &lt;p&gt;Meskipun kedua anak tersebut berkali-kali memohon, batu berdaun itu tetap tidak mau membuka mulutnya, sampai akhirnya kedua anak itu tertidur di dekatnya.&lt;br /&gt;
 &amp;nbsp;&lt;/p&gt;
 &lt;p&gt;***&lt;/p&gt;
 &lt;p&gt;Dongeng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kita!&lt;/p&gt;</t>
  </si>
  <si>
    <t>883edf94-ef68-4e9c-8559-429e9c3cb9e1</t>
  </si>
  <si>
    <t>Bienvenue Amor</t>
  </si>
  <si>
    <t>Ida Ernawati</t>
  </si>
  <si>
    <t>978-979-29-3319-2</t>
  </si>
  <si>
    <t>978-979-29-7399-0</t>
  </si>
  <si>
    <t>&lt;p&gt;Bercerita tentang Orin, perempuan karier yang sukses, yang merasa bahwa karier sukses itu membuatnya jauh dari jodoh. Kegemaran belanjanya karena ditopang karier yang sukses, membuat Orin diputus oleh Arki. Arki menganggap Orin terlalu mandiri dan tidak membutuhkan pria. Orin begitu depresi dan menyalurkannya dengan bekerja keras. Di kantornya, Orin memiliki rekan bernama Rangga, yang selalu membantah dan merecoki rencana-rencana Orin dalam setiap rapat perusahaan.&lt;br /&gt;
 Pada sebuah kesempatan, di sebuah spa, Orin bertemu dengan Bima. Baginya, Bima adalah tipe pria yang memenuhi kriteria. Ia berbohong kepadanya bila hanya bekerja di CV kecil. Rupanya, Bima adalah adik Dies, sekretaris PT tempat Orin akan bekerja sama. Orin putus lagi.&lt;br /&gt;
 Orin semakin yakin bahwa Tuhan menakdirkannya hanya untuk bekerja. Orin mengalami stagnasi dalam bekerja, hingga akhirnya ia memutuskan ke Paris. Di sanalah ia bertemu Rangga. Mereka pun jadian.&lt;/p&gt;</t>
  </si>
  <si>
    <t>832cb30c-aca0-46cb-bb3f-049c28d9f355</t>
  </si>
  <si>
    <t>Inspirito: Inspirasi Kreatif dari Foto, Cara Indah Merangsang Kreativitas</t>
  </si>
  <si>
    <t>Hengki Setiawan</t>
  </si>
  <si>
    <t>978-979-29-3485-4</t>
  </si>
  <si>
    <t>978-979-29-7530-7</t>
  </si>
  <si>
    <t>&lt;p&gt;Bukan zamannya lagi menunggu jatuhnya wahyu untuk sebuah inspirasi. Kita bisa menyamber, Juga&amp;nbsp;&lt;br /&gt;
 menggali. Dari apa pun. Termasuk selembar foto. Bahkan secuil karya fotografi suatu kali bisa&lt;br /&gt;
 menjadi partitur sebuah komposisi musik. Atau inspirasi puisi dan cerita pendek. Buku ini menjadi&lt;br /&gt;
 inspirasi anda bahwa gagasan, pikiran dan ide-ide kreatif bisa disamber dari mana pun, dalam&lt;br /&gt;
 kesempatan apa pun. Maka, jangan ragu dan menunda waktu untuk menjadi manusia kreatif.&lt;br /&gt;
 Butet Kartaredjasa, Aktor&lt;/p&gt;
 &lt;p&gt;&lt;br /&gt;
 Sebagai sesama pemilik, pemakai, dan pemuja &amp;#39;bibir&amp;#39;, saya (om joger) bukan hanya memuji, tetapi&lt;br /&gt;
 juga kagum bahwa Anda (Hengki) ternyata sudah secara positif dan kreatif memakai &amp;#39;bibir&amp;#39; sebagai&lt;br /&gt;
 gambar utama pada sampul depan buku anda yang jelas sangat positif dan kreatif. Semoga buku&lt;br /&gt;
 Anda ini segera menjadi&amp;#39;buah bibir&amp;#39; secara berkesinambungan.&lt;br /&gt;
 Joger, Kuta bali, 29/10/2012, setelah makan siang.&lt;/p&gt;
 &lt;p&gt;&lt;br /&gt;
 Creativity can seem a very elusive entity - best left to artist, musicians, writers and other&lt;br /&gt;
 professionhal creative people. Yet in his new book, creative thinker Hengki Setiawan has captured the&lt;br /&gt;
 essence of the imaginative process in beatiful, visual snapshots with linked wording, which prompt&lt;br /&gt;
 us to look at the everyday a new, see wonder in our world, and get the creative juices flowing. Hengki&lt;br /&gt;
 shows us that an imaginative ability is avaliable to all of us if we can pause and take inspiration from&lt;br /&gt;
 those things around us - nature, family, spirituality, great design, architecture - and use these&lt;br /&gt;
 triggers to develop that inborn imagination we all hold inside to live a more creative life, expanding&lt;br /&gt;
 our view of the world and how we live in it.&lt;br /&gt;
 Trisha Henderson, Journalist, author, public relations consultant&lt;br /&gt;
 perth, western australia&lt;/p&gt;</t>
  </si>
  <si>
    <t>e61959f5-1cfd-48b9-ae20-729ad2aa55d8</t>
  </si>
  <si>
    <t>Bukan Jomblo Galau</t>
  </si>
  <si>
    <t>978-979-29-3335-2</t>
  </si>
  <si>
    <t>978-979-29-7408-9</t>
  </si>
  <si>
    <t>&lt;p&gt;Akhirnya quarter terakhir dimulai juga. Para pendukung Garuda bener-bener abis-abisan. Suara mereka kedengeran sampe luar gue rasa. Tiap anak PB megang bola dan keliatan mau nyetak angka, mereka langsung rame-rame ngasih semangat, teriak &amp;lsquo;defence&amp;acute;sekenceng-kencengnya. Pokoknya keliatan banget gak adil dari segi penonton dan supporter. Bener-bener uji mental buat anak-anak PB.&amp;nbsp;&lt;br /&gt;
 Karna itulah, sewaktu seorang player PB dapat kesempatan free throw, gue ngerasa amat sangat perlu memberi semangat. Biar mereka sadar kalo masih ada pendukung. Kali ini gue ngedukung PB, bukan hanya Onel. Yah, Onel aja sekarang lagi istirahat. Dan karna, seperti yang gue bilang, gue dukung PB, maka sewaktu player PB yang mau ngelakuin free throw itu lagi siap-siap, gue dengan sekuat tenaga berteriak sekencang yang gue bisa.&lt;br /&gt;
 &amp;ldquo;AYO PB!!!&amp;rdquo;&lt;br /&gt;
 Dan seketika itu juga, terdengar teriakan &amp;lsquo;HUUU&amp;rsquo; di sana-sini, ngomentari keberanian gue berteriak di kandang musuh. Adel langsung menutup wajahnya, malu mungkin duduk sama gue. Secara dia pendukung Garuda sepenuhnya. Sementara Deb dan Vonny cuman bisa geleng-geleng kepala. Speechless.&lt;br /&gt;
 Vissa itu cewek biasa. Anaknya agak kelewat polos, dan kadang juga kelewat lebay. Dia itu awalnya gak suka basket. Tapi abis diajakin sama temennya, dia jadi cinta mati. Bukan sama basketnya, tapi sama seorang cowok pemain basket di klub yang udah cukup terkenal. Dan Vissa kadang emang kelewat nekat. Kejadian di GOR waktu nonton basket itu contohnya.&lt;br /&gt;
 Onel itu atlet basket, yang udah bisa dibilang oke banget. Anaknya agak skeptis dan selalu berpandangan negatif sama orang-orang. Dia cinta basket dari dulu, tapi paling bego masalah wanita dan percintaan. Di rumah dia paling gak akur sama papanya. Papanya adalah orang yang paling nentang kegiatan basketnya, sampe berniat jodohin dia sama anak temennya&amp;mdash;perjodohan yang bikin Onel hampir gila.&lt;br /&gt;
 Buat orang-orang, khususnya cewek-cewek yang pernah punya mimpi bisa jadian sama idola, khususnya atlet basket, semoga novel ini bisa menjadi sarana penyalur keinginan itu. Gak pernah ngebayangin bisa jadian sama atlet idola? Well, si Vissa mungkin bisa dijadikan contoh, atau novel ini sekadar jadi pemuas keinginan semu (:&lt;/p&gt;</t>
  </si>
  <si>
    <t>ad1ba9f4-ff71-4654-b35c-0b34a6fb65c0</t>
  </si>
  <si>
    <t>Diamond Crystal Romance</t>
  </si>
  <si>
    <t>978-979-29-3357-4</t>
  </si>
  <si>
    <t>978-979-29-7653-3</t>
  </si>
  <si>
    <t>&lt;p&gt;Kana Handani Zahara gak tahu kalo ngerusakkin jam tangan seseorang bisa mengubah hidupnya yang biasa jadi super ribet.&amp;nbsp;&lt;br /&gt;
 Gimana gak ribet? Gara-gara jam tangan seorang cowok di toko kue langganannya, dia harus mengalami berbagai kejadian buruk bersama cowok itu.&lt;br /&gt;
 Ya siapa yang nyangka sih kalo jam tangan itu harganya 50 juta? Siapa yang nyangka kalo cowok pemilik jam tangan itu ternyata anak pengusaha paling terkenal, paling kaya, paling sukses, yang foto keluarganya bahkan biasa muncul di koran-koran? Dan siapa yang nyangka kalo Kana akhirnya harus berpura-pura pacaran dengannya demi mengganti harga jam itu?&amp;nbsp;&lt;br /&gt;
 Bisa dibayangin, Kana tiap hari dikejar-kejar wartawan, ke mana pun, sampai Kana pusing sendiri. Belum lagi sahabatnya, Mira Anastasia, artis terkenal itu, ikut-ikutan suka sama si anak pengusaha. Ditambah kedatangan Angelicca, calon tunangan cowok itu, bikin Kana tambah serba salah. Arghhh!&lt;/p&gt;</t>
  </si>
  <si>
    <t>f7414340-b165-44ce-bb47-18ba1ed758c7</t>
  </si>
  <si>
    <t>3 in 1 Microsoft Office 2007 â€“ Buku Wajib Para Pencari Kerja</t>
  </si>
  <si>
    <t>978-979-29-1320-0</t>
  </si>
  <si>
    <t>978-979-29-7294-8</t>
  </si>
  <si>
    <t>&lt;p&gt;Kini banyak perusahaan mencari tenaga kerja yang menguasai kemampuan dasar komputer. Salah satu kemampuan dasar yang diminta adalah menguasai aplikasi office, yaitu Microsoft Word, Excel dan PowerPoint. Aplikasi-aplikasi tersebut sangat membantu dalam pengolahan data dan presentasi. Menguasai kemampuan dasar komputer akan menjadi sebuah nilai tambah ketika kita mencari kerja.&lt;/p&gt;
 &lt;p&gt;Buku ini akan membantu Anda untuk menguasai beberapa kemampuan dasar yang diminta oleh perusahaan, yaitu Microsoft Word, Excel, dan PowerPoint. Pada buku ini akan dibahas mengenai cara penggunaan ketiga aplikasi tersebut. Materi dalam buku ini disajikan dalam bahasa yang sederhana dan langkah-langkah yang mudah diikuti, sehingga pembaca akan lebih mampu menguasai ketiga aplikasi tersebut dalam waktu singkat.&lt;/p&gt;</t>
  </si>
  <si>
    <t>625c1e49-c135-42ff-9fa4-45b967da4403</t>
  </si>
  <si>
    <t>Kamus Idiom Inggris-Indonesia â€“ Kamus Mini 2500 + Idiom</t>
  </si>
  <si>
    <t>Andy Kristianto</t>
  </si>
  <si>
    <t>978-979-29-3405-2</t>
  </si>
  <si>
    <t>978-979-29-7934-3</t>
  </si>
  <si>
    <t>&lt;p&gt;Idiom adalah kumpulan kata/frasa yang tidak bisa diartikan secara harfiah. Idiom mempunyai makna konotasi. Setiap bahasa pasti mempunyai idiom. Contoh idiom dalam bahasa adalah kambing hitam, si jago merah, kepala batu, dan sebagainya.&lt;br /&gt;
 &lt;br /&gt;
 Demikian pula halnya dengan bahasa Inggris. Dalam komunikasi sehari-hari idiom bahasa Inggris sering digunakan. Tanpa penguasaan idiom bahasa Inggris yang baik, kesalahan fatal dalam penafsiran bisa terjadi. Contoh:&amp;nbsp;&lt;br /&gt;
 1. White elephant bukan berarti &amp;lsquo;gajah berwarna putih&amp;rsquo;, melainkan sebuah idiom yang mengandung arti &amp;lsquo;suatu hal yang sangat mewah atau mahal&amp;rsquo;.&lt;br /&gt;
 2. Kicked the bucket berarti &amp;lsquo;meninggal dunia&amp;rsquo;.&lt;br /&gt;
 3. Bird brain berarti &amp;lsquo;bodoh&amp;rsquo;.&lt;br /&gt;
 4. Boys in blue berarti &amp;lsquo;polisi&amp;rsquo;.&lt;br /&gt;
 5. Cat nap berarti &amp;lsquo;tidur sebentar&amp;rsquo;.&amp;nbsp;&lt;br /&gt;
 6. Have the floor berarti &amp;lsquo;mengemukakan pendapat&amp;rsquo;.&lt;br /&gt;
 7. Work like a dog berarti &amp;lsquo;bekerja dengan sangat keras&amp;rsquo;.&lt;br /&gt;
 &lt;br /&gt;
 Kamus mini ini mengandung 2.555 lebih idiom bahasa Inggris yang sering digunakan. Kamus Idiom Inggris- bisa menjadi referensi dan pegangan praktis untuk mempelajari idiom, dan tentunya akan meningkatkan penguasaan, pengetahuan, dan perbendaharaan kata bahasa Inggris Anda.&lt;/p&gt;</t>
  </si>
  <si>
    <t>07aa4eb4-c9f5-40be-9bab-66ad2b549464</t>
  </si>
  <si>
    <t>Humor Sederhana Ada-ada Saja 100% Gokil</t>
  </si>
  <si>
    <t>978-979-29-3348-2</t>
  </si>
  <si>
    <t>978-979-29-7517-8</t>
  </si>
  <si>
    <t>&lt;p&gt;Merasa sedih? Letih? Capek? Stres dengan urusan kerjaan? Urusan bisnis? Urusan pasangan? Urusan sekolah atau kampus? Mending rehat sejenak untuk menenangkan pikiran dengan membaca buku ini. Dijamin gak bakal nyesel. Buku ini bisa dibaca sambil apa saja.Sambil berdiri,duduk, jongkok, baring-baring,atau bahkan sambil guling-guling.Jika tidak keberatan pun bisa baca sambil koprol terus bilang,&amp;quot;WOW gitu?&amp;quot; Lantas apa isi buku ini? Tidak banyak sebenarnya. Secara garis besar hanya ada beberapa:ada kumpulan Pekat (Pesan Singkat), ada kumpulan Bakil (Tebakan Gokil),ada EYD (Ejaan yang Dipelesetkan), ada juga RPU (Ringkasan Pengetahuan Unik). Meskipun hanya beberapa,tetap saja buku ini bisa bikin tertawa bahkan jika tidak hati-hati bisa bikin&amp;quot;gila&amp;#39;:&amp;nbsp;&lt;br /&gt;
 Nah,tunggu apa lagi? Baca buku ini dan rasakan sensasi tertawa yang begitu menggoda.Selanjutnya,terserah Anda....&amp;nbsp;&lt;br /&gt;
 &amp;nbsp;&lt;/p&gt;</t>
  </si>
  <si>
    <t>88313dc6-6291-4ab0-8c26-d740effa4238</t>
  </si>
  <si>
    <t>Herbal Nusantara: 1001 Ramuan Tradisional Asli Indonesia</t>
  </si>
  <si>
    <t>978-979-29-3229-4</t>
  </si>
  <si>
    <t>978-979-29-7511-6</t>
  </si>
  <si>
    <t>&lt;p&gt;Akhir-akhir ini, hampir di seluruh dunia mulai didengungkan kembali untuk kembali ke alam. Bahkan juga dalam dunia pengobatan medis. Pengobatan herbal menjadi sangat potensial dan populer dimana-mana, terutama dari Jepang, China dan juga Indonesia. Hal ini mengingat pengobatan herbal yang memiliki beberapa kelebihan dibandingkan dengan pengobatan secara kimia. Minimnya efek samping yang ditimbulkan oleh pengobatan herbal (jika digunakan pada dosis normal dan benar) dan juga karena obat-obatan herbal biasanya terdiri dari bahan-bahan organik, mudah didapatkan di sekitar kita, dan dalam penerapannya mudah dan sederhana. Obat herbal juga dapat diracik sendiri dengan bahan-bahan yang mudah ditemukan di sekitar kita. Dosis yang digunakan pun sangat fleksibel dan bisa disesuaikan dengan keperluan.&lt;/p&gt;
 &lt;p&gt;Pengobatan herbal biasanya juga sangat ampuh dan efektif. Ada banyak riwayat kasus penyakit-penyakit yang tidak dapat diobati secara medis, ternyata dapat disembuhkan dengan pengobatan herbal. Meskipun biasanya ini membutuhkan waktu yang lama dan untuk itu juga diperlukan kesabaran, konsistensi dan ketelatenan.&lt;/p&gt;
 &lt;p&gt;Buku ini, sangat mudah dipahami dan diikuti, memberikan banyak informasi dan manfaat yang tak terkira banyaknya bagi kita bila membacanya. Sangat menarik dan bisa dipercaya. Selamat membaca dan mendapatkan manfaatnya. Mari kita biasakan hidup sehat secara alami dari lingkungan terdekat kita!&lt;/p&gt;</t>
  </si>
  <si>
    <t>2f4cf40e-a9f6-4a8f-a5f4-28d41a3ab493</t>
  </si>
  <si>
    <t>Koleksi Tumbuhan Berkhasiat</t>
  </si>
  <si>
    <t>978-979-29-3367-3</t>
  </si>
  <si>
    <t>978-979-29-7579-6</t>
  </si>
  <si>
    <t>&lt;p&gt;Tanah air kita, sangat kaya dengan berbagai tanaman yang berkhasiat bagi kesehatan maupun diracik sebagai obat. Bahkan dunia barat pun kini mulai tertarik dengan jenis pengobatan herbal ini. Namun sayangnya, kini banyak orang yang tidak mengetahui cara meramu berbagai tanaman obat tersebut. Bahkan generasi muda saat ini, banyak yang tidak mengetahui nama dan bentuk tumbuhan tertentu untuk mengatasi kebutuhan kesehatannya sendiri.&amp;nbsp;&lt;/p&gt;
 &lt;p&gt;Buku &amp;ldquo;Koleksi Tumbuhan Berkhasiat&amp;rdquo; ini berisi berbagai informasi mengenai aneka tumbuhan obat dan buah-buahan yang berkhasiat bagi kesehatan, dan disertai pula dengan cara meraciknya. Termasuk bagaimana memanfaatkannya secara optimal dalam pengobatan penyakit tertentu. Penulis berharap buku ini mampu menjadi wacana baru yang bermanfaat untuk para pembaca. Sehingga, setelah membaca dan menerapkanya pembaca mampu menjadi orang yang paling paham terhadap kebutuhan diri sendiri dengan mengoptimalkan berbagai tumbuhan berkhasiat disekitarnya.&lt;/p&gt;</t>
  </si>
  <si>
    <t>7e7a74c7-4929-46bc-b0a5-1f15a644af30</t>
  </si>
  <si>
    <t>Marchen: Kumpulan Cerita Dongeng</t>
  </si>
  <si>
    <t>Andrea</t>
  </si>
  <si>
    <t>978-979-29-3332-1</t>
  </si>
  <si>
    <t>978-979-29-7618-2</t>
  </si>
  <si>
    <t>&lt;p&gt;Halo teman-teman, didalam buku ini terdapat lima kisah yang menceritakan tentang kesetian seekor anjing, hangatnya sebuah keluarga, hidup dengan rasa bersyukur, indahnya berbagi sesame, serta arti dari kerja sama dan persatuan. Semuanya diceritakan dengan ilustrasi yang berbeda-beda dan menarik. Selamat membaca.&lt;/p&gt;</t>
  </si>
  <si>
    <t>e14f183a-bace-46fe-ad44-f72199258d80</t>
  </si>
  <si>
    <t>Meringis dari Balik Teralis: Kumpulan Humor Bang Napi</t>
  </si>
  <si>
    <t>978-979-29-3446-5</t>
  </si>
  <si>
    <t>978-979-29-7639-7</t>
  </si>
  <si>
    <t>&lt;p&gt;Pernah punya pengalaman lucu terkait dengan pelaku kejahatan? Pernah melihat&lt;br /&gt;
 atau mendengar kekonyolan seorang penjahat? Jika belum, silahkan baca buku ini.&lt;br /&gt;
 Lewat buku ini penulis mencoba mengumpulkan berbagai cerita kriminal dari sudut&lt;br /&gt;
 pandang yang berbeda: kejahatan sebagai sebuah kisah jenaka.&lt;/p&gt;
 &lt;p&gt;Dengan sebuah asumsi bahwa pada dasarnya hidup ini memang penuh dengan&lt;br /&gt;
 hal-hal lucu, tentu ada saja kelucuan yang bisa kita temukan di segala sudut&lt;br /&gt;
 kehidupan, tak terkecuali di dunia kriminal. Mulai dari kekonyolan pelaku kriminal di&lt;br /&gt;
 jalanan, di persidangan, hingga di balik tahanan. Nah, jika anda bersepakat bahwa&lt;br /&gt;
 hidup ini penuh kelucuan, tentu anda juga tergerak untuk ikut&lt;br /&gt;
 berpartisipasi di dalamnya. Anda bisa ikut mewarnai kehidupan ini dengan tawa&lt;br /&gt;
 dan membaca buku ini adalah salah satu caranya.&lt;/p&gt;
 &lt;p&gt;Ingat! Membaca buku ini bukan sebuah kejahatan dan kejahatan bukan hanya&lt;br /&gt;
 terjadi karena ada niat dan kesempatan, tetapi bisa juga karena pelakunya&lt;br /&gt;
 ingin masuk koran. Waspadalah!Waspadalah!&amp;nbsp;&lt;/p&gt;</t>
  </si>
  <si>
    <t>ececc5c0-c949-45fc-9826-9e9319d2380c</t>
  </si>
  <si>
    <t>Rahasia Beternak Kelinci Ras</t>
  </si>
  <si>
    <t>drh. Wheindrata HS., Sp.W</t>
  </si>
  <si>
    <t>978-979-29-3377-2</t>
  </si>
  <si>
    <t>978-979-29-7723-3</t>
  </si>
  <si>
    <t>&lt;p&gt;Kelincisekarangsemakindigemari, baiksebagaihobiatausebagaiusahabisnis.Beternakkelincimenjanjikankeuntungan yang tinggikarenaperkembangbiakannyasangatcepat.Selaindaginguntukkonsumsidanobat, kulitdanbulukelincijugamemilikinilaiekonomitinggi, dapatdibuatmenjadianekabarangkerajinansepertisepatu, tas, mantel, ataupakaianbulubinatang yang mahalsekali.&lt;br /&gt;
 &lt;br /&gt;
 Sayangnyabanyak pula orang yang mengalamikesulitansetelahmemeliharanya.Penyebabutamanyaadalahkurangnyapengetahuantentangberbagaipenyakit yang menyerangkelincidanjugatentangpakankelinci yang tepatdansehat.Pemeliharaan yang seadanyaakanmembuatkelinciitutidakberumurpanjang.&lt;br /&gt;
 &lt;br /&gt;
 Bukuinidisusununtukmemberikanpengetahuantentangbeternakkelinci yang benardandilengkapidengancarapencegahan,penanganan, danpengobatanberbagaipenyakit yang biasamenyerangkelincisertacarapembuatanpakankelinciyang berupapellet. Bukuiniditulisberdasarkanpengalamanpenulisselamaprakteksebagaidokterhewandanmemberikanpenyuluhanbeternakkelinci yangbenar.&lt;/p&gt;</t>
  </si>
  <si>
    <t>706193de-9127-41d2-9ab5-a83d56dae409</t>
  </si>
  <si>
    <t>Ratuku Bawel</t>
  </si>
  <si>
    <t>978-979-29-3431-1</t>
  </si>
  <si>
    <t>978-979-29-7735-6</t>
  </si>
  <si>
    <t>&lt;p&gt;&amp;ldquo;Mas mau kan memaafkan aku?&amp;rdquo;&lt;br /&gt;
 Aku mengangguk-angguk. &amp;ldquo;Tentu, tentu saja, Sayang. Kesalahanku juga banyak. Lebih banyak. Terlalu banyak.&amp;rdquo;&lt;br /&gt;
 &amp;ldquo;Mas&amp;hellip;&amp;rdquo; Panggilan Ratu kini bernada sangat manja. &amp;ldquo;Beneran Mas kangen sama bawel aku?&amp;rdquo; tanyanya dengan mata menyipit.&lt;br /&gt;
 Oh, Tuhan, betapa aku mencintainya!&lt;br /&gt;
 Aku mencintainya, dengan segala kekurangannya!&lt;br /&gt;
 &amp;ldquo;Mas belum jawab pertanyaanku.&amp;rdquo;&amp;nbsp;&lt;br /&gt;
 &lt;br /&gt;
 ***&lt;br /&gt;
 Menikahi Ratu yang cantik, cerdas, dan sang aktifis kampus adalah dambaan Handoko. Namun, setelah keinginannya terwujud, seiring berlalunya waktu, apa-apa yang semula begitu indah di matanya tentang Ratu berubah. Apalagi setelah satu per satu anak lahir. Baginya kini Ratu adalah istri yang sangat menyebalkan. Bawel.&lt;br /&gt;
 Istri yang sangat bawel, anak-anak yang terlalu aktif, kemacetan lalu lintas yang kian hari kian parah, pekerjaan yang selalu menumpuk dan menyita waktu, serta atasan yang menuntut selalu perfect, adalah siksaan buat Handoko.&lt;br /&gt;
 Hari-hari Handoko berubah lebih bergairah mana kala di kantornya kehadiran Silvana, seorang karyawati baru. Perempuan yang dari segi fisik memiliki nilai nyaris sempurna di mata para lelaki di kantornya. Ikuti kelanjutan ceritanya yang seru dalam novel ini!&lt;/p&gt;</t>
  </si>
  <si>
    <t>6b6fdd66-944b-411a-8b1e-91e2dbd28a21</t>
  </si>
  <si>
    <t>Njai Kedasih</t>
  </si>
  <si>
    <t>978-979-29-3398-7</t>
  </si>
  <si>
    <t>978-979-29-7660-1</t>
  </si>
  <si>
    <t>&lt;p&gt;Nyai Kedasih merasakan hidup di dua jaman, yaitu masa kolonial Belanda dan masa penjajahan Jepang. Ia begitu terkagum dengan trem di kota Batavia. Dari benda yang dianggapnya ajaib ini, ia berjumpa dengan laki-laki Belanda yang bermata biru, yang juga seorang insinyur mesin kereta api. Baginya, Tuan Heidel ini tak seperti laki-laki lain yang hanya melihat dirinya dengan mata yang nakal. Mata birunya begitu tulus, penuh dengan perhatian.&lt;br /&gt;
 Ketika Jepang datang, suaminya membantu KNIL mempertahankan Pulau Jawa. Selama perang berlangsung, mereka hanya berhubungan lewat surat. Hingga sampai suatu waktu tak ada lagi surat datang dari Heidel. Apakah Suaminya ini akan kembali? Dengan begitu sedih, Kedasih berjanji untuk terus menunggunya.&lt;/p&gt;</t>
  </si>
  <si>
    <t>f9a6f0ab-f1ee-4985-aae9-0c43c342c4cd</t>
  </si>
  <si>
    <t>Princess Virgin Love</t>
  </si>
  <si>
    <t>978-979-29-3341-3</t>
  </si>
  <si>
    <t>978-979-29-7717-2</t>
  </si>
  <si>
    <t>&lt;p&gt;Sena yang putus cinta dengan cinta pertamanya akhirnya memutuskan untuk tidak percaya lagi dengan namanya cinta, bahkan Sena jadi membenci cowok. Tapi suatu hari Sena diajak oleh bibinya untuk tinggal bersama dan tanpa sepengetahuannya di rumah itu telah tinggal tiga cowok tampan yaitu Kyou, seorang pelukis yang berasal dari Jepang dan Kay seorang model terkenal serta seorang biseksual, kemudian Austin seorang artis yang banyak dikagumi wanita. Selain tinggal satu atap, Sena juga harus satu kampus dengan mereka bertiga.&amp;nbsp;Masalah tambah rumit ketika muncul Ryo, mantan pacar gay Kay dan Kay terpaksa menjawab tantangan Ryo untuk menjadikan Sena ada di peringkat pertama cewek top di kampus.&lt;br /&gt;
 Apakah itik buruk rupa berhasil berubah menjadi seekor angsa?&lt;/p&gt;
 &lt;p&gt;Kay terhadap Sena&lt;br /&gt;
 Kenapa aku bisa suka pada gadis jelek ini?&lt;br /&gt;
 Bagaimana mungkin? Kapan?&lt;br /&gt;
 Tapi selama aku berada dekat dengan Sena, aku selalu merasa nyaman. Hanya itu yang kutahu.&lt;/p&gt;
 &lt;p&gt;Kyou terhadap Sena&lt;br /&gt;
 Kau menyukaiku? Siapa yang mengizinkanmu menyukaiku!&lt;/p&gt;
 &lt;p&gt;Sena terhadap Kyou&lt;br /&gt;
 Mulai sekarang... Aku akan berhenti untuk menyukai dan menggagumimu, aku akan menghilangkan semua perasaan sukaku padamu&amp;hellip; kembali seperti dulu, sebelum mengenalmu. Karena dalam hidupku tidak ada namanya cinta, tidak peduli aku menyukainya atau tidak, itu semua tidak ada artinya&amp;hellip; itulah mottoku dan bodohnya, aku hampir saja melupakannya.&lt;/p&gt;
 &lt;p&gt;Austin terhadap Sena&lt;br /&gt;
 Cinta tidak bisa begitu cepat semudah itu kau lenyapkan begitu saja&amp;hellip; Aku hanya bisa mengajarimu satu cara&amp;hellip; dengarkan suara kata hati. Kata hatimu yang akan berbicara dan memberikan jawabannya padamu.&lt;/p&gt;
 &lt;p&gt;Bi Via terhadap Kyou&lt;br /&gt;
 Kyou, aku akan membuatmu menyesal telah menolak gadis secantik Sena.&lt;/p&gt;</t>
  </si>
  <si>
    <t>e574a7b9-92f3-439d-8884-b4e22bb6ea55</t>
  </si>
  <si>
    <t>Seri 30 Menit Jadi Jagoan Matematika - Ringkasan Materi Kelas 4-6</t>
  </si>
  <si>
    <t>Tim Penulis Matematika ILT</t>
  </si>
  <si>
    <t>978-979-29-3285-0</t>
  </si>
  <si>
    <t>978-979-29-7762-2</t>
  </si>
  <si>
    <t>&lt;p&gt;Matematika itu ada dari zaman Play Group sampai nanti kita bersekolah setinggi gedung bertingkat. Oleh sebab itu, siapa yang benci matematika bakal sengsara hidupnya.&amp;nbsp;Nah, buku ini dibuat khusus buat kalian semua adik-adik yang masih di Sekolah Dasar. Kakak membuatnya untuk semua yang suka maupun yang tidak suka matematika. Itu sebabnya, kakak membuat pembahasannya ringan. Kalian yang sekarang masih kesulitan dengan matematika bisa mengerti matematika dengan mudah. Kalian akan mulai menyukainya lalu nilai-nilai kalian di sekolah bakal melejit. Hidup kalian tidak akan sengsara gara-gara matematika. Dijamin deh!&lt;/p&gt;</t>
  </si>
  <si>
    <t>5045625d-c813-43b4-bf31-bd855c97bdea</t>
  </si>
  <si>
    <t>Cerdik Berkreasi dengan Perca Batik</t>
  </si>
  <si>
    <t>978-979-29-3447-2</t>
  </si>
  <si>
    <t>978-979-29-7434-8</t>
  </si>
  <si>
    <t>&lt;p&gt;&amp;ldquo;Cerdik Berkreasi dengan Perca Batik&amp;rdquo; adalah buku yang berisi tentang cara mendaur ulang perca batik dengan cara yang berbeda dengan yang telah diulas buku-buku yang telah beredar.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usaha.&amp;nbsp;&lt;br /&gt;
 Benda seni yang dihasilkan dari proses daur ulang yang disampaikan dalam buku ini mengandung unsur kreatif, inovatif, dan multiguna. Unsur-unsur tersebut merupakan sebagian dari faktor yang mempengaruhi barang menjadi layak jual (marketable).&amp;nbsp;&lt;br /&gt;
 Bila produksi dilakukan dalam jumlah yang relatif banyak, sangat membantu dalam proses pengolahan sampah. Selain itu, kegiatan ini juga sedikit sekali menimbulkan limbah yang merugikan lingkungan. Bahkan, perca batik dari bahan katun yang paling kecil sekalipun masih bisa dimanfaatkan. Kegiatan ini memang untuk mendukung gerakan membangun kawasan hijau (go green). Bagaimana caranya? Penasaran? Buka saja halaman demi halaman buku yang tidak tebal ini.&lt;/p&gt;</t>
  </si>
  <si>
    <t>f5fc4c5c-fc87-4c8e-8f9b-0bbc36bf3440</t>
  </si>
  <si>
    <t>Essay Writing: English for Academic Purposes</t>
  </si>
  <si>
    <t>Sutanto Leo ,dkk</t>
  </si>
  <si>
    <t>978-979-29-4191-3</t>
  </si>
  <si>
    <t>978-979-29-7469-0</t>
  </si>
  <si>
    <t>&lt;p&gt;Academic writing has become an issue that causes worry and confusion for students. A small scale survey shows that students&amp;rsquo; problems in writing are as follows: limited vocabulary 8%, difficulty in organizing ideas 16%, no ideas to write about 20%, no mativation to write 20%, and lack of confidence in grammar 36%. English for Academic Purposes: Essay Writing is a very pratical book, giving solutions to these problems. This book on academic writing is suitably used by students majoring in English, English course students, non-English students who want to write essays in English, those who want to take postgraduate courses abroad, and English language teachers. This book covers very valueble topics, such as basic principles in academic writing, meaningful reading for writing, writing an introduction, writing citations, data gathering, commenting on data, writing references , and revising and editing. English for Academic Purposes: Essay writing is designed by experienced English lecturers in writing in addition, these materials have been tried out in classes at Maranatha Christian Unversity ans STP Bandung. This second adition is updated according to precise terminology and the conventions the current MLA and APA styles of writing.&lt;/p&gt;</t>
  </si>
  <si>
    <t>53007a68-f5ee-49aa-9de7-6a2f066bb194</t>
  </si>
  <si>
    <t>Komik Sains Bocah Cerdas: Metamorfosis</t>
  </si>
  <si>
    <t>978-979-29-4647-5</t>
  </si>
  <si>
    <t>978-979-29-7582-6</t>
  </si>
  <si>
    <t>&lt;p&gt;Metamorfosis adalah suatu proses perkembangan biologi pada hewan yang melibatkan perubahan penampilan fisik atau struktur setelah kelahiran atau penetasan. Metamorfosis yang terjadi pada hewan dibedakan menjadi dua, yaitu metamorfosis sempurna dan metamorfosis tidak sempurna. Metamorfosis sempurna melalui tahap telur-larva-kepompong(pupa)-dewasa. Metamorfosis tidak sempurna adalah metamorfosis yang hanya melalui tahap telur yang menetas menjadi nimfa, kemudian tumbuh berkembang menjadi imago (dewasa).&lt;br /&gt;
 Yuk simak cerita metamorfosis yang lebih menarik dalam buku ini!&lt;/p&gt;</t>
  </si>
  <si>
    <t>89474bfb-0a87-4603-8c2c-a2f155885416</t>
  </si>
  <si>
    <t>Mudah Menghitung dan Melaporkan Pemotongan Pajak Karyawan SPT MASA PPh PASAL 21 DAN/ATAU 26</t>
  </si>
  <si>
    <t>978-979-29-4111-1</t>
  </si>
  <si>
    <t>978-979-29-8037-0</t>
  </si>
  <si>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
 &lt;p&gt;*Bonus pada buku fisik (CD, voucher, pembatas buku) tidak disertakan dalam buku digital (e-book)&lt;/p&gt;</t>
  </si>
  <si>
    <t>2dab4d26-1f70-496a-b443-439325da721a</t>
  </si>
  <si>
    <t>Panduan Aplikatif &amp; Solusi (PAS): Desain PopArt untuk Kaos Gaul dengan CorelDRAW X6</t>
  </si>
  <si>
    <t>978-979-29-7672-4</t>
  </si>
  <si>
    <t>&lt;p&gt;Pop art atau populer art merupakan aliran seni yang memanfaatkan simbol-simbol dan gaya visual yang berasal dari media massa yang popular, seperti koran, TV, iklan, dan lain sebagainya. Ada banyak desain pop art, seperti tokoh atau benda-benda yang sering ditemui. Ciri khas Pop Art adalah penggabungan foto serta permainan warna yang berani, terkadang juga disertai penggunaan simbol-simbol untuk menyampaikan pesan si pembuatnya. Desain pop art sering kali menggunakan teks berukuran besar dengan stroke yang tebal. Anda dapat membuat desain pop art secara digital menggunakan CorelDRAW X6. Software pengolah gambar ini dapat membantu Anda dalam mendesain gambar, pemberian warna, hingga menambahkan tulisan. Buku Panduan Aplikatif dan Solusi (PAS): Desain Pop Art Kaus Gaul dengan CorelDRAW X6 ini mem&amp;not;bahas secara aplikatif langkah-langkah membuat desain pop art untuk diterapkan pada kaus menggunakan CorelDRAW X6. Setiap langkah dalam pembahasan dalam buku ini dilakukan secara terstruktur sehingga sangat mudah dipahami oleh pembaca, sehingga dapat diikuti oleh Anda yang masih awam terhadap CorelDRAW.&lt;/p&gt;
 &lt;p&gt;Buku ini akan membahas:&lt;/p&gt;
 &lt;ul&gt;
 &lt;li&gt;Desain Free Style Pop Art&lt;/li&gt;
 &lt;li&gt;Desain Figure Pop Art&lt;/li&gt;
 &lt;li&gt;Desain Benda Pop Art&lt;/li&gt;
 &lt;li&gt;Desain WPAP (Wedha Pop Art Portrait)&lt;/li&gt;
 &lt;li&gt;Desain Comic Pop Art&lt;/li&gt;
 &lt;/ul&gt;</t>
  </si>
  <si>
    <t>a11d2813-ba9e-47fb-9ec2-df701241de9d</t>
  </si>
  <si>
    <t>Pelukan untuk Hati - Kumpulan 35 Kisah Inspiratif</t>
  </si>
  <si>
    <t>Irin Sintriana</t>
  </si>
  <si>
    <t>978-979-29-4256-9</t>
  </si>
  <si>
    <t>978-979-29-7698-4</t>
  </si>
  <si>
    <t>&lt;p&gt;Pernahkah menyadari bahwa begitu banyak kisah inspiratif yang tercecer di sekitar kita. Meskipun sangat sederhana, cerita itu menawarkan banyak contoh kebaikan. Namun, seringkali kita tak menyadari dan peka untuk menangkapnya. Padahal, bila bisa memetik arti dan maknanya, kita akan merasakan bahwa ternyata masih banyak hal baik dan manis di dunia ini.&amp;nbsp;&lt;br /&gt;
 Dalam kisah inspiratif Mesin Jahit untuk Ibu diceritakan tentang sebuah janji yang harus ditepati meski membutuhkan sebuah kesabaran, lalu kisah inspiratif Anak Pengantar Koran dan Gambar Seharga Lima Belas Ribu bercerita tentang perjuangan seorang anak yang membuat terharu seorang nyonya, pelanggan korannya. Kisah inspiratif Maaf untuk Dini bercerita tentang maaf yang pasti diberikan seorang ibu kepada anaknya. Tentunya, akan masih banyak kisah inspiratif yang bisa ditemukan dalam buku Pelukan untuk Hati ini.&lt;br /&gt;
 Buku &amp;ldquo;Pelukan untuk Hati&amp;rdquo; ini berisi 35 kisah inspiratif yang akan menggugah hati kita. Banyak nilai yang bisa kita petik untuk direnungkan, mulai dari harus selalu bersikap sabar, pantang menyerah, saling memaafkan, terus berbuat baik, dan masih banyak lagi yang bisa kita pelajari. Buku ini akan membuat kita untuk semakin yakin bahwa masih ada hal-hal baik dan manis di sekeliling kita.&lt;/p&gt;</t>
  </si>
  <si>
    <t>6dde9b19-2691-4606-bba2-52a07b40d803</t>
  </si>
  <si>
    <t>Seri Anak-Anak Damai: Murid Bari di Kelasku (The New Student in My Class)</t>
  </si>
  <si>
    <t>978-979-29-4125-8</t>
  </si>
  <si>
    <t>978-979-29-7775-2</t>
  </si>
  <si>
    <t>&lt;p&gt;Anak-anak kelas 2 SD Alam Semesta Surabaya kedatangan siswa baru bernama Daniel yang berasal dari Merauke. Awalnya mereka sempat kaget dengan perawakan Daniel yang jarang ditemui sebelumnya, tetapi semua siswa tetap menyambut senang, tidak terkecuali Adelia, Bobby dan Isna.&lt;/p&gt;
 &lt;p&gt;Pada saat istirahat, mereka dimintai tolong oleh Ibu Guru yaitu Bu Eka untuk mengantarkan Daniel berkeliling-keliling halaman sekolah untuk menunjukkan tempat-tempat penting di sekolah. Sepanjang perjalanan Daniel hanya diam saja, hingga pada saat masuk kelas tiba-tiba Ia menghilang. Apa yang terjadi pada Daniel? Dan ke mana kah Ia pergi? &amp;nbsp;&lt;/p&gt;</t>
  </si>
  <si>
    <t>fbca386e-0089-4fc3-8050-eb9278529f18</t>
  </si>
  <si>
    <t>Seri Cerita Rakyat Dunia: Cerita Rakyat Arab Saudi</t>
  </si>
  <si>
    <t>978-979-29-4398-6</t>
  </si>
  <si>
    <t>978-979-29-7781-3</t>
  </si>
  <si>
    <t>&lt;p&gt;Cerita rakyat negara Arab sebagian besar terhimpun dalam kisah-kisah seribu satu malam yang sangat terkenal. Tradisi lisan bangsa Arab juga menumbuhsuburkan kisah ini dalam banyak versi. Namun, semuanya masih mempunyai alur cerita utama dan nilai-nilai yang serupa. Cerita rakyat negara Arab pada umumnya berupa kisah mitologi, kisah kepahlawanan (epik), kisah kerajaan beserta para pangeran dan putri, serta kisah masyarakat sehari-hari di zaman dahulu. Kisah yang mendominasi cerita rakyat negara Arab adalah kisah yang berlatar kerajaan dan kisah masyarakat sehari-hari. Sebagian besar cerita memiliki garis besar bahwa kebaikan akan mengalahkan keburukan dan setiap perbuatan akan mendapatkan balasannya. Banyak nilai-nilai kebijaksaan dan filosofi yang terkandung dalam setiap cerita. Dengan demikian, cerita rakyat negara Arab tidak hanya bisa dinikmati kisahnya tetapi juga dapat diambil nilainya. Kita juga bisa mengetahui tradisi dan budaya unik bangsa Arab yang bahkan masih ada yang dijalani hingga di kehidupan modern sekarang ini. Selamat menikmati setiap kisahnya dan semoga bermanfaat.&lt;/p&gt;</t>
  </si>
  <si>
    <t>c9471aac-3fee-44be-9ffe-741fdd541699</t>
  </si>
  <si>
    <t>Seri Cerita Rakyat Dunia: Cerita Rakyat Argentina</t>
  </si>
  <si>
    <t>Ade Cahya Satria</t>
  </si>
  <si>
    <t>978-979-29-4428-0</t>
  </si>
  <si>
    <t>978-979-29-7782-0</t>
  </si>
  <si>
    <t>&lt;p&gt;Nama Argentina berasal dari bahasa Latin &amp;ldquo;argentum&amp;rdquo; yang berarti perak. Nama ini diberikan oleh orang-orang Spanyol karena mereka menganggap daratan temuan Juan D&amp;iacute;az de Sol&amp;iacute;s ini penuh dengan kandungan perak. Cerita rakyat Argentina secara garis besar terbagi menjadi 2 jenis, yaitu cerita rakyat yang berasal dari penduduk asli Argentina dan cerita rakyat yang berasal dari orang-orang Spanyol yang menetap di Argentina. Cerita rakyat penduduk asli Argentina umumnya berisi nasihat untuk menghargai alam dan lingkungan hidup. Selain itu, ada beberapa cerita rakyat yang menjelaskan tentang asal mula sesuatu, seperti nama tempat, binatang, tanaman, dan semacamnya. Lain halnya dengan cerita rakyat orang-orang Spanyol yang menetap di Argentina atau biasa disebut kaum Hispanik. Cerita-cerita yang berasal dari mereka umumnya berisi nasihat untuk berbuat baik kepada sesama manusia, kerja keras, dan rajin beribadah. Buku &amp;ldquo;Cerita Rakyat Argentina&amp;rdquo; ini mencoba memuat sebagian kecil dari cerita-cerita rakyat di Argentina. Ada banyak contoh kebaikan dan hal-hal berharga yang bisa kita pelajari dari cerita-cerita rakyat tersebut. Sayang sekali jika kita melewatkan cerita-cerita yang menarik ini. Selamat menikmati setiap kisahnya dan semoga bermanfaat.&lt;/p&gt;</t>
  </si>
  <si>
    <t>c1d53f06-c40c-4545-acb3-8e00ed546a13</t>
  </si>
  <si>
    <t>Seri Cerita Rakyat Dunia: Cerita Rakyat Meksiko</t>
  </si>
  <si>
    <t>978-979-29-4207-1</t>
  </si>
  <si>
    <t>978-979-29-7791-2</t>
  </si>
  <si>
    <t>&lt;p&gt;Seperti negara lain, negara Meksiko juga mempunyai cerita rakyat yang dikisahkan turun-temurun. Negara Meksiko juga mempunyai situs-situs bersejarah yang masih bisa disaksikan sampai saat ini. Situs-situs tersebut seolah menjadi bukti dan saksi kekayaan budaya yang mereka miliki. Cerita rakyat Meksiko berupa kisah-kisah mitologi, legenda, dan cerita rakyat yang lebih modern. Mitologi menceritakan tentang kehidupan dewa-dewi yang dipercaya oleh masyarakat Meksiko kuno pada zaman dahulu. Legenda mengisahkan asal-usul kehidupan atau fenomena alam yang dekat dengan keseharian manusia. Cerita rakyat modern mulai berkembang setelah invasi Spanyol ke Meksiko. Dengan buku Cerita Rakyat Meksiko ini, kita akan mendapatkan gambaran cerita-cerita rakyat yang berkembang di Meksiko. Kita juga dapat mempelajari budaya dan sejarah negara lain untuk memperkaya pengetahuan. Selain itu, kita juga mendapatkan nilai-nilai kebaikan yang berharga dan bersifat universal dari bangsa dan suku yang pernah hidup di sana. Menarikkan?&lt;br /&gt;
 Selamat membaca dan semoga bermanfaat.&lt;/p&gt;</t>
  </si>
  <si>
    <t>0bd5288c-69bd-4cbc-b046-0113524bcb0c</t>
  </si>
  <si>
    <t>Seri Cerita Rakyat Dunia: Cerita Rakyat Norwegia</t>
  </si>
  <si>
    <t>978-979-29-4238-5</t>
  </si>
  <si>
    <t>978-979-29-7792-9</t>
  </si>
  <si>
    <t>&lt;p&gt;Norwegia adalah salah satu negara yang terletak di utara Benua Eropa. Bentang alam Norwegia umumnya kasar, bergunung-gunung, dan sedikit tanah datar. Sebagian besar gunung-gunung tersebut tertutup oleh gletser (endapan salju abadi). Sikap optimisme dan pantang menyerah membuat rakyat Norwegia terkenal sebagai penjelajah laut yang cakap dan berani. Bangsa Viking, nenek moyang bangsa Norwegia, telah menjelajah ke arah barat, menuju Inggris, Skotlandia, Perancis dan Irlandia. Sejarah mencatat bahwa Leiv Eiriksson, Bangsa Viking, adalah orang Eropa pertama yang menemukan Benua Amerika, 500 tahun sebelum ekpedisi Christopher Columbus. Menarikkan? Buku Cerita Rakyat Norwegia ini mencoba untuk memuat sebagian kecil dari cerita-cerita rakyat yang berkembang di bangsa Norwegia. Berbagai contoh kebaikan dan hal-hal berharga terangkum dalam cerita-cerita rakyat di buku ini. Jadi, sayang sekali jika teman-teman melewatkan cerita-cerita yang menarik ini. Semoga bermanfaat dan selamat membaca.&lt;/p&gt;</t>
  </si>
  <si>
    <t>9c3e55fb-ef84-45b0-99d2-463bc6e24c92</t>
  </si>
  <si>
    <t>Seri Cerita Rakyat Dunia: Cerita Rakyat Turki</t>
  </si>
  <si>
    <t>Eryani Widyastuti</t>
  </si>
  <si>
    <t>978-979-29-4329-0</t>
  </si>
  <si>
    <t>978-979-29-7795-0</t>
  </si>
  <si>
    <t>&lt;p&gt;Apakah kalian pernah berkunjung ke negara Turki? Negara ini berada di dua benua yaitu Benua Asia dan Benua Eropa. Unik, bukan? Saat itu, Turki masih diperintah oleh para sultan yang mempunyai istana-istana megah dengan menara tinggi dan kubah besar. Pada masa itu pula, seorang pembuat permen ternama menciptakan satu jenis makanan manis yang khas dari negara Turki sampai sekarang. Jeli kenyal berbentuk kotak-kotak yang ditaburi tepung gula warna putih. Rasanya bermacam-macam, ada madu, kacang-kacangan, buah-buahan, krim, bahkan air mawar. Mmmm! Lezat, kan? Orang-orang menyebutnya Turkish Delight. Ini adalah bagian dari cerita rakyat yang dimiliki masyarakat Turki. Buku Cerita Rakyat Turki ini mempunyai banyak rasa yang tertuang dalam dua belas cerita dengan kisah-kisah yang berbeda, seperti kisah sultan, putri dan pangeran, kisah ajaib, kisah cerdik pandai, kisah petualangan, dan kisah legenda. Bagaikan memakan potongan-potongan Turkish Delight yang manis dan lezat, membaca buku ini akan meninggalkan kesan tak terlupakan dalam imajinasi dan hati siapa pun yang membaca. Selamat menikmati setiap kisahnya dan semoga bermanfaat.&lt;/p&gt;</t>
  </si>
  <si>
    <t>bfbafc49-03a9-4e93-8c15-b9caeaa4d1e3</t>
  </si>
  <si>
    <t>Seri Cerita Rakyat Dunia: Cerita Rakyat Vietnam</t>
  </si>
  <si>
    <t>978-979-29-4209-5</t>
  </si>
  <si>
    <t>978-979-29-7796-7</t>
  </si>
  <si>
    <t>&lt;p&gt;Di negara Vietnam, cerita rakyat telah menjadi bagian dari kehidupan masyarakat, terutama sebagai pedoman sebuah keluarga dalam mengajarkan nilai-nilai kehidupan dan tingkah laku. Masyarakat Vietnam sangat menghargai kejujuran dan kebajikan yang tercermin dari cerita rakyat, baik yang tertulis maupun tidak tertulis. Oleh karena itu, masyarakat Vietnam mewariskan cerita rakyat dari generasi ke generasi melalui karya sastra dan cerita turun temurun. Pada mulanya, cerita rakyat Vietnam banyak mengangkat kisah dewa-dewa. Akan tetapi, setelah kekuasan Kaisar Cina berkembang, cerita kepahlawanan lebih banyak diangkat karena lebih masuk akal. Meski demikian, masyarakat Vietnam tetap memelihara keanekaragaman cerita rakyat hingga sekarang. Buku Cerita Rakyat Vietnam ini menceritakan keanekaragaman cerita rakyat yang ada di Vietnam. Melalui buku ini, kita bisa mengetahui budaya serta nilai-nilai yang dijunjung tinggi oleh masyarakat Vietnam. Menarikkan? Selamat menikmati setiap kisahnya dan semoga bermanfaat.&lt;/p&gt;</t>
  </si>
  <si>
    <t>dac849eb-e4c6-456c-8daa-5627703654f7</t>
  </si>
  <si>
    <t>Smart Creativepreneur</t>
  </si>
  <si>
    <t>Ari Kurnia dan Indiscript</t>
  </si>
  <si>
    <t>978-979-29-3475-5</t>
  </si>
  <si>
    <t>978-979-29-7840-7</t>
  </si>
  <si>
    <t>&lt;p&gt;Bisnis kreatif adalah sebuah bisnis yang dinamis dan memasukkan unsur kreativitas dalam sendi-sendinya. Setiap orang mampu untuk melakukan bisnis kreatif. Bisnis kreatif tidaklah rumit, tidaklah harus menjadi seorang yang berdarah seni untuk mewujudkannya.&lt;br /&gt;
 Bagaimana memilih bisnis kreatif? Peluang apa sajakah yang bisa dibidik? Bagaimana menyelaraskan minat dan bakat dengan peluang bisnis kreatif? Apakah arti kesuksesan dan siapa sajakah pebisnis kreatif yang bisa dijadikan inspirasi?&lt;br /&gt;
 Buku ini kiranya dapat menjadi pegangan bagi Anda. Tip ringan dan panduan bisnisnya akan mengarahkan Anda untuk menjalankan bisnis kreatif.&lt;/p&gt;</t>
  </si>
  <si>
    <t>7ea40b68-2127-4984-9810-480862df2f65</t>
  </si>
  <si>
    <t>Usir Galau Dengan Internet Sehat</t>
  </si>
  <si>
    <t>Donny Bu (Creative Commons)</t>
  </si>
  <si>
    <t>978-979-29-3498-4</t>
  </si>
  <si>
    <t>978-979-29-7900-8</t>
  </si>
  <si>
    <t>&lt;p&gt;Sudah tidak umum lagi kalau anak-anak jaman sekarang lebih sering membuka Facebook, Twitter, Youtube dan situs-situs lainnnya di internet. Banyak konten informasi dan hiburan yang bisa didapat dari situs-situs tersebut.&lt;br /&gt;
 Tentu saja, tidak semua konten yang ada di Internet memiliki nilai positif dan edukatif dalam membangun potensi anak/murid, individu maupun masyarakat. Karena tidak dapat dipungkiri pula, Internet bak pisau bermata dua yang dibalik berlimpahnya sisi positif, ketika dimanfaatkan untuk niat yang tidak baik ataupun digunakan secara tidak tepat, akan dapat merugikan diri sendiri, ataupun orang lain, baik secara moril maupun materil.&lt;br /&gt;
 Untuk itulah buku &amp;ldquo;Usir Galau dengan Internet Sehat&amp;rdquo; ini disusun untuk membantu orangtua dalam mengawasi kegiatan berinternet anak-anak dan bisa juga dijadikan panduan untuk menghindari serangan internet seperti pornografi, cyber crime dan malware. Bahasan yang ada dalam buku ini antara lain adalah :&lt;br /&gt;
 &amp;bull; Internet di Tengah Keluarga&lt;br /&gt;
 &amp;bull; Tangkal Materi dan Konten Negatif&lt;br /&gt;
 &amp;bull; Ponsel dan Keselamatan Anak&lt;br /&gt;
 &amp;bull; Lawan Cyber Bullying!&lt;br /&gt;
 &amp;bull; Pedoman Bergaul Online Untuk Remaja&lt;br /&gt;
 &amp;bull; Memblokir Konten Negatif&lt;br /&gt;
 &amp;bull; Catatan Bersama&lt;br /&gt;
 &amp;bull; Kartun Internet Sehat&lt;/p&gt;</t>
  </si>
  <si>
    <t>30d11ed5-7d0c-40d9-8b89-980386c8997f</t>
  </si>
  <si>
    <t>Jurus Anti Galau Dengan Desktop Client Social Networking</t>
  </si>
  <si>
    <t>978-979-29-4089-8</t>
  </si>
  <si>
    <t>978-979-29-7548-2</t>
  </si>
  <si>
    <t>&lt;p&gt;Bosan dengan update status di Facebook dan tweet di Twiter dengan memakai web browser? Kini, Anda sudah dapat melakukan update status Facebook dan Twitter dengan program aplikasi yang diinstal di komputer. Syaratnya adalah komputer Anda harus terkoneksi dengan internet untuk dapat memakai aplikasi-aplikasi tersebut.&lt;/p&gt;
 &lt;p&gt;Bahkan, ada beberapa aplikasi yang dapat digunakan untuk melakukan update status di Twitter, Facebook, dan situs jejaring sosial yang lain. Tidak hanya untuk update status saja, tetapi untuk meng-upload gambar dan mengirim pesan pribadi dapat dilakukan dengan program-program aplikasi ini.&lt;/p&gt;</t>
  </si>
  <si>
    <t>c7f884a3-b8d1-46fe-a9ff-80794e5fe5e5</t>
  </si>
  <si>
    <t>Kidspreneur â€“ Kecil-kecil Punya Usaha</t>
  </si>
  <si>
    <t>978-979-29-4269-9</t>
  </si>
  <si>
    <t>978-979-29-7570-3</t>
  </si>
  <si>
    <t>&lt;p&gt;Akan ke manakah anak-anak Anda setelah lulus sekolah menengah atas? Melanjutkan ke bangku pendidikan pergurun tinggi? Itu bukan alternatif yang murah, apalagi saat ini. Selain itu, bukan rahasia bahwa banyak sarjana yang menganggur karena sulit mendapat pekerjaan. Ada alternatif yang bisa Anda pilih, yaitu mengarahkan anak ke dunia kewirausahaan. Hal itu bisa dilakukan sejak dini di keluarga, sekolah, dan lingkungan masyarakat. Bahkan, sebaiknya memang diajarkan langsung oleh orang tua dengan mengajak anak mengolah kemampuan diri dan melibatkan mereka dalam kegiatan bisnis.&lt;/p&gt;
 &lt;p&gt;Buku ini mengupas cara melatih anak menjadi wirausahawan sesuai dengan hobi, minat, dan bakat yang dimiliki anak. Buku ini juga dilengkapi dengan tipsbisnis untuk anak dan 15 peluang bisnis bagi anak yang disertai simulasi biaya. Buku ini akan membantu orang tua yang akan membekali anak dengan ilmu kewirausahaan sejak dini. Jadi, usaha tidak hanya dimiliki oleh orang dewasa saja, anak-anak juga berhak menjalankan bisnis sejak usia dini.&lt;/p&gt;</t>
  </si>
  <si>
    <t>a0bf9888-47f8-4c54-8efb-76241daae841</t>
  </si>
  <si>
    <t>Kitab Troubleshooting: Buku Contekan untuk Teknisi Komputer</t>
  </si>
  <si>
    <t>978-979-29-4755-7</t>
  </si>
  <si>
    <t>978-979-29-7576-5</t>
  </si>
  <si>
    <t>&lt;p&gt;Seorang pengguna komputer mungkin akan mendapati komputer yang sedang dijalankan hang, error, mengalami masalah booting, atau ada beberapa komponen yang tidak berjalan secara normal, sehingga tentu saja ada biaya yang harus dikeluarkan untuk perbaikan atau penggantian perangkat.&lt;br /&gt;
 Untuk menghindari hal tersebut, tentu dibutuhkan pengetahuan khusus tentang bagaimana tips merawat komputer. Buku Kitab Troubleshooting: Buku Contekan untuk Teknisi Komputerini mengajarkan bagaimana menjadi seorang teknisi komputer yang andal. Buku ini dilengkapi dengan berbagai permasalahan troubleshooting komputer yang sering terjadi, seperti:&lt;br /&gt;
 &amp;bull;&amp;nbsp;&amp;nbsp; &amp;nbsp;Troubleshooting padapenginstalan sistem operasi.&lt;br /&gt;
 &amp;bull;&amp;nbsp;&amp;nbsp; &amp;nbsp;Troubleshooting padamonitor dan printer.&lt;br /&gt;
 &amp;bull;&amp;nbsp;&amp;nbsp; &amp;nbsp;Troubleshooting padamotherboard, RAM, dan VGA.&lt;br /&gt;
 &amp;bull;&amp;nbsp;&amp;nbsp; &amp;nbsp;Troubleshooting padaharddisk dan optical drive.&lt;/p&gt;</t>
  </si>
  <si>
    <t>5f459cd3-2b03-43e4-a49f-5e50ec2b361a</t>
  </si>
  <si>
    <t>Makin Gaul dengan Pinterest dan Delicious</t>
  </si>
  <si>
    <t>978-979-29-3961-3</t>
  </si>
  <si>
    <t>978-979-29-7614-4</t>
  </si>
  <si>
    <t>&lt;p&gt;Saat menemukan sesuatu yang menarik (gambar, tautan, video , lagu, dan konten lainnya) di situs web tertentu selain menyimpannya untuk diri sendiri, kita sebagai makhluk sosial tentu ingin berbagi informasi maupun konten tersebut dengan orang lain. Jejaring sosial yang digunakan disini ada dua, yaitu Pinterest dan Delicious. Kedua jejaring sosial tersebut mempunyai fungsi yang sama, yaitu menyimpan sesuatu yang menarik dan berbagi dengan orang lain.&lt;/p&gt;
 &lt;p&gt;Pinterest merupakan jejaring sosial baru yang memosisikan diri sebagai media sosial dan layanan berbagi foto dengan berbasis vision board serta ditujukan untuk menghubungkan para penggunanya di berbagai belahan dunia melalui aktivitas yang dianggap menarik bagi pengguna lain. Hal yang membedakan dari jejaring sosial lainnya adalah sudut pandang &amp;lsquo;interest&amp;rsquo; dengan foto sebagai konten prioritas serta diskusi yang menyertainya. Para pengguna diarahkan untuk sebisa mungkin berbagi hal-hal yang bermanfaat danmenarik bagi pengguna lain serta menghindari promosi diri sendiri yang terlalu jauh.&lt;/p&gt;
 &lt;p&gt;Pinterest mempunyaijumlah pengguna lebih dari sebelas juta orang per minggu serta dapat diintegrasikan dengan Facebook dan Twitter. Pengguna tidak perlu meninggalkan account Facebook dan Twitter mereka bahkan dapat mengupdate status kedua jejaring sosial tersebut via Pinterest.&lt;/p&gt;
 &lt;p&gt;Delicious adalah tempat untukmengumpulkan dan menampilkan gairah hidup Anda dari seluruh web. Simpan apa yang Anda suka, sepertivideo, gambar, tweet, posting blog, atau artikel-artikel dengan topikyang Anda sukai dan menyusunnya menjadi satu stack yang bertema sehingga memudahkan dalam berbagi.&lt;/p&gt;
 &lt;p&gt;Untuk memulai menggunakan Delicious, letakkan bookmark Deliciousdi toolbarbrowser Anda dan gunakan untuk menambahkan link website pada stack. Perkenalkan setiap link dengan komentar dan undang teman-temandan rekan untuk mengontribusikan link mereka sendirijuga.Anda dapat menyimpan stack pribadi atau jika sudah siap untuk men-sharenya, publish stack Anda sehingga dapat membantu orang lain untuk menemukan stack Anda. Stack bisa mengenai apapun yang menarik minat Anda, seperti resep kue favorit.&lt;/p&gt;
 &lt;p&gt;Jadi, tunggu apa lagi, rasakan keasyikan tanpa batas di dunia maya dengan Pinterest dan Delicious!&lt;/p&gt;</t>
  </si>
  <si>
    <t>55cffaad-2774-479d-beb3-3d7d00690427</t>
  </si>
  <si>
    <t>Mau Bayi Laki-laki Atau Perempuan? Rencanakan Jenis Kelamin Anak Anda!</t>
  </si>
  <si>
    <t>978-979-29-3200-3</t>
  </si>
  <si>
    <t>978-979-29-7626-7</t>
  </si>
  <si>
    <t>&lt;p&gt;Dengan alasan &amp;ldquo;penerus klan keluarga&amp;rdquo; atau &amp;ldquo; pembawa marga&amp;rdquo;atau yang lebih ekstrem lagi &amp;ldquo;lebih bermanfaat&amp;rdquo;, sering kali kita tak bisa mengatakan, &amp;ldquo;Terserah, mau laki-laki atau perempuan, sama saja.&amp;rdquo; Begitu juga ketika Anda telah mempunyai beberapa anak laki-laki, tentu Anda berkeinginan mempunyai anak perempuan.&lt;/p&gt;
 &lt;p&gt;Buku ini menjelaskan bagaimana cara Anda memperbaiki kualitas sperma, beberapa hal yang menghambat kesuburan wanita, menghitung hari ovulasi, hingga penelitian ilmiah bagaimana jenis kelamin anak bisa direncanakan.Anda bisa memilih jenis kelamin anak Anda dengan menerapkan metode dari Dr. Shettles, metode Whelan, maupun metode diet&amp;ndash;dengan rasio keberhasilan hingga 85%!!! Tertarik? Coba saja!!&lt;/p&gt;</t>
  </si>
  <si>
    <t>f15ca418-1cc0-49ec-9342-b45d56188dfe</t>
  </si>
  <si>
    <t>Menjadi BOS Produk UKM yang Melek Internet</t>
  </si>
  <si>
    <t>978-979-29-3985-9</t>
  </si>
  <si>
    <t>978-979-29-7637-3</t>
  </si>
  <si>
    <t>&lt;p&gt;Anda seorang pembisnis produk-produk UKM (Usaha Kecil Menengah) yang sedang kebingungan bagaimana mencari pasaran? Kini saatnya Anda belajar teknologi yang paling mutakhir di abad 21. yaitu internet. Internet merupakan suatu pasar yang menjanjikan . Hampir semua orang di seluruh dunia sudah melihat bahwa internet merupakan suatu kebutuhan. Dengan memasarkan produk-produk UKM Anda melalui internet maka produk tersebut akan semakin terkenal dan mendunia. Buku Menjadi BOS Produk UKM yang Melek Internet ini mengajarkan cara-cara promosi paling efektif di internet seperti memasarkan produk melalui blog, forum online, situs jejaring sosial, dan sebagainya. Bagi anda yang baru mengenal internet, buku ini juga membahas mengenai teknik-teknik dasar berinternet seperti web browsing, chatting, dan email&lt;/p&gt;</t>
  </si>
  <si>
    <t>558b49ac-b9eb-475b-a828-144fb39b5b3e</t>
  </si>
  <si>
    <t>Nyaman dan Powerfull Bersama Google Chrome</t>
  </si>
  <si>
    <t>978-979-29-3968-2</t>
  </si>
  <si>
    <t>978-979-29-7661-8</t>
  </si>
  <si>
    <t>&lt;p&gt;Google Chrome adalah browser yang dibuat dengan desain praktis agar Anda dapat mengakses web dengan lebih cepat, mudah, dan aman.Google Chrome merupakan produk andalan Google yang disebar secara gratis. Meskipun tampilan Google sangat minimalis, namun mempunyai performa juara yang tidak kalah dibandingkan dengan browser yang lain.&lt;/p&gt;
 &lt;p&gt;Buku &amp;ldquo;Nyaman dan Powerfull Bersama Google Chrome&amp;rdquo; ini akan membuat Anda semakin mudah dalam pemakaian web browser Google Chrome. Selain itu, akan dibahas tentang tool-tool yang terdapat di Google Chrome yang dapat mempermudah Anda dalam melakukan browsing di internet. Bahan pembahasan dalam buku ini antara lain sebagai berikut.&lt;/p&gt;
 &lt;p&gt;&amp;bull;&amp;nbsp;&amp;nbsp;&amp;nbsp;&amp;nbsp;&amp;nbsp;&amp;nbsp;&amp;nbsp;&amp;nbsp;&amp;nbsp;&amp;nbsp;&amp;nbsp;&amp;nbsp; Pengenalan Google Chorme&lt;/p&gt;
 &lt;p&gt;&amp;bull;&amp;nbsp;&amp;nbsp;&amp;nbsp;&amp;nbsp;&amp;nbsp;&amp;nbsp;&amp;nbsp;&amp;nbsp;&amp;nbsp;&amp;nbsp;&amp;nbsp;&amp;nbsp; Mengenal Tampilan Google Chrome&lt;/p&gt;
 &lt;p&gt;&amp;bull;&amp;nbsp;&amp;nbsp;&amp;nbsp;&amp;nbsp;&amp;nbsp;&amp;nbsp;&amp;nbsp;&amp;nbsp;&amp;nbsp;&amp;nbsp;&amp;nbsp;&amp;nbsp; Sign In ke Google Chrome&lt;/p&gt;
 &lt;p&gt;&amp;bull;&amp;nbsp;&amp;nbsp;&amp;nbsp;&amp;nbsp;&amp;nbsp;&amp;nbsp;&amp;nbsp;&amp;nbsp;&amp;nbsp;&amp;nbsp;&amp;nbsp;&amp;nbsp; Mempercantik Tampilan Google Chrome&lt;/p&gt;
 &lt;p&gt;&amp;bull;&amp;nbsp;&amp;nbsp;&amp;nbsp;&amp;nbsp;&amp;nbsp;&amp;nbsp;&amp;nbsp;&amp;nbsp;&amp;nbsp;&amp;nbsp;&amp;nbsp;&amp;nbsp; Aplikasi di Google Chrome&lt;/p&gt;</t>
  </si>
  <si>
    <t>08d71881-e1e9-415f-87cd-0576c5f4563e</t>
  </si>
  <si>
    <t>Peluang Bisnis Kuliner Modal 2 Jutaan</t>
  </si>
  <si>
    <t>978-979-29-3198-3</t>
  </si>
  <si>
    <t>978-979-29-7697-7</t>
  </si>
  <si>
    <t>&lt;p&gt;Siapa bilang buka usaha kuliner membutuhkan modal yang besar? Janganlah membayangkan membuka resto mewah atau yang bergaya etnik tertentu. Jika Anda menginginkan yang seperti itu, pantas saja jika butuh dana hingga ratusan jutauntuk memulainya.&lt;/p&gt;
 &lt;p&gt;Sebagai pemula, tidak ada salahnya Anda mencoba bisnis kuliner dengan modal yang kecil. Bukannya semua yang berawal dari kecil akan berbuah menjadi hal yang besar? Hanya dengan bermodal dua jutaan, Anda dijamin pasti bisa buka bisnis kuliner. Dengan modal yang kecil, untung yang didapatkan bisa maksimal dan cepat mencapai BEP.&lt;/p&gt;
 &lt;p&gt;Buku ini hadir untuk menjawab pertanyaan-pertanyaan seputar alasan memilih bisnis kuliner. Bagaimana cara memulai bisnis kuliner bermodal dua jutaan? Bagaimana merencanakan modal dan keuangan? Apa saja kiat dan tips sukses bisnis kuliner? Bagaimana mengatasi hambatan dan kegagalan? Serta apa saja promosi yang dapat dilakukan untuk mengembangkan bisnis kuliner?&lt;/p&gt;
 &lt;p&gt;25 bisnis kuliner yang disuguhkan dalam buku ini bersifat fleksibel, mudah, dan tidak terlalu rumit untuk dijalankan oleh siapapun. Peluang bisnis kuliner akan dijelaskan secara detail dan disertai dengan analisis usaha untuk memudahkan Anda merancang usaha. Jadi, tunggu apa lagi? Segeralah buka bisnis kuliner idaman Anda.&lt;/p&gt;</t>
  </si>
  <si>
    <t>6c8f118a-0687-49a3-bd81-a3dcd5442b4e</t>
  </si>
  <si>
    <t>Photoshop: Bikin Foto Manipulatif nan Kreatif</t>
  </si>
  <si>
    <t>978-979-29-4321-4</t>
  </si>
  <si>
    <t>978-979-29-7712-7</t>
  </si>
  <si>
    <t>&lt;p&gt;Bagi anda yang suka mengedit foto untuk kesenangan ataupun untuk pekerjaan, tentu anda harus memiliki pengetahuan dan kemampuan yang cukup dalam menggunakan software photo editing tersebut.&lt;/p&gt;
 &lt;p&gt;Dalam buku Photoshop: Bikin Foto Manipulatif nan Kreatifini, ada beberapa teknik tentang bagaimana cara memanipulasi sebuah foto, khususnya menggunakan Adobe Photoshop CS6.&lt;/p&gt;
 &lt;p&gt;Beberapa teknik yang dibahas dalam buku ini meliputi:&lt;/p&gt;
 &lt;p&gt;&amp;bull;&amp;nbsp;&amp;nbsp;&amp;nbsp;&amp;nbsp;&amp;nbsp;&amp;nbsp;&amp;nbsp;&amp;nbsp;&amp;nbsp;&amp;nbsp;&amp;nbsp;&amp;nbsp; Teknik Out of Bound&lt;/p&gt;
 &lt;p&gt;&amp;bull;&amp;nbsp;&amp;nbsp;&amp;nbsp;&amp;nbsp;&amp;nbsp;&amp;nbsp;&amp;nbsp;&amp;nbsp;&amp;nbsp;&amp;nbsp;&amp;nbsp;&amp;nbsp; Teknik Superman Wannabe&lt;/p&gt;
 &lt;p&gt;&amp;bull;&amp;nbsp;&amp;nbsp;&amp;nbsp;&amp;nbsp;&amp;nbsp;&amp;nbsp;&amp;nbsp;&amp;nbsp;&amp;nbsp;&amp;nbsp;&amp;nbsp;&amp;nbsp; Teknik I&amp;rsquo;m Avatar&lt;/p&gt;
 &lt;p&gt;&amp;bull;&amp;nbsp;&amp;nbsp;&amp;nbsp;&amp;nbsp;&amp;nbsp;&amp;nbsp;&amp;nbsp;&amp;nbsp;&amp;nbsp;&amp;nbsp;&amp;nbsp;&amp;nbsp; Teknik Rockman Evolution&lt;/p&gt;
 &lt;p&gt;&amp;bull;&amp;nbsp;&amp;nbsp;&amp;nbsp;&amp;nbsp;&amp;nbsp;&amp;nbsp;&amp;nbsp;&amp;nbsp;&amp;nbsp;&amp;nbsp;&amp;nbsp;&amp;nbsp; Teknik Unity of Photo&lt;/p&gt;
 &lt;p&gt;&amp;bull;&amp;nbsp;&amp;nbsp;&amp;nbsp;&amp;nbsp;&amp;nbsp;&amp;nbsp;&amp;nbsp;&amp;nbsp;&amp;nbsp;&amp;nbsp;&amp;nbsp;&amp;nbsp; Teknik The Angry Apple&lt;/p&gt;
 &lt;p&gt;&amp;bull;&amp;nbsp;&amp;nbsp;&amp;nbsp;&amp;nbsp;&amp;nbsp;&amp;nbsp;&amp;nbsp;&amp;nbsp;&amp;nbsp;&amp;nbsp;&amp;nbsp;&amp;nbsp; Teknik Terminator Face&lt;/p&gt;
 &lt;p&gt;&amp;bull;&amp;nbsp;&amp;nbsp;&amp;nbsp;&amp;nbsp;&amp;nbsp;&amp;nbsp;&amp;nbsp;&amp;nbsp;&amp;nbsp;&amp;nbsp;&amp;nbsp;&amp;nbsp; Teknik Sculpting Yourself&lt;/p&gt;
 &lt;p&gt;&amp;bull;&amp;nbsp;&amp;nbsp;&amp;nbsp;&amp;nbsp;&amp;nbsp;&amp;nbsp;&amp;nbsp;&amp;nbsp;&amp;nbsp;&amp;nbsp;&amp;nbsp;&amp;nbsp; Teknik Spiral Body&lt;/p&gt;</t>
  </si>
  <si>
    <t>2776d47e-4edc-429a-9a6d-34e9a94cc435</t>
  </si>
  <si>
    <t>Photoshop Project: Ubah Fotomu dengan Style Vintage dan Retro</t>
  </si>
  <si>
    <t>978-979-29-4792-2</t>
  </si>
  <si>
    <t>978-979-29-7711-0</t>
  </si>
  <si>
    <t>&lt;p&gt;Pernah dengar style retro atau vintage? Style tersebut sedang digemari oleh para ahli Photoshop dalam mengedit karya fotonya. Pada dasarnya,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di zaman dulu. Buku Photoshop Project: Ubah Fotomu dengan Style Vintage dan Retro ini akan menampilkan berbagai macam teknik dan pemanfaatan fitur pada Photoshop untuk menciptakan karya editing foto yang bernuansa retro dan vintage. Ada berbagai macam tutorial pada buku ini yang bisa dimanfaatkan dan langsung dipraktikkan oleh para pembaca. Selamat mencoba!&lt;/p&gt;</t>
  </si>
  <si>
    <t>ffcb078d-50ad-4b35-b330-f1f9a7db7883</t>
  </si>
  <si>
    <t>Secret Trik: Bagaimana Tingkatkan Performa Komputer Anda</t>
  </si>
  <si>
    <t>978-979-29-4345-0</t>
  </si>
  <si>
    <t>978-979-29-7745-5</t>
  </si>
  <si>
    <t>&lt;p&gt;Apakah anda merasa PC sering eror, lambat dalam mengakses data atau bahkan sering mati sendiri? Itu menandakan performa dari komputer anda sudah lambat dan harus dilakukan beberapa cara untuk meningkatkan performa dari PC anda.&lt;/p&gt;
 &lt;p&gt;Terdapat banyak teknik-teknik untuk mendongkrak performa komputer anda mulai dari melakukan overlocking, mengatur sistem registry dikomputer anda hingga menginstal software yang diperlukan.&lt;/p&gt;
 &lt;p&gt;Buku &amp;ldquo;Tsecret Tip : Bagaimana Tingkatkan Performa Komputer Anda&amp;rdquo; akan mengejarkan beberapa cara untuk mendongkrak kenierja komputer anda mulai dari:&lt;/p&gt;
 &lt;p&gt;&amp;bull;&amp;nbsp;&amp;nbsp;&amp;nbsp;&amp;nbsp;&amp;nbsp;&amp;nbsp;&amp;nbsp;&amp;nbsp;&amp;nbsp;&amp;nbsp;&amp;nbsp;&amp;nbsp; Optimasi BIOS&lt;/p&gt;
 &lt;p&gt;&amp;bull;&amp;nbsp;&amp;nbsp;&amp;nbsp;&amp;nbsp;&amp;nbsp;&amp;nbsp;&amp;nbsp;&amp;nbsp;&amp;nbsp;&amp;nbsp;&amp;nbsp;&amp;nbsp; Optimasi Hardware seperti Prosessor, Memori, Hard Disk dan VGA&lt;/p&gt;
 &lt;p&gt;&amp;bull;&amp;nbsp;&amp;nbsp;&amp;nbsp;&amp;nbsp;&amp;nbsp;&amp;nbsp;&amp;nbsp;&amp;nbsp;&amp;nbsp;&amp;nbsp;&amp;nbsp;&amp;nbsp; Tool-tool yang akan memantu anda dalam meningkatkan performa CPU.&lt;/p&gt;</t>
  </si>
  <si>
    <t>9ee4de92-7fb8-4fed-9ac3-b0cbaab0f6f6</t>
  </si>
  <si>
    <t>Seri 30 Menit: Menguasai Adobe Fireworks CS5</t>
  </si>
  <si>
    <t>978-979-29-2025-3</t>
  </si>
  <si>
    <t>978-979-29-7763-9</t>
  </si>
  <si>
    <t>&lt;p&gt;Perkembangan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web.&lt;/p&gt;
 &lt;p&gt;Fitur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</si>
  <si>
    <t>3becab9c-8c28-4fa9-8ecd-c41922a06f69</t>
  </si>
  <si>
    <t>Seri 30 Menit Mengusai Adobe Dreamweaver CS6</t>
  </si>
  <si>
    <t>978-979-29-2112-0</t>
  </si>
  <si>
    <t>978-979-29-7761-5</t>
  </si>
  <si>
    <t>&lt;p&gt;Buku 30 menit menguasai Dreamweaver CS6 ini, merupakan buku yang sangat cocok bagi anda yang tertarik bagaimana membuat website dengan mudah dan cepat. Buku ini disususn dengan langkah-langkah yang simpel dan mudah dimengerti ini , akan mempermudah anda dalam mempelajari dan mempraktikannya secara langsung. Materi yang ada dalam buku ini seacara singkat membahas: &amp;acirc;&amp;iuml;&amp;iquest;&amp;frac12;&amp;cent; Cara membuat sebuah website dari nol sampai terpublikasi &amp;acirc;&amp;iuml;&amp;iquest;&amp;frac12;&amp;cent; Fitur-fitur baru yang ada pada Dreamweaver CS6 &amp;acirc;&amp;iuml;&amp;iquest;&amp;frac12;&amp;cent; Pembahasan Fitur-fitur baru Dreamweaver CS6&lt;/p&gt;</t>
  </si>
  <si>
    <t>dd857889-fe79-4b1e-8120-48cd94a94ff1</t>
  </si>
  <si>
    <t>Seri Belajar Kilat: Ciptakan Karyamu Dengan CorelDraw X6</t>
  </si>
  <si>
    <t>978-979-29-3881-4</t>
  </si>
  <si>
    <t>978-979-29-7384-6</t>
  </si>
  <si>
    <t>&lt;p&gt;CorelDraw merupakan salah satu software pengolah grafis berbasis vektor yang dikembangkan dan diproduksi oleh Corel Coorperation. Keluaran terbaru software ini sekarang sudah menginjak versi ke-16 atau disebut juga CorelDraw X6. Sebenarnya tidak banyak perbedaan antara CorelDraw versi 16 dengan versi sebelumnya, tetapi ada banyak fitur baru yang ditawarkan pada versi ke-16 ini. CorelDraw X6 juga menghadirkan tampilan yang menarik dan lebih mudah dalam penggunaannya dibandingkan versi sebelumnya.&lt;br /&gt;
 Buku ini akan membantu Anda untuk dapat mempelajari CorelDraw X6 secara cepat, ringkas, dan mudah. Materi dalam buku ini berisi tentang teknik-teknik dasar pembuatan desain grafis yang dimaksudkan untuk membantu para pemula agar dapat mengoperasikan program CorelDraw X6 secara maksimal dalam waktu yang singkat. Lebih lengkap, buku ini membahas tentang:&lt;br /&gt;
 &amp;bull; Fitur Mengenal CorelDraw X6&lt;br /&gt;
 &amp;bull; Memulai CorelDraw X6&amp;nbsp;&lt;br /&gt;
 &amp;bull; Menggambar Garis dan Shape&amp;nbsp;&lt;br /&gt;
 &amp;bull; Mewarnai Objek&lt;br /&gt;
 &amp;bull; Mengolah Objek&lt;br /&gt;
 &amp;bull; Efek pada CorelDraw X6&lt;br /&gt;
 &amp;bull; Memodifikasi Objek&amp;nbsp;&lt;br /&gt;
 &amp;bull; Bekerja dengan Teks&amp;nbsp;&lt;br /&gt;
 &amp;bull; Mencetak Objek&lt;/p&gt;</t>
  </si>
  <si>
    <t>95be63b1-8933-45bc-b1b1-b892bece06f4</t>
  </si>
  <si>
    <t>Seri Belajar Kilat: Bekerja Dengan Office 2013</t>
  </si>
  <si>
    <t>978-979-29-2117-5</t>
  </si>
  <si>
    <t>978-979-29-7777-6</t>
  </si>
  <si>
    <t>&lt;p&gt;Buku Seri Belajar Kilat: Bekerja dengan Office 2013 ini merupakan buku yang cocok bagi Anda yang ingin mempelajari Microsoft Office dan pembaruan-pembaruan yang terjadi pada Microsoft Office 2013.&lt;/p&gt;
 &lt;p&gt;Buku yang dibuat dengan bahasa sederhana dan pembahasan simpel, mudah dimengerti, dan ringan ini akan mempermudah Anda dalam mempelajarinya sekaligus mempraktikkannya sesuai kebutuhan Anda. Secara ringkas materi buku ini membahas:&lt;/p&gt;
 &lt;p&gt;&amp;bull;&amp;nbsp;&amp;nbsp;&amp;nbsp;&amp;nbsp;&amp;nbsp;&amp;nbsp;&amp;nbsp;&amp;nbsp;&amp;nbsp;&amp;nbsp;&amp;nbsp;&amp;nbsp; Fitur-fitur terbaru dan pembahasan Microsoft Word 2013&lt;/p&gt;
 &lt;p&gt;&amp;bull;&amp;nbsp;&amp;nbsp;&amp;nbsp;&amp;nbsp;&amp;nbsp;&amp;nbsp;&amp;nbsp;&amp;nbsp;&amp;nbsp;&amp;nbsp;&amp;nbsp;&amp;nbsp; Fitur-fitur terbaru dan pembahasan Microsoft Excel 2013&lt;/p&gt;
 &lt;p&gt;&amp;bull;&amp;nbsp;&amp;nbsp;&amp;nbsp;&amp;nbsp;&amp;nbsp;&amp;nbsp;&amp;nbsp;&amp;nbsp;&amp;nbsp;&amp;nbsp;&amp;nbsp;&amp;nbsp; Fitur-fitur terbaru dan pembahasan Microsoft PowerPoint 2013&lt;/p&gt;
 &lt;p&gt;&amp;bull;&amp;nbsp;&amp;nbsp;&amp;nbsp;&amp;nbsp;&amp;nbsp;&amp;nbsp;&amp;nbsp;&amp;nbsp;&amp;nbsp;&amp;nbsp;&amp;nbsp;&amp;nbsp; Fitur-fitur terbaru dan pembahasan Microsoft Outlook 2013&lt;/p&gt;
 &lt;p&gt;&amp;bull;&amp;nbsp;&amp;nbsp;&amp;nbsp;&amp;nbsp;&amp;nbsp;&amp;nbsp;&amp;nbsp;&amp;nbsp;&amp;nbsp;&amp;nbsp;&amp;nbsp;&amp;nbsp; Fitur-fitur terbaru dan pembahasan Microsoft Access 2013&lt;/p&gt;</t>
  </si>
  <si>
    <t>de056ad5-c8da-492b-aa20-fe3eb08d7604</t>
  </si>
  <si>
    <t>Seri Belajar Kilat: Hebat Mengedit dengan Adobe Photoshop CS8</t>
  </si>
  <si>
    <t>978-979-29-3865-4</t>
  </si>
  <si>
    <t>978-979-29-7388-4</t>
  </si>
  <si>
    <t>&lt;p&gt;Tidak terasa, di tahun 2012 akhirnya Adobe Inc. Mengeluarkan software Adobe Photoshop versi ke-13 yaitu Adobe Photoshop CS6. Software Adobe Photoshop merupakan software desain grafis yang paling popular karena baik pemula maupun professional dapat menggunakannya dengan mudah.&lt;/p&gt;
 &lt;p&gt;Buku Seri Belajar Kilat Hebat Mengedit dengan Adobe Photoshop CS6 akan mengajarkan anda mengenai cara pemakaian software Adobe Photoshop CS6 dan juga mengenalkan fitur-fitur terbarunya. Buku ini juga dilengkapi dengan beberapa tutorial singkat yang dapat mempermudah anda mempelajari software tersebut.&lt;/p&gt;
 &lt;p&gt;Hal-hal yang dapat Anda pelajari tentang Adobe Photoshop CS6 dalam buku ini antara lain sebagai berikut:&lt;/p&gt;
 &lt;p&gt;&amp;bull;&amp;nbsp;&amp;nbsp;&amp;nbsp;&amp;nbsp;&amp;nbsp;&amp;nbsp;&amp;nbsp;&amp;nbsp;&amp;nbsp;&amp;nbsp;&amp;nbsp;&amp;nbsp; Pengenalan Adobe Photoshop CS6&lt;/p&gt;
 &lt;p&gt;&amp;bull;&amp;nbsp;&amp;nbsp;&amp;nbsp;&amp;nbsp;&amp;nbsp;&amp;nbsp;&amp;nbsp;&amp;nbsp;&amp;nbsp;&amp;nbsp;&amp;nbsp;&amp;nbsp; Bekerja denganLayer, Text Tool, Seleksi, dan Painting Tool.&lt;/p&gt;
 &lt;p&gt;&amp;bull;&amp;nbsp;&amp;nbsp;&amp;nbsp;&amp;nbsp;&amp;nbsp;&amp;nbsp;&amp;nbsp;&amp;nbsp;&amp;nbsp;&amp;nbsp;&amp;nbsp;&amp;nbsp; Cara memanipulasi warna dan objek gambar&lt;/p&gt;
 &lt;p&gt;&amp;bull;&amp;nbsp;&amp;nbsp;&amp;nbsp;&amp;nbsp;&amp;nbsp;&amp;nbsp;&amp;nbsp;&amp;nbsp;&amp;nbsp;&amp;nbsp;&amp;nbsp;&amp;nbsp; Fitur-fitur terbaru dari Adobe Photoshop CS6&lt;/p&gt;</t>
  </si>
  <si>
    <t>f638cd96-a09a-43ae-9cfa-cc2f83fce69f</t>
  </si>
  <si>
    <t>Seri Belajar Kilat: Adobe Dreamweaver CS6</t>
  </si>
  <si>
    <t>978-979-29-4133-3</t>
  </si>
  <si>
    <t>978-979-29-9734-7</t>
  </si>
  <si>
    <t>&lt;p&gt;Internet telah mendominasi sebagian besar hajat hidup orang banyak. Perkembangan teknologi internet yang asangat ditunjukan dengan perkembangan web sebagai kebutuhan . tidak hanya digunakan untuk menyampaikan informasi secara online, website saat ini juga digunakan untuk menunjang aktivitas bisnis , seperti e-commerce, e-marketing, online transaction, dan lainnya. Adobe Dreamweaver sebagai salah satu aplikasi populer untuk membangun website, memberikan fasilitas editing HTML secara visual serta memberikan berbagai fasilitas dan teknologi pemrograman web terkini HTML,CSS, dan JavaScript. Selain itu, aplikasi ini juga memungkinkan editing JavaScript, XML, dan dokumen teks lainnya secara langsung , serta mendukung pemrograman Script Server Side seperti PHP, Active Server Page (ASP), ASP.NET, ASP JavaScript, ASP VBScript, ColdFusion, dan Java Server Page (JSP). Saat ini Adobe Dreamweaver hadir dalam versi terbaru, yaitu Adobe Dreamweaver CS6 . berbagai kemudahan , serta keandalan aneka fitur dan tool yang terdapat software ini sangat perlu anda kuasai karena anda dapat makin berkreasi dan berinovasi dengan bebas terhadap sebuah website. Melalui software ini, anda akan mampu menghasilkan sebuah website yang handal dalam waktu singkat. Fitur baru ini yang makin andal untuk versi terbaru ini diantaranya Fluid grid layuot, Improved FTP performance, Adobe Business Catalyst integration, Enhanced jQuery Mobile supprot, Update PhoneGap support , CSS3 transitions, Update Live View, dan Updated Multiscreen Preview panel. Semua fitur baru tersebut semakin memantapkan pengguna Adobe Dreamweaver CS6 untuk semakin mengeksplorasi dan mengeksplotasikan ide kreasi pengolahan website mereka. Buku ini disusun denngan bahasa yang ringan praktis, dan berdasarkan kebutuhan pengguna, sehingga mudah dipahami dan dipraktikan.&lt;/p&gt;</t>
  </si>
  <si>
    <t>0a1e3da5-464a-4955-a5fe-3e0b65acbcd4</t>
  </si>
  <si>
    <t>Seri Belajar Kilat: Adobe Fireworks CS6</t>
  </si>
  <si>
    <t>978-979-29-4103-6</t>
  </si>
  <si>
    <t>978-979-29-7387-7</t>
  </si>
  <si>
    <t>&lt;p&gt;Perkembangan teknologi internet sangatlah pesat, ditunjukkan dengan perkembaangan web sebagai sebuah kebutuhan. Tampilan-tampilan web saat ini menunjukkan peningkatan yang cukup signifikan. Desainnya sungguh variatif, menarik, dan terkesan asyik untuk dilihat. Salah satu penentu dalam menghasilkan sebuah desain web yang baik adadlah software desainnya. Adobe Fireworks meruoakan salah satu aplikasi palig popular yang digunakan untuk mendesain website. Fireworks memberikan fasilitas desain secara visual serta memberikan berbagai teknologi desain yang mumpuni untuk menghasilakn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CS6. Fitur-fitur yang dimiliki semakin lengkap dan andal, membuat pengguna Fireworks CS6 makin dapat berkreasi dan berinovasi dengan bebas dalam mendesain web.&lt;/p&gt;
 &lt;p&gt;Buku Seri Belajar Kilat Adobe Fireworks CS6 ini ditulis dengan bahasa yang ringan, to the point, dan disusun berdasarkan kebutuhan pemakai, membuat buku ini mudah dipahami dan dpraktikkan.&lt;/p&gt;</t>
  </si>
  <si>
    <t>15fde225-47a1-447f-9e3c-9f8d1f38f1d0</t>
  </si>
  <si>
    <t>Software Gratis Untuk Editing Foto</t>
  </si>
  <si>
    <t>978-979-29-4276-7</t>
  </si>
  <si>
    <t>978-979-29-7842-1</t>
  </si>
  <si>
    <t>&lt;p&gt;Dunia fotografi telah berkembang dengan pesat dengan semakin terjangkaunya harga sebuah kamera digital. Karena dengan kamera digital yang murah sekalipun, dapat menghasilkan sebuah foto yang jernih dan berkualitas baik.&lt;/p&gt;
 &lt;p&gt;Namun, mungkin kita sering mendapat masalah saat memakai kamera digital, seperti cahaya yang kurang, warna putih yang salah, mata merah karena lampu flash, dan masih banyak lagi. Untuk itulah sebuah software editing foto diperlukan untuk mengatasi hal-hal tersebut. Memang satu-satunya software editing foto yang paling populer adalah Adobe Photoshop. Namun, softwaretersebut berbayar alias tidak gratis.&lt;/p&gt;
 &lt;p&gt;Buku Software Gratis untuk Editing Fotoini akan mengajak Anda mengenal software editing foto yang bisa di-download dan diinstal secara gratis pada komputer Anda. Software-software tersebut antara lain:&lt;/p&gt;
 &lt;p&gt;&amp;bull;&amp;nbsp;&amp;nbsp;&amp;nbsp;&amp;nbsp;&amp;nbsp;&amp;nbsp;&amp;nbsp;&amp;nbsp;&amp;nbsp;&amp;nbsp;&amp;nbsp;&amp;nbsp; PhotoScape&lt;/p&gt;
 &lt;p&gt;&amp;bull;&amp;nbsp;&amp;nbsp;&amp;nbsp;&amp;nbsp;&amp;nbsp;&amp;nbsp;&amp;nbsp;&amp;nbsp;&amp;nbsp;&amp;nbsp;&amp;nbsp;&amp;nbsp; GIMP&lt;/p&gt;
 &lt;p&gt;&amp;bull;&amp;nbsp;&amp;nbsp;&amp;nbsp;&amp;nbsp;&amp;nbsp;&amp;nbsp;&amp;nbsp;&amp;nbsp;&amp;nbsp;&amp;nbsp;&amp;nbsp;&amp;nbsp; Paint.NET&lt;/p&gt;
 &lt;p&gt;&amp;bull;&amp;nbsp;&amp;nbsp;&amp;nbsp;&amp;nbsp;&amp;nbsp;&amp;nbsp;&amp;nbsp;&amp;nbsp;&amp;nbsp;&amp;nbsp;&amp;nbsp;&amp;nbsp; Picasa&lt;/p&gt;
 &lt;p&gt;&amp;bull;&amp;nbsp;&amp;nbsp;&amp;nbsp;&amp;nbsp;&amp;nbsp;&amp;nbsp;&amp;nbsp;&amp;nbsp;&amp;nbsp;&amp;nbsp;&amp;nbsp;&amp;nbsp; Photo Pos Pro&lt;/p&gt;
 &lt;p&gt;&amp;bull;&amp;nbsp;&amp;nbsp;&amp;nbsp;&amp;nbsp;&amp;nbsp;&amp;nbsp;&amp;nbsp;&amp;nbsp;&amp;nbsp;&amp;nbsp;&amp;nbsp;&amp;nbsp; Pixia&lt;/p&gt;
 &lt;p&gt;&amp;bull;&amp;nbsp;&amp;nbsp;&amp;nbsp;&amp;nbsp;&amp;nbsp;&amp;nbsp;&amp;nbsp;&amp;nbsp;&amp;nbsp;&amp;nbsp;&amp;nbsp;&amp;nbsp; Dan masih banyak lagi&lt;/p&gt;</t>
  </si>
  <si>
    <t>ec80630a-b123-4f70-ae71-b3522178b208</t>
  </si>
  <si>
    <t>Teknik Rahasia Microsoft Excel untuk Semua Versi</t>
  </si>
  <si>
    <t>978-979-29-4686-4</t>
  </si>
  <si>
    <t>978-979-29-7869-8</t>
  </si>
  <si>
    <t>&lt;p&gt;Jika Anda sering menggunakan produk dari Microsoft Office 2013, maka&amp;nbsp;sekarang saatnya Anda mengetahui aplikasi Microsoft Excel lebih jauh yang&amp;nbsp;tidak hanya andal, namun juga sangat membantu dan memudahkan&amp;nbsp;pengerjaan tugas Anda. Microsoft Excel memiliki berbagai fitur andal dan&amp;nbsp;sangat bermanfaat yang layak Anda coba dan optimalkan.&amp;nbsp;Buku ini menyajikan pembahasan berbagai aplikasi Microsoft Excel yang tidak bisa&amp;nbsp;didapat di buku-buku lain, dengan tujuan membuat kinerja Anda para pengguna&amp;nbsp;aplikasi ini menjadi lebih efisien dan efektif dalam mengerjakan tugas. Buku ini&amp;nbsp;disajikan dengan bahasa yang ringan sehingga Anda akan lebih mudah memahami dan&amp;nbsp;&lt;br /&gt;
 langsung dapat mempraktikkan isinya. Selamat berkarya!&amp;nbsp;&lt;/p&gt;</t>
  </si>
  <si>
    <t>a097e9fe-b6ab-4205-b3a9-f3cbffa2a8f1</t>
  </si>
  <si>
    <t>Terbebas dari Jerat Utang</t>
  </si>
  <si>
    <t>978-979-29-2256-1</t>
  </si>
  <si>
    <t>978-979-29-7871-1</t>
  </si>
  <si>
    <t>&lt;p&gt;Ada begitu banyak alasan mengapa kita berutang. Mulai dari keharusan untukmemenuhi kebutuhan harian yang tak tercukupi dari gaji, hingga untuk membeli barang-barang yang diinginkan. Memang ada yang beranggapan bahwa tidak selamanya utang itu buruk. Utang untuk usaha dikatakan baik, dan utanguntuk barang konsumsi dikatakan buruk. Apakah itu benar?&lt;/p&gt;
 &lt;p&gt;Yang pasti, adanya utang membuat hidup kita tak nyaman. Setiap hari serasa dikejar mimpi buruk. Apalagi jika penghasilan hanya Rp 2 juta sebulan tapi punya utang kartu kredit sebesar Rp 40 juta. Kalau sudah begini, bagaimana bisa membayarnya?&lt;/p&gt;
 &lt;p&gt;Sebagai solusi,buku ini akan membahas cara-cara yang bisa dilakukan untuk bebas dari jerat utang. Dengan menghitung berapa aset, utang, jumlah pemasukan dan pengeluaran, Anda bisa menemukan solusi yang tepat untuk mengatasi utang.&lt;/p&gt;</t>
  </si>
  <si>
    <t>13972bbf-febc-4935-87ed-3aa394e021e1</t>
  </si>
  <si>
    <t>The Best Android Apps For Chatting</t>
  </si>
  <si>
    <t>978-979-29-4294-1</t>
  </si>
  <si>
    <t>978-979-29-7876-6</t>
  </si>
  <si>
    <t>&lt;p&gt;Dunia Android bagaikan sihir yang mampu membuat orang ingin memiliki gadget berlogo robot hijau ini. Karena salah satu keunggulannya adalah banyaknya aplikasi yang asyik pada gadget Android tersebut. Salah satu aplikasi yang sedang booming dan banyak iklan di TV adalah apliakasi untuk ber-chatting ria.&lt;/p&gt;
 &lt;p&gt;Aplikasi-aplikasi tersebut antara lain adalah BBM Whatsapp, KakaoTalk, Line, dan WeChat. Merekan adalah pemain baru dalam aplikasi chating, namun mereka mampu menyedot perhatina dari para pengguna gadget Android.&lt;/p&gt;
 &lt;p&gt;Buku &amp;ldquo;The Best Android Apps for Chatting&amp;rdquo; ini akan membahas beberapa aplikasi chatting Android. Selain membahas tentang BBM, Whatsapp, KakaoTalk, Line dan WeChat buku ini juga akan membahas pemain lama dalam dunia chatting seperti Yahoo Messenger dan Skype karena mereka juga mengeluarkan versi aplikasi dalam bentuk APK yang bisa digunakan di Android.&lt;/p&gt;
 &lt;p&gt;Siapa yang terbaik dalam The Best Android Apps for Chatting ? anda sendirilah yang akan menentukan..&lt;/p&gt;</t>
  </si>
  <si>
    <t>9ba7d529-c042-44b0-9977-80a6d3a4b889</t>
  </si>
  <si>
    <t>Twitter Best Social Networking</t>
  </si>
  <si>
    <t>978-979-29-1266-1</t>
  </si>
  <si>
    <t>978-979-29-7890-2</t>
  </si>
  <si>
    <t>&lt;p&gt;Twitter merupakan situs aplikasi jejaring sosial yang siap meramaikan persaingan dunia maya setelah era Friendster dan Facebook. Meskipun jumlah maksimal karakter pada status yang dikirimkan hanya 140 karakter, namun di sinilah letak keunggulan Twitter karena lebih simple dan praktis.&lt;/p&gt;
 &lt;p&gt;Buku ini memandu Anda dalam memahami cara pengoperasian Twitter di internet. Anda akan diajarkan bagaimana cara mengirim status/tweet melalui SMS dan chatting. Buku ini juga menginformasikan aplikasi-aplikasi pendukung Twitter yang membuat Anda lebih asyik menggunakan Twitter ini. Anda dijamin akan lebih mudah menjalin hubungan pertemanan dan menambah banyak relasi di Twitter.&lt;/p&gt;</t>
  </si>
  <si>
    <t>fcd64489-b892-4ed4-a8f1-6a0df78a6a0b</t>
  </si>
  <si>
    <t>ADOBE PHOTOSHOP CS4 â€“ Panduan Painting dan Retouching</t>
  </si>
  <si>
    <t>978-979-29-0709-4</t>
  </si>
  <si>
    <t>978-979-29-7321-1</t>
  </si>
  <si>
    <t>&lt;p&gt;Buku ini disusun sebagai buku panduan instan bagi pembaca yang ingin mendalami teknik painting dan retouching dengan menggunakan Adobe Photoshop CS4. Buku ini disusun secara ringkas sehingga pembaca dapat memahami fitur-fitur handal yang terdapat dalam Adobe Photoshop CS4 dengan cepat. Dengan gambar-gambar pendukung di setiap langkah, membuat penjelasan tiap bab dapat lebih mudah dimengerti.&amp;nbsp;&lt;br /&gt;
 Bahasan di dalam buku ini antara lain:&lt;/p&gt;
 &lt;p&gt;Pemilihan dan Pengaturan Warna&lt;br /&gt;
 Mengenal Color Modes&lt;br /&gt;
 Menggunakan Method Seleksi Warna&lt;br /&gt;
 Bekerja Dengan Channel&lt;br /&gt;
 Efek Warna Channel&lt;br /&gt;
 Mengenal Paint Tool dan Editing Tool&lt;br /&gt;
 Menggunakan Brush Shape dan Opacity&lt;br /&gt;
 Menggunakan Brush Dynamics&lt;br /&gt;
 Menggunakan Brush Modes&lt;br /&gt;
 Mengisi Seleksi dengan Color atau Pattern&lt;br /&gt;
 Menggunakan Gradient Fills&lt;br /&gt;
 Menggunakan Strokes dan Arrowheads&lt;br /&gt;
 Elemen-Elemen Clonning Image&lt;br /&gt;
 Menggunakan Repeating Pattern&lt;br /&gt;
 Menggunakan Tool-Tool Koreksi&lt;br /&gt;
 Dengan pola pembahasan yang sederhana dan ringan, menjadikan buku ini mudah dipelajari dan mudah dipraktekkan bagi para pengguna Adobe Photoshop CS4 ,bahkan bagi pemula sekalipun.&lt;/p&gt;</t>
  </si>
  <si>
    <t>529e4241-9bc8-4b6f-9479-047df2257c05</t>
  </si>
  <si>
    <t>Aplikasi Gratisan Audio-Video Editor Online</t>
  </si>
  <si>
    <t>978-979-29-2301-8</t>
  </si>
  <si>
    <t>978-979-29-7338-9</t>
  </si>
  <si>
    <t>&lt;p&gt;Sudah bukan jamannya lagi untuk bekerja terus-menerus di suatu ruangan tertutup dalam mengerjakan segala sesuatu pekerjaan yang berhubungan dengan komputer. Tuntutan yang serba cepat dalam pengerjaan tugas akanmembuat Anda untukmengerjakan tugas tersebut di mana pun Andaberadasaatmemiliki waktu luang. Perangkat mobile merupakan salah satu solusinya. Namun, dengan keterbatasan kemampuan perangkat mobile dan juga kebutuhan aplikasi yang beragam untuk pengerjaan tugas, seringtidak memungkinkan semua aplikasi dapat terinstal secara menyeluruh di dalam perangkat mobile Anda.&lt;br /&gt;
 Solusi untuk mendukung perangkat mobileyang terbatasadalah aplikasi online. Melalui aplikasionline ini, Anda tidak perlu mencari dan menginstal software yang diperlukan untuk pengerjaan tugas Anda. Syarat utamanya hanyalah terhubung dengan koneksi internet. Syarat ini sungguh mudah apabila melihat makin marak dan banyaknya produk modem ataupun gadget yang terintegrasidengan modem saat-saat ini.&lt;br /&gt;
 Buku ini akan membahas penggunaan berbagai aplikasi onlinegratis untuk pengerjaan tugas-tugas yang berhubungan dengan audio dan video. Tentu saja, buku ini akan sangat membantu para praktisi multimedia dalam pengerjaan editing audio dan video di manapun mereka berada, sebagai solusi praktis pengerjaan editing audio-video. Tidak menutup kemungkinan pula bagi Anda yang masih pemula dan belum memiliki kemampuan editing audio-video untuk menggunakan buku ini sebagai panduan dalam mempelajari editing audio-video secara online karena buku ini akan membahas step by step penggunaan aplikasi online tersebut secara lengkap dan praktis. Melalui buku ini, pengerjaan editing audio-video Anda akan menjadi mudah dan menyenangkan. Selamat mencoba!&lt;/p&gt;</t>
  </si>
  <si>
    <t>bf76f24e-d580-4b15-9ae1-2f5527fb1962</t>
  </si>
  <si>
    <t>Facebook Gaul Ok! Cari Duit OK!</t>
  </si>
  <si>
    <t>978-979-29-0962-3</t>
  </si>
  <si>
    <t>978-979-29-7486-7</t>
  </si>
  <si>
    <t>&lt;p&gt;Facebook digunakan untuk berkomunikasi dan berinteraksi dengan teman-teman kita, selain itu facebook juga dapat dimanfaatkan untuk mencari uang, pada buku yang berjudul facebook Gaul Ok! Cari Duit OK dibahas bagaiman cara memanfaatkan facebook untuk mencari uang.&lt;/p&gt;
 &lt;p&gt;&lt;br /&gt;
 Buku ini disusun menggunakan bahasa yang mudah dipahami sehingga pembaca akan dengan mudah mengerti dan mengembangkan setiap materi yang diberikan pada buku ini. Pokok bahasan dalam buku ini adalah sebagai berikut :&lt;br /&gt;
 &amp;bull; &amp;nbsp; &amp;nbsp;Cara Mendaftar dan Menggunakan Facebook&lt;br /&gt;
 &amp;bull; &amp;nbsp; &amp;nbsp;Pengaturan Account di Facebook&lt;br /&gt;
 &amp;bull; &amp;nbsp; &amp;nbsp;Cara menentukan produk yang akan dijual&lt;br /&gt;
 &amp;bull; &amp;nbsp; &amp;nbsp;Cara menampilkan produk yang dijual&lt;br /&gt;
 &amp;bull; &amp;nbsp; &amp;nbsp;Membuat e-mail toko online&lt;br /&gt;
 &amp;bull; &amp;nbsp; &amp;nbsp;Membuat etalase produk&lt;/p&gt;</t>
  </si>
  <si>
    <t>bfe061c0-1bb5-41d4-bf52-6a72c2f00ba9</t>
  </si>
  <si>
    <t>Fitur Istimewa Windows 7 Dan Cara Menggunakannya</t>
  </si>
  <si>
    <t>978-979-29-0964-7</t>
  </si>
  <si>
    <t>978-979-29-7490-4</t>
  </si>
  <si>
    <t>&lt;p&gt;Buku ini merupakan media untuk mempelajari fitur-fitur yang ada pada Sistem Operasi terbaru keluaran Microsoft yaitu Windows 7. Dalam buku ini, dasar penggunaan berbagai fasilitas yang ditawarkan oleh Windows 7 akan dijabarkan secara lengkap dan runtut dengan kalimat yang sederhana. Pembaca akan diajak secara step by step mengoperasikan fasilitas Windows 7, mulai dari tahap dasar hingga menguasainya dalam waktu relatif singkat.&lt;/p&gt;</t>
  </si>
  <si>
    <t>6adc5bf0-c184-4c46-9658-0f447a5630c1</t>
  </si>
  <si>
    <t>Flash Disk: Imut Bentuknya, Powerful Fungsinya</t>
  </si>
  <si>
    <t>978-979-29-4602-4</t>
  </si>
  <si>
    <t>978-979-29-7492-8</t>
  </si>
  <si>
    <t>&lt;p&gt;Apakah Anda mempunyai sebuah flash disk? Jika punya, berarti Anda sudah memanfaatkan salah satu teknologi terhebat abad ini. Flash disk, walaupun bentuknya kecil, namun dapat membantu Anda dalam menyimpan data-data penting yang ada di komputer Anda.&lt;br /&gt;
 Namun, apakah flash disk hanya digunakan sebagai penyimpanan data saja? Ternyata tidak. Flash disk dapat digunakan untuk menjadi write protect pada data, menghadang eksekusi program mencurigakan dari flash disk, membuat folder canggih, memasang antivirus, digunakan sebagai kunci komputer, untuk menginstal Windows pada sebuah komputer, dan masih ada beberapa lainnya.&lt;br /&gt;
 Dengan buku Flash Disk: Imut Bentuknya, Powerful Fungsinya, diharapkan pembaca dapat menemukan tips dan trik untuk memanfaatkan flash disk semaksimal mungkin. Selamat membaca!&lt;/p&gt;</t>
  </si>
  <si>
    <t>7fb3e466-a22f-461b-985d-3e8f3c3a6775</t>
  </si>
  <si>
    <t>10 Langkah Sederhana Menguasai Manipulasi Foto Digital dengan Adobe Photoshop CS4</t>
  </si>
  <si>
    <t>978-979-29-2006-2</t>
  </si>
  <si>
    <t>978-979-29-7268-9</t>
  </si>
  <si>
    <t>&lt;p&gt;10 Langkah Sederhana Menguasai Manipulasi Foto Digital dengan Adobe Photoshop CS4&lt;/p&gt;
 &lt;p&gt;Adobe Photoshop merupakan software pengolah foto yang paling populer di dunia desain grafis saat ini. Software ini terbukti mampu menghasilkan karya-karya foto yang futuristik dan artistik. Apalagi Adobe Photoshop memiliki fitur-fitur yang mudah dipelajari, baik bagi pemula maupun profesional.&lt;/p&gt;
 &lt;p&gt;Buku 10 Langkah Sederhana Menguasai Manipulasi Foto Digital dengan Adobe Photoshop CS4 ini menekankan kepada Anda akan mudahnya membuat sebuah karya desain, hanya dengan 10 langkah, mulai dari gambar mentah sampai menjadi sebuah maha karya.&lt;/p&gt;
 &lt;p&gt;Terdapat 15 tutorial yang dapat Anda praktekkan langsung. Buku ini disusun dengan kalimat praktis yang mudah dimengerti dan dipandu dengan gambar langkah-langkah pengerjaan secara lengkap, Anda akan dapat mengikuti tahap demi tahap hingga menghasilkan gambar yang spektakuler.&lt;/p&gt;</t>
  </si>
  <si>
    <t>b1afed88-e45a-48ab-83e1-4a4d2bbe93b1</t>
  </si>
  <si>
    <t>Hebatnya Google Maps dan Pintarnya Google Street</t>
  </si>
  <si>
    <t>978-979-29-1289-0</t>
  </si>
  <si>
    <t>978-979-29-7509-3</t>
  </si>
  <si>
    <t>&lt;p&gt;Google, sebuah nama besar perusahaan pencari web terbesar di dunia ini sudah membuat terobosan luar biasa, antara lain dengan mengeluarkan perangkat lunak yang sangat fenomenal yaitu Google Earth. Fungsi dari perangkat lunak tersebut adalah memungkinkan pengguna untuk dapat mlihat planet bumi dari komputer pribadi mereka. Setelah meluncurkan Google Earth, Google berinisiatif membuat sebuah perangkat lunakyang lebih fenomenal, yaitu Google Maps dan Google Street. Kehebatan Google Maps terletak pada kemampuannya menampilkan gambaran planet bumi secara online langsung dari satelit, Hebat bukan! Buku ini membahas tentang keunggulan Google Maps dan menjelaskan fungsi-fungsi yang terdapat di dalamnya, sehingga Anda dapat memanfaatkan Google Maps secara optimal&lt;/p&gt;
 &lt;p&gt;Buku ini sangat cocok digunakan oleh semua orang yang ingin melakukan perjalanan ke mana saja. Berikut adalah materi-materi yang dibahas dalam buku ini :&lt;/p&gt;
 &lt;ul&gt;
 &lt;li&gt;Google maps&lt;/li&gt;
 &lt;li&gt;Bermain dengan Google Maps&lt;/li&gt;
 &lt;li&gt;Pencarian lokasi&lt;/li&gt;
 &lt;li&gt;Membuat peta sendiri&lt;/li&gt;
 &lt;li&gt;Mencetak, menyimpan, dan share peta&lt;/li&gt;
 &lt;li&gt;Membuat account di Google&lt;/li&gt;
 &lt;li&gt;Perbedaan Antara Google Maps dengan Google Earth&lt;/li&gt;
 &lt;/ul&gt;</t>
  </si>
  <si>
    <t>b9a7853c-89f5-49c6-b9cb-e2281f2c95dd</t>
  </si>
  <si>
    <t>Kursus Kilat 4 in 1</t>
  </si>
  <si>
    <t>978-979-29-1492-4</t>
  </si>
  <si>
    <t>978-979-29-8004-2</t>
  </si>
  <si>
    <t>&lt;p&gt;Buku ini untuk mempelajari program perkantoran, yaitu microsoft office 2007 yang meliputi microsoft word 2007, microsoft exel 2007, microsoft power point 2007, dan pengenalan internet&lt;/p&gt;</t>
  </si>
  <si>
    <t>718c56b9-d721-4dce-8685-51c5d103a286</t>
  </si>
  <si>
    <t>Mau Gaul? Mau Sukses? Pakai Facebook!</t>
  </si>
  <si>
    <t>978-979-29-0764-3</t>
  </si>
  <si>
    <t>978-979-29-8005-9</t>
  </si>
  <si>
    <t>&lt;p&gt;Facebook, friendster, multiply, dan hi5 merupakan program jejaring sosial yang sudah menjadi tren di masyarakat saat ini. Jika Anda tidak memahami salah satu dari beberapa program jejaring sosial itu maka Anda telah ketinggalan zaman!&lt;/p&gt;
 &lt;p&gt;&lt;br /&gt;
 Buku ini memandu Anda untuk memahami pengoperasian website jejaring sosial tersebut. Setelah Anda membaca buku ini, Anda tidak akan lagi merasa canggung untuk menggunakan website jejaring sosial. Anda akan menjadi lebih mudah menjalin persahabatan dengan orang-orang dari seluruh penjuru dunia. Tidak hanya itu, Anda juga bisa mengais rejeki dari website jejaring sosial tersebut.&lt;/p&gt;</t>
  </si>
  <si>
    <t>ce67aa68-9062-4882-b523-ef5d10c2936b</t>
  </si>
  <si>
    <t>Seri Belajar Kilat SPSS 17</t>
  </si>
  <si>
    <t>978-979-29-1450-4</t>
  </si>
  <si>
    <t>978-979-29-7389-1</t>
  </si>
  <si>
    <t>&lt;p&gt;Buku &lt;em&gt;Seri Belajar Kilat: SPSS 17&lt;/em&gt; ini merupakan media untuk mempelajari software statistik terbaru, yaitu SPSS 17. Penjelasan materi dalam buku ini dijabarkan dengan kalimat yang sederhana, namun lengkap. Materi-materi yang dibahas dalam buku ini meliputi dasar-dasar pengenalan SPSS 17 mulai dari menjalankan SPSS 17, transformasi data, statistik deskriptif, perbandingan mean, analisis varian, tabulasi silang dan korelasi, hingga analisis regresi yang dibutuhkan para mahasiswa untuk mempelajari statistik. Pembaca akan diajak secara &lt;em&gt;step by step&lt;/em&gt; menggunakan SPSS 17 mulai dari dasar hingga menguasainya dalam waktu relatif singkat.&lt;/p&gt;</t>
  </si>
  <si>
    <t>6f8a2074-bf03-4dd3-9a2d-0c4b1eb87fb8</t>
  </si>
  <si>
    <t>Seri Belajar Kilat Twitter</t>
  </si>
  <si>
    <t>978-979-29-1431-3</t>
  </si>
  <si>
    <t>978-979-29-7385-3</t>
  </si>
  <si>
    <t>&lt;p&gt;Kehadiran Twitter dalam dunia internet ikut meramaikan persaingan situs jejaring sosial yang semakin marak dan kompetitif. Twitter hadir dengan format situs &lt;em&gt;microblogging&lt;/em&gt; yang membuat para Twitter mania dapat mengirim &lt;em&gt;tweet&lt;/em&gt; atau update status dengan cepat dan mudah.&lt;/p&gt;
 &lt;p&gt;Dalam buku ini, Anda akan diberikan informasi singkat mengenai Twitter, di antaranya:&lt;/p&gt;
 &lt;ol&gt;
 &lt;li&gt;Melakukan registrasi pada Twitter.&lt;/li&gt;
 &lt;li&gt;Melakukan &lt;em&gt;sharing&lt;/em&gt; file gambar, audio, video dan dokumen.&lt;/li&gt;
 &lt;li&gt;Memakai aplikasi desktop Twitter, seperti Tweetdeck, Mixero, Yoono, Seeismic dan Twitterfox.&lt;/li&gt;
 &lt;li&gt;Update status Twitter melalui SMS dan &lt;em&gt;chatting&lt;/em&gt;.&lt;/li&gt;
 &lt;li&gt;Melakukan integrasi antara Twitter dengan Facebook, Plurk, Friendster dan Yahoo Messenger.&lt;/li&gt;
 &lt;/ol&gt;</t>
  </si>
  <si>
    <t>de2f9492-108a-413f-9a58-3bc701fc8c69</t>
  </si>
  <si>
    <t>Seri Belajar Kilat Wordpress</t>
  </si>
  <si>
    <t>978-979-29-1439-9</t>
  </si>
  <si>
    <t>978-979-29-7386-0</t>
  </si>
  <si>
    <t>&lt;p&gt;Wordpress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hati.&lt;/p&gt;
 &lt;p&gt;Buku ini dapat menjadi panduan bagi orang-orang yang ingin belajar menggunakan Wordpress. Materi-materi yang dibahas di dalam buku ini meliputi:&lt;/p&gt;
 &lt;p&gt;1.&amp;nbsp;&amp;nbsp; Registrasi Wordpress.com&lt;/p&gt;
 &lt;p&gt;2.&amp;nbsp;&amp;nbsp; Melakukan &lt;em&gt;Posting&lt;/em&gt;&lt;/p&gt;
 &lt;p&gt;3.&amp;nbsp;&amp;nbsp; Cara Upload Gambar&lt;/p&gt;
 &lt;p&gt;4.&amp;nbsp;&amp;nbsp; Posting Video&lt;/p&gt;
 &lt;p&gt;5.&amp;nbsp;&amp;nbsp; Posting Audio&lt;/p&gt;
 &lt;p&gt;6.&amp;nbsp;&amp;nbsp; Cara Mengelola Themes pada Wordpress&lt;/p&gt;
 &lt;p&gt;7.&amp;nbsp;&amp;nbsp;&amp;nbsp;Cara Instalasi Wordpress pada Komputer Lokal&lt;/p&gt;</t>
  </si>
  <si>
    <t>9dba28db-0faa-4322-98f9-ea5362cee67a</t>
  </si>
  <si>
    <t>Mengasah Memori Anak</t>
  </si>
  <si>
    <t>978-979-29-4349-8</t>
  </si>
  <si>
    <t>978-979-29-7963-3</t>
  </si>
  <si>
    <t>&lt;p&gt;Ketika ditanyai mengenai materi pelajaran, anak sering berkata &amp;lsquo;Wah... lupa&amp;rsquo;, sepintas alasan tersebut terkesan manusiawi namun tentunya kita akan jengkel bila alasan itu selalu digunakan.&lt;/p&gt;
 &lt;p&gt;Lupa berhubungan dengan memori di otak. Bagian pertama buku ini mengupas otak dan memori. Anda akan belajar ternyata bukan hanya jumlah neuron yang penting namun hubungan atar neuron (sinaps) justru lebih penting. Memahami tiga bagian otak akan membantu Anda mengurangi pertentangan dengan anak. Anda juga dapat membuat lingkungan belajar anak berada dalam &amp;lsquo;super learning&amp;rsquo; &amp;ndash; gelombang otak berada pada level alfa. Bagian kedua buku ini mengupas bagaimana meningkatkan keahlian asosiasi anak dengan metode mnemonics &amp;ndash; &amp;lsquo;seni mengingat&amp;rsquo;. Meningkatkan keahlian asosiasi berarti mengaktifkan otak kanan sehingga anak Anda belajar dengan dua belahan otak sekaligus.&lt;/p&gt;
 &lt;p&gt;Bagian terakhir buku ini mengupas bagaimana mengulang secara efektif sehingga nilai ulangan/test anak baik. Mengulang adalah proses penting sehingga informasi akan tersimpan pada memori jangka panjang.&lt;/p&gt;
 &lt;p&gt;&amp;nbsp;&lt;/p&gt;</t>
  </si>
  <si>
    <t>1acafe8e-9bf2-4cc4-a638-a5265dd4e8fb</t>
  </si>
  <si>
    <t>Bahaya Ramalan Vs Dahsyatnya Nubuat Dan Penglihatan</t>
  </si>
  <si>
    <t>Pdt. Darius Theodore Kurniawan &amp; Pdm. Ir. Djohan Gunawan MBA, MSc.</t>
  </si>
  <si>
    <t>978-979-29-3671-1</t>
  </si>
  <si>
    <t>978-979-29-7969-5</t>
  </si>
  <si>
    <t>&lt;p&gt;Rumor kiamat 2012 menjamur di internet, berita, dan buku. Ramalan kiamat suku Maya ini muncul dari sebuah kesalahpahaman tentang kalender perhitungan panjang Maya Kuno. Fakta ini menunjukkan di tengah modernitas zaman. Banyak orang masih mempercayai ramalan. Minat ini ditunjukkan dengan larisnya buku-buku ranalan, seperti karya Nostradamus dan joyoboyo, dan film-film yang menyatakan tentang apa yang akan terjadi pada masa depan. Dampak memercayai ramalan pun sangat besar. Ramalan-ramlan yang menakutkan dapat menimbulkan ketakutan yang lua biasa. Akibatnya, ,memreka melakukan tindakan yang tidak realistis.&lt;br /&gt;
 Alkitab juga menyatakan tentang hal-hal yang akan terjadi pada masa depan. Allah yang mahatahu menyatakan pernyataan_NYA tentaang masa depan melalui nubuat dan penglihatan yang disampaikan-Nya kepada orang-orang pilihan-Nya. Apakah nubuat dan penglihatan itu ama dengan ramalan? Temukan jawabannya dalam buku ini. Buku ini mengupas tentang apa, bagaimana, dan apa yang ada di balik ramlan, nubuat, dan penglihat. Anda akan memahami bahaya besar yang ada di balik ramalan. Buku ini menolong anda untuk tidak memercayai ramalan, tetapi memercayai Tuhan dalam melihat masa depan.&lt;/p&gt;</t>
  </si>
  <si>
    <t>e9606a8a-b17a-4f15-960a-56ef50853713</t>
  </si>
  <si>
    <t>Yanthy Aquista</t>
  </si>
  <si>
    <t>978-979-29-2998-0</t>
  </si>
  <si>
    <t>978-979-29-8372-2</t>
  </si>
  <si>
    <t>&lt;p&gt;Excellent Housewife adalah 40 renungan inspiratif yang menggali kekuatan luar biasa ibu rumah tangga. Di sini penulis ingin mengajak setiap ibu rumah tangga Kristen menyadari bahwa perannya sebagai ibu rumah tangga bukanlah peran biasa-biasa saja. Para ibu rumah tangga Kristen juga dimotivasi untuk menjalankan peran mereka dengan hikmat Kristus dan bijaksana, serta berdasarkan pada firman Tuhan. Buku ini akan mempersiapkan setiap ibu rumah tangga Kristen untuk menemukan kekuatan luar biasa yang Tuhan taruh dalam diri mereka.&lt;/p&gt;</t>
  </si>
  <si>
    <t>bd340c4a-9be6-4ded-a35e-6068b14cd369</t>
  </si>
  <si>
    <t>77 Renungan Alkitabiah Tentang Akhir Zaman</t>
  </si>
  <si>
    <t>978-979-29-1876-2</t>
  </si>
  <si>
    <t>978-979-29-8051-6</t>
  </si>
  <si>
    <t>&lt;p&gt;Alkitab dengan jelas menubuatkan Kedatangan Kristus Kedua Kali (KKKK). Namun, Alkitab juga memberikan pengajaran yang sistematis mengenai akhir zaman itu. Selain itu, Alkitab memberi petunjuk tentang bagaimana orang Kristen harus bersikap, bertindak, dan berperilaku terkait dengan semua itu. Apa yang firman Tuhan katakan tidak akan membingungkan dan menakutkan, tetapi akan menggugah iman dan membangkitkan pengharapan.&lt;/p&gt;
 &lt;p&gt;Buku ini menyajikan 77 renungan, yang mencakup pokok-pokok bahasan, antara lain: eskatologi tentang kedatangan Kristus kedua kali (KKKK), dasar Alkitab tentang kedatangan-Nya, gereja akhir zaman, nubuat akhir zaman, pengangkatan (rapture), masa aniaya besar (tribulasi), proses kedatangan Kristus yang kedua, pengadilan, kebangkitan orang mati, kerajaan seribu tahun, surga baru dan bumf baru, serta sikap-sikap yang alkitabiah berkenaan dengan hari kiamat. Selain itu, pada akhir renungan dicantumkan &amp;quot;Kamus Akhir Zaman&amp;quot;, yang menampilkan istilah-istilah eskatologis yang perlu dipelajari lebih lanjut.&lt;br /&gt;
 Anda akan menguasai pelajaran Alkitab tentang akhir zaman sekaligus membangun iman untuk menyambut kedatangan Kristus kedua kali.&lt;/p&gt;</t>
  </si>
  <si>
    <t>427c88d2-c33e-4665-94c5-ea27dc4e8169</t>
  </si>
  <si>
    <t>Pasti Bisa!! Belajar Sendiri CorelDRAW X7</t>
  </si>
  <si>
    <t>978-979-29-5227-8</t>
  </si>
  <si>
    <t>978-979-29-8149-0</t>
  </si>
  <si>
    <t>&lt;p&gt;Buku &lt;strong&gt;Pasti Bisa !! Belajar Sendiri CorelDRAW X&lt;/strong&gt;&lt;strong&gt;7&lt;/strong&gt; menawarkan cara belajar yang mudah untuk menjadi pintar. Buku ini ditujukan bagi pemula atau siapa saja yang ingin belajar dan terampil untuk membuat desain-desain vektor dengan menggunakan CorelDRAW X7.&lt;/p&gt;
 &lt;p&gt;Buku ini mempelajari berbagai fasilitas yang disediakan CorelDRAW X6. Dilengkapi gambar-gambar dan uraian secara rinci pada tiap pokok bahasan serta contoh latihan yang tertuang dalam buku ini diharapkan dapat digunakan sebagai bahan panduan dan latihan bagi pembaca untuk lebih memahami dan menguasai program CorelDRAW X7 dengan baik.&lt;/p&gt;
 &lt;p&gt;Dengan mempelajari bahasan dalam buku ini, diharapkan pembaca akan dapat:&lt;/p&gt;
 &lt;ul&gt;
 &lt;li&gt;Mengenal dasar-dasar CorelDRAW X7 dan mampu mengoperasikan tool-tool yang dimilikinya&lt;/li&gt;
 &lt;li&gt;Memahami teknik dasar menggambar objek&lt;/li&gt;
 &lt;li&gt;Mengolah objek, memotong dan memodifikasi objek&lt;/li&gt;
 &lt;li&gt;Memberikan efek pada objek&lt;/li&gt;
 &lt;li&gt;Mewarnai objek&lt;/li&gt;
 &lt;li&gt;Membuat &amp;amp; Mengolah teks&lt;/li&gt;
 &lt;li&gt;Memodifikasi objek&lt;/li&gt;
 &lt;li&gt;Mengolah objek bitmap&lt;/li&gt;
 &lt;li&gt;Mencetak desain&lt;/li&gt;
 &lt;/ul&gt;</t>
  </si>
  <si>
    <t>51787ce7-dfa3-4961-8961-0c341ce206a1</t>
  </si>
  <si>
    <t>Babat Habis Tes Bahasa Jepang N5 - Mudah Kuasai Bahasa Jepang dan Huruf Kanji Dasar N5</t>
  </si>
  <si>
    <t>978-979-29-4643-7</t>
  </si>
  <si>
    <t>978-979-29-8332-6</t>
  </si>
  <si>
    <t>&lt;p&gt;Bahasa Jepang merupakan salah satu bahasa yang sangat penting di dunia. Hal ini tidak lepas dari teknologi maju yang dimiliki negara Jepang sendiri. Tidak hanya teknologi, bahkan bidang lainnya telah menjamur dan menyebar ke berbagai negara, seperti bidang musik, perfilman baik anime maupun dorama, kebudayaan bahkan hingga kuliner pada beberapa tahun terakhir. Buku &amp;acirc; &amp;nbsp;Babat Habis Tes Bahasa Jepang N5&amp;acirc; &amp;nbsp; ini membahas cukup lengkap pelajaran bahasa Jepang yang terdiri dari Tata Bahasa (Bunpou), Contoh Kalimat (Reibun), Percakapan (Kaiwa), Kata-kata Baru (Atarashii Kotoba) dan Latihan (Renshuu). Buku ini juga melampirkan kunci jawaban dari latihan-latihan bahasa Jepang yang terdapat di dalam buku ini. Selain itu, buku ini juga membahas huruf-huruf kanji dasar Jepang, baik sejarah huruf kanji masuk ke Jepang, cara menulis dan membaca huruf kanji dasar, serta contoh kata dalam penggunaan huruf kanji dasar. Itulah sebabnya buku ini sangat cocok digunakan oleh para peminat bahasa Jepang agar dapat belajar bahasa Jepang secara akademis maupun secara otodidak tanpa bimbingan seorang guru&lt;/p&gt;</t>
  </si>
  <si>
    <t>7b1e17c9-46da-4bc5-94da-3d934c409300</t>
  </si>
  <si>
    <t>Misteri Lukisan Tua dan Kumpulan Cerita Anak Lainnya</t>
  </si>
  <si>
    <t>978-979-29-4408-2</t>
  </si>
  <si>
    <t>978-979-29-8233-6</t>
  </si>
  <si>
    <t>&lt;p&gt;Misteri lukisan tua&amp;nbsp;adalah buku cerita misteri untuk anak-anak. Banyak nilai moral yang sangat bagus untuk pembentukan karakter anak-anak dalam buku ini..&amp;nbsp;&lt;/p&gt;</t>
  </si>
  <si>
    <t>18eb7d19-9887-4f62-855e-5182951396e2</t>
  </si>
  <si>
    <t>PAS: Ragam Desain Poster dan Iklan dengan CorelDRAW dan Adobe Photoshop</t>
  </si>
  <si>
    <t>978-979-29-5022-9</t>
  </si>
  <si>
    <t>978-979-29-8290-9</t>
  </si>
  <si>
    <t>&lt;p&gt;Desain poster iklan atau pengumuman dapat dibuat dengan mudah menggunakan CorelDRAW dan Adobe Photoshop. Beragam fitur untuk mengolah gambar yang disediakan kedua program tersebut cukup lengkap. Jika memiliki minat di bidang desain poster, buku ini dapat menjadi acuan untuk menekuni dunia desain poster.&lt;br /&gt;
 CorelDRAW cukup handal untuk menangani gambar vektor, sedangkan Adobe Photoshop adalah pengolah gambar bitmap paling handal saat ini. Kelebihan tersebut akan memudahkan Anda membuat karya desain dengan mudah.&lt;br /&gt;
 Buku Panduan Aplikatif dan Solusi (PAS): Ragam Desain Poster dan Iklan dengan CorelDRAW dan Adobe Photoshop ini membahas pembuatan desain poster dan iklan secara lengkap dan jelas. Materi akan disajikan secara bertahap menggunakan pandangan kasus nyata. Semoga pembahasan step by step dalam buku ini membuat Anda semakin mudah untuk mempelajari ilmu yang disajikan dan menerapkannya.&lt;/p&gt;</t>
  </si>
  <si>
    <t>ff692c85-759a-4192-86aa-8acf5d87dfb1</t>
  </si>
  <si>
    <t>PAS: Membuat Beragam Desain 3 Dimensi Menggunakan Adobe</t>
  </si>
  <si>
    <t>978-979-29-4296-5</t>
  </si>
  <si>
    <t>978-979-29-8286-2</t>
  </si>
  <si>
    <t>&lt;p&gt;Adobe photoshop merupakan aplikasi yang digunakan untuk mengolah foto. Program ini memiliki banyak efek dengan teknik pengolahan foto yang sangat mumpuni, sehingga mampu memberikan hasil pengolahan yang berkualitas dan professional. Dengan adanya beberapa fitur dan interface baru di Adobe Photoshop CS6, menjadikan anda lebih mudah mengolah gambar. Anda dapat memanipulasi gambar, membuat tampilan gambar menjadi lebih menarik, mengatur pewarnaan, dan berkreasi membuat objek. Buku Paduan Aplikasi dan Solusi (PAS): Membuat Desain 3 Dimensi Menggunakan Adobe photoshop CS6 ini akan menjelaskan tentang teknik mengolah dan memanipulasi tampilan foto dan objek menjadi desain 3 dimensi.&lt;/p&gt;
 &lt;p&gt;Buku ini membahas:&lt;/p&gt;
 &lt;ul&gt;
 &lt;li&gt;Membuat Teks 3 Dimensi&lt;/li&gt;
 &lt;li&gt;Membuat Objek 3 Dimensi&lt;/li&gt;
 &lt;li&gt;Membuat Foto 3 Dimensi&lt;/li&gt;
 &lt;li&gt;Membuat Objek Fantasi 3 Dimensi&lt;/li&gt;
 &lt;/ul&gt;</t>
  </si>
  <si>
    <t>7610157d-94ba-417a-b4ee-ad634e703b04</t>
  </si>
  <si>
    <t>Serba Serbi Teknik Seleksi dan Blending Adobe Photoshop</t>
  </si>
  <si>
    <t>978-979-29-5097-7</t>
  </si>
  <si>
    <t>978-979-29-8337-1</t>
  </si>
  <si>
    <t>&lt;p&gt;Jaman sekarang melakuan kegiatan editing foto adalah kegiatan yang cukup menyenangkan. Dan menguasai Adobe Photoshop adalah salah satu skill yang yang harus dimiliki oleh para desainer grafis. Teknik Seleksi dan Blending di Photoshop adalah salah satu teknik dasar yang cukup sering digunakan. Buku ini akan menuntun para membaca agar dapat menguasai Teknik Seleksi dan Blending secara maksimal. Dengan memberikan contoh-contoh tutorial yang mudah dipahami, buku ini bisa menjadi acuan untuk para pemula.&lt;/p&gt;</t>
  </si>
  <si>
    <t>1edf50f9-d600-4b42-bd9c-43ac4e9d6826</t>
  </si>
  <si>
    <t>Street Photography: Jurus Sakti Fotografi Jalanan Terlengkap</t>
  </si>
  <si>
    <t>Asdani Kindarto (Smith Community)</t>
  </si>
  <si>
    <t>978-979-29-5890-4</t>
  </si>
  <si>
    <t>978-623-01-0909-6</t>
  </si>
  <si>
    <t>&lt;p&gt;Kamera digital yang semakin murah, praktis, dan kaya akan fitur, begitu menarik perhatian semua kalangan, mulai dari peminat fotografi baru hingga para fotografer profesional. Hal ini ditambah dengan beragamnya media penyimpan atau galeri gratis di internet yang dapat dimanfaatkan untuk memamerkan hasil jepretan foto, seperti Facebook, Flickr, serta Instagram, yang membuat para pemotret menjadi bersemangat untuk memotret dan memublikasikan setiap karya fotonya melalui galeri online tersebut.Lalu kenapa &lt;em&gt;s&lt;/em&gt;&lt;em&gt;treet &lt;/em&gt;&lt;em&gt;p&lt;/em&gt;&lt;em&gt;hotography&lt;/em&gt;? Street Photography atau seni foto jalanan, merupakan salah satu genre atau aliran dalam fotografi yang mengabadikan kondisi di sekitar kita, baik itu objek benda hidup ataupun benda mati. Biasanya street photography lebih merujuk pada suatu foto yang diambil secara candid, serta-merta, atau alami tanpa rekayasa.Melalui buku ini, Anda memiliki referensi yang komprehensif dan padat mengenai hakekat &lt;em&gt;street photography&lt;/em&gt;. Anda akan menguasai teknik-teknik yang biasa digunakan, bagaimana mengelola pencahayaan sekaligus mengakali keterbatasan kamera, objek yang tidak mau dipotret, gangguan alam saat memotret, dan banyak lagi.&lt;/p&gt;</t>
  </si>
  <si>
    <t>fa428a09-4a77-442c-9daa-52f3282e739e</t>
  </si>
  <si>
    <t>Grow Your Own Medical Plant - Panduan Praktis Menanam 51 Tanaman Obat Populer di Pekarangan</t>
  </si>
  <si>
    <t>978-979-29-5827-0</t>
  </si>
  <si>
    <t>978-623-90502-5-2</t>
  </si>
  <si>
    <t>&lt;p&gt;Saat ini mulai menggejala pengobatan alternatif di masyarakat, baik dilakukan secara mutlak alternatif atau dibarengkan dengan pengobatan secara medis. Pengobatan dengan memanfaatkan tanaman (herba) merupakan salah satu dari pengobatan alternatif yang sebetulnya sudah banyak dilakukan oleh nenek moyang kita dahulu.&lt;/p&gt;
 &lt;p&gt;Dengan semakin berkembangnya teknologi, pemanfaatan tanaman sebagai obat telah merambah melalui serangkaian penelitian yang nantinya dapat dipertanggungjawabkan secara ilmiah. Oleh karena itu, di masa mendatang tentu obat herba merupakan sarana pengobatan yang dapat disandingkan dengan pengobatan medis.&lt;/p&gt;
 &lt;p&gt;Tidak ada salahnya apabila sekarang Anda mulai mengenal khasiat tanaman obat yang ada dan dapat membudidayakan sendiri untuk dapat dimanfaatkan pada keluarga Anda. Tidak menutup kemungkinan bila kelak dapat dikembangkan menjadi bisnis yang mempunyai nilai ekonomis. Buku ini mengulas cara budi daya 51 tanaman obat populer di pekarangan beserta khasiatnya, sehingga Anda bisa lebih hemat, lebih sehat bahkan lebih untung.&lt;/p&gt;</t>
  </si>
  <si>
    <t>91e18bdc-b102-4b9f-844c-d3e7240363e6</t>
  </si>
  <si>
    <t>Brother</t>
  </si>
  <si>
    <t>Shofi Annisa</t>
  </si>
  <si>
    <t>978-979-29-3070-2</t>
  </si>
  <si>
    <t>978-979-29-8966-3</t>
  </si>
  <si>
    <t>&lt;p&gt;Rald, cowok populer, punya IQ jenius, dan benci angka 11. sayang, kepopulerannya harus meredup dengan kedatangan guru baru, Mr. Perfect. jelas keadaan ini membuat Rald meradang. segala upaya dilakukannya untuk kembali merebut gelar populer. namun, pada satu kesempatan, mereka justru diwajibkan untuk bekerjasama. kesempatan yang juga menguji cinta dan persahabatan Rald pada kekasih juga sahabat lainnya.&amp;nbsp;&lt;br /&gt;
 &lt;br /&gt;
 lalu, apakah kebencian Rald pada Mr. Perfect bisa pudar? belum lagi bila Mr. Perfect menguak rahasia besar antara dirinya dengan Rald. dan, mengapa Rald harus memilih 11 sebagai angka paling ia benci?!&lt;/p&gt;</t>
  </si>
  <si>
    <t>453d2660-c87e-4ca9-a2e5-a1638ce1415d</t>
  </si>
  <si>
    <t>Selamanya Cinta</t>
  </si>
  <si>
    <t>Rudy Efendy</t>
  </si>
  <si>
    <t>978-979-29-3506-6</t>
  </si>
  <si>
    <t>978-979-29-7754-7</t>
  </si>
  <si>
    <t>&lt;p&gt;Sakit hati karena Revan yang dicintainya terpaksa menikahi Rara karena hamil, Mei meninggalkan Indonesia dan tinggal di San Fransisco. Ketika suatu saat Mei harus kembali ke Indonesia, perlahan-lahan ia menyadari hatinya masih mencintai Revan. Revan pun masih sangat mengharapkan Mei kembali ke sisinya.&lt;br /&gt;
 Namun, Revan sudah memiliki seorang putri, Kiran, dan sudah memiliki Rara sebagai isterinya yang sah secara hukum.&lt;br /&gt;
 Muncul Rico yang mempertanyakan anak biologis hasil hubungan Revan dan Rara dan mengakui Kiran sebagai anaknya, bukan anak Revan.&lt;br /&gt;
 Di San Fransisco Tom atasan Mei, duda beranak dua yang sudah bercerai dari isterinya menyukai Mei secara diam-diam dan menunggu waktu yang tepat untuk mengungkapkan kepada Mei.&lt;br /&gt;
 Akankah Revan dan Mei melanjutkan kembali kisah-kasih mereka yang terputus?&lt;br /&gt;
 Akankah Revan kehilangan Kiran karena ternyata Kiran bukan anak biologisnya?&lt;br /&gt;
 Akankah Mei menyambut uluran cinta Tom dan melupakan perasaannya sendiri terhadap Revan?&lt;br /&gt;
 Akankah Rara membiarkan Mei kembali begitu saja kepada Revan, ataukah dia sudah merencanakan sesuatu yang jahat terhadap Mei?&lt;br /&gt;
 Ternyata banyak kesulitan dan liku-liku yang harus dihadapi Revan dan Mei dalam memperjuangkan cinta mereka.&lt;br /&gt;
 SELAMANYA CINTA, sebuah novel yang patut dibaca oleh siapa pun yang percaya akan sebuah cinta sejati. Cinta yang begitu kuat yang tidak akan pernah lekang oleh waktu, meski diterpa badai dan kesulitan tiada henti&lt;/p&gt;</t>
  </si>
  <si>
    <t>103348e5-e0d4-4a7f-aac2-10a60eda5074</t>
  </si>
  <si>
    <t>Herbal Ajaib Terung - Seri Apotek Dapur</t>
  </si>
  <si>
    <t>978-979-29-5239-1</t>
  </si>
  <si>
    <t>978-623-90504-6-7</t>
  </si>
  <si>
    <t>Terung merupakan jenis sayur yang sudah banyak dikenal oleh masyarakat. Terung dapat dibeli di pasar, swalayan, atau pedagang keliling. Selain berguna untuk dijadikan bahan masakan, terung juga berguna bagi kecantikan dan kesehatan. Mungkin hanya beberapa orang yang mengetahui khasiat terung bagi kecantikan dan kesehatan. Oleh karena itu, buku ini akan memberikan pengetahuan mengenai khasiat terung yang mungkin belum dikenal sebagaian besar dari kita. Dengan bertambahnya pengetahuan mengenai manffat fan khasiat terung yang begitu besar, maka kita bisa memanfaatkan terung secara maksimal.</t>
  </si>
  <si>
    <t>2501b265-0a01-433f-a63b-d1e93827499e</t>
  </si>
  <si>
    <t>Seri Cerita Dongeng Dunia: Kumpulan Dongeng Negeri Jepang - Patung Jizo Bertopi Jerami</t>
  </si>
  <si>
    <t>978-979-29-6136-2</t>
  </si>
  <si>
    <t>978-623-6701-13-3</t>
  </si>
  <si>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&amp;ldquo;Kumpulan Dongeng Negeri Jepang;
 Patung Jizo Bertopi Jerami&amp;rdquo;. Bercerita tentang sepasang kakek-nenek yang hidup miskin. Tetapi meski mereka dalam kemiskinan, mereka tetap berbagi dengan sesama. Kebaikan hati mereka berbuah dengan berkat yang berlimpah-limpah. Para patung Jizo membalas kebaikan mereka pada pasangan kakek-nenek yang baik hati itu. Patung Jizo menurut kepercayaan agama Shinto di Jepang, Jizo adalah malaikat pelindung yang selalu menolong orang yang kesusahan. Orang-orang Jepang berdoa kepada Jizo di kuil dengan meneelungkupkan kedua tangan diatas dada.
 Dan, masih ada 20 dongeng dari negeri Jepang yang menarik lainnya dalam buku ini. Selamat membaca ya :)
 Komentar Anda</t>
  </si>
  <si>
    <t>7b59413f-3980-479f-987c-2657cc19575c</t>
  </si>
  <si>
    <t>Perpajakan 1</t>
  </si>
  <si>
    <t>978-623-01-2592-8</t>
  </si>
  <si>
    <t>Pajak</t>
  </si>
  <si>
    <t>Tidak tersedia</t>
  </si>
  <si>
    <t>Buku ini dapat digunakan sebagai bahan referensi, khususnya bagi para mahasiswa yang sedang mengambil mata kuliah Perpajakan 1. Pembahasan yang ada dalam buku ini disajikan dengan menggunakan bahasa yang sangat sederhana, lugas, dan mudah dipahami, sehingga akan membantu para mahasiswa dalam mempelajarinya secara lebih cepat, mudah, dan praktis
 &amp;nbsp;</t>
  </si>
  <si>
    <t>52f0c064-52da-4570-ac98-00890560aed7</t>
  </si>
  <si>
    <t>Manajemen Pemasaran</t>
  </si>
  <si>
    <t>978-623-01-1929-3</t>
  </si>
  <si>
    <t>Buku ini dapat digunakan sebagai bahan referensi bagi para mahasiswa yang sedang mengambil mata kuliah Manajemen Pemasaran. Pembahasan yang ada dalam buku ini disajikan dengan menggunakan bahasa yang sangat sederhana, lugas, dan mudah dipahami, sehingga akan membantu para mahasiswa dalam mempelajarinya secara lebih cepat, mudah, dan praktis.
 &amp;nbsp;</t>
  </si>
  <si>
    <t>ce2b134a-3fc0-4d15-bef8-eccacc6bc7e1</t>
  </si>
  <si>
    <t>Manusia dalam Perancangan</t>
  </si>
  <si>
    <t>Suharyo Widagdo</t>
  </si>
  <si>
    <t>978-623-8502-97-4</t>
  </si>
  <si>
    <t>Abad 21 dan tatanan global mendorong masyarakat industri untuk memperhatikan manusia sebagai faktor penentu berbagai aspek kerja dan kehidupan secara lebih baik lagi. Adanya ungkapan the man behind the gun yang menyatakan bahwa berbahaya tidaknya senjata sangat bergantung pada orang yang mengawakinya, menunjukkan arti pentingnya penyertaan faktor manusia pada proses pendesainan. Di sisi lain, akan terjadi dampak negatif apabila kita kurang waspada menghadapi bahaya potensial yang mungkin timbul.Hal ini tidak akan terjadi jika dapat diantisipasi pelbagai risiko yang mempengaruhi kehidupan para pekerja. Pelbagai risiko tersebut adalah kemungkinan terjadinya penyakit akibat kerja, yaitu penyakit yang berhubungan dengan pekerjaan serta kecelakaan akibat kerja yang dapat menyebabkan kecacatan atau kematian. Antisipasi ini harus dilakukan oleh semua pihak dengan cara melakukan penyesuaian antara pekerja, proses kerja, dan lingkungan kerja. Pendekatan inilah yang dikenal sebagai pendekatan ergonomik. Dalam buku ini akan diberikan pandangan yang mendalam tentang integrasi elemen manusia ke dalam proses perancangan, bukan hanya untuk para profesional, tetapi juga untuk semua orang yang ingin memahami bagaimana perancangan memainkan peran penting dalam kehidupan kita sehari-hari.
 &amp;nbsp;</t>
  </si>
  <si>
    <t>8b7b8935-01e1-4d3b-a852-c47151c5346b</t>
  </si>
  <si>
    <t>Manajemen Strategi</t>
  </si>
  <si>
    <t>978-623-8493-51-7</t>
  </si>
  <si>
    <t>Buku ini dapat digunakan sebagai bahan referensi, khususnya bagi para mahasiswa yang sedang mengambil mata kuliah Manajemen Strategi. Pembahasan yang ada dalam buku ini disajikan dengan menggunakan bahasa yang sangat sederhana, lugas, dan mudah dipahami, sehingga akan membantu para mahasiswa dalam mempelajarinya secara lebih cepat, mudah, dan praktis.
 &amp;nbsp;</t>
  </si>
  <si>
    <t>b867e92f-545a-4c56-afe9-e1156d5d8a83</t>
  </si>
  <si>
    <t>Mengenal &amp; Memahami Laporan Keuangan</t>
  </si>
  <si>
    <t>978-623-01-2527-0</t>
  </si>
  <si>
    <t>Setelah data transaksi dicatat ke dalam jurnal dan diposting ke dalam buku besar, laporan akuntansi disiapkan untuk memberikan informasi yang berguna bagi para pemakai laporan, terutama sebagai dasar pertimbangan dalam proses pengambilan keputusan. Laporan akuntansi ini dinamakan laporan keuangan. Laporan keuangan (financial statements) merupakan produk akhir dari serangkaian proses pencatatan dan pengikhtisaran data transaksi bisnis. Laporan keuangan pada dasarnya adalah hasil dari proses akuntansi yang dapat digunakan sebagai alat untuk mengkomunikasikan data keuangan atau aktivitas perusahaan kepada pihak-pihak yang berkepentingan. Pembahasan yang ada dalam buku ini disajikan dengan menggunakan bahasa yang sangat sederhana, lugas, dan mudah dipahami, sehingga akan membantu para pembaca dalam mempelajarinya secara lebih cepat, mudah, dan praktis.
 &amp;nbsp;</t>
  </si>
  <si>
    <t>7f0978d6-1c00-4f6c-973f-d95207e9c4f0</t>
  </si>
  <si>
    <t>MENULIS KARYA ILMIAH Berbasis Artificial Intelligence</t>
  </si>
  <si>
    <t>Wing Wahyu Winarno, Cholis Hidayati, Romeiza Syafriharti, Yulia Hendri Yeni, dan Yuni Nustini</t>
  </si>
  <si>
    <t>978-623-01-3522-4</t>
  </si>
  <si>
    <t>978-623-01-3523-1</t>
  </si>
  <si>
    <t>Pada zaman dulu, sebelum ada Artificial Intelligence, menulis karyailmiah tidak mudah dilakukan. Tahapan-tahapan yang ada, mulai darimencari ide penelitian,research gap, pencarian teori, kajian pustaka,pengumpulan dan pengolahan data, analisis, hinggapembuatankesimpulan, bahkan penulisan dan pengumpulan daftar pustaka,harus dilakukan secara manual. Kalau sudah ada aplikasi komputerpun, hanyalah sebagai alat bantu yang hanya dapat digunakan kalaupengguna melakukan pekerjaannya, yaitu menginput dan menuliskanteksnya. Kini kita sudah berada di zaman AI, yang sudah banyakmenyediakan aplikasi-aplikasi yang mampu berpikir dan berkarya,sehingga dalam beberapa hal, peneliti tidak perlu lagi melakukan hal-hal secara manual. Misalnya dimulai dari mencariide penelitian, kitadapat menggunakan aplikasi seperti Open Knowledge Maps misalnya.Kita cukup menuliskan topik atau kata kunci, dalam sekejab akantersaji gambaran ide-ide penelitian. Untuk mencari referensi, kitaharus bisa mendapatkan acuan yang berkualitas. Kalau dilakukansecara manual, tentu akan memerlukan waktu lama dan hasilnyabelum meyakinkan. Namun kalau kita menggunakan aplikasiConnected Papers, maka kita tidak perlu menghabiskan waktu lama. Buku ini membahas berbagai aplikasi berbasis AI yang dapatdimanfaatkan untuk membantu Anda memulai dan menyelesaikanpublikasi karya ilmiah Anda. Ada 17 aplikasi yang dibahas di antaranya adalah ChatGPT, ChatPDF, Connected Papers, Deep AI Chat, Elicit, dansebagainya. Dengan aplikasi-aplikasi ini, Andaakan semakin mudahmenyelesaikan karya ilmiah Anda.
 &amp;nbsp;</t>
  </si>
  <si>
    <t>4ea0ea49-ecb2-4c5c-ae03-34be7af37cac</t>
  </si>
  <si>
    <t>MICROSOFT EXCEL 2021 untuk Administrasi Perkantoran Modern</t>
  </si>
  <si>
    <t>MADCOMS</t>
  </si>
  <si>
    <t>978-623-01-3497-5</t>
  </si>
  <si>
    <t>978-623-01-3498-2</t>
  </si>
  <si>
    <t>Sebagai seorang tenaga administrasi perkantoran modern dituntut mempunyai keahlian khusus dalam menyusun beragam laporan. Namun kenyataan yang terjadi di dunia perkantoran sekarang, kemampuan SDM dalam merencanakan tidak diimbangi dengan kemampuan penggunaan aplikasi komputer perkantoran secara optimal. Aplikasi yang sering digunakan untuk memenuhi tugas pembuatan laporan keuangan adalah Microsoft Excel. Melalui Microsoft Excel aktivitas perkantoran dapat dilakukan secara cepat dan mudah. Pokok bahasan yang disajikan dalam buku Microsoft Excel 2021 untuk Administrasi Perkantoran Modern ini membahas mengenai pemanfaatan Microsoft Excel untuk Administrasi Perkantoran dengan model studi kasus yang meliputi: &amp;bull; Mengenal Perintah Microsoft Excel 2021 &amp;bull; Mengenal dan membuat Grafik, membahas mengenai cara membuat dan mengelola grafik. &amp;bull; Studi Kasus pada Tugas Sekretaris, membahas mengenai cara menangani surat masuk dan keluar saja. Ada dua macam penanganan surat masuk dan keluar yaitu dengan sistem buku agenda dan sistem kartu kendali. &amp;bull; Studi Kasus pada Bagian Keuangan, membahas mengenai cara membuat laporan keuangan (membuat laporan rugi/laba, membuat laporan perubahan modal, hingga membuat neraca), membuat laporan penjualan barang, membuat nota penjualan barang serta menghitung penyusutan asset, membuat cara menghitung kredit barang, Menjumlah angka mengunakan subtotal. &amp;bull; Proses Mencetak.
 &amp;nbsp;</t>
  </si>
  <si>
    <t>ffb61289-7e8d-40df-9b7c-f9d854aeec08</t>
  </si>
  <si>
    <t>MICROSOFT WORD 2021 untuk Administrasi Perkantoran Modern</t>
  </si>
  <si>
    <t>978-623-01-3499-9</t>
  </si>
  <si>
    <t>978-623-01-3500-2</t>
  </si>
  <si>
    <t>Seorang tenaga administrasi perkantoran dituntut mempunyai keahlian khusus dalam menyusun beragam dokumen perkantoran. Namun kenyataan yang terjadi di dunia perkantoran sekarang, kemampuan SDM dalam merencanakan tidak diimbangi dengan kemampuan penggunaan aplikasi komputer perkantoran secara optimal. Aplikasi yang sering digunakan untuk memenuhi tugas pembuatan dokumen kantor adalah Microsoft Word. Melalui Microsoft Word aktivitas perkantoran dapat dilakukan secara cepat dan mudah. Buku Microsoft Word untuk Administrasi Perkantoran Modern ini membahas mengenai pemanfaatan Microsoft Word untuk Administrasi Perkantoran yang meliputi: &amp;bull; Pengenalan Microsoft Word 2021 &amp;bull; Membuat Lembar Pesan Telepon &amp;bull; Membuat Form Daftar Tamu &amp;bull; Membuat Lembar Memo &amp;bull; Membuat Tanda Terima &amp;bull; Membuat Kalender Kerja Tahunan &amp;bull; Membuat Lembar Agenda Surat Keluar/Masuk &amp;bull; Membuat Surat Jalan Pembelian Barang &amp;bull; Membuat Faktur Barang &amp;bull; Membuat Kwitansi Pembelian Barang &amp;bull; Membuat Purchase Order &amp;bull; Membuat Laporan Penjualan &amp;bull; Membuat Slip Gaji &amp;bull; Membuat Agenda Rapat &amp;bull; Membuat Undangan Rapat &amp;bull; Membuat Daftar Hadir Peserta Rapat &amp;bull; Membuat Lembar Pengecekan Persiapan Rapat &amp;bull; Membuat Surat Massal dengan Mail Merge &amp;bull; Proses Mencetak Dokumen
 &amp;nbsp;</t>
  </si>
  <si>
    <t>bd3d85ce-f95a-4451-b93a-56edf693726a</t>
  </si>
  <si>
    <t>Manajemen Kinerja</t>
  </si>
  <si>
    <t>978-623-01-2526-3</t>
  </si>
  <si>
    <t>Buku ini dapat digunakan sebagai bahan referensi, khususnya bagi para mahasiswa yang sedang mengambil mata kuliah Manajemen Kinerja. Pembahasan yang ada dalam buku ini disajikan dengan menggunakan bahasa yang sangat sederhana, lugas, dan mudah dipahami, sehingga akan membantu para mahasiswa dalam mempelajarinya secara lebih cepat, mudah, dan praktis.</t>
  </si>
  <si>
    <t>48547e40-e1a2-4b4e-8411-f27d4bae8cd4</t>
  </si>
  <si>
    <t>Mahir Keuangan Desa - Sistem dan Prosedur</t>
  </si>
  <si>
    <t>Puji Agus</t>
  </si>
  <si>
    <t>978-623-8487-20-2</t>
  </si>
  <si>
    <t>Buku Mahir Keuangan Desa merupakan buku yang menjelaskan pengelolaan keuangan desa secara komprehensif untuk setiap tahapannya. Buku ini menjelaskan mulai dari bagaimana desa merencanakan keuangannya, dilanjutkan dengan bagaimana desa melaksanakan rencana tersebut, lalu desa melakukan penatausahaan, serta terakhir bagaimana desa melakukan pelaporan dan pertanggungjawaban. Pembahasan Prosedur keuangan desa sangat diperlukan untuk memahami siapa melakukan apa. Sistem dan Prosedur merupakan serangkaian langkah atau tata cara yang harus diikuti oleh pemerintah desa dalam mengelola dan mengatur aspek keuangan untuk mendukung pembangunan dan kesejahteraan masyarakat. Pengelolaan Keuangan Desa adalah keseluruhan kegiatan yang meliputi perencanaan, pelaksanaan, penatausahaan, pelaporan, dan pertanggungjawaban berdasarkan asas transparan, akuntabel, partisipatif serta dilakukan dengan tertib dan disiplin anggaran. Akuntabel merupakan prinsip di mana pengelolaan keuangan desa harus dapat dipertanggungjawabkan secara legal. Pertanggungjawaban pengelolaan keuangan desa harus dibuktikan secara administratif berupa bukti-bukti/dokumen-dokumen penggunaan anggaran sesuai ketentuan peraturan perundang-undangan. Guna mewujudkan hal tersebut diperlukan pemahaman atas sistem dan prosedur keuangan desa oleh para pihak sehingga akuntabilitas dapat diwujudkan. Buku ini disusun untuk memudahkan para pembaca yang ingin memahami Keuangan Desa. Buku ini disusun disesuaikan dengan ketentuan peraturan perundang-undangan Keuangan Desa yang berlaku saat penulisan buku ini. Oleh karena ketentuan peraturan perundang-undangan di bidang Keuangan Desa mengalami perubahan dan penambahan peraturan, maka disarankan para pemakai buku untuk senantiasa mengikuti perkembangan peraturan di bidang Keuangan Desa, untuk menyesuaikan Keuangan Desa dengan ketentuan peraturan perundang-undangan yang terbaru.</t>
  </si>
  <si>
    <t>136a2859-1147-4ef6-811c-c9ae73408b4a</t>
  </si>
  <si>
    <t>Leadership</t>
  </si>
  <si>
    <t>978-623-8493-48-7</t>
  </si>
  <si>
    <t>Kepemimpinan (Leadership) dan Manajemen (Management) pada dasarnya merupakan dua konsep yang berbeda, namun kedua istilah tersebut sering digunakan seolah-olah mereka memiliki arti yang sama. Inti perbedaan antara kepemimpinan dan manajemen adalah terletak pada bagaimana mereka memotivasi orang lain ataupun tim dalam mencapai sasaran kelompok dan organisasi. Kepemimpinan adalah proses dimana seorang individu mempunyai pengaruh terhadap orang lain, dan mengilhami, memberi semangat, memotivasi, serta mengarahkan kegiatan-kegiatan mereka guna membantu tercapainya tujuan kelompok atau organisasi. Sedangkan manajemen adalah serangkaian kegiatan (merencanakan, mengorganisasikan, memimpin, hingga fungsi mengendalikan) yang diarahkan pada sumber daya organisasi (tenaga kerja, keuangan, fisik, dan informasi) untuk mencapai sasaran organisasi dengan cara yang efisien dan efektif.</t>
  </si>
  <si>
    <t>95fc2e0f-f3b3-40bf-9e37-82b1d999aca0</t>
  </si>
  <si>
    <t>KOSONG</t>
  </si>
  <si>
    <t>: Bukan tentang awal melainkan akhir dari sebuah kisah</t>
  </si>
  <si>
    <t>Fitri Haryani Nasution</t>
  </si>
  <si>
    <t>978-623-6844-11-3</t>
  </si>
  <si>
    <t>978-623-6844-10-6</t>
  </si>
  <si>
    <t>&amp;quot;Aku mencintaimu Sigra, aku mencintaimu. &amp;quot;Aku berjanji tidak akan membuatmu kecewa dan terluka. Kamu tahu enggak Sigra, orang yang aku cintai di dunia ini adalah yang pertama Tuhanku, setelah itu ibuku, lalu kamu...&amp;quot; Sigra adalah wanita yang cantik dan pintar. Namun, semua itu berubah tatkala ia mengalami cobaan dalam hidupnya. Ayahnya meninggal dunia, ibunya menikah dengan orang yang tidak disetujuinya, bahkan pacarnya, Erik yang sangat dicintainya ternyata mengkhianatinya karena Erik adalah seorang gay. Di tengah kekecewaannya muncul Domino, seorang teman yang berhasil membuatnya kembali bersinar. Domino adalah lelaki yang pintar dan terkenal di sekolah. Kebersamaan yang mereka lalui membuat mereka akhirnya resmi menjadi sepasang kekasih. Namun, suatu hari Sigra ditemukan terduduk dengan tatapan kosong di kamarnya. Ia tidak bisa bicara, bahkan tidak merespons siapa pun. Apa yang terjadi pada Sigra dan mengapa dia tiba-tiba berubah? Mungkinkah ada hubungannya dengan Domino?</t>
  </si>
  <si>
    <t>89bf8d46-1435-4fb2-afec-d43353ae7df1</t>
  </si>
  <si>
    <t>Kompetensi Manajemen Di Era 4.0</t>
  </si>
  <si>
    <t>978-623-01-2638-3</t>
  </si>
  <si>
    <t>Manajemen adalah apa yang dilakukan oleh manajer. Dengan kata lain, manajemen merupakan proses mengkoordinir kegiatan pekerjaan secara efisien dan efektif. Para manajer saat ini harus disiapkan untuk bisa menanggapi situasi yang muncul dengan kecepatan yang tinggi. Proses manajemen yang berdaya saing tinggi merupakan suatu kebutuhan yang mutlak dan mendesak di era revolusi industri 4.0. Untuk memiliki keunggulan dalam persaingan dibutuhkan optimalisasi manajemen, yaitu melalui peran kompetensi dalam mewujudkan manajemen yang berdaya saing tinggi di era revolusi industri 4.0.</t>
  </si>
  <si>
    <t>671751f2-22c2-4a26-a61f-8b3f8a52d97f</t>
  </si>
  <si>
    <t>Kolaborasi Data antar Program Microsoft Office 2021</t>
  </si>
  <si>
    <t>: (Microsoft Word - Microsoft Excel - Microsoft Access - Microsoft PowerPoint)</t>
  </si>
  <si>
    <t>978-623-01-3732-7</t>
  </si>
  <si>
    <t>978-623-01-3733-4</t>
  </si>
  <si>
    <t>Kolaborasi Data Antarprogram Microsoft Office 2021 adalah proses interaksi data antara beberapa program Microsoft Office 2021, yaitu: Microsoft Word, Microsoft Excel, Microsoft Access dan Microsoft PowerPoint. Dengan proses Kolaborasi Data Antarprogram Microsoft Office ini, maka suatu pekerjaan yang sering dihadapi oleh para operator komputer dapat diselesaikan dengan lebih mudah dan cepat, karena pekerjaan tersebut tidak harus dikerjakan pada satu program saja tetapi dapat dikerjakan pada beberapa program Microsoft Office. Pokok bahasan yang disajikan dalam buku Kolaborasi Data Antarprogram Microsoft Office 2021 ini meliputi: &amp;bull; Proses transfer data, seperti proses menyalin, memindah, ekspor dan impor data antarprogram Microsoft Office. &amp;bull; Pembuatan Mailmerge (surat massal), Label, Amplop, serta Katalog dalam Microsoft Word yang sumber datanya dari beberapa program Microsoft Office yang lain. &amp;bull; Pembuatan Query pada Microsoft Excel yang dapat digunakan untuk mengelompokkan data dengan syarat &amp;amp; kriteria tertentu. &amp;bull; Pembuatan Pivottable pada Microsoft Excel dengan sumber data dari Microsoft Access. &amp;bull; Menyisipkan beberapa program Microsoft Office sebagai objek. &amp;bull; Membuat link atau hubungan data dengan Paste Link antarprogram Microsoft Office serta proses meng-update dan menghapus link. &amp;bull; Mengkonversi beberapa data Microsoft Office menjadi file PDF. Buku ini juga disertai dengan beberapa contoh soal kolaborasi data antarprogram berikut penyelesaiannya yang dapat membantu Anda untuk lebih mudah mempelajari dan memahami fungsi kolaborasi data antar beberapa program Microsoft Office 2021.</t>
  </si>
  <si>
    <t>d3b9baaf-0f97-46bc-92b5-4bd59fe06f11</t>
  </si>
  <si>
    <t>NIKOTIN, TEMBAKAU, DAN ROKOK</t>
  </si>
  <si>
    <t>Andyanita Hanif Hermawati, S.Kep., M.Si., Chalies Diah Pratiwi, S.ST, M.Kes. dan Qurrotu A’yunin Lathifah., M.Si.</t>
  </si>
  <si>
    <t>978-623-01-3362-6</t>
  </si>
  <si>
    <t>978-623-01-3363-3</t>
  </si>
  <si>
    <t>Buku ini disusun dengan pola pembahasan yang simpel, ringan, dan tidak bertele-tele sehingga menjadikan buku ini mudah untuk dipelajari dan sangat pas jadi teman belajar yang asyik dan menyenangkan. Beberapa pokok bahasan disertai dengan capture gambar yang akan membantu Anda dalam memahami isi materi.Buku Nikotin, Tembakau, don Rokok ini digunakan oleh para mahasiswa program analis kesehatan, farmasi, maupun bidang kesehatan lainnya. Disusun berdasarkan pada perkembangan ilmu di bidang toksikologi. Pembahasan dalam buku ini mencakup berbagai komponen nikotin, di antaranya: a. Konsep nikotin b. Konsep tembakau c. Konsep rokok d. Konsep pemeriksaan nikotin Pembahasan dalam buku ini dikemas secara sederhana sehingga pembaca dapat memahami isi bacaan serta mempraktikkan pemeriksaan uji nikotin. Buku ini diharapkan dapat menjadi solusi bagi para mahasiswa yang ingin melakukan pemeriksaan uji nikotin. Keunggulan Buku: a. Setiap pokok bahasan buku ini berisi ulasan praktis b. Pembahasan dalam buku disertai gambar berwarna c. Buku ini dapat dibaca oleh semua kalangan.
 &amp;nbsp;</t>
  </si>
  <si>
    <t>50630c95-250d-4c95-a13c-274a2b13e3cf</t>
  </si>
  <si>
    <t>Kilas Balik</t>
  </si>
  <si>
    <t>Wulida Arina Najwa</t>
  </si>
  <si>
    <t>978-623-6844-74-8</t>
  </si>
  <si>
    <t>Warna pelangi langit ini bak persahabatan kita. Cantik sekali. Kemudian kita lihat pelangi itu di tepi pantai. Bersama. Tak lupa ada cinta yang mengiringi&amp;hellip; Oh&amp;hellip; sempurna rasanya. Tapi bagaimana jika kau harus memilihnya salah satu? Aku tahu ini menyakitkan&amp;hellip; Terus kucoba merengkuh keduanya. Tapi ternyata tidak bisa. Salah satu harus dipilih. Kilas balik, jawabannya.</t>
  </si>
  <si>
    <t>de87c7dc-da1a-43db-989a-809c6dfcd857</t>
  </si>
  <si>
    <t>Pajak Penghasilan dan Pajak Pertambahan Nilai "ditinjau dari aspek perpajakan maupun akuntansi"</t>
  </si>
  <si>
    <t>978-623-01-2822-6</t>
  </si>
  <si>
    <t>Buku ini memberikan pemahaman dasar kepada para pembaca awam mengenai konsep PPh dan PPN, yang ditinjau dari aspek perpajakan maupun akuntansi. Pembahasan yang diberikan dalam buku ini menggunakan bahasa yang sangat sederhana, sehingga memungkinkan bagi para pembaca (khususnya pemula) untuk dapat memahaminya secara lebih cepat, mudah, dan praktis.
 &amp;nbsp;</t>
  </si>
  <si>
    <t>7a2346f0-2d97-4e97-a87b-2b19b092c7d0</t>
  </si>
  <si>
    <t>KALKULUS LANJUT</t>
  </si>
  <si>
    <t>Joko Ade Nursiyono</t>
  </si>
  <si>
    <t>978-623-01-3276-6</t>
  </si>
  <si>
    <t>978-623-01-3277-3</t>
  </si>
  <si>
    <t>Kalkulus merupakan kodifikasi dari beberapa bab mengenai ilmu matematika yang biasa digunakan dalam perguruan tinggi. Kalkulus rata-rata diajarkan pada semester I sampai semester III bagi mahasiswa jurusan MIPA. Kalkulus merupakan salah satu fondasi untuk meletakkan konsep-konsep dasar dan aplikasi dari ilmu matematika dengan tujuan agar mahasiswa dapat mengembangkan teori-teori yang ada. Pembahasan di dalam kalkulus dimulai dari konsep mendasar hingga lanjutan. Tak sedikit mahasiswa yang mengalami kesulitan di dalam memahami secara menyeluruh pokok bahasan di dalam kalkulus. Terlebih bagi mereka yang pamahaman dasarnya terbilang masih kurang. Buku ini hadir sebagai alternatif untuk mempelajari bab-bab dalam kalkulus dengan mudah. Disertai dengan berbagai bentuk contoh soal, aplikasi kasus, dan pembahasan di setiap babnya, diharapkan pembaca dapat memahami sekaligus mendalami kalkulus dengan baik. Buku ini terdiri atas 13 bab, yaitu bab bilangan, fungsi, trigonometri, limit dan kontinuitas, turunan, integral, persamaan diferensial, fungsi Gamma dan fungsi Beta, Permutasi, Kombinasi, Notasi Sigma, dan Notasi Product, barisan dan deret, ekspansi dan deret berpangkat, kekonvergensian deret dan uji konvergensi, serta pendalaman. Pada bab awal, pokok bahasan dalam buku ini lebih pada matrikulasi atau mengulang kembali bahasan dalam Kalkulus. Selanjutnya adalah pembahasan Kalkulus Lanjut dan diakhiri dengan sejumlah latihan soal untuk masing-masing bab yang telah diulas sebagai sarana latihan dan evaluasi.</t>
  </si>
  <si>
    <t>7b29f503-ddb3-4258-a389-031026f72e83</t>
  </si>
  <si>
    <t>Pemotongan dan Pemungutan Pajak Penghasilan</t>
  </si>
  <si>
    <t>Yosep Poernomo dan Trihadi Waluyo</t>
  </si>
  <si>
    <t>978-623-8487-13-4</t>
  </si>
  <si>
    <t>Buku ini merupakan panduan lengkap yang membahas secara rinci mengenai pemotongan dan pemungutan pajak penghasilan serta aspek-aspek krusial dalam sistem perpajakan. Penulis menguraikan konsep-konsep dasar, peraturan, dan strategi terkait agar pembaca dapat memahami secara mendalam bagaimana sistem pajak penghasilan berfungsi. Landasan teoritis mengenai pajak penghasilan serta penjelasan terkait prinsip-prinsip dasar yang menjadi dasar perpajakan juga dimuat dalam buku ini. Pembaca akan dibimbing melalui pemahaman konsep pemotongan pajak, termasuk pemotongan pajak gaji dan pajak atas penghasilan lainnya. Penulis menyajikan contoh-contoh kasus untuk membantu pembaca memahami implementasi praktis dari konsep-konsep tersebut. Buku ini juga mengupas secara mendalam mengenai pemungutan pajak penghasilan, menguraikan peraturan yang mengatur cara perhitungan dan pelaporan pajak. Pembaca akan mendapatkan wawasan tentang cara menyusun laporan pajak dengan benar dan memanfaatkan potensi pengurangan pajak yang tersedia. Selain itu, pentingnya pemahaman terhadap perubahan regulasi juga menjadi fokus dalam buku ini. Penulis secara cermat memperbarui pembaca mengenai perkembangan terbaru dalam hukum perpajakan yang dapat mempengaruhi cara perusahaan dan individu melaksanakan kewajiban pajak mereka. Dengan gaya penulisan yang jelas dan didukung oleh contoh-contoh aplikatif, buku ini tidak hanya membantu pembaca memahami dasar-dasar pajak penghasilan, tetapi juga memberikan pandangan praktis untuk mengelola aspek pajak dengan efisien. Buku ini dapat menjadi bacaan yang bermanfaat bagi profesional pajak, akuntan, pemilik bisnis, dan siapa pun yang ingin memahami lebih dalam sistem pemotongan dan pemungutan pajak penghasilan.
 &amp;nbsp;</t>
  </si>
  <si>
    <t>b6b87c01-6af0-410a-acce-14f4d594974c</t>
  </si>
  <si>
    <t>INVESTASI DALAM TURBULENSI</t>
  </si>
  <si>
    <t>Marwan Asri , Karina Wulandari , Yudo M. Kahuripan &amp; Bronsan E. Beda</t>
  </si>
  <si>
    <t>978-623-01-3402-9</t>
  </si>
  <si>
    <t>978-623-01-3403-6</t>
  </si>
  <si>
    <t>Buku ini mencoba untuk mengupas beberapa hal menyangkut kepanikan yang terjadi ketika investor mendengar informasi buruk, dan kemungkinan akan dilanjutkan dengan keputusan-keputusan yang berujung pada turbulensi pasar, atau bahkan market crash. Buku ini mencoba untuk mengingatkan hal- hal yang perlu dilakukan oleh investor dalam suasana yangtidak menguntungkan itu. Buku ini juga mengulas beberapa gejala yang muncul pada masa praturbulensi, yang seharusnya tidak luput dari perhatian investor. Kemudian, dibahas pula beberapa strategi investasi yang layak diterapkan, baik dalam masa normal maupun selama masa turbulensi. Di bagian lain dikupas pula apa yang terjadi pascaturbulensi dan pelajaran apa yang dapat ditarik dari turbulensi tersebut.</t>
  </si>
  <si>
    <t>4f82f2e7-0df6-43d1-b331-abe21d1099cb</t>
  </si>
  <si>
    <t>Hukum Pajak</t>
  </si>
  <si>
    <t>978-623-01-1927-9</t>
  </si>
  <si>
    <t>Buku ini dapat digunakan sebagai bahan referensi, khususnya bagi para mahasiswa yang sedang mengambil mata kuliah Hukum Pajak. Pembahasan yang ada dalam buku ini disajikan dengan menggunakan bahasa yang sangat sederhana, lugas, dan mudah dipahami, sehingga akan membantu para mahasiswa dalam mempelajarinya secara lebih cepat, mudah, dan praktis.</t>
  </si>
  <si>
    <t>2105df8d-f021-4189-b305-4939e7d5d037</t>
  </si>
  <si>
    <t>Hukum Lembaga Keuangan dan Perbankan</t>
  </si>
  <si>
    <t>978-623-8493-50-0</t>
  </si>
  <si>
    <t>Buku ini dapat dibaca oleh khalayak umum yang memang tertarik untuk lebih mengenal dan memahami aspek hukum pada lembaga keuangan dan perbankan yang beroperasi di Indonesia. Topik-Topik menarik yang dibahas dalam buku ini meliputi: Pasar Modal; Reksa Dana; Lembaga Asuransi; Lembaga Pembiayaan; Dana Pensiun; Usaha Pegadaian; Koperasi Simpan Pinjam; Ruang Lingkup Bank; dan Sumber Dana Bank.</t>
  </si>
  <si>
    <t>b68b5318-a7b9-4f29-bbab-09ea848a4d7b</t>
  </si>
  <si>
    <t>Pengantar Bisnis</t>
  </si>
  <si>
    <t>978-623-01-1290-4</t>
  </si>
  <si>
    <t>Buku ini dapat digunakan sebagai bahan referensi bagi para mahasiswa yang sedang mengambil mata kuliah Pengantar Bisnis. Pembahasan yang ada dalam buku ini disajikan dengan menggunakan bahasa yang sangat sederhana, lugas, dan mudah dipahami, sehingga akan membantu para mahasiswa dalam mempelajarinya secara lebih cepat, mudah, dan praktis.
 &amp;nbsp;</t>
  </si>
  <si>
    <t>ee00427c-5345-4c88-9e04-b0e61c66d785</t>
  </si>
  <si>
    <t>Hukum Bisnis</t>
  </si>
  <si>
    <t>978-623-01-2593-5</t>
  </si>
  <si>
    <t>Buku ini dapat dipakai sebagai bahan referensi bagi para mahasiswa yang sedang mengambil mata kuliah Hukum Bisnis. Pembahasan yang ada dalam buku ini disajikan dengan menggunakan bahasa yang sangat sederhana, lugas, dan mudah dipahami, sehingga akan membantu para mahasiswa dalam mempelajarinya secara lebih cepat, mudah, dan praktis.</t>
  </si>
  <si>
    <t>e44cea81-a82b-4cc9-a591-018cb3106b44</t>
  </si>
  <si>
    <t>How to Develop Indonesia Archipelago Through Tourism</t>
  </si>
  <si>
    <t>Prof. Dr. Pm. Budi Haryono</t>
  </si>
  <si>
    <t>978-623-01-1069-6</t>
  </si>
  <si>
    <t>978-623-01-1070-2</t>
  </si>
  <si>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</si>
  <si>
    <t>11dc615d-190c-494a-97b8-e67c589408a2</t>
  </si>
  <si>
    <t>Pengantar dan Analisis Desain Eksperimen Menggunakan MINITAB</t>
  </si>
  <si>
    <t>Septin Puji Astuti dan Eko Setiawan</t>
  </si>
  <si>
    <t>978-623-01-3412-8</t>
  </si>
  <si>
    <t>978-623-01-3418-0</t>
  </si>
  <si>
    <t>Desain eksperimen dalam menyelesaikan suatu penelitian kini dibutuhkan oleh berbagai kalangan. Umumnya, desain eksperimen dilakukan oleh peneliti dan praktisi yang bergerak dalam bidang sains dasar hingga rekayasa teknologi mulai dari fisika, kimia, biologi, hingga ilmu- ilmu turunannya seperti teknik, kedokteran, pertanian, peternakan, dan Iain-Iain. Namun, kini desain eksperimen mulai banyak digunakan oleh kalangan sosial terutama dalam bidang ekonomi dan manajemen.Buku Pengantar dan Analisis Desain Eksperimen Menggunakan MINITAB ini dibuat untuk membantu para praktisi, ilmuwan, dan kalangan mahasiswa yang membutuhkan analisis data dengan perancangan eksperimen menggunakan software yang mudah digunakan. Software Minitab dipilih di sini karena memiliki banyak keunggulan dalam melakukan analisis-analisis eksperimen dan analisis kualitas.Sebelum memulai praktik analisis data dengan menggunakan software Minitab, buku ini memberi penjelasan singkat mengenai rancangan-rancangan eksperimen yang akan dipraktikkan. Selanjutnya, di setiap bahasan diberikan praktikdengan menggunakan data.Di awal bab, terdapat pengantar desain eksperimen. Di bab selanjutnya dibahas rancangan eksperimen sederhana seperti uji hipotesis yang menggunakan satu sampel atau dua sampel. Cara menghitungnya ditampilkan pada bab ini yang kemudian dilanjutkan dengan praktik. Selanjutnya dibahas desain eksperimen dengan satu faktor dan beberapa uji untuk membandingkan rata-rata seperti uji Fisher Least Significant Difference (LSD), uji Tukey, uji Hsu&amp;#39;s MBC, dan uji Dunnet. Pada bab-bab selanjutnya dibahas desain eksperimen lebih jauh yang menggunakan desain eksperimen lebih dari satu faktor, desain blok yang lengkap dan tidak lengkap, latin design, youden square, dan di akhir bab adalah desain faktorial.
 &amp;nbsp;</t>
  </si>
  <si>
    <t>77277572-38d3-40a7-818a-a568605a0b0c</t>
  </si>
  <si>
    <t>HAUNTED</t>
  </si>
  <si>
    <t>Lia Permata</t>
  </si>
  <si>
    <t>978-623-6844-78-6</t>
  </si>
  <si>
    <t>978-623-6844-79-3</t>
  </si>
  <si>
    <t>Yura Syabella terbangun dari koma akibat kecelakaan mobil yang membuatnya menjadi seseorang tanpa ingatan sepenggal pun. Walaupun begitu, kebidupannya berjalan cukup normal, dengan seorang sahabat dan kedua orang tua yang begitu pengertian dengan keadaannya. sampai satu titik waktu, ia kedatangan tamu yang mengubah hidupnya, sebuah penampakan seorang gadis bernama Katriana. Setelah Katriana hadir, hari-hari Yura berubah menjadi rangkaian teror kengerian dalam kewaspadaan setiap saat karena Katriana sering kali datang di saat- saat tidak terduga, semakin jelas dan kuat. Yura bahkan mulai dapat berkomunikasi dan diperlihatkan penggalan-penggalan kehidupan Katriana sebelum tewas. Satu titik menjadi asumsi Yura bahwa Katriana enggan untuk meninggalkannya sampai keinginannya itu terpenuhi. Demi mendapatkan kehidupan normalnya kembali, Yura mulai menelusuri kehidupan Katriana melalui penggalan-penggalan ingatan yang diperlihatkan Katriana kepadanya. Hingga ia mendapatkan fakta bahwa kematian Katriana dikarenakan sebuah tragedi yang berkaitan denga kekasihnya, Nina. Yura pun berangkat ke Bali-tempat terjadi tragedi yang menimpa Katriana untuk mengurai kejadian yang menimpa Katriano dan meluruskan kejadian yang sesungguhnya menimpa gadis itu. Namun sesampainya di Bali, Yura menemukan fakta-fakta yang mengejutkan tentang Katriana. Wajah Katriana yang sangat mirip dengan dirinya ternyata bukanlah permainan Katriana untuk menakuti Yura dengan meminjam wajahnya. Itu adalah wajah asli penampakan Katriana. Perjuangan Yura untuk melepaskan diri dari Katriana, pada kenyataannya semakin membuatnya tidak dapat lepas dari kenyataan bahwa wajah keduanya mirip karena keduanya memiliki hubungan di masa lalu. Yura berhadapan dengan pergumulannya sendiri, bahwa ia telah salah mengartikan keinginan Katriana. Keinginan untuk selalu diingat oleh Yuralah tujuan Katriana datang. la ingin Yura mengingat semua hal tentang dirinya dan semua hal yang dilakukan Yura terhadap dirinya, hingga kematian I merenggutnya.</t>
  </si>
  <si>
    <t>edf76f9a-bd2e-4d8d-8ba0-e6d686c24bfb</t>
  </si>
  <si>
    <t>PENYAKIT MULUT DAN KUKU</t>
  </si>
  <si>
    <t>: Kupas Tuntas Sejarah, Sumber, Penyebab, Patogenesis Virus PMK, Diagnosis, dan Gejala Klinis PMK pada Hewan Ternak sampai Risiko pada Manusia serta Strategi Eradikasi Termasuk Cara Penanggulangan PMK</t>
  </si>
  <si>
    <t>Prof. drh. H. R. Wasito, M.Sc., Ph.D. dan Prof. drh. Hj. Hastari Wuryastuti, M.Sc., Ph.D.</t>
  </si>
  <si>
    <t>978-623-7267-97-3</t>
  </si>
  <si>
    <t>978-623-7267-98-0</t>
  </si>
  <si>
    <t>Penyakit mulut dan kuku (PMK) atau foot-and-mouth disease (hoof-and-mouth disease, aphthae epizooticae atau apthous fever) disebabkan oleh virus (Aphthovirus), termasuk dalam familia Picornaviridae. Virus PMK mengalami perkembangbiakan sangat cepat, sangat menular, dan infektif, mudah mengalami mutasi, dan kadang-kadang sangat mematikan pada hewanyangtertular. Sumber penularan infeksi virus PMK dapat berasal dari hewan yang terinfeksi virus PMK dan yang menunjukkan gejala klinis. Penyakit PMK menyerang hewan ternak berkuku belah, termasuk sapi, babi, domba, dan kambing, serta lebih dari 70 spesies hewan liar, termasuk rusa, dan ditandai adanya demam, hewan tampak dungu, leleran air ludah yang berlebihan (hipersalivasi), dan adanya lesi berupa lepuh (vesikel) pada lidah, moncong, dan puting susu, serta vesikel pada kaki yang berakibat hewan penderita PMK terlihat pincang jika berjalan. Wabah PMK terjadi di setiap wilayah dunia yang mempunyai hewan ternak, dan saat ini, penyakit PMK enzootik di hampir semua benua, kecuali Selandia Baru, Australia, dan Amerika Utara. Di Indonesia, setelah pemberantasan PMK pada tahun 1986, dan dinyatakan bebas PMK pada tahun 1990, PMK mewabah lagi pada Mei 2022. Angka penularan PMK telah mencapai 233.370 kasus aktif dantersebardi 246 provinsi di Indonesia perJumat, Juli 2022. Virus PMK pada hewan dapat menular ke manusia, meskipun kecil kemungkinannya karena virus PMK kesulitan menembus batas spesies. Menurut Badan Kesehatan Hewan Dunia (OIE), virus PMK dapat hidup di saluran pernafasan manusia selama 24-48 jam. Manusia diduga terinfeksi PMK dilaporkan pertama kali oleh Valentini pada 1695 di Jerman dan kasus PMK pada manusia yang terakhir dilaporkan terjadi selamae pidemik PMK pada ruminansia pada tahun 1966di Britain. Kerugian dari dampak penyakit ini bukan hanya dirasakan oleh peternak, tetapi juga dapat dirasakan oleh masyarakat luas. Jika terjadi wabah PMK pada hewan ternak, untuk penanganannya diperlukan kewaspadaan dan keberhati-hatian yang tinggi dan dijaga ramah lingkungan. Meskipun beberapa negara telah bebas dari PMK selama beberapa waktu, sebaran hospes PMK yang luas dan penularannya yang dapat terjadi secara cepat merupakan penyebab keprihatinan internasional terhadap wabah PMK. Oleh karena itu, edukasi mengenai PMK penting dipahami.
 &amp;nbsp;</t>
  </si>
  <si>
    <t>ee0c3820-bc2c-4987-8e82-87d469fbec26</t>
  </si>
  <si>
    <t>Haere Mai! Berkelana ke Aotearoa</t>
  </si>
  <si>
    <t>Muhammad Hidayat</t>
  </si>
  <si>
    <t>978-623-8351-07-7</t>
  </si>
  <si>
    <t>Bergantinya musim dingin ke musim semi pada September 2019 lalu kami rayakan dengan menapaki kaki di Selandia Baru. Setelah hampir dua tahun bermukim di Australia, dan berkeliling hampir ke semua negara bagiannya, hasrat untuk bepergian ke tempat-tempat yang jauh bak gelindingan bola salju. Inilah perjalanan penuh makna untuk membaca ulang Sejarah, kekaguman akan semesta, perjumpaan personal dengan penduduk asli, hingga jatuh cinta pada kepingan surga di Bumi Selatan. Inilah perjalanan yang benar-benar membuka mata dan pikiran. Perjalanan yang merubah cara melihat kehidupan. Haere Mai! Berkelana ke Aotearoa, merupakan sebuah reportase perjalanan yang bertajuk Lovely Adventurous Couple.</t>
  </si>
  <si>
    <t>e9f01c67-615e-4a8b-8d7e-1db3e9568ccb</t>
  </si>
  <si>
    <t>Peristiwa Penumpahan Tujuh Cawan Murka Allah - Mari Belajar Kitab Wahyu</t>
  </si>
  <si>
    <t>978-623-314-486-5</t>
  </si>
  <si>
    <t>Salah satu keunikan Kitab Wahyu adalah pewahyuan yang diterima Rasul Yohanes di Pulau Patmos akan apa yang terjadi di menjelang akhir zaman (eskaton). Salah satu di antaranya adalah akan penglihatan atau penampakan 7 cawan murka Allah. Disebut demikian, karena memang dari tahap demi tahap akan penampakan dari 7 cawan tersebut,, diberitahu akan murka demi murka Allah yang akan terjadi atas dunia ini dan segala isinya, sebagai bentuk peringatan bagi manusia supaya belajar hidup benar di hadapan Tuhan, sehingga terhindar dari murka Allah yang maha dahsyat itu. Itu suatu bukti kasih sayang Allah atas umat-Nya supaya mempersiapkan diri selama masih hidup sehingga menjalin hubungan lebih intim dengan-Nya. Jika peringatan ini diabaikan, maka murka itu akan menimpanya. Namun tidak bermaksud untuk menghakimi orang lain, sebaliknya, semakin memberi teladan bagi orang lain dengan menjadi terang bagi orang-orang di sekitarnya. Cawan digunakan sebagai metafora (kiasan), seperti yang pernah dikatakan Yesus ketika Ia bertanya kepada Yakobus dan Yohanes, apakah mereka dapat ambil bagian dalam cawan-Nya (Mat. 2:22), yang Dia maksudkan adalah ikut mengalami penderitaan-Nya. Cawan merupakan kiasan dari berkat (bnd. Mzm. 23:5) atau dari murka Allah (bnd. 75:9), yang olehnya penderitaan akan ditimpakan kepada manusia. Dengan membaca buku ini, Anda diajak untuk lebih bersungguh-sungguh mengasihi Allah.
 &amp;nbsp;</t>
  </si>
  <si>
    <t>a86b9c82-db89-40f6-a1eb-420b2a4740ac</t>
  </si>
  <si>
    <t>GURU KREATIF INOVATIF ERA MERDEKA BELAJAR</t>
  </si>
  <si>
    <t>Lidia Susanti , Eva Handriyantini &amp; Amir Hamzah</t>
  </si>
  <si>
    <t>978-623-01-3410-4</t>
  </si>
  <si>
    <t>978-623-01-3411-1</t>
  </si>
  <si>
    <t>Buku Guru Kreatif Inovatif Era Merdeka Belajar didesain sebagai buku penunjang para guru untuk meningkatkan pengetahuan dan kemampuan profesional agar dapat menyiapkan sumber daya manusia yang berkualitas menghadapi kehidupan masa depan serta mengantisipasi perkembangan kehidupan yang makin kompleks. Oleh karenanya, dalam buku ini disajikan berbagai konsep yang menjadi prasyarat bagi para guru untuk meningkatkan kompetensi dan beradaptasi terhadap perubahan sistem pembelajaran khususnya pascapandemi Covid-19, yaitu transformasi sistem pembelajaran berbasisteknologi digital.Akan tetapi, untuk memperluas wawasan pengetahuan tentang merdeka belajar, dalam buku ini disajikan pula tentang filosofi yang mendasari kurikulum merdeka belajar, isu-isu pembelajaran postmodern, tantangan guru postmodern, dan tipologi guru merdeka belajar, di samping pengetahuan teoretis dan praktik, meningkatkan motivasi dan kreativitas peserta didik ketika belajar.Hal lain yang tidak kalah pentingnya dalam buku ini juga disajikan secara lugas bagaimana mendesain e-learning dan sekolah virtual, gamifikasi dalam pembelajaran, serta melakukan penilaian hasil belajar higher order thinking sebagai tujuan akhir pembelajaran abad ke-21. Guna memberikan bekal wawasan tentang pentingnya praktik penelitian dalam memecahkan masalah- masalah dalam pembelajaran, secara singkat dibahas tentang konsep-konsep penelitian yang relevan dengan Kurikulum Merdeka Belajar.</t>
  </si>
  <si>
    <t>8ae8a842-a823-4890-af88-b929250628e2</t>
  </si>
  <si>
    <t>Permainan Populer Tradisional Betawi</t>
  </si>
  <si>
    <t>Darti Isyanti</t>
  </si>
  <si>
    <t>978-623-8117-79-6</t>
  </si>
  <si>
    <t>Buku ini mengajak para orang tua, guru, dan pemerhati anak untuk melestarikan permainan tradisional Betawi yang kaya akan sikap dasar bangsa Indonesia seperti kerja sama, kekompakan, berani mengambil keputusan, bersemangat, menghargai, menghormati, cinta alam, dan tak mudah menyerah. Dalam permainan tradisional Betawi juga dapat menstimulasi perkembangan anak seperti fisik motorik, bahasa, matematika, dan seni. Di dalam buku ini dituliskan tiga puluh jenis permainan yang dapat dilakukan oleh anak-anak secara detail. Langkah demi langkah dituliskan dan dilengkapi dengan gambar yang memudahkan para pembaca untuk memahami permainan ini. Bermain adalah dunia anak. Sebagai orang dewasa maka tugas kitalah mengenalkan kembali jenis-jenis permainan tradisional Betawi agar tetap lestari sehingga anak dapat berkembang sesuai dengan usia dan masanya. Sehingga akan tumbuh anak-anak Indonesia yang sehat jiwa raganya.
 &amp;nbsp;</t>
  </si>
  <si>
    <t>a45e4511-4335-40e1-b3cf-7ed661e7a2ad</t>
  </si>
  <si>
    <t>GENERATOR TERMOELEKTRIK SEBAGAI SUMBER ENERGI ALTERNATIF</t>
  </si>
  <si>
    <t>Cekmas Cekdin , Zainuddin Nawawi &amp; Muhammad Faizal</t>
  </si>
  <si>
    <t>978-623-01-3247-6</t>
  </si>
  <si>
    <t>978-623-01-3248-3</t>
  </si>
  <si>
    <t>Mesin</t>
  </si>
  <si>
    <t>Buku Generator Termoelektrik Sebagai Sumber Energi Alternatif ini membahas Generator Termoelektrik yang digunakan Pembangkit Tenaga Listrik sebagai sumber energi alternatif.Karena itu,buku ini memiliki keunggulan dalam kajiannya. Teori dan penerapan yang diberikan singkat dan padat. Dengan membaca buku ini akan mengerti lebih luas tentang generator termoelektrik sebagai sumber energi alternatif. Pokok bahasan dalam buku ini mencakup: Pendahuluan Generator termoelektrik Aplikasi generator termoelektrik sebagai pembangkit tenaga listrik Alat, bahan,dan prosedur umum perancangan Model matematis keluaran sistem pembangkit listrik tenaga generator termoelektrik Hasil perancangan dan uji coba</t>
  </si>
  <si>
    <t>cd087728-a014-4820-b93c-3076ab4091f2</t>
  </si>
  <si>
    <t>Praktikum Akuntansi Keuangan Menengah 1 dan 2</t>
  </si>
  <si>
    <t>978-623-01-2957-5</t>
  </si>
  <si>
    <t>Buku ini dapat digunakan sebagai modul atau bahan ajar (referensi pengayaan materi) untuk Praktikum Akuntansi Keuangan Menengah 1 dan 2. Kumpulan soal-soal dan pembahasan yang ada dalam buku ini disajikan dengan menggunakan bahasa yang sangat sederhana, lugas, dan mudah dipahami, sehingga akan membantu para mahasiswa dalam mempelajarinya secara lebih cepat, mudah, dan praktis.
 &amp;nbsp;</t>
  </si>
  <si>
    <t>49ffaa21-309e-48c2-822e-ff03dda89e3b</t>
  </si>
  <si>
    <t>Fitur dan Fungsi Excel Terapan, Solusi Olah Data dan Pengambilan Keputusan</t>
  </si>
  <si>
    <t>Iman Supriadi</t>
  </si>
  <si>
    <t>978-623-01-2637-6</t>
  </si>
  <si>
    <t>Skill mengolah data dengan Microsoft Excel merupakan salah satu skill dengan permintaan tinggi dalam dunia kerja. Berbeda dengan buku lainnya, buku ini lebih banyak menggunakan kombinasi fungsi Excel terapandan penggunaan formula dalam fitur Microsoft Excel seperti Conditional Formatting, Data Validation dan Solver Addin untuk memaksimalkan fitur tersebut. Buku ini juga disertai pembahasan sehingga memudahkan bagi pemula, dimana materi yang dibahas meliputi: Hal hal fundamental dalam Microsoft Excel dan logika dalam membuat argumen fungsi terapan. Penggunaan kombinasi fungsi SUMPRODUCT sebagai alternatif dalam mengolah data dimana terdapat kasus tertentu yang tidak dapat diselesaikan oleh fungsi yang biasa digunakan. Studi kasus yang berhubungan dengan pemanfaatan formula Date &amp;amp;amp; Time, Formula TEXT dan kombinasi fungsi tersebut untuk solusi olah data tarikan dari sebuah sistem aplikasi lain atau google form. Analisa dan controlling data yang berasal dari sumber yang berbeda dengan Formula Lookup &amp;amp;amp; Reference untuk menghindari kasus salah input atau data belum terinput Menandai sel atau range tertentu dengan Conditional Formatting Validasi data dengan data Validation dan Management Database dengan Pivotable Penggunaan Solver dalam Model pengambilan keputusan bisnis, Transportasi dan Penugasan dengan pendekatan Linier Programming. Materi dalam buku ini berisi pembahasan studi kasus yang sering terjadi dalam olah data menggunakan Ms. Excel baik data hasil input, tarikan dari program yang diadopsi perusahaan atau google form. Selain dijelasakan bagaimana penerapan fitur dan fungsi, dalam buku ini juga diajarkan bagaimana cara membaca dan menterjemahkan fungsi yang sudah kita buat sehingga melatih logika berfikir kita. Buku ini juga disertai dengan latihan dan langkah-langkah yang mudah dipahami, sistematis, dikemas menarik serta pembahasan yang rinci dan sederhana sehingga dapat dipelajari oleh siapa pun.</t>
  </si>
  <si>
    <t>2f1ccc0a-5e40-4183-96e9-34caee794971</t>
  </si>
  <si>
    <t>Entrepreneurship for Start-Up Business</t>
  </si>
  <si>
    <t>978-623-01-2531-7</t>
  </si>
  <si>
    <t>Wirausahawan harus membuat keputusan yang tepat saat memulai bisnisnya. Mereka harus memiliki visi yang jelas tentang bagaimana menjalankan bisnisnya agar berhasil. Mereka juga harus memutuskan cara untuk masuk ke dalam bisnis, yaitu apakah dengan cara membeli perusahaan yang sudah ada atau memulai dari nol. Wirausahawan juga seharusnya memiliki rencana bisnis yang baik dan komprehensif.</t>
  </si>
  <si>
    <t>841917b1-5189-430b-a5d3-1e51d9819a62</t>
  </si>
  <si>
    <t>Praktikum Pengantar Akuntansi 1 dan 2</t>
  </si>
  <si>
    <t>978-623-01-2639-0</t>
  </si>
  <si>
    <t>Buku ini dapat digunakan sebagai modul atau bahan ajar (referensi pengayaan materi) untuk Praktikum Pengantar Akuntansi 1 &amp;amp;&amp;nbsp;2. Kumpulan soal - soal dan pembahasan yang ada dalam buku ini disajikan dengan menggunakan bahasa yang sangat sederhana, lugas, &amp;amp;amp; mudah dipahami, sehingga akan membantu para mahasiswa dalam mempelajarinya secara lebih cepat, mudah, &amp;amp;&amp;nbsp;praktis
 &amp;nbsp;</t>
  </si>
  <si>
    <t>0d6f9464-7e20-4f83-b453-029903ec3a18</t>
  </si>
  <si>
    <t>Dasar-Dasar Perpajakan</t>
  </si>
  <si>
    <t>978-623-01-1193-8</t>
  </si>
  <si>
    <t>Buku ini dapat digunakan sebagai bahan referensi bagi para mahasiswa yang sedang mengambil mata kuliah Dasar-Dasar Perpajakan. Pembahasan yang ada dalam buku ini disajikan dengan menggunakan bahasa yang sangat sederhana dan mudah dipahami, sehingga akan membantu para mahasiswa dalam mempelajarinya secara lebih cepat, mudah, dan praktis.</t>
  </si>
  <si>
    <t>5ae48c4b-e9f4-4c93-90e3-af5f40bfdb4e</t>
  </si>
  <si>
    <t>CLOUD COMPUTING</t>
  </si>
  <si>
    <t>: Panduan Implementasi Cloud Computing Menggunakan Amazon Web Services</t>
  </si>
  <si>
    <t>Nuruddin Wiranda</t>
  </si>
  <si>
    <t>978-623-01-3625-2</t>
  </si>
  <si>
    <t>978-623-01-3626-9</t>
  </si>
  <si>
    <t>Ketika Anda bepergian ke luar kota menggunakan bus, Anda terlebih dahulu mengambil tiket yang berisi tujuan keberangkatan dan nomor kursi. Kemudian Anda duduk di kursi bus sesuai dengan tiket sampai tiba di tujuan. Demikian juga penumpang lainnya, mereka mengambil tiket dan bepergian menggunakan busa yang sama dengan Anda, tetapi duduk di kursi yang berbeda atau bahkan memiliki tujuan keberangkatan yang berbeda pula. Di dalam bus tersebut tersedia berbagai pilihan fasilitas yang dapat digunakan. Ketika Anda berhenti, Anda turun dari bus sambil berterima kasih kepada pengemudi. Cloud computing layaknya bus yang membawa beragam data dan informasi digital. Pada buku ini Anda akan mempelajari teori dan implementasi cloud computing dengan Amazon Web Services (AWS). Buku ini terdiri dari dua bagian, yaitu pengantar cloud computing dan implementasinya menggunakan AWS.</t>
  </si>
  <si>
    <t>590bc521-d1ee-45bf-9aaa-0be9ad830bef</t>
  </si>
  <si>
    <t>PRESENTASI MULTIMEDIA LEBIH KREATIF DENGAN MICROSOFT POWERPOINT</t>
  </si>
  <si>
    <t>978-623-01-3394-7</t>
  </si>
  <si>
    <t>978-623-01-3395-4</t>
  </si>
  <si>
    <t>Program Microsoft PowerPoint merupakan software pembuat presentasi yang populer dan banyak digunakan para operator komputer untuk menyelesaikan berbagai macam laporan dalam bentuk slide show. Kelengkapan fasilitas dan kemampuannya yang luar biasa dalam mendesain dan menganimasikan objek adalah alasan kenapa orang lebih memilih untuk menggunakan software ini. Ditambah lagi fitur terbaru dari PowerPoint 2019. Selain itu, buku ini menyajikan beberapa contoh aplikasi yang dapat digunakan sebagai bahan latihan untuk lebih memudahkan pembaca dalam memahami isi dari setiap pokok bahasannya, sehingga buku ini sangat cocok dipakai dan dimiliki sebagai buku panduan belajar membuat presentasi dengan Microsoft PowerPoint 2013, 2016, dan 2019. Pokok bahasan yang disajikan dalam buku Presentasi Multimedia Lebih Kreatif dengan Microsoft PowerPoint 2013-2016-2019 ini meliputi: &amp;bull; Mengelola Layout dan Background Slide &amp;bull; Mengelola Teks &amp;bull; Mengelola Objek Gambar dan Objek 3D &amp;bull; Mengolah Tombol Navigasi &amp;bull; Mengolah Animasi Presentasi &amp;bull; Mengolah Audio Presentasi &amp;bull; Mengolah Video pada Presentasi &amp;bull; Mendesain Album Foto &amp;bull; Menghubungkan Data dengan Link &amp;bull; Mengatur Tampilan Slide Show &amp;bull; Mengatur Ekspor File &amp;bull; Memberi Password File Presentasi &amp;bull; Menyimpan File ke Compact Disk
 &amp;nbsp;</t>
  </si>
  <si>
    <t>9a77a71f-4421-49b8-a6d4-2587ba5a2f7b</t>
  </si>
  <si>
    <t>Cara Mudah Menemukan STATE OF THE ART, RESEARCH GAP, NOVELTY, &amp; KNOWLEDGE CONTRIBUTION dalam Penelitian</t>
  </si>
  <si>
    <t>: Menggunakan PoP, VOSVIEWER, OPEN KNOWLEDGE MAP, &amp; MATRIKS</t>
  </si>
  <si>
    <t>Baharuddin</t>
  </si>
  <si>
    <t>978-623-01-3415-9</t>
  </si>
  <si>
    <t>978-623-01-3409-8</t>
  </si>
  <si>
    <t>Metodologi</t>
  </si>
  <si>
    <t>Dua bab di awal buku ini akan menjelaskan kepada kita pentingnya studi literatur atau telaah mendalam pada banyak referensi. Metode manual tetap masih dapat digunakan sampai sekarang dan itu tidaklah salah. Akibat begitu banyaknya himpunan informasi, suatu teknologi perlu untuk mengolahhimpunan informasi tersebut agar menghasilkan informasi baru dan lebih akurat. Oleh karena itu, perlu pendekatan teknologi untuk mendapatkan dan menyeleksi referensi yangsesuai dengan kebutuhan kita, terutama untuk kebutuhan riset. Dalam buku ini akan diulas lebih jauh tentang penggunaan Publish or Perish, VOSviewer dan Open Knowledge Map.Semuanya akan saling melengkapi karena setiap aplikasimemiliki kelebihan. Membaca keseluruhan materi secaralengkap akan membantu Anda memahami riset dengan lebih mudah. Dalam buku ini juga telah terhimpun materi lengkap terkait:SOTA (State of the Art), Research Gap, dan Novelty. Semuadiulas secara berurutan dan mendalam. Diharapkan pembacadapat terbantu memahami materi dengan cepat dan tuntas dengan sistematika penulisan ini. Membaca buku ini akan memberikan kita informasi detail tentang kekuatan dan kelebihan dari penelitian yang akan kitalakukan sehingga kita tidak perlu lagi bingung saat akan meneliti. Justru makin percaya diri untuk melakukan penelitian yang memiliki daya saing dan kebaruan.</t>
  </si>
  <si>
    <t>c04d788d-c1af-46cb-9531-21a161421068</t>
  </si>
  <si>
    <t>RAHASIA MERAIH PELUANG BISNIS DENGAN TIKTOK SHOP</t>
  </si>
  <si>
    <t>: Strategi Pemasaran dan Pengembangan Bisnis yang Efektif</t>
  </si>
  <si>
    <t>Tim @psikologiindonesia &amp; @icampusindonesia</t>
  </si>
  <si>
    <t>978-623-01-3480-7</t>
  </si>
  <si>
    <t>978-623-01-3481-4</t>
  </si>
  <si>
    <t>TikTok Shop semakin populer karena dianggap berhasil menggabungkan antara media sosial dan e-commerce. Berhasil menjadikan media sosial sebagai tempat berbelanja online. TikTok Shop memungkinkan pengguna TikTok untuk berbelanja, kreator di TikTok untuk menjadi afiliator, dan penjual untuk membuka tokonya di TikTok Shop. Ini merupakan inovasi baru di dunia marketing yang sebelumnya belum pernah ada di media sosial atau marketplace. Buku yang ditulis oleh tim @psikologiindonesia dan @icampusindonesia ini merupakan hasil dari praktik berjualan di TikTok Shop selama lebih dari 1 tahun dengan strategi afiliator, program bertarget, endorse, fitur flash sale, dan strategi marketing lainnya. Buku ini ditulis dari dasar sehingga cocok untuk yang akan memulai berjualan di TikTok Shop, semua kebingungan Anda akan dijawab di buku ini. Dan, banyak strategi marketing yang sudah diterapkan oleh tim penulis sehingga bisa menghasilkan omzet penjualan lebih dari 1 miliar rupiah sehingga cocok untuk penjual yang sudah lama berjualan di TikTok Shop yang ingin meningkatkan omzetnya.
 &amp;nbsp;</t>
  </si>
  <si>
    <t>e99f9104-464b-4748-8ca2-91d1d6d5ca18</t>
  </si>
  <si>
    <t>Cara Mudah Membuat Pembukuan Sederhana pada Perusahaan Jasa dan Dagang</t>
  </si>
  <si>
    <t>978-623-01-2609-3</t>
  </si>
  <si>
    <t>Buku ini akan memberikan panduan secara praktis, langkah demi langkah, dalam membuat pembukuan sederhana pada perusahaan jasa dan dagang. Pembahasan yang ada dalam buku ini disajikan dengan menggunakan bahasa yang sangat sederhana, lugas, dan mudah dipahami, sehingga akan membantu para pembaca dalam memahaminya secara lebih cepat, mudah, dan praktis</t>
  </si>
  <si>
    <t>73789f0b-cf54-450b-95d9-ff83c95ebdd1</t>
  </si>
  <si>
    <t>BUKU PINTAR (JADI) CONTENT CREATOR</t>
  </si>
  <si>
    <t>978-623-01-3376-3</t>
  </si>
  <si>
    <t>978-623-01-3377-0</t>
  </si>
  <si>
    <t>Demam YouTube sekarang ini sudah merebak ke berbagai kalangan. Tidak hanya banyaknya orang yang mulai menonton video di YouTube, tetapi banyak orang yang ingin membuat konten video di YouTube. Tentu ini menjadi hal positif karena dengan semakin banyaknya konten di YouTube, artinya pilihan tontonan pun juga semakin beragam. Asal konten video tersebut benar-benar positif dan informatif. Buku ini akan memberikan informasi mengenai bagaimana mengoptimalkan channel YouTube, hingga bagaimana mempromosikan channel YouTube. Membuat konten di YouTube itu mudah. Tetapi jika ingin membuat yang berkualitas, tentu juga harus berbekal keterampilan dalam mengolah video. Kualitas tidak hanya dari sisi visual saja, tetapi juga isinya yang positif, informatif, dan inspiratif.</t>
  </si>
  <si>
    <t>7b188349-156a-4e2c-8980-102bbb80c195</t>
  </si>
  <si>
    <t>Sebuah Seni untuk Damai dan Bahagia di Hati</t>
  </si>
  <si>
    <t>Made Suwenten dan Indra Dewanto</t>
  </si>
  <si>
    <t>978-623-7851-83-7</t>
  </si>
  <si>
    <t>978-623-7851-84-4</t>
  </si>
  <si>
    <t>Empat hal tersebut adalah sesuatu yang tidak dapat kita hindari selama hidup ini. Satu sama lainnya akan saling memengaruhi setiap saat, kalau tidak dikelola dengan bijaksana akan lebih banyak menimbulkan kesedihan dan kesengsaraan. Dua hal ini bila dibiarkan maka akan termanifestasi menjadi sakit fisik yang memunculkan penderitaan mendalam, bahkan sampai menimbulkan kematian dengan cara sengsara. Biasanya kalau sudah menjadi sakit fisik, kecenderungannya sudah serius. Sakit tidak saja yang bersifat fisik, tetapi juga emosi, sosial, ekonomi yang kesemuanya membutuhkan penanganan yang efektif. Healing adalah sebuah cara atau metode untuk membantu diri sendiri dan orang lain untuk mendapatkan pengobatan dan kesembuhan dari berbagai sakit. Healing tidak saja melingkupi penyaluran energi dengan metode tertentu, tetapi mengelola pola pikir, perilaku, dan kebiasaan-kebiasaan yang berdampak terhadap kesembuhan dan kebahagiaan juga merupakan praktik healing. Buku ini menguraikan dan memberikan penjelasan, serta latihan untuk membekali Anda menangani berbagai masalah hidup untuk mencapai kehidupan yang bahagia. Kehidupan yang bahagia akan membawa Anda untuk memudahkan mencapai berbagai hal yang menjadi tujuan-tujuan dalam hidup yang lebih bermakna.
 &amp;nbsp;</t>
  </si>
  <si>
    <t>cee32eb1-c0c4-4739-943d-cacdb193595f</t>
  </si>
  <si>
    <t>Blusukan di Ibu Kota Timur</t>
  </si>
  <si>
    <t>978-623-8351-05-3</t>
  </si>
  <si>
    <t>Program ACAP yang kuikuti merupakan program exchange yang lebih mengarah ke culture exchange. Program seperti ini memberikan manfaat untuk kita di masa depan, baik secara personal maupun edukasi. Selain untuk menambah wawasan tentang dunia luar dan budaya negara lain, kita bisa memperbaiki kemampuan bahasa asing. Sambil menyelam minum air. Peribahasa ini kuterapkan.. Di sela-sela waktu mengikuti program pertukaran pelajar, aku melakukan blusukan ke seantero Tokyo melakukan studi banding. Dari hasil studi bandingku itu dapat kuketahui ada budaya hidup yang dipegang teguh sehingga membawa kesuksesan. Budaya-budaya, yang patut kita tiru itu, adalah tipe pekerja keras dan disiplin, menghargai budaya, rasa nasionalisme, pantang menyerah, gagal = malu.</t>
  </si>
  <si>
    <t>e04f7e6a-45a0-4c34-85a5-26d77c56f5e5</t>
  </si>
  <si>
    <t>SISTEM JAM PADA HUBUNGAN BELITAN TRANSFORMATOR TIGA-FASA</t>
  </si>
  <si>
    <t>Prof. Marwan, S.T.,M.Eng.Sc.,Ph.D dan Ir. Remigius Tandioga, M.Eng.Sc</t>
  </si>
  <si>
    <t>978-623-01-2784-7</t>
  </si>
  <si>
    <t>978-623-01-2785-4</t>
  </si>
  <si>
    <t>Buku ini berisi penjelasan tentang sistem jam pada hubungan belitan transformator tiga fasa seperti: hubungan Y-Y, &amp;Delta;- &amp;Delta;, Y- &amp;Delta;, &amp;Delta;-Y, Y-Z, dan &amp;Delta;-Z. Untuk lebih mudah dimengerti maka setiap bab dalam buku ini membahas tentang analisis fasor dan sistem jam masing-masing hubungan belitan, diagram sambungan dasar dan final untuk setiap kelompok hubungan belitan, serta ketentuan penyambungan kumparan pada setiap jenis hubungan belitan.Buku ini dilengkapi dengan contoh desain belitan transformator distribusi 20 kV 50 kVA hubungan Y-Zn5. Contoh desain belitan transformator dilengkapi dengan penjelasan perencanaan dan pemilihan jenis kawat, jumlah lilitan tiap lapis, tube, tinggi dan diameter belitan, kertas isoIasi dan saluran pendinginan, isoIasi akhir, serta perhitungan berat, rugi-rugi, dan impedansi.Buku ini bisa dijadikan sebagai tutorial atau sebagai buku teks untuk menyelesaikan tugas dan menunjang kegiatan perkuliahan sehari-hari dan juga sebagai referensi untuk para dosen, mahasiswa, dan karyawan. Kelebihan buku ini dibanding dengan yang lainnya adalah materi buku hanya fokus pada analisis sistem jam pada hubungan belitan transformator tiga fasa untuk beberapa jenis belitan yang dilengkapi dengan cara mendesain belitan transformator tiga fasa sesuai dengan standar pabrik/industri transformator.Dengan demikian, buku ini bisa dijadikan sebagai referensi dalam menyelesaikan tugas akhir, tesis, dan disertasi mahasiswa baik mahasiswa D3, SI, S2 maupun S3, serta desainer transformator dilingkungan pabrik/industri transformator.Di lingkungan kampus, buku ini bisa dijadikan sebagai buku pegangan untuk mata kuliah mesin-mesin listrik, transformator, dan sistem tenaga listrik.
 &amp;nbsp;</t>
  </si>
  <si>
    <t>ec9affab-a46d-47cf-840a-e1bd864a1f6e</t>
  </si>
  <si>
    <t>Belajar Fisika untuk Hidup yang Lebih Baik</t>
  </si>
  <si>
    <t>Bambang Ruwanto</t>
  </si>
  <si>
    <t>978-623-8351-09-1</t>
  </si>
  <si>
    <t>Kita sering mengabaikan fenomena alam yang terjadi dalam kehidupan sehari-hari. Padahal fenomena alam yang sangat sederhana sekalipun, tak jarang dapat menjadi sumber inspirasi bagi lahirnya ilmu pengetahuan. Isaac Newton sebagai ilmuwan besar atas penemuannya mengenai hukum gravitasi universal hanya berawal dari melihat buah apel yang jatuh dari tangkainya. Penemuan hukum Archimedes juga berawal dari fenomena sederhana yang terjadi di bak mandi. Fenomena alam sangat inspiratif sekaligus guru yang terbaik bagi kehidupan. Alam itu konsisten, apa adanya, dan tidak mengenal sekat. Alam juga adil bagi semua manusia. Matahari memancarkan sinarnya untuk semua orang, tidak membedakan suku, agama, dan warna kulit. Buku ini disusun untuk menyadarkan kepada pembaca bahwa alam dan fenomena yang terjadi di dalamnya merupakan guru terbaik sekaligus sumber inspirasi.</t>
  </si>
  <si>
    <t>6880006b-a308-4cc5-a643-266737ee0cbe</t>
  </si>
  <si>
    <t>Strategi Psikoterapi &amp; Konseling Antarbudaya</t>
  </si>
  <si>
    <t>978-623-01-3689-4</t>
  </si>
  <si>
    <t>978-623-01-3690-0</t>
  </si>
  <si>
    <t>Psikoterapi dan konseling berasal dari budaya Barat mengandung bias budaya kaum laki-laki, berkulit putih, individualistik, dan merasa superior. Kebatinan itu membuat psikoterapi dan konseling sangat individualistik, terlalu klinis, dan tidak peduli keragaman budaya dan sistem sosial. Gerakan perjuangan persamaan hak tahun 1960-an mendorong psikoterapi dan konseling mengkaji strategi monobudaya dan munculah strategi multibudaya, lintas-budaya, dan antarbudaya. Titik balik itu juga melahirkan strategi yang mengaitkan kesehatan mental dengan keadilan sosial dan spiritualitas. Mengingat keragaman budaya Nusantara, penulis berpendapat strategi psikoterapi dan konseling antarbudaya adalah paling tepat. Untuk menjawab tantangan ahli yang melihat &amp;ldquo;dependent self-image&amp;rdquo; dan &amp;ldquo;independent self-image&amp;rdquo; secara dikotomis, penulis mengusulkan &amp;ldquo;interdependent self-image&amp;rdquo;. Dalam memantapkan argumentasinya, penulis membahas pengertian, prinsip dasar, tujuan, pendekatan integratif, kompetensi, dan pendidikan konselor antarbudaya. Rupanya belum ada literatur berbahasa Indonesia yang mengupas tuntas topik-topik diatas.
 &amp;nbsp;</t>
  </si>
  <si>
    <t>4f58bbfe-ded3-432d-9804-3d424cc1c36b</t>
  </si>
  <si>
    <t>Being Happy</t>
  </si>
  <si>
    <t>978-623-01-2628-4</t>
  </si>
  <si>
    <t>Buku ini secara keseluruhan menguias tentang bagaimana menjadi orang hidup yang lebih hidup. penuh makna, dan memperoleh kasuksesan, kabahagiaan, serta ketenanganjiwa yang hakiki. Di dalamnya memuat topik tentang air dan anugerah kehidupan: percakapan jiwa; doa orang beriman: kata-kata DIjak: Kisan sukses keluarga Kecil yang menginspirasy can kisah inspiratif dari para tokoh dunia.</t>
  </si>
  <si>
    <t>b6d98404-6f14-4028-a688-bbef2fe5c376</t>
  </si>
  <si>
    <t>Become an Extraordinary Generation</t>
  </si>
  <si>
    <t>978-623-314-088-1</t>
  </si>
  <si>
    <t>978-623-314-087-4</t>
  </si>
  <si>
    <t>Generasi muda saat ini adalah generasi yang penuh dengan tantangan. Teknologi dan kemajuan zaman memiliki potensi besar dalam menambah kemerosotan moral di kalangan generasi muda saat ini. Gaya hidup hedonis juga pengaruh lingkungan tidakjarang membuat generasi muda menjauh dari nilai-nilai kebenaran yangalkitabiah.Oleh karena itu, melalui buku ini. Kornelius Sabat ingin mengajak generasi muda masa kini untuk kembali ke platform yang benar, yaitu sesuai dengan kehendakTuhanyangtertera dalam Alkitab.Dilengkapi dengan contoh-contoh kehidupan para tokoh Alkitab yang juga mengalami berbagai pergumulan, diharapkan para pembaca dapat menyadari bahwa mereka tidak menghadapi pergumulan hidup sendirian. Selain itu, mereka juga dapat menjadikan pengalaman para tokoh di Alkitab sebagai bahan pembelajaran hidup.</t>
  </si>
  <si>
    <t>b55c6e7f-0450-4d68-8f25-a5d644b17356</t>
  </si>
  <si>
    <t>Strategi Value Investing Ala Warren Buffet</t>
  </si>
  <si>
    <t>978-623-01-2532-4</t>
  </si>
  <si>
    <t>Value investing adalah salah satu strategi dalam berinvestasi saham, yaitu dengan mencari saham-saham berkinerja bagus yang harganya atau nilai intrisiknya berada di bawah harga wajarnya. Strategi value investing ini telah mengantarkan Warren Buffett menjadi orang terkaya di dunia melalui investasi saham. Value investor melakukan investasi saham pada perusahaan-perusahaan yang memiliki pendapatan, laba, nilai buku ekuitas, dan arus kas yang baik, namun sedang diperdagangkan pada harga dan nilai yang terdiskon. Pada prinsipnya, strategi value investing adalah mencari saham-saham yang murah. Murah di sini artinya bukan murah harganya saja, tetapi juga nilainya.
 &amp;nbsp;</t>
  </si>
  <si>
    <t>0ed226b3-b71b-4f8c-a859-1ab7872d05f4</t>
  </si>
  <si>
    <t>Bank dan Lembaga Keuangan Lainnya</t>
  </si>
  <si>
    <t>978-623-01-2594-2</t>
  </si>
  <si>
    <t>Buku ini dapat digunakan sebagai bahan referensi, khususnya bagi para mahasiswa yang sedang mengambil mata kuliah Bank dan Lembaga Keuangan Lainnya. Pembahasan yang ada dalam buku ini disajikan dengan menggunakan bahasa yang sangat sederhana, lugas, dan mudah dipahami, sehingga akan membantu para mahasiswa dalam mempelajarinya secara lebih cepat, mudah, dan praktis.</t>
  </si>
  <si>
    <t>29d8d721-8e27-44ef-a0e3-6aff845ffacf</t>
  </si>
  <si>
    <t>TAFSIR SURAT-SURAT PAULUS</t>
  </si>
  <si>
    <t>: Hidup dalam Kristus dan Menjadi Saksi-Nya</t>
  </si>
  <si>
    <t>978-623-314-370-7</t>
  </si>
  <si>
    <t>978-623-314-371-4</t>
  </si>
  <si>
    <t>Sosok Rasul Paulus sangat dikenal dalam Perjanjian Baru, karena ia menulis 14 surat, tetapi Surat Ibrani belum dipastikan adalah surat yang ditulis oleh Rasul Paulus. Dari ke-14 surat ini, terdapat surat-surat dari penjara dan surat penggembalaan. Setiap tulisannya sarat dengan nuansa teologis karena latar belakang Paulus sebagai seorang ahli kitab yang terpelajar. Paulus dilahirkan di Tarsus dan didik dalam tradisi Yudaisme. Ia memiliki seorang guru yang hebat dan handal, yaitu Gamaliel dan ia dikenal sebagai seorang ahli Taurat. Karena ia berpegang teguh pada hukum Taurat, juga berdasarkan pengetahuan dan pemahamannya akan hukum tersebut, ia sempat menganiaya para pengikut Kristus. Kemudian, suatu hari dalam perjalanan menuju Damsyik ia mendapat panggilan secara pribadi. Mulai hari itu, Paulus dengan gigih memberitakan Injil ke berbagai daerah. Perjalanan Pekabaran Injil Paulus yang dilakukannya dalam tiga tahap, yang dikenal dengan Perjalanan PI ke-1, ke-2 dan ke-3, dicatat secara khusus dalam Kitab Kisah Para Rasul. Dengan kegigihannya dalam penginjilannya, Paulus memiliki prinsip: &amp;ldquo;Celakalah aku, jika aku tidak memberitakan Injil&amp;rdquo; (1 Kor. 9:16). Berkat pemberitaan Injil Paulus, banyak gereja-gereja didirikan. Karena semangat dan kegigihannya dalam pemberitaan Injil, ia dipenjara dan bahkan mati sebagai seorang martir. Setiap surat-surat yang ditulisnya menjadi fondasi pengajaran bagi gereja yang membuat gereja mampu menghadapi berbagai tantangan; baik tantangan dari luar (aniaya), maupun dari dalam (pengajaran sesat)
 &amp;nbsp;</t>
  </si>
  <si>
    <t>728efee0-7f2a-43fb-9243-5acbb60409f9</t>
  </si>
  <si>
    <t>Anda Dilahirkan Sebagai Pemenang</t>
  </si>
  <si>
    <t>978-623-314-533-6</t>
  </si>
  <si>
    <t>Ada pepatah berkata: Jika kita kehilangan harta atau jabatan, kita bisa mencarinya lagi. Namun jika kita kehilangan semangat, kita kehilangan segala-galanya. Saya mengenal Felix lebih dari 15 tahun dan satu hal yang saya kagumi dari pribadi Felix adalah: semangatnya yang luar biasa dan pantang menyerah. Walaupun Felix punya keterbatasan fisik karena sakit ALS yang dideritanya, namun keterbatasan tersebut justru memacu dia untuk melayani lebih lagi, menyelesaikan study sampai menyelesaikan Doctoral Degree-nya dan juga terus menulis buku-buku barunya. Saat membaca buku &amp;ldquo;Anda Dilahirkan Sebagai Pemenang!&amp;rdquo; ini, Anda akan menemukan fakta bahwa setiap orang-orang yang berhasil dan berprestasi di dunia ini adalah pribadi-pribadi yg tercipta dari sebuah keterbatasan, krisis besar dan kesukaran hidup. Melalui buku ini, Felix menguatkan kita bahwa: Bersama TUHAN, justru semua yang buruk dalam hidup ini, dirubah untuk mendatangkan kebaikan bagi orang-orang yang dicintai-NYA.</t>
  </si>
  <si>
    <t>f414c9b3-a749-4f8b-a857-cfda16e70d8a</t>
  </si>
  <si>
    <t>Teori &amp; Praktik Harmonized System Mudah Menentukan Sendiri Klasifikasi HS Code 2022 Impor / Ekspor Kepabeanan</t>
  </si>
  <si>
    <t>Akhmad Firdiansyah, S.E., M.M.</t>
  </si>
  <si>
    <t>978-623-01-3729-7</t>
  </si>
  <si>
    <t>PDF</t>
  </si>
  <si>
    <t>Penulisan buku ini latar belakangnya karena drama kesedihan ketika pelaku bisnis impor/ekspor frustrasi dengan buku tebal HS 2022 yang tidak tahu harus berbuat apa, kemudian berimbas kepada tambah bayar atau adanya hambatan clearance kepabeanan karena kesalahan HS Code yang diberitahukan secara mandiri dengan sistem Self Assesment. Belum berhenti di situ, ternyata syarat untuk menjadi importir/eksportir yang tersertifikasi Ahli Kepabeanan harus lulus ujian sertifikasi yang konon banyak peserta yang gagal terkait ujian klasifikasi barang yang notabene adalah penetapan HS Code. Buku ini ditulis dari penulis yang pernah bekerja di bea cukai yang juga seorang Dosen di PKN STAN yang berpengalaman cukup lama mengajar mata kuliah HS Code yang telah mengikuti pelatihan KACT 2019 tersertifikasi di World Customs Organization (WCO) di Belgia mencoba untuk berbagi ilmu dan mengulik HS Code dan mengubah ke-pusingan menjadi keyakinan tentang HS Code, sehingga makin memberi pengetahuan materi tentang penetapan HS yang sering dikeluhkan dalam praktik kepabeanan, ditambah lagi susahnya mendapatkan literatur yang lengkap dari sumber lain. Di dalam buku ini dibahas konsep HS mulai dari nol yang mengadopsi aturan internasional WCO yang berjudul &amp;ldquo;The Handbook of Classification&amp;ldquo; yang juga diulas tentang kebijakan tarif, peranan bea cukai dalam perdagangan internasional, sejarah HS, dasar hukum, panduan teknis praktik mengklasifikasi barang disertai contohnya, ringkasan isi per bab BTKI 2022 dalam bentuk mind map, keberatan dan banding tentang penetapan klasifikasi barang, serta prosedur penetapan dan pemeriksaan administrasi HS Code baik oleh importir/eksportir maupun oleh bea cukai. Jangan dilewatkan ya, semoga buku ini dapat menjadi referensi tambahan dalam menetapkan sendiri HS Code mulai dari nol hingga tepat klasifikasinya. Semoga bermanfaat, easy HS Code, I,m coming!
 &amp;nbsp;</t>
  </si>
  <si>
    <t>55ea3172-bfe1-4ac3-b855-6d3283ab4684</t>
  </si>
  <si>
    <t>Analisa Fundamental</t>
  </si>
  <si>
    <t>978-623-01-2907-0</t>
  </si>
  <si>
    <t>Analisa fundamental adalah teknik analisa yang menggunakan data keuangan, yang umumnya digunakan oleh investor untuk membantu keputusan investasi saham dengan mengevaluasi kinerja. Buku ini hadir untuk membantu para investor dalam menganalisis laporan keuangan perusahaan. Pembahasan yang ada dalam buku ini disajikan dengan menggunakan bahasa yang sangat sederhana dan mudah dipahami, sehingga akan membantu para investor dalam memahaminya secara lebih cepat, mudah dan praktis.</t>
  </si>
  <si>
    <t>bd5ca6fa-7ea5-4660-ac64-6b53d355ed61</t>
  </si>
  <si>
    <t>Akuntansi Syariah</t>
  </si>
  <si>
    <t>978-623-01-2906-3</t>
  </si>
  <si>
    <t>Buku ini dapat digunakan sebagai bahan referensi bagi para mahasiswa yang sedang mengambil mata kuliah Akuntansi Syariah. Pembahasan yang ada dalam buku ini disajikan dengan menggunakan bahasa yang sangat sederhana, lugas, dan mudah dipahami, sehingga akan membantu para mahasiswa dalam mempelajarinya secara lebih cepat, mudah, dan praktis.</t>
  </si>
  <si>
    <t>23168df3-7a0d-4b31-b1da-ba970708267b</t>
  </si>
  <si>
    <t>Teori Akuntansi</t>
  </si>
  <si>
    <t>978-623-8493-49-4</t>
  </si>
  <si>
    <t>Buku ini dapat digunakan sebagai bahan referensi, khususnya bagi para mahasiswa S1 dan S2 yang sedang mengambil mata kuliah Teori Akuntansi. Pembahasan yang ada dalam buku ini disajikan dengan menggunakan bahasa yang sangat sederhana, lugas, dan mudah dipahami, sehingga akan membantu para mahasiswa dalam mempelajarinya secara lebih cepat, mudah, dan praktis.
 &amp;nbsp;</t>
  </si>
  <si>
    <t>d03879eb-6def-44ae-a74c-9f5ce70079c2</t>
  </si>
  <si>
    <t>A Thousand Forgiveness</t>
  </si>
  <si>
    <t>978-623-6844-96-0</t>
  </si>
  <si>
    <t>978-623-6844-97-7</t>
  </si>
  <si>
    <t>Alfred dan Tara adalah sepasang sahabat yang berjanji untuk saling menjaga kesucian satu sama lain sampai mereka menikah masing-masing. Namun Alfred memiliki rasa yang lebih untuk Tara. Tak ingin merusak persahabatan mereka, Alfred bertekad membunuh rasa itu. Mencoba membuka hati dengan jatuh cinta pada perempuan lain, Ranisa, yang malangnya malah menjebak Alfred dalam pergaulan bebas. Ranisa berhasil merenggut kesucian Alfred, dan Tara yang tahu hal itu, hancur berkeping-keping. Ada seribu maaf untuk kesalahan Alfred, tetapi Tara tak pernah memberi toleransi pada pengkhianatan. Lantas bagaimana membangun kepercayaan yang telah hancur? Bagaimana mengenai perasaan Alfred yang belum terungkapkan? Mampukah persahabatan ini diselamatkan? &amp;ldquo;Alfred menginginkan yang terbaik untukku, tanpa sadar keputusan dia lah yang telah menyakiti aku.&amp;rdquo; - Tara Dakota Avilly &amp;ndash;</t>
  </si>
  <si>
    <t>06193887-4561-45fb-b2ce-35ad7c7fa555</t>
  </si>
  <si>
    <t>77 PERMAINAN ZOOMBASTIS</t>
  </si>
  <si>
    <t>: Dijamin Acara Daring Nggak Garing</t>
  </si>
  <si>
    <t>Purnawan Kristanto</t>
  </si>
  <si>
    <t>978-623-8186-70-9</t>
  </si>
  <si>
    <t>978-623-8186-71-6</t>
  </si>
  <si>
    <t>Perkembangan teknologi digital semakin menakjubkan. Saat ini kita semakin dipermudah dalam berkomunikasi dengan munculnya teknologi konferensi lewat video (video conference). Tidak lagi mendengarkan dan berbicara lewat suara, tetapi sudah dapat bertatap muka sehingga dapat lebih mengekspresikan bahasa tubuh dengan lebih baik. Pemanfaatan teknologi ini semakin masif saat umat manusia dilanda pandemi Covid-19 yang memaksa manusia untuk beralih dari interaksi di dunia nyata ke interaksi virtual. Platform yang paling populer saat ini adalah aplikasi Zoom Meeting. Ada lima keunggulan aplikasi tersebut yaitu kualitas video yang tinggi, fitur Safe Driving Mode, kemudahan mengundang teman ke dalam ruang pertemuan virtual, layanan penyimpanan awan (cloud), dan mendukung berbagai platform seperti iOS, Android, dan Windows.Meski memudahkan berkomunikasi, tetapi jika partisipan hanya bisa duduk dan diam menyimak melalui Zoom, pertemuan itu dapat membosankan, atau dalam istilah anak muda: Garing! Karena itu dibutuhkan kiat-kiat khusus supaya pertemuan daring menjadi lebih hidup dan berwarna. Buku ini dapat menjadi buku sakti bagi pengelola Zoom Meeting karena menyediakan berbagai aktivitas yang seru. Ada ice breakeryang dapat digunakan untuk memecahkan suasana kaku di awal acara. Ada juga kuis kreatif untuk memancing interaksi di antara partisipan. Selain itu ada juga energizer, yaitu aktivitas fisik untuk membangkitkan lagi konsentrasi partisipan di sela-sela pertemuan yang berdurasi panjang. Permainan dalam buku ini merupakan koleksi permainan yang dikumpulkan oleh penulis pada masa pandemi. Sebagian pernah dipraktikkan pada pertemuan daring. Sebagian lagi adalah adaptasi dari buku 71 Permainan Asyik yang lebih dulu diterbitkan oleh Penerbit Andi. Meski pandemi sudah menurun, tetapi buku ini masih relevan karena konferensi video masih akan terus digunakan pada masa mendatang. Tentu saja permainan ini tidak melulu untuk Zoom Meeting, tetapi juga bermanfaat untuk pertemuan di aplikasi lain seperti Skype, Google Meet, Webex, Microsoft Team, WhatsApp, Facebook, dll.</t>
  </si>
  <si>
    <t>4360b0a6-8ec7-4bd0-8309-974401d8d171</t>
  </si>
  <si>
    <t>The Angel’s Face</t>
  </si>
  <si>
    <t>978-623-6844-80-9</t>
  </si>
  <si>
    <t>978-623-6844-81-6</t>
  </si>
  <si>
    <t>Lily Renaldi hanya ingin menjalani hidupnya dengan tenang dan menjadi gadis baik-baik. Itu yang ada dalam pikirannya. Namun, bekerja di Thompson Company bukanlah hal mudah. Dengan lingkungan yang selalu dipenuhi gosip dan kedengkian, menjadi gadis baik-baik kini menjadi hal yang amat sulit. Sejak ia mengetahui bahwa pemimpin perusahaannya digantikan Garry Thompson, Lily berjanji tidak ingin terlibat apa pun dengannya. Garry bukan orang baik. Ia menawarkan Lily menjadi sekertaris pribadinya dan jabatan tinggi lainnya supaya ia bisa memanfaatkan image baik Lily. Awalnya Lily menolak hingga suatu ketika ia kembali ke RS untuk mengurusi sisa dokumen kepulangan ibunya, ia mendapati laki-laki itu tengah dirawat karena mengalami sakit keras. Lily menyetujui permintaan Garry karena iba. Hari-hari berlalu bersama Garry menumbuhkan perasaan cinta dalam hati Lily. Namun, saat Belle, tunangan Garry, kembali datang ke Thompson Company, Lily merasa keputusan jatuh cinta adalah hal terburuk. Ia pun keluar dari perusahaan untuk selamanya. Di Portland Japanese Garden Lily kembali bertemu dengan Dean, sosok yang pernah ia sakiti. Dean akan menikah. Lily berusaha untuk tetap menjaga hatinya dan tidak terlibat lagi dengan dosanya pada masa lalunya itu. Namun, kata-kata Dean membuat Lily luluh. Ia menangis saat Dean Jones memaafkan semua yang pernah diperbuat Lily pada dirinya dan kenangannya 7 tahun silam.
 &amp;nbsp;</t>
  </si>
  <si>
    <t>6a59a8be-acfd-4403-9b38-10630d53e8a5</t>
  </si>
  <si>
    <t>#TuturAkarRumput</t>
  </si>
  <si>
    <t>: Jejak Pejuang Wirausaha dan Inovator Akar Rumput</t>
  </si>
  <si>
    <t>Hardo Firmana Given Grace Manik</t>
  </si>
  <si>
    <t>978-623-7851-70-7</t>
  </si>
  <si>
    <t>978-623-7851-71-4</t>
  </si>
  <si>
    <t>Buku ini mencatat berbagai pengalaman para wirausaha dan inovator akar rumput yang tersebar di berbagai tempat di Indonesia. Motivasi penulisan ini adalah pengalaman- pengalaman hidup mereka perlu disebarluaskan untuk menginspirasi sekaligus dapat dijadikan sebagai bahan pembelajaran di perguruan tinggi mendampingi buku teks bisnis dan kewirausahaan. Konteks pandemi Covid-19 juga menjadi latar belakang cerita perjuangan mereka untuk bertahan hidup.</t>
  </si>
  <si>
    <t>78cb8c83-4505-4f5e-bbc9-7affb0f23e79</t>
  </si>
  <si>
    <t>THE BITTER TEA</t>
  </si>
  <si>
    <t>: Karena Tegukan-tegukan Berikutnya Tak Selalu Pahit</t>
  </si>
  <si>
    <t>Mario Siswanto</t>
  </si>
  <si>
    <t>978-623-6844-71-7</t>
  </si>
  <si>
    <t>978-623-6844-72-4</t>
  </si>
  <si>
    <t>Semula, Damar tak pernah menyadari bahwa perilaku dan keputusan aneh yang kerap dibuatnya adalah bagian dari sebuah gangguan jiwa. Yang ia tahu, semua itu hanyalah bagian dari sifat alami di dalam dirinya yang nekat dan suka berpikir pendek dalam memutuskansesuatu. Di satu waktu, ia mampu begitu berapi-api hingga nekat melakukan banyak hal tak terduga, tetapi di waktu yang lain ia merasa demikian depresifdantakberdaya. Keluardari pekerjaan tanpa alasan, pergi ke Kupang tanpa tujuan, hingga bergelut dengan pikirannya sendiri untuk mengakhiri hidup. Dari sekian banyak kenekatan yang telah dilakukan, ada satu hal yang mengubah hidupnya; membangun organisasi yang berkecimpung di bidang kesehatan jiwa untuk menyelamatkan jiwa orang lain. Dari organisasi yang dibangunnya, lambat laun ia menyadari, bahwa terjadi sesuatu yang salah pada dirinya. la berusaha menyelamatkan jiwa orang lain, padahal dirinya sendiri pun tak bisa ia selamatkan. la berusaha menyelamatkan orang dengan gangguan jiwa, padahal dirinya sendiri pun ternyata mengalami gangguan jiwa! Untunglah, ia dipertemukan dengan Cicik, pemilik perusahaan tempatnya bekerja, yang senanasa menjadi muara kegelisahannya, menjadi sebuah pelabuhan tempati a merapatkan kapal kehidupannya, menjadi seorang kakakyang selaluada meskitanpa ikatan darah. &amp;quot;Aku pengidap bipolar disorder, Cicik masih mau menerimaku kembali?&amp;quot; &amp;quot;Justru aku akan menemani sampai dirimu sembuh. Percayalah padaku, jangan ada yang kau ragukan lagi dariku.&amp;quot; Sepersedang menyesap secangkir teh pahit, terkadang kehidupan memang begitu adanya; pahit dan sepat. Namun, Damar percaya tegukan-tegukan berikutnya tak selalu pahit. Ambil secangkir teh pahitmu dan nikma bersama roller-coaster-nya kehidupan Damar!
 &amp;nbsp;</t>
  </si>
  <si>
    <t>14248ce0-ed66-4584-b515-eb928787792b</t>
  </si>
  <si>
    <t>The Way Of Timothy (Guide Ministry Of Milenial Generation)</t>
  </si>
  <si>
    <t>Kornelius dan Rut Sabat</t>
  </si>
  <si>
    <t>978-623-314-490-2</t>
  </si>
  <si>
    <t>Pemimpin muda adalah sebuah kebutuhan tetapi juga adalah sebuah tantangan tersendiri. Sejak dulu pemimpin muda selalu menjadi bahan pembicaraan yang sexy. Di samping karena budaya pada waktu itu orang muda belum boleh berbicara jika usianya tidak lebih dari 30 tahun dan bahkan baru boleh menjadi penatua jika usianya sudah mencapai 50 tahun. Ini adalah kenyataan yang terjadi, tetapi hadirnya Rasul Paulus dengan jalan mengangkat pemimpin muda adalah terobosan sekaligus tantangan tersendiri dalam kepemimpinannya. The Way of Timothy adalah sebuah kisah dari seorang pemuda yang mendapatkan kepercayaan besar dari bapak rohaninya, ya dia adalah Timotius. Pemimpin muda yang penuh dengan kekurangan atau keterbatasan tetapi mendapatkan kepercayaan, mampukah dia mengemban tugas dan tanggung jawab itu? Buku ini memberikan lecutan semangat bagi kita semua para pemimpin muda yang memiliki banyak sekali keterbatasan. Tuhan bisa memakai siapa saja termasuk Anda yang masih muda! Pelajari dan praktikkan nilai-nilai dalam buku ini, maka Anda akan menjadi pemimpin muda yang bermakna.
 &amp;nbsp;</t>
  </si>
  <si>
    <t>0aba6175-c449-44dc-a283-ec9f839c197f</t>
  </si>
  <si>
    <t>THEOPRENEURSHIP - synchronize “MATTER” to unify Theology and Family Business</t>
  </si>
  <si>
    <t>Daud Tjondrorahardja</t>
  </si>
  <si>
    <t>978-623-314-487-2</t>
  </si>
  <si>
    <t>Satu langkah maju dan baik yang telah disampaikan oleh penulis dalam bisnis keluarga, dipandang dari sudut Firman Tuhan Yakobus 4: 13-17, tidak banyak orang yang berani menguraikan kekuatan dan kelemahan, dalam mengembangkan bisnis keluarga karena pemikiran dan tuntutan setiap pribadi biasanya tidak sama sehingga membutuhkan diskusi dan perencanaan yang baik. Dengan mempertimbangkan peluang dan hambatan yang ada dalam usaha keluarga, dengan terbitnya sebuah buku Theopreneurship yang ditulis oleh saudara saya Bapak Daud Tjondrorahardja memberikan sebuah terobosan yang sangat berani sebab melibatkan Tuhan dalam berbisnis apalagi bisnis keluarga. Saya senang karena di dalam tulisan ini menegaskan bahwa keberhasilan yang sejati datangnya dari Tuhan. Jadi setiap orang yang berbisnis yang beriman kepada Tuhan dan bertumbuh kepada Tuhan dia akan menikmati pimpinan Tuhan sehingga dia menjadi seorang unggul dan cakap seperti terdapat dalam Amsal 22:29 akhirnya menjadi berkat bagi semua orang. Albert Yusuf Langke. Dosen, mantan ketua LPMI DIY, penginjil dan ketua Ormas Majelis Umat Kristen DIY. Buku theopreneurship ditulis oleh saudaraku semesta Daud Tjondrorahardja dengan maksud untuk buku pendamping pengajaran theopreneurship. Saya diberi keistimewaan oleh penulis sebagai Romo Gunung praktisi animator Laudato Si di Gua Maria Taroanggro. Saya mengagumi tulisan ini karena penulisnya mengambil dasar Kitab Suci, Yakobus 4: 13-17. Tulisan ini bukan sebuah bualan kosong, tetapi berisi kebenaran pengalaman yang kaya akan makna dan realita kehidupan sang penulis. Hati nurani yang terdalam telah menuntunnya sehingga Penulis tau apa yang baik karena itu ia melakukannya dengan sebaik mungkin. Karena itu pula penulis berdoa semoga buku tulisannya itu menjadi berkat bagi banyak orang yang berkehendak baik. Saya juga ikut mendoakan demikian dan menambah kan semoga berkat melimpah bagi sang penulis dan keluarganya, istri dan ketiga anaknya. Rm Stephanus Sumpana MSC, educator PRh.
 &amp;nbsp;</t>
  </si>
  <si>
    <t>5d76b361-aa84-4d80-8a87-40c4fa64c67b</t>
  </si>
  <si>
    <t>Tim Pencari Pesawat Sederhana</t>
  </si>
  <si>
    <t>Sudomo, S.Pt.</t>
  </si>
  <si>
    <t>978-623-471-005-2</t>
  </si>
  <si>
    <t>Tiga sekawan , Opin, komang dan nada tergantung dalam Tim,pecari pesawat sederhana. Mereka bertiga mengisi liburan dengan pergi ke rumah kakek Opin. Disana mereka menikmati liburan sekaligus menambah pengetahuan. Berkat kakek dan nenek Opin, mereka akhirnya memahami tentang pesawat sederhana dalam kehidupan. Teman-teman tahu tidak, apa saja yang mereka dapatkan ? Ayo ikuti keseruan perjalanan mereka dalam mencari pesawat sederhana.
 &amp;nbsp;</t>
  </si>
  <si>
    <t>1307ba0f-79f9-4715-a6bc-e39b1ec61f21</t>
  </si>
  <si>
    <t>Virus, Bacteria, Germ, and You</t>
  </si>
  <si>
    <t>978-623-6844-76-2</t>
  </si>
  <si>
    <t>978-623-6844-77-9</t>
  </si>
  <si>
    <t>&amp;ldquo;Dia mungkin akan menularkan penyakitnya padaku. Tiba-tiba saja bayangan dirinya berubah di mataku. Ia terlihat begitu mengerikan dengan lendirlendir yang mengalir pelan dari tubuhnya menuju tempatku berdiri.&amp;rdquo; ... Cantik sih, tapi kok &amp;hellip;. Namanya Azalea Agatha, anak kampusku yang sangat aneh. Selalu menggunakan masker, sarung tangan, dan membawa penyemprot disenfektan ke mana pun ia pergi. Oh, bahkan aku mendapati dirinya menggunakan APD seperti tenaga medis. Sekarang ia tinggal bersamaku. Apakah aku bisa hidup bersama dengan wanita gila kebersihan sepertinya? Kumohon, siapa pun!! Usir dia dari rumah ini!!!
 &amp;nbsp;</t>
  </si>
  <si>
    <t>b23bfd98-73b5-4359-92b1-c374a52d7bd4</t>
  </si>
  <si>
    <t>WAJAH SISTEM PERADILAN PIDANA ANAK</t>
  </si>
  <si>
    <t>: Pertentangan Antarnorma dan Relevansinya dalam Praktik Peradilan di Indonesia</t>
  </si>
  <si>
    <t>978-623-7851-76-9</t>
  </si>
  <si>
    <t>978-623-7851-77-6</t>
  </si>
  <si>
    <t>Banyak literatur yang sudah membahas sistem peradilan pidana anak, tetapi belum ada yang membahas secara khusus setiap norma yang saling bertentangan. Di dalam buku ini dianalisis secara tajam setiap persoalan dalam peraturan perundang-undangan yang relevan dengan sistem peradilan pidana anak. Selanjutnya, di setiap peraturan perundang-undangan apakah terdapat pertentangan norma dan apakah relevan norma yang bertentangan untuk diterapkan pada praktik peradilan? Tidak hanya membahas pertentangan norma, penulis juga mengulas mengenai konsep diversi yang selalu dikaitkan dengan restorative justice, dalam pembahasannya nanti apakah konsep diversi dan restorative justice memiliki konsep yang sama? Buku ini wajib dibaca untuk membuka cakrawala pemikiran bagi akademisi, praktisi, maupun mahasiswa. Dari buku ini kita mampu menyimpulkan bagian yang tidak sempurna pada peraturan perundang-undangan yang mengatur sistem peradilan pidana anak. Penulis yang saat ini bertugas sebagai hakim dan secara definitif juga sebagai hakim anak, dengan pengalaman penulis sebagai hakim terdapat berbagai persoalan di praktiknya akibatdari pertentangan antarnorma, dan melalui buku ini penulis mengungkapkan beberapa ide untuk menyelesaikan permasalahannya.
 &amp;nbsp;</t>
  </si>
  <si>
    <t>86756405-fc55-4688-a7e2-505d9eeaa2d0</t>
  </si>
  <si>
    <t>Panduan Mudah Mengolah Belimbing Wuluh Menjadi yang Menggugah Selera</t>
  </si>
  <si>
    <t>Panuwun Budi</t>
  </si>
  <si>
    <t>978-623-8502-49-3</t>
  </si>
  <si>
    <t>Belimbing wuluh merupakan salah satu jenis buah yang memiliki rasa yang khas dan asam, sehingga banyak orang yang menggunakan belimbing wuluh sebagai bahan dalam pembuatan masakan. Belimbing wuluh juga memiliki kandungan nutrisi yang baik bagi kesehatan, seperti vitamin C, kalsium, dan lain-lain. Dalam buku ini akan dibahas mengenai panduan mudah bagi Anda yang ingin mengolah belimbing wuluh menjadi makanan yang menggugah selera. Buku ini akan memberikan beberapa tips dan trik untuk mengolah belimbing wuluh menjadi makanan yang lezat dan bergizi. Sehingga, Anda dapat menikmati makanan yang lezat dan sehat dari belimbing wuluh.</t>
  </si>
  <si>
    <t>d552dd48-a4c9-4a85-a8d5-dfc335317315</t>
  </si>
  <si>
    <t>Abandonment</t>
  </si>
  <si>
    <t>Putri Rahmadhani</t>
  </si>
  <si>
    <t>978-623-6844-82-3</t>
  </si>
  <si>
    <t>Fawnia Kama Ananta, atau yang lebih dienal dengan panggilan Fawnia. Ia merupakan gadis cantik yang memiliki senyum ceria, memiliki bulu mata lentik, hidung mancung, bibir berwarna pink alami, serta kaki jenjang dan tubuh yang langsing. Fawnia memiliki suara yang merdu dan unik. Ia juga pandai dalam memainkan beberapa alat musik, diantaranya ada gitar, dan piano. Tidak heran jika ia kini sudah menjadi penyanyi tetap di beberapa kafe, selain itu ia juga bekerja menjadi seorang pelatih vokal dan piano. Fawnia banyak disukai orang orang karena suara dan kecantikannya itu, tapi banyak juga orang yang membenci sifat Fawnia. Gadis ini sering kali marah hanya karna hal hal spele, emosian, keras kepala, dan selalu bersikap impulsif. Fawnia begitu karna trauma dan kejadian di masa lalunya. Suatu hari Fawnia bertemu kembali dengan seseorang dimasa lalunya. Teman pertama Fawnia yang saat itu pergi meninggalkan Fawnia, disaat gadis itu butuh seseorang untuk menemaninya.</t>
  </si>
  <si>
    <t>cc7b18fc-41ac-491a-b0f3-47bdea64bdb9</t>
  </si>
  <si>
    <t>Asal-Usul, Silsilah, dan, Tradisi Budaya Batak Toba</t>
  </si>
  <si>
    <t>Pdt. Dr. Jonar Situmorang, M.A., M.Th.</t>
  </si>
  <si>
    <t>978-623-88066-1-4</t>
  </si>
  <si>
    <t>Buku ini menjelaskan berhubungan budaya dan kepercayaan orang Batak Toba, misalnya: Konsep Roh Nenek Moyang dan Penyembahan Nenek Moyang. Yang menarik, dijelaskan akan konsep penciptaaan sebagai karya dari dewata, yang dikenal dengan sebutan Ompu Mulajadi Nabolon. Karyanya dimulai dengan penciptaan bumi, yang kemudian bumi. Uniknya, manusia pertama diciptakan berpasangan, yang diberi nama Raja Ihat Manisia dan Boru Item Manisia, sebagai bayi kembar dari hasil pernikahan Raja Odap-odap dengan Siboru Deak Parujar, yang merupakan pasangan dewa dan dewi dari kayangan. Lima generasi berikutnya dari manusia pertama itu, lahirlah nenek moyang orang Batak, yang dikenal dengan SIRAJA BATAK. Dari Siraja Batak inilah yang melahirkan berbagai marga-marga dalam suku Batak. Adapun arti Batak itu sendiri adalah penunggang kuda yang lincah. Selanjutnya menjelaskan akan berbagai suku Batak, seperti: Batak Toba, Karo, Simalungun, Pakpak Dairi, Angkola, dan Mandailing, yang masih merupakan keturunan Siraja Batak. Hal yang menarik menjelaskan aka nasal mula sebutan marga. Ada beberapa marga yang unik sebutannya dan mengandung makna khusus. Ternyata suku Batak memiliki aksara tersendiri. Hal ini menunjukkan akan kekayaan budaya Batak. Ada dikenal sebutan &amp;ldquo;Dalihan Natolu&amp;rdquo;, sebagai bentuk kekerabatan. Dengan mengenal akan istilah ini, seseorang akan tahu akan posisinya; apakah sebagai paranak, parboru, atau hula-hula. Istilah ini akan terlihat jelas dalam adat pernikahan. Dalam pernikahan tersebut, ada pemberian ulos. Si pemberi dan si penerima ulos sudah ada ketentuannya dan jenis ulosnya juga bermacam-macam.</t>
  </si>
  <si>
    <t>701fc3fd-e015-4d95-ad46-b4d8a4e06b4f</t>
  </si>
  <si>
    <t>Beruang Madu - Sesakit apapun itu, kumohon bertahanlah</t>
  </si>
  <si>
    <t>Intan Burman</t>
  </si>
  <si>
    <t>978-623-6844-87-8</t>
  </si>
  <si>
    <t>Novel ini berbeda dengan novel lain pada umumnya. Novel ini mengangkat cerita sederhana yang kerap kali terjadi sekitar kita namun dikemas dalam alur cerita yang lebih kompleks. Tidak banyak orang yang tau bahwa gangguan jiwa dapat merengut siapapun, tanpa mereka pinta. Kasih sayang serta kesabaran akan menghantarkan orang-orang dengan gangguan jiwa dapat bertahan menjalani kehidupan mereka yang sulit. Novel ini mencerita tentang ketulusan. Mengajarkan betapa penting kekuatan kasih sayang untuk membuat orang-orang bertahan dalam hidupnya. Melalui novel ini saya hendak menyampaikan bahwa sesungguhnya semua orang terlahir dalam keadaan baik. Terkadang, justru kitalah yang kurang baik, karena melihat orang lain dalam kacamata yang berbeda. Semoga dengan kehadiran novel ini dapat mendatangkan inspirasi untuk banyak orang. Tentang bagaimana mencintai tanpa harus menyakiti. Bagaimana melepaskan tanpa harus memaksakan. Dan bagaimana merelakan tanpa harus mengharapkan.</t>
  </si>
  <si>
    <t>07d754a0-4b0a-4381-8dcf-0b7740ca8b6e</t>
  </si>
  <si>
    <t>Bestari di Bentala Pertiwi, Kisah Pengabdian dari Pelosok Negeri</t>
  </si>
  <si>
    <t>Rezza Nurhaliza</t>
  </si>
  <si>
    <t>978-623-6844-98-4</t>
  </si>
  <si>
    <t>Kisah pengabdian seorang guru dari pelosok negeri dengan segala keterbatasan namun tak mampu menyurutkan asa dan juga dedikasi. SD Ciherang hanya memiliki 9 orang siswa, mereka rela bersekolah dengan kondisi bangunan sekolah yang memprihatinkan. Tak jarang atap sekolah yang sudah bocor dan dinding kayu sekolah yang sudah lapuk menjadi kecemasan bagi Deden, Pak Acep, dan juga siswa yang bersekolah di SD Ciherang. Tiba saatnya kabar buruk memanggil, Dengan mata yang berkaca-kaca dan raut wajah yang pilu Pak Acep bertanya kepadaku, &amp;ldquo; Gimana Kang kalau sudah lihat kondisi seperti ini ? Jujur saja saya bingung Kang! Entah kapan bantuan pemerintah itu datang ? atau mungkin tidak pernah datang? Saya sudah beberapa kali mengajukkan proposal anggaran untuk meminta bantuan perihal pembangunan sekolah ini ke Dinas Pendidikan. Tapi sampai saat ini hasilnya tetap nihil! Kalau sudah begini, sepertinya SD Ciherang akan tutup!&amp;rdquo;.</t>
  </si>
  <si>
    <t>042daac8-4b59-4818-b7e9-6e17f66153d3</t>
  </si>
  <si>
    <t>Desain Molekul Anticovid-19</t>
  </si>
  <si>
    <t>978-623-8117-36-9</t>
  </si>
  <si>
    <t>Buku ini membahas penerapan SBDD yaitu molecular docking. Reseptor tempat obat bekerja diunduh dari PDB (Protein Data Bank), untuk software PLANTS (Protein Ligand ANT System) hanya PDB yang mempunyai ligand native yang dapat digunakan untuk mendesain obat, yaitu dengan memvalidasi kode PDB menggunakan PLANTS (Protein Ligand ANT System). Penulis berharap, setelah membaca buku ini, para pembaca menjadi faham tentang penemuan obat menggunakan komputer khususnya SBDD (Molecular Docking).</t>
  </si>
  <si>
    <t>c9b84885-a598-482f-b7a1-84da3d7d3756</t>
  </si>
  <si>
    <t>Di antara Dua M, Ada Apa?</t>
  </si>
  <si>
    <t>Jonathan W. Siagian</t>
  </si>
  <si>
    <t>978-623-8351-02-2</t>
  </si>
  <si>
    <t>Penulis, dalam buku Di antara dua M itu ada apa? bermaksud mengajak pembaca agar, dalam menghadapi Modernisasi dan kemajuan teknologi, manusia itu harus lebih waspada dan berhati-hati. Karena apa? Modernisasi dan kemajuan teknologi tidak dapat ditolak dan mau tidak mau itu akan terus dan terus terjadi. Lalu bagaimana manusia, yang pada hakikatnya &amp;ldquo;pencipta&amp;rdquo; teknologi dan manusia sebagai pelaku untuk modernisasi harus menyikapinya. Memang harus diakui bahwa kemajuan teknologi dan modernisasi, membuat kehidupan manusia menjadi lebih simple dan kalau dapat dikatakan lebih mudah. Manusia lebih mudah dalam melakukan aktivitas kesehariannya. Banyak manfaat yang kita bisa dapati dari modernisasi itu sendiri, tetapi mengapa penulis harus mengatakan bahwa manusia harus lebih hati-hati dalam menghadapi dan memanfaatkan teknologi yang semakin maju itu. Judul buku ini &amp;ldquo;Di antara dua M, ada apa?&amp;rdquo;. Maksud penulis bahwa di antara manusia dan modernisasi itu harus ada apa atau harus ada sesuatu. Penulis mengusulkan harus ada M satu lagi di antara dua M tadi. Apa itu ? Menolak, tidak mungkin, karena modernisasi pasti terjadi. Menerima, itu juga tidak mungkin, karena kalau modernisasi itu diterima apa adanya oleh manusia, tanpa memperhitungkan dampak yang bisa merugikan, itu pun tidak baik. Lalu harus ada M satu lagi di antara dua M tadi ? Menurut penulis M yang satu lagi itu adalah &amp;ldquo;mengendalikan&amp;rdquo;. Ya &amp;ldquo;manusia&amp;rdquo; harus &amp;ldquo;mengendalikan&amp;rdquo; &amp;ldquo;modernisasi&amp;rdquo;. Inilah yang akan disampaikan oleh penulis dalam buku ini. Disampaikan juga tentang &amp;ldquo;Mengendalikan&amp;rdquo; itu, caranya dan upaya manusia dalam mengendalikan modernisasi.</t>
  </si>
  <si>
    <t>e6e2ad09-8b6d-4715-91cb-b958cee98ecc</t>
  </si>
  <si>
    <t>Filsafat Ilmu Suatu Analisis Berpikir Benar dan Logis</t>
  </si>
  <si>
    <t>978-623-314-382-0</t>
  </si>
  <si>
    <t>Filsafat ilmu berupaya memberi dasar yang logis, yang dapat dipertanggung-jawabkan, sehingga apa yang diteliti atau diselidiki itu dapat dikategorikan sebagai ilmu. Dengan belajar berbagai ilmu yang ada, itu semua tidak terjadi begitu saja. Ada berbagai tahapan yang harus dilalui sehingga pengetahuan tersebut dapat disebut sebagai ilmu pengetahuan. Dengan mempelajari filsafat ilmu ini, Anda dibawa berpikir logis dan rasional, sehingga tidak terlalu mudah untuk percaya tentang suatu teori. Perlu adanya pembuktian. Namun, bukan berarti akan membawa iman seseorang semakin luntur, justru dengan belajar filsafat ilmu ini, berupaya menunjukkan supaya apa yang diimani itu tidak membabi buta. Iman tidak mengesampingkan pikiran (nalar). Justru, dengan pikiran dan penalaran itu akan semakin meneguhkan iman kita.</t>
  </si>
  <si>
    <t>870e1c20-0882-4144-ae10-8cc841611f14</t>
  </si>
  <si>
    <t>I love you - Merajut Asa, Merawat Cinta Menuju Pelaminan Nan Bahagia</t>
  </si>
  <si>
    <t>Pdt. Dr. Yohanes Ratu Eda, M.Th.</t>
  </si>
  <si>
    <t>978-623-314-482-7</t>
  </si>
  <si>
    <t>Pernahkah kamu mengalami dan dibuat kewalahan, terluka dan menyebabkan kamu tergoda untuk menyerah dalam mengarungi samudera cintamu? Cinta yang menurut kamu begitu indah tetapi mengapa cintamu menyebabkan kamu menangis dan menyesal karena cinta? Buku I LOVE YOU hadir untuk menemanimu, menjadi sahabat dikala suka &amp;ndash; dukamu karena cinta. Memberimu motivasi dan menginspirasi cintamu bersama kekasih sejatimu. Menambah pengetahuanmu tentang cinta yang sudah dirancang indah oleh Allah bagi kebahagiaanmu. Juga akan mengarahkanmu kepada hubungan romantis yang memuaskan, menyenangkan dan langgeng menuju pelaminan (pernikahan) serta menikmati sukacita pernikahan nan bahagia. Doa dan harapanku, kiranya kamu benar-benar menemukan kekasih sejati yang disiapkan, dikehendaki oleh Allah dan yang kamu cintai selamanya. Biarlah melalui hubungan percintaan yang kamu bina, bangun, jalin, gumuli dan kembangkan, pada akhirnya memuliakan Allah yang mengasihimu dengan kasih sejati.</t>
  </si>
  <si>
    <t>79b1b926-0fd3-404a-941b-e71266abe2ef</t>
  </si>
  <si>
    <t>Jangan Takut Semua Itu Ada Hikmahnya</t>
  </si>
  <si>
    <t>Fitri Amelia, S.Pd.</t>
  </si>
  <si>
    <t>978-623-6844-89-2</t>
  </si>
  <si>
    <t>Jangan Takut Semua Itu Ada Hikmahnya, adalah buku tentang kehidupan yang di mana banyak proses yang dilalui dalam kehidupan ini. Proses untuk menjadikan diri lebih baik dari pada sebelumnya proses untuk menjadikan diri dewasa dan berpikiran terbuka, belajar dari kegagalan, belajar mengendalikan ego, belajar sabar, belajar ikhlas, rasa kecewa, rasa sakit hati, rasa sepi yang datang. Hingga ada di posisi kesadaran diri untuk dapat menerima dan mensyukuri segalanya, yang telah terjadi dalam kehidupan ini bahwa Takdir-Nya lah yang terbaik. Buku ini adalah teman dalam setiap langkah yang saya lalui dan saya rasakan, dari luka hingga tumbuh rasa syukur yang amat dalam. Semoga adanya buku ini bisa bermanfaat dan menginspirasi teman-teman lainnya. Tidak apa-apa kita berjalan dengan pelan, tetapi kita tau tujuan. Slow but sure!</t>
  </si>
  <si>
    <t>768b1a6b-b34d-4de6-b747-f3d0e5db2b8b</t>
  </si>
  <si>
    <t>Kaffah</t>
  </si>
  <si>
    <t>Ratifa Mazari</t>
  </si>
  <si>
    <t>978-623-6844-86-1</t>
  </si>
  <si>
    <t>Metode dakwahnya yang berbeda, yaitu langsung turun ke jalan atau tempat-tempat maksiat membuat Kaf dinilai sebagai ahli maksiat dan mengalami pengusiran dari kampung halamannya sendiri. Ayah Kaf selaku pemilik pesantren yang langsung mengusir Kaf. Sebab pengusiran tersebut, Kaf terpaksa merantau ke Ibu Kota provinsi. Namun, belum lama di Ibu Kota, Kaf kembali mendapat pengusiran. Diusir dari satu tempat ke tempat lainnya, hingga dia mendapatkan tempat yang terbaik dariNya. Bagaimanakah perjalanan Kaf?</t>
  </si>
  <si>
    <t>f3ab1c6a-df94-46c8-8df1-00242a96e8d3</t>
  </si>
  <si>
    <t>Kepemimpinan Asli Indonesia</t>
  </si>
  <si>
    <t>Mila Mumpuni</t>
  </si>
  <si>
    <t>978-623-8117-71-0</t>
  </si>
  <si>
    <t>Kepemimpinan asli Indonesia tidak hanya selesai dengan diri sendiri dan peduli pada manusia serta lingkungan. Namun, mampu mengelola kemampuan teknis dan manajerial, menempatkan adiluhung kearifan lokal sebagai pendukung bersikap baik dan benar. Selain itu bersikap integritas tidak hanya karena takut sanksi, melainkan karena keutamaan hati nurani. Kepemimpinan asli Indonesia tidak lupa siap beragilitas menghadapi era new normal dengan bersinergi lintas generasi. Kepemimpinan asli Indonesia itu sudah ada dan bukan hal baru. Hanya saja (kadang) pemimpin Indonesia tidak menyadari dan menerapkan di dalam organisasi. Hal ini berdampak eleganitas pemimpin Indonesia akan menguap pelan-pelan. Setiap kita memiliki kesempatan untuk menjadi pemimpin organisasi. Apakah masih ragu bahwa Anda memiliki jiwa kepemimpinan asli Indonesia?</t>
  </si>
  <si>
    <t>40f09f03-a6b0-4cbf-a374-7c685dfa852b</t>
  </si>
  <si>
    <t>Kesetiaan dengan Pasangan</t>
  </si>
  <si>
    <t>Novia Rahmadewi</t>
  </si>
  <si>
    <t>978-623-314-439-1</t>
  </si>
  <si>
    <t>Kesetiaan adalah kata yang sering dipermasalahkan oleh banyak orang, baik itu pasangan maupun di dalam persahabatan. Kesetiaan menjadi bagian penting dalam membangun sebuah hubungan, tapi bukan berarti kesetiaan tersebut harus mengikat dan hanya boleh akrab dengan satu orang saja. Kesetiaan berkaitan dengan bagaimana menjaga sebuah hubungan. Ketika kita membangun hubungan dengan pasangan (pacaran maupun dalam pernikahan). Jika di dalam hubungan tidak didasarkan adanya kesetiaan satu dengan yang lain maka akan berujung sebuah masalah yang bisa saja menghancurkan hubungan yang sudah dibangun lama. Ketika ketidaksetiaan mulai terjadi dalam sebuah hubungan akan berakibat mulai ketidakpercayaan dan ketidaknyamanan antara satu dengan lain, untuk itulah sangat penting menjaga hubungan dengan sebuah kesetiaan bahkan juga melibatkan Tuhan Yesus di dalam hubungan adalah hal yang harus kita lakukan karena di dalam hubungan kita Tuhan Yesus turut serta di dalamnya.</t>
  </si>
  <si>
    <t>dfd36c36-1b25-49c9-b9f2-5481977fa71d</t>
  </si>
  <si>
    <t>Konflik Pernikahan Lusan</t>
  </si>
  <si>
    <t>Jebal Kober</t>
  </si>
  <si>
    <t>978-623-6844-99-1</t>
  </si>
  <si>
    <t>Pernikahan yang telah dialamai antara Handoko dan Suryani memakan korban banyak nyawa secara misterius. Konflik pernikahan mereka berhasil mengungkap rahasia gelap ilmu-ilmu gaib yang telah dipraktikkan sebagian besar masyarakat Jawa hingga saat ini. Buku ini ditulis berdasarkan kisah nyata yang sengaja disamarkan oleh penulis. Penulis mendapatkan informasi langsung oleh beberapa pelaku pernikahan berdarah tersebut. Selamat membaca, semoga bermanfaat.</t>
  </si>
  <si>
    <t>4e83a52d-185b-471a-a547-e3985bcc9eeb</t>
  </si>
  <si>
    <t>Kumpulan Pantun Rohani Kristen: Makanan Ringan Rohani Bagi jiwa Kita</t>
  </si>
  <si>
    <t>Pdt. Peter Suryadi, S.Th</t>
  </si>
  <si>
    <t>978-623-314-477-3</t>
  </si>
  <si>
    <t>Dalam pantun rohani Kristen yang dikemas dalam E-book ini isinya berkaitan dengan bagaimana kita diberkati untuk bisa menjadi berkat bagi orang lain. Juga berkaitan dengan iman, mengelola kehidupan dan pikiran. Diharapkan pembaca akan memperoleh nuansa yang baru, sehingga jiwa yang dahaga, rohani yang kering dapat disegarkan kembali. Karena setiap pantun rohani yang ditulis selalu dilandasi dengan Firman Tuhan. Penulis berharap, kiranya pantun rohani ini bukan sekadar pelengkap literasi, tetapi akan menjadi makanan rohani yang menyehatkan dan menyejukkan jiwa. Penulis menyadari, dengan kesibukan kita mungkin para pembaca memerlukan keikhlasan untuk membacanya. Penulis berharap, semoga pantun rohani ini dapat memberkati siapapun pembacanya yang ada di jagat raya ini. Untuk itu, saran dan kritiknya akan menjadi masukan yang berharga bagi penulis.</t>
  </si>
  <si>
    <t>e200b57e-36c7-47bb-bb92-f05fe74a9444</t>
  </si>
  <si>
    <t>Lembah Silikon</t>
  </si>
  <si>
    <t>978-623-8117-72-7</t>
  </si>
  <si>
    <t>Dunia Litbang (Penelitian dan Pengembangan) sama sekali tak dapat dipisahkan dari dunia Iptek (Ilmu Pengetahuan dan Teknologi). Inovasi-inovasi terbaru dalam teknologi tidak akan dapat terjadi tanpa didahului litbang. Sadar akan adanya keterkaitan antara kedua dunia itulah yang mendorong pemerintah Amerika Serikat membangun suatu pusat penelitian dan pengembangan yang maha besar dan berskala dunia. Dalam perkembangannya, Silicon Valley kerap kali dikenal dengan julukan &amp;ldquo;lembah kesempatan&amp;rdquo;, karena dianggap menjadi daerah impian yang memberi kesempatan bagi banyak perusahaan teknologi informasi untuk mengembangkan berbagai teknologi canggih yang mempengaruhi gaya hidup masyarakat dunia. Buku ini merupakan catatan perjalanan penulis di San Jose, California yang juga merupakan ibukotanya lembah silikon.</t>
  </si>
  <si>
    <t>23420859-6e0b-4e90-9d44-14cd01a25c3f</t>
  </si>
  <si>
    <t>Logika: Berpikir Kritis Menuju Kebenaran</t>
  </si>
  <si>
    <t>978-623-314-383-7</t>
  </si>
  <si>
    <t>Buku LOGIKA: BERPIKIR KRITIS MENUJU KEBENARAN ini merupakan bahan pengajaran yang disampaikan dalam perkuliahan di Sekolah Tinggi Teologi (STT), yang diupayakan disusun sedikit bernuansa dalam persfektif iman Kristen. Hal ini dilakukan sesuai dengan tempat di mana bidang ini diajarkan, yaitu sekolah teologi. Logika adalah salah satu cabang dari bidang filsafat, yang fokusnya khusus di bidang berpikir Maksud dari berpikir di sini adalah sesuatu yang diutarakan, suatu pertimbangan akal (pikiran), kata, percakapan, wacana atau ungkapan lewat bahasa, atau perkataan sebagai manifestasi pikiran manusia. Jadi, &amp;ldquo;pikiran&amp;rdquo; dan &amp;ldquo;kata&amp;rdquo; mempunyai hubungan erat, artinya bahwa bahasa berkaitan erat dengan pikiran. Cara orang berbahasa mencerminkan caranya berpikir dan jalan pikirannya. Logika adalah ilmu pengetahuan dan kecakapan untuk berpikir lurus (tepat), yang dapat dipertanggungjawabkan.</t>
  </si>
  <si>
    <t>c6e5cf87-bf75-4db7-982b-6a2f6329a199</t>
  </si>
  <si>
    <t>Membaca dan Menulis Konsep dan Praktik di Abad 21</t>
  </si>
  <si>
    <t>Slamet Widodo, M.Pd &amp; Vit Ardhyantama, M.Pd.</t>
  </si>
  <si>
    <t>978-623-8186-11-2</t>
  </si>
  <si>
    <t>Membaca dan menulis merupakan dua keterampilan esensial yang dibutuhkan dalam menghadapi pesatnya perkembangan informasi akibat digitalisasi dalam berbagai segi kehidupan. Siapapun orangnya jika ingin berkembang maka harus menguasai dua keterampilan tersebut, karena melalui keterampilan membaca dan menulis yang baik dapat mendukung dalam menyelesaikan masalah, menemukan ide, menambah wawasan, menerapkan ilmu, mengevaluasi kesalahan, dan menciptakan hal baru. Isi buku ini disusun sesuai kebutuhan pelajar, mahasiswa, dan umum karena memuat konsep dan praktis yang mudah diaplikasikan. Isi bahasannya antara lain: (1) hakikat kemampuan membaca dan menulis, (2) membaca dan menulis berbagai jenis artikel/karya tulis, (3) penggunaan ejaan Bahasa Indonesia dalam karya tulis, (4) penggunaan kutipan dan daftar pustaka dalam karya tulis, (5) membaca dan menulis bagi pemula, (6) menumbuhkan potensi sebagai pembaca dan penulis, (7) menumbuhkan ide-ide kreatif dalam karya tulis, (8) merintis karir sebagai penulis, dan (9) menerbitkan karya tulis. Di dalam setiap babnya dibuat secara hierarki dari konsep ke praktik. Kekhasan buku ini adalah menyajikan praktik secara bertahap per poin yang dapat dilakukan oleh pembaca secara runtut, sehingga berfungsi sebagai panduan atau peta yang mengarahkan pembaca melakukan praktik membaca dan menulis secara mudah, sederhana, terukur, dan terstruktur.</t>
  </si>
  <si>
    <t>913abcea-68fd-4b3d-8be2-bfda4f599bb8</t>
  </si>
  <si>
    <t>Menulislah.. Maka Engkau akan Hidup Selamanya</t>
  </si>
  <si>
    <t>978-623-8117-74-1</t>
  </si>
  <si>
    <t>Buku ini dimaksudkan sebagai referensi bagi siapa saja yang mencintai dunia menulis dan buku. Menulis, adalah suatu kegiatan yang mulia. Dengan menulis, akan banyak orang menjadi pintar dengan membaca tulisan seorang penulis. Buku dan penulis bagaikan mata rantai yang tak terpisahkan. Buku merupakan referensi bagi penulis, sebaliknya dengan kegiatan menulis, akan terciptalah sebuah buku. Manusia bisa mati, tetapi penulis akan terus hidup karena karyanya. Akhirnya semoga buku ini bermanfaat, sebagai titian menggapai ilmu lewat tulisan atau buku.</t>
  </si>
  <si>
    <t>65be4943-8db1-42c1-8491-717992322784</t>
  </si>
  <si>
    <t>Mereka Punya Kisah! Melihat dari Dekat Keunikan Konseling Anak dari Pemaparan Proses Konseling Beragam Kasus Anak</t>
  </si>
  <si>
    <t>978-623-8117-78-9</t>
  </si>
  <si>
    <t>Keceriaan, keusilan, senyum manis, canda, dan gelak tawa adalah ciri khas seorang anak. Tetapi, dalam kenyataannya, karena berbagai sebab, banyak anak di sekitar kita sedang mengalami kondisi kehidupan yang justru membuat mereka hidup dalam ketakutan, kecemasan, kesedihan, kesendirian, kesepian, kemarahan, bahkan keputusasaan. Pandemi global Covid-19 telah menambah berbagai masalah psikososio-emosional baru pada begitu banyak pribadi dan keluarga, termasuk anak-anak. Cepat atau lambat dampak dari berbagai masalah itu akan muncul dalam kehidupan anak-anak ini di kemudian hari. Karena itu, mereka butuh pertolongan, dan konseling akan sangat menolong mereka. Tetapi, apakah anak-anak memang membutuhkan konseling? Bukankah anak-anak sangat mudah melupakan berbagai kejadian yang dialaminya, termasuk kejadian yang traumatis sekalipun, dan dengan cepatnya dapat tertawa dan bermain kembali? Kalau pun mereka membutuhkan konseling, bagaimana cara mengonseling anak-anak yang dunianya adalah bermain? Apakah anak-anak dapat diajak serius memikirkan dan mengungkapkan perasaannya seperti orang dewasa? Seperti apakah proses konseling anak itu dan sejauh mana konseling yang dijalani berdampak bagi mereka? Buku ini akan memberikan jawaban bagi pertanyaan-pertanyaan tersebut dengan cara yang menarik. Melalui beragam kasus konseling anak yang dipaparkan dalam bentuk cerita, tanpa terasa pembaca akan dibawa seperti sedang menyaksikan dan mendengarkan sendiri proses konseling yang berlangsung antara konselor dengan anak. Membaca buku ini akan memunculkan dan meneguhkan passion para orang tua, pendidik atau guru, konselor, terapis, rohaniwan, atau siapa pun yang mendampingi atau bekerja bersama anak-anak, baik yang masih awam atau pun yang sudah lama berkecimpung dalam dunia konseling anak.</t>
  </si>
  <si>
    <t>07bbec5b-9b45-4a7f-9b88-c50437d568d3</t>
  </si>
  <si>
    <t>Mutiara-Mutiara</t>
  </si>
  <si>
    <t>J.S. Kamdhi</t>
  </si>
  <si>
    <t>978-623-6844-85-4</t>
  </si>
  <si>
    <t>Kemiskinan bukanlah halangan untuk meraih prestasi. Kemiskinan dapat menjadi pemacu untuk berjuang meraih cita-cita. Anto membuktikan keterbatasan ekonomi dan fasilitas dapat meraih prestasi maksimal dalam pendidikannya. Sejak ayahnya mengalami kecelakaan dan satu kakinya diamputasi, Anto menjadi tulang-punggung keluarganya. Pagi sebelum berangkat sekolah, ia memulung. Sepulang sekolah menawarkan jasa menyemis. Semua dijalani dengan senang sebagai wujud cinta pada kedua adiknya. Terlebih, ayah dan ibunya. Meski beban berat harus dijalani, Anto tidak pernah surut langkah dalam belajar. Selalu mencapai prestasi tertinggi di kelasnya. Waktu di sekolah, bagi Anto sangat berharga. Buku-buku perpustakaan menjadi menu utama. Berhasil memenangi pelajar teladan di kecamatan, Anto pun maju di tingkat kota. Peringkat pertama di tingkat kota Anto raih. Kini, sedang mempersiapkan pemilihan pelajar teladan di tingkat provinsi.</t>
  </si>
  <si>
    <t>596e578d-b3d5-46c5-aaf3-3850236de1f3</t>
  </si>
  <si>
    <t>Pernyataan Yesus Sebagai Pintu dan Gembala yang Baik</t>
  </si>
  <si>
    <t>978-623-314-384-4</t>
  </si>
  <si>
    <t>Ketika Yesus menyatakan diri-Nya adalah pintu; menunjukkan bahwa akses untuk masuk ke dalam kandang itu hanyalah melalui pintu. Jika dengan melompat kandang, maka dia adalah seorang pencuri dan perampok. Hanya gembala domba yang sebenarnyalah yang masuk melalui pintu, karena dengan kehadiran gembala ini, para domba merasa senang karena sudah merasa akrab. Pernyataan Yesus adalah gembala yang baik, menunjukkan bahwa diri-Nya adalah gembala yang sejati, di mana para gembala sidang dapat meneladaninya. Ada berbagai hal keteladanan yang disampaikan Yesus sebagai gembala yang baik, yaitu: memberi makan domba-domba dengan membawanya ke padang rumput (Yoh. 10:9), mengenal dekat dengan domba-domba yang menunjukkan kedekatan antara gembala dengan jemaat.</t>
  </si>
  <si>
    <t>1d37176f-4d9e-457d-ac22-c722e2adaf28</t>
  </si>
  <si>
    <t>Petualangan Rhino Kumbang dan Kumpulan Dongeng Karakter Anak</t>
  </si>
  <si>
    <t>Siti Fatimah, S. Pd., M. Pd</t>
  </si>
  <si>
    <t>978-623-471-047-2</t>
  </si>
  <si>
    <t>Wuss! Kekuatan angin akhirnya mengempaskan tubuh Rhino Kumbang dan terlepas dari helai daun kelapa. Tubuh Rhino Kumbang perlahan terjatuh dan hendak terempas ke tanah. Bagaimanakah nasib Rhino Kumbang? Apakah Rhino Kumbang akan selamat? Ikuti petualangan mendebarkan Rhino Kumbang dan Kawan-kawan dalam buku dongeng anak yang berjudul &amp;ldquo;Petualangan Rhino Kumbang dan Kumpulan Dongeng Karakter Anak.&amp;rdquo;</t>
  </si>
  <si>
    <t>00df09bd-e0d5-41ee-8cb3-1cf31d930e59</t>
  </si>
  <si>
    <t>Rahasia Sukses Madiun Juara Satu Salur Dana Desa Tingkat Nasional</t>
  </si>
  <si>
    <t>Tohirin, Ak., MM, CA</t>
  </si>
  <si>
    <t>978-623-8117-75-8</t>
  </si>
  <si>
    <t>Buku ini merupakan kombinasi antara hasil penelitian yang penulis lakukan di Kabupaten Madiun pada tahun 2020&amp;ndash;2022, berkaitan dengan Penyaluran Dana Desa dari Rekening Kas Umum Negara ke Rekening Kas Desa dan berbagai sumber literatur lainnya. Untuk mendukung penulisan buku ini, penulis melakukan wawancara secara langsung dengan narasumber kunci, yaitu Bupati Madiun&amp;mdash;Bapak Ahmad Dawami, Kepala Dinas Pemberdayaan Masyarakat dan Desa Kabupaten Madiun&amp;mdash;Bapak Joko Lelono, Kepala Badan Pengelolaan Keuangan dan Aset Daerah Kabupaten Madiun&amp;mdash;Bapak Soentoko, Kepala Kantor Pelayanan Perbendaharaan Madiun&amp;mdash;Ibu Kutfi Jusmintari, dan juga beberapa pihak penting yang berkontribusi pada kesuksesan Kabupaten Madiun memperoleh prestasi dalam hal salur Dana Desa tercepat selama 3 tahun berturut-turut, yaitu tahun 2020, 2021 dan 2022. Buku ini terdiri dari lima bab yang membahas tentang resep dan kunci utama kesuksesan Kabupaten Madiun meraih prestasi sebagai Juara I Salur Dana Desa Tingkat Nasional selama tiga tahun berturut-turut. Rahasia kesuksesan tersebut akan dikupas tuntas dalam buku ini dan pembaca dapat menikmatinya bagian per bagian. Prestasi istimewa Kabupaten Madiun ini harapannya bisa menginspirasi kabupaten lain atau desa lain agar mereka bisa meniru jejak sukses Kabupaten Madiun. Buku ini berisikan hasil wawancara langsung dengan pelaku utama yang mendukung kesuksesan Salur Dana Desa Kabupaten Madiun yang tidak dijumpai dalam buku lainnya. Penasaran? Selamat menikmati sajian dalam buku ini, semoga memberi manfaat.</t>
  </si>
  <si>
    <t>9798ea36-a42b-4a7f-8a0f-64584cc4c995</t>
  </si>
  <si>
    <t>Sekolah Perempuan</t>
  </si>
  <si>
    <t>Sri Agustina</t>
  </si>
  <si>
    <t>978-623-8117-77-2</t>
  </si>
  <si>
    <t>Sang Pencipta telah menganugerahkan perempuan dengan keistimewaan yang memancarkan keindahan dan kekuatan dalam perannya di dunia. Buku ini, berjudul &amp;ldquo;Sekolah Perempuan&amp;rdquo; merenungkan makna dan peran perempuan dalam konteks agama, pendidikan, budaya, politik, ekonomi dan masyarakat. Dalam setiap halaman, buku ini membawa pembaca dalam perjalanan yang mendalam, menggali nilai-nilai kebijaksanaan, kelembutan, dan keberanian yang melekat dalam diri perempuan. Dari kisah-kisah yang mengilhami hingga pemahaman tentang hak-hak dan tanggung jawabnya, buku ini membangun narasi tentang perempuan sebagai agen perubahan positif. Buku ini tidak hanya menyoroti aspek-aspek positif, tetapi juga berbicara tentang tantangan yang dihadapi perempuan dalam masyarakat yang beragam. Mulai dari pelecehan hingga kesenjangan gender. Buku ini memberikan wawasan tentang upaya yang perlu dilakukan untuk menciptakan lingkungan yang adil dan aman bagi perempuan. Kisah-kisah perempuan berpengaruh dari masa lampau dan masa kini dihadirkan sebagai bukti betapa perempuan dapat mengubah arah sejarah, memimpin dalam berbagai bidang, dan memberi sumbangan berharga bagi perkembangan sosial, intelektual dan spiritual. Buku ini adalah refleksi tentang perempuan yang bersinar dalam dunia yang sering kali penuh dengan tantangan. Ia adalah pengingat bahwa perempuan adalah kekuatan yang tak tergoyahkan dalam menghadapi rintangan dan menciptakan kebaikan di dunia.</t>
  </si>
  <si>
    <t>8afe4ffd-a9b9-49f2-a989-89459a1d14d5</t>
  </si>
  <si>
    <t>Tanya Jawab Sains: Fenomena Alam</t>
  </si>
  <si>
    <t>978-623-8117-32-1</t>
  </si>
  <si>
    <t>Sains menjelaskan fenomena alam dan logika sebab akibat melalui berbagai proses pengamatan, observasi, penelitian, uji coba dan sebagainya dan itu bersifat rasional, impiris, deduktif dalam ilmu sains dan sekarang ada pengetahuan ilmiah. Fenomena alam adalah peristiwa non-artifisial dalam pandangan fisika, dan kemudian tak diciptakan oleh manusia, meskipun dapat mempengaruhi manusia (mis. bakteri, penuaan, bencana alam). Contoh umum dari fenomena alam termasuk letusan gunung berapi, cuaca, dan pembusukan. Pengetahuan mengenai sains berusia sama dengan kemunculan manusia sendiri di Planet Bumi dan pengetahuan yang ada sekarang ini merupakan kompilasi dari pemikiran dan pengalaman manusia sepanjang peradaban. Penguasaan sains sangat menentukan pencapaian kemajuan bangsa. Masyarakat yang tidak menguasai sains akan terbelakang dan sellau terpinggirkan. Buku ini berisi pertanyaan disertai jawaban tentang sains fenomena alam yang terjadi dan kita temui dalam kehidupan sehari-hari. Mengajak kita untuk lebih mengetahui dan memahami bagaimana proses alam terjadi yang di kaji dari tinjauan sains dan ilmiah. Semoga bermanfaat bagi para pembaca dan masyarakat umumnya.</t>
  </si>
  <si>
    <t>713ea8a6-818f-4165-8ec9-356681e6d6f8</t>
  </si>
  <si>
    <t>Teguh dalam Pengajaran, Dewasa dalam Iman</t>
  </si>
  <si>
    <t>978-623-314-385-1</t>
  </si>
  <si>
    <t>Dalam buku ini mengupas akan tafsir Perjanjian Baru, yang dimulai dari kitab Ibrani sampai surat Yudas. Pada bagian ini biasanya dikenal sebagai surat-surat umum. Ada satu hal kesamaan dari keseluruhan kitab atau surat-surat ini, yaitu memperkenalkan akan Pribadi Yesus yang adalah Allah, yang berinkarnasi menjadi manusia. Sehubungan dengan kedua atribut ini (kemanusiaan dan ke-Allah-an Yesus) menjadi suatu perdebatan pada masa kitab atau surat ini ditulis. Ada tiga golongan yang dikenal pada masa itu, yang mencoba menyerang akan kedua atribut Pribadi Yesus, yaitu: Gnostikisme, Doketisme dan Cherintus. Ketiga golongan ini masuk dalam kategori sebagai bidat. Dan dari ketiganya itu, yang paling berpengaruh adalah Gnostikisme.Surat-surat umum ini meluruskan dan menegakkan pengajaran yang benar tentang Pribadi Yesus (Kristologi), di mana Allah yang pada mulanya adalah Firman (Logos) menjadi manusia (Yoh. 1:14) yang sempurna; disalibkan, mati dan dibangkitkan untuk menebus dosa manusia sebagai bukti kasih-Nya akan dunia ini (Yoh. 3:16).</t>
  </si>
  <si>
    <t>d2235c54-f714-499e-a917-5a4d1ef46fb3</t>
  </si>
  <si>
    <t>Teori dan Praktik Pembagian Harta Kekayaan dalam Perkawinan - Metode Pembagian Harta Kekayaan Antara yang Hak dan Batil</t>
  </si>
  <si>
    <t>978-623-8117-76-5</t>
  </si>
  <si>
    <t>Buku ini membahas soal kewarisan islam dalam hubungannya dengan hukum positif di Indonesia yang meliputi: Pengertian dan tujuan mempelajari hukum kewarisan; sumber dan asas hukum kewarisan Islam; sejarah perkembangan hukum kewarisan Islam; rukun, syarat dan Penggolongan Ahli Waris Dalam Hukum Islam dan Hukum Perdata; sebab-sebab dan penghalang waris-mewarisi; furudhul muqaddarah; Metode Pembagian Harta Warisan dalam Hukum Islam dan Hukum Perdata; aul dan radd; komplikasi problematika hukum waris Islam; aktualisasi KHI di peradilan agama dan upaya menjadikannya sebagai undang-undang, dan dapat di jadikan pegangan bagi kalangan praktisi maupun tenaga pengajar di bidang hukum keislaman.</t>
  </si>
  <si>
    <t>fa11bd8f-fcd0-4ee6-9f9f-927701aeb72e</t>
  </si>
  <si>
    <t>A Love So Beautiful</t>
  </si>
  <si>
    <t>Ana Onymus</t>
  </si>
  <si>
    <t>978-623-8419-02-9</t>
  </si>
  <si>
    <t>Sebuah kisah sederhana tentang cinta lokasi di perkantoran. Mudah bagi Ana untuk menjaga dirinya, namun menjaga hati adalah hal tersulit untuknya. Bagaimana mungkin Ana bisa berlama-lama bertahan dari pesona Lutfi, rekan kerjanya sendiri? Begitu jauhnya hati Ana terjerumus akan pesona Lutfi hingga ia pantang menyerah dalam mendapatkan hatinya. Terlebih semesta seolah sering kali terasa mendukung, membuat pengalaman cintanya terasa begitu indah dan penuh warna. Walaupun mungkin hanya Ana sendiri yang merasakannya.</t>
  </si>
  <si>
    <t>79bea999-eba1-4d7b-8df1-28d464bd655a</t>
  </si>
  <si>
    <t>Welcome Back to School</t>
  </si>
  <si>
    <t>M. Abd. Rahim. S.Pd.I., M.Pd.</t>
  </si>
  <si>
    <t>978-623-6844-83-0</t>
  </si>
  <si>
    <t>Radit adalah anak terlahir dari keluarga yang sederhana, namun kesederhanaannya tidak menutupi semangatnya untuk selalu dispilin masuk sekolah. Tidak hanya itu, ketika mencari ilmu di sekolahnya ia dihadapkan beberapa ujian dan cobaan, tentunya masalah cinta dan cita-cita menjadi satu di tubuhnya, ia tetap semangat menghadapinya dengan taat beragama, berdoa, dan membantu orang tua. Dalam mencari ilmu menurutnya, Guru bagaikan obornya dan ilmu adalah cahayanya. Maka dari itu Radit berusaha sopan terhadap gurunya, kegiatan-kegiatan yang diamanahkannya ia lakukan dengan penuh tanggungjawab. Dan tidak lupa, Ia tetap semangat berusaha dan doa, sehingga mempermudahkannya menemukan cahaya menuju ke gerbang kesuksesan.</t>
  </si>
  <si>
    <t>d1599fe5-aa65-4543-a933-190dba888eef</t>
  </si>
  <si>
    <t>A Beautiful Heartbreak</t>
  </si>
  <si>
    <t>Zuyyina Laksita Dewi</t>
  </si>
  <si>
    <t>978-623-8419-07-4</t>
  </si>
  <si>
    <t>Pramudikta Wira tidak pernah jatuh cinta segila ini. Lalu pada Anastasia, gadis yang menderita depresi pasca gagal menikah dan tunangannya menghilang secara misterius, ia ingin melakukan segala segalanya. Dikta yang hidup berantakan mendadak lurus dan menata diri hanya untuk mendapatkan Ana. Namun, untuk menyingkirkan segala masa lalu dan mendapatkan gadis itu untuknya, ternyata tidak semudah mengajak minum whisky gadis-gadis yang tergila-gila padanya. Arka Danniswara tidak pernah menyangka kalau ia harus merelakan hubungan delapan tahunnya dengan Anastasia dan memulai hidupnya sendiri. Tapi kenyataannya ia tidak pernah bisa benar-benar pergi. Untuk perempuan yang paling ia sayangi, gadis kecil lucu yang menemaninya dari masa putih abu-abu itu, ia ingin kembali.</t>
  </si>
  <si>
    <t>ec07b848-8fb6-4cc5-9c0e-3592186c47df</t>
  </si>
  <si>
    <t>Realitas Cinta dan Ketritunggalan</t>
  </si>
  <si>
    <t>Febbi Timotius</t>
  </si>
  <si>
    <t>978-623-314-429-2</t>
  </si>
  <si>
    <t>Realita cinta yang diklaim bisa dirasa oleh manusia, sebenarnya menyuguhkan fakta bahwa Allah yang Tritunggal itu nyata. Bagaimana bisa? Buku ini memberikan jawaban sederhana berdasarkan pengalaman empiris setiap manusia akan cinta atas keragu-raguan orang Kristen itu sendiri yang menganggap bahwa ketritunggal berlawanan dengan akal budi manusia dan hanya bisa diterima dengan iman saja. Tetapi juga menjawab keberatan mereka yang mempertanyakan Alkitab sebagai sumber utama doktrin ketritunggalan - meski cukup aneh ketika orang yang sama memakai Alkitab sebagai alat serang. Khususnya kaum unitarian yang memakai Alkitab dengan menyatakan bahwa Tuhan itu tidak mungkin lebih dari satu. Buku ringkas ini menyajikan data ilmiah baik yang berasal dari dalam Alkitab, serta menyuguhkan bukti empiris yang berasal dari luar Alkitab. Namun tentu tidak menjabarkan banyak hal detail mengenainya. Di sisi lain keringkasan buku ini dapat menolong menjawab inti dari pertanyaan besar tentang ketritunggalan dengan lebih efektif untuk mereka yang belajar teologia secara mendalam maupun orang Kristen pada umumnya.</t>
  </si>
  <si>
    <t>88d1f172-1938-41f9-8d25-fbc362a2dca1</t>
  </si>
  <si>
    <t>Lima Pilar untuk Tetap Kuat dan Bertahan: Berdasarkan kisah dalam kehidupan sehari-hari dan pertolongan Tuhan</t>
  </si>
  <si>
    <t>Ester Sihite</t>
  </si>
  <si>
    <t>978-623-314-404-9</t>
  </si>
  <si>
    <t>Buku ini membantu saudara agar dapat tetap kuat dan bertahan ditengah kesulitan dan badai hidup. Dapat dijadikan sebagai pilar dalam menjalani kehidupan ini. Mengajarkan untuk senantiasa bersyukur dalam suka dan duka, sabar dalam menghadapi ujian kehidupan, memiliki harapan, selalu beriman dan bertekun di dalam doa. Namun, untuk melakukan ini semua tidaklah mudah, semua butuh proses. Buku ini tidak hanya memberikan penjelasan &amp;ldquo;Lima Pilar Untuk Tetap Kuat dan Bertahan&amp;rdquo;, terdapat kisah yang mungkin sedang saudara hadapi juga dan kita dapat mencontoh tokoh-tokoh Alkitab yang dapat kita tiru dalam kehidupan sehari-hari. Mereka adalah tokoh-tokoh yang tetap bertahan dititik terendah dalam kehidupan mereka, berpengharapan kepada Tuhan dan tidak pernah lepas dari doa. Semoga buku ini memberikan banyak manfaat kepada saudara dan mengubah kehidupan saudara. Tuhan memberkati.</t>
  </si>
  <si>
    <t>a916cb15-dffc-465b-b870-6b9dba68ac04</t>
  </si>
  <si>
    <t>Musik Gereja dalam Pendidikan Agama Kristen</t>
  </si>
  <si>
    <t>Dr. Aristo, M.Pd.K.</t>
  </si>
  <si>
    <t>978-623-314-407-0</t>
  </si>
  <si>
    <t>Musik Gereja dalam Pendidikan Agama Kristen adalah sebuah metode mengajar yang dapat membantu guru dalam memenuhi tujuan daripada pembelajaran yang efektif, kreatif, dan efisien. Tetapi sering kali metode ini jarang dipakai dengan alasan guru tidak bisa bernyanyi dan bermusik, padahal siswa-siswi yang mempunyai talenta bernyanyi dan bermusik bisa membantu guru untuk mengaplikasikan metode pembelajaran dengan bernyanyi dan musik. Bermusik dan bernyanyi merupakan salah satu alternatif dalam meningkatkan minat belajar siswa, untuk itu hendaklah guru Pendidikan Agama Kristen dapat memberikan variasi dalam proses pembelajaran Pendidikan Agama Kristen dengan metode bernyanyi dan bermusik, karena sudah menjadi realitas bahwa bernyanyi dan bermusik adalah bagian dari hidup orang Kristen. Selain itu juga hal yang penting adalah usaha untuk meningkatkan kemampuan bernyanyi dan bermusik baik guru maupun siswa-siswi. Dengan bernyanyi dan bermusik pembelajaran akan memberikan nuansa yang berbeda baik itu menghilangkan kejenuhan, metode ini juga dapat memberikan peningkatan minat belajar dan prestasi belajar Pendidikan Agama Kristen. Buku ini ada untuk menjawab tantangan di dunia modern, yang menganggap Pelajaran Agama Kristen membosankan, tidak menarik, dan mengantuk. Melalui buku ini, membuka wawasan dan pemikiran para guru-guru Pendidikan Agama Kristen, untuk dapat memberikan yang terbaik kepada peserta didik, supaya semua tujuan daripada pembelajaran dapat tercapai dan sampai kepada siswa-siswi.</t>
  </si>
  <si>
    <t>6e65d240-faaf-4725-bcef-d234ab37dd08</t>
  </si>
  <si>
    <t>Aku Ingin Bisa Membaca</t>
  </si>
  <si>
    <t>Diani Anggarawati</t>
  </si>
  <si>
    <t>978-623-471-050-2</t>
  </si>
  <si>
    <t>Apakah Adik-Adik ada yang belum bisa membaca tetapi sangat menyukai buku? Ataukah Adik-Adik sedang berjuang untuk bisa membaca seperti teman-teman? Apakah Adik-Adik merasa bersedih karena belum bisa membaca? Jangan bersedih dan gundah lagi yah, karena ada cerita dari Kak Diani yang akan membuat kalian menjadi semangat belajar membaca dan tidak bersedih lagi. Kak Diani berharap kalian akan termotivasi dari cerita masa kecil Kak Diani.</t>
  </si>
  <si>
    <t>10ebd7bd-8a51-4129-a01c-8e9bbf3fa547</t>
  </si>
  <si>
    <t>Konsep Teknologi-Bagaimana Cara Mata Memandang Teknologi</t>
  </si>
  <si>
    <t>Desmas A. Patriawan, Yulfiah &amp; Minto Basuki</t>
  </si>
  <si>
    <t>978-623-8117-73-4</t>
  </si>
  <si>
    <t>Dalam buku ini membahas tentang pengertian tentang konsep dan teknologi. Pada Bab 1 akan disuguhkan bagaimana manusia memiliki sebuah konsep dan bagaimana konsep itu dipengaruhi oleh informasi yang didapatkan. Selain itu juga pengertian dari teknologi dan bagaimana teknologi itu akan mempengaruhi suatu peradaban. Pada Bab 2 banyak membahas tentang bagaimana teknologi itu berubah dan saling mempengaruhi. Perubahan dari perkembangan teknologi banyak dibahas pada Bab ini. Pada Bab 3 membahas tentang logika dan filsafat umum dan menjelaskan bahwa melalui logika dan filsafat ini akhirnya tercipta ilmu pengetahuan. Ilmu pengetahuan ini yang kemudian menjadi inti dari sebuah rekayasa teknologi. Pada Bab 4 banyak membahas tentang bagaimana kisah-kisah mitos dan fiksi yang kemudian menyadi nyata karena adanya teknologi. Bab terakhir banyak menjelaskan teknologi dibuat untuk siapa? Ini menjadi kesimpulan yang penting, supaya calon ilmuan dan insiyur perlu mampu berpikir dengan jernih saat membuat atau mengembangkan produk teknologi.</t>
  </si>
  <si>
    <t>66124098-b5d6-4586-9b7e-cee49ca1f092</t>
  </si>
  <si>
    <t>Filsafat Timur Analisis Falsafi Kebijaksanaan Hidup Orang India, Tionghoa, Toraja dan Jawa</t>
  </si>
  <si>
    <t>C.L. Tindra Matutino Kinasih</t>
  </si>
  <si>
    <t>978-623-8117-28-4</t>
  </si>
  <si>
    <t>Sosial &amp; Budaya</t>
  </si>
  <si>
    <t>Berbicara tentang Filsafat Timur adalah sebuah topik yang menarik untuk didiskusikan. Selama ini banyak orang yang justru mengkaji filsafat dunia barat. Para akademisi khususnya di bidang filsafat jarang mengkaji filsafat dunia timur. Padahal kita sebagai orang timur mestinya mempunyai tanggung jawab moral di dalam mengaji filsafat ketimuran. Apa itu filsafat timur? Filsafat Timur adalah merupakan sebutan untuk pemikiran-pemikiran filosofis yang berasal dari dunia Timur atau Asia, seperti Filsafat Cina, Filsafat India, Filsafat Jepang, Filsafat Islam, Filsafat Buddhisme, dsb-nya. Masing-masing jenis filsafat merupakan suatu sistem-sistem pemikiran yang luas dan plural. Buku ini berjudul FILSAFAT TIMUR Analisis Falsafi Kebijaksanaan Hidup Orang India, Tionghoa, Toraja dan Jawa. Kebijaksanaan hidup dari empat budaya tersebut hendaknya memperkaya kita dan juga menghasilkan sinergistias antar empat budaya tersebut. Hal ini juga akan menghasilkan pemahaman bersama dan saling hormat menghormati tentang empat budaya tersebut.</t>
  </si>
  <si>
    <t>916016d3-5373-403b-aa32-cd80e4e01dc7</t>
  </si>
  <si>
    <t>Kalea</t>
  </si>
  <si>
    <t>Bobalesssugar</t>
  </si>
  <si>
    <t>978-623-6844-88-5</t>
  </si>
  <si>
    <t>Namanya Kalea Angelica, senyumnya tersimpan dalam kisah hidup banyak orang. Namun, gadis itu memiliki musuh abadi, seorang pemuda yang tak puas bila melihat Kalea tertawa. Tapi apa jadinya jika ternyata mereka menyimpan rasa terhadap satu sama lain? Ketika ujian cinta datang akankah Kalea dan pemuda itu tetap bersama? &amp;quot;Do you wanna be my Universe?&amp;quot; -Arshaka Ardana. &amp;quot;No, I wanna be your girlfriend.&amp;quot; -Kalea Angelica</t>
  </si>
  <si>
    <t>dc53844b-682e-4b65-9b5e-ba6d726017a5</t>
  </si>
  <si>
    <t>How to Live in Life</t>
  </si>
  <si>
    <t>Asdar Nor</t>
  </si>
  <si>
    <t>978-623-8117-70-3</t>
  </si>
  <si>
    <t>Hidup dengan penghidupan yang baik adalah maksud dari buku ini. Di dalamnya dibahas secara lengkap mengenai tujuan hidup, keyakinan kepada Tuhan, cara menjadi versi terbaik dari diri sendiri, bagaimana mengenal diri sendiri dengan lebih dalam, hakikat cinta dan benci sebagai komponen utama dalam kehidupan, dan datangnya kematian sebagai penutup lembar kehidupan di dunia. Buku ini disusun dengan gaya penulis yang khas, dengan penuh rasionalitas, retoris, diksi yang baik, dan motivasi yang tinggi. Dengan semua itu, buku ini akan menjadi teman yang baik dalam kehidupan,pengingat, dan alat penumbuh keteguhan hati dalam melakukan segala kebaikan.</t>
  </si>
  <si>
    <t>9811c817-ecfe-4052-9518-f561f070fa09</t>
  </si>
  <si>
    <t>Sukoharjo Kota Makmur</t>
  </si>
  <si>
    <t>Arwaa Kaatibah</t>
  </si>
  <si>
    <t>978-623-8117-37-6</t>
  </si>
  <si>
    <t>Sukoharjo dahulu adalah sebuah pemerintahan yang berbentuk suatu Kerajaan Kecil. Terletak di Pajang, Kartasura sehingga disebut Kerajaan Pajang. Diperintah oleh Joko Tingkir atau Hadiwijaya.Kabupaten Sukoharjo merupakan kabupaten terkecil kedua di Propinsi Jawa Tengah dengan jumlah luas wilayah 46.666 km2. Buku ini disusun dalam rangka memperingati Hut Kabupaten Sukoharjo. Mengingat terbatasnya sumber referensi tentang sejarah berdirinya Kabupaten Sukoharjo. Penulis mencoba mengambil sejarah dari naskah, foto, wawancara dari narasumber yang bersangkutan.</t>
  </si>
  <si>
    <t>3ef0a1e4-e690-42e1-8005-b3b237318e0b</t>
  </si>
  <si>
    <t>Tertawa Sampai Terbahak-bahak</t>
  </si>
  <si>
    <t>978-623-8494-01-9</t>
  </si>
  <si>
    <t>Melalui buku ini Anda akan diajak menikmati humor-humor segar yang menyehatkan badan dan pikiran. Siapa bilang yang bisa membuat teler hanya minuman beralkohol atau zat adiktif. Tertawa pun bisa membuat orang teler, dan telernya pun jauh lebih sehat daripada perilaku negatif.</t>
  </si>
  <si>
    <t>254fe8ed-6035-4ad7-8f5b-2c5b4a39e01b</t>
  </si>
  <si>
    <t>Teknik Rahasia dalam Microsoft Excel</t>
  </si>
  <si>
    <t>Elcom</t>
  </si>
  <si>
    <t>978-623-8494-02-6</t>
  </si>
  <si>
    <t>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</si>
  <si>
    <t>8c0ea2b3-bd52-4d86-9b4e-e8691a54108d</t>
  </si>
  <si>
    <t>Seru dan Gaul dengan Delicious</t>
  </si>
  <si>
    <t>978-623-8494-07-1</t>
  </si>
  <si>
    <t>Delicious adalah tempat untuk mengumpulkan dan menampilkan gairah hidup Anda dari seluruh web. Simpan apa yang Anda suka seperti foto, video, gambar, blog, atau artikel-artikel dengan topik yang Anda sukai dan menyusunnya menjadi satu yang bertema sehingga memudahkan Anda untuk berbagi. Untuk memulai menggunakan Delicious, letakkan bookmark Delicious di toolbar browser Anda dan gunakan untuk menambahkan link website pada stock. Stock bisa mengenai apa pun yang menarik minat Anda seperti resep kue favorit. Rasakan keasyikan tanpa batas di dunia maya dengan Delicious.</t>
  </si>
  <si>
    <t>b2824389-d20c-4ec9-bee6-a4a3a567bc27</t>
  </si>
  <si>
    <t>Tips dan Trik Bernyanyi</t>
  </si>
  <si>
    <t>978-623-8269-94-5</t>
  </si>
  <si>
    <t>Buku ini diharapkan mampu menjadi bagian dari proses dalam memperoleh kemudahan dan menjadi salah satu koleksi terbaik bagi pembaca. Bagi pelajar, buku ini dapat dijadikan sebagai salah satu referensi dalam menambah minat belajar pada pelajaran seni musik/seni suara. Karena di dalamnya mengandung banyak pengetahuan musik. Sehingga pelajar memperoleh kemudahan-kemudahan dalam mempelajari seni musik/seni suara tersebut.</t>
  </si>
  <si>
    <t>a5e94e63-57a2-4c5c-a974-5c8f629621ab</t>
  </si>
  <si>
    <t>Produk Minim Limbah Contoh-contoh Tampilan Perca Batik</t>
  </si>
  <si>
    <t>978-623-8503-71-1</t>
  </si>
  <si>
    <t>Setiap penulis pasti memiliki tujuan dan alasan dalam membuat sebuah buku. Buku ini berisi tentang cara mendaur ulang perca batik dengan cara yang berbeda dengan yang telah diulas di buku-buku lainnya.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t>
  </si>
  <si>
    <t>b8cd91aa-4472-48da-b8fd-21301826f129</t>
  </si>
  <si>
    <t>Membuat Undangan Pernikahan Menggunakan Photoshop</t>
  </si>
  <si>
    <t>978-623-8503-26-1</t>
  </si>
  <si>
    <t>Buku ini menyajikan beragam langkah panduan praktis dalam rangka membuat desain undangan pernikahan atau wedding invitation menggunakan software Photoshop. Dikemas dengan bahasa yang sederhana dan mudah diikuti, buku ini tidak hanya dapat menjadi referensi bagi pengguna software Photoshop yang sedang mengembangkan diri menjadi seorang desainer grafis, melainkan juga dapat menjadi sumber inspirasi bagi pengguna software Photoshop pada tingkat pemula. Ulasan-ulasan yang dipaparkan dalam buku ini tidak hanya mengangkat sebuah tema desain undangan pernikahan yang sedang menjadi tren, melainkan juga mengangkat beberapa tema lain yang tidak kalah menarik.</t>
  </si>
  <si>
    <t>d98106fa-b2b1-4ca2-8a60-ad3fadb812eb</t>
  </si>
  <si>
    <t>Perbedaan Antara Google Maps dan Google Earth</t>
  </si>
  <si>
    <t>978-623-8503-70-4</t>
  </si>
  <si>
    <t>Buku ini membahas tentang keunggulan Google Maps dan menjelaskan fungsi-fungsi yang terdapat di dalamnya, sehingga Anda dapat memanfaatkan Google Maps secara optimal. Buku ini sangat cocok digunakan oleh semua orang yang ingin melakukan perjalanan ke mana saja.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Berikut materi-materi yang dibahas dalam buku ini adalah mencetak, menyimpan dan share peta, membuat account di google, perbedaan google maps dan google earth.</t>
  </si>
  <si>
    <t>ce909943-1510-4f7b-a80a-78a57e223512</t>
  </si>
  <si>
    <t>Ramuan Tradisional Asli Indonesia Tanaman Obat</t>
  </si>
  <si>
    <t>978-623-6822-78-4</t>
  </si>
  <si>
    <t>Akhir-Akhir ini seluruh dunia mendengungkan untuk kembali ke Alam. Termasuk juga dalam dunia pengobatan medis.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 Buku ini sangat mudah dipahami dan diikuti, serta memberikan banyak informasi dan manfaat.</t>
  </si>
  <si>
    <t>d81ae4c4-17a2-4ff6-ab5b-5d366b75e02d</t>
  </si>
  <si>
    <t>Peranan Anggaran dalam Usaha Perkebunan Kelapa Sawit</t>
  </si>
  <si>
    <t>978-623-8409-11-2</t>
  </si>
  <si>
    <t>Yang perlu Anda tahu,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Peranan Anggaran dalam Usaha Perkebunan Kelapa Sawit.</t>
  </si>
  <si>
    <t>28a7d353-0d7e-4932-bbcd-0189f861f420</t>
  </si>
  <si>
    <t>Pencarian Lokasi dan Membuat Peta Sendiri di Google Maps</t>
  </si>
  <si>
    <t>978-623-8503-59-9</t>
  </si>
  <si>
    <t>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pencarian lokasi dan membuat peta sendiri.
 &amp;nbsp;</t>
  </si>
  <si>
    <t>844bb004-9b80-4bfd-b695-654eb7705b15</t>
  </si>
  <si>
    <t>Manfaat Buah-Buahan</t>
  </si>
  <si>
    <t>978-623-6822-76-0</t>
  </si>
  <si>
    <t>Minimnya efek samping yang ditimbulkan oleh pengobatan herbal (jika digunakan dalam dosis normal dan benar) dan juga obat-obatan herbal memakai bahan organik yang mudah didapatkan di sekitar kita, serta obat-obatan herbal mudah dan sederhana untuk diterapkan, menjadikan pengobatan herbal menjadi sangat potensial dan populer, terutama pengobatan herbal dari Jepang, China, dan Indonesia. Hal ini mengingat pengobatan herbal memiliki beberapa kelebihan dibandingkan dengan pengobatan secara kimia. Buku ini sangat mudah dipahami dan diikuti, serta memberikan banyak informasi dan manfaat.</t>
  </si>
  <si>
    <t>314c6fc4-3488-41a2-9993-956f43f434f4</t>
  </si>
  <si>
    <t>Panduan Step by Step Twitter</t>
  </si>
  <si>
    <t>978-623-8503-57-5</t>
  </si>
  <si>
    <t>Buku ini disusun dengan pola pembahasan step by step yang simpel, ringan dan tidak bertele-tele sehingga buku ini mudah untuk dipelajari dan dipraktikkan. 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&amp;nbsp;</t>
  </si>
  <si>
    <t>04e91f38-c14c-4aad-bc5c-bc98a80d7580</t>
  </si>
  <si>
    <t>Khasiat Bumbu dan Rempah</t>
  </si>
  <si>
    <t>978-623-6822-75-3</t>
  </si>
  <si>
    <t>Buku ini sangat mudah dipahami dan diikuti, serta memberikan banyak informasi dan manfaat.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t>
  </si>
  <si>
    <t>623f8314-a7c4-4526-b5ca-a5e9e3d90e80</t>
  </si>
  <si>
    <t>Bahan Dapur yang Bermanfaat dan Berkhasiat</t>
  </si>
  <si>
    <t>978-623-6822-77-7</t>
  </si>
  <si>
    <t>Pasti di benak kita begitu mendengar kata &amp;quot;dapur&amp;quot; akan langsung referen pada makanan dan masakan. Tetapi penulis dalam buku ini tidak akan membahas tentang masak memasak yang bersumber dari dapur. Lebih jauh lagi buku ini akan mengupas tuntas bahan-bahan herbal yang ada di dapur. Apa memang herbal dari dapur dapat dimanfaatkan untuk kesehatan? Sebagai contoh garam. Garam bisa juga untuk mengatasi masalah kekurangan cairan dalam tubuh atau dehidrasi. Masih banyak lagi bahan-bahan herbal dari dapur yang bisa kita manfaatkan untuk menjaga kesehatan dan mengobati berbagai penyakit secara alami. Kelebihan menggunakan bahan-bahan alami dari herbal dapur tentu saja lebih sehat, aman, dan mudah didapat. Selain itu, tidak ada efek samping seperti kalau kita menggunakan obat-obat kimia. Selamat membaca dan semoga bermanfaat. Mari hidup sehat mulai dari diri sendiri dengan memanfaatkan apa yang ada di lingkungan terdekat kita.</t>
  </si>
  <si>
    <t>f47f6fa4-a2b6-443b-b0b6-23b73585236d</t>
  </si>
  <si>
    <t>Buka-bukaan Trik Mengajar Kursus Gitar Mulai dari Nol Sampai Jago untuk Tangan Kiri (Normal) &amp; Tangan Kanan (Pemain Kidal)</t>
  </si>
  <si>
    <t>Bayu Satya Dwi Saputra</t>
  </si>
  <si>
    <t>978-623-8494-35-4</t>
  </si>
  <si>
    <t>Belantika musik di Tanah Air makin berkembang pesat. Persaingan antar industri musik juga makin ketat. Karena itu,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&amp;quot;Buka-bukaan Trik Mengajar Kursus Gitar Mulai dari Nol Sampai Jago untuk Tangan Kiri (Normal) &amp;amp; Tangan Kanan (Pemain Kidal)&amp;quot; khusus ditulis bagi para gitaris yang menginginkan solusi.
 &amp;nbsp;</t>
  </si>
  <si>
    <t>5184b548-b27a-4144-a183-f603fc17bbf2</t>
  </si>
  <si>
    <t>Kolaborasi Online dengan Cloud Computing</t>
  </si>
  <si>
    <t>978-623-8494-94-1</t>
  </si>
  <si>
    <t>Sebenarnya, tanpa disadari, Anda sudah banyak memanfaatkan teknologi cloud computing. Buku ini mengupas tuntas apakah cloud computing itu, bagaimana prinsip kerjanya, dan apa yang bisa dimanfaatkan dari cloud computing ini. Apakah sebenanrnya teknologi cloud computing itu? Teknologi cloud computing adalah komputasi berbasis Internet dengan banyak server yang digunakan bersama untuk menyediakan sumber daya, perangkat lunak. Selamat menjelajah dunia cloud computing.
 &amp;nbsp;</t>
  </si>
  <si>
    <t>be1f80e6-384b-4c78-b090-16490df14917</t>
  </si>
  <si>
    <t>Sejarah dan Biografi Tokoh-tokoh Komputer Pengubah Dunia</t>
  </si>
  <si>
    <t>978-623-8503-76-6</t>
  </si>
  <si>
    <t>Ada banyak sekali tokoh yang memberi kontribusi penting dalam kesuksesan teknologi komputer.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</si>
  <si>
    <t>a2f5be49-ae82-4f39-a54c-acc40a72d314</t>
  </si>
  <si>
    <t>Strategi Membeli di eBay</t>
  </si>
  <si>
    <t>978-623-8494-05-7</t>
  </si>
  <si>
    <t>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</si>
  <si>
    <t>1e202573-f960-42ec-9004-a40593f4d895</t>
  </si>
  <si>
    <t>Putri Kaguya dan 3 Cerita Seru dari Jepang</t>
  </si>
  <si>
    <t>978-623-471-100-4</t>
  </si>
  <si>
    <t>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</si>
  <si>
    <t>a5379ca7-bb57-4350-ab0b-e9e3a8dcd5db</t>
  </si>
  <si>
    <t>Kehamilan yang Menyenangkan</t>
  </si>
  <si>
    <t>Yesie Aprilia</t>
  </si>
  <si>
    <t>978-623-8494-90-3</t>
  </si>
  <si>
    <t>Sekilas tentang buku ini dan bagaimana menggunakannya untuk memudahkan Bunda mendapatkan pengalaman persalinan yang menyenangkan, sesuai dengan harapan Bunda. Buku ini berjudul &amp;quot;Kehamilan yang Menyenangkan&amp;quot;. Tujuan buku ini adalah agar Bunda dapat menjalani proses kehamilan dengan menyenangkan dan sehat baik fisik, mental, maupun spiritual.
 &amp;nbsp;</t>
  </si>
  <si>
    <t>fcfd1c82-c47d-4e3f-a547-9253e83294aa</t>
  </si>
  <si>
    <t>Tokoh-tokoh Komputer Pengubah Dunia</t>
  </si>
  <si>
    <t>978-623-8269-52-5</t>
  </si>
  <si>
    <t>Tahukah kamu?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</si>
  <si>
    <t>3b6aa5a8-8720-491f-b2c4-8704bf91c9eb</t>
  </si>
  <si>
    <t>Ratu Candybelle dan 4 Cerita Anak Seru Lainnya</t>
  </si>
  <si>
    <t>978-623-471-108-0</t>
  </si>
  <si>
    <t>Awalnya, kehidupan baru Aquana berjalan biasa-biasa saja. Namun, kehadiran sosok Akon yang aneh mengubah semuanya. Berawal dari sekumpulan bunga tanjung yang disusun melingkar, di sebuah gudang kantor kelurahan, Akon membawa Aquana ke sebuah tempat rahasia. Di tempat itu Aquana akan mendapatkan sebuah petualangan seru, mendebarkan, dan tak terlupakan bersama Ratu Candybelle, para Nishi, Alpha, dan penjahat berbadan licin yang suka bermain air di koam renang. Apakah Aquana dan Akon dapat membantu Ratu Candybelle? Baca cerita ini sampai akhir ya!</t>
  </si>
  <si>
    <t>4717e1bf-3450-4391-bb10-7597e5678410</t>
  </si>
  <si>
    <t>Jenis-jenis Rhythm &amp; Cara Memanfaatkannya</t>
  </si>
  <si>
    <t>978-623-8494-86-6</t>
  </si>
  <si>
    <t>Persaingan antar industri musik makin ketat. Karena itu,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&amp;quot;Jenis-Jenis Rhythm &amp;amp; Cara Memanfaatkannya&amp;quot; khusus ditulis bagi para gitaris yang menginginkan solusi.
 &amp;nbsp;</t>
  </si>
  <si>
    <t>dd52e938-1253-4af4-9e7f-a4a0ee801ed3</t>
  </si>
  <si>
    <t>Tokoh Komputer Pengubah Dunia, Sejarah, dan Biografi</t>
  </si>
  <si>
    <t>978-623-8269-54-9</t>
  </si>
  <si>
    <t>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</si>
  <si>
    <t>0965aac4-2bd6-4a10-af2d-39a20c7fa53c</t>
  </si>
  <si>
    <t>Mengenal dan Praktik Teknik Melodi Sweeping, Skipping, Tapping, Bending, dst</t>
  </si>
  <si>
    <t>978-623-8503-14-8</t>
  </si>
  <si>
    <t>Oleh karena persaingan di dunia musik yang semakin ketat,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&amp;quot;Mengenal dan Praktik Teknik Melodi Sweeping, Skipping, Tapping, Bending, dst&amp;quot; khusus ditulis bagi para gitaris yang menginginkan solusi.
 &amp;nbsp;</t>
  </si>
  <si>
    <t>71f082e6-bac0-47e8-902b-b4274a0c9f58</t>
  </si>
  <si>
    <t>Tips Seputar Kesehatan: Merawat Kesehatan Jantung</t>
  </si>
  <si>
    <t>Erlita Mega</t>
  </si>
  <si>
    <t>978-623-8117-38-3</t>
  </si>
  <si>
    <t>978-623-8503-23-0</t>
  </si>
  <si>
    <t>Sangat disayangkan apabila kita tidak menjaga kesehatan jantung kita dengan baik,organ yang telah bekerja keras untuk kita sudah selayaknya kita jaga dengan sebaik-baiknya, Menjaga kesehatan jantung dapat dilakukan dengan melakukan pola hidup sehat, yaitu berolahraga. Aktivitas ini dapat dilakukan 3x dalam seminggu, misalnya jalan pagi dengan durasi 15 menit, mengurangi makanan yang berlemak, makanan cepat saji, dan makanan kaleng, perbanyak konsumsi ikan, buah-buahan dan sayuran, menjaga berat badan ideal, mengelola stress dengan baik, dan tidak merokok. Buku ini akan mendampingi Anda dalam menjaga dan merawat kesehatan jantung.</t>
  </si>
  <si>
    <t>7088f77e-93d1-44b3-b357-83bbb6d98644</t>
  </si>
  <si>
    <t>Mengenal Progresi Akor &amp; Bentuk Lagu Mayor, Minor</t>
  </si>
  <si>
    <t>978-623-8503-15-5</t>
  </si>
  <si>
    <t>Para seniman yang dituntut untuk makin kreatif dalam berinovasi, tidak bisa jika hanya mengandalkan buku yang menyajikan teori saja. Hal tersebut tak lagi cukup untuk memenuhi kebutuhan para seniman dalam bermusik.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&amp;quot;Mengenal Progresi Akor &amp;amp; Bentuk Lagu Mayor, Minor&amp;quot; khusus ditulis bagi para gitaris yang menginginkan solusi.
 &amp;nbsp;</t>
  </si>
  <si>
    <t>c4ecbd43-3506-47fd-ab60-2248eda6c21c</t>
  </si>
  <si>
    <t>Tips untuk Sukses di Search Engine</t>
  </si>
  <si>
    <t>978-623-8269-58-7</t>
  </si>
  <si>
    <t>Buku ini disusun dengan pola pembahasan step-by-step yang simpel, ringan, dan tidak bertele-tele, sehingga menjadikan buku ini mudah untuk dipelajari dan dipraktikkan.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</si>
  <si>
    <t>1aed64fa-0e22-45cc-895d-98a327fc3315</t>
  </si>
  <si>
    <t>Berbagai Macam Tips Seputar Minyak Goreng</t>
  </si>
  <si>
    <t>978-623-8269-09-9</t>
  </si>
  <si>
    <t>978-623-8503-20-9</t>
  </si>
  <si>
    <t>Minyak goreng adalah salah satu bahan dasar dalam memasak yang sering digunakan dalam masakan di rumah. Namun, membeli minyak goreng yang berkualitas dapat menjadi mahal dan tidak selalu tersedia di pasar. Oleh karena itu, dalam buku ini, akan diberikan beberapa cara praktis untuk membuat minyak goreng di rumah. Membuat minyak goreng sendiri dapat menjadi alternatif yang baik untuk menghemat biaya dan menjamin kualitas minyak yang digunakan. Minyak goreng dapat dibuat dari berbagai jenis bahan baku seperti kelapa, kacang-kacangan, atau biji-bijian. Cara membuat minyak goreng di rumah ini akan memberikan pengalaman baru dalam memasak dan menjamin kualitas minyak yang digunakan dalam masakan. Dengan mengetahui cara membuat minyak goreng di rumah, diharapkan akan membuat proses memasak menjadi lebih mudah dan menyenangkan.</t>
  </si>
  <si>
    <t>8f2b52ac-0901-4c0b-8b67-24b16d777c9c</t>
  </si>
  <si>
    <t>Baju Pengantin untuk Ulung Rasita dan 6 Cerita Anak Lainnya</t>
  </si>
  <si>
    <t>978-623-471-107-3</t>
  </si>
  <si>
    <t>Sejak zaman dahulu, anak-anak sudah menyukai dongeng. Dongeng tidak hanya menghibur, tetapi juga memiliki manfaat bagi anak. Cerita dongeng membawa pesan yang begitu menyentuh, sehingga membentuk anak untuk berperilaku baik. Lebih dari itu, anak-anak akan terpesona dengan suara ibu atau ayah mereka saat membacakan dongeng malam hari sebelum tidur. Selain mempererat hubungan emosi antara orang tua dan anak, dongeng juga merangsang kreativitas, imajinasi, memperkenalkan nilai-nilai moral, mengembangkan kemampuan bahasa anak, dan bisa menjadi sarana untuk memperkenalkan budaya kepada anak. Indonesia terdiri dari 33 provinsi yang kaya akan budaya dan adat istiadat. Buku ini tidak hanya mengantarkan anak-anak untuk mengenal kebudayaan dan adat istiadat dari berbagai provinsi, namun juga membuat anak-anak termotivasi untuk mandiri dan memiliki dasar-dasar karakter bangsa yang luhur. Sifat-sifat seperti pemberani, mandiri, sabar, menghormati orang yang lebih tua, menghargai yang lebih muda, jujur, dan tidak mudah putus asa, ikut disisipkan dalam setiap karakter tokoh dalam cerita ini. Anak-anak adalah masa depan bangsa dan harapan para orang tua. Di tangan mereka nanti kelangsuangan hidup ditentukan. Mari kita beri anak-anak kita bacaan yang bermutu. Selamat membaca.</t>
  </si>
  <si>
    <t>a043beb4-1032-4314-b2c1-6fd372b6c524</t>
  </si>
  <si>
    <t>Foto</t>
  </si>
  <si>
    <t>Dr. Xavier Quentin Pranata, MACE</t>
  </si>
  <si>
    <t>978-623-8487-16-5</t>
  </si>
  <si>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</si>
  <si>
    <t>cc5ac883-c2df-4f1d-9607-8badf4b894cb</t>
  </si>
  <si>
    <t>Rambut Aneh Putri Michika dan 8 Dongeng Seru Lainnya</t>
  </si>
  <si>
    <t>Binta Almamba &amp; Izzah Annisa</t>
  </si>
  <si>
    <t>978-623-471-106-6</t>
  </si>
  <si>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</si>
  <si>
    <t>c9a7fa54-ddb7-4dd4-9458-656d6f75aa9a</t>
  </si>
  <si>
    <t>Zahin yang Cerdik dan 2 Cerita Lainnya dari Arab Saudi</t>
  </si>
  <si>
    <t>978-623-471-105-9</t>
  </si>
  <si>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</si>
  <si>
    <t>1f8884e9-9ef8-4869-8eea-3a8e3b1c1878</t>
  </si>
  <si>
    <t>Ensiklopedia Pariwisata Kota Yogyakarta</t>
  </si>
  <si>
    <t>978-623-8117-40-6</t>
  </si>
  <si>
    <t>978-623-8503-21-6</t>
  </si>
  <si>
    <t>Kota Yogyakarta disebut unik karena kita bisa melihat berbagai tradisi Jawa yang begitu melekat di kota ini dan masyarakatnya, seperti batik (kain dengan corak khusus yang dibuat dengan tangan (dilukis dan dicetak), kerajinan perak, pertunjukan wayang, musik tradisional, atau gamelan, bahkan makanan khas Yogyakarta yang disebut Gudeg! yaitu sayuran yang terbuat dari buah nangka muda. Banyak bagian dari kota ini dihiasi dengan sentuhan budaya Jawa di mana orang tidak akan pernah melupakannya dan selalu ingat karakteristik yang ada. Ornamen-ornamen khas Jawa dapat kita temui di lampu-lampu jalananan, di bangunan, atau gedung-gedung di sepanjang jalan dan lain-lain yang membuat kota ini menjadi unik dan cantik. Itulah mengapa kota ini disebut Culture City. Bagi Anda yang akan berlibur atau sedang merencanakan liburan di kota gudeg ini, jangan lupa untuk mengunjungi tempat-tempat wisata yang ada di dalamnya. Anda akan disuguhkan dengan berbagai macam pemandangan yang menyejukkan. Tak lupa, cicipi juga makanan dan minuman tradisionalnya. Buku ini akan memberikan referensi seputar pariwisata, makanan khas, dan minuman khas yang ada di Yogyakarta. Selamat membaca.</t>
  </si>
  <si>
    <t>589f1abd-4e98-4012-9dc2-bda569a605f5</t>
  </si>
  <si>
    <t>Bible Games Permainan Heboh dan Seru Berdasarkan Alkitab</t>
  </si>
  <si>
    <t>978-623-314-501-5</t>
  </si>
  <si>
    <t>Sarana belajar yang baik bagi anak-anak maupun orang dewasa karena melibatkan banyak indra manusia salah satunya ialah games.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tentang keputusan hati, bible games tentang pertumbuhan rohani.</t>
  </si>
  <si>
    <t>cedde1a3-a61d-4b93-be53-069b6ce6d8af</t>
  </si>
  <si>
    <t>Tips &amp; Tricks Konversi dan Perhitungan Matematis pada Microsoft Excel</t>
  </si>
  <si>
    <t>978-623-8269-98-3</t>
  </si>
  <si>
    <t>Buku ini merupakan buku khusus yang berisi kumpulan tips-trick yang dapat Anda terapkan pada suatu software aplikasi sehingga akan sangat membantu Anda saat bekerja dengan aplikasi tersebut. Buku ini tak seperti buku tutorial lain.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Secara ringkas, materi di dalam buku ini akan membahas:
 &amp;bull; Konversi dan Perhitungan Matematis
 &amp;bull; Chart dan Grafik</t>
  </si>
  <si>
    <t>f78071c7-9616-45dc-92c7-8254c3672af3</t>
  </si>
  <si>
    <t>Pencegahan dan Pengobatan Diabetes Mellitus</t>
  </si>
  <si>
    <t>dr. Yekti Susilo &amp; Ari Wulandari</t>
  </si>
  <si>
    <t>978-623-8503-61-2</t>
  </si>
  <si>
    <t>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Pencegahan dan Pengobatan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</si>
  <si>
    <t>a78bda86-bc10-4a11-ae50-c4ef79ed1d44</t>
  </si>
  <si>
    <t>Humor Segar Menyehatkan Badan</t>
  </si>
  <si>
    <t>978-623-8494-73-6</t>
  </si>
  <si>
    <t>Pernahkah Anda mendengar humor sampai tertawa terpingkal-pingkal? Melalui buku ini Anda akan diajak menikmati humor-humor segar yang menyehatkan badan dan pikiran. Siapa bilang yang bisa membuat teler hanya minuman beralkohol atau zat adiktif. Tertawa pun bisa membuat orang teler, dan telernya pun jauh lebih sehat daripada perilaku negatif.</t>
  </si>
  <si>
    <t>8eee8a95-a2cb-4eee-a17b-384bfedc3596</t>
  </si>
  <si>
    <t>Humor Segar Dibalik Tawa</t>
  </si>
  <si>
    <t>978-623-8494-72-9</t>
  </si>
  <si>
    <t>Tertawa pun bisa membuat orang teler, dan telernya pun jauh lebih sehat daripada perilaku negatif. Siapa bilang yang bisa membuat teler hanya minuman beralkohol atau zat adiktif. Melalui buku ini Anda akan diajak menikmati humor-humor segar yang menyehatkan badan dan pikiran.</t>
  </si>
  <si>
    <t>3f9592cd-4a3d-45cd-a681-c8b75a6ee6c7</t>
  </si>
  <si>
    <t>Cara Bernyanyi yang Baik dan Benar</t>
  </si>
  <si>
    <t>978-623-8494-43-9</t>
  </si>
  <si>
    <t>Bagi pelajar, buku ini dapat dijadikan sebagai salah satu referensi dalam menambah minat belajar pada pelajaran seni musik/seni suara. Karena di dalamnya mengandung banyak pengetahuan musik. Sehingga pelajar memperoleh kemudahan-kemudahan dalam mempelajari seni musik/seni suara tersebut. Buku ini diharapkan mampu menjadi bagian dari proses dalam memperoleh kemudahan dan menjadi salah satu koleksi terbaik bagi pembaca.</t>
  </si>
  <si>
    <t>aa5e5f33-6f48-4c14-b680-1a73296851fb</t>
  </si>
  <si>
    <t>Melayani dan Kepedulian Berdasarkan Kasih</t>
  </si>
  <si>
    <t>978-623-8503-02-5</t>
  </si>
  <si>
    <t>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melayani dan kepedulian berdasarkan kasih. Mari wujudkan kasih Allah dalam kehidupan sehari-hari. Mari berbuah.
 &amp;nbsp;</t>
  </si>
  <si>
    <t>dcdf64b3-9228-4d6d-8691-984b25d485bc</t>
  </si>
  <si>
    <t>Manajemen File dan Printing dalam Microsoft Excel</t>
  </si>
  <si>
    <t>978-623-8503-01-8</t>
  </si>
  <si>
    <t>Secara ringkas, materi di dalam buku ini akan membahas Manajemen File dan Printing dalam Microsoft Excel.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&amp;nbsp;</t>
  </si>
  <si>
    <t>aa1684bd-8557-4331-9b51-b9c2879f2c98</t>
  </si>
  <si>
    <t>Berbagai Metode Persalinan</t>
  </si>
  <si>
    <t>978-623-8494-28-6</t>
  </si>
  <si>
    <t>Buku ini berjudul &amp;quot;Berbagai Metode Persalinan&amp;quot;. Dalam buku ini bercerita tentang berbagai metode persalinan, keuntungan, kerugian, serta manfaatnya, baik untuk Bunda, sang bayi, maupun keluarga sehingga Bunda dapat memilih dengan bijak metode persalinannya kelak. Pemilihan metode persalinan sangat penting agar saat melahirkan Bunda merasa nyaman.</t>
  </si>
  <si>
    <t>42203889-1215-4559-bab2-8341fa6d3057</t>
  </si>
  <si>
    <t>Aneka Kreasi Sampah Segar</t>
  </si>
  <si>
    <t>978-623-8269-93-8</t>
  </si>
  <si>
    <t>Hiasan yang berwarna hijau di sekitar rumah tidak hanya mempercantik namun juga dapat menyejukkan mata.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ini akan menjawab bahwa sampah segar dapat dirangkai menjadi hiasan yang dapat menyejukkan mata. Selamat membuktikan.</t>
  </si>
  <si>
    <t>f28bb508-1387-4e61-bcb3-5e4a5772e9ea</t>
  </si>
  <si>
    <t>20 Ide Menarik Membuat Blog</t>
  </si>
  <si>
    <t>978-623-8269-64-8</t>
  </si>
  <si>
    <t>Untuk mendapatkan keuntungan dari sebuah blog, hal utama yang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</si>
  <si>
    <t>20893c34-b04c-4d5b-ab51-656043e8974f</t>
  </si>
  <si>
    <t>20 Inspirasi Kreatif Blog</t>
  </si>
  <si>
    <t>978-623-8269-66-2</t>
  </si>
  <si>
    <t>Tema internet menjadi sangat populer akhir-akhir ini.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</si>
  <si>
    <t>b6f6d831-0568-41cc-b25c-d33469d78b79</t>
  </si>
  <si>
    <t>20 Ide Konten untuk Blog</t>
  </si>
  <si>
    <t>978-623-8269-62-4</t>
  </si>
  <si>
    <t>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</si>
  <si>
    <t>cabe4ee6-f7ad-4903-abd1-4f3e970741bf</t>
  </si>
  <si>
    <t>Memanfaatkan Aplikasi Android untuk Berdagang Online</t>
  </si>
  <si>
    <t>978-623-8503-03-2</t>
  </si>
  <si>
    <t>Buku ini akan memberi tahu Anda tentang aplikasi-aplikasi apa yang bisa Anda gunakan untuk mempromosikan sebuah produk melalui aplikasi Android. Dunia Android sekarang makin memudahkan manusia untuk berinteraksi dengan menusia yang Iain.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Makin mudah dan praktis.
 &amp;nbsp;</t>
  </si>
  <si>
    <t>c9afda7a-40f9-406c-9b42-aa5b3bd0fd5f</t>
  </si>
  <si>
    <t>Inspirasi Konten Menarik untuk Blog</t>
  </si>
  <si>
    <t>978-623-8494-81-1</t>
  </si>
  <si>
    <t>Semakin menarik tema yang diangkat, maka semakin banyak pengunjung yang akan membuka blog Anda.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Buku ini membahas tentang ide-ide menarik penulisan blog, sehingga diharapkan Anda akan memiliki minat tinggi untuk membuat dan menulis blog.</t>
  </si>
  <si>
    <t>d1d15e3d-ebe0-4e49-a9a5-eeea18a260bf</t>
  </si>
  <si>
    <t>Ide-Ide Kreatif Blog</t>
  </si>
  <si>
    <t>978-623-8494-76-7</t>
  </si>
  <si>
    <t>Banyak orang yang tertarik dengan blog, mulai dari sekadar ingin tahu sampai ingin mendapatkan keuntungan atau income dari sebuah blog. Untuk mendapatkan keuntungan dari sebuah blog,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</si>
  <si>
    <t>9f525526-4129-4a1c-905b-de8034b3bde9</t>
  </si>
  <si>
    <t>Mengatasi Troubleshooting: Buku untuk Teknisi Komputer</t>
  </si>
  <si>
    <t>978-623-8503-13-1</t>
  </si>
  <si>
    <t>Apa yang Anda lakukan jika komputer yang Anda gunakan tiba-tiba mengalami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</si>
  <si>
    <t>53bf88a0-d28f-4db1-b7b0-eff26bddc732</t>
  </si>
  <si>
    <t>Cerdas Bisa Dibentuk</t>
  </si>
  <si>
    <t>978-623-8494-63-7</t>
  </si>
  <si>
    <t>Apakah kalian tahu, bahwa cerdas itu bisa dibentuk? di buku ini kamu akan belajar gimana supaya bisa cerdas luar dalem. Ada banyak banget tip and trik yang simpel dan mudah diterapin. Selamat membaca dan semoga bermanfaat</t>
  </si>
  <si>
    <t>1e742327-402b-4216-a10e-975736da8b39</t>
  </si>
  <si>
    <t>Menjadi Pebisnis Produk UKM yang Melek Internet</t>
  </si>
  <si>
    <t>978-623-8503-18-6</t>
  </si>
  <si>
    <t>Anda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</si>
  <si>
    <t>fcd3ddeb-f6cf-458a-8e2a-deb6942f6630</t>
  </si>
  <si>
    <t>Makin Serasi dengan Pasangan Mengenakan Sarimbit Muslim</t>
  </si>
  <si>
    <t>978-623-8494-99-6</t>
  </si>
  <si>
    <t>Bingung memilih model busana muslimah pasangan yang pantas untuk dikenakan dalam setiap acara? Atau ingin membuka peluang usaha yang sangat menjanjikan keuntungan dengan tingginya kebutuhan busana muslim terutama baju muslim pasangan? Untuk itu, buku ini hadir membantu Anda dalam memilih dan menambah aneka ragam busana muslimah disertai dengan rencana aneka setelan sarimbit yang serasi, cantik, lengkap dengan pola agar Anda mudah dalam membuatnya.
 &amp;nbsp;</t>
  </si>
  <si>
    <t>75ccd91b-5dde-4fb7-baa3-8efdd75048ba</t>
  </si>
  <si>
    <t>Apa Itu eBay?</t>
  </si>
  <si>
    <t>978-623-8494-11-8</t>
  </si>
  <si>
    <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</si>
  <si>
    <t>9d17bb3b-4c11-4fb6-ad50-0f092154dfbf</t>
  </si>
  <si>
    <t>Makin Gaya dengan Pasangan Mengenakan Sarimbit Muslim</t>
  </si>
  <si>
    <t>978-623-8494-98-9</t>
  </si>
  <si>
    <t>Apakah Anda ingin membuka peluang usaha yang sangat menjanjikan keuntungan dengan tingginya kebutuhan busana muslim terutama baju muslim pasangan? Mungkin Anda sedang bingung memilih model busana muslimah pasangan yang pantas untuk dikenakan dalam setiap acara? Untuk itu, buku ini hadir membantu Anda dalam memilih dan menambah aneka ragam busana muslimah disertai dengan rencana aneka setelan sarimbit yang serasi, cantik, lengkap dengan pola agar Anda mudah dalam membuatnya.
 &amp;nbsp;</t>
  </si>
  <si>
    <t>8c9b5e3a-df3e-4c4e-a9b1-b15c1777058f</t>
  </si>
  <si>
    <t>Kelapa Sawit Indonesia Saat Ini</t>
  </si>
  <si>
    <t>978-623-8409-07-5</t>
  </si>
  <si>
    <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memberikan pengetahuan tentang kelapa sawit di Indonesia saat ini sebagai langkah Awal Anda untuk mengetahui perkembangan kelapa sawit.
 &amp;nbsp;</t>
  </si>
  <si>
    <t>4c670f03-2587-448e-a9d7-59975d903f7a</t>
  </si>
  <si>
    <t>Panduan Painting dan Retouching dengan Photoshop</t>
  </si>
  <si>
    <t>978-623-8503-51-3</t>
  </si>
  <si>
    <t>Buku ini disusun secara ringkas sehingga pembaca dapat memahami fitur-fitur yang terdapat di dalamnya. 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&amp;nbsp;</t>
  </si>
  <si>
    <t>1d542cbc-037e-45f4-83e1-53527a408724</t>
  </si>
  <si>
    <t>Panduan bagi Bunda Agar Bersalin tanpa Rasa Sakit</t>
  </si>
  <si>
    <t>978-623-8503-36-0</t>
  </si>
  <si>
    <t>Buku ini berjudul &amp;quot;Panduan bagi Bunda Agar Bersalin tanpa Rasa Sakit&amp;quot;. Panduan ini sangat berguna bagi Bunda dalam menghadapi proses kehamilan selama sembilan bulan dengan menyenangkan dan yang pasti sangat berguna untuk Bunda dalam menghadapi proses persalinan yang menyenangkan tanpa rasa sakit. Berisi afirmasi afirmasi dan sugesti positif untuk menghadapi kehamilan dan persalinan dengan tenang dan berisi skrip panduan yang bisa dipraktikkan untuk diri sendiri.</t>
  </si>
  <si>
    <t>79ee3a5e-f53c-4709-afd5-17db2facafbd</t>
  </si>
  <si>
    <t>Semua tentang Insomnia</t>
  </si>
  <si>
    <t>978-623-8503-81-0</t>
  </si>
  <si>
    <t>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Dewasa ini, gejala insomnia semakin banyak ditemui. Barangkali Anda atau orang-orang yang Anda kasihi juga mengalaminya. Jika demikian, buku ini memang tepat untuk Anda. Di buku ini, dr. Yekti Susilo mengupas tuntas insomnia. Semuanya dibahas secara gamblang, sehingga Anda mudah mengerti. Selamat membaca.</t>
  </si>
  <si>
    <t>a643f2ce-84d5-4390-96cf-b087cb5fd618</t>
  </si>
  <si>
    <t>Semua tentang Diabetes Mellitus</t>
  </si>
  <si>
    <t>978-623-8503-80-3</t>
  </si>
  <si>
    <t>Diabetes Mellitus dapat terjadi pada siapa pun, baik lelaki maupun perempuan pada segala umur. 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Semua tentang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</si>
  <si>
    <t>27490744-d503-4b09-b394-7e4c5d0a6039</t>
  </si>
  <si>
    <t>Seluk Beluk Darah Tinggi (Hipertensi)</t>
  </si>
  <si>
    <t>978-623-8503-77-3</t>
  </si>
  <si>
    <t>Hipertensi atau tekanan darah tinggi adalah suatu kondisi tekanan darah seseorang berada di atas angka normal, 120/80 mmHg. Hipertensi dapat terjadi pada siapapun, baik lelaki maupun perempuan pada segala umur.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Seluk Beluk Darah Tinggi (Hipertensi) ini layak dijadikan panduan dan pedoman. Di dalamnya dikemukakan tentang pengertian hipertensi, gejala hipertensi, hingga jenis hipertensi. Semoga buku ini bermanfaat dan dapat diterima masyarakat luas. Mari kita ciptakan gerakan sehat mulai dari diri sendiri!</t>
  </si>
  <si>
    <t>6f3476a3-3d54-4e36-91da-2f2828b51ebf</t>
  </si>
  <si>
    <t>Seluk Beluk Impotensi</t>
  </si>
  <si>
    <t>dr. Dito Anurogo dan Ari Wulandari</t>
  </si>
  <si>
    <t>978-623-8503-78-0</t>
  </si>
  <si>
    <t>Mendengar kata &amp;quot;impotensi&amp;quot;, pasti sudah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t>
  </si>
  <si>
    <t>e1708972-0db1-4b3f-a0f7-2c43a98a99a7</t>
  </si>
  <si>
    <t>Seluk Beluk Nyeri Haid</t>
  </si>
  <si>
    <t>978-623-8503-79-7</t>
  </si>
  <si>
    <t>Saking seringnya terdengar, penyakit ini sering dianggap remeh dan dianggap tidak perlu ditangani secara serius. &amp;quot;Nanti akan sembuh dengan sendirinya&amp;quot;.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ini dikemukakan bermacam hal penting berkaitan dengan nyeri haid. Mulai dari penyebab, faktor, komplikasi, sampai mitos haid. Akhir kata, semoga buku ini bermanfaat dan membantu kita untuk menjadi lebih sehat dan bersemangat!...</t>
  </si>
  <si>
    <t>e5e9ad66-dbfe-42f3-b505-d1a150d133d7</t>
  </si>
  <si>
    <t>Buku Panduan Adobe Photoshop Retouching dan Painting</t>
  </si>
  <si>
    <t>978-623-8494-36-1</t>
  </si>
  <si>
    <t>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Buku ini disusun secara ringkas sehingga pembaca dapat memahami fitur-fitur yang terdapat di dalamnya.</t>
  </si>
  <si>
    <t>92876fed-63bc-4980-a15c-dd36896b029e</t>
  </si>
  <si>
    <t>Berpartisipasi Menyelamatkan Bumi dengan Perca Batik</t>
  </si>
  <si>
    <t>978-623-8494-33-0</t>
  </si>
  <si>
    <t>Buku ini berisi tentang cara mendaur ulang perca batik dengan cara yang berbeda dengan yang telah diulas di buku-buku lainnya.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t>
  </si>
  <si>
    <t>149a42cd-e39a-4e7d-b1a6-935441ee9ca9</t>
  </si>
  <si>
    <t>Bergaya dengan Pasangan Mengenakan Sarimbit Muslim</t>
  </si>
  <si>
    <t>978-623-8494-32-3</t>
  </si>
  <si>
    <t>Buku ini hadir untuk membantu Anda dalam memilih dan menambah aneka ragam busana muslimah disertai dengan rencana aneka setelan sarimbit yang serasi, cantik, lengkap dengan pola agar Anda mudah dalam membuatnya. Selain itu, jika Anda ingin membuka peluang usaha yang sangat menjanjikan keuntungan dengan tingginya kebutuhan busana muslim terutama baju muslim pasangan, buku ini bisa dijadikan referensi.</t>
  </si>
  <si>
    <t>3bea4b49-1b6a-4789-b036-90b74dc69731</t>
  </si>
  <si>
    <t>Cloud Computing Aplikasi Berbasis Web</t>
  </si>
  <si>
    <t>978-623-8494-65-1</t>
  </si>
  <si>
    <t>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</si>
  <si>
    <t>98b3592b-596f-48b8-b4cf-20180f532c14</t>
  </si>
  <si>
    <t>Berdagang dengan Aplikasi Android secara Online</t>
  </si>
  <si>
    <t>978-623-8494-31-6</t>
  </si>
  <si>
    <t>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 Buku ini akan memberi tahu Anda tentang aplikasi-aplikasi apa yang bisa Anda gunakan untuk mempromosikan sebuah produk melalui aplikasi Android.</t>
  </si>
  <si>
    <t>39dfadea-18dc-4f58-9435-b6fc459aac56</t>
  </si>
  <si>
    <t>Apa Itu Google Maps?</t>
  </si>
  <si>
    <t>eLCOM</t>
  </si>
  <si>
    <t>978-623-8494-14-9</t>
  </si>
  <si>
    <t>Google, sebuah nama besar perusahaan pencari web terbesar di dunia ini sudah membuat terobosan luar biasa, antara lain dengan mengeluarkan perangkat lunak yang sangat fenomenal yaitu Google Earth. Fungsi dari perangkat lunak tersebut adalah memungkinkan pengguna untuk dapat melihat planet bumi dari komputer pribadi mereka.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apa itu google maps dan bermain dengan google maps.</t>
  </si>
  <si>
    <t>82e753c1-2f39-4f7b-ac7b-7be68d7f2867</t>
  </si>
  <si>
    <t>Apa Itu Formula?</t>
  </si>
  <si>
    <t>978-623-8494-13-2</t>
  </si>
  <si>
    <t>Jika Anda sering menggunakan produk dari Microsoft Office, maka sekarang saatnya Anda mengetahui aplikasi Microsoft Excel lebih jauh yang tidak hanya andal, namun juga sangat membantu dan memudahkan pengerjaan tugas Anda. 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</si>
  <si>
    <t>7616f813-e433-482b-985e-63bcf5217ad2</t>
  </si>
  <si>
    <t>Buku untuk Teknisi Komputer tentang Troubleshooting</t>
  </si>
  <si>
    <t>978-623-8494-41-5</t>
  </si>
  <si>
    <t>Jika Anda merupakan orang yang sering menggunakan komputer, mungkin akan mendapati komputer yang sedang digunakan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</si>
  <si>
    <t>bd09e5c4-e954-4799-b92e-09c9105430c9</t>
  </si>
  <si>
    <t>Buku Pintar WordPress</t>
  </si>
  <si>
    <t>978-623-8494-39-2</t>
  </si>
  <si>
    <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 Buku ini dapat menjadi panduan bagi orang-orang yang ingin belajar menggunakan WordPress.</t>
  </si>
  <si>
    <t>29592676-c8df-48ef-be3f-80da3a8298c3</t>
  </si>
  <si>
    <t>Sehat Tanpa Obat dengan Herbal Papua</t>
  </si>
  <si>
    <t>978-623-6822-74-6</t>
  </si>
  <si>
    <t>Buku ini membahas tentang ramuan tradisional untuk menyembuhkan berbagai macam penyakit dengan herbal Papua. Ramuan ini dapat dibuat sendiri dan dalam buku ini sudah dijelaskan cara membuatnya beserta khasiatnya. 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Selamat membaca.</t>
  </si>
  <si>
    <t>1f89660d-e01d-44ef-9c3f-fb733a65b25f</t>
  </si>
  <si>
    <t>Painting dan Retouching dengan Adobe Photoshop</t>
  </si>
  <si>
    <t>978-623-8503-35-3</t>
  </si>
  <si>
    <t>Buku ini disusun sebagai buku panduan instan bagi pembaca yang ingin mendalami teknik panting dan retouching dengan menggunakan Adobe photoshop. Buku ini disusun secara ringkas sehingga pembaca dapat memahami fitur-fitur yang terdapat di dalamnya. Dengan pola pembahasan yang sederhana dan ringan, menjadikan buku ini mudah untuk dipelajari dan mudah dipraktikkan bagi para pengguna Adobe Photoshop.
 &amp;nbsp;</t>
  </si>
  <si>
    <t>a4b86f5e-5674-4ff3-bfe4-0b3605f3be72</t>
  </si>
  <si>
    <t>Cloud Computing Mengubah Cara Kerja Anda</t>
  </si>
  <si>
    <t>978-623-8494-66-8</t>
  </si>
  <si>
    <t>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</si>
  <si>
    <t>3e5dc927-e07d-41be-aff6-46c867737ea7</t>
  </si>
  <si>
    <t>Buku Seputar Asam Urat</t>
  </si>
  <si>
    <t>978-623-8494-40-8</t>
  </si>
  <si>
    <t>Asam urat? Apa itu? 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seputar asam urat. Selamat membaca, semoga bermanfaat.</t>
  </si>
  <si>
    <t>5fa989d8-e250-4ef4-ba84-6ce7533eea5e</t>
  </si>
  <si>
    <t>Aplikasi Berbasis Web Cloud Computing</t>
  </si>
  <si>
    <t>978-623-8494-18-7</t>
  </si>
  <si>
    <t>Akhir-akhir ini, Anda mungkin sering mendengar teknologi cloud computing. 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</si>
  <si>
    <t>db19452f-f944-4b0a-a3f0-c3d7d90ea0e8</t>
  </si>
  <si>
    <t>Microsoft Excel: Analisis Data dan Bekerja dengan List</t>
  </si>
  <si>
    <t>978-623-8503-28-5</t>
  </si>
  <si>
    <t>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Secara ringkas, materi di dalam buku ini akan membahas Analisis Data dan Bekerja dengan List.
 &amp;nbsp;</t>
  </si>
  <si>
    <t>9d12b5d3-b722-4423-a9e1-2200edac4684</t>
  </si>
  <si>
    <t>Pernikahan Kristen yang Benar, Mengakhiri Masa Lajang Menuju Fase Baru</t>
  </si>
  <si>
    <t>978-623-314-524-4</t>
  </si>
  <si>
    <t>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t>
  </si>
  <si>
    <t>dbd8f2f5-dc4f-4d62-9d1d-c0a33a996edc</t>
  </si>
  <si>
    <t>Cantik Bukan Bawaan Lahir</t>
  </si>
  <si>
    <t>978-623-8494-42-2</t>
  </si>
  <si>
    <t>Tahu nggak Sih kalau kecantikan itu nggak diturunin dari langit gitu aja? Secara fisik mungkin iya, tapi apa cantik itu melulu harus di fisik aja? Gimana kalau kamu punya temen yang secara fisik cantik, tapi nyebelin? Pasti nggak asyik banget kan? Kamu akan pilih berteman dengan seseorang yang nggak cantik fisik tapi baik hati atau sebaliknya? Terus gimana tuh biar bisa cantik fisik maupun sikap? Nah, di buku ini kamu akan belajar gimana supaya bisa cantik luardalem. Ada banyak banget tip en trik yang simpel dan mudah diterapin.</t>
  </si>
  <si>
    <t>ceb4fa51-5f88-4be0-8c94-9b0f826609d2</t>
  </si>
  <si>
    <t>Menjadikan Halaman Anda Mudah Ditemukan dengan Google SEO</t>
  </si>
  <si>
    <t>978-623-8503-22-3</t>
  </si>
  <si>
    <t>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 Buku ini disusun dengan pola pembahasan step-by-step yang simpel, ringan, dan tidak bertele-tele, sehingga menjadikan buku ini mudah untuk dipelajari dan dipraktikkan.
 &amp;nbsp;</t>
  </si>
  <si>
    <t>13db9095-c761-43da-a52c-6ea714d7b182</t>
  </si>
  <si>
    <t>Perawatan Kesehatan Sistem Reproduksi</t>
  </si>
  <si>
    <t>978-623-8503-69-8</t>
  </si>
  <si>
    <t>Sebagai seorang wanita, sangatlah penting untuk mengetahui cara merawat organ intim dengan baik dan benar. Buku Perawatan Kesehatan Sistem Reproduksi ini membahas tentang cara-cara untuk menjaga kesehatan reproduksi dan tip mudah menjaga kesehatan secara keseluruhan. Akhir kata, semoga buku ini bermanfaat dan membantu kita untuk menjadi lebih sehat dan bersemangat!...</t>
  </si>
  <si>
    <t>49b7462c-07ad-403b-a8a6-c31b4cdaf9b6</t>
  </si>
  <si>
    <t>Apa Google SEO Itu?</t>
  </si>
  <si>
    <t>978-623-8494-09-5</t>
  </si>
  <si>
    <t>Buku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</si>
  <si>
    <t>000d5a32-7483-4137-9435-bad530d6fd5e</t>
  </si>
  <si>
    <t>Membongkar Kemampuan Twitter yang Belum Anda Ketahui</t>
  </si>
  <si>
    <t>978-623-8503-05-6</t>
  </si>
  <si>
    <t>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t>
  </si>
  <si>
    <t>295df1a2-c7bc-4363-b746-5866b94e832a</t>
  </si>
  <si>
    <t>Mengenal Tokoh Komputer Pengubah Dunia</t>
  </si>
  <si>
    <t>978-623-8503-16-2</t>
  </si>
  <si>
    <t>Ternyata,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</si>
  <si>
    <t>452c2b09-7d0c-4dd1-a374-7818c4004a6b</t>
  </si>
  <si>
    <t>Pengetahuan Tentang Tokoh Komputer Pengubah Dunia</t>
  </si>
  <si>
    <t>978-623-8503-67-4</t>
  </si>
  <si>
    <t>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</si>
  <si>
    <t>93457bcf-63ea-47c1-a626-6d2af02d2b2d</t>
  </si>
  <si>
    <t>Pengetahuan tentang Raja Israel dan Yehuda</t>
  </si>
  <si>
    <t>978-623-471-099-1</t>
  </si>
  <si>
    <t>Ada kalanya ketika belajar sejarah, kita sebagai orang dewasa kesulitan, apalagi anak-anak. Untuk memahami karya Allah sampai akhirnya Kristus datang ke dunia, hal ini tidak dapat lepas dari pemahaman akan sejarah yang melaluinya Allah bekerja. Buku ini dapat menjadi alat bantu yang tepat untuk memahami sejarah karya Allah melalui kerajaan Israel dan Yehuda. Buku ini menyajikan penjelasan yang ringkas dan jelas. Buku ini juga disertai dengan gambar-gambar yang mendukung pendeskripsian setiap raja yang memerintah.</t>
  </si>
  <si>
    <t>80bac96a-9373-43ea-8e5d-4d4142e345d5</t>
  </si>
  <si>
    <t>Pengetahuan tentang Benda-Benda di Alkitab</t>
  </si>
  <si>
    <t>978-623-471-098-4</t>
  </si>
  <si>
    <t>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Buku ini dibuat sebagai kerinduan penulis untuk memperkenalkan Alkitab dalam kehidupan anak-anak sekarang.</t>
  </si>
  <si>
    <t>2228470c-b50f-4287-8d65-bc4af8d39229</t>
  </si>
  <si>
    <t>Pengertian dan Siklus Haid</t>
  </si>
  <si>
    <t>978-623-8503-66-7</t>
  </si>
  <si>
    <t>Buku Pengertian dan Siklus Haid ini dengan jelas memberikan informasi dan pengetahuan tentang haid. Di dalam buku ini dikemukakan bermacam hal penting berkaitan dengan haid. Mulai dari pengertian, siklus, sampai sindrom. Akhir kata, semoga buku ini bermanfaat dan membantu kita untuk menjadi lebih sehat dan bersemangat!...</t>
  </si>
  <si>
    <t>89e4631e-5632-4479-be27-78a3490e6101</t>
  </si>
  <si>
    <t>Belajar Mengenal Benda-Benda di Alkitab</t>
  </si>
  <si>
    <t>978-623-471-087-8</t>
  </si>
  <si>
    <t>Perbedaan zaman dan kebudayaan kita dengan zaman Alkitab ditulis membuat anak-anak kesulitan untuk membayangkan benda-benda dalam Alkitab. Buku ini mencoba menggambarkan benda-benda yang ada pada zaman Alkitab untuk mempermudah anak-anak memahami cerita Alkitab. Penulis berharap sejak masa kanak-kanak, Alkitab menjadi buku bacaan favorit dan terlebih lagi dijadikan pedoman kehidupan.</t>
  </si>
  <si>
    <t>2df58c7a-9f80-4537-8d7e-0945a367acbc</t>
  </si>
  <si>
    <t>Pencegahan dan Terapi Penyembuhan Insomnia</t>
  </si>
  <si>
    <t>978-623-8503-64-3</t>
  </si>
  <si>
    <t>Dewasa ini, gejala insomnia semakin banyak ditemui. Barangkali Anda atau orang-orang yang Anda kasihi juga mengalaminya. 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Jika demikian, buku ini memang tepat untuk Anda. Di buku ini, dr. Yekti Susilo mengupas tuntas tentang pencegahan dan terapi penyembuhan insomnia. Semuanya dibahas secara gamblang, sehingga Anda mudah mengerti.</t>
  </si>
  <si>
    <t>931355f7-e2e3-415a-bf5e-86352f6e13e3</t>
  </si>
  <si>
    <t>Bisnis Online dengan Aplikasi Android</t>
  </si>
  <si>
    <t>978-623-8494-34-7</t>
  </si>
  <si>
    <t>Semakin banyak aplikasi Android yang bermunculan, kegunaan dan penggunaannya pun beragam.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t>
  </si>
  <si>
    <t>0ee8feec-360a-40fd-846b-6a7b1cfdb880</t>
  </si>
  <si>
    <t>Menjadikan eBay Sebagai Bisnis Anda</t>
  </si>
  <si>
    <t>978-623-8503-19-3</t>
  </si>
  <si>
    <t>Bukan hal yang mustahil jika Anda ingin mengubah bisnis konvensional anda menjadi bisnis internet dengan skala global dan tidak terbatas oleh tempat.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Selamat datang di dunia bisnis tanpa batas!</t>
  </si>
  <si>
    <t>235877ef-db08-471a-adf1-2d473e642dfd</t>
  </si>
  <si>
    <t>Berbisnis Produk UKM dengan Melek Internet</t>
  </si>
  <si>
    <t>978-623-8494-30-9</t>
  </si>
  <si>
    <t>Jika Anda baru mengenal internet, dan ingin belajar tentang internet untuk memasarkan produk-produk UKM Anda, buku ini membahas mengenai teknik-teknik dasar berinternet seperti web browsing dan chatting. Internet merupakan suatu pasar yang cukup menjanjikan. Hampir semua orang di seluruh dunia sudah melihat bahwa intenet merupakan suatu kebutuhan. Dengan memasarkan produk-produk UKM Anda melalui internet maka produk tesebut akan semakin terkenal dan mendunia. Selain itu, buku ini juga mengajarkan cara-cara promosi paling efektif di internet seperti memasarkan produk melalui blog, forum online, situs jejaring sosial, dan sebagainya.</t>
  </si>
  <si>
    <t>8c117d21-c8f0-4fa8-8af7-de49ad4c513c</t>
  </si>
  <si>
    <t>Mengenal Benda-Benda di Alkitab</t>
  </si>
  <si>
    <t>978-623-471-095-3</t>
  </si>
  <si>
    <t>Buku ini dibuat sebagai kerinduan penulis untuk memperkenalkan Alkitab dalam kehidupan anak-anak sekarang. 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&amp;nbsp;</t>
  </si>
  <si>
    <t>526ac82f-d56e-4ba3-b3cc-178f95cc153a</t>
  </si>
  <si>
    <t>Belajar Bernyanyi sambil Memainkan Musik Lagu-Lagu Pop Anak Indonesia</t>
  </si>
  <si>
    <t>978-623-471-086-1</t>
  </si>
  <si>
    <t>Buku yang kalian punya ini bisa untuk belajar sambil bermain juga, lhoo.... Cocok sekali buat perkembangan bakat seni kalian.... Lagu-lagu pop anak nasional seperti Makan Apa, Menanam Jagung, Nama Hari, Naik Becak, dan masih banyak lagi lengkap dengan kunci gitar dan pianonya, pula.... Gampang-gampang kok kuncinya.... Jadi kalian tetap bisa belajar mengembangkan kreativitas sambil bermain. Hanya saja, dalam permainan ini kamu harus sering latihan memainkan alat musiknya. Agar permainanmu bagus dan benar. Selamat bernyanyi!</t>
  </si>
  <si>
    <t>ac01c907-8820-49de-9302-a52d5dfe57bf</t>
  </si>
  <si>
    <t>Mesra dalam Keluarga</t>
  </si>
  <si>
    <t>978-623-8503-27-8</t>
  </si>
  <si>
    <t>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Keharmonisan dengan pihak keluarga suami akan meminimalisir kemungkinan suami atau istri untuk berselingkuh. Hubungan suami dan istri menjadi lebih nyaman, dan suasana rumah juga menjadi harmonis. Membicarakan persoalan yang timbul karena sikap ipar atau mertua dengan pihak lain, (entah keluarga sendiri atau teman dekat), seringkali juga tidak bisa leluasa. Alih-alih menyelesaikan masalah, tetapi malah menimbulkan permasalahan yang baru lagi. Jadi, temukan solusi untuk permasalahan Anda vs mertua dan ipar di buku ini. Selamat membaca.
 &amp;nbsp;</t>
  </si>
  <si>
    <t>4bcb12b7-a041-4408-a42e-a4512b106d83</t>
  </si>
  <si>
    <t>Microsoft Excel: Macro</t>
  </si>
  <si>
    <t>978-623-8503-29-2</t>
  </si>
  <si>
    <t>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Microsoft Excel memiliki berbagai fitur andal dan sangat bermanfaat yang layak Anda coba dan optimalkan. Selamat berkarya!
 &amp;nbsp;</t>
  </si>
  <si>
    <t>85e82276-3558-4b96-9324-6c1d3429797b</t>
  </si>
  <si>
    <t>Mengatasi Kolesterol dengan Cerdas</t>
  </si>
  <si>
    <t>978-623-8503-12-4</t>
  </si>
  <si>
    <t>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Kolesterol merupakan salah satu komponen lemak. Lemak adalah salah satu zat gizi yang sangat diperlukan tubuh di samping zat gizi lainnya seperti karbohidrat, protein, vitamin, dan mineral. Semoga buku ini bermanfaat dan diterima masyarakat luas. Ingatlah selalu bahwa mencegah selalu lebih mudah daripada mengobati. Selamat membaca.
 &amp;nbsp;</t>
  </si>
  <si>
    <t>8b43b262-c559-42b0-b0ad-ed2949e2228a</t>
  </si>
  <si>
    <t>Bangau yang Berbudi dan 3 Cerita Menarik dari Jepang</t>
  </si>
  <si>
    <t>978-623-471-085-4</t>
  </si>
  <si>
    <t>Kalau dibaca dengan cermat, 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</si>
  <si>
    <t>95f354fc-449e-46d2-927d-849aa758949d</t>
  </si>
  <si>
    <t>Bahaya dan Mitos tentang Hipertensi</t>
  </si>
  <si>
    <t>978-623-8494-21-7</t>
  </si>
  <si>
    <t>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</si>
  <si>
    <t>1ac8b760-3c38-4afa-920d-280e8d1116f0</t>
  </si>
  <si>
    <t>Awas! Diabetes Mellitus dapat Menyerang Siapa Saja</t>
  </si>
  <si>
    <t>978-623-8494-20-0</t>
  </si>
  <si>
    <t>Penyakit Diabetes Mellitus disebabkan adanya ketidakmampuan tubuh untuk memproduksi hormon insulin atau karena penggunaan yang tidak efektif dari produksi insulin. Hal ini ditandai dengan tingginya kadar gula dalam darah. Buku Awas! Diabetes Mellitus dapat Menyerang Siapa Saja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</si>
  <si>
    <t>4fa536e4-30c9-460d-82d9-e6f250f5bc42</t>
  </si>
  <si>
    <t>Mengenal Kerajaan Israel Selatan (Kerajaan Yehuda)</t>
  </si>
  <si>
    <t>978-623-471-096-0</t>
  </si>
  <si>
    <t>Buku Mengenal Kerajaan Israel Selatan (Kerajaan Yehuda)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&amp;nbsp;</t>
  </si>
  <si>
    <t>e5905b3e-8be4-417f-90e3-bda08f3f8763</t>
  </si>
  <si>
    <t>Mengenal Kerajaan Israel Utara</t>
  </si>
  <si>
    <t>978-623-471-097-7</t>
  </si>
  <si>
    <t>Buku Mengenal Kerajaan Israel Utara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Buku ini semakin efektif ketika dibaca bersamaan oleh anak dan orang tua.
 &amp;nbsp;</t>
  </si>
  <si>
    <t>1e5dddea-a962-48b5-b36d-d6a1ca20691e</t>
  </si>
  <si>
    <t>Mengubah Foto menjadi Style Vintage dan Retro dengan Photoshop</t>
  </si>
  <si>
    <t>978-623-8503-17-9</t>
  </si>
  <si>
    <t>Buku ini akan menampilkan berbagai macam teknik dan pemanfaatan fitur pada photoshop untuk menciptakan karya editing foto yang bernuansa vintage dan retro.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&amp;nbsp;</t>
  </si>
  <si>
    <t>3d961a8f-2ccd-4fe2-bcfa-1ff268b76ab7</t>
  </si>
  <si>
    <t>Nyaman dengan Google Chrome</t>
  </si>
  <si>
    <t>978-623-8503-32-2</t>
  </si>
  <si>
    <t>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&amp;nbsp;</t>
  </si>
  <si>
    <t>d803134c-813d-4f12-a85b-4bd6f546b137</t>
  </si>
  <si>
    <t>Optimalisasi Google Chrome</t>
  </si>
  <si>
    <t>978-623-8503-34-6</t>
  </si>
  <si>
    <t>Buku ini akan membuat Anda semakin mudah dalam pemakaian web browser Google Chrome. 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&amp;nbsp;</t>
  </si>
  <si>
    <t>f500f99f-a499-4e61-84c0-b2f77a15115d</t>
  </si>
  <si>
    <t>Menjalankan Bisnis Usaha Kecil Menengah dengan Melek Internet</t>
  </si>
  <si>
    <t>978-623-8503-24-7</t>
  </si>
  <si>
    <t>Apakah Anda adalah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</si>
  <si>
    <t>2ae9d512-6a9f-44ad-9d51-651b65178b35</t>
  </si>
  <si>
    <t>Buku Pintar Twitter</t>
  </si>
  <si>
    <t>978-623-8494-38-5</t>
  </si>
  <si>
    <t>Tips dan trik dalam buku ini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Buku ini disusun dengan pola pembahasan step by step yang simpel, ringan dan tidak bertele-tele sehingga buku ini mudah untuk dipelajari dan dipraktikkan.</t>
  </si>
  <si>
    <t>0c1c4a8f-45f4-4e5a-bc16-cd1b61cb5fe8</t>
  </si>
  <si>
    <t>Asyik dan Seru dengan Pinterest</t>
  </si>
  <si>
    <t>978-623-8494-19-4</t>
  </si>
  <si>
    <t>Saat menemukan sesuatu yang menarik seperti gambar, tautan, video, lagu, dan konten lainnya di situs web tertentu, selain menyimpannya untuk diri sendiri, kita sebagai makhluk sosial tentu ingin berbagi informasi maupun konten tersebut dengan orang lain. Pinterest merupakan jejaring sosial baru yang memosisikan diri sebagai media sosial dan layanan berbagi foto dengan berbasis vision board serta ditujukan untuk menghubungkan para penggunanya di berbagai belahan dunia melalui aktivitas yang dianggap menarik bagi pengguna lain. Para pengguna diarahkan untuk sebisa mungkin berbagi hal-hal yang bermanfaat dan menarik bagi pengguna lain serta menghindari promosi diri sendiri yang terlalu jauh. Jadi, tunggu apalagi, rasakan keasyikan tanpa batas di dunia maya dengan pinterest.</t>
  </si>
  <si>
    <t>0e04726b-4b44-412d-b298-a72603a0a38a</t>
  </si>
  <si>
    <t>Mengatasi Impotensi dengan Jitu</t>
  </si>
  <si>
    <t>978-623-8503-11-7</t>
  </si>
  <si>
    <t>Kata &amp;quot;impotensi&amp;quot;,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
 &amp;nbsp;</t>
  </si>
  <si>
    <t>ed223a5c-5003-44f2-9fbd-a11d60af8dee</t>
  </si>
  <si>
    <t>Memperkenalkan Makna Kasih, Kasih Allah dan Kasih Yesus</t>
  </si>
  <si>
    <t>978-623-8503-09-4</t>
  </si>
  <si>
    <t>Berbuah bagi kemuliaan Tuhan. Itulah tujuan hidup kita, dan itulah yang dikehendaki Tuhan dari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makna kasih, kasih Allah dan kasih Yesus. Mari wujudkan kasih Allah dalam kehidupan sehari-hari. Mari berbuah.
 &amp;nbsp;</t>
  </si>
  <si>
    <t>e5e88462-2f5b-47e5-b069-eae4692b509c</t>
  </si>
  <si>
    <t>Memilih Anti Virus yang Andal</t>
  </si>
  <si>
    <t>978-623-8503-08-7</t>
  </si>
  <si>
    <t>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&amp;nbsp;</t>
  </si>
  <si>
    <t>e44dd06f-524e-480f-961b-6f44dd5332d0</t>
  </si>
  <si>
    <t>Memainkan Musik sambil Bernyanyi Lagu-Lagu Daerah Indonesia</t>
  </si>
  <si>
    <t>978-623-471-094-6</t>
  </si>
  <si>
    <t>Buku ini bisa untuk belajar sambil bermain juga, lhoo.... Cocok sekali buat perkembangan bakat seni kalian.... Buku ini berisi Lagu-lagu Daerah Indonesia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</si>
  <si>
    <t>20ed710e-c7f9-45c6-8b62-1f10bc3234c1</t>
  </si>
  <si>
    <t>Matahari Kembar dan 2 Cerita Rakyat Meksiko Lainnya</t>
  </si>
  <si>
    <t>978-623-471-093-9</t>
  </si>
  <si>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</si>
  <si>
    <t>94c4026a-423c-4e71-b869-8c62a089b958</t>
  </si>
  <si>
    <t>Manfaat Herbal Papua Bagi Kesehatan</t>
  </si>
  <si>
    <t>978-623-6822-73-9</t>
  </si>
  <si>
    <t>Kita akan memperoleh banyak manfaat dari adanya apotek hidup. Selain memanfaatkan lahan yang ada kita juga dapat memperoleh manfaat bagi kesehatan. Tanaman-tanaman herbal yang dapat ditanam di halaman rumah kita, antara lain Iidah buaya, sirih, lengkuas, temulawak, kunyit, jahe, bawang merah, bawang putih, tanaman buah dalam pot, dan lain-lain. Buku ini membahas tentang ramuan tradisional untuk menyembuhkan berbagai macam penyakit dengan herbal Papua. Ramuan ini dapat dibuat sendiri dan dalam buku ini sudah dijelaskan cara membuatnya beserta khasiatnya
 &amp;nbsp;</t>
  </si>
  <si>
    <t>07716000-7a0e-45d8-b09e-1355c2868c6c</t>
  </si>
  <si>
    <t>Mahau Si Kura-Kura Gurun dan 2 Cerita Lain dari Meksiko</t>
  </si>
  <si>
    <t>978-623-471-092-2</t>
  </si>
  <si>
    <t>70b36452-97c2-4586-a552-1231e5137c9a</t>
  </si>
  <si>
    <t>Kumpulan Permainan Berdasarkan Alkitab Seru dan Asyik</t>
  </si>
  <si>
    <t>978-623-314-521-3</t>
  </si>
  <si>
    <t>Salah satu sarana yang dapat menjadi media belajar yang baik bagi anak-anak maupun orang dewasa ialah games. Permainan ini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pelajaran tentang dosa, bible games pelajaran tentang jalan keluar.
 &amp;nbsp;</t>
  </si>
  <si>
    <t>9e1b69d4-a95a-4cc6-affa-54652f07419f</t>
  </si>
  <si>
    <t>Kumpulan Permainan Asyik dan Seru Berdasarkan Pelajaran Alkitab</t>
  </si>
  <si>
    <t>978-623-314-520-6</t>
  </si>
  <si>
    <t>Games dapat menjadi sarana belajar yang baik bagi anak-anak maupun orang dewasa karena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dan bible games pelajaran tentang Allah.
 &amp;nbsp;</t>
  </si>
  <si>
    <t>adb686ba-9704-47c8-8bb2-577e34a52dc1</t>
  </si>
  <si>
    <t>Kumpulan Lagu Pop Anak Indonesia Dilengkapi dengan Kunci Gitar dan Piano</t>
  </si>
  <si>
    <t>978-623-471-091-5</t>
  </si>
  <si>
    <t>Hai teman-teman.... Buku yang kalian punya ini bisa untuk belajar sambil bermain juga, lhoo.... Cocok sekali buat perkembangan bakat seni kalian.... Lagu-lagu pop anak nasional seperti Aku seorang Kapiten, Anjing Kecil, Balonku, Bangun Tidur, Belajar Membaca dan masih banyak lagi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</si>
  <si>
    <t>9e12c2fb-7847-4fe2-9351-938b1d893f32</t>
  </si>
  <si>
    <t>Kumpulan Lagu Daerah Indonesia Dilengkapi dengan Kunci Piano dan Gitar</t>
  </si>
  <si>
    <t>978-623-471-090-8</t>
  </si>
  <si>
    <t>Halo Adik-Adik.. Buku ini bisa untuk belajar sambil bermain juga, lhoo.... Cocok sekali buat perkembangan bakat seni kalian.... Buku ini berisi Lagu-lagu Daerah Indonesia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</si>
  <si>
    <t>ebc3f1ef-4b47-4e5b-af5a-b75844afe6ac</t>
  </si>
  <si>
    <t>Kisah tentang Pernikahan dan Keluarga, Pernikahan Kristen yang Benar</t>
  </si>
  <si>
    <t>978-623-314-518-3</t>
  </si>
  <si>
    <t>Bagi Anda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&amp;nbsp;</t>
  </si>
  <si>
    <t>5c249003-8faa-4419-a861-73b9713abbf0</t>
  </si>
  <si>
    <t>Kisah Seribu Satu Malam Serta 2 Cerita Menarik dari Arab Saudi</t>
  </si>
  <si>
    <t>978-623-471-089-2</t>
  </si>
  <si>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
 &amp;nbsp;</t>
  </si>
  <si>
    <t>c52a2534-5ce5-400a-8028-bd7b07015fb2</t>
  </si>
  <si>
    <t>Kisah Seiya dan Yuuki serta 3 Cerita Rakyat dari Jepang</t>
  </si>
  <si>
    <t>978-623-471-088-5</t>
  </si>
  <si>
    <t>Cerita-cerita rakyat selalu memiliki konsep pembelajaran dan pengajaran yang memuat nilai-nilai kearifan lokal, demikian pula cerita-cerita rakyat Jepang ini. Di dalam setiap cerita rakyat Jepang selalu ada semangat gambaru. Semangat gambaru adalah semangat untuk bekerja sekeras-kerasnya sampai titik darah penghabisan untuk mendapatkan masa depan yang baik.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
 &amp;nbsp;</t>
  </si>
  <si>
    <t>6956c100-070a-42da-b1e3-77259a08a32e</t>
  </si>
  <si>
    <t>Membuat Tampilan Foto Menarik dan Manipulatif dengan Photoshop</t>
  </si>
  <si>
    <t>978-623-8503-07-0</t>
  </si>
  <si>
    <t>Bagi Anda yang suka mengedit foto untuk kesenangan ataupun untuk pekerjaan, tentu Anda harus memiliki pengetahuan dan kemampuan yang cukup dalam menggunakan software photo editing tersebut. Dalam buku ini, ada beberapa teknik tentang bagaimana cara memanipulasi sebuah foto, khususnya menggunakan Adobe Photoshop CS6. Beberapa teknik yang dibahas dalam buku ini meliputi: Teknik Out of Bound, Superman Wannabe, I&amp;#39;m Avatar, Rockman of Photo, Unity of Photo.</t>
  </si>
  <si>
    <t>27da1cbf-a75b-4e71-b7ac-ef5cda6e7f52</t>
  </si>
  <si>
    <t>Kiat-Kiat Tingkatkan Kinerja Komputer Anda</t>
  </si>
  <si>
    <t>978-623-8494-92-7</t>
  </si>
  <si>
    <t>Jika PC Anda sering mengalami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
 &amp;nbsp;</t>
  </si>
  <si>
    <t>1c1b1814-e276-4d6b-821f-f55b99df762f</t>
  </si>
  <si>
    <t>Memasuki Fase Baru Pernikahan, Pernikahan Kristen yang Benar</t>
  </si>
  <si>
    <t>978-623-314-523-7</t>
  </si>
  <si>
    <t>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t>
  </si>
  <si>
    <t>830e9f66-3b3c-4838-85f6-32c292185c45</t>
  </si>
  <si>
    <t>Khasiat dan Ramuan Asli Papua</t>
  </si>
  <si>
    <t>978-623-6822-72-2</t>
  </si>
  <si>
    <t>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Buku ini membahas tentang ramuan tradisional untuk menyembuhkan berbagai macam penyakit dengan herbal Papua. Ramuan ini dapat dibuat sendiri dan dalam buku ini sudah dijelaskan cara membuatnya beserta khasiatnya. Selamat membaca.
 &amp;nbsp;</t>
  </si>
  <si>
    <t>031e8aeb-4ba3-41e0-ae6c-3a0069897779</t>
  </si>
  <si>
    <t>Editing Foto Vintage dan Retro dengan Photoshop</t>
  </si>
  <si>
    <t>978-623-8494-67-5</t>
  </si>
  <si>
    <t>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Buku ini akan menampilkan berbagai macam teknik dan pemanfaatan fitur pada photoshop untuk menciptakan karya editing foto yang bernuansa vintage dan retro.</t>
  </si>
  <si>
    <t>cf703f19-1c95-42ca-aa75-b09e9c660230</t>
  </si>
  <si>
    <t>Google Chrome Powerful dan Nyaman</t>
  </si>
  <si>
    <t>978-623-8494-70-5</t>
  </si>
  <si>
    <t>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Google Chrome adalah browser yang dibuat dengan desain praktis agar Anda dapat mengakses web dengan lebih cepat, mudah, dan aman.</t>
  </si>
  <si>
    <t>68a07c54-8422-41e2-8070-4c9ace0acb3e</t>
  </si>
  <si>
    <t>Asal Usul Bulu Indah Kolibri dan 2 Cerita Menarik dari Meksiko</t>
  </si>
  <si>
    <t>978-623-471-084-7</t>
  </si>
  <si>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</si>
  <si>
    <t>fd132e04-5a02-45de-a6d0-bdf2aeab32a7</t>
  </si>
  <si>
    <t>Aplikasi Android untuk Berdagang Online</t>
  </si>
  <si>
    <t>978-623-8494-17-0</t>
  </si>
  <si>
    <t>Anda dapat memanfaatkan aplikasi-aplikasi Android yang makin banyak bermunculan untuk menawarkan dan mempromosikan produk yang Anda dagangkan. Anda tinggal jepret barang dagangannya, pasang harganya dan postingkan ke teman-teman Anda Makin mudah dan praktis. Dunia Android sekarang makin memudahkan manusia untuk berinteraksi dengan menusia yang Iain. Namun, apakah gadget Android Anda hanya untuk pamer dan bersosialisasi dengan teman Anda? Jika Anda seorang marketing online kini saatnya untuk mempromosikan produk yang Anda jual melalui aplikasi Android. Buku ini akan memberi tahu Anda tentang aplikasi-aplikasi apa yang bisa Anda gunakan untuk mempromosikan sebuah produk melalui aplikasi Android.</t>
  </si>
  <si>
    <t>6bc5b3ce-d402-493b-861c-59592987e19b</t>
  </si>
  <si>
    <t>Handbook: Panduan Mesra Mertua dan Ipar</t>
  </si>
  <si>
    <t>978-623-8494-71-2</t>
  </si>
  <si>
    <t>Keharmonisan dengan pihak keluarga suami akan meminimalisir kemungkinan suami atau istri untuk berselingkuh. Hubungan suami dan istri menjadi lebih nyaman, dan suasana rumah juga menjadi harmonis. 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Jadi, temukan solusi untuk permasalahan Anda vs mertua dan ipar di buku ini. Selamat membaca.</t>
  </si>
  <si>
    <t>5917002c-9891-4e7d-aa2a-8328483451ae</t>
  </si>
  <si>
    <t>25 Resep Jajanan Pasar Tradisional</t>
  </si>
  <si>
    <t>978-623-8269-87-7</t>
  </si>
  <si>
    <t>Jajanan pasar adalah makanan ciri khas dan identitas Indonesia. Jajanan pasar hanya bisa ditemukan di Indonesia dan tidak akan pernah dijumpai di negara Iain. Oleh karena itulah, jajanan pasar dapat dikatakan sebagai makanan ciri khas atau makanan identitas Indonesia. Jajanan pasar sering disajikan pada acara-acara penting, seperti syukuran, pernikahan, tingkeban (tujuh bulanan), serta acara-acara penting lainnya. Cita rasa jajanan pasar yang beragam dan sangat lezat, tentunya akan membuat kita akan selalu cinta, rindu, dan bangga pada negeri kita tercinta Indonesia. Di dalam buku ini terdapat aneka macam resep jajanan pasar yang dapat dibuat sendiri di rumah. Selamat mencoba!</t>
  </si>
  <si>
    <t>305571be-cc46-4641-bacc-51b0bf3aa554</t>
  </si>
  <si>
    <t>Apa Sih Kolesterol Itu?</t>
  </si>
  <si>
    <t>978-623-8494-16-3</t>
  </si>
  <si>
    <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Semoga buku ini bermanfaat dan diterima masyarakat luas. Ingatlah selalu bahwa mencegah selalu lebih mudah daripada mengobati. Selamat membaca.</t>
  </si>
  <si>
    <t>08b1fc32-8ae7-45f3-b9fe-2416b7fdcd63</t>
  </si>
  <si>
    <t>Apa Itu Parental Control?</t>
  </si>
  <si>
    <t>978-623-8494-15-6</t>
  </si>
  <si>
    <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Parental Control</t>
  </si>
  <si>
    <t>0f985c1e-be02-4d03-aa10-bafd8eae79a0</t>
  </si>
  <si>
    <t>Allah Mengasihi Orang yang Memberi</t>
  </si>
  <si>
    <t>978-623-8269-92-1</t>
  </si>
  <si>
    <t>Tuhan menghendaki kita berbuah bagi kemuliaan Tuhan. Itulah tujuan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mengenaiAllah mengasihi orang yang memberi. Mari wujudkan kasih Allah dalam kehidupan sehari-hari. Mari berbuah.</t>
  </si>
  <si>
    <t>a43bc0e0-9d5e-4eae-a0e5-d1d5703889ba</t>
  </si>
  <si>
    <t>Alibaba dan Kawanan Perampok Serta 2 Cerita Seru dari Arab Saudi</t>
  </si>
  <si>
    <t>978-623-471-083-0</t>
  </si>
  <si>
    <t>0359ca4d-dbb0-43db-9d4f-382c5041518e</t>
  </si>
  <si>
    <t>Raja Para Burung dan 2 Cerita dari Meksiko</t>
  </si>
  <si>
    <t>978-623-471-102-8</t>
  </si>
  <si>
    <t>65016c36-197d-49ae-8822-143a6c482208</t>
  </si>
  <si>
    <t>Raja Istana Marmer dan 2 Cerita dari Arab Saudi</t>
  </si>
  <si>
    <t>978-623-471-101-1</t>
  </si>
  <si>
    <t>8dea3ff3-e083-49b8-9e29-43cba54ffe99</t>
  </si>
  <si>
    <t>Wujud Belas Kasih Allah</t>
  </si>
  <si>
    <t>978-623-8269-48-8</t>
  </si>
  <si>
    <t>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wujud belas kasih Allah. Mari wujudkan kasih Allah dalam kehidupan sehari-hari. Mari berbuah.</t>
  </si>
  <si>
    <t>ef9ffdc0-f07b-4395-a630-6a8a348c2c2a</t>
  </si>
  <si>
    <t>Trik untuk Meningkatkan Kinerja Komputer Anda</t>
  </si>
  <si>
    <t>978-623-8269-50-1</t>
  </si>
  <si>
    <t>Apakah Anda merasa PC sering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t>
  </si>
  <si>
    <t>eabd81a2-1ee0-4168-a4d2-a14f03b27ada</t>
  </si>
  <si>
    <t>Teknik Mengelola Sampah Dapur</t>
  </si>
  <si>
    <t>978-623-8503-83-4</t>
  </si>
  <si>
    <t>self-Help</t>
  </si>
  <si>
    <t>Suasana di lingkungan kita akan terasa segar apabila ada dekorasi dari tanaman segar.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ini akan menjawab bahwa sampah segar dapat dirangkai menjadi hiasan yang dapat menyejukkan mata. Selamat membuktikan.</t>
  </si>
  <si>
    <t>db0df9b3-fc6a-4db9-9329-676b906924ce</t>
  </si>
  <si>
    <t>Tampilan Foto Eye Catching dengan Photoshop</t>
  </si>
  <si>
    <t>978-623-8494-03-3</t>
  </si>
  <si>
    <t>Dalam buku ini, ada beberapa teknik tentang bagaimana cara memanipulasi sebuah foto, khususnya menggunakan Adobe Photoshop CS6. Bagi Anda yang suka mengedit foto untuk kesenangan ataupun untuk pekerjaan, tentu Anda harus memiliki pengetahuan dan kemampuan yang cukup dalam menggunakan software photo editing tersebut. Beberapa teknik yang dibahas dalam buku ini meliputi: Teknik The Angry Apple, Terminator face, Sculpting Yourself, Spiral Body.</t>
  </si>
  <si>
    <t>25c574b3-7efd-43c5-b22a-ffe953842abc</t>
  </si>
  <si>
    <t>Pencegahan dan Pengobatan Nyeri Haid</t>
  </si>
  <si>
    <t>978-623-8503-63-6</t>
  </si>
  <si>
    <t>Nanti akan sembuh dengan sendirinya.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Pencegahan dan Pengobatan Nyeri Haid ini dikemukakan bermacam hal penting berkaitan dengan nyeri haid. Mulai dari pencegahan dan pengobatan nyeri haid. Akhir kata, semoga buku ini bermanfaat dan membantu kita untuk menjadi lebih sehat dan bersemangat!...</t>
  </si>
  <si>
    <t>c0173ce0-cbf8-4b05-87ac-fab48cb40b2c</t>
  </si>
  <si>
    <t>Tafsiran Surat Filipi: Pasal 4</t>
  </si>
  <si>
    <t>978-623-314-529-9</t>
  </si>
  <si>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t>
  </si>
  <si>
    <t>664c4ae6-5def-4c70-bf19-b6e5c82993cc</t>
  </si>
  <si>
    <t>Tafsiran Surat Filipi: Pasal 3</t>
  </si>
  <si>
    <t>978-623-314-528-2</t>
  </si>
  <si>
    <t>Surat yang paling istimewa dari surat-surat Rasul Paulus yakni surat Filipi.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</si>
  <si>
    <t>a56bd085-fc1d-4060-a9a4-d11d3701c6de</t>
  </si>
  <si>
    <t>Tafsiran Surat Filipi: Pasal 2</t>
  </si>
  <si>
    <t>978-623-314-527-5</t>
  </si>
  <si>
    <t>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</si>
  <si>
    <t>980c5da4-fccd-4244-8475-8a4406d5ea47</t>
  </si>
  <si>
    <t>Tafsiran Surat Filipi: Pasal 1</t>
  </si>
  <si>
    <t>Dr. Jonar T.H. Situmorang, M.A., M.Th.</t>
  </si>
  <si>
    <t>978-623-314-526-8</t>
  </si>
  <si>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</si>
  <si>
    <t>0196437a-2ea2-482d-88b3-94db0b5aa6f9</t>
  </si>
  <si>
    <t>Senada dalam Cinta dengan Mertua</t>
  </si>
  <si>
    <t>978-623-8494-12-5</t>
  </si>
  <si>
    <t>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Jadi, temukan solusi untuk permasalahan Anda vs mertua dan ipar di buku ini. Selamat membaca.</t>
  </si>
  <si>
    <t>ca356929-c4e0-4d5f-9786-fc02940d43a7</t>
  </si>
  <si>
    <t>Finding Hope</t>
  </si>
  <si>
    <t>978-623-314-507-7</t>
  </si>
  <si>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</si>
  <si>
    <t>29e569ac-bb4e-45cd-bd99-61c170ede560</t>
  </si>
  <si>
    <t>Pengelolaan Pasca Panen &amp; SDM dalam Usaha Perkebunan Kelapa Sawit</t>
  </si>
  <si>
    <t>978-623-8409-10-5</t>
  </si>
  <si>
    <t>Jika Anda sedang merintis usaha perkebunan kelapa sawit, buku ini sangat cocok utuk Anda baca. Buku ini akan membahas mengenai Pengelolaan Pasca Panen &amp;amp; SDM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</si>
  <si>
    <t>1b0a598d-d255-4be9-8743-2200a68c0ced</t>
  </si>
  <si>
    <t>Firman Mengalahkan Kegelapan</t>
  </si>
  <si>
    <t>978-623-8492-14-5</t>
  </si>
  <si>
    <t>Buku ini membahas hal-hal yang masih menjadi misteri spiritual dalam kekristenan dan dikupas dari sisi alkitabiah. Beberapa pokok pembahasannya mencakup kutuk, roh, akhir zaman, maupun kematian.
 Dikupas dari sisi alkitabiah, semoga buku ini dapat menambah wawasan para pembaca.</t>
  </si>
  <si>
    <t>67e4a416-bfea-4123-bddf-1d52419b0793</t>
  </si>
  <si>
    <t>Pencegahan dan Pengobatan Asam Urat</t>
  </si>
  <si>
    <t>978-623-8503-60-5</t>
  </si>
  <si>
    <t>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pencegahan dan pengobatan asam urat. Selamat membaca, semoga bermanfaat.</t>
  </si>
  <si>
    <t>6b21fcb2-a885-43d4-89f1-4299d843df48</t>
  </si>
  <si>
    <t>Firman Tuhan Adalah Jaminan Kemenangan</t>
  </si>
  <si>
    <t>978-623-314-508-4</t>
  </si>
  <si>
    <t>Buku ini membahas hal-hal yang masih menjadi misteri spiritual dalam kekristenan dan dikupas dari sisi alkitabiah. Beberapa pokok pembahasannya mencakup kutuk, roh, akhir zaman, maupun kematian. Dikupas dari sisi alkitabiah, semoga buku ini dapat menambah wawasan para pembaca.</t>
  </si>
  <si>
    <t>033bcbbb-faac-4c1b-85ef-0fd7c66b4b31</t>
  </si>
  <si>
    <t>Pengelolaan Manajemen dan Keuangan dalam Usaha Perkebunan Kelapa Sawit</t>
  </si>
  <si>
    <t>978-623-8409-09-9</t>
  </si>
  <si>
    <t>Buku ini merupakan buku yang membahas mengenai Pengelolaan Manajemen dan Keuangan dalam Usaha Perkebunan Kelapa Sawit. Bagi Anda yang memiliki usaha perkebunan kelapa sawit, buku ini bisa dijadikan referensi.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</si>
  <si>
    <t>bf50693c-8e56-4f07-baf7-8ad0b53795e4</t>
  </si>
  <si>
    <t>First Thing First</t>
  </si>
  <si>
    <t>978-623-8502-22-6</t>
  </si>
  <si>
    <t>Buku ini merupakan kumpulan tulisan yang memberi penguatan bagi para pembaca muda. Materi di dalamnya memotivasi semangat kaum muda untuk dapat menjalin hubungan yang harmonis dalam hidup bergereja dan dapat menjadi pemimpin yang baik di mana pun Tuhan menempatkan mereka.</t>
  </si>
  <si>
    <t>8dff745a-c07a-4ba8-910e-4536a63d3c95</t>
  </si>
  <si>
    <t>Pencegahan dan Pengobatan Hipertensi</t>
  </si>
  <si>
    <t>978-623-8503-62-9</t>
  </si>
  <si>
    <t>Apa yang Anda pikirkan jika mendengar kata &amp;quot;hipertensi&amp;quot;? 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</si>
  <si>
    <t>2befa5d1-a4a0-4cb4-bb1c-a437fa07e9a2</t>
  </si>
  <si>
    <t>Fisika Dasar,Teori, Soal, dan Penyelesaian</t>
  </si>
  <si>
    <t>978-623-01-3813-3</t>
  </si>
  <si>
    <t>Dengan semakin berkembangnya teknologi, ilmu Fisika yang membahas tentang materi dan energi beserta interaksinya dapat dikatakan sebagai pintu gerbang Ilmu Pengetahuan dan Teknologi (IPTEK). Untuk lebih mengenal serta memahami Fisika beserta manfaatnya bagi kehidupan umat manusia, buku teks Fisika Dasar, Teori, Soal dan Penyelesaiannya ini disajikan sebagai buku teks mata kuliah Fisika Dasar I untuk mahasiswa semester pertama dalam bidang MIPA pada umumnya dan bidang Teknik pada khususnya, baik di Perguruan Tinggi Negeri maupun Swasta.
 Materi dalam buku ini disajikan secara komprehensif dan konseptual dengan bahasa dan perumusan yang mudah dipahami serta dilengkapi dengan ilustrasi gambar dan contoh soal serta soal-soal latihan yang dilengkapi dengan tahapan penyelesaiannya. Buku teks ini berisi pokok bahasan sebagai berikut:
 - Besaran dan Satuan Fisika
 - Kinematika Partikel
 - Statika Partikel
 - Dinamika partikel
 - Kerja dan Energi
 - Impuls dan Momentum
 - Dinamika benda kaku
 - Mekanika Fluida
 - Kalor dan Suhu.</t>
  </si>
  <si>
    <t>5407618e-f5b1-45b7-85d7-08df5720dc44</t>
  </si>
  <si>
    <t>Serba Serbi Asam Urat</t>
  </si>
  <si>
    <t>978-623-8494-10-1</t>
  </si>
  <si>
    <t>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serba serbi asam urat. Selamat membaca, semoga bermanfaat.</t>
  </si>
  <si>
    <t>9abb576b-a5c8-4bfb-ae6e-ceab931235d9</t>
  </si>
  <si>
    <t>Pembangunan Kebun &amp; Peningkatan Produktivitas Kelapa Sawit</t>
  </si>
  <si>
    <t>978-623-8409-08-2</t>
  </si>
  <si>
    <t>Apakah Anda berencana untuk terjun ke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Pembangunan Kebun &amp;amp; Peningkatan Produktivitas Kelapa Sawit.</t>
  </si>
  <si>
    <t>6343683d-4a67-4dc9-83a1-54b58d18ecb4</t>
  </si>
  <si>
    <t>Ensiklopedia Sistem Tata Surya Seri III</t>
  </si>
  <si>
    <t>Satyo Pijar</t>
  </si>
  <si>
    <t>978-623-8502-15-8</t>
  </si>
  <si>
    <t>Sistem tata surya merupakan kumpulan dari delapan planet, asteroid, satelit, dan objek langit lainnya yang beredar mengelilingi matahari. Sistem ini memiliki struktur hierarkis yang kompleks, di mana planet-planet terbesar terletak di pusat sistem dan objek-objek kecil beredar di sekitarnya. Selain itu, sistem tata surya juga memiliki fenomena unik seperti gerhana, komet, dan aurora. Melalui pengamatan dan penelitian yang intensif, manusia semakin memahami keberadaan dan peran sistem tata surya dalam alam semesta yang luas. Buku ini akan menambah pengetahuan kita tentang sistem tata surya.</t>
  </si>
  <si>
    <t>5e147139-e72e-4fd1-96b6-b032889a6221</t>
  </si>
  <si>
    <t>Ensiklopedia Sistem Tata Surya Seri II</t>
  </si>
  <si>
    <t>978-623-8502-14-1</t>
  </si>
  <si>
    <t>Sistem tata surya adalah sebuah sistem gravitasi yang terdiri dari bintang, planet, satelit, asteroid, komet, dan debu kosmik yang saling terikat oleh gaya gravitasi. Tata surya kita terletak di galaksi Bima Sakti dan terdiri dari delapan planet utama yang mengelilingi Matahari. Setiap planet memiliki karakteristik unik, seperti ukuran, massa, komposisi, dan jarak dari Matahari. Selain itu, sistem tata surya juga mengandung objek-objek yang menarik seperti sabuk asteroid dan awan Oort. Melalui pemahaman tentang sistem tata surya, kita dapat mempelajari asal usul planet kita, mengembangkan teknologi antariksa, dan memperdalam pemahaman tentang alam semesta. Buku ini menambah pengetahuan kita tentang tata surya.</t>
  </si>
  <si>
    <t>4594e01e-ddee-4ea8-9cbd-a4bc3013b739</t>
  </si>
  <si>
    <t>Ensiklopedia Sistem Tata Surya Seri I</t>
  </si>
  <si>
    <t>978-623-8502-13-4</t>
  </si>
  <si>
    <t>Sistem tata surya adalah suatu sistem yang terdiri dari berbagai objek langit seperti matahari, planet, satelit alami, asteroid, dan komet yang terikat oleh gravitasi. Matahari sebagai bintang pusat memiliki peran yang sangat penting dalam menjaga keseimbangan sistem ini. Sistem tata surya juga menjadi tempat bagi kita, manusia, untuk berada dan mengamati fenomena alam yang menakjubkan seperti gerhana matahari, pergerakan planet, dan lain sebagainya. Mengetahui tentang sistem tata surya tidak hanya menambah wawasan kita tentang alam semesta, tetapi juga membantu kita memahami asal usul planet bumi dan bagaimana kita dapat menjaga kelestariannya. Buku ini akan menambah pengetahuan kita tentang sistem tata surya.</t>
  </si>
  <si>
    <t>b9da4ace-4274-4d58-bf3e-88e817a1e055</t>
  </si>
  <si>
    <t>Fokus pada Satu Produk</t>
  </si>
  <si>
    <t>978-623-314-509-1</t>
  </si>
  <si>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</si>
  <si>
    <t>8895f292-fa96-4de4-9cb9-de5de516291a</t>
  </si>
  <si>
    <t>Ensiklopedia Seri Hewan Peliharaan: Kucing</t>
  </si>
  <si>
    <t>Aloysius Fernandi</t>
  </si>
  <si>
    <t>978-623-8502-11-0</t>
  </si>
  <si>
    <t>Kucing adalah salah satu hewan peliharaan yang paling populer di seluruh dunia. Mereka adalah mamalia yang lincah dan cerdas dengan kepribadian yang unik dan terkadang lucu. Kucing dikenal karena keindahan bulunya yang lembut dan lentur, serta mata yang tajam dan telinga yang tajam. Selain sebagai hewan peliharaan, kucing juga memainkan peran penting dalam kebudayaan dan sejarah. Mereka muncul dalam cerita rakyat, puisi, karya seni, dan banyak budaya di seluruh dunia yang memandang kucing dengan rasa hormat dan penghormatan. Buku ini akan membahas tentang ensiklopedia seri hewan peliharaan kucing.</t>
  </si>
  <si>
    <t>00e4dfe5-5151-4899-8318-12c2671ba7ef</t>
  </si>
  <si>
    <t>Ensiklopedia Sejarah Kerajaan Nusantara Seri III</t>
  </si>
  <si>
    <t>978-623-8502-10-3</t>
  </si>
  <si>
    <t>Kerajaan Nusantara merujuk pada jaringan kerajaan yang pernah berkuasa di kepulauan Indonesia sebelum masa penjajahan. Sejarah Kerajaan Nusantara berawal dari abad ke-4 Masehi, dimana daerah kepulauan Indonesia menjadi pusat perdagangan penting di Asia Tenggara. Kerajaan-kerajaan Nusantara memiliki karakteristik yang berbeda-beda tergantung pada letak geografis, agama, kebudayaan, dan hubungan dengan kerajaan lain. Kejayaan Kerajaan Nusantara juga berpengaruh pada pengembangan seni, arsitektur, dan sastra di wilayah Indonesia. Dalam buku ini, kita akan membahas lebih lanjut tentang sejarah Kerajaan Nusantara dan warisan budayanya yang masih terlihat hingga saat ini.</t>
  </si>
  <si>
    <t>31fa77a3-291f-4846-9640-56e2746106ee</t>
  </si>
  <si>
    <t>Fondasi Membangun Keluarga Baru</t>
  </si>
  <si>
    <t>978-623-7851-95-0</t>
  </si>
  <si>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</si>
  <si>
    <t>320e7cfd-fd73-4f40-9d0f-4f445090e969</t>
  </si>
  <si>
    <t>Ensiklopedia Sejarah Kerajaan Nusantara Seri II</t>
  </si>
  <si>
    <t>978-623-8502-09-7</t>
  </si>
  <si>
    <t>Sejarah kerajaan Nusantara merujuk pada masa lalu ketika wilayah Indonesia diperintah oleh berbagai kerajaan yang memiliki kebudayaan, bahasa, dan adat istiadat yang berbeda-beda. Sejarah kerajaan Nusantara dimulai sejak zaman prasejarah hingga masa penjajahan oleh bangsa Eropa dan akhirnya kemerdekaan Indonesia. Dalam sejarah kerajaan Nusantara, banyak terdapat cerita tentang perjuangan dan kejayaan para raja, perdagangan, persaingan, dan konflik dengan negara lain. Sejarah kerajaan Nusantara juga menunjukkan kekayaan budaya dan warisan yang masih berpengaruh hingga saat ini.Dengan demikian, sejarah kerajaan Nusantara menjadi penting untuk dipelajari dan diapresiasi sebagai bagian dari sejarah Indonesia yang kaya dan beragam.</t>
  </si>
  <si>
    <t>661010d2-daa0-43e7-a911-1b4f3744e7af</t>
  </si>
  <si>
    <t>Ensiklopedia Sejarah Kerajaan Nusantara Seri I</t>
  </si>
  <si>
    <t>978-623-8502-08-0</t>
  </si>
  <si>
    <t>Sejarah Kerajaan Nusantara mencakup periode panjang dan kompleks dari masa lampau di Indonesia. Kerajaan-kerajaan ini merupakan pusat-pusat kekuasaan yang memiliki wilayah yang luas dan kekuasaan atas rakyatnya. Sejarah ini juga mencakup periode di mana Indonesia dijajah oleh bangsa Eropa, yang berdampak besar pada perkembangan kerajaan-kerajaan di Nusantara. Kerajaan Nusantara memiliki keberagaman budaya yang kaya dan menjadi bukti kejayaan peradaban Indonesia di masa lalu. Melalui buku ini, kita akan menjelajahi lebih dalam sejarah kerajaan-kerajaan di Nusantara dan bagaimana perannya dalam membentuk identitas nasional Indonesia.</t>
  </si>
  <si>
    <t>a1eede7a-bb4d-4496-bbc3-361a790ec8b5</t>
  </si>
  <si>
    <t>Ensiklopedia Pahlawan Nasional: Sumatra</t>
  </si>
  <si>
    <t>978-623-8351-92-3</t>
  </si>
  <si>
    <t>Pahlawan nasional Indonesia adalah para tokoh yang telah memberikan jasa besar dalam perjuangan kemerdekaan Indonesia dan pembangunan bangsa. Mereka merupakan sosok-sosok yang telah mengorbankan segalanya untuk kepentingan rakyat dan negara. Mereka adalah para pejuang yang tidak hanya berjuang untuk kepentingan diri sendiri, melainkan juga untuk kesejahteraan rakyat Indonesia. Mereka telah menghadapi berbagai tantangan dan rintangan dalam perjuangan mereka, mulai dari penjajahan, perang, hingga revolusi. Pahlawan nasional Indonesia telah memberikan kontribusi besar dalam memperjuangkan hak-hak dan martabat bangsa Indonesia, serta memperjuangkan kemerdekaan Indonesia dari penjajahan Belanda. Buku ini akan membahas tentang pahlawan nasional Indonesia khususnya di Pulau Sumatra.</t>
  </si>
  <si>
    <t>af8d7554-c27a-4906-b50e-86ce2e4201a8</t>
  </si>
  <si>
    <t>Farm Big Book Beternak 11 Pakan Alami Top</t>
  </si>
  <si>
    <t>978-979-29-6707-4</t>
  </si>
  <si>
    <t>978-623-8409-05-1</t>
  </si>
  <si>
    <t>Jumlah komunitas penggemar hewan peliharaan semakin hari semakin meningkat, hal tersebut dapat dilihat dari seringnya diadakan kontes hewan peliharaan seperti kontes burung berkicau, kontes ikan hias dan kontes hewan reptil serta meningkatnya jumlah komunitas penggemar hewan peliharaan. Dengan seringnya diadakan kontes hewan peliharaan seperti kontes burung berkicau, kontes ikan hias maupun kontes hewan reptil maka penggemar hewan peliharaan yang ingin mengikuti kontes tentunya akan mempersiapkan hewan peliharaanya agar tampil prima saat kontes dan dapat menjuarai kontes. Pakan alami memiliki faktor dominan agar hewan peliharaan tampil prima saat kontes. Oleh karena itu para penggemar hewan peliharaan menyadari akan pentingnya pemberian pakan alami secara teratur kepada hewan peliharaanya. Melihat hal tersebut maka kebutuhan pakan alami mengalami peningkatan. Namun peningkatan permintaan pakan alami tidak diimbangi dengan jumlah pakan alami yang ada dipasar khususnya di daerah tertentu. Sehingga peluang usaha didalam beternak pakan alami sangat menjanjikan karena persaingan usaha yang relatif sedikit namun kebutuhan pakan alami semakin hari semakin meningkat. Adapun buku beternak pakan alami top memberikan penjelasan secara praktis bagaimana cara beternak pakan alami top dengan disertai analisa usahanya agar dapat memperkirakan berapa modal awal yang dibutuhkan didalam memulai beternak pakan alami top.
 &amp;nbsp;</t>
  </si>
  <si>
    <t>3fb9eeb1-94cb-4ffe-ba86-b9fae26034d4</t>
  </si>
  <si>
    <t>Ensiklopedia Satwa: Jenis-jenis Sapi</t>
  </si>
  <si>
    <t>978-623-8502-06-6</t>
  </si>
  <si>
    <t>Sapi adalah salah satu hewan ternak yang sangat penting dalam kehidupan manusia. Sapi telah lama dipelihara untuk diambil manfaatnya, seperti daging, susu, kulit, dan tenaga untuk membajak lahan. Sapi juga merupakan sumber protein yang penting bagi manusia, terutama di daerah pedesaan. Sapi memiliki berbagai macam jenis, dengan ciri khas yang berbeda-beda, seperti sapi perah, sapi potong, dan sapi kerja. Namun, perlu diingat bahwa sebagai hewan ternak, sapi juga harus diperlakukan dengan baik dan dijaga kesejahteraannya. Selain itu, juga penting untuk menjaga keberlanjutan pemeliharaan sapi dengan memperhatikan aspek lingkungan dan kesehatan sapi itu sendiri. Buku ini akan membahas tentang jenis-jenis sapi.</t>
  </si>
  <si>
    <t>2f557cc3-9ea5-4993-97da-ddd4cc6edaae</t>
  </si>
  <si>
    <t>From Print to Sprint</t>
  </si>
  <si>
    <t>Xavier Quentin Pranata dan Dr. Rubin Adi Abraham</t>
  </si>
  <si>
    <t>978-623-7851-96-7</t>
  </si>
  <si>
    <t>From Print to Sprint: Seri Sentuhan Akhiri Bahana</t>
  </si>
  <si>
    <t>46db79f0-d65c-486a-9103-1bd022f7ce5a</t>
  </si>
  <si>
    <t>Ensiklopedia Satwa: Jenis-jenis Monyet</t>
  </si>
  <si>
    <t>Vanesa Adisa</t>
  </si>
  <si>
    <t>978-623-8502-05-9</t>
  </si>
  <si>
    <t>Monyet adalah hewan primata yang terdapat di hampir seluruh dunia, kecuali di wilayah Antartika dan Amerika Selatan. Hewan ini memiliki ciri khas yaitu memiliki ekor dan cakar yang kuat untuk memanjat dan bergerak di pohon-pohon di habitat aslinya. Monyet memiliki beragam spesies dengan ukuran, bentuk tubuh, dan perilaku yang berbeda-beda. Beberapa spesies monyet, seperti kera ekor panjang dan monyet capuchin, sangat terkenal karena kecerdasan dan kemampuan mereka untuk menggunakan alat. Monyet juga merupakan hewan sosial dan biasanya hidup dalam kelompok yang terdiri dari beberapa individu. Dengan berbagai karakteristik unik dan pentingnya peran dalam ekosistem, hewan monyet patut diperhatikan dan dijaga keberadaannya. Buku ini membahas tentang ensiklopedia satwa, jenis-jenis monyet.</t>
  </si>
  <si>
    <t>ab284b42-719c-4663-a849-36f3655ab4af</t>
  </si>
  <si>
    <t>Ensiklopedia Pahlawan Nasional: Sulawesi</t>
  </si>
  <si>
    <t>Ilham Aziz</t>
  </si>
  <si>
    <t>978-623-8492-12-1</t>
  </si>
  <si>
    <t>Pahlawan nasional adalah gelar yang disematkan kepada warga Indonesia yang memiliki jasa besar terhadap negara. Gelar pahlawan Indonesia merupakan bentuk apresiasi untuk memperingati perjuangan melawan penjajahan. Sulawesi sendiri memiliki sejarah yang panjang dan kaya akan perjuangan untuk memperjuangkan kemerdekaan Indonesia. Oleh karena itu, Sulawesi memiliki banyak tokoh-tokoh yang diakui sebagai Pahlawan Nasional. Beberapa nama pahlawan asal Sulawesi ini bahkan diabadikan sebagai nama-nama jalan sampai gedung pemerintah yang ada di Sulawesi. Perjuangan pahlawan nasional dari Sulawesi ini dilakukan dari berbagai cara, baik itu melalui gerakan kepemudaan, politik, hingga militer. Melalui ensiklopedia ini, kita akan menjelajahi kehidupan dan perjuangan dari berbagai Pahlawan Nasional Sulawesi, dari masa penjajahan Belanda hingga kemerdekaan Indonesia dan masa-masa sesudahnya.</t>
  </si>
  <si>
    <t>c7dbd1a3-a005-463e-b384-6c28f7f86ded</t>
  </si>
  <si>
    <t>Gadis yang Menimba Air di Sumur &amp; Pemuda yang Berjalan-Jalan di Padang</t>
  </si>
  <si>
    <t>978-623-314-510-7</t>
  </si>
  <si>
    <t>75869de2-6780-4c3c-8597-81cd6d371a2b</t>
  </si>
  <si>
    <t>Ensiklopedia Satwa: Jenis-jenis Kambing</t>
  </si>
  <si>
    <t>978-623-8502-04-2</t>
  </si>
  <si>
    <t>Kambing adalah hewan yang biasa dipelihara oleh manusia untuk diambil daging, susu, dan bulunya. Kambing juga sering digunakan dalam upacara adat, seperti kurban pada hari raya Idul Adha di beberapa negara Muslim. Kambing adalah hewan yang mudah dipelihara, karena mereka dapat beradaptasi dengan berbagai kondisi lingkungan yang berbeda. Selain sebagai sumber pangan, kambing juga memiliki peran penting dalam menjaga keseimbangan lingkungan. Buku ini khusus dibuat agar pembaca mengetahui jenis-jenis kambing.</t>
  </si>
  <si>
    <t>cb5becba-a999-420f-8098-8ecea02d4fb5</t>
  </si>
  <si>
    <t>Gak Usah Keki, Lakukan Saja Bagian Kita</t>
  </si>
  <si>
    <t>978-623-8502-95-0</t>
  </si>
  <si>
    <t>679565b2-2ed3-4a60-9987-8136017cec58</t>
  </si>
  <si>
    <t>Ensiklopedia Satwa: Jenis-jenis Burung Hantu</t>
  </si>
  <si>
    <t>Majella Setyawan</t>
  </si>
  <si>
    <t>978-623-8502-03-5</t>
  </si>
  <si>
    <t>Burung hantu adalah jenis burung malam yang terkenal dengan kemampuan mereka dalam berburu mangsa di malam hari. Mereka memiliki mata yang sangat besar dan sangat tajam, yang memungkinkan mereka melihat dengan sangat baik dalam kondisi pencahayaan yang sangat rendah. Selain itu, burung hantu juga memiliki kemampuan pendengaran yang sangat baik, yang memungkinkan mereka mendengar suara mangsa mereka bahkan di malam yang sangat gelap. Buku ini akan membahas tentang ensiklopedia satwa, jenis-jenis burung hantu.</t>
  </si>
  <si>
    <t>14488218-cc30-4ffd-87a1-212f8043638c</t>
  </si>
  <si>
    <t>GALAU CINTA dan CITA</t>
  </si>
  <si>
    <t>Kornelius Sabat, Pdt</t>
  </si>
  <si>
    <t>978-623-8502-23-3</t>
  </si>
  <si>
    <t>bf57f683-93b8-45ae-83af-c1d5d79adaa0</t>
  </si>
  <si>
    <t>Esensi Mengampuni Orang Lain</t>
  </si>
  <si>
    <t>978-623-8492-58-9</t>
  </si>
  <si>
    <t>Buku ini membahas hal-hal yang masih menjadi misteri spiritual dalam kekristenan dan dikupas dari sisi alkitabiah. Beberapa pokok pembahasannya mencakup kutuk, roh, akhir zaman, maupun kematian. Dikupas dari sisi alkitabiah, semoga buku ini dapat menambah wawasan para pembaca.
 &amp;nbsp;</t>
  </si>
  <si>
    <t>e182dc70-f191-4c2f-9c33-9b0870be6780</t>
  </si>
  <si>
    <t>Ensiklopedia Pahlawan Nasional: Kalimantan</t>
  </si>
  <si>
    <t>Wind Dylanesia</t>
  </si>
  <si>
    <t>978-623-8351-91-6</t>
  </si>
  <si>
    <t>Indonesia adalah negara yang kaya akan keanekaragaman budaya dan sejarah yang luar biasa. Salah satu sejarah yang tak terlupakan adalah keberanian para pahlawan Indonesia yang telah berjuang untuk mempertahankan kemerdekaan dan keutuhan negara. Salah satu di antara mereka adalah pahlawan dari Kalimantan, yang telah berjuang keras dan memberikan pengorbanan besar bagi bangsa Indonesia. Dari daerah yang luas dan subur ini, lahir para pahlawan yang tak hanya berperan dalam perjuangan kemerdekaan, tetapi juga dalam memajukan bangsa dan negara. Buku ini membahas tentang ensiklopedia pahlawan nasional Kalimantan.</t>
  </si>
  <si>
    <t>e4583973-78c1-4a2b-a9db-88e1a3d1602b</t>
  </si>
  <si>
    <t>Ensiklopedia Satwa: Jenis-jenis Beruang</t>
  </si>
  <si>
    <t>978-623-8502-02-8</t>
  </si>
  <si>
    <t>Beruang adalah hewan yang termasuk dalam keluarga Ursidae. Ada delapan spesies beruang di seluruh dunia, termasuk beruang kutub, beruang cokelat, beruang hitam, dan beruang koala. Beruang memiliki bulu tebal yang berwarna cokelat, hitam, atau putih, tergantung pada spesiesnya. Mereka memiliki cakar yang kuat dan gigi taring yang tajam, membuat mereka sangat efektif dalam mencari makanan. Beruang umumnya adalah hewan soliter, kecuali saat mereka sedang mengasuh anak-anak. Selain itu, beruang juga memiliki peran yang penting dalam menjaga keseimbangan ekosistem. Sebagai predator puncak, beruang membantu menjaga populasi hewan lain di alam liar tetap seimbang. Buku ini membahas tentang ensiklopedia satwa, jenis-jenis beruang.</t>
  </si>
  <si>
    <t>90e33a58-8605-4b56-9e81-4ac6703e21af</t>
  </si>
  <si>
    <t>GALILEA, YESUS, dan RENCANA ALLAH</t>
  </si>
  <si>
    <t>Yulius Agung Wijaya</t>
  </si>
  <si>
    <t>978-623-8492-15-2</t>
  </si>
  <si>
    <t>Buku ini mengupas sejarah perkembangan kekritenan di dunia dari masa ke masa. Pembahasan tersebut mencakup situs sejarah, benda-benda arkeologi yang berkaitan dengan kisah-kisah dalam Alkitab dan bukti-bukti sejarah alkitabiah lainnya.
 Diharapkan dengan membaca buku ini, para pembaca akan semakin dikuatkan imannya dengan pengetahuan akan bukti-bukti yang mendukung kisah0kisah dalam Alkitab.</t>
  </si>
  <si>
    <t>64187332-4050-4394-a61c-a46ab71cdf4a</t>
  </si>
  <si>
    <t>Era Digital: Menjelajahi Dunia Virtual dan Mengembangkan Keterampilan Digital</t>
  </si>
  <si>
    <t>978-623-8492-13-8</t>
  </si>
  <si>
    <t>Di era yang semakin maju ini, tidak dapat dipungkiri bahwa teknologi digital telah merubah cara kita menjalani kehidupan sehari-hari. Perkembangan pesat dalam dunia teknologi telah memunculkan suatu era baru, yaitu era digital, di mana kita dapat menjelajahi dunia virtual dengan segala kemudahan yang ditawarkannya. Dunia maya, internet, dan teknologi digital telah menghadirkan peluang tak terbatas untuk mengembangkan keterampilan dan pengetahuan kita secara digital. Dalam era ini, kecakapan dalam menggunakan teknologi digital bukan hanya menjadi kebutuhan, tetapi juga menjadi kunci kesuksesan di berbagai bidang. Dalam tulisan ini, kita akan menjelajahi fenomena era digital, mengeksplorasi berbagai manfaatnya, serta membahas pentingnya mengembangkan keterampilan digital di tengah perubahan zaman yang begitu cepat.
 &amp;nbsp;</t>
  </si>
  <si>
    <t>e63db92a-7d66-4728-91e8-15e612d5b738</t>
  </si>
  <si>
    <t>Ensiklopedia Satwa: Jenis-jenis Belalang</t>
  </si>
  <si>
    <t>Tjahjono Tri</t>
  </si>
  <si>
    <t>978-623-8502-01-1</t>
  </si>
  <si>
    <t>Belalang adalah serangga yang memiliki tubuh ramping dan kaki panjang yang biasanya digunakan untuk melompat jauh. Belalang dapat ditemukan di seluruh dunia dan hidup di berbagai habitat seperti padang rumput, hutan, dan daerah berbatu. Mereka memakan daun, batang, dan bunga, serta kadang-kadang juga memakan serangga lain. Belalang memiliki peran yang penting dalam ekosistem. Mereka adalah makanan bagi banyak hewan seperti burung, kadal, dan serangga lainnya. Selain itu, belalang juga membantu mengendalikan populasi tanaman dan serangga lain yang dapat merusak tanaman. Buku ini dibuat khusus agar pembaca mengetahui jenis-jenis belalang.</t>
  </si>
  <si>
    <t>894802ae-2ff4-42e1-a316-001d915c6638</t>
  </si>
  <si>
    <t>GANTUNG RAKET DEMI PENGINJILAN</t>
  </si>
  <si>
    <t>978-623-7851-97-4</t>
  </si>
  <si>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t>
  </si>
  <si>
    <t>d5f0406f-bbbd-4d54-afef-2c0028ade726</t>
  </si>
  <si>
    <t>Ensiklopedia Pahlawan Nasional: Jawa Seri III</t>
  </si>
  <si>
    <t>978-623-8351-90-9</t>
  </si>
  <si>
    <t>Pahlawan nasional dari Jawa merupakan tokoh-tokoh yang memiliki peran penting dalam perjuangan kemerdekaan Indonesia dan memajukan bangsa dan negara. Mereka adalah sosok-sosok yang berani mengambil langkah dalam menghadapi penjajah dan memperjuangkan hak-hak rakyat Indonesia. Para pahlawan nasional dari Jawa tersebut juga berkontribusi dalam memajukan dunia pendidikan dan budaya Indonesia, serta memperjuangkan hak-hak sosial dan ekonomi rakyat. Dalam buku ini, akan dibahas beberapa tokoh pahlawan nasional dari Jawa yang telah memberikan kontribusi besar bagi perjuangan bangsa dan negara Indonesia.</t>
  </si>
  <si>
    <t>3b576c21-c07a-4da0-b808-d63888dd5b25</t>
  </si>
  <si>
    <t>Gapai dan Kejar Mimpi-mimpimu: Motivasi untuk Mencapai Impian dan Cita-cita</t>
  </si>
  <si>
    <t>978-623-8492-16-9</t>
  </si>
  <si>
    <t>Impian adalah bagian integral dari kehidupan kita. Impian membantu kita menentukan arah dan memberikan tujuan dalam hidup. Namun, sering kali impian hanya menjadi sekedar khayalan dan tidak pernah diwujudkan. Motivasi yang kuat dapat membantu kita melewati rintangan dan menjaga semangat ketika menghadapi kegagalan. Motivasi adalah kunci untuk mewujudkan impian dan mencapai kesuksesan dalam hidup. Oleh karena itu, penting untuk memperoleh motivasi yang tepat agar kita dapat mendorong diri kita sendiri untuk mencapai impian kita dan hidup yang lebih baik.</t>
  </si>
  <si>
    <t>7394cef3-76b7-4366-ba74-30e67c6911f0</t>
  </si>
  <si>
    <t>Ensiklopedia Pahlawan Nasional: Jawa Seri II</t>
  </si>
  <si>
    <t>978-623-8351-89-3</t>
  </si>
  <si>
    <t>Indonesia memiliki banyak pahlawan nasional yang telah memberikan kontribusi besar dalam perjuangan kemerdekaan negara ini. Salah satu daerah yang melahirkan banyak pahlawan adalah Jawa, pulau yang terletak di bagian tengah Indonesia. Pahlawan nasional dari Jawa memiliki peran penting dalam pergerakan kemerdekaan Indonesia dan berbagai aspek kehidupan masyarakat di Indonesia saat ini. Dalam buku ini, akan dibahas beberapa tokoh pahlawan nasional dari Jawa yang telah memberikan kontribusi besar bagi perjuangan bangsa dan negara Indonesia.</t>
  </si>
  <si>
    <t>7e02e2aa-ee62-46c5-bf73-9c70582cfd8d</t>
  </si>
  <si>
    <t>Ensiklopedia Pulau Seribu</t>
  </si>
  <si>
    <t>M. Sumarto</t>
  </si>
  <si>
    <t>978-623-8502-00-4</t>
  </si>
  <si>
    <t>Taman Nasional Kepulauan Seribu adalah sebuah tempat yang menakjubkan dan unik di Indonesia. Terletak di sebelah utara Jakarta, taman nasional ini terdiri dari 105 pulau yang tersebar di sekitar Laut Jawa. Taman Nasional Kepulauan Seribu memiliki keindahan alam yang luar biasa, dengan berbagai jenis ekosistem laut seperti terumbu karang, hutan bakau, dan padang lamun. Dalam buku ini, kita akan membahas lebih lanjut tentang keunikan dan keindahan Taman Nasional Kepulauan Seribu.</t>
  </si>
  <si>
    <t>4d4dc214-dc93-46f5-b126-708dec78a330</t>
  </si>
  <si>
    <t>Entrepreneurship</t>
  </si>
  <si>
    <t>Andrias Harefa, Anne Avantie, &amp; Indayati Oetomo</t>
  </si>
  <si>
    <t>978-623-7851-94-3</t>
  </si>
  <si>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</si>
  <si>
    <t>3b8b649b-9e71-4f8d-befd-f099407780b5</t>
  </si>
  <si>
    <t>Ensiklopedia Pahlawan Nasional: Jawa Seri I</t>
  </si>
  <si>
    <t>978-623-8351-88-6</t>
  </si>
  <si>
    <t>Indonesia memiliki banyak pahlawan yang berasal dari berbagai daerah, termasuk Jawa. Pahlawan-pahlawan dari Jawa dikenal sebagai sosok-sosok yang memiliki jiwa nasionalisme yang tinggi, berani, dan berdedikasi untuk memperjuangkan kemerdekaan Indonesia. Dalam sejarah perjuangan kemerdekaan Indonesia, banyak nama-nama pahlawan dari Jawa yang tidak bisa dilupakan. Selain itu, para pahlawan dari Jawa juga telah memberikan banyak kontribusi pada berbagai bidang, seperti seni, sastra, dan ilmu pengetahuan. Dalam buku ini, akan dibahas beberapa tokoh pahlawan nasional dari Jawa yang telah memberikan kontribusi besar bagi perjuangan bangsa dan negara Indonesia.</t>
  </si>
  <si>
    <t>38a66a96-8537-4ace-a87f-653ec62ff7f4</t>
  </si>
  <si>
    <t>Gaya Fashion Vintage: Menciptakan Tampilan yang Kekinian</t>
  </si>
  <si>
    <t>Michael Wiseman</t>
  </si>
  <si>
    <t>978-623-8492-17-6</t>
  </si>
  <si>
    <t>Gaya fashion vintage telah menjadi tren yang kembali populer belakangan ini. Meskipun terinspirasi dari mode lama, gaya ini tetap relevan dan menarik bagi banyak orang karena kesan klasik dan elegan yang dimilikinya. Dengan menggunakan pakaian dan aksesoris vintage yang dipadukan dengan sentuhan modern, seseorang dapat menciptakan tampilan yang unik dan kekinian. Buku ini akan membahas lebih dalam mengenai gaya fashion vintage, termasuk cara memilih pakaian dan aksesoris yang tepat, tips dalam memadukan outfit, serta mengembangkan gaya pribadi yang sesuai dengan karakter dan kepribadian diri. Dengan membaca buku ini, diharapkan pembaca dapat memperoleh inspirasi dan pengetahuan untuk menciptakan tampilan yang stylish dan memukau dengan gaya fashion vintage.</t>
  </si>
  <si>
    <t>8410698c-7788-4ee6-9596-558247d3c1eb</t>
  </si>
  <si>
    <t>Ensiklopedia Pahlawan Nasional: Bali</t>
  </si>
  <si>
    <t>978-623-8351-86-2</t>
  </si>
  <si>
    <t>Pahlawan nasional adalah orang-orang yang telah memberikan kontribusi besar bagi bangsa dan negara Indonesia, baik dalam perjuangan kemerdekaan maupun dalam memperjuangkan hak-hak rakyat Indonesia. Mereka adalah sosok inspiratif yang telah berjuang untuk kepentingan umum tanpa mengharapkan imbalan apapun. Para pahlawan nasional ini memiliki keberanian dan semangat yang luar biasa untuk menghadapi berbagai tantangan dan rintangan dalam perjuangan mereka. Oleh karena itu, para pahlawan nasional layak dihargai dan dijadikan contoh dalam kehidupan sehari-hari untuk menginspirasi generasi muda Indonesia. Buku ini akan membahas tentang pahlawan nasional khususnya di Pulau Bali.</t>
  </si>
  <si>
    <t>8e54456f-bee6-4b59-8dd5-214717d1fd39</t>
  </si>
  <si>
    <t>Gaya Hidup Sehat</t>
  </si>
  <si>
    <t>978-623-7851-98-1</t>
  </si>
  <si>
    <t>a78dd67a-a594-498f-b996-15cde207d765</t>
  </si>
  <si>
    <t>Ensiklopedia Tokoh Penemu yang Mengubah Dunia Seri III</t>
  </si>
  <si>
    <t>978-623-8502-19-6</t>
  </si>
  <si>
    <t>Sejak zaman kuno, manusia selalu mencari cara untuk memudahkan hidup mereka dan meningkatkan kemampuan mereka dalam berbagai bidang. Di sepanjang sejarah, ada beberapa tokoh penemu yang telah mengubah dunia dengan menemukan atau menciptakan inovasi yang membawa perubahan signifikan bagi kehidupan manusia. Dalam keseluruhan, penemu yang mengubah dunia memberikan kontribusi yang sangat penting bagi kemajuan manusia dan membawa dampak jangka panjang dalam berbagai aspek kehidupan. Melalui penemuan mereka, mereka telah membuka jalan bagi inovasi lebih lanjut dan memberikan kontribusi yang sangat penting bagi masa depan manusia. Buku ini membahas tentang tokoh penemu yang mengiubah dunia.
 &amp;nbsp;</t>
  </si>
  <si>
    <t>21c1ef10-fbc1-40d6-99f9-d82f4cbc1e98</t>
  </si>
  <si>
    <t>Ensiklopedia Pahlawan Nasional: Aceh</t>
  </si>
  <si>
    <t>978-623-8351-85-5</t>
  </si>
  <si>
    <t>Negara Indonesia memiliki banyak pahlawan yang memperjuangkan kemerdekaan dan kemajuan bangsa. Salah satunya adalah pahlawan dari Aceh yang telah memberikan kontribusi besar bagi Indonesia. Dalam sejarah perjuangan bangsa, Aceh dikenal sebagai daerah yang penuh dengan keberanian dan semangat juang yang tinggi. Banyak pahlawan-pahlawan Aceh yang memperjuangkan kemerdekaan Indonesia dan memperjuangkan hak-hak rakyatnya. Dalam buku ini, akan dibahas beberapa tokoh pahlawan nasional dari Aceh yang telah memberikan kontribusi besar bagi perjuangan bangsa dan negara Indonesia.</t>
  </si>
  <si>
    <t>53312012-32b1-4554-8a04-063a463a7103</t>
  </si>
  <si>
    <t>Ensiklopedia Tokoh Penemu yang Mengubah Dunia Seri II</t>
  </si>
  <si>
    <t>978-623-8502-18-9</t>
  </si>
  <si>
    <t>Dalam sejarah manusia, banyak tokoh penemu yang telah mengubah dunia dengan temuan-temuan mereka yang inovatif. Mereka telah menghadirkan revolusi dalam berbagai bidang, mulai dari teknologi, kesehatan, hingga lingkungan. Tanpa adanya temuan mereka, mungkin dunia yang kita kenal saat ini akan sangat berbeda. Dengan terus melakukan riset dan pengembangan, mereka dapat menciptakan hal-hal baru yang lebih baik dan bermanfaat bagi manusia. Keberhasilan para penemu tidak hanya memperkaya dunia, tetapi juga memberikan inspirasi dan motivasi bagi kita semua untuk berpikir kreatif dan berani menghadapi tantangan.Setiap penemu yang telah memberikan kontribusinya pada dunia, layak dihargai dan diingat selamanya. Setiap penemu yang telah memberikan kontribusinya pada dunia, layak dihargai dan diingat selamanya.
 &amp;nbsp;</t>
  </si>
  <si>
    <t>62e55fc2-87e9-4f3b-b6ee-ad97e7e86cd0</t>
  </si>
  <si>
    <t>Gembala Abraham Vs Gembala Lot</t>
  </si>
  <si>
    <t>978-623-314-511-4</t>
  </si>
  <si>
    <t>8e0f36bb-f09d-42af-ad93-7a5c298fa939</t>
  </si>
  <si>
    <t>Ensiklopedia Makanan Khas Papua</t>
  </si>
  <si>
    <t>978-623-8351-84-8</t>
  </si>
  <si>
    <t>Makanan khas Papua tidak hanya lezat dan menggugah selera, tetapi juga merefleksikan kekayaan budaya dan keanekaragaman alam Papua. Terletak di bagian timur Indonesia, makanan khas Papua menggabungkan pengaruh dari berbagai suku dan daerah di Papua, serta bahan-bahan segar yang tersedia di daerah tersebut. Dalam keseluruhan, makanan khas Papua memang memiliki cita rasa yang unik dan berbeda dari masakan Indonesia pada umumnya. Selain itu, makanan khas Papua juga dipercaya memiliki kandungan nutrisi yang sangat baik untuk kesehatan tubuh. Buku ini akan menambah pengetahuan kita tentang makanan khas Papua.</t>
  </si>
  <si>
    <t>f08d412d-d149-4e2c-b53d-a8c951902766</t>
  </si>
  <si>
    <t>Ensiklopedia Tokoh Penemu yang Mengubah Dunia Seri I</t>
  </si>
  <si>
    <t>978-623-8502-17-2</t>
  </si>
  <si>
    <t>Dalam sejarah manusia, penemuan-penemuan yang dilakukan oleh tokoh-tokoh penemu telah mengubah dunia secara drastis. Dari mesin uap hingga internet, penemuan-penemuan ini telah mempengaruhi banyak aspek kehidupan manusia. Para penemu ini merupakan orang-orang yang berani mencoba hal-hal baru, berfikir kreatif, dan terus mencari solusi untuk masalah yang dihadapi. Tak jarang, mereka juga menghadapi kegagalan dan rintangan yang sulit, tetapi semangat mereka untuk menciptakan yang baru tidak pernah padam. Karya para penemu ini tidak hanya memberikan manfaat praktis bagi kehidupan sehari-hari, tetapi juga mengilhami generasi-generasi penemu berikutnya untuk terus berinovasi dan menciptakan yang baru. Oleh karena itu, para penemu merupakan tokoh penting dalam sejarah manusia yang patut dihormati dan diapresiasi.</t>
  </si>
  <si>
    <t>16a7c889-6c64-41cc-9623-25f6712e7dbd</t>
  </si>
  <si>
    <t>Tips Meningkatkan Kemampuan Menulis: Motivasi Menulis</t>
  </si>
  <si>
    <t>978-623-8493-41-8</t>
  </si>
  <si>
    <t>Menulis adalah keterampilan yang sangat penting dalam banyak aspek kehidupan, baik itu di lingkungan akademis, profesional, maupun pribadi. Namun, seringkali orang merasa sulit untuk memulai menulis atau mengalami kesulitan dalam meningkatkan kemampuan menulis mereka. Salah satu faktor penting dalam meningkatkan kemampuan menulis adalah motivasi menulis. Dalam buku ini akan dibahas tentang pentingnya motivasi dalam menulis dan memberikan tips tentang bagaimana meningkatkan motivasi menulis Anda. Dengan mengembangkan motivasi menulis yang kuat, Anda akan lebih mudah memulai menulis, meningkatkan kemampuan menulis Anda, dan mencapai tujuan menulis Anda dengan lebih efektif.</t>
  </si>
  <si>
    <t>f8f8f632-c09d-424a-8b73-ed481f2703c5</t>
  </si>
  <si>
    <t>Ensiklopedia Makanan Khas Jawa</t>
  </si>
  <si>
    <t>978-623-8351-83-1</t>
  </si>
  <si>
    <t>Makanan khas Jawa adalah bagian yang tidak terpisahkan dari kekayaan budaya Indonesia. Provinsi Jawa Tengah, Jawa Timur, dan DIY Yogyakarta memiliki sejumlah makanan khas yang terkenal di Indonesia dan dunia. Makanan khas Jawa ditandai dengan penggunaan bahan-bahan alami dan rempah-rempah yang unik, serta cita rasa yang kaya dan sangat lezat. Kebanyakan dari makanan khas Jawa diolah dengan cara tradisional dan memiliki sejarah yang panjang dalam kebudayaan masyarakat Jawa. Di dalam buku ini akan dibahas lebih lanjut mengenai beberapa makanan khas Jawa yang terkenal dan menggugah selera.</t>
  </si>
  <si>
    <t>6979df91-8b0e-4835-a16c-0837af053ad3</t>
  </si>
  <si>
    <t>Ensiklopedia Makanan Khas Bali</t>
  </si>
  <si>
    <t>978-623-8351-82-4</t>
  </si>
  <si>
    <t>Bali adalah sebuah pulau di Indonesia yang terkenal dengan keindahan alamnya, budayanya yang unik, serta makanan khasnya yang lezat. Makanan khas Bali tidak hanya dikenal karena kelezatannya, tetapi juga karena bahan-bahan alami yang digunakan dalam pengolahannya. Banyak makanan khas Bali yang menggunakan bahan-bahan segar yang ditemukan di sekitar pulau, seperti rempah-rempah, sayur-sayuran, dan buah-buahan tropis. Selain itu, proses pengolahan makanan khas Bali yang umumnya menggunakan teknik tradisional, seperti panggang, rebus, atau tumis, memberikan cita rasa yang unik dan autentik. Buku ini akan menambah pengetahuan kita tentang makanan khas Bali.</t>
  </si>
  <si>
    <t>f1b373cb-74c3-465c-ad25-d7aaaa831c2b</t>
  </si>
  <si>
    <t>Gender dan Warna: Menggali Konsep Kaitan Pink dan Biru dengan Peran Gender dalam Kehidupan Sehari-hari</t>
  </si>
  <si>
    <t>Katrin Vee</t>
  </si>
  <si>
    <t>978-623-8492-18-3</t>
  </si>
  <si>
    <t>Buku ini bertujuan untuk menggali lebih dalam konsep kaitan warna pink dan biru dengan peran gender dalam kehidupan sehari-hari. Buku ini akan membahas sejarah dan perkembangan warna pink dan biru sebagai simbol gender, bagaimana pengaruh warna terhadap perkembangan anak dan identitas gender, serta cara-cara untuk memerangi pembedaan gender yang muncul akibat penggunaan warna yang berlebihan. Selain itu, buku ini juga akan membahas bagaimana warna dapat digunakan untuk memperkuat kesadaran dan perjuangan gerakan feminisme dan mendorong kesetaraan gender. Buku ini diharapkan dapat memberikan wawasan dan pemahaman yang lebih luas tentang peran warna dalam masyarakat, serta bagaimana masyarakat bisa menggunakannya dengan bijak dan penuh kesadaran akan pentingnya kesetaraan gender.</t>
  </si>
  <si>
    <t>7863eb89-73fc-4204-866d-fe9d387329c2</t>
  </si>
  <si>
    <t>Ensiklopedia Pulau Nusa Penida</t>
  </si>
  <si>
    <t>978-623-8351-99-2</t>
  </si>
  <si>
    <t>Nusa Penida adalah sebuah pulau yang terletak di sebelah tenggara Bali, Indonesia. Pulau ini dikenal dengan keindahan alamnya yang menakjubkan, seperti pantai-pantai berpasir putih yang eksotis, tebing-tebing karang yang menjulang tinggi di atas laut, serta hutan-hutan hijau yang masih alami. Selain itu, Nusa Penida juga menjadi tempat yang populer untuk menyaksikan keberadaan hewan laut seperti penyu, hiu, dan ikan pari. Oleh karena itu, Nusa Penida adalah destinasi wisata yang sangat menarik untuk dikunjungi bagi mereka yang mencari pengalaman liburan yang berbeda dan mendalam di Bali. Buku ini akan membahas tentang ensiklopedia Pulau Nusa Penida.</t>
  </si>
  <si>
    <t>70c94279-088f-4350-8c78-f84781df5e46</t>
  </si>
  <si>
    <t>Ensiklopedia Jenis-jenis Serangga yang Bermanfaat Bagi Kehidupan Seri I</t>
  </si>
  <si>
    <t>978-623-8351-81-7</t>
  </si>
  <si>
    <t>Serangga adalah kelas hewan yang sangat beragam dan memiliki banyak spesies di seluruh dunia. Mereka memiliki tiga bagian tubuh, yaitu kepala, thorax, dan abdomen, serta enam kaki dan sepasang sayap. Serangga sangat penting bagi ekosistem, karena mereka berperan sebagai pemakan, pemakan tumbuhan, dan polinator. Selain itu, serangga juga memiliki kemampuan adaptasi yang luar biasa. Mereka dapat hidup di berbagai kondisi lingkungan, mulai dari gurun pasir hingga hutan hujan tropis. Buku ini akan semakin menambah wawasan kita mengenai jenis-jenis serangga yang bermanfaat bagi kehidupan.</t>
  </si>
  <si>
    <t>cabed51f-7f08-4a54-b0db-ed187ad5b0b0</t>
  </si>
  <si>
    <t>Ensiklopedia Pulau Komodo</t>
  </si>
  <si>
    <t>978-623-8351-98-5</t>
  </si>
  <si>
    <t>Pulau Komodo adalah salah satu destinasi wisata yang sangat terkenal di Indonesia. Terletak di Provinsi Nusa Tenggara Timur, pulau ini merupakan rumah bagi hewan langka, yaitu komodo, yang hanya dapat ditemukan di wilayah tersebut. Tidak hanya memiliki keindahan alam dan hewan langka, Pulau Komodo juga menjadi salah satu situs warisan dunia UNESCO. Hal ini tidak lepas dari keberadaan komodo dan keanekaragaman hayati yang terdapat di sekitar Pulau Komodo. Selain itu, Pulau Komodo juga menjadi tempat yang sangat penting bagi penelitian dan konservasi hewan langka tersebut. Buku ini membahas tentang ensiklopedia Pulau Komodo.</t>
  </si>
  <si>
    <t>abeb760f-0e4a-48bf-8929-cbe6300c795a</t>
  </si>
  <si>
    <t>Hak Kekayaan Intelektual Sebagai Jaminan Kredit</t>
  </si>
  <si>
    <t>Iswi Hariyani, Dr. Cita Yustisia Serfiyani, &amp; R. Serfianto D. Purnomo</t>
  </si>
  <si>
    <t>978-979-29-7034-0</t>
  </si>
  <si>
    <t>978-623-01-3814-0</t>
  </si>
  <si>
    <t>Hak Kekayaan Intelektual (HKI) adalah aset berharga yang dapat dikembangkan menjadi bisnis waralaba, bisnis kreatif, bisnis digital dan bisnis tekfin. HKI khususnya Hak Cipta dan Paten sudah bisa dijadikan objek jaminan utang melalui Fidusia berdasarkan Pasal 16 UU Nomor 28/2014 tentang Hak Cipta dan Pasal 108 UU Nomor 13/2016 tentang Paten.
 Ketentuan tersebut sayangnya belum bisa diberlakukan pada jenis HKI lain, padahal semua jenis HKI dapat dijadikan jaminan utang melalui skema Fidusia. Implementasi aturan ini juga masih terkendala karena belum ada revisi Peraturan BI tentang agunan kredit serta belum ada Lembaga Penilai Aset HKI di Indonesia. Pemanfaatan HKI sebagai jaminan kredit sendiri telah dipraktekkan di beberapa negara seperti Amerika Serikat, Inggris, Denmark, China, Jepang, Korea Selatan, Singapura, dan Malaysia.
 Buku ini tergolong langka karena hingga saat ini belum ada buku yang secara khusus membahas HKI sebagai jaminan kredit. Buku ini cocok dibaca oleh berbagai kalangan seperti dosen, mahasiswa, peneliti, pakar hukum, pakar bisnis, notaris, konsultan, pelaku bisnis waralaba, bisnis kreatif, bisnis tekfin, bisnis digital, pengusaha rintisan (start-up), pemilik HKI (pencipta, penemu, pendesain), kurator seni, kritikus seni, kolektor seni, pedagang barang seni, balai lelang seni, pasosiasi bisnis, Lembaga APS, pejabat BI, OJK, Pemerintah, Bekraf, DJKI, legislator, perbankan, pegadaian, perusahaan efek, perusahaan penjaminan, modal ventura, multifinance, dan lain-lain.</t>
  </si>
  <si>
    <t>67d6862d-95f4-4cff-8157-8909fc43a536</t>
  </si>
  <si>
    <t>Ensiklopedia Jenis-jenis Ganggang Seri II</t>
  </si>
  <si>
    <t>978-623-8351-80-0</t>
  </si>
  <si>
    <t>Ganggang merupakan organisme fotosintetik yang hidup di lingkungan akuatik maupun terestrial. Ganggang memiliki peran penting dalam siklus karbon dan oksigen di bumi, serta menyediakan habitat dan sumber makanan bagi berbagai makhluk hidup di ekosistem air dan darat. Ganggang juga memiliki manfaat dalam bidang industri dan kesehatan, seperti untuk produksi makanan, obat-obatan, kosmetik, dan bahkan energi terbarukan. Oleh karena itu, ganggang merupakan organisme yang sangat menarik untuk dipelajari dan dipahami lebih lanjut. Penelitian dan pemantauan yang terus-menerus perlu dilakukan untuk mengelola dan menjaga keseimbangan ekosistem serta memanfaatkan potensi ganggang dengan bijak. Dalam buku ini, akan dibahas lebih lanjut tentang berbagai jenis ganggang dan manfaatnya dalam berbagai bidang.</t>
  </si>
  <si>
    <t>82318e6f-1404-4bb4-900b-40728ebd0875</t>
  </si>
  <si>
    <t>Ensiklopedia Pulau Karimunjawa</t>
  </si>
  <si>
    <t>978-623-8351-97-8</t>
  </si>
  <si>
    <t>Pernahkah Anda ke Karimunjawa? Pulau Karimun Jawa adalah destinasi wisata yang terletak di Laut Jawa, bagian utara Provinsi Jawa Tengah, Indonesia. Dikenal sebagai surga tersembunyi, pulau ini menawarkan pemandangan yang indah dengan pantai-pantai berpasir putih, air laut yang jernih, serta keanekaragaman hayati yang melimpah. Selain itu, pulau ini juga menyimpan sejarah dan budaya yang kaya, seperti adanya peninggalan-peninggalan Belanda pada masa kolonial, serta tradisi masyarakat setempat yang masih kental dalam kehidupan sehari-hari. Buku ini akan membawa kita masuk ke dalam keindahan Karimunjawa.</t>
  </si>
  <si>
    <t>e480537c-1882-4204-b7dc-5239d72b4e5c</t>
  </si>
  <si>
    <t>Ensiklopedia Pulau Derawan</t>
  </si>
  <si>
    <t>Christofora K.</t>
  </si>
  <si>
    <t>978-623-8351-96-1</t>
  </si>
  <si>
    <t>Pulau Derawan adalah sebuah pulau kecil yang terletak di perairan Kalimantan Timur, Indonesia. Pulau ini terkenal sebagai salah satu destinasi wisata yang menawarkan keindahan alam bawah laut yang spektakuler. Pulau Derawan dikelilingi oleh perairan yang jernih dan banyak terumbu karang yang masih alami dan beragam jenis ikan serta biota laut lainnya. Tidak hanya menawarkan keindahan alam bawah laut yang memukau, Pulau Derawan juga menawarkan pesona alam darat yang tak kalah menarik. Dalam buku ini, kita akan membahas lebih lanjut tentang keunikan dan keindahan Pulau Derawan.</t>
  </si>
  <si>
    <t>4569cf39-5c53-4ffc-83e1-76a04c2b1130</t>
  </si>
  <si>
    <t>Ensiklopedia Jenis-jenis Ganggang Seri I</t>
  </si>
  <si>
    <t>978-623-8351-79-4</t>
  </si>
  <si>
    <t>Ganggang adalah organisme fotosintetik yang banyak ditemukan di perairan seperti laut, sungai, danau, serta rawa-rawa. Ganggang memiliki peran penting dalam ekosistem karena mereka dapat menghasilkan oksigen, menyediakan makanan bagi hewan laut dan manusia, serta membantu mengendalikan kualitas air. Selain itu, ganggang juga digunakan dalam industri kosmetik dan pangan sebagai bahan baku. Oleh karena itu, pemahaman tentang ganggang dan peranannya dalam ekosistem sangatlah penting untuk menjaga keseimbangan lingkungan kita. Buku ini akan menambah pengetahuan kita tentang ensiklopedia jenis-jenis ganggang.</t>
  </si>
  <si>
    <t>fcebdb06-f748-4780-8369-90bab3914819</t>
  </si>
  <si>
    <t>Ensiklopedia Pulau Bali</t>
  </si>
  <si>
    <t>978-623-8351-95-4</t>
  </si>
  <si>
    <t>Pulau Bali merupakan salah satu destinasi wisata yang terkenal di dunia. Terletak di Indonesia, pulau ini menawarkan keindahan alam yang memukau, budaya yang kaya, dan kehidupan malam yang semarak. Selain pantai-pantai yang indah, Bali juga terkenal dengan pura-pura yang megah, tari-tarian tradisional yang memukau, serta beragam aktivitas seperti menyelam, berselancar, dan trekking. Tidak heran jika pulau ini menjadi destinasi wisata yang paling diminati oleh wisatawan asing maupun domestik. Bali juga memiliki sisi yang lebih tenang dan santai, seperti tempat spa dan yoga yang terkenal di seluruh dunia. Pulau Bali memang benar-benar memiliki segalanya untuk semua jenis wisatawan. Buku ini akan menambah wawasan kita tentang ensiklopedia Pulau Bali.</t>
  </si>
  <si>
    <t>4f128ce2-c52d-4bd3-9bb3-0f5f31fd7a69</t>
  </si>
  <si>
    <t>Hamba Tuhan Di Kota Transit</t>
  </si>
  <si>
    <t>978-623-314-512-1</t>
  </si>
  <si>
    <t>Buku ini mengupas permasalahan yang dihadapi oleh pendeta atau gembala sidang dalam pelayanan dan perjalanan hidupnya.
 Kesaksian hamba Tuhan ini kiranya dapat memberkati dan menginspirasi para pembaca dalam menjalani dinamika kehidupan, khususnya dalam dunia pelayanan.</t>
  </si>
  <si>
    <t>bc766512-b07d-4584-85ee-ce7906d00251</t>
  </si>
  <si>
    <t>Happy Parenting Tanpa Galau</t>
  </si>
  <si>
    <t>Tim Kreatif Media</t>
  </si>
  <si>
    <t>978-623-8186-50-1</t>
  </si>
  <si>
    <t>978-623-8502-24-0</t>
  </si>
  <si>
    <t>Salah satu kesalahan ketika menjadi orang tua adalah tidak seimbangnya peran orang tua dalam mengaplikasikan cara mendidik anak dengan benar. Kita pun menyadari tentang itu, bahwasanya peran ibu lah yang lebih dominan daripada peran ayah dalam mendidik anak. Begitupun dengan survei yang pernah dilakukan oleh Komisi Perlindungan Anak Indonesia (KPAI) pada 2015 lalu, bahwa kualitas ayah dalam mengasuh anak hanya berkisar 3,8 dari 5. Ketimpangan angka ini masih cukup jauh berbeda. Dari adanya data tersebut, sebagai orang tua harusnya kamu lebih aware bagaimana agar bisa menyeimbangkan peran keduanya dalam mendidik anak dengan benar. Karena, ibu adalah pendidik terbaik atau madrasah pertama, sedangkan ayah adalah role model bagi anak-anaknya nanti. Dalam buku ini akan dibahas tentang happy parenting tanpa galau.</t>
  </si>
  <si>
    <t>0f77a6c2-b82f-4d0e-915e-e83959e67f40</t>
  </si>
  <si>
    <t>Ensiklopedia Plantae: Jenis-jenis Tumbuhan Paku</t>
  </si>
  <si>
    <t>978-623-8351-94-7</t>
  </si>
  <si>
    <t>Tumbuhan paku adalah jenis tumbuhan yang memiliki akar, batang, dan daun seperti halnya tumbuhan lainnya. Tumbuhan paku berkembang biak dengan spora yang dihasilkan pada daunnya. Spora ini kemudian tersebar dan tumbuh menjadi individu baru. Tumbuhan paku memiliki banyak manfaat, baik sebagai tanaman hias, obat-obatan tradisional, maupun sebagai bahan baku industri. Tumbuhan paku juga tahan terhadap berbagai kondisi lingkungan, seperti kelembaban yang tinggi, suhu yang rendah, serta paparan sinar matahari yang cukup banyak. Buku ini membahas tentang ensiklopedia plantae: jenis-jenis tumbuhan paku.</t>
  </si>
  <si>
    <t>1903acaf-d037-4fee-8c1e-523cef9fd924</t>
  </si>
  <si>
    <t>Ensiklopedia Jamu Di Indonesia</t>
  </si>
  <si>
    <t>978-623-8351-77-0</t>
  </si>
  <si>
    <t>Indonesia terkenal dengan berbagai rempah-rempah yang dapat digunakan sebagai bumbu dapur. Selain sebagai bumbu dapur, rempah-rempah tersebut dapat diolah menjadi jamu tradisional yang kaya akan manfaat bagi kesehatan. Selain itu, mengonsumsi jamu dapat mencegah dan menyembuhkan berbagai penyakit. Jamu tradisional sendiri merupakan obat tradisional yang telah digunakan oleh masyarakat Indonesia sejak zaman dahulu. Sebagai obat tradisional, jamu tidak memiliki efek samping untuk tubuh. Kebanyakan jamu terbuat dari bahan-bahan alami seperti akar-akaran atau rimpang, dedaunan, serta kulit batang dari tanaman tertentu. Buku ini membahas tentang ensiklopedia jamu di Indonesia.</t>
  </si>
  <si>
    <t>905cf113-6d01-4fe4-885f-9741f04b3e7a</t>
  </si>
  <si>
    <t>Ensiklopedia Plantae: Jenis-jenis Tumbuhan Berbiji</t>
  </si>
  <si>
    <t>978-623-8351-93-0</t>
  </si>
  <si>
    <t>Tumbuhan berbiji adalah kelompok tumbuhan yang memiliki biji sebagai alat reproduksi. Tumbuhan ini termasuk ke dalam divisi Spermatophyta atau tumbuhan berbiji yang dibagi menjadi dua kelompok besar yaitu Gymnospermae dan Angiospermae. Selain itu, tumbuhan berbiji juga memiliki peran penting dalam menjaga keseimbangan ekosistem. Tumbuhan ini mampu menyerap karbon dioksida dari atmosfer dan mengubahnya menjadi oksigen melalui proses fotosintesis. Buku ini membahas tentang ensiklopedia plantae: jenis-jenis tumbuhan berbiji.</t>
  </si>
  <si>
    <t>c16914a5-c5c3-4308-ab39-90c74a71c87e</t>
  </si>
  <si>
    <t>HARTA &amp; KETENTERAMAN</t>
  </si>
  <si>
    <t>978-623-8492-19-0</t>
  </si>
  <si>
    <t>Buku ini berisi kumpulan tulisan rubrik Keuangan Ilahi yang diasuh oleh kolumnis Benny Santoso. Materi dalam buku ini membahas seluk beluk masalah keuangan yang menjadi pergumulan umat pada umumnya dan solusinya berdasarkan prinsip kebenaran firman Tuhan.
 Diharapkan, dengan membaca buku ini, umat Tuhan dapat semakin bijak dalam mengatur keuangan.</t>
  </si>
  <si>
    <t>f076f7f9-1764-4523-97a4-d216799cb8eb</t>
  </si>
  <si>
    <t>Ensiklopedia Ilmuwan Terkemuka di Dunia A-D</t>
  </si>
  <si>
    <t>Amien Nugroho</t>
  </si>
  <si>
    <t>978-979-29-6080-6</t>
  </si>
  <si>
    <t>978-623-01-3812-6</t>
  </si>
  <si>
    <t>Mengenal para ilmuwan dan penemu dari berbagai bidang ilmu pengetahuan dan teknologi sangatlah diperlukan. Pengenalan tidak hanya sebatas pada sisi kehidupan pribadi mereka dalam menggapai cita-cita saja, tetapi juga pada aspek apa dan bagaimana pencapaian mereka dapat bermanfaat bagi kehidupan umat manusia.
 Buku Ensiklopedia Ilmuwan Terkemuka di Dunia A-D ini disusun dengan tujuan pokok agar peserta didik mampu memahami proses sebuah penemuan dan upaya keras tanpa kenal lelah dari cerita si penemu. Buku ini mencakup penemuan di bidang sains mulai dari dunia renik/mikrokosmos seperti partikel, atom, sei, virus/bakteri hingga dunia makrokosmos seperti penemuan planet, komet, satelit, bintang dan sebagainya serta penemuan di bidang teknologi seperti gadget, komputer, mobil, kereta api, pesawat terbang, dan pesawat ruang angkasa.</t>
  </si>
  <si>
    <t>74311250-f498-475d-9f11-5edace8e559e</t>
  </si>
  <si>
    <t>Hati yang Paham Menimbang Perkara</t>
  </si>
  <si>
    <t>978-623-8502-25-7</t>
  </si>
  <si>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</si>
  <si>
    <t>ba8bcbf0-1064-445d-a33e-ae8349fe5b52</t>
  </si>
  <si>
    <t>Ensiklopedia Hutan Seri III</t>
  </si>
  <si>
    <t>978-623-8351-76-3</t>
  </si>
  <si>
    <t>Hutan adalah ekosistem yang sangat penting bagi keberlangsungan hidup planet Bumi. Hutan memiliki peran yang sangat vital dalam menjaga keseimbangan lingkungan dan keanekaragaman hayati. Di dalam hutan, terdapat berbagai jenis tumbuhan, hewan, dan mikroorganisme yang saling bergantung dan membentuk suatu sistem yang kompleks. Selain itu, hutan juga memiliki peran dalam menjaga kualitas air dan mengurangi dampak perubahan iklim. Dengan demikian, kelestarian hutan harus menjadi tanggung jawab bersama karena hutan menjadi sangat penting untuk keberlangsungan hidup manusia dan makhluk hidup lainnya. Buku ini akan membawa kita untuk mengetahui lebih dalam tentang hutan.</t>
  </si>
  <si>
    <t>728859ee-df66-4d53-abb4-50f01c87518d</t>
  </si>
  <si>
    <t>Hero Lies in You</t>
  </si>
  <si>
    <t>978-623-8502-26-4</t>
  </si>
  <si>
    <t>a8b8fc47-5d10-480a-992b-1aa1fc014e9f</t>
  </si>
  <si>
    <t>Ensiklopedia Hutan Seri II</t>
  </si>
  <si>
    <t>978-623-8351-75-6</t>
  </si>
  <si>
    <t>Hutan merupakan salah satu aset alam yang sangat penting bagi keberlangsungan hidup manusia dan makhluk hidup lainnya di bumi. Hutan tidak hanya berfungsi sebagai tempat tinggal bagi berbagai jenis tumbuhan dan binatang, tetapi juga sebagai tempat penyimpanan air, udara, dan tanah yang sangat penting bagi kehidupan manusia. Hutan juga berperan sebagai produsen oksigen dan penghasil karbon yang membantu menjaga keseimbangan iklim global. Selain itu, hutan juga memiliki banyak manfaat ekonomi. Begitu bermanfaatnya hutan bagi kehidupan, kita perlu mengetahui tentang hutan lebih dalam agar bisa menjaga dan melestarikannya dengan baik.</t>
  </si>
  <si>
    <t>dbb260fe-14bc-49a2-a197-c687bbfa6423</t>
  </si>
  <si>
    <t>Ensiklopedia Hutan Seri I</t>
  </si>
  <si>
    <t>978-623-8351-74-9</t>
  </si>
  <si>
    <t>Hutan adalah salah satu ekosistem yang paling penting di bumi. Hutan terdiri dari berbagai jenis tumbuhan dan hewan yang hidup bersama-sama dalam suatu lingkungan yang kompleks dan berdampingan dengan kehidupan manusia. Hutan berfungsi sebagai sumber oksigen, penyerap karbon dioksida, tempat tinggal berbagai spesies hewan dan tumbuhan, serta sebagai sumber kayu dan bahan bakar bagi manusia. Hutan memiliki banyak manfaat untuk keberlangsungan hidup manusia dan makhluk hidup lainnya. Maka dari itu, penting untuk mengetahui tentang hutan lebih dalam. Buku ini membahas tentang ensiklopedia hutan seri I.</t>
  </si>
  <si>
    <t>6c645300-6bbb-4ec6-95a3-71b444322e0f</t>
  </si>
  <si>
    <t>Ensiklopedia Hewan Vivipar</t>
  </si>
  <si>
    <t>978-623-8351-72-5</t>
  </si>
  <si>
    <t>Hewan vivipar, atau yang sering disebut hewan melahirkan, merupakan hewan yang berkembang biak dengan cara melahirkan bayi yang sudah terbentuk di dalam rahim induknya. Proses reproduksi pada hewan vivipar sangat berbeda dengan hewan ovipar atau bertelur. Meskipun demikian, tidak semua hewan dapat melahirkan secara vivipar, ada beberapa hewan yang memiliki kemampuan untuk melakukan kedua jenis reproduksi, seperti ikan dan reptil. Dalam buku ini, kita akan membahas lebih lanjut tentang karakteristik hewan vivipar dan perbedaannya dengan hewan bertelur.</t>
  </si>
  <si>
    <t>f8650882-b8e7-41d1-b684-8c0a4069d198</t>
  </si>
  <si>
    <t>Hidroponik Rumahan Modal di Bawah 600 Ribu</t>
  </si>
  <si>
    <t>Ant. Ardath Kristi</t>
  </si>
  <si>
    <t>978-979-29-6580-3</t>
  </si>
  <si>
    <t>978-623-8409-06-8</t>
  </si>
  <si>
    <t>Hidroponik masih dipandang sebagai teknologi budi daya yang sulit dan membutuhkan modal yang besar dalam pembuatannya. Ternyata tidak selalu seperti itu. Kini, hidroponik bisa diaplikasikan dengan mudah dan murah, bahkan kita bisa membuatnya sendiri di rumah. Buku ini difokuskan pada pembuatan instalasi hidroponik yang cukup efisien dan menghemat uang, serta buku ini sangat mudah dipahami oleh berbagai kalangan.</t>
  </si>
  <si>
    <t>98c235fc-ca85-4b3b-bbbb-ec30f1066451</t>
  </si>
  <si>
    <t>Hidup dalam Kemurnian</t>
  </si>
  <si>
    <t>978-623-7851-99-8</t>
  </si>
  <si>
    <t>Buku ini merupakan kumpulan tanya jawab seputar kehidupan keluarga dan bergereja. Materi yang tersaji dapat menguatkan dan memberi pencerahan agar sebagai anak Tuhan, kita dapat mengambil sikap yang benar dan alkitabiah.</t>
  </si>
  <si>
    <t>27ef4af9-7ee1-4705-8973-4a3ce0479284</t>
  </si>
  <si>
    <t>Ensiklopedia Hewan Pengerat Seri II</t>
  </si>
  <si>
    <t>978-623-8351-71-8</t>
  </si>
  <si>
    <t>Hewan pengerat adalah kelompok hewan kecil yang dikenal karena gigi-gigi tajam dan kemampuan mereka untuk menggerogoti dan merusak berbagai benda. Meskipun dianggap sebagai hewan yang mengganggu, hewan pengerat memiliki peran penting dalam ekosistem. Mereka membantu dalam penyebaran biji tanaman dan mengontrol populasi serangga dengan memakan mereka. Hewan pengerat memiliki adaptasi khusus yang memungkinkan mereka untuk bertahan hidup di berbagai lingkungan. Dalam buku ini, kita akan menjelajahi dunia hewan pengerat dan mengungkap fakta menarik tentang kelompok hewan kecil ini.</t>
  </si>
  <si>
    <t>d2e4bd45-4818-4a48-915f-aee55d158480</t>
  </si>
  <si>
    <t>Ensiklopedia Hewan Pengerat Seri I</t>
  </si>
  <si>
    <t>978-623-8351-70-1</t>
  </si>
  <si>
    <t>Hewan pengerat merupakam hewan yang terdiri dari berbagai spesies yang umumnya memiliki gigi taring yang tumbuh terus menerus. Hewan pengerat ini memiliki peran yang penting dalam ekosistem karena mereka membantu mengontrol populasi serangga dan hewan-hewan kecil lainnya. Meskipun beberapa spesies diantaranya menjadi hama dan ancaman bagi kesehatan manusia, namun dengan tindakan pencegahan yang tepat, kita dapat menjaga keseimbangan alam dan memanfaatkan kehadiran mereka secara positif. Buku ini akan menambah pengetahuan kita tentang hewan-hewan pengerat.</t>
  </si>
  <si>
    <t>dcb744ed-6ad6-401e-85d9-983923d91e77</t>
  </si>
  <si>
    <t>Ensiklopedia Hewan Ovovivipar</t>
  </si>
  <si>
    <t>978-623-8351-68-8</t>
  </si>
  <si>
    <t>Hewan ovovivipar adalah jenis hewan yang memiliki cara unik dalam berkembang biak. Berbeda dengan hewan ovipar yang bertelur dan hewan vivipar yang melahirkan anaknya secara langsung, hewan ovovivipar melakukan perkawinan dan menetaskan telurnya di dalam tubuh, kemudian anaknya dilahirkan secara langsung. Cara berkembang biak ini membuat hewan ovovivipar memiliki ciri khas yang menarik untuk dipelajari. Selain itu, beberapa jenis hewan ovovivipar juga memiliki mekanisme unik dalam menjaga dan memberi nutrisi pada anaknya sebelum lahir. Dalam buku ini, akan dibahas lebih lanjut tentang hewan ovovivipar dan beberapa contohnya dalam dunia hewan.</t>
  </si>
  <si>
    <t>58a57d30-0efd-41ca-b123-136d04a96d00</t>
  </si>
  <si>
    <t>Hobi Menjadi Panggilan Hidup: Motivasi Makna dalam Kegemaran</t>
  </si>
  <si>
    <t>978-623-8492-20-6</t>
  </si>
  <si>
    <t>Setiap orang pasti memiliki kegemaran atau hobi masing-masing. Hobi bisa menjadi cara untuk mengisi waktu luang, meredakan stres, atau bahkan menjadi sumber penghasilan. Namun, hobi juga bisa menjadi lebih dari sekadar aktivitas yang dilakukan dalam waktu luang. Bagi beberapa orang, hobi bahkan menjadi panggilan hidup dan memberikan makna yang mendalam dalam kehidupan mereka. Motivasi di balik kegemaran atau hobi ini dapat beragam, mulai dari keinginan untuk mengejar passion, mencari pencapaian tertentu, hingga menemukan tujuan hidup yang lebih besar. Oleh karena itu, penting untuk memahami motivasi di balik hobi dan bagaimana hobi dapat memberikan makna yang mendalam dalam kehidupan kita.</t>
  </si>
  <si>
    <t>9f9bbd0f-d36c-4455-be1b-23505a9c90c4</t>
  </si>
  <si>
    <t>Ensiklopedia Hewan Ovipar</t>
  </si>
  <si>
    <t>978-623-8351-67-1</t>
  </si>
  <si>
    <t>Hewan ovipar, atau hewan bertelur, adalah hewan yang berkembang biak dengan cara meletakkan telur yang kemudian menetas menjadi anak hewan. Proses perkembangan embrio dalam telur hewan ovipar dapat berlangsung dalam waktu yang bervariasi, tergantung pada spesiesnya. Ada yang hanya memerlukan waktu beberapa hari, namun ada pula yang memerlukan waktu berminggu-minggu atau bahkan berbulan-bulan. Telur hewan ovipar juga dapat memiliki berbagai bentuk, ukuran, dan warna yang berbeda-beda. Selain itu, beberapa hewan ovipar juga memiliki mekanisme khusus dalam melindungi dan menjaga telurnya, seperti meletakkan telur di tempat yang aman atau mengawasi telur hingga menetas. Selain memiliki peran penting dalam ekosistem, hewan ovipar juga memiliki adaptasi khusus yang memungkinkan mereka untuk bertahan hidup di lingkungan yang berbeda-beda. Buku ini akan menambah pengetahuan kita tentang hewan ovipar.</t>
  </si>
  <si>
    <t>7f11c1d1-cf5e-4e55-baec-99eee6293f5b</t>
  </si>
  <si>
    <t>How To Be a Professional Customer Service</t>
  </si>
  <si>
    <t>978-979-29-6520-9</t>
  </si>
  <si>
    <t>978-623-01-3815-7</t>
  </si>
  <si>
    <t>Dalam persaingan bisnis, strategi pemasaran yang dirancang melalui unsur-unsur produk, harga, saluran distribusi, dan promosi yang luas di pasar kompetisi yang ketat ini masih perlu ditambahkan lagi oleh perusahaan dalam rangka untuk mengutamakan pelanggan melalui pelayanan yang sangat baik dengan memiliki tenaga layanan pelanggan yang profesional.
 Dewasa ini di dalam era kemajuan teknologi informasi, sentuhan kepada pelanggan belum banyak diperhatikan oleh perusahaan melalui tenaga layanan pelanggan yang kompeten. Padahal, unsur pelayanan kepada pelanggan tidak mudah ditiru karena semua hal akan tergantung pada manusianya. Manusia merupakan unsur dan sumber emosi yang tidak bisa digantikan dengan teknologi apa pun.
 Dengan semangat &amp;ldquo;better serve before you deserve,&amp;rdquo; perusahaan akan tetap tinggal di hati pelanggan. Berarti pula perusahaan akan bertumbuh, maju, dan berkembang serta berkelanjutan.
 Cakupan lengkap buku ini berisi tentang:
 - Pengertian dan pemahaman tentang layanan pelanggan.
 - Maksud dan tujuan mengapa perusahaan perlu memiliki tenaga layanan pelanggan?
 - Peran dan fungsi layanan pelanggan untuk menarik pelanggan.
 - Wawasan kognisi, sikap dan perilaku seorang layanan pelanggan.
 - Citra produk, perusahaan, dan diri dari seorang layanan pelanggan.
 - Evaluasi kognisi, afeksi dan konatif seorang layanan pelanggan.
 - Bagaimana budaya perusahaan dalam melayani daripada dilayani?
 - Bagaimana penerapan budaya pelayanan di perusahaan?
 - Perkembangan dewasa ini tentang layanan pelanggan.</t>
  </si>
  <si>
    <t>936d3ebc-c19e-4fc7-99dd-420b95b58e3a</t>
  </si>
  <si>
    <t>Ensiklopedia Gunung Berapi Di Indonesia Seri III</t>
  </si>
  <si>
    <t>978-623-8351-66-4</t>
  </si>
  <si>
    <t>Gunung berapi merupakan salah satu fenomena geologi yang paling menakjubkan dan menakutkan di bumi. Sebagai sumber magma, gas, dan material vulkanik lainnya, gunung berapi dapat menyebabkan letusan yang sangat destruktif dan merusak lingkungan di sekitarnya. Dalam buku ini, akan dibahas tentang gunung berapi, seperti apa yang menyebabkan terjadinya, bagaimana aktivitasnya dipantau, dan mengapa gunung berapi dapat memberikan dampak positif dan negatif bagi kehidupan manusia.</t>
  </si>
  <si>
    <t>51d40c51-eeba-4cfa-9f6e-91b8e6e10650</t>
  </si>
  <si>
    <t>Ensiklopedia Gunung Berapi Di Indonesia Seri II</t>
  </si>
  <si>
    <t>978-623-8351-65-7</t>
  </si>
  <si>
    <t>Gunung berapi merupakan salah satu keajaiban alam yang menarik untuk dipelajari. Dari luar, gunung berapi mungkin terlihat seperti gunung biasa, namun di dalamnya terdapat kekuatan dahsyat yang dapat menghasilkan letusan besar yang sangat berbahaya. Sejak zaman prasejarah, manusia telah mempelajari fenomena ini, dan hingga saat ini, gunung berapi tetap menjadi topik penelitian yang menarik bagi ilmuwan dan pengamat alam. Meskipun seringkali menakutkan, gunung berapi juga memiliki potensi yang besar dalam memberikan manfaat bagi manusia, seperti menghasilkan energi geothermal dan tanah subur yang kaya akan nutrisi. Buku ini akan membahas tentang gunung berapi di Indonesia.</t>
  </si>
  <si>
    <t>578f370b-fa18-4278-b7ab-707b26c854d2</t>
  </si>
  <si>
    <t>How to Manage Customer Voice Edisi Kedua</t>
  </si>
  <si>
    <t>978-979-29-7120-0</t>
  </si>
  <si>
    <t>978-623-01-3816-4</t>
  </si>
  <si>
    <t>Pada era disrupsi ini, situasi zaman sudah berubah. Perusahaan yang berhasil tidak lagi berorientasi pada produk semata melainkan harus berorientasi pada pasar, yaitu pelanggan. Pelanggan adalah faktor sentral yang mengantar perjalanan perusahaan menjadi berkembang, solid, dan memiliki masa depan cerah.
 Atas dasar pertimbangan tersebut, perusahaan wajib mengelola suara pelanggan yang muncul. Terutama saat ini pelanggan dapat menyampaikan keluhan; klaim; protes; usulan; pendapat; apresiasi; rasa terima kasih; dan sebagainya dengan mudah melalui jejaring sosial berkaitan dengan pengalamannya ketika bertransaksi dengan perusahaan. Perusahaan harus lebih berhati-hati agar tidak ada masalah dalam pelayanannya, karena dampak kekecewaan dapat cepat tersebar di masyarakat seperti virus dan berkembang secara tidak terkendali karena telah menjadi viral melalui media sosial yang tidak terbendung. Pengalaman yang manis dengan pelayanan yang memuaskan akan bergaung di pasar. Sebaliknya, pengalaman yang pahit dengan pelayanan yang tidak memuaskan akan lebih berkumandang di pasar yang disampaikan kapan saja, di mana saja, dan kepada siapa saja.
 Buku ini menjadi pedoman praktis dan strategis bagi perusahaan untuk mendengar, memahami, mempelajari, dan mengelola suara pelanggan bila tidak menginginkan dampak buruk bagi citra perusahaan. Cakupan lengkap buku ini berisi tentang:
 - Alasan dan latar belakang mengapa perusahaan wajib mengelola suara pelanggan
 - Pengertian suara pelanggan yang umumnya belum dimengerti atau mendapat perhatian khusus dari perusahaan
 - Bentuk suara pelanggan mulai dari sumber, ciri-ciri, serta maksud dan tujuannya perlu dideteksi dengan tepat oleh perusahaan
 - Pentingnya suara pelanggan bagi perusahaan, karyawan, dan pelanggan karena akan memberikan manfaat lebih secara proporsional
 - Mengelola suara pelanggan merupakan kewajiban perusahaan dalam upaya menjaga citra demi kelangsungan kehidupan di masa depan
 - Bagaimana menangani suara pelanggan di era disrupsi pada generasi milenial yang mempunyai ciri-ciri berbeda dengan generasi sebelumnya.</t>
  </si>
  <si>
    <t>60cf4522-6a63-4a57-8aad-4a445e78e680</t>
  </si>
  <si>
    <t>HP Terbaik untuk Menyempurnakan Pengalaman Konsermu</t>
  </si>
  <si>
    <t>978-623-8492-21-3</t>
  </si>
  <si>
    <t>Dalam buku &amp;ldquo;HP Terbaik untuk Menyempurnakan Pengalaman Konsermu&amp;rdquo;, kami akan membahas faktor-faktor apa saja yang perlu dipertimbangkan saat memilih HP untuk konser, serta merekomendasikan beberapa HP terbaik yang dapat menyempurnakan pengalamanmu dalam menikmati konser. Kami juga akan memberikan tips dan trik untuk mengoptimalkan penggunaan HP saat konser agar kamu bisa merasakan pengalaman konser yang lebih baik dan memuaskan. Kami berharap buku ini dapat membantu kamu dalam memilih HP terbaik untuk menyempurnakan pengalaman konsermu, sehingga kamu dapat merekam momen-momen penting dengan hasil yang memuaskan dan memori yang tak terlupakan. Selamat membaca!</t>
  </si>
  <si>
    <t>b6fa7912-29c8-43b8-857e-4052bb87395f</t>
  </si>
  <si>
    <t>Ide Desain Ruang Makan Minimalis</t>
  </si>
  <si>
    <t>978-623-8247-87-5</t>
  </si>
  <si>
    <t>978-623-8494-74-3</t>
  </si>
  <si>
    <t>Desain ruang makan minimalis adalah sebuah konsep desain yang menekankan pada penggunaan ruang yang efisien, sederhana, dan fungsional. Desain ini cocok untuk digunakan pada ruang makan yang memiliki ukuran yang kecil atau terbatas. Dengan menggunakan desain minimalis, ruang makan akan terlihat lebih luas, teratur, dan nyaman. Ide desain ruang makan minimalis dapat diterapkan dengan menggunakan warna yang netral, seperti putih, abu-abu, atau hitam. Penggunaan warna yang netral akan membuat ruang makan terlihat lebih luas dan terang. Selain itu, perabot yang digunakan juga harus sederhana dan fungsional. Pemilihan meja dan kursi yang tepat akan membuat ruang makan terlihat lebih rapi dan tidak terlalu penuh. Buku ini akan memberikan ide desain ruang makan minimalis. Selamat membaca.</t>
  </si>
  <si>
    <t>a775f354-b17c-4375-91ed-6076f1443af0</t>
  </si>
  <si>
    <t>Ide Desain Ruang Tamu Minimalis dan Perawatannya</t>
  </si>
  <si>
    <t>978-623-8247-88-2</t>
  </si>
  <si>
    <t>978-623-8494-75-0</t>
  </si>
  <si>
    <t>Desain ruang tamu minimalis saat ini menjadi pilihan banyak orang karena tampilan yang sederhana dan elegan. Dengan menggunakan minimalis, ruang tamu akan terlihat lebih luas dan nyaman. Ruang tamu minimalis juga lebih mudah dalam perawatannya karena tidak membutuhkan banyak perabotan dan aksesori. Namun, perawatan yang baik tetap diperlukan agar ruang tamu minimalis terlihat selalu bersih dan indah. Beberapa hal yang perlu diperhatikan dalam perawatan ruang tamu minimalis adalah membersihkan permukaan meja dan kursi secara rutin, menjaga kebersihan lantai, menghindari penumpukan barang yang tidak digunakan dan menjaga agar tidak ada barang yang tidak perlu di ruangan. Dengan perawatan yang baik, ruang tamu minimalis akan terlihat selalu fresh dan nyaman untuk dikunjungi.</t>
  </si>
  <si>
    <t>ed5e39bf-d4db-42e0-aaf6-ce52bd33d107</t>
  </si>
  <si>
    <t>The Three Hats of Leadership</t>
  </si>
  <si>
    <t>978-623-7519-46-1</t>
  </si>
  <si>
    <t>978-623-314-531-2</t>
  </si>
  <si>
    <t>Penulis mulai mengembangkan kepemimpinannya sejak ia membimbing beberapa orang mahasiswa dalam kelompok PA sewaktu dikampus ITB. Setelah menamatkan kuliah, ia bekerja di sebuah perusahaan kelas dunia dan belajar keterampilan manajemen saat bertugas sebagai tenaga profesioanal dan mengikuti banyak kursus dan pelatihan selama 34 tahun di perusahaan tersebut. Oleh anugerah Tuhan, hamper 30 tahun penulis terlibat dalam penggembalaan jemaat, melakukan penanaman gereja di beberapa kota serta mengembangkan potensi orang lain untuk menjadi pemimpin baru serta terus memperluas visinya. Dua hal penting yang dikatakan oleh seorang pakar kepemimpinan John Maxwell mengenai kepemimpinan telah menjadi inspirasi bagi penulis. Kepemimpinan adalah pengaruh dan juga tanggung jawab.</t>
  </si>
  <si>
    <t>0082de96-c4a4-4582-a0e9-2c78edecd5aa</t>
  </si>
  <si>
    <t>Ensiklopedia Gunung Berapi Di Indonesia Seri I</t>
  </si>
  <si>
    <t>978-623-8351-64-0</t>
  </si>
  <si>
    <t>Gunung berapi adalah salah satu keajaiban alam yang menakjubkan namun juga menakutkan. Sebagai formasi geologi yang terbentuk dari letupan magma, gunung berapi memiliki kemampuan untuk menghancurkan segala sesuatu yang ada di sekitarnya dalam hitungan detik. Namun, di sisi lain, aktivitas vulkanik yang terjadi di dalamnya juga memberikan keindahan dan keunikan tersendiri, seperti pemandangan lava yang mengalir, letupan yang mempesona, serta pembentukan pulau baru. Selain itu, gunung berapi juga memiliki peran penting dalam keberlangsungan kehidupan di Bumi, karena mampu menciptakan tanah subur dan menghasilkan sumber daya mineral yang bernilai ekonomi. Buku ini akan menambah pengetahuan kita tentang gunung berapi di Indonesia.</t>
  </si>
  <si>
    <t>925b8b37-4df2-42cc-bc62-7a33baaf679c</t>
  </si>
  <si>
    <t>The Power of Teamwork!: Bagaimana Menentukan Peran yang Efektif untuk Mencapai Tujuan Bersama</t>
  </si>
  <si>
    <t>978-623-8493-38-8</t>
  </si>
  <si>
    <t>Dalam dunia yang semakin kompleks dan kompetitif ini, kekuatan dari kerjasama tim yang efektif tidak dapat diabaikan. Dalam konteks ini, &amp;quot;The Power of Teamwork!: Bagaimana Menentukan Peran yang Efektif untuk Mencapai Tujuan Bersama&amp;quot; menghadirkan sebuah pandangan yang mendalam tentang pentingnya bekerja secara kolektif dalam mencapai tujuan bersama. Di era di mana tantangan yang dihadapi organisasi dan individu semakin rumit, kolaborasi yang kuat dan pemahaman yang jelas tentang peran masing-masing anggota tim menjadi kunci kesuksesan. Buku ini akan membahas pentingnya pemilihan peran yang efektif dalam tim, menggali kekuatan yang dimiliki oleh kerjasama tim yang solid, serta memberikan wawasan tentang bagaimana mencapai sinergi yang seimbang antara individu-individu dengan keahlian dan kekuatan unik mereka.</t>
  </si>
  <si>
    <t>01e6c459-6b83-4139-ac81-b098782a5396</t>
  </si>
  <si>
    <t>Ide Desain Tangga Rumah Minimalis</t>
  </si>
  <si>
    <t>978-623-8186-30-3</t>
  </si>
  <si>
    <t>978-623-8502-27-1</t>
  </si>
  <si>
    <t>Ide desain tangga rumah minimalis merupakan solusi yang tepat bagi Anda yang ingin menambahkan elemen estetika pada rumah minimalis Anda. Dengan desain yang sederhana dan efisien, tangga minimalis dapat menambah nilai estetika dan fungsional pada rumah Anda. Selain itu, tangga minimalis juga dapat diintegrasikan dengan baik pada desain interior rumah Anda, sehingga terlihat selaras dan harmonis. Dalam buku ini, akan dibahas tentang beberapa ide desain tangga rumah minimalis yang dapat Anda aplikasikan pada rumah Anda.</t>
  </si>
  <si>
    <t>1f52d36d-a84b-4d9d-8816-9666fbee2cf9</t>
  </si>
  <si>
    <t>Ensiklopedia Fenomena Alam Seri III</t>
  </si>
  <si>
    <t>978-623-8351-62-6</t>
  </si>
  <si>
    <t>Fenomena alam merupakan kejadian yang terjadi secara alami di alam semesta yang dapat mengagumkan dan memesona. Fenomena alam dapat bervariasi dari letusan gunung berapi, angin topan, sambaran petir, hingga cahaya aurora yang memesona di langit utara. Meskipun fenomena alam dapat menjadi menghancurkan dan mengancam nyawa, namun juga dapat memberikan keindahan yang memukau. Fenomena alam sering kali dianggap sebagai keajaiban alam yang menunjukkan betapa luar biasa dan kuasa alam semesta yang tidak dapat dijelaskan oleh manusia. Oleh karena itu, fenomena alam selalu menjadi topik yang menarik untuk dieksplorasi dan dipelajari oleh manusia.</t>
  </si>
  <si>
    <t>b369fe60-27cd-4400-afc7-5d3c8b811956</t>
  </si>
  <si>
    <t>Ensiklopedia Fenomena Alam Seri II</t>
  </si>
  <si>
    <t>978-623-8351-61-9</t>
  </si>
  <si>
    <t>Fenomena alam adalah keajaiban yang terjadi di alam semesta yang selalu mengagumkan kita dengan keindahannya. Mulai dari aurora yang mempesona di kutub utara, hingga gurun pasir yang membentang luas di Afrika, fenomena alam menawarkan keindahan dan keunikan yang luar biasa. Meskipun beberapa fenomena alam dapat dijelaskan secara ilmiah, banyak juga yang masih menjadi misteri bagi para ilmuwan dan masyarakat umum. Dalam buku ini, akan dibahas tentang beberapa fenomena alam yang paling menakjubkan di dunia.</t>
  </si>
  <si>
    <t>cec438f6-7a0c-49aa-a4ab-4b54e4e3bc21</t>
  </si>
  <si>
    <t>Iman, Pengharapan, Kasih</t>
  </si>
  <si>
    <t>978-623-8493-47-0</t>
  </si>
  <si>
    <t>Buku ini mengupas latar belakang seseorang dalam membuat karya lagu pujian. Dikupas dengan gaya bahasa yang ringan, diharapkan buku ini dapat menambah wawasan para pembaca sehingga semakin dapat menjiwai, menghargai, dan memaknai setiap lagu rohani yang dinyanyikan.</t>
  </si>
  <si>
    <t>7fba3b99-9185-49bd-a057-4959a8b2043c</t>
  </si>
  <si>
    <t>Ensiklopedia Fenomena Alam Seri I</t>
  </si>
  <si>
    <t>978-623-8351-60-2</t>
  </si>
  <si>
    <t>Apa yang Anda pikirkan ketika mendengar fenomena alam? Fenomena alam di dunia begitu beragam dan menakjubkan. Dari cahaya aurora yang berkilauan di langit Utara hingga badai yang mengamuk di Samudra Atlantik, alam memberikan kita pemandangan yang spektakuler dan tak terlupakan. Fenomena alam juga mencakup peristiwa geologi seperti letusan gunung berapi, gempa bumi, dan pembentukan pulau baru di tengah laut. Selain itu, ada juga fenomena cuaca seperti tornado, badai pasir, dan hujan meteor yang menyajikan pemandangan yang luar biasa di langit. Meskipun beberapa fenomena alam dapat terjadi dengan mudah di seluruh dunia, beberapa hanya dapat ditemukan di lokasi tertentu seperti salju di Gurun Sahara atau es di pantai Antartika. Dengan berbagai macam fenomena alam yang ada di dunia, kita dapat merasakan keindahan dan kekuatan yang tak terbatas dari alam semesta ini.</t>
  </si>
  <si>
    <t>b26872ad-e011-446f-b9ca-70f7278b431d</t>
  </si>
  <si>
    <t>Ensiklopedia Dunia Satwa: Jenis-jenis Hewan Omnivora Seri I</t>
  </si>
  <si>
    <t>978-623-8351-58-9</t>
  </si>
  <si>
    <t>Hewan omnivora adalah hewan yang memakan berbagai jenis makanan, termasuk tumbuhan dan hewan. Mereka memiliki kemampuan untuk mencerna dan memproses nutrisi dari berbagai sumber makanan, sehingga dapat bertahan hidup di berbagai habitat dan kondisi lingkungan yang berbeda. Hewan omnivora dapat ditemukan di berbagai tempat, dari hutan hujan tropis hingga gurun pasir yang gersang. Secara keseluruhan, hewan omnivora memainkan peran penting dalam ekosistem karena kemampuan mereka untuk menyesuaikan diri dengan berbagai kondisi lingkungan dan makanan yang tersedia. Buku ini menambah pengetahuan kita tentang jenis-jenis hewan omnivora.</t>
  </si>
  <si>
    <t>cada3eef-0bdc-44e9-b90d-200b446abe93</t>
  </si>
  <si>
    <t>Inovasi Menemukan Cara Baru dalam Mengembangkan Bisnis: Motivasi Bisnis bagi Pemula</t>
  </si>
  <si>
    <t>978-623-8492-22-0</t>
  </si>
  <si>
    <t>Dalam era globalisasi dan persaingan yang semakin ketat, inovasi merupakan salah satu kunci utama untuk mengembangkan bisnis. Inovasi dapat membantu perusahaan untuk memperoleh keunggulan kompetitif, meningkatkan efisiensi operasional, dan memenuhi kebutuhan pelanggan dengan lebih baik. Namun, inovasi bukanlah hal yang mudah dilakukan, terutama bagi para pemula yang baru memulai usaha. Inovasi membutuhkan motivasi yang kuat, kreativitas, dan kemampuan untuk melihat peluang di tengah-tengah tantangan. Oleh karena itu, dalam buku ini akan dibahas tentang motivasi bisnis bagi pemula, serta bagaimana motivasi ini dapat memicu inovasi dalam mengembangkan bisnis.</t>
  </si>
  <si>
    <t>36257c99-20a7-46d2-be55-8ce85171f50b</t>
  </si>
  <si>
    <t>Inspirasi Desain Dapur Minimalis</t>
  </si>
  <si>
    <t>978-623-8247-55-4</t>
  </si>
  <si>
    <t>978-623-8494-77-4</t>
  </si>
  <si>
    <t>Desain dapur minimalis saat ini menjadi trend populer di kalangan masyarakat. Dapur minimalis memiliki tampilan yang bersih dan rapi yang cocok untuk rumah yang memiliki ruangan yang terbatas. Dalam buku ini akan dibahas beberapa inspirasi desain dapur minimalis yang dapat Anda coba untuk membuat dapur Anda terlihat lebih indah dan efisien. Mulai dari pemilihan warna, penataan peralatan hingga pemilihan perabotan, buku ini akan memberikan semua informasi yang Anda butuhkan untuk mendesain dapur minimalis yang indah dan modern.</t>
  </si>
  <si>
    <t>c989d0c7-43dc-4821-9ce3-0012410404e5</t>
  </si>
  <si>
    <t>Ensiklopedia Dunia Satwa: Jenis-jenis Hewan Karnivora Seri I</t>
  </si>
  <si>
    <t>978-623-8351-57-2</t>
  </si>
  <si>
    <t>Hewan karnivora atau pemakan daging adalah kelompok hewan yang mendapatkan nutrisi utama dari memakan daging atau hewan lainnya. Dalam kerajaan hewan, karnivora memainkan peran penting dalam rantai makanan sebagai predator. Karakteristik fisik dan perilaku yang khas dari hewan karnivora memungkinkan mereka untuk menjadi predator yang sukses dan memberikan kontribusi penting terhadap ekosistem tempat mereka hidup. Meskipun hewan karnivora sering dianggap sebagai makhluk yang ganas dan buas, mereka juga memiliki karakteristik dan perilaku yang menarik, seperti kecerdasan sosial dan kemampuan untuk belajar dari pengalaman. Buku ini memberikan pengetahuan kepada kita tentang jenis-jenis hewan karnivora.</t>
  </si>
  <si>
    <t>d969623b-c1e7-42c4-9770-9e94ce86b702</t>
  </si>
  <si>
    <t>Ensiklopedia Dunia Satwa: Jenis-jenis Hewan Herbivora Seri I</t>
  </si>
  <si>
    <t>978-623-8351-56-5</t>
  </si>
  <si>
    <t>Hewan herbivora adalah jenis hewan yang makanannya terdiri dari tumbuhan dan bahan-bahan nabati lainnya. Jenis hewan ini memiliki sistem pencernaan khusus yang memungkinkan mereka untuk mencerna serat dan selulosa dalam tumbuhan. Karena kebiasaan makan mereka yang didominasi oleh tumbuhan, hewan herbivora seringkali dianggap sebagai penghuni alam yang tenang dan damai. Selain memiliki sistem pencernaan yang unik, hewan herbivora juga memiliki adaptasi fisik yang berbeda dari hewan karnivora. Tidak hanya itu, kehadiran hewan herbivora juga memiliki peran penting dalam menjaga keseimbangan ekosistem. Buku ini memberikan pengetahuan kepada kita tentang jenis-jenis hewan herbivora.</t>
  </si>
  <si>
    <t>84a9ca98-9a2d-45f5-bcf7-c374a8852cd0</t>
  </si>
  <si>
    <t>Terapi Aktivasi &amp; Relaksasi Olahraga untuk Autisme – Balance System Approach Theory</t>
  </si>
  <si>
    <t>Prof. Dr. Siswantoyo, M.Kes., AIFO &amp; Rianensi Oktavia</t>
  </si>
  <si>
    <t>978-979-29-7146-0</t>
  </si>
  <si>
    <t>978-623-01-3866-9</t>
  </si>
  <si>
    <t>Autisme adalah gangguan perkembangan pervasife (Pervasive DevelopmentDisorder) berupa gangguan berkomunikasi, interaksi sosial, gangguan sensoris, pola bermain, perilaku, emosi, minat, gerakan yang terbatas, stereotipik, berulang, dan gangguan perkembangan neurobiologis. Dari berbagai kondisi tersebut yang ada pada penyandang autisme, maka buku ini menjadi salah satu solusi jitu. Mengangkat konsep Psikoneuroimunologiyang merupakan konsep cerminan dari komplementasi multivariabel antara perilaku, sistem saraf, hormon, dan ketahanan tubuh (Ader, 1991; Basedowsky; 1992; Mayes, 1995 dalam Siswantoyo, 2010). Konsep Psikoneuroimunologi kemudian diterapkan dalam Pencak Silat Berbasis Budaya sebagai terapi aktivasi dan relaksasi untuk penyandang autisme.</t>
  </si>
  <si>
    <t>7ddaff27-8a22-4492-a48a-e0cd5c495a2b</t>
  </si>
  <si>
    <t>Inspirasi Desain Rumah Minimalis Impian</t>
  </si>
  <si>
    <t>978-623-8247-77-6</t>
  </si>
  <si>
    <t>978-623-8494-79-8</t>
  </si>
  <si>
    <t>Rumah minimalis adalah gaya desain rumah yang menitikberatkan pada penggunaan ruang yang efisien dan fungsi yang jelas. Rumah minimalis biasanya memiliki garis-garis yang sederhana dan elegan, serta tidak terlalu banyak ornament atau hiasan. Hal ini dilakukan untuk menciptakan suasana yang tenang dan damai. Desain interior rumah minimalis juga difokuskan pada pencahayaan alami dan penggunaan warna-warna netral. Di dalam rumah minimalis, perabotan yang digunakan harus berkualitas tinggi dan memiliki fungsi yang jelas, serta tidak berlebihan. Secara keseluruhan, rumah minimalis diharapkan dapat memberikan kenyamanan dan kesederhanaan bagi penghuninya. Buku ini memberikan inspirasi desain rumah minimalis impian.</t>
  </si>
  <si>
    <t>aedbc9c2-e59c-4cb5-9e0a-49441269f366</t>
  </si>
  <si>
    <t>Terampil Pajak Penghasilan</t>
  </si>
  <si>
    <t>Drs. YB. Sigit Hutomo, MBAcc, Akt, CA, CSA</t>
  </si>
  <si>
    <t>978-979-29-7096-8</t>
  </si>
  <si>
    <t>978-623-01-3865-2</t>
  </si>
  <si>
    <t>Buku Pajak Penghasilan ini dirancang bagi para pembaca ingin menjadi mandiri dalam melaksanakan kewajiban perpajakannya. Sebagai penyempurnaan buku sebelumnya, buku ini telah merujuk pada Peraturan Pemerintah, Peraturan Menteri Keuangan, dan peraturan Dirjen Pajak yang terkini.
 Selain membahas tentang subyek pajak, obyek pajak dan biaya-biaya dapat sebagai pengurang penghasilan kena pajak, buku ini juga membahas secara spesifik:
 - Pajak Penghasilan pasal 21 beserta variasi contoh
 - Pajak Penghasilan pasal 22 beserta variasi contoh
 - Pajak Penghasilan pasal 23 beserta variasi contoh
 - Pajak Penghasilan pasal 24 beserta variasi contoh
 - Pajak Penghasilan pasal 25 beserta variasi contoh
 - Pajak Penghasilan pasal 26 beserta variasi contoh
 - Pajak Penghasilan pasal 28
 - Pajak pada Badan Nirlaba
 - Sanksi Pajak
 Buku juga dilampiri dengan beberapa informasi penting: Badan/organisasi internasional, Daftar Kelompok Aset beserta tarip depresiasi, Badan Pengelola Zakat dan Sumbangan Wajib, Daftar Norma Penghitungan Penghasilan Neto, dan Daftar Perjanjian Pajak (Tax Treaty).
 Buku ini cocok bagi mahasiswa, wajib pajak, manajemen perusahaan, dan praktisi lainnya atau masyarakat umum yang mau mempelajari pajak penghasilan secara otodidak(self study).</t>
  </si>
  <si>
    <t>a12add43-fd4b-4ecf-8bd0-f03139b2004d</t>
  </si>
  <si>
    <t>Ensiklopedia Dunia Flora: Tumbuhan Pesisir Pantai</t>
  </si>
  <si>
    <t>978-623-8351-55-8</t>
  </si>
  <si>
    <t>Tanaman pesisir pantai adalah tumbuhan yang tumbuh di wilayah pantai dan memiliki kemampuan untuk bertahan hidup di lingkungan yang keras seperti pasang surut, terpaan angin, dan kekurangan air. Beberapa contoh tanaman pesisir pantai adalah Mangrove, bakau, kelapa, pandan, dan tumbuhan berbunga yang tumbuh di laut dangkal. Tanaman-tanaman ini memiliki peran yang sangat penting dalam menjaga keseimbangan ekosistem pesisir pantai. Buku ini membahas tentang ensiklopedia dunia flora: tumbuhan pesisir pantai.</t>
  </si>
  <si>
    <t>c4093513-2bd4-49c1-8c99-0d56bf89f6b1</t>
  </si>
  <si>
    <t>Inspirasi Gaya Bohemian: Menjelajahi Gaya Busana yang Menggabungkan Nuansa Klasik, Etnik dan Feminin</t>
  </si>
  <si>
    <t>978-623-8492-23-7</t>
  </si>
  <si>
    <t>Gaya busana bohemian menawarkan kombinasi yang menarik antara nuansa klasik, etnik, dan feminin yang menghasilkan sebuah kesan yang anggun dan bebas. Dalam perpaduan ini, kita dapat menjelajahi dunia mode yang penuh dengan keindahan, ekspresi diri, dan sentuhan kreativitas yang tak terbatas. Gaya bohemian menawarkan inspirasi yang tak terhingga bagi mereka yang ingin melampaui batasan konvensional dan mengekspresikan kepribadian mereka melalui pilihan pakaian. Dalam buku ini, kita akan mempelajari lebih dalam tentang gaya bohemian, mengeksplorasi elemen kunci dari gaya ini, dan menggali inspirasi untuk menciptakan penampilan yang khas dengan sentuhan bohemian. Siapkan diri Anda untuk merasakan kebebasan, keindahan, dan eksplorasi dalam gaya busana yang memikat ini.</t>
  </si>
  <si>
    <t>cd1edd0c-fbe1-4b9d-a719-cf3ca6eaff11</t>
  </si>
  <si>
    <t>Inspirasi Kerajinan Natal dari Barang Bekas</t>
  </si>
  <si>
    <t>978-623-8247-06-6</t>
  </si>
  <si>
    <t>978-623-8494-80-4</t>
  </si>
  <si>
    <t>Perayaan Natal biasanya identik dengan menghias pohon cemara memakai berbagai pernak-pernik dan lampu hiasan. Namun ternyata beberapa orang ingin mencoba hal yang sedikit berbeda, misalnya mengganti pohon cemara dengan sesuatu yang lain seperti membuat pohon dari tumpukan buku. Pastinya ini akan jadi hal yang sangat unik dan tidak biasa. Nah, salah satu cara membuat hiasan natal jadi unik adalah dengan membuat kerajinan natal dari barang bekas. Cara ini juga bisa membantu Anda menghemat lebih banyak pengeluaran saat membeli aksesoris natal. Buku ini akan memberikan inspirasi kepada Anda tentang kerajinan Natal dari barang bekas.</t>
  </si>
  <si>
    <t>f2a8e04a-c4f1-431c-8d63-9455b79ab7a0</t>
  </si>
  <si>
    <t>Teori dan Praktek Perlindungan Anak dalam Hukum Pidana – Dilengkapi dengan Studi Kasus</t>
  </si>
  <si>
    <t>978-979-29-7130-9</t>
  </si>
  <si>
    <t>978-623-01-3864-5</t>
  </si>
  <si>
    <t>Seorang anak yang melakukan tindak pidana harus tetap memperoleh perlindungan hukum dalam proses peradilan perkaranya demi kepentingan terbaik bagi anak (best interest of the child) baik perlindungan hukum terhadap anak pelaku tindak pidana, pelaksanaan pemeriksaan terhadap anak pelaku tindak pidana dan pemidanaan terhadap anak pelaku tindak pidana.
 Pemerintah telah menetapkan Undang-Undang Nomor 11 Tahun 2012 tentang Sistem Peradilan Pidana Anak sebagai dasar hukum yang kuat guna melindungi hak-hak anak sebagai tersangka. Namun dalam proses penegakan hukum, hak-hak anak yang menjadi pelaku tindak pidana masih kurang mendapatkan perlindungan dari para aparat penegak hukum. Untuk memberikan gambaran yang sistematis, faktual dan akurat terhadap perlindungan hak-hak anak sebagai pelaku tindak pidana dalam proses penyidikan dikaitkan dengan Undang-Undang tentang Sistem Peradilan Pidana Anak.
 Buku ini menggunakan spesifikasi penelitian yang bersifat deskriptif analistis, yaitu berupa penggambaran, penelaahan, dan penganalisaan ketentuan yang berlaku, untuk memberikan gambaran yang sistematis, faktual dan akurat terhadap perlindungan hak-hak anak sebagai pelaku tindak pidana dalam proses penyidikan dikaitkan dengan Undang-Undang tentang Sistem Peradilan Pidana Anak..
 Buku ini ditulis oleh Harrys Pratama Teguh,S.HI.,M.H yang aktif mengajar di beberapa Perguruan tinggi disertai dengan hobinya mengikuti berbagai kegiatan penelitian yang diselenggarakan oleh berbagai kementerian . Buku berjudul Teori dan Praktek Perlindungan Anak dalam Hukum Pidana disusun sebagai berkontribusi penulis bagi dunia anak pada umumnya, dan bagi bidang Hukum Perlindungan Anak pada khususnya yang masih sangat berjalan lambat dan memprihatinkan kondisinya di Indonesia.</t>
  </si>
  <si>
    <t>9fcb169d-62a4-4e7d-a20b-f849acb88532</t>
  </si>
  <si>
    <t>Ensiklopedia Dunia Flora: Tumbuhan Padang Gurun</t>
  </si>
  <si>
    <t>978-623-8351-54-1</t>
  </si>
  <si>
    <t>Tanaman padang gurun adalah tanaman yang tumbuh di daerah gurun atau padang pasir. Karakteristik utama dari tanaman ini adalah kemampuannya untuk bertahan hidup di kondisi lingkungan yang sangat kering dan panas. Beberapa jenis tanaman padang gurun yang populer antara lain adalah kaktus, sukulen, dan pohon kapuk. Meskipun kondisi lingkungan di padang gurun sangat keras, tanaman padang gurun tetap dapat bertahan hidup dengan adaptasi khusus yang mereka miliki. Tanaman ini tidak hanya memiliki nilai estetika yang indah, tetapi juga memiliki manfaat medis dan ekonomi yang penting. Buku ini membahas tentang ensiklopedia dunia flora: tumbuhan padang gurun.</t>
  </si>
  <si>
    <t>c22dc49a-f05c-402a-8207-f79da40ad72c</t>
  </si>
  <si>
    <t>Ensiklopedia Dunia Flora: Tumbuhan Hutan Tropis</t>
  </si>
  <si>
    <t>978-623-8351-53-4</t>
  </si>
  <si>
    <t>Hutan hujan tropis adalah salah satu ekosistem terpenting di dunia. Ekosistem ini ditemukan di wilayah tropis, di mana cuaca hangat dan lembap memungkinkan keberlangsungan hidup tumbuhan dan hewan yang sangat beragam. Hutan hujan tropis biasanya memiliki tajuk yang sangat rapat dan tinggi, dengan banyak spesies pohon yang berbeda-beda. Selain itu, hutan hujan tropis juga dikenal karena keanekaragaman hayati yang tinggi, yang meliputi berbagai jenis tumbuhan, serangga, mamalia, burung, dan reptil. Oleh karena itu, perlu upaya konservasi dan pengelolaan yang tepat untuk menjaga keberlangsungan hutan hujan tropis dan keanekaragaman hayati yang ada di dalamnya. Buku ini membahas tentang ensiklopedia dunia flora: tumbuhan hutan hujan tropis.</t>
  </si>
  <si>
    <t>bc50fb44-beff-4688-8f82-d27decd007c1</t>
  </si>
  <si>
    <t>Ensiklopedia Dunia Binatang: Mollusca</t>
  </si>
  <si>
    <t>978-623-8351-52-7</t>
  </si>
  <si>
    <t>Mollusca merupakan filum hewan yang terdiri dari sekitar 100.000 spesies yang hidup di seluruh dunia, baik di darat maupun di laut. Hewan-hewan ini memiliki ciri khas berupa tubuh lunak yang dilindungi oleh cangkang atau kulit. Beberapa contoh hewan mollusca yang terkenal adalah siput, kerang, cumi-cumi, dan gurita. Mollusca memiliki beragam bentuk dan ukuran tubuh, mulai dari yang sangat kecil hingga yang besar dan mencolok. Mereka memiliki peran penting dalam ekosistem laut dan juga menjadi sumber makanan bagi manusia. Mollusca juga dikenal sebagai salah satu kelompok hewan yang paling berhasil beradaptasi dengan lingkungan dan mampu bertahan dalam berbagai kondisi ekstrem. Buku ini akan menambah wawasan kita tentang ensiklopedia dunia binatang Mollusca.</t>
  </si>
  <si>
    <t>aed43147-9ef2-439c-aee4-c13263c96d78</t>
  </si>
  <si>
    <t>Inspirasi Makanan Sehat untuk Menjaga Berat Badan yang Ideal</t>
  </si>
  <si>
    <t>978-623-8492-24-4</t>
  </si>
  <si>
    <t>Dalam kehidupan modern saat ini, menjaga kesehatan dan berat badan ideal menjadi salah satu fokus utama bagi banyak orang. Tidak hanya untuk penampilan fisik yang menarik, tetapi juga untuk menjaga kesehatan tubuh secara keseluruhan. Pola makan yang sehat merupakan salah satu cara untuk menjaga berat badan yang ideal dan menjaga kesehatan tubuh. Namun, banyak orang seringkali kesulitan dalam memilih makanan yang sehat dan tepat untuk menjaga berat badan ideal mereka. Oleh karena itu, dalam buku ini akan dibahas mengenai inspirasi makanan sehat yang dapat membantu menjaga berat badan yang ideal. Dengan mengetahui konsep makanan sehat dan prinsip menjaga berat badan ideal, diharapkan pembaca dapat mendapatkan ide dan inspirasi untuk memilih dan mengonsumsi makanan yang sehat dan tepat untuk menjaga kesehatan dan berat badan yang ideal.</t>
  </si>
  <si>
    <t>f5562d17-c44a-4b48-866c-067e4474ddb7</t>
  </si>
  <si>
    <t>Ensiklopedia Alat Musik Daerah Sumatera</t>
  </si>
  <si>
    <t>978-623-8351-51-0</t>
  </si>
  <si>
    <t>Alat musik tradisional daerah Sumatra merupakan salah satu warisan budaya yang sangat berharga bagi Indonesia. Sumatra memiliki berbagai jenis alat musik tradisional yang unik dan khas, serta beragam jenis musik tradisional yang masih dilestarikan hingga saat ini. Kekayaan alat musik dan musik tradisional Sumatra mencerminkan kekayaan seni budaya yang dimiliki Indonesia sebagai negara dengan beragam suku, bahasa, dan budaya. Melalui alat musik dan musik tradisional ini, masyarakat Sumatra bisa mengekspresikan kebudayaannya dan menjaga keberlangsungan budaya mereka dari masa ke masa. Oleh karena itu, alat musik dan musik tradisional Sumatra menjadi sesuatu yang perlu dilestarikan dan dijaga keberadaannya. Buku ini akan menambah wawasan kita mengenai aneka ragam alat musik daerah Sumatra.</t>
  </si>
  <si>
    <t>064b00dd-f27a-402a-b17d-9c7ce677de1d</t>
  </si>
  <si>
    <t>Inspirasi Menghemat Uang: Cara Menabung yang Benar Bagi Pemula</t>
  </si>
  <si>
    <t>978-623-8492-25-1</t>
  </si>
  <si>
    <t>Menabung adalah suatu kegiatan yang sangat penting dalam kehidupan, terutama bagi pemula yang baru memulai hidup mandiri. Namun, menabung bukanlah hal yang mudah dilakukan, terutama jika kita belum terbiasa mengatur keuangan dengan baik. Oleh karena itu, penting bagi kita untuk mengetahui cara-cara menghemat uang dengan benar agar bisa menabung secara efektif. Dalam buku ini, akan dibahas tentang inspirasi dan cara-cara menghemat uang yang tepat bagi pemula, sehingga dapat membantu meningkatkan kesadaran dan kemampuan finansial untuk mencapai tujuan keuangan yang lebih baik di masa depan.</t>
  </si>
  <si>
    <t>10c14f60-9b7a-402c-a160-074b22489102</t>
  </si>
  <si>
    <t>Ensiklopedia Alat Musik Daerah Sulawesi</t>
  </si>
  <si>
    <t>978-623-8351-50-3</t>
  </si>
  <si>
    <t>5663a63d-14ef-48f4-90fa-38bb5fbab60b</t>
  </si>
  <si>
    <t>Inspirasi Outfit Natal Pria dan Wanita</t>
  </si>
  <si>
    <t>978-623-8247-56-1</t>
  </si>
  <si>
    <t>978-623-8494-82-8</t>
  </si>
  <si>
    <t>Momen Natal kerap menjadi kesempatan terbaik untuk bersilahturahmi dengan orang-orang terkasih. Nggak heran, setiap orang ingin memberikan penampilan maksimalnya untuk menghadirkan suasana Natal yang lebih meriah. Fashion kerap kali menjadi hal yang membingungkan, bahkan banyak orang yang mencari inspirasi untuk dipakai pada hari Natal. Fashion Natal juga menjadi momen yang sangat seru, karena banyak warna yang akan digunakan, namun warna yang beberapa orang pakai biasanya mengikuti tema ataupun keidentikan warna fashion Natal seperti warna merah dan hijau atau warna yang identik dengan suasana Natal. Jika bosan dengan gaya outfit yang itu-itu saja, di buku ini membahas inspirasi outfit natal pria dan wanita.</t>
  </si>
  <si>
    <t>1f69d5a7-7e0c-4dbc-8e87-37a533fb6ed7</t>
  </si>
  <si>
    <t>Inspirasi Tema Natal serta Cara Memilih dan Menata Dekorasi Natal</t>
  </si>
  <si>
    <t>978-623-8247-64-6</t>
  </si>
  <si>
    <t>978-623-8494-83-5</t>
  </si>
  <si>
    <t>Bulan Desember adalah bulan yang ditunggu-tunggu banyak orang, karena akan banyak event yang akan datang. Salah satunya adalah perayaan Natal diseluruh dunia. Salah satu kegiatan yang selalu identik dengan perayaan Natal adalah menghias pohon Natal. Agar tidak bosan dan suasana Natal tetap terasa, cobalah untuk membeli hiasan Natal dan gunakan untuk mendekorasi rumah. Cara menata dekorasi rumah saat Natal juga sangat penting untuk diperhatikan. Apalagi memilih dekorasi Natal untuk menghiasi rumah bukanlah hal yang sulit bila Anda menjadikan poin-poin yang ada di dalam buku ini sebagai acuan. Baca buku ini sampai selesa dan tentukan tema Natal pilihan Anda!</t>
  </si>
  <si>
    <t>2561cadf-b9e6-40e8-bb1a-a4e4c7473284</t>
  </si>
  <si>
    <t>Ensiklopedia Alat Musik Daerah Kalimantan</t>
  </si>
  <si>
    <t>978-623-8351-49-7</t>
  </si>
  <si>
    <t>Kalimantan adalah salah satu wilayah di Indonesia yang kaya akan budaya dan seni tradisional. Salah satu ciri khas dari budaya Kalimantan adalah alat musik tradisionalnya yang memiliki beragam jenis dan memiliki karakteristik yang berbeda-beda. Alat musik tradisional Kalimantan tidak hanya digunakan untuk hiburan, namun juga untuk berbagai upacara adat, ritual, dan kegiatan sosial lainnya. Dengan keunikan dan keberagaman alat musik tradisional Kalimantan, budaya dan seni tradisional Kalimantan tetap memancarkan pesona yang memikat para penggemarnya, baik di dalam negeri maupun di luar negeri. Buku ini akan menambah wawasan kita mengenai aneka ragam alat musik daerah Kalimantan.</t>
  </si>
  <si>
    <t>5d0cc0d4-3037-4a3f-83ce-6143491949cd</t>
  </si>
  <si>
    <t>Dunia Membutuhkan Kristus</t>
  </si>
  <si>
    <t>978-623-8492-11-4</t>
  </si>
  <si>
    <t>72622f4d-e486-43f9-ab9c-f31ec4b6eb3a</t>
  </si>
  <si>
    <t>Teologi Pastoral</t>
  </si>
  <si>
    <t>978-623-7519-45-4</t>
  </si>
  <si>
    <t>978-623-314-530-5</t>
  </si>
  <si>
    <t>Buku Teologi Pastoral yang unik ini merupakan kajian akademik yang bermuara dari bahan ajar, temuan teori dari beberapa tesis dan beberapa disertasi penulis, yang merupakan satu kesatuan personal-persoalan pastoral. Keunikan itu membahas tiga hal, mengenai: Pertama, dasar-dasar Pastoral mencakup: pastoral gereja, sejarah teologi pastoral, tri tugas gereja dan hubungannya dengan penggembalaan, gembala dan tugas-tugas pastoralnya, kualifikasi seorang gembala, dan hambatan serta tantangan pelayanan pastoral. Kedua, model-model pastoral, mencakup: model konseling, model panggilan menjadi pelayan Tuhan, model peacemaking, model blessed to be a blessing, model penderitaan untuk Called to be a Blessing, model kemurahan Allah untuk Called to be Blessing, model spiritual formation untuk Called to be a Blessing. Ketiga, pastoral holistic menekankan pada kajian tentang pastoral holistic menuju jemaat yang berkomitmen.</t>
  </si>
  <si>
    <t>dd418c9d-a5c0-4eb1-bbf5-b250abe1a6c8</t>
  </si>
  <si>
    <t>INTELIJEN, Teori Intelijen dan Pembangunan Jaringan Edisi VIII</t>
  </si>
  <si>
    <t>Yohanes Wahyu Saronto</t>
  </si>
  <si>
    <t>978-979-29-6996-2</t>
  </si>
  <si>
    <t>978-623-01-3817-1</t>
  </si>
  <si>
    <t>Dilihat dari sejarahnya, intelejen berkaitan erat dengan perang. Bahkan intelijen sudah dikenal saat manusia mengenal perang itu sendiri. Sejak perang masih dalam bentuknya yang sangat sederhana, intelijen telah memegang peranan penting.
 Kini, intelijen tidak hanya dilakukan oleh dan untuk kepentingan militer, dengan memodifikasi sebagian fungsinya, kalangan swasta pun menjalankan intelijen. Sebagai buah buku acuan, buku ini mengulas intelijen yang dikerjakan oleh negara saja, yakni Badan Intelijen Negara (BIN). Intelijen menyajikan teori-teori initelijen dan aplikasinya, agen dan rekrutmennya, pelaksanaan operasi rahasia, profesionalisme intelijen, serta beberapa pengalaman penulis dalam mengemban fungsi intelijen di jajaran Polri dan BIN. Memang, dunia intelijen sangat menarik dan penuh tantangan, seperti terekam dalam banyak buku dan film yang mengangkat tema spionase Namunkehebatan&amp;acirc;&amp;euro; intelijen tersebut seringkali hanya fatamorgana.
 Realita dunia intelijen, terlebih di Indonesia, tidak sepenuhnya seperti tergambar dalam media-media itu. Melalui edisi revisi ini, yang memuat bab tambahan tentang penyadaban (regulasi dan kontroversi), pembaca akan memiliki gambaran lebih utuh tentang kerja dan tantangan peran intelijen di Indonesia; pengetahuan yang bisa berguna bagi profesi apapun. Serta perkembangan isu intelijen yang baru yaitu cibercrime.</t>
  </si>
  <si>
    <t>a534992c-26ab-4aad-986a-e8d630319da6</t>
  </si>
  <si>
    <t>Investasi Anak Muda Masa Kini</t>
  </si>
  <si>
    <t>978-623-8186-23-5</t>
  </si>
  <si>
    <t>978-623-8502-28-8</t>
  </si>
  <si>
    <t>Investasi merupakan salah satu cara untuk meningkatkan kesejahteraan finansial seseorang. Namun, bagi anak muda masa kini, investasi seringkali dianggap sebagai hal yang rumit dan memerlukan modal yang besar. Padahal, dengan memahami dasar-dasar investasi dan menemukan jenis investasi yang sesuai dengan kebutuhan dan profil risiko seseorang, anak muda dapat mengambil keuntungan dari potensi keuntungan yang ditawarkan oleh investasi. Dalam buku ini akan diberikan panduan dan beberapa ide investasi yang cocok bagi anak muda masa kini, sehingga dapat membantu mereka mencapai tujuan keuangan jangka panjang.</t>
  </si>
  <si>
    <t>1c665731-3fda-4dab-a466-c2ec13ef3c32</t>
  </si>
  <si>
    <t>Doa Sekadar Ritual?</t>
  </si>
  <si>
    <t>978-623-314-506-0</t>
  </si>
  <si>
    <t>734ae774-8404-4b4c-aa0b-9c8ceaec2a23</t>
  </si>
  <si>
    <t>Investasi Waktu</t>
  </si>
  <si>
    <t>978-623-8487-08-0</t>
  </si>
  <si>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</si>
  <si>
    <t>ec39af2e-4be7-4e2c-a4b4-21e53047cc72</t>
  </si>
  <si>
    <t>Teknologi Pengolahan Pangan Prinsip &amp; Praktik</t>
  </si>
  <si>
    <t>Enceng Sobari</t>
  </si>
  <si>
    <t>978-979-29-6774-6</t>
  </si>
  <si>
    <t>978-623-8409-13-6</t>
  </si>
  <si>
    <t>Pangan adalah segala sesuatu yang berasal dari sumber hayati dan air, baik yang diolah maupun yang tidak diolah diperuntukkan sebagai makanan atau minuman untuk dikonsumsi manusia. Sangatlah penting untuk menghasilkan bahan pangan dengan kualitas tinggi sampai di tangan konsumen agar aman dikonsumsi. Keamanan pangan telah menjadi salah satu isu sentral dalam perdagangan produk pangan. Karakteristik bahan pangan hasil pertanian tidak bertahan lama (perishable). Hal itu disebabkan oleh masih hidupnya bahan tersebut dapat melakukan fungsi metabolisme atau akibat adanya mikroorganisme yang merusak. Keamanan pangan adalah kondisi dan upaya yang diperlukan untuk mencegah pangan dari kemungkinan cemaran biologis, kimia, dan benda lain yang dapat mengganggu, merugikan, dan membahayakan kesehatan manusia.
 Setiap jenis bahan pangan yang diambil dan dimanfaatkan berbeda-beda kandungan gizi dan termasuk umur simpannya. Umur simpan menjadi hal yang sangat penting di dalam industri makanan, sebab berkaitan dengan ketersedian pangan untuk memenuhi kebutuhan manusia agar terus dapat bertahan hidup. Demi menjaga keamanan pangan, meningkatkan nilai ekonomis dan nilai gizi yang jauh lebih banyak dari nutrisi alamiahnya. Bahan pangan hasil pertanian, peternakan, dan perikanan dapat diolah menjadi produk makanan atau minuman melalui pengolahan dengan cara atau metode tertentu, seperti pengawetan, pengeringan, pengasapan, pemberian suhu tinggi atau rendah, dan fermentasi agar tahan lama dan jauh lebih enak dimakan. Buku ini memberikan pemahaman kepada pembaca tentang prinsip-prinsip dasar dalam pengolahan, pengawetan, pengemasan, dan penyimpanan pangan yang harus dilakukan sesuai dengan komoditas tertentu. Selain itu, buku ini membahas secara detail kemungkinan-kemungkinan yang bisa terjadi pada bahan pangan setelah dipanen. Bukan hanya prinsip pengolahan bahan pangan saja yang dikupas dalam buku ini, tetapi dibahas pula kajian teknologi dan inovasi yang diterapkan dalam penanganan pangan agar diperoleh produk makanan yang layak dikonsumsi, punya nilai kebaruan, dan memiliki kualitas.</t>
  </si>
  <si>
    <t>38769d69-d311-4081-a673-27b9e68a4f66</t>
  </si>
  <si>
    <t>Jauh Tapi Dekat</t>
  </si>
  <si>
    <t>Xavier Quentien</t>
  </si>
  <si>
    <t>978-623-8487-09-7</t>
  </si>
  <si>
    <t>f9c3aa35-3cc2-4bda-ae38-e60928c03447</t>
  </si>
  <si>
    <t>Disembuhkan dari Penyakit ITP</t>
  </si>
  <si>
    <t>978-623-8487-06-6</t>
  </si>
  <si>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t>
  </si>
  <si>
    <t>dfe09bb5-aeda-4b8a-aea4-7a613188115a</t>
  </si>
  <si>
    <t>Diproses Menuju Gembala</t>
  </si>
  <si>
    <t>Radiani Kalvari, S.Pd.K., Leni Marlin S. Lase, S.S., Martha Kaesarina, S.I.Kom.,Vicky Johanna Delarosa, Nandhes Adi Firmanto, Pambudi Pulosari, S.Sos, M.A.C.E., dan Pdm. P. Budi Raharjo</t>
  </si>
  <si>
    <t>978-623-314-505-3</t>
  </si>
  <si>
    <t>Dari setiap kisah, penulis ingin menunjukkan penyertaan Tuhan yang luar biasa dalam hidup setiap Hambahamba Tuhan. Dari sini pula kita dapat melihat pula bukti bahwa Tuhan tidak pernah meninggalkan anak-anakNya sendirian menghadapi tantangan kehidupan, apalagi jika hidupnya sudah diserahkan untuk melayaniNya. Dikupas pula bagaimana mereka terpanggil danmelayani sehingga kisah-kisah ini dapat menginspirasi kita atau bahkan mirip dengan panggilan Tuhan kepada kita, sekalipun mungkin kita tidak dipanggil khusus untuk menggembalakan jemaat.</t>
  </si>
  <si>
    <t>9bc9c195-076c-4552-855f-3e5f2b740dd7</t>
  </si>
  <si>
    <t>Jejak Budaya Tionghoa di Indonesia: Perjalanan Sejarah dan Pengaruhnya pada Kearifan Lokal</t>
  </si>
  <si>
    <t>978-623-8492-26-8</t>
  </si>
  <si>
    <t>Jejak budaya Tionghoa di Indonesia memiliki perjalanan sejarah yang panjang dan memengaruhi kearifan lokal di Indonesia. Kehadiran orang Tionghoa di Indonesia dapat ditelusuri sejak abad ke-7 Masehi, yang awalnya merupakan pengaruh dari perdagangan maritim antara Tiongkok dan Indonesia. Seiring berjalannya waktu, orang Tionghoa semakin banyak menetap di Indonesia dan membawa kebudayaan mereka. Pengaruh budaya Tionghoa di Indonesia juga mengalami tantangan dan konflik di masa lalu, seperti peristiwa Tragedi 1965 yang memengaruhi hubungan antara orang Tionghoa dan Indonesia. Meskipun begitu, jejak budaya Tionghoa di Indonesia tetap menjadi bagian penting dari keberagaman budaya dan identitas nasional Indonesia.</t>
  </si>
  <si>
    <t>ca497080-fbf1-454f-b319-551ac3a10af4</t>
  </si>
  <si>
    <t>Jemaat Simpatisan Dalam Dilema</t>
  </si>
  <si>
    <t>978-623-8502-29-5</t>
  </si>
  <si>
    <t>4fcb12d4-5992-431d-a7c7-d92ebc9ac82f</t>
  </si>
  <si>
    <t>Jenis Ikan Air Tawar dan Laut Bergizi Tinggi yang Populer Dikonsumsi</t>
  </si>
  <si>
    <t>978-623-8247-78-3</t>
  </si>
  <si>
    <t>978-623-8494-84-2</t>
  </si>
  <si>
    <t>Ikan adalah salah satu sumber protein yang penting dalam diet sehat. Ikan air tawar dan laut mengandung berbagai jenis nutrisi yang dibutuhkan oleh tubuh, seperti protein, omega-3, vitamin D, dan mineral. Beberapa jenis ikan air tawar yang bergizi tinggi dan populer dikonsumsi adalah ikan lele, ikan nila, ikan gurame, ikan mas, dan ikan bawal. Ikan-ikan ini kaya akan protein, omega-3, dan berbagai jenis mineral, seperti zat besi dan fosfor. Secara keseluruhan, ikan air tawar dan laut yang bergizi tinggi dan populer dikonsumsi adalah sumber protein yang baik dan penting untuk dikonsumsi dalam diet sehat. Memilih ikan yang sehat dan diolah dengan cara yang sehat akan membantu dalam meningkatkan konsumsi nutrisi yang diperlukan tubuh. Buku ini akan memberikan tips kepada Anda tentang jenis-jenis ikan tawar yang populer untuk dikonsumsi.</t>
  </si>
  <si>
    <t>f259db8e-b040-4ec1-978a-2b75dff80e36</t>
  </si>
  <si>
    <t>Dilema Covid-19</t>
  </si>
  <si>
    <t>Pdp. Dr. Tony Tedjo, M.Th, Gideon Budiyanto, Suciyati, A.M. Th. S.H, M.Kn., dan Pdt. Roynald Stefly Mumekh, S.Th.</t>
  </si>
  <si>
    <t>978-623-7851-93-6</t>
  </si>
  <si>
    <t>Buku ini berisi kumpulan artikel yang mencerahkan dan ditulis oleh orang yang menguasai bidangnya atau tokoh populer. Dikemas dengan gaya bahasa yang ringan dan lugas, buku ini dapat menjadi salah satu sumber bacaan bermutu yang dapat menambah wawasan para pembaca.</t>
  </si>
  <si>
    <t>1b6e2abb-958a-42f7-91cb-2fe4db84ea98</t>
  </si>
  <si>
    <t>Dimanfaatkan oleh Sahabat</t>
  </si>
  <si>
    <t>Ronny Daud Simeon dan Daniel Alexander</t>
  </si>
  <si>
    <t>978-623-8487-05-9</t>
  </si>
  <si>
    <t>78c5b29a-8fa8-4167-9953-0530d9a6fd5d</t>
  </si>
  <si>
    <t>Diciptakan untuk Memuliakan Tuhan</t>
  </si>
  <si>
    <t>978-623-314-504-6</t>
  </si>
  <si>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</si>
  <si>
    <t>3ff926cf-1b97-4c59-84fa-efe0f36770e5</t>
  </si>
  <si>
    <t>Jenis Karya Seni Rupa Serta Tips Menggambar dan Melukis</t>
  </si>
  <si>
    <t>978-623-8247-65-3</t>
  </si>
  <si>
    <t>978-623-8494-85-9</t>
  </si>
  <si>
    <t>Seni rupa adalah segala bentuk ekspresi pengalaman estetis yang dilakukan secara sadar oleh manusia melalui media titik, garis, bentuk, warna, tekstur, dan ruang. Seni menjadi salah satu bentuk media yang bisa digunakan untuk mengekspresikan apa yang dirasakan atau menyampaikan suatu pesan oleh para seniman. Menariknya di dunia ini ada beberapa jenis seni yang masih terus berkembang hingga sekarang. Salah satunya adalah seni rupa yang sampai saat ini hasil karyanya masih terus bisa dinikmati secara visual dan juga bisa diraba bentuk fisiknya. Dalam seni rupa terdapat beberapa unsur yang bisa mendukung terbentuknya suatu karya. Seni rupa merupakan salah satu cabang seni yang diungkapkan atau diciptakan menggunakan media rupa visual yang bisa dilihat mata dan dirasakan ketika diraba. Secara mudahnya wujud dari seni rupa adalah sebagai pengantar cabang seni rupa itu sendiri, tidak seperti seni musik atau gerakan tubuh pada seni tari. Dalam buku ini akan dibahas mengenai berbagai jenis karya seni rupa serta tips menggambar dan melukis.</t>
  </si>
  <si>
    <t>f5b25adb-5d6b-44c9-ac5d-44ef71613404</t>
  </si>
  <si>
    <t>Jesus Return</t>
  </si>
  <si>
    <t>978-623-314-513-8</t>
  </si>
  <si>
    <t>b26d38af-69a8-4078-b5fe-b0b15a45d884</t>
  </si>
  <si>
    <t>JPCC Worship Rilis Album Acoustic Terbaru Hatiku Percaya</t>
  </si>
  <si>
    <t>978-623-8502-30-1</t>
  </si>
  <si>
    <t>16ec6cb4-9428-4476-a9ed-6165a3a18c59</t>
  </si>
  <si>
    <t>Daya pegas manusia roh</t>
  </si>
  <si>
    <t>978-623-8492-06-0</t>
  </si>
  <si>
    <t>6d948425-be63-49e0-938a-51be50af2815</t>
  </si>
  <si>
    <t>Kado Terbaik</t>
  </si>
  <si>
    <t>Xavier Quentin Pranata, Benni E. Matindas, &amp; Yuniar Dwi Setiawati</t>
  </si>
  <si>
    <t>978-623-8487-10-3</t>
  </si>
  <si>
    <t>99dad507-3ee6-4708-b939-2db604e2fcd3</t>
  </si>
  <si>
    <t>Strategi Sukses Lolos Tes Potensi Akademik (TPA)</t>
  </si>
  <si>
    <t>Risky Wulandari, Dwi Margiyani &amp; Yuke Pramaharani</t>
  </si>
  <si>
    <t>978-979-29-7100-2</t>
  </si>
  <si>
    <t>978-623-01-3863-8</t>
  </si>
  <si>
    <t>Buku Strategi Sukses Lolos Tes Potensi Akademik (TPA) ini merupakan buku yang digunakan sebagai panduan untuk persiapan seleksi calon mahasiswa S1, mahasiswa S2, sekolah kedinasan, karyawan BUMN, CPNS, dan kenaikan jabatan. Buku ini berisi informasi terkait Tes Potensi Akademik, baik strategi persiapan, panduan menghadapi tes dan cara supaya bisa lolos tes. Ada rangkuman materi setiap subtes, baik subtes kemampuan verbal (sinonim, antonim, padanan kata, acak kata, dan kelompok kata), kemampuan numerik atau kuantitatif (deret hitung, aljabar, aritmetika, perbandingan, kecerdasan dan kecermatan), serta kemampuan penalaran (penalaran logis, penalaran analitis, dan penalaran gambar). Oleh karena itu, akan semakin memudahkan Anda dalam menguasai konsep dasar sebagai bekal menghadapi Tes Potensi Akademik.
 Disajikan pula analisis soal setiap subtes sinonim, antonim, acak kata, padanan kata, kelompok kata, wacana dan ejaan bahasa Indonesia, deret hitung, aljabar, matematika cerita, kecerdasan dan kecermatan, penalaran (penalaran logis, analitis, dan gambar) beserta kiat khusus, sehingga Anda akan dimudahkan dalam menentukan strategi pengerjaan soal. Selain bagian analisis, setiap subtes juga dilengkapi dengan bagian paket soal. Melalui paket soal setiap subtes, Anda dapat menguji kemampuan Anda dalam menguasai materi setiap subtes. Paket soal dilengkapi dengan pembahasan lengkap dan detail.
 Di bagian akhir berisi paket uji coba TPA sebanyak dua paket soal dan uji coba TOEFL. Paket uji coba, baik TPA maupun TOEFL juga dilengkapi dengan pembahasan. Sebagai bonus diberikan bonus simulasi TPA dan CPNS, baik tes kemampuan dasar, tes kerpibadian, maupun kemampuan bidang (bidang pendidikan, kesehatan, dan kelautan) dalam bentuk aplikasi android. Anda bisa berlatih kapan pun dan di mana pun. Tak hanya menguji kemampuan, Anda juga bisa melihat skor yang diperoleh melalui aplikasi ini.</t>
  </si>
  <si>
    <t>343e90ac-ab12-4380-9f6c-66926b5ab9fe</t>
  </si>
  <si>
    <t>Kamboja Jepang: Tumbuhan Hias dengan Budaya dan Sejarah yang Kaya</t>
  </si>
  <si>
    <t>978-623-8492-27-5</t>
  </si>
  <si>
    <t>Kamboja Jepang (Adenium) adalah tumbuhan hias yang sangat populer di berbagai negara di dunia. Selain keindahannya yang memukau, Kamboja Jepang juga memiliki makna budaya yang kaya dan sejarah panjang yang menarik untuk dipelajari. Buku ini fokus pada Kamboja Jepang dan membahas berbagai aspek penting dari tumbuhan ini, termasuk sejarah, budaya, karakteristik, kultivasi, cara penanaman hingga penggunaannya dalam seni taman dan lanskap. Buku ini diharapkan dapat memberikan pemahaman yang lebih dalam tentang Kamboja Jepang dan budaya yang terkait dengan tumbuhan ini. Kami berharap buku ini dapat menjadi referensi bagi para pencinta tanaman dan penggemar Kamboja Jepang yang ingin memahami lebih dalam tentang sejarah, budaya, karakteristik, kultivasi, dan penggunaan Kamboja Jepang dalam seni taman dan lanskap. Semoga buku ini dapat bermanfaat dan memberikan wawasan baru bagi pembaca.</t>
  </si>
  <si>
    <t>99047314-1381-411e-86be-6ac0754ba61e</t>
  </si>
  <si>
    <t>Daun Gugur</t>
  </si>
  <si>
    <t>Xavier Quentin Pranata,</t>
  </si>
  <si>
    <t>978-623-7851-92-9</t>
  </si>
  <si>
    <t>1e8837d7-fe25-49c5-bb12-26091503d3e1</t>
  </si>
  <si>
    <t>Strategi Menegakkan Mutu Pendidikan Tinggi Berbasis KKNI</t>
  </si>
  <si>
    <t>Dr. Willy Susilo, S.Pd., MBA</t>
  </si>
  <si>
    <t>978-979-29-6586-5</t>
  </si>
  <si>
    <t>978-623-01-3862-1</t>
  </si>
  <si>
    <t>Belajar dari sejarah bangsa-bangsadi muka bumi, kita dapat menarik sebuah kesimpulan bahwa bangsa yang maju dalam berbagai bidang, ternyata bukanlah bangsa yang memiliki kelimpahan sumberdaya alam, melainkan bangsa yang memiliki sumber daya manusia yang berkualitas.Tidak dapat disangkal bahwa kualitas sumberdaya manusia suatu bangsa merupakan hasil dari pendidikan nasional yang bermutu. Sayangnya, pendidikan bermutu tidak datang dengan sendirinya, melainkan hasil dari pemikiran komprehensif dan mendalam yang dituangkan dalam sebuah rancang bangun dalam kerangka sistem pendidikan nasional, diimplementasikan dan terus ditingkatkan secara berkelanjutan. Berangkat dari pemikiran itu, maka untuk meningkatkan kualitas sumberdaya manusia, tidak ada cara yang lebih baik selain melakukan peningkatan mutu pendidikan pada semua jenjang. Menegakkan mutu pendidikan, ibarat menegakkan benang basah, tidak mudah. Agar upaya penegakan mutu pendidikan nasional dapat berjalan efektif dan mencapai tujuan sesuai dengan cita-cita pendidikan nasional, maka selain diperlukan strategi yang tepat, juga yang lebih penting adala dukungan segenap komponen bangsa, terutama pemerintah, institusi pendidikan, pengguna hasil pendidikan dan masyarakat luas yang masing-masing harus mau dan mampu memainkan peran sesuai dengan fungsi dan tanggung jawab yang ada di pundak masing-masing. Buku ini merupakan panduan strategis untuk menegakkan mutu pendidikan tinggi berbasis KKNI.</t>
  </si>
  <si>
    <t>6b5b6dc8-1ce9-4407-8324-a128d42babd6</t>
  </si>
  <si>
    <t>Dasar-dasar Akuntansi, dengan Contoh Sederhana Untuk Gambaran Yang Lebih Kongkrit</t>
  </si>
  <si>
    <t>Drs. Harnanto, M. Soc. Sc., Akuntan</t>
  </si>
  <si>
    <t>978-979-29-6627-5</t>
  </si>
  <si>
    <t>978-623-01-3811-9</t>
  </si>
  <si>
    <t>Buku ini tidak bisa dikatakan konseptual dan tidak juga prosuderal, akan tetapi merupakan perpaduan yang seimbang dari keduanya. Kepada para pemakai buku ini diberitahukan tentang mengapa informasi akuntansi harus dikelola berdasar metode dan dengan cara tertentu, sebagaimana dikemukakan dalam keseluruhan isi buku ini. Pertanyaan tentang mengapa diperkuat dengan memberikan ilustrasi tentang bagaimana akuntansi sebagai aktivitas penyedia jasa dalam setiap organisasi, perusahaan pada khususnya; harus diselenggarakan. Diharapan para mahasiswa dan pembaca pada umumnya, akan memperoleh pemahaman yang lebih baik terhadap materi dan konsep-konsep, melalui perhatian yang cukup terhadap proses dan prosedur-prosedur yang dikemukakan dalam buku ini.</t>
  </si>
  <si>
    <t>917918e3-47d1-4f9a-941e-3d11c5083285</t>
  </si>
  <si>
    <t>Dasar-dasar Kesuksesan Bagi Orang-orang Muda</t>
  </si>
  <si>
    <t>DR. Jakoep Ezra, CBA, CPC</t>
  </si>
  <si>
    <t>978-623-7851-91-2</t>
  </si>
  <si>
    <t>Buku ini berisi kumpulan tulisan dalam salah satu rubrik majalah Bahana dengan tema pembentukan karakter. Materi dalam buku ini akan mengajak pembaca berpikir kritis mengenai cara menerapkan prinsip Alkitab dalam kehidupan sehari-hari.
 Diharapkan, dengan membaca buku ini, karakter kita akan bertumbuh semakin serupa dengan kehendak Tuhan.</t>
  </si>
  <si>
    <t>f9f17097-a6ab-48b5-9a0f-2398bc53f86a</t>
  </si>
  <si>
    <t>Dari Penjara kepada Kemenangan</t>
  </si>
  <si>
    <t>978-623-8351-48-0</t>
  </si>
  <si>
    <t>2c50e076-9a5b-477b-88c0-a6b361c76b78</t>
  </si>
  <si>
    <t>Kantong Sembako Ajaib</t>
  </si>
  <si>
    <t>978-623-8492-28-2</t>
  </si>
  <si>
    <t>Buku ini berisi kumpulan tulisan kisah pendek mengenai pengalaman hidup seseorang dalam menjalani kehidupan ini bersama Tuhan.
 Diharapkan, buku ini dapat menjadi kesaksian dan menginspirasi para pembaca untuk melakukan tindakan positif yang .</t>
  </si>
  <si>
    <t>720249f7-c0d5-46ee-9213-1a0b4ce7ed82</t>
  </si>
  <si>
    <t>Cara Praktis Mengolah Taoge Menjadi Makanan yang Lezat</t>
  </si>
  <si>
    <t>978-623-8351-46-6</t>
  </si>
  <si>
    <t>Tauge adalah salah satu jenis sayuran yang sering ditemukan dalam masakan Asia, terutama di negara-negara seperti Cina, Jepang, dan Korea. Sayuran ini memiliki rasa lezat dan tekstur yang renyah, sehingga sering ditambahkan ke berbagai macam masakan, seperti sup, nasi goreng, atau mie goreng. Tauge juga memiliki banyak manfaat kesehatan, seperti mengandung protein yang tinggi, vitamin, dan mineral. Selain itu, sayuran ini juga rendah kalori dan karbohidrat, sehingga sangat baik untuk dikonsumsi. Tauge dapat diolah menjadi berbagai macam olahan yang lezat dan sehat, menjadikan sayuran ini pilihan yang baik bagi Anda yang ingin menambahkan sayuran sehat dalam menu diet.</t>
  </si>
  <si>
    <t>0063dde6-993e-4f81-b7f7-c06e1a49d9ad</t>
  </si>
  <si>
    <t>Statistika, untuk Ekonomi &amp; Bisnis</t>
  </si>
  <si>
    <t>Drs. Bambang Kustituanto, M.A.</t>
  </si>
  <si>
    <t>978-979-29-6716-6</t>
  </si>
  <si>
    <t>978-623-01-3861-4</t>
  </si>
  <si>
    <t>Buku Statistika untuk Ekonomi dan Bisni sini ditulis dengan harapan dapat ikut membantu para mahasiswa yang terutama mengambil matakuliah Statistika Ekonomi dan Bisnis sebagai salah satu matakuliah wajib di Prodi Manajemen; maupun para peminat lain dalam usaha untuk memahami dan menggunakan berbagai alat analisis dan teknik pengumpulan data untuk membantu Anda dalam mengambil keputusan bisnis danmemecahkan permasalahan ekonomi.
 Materi buku ini menunjukkan penggunaan statistik secara efektif dalam lingkungan ekonomi dan bisnis melalui berbagai contoh latihan.Materi bukuini telah diterapkan dalam pengajaran Statistika di Fakultas Ekonomi Universitas Gadjah Mada, sejumlah Fakultas Ekonomi Universitas Swasta, dan Akademi-Akademi sejenis di Yogyakarta.</t>
  </si>
  <si>
    <t>bcd1a248-12df-4719-91ef-c6d8cf059821</t>
  </si>
  <si>
    <t>Karakter Umat Allah</t>
  </si>
  <si>
    <t>978-623-8502-31-8</t>
  </si>
  <si>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</si>
  <si>
    <t>21723ebc-586b-49dd-b4a2-b8fb89099a07</t>
  </si>
  <si>
    <t>Statistika Deskriptif dan Konsep Peluang Aplikasi R-Stat</t>
  </si>
  <si>
    <t>Prof. Dr. Ir. Sugiarto, M.Sc. &amp; Ir. Hongyanto Setio, MBA</t>
  </si>
  <si>
    <t>978-623-01-0470-1</t>
  </si>
  <si>
    <t>978-623-01-3860-7</t>
  </si>
  <si>
    <t>Buku ini disajikan sebagai salah satu sarana yang memungkinkan mahasiswa lebih mendalamai materi-materi statistika. Materi dalam buku yang merupakan seri pertama ini tersusun dari 8 bab yang memaparkan tentang statistika deskriptif hingga konsep peluang.
 Dalam buku ini juga disampaikan penjelasan terkait penggunaan software R-Stat yang sangat berguna terutama dalam penyelesaian analisis data terkait big data yang akan dihadapi pembaca dalam dunia kerja. Penekanan dari buku ini adalah pada pendalaman materi dan latihan soal-soal.</t>
  </si>
  <si>
    <t>4fc824c5-39e0-4efe-8ea8-3aa02c8d6aac</t>
  </si>
  <si>
    <t>Karir Adalah Investasi: Cara Memilih Peluang Karir yang Tepat untuk Masa Depan yang Sukses</t>
  </si>
  <si>
    <t>978-623-8492-29-9</t>
  </si>
  <si>
    <t>Karir adalah salah satu aspek penting dalam kehidupan seseorang. Banyak orang menghabiskan sebagian besar waktunya dalam pekerjaan yang mereka pilih, sehingga penting bagi mereka untuk memilih peluang karir yang tepat untuk masa depan yang sukses. Memilih karir yang tepat bisa menjadi sebuah investasi yang baik bagi kehidupan seseorang, karena karir yang baik dapat membuka peluang untuk memperoleh penghasilan yang lebih besar, mengembangkan keterampilan, memperluas jaringan profesional, serta memberikan kepuasan dan rasa prestasi dalam hidup. Buku ini akan membahas beberapa strategi yang dapat membantu seseorang memilih peluang karir yang tepat untuk masa depan yang sukses.</t>
  </si>
  <si>
    <t>83f4edba-a583-49d2-8163-d3527c16e3fe</t>
  </si>
  <si>
    <t>Aneka Resep Olahan Dari Bakso</t>
  </si>
  <si>
    <t>978-623-8351-20-6</t>
  </si>
  <si>
    <t>Bakso adalah makanan populer yang banyak disukai oleh masyarakat Indonesia. Tak hanya sebagai makan siang atau makan malam, bakso juga bisa diolah menjadi berbagai makanan yang lezat dan bergizi. Resep olahan dari bakso sangat beragam, mulai dari yang sederhana hingga yang lebih rumit. Dalam buku ini akan dibahas mengenai aneka resep olahan dari bakso, seperti bakso goreng, bakso tahu, dan bakso saus tiram, yang dapat menjadi inspirasi bagi Anda untuk mencoba membuat makanan baru dari bahan yang sering ada di dapur. Jangan ragu untuk mencoba resep olahan dari bakso ini dan menciptakan makanan yang lezat dan bergizi untuk keluarga Anda.</t>
  </si>
  <si>
    <t>9fd89a45-ee92-4f09-98eb-6b3934fc2d03</t>
  </si>
  <si>
    <t>Kasih Itu Memberi</t>
  </si>
  <si>
    <t>978-623-8487-11-0</t>
  </si>
  <si>
    <t>653348ac-87ea-41b1-9998-d992221208bc</t>
  </si>
  <si>
    <t>Menentukan Kreativitas dalam Diri Sendiri</t>
  </si>
  <si>
    <t>978-623-8492-68-8</t>
  </si>
  <si>
    <t>Kreativitas adalah kemampuan untuk menghasilkan ide-ide baru dan orisinal yang dapat diaplikasikan dalam berbagai bidang kehidupan. Namun, tidak semua orang merasa memiliki kreativitas dalam diri mereka. Bagi sebagian orang, kreativitas mungkin tampak seperti sesuatu yang sulit dicapai atau bahkan mustahil. Namun sebenarnya, setiap orang memiliki potensi kreativitas dalam dirinya. Mungkin saja, orang tersebut belum menemukan cara untuk mengaktifkan atau mengembangkan kreativitasnya. Oleh karena itu, penting untuk mencari cara untuk menemukan kreativitas dalam diri sendiri. Dengan melakukan hal tersebut, seseorang akan mampu menghasilkan ide-ide baru yang dapat meningkatkan kualitas hidupnya dan memberikan kontribusi yang berarti bagi masyarakat sekitar.</t>
  </si>
  <si>
    <t>d1eec4ac-21b4-4782-8655-6d0fcef6235e</t>
  </si>
  <si>
    <t>Kasih Mula-Mula</t>
  </si>
  <si>
    <t>978-623-8492-30-5</t>
  </si>
  <si>
    <t>58ef3a13-23d1-4f33-b972-ea30e2f23af8</t>
  </si>
  <si>
    <t>Soup Lezat, Usaha Hebat, Mengelola Usaha dengan Kunci Keseimbangan</t>
  </si>
  <si>
    <t>Agung Setiyo Wibowo, Holip Soekawan &amp; Tjahjadi Lukiman</t>
  </si>
  <si>
    <t>978-979-29-6919-1</t>
  </si>
  <si>
    <t>978-623-01-3859-1</t>
  </si>
  <si>
    <t>&amp;ldquo;Buku ini wajib dibaca oleh mereka yang ingin meningkatkan kinerja perusahaan dan mengerti konsep sistem manajemen strategis! Baca buku ini, perjuangkan mimpi Anda dan berkaryalah bagi negara kita tercinta. Indonesia, Pasti Bisa!&amp;rdquo;
 Merry Riana, Motivator Wanita No.1 di Indonesia &amp;amp; Asia, Tokoh Inspirasi Buku &amp;amp; Film &amp;#39;MERRY RIANA: Mimpi Sejuta Dolar&amp;#39;, TV Host &amp;#39;I&amp;#39;m Possible&amp;#39; on Metro TV, Radio Host &amp;#39;The Merry Riana Show&amp;#39; on Sonora Network
 &amp;ldquo;Membaca konsep dan narasi dalam buku ini secara utuh laksana menyelesaikan kuliah strategi di program MBA dalam waktu singkat namun tetap mendalam.&amp;rdquo;
 Harryadin Mahardika, Ph.D., Kepala Program Magister Manajemen Fakultas Ekonomi dan Bisnis Universitas Indonesia
 &amp;ldquo;Kita semua harus menjaga keberhasilan perusahaan kita, baik untuk jangka pendek maupun jangka panjang. Dan untuk itu semua kegiatan perusahaan harus diukur agar mendukung keberhasilan dari kedua perspektif itu. Balanced Pillar akan mengajak Anda untuk membuat pengukuran keberhasilan perusahaan Anda, baik untuk pencapaian objektif di masa sekarang maupun keberlangsungan perusahaan di masa depan.&amp;rdquo;
 Pambudi Sunarsihanto, Ketua Umum Perhimpunan Manajemen Sumber Daya Manusia (Indonesia)
 &amp;ldquo;Indonesia sebagai negara yang besar dan progresif membutuhkan buah pendalaman manajemen yang baik dan segar seperti buku ini. Para praktisi dan pemikir ilmu manajemen dapat menambah perspektifnya akan ketahanan organisasi dengan SOUP yang ditawarkan.&amp;rdquo;
 Andrew Emmanuel Tani, CEO AndrewTani &amp;amp; Co.
 &amp;ldquo;Membangun bisnis bagi siapa pun tidaklah mudah. Dibutuhkan sistem yang baik, sumber daya manusia yang bertalenta, modal, dan kecakapan dalam memenuhi apa yang diinginkan pelanggan. Buku ini akan melengkapi tentang apa yang dibutuhkan dalam mengelola dan mengembangkan usaha.&amp;rdquo;
 Dr. Asto Sunu Subroto, CEO Mars Data Science
 &amp;quot;Buku ini hadir sebagai alternatif sekaligus pelengkap bagi Balanced Scorecard - konsep yang jauh dari sempurna untuk konteks Indonesia. Ia wajib dibaca oleh organisasi dan eksekutif yang ingin melakukan terobosan.&amp;quot;
 Wijayanto Samirin, Staf Khusus Wakil Presiden RI Bidang Ekonomi dan Keuangan &amp;amp; Komisaris Independen PT Indosat Ooredoo Tbk</t>
  </si>
  <si>
    <t>7821242f-1ab4-4c05-a6e3-b60c98445488</t>
  </si>
  <si>
    <t>Kasih yang Sejati</t>
  </si>
  <si>
    <t>978-623-8492-31-2</t>
  </si>
  <si>
    <t>0fa84166-06c0-4f05-98bf-29fcc5be55ec</t>
  </si>
  <si>
    <t>SOTO, Nikmat dari Indonesia untuk Dunia</t>
  </si>
  <si>
    <t>Forum Komunikasi Kuliner Indonesia (FORKOMKULINDO)</t>
  </si>
  <si>
    <t>978-979-29-7022-7</t>
  </si>
  <si>
    <t>978-623-01-3858-4</t>
  </si>
  <si>
    <t>Melalui survei CNN, Soto Ambengan Pak Sadi dari Surabaya dipuji dan diakui dunia sebagai salah satu dari 20 makanan lezat tingkat Asia yang surveinya dilakukan pada tahun 2007. Menyadari bahwa makanan menjadi salah satu identitas bangsa, maka saat ini semakin banyak pemerhati industri kuliner mulai merapatkan diri dan membentuk Forum Komunikasi Kuliner Indonesia (Forkomkulindo)serta mencoba mengusung Soto sebagai salah satu ikon kuliner Indonesia. Mengapa? Karena ternyata hampir sebagian besar daerah di Indonesia memiliki berbaga ragam jenis soto yang khas menurut daerahnya masing-masing.
 Buku: Soto, Nikmat Indonesia untuk Dunia ini, berisi tentang sejarah, profil, selain berbagai macam resep dan hal-hal terkait kuliner soto ini sangat penting dan bermanfaat bagi para pemerhati kuliner dan berbagai kalangan termasuk akademisi, peneliti, pelaku usaha, instansi pemerintah dan masyarakat umum. Sangat bermanfaat juga bagi para pebisnis kuliner yang ingin mengembangkan usaha kuliner soto, karena didalamnya juga disertakan bagaimana mendesain warung Soto yang bisa menampilkan citra identitas bangsa dan menambah daya tarik Indonesia. Bagaimana menjaga keamanan higienitas dan sanitasi-nya, disamping itu juga menjaga aspek kehalalannya. Maka buku ini merupakan startup bookyang paling tepat untuk dimiliki para pebisnis kuliner (terutama untuk kuliner di bidang soto) sebelum memulai usahanya.
 Selamat membaca dan menikmati Soto, Nikmat Indonesia untuk Dunia.</t>
  </si>
  <si>
    <t>9df4df71-86a5-4b6e-8e63-53b480c68a32</t>
  </si>
  <si>
    <t>Sitogenetika</t>
  </si>
  <si>
    <t>Prof. Dr. Ir. Sri Kuntjiyati Haryono</t>
  </si>
  <si>
    <t>978-979-29-6781-4</t>
  </si>
  <si>
    <t>978-623-8409-12-9</t>
  </si>
  <si>
    <t>Sitogenetika atau genetika sel merupakan kombinasi dari ilmu sel (sitologi) dengan genetika yang membahas tentang struktur, jumlah, fungsi kromosom dan korelasi antara sifat-sifat tersebut dengan transmisi dan rekombinasi gen-gen. Sitogenetika berperan secara tidak langsung dalam dunia kesehatan dan pemuliaan tanaman praktis sebagai salah satu usaha peningkatan produksi bahan pangan, seperti pembuatan tanaman autopoliploid dan allopoliploid sehingga terciptalah variasi genetik baru yang lebih produktif.
 Pembahasan buku ini memaparkan dengan jelas, lengkap, dan mudah dipahami mulai dari sejarah dan peranan genetika sel; mengenal bahan genetik yaitu DNA dan RNA, kromosom dan sel; proses pembelahan sel, kelainan-kelainan pada kromosom seperti mutasi dan perubahan struktur serta jumlah kromosom yang mengakibatkan timbulnya anomali pada tumbuhan, hewan dan manusia; pewarisan di luar inti dan penentuan jenis kelamin serta dilengkapi dengan glosarium untuk memudahkan pembaca memahami istilah-istilah yang berkaitan dengan bidang sitogenetika.
 Buku ini dipersiapkan terutama untuk para akademisi dan peneliti di bidang terutama Pertanian, Kehutanan, Biologi, Kedokteran, Kedokteran Hewan, dan Peternakan dalam mendalami ilmu sitogenetika tumbuhan sebagai bagian dari ilmu genetika pada umumnya dan ilmu pemuliaan tumbuhan secara luas.</t>
  </si>
  <si>
    <t>e16a06e5-dc7b-4344-9501-3491cea1918c</t>
  </si>
  <si>
    <t>Liburan yang Mendamaikan: Tips dan Trik untuk Perjalanan yang Sukses</t>
  </si>
  <si>
    <t>978-623-8492-48-0</t>
  </si>
  <si>
    <t>Liburan merupakan waktu yang dinantikan oleh banyak orang untuk bersantai dan melepaskan diri dari rutinitas sehari-hari. Namun, perencanaan liburan yang kurang matang dapat menyebabkan stres dan ketidaknyamanan selama perjalanan. Oleh karena itu, sangat penting untuk merencanakan liburan dengan baik agar dapat memastikan perjalanan yang sukses dan mendamaikan. Dalam tulisan ini, akan disajikan tips dan trik yang berguna dalam merencanakan liburan yang sukses dan mendamaikan. Dari memilih destinasi yang tepat, mempersiapkan anggaran, memilih akomodasi yang nyaman, hingga mempertimbangkan kebutuhan kesehatan dan keselamatan selama perjalanan, semuanya akan dibahas secara rinci untuk membantu Anda merencanakan liburan yang tak terlupakan.</t>
  </si>
  <si>
    <t>4e454e21-8fdd-47dc-a9e7-11d164f6022b</t>
  </si>
  <si>
    <t>Sistem Kompetensi Nasional Berbasis KKNI &amp; SKKNI</t>
  </si>
  <si>
    <t>Willy Susilo, M. Moedjiman, Luluk Sumiarso, &amp; I Made Dana Tangkas</t>
  </si>
  <si>
    <t>978-979-29-6717-3</t>
  </si>
  <si>
    <t>978-623-01-3857-7</t>
  </si>
  <si>
    <t>Kompetensi, standar kompetensi dan sistem kelola kompetensi merupakan keniscayaan dalam dunia industri, pendidikan dan birokrasi. Pada industri, ketiga hal itu diperlukan untuk meningkatkan kinerja, produktivitas dan daya saing usaha. Demikian halnya pada bidang pelayanan publik oleh birokrasi atau instansi pemerintah, sangat penting untuk meningkatkan kualitas pelayanan. Terlebih lagi dalam bidang pendidikan, strategi pengelolaan kompetensi mutlak diperlukan untuk menegakkan mutu pendidikan.
 Dalam era globalisasi dan pesatnya kemajuan teknologi, persoalan kompetensi menjadi semakin tidak sederhana. Karena globalisasi dan kemajuan teknologi telah menimbulkan berbagai perubahan dengan imbas yang sangat luas. Permasalahan kompetensi termasuk yang terkena imbas paling luas. Sebagai contoh, ada sejumlah okupasi yang hilang akibat kemajuan teknologi, terutama okupasi yang berbasis kompetensi konvensional seperti pelayan super market, kasir, penterjemah, postman, dosen, aparatur pelayan publik, sopir pribadi, sopir taxi, petugas SPBU, pustakawan. Sebaliknya bermunculan okupasi-okupasi baru dengan kompetensi yang berbeda dari kompetensi yang dibutuhkan di masa lalu, misalnya okupasi yang berbasis kompetensi memanfaatkan smart technology, big data, internet of thing, on-line business, digital marketing, dll.
 Melihat fenomena dan tren globalisasi, maka semua entitas institusional tidak bisa tidak harus memberikan perhatian lebih besar terhadap persoalan kompetensi agar terhindar dari imbas yang merugikan (disruptive implication) dari perubahan zaman. Buku ini membahas secara komprehensif persoalan kompetensi, baik di tataran mikro maupun makro untuk memberikan pemahaman bagi para pelaku industri, birokrasi maupun pendidikan.</t>
  </si>
  <si>
    <t>c1ba680d-ed89-4fed-8deb-6cdc541ec151</t>
  </si>
  <si>
    <t>Kiat Sukses Budi Daya Perkutut: Teknik Perawatan yang Tepat dan Menguntungkan</t>
  </si>
  <si>
    <t>978-623-8492-38-1</t>
  </si>
  <si>
    <t>Selamat datang di buku &amp;quot;Kiat Sukses Budidaya Perkutut: Teknik Perawatan yang Tepat dan Menguntungkan&amp;quot;. Buku ini disusun untuk membantu para calon peternak atau pemula yang tertarik untuk memulai budidaya perkutut sebagai bisnis atau hobi. Perkutut merupakan salah satu burung kicau yang populer di Indonesia. Selain memiliki suara merdu, perkutut juga memiliki nilai ekonomi yang tinggi karena permintaan pasar yang cukup besar. Buku ini akan membahas berbagai teknik perawatan dan pengembangbiakan perkutut yang tepat dan efektif, sehingga para peternak dapat menghasilkan produk yang berkualitas dan dapat bersaing di pasar. Selain itu, buku ini juga akan membahas tentang potensi pasar budidaya perkutut, cara memasarkan, serta tips dan trik dalam merawat perkutut agar tetap sehat dan produktif. Semoga buku ini dapat menjadi panduan yang bermanfaat bagi para calon peternak atau pemula dalam budidaya perkutut.</t>
  </si>
  <si>
    <t>7320f7ce-4d84-4ce0-835f-2790409666f7</t>
  </si>
  <si>
    <t>Seri Inspirasi Makeover Rumah 10 Ide Desain Dapur Impian</t>
  </si>
  <si>
    <t>Trias Mahendarto, S.T., M. Arch.</t>
  </si>
  <si>
    <t>978-979-29-6790-6</t>
  </si>
  <si>
    <t>978-623-01-3856-0</t>
  </si>
  <si>
    <t>Desain dapur telah menjadi salah satu elemen interior utama sebuah rumah. Hal tersebut juga didukung oleh semakin banyaknya orang yang menyukai aktivitas memasak. Dapur tidak lagi dilihat sebagai sebuah area yang harus dipisahkan atau ditutup dalam sebuah rumah. Namun demikian, kita juga tidak boleh melupakan kalau sebuah dapur yang baik tidak hanya memiliki desain yang baik, tetapi juga harus fungsional.
 Buku ini akan menunjukkan contoh-contoh dapur yang fungsional, namun memiliki gaya yang berbeda antara satu dengan yang lainnya. Tiap gaya dapat menjadi inspirasi saat kita ingin membuat sebuah dapur baru atau saat kita ingin merenovasi dapur kita. Biaya untuk menyusun ulang dapur kita tidaklah semahal yang kita kira. Kombinasi yang tepat antara desain kabinet dapur, furnitur, perlengkapan memasak, material, dan elemen desain lainnya dapat mengubah desain dapur kita menjadi salah satu daya tarik rumah kita.
 Kitchen design has become one of the main interior elements of a house today. It is also supported with more and more people that enjoy the cooking process. The kitchen is no longer considered a room that needs to be separated or to be closed in our house design. However, we still need to remember that aside from its design, a kitchen still needs to be functional.
 This book will show examples of functional kitchen that has unique and different styles from one to another. Each style can become an inspiration for us to design a new kitchen, or to renovate our current kitchen. Rearranging our kitchen is not as expensive as it seems. A perfect combination between the design of the kitchen cabinets, furniture, cooking appliances, materials, and other design elements can change the design of our kitchen into one of the main attractions of our home.</t>
  </si>
  <si>
    <t>41c2e164-1df2-486d-94f8-2c7a5d0a077c</t>
  </si>
  <si>
    <t>Seri Ensiklopedia Dongeng Nusantara, Kisah Klasik dari Pulau Papua, Woiram yang Perkasa</t>
  </si>
  <si>
    <t>978-979-29-6757-9</t>
  </si>
  <si>
    <t>978-623-471-104-2</t>
  </si>
  <si>
    <t>Papua adalah pulau terbesar yang berada di timur Indonesia. Sebagai pulau terbesar dengan kekayaan suku dan bahasa daerah terbesar pula, menjadikan daerah ini juga kaya akan cerita cerita rakyat yang penuh inspirasi. Cerita-cerita tersebut sebagian sudah terdokumentasikan, sebagian lagi masih tersebar luas dalam tradisi lisan masyarakat Papua.
 Buku Cerita Rakyat Papua ini ditulis dalam rangka untuk mendokumentasikan dan menulis kembali cerita-cerita rakyat yang ada di Papua. Cerita rakyat ini dikemas dengan bahasa sederhana dan mudah dipahami dan dengan ilustrasi yang sesuai. Berbagai istilah lokal sudah diganti dalam bahasa Indonesia. Cerita rakyat Papua yang ada di dalam buku ini, tidak dikelompokkan dari tiap provinsi. Namun ditulis secara umum, yaitu cerita rakyat yang ada di Tanah Papua. Tujuannya agar khalayak umum mengenali cerita-cerita rakyat Papua lebih luas dan tidak terbatas dari tiap provinsi.
 Selamat membaca dan menikmati :)</t>
  </si>
  <si>
    <t>9faf4eea-e2c2-4dc5-b6b3-c328b380555a</t>
  </si>
  <si>
    <t>Kesuksesan dalam Berbagai Aspek Kehidupan: Motivasi Meraih Kedisiplinan Hidup</t>
  </si>
  <si>
    <t>978-623-8492-35-0</t>
  </si>
  <si>
    <t>Kesuksesan dalam berbagai aspek kehidupan adalah hal yang diimpikan oleh banyak orang. Namun, untuk meraihnya diperlukan motivasi yang kuat dan kedisiplinan hidup yang tinggi. Kedisiplinan hidup dapat diartikan sebagai kemampuan seseorang untuk mengendalikan diri sendiri dan menjalankan kehidupan dengan tujuan yang jelas dan terorganisir. Tanpa kedisiplinan hidup, seseorang sulit untuk mencapai kesuksesan dalam berbagai bidang. Pentingnya motivasi dan kedisiplinan hidup tidak bisa dipandang sebelah mata. Keduanya saling berkaitan dan saling mempengaruhi. Oleh karena itu, dalam buku ini akan diuraikan bagaimana motivasi dan kedisiplinan hidup dapat mempengaruhi keberhasilan seseorang dalam berbagai aspek kehidupan.</t>
  </si>
  <si>
    <t>16373fb1-3745-4f08-ab98-3cf2a70c348d</t>
  </si>
  <si>
    <t>Seri Cerita Dongeng Dunia Kumpulan Dongeng Negeri Eskimo, Itajung dan Istri Burung Bangau</t>
  </si>
  <si>
    <t>978-979-29-7113-2</t>
  </si>
  <si>
    <t>978-623-471-103-5</t>
  </si>
  <si>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berjudulItajung dan Istri Burung Bangau serta Kumpulan 12 Dongeng Eskimo lainnya&amp;acirc;&amp;euro;. Itajung adalah seorang pemuda miskin yang tidak mempunyai rumah dan juga harta benda. Ia banyak bergantung pada belas kasihan para tetangganya. Saat dewasa tidak ada seorang gadis pun yang mau menikah dengan Itajung. Lalu Itajung pun pergi meninggalkan desanya dan sampai di suatu tepi danau yang besar. Disana ia melihat sekumpulan besar burung bangau yang cantik-cantik dan juga banyak sepatu boot yang berjajar rapi di pinggir sungai. Itajung kemudian mengambil salah satu sepatu boot itu dan mengajak salah satu burung bangau yang menjadi putri yang cantik untuk mau menikah dengannya. Apakah sang Putri Bangau akan bersedia menerima ajakan Itajung? Penasaran kan pada apa yang terjadi kemudian? Yok cuzz cek ceritanya ke dalam buku dongeng ini. Selamat membaca dan menikmati keseruan membaca dongeng ini.
 Masih ada 12 dongeng menarik lainnya dari negeri Eskimo dalam buku ini. Selamat membaca ya...</t>
  </si>
  <si>
    <t>27551bd6-60d9-4f71-a347-92d8f0beb127</t>
  </si>
  <si>
    <t>Seri Cerita Dongeng Dunia Kumpulan Dongeng Negeri Denmark Holgen Danske</t>
  </si>
  <si>
    <t>978-979-29-6863-7</t>
  </si>
  <si>
    <t>978-623-01-3855-3</t>
  </si>
  <si>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berjudulHolgen Danskeserta Kumpulan Dongeng Denmark. Hingga saat ini,orang-orang di Denmark percaya, bahwa seorang pahlawan agung masih hidup. Pahlawan agung itu bernama Holgen Danske. Konon Holgen Danske memiliki tubuh yang sangat besar dan tinggi, kira-kira setinggi benteng Cronberg. Bertahun-tahun Holgen Danske menjelajahi negeri dan bertempur membela orang-orang yang lemah. Berbagi monster jahat, naga dan penyihir telah dikalahkannya. Orang-orangpun semakin mencintai Holgen Danske. Hingga suatu saat, seorang penyihir jahat memperdaya Holgen Danske hingga akhirnya ia tertidur. Sebuah tidur yang cukup panjang, hingga ratusan tahun kemudian orang mulai melupakannya. Tapi, suatu ketika, seorang budak mendapatkan hukuman mati. Kerajaan memberikan keringanan hukuman kepada budak itu dengan syarat ia harus mau turun ke ruang bawah tanah benteng Cronberg. Budak itu tidak mempunyai pilihan lain kecuali turun ke ruang bawah tanah benteng Cronberg yang terkenal angker itu dan sering terdengar suara-suara aneh dari sana. Saat budak itu turun ke bawah... Penasaran pada apa yang terjadi kan?
 Masih ada 12 dongeng dari negeri Denmark yang menarik lainnya dalam buku ini. Selamat membaca ya :)</t>
  </si>
  <si>
    <t>9c8a0701-3dbc-42aa-9476-9804dd633ade</t>
  </si>
  <si>
    <t>Kata-kata Motivasi Hidup Terbaik Seri I</t>
  </si>
  <si>
    <t>978-623-8494-88-0</t>
  </si>
  <si>
    <t>Kehidupan seringkali penuh dengan tantangan dan rintangan yang menguras energi serta semangat. Namun, dengan memperoleh kata-kata motivasi yang tepat, kita dapat menghadapi dan mengatasi semua masalah yang datang. Kumpulan kata-kata motivasi hidup terbaik ini hadir untuk memberikan inspirasi dan semangat bagi siapa saja yang membutuhkannya. Melalui kata-kata bijak dari orang-orang hebat di masa lalu dan masa kini, pastinya akan membantu pembaca untuk memperkuat tekad, memperbaiki pola pikir, dan memotivasi diri sendiri untuk mencapai tujuan hidup yang diinginkan. Dengan membaca dan menghayati kumpulan kata-kata motivasi hidup terbaik ini, diharapkan setiap orang dapat meraih kesuksesan dan kebahagiaan dalam hidupnya.</t>
  </si>
  <si>
    <t>398405d0-c701-4a8b-891a-80237e34a479</t>
  </si>
  <si>
    <t>Sereh: Tanaman Serbaguna yang Mudah Tumbuh di Halaman Rumah</t>
  </si>
  <si>
    <t>978-623-8493-31-9</t>
  </si>
  <si>
    <t>Sereh (Lemongrass) adalah salah satu tanaman serbaguna yang mudah tumbuh di halaman rumah. Selain memiliki aroma yang segar dan menenangkan, sereh juga memiliki banyak manfaat untuk kesehatan dan kecantikan. Tanaman ini dapat digunakan sebagai bumbu masakan, bahan minuman herbal, atau bahkan sebagai penolak serangga alami. Menanam sereh di halaman rumah sangat mudah dilakukan dan tidak memerlukan perawatan yang rumit. Dengan sedikit usaha, Anda dapat menikmati manfaat dari tanaman ini sepanjang tahun. Buku ini akan membahas cara menanam dan merawat sereh, serta bagaimana memanfaatkannya sebagai tanaman serba guna di halaman rumah. Dengan membaca buku ini, Anda akan mendapatkan informasi yang lengkap dan berguna tentang sereh, sehingga dapat menanam dan memanfaatkannya dengan lebih efektif.</t>
  </si>
  <si>
    <t>701c4d53-092d-4bc3-b2c8-e72d3617e0b6</t>
  </si>
  <si>
    <t>Resep Manisan Buah Segar dan Mudah Dibuat</t>
  </si>
  <si>
    <t>978-623-8502-68-4</t>
  </si>
  <si>
    <t>Buah merupakan salah satu makanan sehat yang bagus dikonsumsi setiap hari. Buah memiliki banyak jenis dan rasa yang unik, dari mulai manis, asam hingga sepat, dari mulai yang kering hingga banyak kandungan air. Selain dimakan secara langsung, orang biasanya mengolah buah menjadi jus untuk diminum. Namun cara tersebut sudah dianggap mainstream atau terlalu biasa. Jika kamu bosan mengonsumsi buah dalam bentuk jus, kamu dapat mencoba mengolah buah jadi manisan. Manisan merupakan salah satu olahan makanan yang memiliki rasa yang enak dan lezat. Sesuai namanya, manisan memiliki rasa manis dan segar dari buah yang dijadikan bahan dasarnya. Buku ini membahas tentang aneka resep manisan buah segar yang dapat dibuat di rumah</t>
  </si>
  <si>
    <t>be29d9af-708b-4e6b-9022-bca73763198a</t>
  </si>
  <si>
    <t>Rajin: Kunci Keberhasilan dalam Mencapai Tujuan</t>
  </si>
  <si>
    <t>978-623-8493-27-2</t>
  </si>
  <si>
    <t>Kunci keberhasilan dalam mencapai tujuan yang diinginkan adalah rajin. Rajin adalah sikap dan perilaku yang secara konsisten menuntut kegiatan dan pekerjaan yang harus diselesaikan dengan sungguh-sungguh. Dengan rajin, seseorang dapat mencapai tujuan yang diinginkan dengan lebih cepat dan efektif. Rajin juga memperlihatkan rasa tanggung jawab dan disiplin yang tinggi, serta kemauan untuk berusaha dan terus belajar. Oleh karena itu, penting bagi seseorang untuk memiliki sikap rajin dalam setiap aspek kehidupannya agar dapat meraih kesuksesan dan mencapai tujuan yang diimpikan. Dalam buku ini, akan dibahas lebih lanjut mengenai pentingnya rajin dalam mencapai tujuan dan bagaimana sikap rajin dapat membantu seseorang meraih kesuksesan.</t>
  </si>
  <si>
    <t>7474f218-c7f6-408b-b5ca-d201e3ff28cc</t>
  </si>
  <si>
    <t>Pengaruh Budaya Korea di Indonesia: Sejarah, Perkembangan, dan Dampaknya</t>
  </si>
  <si>
    <t>978-623-8493-19-7</t>
  </si>
  <si>
    <t>Buku Pengaruh Budaya Korea di Indonesia: Sejarah, Perkembangan, dan Dampaknya ini bertujuan untuk membahas pengaruh budaya Korea di Indonesia secara lebih mendalam. Sejarah dan perkembangan budaya Korea di Indonesia akan diuraikan secara rinci, mulai dari kedatangan drama Korea hingga musik K-Pop yang semakin populer. Selain itu, dampak dari pengaruh budaya Korea di Indonesia juga akan dibahas, seperti dampak sosial dan ekonomi yang ditimbulkan. Diharapkan dengan adanya penulisan ini, pembaca dapat memahami betapa besar pengaruh budaya Korea di Indonesia dan dapat menjadi bahan refleksi bagi masyarakat Indonesia tentang pentingnya menjaga identitas budaya Indonesia yang kaya dan unik.</t>
  </si>
  <si>
    <t>3c24be2f-4825-49f9-aa3a-fed423bec0cd</t>
  </si>
  <si>
    <t>Teh dan Khasiatnya: Serba-Serbi Minuman yang Menenangkan</t>
  </si>
  <si>
    <t>978-623-8493-35-7</t>
  </si>
  <si>
    <t>Buku Teh dan Khasiatnya: Serba-Serbi Minuman yang Menenangkan merupakan sebuah panduan yang mengulas tentang keajaiban dan manfaat yang terkandung dalam minuman teh. Buku ini ditulis dengan tujuan untuk memberikan pemahaman yang lebih mendalam tentang teh dan bagaimana minuman yang satu ini dapat membantu meningkatkan kesehatan dan kualitas hidup kita. Dalam buku ini, Anda akan menemukan berbagai jenis teh dan khasiatnya, mulai dari teh hijau, hitam, putih, oolong, hingga teh herbal. Selain itu, buku ini juga akan membahas tentang bagaimana cara memilih teh yang baik dan berkualitas, serta teknik-teknik penyeduhan teh yang benar. Buku ini cocok untuk Anda yang ingin menambah pengetahuan tentang minuman teh atau bagi Anda yang ingin menjadikan teh sebagai salah satu minuman pilihan untuk meningkatkan kesehatan dan kualitas hidup Anda.</t>
  </si>
  <si>
    <t>d3ce2005-262a-4fad-8cb9-4cfbf53b7cc6</t>
  </si>
  <si>
    <t>Tips Seputar Petualangan: Hal-hal yang Perlu Diperhatikan saat Mendaki Gunung</t>
  </si>
  <si>
    <t>978-623-8117-47-5</t>
  </si>
  <si>
    <t>978-623-8493-43-2</t>
  </si>
  <si>
    <t>Banyak orang mendaki gunung untuk mengetahui seberapa berani dirinya, bahkan karena sudah memiliki jiwa petualang yang sangat besar membuat banyak orang ingin mendaki beberapa gunung untuk mencari sensasi yang berbeda. Mendaki gunung juga menjadi kegiatan yang dapat dilakukan untuk merefresh diri, dari beberapa kegiatan yang sudah dilakukan sepanjang hari. Namun tidak perlu dikhawatirkan untuk kalian yang masih pemula, karena ada beberapa gunung yang memiliki jalur pendakian yang cocok bagi pemula. Tidak hanya itu semua proses dalam mendaki gunung dapat menjadi salah satu healing terbaik bagi beberapa orang. Nah.. bagi kalian yang masih pemula, buku ini akan membagikan tips kepada kalian tentang hal-hal yang perlu diperhatikan saat mendaki gunung. Selamat membaca dan semoga bermanfaat.</t>
  </si>
  <si>
    <t>e46a7c4d-f5cb-4537-9adb-f5ac49b692af</t>
  </si>
  <si>
    <t>Tips Praktis Menyimpan Rumput Laut dan Beberapa Resep Olahannya</t>
  </si>
  <si>
    <t>978-623-8247-89-9</t>
  </si>
  <si>
    <t>978-623-8269-65-5</t>
  </si>
  <si>
    <t>Rumput laut adalah tanaman laut yang banyak ditemukan di pantai dan perairan tropis. Rumput laut memiliki banyak manfaat bagi kesehatan, seperti kaya akan mineral, vitamin, dan antioksidan yang dapat membantu dalam menjaga kesehatan jantung, mencegah kanker, dan menjaga kesehatan kulit. Selain itu, rumput laut juga memiliki kandungan protein yang tinggi yang dapat membantu dalam pembentukan otot dan memperkuat sistem imun. Namun, rumput laut juga mudah rusak jika tidak disimpan dengan benar. Oleh karena itu, penting untuk mengetahui cara menyimpan rumput laut agar tetap fresh dan dapat digunakan dalam jangka waktu yang lama. Dan untuk mengolah rumput laut ada banyak sekali resep yang dapat dicoba, seperti salad rumput laut, sup rumput laut, mie rumput laut, dan masih banyak lagi. Berikut adalah beberapa tips praktis untuk menyimpan rumput laut serta beberapa resep olahannya yang dapat Anda coba.</t>
  </si>
  <si>
    <t>c74d7fa8-69cb-4501-b1df-d346170f12ca</t>
  </si>
  <si>
    <t>Menumbuhkan Semangat untuk Sukses di Masa Depan: Motivasi Pantang Menyerah</t>
  </si>
  <si>
    <t>978-623-8492-95-4</t>
  </si>
  <si>
    <t>Dalam perjalanan hidup, tidak jarang kita dihadapkan dengan berbagai rintangan dan tantangan yang bisa membuat semangat dan motivasi kita untuk meraih kesuksesan menurun. Namun, untuk mencapai tujuan yang diinginkan, kunci utamanya adalah memiliki motivasi pantang menyerah. Hal ini penting untuk ditanamkan dalam diri agar mampu mengatasi segala hambatan yang muncul dan terus menggerakkan diri menuju sukses di masa depan. Bagaimana cara menumbuhkan semangat dan motivasi pantang menyerah? Simaklah pembahasan selanjutnya dalam buku ini.</t>
  </si>
  <si>
    <t>6ea4e469-317a-4fc5-b725-1983cd8b318a</t>
  </si>
  <si>
    <t>Menjelajahi Aplikasi dan Potensi Artificial Intelligence dalam Meningkatkan Kehidupan dan Bisnis</t>
  </si>
  <si>
    <t>978-623-8492-94-7</t>
  </si>
  <si>
    <t>Artificial Intelligence (AI) telah mengalami kemajuan pesat dalam beberapa tahun terakhir, dan pengaruhnya semakin terasa dalam kehidupan sehari-hari dan dunia bisnis. Kemampuan AI untuk memproses dan menganalisis data dengan cepat serta belajar dari pengalaman telah membuka pintu menuju inovasi yang menakjubkan. Dalam tulisan ini, kita akan menjelajahi aplikasi dan potensi AI yang luar biasa dalam meningkatkan kehidupan dan bisnis. Dari penerapan AI dalam sektor kesehatan, pendidikan, transportasi, hingga manajemen bisnis, teknologi ini mampu menghadirkan perubahan yang signifikan. Dengan memahami potensi dan batasannya, kita dapat mengoptimalkan penggunaan AI untuk menciptakan dunia yang lebih efisien, cerdas, dan terhubung secara digital.</t>
  </si>
  <si>
    <t>c55e7d09-4c31-40e1-87bf-53ec9932593a</t>
  </si>
  <si>
    <t>Tips Praktis Memelihara Burung Lovebird di Rumah bagi Pemula</t>
  </si>
  <si>
    <t>978-623-8502-92-9</t>
  </si>
  <si>
    <t>Burung lovebird memiliki bentuk yang indah dan warna yang menarik, sehingga banyak orang yang tertarik untuk memeliharanya sebagai hewan peliharaan. Namun, bagi pemula, memelihara burung lovebird bisa terasa sulit dan membingungkan, karena mereka belum memahami bagaimana cara merawat burung lovebird dengan baik dan benar. Hal ini bisa berakibat pada kondisi kesehatan burung yang buruk dan juga mempengaruhi tampilan burung lovebird itu sendiri. Oleh karena itu, buku ini akan membahas tips praktis dan mudah bagaimana memelihara burung lovebird di rumah bagi pemula. Dengan mempelajari tips-tips ini, Anda akan mampu memberikan perawatan yang baik bagi burung lovebird peliharaan Anda dan memastikan kesehatan dan kualitas burung lovebird.</t>
  </si>
  <si>
    <t>109d3a93-12a4-4d7a-8c21-0cef9dcf86fd</t>
  </si>
  <si>
    <t>Mengenal Bunga Hydrangea Lebih Dekat: Asal-usul, Legenda, dan Fakta Menarik Lainnya</t>
  </si>
  <si>
    <t>978-623-8492-76-3</t>
  </si>
  <si>
    <t>Buku &amp;quot;Mengenal Bunga Hydrangea Lebih Dekat: Asal-usul, Legenda, dan Fakta Menarik Lainnya&amp;quot; adalah sebuah panduan lengkap untuk mengenal bunga Hydrangea. Buku ini berisi informasi yang lengkap dan mendetail mengenai sejarah dan asal-usul bunga Hydrangea, serta legenda-legenda yang terkait dengan bunga ini. Selain itu, buku ini juga berisi fakta-fakta menarik tentang bunga Hydrangea yang akan membantu kita mengenal bunga ini lebih dekat. Buku ini sangat cocok untuk para pecinta tanaman dan siapa saja yang ingin menambah pengetahuan tentang bunga Hydrangea.</t>
  </si>
  <si>
    <t>66bd95d0-5152-496e-9ccc-9fb7d8f7c7da</t>
  </si>
  <si>
    <t>Tips Praktis Membuat Olahan Makanan dari Beras Merah yang Mengenyangkan</t>
  </si>
  <si>
    <t>978-623-8502-91-2</t>
  </si>
  <si>
    <t>Menyajikan makanan yang bervariasi dan lezat sekaligus sehat adalah hal yang sangat penting bagi keluarga. Oleh karena itu, banyak orang yang mulai mencoba untuk membuat olahan makanan dari bahan-bahan yang sehat dan mudah didapat. Salah satu bahan yang sangat cocok untuk diolah menjadi makanan adalah beras merah. Beras merah memiliki banyak kandungan nutrisi yang baik bagi kesehatan, seperti protein, serat, dan beberapa jenis vitamin dan mineral. Selain itu, harga beras merah juga relatif murah dan mudah didapat. Oleh karena itu, dalam buku ini akan diberikan tips praktis bagi Anda yang ingin membuat olahan makanan dari beras merah yang lezat dan mengenyangkan. Selamat mencoba!</t>
  </si>
  <si>
    <t>779ac091-1b74-453a-9bc6-efbc4d1667c3</t>
  </si>
  <si>
    <t>Panduan Mudah Budidaya Ikan Bandeng bagi Pemula</t>
  </si>
  <si>
    <t>978-623-8502-45-5</t>
  </si>
  <si>
    <t>Ternak ikan bandeng menjadi salah satu usaha yang menguntungkan bagi masyarakat di sekitar perairan Samudera Hindia. Usaha ini tidak hanya memberikan sumber pendapatan, tetapi juga membantu menjaga keseimbangan ekosistem perairan dengan cara mengontrol populasi ikan. Pertanian ikan bandeng juga dilakukan dengan teknik yang baik dan ramah lingkungan, seperti pemanfaatan sumber air yang bersih dan pemeliharaan ikan dengan cara yang sehat. Kemajuan teknologi juga membantu dalam peningkatan produksi ikan bandeng, sehingga memastikan ketersediaan ikan yang cukup untuk memenuhi kebutuhan pasar. Budidaya ikan bandeng adalah proses pemeliharaan dan pembesaran ikan bandeng di kolam terpal atau kolam beton. Budidaya ikan bandeng dilakukan dengan teknik intensif, sehingga memastikan hasil produksi yang optimal dan memenuhi standar kualitas. Buku ini membahas tentang panduan mudah budidaya ikan bandeng bagi pemula.</t>
  </si>
  <si>
    <t>5c908acc-6069-4e23-a84e-9d858d2a99dc</t>
  </si>
  <si>
    <t>Panduan Mudah Budi Daya Bawang Merah dan Bawang Putih di Rumah</t>
  </si>
  <si>
    <t>978-623-8186-25-9</t>
  </si>
  <si>
    <t>978-623-8502-44-8</t>
  </si>
  <si>
    <t>Budi daya bawang merah dan bawang putih di rumah adalah sebuah inisiatif yang dapat dilakukan oleh setiap individu untuk memenuhi kebutuhan akan bahan baku masakan sehari-hari. Dengan menjalankan budi daya ini, kita dapat mengurangi biaya belanja bahan masakan dan memastikan ketersediaan bahan yang segar dan berkualitas. Budi daya ini sangat mudah dilakukan dan tidak memerlukan banyak modal, sehingga sangat cocok bagi pemula yang baru memulai budi daya tanaman. Dalam panduan ini, akan diberikan langkah-langkah yang jelas dan mudah dipahami untuk memulai budi daya bawang merah dan bawang putih di rumah. Penulis berharap panduan ini dapat membantu Anda memulai budi daya bawang merah dan bawang putih dengan sukses.</t>
  </si>
  <si>
    <t>9aa00f19-f839-453e-a975-98ed840b54ae</t>
  </si>
  <si>
    <t>Panduan Merajut di Rumah yang Mudah dan Praktis</t>
  </si>
  <si>
    <t>978-623-8186-16-7</t>
  </si>
  <si>
    <t>978-623-8502-43-1</t>
  </si>
  <si>
    <t>Merajut adalah hobi yang menyenangkan dan menyegarkan, yang bisa dilakukan di rumah. Merajut dapat menjadi cara yang baik untuk meredakan stres dan menghasilkan karya yang indah seperti jaket, topi, atau selimut. Dalam buku ini, akan diberikan panduan yang mudah dan praktis untuk memulai merajut di rumah. Mulai dari pemilihan benang dan jarum, cara membuat jahitan dasar, hingga ide proyek yang dapat Anda coba, buku ini akan memberikan semua informasi yang Anda butuhkan untuk menjadi merajut yang sukses.</t>
  </si>
  <si>
    <t>91694f32-50f1-4c27-b745-82043eff2e94</t>
  </si>
  <si>
    <t>Tips Praktis Membuat Olahan dari Tempe yang Menyehatkan</t>
  </si>
  <si>
    <t>978-623-8186-28-0</t>
  </si>
  <si>
    <t>978-623-8502-90-5</t>
  </si>
  <si>
    <t>Tempe adalah salah satu jenis makanan yang berasal dari Asia Tenggara dan sangat populer di Indonesia. Tempe memiliki kandungan nutrisi yang baik dan banyak digemari oleh masyarakat karena mudah ditemukan dan harganya terjangkau. Dalam membuat olahan dari tempe, banyak cara yang bisa dilakukan untuk menghasilkan hidangan yang lezat dan sehat. Dalam buku ini, akan dibahas tips praktis membuat olahan dari tempe yang menyehatkan. Melalui tips yang akan kami berikan, Anda akan belajar bagaimana membuat olahan tempe dengan mudah dan praktis, sehingga dapat menikmati hidangan yang lezat dan sehat. Jadi, jika Anda ingin memasak tempe dengan cara yang sehat dan praktis, simak terus buku ini.</t>
  </si>
  <si>
    <t>d17c8045-9264-414a-b0ee-bae754f0f3a8</t>
  </si>
  <si>
    <t>Panduan Mengolah Blewah yang Mudah dan Praktis menjadi Minuman Penghilang Dahaga</t>
  </si>
  <si>
    <t>978-623-8502-42-4</t>
  </si>
  <si>
    <t>Blewah adalah salah satu jenis buah yang memiliki rasa manis dan segar, sehingga banyak digemari oleh banyak orang. Selain itu, blewah juga memiliki banyak manfaat bagi kesehatan, seperti menjaga kadar gula dalam darah, menurunkan tekanan darah, dan membantu menjaga kesehatan jantung. Dalam buku ini, akan dibahas panduan mengolah blewah menjadi minuman penghilang dahaga yang mudah dan praktis. Resep yang akan dibagikan akan membantu Anda membuat minuman sehat yang bisa dikonsumsi setiap hari untuk mengatasi dahaga. Blewah juga bisa diolah menjadi berbagai macam minuman, seperti jus, smoothie, atau es blewah. Oleh karena itu, bagi Anda yang ingin menambah variasi minuman sehat dan mengatasi dahaga, panduan mengolah blewah menjadi minuman penghilang dahaga yang mudah dan praktis ini patut dicoba.</t>
  </si>
  <si>
    <t>1b9561e3-f738-46c6-bcf8-c866cfcfd458</t>
  </si>
  <si>
    <t>Tips Mudah Merawat Kupu-kupu Peliharaan di Rumah Bagi Pemula</t>
  </si>
  <si>
    <t>978-623-8186-27-3</t>
  </si>
  <si>
    <t>978-623-8502-89-9</t>
  </si>
  <si>
    <t>Kupu-kupu adalah hewan hias yang indah dan menarik. Merawat kupu-kupu peliharaan di rumah dapat menjadi pengalaman yang menyenangkan dan memuaskan. Namun, bagi pemula, merawat kupu-kupu mungkin terasa sulit dan membingungkan. Dalam artikel ini, akan dibahas tips mudah merawat kupu-kupu peliharaan di rumah bagi pemula, termasuk pemeliharaan tempat tinggal, nutrisi, dan pencegahan penyakit. Dengan memahami cara merawat kupu-kupu ini, pemula dapat memastikan bahwa kupu-kupu mereka hidup dalam lingkungan yang baik dan sehat. Tips mudah ini akan membantu pemula memahami bagaimana merawat kupu-kupu dengan cara yang tepat dan efektif.</t>
  </si>
  <si>
    <t>3f4f91eb-1b97-4998-ad2b-3b0a211fabc4</t>
  </si>
  <si>
    <t>Tips Mudah Merawat Kelinci Kesayangan agar Tetap Sehat</t>
  </si>
  <si>
    <t>978-623-8502-88-2</t>
  </si>
  <si>
    <t>Merawat kelinci memerlukan beberapa hal penting untuk memastikan kesejahteraan dan kesehatan mereka. Pertama, kelinci membutuhkan tempat tinggal yang luas dan bersih, seperti kandang atau ruangan yang dilengkapi dengan lapisan kayu atau serat untuk bantal. Kedua, kelinci membutuhkan makanan yang seimbang, termasuk makanan konsentrat, sayuran, dan berbagai jenis hijauan. Mereka juga harus selalu memiliki air yang bersih dan tersedia. Ketiga, kelinci harus memiliki waktu untuk berolahraga dan bergerak bebas, baik di dalam maupun di luar kandang. Keempat, mereka harus dilakukan pemeriksaan kesehatan secara teratur oleh dokter hewan untuk memastikan bahwa mereka sehat dan bebas dari penyakit. Dalam merawat kelinci, kasih sayang dan perhatian yang tepat juga sangat penting untuk memastikan bahwa mereka merasa nyaman dan bahagia. Dalam buku ini akan dibahas mengenai tips mudah merawat kelinci kesayangan agar tetap sehat.</t>
  </si>
  <si>
    <t>f5cb6bda-caae-4dfd-86d0-e12fcd5a204a</t>
  </si>
  <si>
    <t>Panduan Mengatur Waktu untuk Menciptakan Tujuan Besar</t>
  </si>
  <si>
    <t>978-623-8493-16-6</t>
  </si>
  <si>
    <t>Mengatur waktu dengan baik merupakan keterampilan penting yang harus dimiliki oleh setiap orang untuk mencapai tujuan besar dalam hidup. Namun, seringkali banyak orang kesulitan untuk mengatur waktu dengan efektif karena berbagai alasan, seperti kurangnya disiplin, terlalu banyak tugas yang harus diselesaikan, atau tidak tahu cara memprioritaskan kegiatan. Untuk itu, panduan mengatur waktu dapat menjadi solusi yang tepat untuk membantu seseorang mencapai tujuan besar dalam hidup. Dalam panduan ini, akan dijelaskan cara mengatur waktu dengan efektif dan efisien sehingga dapat membantu Anda menciptakan tujuan besar dalam hidup Anda. Panduan ini akan membahas tentang memahami tujuan, membuat jadwal yang realistis, mengelola prioritas, dan menghindari gangguan yang menghambat produktivitas. Semua hal tersebut akan menjadi kunci untuk menciptakan waktu yang produktif dan membantu Anda mencapai tujuan besar dalam hidup.</t>
  </si>
  <si>
    <t>bf96601f-36af-423e-9ebd-c510f626aa43</t>
  </si>
  <si>
    <t>Tips Mudah Merawat Katak Hias Kesayangan</t>
  </si>
  <si>
    <t>978-623-8502-87-5</t>
  </si>
  <si>
    <t>Katak hias memiliki bentuk dan warna yang menarik dan unik, sehingga tidak mengherankan jika banyak orang menjadikannya sebagai hewan peliharaan. Sayangnya, beberapa pemilik katak hias kurang memahami bagaimana merawat katak hias dengan benar dan baik. Hal ini bisa berakibat pada kondisi kesehatan katak yang buruk dan juga bisa mempengaruhi tampilan katak hias itu sendiri. Oleh karena itu, buku ini akan membahas tips mudah dan praktis bagaimana merawat katak hias kesayangan agar tetap sehat, aktif, dan memiliki tampilan yang indah. Dengan mempelajari tips-tips ini, Anda akan mampu memberikan perawatan yang baik bagi katak hias kesayangan Anda.</t>
  </si>
  <si>
    <t>405a74e7-cbd7-4879-a728-8d8da874d61f</t>
  </si>
  <si>
    <t>Tips Mudah Merawat Catok Rambut</t>
  </si>
  <si>
    <t>978-623-8186-73-0</t>
  </si>
  <si>
    <t>978-623-8502-86-8</t>
  </si>
  <si>
    <t>Rambut adalah mahkota setiap wanita. Memiliki rambut yang keren dan indah, tentu saja menjadi idaman setiap para wanita. Terutama pada saat ini, wanita dituntut untuk selalu tampil mempesona di setiap kesempatan. Memiliki rambut yang indah juga membuat tingkat kepercayaan diri seorang wanita menjadi bertambah. Selain itu, rambut indah menjadi nilai plus di mata orang lain. Mencatok rambut juga menjadi salah satu pilihan setiap wanita untuk menjadikan rambut mereka rapi, karena banyak dari mereka yang memiliki tipe rambut berbeda-beda dan membuat mereka tidak percaya diri dalam menjalani setiap aktivitas. Maka dari itu, mencatok rambut menjadi pilihan praktis para wanita untuk dilakukan setiap pagi sebelum menjalani aktivitas. Agar catok yang digunakan tetap awet dan tahan lama, maka kamu perlu merawatnya dengan baik. Buku ini akan memberikan panduannya untuk kamu.</t>
  </si>
  <si>
    <t>39ae7788-d022-4702-8987-4b9a3723023a</t>
  </si>
  <si>
    <t>Panduan Menanam Bunga Lili dengan Mudah dan Praktis untuk Mempercantik Halaman Rumah</t>
  </si>
  <si>
    <t>978-623-8502-41-7</t>
  </si>
  <si>
    <t>Bunga Lili merupakan salah satu jenis bunga yang memiliki keindahan yang sangat menawan. Bunga ini memiliki warna yang cantik dan aroma yang harum. Warna dari bunga Lili biasanya berwarna putih, kuning, merah, dan biru. Bentuk dari bunga Lili juga sangat unik, dengan tunas yang berdiri tegak dan memiliki beberapa helai daun yang berfungsi sebagai pelindung bagi bunga. Jika Anda ingin memelihara bunga Lili, Anda perlu memberikan perawatan yang baik agar bunga ini dapat tumbuh dengan baik dan memberikan hasil yang optimal. Pastikan bahwa tanaman tersebut mendapatkan cahaya matahari yang cukup dan diberikan air secukupnya agar tanah tidak terlalu lembab. Buku ini memberikan panduan menanam bunga lili dengan mudah dan praktis.</t>
  </si>
  <si>
    <t>c3915ae7-dfa7-4cf2-8bb9-c445ebdacf40</t>
  </si>
  <si>
    <t>Tips Mudah Merawat Bunga Anggrek Kesayangan di Rumah</t>
  </si>
  <si>
    <t>978-623-8502-85-1</t>
  </si>
  <si>
    <t>Anggrek adalah salah satu bunga yang sangat populer dan digemari banyak orang. Bunga ini memiliki banyak variasi warna dan bentuk yang sangat indah, sehingga tidak heran jika banyak orang memeliharanya di rumah atau taman. Keindahan bunga anggrek memang tidak bisa dipungkiri, mulai dari warna ungu, merah, kuning, putih, hingga warna lainnya yang memukau. Bukan hanya warna yang indah, bentuk bunga anggrek juga sangat unik dan menarik. Anggrek juga memiliki aroma yang sangat khas dan lezat, sehingga sering digunakan sebagai hiasan atau bahan untuk membuat parfum. Oleh karena itu, bunga anggrek layak disebut sebagai salah satu bunga terindah yang pernah ada. Jika Anda memiliki bunga anggrek di rumah, maka Anda harus memperhatikan perawatannya. Buku ini membahas tentang tips mudah merawat bunga anggrek di rumah.</t>
  </si>
  <si>
    <t>1c61116d-80d5-4928-ad60-92e0caa95e11</t>
  </si>
  <si>
    <t>Tips Mudah Menyimpan Kerang Laut dan Beberapa Resep Olahannya</t>
  </si>
  <si>
    <t>978-623-8247-52-3</t>
  </si>
  <si>
    <t>978-623-8269-72-3</t>
  </si>
  <si>
    <t>Kerang laut merupakan salah satu jenis seafood yang banyak digemari oleh masyarakat karena rasanya yang unik dan juga kaya akan nutrisi. Namun, kerang laut cepat rusak jika tidak disimpan dengan baik. Oleh karena itu, penting untuk mengetahui cara yang tepat untuk menyimpan kerang laut agar tetap segar dan bisa digunakan dalam jangka waktu yang lama. Selain itu, kerang laut juga dapat diolah menjadi berbagai jenis masakan yang lezat dan menyegarkan. Buku ini akan memberikan beberapa tips mudah untuk menyimpan kerang laut dan juga beberapa resep olahan kerang laut yang dapat Anda coba di rumah.</t>
  </si>
  <si>
    <t>95c07d7e-5024-4eff-9c9d-a9be59494329</t>
  </si>
  <si>
    <t>Tips Mudah Mengatasi Pahit saat Minum Obat</t>
  </si>
  <si>
    <t>978-623-8186-72-3</t>
  </si>
  <si>
    <t>978-623-8502-84-4</t>
  </si>
  <si>
    <t>Banyak sekali obat yang dapat menyembuhkan berberapa penyakit, namun efek sampingnya menjadi terasa pahit di lidah. Baik obat kapsul, tablet atau pun sirup, dimana obat-obat tersebut memiliki dosis tersendiri dan kandungan obat tersendiri yang dapat menyebabkan efek pahit pada lidah. Dengan cara mengetahui cara menelan yang baik maka efek tersebut tidak akan begitu berpengaruh. Namun banyak orang yang memilih untuk tidak minum obat karena efek rasa pahit yang ditimbulkan dari obat tersebut. Walaupun demikian banyak juga orang yang mencari alternatif mengatasi pahit tersebut dengan berbagai cara dan referensi dari media sosial. Buku ini akan memberikan tips kepada Anda cara mudah mengatasi pahit saat minum obat.</t>
  </si>
  <si>
    <t>78a8de6a-e243-4540-9a3f-82c70c742e08</t>
  </si>
  <si>
    <t>Panduan Membuat Olahan Kacang Panjang yang Mudah dan Praktis</t>
  </si>
  <si>
    <t>978-623-8502-40-0</t>
  </si>
  <si>
    <t>Kacang panjang adalah salah satu jenis sayuran yang sangat populer dan banyak ditemukan di berbagai negara. Sayuran ini memiliki rasa manis dan renyah yang membuatnya sangat disukai oleh banyak orang. Kacang panjang memiliki banyak manfaat bagi kesehatan, seperti kaya akan serat, vitamin, dan mineral yang dibutuhkan oleh tubuh. Sayuran kacang panjang dapat diolah menjadi berbagai macam olahan yang lezat dan bergizi. Dengan begitu, kacang panjang memiliki banyak variasi dan cara pengolahannya yang membuat sayuran ini sangat berkhasiat dan menyenangkan untuk dikonsumsi.</t>
  </si>
  <si>
    <t>78b1909a-206e-4dd1-bb57-416616f53bef</t>
  </si>
  <si>
    <t>Panduan Lengkap Pengembangan Softskill – Interpersonal &amp; Intrapersonal Skill</t>
  </si>
  <si>
    <t>978-979-29-7111-8</t>
  </si>
  <si>
    <t>978-623-01-3845-4</t>
  </si>
  <si>
    <t>Jika hardskill atau keahlian teknis terus berkembang dan banyak dipelajari, lain halnya dengan keahlian yang dinamakan interpersonal skill yang merupakan pengetahuan perihal caranya manusia berkomunikasi dan berinteraksi. Minimnya kemampuan ini ternyata menyisihkan problematika tersendiri, terutama sewaktu seseorang dihadapkan dalam lingkungan sosial dan dunia kerja.
 Banyak yang mengeluhkan diri kesulitan untuk beradaptasi dan berinteraksi dengan teman kerja dan bekerja sama dalam tim, meskipun pada dasarnya mereka memiliki kemampuan teknis diatas rata-rata. Untuk alasan tersebut buku ini ditulis dan materi interpersonal skill ditambahkan dalam kurikulum pendidikan, terutama di perguruan tinggi.
 Buku ini mengulas banyak hal perihal interpersonal skill yang akan melengkapi kemampuan teknis (hardskill) yang dimilikinya.</t>
  </si>
  <si>
    <t>b7dbfb82-13c1-4f83-af67-35bba3f7fb13</t>
  </si>
  <si>
    <t>Tips Mudah Memilih Celana Jeans</t>
  </si>
  <si>
    <t>978-623-8247-97-4</t>
  </si>
  <si>
    <t>978-623-8269-75-4</t>
  </si>
  <si>
    <t>Celana jeans adalah salah satu pakaian yang sangat digemari oleh berbagai kalangan. Celana jeans dapat digunakan dalam berbagai kesempatan, sehingga menjadi pakaian yang fleksibel dan praktis. Namun, memilih celana jeans yang sesuai dengan bentuk tubuh dan gaya pakaian yang diinginkan dapat menjadi hal yang sulit dilakukan. Panduan ini dibuat untuk memberikan tips yang mudah dan praktis dalam memilih celana jeans yang sesuai dengan bentuk tubuh dan gaya pakaian yang diinginkan. Panduan ini akan membahas tentang pemilihan model, ukuran, serta cara perawatan celana jeans. Panduan ini diharapkan dapat membantu para pembeli celana jeans dalam memilih celana jeans yang sesuai dengan bentuk tubuh dan gaya pakaian yang diinginkan. Selain itu, panduan ini juga dapat memberikan informasi yang berguna dalam perawatan celana jeans agar tetap dalam kondisi baik dan tahan lama.</t>
  </si>
  <si>
    <t>d08def91-682d-498e-8c70-346cdc190979</t>
  </si>
  <si>
    <t>Panduan Lengkap Pemrograman C# untuk Menguasai Unity, Segala Hal yang Dibutuhkan untuk Menguasai Game Engine Unity</t>
  </si>
  <si>
    <t>Punto Damar P.</t>
  </si>
  <si>
    <t>978-979-29-6575-9</t>
  </si>
  <si>
    <t>978-623-01-3844-7</t>
  </si>
  <si>
    <t>Buku Panduan Lengkap Pemrograman C# untuk Menguasai Unity ini ditulis dengan tujuanuntuk mengajarkan dasar-dasar yang dibutuhkan untuk menguasai game engine Unity. Pembuatanmateri buku ini didasarkan pada pertanyaan di forum-forum pemrograman yang masih banyakberkutat pada kesalahan-kesalahan pemrograman dasar, seperti tentang bagaimana cara membuatsuatu fitur/kemampuan tertentu. Selain juga banyak permasalahan yang dialami para programmerpemula yang rata-rata sudah tahu cara membuat game, namun kurang mengerti alasan kenapa perludibuat dengan metode tertentu. Selain itu, buku ini dibuat untuk mereka yang tergesa-gesa inginlangsung membuat hal menakjubkan menggunakan Unitytanpa mengetahui dasarnya.Dalam buku ini nantinya akan dibahas antara lain mengenai:
 &amp;bull; Setting Project Unity
 &amp;bull; Variabel dan Operator
 &amp;bull; Enumeration, Method,Array
 &amp;bull; Collections, Struct
 &amp;bull; Class &amp;amp; Object
 &amp;bull; Inheritance &amp;amp; Polymorphism
 &amp;bull; Interface
 &amp;bull; Pemrograman Berbasis Komponen
 &amp;bull; dll.
 Dengan ditulisnya buku ini, penulis berharap agar pembaca memiliki &amp;#39;bekal&amp;#39; yang cukup sebelum melangkah ke tahap selanjutnya, membuat game dengan Unity. Penulis tidak akan terlalu banyak menyinggung tentang pembuatan game dengan Unity. Akan tetapi dengan mempelajari buku ini, semoga pembaca menjadi paham bagaimana cara mengimplementasikan fitur atau mekanik berdasarkan pengetahuan yang didapatkan dari buku ini.</t>
  </si>
  <si>
    <t>97571af4-f92b-487b-9e1e-3606319835a5</t>
  </si>
  <si>
    <t>Panduan Lengkap Membuat Desain Bangunan Ruko dan Perkantoran dengan AutoCAD dan Google SketchUp</t>
  </si>
  <si>
    <t>978-979-29-6674-9</t>
  </si>
  <si>
    <t>978-623-01-3843-0</t>
  </si>
  <si>
    <t>Buku in merupakan panduan cepat yang akan memandu anda langkah dei langkah dalam membuat desain bangunan ruko yang cantik dan realistis menggunakan program AutoCAD dan Google SketchUp. Proses mendesain mulai dari membuat denah ruko, dinding, bukaan pintu dan jendela hingga atap bangunan ruko mempergunakan AutoCAD. Sedangkan tahapan terakhir adalah proses rendering desain menggunakan Vray for SketchUp yang bertujuan untuk memberi tekstur warna dan material pada elemen bangunan ruko sehingga desain akhir bangunan ruko menjadi bagus dan tampak nyata. Penjelasan materi di dalam buku ini mengutamakan penggunaan ikon perintah kerja untuk memudahkan pembaca dalam memahami isi materi buku dan juga dapat diaplikasikan dengan mudah versi AutoCAD lainnya.
 Setelah membaca tutorial di dalam buku ini, diharapkan pembaca akan mahir dalam mendesain sendiri bangunan ruko yang baik dengan tampilan yang realistis.</t>
  </si>
  <si>
    <t>7086cad8-6f4d-4c95-a875-a44bb9804915</t>
  </si>
  <si>
    <t>Panduan Lengkap Lolos Tes CPNS 10 Kementerian dan Pemerintah Daerah Tingkat I &amp; II</t>
  </si>
  <si>
    <t>Efriwandi , S.Si., M.Si., Ganda Yanuar, S.Pd., Kisworini Eka Ameliasari, S.Pd., Risya Ayu Irawati, S. S., &amp; Sugi Siswiyanti, S. Fil.</t>
  </si>
  <si>
    <t>978-979-29-6895-8</t>
  </si>
  <si>
    <t>978-623-01-3842-3</t>
  </si>
  <si>
    <t>Siapa yang tidak mau jadi Pegawai Negeri Sipil (PNS) saat ini?
 Untuk Anda yang mendambakan menjadi Pegawai Negeri Sipil, buku inilah jawabannya. Untuk lulus tes CPNS merupakan sesuatu yang tidak mudah. Anda harus bersaing dengan ribuan orang, Anda harus mempersiapkan segala sesuatunya jauh-jauh hari sebelum tes CPNS dilakukan. Tapi jangan khawatir, buku ini akan membuat Anda lebih siap untuk menghadapi tes CPNS. Isi buku ini sangat sesuai dengan kisi-kisi terbaru soal-soal tes CPNS 2015, terdiri dari Tes Wawasan Kebangsaan (TWK), Tes Intelegensi Umum (TIU), dan Tes Karakteristik Pribadi (TKP) yang semua soalnya dibuat sangat sesuai dengan Computer Assisted Test (CAT); 35 soal TWK, 30 soal TIU, dan 35 soal TKP.
 Buku ini juga berisi soal Tes Kompetensi Bidang (TKB) 10 Kementerian serta tes CPNS Pemerintahan Daerah (Pemda) dengan kisi-kisi paling update, disertai dengan pembahasan yang mudah dipahami. Ditulis oleh tim yang berpengalaman di bidangnya masing-masing.
 Dengan memiliki buku ini Anda akan menjadi sangat siap untuk menghadapi tes CPNS.</t>
  </si>
  <si>
    <t>ad37bdd2-00db-42b2-9e5d-81e0ce45512d</t>
  </si>
  <si>
    <t>Pajak Penghasilan, Teori, Kasus Dan Aplikasi</t>
  </si>
  <si>
    <t>978-979-29-6585-8</t>
  </si>
  <si>
    <t>978-623-01-3841-6</t>
  </si>
  <si>
    <t>BukuPajak Penghasilan ini membahas secara lengkap mengenai pajak penghasilan mulai dari Dasar-Dasar Perpajakan; Ketentuan Umum dan Tata Cara Perpajakan; PajakPenghasilan Umum dan Final; PajakPenghasilanPasal 21/26, 22, 23, 24, dan 25.
 Buku ini terutama ditujukan agar pembaca lebih mudah dalam mempelajari dan memahami peraturan perundang-undangan perpajakan dengan pendekatan pada praktek penghitungan, pengisian dan pelaporan SPT Pajak.
 Pembahasan dilakukan secara sistematis, aplikatif dan berdasarkan alat analisis yang tepat (peraturan perpajakan yang terbaru), sehingga buku ini diharapkan dapat membantu siswa, mahasiswa, praktisi, pengajar, dan masyarakat kalangan Wajib Pajak pada umumnya yang berkepentingan terhadap perpajakan.</t>
  </si>
  <si>
    <t>81d112fb-e982-4f4a-a5f3-9d1a15233d19</t>
  </si>
  <si>
    <t>Aneka Olahan Pisang untuk Balita Sehat</t>
  </si>
  <si>
    <t>978-623-8351-18-3</t>
  </si>
  <si>
    <t>Pisang adalah salah satu jenis buah yang sangat bergizi dan mudah dicerna oleh tubuh, terutama bagi balita yang sedang tumbuh dan berkembang. Karena kandungan nutrisi yang tinggi dan mudah dicerna, pisang menjadi pilihan yang baik bagi orang tua untuk memenuhi kebutuhan gizi anak. Dalam buku ini, akan dibahas berbagai aneka olahan pisang untuk balita, mulai dari makanan ringan seperti pisang goreng hingga makan utama seperti nasi goreng pisang. Buku ini dirancang untuk membantu orang tua dalam menyediakan makan sehat bagi balita dengan menggunakan pisang sebagai bahan utamanya. Kami berharap panduan ini dapat memberikan inspirasi dan ide baru bagi orang tua dalam menyediakan makan yang sehat dan lezat bagi anak mereka. Semoga buku ini dapat membantu balita tumbuh sehat dan kuat, serta memiliki pola makan yang sehat sejak dini.
 &amp;nbsp;</t>
  </si>
  <si>
    <t>01607aea-5012-43a3-82b3-4dd2a1fcf25b</t>
  </si>
  <si>
    <t>Olahraga: Kunci untuk Hidup Sehat dan Bahagia</t>
  </si>
  <si>
    <t>978-623-8493-15-9</t>
  </si>
  <si>
    <t>Olahraga adalah bagian integral dari gaya hidup sehat dan bahagia. Berolahraga secara teratur memiliki banyak manfaat, seperti meningkatkan kesehatan fisik dan mental, memperbaiki kualitas tidur, meningkatkan energi, dan menurunkan risiko penyakit kronis. Selain itu, olahraga juga dapat membantu menjaga berat badan yang sehat dan meningkatkan kepercayaan diri serta kesejahteraan emosional. Namun, meskipun manfaatnya sudah jelas, tidak semua orang menyadari betapa pentingnya berolahraga secara teratur. Oleh karena itu, dalam buku ini akan dibahas mengapa olahraga merupakan kunci untuk hidup sehat dan bahagia, dan bagaimana Anda dapat mengintegrasikan kegiatan fisik ke dalam rutinitas sehari-hari Anda.</t>
  </si>
  <si>
    <t>22841b08-fd1d-40d0-90c8-11eb88d3d904</t>
  </si>
  <si>
    <t>Tips Mudah Membuat Olahan dari Buah Alpukat</t>
  </si>
  <si>
    <t>978-623-8186-33-4</t>
  </si>
  <si>
    <t>978-623-8502-83-7</t>
  </si>
  <si>
    <t>Buah alpukat merupakan salah satu jenis buah yang kaya akan nutrisi dan memiliki rasa yang lezat. Selain dapat dimakan mentah sebagai camilan, buah alpukat juga dapat diolah menjadi berbagai jenis masakan yang lezat dan sehat. Dalam buku ini akan dibahas mengenai beberapa tips mudah untuk membuat olahan dari buah alpukat, seperti dipanggang, diolah menjadi guacamole, atau diolah menjadi jus. Dengan tips ini, Anda dapat menikmati buah alpukat dalam berbagai variasi masakan yang lezat dan sehat. Selamat mencoba.</t>
  </si>
  <si>
    <t>6e9ce49a-c8ce-41b5-8636-eb298897d67a</t>
  </si>
  <si>
    <t>Tips Mudah dan Praktis Merawat Tarantula di Rumah bagi Pemula</t>
  </si>
  <si>
    <t>978-623-8186-20-4</t>
  </si>
  <si>
    <t>978-623-8502-82-0</t>
  </si>
  <si>
    <t>Tarantula adalah jenis laba-laba hias yang unik dan menarik. Merawat tarantula memerlukan perhatian dan perawatan tertentu agar laba-laba tetap hidup dan sehat dalam lingkungan rumah. Bagi pemula, merawat tarantula mungkin terasa menakutkan dan membingungkan. Namun, dengan memahami beberapa tips mudah dan praktis, pemeliharaan tarantula dapat dilakukan dengan mudah dan efektif. Dalam buku ini, akan dibahas tips mudah dan praktis merawat tarantula di rumah bagi pemula, termasuk pemeliharaan tempat tinggal, nutrisi, dan pencegahan penyakit. Dengan memahami cara merawat tarantula ini, pemula dapat memastikan laba-laba mereka hidup dalam lingkungan yang baik dan sehat.</t>
  </si>
  <si>
    <t>a3e02aad-39af-4e3a-aed6-90452b4517a0</t>
  </si>
  <si>
    <t>Tips Mudah dan Praktis Mengolah Makanan dari Brokoli</t>
  </si>
  <si>
    <t>978-623-8502-81-3</t>
  </si>
  <si>
    <t>Sebagai salah satu jenis sayuran, brokoli memang memiliki banyak kandungan nutrisi yang baik bagi kesehatan. Terutama, brokoli memiliki kandungan antioksidan yang tinggi, sehingga dapat melindungi tubuh dari berbagai macam penyakit dan memperbaiki kesehatan jangka panjang. Selain itu, brokoli juga mudah didapat dan harganya terjangkau, sehingga banyak orang yang mulai mencoba mengolah brokoli menjadi makanan yang lezat dan sehat. Dalam buku ini akan diberikan beberapa tips mudah dan praktis bagi Anda yang ingin mengolah brokoli menjadi makanan yang lezat dan sehat, sekaligus memanfaatkan semua kandungan nutrisi yang ada pada brokoli. Dengan memanfaatkan tips-tips yang ada dalam buku ini, Anda dapat dengan mudah membuat makanan dari brokoli yang mengenyangkan dan menyehatkan.</t>
  </si>
  <si>
    <t>ddf20fdc-95f1-408e-a6e6-14d51e158dd3</t>
  </si>
  <si>
    <t>Tips Mudah dan Praktis Menanam Nanas</t>
  </si>
  <si>
    <t>978-623-8186-15-0</t>
  </si>
  <si>
    <t>978-623-8502-80-6</t>
  </si>
  <si>
    <t>Menanam nanas merupakan salah satu usaha pertanian yang cukup menguntungkan di beberapa wilayah di Indonesia. Tanaman ini dikenal sebagai salah satu sumber utama produksi buah nanas yang digemari oleh masyarakat. Namun, menanam nanas tidak selalu mudah dilakukan, perlu perawatan yang baik dan tepat. Dalam buku ini akan dibahas beberapa tips mudah dan praktis yang dapat membantu Anda dalam proses menanam nanas agar dapat tumbuh dengan baik dan menghasilkan hasil yang optimal. Selamat mencoba.</t>
  </si>
  <si>
    <t>9f4fc02d-b5f3-4bb9-8173-0bf19451ccf7</t>
  </si>
  <si>
    <t>Tips Mudah Budi Daya Kacang Polong dan Kacang Kapri untuk Pemula</t>
  </si>
  <si>
    <t>978-623-8186-76-1</t>
  </si>
  <si>
    <t>978-623-8502-79-0</t>
  </si>
  <si>
    <t>Budi daya kacang polong dan kacang kapri adalah sebuah aktivitas yang menyenangkan dan bermanfaat bagi keluarga. Kedua jenis tanaman ini dapat tumbuh baik di luar maupun dalam rumah, sehingga sangat cocok bagi pemula yang baru memulai budi daya tanaman. Dengan menjalankan budi daya ini, kita dapat memenuhi kebutuhan akan sayur-sayuran segar dan berkualitas yang dapat digunakan sebagai bahan masakan sehari-hari. Selain itu, budi daya ini juga dapat membantu mengurangi biaya belanja sayur-sayuran dan memastikan ketersediaan bahan yang segar dan berkualitas. Dalam panduan ini, akan dibahas beberapa tips mudah bagi pemula untuk memulai budi daya kacang polong dan kacang kapri. Penulis berharap bahwa dengan mengikuti tips yang kami berikan, pemula dapat memulai budi daya tanaman dengan sukses dan menikmati hasil panennya.</t>
  </si>
  <si>
    <t>84150028-09b4-4fa5-a138-3c7b9faf3113</t>
  </si>
  <si>
    <t>Tips Mudah Budi Daya Ikan Lele di Rumah bagi Pemula</t>
  </si>
  <si>
    <t>978-623-8502-78-3</t>
  </si>
  <si>
    <t>Budi daya ikan lele di rumah bisa menjadi pilihan bagi mereka yang ingin memulai bisnis budidaya ikan atau hanya ingin memiliki sumber protein hewan yang murah dan mudah didapat. Namun, bagi pemula, membudidayakan ikan lele mungkin terasa sulit dan memerlukan banyak pengetahuan dan pengalaman. Oleh karena itu, ada beberapa tips mudah yang dapat membantu pemula memulai budi daya ikan lele dengan sukses. Hal-hal yang perlu diperhatikan antara lain pemilihan bibit yang sehat, pemilihan tempat budi daya yang baik, pengaturan suhu dan kualitas air yang tepat, pemberian pakan yang sesuai, dan perawatan yang baik. Dengan memperhatikan hal-hal tersebut, membudidayakan ikan lele di rumah bisa menjadi cara yang mudah dan menguntungkan bagi pemula. Buku ini akan membahas tentang tips mudah budi daya ikan lele di rumah bagi pemula.</t>
  </si>
  <si>
    <t>7d5f1994-5639-4d73-b061-41b955553f30</t>
  </si>
  <si>
    <t>Tips Merawat Bunga Krisan di Halaman Rumah dengan Praktis</t>
  </si>
  <si>
    <t>978-623-8502-77-6</t>
  </si>
  <si>
    <t>Bunga krisan adalah bunga yang sering digunakan untuk berbagai acara dan kesempatan. Bunga ini memiliki bentuk yang indah dan warna yang cerah, sehingga sangat cocok untuk ditempatkan pada berbagai macam pemandangan. Krisan biasanya tumbuh di daerah tropis dan subtropis dan memiliki nama latin Chrysanthemum. Bunga ini dapat ditemukan dalam berbagai warna, seperti merah, kuning, putih, dan bahkan ungu. Tergantung pada jenisnya, bunga krisan dapat tumbuh sampai 1 meter. Jika Anda menanam bunga krisan untuk hiasan, maka Anda harus memberikan perawatan yang terbaik. Buku ini membahas tentang tips merawat bunga krisan di halaman rumah dengan praktis.</t>
  </si>
  <si>
    <t>60238fa8-ae76-4859-a1fc-1f69ac4de26a</t>
  </si>
  <si>
    <t>Tips Mengolah Ubi Ungu Menjadi Makanan yang Menggugah Selera</t>
  </si>
  <si>
    <t>978-623-8502-76-9</t>
  </si>
  <si>
    <t>Ubi ungu adalah salah satu jenis ubi yang memiliki warna unik, yaitu ungu. Ubi ini memiliki tekstur yang lembut dan rasa yang manis ketika sudah matang dengan baik. Ubi ungu juga kaya akan nutrisi seperti antioksidan, vitamin B dan C, serta mineral seperti potassium dan magnesium. Konsumsi ubi ungu secara teratur dapat membantu menjaga kesehatan jantung dan memperkuat sistem imun. Olahan ubi ungu bisa menjadi pilihan yang menyenangkan dan kreatif bagi siapa saja yang ingin menikmati ubi ungu dengan cara yang berbeda. Olahan ubi ungu juga bisa menjadi alternatif yang menyenangkan bagi siapa saja yang ingin memasak dengan bahan-bahan alami dan sehat. Dengan berbagai pilihan olahan ubi ungu, Anda bisa menikmati makanan yang sehat dan lezat setiap hari.</t>
  </si>
  <si>
    <t>a020deae-c07b-4cd8-8d58-6bcc82666903</t>
  </si>
  <si>
    <t>Tips Mengolah Leci Menjadi Minuman yang Menyegarkan</t>
  </si>
  <si>
    <t>978-623-8502-75-2</t>
  </si>
  <si>
    <t>Leci merupakan salah satu buah yang banyak terdapat di Indonesia dan memiliki rasa yang khas dan menyegarkan. Buah ini juga kaya akan nutrisi seperti vitamin C dan serat. Oleh karena itu, mengolah leci menjadi minuman yang menyegarkan adalah pilihan yang tepat untuk memenuhi kebutuhan nutrisi dan memuaskan dahaga pada hari-hari yang panas. Dalam buku ini akan dibahas mengenai beberapa tips mengolah leci menjadi minuman yang menyegarkan, mulai dari cara memilih bahan yang tepat hingga cara membuat minuman yang lezat dan sehat. Dengan mengikuti tips ini, Anda dapat menikmati minuman leci yang segar dan bergizi di rumah.</t>
  </si>
  <si>
    <t>d22c3977-4d57-44c6-b004-02b0671fd167</t>
  </si>
  <si>
    <t>Tips Mengatasi Rasa Ngantuk di Kantor</t>
  </si>
  <si>
    <t>978-623-8186-47-1</t>
  </si>
  <si>
    <t>978-623-8502-74-5</t>
  </si>
  <si>
    <t>Rasa ngantuk di kantor dapat mengurangi konsentrasi dan produktivitas kerja. Rasa ngantuk yang berkepanjangan dapat menyebabkan kita merasa lelah dan kurang fokus dalam mengerjakan tugas. Rasa ngantuk merupakan hal yang wajar dialami oleh setiap orang, namun apabila rasa ngantuk ini mengganggu aktivitas sehari-hari, maka perlu ada tindakan untuk mengatasinya. Dengan melakukan tips-tips yang ada di dalam buku ini, diharapkan rasa ngantuk dapat diatasi dan dapat meningkatkan kualitas hidup yang lebih baik.</t>
  </si>
  <si>
    <t>a46af71e-1751-461a-8d6b-89f969799a00</t>
  </si>
  <si>
    <t>Alkitab, Perjanjian Baru dalam Terjemahan Sederhana Indonesia</t>
  </si>
  <si>
    <t>Yayasan Alkitab BahasaKita (Albata)</t>
  </si>
  <si>
    <t>978-623-7966-18-0</t>
  </si>
  <si>
    <t>978-623-314-497-1</t>
  </si>
  <si>
    <t>Terjemahan Sederhana Indonesia (TSI) adalah hasil penerjemahan dari Yayasan Alkitab BahasaKita (Albata). Albata hadir dengan visi meningkatkan pemahaman Firman Tuhan, supaya para pembaca dan pendengar dapat mengalami pembaharuan hidup. Oleh karena itu, kehadiran Albata tidak bermaksud untuk menggantikan Alkitab yang ada, melainkan untuk meningkatkan pemahaman akan Firman Tuhan. Umat Allah memerlukan dua macam terjemahan Alkitab Umat Allah di mana pun berada memerlukan sekurang-kurangnya dua macam penerjemahan Alkitab, supaya orang yang belum sempat belajar bahasa sumber Alkitab dapat mengerti Firman Allah dengan sejelas mungkin. Kedua macam penerjemahan itu adalah terjemahan secara harfiah dan terjemahan yang berdasarkan arti. Karena terjemahan harfiah dikerjakan kata demi kata, terjemahan seperti itu sangat berguna untuk memperlihatkan bentuk dan struktur dari teks bahasa sumber. Alkitab Terjemahan Baru (TB) adalah salah satu Alkitab yang diterjemahkan secara harfiah. Sedangkan TSI dan BIS (Bahasa Indonesia Sehari-hari) diterjemahkan berdasarkan arti. Terjemahan berdasarkan arti tidak mempersoalkan berapa kata yang dipakai dalam penerjemahan asal arti yang disampaikan atau yang diungkapkan sama dengan arti yang diterima oleh para pembaca pertama pada zaman kitab itu ditulis. Kelebihan terjemahan secara harfiah adalah hampir selalu mengikuti bentuk atau cara ungkapan yang terdapat dalam bahasa sumber. Sedangkan terjemahan berdasarkan arti memiliki kelebihan dalam hal lebih tepat menyatakan arti dari bahasa sumber. Dengan melihat pentingnya kedua bentuk penerjemahan tersebut, maka sudah sepantasnyalah jemaat Tuhan memiliki dan menggunakan kedua-duanya!
 &amp;nbsp;</t>
  </si>
  <si>
    <t>2bc4ebb1-dd44-4a5e-9a0f-cc8a18b2ccf5</t>
  </si>
  <si>
    <t>Nilai Jari Jemarimu: Makna Cincin di Setiap Jari</t>
  </si>
  <si>
    <t>978-623-8269-03-7</t>
  </si>
  <si>
    <t>978-623-8503-31-5</t>
  </si>
  <si>
    <t>Cincin merupakan benda berharga yang sering kita jumpai dikenakan pada jari-jari orang di sekitar kita. Ada yang senang memakainya pada jari telunjuk, dan ada yang memang mengharuskan jari manisnya dikenakan cincin karena sudah terikat oleh janji pernikahan. Selain indah, cincin yang kita kenakan pada jari kita memiliki makna yang cukup banyak. Pada buku ini akan dibahas mengenai pemakaian cincin pada tiap jari, baik dari yang sudah diketahui banyak orang maupun sudah mulai ditinggalkan oleh perkembangan zaman.</t>
  </si>
  <si>
    <t>9a50678d-8d28-4854-b4ea-65021a79fa68</t>
  </si>
  <si>
    <t>Mudah Membuat Sendiri Camilan Sehat Kacang Almond</t>
  </si>
  <si>
    <t>978-623-8503-30-8</t>
  </si>
  <si>
    <t>Kacang almond adalah salah satu jenis kacang-kacangan yang banyak dijumpai di dunia. Kacang ini berasal dari pohon almond yang tumbuh di daerah subtropis dan mediterania. Kacang almond memiliki rasa yang lezat dan kaya akan nutrisi. Kacang almond mengandung protein, lemak sehat, vitamin E, magnesium, dan serat yang dibutuhkan tubuh. Kacang almond juga banyak digunakan dalam berbagai jenis makanan, seperti kue, biskuit, dan produk susu kacang almond. Jika Anda bosan dengan olahan kacang almond yang itu-itu saja, buku ini memberikan panduan praktis dan mudah membuat aneka camilan sehat dengan bahan kacang almond. Selamat mencoba.</t>
  </si>
  <si>
    <t>cfc1d939-593d-41e5-b49e-2784628f8324</t>
  </si>
  <si>
    <t>Dari Mataram Kuno hingga Pajang: Kisah Perjalanan Kerajaan di Jawa Tengah</t>
  </si>
  <si>
    <t>978-623-8492-05-3</t>
  </si>
  <si>
    <t>Dalam buku &amp;lsquo;&amp;rsquo;Dari Mataram Kuno hingga Pajang: Kisah Perjalanan Kerajaan di Jawa Tengah&amp;rsquo;&amp;rsquo;, pembaca akan diajak untuk mengambil bagian dalam perjalanan waktu yang membawa kita dari masa Kerajaan Mataram Kuno hingga Kerajaan Pajang. Buku ini akan memaparkan secara komprehensif mengenai sejarah dan perkembangan dari setiap kerajaan yang pernah berdiri di wilayah Jawa Tengah. Selain itu, buku ini juga akan membahas tentang sejarah dan perkembangan dari setiap kerajaan, mulai dari awal berdirinya hingga jatuhnya kerajaan tersebut. Pembahasan mengenai aspek-aspek penting dari setiap kerajaan, seperti politik, agama, ekonomi, dan budaya juga akan dibahas dalam buku ini.
 &amp;nbsp;</t>
  </si>
  <si>
    <t>a8113ea5-20b9-4067-af74-560b07f76e4a</t>
  </si>
  <si>
    <t>Tips Menentukan Outfit Untuk Sehari-hari</t>
  </si>
  <si>
    <t>978-623-8269-11-2</t>
  </si>
  <si>
    <t>978-623-8269-80-8</t>
  </si>
  <si>
    <t>Menentukan outfit yang tepat untuk sehari-hari dapat menjadi tugas yang menantang, terutama saat kita ingin terlihat rapi dan percaya diri. Namun, dengan beberapa tips yang tepat, Anda dapat dengan mudah menentukan outfit yang cocok untuk setiap kesempatan. Dalam buku ini akan dibahas beberapa tips penting untuk membantu Anda menentukan outfit yang tepat untuk sehari-hari. Mulai dari cara menentukan warna yang cocok, mengkombinasikan aksesori hingga tips untuk membuat tampilan Anda terlihat lebih rapi dan profesional, kami akan memberikan semua informasi yang Anda butuhkan untuk menentukan outfit yang tepat untuk setiap kesempatan.</t>
  </si>
  <si>
    <t>232fc6ea-2d4a-4b7a-be3f-ec0f98b03c96</t>
  </si>
  <si>
    <t>Cara Merawat Bunga Bougenville dengan Mudah dan Praktis untuk Mempercantik Halaman Rumah</t>
  </si>
  <si>
    <t>978-623-8351-30-5</t>
  </si>
  <si>
    <t>Bunga Bougenville adalah jenis bunga yang memiliki warna yang cantik dan memiliki daya tahan yang baik terhadap cuaca ekstrim. Merawat bunga Bougenville bisa menjadi pilihan bagi mereka yang ingin mempercantik halaman rumah dengan tampilan yang menawan dan memiliki nilai estetika yang tinggi. Namun, bagi pemula, merawat bunga Bougenville mungkin terasa sulit dan memerlukan banyak pengetahuan dan pengalaman. Oleh karena itu, ada beberapa cara mudah dan praktis yang dapat membantu merawat bunga Bougenville dengan sukses. Hal-hal yang perlu diperhatikan antara lain pemilihan tempat penanaman yang baik, pemilihan media tanam yang sesuai, pemberian air dan nutrisi yang tepat, pemangkasan dan perlindungan dari hama dan penyakit. Dengan memperhatikan hal-hal tersebut, merawat bunga Bougenville bisa menjadi cara yang mudah dan praktis untuk mempercantik halaman rumah. Buku ini membahas tentang cara merawat bunga bougenville dengan mudah dan praktis untuk mempercantik halaman rumah.
 &amp;nbsp;</t>
  </si>
  <si>
    <t>ec612575-b006-4198-b61b-085a6774a103</t>
  </si>
  <si>
    <t>Motivasi Sukses Berbisnis: Keterampilan Kewirausahaan untuk Bisnis yang Sukses</t>
  </si>
  <si>
    <t>978-623-8493-13-5</t>
  </si>
  <si>
    <t>Pengusaha sukses seringkali memiliki motivasi yang kuat untuk mencapai tujuan bisnis mereka. Motivasi tersebut meliputi keinginan untuk membangun produk atau layanan yang inovatif, menciptakan nilai tambah bagi pelanggan, dan memperoleh keuntungan yang besar. Namun, motivasi sukses bisnis tidak selalu mudah didapatkan, terutama ketika pengusaha menghadapi tantangan dan rintangan di sepanjang jalan. Oleh karena itu, penting bagi pengusaha untuk mengembangkan keterampilan kewirausahaan yang diperlukan untuk mengatasi masalah dan menyelesaikan tantangan bisnis yang ada. Menjadi pengusaha yang sukses memerlukan komitmen untuk belajar dan terus berkembang sepanjang waktu.</t>
  </si>
  <si>
    <t>3ac4569d-3d14-4128-a5a0-8405cf52f007</t>
  </si>
  <si>
    <t>Motivasi Pertemanan: Cara Menjaga Komunikasi Jarak Jauh</t>
  </si>
  <si>
    <t>978-623-8493-12-8</t>
  </si>
  <si>
    <t>Pertemanan adalah salah satu aspek penting dalam kehidupan manusia. Dalam menjalin pertemanan, komunikasi menjadi faktor yang sangat penting. Namun, dengan semakin banyaknya orang yang menjalani kehidupan jarak jauh, menjaga komunikasi pertemanan menjadi semakin sulit. Oleh karena itu, motivasi dalam menjaga pertemanan menjadi sangat penting. Dalam buku ini, akan dibahas mengenai bagaimana motivasi dapat membantu dalam menjaga komunikasi pertemanan jarak jauh. Dengan memahami betapa pentingnya menjaga hubungan pertemanan, diharapkan kita dapat meningkatkan motivasi untuk terus berkomunikasi dengan teman-teman jauh kita.</t>
  </si>
  <si>
    <t>18217607-245e-4f2c-a142-d2c4fd2ba504</t>
  </si>
  <si>
    <t>Motivasi Meningkatkan Keterampilan Berbicara di Depan Umum</t>
  </si>
  <si>
    <t>978-623-8493-11-1</t>
  </si>
  <si>
    <t>Berbicara di depan umum menjadi suatu hal yang tidak bisa dihindari dalam kehidupan sosial manusia. Namun, tidak semua orang memiliki kemampuan untuk berbicara di depan umum secara efektif dan memukau. Keterampilan berbicara di depan umum sangat penting karena dapat mempengaruhi keberhasilan seseorang dalam berbagai bidang, seperti karir, pendidikan, dan hubungan sosial. Oleh karena itu, perlu adanya upaya untuk meningkatkan keterampilan berbicara di depan umum. Salah satu faktor yang mempengaruhi keberhasilan dalam meningkatkan keterampilan berbicara di depan umum adalah motivasi. Dalam hal ini, motivasi dapat membantu seseorang untuk lebih percaya diri dan bersemangat dalam menghadapi situasi berbicara di depan umum.</t>
  </si>
  <si>
    <t>0d8e8b3c-1478-4173-82bc-4d6b10664d0c</t>
  </si>
  <si>
    <t>Tips Mencegah Jerawat Muncul dan Menjaga Kulit Sehat</t>
  </si>
  <si>
    <t>978-623-8493-40-1</t>
  </si>
  <si>
    <t>Buku Tips Mencegah Jerawat Muncul dan Menjaga Kulit Sehat adalah bagian yang sangat penting karena memberikan pengenalan tentang topik yang akan dibahas dan juga memberikan konteks tentang mengapa topik ini perlu dibahas. Pada buku ini, pembaca akan diperkenalkan pada apa itu jerawat dan apa penyebab jerawat. Jerawat adalah kondisi kulit yang umum terjadi dan dapat mempengaruhi siapa saja, baik laki-laki maupun perempuan, dan sering terjadi selama masa remaja. Jerawat terjadi ketika kelenjar minyak di bawah kulit menjadi terlalu aktif dan menyebabkan pori-pori terblokir oleh minyak dan sel kulit mati. Hal ini dapat menyebabkan peradangan pada kulit dan munculnya jerawat. Oleh karena itu, sangat penting untuk mencegah jerawat muncul dan menjaga kulit tetap sehat. Buku ini akan membantu pembaca memperoleh pemahaman yang lebih baik tentang cara mencegah jerawat muncul dan menjaga kulit tetap sehat yang akan dibahas di bagian selanjutnya.</t>
  </si>
  <si>
    <t>e9cab60d-6e9b-41a1-96f8-7e57ccfcaf32</t>
  </si>
  <si>
    <t>Motivasi Meningkatkan Keterampilan Bahasa Inggris: Tips dan Trik untuk Menguasai Bahasa Inggris dengan Cepat</t>
  </si>
  <si>
    <t>978-623-8493-10-4</t>
  </si>
  <si>
    <t>Bahasa Inggris merupakan bahasa global yang digunakan oleh banyak orang di seluruh dunia, baik dalam komunikasi sehari-hari maupun dalam dunia bisnis dan akademik. Oleh karena itu, memiliki keterampilan bahasa Inggris yang baik menjadi sangat penting bagi siapa saja yang ingin berkomunikasi dengan orang dari berbagai negara dan budaya. Namun, menguasai bahasa Inggris tidaklah mudah dan seringkali memerlukan waktu dan usaha yang besar. Oleh karena itu, motivasi sangatlah penting dalam meningkatkan keterampilan bahasa Inggris. Dalam tulisan ini, akan dibahas beberapa tips dan trik untuk membantu meningkatkan motivasi dan mempercepat proses belajar bahasa Inggris. Dengan menggunakan metode-metode yang efektif, diharapkan pembaca dapat dengan cepat meningkatkan keterampilan bahasa Inggris mereka dan mencapai tujuan yang diinginkan.</t>
  </si>
  <si>
    <t>14654b64-791b-44f3-a21d-fa274a8644e6</t>
  </si>
  <si>
    <t>Tips Memilih Sunscreen untuk Wajah</t>
  </si>
  <si>
    <t>978-623-8247-81-3</t>
  </si>
  <si>
    <t>978-623-8269-81-5</t>
  </si>
  <si>
    <t>Panduan ini akan memberikan beberapa tips dan trik praktis dalam memilih sunscreen untuk wajah yang sesuai dengan kebutuhan kulit Anda. Dengan mengikuti panduan ini, Anda akan belajar cara memilih sunscreen yang tepat, termasuk faktor-faktor yang harus diperhatikan seperti tingkat perlindungan UV, kandungan bahan-bahan, dan formula yang sesuai dengan jenis kulit Anda. Selain itu, Anda juga akan belajar tentang cara mengaplikasikan sunscreen dengan benar dan kapan waktu yang tepat untuk mengaplikasikan sunscreen. Panduan ini cocok untuk siapa saja yang ingin menjaga kesehatan kulit wajah dengan cara yang aman dan efektif.</t>
  </si>
  <si>
    <t>8fe1bf6e-28fe-43bf-a3a8-fa62ff476cbc</t>
  </si>
  <si>
    <t>Motivasi Meningkatkan Kemampuan Berkomunikasi</t>
  </si>
  <si>
    <t>978-623-8493-09-8</t>
  </si>
  <si>
    <t>Kemampuan berkomunikasi yang baik merupakan salah satu keterampilan penting yang harus dimiliki oleh setiap individu dalam berbagai aspek kehidupan. Namun, tidak jarang seseorang mengalami kendala dalam berkomunikasi baik itu dalam situasi formal maupun informal. Untuk mengatasi hal tersebut, motivasi dapat menjadi kunci dalam meningkatkan kemampuan berkomunikasi seseorang. Dengan memiliki motivasi yang kuat, seseorang akan lebih bersemangat untuk mengasah keterampilan berkomunikasinya dan terus belajar dari pengalaman-pengalaman yang telah dilaluinya. Oleh karena itu, peningkatan motivasi dalam diri individu dapat berdampak positif terhadap kemampuan berkomunikasi yang dimilikinya. Dalam buku ini, akan dibahas lebih lanjut mengenai bagaimana motivasi dapat meningkatkan kemampuan berkomunikasi seseorang dan bagaimana cara meningkatkan motivasi tersebut.</t>
  </si>
  <si>
    <t>81f1520f-871b-492e-a694-16ec3022c0bf</t>
  </si>
  <si>
    <t>Motivasi Menggali Hobi: Menemukan Kesenangan dalam Kegemaran</t>
  </si>
  <si>
    <t>978-623-8493-08-1</t>
  </si>
  <si>
    <t>Ketika seseorang menemukan kegemaran yang sesuai dengan minat dan bakatnya, hal itu akan membantu meningkatkan rasa percaya diri, memperluas pengetahuan, dan mengembangkan keterampilan baru. Dengan memperoleh kepuasan dari hobi, seseorang dapat mengurangi stres dan meningkatkan kesejahteraan mental. Selain itu, hobi juga dapat memberikan kesempatan untuk terhubung dengan orang-orang yang memiliki minat yang sama dan membangun jejaring sosial yang positif. Oleh karena itu, sangat penting bagi setiap individu untuk menemukan kesenangan dalam kegemaran atau hobi yang dapat membawa kebahagiaan dan manfaat positif bagi diri sendiri dan lingkungan sekitarnya.</t>
  </si>
  <si>
    <t>f1d2057e-4196-434d-b7d7-cf8955a9c845</t>
  </si>
  <si>
    <t>Motivasi Mengasah Kreativitas: Menemukan Kesenangan dalam Setiap Aktivitas</t>
  </si>
  <si>
    <t>978-623-8493-46-3</t>
  </si>
  <si>
    <t>Kreativitas dapat menjadi kekuatan yang sangat bermanfaat dalam kehidupan kita, terutama dalam menghadapi tantangan dan menciptakan solusi baru untuk masalah yang dihadapi. Namun, untuk menjadi kreatif, kita membutuhkan motivasi yang kuat untuk mengasah kreativitas kita. Motivasi dapat berasal dari berbagai sumber, seperti keinginan untuk mencapai tujuan, ketertarikan pada topik tertentu, atau bahkan kesenangan dalam melakukannya. Dalam buku ini, akan dibahas bagaimana menemukan kesenangan dalam setiap aktivitas yang kita lakukan, dan bagaimana hal itu dapat memotivasi kita untuk mengasah kreativitas kita. Kita akan mengeksplorasi beberapa strategi yang dapat membantu kita menemukan kegembiraan dalam tugas-tugas sehari-hari, dan bagaimana hal tersebut dapat membantu kita menjadi lebih kreatif dalam menghadapi tantangan yang dihadapi.</t>
  </si>
  <si>
    <t>1cac9306-7f45-4fe3-a526-a38572390297</t>
  </si>
  <si>
    <t>Tips Memilih Kedelai Berkualitas dengan Berbagai Resep</t>
  </si>
  <si>
    <t>978-623-8247-96-7</t>
  </si>
  <si>
    <t>978-623-8269-85-3</t>
  </si>
  <si>
    <t>Panduan ini akan memberikan beberapa tips dan trik praktis dalam memilih kedelai berkualitas serta beberapa resep makanan yang menggunakan kedelai sebagai bahan dasar. Dengan mengikuti panduan ini, Anda akan belajar cara memilih kedelai yang segar dan berkualitas, serta bagaimana cara menyimpan kedelai agar tetap segar. Selain itu, Anda juga akan belajar beberapa resep makanan yang menggunakan kedelai sebagai bahan dasar, seperti tahu, tempe, sambal kacang, dan lain-lain. Panduan ini cocok untuk siapa saja yang ingin menambah variasi dalam menu makan sehari-hari dan ingin mengetahui lebih dalam tentang kedelai sebagai bahan makanan.</t>
  </si>
  <si>
    <t>10957dd6-4f29-466e-9ffb-55a2ca0f0f0a</t>
  </si>
  <si>
    <t>Motivasi Membangun Kebiasaan Positif</t>
  </si>
  <si>
    <t>978-623-8493-07-4</t>
  </si>
  <si>
    <t>Motivasi adalah kunci untuk membantu seseorang membangun kebiasaan positif dalam kehidupan sehari-hari. Kebiasaan positif dapat membawa dampak yang signifikan bagi kesehatan, kebahagiaan, dan kesuksesan seseorang. Namun, untuk membentuk kebiasaan positif yang berlangsung lama, dibutuhkan usaha dan ketekunan yang konsisten. Dalam buku ini, kita akan membahas bagaimana motivasi dapat membantu seseorang membangun kebiasaan positif, mengapa penting untuk memiliki kebiasaan positif, dan bagaimana kita dapat memulai proses membangun kebiasaan positif dalam kehidupan kita. Dengan memahami pentingnya motivasi dan kebiasaan positif, kita dapat mencapai tujuan kita dan hidup lebih baik.</t>
  </si>
  <si>
    <t>2720442b-3024-48e9-93d3-b111e48c2c10</t>
  </si>
  <si>
    <t>Motivasi Membangun Bisnis Sukses: Langkah-langkah Menuju Keberhasilan dalam Dunia Bisnis</t>
  </si>
  <si>
    <t>978-623-8493-06-7</t>
  </si>
  <si>
    <t>Bisnis dapat menjadi jalur yang menarik untuk mencapai keberhasilan finansial dan pengakuan. Namun, membangun bisnis yang sukses membutuhkan lebih dari sekedar keinginan dan ide yang bagus. Dibutuhkan juga motivasi yang kuat, kerja keras, kesabaran, dan ketekunan dalam menghadapi tantangan yang muncul. Buku ini akan membahas langkah-langkah yang perlu diambil untuk mencapai keberhasilan dalam dunia bisnis, mulai dari menemukan ide bisnis yang tepat hingga mengembangkan strategi pemasaran yang efektif. Dengan mengikuti langkah-langkah ini, Anda dapat memperoleh wawasan dan keterampilan yang diperlukan untuk membangun bisnis yang sukses.</t>
  </si>
  <si>
    <t>a666d942-1b8c-4771-9493-03fc80a8a63b</t>
  </si>
  <si>
    <t>Tips Membudidayakan Ikan Patin yang Mudah dan Praktis bagi Pemula</t>
  </si>
  <si>
    <t>978-623-8502-72-1</t>
  </si>
  <si>
    <t>Ikan patin merupakan salah satu jenis ikan air tawar yang banyak dibudidayakan karena memiliki nilai ekonomis tinggi dan citarasa yang lezat. Membudidayakan ikan patin bisa menjadi pilihan bagi mereka yang baru memulai budidaya ikan dan ingin memulai dengan cara yang mudah dan praktis. Beberapa hal yang perlu diperhatikan dalam membudidayakan ikan patin antara lain pemilihan bibit yang sehat, pemilihan tempat budidaya yang baik, pengaturan suhu dan kualitas air, pemberian pakan yang tepat, dan perawatan yang baik. Dengan memperhatikan hal-hal tersebut, membudidayakan ikan patin bisa menjadi cara yang mudah dan praktis untuk memperoleh hasil yang baik. Buku ini memberikan tips membudidayakan ikan patin yang mudah dan praktis bagi pemula.</t>
  </si>
  <si>
    <t>6bac0259-4ec3-48ee-8f42-92890ae13044</t>
  </si>
  <si>
    <t>Budi daya Lemon Panduan Lengkap untuk Menanam, Memelihara, dan Memanen Lemon</t>
  </si>
  <si>
    <t>978-623-8117-95-6</t>
  </si>
  <si>
    <t>Bagi para pemula yang ingin mencoba budidaya lemon, seringkali masih kebingungan tentang bagaimana cara menanam, memelihara, dan memanen lemon dengan benar. Buku ini hadir sebagai panduan lengkap untuk membantu Anda memahami seluk-beluk budidaya lemon secara detail. Buku ini akan membahas berbagai aspek penting dari budidaya lemon, mulai dari pemilihan varietas lemon yang tepat hingga teknik perawatan dan pemanenan buah lemon yang optimal. Selain itu, buku ini juga akan membahas beberapa tantangan yang sering dihadapi dalam budidaya lemon dan cara mengatasinya. Dengan membaca buku ini, diharapkan Anda dapat memperoleh pemahaman yang lebih baik tentang budidaya lemon dan dapat mengembangkan tanaman lemon dengan sukses. Selamat membaca!
 &amp;nbsp;</t>
  </si>
  <si>
    <t>675c1b4e-8447-4c74-93df-4e60eefa9107</t>
  </si>
  <si>
    <t>Tips Membuat Olahan Daun Singkong yang Menyehatkan</t>
  </si>
  <si>
    <t>978-623-8502-71-4</t>
  </si>
  <si>
    <t>Daun singkong merupakan bagian dari tanaman singkong yang memiliki banyak manfaat bagi kesehatan dan kebutuhan sehari-hari. Daun singkong memiliki tekstur yang lembut dan rimbun, dengan warna hijau tua yang menyegarkan. Tidak hanya itu, daun singkong juga kaya akan nutrisi seperti vitamin dan mineral yang dibutuhkan oleh tubuh. Olahan daun singkong bisa menjadi pilihan yang menyenangkan dan kreatif bagi siapa saja yang ingin menikmati daun singkong dengan cara yang berbeda. Olahan daun singkong juga bisa menjadi alternatif yang menyenangkan bagi siapa saja yang ingin memasak dengan bahan-bahan alami dan sehat. Dengan berbagai pilihan olahan daun singkong, Anda bisa menikmati makanan yang sehat dan lezat setiap hari.</t>
  </si>
  <si>
    <t>98636ec7-5626-453c-a232-1e4900b60002</t>
  </si>
  <si>
    <t>Bonsai dan Kehidupan: Inspirasi dari Pohon Miniatur untuk Kehidupan Sehari-hari</t>
  </si>
  <si>
    <t>978-623-8117-94-9</t>
  </si>
  <si>
    <t>Bonsai adalah seni memanipulasi pohon untuk tumbuh dalam ukuran kecil dan membentuknya menjadi bentuk yang indah. Namun, lebih dari sekadar hobi, bonsai dapat memberikan inspirasi yang mendalam bagi kehidupan sehari-hari kita. Sebagai pohon miniatur, bonsai mengajarkan kita tentang keindahan sederhana, kesabaran, dan keteraturan. Bonsai juga memberikan pengalaman spiritual dan refleksi tentang siklus kehidupan dan kematian. Dalam buku ini, akan dibahas tentang seni bonsai dan bagaimana inspirasi dari pohon miniatur dapat membantu kita menghadapi tantangan kehidupan dan mencapai kebahagiaan dan kedamaian dalam hidup kita.
 &amp;nbsp;</t>
  </si>
  <si>
    <t>4fc454c2-0bec-4f59-b4a3-9dcc4f45bdc7</t>
  </si>
  <si>
    <t>Tips Membuat Olahan dari Pisang yang Mudah dan Praktis</t>
  </si>
  <si>
    <t>978-623-8247-84-4</t>
  </si>
  <si>
    <t>978-623-8269-88-4</t>
  </si>
  <si>
    <t>Pisang adalah bahan makanan yang mudah didapat dan berkhasiat, namun sering diabaikan. Dengan sedikit kreativitas, Anda dapat mengolah pisang menjadi makanan yang lezat dan sehat. Dalam buku ini akan dibahas beberapa tips yang mudah dan praktis untuk membuat olahan dari pisang. Mulai dari cara memilih pisang yang baik, hingga resep-resep yang dapat Anda coba, buku ini akan memberikan semua informasi yang Anda butuhkan untuk menikmati pisang dalam berbagai bentuk.</t>
  </si>
  <si>
    <t>7241ceb7-6958-4da7-bb77-0db278bd3c44</t>
  </si>
  <si>
    <t>Motivasi Membangkitkan Memori: Bagaimana Otak Menciptakan, Merekam, dan Mengambil Ingatan</t>
  </si>
  <si>
    <t>978-623-8493-05-0</t>
  </si>
  <si>
    <t>Memori adalah kemampuan otak untuk menyimpan informasi dan pengalaman masa lalu yang memungkinkan kita untuk belajar, membuat keputusan, dan mengambil tindakan yang tepat. Namun, seringkali kita mengalami kesulitan untuk mengingat informasi yang penting atau mengambil ingatan yang telah tercipta. Oleh karena itu, penting untuk memahami bagaimana otak menciptakan, merekam, dan mengambil ingatan untuk membangkitkan motivasi dalam meningkatkan kemampuan memori kita. Dalam buku ini, akan dibahas secara lebih mendalam mengenai proses kognitif yang terlibat dalam pembentukan ingatan, serta teknik-teknik yang dapat digunakan untuk meningkatkan kemampuan memori kita.</t>
  </si>
  <si>
    <t>322d3526-52f4-4fd4-9ab9-1e37235e2630</t>
  </si>
  <si>
    <t>Motivasi Memasak: Menjelajahi Ragam Kuliner dan Kreativitas</t>
  </si>
  <si>
    <t>978-623-8493-04-3</t>
  </si>
  <si>
    <t>Memasak adalah suatu aktivitas yang memiliki banyak manfaat, selain dari sekedar menyiapkan makanan untuk memenuhi kebutuhan tubuh, memasak juga bisa menjadi sebuah kegiatan yang sangat menyenangkan dan kreatif. Dalam memasak, seseorang bisa menjelajahi berbagai macam jenis kuliner dari berbagai daerah, bahkan sampai menciptakan resep-resep baru yang belum pernah ada sebelumnya. Hal ini membuat aktivitas memasak menjadi sebuah hobi yang semakin populer di kalangan masyarakat. Selain itu, memasak juga bisa menjadi sebuah bentuk self-care, di mana seseorang dapat mengekspresikan kreativitasnya melalui makanan yang dihasilkan dan pada akhirnya memperoleh kepuasan dan kebahagiaan. Oleh karena itu, dalam buku ini akan membahas tentang motivasi memasak, bagaimana menjelajahi ragam kuliner, serta bagaimana kreativitas dapat diaplikasikan dalam memasak.</t>
  </si>
  <si>
    <t>e15fd3b2-84a0-4867-9f53-4b5951e5d34a</t>
  </si>
  <si>
    <t>Beauty of Japan</t>
  </si>
  <si>
    <t>978-623-01-0942-3</t>
  </si>
  <si>
    <t>978-623-01-3803-4</t>
  </si>
  <si>
    <t>Buku BEAUTY OF JAPAN ini mengambarkan semangat kehidupan sehar-hari masyarakat Jepang dengan penuh liku-liku dalam bentuk nilai-nilai yang indah, dan berakhir dengan kesuksesan masyarakatnya dalam mengangkat Jepang menjadi negara millennium yang sangat maju, bermartabat, dan terpandang. Kehidupan di Jepang yang sangat teratur telah menciptakan keindahan yang sangat terukur sehingga menyebabkan yang bertinggal di sana menjadi sangat betah dan harmoni.
 &amp;nbsp;</t>
  </si>
  <si>
    <t>09b99b07-7e7d-49c2-98e2-aaa5cac0189a</t>
  </si>
  <si>
    <t>Motivasi Melatih Pikiran: Teknik Meditasi, Pernapasan dan Visualisasi yang Membantu Konsentrasi</t>
  </si>
  <si>
    <t>978-623-8493-03-6</t>
  </si>
  <si>
    <t>Dalam kehidupan yang penuh dengan tekanan dan tuntutan yang tinggi, kemampuan untuk fokus dan berkonsentrasi sangatlah penting. Namun, terkadang kita merasa sulit untuk mengendalikan pikiran dan fokus pada satu hal dalam jangka waktu yang lama. Teknik meditasi, pernapasan, dan visualisasi dapat membantu meningkatkan konsentrasi dan memperbaiki kualitas pikiran. Dalam buku ini, akan dibahas mengenai teknik-teknik tersebut dan bagaimana penggunaannya dapat membantu meningkatkan motivasi dalam melatih pikiran. Dengan penerapan teknik-teknik tersebut, diharapkan pembaca dapat meraih manfaat dalam meningkatkan kualitas pikiran dan konsentrasi pada aktivitas yang dijalankan.</t>
  </si>
  <si>
    <t>a39565b6-0899-460a-942f-d72349cd5c62</t>
  </si>
  <si>
    <t>Tips Membangun Hubungan Pertemanan yang Sehat: Motivasi Menjalin Pertemanan</t>
  </si>
  <si>
    <t>978-623-8493-39-5</t>
  </si>
  <si>
    <t>Pertemanan adalah hubungan sosial yang penting dalam kehidupan manusia. Hubungan pertemanan yang sehat dapat memberikan banyak manfaat bagi kesejahteraan dan keseimbangan emosional seseorang. Namun, membangun dan menjaga pertemanan yang sehat tidaklah mudah. Ada banyak faktor yang dapat mempengaruhi hubungan pertemanan, termasuk perbedaan pendapat, kebiasaan, dan nilai-nilai yang berbeda. Oleh karena itu, diperlukan tips dan motivasi untuk membantu seseorang membangun hubungan pertemanan yang sehat. Dengan menerapkan tips dan memiliki motivasi untuk menjalin pertemanan, kita dapat membangun hubungan pertemanan yang sehat dan memperkaya kehidupan sosial kita.</t>
  </si>
  <si>
    <t>241b0b01-cd02-4473-a21c-ef1c0ba6dc57</t>
  </si>
  <si>
    <t>Motivasi Kerja: Cara Mengatasi Konflik dan Membangun Hubungan yang Sehat dengan Atasan dan Rekan Kerja</t>
  </si>
  <si>
    <t>978-623-8493-02-9</t>
  </si>
  <si>
    <t>Motivasi kerja adalah salah satu faktor kunci dalam menjaga produktivitas dan keberhasilan di tempat kerja. Namun, konflik dengan atasan atau rekan kerja dapat mempengaruhi motivasi seseorang secara signifikan. Konflik seperti ini dapat merusak hubungan di tempat kerja dan menghambat kemajuan bersama. Oleh karena itu, penting bagi karyawan untuk belajar cara mengatasi konflik dengan atasan dan rekan kerja dan membangun hubungan yang sehat di tempat kerja. Dalam tulisan ini, akan dibahas strategi-strategi yang dapat membantu mengatasi konflik dan membangun hubungan yang positif dengan atasan dan rekan kerja untuk meningkatkan motivasi kerja.</t>
  </si>
  <si>
    <t>6be33a04-eee6-4c04-bc59-fd93b11be4d9</t>
  </si>
  <si>
    <t>Motivasi Hidup Sehat: Makanan Sehat untuk Meningkatkan Konsentrasi dan Produktivitas</t>
  </si>
  <si>
    <t>978-623-8493-01-2</t>
  </si>
  <si>
    <t>Kesehatan merupakan salah satu aspek penting dalam kehidupan manusia. Dengan tubuh yang sehat, seseorang dapat menjalankan aktivitasnya dengan lebih optimal dan produktif. Namun, pola hidup yang kurang sehat seringkali membuat seseorang mudah merasa lelah, kurang fokus, dan sulit berkonsentrasi. Oleh karena itu, penting bagi kita untuk memperhatikan kesehatan tubuh, terutama dalam hal pola makan yang kita konsumsi sehari-hari. Makanan sehat memiliki peran yang sangat penting dalam meningkatkan konsentrasi dan produktivitas. Dengan mengonsumsi makanan yang tepat, tubuh akan mendapatkan asupan gizi yang cukup untuk menjaga kesehatan otak dan tubuh. Dalam buku ini, akan dibahas tentang motivasi hidup sehat, khususnya dalam hal makanan sehat untuk meningkatkan konsentrasi dan produktivitas. Penulis akan memberikan informasi mengenai jenis-jenis makanan yang baik untuk kesehatan otak, strategi untuk menerapkan pola makan sehat, dan tips motivasi untuk menjaga konsistensi dalam menjalankan pola hidup sehat. Diharapkan buku ini dapat menjadi inspirasi bagi pembaca untuk meningkatkan kualitas hidup dengan menjalankan pola hidup yang lebih sehat.</t>
  </si>
  <si>
    <t>49387937-d528-4343-a2f0-b65573919f16</t>
  </si>
  <si>
    <t>Dari Cokelat Hitam hingga Cokelat Susu: Perbedaan dan Keunggulannya</t>
  </si>
  <si>
    <t>978-623-8492-04-6</t>
  </si>
  <si>
    <t>Cokelat adalah salah satu makanan yang paling disukai oleh banyak orang di seluruh dunia. Tidak hanya enak, tetapi juga memiliki banyak manfaat kesehatan yang terbukti, terutama cokelat hitam atau dark chocolate yang mengandung flavonoid yang dapat membantu menjaga kesehatan jantung dan meningkatkan kognisi. Namun, ada berbagai jenis cokelat yang tersedia di pasaran, termasuk cokelat susu, cokelat putih, dan sebagainya. Dalam buku ini, akan dibahas perbedaan dan keunggulan antara cokelat hitam dan cokelat susu. Cokelat hitam dan cokelat susu memiliki perbedaan dalam bahan-bahan yang digunakan, kandungan gula, kandungan lemak, dan manfaat kesehatan yang terkait. Selain itu, buku ini juga membahas mengapa cokelat hitam sering dianggap lebih sehat daripada cokelat susu dan apa saja keunggulan dan kekurangan masing-masing jenis cokelat tersebut. Dengan memahami perbedaan dan keunggulan antara cokelat hitam dan cokelat susu, kita dapat memilih jenis cokelat yang tepat sesuai dengan kebutuhan dan preferensi kita.</t>
  </si>
  <si>
    <t>f15c7f9b-182a-4e46-9938-7ea9624f7dad</t>
  </si>
  <si>
    <t>Motivasi Bisnis Online: Membangun Bisnis yang Sukses Melalui Online Marketing</t>
  </si>
  <si>
    <t>978-623-8493-00-5</t>
  </si>
  <si>
    <t>Pada era digital saat ini, internet telah menjadi platform yang sangat efektif bagi para pelaku bisnis untuk memasarkan produk dan jasa mereka. Bisnis online telah berkembang pesat dan menjadi pilihan bagi banyak orang yang ingin memulai bisnis mereka sendiri. Namun, membangun bisnis online yang sukses bukanlah hal yang mudah. Diperlukan motivasi dan strategi yang tepat untuk dapat bersaing di pasar yang semakin kompetitif. Dalam buku ini akan dibahas mengenai motivasi bisnis online serta strategi dan tips untuk membangun bisnis yang sukses melalui online marketing. Diharapkan tulisan ini dapat memberikan wawasan dan inspirasi bagi para pelaku bisnis online yang ingin mengembangkan bisnis mereka menjadi lebih baik dan lebih sukses.</t>
  </si>
  <si>
    <t>82c11935-47c9-41d3-b45a-45ffe1868cff</t>
  </si>
  <si>
    <t>Dari Bir Jawa Sampai Wedang Uwuh, 26 Minuman Tradisional Khas Yogyakarta</t>
  </si>
  <si>
    <t>Murdijati Gardjito &amp; Retnosyari Septiyani</t>
  </si>
  <si>
    <t>978-979-29-6970-2</t>
  </si>
  <si>
    <t>978-623-01-3810-2</t>
  </si>
  <si>
    <t>Bir Jawa yang kemudian bertransformasi menjadi Wedang Uwuh, merupakan minuman tradisional asli Jogja.Masalah klasik yang dihadapi adalah tidak ditemukannya resep autentik dan kesinambungan tersedianya bahan baku untuk menjamin mutu dan pemasarannya. Buku ini, antaralain disusun sebagai pegangan dalam mengenal, memahami, serta mengembangkan minuman tradisional lainnya yang melejit di masyarakat yang diawali dengan wedang uwuh. Ada sekitar 26&amp;nbsp;resep minuman tradisional dari Jogja dan sekitarnya, dari Wedang Ronde, Setup, Bandrek, Bir Pletok hingga Wedang Salam. Tidak main-main buku ini ditulis bersama penulis yang bergerak di bidang eksplorasi serta peneliti makanan tradisional, sekaligus praktisi yang mengembangkan produk ini yang telah dipromosikan di Malaysia, Singapura, Jepang, dan Saudi Arabia. Pasti luar biasa! Selamat membaca dan menikmati.
 &amp;nbsp;</t>
  </si>
  <si>
    <t>e4846e98-c4b4-407f-af13-66b7e81d3a50</t>
  </si>
  <si>
    <t>Motivasi Belajar di Era Digital: Menemukan Cara Efektif Belajar secara Online</t>
  </si>
  <si>
    <t>978-623-8492-99-2</t>
  </si>
  <si>
    <t>Dalam era digital yang semakin maju seperti saat ini, teknologi telah memudahkan akses kita untuk memperoleh berbagai macam informasi dan belajar secara online. Namun, meskipun terdapat berbagai platform belajar online yang dapat diakses dengan mudah, masih banyak orang yang kesulitan dalam menemukan cara efektif belajar secara online. Hal ini disebabkan oleh berbagai faktor, seperti kurangnya motivasi belajar dan kemampuan untuk memanfaatkan teknologi dengan optimal. Oleh karena itu, dalam buku ini akan dibahas tentang motivasi belajar di era digital dan bagaimana menemukan cara efektif belajar secara online. Dengan demikian, diharapkan buku ini dapat memberikan inspirasi dan solusi bagi para pembaca yang ingin meningkatkan kualitas pembelajaran di era digital saat ini.</t>
  </si>
  <si>
    <t>1abd3d98-35f7-4e69-a8a6-f33b85b3c981</t>
  </si>
  <si>
    <t>Dampak Negatif dari Kebiasaan Manipulatif terhadap Kesehatan Mental dan Hubungan dengan Pasangan</t>
  </si>
  <si>
    <t>978-623-8492-03-9</t>
  </si>
  <si>
    <t>Manipulasi dalam hubungan dengan pasangan dapat menyebabkan dampak yang merugikan pada kesehatan mental individu dan hubungan itu sendiri. Kebiasaan manipulatif seringkali dilakukan tanpa disadari dan dapat terjadi dalam bentuk kontrol, pemaksaan kehendak, dan pengabaian terhadap perasaan pasangan. Dalam jangka panjang, kebiasaan ini dapat merusak hubungan, mengurangi kepercayaan, dan meningkatkan risiko gangguan kesehatan mental. Oleh karena itu, sangat penting untuk mengenali dan mengatasi kebiasaan manipulatif dalam hubungan. Dalam buku ini, akan dijelaskan dampak negatif dari kebiasaan manipulatif terhadap kesehatan mental dan hubungan, faktor-faktor yang mempengaruhi kebiasaan manipulatif, dan strategi untuk mengatasi kebiasaan manipulatif dalam hubungan. Diharapkan buku ini dapat membantu individu untuk memperbaiki hubungan mereka dengan pasangan dan memperbaiki kesehatan mental.
 &amp;nbsp;</t>
  </si>
  <si>
    <t>abddf41a-dc6b-4009-8571-dbbe0bcfb18e</t>
  </si>
  <si>
    <t>VERTIKULTUR Seni dan Inovasi Berkebun Vertikal</t>
  </si>
  <si>
    <t>978-979-29-6787-6</t>
  </si>
  <si>
    <t>978-623-01-3867-6</t>
  </si>
  <si>
    <t>Meninggalkan hobi berkebun hanya karena tidak mempunyai lahan atau hanya memiliki halaman sempit sangatlah disayangkan. Hobi yang menarik tersebut harus tetap dipelihara karena menyehatkan, menyemarakkan dan menyegarkan lingkungan sembari memanfaatkan sumberdaya lingkungan. Vertikultur hadir untuk menyemangati masyarakat agar tetap berkebun, namun dengan cara yang unik, kreatif, hemat lahan dan sumberdaya lingkungan lainnya.
 Buku ini mengupas berbagai model vertikultur, termasuk di dalamnya vertical garden, green wall, living wall, green facade yang mulai populer di Indonesia. Aneka jenis tanaman hortikultura baik yang bisa dikonsumsi seperti aneka jenis sayur, maupun yang berfungsi sebagai dekorasi lingkungan, ditampilkan dalam aneka model. Buku ini semakin menarik karena dilengkapi dengan foto contoh setiap model vertikultur. Dengan vertikultur, berkebun menjadi tidak membosankan karena ada sentuhan seni dari setiap pekebun.</t>
  </si>
  <si>
    <t>570531dd-d649-41ec-b3fa-683fd6c8182a</t>
  </si>
  <si>
    <t>Microsoft Word 2016 untuk Pemula</t>
  </si>
  <si>
    <t>978-979-29-6893-4</t>
  </si>
  <si>
    <t>978-623-01-3840-9</t>
  </si>
  <si>
    <t>Microsoft Word 2016 untuk pemula merupakan buku yang mengulas tentang Microsoft Word versi 2016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2016.
 Dirancang untuk kalangan pemula ataupun pelajar, namun isi materi yang dibahas cukup kompleks, yang meliputi:
 - Mengenal Microsoft Word 2016 dan fitur terbarunya
 - Memformat dokumen dan halaman Microsoft Word 2016
 - Mengatur Naskah, Membuat Penomoran dan membuat Format Kolom
 - Mengolah dan memaksimalkan penggunaan objek tabel
 - Mengolah objek Picture, Shape, Video, SmartArt, dan Equation
 - Memaksimalkan pengolahan objek Grafik
 - Menggunakan dan memaksimalkan fasilitas mailing Microsoft Word 2016
 - Mencetak naskah pada Microsoft Word 2016</t>
  </si>
  <si>
    <t>04bc57bb-f317-4a1f-8f7b-b23492216bf3</t>
  </si>
  <si>
    <t>Dampak Kata</t>
  </si>
  <si>
    <t>Pdt. Imanuel Kristo</t>
  </si>
  <si>
    <t>978-623-314-503-9</t>
  </si>
  <si>
    <t>Buku ini merupakan kumpulan tulisan yang mengangkat masalah-masalah aktual yang sedang dihadapi masyarakat umum. Pemaparannya disajikan dengan sudut pandang rohani dan tidak bersifat informatif tanpa menggurui.</t>
  </si>
  <si>
    <t>0b13a6da-8479-4e3b-a0b1-f620cf69e584</t>
  </si>
  <si>
    <t>Metodologi Penelitian, Panduan Lengkap Penelitian dengan Mudah</t>
  </si>
  <si>
    <t>Dimas Agung Trisliatanto, S.IIP., M.PSDM.</t>
  </si>
  <si>
    <t>978-623-01-0465-7</t>
  </si>
  <si>
    <t>978-623-01-3839-3</t>
  </si>
  <si>
    <t>Pada buku ini, Penulis menyajikan banyak pembahasan seputar metodologi penelitian secara kuantitatif dan kualitatif dari berbagai sumber referensi yang relevan dengan pemahaman yang mudah ditangkap oleh
 Pembaca. Bab 1 membahas tentang pemahaman terkait ilmu pengetahuan dan penelitian, mulai dari hakikat/esensi, makna, perbedaan paradigma ilmu pengetahuan dan penelitian, cara berpikir, hingga pemikiran analitis dan sintetis. Bab 2 membahas tentang tren fokus dan kemanfaatan penelitian yang memiliki kecenderungan bahwa penelitian yang dibahas memilih topik dan metode penelitian serta penjelasan tentang deduktif dan induktif hingga menjelaskan tujuan dan kemanfaatan penelitian. Bab 3 membahas tentang
 penentuan judul dan problematik penelitian berdasarkan situasi, kondisi, dan fenomena yang terjadi hingga terbentuk rumusan permasalahan penelitian dengan beragam pertimbangan yang dapat dipelajari. Bab 4 membahas tentang pendekatan penelitian baik secara ilmiah maupun non-ilmiah beserta penjelasan yang menjadi perbedaannya.
 Bab 5 membahas tentang desain dan perencanaan penelitian yang di dalamnya juga menjelaskan cakupan desain pada proposal penelitian dan tak hanya mengulas bagaimana mengkaji dan memantapkan proposal penelitian, tetapi juga bagaimana cara mengatur personalia (tim peneliti), usulan rencana anggaran biaya penelitian, dan jadwal pelaksanaan kegiatan penelitian. Bab 6 membahas tentang karakteristik data, manfaat dan fungsi data, klasifikasi sumber data, serta urgensi data dalam penelitian. Bab 7 membahas tentang konsep dan konseptualitas penelitian, cara membuat kerangka konsep penelitian, karakteristik variabel, hingga penjelasan pada hubungan antarvariabel. Bab 8 membahas tentang karakteristik, perumusan hingga perbedaan antara hipotesis dan proposisi penelitian. Bab 9 membahas tentang prosedur penelitian yang terdapat perbedaan prosedur antara penelitian eksakta dengan penelitian non-eksakta, penjelasan melalui flowchat, dan skema alur penelitian hingga pemahaman tentang Standar Operasional Prosedur (SOP) penelitian.
 Bab 10 membahas tentang karakteristik dan peranan teori penelitian, bagaimana memunculkan teori melalui pemikiran yang lateral (out of the box), juga penjelasan tentang deskripsi dan karakteristik jenis terkait studi kepustakaan. Bab 11 membahas tentang jenis, format, dan metode penelitian hingga pertimbangan dalam menentukan metode penelitian, antara metode penelitian kuantitatif ataupun kualitatif. Bab 12 membahas tentang ruang lingkup penelitian serta objektivitas dan subjektivitas penelitian. Bab 13 membahas tentang instrumen penelitian dan langkah-langkah prosedural pembuatan instrumen penelitian tersebut (baik secara kuantitatif maupun kualitatif), menjelaskan tentang Focus Group Discussion (FGD), dan validitas hingga reliabilitas suatu penelitian. Bab 14 membahas tentang populasi, sampel, dan sampling.
 Bab 15 membahas tentang jenis skala, cara penyusunan skala, dan prinsip pengukuran skala. Bab 16 membahas tentang definisi, fungsi, tujuan, peranan, karakteristik, hingga analisis terkait statistik penelitian. Bab 17 membahas tentang teknik pengumpulan data dan teknik pengolahan data baik secara kuantitatif maupun kualitatif. Bab 18 membahas tentang prinsip-prinsip dalam menganalisis data hingga metode analisis data (kuantitatif dan kualitatif). Bab 19 membahas tentang prosedur pembuatan laporan penelitian secara sistematis dengan beberapa hal yang perlu diperhatikan, adanya sasaran penyampaian yang tepat hingga mengulas kelemahan dalam membuat/menyusun laporan penelitian. Bab 20 membahas tentang interpretasi hasil penelitian dan diskusi teoretis yang relevan antara teori yang digunakan dengan analisis hasil penelitian. Bab 21 membahas tentang karakteristik, peran, problematik, serta etika yang dimiliki sebagai seorang peneliti dalam melakukan penelitian. Bab 22 membahas tentang tata cara penulisan sumber referensi dan daftar pustaka.</t>
  </si>
  <si>
    <t>e5cb061c-cc03-4556-a549-403155ff4eb3</t>
  </si>
  <si>
    <t>Meteor School , Karena Cinta Sejati, Bersemayam di Dalam Hati</t>
  </si>
  <si>
    <t>978-979-29-6587-2</t>
  </si>
  <si>
    <t>978-623-01-3838-6</t>
  </si>
  <si>
    <t>Siapa yang menyangka seorang Miranti Anabella, siswi kelas 2-IPS1, yang berparas standar, kulit kuning langsat, dan rambut panjang hitam lebat, bisa berpacaran dengan seorang model ternama sekaligus anak band macam Dinar AdhirayaWiguna? Kebanggaan dan kebahagiaan yang ia dapat, temyata tak berjalan mulus. Masalah demi masalah hadir menghampiri hubungannya dan Dinar. Keberadaan Mario, saudara kembamya, dan Siwi, cewek paling cantikdan dikagumidi sekolah, membawa riak-riakdalam hubungan Ranti dan Dinar. Ranti mulai bertanya apakah selama ini Dinar tak melihat ketulusannya? Semakin runyam lagi saat Ranti merasa bahwa selama ini ia hanyalah sidekick alias kaki tangan Dara, sahabatnya. Hubungan persahabatan Ranti dan Dara pun merenggang. Ranti pun memutuskan untuk mengakhiri hubungan persahabatannya dengan Dara dan hubungan percintaannya dengan Dinar.</t>
  </si>
  <si>
    <t>64732972-ab04-4437-9290-f78d812aba1e</t>
  </si>
  <si>
    <t>Meriahnya Tradisi Padusan di Jawa Menjelang Bulan Puasa</t>
  </si>
  <si>
    <t>978-623-8492-98-5</t>
  </si>
  <si>
    <t>Indonesia sebagai negara dengan mayoritas penduduknya yang memeluk agama Islam memiliki berbagai macam tradisi yang dilakukan dalam menyambut bulan suci Ramadhan. Salah satu tradisi yang terkenal dan dilakukan oleh masyarakat Jawa adalah Padusan. Tradisi Padusan biasanya dilakukan dalam beberapa hari menjelang Ramadhan dengan cara mandi bersama di sungai atau sumber mata air yang dipercayai memiliki khasiat untuk membersihkan diri secara lahir dan batin. Buku ini akan membahas lebih lanjut tentang tradisi Padusan sebagai bagian dari kearifan lokal di Indonesia, terutama di wilayah Jawa. Dalam buku ini, akan dijelaskan secara lengkap tentang sejarah, makna, dan pelaksanaan tradisi Padusan. Selain itu, buku ini juga akan membahas signifikansi dan pengaruh dari tradisi Padusan terhadap kehidupan masyarakat Jawa dan Indonesia pada umumnya. Semoga buku ini dapat memberikan wawasan dan apresiasi terhadap tradisi-tradisi yang ada di Indonesia.</t>
  </si>
  <si>
    <t>899139ac-24cb-4085-834a-1cef340701a1</t>
  </si>
  <si>
    <t>DAMPAK GLORIFIKASI KEKERASAN ATAS NAMA AGAMA</t>
  </si>
  <si>
    <t>Martha Kaesarina, Nandhes Adi F, Leni MS Lase, Radiani kalvari, Vicky J Delarosa, Pambudi Pulosari</t>
  </si>
  <si>
    <t>978-623-7851-90-5</t>
  </si>
  <si>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
 &amp;nbsp;</t>
  </si>
  <si>
    <t>d1c8fdb3-2cd2-49ae-ad45-2e16aa84807d</t>
  </si>
  <si>
    <t>Merawat Fisik dan Mental: Tips dan Trik untuk Meningkatkan Kesehatan</t>
  </si>
  <si>
    <t>978-623-8492-97-8</t>
  </si>
  <si>
    <t>Kesehatan fisik dan mental merupakan dua aspek penting dalam menjalani kehidupan yang seimbang dan berkualitas. Dalam era yang serba cepat dan penuh tekanan seperti saat ini, merawat keduanya menjadi semakin penting. Buku ini akan memberikan tips dan trik yang bermanfaat untuk meningkatkan kesehatan fisik dan mental Anda. Dari pola makan sehat dan olahraga rutin untuk menjaga fisik tetap prima, hingga praktik meditasi dan manajemen stres untuk menjaga keseimbangan mental, kami akan mengupas beragam strategi yang dapat Anda terapkan dalam kehidupan sehari-hari. Bersiaplah untuk menemukan cara-cara efektif dalam merawat fisik dan mental Anda, sehingga Anda dapat mencapai kehidupan yang lebih sehat, bahagia, dan produktif.</t>
  </si>
  <si>
    <t>fb6750ba-c356-4f71-8015-662283389843</t>
  </si>
  <si>
    <t>Credit Top Secret, Buku Pintar Perjanjian Kredit &amp; Penyelesaian Piutang Macet</t>
  </si>
  <si>
    <t>Hariyani, Cita Yustisia, &amp; Serfianto DP</t>
  </si>
  <si>
    <t>978-979-29-6912-2</t>
  </si>
  <si>
    <t>978-623-01-3809-6</t>
  </si>
  <si>
    <t>Utang-piutang adalah fenomena umum yang sering terjadi khususnya di dunia bisnis. Jika disikapi dengan bijaksana, utang-piutangdapat digunakan sebagai alat untuk mempercepat kemajuanperusahaan maupun negara. Utang-piutang sendiri dapat direkayasa menjadi surat berharga yangdapat diperjualbelikan di pasar modal dan pasar uang. Sebaliknya, jika tidak disikapi dengan baikdan berhati-hati, utang-piutang dapat mendorong terjadinya krisis ekonomi dalam suatuperusahaan dan negara maupun dalam skala global. Piutang macet atau kredit macet tidak perlu terjadi jikapara kreditor (para bankir) dapat mengantisipasi sejak dini denganmenerapkan prinsip-prinsip pemberian kredit seperti 5-C, 4-P,dan 3-R. Prinsip kehati-hatian harus selalu diterapkan, antara laindengan menetapkan syarat agunan kredit yang memadai, bernilaiekonomis, mudah dieksekusi, dan tidak bermasalah secara hukum. Kredit macet dapat diselesaikan melalui jalur litigasi atau pengadilan, antara lain dengan cara eksekusi sertifikat hak tanggungan melalui pengadilan negeri, eksekusi grosse akta pengakuan utang melalui pengadilan negeri, gugatan perdata melalui pengadilan negeri atas dasar wanprestasi, pelelangan agunan debitor melalui lelang eksekusi,danpermohonan pailit atas debitor melalui pengadilan niaga; maupun nonlitigasi atau di luar pengadilan, antara lain dengan cara alternatif penyelesaian sengketa (APS), pengambilalihan agunan (asset-settlement),penjualan piutang macet (cessie), penggantian kreditor (subrogasi), pembaharuan utang (novasi), pelunasan via penjamin utang, penjualan agunan oleh debitor secara sukarela, pelelangan agunan melalui lelang sukarela, penjualan agunan di bawah tangan, dan penjualan agunan melalui parate eksekusi. Di sisi lain, kredit macet yang masih memiliki prospek usahadapat diselamatkan dengan cara restrukturisasi kredit (restructuring)dan pemberian kredit baru (refinancing).Kredit macet yang tidak layak direstrukturisasi dapat dimasukkandalam program penghapusan kredit (hapus buku dan hapus tagih).
 &amp;nbsp;</t>
  </si>
  <si>
    <t>ac369102-719e-449a-9858-9259f754c578</t>
  </si>
  <si>
    <t>Corporate Strategy Konsep dan Praktik</t>
  </si>
  <si>
    <t>Amin Wibowo, Ph.D.</t>
  </si>
  <si>
    <t>978-623-01-0431-2</t>
  </si>
  <si>
    <t>978-623-01-3808-9</t>
  </si>
  <si>
    <t>Tata kelola (governance) dan kepemimpinan strategik (strategic leadership) menjadi isu penting dalam mengelola korporasi. Pengambil keputusan strategik pada tingkat korporat adalah direksi atau manajemen tingkat atas. Mereka memiliki kekuasaan untuk menggunakan atau mengalokasikan sumberdaya yang menyertai aksi korporasi yang dilakukan. Oleh karena itu, dampak penggunaan sumberdaya oleh mereka memerlukan tata kelola, agar penciptaan nilai dan kepentingan pemangku kepentingan (stakeholders) terjaga. Perdebatan tentang mekanisma tata kelola telah dan masih terjadi, namun kombinasi tata kelola internal dan tata kelola eksternal diharapkan membawa kesuksesan korporasi. Di Indonesia dengan UU no. 40 tentang Perseoran Terbatas, dan petunjuk dari Komite Nasional Kebijakan Governance menyebutkan tiga organ utama penegakan tata kelola korporasi, yaitu Rapat Umum Pemegang Saham, Direksi, dan Dewan Komisaris yang masing-masing memiliki tugas penting dalam menjalankan perusahaan. Pemimpin korporasi memiliki tugas membawa organisasi perusahaan ke posisi yang lebih baik di tahun yang akan datang. Oleh karenanya diperlukan kemampuan untuk tidak saja sukses di masa sekarang, tetapi juga memiliki kemampuan mengantisipasi masa depan dengan merumuskan visi ke depan korporasi, menjalankan misi, menegakkab nilai-nilai, dan mencapai tujuan dan sasaran dengan efisien dan efektif. Langka-langkah menjadi strategic leader disarankan untuk diikuti dan dikembangkan.
 &amp;nbsp;</t>
  </si>
  <si>
    <t>fd7810f9-6967-4ffd-a28f-0e21a3d9a8b3</t>
  </si>
  <si>
    <t>Christmas Cactus: Tanaman Natal yang Menawan</t>
  </si>
  <si>
    <t>978-623-8492-02-2</t>
  </si>
  <si>
    <t>Buku &amp;quot;Christmas Cactus: Tanaman Natal yang Menawan&amp;quot; akan membahas tentang pengenalan dan sejarah Christmas Cactus. Christmas Cactus adalah salah satu tanaman hias yang sangat populer di musim Natal, dengan warna bunga yang menarik dan mudah dirawat. Buku ini akan memberikan penjelasan tentang karakteristik Christmas Cactus, cara merawat, perbanyakan, serta tips dekorasi Natal dengan menggunakan Christmas Cactus. Selain itu, buku ini juga akan membahas tentang perkembangan dan inovasi terbaru dalam budidaya Christmas Cactus, termasuk pengembangan varietas unggul dan teknik budidaya terbaru. Diharapkan buku ini dapat menjadi panduan yang berguna bagi para penggemar Christmas Cactus dan juga petani atau penjual tanaman hias yang tertarik dengan budidaya dan pemasaran Christmas Cactus.
 &amp;nbsp;</t>
  </si>
  <si>
    <t>ef755e33-7d94-4ac6-a626-bb535aa08d6b</t>
  </si>
  <si>
    <t>Chinese Food: Resep Pilihan Lezat &amp; Mudah Dibuat</t>
  </si>
  <si>
    <t>978-623-8247-63-9</t>
  </si>
  <si>
    <t>978-623-8494-64-4</t>
  </si>
  <si>
    <t>Chinese food merupakan salah satu jenis masakan yang sangat populer dan digemari oleh banyak orang di seluruh dunia. Terkenal dengan bumbu kompleks dan rasa yang lezat, makanan Cina memiliki banyak variasi yang memenuhi selera setiap orang, mulai dari masakan pedas hingga masakan lezat manis. Dalam pembuatan makanan Cina, bahan-bahan yang digunakan pun sangat beragam, mulai dari sayuran, daging, seafood, hingga tepung. Penggunaan bahan-bahan tersebut sangat berkaitan erat dengan sejarah dan budaya Cina yang kaya akan tradisi dan kebiasaan dalam hal makan. Dalam buku ini, akan diperkenalkan beberapa resep pilihan Chinese food yang lezat dan mudah dibuat, sehingga dapat menjadi pilihan untuk menemani waktu bersantai bersama keluarga dan teman-teman.
 &amp;nbsp;</t>
  </si>
  <si>
    <t>09b130fa-91c8-4f86-ba66-073649e23281</t>
  </si>
  <si>
    <t>Terapi Musik: Peran Musik dalam Mengatasi Stres dan Kecemasan</t>
  </si>
  <si>
    <t>978-623-8493-36-4</t>
  </si>
  <si>
    <t>Terapi musik adalah sebuah metode pengobatan alternatif yang menggunakan musik untuk membantu meningkatkan kesehatan fisik, mental, dan emosional seseorang. Terapi musik dapat dilakukan oleh seorang terapis musik profesional yang memiliki pengetahuan dan keterampilan dalam bidang musik, serta dilakukan dalam lingkungan yang aman dan nyaman. Terapi musik seringkali digunakan untuk mengurangi stres, meningkatkan konsentrasi, dan membantu mengatasi masalah emosional seperti depresi dan kecemasan. Saat ini, terapi musik telah menjadi semakin populer di kalangan masyarakat modern dan diakui sebagai salah satu bentuk pengobatan alternatif yang efektif. Terapi musik dapat dilakukan dengan berbagai macam genre musik, tergantung pada kebutuhan pasien dan tujuan terapi.</t>
  </si>
  <si>
    <t>735dc347-ce56-4488-a517-f85513ef1bc1</t>
  </si>
  <si>
    <t>Cermin Allah</t>
  </si>
  <si>
    <t>Pdm. P. Budi Raharjo</t>
  </si>
  <si>
    <t>978-623-8351-47-3</t>
  </si>
  <si>
    <t>28042d25-dfa4-41bc-a708-eef8915b61e1</t>
  </si>
  <si>
    <t>Menyikapi Rasa Ketakutan: Motivasi Mengatasi Rasa Takut</t>
  </si>
  <si>
    <t>978-623-8492-96-1</t>
  </si>
  <si>
    <t>Rasa takut adalah suatu emosi alami yang dirasakan oleh manusia dalam menghadapi situasi yang dianggap berbahaya atau mengancam. Namun, terlalu banyak merasa takut dan tidak mampu mengatasinya dapat berdampak negatif pada kehidupan seseorang. Oleh karena itu, penting bagi kita untuk memiliki motivasi dalam mengatasi rasa takut tersebut. Dalam buku ini, akan dibahas tentang bagaimana cara menyikapi rasa ketakutan dan bagaimana motivasi dapat membantu kita mengatasi rasa takut tersebut. Dengan memiliki motivasi yang cukup, kita dapat memperoleh keberanian dan kemampuan untuk menghadapi rasa takut yang menghambat kita dalam mencapai tujuan hidup dan meraih kebahagiaan.</t>
  </si>
  <si>
    <t>8373b207-08f5-4b4c-bbd4-92c727dee731</t>
  </si>
  <si>
    <t>Cara Praktis Menjaga Keawetan Buah dan Sayur Beku</t>
  </si>
  <si>
    <t>978-623-8247-04-2</t>
  </si>
  <si>
    <t>978-623-8494-59-0</t>
  </si>
  <si>
    <t>Tauge adalah salah satu jenis sayuran yang sering ditemukan dalam masakan Asia, terutama di negara-negara seperti Cina, Jepang, dan Korea. Sayuran ini memiliki rasa lezat dan tekstur yang renyah, sehingga sering ditambahkan ke berbagai macam masakan, seperti sup, nasi goreng, atau mie goreng. Tauge juga memiliki banyak manfaat kesehatan, seperti mengandung protein yang tinggi, vitamin, dan mineral. Selain itu, sayuran ini juga rendah kalori dan karbohidrat, sehingga sangat baik untuk dikonsumsi. Tauge dapat diolah menjadi berbagai macam olahan yang lezat dan sehat, menjadikan sayuran ini pilihan yang baik bagi Anda yang ingin menambahkan sayuran sehat dalam menu diet.
 &amp;nbsp;</t>
  </si>
  <si>
    <t>bab3c0f4-f3bc-4b51-a4dc-f3ed5134d24c</t>
  </si>
  <si>
    <t>Menjelajah Kuliner Khas Provinsi Riau</t>
  </si>
  <si>
    <t>978-623-8247-66-0</t>
  </si>
  <si>
    <t>978-623-8503-25-4</t>
  </si>
  <si>
    <t>Riau merupakan provinsi yang berada di bagian tengah pulau Sumatera. Salah satu suku terbesar yang menempati provinsi ini adalah Melayu. Maka dari itu, kuliner khas Riau sudah pasti tidak lepas dari pengaruh khas Melayu. Cita rasa kuliner khas Riau sangat dikenal dengan bumbu rempah-rempahnya yang kuat. Bumbu rempah ini bahkan sudah turun menurun mengikuti resep dari nenek moyang. Selain itu, yang terkenal dari kuliner khas Riau adalah seafoodnya yang sangat lezat. Hal itu disebabkan oleh letak provinsi Riau yang berada di sepanjang pesisir Selat Malaka. Tidak heran, jika banyak hidangan seafood yang menjadi santapan sehari-hari, seperti gulai berbagai ikan dan ikan cuka. Kuliner khas Riau bisa dijadikan alternatif untuk dicoba sewaktu-waktu. Jika Anda ingin mencoba memasak makanan khas Riau, buku ini ada untuk Anda.</t>
  </si>
  <si>
    <t>327e84cb-b8c2-45c1-b26c-002942bb4b76</t>
  </si>
  <si>
    <t>The Independent Traveler: Tips dan Trik untuk Menjelajahi Dunia dengan Mandiri dan Hemat</t>
  </si>
  <si>
    <t>978-623-8493-37-1</t>
  </si>
  <si>
    <t>Menjelajahi dunia secara mandiri dan hemat dapat memberikan pengalaman yang unik dan tak terlupakan. Namun, merencanakan perjalanan sendiri bisa menjadi hal yang menakutkan dan menantang, terutama bagi orang yang belum pernah melakukannya sebelumnya. Oleh karena itu, buku ini ditulis untuk membantu Anda dalam perencanaan perjalanan Anda dan memberikan inspirasi untuk menjelajahi dunia secara mandiri. Buku ini berisi informasi yang bermanfaat untuk semua jenis perjalanan, mulai dari backpacking hingga perjalanan bisnis. Dalam setiap bab, Anda akan menemukan tips yang berguna dan praktis untuk memaksimalkan pengalaman perjalanan Anda. Semoga buku ini dapat membantu Anda dalam merencanakan perjalanan yang berharga, tak terlupakan, dan tentu saja, hemat biaya. Selamat membaca!</t>
  </si>
  <si>
    <t>295eef19-0530-47eb-8432-351506ef1db2</t>
  </si>
  <si>
    <t>Cara Praktis Mengolah Buah Kelapa yang Menyehatkan</t>
  </si>
  <si>
    <t>978-623-8247-86-8</t>
  </si>
  <si>
    <t>978-623-8494-58-3</t>
  </si>
  <si>
    <t>Buah kelapa adalah buah yang berasal dari pohon kelapa. Buah ini memiliki daging yang lembut dan air yang segar di dalamnya. Kelapa dapat dimakan segar atau digunakan dalam berbagai masakan, seperti santan, minyak kelapa, dan gula kelapa. Buah ini juga merupakan sumber yang kaya akan lemak tak jenuh, protein, vitamin, dan mineral. Selain itu, air kelapa juga bermanfaat untuk kesehatan, karena kaya akan elektrolit dan kaya akan nutrisi. Selain itu, kelapa juga digunakan dalam industri kosmetik dan perawatan kulit, karena minyak kelapa yang diperoleh dari biji kelapa memiliki sifat-sifat yang baik untuk kulit. Minyak kelapa digunakan dalam berbagai produk perawatan kulit seperti lotion, sabun, dan masker. Minyak kelapa juga digunakan dalam perawatan rambut, karena dapat memberikan nutrisi dan kelembaban pada rambut. Buku ini membahas mengenai cara praktis mengolah buah kelapa yang menyehatkan.
 &amp;nbsp;</t>
  </si>
  <si>
    <t>53c7f660-8641-47b5-a861-53d6e7dffc60</t>
  </si>
  <si>
    <t>Keindahan dan Keunikan Tanaman Keladi Baret: Panduan Perawatan</t>
  </si>
  <si>
    <t>978-623-8492-34-3</t>
  </si>
  <si>
    <t>Tanaman keladi baret adalah salah satu jenis tanaman hias yang populer di Indonesia karena keunikan dan keindahannya. Tanaman ini memiliki pola daun yang unik, warna yang beragam, bentuk dan ukuran yang bervariasi, sehingga banyak digunakan sebagai tanaman hias dalam pot atau taman. Selain itu, keladi baret juga memiliki manfaat dalam pengobatan tradisional dan kuliner. Agar keladi baret dapat tumbuh sehat dan indah, dibutuhkan perawatan yang tepat. Oleh karena itu, panduan perawatan yang benar diperlukan untuk memastikan tanaman keladi baret tumbuh subur dan berbunga cantik. Dengan mengikuti panduan perawatan ini, diharapkan para pemilik keladi baret dapat merawat tanaman mereka dengan lebih baik dan mendapatkan hasil yang maksimal. Selain itu, panduan ini juga akan memberikan informasi yang bermanfaat bagi para pecinta tanaman hias dan masyarakat pada umumnya mengenai keindahan dan keunikan tanaman keladi baret.</t>
  </si>
  <si>
    <t>521199d1-c777-4986-8c0f-69cd884b1d0f</t>
  </si>
  <si>
    <t>Cara Praktis Mengolah Buah Anggur Menjadi Makanan yang Menyehatkan</t>
  </si>
  <si>
    <t>978-623-8351-45-9</t>
  </si>
  <si>
    <t>Buah anggur adalah salah satu buah yang banyak terdapat di berbagai belahan dunia dan memiliki banyak manfaat bagi kesehatan. Terkenal dengan rasa manis dan segar, buah anggur bisa diolah menjadi berbagai macam makanan, mulai dari jus, jelly, hingga kue. Dalam buku ini, akan dibahas cara praktis mengolah buah anggur menjadi makanan yang menyehatkan. Resep yang akan dibagikan akan membantu Anda memanfaatkan buah anggur sebagai bahan dasar makanan sehat yang bisa dikonsumsi setiap hari. Buah anggur memiliki kandungan antioksidan, vitamin, dan mineral yang baik bagi kesehatan, sehingga sangat baik dikonsumsi secara teratur. Oleh karena itu, bagi Anda yang ingin menjaga kesehatan dan menambah variasi menu sehari-hari, cara praktis mengolah buah anggur menjadi makanan menyehatkan ini patut dicoba.
 &amp;nbsp;</t>
  </si>
  <si>
    <t>0a6ead63-9385-4cab-8e04-f2a4e2e79de9</t>
  </si>
  <si>
    <t>Kuda Troya Kemerdekaan</t>
  </si>
  <si>
    <t>978-623-8502-35-6</t>
  </si>
  <si>
    <t>a312d1bc-7afa-4131-b1c6-443be41004f3</t>
  </si>
  <si>
    <t>Sunscreen: Mengenal Manfaatnya untuk Kesehatan Kulit yang Optimal</t>
  </si>
  <si>
    <t>978-623-8493-34-0</t>
  </si>
  <si>
    <t>Banyak orang menganggap sunscreen hanya diperlukan saat beraktivitas di luar ruangan di bawah sinar matahari langsung, namun sebenarnya sinar UV juga dapat menembus jendela dan masuk ke dalam ruangan. Oleh karena itu, penggunaan sunscreen sebaiknya dilakukan setiap hari, terlepas dari aktivitas yang dilakukan dan kondisi cuaca. Dalam buku ini, kita akan membahas secara lengkap tentang sunscreen, mulai dari pengertian, jenis-jenis, cara memilih yang tepat, hingga manfaatnya untuk kesehatan kulit yang optimal. Dengan membaca buku ini, diharapkan pembaca dapat lebih memahami pentingnya penggunaan sunscreen dan dapat memilih produk yang tepat untuk kulit mereka.</t>
  </si>
  <si>
    <t>19ebfe52-9435-41f2-8f79-0e5131d75308</t>
  </si>
  <si>
    <t>Strategi Menabung: Bagaimana Membuat Anggaran dan Menghemat Uang</t>
  </si>
  <si>
    <t>978-623-8493-33-3</t>
  </si>
  <si>
    <t>Membuat anggaran adalah langkah awal yang penting dalam strategi menabung. Dengan membuat anggaran, seseorang dapat memantau pengeluaran dan pendapatan secara terperinci, sehingga dapat mengidentifikasi area di mana ia dapat mengurangi pengeluaran dan meningkatkan tabungan. Strategi menabung menjadi semakin penting di era modern ini karena biaya hidup yang semakin meningkat dan kondisi ekonomi yang tidak menentu. Oleh karena itu, penting bagi individu untuk memiliki kebiasaan menabung agar dapat mengatasi tantangan finansial yang mungkin terjadi di masa depan. Dalam hal ini, membuat anggaran dan menghemat uang adalah dua strategi utama yang dapat membantu seseorang untuk menabung dengan efektif. Dalam buku ini, akan dibahas lebih lanjut tentang strategi-strategi ini serta manfaat yang dapat diperoleh dari menabung dengan bijak.</t>
  </si>
  <si>
    <t>4b9178d4-dfcc-4bad-ac7b-1443848cb2ac</t>
  </si>
  <si>
    <t>Sikap Melupakan: Proses Menyembuhkan Diri dari Luka Batin</t>
  </si>
  <si>
    <t>978-623-8493-32-6</t>
  </si>
  <si>
    <t>Sikap melupakan adalah proses penting dalam menyembuhkan diri dari luka batin. Setiap orang pasti pernah mengalami pengalaman buruk dalam hidup, seperti kehilangan orang yang dicintai, dikhianati oleh sahabat, atau kegagalan dalam mencapai tujuan. Pengalaman-pengalaman tersebut dapat meninggalkan luka emosional yang dalam dan sulit untuk dilupakan. Oleh karena itu, sikap melupakan adalah kunci untuk memulihkan diri dari luka batin. Dalam buku ini, akan dibahas lebih lanjut tentang proses sikap melupakan dan bagaimana hal tersebut dapat membantu kita dalam proses penyembuhan diri.</t>
  </si>
  <si>
    <t>012daa32-293a-4a62-83f7-c20a70b49912</t>
  </si>
  <si>
    <t>Seri Belajar Alkitab dengan Cerita Binatang Pilihan Jessie</t>
  </si>
  <si>
    <t>Ellis Wong &amp; Haziella N</t>
  </si>
  <si>
    <t>978-623-95319-0-4</t>
  </si>
  <si>
    <t>978-623-6409-14-5</t>
  </si>
  <si>
    <t>Jessie, beruang kecil cantik yang sangat disayang oleh orang tuanya. Sayangnya Jessie sangat sulit untuk puas. Setiap hari selalu ada hal yang membuat Jessie mengeluh. Keluarga Jessie kesal, teman-teman Jessie kesal. Semua binatang tidak senang berada dekat Jessie. Jessie pun tidak senang karena binatang-binatang menjauhinya dan sering memarahinya. Kira-kira apa yang dilakukan jessie agar ia tidak diajuhi lagi?</t>
  </si>
  <si>
    <t>7057abf4-3b89-430c-8f1d-7585fd924675</t>
  </si>
  <si>
    <t>Menjelajah Dunia Lewat Buku: Mengenalkan Manfaat Membaca Sejak Dini pada Anak</t>
  </si>
  <si>
    <t>978-623-8492-93-0</t>
  </si>
  <si>
    <t>Membaca merupakan kegiatan yang sangat penting untuk pengembangan kognitif, emosional, dan sosial anak-anak. Selain itu, membaca juga memberikan manfaat yang tidak terbatas bagi anak-anak, seperti meningkatkan keterampilan bahasa, kecerdasan emosional, dan keterampilan sosial. Oleh karena itu, penting bagi orang tua dan pendidik untuk mengenalkan kegiatan membaca sejak dini pada anak. Dalam buku ini, akan dijelaskan secara mendalam tentang manfaat membaca sejak dini pada anak, serta bagaimana cara mengenalkan kegiatan membaca pada anak. Selain itu, buku ini juga akan membahas berbagai jenis buku yang cocok untuk anak-anak, sehingga anak-anak dapat terus terstimulasi dan terinspirasi untuk membaca.</t>
  </si>
  <si>
    <t>e0b1e629-63cd-4d84-9ba4-d5664739f710</t>
  </si>
  <si>
    <t>Menjaga Kesehatan Mental: Cara Menjaga Keseimbangan Emosi dan Pikiran</t>
  </si>
  <si>
    <t>978-623-8492-83-1</t>
  </si>
  <si>
    <t>Kesehatan mental menjadi topik yang semakin penting di tengah-tengah kehidupan modern saat ini. Dalam dunia yang semakin kompleks dan serba cepat ini, terkadang kita lupa untuk memperhatikan kesehatan mental kita sendiri. Kita terlalu sibuk dengan tugas dan tanggung jawab sehari-hari, yang membuat kita mudah stres dan kelelahan secara mental. Kondisi ini dapat mengganggu keseimbangan emosi dan pikiran, serta berdampak negatif pada kesehatan fisik dan kualitas hidup secara keseluruhan. Maka dari itu, penting bagi kita untuk memahami cara menjaga kesehatan mental dan keseimbangan emosi dan pikiran kita. Buku ini akan membahas berbagai cara untuk menjaga kesehatan mental, mulai dari pola tidur yang sehat, makanan yang dapat menunjang kesehatan mental, latihan fisik, teknik relaksasi, hingga strategi untuk menghadapi stres dan tantangan dalam kehidupan sehari-hari.</t>
  </si>
  <si>
    <t>5414bb97-c8b0-41fb-b822-d016dcc31cac</t>
  </si>
  <si>
    <t>Menjaga Kesabaran untuk Meningkatkan Kualitas Hidup: Motivasi Mengatasi Emosi</t>
  </si>
  <si>
    <t>978-623-8492-92-3</t>
  </si>
  <si>
    <t>Kesabaran adalah sifat yang sangat penting dalam kehidupan modern yang serba cepat dan penuh tekanan. Namun, terkadang emosi yang tidak terkendali dapat menghalangi seseorang untuk menjaga kesabaran, bahkan dalam situasi yang sulit. Oleh karena itu, penting untuk menemukan motivasi yang tepat untuk mengatasi emosi dan menjaga kesabaran agar dapat meningkatkan kualitas hidup secara keseluruhan. Dalam buku ini, akan dibahas tentang pentingnya menjaga kesabaran, mengapa emosi bisa menjadi penghalang, dan bagaimana motivasi dapat membantu mengatasi emosi tersebut.</t>
  </si>
  <si>
    <t>8c25fef2-3f92-468d-9132-43a025e17386</t>
  </si>
  <si>
    <t>Serba-Serbi Merawat Kucing</t>
  </si>
  <si>
    <t>978-623-8269-02-0</t>
  </si>
  <si>
    <t>978-623-8494-08-8</t>
  </si>
  <si>
    <t>Buku ini cocok dijadikan referensi untuk Anda yang memiliki hewan peliharaan di rumah seperti kucing. Cara merawat kucing gampang-gampang susah, tergantung dari jenis kucing yang Anda miliki. Materi yang terdapat di dalam buku ini antara lain cara merawat kucing, waktu yang tepat untuk memandikan kucing, cara menjinakkan kucing, cara membuat makanan kucing yang bernutrisi, arti gerakan ekor kucing, kehamilan pada kucing, dan tips-tips lainnya.</t>
  </si>
  <si>
    <t>302572e9-e0ad-4d6f-a78a-284d7a39b8c4</t>
  </si>
  <si>
    <t>Menjadi Seorang Traveler yang Cerdas: Tips dan Trik untuk Bepergian dengan Bijak</t>
  </si>
  <si>
    <t>978-623-8492-91-6</t>
  </si>
  <si>
    <t>Buku ini dirancang untuk memberikan panduan dan saran praktis bagi Anda yang ingin bepergian dengan bijak. Bepergian memang seru dan menyenangkan, namun seringkali terdapat banyak tantangan dan risiko yang harus dihadapi. Oleh karena itu, buku ini akan memberikan tips dan trik yang dapat membantu Anda menghindari masalah dan memastikan perjalanan Anda berjalan dengan lancar. Mulai dari perencanaan perjalanan, tips packing yang tepat, hingga cara menghemat uang saat bepergian, semua akan dibahas di sini. Dengan membaca buku ini, Anda akan menjadi seorang traveler yang lebih cerdas dan siap untuk menjelajahi dunia dengan penuh percaya diri. Selamat membaca!</t>
  </si>
  <si>
    <t>52f1e24a-3dbb-4593-bcbb-b440e7ab6f4c</t>
  </si>
  <si>
    <t>Seni sebagai Sarana Ekspresi Diri: Menemukan Identitas Anda Melalui Kesenian</t>
  </si>
  <si>
    <t>978-623-8493-30-2</t>
  </si>
  <si>
    <t>Seni adalah sarana ekspresi diri yang sangat kuat. Melalui seni, seseorang dapat mengekspresikan emosi, ide, dan pengalaman kehidupan yang sulit diungkapkan dengan kata-kata. Seni juga dapat membantu seseorang menemukan identitas mereka dan memperkuat rasa kepercayaan diri. Banyak orang yang menemukan kedamaian dan kebahagiaan dalam seni, baik melalui seni visual, seni musik, seni teater, dan berbagai bentuk seni lainnya. Dalam buku ini akan dibahas mengapa seni dapat menjadi sarana ekspresi diri yang penting dan bagaimana Anda dapat menemukan identitas Anda melalui seni.</t>
  </si>
  <si>
    <t>022eb115-ba08-439a-84ab-e58f02dea66c</t>
  </si>
  <si>
    <t>Menjadi Pribadi yang Berani: Cara Menghadapi Ketakutan dan Tantangan dalam Hidup</t>
  </si>
  <si>
    <t>978-623-8492-90-9</t>
  </si>
  <si>
    <t>Setiap orang pasti pernah mengalami ketakutan dan tantangan dalam hidupnya. Namun, tidak semua orang mampu menghadapinya dengan baik dan meraih kesuksesan. Ada yang memilih untuk mundur dan menyerah, sementara ada juga yang berani menghadapinya dan meraih kesuksesan. Mereka yang berani menghadapi ketakutan dan tantangan dalam hidup adalah orang-orang yang memiliki keberanian dan tekad yang kuat. Buku ini akan membahas tentang cara menjadi pribadi yang berani menghadapi ketakutan dan tantangan dalam hidup. Dalam buku ini, Anda akan belajar bagaimana menghadapi rasa takut dan tantangan dalam hidup, serta mengembangkan keberanian dan tekad yang kuat. Selain itu, buku ini juga akan memberikan tips dan trik yang berguna dalam menghadapi situasi sulit dalam hidup.</t>
  </si>
  <si>
    <t>bdc5b422-7071-4fe6-864c-059b3ef2c472</t>
  </si>
  <si>
    <t>Seni Batik Indonesia</t>
  </si>
  <si>
    <t>S.K. Sewan Susanto (Balai Besar Kerajinan dan Batik)</t>
  </si>
  <si>
    <t>978-979-29-6973-3</t>
  </si>
  <si>
    <t>978-623-01-3854-6</t>
  </si>
  <si>
    <t>Seni Batik merupakan perpaduan antara seni dan teknologi oleh leluhur bangsa Indonesia secara turun temurun. Seni budaya khas Indonesia yang bahkan telah diakui oleh dunia sebagai refresentatif budaya tak benda warisan budaya manusia.
 Untuk membantu masyarakat yang berminat belajar tentang batik, buku Seni Batik Indonesia hadir sebagai buku batik paling lengkap se-Indonesia. Buku ini membahas mulai dari bahan-bahan pembuat batik; unsur-unsur motif batik; susunan motif batik; seni batik diberbagai daeerah di Indonesia; teori pewarnaan; warna dan tata warna batik; zat warna untuk batik; teknik membuat batik sampai sejarah dan perkembangan seni batik Indonesia; yang merupakan hasil ketekunan penulis dalam mengumpulkan bahan-bahan referensi, wawancara serta memadukan penelitian dan pengalamannya.</t>
  </si>
  <si>
    <t>1cf6853b-d7a9-43b6-af1d-49974c9b9145</t>
  </si>
  <si>
    <t>Menjadi Orang yang Lebih Produktif: Cara Efektif Meningkatkan Produktivitas Diri Sendiri</t>
  </si>
  <si>
    <t>978-623-8492-89-3</t>
  </si>
  <si>
    <t>Dalam kehidupan yang sibuk dan serba cepat seperti saat ini, produktivitas telah menjadi hal yang sangat penting bagi banyak orang. Terkadang sulit untuk mempertahankan fokus dan semangat untuk menyelesaikan tugas-tugas yang sulit atau bahkan yang sederhana sekalipun. Namun, menjadi orang yang produktif dapat memberikan banyak manfaat bagi kehidupan Anda, termasuk meningkatkan efisiensi waktu Anda, mengurangi stres, dan mencapai tujuan Anda dengan lebih cepat. Dalam buku ini, akan dibahas berbagai cara efektif untuk meningkatkan produktivitas diri sendiri. Buku ini juga akan membahas tips dan trik sederhana yang dapat Anda terapkan dalam rutinitas harian Anda untuk meningkatkan efektivitas Anda dan menyelesaikan tugas dengan lebih mudah. Anda akan belajar cara mengatur jadwal, menghindari gangguan, meningkatkan fokus dan konsentrasi, dan banyak lagi. Dengan menerapkan tips-tips ini, Anda akan merasa lebih terorganisir, termotivasi, dan tentunya, lebih produktif.</t>
  </si>
  <si>
    <t>9d8947af-fb37-4601-a944-a78f9388c3e5</t>
  </si>
  <si>
    <t>Menjadi Introvert yang Bahagia: Panduan Praktis untuk Menemukan Kebahagiaan di Dalam Diri Sendiri</t>
  </si>
  <si>
    <t>978-623-8492-88-6</t>
  </si>
  <si>
    <t>Introvert adalah individu yang cenderung lebih suka menjadi sendiri atau dalam kelompok kecil dan merasa kelelahan atau terbebani saat harus berinteraksi dengan banyak orang dalam waktu yang lama. Meskipun begitu, introvert juga bisa merasa bahagia dan sukses dalam kehidupan mereka. Buku &amp;quot;Menjadi Introvert yang Bahagia: Panduan Praktis untuk Menemukan Kebahagiaan di Dalam Diri Sendiri&amp;quot; hadir sebagai panduan bagi para introvert untuk menemukan kebahagiaan dalam diri sendiri dan menghadapi tantangan hidup yang dihadapi oleh mereka yang lebih memilih untuk menjadi pendiam. Melalui panduan praktis dan ilmu pengetahuan yang didukung oleh pengalaman nyata, buku ini akan membantu pembaca untuk memahami karakteristik diri mereka sendiri dan memberikan tips yang efektif untuk mengelola kehidupan sehari-hari, membangun hubungan sosial yang sehat, serta menemukan kebahagiaan dalam kehidupan pribadi dan profesional.</t>
  </si>
  <si>
    <t>9ebf6073-5b4f-454e-92e7-d2ede0b8fca0</t>
  </si>
  <si>
    <t>Menjadi Influencer di Media Sosial: Cara Memulai Karier Sebagai Influencer dan Membangun Jaringan di Dunia Maya</t>
  </si>
  <si>
    <t>978-623-8492-87-9</t>
  </si>
  <si>
    <t>Pada era digital yang semakin berkembang pesat ini, menjadi seorang influencer di media sosial telah menjadi impian bagi banyak individu yang ingin menghasilkan dampak positif dan membangun karier di dunia maya. Dengan jangkauan yang luas dan potensi untuk memengaruhi masyarakat, menjadi influencer di media sosial bukan hanya tentang popularitas semata, tetapi juga merupakan kesempatan untuk membagikan gagasan, kreativitas, dan pengalaman kepada audiensi yang tak terbatas. Namun, memulai karier sebagai seorang influencer dan membangun jaringan di dunia maya bukanlah tugas yang mudah. Dibutuhkan dedikasi, strategi, dan pengetahuan yang baik tentang platform media sosial serta kemampuan untuk berinteraksi dengan audiensi secara autentik. Dalam buku ini, kita akan menjelajahi langkah-langkah kunci dan tips yang perlu diperhatikan untuk memulai karier sebagai influencer di media sosial, serta pentingnya membangun jaringan yang solid dalam dunia maya.</t>
  </si>
  <si>
    <t>23f0dc68-84e2-4d59-988e-a3e1511ebf2f</t>
  </si>
  <si>
    <t>Meningkatkan Keterampilan Presentasi: Cara Membuat Presentasi yang Efektif dan Memukau</t>
  </si>
  <si>
    <t>978-623-8492-86-2</t>
  </si>
  <si>
    <t>Dalam dunia bisnis dan akademik, presentasi adalah salah satu keterampilan penting yang harus dimiliki. Namun, tidak semua orang dapat membuat presentasi yang efektif dan memukau. Seorang presenter harus mampu menyampaikan pesan dengan jelas, menarik perhatian audiens, dan menginspirasi mereka untuk bertindak. Oleh karena itu, dalam hal ini, buku ini membahas cara meningkatkan keterampilan presentasi dan membuat presentasi yang efektif dan memukau. Buku ini akan membahas beberapa teknik dan strategi yang dapat membantu Anda menjadi presenter yang lebih baik, memperkuat kepercayaan diri Anda, dan membuat presentasi yang benar-benar luar biasa.</t>
  </si>
  <si>
    <t>18470df8-faf1-496d-b4df-7a8dbe0ca4d2</t>
  </si>
  <si>
    <t>Ritual Pemakaman Ngaben: Kebudayaan Bali yang Menawan</t>
  </si>
  <si>
    <t>978-623-8493-28-9</t>
  </si>
  <si>
    <t>Pulau Bali tidak hanya terkenal dengan keindahan alamnya, namun juga dengan kekayaan budayanya yang sangat kental. Salah satu tradisi yang menarik dan sangat identik dengan Bali adalah Ritual Pemakaman Ngaben. Ngaben merupakan upacara kematian yang menjadi bagian integral dari kehidupan masyarakat Bali yang beragama Hindu. Ritual Ngaben dipercayai sebagai upacara penting untuk melepas roh seseorang yang telah meninggal dunia dari ikatan bumi dan mengantarkannya menuju kehidupan setelah mati. Dalam buku ini, akan dibahas secara lengkap tentang Ritual Pemakaman Ngaben, mulai dari sejarah hingga dampaknya bagi masyarakat Bali. Semoga penulisan ini dapat memberikan pemahaman yang lebih mendalam mengenai salah satu warisan budaya yang mempesona dari Bali.</t>
  </si>
  <si>
    <t>a0782cca-809f-4f84-908f-e5e95b268ffa</t>
  </si>
  <si>
    <t>Meningkatkan Keterampilan Keuangan: Motivasi Mengelola Uang dengan Baik</t>
  </si>
  <si>
    <t>978-623-8492-85-5</t>
  </si>
  <si>
    <t>Mengelola uang dengan bijak adalah suatu hal yang sangat penting dalam kehidupan sehari-hari. Namun, seringkali orang merasa sulit untuk mengelola uang dengan tepat dan cenderung menghabiskan uang tanpa perencanaan yang matang. Kebiasaan buruk dalam mengelola uang dapat menyebabkan masalah keuangan yang serius di masa depan, seperti hutang yang menumpuk atau kesulitan untuk mencapai tujuan keuangan. Oleh karena itu, sangat penting untuk menemukan motivasi yang tepat dalam mengelola uang dengan bijak dan terus mempertahankan kebiasaan yang sehat dalam mengelola keuangan pribadi. Buku ini akan membahas beberapa motivasi yang dapat membantu Anda dalam mengelola uang dengan bijak dan meningkatkan keterampilan keuangan pribadi.</t>
  </si>
  <si>
    <t>5340e80f-01a1-4491-98f9-fabbc755705e</t>
  </si>
  <si>
    <t>Meningkatkan Keterampilan Kepemimpinan: Motivasi Menjadi Seorang Pemimpin</t>
  </si>
  <si>
    <t>978-623-8492-84-8</t>
  </si>
  <si>
    <t>Keterampilan kepemimpinan merupakan aspek yang penting dalam dunia bisnis dan organisasi, karena kemampuan seorang pemimpin dalam memimpin dan mengarahkan tim dapat berpengaruh besar terhadap keberhasilan suatu proyek atau organisasi secara keseluruhan. Namun, tidak semua orang memiliki bakat dan keterampilan alami dalam kepemimpinan. Oleh karena itu, diperlukan upaya untuk meningkatkan keterampilan kepemimpinan, termasuk melalui motivasi untuk menjadi seorang pemimpin. Dalam buku ini, akan dibahas mengenai pentingnya keterampilan kepemimpinan, tantangan dalam mengembangkan keterampilan kepemimpinan, dan bagaimana motivasi dapat menjadi kunci dalam meningkatkan keterampilan kepemimpinan.</t>
  </si>
  <si>
    <t>2659b2ba-65e4-4b7a-81fe-009b0795b7ef</t>
  </si>
  <si>
    <t>Meningkatkan Kesehatan Mental dan Emosional: Motivasi Mengatasi Rasa Putus Asa</t>
  </si>
  <si>
    <t>978-623-8493-45-6</t>
  </si>
  <si>
    <t>Ketahanan mental dan emosional adalah kemampuan seseorang untuk mengatasi tantangan, tekanan, dan kesulitan dalam kehidupan sehari-hari. Dalam keadaan yang sulit, seseorang yang memiliki ketahanan mental dan emosional yang baik mampu menjaga keseimbangan diri, mengambil keputusan yang tepat, dan tetap berada pada jalur yang positif. Semua tips dan strategi yang dibahas dalam buku ini bertujuan untuk membantu Anda meraih kembali motivasi dan kekuatan untuk mengatasi tantangan hidup, serta meningkatkan ketahanan mental dan emosional Anda secara keseluruhan.</t>
  </si>
  <si>
    <t>7fb5c6f3-cae1-4cee-a137-41e620f55361</t>
  </si>
  <si>
    <t>Meningkatkan Kesehatan dengan Olahraga: Motivasi Menjaga Kesehatan</t>
  </si>
  <si>
    <t>978-623-8492-82-4</t>
  </si>
  <si>
    <t>Kesehatan merupakan salah satu hal yang sangat penting dalam kehidupan manusia. Menjaga kesehatan bisa dilakukan dengan berbagai cara, salah satunya adalah dengan berolahraga. Olahraga tidak hanya membuat tubuh menjadi lebih bugar dan sehat, tetapi juga membantu dalam menjaga keseimbangan mental dan emosional. Namun, seringkali orang sulit untuk memulai dan menjaga rutinitas olahraga yang sehat. Oleh karena itu, penting untuk menemukan motivasi yang tepat untuk menjaga kesehatan dengan berolahraga secara teratur. Dalam buku ini, akan dibahas tentang pentingnya olahraga dalam meningkatkan kesehatan serta bagaimana menemukan motivasi untuk menjaga kesehatan dengan olahraga.</t>
  </si>
  <si>
    <t>a82e5b2a-e9ee-49b4-a966-6eff424cf668</t>
  </si>
  <si>
    <t>Saffron: Budidaya dan Pengolahan untuk Keuntungan Ekonomi</t>
  </si>
  <si>
    <t>978-623-8493-29-6</t>
  </si>
  <si>
    <t>Saffron atau za&amp;#39;faran merupakan salah satu bahan rempah yang sangat berharga di seluruh dunia karena kualitas dan kuantitas produksinya yang terbatas. Karena keunikan dan manfaatnya yang luar biasa, saffron memiliki nilai ekonomi yang sangat tinggi dan menjadi komoditas penting di pasar global. Budidaya dan pengolahan saffron dapat menjadi pilihan bisnis yang menjanjikan, terutama bagi mereka yang memiliki pengetahuan dan keterampilan dalam bidang ini. Dalam buku ini, akan dibahas secara lengkap tentang budidaya dan pengolahan saffron yang dapat memberikan keuntungan ekonomi yang signifikan bagi para petani dan pelaku bisnis. Berbagai aspek dari budidaya dan pengolahan saffron akan dibahas, termasuk pemilihan varietas, teknik penanaman, perawatan tanaman, hingga pengolahan saffron menjadi produk jadi.</t>
  </si>
  <si>
    <t>a9a5582b-0017-49c3-9366-9c3d5093d93d</t>
  </si>
  <si>
    <t>Resep Praktis Olahan Lezat dari Bayam</t>
  </si>
  <si>
    <t>978-623-8502-70-7</t>
  </si>
  <si>
    <t>Bayam adalah sayuran yang banyak tersedia dan murah harganya, sehingga sangat mudah ditemukan dan dibeli oleh masyarakat. Selain itu, bayam juga memiliki banyak manfaat bagi kesehatan seperti kaya akan vitamin dan mineral, rendah kalori, dan membantu menurunkan tekanan darah tinggi. Dengan bahan utama bayam, Anda dapat menciptakan berbagai jenis masakan, seperti sup, salad, atau makan siang. Resep-resep tersebut akan membantu Anda untuk menikmati masakan lezat tanpa perlu khawatir akan asupan gula dan lemak yang berlebihan. Jadi, jangan ragu untuk mencoba resep praktis olahan lezat dari bayam ini dan rasakan manfaat kesehatan yang didapatkan dari setiap hidangan. Semoga buku ini dapat membantu Anda dalam mencari inspirasi masakan sehat untuk keluarga.</t>
  </si>
  <si>
    <t>7e5b44cc-f107-4d98-b830-84183ff4304f</t>
  </si>
  <si>
    <t>Cara Praktis Membudidayakan Ikan Gurame</t>
  </si>
  <si>
    <t>978-623-8351-44-2</t>
  </si>
  <si>
    <t>Ikan gurame merupakan salah satu jenis ikan air tawar yang banyak dibudidayakan karena memiliki nilai ekonomis tinggi dan citarasa yang lezat. Membudidayakan ikan gurame bisa dilakukan baik secara skala rumahan maupun skala besar. Untuk memulai budidaya ikan gurame, ada beberapa hal penting yang perlu diperhatikan seperti pemilihan bibit, pemilihan tempat budidaya, pengaturan suhu dan kualitas air, pemberian pakan, dan perawatan. Dengan memperhatikan hal-hal tersebut, budidaya ikan gurame dapat berjalan dengan baik dan hasil yang diperoleh pun maksimal. Buku ini akan membahas tentang budidaya ikan gureme. Selamat membaca.
 &amp;nbsp;</t>
  </si>
  <si>
    <t>e5383fe8-778a-4416-b412-fab8be1db1e9</t>
  </si>
  <si>
    <t>Cara Praktis Membuat Olahan Bergizi dari Ikan Teri</t>
  </si>
  <si>
    <t>978-623-8351-43-5</t>
  </si>
  <si>
    <t>Ikan teri merupakan salah satu jenis ikan yang memiliki banyak kandungan nutrisi yang baik bagi kesehatan. Terutama, ikan teri memiliki kandungan protein yang tinggi, sehingga sangat baik untuk dikonsumsi oleh semua usia, terutama bagi mereka yang membutuhkan tambahan asupan protein dalam diet mereka. Oleh karena itu, banyak orang yang mulai mencoba membuat olahan makanan dari ikan teri yang lezat dan bergizi. Dalam buku ini akan diberikan beberapa tips dan trik praktis bagi Anda yang ingin membuat olahan makanan dari ikan teri yang lezat dan bergizi. Sehingga, Anda dapat menikmati makanan yang lezat dan sehat dari ikan teri. Selamat mencoba.
 &amp;nbsp;</t>
  </si>
  <si>
    <t>19037684-55aa-4c38-98fd-fa69f211e480</t>
  </si>
  <si>
    <t>Cara Mudah Merawat Bunga Dahlia bagi Pemula</t>
  </si>
  <si>
    <t>978-623-8351-42-8</t>
  </si>
  <si>
    <t>Bunga dahlia adalah salah satu jenis bunga yang populer dan memiliki banyak variasi warna dan bentuk. Bunga ini berasal dari Meksiko dan Amerika Tengah dan memiliki bentuk yang unik dan menarik. Dahlia memiliki kelopak bunga yang besar dan berwarna-warni, yang membuatnya menjadi pilihan yang baik untuk taman atau tanaman hias. Dahlia dapat tumbuh hingga 2 meter tingginya dan membutuhkan sinar matahari yang cukup untuk tumbuh dengan baik. Dalam hal menanam, bunga dahlia dapat ditanam secara individual atau dalam sebuah taman bunga yang indah. Tanaman ini biasanya mulai berbunga pada bulan Juli hingga Oktober, dan akan memperlihatkan warna yang indah sepanjang musim gugur. Buku ini akan memberikan tips mudah merawat bunga dahlia yang bisa Anda coba di rumah.
 &amp;nbsp;</t>
  </si>
  <si>
    <t>12e41a92-2f42-447e-86ed-0dee04cee54d</t>
  </si>
  <si>
    <t>Cara Mudah Merawat Bunga Amarilis</t>
  </si>
  <si>
    <t>978-623-8247-45-5</t>
  </si>
  <si>
    <t>978-623-8494-54-5</t>
  </si>
  <si>
    <t>Bunga amarilis adalah salah satu jenis bunga yang indah dan mudah dalam perawatannya. Dikenal dengan tinggi dan bentuk bunga yang mencolok, bunga ini akan menambah keindahan taman atau ruangan di rumah Anda. Dalam buku ini, akan dibahas mengenai panduan yang mudah untuk merawat bunga amarilis agar tetap segar dan indah sepanjang musim.
 &amp;nbsp;</t>
  </si>
  <si>
    <t>5f891c5a-44dc-4e36-8400-6ffe19be2c49</t>
  </si>
  <si>
    <t>Mengungkap Fakta Menarik tentang Sejarah dan Produksi Keju</t>
  </si>
  <si>
    <t>978-623-8492-81-7</t>
  </si>
  <si>
    <t>Keju merupakan salah satu jenis makanan yang paling populer di seluruh dunia. Dalam setiap hidangan, keju selalu memberikan sentuhan istimewa yang sulit untuk dilupakan. Bagi sebagian orang, keju bahkan dianggap sebagai makanan favorit yang tidak boleh terlewatkan dalam setiap hidangan. Meskipun begitu, tak banyak yang tahu tentang sejarah dan proses produksi keju yang tersembunyi di balik citarasa lezatnya. Buku ini akan mengungkap fakta menarik tentang sejarah dan produksi keju yang mungkin belum banyak diketahui oleh masyarakat luas. Penulis akan membahas asal usul keju, perkembangan keju di berbagai belahan dunia, tahapan produksi keju, variasi teknik produksi keju di seluruh dunia, ragam jenis keju, manfaat nutrisi dan kesehatan dari keju, industri keju di Indonesia dan dunia, serta peran teknologi dalam pengembangan industri keju.</t>
  </si>
  <si>
    <t>23896d50-9af4-449e-b58e-ec1395f32a51</t>
  </si>
  <si>
    <t>Cara Mudah Mengolah Buah Mangga Menjadi Kue Menyehatkan</t>
  </si>
  <si>
    <t>978-623-8351-41-1</t>
  </si>
  <si>
    <t>Buah mangga adalah salah satu jenis buah yang memiliki rasa yang lezat dan banyak kandungan nutrisi yang baik bagi kesehatan. Terutama, buah mangga memiliki kandungan vitamin C yang tinggi, sehingga sangat baik bagi kesehatan dan membantu melindungi tubuh dari berbagai penyakit. Oleh karena itu, banyak orang yang mulai mencoba mengolah buah mangga menjadi kue yang lezat dan sehat. Dalam buku ini akan diberikan beberapa tips dan trik mudah bagi Anda yang ingin mengolah buah mangga menjadi kue yang lezat dan sehat. Sehingga, Anda dapat menikmati kue yang lezat dan sehat dari buah mangga.
 &amp;nbsp;</t>
  </si>
  <si>
    <t>e11d2200-ab07-4d8d-84d5-373fad60391d</t>
  </si>
  <si>
    <t>Cara Mudah Membudidayakan Sayuran Lobak yang Menyehatkan</t>
  </si>
  <si>
    <t>978-623-8351-40-4</t>
  </si>
  <si>
    <t>Lobak adalah salah satu sayuran yang sering ditemukan dan banyak digemari oleh masyarakat. Berasal dari Asia, lobak memiliki rasa yang manis dan lembut serta memiliki banyak manfaat bagi kesehatan. Lobak kaya akan serat, vitamin C, dan mineral seperti kalium dan magnesium yang baik untuk menjaga kesehatan jantung, membantu pencernaan, dan menjaga keseimbangan gula darah. Sayuran ini juga rendah kalori dan tinggi air, membuatnya menjadi pilihan yang baik bagi mereka yang ingin menjaga berat badan. Lobak dapat diolah menjadi berbagai masakan, seperti sup, salad, atau dimasak bersama dengan daging dan lainnya. Lobak juga dikenal sebagai sayuran yang mudah ditanam dan tumbuh dengan baik di berbagai jenis tanah. Buku ini memberikan pengetahuan kepada kita tentang membudidayakan sayuran lobak yang menyehatkan.
 &amp;nbsp;</t>
  </si>
  <si>
    <t>63e1b07c-9ad1-45ff-9758-d40cbbc7e2e1</t>
  </si>
  <si>
    <t>Cara Mudah Membudidayakan Pohon Pisang</t>
  </si>
  <si>
    <t>978-623-8351-39-8</t>
  </si>
  <si>
    <t>Budidaya pohon pisang merupakan salah satu kegiatan pertanian yang populer di Indonesia. Pisang adalah salah satu buah yang memiliki nilai gizi yang tinggi dan banyak dikonsumsi oleh masyarakat Indonesia. Selain itu, pohon pisang juga memiliki nilai ekonomis yang tinggi karena dapat dijual sebagai buah segar atau dijadikan bahan baku dalam industri makanan. Dalam budidaya pohon pisang, diperlukan pemahaman yang baik mengenai cara menanam, merawat, dan memanen pohon pisang agar dapat menghasilkan buah yang berkualitas dan meningkatkan produktivitas lahan pertanian. Buku ini membahas tentang cara mudah membudidayakan pohon pisang.
 &amp;nbsp;</t>
  </si>
  <si>
    <t>be2ac00f-add0-47fb-8a1c-bc8c9f23831f</t>
  </si>
  <si>
    <t>Cara Mudah Membuat Makanan dan Minuman dari Buah Kiwi yang Kaya akan Nutrisi</t>
  </si>
  <si>
    <t>978-623-8186-55-6</t>
  </si>
  <si>
    <t>978-623-8351-37-4</t>
  </si>
  <si>
    <t>Buah kiwi merupakan salah satu jenis buah yang kaya akan nutrisi. Buah ini mengandung vitamin C, vitamin E, serat, dan juga antioksidan yang baik untuk kesehatan. Selain dapat dimakan mentah sebagai camilan, buah kiwi juga dapat diolah menjadi berbagai jenis makanan dan minuman yang lezat dan sehat. Dalam buku ini akan dibagikan beberapa cara mudah untuk membuat makanan dan minuman dari buah kiwi, seperti diolah menjadi jus, smoothie, atau ditambahkan ke dalam salad. Dengan cara ini, Anda dapat menikmati buah kiwi dalam berbagai variasi makanan dan minuman yang kaya akan nutrisi dan juga menyegarkan.
 &amp;nbsp;</t>
  </si>
  <si>
    <t>9bd4382c-a0c2-4009-a3de-778d28f8b829</t>
  </si>
  <si>
    <t>Cara Mudah Membuat Camilan Berbahan Dasar Kacang Mete</t>
  </si>
  <si>
    <t>978-623-8247-76-9</t>
  </si>
  <si>
    <t>978-623-8494-52-1</t>
  </si>
  <si>
    <t>Kacang mete adalah salah satu jenis kacang-kacangan yang banyak digunakan dalam masakan, baik dalam bentuk gorengan atau diolah menjadi camilan. Kacang mete memiliki rasa yang gurih dan kaya akan protein, serat, dan zat besi. Camilan yang dibuat dari bahan dasar kacang mete dapat menjadi pilihan yang baik untuk dikonsumsi sebagai cemilan sehat dan mudah dibuat. Berikut adalah cara mudah untuk membuat camilan yang dibuat dari bahan dasar kacang mete yang dapat Anda coba di rumah.
 &amp;nbsp;</t>
  </si>
  <si>
    <t>fd96f216-a1d0-41fb-b40f-559e666c539f</t>
  </si>
  <si>
    <t>Resep Olahan Telur Puyuh Lezat dan Bergizi</t>
  </si>
  <si>
    <t>978-623-8502-69-1</t>
  </si>
  <si>
    <t>Telur puyuh adalah salah satu sumber protein yang banyak digemari oleh masyarakat karena mudah didapat dan harganya terjangkau. Selain itu, telur puyuh juga memiliki rasa yang lezat dan bisa diolah menjadi berbagai macam masakan. Dalam buku ini, akan dibahas tentang resep olahan telur puyuh yang lezat dan bergizi. Resep ini akan memberikan solusi bagi Anda yang ingin menambah variasi menu sehari-hari dengan makanan yang tidak hanya enak, tetapi juga sehat. Telur puyuh mengandung protein, vitamin, dan mineral yang dibutuhkan oleh tubuh, sehingga sangat baik dikonsumsi sebagai bagian dari diet sehat. Oleh karena itu, bagi Anda yang mencari alternatif masakan yang lezat dan sehat, resep olahan telur puyuh ini patut dicoba. Dengan beragam cara pengolahannya, Anda bisa membuat masakan telur puyuh yang berbeda setiap hari.</t>
  </si>
  <si>
    <t>c0e00032-2461-470a-8742-b4a7eff45b78</t>
  </si>
  <si>
    <t>Cara Mudah Memasak Aneka Sate di Rumah</t>
  </si>
  <si>
    <t>978-623-8186-29-7</t>
  </si>
  <si>
    <t>978-623-8351-36-7</t>
  </si>
  <si>
    <t>Sate merupakan makanan yang sangat populer di Indonesia. Rasa yang gurih dan rempah-rempah yang digunakan membuat sate menjadi makanan yang digemari oleh banyak orang. Namun, untuk membuat sate di rumah mungkin terdengar sulit. Namun, dengan panduan yang tepat, Anda dapat dengan mudah memasak aneka sate di rumah. Dalam buku ini, akan dibahas cara mudah memasak aneka sate di rumah. Mulai dari cara membuat bumbu sate hingga cara menyajikannya. Dengan panduan ini, Anda dapat dengan mudah menikmati sate yang lezat dan berkualitas di rumah, karena bahan-bahan yang digunakan dijamin lebih aman dan menyehatkan jika belanja dan mengolahnya sendiri. Anda dapat menyajikan hidangan yang bergizi untuk keluarga tercinta.
 &amp;nbsp;</t>
  </si>
  <si>
    <t>12061cb2-94a8-41c2-af62-9f52ccdedc95</t>
  </si>
  <si>
    <t>Menguak Manfaat Cabai: Kesehatan, Rasa, dan Kelezatan dalam Satu Paket</t>
  </si>
  <si>
    <t>978-623-8492-80-0</t>
  </si>
  <si>
    <t>Cabai atau sering juga disebut sebagai chili merupakan salah satu bahan makanan yang cukup populer di Indonesia. Cabai memiliki rasa pedas yang khas dan dapat memberikan cita rasa yang berbeda pada suatu masakan. Tidak hanya sebagai bumbu dapur, cabai juga memiliki manfaat kesehatan yang beragam. Namun, meski telah dikenal sejak lama, masih banyak masyarakat yang belum sepenuhnya memahami tentang kandungan gizi dan manfaat kesehatan dari cabai. Oleh karena itu, penulisan buku ini bertujuan untuk mengulas secara lengkap tentang manfaat cabai bagi kesehatan serta rasa dan kelezatannya dalam satu paket. Selain itu, buku ini juga memberikan tips dalam menggunakan cabai dengan benar untuk menghindari dampak negatif bagi kesehatan.</t>
  </si>
  <si>
    <t>4b253096-07ca-432e-bf4d-9c8b880f022b</t>
  </si>
  <si>
    <t>Cara Mudah dan Praktis Memelihara Bebek di Rumah</t>
  </si>
  <si>
    <t>978-623-8351-35-0</t>
  </si>
  <si>
    <t>Memelihara bebek di rumah bisa menjadi pengalaman yang menyenangkan dan memberikan banyak manfaat, seperti memiliki sumber protein alami dan menambah keindahan taman rumah. Namun, banyak orang kurang tahu cara memelihara bebek dengan mudah dan praktis. Oleh karena itu, buku ini akan memberikan panduan bagaimana cara memelihara bebek dengan mudah dan praktis di rumah. Dengan mempelajari panduan ini, Anda dapat memulai memelihara bebek dengan mudah dan tanpa kesulitan, serta memastikan kesehatan dan kualitas bebek Anda.
 &amp;nbsp;</t>
  </si>
  <si>
    <t>710c225a-df77-45aa-a739-476255676034</t>
  </si>
  <si>
    <t>Cara Mudah dan Praktis Membuat Minuman Menyegarkan dari Buah Melon</t>
  </si>
  <si>
    <t>978-623-8351-34-3</t>
  </si>
  <si>
    <t>Minuman menyegarkan dari buah melon adalah pilihan yang tepat untuk memuaskan dahaga dan menyegarkan tubuh pada hari-hari yang panas. Buah melon memiliki rasa yang manis dan segar, serta kaya akan nutrisi seperti vitamin C dan serat. Selain itu, membuat minuman dari buah melon sangat mudah dan praktis, sehingga dapat dilakukan oleh siapa saja, baik untuk diri sendiri maupun untuk keluarga dan teman. Dalam buku ini, akan diberikan panduan cara mudah dan praktis membuat minuman menyegarkan dari buah melon.
 &amp;nbsp;</t>
  </si>
  <si>
    <t>b03a8919-c47d-4838-9386-ab012b3beabe</t>
  </si>
  <si>
    <t>Cara Mudah dan Praktis Budidaya Seledri untuk Pemula</t>
  </si>
  <si>
    <t>978-623-8186-12-9</t>
  </si>
  <si>
    <t>978-623-8351-33-6</t>
  </si>
  <si>
    <t>Budi daya seledri memiliki banyak manfaat, baik untuk dikonsumsi maupun untuk kebutuhan bisnis. Seledri banyak digunakan sebagai bumbu dapur dan memiliki banyak kandungan gizi, seperti vitamin C, potassium, dan zat besi. Tanaman ini juga mudah ditemukan dan tumbuh dengan baik di berbagai iklim, sehingga cocok untuk dibudidayakan oleh pemula. Budi daya seledri sangat mudah dilakukan dan praktis, terutama bagi pemula yang ingin memulai bisnis pertanian atau memiliki tanaman hias di rumah. Dalam buku ini, akan dibahas cara mudah dan praktis untuk memulai budi daya seledri, mulai dari memilih bibit, menentukan lokasi tanam, hingga cara perawatan yang tepat.
 &amp;nbsp;</t>
  </si>
  <si>
    <t>0ed263f0-e49e-4b92-81ac-9e7d11741ea9</t>
  </si>
  <si>
    <t>Cara Mudah dan Praktis Berternak Lebah di Halaman Rumah</t>
  </si>
  <si>
    <t>978-623-8351-32-9</t>
  </si>
  <si>
    <t>Berternak lebah di halaman rumah memiliki banyak manfaat, seperti membantu proses polinasi, memproduksi madu, dan memberikan sumber perekonomian tambahan. Namun, banyak orang merasa takut dan kurang tahu cara berternak lebah dengan mudah dan praktis. Oleh karena itu, buku ini akan memberikan panduan bagaimana cara berternak lebah dengan mudah dan praktis di halaman rumah. Dengan mempelajari panduan ini, Anda dapat memulai peternakan lebah Anda sendiri dengan mudah dan tanpa khawatir. Rasakan banyak manfaat dengan beternak lebah sendiri di rumah. Selamat mencoba.
 &amp;nbsp;</t>
  </si>
  <si>
    <t>49db44b4-c04d-484a-89a5-9a1d71377365</t>
  </si>
  <si>
    <t>Resep Makanan Khas Papua yang Wajib Dicoba</t>
  </si>
  <si>
    <t>978-623-8247-32-5</t>
  </si>
  <si>
    <t>978-623-8503-75-9</t>
  </si>
  <si>
    <t>Papua merupakan pulau di bagian timur Indonesia ini memiliki daya tarik sendiri. Mulai dari kebudayaannya, pemandangan alamnya yang luar biasa indahnya. Tak hanya itu saja, kuliner khas Papua pun membuat sebagian orang pensaran. Makanan khas Papua ini memiliki cita rasa yang super enak. Salah satu yang cukup terkenal adalah sagu. Namun ternyata sagu bukanlah satu-satunya yang terkenal di Papua. Pulau yang juga terkenal dengan wisata Raja Ampatnya ini memiliki beragam makanan khas yang mampu memanjakan lidah. Bagi sebagian besar pelancong, ketika mengunjungi Papua maka tak hanya keindagan alamnya saja yang mereka incar namun juga kulier khasnya. Nah bagi Anda yang penasaran dengan berbagai kulier khas Papua, Anda bisa kok mencobanya lagi dengan membuat sendiri di rumah. Resepnya dapat Anda temukan dalam buku ini. Selamat mencoba!</t>
  </si>
  <si>
    <t>33ed10d8-16fe-4d12-9f96-b88b0faba3f3</t>
  </si>
  <si>
    <t>Cara Merawat Parfum</t>
  </si>
  <si>
    <t>978-623-8247-14-1</t>
  </si>
  <si>
    <t>978-623-8494-49-1</t>
  </si>
  <si>
    <t>Parfum menjadi satu di antara kebutuhan penting jika ingin pergi ke luar rumah. Memakai parfum juga dapat memberikan kepuasan tersendiri. Sebagian orang mungkin setuju, tubuh yang wangi bisa meningkatkan percaya diri. Selain dengan rajin merawat tubuh, penggunaan parfum bisa menambah aroma tubuh menjadi lebih wangi. Pemakaian parfum selalu dikaitkan dengan misteri, fantasi, dan imajinasi. Sebagian besar orang memakai parfum untuk menyenangkan diri dan orang lain serta meninggalkan kesan yang baik. Parfum akan membuat kita dikelilingi dengan aroma yang menyenangkan dan melekat. Tak sedikit romansa yang menyatu dalam parfum, begitu pula dengan sejarah yang menciptakannya. Jika Anda suka mengoleksi parfum, tentu Anda harus tahu cara merawatnya. Dalam buku ini akan dipaparkan cara merawat parfum. Selamat membaca.
 &amp;nbsp;</t>
  </si>
  <si>
    <t>150a1f0c-0bc9-4eb2-bc96-daa2252a3432</t>
  </si>
  <si>
    <t>Rekomendasi Resep Kuliner Khas Makassar</t>
  </si>
  <si>
    <t>978-623-8247-18-9</t>
  </si>
  <si>
    <t>978-623-8503-74-2</t>
  </si>
  <si>
    <t>Makassar jadi salah satu kota yang terkenal dengan keindahan alamnya. Kekayaan budaya yang dimiliki Makassar juga akan membuatmu seketika jatuh cinta. Dijamin kamu pasti bakal betah deh kalau mengunjungi Makassar. Apalagi kota itu juga terkenal dengan sajian kulinernya yang menggoda. Mulai dari camilan hingga menu utamanya, selalu bikin kamu ingin tambah. Perpaduan rempah yang digunakan juga menjadi salah satu alasan bikin ketagihan masakan khas Makassar. Kenikmatan kuliner Makassar terbukti membuat banyak orang ketagihan. Terlihat dari menjamurnya berbagai resto dan warung khas Makassar di berbagai daerah. Mulai dari coto Makassar, es pisang ijo, konro bakar, hingga pisang epe&amp;#39; jadi beberapa menu yang diburu wisatawan. Jika kamu malas keluar, buku ini cocok untuk dibaca, karena di dalamnya membahas mengenai rekomendasi resep kuliner khas Makassar yang bisa kamu coba di rumah.</t>
  </si>
  <si>
    <t>765c6515-05c1-4c6b-a90f-08bc429d9ea5</t>
  </si>
  <si>
    <t>Cara Merawat Kuku Jari agar Terlihat Lebih Sehat</t>
  </si>
  <si>
    <t>978-623-8247-36-3</t>
  </si>
  <si>
    <t>978-623-8494-48-4</t>
  </si>
  <si>
    <t>Kuku merupakan salah satu bagian tubuh yang seringkali dipercantik oleh kaum hawa. Kuku juga termasuk salah satu bagian tubuh yang paling cepat kotor karena biasanya sering kita gunakan dalam aktivitas sehari-hari. Ciri-ciri kuku yang sehat dapat ditunjukkan dari warna, bentuk, hingga teksturnya. Memiliki kuku yang sehat dapat membawa manfaat bagi tubuh Anda secara keseluruhan. Bagi Anda yang ingin memiliki kuku sehat terawat, buku ini ada untuk Anda. Dalam buku ini akan dibahas mengenai cara merawat kuku jari agar terlihat lebih sehat.
 &amp;nbsp;</t>
  </si>
  <si>
    <t>3f8e60fb-240d-4198-9692-e167a37b13d4</t>
  </si>
  <si>
    <t>Cara Merawat Jam Tangan</t>
  </si>
  <si>
    <t>978-623-8117-45-1</t>
  </si>
  <si>
    <t>978-623-8492-01-5</t>
  </si>
  <si>
    <t>Tentunya kita tidak asing lagi dengan yang namanya jam tangan. Setiap dari kita tentu memilikinya. Jikalau belum memilikinya, setidaknya kita pernah melihatnya. Saat ini banyak sekali orang yang menggunakan jam tangan, selain dipakai karena fungsinya sebagai penunjuk waktu, jam tangan juga digunakan karena nilai estetika. Selama ini Anda tahu bahwa jam tangan merupakan aksesoris fungsional yang banyak digunakan oleh orang-orang di seluruh dunia. Meski saat ini sebenarnya jam bisa dilihat melalui smartphone, nyatanya masih banyak yang suka memakai jam tangan karena sudah menjadi kebiasaan dan jadi bagian dari gaya sehari-hari. Apabila Anda memiliki jam tangan, tentunya Anda harus merawatnya supaya awet dan tahan lama. Dalam buku ini akan dibahas mengenai cara merawat jam tangan.</t>
  </si>
  <si>
    <t>bfe0770f-bd7d-4142-a6f3-bf4be7a68b6a</t>
  </si>
  <si>
    <t>Cara Merawat Ikan Louhan yang Mudah dan Praktis</t>
  </si>
  <si>
    <t>978-623-8351-31-2</t>
  </si>
  <si>
    <t>Ikan louhan adalah jenis ikan hias yang populer di kalangan pecinta ikan. Ikan ini berasal dari daerah Cina dan memiliki bentuk tubuh yang unik dan indah, dengan warna yang mencolok dan bervariasi dari hijau, kuning, merah, dan biru. Untuk memelihara ikan louhan dengan baik, pemilik harus memperhatikan beberapa hal seperti kualitas air, suhu, dan jenis makanan yang sesuai. Ikan louhan membutuhkan air yang bersih dan memiliki tingkat keasaman yang stabil. Suhu air yang sesuai bagi louhan adalah antara 22-26 derajat Celsius. Ikan ini juga membutuhkan makanan berkualitas tinggi yang mengandung nutrisi yang diperlukan untuk pertumbuhan dan kesehatan. Dengan memperhatikan perawatan yang baik dan memberikan lingkungan hidup yang sesuai, ikan louhan dapat hidup dan berkembang dengan baik dan menambah keindahan serta kebersihan pada aquarium. Buku ini membahas tentang cara merawat ikan louhan yang mudah dan praktis.</t>
  </si>
  <si>
    <t>d30e80d5-97ef-488f-b24f-cfa98eacaa1a</t>
  </si>
  <si>
    <t>Mengoptimalkan Microsoft Excel untuk Analisis Data</t>
  </si>
  <si>
    <t>978-979-29-6577-3</t>
  </si>
  <si>
    <t>978-623-01-3836-2</t>
  </si>
  <si>
    <t>Buku ini secara spesial akan mengupas bahasan tentang bagaimana menggunakan kecanggihan fasilitas dan fungsi analisis data pada Microsoft Excel 2016 dalam mengolah data, mengelola dan menganalisa tabel data (database). Pokok bahasan utama yang dibahas dalam buku ini meliputi:
 &amp;bull; Memahami lembar kerja Microsoft Excel 2016, apa itu tehnik analisis data, serta fitur-fitur apa saja yang disediakan oleh Microsoft Excel 2016 yang dapat dimaksilmalkan untuk melakukan proses analisis data.
 &amp;bull; Teknik analisis data menggunakan fitur-fitur otomatis yang memberikan banyak kemudahan pada proses analisis data, yaitu fitur Quick Analysis, Sort dan Filter.
 &amp;bull; Teknik analisis data menggunakan proses peringkasan dan penguraian data sehingga memudahkan pembacaan data dengan cepat, yaitu menggunakan fitur Outline dan Subtotal.
 &amp;bull;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
 &amp;bull;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
 &amp;bull; Teknik visualisasi data menggunakan Power View juga merupakan proses analisis data yang sangat membantu terutama untuk laporan yang bersifat jaringan dan mampu membaca tabel laporan Anda sekaligus mengkoneksikan dengan fasilitas Map atau peta.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t>
  </si>
  <si>
    <t>5cde15c8-b541-4fa9-b26e-4b48c407866c</t>
  </si>
  <si>
    <t>Cara Meningkatkan Produktivitas dengan Gaya Hidup yang Teratur dan Tertata</t>
  </si>
  <si>
    <t>978-623-8492-00-8</t>
  </si>
  <si>
    <t>Produktivitas yang tinggi merupakan kunci kesuksesan dalam menjalankan kegiatan sehari-hari, baik dalam pekerjaan maupun aktivitas pribadi. Namun, meningkatkan produktivitas bukanlah hal yang mudah dilakukan, terutama jika gaya hidup kita kurang teratur dan tertata. Untuk itu, dalam buku ini akan dibahas cara meningkatkan produktivitas dengan gaya hidup yang teratur dan tertata. Dengan mengatur pola hidup yang baik, termasuk dalam hal makan, istirahat, dan waktu luang, diharapkan dapat membantu meningkatkan kinerja dan efisiensi dalam menjalankan berbagai kegiatan. Dalam buku ini juga akan diulas beberapa tips dan trik yang dapat dilakukan untuk mencapai tujuan tersebut, sehingga produktivitas dapat meningkat dan kegiatan dapat dilakukan dengan lebih efektif dan efisien.
 &amp;nbsp;</t>
  </si>
  <si>
    <t>d1612e8c-ac6d-4672-af59-5bdecc109cf7</t>
  </si>
  <si>
    <t>Rahasia Sehat Pria 145 Q&amp;A (Question &amp; Answer)</t>
  </si>
  <si>
    <t>G-MEDIA</t>
  </si>
  <si>
    <t>978-979-29-6635-0</t>
  </si>
  <si>
    <t>978-623-01-3853-9</t>
  </si>
  <si>
    <t>Tubuh sehat dan bugar pastilah menjadi dambaan setiap pria. Apalagi tanggung jawab yang diemban pria masa kini juga makin berat. Banyak kondisi yang membuat pria mudah stres yang akhirnya memicu timbulnya berbagai keluhan kesehatan.
 Buku Rahasia Sehat Pria: 145 Q&amp;amp;A (Question &amp;amp; Answer) ini hadir menjawab dan membahas segala hal tentang kesehatan pria dari A-Z, termasuk penyakit yang biasa diderita pria dan pencegahan serta pengobatannya. Dengan buku ini, Anda diharapkan hidup lebih sehat lagi dengan melakukan berbagai perawatan dan pencegahan agar pria bisa memperhatikan kesehatan pribadi, hidup aktif, sehat, dan penuh energi. Selain itu, buku ini tidak hanya menekankan masalah kesehatan fisik semata, namun juga menjawab masalah pria terkait finansial, emosional hingga sosial.
 Buku ini hadir dengan format tanya jawab yang akan memudahkan Anda yang sibuk dalam mendapatkan informasi yang cepat dan tidak berbelit-belit. Semuanya lengkap tersaji dalam buku ini. Selamat membaca!</t>
  </si>
  <si>
    <t>0d903b5a-f770-472d-b243-9b587823e984</t>
  </si>
  <si>
    <t>Mengenal Kurma: Sejarah, Varietas, dan Budidaya</t>
  </si>
  <si>
    <t>978-623-8492-79-4</t>
  </si>
  <si>
    <t>Kurma merupakan buah yang memiliki sejarah panjang sebagai simbol kehidupan, kesehatan, dan keberkahan. Buah ini tumbuh di negara-negara subtropis dan tropis, termasuk di Indonesia, dan memiliki beragam varietas yang membedakannya dari segi rasa, tekstur, dan ukuran. Buku ini akan membahas secara lengkap tentang sejarah kurma, berbagai varietas kurma, dan cara budidaya kurma yang baik dan benar. Dalam membahas topik ini, akan dijabarkan mulai dari asal usul kurma hingga bagaimana cara merawat tanaman kurma agar menghasilkan buah yang berkualitas tinggi. Diharapkan buku ini dapat memberikan informasi yang bermanfaat bagi para pembaca yang tertarik dengan kurma, mulai dari masyarakat umum hingga petani yang ingin menekuni bisnis budidaya kurma. Selamat membaca!</t>
  </si>
  <si>
    <t>654e5da4-a1fc-4e9c-be55-8ee02040b908</t>
  </si>
  <si>
    <t>Rahasia Kopi yang Sehat: Fakta dan Mitos Kesehatan tentang Kopi</t>
  </si>
  <si>
    <t>978-623-8493-26-5</t>
  </si>
  <si>
    <t>Buku &amp;quot;Rahasia Kopi yang Sehat: Fakta dan Mitos Kesehatan tentang Kopi&amp;quot; hadir sebagai upaya untuk memberikan informasi yang jelas dan akurat tentang kopi dan dampaknya terhadap kesehatan. Dalam buku ini, kita akan mengeksplorasi kandungan nutrisi kopi, manfaat kesehatannya, serta bahaya dan efek sampingnya. Buku ini disusun dengan tujuan untuk memberikan pemahaman yang jelas tentang kopi dan kesehatan, serta membantu pembaca membuat keputusan yang lebih bijak dan sehat dalam konsumsi kopi.</t>
  </si>
  <si>
    <t>20d93d5e-1eed-49a2-a3a2-105f72f03f3a</t>
  </si>
  <si>
    <t>Mengenal Jenis-Jenis Bullying dan Bagaimana Mencegahnya</t>
  </si>
  <si>
    <t>978-623-8492-78-7</t>
  </si>
  <si>
    <t>Bullying, atau yang dalam bahasa Indonesia sering disebut sebagai perundungan atau intimidasi, merupakan masalah yang sering terjadi di berbagai kalangan, khususnya di kalangan anak-anak dan remaja. Bullying bisa terjadi di lingkungan sekolah, di tempat kerja, di lingkungan online, dan di tempat-tempat lainnya. Tindakan bullying dapat berdampak buruk bagi korban, pelaku, serta lingkungan di sekitarnya. Oleh karena itu, penting bagi kita untuk memahami jenis-jenis bullying, dampaknya, serta faktor-faktor yang menyebabkan terjadinya bullying. Buku ini bertujuan untuk mengenalkan jenis-jenis bullying, dampaknya, serta faktor-faktor yang menyebabkan terjadinya bullying. Buku ini juga akan membahas cara-cara mencegah bullying, baik melalui pendidikan, pelibatan orang tua, pengawasan di lingkungan sekolah, maupun pelaporan bullying. Diharapkan buku ini dapat menjadi referensi dan panduan bagi para orang tua, guru, dan semua pihak yang peduli terhadap kesejahteraan anak-anak dan remaja.</t>
  </si>
  <si>
    <t>c23281ef-60e8-420c-929d-de2f1bc66c95</t>
  </si>
  <si>
    <t>Cara Membudidayakan Ikan Nila dengan Mudah dan Praktis</t>
  </si>
  <si>
    <t>978-623-8351-29-9</t>
  </si>
  <si>
    <t>Proses budidaya ikan nila cukup mudah dan bisa dilakukan baik secara skala kecil maupun skala besar. Umumnya, budidaya ikan nila dilakukan dengan menggunakan kolam atau tambak yang dipenuhi dengan air bersih dan memenuhi kondisi lingkungan yang baik bagi pertumbuhan ikan. Ikan nila membutuhkan makan yang berkualitas dan nutrisi yang tepat untuk tumbuh dan berkembang dengan baik. Budidaya ikan nila juga harus memperhatikan kondisi lingkungan sekitar, seperti menjaga kualitas air dan memastikan bahwa tidak ada polusi yang dapat membahayakan ikan. Dengan budidaya yang baik, ikan nila dapat tumbuh dengan baik dan siap dipasarkan dalam waktu yang singkat. Buku ini membahas mengenai budidaya ikan nila dengan mudah dan praktis.
 &amp;nbsp;</t>
  </si>
  <si>
    <t>b42bdac1-3597-4e5f-bbe3-a662fd125a53</t>
  </si>
  <si>
    <t>Cara Membuat Selai yang Mudah dan Praktis</t>
  </si>
  <si>
    <t>978-623-8247-70-7</t>
  </si>
  <si>
    <t>978-623-8494-45-3</t>
  </si>
  <si>
    <t>Selai adalah cairan yang digunakan untuk memberikan rasa tambahan pada roti atau kue. Terdapat beragam jenis selai, seperti selai strawberry, raspberry, blueberry, dan lain-lain. Selai juga dapat dibuat dari buah-buahan lokal seperti mangga, durian, atau jambu. Selai dapat ditemukan di toko-toko roti atau dapat dibuat sendiri dengan mencampur buah-buahan yang dipilih dengan gula dan tepung jelai. Selai dapat dioleskan pada roti sebelum digoreng atau ditambahkan ke dalam adonan kue untuk memberikan rasa dan warna yang lebih menarik. Selain digunakan sebagai bahan pembuka rasa pada roti dan kue, selai juga dapat digunakan sebagai bahan pembuat kue atau kue basah. Jika Anda ingin membuat selai di rumah, buku ini membahas tentang cara membuat selai yang mudah dan praktis.
 &amp;nbsp;</t>
  </si>
  <si>
    <t>1eeca801-73fe-4aae-9bd2-4d2524b5e1b5</t>
  </si>
  <si>
    <t>Quality Family Time: Bangun Keeratan Hubungan dengan Keluarga Melalui Kegiatan</t>
  </si>
  <si>
    <t>978-623-8493-24-1</t>
  </si>
  <si>
    <t>Quality family time merupakan waktu yang sangat berharga bagi setiap keluarga. Waktu bersama ini memiliki peran penting dalam membangun keeratan hubungan antaranggota keluarga. Kegiatan-kegiatan yang dilakukan selama quality family time dapat berupa aktivitas bersama, berbicara, atau bahkan sekadar menonton film bersama. Hal ini akan membuat anggota keluarga merasa lebih dekat satu sama lain dan memperkuat ikatan emosional yang ada di antara mereka. Oleh karena itu, penting bagi keluarga untuk menjadwalkan quality family time secara teratur, dan memastikan bahwa kegiatan-kegiatan yang dilakukan selama waktu bersama tersebut mengarah pada pembangunan keeratan hubungan dan nilai-nilai positif bagi keluarga.</t>
  </si>
  <si>
    <t>fabdb02c-45f8-4192-80ab-b56e87eae417</t>
  </si>
  <si>
    <t>Bussines Process Management, Konsep dan Implementasi</t>
  </si>
  <si>
    <t>Mahendrawathi ER, Ph.D.</t>
  </si>
  <si>
    <t>978-979-29-7129-3</t>
  </si>
  <si>
    <t>978-623-01-3807-2</t>
  </si>
  <si>
    <t>Business Process Management (BPM) merupakan salah satu konsep dan praktek yang telah mendapatkan perhatian dari para praktisi maupun akademisi di dunia. Namun, masih sangat jarang penelitian maupun studi kasus dari perusahaan di Indonesia yang secara khusus membahas tentang BPM. Telah banyak perusahaan di Indonesia yang menerapkan berbagai konsep terkait pengendalian kualitas seperti Six Sigma, peningkatan berkelanjutan melalui Kaizen ataupun Lean Management, dan berbagai inisiatif lain. Namun, inisiatif atau proyek peningkatan ini belum disatukan dalam sebuah usaha yang terstruktur dan terorganisir untuk mengelola proses bisnis. Satu hal penting lainnya di era dewasa ini adalah pendayagunaan Sistem Informasi/Teknologi Informasi (SI/TI). Organisasi di Indonesia banyak yang telah menerapkan SI/TI namun belum tentu selaras dengan proses bisnis dan BPM secara umum. Pada intinya, implementasi SI/TI harus benar-benar selaras dengan tujuan bisnis dan secara berkesinambungan membantu organisasi mencapai tujuan tersebut. Kunci penghubung antara bisnis dan SI/TI adalah BPM. Buku ini dibuka dengan penjelasan tentang latar belakang kemunculan BPM, definisi dasar proses bisnis dan mengapa perusahaan membutuhkan proses bisnis, inisiatif-inisiatif BPM, beberapa business process framework yang utama seperti Process Classification Framework (PCF), Supply Chain Operation Reference (SCOR) dll, serta konsep kematangan proses bisnis atau Business Process Maturity Model. Selanjutnya, bagian kedua akan memaparkan beberapa hasil penerapan sebagian aspek dari BPM pada kasus nyata baik pada usaha mikro, kecil dan menengah (UMKM) maupun perusahaan besar. Bagian ketiga dari buku ini memberikan gambaran tentang perkembangan proses bisnis ke depannya. BPM merupakan sebuah konsep yang berkembang dari berbagai tradisi antara lain tradisi Teknik Industri, Simplifikasi Kerja dan Pengendalian Kualitas, Manajemen, dan Teknologi Informasi. Oleh karena itu, buku ini dapat digunakan oleh mahasiswa dari jurusan sistem informasi, teknik industri dan manajemen bisnis yang ingin mendalami tentang BPM. Selain itu, dengan adanya kasus-kasus dari contoh nyata, buku ini juga dapat digunakan oleh praktisi yang ingin menerapkan konsep dan metode BPM di dunia kerja.</t>
  </si>
  <si>
    <t>af9c208c-1e4c-4f77-9090-492e98ebf0c9</t>
  </si>
  <si>
    <t>PTK Penelitian Tindakan Kelas – Teori dan Aplikasi</t>
  </si>
  <si>
    <t>978-979-29-7169-9</t>
  </si>
  <si>
    <t>978-623-01-3852-2</t>
  </si>
  <si>
    <t>Penelitian Tindakan Kelas (PTK), atau Classroom Action Research (CAR), mempunyai tujuan yaitu untuk memperbaiki atau meningkatkan kualitas praktik pembelajaran di kelas secara berkesinambungan, untuk selanjutnya meningkatkan mutu hasil pembelajaran (intruksional), mengembangkan ketrampilan guru, meningkatkan relevansi, meningkatkan efesiensi pengelolaan pembelajaran, serta menumbuhkembangkan budaya meneliti pada komunitas guru.
 PTK sendiri baru dikenal di Indonesia pada akhir dekade tahun 1980-an, meskipun PTK sebenarnya sudah diperkenalkan pada tahun 1946 oleh ahli psikologi sosial Amerika yang bernama Kurt Lewin. Inti gagasan Kurt Lewin inilah yang selanjutnya dikembangkan oleh ahli-ahli lain seperti Stephen Kemmis, Robin MC.Taggart, John Elliot, Dave Ebbutt, dan lainnya.
 Di dalam bidang pendidikan, penelitian ini dapat dilakukan pada skala makro ataupun mikro. Dalam skalo mikro misalnya dilakukan di dalam kelas pada waktu berlangsungnya kegiatan belajar mengajar (pembelajaran) untuk suatu pokok bahasan tertentu pada suatu mata pelajaran. Pada skala makro misalnya kegiatan Penelitian Tindakan Sekolah (PTS), atau School Action Research (SAR).
 Buku ini wajib dimiliki oleh guru untuk meningkatkan profesionalitasnya. Buku ini berisi panduan teori dan praktik tentang bagaimana menyiapkan, melaksanakan, dan melaporkan hasil penelitian tindakan kelas tersebut, berisi Kajian PTK, Proposal PTK, Laporan Hasil PTK, dan Artikel PTK untuk dipublikasikan pada Jurnal Ilmiah ber-ISSN. Buku ini juga dilengkapi dengan CD interaktif.</t>
  </si>
  <si>
    <t>468c97a5-9567-416d-9d7e-cb0a9555f8e7</t>
  </si>
  <si>
    <t>Buruh yang Menulis</t>
  </si>
  <si>
    <t>978-623-314-502-2</t>
  </si>
  <si>
    <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
 &amp;nbsp;</t>
  </si>
  <si>
    <t>0448d771-22e3-4893-80f1-6b25c107d151</t>
  </si>
  <si>
    <t>Mengenal Ikan Guppy: Jenis, Asal, dan Karakteristiknya</t>
  </si>
  <si>
    <t>978-623-8492-77-0</t>
  </si>
  <si>
    <t>Ikan guppy (Poecilia reticulata) adalah salah satu ikan hias air tawar yang sangat populer di kalangan penggemar ikan hias. Ikan ini memiliki berbagai jenis dan warna yang menarik, serta mudah dipelihara. Selain itu, ikan guppy juga memiliki manfaat yang penting, terutama sebagai ikan pemakan jentik nyamuk yang dapat membantu mengurangi penyebaran penyakit seperti demam berdarah. Pengetahuan yang lebih mendalam tentang ikan guppy sangat diperlukan bagi para penggemar ikan hias, terutama untuk memastikan bahwa ikan tersebut mendapat perawatan yang baik dan memenuhi kebutuhannya. Dalam buku ini, akan dijelaskan secara detail mengenai jenis, asal, dan karakteristik ikan guppy, serta cara perawatannya dan manfaatnya bagi manusia. Semoga buku ini dapat memberikan informasi yang berguna bagi para penggemar ikan hias, khususnya yang tertarik dengan ikan guppy.</t>
  </si>
  <si>
    <t>84d0fe0a-570d-400e-97e7-0ee3739597e8</t>
  </si>
  <si>
    <t>Bunga Mawar: Antara Kecantikan dan Ketajaman Duri</t>
  </si>
  <si>
    <t>978-623-8117-99-4</t>
  </si>
  <si>
    <t>Buku ini akan membahas tentang keindahan dan karakteristik bunga mawar, termasuk juga tentang bagaimana mawar menjadi simbol cinta dan keindahan yang abadi. Namun, buku ini tidak hanya akan membahas tentang sisi romantis dari bunga mawar, tetapi juga akan membahas tentang karakteristik uniknya, yaitu ketajaman duri pada batang dan rantingnya. Buku ini akan membahas tentang sejarah, asal-usul, dan jenis-jenis bunga mawar, serta berbagai macam makna yang dikaitkan dengan bunga mawar. Selain itu, buku ini juga akan membahas tentang keunikan dari ketajaman duri pada batang dan ranting bunga mawar, serta manfaat yang bisa didapatkan dari karakteristik tersebut. Melalui buku ini, pembaca akan memperoleh pengetahuan yang lebih dalam tentang bunga mawar, termasuk kecantikan dan ketajaman yang menjadi ciri khasnya. Semoga buku ini dapat menjadi sumber inspirasi dan pengetahuan yang bermanfaat bagi pembaca.
 &amp;nbsp;</t>
  </si>
  <si>
    <t>1f5db4e5-cc34-4bab-ba57-e8e22463c6cf</t>
  </si>
  <si>
    <t>Psikologi Suatu Pengantar (Edisi Terbaru)</t>
  </si>
  <si>
    <t>Drs. M. Dimyati Mahmud</t>
  </si>
  <si>
    <t>978-979-29-6753-1</t>
  </si>
  <si>
    <t>978-623-01-3851-5</t>
  </si>
  <si>
    <t>Buku ini berisikan bermacam telaah teoritis tentang gejala-gejala dan fungsi kejiwaan, peristiwa-peristiwa psikis terutama pada manusia, serta berbagai faktor yang mempengaruhinya. Selain hadir sebagai sumber pengajaran bagi mahasiswa bidang studi terkait, buku ini sekaligus hadir untuk menambah jumlah kepustakaan psikologi berbahasa Indonesia di tanah air.
 Buku ini terutama diperuntukkan bagi mahasiswa Fakultas Ilmu Pendidikan semua jurusan dan program studi yang menempuh mata kuliah Dasar-Dasar Psikologi sebagai bekal untuk mempelajari bidang-bidang psikologi yang lain, seperti psikologi perkembangan, psikologi pendidikan, psikologi abnormal dan psikologi kepribadian.
 Oleh karena itulah, maka buku ini memuat dengan lengkap uraian prinsip-prinsip psikologi pada umumnya, masalah belajar, keturunan dan lingkungan, segi-segi perkembangan, kepribadian, pola-pola penyesuaian dan penyimpangan-penyimpangan tingkah laku. Semua materi terangkum dalam 17 (tujuh belas) bagian yang terurai sebagai berikut
 &amp;bull; Pendekatan Ilmiah Terhadap Studi Tentang Kodrat Manusia
 &amp;bull; Sensasi
 &amp;bull; Persepsi
 &amp;bull; Belajar
 &amp;bull; Berpikir
 &amp;bull; Mengingat
 &amp;bull; Kecerdasan dan Bakat
 &amp;bull; Keturunan dan Lingkungan
 &amp;bull; Psikologi Orok/Bayi
 &amp;bull; Psikologi Anak
 &amp;bull; Psikologi Remaja
 &amp;bull; Emosi dan Perkembangan Kepribadian
 &amp;bull; Kepribadian
 &amp;bull; Motivasi dan Kepribadian
 &amp;bull; Adjusment dan Maladjustment dalam Pembentukan Kepribadian
 &amp;bull; Kepribadian Neurotik
 &amp;bull; Kepribadian Abnormal</t>
  </si>
  <si>
    <t>56c55653-d756-4ecb-a8ef-2fad9da10172</t>
  </si>
  <si>
    <t>Buku Pintar Menghitung Biaya Bangunan, Edisi Terbaru</t>
  </si>
  <si>
    <t>978-979-29-7042-5</t>
  </si>
  <si>
    <t>978-623-01-3806-5</t>
  </si>
  <si>
    <t>Ketika melakukan pemeriksaan dan Audit menyeluruh pada sebuah proyek kontruksi (bangunan hotel bintang lima), ditemukan banyak ketidaksesuaian antara isi kontrak, yakni volume yang telah disepakati dengan gambar kontrak yang ada. Belum lagi pengajuan kerja tambah (addendum) yang jumlahnya sangat besar. Hal itu membuat pemiliki proyek yang tidak memiliki ahli dalam hal perhitungan anggaran biaya akhirnya menunjuk Audit untuk menyelesaikan masalah yang ada. Pemilik proyek bersedia membayar apa saja yang menjadi haknya kontraktor, namun pemilik proyek mengingankan bahwa yang akan dibayar memang benar-benar dipasang dilapangan dan volumenya sudah sesuai. Pemilik proyek akhirnya sadar, ketika ia harus dihadapkan pada masalah yang seharusnya tidak terjadi apabila mereka memiliki seorang yang ahli dalam estimasi biaya bangunan. Melihat permasalah di atas, hal ini tentu menjadi hal yang penting baik bagi Pemilik proyek konstruksi maupun sebuah Kontraktor untuk memiliki tim yang ahli dalam bidang estimasi biaya proyek yang dikenal dengan Estimator ataupun Quantity Surveyor. Perannya yang sangat penting dalam kelangsungan sebuah proyek konstruksi semakin mendorong agar para praktisi yang berkepentingan semakin meningkatkan kualitas dan kemampuan dalam bidang estimasi biaya bangunan pada proyek konstruksi. Buku Pintar Menghitung Biaya Bangunan Edisi Revisi merupakan buku panduan terbaik dalam membuat anggara biaya bangunan. Setiap item pekerjaan dijabarkan secara terperinci mulai dari pekerjaan awal hingga tahapan akhir pembangunan. Selain disertai foto hasil pengerjaan dan gambar pendukung proyek konstruksi, terdapat pula rumus-rumus yang digunakan untuk volume struktur dan arsitektur pada proyek konstruksi. Perhitungan meliputi perhitungan volume beton, besi, bekisting, pekerjaan galian, pondasi dan pekerjaan finishing bangunan (pemasangan keramik, kusen pintu &amp;amp; jendela) dan pekerjaan MEP. Rumus-rumus perhitungan di dalam buku dijabarkan secara sederhana, sehingga pembaca akan mudah mengerti dan memahami proses perhitungan biaya bangunan dengan cepat dan mudah. Selain itu, dijelaskan pula tips mudah memilih material bangunan yang baik. Hal ini bertujuan agar bangunan yang akan dikerjakan memiliki kualitas yang baik sehingga bangunan menjadi kuat dan kokoh terhadap bencana seperti gempa yang sering terjadi khususnya di wilayah Indonesia yang merupakan wilayah rawan gempa. Dengan membaca buku ini, penulis yakin dan percaya pembaca pasti akan mahir dan mampu menghitung biaya mendirikan bangunan bertingkat banyak dan rumah dengan cepat dan mudah.
 &amp;nbsp;</t>
  </si>
  <si>
    <t>0ca0c40a-2a26-4609-8c65-63c6553f8dc8</t>
  </si>
  <si>
    <t>Mengenal Gangguan Makan pada Anak</t>
  </si>
  <si>
    <t>Lucy Watson &amp; Bryan Lask</t>
  </si>
  <si>
    <t>978-623-01-0911-9</t>
  </si>
  <si>
    <t>978-623-01-3799-0</t>
  </si>
  <si>
    <t>Buku ini ditujukan untuk para orangtua yang memiliki anak dengan gangguan makan. Di dalamnya berisi tentang macam-macam dan cara memahami gangguan makan, penyebab-penyebab gangguan makan, hal-hal yang harus dipahami, serta penanganan gangguan makan pada analk. Contoh kasus disertai ilustrasi-ilustrasi untuk membedakan tipe-tipe gangguan makan yang berbeda. Penulis menganalogikan proses pembuatan roti untuk menggambarkan penyebab gangguan makan. Dengan mengetahui gejala-gejala gangguan makan, para orangtua dan praktisi bisa mengetahui seorang anak atau remaja mengalami gangguan makan. Selain itu, penulis juga mencantumkan beberapa saran untuk bacaan lebih lanjut jika diperlukan.</t>
  </si>
  <si>
    <t>99e55aa0-efec-4c94-93ef-08911daf0307</t>
  </si>
  <si>
    <t>Budidaya Pohon Karet dengan Mudah dan Praktis</t>
  </si>
  <si>
    <t>978-623-8351-28-2</t>
  </si>
  <si>
    <t>Budidaya pohon karet merupakan salah satu kegiatan pertanian yang cukup populer di Indonesia. Pohon karet (Hevea brasiliensis) adalah jenis tanaman penghasil getah yang biasa digunakan untuk produksi karet alam. Karet alam sendiri merupakan bahan baku penting dalam berbagai industri, seperti otomotif, konstruksi, dan lain sebagainya. sebelum memulai budidaya pohon karet, ada beberapa faktor yang perlu diperhatikan. Salah satunya adalah pemilihan bibit yang berkualitas. Bibit karet yang baik akan memberikan hasil yang lebih baik dan tahan terhadap serangan hama dan penyakit. Buku ini membahas tentang budidaya pohon karet dengan mudah dan praktis.
 &amp;nbsp;</t>
  </si>
  <si>
    <t>c22ea492-a366-4aa7-91e7-976b4c6831af</t>
  </si>
  <si>
    <t>Budidaya Ayam Kampung: Peluang Bisnis yang Menjanjikan</t>
  </si>
  <si>
    <t>978-623-8117-97-0</t>
  </si>
  <si>
    <t>Budidaya ayam kampung semakin populer belakangan ini sebagai alternatif dari budidaya ayam ras yang lebih konvensional. Selain itu, permintaan akan produk olahan ayam kampung seperti telur, daging, dan petelur semakin meningkat seiring dengan kesadaran masyarakat akan pentingnya menjaga kesehatan. Oleh karena itu, buku &amp;quot;Budidaya Ayam Kampung: Peluang Bisnis yang Menjanjikan&amp;quot; hadir sebagai panduan bagi para peternak atau calon peternak yang ingin memulai bisnis budidaya ayam kampung. Buku ini memberikan informasi mengenai aspek-aspek penting dalam budidaya ayam kampung, mulai dari pemilihan bibit, perawatan, hingga strategi pemasaran produk yang efektif. Dengan membaca buku ini, diharapkan para pembaca dapat memperoleh pengetahuan dan keterampilan yang cukup untuk memulai dan mengembangkan bisnis budidaya ayam kampung yang sukses.
 &amp;nbsp;</t>
  </si>
  <si>
    <t>0cb82c2d-293c-411e-9619-2ea04a8d4eae</t>
  </si>
  <si>
    <t>Budi Daya Tanaman Pangan: Memenuhi Kebutuhan Pangan dan Menjaga Kesuburan Tanah</t>
  </si>
  <si>
    <t>978-623-8117-96-3</t>
  </si>
  <si>
    <t>Budi daya tanaman pangan merupakan kegiatan yang tak terelakkan dalam usaha memenuhi kebutuhan pangan dan menjaga kesuburan tanah. Seiring dengan pertumbuhan populasi global yang terus meningkat, tantangan untuk menghasilkan cukup makanan bagi seluruh penduduk semakin kompleks. Dalam konteks ini, budi daya tanaman pangan memegang peranan penting sebagai solusi untuk mengatasi masalah kekurangan pangan dan memastikan ketersediaan nutrisi yang memadai. Selain itu, praktik budi daya tanaman pangan yang berkelanjutan juga berkontribusi dalam menjaga kesuburan tanah yang menjadi landasan produktivitas pertanian jangka panjang. Dalam buku ini, kita akan menjelajahi pentingnya budi daya tanaman pangan dalam memenuhi kebutuhan pangan global dan mengelola tanah secara berkelanjutan.
 &amp;nbsp;</t>
  </si>
  <si>
    <t>3a6c871a-efb1-4108-a4df-6a38329c1f0d</t>
  </si>
  <si>
    <t>Budi Daya Ikan Mas Koki</t>
  </si>
  <si>
    <t>978-623-8186-44-0</t>
  </si>
  <si>
    <t>978-623-8351-27-5</t>
  </si>
  <si>
    <t>Budi daya ikan mas koki adalah salah satu jenis budi daya yang cukup populer di Indonesia. Ikan ini dikenal sebagai salah satu jenis ikan hias yang banyak digemari oleh masyarakat karena bentuk dan warna tubuh yang menarik. Selain itu, ikan mas koki juga memiliki nilai ekonomi yang cukup tinggi, karena banyak digunakan sebagai ikan hias dan juga dapat diolah menjadi berbagai jenis masakan. Budi daya ikan mas koki dapat dilakukan baik di kolam terpal, kolam beton, maupun di kolam tanah. Namun, perlu diingat bahwa budi daya ikan mas koki memerlukan perawatan yang baik dan tepat agar ikan dapat tumbuh dengan sehat dan optimal. Buku ini memberikan panduan tentang budi daya ikan mas koki. Selamat membaca.
 &amp;nbsp;</t>
  </si>
  <si>
    <t>0e18e6f6-c9d2-415e-aeb9-f774fd1ace4d</t>
  </si>
  <si>
    <t>Potensi Memori Otak: Cara Meningkatkan Daya Ingat</t>
  </si>
  <si>
    <t>978-623-8493-23-4</t>
  </si>
  <si>
    <t>Daya ingat adalah kemampuan otak untuk menyimpan, mengolah, dan mengambil kembali informasi yang telah diproses sebelumnya. Daya ingat yang baik sangat penting untuk kehidupan sehari-hari, baik dalam mempelajari materi baru, bekerja, atau bahkan dalam berinteraksi sosial. Namun, terkadang kita mengalami kesulitan dalam mengingat hal-hal penting, seperti nama seseorang atau informasi penting lainnya. Untuk itu, meningkatkan daya ingat menjadi penting, dan ada beberapa cara yang bisa dilakukan untuk meningkatkan daya ingat tersebut. Buku ini akan membahasnya untuk Anda.</t>
  </si>
  <si>
    <t>5c79da90-a6f7-46f1-8575-7fb0e237cfc6</t>
  </si>
  <si>
    <t>Bubur Around the World, 75 Resep Bubur untuk Ramadhan</t>
  </si>
  <si>
    <t>Dapur Ambar</t>
  </si>
  <si>
    <t>978-979-29-6822-4</t>
  </si>
  <si>
    <t>978-623-01-3805-8</t>
  </si>
  <si>
    <t>Saat berpuasa,biasanya menu yang dipilih adalah yang manis-manis dan mudah dicerna. Bubur merupakan salah satu menu yang cocok untuk disajikan baik saat sahur maupun berbuka. Citarasa bubur yang mudah dicerna,mudah diserap dalam tubuh, dan juga cepat menaikkan kadar gula darah dalam tubuh setelah seharian berpuasa, menjadi salah satu pilihan yang tepat. Takut mudah lapar jika sahur dengan bubur? Maka, andabisa mencampur makanan ini dengan kacang-kacangan dan serat. Dengan begitu, kita jadi tidak cepat lapar, seperti misalnya bubur Manado yang diolah dengan berbagai jenis sayur dan umbi-umbian. Variasibuburdi Indonesia sangat variatif, mulai dari yang asin hingga manis. Tapi tidak hanya itu saja, buku ini juga menyajikan aneka resep bubur dari berbagai negara, yang pasti akan memanjakan lidah kita dan menghangatkan perut kita. Ada sekitar 75 anekaresepbuburdari seluruh Indonesia hingganegara-negaradi duniasepertiCina, Hongkong, Thailand, Vietnam, Filipina, Jepang, Korea, Western, Turki, Timur Tengah danmasih banyak lainnya. Menarikkan?! Bakalengga bosan pokoknya menikmati bubur selama Bulan Puasa kali ini. Selamat berpuasa dan menikmati santapan bubur yang hangat..</t>
  </si>
  <si>
    <t>3e89bbc0-547e-4571-9a03-6aeba4c71211</t>
  </si>
  <si>
    <t>Bolehkah Perempuan Melayani Sebagai Pendeta atau Pengkhotbah?</t>
  </si>
  <si>
    <t>978-623-8117-93-2</t>
  </si>
  <si>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
 &amp;nbsp;</t>
  </si>
  <si>
    <t>24a33105-1da9-45a8-9974-c4f1ce559e16</t>
  </si>
  <si>
    <t>Blogging: Menemukan Suara dan Membangun Pengetahuan Melalui Menulis</t>
  </si>
  <si>
    <t>978-623-8117-92-5</t>
  </si>
  <si>
    <t>Dalam era digital yang semakin berkembang, blogging menjadi salah satu platform yang populer untuk mengekspresikan diri dan berbagi pengetahuan dengan orang lain. Blogging tidak hanya membantu menemukan suara unik kita, tetapi juga dapat membantu kita membangun pengetahuan dan koneksi dengan komunitas yang memiliki minat yang sama. Dalam tulisan ini, kita akan membahas mengenai pentingnya blogging sebagai sarana untuk mengekspresikan diri dan bagaimana menulis blog dapat membantu meningkatkan pengetahuan kita. Selain itu, tulisan ini juga akan membahas beberapa tips dan strategi untuk memulai dan mengembangkan blog yang sukses.
 &amp;nbsp;</t>
  </si>
  <si>
    <t>357c87a2-e079-4c2f-aa76-eae182e19a4a</t>
  </si>
  <si>
    <t>Mengenal Filsafat Hukum</t>
  </si>
  <si>
    <t>Prof. Dr. H. Zainal Asikin, SH, SU</t>
  </si>
  <si>
    <t>978-623-01-0749-8</t>
  </si>
  <si>
    <t>978-623-01-3835-5</t>
  </si>
  <si>
    <t>Buku Mengenal Filsafat Hukum ini, merupakan buku Jilid Pertama yang penulis susun untuk memenuhi kebutuhan mahasiswa yang baru pertama kali memperlajari filsafat hukum. Untuk itulah pada Bab Pertama buku ini dihantarkan kepada penulis untuk memahami perbedan antara Teori Hukum, Filsafat Hukum dan Jurisprudence. Setelah itu barulah Penulis memperkenalkan metode memperlajari hokum secara ontologism, epistologis dan axiologis.
 Setelah itu mulailah Penulis mengajak mahasiswa untuk menjelajah beberapa mazhan dalam filsafat hokum, yaitu Mazhab Hukum Alam, Mazhab Positiviseme Hukum, Mazhab Sejarah Hukum, Mazhab Utility, Mazhab Realisme Hukum, Teori Hukum Kritis.
 Buku ini tentunya adalah buku yang diperuntukan bagi para mahasiswa yang ingin mengenal filsafat hukum dengan cara sederhana, oleh sebab itu bahasa yang dipergunakan disesuaikan dengan tututan pembelajaran studi filsafat hukum. Kritik dan saran sangat diharapkan demi memperbaiki bukum ini.</t>
  </si>
  <si>
    <t>804a57cc-8982-4ff6-a8d6-4a57fe5b76df</t>
  </si>
  <si>
    <t>Mengenal Berbagai Aliran Seni dalam Karya Seni Lukis</t>
  </si>
  <si>
    <t>978-623-8492-75-6</t>
  </si>
  <si>
    <t>Seni lukis adalah salah satu bentuk seni yang paling populer dan mendalam. Dalam seni lukis, terdapat banyak aliran yang memperkaya dunia seni, masing-masing dengan karakteristik dan gaya yang unik. Mengenal berbagai aliran seni dalam karya seni lukis dapat membantu kita memahami dan mengapresiasi seni dengan lebih baik. Dalam tulisan ini, kita akan membahas berbagai aliran seni dalam karya seni lukis, dari yang tradisional hingga yang modern, sehingga kita dapat memahami lebih dalam tentang seni lukis dan gaya-gaya yang ada di dalamnya. Selain itu, dalam tulisan ini kita juga akan membahas setiap aliran secara lebih detail termasuk latar belakang, karakteristik, dan contoh karya seni yang terkenal dari masing-masing aliran. Dengan mempelajari berbagai aliran seni lukis ini, kita dapat mengapresiasi seni lukis dengan lebih baik dan memahami keindahan dan nilai seni yang terkandung dalam karya-karya seni luki</t>
  </si>
  <si>
    <t>bd419325-c6d0-4b6e-9deb-a1d75808f920</t>
  </si>
  <si>
    <t>Mengenal Aquascape: Seni Mempercantik Akuarium dengan Tanaman Hias</t>
  </si>
  <si>
    <t>978-623-8492-74-9</t>
  </si>
  <si>
    <t>Aquascape adalah seni mempercantik akuarium dengan menata tanaman hias dan elemen lainnya sehingga tercipta tampilan yang indah dan alami seperti di dalam sebuah ekosistem sungai atau danau. Teknik aquascape menjadi semakin populer di kalangan penggemar akuarium dan banyak orang yang tertarik untuk mencoba membuatnya sendiri di rumah. Dalam buku ini, akan dibahas mengenai dasar-dasar aquascape, mulai dari pemilihan bahan dan peralatan yang tepat, hingga teknik menata dan merawat tanaman hias di dalam akuarium. Selain itu, akan dibahas juga mengenai jenis-jenis tanaman hias yang cocok untuk dijadikan aquascape, dan cara mengatasi berbagai masalah yang sering terjadi dalam pemeliharaan akuarium. Semoga buku ini dapat memberikan pemahaman yang komprehensif dan berguna bagi para penggemar aquascape, baik yang masih pemula maupun yang sudah mahir.</t>
  </si>
  <si>
    <t>93c52e71-d036-45c9-afe5-092e0db08a1b</t>
  </si>
  <si>
    <t>Mengembangkan Potensi Diri untuk Berprestasi</t>
  </si>
  <si>
    <t>978-623-8186-24-2</t>
  </si>
  <si>
    <t>978-623-8502-38-7</t>
  </si>
  <si>
    <t>Potensi adalah sebuah kemampuan dasar yang dimiliki manusia dan sangat mungkin untuk dikembangkan, sehingga pada intinya potensi sendiri berarti suatu kemampuan yang masih bisa dikembangkan menjadi lebih baik lagi. Atau potensi diri merupakan kemampuan atau kekuatan diri seseorang baik yang belum terwujud maupun yang telah terwujud, akan tetapi belum sepenuhnya terlihat atau dipergunakan secara maksimal oleh seseorang. Setiap orang memiliki potensi yang berbeda-beda dan ada juga yang memiliki kesamaan dan tidak. Tujuan dari pengembangan potensi diri adalah untuk mencapai kesejahteraan dan kesuksesan dalam hidup pribadi maupun profesional. Oleh karena itu, pengembangan potensi diri harus menjadi prioritas bagi setiap individu agar dapat mencapai potensi yang sebenarnya dan menjadi individu yang sukses.</t>
  </si>
  <si>
    <t>569e9170-54cf-46e7-8c23-f059b1f7f5d8</t>
  </si>
  <si>
    <t>Pohon Cendana dan Nilai Ekonomisnya yang Bermanfaat bagi Masyarakat</t>
  </si>
  <si>
    <t>978-623-8502-66-0</t>
  </si>
  <si>
    <t>Pohon Cendana adalah jenis pohon yang berasal dari wilayah Asia Selatan dan Tenggara, dan telah lama digunakan sebagai bahan pembuatan minyak wangi, dupa, dan obat-obatan. Pohon ini memiliki batang yang lurus dan tinggi, dengan kulit kayu yang halus dan berwarna coklat keabuan. Daunnya berbentuk bulat telur dan memiliki aroma khas yang harum. Dengan langkah-langkah yang tepat, diharapkan pohon Cendana dapat tetap lestari dan terus memberikan manfaat bagi kehidupan manusia di masa yang akan datang. Oleh karena itu, kita semua perlu berperan serta dalam menjaga dan melestarikan keberadaan pohon Cendana agar dapat terus berkembang dan tumbuh subur di alam kita.</t>
  </si>
  <si>
    <t>06a3e9f5-da40-4e14-a068-bb270a418cb7</t>
  </si>
  <si>
    <t>Pohon Akasia dan Nilai Ekonomisnya</t>
  </si>
  <si>
    <t>978-623-8502-65-3</t>
  </si>
  <si>
    <t>Pohon akasia merupakan salah satu jenis pohon yang memiliki ciri khas daunnya yang kecil dan berbentuk bulat serta memiliki warna hijau yang cerah. Pohon akasia dapat tumbuh hingga mencapai ketinggian yang cukup tinggi, bahkan mencapai 20 meter. Tumbuhan ini dapat dengan mudah ditemukan di daerah-daerah tropis dan subtropis di seluruh dunia, seperti Asia, Amerika, dan Australia. Oleh karena itu, kayu akasia sering digunakan dalam industri mebel dan konstruksi, serta untuk membuat perabotan rumah tangga, seperti sendok, garpu, dan alat-alat masak lainnya. Selain kegunaannya yang praktis, pohon akasia juga sering ditanam sebagai tanaman hias karena keindahan daun dan bunganya. Buku ini membahas tentang pohon akasia dan nilai ekonomisnya.</t>
  </si>
  <si>
    <t>ca556650-88dc-45ae-9678-6674989eb270</t>
  </si>
  <si>
    <t>Mengembangkan Karakter yang Kuat: Motivasi Membentuk Karakter Diri</t>
  </si>
  <si>
    <t>978-623-8492-73-2</t>
  </si>
  <si>
    <t>Pembentukan karakter yang kuat dan positif adalah penting untuk menjadi individu yang sukses dan bahagia. Karakter dapat dibentuk melalui motivasi dan upaya yang konsisten untuk memperbaiki diri sendiri. Motivasi ini dapat berasal dari berbagai sumber seperti nilai-nilai keluarga, lingkungan sosial, pengalaman hidup, dan ambisi pribadi. Namun, perlu diingat bahwa pembentukan karakter yang kuat bukanlah suatu proses yang mudah dan instan. Diperlukan ketekunan, kesabaran, dan kemauan untuk belajar dari kegagalan dan kesalahan. Oleh karena itu, buku ini akan membahas tentang pentingnya motivasi dalam membentuk karakter diri dan bagaimana cara mengembangkan karakter yang kuat secara konsisten.</t>
  </si>
  <si>
    <t>1f6a3811-7108-4b49-8e2d-716af4d3431e</t>
  </si>
  <si>
    <t>Perayaan Ramadan: Menyambut Bulan Suci di Indonesia</t>
  </si>
  <si>
    <t>978-623-8493-22-7</t>
  </si>
  <si>
    <t>Di Indonesia, Ramadan bukan hanya sekadar ibadah semata, namun juga menjadi momen penting bagi masyarakat untuk berkumpul, berbagi kebahagiaan, dan mempererat tali silaturahmi. Berbagai tradisi, kebiasaan, dan budaya unik juga menjadi ciri khas Ramadan di Indonesia yang membuatnya berbeda dengan negara lain. Dalam buku ini, akan dibahas tentang perayaan Ramadan di Indonesia secara detail, mulai dari sejarahnya, persiapan menyambut Ramadan, tradisi, kuliner, seni dan budaya, hingga perayaan Idul Fitri yang meriah. Tujuan dari penulisan ini adalah untuk memberikan pemahaman yang lebih dalam tentang perayaan Ramadan di Indonesia, serta memperkenalkan keunikan dan keberagaman budaya yang ada di negara ini.</t>
  </si>
  <si>
    <t>bea46ff2-1b85-42d9-b5ba-6505be45d4e8</t>
  </si>
  <si>
    <t>Peran Penting Vanili dalam Industri Parfum dan Kosmetik</t>
  </si>
  <si>
    <t>978-623-8493-21-0</t>
  </si>
  <si>
    <t>Vanili adalah bahan yang dikenal oleh banyak orang karena kegunaannya dalam bidang kuliner. Aroma dan rasa manisnya yang khas membuatnya menjadi bahan favorit dalam pembuatan makanan dan minuman. Namun, tahukah Anda bahwa vanili juga memiliki peran penting dalam industri parfum dan kosmetik? Senyawa-senyawa dalam vanili dipercaya dapat memberikan aroma yang lembut dan elegan pada produk-produk kecantikan. Bahkan, vanili juga menjadi bahan penting dalam produksi parfum dengan kualitas premium. Buku ini akan membahas lebih dalam tentang peran penting vanili dalam industri parfum dan kosmetik, serta bagaimana proses produksinya dilakukan.</t>
  </si>
  <si>
    <t>99b6d777-67e8-4644-b987-ec683f929a05</t>
  </si>
  <si>
    <t>Peran Orang Tua dalam Pendampingan Tumbuh Kembang Remaja</t>
  </si>
  <si>
    <t>978-623-8247-75-2</t>
  </si>
  <si>
    <t>978-623-8503-68-1</t>
  </si>
  <si>
    <t>Perkembangan remaja merupakan masa transisi penting dalam kehidupan seseorang, di mana individu tersebut mulai mengalami perubahan fisik, emosional, dan intelektual yang cukup signifikan. Orang tua memiliki peran yang sangat penting dalam mendampingi anak-anak mereka melalui masa ini. Orang tua dapat memberikan dukungan, bimbingan, dan pengarahan yang dibutuhkan anak-anak mereka untuk mengatasi permasalahan yang mereka hadapi selama masa remaja. Dalam panduan ini, kami akan memberikan informasi tentang peran orang tua dalam mendampingi tumbuh kembang remaja, termasuk cara untuk membantu remaja dalam mengatasi permasalahan emosional dan sosial, cara untuk mendukung remaja dalam mengejar cita-cita dan tujuan hidup, serta cara untuk membantu remaja dalam mengembangkan kepercayaan diri dan kompetensi.</t>
  </si>
  <si>
    <t>eb7ca5b9-cbf8-4e15-b3a0-e88496af9739</t>
  </si>
  <si>
    <t>Bisnis Investasi Dosakah?</t>
  </si>
  <si>
    <t>978-623-7851-89-9</t>
  </si>
  <si>
    <t>edabc43c-ae49-48a1-b561-09a15fad387c</t>
  </si>
  <si>
    <t>Penuntun Batik, Praktik Dasar dan Teknik Batik Praktis Sehari-hari</t>
  </si>
  <si>
    <t>Tim BBKB</t>
  </si>
  <si>
    <t>978-979-29-6997-9</t>
  </si>
  <si>
    <t>978-623-01-3850-8</t>
  </si>
  <si>
    <t>1. Teknik Pembuatan Kain Batik
 2. Kain Mori untuk Batik
 3. Lilin Batik
 4. Zat-zat Warna dalam Pembatikan
 5. Model
 6. Menyoga
 7. Warna-warni Lain untuk Dasaran &amp;amp; Coletan
 8. Nama-nama Perdagangan Zat Warna</t>
  </si>
  <si>
    <t>a8bff686-d5ba-4ebc-b365-7b1d308c3a31</t>
  </si>
  <si>
    <t>Bertemu Jodoh di Gereja</t>
  </si>
  <si>
    <t>978-623-8351-26-8</t>
  </si>
  <si>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</si>
  <si>
    <t>96d3dfba-eccd-4e56-a9bb-98265546b873</t>
  </si>
  <si>
    <t>Bertambah Atau Berkurang</t>
  </si>
  <si>
    <t>978-623-7851-88-2</t>
  </si>
  <si>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
 &amp;nbsp;</t>
  </si>
  <si>
    <t>87373932-1075-4436-84f9-800c79c14dbd</t>
  </si>
  <si>
    <t>Pentingnya Menjaga Kesehatan Mental di Era Digital</t>
  </si>
  <si>
    <t>978-623-8493-20-3</t>
  </si>
  <si>
    <t>Dalam era digital saat ini, teknologi telah menjadi bagian integral dari kehidupan kita. Berbagai perangkat digital seperti komputer, smartphone, dan tablet telah menjadi perangkat wajib yang digunakan oleh banyak orang. Teknologi memberikan banyak manfaat bagi kehidupan kita, seperti kemudahan dalam berkomunikasi dan akses informasi yang cepat. Namun, teknologi juga membawa dampak negatif pada kesehatan mental. Buku ini bertujuan untuk memberikan pemahaman yang lebih baik tentang pentingnya menjaga kesehatan mental di era digital, serta strategi untuk mengatasi masalah kesehatan mental yang mungkin timbul akibat penggunaan teknologi. Buku ini juga akan membahas berbagai faktor yang mempengaruhi kesehatan mental, dan bagaimana teknologi dapat memengaruhinya. Dengan membaca buku ini, diharapkan pembaca akan lebih memahami betapa pentingnya menjaga kesehatan mental di era digital ini, serta memperoleh pengetahuan dan keterampilan untuk melakukannya.</t>
  </si>
  <si>
    <t>8bbfd011-5a40-462a-91fb-60ce131c1e1e</t>
  </si>
  <si>
    <t>Berkat Tuhan Atas Kesetiaan</t>
  </si>
  <si>
    <t>978-623-8351-25-1</t>
  </si>
  <si>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
 &amp;nbsp;</t>
  </si>
  <si>
    <t>330d64b3-276c-4eb2-9290-e9151136049f</t>
  </si>
  <si>
    <t>Mengelola Database Microsoft Excel dengan PivotTable dan PivotChart</t>
  </si>
  <si>
    <t>978-979-29-6524-7</t>
  </si>
  <si>
    <t>978-623-01-3834-8</t>
  </si>
  <si>
    <t>Microsoft Excel merupakan software pengolah data tabel yang populer dan banyak digunakan para operator komputer untuk menganalisa data dan menyelesaikan berbagai macam bentuk pengolahan database dan pembuatan pivot.
 Buku ini membahas beberapa fasilitas yang dimiliki Microsoft Excel dalam mengelola data agar lebih mudah dan praktis dalam menganalisa data. Selain itu, buku ini disertai contoh dan langkah aplikasi yang dapat digunakan sebagai bahan latihan untuk lebih memudahkan pembaca dalam memahami isi dari setiap pokok bahasannya, sehingga buku ini sangat cocok dipakai dan dimiliki sebagai buku panduan belajar mengelola database dengan pivottable dan pivotchart dengan Microsoft Excel. Pokok bahasan yang disajikan dalam buku Mengelola Database Microsoft Excel dengan PivotTable dan PivotChart ini meliputi:
 &amp;bull; Mengenal Microsoft Excel dan berbagai tipe data.
 &amp;bull; Mengelola database menggunakan Sort, Filter, dan Subtotal.
 &amp;bull; Mengolah data Microsoft Excel dengan fasilitas Data Tools dan Forecast.
 &amp;bull; Membuat PivotTable dengan sebuah range data.
 &amp;bull; Membuat PivotTable dengan MultiRange Data.
 &amp;bull; Mengolah Field pada PivotTable.
 &amp;bull; Mengelompokkan, mengurutkan dan menyaring PivotTable.
 &amp;bull; Membuat kalkulasi data pada PivotTable.
 &amp;bull; Membuat dan mengolah PivotChart.
 &amp;bull; Mengenal dan mengatur elemen PivotChart.</t>
  </si>
  <si>
    <t>42bc83d6-ba40-4af5-b920-cb94a3ee6e98</t>
  </si>
  <si>
    <t>Berkarya di Balik Layar</t>
  </si>
  <si>
    <t>978-623-314-500-8</t>
  </si>
  <si>
    <t>Buku ini bisa dipakai oleh pembaca untuk menambah wawasan spiritual dan juga meningkatkan keimanan sebagai umat kristiani.
 &amp;nbsp;</t>
  </si>
  <si>
    <t>8c94c797-9b32-49cb-a59a-4baaa1be2b85</t>
  </si>
  <si>
    <t>Berjumpa Tuhan di Kalimantan</t>
  </si>
  <si>
    <t>Niken Maria Simarmata, Martha DN, dan Erni Ningsih</t>
  </si>
  <si>
    <t>978-623-7851-87-5</t>
  </si>
  <si>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</si>
  <si>
    <t>ca0b0601-4999-4ff2-9750-b7b037414ee0</t>
  </si>
  <si>
    <t>Berhentilah Berharap</t>
  </si>
  <si>
    <t>978-623-314-499-5</t>
  </si>
  <si>
    <t>888beaba-e7bc-4be8-88a8-e77f97c4a4b1</t>
  </si>
  <si>
    <t>Bergerak di Tempat yang tak Kelihatan</t>
  </si>
  <si>
    <t>Jo Hariffin, Pdm. Roynald Stefly Mumekh, Elia Jusack, Pdp. Tony Tedjo, M.Th., D.Th., &amp; Yudhi Widyo Armono</t>
  </si>
  <si>
    <t>978-623-7851-86-8</t>
  </si>
  <si>
    <t>Buku ini berisi kumpulan artikel yang mencerahkan dan ditulis oleh orang yang menguasai bidangnya atau tokoh populer. Dikemas dengan gaya bahasa yang ringan dan lugas, buku ini dapat menjadi salah satu sumber bacaan bermutu yang dapat menambah wawasan para pembaca.
 &amp;nbsp;</t>
  </si>
  <si>
    <t>64cdcdf6-fe44-4b45-b661-a07c6e730aeb</t>
  </si>
  <si>
    <t>Pengantar Kewiraswastaan, Kerangka Dasar Memasuki Dunia Bisnis</t>
  </si>
  <si>
    <t>Dr. Mohammad Masykur Wiratmo, M.Sc.</t>
  </si>
  <si>
    <t>978-979-29-6675-6</t>
  </si>
  <si>
    <t>978-623-01-3849-2</t>
  </si>
  <si>
    <t>Sejak awal 1990, mata kuliah kewiraswastaan mulai diajarkan secara formal di kelas. Di samping dipergunakan untuk mahasiswa fakultas ekonomi, juga diminati oleh mahasiswa-mahasiswa jurusan lain dalam mempersiapkan memasuki kehidupan di masa depan.
 Buku Pengantar Kewiraswastaan; Kerangka Dasar Memasuki Dunia Bisnis ini disajikan cukup lengkap sebagaipengantar&amp;acirc;&amp;euro; untuk memasuki dunia bisnis modern dan telah dicobakan pada para mahasiswa dengan instruktur-instruktur yang telah disiapkan dan para praktisi dalam pelatihan-pelatihan kewiraswastaan dan manajemen bisnis di berbagai tempat, khususnya para pengusaha di Daerah Istimewa Yogyakarta. Materi dimulai dari memahami kewiraswastaan; identifikasi peluang; pembiayaan; dan evaluasi peluangusaha baru; mengenal waralaba dan pemasaran langsung; bentuk kepemilikan; rencana pemasaran; SDM; perencanaan organisasi dandasar pengorganisasian; kepemimpinan; pengorganisasian aktivitas individu; motivasi dan komunikasi; tujuan dan pengembangan organisasi; pembuat keputusan sampai pada pengawasan.
 Penulis berharap buku ini dapat dipergunakan, tidak saja sebagai buku pegangan rnata kuliah kewiraswastaan (baik di fakultas ekonomi maupun dalam pelatihan-pelatihan manajemen), namun juga sebagai bacaan yang bermanfaat bagi masyarakat luas, bahkan para pejabat yang sering melakukan penyuluhan usaha (Departemen Koperasi dan Pembinaan Pengusaha Kecil, Departemen Perindustrian, Departemen Perdagangan, dan lain-lain).</t>
  </si>
  <si>
    <t>f64343f0-49ad-43bb-a8c4-d16d0ae574fe</t>
  </si>
  <si>
    <t>Bergaul dengan Tuhan</t>
  </si>
  <si>
    <t>Radiani Kalvari, S.Pd.K., Leni Marlin S. Lase, S.S., Martha Kaesarina, S.I.Kom., Vicky Johanna Delarosa, Nandhes Adi Firmanto, dan Pambudi Pulosari, S.Sos, M.A.C.E.</t>
  </si>
  <si>
    <t>978-623-8117-91-8</t>
  </si>
  <si>
    <t>38e16ee4-e8c0-45c8-a00b-34017acd1842</t>
  </si>
  <si>
    <t>Berbagai Olahan Makanan dari Beras Ketan Putih</t>
  </si>
  <si>
    <t>978-623-8247-42-4</t>
  </si>
  <si>
    <t>978-623-8494-29-3</t>
  </si>
  <si>
    <t>Ketan merupakan salah satu bahan makanan yang sering digunakan oleh masyarakat Indonesia untuk membuat beragam hidangan. Ketan banyak digunakan sebagai bahan dasar dari kue basah khas Indonesia hingga makanan kekinian. Beras ketan memiliki tekstur yang lembut dan lengket. Tak salah jika menyantapnya akan merasa kenyang. Namun tak sama dengan jenis karbohidrat lainnya, beras ketan mengandung lemak yang rendah, sehingga cocok disantap bagi yang sedang menjalankan program diet. Anda bisa memanfaat stok ketan putih di rumah jadi aneka jajanan pasar yang enak dan legit. Bisa jadi camilan saat berkumpul dengan keluarga, atau bahkan ide jualan. Jika Anda berencana untuk membuat makanan dari beras ketan, buku ini bisa Anda jadikan referensi memasak. Selamat mencoba!
 &amp;nbsp;</t>
  </si>
  <si>
    <t>de8e4f6b-7c08-4410-84a4-96222c4b7514</t>
  </si>
  <si>
    <t>Mengatur Jadwal Agar Lebih Efisien: Motivasi Manajemen Waktu yang Baik</t>
  </si>
  <si>
    <t>978-623-8492-72-5</t>
  </si>
  <si>
    <t>Manajemen waktu yang baik adalah salah satu kunci untuk mencapai kesuksesan dalam kehidupan pribadi maupun profesional. Dalam era modern yang penuh dengan tuntutan dan kegiatan yang kompleks, seringkali sulit untuk memanage waktu secara efisien. Oleh karena itu, penting untuk mempelajari motivasi manajemen waktu yang baik, sehingga kita dapat memaksimalkan produktivitas dan mengalokasikan waktu dengan lebih efektif. Dalam buku ini akan dibahas beberapa strategi dan teknik yang dapat membantu kita mengatur jadwal dengan lebih baik, sehingga kita dapat mencapai tujuan-tujuan kita dengan lebih mudah dan efisien.</t>
  </si>
  <si>
    <t>f065c232-957a-4729-ab49-17460b49cc99</t>
  </si>
  <si>
    <t>Pengajaran Apresiasi Puisi</t>
  </si>
  <si>
    <t>Dr. Agus Yuliantoro, M.Hum.</t>
  </si>
  <si>
    <t>978-979-29-7066-1</t>
  </si>
  <si>
    <t>978-623-01-3848-5</t>
  </si>
  <si>
    <t>Pengajaran apresiai puisi (teknik penilaian: mencipta puisi, memahami puisi, membaca pusi dan Deklamasi), disusun dalam lima bagian utama. Setiap bagian merupakan rangkaian cara berpikr induktif, agar data-data puisi yang ditemukan dapat dijadikan dasar untuk menentukan sifat-sifat yang umum dari puisi.
 Bagian pertama adalah pendahuluan berisi tentang data-data puisi secara realistis dari bentuk mantra sampai puisi kontemporer. Berdasarkan data-data yang dipeoleh dapat disusun suatu deifinisi yang dapat mewakili cirri-ciri puisi secara menyeluruh ralita yang ada. Demikian halnya definisi apresiasi dideskrpsikan secara sederhana, sehingga mudah dipahami dan dapat disusun langkah-langkah mengapresiasi karya puisi.
 Bagian kedua, medeskripsikan garis besar apresiasi puisi lama, yaitu mantra, syair, dan pantun. Ketiga jenis puisi lama itu dipilih karena sebagian besar puisi lama yang berkembang dan disenangi masyarakat adalah ketiga jenis itu. Di Indonesia, banyak macam mantra, namun khusus dalam buku ini diambil mantra Jawa. untuk syair dideskripsikan syair karya penyair penting dalam sejarah sastra Indonesia. Dan untuk pantun dideskripsikan beberapa contoh pantun dan perbedaan pandangan beberapa ahli atau fillolog yang banyak meneliti tentang pantun.
 Bagian ketiga, mendeskripsikan puisi baru atau modern, yaitu puisi-puisi yang sudah terpengaruh oleh budaya Barat&amp;acirc;&amp;euro;. Salah satu cirri budayaBarat&amp;acirc;&amp;euro; adalah sudah tercantum pengarangnya. Puncak-puncak dari puisi baru dibicarakan berdasarkan urutan tahun penerbitan. Selain, itu juga dipilih karya puisi dari penyair yang mendapatkan tempat dalam sejarah perpuisian Indonesia. Kredibelitas dari para penyair yang dipilih didasarkan pada buku-buku yang disusun oleh H.B Jassin.
 Bagian keempat, mendeskripsikan puisi-puisi kontemporer. Hal ini sangat penting untuk disajikan, mengingat puisi-puisi kontemporer dihindari oleh para pendidik, terutama pendidik tingka Sekolah Dasar hingga tingkat Sekolah Menengah Atas. Alasannya adalah terlalu sulit untuk dipahami dan belum pada tatarannya untuk diajarkan ditingkat itu. Untuk itulah di bagian ini deberi cara pemahaman terhadap puisi kontemporer, setidak-tidaknya dapat digunakan sebagai contoh bagi para pendidik dalam memehami puisi kontemporer.
 Bagian kelima atau terakhir dideskripsikan beberapa criteria teknik penilaian terhadap karya cipta puisi. Apakah sebuah karya puisi itu baik atau tidak baik, bermutu atau tidak bermutu, ada criteria terntu untuk menentukannya. Teknik penilaian membaca puisi dan deklamasi diuraikan secara singkat agar dapat dipahami oleh pendidik/Yuri. Demikain halnya teknik penilaian kemampuan memahami puisi dibedakan untuk tingkat pelajar dan mahasiswa, agar pendidik dan peserta didik mudah member penilaian.</t>
  </si>
  <si>
    <t>fb015110-c7bb-484b-b792-24ab6a4cf7eb</t>
  </si>
  <si>
    <t>Berbagai Macam Resep Asinan Sayur</t>
  </si>
  <si>
    <t>978-623-8351-24-4</t>
  </si>
  <si>
    <t>Sayuran dikenal mengandung banyak vitamin dan gizi baik untuk tubuh. Namun tak sedikit orang terutama anak kecil tidak tertarik makan sayuran. Padahal ada banyak cara membuat atau mengolah sayur jadi makanan lezat. Selain bisa dimakan langsung atau dibuat sayur, sayuran bisa dimasak atau dibuat jadi kudapan lezat nan menggugah selera. Salah satu jajanan bikin nagih dari bahan utama sayuran ialah asinan sayur. Asinan sayuran ini punya cita rasa menyegarkan, dingin, perpaduan asam, pedas, dan manis. Asinan sayur ini akan terasa nikmat jika dinikmati saat santai siang hari. Menariknya lagi, asinan sayur ini bisa dikombinasikan dengan bahan lain seperti buah favorit dan kerupuk kuning. Cara membuatnya pun sangat mudah dan sederhana.
 &amp;nbsp;</t>
  </si>
  <si>
    <t>563d2ef0-2c6e-48e7-99df-70eab972e8a0</t>
  </si>
  <si>
    <t>Mengatasi Stres dan Kecemasan: Cara Mengelola Emosi dalam Kehidupan Sehari-hari terhadap Anak dan Remaja</t>
  </si>
  <si>
    <t>978-623-8492-71-8</t>
  </si>
  <si>
    <t>Kehidupan modern yang semakin kompleks dan menuntut dapat menyebabkan anak dan remaja mengalami stres dan kecemasan yang tinggi. Masalah tersebut dapat memengaruhi kesehatan mental dan fisik, serta kualitas hidup anak dan remaja secara keseluruhan. Oleh karena itu, penting bagi orang tua, pengasuh, dan pendidik untuk memahami bagaimana mengenali stres dan kecemasan pada anak dan remaja, serta cara mengatasi dan mengelolanya dengan tepat. Buku ini membahas secara detail mengenai stres dan kecemasan pada anak dan remaja, termasuk cara mengenali tanda-tanda stres dan kecemasan pada anak dan remaja. Selain itu, buku ini juga akan memberikan tips dan teknik dalam mengelola emosi pada anak dan remaja, sehingga mereka dapat mengatasi stres dan kecemasan dengan cara yang sehat dan positif. Dengan membaca buku ini, diharapkan para orang tua, pengasuh, dan pendidik dapat memberikan dukungan dan bimbingan yang efektif untuk anak dan remaja dalam menghadapi stres dan kecemasan di kehidupan sehari-hari.</t>
  </si>
  <si>
    <t>b3b5fd03-d71a-46b2-aac9-56446393cda4</t>
  </si>
  <si>
    <t>Mengatasi Rasa Stres di Tempat Kerja: Tips dan Strategi untuk Mengelola Tekanan</t>
  </si>
  <si>
    <t>978-623-8492-70-1</t>
  </si>
  <si>
    <t>Tempat kerja seringkali menjadi sumber stres yang signifikan bagi karyawan. Beban kerja yang berat, deadline yang ketat, tuntutan kinerja yang tinggi, dan interaksi dengan rekan kerja yang kurang menyenangkan bisa memicu stres yang berlebihan. Stres yang tidak diatasi dengan baik dapat berdampak negatif pada kesehatan fisik dan mental, produktivitas kerja, dan hubungan antar karyawan. Oleh karena itu, penting bagi karyawan untuk mengembangkan strategi dan tips untuk mengatasi stres di tempat kerja. Buku ini akan membahas tentang beberapa tips dan strategi yang dapat membantu karyawan mengelola tekanan dan stres di tempat kerja.</t>
  </si>
  <si>
    <t>5880bdd1-a7c9-45ab-9f05-23b71d7569c5</t>
  </si>
  <si>
    <t>Berbagai Macam Olahan Kerang Lezat dan Anti Amis</t>
  </si>
  <si>
    <t>978-623-8269-07-5</t>
  </si>
  <si>
    <t>978-623-8494-25-5</t>
  </si>
  <si>
    <t>Penggemar seafood mana sih yang bisa menolak kalau ada kerang di meja makan? Rasanya pasti ingin cepat-cepat ambil piring dan nasi. Kerang memang cocok jadi salah satu alternatif menu rumahan karena rasanya enak dan mudah dikreasikan menjadi aneka hidangan. Tak sedikit orang mengolah kerang menjadi tumisan maupun hidangan berkuah. Jenis kerang sendiri banyak sekali ragamnya, lho. Ada kerang hijau, kerang bambu, kerang dara, kerang simping, kerang batik, dan lain-lain. Jika Anda bosan dengan olahan kerang yang itu-itu saja, buku ini cocok untuk anda baca karena di dalamnya terdapat berbagai macam resep olahan kerang lezat an anti amin. Selamat mencoba!
 &amp;nbsp;</t>
  </si>
  <si>
    <t>11f12270-45f5-4ce7-ba5e-2972f1624eb7</t>
  </si>
  <si>
    <t>Belajar Semudah Klik, Membangun Ekosistem Ubiquitous Learning Dalam Konsep Merdeka Belajar</t>
  </si>
  <si>
    <t>Theresia Sri Rahayu &amp; Prof. Richardus Eko Indrajit</t>
  </si>
  <si>
    <t>978-623-01-0782-5</t>
  </si>
  <si>
    <t>978-623-01-3804-1</t>
  </si>
  <si>
    <t>Buku ini berisi lima bab yang berisi Ubiquitous Learning; Merdeka Belajar; Sekolah Sebagai Habitat Belajar; Ruang Belajar Ubiquitous Learning; dan Belajar Semudah Klik serta dijelaskan dengan Bahasa yang mudah dipahami. Oleh karena itu, buku ini akan membantu anda untuk lebih memahami tentang Ubiquitous Learning dan makin mengenal Konsep Merdeka Belajar.</t>
  </si>
  <si>
    <t>add7be99-1445-4cd4-b4d4-5cd156996ef6</t>
  </si>
  <si>
    <t>Pemrograman Phython untuk Penanganan Big Data</t>
  </si>
  <si>
    <t>Hanna Arini Parhusip</t>
  </si>
  <si>
    <t>978-623-01-0400-8</t>
  </si>
  <si>
    <t>978-623-01-3847-8</t>
  </si>
  <si>
    <t>Buku ini memberikan panduan yang mudah bagi pemula dalam memahami bahasa Python. Pada bagian awal, pembaca diajarkan bagaimana me-running program Python dalam sistem tanpa dan dengan Anaconda, kemudian contoh-contoh komputasi sederhana ditunjukkan agar pembaca dapat belajar memprogram dengan mudah. Selanjutnya, beberapa program terkait kasus-kasus sederhana terkait data yang masih kecil, ditampilkan beserta teknik matematika. Selain itu, data-data dari penelitian hingga teknik pemodelan juga dijelaskan untuk meningkatkan kompetensi pembaca dalam melakukan pemodelan dan melakukan komputasi dengan Python.
 Pada bagian selanjutnya, dapat dipelajari beberapa operasi aljabar linear (Bab II), menggambar (Bab Ill), dan statistik (Bab IV). Empat bab pertama memberikan dasar untuk mengenal bahasa Python tingkat awal, dilengkapi dengan pemahaman matematis yang diperlukan (hanya bagi yang membutuhkan). Bab V dan Bab VI menunjukkan lebih detail bagaimana program Python mengolah data yang besar terutama dalam klasifikasi data.</t>
  </si>
  <si>
    <t>e66dcd4a-75a0-4dcd-b679-23bb832817ff</t>
  </si>
  <si>
    <t>Motivasi Menentukan Tujuan Hidup: Melangkah dengan Pasti</t>
  </si>
  <si>
    <t>978-623-8493-44-9</t>
  </si>
  <si>
    <t>Motivasi adalah kunci penting dalam menentukan tujuan hidup. Tanpa motivasi yang kuat, sulit untuk memiliki tekad yang pasti untuk mencapai tujuan. Maka, memiliki tujuan hidup yang jelas dan terukur sangatlah penting untuk menjalani hidup dengan pasti. Tujuan hidup yang terukur akan memberikan arah yang jelas dalam kehidupan, sehingga kita dapat fokus pada apa yang ingin dicapai dan melakukan langkah-langkah yang tepat untuk mencapai tujuan tersebut. Dalam buku ini, akan dibahas mengenai pentingnya motivasi dalam menentukan tujuan hidup dan bagaimana kita dapat melangkah dengan pasti menuju tujuan tersebut.</t>
  </si>
  <si>
    <t>873f31c8-7066-49dd-8bf2-4127b65ffccf</t>
  </si>
  <si>
    <t>Menemukan Pekerjaan yang Sesuai: Motivasi Mengidentifikasi Bakat dan Minat</t>
  </si>
  <si>
    <t>978-623-8492-67-1</t>
  </si>
  <si>
    <t>Dalam mencari pekerjaan yang sesuai, banyak faktor yang harus dipertimbangkan. Salah satunya adalah menemukan bakat dan minat yang dimiliki agar bisa diterapkan dalam pekerjaan yang dijalani. Motivasi untuk mengidentifikasi bakat dan minat juga penting untuk menentukan arah karir yang ingin diambil. Dengan mengenal diri sendiri lebih dalam, seseorang dapat memilih pekerjaan yang tepat sesuai dengan keahlian dan minat yang dimiliki, sehingga dapat memberikan kepuasan dan kesuksesan dalam karir. Oleh karena itu, buku ini akan membahas tentang pentingnya motivasi untuk mengidentifikasi bakat dan minat dalam menemukan pekerjaan yang sesuai.</t>
  </si>
  <si>
    <t>f61ba602-083b-4fd7-844d-9ef164408a6f</t>
  </si>
  <si>
    <t>Menemukan Keseimbangan dalam Hidup</t>
  </si>
  <si>
    <t>978-623-8492-66-4</t>
  </si>
  <si>
    <t>Keseimbangan dalam hidup adalah hal yang sangat penting untuk dicapai, terutama di era modern yang serba cepat dan penuh tekanan. Namun, mencapai keseimbangan dapat menjadi tantangan yang besar bagi banyak orang, karena kesibukan sehari-hari dan tuntutan dari berbagai aspek kehidupan seperti pekerjaan, keluarga, dan kehidupan sosial. Untuk itu, diperlukan pemahaman yang baik tentang apa yang dimaksud dengan keseimbangan dalam hidup, serta upaya dan strategi yang tepat untuk mencapainya. Dalam buku ini, kita akan membahas lebih lanjut tentang bagaimana menemukan keseimbangan dalam hidup dan mengapa hal ini sangat penting bagi kesejahteraan dan kebahagiaan kita.</t>
  </si>
  <si>
    <t>95ae0599-f072-4ff6-8e48-71fe000baf1e</t>
  </si>
  <si>
    <t>Menciptakan Karya Seni yang Menarik Hati dengan Fotografi</t>
  </si>
  <si>
    <t>978-623-8492-65-7</t>
  </si>
  <si>
    <t>Fotografi adalah seni yang mampu menangkap momen-momen yang berharga dan membuatnya abadi. Melalui fotografi, kita dapat menghasilkan karya seni yang memikat hati dan memberikan pengalaman visual yang mendalam. Namun, menciptakan karya seni yang menarik hati dengan fotografi bukanlah hal yang mudah. Dibutuhkan keahlian dan kreativitas dalam memilih subjek, mengatur cahaya, memilih angle yang tepat, serta mengedit foto agar menjadi lebih menarik. Dalam buku ini, kita akan membahas lebih lanjut tentang bagaimana menciptakan karya seni yang menarik hati dengan fotografi, sehingga Anda dapat menghasilkan foto-foto yang indah dan berkesan.</t>
  </si>
  <si>
    <t>856baeff-779d-43c5-9b94-426b221ec28b</t>
  </si>
  <si>
    <t>Belajar dari Para Sales Terbaik di Dunia</t>
  </si>
  <si>
    <t>James Gwee T.H., MBA, Dr. Jakoep Ezra, DBA,DTh. &amp; Eloy Zalukhu, MBA.</t>
  </si>
  <si>
    <t>978-623-8351-22-0</t>
  </si>
  <si>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</si>
  <si>
    <t>6e9c8345-1a7d-4630-9c0a-40ce292cbe79</t>
  </si>
  <si>
    <t>Bekerja Sambil Bermain, Bolehkah?</t>
  </si>
  <si>
    <t>Elia Paul Ang dan Ir. Jarot Wijanarko</t>
  </si>
  <si>
    <t>978-623-8487-04-2</t>
  </si>
  <si>
    <t>2d4ecc2a-baab-44bd-8b04-45a5ededfbd4</t>
  </si>
  <si>
    <t>Menanam di Lingkungan Perkotaan: Memanfaatkan Ruang Terbatas untuk Kebun Produktif</t>
  </si>
  <si>
    <t>978-623-8492-64-0</t>
  </si>
  <si>
    <t>Dalam era urbanisasi yang pesat, ruang terbatas seringkali menjadi kendala dalam menjalankan aktivitas yang berkaitan dengan pertanian atau kebun. Namun, tidak ada yang mengatakan bahwa kita tidak bisa menghasilkan tanaman produktif di lingkungan perkotaan. Dengan kreativitas dan pemahaman yang tepat, kita dapat memanfaatkan setiap inci ruang yang tersedia untuk menciptakan kebun produktif yang tidak hanya memberikan manfaat bagi lingkungan tetapi juga bagi kita sendiri. Dalam buku ini, kita akan menjelajahi berbagai teknik dan strategi untuk menanam di lingkungan perkotaan, mulai dari penggunaan vertikal hingga pemanfaatan lahan atap. Bergabunglah dalam petualangan menarik ini untuk mengeksplorasi potensi besar yang tersembunyi di balik dinding-dinding beton dan menciptakan kebun produktif yang berkelanjutan di tengah hiruk-pikuk perkotaan.</t>
  </si>
  <si>
    <t>d888d5ea-a3a2-472d-8dc5-d93e26fa3e6f</t>
  </si>
  <si>
    <t>Menanam Daun Mint di Rumah: Panduan Praktis untuk Pemula</t>
  </si>
  <si>
    <t>978-623-8492-63-3</t>
  </si>
  <si>
    <t>Daun min adalah salah satu jenis tumbuhan herbal yang dikenal dengan aroma dan rasa segarnya. Selain digunakan sebagai bahan makanan, daun min juga memiliki banyak manfaat kesehatan seperti membantu pencernaan, mengurangi sakit kepala, dan membantu mengatasi stres. Menanam daun min di rumah sangat mudah dilakukan, bahkan oleh pemula sekalipun. Dengan panduan yang tepat dan sedikit usaha, Anda dapat menumbuhkan tanaman yang sehat dan produktif di rumah Anda sendiri. Buku ini bertujuan untuk memberikan panduan praktis kepada pembaca yang ingin menanam daun min di rumah. Kami akan membahas langkah-langkah dasar untuk menanam dan merawat tanaman min, mulai dari memilih bibit yang tepat hingga panen dan penggunaannya dalam bahan makanan atau minuman.</t>
  </si>
  <si>
    <t>c44ddff9-8e57-48bd-bd59-5ce2d1563be5</t>
  </si>
  <si>
    <t>BE SPORTIVE! Menang Terpuji, Kalah Terhormat</t>
  </si>
  <si>
    <t>978-623-314-498-8</t>
  </si>
  <si>
    <t>c318a0f8-5c10-4459-b5b4-1880f65280ca</t>
  </si>
  <si>
    <t>Banyak Rintangan untuk Menuju Sukses: Motivasi Menghadapi Rintangan</t>
  </si>
  <si>
    <t>978-623-8117-89-5</t>
  </si>
  <si>
    <t>Dalam hidup, tidak jarang seseorang mengalami rintangan dan tantangan yang menghalangi langkahnya untuk mencapai tujuan yang diinginkan. Baik itu dalam karier, pendidikan, maupun kehidupan pribadi, rintangan selalu menghadang. Namun, bukan berarti rintangan tersebut harus membuat seseorang menyerah dan kehilangan semangat. Sebaliknya, rintangan tersebut bisa menjadi peluang untuk memotivasi diri sendiri dan mengasah kemampuan dalam menghadapi masalah. Memiliki motivasi yang kuat dan sikap yang positif dapat membantu seseorang mengatasi rintangan dan menuju kesuksesan. Oleh karena itu, dalam artikel ini akan dibahas mengenai banyaknya rintangan yang harus dihadapi dalam mencapai sukses serta bagaimana motivasi dapat membantu mengatasi rintangan tersebut.
 &amp;nbsp;</t>
  </si>
  <si>
    <t>398cb26e-895b-451e-8d30-b48c28be4e75</t>
  </si>
  <si>
    <t>Menaklukkan Ketakutan: Panduan untuk Mengatasi Fobia dan Kecemasan</t>
  </si>
  <si>
    <t>978-623-8492-62-6</t>
  </si>
  <si>
    <t>Buku ini hadir sebagai panduan untuk membantu Anda menaklukkan ketakutan dan kecemasan yang mengganggu keseharian. Melalui buku ini, Anda akan mempelajari jenis-jenis fobia dan kecemasan, serta cara mengidentifikasi gejala dan faktor pemicunya. Selain itu, Anda juga akan diberikan strategi dan teknik yang efektif untuk mengatasi ketakutan dan kecemasan, termasuk terapi perilaku kognitif, terapi eksposur, dan latihan relaksasi. Dengan membaca buku ini, diharapkan Anda akan mendapatkan pemahaman yang lebih baik tentang diri sendiri dan kondisi ketakutan atau kecemasan yang sedang dialami. Selain itu, buku ini juga akan membantu Anda memulai langkah-langkah konkrit untuk mengatasi ketakutan dan kecemasan, sehingga Anda dapat menjalani hidup dengan lebih tenang dan percaya diri.</t>
  </si>
  <si>
    <t>032e22d6-69ed-4d87-93ec-7d4080f23b66</t>
  </si>
  <si>
    <t>Bangkit dari Keterpurukan</t>
  </si>
  <si>
    <t>978-623-8487-03-5</t>
  </si>
  <si>
    <t>4452d5b1-df7c-4544-af5f-bcaf3d912954</t>
  </si>
  <si>
    <t>Bahaya Autisitas Sosial</t>
  </si>
  <si>
    <t>Ev. Parlindungan Samosir, S.PAK, Jaclyn Litaay, &amp; Pdt. Ronald Manalu</t>
  </si>
  <si>
    <t>978-623-8487-02-8</t>
  </si>
  <si>
    <t>0da2fb16-8eb9-44cc-ac62-2a949a5f2a46</t>
  </si>
  <si>
    <t>Bagaimana Membangun Pertemanan Melalui Dunia Maya: Motivasi Pertemanan Online</t>
  </si>
  <si>
    <t>978-623-8117-88-8</t>
  </si>
  <si>
    <t>Memang, membangun pertemanan online memiliki kelebihan dan kekurangan yang perlu diperhatikan. Di satu sisi, media sosial dan dunia maya dapat memudahkan kita untuk bertemu orang baru dan memperluas jaringan sosial, terutama bagi mereka yang sulit bertemu orang baru di lingkungan sekitar. Selain itu, kegiatan sosial online juga dapat dilakukan dengan lebih fleksibel dan mudah, tanpa terikat waktu dan tempat tertentu. Namun, di sisi lain, membangun pertemanan online juga dapat memunculkan beberapa risiko dan tantangan, seperti munculnya hubungan yang tidak sehat, kecanduan media sosial, atau bahkan penipuan dan kejahatan online. Oleh karena itu, penting untuk memahami motivasi di balik pertemanan online dan cara membangun hubungan yang sehat dan positif di dunia maya.
 &amp;nbsp;</t>
  </si>
  <si>
    <t>1df73646-802e-43a8-b0ac-466b3dbb197e</t>
  </si>
  <si>
    <t>Applied Geotechnics for Engineer 2</t>
  </si>
  <si>
    <t>Paulus Kurniawan &amp; Basuki Hadimuljono</t>
  </si>
  <si>
    <t>978-623-01-1037-5</t>
  </si>
  <si>
    <t>978-623-01-3798-3</t>
  </si>
  <si>
    <t>Bahasan di buku 2 ini adalah: - Fondasi pada Tanah dan Batuan - Eksplorasi Air Tanah, Permeabilitas - Pergerakan Tanah dan Perilakunya - Hazard Geologi Seismik - Perbaikan Tanah - Slope dan Longsoran - Dinding Penahan Tanah - Instrumentasi dan Pemantauan - Geosintetik - Pelapran Geotenik
 &amp;nbsp;</t>
  </si>
  <si>
    <t>395d5cab-0ca2-4406-9b67-e2cf3e0dc617</t>
  </si>
  <si>
    <t>Applied Geotechnics for Engineer 1</t>
  </si>
  <si>
    <t>978-623-01-1036-8</t>
  </si>
  <si>
    <t>978-623-01-3797-6</t>
  </si>
  <si>
    <t>Bahasan di buku 1 ini adalah: - Prinsip Dasar Ilmu Geologi - Perencanaan Survei Geologi Teknik - Penyelidikan Geologi Teknik Lapangan - Uji Lab. Mekanika Tanah dan Batuan - Koreksi Hasil Uji Penetrasi Standar Lapangan - Klasifikasi Tanah Batuan, Sistem Klasifikasi Masa Batuan - Tekanan Tanah, Parameter Deformasi
 &amp;nbsp;</t>
  </si>
  <si>
    <t>889b57dc-ff66-4aee-9dcb-228397bacc90</t>
  </si>
  <si>
    <t>Aneka Resep Rujak Buah ala Rumahan</t>
  </si>
  <si>
    <t>978-623-8351-21-3</t>
  </si>
  <si>
    <t>Rujak merupakan kumpulan berbagai jenis buah-buahan, mulai dari bengkuang, mangga, pepaya, hingga jambu air, yang dinikmati bersama sambal khas dari gula merah yang diulek dengan cabai. Rasanya sangat nikmat jika disantap pada siang hari. Rujak sudah menjadi makanan yang cukup populer di kalangan masyarakat Indonesia. Rujak menjadi idola banyak orang, apalagi Anda yang suka dengan buah-buahan. Rujak biasanya enak disantap di siang hari bersama teman-teman. Buku ini membagikan aneka resep rujak buah yang bisa Anda coba di rumah.
 &amp;nbsp;</t>
  </si>
  <si>
    <t>e9d61598-9d1c-441d-8f2c-f3810b66e53d</t>
  </si>
  <si>
    <t>Memulai Bisnis dari Nol: Langkah-langkah dan Tips Penting</t>
  </si>
  <si>
    <t>978-623-8492-61-9</t>
  </si>
  <si>
    <t>Memulai bisnis dari nol adalah tantangan yang menarik dan penuh potensi. Ketika kita berani melangkah keluar dari zona nyaman dan mengejar impian bisnis kita sendiri, kita membuka pintu untuk kesempatan baru dan kebebasan finansial. Namun, langkah pertama dalam membangun bisnis sukses adalah memahami langkah-langkah yang diperlukan dan menguasai tips penting yang akan membantu kita melalui perjalanan ini. Dalam buku ini, kita akan menjelajahi panduan langkah demi langkah dan tips penting yang akan memberikan pijakan kuat bagi siapa saja yang ingin memulai bisnis dari nol. Dari perencanaan strategis hingga pemasaran efektif, temukan wawasan berharga yang akan membimbing langkah Anda menuju kesuksesan yang diimpikan.</t>
  </si>
  <si>
    <t>b02baab8-5232-4f6d-8eb5-d9c0b128e468</t>
  </si>
  <si>
    <t>Aneka Resep Makanan Khas Palembang</t>
  </si>
  <si>
    <t>978-623-8351-19-0</t>
  </si>
  <si>
    <t>Palembang adalah kota yang terkenal dengan makanan khasnya yang lezat dan memiliki cita rasa khas. Berbagai makanan khas Palembang, seperti pempek, tekwan, dan lain-lain, sudah dikenal luas oleh masyarakat Indonesia. Resep makanan khas Palembang juga mudah ditemukan dan dipelajari, sehingga Anda dapat mencoba membuatnya sendiri di rumah. Dalam buku ini akan dibahas mengenai aneka resep makanan khas Palembang, mulai dari yang paling sederhana hingga yang lebih rumit, sehingga Anda dapat mencoba berbagai variasi makanan khas Palembang yang lezat dan bergizi. Jangan ragu untuk mencoba resep makanan khas Palembang ini dan membawa cita rasa khas Palembang ke rumah Anda.</t>
  </si>
  <si>
    <t>d6ed9e7f-39e7-41ab-96b6-757a5bdf44ea</t>
  </si>
  <si>
    <t>Panduan Praktis Menyimpan Makanan Kaleng</t>
  </si>
  <si>
    <t>978-623-8247-90-5</t>
  </si>
  <si>
    <t>978-623-8503-56-8</t>
  </si>
  <si>
    <t>Panduan ini akan memberikan beberapa tips dan trik praktis untuk menyimpan makanan kaleng agar tetap segar dan berkualitas. Dengan mengikuti panduan ini, Anda dapat memastikan bahwa makanan kaleng yang Anda simpan tetap segar dan bisa digunakan dalam jangka waktu yang lama. Selain itu, Anda juga akan belajar cara memeriksa kadaluarsa makanan kaleng, cara menyimpan makanan kaleng dengan benar, serta cara mengetahui tanda-tanda makanan kaleng yang sudah tidak layak untuk dikonsumsi. Panduan ini cocok untuk siapa saja yang ingin menyimpan makanan kaleng dengan cara yang praktis dan aman.</t>
  </si>
  <si>
    <t>465d164a-c9de-4b2b-844f-442d173fe690</t>
  </si>
  <si>
    <t>Aneka Olahan Udang yang Bergizi</t>
  </si>
  <si>
    <t>978-623-8247-41-7</t>
  </si>
  <si>
    <t>978-623-8494-00-2</t>
  </si>
  <si>
    <t>Udang adalah salah satu jenis seafood yang kaya akan protein, omega-3, dan berbagai jenis mineral, seperti zat besi, kalsium, dan fosfor. Udang juga rendah lemak dan kalori sehingga cocok dikonsumsi dalam diet sehat. Aneka olahan udang yang bergizi dapat dibuat dalam berbagai cara, seperti digoreng, diolah menjadi sup, atau ditambahkan dalam salad. Olahan udang ini dapat membantu dalam meningkatkan konsumsi protein yang diperlukan tubuh, serta dapat membantu dalam mengurangi risiko berbagai penyakit kronis. Selain itu, olahan udang ini juga dapat menjadi alternatif untuk mengkonsumsi protein yang lebih segar dan lezat, sehingga dapat membuat konsumsi protein menjadi lebih menyenangkan. Buku ini memberikan panduan kepada Anda untuk aneka olahan udang yang bergizi.
 &amp;nbsp;</t>
  </si>
  <si>
    <t>d74ecb66-1a70-4443-90be-b950c898f0ee</t>
  </si>
  <si>
    <t>Memperkuat Kepercayaan Diri: Motivasi Meningkatkan Rasa Percaya Diri</t>
  </si>
  <si>
    <t>978-623-8492-60-2</t>
  </si>
  <si>
    <t>Kepercayaan diri merupakan faktor penting dalam kehidupan manusia karena dapat mempengaruhi keputusan, tindakan, dan kualitas hidup seseorang. Namun, tidak semua orang memiliki tingkat kepercayaan diri yang cukup untuk menghadapi tantangan hidup. Beberapa faktor seperti pengalaman masa lalu, lingkungan sosial, dan pengaruh budaya dapat memengaruhi tingkat kepercayaan diri seseorang. Oleh karena itu, diperlukan motivasi untuk meningkatkan rasa percaya diri, baik melalui pengembangan diri, peningkatan keterampilan, maupun pengalaman positif yang dapat memperkuat kepercayaan diri seseorang. Dalam buku ini, akan dibahas lebih lanjut mengenai pentingnya memiliki kepercayaan diri yang tinggi dan bagaimana motivasi dapat menjadi kunci untuk meningkatkan rasa percaya diri.</t>
  </si>
  <si>
    <t>78e23ed9-3c17-44fd-9015-c6a4dbf1951d</t>
  </si>
  <si>
    <t>Panduan Praktis Mengunjungi Objek Wisata Air Terjun</t>
  </si>
  <si>
    <t>978-623-8186-18-1</t>
  </si>
  <si>
    <t>978-623-8502-62-2</t>
  </si>
  <si>
    <t>Air terjun merupakan salah satu jenis objek wisata alam yang menyuguhkan keindahan yang luar biasa. Keindahan alam yang ditawarkan oleh air terjun membuat banyak orang ingin mengunjungi tempat ini. Namun, kadang kala ada beberapa hal yang perlu diperhatikan agar kunjungan Anda ke air terjun dapat berjalan dengan baik dan aman. Dalam panduan ini, akan diberikan beberapa tips praktis untuk mengunjungi objek wisata air terjun, mulai dari persiapan yang perlu dilakukan, sampai hal-hal yang perlu diperhatikan saat berada di tempat wisata. Selain itu, juga akan dijelaskan beberapa hal yang perlu diperhatikan seperti keselamatan dan perlindungan lingkungan yang dapat membantu Anda dalam menikmati keindahan air terjun dengan lebih aman dan nyaman.</t>
  </si>
  <si>
    <t>061cd24d-90f7-41e3-acf7-a5a327afa2e1</t>
  </si>
  <si>
    <t>Aneka Olahan Labu Kuning yang Menyehatkan</t>
  </si>
  <si>
    <t>978-623-8247-69-1</t>
  </si>
  <si>
    <t>978-623-8269-99-0</t>
  </si>
  <si>
    <t>Labu kuning adalah salah satu jenis sayur yang kaya akan nutrisi penting, seperti vitamin A, vitamin C, potassium, dan serat. Oleh karena itu, labu kuning merupakan pilihan yang baik untuk dikonsumsi. Aneka olahan labu kuning yang menyehatkan dapat dibuat dalam berbagai cara, seperti diolah menjadi sup, sayur labu, atau diolah menjadi jus. Olahan labu kuning ini dapat membantu dalam meningkatkan konsumsi sayur dalam diet sehari-hari, serta dapat membantu dalam mengurangi risiko berbagai penyakit kronis. Selain itu, olahan labu kuning ini juga dapat menjadi alternatif untuk mengkonsumsi sayur yang lebih segar dan lezat, sehingga dapat membuat konsumsi sayur menjadi lebih menyenangkan. Oleh karena itu, mari kita manfaatkan labu kuning dengan cara yang lezat dan sehat. Buku ini memberikan panduan kepada Anda untuk membuat olahan labu kuning yang menyehatkan.</t>
  </si>
  <si>
    <t>f376011e-e2ec-463a-b85e-8eef54967c7c</t>
  </si>
  <si>
    <t>Memotivasi Diri untuk Olahraga: Tips dan Trik yang Efektif</t>
  </si>
  <si>
    <t>978-623-8492-59-6</t>
  </si>
  <si>
    <t>Olahraga merupakan salah satu aktivitas fisik yang sangat penting bagi kesehatan tubuh. Namun, seringkali kita sulit untuk memotivasi diri sendiri untuk berolahraga secara teratur. Alasan seperti sibuk dengan pekerjaan, malas, atau merasa kurang bersemangat dapat menjadi penghalang dalam menjalankan kebiasaan olahraga. Oleh karena itu, dalam hal ini, kita akan membahas beberapa tips dan trik yang efektif untuk memotivasi diri agar bisa menjadikan olahraga sebagai bagian dari gaya hidup sehat kita. Dengan menerapkan tips dan trik yang akan dibahas, diharapkan kita dapat memperoleh manfaat kesehatan yang optimal dan mempertahankan kebiasaan olahraga dengan lebih mudah dan konsisten.</t>
  </si>
  <si>
    <t>cdfb3a58-531a-474f-a973-7a2438289c41</t>
  </si>
  <si>
    <t>Panduan Praktis Mengolah Sosis Menjadi Makanan Lezat</t>
  </si>
  <si>
    <t>978-623-8186-19-8</t>
  </si>
  <si>
    <t>978-623-8502-61-5</t>
  </si>
  <si>
    <t>Sosis adalah salah satu jenis bahan makanan yang sering digunakan dalam berbagai jenis masakan. Sosis memiliki cita rasa yang lezat dan bisa diolah menjadi berbagai jenis makanan yang enak. Namun, tidak semua orang tahu bagaimana mengolah sosis dengan benar sehingga menghasilkan hidangan yang lezat dan berkualitas. Dalam panduan ini, akan diberikan informasi tentang cara praktis mengolah sosis menjadi makanan lezat. Melalui panduan ini, Anda akan belajar bagaimana mengolah sosis dengan mudah dan praktis, sehingga dapat menikmati hidangan yang lezat dan menyegarkan. Jadi, jika Anda ingin mencoba memasak sosis dengan cara yang praktis, simak terus panduan ini.</t>
  </si>
  <si>
    <t>8c3f3a20-e041-4a3e-84d1-a8818945c3fa</t>
  </si>
  <si>
    <t>Aneka Olahan Jagung</t>
  </si>
  <si>
    <t>978-623-8269-08-2</t>
  </si>
  <si>
    <t>978-623-8269-97-6</t>
  </si>
  <si>
    <t>Jagung merupakan salah satu tanaman pangan yang banyak ditanam di berbagai negara, termasuk di Indonesia. Jagung memiliki banyak manfaat untuk kesehatan seperti kaya akan karbohidrat, protein, vitamin, dan mineral. Selain itu jagung juga mudah diolah menjadi berbagai macam makanan. Aneka olahan jagung yang banyak ditemukan di Indonesia antara lain : jagung bakar, jagung rebus, jagung muda, jagung kukus, jagung goreng, jagung manis, jagung susu, bakso jagung, tepung jagung, dan masih banyak lagi. Olahan jagung ini dapat diolah dengan cara yang sederhana dan mudah di rumah, sehingga dapat menjadi alternatif makanan sehat yang dapat dikonsumsi oleh seluruh anggota keluarga. Aneka olahan jagung ini juga merupakan pilihan yang baik untuk makanan sehari-hari karena harganya yang terjangkau dan mudah didapatkan di pasaran.
 &amp;nbsp;</t>
  </si>
  <si>
    <t>da059651-851e-4f66-bcf9-0b2596c7dbac</t>
  </si>
  <si>
    <t>Aneka Olahan Cumi-cumi Menggugah Selera</t>
  </si>
  <si>
    <t>978-623-8247-85-1</t>
  </si>
  <si>
    <t>978-623-8269-95-2</t>
  </si>
  <si>
    <t>Cumi-cumi merupakan salah satu jenis seafood yang sangat populer di dunia. Ada banyak cara untuk mengolah cumi-cumi, salah satunya adalah dengan digoreng atau dibakar. Cumi-cumi goreng atau bakar dapat diolah dengan bahan-bahan seperti tepung, rempah-rempah, atau saus. Selain itu, cumi-cumi juga dapat diolah menjadi sup atau tumis. Cumi-cumi juga dapat digunakan dalam berbagai macam masakan tradisional, seperti asinan cumi-cumi atau kerang-kerangan. Namun, perlu diingat bahwa cumi-cumi harus diolah dengan baik agar aman untuk dikonsumsi. Buku ini membahas tentang aneka olahan cumi-cumi menggugah selera.</t>
  </si>
  <si>
    <t>9a1d775f-7e54-4d06-8d0e-168f44d7b93d</t>
  </si>
  <si>
    <t>Aneka Olahan Buah Naga untuk Bayi &amp; Anak-Anak: Sehat &amp; Bernutrisi</t>
  </si>
  <si>
    <t>978-623-8186-75-4</t>
  </si>
  <si>
    <t>978-623-8351-15-2</t>
  </si>
  <si>
    <t>Buah naga merupakan salah satu jenis buah yang kaya akan nutrisi dan sangat cocok dikonsumsi oleh bayi dan anak-anak. Buah ini mengandung vitamin C, vitamin B, serat, dan juga antioksidan yang baik untuk kesehatan. Dalam buku ini akan dibahas tentang beberapa aneka olahan buah naga yang cocok untuk bayi dan anak-anak, seperti diolah menjadi puree, diolah menjadi jus, atau ditambahkan ke dalam smoothie. Dengan olahan ini, Anda dapat memberikan buah naga dalam bentuk yang lezat dan mudah dicerna oleh bayi dan anak-anak, sekaligus memberikan nutrisi yang baik untuk pertumbuhan dan perkembangan mereka.
 &amp;nbsp;</t>
  </si>
  <si>
    <t>f47a8ba1-ff96-4ba2-92cf-fcb8a4cdceb4</t>
  </si>
  <si>
    <t>Aneka Kreasi Lukisan Pasir dalam Botol</t>
  </si>
  <si>
    <t>Srie Sudarsono</t>
  </si>
  <si>
    <t>978-979-29-7143-9</t>
  </si>
  <si>
    <t>978-623-01-3802-7</t>
  </si>
  <si>
    <t>Pernahkah kamu melihat lukisan yang dibuat dari pasir? Bukan hanya sekadar pasir, namun, lukisan ini dibuat bukan di media lukisan yang lazim, melainkan di dalam botol. Melukis pasir dalam botol sama halnya melukis di kanvas atau kertas dengan pensil berwarna atau cat, bedanya bahan dasar yang digunakannya adalah pasir. Untuk membuatnya, tentu bukan hal mudah. Diperlukan keahlian khusus dan teknik-teknik untuk dapat menyusun pasir sedemikian rupa hingga menciptakan gambar tertentu. Sulit membayangkannya? Buku yang dilengkapi dengan gambar dan video langkah-langkah pembuatan ini akan memberikan panduan agar anda dapat dengan mudah menghasilkan aneka kreasi lukisan pasir dalam botol. Tidak hanya sebagai hobi, namun kreasi ini bahkan dapat anda jadikan sebagai suatu peluang bisnis.</t>
  </si>
  <si>
    <t>4dcfb2c6-8325-49ab-a6ae-169fde1c5bbb</t>
  </si>
  <si>
    <t>Panduan Praktis Mengatasi Sakit Kepala</t>
  </si>
  <si>
    <t>978-623-8186-35-8</t>
  </si>
  <si>
    <t>978-623-8502-60-8</t>
  </si>
  <si>
    <t>Sakit kepala adalah rasa sakit atau nyeri yang terjadi pada bagian kepala. Sakit kepala dapat terjadi secara tiba-tiba atau dapat berlangsung dalam waktu yang lama. Ada berbagai jenis sakit kepala, seperti migrain, sakit kepala tension, dan sakit kepala kluster. Sakit kepala dapat disebabkan oleh berbagai faktor, seperti stres, kurang tidur, konsumsi alkohol atau kafein yang berlebihan, atau masalah kesehatan lainnya. Beberapa cara untuk mengatasi sakit kepala meliputi mengambil obat pereda nyeri, mengubah pola hidup seperti menjaga pola tidur yang baik dan mengurangi stres, atau melakukan terapi relaksasi seperti yoga atau meditasi. Buku ini membahas tentang panduan mudah mengatasi sakit kepala.</t>
  </si>
  <si>
    <t>b465f990-a2c1-4ff9-a187-6940037c5f3f</t>
  </si>
  <si>
    <t>Aneka Ide Desain Arsitektur Rumah Tinggal dan Rumah Toko (Ruko), Architecture Idea Book</t>
  </si>
  <si>
    <t>978-979-29-7007-4</t>
  </si>
  <si>
    <t>978-623-01-3801-0</t>
  </si>
  <si>
    <t>Seiring dengan pesatnya pembangunan saat ini,peran arsitek didalamnya pun mengalami peningkatan yang cukup signifikan. Saat ini rumah tinggal, perkantoran, hingga bangunan komersial bukan hanya sekedar mengejar fungsi semata, kenyamanan serta keindahan saat ini juga menjadi faktor yang mempengaruhi pembangunannya. Sering kita jumpai bangunan yang dibangun melewati berbagai proses desain yang cukup rumit, sehingga menghasilkan alternatif desain sebagai pembanding. Keinginan arsitek untuk menyajikan bangunan yang representatif dan unik seringkali harus bersinggungan dengan keinginan dan selera pemilik. Pada akhirnya, proses untuk menyeimbangkan ide arsitek dan ide pemilik menghasilkan beberapa alternatif desain. Buku ini merupakan kumpulan dari desain yang dihasilkan berdasarkan proses diskusi dengan pemilik, sehingga desain yang ditampilkan berusaha menjawab kebutuhan dan kekhasan dari masing-masing pemilik. Penulis berusaha menampilkan analisa lebih dalam mengenai kebutuhan ruang yang berbeda untuk setiap penghuninya untuk kemudian menampilkan desain bangunan dan menjabarkannya dalam analisa denah dan perspektif. Secara lengkap dalam buku inijuga dibahas mengenai data tanah, apa saja keinginan pemilik, serta analisa alternatif desain dari program ruang hingga bentuk pengubahan 3 dimensi.Materi-materi dalam buku ini sekaligus dapat menjadi studi kasus yangmenarik dalam proses perancangan bangunan berdasarkan kebutuhan masing-masing pemilik. Dengan begitu, buku ini menjadi salah satu media yang bisa memberi inspirasi dalam pembangunan atau renovasi rumah tinggal maupun rumah toko.</t>
  </si>
  <si>
    <t>b7496c21-5f99-4c9c-a4dc-74453d83ffb0</t>
  </si>
  <si>
    <t>Membuat Bermacam Game Android dengan Adobe Animate</t>
  </si>
  <si>
    <t>Wandah Wibawanto</t>
  </si>
  <si>
    <t>978-979-29-7144-6</t>
  </si>
  <si>
    <t>978-623-01-3833-1</t>
  </si>
  <si>
    <t>Perkembangan game sangat signifikan dalam dua dekade terakhir, dimana terdapat berbagai jenis game dan dapat dimainkan melalui berbagai platform. Potensi game dalam menyampaikan materi yang ada di dalamnya, menjadikan game menjadi salah satu media belajar yang efektif. Pada perkembangan selanjutnya, muncul klasifikasi game yang dikhususkan untuk menyampaikan materi pembelajaran yaitu game edukatif. Keunggulan utama game Android yang bersifat edukatif adalah pada tingkat interaktivitasnya yang mampu membuka berbagai peluang interaksi antara pemain dan game, sehingga pemain dapat menerima konten yang ada dengan perasaan senang. Namun demikian untuk membentuk game edukatif yang baik diperlukan pengetahuan yang baik tentang penguasaan materi edukatif, desain dan teknik pemrograman, tiga hal pokok yang menjadi kelemahan bagi sebagian besar pemula yang ingin membuat game.
 Minimnya literatur yang membahas baik secara teori maupun secara praktik tentang proses desain sekaligus proses pemrograman game edukatif mengakibatkan kurang berkembangnya game edukatif yang berkualitas, yang pada akhirnya game edukatif hanyalah sebatas memindahkan materi statis dari media konvensional seperti buku, ke layar komputer. Akibatnya pemain menjadi cepat bosan, merasa belajar secara konvensional, dan pada akhirnya tujuan edukasi game tersebut tidak tercapai.
 Sebagai respon dari permasalahan tersebut, melalui bukuMembuat Bermacam Game Android dengan Adobe Animateini penulis berusaha untuk membahas tentang proses desain, prinsip desain game edukatif sampai dengan proses pemrograman untuk membangun sebuah game hingga mempublishnya menjadi game Android. Pembahasan dalam bentuk teori dan praktik, dilengkapi dengan penjelasan ditiap-tiap program, dengan langkah-langkah yang paling mudah untuk diikuti oleh semua kalangan. Dalam buku ini akan dibahas secara lengkap pembuatan berbagai jenis game Android seperti:
 - Game Memilah Sampah
 - Game Nama Binatang
 - Game Puzzle
 - Game Mengenal Angka
 - Game Mengenal Tata Surya
 - Game Kuis
 - Game Tebak Gambar
 - Game Peta Buta
 - Game Ular Tangga</t>
  </si>
  <si>
    <t>5089c820-1d6b-434e-8512-bc17d2ef805c</t>
  </si>
  <si>
    <t>Anak-anak Berharga - Anak Berharga Karena Orang-Orang Berharga</t>
  </si>
  <si>
    <t>978-623-8351-14-5</t>
  </si>
  <si>
    <t>170786ef-5c4d-4b6e-81d7-a37addb851d3</t>
  </si>
  <si>
    <t>Anak-Anak adalah Masa Depan Gereja: Stop Kekerasan Terhadap Anak!</t>
  </si>
  <si>
    <t>Ashiong P. Munthe dan Evelyn Sutedjo</t>
  </si>
  <si>
    <t>978-623-8487-01-1</t>
  </si>
  <si>
    <t>3d68962d-c89d-48fb-b506-aea69c059b80</t>
  </si>
  <si>
    <t>Membangun Rumah Tangga Harmonis dan Bahagia</t>
  </si>
  <si>
    <t>978-623-8503-04-9</t>
  </si>
  <si>
    <t>Membangun rumah tangga harmonis dan bahagia merupakan impian setiap pasangan yang sudah menikah. Rumah tangga yang harmonis dan bahagia dapat dicapai melalui komunikasi yang baik, pemahaman yang saling menghormati, serta kesepakatan yang dicapai bersama. Untuk membangun rumah tangga yang harmonis, salah satu hal yang harus dilakukan adalah dengan menjalin komunikasi yang baik antara pasangan. Hal ini dapat dilakukan dengan berbicara dengan jujur, terbuka, dan ekspresif tentang perasaan dan harapan masing-masing. Secara keseluruhan, membangun rumah tangga yang harmonis dan bahagia adalah proses yang memerlukan komitmen, kesabaran, dan komunikasi yang baik antara pasangan. Dengan melakukan hal-hal yang disebutkan di atas, pasangan dapat mencapai rumah tangga yang sesuai dengan harapan mereka. Buku ini akan memberikan tips kepada Anda untuk bisa membangun rumah tangga harmonis dan bahagia.</t>
  </si>
  <si>
    <t>eec0b63f-3c31-4a78-8faf-ac940ecf798b</t>
  </si>
  <si>
    <t>Panduan Praktis Memilih Sayur-mayur dan Buah-buahan</t>
  </si>
  <si>
    <t>978-623-8247-68-4</t>
  </si>
  <si>
    <t>978-623-8503-55-1</t>
  </si>
  <si>
    <t>Siapa yang tidak ingin membeli sayuran dan buah yang segar dan sangat baik kualitasnya? Banyak sekali orang yang mengingikan sayur dan buah dengan kualitas terbaik bagi keluarga mereka. Mereka rela berbelanja dalam waktu yang lama hanya untuk mendapatkan sayur dan buah terbaik yang mereka inginkan. Sayur dan buah memang sangat penting bagi kesehatan tubuh, bahkan sayur dan buah memiliki banyak sekali manfaat yang dapat dijadikan sumber energi bagi tubuh. Sayur dan buah juga dapat menambah stamina dan mengurangi dampak terserang penyakit. Dalam memilih atau memilah sayur dan buah sebaiknya kita harus benar-benar cermat, karena sayur dan buah yang memiliki kualitas yang baik sangat mempengaruhi kesehatan tubuh. Buku ini patut untuk Anda baca agar Anda bisa memilih sayur dan buah yang segar.</t>
  </si>
  <si>
    <t>575fbe8c-130e-4dbb-af7d-4219971e9bd2</t>
  </si>
  <si>
    <t>Membangun Kembali Kekuatan Jiwa: Motivasi Mengatasi Trauma</t>
  </si>
  <si>
    <t>978-623-8492-57-2</t>
  </si>
  <si>
    <t>Mengalami trauma adalah pengalaman yang sangat sulit dan mempengaruhi kekuatan jiwa seseorang. Namun, meskipun trauma dapat menghancurkan kepercayaan diri dan motivasi, hal itu tidak berarti bahwa individu harus terjebak dalam perasaan negatif tersebut selamanya. Dalam artikel ini, akan dibahas cara-cara untuk membangun kembali kekuatan jiwa dan memotivasi diri untuk mengatasi trauma. Dengan memahami dan menerapkan langkah-langkah yang tepat, seseorang dapat bangkit dari pengalaman traumatis dan kembali meraih kebahagiaan serta kesuksesan dalam hidupnya.</t>
  </si>
  <si>
    <t>b073c297-d54b-4cd2-a854-16f534741e8e</t>
  </si>
  <si>
    <t>Memasak untuk Pemula: Resep Mudah untuk Orang yang Baru Belajar Memasak</t>
  </si>
  <si>
    <t>978-623-8492-56-5</t>
  </si>
  <si>
    <t>Dalam perjalanan memasak ini, Anda akan diajak untuk mengenal berbagai bahan makanan, teknik dasar memasak, dan tips-tips penting yang akan membantu Anda mencapai hasil yang sukses. Buku ini akan membagikan resep-resep yang simpel namun menghasilkan hidangan yang lezat, sehingga Anda dapat mencoba dan mempraktikkannya dengan mudah di dapur Anda sendiri. Tidak hanya itu, buku ini juga akan memberikan penjelasan yang jelas tentang setiap langkah dalam resep, sehingga Anda akan memahami mengapa dan bagaimana suatu bahan atau teknik digunakan. Dengan demikian, Anda akan memperoleh pemahaman yang lebih baik tentang seni memasak dan dapat mengembangkan kreativitas Anda sendiri di dalam dapur. Jadi, siapkan diri Anda untuk menjelajahi dunia memasak yang menarik dan menantang, serta membangun dasar yang kuat untuk perjalanan kuliner Anda yang baru dimulai. Tunggu apa lagi? Mari mulai dan nikmati kegembiraan memasak bersama-sama!</t>
  </si>
  <si>
    <t>9b5fdaa7-d904-4372-ac09-e88979cbbe06</t>
  </si>
  <si>
    <t>Akuntansi Keperilakuan, Teori dan Implikasi</t>
  </si>
  <si>
    <t>Dr. Ratna Candra Sari, M.Si., CA</t>
  </si>
  <si>
    <t>978-979-29-7038-8</t>
  </si>
  <si>
    <t>978-623-01-3800-3</t>
  </si>
  <si>
    <t>Akuntansi Keperilakuan mendeskripsikan hubungan antara akuntansi dengan perilaku manusia, terkait bagaimana perilaku individu yang berada dalam sistem maupun yang berhubungan dengan sistem akuntansi. Mulai dari teori framming; mental accounting; escalation of commitment; fiksasi fungsional dan data; heuristics; halo dan bystander effect; group think dan tindakan tidak etis; budgetary slack; kontrak kompensasi; theory of reasoned action &amp;amp; planned behavior dijelaskan dalam buku ini disertai hasil penelitian-penelitian terbaru. Buku ini akan memberikan analisis komprehensif mengenai teori-teori keperilakuan dan implikasinya seperti bagaimana terjadinya bias danproses pengambilan keputusan, kecurangan atau perilaku tidak etis sampai strategi untuk mengurangi perilaku tersebut. Buku ini ditujukan untuk mahasiswa S1 atau S2 yang mengambil mata kuliah akuntansi keperilakuan serta praktisi, akuntan, auditor, pengambil keputusan, manajer dan pengguna informasi akuntansi untuk memahami dan memperbaiki proses pengambilan keputusan.</t>
  </si>
  <si>
    <t>f9353854-9ce4-4fdd-b8f1-26e6fd1147a6</t>
  </si>
  <si>
    <t>Panduan Praktis Membudidayakan Lobster</t>
  </si>
  <si>
    <t>978-623-8502-59-2</t>
  </si>
  <si>
    <t>Budidaya lobster adalah salah satu solusi untuk memenuhi permintaan pasar yang terus meningkat dan melindungi populasi lobster alami. Proses budidaya lobster melibatkan pemeliharaan lobster dalam lingkungan yang dikontrol dan dipantau secara ketat sejak tahap bibit hingga dewasa. Hal ini memastikan bahwa lobster dapat tumbuh dan berkembang dengan baik dan memastikan kualitas dan keamanan makanan bagi konsumen. Selain itu, budidaya lobster juga membantu meminimalkan dampak negatif pada lingkungan laut dan memastikan ketersediaan pasokan lobster yang stabil dan berkelanjutan. Namun, budidaya lobster juga memiliki beberapa tantangan, seperti masalah kualitas air, masalah kesehatan, dan masalah biaya yang tinggi. Oleh karena itu, budidaya lobster membutuhkan teknologi dan manajemen yang baik untuk memastikan hasil yang optimal dan memenuhi standar kualitas dan keamanan makanan. Buku ini membahas tentang panduan praktis budi daya lobster.</t>
  </si>
  <si>
    <t>38d465ec-9568-4abf-bc2b-f24a1a6411ce</t>
  </si>
  <si>
    <t>Aku Mudah Tertipu</t>
  </si>
  <si>
    <t>Daniel Alexander dan Pdt. Drs. Ronny Daud</t>
  </si>
  <si>
    <t>978-623-8487-00-4</t>
  </si>
  <si>
    <t>Buku ini merupakan kumpulan tanya jawab seputar kehidupan keluarga dan bergereja. Materi yang tersaji dapat menguatkan dan memberi pencerahan agar sebagai anak Tuhan, kita dapat mengambil sikap yang benar dan alkitabiah.
 &amp;nbsp;</t>
  </si>
  <si>
    <t>5f9b0246-d4f6-4cd2-9817-f2243cf67e16</t>
  </si>
  <si>
    <t>Aktivitas Sosial: Motivasi Membangun Hubungan Sosial</t>
  </si>
  <si>
    <t>978-623-8117-85-7</t>
  </si>
  <si>
    <t>Aktivitas sosial dapat menjadi faktor penting dalam membangun hubungan sosial yang sehat dan harmonis. Kegiatan seperti menghadiri acara sosial, berkumpul dengan teman, atau bergabung dengan kelompok komunitas dapat membantu seseorang untuk terlibat dalam interaksi sosial yang positif dan meningkatkan kualitas hidupnya. Selain itu, aktivitas sosial juga dapat membantu seseorang untuk meningkatkan keterampilan sosial dan komunikasi, serta memperluas jaringan sosial dan meningkatkan kepercayaan diri. Oleh karena itu, penting bagi setiap individu untuk memperhatikan dan menjalani kegiatan sosial dalam kehidupannya guna membangun hubungan sosial yang kuat dan sehat, serta meningkatkan kesejahteraan secara keseluruhan.</t>
  </si>
  <si>
    <t>476ceca4-e903-4c7c-8d69-898166300749</t>
  </si>
  <si>
    <t>Aktivitas dalam Ruangan: Motivasi Menjelajahi Kreativitas</t>
  </si>
  <si>
    <t>978-623-8117-84-0</t>
  </si>
  <si>
    <t>Aktivitas dalam ruangan seperti seni dan kreativitas memiliki peran yang penting dalam mengembangkan keterampilan dan kemampuan berpikir kritis seseorang. Menjelajahi kreativitas dalam ruangan juga dapat menjadi motivasi untuk meningkatkan kreativitas dan produktivitas seseorang. Kegiatan seperti melukis, menulis, atau memainkan alat musik dapat membantu seseorang untuk mengekspresikan diri dan mengurangi stres. Selain itu, aktivitas dalam ruangan juga dapat dilakukan dengan mengikuti workshop atau seminar yang diadakan secara online, sehingga memudahkan seseorang untuk memperluas pengetahuan dan meningkatkan kemampuan kreativitasnya. Oleh karena itu, penting bagi setiap individu untuk mengeksplorasi aktivitas dalam ruangan dan mengembangkan kreativitasnya agar dapat memberikan manfaat yang positif bagi diri sendiri dan lingkungan sekitarnya.</t>
  </si>
  <si>
    <t>54d1b20d-2db9-4374-ba48-56a16dca80f4</t>
  </si>
  <si>
    <t>Panduan Praktis Membuat Tahu di Rumah</t>
  </si>
  <si>
    <t>978-623-8186-74-7</t>
  </si>
  <si>
    <t>978-623-8502-58-5</t>
  </si>
  <si>
    <t>Membuat tahu di rumah merupakan salah satu cara untuk menikmati tahu yang fresh dan sehat. Tahu merupakan salah satu makanan tradisional yang sangat digemari oleh masyarakat Indonesia, yang dapat diolah dengan berbagai cara. Proses pembuatan tahu di rumah dapat dilakukan dengan mudah dan tidak memerlukan alat yang rumit. Dengan bahan-bahan yang sederhana seperti tepung kedelai, garam, dan air, Anda dapat membuat tahu yang lezat dan sehat. Namun, proses pembuatan tahu di rumah memerlukan kesabaran dan ketelitian dalam mengikuti langkah-langkah pembuatan. Dengan mempelajari cara membuat tahu di rumah, Anda dapat menikmati tahu yang segar dan tentunya lebih hemat dibandingkan membeli tahu yang sudah jadi.</t>
  </si>
  <si>
    <t>c79ddf71-dcdf-4783-8968-7fc96b186a31</t>
  </si>
  <si>
    <t>Adventure in The Fantastic Dreamland, Hewan Udara</t>
  </si>
  <si>
    <t>978-623-6701-16-4</t>
  </si>
  <si>
    <t>978-623-471-082-3</t>
  </si>
  <si>
    <t>Anyeonghaseo! Dengan buku Advanture in the Fantastic Dreamland ini, si kecil bisa mengenal nama-nama hewan udara dalam Bahasa Inggris dan korea. Beragam aktivitas dalam buku ini bisa melatih kecerdasan motoric dan kognitif si kecil agar semakin cerdas, aktif dan ceria!
 &amp;nbsp;</t>
  </si>
  <si>
    <t>ff1b3408-3e02-4cc6-820c-ba05b5966f32</t>
  </si>
  <si>
    <t>Memanfaatkan Aplikasi Pendukung Android pada Sistem Operasi Windows</t>
  </si>
  <si>
    <t>978-979-29-7064-7</t>
  </si>
  <si>
    <t>978-623-01-3832-4</t>
  </si>
  <si>
    <t>Kepopuleran Android sudah tidak dapat diragukan lagi mengingat kebutuhan akan sarana telekomunikasi yang lebih cepat dan canggih diperlukan di era teknologi yang semakin berkembang ini. Namun tak hanya digunakan sebagai media komunikasi, Android juga dapat membantu produktivitas dalam bekerja khususnya bagi Anda pengguna komputer atau laptop yang menggunakan sistem operasi Windows. Android dengan segala keunggulannya mampu mendukung sistem operasi Windows untuk saling bekerja sama satu sama lain melakukan berbagai pekerjaan.
 Android juga memiliki segudang aplikasi khusus dengan fungsionalitas yang bermacam-macam, salah satunya aplikasi yang bisa dimanfaatkan bersamaan dengan Windows. Buku ini membahas lebih dalam mengenai aplikasi-aplikasi pilihan terbaik sebagai penunjang produktivitas Anda ketika bekerja dengan sistem operasi Windows pada komputer/laptop.
 Pembahasan buku kali ini akan fokus ke langkah-langkah menggunakan aplikasi pilihan Android bersamaan dengan sistem operasi Windows. Setelah membaca buku ini, diharapkan Anda akan dapat:
 - Memahami seluk-beluk sistem Android
 - Mengenal sejarah sistem Android
 - Mengenal versi Android serta tren smartphone
 - Menggunakan aplikasi Android untuk berbagi file/data ke Windows
 - Memanfaatkan aplikasi Office pada Android
 - Mempraktekkan proses berbagi koneksi internet dari Android ke Windows atau sebaliknya
 - Mengamankan Windows melalui Android
 - Mengamankan perangkat Android Anda dengan mudah
 - Menggunakan pilihan aplikasi khusus untuk menjalankan beberapa fungsi dasar Windows
 - Mengelola Windows melalui Android dengan proses remote</t>
  </si>
  <si>
    <t>0faa100b-e1a3-4054-b4b1-6a9b3e4da38e</t>
  </si>
  <si>
    <t>Melek Teknologi: Mengeksplorasi Aplikasi dan Gadget Terbaru</t>
  </si>
  <si>
    <t>978-623-8492-55-8</t>
  </si>
  <si>
    <t>Teknologi semakin berkembang pesat, dan menjadi bagian integral dari kehidupan kita sehari-hari. Dalam era yang serba digital ini, melek teknologi menjadi sangat penting, tidak hanya untuk generasi muda, namun juga bagi orang dewasa yang ingin terus belajar dan beradaptasi dengan perkembangan teknologi. Melek teknologi artinya memiliki pemahaman yang cukup tentang aplikasi dan gadget terbaru yang ada, serta kemampuan untuk menggunakannya dengan efektif. Mengembangkan kemampuan melek teknologi, mengidentifikasi aplikasi dan gadget terbaru yang berguna, serta memahami manfaat dan risiko yang terkait dengan penggunaannya. Dengan mengeksplorasi dunia teknologi yang semakin berkembang, kita dapat meningkatkan produktivitas dan kualitas hidup kita secara keseluruhan. Dalam buku ini, akan dibahas tentang cara memilih aplikasi dan gadget terbaru yang tepat, serta memahami manfaat dan risiko yang terkait dengan penggunaannya.</t>
  </si>
  <si>
    <t>01e27c12-8d47-4f9f-9497-eb8bba493256</t>
  </si>
  <si>
    <t>9 Tips Menciptakan Gaya Hidup yang Aktif dan Sehat</t>
  </si>
  <si>
    <t>978-623-8117-83-3</t>
  </si>
  <si>
    <t>Gaya hidup yang sehat dan aktif adalah impian banyak orang. Namun, dalam kehidupan sehari-hari, terkadang sulit untuk mempertahankan pola hidup yang sehat dan aktif. Mungkin karena kesibukan kerja, tuntutan keluarga, atau bahkan kebiasaan buruk yang sulit diubah. Namun, dengan mempraktikkan beberapa tips sederhana, Anda dapat menciptakan gaya hidup yang lebih sehat dan aktif, yang akan membantu Anda merasa lebih baik dan hidup dengan lebih baik. Dalam buku ini, akan dijelaskan sembilan tips yang dapat membantu Anda mencapai tujuan tersebut. Dari mulai memperbaiki pola makan hingga berolahraga secara teratur, tips-tips ini dapat membantu Anda mencapai kesehatan yang optimal dan meningkatkan kualitas hidup Anda secara keseluruhan.</t>
  </si>
  <si>
    <t>425744e6-1943-45bc-bda1-4613b3a903e5</t>
  </si>
  <si>
    <t>Manfaat Pohon Jati dan Nilai Ekonomisnya bagi Kehidupan</t>
  </si>
  <si>
    <t>978-623-8502-37-0</t>
  </si>
  <si>
    <t>Pohon jati, atau Tectona grandis, merupakan salah satu spesies pohon yang sangat terkenal di Indonesia. Pohon ini memiliki bentuk dan ukuran yang besar, dengan tinggi mencapai 30 meter dan diameter mencapai 1,5 meter. Pohon jati memiliki daun yang berwarna hijau tua dan berbentuk oval, serta bunga yang berwarna putih kekuningan. Pohon jati tumbuh di daerah tropis, seperti Indonesia, India, dan Afrika. Pohon jati memiliki banyak manfaat, terutama dalam industri kayu. Kayu jati sangat kuat dan tahan lama, sehingga sering digunakan untuk membuat furnitur, dekorasi rumah, dan bangunan. Buku ini membahas tentang manfaat pohon jati dan nilai ekonomisnya.</t>
  </si>
  <si>
    <t>c2cc57f6-8bb7-449e-a825-36e6a1cab3be</t>
  </si>
  <si>
    <t>6 Langkah untuk Mengembangkan Ketekunan Belajar yang Kuat dan Konsisten</t>
  </si>
  <si>
    <t>978-623-8117-82-6</t>
  </si>
  <si>
    <t>Dalam era informasi dan teknologi saat ini, ketekunan belajar yang kuat dan konsisten menjadi kunci untuk meraih kesuksesan dalam berbagai bidang. Namun, seringkali kita sulit untuk mempertahankan motivasi dan fokus dalam belajar sehingga mengakibatkan hasil yang kurang optimal. Oleh karena itu, dalam tulisan ini akan dibahas enam langkah untuk mengembangkan ketekunan belajar yang kuat dan konsisten, sehingga dapat membantu Anda mencapai tujuan belajar yang diinginkan. Dengan menerapkan langkah-langkah tersebut, diharapkan Anda dapat membangun kebiasaan belajar yang lebih efektif dan efisien sehingga dapat meningkatkan hasil belajar dan mencapai kesuksesan yang diinginkan.</t>
  </si>
  <si>
    <t>31e25d9f-151f-47c5-8ada-e6c4dc0fcb3d</t>
  </si>
  <si>
    <t>Manajemen Pemasaran Geowisata</t>
  </si>
  <si>
    <t>Dr. Ayu Krishna Yuliawati, Prof.Dr. Agus Rahayu, M.P. ; Dr. Mohamad Sapari Dwi Hadian.</t>
  </si>
  <si>
    <t>978-623-01-0340-7</t>
  </si>
  <si>
    <t>978-623-01-3831-7</t>
  </si>
  <si>
    <t>Buku ini menyajikan pemahaman tentang manajemen pemasaran geowisata dengan baik dan rinci, sebagai kontribusi untuk dunia pariwisata. Selain itu, buku ini juga membuka wawasan tentang potensi geowisata yang terdapat di masing-masing daerah, dengan harapan akan terwujud tujuan pengembangan geowisata, yaitu konservasi, edukasi, dan peningkatan ekonomi masyarakat setempat. Buku ini sangat tepat bagi anda yang tertarik dalam bidang pariwisata, terutama anda yang telah akan mengelola geowisata.</t>
  </si>
  <si>
    <t>9f07e054-8a96-4e15-b73a-811955f08c9e</t>
  </si>
  <si>
    <t>Panduan Praktis Membuat Olahan Mi yang Penuh Gizi</t>
  </si>
  <si>
    <t>978-623-8186-26-6</t>
  </si>
  <si>
    <t>978-623-8502-57-8</t>
  </si>
  <si>
    <t>Mi merupakan makanan yang sangat populer di Indonesia. Namun, banyak orang yang merasa khawatir akan kandungan gizi yang rendah dari makanan ini. Oleh karena itu, dalam buku ini akan dibahas mengenai panduan praktis untuk membuat olahan mi yang penuh gizi. Dengan mengikuti panduan ini, Anda dapat menambahkan berbagai jenis sayuran dan bahan-bahan lain yang kaya akan nutrisi ke dalam olahan mi Anda, sehingga menjadi hidangan yang lebih sehat dan bergizi. Kami akan memberikan beberapa resep olahan mi yang dapat Anda coba di rumah, mulai dari mi goreng sampai mi rebus, yang akan membuat hidangan mi yang Anda sajikan lebih sehat dan lezat.</t>
  </si>
  <si>
    <t>334ee7de-1b40-480d-8446-712feb09f8bd</t>
  </si>
  <si>
    <t>Panduan Praktis Membuat Olahan dari Susu yang Menggugah Selera</t>
  </si>
  <si>
    <t>978-623-8186-31-0</t>
  </si>
  <si>
    <t>978-623-8502-56-1</t>
  </si>
  <si>
    <t>Susu juga dikenal sebagai sumber kalsium yang baik, protein dan vitamin B12 sehingga dapat digunakan dalam diet sehat. Dengan rutin mengonsumsi susu, kebutuhan nutrisi tubuh akan tercukupi dan imunitas meningkat sehingga tubuh selalu sehat dan bugar. Susu juga dapat digunakan sebagai bahan dasar dalam pembuatan produk perawatan kulit, seperti losion atau sabun mandi karena susu memiliki kandungan yang dapat mencerahkan dan melembapkan kulit. Susu yang kaya akan nutrisi dan manfaat dapat diolah dengan berbagai cara menjadi produk yang bervariasi serta menyajikan berbagai kegunaan bagi kesehatan. Tak hanya itu, Anda juga dapat berkreasi dengan bahan-bahan lain sebagai campurannya. Selamat mencoba.</t>
  </si>
  <si>
    <t>f3c93540-de63-4d29-adf9-b63b739331c6</t>
  </si>
  <si>
    <t>Malas di Tengah Tantangan Hidup: Motivasi Menumbuhkan Semangat</t>
  </si>
  <si>
    <t>978-623-8492-53-4</t>
  </si>
  <si>
    <t>Dalam kehidupan sehari-hari, seringkali kita dihadapkan pada berbagai tantangan yang dapat membuat kita merasa lelah dan kehilangan semangat. Namun, sebagai manusia, kita harus mampu mengatasi rasa malas dan menumbuhkan semangat dalam menghadapi segala macam tantangan yang datang. Dalam tulisan ini, akan dibahas tentang bagaimana cara memotivasi diri sendiri untuk tetap semangat di tengah-tengah berbagai tantangan hidup. Selain itu, akan dijelaskan pula mengenai dampak dari rasa malas yang terus menerus dirasakan dan cara mengatasinya agar tidak mengganggu produktivitas dan pencapaian tujuan hidup.</t>
  </si>
  <si>
    <t>0b6deb44-97dc-4b0c-bfea-40fe1951292d</t>
  </si>
  <si>
    <t>Malas Bergerak untuk Melakukan Aktivitas: Motivasi Mengatasi Rasa Malas</t>
  </si>
  <si>
    <t>978-623-8492-52-7</t>
  </si>
  <si>
    <t>Rasa malas adalah sebuah kondisi di mana seseorang merasa enggan atau tidak memiliki motivasi untuk melakukan suatu hal yang seharusnya dilakukan. Hal ini bisa terjadi pada siapa saja, baik di lingkungan kerja, sekolah, atau bahkan dalam kehidupan sehari-hari. Oleh karena itu, penting untuk memahami cara mengatasi rasa malas agar dapat mencapai potensi penuh dalam segala aspek kehidupan. Dalam buku ini, akan dibahas tentang pentingnya motivasi dalam mengatasi rasa malas. Dengan memiliki motivasi yang kuat, seseorang akan dapat lebih produktif dan sukses dalam mencapai tujuan hidupnya.</t>
  </si>
  <si>
    <t>73410bf3-75ae-46db-969c-e8435b330f0b</t>
  </si>
  <si>
    <t>Makanan Sehat untuk Menjaga Kulit Bersinar: Motivasi Kesehatan Kulit</t>
  </si>
  <si>
    <t>978-623-8492-51-0</t>
  </si>
  <si>
    <t>Kulit yang sehat dan bersinar tentu menjadi dambaan bagi setiap orang. Namun, sayangnya faktor-faktor seperti paparan sinar UV, polusi udara, kebiasaan merokok, dan konsumsi alkohol dapat membuat kulit menjadi tidak sehat. Oleh karena itu, menjaga kesehatan kulit perlu menjadi prioritas dalam gaya hidup sehari-hari. Salah satu cara untuk menjaga kesehatan kulit adalah dengan mengonsumsi makanan sehat yang mengandung nutrisi penting untuk kulit. Nutrisi-nutrisi ini seperti vitamin C, vitamin E, vitamin A, zinc, selenium, dan omega-3 dapat membantu melindungi kulit dari kerusakan dan menjaga kulit tetap sehat serta bersinar. Dalam buku ini, akan dibahas mengenai makanan-makanan sehat yang dapat membantu menjaga kesehatan kulit dan beberapa kebiasaan sehat yang dapat dilakukan untuk menjaga kulit tetap bersinar.</t>
  </si>
  <si>
    <t>d17db4f0-8b3b-466d-8de4-8540ba4df18a</t>
  </si>
  <si>
    <t>Mahir Online Trading Forex dengan MetaTrader Trading Platform</t>
  </si>
  <si>
    <t>Makin Jr</t>
  </si>
  <si>
    <t>978-979-29-6692-3</t>
  </si>
  <si>
    <t>978-623-01-3830-0</t>
  </si>
  <si>
    <t>Perkembangan zaman yang sangat pesat serta persaingan usaha yang semakin ketat membuat dunia usaha semakin sempit dan keras. PHK terjadi di mana-mana. Untuk membuka usaha sendiri pun sangat banyak pesaingnya sehingga perang harga tidak bisa dihindari.
 Buku panduan trading ini memberikan solusi permasalahan tersebut. Dengan trading kita tidak perlu stok barang, tidak perlu lokasi dan tempat strategis untuk berjualan, bahkan juga tidak perlu pembeli. Yang Anda butuhkan hanyalah laptop dan koneksi internet yang stabil. Dari situ Anda bisa memiliki penghasilan tanpa perlu banting tulang.
 Buku ini akan memandu Anda dari awal pembukaan akun, kemudian verifikasi akun, deposit dana, tarik dana, mengenal platform trading, bagaimana cara managemen keuangan yang baik untuk trading, psikologi trading yang harus Anda ketahui, dan sistem trading yang sudah terbukti dapat mendatangkan profit. Todak hanya sampai di situ. Buku ini juga memaparkan trading via android yang memungkinkan Anda melakukan trading di mana pun Anda berada.</t>
  </si>
  <si>
    <t>a26a7052-cf68-4e29-8bca-e8a5729c3437</t>
  </si>
  <si>
    <t>Panduan Praktis Membuat Biogas Portabel Skala Rumah Tangga dan Industri (edisi dwi bahasa)</t>
  </si>
  <si>
    <t>Dr. Ir. Hardoyo, M.Eng., Ir. M.C. Tri Atmodjo, M.Si., Ir. Dadang Rosadi,M.Eng., M. Sigit Cahyono, S.T., M.Eng., dan Amos Lukas, S.Si., M.M.</t>
  </si>
  <si>
    <t>978-979-29-6871-2</t>
  </si>
  <si>
    <t>978-623-01-3846-1</t>
  </si>
  <si>
    <t>Perangkat biogas portabel merupakan inovasi teknologi dalam energi bahan bakar terbarukan yang murah dan ramah lingkungan serta mudah dipindahkan sesuai kebutuhan pemakai. Penulis sendiri telah mendapatkan paten dari Dirjen Paten pada tahun 2011 mengenai &amp;lsquo;Peralatan Pembuat Biogas Portabel&amp;rsquo;.
 Buku ini membahas mengenai teknik-teknik merancang perangkat biogas portabel kepada mahasiswa, staf pengajar, dan peneliti maupun praktisi mulai dari pengenalan umum tentang biogas; manfaat dan kelebihan biogas; tata cara pembuatan perangkat biogas portabel secara rinci, serta dilengkapi dengan gambar teknik lengkap dan perspektif, agar pembaca mudah mempelajarinya; cara mengoperasikan biogas portabel; sampai analisa usaha yang meliputi biaya pembuatan alat dan nilai ekonomi hasil biogas. Penulisan buku ini juga telah dilengkapi dengan edisi dwi bahasa, yaitu bahasa Indonesia dan Inggris</t>
  </si>
  <si>
    <t>b1764084-16ce-4b48-b050-a0e4d2f8ae00</t>
  </si>
  <si>
    <t>Panduan Praktis Melipat Baju Anti Kusut dan Hemat Tempat</t>
  </si>
  <si>
    <t>978-623-8186-45-7</t>
  </si>
  <si>
    <t>978-623-8502-55-4</t>
  </si>
  <si>
    <t>Panduan ini akan memberikan beberapa tips dan trik praktis untuk melipat baju agar tetap rapi dan tidak kusut serta hemat tempat. Dengan mengikuti panduan ini, Anda dapat menjaga penampilan baju Anda tetap rapi dan membuat ruangan Anda terlihat lebih bersih dan teratur. Selain itu, Anda juga akan belajar cara menyimpan baju dengan efisien, sehingga Anda dapat menghemat ruang di lemari atau kardus penyimpanan. Panduan ini cocok untuk siapa saja, baik untuk individu maupun keluarga.</t>
  </si>
  <si>
    <t>ade34cb4-821c-4047-9248-7db00121a4bb</t>
  </si>
  <si>
    <t>Panduan Praktis dan Mudah Memelihara Semut di Rumah</t>
  </si>
  <si>
    <t>978-623-8186-34-1</t>
  </si>
  <si>
    <t>978-623-8502-54-7</t>
  </si>
  <si>
    <t>Semut adalah hewan kecil yang unik dan menarik. Merawat semut di rumah dapat menjadi pengalaman yang menyenangkan dan memuaskan. Namun, bagi pemula, merawat semut mungkin terasa sulit dan membingungkan. Dalam buku ini, akan dibahas panduan praktis dan mudah memelihara semut di rumah, termasuk pemeliharaan tempat tinggal, nutrisi, dan pencegahan penyakit. Dengan memahami cara memelihara semut ini, pemula dapat memastikan bahwa semut mereka hidup dalam lingkungan yang baik dan sehat. Panduan ini akan membantu pemula memahami bagaimana merawat semut dengan cara yang tepat dan efektif.</t>
  </si>
  <si>
    <t>3e288eaa-6fac-41fb-84ed-4a23a3c73813</t>
  </si>
  <si>
    <t>Maaf Kita Harus Berpisah</t>
  </si>
  <si>
    <t>Daniel Alexander dan Ronny Daud Simeon</t>
  </si>
  <si>
    <t>978-623-8487-07-3</t>
  </si>
  <si>
    <t>7a2c0b83-f96b-44bb-b5a6-4be873aae6ed</t>
  </si>
  <si>
    <t>LOOK DOWN VS LOOK UP</t>
  </si>
  <si>
    <t>978-623-8492-49-7</t>
  </si>
  <si>
    <t>003911ae-9855-412f-870f-c7e1965224ce</t>
  </si>
  <si>
    <t>Panduan Praktis Budidaya Terong di Rumah Bagi Pemula</t>
  </si>
  <si>
    <t>978-623-8186-32-7</t>
  </si>
  <si>
    <t>978-623-8502-53-0</t>
  </si>
  <si>
    <t>Terong adalah salah satu jenis tanaman sayuran yang banyak ditanam di rumah oleh para petani rumahan. Tanaman ini mudah dibudidayakan dan memiliki hasil yang baik, sehingga banyak dipilih sebagai tanaman pertama bagi pemula. Dalam buku ini, akan dibahas secara praktis bagaimana cara membudidayakan terong di rumah, mulai dari memilih lokasi, cara penanaman, perawatan hingga panen. Buku ini diharapkan dapat membantu pembaca yang ingin memulai budidaya terong dengan mudah dan sukses, serta memperoleh hasil yang baik.</t>
  </si>
  <si>
    <t>b576a1dd-3aca-4db8-b18d-e4aab1e3d6eb</t>
  </si>
  <si>
    <t>Panduan Mudah Merawat Sandal Jepit</t>
  </si>
  <si>
    <t>978-623-8247-74-5</t>
  </si>
  <si>
    <t>978-623-8503-49-0</t>
  </si>
  <si>
    <t>Sandal jepit adalah salah satu peralatan yang sangat penting untuk digunakan dalam aktivitas sehari-hari. Sendal jepit digunakan untuk memegang kaki sehingga tidak mudah tergelincir saat berjalan atau berlari. Namun, seiring dengan waktu, sendal jepit akan mengalami kerusakan dan kotoran. Oleh karena itu, perawatan yang baik dan tepat sangat diperlukan untuk menjaga kualitas dan kinerja dari sendal jepit. Panduan ini dibuat untuk memberikan informasi yang lengkap dan mudah dipahami tentang cara merawat sendal jepit agar tetap dalam kondisi baik dan memiliki umur pakai yang panjang. Panduan ini akan membahas tentang cara membersihkan, menjaga kelembapan, dan menghindari kerusakan pada sendal jepit.</t>
  </si>
  <si>
    <t>ee1af504-90fd-4229-853c-07633d02d5af</t>
  </si>
  <si>
    <t>Lebih Mudah Mengelola Database dengan Macro Excel</t>
  </si>
  <si>
    <t>978-979-29-7063-0</t>
  </si>
  <si>
    <t>978-623-01-3829-4</t>
  </si>
  <si>
    <t>Macro Excel merupakan bahasa pemrograman yang dimiliki Microsoft Excel dan dapat digunakan untuk otomatisasi pekerjaan. Mengolah database dan pivottable dengan menggunakan Macro menjadi lebih cepat dan praktis.
 Buku ini membahas beberapa pengolahan database seperti: pencarian data, mengurutkan data (Sort), menyaring data (Filter) serta pembuatan PivotTable dengan menggunakan bahasa Macro. Selain itu, buku ini disertai contoh dan langkah aplikasi yang dapat digunakan sebagai bahan latihan untuk lebih memudahkan pembaca dalam memahami isi dari setiap pokok bahasannya, sehingga buku ini sangat cocok dipakai dan dimiliki sebagai buku panduan belajar mengolah database dan pivottable dengan Macro Excel. Pokok bahasan yang disajikan dalam buku Cepat &amp;amp; Mudah Mengelola Database dengan Macro Excel ini meliputi:
 - Mengenal Macro Excel
 - Mengenal Dasar-Dasar Pemrograman VBA
 - Membuat dan Menggunakan Kotak Dialog
 - Mengenal dan Membuat Database
 - Melakukan Pencarian dan Penggantian Data
 - Menyaring dan Mengurutkan Data
 - Membuat dan Mengolah PivotTable
 - Membuat Tombol Perintah, Toolbar, Shotcut Key dan Shorcut menu</t>
  </si>
  <si>
    <t>a03181c6-d7a4-41e3-afbb-30827dcec175</t>
  </si>
  <si>
    <t>19 Aneka Resep Makanan Khas Sumatra Utara</t>
  </si>
  <si>
    <t>978-623-8247-34-9</t>
  </si>
  <si>
    <t>978-623-8503-50-6</t>
  </si>
  <si>
    <t>Sumatra Utara adalah nama provinsi dengan banyak kota besar di dalamnya, termasuk di antaranya Medan yang juga merangkap sebagai ibu kota provinsi Sumut. Karena mayoritas penduduk Sumatra Utara adalah keturunan suku Batak, sehingga kebanyakan makanan khasnya dibuat dan dipengaruhi orang-orang Batak. Ternyata nih, banyak sekali makanan khas Sumatra Utara yang menjadi incaran para pelancong lho. Tak heran memang mengingat cita rasa dan bumbu atau rempah-rempah khas Sumatra berhasil membuat siapapun ketagihan. Nah bagi kamu yang sudah pernah mencoba makanan khas Sumatra Utara dan ingin mencobanya lagi, kamu bisa kok membuatnya sendiri di rumah. Buku ini membahas tentang berbagai macam resep makanan khas Sumatra Utara.</t>
  </si>
  <si>
    <t>46c837e3-2554-4afd-b0d8-904ccbc22513</t>
  </si>
  <si>
    <t>Panduan Mudah Merawat Kamar Mandi dan Toilet</t>
  </si>
  <si>
    <t>978-623-8247-80-6</t>
  </si>
  <si>
    <t>978-623-8503-48-3</t>
  </si>
  <si>
    <t>Kamar mandi merupakan salah satu ruangan yang paling sering digunakan dalam rumah. Namun, seringkali kamar mandi menjadi salah satu ruangan yang paling sulit untuk dijaga kebersihannya. Bau tidak sedap, kuman, dan noda dapat muncul dengan mudah di kamar mandi. Namun, dengan sedikit perawatan dan perhatian, kamar mandi dapat tetap bersih dan sehat. Dalam panduan ini, kami akan memberikan informasi tentang cara mudah merawat kamar mandi, termasuk tips untuk membersihkan kerak, cara menghilangkan bau tidak sedap, dan cara mencegah pertumbuhan kuman.</t>
  </si>
  <si>
    <t>4b77008d-16a5-43ee-80e5-9a28ad2f2348</t>
  </si>
  <si>
    <t>Lebah Si Produsen Emas: Mengenal Lebih Jauh Tentang Madu dan Kehidupan Lebah</t>
  </si>
  <si>
    <t>978-623-8492-46-6</t>
  </si>
  <si>
    <t>Buku ini, &amp;quot;Lebah Si Produsen Emas: Mengenal Lebih Jauh Tentang Madu dan Kehidupan Lebah&amp;quot;, akan membawa pembaca untuk mengenal lebih dalam tentang kehidupan lebah dan bagaimana mereka memproduksi madu. Selain itu, buku ini juga akan membahas berbagai manfaat kesehatan dan keindahan dari madu, serta upaya-upaya yang dapat dilakukan untuk menjaga keberlangsungan hidup lebah dan lingkungan di sekitarnya. Buku ini ditujukan untuk semua orang yang ingin mengetahui lebih banyak tentang lebah dan madu, dari mereka yang hanya penasaran sampai dengan para peternak lebah yang berpengalaman. Semoga buku ini dapat memberikan pemahaman yang lebih dalam tentang kehidupan lebah dan pentingnya menjaga keberlangsungan hidup mereka bagi kehidupan kita semua.</t>
  </si>
  <si>
    <t>3b3e3582-eb59-4572-aee9-981c3299ba6d</t>
  </si>
  <si>
    <t>Layakkah Aku Melayani?</t>
  </si>
  <si>
    <t>978-623-8487-12-7</t>
  </si>
  <si>
    <t>16986582-fe02-43f9-9a28-85077cbfb570</t>
  </si>
  <si>
    <t>Lavender dan Kesehatan: Manfaat Aromaterapi Lavender untuk Menenangkan dan Mengatasi Masalah Kesehatan</t>
  </si>
  <si>
    <t>978-623-8492-45-9</t>
  </si>
  <si>
    <t>Lavender telah digunakan selama berabad-abad untuk tujuan terapeutik dan aromaterapi. Minyak esensial lavender, yang diambil dari bunga lavender, telah menjadi bahan penting dalam banyak produk kesehatan dan kecantikan. Baik itu untuk memperbaiki suasana hati yang buruk, meningkatkan kualitas tidur, mengurangi rasa sakit, atau menenangkan sistem saraf, lavender terbukti memiliki manfaat kesehatan yang sangat besar. Dalam buku ini, akan dibahas lebih dalam tentang manfaat aromaterapi lavender dan bagaimana aromaterapi lavender dapat membantu mengatasi masalah kesehatan mental dan fisik. Kita juga akan mempelajari bagaimana cara menggunakannya dan tips untuk memilih produk lavender yang berkualitas tinggi. Dengan membaca buku ini, diharapkan pembaca dapat memahami betapa pentingnya lavender untuk kesehatan dan kebahagiaan kita.</t>
  </si>
  <si>
    <t>bfe7ab99-a4f1-42c5-ba43-45f244220389</t>
  </si>
  <si>
    <t>Langkah Mudah, Menguasai SEO Terbaru</t>
  </si>
  <si>
    <t>978-623-01-0999-7</t>
  </si>
  <si>
    <t>978-623-01-3828-7</t>
  </si>
  <si>
    <t>Teknik Search Engine Optimization (SEO) merupakan salah satu cara dalam menangani konten digital sehingga manfaat konten dapat dimaksimalkan. Konten digital memiliki peranan yang penting sebagai informasi berharga yang dikonsumsi oleh audiensi di internet.
 Buku ini berisi berbagai teknik terbaik SEO dan juga ragam teknik memberdayakan konten yang mudah diikuti oleh orang awam sekalipun. Semuanya dijelaskan dengan mudah dan implementatif. Berbagai kombinasi teknik-teknik di dalamnya ditujukan untuk meningkatkan visibilitas, memperkenalkan suatu brand, berpromosi produk baru, mendapatkan rating bagus pada hasil pencarian search engine, membentuk profil online, serta menjangkau audiensi dalam skala global.
 Buku ini membahas:
 - Pengertian dan dasar Search Engine Optimization.
 - Aturan dan panduan mesin pencari.
 - Membangun ragam portal untuk menembus popularitas.
 - Teknik memberdayakan konten digital. Implementasi SEO pada web blog.
 - Ragam teknik berpromosi.
 - Teknik SEO untuk sosial media.
 - Teknik menuai popularitas di sosial media
 (misal: Instagram, Youtube, Facebook, Pinterest, dll).
 - Menakar visibilitas online (Online Assessment).</t>
  </si>
  <si>
    <t>cc247447-d0c5-4644-a019-f3f6bc1b1e7e</t>
  </si>
  <si>
    <t>LANGKAH CERDAS! Mengenal, Mencegah, Membasmi Segala Virus Komputer</t>
  </si>
  <si>
    <t>978-979-29-7068-5</t>
  </si>
  <si>
    <t>978-623-01-3827-0</t>
  </si>
  <si>
    <t>Buku Langkah Cerdas!! Mengenal - Mencegah - Membasmi Virus Komputer. Buku ini membahas mengenai berbagai jenis virus yang sering menyerang komputer dan cara mencegahnya supaya komputer tidak terkena virus serta cara mengatasi jika komputer telah terkena virus.
 Bahasan yang disajikan dalam buku ini cukup kompleks, baik secara teori maupun secara praktek yang diberikan di setiap babnya. Setelah menggunakan buku ini, diharapkan Anda akan dapat:
 - Mengenal tentang berbagai varian virus komputer apa saja yang sering menyerang komputer.
 - Mengetahui gejala-gejala virus komputer yang sering menyerang komputer.
 - Melakukan langkah tepat dalam mengamankan data dari serangan virus komputer.
 - Memulihkan data yang hilang oleh virus komputer.
 - Melakukan langkah tepat dalam mengamankan sistem dari serangan virus komputer.
 - Menerapkan langkah praktis menghapus virus yang telah menyerang komputer.
 - Melakukan prosedur penghapusan virus yang merusak sistem operasi.
 - Memulihkan sistem operasi yang rusak oleh virus komputer.
 - Menerapkan metode pengamanan dan pencegahan komputer setelah serangan virus.</t>
  </si>
  <si>
    <t>925ee7f3-3f92-4357-82e1-c5d1aeaa3095</t>
  </si>
  <si>
    <t>Panduan Mudah Merawat Ikan Cupang Peliharaan</t>
  </si>
  <si>
    <t>978-623-8502-52-3</t>
  </si>
  <si>
    <t>Ikan cupang adalah jenis ikan yang populer sebagai peliharaan, karena bentuknya yang indah dan mudah dalam perawatannya. Meskipun mudah dalam perawatannya, banyak orang yang belum tahu cara merawat ikan cupang dengan baik. Oleh karena itu, buku ini akan memberikan panduan bagaimana merawat ikan cupang dengan mudah dan benar. Dengan mempelajari panduan ini, Anda dapat memastikan kesehatan dan kualitas ikan cupang peliharaan Anda, serta memiliki ikan cupang yang indah dan selalu aktif. Selmat mencoba.</t>
  </si>
  <si>
    <t>d58fb939-90a5-418e-aae3-46ba6076d5c2</t>
  </si>
  <si>
    <t>Langkah Awal Memulai Bisnis Toko Roti</t>
  </si>
  <si>
    <t>978-623-8117-46-8</t>
  </si>
  <si>
    <t>978-623-8492-44-2</t>
  </si>
  <si>
    <t>Besarnya minat masyarakat terhadap roti menjadikan usaha roti sebagai peluang yang menjanjikan. Tidak dapat dipungkiri bahwa bisnis toko roti merupakan salah satu bisnis yang paling menjanjikan dan sulit untuk redup. Melihat adanya potensi keuntungan yang tinggi dari bisnis toko roti, masyarakat lantas memanfaatkan kesempatan ini untuk memulai bisnis toko roti dengan bermodalkan aset pribadi maupun dari pinjaman modal usaha. Bagi Anda yang akan memulai bisnis toko roti, kiranya buku ini cocok Anda baca karena di dalamnya akan membahas mengenai langkah awal memulai bisnis toko roti.</t>
  </si>
  <si>
    <t>f7b2001e-6d9a-4467-ae3d-0cd9dda0ec6b</t>
  </si>
  <si>
    <t>Kunci Penuaian Jiwa</t>
  </si>
  <si>
    <t>978-623-314-522-0</t>
  </si>
  <si>
    <t>785.1 kB</t>
  </si>
  <si>
    <t>90cfeace-41c9-4ff3-b17c-8d36a2e89ba0</t>
  </si>
  <si>
    <t>Panduan Mudah Merawat Bunga Mawar Kesayangan di Rumah</t>
  </si>
  <si>
    <t>978-623-8502-51-6</t>
  </si>
  <si>
    <t>Mawar adalah salah satu jenis bunga yang memiliki keindahan dan aroma yang khas. Merawat bunga mawar di rumah bisa menjadi hobi yang menyenangkan dan juga bisa mempercantik tampilan rumah. Namun, seperti halnya tanaman lain, merawat bunga mawar memerlukan perhatian dan pengaturan yang tepat. Hal-hal seperti penempatan yang baik, pemberian air dan nutrisi, pemangkasan, dan perlindungan dari hama dan penyakit harus diperhatikan agar bunga mawar tumbuh subur dan indah. Dengan memahami beberapa hal penting dalam merawat bunga mawar, kita dapat menikmati keindahan dan aroma bunga ini sepanjang waktu di rumah. Buku ini akan memberikan panduan mudah merawat bunga mawar kesayangan di rumah.</t>
  </si>
  <si>
    <t>09e3dc17-1c2d-4f59-a529-3b0a5fbb3dc6</t>
  </si>
  <si>
    <t>Kumpulan Kata-kata Motivasi Hidup Terbaik</t>
  </si>
  <si>
    <t>978-623-8247-57-8</t>
  </si>
  <si>
    <t>978-623-8494-95-8</t>
  </si>
  <si>
    <t>Sebagai manusia yang menjalani kehidupan tentunya Anda tidak akan pernah lepas dari yang namanya masalah. Ya, masalah memang tidak bisa diprediksi dan terkadang datang dalam berbagai macam bentuk yang senantiasa membuat hidup manusia semakin sulit, baik secara fisik maupun mental. Namun, terkadang, Anda hanya membutuhkan kata-kata motivasi hidup dari orang-orang tepercaya untuk senantiasa membuat hidup lebih semangat. Oleh karena itu, buku ini hadir untuk Anda. Baca kumpulan kata-kata motivasi hidup favorit dari seluruh belahan dunia dalam buku ini. Semoga bisa memotivasi!</t>
  </si>
  <si>
    <t>f2138ee7-761c-49f9-a8d2-e45b4384f832</t>
  </si>
  <si>
    <t>Kumpulan Inspirasi Desain Arsitektur, Rumah Tumbuh Vertikal dan Horizontal</t>
  </si>
  <si>
    <t>Yohanes Christianto Johan</t>
  </si>
  <si>
    <t>978-623-01-0419-0</t>
  </si>
  <si>
    <t>978-623-01-3826-3</t>
  </si>
  <si>
    <t>Dalam buku Kumpulan Inspirasi Desain Arsitektur Rumah Tumbuh Vertikal dan Horizontal ini nantinya akan membahas dua jenis pengembangan rumah tumbuh sekaligus, karena masing-masing jenis pengembangan memiliki ciri khas dan karakter pengerjaan yang berbeda. Pembaca akan diajak untuk lebih memahami kedua jenis rumah tumbuh ini untuk kemudian bisa memutuskan desain yang paling tepat untuk diterapkan pada lahan yang dimilikinya.</t>
  </si>
  <si>
    <t>161649ca-e0ee-4b06-b30a-79b147339b96</t>
  </si>
  <si>
    <t>Kultur Jaringan, Teori dan Praktik Perbanyakan Tanaman Secara In-Vitro</t>
  </si>
  <si>
    <t>Netty Widyastuti &amp; Jesicca Deviyanti</t>
  </si>
  <si>
    <t>978-979-29-7106-4</t>
  </si>
  <si>
    <t>978-623-01-3825-6</t>
  </si>
  <si>
    <t>Usaha memperoleh suatu individu baru dari satu sel atau jaringan dikenal sebagai kulturin-vitro atau kultur jaringan. Perbanyakan tanaman melalui kultur jaringan merupakan bagian dari bioteknologi yang dikembangkan dalam upaya untukmembantu memperbanyak tanamandanmendapatkan bibit unggul dalam waktu yang relatif singkat, khususnya untuk tanaman yang sulit dikembangbiakkan secara generatif.
 Bibit yang dihasilkan dari kultur jaringan mempunyai beberapa keunggulan, antara lain mempunyai sifat yang identik dengan induknya, kecepatan tumbuh bibit lebih cepat,dalamskala besar dapat diperbanyak dalam waktu yang singkat dan tidak terlalu membutuhkan tempat yang luas, kesehatan dan mutu bibit lebih terjamindibandingkan dengan perbanyakan konvensional.
 Buku ini akan membahas secara lengkap tentang teknik perbanyakan tanaman dengan kultur jaringan yang meliputi pengenalan kultur jaringan, laboratorium, ZPT, media, sterilisasi, teknologi kultur jaringan, mikropropagasi, kultur suspensi sel, kultur dan fusiprotoplasma, produksi tanaman haploid, penyerbukan secara in-vitro, culture mbrio dan penyelamatan embrio serta dilengkapi dengan contoh aplikasi kultur jaringan pada beberapa tanaman.</t>
  </si>
  <si>
    <t>e7fd307f-2964-4f33-aa3a-fc0605478a11</t>
  </si>
  <si>
    <t>Kuasa Roh Kudus Sudah Diberikan (Bagian Pertama)</t>
  </si>
  <si>
    <t>978-623-314-532-9</t>
  </si>
  <si>
    <t>2c981029-83ac-4f2c-b912-b574586157b4</t>
  </si>
  <si>
    <t>Kreatif Membuat Ragam Desain Media dengan CorelDRAW dan Adobe InDesign</t>
  </si>
  <si>
    <t>WAHANA KOMPUTER</t>
  </si>
  <si>
    <t>978-979-29-6868-2</t>
  </si>
  <si>
    <t>978-623-01-3824-9</t>
  </si>
  <si>
    <t>Perputaran arus informasi yang semakin cepat menjadikan bisnis media salah satu bisnis yang potensial saat ini. Tidak hanya berkutat pada media cetak semata, bisnis ini nantinya akan tetap dapat berkembang dalam format digital. Hal ini membuat pengetahuan akan pemrosesan sebuah media menjadi penting supaya tidak ada kesalahan kaprah dalam langkah pengembangannya.
 Dari serangkaian proses sebuah naskah menjadi buku, baik buku cetak maupun e-book, terlepas dari proses internal naskah, seperti editorial dan koreksi yang cukup rumit dari sisi tata bahasa, ada dua macam proses desain yang akan tetap selalu dibutuhkan, yaitu proses desain pembuatan cover dan proses desain isi naskah (setting).
 Buku ini akan membahas dan menjelaskan setting untuk berbagai macam jenis media seperti majalah, koran, tabloid dan buku. Walaupun materi naskah akan dibuat dengan fokus lebih pada penanganan media dalam konteks format cetak, namun tidak menutup kemungkinan output yang dihasilkan nantinya bisa dimanfaatkan untuk versi format media digital.
 Selain itu, buku ini juga membahas materi-materi aplikatif dalam pembuatan cover untuk berbagai jenis media di atas (majalah, koran, tabloid dan buku). Masing-masing jenis media ini nantinya memang akan memiliki konsep yang berbeda satu sama lain dalam pembuatan sampul/cover. Selebihnya, semua itu dibahas dengan lengkap dan gamblang dalam buku ini.</t>
  </si>
  <si>
    <t>68a6abec-99cf-4268-89a3-35111a44911e</t>
  </si>
  <si>
    <t>Kreatif Membuat Desain Periklanan dengan CorelDRAW dan Adobe Photoshop</t>
  </si>
  <si>
    <t>978-979-29-6924-5</t>
  </si>
  <si>
    <t>978-623-01-3823-2</t>
  </si>
  <si>
    <t>Buku ini dibuat untuk menjawab berbagai hal yang ingin diketahui seorang desainer dalam manajemen proses pembuatan sebuah desain. Karenanya, naskah ini tidak hanya akan memberik berbagai contoh aplikatif pembuatan bermacam desain media publikasi saja, tetapi pembaca juga diajak untuk memahami konsep-konsep dasar pembuatan media publikasi itu sendiri. Dengan demikian, penulis mengharapkan desain yang akan dihasilkan setelah membaca buku ini nantinya tidak hanya lebih indah secara estetika, namun juga mengenai sasaran atau tujuan dari dibuatnya media publikasi tersebut.</t>
  </si>
  <si>
    <t>d5a772d6-b5dc-4df0-aadc-445620d3dd10</t>
  </si>
  <si>
    <t>Kreasi Makanan dari Telur Ayam</t>
  </si>
  <si>
    <t>978-623-8186-46-4</t>
  </si>
  <si>
    <t>978-623-8502-33-2</t>
  </si>
  <si>
    <t>Telur ayam adalah sumber protein yang sangat populer dan sering digunakan dalam berbagai masakan. Telur ayam dapat diolah dengan berbagai cara, seperti diolah menjadi telur dadar, telur rebus, atau dijadikan sebagai bahan dasar dari kue dan roti. Telur ayam juga mengandung kolesterol yang cukup tinggi, namun juga mengandung asam lemak omega-3 yang baik untuk jantung dan kesehatan otak. Telur ayam juga mengandung vitamin D, B12, B6, selenium, dan lainnya yang baik untuk kesehatan. Buku ini membahas tentang aneka kreasi makanan dari telur ayam.</t>
  </si>
  <si>
    <t>7a2807b1-29ac-46a5-9ec9-a14e141269ae</t>
  </si>
  <si>
    <t>Panduan Mudah Mengunjungi Objek Wisata Museum</t>
  </si>
  <si>
    <t>978-623-8247-83-7</t>
  </si>
  <si>
    <t>978-623-8503-44-5</t>
  </si>
  <si>
    <t>Museum adalah salah satu tempat wisata yang menyimpan berbagai koleksi seni, sejarah, sains, dan budaya yang penting bagi masyarakat. Museum dapat memberikan pengalaman yang menyenangkan dan menambah wawasan bagi pengunjungnya. Namun, kadang-kadang mengunjungi museum dapat menjadi khawatir jika kita tidak tahu cara menikmati pengalaman tersebut dengan baik. Oleh karena itu, berikut adalah panduan mudah yang dapat membantu Anda dalam mengunjungi museum dan mendapatkan pengalaman yang menyenangkan.</t>
  </si>
  <si>
    <t>c273478e-e0b5-4903-9f73-3da806cc5162</t>
  </si>
  <si>
    <t>Kreasi Desain Vektor dengan CorelDRAW untuk Pemula, My Extreme Collections</t>
  </si>
  <si>
    <t>978-979-29-2971-9</t>
  </si>
  <si>
    <t>978-623-01-3821-8</t>
  </si>
  <si>
    <t>CorelDraw merupakan software olah vector yang paling populer dan banyak digunakan oleh para desainer komputer. Kelengkapan fasilitas dalam mengolah objek vector menjadikan software ini menjadi favorit bagi desainer komputer.
 Buku ini memiliki temaMy Extreme Collections dari sebuah seri yang berjudul Kreasi Desain Vector dengan CorelDRAW untuk PEMULA.
 Buku ini membahas secara detail bagaimana membuat kreasi-kreasi menarik dengan pembahasan langkah demi langkah, tentang bagaimana membuat suatu kreasi objek dari awal hingga hasil akhir dengan cara yang singkat dan mudah. Buku ini cocok untuk tingkat Pemula yang baru saja mulai belajar tentang CorelDRAW maupun untuk tingkat lanjut sebagai inspirasi dalam mendesain suatu objek.
 Buku ini dilengkapi dengan CD yang berisi file bahan untuk membuat kreasi-kreasi desain objek.</t>
  </si>
  <si>
    <t>8277f8cf-8740-4175-a0b4-687b874e6299</t>
  </si>
  <si>
    <t>Panduan Mudah Mengolah Buah Apel Menjadi Makanan yang Mengenyangkan</t>
  </si>
  <si>
    <t>978-623-8502-50-9</t>
  </si>
  <si>
    <t>Apel adalah salah satu buah yang paling populer dan sering dikonsumsi oleh orang di seluruh dunia. Buah ini memiliki banyak varietas yang berbeda, mulai dari warna kulit yang merah, hijau, hingga kuning. Rasa apel yang manis dan segar membuat buah ini sangat disukai oleh banyak orang. Selain itu, apel juga memiliki banyak manfaat untuk kesehatan, seperti mengandung serat, vitamin, dan mineral yang baik bagi tubuh. Olahan apel bisa menjadi pilihan yang menyenangkan dan kreatif bagi siapa saja yang ingin menikmati apel dengan cara yang berbeda. Olahan apel juga bisa menjadi alternatif yang menyenangkan bagi siapa saja yang ingin mengolah apel dengan bahan-bahan alami dan sehat. Dengan berbagai pilihan olahan apel, Anda bisa menikmati makanan yang sehat dan lezat setiap hari.</t>
  </si>
  <si>
    <t>e6396022-0b01-4fa9-8eef-747fa1e1271c</t>
  </si>
  <si>
    <t>KORUPSI, Membuka Pandora Box Perilaku Korup dari Dimensi Etika, Budaya, dan Keperilakuan</t>
  </si>
  <si>
    <t>Ardeno Kurniawan, S.E., M.Acc., Ak.</t>
  </si>
  <si>
    <t>978-979-29-6583-4</t>
  </si>
  <si>
    <t>978-623-01-3820-1</t>
  </si>
  <si>
    <t>Korupsi&amp;hellip;
 Perbuatan jahat tersebut seakan-akan telah menjadi sebuah kelaziman. Perilaku korup telah terjadi pada banyak lini dan bidang serta di dalam berbagai macam kegiatan, seakan-akan tidak dapat dihentikan.Banyak orang tanpa malu dan ragu-ragu terlibat dalam praktek-praktek korupsi, dengan berbagai macam bentuknya. Hal ini kemudian menimbulkan pertanyaan tertentu, apa saja faktor yang mendorong banyak orang untuk melakukan perilaku korupsi?
 Buku ini membahas penyebab perilaku korupsi. Diawali dari faktor-faktor penyebab terjadinya korupsi yang bersifat humanis seperti faktor-faktor historis,faktor sosiologis hinggafaktor psikologis di dalam diri seseorang yang bersifat kriminogenik dancenderung mendorong seseorang untuk menjadi seorang koruptor. Buku ini juga menjelaskan mengenai hubungan antara teori-teori kriminologi dengan perilaku korup yang terjadi serta bagaimanaproses normalisasi perilaku korupsi di dalam sebuah organisasi. Terakhir, buku ini membahas mengenaiteori-teori etika publik hingga faktor-faktor pendorong terjadinya korupsi yang bersifat struktural, berupa jabatan dan wewenang yang dimiliki oleh seorang pejabat publik.
 Aspek-aspek di luar aspek hukum dan ekonomi yang menyentuh dimensi etika, budaya dan keperilakuan ini diharapkan mendapatkanperhatian agar pemberantasan korupsi secara formal dapat berhasil.</t>
  </si>
  <si>
    <t>2d2176b1-8072-4dc8-b034-ca435f2da1cb</t>
  </si>
  <si>
    <t>Korean Music Therapy: Memanfaatkan Kekuatan Musik Korea untuk Kesehatan Mental dan Fisik Anak Muda</t>
  </si>
  <si>
    <t>978-623-8492-41-1</t>
  </si>
  <si>
    <t>Dalam buku ini, akan dibahas tentang Korean Music Therapy, yaitu terapi kesehatan yang menggunakan musik tradisional Korea untuk meningkatkan kesehatan mental dan fisik anak muda. Terapi ini didasarkan pada filosofi dan budaya Korea yang kaya akan musik tradisional, serta diintegrasikan dengan prinsip-prinsip psikologi modern. Sejarah dan karakteristik musik tradisional Korea, teori-teori psikologi yang menjadi landasan Korean Music Therapy, serta teknik-teknik yang digunakan dalam terapi juga akan dibahas dalam buku ini. Tak hanya itu, buku ini juga mengulas berbagai manfaat Korean Music Therapy dalam meningkatkan kesehatan mental dan fisik, serta beberapa studi kasus yang berhasil menjalani terapi ini. Dengan adanya buku ini semoga dapat memberikan wawasan baru bagi pembaca tentang terapi kesehatan yang efektif dan inovatif.</t>
  </si>
  <si>
    <t>f6ccb4ef-17fe-487b-b367-c3ae2b0337bf</t>
  </si>
  <si>
    <t>Kolesterol</t>
  </si>
  <si>
    <t>Radiani Kalvari, S.Pd.K., Leni Marlin S. Lase, S.S.,Martha Kaesarina, S.I.Kom., Vicky JohannaDelarosa, Nandhes Adi Firmanto, Pambudi Pulosari,S.Sos, M.A.C.E., dan Pdm. P. BudiRaharjo</t>
  </si>
  <si>
    <t>978-623-314-519-0</t>
  </si>
  <si>
    <t>Buku ini merupakan kumpulan tulisan karya Yohanes Sunardi. Materi dalamnya membahas mengenai topik seputar gizi dan nutrisi serta cara menjaga kesehatan dengan benar sesuai prinsip kebenaran firman Tuhan.
 Dikemas dengan gaya penulisan naratif deskriptif, materi dalam buku ini diharapkan bisa menambah wawasan para pembaca agar dapat menjaga kesehatan sesuai dengan prinsip kebenaran firman Tuhan.</t>
  </si>
  <si>
    <t>c8fc1d97-05f5-45e0-bf8e-8d8b77a8f89e</t>
  </si>
  <si>
    <t>Kolaborasi Microsoft Excel dan Microsoft Access untuk Aplikasi Kerja</t>
  </si>
  <si>
    <t>978-979-29-7062-3</t>
  </si>
  <si>
    <t>978-623-01-3819-5</t>
  </si>
  <si>
    <t>Buku ini secara spesial akan mengupas bahasan tentang bagaimana menggunakan kecanggihan fasilitas pada Microsoft Excel 2016 dan Microsoft Access 2016 kemudian mengkolaborasikannya untuk aplikasi pekerjaan. Pokok bahasan utama yang dibahas dalam buku ini meliputi:
 - Memahami dasar-dasar Microsoft Excel 2016, mengenal tipe data, input data dan tata cara pengolahannya. Juga mengulas tentang bagaimana mengolah sel, baris, kolom, worksheet dan workbook Microsoft Excel 2016.
 - Mengenal dan memahami tentang rumus dan fungsi-fungsi dasar di Microsoft Excel 2016 untuk mempermudah pengolahan laporan.
 - Memahami pengolahan grafik dan database di Microsoft Excel 2016 yang meliputi proses pengurutan (sort), penyaringan (filter), dan pembuatan PivotTable.
 - Mengenal dan memahami dasar-dasar Microsoft Access 2016, mulai dari pengenalan fitur-fitur, pemahaman lembar kerja, hingga mengolah database dasar di Microsoft Access 2016.
 - Memahami pengolahan tabel dan query di Microsoft Access. Bagaimana membuat tabel dengan beberapa cara, serta mengolah tabel tersebut menjadi query dengan tipe hasil yang berbeda-beda.
 - Bagaimana mengkolaborasikan data antara Microsoft Excel dan Microsoft Access sehingga pengolahannya lebih efisien. Bagaimana melakukan proses ekspor dan impor antar kedua aplikasi tersebut, serta memaksimalkan fitur antar keduanya yang saling mendukung.
 - Bagaimana menambahkan pemrograman dasar di Microsoft Excel dan Microsoft Access yang diharapkan dapat membantu proses otomatisasi perintah dengan menggunakan Macro.
 Buku ini dilengkapi contoh aplikasi yang dapat digunakan sebagai bahan latihan untuk lebih memudahkan pembaca dalam memahami isi pokok bahasannya, sehingga buku ini sangat cocok dipakai dan dimiliki oleh para operator komputer, khususnya bagi pembaca yang sering menggunakan Microsoft Excel dan Microsoft Access.</t>
  </si>
  <si>
    <t>02c22635-0fed-4cca-a35d-3b1c756ab6a1</t>
  </si>
  <si>
    <t>Kisah Pemulihan Dan Kesembuhan</t>
  </si>
  <si>
    <t>978-623-314-517-6</t>
  </si>
  <si>
    <t>80163d51-1a22-4322-b8c7-e3fecff694ac</t>
  </si>
  <si>
    <t>Panduan Mudah Mengatasi Masalah pada Handphone</t>
  </si>
  <si>
    <t>978-623-8247-73-8</t>
  </si>
  <si>
    <t>978-623-8503-43-8</t>
  </si>
  <si>
    <t>Handphone atau ponsel adalah perangkat elektronik yang digunakan untuk melakukan telepon dan mengirim pesan teks. Seiring perkembangan teknologi, handphone saat ini telah mengalami banyak perubahan dan evolusi. Handphone saat ini tidak hanya digunakan untuk telepon dan mengirim pesan teks, tetapi juga dapat digunakan untuk berbagai keperluan seperti browsing internet, mengakses media sosial, mengambil foto dan video, serta menjalankan berbagai aplikasi lainnya. Selain itu, handphone juga telah menjadi bagian penting dalam kehidupan sehari-hari, menjadi alat komunikasi yang tidak dapat dipisahkan dari kehidupan manusia. Karena sering digunakan, terkadang ada saja masalah pada handphone. Buku ini memberikan panduan mudah mengatasi masalah pada handphone.</t>
  </si>
  <si>
    <t>bffb97cc-73ed-4c78-86dd-80ed78a8e654</t>
  </si>
  <si>
    <t>Kisah Anggrek: Sejarah, Mitos, dan Legenda dari Tanaman yang Menakjubkan</t>
  </si>
  <si>
    <t>978-623-8492-40-4</t>
  </si>
  <si>
    <t>Buku &amp;quot;Kisah Anggrek: Sejarah, Mitos, dan Legenda dari Tanaman yang Menakjubkan&amp;quot; ini hadir untuk memaparkan keindahan dan keunikan anggrek serta bagaimana tanaman ini menjadi bagian penting dalam sejarah, mitos, dan legenda di berbagai budaya di seluruh dunia. Melalui buku ini, pembaca akan dibawa untuk memahami sejarah dan peran anggrek dalam kehidupan manusia, baik secara praktis maupun simbolis. Pembaca akan diajak mengeksplorasi mitos dan legenda yang berkaitan dengan tanaman ini, mulai dari mitologi Yunani kuno hingga mitos Cina yang masih dipegang kuat hingga saat ini. Buku ini juga akan membahas tentang keanekaragaman jenis-jenis anggrek di seluruh dunia dan keunikan masing-masing jenisnya.</t>
  </si>
  <si>
    <t>13a8831b-0e32-4418-92a8-05951f9dcc67</t>
  </si>
  <si>
    <t>Panduan Mudah Memilih Ikan Segar untuk Dimasak</t>
  </si>
  <si>
    <t>978-623-8117-41-3</t>
  </si>
  <si>
    <t>978-623-8493-17-3</t>
  </si>
  <si>
    <t>Di Indonesia banyak sekali sumber bahan panganan, mulai dari sayuran, daging-dagingan, dan buah-buahan yang dapat diolah menjadi sumber tenaga bagi manusia. Pada umumnya setiap bahan pangan memiliki manfaatnya sendiri-sendiri. Banyak sekali makanan yang memiliki manfaat untuk menyehatkan tubuh seperti buah-buahan. Tidak hanya itu, bahan pangan juga dapat meningkatkan kekebalan hingga meningkatkan stimulasi tubuh jika dikonsumsi dengan benar. Tak dapat dipungkiri, untuk memenuhi kebutuhan gizi dalam tubuh, kita diharuskan untuk mengkonsumsi ikan. Ikan sendiri memiliki banyak sekali ragam dan jenis. Tentu saja saat membeli ikan, kita akan memilih ikan yang baik dan segar. Maka dari itu, buku ini akan memberikan panduan kepada Anda cara memilih ikan segar untuk dimasak.</t>
  </si>
  <si>
    <t>35b94ff1-45f2-434d-ade5-13adcdb373fd</t>
  </si>
  <si>
    <t>Kiat-kiat Usaha Online Thrifting</t>
  </si>
  <si>
    <t>978-623-8117-43-7</t>
  </si>
  <si>
    <t>978-623-8492-39-8</t>
  </si>
  <si>
    <t>Salah satu usaha yang banyak digemari oleh semua orang di zaman sekarang adalah usaha Thrifting Online. Belakangan ini bisnis thrifting memang tengah naik daun dan menjadi incaran sejumlah masyarakat, khususnya anak muda. Thrifting Online ini dapat dijalankan di rumah atau ditempat manapun. Thrifting juga menjadi sebuah budaya baru yang saat ini sedang berkembang pesat, dilakukan dengan mengesampingkan kata higienis. Meski begitu, thrifting merupakan aktivitas yang sedang digemari di Indonesia untuk saat ini. Bagi Anda yang akan membuka bisnis Thrifting Online, buku ini cocok untuk Anda baca. Di dalam buku ini dibahas mengenai kiat-kiat usaha online. Semoga bermanfaat dan selamat membaca.</t>
  </si>
  <si>
    <t>23af4f2d-c386-490c-bdfa-8a235e77f972</t>
  </si>
  <si>
    <t>Keunikan Ikan Goldfish: Perbedaan dengan Jenis Ikan Hias Lainnya</t>
  </si>
  <si>
    <t>978-623-8492-37-4</t>
  </si>
  <si>
    <t>Ikan goldfish atau ikan mas koki adalah salah satu jenis ikan hias yang sangat populer di seluruh dunia. Ikan ini dikenal karena keindahan dan keunikan bentuk serta warnanya yang sangat bervariasi. Berbeda dengan jenis ikan hias lainnya, ikan goldfish memiliki bentuk tubuh yang pendek, lebar, dan membulat dengan sirip yang sangat beragam dan indah. Ikan ini juga dikenal memiliki kepala yang besar dan mata yang mencolok. Selain itu, keunikan ikan goldfish juga terletak pada warna dan pola yang dimilikinya. Ikan ini dapat ditemukan dalam berbagai warna, seperti merah, kuning, oranye, putih, hitam, biru, dan ungu. Dalam buku ini, akan dibahas lebih lanjut tentang keunikan ikan goldfish dan bagaimana menjaga agar mereka tetap sehat dan bahagia di dalam akuarium maupun kolam.</t>
  </si>
  <si>
    <t>64527097-bd63-49ab-b812-804458e34924</t>
  </si>
  <si>
    <t>Panduan Mudah Membudidayakan Pohon Kakao</t>
  </si>
  <si>
    <t>978-623-8502-48-6</t>
  </si>
  <si>
    <t>Budidaya Kakao atau Theobroma cacao adalah proses menanam dan mengelola tanaman kakao untuk menghasilkan buah kakao yang digunakan sebagai bahan dasar pembuatan cokelat dan produk-produk olahan kakao lainnya. Proses budidaya kakao meliputi pemilihan bibit yang berkualitas, perawatan tanaman, pengendalian hama dan penyakit, dan pemanenan buah kakao yang tepat. Selain itu, keberhasilan budidaya kakao juga sangat bergantung pada faktor-faktor seperti iklim, curah hujan, dan kualitas tanah. Buku ini memberikan panduan mudah kepada Anda untuk membudidayakan pohon kakao.</t>
  </si>
  <si>
    <t>7119bf40-cc61-4dd3-9df4-7eb1defbdc87</t>
  </si>
  <si>
    <t>Ketika Pelepah Daun Pisang Berharga Jutaan</t>
  </si>
  <si>
    <t>978-623-314-516-9</t>
  </si>
  <si>
    <t>5c6320e3-e7b5-4c9b-8472-c96d340faa73</t>
  </si>
  <si>
    <t>Panduan Mudah Membuat Olahan Makanan dari Jambu Biji</t>
  </si>
  <si>
    <t>978-623-8502-47-9</t>
  </si>
  <si>
    <t>Jambu biji merupakan buah yang banyak terdapat di Indonesia dan memiliki rasa yang manis dan asam. Bukan hanya sebagai camilan, jambu biji juga dapat diolah menjadi berbagai makanan, seperti juice, kolak, atau es campur. Olahan makanan dari jambu biji tidak sulit dilakukan dan bahan-bahannya mudah didapatkan. Dalam buku ini akan dibahas mengenai panduan mudah membuat olahan makanan dari jambu biji, mulai dari memilih bahan yang tepat hingga cara memasak yang praktis. Jambu biji merupakan bahan alami yang kaya akan vitamin dan mineral, sehingga dapat menjadi pilihan yang sehat dan lezat bagi keluarga Anda.</t>
  </si>
  <si>
    <t>32189282-f149-4bb2-8796-53a1fdecd5d0</t>
  </si>
  <si>
    <t>Keterampilan yang Dibutuhkan untuk Bersaing di Pasar Kerja: Tips dan Strategi</t>
  </si>
  <si>
    <t>978-623-8492-36-7</t>
  </si>
  <si>
    <t>Dalam era globalisasi saat ini, persaingan di pasar kerja semakin ketat. Oleh karena itu, setiap individu yang ingin memasuki atau tetap bertahan dalam dunia kerja perlu memiliki keterampilan yang mumpuni dan relevan dengan tuntutan pasar kerja. Keterampilan tersebut tidak hanya sebatas kemampuan teknis dalam bidang tertentu, melainkan juga keterampilan soft skills yang sangat diperlukan dalam interaksi sosial di tempat kerja. Dalam buku ini, akan dibahas tentang keterampilan yang dibutuhkan untuk bersaing di pasar kerja, baik itu keterampilan teknis maupun soft skills. Selain itu, akan disajikan juga beberapa tips dan strategi yang dapat membantu individu mengembangkan keterampilan tersebut agar dapat berhasil dalam karir Anda.</t>
  </si>
  <si>
    <t>4eca4d75-86cf-4fb0-988a-c0d4b7e79f1e</t>
  </si>
  <si>
    <t>Keterampilan Dasar Menjahit</t>
  </si>
  <si>
    <t>978-623-8247-82-0</t>
  </si>
  <si>
    <t>978-623-8494-91-0</t>
  </si>
  <si>
    <t>Menjahit adalah salah satu keterampilan yang dapat digunakan untuk membuat berbagai jenis pakaian dan aksesoris. Keterampilan menjahit ini dapat digunakan untuk membuat pakaian sendiri, memperbaiki pakaian yang rusak, atau bahkan untuk menjalankan bisnis menjahit. Namun, sebelum dapat menjahit dengan baik, diperlukan dasar-dasar menjahit yang harus dikuasai. Pada panduan ini akan dijelaskan mengenai keterampilan dasar menjahit seperti cara mengukur, memotong, dan menjahit dengan benar. Selain itu juga akan dijelaskan mengenai jenis-jenis benang, jarum, dan mesin jahit yang digunakan dalam menjahit. Memahami dan menguasai keterampilan dasar menjahit akan memudahkan Anda dalam membuat pakaian dan aksesoris yang sesuai dengan keinginan, serta mempermudah dalam memperbaiki pakaian yang rusak.</t>
  </si>
  <si>
    <t>c7549aff-5f32-4956-9a5e-8867dcce8b88</t>
  </si>
  <si>
    <t>Kelas Sang Juara, Kisah Nyata Perjuangan Seorang Guru dalam Mendidik Anak dengan Segenap Hati</t>
  </si>
  <si>
    <t>Mundhi Sabda Hardiningtyas</t>
  </si>
  <si>
    <t>978-623-01-0915-7</t>
  </si>
  <si>
    <t>978-623-01-3818-8</t>
  </si>
  <si>
    <t>Mengajar adalah proses mengubah hidup seseorang ke arah ketaatan, pertumbuhan karakter, pengembangan potensi, dan keterampilan hidup yang diperlukan untuk menghadapi tugas dan panggilan Tuhan di dunia yang penuh dengan tantangan. Mustahil rasanya kita dapat mengubah orang lain, sedangkan mengubah diri sendiripun sulit. Begitu juga para guru dan orangtua tidak dapat mengubah anak, kecuali dengan pertolongan Tuhan. Karena proses pembentukan pribadi anak adalah hasil karya Tuhan, maka orangtua dan guru harus memiliki kedekatan dengan Tuhan, Sang Kreator. Buku ini menuliskan jejak-jejak tangan Tuhan yang membentuk hati seorang guru yang dipakai Tuhan menjadi alat-Nya dalam proses pembentukan hati murid. Banyak pengalaman berupa rasa sakit, ketidakmengertian, kelelahan, keputusasaan, tetesan air mata dari hati yang hancur, kelegaan, dan sukacita yang Tuhan izinkan terjadi selama berinteraksi dengan murid dan orangtua di sekolah.
 Melalui buku ini penulis berharap bisa menjadi rekan seperjalanan bagi orangtua dan guru di tengah kesulitan dalam mendidik dan mengajar anak. Penulis juga berharap agar orangtua dan guru dapat menyadari posisi sebagai mitra Tuhan untuk membentuk anak menjadi pribadi seperti yang Dia kehendaki, karena sesungguhnya setiap anak adalah sang juara dengan segala keunikan mereka.</t>
  </si>
  <si>
    <t>aa3879e9-6924-464b-8e64-12155bde3089</t>
  </si>
  <si>
    <t>Kebahagiaan sebagai Gaya Hidup: Menjalani Hidup yang Lebih Bahagia dan Memuaskan</t>
  </si>
  <si>
    <t>978-623-8492-32-9</t>
  </si>
  <si>
    <t>Kebahagiaan adalah tujuan akhir yang ingin dicapai oleh kebanyakan orang dalam hidupnya. Namun, terkadang sulit untuk meraih kebahagiaan yang sebenarnya dan bertahan dalam jangka waktu yang lama. Banyak orang menganggap kebahagiaan sebagai sesuatu yang tergantung pada keadaan atau keberhasilan dalam mencapai tujuan tertentu. Namun, sebenarnya kebahagiaan bisa dijadikan sebagai gaya hidup yang dilakukan secara konsisten dalam kehidupan sehari-hari. Dalam tulisan ini, akan dibahas tentang bagaimana cara menjalani hidup yang lebih bahagia dan memuaskan, serta mengapa kebahagiaan seharusnya dijadikan sebagai gaya hidup.</t>
  </si>
  <si>
    <t>7dc90e76-a14d-4a5a-997f-94c0789065b2</t>
  </si>
  <si>
    <t>Kata-kata Motivasi Hidup Terbaik Seri II</t>
  </si>
  <si>
    <t>978-623-8494-89-7</t>
  </si>
  <si>
    <t>Kehidupan tidak selalu mudah, terkadang kita mengalami kegagalan, kekecewaan, dan tantangan yang sulit dihadapi. Namun, dengan memperoleh kata-kata motivasi yang tepat, kita dapat bangkit dari kegagalan, mengatasi kekecewaan, dan menghadapi tantangan dengan lebih baik. Kumpulan kata-kata motivasi hidup terbaik ini hadir untuk memberikan inspirasi dan semangat bagi siapa saja yang membutuhkannya. Buku ini berisi kumpulan kata-kata bijak dari tokoh-tokoh terkenal di berbagai bidang, seperti motivator, tokoh agama, filosof, dan banyak lagi. Dengan membaca dan memahami setiap kata-kata motivasi yang terdapat di dalam buku ini, kita dapat meningkatkan motivasi, mengubah pola pikir, dan meraih keberhasilan dalam hidup. Oleh karena itu, ayo bergabung dalam perjalanan inspiratif ini dan rasakan manfaatnya!</t>
  </si>
  <si>
    <t>61afa61b-f8a7-437f-8eb8-05c62d8286fe</t>
  </si>
  <si>
    <t>Panduan Mudah Membuat Jus: Menjaga Kesehatan dengan Jus Buah dan Sayur</t>
  </si>
  <si>
    <t>978-623-8247-15-8</t>
  </si>
  <si>
    <t>978-623-8503-41-4</t>
  </si>
  <si>
    <t>Jus memang memiliki banyak sekali varian mulai dari jus buah dan sayur yang sangat menyegarkan tubuh dengan dikonsumsi sehari-hari. Jus dapat meredakan haus pada siang hari yang panas. Selain rasanya menyegarkan, jus buah sangat baik untuk menunjang gaya hidup sehat Anda. Namun, Anda tidak bisa sembarangan minum jus buah agar badan senantiasa sehat. Salah pilih jus buah justru bisa menimbulkan masalah kesehatan. Maka dari itu perlu untuk mengetahui jus yang tepat sesuai dengan yang dibutuhkan. Jika Anda mulai menerapkan gaya hidup sehat dengan mengkonsumi jus, buku ini akan memberikan panduan bagi Anda membuat jus dari buah dan sayur untuk menjaga kesehatan. Selamat membaca.</t>
  </si>
  <si>
    <t>7d032165-fc62-4361-baaa-668d7d6da8aa</t>
  </si>
  <si>
    <t>Panduan Mudah Budidaya Kunyit Tanaman Kaya Manfaat</t>
  </si>
  <si>
    <t>978-623-8186-79-2</t>
  </si>
  <si>
    <t>978-623-8502-46-2</t>
  </si>
  <si>
    <t>Kunyit merupakan salah satu bahan bumbu yang sering digunakan dalam berbagai masakan di seluruh dunia. Selain itu, kunyit juga dikenal memiliki banyak manfaat bagi kesehatan, seperti mengurangi inflamasi dan membantu mencegah penyakit tertentu seperti stroke dan kanker. Oleh karena itu, budidaya kunyit sangat menarik bagi banyak orang. Baik di lahan pertanian atau di rumah tangga, budidaya kunyit dapat dilakukan dengan mudah dan tidak memerlukan biaya yang besar. Dalam buku ini, akan dibahas secara detail bagaimana cara membudidayakan kunyit, mulai dari memilih lokasi, cara penanaman, perawatan hingga panen. Selain itu, akan dibahas juga cara mengolah dan memanfaatkan hasil kunyit agar dapat memperoleh manfaat maksimal bagi kesehatan. Buku ini diharapkan dapat membantu pembaca dalam memulai usaha budidaya kunyit yang sukses dan menguntungkan.</t>
  </si>
  <si>
    <t>c0dd1a25-1dc0-4051-9b31-af342fed783f</t>
  </si>
  <si>
    <t>Panduan Mudah Daur Ulang Sampah Anorganik</t>
  </si>
  <si>
    <t>978-623-8247-72-1</t>
  </si>
  <si>
    <t>978-623-8269-39-6</t>
  </si>
  <si>
    <t>Daur ulang sampah anorganik merupakan cara yang efektif untuk mengurangi sampah yang dibuang dan menjaga lingkungan yang sehat. Namun, banyak orang merasa kesulitan dalam melakukan daur ulang sampah anorganik di rumah. Dalam buku ini akan diberikan panduan yang mudah untuk melakukan daur ulang sampah anorganik di rumah. Mulai dari cara memisahkan sampah, hingga cara membuat kerajinan daur ulang yang menarik, buku ini akan memberikan semua informasi yang Anda butuhkan untuk memulai daur ulang sampah anorganik di rumah. Selamat membaca.</t>
  </si>
  <si>
    <t>b4749e69-2942-4dd9-aff1-fb5e712d2137</t>
  </si>
  <si>
    <t>Prinsip-prinsip Dasar Kepemimpinan Kristen</t>
  </si>
  <si>
    <t>Daniel Maedjaja</t>
  </si>
  <si>
    <t>978-979-29-2963-8</t>
  </si>
  <si>
    <t>978-623-314-466-7</t>
  </si>
  <si>
    <t>Buku ini ditulis dengan tujuan memberikan kepada pembaca suatu pengertian yang jelas dan yang sepenuhnya berdasarkan pada Alkitab mengenai mandat, misi, berita dan pelayanan yang Tuhan perintahkan kepada setiap pemimpin Kristen, serta motivasi mereka dalam menanggapi dan menerima perintah Tuhan.</t>
  </si>
  <si>
    <t>f6fcbe3d-6eae-4652-8621-67bc1dfc5736</t>
  </si>
  <si>
    <t>No Plan B</t>
  </si>
  <si>
    <t>: Rancangan Tunggal Kerajaan Allah: Eklesia</t>
  </si>
  <si>
    <t>Bambang Budijanto,Ph.D.</t>
  </si>
  <si>
    <t>978-979-29-1087-2</t>
  </si>
  <si>
    <t>978-623-314-473-5</t>
  </si>
  <si>
    <t>No Plan B menegaskan kembali arti dan makna gereja yang sesungguhnya, sesuai dengan rencana Yesus Kristus, Sang Kepala Gereja. Itulah sebabnya gereja Tuhan disebut Eklesia yang artinya pengemban Amanat Agung. Namun, dalam perjalanan hidup, gereja telah kehilangan amanat satu-satunya itu. Kegiatannya diminimalkan menjadi suatu program sekali seminggu, dalam suatu ruangan khusus, nyaman,full music, dan khotbah pendeta yang touches only the surface of the main message, enak di telinga, dan penuh humor. Amanat Agung sebagai misi utama gereja tinggal slogan belaka. Apakah gereja Anda telah tersesat? Apakah Anda juga telah ikut tersesat dengan meninggalkan Amanat Agung dalam program-program dan gedung megah gereja Anda, dan tidak melaksanakannya dalam 7 hari seminggu? Buku ini akan menjawab pertanyaan dan keraguan Anda!</t>
  </si>
  <si>
    <t>a5cc2648-7dfd-4f1d-8f07-992001927b27</t>
  </si>
  <si>
    <t>52 Ikhtisar Khotbah Kisah Para Rasul</t>
  </si>
  <si>
    <t>Pdt. Natan Jurnawan, S.Th</t>
  </si>
  <si>
    <t>978-979-29-2952-2</t>
  </si>
  <si>
    <t>978-623-314-442-1</t>
  </si>
  <si>
    <t>Kisah Para Rasul merupakan satu-satunya kitab paling panjang di dalam kumpulan kitab Perjanjian Baru. Kitab ini terdiri dari 28 pasal, yang terbagi menjadi 1006 ayat. Kisah Para Rasul intinya menceritakan sejarah &amp;quot;Gereja awal&amp;quot;. Karena itu kitab ini sangat penting untuk diketahui oleh setiap jemaat Kristus, khususnya mereka yang ingin mengetahui sejarah terbentuknya gereja yang pertama kali! Buku ini mencoba merangkum dan menguraikan Kitab Kisah Para Rasul ini dalam bentuk naskah khotbah. Dalam buku ini telah dirancang 52 judul naskah khotbah yang siap dipakai. Terdiri dari 28 judul yang menguraikan setiap pasal secara rinci dan terarah (khotbah bersifat ekspositori), dan 24 judul berupa penguraian ayat/perikop (khotbah bersifat topikal). Penulis sengaja menyusunnya menjadi 52 judul, dengan asumsi bahwa satu tahun terdiri dari 52 minggu. Jika setiap minggu para hamba Tuhan mengkhotbahkannya satu judul, maka buku ini dapat dipakai untuk satu tahun lamanya.</t>
  </si>
  <si>
    <t>6bcfe2ea-c13b-4f48-bb2a-ff90a7f0d36d</t>
  </si>
  <si>
    <t>Persahabatan Pingo dan Woly serta 10 Dongeng Menarik Lainnya</t>
  </si>
  <si>
    <t>978-623-471-081-6</t>
  </si>
  <si>
    <t>d6719c76-3e64-4dcd-a609-04ec41842fbe</t>
  </si>
  <si>
    <t>Panduan Merawat Tas Kulit agar Tidak Berjamur</t>
  </si>
  <si>
    <t>978-623-8186-17-4</t>
  </si>
  <si>
    <t>978-623-8269-41-9</t>
  </si>
  <si>
    <t>Tas kulit adalah salah satu aksesori yang menjadi kebutuhan bagi setiap orang. Namun, tas kulit yang tidak dirawat dengan baik dapat mengalami kerusakan dan jamur. Dalam buku ini akan dibahas mengenai panduan yang mudah untuk merawat tas kulit agar tetap sehat dan awet. Mulai dari cara membersihkan, menjaga dari air hingga cara menyimpan tas kulit dengan baik, buku ini akan memberikan semua informasi yang Anda butuhkan untuk merawat tas kulit agar tetap awet dan indah sepanjang waktu.</t>
  </si>
  <si>
    <t>bbe8fbce-c52f-4723-85aa-fa61e7eeef50</t>
  </si>
  <si>
    <t>Panduan Menanam Bunga Matahari yang Mudah dan Praktis di Halaman Rumah</t>
  </si>
  <si>
    <t>978-623-8186-14-3</t>
  </si>
  <si>
    <t>978-623-8351-03-9</t>
  </si>
  <si>
    <t>Bunga matahari adalah tanaman yang memiliki bunga besar dan berwarna cerah yang mencolok. Bunga ini sering digunakan sebagai tanaman hias dan ditanam di taman atau halaman rumah. Bunga matahari memiliki daun yang besar dan rimbun, sehingga membuatnya terlihat indah dan mempercantik lingkungan. Tanaman ini juga memiliki akar yang kuat dan tahan terhadap cuaca ekstrim seperti kemarau atau hujan lebat. Bunga matahari juga banyak digunakan sebagai bahan baku untuk berbagai produk, seperti minyak, tepung, dan bahan pangan lainnya. Kualitas bunga matahari sangat baik dan memiliki aroma yang khas, sehingga banyak digunakan sebagai bahan dalam berbagai produk makanan dan minuman. Jika Anda tertarik untuk menanam bunga matahari, buku ini akan memberikan panduan menanam bunga matahari yang mudah dan praktis di halaman rumah.</t>
  </si>
  <si>
    <t>cf8db471-b676-451b-8d08-9c986143eac4</t>
  </si>
  <si>
    <t>7 Pilar Jemaat yang Dewasa</t>
  </si>
  <si>
    <t>Daniel Ong</t>
  </si>
  <si>
    <t>979-763-915-0</t>
  </si>
  <si>
    <t>978-623-314-443-8</t>
  </si>
  <si>
    <t>Rekan sekerja, sahabat dan juga mentor saya, Daniel Ong, adalah hamba Tuhan dan inspirator yang luar biasa. Jika ia mengupas KEDEWASAAN, pasti itu tergali dari &amp;quot;pergaulan&amp;quot; kesehariannya dengan Tuhan, jemaat, dan kehidupan itu sendiri. Seperti biasa, prinsip dalam buku ini sangat praktis dan mudah diikuti. Namun jika dipraktikkan, DAMPAK yang DAHSYAT akan menyertai pelayanan kita. Selamat menjadi DEWASA dan memiliki kehidupan yang BERDAMPAK.
 -Pdts Gilbert Lumoindong
 Gembala Jemaat GBI Jacc (GLOW), Jakarta
 Saya mengenal Pdt. Daniel Ong yang berhasil membangun komunitas anak muda yang berkemenangan dan menjadikan mereka putra-putri di kota Perth, Western Australia. Dalam Kitab Kejadian, di Taman Eden, Sang Bapa membangun hubungan dengan putra (Adam) dan putri-Nya (Hawa) serta menginginkan mereka membangun generasi selanjutnya. Demikian juga ketika Sang Putra datang ke bumi, Dia memulihkan keluarga rohani ini. Dalam Kerajaan Allah, hubungan antara Raja dan putra-putri-Nya menjadi maha penting. Oleh karena itu, buku ini memberi pengertian praktis mengenai rencana Allah tersebut. Tuhan dan Raja kita Yang Mulia, Yesus Kristus, memberkati semua. Shalom!
 -Pdt Timotius Arlfln
 Gembala Senior GBI Denpasar (ROCK), Bali
 Di akhir zaman banyak orang ke gereja untuk mencari mukjizat. Terutama kesembuhan dari penyakit yang sudah tak dapat disembuhkan oleh dokter. Ataupun pemulihan dari cacat akibat penyakit/kecelakaan, pemulihan dari keluarga yang berantakan, usaha yang bangkrut, keterikatan obat-obatan/narkoba, mencari jodoh, lepas dari ikatan kuasa kegelapan, dan sebagainya. Memang Tuhan kita yang penuh kasih, Yesus Kristus, akan mengabulkan permintaan tersebut Namun, bukan itu tujuan gereja yang sebenamya. Gereja adalah tempat kebenaran-Nya diajarkan dengan tuJuan akhir untuk menjadikan umat seperti Yesus. Bukan untuk mendapat kuasa seperti Yesus, melainkan untuk memiliki hati dan karakter seperti Dia. Masalah terbesarnya: misi dan visi gereja sering tak terwujud karena sikap umat yang masih suam-suam kuku; hati, pikiran, dan tindakan setiap orang dikendalikan oleh dirinya sendiri. Sekalipun gereja dipimpin oleh Tuhan Yesus, tetapi kalau umat tetap kurang beriman, mendua hati, atau tak taat pada firman-Nya, maka semua visi dan misi gereja percuma. Oleh karena itu, kita perlu bersekutu erat dengan Tuhan, membaca, menghayati, menerapkan firman-Nya, dan membiarkan Roh Kudus bekerja leluasa dalam diri dan kehidupan kita. Saya menyambut baik buku dari saudaraku terkasih, Daniel Ong, yang mempunyai visi dan misi yang sama. Saya yakin gereja AOC, Alpha Omega Community, dapat mewujudkan keinginan Tuhan kita yang sangat kita cintai, Yesus Kristus, agar kita semua menjadi umat yang sulung di akhir zaman.
 -Dr. Dasaad MuliJono
 Internist &amp;amp; Interventional Cardiologist</t>
  </si>
  <si>
    <t>71269501-93ef-4c74-aeef-2fa08ebe79b5</t>
  </si>
  <si>
    <t>Sungguhkah Yesus Itu Tuhan?</t>
  </si>
  <si>
    <t>978-979-29-6499-8</t>
  </si>
  <si>
    <t>978-623-314-469-8</t>
  </si>
  <si>
    <t>Masalah-masalah yang terjadi dalam kehidupan Kristen sering kali timbul dari pengenalan dan pemahaman yang keliru tentang Yesus Kristus. Masih terlalu banyak orang Kristen yang tidak berani bersaksi tentang Yesus Kristus karena orang Kristen sendiri masih belum mengenal Pribadi Yesus Kristus dengan benar.
 Buku ini mengupas tentang tujuh peristiwa yang menarik tentang Yesus Kristus, yaitu peristiwa-peristiwa yang menjadi fakta penting sejarah kehidupan Tuhan Yesus (dari nubuat dalam Perjanjian Lama, kelahiran melalui seorang perawan, kehidupan dalam pelayanan di dunia, kematian dan kebangkitan-Nya, kenaikan-Nya ke surga, dan melalui janji kedatangan-Nya yang kedua kali) yang dapat memberikan pandangan yang benar dalam mengenal Yesus Kristus sebagai Allah.
 Buku ini sangat menolong Anda untuk mengenal Yesus dengan benar, yang akan membawa iman Anda semakin bertumbuh. Buku ini memberikan pengetahuan yang dapat Anda gunakan, baik untuk pelayanan kepada jemaat, persekutuan komsel, bahkan sangat membantu Anda dalam penginjilan kepada orang-orang yang belum mengenal Yesus.</t>
  </si>
  <si>
    <t>1d7cc57f-bd07-463c-b4ba-17557fe77086</t>
  </si>
  <si>
    <t>Surga atau Neraka?</t>
  </si>
  <si>
    <t>Suzanna Anna Yulia</t>
  </si>
  <si>
    <t>978-979-29-6543-8</t>
  </si>
  <si>
    <t>978-623-314-470-4</t>
  </si>
  <si>
    <t>Kematian adalah suatu misteri yang menakutkan. Apakah kehidupan kita akan berakhir dan kita lenyap pada saat kematian? Apakah ada kehidupan setelah kematian?
 Buku ini mengungkap pengalaman orang-orang yang pernah mengalami kematian secara klinis tetapi kemudian diberi kesempatan lagi oleh Tuhan untuk hidup kembali. Suka atau tidak suka suatu saat nanti kita akan mengalami kematian. Buku ini sangat pantas untuk dibaca sebagai bekal menghadapi kematian kita.</t>
  </si>
  <si>
    <t>7890bb50-0ef5-48f5-bf38-cf60a0519775</t>
  </si>
  <si>
    <t>Tafsiran Kitab Wahyu, Menyingkap Misteri dan Rahasia Akhir Zaman</t>
  </si>
  <si>
    <t>Pdt. Ir. Timotius Subekti</t>
  </si>
  <si>
    <t>978-623-90897-0-2</t>
  </si>
  <si>
    <t>978-623-314-471-1</t>
  </si>
  <si>
    <t>Kitab Wahyu adalah kitab yang menyingkapkan peristiwa-peristiwa yang akan terjadi pada akhir zaman dan rencana Allah bagi gereja-Nya. Namun, karena isinya sulit dimengerti (bahkan banyak simbol yang dipakai), tidak banyak anak Tuhan yang dapat memahaminya. Kitab wahyu merupakan rahasia akhir zaman ini, dan akan menolong kita untuk mengerti misteri dan rahasia-rahasia yang terdapat di dalamnya dengan jelas. Sebagai orang percaya, kita harus mempersiapkan diri untuk masuk dalam Hari Tuhan yang besar itu.
 Dengan memerhatikan isi kitab ini, penulis yakin bahwa hati kita akan sangat diteguhkan dan kita memiliki alasan untuk berharap akan kedatangan Tuhan. Yang membuat buku ini menarik adalah karena emnguraikan ayat demi ayat, peristiwa dan simbol-simbol yang dipakai dengan sederhana sehingga memudahkan pembaca untuk mengerti maksud yang terkandung di dalamnya.
 Selamat membaca.</t>
  </si>
  <si>
    <t>de7933e1-1227-4e21-a5df-75902d14c2ae</t>
  </si>
  <si>
    <t>Unfailing Hope</t>
  </si>
  <si>
    <t>Bambang Wijaya</t>
  </si>
  <si>
    <t>978-979-29-1149-7</t>
  </si>
  <si>
    <t>978-623-314-472-8</t>
  </si>
  <si>
    <t>Buku ini merupakan himpunan catatan perenungan saya saat membaca Alkitab secara lengkap dalam setahun. Berbagai buku yang pernah saya baca memperkaya perenungan tersebut. Itu sebabnya, saya tidak berkata bahwa semua ide tulisan ini adalah hasil karya orisinal saya. Sebaliknya, saya sangat berutang kepada ratusan penulis yang telah memberkati saya melalui buku-buku mereka; khususnya Dr. James McKeever, yang telah menyusun jadwal pembacaan Alkitab secara lengkap dalam setahun.
 Himpunan renungan pribadi ini sudah pernah diterbitkan dalam bentuk berkala secara bulanan dan pernah juga disajikan secara lengkap dalam bentuk buku untuk setahun yang mendapat sambutan hangat dari para pembaca. Unfailing Hope tidak hanya digunakan sebagai bahan penuntun renungan pribadi, tetapi juga dipakai sebagai penuntun bahan diskusi di banyak kelompok sel serta kelompok pemahaman Alkitab. Bahkan beberapa pelayan Tuhan di daerah pedalaman menggunakannya sebagai alat bantu untuk mempersiapkan khotbah di gereja-gereja mereka.
 Dampak yang paling menggembirakan dari buku Unfailing Hope adalah semakin banyak orang yang telah menyelesaikan pembacaan Alkitab secara lengkap dalam setahun, sesuai dengan jadwal yang disajikan dalam buku ini. Menyadari pentingnya setiap orang untuk membaca serta merenungkan firman Tuhan setiap hari, sebab hanya dengan demikian orang dapat hidup berkemenangan dalam setiap keadaan, maka buku Unfailing Hope diterbitkan kembali.</t>
  </si>
  <si>
    <t>b6956c22-0495-4c65-a07f-585e1b7932cf</t>
  </si>
  <si>
    <t>Menyiapkan Kehidupan Pernikahan Yang Bahagia</t>
  </si>
  <si>
    <t>978-979-29-7053-1</t>
  </si>
  <si>
    <t>978-623-314-461-2</t>
  </si>
  <si>
    <t>Setujukah Anda bahwa rumah tangga yang harmonis adalah tempat kita bisa beristirahat dari kepenatan perjuangan hidup? Apakah Anda sebagai orangtua juga mendambakan rumah tangga harmonis bagi anak Anda? Dalam rumah tangga yang demikian, bila satu anggota jatuh, yang lainnya mengangkatnya. Kehangatan di tengah keluarga bagai sebuah oase di tengah padang gurun yang memiliki efek terapi kesembuhan bagi diri kita.
 Lalu bagaimana kita sebagai orangtua mempersiapkan anak kita untuk memasuki pernikahan yang bahagia? Melalui buku ini, penulis mengajak kita untuk mengingat bahwa pernikahan Anda harus menjadi teladan bagi pernikahan anak, cucu dan keturunan Anda selanjutnya. Pada saat anak telah berumah tangga, cara mereka menjalankan rumah tangga akan meniru teladan Anda. Kita tidak bisa mengubah masa lalu kita, tetapi bersama dengan Tuhan kita bisa mengubah masa depan kita dan masa depan anak-anak kita.</t>
  </si>
  <si>
    <t>59039e80-6996-40bb-94ab-66b63e887e0f</t>
  </si>
  <si>
    <t>Parenting Leadership, Mengembangkan Kepemimpinan Dalam Gereja Sebagai Orangtua Rohani Bagi Jemaat</t>
  </si>
  <si>
    <t>Jekoi Silitonga</t>
  </si>
  <si>
    <t>978-979-29-5762-4</t>
  </si>
  <si>
    <t>978-623-314-463-6</t>
  </si>
  <si>
    <t>Gereja adalah keluarga rohani, lebih dari sekadar sebuah organisasi. Alkitab menyatakan bahwa para pemimpin gereja harus memiliki fungsi sebagai orangtua rohani bagi jemaat. Jemaat adalah anak-anak rohani bagi para pemimpin, bukan bawahan atau anak buah yang diperintah-perintah (1 Ptr. 5:3). Pemimpin-pemimpin gereja tidak cukup hanya menjadi konseptor, manajer, dan tidak boleh menjadi penguasa. Para pemimpin gereja harus memiliki hati bapa dan kelembutan seorang ibu. Pemimpin rohani harus menjadi bapa dan ibu yang memiliki fungsi parenting lebih dari sekadar fungsi manajemen.
 Buku ini mengajak kita untuk membuka pemahaman bahwa kepemimpinan gereja berbeda dengan model kepemimpinan sekuler. Gereja tidak boleh dikelola seperti mengelola perusahaan, bisnis, atau kerajaan-kerajaan duniawi. Jadi, buku ini menekankan perlunya fungsi orangtua (parenting) rohani bagi pemimpin jemaat lebih dari sekadar jabatan struktural gerejawi. Para pemimpin dalam gereja tidak hanya memangku kedudukan atau jabatan, tetapi harus berfungsi sebagai bapa atau ibu, sebagaimana orangtua dalam keluarga. Kepemimpinan yang hanya menekankan jabatan atau kedudukan akan melemahkan kepemimpinan gereja itu sendiri. Namun, kepemimpinan parenting akan mengefektifkan para pemimpin menghadapi dinamika pelayanan.</t>
  </si>
  <si>
    <t>41f0988f-7f34-4075-9692-4421c7464f7e</t>
  </si>
  <si>
    <t>Pengantar Praktis Studi Kitab-kitab Injil</t>
  </si>
  <si>
    <t>Deky Hidnas Yan Nggadas</t>
  </si>
  <si>
    <t>978-979-29-2811-2</t>
  </si>
  <si>
    <t>978-623-314-464-3</t>
  </si>
  <si>
    <t>Apakah yang dimaksud dengan kitab-kitab Injil?
 Apa sajakah kitab yang termasuk dalam kitab kitab Injil?
 Hal penting apa dalam kitab-kitab Injil yang perlu kita ketahui?
 Apakah hal-hal yang tertulis dalam kitab Injil dapat dipercaya?
 Beberapa pertanyaan tersebut mungkin pernah muncul dalam benak Anda. Sering kali, pertanyaan tersebut hanya bisa dijawab oleh orang-orang yang mempelajari ilmu teologi secara khusus. Namun, bukankah orang Kristen pada umumnyajuga sewajarnya mengetahui hal-hal tersebut?
 Melalui Pengantar Praktis Studi Kitab-kitab Injil, Decky Yan Nggadas berbagi pengetahuan mengenai kitab-kitab Injil supaya tidak hanya diketahui oleh para pelayan Tuhan yang mengambil mata kuliah teologi, tetapi dapat diketahui oleh semua kalangan yang rindu untuk mempelajari kitab-kitab Injil.
 Buku ini memaparkan berbagai sumber yang dapat dipercaya sehingga dapat digunakan untuk menilai keabsahan kitab-kitab Injil. Berikut ini adalah hal-hal yang dapat dilihat dari sumber-sumber tersebut:
 &amp;bull; Latar Belakang Kitab-kitab Injil: Dilihat dari segi situasi politik, agama, dan literatur, serta kondisi ekonomi, sosial, dan budaya saat penulisan maupun proses kanonisasi.
 &amp;bull; Metode-metode Kritis: Menilik kitab-kitab Injil dari metode kritik historis, sastra, dan tekstual.
 &amp;bull; Motif Penulisan, Tema Utama, danJenis Sastra: Pada bagian ini terdapat tujuan umum penulisan kitab Injil, biografi dan teologi tentang Yesus, dan jenis sastra dalam kitab-kitab Injil.</t>
  </si>
  <si>
    <t>c5fff3e0-8701-4291-b9bc-059cdf6ad288</t>
  </si>
  <si>
    <t>Nutrisi Dan Alkitab, Ilmu Nutrisi Dari Sudut Pandang Alkitab Dan Ilmu Pengetahuan</t>
  </si>
  <si>
    <t>978-979-29-7046-3</t>
  </si>
  <si>
    <t>978-623-314-462-9</t>
  </si>
  <si>
    <t>Dalam hal memelihara kesehatan tubuh, firman Tuhan telah membukakan rahasia besar agar kita bisa memiliki dan menikmati tubuh yang sehat sesuai dengan keinginan-Nya. Dalam buku Nutrisi dan Alkitab ini, penulis memberikan pemahaman berikut panduan kesehatan yang sangat komprehensif, bukan hanya dari segi Ilmu Pengetahuan, melainkan juga alkitabiah sehingga pembaca pun bisa mendapat gambaran secara seimbang tentang pentingnya menjaga dan menciptakan kesehatan tubuh. Yang membuat buku ini menarik adalah setiap pembahasan disertai dengan dasar-dasar firman Tuhan sehingga pembaca diberikan pijakan iman sebelum didorong untuk bertindak sesuai dengan apa yang diimani. Sebagaimana yang disampaikan oleh penulis pada awal pembahasan, iman tanpa diiringi perbuatan adalah kesia-siaan. Dengan kata lain, jika Anda beriman memiliki tubuh yang sehat tetapi tidak berupaya untuk meraihnya, sejatinya iman Anda adalah iman yang kosong.</t>
  </si>
  <si>
    <t>87bea770-c98a-41af-8f4d-76a32beb22ec</t>
  </si>
  <si>
    <t>Membangun Rumah Tuhan, Kumpulan Reﬂeksi Seputar Hidup Bijak</t>
  </si>
  <si>
    <t>Ayub Yahya</t>
  </si>
  <si>
    <t>978-623-314-468-1</t>
  </si>
  <si>
    <t>Refleksi &amp;mdash; meski kata itu sudah sedemikian akrab &amp;mdash; tetapi bisa jadi juga sudah menjadi kata yang semakin asing di zaman sekarang ini. Betapa tidak, kehidupan sudah sedemikian sibuk dan hiruk pikuk. Orang pun seolah tidak lagi memiliki waktu barang sejenak untuk duduk tenang dalam keheningan; menenduhkan hati, menentramkan pikiran. Hidup seolah sudah menjadi mekanis dan serba rutin; just doing, not being. Maka, dalam kondisi demikian, tulisan-tulisan reflektif yang bertolak dari sabda Sang Firman akan menjadi seumpama secangkir air sejuk di padang gersang. Bukan hanya menyegarkan jiwa, tetapi juga memulihkan raga. Kita pun bagai diajak berwisata rohani. Harapan saya buku ini bisa memberi sumbangsih yang berguna, walau mungkin kecil tidak seberapa; syukur-syukur bisa menjadi panduan, atau setidaknya menjadi teman dalam perjalanan.</t>
  </si>
  <si>
    <t>07aaffa3-cf7f-4b19-ab15-504b2240451f</t>
  </si>
  <si>
    <t>Power of Hope</t>
  </si>
  <si>
    <t>978-979-29-2853-2</t>
  </si>
  <si>
    <t>978-623-314-465-0</t>
  </si>
  <si>
    <t>&amp;quot;This book gives us the true meaning of hope in Christianity in a very simple way. So, it&amp;#39;s easier for everybody to understand and directly implement it to our daily life.&amp;quot;
 &amp;mdash; Bam&amp;#39;s and Giving My Best (GMB), Artist/Musisi
 &amp;quot;Buku ini mengangkat topik yang menarik untuk dibaca, disajikan dengan bahasa yang lugas, dan sarat pengalaman pribadi penulis sehingga mudah dipahami dan menginspirasi.&amp;quot;
 &amp;mdash; Andry Panjaitan, M. T., Dosen, Pembina Kerohanian Mahasiswa UPH, Board of Leader CMN Young Man
 &amp;quot;Buku ini mempresentasikan perspektif baru mengenai hidup berpengharapan. Kisah-kisah keseharian yang diangkat menyingkap prinsip-prinsip esensial iman berdasarkan firman Tuhan.&amp;quot;
 &amp;mdash; Dr. Ir. Bob Foster, M. M., Pemilik Bimbel Ganesha Operation dan Rektor Universitas Informatika dan Bisnis Indonesia (UNIBI), Bandung
 &amp;quot;Sebuah Pewahyuan yang membangun dan menguatkan, penjabaran yang jelas tentang arti pengharapan.&amp;quot;
 &amp;mdash; Yoanes Kristianus, Joyce Meyer Ministries Indonesia
 &amp;quot;Dunia memiliki banyak cara untuk mengajarkan kebenaran kepada kita dan buku ini adalah salah satu yang terbaik dalam mengajarkan the right way of life.&amp;quot;
 &amp;mdash; Denny Sumargo, Atlet Basket Nasional
 Beriman berarti berharap. Sering kali orang percaya kehilangan harapan atau bahkan kehilangan iman karena kecewa. Lalu, harapan seperti apa yang harus dimiliki orang percaya? Bagaimana bisa kita terus percaya bahwa Tuhan akan menolong ketika semua tidak berjalan seperti yang kita bayangkan? Melalui buku ini, Salmon Hutasoit mengajak Anda untuk memahami lebih dalam mengenai harapan yang benar kepada Pribadi yang benar dan mengetahui alasan untuk terus berharap ketika hidup tidak berjalan mulus.</t>
  </si>
  <si>
    <t>267b56ba-3ea3-4ac9-95fd-1b0dc5b0660e</t>
  </si>
  <si>
    <t>Kristologi Dalam Kitab Ibrani</t>
  </si>
  <si>
    <t>978-979-29-6668-8</t>
  </si>
  <si>
    <t>978-623-314-455-1</t>
  </si>
  <si>
    <t>Buku ditulis karena dua alasan: pertama, minimnya khotbah-khotbah doktrinal yang dapat dipertanggung-jawab kanisinya dewasa ini; kedua,banyaknya pengakuan dan keluhan tentangsulitnya mengkhotbahkan doktrin secara ekspositori.Tujuan buku ini, dengan demikian adalah untuk memenuhi kebutuhan orang-orang Kristen akan khotbah-khotbah doktrinal &amp;quot;khususnya doktrin Kristus (kristologi)&amp;quot; yang disampaikan secara ekspositori.
 Isi buku ini dapat dimanfaatkan oleh siapa saja sebagai sumber-rujukan khotbah, pengajaran, pendalaman Alkitab, bahkan renungan pribadi. Bagi para pengkhotbah, buku ini menyediakan contoh-contohisi, sekaligus demonstrasi dari khotbah-khotbah doktrinal yang disampaikan secara ekspositori.
 Rangkaian khotbah tentang sebuah doktrin;didasarkan pada satu kitab;dikendalikan oleh sebuah tema besar;disampaikan secara ekspositori. Kombinasi dari keempat hal ini tidak hanya membuat buku ini unik, tetapi juga sarat dengan nutrisi rohani yang sangat Anda butuhkan.</t>
  </si>
  <si>
    <t>e0e16a4f-20fd-4160-960a-57ef7ed8b73f</t>
  </si>
  <si>
    <t>Ketika Yesus Diam</t>
  </si>
  <si>
    <t>: Inspirasi Untuk Berproses Dan Bertumbuh Dewasa Dalam Iman</t>
  </si>
  <si>
    <t>Harry Wiyono</t>
  </si>
  <si>
    <t>978-979-29-9744-6</t>
  </si>
  <si>
    <t>978-623-314-454-4</t>
  </si>
  <si>
    <t>Tidak ada seorang pun di dunia ini mau menderita. Namun, jika kita menyadari bahwa
 hidup ini adalah anugerah, kita akan tahu bahwa dalam setiap kejadian dalam hidup
 kita, pasti Tuhan punya rencana, dan rencana Tuhan itu adalah rencana yang terindah.
 Kita tidak perlu protes apabila penderitaan mendera secara bertubi-tubi dalam
 kehidupan kita. Kita juga tidak perlu protes apabila Tuhan diam saja. Kita sudah
 berteriak-teriak minta pertolongan, tetapi Tuhan seolah tidak mendengarnya. Kita
 sudah sujud menyembah, tetapi Tuhan tidak menghiraukannya. Tindakan Allah
 berdiam diri ini bukan berarti bahwa Tuhan membenci kita. Justru dengan berdiam diri
 inilah Allah sedang merenda hidup kita untuk dijadikan sesuatu yang terindah dan
 berguna. Tuhan begitu mengasihi kita.
 Percayakan sepenuhnya kepada Sang Pemahat, yaitu Tuhan Yesus. Jika saat ini kita
 sedang mengalami penderitaan, itu berarti Tuhan sedang memproses, sikap yang harus
 kitajalani yaitu berdiam diri, menuruti kehendak-Nya.</t>
  </si>
  <si>
    <t>70eac05e-bdfc-49d9-8d87-73dedc7b0db5</t>
  </si>
  <si>
    <t>Aku Terlahir untuk Menjadi Pemenang</t>
  </si>
  <si>
    <t>978-623-90435-8-2</t>
  </si>
  <si>
    <t>978-623-314-445-2</t>
  </si>
  <si>
    <t>Buku ini memberikan motivasi yang sangat dibutuhkan oleh semua orang. Motivasi untuk menjalani hidup dengan baik dan berani menghadapi tantangan dalam kehidupan. Buku ini juga memberikan wawasan bagi anda yang sedang mengalami kesulitan hidup. Buku ini sangat sederhana dan mudah dipahami oleh semua kalangan. Buku ini juga memberikan contoh-contoh nyata dari kehidupan tokoh-tokoh dunia. Kiranya melalui membaca buku ini anda yang terpuruk dapat dibangkitkan, anda yang tergoncang mendapat kekuatan untuk bertahan dan terus maju, dan anda yang sedang dalam masalah hidup yang berat, anda mendapat motivasi untuk tidak menyerah, serta terus berjuang sebab anda adalah seorang pemenang.</t>
  </si>
  <si>
    <t>c4074804-bd56-49d6-b5b3-8b3eb5539893</t>
  </si>
  <si>
    <t>Kanker Bukan Akhir Segalanya (BP)</t>
  </si>
  <si>
    <t>Kennedy Jennifer</t>
  </si>
  <si>
    <t>978-979-29-3681-0</t>
  </si>
  <si>
    <t>978-623-314-453-7</t>
  </si>
  <si>
    <t>Buku ini berkisah tentang Luke, seorang anak berusia 8 tahun yang menderita osteosaroma (kanker tulang). Namun, Luke tidak putus asa dan menyalahkan Tuhan atau keadaannya. Ia tetap dapat bersukacita dan menjadi berkat bagi banyak orang. Dalam kesakitannya, ia menjadi semakin peka terhadap karunia penglihatan dari Tuhan dan membuat keluarganya maupun orang-orang yang mengenalnya semakin mengasihi Tuhan. Setiap pembaca akan tersentuh dan belajar dari iman seorang anak kecil seperti Luke.</t>
  </si>
  <si>
    <t>9fa2edde-16a6-4066-8b83-adad4c83b81a</t>
  </si>
  <si>
    <t>Kalo Pacaran Bisa Asik, Ngapain Ngejomblo?</t>
  </si>
  <si>
    <t>Stefanus Rahoyo</t>
  </si>
  <si>
    <t>979-731-996-2</t>
  </si>
  <si>
    <t>978-623-314-452-0</t>
  </si>
  <si>
    <t>Kamoe lagi piker-piker untuk pacaran atau udah jalan pacaran? Biar nggak kesesat, nggak ada ruginya dech baca buku ini dulu! Soalnya, banyak ide ok &amp;lsquo;n kreatif di sini. Tapi, yang lebih penting, biar pacaranmu asyik. Misalnya?
 - Pacaran dengan ke mal, mojok, &amp;lsquo;n kiss-kiss-an... itu mah kuno! Yang baru? &amp;ldquo;Language of Love, Mana Bukti Cintamu&amp;rdquo; dalam buku ini ngasih contoh.
 - Pedekate dengan pinjem buku, traktir makan, saban hari sms-sms-an (bacanya: smes-smesan)... basi bo! Yang kreatif? Bakal kamoe temui di &amp;ldquo;24 Jam Mencari Cinta, Wow Repotnya!&amp;rdquo;
 - Penulis mengawali semua itu dengan ngebahas bahwa jatuh cinta &amp;lsquo;n juga pacaran pada dasarnya adalah &amp;ldquo;panggilan Allah&amp;rdquo;.
 - Etc.etc.etc.
 Selain ngebahasnya alkitabiah (jadi nggak bakal ngejerumusin kamu), di tiap babnya dilengkapi karikatur yang lucu-lucu, buku ini juga nggak ngeguruin kamoe. So, pas banget dengan dunia youngsters. Tunggu apa lagi?</t>
  </si>
  <si>
    <t>bb5a09f4-a20c-4790-802d-3b71332b7a52</t>
  </si>
  <si>
    <t>Mengenal Dunia Perjanjian Lama</t>
  </si>
  <si>
    <t>: Memahami Peristiwa-peristiwa Sejarah, Politik dan Motivasi Seputar Dunia Perjanjian Lama</t>
  </si>
  <si>
    <t>978-979-29-6637-4</t>
  </si>
  <si>
    <t>978-623-314-458-2</t>
  </si>
  <si>
    <t>Kurangnya pengertian dan pemahaman tentang Perjanjian Lama menjadikan nilai-nilai kebenaran di dalamnya dianggap sebagai cerita, dan tidak relevan apabila diaplikasikan kepada umat pada masa sekarang. Padahal Perjanjian Lama dan Perjanjian Baru tidak dapat dipisahkan, dan sangat penting untuk dimengerti. Bagaimana mungkin dapat memahami Perjanjian Baru dengan sempurna jika tidak memahami Perjanjian Lama? Bagaimana mungkin memahami Perjanjian Lama apabila tidak ingin membaca?
 Buku ini sangat luas memberikan penjelasan tentang perjanjian Lama yang mampu mengubah persepsi dan membuka wawasan Anda tentang kebenaran firman Allah yang disampaikan kepada para nabi, melalui kejadian-kejadian yang tertulis dalam Alkitab (Perjanjian Lama). Buku ini sangat bermanfaat bagi hamba Tuhan, mahasiswa, bahkan para pengajar teologi karena buku ini mengupas tuntas fakta sejarah dalam Perjanjian Lama yang menyempurnakan pemahaman dan wawasan Anda tentang firman Allah.</t>
  </si>
  <si>
    <t>ccfe3a13-aa37-4c34-85f6-cb50cfb761cd</t>
  </si>
  <si>
    <t>Mengajar dengan Kreatif dan Menarik</t>
  </si>
  <si>
    <t>: Buku Pegangan untuk Mengajar Pendidikan Agama Kristen</t>
  </si>
  <si>
    <t>Pdt. Dra. Dien Sumiyatiningsih, G.D.Th., M.A.</t>
  </si>
  <si>
    <t>979-763-215-6</t>
  </si>
  <si>
    <t>978-623-314-457-5</t>
  </si>
  <si>
    <t>Buku &amp;quot;Mengajar dengan Kreatif dan Menarik&amp;quot; ini secara khusus didedikasikan untuk para pendidik yang mengajar dari tingkat prasekolah hingga perguruan tinggi. Secara garis besar, buku ini membahas tentang pendidikan agama Kristen baik dalam konteks sekolah dan gereja, pertimbangan kurikulum dalam pengajaran, model-model pengajaran, dan proses belajar pada era globalisasi saat ini. Buku ini sangat bermanfaat bagi peningkatan mutu pendidikan di Indonesia, khususnya pendidikan yang berbasis kebenaran firman Tuhan. Dengan isi yang menekankan tentang pendidikan dan metode pengajaran yang variatif, buku ini juga dilengkapi dengan ayat ayat pendukung dari Alkitab.</t>
  </si>
  <si>
    <t>ebebee19-d468-448d-b80c-cb435a17a59b</t>
  </si>
  <si>
    <t>Eksistensi Dunia Roh</t>
  </si>
  <si>
    <t>Dr. Jonar T.H. Situmorang, M.Th.</t>
  </si>
  <si>
    <t>978-979-29-6572-8</t>
  </si>
  <si>
    <t>978-623-314-448-3</t>
  </si>
  <si>
    <t>Eksistensi makhluk roh memang tidak bisa dilihat oleh mata manusia, hanya bisa dirasakan. Dalam buku ini dibahas tiga hal yang berhubungan dengan dunia roh, yaitu: malaikat (angelologi), setan atau Iblis (demonologi), dan kuasa kegelapan (okultisme). Hal ini akan menambah pengetahuan kita seputar dunia roh.
 Dari tiga bagian besar, masing-masing bagian membahas topik-topik yang menarik. Misalnya, Angelologi membahas mengenai: Eksistenti Para Malaikat, Nama-nama Malaikat, Jenis Malaikat, Pelayanan Para Malaikat. Yang dibahas dalam Demonologi adalah: Asal Usul Setan, Teorit tentang Asal Usul Setan, Bentuk Berhala dalam Alkitab, Strategi Iblis dalam Menggoda, Cobaan Iblis atas Manusia. Terakhir, pemaparan mengenai Okultisme, meliputi: Magi, Mitos, Sprititsme, Ramalan dan Tenung, Ilmu Rasa, dll. Yang menarik, bahwa topik-topik di atas disampaikan dalam konteks budaya sehingga wawasan kita akan semakin bertambah.</t>
  </si>
  <si>
    <t>d847433e-85ef-4f83-a707-d2af586397e5</t>
  </si>
  <si>
    <t>Dari Ilah Menuju Allah</t>
  </si>
  <si>
    <t>: Sejarah Kekristenan di Simalungun dalam Aras Perjumpaan Injil dengan Kebudayaan</t>
  </si>
  <si>
    <t>Pdt. Dr. Jan J. Damanik</t>
  </si>
  <si>
    <t>978-979-29-2902-7</t>
  </si>
  <si>
    <t>978-623-314-447-6</t>
  </si>
  <si>
    <t>Usaha penginjilan yang dilakukan oleh Batakmission selama 37 tahun kurang intensif untuk kegiatan yang berkenaan dengan identitas kebudayaan masyarakat Simalungun. Mengapa demikian? Inilah permasalahannya: Kapan dan di mana saja diberitakan, semestinya Injil dikomunikasikan melalui bahasa, simbol-simbol budaya dan religius yang jelas, yang sesuai dengan budaya lokal.
 Dari llah Menuju Allah merupakan rangkuman lengkap kisah perjalanan suku Simalungun, dari penganut agama suku menuju kekristenan seperti sekarang. Hal uniknya adalah terjadi perjumpaan antara Injil dengan kebudayaan. Injil masuk dengan terlebih dahulu memahami kebudayaan Simalungun yang berlangsung secara turun temurun dan mengakar sangat dalam.
 Kebudayaan Simalungun yang dimaksud adalah kepercayaan asli orang Simalungun dengan berbagai unsur di dalamnya, seperti sistem kepercayaan, adat- istiadat, siklus hidup, dan kesenian. Buku ini juga membahas mengenai bahasa, struktur sosial, sistem mata pencarian, siklus pertanian, penyakit, dan pengobatan tradisional.
 Dengan sumber lengkap yang diperoleh dari observasi, survei, dan wawancara, buku ini mengajak pembaca mengetahui lebih dalam dan detail mengenai sejarah kekristenan di Simalungun dalam sudut perjumpaan Injil dengan kebudayaan, karya para zendeling/misionaris, hingga lahirnya Gereja Kristen Protestan Simalungun (GKPS).</t>
  </si>
  <si>
    <t>7f683f0d-fe00-4f5b-8a72-2980d68b5d0c</t>
  </si>
  <si>
    <t>High Impact Living</t>
  </si>
  <si>
    <t>978-979-29-6529-2</t>
  </si>
  <si>
    <t>978-623-314-460-5</t>
  </si>
  <si>
    <t>Kehidupan yang Allah tetapkan dalam hidup Anda adalah Hidup Maksimal, Hidup yang membawa perubahan besar, Hidup yang berdampak kuat bagi keluarga, komunitas bahkan gereja. Namun, mengenapi rancangan Allah yang besar bukanlah sesuatu yang mudah, ada banyak kendala untuk menjadi maksimal dan berdampak. Kendala terbesar adalah diri sendiri, yaitu kehidupan yang berorientasi pada diri sendiri, bukan berorientasi pada Tujuan Allah.
 Buku ini memberikan dua belas Prinsip Kehidupan yang memberi pandangan bagi Anda untuk mengalami pemulihan dan untuk;. Menemukan tujuan Ilahi dalam hidup Anda, memiliki keyakinan dan berharap Anda bisa mencapai tujuan Ilahi, Hidup sesuai dengan desain Allah yang unik bagi diri Anda, Mendayagunakan karunia rohani dengan maksimal, Kebergantungan dan keintiman dengan TUHAN, Indahnya hidup sinergis dengan orang lain, Menjalani hidup dengan penuh inspirasi Ilahi, Menjalani hidup dengan fokus Ilahi, Bertumbuh dalam komunitas Kerajaan Allah, Hidup yang terarah kepada Kerajaan Allah, Hidup yang mempraktekkan kasih yang nyata, dan Hidup yang selaras dengan dinamika Kerajaan Allah
 Jadikan hidup Anda sesuai dengan desain Allah, yang membawa perubahan, dan berdampak kuat bagi keluarga, gereja, kota, bahkan berdampak kuat bagi dunia.</t>
  </si>
  <si>
    <t>95a6da18-aae9-40ef-918a-11604207ed2f</t>
  </si>
  <si>
    <t>Haruskah Aku Menyerah?</t>
  </si>
  <si>
    <t>978-979-29-6879-8</t>
  </si>
  <si>
    <t>978-623-314-451-3</t>
  </si>
  <si>
    <t>Kehidupan ini, sadar atau tidak sadar, suka atau tidak suka, selalu diwarnai dengan
 kesulitan dan tantangan. Perjalanan hidup yang kita lalui tidak selalu ada di jalan yang
 mulus dan lancar, terkadang ada batu kerikil, terkadang ada gunung dan ada juga lembah
 atau jurang yang dalam. Jika kita tidak memiliki daya juang, ketahanan, dan ketekunan,
 impian besar kita sering tidak menjadi kenyataan.
 Buku ini memaparkan pengalaman/kesaksian penulis lewat proses ketekunan, di mana
 penulis terus melangkah dan mengalami berkat-berkat Tuhan yang luar biasa. Buku ini
 akan menginspirasi hidup Anda yang merindukan kemenangan atas semua pergumulan
 dan kesulitan hidup. Ketekunan adalah kunci yang tepat untuk dapat masuk dan menikmati
 berkat dalam kehidupan.
 Jangan menyerah untuk kalah, teruslah mengejar panggilan dan impian besar Anda
 dengan tekun! Karena akan tiba saatnya nanti Anda menikmati upah yang besar sebagai
 hasil dari ketekunan itu.</t>
  </si>
  <si>
    <t>c5057091-2a62-47c7-83a9-f8f02ca9e405</t>
  </si>
  <si>
    <t>Bible Trivia 2</t>
  </si>
  <si>
    <t>Arie Saptadji</t>
  </si>
  <si>
    <t>979-763-439-6</t>
  </si>
  <si>
    <t>978-623-314-446-9</t>
  </si>
  <si>
    <t>Belajar Alkitab sulit? Tidak juga. Ada cara sederhana untuk memulainya, yaitu memadukan humor, fakta dan inspirasi. Bible Trivia 2 mencoba menepis anggapan bahwa mendalami Alkitab itu membosankan.
 Melalui pernik-pernik unik seputar Alkitab, buku ini menawarkan icip-icip atau kecapan awal bahwa mendalami Alkitab itu ternyata menarik dan menyenangkan. Misalnya, kita memerhatikan hal-hal kecil, tetapi unik dan menarik. Contoh: Mengapa garam yang tawar diinjak-injak?
 Jika Anda berminat untuk belajar Alkitab secara praktis dan menyenangkan, Bible Trivia 2 dapat Anda jadikan sarana tambahan.</t>
  </si>
  <si>
    <t>318eeaa8-3602-466c-b091-04ec63d3ef2b</t>
  </si>
  <si>
    <t>Generasi Pembaru</t>
  </si>
  <si>
    <t>979-763-217-2</t>
  </si>
  <si>
    <t>978-623-314-450-6</t>
  </si>
  <si>
    <t>966.0 kB</t>
  </si>
  <si>
    <t>Hanya untuk kamu yang ingin menjadi pemimpin berwawasan! Melalui buku ini kamu bisa belajar menjadi pemimpin yang siap membarui dunia pelayanan kaum muda. Yang pasti, sebagai pemimpin, kamu harus melakukan pembaruan secara menyeluruh alias tidak setengah setengah. Yang penting adalah menunjukkan kepada &amp;quot;dunia&amp;quot; bahwa kaum muda pun mampu menciptakan pelayanan sejati!</t>
  </si>
  <si>
    <t>f523a4f3-3837-4db0-a63b-3e58d4694002</t>
  </si>
  <si>
    <t>7 Kisah Klasik Nusantara</t>
  </si>
  <si>
    <t>978-623-471-066-3</t>
  </si>
  <si>
    <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
 Dengan sekali hisap, si nenek langsung tertarik masuk ke dalam perut batu itu. Setelah si nenek tertelan, mulut batu itu mengatup kembali. Sejak itulah, si nenek tinggal di dalam perut batu itu dan tidak pernah keluar lagi.
 Sementara itu, kedua cucunya dengan gelisah mencari nenek mereka. Saat tiba di puncak bukit itu, mereka hanya mendapati kain milik nenek mereka terurai sedikit di antara batu berdaun itu.
 &amp;ldquo;Wahai, batu berdaun. Telanlah kami!&amp;rdquo; seru si sulung.
 Meskipun kedua anak tersebut berkali-kali memohon, batu berdaun itu tetap tidak mau membuka mulutnya, sampai akhirnya kedua anak itu tertidur di dekatnya.
 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
 Buku cerita ini berjudul 7 Kisah Klasik Nusantara yang berisi kisah tentang Datu Kalaka sampai dengan Kisah di Gua Kiskenda. Selamat membaca...</t>
  </si>
  <si>
    <t>d39621bf-bc81-4bab-916c-04090d5b8570</t>
  </si>
  <si>
    <t>6 Virus Berbahaya yang Harus Diwaspadai Pemberita Firman</t>
  </si>
  <si>
    <t>978-979-2964-73-8</t>
  </si>
  <si>
    <t>978-623-314-440-7</t>
  </si>
  <si>
    <t>Buku ini ditulis terutama bagi Anda yang berprofesi sebagai penulis rohani, pendeta, penginjil, guru Alkitab atau pekerja lain yang menggunakan Alkitab sebagai bahan utama pekerjaannya. Buku ini memuat 6 virus yang harus diwaspadai agar keberadaannya tidak dipergunakan oleh Iblis sebagai alat untuk memalingkan diri dari tujuan semula yang telah ditetapkan oleh Allah.
 Buku ini menginspirasi kita untuk menerapkan strategi sebagai penawar untuk mematikan ke-enam virus ini. Dengan demikian kita akan memperoleh kesembuhan sejati dari Allah.</t>
  </si>
  <si>
    <t>f79a32a1-fb69-4a33-813a-626df4d568ee</t>
  </si>
  <si>
    <t>1111 Ungkapan Abadi</t>
  </si>
  <si>
    <t>979-763-461-2</t>
  </si>
  <si>
    <t>978-623-314-441-4</t>
  </si>
  <si>
    <t>Untaian kata yang dirangkai dalam sebuah ungkapan bermakna selamanya akan membangkitkan kekuatan. Kehidupan yang pelik ini pun bisa dibuat sederhana dalam rangkaian satu-dua baris untaian kata bermakna. 1111 Ungkapan Abadi bertutur tentang keyakinan, kehidupan, kepribadian, komunikasi, konseling, ketekunan, dan kesuksesan dengan muatan filosofis, teologis, bahkan ateis. Menarik untuk melengkapi khotbah, orasi, renungan, pidato, berbagai karya tulis, dan buku. Pilih dan temukanlah ungkapan abadi yang membangkitkan kekuatan Anda!</t>
  </si>
  <si>
    <t>01be9ce4-0a38-410f-9915-44b92227b97b</t>
  </si>
  <si>
    <t>4 Cerita Rakyat dari Prancis Disertai Pesan Moral</t>
  </si>
  <si>
    <t>978-623-471-065-6</t>
  </si>
  <si>
    <t>Buku ini merupakan Cerita Rakyat Dunia yaitu Cerita Rakyat Prancis. Negara ini terkenal dengan keindahan, keromantisan, serta kulinernya yang luar biasa. Seperti halnya negeri yang luar biasa, Prancis juga memiliki cerita rakyat yang penuh inspirasi. Nah.. di dalam buku ini menceritakan cerita rakyat Prancis. Dijamin dapat memberikan nilai-nilai kebaikan bagi kita semua. Ayo ikuti ceritanya dan jangan sampai ketinggalan!</t>
  </si>
  <si>
    <t>1ddc1f29-9ccd-48eb-b410-d2f4cc84d4f2</t>
  </si>
  <si>
    <t>Beberapa Jenis Pohon Cemara dan Manfaat bagi Kehidupan</t>
  </si>
  <si>
    <t>978-623-8247-23-3</t>
  </si>
  <si>
    <t>978-623-8494-23-1</t>
  </si>
  <si>
    <t>Semua orang pasti sangat familiar dengan pohon cemara. Pohon ini memiliki bentuk meruncing ke atas, kemudian dipenuhi dengan daun pada sekitar rantingnya. Pohon Cemara juga mampu tumbuh di mana saja, walaupun pohon ini sangat mudah ditanam, namun proses tumbuh besarnya membutuhkan waktu yang lama. Jenis tumbuhan satu ini dapat dengan mudah kita temui di lingkungan sekitar karena varietasnya yang tumbuh subur di Indonesia. Selain itu, tumbuhan cemara kerap digunakan sebagai hiasan pohon Natal. Tidak heran kalau pohon satu ini cukup populer. Akan tetapi, pernahkah Anda melihat adanya pohon cemara yang berbeda dengan pohon lainnya? Dan ternyata pohon Cemara memiliki manfaat bagi kehidupan. Anda bisa menemukan beberapa jenis pohon Natal dan juga manfaatnya bagi kehidupan dalam buku ini. Selamat membaca!</t>
  </si>
  <si>
    <t>89d827f8-5087-4f38-96b6-3960088245f7</t>
  </si>
  <si>
    <t>19 Jenis Katak di Indonesia</t>
  </si>
  <si>
    <t>978-623-8247-40-0</t>
  </si>
  <si>
    <t>978-623-8269-56-3</t>
  </si>
  <si>
    <t>Jenis katak di Indonesia sangat banyak dan beragam. Jenis katak Indonesia yang beragam tersebut menunjukkan bahwa Indonesia adalah negara yang sangat kaya. Bahkan dari jenis katak ini saja dapat menunjukkan idenditas kekayaan bangsa kita. Indonesia memiliki kekayaan jenis katak yang sangat luar biasa. Jenis-jenis katak tersebut tersebar luas dari ujung barat Pulau Sumatera hingga ujung timur Pulau Papua. Banyak diantara jenis-jenis katak tersebut adalah katak endemik. Sampai saat ini pun juga masih banyak ditemukan jenis-jenis katak baru karena eksplorasi katak di Indonesia masih belum menyeluruh. Potensi ditemukannya jenis-jenis katak baru masih begitu besar. Bagi Anda yang ingin mengetahui jenis-jenis katak di Indonesia, buku ini sangat tepat untuk Anda baca. Selamat membaca!</t>
  </si>
  <si>
    <t>3eb463d0-584e-4ae7-b80a-c9d0fd3a5e21</t>
  </si>
  <si>
    <t>Panduan Mudah Membuat Beberapa Jenis Nugget</t>
  </si>
  <si>
    <t>978-623-8247-67-7</t>
  </si>
  <si>
    <t>978-623-8503-38-4</t>
  </si>
  <si>
    <t>Nugget adalah salah satu makanan ringan yang sangat digemari oleh berbagai kalangan. Nugget terbuat dari daging yang dicincang dan dibentuk seperti bola kecil, lalu digoreng hingga kering. Nugget dapat diolah dengan beragam bahan dasar dan variasi rasa, sehingga menjadi makanan yang menyenangkan untuk dikonsumsi. Panduan ini dibuat untuk memberikan informasi yang lengkap dan mudah dipahami tentang cara membuat beberapa jenis nugget yang enak dan lezat. Panduan ini akan membahas tentang cara membuat nugget dari daging ayam, daging sapi, daging ikan, dan lain-lain. Panduan ini diharapkan dapat membantu para pembuat nugget dalam menciptakan hidangan yang enak, lezat, dan sesuai dengan selera. Selain itu, panduan ini juga dapat memberikan inspirasi dalam menciptakan variasi nugget yang menarik dan sesuai dengan bahan yang tersedia.</t>
  </si>
  <si>
    <t>eddf3c9c-dea1-449b-8187-4c054a7270f5</t>
  </si>
  <si>
    <t>Panduan Praktis Membuat Salad Buah dan Sayur</t>
  </si>
  <si>
    <t>978-623-8247-44-8</t>
  </si>
  <si>
    <t>978-623-8503-54-4</t>
  </si>
  <si>
    <t>Salad buah adalah hidangan yang segar dan menyegarkan, serta kaya akan gizi. Selain itu, salad buah juga mudah dibuat dan dapat diolah dengan beragam variasi. Oleh karena itu, salad buah menjadi pilihan yang tepat untuk dikonsumsi sebagai makanan sehat dan alami. Panduan ini dibuat untuk memberikan informasi yang lengkap dan praktis tentang cara membuat salad buah yang enak dan sehat. Panduan ini akan membahas tentang pemilihan bahan, cara menyiapkan bahan, serta cara menyajikan salad buah yang menarik.</t>
  </si>
  <si>
    <t>d6ccf8e5-7fd0-4845-bdbc-e5e7eb97e89b</t>
  </si>
  <si>
    <t>Membuat Cerpen Tidaklah Sulit: Tips Membuat Cerpen Bagi Pemula</t>
  </si>
  <si>
    <t>978-623-8247-38-7</t>
  </si>
  <si>
    <t>978-623-8503-06-3</t>
  </si>
  <si>
    <t>Cerpen adalah jenis karya fiksi pendek yang menyuguhkan kisah atau cerita dalam jumlah kata yang terbatas. Membuat cerpen dapat menjadi pengalaman yang menyenangkan dan menantang karena Anda harus mampu menyampaikan ide dan emosi dalam jumlah kata yang sangat terbatas. Teknik yang baik dalam membuat cerpen adalah dengan menentukan ide yang kuat, mengembangkan karakter yang kuat, dan menciptakan alur yang menarik. Selain itu, menambahkan elemen-elemen yang menarik seperti suspen, ironi, atau simbol juga dapat menambah kesan dalam cerita Anda. Buku ini memberikan tips kepada Anda tetang cara membuat cerpen.</t>
  </si>
  <si>
    <t>727ecafd-1b82-49cb-839a-95de8afd3685</t>
  </si>
  <si>
    <t>Kreasi Olahan Stroberi yang Manis dan Lembut</t>
  </si>
  <si>
    <t>978-623-8186-13-6</t>
  </si>
  <si>
    <t>978-623-8502-34-9</t>
  </si>
  <si>
    <t>Stroberi merupakan salah satu jenis buah yang populer di kalangan masyarakat. Selain memiliki rasa yang manis dan lembut, stroberi juga kaya akan vitamin C dan antioksidan yang baik untuk kesehatan. Oleh karena itu, tidak heran jika banyak orang yang mencari cara untuk mengolah stroberi menjadi hidangan yang lezat. Dalam buku ini akan dibhas beberapa kreasi olahan stroberi yang manis dan lembut yang dapat Anda coba di rumah. Mulai dari olahan stroberi yang sederhana sampai yang lebih rumit, yang akan membuat hidangan stroberi yang Anda sajikan lebih menyenangkan dan menarik untuk dinikmati bersama keluarga, sahabat, dan teman-teman.</t>
  </si>
  <si>
    <t>a11a9711-14a2-4ee1-8705-5f6c09011aa6</t>
  </si>
  <si>
    <t>Cara Mudah Membuat Makanan dari Buah Pepaya yang Menyehatkan</t>
  </si>
  <si>
    <t>978-623-8186-22-8</t>
  </si>
  <si>
    <t>978-623-8351-38-1</t>
  </si>
  <si>
    <t>Buah pepaya merupakan salah satu jenis buah yang kaya akan nutrisi dan serat. Selain itu, buah pepaya juga memiliki rasa yang enak dan mudah diolah menjadi berbagai macam masakan. Dalam buku ini akan dibahas mengenai beberapa cara mudah untuk membuat makanan dari buah pepaya yang sehat dan lezat. Baik untuk dikonsumsi oleh keluarga atau untuk dijual sebagai usaha sampingan. Dari mulai cara pembuatan jus, salad, hingga makanan yang diolah dengan cara yang sederhana namun tetap menyehatkan.</t>
  </si>
  <si>
    <t>348ffa80-ead2-496e-ba09-0d074ad21c94</t>
  </si>
  <si>
    <t>Cara Membuat Olahan Kentang yang Mengenyangkan</t>
  </si>
  <si>
    <t>978-623-8247-37-0</t>
  </si>
  <si>
    <t>978-623-8494-44-6</t>
  </si>
  <si>
    <t>Kentang adalah salah satu bahan makanan pokok yang sering digunakan dalam masakan, namun terkadang dapat terasa membosankan jika hanya diolah dengan cara yang sama. Oleh karena itu, dalam buku ini, akan diberikan beberapa cara praktis untuk membuat olahan kentang yang mengenyangkan. Selain itu, kentang juga dapat diolah menjadi berbagai macam olahan seperti kentang rebus, kentang kupas, kentang kukus, atau kentang tumbuk. Cara membuat olahan kentang yang mengenyangkan ini akan memberikan variasi dalam mengolah kentang dan membuat masakan menjadi lebih menyenangkan. Dengan mengetahui cara membuat olahan kentang yang mengenyangkan, diharapkan akan menambah kreativitas dalam memasak dan memberikan variasi dalam menyajikan masakan yang lezat dan bergizi.</t>
  </si>
  <si>
    <t>0ce04b6f-e518-498f-b0a1-2324c9f756ff</t>
  </si>
  <si>
    <t>Cara Praktis Merawat Tanaman Tomat dan Beberapa Makanan Olahannya</t>
  </si>
  <si>
    <t>978-623-8247-54-7</t>
  </si>
  <si>
    <t>978-623-8494-60-6</t>
  </si>
  <si>
    <t>Merawat tanaman tomat merupakan hal yang penting untuk menghasilkan buah yang segar, berkualitas, dan bergizi. Namun, tanaman ini dapat menjadi sulit untuk dirawat bagi pemula atau mereka yang tidak memiliki banyak pengalaman dalam bercocok tanam. Oleh karena itu, dalam buku ini, akan diberikan beberapa cara praktis untuk merawat tanaman tomat dan beberapa olahan makanan yang dapat dibuat dari tanaman ini. Tips ini akan membantu dalam menghasilkan tanaman tomat yang sehat dan subur serta memberikan ide untuk mengolah tomat menjadi makanan yang lezat dan bergizi. Selain itu akan dibahas juga beberapa varietas tomat yang populer serta cara mengolahnya agar tetap segar dan bergizi. Dengan mengetahui cara merawat tomat dan olahannya yang baik, diharapkan akan membuat proses merawat dan mengolah tomat menjadi lebih mudah dan menyenangkan.</t>
  </si>
  <si>
    <t>13023f76-1d98-4170-81d2-8cfcd490a106</t>
  </si>
  <si>
    <t>Cara Praktis Menanam Kubis dan Beberapa Makanan Olahannya</t>
  </si>
  <si>
    <t>978-623-8247-62-2</t>
  </si>
  <si>
    <t>978-623-8494-57-6</t>
  </si>
  <si>
    <t>Menanam kubis merupakan salah satu cara yang efektif untuk memenuhi kebutuhan sayur dalam jumlah yang cukup dalam rumah tangga. Namun, tanaman ini dapat menjadi sulit untuk ditanam bagi pemula atau mereka yang tidak memiliki banyak pengalaman dalam bercocok tanam. Oleh karena itu, dalam buku ini, akan diberikan beberapa cara praktis untuk menanam kubis dan beberapa olahan makanan yang dapat dibuat dari tanaman ini. Tips ini akan membantu dalam menghasilkan tanaman kubis yang sehat dan subur serta memberikan ide untuk mengolah kubis menjadi makanan yang lezat dan bergizi. Selain itu akan dibahas juga beberapa varietas kubis yang populer serta cara mengolahnya agar tetap segar dan bergizi. Dengan mengetahui cara menanam kubis dan olahannya yang baik, diharapkan akan membuat proses menanam dan mengolah kubis menjadi lebih mudah dan menyenangkan.</t>
  </si>
  <si>
    <t>57ecbc47-1e16-4f71-91e5-a50b59f36747</t>
  </si>
  <si>
    <t>Panduan Mudah Merawat Bunglon Peliharaan</t>
  </si>
  <si>
    <t>978-623-88466-2-7</t>
  </si>
  <si>
    <t>978-623-8503-46-9</t>
  </si>
  <si>
    <t>Bunglon merupakan salah satu hewan unik yang mudah ditemukan di Indonesia. Hewan yang bisa berubah warna ini, biasa dijumpai di semak-semak dan pepohonan di pinggiran kebun atau pekarangan. Bentuknya yang lucu dan unik, membuat kadal ini kerap dijadikan hewan peliharaan. Bunglon juga memiliki kemampuan yang unik dengan berbagai macam warna yang menarik dan bentuk tubuh yang unik. Membuat bunglon sering dilirik manusia untuk dibawa ke rumah sebagai hewan peliharaan. Meski tidak selucu kucing dan tidak seaktif anjing, tampilannya memiliki daya tarik sendiri oleh para pecinta reptil. Apakah Anda berencana untuk menjadikan bunglon sebagai hewan peliharaan? Sebagaiknya Anda membaca buku ini terlebih dahulu. Buku ini berisi panduan mudah merawat bunglon peliharaan. Agar nantinya Anda tahu tahapan-tahapan merawat bunglon sebelum membelinya.</t>
  </si>
  <si>
    <t>a27579af-50b1-48ba-b4e0-8707b1ee193e</t>
  </si>
  <si>
    <t>Panduan Mudah Merawat Barang-barang Antik</t>
  </si>
  <si>
    <t>978-623-8117-39-0</t>
  </si>
  <si>
    <t>978-623-8493-18-0</t>
  </si>
  <si>
    <t>Barang antik memang terkenal selalu memiliki harga yang unik dan sangat tinggi bahkan hingga di luar nalar orang biasa. Nilai historis yang terkandung dalam sejumlah barang antik memang mampu mendorong harganya melambung sangat tinggi. Banyak ditemukan barang antik yang dapat berupa benda-benda unik. Koleksi barang antik menjembatani antara keterampilan serta aspirasi yang dimiliki generasi lama dan penghargaan akan kemajuan yang dimiliki generasi kita. Barang antik kuno juga menjadi salah satu instrumen investasi yang popularitasnya belum begitu besar di pasaran. Bagi Anda yang suka atau memiliki barang-barang antik, pastinya harus merawatnya dengan hati-hati. Buku ini ada untuk Anda, karena di dalamnya terdapat panduan mudah merawat barang-barang antik.</t>
  </si>
  <si>
    <t>a392cbcd-a50b-4a36-8104-a0f2ed2b2c90</t>
  </si>
  <si>
    <t>Cara Membuat Teh Herbal</t>
  </si>
  <si>
    <t>978-623-8247-61-5</t>
  </si>
  <si>
    <t>978-623-8494-46-0</t>
  </si>
  <si>
    <t>Pada umumnya, Indonesia memiliki banyak sekali macam-macam minuman yang dapat menyegarkan tubuh. Banyak orang menjadikan minum teh menjadi sebuah kebiasaan untuk menjalani aktivitas setiap pagi. Kebiasaan minum teh pun merupakan milik semua golongan, tanpa ada batasan kelas sosial, ataupun milik budaya daerah tertentu. Tidak seperti budaya Jepang yang memiliki ritual tertentu dalam minum teh. Di sini semua orang melakukannya tanpa ada aturan yang sama. Ibaratnya minum teh merupakan minuman pokok orang Indonesia sesuai dengan keinginan mereka bagaimana menyajikannya, baik itu dalam cangkir, gelas tanah liat, dingin, hangat, manis, ataupun tawar. Bagi Anda penikmat teh terutama teh herbal, buku ini akan memberikan tips membuat teh herbal yang bisa Anda coba di rumah.</t>
  </si>
  <si>
    <t>acb90c28-55bc-47c5-bab1-f4aebaa2a390</t>
  </si>
  <si>
    <t>Tips Praktis Memilih Daging Sapi dan Beberapa Olahannya</t>
  </si>
  <si>
    <t>978-623-88466-7-2</t>
  </si>
  <si>
    <t>978-623-8269-69-3</t>
  </si>
  <si>
    <t>Memilih daging sapi yang berkualitas adalah hal penting dalam memastikan rasa yang lezat dan kualitas nutrisi yang baik. Namun, terkadang memilih daging sapi yang tepat dapat menjadi tantangan bagi sebagian orang. Oleh karena itu, dalam buku ini, akan diberikan beberapa tips praktis untuk memilih daging sapi yang berkualitas serta beberapa olahannya yang dapat dibuat dari daging sapi tersebut. Tips ini akan membantu dalam membuat pilihan yang tepat dan meningkatkan kualitas masakan yang dibuat dari daging sapi. Selain itu, akan dibahas juga tentang beberapa olahan daging sapi yang populer dan cara memasaknya yang baik agar daging sapi tetap lezat dan sehat. Dengan mengetahui tips dan olahan daging sapi yang baik, diharapkan akan membuat proses memasak menjadi lebih mudah dan menyenangkan.</t>
  </si>
  <si>
    <t>4f76111b-59b4-416b-8493-50d9e7224f0a</t>
  </si>
  <si>
    <t>Cara Mudah Membuat Kopi</t>
  </si>
  <si>
    <t>978-623-8247-09-7</t>
  </si>
  <si>
    <t>978-623-8494-53-8</t>
  </si>
  <si>
    <t>Banyak perubahan yang terjadi pada gaya hidup generasi muda saat ini. Salah satunya adalah kebiasaan ngopi saat pagi dan sore hari. Kebiasaan ini biasanya dilakukan bersama teman kerja, sambil berbincang mengenai banyak hal. Kebiasaan mengonsumsi kopi di pagi hari memang menjadi moodboster bagi sebagian orang. Terutama sebagai penyemangat menjalani aktivitas pagi. Tak hanya itu, minum kopi juga membawa sejumlah manfaat kesehatan, termasuk untuk wajah dan kulit. Kopi berasal dari tanaman dalam keluarga Rubiaceae. Umumnya, kopi diolah menjadi minuman dan makanan. Nah.. bagi Anda pecinta kopi biasanya memiliki cara tersendiri untuk menyeduh kopi. Bagi Anda yang bosan membeli kopi dalam bentuk kemasan dan ingin mengolahnya sendiri dari mulai bentuk biji, tepatlah buku ini menjadi referensi Anda sebagai panduan cara mudah membuat kopi.</t>
  </si>
  <si>
    <t>f14cef73-f00f-4aa0-aa2f-e79ed9a95385</t>
  </si>
  <si>
    <t>Langkah Awal Memulai Budidaya Sayuran</t>
  </si>
  <si>
    <t>978-623-88466-5-8</t>
  </si>
  <si>
    <t>978-623-8494-96-5</t>
  </si>
  <si>
    <t>keterampilan dan Hobi</t>
  </si>
  <si>
    <t>Pertanian menjadi peluang usaha yang sangat menggiurkan. Dengan bertani, Anda bisa mendapatkan keuntungan yang besar tak kalah dengan usaha di bidang lainnya. Namun, untuk Anda yang ingin mendapatkan keuntungan lebih cepat, Anda bisa membudidayakan tanaman yang cepat panen. Hal ini bisa menjadi inspirasi petani pemula yang ingin mendapatkan laba lebih tinggi dalam waktu cepat. Disamping memilih tanaman yang lebih cepat panen, Anda juga perlu melakukan budidaya dengan tepat. Dalam melakukan budidaya tanaman itu sendiri dibutuhkan pemilihan bibit yang berkualitas, penanaman, pemeliharaan, hingga akhirnya tiba saatnya panen. Apabila Anda tepat dalam melakukan budidaya tanaman tersebut, maka Anda akan mendapatkan hasil yang lebih memuaskan. Jika Anda akan memulai bisnis budidaya, buku ini akan membagikan tips seputar langkah awal memulai budidaya sayuran.</t>
  </si>
  <si>
    <t>c2cc2f4e-5e10-46d8-aa5c-f71e8323b849</t>
  </si>
  <si>
    <t>Ensiklopedia Pariwisata Pulau Bali</t>
  </si>
  <si>
    <t>978-623-8247-05-9</t>
  </si>
  <si>
    <t>978-623-8494-69-9</t>
  </si>
  <si>
    <t>Bali terkenal dengan wisatanya yang indah dan banyak dikunjungi turis dari luar negeri. Selain pesona dari kekayaan alam yang dimiliki, ternyata makanan khas Bali juga enak-enak yang membuat siapa saja yang mencicipi pasti ketagihan. Makanan-makanan itu jugalah yang menjadi daya tarik para wisatawan, sebab makanan khas Bali tidak ditemukan di daerah lain. Banyak orang yang datang dari berbagai negara hanya untuk menikmati objek wisata sekaligus makanan yang sangat beranekaragam di Bali. Tidak hanya itu saja, yang menjadi daya tarik wisatawan untuk datang ke Bali, yaitu paronama alam yang sangat menakjubkan yang disuguhkan oleh pulau Bali bagi siapa saja yang berkunjung ke sana. Bagi Anda yang mengagendakan untuk pergi ke Bali, buku ini bisa menjadi referensi pariwisata di Pulau Bali.</t>
  </si>
  <si>
    <t>41558149-05fc-4dcc-aae2-db06499a8f1d</t>
  </si>
  <si>
    <t>Pedoman Singkat Berwisata ke Berbagai Pantai</t>
  </si>
  <si>
    <t>978-623-88466-6-5</t>
  </si>
  <si>
    <t>978-623-8503-58-2</t>
  </si>
  <si>
    <t>Berwisata adalah kegiatan paling menyenangkan dan disukai banyak orang. Bahkan, bagi beberapa orang berwisata merupakan sebuah kewajiban yang tidak boleh dilewatkan. Tapi untuk menikmati liburan yang menyenangkan, tidak sedikit orang dibuat repot dan juga bingung untuk menentukan di mana objek wisata yang cocok dan sesuai dengan kebutuhannya. Biasanya, untuk bisa berlibur sesuai dengan keinginan, kebanyakan orang akan selektif dalam menentukan destinasi wisata yang tepat. Beberapa yang menjadi favorit, diantaranya wisata pengunungan, pantai, bukit, taman hingga hutan. Nah.. Bagi Anda yang berencana untuk berlibur ke pantai, buku ini akan memberikan pedoman singkat untuk Anda supaya lebih selektif dan efisien dalam menyiapkan segala sesuatunya.</t>
  </si>
  <si>
    <t>2dcd22a8-9e06-41a7-94b5-f659ac9d1548</t>
  </si>
  <si>
    <t>Tips Seputar Kecantikan: Merawat Kesehatan Rambut</t>
  </si>
  <si>
    <t>978-623-8247-33-2</t>
  </si>
  <si>
    <t>978-623-8269-60-0</t>
  </si>
  <si>
    <t>Banyak orang sangat menjaga kecantikan apalagi kecantikan rambut kepala yang sangat menjadi salah satu point utama dalam kehidupan sehari-hari. Rambut kepala juga menjadi salah satu pusat perhatian bagi banyak orang untuk menunjang gaya fashion. Namun ternyata model gaya rambut juga mempengaruhi fungsi rambut kepala, selain berisiko terhadap kerusakan rambut itu sendiri. Misalnya kebiasaan mengikat rambut, karena ada efek karet yang melekat menyebabkan rambut rontok. Tidak hanya kerontokan yang menyebabkan penampilan kurang tren, kerontokan menyebabkan rambut makin berantakan. Bagi Anda, apalagi perempuan sangatlah penting untuk menjaga dan merawat rambut. Buku ini cocok untuk Anda baca karena akan membahasa tips seputar kecantikan khususnya merawat kesehatan rambut. Selamat membaca!</t>
  </si>
  <si>
    <t>d3b0098f-9dff-4253-a371-bf03d1125d9a</t>
  </si>
  <si>
    <t>Tips Seputar Holiday: Hal-hal yang Perlu Diperhatikan saat Liburan</t>
  </si>
  <si>
    <t>978-623-8247-10-3</t>
  </si>
  <si>
    <t>978-623-8269-61-7</t>
  </si>
  <si>
    <t>Bekerja sepanjang hari sudah menjadi rutinitas yang biasa dilakukan hampir setiap orang. Disadari atau tidak, kenyataannya sebagian besar orang lebih cenderung menghabiskan waktunya hanya dengan melakukan kegiatan yang sifatnya monoton dari minggu ke minggu. Mereka banyak yang mengabaikan hal kecil yang menyenangkan yang dapat memberikan suasana yang beda dari biasanya seperti liburan. Liburan tidak hanyak dapat merefresh pikiran saja, namun dapat menurunkan resiko stress akibat pekerjaan ataupun tugas-tugas sekolah. Liburan juga dapat dilakukan dengan mengunjungi beberapa objek wisata seperti kebun binatang, pantai, pegunungan dan lain sebagainya. Bagi Anda yang akan merencanakan untuk liburan, buku ini akan membagikan tips seputar holiday. Selamat membaca!</t>
  </si>
  <si>
    <t>f2f637e9-9f24-4423-8ac2-bdd7d4bd4fc7</t>
  </si>
  <si>
    <t>Tips Mudah Membuat Makanan Berbahan Dasar Wortel</t>
  </si>
  <si>
    <t>978-623-8247-51-6</t>
  </si>
  <si>
    <t>978-623-8269-76-1</t>
  </si>
  <si>
    <t>Wortel adalah salah satu sayuran yang banyak digunakan dalam masakan, karena rasa yang manis, lembut dan mudah didapat. Wortel juga kaya akan vitamin A, beta-karoten, serat, dan mineral. Sayuran ini sangat baik untuk kesehatan dan dapat digunakan dalam berbagai jenis masakan, dari sup, salad, hingga cemilan. Membuat makanan dengan bahan dasar wortel dapat menjadi pilihan yang baik untuk dikonsumsi sebagai makanan sehat dan mudah dibuat. Berikut adalah beberapa tips mudah yang dapat membantu Anda dalam membuat makanan berbahan dasar wortel yang enak dan sehat di rumah.</t>
  </si>
  <si>
    <t>58861d40-9b8e-4ef8-8d10-bdbf9605e17a</t>
  </si>
  <si>
    <t>Inspirasi Desain Kamar Tidur Anak di Rumah</t>
  </si>
  <si>
    <t>978-623-8247-46-2</t>
  </si>
  <si>
    <t>978-623-8494-78-1</t>
  </si>
  <si>
    <t>Desain kamar tidur anak yang indah dan fungsional sangat penting untuk kenyamanan dan perkembangan anak. Kamar tidur yang dirancang dengan baik dapat membantu anak merasa nyaman dan merasa aman di rumah. Dalam buku ini akan diberikan inspirasi desain kamar tidur anak yang dapat Anda coba di rumah. Mulai dari pemilihan warna, penataan perabotan hingga pemilihan aksesori, buku ini akan memberikan semua informasi yang Anda butuhkan untuk mendesain kamar tidur anak yang indah dan sesuai dengan kebutuhan anak Anda.&amp;quot;</t>
  </si>
  <si>
    <t>b5b4ab38-7d8f-41cf-9668-24d3c0ab3791</t>
  </si>
  <si>
    <t>Cara Merawat Sepeda Ontel dan Sepeda Listrik</t>
  </si>
  <si>
    <t>978-623-8494-50-7</t>
  </si>
  <si>
    <t>Sepeda sangatlah digemari oleh banyak orang, karena sepeda adalah salah satu alat untuk melakukan aktivitas sehari-hari. Sepeda juga dapat dijadikan alat untuk berolahraga, sehingga menjaga stamina tubuh, agar tetap sehat. Semakin berkembangnya zaman sepeda juga semakin berkembang. Tidak hanya sepeda ontel saja namun juga sepeda listrik yang lebih efisien dan mudah untuk digunakan. Perkembangan teknologi menyebabkan sepeda juga semakin berkembang. Sepeda dijadikan alat yang lebih canggih dan berkualitas bagus sehingga banyak sekali peminat yang menggunakan sepeda listrik untuk melakukan kegiatan. Tidak hanya itu sepeda ontel juga tidak kalah dalam hal peminatnya, karena orang membeli sepeda ontel karena masih sangat identik dengan keindahan dan keunikan yang diberikan oleh sepeda ontel itu sendiri. Bagi Anda yang hobi dengan sepeda ontel maupun listrik, buku ini akan membahas mengenai cara merawat sepeda ontel dan listrik.</t>
  </si>
  <si>
    <t>91484246-ae4a-48a3-89bd-cdfbdc9c4f3a</t>
  </si>
  <si>
    <t>Kiat-kiat Usaha Coffee Shop</t>
  </si>
  <si>
    <t>978-623-8247-07-3</t>
  </si>
  <si>
    <t>978-623-8494-93-4</t>
  </si>
  <si>
    <t>Perkembangan zaman sudah tidak bisa terelakkan, banyak orang yang sudah memanfaatkan perkembangan zaman menjadi salah satu bisnis untuk mengembangkan semua yang ada selagi dapat menghasilkan uang dan hobi. Salah satunya adalah coffe shop yang sedang berkembang pesat saat ini. Perkembangan coffe shop tidak hanya didukung dengan hobi yang dimiliki, namun juga sebuah permintaan yang mengharuskan bisnis ini tercipta. Berangkat dari hal tersebut, kini usaha kopi mulai menjadi usaha yang sangat diminati oleh sebagian masyarakat di Indonesia. Mulai dari tempat ngopi di pinggir jalan, hingga yang menggunakan ruko sebagai domisilinya. Bagi Anda yang akan membuka usaha Coffee Shop. Buku ini akan membagikan kiat-kiat usaha Coffee Shop untuk Anda. Selamat membaca</t>
  </si>
  <si>
    <t>5b8aaacd-b0f6-4fff-b757-014c65f08a77</t>
  </si>
  <si>
    <t>Buku Pintar Memasak: Khasiat Sambal dan Berbagai Sambal Dari Nusantara</t>
  </si>
  <si>
    <t>978-623-88466-0-3</t>
  </si>
  <si>
    <t>978-623-8494-37-8</t>
  </si>
  <si>
    <t>Nusantara bisa dibilang cukup beragam, jika bicara tentang Sambal. Hampir setiap daerah di Indonesia, memiliki resep sambal dengan ciri khas yang berbeda-beda. Sambal, menjadi salah satu pelengkap makanan yang banyak digemari oleh masyarakat. Apapun jenis makanannya, sambal selalu dicari guna melengkapi hidangan. Bisa dikatakan makan tanpa sambal itu tidak nikmat. Jika membahas tentang sambal sudah tak asing lagi di telinga orang Indonesia yang banyak sekali orang-orangnya menyukai makanan dengan kenikmatan pedasnya. Banyak sekali orang yang sangat tertarik dengan rasa pedas, hingga mencoba berbagai macam sambal yang ada. Buku ini akan membahas mengenai khasiat sambal dan juga berbagai macam sambal dari Nusantara. Selamat membaca!</t>
  </si>
  <si>
    <t>f577ee42-8ff9-444a-ae81-fc01e0628fb1</t>
  </si>
  <si>
    <t>Tips Mudah Memasak Jamur Tiram Lezat</t>
  </si>
  <si>
    <t>978-623-8247-01-1</t>
  </si>
  <si>
    <t>978-623-8269-78-5</t>
  </si>
  <si>
    <t>Jamur tiram adalah tanaman yang sering digunakan untuk alternatif daging ayam, ikan, atau daging sapi dalam menu masakan vegetarian. Teksturnya yang kenyal membuatnya mirip dengan tekstur daging. Rasanya juga hampir mirip dengan daging ayam. Olahan dari jamur menjadi salah satu makanan yang banyak digemari. Salah satu jenis jamur yang mudah ditemukan dengan harga terjangkau adalah jamur tiram. Tekstur dari jamur tiram ini terasa padat dan kenyal. Jika dikonsumsi, jamur tiram ini dipercaya memiliki banyak manfaat. Mulai dari meningkatkan daya tahan tubuh, menangkal radikal bebas, hingga menurunkan kolesterol. Bagi Anda yang ingin mencoba menu dengan bahan dasar jamur tiram, buku ini membahas tentang tips mudah memasak jamur tiram yang bisa Anda coba di rumah.</t>
  </si>
  <si>
    <t>33606c6f-e231-44ea-829c-462c5d0c14bf</t>
  </si>
  <si>
    <t>Tips Praktis Menyimpan Roti Tawar dan Aneka Resep Olahannya</t>
  </si>
  <si>
    <t>978-623-8247-13-4</t>
  </si>
  <si>
    <t>978-623-8269-67-9</t>
  </si>
  <si>
    <t>Selain nasi, roti tawar juga bisa jadi alternatif makanan pokok bagi sebagian orang. Roti tawar menjadi sumber karbohidrat yang cenderung mengenyangkan. Tidak hanya itu, penyajiannya yang praktis membuat banyak orang memilih roti tawar untuk disantap sehari-hari, apalagi jika sedang terburu-buru. Di sisi lain, roti tawar juga jadi bahan dasar untuk membuat camilan atau makanan manis seperti aneka kue. Hal ini lantaran roti tawar tetap enak walau diolah menjadi makanan manis maupun makanan gurih. Agar roti tawar dapat awet dan tahan lama, maka diperlukan cara untuk menyimpannya dengan baik dan benar. Buku ini akan memberikan tips praktis kepada Anda tentang cara menyimpan roti tawar dan menu-menu lainnya.
 &amp;nbsp;</t>
  </si>
  <si>
    <t>7489493b-cb3e-4c89-b387-3f54145e3af8</t>
  </si>
  <si>
    <t>Tips Praktis Merawat Vas Bunga</t>
  </si>
  <si>
    <t>978-623-88100-6-2</t>
  </si>
  <si>
    <t>978-623-8269-63-1</t>
  </si>
  <si>
    <t>Vas bunga seringkali menjadi pilihan pertama sebagai aksesoris saat akan mendekorasi ruangan. Vas ini biasanya digunakan untuk meletakkan bunga segar ataupun palsu. Umumnya orang meletakkannya pada ruang tamu untuk menambah sentuhan manis. Sentuhan tanaman pada ruangan juga akan membuat ruangan tampak lebih segar dan indah. Bagi Anda yang gemar menghias ruangan dengan beraneka macam bunga, buku ini cocok untuk Anda baca. Di dalam buku ini membahas tentang tips praktis merawat vas bunga agar tampilan vas bunga di rumah tetap bersih, awet, dan menarik untuk dilihat.
 &amp;nbsp;</t>
  </si>
  <si>
    <t>a6f653f6-605a-4a50-be45-4c05abbc3533</t>
  </si>
  <si>
    <t>Panduan Mudah Membuat Camilan dari Cokelat</t>
  </si>
  <si>
    <t>978-623-8247-58-5</t>
  </si>
  <si>
    <t>978-623-8503-39-1</t>
  </si>
  <si>
    <t>Cokelat adalah sebutan untuk hasil olahan makanan atau minuman yang terbuat dari produk kakao. Biji kakao yang telah difermentasi dan dikeringkan melewati beberapa tahapan proses untuk memperoleh cocoa liquor (massa kakao), cocoa powder (bubuk kakao), dan cocoa butter (lemak kakao). Pasta cokelat ini kemudian dapat dipisah menjadi bubuk kakao dan lemak kakao. Bahan-bahan ini kemudian dicampurkan berdasarkan komposisi tertentu untuk menghasilkan jenis cokelat yang diinginkan. Studi ilmiah telah menunjukkan bahwa cokelat hitam kaya akan antioksidan dan dikemas dengan berbagai nutrisi. Nah.. jika Anda berkeinginan untuk membuat berbagai jenis camilan berbahan dasar cokelat, buku ini akan memberikan panduan kepada Anda.</t>
  </si>
  <si>
    <t>8ddc05b0-a7af-4e93-b011-eafc7a035b7e</t>
  </si>
  <si>
    <t>Cara Mudah Merawat Kuda Peliharaan</t>
  </si>
  <si>
    <t>978-623-8247-71-4</t>
  </si>
  <si>
    <t>978-623-8494-55-2</t>
  </si>
  <si>
    <t>Kuda merupakan hewan yang gagah dan indah, mereka memiliki bulu lembut dan rambut yang menjuntai dari tulang kepala hingga leher. Hewan ini biasanya dimanfaatkan oleh manusia untuk dijadikan alat transportasi seperti Delman, karena tenaga yang dimilikinya sangat kuat. Tidak hanya itu kuda juga dimanfaatkan dagingnya sebagai makanan. Namun tidak sembarang kuda dapat dimanfaatkan tenaganya sebagai alat transportasi, ada juga kuda yang di jadikan alat untuk melakukan olahraga dan aktivitas lainnya. Tidak hanya itu, kuda juga menjadi salah satu daya tarik tersendiri bagi wisatawan yang akan berkunjung ke sebuah objek wisata, karena keindahan dan kecantikan kuda yang membuat mereka dijadikan sebuah daya tarik untuk memikat pengunjung. Buku ini akan memberikan tips mudah untuk merawat kuda peliharaan.</t>
  </si>
  <si>
    <t>362cb6e8-72fc-4119-a771-eb134d6a7449</t>
  </si>
  <si>
    <t>Tips Mudah Membuat Camilan dari Keju</t>
  </si>
  <si>
    <t>978-623-8247-27-1</t>
  </si>
  <si>
    <t>978-623-8269-77-8</t>
  </si>
  <si>
    <t>Keju merupakan makanan yang terbuat dari susu dengan kandungan nutrisi yang sangat menyehatkan bagi tubuh. Banyak orang sangat menyukai keju. Keju tampaknya sudah menjadi bahan makanan favorit sejumlah orang, terutama bagi yang menyukai menu pasta maupun pizza. Di Indonesia sendiri sudah banyak jenis keju yang kerap dikonsumsi oleh sejumlah masyarakat. Misalnya seperti keju cheddar, parmesan, dan mozzarrella. Sedangkan jenis keju yang mungkin masih jarang kita temui adalah keju edam, gouda, stilton, chevre, dan emmental. Tidak hanya lezat, keju memiliki berbagai kandungan nutrisi yang baik untuk kesehatan. Keju mengandung kalsium, lemak, protein, dan tinggi akan vitamin A dan B12. Bagi Anda yang berencana untuk membuat camilan berbahan dasar keju, buku ini akan memberikan tips mudah untuk membuatnya.</t>
  </si>
  <si>
    <t>808f96c7-7182-4d13-9338-2cf0ff16249d</t>
  </si>
  <si>
    <t>Panduan Mudah Membuat Sabun</t>
  </si>
  <si>
    <t>978-623-8247-24-0</t>
  </si>
  <si>
    <t>978-623-8503-42-1</t>
  </si>
  <si>
    <t>Banyak orang menggunakan dan memanfaatkan sabun untuk menyehatkan kulit dan terbebas dari keringat dan debu setelah melakukan kegiatan sehari-hari. Keharuman sabun juga dapat membuat tubuh menjadi rileks dan mengurangi stress, karena kegiatan sehari-hari, serta setelah melakukan kegiatan yang menguras tenaga. Sabun memiliki berbagai varian warna dan keharuman, karena banyak sabun yang dibuat menggunakan bahan alami seperti bunga mawar, lavender dan lain-lain. Tidak hanya itu keharuman sabun juga dapat dibuat dari berbagai buah-buahan seperti bengkoang, kiwi, anggur, stroberi, jeruk dan lain sebagainya. Jika Anda ingin membuat sabun sendiri di rumah, ada baiknya membaca sebuah buku panduan. Buku ini cocok untuk Anda baca karena di dalamnya membahas mengenai panduan mudah membuat sabun.</t>
  </si>
  <si>
    <t>e0f57374-bdb7-4114-b764-c71c404410f6</t>
  </si>
  <si>
    <t>Cara Mudah Membersihkan Perhiasan Emas</t>
  </si>
  <si>
    <t>978-623-88100-9-3</t>
  </si>
  <si>
    <t>978-623-8494-51-4</t>
  </si>
  <si>
    <t>Secara umum, sebagian besar logam emas yang ada di dunia dimanfaatkan dalam industri perhiasan. Pemanfaatan emas untuk dijadikan perhiasan ini pun bisa dijumpai dalam kehidupan sehari-hari. Salah satunya sebagai syarat sah dalam sebuah pernikahan. Bentuk perhiasan emas pun terbilang sangat beragam. Pasalnya, emas tergolong jenis logam yang bisa dicairkan untuk bentuk sesuai keinginan. Tidak hanya itu, penggunaan emas juga sangat menunjang gaya fashion masa kini, karena mengenakan emas akan membuat pemakainya lebih percaya diri. Emas juga menjadi salah satu benda yang sangat sering dicari oleh banyak orang karena emas juga dapat dijadikan barang investasi masa depan. Jika Anda memiliki emas, agar awet dan tahan lama Anda harus membersihkannya dengan benar. Buku ini membagikan cara mudah membersih perhiasan emas.</t>
  </si>
  <si>
    <t>62bbbfdc-c7a1-49f8-99c4-10c0c3b2ec71</t>
  </si>
  <si>
    <t>Tips Membeli Ikan Koi Berkualitas dan Cara Merawatnya</t>
  </si>
  <si>
    <t>978-623-8247-26-4</t>
  </si>
  <si>
    <t>978-623-8503-84-1</t>
  </si>
  <si>
    <t>Untuk memilih ikan koi yang berkualitas baik, perlu kecermatan serta ketelitian dari pembeli. Pasalnya, jika keliru, Anda bisa saja membeli ikan koi kualitas buruk dengan harga yang sangat mahal. Cara memilih ikan koi yang berkualitas bagus memang sedikit berbeda seperti memilih ikan hias pada umumnya. Namun, bagi yang telah memahami dengan baik ciri-ciri koi yang bagus, maka orang tersebut sudah mempunyai tolok ukur keberhasilan saat memelihara ikan koi. Nah.. Bagi Anda yang baru akan memelihara atau pun membudayakan ikan koi, buku ini akan memberikan tips membeli ikan koi berkualitas dan cara merawatnya.</t>
  </si>
  <si>
    <t>28842264-b9af-49ec-9a74-ac90d2e80d42</t>
  </si>
  <si>
    <t>Panduan Praktis Membuat Menu Kacang Hijau di Rumah</t>
  </si>
  <si>
    <t>978-623-8247-16-5</t>
  </si>
  <si>
    <t>978-623-8503-52-0</t>
  </si>
  <si>
    <t>Kacang hijau adalah salah satu tanaman yang dapat digunakan untuk menggantikan konsumsi nasi. Tanaman ini juga dikenal dengan sebutan green gram, mung bean, golden gram, dan nama ilmiah Vigna radiata L. Tanaman kacang hijau tumbuh subur dan terus diproduksi di Tiongkok, Asia Tenggara, hingga Amerika Selatan. Tumbuhan yang termasuk suku polong-polongan (Fabaceae) ini memiliki banyak manfaat dalam kehidupan sehari-hari sebagai sumber bahan pangan berprotein nabati tinggi. Kacang hijau di Indonesia menempati urutan ketiga terpenting sebagai tanaman pangan legum, setelah kedelai dan kacang tanah. Buku ini akan memberikan panduan praktis membuat menu berbahan dasar kacang hijau.</t>
  </si>
  <si>
    <t>e670eecf-4ca7-4f36-9e61-035ac5611733</t>
  </si>
  <si>
    <t>Tips Membeli dan Merawat Mesin Cuci</t>
  </si>
  <si>
    <t>978-623-8247-31-8</t>
  </si>
  <si>
    <t>978-623-8269-91-4</t>
  </si>
  <si>
    <t>Sebagai sebuah perangkat elektronik, mesin cuci tentu memiliki usia pakai di mana usia pakai tersebut sangat tergantung pada berbagai faktor baik internal maupun eksternal. Faktor internal biasanya dari harga dan kualitas, sedang faktor eksternal biasanya dari cara pakai dan kondisi lingkungan rumah tinggal. Keawetan mesin cuci memang tidak bisa lepas dari kedua hal tersebut, untuk itu, perlu kecermatan Anda sebelum membeli. Merawat mesin cuci memang terdengar gampang-gampang susah. Seperti barang elektronik lainnya, mesin cuci harus dirawat secara teratur jika ingin awet dan tahan lama. Tapi tidak perlu khawatir, buku ini akan memberikan tips membeli dan merawat mesin cuci agar awet dan tahan lama.</t>
  </si>
  <si>
    <t>33c09ba9-dd07-4d6b-b582-251b8586b380</t>
  </si>
  <si>
    <t>Panduan Mudah Merawat Kacamata</t>
  </si>
  <si>
    <t>978-623-8247-08-0</t>
  </si>
  <si>
    <t>978-623-8503-47-6</t>
  </si>
  <si>
    <t>Kacamata adalah alat bantu melihat yang sangat berguna jika Anda memiliki kekurangan dalam penglihatan. Penemuan kacamata memiliki perjalanan sejarah yang panjang, hingga akhirnya alat ini berkembang pesat dan menjadi bagian tren fashion dunia. Seiring berjalannya waktu, kacamata pun mengalami penambahan fungsi yang mana baik orang yang matanya masih sehat maupun tidak, bisa dengan bebas mengenakannya. Kita mungkin sering melihat teman atau orang-orang terdekat kita menggunakan kacamata dengan frame yang unik, menarik, indah, dan enak dipandang mata. Kacamata pun perlu dirawat agar tetap awet dan nyaman saat dikenakan. Maka dari itu, Anda perlu merawatnya dengan baik. Buku ini akan memberikan panduan mudah merawat kacamata.
 &amp;nbsp;</t>
  </si>
  <si>
    <t>467e114d-275b-4744-935f-c91b6f1171c3</t>
  </si>
  <si>
    <t>Panduan Mudah Membuat Es Krim di Rumah</t>
  </si>
  <si>
    <t>978-623-8247-12-7</t>
  </si>
  <si>
    <t>978-623-8503-40-7</t>
  </si>
  <si>
    <t>Semakin berkembangnya zaman dan teknologi membuat es krim semakin bervariasi, bahkan membuat es krim sendiri di rumah bisa menjadi pilihan bagi orang yang ingin mencobanya. Bahan-bahan seperti apa yang digunakan, seperti bahan lokal seperti ubi, buah-buahan sekitar seperti pepaya atau pisang, bahkan memadukannya dengan coklat maupun vanilla, semuanya bebas kamu lakukan. Ini juga bisa menjadi waktu yang menyenangkan untukmu kala waktu luang. Ini bisa menjadi pembelajaran yang baik selain bersenang-senang bahwa makanan sederhana seperti es krim pun juga membutuhkan proses yang tidak sebentar untuk memperolehnya. Bahkan dapat mengetahui manfaat es krim bagi kesehatan tubuh. Jika kamu berencana untuk membuat es krim di rumah, buku ini akan memberikan panduan mudah membuat es krim yang bisa kamu praktikkan di rumah, apalagi jika membuat bersama si buah hati, pasti akan sangat menyenangkan.</t>
  </si>
  <si>
    <t>2ff5797a-616f-415e-b349-b5ad5668c083</t>
  </si>
  <si>
    <t>Tips Mudah Merawat Radio</t>
  </si>
  <si>
    <t>978-623-8247-28-8</t>
  </si>
  <si>
    <t>978-623-8269-70-9</t>
  </si>
  <si>
    <t>Walaupun sudah di geser dengan teknologi yang semakin canggih namun tidak membuat radio hilang begitu saja. Masih banyak orang yang memiliki radio sebagai alat untuk menyampaikan salam untuk keluarga, bahkan masih digunakan orang untuk mendengarkan lagu-lagu zaman dulu. Tidak hanya itu radio juga dapat dijadikan barang antik yang memperindah ruangan dan untuk dijadikan pajangan melengkap keindahan sebuah tempat dirumah. Jika Anda memiliki radio di rumah, salah satu cara agar tetap awet dan tahan lama adalah merawatnya dengan baik dan benar. Buku ini akan memberikan tips mudah merawat radio.</t>
  </si>
  <si>
    <t>01bbf2fd-c9be-480a-9d56-6a26119ec68b</t>
  </si>
  <si>
    <t>Cara Praktis Merawat Televisi</t>
  </si>
  <si>
    <t>978-623-8247-00-4</t>
  </si>
  <si>
    <t>978-623-8494-61-3</t>
  </si>
  <si>
    <t>Televisi merupakan salah satu media massa yang mempunyai berbagai manfaat. Manfaat televisi salah satunya adalah sebagai sumber informasi bagi masyarakat yang membutuhkan, baik nasional maupun internasional. Informasi ini berguna untuk menambahkan ilmu pengetahuan mereka akan berita yang diserap oleh masyarakat yang menggunakan media tersebut. Televisi bukan hanya sebuah alat untuk proses penyampaian pesan kepada khalayak, namun televisi mempunyai program siaran yang dikemas untuk memenuhi kebutuhan audiencenya. Televisi menciptakan berbagai program-program atau acara yang bisa dinikmati oleh audiencenya. Setiap program atau segmen yang diciptakan oleh produser mempunyai jenis program yang berbeda, apakah jenis hiburan, pendidikan maupun informasi. Di setiap rumah, tak jarang memiliki televisi. Jika Anda memiliki televisi di rumah agar awet dan tahan lama maka Anda harus merawatnya dengan baik dan benar. Buku ini akan memberikan panduan kepada Anda cara praktis merawat televisi.</t>
  </si>
  <si>
    <t>87ba963c-1a9f-4369-aae0-f8a2d5c92bb4</t>
  </si>
  <si>
    <t>10 Aneka Resep Makanan Khas Sumatra Utara</t>
  </si>
  <si>
    <t>978-623-8269-40-2</t>
  </si>
  <si>
    <t>ca64938d-b2d8-47f5-9b29-6e2675eb2146</t>
  </si>
  <si>
    <t>Cara Mudah Merawat Mobil</t>
  </si>
  <si>
    <t>978-623-8247-03-5</t>
  </si>
  <si>
    <t>978-623-8494-56-9</t>
  </si>
  <si>
    <t>Mobil di era sekarang bisa dikatakan sebagai salah satu moda transportasi atau kendaraan yang sangat bermanfaat dan sangat aman serta nyaman untuk menelusuri daratan. Sekarang saja, mobil sudah mengalami perkembangan sangat pesat dengan pilihan yang sangat beragam dan dengan berbagai fasilitas yang sangat melimpah. Dari mobil untuk segala medan atau off-road, sampai mobil santai seperti sedan, coupe, sport utility vehicle (SUV) bahkan ada juga jenis mobil multi purpose vehicle atau (MPV). Kendaraan darat ini sendiri telah terbukti sangat membantu manusia dalam bergerak. Manusia di era sekarang dapat melakukan perjalanan ke berbagai tempat bersama dengan keluarganya tanpa khawatir terkena panas dari sinar matahari atau air hujan. Sebagai bagian dari transportasi darat, mobil kini menjadi pilihan utama hampir semua orang untuk berpergian. Bagi Anda yang memiliki mobil pribadi di rumah, pasti harus memperhatikan perawatannya agar tetap awet dan nyaman untuk digunakan. Buku ini akan memberikan panduan cara mudah merawat mobil.</t>
  </si>
  <si>
    <t>1e726e06-da31-49d2-9032-bba74ddce803</t>
  </si>
  <si>
    <t>Panduan Praktis Membuat Permen</t>
  </si>
  <si>
    <t>978-623-8247-25-7</t>
  </si>
  <si>
    <t>978-623-8503-53-7</t>
  </si>
  <si>
    <t>Berbicara tentang permen, kamu pasti akan membayangkan sebuah camilan manis yang enak. Ada juga macam-macam permen dengan rasa yang bervariasi, mulai dari buah-buahan, mint, hingga rempah-rempah. Kamu bisa menstok permen di rumah atau dibawa dalam tas supaya bisa dimakan kapan saja. Jika igin berkreasi sendiri membuat permen, kamu bisa mencobanya di rumah. Buku ini akan memberikan panduan praktis cara membuat permen. Selamat mencoba.</t>
  </si>
  <si>
    <t>c25e08ff-f60b-4845-88d1-28439e83c553</t>
  </si>
  <si>
    <t>Ensiklopedia Dunia Binatang: Ayam Asal Indonesia</t>
  </si>
  <si>
    <t>978-623-8247-29-5</t>
  </si>
  <si>
    <t>978-623-8494-68-2</t>
  </si>
  <si>
    <t>Ayam adalah hewan yang memiliki bulu disekujur tubuhnya dan paruh sebagai mulut untuk mengambil makanan dari tempatnya. Ayam juga dapat menjadi hewan peliharaan yang bermanfaat, karena daging dan telurnya dapat digunakan untuk kebutuhan sehari-hari. Sebagai hewan peliharaan, ayam dapat mengikuti ke mana manusia membawanya. Hewan ini sangat adaptif dan bisa diceritakan bisa hidup di sembarang tempat, asalkan tersedia makanan untuknya. Karena biasanya ayam peliharaan sudah kehilangan kemampuan terbang, mereka lebih banyak menghabiskan waktu di tanah atau kadang-kadang di pohon. Buku ini akan membahas mengenai berbagai macam ayam asal Indonesia. Selamat membaca!</t>
  </si>
  <si>
    <t>a2696abb-22db-431b-a596-364609a54eeb</t>
  </si>
  <si>
    <t>20 Jenis Kucing Peliharaan</t>
  </si>
  <si>
    <t>978-623-88100-7-9</t>
  </si>
  <si>
    <t>978-623-8269-68-6</t>
  </si>
  <si>
    <t>Kucing adalah salah satu hewan peliharaan yang sangat menggemaskan dan teman bermain yang sangat lucu. Kucing juga dapat menjadi salah satu teman bagi kita saat malas keluar dan ingin di rumah saja. Kucing juga hewan yang sangat aktif saat bermain, bahkan kucing juga dapat digunakan untuk memangsa tikus yang berkeliaran di rumah. Kucing juga dapat diajak berlibur bersama keluarga, teman atau orang terdekat kita. Memelihara kucing di rumah dinilai bisa memberikan banyak manfaat kepada sang pemilik. Maka dari itu orang-orang gemar memelihara hewan berambut yang satu ini. Jika Anda berencana memelihara kucing namun masih bingung, buku ini akan mengulas 20 jenis kucing yang dapat dijadikan peliharaan.</t>
  </si>
  <si>
    <t>e14a9319-86de-4be9-b640-897c59608cf7</t>
  </si>
  <si>
    <t>19 Jenis Kelinci Paling Populer</t>
  </si>
  <si>
    <t>978-623-8247-21-9</t>
  </si>
  <si>
    <t>978-623-8269-57-0</t>
  </si>
  <si>
    <t>Anda pasti tahu hewan kelinci. Yap, kelinci adalah mamalia dengan empat kaki yang memiliki bulu tebal di sekujur tubuhnya. Kelinci juga merupakan hewan yang sangat menggemaskan, bahkan kelinci adalah salah satu hewan yang dapat dipelihara sendiri di rumah. Kelinci juga dapat menjadi teman bermain untuk anak-anak, namun tetap harus dengan pengawasan. Kelinci terbagi menjadi dua, kelinci peliharaan dan kelinci pedaging. Kelinci pedaging biasanya memiliki tubuh yang lebih besar dari kelinci peliharaan. Kelinci memiliki jenis yang sangat beragam, mulai dari yang lokal sampai yang berasal dari luar negeri. Setiap jenis kelinci pun memiliki harga yang berbeda-beda. Dalam buku ini akan dibahas tentang berbagai macam jenis kelinci.</t>
  </si>
  <si>
    <t>657ba9de-a114-44ac-9434-75464113c295</t>
  </si>
  <si>
    <t>Kreasi Hidangan Natal Hangatkan Suasana Kebersamaan</t>
  </si>
  <si>
    <t>978-623-8186-43-3</t>
  </si>
  <si>
    <t>978-623-8502-32-5</t>
  </si>
  <si>
    <t>Dalam menikmati momen perayaan Natal bersama keluarga, tidak ada salahnya nih, kamu coba menyajikan makanan spesial. Baik makanan berat atau sekadar camilan, cocok untuk menemani momen melepas rindu dengan orang terkasih. Jangan khawatir bakal kerepotan, bahan dan cara memasaknya mudah kok. Daripada kamu selama ini hanya menginginkan makanan khas natal ala film-film, mending kamu coba buat yuk, versi kamu sendiri. Di dalam buku ini akan dibahas mengenai berbagai macam kreasi hidangan natal yang bisa hangatkan suasana kebersamaanmu bersama orang-orang terkasih. Selamat mencoba!</t>
  </si>
  <si>
    <t>6e40107e-2626-4498-bb6a-9734d5160cea</t>
  </si>
  <si>
    <t>Beragam Ide Hiasan dan Tips Dekorasi Dinding Kamar</t>
  </si>
  <si>
    <t>978-623-8247-60-8</t>
  </si>
  <si>
    <t>978-623-8494-24-8</t>
  </si>
  <si>
    <t>Hiasan dinding sangatlah penting untuk memperindah ruangan, bahkan hiasan dinding dapat menambah suasana kamar menjadi terlihat menarik, mewah, serta ceria tergantung hiasan apa yang akan di pasang pada dinding. Terkadang orang juga merasa bingung dengan hiasan apa yang harus ditempel pada dinding karena harus menyesuaikan dengan warna, ukuran kamar, dan juga budget tentunya. Jika Anda bingung mau memilih hiasan kamar yang seperti apa, dalam buku ini akan dibahas beberapa rekomendasi hiasan dinding yang dapat Anda aplikasikan pada kamar. Selamat mencoba!</t>
  </si>
  <si>
    <t>ee8855aa-ac39-4877-ab5c-f38e02adae5c</t>
  </si>
  <si>
    <t>10 Kamera Terbaik dan Teknik Dasar Fotografi yang Wajib Dikuasai Fotografer Pemula</t>
  </si>
  <si>
    <t>978-623-8186-38-9</t>
  </si>
  <si>
    <t>978-623-8351-10-7</t>
  </si>
  <si>
    <t>Sebagai pemula, kamu mungkin ingin mempertimbangkan ukuran kamera yang pas, tidak terlalu besar. Layarnya juga cukup nyaman untuk dilihat. Sebagai fotografer pemula, kamu bisa memulai dari jenis-jenis lensa yang dasar dan umum dulu. Kamu juga sebaiknya memilih lensa dengan fitur image stabilizer. Fitur ini memungkinkan kamu menangkap gambar yang lebih tajam dengan shutter speed (waktu pencahayaan) yang pendek. Dengan kata lain, selain memilih jenis kamera terbaik, fotografer juga harus menentukan kapan momen paling tepat untuk menekan tombol shutter. Sebelum menjadi fotografer ternama, terdapat beberapa teknik dasar fotografi yang bisa Anda pelajari. Tentu berlatih adalah cara paling ideal untuk mengasah keahlian menggunakan kamera. Terlepas dari itu, tetap ada beberapa teknik yang harus dikuasai terlebih dahulu. Penasaran apa saja teknik dasar yang harus didalami oleh pecinta fotografi? Baca buku ini sampai selesai ya!</t>
  </si>
  <si>
    <t>bf3348aa-4f6a-4058-acd0-dff177a09563</t>
  </si>
  <si>
    <t>Panduan Mudah Melukis Bagi Pemula</t>
  </si>
  <si>
    <t>978-623-8247-43-1</t>
  </si>
  <si>
    <t>978-623-8503-37-7</t>
  </si>
  <si>
    <t>Seni lukis merupakan salah satu cabang dari seni rupa. Dengan dasar pengertian yang sama, seni lukis adalah sebuah pengembangan yang lebih utuh dari menggambar. Seni lukis barangkali merupakan cabang seni rupa paling tua. Sejak masa prasejarah, orang sudah mulai menemukan kegiatan menggambar dengan media dinding goa, dengan cara menjiplak telapak tangan mereka yang disembur dengan kunyahan daun-daun dan batu mineral berwarna. Tidak hanya itu, seni melukis sangatlah berkembang seiring perkembangan zaman yang sangat pesat, bahkan kegiatan melukis sudah dilakukan dengan banyak media seperti kanvas, tembok, kertas dan lain sebagainya mengikuti perkembang zaman yang ada. Bagi Anda yang baru belajar melukis, buku ini memberikan panduan mudah melukis bagi pemula.
 &amp;nbsp;</t>
  </si>
  <si>
    <t>cb12929d-3c97-4ded-ba2d-6c12ae2269c9</t>
  </si>
  <si>
    <t>Mengenal Toxic Parents dan Strict Parents</t>
  </si>
  <si>
    <t>978-623-8186-51-8</t>
  </si>
  <si>
    <t>978-623-8502-39-4</t>
  </si>
  <si>
    <t>Sejatinya para orang tua menginginkan hal terbaik bagi buah hati mereka. Meskipun maksudnya demi kebaikan sang buah hati, terkadang keinginan orang tua malah melukai perasaan anak. Proteksi yang berlebihan, ekspektasi yang terlalu tinggi dan egoisme kerap menjadi toxic yang dilakukan oleh orang tua. Oleh karena itu, penting bagi para orang tua untuk mengetahui seperti apa yang dinamakan toxic parents supaya kelak hal tersebut dapat dihindari. Sebagai orang tua yang selalu sanggup melakukan hal yang terbaik untuk buah hati mereka, tentu sikap seperti ini sangat harus dihindarkan. Sebab, segala hal yang bersifat toxic hanya akan menjadi penyakit yang pada akhirnya merugikan diri sendiri serta orang lain. Lantas seperti apa ciri perilaku yang paling sering dilakukan oleh toxic parents? Dalam buku ini akan dibahas topik mengenai toxic parents.</t>
  </si>
  <si>
    <t>9aba5db8-1e40-4cef-9428-ee05365a4997</t>
  </si>
  <si>
    <t>12 Resep Kue Natal Paling Favorit dan Populer</t>
  </si>
  <si>
    <t>978-623-8247-39-4</t>
  </si>
  <si>
    <t>978-623-8269-46-4</t>
  </si>
  <si>
    <t>Hari Natal merupakan momen spesial yang perlu dirayakan. Tentu akan terasa lebih lengkap jika ada sajian lezat, salah satunya adalah kue. Apalagi, jika momen ini dijadikan sebagai ajang untuk berkumpul bersama keluarga, teman, dan kerabat terdekat. Anda bisa menghidangkan berbagai kue lezat untuk menjamu tamu. Anda bisa menyiapkan 5 macam kue lezat, mulai dari kue kering hingga basah saat open house di Hari Natal. Jika Anda merasa bingung untuk menentukan berbagai jenis kue yang harus disiapkan, buku ini tepat untuk dibaca. Anda bisa mendapatkan inspirasi kue natal untuk open house nanti.</t>
  </si>
  <si>
    <t>88349b49-e626-440d-a286-03997e09c0fd</t>
  </si>
  <si>
    <t>Panduan Mudah Merawat Buket Bunga</t>
  </si>
  <si>
    <t>978-623-88466-1-0</t>
  </si>
  <si>
    <t>978-623-8503-45-2</t>
  </si>
  <si>
    <t>Buket bunga atau bunga tangan merupakan sekumpulan bunga-bunga cantik yang disusun menjadi sebuah rangkaian bunga. Biasanya bunga tangan ini hadir dalam acara pernikahan, yang mana menjadi aksesoris bagi pengantin wanita. Buket bunga juga sebuah rangkaian bunga yang dikemas serta dirangkai sedemikian rupa sampai-sampai lebih akrab dikenal sebagai bunga tangan. Selain itu, rangkaian bunga ini juga bisa digunakan sebagai hadiah ucapan selamat bagi orang lain. Ketika ada momen perayaan atau selebrasi seperti hari ulang tahun, kasih sayang atau wisuda. Kamu juga bisa memberikan buket bunga wisuda untuk orang tersayang. Hadirnya buket ini tentu semakin menambah suasana gembira saat momen spesial berlangsung. Nah.. ketika kamu mendapat bunga saat momen spesial pastinya sayang untuk langsung dibuang karena bisa jadi buket bunga itu dari orang spesial. Buku ini akan memberikan panduan mudah merawat buket bunga.</t>
  </si>
  <si>
    <t>fd07301b-a22f-4582-8104-fc5116bd8ea6</t>
  </si>
  <si>
    <t>23 Resep Bronis Kukus Enak, Lembut, dan Mudah Ditiru</t>
  </si>
  <si>
    <t>978-623-8247-48-6</t>
  </si>
  <si>
    <t>978-623-8269-82-2</t>
  </si>
  <si>
    <t>Kue manis berwarna cokelat yang selalu jadi incaran, apa lagi kalau bukan bronis. Siapa sih yang belum pernah mencoba lembutnya kue bronis? Bronis termasuk camilan yang populer karena rasa manis dan mudah dijumpai. Bronis sudah menjadi salah satu bisnis kuliner yang banyak peminatnya bahkan bisa kamu pesan secara online. Jika sudah mencicipnya, kue ini bahkan bisa membuat orang yang menikmatinya akan ketagihan apalagi disajikan bersama segelas teh hangat. Bronis memang dapat dinikmati dalam segala suasana dan berbagai acara. Biasanya makanan legit ini juga dijadikan buah tangan keluarga bari orang yang berpergian. Pada umumnya bronis yang kita jumpai adalah bronis cokelat. Namun, kini varian rasanya pun sangat beragam. Ada rasa pandan, keju, red velvet, dan banyak lainnya. Nah.. Bagi Anda yang mau membuat bronis sendiri di rumah, buku ini cocok untuk Anda baca karena di dalamnya ada 23 resep bronis enak, lembut, dan mudah ditiru. Selamat mencoba!</t>
  </si>
  <si>
    <t>9e0d94e9-166d-4fc5-a87c-48b76305cd5b</t>
  </si>
  <si>
    <t>Rekomendasi Dekorasi Natal untuk Menghiasi Rumah</t>
  </si>
  <si>
    <t>978-623-8247-50-9</t>
  </si>
  <si>
    <t>978-623-8503-73-5</t>
  </si>
  <si>
    <t>Bulan Desember akan segera datang, saatnya bergembira merayakan hari Natal bersama keluarga, teman dan orang yang kita sayangi. Agar suasana makin ceria dan menyenangkan, dekorasi Natal menjadi item penting yang tidak boleh dilewatkan. Mulai dari pohon Natal, lilin Natal, gantungan plafon, hiasan pintu, hingga dekorasi meja, semuanya bisa Anda temukan di pasaran. Sebelum menentukan pilihan, baca terlebih dahulu cara memilih serta rekomendasi dekorasi Natal terbaik yang dirangkum khusus untuk Anda. Anda akan menemukan produk paling tepat untuk berbagai konsep dekorasi Natal yang Anda inginkan. Selamat membaca dan temukan dekorasi Natal favorit Anda!</t>
  </si>
  <si>
    <t>c0782771-0e2a-48de-8cd6-20c42fa06bc1</t>
  </si>
  <si>
    <t>Fakta Anak Pertama, Kedua, dan Ketiga</t>
  </si>
  <si>
    <t>978-623-8186-40-2</t>
  </si>
  <si>
    <t>978-623-8502-20-2</t>
  </si>
  <si>
    <t>Orang tua yang dikaruniai si buah hati pastinya mereka sangat senang. Anak itu sendiri adalah anugerah yang berasal dari Tuhan. Oleh karena itu, orang tua harus menjaga dan memberikan kasih sayang yang terbaik untuk anaknya. Salah satu cara untuk menjaga dan memberikan kasih sayang kepada seorang anak adalah dengan mengenali karakter atau kepribadian anak itu sendiri. Hal ini perlu dilakukan supaya orang tua dan anak mempunyai hubungan komunikasi yang baik yang dapat menambahkan keharmonisan dalam sebuah keluarga. Urutan anak dalam keluarga biasanya memiliki karakter dan kepribadiannya masing-masing. Oleh karena itu, orang tua harus bisa menyesuaikan bagaimana cara memberikan kasih sayang berdasarkan urutan anak dalam keluarga. Mulai dari anak pertama, kedua hingga anak ketiga. Dalam buku ini dibahas mengenai Fakta anak pertama, kedua, ketiga.</t>
  </si>
  <si>
    <t>be1b543a-d793-4ed8-9082-eb981ccd67a9</t>
  </si>
  <si>
    <t>22 Jenis Ikan Air Tawar Di Indonesia</t>
  </si>
  <si>
    <t>978-623-88100-8-6</t>
  </si>
  <si>
    <t>978-623-8269-74-7</t>
  </si>
  <si>
    <t>Di Indonesia, terdapat banyak sekali jenis ikan air tawar yang bisa dikonsumsi ataupun bisa dipelihara dan dibudidayakan. Ikan juga sangat bermanfaat bagi kehidupan kita, entah untuk memenuhi kebutuhan hidup dan sumber nafkah bagi orang-orang yang hidup dipinggir pantai ataupun untuk dipelihara sebagai jenis ikan air tawar. Ini artinya, ikan tersebut hidup dan berenang di air yang berada di sungai, danau, dan lahan basah yang menyumbang kurang dari 3% pasokan air bumi. Dari seluruh jenis tersebut, tentu ada yang populer di Indonesia, entah itu untuk dikonsumsi maupun dijadikan sebagai ikan air tawar penghias ruang tamu rumah di akuarium. Menurut data yang diambil dari Kementerian Kelautan dan Perikanan Indonesia, setidaknya Indonesia memiliki lebih dari 400 jenis ikan air tawar hias dan 1.100 jenis ikan air tawar konsumtif. Buku ini akan menjabarkan 22 jenis Ikan Air Tawar di Indonesia.</t>
  </si>
  <si>
    <t>cfb9579c-7f47-4ad2-a002-607e84efd612</t>
  </si>
  <si>
    <t>Parenting: Tips-tips yang Harus Diketahui Orang Tua</t>
  </si>
  <si>
    <t>978-623-8186-53-2</t>
  </si>
  <si>
    <t>978-623-8502-64-6</t>
  </si>
  <si>
    <t>Membaca merupakan salah satu bentuk kemampuan berbahasa melalui tulisan yang bersifat reseptif. Membaca memberikan informasi, pengetahuan, dan pengalaman baru yang sebelumnya tidak diketahui. Membaca ini tentunya sangat berguna bagi setiap orang. Oleh karena itu anak-anak juga harus diajarkan membaca sejak dini agar mereka dapat menyerap ilmu dari mana saja dengan mudah. Bagi banyak orang tua, menyaksikan seorang anak bertransisi dari yang belum bisa membaca menjadi seorang yang dapat menghibur dan belajar melalui sebuah buku yang mendidik dirinya sendiri. Hal tersebut merupakah salah satu pencapaian dalam kehidupan keluarga. Dalam buku ini akan dibahas mengenai tips-tips parenting. Salah satunya ialah tips agar anak cepat membaca.</t>
  </si>
  <si>
    <t>8b781ea5-e661-4369-9a7a-15a1c8a1d951</t>
  </si>
  <si>
    <t>17 Destinasi Liburan Natal Terbaik Bersama Keluarga</t>
  </si>
  <si>
    <t>978-623-8247-19-6</t>
  </si>
  <si>
    <t>978-623-8269-49-5</t>
  </si>
  <si>
    <t>Salah satu liburan yang paling ditunggu-tunggu memasuki akhir tahun adalah libur Natal. Selain karena perayaan Natal yang meriah, momen libur Natal bisa menjadi kesempatan liburan bersama keluarga dan juga kerabat terdekat. Tak hanya karena hari libur di akhir tahun yang melimpah, satu hal yang menjadikan liburan Natal spesial adalah kemeriahan berbagai destinasi wisata yang disulap menjadi meriah menyambut perayaan libur Natal. Namun tidak semua kota atau negara memiliki perayaan Natal yang meriah. Hanya ada beberapa kota atau negara yang menawarkan perayaan Natal yang gemerlap dan menawarkan pengalaman yang tak terlupakan. Dalam buku ini akan dibahas mengenai destinasi liburan natal terbaik bersama keluarga yang bisa Anda coba.</t>
  </si>
  <si>
    <t>bc529973-3611-4ba4-81c2-22f43df444f2</t>
  </si>
  <si>
    <t>Ucapan dan Dekorasi Ulang Tahun untuk Anak</t>
  </si>
  <si>
    <t>978-623-8186-41-9</t>
  </si>
  <si>
    <t>978-623-8502-93-6</t>
  </si>
  <si>
    <t>Ulang tahun merupakan hari spesial bagi setiap orang. Apalagi bagi Anda yang sudah memiliki buah hati, maka hari ulang tahun menjadi sangat istimewa karena mengingatkan Anda pada peristiwa penting kelahirannya. Oleh karena itu, ucapan ulang tahun untuk anak menjadi sangat penting dan dinantikan. Di dalam memberikan ucapan ulang tahun kepada anak, setiap orang tua pastinya mengharapkan hal-hal yang baik menyertai putra putrinya. Baik permohonan untuk meminta agar anak selalu sehat, lancar dalam bersekolah, dan meraih apa yang dicita-citakannya. Oleh karena itu, di hari ulang tahun menjadi momen yang sangat tepat untuk melimpahkan banyak doa terbaik untuk anak Anda. Di dalam buku ini akan dibahas mengenai ucapan dan dekorasi ulang tahun untuk anak.</t>
  </si>
  <si>
    <t>4c0aa291-1377-4e58-901c-c4e594dfcebf</t>
  </si>
  <si>
    <t>Tren Gaya Rambut Pria dan Wanita di Tahun 2022</t>
  </si>
  <si>
    <t>978-623-8247-11-0</t>
  </si>
  <si>
    <t>978-623-8269-51-8</t>
  </si>
  <si>
    <t>Tahukah kamu? Rambut adalah bagian tubuh yang paling pertama dilihat oleh semua orang ketika bertemu. Maka dari itu, penting bagi setiap orang untuk memiliki gaya rambut 2022 yang up to date dan menarik hati, agar first impression-mu terhadap orang lain bisa jadi sangat baik. Inilah buku yang wajib kamu baca! Buku ini menyediakan berbagai macam gaya rambut pria dan wanita 2022 yang wajib ditiru. Selamat membaca!</t>
  </si>
  <si>
    <t>67993130-b047-449c-82d2-074535bfc4b4</t>
  </si>
  <si>
    <t>Pola Asuh Anak</t>
  </si>
  <si>
    <t>978-623-8186-54-9</t>
  </si>
  <si>
    <t>978-623-8502-67-7</t>
  </si>
  <si>
    <t>Pola asuh yang baik merupakan salah satu kebutuhan dasar anak yang harus dipenuhi oleh para orang tua. Seperti yang dikatakan oleh IDAI (Ikatan Dokter Anak Indonesia), terdapat tiga kebutuhan dasar anak, yaitu Asah, Asih, Asuh. Asah merupakan stimulasi, asih merupakan kebutuhan emosi dan kasih sayang, dan asuh merupakan kebutuhan fisik anak. Dalam dunia psikologi, ada empat macam pola asuh. Masing-masing memiliki dampak yang berbeda terhadap karakter anak. Sebagian besar orang tua akan mengadopsi salah satu pola asuh yang tampak lebih dominan, ketimbang pola asuh lainnya. Nah.. dalam buku ini akan dibahas mengenai pola asuh anak yang perlu diketahui oleh orang tua.
 &amp;nbsp;</t>
  </si>
  <si>
    <t>17d96e76-1a22-4245-bcf5-70f2f94f45b5</t>
  </si>
  <si>
    <t>19 Jenis Pohon yang Dapat Ditanam di Depan Rumah</t>
  </si>
  <si>
    <t>978-623-8247-22-6</t>
  </si>
  <si>
    <t>978-623-8269-59-4</t>
  </si>
  <si>
    <t>Pohon adalah salah satu tumbuhan yang sangat berguna untuk keteduhan rumah. Sering kali pohon menjadi objek pertama yang harus ada jika kita memiliki sebuah taman di depan rumah. Pohon menjadi tumbuhan yang paling banyak dipilih sebagai salah satu objek untuk memperindah rumah. Namun, tidak semua jenis pohon cocok ditanam di depan rumah untuk memperindah rumah Anda. Jika Anda bingung memilih jenis pohon apa yang cocok untuk dijadikan hiasan rumah, buku ini sangat cocok Anda baca karena di dalamnya membahas tentang 19 Jenis pohon yang dapat ditanam di depan rumah. Selamat membaca!</t>
  </si>
  <si>
    <t>ee7861bb-32fc-4d7f-b12f-c1de2c531a69</t>
  </si>
  <si>
    <t>Parenting pada Anak: Tips yang Perlu Diketahui Orang Tua</t>
  </si>
  <si>
    <t>978-623-8186-52-5</t>
  </si>
  <si>
    <t>978-623-8502-63-9</t>
  </si>
  <si>
    <t>Meskipun sudah menjadi orang tua, banyak lho Ayah dan Ibu yang belum paham betul mengenai makna parenting. Saat ini memang banyak sekali seminar-seminar parenting bertebaran di media sosial, baik yang dilakukan oleh para influencer maupun lembaga resmi. Tema mengenai parenting memang gurih untuk dibahas. Namun mengenai arti dan makna parenting sesungguhnya, banyak yang belum tahu. Padahal, bekal parenting wajib dimiliki oleh orang tua dan calon orang tua. Jadi meskipun si kecil masih bayi atau bahkan masih di dalam perut, jangan ragu untuk belajar parenting. Berikut ini akan dibahas beberapa hal mengenai parenting yang perlu orang tua ketahui.
 &amp;nbsp;</t>
  </si>
  <si>
    <t>4dd41730-ca25-4465-8e58-3249e7af45d3</t>
  </si>
  <si>
    <t>17 Resep Olahan Nasi Murah dan Lezat</t>
  </si>
  <si>
    <t>978-623-8186-37-2</t>
  </si>
  <si>
    <t>978-623-8351-11-4</t>
  </si>
  <si>
    <t>Nasi adalah bahan pangan pokok bagi sebagian masyarakat Indonesia. Nasi juga selalu dihidangkan dengan fresh. Biasanya nasi dihidangkan bersamaan dengan lauk pendamping. Selain dihidangkan sebagai pangan pokok, ternyata nasi juga dapat diolah menjadi berbagai macam olahan yang lezat lho. Di dalam buku ini akan dibahas berbagai macam resep olahan nasi yang bisa Anda coba di rumah. Ada 17 resep berbahan dasar nasi mulai dari kerupuk, sempol, pancake dan masih banyak lagi. Selamat mencoba!
 &amp;nbsp;</t>
  </si>
  <si>
    <t>fff37a55-d407-46a2-aac3-54eb6d2a30c9</t>
  </si>
  <si>
    <t>22 Jenis Anjing yang Dapat Dipelihara</t>
  </si>
  <si>
    <t>978-623-8247-30-1</t>
  </si>
  <si>
    <t>978-623-8269-73-0</t>
  </si>
  <si>
    <t>Anjing adalah hewan peliharaan yang menggemaskan dan sangat lucu. Tingkahnya kadang lucu, kadang konyol, kadang juga membuat jengkel. Namun, senakal apa pun, mereka tetap teman hidup yang menyenangkan. Mereka membuat kita tertawa, dan menghibur kita di kala sendu. Tidak hanya itu anjing adalah hewan yang pintar yang dapat menjadi penjaga pribadi dikala tidak ada satupun orang. Anjing juga dapat diajak berlibur dan menjadi salah satu hewan peliharaan yang dapat diajak kemana pun. Anjing menyukaimu apa adanya. Mereka tidak menuntut macam-macam. Hewan peliharaan yang satu ini punya banyak sekali kualias positif. Jadi, tak heran jika mereka jadi hewan peliharaan terpopuler di dunia (selain kucing, tentunya). Buku ini membahas tentang jenis-jenis anjing yang dapat dijadikan peliharaan.</t>
  </si>
  <si>
    <t>8a189b54-dba5-4972-89ee-85c8a9987938</t>
  </si>
  <si>
    <t>40 Pekerjaan Menjanjikan Untuk Masa Depan</t>
  </si>
  <si>
    <t>978-623-8247-17-2</t>
  </si>
  <si>
    <t>978-623-8269-90-7</t>
  </si>
  <si>
    <t>Pekerjaan yang menjanjikan di masa lalu belum tentu masih gemilang di masa kini. Tren pekerjaan berubah seiring dengan perkembangan zaman. Contohnya, 50 hingga 75 tahun yang lalu, sektor manufaktur Amerika sedang berada pada puncaknya. Pekerja di industri ini bergaji tinggi dan punya masa depan yang cerah. Tapi hari ini, pekerjaan itu sebagian besar hilang. Saat ini, kesempatan memperoleh pekerjaan dengan pendapatan yang menjanjikan sangat terbuka luas. Berikut adalah daftar profesi yang bisa menjadi rujukan para pencari kerja, dalam buku ini membahas mengenai 40 jenis pekerjaan menjanjikan untuk rekomendasi Anda.</t>
  </si>
  <si>
    <t>2c3bd934-8232-4e22-97cf-b9e01d82bb43</t>
  </si>
  <si>
    <t>Beberapa Hiasan Dinding Ruang Tamu Minimalis Modern</t>
  </si>
  <si>
    <t>978-623-8247-59-2</t>
  </si>
  <si>
    <t>978-623-8503-82-7</t>
  </si>
  <si>
    <t>Dinding ruang tamu adalah salah satu spot yang sangat sering kita lihat, namun banyak orang yang bingung dengan hiasan apa yang harus dipasang untuk memperindah dinding di ruang tamu. Ada banyak berbagai cara untuk menghias dinding ruang tamu Anda. Beberapa hiasan dinding bahkan bisa Anda ciptakan sendiri tanpa mengeluarkan uang sepeserpun. Jika Anda bingung mau memasang hiasan apa pada dinding ruang tamu rumah Anda, berikut beberapa rekomendasi hiasan dinding ruang tamu yang bisa Anda coba.</t>
  </si>
  <si>
    <t>7daa005f-5c9f-4494-ba84-75c9a3a70900</t>
  </si>
  <si>
    <t>20 Resep Olahan Terong Mudah dan Murah</t>
  </si>
  <si>
    <t>978-623-8186-36-5</t>
  </si>
  <si>
    <t>978-623-8351-12-1</t>
  </si>
  <si>
    <t>Bagi kamu yang senang menu lalapan, terong jadi salah satu andalan. Teksturnya yang lembut membuatnya seringkali digolongkan sebagai sayur. Tapi kamu perlu tahu, secara ilmiah ternyata terong ini masuk dalam jenis buah. Eggplant atau terong (Solanum Melongena) adalah tanaman berbunga masuk golongan tanaman &amp;#39;nigthshade&amp;#39;. Terong masih satu rumpun dengan kentang, tomat dan paprika. Terong terdiri dari beragam jenis. Ada terong ungu, belanda, putih, telunjuk, maupun bulat. Terong susah menyerap bumbu masakan. Terong juga mudah hancur kalau terlalu lama dimasak. Umumnya terong dimasak dengan cara digoreng atau ditumis. Padahal terong bisa diolah menjadi berbagai masakan lezat dan menggugah selera. Selain lezat, terong juga memiliki gizi dan manfaat besar untuk kesehatan. Nah, kamu yang ingin mengolah terong menjadi masakan ekstra lezat, bacalah buku ini karena di dalamnya menyediakan beberapa resep terong sederhana dan praktis. Selamat mencoba!
 &amp;nbsp;</t>
  </si>
  <si>
    <t>9d58badd-3f3c-4a91-92af-1eb200162e53</t>
  </si>
  <si>
    <t>Berbagai Resep Minuman Hangat di Kala Hujan</t>
  </si>
  <si>
    <t>978-623-88466-3-4</t>
  </si>
  <si>
    <t>978-623-8269-38-9</t>
  </si>
  <si>
    <t>Suasana hujan kerap membuat enggan keluar dan lebih betah menghabiskan waktu di rumah. Sembari menikmati aroma hujan yang khas, biasanya kebanyakan orang menyajikan minuman hangat seperti teh atau kopi panas. Menyeruput minuman hangat dapat membantu menghangatkan tubuh di cuaca dingin. Selain the dan susu, ada juga minuma hangat berbahan dasar susu. Kita semua tahu bahwa susu terkenal sebagai salah satu minuman sehat yang kaya akan khasiat untuk kesehatan tubuh. Menambahkan susu dalam minuman hangat yang hendak kamu buat bukan saja membuat minumannya jadi enak tapi juga sehat. Berikut berbagai macam minuman hangat di kala hujan yang bisa kamu nikmati di rumah. Selamat mencoba!</t>
  </si>
  <si>
    <t>55435318-dd10-4f7e-8a6a-342de8530b9d</t>
  </si>
  <si>
    <t>Beberapa Danau di Indonesia dengan Pesona Menakjubkan</t>
  </si>
  <si>
    <t>978-623-8117-44-4</t>
  </si>
  <si>
    <t>978-623-8117-90-1</t>
  </si>
  <si>
    <t>Destinasi wisata alam tentu tak selalu harus gunung ataupun pantai. Masih ada pilihan lain yang bisa kamu jadikan alternatif saat merencanakan wisata alam, salah satunya adalah mengunjungi danau. Berada di antara lempeng Eurasia dan Indo-Australia, Indonesia memiliki deretan gunung api di berbagai wilayahnya. Setidaknya, terdapat 840 danau besar dan 735 danau kecil (situ) yang bisa kamu kunjungi. Dalam buku ini kamu akan menemukan berbagai destinasi wisata danau yang dapat dikunjungi. Tidak ada salahnya untuk mencoba salah satu objek wisata danau untuk sekadar melepas penat setelah lelah bekerja maupun berlibur bersama keluarga.</t>
  </si>
  <si>
    <t>a94b2a1a-0d76-495b-bb15-64a6a0b22b35</t>
  </si>
  <si>
    <t>Aneka Olahan Hati Ampela Enak dan Mudah Dibuat</t>
  </si>
  <si>
    <t>978-623-8186-48-8</t>
  </si>
  <si>
    <t>978-623-8351-16-9</t>
  </si>
  <si>
    <t>Ati ampela merupakan salah satu bahan makanan yang banyak digemari. Meski masuk dalam kategori jeroan, makanan ini dipercaya memiliki kandungan yang baik bagi tubuh. Beberapa di antaranya adalah mengandung protein, vitamin A, vitamin B12, dan kaya akan zat besi. Meski rasanya agak pahit, jika diolah dengan benar, ati ampela akan punya cita rasa yang nikmat. Olahan ati ampela juga beragam, mulai dari gurih, pedas, dan manis. Ati ampela juga bisa diolah dengan digoreng, direbus, atau dipadukan dengan bahan makanan lain. Nah, jika kamu bosan dengan olahan hati ayam biasa, ada baiknya untuk mencoba resep-resep baru ini. Meski pemula sekalipun, langkah-langkah memasak ini juga mudah untuk dipraktikkan. Berikut sejumlah resep ati ampela yang dapat kamu praktikkan di rumah. Selamat mencoba!
 &amp;nbsp;</t>
  </si>
  <si>
    <t>0250c57d-bdfa-48d0-9a14-c6a250543363</t>
  </si>
  <si>
    <t>17 Resep Minuman Berbahan Madu dan Jahe</t>
  </si>
  <si>
    <t>978-623-8247-47-9</t>
  </si>
  <si>
    <t>978-623-8269-55-6</t>
  </si>
  <si>
    <t>Saat musim hujan, udara akan lebih dingin dari biasanya. Udara yang dingin biasanya akan membuat beberapa gangguan kesehatan datang menghampiri tubuh yang imunnya sedang menurun, seperti flu, batuk atau masuk angin. Untuk menghangatkan tubuh saat musim hujan, seseorang biasanya akan mengonsumsi makanan kuah dan minuman yang hangat. Salah satu minuman hangat yang biasanya dikonsumsi saat musim hujan adalah wedang jahe. Dengan rasa yang sedikit pedas, membuat jahe dapat menghangatkan tubuh sekaligus mencegah beberapa gangguan kesehatan saat musim hujan. Tak hanya dijadikan wedang jahe, jahe juga bisa dicampurkan dengan bahan-bahan lain supaya minuman yang dibuat lebih kaya rasa. Biasanya jahe dipadukan dengan madu, kayu manis atau pun lemon. Berikut 20 resep minuman berbahan jahe dan madu.</t>
  </si>
  <si>
    <t>8d05ba3c-121a-42e6-ad7c-1f5f914fb85d</t>
  </si>
  <si>
    <t>Aneka Olahan Jengkol Menggugah Selera</t>
  </si>
  <si>
    <t>978-623-8186-49-5</t>
  </si>
  <si>
    <t>978-623-8351-17-6</t>
  </si>
  <si>
    <t>Jengkol menjadi salah satu makanan yang cukup banyak disukai orang. Tak heran jika resep masakan rumahan satu ini banyak dicari. Olahan jengkol memiliki cita rasa yang begitu khas. Terlepas dari baunya yang kurang sedap dan menyengat, sayuran yang satu ini memiliki tekstur empuk dan legit. Jengkol memang begitu menggoda bagi para penggemarnya. Bahkan mereka mengolahnya dalam berbagai jenis masakan yang cukup menggiurkan, seperti rendang, semur, atau dicampur bersama cabai rawit dan rempah menjadi sajian jengkol balado bercita rasa pedas. Dalam buku ini akan dibahas lebih jauh mengenai berbagai macam olahan jengkol yang dapat Anda praktikkan di rumah. Selamat mencoba!
 &amp;nbsp;</t>
  </si>
  <si>
    <t>4553a7b6-a378-4e15-b15a-830376cc72f5</t>
  </si>
  <si>
    <t>Tips Mengajari Anak Membaca Efektif dan Jago Bahasa Inggris</t>
  </si>
  <si>
    <t>978-623-8186-82-2</t>
  </si>
  <si>
    <t>978-623-8502-73-8</t>
  </si>
  <si>
    <t>Sekolah pertama anak adalah di rumah. Guru pertama anak adalah orang tua. Di rumah, orang tua memiliki kewajiban untuk memberikan pendidikan kepada anak, salah satunya adalah dengan membaca. Sering mengetahui kalimat, &amp;ldquo;Membaca adalah jendela dunia&amp;rdquo;? Ya betul, dengan cara mengajari anak membaca sejak dini, minat baca anak semakin terbentuk dengan baik. Yang mana minat baca ini akan bermanfaat untuk masa depannya. Seolah-olah dengan membaca, dunia mudah untuk ia jelajahi.Berikut panduan bagaimana kiat-kiat mengajari anak bisa membaca tanpa mengeja, tips apa saja agar si kecil memiliki kegemaran membaca sejak dini, serta manfaat apa yang akan didapat si kecil agar semakin semangat dalam belajar membaca!</t>
  </si>
  <si>
    <t>6af0253f-19a0-40a6-8918-246516c055fa</t>
  </si>
  <si>
    <t>Beberapa Jenis Bunga Terindah di Dunia</t>
  </si>
  <si>
    <t>978-623-88466-9-6</t>
  </si>
  <si>
    <t>978-623-8494-22-4</t>
  </si>
  <si>
    <t>Bunga merupakan bagian dari sebuah tanaman yang secara umum mencerminkan suatu keindahan baik itu berupa warna, rupa maupun aromanya. Maka dari itu kerap kali dapat kita lihat bunga difungsikan sebagai media untuk mengungkapkan perasaan, terutama rasa kasih sayang dan cinta kepada orang yang disayangi. Seperti yang kamu ketahui ada banyak sekali jenis bunga yang tumbuh liar di dunia sehingga cenderung menjadi buruan setiap orang. Tak hanya itu, ada beberapa jenis bunga yang memiliki keindahan yang sangat sayang untuk dilewatkan. Penasaran? Dalam buku ini akan dibahas mengenai tentang beberapa jenis bunga terindah di dunia.</t>
  </si>
  <si>
    <t>d06b8087-e084-4595-bcca-7d7d431fb5cd</t>
  </si>
  <si>
    <t>17 Rekomendasi Jenis Keramik Lantai Rumah</t>
  </si>
  <si>
    <t>978-623-8247-02-8</t>
  </si>
  <si>
    <t>978-623-8269-53-2</t>
  </si>
  <si>
    <t>Bila kita melihat kembali ke rumah-rumah zaman dahulu, tentu tipe keramik hanya satu. Kamu akan sering menemui material keramik yang dibuat dari tanah liat dengan corak yang cukup membosankan, yaitu polos tanpa motif. Namun kini, seiring dengan perkembangan zaman macam-macam keramik mulai bermunculan dengan desain menarik yang pastinya membuat hunian kian hidup.Keramik yang diaplikasikan pada kamar mandi maupun ruang keluarga tentunya memiliki perbedaan. Pins harus mengetahuinya terlebih dahulu nih, sebelum membelinya. Apa saja jenis atau motif keramik lantai yang bagus? Tak perlu bingung, buku ini mengulas tentang rekomendasi jenis keramik rumah yang bisa dijadikan inspirasi.</t>
  </si>
  <si>
    <t>9af0d718-8c50-437e-ba9b-45481eade674</t>
  </si>
  <si>
    <t>Berbagai Macam Olahan Sosis Simpel dan Lezat</t>
  </si>
  <si>
    <t>978-623-8186-42-6</t>
  </si>
  <si>
    <t>978-623-8351-23-7</t>
  </si>
  <si>
    <t>Praktis dan ekonomis, dua kata tersebut memang cocok disandingkan untuk bahan makanan satu ini. Yup, sosis dikenal sebagai salah satu bahan makanan yang mudah dibuat dan memiliki rasa lezat. Setelah digoreng, dibakar, atau direbus, sosis bisa langsung dikonsumsi bersama saus cocol kesukaan. Namun untuk membuat sajian ini lebih kaya rasa dan cocok dijadikan teman makan, kamu bisa mengolah sosis menjadi aneka sajian yang lebih menggugah selera, lho. Salah satunya dimasak dengan aneka bumbu pedas. Bagi para pencinta pedas, olahan sosis satu ini pasti bisa memanjakan lidah. Selain rasa pedas, di dalam buku ini juga dibahas tentang berbagai macam olahan sosis dengan beraneka ragam rasa yang dijamin akan membuat selera makanmu meningkat. Selamat berkreasi!
 &amp;nbsp;</t>
  </si>
  <si>
    <t>4e196648-ab23-4862-bef0-8effc261e330</t>
  </si>
  <si>
    <t>29 Macam Olahan Kentang Lezat</t>
  </si>
  <si>
    <t>978-623-8186-39-6</t>
  </si>
  <si>
    <t>978-623-8351-13-8</t>
  </si>
  <si>
    <t>Kentang merupakan salah satu bahan yang mudah diolah menjadi berbagai makanan lezat dan menggugah selera. Selain enak, kentang juga mengandung banyak nutrisi. Diantaranya ada karbohindrat, serat, dan protein. Karena mengandung korbohidrat yang cukup tinggi, kentang juga bisa dijadikan sebagai alternatif pengganti nasi. Cara pengolahannya pun cukup praktis, Anda bisa berkreasi membuat camilan berbahan dasar kentang ketika waktu luang. Cocok dihidangkan saat berkumpul bersama keluarga atau jadi teman menemani menonton film. Dengan mengandalkan aneka ragam bumbu, kentang pun kemudian dapat diolah menjadi makanan serba asin ataupun manis. Dalam buku ini akan dibahas mengenai 29 macam olahan kentang lezat yang bisa Anda praktikkan di rumah. Selamat mencoba!</t>
  </si>
  <si>
    <t>03540677-c5e4-408b-a9dc-4ef2c9eba6dd</t>
  </si>
  <si>
    <t>15 Resep Makanan Khas Sunda yang Wajib Dicoba</t>
  </si>
  <si>
    <t>978-623-88466-8-9</t>
  </si>
  <si>
    <t>978-623-8269-47-1</t>
  </si>
  <si>
    <t>Indonesia tak hanya kaya akan keberagaman budaya dan sukunya saja. Tak hanya itu kuliner setiap daerahnya pun sangat beragam. Salah satu kuliner tradisional itu adalah makanan khas Sunda. Berbicara soal makanan khas Sunda, orang-orang mengenalnya dengan makanan yang didominasi dengan rasa manis dan dilengkapi dengan lalapan. Namun, ternyata kuliner dari Sunda ini tak hanya dominan rasa manis saja, ada juga cita rasa asin, pedas, asam segar, hingga gurih. Kebanyakan makanan khas Sunda terbuat dari bahan dasar sayur, baik yang diolah dalam keadaan mentah maupun yang sudah dimasak. Ada pula olahan dari bahan dasar daging yang disajikan dengan bumbu rempah-rempah khas yang lengkap. Dalam buku ini akan dibahas aneka resep makanan khas Sunda yang dapat Anda praktikkan di rumah. Selamat mencoba!</t>
  </si>
  <si>
    <t>c93d77da-d57c-46d1-9814-ed552de29e73</t>
  </si>
  <si>
    <t>Makanan Pendamping ASI yang Sehat dan Bernutrisi</t>
  </si>
  <si>
    <t>978-623-8269-14-3</t>
  </si>
  <si>
    <t>978-623-8494-97-2</t>
  </si>
  <si>
    <t>Makanan pendamping ASI (MP-ASI) adalah makanan tambahan yang diberikan kepada bayi setelah bayi berusia 6 bulan sampai bayi berusia 24 bulan. Jadi selain Makanan Pendamping ASI, ASI-pun harus tetap diberikan kepada bayi, paling tidak sampai usia 24 bulan, peranan makanan pendamping ASI sama sekali bukan untuk menggantikan ASI melainkan hanya untuk melengkapi ASI. Makanan Pendamping ASI diberikan pada bayi yang telah berusia 6 bulan atau lebih karena ASI tidak lagi memenuhi gizi bayi. Pemberian makanan pendamping ASI harus bertahap dan bervariasi dari mulai bentuk sari buah, buah segar, bubur kental, makanan lumat, makanan lembek, dan akhirnya makanan padat. Alasan pemberian MP-ASI pada usia 6 bulan karena umumnya bayi telah siap dengan makanan padat pada usia ini. Jika Anda masih bingung tentang MPASI, buku ini sangat tepat untuk Anda baca karena di dalamnya membahas mengenai makanan pendamping ASI yang sehat dan bernutrisi. Selamat membaca!</t>
  </si>
  <si>
    <t>8f414001-62e3-4254-ba03-3f97e44fbbee</t>
  </si>
  <si>
    <t>20 Resep Aneka Mi Kuah ala Rumahan</t>
  </si>
  <si>
    <t>978-623-8247-91-2</t>
  </si>
  <si>
    <t>978-623-8269-71-6</t>
  </si>
  <si>
    <t>Menu makanan khas Indonesia banyak sekali ragamnya. Semua punya cita rasa tersendiri yang disenangi banyak orang, bahkan hingga orang-orang dari mancanegara. Contohnya ada mi yang bisa diolah jadi mi goreng serta mi kuah. Mi kuah ini termasuk yang banyak sekali jenisnya, lho. Mulai dari mi yang dikreasikan jadi mi tek tek ala abang-abang, mi nyemek, mi rebus sederhana, hingga mi khas berbagai daerah di Nusantara. Kamu pun bisa membuat mi kuah sendiri di rumah biar lebih hemat, lho. Di dalam buku ini akan dibahas mengenai 20 olahan mi kuah ala rumahan yang bisa kamu praktikkan. Selamat mencoba!
 &amp;nbsp;</t>
  </si>
  <si>
    <t>52fe9225-56fe-4bfa-9541-b9e18028850a</t>
  </si>
  <si>
    <t>23 Resep Masakan Bersantan Khas Nusantara</t>
  </si>
  <si>
    <t>978-623-8269-05-1</t>
  </si>
  <si>
    <t>978-623-8269-83-9</t>
  </si>
  <si>
    <t>Membuat kreasi makanan dalam berbagai jenis memang menjadi hal yang menyenangkan. Terlebih buat kamu yang suka memasak dan doyan kuliner. Salah satu masakan nusantara yang paling banyak disukai adalah makanan bersantan. Selain rasanya gurih, masakan bersantan ini mudah dijumpai di berbagai daerah dengan ciri khas masing-masing.</t>
  </si>
  <si>
    <t>880352b1-b78c-4116-b9ff-4259149c8cbf</t>
  </si>
  <si>
    <t>22 Olahan Jamur Praktis dan Lezat</t>
  </si>
  <si>
    <t>978-623-8269-06-8</t>
  </si>
  <si>
    <t>978-623-8269-79-2</t>
  </si>
  <si>
    <t>Jamur menjadi salah satu sayuran yang banyak digemari masyarakat Indonesia. Bukan hanya menjadi santapan makan yang enak, jamur juga memiliki kandungan gizi yang baik untuk tubuh manusia. Misalnya saja untuk meningkatkan kekebalan tubuh, mencegah kolesterol, dan mencegah diabetes. Jamur adalah salah satu bahan makanan yang punya banyak varian. Dari berbagai banyak varian itu, bisa diolah menjadi hidangan yang lezat dan menggugah selera. Biasanya kebanyakan orang mengolah jamur dengan cara ditumis atau diolah menjadi sup karena paling mudah dibuat. Namun tidak hanya itu saja, jamur dapat diolah menjadi berbagai macam olahan yang menggugah selera. Selamat mencoba!</t>
  </si>
  <si>
    <t>b8e26401-4ad6-42e6-8738-b1aed9f566b8</t>
  </si>
  <si>
    <t>Macam-macam Olahan Telur Kekinian dan Praktis</t>
  </si>
  <si>
    <t>978-623-8117-34-5</t>
  </si>
  <si>
    <t>978-623-8492-50-3</t>
  </si>
  <si>
    <t>Bagi kamu yang masih menjalani perkuliahan pasti ada yang pernah menjalani kehidupan sebagai anak kos. Anak kos ditantang untuk menjadi mandiri dan mengatur segala macam pengeluaran harian sendiri. Bagaimana sih agar pengeluaran tidak membengkak dan boncos tiap akhir bulan? Jawabannya adalah dengan masak sendiri. Mau tidak mau, kamu harus bisa memasak makanan sederhana yang enak dan mengenyangkan. Bahan makanan yang satu ini pasti tidak asing dan selalu menjadi andalan anak kos. Apalagi jika bukan telur, selain harganya murah telur cukup praktis untuk diolah. Buku ini membahas tentang berbagai macam olahan berbahan dasar telur yang bisa kamu kreasikan sendiri. Selamat mencoba!</t>
  </si>
  <si>
    <t>1b42c988-6bdc-4769-8111-02518d561eb8</t>
  </si>
  <si>
    <t>Ragam Olahan Daging Sapi Khas Nusantara</t>
  </si>
  <si>
    <t>978-623-8247-93-6</t>
  </si>
  <si>
    <t>978-623-8503-72-8</t>
  </si>
  <si>
    <t>Selain daging ayam, daging sapi juga termasuk bahan makanan yang paling sering dikonsumsi oleh orang Indonesia. Daging sapi sendiri tak hanya punya rasa yang enak usai diolah jadi beragam hidangan, tetapi juga tinggi nutrisi. Daging sapi mengandung zat besi, zink, protein, dan nutrisi lainnya untuk menjaga imun tubuh, menguatkan otot, mengatasi anemia, dan lain-lain. Meski begitu, konsumsi daging sapi harus dalam batas normal agar kolesterol tidak mudah naik. Daging sapi sendiri bisa diolah jadi beragam masakan yang menggugah selera. Di setiap daerah di Indonesia, daging sapi diolah dengan cara yang berbeda-beda. Oleh karena itu, beda daerah, beda pula rasa olahan daging sapi yang tercipta. Dalam buku ini akan dibahas mengenai aneka ragam olahan daging sapi khas nusantara yang bisa Anda coba di rumah.</t>
  </si>
  <si>
    <t>e16efec9-7256-4ed6-ae1e-6209e947ee9e</t>
  </si>
  <si>
    <t>Olahan Keripik Renyah dan Mudah Dibuat</t>
  </si>
  <si>
    <t>978-623-8269-15-0</t>
  </si>
  <si>
    <t>978-623-8503-33-9</t>
  </si>
  <si>
    <t>Keripik menjadi salah satu camilan kegemaran banyak orang. Untuk membuat kudapan ini, Anda dapat memanfaatkan beragam bahan. Beberapa orang mengolah keripik sebagai sajian asin, namun juga bisa manis. Membuat keripik juga sangat praktis dengan bahan-bahan yang tak begitu banyak dan mudah didapatkan. Di dalam buku ini akan dibahas mengenai berbagai macam olahan camilan yang bisa Anda praktikkan di rumah untuk teman santai, ngobrol, maupun berkumpul dengan keluarga dan teman-teman. Selamat mencoba!</t>
  </si>
  <si>
    <t>fc58bfe4-29ad-42fc-9408-ca1310b2105e</t>
  </si>
  <si>
    <t>Tips Budidaya Ikan Nila</t>
  </si>
  <si>
    <t>978-623-8269-18-1</t>
  </si>
  <si>
    <t>978-623-8269-96-9</t>
  </si>
  <si>
    <t>Buku ini bermanfaat bagi Anda yang sedang memulai bisnis perkembangbiakan ikan nila. Sebagai pemula, pastinya Anda memerlukan sebuah panduan atau referensi bacaan untuk menunjang keberhasilan bisnis Anda. Di dalam buku ini akan dibahas mengenai serba-serbi ikan nila, pemilihan lokasi untuk budidaya ikan nila, pengolahan kolam, pemilihan bibit ikan nila, perawatan ikan nila, pemeliharaan, sampai analisa usaha budidaya ikan nila.</t>
  </si>
  <si>
    <t>3f5c1c4a-e1de-4b88-97fc-d6a67b5dd9c3</t>
  </si>
  <si>
    <t>Aneka Resep Camilan Sederhana</t>
  </si>
  <si>
    <t>978-623-8247-94-3</t>
  </si>
  <si>
    <t>978-623-8494-04-0</t>
  </si>
  <si>
    <t>Momen kumpul bersama keluarga, teman, dan kerabat dekat rasanya tidak lengkap kalau tidak ada camilan. Biasanya orang membeli camilan agar suasana ngumpul jadi makin seru. Namun, membeli belum tentu enak dan higienis. Anda bisa membuatnya sendiri di rumah, selain tahu tingkat kebersihannya, Anda juga bisa menghemat pengeluaran. Jika Anda bingung ingin membuat camilan apa dengan bahan yang ada di rumah, dalam buku ini ada beberapa resep camilan yang sangat mudah dibuat dan tidak membutuhkan banyak bahan. Ingin coba membuatnya? Baca buku ini sampai selesai!</t>
  </si>
  <si>
    <t>889b4989-9c5b-416b-a35d-f3110782ad84</t>
  </si>
  <si>
    <t>Pendidikan Anak Usia Dini</t>
  </si>
  <si>
    <t>978-623-8269-17-4</t>
  </si>
  <si>
    <t>978-623-8503-65-0</t>
  </si>
  <si>
    <t>Untuk para orang tua baru, apakah Anda tahu bahwa pendidikan anak usia dini itu sangat penting? Pada usia dini (0-5 tahun) anak-anak berada pada fase pembentukan karakter hingga pengembangan intelegensi. Pada usia inilah anak mampu menyerap informasi dengan sangat cepat. Lalu, mengapa pendidikan begitu penting untuk anak usia dini? Di dalam buku ini akan dibahas pentingnya pendidikan anak usia dini dan hal-hal yang harus diperhatikan dalam pendidikan anak usia dini.</t>
  </si>
  <si>
    <t>77d1b749-5053-4701-adf3-977a789a27c1</t>
  </si>
  <si>
    <t>Berbagai Macam Resep Kue Kering Menggugah Selera</t>
  </si>
  <si>
    <t>978-623-8247-92-9</t>
  </si>
  <si>
    <t>978-623-8494-27-9</t>
  </si>
  <si>
    <t>Siapa sih yang tidak menyukai kue kering? Selain rasanya yang renyah, kue ini banyak disukai karena daya tahannya lebih lama daripada kue basah. Berbagai aneka kue kering pun kini banyak dijual, mulai dari kue kering tradisional hingga yang kekinian. Sayangnya, mendekati momen lebaran, biasanya orang lebih memilih untuk membeli ketimbang membuatnya sendiri. Padahal cara membuat kue kering sebenarnya tidak terlalu sulit. Membuat kue kering sendiri juga bisa lebih hemat karena biaya yang harus dikeluarkan lebih sedikit. Porsi kue yang didapat juga tentunya lebih banyak. Buku ini terdiri dari berbagai macam resep kue kering yang bisa Anda coba di rumah. Selamat mencoba!</t>
  </si>
  <si>
    <t>0a4dc95f-d82e-4aa2-b37c-26fb1c4e7c1e</t>
  </si>
  <si>
    <t>Cara Mengatur Keuangan dalam Rumah Tangga</t>
  </si>
  <si>
    <t>978-623-8247-98-1</t>
  </si>
  <si>
    <t>978-623-8494-47-7</t>
  </si>
  <si>
    <t>Agar keuangan rumah tangga tetap aman, tentunya diperlukan pengelolaan yang baik. Bagi Anda pasangan yang baru menikah, mungkin masih bingung untuk mengelola keuangan rumah tangga agar tetap aman. Pasalnya, mengatur keuangan pribadi dan keuangan rumah tangga akan berbeda. Di dalam buku in ikan dibahas mengenai alasan utama perlunya mengatur keuangan, hal-hal yang perlu direncanakan dalam anggaran, kiat-kiat finansial dalam rumah tangga, dan tips-tips menarik lainnya.</t>
  </si>
  <si>
    <t>d7e97790-3258-41c8-a97d-89c4845d6611</t>
  </si>
  <si>
    <t>Aneka Resep Jajanan Pasar yang Bikin Nostalgia</t>
  </si>
  <si>
    <t>978-623-8247-99-8</t>
  </si>
  <si>
    <t>978-623-8494-06-4</t>
  </si>
  <si>
    <t>Sederet jajanan khas pasar terdiri dari beragam jenis, lho. Mulai dari kue basah, kue kering, gorengan, dan masih banyak lagi. Jajanan pasar masih populer hingga sekarang lantaran lezat dan harganya murah meriah. Selain di pasar, jajanan pasar ini juga kerap dijual oleh pedagang keliling di tempat-tempat tertentu. Tapi kini Anda tidak perlu ke pasar untuk membeli jajan. Anda bisa membuat sendiri di rumah menyesuaikan dengan selera. Tidak perlu bingung bagaimana cara membuatnya, di dalam buku ini akan dibahas aneka macam resep jajanan pasar yang dapat dikreasikan sendiri di rumah. Selamat mencoba!</t>
  </si>
  <si>
    <t>72cb9717-bbe4-4cd6-a82d-7fd2df998cba</t>
  </si>
  <si>
    <t>Memulai Menulis: Tips Menulis Bagi Pemula</t>
  </si>
  <si>
    <t>978-623-8269-01-3</t>
  </si>
  <si>
    <t>978-623-8503-10-0</t>
  </si>
  <si>
    <t>Buku ini berguna bagi Anda yang baru saja memulai untuk menulis novel. Bagi para pemula, biasanya bingung apa yang harus pertama kali dilakukan untuk membuat sebuah tulisan. Berangkat dari pengalaman pribadi, maka jadilah buku ini. Untuk bisa membuat tulisan yang banyak diminati diperlukan konsistensi dari penulis untuk terus belajar, selain itu penulis juga harus bisa menuangkan hingga mengemas ide ceritanya dengan apik. Di dalam buku ini akan dibahas bagaimana menentukan cerita yang dapat menarik minat pembaca, membuat alur cerita, konflik, sampai ending cerita.</t>
  </si>
  <si>
    <t>e82ca2d3-4924-42ad-9078-7a12f81aae3e</t>
  </si>
  <si>
    <t>24 Chicken Dishes for School Lunches</t>
  </si>
  <si>
    <t>978-623-8117-58-1</t>
  </si>
  <si>
    <t>978-623-8117-80-2</t>
  </si>
  <si>
    <t>Chicken meat is an animal product that is easily available anywhere. Chicken meat is rich in good benefits for the body. Such as high in protein, able to prevent brain depression, prevent bone loss, good for the heart, rich in selenium, maintain the body&amp;#39;s metabolic system, help maintain eye health, and so on. Chicken meat can be processed into a variety of appetizing dishes. If you are bored with the same processed chicken menu, this book is the right reference. This book presents 24 chicken preparations that you can create at home. Good luck!</t>
  </si>
  <si>
    <t>fed6513f-f97c-4b40-ad26-e062b3546866</t>
  </si>
  <si>
    <t>Berbagai Macam Olahan Singkong Tradisional dan Modern</t>
  </si>
  <si>
    <t>978-623-8269-12-9</t>
  </si>
  <si>
    <t>978-623-8494-26-2</t>
  </si>
  <si>
    <t>Singkong menjadi salah satu umbi-umbian yang paling digemari. Selain rasanya yang enak, singkong juga menjadi salah satu bahan makanan yang mudah ditemukan di sekitar kita. Singkong juga bisa diolah menjadi berbagai macam makanan yang menggugah selera dan cocok untuk dijadikan teman ngeteh di pagi atau sore hari.Bicara mengenai olahan singkong, dalam buku ini akan dipaparkan beberapa resep olahan singkong tradisional dan modern yang cocok untuk teman ngeteh. Olahan singkong ini mulai dari singkong goreng hingga lemet singkong dan masih banyak lagi.</t>
  </si>
  <si>
    <t>5def6bb9-a51c-4e74-a679-a252630b869e</t>
  </si>
  <si>
    <t>Caring for Cats in Various Ways</t>
  </si>
  <si>
    <t>978-623-8269-00-6</t>
  </si>
  <si>
    <t>978-623-8494-62-0</t>
  </si>
  <si>
    <t>This book is suitable as a reference for those of you who have pets at home such as cats. How to take care of a cat is kind of easy and kind of difficult, depending on the type of cat you have. The material contained in this book includes how to care for cats, the right time to bathe cats, how to tame cats, how to make nutritious cat food, the meaning of cat tail movements, pregnancy in cats, and other cat tips.
 &amp;nbsp;</t>
  </si>
  <si>
    <t>a9be63c3-e7e1-4ceb-83e0-71727da503a5</t>
  </si>
  <si>
    <t>25 Resep Sederhana untuk Menu Sehari-hari</t>
  </si>
  <si>
    <t>978-623-8247-53-0</t>
  </si>
  <si>
    <t>978-623-8269-89-1</t>
  </si>
  <si>
    <t>Sebagai seorang Ibu, menjadi hal biasa jika setiap hari berkutat dengan dapur. Belum lagi harus menyiapkan menu yang berbeda setiap harinya. Tak jarang para Ibu bingung mau masak apa hari ini? Jangan bingung ya bu.. sebetulnya ada banyak sekali masakan-masakan yang dapat disajikan untuk keluarga tercinta di rumah. Mulai dari olahan daging, sayur, dan sebagainya. Nah.. jika Anda bingung mau masak masakan apa buku ini cocok untuk Anda baca karena di dalamnya membahas mengenai 25 macam resep masakan sederhana yang bisa dijadikan menu makan untuk keluarga di rumah. Selamat mencoba!</t>
  </si>
  <si>
    <t>46759886-2930-44e2-8f50-6e6da09aa17d</t>
  </si>
  <si>
    <t>Varietas Buah Jeruk Beserta Manfaatnya</t>
  </si>
  <si>
    <t>978-623-8186-21-1</t>
  </si>
  <si>
    <t>978-623-8502-94-3</t>
  </si>
  <si>
    <t>Jeruk merupakan salah satu jenis buah yang cukup populer dan banyak dikonsumsi oleh masyarakat di seluruh dunia. Buah ini memiliki rasa yang asam dan manis yang sangat disukai oleh banyak orang. Selain rasanya yang lezat, jeruk juga kaya akan nutrisi yang baik untuk kesehatan. Dalam buku ini akan dibahas tentang berbagai jenis jeruk beserta manfaat kesehatannya. Beberapa jenis jeruk yang akan dibahas diantaranya adalah jeruk nipis, jeruk limau, jeruk mandarin, dan jeruk satsuma. Buah ini kaya akan vitamin C, folat, potassium dan antioksidan yang dapat membantu mencegah berbagai penyakit kronis.</t>
  </si>
  <si>
    <t>7de24eee-ffe5-409e-944b-d7e6b78544bd</t>
  </si>
  <si>
    <t>Managing and Controlling Stomach Acid</t>
  </si>
  <si>
    <t>978-623-8117-57-4</t>
  </si>
  <si>
    <t>978-623-8492-54-1</t>
  </si>
  <si>
    <t>Acid reflux disease is a term often used to describe the discomfort or pain that occurs in the upper abdomen after eating or drinking. It can be caused by various things, such as injury to the inner lining of the stomach, consumption of drinks and foods that can irritate the stomach, stress, bacterial infections, or side effects of medication. Therefore, it is important to know how to treat and control acid reflux, especially in terms of food. This book discusses the causes and what foods can and cannot be eaten by people with acid reflux.</t>
  </si>
  <si>
    <t>a117275b-42a8-45e1-a533-5c96af31cf55</t>
  </si>
  <si>
    <t>25 Resep Nasi Goreng yang Rasanya Bikin Ketagihan</t>
  </si>
  <si>
    <t>978-623-8117-49-9</t>
  </si>
  <si>
    <t>978-623-8117-81-9</t>
  </si>
  <si>
    <t>Nasi goreng merupakan salah satu makanan olahan Indonesia yang banyak ditemukan di manapun mulai dari restoran mahal sampai tempat makan ala kaki lima. Tak heran jika makanan satu ini menjadi favorit banyak orang. Seiring perkembangan zaman, olahan nasi goreng pun juga berkembang. Tidak hanya isi ayam, telur, udang saja, kini nasi goreng juga memiliki cita rasa yang luar biasa. Jika sedang malas keluar rumah, Anda bisa membuat nasi goreng kreasi sendiri di rumah. Buku ini membahas tentang 25 resep nasi goreng yang bisa Anda praktikkan di rumah. Selamat mencoba!</t>
  </si>
  <si>
    <t>1594579f-d5a5-4823-919e-686a1c979a40</t>
  </si>
  <si>
    <t>Ragam Olahan Tempe Gampang Dibuat dan Enak</t>
  </si>
  <si>
    <t>978-623-8117-33-8</t>
  </si>
  <si>
    <t>978-623-8493-25-8</t>
  </si>
  <si>
    <t>Tak hanya rasanya yang enak, tempe juga mengandung berbagai macam nutrisi yang baik bagi tubuh diantaranya protein, kalsium, dan antioksidan. Selain itu, tempe juga dapat membantu untuk menurunkan berat badan, mencegah osteoporosis, dan memperbaiki sel yang rusak. Hampir Sebagian masyarakat Indonesia menyukai tempe. Selain harganya yang terjangkau, cara mengolah tempe tidak terlalu sulit. Oleh karena itu, tempe sering dijadikan menu makan sehari-hari. Jika Anda bingung dengan menu tempe yang itu-itu saja, buku ini cocok untuk Anda baca. Buku ini menyajikan berbagai macam olahan tempe yang lezat. Selamat mencoba!</t>
  </si>
  <si>
    <t>3dcf6be6-32b3-4047-b10f-37d5334b5f4a</t>
  </si>
  <si>
    <t>Managing Household Finance</t>
  </si>
  <si>
    <t>978-623-8269-04-4</t>
  </si>
  <si>
    <t>978-623-8503-00-1</t>
  </si>
  <si>
    <t>To keep household finances safe, of course, good management is needed. For those of you newly married couples, you may still be confused about managing household finances to stay safe. The reason is, managing personal finances and household finances will be different. This book discusses the main reasons for the need to manage finances, things that need to be planned in the budget, financial tips in the household, and other interesting tips.</t>
  </si>
  <si>
    <t>f4f52060-887e-465d-8747-398430500816</t>
  </si>
  <si>
    <t>Olahan Udang Lezat dan Mudah</t>
  </si>
  <si>
    <t>978-623-8117-35-2</t>
  </si>
  <si>
    <t>978-623-8493-14-2</t>
  </si>
  <si>
    <t>Udang biasanya menjadi salah satu menu andalan para ibu untuk bekal anak sekolah. Selain digoreng, udang juga bisa diolah menjadi berbagai macam olahan yang enak. Selain itu, udang juga mengandung protein, antioksidan, yodium, asam lemak omega-3, dan kalsium. Kandungan gizinya cukup banyak dan tentunya baik untuk tubuh. Jika Anda bosan dengan olahan udang yang itu-itu saja, buku ini cocok untuk Anda baca karena di dalamnya terdapat berbagai macam olahan udang yang bisa Anda coba di rumah. Selamat mencoba!</t>
  </si>
  <si>
    <t>c4278ab0-61f9-4435-b13e-796ba45544a0</t>
  </si>
  <si>
    <t>Aneka Olahan Tahu Menggugah Selera</t>
  </si>
  <si>
    <t>978-623-8117-51-2</t>
  </si>
  <si>
    <t>978-623-8117-87-1</t>
  </si>
  <si>
    <t>Tahu adalah bahan makanan yang sederhana, mudah didapat, harganya ekonomis, dan tidak menguras kantong. Untuk para ibu yang tidak memiliki banyak waktu untuk memasak karena tuntutan pekerjaan atau lain hal, olahan tahu cocok untuk disajikan karena tidak memerlukan banyak waktu saat memasaknya. Tahu juga bisa dijadikan sebagai lauk pendamping maupun camilan. Buku ini cocok untuk Anda baca karena di dalamnya terdapat banyak olahan tahu yang bisa Anda praktikkan di rumah mulai dari tumis, pizza, oseng, gulai dan olahan-olahan lainnya. Selamat mencoba!</t>
  </si>
  <si>
    <t>0e914da4-77fc-4d39-ac4f-a58574527619</t>
  </si>
  <si>
    <t>24 Olahan Ayam Cocok untuk Bekal Anak Sekolah</t>
  </si>
  <si>
    <t>978-623-8247-35-6</t>
  </si>
  <si>
    <t>978-623-8269-86-0</t>
  </si>
  <si>
    <t>Daging ayam merupakan produk hewani yang mudah didapat di mana saja. Daging ayam kaya akan manfaat baik untuk tubuh. Seperti tinggi protein, mampu mencegah depresi otak, mencegah tulang keropos, baik untuk jantung, kaya akan selenium, menjaga sistem metabolisme tubuh, membantu menjaga kesehatan mata, dan sebagainya. Daging ayam dapat diolah menjadi berbagai macam masakan yang menggugah selera. Jika Anda bosan dengan menu olahan ayam yang itu-itu saja, buku ini tepat untuk dijadikan referensi. Buku ini menyajikan 24 olahan ayam yang bisa Anda kreasikan di rumah. Selamat mencoba!</t>
  </si>
  <si>
    <t>9e678d22-b8f0-485f-be71-8b90bb4f4cd4</t>
  </si>
  <si>
    <t>Mengatasi dan Mengendalikan Asam Lambung</t>
  </si>
  <si>
    <t>978-623-8117-54-3</t>
  </si>
  <si>
    <t>978-623-8492-69-5</t>
  </si>
  <si>
    <t>Penyakit asam lambung adalah istilah yang sering digunakan untuk menggambarkan rasa ketidaknyamanan atau nyeri yang terjadi pada perut bagian atas setelah makan atau minum. Penyebabnya dapat karena berbagai hal, seperti luka pada lapisan dalam lambung, konsumsi minuman dan makanan yang bisa mengiritasi lambung, stres, infeksi bakteri, ataupun efek samping penggunaan obat. Oleh karena itu, penting untuk mengetahui cara mengatasi dan mengendalikan asam lambung terutama dari segi makanan. Dalam buku ini dibahas mengenai penyebab dan makanan apa saja yang boleh dan tidak boleh dimakan bagi penderita asam lambung.</t>
  </si>
  <si>
    <t>0c0b0d08-e086-4fb3-8521-2e037998f927</t>
  </si>
  <si>
    <t>Tips Menurunkan Berat Badan pasca Melahirkan</t>
  </si>
  <si>
    <t>978-623-8117-55-0</t>
  </si>
  <si>
    <t>978-623-8493-42-5</t>
  </si>
  <si>
    <t>Selama kehamilan, penambahan berat badan biasanya disebabkan karena bayi, plasenta, air ketuban, pembesaran rahim, serta lemak ekstra sebagai cadangan energi untuk melahirkan dan menyusui. Akibatnya, banyak wanita yang tetap memiliki berat badan ekstra bahkan setelah kehamilan. Berat badan naik setelah melahirkan tidak hanya berpotensi menyebabkan sang ibu mengalami penyakit diabetes, melainkan juga penyakit jantung hingga obesitas. Buku ini menyediakan materi seputar menurunkan berat badan pasca melahirkan dengan cara yang aman dan nyaman.</t>
  </si>
  <si>
    <t>aefe87f6-cded-418f-a9eb-5371b8f3bfda</t>
  </si>
  <si>
    <t>Anak Berkebutuhan Khusus dan Penanganannya</t>
  </si>
  <si>
    <t>978-623-8117-50-5</t>
  </si>
  <si>
    <t>978-623-8117-86-4</t>
  </si>
  <si>
    <t>Anak Berkebutuhan Khusus pada awalnya dikenal sebagai Anak Luar Biasa (ALB) sehingga pendidikannya juga dikenal sebagai Pendidikan Luar Biasa (PLB), lembaga pendidikannya juga dikenal sebagai Sekolah Luar Biasa (SLB). Anak berkebutuhan khusus adalah anak yang memiliki keterbatasan fisik, intelektual, emosi, dan sosial. Anak-anak ini dalam perkembangannya mengalami hambatan, sehingga tidak sama dengan perkembangan anak seusianya. Hal ini menyebabkan anak berkebutuhan khusus membutuhkan suatu penanganan yang khusus pula tergantung dari jenis keterbatasan apa yang dialamai. Buku ini membahas tentang penanganan anak berkebutuhan khusus.</t>
  </si>
  <si>
    <t>3e08f925-184d-40c7-81dd-09d932d79021</t>
  </si>
  <si>
    <t>Berpetualang Bersama Robot Ivy</t>
  </si>
  <si>
    <t>: Bila Kita Tidak Mau Makan Sayur, Buah, dan Hidup Sehat</t>
  </si>
  <si>
    <t>978-623-6701-84-3</t>
  </si>
  <si>
    <t>978-623-471-067-0</t>
  </si>
  <si>
    <t>Merupakan tiga buah buku yang mengajarkan anak untuk hidup sehat. Ketiganya dirangkum dalam kisah petualangan Zain dan adiknya Sarah, yang bertemu dengan Putri Xia dan Pangeran
 Abdul dari Planet Axion. Putri Xia datang kembali ke Bumi karena adiknya Pangeran
 Abdul tidak mau makan buah dan suka membuang makanan. Mereka lalu bertualang bersama Robot Ivy, melihat berbagai jenis penyakit di Bumi yang dapat dicegah dengan makan makanan bergizi serta sayur dan buah.</t>
  </si>
  <si>
    <t>3445eeb4-edd9-4923-934f-56c08e07be58</t>
  </si>
  <si>
    <t>Menyelamatkan Planet Biru</t>
  </si>
  <si>
    <t>: Mari Menjaga Kesehatan Lingkungan</t>
  </si>
  <si>
    <t>978-623-6701-86-7</t>
  </si>
  <si>
    <t>978-623-471-080-9</t>
  </si>
  <si>
    <t>Merupakan tiga buah buku yang mengajarkan anak untuk hidup sehat. Ketiganya dirangkum dalam kisah petualangan Zain dan adiknya Sarah, yang bertemu dengan Putri Xia dan Pangeran Abdul dari Planet Axion. Di buku pertama, Zain dan Zaskia membantu Putri Xia menyelamatkan Planet Axion, sekarang giliran mereka menyelamatkan Bumi dari kerusakan! Yuk, Ikuti petualangan Zain, Sarah, Putri Xia, Pangeran Abdul dan Robot Ivy bersama teman teman lainnya.</t>
  </si>
  <si>
    <t>1d8e540f-cf47-4e21-abf3-4852fceb664c</t>
  </si>
  <si>
    <t>Cerita Rakyat Bali, Lombok &amp; Flores DEWI RINJANI dan Cerita lainnya</t>
  </si>
  <si>
    <t>978-623-6701-99-7</t>
  </si>
  <si>
    <t>978-623-471-069-4</t>
  </si>
  <si>
    <t>Seri Ensiklopedia Dongeng Nusantara</t>
  </si>
  <si>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</si>
  <si>
    <t>e96ffc37-a2d3-4adb-837d-84cbe5c26039</t>
  </si>
  <si>
    <t>Cerita Rakyat Bali, Lombok &amp; Flores LEGENDA DESA TRUNYAN dan Cerita lainnya</t>
  </si>
  <si>
    <t>978-623-6701-98-0</t>
  </si>
  <si>
    <t>978-623-471-070-0</t>
  </si>
  <si>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</si>
  <si>
    <t>9cc592ac-9fca-4287-82b9-7e5c62d13105</t>
  </si>
  <si>
    <t>Cerita Rakyat Bali, Lombok &amp; Flores RAMBUT POHON BERINGIN dan Cerita lainnya</t>
  </si>
  <si>
    <t>978-623-6701-97-3</t>
  </si>
  <si>
    <t>978-623-471-071-7</t>
  </si>
  <si>
    <t>f69e178f-d77b-4aec-a1cb-4a4b14ac3838</t>
  </si>
  <si>
    <t>Cerita Rakyat Pulau Jawa PURBASARI DAN PURBARARANG dan Cerita lainnya</t>
  </si>
  <si>
    <t>978-623-6701-89-8</t>
  </si>
  <si>
    <t>978-623-471-073-1</t>
  </si>
  <si>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persahabatan, hingga kasih sayang, semuanya ada terangkum dalam berbagai cerita rakyat dan kepahlawanan yang tak kalah menarik dan seru tentunya.
 Cerita-cerita rakyat Jawa ini ada 3 seri, jangan sampai kelewatan bacanya ya! Nah, serinya sebagai berikut:
 &amp;acirc;&amp;euro;&amp;cent; Seri Ensiklopedia Dongeng Nusantara: Cerita Rakyat Pulau Jawa Purbasari dan Purbararang dan Cerita Lainnya
 &amp;acirc;&amp;euro;&amp;cent; Seri Ensiklopedia Dongeng Nusantara: Cerita Rakyat Pulau Jawa Putri Tunjung Sekar dan Cerita Lainnya
 &amp;acirc;&amp;euro;&amp;cent; Seri Ensiklopedia Dongeng Nusantara: Cerita Rakyat Pulau Jawa Kembang Wijaya Kusuma dan Cerita Lainnya
 Yuk kita nikmati ceritanya yang seru. Selamat membaca.</t>
  </si>
  <si>
    <t>2cd59908-811c-4f75-997f-2cbb99f3848f</t>
  </si>
  <si>
    <t>Cerita Rakyat Pulau Jawa PUTRI TUNJUNG SEKAR dan Cerita lainnya</t>
  </si>
  <si>
    <t>978-623-6701-96-6</t>
  </si>
  <si>
    <t>978-623-471-075-5</t>
  </si>
  <si>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persahabatan, hingga kasih sayang, semuanya ada terangkum dalam berbagai cerita rakyat dan kepahlawanan yang tak kalah menarik dan seru tentunya.
 Cerita-cerita rakyat Jawa ini ada 3 seri, jangan sampai kelewatan bacanya ya! Nah, serinya sebagai berikut:
 # Seri Ensiklopedia Dongeng Nusantara: Cerita Rakyat Pulau Jawa Purbasari dan Purbararang dan Cerita Lainnya
 # Seri Ensiklopedia Dongeng Nusantara: Cerita Rakyat Pulau Jawa Putri Tunjung Sekar dan Cerita Lainnya
 # Seri Ensiklopedia Dongeng Nusantara: Cerita Rakyat Pulau Jawa Kembang Wijaya Kusuma dan Cerita Lainnya
 Yuk kita nikmati ceritanya yang seru. Selamat membaca.</t>
  </si>
  <si>
    <t>8ea575d6-f188-4a37-892c-131c42e5191c</t>
  </si>
  <si>
    <t>Kisah Klasik dari Pulau Para Pelaut Sulawesi IKAN DUYUNG DI SULAWESI dan Kisah Klasik lainnya</t>
  </si>
  <si>
    <t>978-623-6701-90-4</t>
  </si>
  <si>
    <t>978-623-471-078-6</t>
  </si>
  <si>
    <t>Pulau Sulawesi, terkenal sebagai pulau para pelaut Nusantara. Tak heran di sana kepulauannya, pantainya, sangat indah dan juga cantik. Berbagai kisah perjuangan dan kepahlawanan juga lahir di sini. Kita mengenal pahlawan-pahlawan seperti Sultan Hasanuddin, Syekh Yusuf Tajul Khalwati, La Maddukelleng, Ranggong Daeng Romo, Andi Djemma, Pong Tiku, Andi Abdullah Bau Massepe, Pajonga Daeng Ngalle, Opu Daeng Risadju, Sultan Daeng Radja, dll. Tokoh tokoh tersebut memiliki banyak kesamaan, yaitu memperjuangkan kejujuran dan keadilan, melepaskan diri dari penjajahan dan kezaliman. Semangat perjuangannya tentu sangat patut kita teladani untuk menjaga Negara Kesatuan Republik Indonesia.
 Cerita rakyat asli Sulawesi pun tak kalah banyaknya. Negeri ini memiliki berbagai kisah yang menceritakan kasih sayang, keberanian, cinta kasih, kejujuran, kearifan, persahabatan, dan balas budi. Ada beragam cerita rakyat yang sangat menarik dan layak kita simak.
 Cerita-cerita rakyat Sulawesi ini ada 3 seri, jangan sampai kelewatan bacanya ya. Nah, serinya sebagai berikut:
 # Seri Ensiklopedia Dongeng Nusantara: Kisah Klasik dari Pulau Para Pelaut Sulawesi Ikan Duyung di Sulawesi dan Kisah Klasik Lainnya
 # Seri Ensiklopedia Dongeng Nusantara: Kisah Klasik dari Pulau Para Pelaut Sulawesi Sigarlaki Sang Pemburu dan Kisah Klasik Lainnya
 # Seri Ensiklopedia Dongeng Nusantara: Kisah Klasik dari Pulau Para Pelaut Sulawesi Sang Putri Tandampalik dan Kisah Klasik Lainnya
 Cerita-cerita itu akan membuat kita mengenal Sulawesi lebih dekat, dan tentu saja ceritanya tak kalah seru dari cerita superhero kebanyakan.
 Yuuuk kita baca. Selamat membaca adik-adik...</t>
  </si>
  <si>
    <t>9c050d32-37be-4b9c-be30-6e4e439cee2e</t>
  </si>
  <si>
    <t>Kisah Klasik dari Pulau Para Pelaut Sulawesi SANG PUTRI TANDAMPALIK dan Kisah Klasik lainnya</t>
  </si>
  <si>
    <t>978-623-6701-92-8</t>
  </si>
  <si>
    <t>978-623-471-079-3</t>
  </si>
  <si>
    <t>c71c4298-eb46-4dc8-9748-6df3325a6047</t>
  </si>
  <si>
    <t>Dongeng dari Tanah Sumatra Suwarnadwipa BATU BETAJUK dan Dongeng lainnya</t>
  </si>
  <si>
    <t>978-623-6701-95-9</t>
  </si>
  <si>
    <t>978-623-471-074-8</t>
  </si>
  <si>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</si>
  <si>
    <t>690142e5-271c-4aad-b8aa-5083b47ffea6</t>
  </si>
  <si>
    <t>Dongeng dari Tanah Sumatra Suwarnadwipa PUTRI GADING CEMPAKA dan Dongeng lainnya</t>
  </si>
  <si>
    <t>978-623-6701-93-5</t>
  </si>
  <si>
    <t>978-623-471-076-2</t>
  </si>
  <si>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</si>
  <si>
    <t>ec5fda9a-7f88-43d3-b866-68cb9e665093</t>
  </si>
  <si>
    <t>Dongeng dari Tanah Sumatra Suwarnadwipa PUTRI RAJA SIMANGOLONG dan Dongeng lainnya</t>
  </si>
  <si>
    <t>978-623-6701-94-2</t>
  </si>
  <si>
    <t>978-623-471-077-9</t>
  </si>
  <si>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</si>
  <si>
    <t>fcf98797-44f5-45af-b8f7-0899c6661f56</t>
  </si>
  <si>
    <t>Cerita Rakyat Pulau Jawa KEMBANG WIJAYA KUSUMA dan Cerita lainnya</t>
  </si>
  <si>
    <t>978-623-6701-88-1</t>
  </si>
  <si>
    <t>978-623-471-072-4</t>
  </si>
  <si>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ENSIKLOPEDI Dongeng series antara persahabatan, hingga kasih sayang, semuanya ada terangkum dalam berbagai cerita rakyat dan kepahlawanan yang tak kalah menarik dan seru tentunya. Cerita-cerita rakyat Jawa ini ada 3 seri, jangan sampai kelewatan bacanya ya! Nah, serinya sebagai berikut:
 # Seri Ensiklopedia Dongeng Nusantara: Cerita Rakyat Pulau Jawa Purbasari dan Purbararang dan Cerita Lainnya
 # Seri Ensiklopedia Dongeng Nusantara: Cerita Rakyat Pulau Jawa Putri Tunjung Sekar dan Cerita Lainnya
 # Seri Ensiklopedia Dongeng Nusantara: Cerita Rakyat Pulau Jawa Kembang Wijaya Kusuma dan Cerita Lainnya
 Yuk kita nikmati ceritanya yang seru.Selamat membaca.</t>
  </si>
  <si>
    <t>ef2f0d90-f03a-466f-86a0-143d8fa2d870</t>
  </si>
  <si>
    <t>Magic Moments (Bagian 1): Seri Motivasi Bahana</t>
  </si>
  <si>
    <t>978-623-8502-36-3</t>
  </si>
  <si>
    <t>b7fc4ef1-53e9-4095-bba9-fa3d0f306ac8</t>
  </si>
  <si>
    <t>Lebih Indah, Lebih Ajaib: Power of Worship Series</t>
  </si>
  <si>
    <t>978-623-8492-47-3</t>
  </si>
  <si>
    <t>b02804cf-5aff-4c79-b614-9887fa705d4b</t>
  </si>
  <si>
    <t>KUTUK KEMISKINAN dan SAKIT PENYAKIT</t>
  </si>
  <si>
    <t>978-623-8492-43-5</t>
  </si>
  <si>
    <t>8e5edf8d-1ff7-4e35-ad8a-5b9923502d3a</t>
  </si>
  <si>
    <t>Kuasa Gelap Dan Kutuk Generasi: Spiritual Breakthrough Series</t>
  </si>
  <si>
    <t>978-623-8492-42-8</t>
  </si>
  <si>
    <t>8b882de3-8bf0-4fb0-a3d2-4a8ca25a6787</t>
  </si>
  <si>
    <t>Kepedulian dan kasih yang dibangun dalam keluarga itu seperti apa?</t>
  </si>
  <si>
    <t>978-623-314-514-5</t>
  </si>
  <si>
    <t>ed5e7687-e28a-48bb-894e-316e36e33bd8</t>
  </si>
  <si>
    <t>Kebaikan Mah Wik di Tengah Corona: Seri Kisah Inspirasional Bahana</t>
  </si>
  <si>
    <t>978-623-8492-33-6</t>
  </si>
  <si>
    <t>9a5ff377-a8f8-40f1-b411-fb16c9f20f5d</t>
  </si>
  <si>
    <t>Fiat</t>
  </si>
  <si>
    <t>978-623-8502-21-9</t>
  </si>
  <si>
    <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 Kiranya dengan membaca buku ini, pembaca mendapat wawasan baru dan dapat lebih berhikmat dalam menyikapi beragam peristiwa yang terjadi di dunia yang selalu berkembang ini.
 &amp;nbsp;</t>
  </si>
  <si>
    <t>2ed46646-63b2-44db-90e6-08449a851b2c</t>
  </si>
  <si>
    <t>Dua Kotak Susu</t>
  </si>
  <si>
    <t>978-623-8492-10-7</t>
  </si>
  <si>
    <t>Buku ini berisi kumpulan tulisan kisah pendek mengenai pengalaman hidup seseorang dalam menjalani kehidupan ini bersama Tuhan. Diharapkan, buku ini dapat menjadi kesaksian dan menginspirasi para pembaca untuk melakukan tindakan positif yang</t>
  </si>
  <si>
    <t>37aea8c1-3c4a-4e7d-8ce7-567e980b13b6</t>
  </si>
  <si>
    <t>Dosa-Dosa yang Membawa Kutuk</t>
  </si>
  <si>
    <t>978-623-8492-09-1</t>
  </si>
  <si>
    <t>7637a88d-e88e-4354-ad05-4295798e0e62</t>
  </si>
  <si>
    <t>DOSA BESAR HAM</t>
  </si>
  <si>
    <t>978-623-8492-08-4</t>
  </si>
  <si>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t>
  </si>
  <si>
    <t>da27c3ec-fa42-4ceb-ad26-1be5b93793e2</t>
  </si>
  <si>
    <t>Doa Bapa Kami</t>
  </si>
  <si>
    <t>978-623-8492-07-7</t>
  </si>
  <si>
    <t>70d8b7dd-de15-4e3c-a8e3-3c4f9a11abef</t>
  </si>
  <si>
    <t>Secret Bibles Codes, 77 Permainan Sandi Rahasia Alkitab Untuk Dipecahkan</t>
  </si>
  <si>
    <t>978-979-29-4881-3</t>
  </si>
  <si>
    <t>978-623-314-467-4</t>
  </si>
  <si>
    <t>Dalam novel ini diceritakan bahwa seniman lukis terkenal, Da Vinci, mewariskan kode atau sandi kepada sekte keagamaan. Kode atau sandi ini berisi rahasia yang telah disimpan selama berabad-abad. Rahasia apakah itu? Hal inilah yang menimbulkan penasaran di benak pembaca.
 &amp;nbsp; Setelah membaca novel ini, tiba-tiba muncul ide di kepala saya: Saya dapat memakai kode rahasia untuk mendorong orang Kristen mempelajari Alkitab secara menyenangkan. Caranya adalah dengan menciptakan rasa penasaran dan tantangan. Saya kemudian mengumpulkan kembali kode-kode rahasia yang sebagian besar saya dapatkan waktu aktif di kepramukaan.
 &amp;nbsp; Setelah itu saya menuliskan kode-kode rahasia seperti yang ada dalam buku ini. Tujuan pemakaian kode ini adalah menimbulkan rasa penasaran pembaca sehingga mereka tergerak untuk memecahkan kode tersebut. Jika pembaca berhasil memecahkannya, di balik kode rahasia itu tersimpan pertanyaan atau soal. Selanjutnya, pembaca ditantang untuk mencari jawaban yang benar dengan membuka Alkitab.</t>
  </si>
  <si>
    <t>ee7e399a-6772-4748-9157-0235e67f4fd2</t>
  </si>
  <si>
    <t>The Prisoner – Aku Harus Menemukan Cintaku Sendiri</t>
  </si>
  <si>
    <t>978-979-29-6782-1</t>
  </si>
  <si>
    <t>978-623-8419-14-2</t>
  </si>
  <si>
    <t>Frey Addison, seorang sutradara film yang baru saja pulang dari New York untuk menghadiri pernikahan adiknya, Eddy Addison, sangat marah ketika mengetahui Sabrina telah menggagalkan pernikahan adiknya, dengan membawanya kabur di saat pernikahannya sedang berlangsung. Sabrina sendiri tidak menyangka kalau ia harus berurusan dengan Kakak dari sahabatnya itu. Sabrina pun dituduh sebagai wanita selingkuhannya Eddy yang mengincar kekayaannya saja. Dan Frey, akan melakukan apa saja untuk menjauhkan Sabrina dari Eddy. Frey yang sudah berkomitmen ingin menjadi pria lajang dan tidak memikirkan soal pernikahan karena masa lalunya, yang pernah dikhianati seorang wanita yang berprofesi sebagai seorang model malah harus jatuh cinta dengan Sabrina yang merupakan seorang model dan aktris pendatang baru yang memiliki masa lalu yang kelam juga.</t>
  </si>
  <si>
    <t>fdf88f15-f146-4b21-8638-7b397a8ac85a</t>
  </si>
  <si>
    <t>Burung bentet kelabu : (lanius schach) sang predator belalang</t>
  </si>
  <si>
    <t>Fransiscus Xaverius Wagiman &amp; Fredy Lala</t>
  </si>
  <si>
    <t>978-623-8409-20-4</t>
  </si>
  <si>
    <t>978-623-8409-21-1</t>
  </si>
  <si>
    <t>Dulunya burung bentet kelabu (Lanius schach) tak terlalu digemari. Namun, kini burung bentet kelabu memiliki cukup banyak peminat. Bentet kelabu, selain merupakan jenis burung dengan suara kicau yang merdu, adalah burung karnivora, insektivora, predator, dan potensial sebagai agens pengendalian hayati, terutama belalang Sexava dan belalang kembara (Locusta migratoria manilensis).</t>
  </si>
  <si>
    <t>66a4f9e1-ebed-4545-9888-b0f39c1b4df6</t>
  </si>
  <si>
    <t>PANDUAN PERENCANAAN: TAILINGS DAM</t>
  </si>
  <si>
    <t>Cyrilus Winatama &amp; Paulus Kurniawan</t>
  </si>
  <si>
    <t>978-623-01-4230-7</t>
  </si>
  <si>
    <t>978-623-01-4231-4</t>
  </si>
  <si>
    <t>Saat ini proyek pertambangan bijih mineral dan batu bara di Indonesia tengah meningkat pesat karena nilai ekonomis dan permintaan yang tinggi. Hal ini mendorong penulis untuk menyoroti pentingnya manajemen dan desain Tailing Dam atau bendungan tailing, yang memerlukan perhatian khusus agar sesuai dengan peraturan dari Kementerian PUPR, Kementerian ESDM, Kementerian Lingkungan Hidup, dan standar ICOLD. Pembahasan ini meliputi kerangka manajemen tailing, perencanaan, klasifikasi, serta properti dan perilaku tailings, dengan penekanan pada desain, konstruksi, operasional, dan perawatan setelah penutupan untuk mencegah dampak negatif yang destruktif.
 Buku ini dirancang untuk memberikan informasi teknis yang jelas dan mudah dimengerti, berdasarkan pengalaman praktis penulis serta referensi dari literatur dan jurnal ahli bendungan. Dengan materi yang mencakup desain praktis tailing dam, monitoring, auditing, rehabilitasi, dan studi kasus kegagalan, buku ini bertujuan untuk menjadi sumber pengetahuan yang berguna bagi masyarakat luas, pelajar, mahasiswa, dan para insinyur yang tertarik mendalami isu-isu terkait bendungan tailing.
 &amp;nbsp;</t>
  </si>
  <si>
    <t>912a7adb-944e-40fa-ae25-44b8fa945bf0</t>
  </si>
  <si>
    <t>Top Up Your TOEIC Scores Easily for Better Careers</t>
  </si>
  <si>
    <t>978-623-01-3314-5</t>
  </si>
  <si>
    <t>978-623-01-3315-2</t>
  </si>
  <si>
    <t>Communication is believed to be one of the keys in life bywhich people cancooperate andinteract with othersfor thebenefits of every end user.Without appropriatecommunication life is nothing as the world is so large yetdevelopment seems to run very quickly and we have tocatch the running advancement these days.
 The TOEIC (Test of English for InternationalCommunication) testisthe preferred English-languageassessment tool for organizations worldwide.Weallknowtheimportance of developing strong communication skillsto remain competitive in today&amp;rsquo;s global economy. TheTOEIC Speaking and Writing tests provide an authenticmeasure of English-language proﬁciency that can help youﬁnd out who has the language skills tosucceed.</t>
  </si>
  <si>
    <t>f6989e29-34c6-42a3-ba11-3b607c8be54f</t>
  </si>
  <si>
    <t>APLIKASI PROGRAM PENULANGAN BALOK DAN KOLOM BETON PADA SMARTPHONE - Berdasarkan SNI 2847-2019</t>
  </si>
  <si>
    <t>Tony Hartono Bagio &amp; Eugene Yudhistira Baggio</t>
  </si>
  <si>
    <t>978-623-01-4251-2</t>
  </si>
  <si>
    <t>978-623-01-4252-9</t>
  </si>
  <si>
    <t>Perkembangan teknologi dalam beberapa tahun terakhir tidak dapat dipungkiri berkembang sangat pesat, hal ini bisa sangat membantu dalam setiap pekerjaan yang akan dilakukan. Dalam pekerjaan konstruksi bangunan, perhitungan balok dan kolom beton bertulang juga memanfaatkan perkembangan teknologi. Perhitungan yang dilakukan pada komputer sangat membantu mempercepat dan mempermudah perkerjaan yang dilakukan serta mengurangi kesalahan akibat human error. Tetapi penggunaan komputer kian lama berkurang karena pekerjaan yang dulunya hanya bisa dikerjakan pada komputer sekarang bisa dilakukan pada ponsel cerdas (smartphone). Penulangan balok, untuk tulangan tarik (As) = Mn/(&amp;lambda; + &amp;gamma;&amp;delta;), dan tulangan tekan (As&amp;rsquo;) = &amp;delta; As, dimana: &amp;lambda; = fy ( d &amp;ndash; a/2) ; &amp;gamma; = (fs&amp;rsquo; &amp;ndash; 0.85 fc&amp;rsquo;)(a/2 &amp;ndash; d&amp;rsquo;) dan &amp;delta; = (Mn fy &amp;ndash; Cc &amp;lambda;) / (Mn fs&amp;rsquo; + Cc &amp;gamma;), sedang penulangan kolom, tanpa menggunakan diagram interaksi M-N, untuk mencari Atotal, 1) Atot=1% Agross, 2) Atot= 8% Agross, 3) Atot antara (1% - 8%) . Pada tahap 1,2,3 mencari nilai c menggunakan metode Newton Raphson, sedang mencari prosentase penulangan memenggunakan metode bagi dua (divided by two method). Pemrograman menentukan As, As&amp;rsquo; dan Astotal, ditulis menggunakan bahasa pemrograman Texas Instruments, sehingga dapat di aplikasikan pada ponsel cerdas (smartphone). Hasil perhitungan balok menggunakan ponsel cerdas, mendapatkan hasil dengan akurasi 99.99% untuk penulangan lentur, 99.92%, untuk penulangan geser dan 98.97% untuk penulangan torsi. Sedang untuk perhitungan kolom, akurasi smartphone terhadap manual sebesar 97.97%, dibanding diagram M-N dengan manual sebesar 147.78% (overestimate). Untuk kolom biaxial akurasi ketepatannya sebesar 92.24%</t>
  </si>
  <si>
    <t>0958605c-fba0-459b-92a8-6558856c2b0f</t>
  </si>
  <si>
    <t>BUDI DAYA KELAPA SAWIT : Hasil Selangit Secara Berkelanjutan</t>
  </si>
  <si>
    <t>Dr. Ir. Surianto. M.P., Ishak, Marlon Sitanggang, Muhamad Mujahidin, &amp; Maruli Pardamean</t>
  </si>
  <si>
    <t>978-623-8409-16-7</t>
  </si>
  <si>
    <t>978-623-8409-17-4</t>
  </si>
  <si>
    <t>Perkebunan</t>
  </si>
  <si>
    <t>&amp;quot;Kelapa sawit merupakan salah satu komoditas hasil perkebunan yang memiliki peran strategis dalam kegiatan perekonomian di Indonesia. Sebagai penghasil kelapa sawit terbesar di dunia, industri ini juga membuka lapangan pekerjaan yang luas terutama kepada masyarakat di daerah sekitar perkebunan maupun dari daerah lain di Indonesia.
 Pengembangan tanaman kelapa sawit yang begitu pesat dewasa ini membuat ketersediaan lahan kelas 1 (S-l) makin terbatas. Pengembangan kelapa sawit mulai mengarah pada lahan-lahan marginal serta melakukan intensifikasi melalui BMP (Best Management Practices). Lahan marginal tentunya memiliki berbagai faktor pembatas sehingga diperlukan tindakan pengelolaan yangtepat agar kelapa sawit berproduktivitas baik dan berkelanjutan. Hal ini sejalan dengan komitmen Pemerintah Indonesia dalam melaksanakan pembangunan berkelanjutan yang telah diterapkan melalui ISPO (IndonesiaSustainable Palm Oil).Buku ini membahas mengenai bagaimana pengelolaan kebun sawit yang optimal
 pada lahan marginal, seperti spodosol, gambut, dan pasir, serta penerapan BMP. Buku ini ditulis oleh para praktisi yang berpengalaman dalam pembukaan dan pengelolaan perkebunan kelapa sawit, sebagai jaminan bahwa praktik budi daya yang dilakukan dapat meningkatkan produktivitas kelapa sawit secara berkelanjutan.&amp;quot;</t>
  </si>
  <si>
    <t>e3387b20-a27c-43fc-8e80-96c1c014f431</t>
  </si>
  <si>
    <t>MATEMATIKA TEKNIK - Transformasi Laplace dan Penerapannya</t>
  </si>
  <si>
    <t>Prof. Marwan, S.T.,M.Eng.Sc.,Ph.D &amp; Sukma Abadi, S.T.,M.T</t>
  </si>
  <si>
    <t>978-623-01-4260-4</t>
  </si>
  <si>
    <t>978-623-01-4261-1</t>
  </si>
  <si>
    <t>Buku ini adalah buku matematika teknik yang membahas secara khusus tentang Transformasi Laplace dan penerapannya. Buku ini menyajikan teori-teori singkat dan pemecahan masalah matematis yang berhubungan dengan Transformasi Laplace. Buku ini membahas beberapa bab, di antaranya konsep dasar transformasi Laplace, Transformasi Laplace fungsi-fungsi sederhana, Transformasi Laplace Invers, Transformasi Laplace dan invers dari fungsi trigonometri, transformasi Laplace pada bentuk diferensial dan integral, Metode Pecahan Parsial dan Perluasan Heaviside. Buku ini pula dilengkapi beberapa contoh penerapan Transformasi Laplace, di antaranya pada persamaan diferensial, sistem rangkaian listrik, pemodelan sistem dan system kendali. Buku ini juga dilengkapi dengan beberapa contoh soal dan penyelesaian serta beberapa contoh soal latihan pada setiap bab. Buku ini dilengkapi dengan pembahasan soal-soal yang diambil dari buku-buku referensi sebelumnya. Buku ini sangat cocok dijadikan sebagai tutorial atau sebagai buku teks untuk menyelesaikan tugas dan menunjang kegiatan perkuliahan sehari-hari dan juga sebagai referensi untuk para dosen dan mahasiswa. Buku ini bisa dijadikan sebagai referensi dalam menyelesaikan tugas akhir, tesis dan disertasi mahasiswa baik mahasiswa S-3, S-2, S-1/D-4 maupun D-3. Buku ini sebagai buku wajib bagi semua jurusan teknik. Buku ini bisa dijadikan sebagai buku pegangan untuk beberapa mata kuliah lanjutan dalam bidang teknik.</t>
  </si>
  <si>
    <t>7d8f5d53-3ef5-4500-ad5d-f8a3559e40f5</t>
  </si>
  <si>
    <t>Teori dan Praktik Akuntansi Pajak</t>
  </si>
  <si>
    <t>Supriyadi; I Gede Komang Chahya Bayu Anta Kusuma; Arief Budi Wardana &amp; Nasikhudin.</t>
  </si>
  <si>
    <t>978-623-01-4253-6</t>
  </si>
  <si>
    <t>978-623-01-4254-3</t>
  </si>
  <si>
    <t>Perkembangan regulasi perpajakan di Indonesia telah mengalami dinamika yang pesat, dimulai dari pemberlakuan UU Cipta Kerja tahun 2020 hingga UU Harmonisasi Peraturan Perpajakan beserta aturan turunannya. Di sisi lain, standar akuntansi juga terus berkembang, dengan adopsi IFRS yang semakin meluas, termasuk perubahan nomenklatur pada standar akuntansi keuangan yang berlaku. Pasal 28 ayat (7) UU Ketentuan Umum dan Tata Cara Perpajakan mengamanatkan bahwa pembukuan harus sesuai dengan standar akuntansi keuangan yang berlaku umum, kecuali ada ketentuan khusus dalam regulasi perpajakan. Dinamika ini menuntut wajib pajak untuk memahami bagaimana melakukan pembukuan yang sesuai dengan kaidah akuntansi dan regulasi perpajakan, yang kemudian melahirkan bidang keilmuan baru, yaitu Akuntansi Pajak. Bidang ini berfokus pada perbedaan antara akuntansi komersial dan perpajakan, dengan tujuan agar wajib pajak dapat melaporkan Surat Pemberitahuan dengan benar dan sesuai ketentuan. Buku ini disusun sebagai panduan bagi wajib pajak dan mahasiswa untuk memahami akuntansi perpajakan, dengan harapan dapat memberikan manfaat, meski disadari bahwa kesempurnaan masih jauh dicapai, sehingga kritik dan saran sangat diharapkan.</t>
  </si>
  <si>
    <t>81eb57fe-0eb9-47a6-b92d-6c5906ce658b</t>
  </si>
  <si>
    <t>LEARNING ABOUT TRANSPORTATION WITH LEIKA , Buku Seri Aktivitas Leika</t>
  </si>
  <si>
    <t>Leika &amp; Diena Fitri</t>
  </si>
  <si>
    <t>978-623-471-143-1</t>
  </si>
  <si>
    <t>978-623-471-144-8</t>
  </si>
  <si>
    <t>Join Leika on a thrilling journey to discover the wonders of transportation! This interactive book explores land, air, and water vehicles through engaging activities. What&amp;#39;s Inside: &amp;bull; Coloring Pages: Unleash your creativity and bring Leika&amp;#39;s transportation adventures to life. &amp;bull; Vehicle Identification: Spot and identify different vehicles in bold text. Benefits: &amp;bull; Hands-On Learning: Learn through play and make transportation concepts fun and memorable. &amp;bull; Creative Expression: Develop your imagination and artistic skills. &amp;bull; Quality Time: Strengthen family bonds and create lasting memories. Let&amp;#39;s Go! Get ready to explore the world of transportation with Leika! Have fun, be creative, and let the learning begin!</t>
  </si>
  <si>
    <t>5e3ace13-81da-4a50-b30f-97d05d0e22be</t>
  </si>
  <si>
    <t>MANAJEMEN STRATEGIS - Dilengkapi Kasus-Kasus Manajemen Strategis dari Perusahaan Indonesia yang Go Internasional</t>
  </si>
  <si>
    <t>Dr. Sopiah, M.Pd., M.M. &amp; Dr. Etta Mamang Sangadji, M.Si.</t>
  </si>
  <si>
    <t>978-623-01-1954-5</t>
  </si>
  <si>
    <t>978-623-01-1958-3</t>
  </si>
  <si>
    <t>Memasuki era Industri 5.0, suka atau tidak suka, akan mendorong manajemen organisasi untuk mendesain ulang praktik manajemen strategis pada organisasi, agar dapat mengeskalasi tingkat efisiensi dan efektivitas pekerjaan, agar lebih optimal menuju pencapaian tujuan organisasi. Tiga strategi untuk meningkatkan kinerja organisasi, yaitu meliputi peningkatan kualitas Sumber Daya Manusia (SDM), memperkuat jaringan bisnis, dan penggunaan teknologi yang tepat. Strategi- strategi yang mau diterapkan dalam sebuah organisasi merupakan wilayah kajian manajemen strategis.
 Manajemen strategis menganalisis tentang bagaimana penyusunan, penerapan, dan pengevaluasian keputusan-keputusan manajemen dalam sebuah organisasi, baik itu organisasi bisnis maupun nonbisnis. Manajemen strategis mengombinasikan aktivitas-aktivitas dari berbagai bagian fungsional suatu bisnis untuk mencapai tujuan organisasi. Manajemen strategis memberikan arahan secara menyeluruh untuk perusahaan dalam merumuskan, mengimplementasi, mengevaluasi dan melakukan tindak lanjut dalam kebijakan-kebijakan strategis organisasi, sekaligus untuk mengantisipasi perubahan yang terjadi di era disrupsi menuju Industri 5.0 yang penuh dengan ketidakpastian. Peran strategis dari manajemen strategis adalah mengidentifikasi tujuan organisasi, sumber daya, dan bagaimana sumber daya yang ada dapat digunakan secara paling efektif untuk memenuhi tujuan strategis organisasi.
 Isi buku terdiri atas 17 bab dan diperkaya dengan kasus-kasus manajemen strategis dari perusahaan-perusahaan milik Indonesia yang berskala bisnis multinasional dan sudah go internasional. Pada bagian akhir, dimuat pula jurnal ilmiah hasil penelitian yang sudah diterbitkan oleh jurnal internasional bereputasi dengan mengambil topik &amp;quot;Persoalan Manajemen Strategis di Perbankan Syariah di Indonesia.&amp;quot;
 Buku ini sangat bermanfaat bagi mahasiswa program S-l,S-2, dan S-3 di berbagai fakultas, baik llmu Ekonomi maupun fakultas lain yang mengambil mata kuliah Manajemen Strategis. Selain itu, buku ini juga bermanfaat bagi manajemen perusahaan atau organisasi nonperusahaan nirlaba, seperti perguruan tinggi, yayasan, dll. dalam rangka merumuskan strategi pengembangan, implementasi, evaluasi dan tindak lanjut organisasi ke depan.</t>
  </si>
  <si>
    <t>e73cf358-5650-4482-a842-33282bf92bc8</t>
  </si>
  <si>
    <t>FAST Fokus &amp; Siap UTBK-SNBT 2025</t>
  </si>
  <si>
    <t>Ahmad Faisal Yahdillah, S.Si., Isfahan Shah, Lubis &amp; Rustian Gunadi</t>
  </si>
  <si>
    <t>978-623-01-4264-2</t>
  </si>
  <si>
    <t>978-623-01-4265-9</t>
  </si>
  <si>
    <t>Kuliah di perguruan tinggi negeri telah menjadi impian bagi jutaan peserta didik setiap tahunnya. Ketatnya persaingan demi meraih kampus impian tentu menjadi tantangan yang akan sangat berat dihadapi tanpa persiapan, strategi, dan aksi nyata berupa kerja keras dalam berlatih. Pasalnya, seleksi berbasis tes dirancang sedemikian rupa sehingga dapat menyaring potensi sumber daya manusia yang mampu mengembangkan prestasinya dalam perjalanan pendidikan yang ia tempuh. Sejak 2022, format SNBT (Seleksi Nasional Berbasis Tes) yang dikelola oleh BPPP (Badan Pengelolaan Pengujian Pendidikan) merumuskan tes potensi skolastik dan tes literasi sebagai alat penyeleksian mahasiswa baru di perguruan tinggi negeri. Komponen ujian dibagi dalam tujuh mata ujian yang secara umum menguji kemampuan individu dalam berpikir, memahami, dan menalar. Kemampuan-kemampuan inilah yang menjadi modal awalmahasiswa untuk dapat memaksimalkan potensinya. Buku FAST Fokus dan Siap UTBK - SNBT 2025, hadir membantu para siswa mempersiapkan diri menghadapi 2025. Buku ini berisi paket-paket soal yang menguji kemampuan berpikir dan bernalar kritis yang level kesulitannya disesuaikan dengan ujian yang sesungguhnya. Paket-paket soal dirancang dengan sistematis sehingga siswa dapat mengenali dengan baik beragam bentuk pertanyaan yang biasa diujikan, dan pada akhirnya terbiasa dengan pola-pola yang tersirat di dalamnya. Materi pengantar juga dilampirkan dalam buku ini yang bisa membantu untuk memperbaiki dan merapikan cara berpikir dan bernalar logis.</t>
  </si>
  <si>
    <t>b84216d9-1117-42a3-b38b-e25c03f7667b</t>
  </si>
  <si>
    <t>Mama juga Manusia - Tidak Perlu Menjadi Sosok yang Sempurna, tetapi Kehidupannya Tetap Berharga</t>
  </si>
  <si>
    <t>Eliani Angga Safitri</t>
  </si>
  <si>
    <t>978-623-8487-32-5</t>
  </si>
  <si>
    <t>978-623-8487-33-2</t>
  </si>
  <si>
    <t>Sundari adalah seorang wanita yang senantiasa bergumul dengan panggilan Tuhan dalam hidupnya. Berbagai musim hidup dijalani, mulai sejak merencanakan pernikahan hingga akhirnya memiliki dua orang anak dan bertualang ke Britania Raya untuk bekerja sebagai seorang perawat manula.
 Suka dan duka dilewati, seperti saat dia kehilangan janin dalam rahimnya, saat dia harus rela melepaskan pekerjaannya, saat dia berjuang mencari pekerjaan di negeri orang, juga sukacita saat sepanjang hari menemani kedua buah hatinya belajar dalam sekolah rumah.
 Tidak banyak buku self-improvement yang dinarasikan dalam bentuk storytelling seperti ini. Kisah-kisah sederhana yang banyak dialami oleh para wanita, pergulatan batin serta kerja keras memperjuangkan relasi tersebar di seluruh bagian buku ini. Setiap cerita disajikan dengan bahasa yang indah, tanpa kesan menggurui, bagaikan seorang sahabat yang sedang berbagi kisah. Buku ini benar- benar akan menjadi sahabat bagi setiap wanita!
 Bagian refleksi pembaca pada setiap akhir bab sangat bermanfaat untuk menuntun perenungan pembaca, berefleksi dan menjalin relasi dengan gagasan dari isi cerita, sehingga pembaca dapat menyadari bahwa setiap peristiwa sehari-hari dalam kehidupannya akan menyimpan banyak makna di baliknya. Pembaca akan makin terlatih dan terampil memaknai musim hidup yang telah dan sedang dijalaninya.
 Buku ini sangat berharga bagi setiap orang yang ingin mengembangkan dirinya, dengan cara belajar dari setiap peristiwa hidup, baik itu keberhasilan maupun keterpurukan!</t>
  </si>
  <si>
    <t>308e3829-abec-4aa1-bd85-20bcff09d19f</t>
  </si>
  <si>
    <t>ELEKTRONIKA PRAKTIS , Panduan Penghobi, Pengembang Software dan Entrepreneur</t>
  </si>
  <si>
    <t>978-623-01-4258-1</t>
  </si>
  <si>
    <t>978-623-01-4259-8</t>
  </si>
  <si>
    <t>Buku ini dibuat agar ilmu elektronika dan penerapannya mudah dipahami oleh pemula, berdasarkan pengalaman penulis selama puluhan tahun berkecimpung di bidang elektronika dan sistem elektronika cerdas. Untuk mewujudkan teknologi yang mampu menghadirkan automasi dan Smart Society 5.0, dibutuhkan penguasaan elektronika yang bersifat praktis guna membangun sistem cerdas elektronika. Buku ini sangat tepat dibaca oleh pelajar SD/SMP/SMA dan mahasiswa, serta penghobi elektronika, entrepreneur, dan akademisi sebagai panduan praktis untuk memulai mengembangkan proyek elektronika dan sistem cerdas yang berpotensi untuk komersialisasi. Isi buku ini membahas secara detail, bagaimana konsep dasar elektronika, transistor, IC, penguat audio, proyek elektronika, pemrograman Arduino, modul kontroler seperti Arduino, ESP8266, ESP32, sensor dan robotika dan lainnya yang bermanfaat bagi masyarakat. Buku ini merupakan buku berisi informasi elektronika praktis terkini dan terlengkap yang pernah ada di Indonesia.</t>
  </si>
  <si>
    <t>51260c9b-bd4d-41d6-bf0a-0f5cca00374b</t>
  </si>
  <si>
    <t>Etika Bisnis - Kajian Teori dan Penerapan pada Perusahaan</t>
  </si>
  <si>
    <t>Budi Karyanto, S.E., M.M</t>
  </si>
  <si>
    <t>978-623-01-4292-5</t>
  </si>
  <si>
    <t>978-623-01-4293-2</t>
  </si>
  <si>
    <t>Buku ini menawarkan wawasan mendalam tentang etika bisnis dan relevansinya dalam perusahaan modern. Dimulai dengan asal kata, pengertian, dan tujuan etika, buku ini fokus pada sejarah, ketentuan, dan pengembangan etika bisnis. Pembaca akan mempelajari penerapan etika terhadap pemilik, pemasok, pelanggan, pemerintah, dan masyarakat umum, serta hubungan bisnis dengan lingkungan internal dan eksternal.
 Selanjutnya, buku ini membahas prinsip-prinsip etika dalam bisnis, sistem ekonomi, dan konsep sosial budaya yang memengaruhi praktik bisnis. Isu perubahan sistem nilai budaya dan dampaknya, serta masalah kemanusiaan yang terkait dengan etika bisnis, diulas secara mendalam. Di bagian akhir, fokus pada era industri 4.0, kompetensi SDM, peran etika dalam transaksi online, dan perbandingan bisnis online dengan konvensional, memberikan pandangan menyeluruh bagi pembaca tentang masa depan bisnis. Buku ini adalah panduan penting bagi mereka yang ingin memahami dan menerapkan etika dalam bisnis modern.</t>
  </si>
  <si>
    <t>c457f9f4-437b-44b8-9801-d23df418392c</t>
  </si>
  <si>
    <t>Buku Panduan Konstruksi Hijau Untuk Proyek Gedung di Indonesia</t>
  </si>
  <si>
    <t>Dr. Wulfram I. Ervianto</t>
  </si>
  <si>
    <t>978-623-01-4255-0</t>
  </si>
  <si>
    <t>978-623-01-4256-7</t>
  </si>
  <si>
    <t>Seiring dengan adanya perubahan teknologi di Bumi, khususnya untuk menyediakan berbagai jenis infrastruktur, seperti jalan raya, bangunan gedung, pelabuhan laut, pelabuhan udara, dan infrastruktur lainnya berdampak negatif terhadap lingkungan. Hal ini ditandai dengan terjadinya peningkatan emisi berbagai jenis gas di udara. Keadaan tersebut sedikit banyak berpengaruh terhadap kelangsungan kehidupan berbagai jenis makhluk hidup di Bumi termasuk manusia. Di sisi lain, proses pembangunan terus mengalami inovasi guna meningkatkan efisiensi dalam berbagai perspektif, di antaranya adalah untuk mereduksi biaya semaksimal mungkin sehingga biaya yang dikeluarkan menjadi relatif kecil. Salah satu pendekatan yang mampu mengakomodasi berbagai hal tersebut adalah menerapkan konsep &amp;ldquo;Konstruksi Hijau&amp;rdquo; yang berpedoman pada meminimalkan limbah dan memaksimumkan &amp;ldquo;nilai lingkungan&amp;rdquo; saat proses konstruksi. Berdasarkan hal tersebut, perlu kiranya disusun buku panduan untuk mengukur seberapa ramah lingkungan suatu proses konstruksi khususnya untuk proyek bangunan gedung di Indonesia. Dalam buku ini disajikan sejumlah indikator yang sesuai untuk mengukur proses konstruksi ramah lingkungan di Indonesia yang dinamakan &amp;ldquo;Model Assessment Green Construction Versi 1.2&amp;rdquo;. Selain itu, buku ini disusun untuk merespons positif beberapa regulasi yang mensyaratkan proses pembangunan gedung ramah lingkungan atau &amp;ldquo;Gedung Hijau&amp;rdquo; yaitu Peraturan Gubernur Daerah Khusus Ibukota Jakarta No. 38 Tahun 2012. dan Peraturan Wali Kota Bandung No. 1023/2016 tentang Bangunan Gedung Hijau untuk mengurangi konsumsi energi, emisi CO_2 dan Konsumsi air.</t>
  </si>
  <si>
    <t>7b453650-4696-4ff4-a2d1-1a58a80b22f3</t>
  </si>
  <si>
    <t>Panduan Praktis Menghitung Biaya Bangunan</t>
  </si>
  <si>
    <t>978-623-01-4226-0</t>
  </si>
  <si>
    <t>978-623-01-4227-7</t>
  </si>
  <si>
    <t>Menghitung biaya merupakan tahapan penting yang harus dilakukan sebelum memulai pembangunan suatu proyek. Tujuannya adalah agar pemilik bangunan mengetahui biaya yang harus disediakan sebelum proyek dimulai. Bagi kontraktor yang akan mengerjakan proyek, penghitungan biaya pembangunan bertujuan untuk mengajukan penawaran sesuai dengan gambar kerja dan spesifikasi material yang ditentukan.
 Buku Panduan Praktis Menghitung Biaya Bangunan ini akan memandu Anda dalam menghitung biaya yang dibutuhkan selama proses pembangunan suatu proyek, meliputi perhitungan volume beton, besi, bekisting, pekerjaan galian, pondasi, dan pekerjaan finishing. Seluruh tahapan dijabarkan secara terperinci dan dijelaskan tahap demi tahap sesuai dengan urutan pekerjaan. Rumus-rumus perhitungan disajikan secara sederhana sehingga mudah dimengerti dan dipahami.
 Selain itu, buku ini memberikan tips untuk memilih material bangunan yang baik agar bangunan yang dibangun memiliki kualitas yang baik, kuat, dan kokoh. Dengan membaca buku ini, pembaca akan mahir menghitung biaya mendirikan bangunan sehingga dapat melakukannya dengan tepat dan cepat.</t>
  </si>
  <si>
    <t>21ae9eeb-5c88-4528-a22d-bc2525aef291</t>
  </si>
  <si>
    <t>Landasan Manajemen Modern , Teori, Definisi dan Konsep</t>
  </si>
  <si>
    <t>Karyoto</t>
  </si>
  <si>
    <t>978-623-01-4222-2</t>
  </si>
  <si>
    <t>978-623-01-4223-9</t>
  </si>
  <si>
    <t>Buku ini di dalamnya terdapat beberapa teori, konsep maupun pendekatan-pendekatan yang dapat digunakan sebgai panduan untuk menyelesaikan persoalan-persoalan yang berkaitan dengan masalah-masalah pengelolaan. Bahasan buku ini mencakup delapan Bab meliputi:
 - Manajemen
 - Manajer
 - Organisasi
 - Planning
 - Organizing
 - Penempatan kerja
 - Actuating
 - Controlling</t>
  </si>
  <si>
    <t>07a6039c-4ee6-4c29-9945-ae0e0769190c</t>
  </si>
  <si>
    <t>BUKU AJAR EMERGENSI KARDIOVASKULAR</t>
  </si>
  <si>
    <t>Dr. dr. Vito A. Damay, SpJP(K), MKes, AIFO-K, FIHA, FICA, FAsCC</t>
  </si>
  <si>
    <t>978-623-6822-89-0</t>
  </si>
  <si>
    <t>978-623-6822-90-6</t>
  </si>
  <si>
    <t>Emergensi Kardiovaskular adalah buku ajar yang sangat berguna bagi terutama untuk dokter umum yang sering menghadapi kasus-kasus kegawatdaruratan kardiovaskular di instalasi gawat darurat (IGD). Buku ini mencakup berbagai topik penting seperti nyeri dada, berdebar dan sinkop, sesak napas, dan nyeri tungkai, yang sering menjadi tanda-tanda awal dari kegawatdaruratan kardiovaskular. Salah satu aspek yang membuat buku ini menarik adalah adanya contoh kasus nyata yang menggambarkan berbagai presentasi klinis kegawatdaruratan kardiovaskular. Berbagai kasus akan dibahas secara sistematis sehingga para pembaca dapat memperoleh pemahaman yang lebih baiktentang bagaimana melakukan pendekatan diagnosis dan mengambil keputusan tindakan medis yang tepat. Melalui konsep buku ajar berbasis kasus, maka akan relevan digunakan di era pembelajaran berbasis masalah di Pendidikan kedokteran modern. Buku ini membantu mahasiswa kedokteran mengenal gejala dan tanda-tanda kardiovaskular serta relevan dipakai oleh dokter dan tenaga kesehatan yang bekerja atau belajar di bidang kardiovaskular. Buku ini mengulas pula dasar interpretasi EKG pada kondisi emergensi kardiovaskular. Aplikasi teori dan kasus membuat buku ini menjadi relevan sebagai buku ajar dan bermanfaat dalam proses pembelajaran yang melatih pola pikir dalam hal emergensi kardiovaskular. Emergensi Kardiovaskular mengombinasikan antara teori dasar kegawatdaruratan kardiovaskular, pendekatan praktisyangdifokuskan untuk pelayanan di instalasi gawat darurat atau emergensi, pendekatan berbasis kasus yang difokuskan untuk pelayanan di emergensi, sehingga buku ini dapat menjadi pembelajaran yang penting mengenai kasus emergensi kardiovaskular.</t>
  </si>
  <si>
    <t>a72b0237-c437-428c-9ce7-6029c9a90fff</t>
  </si>
  <si>
    <t>Data Science Menggunakan Bahasa R: Deep Learning</t>
  </si>
  <si>
    <t>Dr. Adi Nugroho, S.T., M.M.S.I.</t>
  </si>
  <si>
    <t>978-623-01-4288-8</t>
  </si>
  <si>
    <t>978-623-01-4289-5</t>
  </si>
  <si>
    <t>Data Science merupakan suatu biclang ilmu yang (relatif) baru di Indonesia, tujuan utamanya adalah memahami dan menganalisis segala fenomena yang berkaitan dengan data yang bertipe terstruktur, semiterstruktur, serta tidak terstruktur, yang datang dari berbagai sumber data/data source yang sangat beragam (meskipun saat ini sumber data yang terutama berasal dari Big Data dan loT/lnternet of Things) menggunakan pengetahuan yang terutama matematika, statistika, ilmu informasi (information science), serta ilmu komputer (terutama kecerdasan buatan/AI-Artificial Intelligence).
 McKinsey &amp;amp; Company pada 2018 melakukan survei tentang berapa sesungguhnya kebutuhan Data Scientist di Amerika Serikat pada tahun itu dan hasilnya menunjukkan bahwa dibutuhkan sekitar 140.000-190.000 Data Scientist (peningkatan sekitar 6,5 kali lipat dibandingkan tahun sebelumnya). Dalam hal ini kita juga bisa memperkirakan bahwa kebutuhan Data Scientist di Indonesia dalam beberapa tahun mendatang juga akan sangat tinggi (terutama jika kita mengingat salah satu kebijakan ekonomi pemerintah Indonesia saat ini, yang pada tahun-tahun mendatang akan lebih fokus pada berbagai bentuk perekonomian digital, seperti perdagangan barang dan jasa melalui jaringan internet atau e-commerce).
 Dengan demikian, buku yang berjudul Data Science Menggunakan Bahasa R: Deep Learning ini diharapkan akan memberi pemahaman tentang beberapa metode Data Science/Deep Learning yang paling sering digunakan oleh seorang Data Scientist untuk melakukan berbagai analisis data (data analytics) kepada kalangan akademisi, para mahasiswa di jurusan-jurusan yang terkait dengan ilmu komputer atau informatika, dan pada para praktisi di seluruh Indonesia.</t>
  </si>
  <si>
    <t>feffea41-9322-41ad-a429-33fcd08ee5f9</t>
  </si>
  <si>
    <t>Ekonomi Kerajaan Allah : Seri Buku Kingdom Theologi</t>
  </si>
  <si>
    <t>978-623-314-554-1</t>
  </si>
  <si>
    <t>978-623-314-555-8</t>
  </si>
  <si>
    <t>Setiap orang adalah anak-anak Allah sehinggamereka adalah ahli waris-Nya. Allah memberikankekayaan-Nya kepada kita untuk dikelola supayagenap tujuan Tuhan menciptakan manusia, bumi,dan segala makhluk, yaitu untuk mengelola danberkembang biak. Mengerjakan kekayaan yangTuhan percayakan kepada kita tidak bisasembarangan dilakukan, sebab Iblis telah jatuh kedalam dunia dan manusia terikat dosa.</t>
  </si>
  <si>
    <t>01c5dafb-226b-46d1-aa6f-5299387f283e</t>
  </si>
  <si>
    <t>Seri Herbal Nusantara : RAMUAN TRADISIONAL ASLI DARI LOMBOK</t>
  </si>
  <si>
    <t>978-623-6822-85-2</t>
  </si>
  <si>
    <t>978-623-6822-86-9</t>
  </si>
  <si>
    <t>Pulau Lombok didiami oleh tiga etnis, yaitu Sasak, Semawa, dan Bima. Setiap etnis di Lombok umumnya mengenal pengobatan tradisional masing-masing. Mereka memiliki kearifan lokal yang berbeda tentang bagaimana menangani penyakit dan mencegahnya, serta menjaga kesehatan mereka secara umum.</t>
  </si>
  <si>
    <t>04318666-79e6-487e-8610-d5ca39f34187</t>
  </si>
  <si>
    <t>Seri Anak Tanggap Bencana - GEMPA BUMI</t>
  </si>
  <si>
    <t>Ririn Astutiningrum</t>
  </si>
  <si>
    <t>978-623-471-113-4</t>
  </si>
  <si>
    <t>978-623-471-114-1</t>
  </si>
  <si>
    <t>Gludug! Gludug!Ada apakah ini? Naya dan Fahri bingung. Benda-benda di sekitar mereka bergeraksendiri. Lampu gantung bergoyang-goyang sendiri. Ayah dan Bunda segera mengajakmereka berlindung. Rupanya, sedang terjadi gemba bumi. Apa yang harus dilakukansaat terjadi gempa? Mengapa gempa terjadi? Bagaimana nasih Naya dan Fahri? Yuk,temukan kisah selengkapnya di buku ini!</t>
  </si>
  <si>
    <t>1254bd33-0362-46c2-9d53-74834c8fa8cc</t>
  </si>
  <si>
    <t>Seri Anak Tanggap Bencana - TANAH LONGSOR</t>
  </si>
  <si>
    <t>978-623-471-117-2</t>
  </si>
  <si>
    <t>978-623-471-118-9</t>
  </si>
  <si>
    <t>Bummmmm!Rumi dan Haidar mendengarkan dengan seksama cerita kakek yang menceritakanpengalamannya mengalami Tanah Longsor di kampungnya. Ya, nenek dan kakekterpaksa dijemput oleh Ayah dari tempat pengungsian karena kampung kakek dannenek mengalami tanah longsor. Apa yang dimaksud dengan tanah longsor itu?Bagaimana itu bisa terjadi? Apa saja yang menyebabkan bisa terjadi tanah longsor itu&amp;hellip;.Yuk, ikuti kisah selengkapnya di buku ini!</t>
  </si>
  <si>
    <t>05c734ad-4ccd-4581-ba5d-623825e5cee4</t>
  </si>
  <si>
    <t>PERBENIHAN DAN TEKNOLOGI BENIH TEBU : Menuju Swasembada Gula Berbasis Tebu</t>
  </si>
  <si>
    <t>Rivandi Pranandita Putra, Wiwit Wicaksono Jati, Muhammad Rasyid Ridla Rahomahera</t>
  </si>
  <si>
    <t>978-623-8409-18-1</t>
  </si>
  <si>
    <t>978-623-8409-19-8</t>
  </si>
  <si>
    <t>Kebutuhan masyarakat serta industri makanan dan minuman akan produk gula konsumsi dan rafinasi berbasis tebu dari tahun ke tahun terus mengalami peningkatan. Sayangnya, peningkatan konsumsi gula tersebut belum dapat diimbangi oleh produksi gula nasional yang produksinya stagnan. Hingga kini, pemerintah masih mengandalkan impor.</t>
  </si>
  <si>
    <t>49955e8c-9eda-4d1e-a309-d265ea4edc62</t>
  </si>
  <si>
    <t>Seri Anak Tanggap Bencana - GELEGAR GUNUNG BERAPI</t>
  </si>
  <si>
    <t>978-623-471-119-6</t>
  </si>
  <si>
    <t>978-623-471-120-2</t>
  </si>
  <si>
    <t>Ayah hendak mengantar bantuan pada korban letusan gunung berapi. Rumi dan Haidarturut serta. Di lokasi, mereka harus memakai masker karena banyak debu. Udara disekitar gunung berapi pun terasa panas. Penduduk sekitar harus mengungsi agar tidakterkena lahar maupun material letusan gunung berapi lainnya. Yuk ikuti kisah mereka!Di buku ini, kalian juga akan mendapat informasi tentang mitigasi bencana letusangunung berapi. Jangan lewatkan, ya!</t>
  </si>
  <si>
    <t>849b35a8-ae79-40fe-b06b-a0a695c17c2c</t>
  </si>
  <si>
    <t>Seri Anak Tanggap Bencana - Tsunami</t>
  </si>
  <si>
    <t>978-623-471-115-8</t>
  </si>
  <si>
    <t>978-623-471-116-5</t>
  </si>
  <si>
    <t>Semua pengunjung pantai harap segera menjauhi pantai!Semua pengunjung pantai segera melaksanakan instruksi. Sebelumnya, terjadi gempa di tempat itu. ternyata, gempaa itu berpotensi menyebabkan tsunami. Itulah sebabnya pengunjung pantai segera diminta untuk menyelamatkan diri.Bagaimana dengan keluarga Rumi dan Haidar yang sedang berlibur di pantai itu?mengapa tsunami terjadi? Harus bagaimana mewaspadainya? Yuk, baca buku inisampat tamat, ya!</t>
  </si>
  <si>
    <t>eee3e7f9-7768-4058-b906-c1bcdca6b877</t>
  </si>
  <si>
    <t>MENJINAKKAN PREDIABETES : Tuntaskan Diabetes</t>
  </si>
  <si>
    <t>978-623-6822-79-1</t>
  </si>
  <si>
    <t>978-623-6822-80-7</t>
  </si>
  <si>
    <t>Mengapa ada istilah prediabetes? Mengapa penyakit lain tak ada yang latah diawali dengan &amp;quot;pre&amp;quot;? Misalnya prehipertensi, prestroke, atau pre-Covid? Alasannya: prediabetes sama seriusnya dengan diabetes. Dan, jumlah prediabetes ini sangat banyak! Hampir 40% populasi di dunia telah dilanda prediabetes. Namun, jika ditangani dengan benar, prediabetes bisa lenyap sama sekali, kembali menjadi orang sehat yang normal. Terserang prediabetes sama gawatnya dengan pasien diabetes, bisa menghantam jantung dan menyebabkan stroke, menerjang semua onderdil tubuh. Tujuh puluh persen penyandang prediabetes akan jadi pengidap diabetes. Prediabetes adalah silent killer. Beranikah Anda biarkan prediabetes hingga menjadi diabetes, maka bersiaplah menghadapi tiap lima detik ada satu pengidap diabetes yang meninggal dunia. Buku ini memuat langkah-langkah penting untuk mengalahkan prediabetes dan mencegah diabetes. Mungkin saat ini Anda sudah &amp;quot;mencium pipi&amp;quot; diabetes, tetapi bisa segera lari dan meninggalkannya, jangan sampai terkena diabetes. Kiss diabetes and say goodbye. Bertindaklah mulai sekarang, melangkahlah, buku ini akan menyelamatkan Anda.</t>
  </si>
  <si>
    <t>a39beb9f-8092-4ab1-b6db-571680232a61</t>
  </si>
  <si>
    <t>GOODBYE, MAS! Ketika dua hati berhenti mencintai. Memilih hati tinggal atau pergi?</t>
  </si>
  <si>
    <t>978-623-8419-19-7</t>
  </si>
  <si>
    <t>978-623-8419-20-3</t>
  </si>
  <si>
    <t>Asih sudah tdak tahan lagi dengan Setya! Ia ingin bercerai dari lelaki merepotkan itu. Selama 8 tahun pernikahan, Asih sibuk mengabdi.Mengikut semua kemauan Setya yang serba sempurna. Sarapan hanya mau Sop ayam, keasinan sedikit ngga mau makan,setrikaan kurang licin past ngedumel, dan hal hal remeh lain yang membuat Asih kerepotan jadi ibu rumah tangga.</t>
  </si>
  <si>
    <t>5b362422-9580-42b2-9e08-2c67e18d2964</t>
  </si>
  <si>
    <t>THE WAY OF THE KINGDOM : Rahasia Menghadirkan Kerajaan Allah di Bumi seperti di Surga</t>
  </si>
  <si>
    <t>Hokke Andrian Jasa</t>
  </si>
  <si>
    <t>978-623-314-548-0</t>
  </si>
  <si>
    <t>978-623-314-549-7</t>
  </si>
  <si>
    <t>Hidup dalam kerajaan artinya hidup menang atashukum dosa dan hukum maut: identitas, panggilan,warisan, hubungan, kesehatan, keuangan, danpekerjaan Iblis. Jika setiap anak-anak Tuhan tahukebenaran mendasar akan identitas, panggilan, danwarisannya di dalam Kristus maka rencana besarTuhan akan tergenapi dan Kerajaan Tuhan akanhadir di bumi seperti di surga. Kepenuhan identitas,panggilan, dan kerajaan bekerja dari dalam keluar,menjadi sebuah kerajaan yang tak tergoyahkan olehapa pun juga dan membawa kita menang ataskehidupan.</t>
  </si>
  <si>
    <t>d7bc8f10-11e9-4951-8a86-02e912e498ed</t>
  </si>
  <si>
    <t>Perancangan Enterprise Architecture Menggunakan ZACHMAN FRAMEWORK &amp; TOGAF ADM</t>
  </si>
  <si>
    <t>Lydia Liliana &amp; Johanes Fernandes Andry</t>
  </si>
  <si>
    <t>978-623-01-3995-6</t>
  </si>
  <si>
    <t>978-623-01-3996-3</t>
  </si>
  <si>
    <t>Beberapa perusahaan di era globalisasi ini didukung kemudahan dalam memperolehfasilitas teknologi informasi dengan mudahnya penggunaan teknologi informasi untukpencapaian tujuan. Perlu pengembangan sebuah sistem informasi yang terintegrasi untukmendukung proses bisnis saat ini dengan menyediakan data atau informasi berkualitas untukmemenuhi kebutuhan tersebut. Faktor integrasi juga perlu diperhatikan untuk mengurangikesenjangan dalam pengembangan sistem informasi. Perlu adanya perbaikan proses bisnis danperancangan teknologi sistem informasi, seperti perancangan infrastruktur informasi,infrastruktur aplikasi dan infrastruktur jaringan, sehingga perusahaan dapat mengembangkan,menerapkan serta memanfaatkan kemajuan teknologi informasi untuk meningkatkankemampuan mengelola perusahaan dan mengurangi kesenjangan tersebut.</t>
  </si>
  <si>
    <t>ce067daa-0108-449e-bd10-5fd780c3d3f3</t>
  </si>
  <si>
    <t>SICEPAT: Siasat Cerdas dan Tepat Taklukkan SOAL-SOAL UJIAN PROFESI ADVOKAT (UPA)</t>
  </si>
  <si>
    <t>Tim Media RAM</t>
  </si>
  <si>
    <t>978-623-01-3934-5</t>
  </si>
  <si>
    <t>978-623-01-3935-2</t>
  </si>
  <si>
    <t>Menjalani profesi sebagai Advokat merupakan salah satu cita-cita yang ingin diraiholeh Mahasiswa berlatar belakang hukum. Dalam praktek salah satu tugas advokatadalah membela kepentingan hukum atas kliennya, dengan cara memberikan bantuanhukum, mendampingi, mewakili, memberikan layanan konsultasi, dan melakukansegala upaya hukum yang benar baik di pengadilan maupun di luar pengadilan.</t>
  </si>
  <si>
    <t>fd2061a6-34da-408f-8001-ffbb06542abc</t>
  </si>
  <si>
    <t>SICEPAT SIASAT Cerdas dan Tepat TAKLUKKAN SOAL-SOAL KEDINASAN: Cara Mudah Masuk Sekolah Kedinasan</t>
  </si>
  <si>
    <t>Fitri Lianingsih, M.Si.</t>
  </si>
  <si>
    <t>978-623-01-3926-0</t>
  </si>
  <si>
    <t>978-623-01-3927-7</t>
  </si>
  <si>
    <t>Buku SICEPAT: Siasat Cerdas dan Tepat Taklukkan Soal-Soal Kedinasan menjadi panduan komprehensif yang dirancang khusus untuk membantu calon peserta ujian menghadapi berbagai tes di berbagai lembaga kedinasan, seperti STAN, Poltek SSN, STIN, STMKG, STIS, LPDN, Poltekip, dan Poltekim, dan sekolah kedinasan di bawah Kemenhub. Buku ini disusun oleh penulis yang memiliki pengalaman mendalam dalam dan telah bidang kedinasan pendidikan menganalisis berbagai tersebut. soal tes dari lembaga-lembaga Tersebut.
 Dengan tuntas membahas soal-soal dari berbagai institusi, buku ini memberikan gambaran yang jelas tentang format, jenis, dan tingkat kesulitan soal yang mungkin dihadapi oleh calon peserta ujian. Pembahasan yang mendalam dan sistematis tersedia untuk setiap materi ujian. Hal ini untuk memastikan bahwa pembaca memahami konsep-konsep kunci dan strategi penyelesaian yang tepat.
 Selain itu, buku ini juga memberikan wawasan tentang struktur tes dan panduan praktis untuk meningkatkan kemampuan belajar, analisis soal, dan manajemen waktu. Dengan mengeksplorasi berbagai macam materi, buku ini bertujuan peserta ujian dan membantu mereka meraih hasil tes kedinasan yang kompetitif.
 Ini merupakan solusi belajar yang tepat dalam mendalami dan mengkaji soal-soal terkini dan terupdate yang dilengkapi kunci jawaban serta pembahasan, sehingga pembaca mudah memahami dan mempelajari materi tersebut. Semoga buku ini dapat membantu para calon peserta ujian dalam meraih mimpinya. Semoga sukses.</t>
  </si>
  <si>
    <t>9cac4764-1eff-47d5-9ba5-9b026f2ea4c9</t>
  </si>
  <si>
    <t>MANAJEMEN DASAR KAMAR OPERASI : dengan Pendekatan Evidence Based Practice</t>
  </si>
  <si>
    <t>Haris Widodo, S.Kep.,Ns.,M.Kep</t>
  </si>
  <si>
    <t>978-623-01-3943-7</t>
  </si>
  <si>
    <t>978-623-01-3944-4</t>
  </si>
  <si>
    <t>Buku Manajemen Dasar Kamar Operasi berisi informasi tentang bagaimana mengelola kamar operasi yang ditinjau dari beberapa literatur, standar akreditasi, jurnal, dan evidence based serta pengalaman penulis. Buku ini berisi tentang apa saja syarat-syarat yang diperlukan untuk kamar operasi, bagaimana menghitung jumlah staf yang diperlukan serta apa peran masing-masing SDM yang ada di kamar operasi.
 Infeksi daerah operasi merupakan hal yang perlu diwaspadai setelah operasi. Buku ini juga menjelaskan bagaimana mencegah atau mengurangi infeksi daerah operasi, cara sterilisasi, dan dekontaminasi, serta menjaga mutu dan keselamatan pasien. Keamanan staf kamar operasi menjadi hal yang paling utama yang juga akan dibahas dalam buku ini. Buku ini juga disertai gambar-gambar untuk mempermudah dan memahami apa yang disampaikan oleh penulis.
 Buku ini sangat penting bagi para dokter, kepala ruang kamar operasi, perawat kamar operasi, para dosen, dan mahasiswa dalam memberikan asuhan keperawatan peri-operatif</t>
  </si>
  <si>
    <t>0b540749-aefa-47e9-a5e5-4681cf73c882</t>
  </si>
  <si>
    <t>SI ANAK KUCING &amp; BAYI IKAN PAUS THE KITTY &amp; THE BABY WHALE</t>
  </si>
  <si>
    <t>Fredeswinda Wulandari</t>
  </si>
  <si>
    <t>978-623-471-126-4</t>
  </si>
  <si>
    <t>978-623-471-125-7</t>
  </si>
  <si>
    <t>Mengapa kamu bersembunyi, Weenie?&amp;rdquo; lanjut Cici bertanya.&amp;ldquo;Aku sedih sekali,&amp;rdquo; sahut Weenie.&amp;ldquo;Tidak usah bersedih, ya. Ada Cici di sini. Kita akan bersenang-senang bersama,&amp;rdquo; hibur Cici.&amp;ldquo;Baiklah, Cici,&amp;rdquo; sahut Weenie.Cici adalah seekor kucing manis. Cici tinggal bersama pemiliknya yang baik hati. Sementara itu, Weenieadalah seekor bayi ikan paus di sebuah sirkus yang sedang bersedih. Apa gerangan yang membuat si bayiikan paus ini bersedih hati? Apa yang dilakukan Cici, seekor kucing rumahan untuk menghiburnya? Ikutikisah persahabatan mereka yang menyenangkan sembari belajar bahasa Inggris.</t>
  </si>
  <si>
    <t>7d4e6569-c1a4-4196-834c-636afa6c82cd</t>
  </si>
  <si>
    <t>Rumus &amp; Fungsi Terapan Microsoft EXCEL 2021 untuk Mengolah Data dan Laporan</t>
  </si>
  <si>
    <t>MADCOMS (Handoko Budi Setyo)</t>
  </si>
  <si>
    <t>978-623-01-3988-8</t>
  </si>
  <si>
    <t>978-623-01-3989-5</t>
  </si>
  <si>
    <t>Microsoft Excel sudah sangat dikenal dengan kemampuannya untukmengolah data dan laporan. Dengan memaksimalkan fasilitas rumus(formula) dan fungsi-fungsinya yang sangat kaya, Anda dapatmenerapkannya di berbagai bidang pekerjaan. Mulai dari melakukankonversi data, mengelola laporan keuangan, serta masih banyak lagibentuk-bentuk laporan yang lain yang dapat Anda selesaikan denganmenerapkan fasilitas rumus dan fungsi Microsoft Excel 2021.Pokok bahasan yang disajikan dalam buku Rumus dan Fungsi TerapanMicrosoft Excel 2021 untuk Mengolah Data dan Laporan ini meliputi:&amp;bull; Memahami hal-hal dasar apa yang harus Anda ketahui dalampenggunaan rumus dan fungsi di Microsoft Excel.&amp;bull; Memahami lebih detil dan mendalam tentang tab Formulas dariMicrosoft Excel 2021.&amp;bull; Mempelajari berbagai rumus dan fungsi terapan Microsoft Exceluntuk konversi-konversi data.&amp;bull; Mempelajari berbagai rumus dan fungsi terapan Microsoft Excelkategori fungsi logika.&amp;bull; Mempelajari berbagai rumus dan fungsi terapan Microsoft Exceluntuk mengolah laporan keuangan.&amp;bull; Mempelajari berbagai rumus dan fungsi terapan Microsoft Exceluntuk berbagai laporan yang menggunakan referensi tabel.</t>
  </si>
  <si>
    <t>5d118cd3-6053-4ee7-a9b0-525ed114a71a</t>
  </si>
  <si>
    <t>INDO-PASIFIK dalam POLITIK LUAR NEGERI INDONESIA : Dimensi Geopolitik, Geostrategi, &amp; Geoekonomi</t>
  </si>
  <si>
    <t>Mario Surya Ramadhan, RR Emilia Yustiningrum, Dewi Fortuna Anwar, Siswanto, Ganewati Wuryandari, Athiqah Nur Alami, RA Rizka Fiani Prabaningtyas, dan Adriana Elisabeth</t>
  </si>
  <si>
    <t>978-623-01-3920-8</t>
  </si>
  <si>
    <t>978-623-01-3921-5</t>
  </si>
  <si>
    <t>Buku ini membahas tentang konseptualisasi Indo-Pasifik dalam kebijakan luar negeri Indonesia yang meliputi dimensi geopolitik, geostrategi, dan geoekonomi. Hal ini diawali dengan munculnya gagasan Indo-Pasifik dalam kebijakan luar negeri Indonesia sejak periode kedua Presiden Susilo Bambang Yudhoyono hingga Joko Widodo. Buku ini menggunakan kerangka pemikiran mengenai keterkaitan antara politik domestik dan internasional dalam penyusunan kebijakan luar negeri.
 Kebijakan luar negeri Indonesia dalam konteks Indo-Pasifik pada dimensi geopolitik membahas empat aspek: pembangunan pada domain maritim melalui Poros Maritim Dunia (PMD); perluasan perhatian dan diplomasi Indonesia di kawasan Samudera Pasifik dan Hindia; PMD sebagai visi global, juga merupakan bagian dari strategi pemerintah Indonesia untuk meningkatkan peran dan fungsinya dalam dunia internasional;serta mengedepankan prinsip inklusivitas dalam menyikapi peluang ekonomi dan potensi konflik, khususnya dengan negara-negara yang punya pengaruh kuat di kawasan Asia Pasifik.
 Dimensi geostrategi membahas tentang gagasan, kepentingan nasional, perumusan kebijakan luar negeri, dan implementasinya. Hal ini terefleksi pada beberapa kasus, seperti bagaimana Indonesia memaknai dan merespons persaingan kekuatan antara Amerika Serikat melawan Tiongkok, ancaman konflik di beberapa titik di kawasan khususnya Laut China Selatan, dan upaya diplomasi Indonesia dalam menentukan norms setting pada forum multilateral seperti ASEAN dan IORA.
 Sementara itu, dimensi geoekonomi membahas tentang kepentingan ekonomi, konektivitas, pembangunan berkelanjutan, dan blue economy. Bagian ini juga membahas tentang modalitas dalam penyusunan kebijakan ekonomi internasional, dinamika antarpemangku kepentingan, serta peluang dan tantanganyangdihadapi oleh Indonesia di kawasan tersebut.</t>
  </si>
  <si>
    <t>758d53ab-70fc-401c-b955-74f7c84f3b24</t>
  </si>
  <si>
    <t>06:27 : The Pain is Real</t>
  </si>
  <si>
    <t>978-623-8419-18-0</t>
  </si>
  <si>
    <t>Hantu itu kembali, bangkit dari dalam dirinya,diam-diam, setelah sekian lama bersembunyi dan diasembunyikan.Diandra cukup nyaman dengan kehidupannyameskipun dia belum dapat memenuhi ekspektasi banyakorang. Segalanya berjalan dengan baik; pekerjaan, orangtua, teman-teman, bahkan hubungannya dengan Gara,kekasihnya. Namun, perlahan hidupnya berubah, rasa sakit,kesedihan, kecemasan, ketakutan, terus menghantuinya,merusak pikiran dan menyakiti hatinya tanpa dapat diakendalikan. Diandra tidak menyadarinya sampai akhirnyadia bahkan tidak tahu apa itu bahagia.</t>
  </si>
  <si>
    <t>b93e3653-d280-4ea0-a9fa-c29b6b0df7c5</t>
  </si>
  <si>
    <t>Ladang Bisnis dari Usaha Penitipan Anak</t>
  </si>
  <si>
    <t>978-623-8487-22-6</t>
  </si>
  <si>
    <t>978-623-8487-23-3</t>
  </si>
  <si>
    <t>&amp;quot;Jika Anda suka dengan anak-anak dan ingin menjalankan usaha rumahan sendiri, usaha penitipan anak rumahan mungkin dapat menjadi pilihan yangtepat untuk Anda. Penitipan anak merupakan bentuk layanan PAUD (Pendidikan Anak Usia Dini) nonformal yang keberadaannya terus berkembang jumlahnya dan banyak dicari saatini.
 Buku ini akan membantu Anda untuk memulai dengan benar dan mengembangkan usaha Anda agar dapat berjalan dengan baik.
 Buku ini akan menjawab pertanyaan-pertanyaan, seperti
 Bagaimana memulai bisnis penitipan anak di daerah saya tinggal?
 Bagaimana memperoleh izin penitipan anak?
 Peralatan dan permainanapasaja yang dibutuhkan?
 Berapa harga yang harus saya tawarkan?
 Bagaimana memperoleh dan menjaga kepercayaan orang tua?
 Kebijakan pengasuhan apa yang harus ditentukan?
 Kegiatan-kegiatan apa saja yang harus diprogramkan?
 Bagaimana pembukuan usaha penitipan anak yang baik?
 Bagaimana agar dapat memberikan layanan yang holistik dan integratif?
 Selamat memulai usaha Anda!
 &amp;quot;</t>
  </si>
  <si>
    <t>4c41ed75-1e65-432f-b4dc-f2a10c3bd090</t>
  </si>
  <si>
    <t>Agnostik di Indonesia : Kritik dan Rekonstruksi Terhadapnya</t>
  </si>
  <si>
    <t>Dr. Gigih Saputra, S.KOM.I, M.a.g.</t>
  </si>
  <si>
    <t>978-623-01-3984-0</t>
  </si>
  <si>
    <t>Buku ini berisi tentang paparan pemikiran seorang tokoh yang mengadvokasi Agnostisisme atau posisi ketidaktahuan akan ada tidak Tuhan. Namun di satu sisi kesan ateisme juga kental.</t>
  </si>
  <si>
    <t>ebf7c886-8b90-4e05-b02e-e6a1b2ac1275</t>
  </si>
  <si>
    <t>PERTANIAN ORGANIK – Solusi Pertanian Berkelanjutan Edisi Revisi</t>
  </si>
  <si>
    <t>Prof. Dr. Ir. Sri Nuryani Hidayah Utami, Prof. Dr. Ir. Benito Heru Purwanto, M.P., M.Agr., Prof. Dr. Ir. Didik Indradewa, &amp; Prof. Dr. Ir. Edhi Martono, M.Sc.</t>
  </si>
  <si>
    <t>978-623-8409-14-3</t>
  </si>
  <si>
    <t>978-623-8409-15-0</t>
  </si>
  <si>
    <t>&amp;quot;Penurunan kualitas lahan pertanian, terutama karena kerusakan fisik dan kimiawi lahan, serta penurunan keragaman hayati, memunculkan kekhawatiran segolongan masyarakat akan terjadinya ketidakberlanjutan produksi pertanian akibat penerapan revolusi hijau. lnovasi teknologi budi daya pertanian sebagai upaya peningkatan produktivitas lahan melalui sistem pertanian yang berkelanjutan akhirnya mulai banyak diterapkan.
 Pertanian organik didefinisikan sebagai produksi tanaman, hewan, dan produk lainnya tanpa menggunakan pupuk kimia sintetis dan pestisida, spesies transgenik atau antibiotik, dan steroid peningkat pertumbuhan, atau bahan kimia lainnya. Pertanian organik dinilai sebagai sistem pertanian yang mampu menyediakan ketersediaan pangan secara berkelanjutan karena ramah lingkungan.
 Pertanian organik bukan hanya tren, tetapi adalah gaya hidup berkelanjutan yang memiliki banyak manfaat penting. Pertanian organik tidak identik dengan pertanian tradisional. Dalam menjalankan pertanian organik dituntut untuk menguasai ilmu pengetahuan dan teknologi.
 Dalam buku ini dipaparkan berbagai kontribusi pemikiran dari pakar Fakultas Pertanian UGM dari segi budi daya, tanah, pengelolaan tanah, dan perlindungan tanaman dalam rangka mewujudkan pertanian yang berkelanjutan. Buku ini merupakan edisi revisi dari edisi sebelumnya dengan penambahan bab dan ulasan.&amp;quot;</t>
  </si>
  <si>
    <t>19c621e5-872e-451b-9704-6d461176a778</t>
  </si>
  <si>
    <t>SICEPAT SIASAT Cerdas dan Tepat TAKLUKKAN Tes PPPK TENAGA KESEHATAN</t>
  </si>
  <si>
    <t>Fitri Lianingsih, M.Si</t>
  </si>
  <si>
    <t>978-623-01-3980-2</t>
  </si>
  <si>
    <t>978-623-01-3981-9</t>
  </si>
  <si>
    <t>SICEPAT Siasat Cerdas dan Tepat Taklukkan Tes PPPK Tenaga Kesehatan merupakan buku panduan yang disusun dengan tujuan membantu para calon peserta Tes PPPK Tenaga Kesehatan dalam menghadapi ujian yang akan datang. Tes PPPK (Pegawai Pemerintah dengan Perjanjian Kerja) menjadi tahapan penting dalam seleksi calon pegawai pemerintah, khususnya bagi mereka yang mengincar posisi tenaga kesehatan. Buku ini tidak hanya memberikan informasi tentang materi yang akan diujikan, tetapi juga menyajikan siasat cerdas dan strategi tepat dalam menghadapi setiap jenis soal. Dengan metode pembelajaran yang mudah dipahami, buku ini diharapkan dapat menjadi panduan handal bagi para calon peserta untuk meraih keberhasilan dalam Tes PPPK Tenaga Kesehatan. Buku SICEPAT ini diformat sedemikian rupa untuk memastikan pemahaman menyeluruh terhadap materi yang akan diuji dalam Tes PPPK Tenaga Kesehatan. Setiap soal menguraikan dengan jelas konsep-konsep kunci yang akan diujikan, dengan memberikan contoh-contoh penerapan dalam konteks nyata atau kehidupan sehari-hari. Drilling soal sesuai dengan kisi-kisi field report terbaru. Kombinasi antara teori dan praktik dalam buku ini diharapkan dapat memberikan pemahaman yang mendalam dan mempersiapkan peserta secara optimal. Kami menyadari bahwa menghadapi Tes PPPK Tenaga Kesehatan dapat menjadi pengalaman menantang bagi banyak individu. Oleh karena itu, buku SICEPAT tidak hanya berfokus pada materi ujian, tetapi juga memberikan tip dan trik khusus yang dapat membantu peserta dalam menjawab soal-soal dengan efisien. Selain itu, buku ini dilengkapi dengan latihan soal-soal praktis yang dirancang untuk mengukur pemahaman dan keterampilan peserta secara menyeluruh. Semua informasi dan strategi yang terdapat dalam buku ini diharapkan dapat memberikan dukungan maksimal bagi kesuksesan peserta dalam menghadapi Tes PPPK Tenaga Kesehatan. Selamat belajar dan semoga sukses!</t>
  </si>
  <si>
    <t>a6848956-4ab5-4d7c-960b-b329fd553f8c</t>
  </si>
  <si>
    <t>Ayo Belajar Berdoa dari Tokoh Alkitab</t>
  </si>
  <si>
    <t>978-623-6409-15-2</t>
  </si>
  <si>
    <t>978-623-6409-16-9</t>
  </si>
  <si>
    <t>&amp;quot;Banyak tokoh di Alkitab yan9 memiliki kehidupan doa yang berkualitas. Melalui kehidupan doa mereka , mereka menjadi berkat. Mereka bahkan dapat melalui masalah mereka. Sebagian dari mereka sembuh dari penyakitnya. Bahkan mereka mengalami mukjizat Tuhan melalui doa.
 Berdoa bukan sesuatu yang susah, tetapi membutuhkan kedisiplinan. Saat kita berdoa, imanpun bertumbuh. Kita bukan menjadi anak-anak Tuhan yang jauh, tetapi menjadi pribadi yang mengenal Tuhan sebagai Bapa.
 Mulai saat ini, hendaklah kita semakin mencintai doa. Biarlah doa menjadi bagian dari kehidupan kita sehari-hari.&amp;quot;</t>
  </si>
  <si>
    <t>2e2c14e2-e6e1-4fe8-a3da-a10e012fd5df</t>
  </si>
  <si>
    <t>Hak, Perlindungan, dan Persoalan Anak: 62 Ulasan Lengkap Tentang Hak dan Perlindungan Anak</t>
  </si>
  <si>
    <t>978-623-8269-44-0</t>
  </si>
  <si>
    <t>978-623-8269-45-7</t>
  </si>
  <si>
    <t>Buku berjudul Hak, Perlindungan, dan Persoalan Anak: 50 Ulasan Lengkap
 tentang Perlindungan Anak ini merupakan refleksi dan pengalaman penulis
 selama ini sebagai pekerja sosial, aktivis, dan pengamat sosial, khususnya
 terkait dengan pemenuhan hak dan perlindungan anak. Sering kali
 permasalahan anak menjadi permasalahan yang terpinggirkan karena
 dianggap sebagai masalah domestik atau masalah keluarga. Buku ini
 memang berbeda dengan buku-buku mengenai anak yang sudah sangat
 banyak beredar di pasaran, seperti tentang pengasuhan, pendidikan, IQ,
 emosi, dan sejenisnya.
 Buku ini lebih membahas tentang hak dan perlindungan terhadap anak serta
 mengajak kita semua untuk lebih mendorong kesadaran mengenai anak dari
 sisi hak asasi anak, sebagai bagian dari Hak Asasi Manusia (HAM). Semoga
 dengan adanya buku ini bisa lebih menyelamatkan anak-anak dari situasi
 yang tidak kondusif, seperti kekerasan terhadap anak, perkawinan anak,
 pekerja anak, anak jalanan, anak telantar, dan lain-lain, sehingga tumbuh
 kembangnya anak menjadi lebih baik</t>
  </si>
  <si>
    <t>2830413e-9b12-4a68-8cab-6d6c4d37248a</t>
  </si>
  <si>
    <t>SICEPAT SIASAT Cerdas dan Tepat TAKLUKKAN Tes PPPK TENAGA PENDIDIK</t>
  </si>
  <si>
    <t>978-623-01-3977-2</t>
  </si>
  <si>
    <t>978-623-01-3978-9</t>
  </si>
  <si>
    <t>SICEPAT Siasat Cerdas dan Tepat Taklukkan Tes PPPK Tenaga Pendidik merupakan buku panduan yang disusun dengan tujuan membantu para calon peserta Tes PPPK Tenaga Pendidik dalam menghadapi ujian yang akan datang. Tes PPPK (Pegawai Pemerintah dengan Perjanjian Kerja) menjadi tahapan penting dalam seleksi calon pegawai pemerintah, khususnya bagi mereka yang mengincar posisi tenaga Pendidik. Buku ini tidak hanya memberikan informasi tentang materi yang akan diujikan, tetapi juga menyajikan siasat cerdas dan strategi tepat dalam menghadapi setiap jenis soal. Dengan metode pembelajaran yang mudah dipahami, buku ini diharapkan dapat menjadi panduan handal bagi para calon peserta untuk meraih keberhasilan dalam tes PPPK Tenaga Pendidik. Buku SICEPAT ini diformat sedemikian rupa untuk memastikan pemahaman menyeluruh terhadap materi yang akan diuji dalam Tes PPPK Tenaga Pendidik. Setiap soal menguraikan dengan jelas. konsep-konsep kunci yang akan diujikan, dengan memberikan contoh-contoh penerapan dalam kontes nyata atau kehidupan sehari-hari. Drilling soal sesuai dengan kisi-kisi field report terbaru, Kombinasi antara teori dan praktik dalam buku ini diharapkan dapat memberikan pemahaman yang mendalam dan mempersiapkan peserta secara optimal. Karmi menyadar bahwa menghadapi tes PPPK Tenaga Pendidik dapat menjadi pengalaman menantang bagi banyak individu. Oleh karena itu, buku SICEPAT tidak hanya berfokus pada materi ujian, tetapi juga memberikan tips dan trik khusus yang dapat membantu peserta dalam menjawab soal-soal dengan efisien. Selain itu, buku ini dilengkapi dengan latihan soal-soal praktis yang dirancang untuk mengukur pemahaman dan keterampilan peserta secara menyeluruh, Semua informasi den strategi yang terdapat dalam buku ini diharapkan dapat memberikan dukungar maksimal bagi kesuksesan peserta dalam menghadapi Tes PPPK Tenaga Pendidik Selamat belajar can semoga sukses!</t>
  </si>
  <si>
    <t>01869bcc-ddf4-4648-a07e-b4906725fe26</t>
  </si>
  <si>
    <t>PANDUAN PEMBELAJARAN MATEMATIKA KREATIF - INOVATIF DAN MENYENANGKAN Buku Pengayaan Materi Matematika</t>
  </si>
  <si>
    <t>Priya Santosa., M.PdI</t>
  </si>
  <si>
    <t>978-623-01-3768-6</t>
  </si>
  <si>
    <t>978-623-01-3769-3</t>
  </si>
  <si>
    <t>Buku ini memuat Konsep pembelajaran matematika dengan
 berbasis pengetahuan praktis inovatif dan kreatif. Berisi muatan muatan
 ion positif dan me refresh setiap penggunanya.
 Penuh gairah setiap langkah yang dilaluinya. Tak membosankan
 dan menawarkan sendi sendi pembelajaran yang asyik dan bernas bagi
 para siswa yang mempelajarinya,Buku Ini sangat baik untuk bahan
 pendampingan guru guru IPA , wabil khusus pada penggiat MGMP di
 bidang matematika sangat sesuai dan layak untuk pelengkap kegiatan
 praktek.</t>
  </si>
  <si>
    <t>4995b6af-31e9-42ef-9585-ca09ea97f0d3</t>
  </si>
  <si>
    <t>Desain Inklusif: Pendekatan Arsitektur yang Berempati</t>
  </si>
  <si>
    <t>Arina Hayati &amp; Kirami Bararatin</t>
  </si>
  <si>
    <t>978-623-01-3886-7</t>
  </si>
  <si>
    <t>978-623-01-3887-4</t>
  </si>
  <si>
    <t>Aksesibilitas di kota, fasilitas, dan bangunan, baik untuk umum, komersial, dan pemerintahan menjadi penting setelah munculnya UU No. 8 Tahun 2016 tentang Penyandang Disabilitas, Peraturan Menteri Pekerjaan Umum dan Perumahan Rakyat Nomor 14/PRT/M/2017 Tahun 2017 tentang Persyaratan Kemudahan Bangunan Gedung, dan Peraturan Daerah Provinsi lawa Timur Nomor 3 Tahun 2013 tentang Perlindungan dan Pelayanan bagi Penyandang Disabilitas.
 Buku ajar Desain Inklusif: Pendekatan Arsitektur yang Berempati ini berisikan konsep-konsep mendesain lingkungan dan bangunan inklusif berbasis empati, nilai demokratis, nondiskriminasi, serta memberikan kesempatan yang sama dan pemberdayaan partisipasi personal (Equity and Equality). Buku ini memuat: (1) Isu disabilitas dan lingkungan inklusif; (2) Pendekatan desain untuk semua; (3) Pengguna disabilitas; (4) Desain inklusif dan desain proses arsitektur; (5) Kriteria dan standar desain; (6) Studi kasus: rumah tinggal; (7) Studi kasus: bangunan komersial; (8) Studi kasus: taman bermain; (9) Studi kasus: bangunan perkantoran; (10) Studi kasus: bangunan pendidikan; (11) Studi kasus: bangunan kesehatan; (12) Studi kasus: bangunan terminal; (13) Studi kasus: lingkungan inklusif tanggap bencana; (14) Etika dan peluang pengembangan desain inklusif.
 Pembahasan desain inklusif pada buku ini dihubungkan dengan keragaman pengguna, termasuk yang memiliki keterbatasan fisik (daksa) maupun sensori, seperti tuli, bisu, dan netra. Buku ini berupa narasi diskusi dan dilengkapi dengan beberapa visualisasi gambar serta latihan soal. Buku ajar ini ditujukan untuk mahasiswa S-l Arsitektur maupun Desain Interior, selain itu dapat dimanfaatkan oleh para praktisi di bidang arsitektur, interior, dan perencanaan.</t>
  </si>
  <si>
    <t>3725f176-2968-4926-9013-c01232f2809f</t>
  </si>
  <si>
    <t>NORMA DAN ETIKA HUKUM KODE ETIK PSIKOLOGI INDONESIA</t>
  </si>
  <si>
    <t>Dr. Dra. Hj. Sudjiwanati, S.H., M.Pd., Psikolog Klinis</t>
  </si>
  <si>
    <t>978-623-8487-24-0</t>
  </si>
  <si>
    <t>978-623-8487-25-7</t>
  </si>
  <si>
    <t>Makin meningkatnya kesadaran masyarakat Indonesia akan pentingnya layanan psikologi telah menuntut kesadaran dan tanggung jawab bagi praktik psikologi agar berjalan sesuai dengan kaidah dan prinsip kode etik yang berlaku. Perkembangan dunia psikologi juga tidak luput dari aturan-aturan yang berkembang terus dengan perkembangan regulasi dan penanganan berbagai kasus dalam kehidupan manusia.
 Kade Etik Psikologi di Indonesia sendiri telah dirumuskan oleh Himpunan Psikologi Indonesia (HIMPSI) dan dijadikan sebagai pedoman dasar dalam praktik profesional seorang psikolog dan ilmuwan psikologi. Kehadiran buku ini diharapkan tu rut mendukung upaya meningkatkan kualitas layanan psikologi di Indonesia melalui penyediaan layanan psikologi yang profesional dan berintegritas.
 Pentingnya pembelajaran mengenai kode etik profesi membuat Kade Etik Psikologi juga menjadi salah satu mata kuliah wajib bagi mahasiswa psikologi. Buku ini dapat digunakan sebagai referensi penting untuk menjabarkan lebih khusus aspek norma dan etika hukum terkait dengan pasal-pasal dalam Kade Etik Psikologi Indonesia dalam pengajaran mata kuliah Kade Etik Psikologi, baik untuk dosen yang mengajar Kade Etik Psikologi; mahasiswa psikologi; praktisi; dan ilmuwan psikologi di seluruh Indonesia.</t>
  </si>
  <si>
    <t>96b56bc4-be80-4727-b085-24504db80091</t>
  </si>
  <si>
    <t>SICEPAT SIASAT Cerdas dan Tepat TAKLUKKAN Tes PSIKOTES &amp; AKADEMIK CALON POLISI : Format Computer Assisted Test (CAT) &amp; Manual Untuk Calon Tamtama, Bintara, Akpol, dan SIPSS Kepolisian</t>
  </si>
  <si>
    <t>Ismail</t>
  </si>
  <si>
    <t>978-623-01-4055-6</t>
  </si>
  <si>
    <t>978-623-01-4056-3</t>
  </si>
  <si>
    <t>Ngapain bimbel jika buku ini sudah di tangan kamu&amp;hellip;. Benar&amp;hellip; kami menjamin bahwa buku ini dapat menjadi referensi tepat bagi kamu yang akan mendaftar menjadi calon anggota POLRI. Semua pokok bahasan psikotes dan akademik telah lengkap, ditambah beberapa bonus yang mendukung dirimu semakin bersemangat menjadi calon anggota POLRI. Soal telah menyerupai model kekinian dengan memiliki 1 dan 2 pilihan jawaban didalamnya. Format penulisannya pun telah dirancang secara perpokokbahasan materi agar memudahkanmu dalam belajar. Sedangkan jawaban dan pembahasan dibuat sesederhana mungkin dengan pola yang jawaban yang sangat jelas. Jadi tunggu apalagi, miliki segera buku ini, rancanglah semangat belajarmu, dan bersiaplah menjadi yang terbaik dalam tes nanti.</t>
  </si>
  <si>
    <t>f19973ec-facc-4a67-8e84-6c028035efcf</t>
  </si>
  <si>
    <t>Bukan PEMIMPI, tetapi PEMIMPIN: Rahasia Menjadi PEMIMPIN sejak MUDA</t>
  </si>
  <si>
    <t>H. Herman Deru, S.H., M.M. &amp; Ajeng Mursiati Suroso</t>
  </si>
  <si>
    <t>978-623-8487-18-9</t>
  </si>
  <si>
    <t>978-623-8487-19-6</t>
  </si>
  <si>
    <t>Jadi pemimpin?Jadikan buku ini sebagai sumber referensi Anda! Buku ini akan memberikan pengenalan tentang berbagai tipe kepemimpinan dan bagaimana mengembangkan kemampuan untuk setiap model leadership. Pembaca akan mendapatkan panduan sederhana,praktis, tetapi &amp;ldquo;daging semua&amp;rdquo; karena yang disajikan merupakan pengalaman yang panjang dan bukti sukses dari penulis sebagai pemimpin.Di buku ini digambarkan tentang bagaimana meraih posisi sebagai pemimpin organisasi,masyarakat, perusahaan, atau pemerintahan, serta apa yang harus dilakukan untuk mencapai itu. Dan menariknya, penulis menjelaskan bahwa tidak ada batasan usia untuk menjadi seorang leader.Jangan cuma bermimpi!</t>
  </si>
  <si>
    <t>22346b5b-5c2a-438b-b2e2-3c6407574ce1</t>
  </si>
  <si>
    <t>SMART BOOK++ MODUL SELEKSI KEPOLISIAN Terlengkap &amp; Terakurat Pasti Bisa Lolos</t>
  </si>
  <si>
    <t>Edulab</t>
  </si>
  <si>
    <t>978-623-01-3948-2</t>
  </si>
  <si>
    <t>978-623-01-3949-9</t>
  </si>
  <si>
    <t>Buku Smart Book++ ModulSeleksiKepolisian ini diharapkan dapat membantu siswa untuk dapat lebih siap, percaya diri, dan matang dalam mempersiapkan tes masuk seleksi kepolisian yang akandatang.
 Buku ini di susun oleh Tim Edulab yang telah berpengalaman mengajar dan menulis
 berbagai materi serta latihan soal. Buku ini dilengkapi dengan:
 &amp;bull; Matematika Akpol
 &amp;bull; Matematika Bintara
 &amp;bull; Pengetahuan Umum
 &amp;bull; Wawasan Kebangsaan
 &amp;bull; Bahasa Indonesia
 &amp;bull; Bahasa Inggris
 Naskah ini sudah dilengkapi dengan kunci jawaban yang super lengkap.</t>
  </si>
  <si>
    <t>5fba1ede-aa2d-4ba0-95a2-6bb7620b1853</t>
  </si>
  <si>
    <t>ALL ABOUT BAKERY: Semua yang Harus Kamu Tahu tentang Bakery</t>
  </si>
  <si>
    <t>Ir. Henny Krissetiana Hendrasty, M.P</t>
  </si>
  <si>
    <t>978-623-88740-2-6</t>
  </si>
  <si>
    <t>978-623-88740-3-3</t>
  </si>
  <si>
    <t>Bakery dihasilkan dari bahan dasar tepung, lemak, gula, protein, dan bahan tambahan lainnya. Masing-masing bahan mempunyai peranan yang berbeda-beda dan penting pada pembuatan cake, roti, cookies, atau biskuit. Selain dipengaruhi oleh kualitas bahan dasarnya, kualitas bakery juga ditentukan oleh cara pembuatannya. Tahap pembuatan juga sangat menentukan hasil bakery yang diperoleh. Dalam pembuatan roti, tahapan tersebut meliputi pencampuran bahan, peragian, pembulatan, pengistirahatan, dan pemanggangan. Pembuatan cake, cookies, dan biskuit meliputi pencampuran bahan, pengkrimeran, dan pemanggangan.Bahan Tambahan Pangan (BTP) sering ditambahkan pada pembuatan bakery. Bahan ini dapat berupa pengoksidasi, pereduksi, surfaktan, emulsifier, enzim, gluten, dan senyawa hidrokoloid. Selain itu, agar produk berkualitas tinggi dapat ditambahkan bahan pengembang seperti amonium bikarbonat, sodium bikarbonat, potasium bikarbonat, sodium karbonat, dan baking powder, serta asam-asam pengembang lainnya seperti cream of tartar, asam tartarat, dan lain sebagainya.Mutu roti, cake, cookies, ataupun biskuit dapat diketahui dari rasa, volume, warna, struktur, tekstur, flavor, remahan roti, dan elastisitasnya, sedangkan kegagalannya dapat dilihat dari kegagalan eksternal maupun kegagalan lainnya seperti kekeringan dan kecepatan basi.Dalam pembuatan adonan roti, kesetimbangan penggunaan bahan sangat menentukan hasil akhirnya. Formula yang tepat akan menghasilkan cake yang baik. Selain adonan yang langsung digunakan, ada adonan yang bisa disimpan dalam freezer seperti adonan roti pizadan burger.Pemanggangan merupakan hal yang paling penting. Dalam tahap ini struktur alami dari konstituen adonan utama diubah secara irreversible oleh proses fisika, kimia, dan interaksi biokimia. Penampilan bakery ditentukan pemanasan oven yang dikaitkan dengan pengembangan volume, pembentukan remah, inaktivasi enzim, aktivitas ragi, koagulasi protein tepung, dan gelatinisasi parsial dari pati tepung. Selain itu, pembentukan senyawa flavor baru seperti karamelisasi gula, pyrodekstrin, dan senyawa aromatikterjadi pada proses ini. Semua haltersebut dibahasdalam buku ini.</t>
  </si>
  <si>
    <t>5e83047f-9218-4bb6-8cba-8ecf01bd92ac</t>
  </si>
  <si>
    <t>SICEPAT Siasat Cerdas dan Tepat Taklukkan 900++ Soal IPDN</t>
  </si>
  <si>
    <t>Risky wulandari &amp; Noviati</t>
  </si>
  <si>
    <t>978-623-01-3941-3</t>
  </si>
  <si>
    <t>978-623-01-3942-0</t>
  </si>
  <si>
    <t>Menjalani profesi sebagai Advokat merupakan salah satu cita-cita yang ingin diraih oleh Mahasiswa berlatar belakang hukum. Dalam praktek salah satu tugas advokat adalah membela kepentingan hukum atas kliennya, dengan cara memberikan bantuan hukum, mendampingi, mewakili, memberikan layanan konsultasi, dan melakukan segala upaya hukum yang benar baik di pengadilan maupun di luar pengadilan.
 Undang-Undang nomor 18 Tahun 2003 menjelaskan bahwa Advokat adalah orang yang berprofesi memberi jasa hukum, baik di dalam maupun di luar pengadilan yang memenuhi persyaratan berdasarkan ketentuan Undang-Undang. Untuk menjadi Advokat tentu tidak mudah, dimana harus memenuhi beberapa persyaratan yang ditentukan oleh peraturan perundang-undangan, salah satu syarat yang sangat penting dan sering membuat calon advokat atau cita-cita untuk menjadi advokat terhenti adalah ketika tidak Lulus dalam Ujian Profesi Advokat (UPA) yang diadakan oleh Organisasi Advokat seperti PERADI.
 Buku &amp;quot;SICEPAT TAKLUKKAN SOAL-SOAL UPA&amp;quot; merupakan solusi atas berbagai permasalahan dalam Ujian Profesi Advokat (UPA) agar bisa
 kumpulan dasar soal-soal UPA terlengkap dan terupdate yang memberikan pemahaman saat ujian yang diadakan oleh organisasi Advokat, buku ini dilengkapi dengan kunci jawaban dan pembahasan sehingga pembaca akan mudah untuk memahami saoal-soal yang diberikan, kelebihan lain dari buku ini adalah dilengkapi dengan Format Surat Kuasa dan Surat Gugatan yang merupakan format standar yang dapat digunakan untuk UPA terbukti telah digunakan oleh banyak calon advokat saat mengikuti ujian selain itu bisa digunakan untuk praktek menjadi Advokat nantiya. Semoga buku ini dapat membantu kepada calon Advokat agar bisa memahami materi UPA yang diberikan dan lulus saat mengikuti Ujian Profesi Advokat. Terimakasih</t>
  </si>
  <si>
    <t>6afc453f-781a-4e34-84b1-fd7bc0bf8b43</t>
  </si>
  <si>
    <t>GURAMI INDONESIA - Panduan Akademis &amp; Lapangan</t>
  </si>
  <si>
    <t>Dr. Ir. Ignatius Hardaningsih, M. Si.</t>
  </si>
  <si>
    <t>978-623-8409-03-7</t>
  </si>
  <si>
    <t>978-623-8409-04-4</t>
  </si>
  <si>
    <t>Buku berjudul Gurami Indonesia berisi tentang dasar pengetahuan tentang
 gurami secara umum termasuk sejarahnya, anatomi dan fisiologi, keragaman, budi
 daya, hama dan penyakit gurami, serta pengendaliannya. Gurami secara umum
 pembahasan meliputi klasifikasi ikan gurami yang mencerminkan tentang karakter
 ikan gurami. Reproduksi gurami hingga perkembangan larva dan benih gurami.
 Sejarah ikan gurami menceritakan tentang keberadaan ikan gurami di Indonesia.
 Anatomi dana fisiologi gurami menjelaskan beberapa organ yang memiliki sifat
 khusus pada gurami, seperti halnya, sistem reproduksi, sistem digestoria, sistem
 kardiovaskular, dan sistem respirasi. Keragaman ikan gurami menjelaskan tentang
 keragaman morfologi, morfometri, dan keragaman molekuler. Sedangkan budi
 daya gurami menjelaskan tentang pemijahan, pembenihan, pendederan gurami, dan
 pembesaran untuk gurami konsumsi. Penyakit ikan menerangkan tentang
 pertahanan ikan terhadap infeksi patogen, sistem pertahanan nonspesifik, sistem
 pertahanan seluler nonspesifik, penyakit infeksi pada gurami, mekanisme infeksi
 penyakit, serta pengendalian penyakit.</t>
  </si>
  <si>
    <t>750fc19c-e383-45cd-bf41-b323fea8e350</t>
  </si>
  <si>
    <t>BUKU AJAR ASUHAN KEBIDANAN PADA BAYI, BALITA, DAN ANAK PRASEKOLAH</t>
  </si>
  <si>
    <t>Nonik Ayu Wantini, S.ST., M.Kes., Herliana Riska, S.ST., M.Keb., Ester Ratnaningsih, S.ST., M.Keb. &amp; Zahrah Zakiyah, S.SiT., M.Keb.</t>
  </si>
  <si>
    <t>978-623-01-4286-4</t>
  </si>
  <si>
    <t>978-623-01-4287-1</t>
  </si>
  <si>
    <t>Buku ajar ini dirancang sebagai panduan perkuliahan bagi mahasiswa, khususnya dalam mempelajari tumbuh kembang anak mulai dari bayi hingga prasekolah. Modul ini mencakup 12 pokok bahasan utama, termasuk konsep dasar pertumbuhan dan perkembangan anak, psikologi perkembangan, stimulasi dan deteksi dini tumbuh kembang, intervensi dini gangguan, serta upaya preventif dan promosi kesehatan melalui imunisasi dan edukasi orang tua. Selain itu, buku ini juga membahas tentang pengelolaan anak berkebutuhan khusus, pertolongan pertama pada kecelakaan anak, serta penggunaan pengobatan komplementer dalam asuhan kebidanan.
 Setelah mempelajari buku ini, mahasiswa diharapkan memiliki pemahaman mendalam mengenai konsep fisiologi dan psikologi tumbuh kembang anak. Mereka juga diharapkan mampu memberikan pelayanan kesehatan berbasis bukti ilmiah terkini, mendeteksi dini masalah kesehatan, serta memberikan intervensi yang tepat. Mahasiswa akan terlatih dalam manajemen asuhan kebidanan yang komprehensif, dengan pendekatan interprofesional dan interdisiplin yang reflektif terhadap praktik klinis.</t>
  </si>
  <si>
    <t>2ddc77d7-3478-4b8b-80a2-6432e3e8ffe2</t>
  </si>
  <si>
    <t>PERPAJAKAN PUSAT &amp; DAERAH - Perspektif Indonesia</t>
  </si>
  <si>
    <t>Riana Mayasari</t>
  </si>
  <si>
    <t>978-623-01-4277-2</t>
  </si>
  <si>
    <t>978-623-01-4278-9</t>
  </si>
  <si>
    <t>Buku Perpajakan Pusat dan Daerah ini terdiri dari 11 bab. Buku ini memberikan pengetahuan terkait perpajakan di Indonesia. Buku ini juga dilengkapi dengan contoh soal dan penyelesaian untuk memberikan gambaran nyata dalam menghitung jumlah pajak bagi Wajib Pajak. Buku ini merujuk pada ULI Harmonisasi Peraturan Perpajakan, PP 44 dan PP 49 tahun 2022 tentang PPN dan PPnBM, serta PMK 66 tahun 2023 tentang natura atau kenikmatan. Materi yang ada dalam buku ini adalah pengantar UU Harmonisasi Peraturan Perpajakan, Perlakuan Pajak Tahunan, Pajak Pertambahan Nilai (PPN), Faktur Pajak, Pajak Penjualan Barang Mewah (PPnBM), Barang atau Jasa Kena Pajak, Pajak Bumi dan Bangunan (PBB), Bea Perolehan atas Tanah dan Bangunan (BPHTB), Pengenaan Bea Materai, E-SPT, dan E-Faktur.</t>
  </si>
  <si>
    <t>2623370e-3dec-499b-a361-c2099a72800b</t>
  </si>
  <si>
    <t>"Kasih dan Kepedulian - Pemikiran-Pemikiran tentang Teologi Integratif, Pelayanan Holistik, dan Transformasi"</t>
  </si>
  <si>
    <t>978-623-314-583-1</t>
  </si>
  <si>
    <t>978-623-314-584-8</t>
  </si>
  <si>
    <t>&amp;ldquo;Ya, TUHAN, siapakah yang seperti Engkau, yang melepaskan orang sengsara dari tangan orang yang lebih kuat daripadanya, orang sengsara dan miskin dari tangan orang yang merampasi dia?&amp;rsquo;&amp;rdquo;
 &amp;mdash;Mazmur 35:10
 Dalam tiga dekade terakhir, bangsa Indonesia mengalami berbagai krisis berkepanjangan yang mengguncang berbagai sendi kehidupan masyarakat dan negara. Diawali dengan krisis moneter 1998 dan berlanjut menjadi krisis multidimensi, diikuti dengan gempa dan tsunami di Aceh 1999. Rentetan berikutnya adalah bencana pandemi Covid-19 (2019).
 Berbagai kejadian tersebut telah mengubah tatanan kehidupan masyarakat secara luas untuk menangkal, menanggapi, dan mengadaptasi dampak dari berbagai krisis. Di tengah ekses dari berbagai macam krisis tersebut, apa peran dan sumbangan umat kristiani dalam proses penanggulangan berbagai masalah sosial di atas? Apakah teologi gereja-gereja di Indonesia sudah relevan untuk ikut memberikan jalan keluar bagi permasalahan bangsa dan negara? Apakah sudah cukup jika umat kristiani ambil bagian secara lebih nyata memberikan perhatian dan sumbangannya terhadap krisis dan dampaknya tersebut?
 Buku ini membahas tentang kepedulian sosial dalam terang Alkitab untuk memberikan sumbangan pemikiran dalam pergumulan membangun teologi yang dibutuhkan sesuai dengan tuntutan zaman. Di dalamnya dibahas pokok-pokok pikiran dalam Alkitab tentang kepedulian sosial. Pembahasannya disajikan sebagai suatu tinjauan Alkitab tentang masalah kesenjangan dan kepedulian sosial, dengan menekankan kupasannya pada bagaimana Alkitab memandang masalah-masalah tersebut dan bagaimana menyikapinya.
 Kiranya tulisan ini dapat memperkaya khazanah pemikiran-pemikiran alkitabiah tentang masalah-masalah kepedulian sosial gereja dan umat kristiani.</t>
  </si>
  <si>
    <t>1a9aa45d-5bd9-4b15-a977-84090df65876</t>
  </si>
  <si>
    <t>KALAHKAN DIABESITAS - Diabetes &amp; Obesitas</t>
  </si>
  <si>
    <t>978-623-6822-91-3</t>
  </si>
  <si>
    <t>978-623-6822-92-0</t>
  </si>
  <si>
    <t>Anda sudah tahu tentang diabetes, juga mengenal obesitas. WHO menyebutkan, orang gemuk di dunia sudah mencapai satu miliaran, penyandang diabetes melebihi lima ratusjuta. Bahkan, separuh populasi dunia mengalami resistensi insulin atau prediabetes. Jika bobot tubuh kelewat batas, diabetes pun datang menghampiri Anda. Dua urusan yang pelik ini - diabetes dan obesitas, atau diabesitas - pasti mengundang bencana. Tiap lima detik ada satu pengidap diabetes yang mati lantaran jantung, stroke, gagal ginjal, atau infeksi. Bersama-sama obesitas, komplikasi melonjakempatsampai lima kali lebih cepat.
 Mengendalikan gula darah dengan benar serta menurunkan berat badan yang berlebihan menjadi masalah yang hakiki bagi semua manusia zaman sekarang. Mengalahkan diabesitas bukan urusan obat, tetapi melalui serangkaian performa hidup sehat yang harus Anda kenal dan jalani. Buku ini menjelaskan bagaimana mencegah dan mengalahkan diabesitas dengan bahasa sehari-hari yang mudah dimengerti.
 Setiap orang perlu membaca dan mempelajari buku ini, kemudian
 mempraktikkannya. Anda pasti bisa.</t>
  </si>
  <si>
    <t>7e7eeea8-a673-422d-916c-ddc5c71d0066</t>
  </si>
  <si>
    <t>SICEPAT SIASAT Cerdas dan Tepat TAKLUKKAN Tes PPPK Tenaga Teknis</t>
  </si>
  <si>
    <t>978-623-01-3939-0</t>
  </si>
  <si>
    <t>978-623-01-3940-6</t>
  </si>
  <si>
    <t>SICEPAT Siasat Cerdas dan Tepat Taklukkan Tes PPPK Tenaga Teknis
 Menjalani profesi sebagai Advokat merupakan salah satu cita-cita yang ingin diraih oleh Mahasiswa berlatar belakang hukum. Dalam praktek salah satu tugas advokat adalah membela kepentingan hukum atas kliennya, dengan cara memberikan bantuan hukum, mendampingi, mewakili, memberikan layanan konsultasi, dan melakukan segala upaya hukum yang benar baik di pengadilan maupun di luar pengadilan.
 Undang-Undang nomor 18 Tahun 2003 menjelaskan bahwa Advokat adalah orang yang berprofesi memberi jasa hukum, baik di dalam maupun di luar pengadilan yang memenuhi persyaratan berdasarkan ketentuan Undang-Undang. Untuk menjadi Advokat tentu tidak mudah, dimana harus memenuhi beberapa persyaratan yang ditentukan oleh peraturan perundang-undangan, salah satu syarat yang sangat penting dan sering membuat calon advokat atau cita-cita untuk menjadi advokat terhenti adalah ketika tidak Lulus dalam Ujian Profesi Advokat (UPA) yang diadakan oleh Organisasi Advokat seperti PERADI.
 kumpulan dasar soal-soal UPA terlengkap dan terupdate yang memberikan pemahaman saat ujian yang diadakan oleh organisasi Advokat, buku ini dilengkapi dengan kunci jawaban dan pembahasan sehingga pembaca akan mudah untuk memahami saoal-soal yang diberikan, kelebihan lain dari buku ini adalah dilengkapi dengan Format Surat Kuasa dan Surat Gugatan yang merupakan format standar yang dapat digunakan untuk UPA terbukti telah digunakan oleh banyak calon advokat saat mengikuti ujian selain itu bisa digunakan untuk praktek menjadi Advokat nantiya. Semoga buku ini dapat membantu kepada calon Advokat agar bisa memahami materi UPA yang diberikan dan lulus saat mengikuti Ujian Profesi Advokat.</t>
  </si>
  <si>
    <t>7499f0d3-c4fd-4b08-8553-3248090ff4b0</t>
  </si>
  <si>
    <t>Seri Karakter Buah Roh PENGUASAAN DIRI - Senyum adalah Awal Pertemanan; Doggy Kesayanganku Sakit; Dio Merusak Mainan Reza; Belajar Mengendalikan Diri</t>
  </si>
  <si>
    <t>Kristina Angelia Kharisti; Agnes Satriani Zega; Graciela Hilda Hauteas&amp; Dinda Jati Pramesti Feddes</t>
  </si>
  <si>
    <t>978-623-6409-31-2</t>
  </si>
  <si>
    <t>978-623-6409-32-9</t>
  </si>
  <si>
    <t>Matius 11:29 &amp;quot;Pikullah kuk yang Kupasang dan belajarlah pada-Ku, karena Aku lemah lembut dan rendah hati dan jiwamu akan mendapat ketenangan&amp;quot;.</t>
  </si>
  <si>
    <t>194e07cf-cee5-4f13-8f92-33b5d77d6144</t>
  </si>
  <si>
    <t>Buku Seri Aktivitas Leika : Liburan Seru Bersama Leika</t>
  </si>
  <si>
    <t>978-623-471-109-7</t>
  </si>
  <si>
    <t>978-623-471-110-3</t>
  </si>
  <si>
    <t>Buku Seri Aktivitas Leika kali ini mengusung tema &amp;ldquo;Liburan Seru Bersama Leika&amp;rdquo;. Kamu bisa mengikuti petualangan Leika mulai dari pergi ke Kebun Binatang, Pantai dan Hotel. Kamu bisa mengikuti kegiatan Leika dalam bentuk aktivitas seru lho teman-teman. Buku ini menawarkan kegiatan yang menyenangkan untuk dilakukan di rumah bersama dengan keluarga. Dengan dilengkapi gambar yang menarik dengan beragam aktivitas seru, sehingga aktivitas menjadi lebih menyenangkan. Selamat bermain dan berkreasi!</t>
  </si>
  <si>
    <t>3844d8f9-5a56-4882-b7a8-7c465a0b91f1</t>
  </si>
  <si>
    <t>SICEPAT SIASAT CERDAS DAN TEPAT TAKLUKKAN TES PSIKOTES &amp; TPM CALON PERWIRA PERTAMA (PAMA) POLISI : Sekolah Inspektur Polisi (SIP) &amp; Sekolah Alih Golongan (SAG)</t>
  </si>
  <si>
    <t>978-623-01-4053-2</t>
  </si>
  <si>
    <t>978-623-01-4054-9</t>
  </si>
  <si>
    <t>Selamat datang&amp;hellip; Menjemput karir merupakan salah satu bentuk perjuangan yang perlu diapresiasi. Tentunya keinginan tersebut harus diikuti dengan persiapan yang serius dalam menjalani segala tes yang akan dihadapi, termasuk siap dalam menghadapi soal psikotes. Buku ini memberikan gambaran soal psikotes yang lengkap dan mudah dipahami. Berbagai variasi soal dan cakupan materi yang luas merupakan garansi untuk menjadikan anda selalu menjadi yang terbaik dites tersebut. Selain itu, materi update akan selalu kami sajikan di website kami sebagai penambah referensi dari buku ini. Buku ini mencakup materi psikotes (kecermatan, kepribadian, dan kecerdasan ) yang variatif dan materi tes pengetahuan manajerial (TPM) yang disesuaikan kenyataan yang dihadapi selama ini. Selain itu banyak bonus materi didalamnya, diantaranya tes keswa, tes pemahaman komputer (TPK), tes pengetahuan umum kepolisian (TPUK), dan lain-lain. Tunggu apalagi, segera miliki buku ini untuk mengantarkan diri anda menjadi perwira polisi sesuai harapan anda. Selamat berjuang&amp;hellip;</t>
  </si>
  <si>
    <t>f02b896d-4be5-4b36-9c2e-4b3d9d157100</t>
  </si>
  <si>
    <t>Filsafat Kristen Panduan untuk Berfilsafat Secara Kristen</t>
  </si>
  <si>
    <t>978-623-314-480-3</t>
  </si>
  <si>
    <t>978-623-314-481-0</t>
  </si>
  <si>
    <t>Berfilsafat adalah aktivitas yang tidak dapat dielakkan oleh siapa pun. Hal itu merupakan aktivitas normal setiap orang, termasuk orang-orang Kristen yang sudah dewasa. Orang Kristen sering harus berfilsafat. Meskipun demikian, ada hal unik tentang bagaimana seharusnya mereka melakukannya.
 Oleh karena itu, lebih dari sekadar upaya untuk menjelaskan bagaimana suatu karya filsafat orang Kristen dapat menjadi benar-benar Kristen. Tujuan dari buku ini adalah menolong orang-orang Kristen untuk mampu berfilsafat secara Kristen, entah dalam rangka pembelaan (apologetika), penjangkauan (pra-penginjilan), maupun pengajaran
 (katekisasi).
 Buku ini ingin memastikan bahwa ketika orang Kristen berfilsafat, mereka benar-benar melakukannya secara Kristen. Hanya setelah ada orang-orang Kristen yang berfilsafat secara Kristen, Filsafat Kristen itu benar-benar ada.
 Here is a positive and helpful guide for thinking people, for pastors and teachers. I am sure that this book will provide a foundation for even more insight and wisdom, in lives and in conversations, in many local communities.
 -Dr. Frank Rees,
 Associate Professor of Theology, University of Divinity; Former Principal of Whitley College, Melbourne, Australia
 This book offers a defence of philosophy, illustrating why dismissal of philosophy may be a mistake and how philosophical work undertaken in certain modes and with particular convictions remains attractive for those seeking to understand, defend, and teach the Christian faith in today&amp;#39;s world.
 **************
 Pernahkah Anda terpikir betapa menariknya dunia yang terbuka lebar lewat lembaran buku? Membaca bukan hanya kegiatan rutin, tetapi juga petualangan tak terbatas ke dalam imajinasi dan pengetahuan. Membaca mengasah pikiran, membuka wawasan, dan memperkaya kosakata. Ini adalah pintu menuju dunia di luar kita yang tak terbatas. Tetapkan waktu khusus untuk membaca setiap hari.
 Dari membaca sebelum tidur hingga menyempatkan waktu di pagi hari, kebiasaan membaca dapat dibentuk dengan konsistensi. Pilih buku sesuai minat dan level literasi. Mulailah dengan buku yang sesuai dengan keinginan dan kemampuan membaca. Temukan tempat yang tenang dan nyaman untuk membaca. Lampu yang cukup, kursi yang nyaman, dan sedikit musik pelataran bisa menciptakan pengalaman membaca yang lebih baik. Bergabunglah dalam kelompok membaca atau forum literasi. Diskusikan buku yang Anda baca dan dapatkan rekomendasi dari sesama pembaca. Buat catatan atau jurnal tentang buku yang telah Anda baca.
 Tuliskan pemikiran, kesan, dan pelajaran yang Anda dapatkan. Libatkan keluarga dalam kegiatan membaca. Bacakan cerita untuk anak-anak atau ajak mereka membaca bersama. Ini menciptakan ikatan keluarga yang erat melalui kegiatan positif. Jangan ragu untuk menjelajahi genre baru. Terkadang, kejutan terbaik datang dari buku yang tidak pernah Anda bayangkan akan Anda nikmati. Manfaatkan teknologi dengan membaca buku digital atau bergabung dalam komunitas literasi online. Ini membuka peluang untuk terhubung dengan pembaca dari seluruh dunia.</t>
  </si>
  <si>
    <t>5143d130-2830-4497-ba89-6eea0131638c</t>
  </si>
  <si>
    <t>Seri Karakter Buah Roh KELEMAHLEMBUTAN - Ibu Mengasihi Andy; Melembutkan Hati untuk Menjalin Pertemanan; Istana Lego; Aku Mengasihi Saudaraku</t>
  </si>
  <si>
    <t>Ivy Mary Lim, Grace Arta Wijayanti Gea, Glady Deltalia Lanapu, &amp; Artati Puspita Hura</t>
  </si>
  <si>
    <t>978-623-6409-17-6</t>
  </si>
  <si>
    <t>978-623-6409-18-3</t>
  </si>
  <si>
    <t>c4d26042-623e-4640-a1f2-d214f4f47298</t>
  </si>
  <si>
    <t>Seri Karakter Buah Roh KESETIAAN - Setia dalam Perkara Kecil; Bola Baru Axel; Setia dalam Hal Kecil; Kesetiaan Sahabat</t>
  </si>
  <si>
    <t>Olivia Audrey Magdalena, Trivena Yohana Gori, Kevin Daniel, &amp; Novita Artatin Gea</t>
  </si>
  <si>
    <t>978-623-6409-25-1</t>
  </si>
  <si>
    <t>978-623-6409-26-8</t>
  </si>
  <si>
    <t>Lukas 16:10 Barangsiapa setia dalam perkara-perkara kecil, ia setia juga dalam perkara-perkara besar. Dan barangsiapa tidak benar dalam perkara-perkara kecil, ia tidak benar juga dalam perkara-perkara besar.</t>
  </si>
  <si>
    <t>11de8bc7-b158-46a7-b0b7-961a99f529fa</t>
  </si>
  <si>
    <t>Seri Karakter Buah Roh KEBAIKAN - Aku ingin Menjadi Kakak yang Baik; Dino dan Permen Kesukaannya; Teman yang Baik; Membantu Ibu</t>
  </si>
  <si>
    <t>Bella Vania Lim, Inriani Glirya Sabneno, Dinda Jati Pramesti Feddes, &amp; Khristina Angelia Kharisti</t>
  </si>
  <si>
    <t>978-623-6409-27-5</t>
  </si>
  <si>
    <t>978-623-6409-28-2</t>
  </si>
  <si>
    <t>Galatia 6:10 Karena itu, selama masih ada kesempatan bagi kita, marilah kita berbuat baik kepada semua orang, tetapi terutama kepada kawan-kawan kita seiman.</t>
  </si>
  <si>
    <t>1b19b055-28cd-46da-9262-7f642a1fa757</t>
  </si>
  <si>
    <t>Dasar-Dasar Reproduksi Ikan</t>
  </si>
  <si>
    <t>Dr. Ir. Ign. Hardaningsih, M.Si.; Dr. Dini Wahyu Kartika Sari, S.Pi., M.Si.; Dr. Senny Helmiati, S.Pi., M.Sc.; Indah Istiqomah, S.Pi., M.Si., Ph.D.</t>
  </si>
  <si>
    <t>978-623-8409-01-3</t>
  </si>
  <si>
    <t>978-623-8409-02-0</t>
  </si>
  <si>
    <t>Pada buku ini dijelaskan faktor-faktor yang berpengaruh pada perkembangbiakan ikan, cara ikan berkembang biak, dan seksualitas ikan.
 Buku ini juga menjelaskan mulai dari perkembangan telur, sperma, embrio, larva, hingga menjadi benih ikan.
 Informasi mengenai standar indukan ikan, pengelolaan induk, hingga kebiasaan induk dalam bereproduksi juga dijelaskan pada buku ini.
 Perkembangbiakan secara alami dan buatan dijelaskan pada babterpisah. Kebutuhan pakan ikan hingga cara budi daya pakan alami dimuat dalam buku sebagai salah satu rangkaian dalam proses pemijahan ikan. Pengelolaan kesehatan dan jenis penyakit yang sering menyerang pada ikan menjadi penutup pada buku dasarteori ini.
 Buku ini ditulis penulis berdasarkan pengalaman mengajar sebagai dosen yang mengampu mata kuliah Teknologi dan Perkembangbiakan Ikan, Genetika Ikan, Pemuliaan Ikan, Kesehatan Ikan, serta Nutrisi dan Pakan Ikan.
 Dengan mengetahui dasar perkembangbiakan pada ikan, diharapkan pembaca dapat berinovasi dalam kegiatan produksi benih ikan.</t>
  </si>
  <si>
    <t>912f5f2b-cd70-44d1-9306-f9163b4d4262</t>
  </si>
  <si>
    <t>PENGENDALIAN PENDUDUK MENUJU KELUARGA SEJAHTERA</t>
  </si>
  <si>
    <t>Dr. Henni Febriawati, SKM, MARS, Bintang Agustina Pratiwi, SKM., MKM, Dr. Emi kosvianti, M.Ph, Wulan Angraini, SKM., MKM, Riska Yanuarti, SKM.,MKM, Oktarianita, S.KM., M.KM, Nopia Wati, SKM.,MKM"</t>
  </si>
  <si>
    <t>978-623-01-3932-1</t>
  </si>
  <si>
    <t>978-623-01-3933-8</t>
  </si>
  <si>
    <t>Ilmu Sosial</t>
  </si>
  <si>
    <t>&amp;quot;Buku ini membahas peran kunci keluarga sebagai landasan indeks pembangunan keluarga dan perekonomian, dengan penekanan pada tugas Badan Kependudukan dan Keluarga Berencana Nasional (BKKBN) dalam mencapai Indonesia Sehat dan Indonesia Maju.
 Dalam konteks era Jaminan Kesehatan Nasional (JKN), buku menyajikan analisis data sekunder, termasuk SDKI 2017, Data SKAP 2018, dan Data SKAP 2019, untuk menggambarkan isu-isu remaja, pernikahan usia dini, pendewasaan usia perkawinan, dan pemilihan jenis alat/ cara KB.
 Dengan pendekatan yang fokus dan data-driven, buku ini berupaya memberikan pemahaman yang singkat tapi mendalam tentang dinamika keluarga dan peran BKKBN dalam menciptakan masyarakat yang sehat dan berkembang. &amp;quot;</t>
  </si>
  <si>
    <t>cc6b92cd-66ec-45e0-80fe-63c25571f9e1</t>
  </si>
  <si>
    <t>Seri Karakter Buah Roh KEMURAHAN - Senyum adalah Awal Pertemanan; Nathan yang Murah Hati; Senangnya Bisa Menolong; Hati yang Peduli</t>
  </si>
  <si>
    <t>Novita Artatin Gea, Mira Charesta Rame, Yulia Setia, &amp; Neci Larichi Hudi Limu</t>
  </si>
  <si>
    <t>978-623-6409-20-6</t>
  </si>
  <si>
    <t>978-623-6409-21-3</t>
  </si>
  <si>
    <t>Lukas 6:36 Seperti yang dikatakan Oleh Tuhan Yesus &amp;quot;Hendaklah kamu murah hati, sama seperti Bapamu adalah murah hati.&amp;quot;</t>
  </si>
  <si>
    <t>dc6fbb59-3d77-4748-900d-32345be98b41</t>
  </si>
  <si>
    <t>Seri Karakter Buah Roh KESABARAN - Menunggu Waktu Libur; Ayo Kita Mengantre; Tata Harus Sabar; Sabar ya, Abe</t>
  </si>
  <si>
    <t>Graciela Hilda, Ribka Evelina, Kristina Angelia Kharisti, &amp; Glady Deltalia L.</t>
  </si>
  <si>
    <t>978-623-6409-29-9</t>
  </si>
  <si>
    <t>978-623-6409-30-5</t>
  </si>
  <si>
    <t>Amsal 16:32 &amp;quot;Orang yang sabar melebihi seorang pahlawan, dan orang yang menguasai dirinya melebihi orang yang merebut kota&amp;quot;.</t>
  </si>
  <si>
    <t>e044152c-e839-4e7e-a22a-622dd8d62ece</t>
  </si>
  <si>
    <t>SICEPAT SIASAT Cerdas dan Tepat TAKLUKKAN 1001 SOAL HOTS SPMB PKN STAN PASTI LOLOS NILAI SKOR TINGGI Panduan Wajib Ujian Saringan Masuk Politeknik Keuangan Negara STAN</t>
  </si>
  <si>
    <t>978-623-01-3930-7</t>
  </si>
  <si>
    <t>978-623-01-3931-4</t>
  </si>
  <si>
    <t>SICEPAT Siasat Cerdas dan Tepat Taklukkan 1001 Soal HOTS SPMB PKN STAN
 Politeknik Keuangan Negara (PKN) STAN merupakan salah satu sekolah kedinasan yang paling banyak diminati. Untuk bisa menjadi mahasiswa PKN STAN, kalian perlu bersaing dengan sedikitnya 45.000 peserta. Sementara kuota yang dibutuhkan hanya sekitar 1.000 peserta. Tentu bukanlah hal mudah untuk menyisihkan saingan sebanyak itu, dengan serangkaian tahapan tes yang super ketat. Buku Sicepat Siasat Cerdas dan Tepat Taklukkan 1001 Soal HOTS SPMB PKN STAN hadir untuk mendampingi perjuanganmu mewujudkan impian menjadi bagian dari mahasiswa PKN STAN.
 Buku ini merupakan paket lengkap yang berisi Info seputar SPMB PKN STAN, Strategi mendapatkan skor SKD yang aman hingga bisa lolos tahap akhir, Rangkuman Materi dan contoh soal Tes Wawasan Kebangsaan (TWK), Tes Intelegensi Umum (TIU), Tes Karakteristik Pribadi (TKP) yang sudah disesuaikan dengan kisi-kisi resmi PERMENPAN RB 27/2021, Paket Soal SKD Hots (High Order Thinking Skill) mengacu Field Report (FR) tiga tahun terakhir, dan Paket Soal Tes Psikologi.</t>
  </si>
  <si>
    <t>902c2368-fcc3-4a7e-87e0-51c7529bc51e</t>
  </si>
  <si>
    <t>Seri Karakter Buah Roh DAMAI SEJAHTERA -Kedamaian dalam Keluarga; Boneka Kucingku Hilang; Moli Mengambil Uang Ibu; Tetap Tenang ya, Seli</t>
  </si>
  <si>
    <t>Artati Puspita Hura, Inriani Glorya Sabneno, Aryati Dorothea Tatubeket, &amp; Ivy Mary Lin</t>
  </si>
  <si>
    <t>978-623-6409-19-0</t>
  </si>
  <si>
    <t>978-623-6409-22-0</t>
  </si>
  <si>
    <t>Yohanes 14:27 &amp;quot;Damai sejahtera Kutinggalkan bagimu. Damai sejahtera-Ku Kuberikan kepadamu, dan apa yang Kuberikan tidak seperti yang diberikan oleh dunia kepadamu. Janganlah gelisah dan gentar hatimu&amp;quot;.</t>
  </si>
  <si>
    <t>46d1235e-347d-4317-ac90-96ed54b93f7f</t>
  </si>
  <si>
    <t>Seri Karakter Buah Roh SUKACITA - Bangun Pagi; Memberi dengan Sukacita; Jalan-jalan ke Rumah Nenek dan Kakek; Hasil Karya Doni</t>
  </si>
  <si>
    <t>Agnes Satriani Zega, Olivia Audrey Magdalena, Christin Mei Jelita Gea, &amp; Christin Mei Jelita Gea</t>
  </si>
  <si>
    <t>978-623-6409-33-6</t>
  </si>
  <si>
    <t>978-623-6409-34-3</t>
  </si>
  <si>
    <t>Filipi 4:4 &amp;quot;Bersukacitalah senantiasa dalam Tuhan! Sekali lagi kukatakan: Bersukacitalah!&amp;quot;</t>
  </si>
  <si>
    <t>79f8c796-a56b-4681-af27-1bd0b1a41b2a</t>
  </si>
  <si>
    <t>Seri Karakter Buah Roh KASIH - Saling Memaafkan; Mengasihi Gio; Poci Mengasihi Popy; Mengasihi dalam Perbedaan</t>
  </si>
  <si>
    <t>Trivena Yohana Gori ; Bella Vania Lim ; Graciela Hilda Hauteas; Kevin Daniel</t>
  </si>
  <si>
    <t>978-623-6409-23-7</t>
  </si>
  <si>
    <t>978-623-6409-24-4</t>
  </si>
  <si>
    <t>Aku memberikan perintah baru kepada kamu, yaitu supaya kamu saling mengasihi; sama seperti Aku telah mengasihi kamu demikian pula kamu harus saling mengasihi</t>
  </si>
  <si>
    <t>fe53cfbd-99af-4db6-b0d1-a5e19c0acb0f</t>
  </si>
  <si>
    <t>SICEPAT SIASAT Cerdas dan Tepat TAKLUKKAN TPA Tes Potensi Akademik PASTI LOLOS NILAI SKOR TINGGI</t>
  </si>
  <si>
    <t>Risky wulandari</t>
  </si>
  <si>
    <t>978-623-01-3928-4</t>
  </si>
  <si>
    <t>978-623-01-3929-1</t>
  </si>
  <si>
    <t>SICEPAT SIASAT CERDAS DAN TEPAT TAKLUKKAN SOAL-SOAL TPA TES POTENSI AKADEMIK
 Tes Potensi Akademik (TPA) merupakan tes yang biasa diujikan dalam perekrutan calon mahasiswa baik di tingkat S1, S2, dan S3. Tes Potensi Akademik juga diujikan dalam perekrutan karyawan. Penentu keberhasilan dalam Tes Potensi Akademik (TPA) bukanlah dari kepintaran semata. Skor TPA yang tinggi bisa diraih dengan persiapan yang matang. Semakin sering Anda melakukan simulasi mengerjakan TPA, maka semakin besar kemungkinan untuk lulus TPA dengan skor tinggi. Dengan sering berlatih mengerjakan soal TPA, maka semakin menguasai konsep dan tipikal soal yang sering diujikan dalam TPA.
 Buku Sicepat Siasat Cerdas dan Taklukkan Soal- Soal TPA, merupakan buku yang digunakan sebagai panduan guna mempersiapkan seleksi masuk calon mahasiswa S1, mahasiswa sekolah kedinasan, mahasiswa S2, S3 dan Karyawan. Dalam buku ini disajikan berbagai tipe soal TPA dan bahasa Inggris dengan jumlah latihan soal yang lebih banyak, lebih variatif, dan lengkap berisi:
 # Informasi seputar Tes Potensi Akademik seperti, penyelenggara TPA, strategi menghadapi tes, materi TPA, dan kategori skor
 # Ringkasan materi kemampuan verbal, materi literasi bahasa Indonesia, materi kemampuan numerik, materi penalaran logis, materi penalaran analitis dan materi penalaran gambar (figural).
 # Pendalaman pemahaman soal serta pembahasan setiap sub tes potensi akademik seperti paket soal kemampuan verbal, paket soal literasi bahasa Indonesia, paket soal kemampuan numerik (soal matematika cerita, aljabar, deret angka, deret huruf), paket soal penalaran logis, paket soal penalaran analitis dan paket soal penalaran gambar.
 # Paket soal simulasi TPA serta pembahasannya.
 # Paket soal simulasi TOEFL dan rekaman soal listening beserta pembahasannya.
 # Bonus PDF QR kode 500 Soal TPA versi OTO Bappenas terupdate.</t>
  </si>
  <si>
    <t>7fe4e465-d660-4620-ad6a-a4c44117b88f</t>
  </si>
  <si>
    <t>Teknik Dasar untuk Analisis Data Menggunakan SPSS</t>
  </si>
  <si>
    <t>978-623-01-4224-6</t>
  </si>
  <si>
    <t>978-623-01-4225-3</t>
  </si>
  <si>
    <t>Belajar mengolah data statistik yang banyak dan kompleks membutuhkan waktu yang lama. Oleh karena itu, diperlukan suatu cara efektif untuk mempelajarinya, salah satunya adalah dengan menggunakan SPSS.
 SPSS adalah sebuah software yang biasa digunakan untuk mengolah data statistik. Dengan menggunakan SPSS, Anda dapat belajar mengolah data secara cepat dan singkat tanpa harus menggunakan jasa konsultan atau jasa olah data yang tentunya memerlukan biaya besar. Buku ini membahas cara cepat mengolah data sendiri dengan program SPSS 24, menggunakan studi kasus, data sederhana, dan analisis yang sering digunakan, sehingga Anda dapat menguasainya dalam waktu singkat.
 Materi dalam buku ini mencakup semua analisis yang diperlukan untuk penelitian skripsi, tesis, dan disertasi dari berbagai disiplin ilmu, serta penelitian umum seperti analisis korelasi, regresi linier, uji beda dua rata-rata, uji One Way ANOVA, uji validitas dan reliabilitas, analisis deskriptif, dan lain-lain. Selain itu, buku ini juga dilengkapi dengan pembahasan uji asumsi klasik regresi dengan berbagai metode, analisis faktor, dan analisis jalur yang banyak digunakan dalam penelitian saat ini. Buku ini juga dilengkapi dengan tabel-tabel statistik untuk keperluan interpretasi hasil olah data.</t>
  </si>
  <si>
    <t>efa7e2ae-52e3-4f9d-8353-f435e30becaa</t>
  </si>
  <si>
    <t>Seri Pusaka Cita Rasa Indonesia : NASI GORENG DAN MAKANAN SEPINGGAN LENGKAP</t>
  </si>
  <si>
    <t>Murdijati-Gardjito; Umar Santoso; Eni Harmayani</t>
  </si>
  <si>
    <t>978-623-88740-0-2</t>
  </si>
  <si>
    <t>978-623-88740-1-9</t>
  </si>
  <si>
    <t>Buku Pustaka Cita Rasa Indonesia ini yang terdiri atas aneka ragam kuliner dan kudapan Nusantara. Buku ini tentunya akan menambah khazanah para pembaca tentang kekayaan kuliner Nusantara. Selain itu, aneka ragam resep yang ada di dalam buku ini juga dapat dijadikan inspirasi kuliner B2SA berbasis potensi lokal yang tersebar dari Sabang sampai Merauke. Penggunaan bahan lokal dari setiap daerah akan meningkatkan penganekaragaman konsumsi pangan dan diharapkan dapat membentuk budaya konsumsi pangan B2SA untuk generasi Indonesia yang hidup Sehat, Aktif, dan Produktif secara berkelanjutan.</t>
  </si>
  <si>
    <t>aeb15bc1-3e8c-4851-8149-6ae3ffdaed96</t>
  </si>
  <si>
    <t>Ekoteologi dalam Perspektif Kristen</t>
  </si>
  <si>
    <t>Dantje T. Sembel, Ph.D.</t>
  </si>
  <si>
    <t>978-623-314-436-0</t>
  </si>
  <si>
    <t>978-623-314-437-7</t>
  </si>
  <si>
    <t>Salah satu cara untuk memahami dan mengagumi keagungan dan kebesaran Sang Pencipta adalah dengan mempelajari karya-Nya dalam penciptaan yang luar biasa, juga dengan berinteraksi dengan alam semesta ciptaan-Nya. Fenomena bencana alam telah menjadi keresahan, sehingga manusia harus bersama-sama menjaga dan merawat alam semesta. Oleh karena itu, manusia tidak hanya memerlukan bekal pengetahuan tentang lingkungan, tetapi juga pengetahuan tentang teologi.
 Buku Ekoteologi dalam Perspektif Kristen memaparkan dua keilmuan yang menjadi dasar pengetahuan, yaitu ekologi sebagai ilmu yang mempelajari tentang interaksi antara berbagai makhluk hidup (tumbuhan, mikroorganisme, dan hewan) dengan makhluk hidup yang lain serta dengan lingkungan abiotik di sekitarnya. Kedua, teologi dalam arti umum sebagai ilmu yang mempelajari tentang Tuhan, ajaran-Nya, dan hubungan- hubungan dengan alam semesta.
 Bahasan dalam buku ini mencakup hubungan antara lingkungan alam dengan pekerjaan- pekerjaan Allah di bumi; karya penciptaan bumi oleh Allah melalui firman-Nya; pemeliharaan alam; dampak alami dan antropologis terhadap bumi ciptaan Allah: dan upaya menjaga agar segala sesuatu yang diciptakan Allah di bumi tetap baik.</t>
  </si>
  <si>
    <t>5ae2a2dc-fd43-4654-b491-e0eaf44fd2dd</t>
  </si>
  <si>
    <t>Kingdom Family : Keluarga sebagai miniatur Kerajaan Sorga di Bumi</t>
  </si>
  <si>
    <t>978-623-314-423-0</t>
  </si>
  <si>
    <t>978-623-314-424-7</t>
  </si>
  <si>
    <t>Pernikahan membutuhkan kesabaran untuk melatih diri agar dapat menyelaraskan diri. Apabila dalam proses berlatih tersebut selalu berpadanan dengan kehendak Allah, akan menghasilkan kebiasaan yang baik dan benar, serta berujung pada budaya kerajaan menjadi nyata dalam keluarga. Tanpa ketaatan pada kehendak Allah, mustahil keluarga akan mengalami kebahagiaan dan pencapaian tujuan Allah dalam pernikahan.</t>
  </si>
  <si>
    <t>59d439cf-0603-422b-87c1-2560c05451cd</t>
  </si>
  <si>
    <t>Hermeneutika Untuk Pembinaan Warga Gereja : Seni Menafsirkan Alkitab</t>
  </si>
  <si>
    <t>Dr. Binsen S. Sidjabat, Ph.D.</t>
  </si>
  <si>
    <t>978-623-314-430-8</t>
  </si>
  <si>
    <t>978-623-314-431-5</t>
  </si>
  <si>
    <t>Banyak pemimpin yang melayani di jemaat ingin memperlengkapi warga gereja untuk memahami isi Alkitab, menikmati wahyu Allah, dalam rangka pertumbuhan iman kepada Allah Tritunggal, Bapa, Tuhan Yesus Kristus, dan Roh Kudus. Mereka juga membutuhkan kemampuan untuk memberikan jawaban atas beragam pertanyaan keyakinan dan kehidupan. Untuk maksud itu, tentunya mereka memiliki kerinduan agar kompetensi untuk memahami Alkitab meningkat.</t>
  </si>
  <si>
    <t>9cbcf503-21cc-4979-9e2f-03fc23a99d68</t>
  </si>
  <si>
    <t>Supply Chain Management : Edisi 4</t>
  </si>
  <si>
    <t>Prof. Ir. I Nyoman Pujawan, M.Eng, Ph.D, CSCP; Prof. Mahendrawathi Er, ST., MSc., Ph.D</t>
  </si>
  <si>
    <t>978-623-7851-78-3</t>
  </si>
  <si>
    <t>978-623-7851-79-0</t>
  </si>
  <si>
    <t>Perusahaan yang sukses adalah yang bisa menciptakan kepuasan pelanggan, tetapi tetap efisien operasinya. Supply Chain Management (SCM) adalah pendekatan terintegrasi antarfungsi ataupun lintas organisasi dalam memproduksi dan menghantarkan produk ke pelanggan.
 Buku ini disusun untuk memberikan landasan pemahaman tentang hakikat, arti penting, proses, metode, dan strategi dalam mengelola supply chain. Penting dibaca oleh mahasiswa yang sedang mempelajari kuliah terkait manajemen logistik/supp/y chain management ataupun para profesional yang bekerja pada bidangterkait.</t>
  </si>
  <si>
    <t>0546629f-5a63-4100-bfa0-fac1806d94aa</t>
  </si>
  <si>
    <t>Structural Equation Modeling Berbasis Partial Least Square Menggunakan SmartPLS</t>
  </si>
  <si>
    <t>Umi Narimawati; Jonathan Sarwono</t>
  </si>
  <si>
    <t>978-623-01-3617-7</t>
  </si>
  <si>
    <t>978-623-01-3618-4</t>
  </si>
  <si>
    <t>Dalam buku ini, dibahas beberapa model hubungan antarvariabel laten dan indikator-indikatornya, di antaranya model mediasi,moderasi dan regresi berganda yang banyak digunakan dalam riset skripsi, danriset-riset lainnya. Semoga dengan kehadiran buku ini, dapat membawa manfaat bagi para pembaca.</t>
  </si>
  <si>
    <t>2c328e66-a192-4197-9e68-af3764cf936e</t>
  </si>
  <si>
    <t>GREAT LEADERSHIP : Memimpin dengan Nilai-Nilai Kebenaran Alkitabiah</t>
  </si>
  <si>
    <t>Pdt. Dr. Abdon A. Amtiran, M. Th.; Pdt. Dr. Yohanes Ratu Eda, M. Th.</t>
  </si>
  <si>
    <t>978-623-314-434-6</t>
  </si>
  <si>
    <t>978-623-314-435-3</t>
  </si>
  <si>
    <t>802.2 kB</t>
  </si>
  <si>
    <t>Semua pemimpin, apa pun namanya, berada pada konteks arus perubahan yang sangat deras. Dalam konteks arus perubahan yang mengalir deras itu, menuntut pemimpin untuk open mind, open self, beradaptasi, dan tangguh sekaligus mampu menggerakkan serta mengerahkan semua potensi. Tujuannya adalah untuk menyusun strategi dan kebijakan agar dapat mengelola serta mengendalikan arus perubahan yang deras itu demi kepentingan dan keuntungan organisasi yang dipimpinnya. Karena itu, kedewasaan, kematangan, kecakapan, dan kompetensi pemimpin sangat dibutuhkan oleh setiap organisasi.</t>
  </si>
  <si>
    <t>04ee7a5e-1860-4e8a-aff8-6169d1984ebe</t>
  </si>
  <si>
    <t>PENGANTAR PRODUKSI BENIH : Legislasi Perbenihan di Indonesia dan Teori Produksi Benih Bermutu dengan Pendekatan Konvensional dan Bioteknologi</t>
  </si>
  <si>
    <t>Asep Setiawan; Megayani Sri Rahayu; Ridwan Diaguna; Wahju Qamara Mugnisjah</t>
  </si>
  <si>
    <t>978-623-7267-99-7</t>
  </si>
  <si>
    <t>978-623-8409-00-6</t>
  </si>
  <si>
    <t>Benih berkualitas adalah input yang paling efektif dan paling hemat biaya untuk produksi tanaman. Sebuah liputan praktis tentang prinsip-prinsip produksi benih untuk tanaman pertanian utama, buku ini menekankan produksi benih berkualitas optimal, dan berlaku untuk pertanian skala kecil dan besar di seluruh dunia. Komoditas pangan seperti padi, jagung, kedelai, kacang hijau, kacang-kacangan, polongpolongan, dan umbi-umbian. Buku mencangkup kebijakan pertanian perbenihan nasional yang diulas pada bab 1 &amp;ndash; 3 yaitu perkembangan dan kinerja perbenihan Indonesia, kebijakan perbenihan Indonesia. Kebutuhan dan pengadaan benih di Indonesia. Buku ini pada bab 4-7 juga menguraikan mengenai teknis produksi benih di lapangan yang perlu diperhatikan meliputi strategi reproduktif tanaman, proses pembentukan benih, faktor-faktor yang mempengaruhi mutu benih yang diproduksi, dan faktor yang mempengaruhi hasil benih.</t>
  </si>
  <si>
    <t>02b819c5-9ec7-436b-b19f-eb43ac104956</t>
  </si>
  <si>
    <t>PERIZINAN : Problem dan Upaya Pembenahan</t>
  </si>
  <si>
    <t>Y. Sri Pudyatmoko, S.H., M.Hum.</t>
  </si>
  <si>
    <t>978-623-01-3912-3</t>
  </si>
  <si>
    <t>978-623-01-3913-0</t>
  </si>
  <si>
    <t>Buku ini memuat beberapa pokok bahasan yang mendasar dan komprehensif mengenai perizinan. Muatan buku ini antara lain mencakup hal-hal dasar dan pengertian umum perizinan, bentuk dan isi izin, prosedur penerbitan izin, izin
 sebagai sebuahbeschikking(ketetapan pemerintah), retribusi dalam perizinan,pengujian keabsahan terhadap izin, juga beberapa persoalan dalam permohonan dan proses penerbitan izin, hingga upaya pembenahan di bidang perizinan. Dalam
 terbitan kali ini dilakukan penyesuaian dengan perkembangan yang ada. Banyaknya regulasi yang baru yang mau tidak mau harus diikuti dan digunakan dalam tulisan ini menyebabkan banyaknya waktu yang harus digunakan untuk merangkainya menjadi sebuah karya.</t>
  </si>
  <si>
    <t>276c052f-94a4-4e4a-a871-5bf944bcca6c</t>
  </si>
  <si>
    <t>FAST: Fokus &amp; Siap UTBK-SNBT 2024</t>
  </si>
  <si>
    <t>Ahmad Faisal Yahdillah, S.Si.; Harsya Bachtiar, S.Si.; Muhammad Afif Alfarisy, S.Mat.; Aldi Zulfikar, S.Pd.; Yusup, S. Pd.; Dimas Febriansyah Krisna Dwiputra, S. Pd.; Fina Aufar Laela Ibrahim, M. Pd.</t>
  </si>
  <si>
    <t>978-623-01-3666-5</t>
  </si>
  <si>
    <t>978-623-01-3667-2</t>
  </si>
  <si>
    <t>Buku FAST Fokus &amp;amp; Siap UTBK - SNBT 2024 disusun untuk peserta didik menjelang ujian SNBT. Buku ini telah dilengkapi dengan update sub-test jalur masuk SNBT 2024 sesuai sosialisasi dari Kemendikbud Ristek. Sub-test materi Tes Potensi Skolastik (TPS) yang tertuang dalam SNBT meliputi Penalaran Umum (PU), Pengetahuan Kuantitatif (PK), Penalaran Matematika (PM), Pemahaman Bacaan dan Menulis (PBM), Pengetahuan dan Pemahaman Umum (PPU), Literasi Bahasa Indonesia, dan Literasi Bahasa Inggris semuanya lengkap ada di dalam buku ini.
 Disusunnya buku ini diharapkan dapat membantu peserta didik untuk lebih percaya diri dan semakin mantap dalam persiapan belajar menjelang SNBT 2024, pun menjadi gambaran ketika menghadapi ujian yang sebenarnya. Materi, soal, dan pembahasan yang ada sudah dibuat mengikuti perubahan yang dilakukan oleh kemendikbud seperti tes penalaran numerik dan literasi yang berfokus pada kemampuan analitis logika.</t>
  </si>
  <si>
    <t>0cf6d8a8-5657-4bf9-bae8-510c00ca629e</t>
  </si>
  <si>
    <t>Pola Konsumsi Pangan Versus Kadar Gula Darah</t>
  </si>
  <si>
    <t>Dr. Ir. Tejasari, M.Sc.</t>
  </si>
  <si>
    <t>978-623-01-3680-1</t>
  </si>
  <si>
    <t>Buku &amp;quot;Pola Konsumsi Pangan Versus Kadar Gula Darah&amp;quot; ditulis untuk berbagi pengetahuan tentang pola makan yang membantu mengendalikan kadar gula darah agar normal. Penjelasannya simpel dan berisi contoh agar mudah dimengerti. Buku ini juga memberikan panduan berdasarkan Pedoman Umum Gizi Seimbang (PUGS) di Indonesia. PUGS sangat penting sebagai panduan konsumsi harian untuk menjaga kesehatan dan mengatur gula darah. Semoga buku ini meningkatkan pemahaman pembaca tentang pangan dan gizi seimbang, membantu menghindari konsumsi makanan tinggi gula, dan memilih makanan dengan indeks glikemik rendah, mencegah masalah kadar gula darah tinggi yang berpotensi menyebabkan diabetes, serta dampak serius pada produktivitas manusia.
 Pesan utama yang disampaikan dalam buku ini adalah mengenai tiga hal penting, yaitu Pangan Tinggi Gula (High Sugar- HiSu Food), Tinggi Serat Pangan (High Fiber - Hi Fi Food), dan Rendah lndeks Glikemik (Low Glycemic Index - LolG Food). Meskipun produk-produk pangan dengan karakteristik tersebut masih terbatas di pasaran, konsumsinya dapat berperan penting dalam mengendalikan kadar gula darah. lnformasi ini setidaknya dapat menjadi panduan bagi kita untuk memperbaiki perilaku konsumsi pangan dengan membatasi asupan gula, sehingga kadar gula darah dapat tetap terkendali dalam batas normal.
 Selain itu, buku ini juga membahas mengenai nutrasetikal hipoglikemik yang telah teruji, seperti serat pangan. Serat pangan perlu dipertimbangkan karena sifatnya yang mampu mengikat gula dan kolesterol darah, sehingga keduanya tidak diserap ke dalam darah dan tidak meningkatkan kadar gula dan kolesterol darah.</t>
  </si>
  <si>
    <t>204e1fba-b78c-4c6f-a056-21305ecbfb76</t>
  </si>
  <si>
    <t>Pedoman Kenaikan Pangkat Bagi Guru</t>
  </si>
  <si>
    <t>978-623-01-3764-8</t>
  </si>
  <si>
    <t>978-623-01-3765-5</t>
  </si>
  <si>
    <t>Guru sebagai tenaga profesional mempunyai fungsi, peran, dan kedudukan yang sangat penting dalam mencapai visi pendidikan 2025, yaitu menciptakan insan Indonesia cerdas dan kompetitif. Oleh karena itu, profesi guru harus dihargai dan dikembangkan sebagai profesi yang bermartabat sebagaimana diamanatkan dalam Undang-Undang Nomor 14 Tahun 2005 tentang Guru dan Dosen. Konsekuensi dari guru sebagai profesi adalah Pengembangan Keprofesian Berkelanjutan (PKB). Oleh karena itu, buku ini disajikan untuk memberikan informasi dan pedoman seputar pengembangan keprofesian berkelanjutan guru. Buku Pedoman Kenaikan Pangkat Bagi Guru merupakan salah satu buku dari Pembinaan dan Pengembangan Profesi Guru.</t>
  </si>
  <si>
    <t>9881a6f2-dd3f-44d2-94e4-e131360cbcac</t>
  </si>
  <si>
    <t>Seri Buku Cerita Leika : BERANGKAT SEKOLAH PAKAI SEPATU RODA</t>
  </si>
  <si>
    <t>978-623-471-060-1</t>
  </si>
  <si>
    <t>978-623-471-059-5</t>
  </si>
  <si>
    <t>Kali ini Leika dan Tompel berpetualangan berangkat sekolah menggunakan sepatu roda Wah, Leika ada saja ya idenya! Dan, ternyata cukup seru loh petualangan Leika kali ini. Leika dan Tompel melewati kampung Pelangi yang sangat indah jika dilihat dari kejauhan dan juga melewati gang yang semua serba pink. Sangat menarik kan? Tapi ada juga jalan yang menantang Teman - Teman, yang membuat degdeg-an dan harus berhati - hati saat melewatinya. Penasaran kan dengan petualangan Leika kali ini! Yukk segera baca bukunya.</t>
  </si>
  <si>
    <t>2857a2fd-57d3-4ee1-acd0-d9a42a3c63e2</t>
  </si>
  <si>
    <t>Seri Buku Cerita Leika : Bermain Petak Umpet Bersama Leika</t>
  </si>
  <si>
    <t>978-623-471-057-1</t>
  </si>
  <si>
    <t>978-623-471-058-8</t>
  </si>
  <si>
    <t>Leika, Ayah dan Tompel kali ini bermain di playground. Dan, alih-alih hanya memainkan wahana di arena bermain playground, Leika, Ayah dan Tompel bermain petak umpet di playground.
 Wahhh&amp;hellip;Leika memang selalu lain ya ide-idenya? Pasti seru ya bermain petak umpet di playground seperti Leika, tapi gimana ceritanya ya&amp;hellip;.Penasaran kan?
 Yukkk mari kita baca bagaimana serunya permainan petak umpet Leika, Ayah dan Tompel di playground&amp;hellip;.!!</t>
  </si>
  <si>
    <t>c3f65ae3-496a-49d2-a903-253829667e75</t>
  </si>
  <si>
    <t>Buku Seri Aktivitas Leika : Permainan Seru Bersama Leika dan Tompel</t>
  </si>
  <si>
    <t>978-623-471-051-9</t>
  </si>
  <si>
    <t>978-623-471-052-6</t>
  </si>
  <si>
    <t>Buku Seri aktivitas Leika kali ini mengusung tema &amp;quot;Permainan Seru Bersama Leika dan Tompel&amp;quot;. Kamu bisa melihat keseruan Leika dan Tompel dalam bermain. Sampai-sampai ada perang bantal lho! Terbayangkan keseruannya..
 Buku ini menawarkan kegiatan yang menyenangkan untuk dilakukan di rumah bersama dengan keluarga.
 Dengan dilengkapi gambar-gambar yang menarik dengan beragam aktivitas seru, sehingga aktivitas menjadi lebih menyenangkan. Selamat bermain dan berkreasi!!</t>
  </si>
  <si>
    <t>47f34a97-b368-49db-a7e1-090c5461d9e1</t>
  </si>
  <si>
    <t>Buku Seri Aktivitas Leika : Ulang Tahun Bersama Leika</t>
  </si>
  <si>
    <t>978-623-471-055-7</t>
  </si>
  <si>
    <t>978-623-471-056-4</t>
  </si>
  <si>
    <t>Buku Seri aktivitas Leika kali ini mengusung tema &amp;quot;Leika in WONDER-EIGHT Birthday Party&amp;quot;. Kali ini kamu bisa melihat aktivitas Leika saat perayaan ulang tahun yang ke-8.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t>
  </si>
  <si>
    <t>1529a9c0-d3f6-4ca1-a972-10763dc931fb</t>
  </si>
  <si>
    <t>Buku Seri Aktivitas Leika : Bermain Warna Bersama Leika</t>
  </si>
  <si>
    <t>978-623-471-053-3</t>
  </si>
  <si>
    <t>978-623-471-054-0</t>
  </si>
  <si>
    <t>Buku Seri aktivitas Leika kali ini mengusung tema &amp;ldquo;Bermain Warna Bersama Leika&amp;rdquo;. Kamu bisa merwarnai beragam tentang Leika, termasuk mewarnai karakter keluarga Leika. Serunya lagi kamu juga bisa mengenal beragam profesi lewat beragam aktivitas. Buku ini menawarkan kegiatan yang menyenangkan untuk dilakukan di rumah bersama dengan keluarga. Dengan dilengkapi gambar-gambar yang menarik dengan beragam aktivitas seru, sehingga aktivitas menjadi lebih menyenangkan. Selamat bermain dan berkreasi!!</t>
  </si>
  <si>
    <t>4550946f-41ab-495b-80e3-b9d0a0f481b4</t>
  </si>
  <si>
    <t>BELAJAR MENGENAL HEWAN BERSAMA LEIKA</t>
  </si>
  <si>
    <t>Leika &amp; DienaFitri</t>
  </si>
  <si>
    <t>978-623-471-133-2</t>
  </si>
  <si>
    <t>978-623-471-134-9</t>
  </si>
  <si>
    <t>Buku Seri Aktivitas Leika kali ini mengusung tema &amp;ldquo;Belajar dan Mengenal Hewan Bersama Leika&amp;rdquo;. Kali ini kamu bisa melihat aktivitas Leika saat jalan-jalan mengenali hewan.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</si>
  <si>
    <t>15fbb964-08e6-48d9-87cc-d4db17f02d98</t>
  </si>
  <si>
    <t>Rewrite the Stars - Jasa Antar Antiburik, Siap Mengantar Paketmu dengan Ganteng</t>
  </si>
  <si>
    <t>978-623-8419-08-1</t>
  </si>
  <si>
    <t>978-623-8419-09-8</t>
  </si>
  <si>
    <t>If hand of angels can touch the stars, is it possible to rewrite the stars? Emil berpartisipasi sebagai beta tester perusahaan jasa kirim bernama HOA dan harus memberikan rating setiap kurir datang ke rumah. Dia berharap memenangkan hadiah umroh demi selfie bersama pohon kurma di Arab. Untuk itu, Emil melakukan segala cara untuk mendapatkan uang hingga bertengkar dengan ibunya. Sementara itu, Iis mengikuti tes masuk sebagai kurir HOA yang terkenal dengan seleksi yang ketat dan harus ganteng paripurna sampai ke inti sel. Iis bertekad masuk menjadi salah satu kurir demi membuktikan pada Emak bahwa dia cukup tampan untuk diakui sebagai anak. Iis harus melalui tes masuk yang tidak masuk akal sebagai kurir ganteng. Selama proses itu, pertemuan Emil dan Iis tidak terhindarkan. Awalnya Emil membenci Iis, kurir aneh dengan skuter tua dan terlihat tidak kompeten. Namun, ketika ATM-nya diblokir oleh ayahnya, ternyata hanya Iis yang membantunya dengan meminjamkan uang agar Emil tetap bisa bertahan menjadi beta tester. Tentu saja pinjaman itu gratis, Emil harus menulis kembali dan memperbaiki bintang-bintang serta rating buruk yang sebelumnya diberikan pada pemuda itu. Pada akhirnya, Emil berhasil menjadi beta tester terbaik dan mendapatkan hadiah umroh ke Arab. Namun, Iis malah mengalami kecelakaan dan gagal masuk ke HOA sebagai kurir. Emil akhirnya menukarkan hadiahnya menjadi uang tunai dan digunakan untuk membelikan Iis motor baru.</t>
  </si>
  <si>
    <t>31541f0d-be63-41ae-a214-5724bfe280c0</t>
  </si>
  <si>
    <t>KUPAS TUNTAS MICROSOFT WORD 365</t>
  </si>
  <si>
    <t>978-623-01-4060-0</t>
  </si>
  <si>
    <t>978-623-01-4061-7</t>
  </si>
  <si>
    <t>Program Microsoft Word 365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t>
  </si>
  <si>
    <t>19ec87b4-cd68-4bc1-8351-3374ffebffb2</t>
  </si>
  <si>
    <t>STOP BULLYING! SIAPA TAKUT! Ayo Lawan Perundungan! Untuk SMA/MA/SMK/MAK</t>
  </si>
  <si>
    <t>Tim Kreatif</t>
  </si>
  <si>
    <t>978-623-01-4046-4</t>
  </si>
  <si>
    <t>978-623-01-4047-1</t>
  </si>
  <si>
    <t>Perundungan atau bullying merupakan tindakan yang tidak terpuji dan dapat menimbulkan efek yang membuat korban dari bullying tersebut mengalami trauma yang mendalam. Hal tersebut merupakan suatu permasalahan serius yang dapat memengaruhi tumbuh kembang anak. Tidak hanya itu, bullying, baik fisik atau nonfisik dapat dilakukan oleh seseorang atau sekelompok orang terhadap seseorang untuk membuat orang tersebut mengalami perasaan yang tidak dapat ia lupakan.
 Kemudian bagaimana mengatasi bullying tersebut? Bagaimana membuat pelaku bullying jera atas perbuatannya? Bagaimana langkah untuk menciptakan persahabatan bebas bullying?
 STOP BULLYING! SIAPA TAKUT! Ayo Lawan Perundungan! Untuk Jenjang SMA/MA/SMK/MAK adalah sebuah buku dengan beberapa langkah untuk mengatasi hal tersebut. Melawan tindakan bullying memang suatu tindakan yang diperlukan untuk membuat anak-anak memiliki hak untuk tumbuh dalam lingkungan yang aman, mendukung dan penuh kasih. Dengan demikian menciptakan persahabatan bebas bullying dapat terwujud dengan berbagai upaya yang dilakukan bersama dalam melawan tindakan bullying.</t>
  </si>
  <si>
    <t>b38a6e56-fb9a-45af-a401-6c9c96bb477b</t>
  </si>
  <si>
    <t>MICROSOFT OFFICE 2021 untuk Administrasi Perkantoran Modern : Microsoft Word – Excel - PowerPoint</t>
  </si>
  <si>
    <t>978-623-01-4036-5</t>
  </si>
  <si>
    <t>978-623-01-4037-2</t>
  </si>
  <si>
    <t>Administrasi Perkantoran merupakan aktivitas perencanaan, mengorganisir, mengarahkan, menyelenggarakan, dan mengawasi berbagai pekerjaan yang berhubungan dengan ruang lingkup di kantor serta tata usaha yang tertib dan baik. Untuk melaksanakan kegiatan tersebut Anda dapat memanfaatkan fasilitas yang telah disediakan oleh Microsoft Office (Word-Excel-PowerPoint).</t>
  </si>
  <si>
    <t>84448510-2b28-4388-aef7-af63a7a31b0c</t>
  </si>
  <si>
    <t>STOP BULLYING! SIAPA TAKUT! Ayo Lawan Perundungan! Untuk SMP/MTs</t>
  </si>
  <si>
    <t>978-623-01-4048-8</t>
  </si>
  <si>
    <t>978-623-01-4049-5</t>
  </si>
  <si>
    <t>Bullying atau perundungan merupakan salah satu sikap yang tidak baik untuk dilakukan karena dapat menyebabkan seseorang menjadi sedih dan takut untuk menghadapi kehidupan sehari-hari. Maka dari itu, upaya untuk melawannya memerlukan beberapa langkah dan pema- haman tentang bagaimana bullying itu dapat terjadi? Bagaimana dampak perundungan bagi korban? Bagaimana menciptakan dan membangun persahabatan bebas bullying? STOP BULLYING! SIAPA TAKUT! Ayo Lawan Perundungan! Untuk Jenjang SD/MI adalah buku yang dapat membantu dalam memberikan langkah untuk membangun dan menciptakan persahabatan bebas bullying, sebagai upaya melawan perundungan demi masa depan yang penuh harapan.</t>
  </si>
  <si>
    <t>98dc0b58-e63a-4b45-9e90-d79da90b00fb</t>
  </si>
  <si>
    <t>Matematika Ilmu Komputer : Teori, Aplikasi, dan Integrasi Keilmuan</t>
  </si>
  <si>
    <t>Ir. A. Muhammad Syafar, S.T., M.T., IPM</t>
  </si>
  <si>
    <t>978-623-01-4033-4</t>
  </si>
  <si>
    <t>978-623-01-4034-1</t>
  </si>
  <si>
    <t>Kondisi Society 5.0 menjadikan komputer sebagai alat bantu kebutuhan primer untukmengerjakan berbagai aktivitas dalam kehidupan masyarakat. Buku Matematika Ilmu Komputerini disusun sebagai bentuk implementasi teori dan praktik sehingga memudahkan bagi pembacadalam memahami materi Matematika Ilmu Komputer. Setiap bab dalam buku ini memadukanantara teori, aplikasi komputer, serta integrasi keilmuan, sains, dan teknologi.</t>
  </si>
  <si>
    <t>fdcd87b5-e452-4339-a8b2-14950c2c3829</t>
  </si>
  <si>
    <t>DINAMIKA KERJA SAMA INTERNASIONAL : Penanggulangan Peredaran Gelap Narkotika di Asia Tenggara</t>
  </si>
  <si>
    <t>Dr. Achmad Djatmiko, M.A.</t>
  </si>
  <si>
    <t>978-623-01-4066-2</t>
  </si>
  <si>
    <t>978-623-01-4067-9</t>
  </si>
  <si>
    <t>Kerja sama internasional menjadi suatu kebutuhan yang mendesakbagi semua negara sebagai ekspresi dari eksistensi mereka dalamberinteraksi dengan negara lain, mengukur tingkat keterterimaanmereka, serta mendukung kelangsungan hidup kedaulatan suatunegara. Dalam konteks ini, kerja sama internasional, baik bilateral,regional (ASEAN), maupun global (PBB), menjadi penting untukmencapai keamanan, perdamaian, dan kesejahteraan manusia ditengah ancaman kompleks yang meliputi berbagai aspek kehidupan,termasuk perdagangan narkoba.</t>
  </si>
  <si>
    <t>bcb742c9-5014-4386-88db-347f0b95c7c2</t>
  </si>
  <si>
    <t>STOP BULLYING! SIAPA TAKUT! Ayo Lawan Perundungan! Untuk SD/MI</t>
  </si>
  <si>
    <t>978-623-01-4044-0</t>
  </si>
  <si>
    <t>978-623-01-4045-7</t>
  </si>
  <si>
    <t>ee2e4d34-8d96-40cc-b694-bc665ec5fe5a</t>
  </si>
  <si>
    <t>BUKU AJAR SANITASI PERMUKIMAN</t>
  </si>
  <si>
    <t>Mei Ahyanti</t>
  </si>
  <si>
    <t>978-623-6822-83-8</t>
  </si>
  <si>
    <t>978-623-6822-84-5</t>
  </si>
  <si>
    <t>Setiap manusia, di manapun dia berada tentu membutuhkan tempat tinggal yang layak yang disebut dengan rumah. Tinggal di rumah yang sehat nyaman dan aman merupakan dambaan setiap orang karena rumah dapat memenuhi kebutuhan rohani jasmani secara layak sehingga bisa disebut sebagai tempat tinggal. Akan tetapi rumah juga bisa menimbulkan berbagai penyakit berbasis lingkungan misalnya infeksi saluran pernafasan, diare dan penyakit-penyakit lain. Beberapa penelitian menyebutkan bahwa rumah yang tidak sehat berdampak pada peningkatan kejadian penyakit berbasis lingkungan. Sampai saat ini penyakit diare masih menjadi masalah kesehatan. Angka kesakitan (IR) di Indonesia sebesar 270 per 1.000 penduduk (Kemenkes RI, 2017). Case Fatality Rate (CFR) diare tahun 2010 &amp;ndash; 2017 cenderung mengalami fluktuasi (Dinas Kesehatan Provinsi Lampung, 2018).</t>
  </si>
  <si>
    <t>e572d209-c64d-4adb-8826-965a3e3f5d5b</t>
  </si>
  <si>
    <t>Seri Pusaka Cita Rasa Indonesia : RAGAM LAUK-PAUK SUMATRA, BAGIAN 1</t>
  </si>
  <si>
    <t>Murdijati-Gardjito, Umar Santoso dan Eni Harmayani</t>
  </si>
  <si>
    <t>978-623-89112-0-2</t>
  </si>
  <si>
    <t>978-623-89112-1-9</t>
  </si>
  <si>
    <t>Masyarakat Sumatra dikenal pandai mengolah bahan baku menjadi lauk-pauk dengan beragam bumbu rempah yang berlimpah, di mana digunakan sebanyak 123 bumbu rempah dalam hidangan khas Sumatra. Jika ditelusuri ke belakang, penggunaan beragam rempah ini tidak lepas dari pengaruh bangsa asing yang dahulu pernah singgah dan berdagang di Sumatra, tepatnya Aceh sebagai pintu perdagangan dunia. Selain rempah, terdapat pula bumbu khas seperti rusip dan tempoyak yang membuat hidangan khas Sumatra lebih berwarna. Tidak ketinggalan adanya penggunaan santan dengan variasi tingkat kekentalan juga tidak luput dari keseharian mayoritas masyarakat Sumatra. Tidak heran jika kuliner Sumatra dikenal memiliki cita rasa yang kaya mulai dari pedas, asam, hingga gurih, semuanya tersaji dalam hidangan kuliner milik masyarakat Sumatra. Dalam buku Pusaka Citarasa Indonesia seri ini pembaca akan diajak mengenal lebih dekat aneka lauk-pauk khas Sumatra khususnya Aceh, Sumatra Utara, dan Minangkabau. Pembaca dapat membaca berbagai ulasan dan resep lauk-pauk dari kawasan kuliner ini mulai dari kuah beulangong dari Aceh, manuk rimbang dari Sumatra Utara, hingga ayam pop dari Minangkabau, dan masih banyak lainnya. Tak ketinggalan ada bagian khusus dalam buku ini yang membahas tentang rendang dan kalio sebagai representasi kuliner Nusantara. Sungguh kekayaan kuliner Indonesia yang sayang untuk dilewatkan.</t>
  </si>
  <si>
    <t>4295d99f-0e13-4f0b-9807-37337eacc679</t>
  </si>
  <si>
    <t>Seri Pusaka Cita Rasa Indonesia : RAGAM LAUK-PAUK SUMATRA, BAGIAN 2</t>
  </si>
  <si>
    <t>978-623-89112-2-6</t>
  </si>
  <si>
    <t>978-623-89112-3-3</t>
  </si>
  <si>
    <t>Masyarakat Sumatra dikenal pandai mengolah bahan baku menjadi lauk-pauk dengan beragam bumbu rempah yang berlimpah, di mana digunakan sebanyak 123 bumbu rempah dalam hidangan khas Sumatra. Jika ditelusuri ke belakang, penggunaan beragam rempah ini tidak lepas dari pengaruh bangsa asing yang dahulu pernah singgah dan berdagang di Sumatra, tepatnya Aceh sebagai pintu perdagangan dunia. Selain rempah, terdapat pula bumbu khas seperti rusip dan tempoyak yang membuat hidangan khas Sumatra lebih berwarna. Tidak ketinggalan adanya penggunaan santan dengan variasi tingkat kekentalan juga tidak luput dari keseharian mayoritas masyarakat Sumatra. Tidak heran jika kuliner Sumatra dikenal memiliki cita rasa yang kaya mulai dari pedas, asam, hingga gurih, semuanya tersaji dalam hidangan kuliner milik masyarakat Sumatra. Dalam buku Pusaka Citarasa Indonesia seri ini pembaca akan diajak mengenal lebih dekat aneka lauk-pauk khas Sumatra dari kawasan kuliner Melayu Riau, Jambi, Bengkulu, Palembang, Bangka Belitung, dan Lampung. Pembaca disajikan berbagai ulasan dan resep lauk-pauk dari kawasan kuliner ini mulai dari ayam kokek dari Melayu Riau hingga lempah khas Bangka Belitung dan pisro dari Lampung yang sudah tidak diragukan lagi kelezatannya. Sungguh kekayaan kuliner Indonesia yang sayang untuk dilewatkan</t>
  </si>
  <si>
    <t>b23fa4b0-e74b-4635-a89f-5c68ddabeb87</t>
  </si>
  <si>
    <t>Seri Pusaka Cita Rasa Indonesia : RAGAM LAUK-PAUK KALIMANTAN DAN SULAWESI</t>
  </si>
  <si>
    <t>978-623-89112-4-0</t>
  </si>
  <si>
    <t>978-623-89112-5-7</t>
  </si>
  <si>
    <t>Kalimantan dan Sulawesi dikenal memiliki keanekaragaman hayati yang begitu menakjubkan. Oleh penduduk setempat, anugerah tersebut diolah menjadi beragam lauk-pauk khas yang lezat. Bahan baku yang diolah menjadi lauk-pauk khas Kalimantan dan Sulawesi beragam variasinya, mulai dari ikan, hewan ternak, hingga aneka bahan baku nabati, baik yang diperoleh dari hasil kebun maupun didapatkan secara bebas di hutan. Masyarakat Kalimantan, cenderung menyukai lauk-pauk berbahan dasar ikan sungai seperti panggang kalak, ikan pansuh, atuk mesi neng anwo, dan lain-lain. Selain ikan, masih banyak bahan baku lainnya yang oleh kreatifitas penduduk setempat, menghasilkan hidangan yang bukan main kaya akan cita rasa. Misalnya gangsa dan asem-asem pedas udang khas Banjarmasin; burung punai dan sotong pangkong khas Singkawang; serta iyap isak nengku&amp;rsquo;den, ayam fungkai, dan ayam cincane khas Dayak. Selain itu, terdapat pula lauk-pauk yang diolah dengan cara fermentasi, misalnya pada pakasam dan wadi. Tidak kalah unik, terdapat pula mandai, yakni lauk-pauk khas Banjar yang berbahan dasar bagian dalam kulit cempedak yang mungkin oleh sebagian penduduk lainnya belum dimanfaatkan secara optimal. Akan tetapi di tangan orang Banjar, bahan baku yang mungkin dipandang kurang bermanfaat tersebut, diolah menjadi mandai yang cita rasanya mirip ikan asin sehingga dapat dijadikan solusi bagi para vegetarian. Demikian pula dengan lauk-pauk khas Sulawesi yang tidak kalah nikmat. Jika masyarakat Kalimantan cenderung gemar mengonsumsi ikan sungai, maka orang Sulawesi banyak memanfaatkan hasil lautan sebagai lauk-pauk khasnya seperti cakalang fufu, ikan parende, pallu mara, ikan baupiapi, dan lain-lain. Berbicara lauk-pauk khas Sulawesi rasanya belum lengkap jika belum menyebut rica-rica, yakni lauk-pauk khas Minahasa yang keberadaannya dapat dijumpai di hampir seluruh penjuru Indonesia. Berbagai bahan baku bisa dimasak dengan bumbu rica-rica seperti daging ayam, daging kambing, daging sapi, dan aneka jenis ikan. Terdapat pula lauk-pauk berbahan dasar tidak biasa seperti pisang muda pada masakan uta kelo khas Bajo serta jantung pisang sebagai salah satu bahan untuk membuat kapurung khas Bugis. Buku ini juga dilengkapi dengan lebih dari 250 resep yang akan membantu pembaca untuk mengkreasikan sendiri lauk-pauk khas Kalimantan dan Sulawesi sebagai khazanah kekayaan dapur Indonesia.</t>
  </si>
  <si>
    <t>9eb6cb3c-37fa-4d15-aa09-473fca6b4f26</t>
  </si>
  <si>
    <t>Seri Pusaka Cita Rasa Indonesia : RAGAM LAUK-PAUK BALI, NTB, NTT, PAPUA, DAN MALUKU</t>
  </si>
  <si>
    <t>978-623-89112-6-4</t>
  </si>
  <si>
    <t>978-623-89112-7-1</t>
  </si>
  <si>
    <t>Buku ini membahas lauk-pauk yang berasal dari Bali, NTB, NTT, Papua, dan Maluku. Lauk-pauk khas masyarakat setempat, menggunakan berbagai bahan baku yang diperoleh dari kekayaan alamnya yang begitu menakjubkan, mulai dari ikan, hewan ternak, hingga aneka bahan baku nabati, baik yang diperoleh dari hasil kebun maupun didapatkan secara bebas di hutan. Dari hasil ternak misalnya, masyarakat Bali memiliki ayam panggang mesanten, gerang asem bali, babi guling, serta ayam betutu yang kelezatannya sudah tidak perlu diragukan lagi. Masyarakat Bali juga memiliki lauk-pauk berbahan dasar nabati seperti jukut bayam sela kuning, jukud undis, dan jukut paku mekalas yang kaya akan citarasa. Terdapat pula lawar yang selain dijadikan sebagai lauk-pauk sehari-hari, juga menjadi salah satu pelengkap hidangan pada berbagai upacara keagamaan di Bali. Dari hasil ternak misalnya, masyarakat Bali memiliki ayam panggang mesanten, gerang asem bali, babi guling, serta ayam betutu yang kelezatannya sudah tidak perlu diragukan lagi. Masyarakat Bali juga memiliki lauk-pauk berbahan dasar nabati seperti jukut bayam sela kuning, jukud undis, dan jukut paku mekalas yang kaya akan citarasa. Terdapat pula lawar yang selain dijadikan sebagai lauk-pauk sehari-hari, juga menjadi salah satu pelengkap hidangan pada berbagai upacara keagamaan di Bali. Di NTT sendiri, tidak terlalu banyak variasi lauk-pauknya seperti daerah Bali atau NTB, begitu pula penggunaan bumbunya yang cukup sederhana. Meskipun pengolahan dan bumbu yang digunakan senderhana, akan tetapi tidak mengurangi citarasa dari lauk-pauk khas NTT. Salah satunya adalah daging se&amp;rsquo;i yang karena kelezatannya, banyak diburu wisatawan yang berkunjung ke NTT. Masyarakat NTT juga memiliki lauk-pauk berbahan dasar bunga pepaya yang cukup populer yakni tumis bunga pepaya. Untuk jenis lauk-pauk khas Papua dan Maluku, tidak jauh berbeda dengan masyarakat NTB yang gemar mengonsumsi hasil olahan ikan. Salah satu lauk-pauk khas Papua yang terkenal akan kelezatannya yakni ikan kuah kuning dan ikan bakar manokrawi. Sedangkan Maluku yang dikenal sebagai surganya rempah-rempah, terutama lada, membuat lauk-pauk khasnya mengandalkan lada sebagai salah satu bumbu yang menyumbang kenikmatan dalam setiap gigitannya, misalnya pada ikan kuah pala banda, ayam baboto, goru balangan, dan semur ternate. Buku ini juga dilengkapi dengan lebih dari 100 resep yang akan membantu pembaca untuk mengkreasikan sendiri lauk-pauk khas Bali, NTB, NTT, Papua dan Maluku sebagai khasanah kekayaan seni dapur Indonesia.</t>
  </si>
  <si>
    <t>efb332f1-c969-4d48-b27a-336ddbb5695d</t>
  </si>
  <si>
    <t>BUKU AJAR ILMU PENYAKIT MULUT : Lesi Merah Putih</t>
  </si>
  <si>
    <t>drg. Dwi Setianingtyas, Sp PM (K)</t>
  </si>
  <si>
    <t>978-623-6822-81-4</t>
  </si>
  <si>
    <t>978-623-6822-82-1</t>
  </si>
  <si>
    <t>Buku ajar Ilmu Penyakit Mulut ini menampilkan beberapa diagnosis disertai gambar dengan keterangan singkat dan jelas. Tujuan buku ini adalah agar mahasiswa mudah mengkaji informasi.</t>
  </si>
  <si>
    <t>520bcb79-8213-4bda-9657-1c494b43e0d3</t>
  </si>
  <si>
    <t>Seri Pusaka Cita Rasa Indonesia : MAKANAN PENYERTA DAN PELENGKAP HIDANGAN INDONESIA</t>
  </si>
  <si>
    <t>978-623-89112-8-8</t>
  </si>
  <si>
    <t>978-623-89112-9-5</t>
  </si>
  <si>
    <t>Indonesia begitu kaya akan hidangan khas yang tentunya mempunyai ciri khas di setiap daerahnya. Bahan yang digunakan seperti bumbu turut menyumbang cita rasa khas dari setiap hidangan. Beragamnya hidangan yang juga disertai dengan kebiasaan makan yang selalu menyertakan pelengkap dan penyerta hidangannya. Santap makan akan terasa kurang apabila tidak disertai kerupuk, sambal, lalap, acar, koya, dan lainnnya. Buku ini membahas tentang berbagai hidangan penyerta hidangan Indonesia tersebut. Pembaca juga diajak untuk mengenal aneka pelengkap hidangan Idonesia seperti bawang merah goreng, kacang tanah goreng, bumbu gudangan, areh, dan masih banyak lagi lainnya. Tak hanya itu berbagai bumbu yang memberi cita rasa masakan Indonesia juga dapat dibaca dalam buku ini, mulai dari bumbu segar hingga hasil fermentasi. Sebagai penutup ada bagian dalam buku yang menjelaskan tentang beragam produk fermentasi khas Indonesia seperti tempe, oncom, semayi, tapai, brem, gatot, growol, cabuk, sawi asin, dan dadih.</t>
  </si>
  <si>
    <t>3449ae0d-6b33-444d-b53e-2230d47cfa4c</t>
  </si>
  <si>
    <t>Seri Pusaka Cita Rasa Indonesia : RAGAM MINUMAN INDONESIA</t>
  </si>
  <si>
    <t>978-623-89141-0-4</t>
  </si>
  <si>
    <t>978-623-89141-1-1</t>
  </si>
  <si>
    <t>Buku ini memuat berbagai macam minuman Indonesia yang tersebar dari Sabang sampai Merauke. Berbagai variasi minuman yang digolongkan menjadi minuman dingin, minuman hangat, minuman hasil fermentasi, jamu, serta minuman sederhana tersedia di beberapa daerah di Indonesia berdasarkan karakteristik daerahnya. Tidak ketinggalan ada kopi dan teh, yang sudah menjadi bagian dan gaya hidup masyarakat Indonesia, sehingga hampir di setiap daerah memiliki jenis minuman ini dengan cara penyajian yang berbeda-beda.</t>
  </si>
  <si>
    <t>10c71bed-789d-49b2-8c9e-462f8d67af9c</t>
  </si>
  <si>
    <t>Manajemen Gereja : Mengelola Gereja di Era Digital</t>
  </si>
  <si>
    <t>Thio Donald Sugiarto</t>
  </si>
  <si>
    <t>978-623-314-552-7</t>
  </si>
  <si>
    <t>978-623-314-553-4</t>
  </si>
  <si>
    <t>Mengelola gereja (managing the church) tidaklah mudah. Perlu hikmat dan akal budi serta kesabaran ekstra. Tidak semua orang dapat mengelola gereja dengan baik, apalagi jika harus kukuh mengacu pada nilai-nilai kebenaran Alkitab yang absolut. Sementara sering kali justru nilai-nilai kebenaran duniawilah yang terhisap masuk di dalam kepengelolaan gereja. Padahal seharusnya manajemen yang Alkitabiah justru dapat menginspirasi dan mewarnai penerapan manajemen dalam lingkup sekuler. Selain itu tantangan perubahan jaman juga dapat memberi pengaruh yang sangat signifikan dalam mengelola sebuah gereja. Bagaimana menyikapi kemajuan teknologi dan ilmu pengetahuan beserta segala konsekuensinya itulah yang harus dicermati didalam kepengelolaan sebuah gereja. Selain memaparkan manajemen secara umum, buku ini juga membahas manajemen kristiani secara khusus, bagaimana penerapan manajemen yang Alkitabiah dalam gereja, dokumen-dokumen pendukungnya, kepemimpinan dalam gereja yang terkait erat dengan manajemen gereja, bahkan juga memaparkan perangkat analisis manajemennya. Secara keseluruhan buku ini memberikan tambahan wawasan yang diperlukan bagi kepengelolaan gereja yang lebih baik dan profesional, dengan tetap menjadikan Alkitab sebagai dasar kebenaran yang utama dan absolut, serta menujukan kesemuanya itu bagi kemuliaan nama Tuhan.</t>
  </si>
  <si>
    <t>61e4b288-cf13-4a97-947f-f91c0cbed564</t>
  </si>
  <si>
    <t>HIDUP NIKMAT DIABETES TAMAT : Cara Makan Mudah dan Murah, Diabetes Punah</t>
  </si>
  <si>
    <t>978-623-6822-70-8</t>
  </si>
  <si>
    <t>978-623-6822-71-5</t>
  </si>
  <si>
    <t>Diabetes itu serius, diabetes bisa diam-diam membunuh Anda! Diabetes bisa merusak semua organ tubuh, dari kepala sampai ke kaki, semua bisa terkena. Urusan diabetes selalu dikaitkan dengan masalah mengatur makan. Diet untuk diabetes acapkali begitu menakutkan, membuat Anda tidak nyaman, stres, ingin marah. &amp;ldquo;Tidak boleh makan manis&amp;rdquo;, &amp;ldquo;Tidak bisa lagi menyentuh makanan kesenangan&amp;rdquo;, &amp;ldquo;Tidak pernah lagi ke pesta&amp;rdquo;, &amp;ldquo;Dilarang ke restoran&amp;rdquo;. Mematahkan semangat. Membuat frustasi, bahkan sebelum berperang.</t>
  </si>
  <si>
    <t>3cf31b61-5651-4402-a6f9-cb475816978c</t>
  </si>
  <si>
    <t>SIGAP RPUL : Si Paling Lengkap Ringkasan Pengetahuan Umum Lengkap Indonesia &amp; Dunia</t>
  </si>
  <si>
    <t>Roﬁ’ah Nurhayati, Umu Fatimah, Rohmiati, dan Nikotiana</t>
  </si>
  <si>
    <t>978-623-01-4107-2</t>
  </si>
  <si>
    <t>978-623-01-4108-9</t>
  </si>
  <si>
    <t>Pengetahuan terus berkembang seiring dengan berjalannya waktu dan kemudahan akses melalui jejaring internet. Jika tidak terbuka dan memiliki kemauan kuat untuk terus belajar tentu saja akan menjadi generasi yang tertinggal. Buku RPUL ini disusun sesuai dengan materi pada jenjang SD, SMP, SMA atau sederajat, dan umum yang mencakup pengetahuan nasional dan internasional (dunia) untuk membantu para pembaca memiliki pengetahuan yang kompleks sehingga menjadi generasi yang berpengetahuan atau berwawasan luas.</t>
  </si>
  <si>
    <t>43cf6fc4-e6bc-4cdb-aa45-2bab6b28a799</t>
  </si>
  <si>
    <t>SIGAP RPAL : Si Paling Lengkap Ringkasan Pengetahuan Alam Lengkap</t>
  </si>
  <si>
    <t>Eka Purnama M., Nur Annisa, Irma Indriyani,dan Ika Fajar</t>
  </si>
  <si>
    <t>978-623-01-4105-8</t>
  </si>
  <si>
    <t>978-623-01-4106-5</t>
  </si>
  <si>
    <t>Sebuah buku Rangkuman Pengetahuan Alam (RPAL) juga sangat berguna bagi para siswa untuk belajar secara cepat pada saat mereka akan menghadapi penilaian akhir semester ataupun akhir sekolah. Selain itu, buku RPAL akan memudahkan para pembaca umum untuk dapat mempelajari kembali materi-materi IPA yang telah dipelajari di sekolah secara cepat sesuai garis besar pada setiap bab yang telah disusun oleh Tim Penulis.</t>
  </si>
  <si>
    <t>45a17e98-f7a4-4376-a45b-109e59ecd723</t>
  </si>
  <si>
    <t>The Best Book of TOEIC Preparation - Raih Skor TOEIC Minimal 600</t>
  </si>
  <si>
    <t>Slamet Riyanto &amp; Anna Christina Handhini</t>
  </si>
  <si>
    <t>978-623-01-3334-3</t>
  </si>
  <si>
    <t>978-623-01-3335-0</t>
  </si>
  <si>
    <t>TOEIC (Test of English for International Communication) adalah tes bahasa Inggris untuk komunikasi internasional. Tes ini mengukur kemahiran bahasa Inggris orang dewasa yang mencakup kosakata dan tata bahasa Inggris di mana pun bahasa Inggris itu digunakan dalam kegiatan bisnis internasional sehari-hari (perusahaan, perdagangan, industri, konferensi, pertemuan internasional, hotel, rumah sakit, restoran, percakapan telepon, traveling, dan Iain- lain). Sampai saat ini, lebih dari 4,5 juta orang mengambil ujian ini untuk mendapatkan pekerjaan atau memajukan karier mereka di perusahaan, lembaga pendidikan, atau lembaga pemerintah tertentu.
 TOEIC ini juga digunakan sebagai alat penilaian standar untuk mengetahui keterampilan bahasa Inggris seseorang yang bukan penutur asli bahasa Inggris (non-native speakers of English), khususnya bagi para calon pegawai/karyawan yang akan atau sedang bekerja di perusahaan asing maupun dalam negeri, maupun untuk mengukur kemampuan bahasa Inggris para pegawai/karyawan yang akan dipromosikan dalam perusahaan atau organisasi internasional.</t>
  </si>
  <si>
    <t>431dfea6-3e78-47b7-b1d7-e3ca5b908214</t>
  </si>
  <si>
    <t>KIAMAT Perang Armagedon Akhir Sejarah Manusia</t>
  </si>
  <si>
    <t>Dr. Iskandar Junaidi</t>
  </si>
  <si>
    <t>978-623-314-557-2</t>
  </si>
  <si>
    <t>978-623-314-558-9</t>
  </si>
  <si>
    <t>Buku Armagedon ini kiranya perlu dibaca oleh semua orang termasuk orang-orang yang menganggap dirinya berhikmat dan bijaksana supaya kita semua berjaga-jaga dan mengerti bahwa hari kedatangan-Nya sudah di ambang pintu. Banyak hal baru yang secara umum belum diketahui oleh masyarakat, tetapi telah disingkapkan melalui buku yang sederhana ini, bahkan situasi yang terjadi di Timur Tengah dan Israel. Termasuk menyingkapkan kejadian-kejadian, situasi kondisi, perkembangan penyakit-penyakit yang mematikan yang tidak ada obatnya, penggunaan teknologi biochips dan penggenapan-penggenapan yang tertulis di Kitab Suci sampai dengan krisis global yang terjadi saat ini.</t>
  </si>
  <si>
    <t>0760def7-7412-4857-9a8c-6cc6032bd067</t>
  </si>
  <si>
    <t>The Best Book of TOEFL Preparation - Raih Skor TOEFL Minimal 500</t>
  </si>
  <si>
    <t>978-623-01-3332-9</t>
  </si>
  <si>
    <t>978-623-01-3333-6</t>
  </si>
  <si>
    <t>Orang mengambil tes TOEFL dengan berbagai alsasan yang berbedabeda, misalnya: (1) untuk mendapatkan beasiswa belajar ke luar negeri, terutama Amerika Serikat, Kanada, dan beberapa negara maju lainnya; (2) untuk memenuhi salah satu syarat utama dalam melamar pekerjaan di berbagai departemen pemerintahan, lembaga-lembaga swasta atau perusahaan-perusahaan baik asing maupun dalam negeri; (3) untuk bahan matrikulasi sebelum mengikuti perkuliahaan perdana ketika seseorang telah diterima di universitas/institut negeri/swasta; (4) untuk menduduki jabatan struktural tertentu di pemerintahan sebagaimana dipersyaratkan; (5) untuk persyaratan mendaftar atau persyaratan pengambilan ijazah di program pascasarjana; (6) untuk mengikuti short course program di luar negeri dan lain-lain.</t>
  </si>
  <si>
    <t>3ef800d9-d1dd-4851-b81a-0d30bcfe1051</t>
  </si>
  <si>
    <t>Pastoral Konseling dan Kesehatan Mental</t>
  </si>
  <si>
    <t>Dr. Siswanto, M.Si., Psikolog dan Pdt. Em. Prof. Dr. Mesach Krisetya, M.Th.</t>
  </si>
  <si>
    <t>978-623-314-413-1</t>
  </si>
  <si>
    <t>978-623-314-414-8</t>
  </si>
  <si>
    <t>Buku ini merupakan usaha bersama untuk membuka jalan bagi terintegrasinya pendampingan pastoral dengan kesehatan mental. Mengikuti filosofi Barat yang bersifat dualisme dan reduksionistik, ilmu-ilmu dari Barat termasuk pendampingan pastoral yang bersifat spiritual dan kesehatan mental yang dikelompokkan ke dalam ilmu sekuler, selama ini dipelajari secara terpisah pada fakultas yang terpisah. Akibatnya, banyak terjadi kesalahpahaman dalam memahami keduanya ketika dikaitkan dengan manusia dan perilakunya sebagai objek kajiannya. Buku ini mencoba mendekatkan tema-tema yang berkaitan dengan pendampingan pastoral dan kesehatan mental yang sering dialami dalam jemaat sehingga pembaca diperkaya dengan wawasan yang lebih mendalam sekaligus meluas.
 Bahasan dalam buku ini:
 - Dasar alkitabiah pendampingan pastoral yang menjadi perintah Yesus kepada murid-murid-Nya. Dijelaskan juga fungsi pastoral sebagai penyembuhan, penopangan, pembimbingan, dan pendamaian beserta contoh-contoh ekspresinya dalam sejarah dan konseling kontemporer.
 - Pastoral konseling yang memiliki keunikan dalam bidang pastoral maupun ilmu konseling secara umum.
 - Apa dan bagaimana mestinya konseling Kristen.
 - Sejarah pastoral gereja yang berubah dari masa ke masa; munculnya pendidikan pastoral klinis sebagai dampak dari tumbuhnya kesadaran akan pentingnya sains dalam dunia pastoral.
 - Dampak krisis sosial terhadap kesehatan mental dan rohani pada pribadi dan masyarakat.
 - Sejarah kesehatan mental dan dialektikanya dengan gereja.
 - Membedakan individu yang bergangguan dengan individu yang pada dasarnya sehat mentalnya.
 - Tanda-tanda gangguan mental dan berbagai macam gangguan mental yang sering terjadi di kalangan jemaat.
 - Kerasukan dan penanganannya; jenis-jenis kerasukan, baik yang belum dianggap sebagai gangguan maupun yang dianggap sebagai gangguan; menangani</t>
  </si>
  <si>
    <t>87b2f285-2a52-44ca-9db5-35d668ed89e0</t>
  </si>
  <si>
    <t>Let’s Speak : Simple Tips for Public Speaking</t>
  </si>
  <si>
    <t>Ninda Nindiani</t>
  </si>
  <si>
    <t>978-623-01-4144-7</t>
  </si>
  <si>
    <t>978-623-01-4145-4</t>
  </si>
  <si>
    <t>Kok susah ya bicara di depan banyak orang? Deg-degan, tangan gemetar, keringatan, &amp;#39;blank&amp;#39; nggak bisa ngomong&amp;quot;. Itu merupakan serangkaian hal yang sering dialami banyak orang ketika harus tampil bicara di depan umum.</t>
  </si>
  <si>
    <t>9f6ac6aa-c222-420c-a881-edaa4a37b1bb</t>
  </si>
  <si>
    <t>Problem Based Learning</t>
  </si>
  <si>
    <t>Arnita Budi Siswanti &amp; Prof. Richardus Eko Indrajit</t>
  </si>
  <si>
    <t>978-623-01-3375-6</t>
  </si>
  <si>
    <t>978-623-01-3374-9</t>
  </si>
  <si>
    <t>Dalam dunia pendidikan, ada beberapa metode pembelajaran yang banyak digunakan di dalam kelas. Salah satunya adalah Problem Based Learning atau yang biasa disebut dengan Pembelajaran Berbasis Masalah. Sesuai dengan namanya, Pembelajaran Berbasis Masalah merupakan salah satu metode pembelajaran inovatif yang lebih memfokuskan pada pemecahan masalah. Pemecahan masalah digunakan sebagai cara untuk mengembangkan kompetensi peserta didik. Pembelajaran berbasis masalah melatih peserta didik. mempelajari konten pengetahuan dan mengatasi masalah dalam kehidupan nyata.
 Hadirnya buku Problem Based Learning menjadi salah satu cara yang dapat digunakan oleh para pendidik dalam usaha membantu peserta didik agar menjadi kompeten dalam memecahkan masalah dan menghadapi tantangan ke depan.</t>
  </si>
  <si>
    <t>0142fd57-26af-4c94-b71e-5f66039aa179</t>
  </si>
  <si>
    <t>Pasti Lancar Membaca : Membaca Cerdas Tanpa Mengeja 2</t>
  </si>
  <si>
    <t>978-623-471-035-9</t>
  </si>
  <si>
    <t>978-623-471-036-6</t>
  </si>
  <si>
    <t>Saat ini anak-anak usia dini sudah didorong untuk berlatih membaca. Hal ini dikarenakan adanya tuntutan kemampuan membaca sebagai syarat kesiapan anak masuk sekolah dasar. Namun, perlu diingat, bisa membaca pada usia dini bukanlah segalanya. Janganlah memaksa anak jika memang belum siap. Hal yang lebih penting adalah menciptakan lingkungan belajar
 senyaman mungkin dan memberikan buku latihan yang menyenangkan sehingga anak bisa berlatih dengan gembira.</t>
  </si>
  <si>
    <t>02a682e9-ff12-4be3-83bc-9f9808ae6777</t>
  </si>
  <si>
    <t>Speak Up : Active English Now</t>
  </si>
  <si>
    <t>Slamet Riyanto dan Nur Afiah</t>
  </si>
  <si>
    <t>978-623-8502-99-8</t>
  </si>
  <si>
    <t>978-623-8502-98-1</t>
  </si>
  <si>
    <t>Buku Speak Up : Active English Now berisi 50 Topik yang dapat digunakan sebagai salah satu referensi untuk meningkatkan keterampilan berkomunikasi dalam bahasa Inggris sesuai konteksnya.</t>
  </si>
  <si>
    <t>f14bb481-27d5-4b8c-a0b5-1bbb9a5292bd</t>
  </si>
  <si>
    <t>Pasti Lancar Membaca : Membaca Cerdas Tanpa Mengeja 1</t>
  </si>
  <si>
    <t>978-623-471-033-5</t>
  </si>
  <si>
    <t>978-623-471-034-2</t>
  </si>
  <si>
    <t>Saat ini anak-anak usia dini sudah didorong untuk berlatih membaca. Hal ini dikarenakan adanya tuntutan kemampuan membaca sebagai syarat kesiapan anak masuk sekolah dasar. Namun, perlu diingat, bisa membaca pada usia dini bukanlah segalanya. Janganlah memaksa anak jika memang belum siap. Hal yang lebih penting adalah menciptakan lingkungan belajar senyaman mungkin dan memberikan buku latihan yang menyenangkan sehingga anak bisa berlatih dengan gembira.</t>
  </si>
  <si>
    <t>bd95009a-7baa-4de6-babb-aaa142dbf51a</t>
  </si>
  <si>
    <t>255 Tips &amp; Trik Mudah Belajar Microsoft Word 2016 dan 2019</t>
  </si>
  <si>
    <t>978-623-01-3292-6</t>
  </si>
  <si>
    <t>978-623-01-3293-3</t>
  </si>
  <si>
    <t>Microsoft Word adalah program pengolah kata yang sangat populer, yang mana menawarkan beragam kemudahan dalam menyelesaikan pekerjaan, terutama yang berhubungan dengan pengolahan kata. Akan tetapi semua kemudahan tersebut harus diimbangi dengan pemahaman Anda dalam menggunakan Microsoft Word, sehingga hasilnya akan lebih maksimal.</t>
  </si>
  <si>
    <t>d186d335-f191-43af-888f-f23c8e21fab6</t>
  </si>
  <si>
    <t>Pengantar Teologi Sistematika</t>
  </si>
  <si>
    <t>Pdt. Kresbinol Labobar</t>
  </si>
  <si>
    <t>978-623-314-365-3</t>
  </si>
  <si>
    <t>978-623-314-366-0</t>
  </si>
  <si>
    <t>Teologi Sistematika adalah salah satu ilmu teologi yang sangat penting untuk dipelajari. Dalam ilmu teologi ini, terdapat pokok-pokok prinsip dari pengajaran iman
 Kristen yang merupakan doktrin Gereja. Dalam praktiknya, sebagai suatu disiplin ilmu, kajian Teologi Sistematika tidak hanya dipandang sebagai kumpulan pengetahuan, tetapi lebih dari itu, melalui Teologi Sistematika para pembaca dapat mengalami pembentukan karakter rohani, bahkan iman yang sungguh kepada Allah melalui berbagai bentuk pengajaran yang bermanfaat bagi pertumbuhan dan perkembangan iman Kristen.</t>
  </si>
  <si>
    <t>6a5f9d76-6bf1-42e8-8f57-6fd32c6e374a</t>
  </si>
  <si>
    <t>Analisis Laporan Keuangan untuk Perhotelan</t>
  </si>
  <si>
    <t>Dwi Prastowo Darminto</t>
  </si>
  <si>
    <t>978-623-01-3272-8</t>
  </si>
  <si>
    <t>978-623-01-3273-5</t>
  </si>
  <si>
    <t>Berkembang pesatnya kegiatan industri pariwisata pada umumnya dan kegiatan dunia
 usaha pada khususnya, berdampak positif terhadap perkembangan industri perhotelan.
 Maraknya industri perhotelan ini tidak dapat dipungkiri telah membawa konsekuensi
 terjadinya persaingan yang ketat di antara hotel yang ada.</t>
  </si>
  <si>
    <t>7ee215fc-4e83-42a7-88dd-a389d92af6e8</t>
  </si>
  <si>
    <t>Supertrik Lolos Rekrutmen 50++ BUMN Terbaik sesuai dengan kisi-kisi tes bumn terkini</t>
  </si>
  <si>
    <t>978-623-01-3270-4</t>
  </si>
  <si>
    <t>978-623-01-3271-1</t>
  </si>
  <si>
    <t>Pegawai BUMN merupakan salah satu profesi yang menjadi daya tarik tersendiri di
 kalangan masyarakat Indonesia. Bagaimana tidak, selain mendapatkan gaji tinggi, bonus dan tunjangan yang besar pegawai BUMN juga berpeluang mendapatkan beasiswa untuk
 melanjutkan jenjang pendidikan. Namun, untuk bisa menjadi pegawai BUMN pelamar harus
 mampu menghadapi serangkaian tahapan tes dan menyisihkan pelamar lain dari formasi yang dipilihnya.</t>
  </si>
  <si>
    <t>572e96e3-ecd5-425c-972d-c2b234be5bcd</t>
  </si>
  <si>
    <t>MIKROBA ENDOFIT : Eksplorasi, Potensi, dan Pemanfaatan Mikroba Endofit Bagi Kesehatan Tanaman dan Manusia serta Keuntungan Ekonomi</t>
  </si>
  <si>
    <t>Prof. Ir. Loekas Soesanto, M.S., Ph.D., dan Dr. Endang Mugiastuti, S.P., M.P.</t>
  </si>
  <si>
    <t>978-623-7267-95-9</t>
  </si>
  <si>
    <t>978-623-7267-96-6</t>
  </si>
  <si>
    <t>Penulisan buku ini didasarkan kepada belum adanya buku tersebut di pasaran,sedangkan buku ini sangat diperlukan oleh para dosen dan peneliti yang begerak di bidang mikroba endoﬁt, baik di dunia pertanian maupun di dunia farmasi atau kedokteran. Buku ini ditulis secara runut dimulai dari sejarah mikroba endoﬁt, arti penting, penjaringan,pengkarakteran, beberapa contoh mikroba endoﬁt dari berbagai kelompok, dan peran di dunia pertanian. Buku ini juga ditulis dengan menggunakan Bahasa Indonesia baku yang mudah dimengerti, dilengkapi dengan banyak foto atau gambar, untuk memudahkan mengidentiﬁkasi atau mengenali mikroba endoﬁt di laboratorium.</t>
  </si>
  <si>
    <t>92f88c7c-f6dd-4624-9f6c-1788237985d2</t>
  </si>
  <si>
    <t>Panduan Lolos Tes Calon ASN</t>
  </si>
  <si>
    <t>978-623-5830-98-8</t>
  </si>
  <si>
    <t>978-623-5830-99-5</t>
  </si>
  <si>
    <t>Bahwa dalam rangka usaha mencapai tujuan nasional yaitu
 mewujudkan masyarakat adil dan makmur yang merata dan
 berkesinambungan material dan spiritual, diperlukan adanya pegawai
 negeri sebagai warga negara, unsur aparatur negara atau ASN (Aparatur
 Sipil Negara), abdi negara dan abdi manyarakat yang penuh kesetiaan dan
 ketaatan pada Pancasila, UUD 1945, Negara, dan Pemerintah, serta
 bersatupadu, bermental baik, berwibawa, berdayaguna, bersih, bermutu
 tinggi, dan sadar akan tanggungjawabnya untuk menyelenggarakan tugas
 pemerintahan dan pembangunan.
 Buku ini ditulis dengan tujuan sebagai pedoman khususnya yang
 ingin menjadi pegawai dalam jajaran ASN (Aparatur Sipil Negara), yang
 memang sampai saat ini masih menjadi incaran khususnya bagi yang belum
 mempunyai pekerjaan, meskipun tidak mudah untuk mencapainya.
 Buku ini dilengkapi selain contoh soal dan jawaban, juga regulasi
 tentang ASN itu sendiri.
 Kiranya dengan memiliki buku ini, sangat tepat sekali untuk
 mencapai tujuan di atas, yaitu menjadi ASN (Aparatur Sipil Negara).
 Semoga!</t>
  </si>
  <si>
    <t>c3b73a75-7e28-41db-9190-b44b8c749280</t>
  </si>
  <si>
    <t>Kenali penyakit saluran napas anak : panduan ortu kekinian vol. 3</t>
  </si>
  <si>
    <t>Vicka Farah Diba</t>
  </si>
  <si>
    <t>978-623-8503-89-6</t>
  </si>
  <si>
    <t>978-623-8503-88-9</t>
  </si>
  <si>
    <t>Batuk dan sesak napas merupakan keluhan yang paling sering menyebabkan orang tua meminta pertolongan tenaga kesehatan dan membawa anaknya ke rumah sakit. Sayangnya, sering kali anak dibawa ke rumah sakit dalam keadaan terlambat dan sudah berada dalam kondisi berat serta mengalami kondisi gagal napas. Gagal napas merupakan komplikasi sesak napas yang memerlukan bantuan napas segera dan berisiko mengalami kematian. Oleh karena itu, orang tua harus mengetahui tanda awal gagal napas. Buku ini memberi panduan pada orang tua untuk penatalaksanaan keadaan paling penting yang dapat menyebabkan batuk dan kesulitan bernapas pada anak.</t>
  </si>
  <si>
    <t>b01c84ca-b841-447a-82ae-9b34b867576e</t>
  </si>
  <si>
    <t>#48 HIPNOTIS CINTA Ala Gus Miftah</t>
  </si>
  <si>
    <t>Gus Miftah</t>
  </si>
  <si>
    <t>978-623-8419-24-1</t>
  </si>
  <si>
    <t>978-623-8419-25-8</t>
  </si>
  <si>
    <t>Terdiri dari 48 kutipan tentang Cinta, Kopi, dan Motivasi, dengan memaknai berbagai cerita tentang perjalanan akan sebuah kehidupan, buku ini dirancang untuk memberikan motivasi, inspirasi, dan pencerahan bagi para pembacanya dalam menjalani kehidupan yang mereka tempuh di tengah waktu yang terus berjalan.
 Semua ditulis dengan ringan dan mudah. Buku ini diharapkan dapat memberikan energi baik bagi kehidupan dengan ilustrasi yang lebih memanjakan mata dan mencerahkan pikiran dalam menjalani hari-harimu ke depan. Jadi, apa tujuan dari buku ini? Untuk membuatmu tersenyum donk tentunya.</t>
  </si>
  <si>
    <t>08061a2b-fed5-4da9-a929-6c6ca999e8c0</t>
  </si>
  <si>
    <t>HATI YANG SUNYI</t>
  </si>
  <si>
    <t>Maurinta</t>
  </si>
  <si>
    <t>978-623-6844-90-8</t>
  </si>
  <si>
    <t>978-623-6844-91-5</t>
  </si>
  <si>
    <t>Calvin dan Alea mengalami sindrom sarang kosong (empty nest syndrome) setelah anak tunggal mereka, Tiara, pergi ke Inggris untuk melanjutkan studi. Bila Alea hanya merasakan kekosongan batin, gangguan psikologis ini melemahkan kondisi fisik Calvin. Pengusaha tampan itu pun berinisiatif untuk merawat anak lain. Pilihan Calvin jatuh pada gadis kecil yatim-piatu bernama Sivia yang pernah dalam kegiatan sosial di sebuah asrama.
 ditemuinya Sejak kehadiran Calvin dan Alea, Sivia menemukan kembali kasih sayang kedua orang tua. Orang tua kandung Sivia meninggal akibat kecelakaan pesawat. Sivia sangat menyayangi orang tua barunya. Di asrama, Sivia tak punya banyak teman. Sebagian besar penghuni asrama merundungnya hanya karena dia berbeda. Sivia memiliki mata biru, hasil percampuran darah Manado-Belanda yang didapat dari orang tua kandungnya. Ia pun cerdas dan cantik. Semua kelebihan itu menyebabkan seisi asrama iri padanya. Hanya Mei, anak perempuan berdarah Tionghoa, yang mau berteman dengannya. Mendapati kenyataan sepasang orang tua angkat kaya raya memilih Sivia, teman-teman seasrama makin iri. Mereka sering mencuri uang dan barang-barang bagus milik gadis 9 tahun itu. Calvin dan Alea selalu ada untuk Sivia.
 Kisah hidupnya selama di asrama hingga bertemu orang tua angkat dituangkan Sivia dalam sebuah novel. Naskah novelnya gagal menembus penerbit mayor. Calvin dan Alea menawari Sivia untuk mensponsori bukunya. Buku Sivia pun terbit secara indie dengan sponsor dari kedua orang tuanya. Hadirnya Sivia mengikis kekosongan di hati Calvin. Alea pun merasakan hal yang sama. Selain merawat dan memperhatikan Sivia, Calvin tergerak memberi dukungan pada keenam sahabatnya yang tertimpa banyak masalah. Calvin dan Alea bersahabat dengan orang-orang lintas usia, profesi, iman, dan kelas sosial.
 Calvin mendukung Asyifa, putri seorang dokter yang mengalami broken home dalam keluarga dan bermasalah dengan calon tunangannya, Adica si Pangeran Es. Ada pula Arini, seorang CEO penerbit yang menjalani kisah cinta beda status sosial plus beda agama dengan penjaga kantin bernama Gabriel. Revan dan Silvi, sepasang kakak-beradik yang terlibat cinta terlarang. Pada akhirnya, Calvin dapat mendampingi Asyifa dan Adica hingga bertunangan. Sedangkan Arini harus kehilangan Gabriel karena sang pujaan hati menjadi salah satu korban tewas dalam kecelakaan beruntun yang menelan 21 mobil di ruas tol luar kota. Revan dan Silvi pun tak bisa menikah walau saling cinta. Meski begitu, Revan dan Silvi pernah menjadi sepasang kekasih selama satu hari.</t>
  </si>
  <si>
    <t>de46090b-2750-41b5-83dc-f0e1915dd764</t>
  </si>
  <si>
    <t>"Cara Asyik Cari Tahu (CACT) untuk Peserta Didik"</t>
  </si>
  <si>
    <t>Yanti KerLiP &amp; Lovely B</t>
  </si>
  <si>
    <t>978-623-8503-93-3</t>
  </si>
  <si>
    <t>978-623-8503-92-6</t>
  </si>
  <si>
    <t>Pendidikan berbasis hak anak sampai hari ini masih sebatas jargon. Meski pemerintah mulai menggunakan kata merdeka dalam konsepkonsep pendidikannya, tetapi kepercayaan pada kemampuan dan kemauan anak masih sangat rendah. Pada akhirnya, anak masih tetap menjadi objek dari pendidikan yang sebenarnya merupakan hak mereka yang diatur dalam UU Perlindungan Anak Nomor 35 Tahun 2014</t>
  </si>
  <si>
    <t>71b8351f-7aa0-4749-b8d8-ac1c6f26fe76</t>
  </si>
  <si>
    <t>"Cara Asyik Cari Tahu (CACT) untuk Coach"</t>
  </si>
  <si>
    <t>978-623-8503-95-7</t>
  </si>
  <si>
    <t>978-623-8503-94-0</t>
  </si>
  <si>
    <t>506c9cd0-415c-4101-9de0-15353e14ba89</t>
  </si>
  <si>
    <t>"Cara Asyik Cari Tahu (CACT) untuk Orangtua"</t>
  </si>
  <si>
    <t>978-623-8503-97-1</t>
  </si>
  <si>
    <t>978-623-8503-96-4</t>
  </si>
  <si>
    <t>29dca5ee-f62b-4a6b-8d2e-d688ae5309d0</t>
  </si>
  <si>
    <t>BELAJAR ANGKA BERSAMA LEIKA</t>
  </si>
  <si>
    <t>978-623-471-129-5</t>
  </si>
  <si>
    <t>978-623-471-130-1</t>
  </si>
  <si>
    <t>Buku Seri Aktivitas Leika kali ini mengusung tema &amp;ldquo;Belajar Angka Bersama Leika&amp;rdquo;. Kali ini kamu bisa melihat aktivitas Leika saat menghitung angka dalam pengurangan, penjumlahan, dan mengurutkan angka.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</si>
  <si>
    <t>a8d0c9bc-d181-4399-b153-0084cc30ce42</t>
  </si>
  <si>
    <t>Akuntansi Lindung Nilai</t>
  </si>
  <si>
    <t>Slamet Sugiri &amp; Vogy Gautama Buanaputra</t>
  </si>
  <si>
    <t>978-623-01-4180-5</t>
  </si>
  <si>
    <t>978-623-01-4181-2</t>
  </si>
  <si>
    <t>Buku ini menjelaskan akuntansi lindung nilai (hedging) atas (i) arus kas, (ii) nilai wajar, dan (iii) investasi neto kegiatan luar negeri. Oleh karena kontrak derivatif digunakan sebagai instrumen lindung nilai, semua tipe deerivatif berikut diuraikan: (i) forward, (ii) futures, (iii) options, dan (iv) swaps.</t>
  </si>
  <si>
    <t>54d4a7fb-cfb9-4384-8b21-bffa150c9293</t>
  </si>
  <si>
    <t>PASIEN TIDAK MAMPU HARUS CERDAS - Memahami Pengobatan dan Perawatan Oleh Dokter</t>
  </si>
  <si>
    <t>dr. Leonard Kencana, M.Biomed</t>
  </si>
  <si>
    <t>978-623-6822-87-6</t>
  </si>
  <si>
    <t>978-623-6822-88-3</t>
  </si>
  <si>
    <t>Apa yang membedakan pasien kaya dan pasien miskin? Bukan hanya uang, bukan hanya pelayanan atau kualitas ruangan. Bukan hanya satu kehilangan nyawa, dan yang lain hanya kehilangan uang. Yang membedakan pasien kaya dan miskin adalah informasi. Buku ini merupakan upaya menyembingkan ketimpangan informasi antara pasien miskin dan pasien kaya. Bila harta anda di atas 2 Milyar rupiah, kemungkinan buku ini bukan untuk anda. Buku ini adalah bagi kaum yang mengandalakan bila masuk rumah sakit, keluar tidak bayar, entah keluar lewat kamar jenasah atau keluar lewat UGD untuk wafat dan cacat di rumah. Bapak JS tidak peduli! Karena kalau amu wafat, pemakaman keluarga yang bayar. Kalau kamu cacat, yang rawat kelaurga. Kalau sakitmu tidak kunjung sembuh, yang dipecat kamu. Selama klaim lanjar dan tidak viral, program sukses! Kecuali, kamu punya infomrasi kedokteran yang berimbang dan sedikit akal sehat.</t>
  </si>
  <si>
    <t>a16afd0c-c35a-47f5-893d-547e2f7c7c35</t>
  </si>
  <si>
    <t>MANAJEMEN PROYEK KONSTRUKSI : Edisi Terbaru</t>
  </si>
  <si>
    <t>978-623-01-3477-7</t>
  </si>
  <si>
    <t>978-623-01-3478-4</t>
  </si>
  <si>
    <t>Buku ini merupakan Edisi revisi buku &amp;quot;Manajemen Proyek Konstruksi&amp;quot; yang sebelumnya telah diterbitkan. Perbedaan antara buku terdahulu dengan buku ini adalah penyesuaian proses pelelangan berdasarkan Keppres No.80 tahun 2003 serta penambahan lima bab baru yang dianggap penting dalam mendukung pekerjaan konstruksi di lapangan. Kelima bab tersebut adalah Komunikasi dalam tim proyek, pembangunan motivasi, kepemimpinan, keselamatan, kesehatan kerja dan produktivitas kerja, dan dilengkapi dengan aplikasi Crew Balance Chart. Secara keseluruhan, buku ini memberikan pedoman lengkap di bidang manajemen konstruksi, dari awal hingga akhir proyek.
 Materi yang disampaikan pada buku ini adalah :
 * Unsur-unsur dalam pembangunan dan manajemen proyek konstruksi.
 * Organisasi Proyek.
 * Pelelangan, evaluasi penawaran, dan kontrak konstruksi.
 * Pembuatan rencana biaya anggaran
 * Faktor pendukung:komunikasi, motivasi, kepemipinan, produktivitas, serta keselamatan dan kesehatan kerja.
 * Penyusunan rencana kerja dan rencana lapangan yang dilengkapi dengan cara pembuatan jaringan kerja berdasarkan metode jalur kritis (Critical Path Method). Arrow Diagram Method(AOA) dan Precendence Diagram Method(PDM).</t>
  </si>
  <si>
    <t>918c2caa-ab2d-4c8c-b5cd-d505a49bf2d7</t>
  </si>
  <si>
    <t>Karena Allah bersama Hamba-Nya , Renungan Bersama Gus Miftah</t>
  </si>
  <si>
    <t>978-623-8419-26-5</t>
  </si>
  <si>
    <t>978-623-8419-27-2</t>
  </si>
  <si>
    <t>Buku ini mengajak pembaca menyelami kedamaian batin melalui serangkaian renungan harian yang membangkitkan introspeksi dan refleksi. Setiap halaman dipenuhi dengan kata-kata bijak dan cerita inspiratif yang menggerakkan jiwa, mengingatkan pembaca akan pentingnya merenung dalam kehidupan yang sering kali penuh dengan kebisingan.
 Melalui tulisan yang penuh kelembutan, buku ini mengajak pembaca untuk menemukan ketenangan dalam kesederhanaan, memperkuat hubungan dengan diri sendiri, dan menyentuh kedalaman spiritualitas yang mungkin terabaikan dalam kehidupan sehari-hari.
 Dari keindahan alam hingga kekuatan sederhana dari perjalanan akan kehidupan, penulis membimbing pembaca untuk menghargai momen- momen kecil yang sering kali menjadi titik awal perubahan besar. Buku Karena Allah bersama Hamba-Nya, bukan sekadar kumpulan kata-kata motivasi, tetapi sebuah kompas untuk menemukan kedamaian sejati dalam kehidupan yang penuh tantangan dan kesibukan.
 Dalam setiap lembar halaman yang ditulis, pembaca tidak hanya menemukan inspirasi untuk menghadapi hari, tetapi juga menguatkan tekad untuk hidup dengan lebih sadar dan bermakna. Buku ini adalah sahabat setia bagi siapa pun yang mencari cahaya di tengah kegelapan, sebuah pengingat bahwa kebahagiaan sejati sering kali dimulai dari kesederhanaan hati.</t>
  </si>
  <si>
    <t>9acf2a11-0042-4597-b47e-f9a221e896b1</t>
  </si>
  <si>
    <t>AKU BENCI HUJAN</t>
  </si>
  <si>
    <t>978-623-8419-21-0</t>
  </si>
  <si>
    <t>978-623-8419-22-7</t>
  </si>
  <si>
    <t>Sebuah novel tentang salah satu penyakit autoimun yang menyerang lebih banyak perempuan ketimbang laki-laki. Penyakit yang dialami Kanaya bukan hanya mengubah fisiknya, melainkan juga hati dan pikirannya, serta pandangan orang-orang di sekitarnya. Dia dijauhi teman-temannya karena merasa jijik dan takut tertular. Dia kehilangan cinta pertamanya karena tak cantik lagi. Dia harus bolak-balik ke rumah sakit untuk menjalani banyak pemeriksaan dan mengonsumsi obat-obatan sampai waktu yang tidak ditentukan. Fakta bahwa sakitnya belum bisa disembuhkan membuatnya didera keputusasaan. Namun, sekali lagi dia bertemu seorang cowok yang membuatnya berharap bisa kembali hidup normal, sementara di sisi lain penyakit itu telah membuatnya takut jatuh cinta atau menjalin hubungan asmara. Apa yang sebenarnya terjadi pada batin Kanaya? Apakah harapan sembuh itu masih ada?</t>
  </si>
  <si>
    <t>74174133-6b91-4e4c-92e4-5175889ef662</t>
  </si>
  <si>
    <t>Kitab Selingkuh , 50 Tanda Hatinya Mendua &amp; Apa Lo Perlu Ikhlas atau Membalas?</t>
  </si>
  <si>
    <t>978-623-8419-16-6</t>
  </si>
  <si>
    <t>978-623-8419-17-3</t>
  </si>
  <si>
    <t>Nyimak benar-benar, ya. Selingkuh itu ninggalin banyak tanda. Lo mesti awas kalau dia mulai ghosting. Lo mesti curiga kalau dia yang dulunya anti nge-gym, sekarang giat ngejar perut six-packs. Atau dia dulu benci K-Pop, sekarang jadi Army. Jangan keburu girang, perhatian dia tiba-tiba kok lebay banget. Bisa-bisa itu caranya biar lo gak curiga dia lagi modus bebeb baru.
 Hanya ada dua jalan keluar. Lo maafin. Dan sama-sama coba ikhlas. Atau, lo balas dendam. Gak usah kasihan. Gak usah takut dibilang sadis karena selingkuh itu toksik. Ngerusak perasaan. Nginjek-nginjek harga diri. Ngancurin kepercayaan. Selingkuh itu gampang. Yang sulit itu setia, Beb.</t>
  </si>
  <si>
    <t>537f5417-8522-45c2-bd58-707e14b46392</t>
  </si>
  <si>
    <t>MANAJEMEN RISIKO dan INVESTASI , sebagai INDIKATOR KETIDAKPASTIAN INVESTASI untuk MITIGASI RISIKO</t>
  </si>
  <si>
    <t>978-623-01-3922-2</t>
  </si>
  <si>
    <t>978-623-01-3923-9</t>
  </si>
  <si>
    <t>Buku Manajemen Risiko dan Investasi merupakan buku keuangan dalam lingkup menghadapi risiko yang secara dinamik muncul dan harus dihadapi oleh perusahaan. Buku ini amat diperlukan oleh semua orang dalam menghadapi risiko yang makin meningkat dari waktu ke waktu. Risiko yang perlu diwaspadai adalah risiko yang akan dihadapi, BUKAN risiko yang sudah terjadi. Risiko yang akan dihadapi oleh setiap orang, terjadi pada aktivitas harian, baik dalam kehidupan sehari-hari maupun risiko dalam melakukan investasi. Oleh karena risiko terjadi di masa depan maka persiapan dalam mengantisipasi risiko menjadi amat penting dalam kehidupan manusia. Meskipun sulit untuk memprediksikan semua risiko yang akan dihadapi di masa depan, manusia sebagai makluk berakal budi, tidak boleh menyerah begitu saja. Manajemen risiko menjadi amat diperlukan dalam menghadapi risiko di masa yang akan datang. Dalam mengantisipasi risiko yang akan dihadapi, pastilah sulit sekali dalam memprediksi apa yang akan terjadi karena there is no one can predict what will happen in the future precisely.
 Buku ini dibuat dengan menggabungkan antara dasar-dasar teori dan standar Manajemen Risiko, riset Manajemen Risiko, dan aplikasi dalam praktik Manajemen Risiko dengan menggunakan data riil perusahaan-perusahaan yang terdaftar di Bursa Efek Indonesia (IDX). Harapannya, buku ini memberi inside bagi para periset, investor, analis, dan pemerhati pasar modal sehingga dapat digunakan untuk menilai Investasi. Investasi yang dilakukan bukanlah membeli dalam karung, tetapi harus ditelaah dari dua sisi, yaitu return dan risiko. Dalam buku ini lebih ditekankan bagaimana risiko yang muncul dapat ditangani secara seimbang dengan berbagai macam alternatif program manajemen risiko yang tepat. Buku ini memberikan teori, analisis, dan aplikasi dengan data riil. Sumber-sumber data dan informasi dengan memberikan link pada website yang diperlukan juga disertakan sehingga dapat mempermudah bagi pembaca untuk melakukan pembaharuan data (updated data).</t>
  </si>
  <si>
    <t>3699edef-65ca-4c4c-af07-b2624731f4cc</t>
  </si>
  <si>
    <t>MARTIR , Kisah Para Martir Bertahan Menghadapi Siksaan</t>
  </si>
  <si>
    <t>Bryan M. Litfin</t>
  </si>
  <si>
    <t>978-623-314-563-3</t>
  </si>
  <si>
    <t>978-623-314-562-6</t>
  </si>
  <si>
    <t>Narasi pribadi adalah alat yang sangat efektif untuk mengajar, baik dalam menyampaikan informasi maupun dalam membentuk karakter. Kisah-kisah kemartiran yang dipertahankan dalam literatur Kekristenan awal sangat intens dan dramatis. Namun, kisah-kisah ini sering tidak tersedia secara luas dan biasanya ditulis dalam bentuk prosa yang sulit diakses oleh sebagian besar pembaca. Buku pengantar ini mengumpulkan kisah-kisah utama kemartiran Kristen awal dalam satu volume, menyediakan terjemahan baru yang mudah dibaca beserta komentar dari para ahli. Setiap terjemahan disertai dengan pengantar dan catatan penjelasan. Buku ini tidak hanya memberikan pandangan yang jelas tentang dunia Kekristenan awal, tetapi juga menawarkan dorongan spiritual dan inspirasi bagi kehidupan Kristen masa kini. Tujuan dari buku ini ada dua. Pada satu sisi, buku ini merupakan karya ilmu pengetahuan yang bersifat historis. Banyak informasi yang tidak benar telah beredar oleh media populer tentang gereja mula-mula, tetapi dalam buku ini, Anda akan memiliki akses langsung pada teks aslinya. Buku ini mengumpulkan dalam satu volume teks-teks utama dan terpenting tentang para martir Kristen mula-mula, dalam gaya terjemahan yang mudah dibaca. Tujuan kedua yang penting yang tidak bisa diabaikan adalah catatan para martir dari yang awal mula hingga masa kini yang akan memberi inspirasi bagi pembaca Kristen untuk sikap setia yang lebih besar.</t>
  </si>
  <si>
    <t>0e7a3716-3db3-4821-bafb-7862138f0576</t>
  </si>
  <si>
    <t>Jaringan Komputer dan Perkembangannya</t>
  </si>
  <si>
    <t>Hari Aspriyono &amp; Agus Susanto</t>
  </si>
  <si>
    <t>978-623-01-4050-1</t>
  </si>
  <si>
    <t>978-623-01-4051-8</t>
  </si>
  <si>
    <t>Buku ini membahas topik jaringan komputer dan perkembangannya. Isi buku dibagi menjadi dua belas bab dengan masing-masing bab membahas topik yang berbeda. Bab-bab tersebut meliputi Pendahuluan, Perangkat Keras Jaringan Komputer, Topologi Jaringan Komputer, Model Referensi OSI, Protokol Jaringan Komputer, Komunikasi Data dalam Jaringan Komputer, Pengalamatan Jaringan Komputer, Routing, Keamanan Jaringan Komputer, Jaringan Nirkabel, Pengelolaan Jaringan Komputer, serta Tren Terbaru dalam Jaringan Komputer. Buku ini sangat cocok sebagai referensi bagi mahasiswa, dosen dan siapapun yang ingin mempelajari dasar-dasar jaringan komputer. Setiap bab menjelaskan topik secara rinci dan dilengkapi dengan ilustrasi dan gambar yang memudahkan pembaca dalam memahami materi. Selain itu, penulis juga memberikan informasi mengenai tren terbaru dalam jaringan komputer seperti cloud computing, edge computing, fog computing, virtualisasi, SDN, Internet of Things (IoT), dan big data. Buku ini sangat direkomendasikan bagi siapa saja yang ingin mempelajari dasar-dasar jaringan komputer. Pembaca akan mendapatkan pemahaman yang komprehensif mengenai jaringan komputer dan semua teknologi yang terkait di dalamnya.</t>
  </si>
  <si>
    <t>b28add2b-333e-440f-8eaf-36a38ce05bcc</t>
  </si>
  <si>
    <t>Menikmati Usia Emas, Tanpa Rasa Cemas</t>
  </si>
  <si>
    <t>Drs. Soeparno Broto, R., MM, APU</t>
  </si>
  <si>
    <t>978-623-8503-86-5</t>
  </si>
  <si>
    <t>978-623-8503-85-8</t>
  </si>
  <si>
    <t>Ada julukan The Golden Age, atau usia emas bagi para lanjut usia. Emas adalah logam mulia, yang bernilai tinggi dan disukai banyak orang. Begitu juga halnya, Masa Lanjut Usia hendaknya menjadikan orang semakin mulia, mempunyai nilai kehidupan yang tinggi, berperilaku semakin baik, terhormat, bermartabat, menyenangkan sesama, dan hidupnya semakin bermakna.
 Masa lanjut usia adalah sesuatu yang eksistensial bagi kehidupan manusia. Masa- masa yang harus dijalani, mau atau tidak, suka apa tidak suka! Sesuai dengan kodrat manusia, pada waktunya tentu juga akan memasuki masa lanjut usia dan beranggapan jika tahun-tahun akhir kehidupan mereka akan merupakan saat-saat yang menyedihkan. Tidak lagi kuat dan perkasa, tidak menarik, bahkan sudah tidak akan dihargai lagi. Bila ingin haritua Anda menjadi masa yang menyenangkan, hendaknya pikiran seperti itu dibuang saja, just forgetit!
 Membahas masalah usia lanjut, perlu pendekatan yang holistik. Yalah sebagai manusia seutuhnya, makhluk bio-psiko-sosial, individual, sosial, yang berbudaya, dan religius. Dalam hal ini, ilmu kedokteran dapat membantu menjaga kesehatan, teknologi membantu mendapatkan kemudahan dan kesenangan hidup. Sedangkan seni dan budaya bisa menciptakan keindahan serta kesantunan kehidupan. Agama, akan membuat kehidupan menjadi terarah serta bermakna. Panjang umur serta tetap sehat pada usia lanjut sangat dipengaruhi oleh gaya hidup dan pola hidupnya. Kesehatan yang baik serta pikiran sehat merupakan dua dari karunia terbesar di dalam kehidupan. &amp;quot;Good health and good sense are two of life&amp;#39;s greatest blessings.&amp;quot;
 Buku ini diharapkan bisa menginspirasi para lansia untuk memiliki gaya dan pola hidup yang sehat serta pikiran yang sehat. Bahagia itu tidak jauh, ia ada di dalam diri kita. Selamat berbahagia.</t>
  </si>
  <si>
    <t>522469e5-2d0d-4ee8-9080-ab05d17ef5cf</t>
  </si>
  <si>
    <t>MANAJEMEN KEUANGAN , Implementasi pada Industri Kreatif dan Perusahaan</t>
  </si>
  <si>
    <t>Ari Susanti</t>
  </si>
  <si>
    <t>978-623-01-3963-5</t>
  </si>
  <si>
    <t>978-623-01-3959-8</t>
  </si>
  <si>
    <t>Buku ini bertujuan memberikan pandangan komprehensif kepada berbagai kalangan, termasuk mahasiswa, dosen, instruktur, dan praktisi yang terlibat dalam proses pengajaran dan pemahaman berbagai ilmu. Dengan menyajikan materi yang didukung oleh contoh soal yang dirancang dengan sederhana, penulis berupaya menjadikan isi buku ini mudah dipahami oleh berbagai pihak.
 Tujuan utama buku ini adalah memberikan wawasan kepada pelaku industri dan manajer keuangan perusahaan, sehingga mereka dapat mengambil keputusan yang tepat demi kelangsungan usaha mereka. Dengan demikian, buku ini diharapkan menjadi sumber informasi yang berharga bagi pembaca yang beragam latar belakang dan profesi.</t>
  </si>
  <si>
    <t>4a2b253e-f0cc-4862-ac71-00584fc540ae</t>
  </si>
  <si>
    <t>Inspirasi Keren dari Kain Jumputan , dilengkapi Sketsa &amp; Pola</t>
  </si>
  <si>
    <t>978-623-01-3904-8</t>
  </si>
  <si>
    <t>978-623-01-3905-5</t>
  </si>
  <si>
    <t>Jumputan merupakan cara pemberian motif di atas kain yang hampir mirip dengan batik, tetapi menggunakan teknik yang berbeda, yaitu teknik jumput. Teknik jumput dilakukan dengan cara mengikat kain, mengisi kain, atau melipat kain dengan cara tertentu, kemudian mencelup pada larutan zat warna sehingga terjadi reaksi antara serat tekstil dengan zat warna.
 Motif jumputan, selain keren juga terkesan santai dan sederhana untuk dipakai di segala waktu. Tak heran jika motif jumputan sering digunakan untuk berbagai kesempatan, baik formal maupun nonformal. Bahkan, bisa dijadikan pakaian sehari-hari.
 Dalam buku ini, penulis menampilkan 100 sketsa model pakaian bermotif jumputan, disertai pola untuk memudahkan Anda dalam mempelajari dan membuat pakaian jadi untuk digunakan sendiri maupun sebagai peluang usaha. Semoga buku ini dapat membantu Anda dalam menciptakan ide-ide baru yang kreatif.</t>
  </si>
  <si>
    <t>97faef53-5eba-43a3-8c3b-457fc0d8fb66</t>
  </si>
  <si>
    <t>Panduan Lengkap Pengembangan Aplikasi Android dengan Kotlin</t>
  </si>
  <si>
    <t>Agus Kurniawan</t>
  </si>
  <si>
    <t>978-623-01-3952-9</t>
  </si>
  <si>
    <t>978-623-01-3953-6</t>
  </si>
  <si>
    <t>Kotlin merupakan salah satu bahasa pemrograman yang direkomendasikan oleh Google untuk pengembangan aplikasi Android. Buku ini dirancang untuk semua orang yang ingin membuat aplikasi Android dengan Kotlin tanpa memiliki pengetahuan mengenai dasar pemrograman Kotlin. Penyampaian materi buku dilakukan dengan pendekatan step by step yang sarat dengan topik-topikteknissecara lengkap.
 Topik dimulai dengan mengenai Android dan Kotlin, menyiapkan lingkungan pengembangan baik perangkat keras dan lunak. Beberapa studi kasus pembuatan aplikasi Android dengan Kotlin disediakan untuk menambahkan kemampuan dalam pengembangan aplikasi mobile berbasis Android. Topik terakhir adalah bagaimana publikasi aplikasi Android ke Google Play Store. Berikut initopik-topikyangdibahasdalam buku ini.
 &amp;bull; Mengenai Android dan Kotlin.
 &amp;bull; Persiapan Lingkungan Pengembangan Kotlin.
 &amp;bull; Dasar Pemrograman Kotlin.
 &amp;bull; Array dan Generics.
 &amp;bull; Fungsidan Lambda.
 &amp;bull; Pemrograman Berorientasi Objek.
 &amp;bull; Membangun Aplikasi KalkulatorSederhana.
 &amp;bull; Membangun Aplikasi Pencatatan Kegiatan Pribadi.
 &amp;bull; Membangun Aplikasi Photo-Selfie.
 &amp;bull; Membuat Aplikasi Online Manajemen Pegawai.
 &amp;bull; Membuat Aplikasi Online Tracking Berbasis Google Maps.
 &amp;bull; Membuat Sendiri Sistem Pembayaran Online Berbasis QR Code.
 &amp;bull; Membangun Sistem Android Push Notification dengan Kotlin.
 &amp;bull; Persiapan Publikasi Aplikasi Android ke Google Play Store.</t>
  </si>
  <si>
    <t>f7590593-f8d4-4fba-b76f-6a05e14aa66f</t>
  </si>
  <si>
    <t>Orang Tua Istimewa, untuk Anak Istimewa (Babang Owner)</t>
  </si>
  <si>
    <t>Monita Alfianto</t>
  </si>
  <si>
    <t>978-623-8269-42-6</t>
  </si>
  <si>
    <t>978-623-8269-43-3</t>
  </si>
  <si>
    <t>Buku karya Monita Alfianto ini bercerita mengenai perjuangan seorang ibu dan ayah, dalam mencintai dan mengasuh anaknya yang berkebutuhan khusus. Menerima anugerah dan kepercayaan yang begitu besar dari Yang Maha Cinta dengan segala haru birunya.
 Dan, karena kejelian dari pasangan ini, mereka bisa lebih awal mengetahui diagnosa kondisi anak pertama mereka yang sebenarnya. Kita patut belajar cara mereka menyikapi setiap tantangan dan kondisi yang mereka hadapi, yang seringkali tak mudah. Kenyataan anak pertama yang didiagnosa dengan autisma dan bagaimana perasaan serta caranya menyikapi sampai akhirnya menerima dengan lapang dada diagnosa anaknya. Bagaimana pasangan ini menerima anugerah anak yang istimewa, mampu membuat kehidupan kehidupan ibu dan anaknya menjadi lebih hidup dan ceria dalam menghadapinya. Temukan kekuatan yang bisa Anda timba didalamnya. Selamat menikmati karya Ibu Monita bersama Babang Owner-nya yang luarbiasa ini.</t>
  </si>
  <si>
    <t>0be5890a-cdd3-4051-8c52-2643200eb0ea</t>
  </si>
  <si>
    <t>Supertrik Lolos Tes 10 CPNS KEMENTERIAN &amp; PEMERINTAH DAERAH TINGKAT I &amp; II</t>
  </si>
  <si>
    <t>Sugi Siswiyanti</t>
  </si>
  <si>
    <t>978-623-01-3434-0</t>
  </si>
  <si>
    <t>978-623-01-3435-7</t>
  </si>
  <si>
    <t>Apa pun yang kita kerjakan seyogyanya dilakukan dengan persiapan matang. Karena dalam persiapan matang, ada strategi demi tercapainya tujuan. Salah satunya adalah saat Anda meniti jalan menuju kepastian masa depan. Lulus seleksi Tes CPNS menjadi titian jalan kesejahteraan bagi sebagian orang. Profesi pegawai negeri sipil hingga hari ini tetap prestisius bagi banyak anak muda juga orang tua di Indonesia. Terlebih di tengah ketidakpastian ekonomi global pasca pandemi dan perang Rusia-Ukraina yang entah kapan berakhir. Seturut dengan strategi atau persiapan dalam semua pilihan, tahapan seleksi masuk Tes CPNS termasuk dalam rangkaian sesi yang harus dikerjakan dengan persiapan sematang mungkin. Referensi soal super komplet didukung tips trik jitu adalah formula kesuksesan meniti tangga menjadi PNS. Ujian seleksi CPNS tahun 2023 tetap menggunakan sistem Computer Assisted Test (CAT). Materi yang diujikan terdiri atas Tes SKD (Seleksi Kompetensi Dasar). Pada kelompok tes ini, Anda harus mengerjakan tiga jenis tes, yaitu Tes Wawasan Kebangsaan (TWK), Tes Inteligensi Umum (TIU), dan Tes Karakteristik Pribadi (TKP). Buku Supertrik Lolos Tes 10 CPNS Kementerian &amp;amp; Pemerintah Daerah Tingkat I &amp;amp; II menjadi pilihan Anda mempersiapkan diri sebelum mengikuti tes CPNS. Beragam jenis soal disajikan berikut kunci jawaban dan pembahasannya. Dalam buku ini, Anda bisa berlatih hingga mahir mengerjakan semua jenis soal. Selain SKD, ada juga 10 Tes Kompetisi Bidang (TKD) kementerian dan lembaga lain yang juga membuka lowongan sesuai sekolahnya. Ujian seleksi CPNS tahun 2023 tetap menggunakan sistem Computer Assisted Test (CAT). Materi yang diujikan terdiri atas Tes SKD (Seleksi Kompetensi Dasar). Pada kelompok tes ini, Anda harus mengerjakan tiga jenis tes, yaitu Tes Wawasan Kebangsaan (TWK), Tes Intelegensi Umum (TIU), dan Tes Karakteristik Pribadi (TKP). Buku Supertrik Lolos Tes 10 CPNS Kementerian &amp;amp; Pemerintah Daerah Tingkat I&amp;amp;II menjadi pilihan Anda mempersiapkan diri sebelum mengikuti tes CPNS. Beragam jenis soal disajikan berikut kunci jawaban dan pembahasannya. Selain SKD, ada juga 10 Tes Kompetensi Bidang (TKD) kementerian dan lembaga lain yang juga membuka lowongan sesuai sekolahnya. Paket soal anti radikalisme sebagai materi baru yang diujikan pada tes CPNS disajikan komplit bersama pembahasan serta pengantar singkat tentang anti radikalisme. Pembahasan tiap soal amat mudah dicerna dan bisa menjadi petunjuk bagi Anda untuk lebih paham materinya dan cara mengerjakan soal-soal terkait. Ditulis oleh praktisi yang sudah berpengalaman di bidangnya, buku ini membantu Anda agar menjadi sangat siap menghadapi tes CPNS dan keluar sebagai pemenang.</t>
  </si>
  <si>
    <t>a8a51533-0dae-4f8c-9f6e-da4a2e2a32ef</t>
  </si>
  <si>
    <t>THE BEST BOOK OF TOEFL PREPARATION , Raih Skor TOEFL Tertinggi 677</t>
  </si>
  <si>
    <t>978-623-01-3946-8</t>
  </si>
  <si>
    <t>978-623-01-3947-5</t>
  </si>
  <si>
    <t>Orang mengambil tes TOEFL dengan berbagai alsasan yang berbeda-beda, misalnya: (1) untuk mendapatkan beasiswa belajar ke luar negeri, terutama Amerika Serikat, Kanada, dan beberapa negara maju lainnya; (2) untuk memenuhi salah satu syarat utama dalam melamar pekerjaan di berbagai departemen pemerintahan, lembaga-lembaga swasta atau perusahaan- perusahaan baik asing maupun dalam negeri; (3) untuk bahan matrikulasi sebelum mengikuti perkuliahaan perdana ketika seseorangtelah diterima di universitas/ institut negeri/ swasta; (4) untuk menduduki jabatan struktural tertentu di pemerintahan sebagaimana dipersyaratkan; (5) untuk persyaratan mendaftar atau persyaratan pengambilan ijazah di program pascasarjana;
 (6) untuk mengikuti short course program di luar negeri dan Iain-Iain.
 Buku ini dimaksudkan untuk membantu Anda dalam mempersiapkan tes TOEFL dalam waktu singkat. Buku ini menyajikan teori dan praktik latihan tes TOEFL yang meliputi: listening comprehension (pemahaman dalam mendengarkan), structure and written expression (struktur dan ungkapan secara tertulis berkaitan dengan tata bahasa Inggris), dan reading comprehension (pemahaman bacaan).
 Untuk memperoleh hasil yang memuaskan, pelajarilah bab demi bab secara menyeluruh buku ini. Kerjakanlah soal-soal tes TOEFL ini. Sedikit demi sedikit namun pasti, kemampuan bahasa Inggris Anda akan meningkat dan pada akhirnya Anda tidak akan mengalami banyak kesulitan dan dapat meraih skortesTOEFL di atas 500.</t>
  </si>
  <si>
    <t>79eb6123-98b6-4513-b7ba-5b1775712e63</t>
  </si>
  <si>
    <t>MICROSOFT WORD 2021 untuk Pemula</t>
  </si>
  <si>
    <t>978-623-01-3910-9</t>
  </si>
  <si>
    <t>978-623-01-3911-6</t>
  </si>
  <si>
    <t>Microsoft Word 2021 untuk pemula merupakan buku yang mengulas tentang Microsoft Word versi 2021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2021.
 Dirancang untuk kalangan pemula ataupun pelajar, namun isi materi yang dibahas cukup kompleks, yang meliputi:
 &amp;bull; Mengenal Elemen Microsoft Word 2021
 &amp;bull; Mengelola Teks dalam Microsoft Word 2021
 &amp;bull; Mengatur Format Microsoft Word 2021
 &amp;bull; Mengatur Layout Halaman
 &amp;bull; Memberi Penomoran &amp;amp; Memformat Kolom
 &amp;bull; Mengolah Gambar pada Microsoft Word 2021
 &amp;bull; Menyisipkan dan Memformat Tabel
 &amp;bull; Mengelola Objek SmartArt
 &amp;bull; Mengelola Grafik pada Microsoft Word 2021
 &amp;bull; Mengelola Surat Massal
 &amp;bull; Mencetak Dokumen Microsoft Word 2021</t>
  </si>
  <si>
    <t>dc9a0f83-5d55-413b-976f-6d9a378b2b45</t>
  </si>
  <si>
    <t>Manajemen Penyiaran Radio Digital Online</t>
  </si>
  <si>
    <t>Dr. H. Wahyu Sudarmawan, S.E., S.H., M.Si.</t>
  </si>
  <si>
    <t>978-623-01-3937-6</t>
  </si>
  <si>
    <t>978-623-01-3938-3</t>
  </si>
  <si>
    <t>Dalam perjalanan sejarahnya, radio siaran telah menunjukkan kemampuan beradaptasi dengan lingkungannya. Hal inilah yang membuat radio siaran hingga saat ini masih tetap eksis dalam menjalankan fungsinya sebagai media informasi, pendidikan, hiburan, dan persuasi. Perubahan kehidupan sosial budaya ekonomi dan politik serta kemajuan teknologi menjadikan masyarakat begitu peka dengan informasi.
 Seiring dengan kemajuan teknologi terutama dengan kehadiran internet, maka radio siaran berbenah diri agar tidak di tinggalkan oleh pendengarnya.
 Saat ini masyarakat telah melewati masa perubahan tatanan cara dalam berinteraksi dan berkomunikasi yang akhirnya akan membentuk pula keberadaan manusia itu sendiri (Marshal Me Luhan: 1982). Oleh karena itu, radio siaran di Indonesia sebagai media massa pun akhirnya mengalami perubahan juga sesuai dengan kondisi saat itu yang berada di tengah-tengah kemajuan teknologi internet yang semakin kompleks dengan segala konsekuensinya.
 Buku ini memberikan satu sudut pandang yang spesifik tentang bagaimana media radio siaran bisa melakukan penyesuaian di era disrupsi teknologi digital saat ini serta cara pandang tata kelola manajemennya agar adaptif dengan lingkungannya yang baru, sehingga radio siaran tetap disukai dan didengarkan masyarakat di Indonesia.</t>
  </si>
  <si>
    <t>1b79ff5d-0933-4783-9e3d-9eac2071c39d</t>
  </si>
  <si>
    <t>Humanoid</t>
  </si>
  <si>
    <t>Alesta Cho</t>
  </si>
  <si>
    <t>978-623-8419-03-6</t>
  </si>
  <si>
    <t>978-623-8419-04-3</t>
  </si>
  <si>
    <t>Kisah seorang pemuda yang mengetahui bahwa dirinya adalah sebuah robot yang mirip manusia. Orang-orang di pabrik memanggilnya HMD07, merupakan singkatan dari humanoid dengan angka seri sesuai urutan pembuatan.
 Suatu hari ia diberitahu bahwa sebenarnya nama aslinya adalah Park Chanyeol. Robot seri terakhir itu pun begitu senang memiliki nama dan tak mau lagi dipanggil HMD07, bahkan ia juga menyetujui robot lain untuk menyelinap keluar dari pabrik tempat mereka dipekerjakan, demi mencari keluarga yang dimaksud HMD03.
 Sayangnya sebuah ledakan terjadi di lumbung tempat mereka bersembunyi. Ketujuh humanoid mengalami rusak parah, hanya Chanyeol yang selamat dari ledakan besar tersebut. Muncul rasa benci dalam diri Chanyeol, ia bertekad untuk mencari siapa yang telah meledakkan lumbung.
 Berhasilkah ia menemukan musuhnya? Dan menjalani kehidupan layaknya manusia di luar pabrik, berbaur dengan keramaian kota Seoul?</t>
  </si>
  <si>
    <t>c91c6c2d-5195-4648-a301-08c19461685b</t>
  </si>
  <si>
    <t>Human Trafficking</t>
  </si>
  <si>
    <t>Paul SinlaEloE</t>
  </si>
  <si>
    <t>978-623-01-3730-3</t>
  </si>
  <si>
    <t>978-623-01-3731-0</t>
  </si>
  <si>
    <t>Buku &amp;quot;Human Trafficking: Kajian Tindak Pidana Perdagangan Orang&amp;quot; membahas aspek substansi terkait pemahaman tindak perdagangan orang dalam konteks hukum pidana, serta masalah yang terkait dengan Tindak Pidana Perdagangan Orang. Buku ini juga mengidentifikasi kelemahan dalam UU No. 21 Tahun 2007 tentang Pemberantasan Tindak Pidana Perdagangan Orang, mengulas kinerja aparat penegak hukum, dan memberikan pandangan tentang upaya pencegahan Tindak Pidana Perdagangan Orang. Buku ini bertujuan memberikan masukan kepada berbagai pemangku kepentingan, seperti pengambil kebijakan, praktisi hukum, aktivis, akademisi, peneliti, insan pers, mahasiswa, dan masyarakat umum untuk merespons permasalahan perdagangan orang yang sedang marak di seluruh penjuru tanah air.</t>
  </si>
  <si>
    <t>f075999a-b630-4069-9528-ec3fe309c7f6</t>
  </si>
  <si>
    <t>Bertemu Denganmu</t>
  </si>
  <si>
    <t>Chyntia Hasan</t>
  </si>
  <si>
    <t>978-623-8419-10-4</t>
  </si>
  <si>
    <t>978-623-8419-11-1</t>
  </si>
  <si>
    <t>Bertemu seseorang.yang baru di hidupmu kadang terasa seperti merawat kepompong sampai ia menjadi kupu-kupu, padahal kamu sebenarnya tahu, bahwa segala yang bersayap, pada akhirnya akan terbang meninggalkanmu.
 Itu yang menyebabkan bertemu dengan seseorang menjadi proses seumur hidup.
 Di mana kamu menerima dirimu menangis, sakit, dan hancur.Tapi, kamu tidak menyangkalnya. Kamu menerima, melupakan, bertemu orang baru, lalu kemudian belajar untuk hidup bahagia lagi.
 Itulah yang kemudian menyembuhkanmu.
 Karenanya, selarrrat menikmati pertemuanmu.
 Bertemu, terluka, melupakan, merelakan, dan mengikhlaskan memanglah berat,tapi prosesnya sangat mendewasakan Semoga hatimu kuat untuk bisa menerima seseorang dan bangkit kembali, atas setiap jatuh yang kamu hadapi.
 Maka, mari kita bertemu sekali lagi seolah untuk yang pertama kalinya.</t>
  </si>
  <si>
    <t>c614e407-fbf9-4b03-8aff-91de860e89e1</t>
  </si>
  <si>
    <t>PETUALANGAN ANAK SEHAT : BERSIH-BERSIH SEBELUM MAKAN</t>
  </si>
  <si>
    <t>Hanna Tabita Hasianna Silitonga, Shienny, Hebert Adrianto, Evan Raditya &amp; Marina Wardaya</t>
  </si>
  <si>
    <t>978-623-471-061-8</t>
  </si>
  <si>
    <t>978-623-471-062-5</t>
  </si>
  <si>
    <t>Sesudah bermain di kebun, Ali langsung mengambil makanan. Untung Mama melihat dan sempat mengingatkan Ali untuk bersih-bersih dulu sebelum makan. Nah, adik-adik, coba siapa yang seperti Ali setelah bermain, langsung pergi ke dapur atau meja makan, suka lupa untuk mencuci tangan, dan langsung mencomot makanan, hayooo?
 Apakah ada yang tahu kenapa kita harus selalu cuci tangan sebelum makan? Apalagi jika sesudah beraktivitas. Penasaran dan ingin tahu kan? Yuuukkk....ita cari tahu dengan membaca buku ini yaa..... bersama para Ibu dan Bapak Dokter yang menulis buku ini....Selamat membaca yaaa....</t>
  </si>
  <si>
    <t>86fe1692-fc1a-4f58-ab9a-b0fc93b7c9cf</t>
  </si>
  <si>
    <t>Lebih Pahit atau Lebih Baik</t>
  </si>
  <si>
    <t>978-623-314-400-1</t>
  </si>
  <si>
    <t>978-623-314-401-8</t>
  </si>
  <si>
    <t>Pada masa kini banyak orang yang mengalami luka secara emosional karena berbagai peristiwa tidak menyenangkan yang mereka alami, seperti penolakan sejak kecil, orang tua pilih kasih, diselingkuhi oleh pasangan, ditipu oleh teman, mendapat perkataan dan perlakuan kasar, dilecehkan, atau karena penyebab lainnya. Hal ini menimbulkan luka hati yang kemudian bisa tumbuh menjadi kepahitan yang berdampak buruk jika tidak ditangani dengan benar. Contohnya Hitler, yang mengalami kepahitan hati sejak masa kecil sehingga ketika dewasa dan memiliki kekuasaan, dia membantai sekitar enam juta orang Yahudi pada Perang Dunia il Dibutuhkan sikap yang tepat untuk mengalami pemulihan hati, antara lain kesediaan mengampuni orang yang bersalah, belajar sabar, melihat masalah dari sisi positif dan tidak hanya melihatnya dari sisi negatif saja, serta memiliki kemurahan hati. Bila kita merespons dengan benar maka karakter dan hidup kita akan dibentuk menjadi lebih baik (better), bukan lebih pahit (bitter). sehingga kita bisa menjadi orang yang berkenan kepada Tuhan dan mengalami kebahagiaan dalam hidup ini. Pdt. Dr. Rubin Adi Abraham adalah gembala sidang GBI di Bandung dan Jakarta, la juga pendiri Sekolah Tinggi Teologi &amp;quot;Kharisma&amp;quot; Bandung, Ketua Umum Badan Pengurus Pusat Sinode GBI, pembicara di radio dan televisi serta di berbagai acara rohani di Indonesia dan luar negeri, la dan istrinya, Pdt. Lenawati Tanudjaja, S.PAK. dikarunia Tuhan tiga putri yang telah dewasa: Jessica, Jovita, dan Joy, serta dua orang cucur Benalah dan Nathaniel. Buku yang telah ditulis dan diterbitkan oleh Penerbit And: Sikap Pemenang, Pria Antik Wanita Unik, Harta: Berkat atou Bencano? Rindu untuk Melayani, Walau Dijepit Tetap Melejit, Mengubah Utang Menjadi Uang, Menjadi Berkat Berbuah Lebat, Mokin Tertekan Makin Berkemenangan, dan Komunitas Sei Berbasis Amanat Agung.</t>
  </si>
  <si>
    <t>34f28711-5d8e-455b-9a7a-0ba1f019fcb5</t>
  </si>
  <si>
    <t>FINISHING WELL – Meninggalkan Warisan Abadi</t>
  </si>
  <si>
    <t>Martin Muslie</t>
  </si>
  <si>
    <t>978-623-314-390-5</t>
  </si>
  <si>
    <t>978-623-314-391-2</t>
  </si>
  <si>
    <t>Finishing well berarti mengakhiri dengan baik. Ucapan ini biasa dikatakan kepada orang yang pensiun dari pekerjaannya, terutama untuk orang yang telah mengabdi di suatu organisasi selama puluhan tahun tanpa cela atau skandal. Bisa juga dikatakan kepada orang yang menamatkan pendidikan. Namun, finishing well sering digunakan pada saat pemakaman ketika seseorang mengakhiri hidupnya dengan baik. Selain mengucapkan RIP (Rest in Peace) para pelayat juga mengatakan bahwa mendiang telah finishing well.
 Buku ini membahas apa yang perlu kita ketahui untuk mencapai finishing well. Hidup kita seperti sebuah perjalanan yang panjang. Semakin jauh dan lama perjalanan yang akan kita tempuh, semakin banyak hal-hal yang harus kita persiapkan. Jadikan buku ini sebagai pedoman dalam perjalanan hidup Anda. Semoga kita semua bisa mencapai finishing well.</t>
  </si>
  <si>
    <t>f5130d09-f755-46fd-a475-f7df4c2c2a08</t>
  </si>
  <si>
    <t>Tafsiran Surat Filemon : Memahami Pola Hidup Kerajaan Allah dan Aplikasinya</t>
  </si>
  <si>
    <t>978-623-314-394-3</t>
  </si>
  <si>
    <t>978-623-314-395-0</t>
  </si>
  <si>
    <t>Dalam Alkitab, Kerajaan Allah dengan Kerajaan Surga disebut secara bergantian. Namun, kedua istilah ini mempunyai pengertian yang sama. Bagi orang Yahudi, menyebut nama Allah adalah sesuatu yang sakral sehingga diganti dengan kata &amp;quot;Kerajaan Surga&amp;quot;.</t>
  </si>
  <si>
    <t>160048d4-e9aa-4307-91a2-7458abfbdd10</t>
  </si>
  <si>
    <t>Ketika Gaun Pengantin Sudah Digantung</t>
  </si>
  <si>
    <t>Pdt. Ishak Tulus</t>
  </si>
  <si>
    <t>978-623-314-379-0</t>
  </si>
  <si>
    <t>978-623-314-380-6</t>
  </si>
  <si>
    <t>Melalui buku ini, Pdt. Ishak Tulus ingin mengajak setiap pasangan untuk dapat memahami arti pernikahan yang diberkati dalam Tuhan Yesus. Selain itu, materi dalam buku ini juga mengajak setiap pasangan, baik suami maupun istri, agar dapat menjalankan fungsinya dengan baik dalam pernikahan. Peran yang dijalankan sebagaimana mestinya akan dapat menyelamatkan rumah tangga dari kehancuran. Lalu, bagaimana bila salah satu pasangan terlanjut tidak dapat menjalankan fungsinya dengan baik, apakah perpisahan dibenarkan?
 Buku ini akan memberikan petunjuk arahan yang cocok bagi setiap pasangan yang sedang mengalami pergumulan dalam rumah tangganya. Kiranya setiap rumah tangga yang diberkati dalam Tuhan Yesus bisa berjalan sesuai dengan kehendak Tuhan sehingga berkat Tuhan Yesus dapat tercurah dengan maksimal dalam setiap keluarga.</t>
  </si>
  <si>
    <t>52fa90f8-1754-4b03-9dfc-db004e8732dc</t>
  </si>
  <si>
    <t>English Around - Elementary Level</t>
  </si>
  <si>
    <t>Muhammad Dwiyan Aditiya</t>
  </si>
  <si>
    <t>978-623-8493-75-3</t>
  </si>
  <si>
    <t>Bahasa Inggris adalah bahasa yang digunakan untuk berinteraksi dan berkomunikasi oleh hampir semua orang di seluruh dunia sehingga Bahasa Inggris dipandang sangat penting diperkenalkan kepada semua penutur internasional, termasuk penutur Bahasa Indonesia, melalui tuturan lisan maupun tulisan. Tuturan lisan dan tulisan ini pun menjadi media bagi penutur bahasa baik anak-anak, remaja, maupun dewasa untuk mengenali, menghayati, memaknai, memahami, memperoleh, hingga menggunakan Bahasa Inggris dalam interaksi dan komunikasi di kehidupan sehari-hari yang pun kemudian juga dapat membekali penutur agar dapat siap berbahasa Inggris di ruang internasional. Buku English Around hadir untuk membekali penutur Bahasa Indonesia yang mengasah keterampilannya berbahasa Inggris. Dengan konsep pengenalan Bahasa Inggris yang diperoleh dari lingkungan sekitar yang mudah dikenali dan dipahami menjadikan buku ini dapat mengisi dan menambah khazanah ilmu dan pengetahuan berbahasa Inggris. Disajikan dengan materi pengucapan, kosakata dan tata bahasa dasar yang dilengkapi contoh, ilustrasi, dan praktik berbahasa Inggris yang beragam dan menarik diharapkan menarik minat pembaca sehingga menambah nilai-nilai kemauan memahami dan mempraktikkan Bahasa Inggris dalam interaksi dan komunikasi di kehidupan sehari-hari.</t>
  </si>
  <si>
    <t>f9c7674d-bad7-438f-80ab-ae3cbc14e977</t>
  </si>
  <si>
    <t>Karyawan Pabrik</t>
  </si>
  <si>
    <t>Glory Simarmata, S.E., M.Si.</t>
  </si>
  <si>
    <t>978-634-7011-44-2</t>
  </si>
  <si>
    <t>Indonesia saat ini menjadi negara di mana banyak investor asing menanamkan modalnya dan mendirikan pabrik untuk memproduksi barang jadi. Karena hal tersebut, pemerintah memberikan kemudahan kepada investor untuk membangun pabrik sehingga pihak swasta, baik itu pemodal asing atau pemodal swasta dapat mendirikan pabrik di Indonesia. Dengan adanya pabrik, maka masyarakat akan bekerja untuk memenuhi kebutuhan hidup dan taraf hidup mereka meningkat karena masyarakat yang bekerja tersebut melakukan aktivitas, yaitu mengolah bahan baku menjadi barang setengah jadi dan barang jadi. Pengolahan yang terjadi di dalam pabrik biasanya menggunakan peralatan dalam proses produksinya untuk menghasilkan produk yang meningkatkan taraf hidup pekerjanya. Pekerja yang bekerja di pabrik adalah sumber daya manusia bagi perusahaan tersebut yang menjadi aset perusahaan, yang memiliki skill dan ditempatkan pada divisi atau departemen di dalam perusahaan, baik itu produksi, gudang, teknik, quality assurance, akuntansi, keuangan, marketing, sales, IT (Information Technology), HR (Human Resources), dan lainnya, yang harus memiliki wawasan dan keahlian dalam bekerja di perusahaan. Terlebih bagi karyawan yang baru pertama sekali bekerja di pabrik, perlu menambah wawasan akan lingkungan pabrik, skema kerja, struktur organisasi, dan hal-hal lain yang berkaitan dengan perusahaan secara umum, yaitu gambaran pada umumnya sebuah perusahaan manufaktur. Buku ini akan mengupas tuntas terkait pengetahuan umum yang diperlukan jika Anda ingin menjadi seorang karyawan pabrik. Dengan bahasa yang sederhana dan dilengkapi dengan gambar-gambar yang menunjang pemaparan di dalamnya, Anda dapat mengenal lingkungan sebuah perusahaan manufaktur dengan lebih mudah dipahami.</t>
  </si>
  <si>
    <t>42960351-d27f-4812-93ac-7d9739920666</t>
  </si>
  <si>
    <t>PENELITIAN DAN PUBLIKASI DALAM MANAJEMEN : STRATEGI DAN TAKTIK</t>
  </si>
  <si>
    <t>Nurul Indarti , Hardo Firmana Given Grace Manik</t>
  </si>
  <si>
    <t>978-623-01-4182-9</t>
  </si>
  <si>
    <t>978-623-01-4183-6</t>
  </si>
  <si>
    <t>Buku ini menguraikan strategi-strategi penelitian dan publikasi pada disiplin ilmu manajemen berdasarkan pengalaman praktis para penulis sebagai pendidik dan peneliti. Berbeda dari buku yang sudah tersedia di pasaran, buku ini fokus mengangkat topik-topik yang sehari-hari dihadapi oleh mahasiswa dan dosen manajemen yang sedang belajar meneliti dan menulis sehingga diharapkan memiliki relevansi yang kuat.</t>
  </si>
  <si>
    <t>be28f75f-0257-4315-8332-0c40650a840c</t>
  </si>
  <si>
    <t>Dara: The Tragedy of Love</t>
  </si>
  <si>
    <t>Hadi Wiyono</t>
  </si>
  <si>
    <t>978-634-7011-43-5</t>
  </si>
  <si>
    <t>Dara adalah seorang manager di sebuah showroom motor. Gadis itu baru saja mendapatkan promosi jabatan dari posisi sebelumnya sebagai seorang supervisor. Dara memiliki hubungan percintaan dengan seorang pria bernama Bintang. Sudah enam tahun hubungan keduanya terjalin. Selama enam tahun pasang surut hubungan terjadi. Namun mereka bertahan karena saling mencintai. Hingga suatu saat Dara menemukan cinta di hati seorang pria bernama Jupiter yang tidak lain adalah adik kandung dari kekasihnya, Bintang. Jupiter adalah pria yang pernah menyatakan rasa cintanya pada Dara ketika duduk di bangku SMA. Hubungan gelap keduanya berjalan sangat intens hingga Dara mengandung benih hubungan tak lazimnya dengan Jupiter. Suatu saat hubungan gelapnya dengan Jupiter terendus kedua orang tua Dara. Kedua orang tua Dara mengumpulkan keluarganya dan keluarga Bintang untuk berbicara dari hati ke hati. Tapi yang terjadi adalah kejadian yang tidak akan pernah dilupakan sepanjang hidup gadis itu.</t>
  </si>
  <si>
    <t>24bef070-8882-4c7d-b116-a04298d0b145</t>
  </si>
  <si>
    <t>Teknik Produksi Tanaman Pangan Utama</t>
  </si>
  <si>
    <t>978-634-7011-45-9</t>
  </si>
  <si>
    <t>Indonesia sebagai salah satu negara agraris beriklim tropis terbesar di dunia yang memiliki potensi dalam memenuhi kebutuhan bahan pangan untuk negaranya sendiri. Tanaman pangan merupakan sektor pertanian yang sangat penting di Indonesia, sebab tanaman pangan menjadi penghasil bahan pangan yang dibutuhkan oleh masyarakat sebagai sumber energi. Indonesia memiliki empat pilar penting dalam menjaga ketersediaan energi bagi masyarakat yang digolongkan pada tanaman padi, jagung, kedelai dan ubi. Keempat komoditas penting tersebut secara simultan terus dikembangkan dan dibudidayakan agar memperoleh hasil yang lebih baik lagi dengan kualitas dan kuantitas yang maksimal. Mengingat pentingnya tanaman pangan sebagai sumber kehidupan, Kementerian Pertanian berupaya meningkatkan nilai produksi komoditas unggulan demi memperkuat kemandirian pangan dan melihat kemungkinan adanya peluang ekspor ke negara lain. Melihat ketersediaan sumber daya lahan dan air untuk budidaya tanaman pangan, yang ditunjang dengan kemajuan teknologi yang diterapkan, serta dukungan pembangunan dan pemeliharaan sarana dan prasarana pertanian yang memungkinkan, produksi pangan nasional masih dapat terus dikembangkan dan ditingkatkan. Hal lain yang harus menjadi perhatian dalam peningkatan produktivitas hasil yaitu pola budidaya tanaman yang baik dan benar sesuai dengan prosedur. Selain itu, pemanfaatan varietas unggul merupakan bagian yang sangat penting sebab benih yang baik akan menghasilkan produksi tinggi. Pemilihan varietas unggul menjadi suatu strategi dalam prinsip budidaya tanaman pangan dalam rangka meningkatkan pembangunan nasional untuk mencapai ketahanan pangan yang berkesinambungan. Dengan begitu, akan membantu membangun pengembangan sistem agribisnis dan agroindustri yang mandiri untuk menggerakkan ekonomi bangsa. Buku ini tercipta atas dasar kepentingan dalam pembangunan pertanian yang berfokus pada ketahanan pangan nasional. Semua konsep dan kontekstual yang tersaji pada buku ini bersumber dari literatur yang relevan dan hasil-hasil kajian bersama riset yang pernah dilakukan penulis sendiri dan pakar lainnya yang bisa dipertanggungjawabkan, sehingga diharapkan informasi yang tersaji memberikan manfaat untuk pendalaman ilmu pengetahuan yang terus berkembang bagi para pembaca.</t>
  </si>
  <si>
    <t>46ae0d97-ce07-4b18-b98c-af4ac67a0143</t>
  </si>
  <si>
    <t>Communication 6.0: The Art of Effective Communication in Healthcare Practice</t>
  </si>
  <si>
    <t>Dito Anurogo</t>
  </si>
  <si>
    <t>978-623-8493-99-9</t>
  </si>
  <si>
    <t>Healthcare communication has evolved from traditional face-to-face interactions rooted in personal narratives to a digitized and globalized landscape. This evolution includes the shift from institutionalized care and formal documentation to the integration of electronic health records, telemedicine, and AI-driven diagnostics. Despite technological advancements, the essence of effective communication&amp;mdash;empathy, trust, and genuine connection&amp;mdash;remains crucial. Addressing cultural diversity, health literacy, and ethical considerations is essential for patient-centered care. As advanced technologies like AI, virtual reality, and blockchain revolutionize healthcare, balancing innovation with human-centric care is paramount. This book explores the complexities and rewards of mastering communication in healthcare, emphasizing its vital role in fostering collaboration and enhancing patient outcomes in an interconnected world. Unlock the future of healthcare with &amp;quot;Communication 6.0&amp;quot; by Dito Anurogo. This transformative guide dives deep into the evolution of healthcare communication, from intimate face-to-face interactions to today&amp;#39;s digitized, globalized landscape. Learn how to balance advanced technologies like AI and telemedicine with timeless principles of empathy, trust, and genuine connection. Whether you&amp;#39;re a healthcare professional navigating cultural diversity or a patient seeking clearer understanding, this book offers vital insights and practical strategies. Embrace the art of effective communication and enhance patient care in our interconnected world. Get your copy of &amp;quot;Communication 6.0&amp;quot; today and be at the forefront of the healthcare revolution!</t>
  </si>
  <si>
    <t>3ab3245d-e29f-4a15-9fbe-78a24bf6f839</t>
  </si>
  <si>
    <t>Moon Diamond</t>
  </si>
  <si>
    <t>Stephanie Kusbianto</t>
  </si>
  <si>
    <t>978-623-8493-98-2</t>
  </si>
  <si>
    <t>Di suatu waktu... Hiduplah seorang putri di suatu kerajaan Kerajaan itu sangatlah kaya dan makmur Putri tersebut merupakan putri tunggal dari raja dan ratu yang bertahta pada saat itu Ia sangat dimanja oleh kedua orang tuanya Apa pun yang ia inginkan selalu dipenuhi oleh orang tuanya Saat ia mencapai usia 17 tahun, putri itu menjadi bosan dengan kehidupannya yang terlalu bahagia Kemudian ia pergi ke terowongan terlarang dan masuk ke dalamnya Putri tersebut kemudian terbawa pergi ke tempat yang sangat buruk Ia sangat menyesal telah meninggalkan kedua orang tuanya Ia sangat ingin kembali ke tempat asalnya Namun, ia tidak bisa karena terowongan tersebut telah menghilang Inilah dongeng yang sangat populer di Pulau Jamrud. Pulau di mana hotel paling megah di Negara Khatulistiwa, Moon Diamond berdiri. Aruna Diamond dan ibunya tinggal Moon Diamond. Suatu hari, Aruna kedatangan seseorang yang akan mengubah hidupnya selamanya.</t>
  </si>
  <si>
    <t>6b4482c6-299e-47c1-a56e-b5a26f718c0b</t>
  </si>
  <si>
    <t>STATISTIKA untuk PENELITIAN : Ilmu Sosial, Pendidikan, Psikologi, Keperawatan, Humaniora, Bisnis dan Manajemen</t>
  </si>
  <si>
    <t>Dr. Sumanto, MA</t>
  </si>
  <si>
    <t>978-623-01-4201-7</t>
  </si>
  <si>
    <t>978-623-01-4202-4</t>
  </si>
  <si>
    <t>&amp;ldquo;Bottle neck&amp;rdquo; sebagian mahasiswa dalam menyelesaikan studi pada umumnya terjadi ketika mereka sampai pada tahap penulisan karya ilmiah (skripsi, tesis, atau disertasi). Pada tahap itu, statistika yang tepat guna sangat mereka butuhkan. Mereka membutuhkan statistika dengan contoh-contoh perhitungan yang aplikatif.</t>
  </si>
  <si>
    <t>67a497fd-4a02-4477-a92f-d9f7785df38f</t>
  </si>
  <si>
    <t>Grasshopper dalam Desain dan Fabrikasi Digital</t>
  </si>
  <si>
    <t>Nadiya Rahmah</t>
  </si>
  <si>
    <t>978-623-8493-97-5</t>
  </si>
  <si>
    <t>Visual Programming adalah aktivitas perancangan digital yang melibatkan proses generatif bentuk dari serangkaian parameter dan komponen operasional. Dalam visual programming, parameter dan rangkaian komponen dibentuk menjadi suatu definisi sehingga dapat melakukan perhitungan serta reka bentuk dengan pendekatan yang berbeda dibandingkan proses konvensional. Software yang banyak digunakan untuk membuat desain parametrik dengan visual programming adalah Grasshopper. Grasshopper dapat memfasilitasi proses desain dan serangkaian proses digital yang dibutuhkan untuk fabrikasi suatu bentuk. Buku ini mencoba memaparkan proses pembuatan definisi di dalam Grasshopper secara runut dan rinci, agar setiap definisi dapat diduplikasi oleh pembaca. Contoh-contoh definisi di dalam buku ini di antaranya menjelaskan proses generatif bentuk, pembuatan parameter, membuat objek freeform, proses sectioning, tessellating, membuat fractal subdivision, mengelola data-tree, membuat loop, membuat script dengan GhPython, dan melakukan simulasi tektonik. Buku ini dapat digunakan oleh desainer yang menggunakan pendekatan parametrik dalam perancangannya.</t>
  </si>
  <si>
    <t>354fd34c-8ab6-4812-9de9-020c91fefda5</t>
  </si>
  <si>
    <t>Lara Sendiri</t>
  </si>
  <si>
    <t>Oky E. Noorsari</t>
  </si>
  <si>
    <t>978-623-8493-96-8</t>
  </si>
  <si>
    <t>Lara mengira telah mengenali ke mana perasaannya mengalun. Gadis itu menikmati begitu saja campur aduknya perasaan dan merah birunya hati. Selama itu, dia hanya membagi apa yang dirasakannya pada Arjun, sahabat terdekatnya. Namun, sayangnya, Lara lengah mengenali hatinya sendiri. Hingga dia tersadar, saat mendapati dirinya tinggal sendiri. Kumpulan cerita ini berisi 18 kisah remaja, dengan segala dinamikanya. Masa remaja yang bagaikan kanvas lukisan berisi beragam warna cerita. Kisah-kisahnya mengajak kita menyelami kehidupan remaja, yang tak hanya berkutat tentang cinta, tetapi juga tentang keluarga, persahabatan dan bahkan perjalanan menemukan diri sendiri.</t>
  </si>
  <si>
    <t>195e7371-7cc9-42d8-a317-3795da82423b</t>
  </si>
  <si>
    <t>Belajar Karakter Ilahi dari 25 Tokoh Alkitab</t>
  </si>
  <si>
    <t>Ayub Simanjuntak</t>
  </si>
  <si>
    <t>978-623-314-581-7</t>
  </si>
  <si>
    <t>Buku ini mempersembahkan 25 tokoh Alkitab yang menawarkan inspirasi dan petunjuk bagi anak-anak dalam memahami nilai-nilai karakter. Setiap tokoh, mulai dari Abraham yang penuh keberanian hingga Maria yang memperlihatkan kesetiaan yang tanpa syarat, disajikan melalui cerita-cerita singkat yang menarik dan mudah dipahami. Melalui petualangan tokoh-tokoh seperti Yusuf yang penuh ketabahan dan Petrus yang belajar dari kesalahannya, anak-anak akan belajar tentang kejujuran, kesabaran, dan rasa hormat. Buku ini mengajak anak-anak untuk merenungkan nilai-nilai moral yang dipegang teguh oleh tokoh-tokoh Alkitab dan menerapkannya dalam kehidupan sehari-hari. Dengan gaya narasi yang menarik dan ilustrasi yang memikat, buku ini menjadi panduan yang sempurna untuk membimbing anak-anak dalam memahami dan menanamkan karakter yang baik.</t>
  </si>
  <si>
    <t>ee29436d-80c7-45a6-b18c-f1481a5ec5e2</t>
  </si>
  <si>
    <t>Pengolahan Kakao dan Perdagangannya</t>
  </si>
  <si>
    <t>Christina Mumpuni Erawati, Soetanto Abdoellah Soeparto</t>
  </si>
  <si>
    <t>978-623-8493-95-1</t>
  </si>
  <si>
    <t>Kakao Indonesia menduduki posisi strategis dalam perdagangan internasional karena negara ini merupakan salah satu produsen utama kakao dunia. Indonesia yang terletak di sekitar garis khatulistiwa memiliki kondisi iklim yang mendukung pertumbuhan kakao. Posisi ini memungkinkan Indonesia berperan sebagai pemasok utama dalam rantai pasokan global untuk industri cokelat, salah satu produk pangan yang populer dikenal masyarakat dunia. Upaya peningkatan kualitas dan keberlanjutan produksi dapat memperkuat posisi Indonesia sebagai mitra yang diperhitungkan dalam perdagangan kakao internasional. Kakao dapat diolah menjadi bahan baku industri pangan maupun non pangan. Namun, buku ini akan fokus membahas pengolahan kakao untuk industri pangan. Produk olahan kakao untuk industri pangan meliputi produk cokelat yang dikenal masyarakat seperti dark chocolate, milk chocolate, white chocolate, baik compound maupun real chocolate, bubuk kokoa, lemak kokoa, kokoa massa, kokoa nibs (merupakan butiran-butiran biji kokoa yang telah dipanggang dan dapat dicampur pada berbagai olahan pangan lainnya), minuman cokelat, dan berbagai agrowaste dari industri kokoa yang dapat diolah sebagai produk pangan seperti nata de cacao, pektin, bahan pewarna, bahan perasa cokelat dan lain-lain. Banyak tantangan yang dihadapi kakao Indonesia di masa depan terutama dalam hal peningkatan produksi secara kuantitas maupun kualitasnya untuk memenuhi standar industri maupun standar internasional dengan harga yang lebih baik. Dengan penulisan buku ini, diharapkan petani kakao Indonesia memiliki apresiasi tinggi atas komoditas yang dibudidayakannya, lebih passionate dalam mendukung keberlanjutan industri pangan sehingga upaya-upaya untuk menghadapi tantangan industri kakao di masa depan dapat dijalani lebih solid dan optimis. Selain memberi wawasan kepada para petani atau pekebun, buku ini juga bermanfaat untuk para peneliti, pengajar maupun pelajar dan mahasiswa supaya perhatian dan riset di bidang kakao dan cokelat semakin berkembang. Harapannya, kakao Indonesia dapat berkembang secara kuantitas maupun kualitas dan produksi kakao dapat dikelola lebih profesional sehingga lebih menjamin keberlanjutan.</t>
  </si>
  <si>
    <t>590db0dd-f5ad-4b01-8fad-8d49943b6487</t>
  </si>
  <si>
    <t>Erupsi Gunung Berapi: Upaya Mitigasi</t>
  </si>
  <si>
    <t>978-634-7011-21-3</t>
  </si>
  <si>
    <t>978-634-7011-22-0</t>
  </si>
  <si>
    <t>Erupsi gunung berapi merupakan sebuah peristiwa yang di mana magma berisi bebatuan cair dari dalam bumi. Dengan berbagai macam material yang ada seperti gas, abu, dan material lainnya. Proses ini terjadi ketika tekanan di dalam ruang magma meningkat cukup tinggi untuk menyebabkan letusan terjadi. Buku &amp;ldquo;Erupi Gunung Berapi: Upaya Mitigasi&amp;rdquo; ini akan memberikan berbagai penjelasan tentang erupsi dan langkah pasti untuk menyelamatkan diri. Tidak hanya itu, buku ini juga akan memberikan berbagai wawasan tentang erupsi gunung berapi dan seputar erupsi yang akan menjadi sebuah panduan untuk dapat menyiapkan diri dalam menghadapi bencana.</t>
  </si>
  <si>
    <t>341b76f3-f64e-4a69-b435-10408fe12621</t>
  </si>
  <si>
    <t>Kamus Junior Inggris - Indonesia dalam Kamus Kontekstual Tiga Warna: S-Z</t>
  </si>
  <si>
    <t>Muhammad</t>
  </si>
  <si>
    <t>978-623-8493-94-4</t>
  </si>
  <si>
    <t>Jilid 4</t>
  </si>
  <si>
    <t>Kamus Junior Inggris-Indonesia dalam Kamus Kontekstual Tiga Warna memenuhi kebutuhan Anda saat membaca, menulis, menerjemahkan, belajar bahasa Inggris, atau berbahasa Inggris. &amp;bull; Memuat puluhan ribu entri dan subentri yang mencakup kata kepala, lafal, jenis kata, makna, polisemi, homonim, homograf, homofon, sinonim, antonim, informasi tambahan, rujuk silang, American English (Bahasa Inggris Amerika), Australian English (Bahasa Inggris Australia), British English (Bahasa Inggris Britania), bidang ilmu, style, proverb, dan contoh penggunaan &amp;bull; Menyertakan infleksi dan derivasi kata kepala &amp;bull; Memudahkan pencarian kata kepala dengan kata pembimbing yang terletak di bagian tengah atas halaman &amp;bull; Menyertakan style kata kepala (e.g. Formal, informal, eufemisme, figuratif, atau slang) &amp;bull; Menggunakan lafal British English &amp;bull; Terdiri atas kata kerja, kata benda, kata sifat, kata ganti, kata depan, kata sambung, kata sandang, kata keterangan, dan kata seru &amp;bull; Mencakup infinitive, third person singular present tense, past tense, past participle, dan present participle &amp;bull; Meliputi kata kerja transitif (transitive verb), kata kerja intransitif (intransitive verb), kata kerja penghubung (linking verb), kata kerja bantu (auxiliary verb), dan kata kerja modal (modal verb) &amp;bull; Menyertakan singular, plural, uncountable noun, masculine, dan feminine &amp;bull; Menyertakan positive, comparative, dan superlative &amp;bull; Menggunakan makna dan ejaan baku dalam bahasa Indonesia (e.g. Giraffe jerapah) &amp;bull; Mencirikan naturalisasi (e.g. Documentation dokumentasi) dan modulasi (e.g. I broke my leg Kakiku patah) &amp;bull; Membedakan polisemi dengan homonim dan homograf &amp;bull; Menyertakan sinonim dan antonim baik dalam bahasa Inggris maupun dalam bahasa Indonesia &amp;bull; Kaya akan konteks karena memuat informasi tambahan, rujuk silang, bidang ilmu, dan contoh penggunaan &amp;bull; Menambah wawasan dengan proverb dan saying &amp;bull; Menyertakan kaidah tata bahasa &amp;bull; Melampirkan A List of Regular Verbs dan A List of Irregular Verbs</t>
  </si>
  <si>
    <t>48c5965c-28aa-40d0-ac7f-99a05e61a805</t>
  </si>
  <si>
    <t>ANALISIS HUBUNGAN</t>
  </si>
  <si>
    <t>Prof. Dr. Ir. Sugiarto, M.Sc. &amp; Dr. Agus Salim, S.Si., M.M.</t>
  </si>
  <si>
    <t>978-623-01-4195-9</t>
  </si>
  <si>
    <t>978-623-01-4196-6</t>
  </si>
  <si>
    <t>Analisis hubungan memainkan peran penting dalam pengambilan keputusan bisnis, terutama dalam penyelesaian studi di Program Sarjana, Master, dan Doktor. Pemahaman mendalam tentang analisis hubungan membantu mahasiswa dalam menganalisis data penelitian yang melibatkan analisis keeratan dan bentuk hubungan antar variabel. Namun, banyak mahasiswa kesulitan memahami materi ini akibat keterbatasan sumber dan kesempatan untuk mendalami materi analisis hubungan. Waktu tatap muka di kelas yang padat juga menyulitkan mahasiswa untuk berlatih secara memadai. Buku ini hadir sebagai solusi, memberikan panduan mendalam tentang analisis hubungan, baik untuk mahasiswa maupun praktisi bisnis. Dengan bahasa yang sederhana dan komunikatif, buku ini menjelaskan cara menerapkan konsep analisis hubungan untuk menyelesaikan berbagai permasalahan sehari-hari.</t>
  </si>
  <si>
    <t>bc5ccf54-b144-4ded-9864-10ab40c0f412</t>
  </si>
  <si>
    <t>Kamus Junior Inggris - Indonesia dalam Kamus Kontekstual Tiga Warna: L-R</t>
  </si>
  <si>
    <t>978-623-8493-93-7</t>
  </si>
  <si>
    <t>f28b53fa-a3d1-4c06-aacd-759beb04f1f4</t>
  </si>
  <si>
    <t>Kamus Junior Inggris - Indonesia dalam Kamus Kontekstual Tiga Warna: E-K</t>
  </si>
  <si>
    <t>978-623-8493-92-0</t>
  </si>
  <si>
    <t>5432c5d1-f957-4319-b24b-6d30f7cf08c3</t>
  </si>
  <si>
    <t>Kamus Junior Inggris - Indonesia dalam Kamus Kontekstual Tiga Warna: A-D</t>
  </si>
  <si>
    <t>978-623-8493-91-3</t>
  </si>
  <si>
    <t>155d77bc-ac59-46f5-986e-fc94b446dda0</t>
  </si>
  <si>
    <t>Pengembangan Kepemimpinan: Mengembangkan Kapasitas Individu, Kelompok, dan Organisasi dalam Proses dan Peran Kepemimpinan yang Efektif</t>
  </si>
  <si>
    <t>Kaswan</t>
  </si>
  <si>
    <t>978-623-8493-80-7</t>
  </si>
  <si>
    <t>Profesional Sumber Daya Manusia (SDM) telah menganalisis inti organisasi selama berabad-abad. Organisasi terdiri atas banyak unsur, meliputi tindakan manajemen. Manajemen sebagai konsep, ada dalam berbagai bentuk; akan tetapi, secara luas ditunjukkan bahwa kesuksesan manajemen dipelihara oleh konsep yang disebut &amp;ldquo;pengembangan kepemimpinan&amp;rdquo;. Adalah tepat bahwa, tanpa pengembangan kepemimpinan, manajemen masih tetap ada. Namun, dengan pengembangan kepemimpinan, manajemen diberi oksigen, dengan demikian diberi kemampuan menyegarkan kehidupan dalam organisasi. SDM memiliki peranan penting dalam mengembangkan kepemimpinan organisasi. Pengembangan kepemimpinan merupakan tindakan mengembangkan kapasitas individu, kelompok, dan organisasi untuk berpartisipasi secara efektif dalam proses dan peran kepemimpinan. Dalam pendekatan yang lebih komprehensif terhadap pengembangan kepemimpinan, diasumsikan bahwa setiap orang (dan tidak hanya pemimpin level teratas) bisa belajar dan bertumbuh dalam cara-cara yang membuat mereka lebih efektif dalam aneka peran kepemimpinan yang mereka jalani dan dalam proses kepemimpinan yang mereka sumbangkan. Oleh karena itu, pengembangan (kepemimpinan) sesuai di semua tataran &amp;ndash; individu, kelompok, dan organisasi. Dalam buku yang terdiri 26 bab ini, pembaca diajak mengeksplorasi berbagai isu kepemimpinan dan pengembangannya, yang diorganisasi menjadi 7 bagian: (1) Hakikat Kepemimpinan, (2) Pengembangan Kepemimpinan, (3) Pengembangan Atribut Personal Kepemimpinan, (4) Pengembangan Kompetensi Manajerial, (5) Pengembangan Kompetensi Kepemimpinan, (6) Praktik dan Kondisi Pengembangan Kepemimpinan, dan (7) Penilaian dan Dampak Pengembangan Kepemimpinan.</t>
  </si>
  <si>
    <t>2d52465d-c1ac-4d61-a873-5ffd7dae96b5</t>
  </si>
  <si>
    <t>Kesiapsiagaan Bencana Alam Tanah Longsor</t>
  </si>
  <si>
    <t>978-634-7011-31-2</t>
  </si>
  <si>
    <t>978-634-7011-32-9</t>
  </si>
  <si>
    <t>Tanah longsor adalah sebuah peristiwa geologi yang di mana terjadi ketika massa tanah dan batuan pada lereng bukit atau gunung bergerak turun secara tiba-tiba tanpa dapat diprediksi. Hal ini memang memiliki banyak faktor penyebab tanah longsor ini terjadi. Tanah longsor sendiri memang sering kali menyebabkan kerusakan serius pada lingkungan. Buku &amp;ldquo;Kesiapsiagaan Bencana Alam Tanah Longsor&amp;rdquo; akan menjelaskan beberapa hal seputar tanah longsor dan faktor yang mengakibatkan fenomena tersebut terjadi. Dalam buku ini juga akan memberikan seputar wawasan yang ada menjadi sebuah penanggulangan untuk diri sendiri dalam menyelamatkan diri dari bencana alam.</t>
  </si>
  <si>
    <t>59d86e61-54ba-4ec3-bd16-f663249225e6</t>
  </si>
  <si>
    <t>Pemasaran Sosial: Mengubah Perilaku untuk Meningkatkan Mutu Kehidupan</t>
  </si>
  <si>
    <t>978-623-8493-81-4</t>
  </si>
  <si>
    <t>Pemasaran</t>
  </si>
  <si>
    <t>Prinsip dan teknik pemasaran sosial bisa digunakan untuk mempengaruhi khalayak sasaran agar secara sukarela menerima, menolak, memodifikasi, atau mengabaikan perilaku tertentu yang bermanfaat bagi individu, kelompok atau masyarakat secara keseluruhan. Pemasaran sosial bertujuan meningkatkan mutu kehidupan. Perilaku selalu menjadi fokus pemasaran sosial. Ada beberapa bidang besar yang menjadi fokus usaha pemasaran sosial selama bertahun-tahun, di antaranya, promosi kesehatan, yang meliputi mengurangi penggunaan tembakau, meningkatkan aktivitas fisik, meningkatkan nutrisi, menurunkan risiko stroke, mencegah serangan jantung, dll. Pencegahan kecelakaan, sering kali yang menjadi target isu seperti meminum minuman keras ketika mengemudi, penggunaan sabuk pengaman, penggunaan telepon seluler yang lebih bertanggung jawab, pencegahan kebakaran, pelecehan seksual, dll. Perlindungan lingkungan, yang meliputi pengurangan limbah, perlindungan terhadap habitat satwa liar, pengrusakan hutan, konservasi air/energi, polusi udara, dll. Isu-isu perilaku yang terkait dengan mobilisasi komunitas, yang meliputi donor darah/organ, literasi, menjadi relawan, mentor, dll. Meningkatkan kesejahteraan finansial, yang meliputi perilaku menabung untuk pensiun, hidup sesuai dengan anggaran, memiliki rekening tabungan, dll. Selain hal itu, dalam buku ini Anda akan disuguhi 15 bab di seputar pemasaran sosial, yang antara lain: (1) Pengertian Pemasaran Sosial (PS) dan Konsep-Konsep yang Terkait, (2) Sejarah dan ranah PS, (3) Kriteria Patok Duga PS, (4) Isu-Isu Etis dalam PS, (5) Orientasi Khalayak, (6) Analisis Lingkungan PS, (7)Teori Perubahan Perilaku, (8) Model Perubahan Perilaku , (9) Segmen-tasi dalam PS (10) PS dan Mutu Kehidupan, dan lain-lain.</t>
  </si>
  <si>
    <t>a6f8d335-1e8f-4da5-9009-205ad3f1aad2</t>
  </si>
  <si>
    <t>DO YOU KNOW WHO YOUR KING IS? Siapakah Raja Anda? Mengungkap Kebenaran Kerajaan</t>
  </si>
  <si>
    <t>Pdt. Dr. Daniel Januar Tanudjaja</t>
  </si>
  <si>
    <t>978-623-314-571-8</t>
  </si>
  <si>
    <t>978-623-314-572-5</t>
  </si>
  <si>
    <t>Buku ini membantu kita mengerti bagaimana bertumbuh dan berbuah bagi Kerajaan Allah. Bagaimana kita tidak hanya menjadi orang-orang percaya, tetapi menjadi orang-orang yang memberikan pengaruh Kerajaan Allah melalui setiap aspek hidup kita. Dengan menghidupi nilai-nilai Kerajaan Allah, kita akan makin dewasa rohani, menuju kepada keserupaan dengan Yesus Kristus Tuhan, dan lingkungan sekitar kita akan mengalami secara nyata pengaruh Yesus Kristus Tuhan dalam hidup mereka</t>
  </si>
  <si>
    <t>c20b373b-ca7b-481b-b682-fef4accee29a</t>
  </si>
  <si>
    <t>Seri Ensiklopedia untuk Anak Indonesia: Indahnya Pulau Papua</t>
  </si>
  <si>
    <t>Slamet Riyanto; Agustina Fenny Ikasari</t>
  </si>
  <si>
    <t>978-623-8493-89-0</t>
  </si>
  <si>
    <t>Pulau Papua merupakan bagian dari Negara Kesatuan Republik Indonesia. Terletak di pulau New Guinea. Berbatasan dengan negara bagian Papua Nugini di sebelah timur, provinsi Papua Barat di sebelah barat, Samudra Pasifik di sebelah utara, dan Laut Arafura di sebelah selatan. Papua juga sering disebut sebagai West Papua karena Papua dapat menggambarkan seluruh pulau New Guinea, Eastern New Guinea atau Papua New Guinea. Pulau Papua terbagi menjadi dua provinsi, yaitu Provinsi Papua di bagian timur dan Provinsi Papua Barat di bagian barat. Papua Barat dulu dikenal sebagai Irian Barat dari tahun 1969 hingga 1973. Namanya kemudian diubah menjadi Irian Jaya oleh Presiden Soeharto saat meresmikan tambang tembaga dan emas Freeport. Provinsi ini memiliki potensi sumber daya alam yang besar, seperti emas, nikel, minyak bumi dan lain sebagainya. Buku Indahnya Pulau Papua Yang Anak-Anak Perlu Ketahui merupakan sekelumit tentang keindahan Provinsi Papua dan Provinsi Papua Barat dilihat dari letaknya, sejarahnya, ekonominya, penduduknya, obyek wisatanya dan keragaman kulinernya. Semoga suatu hari nanti, setelah anak-anak itu menjadi dewasa, mereka akan lebih mencintai, merawat serta menjaga bangsanya dengan baik.</t>
  </si>
  <si>
    <t>166b1b8a-a65c-4529-a326-9233e5900a0a</t>
  </si>
  <si>
    <t>Bencana Alam Tsunami</t>
  </si>
  <si>
    <t>978-634-7011-17-6</t>
  </si>
  <si>
    <t>978-634-7011-18-3</t>
  </si>
  <si>
    <t>Tsunami merupakan salah satu bencana alam yang memiliki hubungannya dengan air. Tsunami ini adalah gelombang laut yang berukuran besar yang dapat mengakibatkan oleh gangguan tiba-tiba di bawah permukaan laut. Gelombang tsunami ini dapat bergerak dengan kecepatan yang sangat tinggi di lautan terbuka. Hal ini merupakan salah satu ciri dari tsunami yang akan menerjang bumi. Buku &amp;ldquo;Bencana Alam Tsunami&amp;rdquo; akan memberikan wawasan lebih luas tentang bencana alam dan cara penanggulangannya. Tidak hanya itu, buku ini juga akan memberikan beberapa hal seputar tsunami yang dapat menjadi sebuah acuan dan panduan untuk mempersiapkan diri dalam berbagai hal yang harus dilakukan ketika bencana tersebut terjadi.</t>
  </si>
  <si>
    <t>ed08f739-a58f-4f81-a5b1-8893c6d80caf</t>
  </si>
  <si>
    <t>Seri Ensiklopedia untuk Anak Indonesia: Indahnya Pulau Maluku</t>
  </si>
  <si>
    <t>Slamet Riyanto; Siti Kharimah</t>
  </si>
  <si>
    <t>978-623-8493-88-3</t>
  </si>
  <si>
    <t>Maluku dengan luas 376 kilometer merupakan wilayah laut laut di Indonesia. 90% wilayah Maluku adalah wilayah laut. Kepulauan Maluku memiliki luas total 850.000 kilometer persegi. Ada sekitar 1027 pulau. Dua pulau terbesar adalah Halmahera dan Seram. Keduanya berpenduduk jarang. Di sisi lain, Ambon dan Ternate kecil tetapi paling berkembang. Secara geografis, Maluku terletak di sebelah timur Sulawesi, sebelah barat New Guinea, dan sebelah utara dan timur Timor. Maluku sebagian besar bergunung-gunung. Gempa bumi sering terjadi, dan beberapa pulau, terutama Ternate dan Banda, memiliki gunung berapi aktif. Iklim Maluku adalah tropis, dengan curah hujan bervariasi dari 80 hingga 150 inci (2.000 hingga 3.800 mm) setiap tahun di berbagai lokasi. Untuk itu anak-anak Indonesia sebaiknya mulai diajarkan untuk sedini mungkin mengenali dan mencintai negerinya sendiri yang luas, indah dan kaya ini. Hal itu sangat penting baik untuk menanamkan cinta tanah airnya sendiri sebelum mereka mengenal dan mencintai negari orang. Buku Indahnya Pulau Maluku Anak-Anak Perlu Ketahui merupakan sekelumit kisah tentang keindahan Provinsi Maluku dan Provinsi Maluku Utara dilihat dari letak, sejarah, ekonomi, penduduk, obyek wisata serta keragaman kulinernya. Semoga setelah membaca buku ini anak-anak Indonesia akan lebih mencintai, merawat serta menjaga bangsanya dengan baik.</t>
  </si>
  <si>
    <t>c3bffd70-aabe-4e36-b35e-d842142a885e</t>
  </si>
  <si>
    <t>BASIS DATA dengan PostgreSQL</t>
  </si>
  <si>
    <t>978-623-01-4207-9</t>
  </si>
  <si>
    <t>978-623-01-4208-6</t>
  </si>
  <si>
    <t>Buku ini diawali dengan pendahuluan yang memberikan gambaran umum tentang Sistem Manajemen Basis Data Relasional (SMBD), mencakup konsep dasar, model data relasional, definisi data, integritas data, dan pembatas domain. Kemudian, buku ini berfokus pada PostgreSQL, salah satu sistem basis data relasional yang populer, dengan panduan rinci tentang instalasi, menjalankan, dan menghubungkan PostgreSQL di Windows.</t>
  </si>
  <si>
    <t>60d8988a-fcd3-4ed7-b562-e543b8591406</t>
  </si>
  <si>
    <t>Seri Ensiklopedia untuk Anak Indonesia: Indahnya Pulau Nusa Tenggara</t>
  </si>
  <si>
    <t>Slamet Riyanto; Hidmi Gramatolina Ramdhayani</t>
  </si>
  <si>
    <t>978-623-8493-87-6</t>
  </si>
  <si>
    <t>Nusa Tenggara, sebuah kepulauan di bagian tenggara Indonesia, terbagi menjadi dua provinsi, Nusa Tenggara Barat dengan luas 47.932 kilometer persegi Nusa Tenggara Timur dengan luas 20.153,15 kilometer persegi. Provinsi Nusa Tenggara Barat berhadapan dengan Laut Flores di timur laut, Selat Sape di timur, Samudra Hindia di selatan, Selat Lombok di barat, dan Laut Bali di barat laut. Provinsi Nusa Tenggara Timur berhadapan dengan Laut Flores di sebelah barat laut, Laut Banda di sebelah timur laut, Laut Timor dan negara Timor Timur (Timor-Leste) di sebelah timur, Samudera Hindia di sebelah selatan, dan Selat Sumba di sebelah selatan. Barat. Buku Indahnya Pulau Nusa Tenggara Yang Anak-Anak Perlu Ketahui merupakan sekelumit tentang keindahan Provinsi Nusa Tenggara Barat dan Provinsi Nusa Tenggara Timur dilihat dari letaknya, sejarahnya, ekonominya, penduduknya, obyek wisatanya dan keragaman kulinernya. Semoga suatu hari nanti, setelah anak-anak itu menjadi dewasa, mereka akan lebih mencintai, merawat serta menjaga bangsanya dengan baik.</t>
  </si>
  <si>
    <t>c1ea2e79-df06-470f-b63c-4b2ce70cff03</t>
  </si>
  <si>
    <t>Banjir: Penanggulangan Bencana Alam</t>
  </si>
  <si>
    <t>978-634-7011-15-2</t>
  </si>
  <si>
    <t>978-634-7011-16-9</t>
  </si>
  <si>
    <t>Banjir merupakan bencana alam yang di mana air mengenangi area yang tidak biasanya digenangi air. Banjir ini juga terjadi akibat beberapa efek dari meluapnya sungai, danau, laut dan lain sebagainya. Fenomena banjir ini sering terjadi akibat dari drainase air yang tidak dapat berfungsi dengan baik, intensitas hujan dan faktor lainnya. Dalam buku &amp;ldquo;Banjir: Penanggulangan Bencana Alam&amp;rdquo; ini akan memberikan penjelasan lebih jauh tentang banjir. Pencegahan dan penanggulangannya, serta beberapa hal seputar banjir. Dengan demikian di harapkan menjadi sebuah wawasan lebih mendalam untuk masyarakat sekitar dalam mengetahui bencana alam banjir itu sendiri.</t>
  </si>
  <si>
    <t>d98fe9a5-b1ec-4ccd-97a3-67e92449c6df</t>
  </si>
  <si>
    <t>Seri Ensiklopedia untuk Anak Indonesia: Indahnya Pulau Bali</t>
  </si>
  <si>
    <t>Slamet Riyanto , Kaniah</t>
  </si>
  <si>
    <t>978-623-8493-86-9</t>
  </si>
  <si>
    <t>Pulau Bali sering disebut sebagai Pulau Dewata. Pulau Bali terletak 3,2 km sebelah timur Jawa. Pulau ini memiliki lebar sekitar 153 kilometer dan membentang sekitar 112 kilometer dari utara ke selatan. Pulau Bali mencakup 5.780 kilometer persegi. Bali adalah salah satu tujuan wisata paling populer di dunia. Bali memiliki berbagai bukit dan gunung. Bali memiliki garis pantai berbatu dan pantai berpasir, sawah subur, lereng bukit vulkanik tandus dan iklim yang menyenangkan. Semuanya memberikan latar belakang yang indah untuk Pulau Bali. Untuk itu, anak-anak Indonesia harus mulai diajarkan untuk mengenal dan mencintai tanah airnya sendiri yang luas, indah dan kaya sedini mungkin sebelum mereka mengenal dan mencintai tanah air orang lain. Buku Indahnya Pulau Bali Yang Perlu Anak-Anak Ketahui adalah sekilas tentang keindahan Bali dari segi lokasi, sejarah, ekonomi, penduduk, objek wisata dan keanekaragaman kulinernya. Semoga kelak, setelah anak-anak menjadi dewasa, mereka akan semakin mencintai, merawat dan menjaga bangsanya.</t>
  </si>
  <si>
    <t>794db458-849a-4666-80d4-1cd985f7761e</t>
  </si>
  <si>
    <t>Gempa Bumi: Mitigasi Bencana Alam</t>
  </si>
  <si>
    <t>978-634-7011-27-5</t>
  </si>
  <si>
    <t>978-634-7011-28-2</t>
  </si>
  <si>
    <t>Gempa bumi adalah salah satu bencana alam yang sering kali terjadi di belahan dunia. Tidak hanya itu, gempa bumi biasanya terjadi karena pergerakan batuan yang ada di dalam kerak bumi. Pergerakan tersebut dapat mengakibatkan tekanan dan gesekan antara lempeng di permukaan bumi. Dalam buku &amp;ldquo;Gempa Bumi: Mitigasi Bencana Alam&amp;rdquo; akan memberikan sebuah pemahaman tentang gempa bumi dan beberapa penanggulangannya. Tidak hanya itu, buku ini juga akan memberikan penjelasan lebih mendalam tentang dampak Gempa Bumi. Dengan mengetahui apa saja dampak yang akan terjadi dari fenomena alam tersebut, maka diharapkan masyarakat tetap waspada.</t>
  </si>
  <si>
    <t>8ad5dbb8-0781-4381-86b4-e85808141505</t>
  </si>
  <si>
    <t>Seri Ensiklopedia untuk Anak Indonesia: Indahnya Pulau Sulawesi</t>
  </si>
  <si>
    <t>Slamet Riyanto , Aini Rizqoh</t>
  </si>
  <si>
    <t>978-623-8493-85-2</t>
  </si>
  <si>
    <t>Sulawesi, yang dulu dikenal dengan Celebes, meliputi area seluas 180.680,7 kilometer persegi. Sulawesi memiliki garis pantai sepanjang 5.478 kilometer. Ini memiliki lanskap yang mencakup pegunungan, pantai, dan pulau-pulau. Makassar adalah ibu kota Sulawesi Selatan. Keindahan Pulau Sulawesi Yang Perlu Diketahui Anak-Anak adalah sekilas tentang keindahan Sulawesi dari segi lokasi, sejarah, ekonomi, penduduk, objek wisata, dan keanekaragaman kulinernya. Semoga kelak, setelah anak-anak menjadi dewasa, mereka akan semakin mencintai, merawat dan menjaga bangsanya. Buku Indahnya Pulau Sulawesi Yang Anak-Anak Perlu Ketahui merupakan sekelumit tentang keindahan Provinsi Sulawesi Selatan, Provinsi Sulawesi Tengah, Sulawesi Tenggara, Provinsi Sulawesi Utara, Provinsi Sulawesi Barat dan Provinsi Gorontalo dilihat dari letaknya, sejarahnya, ekonominya, penduduknya, obyek wisatanya dan keragaman kulinernya. Semoga suatu hari nanti, setelah anak-anak itu menjadi dewasa, mereka akan lebih mencintai, merawat serta menjaga bangsanya dengan baik.</t>
  </si>
  <si>
    <t>6146bc01-22ae-4c6a-8414-7b8bf7157e67</t>
  </si>
  <si>
    <t>Seri Ensiklopedia untuk Anak Indonesia: Indahnya Pulau Kalimantan</t>
  </si>
  <si>
    <t>Slamet Riyanto , Siti Afifatun</t>
  </si>
  <si>
    <t>978-623-8493-84-5</t>
  </si>
  <si>
    <t>Kalimantan memiliki luas wilayah 539.237,77 kilometer persegi. Penduduk Kalimantan sebagian besar beretnis Melayu, Muslim, dan Dayak. Pulau Kalimantan yang begitu luas memiliki kekayaan alam yang terkandung di dalamnya serta keindahan alam yang begitu indah dan masih sangat alami. Buku Indahnya Pulau Kalimantan Yang Anak-Anak Perlu Ketahui merupakan sekelumit tentang keindahan Pulau Kalimantan dilihat dari letaknya, sejarahnya, ekonominya, penduduknya, obyek wisatanya dan keragaman kulinernya. Semoga suatu hari nanti, setelah anak-anak itu menjadi dewasa, mereka akan lebih mencintai, merawat serta menjaga bangsanya dengan baik.</t>
  </si>
  <si>
    <t>894268d6-ccbd-4544-b51f-b78d13df93d9</t>
  </si>
  <si>
    <t>COACHING-VERSE : Seni dan Sains untuk Menyelami Ilmu, Bisnis, dan Industri Coaching</t>
  </si>
  <si>
    <t>Ari Yuda Laksmana</t>
  </si>
  <si>
    <t>978-623-8487-26-4</t>
  </si>
  <si>
    <t>978-623-8487-27-1</t>
  </si>
  <si>
    <t>23.7 MB</t>
  </si>
  <si>
    <t>Coaching Verse Seni dan Sains untuk Menyelami Ilmu, Bisnis, dan Industri Coaching Masa depan terlihat sangat cerah. Orang akan meningkatkan harapan hidup mereka dan akan menemukan cara kreatif untuk memenuhi standar baru mereka. Akan menjadi umum bagi orang-orang untuk membutuhkan coaching di setiap tahap kehidupan. Bagi Anda yang merasa ingin menjadi lebih baik, segeralah menjadi coachee dengan bantuan coach profesional. Coach akan menjadi profesi yang terus berkembang. Sebagai hasil dari membudayakan coaching pada dekade-dekade mendatang, mungkin lebih banyak orang menjalani kehidupan yang digerakkan oleh nilai. Coach non profesional akan ada di mana-mana di masyarakat dan banyak orang akan berhubungan satu sama lain dengan &amp;quot;pendekatan coach&amp;quot;. Orang akan mengharapkan lebih banyak dari coach profesional. Bagi Anda yang ingin membantu jutaan orang melejitkan potensi terbaik dari dalam diri mereka, mungkin sudah saatnya Anda untuk mempertimbangkan coaching sebagai &amp;quot;kendaraan&amp;quot; untuk menjadi berkat bagi semesta. Apa yang dianggap sebagai coaching terbaik hari ini akan dianggap sebagai coaching profesional rata-rata.</t>
  </si>
  <si>
    <t>b4f8e1a7-3f59-4e50-b799-631104f61d13</t>
  </si>
  <si>
    <t>Kuliner Khas Manado: Woku Belanga</t>
  </si>
  <si>
    <t>978-634-7011-33-6</t>
  </si>
  <si>
    <t>978-634-7011-34-3</t>
  </si>
  <si>
    <t>Woku Belanga adalah makanan khas Manado yang terkenal dengan rempahnya yang kaya dan cita rasa yang menggugah selera. Woku Belanga juga merupakan makanan yang banyak dicari dan diminati, karena rasa serta aromanya yang membuat beberapa orang tergiur dengan makanan ini. Dalam buku &amp;ldquo;Kuliner Khas Manado: Woku Belanga&amp;rdquo; akan memberikan penjelasan tentang beberapa hal seputar Woku Belanga. Selain itu, pemahaman tentang resep-resep hingga mengeksplorasi budaya Manado yang berkaitan dengan kuliner yang unik dan khas dari daerah tersebut.</t>
  </si>
  <si>
    <t>d3bdf12b-af17-40dd-a5a3-26fef9da0847</t>
  </si>
  <si>
    <t>Seri Ensiklopedia untuk Anak Indonesia: Indahnya Pulau Jawa</t>
  </si>
  <si>
    <t>Slamet Riyanto , Mahmudah Ratna Suminar</t>
  </si>
  <si>
    <t>978-623-8493-83-8</t>
  </si>
  <si>
    <t>Pulau Jawa dengan luas 132.182 kilometer merupakan pulau terpadat di Indonesia. Jawa adalah pulau dengan keindahan alam yang luar biasa, situs arkeologi, candi, sawah, gunung berapi, pantai, dan tradisi. Jawa adalah pulau paling subur di bumi. Lebih dari 80 persen penduduk Indonesia mendiami Pulau Jawa. Oleh karena itu, pengaruhnya terhadap perkembangan negara ini tidak tertandingi. Untuk itu anak-anak Indonesia sebaiknya mulai diajarkan untuk sedini mungkin mengenali dan mencintai negerinya sendiri yang luas, indah dan kaya ini. Hal itu sangat penting baik untuk menanamkan cinta tanah airnya sendiri sebelum mereka mengenal dan mencintai negeri orang. Buku Indahnya Pulau Jawa Yang Sebaiknya Anak-Anak Perlu Ketahui merupakan sekelumit tentang keindahan Provinsi DKI Jakarta, Provinsi Jawa Barat, Provinsi Banten, Provinsi Jawa Tengah, Provinsi Daerah Istimewa Yogyakarta, dan Provinsi Jawa Timur, dilihat dari letaknya, sejarahnya, ekonominya, penduduknya, obyek wisatanya dan keragaman kulinernya. Semoga suatu hari nanti, setelah anak-anak itu menjadi dewasa, mereka akan lebih mencintai, merawat serta menjaga bangsanya dengan baik.</t>
  </si>
  <si>
    <t>c4d05d84-725b-4b9d-aa4e-1c127cb26514</t>
  </si>
  <si>
    <t>Seri Ensiklopedia untuk Anak Indonesia: Indahnya Pulau Sumatra</t>
  </si>
  <si>
    <t>Slamet Riyanto , Hamlaini</t>
  </si>
  <si>
    <t>978-623-8493-82-1</t>
  </si>
  <si>
    <t>Sumatera, dengan luas 473.481 kilometer, tidak termasuk Kepulauan Riau dan Kepulauan Bangka Belitung, merupakan pulau terbesar di Indonesia. Sumatera kaya akan cadangan minyak bumi, gas alam, timah, bauksit, batu bara, emas, perak, dan mineral lainnya. Sumatera juga kaya akan palem, oak, kastanye, kayu hitam, kayu ulin, kayu kamper, kayu cendana, dan karet. Hasil pertanian yang diekspor dari Sumatera antara lain karet, tembakau, teh, kopi, jagung, umbi-umbian, kayu, minyak sawit sayur, serat rami, sisal, kopra, pinang, kapuk, kacang tanah dan lada. Banyak satwa yang hidup di Sumatera, misalnya: orangutan, aneka kera, gajah, tapir, harimau, badak sumatera bercula dua, owa, cicak, lemur terbang, babi hutan, dan musang. Buku Indahnya Pulau Sumatra Yang Perlu Anak &amp;ndash;Anak Ketahui ini merupakan sekilas tentang keindahan Provinsi Daerah Istimewa Aceh, Provinsi Sumatera Utara, Provinsi Sumatera Barat, Provinsi Sumatera Selatan, Provinsi Riau, Provinsi Jambi, Provinsi Bengkulu, Provinsi Kepulauan Riau, Kepulauan Bangka Belitung dan Provinsi Lampung dari segi sejarah, ekonomi, penduduk, objek wisata, dan keanekaragaman kulinernya. Mudah-mudahan kelak, setelah anak-anak menjadi dewasa, mereka semakin mencintai, menjaga, dan merawat bangsanya.</t>
  </si>
  <si>
    <t>f0f218e6-e573-4583-8089-689d9adae008</t>
  </si>
  <si>
    <t>Kuliner Khas Pulau Indonesia</t>
  </si>
  <si>
    <t>978-634-7011-35-0</t>
  </si>
  <si>
    <t>978-634-7011-36-7</t>
  </si>
  <si>
    <t>Kuliner memang menjadi salah satu hal yang paling banyak dicari pada saat berwisata di suatu daerah. Kuliner juga menjadi bagian dari identitas kebudayaan pada suatu daerah. Makanan Khas Indonesia juga menjadi makanan yang banyak dicari, dengan beberapa keunikan dan kelezatan tersendiri dari berbagai bahan dan rempah yang dimiliki oleh Indonesia. Dalam buku &amp;ldquo;Kuliner Khas Pulau Indonesia&amp;rdquo; dapat memberikan pengetahuan lebih tentang makanan kuliner khas Indonesia yang dapat memberikan beragam wawasan tentang rempah dan keberagaman. Dengan adanya buku makanan unik khas Indonesia dapat memperlihatkan betapa kuliner menjadi sebuah identitas dan kebudayaan pada suatu daerah.</t>
  </si>
  <si>
    <t>885e110b-00d3-43e5-b79f-5cc379c4a774</t>
  </si>
  <si>
    <t>Kay</t>
  </si>
  <si>
    <t>Rila Chasanah</t>
  </si>
  <si>
    <t>978-623-8493-79-1</t>
  </si>
  <si>
    <t>Ini tentang impian, cinta, rasa ikhlas, dan perpisahan. Aku seperti manusia pada umumnya, kalau sedih menangis, kalau jatuh cinta bodoh. Aku selalu berharap di buku ini hanya ada kita, tidak ada orang lain. Aku menatap Fathan dan berkata, &amp;ldquo;Aku juga salah, aku ada di antara kamu dan Tanisha.&amp;rdquo; &amp;ldquo;Tanisha yang ada di antara aku dan kamu,&amp;rdquo; ungkapnya. Aku menggeleng tak setuju. &amp;ldquo;Kay, aku punya hutang budi sama keluarga Tanisha.&amp;rdquo; Memang benar kata Fathan, tidak semua orang mampu menjadi Kayshila Kara.</t>
  </si>
  <si>
    <t>065b0f63-a337-4835-8076-93f8eb36fbbe</t>
  </si>
  <si>
    <t>MERDEKA BELAJAR DI ERA PENDIDIKAN 4.0 : Paradigma Baru Pendidikan Nasional Menuju Indonesia Emas 2045</t>
  </si>
  <si>
    <t>Dr. Junihot M. Simanjuntak, M.Pd.</t>
  </si>
  <si>
    <t>978-623-01-4203-1</t>
  </si>
  <si>
    <t>978-623-01-4204-8</t>
  </si>
  <si>
    <t>Buku yang berjudul MERDEKA BELAJAR DI ERA PENDIDIKAN 4.0 (Paradigma Baru Pendidikan Nasional Menuju Indonesia Emas 2045) ini adalah turunan dari ilmu manajemen pendidikan yang menjadi kajian dalam ruang-ruang kuliah di Lembaga Pendidikan dan Tenaga Keguruan (LPTK)</t>
  </si>
  <si>
    <t>a9457edd-1da7-42f5-9c53-8e7a58a48d52</t>
  </si>
  <si>
    <t>Mental Bahasa Forensik</t>
  </si>
  <si>
    <t>Polce Aryanto Bessie</t>
  </si>
  <si>
    <t>978-623-8493-78-4</t>
  </si>
  <si>
    <t>Buku ini sangat pas bagi kalangan muda-mudi yang melek media sosial agar mengetahui dan menyadari pentingnya berbahasa dengan bijak saat terjun ke dumay (dunia maya), terutama Anda yang kini sedang menghadapi persoalan hukum oleh karena perilaku bahasa yang dianggap salah. Anda akan menemukan bagaimana cara mengidentifikasi teks yang mengandung ketaksaan tersebut sehingga Anda mendapatkan satu kepastian. Ulasan buku ini sangat cocok bagi Anda yang sedang menempuh studi pada jenjang strata satu, magister ataupun doktoral di bidang Bahasa dan Linguistik. Dalam buku ini anda akan menemukan: 1) Pengertian bahasa 2) Hakikat bahasa 3) Identifikasi ketaksaan bahasa dengan berbagai contoh teks 4) Peran linguistik di dalam peradilan hukum Selain itu, buku ini dapat memberikan wawasan tambahan bagi Anda yang berprofesi sebagai hakim, tim penyidik, dan profesi lainnya yang berhubungan dengan hukum. Jika Anda merupakan lulusan Magister Linguistik yang hendak mengarahkan diri pada kegiatan sebagai ahli bahasa, maka setidaknya buku ini juga bisa membantu Anda untuk mengenal beberapa tips untuk mengidentifikasi ketaksaan berbahasa dari sisi linguistik mikro ataupun makro.</t>
  </si>
  <si>
    <t>234d7fee-03ee-4fa5-8457-78bbac948fc9</t>
  </si>
  <si>
    <t>Aspek Hukum Tentang Rumah Susun: Terkhusus Apartemen</t>
  </si>
  <si>
    <t>N. Budi Arianto Wijaya dan Patricia Jessica</t>
  </si>
  <si>
    <t>978-623-8493-77-7</t>
  </si>
  <si>
    <t>Apartemen banyak dibangun di kawasan perkotaan dengan tujuan untuk menawarkan tempat tinggal yang dekat dengan akses ke tempat kerja, fasilitas pendidikan, kesehatan, perniagaan dan hiburan. Sehubungan dengan keberadaan Apartemen, ada beberapa permasalahan yang terjadi seperti apartemen tidak jadi dibangun, tidak mengetahui berapa lama kepemilikan, sengketa dalam pembentukan Perhimpunan Penghuni dan Pemilik Satuan Rumah Susun (PPPRS),berapa lama usia bangunan. Buku ini berusaha memberikan gambaran secara lengkap mengenai apartemen baik mengenai pengaturan apartemen, jangka waktu kepemilikan, bukti kepemilikan, legalitas dalam jual beli apartemen, kelayakan bangunan, bagaimana membentuk PPPRS. Buku ini ditulis dengan mendasarkan pada peraturan perundang-undangan terbaru termasuk UU No. 6 Tahun 2023 tentang Penetapan Peraturan Pemerintah Pengganti Undang-Undang No. 2 Tahun 2022 Tentang Cipta Kerja Menjadi Undang-Undang sehingga sangat bermanfaat untuk dibaca oleh pemilik apartemen, calon pembeli apartemen, developer apartemen, mahasiswa, akademisi dan siapa saja yang ingin mengetahui aspek hukum tentang rumah susun terkhusus apartemen.</t>
  </si>
  <si>
    <t>870de6f6-395b-4d13-9b5e-54c916810154</t>
  </si>
  <si>
    <t>Pempek Makanan Khas Palembang</t>
  </si>
  <si>
    <t>978-634-7011-37-4</t>
  </si>
  <si>
    <t>978-634-7011-38-1</t>
  </si>
  <si>
    <t>Pempek merupakan makanan kuliner khas dari Palembang yang di mana adonan ikan dan tepung sagu akan menjadi salah satu bahan dasar yang dapat memberikan tekstur dan rasa yang berbeda. Dengan menggunakan ikan pada adonan pempek dapat menciptakan aroma yang khas dari ikan sendiri dan menjadi salah satu rasa yang unik. Dalam buku &amp;ldquo;Pempek Makanan Khas Palembang&amp;rdquo; akan memberikan beberapa penjelasan yang dapat menambah wawasan dalam berbagai pengetahuan tentang pempek. Mulai dari asal usul hingga hal-hal seputar pempek makanan khas Palembang ini. Dengan demikian dapat memberikan beberapa inspirasi dalam dunia kuliner yang memiliki beragam varian.</t>
  </si>
  <si>
    <t>b570341c-5662-4557-880c-9a65e78b28dd</t>
  </si>
  <si>
    <t>Buah Tangan Khas Yogyakarta: Bakpia</t>
  </si>
  <si>
    <t>978-634-7011-19-0</t>
  </si>
  <si>
    <t>978-634-7011-20-6</t>
  </si>
  <si>
    <t>Kuliner Indonesia memang menjadi salah satu kuliner yang memiliki bahan yang berbeda dengan kuliner lainnya. Khususnya kuliner di Daerah Istimewa Yogyakarta yang di mana kuliner yang satu ini berupa camilan manis yang menggugah selera dengan isian kacang hijau yang melimpah. Camilan ini disebut dengan Bakpia. Dalam buku &amp;ldquo;Buah Tangan Khas Yogyakarta: Bakpia&amp;rdquo; akan memberikan beberapa pengetahuan tentang camilan khas Yogyakarta ini. Dengan penjelasan dan pengertian seputar Bakpia akan memberikan wawasan lebih tentang camilan yang banyak digemari oleh masyarakat Indonesia ini. Dengan demikian Bakpia dapat menjadi camilan yang mendunia dan menjadi salah satu camilan asal Indonesia yang melegenda.</t>
  </si>
  <si>
    <t>f99d1425-2353-4d84-a80f-c316df4ccf79</t>
  </si>
  <si>
    <t>Menikah Denganmu</t>
  </si>
  <si>
    <t>Romlah</t>
  </si>
  <si>
    <t>978-623-8493-62-3</t>
  </si>
  <si>
    <t>Pernikahan, mungkin itulah yang selalu dinanti-nantikan oleh setiap insan. Banyak orang yang mendambakan pernikahan impiannya dapat terwujud layaknya pernikahan yang ada dalam dongeng, begitu pula dengan impian seorang gadis belia yang baru saja merasakan indahnya menjadi seorang mahasiswi di sebuah universitas ternama. Ia adalah Reyna Putri Alexander Darmawan, seorang wanita berparas cantik nan menawan. Banyak pasang mata yang memuji kecantikannya, terlebih pribadinya yang mudah bergaul, baik hati, riang dan pintar itu mampu membuat teman-teman di sekelilingnya senang berkawan dengannya. Di tengah hari-hari indahnya, mendung kelabu hadir tanpa dapat ditawar, datang menghancurkan harinya. Hatinya. Ayah yang sangat dicintainya mengalami kecelakaan hingga berakhir kritis. Setiap hari Rayna berharap ada keajaiban yang membuat ayahnya dapat melewati masa kritisnya. Rayna selalu berharap kesembuhan di setiap doanya, hingga akhirnya Rayna harus terjebak dalam perjodohan yang diminta oleh keluarganya demi kesembuhan sang ayah. Awalnya Rayna menolak perjodohan itu karena Fahri&amp;mdash;calon suaminya&amp;mdash;merupakan dosen di kampus tempatnya menuntut ilmu. Namun setelah mengetahui calon suaminya itu ternyata teman kecilnya, Rayna akhirnya menerima perjodohan tersebut. Bahagia mengisi awal pernikahan mereka berdua, hingga datang seorang wanita yang tergila-gila pada suaminya. Wanita yang adalah kakak tirinya sendiri. Dapatkah Rayna mempertahankan pernikahannya, menjaga Fahri tetap di sisinya? Atau haruskah Rayna merelakannya demi kedamaian hatinya? Biar Rayna yang memutuskannya sendiri.</t>
  </si>
  <si>
    <t>1fcddf68-c001-4fa5-a524-f3d71bd9ac32</t>
  </si>
  <si>
    <t>Pamit</t>
  </si>
  <si>
    <t>Gustian Roni</t>
  </si>
  <si>
    <t>978-623-8493-59-3</t>
  </si>
  <si>
    <t>Di dunia yang penuh liku-liku, novel ini membuka lembaran kisah Adam Wijaya, seorang pria dengan tekad menggebu untuk merebut hati Kaila Sherly Shifabella, gadis sederhana yang mengarungi kehidupan di sebuah perusahaan properti, di bawah kepemimpinan ayah Adam. Adam menjadi titik terang di tengah belantara permasalahan Kaila. Kehidupannya yang rumit, mulai dari kecelakaan tragis hingga beban stroke yang menimpa ayahnya, menciptakan lanskap emosi yang tak terduga. Dari kegelapan itulah muncul cahaya dalam sosok Adam, menghampiri Kaila dengan penuh kelembutan. Bagai obat penyembuh, cinta di antara keduanya tumbuh di tanah yang subur meski penuh dengan rintangan. Namun, bayang-bayang masa lalu merayap kembali, merangkak dari sudut gelap, menyusun kembali puzzle kenangan yang pernah terlupakan. Sebuah dilema menghantui Kaila ketika cinta yang telah dia temukan harus bersaing dengan sosok dari masa lalunya. Adam&amp;mdash;penuh kesabaran&amp;mdash;harus menghadapi pahitnya penolakan saat Kaila memilih mengikuti jejak kenangan yang dulu terpendam. Keputusan Kaila membawa takdir ke belokan yang tak terduga. Dalam ketiadaan yang mengejutkan, Kevin&amp;mdash;pemilik mata yang tak pernah tahu arti menyerah&amp;mdash;mengubah takdirnya. Ironi kehidupan menyelinap. Ketika Adam menyadari cinta Kaila, langkahnya telah membawanya menjelajahi mimpi dan kariernya yang mengembara. Cerita ini adalah melodi manis dan pahit, sebuah tarian takdir di mana cinta mengalun dengan irama yang menggetarkan jiwa. Meski Adam dan Kaila terpisah oleh jarak dan waktu, mungkin di antara bintang-bintang, takdir akan mengaitkan benang merah hati mereka sekali lagi.</t>
  </si>
  <si>
    <t>8c39f65b-7c0c-4aa5-a0bd-6a9b4fb21e3c</t>
  </si>
  <si>
    <t>Let's Not Get Caught</t>
  </si>
  <si>
    <t>Mare</t>
  </si>
  <si>
    <t>978-623-8419-15-9</t>
  </si>
  <si>
    <t>Gadis Bianca merasakan hidupnya tidak berwarna terlebih saat pandemi melanda. Jam mengajarnya di sekolah dan universitas dikurangi yang menyebabkannya banyak waktu luang. Saat dia melihat teman-temannya mengunggah foto kebersamaan mereka bersama suami dan anak-anaknya di sosial media, dia semakin merasa hampa. Lalu hal tersebut mengingatkannya kepada memori ketika Fardan, calon suaminya, hilang begitu saja tanpa kabar. Hingga dia menemukan bahwa Fardan sudah menikahi wanita lain. Untuk itu Gadis kembali menggeluti hobi menulisnya yang sempat tertunda bertahun-tahun. Saat dia ingin mengikuti komunitas menulis, dia berbohong soal identitas umurnya. Penyebabnya di komunitas sebelumnya kebanyakan anggotanya seumuran mahasiswanya. Gadis tidak ingin diejek terlalu tua dengan umurnya yang mendekati kepala tiga. Anehnya, salah satu co founder Komunitas Eunoia bernama El mengetahui bahwa Gadis berbohong. Padahal El hanya mengarang dan menebaknya saja. Dia sudah tertarik dengan Gadis dan dia ingin mengajak Gadis untuk meet up bersama pengurus komunitas lainnya. Tanpa Gadis sadari, dia merasa nyaman berkumpul bersama mereka. Di Komunitas Eunoia, mereka sering membahas isu-isu dan permasalahan yang terjadi pada kepenulisan online. Gadis merasa satu frekuensi dan mendapatkan teman seperjuangan dalam hal kepenulisan. Meskipun dia merasa risi dengan El yang terus menerus menggombalinya. Awalnya dia tidak merasa tertarik dengan El, karena dia pikir El adalah laki-laki berondong yang haus akan cinta. Namun dia terpukau dengan pemikiran-pemikiran El soal agama saat berdiskusi dengan Leo dan Zahra.</t>
  </si>
  <si>
    <t>05e3a80b-5c48-4365-919e-f2f2a653ee5f</t>
  </si>
  <si>
    <t>Starting English Lessons For Preschoolers - Book Two</t>
  </si>
  <si>
    <t>Henricus W. Ismanthoro</t>
  </si>
  <si>
    <t>978-623-8117-24-6</t>
  </si>
  <si>
    <t>Buku ini merupakan usaha untuk mengembangkan kemampuan anak usia 4 sampai 7 tahun agar mereka berani dan mampu berbicara dalam bahasa Inggris. Saat ini banyak orang tua berusaha agar anak mereka bisa berbahasa Inggris dengan mengikutsertakan mereka dalam kursus bahasa Inggris seperti ―English for Kids II dan semacamnya, yang banyak dijumpai terrutama di kota-kota besar</t>
  </si>
  <si>
    <t>3eab0d25-3a9f-424b-bf49-c06cb84f7faf</t>
  </si>
  <si>
    <t>Filosofi Kuliner Nasi Liwet Khas Solo</t>
  </si>
  <si>
    <t>978-634-7011-25-1</t>
  </si>
  <si>
    <t>978-634-7011-26-8</t>
  </si>
  <si>
    <t>Nasi liwet merupakan nasi yang terbuat dari campuran santan dan beras serta bahan lainnya ketika dimasak. Nasi liwet juga dibuat dengan sederhana bersamaan rempah-rempah yang alami. Nasi liwet yang dibuat secara sederhana ini akan memberikan sentuhan rasa yang begitu menggugah selera dan kenikmatan dalam setiap suapannya. Dalam buku &amp;ldquo;Filosofi Kuliner Nasi Liwet Khas Solo&amp;rdquo; akan memberikan beberapa wawasan yang luas tentang nasi liwet khas Solo. Buku ini juga akan menjelaskan beberapa hal tentang nasi liwet dan nilai budaya yang lebih mendalam. Buku ini akan memberikan penjelasan juga seputar nasi liwet khas Solo yang unik dan menarik.</t>
  </si>
  <si>
    <t>c07c090f-0076-4e7d-8443-1b34bea33942</t>
  </si>
  <si>
    <t>Starting English Lessons For Preschoolers - Book One</t>
  </si>
  <si>
    <t>978-623-8117-23-9</t>
  </si>
  <si>
    <t>Buku ini ditujukan bagi anak-anak yang sama sekali baru belajar Bahasa Inggris (beginner). Isinya meliputi cukup banyak latihan, sekitar lima belas grammatical structures serta banyak kosa kata (vocabulary) selain kata-kata yang digunakan sehari-hari. Fokus utamanya adalah anak-anak bisa berkomunikasi dengan benar dan berarti. Juga disiapkan latihan membaca (reading practice) secara awal. Selain banyak ilustrasi dan fungsi penggunaan warna (color) agar sesuai dengan konteksnya. Daftar kosa kata (vocabulary) juga disajikan di halaman terakhir yang diperlukan dalam menyusun kalimat sederhana. Buku ini merupakan usaha untuk mengembangkan kemampuan anak usia 4 sampai 7 tahun agar mereka berani dan mampu berbicara dalam bahasa Inggris. Keuntungan anak mampu menguasai bahasa Inggris antara lain agar mereka dapat memiliki ikatan emosional yang lebih kuat dengan anggota keluarga atau teman yang berbicara dalam bahasa ibu. Manfaat lainnya Belajar membaca jadi lebih mudah bagi anak-anak yang mempelajari dua bahasa (misalnya bahasa Indonesia dan Inggris).</t>
  </si>
  <si>
    <t>161e7337-560e-48b4-9557-e50fc3aa55d7</t>
  </si>
  <si>
    <t>Strategi Perencanaan Korporasi: Tantangan Transformasi Digital setelah Pandemi</t>
  </si>
  <si>
    <t>Drs. R. Hardjoeno</t>
  </si>
  <si>
    <t>978-623-8493-76-0</t>
  </si>
  <si>
    <t>Buku ini membuka pembahasan dengan menggambarkan kondisi Indonesia selama pandemi Covid-19 yang berfokus pada upaya pemulihan ekonomi dan transformasi digital. Mulai dari suasana awal pandemi, perubahan sosial, hingga langkah-langkah strategis pemerintah dalam memulihkan ekonomi nasional dibahas, termasuk menyoroti bahwa Indonesia telah memasuki tahap Revolusi Industri 4.0 yang memberikan harapan bagi percepatan pemulihan ekonomi dan mengatasi perangkap pendapatan menengah. Selain itu, dibahas pula inspirasi untuk meningkatkan kinerja bisnis di tengah ketidakpastian pandemi. Buku ini menawarkan skema kerangka landasan perencanaan yang didukung oleh analisis SWOT untuk mengevaluasi dan memperbaiki kinerja perusahaan. Analisis ini mencakup tantangan pasca-pandemi dan tantangan global, termasuk gambaran masalah yang akan dihadapi Indonesia pada tahun 2030, khususnya dalam mengelola bonus demografi. Buku ini juga menekankan pentingnya restrukturisasi organisasi sebagai kunci untuk menghadapi transformasi digital. Lima teknologi inti dalam program Making Indonesia 4.0, seperti kecerdasan buatan dan internet of things, menjadi fokus utama. Penulis mengaitkan konsep transformasi digital dengan inspirasi perbaikan kinerja, menggambarkan Revolusi Industri 4.0 sebagai alternatif pengembangan usaha yang memerlukan evaluasi dan restrukturisasi organisasi. Hal lain yang tak kalah penting ialah kerangka landasan perencanaan usaha yang dipandang sebagai alat untuk merealisasikan inspirasi dan menata rencana kerja pasca-pandemi. Kerangka landasan perencanaan usaha mengurai panduan tahapan sistematis, mulai dari kerangka wawasan hingga tujuan perencanaan, dengan penekanan pada fungsi manajemen seperti perencanaan, organisasi, aktualisasi, dan pengendalian. Pada bagian akhir buku ini, diuraikan tahapan kerja dan alur pikir yang merancang perencanaan uji tuntas, terkait dengan kerangka program kerja yang telah dibahas sebelumnya serta petunjuk singkat dan jelas tentang proses go public. Perencanaan uji tuntas menjadi panduan praktis untuk manajemen dalam menghadapi peluang pengembangan usaha dan mengatasi hambatan bisnis melalui perhitungan dan analisis mendalam. Dengan didukung oleh sumber kredibel dan melibatkan pemahaman tentang tata kelola usaha yang baik, penutup buku ini menekankan pentingnya persiapan dan dukungan profesi pendukung dalam menjalani proses-proses tersebut.</t>
  </si>
  <si>
    <t>79ed003d-d9ae-48e3-928e-0a315e3f901d</t>
  </si>
  <si>
    <t>Buah Durian: Khasiat dan Manfaatnya</t>
  </si>
  <si>
    <t>978-634-7022-41-7</t>
  </si>
  <si>
    <t>978-634-7022-40-0</t>
  </si>
  <si>
    <t>Buku ini merupakan sebuah ensiklopedia ringan tentang durian. Di sini Anda akan menemukan berbagai macam informasi mengenai durian. Mulai dari varietas durian daerah yang berbeda, seperti Durian Musang King lokal Lumajang hingga Durian Merah. Selain itu, buku ini juga mengupas asal-usul durian, pengaruhnya dalam budaya, dan dampaknya terhadap kesehatan. Anda juga akan menemukan pilihan resep durian yang lezat dan unik seperti Sambal Tempoyak Durian, Es Krim Durian, dan Ketan Durian. Buku ini cocok bagi para pencinta durian yang ingin memperluas pengetahuan tentang buah kesukaan mereka, juga bagi mereka yang ingin mencoba berbagai hidangan durian yang kreatif dan menggugah selera.</t>
  </si>
  <si>
    <t>46968dcf-6efe-4509-a0f9-6bd49236fd0b</t>
  </si>
  <si>
    <t>Es Teler: Resep Membuatnya di Rumah</t>
  </si>
  <si>
    <t>978-634-7011-23-7</t>
  </si>
  <si>
    <t>978-634-7011-24-4</t>
  </si>
  <si>
    <t>Es teler adalah minuman yang menjadi salah satu minuman menyegarkan dengan berbagai buah dan bahan lainnya. Es teler juga menjadi minuman yang banyak dicari pada saat cuaca panas, karena es teler memiliki es serut yang melimpah dengan taburan topping yang menyegarkan. Buku &amp;ldquo;Es Teler: Resep Membuatnya di Rumah&amp;rdquo; akan memberikan pemaparan tentang bagaimana membuat es teler menjadi es yang menggugah selera dengan resep-resep membuatnya di rumah. selain itu, akan memberikan penjelasan lebih lanjut tentang resep membuat es teler dengan mudah di rumah, serta membahas seputar es teler yang lezat dan nikmat.</t>
  </si>
  <si>
    <t>a3d1fab7-a104-444a-bf08-c1ffe87f0970</t>
  </si>
  <si>
    <t>Kajian Literatur Terjemahan</t>
  </si>
  <si>
    <t>978-623-8493-73-9</t>
  </si>
  <si>
    <t>Studi terjemahan tidak hanya berkecimpung pada topik-topik teknik terjemahan dan/atau prosedur penerjemahan saja, melainkan juga fenomena makna bahasa sumber dan bahasa sasaran, budaya bahasa dan konteks teks terjemahan, serta kognisi bahasa penerjemah. Oleh karena itu, buku ini akan sangat bermanfaat bagi para pembaca (mahasiswa) dalam memahami unsur-unsur linguistik dan budaya bahasa, bahkan mental leksikon penerjemah dalam menghasilkan sebuah produk terjemahan. Buku ini memuat sepuluh bab, di mana setiap bab membahas secara lugas fenomena-fenomena kebahasaan dalam ranah terjemahan. Tiap konsep teori yang dikemukakan oleh para linguis dunia dapat ditemukan pada buku ini. Selain itu, contoh-contoh pembuktian teori dibahas secara sederhana. Setelah membaca buku ini, para mahasiswa dapat memiliki sejumlah topik yang dapat dijadikan sebagai topik utama penelitian. Selain keunggulan di atas, buku ini juga dapat dijadikan sebagai contoh buku ajar yang memuat trik penyusunan materi yang bersesuaian dengan Kurikulum Merdeka Belajar. Dapat dikatakan sebagai contoh buku ajar Kurikulum Merdeka sebab pada tiap bab pembahasan buku ini, penulis memberikan kesempatan kepada pengguna buku (dosen dan mahasiswa) untuk dapat mengeksplorasi kemampuan atau keterampilan bahasa lainnya yang relevan dengan topik pembelajaran bahasa dalam terjemahan. Bagian ini menunjukkan bahwa pembelajaran yang memerdekakan seseorang dalam belajar adalah dengan memiliki kesempatan yang luas untuk menikmati proses belajar secara rileks dan nyaman, namun terarah.</t>
  </si>
  <si>
    <t>0b6bfe64-b883-4a69-920f-99b6220d031b</t>
  </si>
  <si>
    <t>Tentang Suksesnya Masa Muda</t>
  </si>
  <si>
    <t>Niayah</t>
  </si>
  <si>
    <t>978-623-8493-74-6</t>
  </si>
  <si>
    <t>Ke manakah langkah akan kubawa ketika masalah demi masalah mulai menyapa? Ke mana lagi akan kubawa rasa cinta, gelisah, kecewa, kangen, dan patah hati dalam jiwa? Kepada siapakah akan kumengadu tentang semua masalah dalam hidup ini? Tentang cinta yang masih bersemayam, tentang rindu yang berdatangan secara tiba-tiba meski jarak yang memisahkan antara aku dengan dia, tentang jodoh yang sesuai kriteria, tentang sebuah upaya untuk melupakan. Tentang kesuksesan yang selalu kuimpikan dan yang ingin kucapai dan cita-citakan. Masa muda, saatnya menuju kesuksesan dengan terus fokus menggapai impian dan cita-cita. Tak pernah mengenal kata lelah, apalagi putus asa. Sukses di masa muda sangatlah mudah. Temukan kelengkapannya dalam buku ini. Buku ini adalah karya penulis Niayah yang mengisahkan tentang perjuangan di masa mudanya yang tentu saja disertai berbagai problematikanya. Jatuh bangun adalah hal yang biasa. Namun, semangatnya terus membara untuk menggapai impiannya. Kiranya kisah ini dapat menginspirasi kaum muda yang kini tengah berjuang mengejar cita-citanya untuk tidak pernah menyerah. Apa pun rintangannya, pasti ada jalan!</t>
  </si>
  <si>
    <t>26f2f3f0-2c40-4f42-a646-beb1faf08c04</t>
  </si>
  <si>
    <t>Dasar-dasar Manajemen</t>
  </si>
  <si>
    <t>978-623-8493-68-5</t>
  </si>
  <si>
    <t>Buku ini dapat digunakan sebagai bahan bacaan dan referensi yang sangat penting. Pembahasan yang ada dalam buku ini disajikan dengan menggunakan bahasa yang sangat sederhana, lugas, dan mudah dipahami, sehingga akan membantu para mahasiswa dalam mempelajarinya secara lebih cepat, mudah,dan praktis.</t>
  </si>
  <si>
    <t>47afe084-b28d-45fa-a064-8c589f27144e</t>
  </si>
  <si>
    <t>Teknik-Teknik Analisis &amp; Evaluasi Strategi Bisnis</t>
  </si>
  <si>
    <t>978-623-8493-69-2</t>
  </si>
  <si>
    <t>Perusahaan akan gagal apabila strategi yang dirumuskan dan dipilih tidaklah tepat, tidak peduli seberapa cemerlangnya gaya kepemimpinan manajemen dan tidak peduli seberapa efektif penerapannya. Strategi yang sukses bersifat komprehensif dan terintegrasi dengan baik. Strategi harus fokus pada faktor-faktor utama keberhasilan perusahaan. Teknik analisis strategi bisnis dapat diintegrasikan ke dalam tiga tahapan, yang dapat membantu penyusun strategi dalam mengidentifikasi dan memilih strategi tertentu.Tahap 1 dari kerangka kerja formulasi strategi terdiri atas matriks EFE (Eksternal Factor Evaluation), IFE (Internal Factor Evaluation), dan CPM (Competitive Profile Matrix). Sedangkan tahap 2 meliputi matriks Strengths-Weaknesses-OpportunitiesThreats (SWOT), matriks Strategic Position and Action Evaluation (SPACE), matriks Boston Consulting Group (BCG), matriks Internal-Eksternal (IE), dan matriks Grand Strategy. Tahap 3, sebagai tahap terakhir, melibatkan teknik tunggal yaitu Quantitative Strategic Planning Matrix (QSPM).</t>
  </si>
  <si>
    <t>0ef2a68b-bfa6-449c-8743-36cceff18783</t>
  </si>
  <si>
    <t>TEKNOLOGI ELEKTROKIMIA untuk Pengolahan Air dan Air Limbah Industri</t>
  </si>
  <si>
    <t>Dr. Aris Mukimin</t>
  </si>
  <si>
    <t>978-623-01-4212-3</t>
  </si>
  <si>
    <t>978-623-01-4213-0</t>
  </si>
  <si>
    <t>Reaksi elektrokimia menjadi pondasi dasar pengembangan di aspek unit peralatan dan sistem operasi. Buku ini mengetengahkan ilmu pengetahuan dan teknologi dalam bentuk teori dan aplikasi.</t>
  </si>
  <si>
    <t>2b08a3f4-8ef4-4d7d-b192-a62731dfdecd</t>
  </si>
  <si>
    <t>Five Essential English Grammar</t>
  </si>
  <si>
    <t>Polce Aryanto Bessie, Putu Tedy Indrawan</t>
  </si>
  <si>
    <t>978-623-8493-72-2</t>
  </si>
  <si>
    <t>Buku ini mengulas lima jenis gramatika bahasa Inggris yang umumnya digunakan dalam komunikasi. Kelima jenis gramatika ini juga erat kaitannya dengan penggunaan tense. Sekalipun Anda belum memahami tense secara baik, Anda akan dipandu untuk membuat kalimat yang sesuai dengan gramatika bahasa Inggris. Buku ini diawali dengan beragam aktivitas berbicara/speaking sehingga sebagai pembaca tidak akan langsung diperhadapkan dengan kerumitan gramatika berbahasa. Buku ini menawarkan pengalaman berbahasa yang menyenangkan. Dengan demikian, Anda akan memiliki pengalaman secara langsung terkait penggunaan jenis grammar sembari mempelajari tiap bagiannya. Buku ini juga memberikan latihan percakapan-percakapan yang berisi nilai-nilai budaya, baik di Indonesia maupun mancanegara sehingga dengan mempelajari English grammar, Anda juga telah berkesempatan mempelajari budaya yang ada di negeri Barat. Hal ini akan mempermudah Anda untuk memahami alasan mengapa pilihan kata tertentu dan bentuk ekspresi tertentu harus disesuaikan dengan nilai budaya yang dibawa oleh konstruksi atau ekspresi kalimat tertentu. Terdapat lima bentuk gramatika bahasa Inggris yang sering dipakai dalam percakapan sehari-hari, yakni Tag Question, Passive Construction, Elliptical Phrase, Conditional Sentence, dan Reported Speech. Kelimanya akan dibahas dalam lima bab yang berbeda dan disajikan secara sederhana sehingga mudah untuk dipahami. Selain itu, terdapat soal-soal latihan yang berhubungan erat dengan topik pembahasan untuk memastikan pemahaman pembaca. Buku ini dapat dibaca oleh berbagai kalangan, mulai dari siswa SMA, mahasiswa perguruan tinggi, hingga masyarakat umum.</t>
  </si>
  <si>
    <t>efdaf220-529f-448a-a86b-cb2ca505bb7f</t>
  </si>
  <si>
    <t>Gudeg: Filosofi dan Tradisi Kuliner Yogyakarta</t>
  </si>
  <si>
    <t>978-634-7011-29-9</t>
  </si>
  <si>
    <t>978-634-7011-30-5</t>
  </si>
  <si>
    <t>Gudeg adalah makanan khas Yogyakarta dengan warna yang cokelat, akibat sentuhan gula Jawa dan beberapa rempah yang digunakan untuk membuat gudeg. Gudeg juga memiliki cita rasa yang manis, lezat dan menggugah selera. Tidak hanya itu saja, gudeg juga menjadi salah satu makanan yang banyak diminati oleh banyak orang yang berkunjung ke Kota Yogyakarta. Dalam buku &amp;ldquo;Gudeg: Filosofi dan Tradisi Kuliner Yogyakarta&amp;rdquo; akan memberikan beberapa pemahaman tentang Gudeg sebagai makanan yang menjadi kuliner Khas Yogyakarta, serta memberikan beberapa penjelasan tentang budaya dan filosofi gudeg di kalangan masyarakat. Tidak hanya itu, buku ini juga akan menjadi sebuah pengantar sebuah minat keberagaman kuliner di Indonesia dan menjelajahi lebih pesona Kota Yogyakarta melalui kulinernya.</t>
  </si>
  <si>
    <t>fbf80b7a-3955-4d85-8a57-cc1472620a74</t>
  </si>
  <si>
    <t>Seks &amp; Cinta: Perekat dan Penghancur Suami Istri</t>
  </si>
  <si>
    <t>978-623-8493-71-5</t>
  </si>
  <si>
    <t>Seks dan cinta adalah dua hal penting dan utama bagi semua manusia, pria maupun wanita tak terkecuali mulai dari bayi sampai tua. Seks dan cinta membuat manusia hidup berarti dan sering kali jadi tujuan hidup semua manusia, sebab dua hal ini menjadi perekat orang tua kepada anak-anak dan sebaliknya. Khususnya bagi pasangan suami istri, seks dan cinta tak pelak lagi merupakan kunci menuju hidup bahagia nan langgeng. Namun, dua hal ini juga acapkali menjadi masalah keharmonisan pasangan, yang mana bila merasa tidak terpenuhi akan mencari ke orang lain, yang disebut selingkuh, berpaling ke lain hati, yang dapat menghancurkan pasangan dan keluarga. Untuk itu, ada baiknya kita berhati-hati dalam menjalankan seks dan menjaga jalinan cinta kasih yang terwujud selama ini dengan janji setia kepada pasangan saat memutuskan membina keluarga. Simak berbagai informasi yang disajikan dalam buku Seks dan Cinta ini, yang diyakini sangat Anda dibutuhkan dan berbagai kiat tentang seks dan cinta serta: v Arti pernikahan, periode dan masa-masa rawan pernikahan: Perlukah kesepakatan awal sebelum menikah dan hal apa saja yang perlu disepakati? v Perselingkuhan: Mengapa bisa terjadi, faktor yang berperan, dan apa motifnya? Kiat menghindar dan menghadapi perselingkuhan. v Mengetahui peranan hormon otak (neurotransmiter) terhadap seks dan cinta v Mengenal anatomi organ seks pria dan wanita: istilah perawan dan perjaka v Tahapan hubungan intim dan ragam posisi seks v Cara mempertahankan gairah seks dan obat penunjang v Hubungan seks dan cinta: Benarkah seks karena adanya cinta? v Perbedaan pria dan wanita: Karakter, cara mengungkapkan masalah, dan penyelesaiannya v Postulat dan dalil komunikasi yang efektif v Peranan seks terhadap kesehatan v Waspada pada mitos-mitos terkait seks dan cinta v Hal penting lain perihal keluarga: Hal-hal yang sulit ditepati pria, istri dan suami ideal.</t>
  </si>
  <si>
    <t>203edcd7-dcc8-438e-b58c-2ad75118c66d</t>
  </si>
  <si>
    <t>Inovasi Pembelajaran: Model, Metode, dan Media Inovatif di Era Society 5.0</t>
  </si>
  <si>
    <t>Ana Widyastuti</t>
  </si>
  <si>
    <t>978-623-8493-70-8</t>
  </si>
  <si>
    <t>Dalam era Society 5.0 yang diwarnai oleh kemajuan teknologi dan integrasi digital, pendidikan menghadapi tantangan baru dalam menciptakan pembelajaran yang relevan dan efektif. Buku ini menawarkan pandangan yang segar dan terperinci tentang inovasi pembelajaran di tengah era ini, dengan fokus pada model, metode, dan media inovatif yang dapat membawa pendidikan ke tingkat berikutnya. Penulis membawa pembaca dalam perjalanan melalui konsep dan peran inovasi dalam transformasi pendidikan. Dari pemahaman mendalam tentang esensi inovasi hingga penerapannya dalam pembelajaran, pembaca akan dihadapkan pada pemikiran-pemikiran cemerlang dan ide-ide kreatif yang dapat mengubah lanskap pendidikan di era Society 5.0. Buku ini tidak hanya memberikan gambaran umum tentang inovasi, tetapi juga menyoroti praktik-praktik terbaik dan studi kasus yang mengilustrasikan keberhasilan implementasi inovasi pembelajaran. Dengan demikian, pembaca tidak hanya dipandu untuk memahami konsep-konsep inovatif, tetapi juga diilhami untuk menerapkannya secara nyata dalam konteks pendidikan di masa kini dan masa depan. Buku tentang inovasi pembelajaran di era Society 5.0 ini menjanjikan wawasan mendalam, inspirasi, dan panduan praktis bagi para pendidik, pengambil kebijakan, dan siapa pun yang tertarik untuk menjadi agen perubahan dalam dunia pendidikan yang terus berkembang.</t>
  </si>
  <si>
    <t>1d6ec84e-c8f0-4ae8-922c-aeeafc83c2b1</t>
  </si>
  <si>
    <t>Tumbuhan Talas dan Pemanfaatannya</t>
  </si>
  <si>
    <t>978-634-7011-41-1</t>
  </si>
  <si>
    <t>978-634-7011-42-8</t>
  </si>
  <si>
    <t>Tumbuhan talas adalah tumbuhan yang dapat hidup dengan mudah dan menjadi salah satu tumbuhan yang menjadi sejarah pertanian dan pangan di belahan dunia. Talas juga menjadi salah satu tumbuhan yang dimanfaatkan umbi, batang dan daunnya untuk berbagai sektor dari kehidupan. Dalam konteks kesehatan, tumbuhan talas memiliki umbi yang dapat dikonsumsi dan dijadikan hidangan olahan, sehingga dapat mencukupi sumber pangan. Buku &amp;ldquo; Tumbuhan Talas dan Pemanfaatannya&amp;rdquo; akan membahas mengenai beberapa hal seputar tumbuhan talas, guna memberikan referensi dan inspirasi untuk memanfaatkan tumbuhan talas dalam berbagai hal, mulai dari kesehatan, kerajinan dan sektor pertanian.</t>
  </si>
  <si>
    <t>b30f2ad9-4314-4705-8af1-e6cb4c5adb9c</t>
  </si>
  <si>
    <t>Manajemen Komplain dan Customer Care: Dalam Administrasi Rumah Sakit</t>
  </si>
  <si>
    <t>Ahmad Farid, S.K.M., M.K.M.</t>
  </si>
  <si>
    <t>978-623-8493-67-8</t>
  </si>
  <si>
    <t>Buku Manajemen Komplain dan Customer Care mengajak pembaca memahami tentang pengetahuan manajemen dalam menghadapi konflik dengan pelanggan, baik pelanggan internal maupun eksternal dalam suatu organisasi. Pemahaman ini tentunya diperlukan bagi orang-orang yang berkecimpung dalam penyelenggaraan pelayanan agar dapat mengelola komplain dan memberikan pelayanan yang prima. Buku ini akan mengupas hal-hal terkait manajemen komplain dan customer care, khususnya dalam ranah administrasi rumah sakit. Pembahasan disajikan secara runtut dan lengkap sehingga mudah untuk dipahami, baik oleh akademisi, mahasiswa, maupun praktisi dalam bidang terkait. Beberapa hal yang diuraikan dalam buku ini mulai dari konsep manajemen komplain dan customer care, hukum perlindungan konsumen, pelayanan kesehatan di Indonesia, standar pelayanan prima, membangun loyalitas, hingga contoh manajemen komplain dan customer care.</t>
  </si>
  <si>
    <t>cfbcbd99-7a10-4513-9d57-6b95d75ce9e1</t>
  </si>
  <si>
    <t>Teori Psikometri dalam Praktik Efisien, Jelas, dan Praktis</t>
  </si>
  <si>
    <t>Nur Fatwikiningsih, S.Psi, M.Psi,</t>
  </si>
  <si>
    <t>978-623-01-4205-5</t>
  </si>
  <si>
    <t>978-623-01-4206-2</t>
  </si>
  <si>
    <t>Teori psikometri dalam praktik memberikan kunci praktis informasi yang eﬁsien, jelas, dan mudah dipahami oleh pembaca dari beragam latar belakang pendidikan yang membutuhkan pemahaman berkaitan dengan teori psikometri hingga aplikasinya dalam fondasi dasar psikometri berkaitan dengan pengukuran dan hasil ukur, pengembangan alat ukur,statistik berkaitan dengan materi, serta analisisnya secara teoretis, validitas, reliabilitas, penormaan, dan eror dalam pengukuran.</t>
  </si>
  <si>
    <t>15326ad7-af3f-494e-b685-390ff5416059</t>
  </si>
  <si>
    <t>Tips Mudah Membudidayakan Pohon Sukun di Rumah</t>
  </si>
  <si>
    <t>978-634-7011-39-8</t>
  </si>
  <si>
    <t>978-634-7011-40-4</t>
  </si>
  <si>
    <t>Pohon sukun adalah salah satu pohon yang memiliki buah yang dapat di manfaatkan untuk menjadi salah satu olahan makanan yang bergizi. Pohon ini juga dapat dibudidayakan dan di jadikan ladang usaha untuk sebagian orang yang dapat mengolah buahnya dengan baik. Pohon ini dapat tumbuh dengan menghasilkan beberapa buah, namun harus dengan sabar untuk menunggu buah dapat di olah menjadi salah satu makanan. Buku &amp;ldquo; Tips Mudah Membudidayakan Pohon Sukun di Rumah&amp;rdquo; akan memberikan beberapa wawasan mengenai berbagai hal yang berhubungan dengan pohon dan buah sukun. Tidak hanya itu, tips mudah yang akan disajikan juga dapat membantu dalam penanaman pohon sukun di rumah dengan mudah dan praktis. Tips ini diharapkan dapat bermanfaat dan diterapkan di lingkungan sekitar menjadi sebuah referensi dalam menanam tumbuhan di rumah.</t>
  </si>
  <si>
    <t>65d998bb-9308-467d-9492-4fadade2bfce</t>
  </si>
  <si>
    <t>MANAJEMEN KONFLIK : Tinjauan Konsep, Realitas, dan Pengelolaan Konflik</t>
  </si>
  <si>
    <t>Efriza &amp; Definitif Endrina Kartini Mendrofa</t>
  </si>
  <si>
    <t>978-623-01-4216-1</t>
  </si>
  <si>
    <t>978-623-01-4217-8</t>
  </si>
  <si>
    <t>Konflik merupakan hal yang alamiah dalam kehidupan manusia. Seperti halnya sifat zat, konflik itu tidak bisa dihancurkan, tetapi hanya direduksi pengaruhnya agar eskalasinya tidak membesar. Buku ini menawarkan adanya pendekatan komprehensif dalam mengelola konflik tersebut. Konsensus dan Kesepahaman adalah kunci utama dalam pengelolaan konflik.</t>
  </si>
  <si>
    <t>8d3e8391-ff0e-40ec-800f-234003e994c0</t>
  </si>
  <si>
    <t>DINAMIKA UMKM: Permasalahan, Potensi dan Strategi</t>
  </si>
  <si>
    <t>Dr. Nurlinda, SE., Ak., M.Si., CA.</t>
  </si>
  <si>
    <t>978-623-8493-65-4</t>
  </si>
  <si>
    <t>Buku ini merupakan pengembangan dari buku sebelumnya yang berjudul &amp;ldquo;UMKM di Tengah Badai Krisis&amp;rdquo;. Buku ini hadir sebagai referensi untuk para pemerhati UMKM, pelaku UMKM, mahasiswa, akademisi serta pihak-pihak lainnya, seperti peneliti dan para pengambil kebijakan. Buku ini merupakan kajian panjang tentang UMKM, sehingga dapat terlihat gambaran perjalanan UMKM. Selain itu, buku ini juga membahas peran UMKM pada sektor ekonomi, mengkaji potensi ekonomi pada UMKM, dan menggali potensi UMKM sebagai sumber pendapatan pajak dan retribusi. Buku ini juga membahas tentang kinerja UMKM, permasalahan-permasalahan pada UMKM yang dilengkapi dengan solusi, seperti pengembangan model bisnis dan strategi UMKM, pemanfaatan strategi marketing untuk UMKM yang tepat, serta pemanfaatan digital teknologi untuk meningkatkan kinerja UMKM. Di bagian akhir, buku ini dilengkapi dengan studi empiris yang telah kami lakukan pada UMKM, yang kemudian diramu menjadi sebuah informasi yang cukup lengkap untuk menggambarkan beberapa solusi dari permasalahan yang terjadi pada UMKM, dan selanjutnya dibahas secara sederhana untuk memudahkan pembaca memahami serta menerapkan beberapa solusi yang ditawarkan.</t>
  </si>
  <si>
    <t>bd09d869-98e4-4711-9828-b642c55c0d18</t>
  </si>
  <si>
    <t>Raka Abdial : Penjelajah Portal Dimensi Waktu</t>
  </si>
  <si>
    <t>Peroa</t>
  </si>
  <si>
    <t>978-623-8493-64-7</t>
  </si>
  <si>
    <t>Raka Abdial, seorang anggota Badan Intelijen Negara, mendadak ditarik masuk untuk bekerja di Badan Antiteror. Orang yang membawanya adalah Ben Sanjaya, senior sekaligus partner bertugasnya. Dalam misi pertamanya, tiba-tiba Raka diserang oleh orang tak dikenal yang meledakkan sebuah bom di kereta yang mereka tumpangi. Ben tewas dalam serangan tersebut dan anehnya, Raka justru menemukan fakta tak terduga sebelumnya. Teror ledakan yang terjadi setahun belakangan itu ternyata bukanlah sebuah teror bom, melainkan hasil dari fusi energi yang digunakan untuk membuka portal waktu! Ia tanpa sengaja memasuki portal waktu menuju masa depan di mana Ben yang seharusnya masih hidup dan berhasil memecahkan kasus teror tersebut justru tewas di hadapannya. Raka yang sudah kehilangan segalanya pun harus kembali berkeliaran di jalanan. Satu-satunya cara untuk mengembalikan hidupnya adalah dengan membongkar kasus teror tersebut.</t>
  </si>
  <si>
    <t>7e79a961-31f7-4d44-a881-9f8c965f2cb6</t>
  </si>
  <si>
    <t>Marketing</t>
  </si>
  <si>
    <t>Dr. Alexander Thian, M.Si.</t>
  </si>
  <si>
    <t>978-623-8493-63-0</t>
  </si>
  <si>
    <t>Buku ini dapat digunakan sebagai bahan referensi, khususnya bagi para siswa siswi yang sedang mengambil mata pelajaran Marketing. Pembahasan yang ada dalam buku ini disajikan dengan menggunakan bahasa yang sangat sederhana, lugas, dan mudah dipahami, sehingga akan membantu para siswa siswi dalam mempelajarinya secara lebih cepat, mudah, dan praktis.</t>
  </si>
  <si>
    <t>f3a6be74-6ba3-4a1f-827f-d1a2acd3702a</t>
  </si>
  <si>
    <t>Natural Language Processing (NLP) dengan R : Teori dan Aplikasinya</t>
  </si>
  <si>
    <t>978-623-01-4218-5</t>
  </si>
  <si>
    <t>978-623-01-4219-2</t>
  </si>
  <si>
    <t>Seiring dengan perkembangan teknologi, Natural Language Processing (NLP) semakin banyak diterapkan. Tidak hanya pada aspek ilmu kebahasaan, namun mencakup aspek yang lebih luas, seperti industri yang menggunakan Artificial Intelligence (AI). Hal ini menyebabkan kebutuhan keahlian NLP kian diperlukan agar tercipta Sumber Daya Manusia Andal dan mampu berkontribusi dalam perkembangan NLP masa depan.</t>
  </si>
  <si>
    <t>bbfb029d-4334-4e0a-af6b-0b41fd29c715</t>
  </si>
  <si>
    <t>Peristiwa dan Gejala Jiwa pada Masyarakat Selama Masa Pandemi Corona-19: Maret 2020 - Juni 2021</t>
  </si>
  <si>
    <t>978-623-01-3999-4</t>
  </si>
  <si>
    <t>Peristiwa dan Gejala Jiwa pada Masyarakat Selama Masa Pandemi Corona-19 Sejak virus Corona-19 masuk di negera kita, tanggal 3 Maret 2020 sampai sekarang, perasaan masyarakat terombang-ambing Oleh keadaan yang tidak menentu akibat pandemi yang tak kunjung berhenti. Pandemi akibat penyebaran virus tersebut membuat masyarakat merasa was-was. Masyarakat mengalami gejala swing mood (suasana hati yang berubah-ubah); tertekan, cemas, takut, sedih, kecewa, putus asa silih berganti. Buku ini merupakan hasil penelusuran kejadian-kejadian yang menjadi sorotan media selama masa pandemi dan perasaan yang kemudian muncul di tengah masyarakat.akibat kejadian tersebut. Dengan penulusuran tersebut kemudia dapat dicari hubungan sebab-akibat antara suatu peristiwa dengan gejala psikis yang mengikutinya.dari sudut pandang psikologi agar dapat membantu masyarakat awam memahami psikologi dan memecahkan masalah psikis yang mereka alami. Hasil-hasil analisis tersebut kami tulis dalam bentuk kumpulan artikel sehingga terdokumentasi dalam sebuah buku &amp;quot;sejarah kejadian&amp;quot; yang berguna bagi banyak orang. Melalui buku tersebut masyarakat akan dapat mengingat kejadian apa saja yang mereka alami selama pandemi dan mengambil pelajaran dari kejadian-kejadian extra ordinary tersebut untuk membangun perilaku hidup yang lebih baik. Bagi yang belajar psikologi, kumpulan artikel tersebut dapat membantu memahami konsep-konsep teoritis melalui penjelasan praktis dengan contoh nyata. Apa yang dirasakan, dipikirkan, dipersepsikan masyarakat selama mereka berinterakasi dengan dunia sekitarnya selama menghadapi pandemi itu sudah mencakup semua aspek dan substansi dasar-dasar psikologi.</t>
  </si>
  <si>
    <t>6c9652e5-9b59-4d4a-84a6-5dbcf1594c24</t>
  </si>
  <si>
    <t>TV Programming News dan Entertainmet</t>
  </si>
  <si>
    <t>Haronas Kutanto dan Yousep Eka Apriandi</t>
  </si>
  <si>
    <t>978-979-29-7251-1</t>
  </si>
  <si>
    <t>978-979-29-7252-8</t>
  </si>
  <si>
    <t>Buku ini membahas mengenai programming secara lengkap dalam industri media televisi saat ini. Mulai dari perencanaan program, analisa program, pembelian program, pengemasan program, dan penjadwalan program. Sehingga pembaca dapat memahami pola tayangan televisi, setiap program acara televisi yang dibuat beragam sesuai dengan segmentasi, dengan harapan dapat meraih data rating dan share yang bagus. Diharapkan buku ini dapat bermanfaat bagi para pembaca, khususnya bagi mahasiswa yang nantinya akan terjun langsung di Industri Media.</t>
  </si>
  <si>
    <t>01235892-d258-448f-96db-7ad655a006d2</t>
  </si>
  <si>
    <t>Layanan Perbankan dan Keuangan Mikro</t>
  </si>
  <si>
    <t>978-623-8493-54-8</t>
  </si>
  <si>
    <t>Buku ini dapat digunakan sebagai bahan referensi, khususnya bagi para siswa siswi yang sedang mengambil mata pelajaran Layanan Perbankan dan Keuangan Mikro. Pembahasan yang ada dalam buku ini disajikan dengan menggunakan bahasa yang sangat sederhana, lugas, dan mudah dipahami, sehingga akan membantu para siswa siswi dalam mempelajarinya secara lebih cepat, mudah, dan praktis.</t>
  </si>
  <si>
    <t>57ac6763-51c9-488e-8505-e8fa61b21c3b</t>
  </si>
  <si>
    <t>Kebenaran-Kebenaran yang Memberi Inspirasi, Pencerahan, dan Nilai Kehidupan</t>
  </si>
  <si>
    <t>Hendrick Sine</t>
  </si>
  <si>
    <t>978-623-314-550-3</t>
  </si>
  <si>
    <t>&amp;ldquo;Dalam buku ini kita melihat dan merasakan bahwa Allah jauh lebih besar dari persepsi kita tentangnya. Kesalahan kita adalah bahwa terlalu sering kita menyamakan Allaj dengan persepsi kita tentang-Nya. Maka ketika kita berpikir dengan mempergunakan rasio kita, kita menyangka kita dapat memasukkan Allah dalam ruang lingkup keterbatasan rasio kita. Pada hal Allah itu adalah &amp;quot;Finitum non capax infiniti&amp;quot; (Yang Tidak Terbatas Tidak Dapat Dimuat Oleh Yang Terbatas). Semoga para pembaca diberkati melalui tulisan-tulisan ini.&amp;rdquo; Pdt. Dr. Andreas A. Yewangoe Mantan Ketua Umum PGI, dan Anggota BPIP &amp;ldquo;Karya Pdt. Hendrik Sine, M.Th., yang terdiri atas 37 artikel teologi Alkitabiah ini menyoroti nilai-nilai kebenaran dalam kehidupan praktis sehinga sangat penting untuk dibaca dan dipahami. Sebab itu saya merekomendasikan buku ini kepada Warga Jemaat, khususnya para Pelajar dan Mahasiswa untuk memahami bagaimana seharusnya hidup dalam kehidupan di dunia ini.&amp;rdquo; Prof. Dr. Melkias Hetharia, SH., MA., M.Hum Guru Besar Filsafat Hukum dan Hak Asasi Manusia, di Fakultas Hukum Universitas Cenderawasih, dan juga Pengajar Apologetika dan Filsafat Agama pada STT Baptis Jayapura Papua, serta Pengajar Etika Terapan dan Filsafat Ilmu pada Sekolah Tinggi Agama Kristen Protestan Negeri (STAKPN) Sentani Jayapura, Papua. &amp;ldquo;Rasionalisasi sudah melanda dunia semenjak masa renaissance di Eropa dan terus terjadi hingga masa kini. Berbagai bentuk dan sifatnya diragakan dari masa ke masa, melibatkan berbagai jalan kontekstualisasi hingga inkulturasi. Buku ini adalah sebagian upaya rasionalisasi tersebut yang dihadirkan dengan konteks lokal secara gamblang oleh Hendrick Sine, berbekal terang Firman Tuhan. Semoga generasi muda bisa memaknainya melalui buku ini. Dr. Salmon Priaji Martana. Dosen Mata Kuliah Inkulturasi di Prodi Teknik Arsitektur Universitas Komputer Indonesia (UNIKOM). &amp;quot;Bila Anda membutuhkan membangun pola pikir, relasi, hubungan intim dengan Tuhan, kepedulian terhadap sesama, kehidupan yang bertanggung jawab, Anda wajib membaca buku ini.&amp;rdquo; Pdt. Dr. Yohanes (Yosi) Sudarmadji, S.Pd., M.Th, DPM. Gembala Senior Bandung &amp;amp; Palu City Blessing. &amp;ldquo;Setiap orang percaya yang mendambakan pertumbuhan iman yang normal disarankan untuk membaca buku ini yang akan menjelaskan tentang kebenaran- kebenaran dan pencerahan yang Alkitabiah.&amp;rdquo; Pdt. Dr. Natanael Theo Setiawan. Gembala jemaat GBT Anugerah Bandung Ketua Bamag LKKI Bandung. Ketua Yayasan Suara Kasih Anugerah Abadi</t>
  </si>
  <si>
    <t>91432764-1751-4a52-9e67-56f8bf830eca</t>
  </si>
  <si>
    <t>Hukum Perusahaan</t>
  </si>
  <si>
    <t>978-623-8493-60-9</t>
  </si>
  <si>
    <t>Buku ini dapat dipakai sebagai bahan referensi, khususnya bagi para mahasiswa Fakultas Hukum yang sedang mengambil mata kuliah Hukum Perusahaan. Topik-Topik menarik yang dibahas dalam buku ini meliputi: Bentuk-Bentuk Perusahaan; Perseroan Terbatas; Hukum Kepailitan; Hukum Anti Monopoli dan Persaingan Usaha; Penyelesaian Sengketa Bisnis; Merger, Konsolidasi, dan Akuisisi; dan Surat-Surat Berharga.</t>
  </si>
  <si>
    <t>88474d96-eb83-4510-bf9a-47bfc4ea124c</t>
  </si>
  <si>
    <t>Pembangunan Pertanian, Membangun Kemandirian Pangan dalam Masa Bencana dan Pandemi</t>
  </si>
  <si>
    <t>Tim Dosen Faperta UGM (Triwibowo Yuwono, Ir., PhD)</t>
  </si>
  <si>
    <t>978-623-7267-35-5</t>
  </si>
  <si>
    <t>978-623-7267-34-8</t>
  </si>
  <si>
    <t>Buku ini mengurai persoalan kemandirian pangan pada masa-masa bencana, termasuk pandemic Covid-19, Serta memberikan gagasan-gagasan alternative bagi masyarakat agar tetap Tangguh dan mandiri dalam pemenuhan kebutuhan pangan. Pengalaman telah menunjukan bahwa bahan pengan alternative banyak tersedia. Demikian juga Teknik budi daya dan produksi kesejahteraan dan pemberdayaan petani juga tetap perlu menjadi perhatian Bersama, terlebih ketika harus menghadapi sistem perdagangan komoditas pangan yang seringkali tidak menguntungkan bagi mereka. Buku ini juga menyajikan contoh ketangguhan masyarakat dalam menghadapi bencana.</t>
  </si>
  <si>
    <t>1ead3dba-3ec0-4ba3-8639-cf0c9d5c8d28</t>
  </si>
  <si>
    <t>The Worthy Single Lady: Suatu Pelajaran Berharga dari Masa Single</t>
  </si>
  <si>
    <t>Rosdayanti</t>
  </si>
  <si>
    <t>978-623-314-547-3</t>
  </si>
  <si>
    <t>Sebagai wanita single di usia 30+, aku dipenuhi oleh rasa khawatir dan frustrasi dalam berbagai upaya pencarian jodoh. Pertanyaan &amp;ldquo;kapan nikah&amp;rdquo; yang makin hari makin gencar aku dapatkan dari berbagai pihak terdengar makin horor seiring makin bertambahnya usiaku. Saat usiaku 20-an, rasanya ringan saja menjawab pertanyaan &amp;ldquo;kapan nikah&amp;rdquo;. Namun saat usia 30-an, pertanyaan yang sama mampu membuatku sangat frustrasi sehingga mau tak mau, aku pun berjuang melakukan berbagai upaya pencarian jodoh. Dalam masa pencarian jodoh itu, aku akhirnya mendapatkan suatu pelajaran berharga. Ternyata hal yang paling aku butuhkan bukanlah bertemu pangeran impian dan menikah sesegera mungkin. Ada sesuatu yang jauh lebih berharga dari hal itu. Hal yang membuatku bebas dari rasa panik dan takut, yang membuat hidupku lebih terarah dan bermakna. Suatu pencerahan yang menuntunku jadi pribadi yang utuh dan content serta membuatku berada pada tahap aku akan bahagia dan baik-baik saja dengan atau tanpa seorang pasangan, dengan atau tanpa menikah. Pelajaran apakah itu?</t>
  </si>
  <si>
    <t>356f812d-dc63-4780-a2b7-89042cf0cb8d</t>
  </si>
  <si>
    <t>Setelah Kau Pergi</t>
  </si>
  <si>
    <t>: dan Cerita-Cerita yang Ditinggalkan</t>
  </si>
  <si>
    <t>978-623-8419-05-0</t>
  </si>
  <si>
    <t>978-623-8419-06-7</t>
  </si>
  <si>
    <t>lni adalah kumpulan prosa yang menarasikan berbagai momen kepergian, serta ditulis di tengah kedukaan don kehilangan orang-orang tercinta. Ada cerita tentang anak yang mengenang hari kematian sang ayah, perempuan yang menunggu don kekasihnya tak pernah datang, hal-hal yang lebih tabah dari huian pada bulan Juni, pertanyaan tentang meniadi diri sendiri, serta perpisahan-perpisahan yang menyisakan cerita janggal. Mungkin kamu akan menemukan ceritamu di sini don mendapatkan kembali kenangan lama di antara kisah-kisah ini. Untuk itu, apakah kamu berani menelusuri ulang kesedihan sekali lagi?
 Setiap orang memiliki cerita don pandangan tersendiri mengenai makna kesedihan, kehilangan, don kepergian. Kumpulan prosa ini berusaha memotret perasaan-perasaan tersebut dari kacamata don pengalaman penulis. Disusun rapi meniadi lebih dari 50 prosa pendek yang mewakili gambaran rasa don keadaan ketika ditinggalkan teman, sahabat, kekasih, don keluarga sebagai benang merahnya. Setiap cerita dapat dibaca tersendiri secara lepas dengan harapan naskah dapat hadir sebagai teman baca bagi mereka yang kehilangan oleh kepergian orang tercinta.</t>
  </si>
  <si>
    <t>4ff5fe3d-0318-4938-8957-598a6b112476</t>
  </si>
  <si>
    <t>Rahasia Raja Uang : Meneladani Sikap dan Prinsip Para Super Miliarder</t>
  </si>
  <si>
    <t>978-623-7851-85-1</t>
  </si>
  <si>
    <t>Para miliader sangat menarik untuk dibahas dan selalu mempesonakan orang kebanyakan. Kisah perjalanan, pengalaman, dan perjuangan hidup mereka sangat menarik untuk diikuti. Buku ini mengisahkan perjalanan panjang mereka dari masa kecil, minat atau hobi mereka, mengembangkan potensi diri, saat sekolah, usaha yang mereka lakukan, sikap dalam menjalankan bisnis, rintangan dan tantangan yang mereka hadapi, strategi bisnis untuk mengembangkan usaha dan menghadapi kompetitor, falsafah bisnis yang dipegang dengan teguh sampai dengan mencapai puncak keberhasilan. Semoga kehadiran buku ini, mampu membangkitkan jiwa dan semangat entepreneur Anda dalam menekuni usaha atau bidang apapun. Menjadi motivasi bagi siapa saja ingin berkarier dan terjun ke dunia bisnis. Selain itu, menjadi inspirasi bagi Anda untuk tidak cepat berputus asa dan menyerah dalam menghadapi berbagai rintangan dan tantangan. Serta menjadi contoh bagi Anda yang tengah berjuang untuk meraih keberhasilan.</t>
  </si>
  <si>
    <t>74bf5c0b-24a9-4c3b-9636-0694fea503fc</t>
  </si>
  <si>
    <t>Ragam kudapan Sumatra, Bali, NTB, NTT, dan Papua</t>
  </si>
  <si>
    <t>978-623-99086-6-9</t>
  </si>
  <si>
    <t>978-623-99086-7-6</t>
  </si>
  <si>
    <t>Buku ini akan mengajak kita bertamasya dan berwisata kuliner dengan kurang lebih 1000 macam kudapan. Kudapan Sumatra sebanyak 340 ragam, lalu menelusuri Bali, NTB, NTT dengan kudapannya yang istimewa sebanyak 66 macam, 60 macam, dan 12 macam. Belum lagi Papua dengan enam macam kudapannya. Dengan demikian, terbayanglah masyarakat kreatif yang menciptakan kudapan sehari-hari, kudapan untuk suguhan dan terkait kegiatan ritual masyarakat. Melalui kudapan, orang-orang dapat bercerita tentang harapan, niat, dan martabat yang dibangun berdasarkan potensi dan kearifan lokal. Rasanya bahagia menjadi orang Indonesia yang mempunyai beras, ketan, singkong, umbi yang lain, juga sagu dan jagung bersama kelapa dan gula kelapa sehingga dapat menciptakan kudapan Nusantara yang kaya rupa dan kaya rasa.
 Ternyata, seni dapur memiliki kekhasannya masingmasing. Kudapan Indonesia mulai dari Sumatra hingga Papua sangat efektif untuk membangun kesatuan dan persatuan lewat komunikasi yang asyik dilakukan dengan menikmati kudapan. Melihat sekian resep yang tersaji dalam buku ini serasa tidak lelah berupaya. Tidak sekadar mencoba, tetapi kita pun juga merasakan karya cipta sederhana dengan hasil yang membangkitkan selera.</t>
  </si>
  <si>
    <t>3112a532-3e67-404d-8ca8-aa5253bb2869</t>
  </si>
  <si>
    <t>Ragam kudapan Maluku, Sulawesi, dan Kalimantan</t>
  </si>
  <si>
    <t>978-623-99086-9-0</t>
  </si>
  <si>
    <t>978-623-99086-8-3</t>
  </si>
  <si>
    <t>Cita rasa kudapan Nusantara tidak hanya berhenti pada Pulau Sumatera dan Pulau Jawa saja. Deretan pulau di bagian timur Indonesia juga menyimpan kekayaan rasa kudapannya. Kalimantan, Sulawesi, dan Maluku menyimpan deretan kudapan khas bukan main banyak ragamnya juga kaya dengan riwayat dan bahan dasarnya. Dari ketiganya, Sulawesi menunjukkan keunikan karena ragam dan cara pengolahannya yang bervariasi, mulai dari yang sederhana hingga yang rumit. Sedangkan kudapan dari Kalimantan didominasi dari kudapan khas daerah kuliner Banjar. Tidak mengherankan, karena selama ini Suku Banjar memang terkenal dengan wadai 41-nya. Sedangkan di Maluku, kudapan didominasi dengan kudapan manis dengan aroma pala dan cengkeh yang memikat pelanggannya. Ya, Maluku memang daerah penghasil pala dan cengkeh.Peranan kudapan dalam kegiatan masyarakat pada ketiga pulau itu diceritakan dengan jelas pada penjelasan dalam buku ini. Hal ini dapat dikenali dan dipahami secara mendalam serta dijelaskan secara menarik dalam buku ini.</t>
  </si>
  <si>
    <t>09e5c4fd-2423-44d1-9d80-68d19b6f4426</t>
  </si>
  <si>
    <t>Ragam kudapan Jawa</t>
  </si>
  <si>
    <t>978-623-99086-4-5</t>
  </si>
  <si>
    <t>978-623-99086-5-2</t>
  </si>
  <si>
    <t>Kudapan Jawa menyimpan kekayaan jenis bahan yang digunakan, cara memproses, hingga seni penyajian yang unik. Bukti kreativitas bangsa Indonesia ini dapat kita banggakan. Hal ini sekaligus memperkaya khasanah kuliner dalam pengolahan makanan tradisional.
 Selain kudapan Jawa, buku ini juga memuat kudapan hasil akulturasi yang sebarannya luas sebagai bukti keharmonisan seni dapur Indonesia dengan bangsa asing seperti Tiongkok, Eropa, dan juga Arab. Tidak lupa dijelaskan pula mengenai kudapan yang sangat merakyat karena harganya yang bersahabat. Dari sinilah akan ditemukan kudapan yang terdapat di Jawa, antara lain kue andepite, biji ketapang, roti buaya, burayot, kue adas, jejorong, putri noong, poci-poci, kue irian, samplak, sari muka, telur beranjak, semorondono, kue lompong, bengawan solo, balung kuwuk, kipo, puding angin, kipo, roti kecik ganep, mata maling, jenang kawis ketan ireng, puding siwalan, kue manco, kue kumis, potu nyilem, kue ma me, dan tek getek.
 Untuk kudapan hasil akulturasi yang sebarannya luas diwakili oleh bakpao, bakwan, kue bantal, onde-onde (kudapan hasil akulturasi budaya tionghoa); brudel, lapis legit, pancake, donat, risoles, pastel, sus (kudapan hasil akulturasi budaya eropa); serta kudapan hasil akulturasi budaya arab yang diwakili oleh martabak. Selain itu, ada juga kudapan berbahan dasar kacang seperti kacang rebus, kacang bawang, dan kacang atom; kudapan berbahan dasar jagung seperti emping jagung dan jagung bakar; serta aneka gorengan seperti mendoan, tahu berontak, dan pisang goreng.
 Beberapa jenis kudapan hasil akulturasi seperti brownies, bika ambon, lumpia, dan mochi menjadi buah tangan paling dicari wisatawan. Begitu pula dengan kacang dieng dan mendoan yang telah menjadi ikon kuliner daerah serta sering diburu oleh wisatawan.
 Buku ini mengantarkan para pembacanya untuk menjelajah dunia cita rasa yang mengasyikkan. Hal itu mencakupP riwayat dan legenda masing-masing kudapan, lengkap dengan 492 resep kudapan</t>
  </si>
  <si>
    <t>3e89954f-cdf4-401f-898c-4bea923f05dc</t>
  </si>
  <si>
    <t>Precious Days with the Lord - 366 Devotionals That Make Your Night a Moment in His Presence</t>
  </si>
  <si>
    <t>978-623-314-491-9</t>
  </si>
  <si>
    <t>The endless busyness throughout the day often prevents us from feeling God&amp;#39;s presence, except when we come to church. However, it is important to note that the Lord cares about everything we do. This is what we need in order to make our days meaningful and free from burdens. While most people feel weary at night, those of us who long for God will find our souls refreshed by the light of His Word. This allows the night to leave a positive impression on us and brings us closer to Him. The book &amp;quot;Precious Days with the Lord: 366 Devotionals That Make Your Night a Moment in His Presence&amp;quot; consists of devotionals for the entire year. These devotionals can energize individuals whose souls grow weary at night, enabling them to wake up with joy the following day since God, who watches over us throughout the night, sets us free from worries.</t>
  </si>
  <si>
    <t>679c9c69-f09b-45c2-8cca-eef57364263c</t>
  </si>
  <si>
    <t>Pengantar Manajemen Bisnis</t>
  </si>
  <si>
    <t>978-623-01-1931-6</t>
  </si>
  <si>
    <t>Buku ini dapat digunakan sebagai bahan referensi, khususnya bagi para mahasiswa yangsedang mengambil mata kuliah PengantarManajemenBisnis,sertajuga dapatdigunakan sebagai pedoman bagi parapraktisibisnis dalam menjalankan ataumengelola bisnisnya secara lebih efisien dan efektif. Pembahasan yang ada dalam bukuini disajikan dengan menggunakan bahasa yang sangat sederhana, lugas, dan mudahdipahami, sehingga akan membantu parapembacadalam mempelajarinya secara lebihcepat, mudah, dan praktis.</t>
  </si>
  <si>
    <t>bfac8aaa-1cea-4737-814c-0df16b630dc5</t>
  </si>
  <si>
    <t>Pengantar Hukum Indonesia</t>
  </si>
  <si>
    <t>978-623-01-2913-1</t>
  </si>
  <si>
    <t>Buku ini dapat digunakan sebagai bahan referensi, khususnya bagi para mahasiswa yang sedang mengambil mata kuliah Pengantar Hukum Indonesia. Pembahasan yang ada dalam buku ini disajikan dengan menggunakan bahasa yang sangat sederhana, lugas, dan mudah dipahami, sehingga akan membantu para mahasiswa dalam mempelajarinya secara lebih cepat, mudah, dan praktis.</t>
  </si>
  <si>
    <t>be5d2ad5-32f6-4bfa-9062-f52ed47f5660</t>
  </si>
  <si>
    <t>Pengantar Dinamika Fluida Komputasi Dasar</t>
  </si>
  <si>
    <t>978-623-8493-61-6</t>
  </si>
  <si>
    <t>Buku ini membahas dasar teori dan penjelasan rinci tentang cara kerja (algoritma) dari dinamika fluida komputasi (CFD). Pembaca akan diberikan beberapa contoh praktik perhitungan dalam menyelesaikan persamaan Navier Stokes. Tidak hanya itu, pembaca juga akan diajak untuk membuat kode sendiri menggunakan MATLAB yang algoritmanya serupa dengan software komersial. Mulai dari pre-processing, processing (solver), dan post-processing, seluruhnya akan dikupas dalam buku ini. Dengan memadukan teori dan praktik, penulis berharap buku ini dapat meningkatkan pemahaman dasar pembaca yang sudah familier dengan penggunaan software CFD komersial maupun pemula, tetapi belum mengetahui teori dasar dibalik software tersebut. Pada dasarnya, algoritma dari software CFD satu dengan yang lain tidak jauh berbeda. Perbedaannya secara umum hanya terletak dari user interface dan bagaimana setiap software menawarkan visualisasi (post-processing) dari hasil perhitungan. Buku ini diperuntukkan bagi mahasiswa maupun praktisi yang menggeluti bidang dinamika fluida komputasi, dan dapat pula digunakan oleh dosen sebagai bahan ajar.</t>
  </si>
  <si>
    <t>de39581e-2c19-4d26-bb30-869fc8a522a7</t>
  </si>
  <si>
    <t>Pengantar Akuntansi 1 dan 2</t>
  </si>
  <si>
    <t>978-623-01-1408-3</t>
  </si>
  <si>
    <t>Buku ini dapat digunakan sebagai bahan referensi bagi para mahasiswa yang sedang mengambil mata kuliah Pengantar Akuntansi 1 dan 2. Pembahasan yang ada dalam buku ini disajikan dengan menggunakan bahasa yang sangat sederhana, lugas, dan mudah dipahami, sehingga akan membantu para mahasiswa dalam mempelajarinya secara lebih cepat, mudah, dan praktis.</t>
  </si>
  <si>
    <t>aa87627d-9b3e-4f8b-90b7-14592df4aa8e</t>
  </si>
  <si>
    <t>Pelajaran untuk Oca Pesut</t>
  </si>
  <si>
    <t>978-623-471-045-8</t>
  </si>
  <si>
    <t>978-623-471-046-5</t>
  </si>
  <si>
    <t>Fiski</t>
  </si>
  <si>
    <t>Apakah kamu tahu Ikan Pesut? Ikan Pesut adalah lumba-lumba air tawar dan salah satunya bisa ditemukan di sungai Mahakam. Nah, cerita ini merupakan petualangan seru dari Si OCA Pesut Mahakam.
 Oca si Pesut, dan saudaranya Ola, tak sabar ingin menonton Festival di hilir Sungai Mahakam. Tapi ternyata, ketika saatnya tiba ternyata hujan turun dengan lebat dan arus sangat kencang. Ibu melarang mereka untuk pergi ke festival karena arus sangat kencang.
 Tapi, Oca membujuk Ola saudaranya untuk tetap pergi ke festival itu&amp;hellip;dan ternyata hujan semakin deras&amp;hellip;.
 Selamatkah mereka?? Akankah mereka sampai ke Festival Mahakam itu?
 Ikuti petualangan Oca Pesut yang menegangkan ini yaaa&amp;hellip;..jangan sampai tidak membacanya&amp;hellip;</t>
  </si>
  <si>
    <t>e9324d4f-33b9-40f0-b1fa-b6a1e361cb64</t>
  </si>
  <si>
    <t>A(ntara) B(irth), C(hallenge), &amp; D(eath)</t>
  </si>
  <si>
    <t>Stella Olivia dan Andhika Hartawan</t>
  </si>
  <si>
    <t>978-623-8487-14-1</t>
  </si>
  <si>
    <t>978-623-8487-15-8</t>
  </si>
  <si>
    <t>Andhika divonis kanker stadium akhir saat usianya masih tergolong amat muda. Penyakit itu membuat hidupnya babak belur. Rasa sakit luar biasa menjalar dari ujung kepala hingga kaki, perjalanan kemoterapi yang menyiksa, berjuang sendirian di negara orang, bahkan tabungan terkuras habis. Namun, ... tiap kali ingin menyerah, ia melihat banyak keajaiban kecil terus terjadi. Tuhan tidak pernah tidur. Yang paling ajaib, Andhika melihat cahaya superterang pukul dua dini hari dengan bayangan sebuah pintu terbuka yang seolah memanggilnya. Apakah itu Tuhan? Apakah sudah waktunya untuk pulang? &amp;quot;Belum Berakhir, Andhika! Jalan yang jauh, jangan lupa pulang. Hidup dengan kanker adalah guru terbaik. Buku ini cara berbagi pengalaman yang akan menjadi dukungan dan motivasi. Sebab kita tidak pernah sendirian dalam setiap perjuangan. Cinta orang tua merupakan tolok ukur kesuksesan bagi pejuang kanker. Buku inspiratif. Pantang mati sebelum mati!&amp;quot; Shahnaz Haque Aktris, TV Host, Penyintas Kanker Ovarium</t>
  </si>
  <si>
    <t>9b6b3b46-5ff3-413b-8b9a-1fd306251355</t>
  </si>
  <si>
    <t>#StopBullyingStartLoving Apakah aku, kamu, dan mereka bukan manusia?</t>
  </si>
  <si>
    <t>@icampusindonesia</t>
  </si>
  <si>
    <t>978-623-7851-74-5</t>
  </si>
  <si>
    <t>978-623-7851-75-2</t>
  </si>
  <si>
    <t>Orang yang dirisak selalu menderita, tetapi perisak akan lebih menderita karena akan masuk neraka .... &amp;quot;Love the one you feel deserve it the least, because they need it the most&amp;quot;</t>
  </si>
  <si>
    <t>0a3933ec-39ac-4c3c-a7aa-26b26ce2716d</t>
  </si>
  <si>
    <t>Obor Injil di Benua Asia: Sejarah Gereja Asia</t>
  </si>
  <si>
    <t>978-623-314-485-8</t>
  </si>
  <si>
    <t>Di sini dikemukakan bagaimana perjalanan pemberitaan Injil di wilayah sekitar Benua Asia, sehingga gereja dapat berdiri, dan umat Kristus memuji dan mempermuliakan Allah. Disebut gereja bukan hanya berupa gedungnya saja, tetapi lebih utama menunjuk pada orangnya, yaitu orang-orang yang percaya dan menerima Yesus Kristus menjadi Juru selamat dalam hidupnya; yang dipanggil dari kegelapan kepada terang-Nya yang Ajaib (1 Ptr. 2:9). Sebelum naik ke surga, Yesus mengamanatkan supaya murid-murid-Nya memberitakan Injil ke seluruh dunia (Mat. 28:19-20; Kis. 1:8). Dan Yesus berjanji akan menyertai sepanjang masa. Dengan janji itulah sehingga para murid itu berpencar memberitakan Injil. Ada yang sampai meliputi ke wilayah Asia. Kemudian diteruskan oleh murid dari murid Yesus, dan seterusnya, yang akhirnya sampai sekarang ini, dan bahkan sampai menjelang kedatangan-Nya yang kedua kali. Ada harga dan pengorbanan yang harus dibayar, sehingga gereja bisa berdiri, dan bahkan mempertaruhkan nyawa. Namun, walaupun ada yang harus mati sebagai martir, justru gereja semakin bertumbuh dan gedung gereja pun dapat berdiri di berbagai daerah di wilayah Asia, yang akhirnya bisa sampai ke Indonesia. Istilahnya, semakin dibabat semakin merambat; mati satu tumbuh seribu. Itulah perjuangan para pendiri gereja. Dengan mempelajari sejarah gereja Asia ini mendorong umat Kristus semakin gigih dan berjuang untuk memberitakan Injil dan menjadi saksi bagi orang-orang yang belum mengenal Kristus. Jadilah saksi Kristus, dan terimalah kuasa Roh Kudus (Kis. 1:8).</t>
  </si>
  <si>
    <t>2362affd-afa0-4b04-ac16-78e83ccb1fc2</t>
  </si>
  <si>
    <t>Metodologi penelitian kesehatan</t>
  </si>
  <si>
    <t>: Edisi Terbaru</t>
  </si>
  <si>
    <t>I Ketut Swarjana, S.K.M., M.P.H., Dr.P.H.</t>
  </si>
  <si>
    <t>978-623-01-3501-9</t>
  </si>
  <si>
    <t>978-623-01-3502-6</t>
  </si>
  <si>
    <t>Penelitian adalah serangkaian proses yang dilakukan oleh peneliti dan umumnya dimulai dari penetapan topik maupun masalah penelitian, serta menemukan gap of knowledge; menentukan judul penelitian; rumusan masalah; tujuan penelitian; kerangka teori atau konsep; menetapkan variabel dan definisi operasional variabel; menetapkan metode penelitian termasuk desain, populasi, sampel, sampling, pengumpulan data, analisis, interpretasi, laporan penelitian, dan diseminasi. Penelitian dilakukan karena ada masalah atau ada kebutuhan untuk memecahkan masalah, menemukan penyebab masalah, dan Iain-Iain yang dilakukan dengan pendekatan ilmiah (scientific approach). Ada berbagai jenis penelitian yang kita kenal, mulai dari penelitian yang sangat sederhana atau dasar (basic research) sampai penelitian yang levelnya sangat tinggi dan kompleks (advanced research). Apabila dilihat dari desain penelitian, ada yang dikenal sebagai penelitian deskriptif dan juga analitik (cross-sectional, case-control, cohort, experimental study, dan Iain-Iain). Ada juga yang membagi penelitian menjadi penelitian observasional dan penelitian intervensional. Pembagian lainnya adalah penelitian kualitatif dan kuantitatif, serta ada juga yang menggabungkan penelitian kualitatif dan kuantitatif yang disebut sebagai a mixed method study. Selain desain penelitian, buku ini banyak membahas tentang alat dan metode pengumpulan data penelitian. Alat penelitian terdiri atas kuesioner, lembar observasi, check-list, dan Iain-Iain. Sementara itu, metode pengumpulan data terdiri atas metode kuesioner, wawancara, observasi, pengukuran, dan Iain-Iain. Selanjutnya, hal yang sangat penting dalam sebuah penelitian adalah analisis data penelitian. Analisis ini menggunakan statistik deskriptif khusus untuk penelitian deskriptif dan statistik inferensial khusus untuk penelitian analitik. Analisis inferensial menggunakan uji statistik parametrik maupun nonparametrik. Pembagian lainnya untuk analisis data penelitian, yaitu analisis univariate, bivariate, dan analisis multivariate. Selain hal di atas, etika penelitian juga sangat penting untuk diperhatikan. Semua penelitian terutama penelitian pada manusia harus mendapatkan approval dari komisi etik penelitian atau lembaga lain yang secara legalitas memiliki kewenangan untuk memberikan kelayakan etik sebelum penelitian dilaksanakan. Langkah berikutnya yang perlu dilakukan peneliti adalah membuat laporan penelitian, pembahasan, kesimpulan dan saran, serta melakukan diseminasi maupun publikasi hasil penelitian.</t>
  </si>
  <si>
    <t>e4ad9622-9e6d-43e1-81dc-9c29db99c992</t>
  </si>
  <si>
    <t>Mengubah Kelemahan Menjadi Percaya Diri: Pendekatan SFBC sebagai Solusi</t>
  </si>
  <si>
    <t>Selvia Hidajat, M.Pd., Kons.</t>
  </si>
  <si>
    <t>978-623-8487-21-9</t>
  </si>
  <si>
    <t>Menjadi percaya diri merupakan idaman setiap orang. Prosesnya cukup panjang dan melibatkan banyak unsur. Pengalaman masa lalu, dukungan lingkungan, keinginan menjadi diri sendiri, dan upaya mewujudkannya. Pada dasarnya, setiap orang memiliki kemampuan di dalam dirinya. Namun, tidak semua orang mampu memanfaatkan kemampuan dalam dirinya. Bahkan, beberapa orang merasa tidak percaya diri. Percaya diri adalah salah satu jalan menuju keberhasilan hidup. Seseorang yang percaya diri akan mampu menjalani hidupnya dengan bahagia. Ketiadaan percaya diri akan menghambat seseorang dalam mengambil keputusan. Buku ini membahas mengenai rasa percaya diri dari dalam, strategi, dan cara meningkatkannya. Tips maupun trik dalam buku ini dapat dijadikan sebagai salah satu strategi yang sangat membantu seseorang untuk menjadi percaya diri. Semoga buku ini bermanfaat bagi para pembaca.</t>
  </si>
  <si>
    <t>b2a36858-d9ec-429a-9608-97eb51ad5778</t>
  </si>
  <si>
    <t>Membangun rumah di atas batu karang</t>
  </si>
  <si>
    <t>: Edukasi Pranikah, Penuntun Keluarga Muda dan Konseling Keluarga</t>
  </si>
  <si>
    <t>M. Sudhi Dharma &amp; Mieke Sylvia M.A.R.</t>
  </si>
  <si>
    <t>978-623-314-386-8</t>
  </si>
  <si>
    <t>978-623-314-387-5</t>
  </si>
  <si>
    <t>MEMBANGUN RUMAH DI ATAS BATU KARANG
 Edukasi Pranikah, Penuntun Keluarga Muda dan Konseling Keluarga
 Menyatukan dua pribadi dalam pernikahan bukanlah hal yang mudah. Olehkarena itu, ada banyak hal yang perlu dipertimbangkan bagi kedua calon mempelai sebelum memutuskan untuk menikah. Masalahnya, saat seseorang jatuh cinta, semua hal terlihat indah sehingga bibit ketidakberesan yang sering kali sudah terlihat sejak sebelum menikah bisa tidak disadari. Inilah yang sering kali dinamakan orang sebagai cinta buta, yaitu rasa cinta yang membutakan kepekaan intuisi seseorangterhadap bibit ketidakberesan.Menyadari banyaknya pernikahan yang gagal karena terikat &amp;quot;cinta buta&amp;quot; penulis pun tergerak untuk membuat buku yang berisi mengenai seluk beluk pernikahan dari sudut pandang firman Tuhan. Buku ini juga dilengkapi dengan beberapa contoh kasus yang terjadi dalam kehidupan rumah tangga Kristen sehingga para calon mempelai bisa mempelajari dan dapat menjadikannya sebagai bahan pembelajaran. Selain itu, buku ini juga memberi panduan dasar mengenai hal-hal yang sebaiknya dipersiapkan kedua calon mempelai sebelum memantapkan diri untuk menikah.</t>
  </si>
  <si>
    <t>fd9ba6f2-5a47-42c5-b726-0a1e224667a3</t>
  </si>
  <si>
    <t>Kupas tuntas microsoft word 2021</t>
  </si>
  <si>
    <t>978-623-01-3284-1</t>
  </si>
  <si>
    <t>978-623-01-3282-7</t>
  </si>
  <si>
    <t>Program Microsoft Word 2021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
 Buku panduan ini mengupas tuntas fasilitas yang dimiliki Microsoft Word 2021. Dalam setiap pokok bahasan, penulis berusaha mengulasnya secara detil dan disertai dengan contoh aplikasi dalam mengolah dokumen, baik untuk keperluan pembuatan suratmenyurat, penulisan buku dan untuk keperluan lain yang berkaitan dengan pengolahan kata. Buku panduan ini juga mengulas beberapa fasilitas otomatisasi yang lebih banyak dimiliki Microsoft Word dalam versinya yang terbaru.
 Sajian yang tertata rapi dan contoh aplikasi yang tertuang dalam buku ini diharapkan dapat digunakan sebagai bahan latihan bagi pembaca untuk lebih memahami dan menguasai program Microsoft Word 2021 dengan baik. Pokok bahasan yang disajikan dalam buku Kupas Tuntas Microsoft Word 2021 ini
 meliputi beberapa hal, yaitu:
 &amp;bull; Mengenal Komponen Microsoft Word 2021
 &amp;bull; Mengelola Format pada Dokumen
 &amp;bull; Mengelola Format Naskah
 &amp;bull; Mengatur Tata Letak Halaman
 &amp;bull; Mengolah Format Kolom
 &amp;bull; Mengolah Format Tabel
 &amp;bull; Mengolah Objek Gambar
 &amp;bull; Mengelola Objek SmartArt dan Equation
 &amp;bull; Membuat Surat Massal atau Mail Merge
 &amp;bull; Mengelola Daftar Isi, Catatan Kaki dan Mencetak Naskah</t>
  </si>
  <si>
    <t>85cb24ea-1c3e-473f-91d2-80e5ab6a97d6</t>
  </si>
  <si>
    <t>Kupas tuntas Microsoft Powerpoint 2021</t>
  </si>
  <si>
    <t>978-623-01-3366-4</t>
  </si>
  <si>
    <t>978-623-01-3367-1</t>
  </si>
  <si>
    <t>Program Microsoft PowerPoint 2021 adalah software untuk membuat desain presentasi yang sangat popular dan sudah diakui kecanggihannya. Kelengkapan fasilitas dan kemampuannya yang luar biasa, menjadikan software ini banyak dipakai oleh para pengguna, karena keberadaannya benar-benar mampu membantu dan memudahkan pengguna dalam menyelesaikan berbagai jenis desain presentasi profesional.
 Buku panduan ini mengupas tuntas fasilitas yang dimiliki PowerPoint 2021. Dalam setiap pokok bahasan, penulis berusaha mengulas berbagai fasilitas yang terdapat dalam PowerPoint 2021 dan membahas tentang cara menyisipkan berbagai macam objek, memodifikasi, memformat, dan Iain-Iain.
 Selain itu, buku ini menyajikan beberapa contoh aplikasi yang dapat digunakan sebagai bahan latihan untuk lebih memudahkan pembaca dalam memahami isi dari setiap pokok bahasannya, sehingga buku ini sangat cocok dipakai dan dimiliki sebagai buku panduan belajar PowerPoint 2021. Pokok bahasan dalam buku ini meliputi:
 Mengenal elemen dan fitur-fitur terbaru pada PowerPoint 2021
 Mengolah file dan tampilan presentasi
 Mengelola slide presentasi
 Mengolah objek pada slide presentasi
 Mengelola objek teks dan objek gambar
 Mengelola objek shape dan equation
 Mengolah objek table
 Mengelola objek smartart
 Mengolah objek grafik
 Mengolah hiperlink dan action buttons
 Mengatur transisi slide dan animasi objek
 Mengelola video dan audio
 Mengelola slide master
 Fitur terbaru PowerPoint 2021
 Mencetak slide presentasi</t>
  </si>
  <si>
    <t>39cfdda7-fe59-43b4-bb9b-791b8080455e</t>
  </si>
  <si>
    <t>Kupas tuntas Microsoft Excel 2021</t>
  </si>
  <si>
    <t>978-623-01-3364-0</t>
  </si>
  <si>
    <t>978-623-01-3365-7</t>
  </si>
  <si>
    <t>Microsoft Excel 2021 adalah varian terbaru dari Microsoft Excel. Microsoft Excel merupakan software pengolah data tabel yang sangat populer dan sudah diakui kecanggihannya. Kelengkapan fasilitas dan kemampuannya yang luar biasa dalam mengolah dan menganalisis data, menjadikan software ini banyak dipakai oleh operator komputer, karena keberadaannya benar-benar mampu membantu dan memudahkan pemakai dalam menyelesaikan berbagai jenis pekerjaan.
 Buku panduan ini mengupas tuntas berbagai fasilitas yang dimiliki Microsoft Excel 2021. Dalam setiap pokok bahasan, penulis berusaha mengulas berbagai fasilitas yang hanya dapat dijumpai dalam Microsoft Excel 2021, dan membahas fungsi- fungsi untuk keperluan pembuatan rumus, mulai dari rumus sederhana sampai denganyang kompleks. Selain itu, buku ini menyajikan beberapa contoh aplikasi yang dapat digunakan sebagai bahan latihan untuk lebih memudahkan pembaca dalam memahami isi dari setiap pokok bahasannya, sehingga buku ini sangat cocok dipakai dan dimiliki sebagai buku panduan belajar Microsoft Excel 2021.
 Pokok bahasan yang disajikan dalam buku Kupas Tuntas Microsoft Excel 2021 ini meliputi:
 &amp;bull; Mengenal Microsoft Excel 2021 serta memahami worksheet dan workbook Microsoft Excel 2021
 &amp;bull; Memahami Tentang Tipe-Tipe Data Input di dalam Microsoft Excel kemudian Mengolah Data Input Microsoft Excel dengan Mengcopy, Memindah, dan Melakukan Pencarian Data
 &amp;bull; Mengolah Workbook Microsoft Excel yang meliputi Sei, Baris, Kolom, dan Worksheet, kemudian Mengamankan Data dan Membuat Link antar Data
 &amp;bull; Memformat Data dan Tabel Microsoft Excel 2021
 &amp;bull; Membuat dan Mengolah Grafik Microsoft Excel 2021
 &amp;bull; Menggunakan Quick Analysis untuk Analisis Data
 &amp;bull; Mengenal dan Memaksimalkan Fasilitas Rumus dan Fungsi Microsoft Excel
 &amp;bull; Mengolah Database dengan Fasilitas Filter, Sort, Subtotal, dan Tabel Pivot
 &amp;bull; Mencetak Laporan Microsoft Excel</t>
  </si>
  <si>
    <t>e5028ca3-f5ab-4fcc-8242-1f7c83e8ed75</t>
  </si>
  <si>
    <t>Kompilasi Analisis Ekonomi Terapan</t>
  </si>
  <si>
    <t>Amelia Salsabila, Cahyo Nugroho, Diyah Putriani, Elan Satriawan, Eny Sulistyaningrum, Gigih Fitrianto, Heni Wahyuni, Muhammad Ryan Sanjaya, Prastowo, Wulan Wiyat Wuri.</t>
  </si>
  <si>
    <t>978-623-8487-17-2</t>
  </si>
  <si>
    <t>BAB 1 Alat Analisis dan Metode Metode Eksperimen Lab-in-the-Field dalam Ekonomika Mikro Terapan Muhammad Ryan Sanjaya Bias-Corrected Estimasi OLS dalam Analisis Spasial: Kombinasi Concentrated Grid-Search dan Evaluasi Model Berbasis AIC Gigih Fitrianto; Bab 2 Kemiskinan Pertumbuhan, Ketimpangan, dan Kemiskinan di Indonesia: Analisis Metode Dekomposisi Kemiskinan 2011-2017 Elan Satriawan &amp;amp; Cahyo Nugroho Efek Gempa Bumi pada Permintaan Pangan Rumah Tangga: Pendekatan Linear Approximate Almost Ideal Demand System Eny Sulistyaningrum Kenaikan Harga Pangan, Kesejahteraan, dan Kemiskinan: Analisis Data Survei Aspek Kehidupan Rumah Tangga Indonesia Elan Satriawan &amp;amp; Wulan Wiyat Wuri; Bab 3 Kesehatan Partisipasi dalam Organisasi Masyarakat dan Utilisasi Pelayanan Kesehatan Ibu Hamil di Indonesia Timur Heni Wahyuni; Bab 4 Keuangan Determinan Inklusi Keuangan pada Bank Umum Syariah di Indonesia Diyah Putriani, Prastowo, &amp;amp; Amelia Salsabila</t>
  </si>
  <si>
    <t>629b1452-321f-4d26-a6ca-16972d01abfe</t>
  </si>
  <si>
    <t>Kisah Fenomenal 10 Tokoh Dunia: Mengandung Nilai Positif dan Pembelajaran dari Orang Sukses</t>
  </si>
  <si>
    <t>M. Pardamean</t>
  </si>
  <si>
    <t>978-623-8493-52-4</t>
  </si>
  <si>
    <t>Buku ini mengisahkan perjalanan 10 tokoh dunia yang fenomenal, penuh dengan nilai-nilai positif dan hikmah. Dengan mengetahui kisah-kisah orang-orang sukses, membuat kita bisa mengambil inspirasi, contoh dan pelajaran dari mereka. Kita, terimajinasai dengan kejadian atau peristiwa fenomenal dan menarik yang dialami para tokoh. Alam bawah sadar kita secara otomatis merekam atau mengingat kisah-kisah ini, terutama cara mereka menjadi sukses. Alam bawah sadar kita juga, secara tidak sadar, menggerakkan kita untuk menjadikan sang tokoh sebagai idolanya, turut serta melakukan sesuatu agar bisa sukses seperti cerita tokoh yang dibacanya. Tidak menutup kemungkinan kita akan mempraktikkan hal-hal apa saja yang bisa dilakukan sesuai cita-cita kita dari kisah tokoh-tokoh ini. Peluang sukses pun terbuka lebar. Buku ini sangat sesuai untuk siapa saja, mulai dari anak-anak hingga orang dewasa.</t>
  </si>
  <si>
    <t>a2d5f5b2-0f4b-439f-ac6b-e4ae92cacf74</t>
  </si>
  <si>
    <t>Kasih Tuhan Menenteramkan Jiwaku - 366 Renungan Pagi yang Menjadikan Anda Memahami Betapa Baiknya Tuhan di Setiap Hari yang Baru</t>
  </si>
  <si>
    <t>978-623-314-546-6</t>
  </si>
  <si>
    <t>Bangun pagi dengan kecemasan luar biasa dan selalu dikejar-kejar waktu dari satu kegiatan ke kegiatan lain hingga semuanya terasa kacau dan menekan, barangkali itulah yang terjadi pada Anda setiap hari sehingga bukan hanya tidak ada satu pun hari yang spesial sekalipun Anda terlihat sukses di mata orang lain, melainkan hidup Anda bagaikan &amp;ldquo;lingkaran setan&amp;rdquo; yang selalu mengakibatkan Anda suntuk dan tidak ada kesenangan sedikit pun yang Anda dapatkan di hari-hari yang Anda lalui. Namun, kalau Tuhan menjadi terang bagi hidup kita, segala sesuatu yang manis sudah akan terjamin menjadi milik kita begitu kita hendak memulai aktivitas kita di pagi hari, dengan ketenangan sempurna dari-Nya yang membuat semuanya berada dalam kendali kita hingga hati kita percaya bahwa bersama-Nya tidak ada yang perlu kita takutkan. Buku &amp;ldquo;Kasih Tuhan Menenteramkan Jiwaku 366 Renungan Pagi yang Menjadikan Anda Memahami Betapa Baiknya Tuhan Di Setiap Hari yang Baru&amp;rdquo; ini dapat menjadi penuntun bagi jiwa Anda yang sangat letih akibat tekanan yang tak habis-habisnya mendera, seolah pagi hari sama sekali tidak bermakna, yang ada hanyalah berbagai keributan dan persoalan yang memusingkan kepala. Dengan demikian, Anda yang bergantung sepenuhnya kepada Tuhan dapat senantiasa merasa aman sentosa dalam dekapan kasih-Nya dan mengalami pagi yang menyejukkan jiwa, di saat kebanyakan orang memulai harinya dengan grasah-grusuh.</t>
  </si>
  <si>
    <t>c5912506-b8f6-42e8-bcdc-30aa794e3e51</t>
  </si>
  <si>
    <t>How to Develop Indonesia Archipelago Through Tourism Edisi 2</t>
  </si>
  <si>
    <t>978-623-01-3954-3</t>
  </si>
  <si>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</si>
  <si>
    <t>0f60cb5d-b577-4a8d-bdd7-2840ffeb3add</t>
  </si>
  <si>
    <t>Budi Daya Tanaman Durian pada Lahan Marginal Secara Polikultur</t>
  </si>
  <si>
    <t>Prof. Dr. Ir. M. Zulman Harja Utama, M.P.</t>
  </si>
  <si>
    <t>978-673-01-3473-9</t>
  </si>
  <si>
    <t>978-623-01-3474-6</t>
  </si>
  <si>
    <t>Buku Budi Daya Durian pada Lahan Marginal secara Polikultur penulis susun berdasarkan pengalaman penulis dalam membuka kebun durian. Sejak tahun 2019 penulis mulai merintis usaha untuk membuat kebun durian dengan nama Tiga Toga Farm. Beberapa jenis durian yang ditanam, antara lain durian monthong, matahari, sunan, kane, dan musang king. Tanaman durian tersebut ditanam secara polikulturdengan tanaman buah lainnya,yaitu jambu kristal, jeruk dekopon, dan alpukat yang ditanam menggunakan Sistem BujurSangkar Utama (SBSU) dengan jarak tanam 12,5x12,5 meter. Buku ini ditulis untuk membantu memahami tentang budi daya tanaman durian secara polikultur. Pada buku ini, dijelaskan cara pemangkasan, pembentukan kanopi tajuk, cara memaksa tanaman supaya segera berbuah, dan membentuk cabang buah produktif sehingga tanaman durian tersebut dapat tumbuh serta berproduksi dengan baik. Semoga buku ini bermanfaat untuk mahasiswa, dosen, dan petani dalam mengelola lahan-lahan marginal khususnya untuktanaman durian secara polikultur.</t>
  </si>
  <si>
    <t>3b864f31-7e59-440e-b2f7-c254741ef1a9</t>
  </si>
  <si>
    <t>Antropologi dalam Pandangan Iman Kristen</t>
  </si>
  <si>
    <t>978-623-314-411-7</t>
  </si>
  <si>
    <t>978-623-314-412-4</t>
  </si>
  <si>
    <t>Antropologi Dalam Pandangan Iman Kristen merupakan pelengkap dalam tulisan saya sebelumnya, yaitu Matinya Teori Evolusi dan juga melengkapi tulisan saya tentang pengajaran (doktrin), seperti Kristologi, Bibliologi, Pneumatologi, Soteriologi, Teologi Proper, dan yang lainnya.Topik ini dibagi menjadi 8 bagian, diawali dengan pembahasan tentang pengenalan akan ilmu antropologi. Dengan luasnya bidang ini, penekanan dalam tulisan ini termasuk bagian dari antropologi ragawi, yang menelaah manusia secara fisik, baik dari sudut ilmu pengetahuan maupun dalam pandangan firman Allah (teologi). Berikutnya adalah pembahasan tentang pengelompokan manusia menurut penelitian para antropolog berdasarkan temuan fosil yang tertua sampai yang termuda, yang dianggap sebagai manusia modern, yang disebut sebagai homo sapiens. Temuan fosil yang dianggap paling tua sampai fosil yang termuda diteliti oleh para ilmuwan sehingga disimpulkan bahwa perkembangan manusia mengalami evolusi, yaitu perubahan tahap demi tahap secara perlahan-lahan, mulai dari binatang (monyet atau orang utan) sampai menjadi manusia yang sempurna (homo sapiens) yang dapat berdiri tegak dan berjalan normal.Pada bagian akhir dikemukakan dan disorot tentang sisi keunikan manusia itu dari sudut pandang Alkitab (teologi). Sungguh bersyukur bahwa manusia adalah ciptaan yang khusus, yang disebut sebagai gambar dan rupa Allah (Kej. 1:26-27). Karena itu, manusia sebagai gambar dan rupa Allah, harus menjadi berkat, yang memancarkan sinar kasih dan menjadi saksibagi sesama (Kis. 1:8).</t>
  </si>
  <si>
    <t>93ba49b4-7ba8-40b1-b2e7-5325ab060a77</t>
  </si>
  <si>
    <t>Best Practice Pengelolaan SDM Indonesia Era Society 5.0</t>
  </si>
  <si>
    <t>Yunus Triyonggo dan Muhammad Hatta</t>
  </si>
  <si>
    <t>978-623-7851-81-3</t>
  </si>
  <si>
    <t>978-623-7851-82-0</t>
  </si>
  <si>
    <t>Buku ini disusun oleh para direktur HR dan atau profesional SDM yang berpengalaman dalam bidang pengelolaan SDM. Buku ini merupakan salah satu gagasan dan hasil dari kegiatan kolaborasi nasional menuju Indonesia Kompeten 2030. Melalui buku ini, pembaca bisa mengetahui berbagai macam cerita dan pengalaman dari praktik terbaik SDM di berbagai perusahaan dari sudut pandang berbeda yang dapat diterapkan di perusahaan atau instansi masing-masing. Buku ini memiliki enam bab inti pembahasan yang merupakan representasi pengelolaan SDM Indonesia: - Human Capital Strategy, Corporate Value, and Agile Way of Working - Talent Management and Leadership Development - Corporate and Employee Performance Management and Remunerasi System - Digital HR and Employee Experience - Industrial Relation - Change Management Gerakan Nasional Indonesia Kompeten (GNIK) adalah platform terbuka untuk semua kalangan yang memiliki &amp;quot;passion&amp;quot; yang sama dalam membangun SDM Indonesia Unggul demi mendukung daya saing global. Selama masa pandemi Covid-19, GNIK tidak henti- hentinya menyuguhkan proses pembelajaran melalui virtual berupa Digitalk yang dikuti oleh ratusan peserta dari seluruh Indonesia di setiap sesinya. Melihat animo yang kuat dari para peserta webinar dari seluruh Indonesia, maka Digitalk ditingkatkan kualitas dan skalanya menjadi Mega Digitalk dengan menampilkan Top 75 Senior HR dari berbagai perusahaan ternama di Indonesia dengan membawakan Best Practice tentang HR dan Leadership, serta kajian-kajian menarik lainnya terkait dengan People Management, Transformasi Digital, Revolusi Industri 4.0, dan berbagai materi sharing session lainnya yang menarik. GNIK terus mengepakkan sayapnya dengan mendeklarasikan program &amp;quot;Go Beyond HR&amp;quot; yang mana program-program strategis GNIK tidak saja hanya untuk praktisi HR, tetapi sekarang sudah merambah ke domain SDM yang lain yang juga sangat penting, seperti misalnya masuk ke ASN, SMK, politeknik, mahasiswa hingga guru dan dosen.</t>
  </si>
  <si>
    <t>1a103435-77ad-4e9a-88a9-6c0a373bba67</t>
  </si>
  <si>
    <t>ENGLISH Interview Tips For Jobs, Passport &amp; Visa</t>
  </si>
  <si>
    <t>Drs. Slamet Riyanto, M.Pd., dan Aini Rizqoh, S.Pd., M.Pd</t>
  </si>
  <si>
    <t>978-623-8502-96-7</t>
  </si>
  <si>
    <t>Pemerintah maupun perusahaan swasta memiliki sejumlah kriteria dalam merekrut calon pegawainya dengan kualifikasi dan skill tertentu sesuai dengan persaingan global. Ada serangkaian tes yang harus dilalui oleh para pencari kerja, salah satunya adalah Tes Wawancara Bahasa Inggris. Oleh karena itu, kehadiran buku ENGLISH Interviews : Job, Passport &amp;amp; Visa ini diharapkan dapat sedikit membantu para pencari kerja dalam menghadapi Tes Wawancara Bahasa Inggris tersebut baik itu sebagai pegawai pemerintah maupun pegawai perusahaan swasta baik di dalam negeri maupun di luar negeri. Buku ini terdiri atas 10 (sepuluh) topik yang biasanya akan ditanyakan dalam Tes Wawancara Bahasa Inggris yang terdiri atas: Tell Me About Yourself, Family Background, Educational Background, Personal Characteristics, Interests and Hobbies, Ambition, Vision and Attitudes, Future Employment and Work Experience, Passport &amp;amp; Visa Interviews, Immigration Interviews, dan General Knowledge.</t>
  </si>
  <si>
    <t>ecab7e09-ddcd-4f45-9bd3-5a0892882910</t>
  </si>
  <si>
    <t>Belajar Cepat Database NoSQL, Menggunakan Document Oriented Database (MongoDB) pada Pengaplikasian Big Data</t>
  </si>
  <si>
    <t>Agit Amrullah dan Kusnawi</t>
  </si>
  <si>
    <t>978-623-01-3358-9</t>
  </si>
  <si>
    <t>978-623-01-3345-9</t>
  </si>
  <si>
    <t>Dalam era teknologi Revolusi Industri 4.0 begitu banyak keuntungan dalam jangka panjang yang dapat diambil dalam bidangdigitalisasi dengan berbagai fenomena tentang Big Data dan IoT.Dalam Revolusi Industri 4.0, setidaknya ada lima teknologi yangmenjadi pilar utama dalam mengembangkan sebuah industri digital,yaitu Internet of Things, Big Data, Artificial Intelligence, Cloud Computing, dan Additive Manufacturing. - Internet of Things (IoT) - Big Data - Artificial Intelligence (AI) - Cloud Computing - Addictive Manufacturing</t>
  </si>
  <si>
    <t>6779b3dd-1a05-441f-8851-743522b85169</t>
  </si>
  <si>
    <t>Ekonomi Mikro Islam</t>
  </si>
  <si>
    <t>978-623-8493-58-6</t>
  </si>
  <si>
    <t>Buku ini dapat digunakan sebagai bahan referensi, khususnya bagi para mahasiswa yang sedang mengambil mata kuliah Ekonomi Mikro Islam. Pembahasan yang ada dalam buku ini disajikan dengan menggunakan bahasa yang sangat sederhana, lugas, dan mudah dipahami, sehingga akan membantu para mahasiswa dalam mempelajarinya secara lebih cepat, mudah, dan praktis.</t>
  </si>
  <si>
    <t>a0a52a58-007a-40e0-8f31-389e1077d16a</t>
  </si>
  <si>
    <t>Audit Kinerja Kebijakan Publik</t>
  </si>
  <si>
    <t>Ardeno Kurniawan dan Iwan Novarian Sutawijaya</t>
  </si>
  <si>
    <t>978-623-01-3392-3</t>
  </si>
  <si>
    <t>978-623-01-3393-0</t>
  </si>
  <si>
    <t>Ada berbagai macam kebijakan publik yang dilaksanakan oleh pemerintah. Kebijakan-kebijakan tersebut tentu memiliki dampak yang besar terhadap kesejahteraan dan kemaslahatan masyarakat umum. Permasalahannya adalah kebijakan-kebijakan yang dirumuskan dan dilaksanakan terkadang belum dapat mencapai tujuan kebijakan publik yang diharapkan dan tidak dapat mengatasi masalah publikdi masyarakat. Di sinilah, peranan audit kinerja kebijakan publik dibutuhkan. Audit kinerja kebijakan publik akan dapat memberikan penjaminan mengenai kualitas perumusan, pelaksanaan, hingga evaluasi kebijakan publik. Buku AUDIT KINERJA KEBIJAKAN PUBLIK &amp;ndash; Pengawasan Publik yang Menembus Ruang dan Waktu untuk Mendorong Peningkatan Kinerja Kebijakan Pemerintah dalam Mewujudkan World Class Government ini akan dapat memberikan pandangan dan khazanah tertentu mengenai aspek- aspek di dalam pelaksanaan audit kinerja kebijakan publik. Buku ini membahas mengenai perencanaan audit kinerja kebijakan publik dan pelaksanaan audit kinerja kebijakan publik untuk tahap perumusan kebijakan publik, tahap pelaksanaan kebijakan publik, dan tahap evaluasi kebijakan publik. Selamat membaca.</t>
  </si>
  <si>
    <t>2a088366-337d-4145-b068-3400d7c17abb</t>
  </si>
  <si>
    <t>Ekonomi &amp; Keuangan Syariah</t>
  </si>
  <si>
    <t>978-623-8493-57-9</t>
  </si>
  <si>
    <t>Industri keuangan Islam adalah industri yang mempunyai fungsi penghubung antara pihak yang mempunyai kelebihan dana dengan pihak yang membutuhkan dana. Bukan hanya mempertemukan antara kedua belah pihak dan memperoleh keuntungan dari proses tersebut, tetapi keuangan Islam harus dapat menunjukkan bahwa proses intermediasi yang dilakukan telah memenuhi prinsip-prinsip Islam.</t>
  </si>
  <si>
    <t>950108f5-557e-49bd-aa80-5de5ccf50e88</t>
  </si>
  <si>
    <t>Riset Berbasis Kecerdasan Buatan: Metoda dan Aplikasi Ekonomi dan Bisnis</t>
  </si>
  <si>
    <t>Ahmad Fauzan Fathoni, dkk</t>
  </si>
  <si>
    <t>978-623-01-3629-0</t>
  </si>
  <si>
    <t>978-623-01-3630-6</t>
  </si>
  <si>
    <t>BAB 1. Pemanfataan Kecerdasan Buatan untuk Meningkatkan Produktivitas dan Kualitas Riset. Jogiyanto Hartono, Prof., MBA, CA., Ph.D. Julianto Agung Saputro, S. Kom., M.Si., Ak, CA., Dr.
 BAB 2. Prompt Writing dalam Percakapan AI untuk Membantu Penelitian Akuntansi. Rijadh Djatu Winardi, M.Sc., Ph.D., CFE.
 BAB 3. Memerangi Berita Palsu Menggunakan Kecerdasan Buatan: Kajian Literatur Sistematik Dibantu Chat GPT. Gunawan Wibisono, S.E., M.Acc.
 BAB 4. Ekonometrika di Era Kecerdasan Buatan. Akhmad Akbar Susamto, S.E., M.Phil., Ph.D.
 BAB 5. Analisis Performa Metode Variable Selection untuk High-Dimensional Data Sosio-Ekonomi Berbasis Machine Learning. Gigih Fitrianto, S.E., M.Sc., Ph.D.
 BAB 6. Kecerdasan Buatan dan Etika Penelitian Akuntansi dan Bisnis. Ahmad Zaki, S.E., M.Acc.
 BAB 7. Agenda Riset Al-driven Nudges dari Perspektif Etika. Rina Herani, S.E., M.Sc.
 BAB 8. Penggunaan Kecerdasan Buatan untuk Pengelolaan Sumber Daya Manusia (Rekrutmen dan Seleksi) di Perusahaan-Perusahaan Indonesia. Dr. Diah Retno Wulandaru, M.B.A. Anggraeni Pranandari, S.E., M.Sc.
 BAB 9. Analisis Sentimen untuk Memahami Konsumen dengan Data Media Sosial. Dr. Yulia Arisnani Widyaningsih, M.B.A. Dr. Lilik Wahyudi SE., M.Si.
 BAB 10. Analisis Konsumen Pengguna Metode Pembayaran Digital Berbasis Algoritma Pembelajaran Mesin. Dr. Sahid Susilo Nugroho, M.Sc.
 BAB 11. Aplikasi Kecerdasan Buatan dalam Riset Keuangan: Analisis Bibliometrik. Prof. Mamduh M. Hanafi, MBA, Ph.D. Ahmad Fauzan Fathoni, SE, M.Sc., CRP.
 BAB 12. Pemodelan Spasial Prediksi Penggunaan Lahan Melalui Multilayer Perceptron Neural Network untuk Pemanfaatan Sumberdaya Lahan Berkelanjutan. Prof. Dr. Catur Sugiyanto, MA.</t>
  </si>
  <si>
    <t>b38bd1c4-8dc0-4f95-bd0f-caad1b923a36</t>
  </si>
  <si>
    <t>Buku Ajar Biologi Kedokteran</t>
  </si>
  <si>
    <t>978-623-6822-66-1</t>
  </si>
  <si>
    <t>978-623-6822-67-8</t>
  </si>
  <si>
    <t>Biologi Kedokteran adalah gerbang pertama yang harus dipelajari oleh civitas akademik S-1 Kedokteran, S-1 Kedokteran Gigi, S-2/Pascasarjana di Fakultas Kedokteran. Biologi Kedokteran mempelajari kehidupan manusia dari struktur ﬁsik hingga tingkat molekul. Kemajuan teknologi seperti bioteknologi, biomolekuler, bioinformatika, proteomik, metabolomik, dan nutrigenomik telah memainkan peran penting untuk menjelaskan masalah kesehatan. Buku ajar ini membahas tentang 1) Ilmu kedokteran dasar dan mikroskop, 2) Kimia kehidupan dan biomolekul, 3) Biologi sel dan membran, 4) Reaksi kimia dan energi, 5) Pembelahan, mutasi, dan kematian sel, 6) Stem cell,7) Materi genetik dan ekspresi gen, 8) Biologi molekuler dan teknologi, 9) Bioinformatika, proteomik, metabolomik, dan nutrigenomik, 10) Reproduksi dan bioteknologi, 11) Spermatologi, 12) Embriologi, 13) Endocrine-disrupting chemicals (EDCs) dan teratologi, 14) Seksologi, 15) Hewan coba dalam biomedis, 16) Genetika. Jurusan lain seperti Kesehatan Masyarakat, Kesehatan Lingkungan, Farmasi, Kebidanan, Keperawatan, Analis Laboratorium Medis, Teknobimedik, dan Biologi juga dapat memanfaatkan buku ini. Pengalaman dan kata mereka: - Muhammad Satryo Aji Pamungkas, S. Ked. (Presiden Medical Student Union 2016-2017 dan wisudawan terbaik Universitas Ciputra). &amp;ldquo;Penjelasan yang lengkap serta analogi yang mudah diingat membuat buku ini menjadi buku wajib untuk semua insan pembelajar!&amp;rdquo;. - Dr. Herin Setianingsih, M. Kes. (Wakil Dekan Fakultas Kedokteran Universitas Hang Tuah). &amp;ldquo;Beliau sangat jelas dalam menjelaskan, aplikatif dan luar biasa. Saya sampai rela di tengah banyak sekali jadwal kesibukan, saya fokus mengikuti pelatihan beliau&amp;rdquo;. - dr. Elly Nurus Sakinah, M. Si. (Dosen di Fakultas Kedokteran Universitas Jember). &amp;ldquo;Beliau memiliki public speaking yang bagus, menyampaikan alur pikir dalam bentuk lisan dan tulisan keren, motivator yang keren juga.&amp;rdquo;</t>
  </si>
  <si>
    <t>34d186d9-db0a-4093-9a39-812858864937</t>
  </si>
  <si>
    <t>Digital Entrepreneur, Mengukir Kesuksesan dalam Era Digital</t>
  </si>
  <si>
    <t>Dodi Setiawan Riatmaja dan Sigit Wibawanto</t>
  </si>
  <si>
    <t>978-623-01-3894-2</t>
  </si>
  <si>
    <t>978-623-01-3895-9</t>
  </si>
  <si>
    <t>Digital business merupakan pemanfaatan teknologi digital dalam operasional bisnis, menjadi elemen kunci yang tak bisa diabaikan oleh para pengusaha di era teknologi saat ini. Dalam menghadapi persaingan yang semakin ketat, bisnis konvensional yang enggan bertransformasi digital berisiko tertinggal. Pemahaman mendalam tentang digital business menjadi krusial bagi keberhasilan wirausaha, yang tidak hanya terbatas pada penjualan produk secara online, melainkan mencakup beragam jenis bisnis digital seperti e-commerce, marketplace, on-demand service, cloud hosting, dan digital marketing. Meskipun masih banyak yang mengasosiasikan digital business hanya dengan keberadaan online, sebenarnya terdapat beragam jenis dan model bisnis digital. Artikel ini mengenalkan beberapa jenis bisnis digital yang umum di Indonesia, seperti e-commerce yang fokus pada penjualan produk, marketplace sebagai platform online, on-demand service untuk layanan dan produk, cloud hosting untuk penyimpanan data virtual, dan digital marketing yang menggunakan media digital untuk pemasaran efisien. Seiring perkembangan pesat, digital business tidak hanya memberikan keuntungan finansial, melainkan juga mempermudah analisis data, meningkatkan pengalaman konsumen, menciptakan digitalisasi produk dan layanan, serta meningkatkan kinerja pegawai. Oleh karena itu, pemahaman menyeluruh terkait bisnis digital menjadi kunci kesuksesan dalam menghadapi era transformasi digital.</t>
  </si>
  <si>
    <t>1bd5487b-b449-4895-b41f-e45bb7964b6f</t>
  </si>
  <si>
    <t>Eating Well, Diet Seimbang yang Adekuat</t>
  </si>
  <si>
    <t>978-623-6822-68-5</t>
  </si>
  <si>
    <t>978-623-6822-69-2</t>
  </si>
  <si>
    <t>...Buku EATING WELL ini, dapat membantu anda mengetahui mengenai diet yang sehat dan aplikasinya dan jika anda memiliki kormobid jangan khawatir, dalam buku ini banyak tips-tips makanan dan minuman sehat untuk anda dalam menghadapi beberapa penyakit Mulai biasakan hidup sehat untuk anda sendiri dan keluarga yang anda sayangi.</t>
  </si>
  <si>
    <t>d84f60eb-0599-42b9-97d9-b4084e5221fe</t>
  </si>
  <si>
    <t>Fun Accounting, Cara Mudah Belajar Akuntansi</t>
  </si>
  <si>
    <t>Erwin Sujiwa, M.B.A</t>
  </si>
  <si>
    <t>978-623-01-3611-5</t>
  </si>
  <si>
    <t>978-623-01-3612-2</t>
  </si>
  <si>
    <t>Buku ini adalah buku pengantar dasar yang memadukan teori dan juga praktik di lapangan yang dialami sendiri oleh penulis, baik sebagai karyawan maupun sebagai pengajar. Bagaimana implementasi ilmu akuntansi di dunia kerja dan juga bagaimana memberikan pemahaman mendasar bagi pelajar, mahasiswa, dan bahkan pekerja yang tidak memiliki dasar akuntansi sama sekali? Sulit kah?? Sedikit makan hati sie But I really enjoy it, hope you do too!! Guys, tidak perlu keajaiban untuk bisa memahami materi buku ini, karena buku ini sengaja ditulis dengan gaya bahasa yang santai dan tidak terlalu kaku. Semoga dapat membantu teman-teman untuk lebih mudah memahami materinya tanpa mengurangi esensi dan ilmu akuntansi itu sendiri. Kalian cuma perlu secangkir kopi dan cemilan plus selonjoran supaya lebih santai, this book will guide you!! Buku ini ditulis untuk memberikan pencerahan buat teman-teman yang ingin mempelajari dasar dari ilmu akuntansi, semoga ya!! Hehehe... Semua tergantung kalian, karena pada dasarnya manusia tidak ada yang bodoh kecuali malas (dikutip langsung sesuai aslinya dari guru sekolah penulis dulu (SMAN 1 Sumedang), Ibu Siti Komariah). Jadi kalo ada niat pasti bisa koq, at least paham dasarnya aja dulu lah. Adapun contoh transaksi jurnal-jurnal yang ada di dalam buku ini penulis ambil contoh sederhana dari perusahaan jasa dan dagang. Sesuai judul buku ini, Fun Accounting, Cara Mudah Belajar Akuntansi. Ya&amp;hellip;mudah, meski tak semudah membalikan telapak tangan. Akan tetapi, setidaknya dengan buku ini kalian akan paham apa itu akuntansi. So, supaya kalian tau &amp;lsquo;makhluk&amp;rsquo; seperti apa akuntansi ini, mari kita mengenal lebih dekat dengan &amp;lsquo;makhluk&amp;rsquo; yang bernama akuntansi.</t>
  </si>
  <si>
    <t>4dea4711-d9fc-4f17-a47a-604b9d1e43c7</t>
  </si>
  <si>
    <t>Human Idea Edisi Revisi, Menarik, Mengelola, dan Melejitkan Potensi Multi Generasional</t>
  </si>
  <si>
    <t>Dr. Pramudianto, PCC</t>
  </si>
  <si>
    <t>978-623-01-3664-1</t>
  </si>
  <si>
    <t>978-623-01-3665-8</t>
  </si>
  <si>
    <t>Mas Pramudianto adalah pemikir. Seorang yang menikmati proses berpikir sebagai kebahagiaan tersendiri. Buahnya? Buku ini adalah muara proses-proses pemikiran tersebut. Hadir di saat yang sangat tepat. Ketika semua yang kita yakini berpuluh tahun menjadi tidak relevan. Bahkan beberapa berlawanan. Terlalu lama manusia disederhanakan menjadi objek produksi. Menjalankan instruksi para pemikir yang sangat sedikit. Kini saatnya para objek dapat berpikir sendiri. Dengan bantuan teknologi, perbedaan antara pakar dan awam tidak terlalu besar. Namun, tanpa kemauan berpikir manusia hanya menjadi database informasi. Tidak melahirkan. kebijaksanaan (wisdom) untuk membuat kehidupan kita lebih berkualitas. Buku ini, adalah referensi penting bagi kita yang bersedia bertransformasi. Sungguh seorang pemikir telah menabur pemikiran. Dan akan melahirkan pemikir-pemikir baru. Tommy Sudjarwadi Partner, Head of Dunamis Franklyn Covey Saya kenal pak Pram sebagai seorang pembelajar, work smart, dan dalam banyak hal idenya ada-ada saja. Melalui Human Idea ini, pak Pram membawa kita mengerti tentang pengelolaan dan pengembangan sumber daya manusia secara menyeluruh, meliputi pengertian dan konsep yang praktis sesuai dengan perkembangan generasi (milenial dan zilenial). Buku yang sangat kaya IDEA ini tidak hanya dibutuhkan para praktisi di bidang SDM, tetapi juga sangat bermanfaat bagi para pimpinan perusahaan atau organisasi. Tan Kim Piauw CEO Indomobil Hino (IPN) CEO at Nissan Indonesia Vice President Director PT Shinhan Indo Finance Pramudianto adalah seorang professional coach, praktisi sumber daya manusia, dosen, trainer, dan pembelajar sejati. Melalui pengalaman dan proses pembelajarannya yang panjang di lintas bidang membuahkan banyak karya, salah satunya Human Idea. Buku ini, memperkenalkan pengelolaan sumber daya manusia generasi mitenial dan zilenial di perusahaan dengan menerapkan pola pertanian. Integrasi budaya inovasi dan teknologi menjadi perangkat penting yang harus dikuasai para praktisi di bidang SDM.</t>
  </si>
  <si>
    <t>cc449083-3625-4335-a32e-1b89d1324a60</t>
  </si>
  <si>
    <t>Aplikasi Teori Respon Butir dengan R dan R Studio</t>
  </si>
  <si>
    <t>Dr. Janu Arlinwibowo, M.Pd., Prof.Dr. Heri Retnawati, &amp; Prof.Dr. Samsul Hadi</t>
  </si>
  <si>
    <t>978-623-8493-56-2</t>
  </si>
  <si>
    <t>Teori respon butir sering kali disebut sebagai teori modern dalam menganalisis suatu instrumen. Dikatakan demikian karena teori respon butir memiliki kemampuan untuk melengkapi berbagai kekurangan yang dimiliki oleh berbagai teknis analisis yang telah populer sebelumnya yaitu teori klasik. Namun demikian, kekurangan teori respon butir adalah penggunaan model matematis yang cukup rumit. Berkembang di era lampau di mana teknologi belum seperti sekarang, analisis dengan model matematis rumit pasti akan membuat teori ini sulit diimplementasikan di semua kalangan. Perkembangan teknologi membuat berbagai masalah komputasi matematis menjadi lebih mudah. Implementasi teori respon butir yang memiliki ragam model matematis rumit menjadi relevan untuk diimplementasikan di berbagai kalangan. Pada beberapa tahun yang lalu, muncul berbagai alat bantu analisis. Namun, berbagai perangkat lunak yang beredar di Indonesia sebagian besar berbayar. Hingga pada beberapa tahun terakhir, populerlah R sebagai suatu bahasa pemrograman yang dapat memfasilitasi berbagai analisis melalui paket-paketnya. Salah satu paket yang disediakan adalah paket untuk analisis dengan teori respon butir. Dari sekian banyak paket untuk analisis teori respon butir, paket mirt merupakan salah satu paket yang paling lengkap dan mumpuni. Buku ini akan membahas tuntas analisis teori respon butir dengan paket mirt. Sebelum masuk pada teori respon butir, buku ini terlebih dahulu akan memberikan pengenalan terkait dengan R dan R Studio. Pada beberapa bab awal, dijelaskan tentang cara instalasi dan prosedur penggunaan perangkat lunak. Selain itu, bab awal juga mengenalkan dasar-dasar bahasa R untuk mendukung proses analisis. Pada bab selanjutnya, dikupas secara lengkap analisis teori respon butir dengan R. Materi yang disampaikan mulai dari pembuktian asumsi untuk menentukan data unidimensi atau multidimensi, kemudian paparan analisis teori respon butir unidimensi dikotomus model 1PL, 2PL, 3PL, 3Plu, dan 4PL, dan selanjutnya disampaikan terkait teknis analisis data politomus unidimensi model PCM, GRM, dan GPCM. Setelahnya, dipaparkan analisis data multidimensi dengan berbagai metode. Penulisan materi disajikan dengan runtut antara teori dan praktik sehingga diharapkan pembaca mampu dengan mudah memahami teori, praktik analisis, dan melakukan interpretasi hasil analisis. Pada akhir buku ini akan ditemukan dua bagian tambahan yang memuat contoh sintaks atau perintah serta contoh hasil analisis. Sintaks memuat sintaks lengkap untuk analisis yang dapat digunakan sebagai latihan sekaligus contoh pada saat akan melakukan analisis. Bagian terakhir memuat contoh laporan hasil penelitian dengan format artikel ilmiah tentang pengembangan instrumen berbasis teori respon butir. Muatan contoh ini diharapkan dapat membuka wawasan pembaca untuk memahami bentuk penelitian yang memanfaatkan teori respon butir.</t>
  </si>
  <si>
    <t>86c1e167-0dcb-41ac-a26e-83e95d8b96cf</t>
  </si>
  <si>
    <t>Just One Minute, Mudah dan Cepat Cas Cis Cus Berbahasa Inggris</t>
  </si>
  <si>
    <t>Slamet Riyanto dan Nina Noegraheni</t>
  </si>
  <si>
    <t>978-623-8186-94-5</t>
  </si>
  <si>
    <t>978-623-8186-95-2</t>
  </si>
  <si>
    <t>Membuat murid terampil menggunakan bahasa Inggris itu menjadi tujuan utama pengajaran Bahasa Inggris di Indonesia. Namun, tidak sedikit guru-guru yang mengalami kesulitan dalam mengembangkan potensi dan kemampuan murid baik secara individu. maupun secara kelompok. Salah satu penyebabnya adalah miskin atau kurangnya pengetahuan sebagian guru Bahasa Inggris di tempat tugasnya atas sejumlah teknik yang sangat ampuh untuk mengembangkan keterampilan Cas Cis Cus berbahasa Inggris murid secara individu. maupun secara kelompok. Buku JUST ONE MINUTE merupakan salah satu usaha yang dapat digunakan oleh para guru Bahasa Inggris bahasa asing umumnya di mana pun mereka bertugas serta dapat langsung dipraktikkan di kelas dengan mudah, murah, dan menyenangkan. Harapannya, setelah mempelajari teori singkat dalam buku praktis ini dan mempraktikkannya sesering mungkin, para guru Bahasa Inggris lebih kaya akan berbagai teknik mengajar speaking sehingga mempermudah tugas-tugas sehari-hari di sekolah dalam mengembangkan potensi kemampuan bahasa Inggris para muridnya. Sebagai tambahan lagi, buku praktis ini juga sangat baik sekali digunakan sebagai salah satu referensi dalam kegiatan ekstrakurikuler Bahasa Inggris di sekolah. Selamat mencoba dan semoga sukses. SDM Mutu Indonesia Maju!</t>
  </si>
  <si>
    <t>0831b767-40e3-47ea-b794-0ff72748cbc0</t>
  </si>
  <si>
    <t>Akuntansi - Aktiva, Utang dan Modal</t>
  </si>
  <si>
    <t>978-623-01-2820-2</t>
  </si>
  <si>
    <t>Aset memiliki saldo normal di sebelah Debet. Jika terdapat transaksi yang sifatnya menambah aset perusahaan, maka transaksi tersebut harus dicatat dengan mendebet aset yang bersangkutan. Sebaliknya jika efek dari suatu transaksi akan mengurangi aset, maka aset yang berkurang tersebut harus di catat di sebelah kredit. Utang (kewajiban) memiliki saldo normal di sebelah Kredit. Jadi, jika terdapat transaks&amp;iacute; yang sifatnya menambah jumlah kewajiban perusahaan, maka transaksi tersebut harus dicatat dengan mengkredit kewajiban yang bersangkutan. Sebaliknya jika efek dari suatu transaksi sifatnya mengurangi jumlah kewajiban, maka utang yang berkurang tersebut harus di catat di sebelah debet. Ekuitas memiliki saldo normal di sebelah Kredit. Ekuitas akan bertambah di sebelah kredit, dan sebaliknya akan berkurang di sebelah debet. Prive memiliki saldo normal di sebelah debet, dimana prive sifatnya akan mengurangi ekuitas. Pendapatan memiliki saldo normal di sebelah kredit, sehingga pendapatan sifatnya akan menambah ekuitas. Beban memiliki saldo normal di sebelah debet, dimana sifatnya akan mengurangi ekuitas.</t>
  </si>
  <si>
    <t>dff26be5-2efe-4ddc-b62e-3caa433e1102</t>
  </si>
  <si>
    <t>Kitab EYD Edisi V Terlengkap &amp; Terbaru</t>
  </si>
  <si>
    <t>978-623-01-3413-5</t>
  </si>
  <si>
    <t>978-623-01-3414-2</t>
  </si>
  <si>
    <t>Sampai saat ini, ejaan yang pernah digunakan di Indonesia ada lima. Pertama, Ejaan Van Ophuysen (1901--1947). Kedua, Ejaan Republik atau Ejaan Soewandi (1947--1972). Ketiga, Ejaan Bahasa Indonesia yang Disempurnakan atau EYD (1972--2015). Keempat, Pedoman Umum Ejaan Bahasa Indonesia atau PUEBI (2015--2022). Kelima, Ejaan Bahasa Indonesia yang Disempurnakan Edisi V (16 Agustus 2022 sampai sekarang). Buku ini mengupas secara gamblang dan relatif lengkap berbagai kaidah EYD Edisi V dengan tetap mempertahankan sebagian kaidah atau contoh baik dari PUEBI maupun EYD lama (sebelum PUEBI) yang dinilai masih relevan. Perubahan terus dilakukan dari buku Kitab EYD (Penerbit Andi, 2014), Kitab PUEBI (Penerbit Andi, 2017), sampai Kitab EYD Edisi V (Penerbit Andi, 2023). Perubahan ini untuk menyesuaikan dengan perkembangan terkini yang terjadi dalam bahasa Indonesia. Adapaun kaidah yang dibahas dalam buku ini meliputi: - Pedoman Penggunaan Huruf - Pedoman Penulisan Kata - Pedoman Penulisan Imbuhan - Pedoman Penggunaan Tanda Baca - Pedoman Transliterasi Arab - Latin - Pedoman Penulisan Unsur Serapan - Pedoman Penulisan Kutipan dalam Karya Ilmiah - Pedoman Penulisan Daftar Pustaka - Pedoman Penulisan Gelar Pendidikan - Pedoman Umum Pembentukan Istilah - Pedoman Pengindonesiaan Istilah Komputer dan Internet - Daftar Antonim (Lawan Kata) - Daftar Sinonim (Padanan Kata) - Daftar Kata Baku Populer Bahasa Indonesia - Daftar Singkatan dan Akronim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mengikuti seleksi, baik seleksi penerimaan calon pegawai (negeri dan swasta) maupun seleksi untuk keperluan melanjutkan studi, khususnya dalam hal menghadapi soal kemampuan verbal.</t>
  </si>
  <si>
    <t>96588c81-d39b-4851-a12a-d7b892e4f931</t>
  </si>
  <si>
    <t>Komputer Audit dan Sekuriti</t>
  </si>
  <si>
    <t>IBISA</t>
  </si>
  <si>
    <t>978-623-01-3555-2</t>
  </si>
  <si>
    <t>978-623-01-3556-9</t>
  </si>
  <si>
    <t>Tantangan yang dihadapi auditor IT saat ini berkisar pada perubahan dalam teknologi, lingkungan bisnis, risiko bisnis, lingkungan legislatif dan peraturan, serta pengetahuan dan keterampilan yang diperlukan untuk mengaudit secara efektif dalam lingkungan yang berkembang dengan sangat pesat. Peran auditor IT harus berubah untuk segera beradaptasi dan mengimbangi persyaratan atau perkembangan baru dan risiko bisnis yang terkait. Para auditor IT harus memahami bisnis dan risiko bisnis untuk mengaudit bisnis dan aplikasi pendukungnya secara efektif. Persyaratan pengetahuan harus diperluas, begitu juga dengan keterampilan yang diperlukan untuk dapat melakukan tugasnya di lingkungan baru. Perusahaan-perusahaan pun mendorong, atau mengizinkan karyawan untuk menggunakan teknologi mereka sendiri untuk tujuan bisnis. Ponsel pintar (smartphone), tablet, netbook, dan teknologi lainnya, semua menemukan jalan mereka ke lingkungan perkantoran. Namun, karena mereka dimiliki secara pribadi, organisasi memiliki sedikit pengontrolan konten atau penggunaannya. Buku ini membahas dasar area-area yang sering disorot dan dipertanyakan oleh para auditor sehingga pengguna dapat mengantisipasinya sebelum pemeriksaan terjadi atau dilakukan. Secara keseluruhan, buku ini berisi informasi fundamental atau konsep yang diperlukan oleh siapa saja yang, atau mengharapkan untuk, bertanggung jawab kepada manajemen untuk keberhasilan pelaksanaan dan pengontrolan sistem informasi. Dengan demikian, mereka dapat mengambil keputusan terkait langkah apa yang dapat diambil untuk meminimalkan kerugian dan melindungi a set organisasi, baik yang berwujud maupun yang tidak berwujud.</t>
  </si>
  <si>
    <t>32ec6549-65c2-4de3-934e-9714e4733770</t>
  </si>
  <si>
    <t>Administrasi Pajak</t>
  </si>
  <si>
    <t>Dr. Alexander Thian, M. Si.</t>
  </si>
  <si>
    <t>978-623-8493-53-1</t>
  </si>
  <si>
    <t>Buku ini dapat digunakan sebagai bahan referensi, khususnya bagi para siswa siswi yang sedang mengambil mata pelajaran Administrasi Pajak. Pembahasan yang ada dalam buku ini disajikan dengan menggunakan bahasa yang sangat sederhana, lugas, dan mudah dipahami, sehingga akan membantu para siswa siswi dalam mempelajarinya secara lebih cepat, mudah, dan praktis.</t>
  </si>
  <si>
    <t>53061043-b9b1-42fa-87c0-bbefc274352d</t>
  </si>
  <si>
    <t>Konseling Anak, dengan Contoh Konkret dan Pemaparan Proses Konseling pada Beragam Kasus Anak</t>
  </si>
  <si>
    <t>978-623-8269-36-5</t>
  </si>
  <si>
    <t>978-623-8269-37-2</t>
  </si>
  <si>
    <t>Disertai Contoh Konkret dan Pemaparan Proses Konseling pada Beragam Kasus Anak Keceriaan, keusilan, senyum manis, canda dan gelak tawa adalah ciri khas seorang anak. Tetapi, dalam kenyataannya, karena berbagai sebab, banyak anak di sekitar kita sedang mengalami kondisi kehidupan yang justru membuat mereka hidup dalam ketakutan, kecemasan, kesedihan, kesendirian, kesepian, kemarahan, bahkan keputusasaan. Pandemi global COVID-19 yang sedang melanda dunia sekarang, termasuk negara kita, telah menambah berbagai masalah psikososio-emosional baru pada begitu banyak pribadi dan keluarga, termasuk anak-anak. Cepat atau lambat dampak dari berbagai masalah itu akan muncul dalam kehidupan anak-anak ini di kemudian hari. Oleh karena itu, mereka butuh pertolongan, dan konseling yang akan sangat menolong mereka. Tetapi, apakah anak-anak memang membutuhkan konseling? Bukankah anak-anak sangat mudah melupakan berbagai kejadian yang dialaminya, termasuk kejadian yang traumatis sekalipun, dan dengan cepatnya dapat tertawa dan bermain kembali? Kalau pun mereka membutuhkan konseling, bagaimana cara mengonseling anak-anak yang dunianya adalah bermain? Apakah anak-anak dapat diajak serius memikirkan dan mengungkapkan perasaannya seperti orang dewasa? Seperti apakah proses konseling anak itu dan sejauh mana konseling yang dijalani berdampak bagi mereka? Buku ini akan memberikan jawaban bagi pertanyaan-pertanyaan tersebut dengan cara yang menarik. Melalui beragam kasus konseling anak yang dipaparkan dalam bentuk cerita, tanpa terasa pembaca akan dibawa seperti sedang menyaksikan dan mendengarkan sendiri proses konseling yang berlangsung antara konselor dengan anak. Membaca buku ini akan memunculkan dan meneguhkan passion para orang tua, pendidik/guru, konselor, terapis, rohaniawan atau siapa pun yang mendampingi atau bekerja bersama anak-anak, baik yang masih awam atau pun yang sudah lama berkecimpung dalam dunia konseling anak. Khususnya bagi pembaca awam yang belum pernah terlibat langsung dalam dunia konseling anak, sebagai pendahuluan, dalam bab satu dibahas secara sederhana dan ringkas tentang esensi dari konseling anak, yaitu memampukan anak menceritakan kisahnya. Tahapan-tahapan yang dilakukan dalam konseling anak dijelaskan dengan bahasa yang mudah dimengerti termasuk oleh pembaca yang sama sekali belum mengenal dunia konseling.</t>
  </si>
  <si>
    <t>675e9ad1-0952-438f-9ddd-7e822b8b09f5</t>
  </si>
  <si>
    <t>Machine Learning dengan Python, dengan Contoh Pengaplikasian di Bidang Medis</t>
  </si>
  <si>
    <t>978-623-01-3740-2</t>
  </si>
  <si>
    <t>978-623-01-3741-9</t>
  </si>
  <si>
    <t>Buku berjudul Machine Learning dengan Python dengan Contoh Pengaplikasian di Bidang Medis ini ditujukan bagi pemula dalam penggunaan Machine Learning. Oleh karena itu, pada Bab 1 menjelaskan bagaimana. Machine Learning dibuat, kapan memerlukan Machine Learning, dan cara kerja Machine Learning. Demikian pula, beberapa contoh klasik juga ditunjukkan dengan Python agar pembaca dapat segera melakukan coding sekalipun masih membaca Bab 1. Klasifikasi dan regresi merupakan pemodelan utama dalam menggunakan Machine Learning. Bab 2 ditunjukkan salah satu metode dalam klasifikasi, yaitu klasifikasi K-Means. Pada 2 bab pertama, pembaca lebih banyak bekerja dengan data numerik. Padahal data text sekarang juga banyak terjadi, misalnya pada Twitter dan kita ingin melakukan analisis. Bab 3 akan ditunjukkan bagaimana pembaca melakukan pengolahan data text, misalkan mengklasifikasi e-mail spom atau non-spom sebagai contoh klasik dalam hal ini. Selanjutnya, salah satu metode sangat sarat dengan matematika ditunjukkan pada Bab 4 yang menjelaskan metode Support Vector Machine (SVM) sebagai salah satu metode di Machine Learning. Selain SVM, metode yang menarik untuk dipelajari adalah Decision Tree dan Rondom Forest yang dituliskan pada Bab V. Buku ini juga didedikasikan untuk melakukan penelitian Covid-19 dengan Machine Learning maka pada Bab VI ditunjukkan beberapa aplikasi Machine Learning dengan pengolahan data Covid-19.</t>
  </si>
  <si>
    <t>ab02a4f9-df78-4971-91ba-c3ad8fd11f6f</t>
  </si>
  <si>
    <t>Manajemen Investasi dan Teori Portofolio</t>
  </si>
  <si>
    <t>Dr. Dayan Hakim NS, SE. AK. MM. CA. BKP. BCMCP. dan Dr. Yoyo Sudaryo, SE. MM. M.Kom. Ak. CA. ACPA</t>
  </si>
  <si>
    <t>978-623-01-2945-2</t>
  </si>
  <si>
    <t>978-623-01-2946-9</t>
  </si>
  <si>
    <t>Pembelajaran manajemen investasi dimulai dari pengenalan terhadap pasar modal sebagai tahap awal mengenai tempat kita melakukan transaksi jual dan beli sekuritas. Selanjutnya, diperkenalkan mengenai pergerakan harga saham dan obligasi (volatilitas) yang terjadi di pasar modal. Naik turunnya harga saham ini menunjukkan nilai perekonomian dan membentuk suatu peta tertentu yang membentuk nilai indeks harga saham. Untuk memulai pengelolaan sekuritas, siswa perlu mengenal konsep risk and return. Berdasarkan teori value of the firm maka siswa kemudian diperkenalkan cara perhitungan nilai saham. Selanjutnya, siswa mempelajari juga cara perhitungan nilai obligasi. Secara singkat, buku ini juga membahas cara perhitungan right dan waran untuk memperkaya pengetahuan mahasiswa mengenai bentuk-bentuk sekuritas. Bagian berikutnya dari buku ini juga menjelaskan cara membentuk portofolio dengan single index modal dan dengan constant correlation modal. Pembahasan selanjutnya dari buku ini tentang cara menilai kinerja portofolio yang ada dengan berbagai alat ukur. Ketiga bab ini menguraikan perhitungan penyusunan portofolio yang efektif. Bagian terakhir dari pembelajaran ini membahas mengenai perhitungan efisiensi pasar dan abnormal return. Kemudian akan diperkenalkan sedikit mengenai bentuk-bentuk derivatif saham, seperti option. Sebagai penutup, tersedia pembahasan mengenai perkembangan terkini ilmu manajemen investasi. Tentunya, buku ini dapat menjadi acuan bagi setiap mahasiswa S-2 Jurusan Manajemen Keuangan untuk memahami manajemen investasi dan teori-teori portofolio.</t>
  </si>
  <si>
    <t>24d8994c-e4dd-48a4-a500-f6c11a28dd79</t>
  </si>
  <si>
    <t>Mekatronika dalam Industri Manufaktur</t>
  </si>
  <si>
    <t>Bukhari, dkk</t>
  </si>
  <si>
    <t>978-623-01-3770-9</t>
  </si>
  <si>
    <t>978-623-01-3771-6</t>
  </si>
  <si>
    <t>Mekatronika adalah bidang ilmu dan teknologi yang menggabungkan ilmu mekanik, elektronik, dan teknologi komputer untuk merancang dan mengembangkan perangkat yang memiliki sistem yang kompleks. Sebagai multidisiplin, ilmu mekatronika memberikan kontribusi yang besar terhadap perkembangan produk, proses, dan sistem dengan fleksibilitas yang lebih besar, serta kemudahan dalam desain ulang dan kemampuan pemrograman ulang. Aplikasi dari mekatronika sangatlah luas mulai dari industri manufaktur, otomotif, telekomunikasi, kedokteran, pertahanan, dan banyak lagi. Dalam industri manufaktur, mekatronika dapat digunakan untuk merancang dan membuat sistem produksi yang lebih efisien. Sistem otomasi yang dibuat oleh mekatronika dapat meningkatkan efisiensi dan produktivitas saat memproduksi barang. Sebagai contoh, robot otomatis dapat melakukan tugas-tugas yang berulang, memungkinkan proses produksi menjadi lebih cepat dan akurat. Mekatronika juga dapat membantu meningkatkan kualitas produk atau barang yang dihasilkan. Fungsi mekatronika sangatlah esensial dalam mempermudah dan mengoptimalkan sistem proses produksi dalam industri dan melahirkan inovasi yang signifikan. Melalui buku ini, pembaca akan memahami konsep mekatronika dalam aplikasinya di industri manufaktur. Materi buku ini disusun dalam tujuh bab terdiri dari Pengantar Mekatronika, Sensor, Pemrosesan Sinyal, Microprocessor dan Microcontroller, Programmable Logic Controller, Elemen Dasar Mesin CNC, dan Pemrograman Mesin CNC.</t>
  </si>
  <si>
    <t>e31e76e1-a6f3-40b6-adfd-abb56c543277</t>
  </si>
  <si>
    <t>Natural Language Processing: Eksplorasi Sentimen Masyarakat dalam Evaluasi Produk Lokal Indonesia Menggunakan Algoritma Bag of Words, TF-IDF, Word2Vec, dan Doc2Vec</t>
  </si>
  <si>
    <t>Ivan Rifky Hendrawan dan Ema Utami</t>
  </si>
  <si>
    <t>978-623-01-3668-9</t>
  </si>
  <si>
    <t>978-623-01-3669-6</t>
  </si>
  <si>
    <t>Dalam buku Natural Language Processing - Eksplorasi Sentimen Masyarakat dalam Evaluasi Produk Lokal Indonesia Menggunakan Algoritma Bag of Words, TF-IDF, Word2Vec, dan Doc2Vec ini penulis membawa pembaca dalam perjalanan menarik melalui dunia analisis teks yang penuh tantangan. Buku ini mengungkapkan teknik-teknik terkini dalam mengklasifikasikan teks sentimen masyarakat dengan menggunakan empat metode yang populer, yaitu Bag of Words (BoW), Term Frequency Inverse Document Frequency (TF-IDF), Word2Vec, dan Doc2Vec. Dengan memadukan pengetahuan mendalam mengenai produk lokal di Indonesia dan kecanggihan teknologi analisis teks, penulis menawarkan pemahaman yang lebih dalam tentang pandangan dan opini masyarakat terhadap produk lokal. Pembaca akan diajak melihat bagaimana setiap metode bekerja, keunggulan dan kelemahannya, serta cara memilih metode yang paling tepat untuk mencapai hasil yang optimal. Dalam buku ini, penulis tidak hanya memaparkan konsep-konsep teoretis mengenai metode-metode tersebut, tetapi juga memberikan contoh implementasi nyata pada klasifikasi teks sentimen terhadap produk lokal di Indonesia. Pembaca akan belajar langkah-langkah praktis dalam pre-processing teks, evaluasi kinerja metode-metode tersebut, serta mendapatkan wawasan tentang keunggulan dan kelemahan masing- masing metode. Setelah membaca buku, pembaca akan dapat memanfaatkan kekuatan analisis teks untuk memperoleh wawasan berharga tentang pandangan masyarakat terhadap produk lokal di Indonesia.</t>
  </si>
  <si>
    <t>acfc9cf8-a021-45e7-898d-b4162d2af1aa</t>
  </si>
  <si>
    <t>Pahlawan Kebanggaan Indonesiaku, Kisah Heroik Perjuangan Pahlawan Bangsaku</t>
  </si>
  <si>
    <t>Yeti Nurmayati</t>
  </si>
  <si>
    <t>978-623-471-063-2</t>
  </si>
  <si>
    <t>978-623-471-064-9</t>
  </si>
  <si>
    <t>Indonesia memiliki banyak pahlawan bangsa yang begitu hebat. Mereka berjuang pada zamannya demi mempertahankan tanah kelahirannya. Dengan segala daya upaya dan dalam segala keterbatasan, mereka berhasil membuat penjajah ketar-ketir hingga nyaris frustasi. Sayangnya, dewasa ini pahlawan bangsa itu sering terlupakan. Anak-anak kurang begitu tahu siapa pahlawan bangsa yang mereka kagumi? Anak-anak zaman now lebih tahu pahlawan atau superhero dari film luar. Selain, peperangannya yang luar biasa, Ada banyak hal yang bisa kita ambil sebagai pelajaran moral dan motivasi bagi anak-anak untuk kehidupan sehari-hari. Diantaranya, adalah untuk pantang menyerah. Di buku ini, penulis membuat buku pahlawan nasional yang berbeda dari biasanya. Jika biasanya buku pahlawan berisi biografi dan sejarah singkat, penulis menceritakan betapa heroik para pahlawan nasional kita dengan masih bersumber pada kisah nyatanya. Semoga dengan adanya buku ini, dapat memberikan warna baru pada buku pahlawan yang ada di pasaran. Dan, anak-anak sebagai generasi masa depan bangsa menyukai buku ini. Sela mat membaca. Merdeka !</t>
  </si>
  <si>
    <t>e356331f-3ae0-40e8-baf9-c92656ee4488</t>
  </si>
  <si>
    <t>Panduan Lengkap Digital Marketing</t>
  </si>
  <si>
    <t>Dr. Feri Sulianta, M.T.</t>
  </si>
  <si>
    <t>978-623-01-3306-0</t>
  </si>
  <si>
    <t>978-623-01-3307-7</t>
  </si>
  <si>
    <t>Digital Marketing, strategi pemasaran masa kini dalam mempromosikan produk atau layanan, dan personal brand menggunakan saluran distribusi digital yang akan menciptakan peluang, bahkan hasilnya dapat dirasakan dalam jangka waktu singkat. Digital Marketing adalah ilmu mahal yang membutuhkan upaya, waktu, pengalaman, dan pembaharuan terus-menerus seiring perkembangan teknologi dan perubahan zaman. Melalui buku ini, pengetahuan digital marketing akan diungkapkan pada Anda dan dapat segera Anda praktikkan untuk kebutuhan bisnis, perusahaan, atau personal branding. Buku ini secara lengkap membahas: - Dasar Pemasaran Digital - Konsep Search Engine Optimization - Pedoman Mesin Pencari - Kiat Meningkatkan Popularitas Online - Kelola Komunitas Online - Strategi E-mail Marketing - Teknik Memberdayakan Konten Digital - SEO Terintegrasi untuk Bisnis - Implementasi SEO dan Teknik Berpromosi</t>
  </si>
  <si>
    <t>73b72f39-58a7-4ae8-bf3a-8ac56037fdbd</t>
  </si>
  <si>
    <t>Pembangunan Jaringan Edisi 1</t>
  </si>
  <si>
    <t>978-623-01-3125-7</t>
  </si>
  <si>
    <t>978-623-01-3126-4</t>
  </si>
  <si>
    <t>Sumber dan jaringan informasi oleh Badan Intelijen adalah proses perekrutan terhadap pihak-pihak yang dianggap potensial untuk direkrut, untuk menjaga pasokan informasi tetap terjaga. Persoalan yang muncul terkait dengan sumber dan jaringan informasi adalah kurang terbinanya pihak-pihak yang menjadi sumber informasi, sehingga tidak terbentuk jaringan informasi yang terjaga keberadaannya. Meskipun perekrutan terhadap sumber informasi telah dilakukan dengan mengikuti proses dan tahapan yang panjang, terkadang proses dan tahapan panjang tersebut sering diabaikan. Kondisi seperti ini menjadikan pihak-pihak yang memiliki akses terhadap informasi cenderung enggan memasok informasi ke Badan Intelijen karena minimnya perhatian. Karenanya, Badan Intelijen sering mengalami kehilangan atau ditinggal sumber informasi, dan harus memulai dari awal untuk mendapatkan pihak-pihak potensial sebagai sumber yang memiliki akses terhadap informasi yang dibutuhkan agar mendapat pasokan informasi yang dibutuhkan Badan Intelijen. Jika Badan Intelijen tidak memiliki informasi yang cukup, maka hal tersebut dapat mengganggu jalannya fungsi, tugas, misi, kegiatan, dan operasi intelijen yang dilakukan Badan Intelijen. Apabila Badan Intelijen secara institusi tidak menjaga sumber dan jaringan informasi yang dimiliki, maka secara tidak langsung Badan Intelijen melemahkan fungsi, tugas, misi, kegiatan, dan operasi intelijen yang dilakukan. Dengan terbatasnya sumber dan jaringan informasi yang dimiliki Badan Intelijen, maka berpotensi menyulitkan organisasinya dalam menjalankan fungsi, tugas, misi, kegiatan, dan operasi intelijen yang diembannya. Kelemahan Badan Intelijen terhadap sumber dan jaringan informasi menjadikan tidak efektifnya kerja-kerja intelijen terhadap tugas-tugas pokok dan fungsi yang menjadi kewajibannya. Oleh karena itu, catatan-catatan terhadap persoalan sumber dan jaringan informasi harus menjadi perhatian bagi Badan Intelijen untuk mengoptimalkan peran organisasinya guna menjamin dan memastikan pasokan informasi dari sumber serta jaringan informasi tetap terjaga. Kebutuhan Jaringan sebagai Sumber Informasi semakin penting. Kondisi tersebut menjadikan posisi keberadaan jaringan informasi sangat penting bagi Badan Intelijen, karena menjadi jalan untuk mendapatkan pasokan informasi yang tidak dapat disuplai oleh personil dan agen intelijen internal. Oleh karenanya, buku ini hadir untuk memenuhi kebutuhan tersebut.</t>
  </si>
  <si>
    <t>825c0414-67f4-4011-9b39-45072b678e2b</t>
  </si>
  <si>
    <t>Penelitian Kualitatif Itu Mengasyikkan, Metode Penelitian untuk Bidang Humaniora dan Kesusastraan</t>
  </si>
  <si>
    <t>Prof. Dr. Patrisius Istiarto Djiwandono dan Wawan Eko Yulianto, Ph.D</t>
  </si>
  <si>
    <t>978-623-01-3274-2</t>
  </si>
  <si>
    <t>978-623-01-3275-9</t>
  </si>
  <si>
    <t>Naskah buku ini menitikberatkan pada metodologi penelitian kualitatif di bidang humaniora, khususnya studi wacana dan kasusastraan. Bagian awal dimulai dengan hal yang sangat fundamental, yakni rancangan penelitian. Selain mencakup beberapa jenis rancangan dalam paradigma kualitatif, bagian ini juga membahas mixed method sebagai metode penelitian terkini yang menggabungkan dua paradigma besar, yaitu kuantitatif dan kualitatif, Bagian selanjutnya membahas peran teori dalam studi kualitatif. Ini dilanjutkan dengan pembahasan lebih spesifik tentang beberapa teknik pengumpulan data yang masih sering dilakukan secara kurang tepat dalam praktik penelitian, utamanya angket, wawancara, dan pengamatan. Bagian selanjutnya menyajikan semiotik, suatu ilmu yang mempelajari simbol dan tanda. Setelah simbol dan bahasa nonverbal, bagian berikutnya mengupas analisis isi sebagai satu pisau untuk membedah muatan-muatan ideologis, pragmatis, dan afektif dalam wacana tulis. Bagian selanjutnya menyajikan beberapa rancangan studi eksploratif interpretatif, yakni Grounded Theory, histori komparatif, fenomenologi, dan analisis tematik. Disajikan pula seluk- beluk pengodean (coding) yang sangat membantu dalam analisis data kualitatif. Bagian berikutnya membahas multimodalitas, suatu kajian yang makin populer dalam studi media. Bagian ini bertumpu pada konsep sosial semiotik multimodal yang pada intinya mengkaji aspek komunikasi sosial lewat berbagai simbol dan tulisan. Bagian selanjutnya berpindah pada kajian sastra, serta mengupas tuntas metode deskriptif kualitatif dan metode deskriptif komparatif untuk kajian bidang sastra. Akhirnya, naskah ditutup dengan uraian tentang penulisan laporan untuk sasaran jurnal ilmiah bereputasi Beberapa latihan soal di akhir setiap bab juga disediakan untuk membantu pembaca mengonsolidasikan pengetahuan yang telah diperoleh lewat uraian panjang sebuah bab.</t>
  </si>
  <si>
    <t>8ba6db23-e9ce-4c34-8079-431e30049891</t>
  </si>
  <si>
    <t>Pengantar Akuntansi, Sebuah Pengantar Pembelajaran Akuntansi</t>
  </si>
  <si>
    <t>Riana Mayasari, Jovan Febriantoko, Nelly Masnila</t>
  </si>
  <si>
    <t>978-623-01-3371-8</t>
  </si>
  <si>
    <t>978-623-01-3369-5</t>
  </si>
  <si>
    <t>Buku Pengantar Akuntansi &amp;lsquo;Sebuah Pengantar Pembelajaran Akuntansi&amp;rdquo; terdiri dari 10 Bab. Buku ini memberikan sejumlah pengetahuan terkait materi pada bidang ilmu akuntansi yang telah menyesuaikan dengan standar akuntansi (SAK). Buku ini telah disesuaikan dengan kebutuhan pendidikan akuntansi, baik di skala perguruan tinggi maupun kebutuhan pihak profesional. Buku ini meliputi hal-hal (1) Pendahuluan, (2) Contoh Kasus Bidang Keuangan, (3) Contoh Latihan Soal, dan (4) Kesimpulan.</t>
  </si>
  <si>
    <t>1f0a2a27-9246-4124-be0b-ee5d7a87eee7</t>
  </si>
  <si>
    <t>Pengolahan dan Analisa Data Statistika dengan SPSS</t>
  </si>
  <si>
    <t>Fransiscus Xaverius Pudjo Wibowo</t>
  </si>
  <si>
    <t>978-623-01-3652-8</t>
  </si>
  <si>
    <t>978-623-01-3653-5</t>
  </si>
  <si>
    <t>SPSS merupakan aplikasi yang membantu pengolahan dan analisis data statistik. SPSS banyak dimanfaatkan karena penggunaannya yang cukup mudah.Buku ini ditujukan untuk mahasiswa, peneliti, dan para pengguna ilmu statistik yang terlibat dalam proses data stastitika, dan pengolahan data dan analisis data sebagai penelitian, berkaitan dengan bidang ekonomi dan bisnis, disertai contoh-contoh kasus, langkah-langkah pengolahan data sistematis, baik untuk memasukkan, mengolah, menganalisis, serta cara untuk mengimplementasikan hasil dari pengolahan data stastitika tersebut. Kelebihan dari buku Pengolahan dan Analisis Data Stastitik dengan SPSS adalah menyajikan materi secara sistematis, dengan bahasa sangat sederhana dan mudah dipahami oleh pembaca. Berisi pula teknik pengolahan data, pembahasan, dan penyelesaian analisis statistika disertai contoh-contoh kasus penelitian dalam bidang ekonomi dan bisnis yang tentunya mudah dipahami, sehingga diharapkan mampu membantu mahasiswa, peneliti dan pihak-pihak terkait yang tertarik dalam bidang statistik agardapat menyelesaikan analisis data maupun penulisan tugas akhir. 1) Perkenalan SPSS terdiri dari cara menjalankan SPSS, menu-menu dalam SPSS, cara mendesain variabel, memasukkan variabel, menyimpan dan mencetak file dalam SPSS, 2) Statistika deskriptif. 3) Analisis validitas dan realibilitas kuesioner. 4) Pengujian normalitas dan linieritas. 5) Statistik inferensial parametrik. 6) Statistik nonparametrik. 7) Korelasi terdiri metode korelasi pearson/product moment, metode korelasi rank (peringkat)/spearman, dan metode korelasi parsial (partial correlation). 8) Uji asumsi regresi terdiri dari uji normalitas, uji multikolinearitas, uji heterokedastisitas dan uji auto-korelasi. 9) Pengujian normalitas regresi berganda. 10) Regresi sederhana. 11) Regresi linier berganda terdiri uji koefisien derteminasi, uji parsial, dan uji simultan. Penyusunan buku ini hasil pemikiran dan pengalaman penulis mendampingi mahasiswa yang mengalami kesulitan dalam menyusun dan menyelesaikan tugas akhir dalam pengolahan dan analisis data penelitian sebagai teknik metode penelitian. Berdasarkan hal tersebut, penulis berusaha menyajikan materi yang diberikan secara jelas dan terperinci disertai contoh kasus-kasus penelitian dalam bidang ekonomi dan bisnis dalam penelitian. Di akhir bab diberikan latihan dan pembahasan agar dapat diterima oleh pembaca. Harapan penulis buku ini dapat bermanfaat bagi pembaca untuk menyelesaikan tugas akhir.</t>
  </si>
  <si>
    <t>aafccc65-1e60-40be-ba8a-620d9a1c8dde</t>
  </si>
  <si>
    <t>Penyakit Mulut. Kenali, Cegah, dan Atasi</t>
  </si>
  <si>
    <t>drg. Agam Ferry Erwana, Sp.PM</t>
  </si>
  <si>
    <t>978-623-6822-64-7</t>
  </si>
  <si>
    <t>978-623-6822-65-4</t>
  </si>
  <si>
    <t>Ilmu penyakit mulut merupakan cabang ilmu kedokteran gigi yang relatif baru. Ilmu ini membahas permasalahan dan penyakit di dalam rongga mulut selain gigi, secara isinya mulut bukan cuma gigi. Mulai dari sariawan hingga kanker rongga mulut. Karena ilmu penyakit mulut masih relatif baru bagi masyarakat, banyak yang belum menyadari ada sesuatu yang salah di dalam rongga mulut mereka. Ditambah tidak semua dokter gigi menguasai ilmu penyakit mulut dengan baik. Buku ini membahas ilmu penyakit mulut dengan cara yang berbeda, menggunakan bahasa yang mudah, serta ilustrasi gambar yang jelas dan menarik agar mudah dipahami dan dimengerti, tidak hanya bagi masyarakat sebagai penerima informasi, tetapi juga bagi dokter gigi sebagai pemberi informasi untuk menjalin komunikasi dua arah yang baik. Penasaran kayak gimana? Jangan Cuma penasaran, beli dan buktikan sendiri. Gak ngerti, uang kembali! Salam hangat, DokterGigiGAUL</t>
  </si>
  <si>
    <t>9bd81b59-8775-48ca-a416-a9440c862974</t>
  </si>
  <si>
    <t>Perencanaan dan Pengembangan Atraksi Wisata Berkelanjutan</t>
  </si>
  <si>
    <t>Prof. Dr. Diena M. Lemy, A.Par., M.M., CHE., dkk</t>
  </si>
  <si>
    <t>978-623-01-3896-6</t>
  </si>
  <si>
    <t>978-623-01-3897-3</t>
  </si>
  <si>
    <t>Buku ini mengulas esensi pariwisata berkelanjutan dengan fokus pada pengembangan atraksi wisata sebagai pilar utama. Menyajikan panduan praktis, buku ini memberikan langkah-langkah konkrit untuk mencapai keseimbangan ekonomi, sosial budaya, dan lingkungan dalam pariwisata. Ditujukan kepada berbagai pihak yang tertarik, penulis mengajak pembaca menjelajahi strategi dan prinsip-prinsip untuk mengurangi dampak negatif pariwisata, sambil merangsang pertumbuhan ekonomi lokal. Dengan contoh kasus dan penelitian, buku ini memberikan wawasan mendalam tentang peran atraksi wisata dalam memelihara kelestarian destinasi pariwisata. Cocok untuk semua pemangku kepentingan pariwisata, buku ini menjadi panduan inspiratif menuju destinasi pariwisata yang berkelanjutan dan bermakna.</t>
  </si>
  <si>
    <t>41d7b119-6043-4159-b8f4-0cbad4024f7a</t>
  </si>
  <si>
    <t>Pesona Kebaya &amp; Batik, Busana Nasional Wanita Indonesia nan Cantik &amp; Anggun</t>
  </si>
  <si>
    <t>978-623-01-3661-0</t>
  </si>
  <si>
    <t>978-623-01-3662-7</t>
  </si>
  <si>
    <t>Kebaya telah ditetapkan sebagai busana nasional Indonesia dalam lokakarya di Jakarta pada 1978 yang diikuti oleh perwakilan seluruh provinsi di Indonesia. Saat itu, model busana nasional Indonesia adalah kebaya pendek dengan kain batik panjang, dilengkapi dengan selendang, alas kaki, tata rias wajah, dan sanggul. Kebaya sebagai busana nasional juga terdapat di dalam Keputusan Presiden Nomor 18 Tahun 1972 tentang Djenis-Djenis Pakaian Sipil dan Undang-Undang Nomor 9 Tahun 2010 ten tang Keprotokolan. Ketika kebaya akan diajukan untuk memperoleh pengakuan dari UNESCO sebagai warisan dunia tak benda, maka kita sebagai rakyat Indonesia memerlukan pijakan pengetahuan mengenai kebaya, karena tanpa dasar pemahaman yang kuat, bukan tidak mungkin akan banyak pendapat yang bersilangan mengenai kepemilikan kebaya yang akan diakui oleh bangsa Indonesia. Berbicara tentang kebaya, tentunya tidak akan terlepas dari kain batik. Kebaya sebagai baju atasan biasanya dipadukan dengan kain batik. Kombinasi kebaya dan kain batik membentuk kesan yang cantik dan anggun, serta bernilai warisan budaya. Mudah-mudahan tulisan ini mampu membantu memberikan pemahaman tentang keberadaan kebaya yang digunakan sebagai busana nasional bagi wanita Indonesia.</t>
  </si>
  <si>
    <t>7be1fb8d-b4fb-4888-aafc-ae94a8cb48c6</t>
  </si>
  <si>
    <t>Politik Hukum Pemilihan Kepala Daerah di Indonesia</t>
  </si>
  <si>
    <t>Dr. Suratin Eko Supono, S.H., S.IP, M.H.</t>
  </si>
  <si>
    <t>978-623-01-3396-1</t>
  </si>
  <si>
    <t>978-623-01-3397-8</t>
  </si>
  <si>
    <t>Politik hukum pemilihan kepala daerah adalah kebijakan penyelenggara negara yang bersifat mendasar dalam menentukan arah, bentuk, maupun isi dari hukum pemilihan daerah langsung, yaitu proses penyusunan, pembahasan, dan pelaksanaan dalam proses penegakkan hukumnya terkait penegakan konstitusi tentang pemilihan kepala daerah langsung. Pemilihan kepala daerah langsung mengindikasikan belum memberikan hasil yang ideal, dalam hal ini ditengarai adanya beberapa kepala daerah yang tersandung kasus hukum korupsi, terjadinya politik uang, konflik horizontal, masifnya isu SARA, politisasi identitas, dan kebangkrutan daerah dalam menyiapkan biaya pemilihan yang besar. Perlu perubahan konsep yang ideal tentang politik hukum pemilihan kepala daerah di Indonesia. Buku ini mengkaji dan menganalisis berdasarkan Pancasila Sila Keempat &amp;ldquo;Kerakyatan yang Dipimpin oleh Hikmat Kebijaksanaan dalam Permusyawaratan/Perwakilan&amp;rdquo; dan Pasal 18 ayat 4 UUD 1945 yang menegaskan bahwa &amp;ldquo;Gubernur, Bupati, dan Wali Kota masing-masing sebagai kepala pemerintah daerah provinsi, kabupaten, dan kota dipilih secara demokratis&amp;rdquo;. Frasa &amp;ldquo;dipilih secara demokratis&amp;rdquo; merupakan opened legal policy, tidak dapat diterjemahkan secara tunggal sebagai pemilihan secara langsung. Pemilihan secara tidak langsung atau perwakilan pun dapat diartikan sebagai pemilihan yang demokratis, sepanjang proses pemilihan yang dilakukan demokratis. Sehingga pemilihan kepala daerah yang dilakukan secara langsung maupun tidak langsung, menjadi bagian dari kewenangan pembentuk undang-undang untuk menentukannya. Buku ini disusun dengan menggunakan tipe kajian yuridis normatif dengan pendekatan Perundang-undangan (statute approach), Historis (historical approach), Perbandingan (comparative approach), dan Konseptual (conseptual approach), dengan menggunakan Konsep Negara Hukum Pancasila sebagai Grand Theory, Politik Hukum Otonomi Daerah sebagai Middle Range Theory, dan Konsep Pemilihan Kepala Daerah sebagai Applied Theory untuk menjelaskan politik hukum pemilihan kepala daerah di Indonesia dan konsep yang ideal tentang politik hukum pemilihan kepala daerah untuk mewujudkan otonomi daerah di Indonesia, yaitu perubahan konsep pemilihan gubernur dipilih oleh DPRD sebagai usulan revisi undang-undang pemilihan kepala daerah yang sekarang berlaku.</t>
  </si>
  <si>
    <t>ea4dd3ff-a519-49e9-a85a-51800ea65baf</t>
  </si>
  <si>
    <t>Riset &amp; Publikasi Ilmiah</t>
  </si>
  <si>
    <t>Prof. Marwan Effendy, S.T., M.T.,Ph.D.</t>
  </si>
  <si>
    <t>978-623-01-3368-8</t>
  </si>
  <si>
    <t>978-623-01-3370-1</t>
  </si>
  <si>
    <t>Strategi Menulis Artikel Riset dan Menembus Publikasi Berkelas Internasional Bereputasi Buku ini sangat menarik dibaca oleh para akademisi yang berprofesi sebagai dosen, peneliti ataupun praktisi, terutama bagi anda yang sedang menempuh studi dan berkaitan dengan tulisan ilmiah. Buku ini memandu anda untuk menjadi penulis artikel ilmiah berkelas dunia, yang merupakan impian bagi para akademisi. Buku sederhana ini ditulis berdasarkan pengalaman pribadi sebagai penulis artikel riset (research article) pada beberapa jurnal internasional bereputasi maupun pengalaman belajar yang diperoleh selama studi program doktor di Kingston University London UK tahun 2010-2015. Pengalaman sebagai mitra bersari (reviewer) pada beberapa jurnal terbitan publisher terkemuka ELSEVIER memberikan sudut pandang tersendiri dalam penyajiannya. Buku edisi pertama ini ditulis dalam sebelas bab, yang membahas tentang 1) riset dan artikel publikasi ilmiah, 2) perbedaan artikel riset dan artikel review, 3) strategi mengungkapkan judul dan abstrak, 4) seni menulis pendahuluan (Introduction) untuk mengungkapkan &amp;quot;mengapa topik yang dibahas menarik diteliti dan bagaimana kerangka berpikir risetnya?&amp;quot;, 5) cara menuliskan deskripsi metode (Method) yang mengungkapkan &amp;quot;apa yang dilakukan peneliti untuk menyelesaikan masalah riset?&amp;quot;, 6) strategi menulis deskripsi &amp;quot;Results and Discussion&amp;quot; yang menarik untuk menyatakan &amp;quot;apa yang ditemukan peneliti dan bagaimana temuan itu memberikan kontribusi keilmuan?&amp;quot;, 7) cara menyarikan deskripsi &amp;quot;Conclusion&amp;quot;, 8) manajemen sitasi dan sumber pustaka, 9) susunan kalimat dan penggunaan &amp;quot;tenses&amp;quot; yang tepat, 10) etika dalam penelitian dan publikasi ilmiah, dan 11) cara mengukur kualitas artikel riset dan jurnal ilmiah. Substansi buku ini diungkapkan secara ringkas, namun diyakini sangat strategis dalam memahami teknik menulis dan menembus jurnal internasional bereputasi. Berkaitan dengan riset untuk memperoleh gelar kesarjanaan, perbedaan mendasar antara riset pada jenjang sarjana (S1), magister (S2) dan doktor (S3) terletak pada tingkat kedalamannya. Secara sederhana, penekanan proses pembelajaran dan target riset pada tingkat S1 adalah &amp;quot;menggunakan ilmu (how to use knowledge)&amp;quot; yang berorientasi pada pembuktian teori, S2 berfokus pada &amp;quot;cara mengembangkan ilmu (how to develop knowledge)&amp;quot; yang berorientasi pada pengembangan (development) dan inovasi (innovation), dan S3 bertumpu pada &amp;quot;cara menemukan ilmu (how to find knowledge)&amp;quot; yang berorientasi pada kreatifitas (creativity) dan kebaruan (novelty). Data hasil riset yang memadai memainkan peran kunci pada kualitas tulisan ilmiah, yang akhirnya sangat menentukan layak dan tidaknya manuskrip untuk menembus jurnal internasional yang memiliki faktor dampak tinggi (high impact journals).</t>
  </si>
  <si>
    <t>7116522f-c952-4920-8f10-ddf4605b1a8e</t>
  </si>
  <si>
    <t>Seri Leika : Belajar Doa Anak Muslim</t>
  </si>
  <si>
    <t>Leika dan Diena Fitri</t>
  </si>
  <si>
    <t>978-623-471-123-3</t>
  </si>
  <si>
    <t>978-623-471-124-0</t>
  </si>
  <si>
    <t>Buku ini menawarkan beberapa bacaan doa anak Muslim yang umum dan dapat diajarkan dengan mudah. Buku ini dilengkapi dengan cerita bergambar yang akan memberikan gambaran akan aktivitas yang terjadi di dalam cerita. Tidak hanya itu, buku ini juga dilengkapi dengan 15 doa anak Muslim yang dapat diajarkan dan dicontoh oleh anak-anak pada saat menjalankan aktivitas sehari-hari mereka. Dengan adanya buku ini akan memberikan aktivitas dalam belajar berdoa menjadi lebih menyenangkan dan menggembirakan. Selamat Membaca dan Berlatih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t>
  </si>
  <si>
    <t>c89ef9ad-aa6a-4eb3-b3c0-45943c09af31</t>
  </si>
  <si>
    <t>Sekuritisasi Dalam Hubungan Internasional: Implementasi Teori Sekuritisasi dalam Kasus Narkoba Global</t>
  </si>
  <si>
    <t>978-623-01-3230-8</t>
  </si>
  <si>
    <t>978-623-01-3231-5</t>
  </si>
  <si>
    <t>Buku yang berjudul SEKURITISASI dalam HUBUNGAN INTERNASIONAL: Implementasi Teori Sekuritisasi dalam Kasus Narkoba Global dapat dijadikan referensi dan bahan bacaan, mengenai dinamika dan fenomena yang terjadi dalam wacana konsep keamanan karena membahas mengenai sebuah teori keamanan nontradisional dalam Hubungan Internasional (HI). Sebagaimana diketahui, teori sekuritisasi merupakan teori terbaru dalam konsep keamanan yang kontroversial, memberikan pendekatan baru dalam Hubungan Internasional (HI) dan menarik banyak peminat Hubungan Internasional (HI) untuk memberi tanggapan dan perdebatan. Hal yang menarik, sekuritisasi dalam buku ini dibahas bagaimana implementasinya dalam kasus nyata, berupa narkoba global. Penulis menguraikan konsep keamanan secara umum, perkembangan, dan serba-serbi teori sekuritisasi dalam kancah wawasan keamanan, serta implementasi teori ini dalam lapangan (narkoba).</t>
  </si>
  <si>
    <t>24f3a72a-3dfa-4aae-b827-1fd16acdd782</t>
  </si>
  <si>
    <t>Sistem Enterprise, Konsep dan Implementasi</t>
  </si>
  <si>
    <t>978-623-01-3228-5</t>
  </si>
  <si>
    <t>978-623-01-3229-2</t>
  </si>
  <si>
    <t>Sistem Enterprise (SE) adalah sistem organisasi berskala besar yang dikembangkan dalam bentuk paket software yang dapat digunakan oleh berbagai fungsi di dalam dan antarorganisasi. Sejak kemunculan Enterprise Resource Planning (ERP), sebagai generasi pertama SE, diikuti dengan Supply Chain Management (SCM), Customer Relationship Management (CRM), Product Lifecycle Management (PLM) dan e-Procurement, SE memiliki implikasi yang besar bagi organisasi dan pasar software. Penerapan SE menjanjikan berbagai manfaat bagi organisasi, baik dari sisi operasional, manajerial, strategis, infrastruktur dan organisasional. Namun, di sisi lain SE masih merupakan proyek penerapan TI yang berisiko tinggi mengingat kompleksitas proyek dan besarnya investasi, baik berupa dana, maupun SDM yang harus dicurahkan. Oleh karena itu, pembelajaran mengenai SE membutuhkan pemahaman tidak hanya masalah teknis, seperti komponen dan arsitektur SE, tetapi juga faktor nonteknis, seperti bagaimana mengelola proyek implementasi SE serta perubahan yang menyertainya. Buku ini mencoba mengisi kebutuhan tersebut melalui materi-materi yang terbagi ke dalam empat bagian. Pada Bagian I diberikan pengenalan tentang ERP sebagai generasi pertama SE yang membahas tentang sejarah, gambaran umum, peran ERP dalam integrasi sistem, dan arsitektur ERP. Pada Bagian II dibahas tentang hal-hal penting yang harus diperhatikan dalam implementasi ERP termasuk pemahaman tentang tipe perusahaan, proses bisnis, dan modul utama dalam ERP, yaitu penjualan, pengadaan, perencanaan produksi, akuntansi dan manajemen SDM. Selanjutnya pada Bagian III dikupas tentang implementasi ERP. Bagian terakhir dari buku ini memperkenalkan SCM dan CRM sebagai perangkat lunak lain dari SE. Buku ini juga dilengkapi dengan contoh kasus dan pertanyaan untuk menguji pemahaman pembacanya. Mengingat luasnya pokok bahasan yang dirangkum maka buku ini dapat digunakan oleh pelajar, akademisi maupun praktisi yang tertarik untuk mendalami tentang SE terutama ERP, SCM dan CRM. Pembelajaran di level sarjana dapat fokus tentang dasar dari SE yang sudah sangat banyak dipakai di berbagai organisasi. Sementara itu, pelajar pascasarjana dapat menekankan pada riset-riset terkait implementasi SE dan tren SE ke depannya terutama penggabungan Artificial Intelligence ke dalam ERP. Buku ini juga menyediakan pembahasan praktis tentang pengelolaan dan implementasi ERP yang dapat bermanfaat bagi para praktisi dan profesional.</t>
  </si>
  <si>
    <t>505482a0-79a6-41d8-b368-d56a7b123c70</t>
  </si>
  <si>
    <t>Sistem Pembangkit Listrik Tenaga Angin, Teknologi dan Pengembangan</t>
  </si>
  <si>
    <t>Prof. Riset Ir. Sahat Pakpahan, M.M.</t>
  </si>
  <si>
    <t>978-623-01-3659-7</t>
  </si>
  <si>
    <t>978-623-01-3660-3</t>
  </si>
  <si>
    <t>Pengembangan sumber-sumber energi terbarukan (ET) sekarang ini merupakan salah satu progam penting pemerintah dalam upaya peningkatan pasokan listrik nasional di berbagai wilayah. Energi angin termasuk salah satu sumber energi terbarukan yang sekarang ini makin dikembangkan untuk pembangkitan listrik tenaga angin yaitu turbin angin, atau untuk skala besar dalam orde MW lebih dikenal sebagai PLTB (Pembangkit ListrikTenaga Bayu). Dalam upaya pengembangan teknologi energi angin tersebut, buku ini dimaksudkan untuk membantu menambah ilmu dan pengetahuan yang lebih baik tentang teknologi energi angin sendiri terutama mengenai bagaimana energi angin tersebut dapat dikonversi menjadi listrikuntukdimanfaatkan. Pengenalan teknologi dan pengembangan energi angin pada dasarnya melibatkan berbagai disiplin ilmu, antara lain fisika, matematika, mekanika, mekanika fluida, aerodinamika, kelistrikan, elektronika, kontrol maupun teknik sipil, dan sebagainya, bahkan ilmu ekonomi dan sosial. Hal ini diperlukan untuk melakukan penaksiran potensi energi angin, perhitungan, pengukuran dan monitoring serta penilaian, sistem konversi energi, metode rancangan dan kontrol. Dalam skala besar juga diperlukan untuk perhitungan dan analisisdari aspekekonomi dan finansiaI. Metode pengumpulan data dan informasi mengenai infrastruktur serta dampak lingkungan, ekonomi, dan sosial budaya juga dibahas dalam buku ini sebagai pendukung untuk studi kelaikan pembangunan PLTB. Lampiran, singkatan, dan indeks juga diberikan sebagai informasi pelengkap.</t>
  </si>
  <si>
    <t>bae33a7f-340b-4e81-8544-ff00859c98ca</t>
  </si>
  <si>
    <t>Standar Pengelasan Konstruksi</t>
  </si>
  <si>
    <t>Hamdani, dkk</t>
  </si>
  <si>
    <t>978-623-01-3763-1</t>
  </si>
  <si>
    <t>978-623-01-3762-4</t>
  </si>
  <si>
    <t>Saat ini, penyambungan logam dengan proses pengelasan semakin banyak digunakan, baik pada Konstruksi bangunan, perpipaan, maupun pada konstruksi mesin. mesin. Ini disebabkan oleh banyaknya keuntungan yang diperoleh dari penyambungan dengan cara dilas. Luasnya penggunaan pengelasan karena biayanya murah, pelaksanaannya relatif leoih cepat, lebih ringan, kekuatannya tinggi, dan bentuk konstruksinya yang lebih variatif. Prosedur pengelasan kelihatannya sangat sederhana, tetapi sebenarnya di dalamnya banyak masalah yang harus diatasi, di mana pemecahannya memerlukan bermacam-macam pengetahuan. Secara lebih terperinci dapat dikatakan bahwa dalam perancangan Konstruksi bangunan dan mesin dengan sambungan las, harus direncanakan pula tentang cara pengelasan, cara pemeriksaan, bahan las, serta jenis las yang dirancang. Di samping untuk pembuatan, proses las dapat juga dipergunakan untuk reparasi, misalnya, untuk mengisi lubang-lubang pada coran, membuat lapisan keras pada perkakas, mempertebal bagian-bagian yang aus, dan macam-macam reparasi lainnya. Pengelasan bukan tujuan utama konstruksi, tetapi hanya merupakan sarana untuk mencapai pembuatan yang lebih baik. Oleh karena itu, rancangan dan cara pengelasan narus memperhatikan kesesuaian antara sifat las dengan kegunaan konstruksi serta keadaan di sekitarnya. Standar pengelasan konstruksi merupakan pedoman yang digunakan dalam industri konstruksi untuk memastikan bahwa pengelasan dilakukan dengan benar dan aman. Standar pengelasan konstruksi membantu memastikan bahwa jengelasan dalam proyek konstruksi memenuhi standar keamanan, kekuatan, dan kualitas yang diperlukan. Penting untuk memahami standar pengelasan yang berlaku dalam proyek konstruksi atau pengelasan. Menaikuti standar yang tepat dapat memastikan keselamatan, keandalan, dan kualitas dari struktur yang dibangun. Selain itu, biasanya diperlukan sertifikasi khusus untuk menjadi seorang ahli pengelasan yang memanami dan menerapkan standardengan benar.</t>
  </si>
  <si>
    <t>247a1b1d-5f7f-472d-bc81-77caf1c9f504</t>
  </si>
  <si>
    <t>Strategi Transformasi Digital, Solusi untuk Menghadapi Hempasan Gelombang Digital Disruption</t>
  </si>
  <si>
    <t>Djon Irwanto, S.Kom.,MM</t>
  </si>
  <si>
    <t>978-623-01-3268-1</t>
  </si>
  <si>
    <t>978-623-01-3269-8</t>
  </si>
  <si>
    <t>Dalam waktu satu atau dua atau tiga tahun belakangan ini, kita semua mungkin sering mendengar istilah Digital Disruption di banyak media. Mengapa banyak pihak di Indonesia yang membahas fenomena Digital Disruption saat ini? Karena Digital Disruption mendatangkan gelombang kehancuran terhadap segala sesuatu yang bersifat tradisional atau konvensional. Tidak sedikit dalam waktu beberapa tahun terakhir ini, kita menyaksikan banyak perusahaan tradisional atau perusahaan konvensional mengalami kebangkrutan akibat terhempas oleh gelombang Digital Disruption yang menghancurkan. Gelombang Digital Disruption datang bersamaan dengan datangnya era revolusi digital. Kejadian ini tidak bisa dihindari. Gelombang ini akan menerjang apa saja yang ia lewati sampai hancur. Pada titik ini, perusahaan tersebut dihadapkan kepada dua pilihan. Pilihan pertama, perusahaan itu survive menjadi entitas baru dengan arsitektur dan model bisnis yang berbeda dari sebelumnya. Pilihan yang kedua, perusahaan itu gagal berubah menjadi entitas yang baru dan akhirnya hancur dan punah. Apa yang harus kita lakukan agar usaha kita tidak hancur dan punah? Jawaban atas pertanyaan ini hanya satu, yaitu kita harus melakukan transformasi digital. Supaya proses transformasi ini berhasil maka Anda memerlukan strategi. Buku yang ada di tangan Anda saat ini, membahas strategi-strategi yang dibutuhkan untuk melakukan transformasi digital.</t>
  </si>
  <si>
    <t>19368146-68e0-45eb-bee8-d010996cab76</t>
  </si>
  <si>
    <t>Supervisor 4.0, Menjawab Tantangan Menjadi Supervisor di Era Digital</t>
  </si>
  <si>
    <t>Dr. Silverius Y. Soeharso, S.E., M.M., Psikolog dan Drs. Surjo Sulaksono</t>
  </si>
  <si>
    <t>978-623-01-3131-8</t>
  </si>
  <si>
    <t>978-623-01-3132-5</t>
  </si>
  <si>
    <t>Menjadi supervisor di era digital saat ini tidaklah mudah. Perintah dan pengawasan fisik kini mulai digantikan dengan teknologi, seperti Whatsapp atau Email, yang lebih tidak dapat merekam seluruh respons karyawan secara verbal dan nonverbal (gestur). Supervisor harus dapat menerjemahkan respons tersebut dalam berbagai interpretasi yang mungkin paling tepat dengan keadaan yang sebenarnya. Supervisor harus tetap memastikan semua kesisteman berjalan sesuai dengan prosedur melalui teknologi informasi dan komunikasi saat ini. Pertemuan secara virtual melalui digital platform (Zoom, Google Meet, dll.) juga merupakan tantangan sendiri untuk supervisor dalam mengakuisisi kemampuan dan pengelolaan tim secara efektif. Supervisor membutuhkan kompetensi khusus, yaitu digital literacy, untuk mengelola tim yang terdiri dari sekelompok pekerja yang berkomunikasi dan bekerja sama dari jarak jauh, bahkan antarnegara atau benua. Kompetensi manajemen konflik yang selama ini dikuasai pada dunia fisik mempunyai tantangan tersendiri dalam penyelesaian konflik di dunia maya. Namun demikian, prinsip-prinsip komunikasi dalam tim virtual tidaklah berbeda dari tim secara fisik. Beberapa kemampuan yang perlu dimiliki supervisor, antara lain memberikan arahan dan feedback, memimpin rapat, menyimpulkan hasil rapat, melakukan presentasi, serta kemampuan coaching dan konseling tetap dibutuhkan meskipun di era digital. Buku ini dipersembahkan untuk para supervisor di berbagai organisasi, baik yang baru menduduki jabatan supervisor maupun yang sudah senior. Buku ini disarikan dari pengalaman penulis dalam berbagai organisasi dan dikombinasikan dari penelitian yang diambil dari berbagai jurnal dan buku-buku terkait kepemimpinan dan supervisi yang secara fungsi tetap eksis meskipun zaman telah berubah. Era digital tidak menghilangkan peran supervisor sebagai pendengar yang baik, pemberi perintah atau arahan, dan feedback yang efektif bagi timnya untuk mencapai hasil kinerja yang optimal.</t>
  </si>
  <si>
    <t>f5f70c44-b32e-4974-ba08-bc06244b187b</t>
  </si>
  <si>
    <t>Transformasi Budaya Organisasi</t>
  </si>
  <si>
    <t>978-623-7851-72-1</t>
  </si>
  <si>
    <t>978-623-7851-73-8</t>
  </si>
  <si>
    <t>Buku Transformasi Budaya Organisasi ini ditampilkan sebagai explicit knowledge (ilmu sekolah) berdasarkan tacit knowledge (pengalaman lapangan). Jadi apa yang disampaikan bukan berdasarkan &amp;ldquo;apa kata buku&amp;rdquo;, melainkan &amp;ldquo;apa kata praktik&amp;rdquo; berdasarkan pengalaman penulis menangani perubahan budaya organisasi, baik berupa transformasi atau peningkatan budaya organisasi. Suatu proses pembelajaran dengan melalukan peningkatan terus-menerus terutama setelah penulis mengembangkan Brainware Management System. Suatu tantangan perubahan mindset dari &amp;ldquo;apa kata buku&amp;rdquo; menjadi &amp;ldquo;apa kata praktik&amp;rdquo; yang sering berbeda bahkan berseberangan. Beberapa Hak Cipta terkait budaya organisasi berhasil penulis peroleh. Suatu masukan alternatif yang sudah teruji secara praktik. Transformasi budaya organisasi dilakukan saat perusahaan dalam keadaan survival seperti &amp;ldquo;apa kata buku&amp;rdquo; adalah salah satu yang dikoreksi buku ini secara kenyataan. Kualitas Leadership dari pimpinan organisasi berbanding lurus dengan kualitas transformasi budaya organisasi menjadi pegangan. Seperti juga merubah dari people follow the system menjadi system follows the people sebagai proses transformasi budaya organisasi. Hal ini merupakan tantangan bagi konsultan yang harus mampu diterima sebagai bagian &amp;ldquo;kami&amp;rdquo; oleh jajaran organisasi dan lainnya. Konsep merubah perilaku dengan merubah sumbernya, yaitu otak dan/atau pikiran dari Brainware Management System; penerapan softskills melalui salah satu pendekatan yang relatif baru dalam manajemen, yaitu neuroscience; buku ini dapat menjadi tambahan referensi yang sudah terbukti (well proven) atau juga bahan kajian, terutama untuk rekan yang menggeluti explicit knowledge di kampus. Tentunya dengan tetap berpegang pada there is no one way to Rome dalam manajemen.</t>
  </si>
  <si>
    <t>a91674d5-9f89-4816-9faf-bf036389db63</t>
  </si>
  <si>
    <t>Untung Berlipat Dari Budi Daya Jamur Tiram, Jamur Konsumsi Peningkat Kekebalan Tubuh</t>
  </si>
  <si>
    <t>Netty Widyastuti dan Donowati Tjokrokusumo</t>
  </si>
  <si>
    <t>978-623-7267-82-9</t>
  </si>
  <si>
    <t>978-623-7267-83-6</t>
  </si>
  <si>
    <t>Jamur sebagai bahan makanan, banyak mengandung nutrisi dan vitamin penting, seperti tiamin (vitamin B-1), riboflavin (vitamin B-2), niasin, biotin, dan sebagainya. Di samping itu, kandungan polisakarida dan ikatan protein tertentu telah terbukti dapat meningkatkan kesehatan manusia, antara lain antikolesterol, antihipertensi, antikanker, meningkatkan stamina, dan kebugaran tubuh. Jamur edible tidak hanya dapat dikonsumsi langsung, tetapi juga dapat didiversifikasi menjadi jamur awetan hingga bahan campuran kosmetik dan obat- obatan. Dengan teknologi rekayasa lingkungan dengan biaya yang tidak terlalu besar, organisme nonklorofil ini dapat dikembangkan secara massal. Buku ini meliputi pengetahuan tentang teknologi proses jamur tiram dari hulu sampai ke hilir, dengan pembahasan nutrisi, khasiat dan manfaat jamur tiram; kandungan &amp;szlig;-glukan pada jamur tiram sebagai imunomodulator; pembuatan biakan murni, bibit induk dan bibit produksi; cara budi daya; rekayasa pertumbuhan; hama dan penyakit; pemanenan; dan pengolahan jamur tiram. Isi buku bersumber dari beberapa referensi yang ada di jurnal ilmiah, textbook, buku ilmiah popular, internet, hasil seminar/workshop, prosiding, peninjauan langsung di lapang, dan juga beberapa pengalaman di laboratorium dan lapang. Buku ini terinspirasi dari masih banyaknya para petani ataupun para praktisi dan masyarakat pada umumnya yang belum mengetahui khasiat, manfaat, nutrisi, serta kandungan &amp;szlig;-glukan sebagai peningkat sistem kekebalan tubuh, serta bagaimana memanfaatkan dan meningkatkan nilai ekonomi jamur tiram bagi kesejahteraan masyarakat, serta dapat sebagai sumber devisa negara.</t>
  </si>
  <si>
    <t>77aea2a9-7fbc-4439-b4d5-7966fd26f0cb</t>
  </si>
  <si>
    <t>Guru Profesional, Inspiratif, Dan Menyenangkan</t>
  </si>
  <si>
    <t>Dr. Jannes Eduard Sirait, M.Pd. &amp; Dr. Purim Marbun, M.Th.</t>
  </si>
  <si>
    <t>978-623-314-246-5</t>
  </si>
  <si>
    <t>978-623-314-247-2</t>
  </si>
  <si>
    <t>Buku Ini Merupakan Paparan Dan Kajian Yang Holistik, Yang Menggambarkan Betapa Perlunya Kualitas Pendidik Atau Guru Dalam Proses Pembelajaran. Buku Ini Terdiri Atas 11 Bab Yang Memaparkan Konsep Dan Teori Sebagai Upaya Mengembangkan Kemampuan Guru Dalam Mendidik Secara Inspiratif Dan Menyenangkan Bagi Murid- Murid Yang Diajar. Hal Yang Mengemuka Dalam Buku Ini Adalah Mendeskripsikan Guru Kristen Yang Mampu Melakukan Tugas Secara Profesional.
 Dunia Pendidikan Sangat Membutuhkan Pendidik Atau Guru-Guru Profesional, Karena Mereka Adalah Ujung Tombak Keberhasilan Proses Pembelajaran. Meskipun Dalam Aktivitas Pembelajaran Peran Dan Tanggung Jawab Naradidik Tidak Boleh Dilupakan, Tetapi Sang Guru (Pendidik) Memegang Fungsi Yang Sangat Strategis. Oleh Karena Itu, Memiliki Guru-Guru Yang Profesional, Inspiratif, Dan Menyenangkan Merupakan Strategi Mencapai Pendidikan Yang Berkualitas.
 Jannes Eduard Sirait Meraih Gelar Doktor Of Theology (D.Th.) Di Iftk Jaffray Jakarta, 2010. Sejak 2017 Melayani Sebagai Pembina Rohani Di Hkbp Cikini Jakarta Hingga Sekarang, Dan Pada Mei 2019 Bergabung Di Stt Bethel Indonesia Jakarta Untuk Memperkuat Program Pascasarjana Prodi Pendidikan Agama Kristen. Asesor Ban Pt (2012-2015). Founder Je- Ificods (Jannes Eduard&amp;#39;S Institute For Indonesian Community Of Development And Studies), Lembaga Riset Teologi Dan Pendidikan Agama Kristen Serta Kegiatan Pengembangan Masyarakat Pedesaan Di Toba, Sumatera Utara. Buku Yang Sudah Ditulis: Mukjizat Menerobos Badai Krisis Membangkitkan Jiwa Berpengharapan Dalam Diri Anda (Pt Intimedia Ciptanusantara); Jodoh Tak Kunjung Tiba (Pt Intimedia Ciptanusantara); Eskatologi: Sebuah Telaah Tentang Masa Kedatangan Kristus Kedua Kali Dan Peristiwa Yang Mengitarinya (Pt Intimedia Ciptanusantara). Buku Yang Akan Segera Terbit: Pendidikan Agama Kristen (Pak) Remaja: Teori Dan Acuan Dalam Pelayanan Pendidikan Agama Kristen Untuk Remaja Di Indonesia; Meraih Berkat Dan Menjangkau Surga: Prinsip-Prinsip Iman Yang Perlu Anda Ketahui Untuk Meraih Berkat Allah.
 Purim Marbun Meraih Gelar Doktor Teologi (Dr) Di Sekolah Tinggi Teologi Bethel Indonesia (2014). Bertugas Dan Mengabdi Sebagai Dosen Di Stt Bethel Indonesia Sejak 2010. Tugas Dan Tanggung Jawab Lainnya Sebagai Asesor Bkd Kementerian Agama Ditjend Bimas Kristen (2017-Sekarang), Asesor Ban Pt (2020-Sekarang), Tim Penilai Jafung Ditjend Bimas Kristen (2022). Penulis Juga Aktif Dalam Penelitian Dan Penulisan Jurnal-Jurnal. Buku Penulis Yang Telah Terbit: Making Life Better (Pbmr Andi), Building Better Life (Pbmr Andi), Walking A Better Life (Pbmr Andi), Wisdom For Each Day (Seminari Bethel Publishing), Dan Menjadi Murid Kristus Yang Sejati (Seminari Bethel Publishing).</t>
  </si>
  <si>
    <t>fda4fc1d-b881-410a-87c2-74e53484ec19</t>
  </si>
  <si>
    <t>Bermain Penjumlahan Dan Pengurangan Itu Menyenangkan, Belajar Matematika Sambil Bermain 3rd Series D, Mengembangkan EQ-IQ-AQ-MQ-SQ-MI</t>
  </si>
  <si>
    <t>978-623-6701-31-7</t>
  </si>
  <si>
    <t>978-623-471-021-2</t>
  </si>
  <si>
    <t>Anak anda sering merasa belajar matematika itu sulit ? Gunakan buku ini untuk membantu anda mengajari si kecil belajar penjumlahan dan pengurangan pecahan, dengan contoh permainan operasi hitung maka proses belajar matematika penjumlahan dan pengurangan akan terasa lebih mudah, materi buku ini diadopsi dari sistem pendidikan anak-anak korea sehingga perkembangan EQ, IQ, AQ, MQ, SQ, dan MI si kecil akan semakin meningkat pesat.</t>
  </si>
  <si>
    <t>752d2658-676b-4b06-8e5e-b9a12665e92a</t>
  </si>
  <si>
    <t>Good Agriculture Practice Kelapa Sawit</t>
  </si>
  <si>
    <t>Memet Hakim, Moch. Syaphon Adiwijaya,Taufik Darwis, Maruli Pardamean, Atep Julianto</t>
  </si>
  <si>
    <t>978-979-29-6995-5</t>
  </si>
  <si>
    <t>978-979-29-7002-9</t>
  </si>
  <si>
    <t>Salah kunci utama yang menentukan keberhasilan mengelola perkebunan kelapa sawit adalah penerapan Good Agriculture Practices (GAP).
 Dalam era sistem informasi saat ini, perusahaan perkebunan kelapa sawit juga membutuhkan teknologi informasi untuk memperlancar usaha serta meningkatkan efisiensi dan efektivitas.
 Dalam buku ini, para penulis yang berpengalaman dalam pengelolaan perkebunan kelapa sawit menguraikan pengalamannya yang sangat berharga tentang peningkatan produktivitas, peranan nitrogen, menghitung kebutuhan urea untuk tanaman, cara pembibitan benih sawit, cara menanam tanaman penutup tanah, pengawasan gonoderma, burung hantu untuk pengendalian tikus, panen, pengangkutan hasil dan sistem enterprise, yang tentu saja sangat bermanfaat untuk diketahui dan diterapkan,</t>
  </si>
  <si>
    <t>180c6aca-5752-4bf4-9363-58d74d0ab563</t>
  </si>
  <si>
    <t>Jejak Sukses Pengusaha Kelapa Indonesia</t>
  </si>
  <si>
    <t>Mawardin M. Simpala</t>
  </si>
  <si>
    <t>978-979-29-6854-5</t>
  </si>
  <si>
    <t>978-623-7267-67-6</t>
  </si>
  <si>
    <t>Kelapa menciptakan peluang ekonomi dan telah berkontribusi terhadap pembangunan nasional. Peluang tersebut dimanfaatkan oleh para pengusaha, beberapa jadi sukses dan menjadi tokoh nasional. Ada sederet nama seperti Ciputra, Eka Tjipta Widjaja, Sudono Salim. Peter Sondakh dan lainsebagainya. Kelapa juga pernah memakmurkan jutaan petani di sentra penghasil kelapa seperti Selayar, Minahasa, Banyumas, Pontianak, Maluku. Indragiri Hilir dan lainnya.
 Kelapa dengan multi manfaatnya membawa peluang usaha yang tidak kecil, nilai ekspor produk kelapa tahun 2016 diperkirakan sebesar Rp. 24, 7 trilliun. Angka ini besar mengingat kita bari mengolah dan mengekspor sekitar 14 produk turunan kelapa, sementara Filipina mengekspor lebih dari 30 macam produk. Ditopang pertumbuhan pasar global yang kuat dalam empat tahun terakhir banyak peluang bisnis yang bisa dibangun dari kelapa.
 Buku ini memberi contoh perjalanan usaha beberapa pengusaha dibidang kelapa. Diharapkan dapat menginspirasi siapa saja yang berminat mengambil peluang membangun usaha dibidang kelapa. Mari bersama membangun kejayaan Indonesia, negeri nyiur melambai yang makmur sentosa..</t>
  </si>
  <si>
    <t>bc84277c-569c-40f9-aa6f-e6b788481969</t>
  </si>
  <si>
    <t>Healthy Menu untuk Penderita Penyakit Jantung</t>
  </si>
  <si>
    <t>Khusnul Khotimah &amp; Permata Ilmu Jogjakarta</t>
  </si>
  <si>
    <t>978-979-29-6843-9</t>
  </si>
  <si>
    <t>978-623-6822-34-0</t>
  </si>
  <si>
    <t>Adanya bermacam-macam gangguan atau penyakit jantung misalnya jantung koroner, aritmia, penyakit katup jantung, kardiomiopati, radang selaput jantung, hingga gagal jantung sangatlah mengancam jiwa penderitanya sehingga harus dilakukan pengobatan secara medis. Untuk asupan gizi penderita jantung harus dijaga agar sesuai dengan aturan diet Jantung dengan mematuhi jenis yang dikurangi,dihindari,dan melaksanakan jenis yang dianjurkan.Selektiflah dalam menyusun menu makanan agar kebutuhan gizi tercukupi dan tidak memperberat kerja jantung.
 Dalam buku ini juga tersedia pilihan menu fussion yaitu resep dari berbagai daerah yang di-mix dengan resep dari berbagai negara, dan dapat dikonsumsi oleh penderita jantung.Selain sarat dengan gizi menu yang disusun sudah disesuaikan dengan aturan diet penyakit jantung. Menu yang disajikan disini juga unik,dan menggugah selera.Menu makanan yang dikupas tidak hanya terdiri dari nasi dan lauk pauk saja tetapi juga tersedia pilihan karbohidrat pengganti,sumber protein,dan sayuran yang layak dicoba.
 Semoga buku ini bermanfaat untuk para penderita penyakit jantung, membantu dalam terapi diet-nya,dan bisa mencegah sejak dini timbulnya penyakit pada jantung dengan tips dan trik yang juga dikupas di buku ini.
 Salam Sehat.....!</t>
  </si>
  <si>
    <t>b28a04fc-855e-4490-8ebb-ce1c406676eb</t>
  </si>
  <si>
    <t>Bebas Sakit Gigi Dan Mulut Pada Kehamilan</t>
  </si>
  <si>
    <t>drg. Agam Ferry [DokterGigiGaul] &amp; drg. Joice Angeline.</t>
  </si>
  <si>
    <t>978-602-53-4712-2</t>
  </si>
  <si>
    <t>978-602-53-4714-6</t>
  </si>
  <si>
    <t>Kesehatan gigi dan mulut merupakan gambaran kesehatan tubuh dalam skala kecil. Banyak permasalahan kesehatan tubuh nampak di dalam rongga mulut, baik pada jaringan keras (gigi) maupun jaringan lunak (mukosa rongga mulut), termasuk kehamilan.
 Bukan berarti kehamilan menyebabkan masalah kesehatan gigi dan mulut, tetapi beberapa orang mengalami gangguan kesehatan gigi dan mulut karena satu dan lain hal. Apakah satu dan lain hal tersebut? Itulah yang menjadi topik bahasan buku ini. Selain membahas faktor risiko, buku ini juga membahas masalah apa yang mungkin muncul selama kehamilan serta tatalaksana yang dapat dilakukan baik oleh awam maupun oleh dokter gigi.
 Tidak hanya sampai di situ saja, buku ini memberikan bonus berupa kuis yang bisa membantu memahami seluk-beluk hubungan kehamilan dan kesehatan gigi yang berbeda dari kuis pada umumnya.
 Jangan langsung percaya begitu saja. Beli buku ini dan buktikan sendiri.</t>
  </si>
  <si>
    <t>d8f58dbb-3950-4bbc-9176-944e2c275820</t>
  </si>
  <si>
    <t>Buta Katarak – Kebutaan Karena Katarak</t>
  </si>
  <si>
    <t>978-979-29-7110-1</t>
  </si>
  <si>
    <t>978-979-29-7196-5</t>
  </si>
  <si>
    <t>Kebutaan karena Katarak Katarak merupakan penyebab utama gangguan penglihatan dan kebutaan di Indonesia dan di dunia. Dari semua kebutaan pada masyarakat, lebih dari 50% disebabkan oleh katarak. Padahal katarak merupakan salah satu jenis kebutaan yang dapat dihindarkan (avoidable blindness) dan dapat disembuhkan melalui operasi. Jadi yang terpenting adalah kesadaran dan kemauan dari masyarakat akan pentingnya kesehatan mata sehingga mau memeriksakan kesehatan matanya ke fasilitas pelayanan kesehatan yang terdekat. Kesadaran dan kemauan masyarakat untuk memeriksakan kesehatan matanya tentu harus diawali dulu dari pengetahuan yang cukup mengenai katarak itu sendiri. Masih banyak masyarakat yang belum mengerti mengenai katarak dan tidakjarang masyarakat mengenal katarak hanya sebatas mendengar dari sumber-sumber non-ilmiah yang pada akhirnya berujung pada kesalahan penatalaksanaannya. Buku ini terbagi menjadi empat bab dengan penjelasan di masing-masing bab disusun dalam bentuk tanya jawab sehingga pengetahuan mengenai katarak akan mudah mengalir dan disimak. Bab satu akan menjelaskan mengenai lensa dan katarak. Di dalamnya akan dijelaskan mengenai apa itu lensa, mengapa bisa sampai terjadi katarak, dan apa itu katarak. Bab dua buku ini akan dikhususkan membahas panjang lebar mengenai tatalaksana katarak. Berbagai macamjenis tatalaksana akan dijelaskan secara mendetail, mulai dari nonoperatif hingga tindakan operatif. Pemeriksaan terhadap mata katarak pun akan dijelaskan di bab ini. Bab tiga dibahas mengenai lensa tanam. Lensa tanam dibahas dalam satu bab tersendiri karena begitu kompleksnya permasalahan mengenai lensa tanam ini. Lensa tanam sebagai bagian yang akan dimasukkan ke dalam mata sebagai pengganti lensa katarak tentu menjadi perhatian khusus. Bab empat sebagai bab terakhir akan memaparkan segala hal yang akan dihadapi oleh pasien pasca dilakukannya tindakan. Terutama dalam hal ini adalah pasca tindakan operasi katarak. Perawatan pasca tindakan operasi tentu harus dimengerti sekaligus dipaparkan mengenai komplikasi yang mungkin akan muncul beserta penatalaksanaannya.</t>
  </si>
  <si>
    <t>f53bb173-ee95-4d14-a68c-e98c0bef31e0</t>
  </si>
  <si>
    <t>Desain molekul biogetikahp - Obat Khasiat Ganda Sebagai Antibiotika dan Analgetika</t>
  </si>
  <si>
    <t>978-979-29-6697-8</t>
  </si>
  <si>
    <t>978-623-6822-33-3</t>
  </si>
  <si>
    <t>Buku ini membahas penemuan obat (mendesain/merancang buku molekul, mensistesis dan menguji efek farmakologinya). Kemajuan dibidang desain molekul menggunakan komputasi memungkinkan desainer obat merancang obat sesuai dengan yang diinginkan. Jika masa lalu dibidang penatalaksanaan penyakit dikenal istilah polifarmasi artinya untuk mengobati satu penyakit diperlukan dua atu tiga (disebut poli) obat, maka saat ini justru sebaliknya, yaitu mengobati dua penyakit diperlukan satu obat. Hal ini kami istilahkan dengan obat kasiat ganda. Untuk mengatasi infeksi pada operasi biasanya diperlukan antibiotika dan untuk mengatasi nyeri digunakan analgetika. BIOGETIKAPH [1,3 bis (p-hydroxphenyl)urea] adalah Obat Kasiat Ganda sebagai Antibiotika dan Analgetika. Untuk dapat menjadi obat yang beredar di pasar bebas tentu saja masih memerlukan data tambahan seperti profil farmakokinetik, uji penetapan kadar, uji in vivo lainnya serta uji klinik dan registrasi. Peran investor yang berjiwa nasionalis sangat diperlukan.</t>
  </si>
  <si>
    <t>478477c6-c0af-4b54-a9ef-afef5ede0a92</t>
  </si>
  <si>
    <t>Smart Mom, Happy Mom - Karena Semua Berhak Bahagia</t>
  </si>
  <si>
    <t>978-979-29-6089-1</t>
  </si>
  <si>
    <t>978-623-01-0908-9</t>
  </si>
  <si>
    <t>Menjadi Ibu, bukanlah sebuah peran yang mudah bagi kaum perempuan. Sebagai mahluk multitalenta, ibu dituntut untuk bisa melakukan banyak hal, sekaligus mengatasi mood swing yang sering kali menghinggapinya. Tanpa berkasutkan kerelaan, mustahil seorang ibu bisa tetap waras ditengah segala tuntutan perannya yang begitu banyak. Hanya ibu yang smart, yang bisa tetap happy di segala situasi yang terkadang menyesakkan hati.Menjadi ibu artinya siap bergelut dengan segudang &amp;lsquo;kejaiban&amp;rsquo;. Mulai dari anak-anak yang rewel, rumah yang hampir selalu berantakan, pembantu yang berulah, sampai urusan klien yang menunggu di kantor. Baik ibu bekerja maupun ibu sepenuh waktu, masing-masing memiliki tantangannya sendiri.Buku ini mengupas tuntas secara jujur, tentang persaann seorang ibu dalam kesehariannya. Bagaimana ia berusaha untuk bisa tetap bahagia dan mencintai dirinya sendiri. Ibu bukanlah robot, bukan pula malaikat tanpa sayap.Ibu adalah kesederhanaan dalam keniscayaan, kerelaan dalam ketulusan, serta kehangatan dalam pelukan, yang akan selalu ada dalam ingatan anak-anaknya. Namun, bukan berarti ibu harus kehilangan cinta untuk dirinya sendiri. Ibu hanya perlu bijak dan smart menjalani hari-harinya agar tetap happy dan enjoy. Karena sejatinya, semua ibu berhak bahagia.</t>
  </si>
  <si>
    <t>7700bff4-4433-4e2e-ae55-d2972ceb02b8</t>
  </si>
  <si>
    <t>Capital Market Top Secret - Ramuan Sukses Bisnis Pasar Modal Indonesia</t>
  </si>
  <si>
    <t>Cita Yustisia Serfiyani-R. Serfianto D. Purnomo-Iswi Hariyani</t>
  </si>
  <si>
    <t>978-979-29-6174-4</t>
  </si>
  <si>
    <t>978-623-01-1606-3</t>
  </si>
  <si>
    <t>Sejak otoritas pasar modal dialihkan dari Bapepam-LK kepada Otoritas Jasa Keuangan (OJK), perkembangan Pasar Modal Indonesia semakin baik. OJK adalah lembaga negara yang bersifat independen seperti Bank Indonesia (BI), sehingga OJK tak lagi dapat diintervensi oleh pihak manapun termasuk pemerintah.
 Bursa Efek Indonesia (BEI) tergolong salah satu bursa yang kinerjanya terbaik di Asia Pasifik pada masa krisis global 2008. Namun sayang, partisipasi masyarakat untuk berinvestasi dan minat perusahaan untuk mencari dana di Pasar Modal Indonesia masih tergolong rendah. Banyak kalangan menganggap pasar modal sebagai barang mewah yang hanya layak bagi perusahaan besar dan investor besar.&amp;nbsp;
 Buku ini tergolong unik karena tidak hanya mengupas Pasar Modal Indonesia dari aspek hukum bisnis, tetapi juga dilengkapi tips bijak berinvestasi di pasar modal, serta kisah sukses bisnis di pasar modal. Para pakar dan akademisi juga dimudahkan sebab buku ini disertai bonus CD berisi peraturan lengkap pasar modal terbaru, daftar saham emiten, daftar perusahaan efek, dan data penting lainnya. Pembaca diajak mengenal berbagai instrumen pasar modal seperti saham, obligasi, reksa dana, produk derivatif (warrant, option, futures, right), DIRE, EBA dan instrumen syariah.
 Buku yang disajikan secara lengkap dan sistematis ini sangat cocok dibaca berbagai kalangan seperti: dosen, mahasiswa, pakar, pengusaha, calon investor, investor pemula, manajer investasi, konsultan bisnis dan hukum, notaris, penilai, akuntan, pengacara, pelaku pasar modal, UMKM, BUMN, BUMD, kaum profesional, bankir, pejabat BI dan OJK, eksekutif perusahaan asuransi, dana pensiun, leasing, modal ventura, pegadaian, penjaminan, pemerintah, wakil rakyat, penegak hukum, dll.</t>
  </si>
  <si>
    <t>7ac9450f-fd4f-4db0-baa3-d6ad2fea1b07</t>
  </si>
  <si>
    <t>Buku Pintar Teknisi Otodidak Sepeda Motor Matic - 100% Teori dan Praktek</t>
  </si>
  <si>
    <t>Marsudi, M.T</t>
  </si>
  <si>
    <t>978-979-29-5995-6</t>
  </si>
  <si>
    <t>978-623-01-2471-6</t>
  </si>
  <si>
    <t>Buku ini mengupas tuntas teknik dan perawatan sepeda motor matic secara jelas, lengkap, disertai dengan gambar-gambar komponen yang spesifik. Anda akan mendapatkan panduan yang mudah dimengerti dan dipahami, bahkan oleh orang awam sekalipun.
 Setelah membaca buku ini, Anda akan mempunyai cakrawala pengetahuan yang luas dan jelas, sehingga dapat melakukan langkah-langkah penyelesaian berbagai masalah pada sepeda motor matic Anda. Dengan demikian, Anda dapat dengan mudah menguasai bagaimana perawatan, tune-up, bongkar-pasang mesin sehingga motor Matic Anda tidak mengalami mogok.
 Apabila Anda memiliki sepeda motor matic 4 tak dan belum pernah belajar tentang teknik dan perawatan sepeda motor matic, buku ini layak untuk dijadikan pedoman. Setelah membaca buku ini, Anda akan mempunyai cukup pengetahuan tentang teknik dan perawatan sepeda motor matic. Lebih-lebih jika Anda memiliki satu, dua, bahkan tiga sepeda motor dan berkeinginan untuk mengulik sepeda motor matic Anda agar lebih keren sekaligus mempunyai daya pacu yang lebih baik sesuai dengan keinginan, maka buku ini merupakan pilihan yang tepat.</t>
  </si>
  <si>
    <t>91c785a6-48b9-4b13-a571-f3f75fe0c310</t>
  </si>
  <si>
    <t>KELAPA - Mengembalikan Kejayaan Kelapa Indonesia</t>
  </si>
  <si>
    <t>Mawardin M. Simpala dan Aditya Kusuma</t>
  </si>
  <si>
    <t>978-979-29-6626-8</t>
  </si>
  <si>
    <t>978-623-7267-68-3</t>
  </si>
  <si>
    <t>Tanaman kelapa tidak terlepas dari kehidupan kita sehari-hari, seluruh bagian tanaman dan buahnya memiliki banyak manfaat sehingga sering disebut pohon kehidupan.
 Kelapa sendiri telah berkontribusibanyak dalam sejarah perjalanan bangsa. Dari relief kelapa terukir di Candi Borobudur, sumpah Amukti Palapa mahapatih Gajah Mada, sebongkah emas yang bertengger di puncak Monas, bahkan logistic perang hingga biaya diplomasi dan pembangunan diawal kemerdekaan, sebagaian besar berasal dari hasil perdagangan kopra. Pada masa kejayaan kelapa, pengusaha nasional seperti Ciputra Eka Tjipta Widjaja, Peter Sondakh turut ikut serta merintis atau membesarkan usahanya.
 Akan tetapi, pada tahun 50-an hingga 800-an, pasar kelapa global hancur akibat kampanye negatif di Amerika Serikat yang dampaknya besar terasa hingga kini. Industri kelapa nasional hancur. Luas kebun menurun, produktivitas pohon sangat rebdah serta petani kelapa yang sempat makmur jatuh dan terpuruk. Ratusan ribu hectare kebun kelapa Indonesia rusak terendam air serta terserang hama penyakit.
 Oleh karena itu, kelapa perlu diselamatkan. Mari menjadi bagian dari gerakan ini dan bangun kesadaran akan pentingnya tanaman kelapa.</t>
  </si>
  <si>
    <t>da0e1743-7c96-4c30-a5bb-7e53b7c0414a</t>
  </si>
  <si>
    <t>PT Balai Pustaka</t>
  </si>
  <si>
    <t>Abunawas</t>
  </si>
  <si>
    <t>Nur St. Iskandar</t>
  </si>
  <si>
    <t>978-602-260-129-6</t>
  </si>
  <si>
    <t>978-602-260-575-1</t>
  </si>
  <si>
    <t>&lt;p&gt;Kisah tentang Abu Nawas tentu sudah tidak asing bagi kita. Segala cerita tentang tingkah lakunya yang jenaka serta kecerdikannya selalu menarik untuk dibaca. Abu Nawas adalah seorang Parsi, putra seorang penghulu bernama Maulana yang mengabdikan diri kepada Raja Bagdad yang adil dan bijaksana, Bernama Raja Harunurrasyid.&lt;br /&gt;
 &amp;nbsp;&lt;/p&gt;</t>
  </si>
  <si>
    <t>1ee9b54a-a88b-4489-97df-97f22952baf4</t>
  </si>
  <si>
    <t>Babu Kajajaden</t>
  </si>
  <si>
    <t>Syarif Amin</t>
  </si>
  <si>
    <t>979-690-843-3</t>
  </si>
  <si>
    <t>978-602-260-585-0</t>
  </si>
  <si>
    <t>&lt;p&gt;Bercerita tentang si Aku dan si Dia. Si Dia&amp;nbsp; sudah dipaksa untuk menikah sejak dia di HIS. Untuk menghindari pernikahan itu, ia mencari alasan ingin meneruskan sekolah. Ia lalu menjadi seorang &amp;quot;kinderjuffrouw&amp;quot;, yaitu seorang pengasuh anak. Namun pada akhirnya dia menuruti keinginan orang tuanya untuk menikah dengan pria yang tidak dicintainya. Di akhir cerita si Dia meninggal dunia karena sakit.&lt;/p&gt;</t>
  </si>
  <si>
    <t>430c6af0-f92a-477e-801b-2a9dd6cee5c2</t>
  </si>
  <si>
    <t>Bisma Dewabrata</t>
  </si>
  <si>
    <t>Satyagraha Hoerip</t>
  </si>
  <si>
    <t>978-979-407-787-0</t>
  </si>
  <si>
    <t>978-602-260-824-0</t>
  </si>
  <si>
    <t>&lt;p&gt;Sifat ksatria Bisma Dewabrata, amat berkesan baginya, yaitu membuktikan selama hidupnya Satunya kata dengan perbuatan. Jadi, bukan hari ini bilang &amp;quot;A&amp;quot; tetapi lusa sudah berbuat lain. (Balai ustaka)&lt;/p&gt;</t>
  </si>
  <si>
    <t>3fc3d440-313d-4105-b237-b403d563cf9d</t>
  </si>
  <si>
    <t>Cinta Tanah Air</t>
  </si>
  <si>
    <t>978-979-666-209-8</t>
  </si>
  <si>
    <t>978-602-260-495-2</t>
  </si>
  <si>
    <t>&lt;p&gt;Amiruddin dan Astiah bertemu di atas trem. Pertemuan pertama dan diikuti pertemuan selanjutnya, sengaja atau tidak, telah menggetarkan hati Amiruddin. Setelah saling mengenal antar-keluarga, ternyata orang tua mereka bersahabat lama. Keinginan mereka sampai di jenjang pernikahan harus ditunda dulu.&amp;nbsp; Suasana perang membuat mereka harus mengedapankan cinta tanah air dan nasionalisme. Amiruddin masuk pasukan&amp;nbsp; Peta dan Astiah ikut di garda belakang menjadi perawat. Mereka bersama teman-temannya bahu-membahu menghadapi berbagai rintangan dan cobaan untuk kepentingan negara dan bangsa dan pada akhirnya mereka mendapatkan&amp;nbsp; kebahagiaan mereka sendiri.&amp;nbsp; Cinta tanah air di atas segalanya.&lt;/p&gt;</t>
  </si>
  <si>
    <t>03955efe-b2e4-402b-8877-06e4215f375a</t>
  </si>
  <si>
    <t>Meniti Jalan Lurus</t>
  </si>
  <si>
    <t>Mohamad Nur Sodiq</t>
  </si>
  <si>
    <t>978-602-260-265-1</t>
  </si>
  <si>
    <t>978-602-260-400-6</t>
  </si>
  <si>
    <t>&lt;p&gt;Setiap kita punya peran dalam menjalani kehidupan. Kita juga punya hak untuk bersikap atau bertindak atas semua peristiwa yang kita jalani. Namun, terkadang kita dihadapkan kepada situasi yang menyebabkan kita harus memilih. Apa yang harus kita lakukan? Meniti Jalan Lurus berisi kumpulan kisah yang dialami oleh Penulis dalam berinteraksi dengan rekan dan sahabat. Kisah-kisah yang disampaikan dengan sederhana, tetapi syarat dengan makna. Banyak hikmah dan inspirasi bisa kita ambil dari cerita-cerita yang tersaji.&amp;nbsp; Membaca semua kisah dalam buku ini, seakan mengajak kita merenungi dan mengintropeksi diri terhadap kehidupan yang kita jalani. Buku Meniti Jalan Lurus ini memberikan gambaran kepada kita, jalan&amp;nbsp; apa yang sebaiknya kita pilih. Jalan lurus yang sesuai dengan tuntunan-Nya-lah yang tentu akan kita pilih. Sehingga dengan jalan yang sesuai tuntunan-Nya ini menuntun kita untuk meraih rida Allah Swt.&lt;/p&gt;</t>
  </si>
  <si>
    <t>af0cadb1-520f-4a01-8945-bff1b42d23ec</t>
  </si>
  <si>
    <t>Membangun Pribadi Seutuhnya</t>
  </si>
  <si>
    <t>Dharmono Djojowardono</t>
  </si>
  <si>
    <t>978-602-260-203-3</t>
  </si>
  <si>
    <t>978-602-260-412-9</t>
  </si>
  <si>
    <t>&lt;p&gt;Kita menghadapi masa depan yang tidak menentu, entah karena revolusi&amp;nbsp;industri ke-4, karena akibat perang dagang negara adikuasa, atau perang beneran, atau karena habisnya cadangan hasil daya tambang, seperti minyak, batu bara, dan emas sebagai tumpuan kekuatan ekonomi kita. Kita tidak akan mampu survive hanya dengan mengandalkan kekuatan militer dan hanya dengan membangun prasarana. Yang harus diprioritaskan adalah pembangunan karakter bangsa. Negara kuat apabila warganya berkarakter kuat.&lt;/p&gt;</t>
  </si>
  <si>
    <t>09b39687-4b3e-4e44-bb3d-02a5cdc15dab</t>
  </si>
  <si>
    <t>120 Tahun Pegadaian Makin Keren</t>
  </si>
  <si>
    <t>Wahyu Utomo</t>
  </si>
  <si>
    <t>978-602-260-442-6</t>
  </si>
  <si>
    <t>978-602-260-443-3</t>
  </si>
  <si>
    <t>&lt;p&gt;Proses transformasi yang terjadi di Pegadaian terbilang unik. Pasalnya, jika saja mau, Pegadaian tak harus terburu-buru melakukan transformasi karena aset dan kinerjanya dalam kondisi yang sangat baik. Namun, seluruh insan Pegadaian sadar bahwa kinerja yang cemerlang itu sifatnya hanya sementara, sewaktu-waktu dapat menurun bahkan tereliminasi dari persaingan. Dengan demikian, diperlukan sebuah keberanian untuk bertransformasi bukan hanya menyangkut soal kinerja, tetapi juga inovasi bisnis. Buku berjudul 120 Tahun Pegadaian Makin Keren ini merupakan rekaman, jejak langkah, dan kiprah Pegadaian selama 120 tahun yang diharapkan dapat memberikan wawasan dan inspirasi kepada para pembaca.&amp;nbsp;&lt;br /&gt;
 &amp;nbsp;&lt;/p&gt;</t>
  </si>
  <si>
    <t>88469f8c-16ae-4713-a9c1-ebbf79d501d9</t>
  </si>
  <si>
    <t>6000 Tahun sang Merah Putih</t>
  </si>
  <si>
    <t>H. Muhammad Yamin</t>
  </si>
  <si>
    <t>978-602-260-178-4</t>
  </si>
  <si>
    <t>978-602-260-418-1</t>
  </si>
  <si>
    <t>&lt;p&gt;Buku yang diberi Kata Pengantar oleh Presiden Pertama RI Ir. Soekarno dengan tulisan tangan ini mengungkap asal-muasal Merah-Putih yang menjiwai segala yang hidup sebagai panji kebesaran bangsa Indonesia dalam setiap perjuangan dan menjadikan bendera Merah Putih sebagai lambang Negara Kesatuan Republik Indonesia.&amp;nbsp;&lt;/p&gt;</t>
  </si>
  <si>
    <t>500b61ab-2b69-4e90-85a7-2aeff8d8f03d</t>
  </si>
  <si>
    <t>Aki</t>
  </si>
  <si>
    <t>Idrus</t>
  </si>
  <si>
    <t>978-979-666-183-1</t>
  </si>
  <si>
    <t>978-602-260-484-6</t>
  </si>
  <si>
    <t>&lt;p&gt;Saat tanggal kematian yang diramalkannya tiba, Aki tertidur pulas dan istrinya, Sulasmi, menyangka bahwa Aki sudah meninggal. Namun, saat semua orang masuk ke kamarnya ternyata Aki sedang duduk sambil merokok, mereka berlarian ke luar rumah ketakutan karena beranggapan bahwa yang mati hidup kembali.&lt;/p&gt;</t>
  </si>
  <si>
    <t>b1c5f0fe-6e86-47cb-a214-08b6a7afed16</t>
  </si>
  <si>
    <t>Katak Hendak Jadi Lembu</t>
  </si>
  <si>
    <t>978-979-407-158-8</t>
  </si>
  <si>
    <t>978-602-260-289-7</t>
  </si>
  <si>
    <t>&lt;p&gt;Roman klasik ini berpokok pada masalah nafsu dan keinginan manusia yang acap kali kelewat takar dan sulit untuk dicapai karena kurang sadar diri.&lt;/p&gt;</t>
  </si>
  <si>
    <t>4e71fbfb-32b3-49ca-8f0b-617132c0ff48</t>
  </si>
  <si>
    <t>Manajemen dan Tata Kelola Pemerintahan Desa</t>
  </si>
  <si>
    <t>H. Mansyur Achmad KM</t>
  </si>
  <si>
    <t>978-602-260-169-2</t>
  </si>
  <si>
    <t>978-602-260-386-3</t>
  </si>
  <si>
    <t>Esai</t>
  </si>
  <si>
    <t>&lt;p&gt;Pasca ditetapkannya Undang-Undang Nomor 6 Tahun 2014 tentang Desa, berdampak pada perubahan mendasar dalam Manajemen dan Tata Kelola Pemerintahan Desa, serta berdampak sangat luas terhadap penyelenggaraan pemerintahan Desa, terutama dalam penataan administrasi, monografi dan profil Desa, selain itu manajemen dan tata kelola keuangan dan kekayaan Desa. Selain itu, perencanaan pembangunan Desa, Program Sosial, serta Pemberdayaan Desa mengalami perubahan manajemen yang sangat besar sehingga diharuskan bagi penyelenggara Pemerintahan Desa untuk membuat pelaporan dan pertanggungjawaban. Kesemuanya ini tertuang di dalam Buku manajemen dan Tata Kelola Pemerintahan Desa.&lt;/p&gt;</t>
  </si>
  <si>
    <t>65ba548c-f466-46c8-a404-c14ea1ebf35c</t>
  </si>
  <si>
    <t>Ranting Mimpi di Matamu</t>
  </si>
  <si>
    <t>Narudin</t>
  </si>
  <si>
    <t>978-602-260-170-8</t>
  </si>
  <si>
    <t>978-602-260-384-9</t>
  </si>
  <si>
    <t>&lt;p&gt;Buku yang berjudul &amp;quot;Ranting Mimpi di Matamu&amp;quot; karya Narudin Pituin ini merupakan kumpulan puisi-puisi yang dibuat oleh penulis mulai dari tahun 2009 sampai dengan 2018. Pada tahun 2018, ia menjadi Pemenang Anugerah Puisi CSH 2018 untuk buku puisinya, berjudul Di Atas Tirai-tirai Berlompatan (2017).&lt;/p&gt;</t>
  </si>
  <si>
    <t>3898b23a-6ff8-42dc-8e0d-be5f72e2408b</t>
  </si>
  <si>
    <t>Terapi Jiwa sang Jalang</t>
  </si>
  <si>
    <t>Rita Jassin</t>
  </si>
  <si>
    <t>978-602-260-196-8</t>
  </si>
  <si>
    <t>978-602-260-392-4</t>
  </si>
  <si>
    <t>&lt;p&gt;Buku kumpulan puisi yang diberi Pengantar oleh sastrawan senior Taufiq Ismail ini adalah sebuah terapi yang digunakan penyair dalam mengekspresikan diri dengan menggunakan bahasa yang sederhana. Puisi sebagai terapi menyembuhkan banyak jiwa.&lt;/p&gt;</t>
  </si>
  <si>
    <t>b019d2fb-8631-4f0c-8f9c-33fa5deef1ad</t>
  </si>
  <si>
    <t>Cempaka Biru</t>
  </si>
  <si>
    <t>Aman Datuk Madjoindo</t>
  </si>
  <si>
    <t>978-979-666-257-9</t>
  </si>
  <si>
    <t>978-602-260-492-1</t>
  </si>
  <si>
    <t>&lt;p&gt;Buku ini merupakan bunga rampai 18 &amp;ldquo;cerita pendek&amp;rdquo; yang dikumpulkan oleh Aman Dt. Madjoindo. Selain segi kebahasaan yang &amp;ldquo;unik&amp;rdquo;, pesan dalam setiap cerita masih tetap relevan seolah tak lekang oleh zaman. Pada cerita pertama kita akan menghadapi sepasang burung gelatik dengan semua permasalahan yang mereka alami dalam mempertahankan hidup. Adapun pada cerita kedua &amp;ldquo;Nabi Sulaeman dan Burung Garuda&amp;rdquo; pembaca akan berhadapan dengan kisah hewan-hewan yang saling menolong dan bahu-membahu mendukung Nabi Sulaeman.&lt;/p&gt;</t>
  </si>
  <si>
    <t>8ede7dea-9887-45f0-8dd3-401058140e0b</t>
  </si>
  <si>
    <t>Bandara</t>
  </si>
  <si>
    <t>978-602-260-255-2</t>
  </si>
  <si>
    <t>978-602-260-396-2</t>
  </si>
  <si>
    <t>&lt;p&gt;Sampai saat ini gagasan untuk mewujudkan pengelolaan bandara di Indonesia dalam suatu &amp;nbsp;manajemen &amp;nbsp;yang &amp;nbsp;profesional &amp;nbsp;masih &amp;nbsp;menjadi &amp;nbsp;persoalan &amp;nbsp;yang &amp;nbsp;kompleks, meskipun &amp;nbsp;bandara &amp;nbsp;telah &amp;nbsp;berkembang &amp;nbsp;menjadi &amp;nbsp;bagian &amp;nbsp;yang &amp;nbsp;tidak &amp;nbsp;terpisahkan &amp;nbsp;dari industri &amp;nbsp;penerbangan &amp;nbsp;sejak &amp;nbsp;Indonesia &amp;nbsp;masih &amp;nbsp;dalam &amp;nbsp;penjajahan &amp;nbsp;Belanda. &amp;nbsp;Sebagai praktisi &amp;nbsp;yang &amp;nbsp;berhubungan &amp;nbsp;langsung &amp;nbsp;dengan &amp;nbsp;pengelolaan &amp;nbsp;bandara, &amp;nbsp;saya &amp;nbsp;sangat mengharapkan hal tersebut dapat segera diperbaiki. Lebih-lebih, sulitnya mewujudkan gagasan &amp;nbsp;sistem &amp;nbsp;pengelolaan &amp;nbsp;bandara &amp;nbsp;yang &amp;nbsp;terpadu &amp;nbsp;dan &amp;nbsp;terutama &amp;nbsp;dapat meningkatkan &amp;nbsp;tingkat &amp;nbsp;keselamatan &amp;nbsp;dan &amp;nbsp;keamanan &amp;nbsp;penerbangan &amp;nbsp;sehingga &amp;nbsp;tragedi World Trade Center di Amerika Serikat atau yang lebih dikenal dengan tragedi sebelas September tidak terjadi lagi. Selain itu juga, pengelolaan bandara dapat memberikan penyelesaian &amp;nbsp;masalah-masalah &amp;nbsp;yang &amp;nbsp;terkait &amp;nbsp;dengan &amp;nbsp;persoalan-persoalan pengelolaan, pengoperasian, dan bahkan dapat memuaskan para stake-holder.&lt;/p&gt;</t>
  </si>
  <si>
    <t>e2ab0a27-913c-43f4-a764-8b7d928ee391</t>
  </si>
  <si>
    <t>Berhenti Sejenak</t>
  </si>
  <si>
    <t>978-602-260-204-0</t>
  </si>
  <si>
    <t>978-602-260-376-4</t>
  </si>
  <si>
    <t>&lt;p&gt;Buku kumpulan cerita inspirasi Berhenti Sejenak ini merupakan wujud usaha mengumpulkan setitik demi setitik embun hikmah yang sungguh tak terbatas jumlahnya. Berhenti Sejenak, mengajak kita untuk &amp;ldquo;beristirahat sebentar&amp;rdquo; mengambil napas untuk melihat dan memaknai perjalanan kita. Menengok ke belakang, melihat apa yang telah dan sedang kita lakukan untuk kehidupan kita ini. Berhenti sejenak, juga untuk mengatur langkah kita ke depan tentunya untuk selalu melakukan hal yang baik dan membaikkan bagi semuanya.&lt;/p&gt;</t>
  </si>
  <si>
    <t>00255f93-3927-4687-aaf0-40b16b133dde</t>
  </si>
  <si>
    <t>Azab dan Sengsara</t>
  </si>
  <si>
    <t>Merari Siregar</t>
  </si>
  <si>
    <t>978-979-407-168-7</t>
  </si>
  <si>
    <t>978-602-260-489-1</t>
  </si>
  <si>
    <t>&lt;p&gt;Azab dan Sengsara adalah sebuah novel tahun 1920 yang ditulis oleh Merari Siregar. Novel ini mengisahkan sepasang kekasih. Amiruddin dan Mariamin, yang tidak dibolehkan menikah dan menderita. Novel ini dianggap sebagai novel modern pertama dalam bahasa Indonesia.&lt;/p&gt;</t>
  </si>
  <si>
    <t>de327f4f-ec92-48e8-8943-e83b6a280360</t>
  </si>
  <si>
    <t>Damarwulan</t>
  </si>
  <si>
    <t>Zuber Usman</t>
  </si>
  <si>
    <t>978-979-666-297-5</t>
  </si>
  <si>
    <t>978-602-260-496-9</t>
  </si>
  <si>
    <t>&lt;p&gt;Damarwulan adalah tokoh legendaris dalam sastra lisan Jawa Timur. Berlatar kerajaan Majapahit yang dipimpin oleh seorang putri raja Dewi Suhita, Damarwulan muncul sebagai tokoh kesatria yang mengusung &amp;nbsp;kebenaran, &amp;nbsp;berhasil menaklukkan Menak Jingga, Raja Blambangan yang melakukan pemberontakan terhadap Majapahit. Dalam cerita ini juga muncul tokoh punakawan Sabda Palon dan Naya Genggong sebagai tokoh kebenaran dan Dayun pada pihak yang salah.&lt;/p&gt;</t>
  </si>
  <si>
    <t>190ad10a-5e86-41ec-aa98-fe0bdf7e19c6</t>
  </si>
  <si>
    <t>Dari Ave Maria ke Jalan Lain ke Roma</t>
  </si>
  <si>
    <t>978-979-407-218-9</t>
  </si>
  <si>
    <t>978-602-260-498-3</t>
  </si>
  <si>
    <t>&lt;p&gt;Dua belas kisah revolusi dengan segala permasalahan yang diderita rakyat kecil. Cerita &amp;quot;Dari Ave Maria dan berakhir di cerita &amp;quot;Jalan Lain ke Roma&amp;quot;.&lt;/p&gt;</t>
  </si>
  <si>
    <t>c8c72664-b28a-4df1-b1dd-92f3720915ca</t>
  </si>
  <si>
    <t>Habis Gelap Terbitlah Terang</t>
  </si>
  <si>
    <t>R.A. Kartini, Terj. Armijn Pane</t>
  </si>
  <si>
    <t>978-979-407-063-5</t>
  </si>
  <si>
    <t>978-602-260-502-7</t>
  </si>
  <si>
    <t>&lt;p&gt;Rangkuman dan kupasan surat-surat R.A. Kartini, yang menyuarakan hak-hak perempuan Indonesia.&lt;/p&gt;</t>
  </si>
  <si>
    <t>19fa63cc-8f5f-4f51-8a0b-f5f7c7fea853</t>
  </si>
  <si>
    <t>Alexander X</t>
  </si>
  <si>
    <t>Agus Pakpahan</t>
  </si>
  <si>
    <t>978-979-690-646-8</t>
  </si>
  <si>
    <t>978-602-260-486-0</t>
  </si>
  <si>
    <t>&lt;p&gt;It is an exhilarating long journey within self. A brutally honest conversation of unprecedented changes of civilizations, phases and impasses. Life is definitely fuller when each and everyone of us find means to discover our own Alexander X. (Dr. Zaim Uchrowi Senior Journalist)&lt;/p&gt;</t>
  </si>
  <si>
    <t>feb63bdc-91fd-49bc-b9eb-a4639313022e</t>
  </si>
  <si>
    <t>Catatan Korea</t>
  </si>
  <si>
    <t>Mochtar Lubis</t>
  </si>
  <si>
    <t>978-602-260-441-9</t>
  </si>
  <si>
    <t>978-602-260-491-4</t>
  </si>
  <si>
    <t>&lt;p&gt;Buminya yang terdiri dari gunung-gunung dan rimba raya memberikan tenaga listrik dan kekayaan bahan kayu yang besar. Sebagai sebuah negeri di Asia, maka Korea mempunyai industry yang amat maju sekali. Tenaga listrik yang dibangunkan oleh kekuatan air memungkinkan mendirikan pabrik-pabrik besar untuk kertas, semen, besi, bahan-bahan kimia, pupuk, tekstil, dan lain-lain.&lt;/p&gt;</t>
  </si>
  <si>
    <t>7c3008bd-e59a-4038-8d5c-2f2e1c3d1838</t>
  </si>
  <si>
    <t>Cerita si Penidur</t>
  </si>
  <si>
    <t>Aman Dt. Madjoindo</t>
  </si>
  <si>
    <t>978-979-666-168-8</t>
  </si>
  <si>
    <t>978-602-260-493-8</t>
  </si>
  <si>
    <t>&lt;p&gt;Seorang anak meninggalkan orang tuanya karena berangan-angan meniru pengalaman&amp;nbsp; si Penidur. Ia baru sadar setelah mendapat kesusahan dan&amp;nbsp; ditolong seorang guru yang baik hati.&lt;/p&gt;</t>
  </si>
  <si>
    <t>e3842d17-afac-409c-a78d-10ed4dc03d5f</t>
  </si>
  <si>
    <t>Domba-Domba Revolusi</t>
  </si>
  <si>
    <t>B. Soelarto</t>
  </si>
  <si>
    <t>978-979-666-603-4</t>
  </si>
  <si>
    <t>978-602-260-500-3</t>
  </si>
  <si>
    <t>&lt;p&gt;Drama ini berlatarkan masa revolusi tahun 1948. Keadaan genting membuat empat lelaki-politikus, Pedagang, Petualang, dan Penyair-terpaksa bersembunyi dalam lesmen milik seorang perempuan. Ketika Penyair meninjau keadaan kota untuk mencari kemungkinan lolos dari kepungan musuh, Pedagang dan Petualang bersepakat&amp;nbsp; untuk meninggalkan Politikus. Semula Pedagang menolak, tetapi setelah Petualang meyakinkan Pedagang bahwa dalam situasi gawat penagihan tidak mungkin dilakukan, Pedagang menyetujui usul Petualang. Tiba-tiba muncuk Politikus yang mencemaskan keselamatan dokumen rahasia yang dibawanya karena kuatnya kepungan musuh. Ketika Petualang mengususlkan agar Politikus bersama-sama dirinya pergi berkompromi dengan musuh sekedar memperoleh kesempatan lolos, Pedagang sangat terkejut. Ketika mereka akan berangkat, Penyair datang mengabarkan bahwa musuh telah menguasai kota dan mereka harus melakukan perlawanan senjata. Ketiga orang itu menolak granat-granat yang telah diperoleh Penyair dan memutuskan pergi dari losmen itu dengan segera.&lt;/p&gt;</t>
  </si>
  <si>
    <t>de7ae190-f37d-41f4-ae53-ccf388066218</t>
  </si>
  <si>
    <t>Tanjung Enim Menuju Kota Wisata</t>
  </si>
  <si>
    <t>Suryo Eko Hadianto ... [et al.]</t>
  </si>
  <si>
    <t>978-602-260-197-5</t>
  </si>
  <si>
    <t>978-602-260-430-3</t>
  </si>
  <si>
    <t>&lt;p&gt;Citra Tanjung Enim sebagai daerah penghasil batu bara terbaik di Indonesia sudah sangat melekat. Tanjung Enim hanyalah sebuah kota kecil setingkat kelurahan, tetapi pamornya jangan ditanya. Melintasi jalanan lintas tengah Sumatra dipastikan akan melewati Tanjung Enim. Tentu saja nama Tanjung Enim semakin membumi. Tanjung Enim seperti halnya daerah lain di Sumatra menyimpan banyak budaya dengan kearifan lokal yang masih terjaga. Tanjung Enim sedang bersolek, bak gadis cantik yang siap dipinang jejaka. Buku berjudul &amp;quot;Tanjung Enim Menuju Kota Wisata&amp;quot; ini akan menjadi dokumen penting di masa depan. Bahwa cerita tentang Tanjung Enim yang menjadi kota wisata ada di buku ini.&lt;/p&gt;</t>
  </si>
  <si>
    <t>fb8d3d72-a288-4e7e-82ad-78947fb50d27</t>
  </si>
  <si>
    <t>110 tahun Semen Padang dan Kisah-kisahnya Dulu</t>
  </si>
  <si>
    <t>Guntur Subagja, Abdullah Khusairi</t>
  </si>
  <si>
    <t>978-602-260-220-0</t>
  </si>
  <si>
    <t>978-602-260-436-5</t>
  </si>
  <si>
    <t>&lt;p&gt;PT Semen Padang merupakan satu-satunya industri pengolahan berkapasitas besar di Sumatera Barat yang mencapai umur 110 tahun pada tahun 2020. Dalam rentang waktu yang lebih dari 1 abad tersebut, kontribusi PT Semen Padang terhadap pembangunan Sumatera Barat secara umum dan secara khusus untuk Kota Padang tidak dapat dinafikan karena kegiatan produksinya mempunyai keterkaitan ke depan (forward lingkage) dan keterkaitan ke belakang (backward lingkage). Kedua keterkaitan tersebut telah ikut mengerakan dan mengairahkan ekonomi Sumatera Barat serta menciptakan lapangan kerja sampai sekarang. Perkembangan PT Semen Padang selama 110 tahun tentu sangat dipengaruhi oleh dinamika faktor lingkungan internal dan eksternalnya yang akan diceritakan secara singkat dalam buku ini. Buku ini disusun untuk memperingati PT Semen Padang yang ke-110 tahun pada bulan Maret 2020.&lt;/p&gt;</t>
  </si>
  <si>
    <t>a86e96b6-d20b-4009-8b21-33ad90ec43a8</t>
  </si>
  <si>
    <t>Bawang Putih Bawang Merah</t>
  </si>
  <si>
    <t>Tino Sidin</t>
  </si>
  <si>
    <t>978-979-666-191-6</t>
  </si>
  <si>
    <t>978-602-260-490-7</t>
  </si>
  <si>
    <t>&lt;p&gt;Cerita legenda ini mengisahkan penderitaan Bawang Putih atas perilaku jahat saudaranya Bawang Merah. Akhirnya manusia berhati jahat akan dikalahkan oleh manusia&amp;nbsp; baik budi.&lt;/p&gt;</t>
  </si>
  <si>
    <t>6365b699-ca44-4ba2-929d-2f7f4dd9d238</t>
  </si>
  <si>
    <t>Bermain Trampolin</t>
  </si>
  <si>
    <t>Lisana</t>
  </si>
  <si>
    <t>978-602-260-176-0</t>
  </si>
  <si>
    <t>978-602-260-410-5</t>
  </si>
  <si>
    <t>&lt;p&gt;Lisana (7th) seorang anak yang hobi menulis. Liburan sekolah tahun 2018 lalu, selama dua minggu ia mengisi waktunya dengan pengalaman kesehariannya dalam buku diary. Buku diary ini sekarang menjadi sebuah buku menarik yang dapat dinikmati teman seusianya.&lt;/p&gt;</t>
  </si>
  <si>
    <t>641b4ab1-6ca4-4309-b0a8-968ab09b3402</t>
  </si>
  <si>
    <t>Era Berganti Cemerlang Menanti</t>
  </si>
  <si>
    <t>Suryo Eko Hadianto</t>
  </si>
  <si>
    <t>978-602-260-199-8</t>
  </si>
  <si>
    <t>978-602-260-426-6</t>
  </si>
  <si>
    <t>Komik</t>
  </si>
  <si>
    <t>&lt;p&gt;Buku cerita bergambar ini merupakan rangkuman dari buku &amp;ldquo;100 Tahun Tambang Baru Bara di Tanjung Enim&amp;rdquo; dan buku &amp;ldquo;Tanjung Enim Menuju Kota Wisata&amp;rdquo; yang dikisahkan secara inspiratif dengan ilustrasi gambar yang realistis khusus dipersembahkan untuk anak-anak. Dalam penyampaiannya terdapat nilai-nilai edukasi yang ingin disampaikan, betapa sebagai sebuah perusahaan besar di masa kini, Bukit Asam telah meniti begitu banyak periode zaman dan akan tetap terus berjalan ke masa depan yang penuh harapan.&lt;/p&gt;</t>
  </si>
  <si>
    <t>5d7ef678-cfb2-4935-9a94-658ccf02e0e0</t>
  </si>
  <si>
    <t>Hukum BUMN</t>
  </si>
  <si>
    <t>Refly Harun</t>
  </si>
  <si>
    <t>978-602-260-217-0</t>
  </si>
  <si>
    <t>978-602-260-394-8</t>
  </si>
  <si>
    <t>&lt;p&gt;Buku ini berisi tentang peraturan-peraturan yang terkait badan usaha milik negara (BUMN) yang dikumpulkan dan dibahas secara mendalam sehingga disebut hukum BUMN. Buku ini penting bagi pembelajaran tentang hukum BUMN, demikian pula penting sebagai pegangan bagi pelaku-pelaku BUMN, mulai dari dewan komisaris, direksi, hingga karyawan BUMN.&lt;/p&gt;</t>
  </si>
  <si>
    <t>b7a621cd-0e3d-4807-a554-40f7d8353d91</t>
  </si>
  <si>
    <t>Jurus 4 Pilar</t>
  </si>
  <si>
    <t>Bambang Soesatyo</t>
  </si>
  <si>
    <t>978-602-260-251-4</t>
  </si>
  <si>
    <t>978-602-260-252-1</t>
  </si>
  <si>
    <t>&lt;p&gt;Buku karya Bamsoet ke-14 ini ditulis dengan gaya bahasa populer, tidak berbelit-belit, dan berdasarkan pengalaman nyata Bamsoet. Dalam buku ini diuraikan bagaimana Empat Pilar harus juga disosialisasikan dengan gaya milenial, termasuk dengan nge-vlog bareng mereka.&lt;/p&gt;</t>
  </si>
  <si>
    <t>9058a0d2-c353-4a9c-81ac-4705d012273c</t>
  </si>
  <si>
    <t>Kemanusiaan pada Masa Wabah Corona</t>
  </si>
  <si>
    <t>Penyunting, Nasir Tamara ... [et al.]</t>
  </si>
  <si>
    <t>978-602-260-222-4</t>
  </si>
  <si>
    <t>978-602-260-415-0</t>
  </si>
  <si>
    <t>Bentuk Campuran</t>
  </si>
  <si>
    <t>&lt;p&gt;Buku ini terdiri atas esai, puisi, pantun, dan cerita pendek. Buku tentang pergulatan intelektual dan perenungan makna hidup manusia ini diharapkan dapat menjadi teman dalam&amp;nbsp; rupa bacaan bermutu yang menghibur siapa pun selama masa isolasi, yang belum&amp;nbsp; diketahui sampai&amp;nbsp; kapan&amp;nbsp; akan&amp;nbsp; berlangsung. Esai-esai ditulis dalam berbagai topik terkait ekonomi, politik, seni budaya, arsitektur, kemanusiaan, dan falsafah.&lt;/p&gt;</t>
  </si>
  <si>
    <t>527985ae-75c3-4e53-b2ba-9506cf1b7751</t>
  </si>
  <si>
    <t>Sejarah Perkeretaapian Indonesia</t>
  </si>
  <si>
    <t>Hadi M. Juraid ... [et al.]</t>
  </si>
  <si>
    <t>978-602-260-256-9</t>
  </si>
  <si>
    <t>978-602-260-420-4</t>
  </si>
  <si>
    <t>&lt;p&gt;Moda transportasi kereta api memegang peranan penting dalam jejak langkah Bangsa Indonesia. Kereta api tidak hanya berkontribusi bagi pertumbuhan ekonomi nasional tetapi juga membangkitkan nasionalisme dan pertukaran budaya antar suku di Tanah Air. Sejarah perkeretaapian Indonesia dimulai pada 1864 saat pertama kali Pemerintah Hindia Belanda membangun jaringan kereta api dari Kemijen hingga Tanggung sejauh 25 kilometer. Jaringan kereta api dari waktu ke waktu terus berkembang dari Madura hingga Aceh. Hingga kini kereta tetap mendapat tempat di hati para pelanggannya, baik tua maupun muda. Sejalan dengan itu perusahaan yang menaungi yakni PT Kereta Api Indonesia (Persero) terus berbenah, tanpa henti melakukan transformasi. Di usia yang menginjak 75 tahun, PT Kereta Api Indonesia (Persero) menerbitkan sebuah karya berupa perjalanan panjang kereta dulu, kini dan mendatang. Buku ini tidak sekadar menginformasikan saja, tetapi juga memberikan pengetahuan bagi khalayak tentang perjalanan panjang itu.&lt;/p&gt;</t>
  </si>
  <si>
    <t>1a346cb6-0d5b-44b6-ae17-dc07841b0ad9</t>
  </si>
  <si>
    <t>Kibaran Sarung sang Kiai</t>
  </si>
  <si>
    <t>Syamsul Hadi</t>
  </si>
  <si>
    <t>978-602-260-206-4</t>
  </si>
  <si>
    <t>978-602-260-424-2</t>
  </si>
  <si>
    <t>Perjalanan</t>
  </si>
  <si>
    <t>&lt;p&gt;Buku berjudul Kibaran Sarung Sang Kiai menyajikan rangkaian sketsa atau fragmen tentang jejak langkah dan pergaulan sosial KH Ma&amp;#39;ruf Amin sejak dipinang Jokowi sebagai calon Wakil Presiden di Pilpres 2019, hingga ditetapkan KPU sebagai Wakil Presiden Republik Indonesia periode 2019-2024. Judul buku ini terinspirasi dari Kiai Ma&amp;#39;ruf yang kerap mengenakan sarung dalam membangun bangsa. Dalam buku ini diceritakan bagaimana perjuangan Kiai Ma&amp;rsquo;ruf Amin menyatukan suara warga Nahdlatul Ulama (NU) pada Pilpres 2019. Buku &amp;quot;Kibaran Sarung Sang Kiai&amp;quot; ini menyajikan 10 tema yang berkaitan dengan sepak terjang Kiai Ma&amp;#39;ruf Amin. KH. Ma&amp;#39;ruf Amin adalah ulama NU yang diharapkan dapat menjadi umara. Begitu banyak gagasan besar KH. Ma&amp;#39;ruf Amin yang dituangkan dalam buku ini, di antaranya mengenai arus baru ekonomi Indonesia. Buku ini akan jadi inspirasi untuk semua bangsa khususnya kaum santri agar tidak ragu-ragu untuk maju bahkan untuk menjadi pemimpin. Bukan hanya pemimpin Indonesia, melainkan juga pemimpin dunia. Walaupun memakai sarung kaum santri tidak boleh minder dan ragu. Kaum santri harus berani menunjukkan kemampuannya seperti halnya Kiai Ma&amp;#39;ruf Amin.&lt;/p&gt;</t>
  </si>
  <si>
    <t>5c1a8872-43bd-4236-ad1a-d7a3d9002bdc</t>
  </si>
  <si>
    <t>Korporasi Konstitusional</t>
  </si>
  <si>
    <t>Riant Nugroho</t>
  </si>
  <si>
    <t>978-602-260-248-4</t>
  </si>
  <si>
    <t>978-602-260-402-0</t>
  </si>
  <si>
    <t>&lt;p&gt;BUMN mempunyai tiga misi konstitusi: penting, hajat hidup orang banyak, dan kekayaan alam. Buku ini ditulis dengan pendekatan reorientasi, restrukturisasi, profitisasi, dan privatisasi,&amp;nbsp; dijabarkan secara&amp;nbsp; detail terkait solusi kebijakan dan strategi sehingga aksi korporasi perlu dilakukan, dan diulas secara politis, historis, teoritis, dan komporatif tetapi tetap pragmatis dan praktis. Sebuah peta jalan sejarah BUMN ke depan. BUMN Hadir untuk&amp;nbsp; Negeri, untuk Indonesia.&lt;/p&gt;</t>
  </si>
  <si>
    <t>1a46f8c5-d015-4a6e-a8fe-4ec650c1170e</t>
  </si>
  <si>
    <t>Leadership in Practice</t>
  </si>
  <si>
    <t>Asmawi Syam</t>
  </si>
  <si>
    <t>978-602-260-200-2</t>
  </si>
  <si>
    <t>978-602-260-374-0</t>
  </si>
  <si>
    <t>&lt;p&gt;Buku ini hadir untuk para pembaca khususnya kaum milenial yang saat ini tengah merintis karier sehingga dapat menjadikan perjalanan karier dan kepemimpinan Asmawi Syam ini sebagai sebuah inspirasi. Buku ini juga dilengkapi boks-boks ilmu manajemen sehingga materi buku ini semakin kaya dan komprehensif.&lt;/p&gt;</t>
  </si>
  <si>
    <t>a23b4c09-1b2c-4f80-a554-194c226a0def</t>
  </si>
  <si>
    <t>Menjadi Komisaris BUMN</t>
  </si>
  <si>
    <t>978-602-260-179-1</t>
  </si>
  <si>
    <t>978-602-260-388-7</t>
  </si>
  <si>
    <t>&lt;p&gt;Buku &amp;quot;Menjadi Komisaris BUMN&amp;quot; ini bercerita tentang pengalaman Refly Harun menjadi komisaris utama di BUMN, selama tiga tahun, lima bulan, dan 13 hari. Dengan usia paling muda di antara Dewan Komisaris dan Dewan Direksi yang semuanya berjumlah 12 orang, baru pertama menjadi komisaris dan langsung komisaris utama, Refly belajar menjadi pemimpin dari titik nol. Selain menyajikan pengalaman bagaimana Refly mampu keluar dari semua masalah tersebut, buku ini menyajikan pula pembahasan regulasi terkait peran dan fungsi seorang komisaris BUMN.&lt;/p&gt;</t>
  </si>
  <si>
    <t>c5c9a509-902e-4a41-96ef-1082b94436bf</t>
  </si>
  <si>
    <t>Menjaga integritas di Bumi Serumpun Sebalai</t>
  </si>
  <si>
    <t>Ranu Mihardja, Wahyu Utomo, Riri Sudirman</t>
  </si>
  <si>
    <t>978-602-260-260-6</t>
  </si>
  <si>
    <t>978-602-260-408-2</t>
  </si>
  <si>
    <t>&lt;p&gt;Buku berjudul Menjaga Integritas di Bumi Serumpun Sebalai karya Ranu Mihardja, Wahyu Utomo, dan Riri Sudirman ini berisi kisah pengalaman insan birokrasi di Kepulauan Bangka Belitung dalam menjaga, membangun, dan menyebar-luaskan semangat integritas. Julukan Bumi Serumpun Sebalai yang disandang oleh Provinsi Kepulauan Bangka Belitung dapat berarti masyarakat Provinsi Kepulauan Bangka Belitung merupakan keluarga besar komunitas (serumpun) yang memiliki banyak simpul ikatan. Plularisme yang tumbuh berkembang di sana memiliki dasar perjuangan yang sama untuk menciptakan kesejahteraan, kemakmuran, keadilan, dan perdamaian. Agar perjuangan tersebut dapat berhasil, masyarakat haruslah berkumpul, bermusyawarah, bermufakat, berkerja sama, dan bersyukur bersama-sama dalam semangat kekeluargaan (sebalai) serta terus menerus menjaga integritas.&lt;/p&gt;</t>
  </si>
  <si>
    <t>687546ee-2098-44c9-bacf-f17711e918f8</t>
  </si>
  <si>
    <t>Running The 4 Pillars</t>
  </si>
  <si>
    <t>978-602-260-254-5</t>
  </si>
  <si>
    <t>978-602-260-253-8</t>
  </si>
  <si>
    <t>&lt;p&gt;This 14th Bamsoet&amp;#39;s book is written i a popular language style, straightforward, and based on Bamsoet&amp;#39;s real experience. In this book, it describes how the four pillars must also be familiarized in the style of the millennial generation, including by vlogging with them.&lt;/p&gt;</t>
  </si>
  <si>
    <t>71266eef-9cbb-4ca0-8612-f2d0dc30c82a</t>
  </si>
  <si>
    <t>Selaksa Darma untuk Negeri</t>
  </si>
  <si>
    <t>Wahyu Utomo, Riri Sudirman</t>
  </si>
  <si>
    <t>978-602-260-177-7</t>
  </si>
  <si>
    <t>978-602-260-378-8</t>
  </si>
  <si>
    <t>&lt;p&gt;Menuliskan figur anti-mainstream seperti Ranu Mihardja tidaklah mudah. Karena apa adanya, maka setiap kata demi kata juga harus apa adanya. Penuh kehati-hatian karena Ranu Mihardja tak mau narasi yang terbentuk penuh dengan puja dan puji. Ranu Mihardja menegaskan tidak sedang mempromosikan dirinya. Buku ini semata karena dia ingin menunjukkan hal baik tentang seorang jaksa yang selama ini dipandang sinis oleh publik karena sepak terjangnya. Dia ingin menunjukkan bahwa menjadi jaksa adalah pilihan mulia dengan syarat jika dilaksanakan penuh dedikasi dan integritas. Latar belakangnya dari keluarga yang sangat biasa saja dan pergolakan hidup yang keras di masa lalu telah membentuk pribadinya yang anti Korupsi, Kolusi, dan Nepotisme (KKN). Ranu Mihardja membiarkan kariernya mengalir seperti air. Dia tidak peduli dengan kariernya. Semua Ranu Mihardja jalani dengan penuh semangat dan tanggungjawab. Dia tidak mau membayar agar jenjang kariernya meningkat. Berkeyakinan jika dilakukan dengan baik maka output-nya akan baik.&lt;/p&gt;</t>
  </si>
  <si>
    <t>15d56708-653f-4481-8d0c-21004303dd83</t>
  </si>
  <si>
    <t>Serunya Perjalanan bersama Bu Rini</t>
  </si>
  <si>
    <t>Achmad Fachrodji, Khairunisa Anggita P.</t>
  </si>
  <si>
    <t>978-602-260-207-1</t>
  </si>
  <si>
    <t>978-602-260-421-1</t>
  </si>
  <si>
    <t>&lt;p&gt;Buku Serunya Perjalanan Bersama Bu Rini merupakan kumpulan cerita unik, berkesan, dan menyenangkan yang dialami oleh para CEO BUMN bersama dengan Menteri BUMN Periode 2014-2019, Rini M. Soemarno. Haru biru penuh kebahagiaan, meskipun kadang mendebarkan, itulah gambaran para CEO dan pejabat saat mengiringi Bu Rini. Bu Rini sesekali tergelak manakala melihat banyak kelucuan di sekelilingnya, tetapi kadangkala diselingi ketegangan yang tinggi. Kekeluargaan yang dibangun Bu Rini, menjadikan setiap insan BUMN merasa saling dekat satu dengan yang lainnya. Terlebih &amp;ldquo;Sinergi BUMN&amp;rdquo; menjadi kriteria kinerja yang paling utama. Tidak ada lagi istilah BUMN besar dan BUMN kecil. Semua menyatu saling memberi arti demi bangsa ini. Buku ini sesungguhnya bukan bermaksud untuk sekadar mengumpulkan kisah kelucuan dan keseruan semata, melainkan yang lebih penting adalah nuansa kebersamaan yang dihadirkan dapat menjadi pembelajaran bagi semua insan BUMN di mana saja dan kapan saja. Buku Serunya Perjalanan Bersama Bu Rini bisa menjadi cermin dan pembelajaran bagi semua insan BUMN dan dijadikan teladan untuk generasi baru BUMN.Buku Serunya Perjalanan Bersama Bu Rini merupakan kumpulan cerita unik, berkesan, dan menyenangkan yang dialami oleh para CEO BUMN bersama dengan Menteri BUMN Periode 2014-2019, Rini M. Soemarno. Haru biru penuh kebahagiaan, meskipun kadang mendebarkan, itulah gambaran para CEO dan pejabat saat mengiringi Bu Rini. Bu Rini sesekali tergelak manakala melihat banyak kelucuan di sekelilingnya, tetapi kadangkala diselingi ketegangan yang tinggi. Kekeluargaan yang dibangun Bu Rini, menjadikan setiap insan BUMN merasa saling dekat satu dengan yang lainnya. Terlebih &amp;ldquo;Sinergi BUMN&amp;rdquo; menjadi kriteria kinerja yang paling utama. Tidak ada lagi istilah BUMN besar dan BUMN kecil. Semua menyatu saling memberi arti demi bangsa ini. Buku ini sesungguhnya bukan bermaksud untuk sekadar mengumpulkan kisah kelucuan dan keseruan semata, melainkan yang lebih penting adalah nuansa kebersamaan yang dihadirkan dapat menjadi pembelajaran bagi semua insan BUMN di mana saja dan kapan saja. Buku Serunya Perjalanan Bersama Bu Rini bisa menjadi cermin dan pembelajaran bagi semua insan BUMN dan dijadikan teladan untuk generasi baru BUMN.&lt;/p&gt;</t>
  </si>
  <si>
    <t>5544252b-3c0b-4ff0-95db-a184c6542ae2</t>
  </si>
  <si>
    <t>The Survival of Human Capital</t>
  </si>
  <si>
    <t>Naufal Mahfudz</t>
  </si>
  <si>
    <t>978-602-260-266-8</t>
  </si>
  <si>
    <t>978-602-260-438-9</t>
  </si>
  <si>
    <t>&lt;p&gt;Buku ini merekam perjalanan BP Jamsostek dalam mengimplementasikan manajemen human capital pada kurun waktu 2016-2020. Diawali dengan pemaparan tentang revolusi industri keempat dan pengertian human capital, lalu berturut-turut praktik-praktik penerapan human capital baik dari aspek manajemen maupun pengembangan kompetensi insan-insan BP Jamsostek.&lt;/p&gt;</t>
  </si>
  <si>
    <t>9e5bbfed-df2d-4d9f-bbbb-45be241d1578</t>
  </si>
  <si>
    <t>Indahnya Berbagi Masyarakat Mandiri</t>
  </si>
  <si>
    <t>Meizar Effendi, Sunaryo Broto, Irma Safni</t>
  </si>
  <si>
    <t>978-602-260-221-7</t>
  </si>
  <si>
    <t>978-602-260-434-1</t>
  </si>
  <si>
    <t>&lt;p&gt;Buku ini menceritakan perjalanan Pupuk Kaltim dalam mengelola dana Corporate Social Responsibility sejak mulai beroperasi 42 tahun yang lalu hingga saat ini. Telah banyak manfaat yang dirasakan bukan hanya masyarakat di sekitar perusahaan juga masyarakat di Kalimantan pada umumnya. Demikian pula, telah banyak prestasi yang sudah diraih para mitra binaan.&lt;/p&gt;</t>
  </si>
  <si>
    <t>3e103540-087d-4d45-9c48-95400ee08487</t>
  </si>
  <si>
    <t>Pelangi di Langit Bali</t>
  </si>
  <si>
    <t>Fanny Jonathans Poyk</t>
  </si>
  <si>
    <t>978-602-260-210-1</t>
  </si>
  <si>
    <t>978-602-260-406-8</t>
  </si>
  <si>
    <t>&lt;p&gt;Semua orang ingin ke Bali, tetapi tidak dengan Nina. Ia lebih senang tinggal di Banyuwangi tempat ia tinggal sekarang bersama keluarganya. Ketika ayahnya mendapat tugas pelatihan ke Amerika, ia bersama ibu dan adiknya terpaksa pindah ke Bali dan tinggal bersama bibinya yang kejam bagai ibu tiri. Mereka pindah rumah ketika ibunya mulai berdagang. Nina dan adiknya banyak mendapatkan pengalaman ketika berdagang dan bertualang, termasuk bertemu Leak, makhluk halus yang sangat ditakuti masyarakat Bali.&lt;/p&gt;</t>
  </si>
  <si>
    <t>1e33f9a7-f717-4065-99e4-a27428eb4c76</t>
  </si>
  <si>
    <t>Merajut cinta di kebun karinda : bunga rampai kenangan</t>
  </si>
  <si>
    <t>Sri Murniati Djamaludin ; penyunting Huri Yani</t>
  </si>
  <si>
    <t>978-602-260-171-5</t>
  </si>
  <si>
    <t>978-602-260-382-5</t>
  </si>
  <si>
    <t>&lt;p&gt;Buku Merajut Cinta di Kebun Karinda-Bunga Rampai Kenangan ini merupakan kumpulan tulisan yang penulis untai baik dari pengalaman hidup penulis sendiri maupun pengalaman orang-orang tercinta yang telah mewarnai kehidupan penulis. Selain itu, juga ada tulisan para jurnalis yang meliput kegiatan penulis bersama Bapak Djamaludin Suryohadikusumo di Kebun Karinda.&lt;/p&gt;</t>
  </si>
  <si>
    <t>0885af22-3c8e-4a35-bfaf-366f85e9f978</t>
  </si>
  <si>
    <t>Acep Pejuang Kecil</t>
  </si>
  <si>
    <t>Soedharma K.D.</t>
  </si>
  <si>
    <t>979-407-998-7</t>
  </si>
  <si>
    <t>978-602-260-572-0</t>
  </si>
  <si>
    <t>&lt;p&gt;Acep Pejuang Kecil ini menggambarkan kehidupan anak-anak Indonesia pada masa pendudukan Jepang (Balai Pustaka)&lt;/p&gt;</t>
  </si>
  <si>
    <t>39d039ec-0699-4139-ac5c-549dcebe8582</t>
  </si>
  <si>
    <t>Air mata sang pohon purba : dongeng Bu kasur</t>
  </si>
  <si>
    <t>Naning Pranoto</t>
  </si>
  <si>
    <t>978-602-260-062-6</t>
  </si>
  <si>
    <t>978-602-260-573-7</t>
  </si>
  <si>
    <t>&lt;p&gt;Buku serial dongeng bersama Bu Kasur ini berisi dongeng-dongeng dari berbagai penjuru dunia yang dihimpun dan diceritakan kembali oleh Nining Pranoto.&amp;nbsp;Banyak hal-hal positif yang dapat kita teladani.&lt;/p&gt;</t>
  </si>
  <si>
    <t>32b1f389-3a58-421b-84e4-63ae14db61ce</t>
  </si>
  <si>
    <t>Alam Kubur</t>
  </si>
  <si>
    <t>Harun Rasjis</t>
  </si>
  <si>
    <t>979-407-603-1</t>
  </si>
  <si>
    <t>978-602-260-752-6</t>
  </si>
  <si>
    <t>&lt;p&gt;Seni Saer di Gayo, Aceh Tengah merupakan kesenian tradisional&lt;br /&gt;
 yang bersifat dakwah. Puisi-puisi Saer berisi penafsiran terhadap Al Qur&amp;rsquo;an, hadith, riwayat nabi dan para sahabat, filsafat dan nasihatnasihat yang dipetik dari ajaran agama Islam, yang diungkapkan dalam bahasa Gayo. (Balai Pustaka)&lt;/p&gt;</t>
  </si>
  <si>
    <t>2c8ef5f0-e275-48e1-90d8-2b7ec800678d</t>
  </si>
  <si>
    <t>Alang Bintan Anak Laut</t>
  </si>
  <si>
    <t>Hilal Basyir, S.H.</t>
  </si>
  <si>
    <t>979-407-655-4</t>
  </si>
  <si>
    <t>978-602-260-753-3</t>
  </si>
  <si>
    <t>&lt;p&gt;Kehidupan di rakit-rakit bagi penduduk suku laut merupakan&lt;br /&gt;
 suatu hal yang biasa, yang dianut secara turun-temurun sejak nenek moyang mereka. Dengan demikian, mereka tidak pernah peduli akan masa depan, pendidikan, serta kemajuan anak-anak mereka. Padahal, hal tersebut sangat penting, sebagaimana layaknya anak Indonesia lainnya. (balai Pustaka)&lt;/p&gt;</t>
  </si>
  <si>
    <t>b4063bf3-45db-4cc1-bff6-6146ba6becb8</t>
  </si>
  <si>
    <t>Anak dalam Perang</t>
  </si>
  <si>
    <t>C. Anwar Tanjung</t>
  </si>
  <si>
    <t>978-979-407-163-2</t>
  </si>
  <si>
    <t>978-602-260-754-0</t>
  </si>
  <si>
    <t>&lt;p&gt;Anak dalam Perang, karangan Anwar Tanjung cs ini&lt;br /&gt;
 merupakan kisah perjuangan di masa revolusi melawan penjajah&lt;br /&gt;
 Belanda. Buku ini menampilkan tLayakoh anak-anak nelayan dari&lt;br /&gt;
 desa Marunda seperti Badrun, Badra, Bonto dan Jajat yang gagah berani dan cerdik. Cerita ini patut dibaca oleh anak-anak sebagai pendorong generasi muda untuk mencintai tanah air. (Balai Pustaka)&lt;/p&gt;</t>
  </si>
  <si>
    <t>983d4da0-5a7e-4767-b137-84948551f9f9</t>
  </si>
  <si>
    <t>Anak dan Kemenakan</t>
  </si>
  <si>
    <t>Marah Rusli</t>
  </si>
  <si>
    <t>979-666-169-1</t>
  </si>
  <si>
    <t>978-602-260-755-7</t>
  </si>
  <si>
    <t>&lt;p&gt;Cinta adalah karunia Tuhan yang diberikan kepada&lt;br /&gt;
 makhluknya. Cinta dikaruniakan baik kepada yang kaya maupun&lt;br /&gt;
 yang miskin. Akan tetapi, manusia terkadang sulit untuk dapat&lt;br /&gt;
 menerima keberadaan cinta itu, terutama jika cinta itu timbul&lt;br /&gt;
 di hati dua manusia yang menurut pandangan manusia berbeda&lt;br /&gt;
 derajatnya. Namun, kehendak dan ketentuan Tuhan tidak dapat&lt;br /&gt;
 diubah oleh manusia. Sekuat apa pun manusia menghalangi&lt;br /&gt;
 bersatunya dua hati yang telah disatukan oleh rasa cinta karunia&lt;br /&gt;
 Tuhan ini, kehendak dan ketentuan Tuhanlah yang pasti berlaku. (Balai Pustaka)&lt;/p&gt;</t>
  </si>
  <si>
    <t>ab8806b4-1d81-4aea-ae30-a9a5e2452a9d</t>
  </si>
  <si>
    <t>Anak-Anak</t>
  </si>
  <si>
    <t>Ngurah Parsua</t>
  </si>
  <si>
    <t>979-407-117-x</t>
  </si>
  <si>
    <t>978-602-260-756-4</t>
  </si>
  <si>
    <t>&lt;p&gt;Buku berjudul, Anak-Anak, karangan Ngurah Parsua ini berisi kumpulan 8 cerita pendek yang bernilai sastra, dengan tema berbagai ragam. Seperti cerpen yang berjudul, Kematian, memasalahkan sikap manusia dalam menghadapi dan memaknakan kematian itu sendiri. Cerpen Laut, berisikan ajaran bahwa kehidupan sebaiknya jangan dihadapi dengan jiwa yang lemah serta sikap menggantungkan bantuan orang lain. [Balai Pustaka]&lt;/p&gt;</t>
  </si>
  <si>
    <t>6bc0efd8-aec9-42d8-8065-278190c2a9d4</t>
  </si>
  <si>
    <t>Anggana Memanah Angkasa</t>
  </si>
  <si>
    <t>Wawa Adam</t>
  </si>
  <si>
    <t>979-407-332-6</t>
  </si>
  <si>
    <t>978-602-260-758-8</t>
  </si>
  <si>
    <t>&lt;p&gt;Tujuh cerita pendek yang terkumpul dalam buku,&lt;br /&gt;
 Anggana Memanah Angkasa, karangan Wawa Adam ini&lt;br /&gt;
 memiliki tema yang serba lain, bahkan ada beberapa yang&lt;br /&gt;
 mengandung humor. Seperti, misalnya, seorang miskin&lt;br /&gt;
 yang menghilangkan permata milik juragannya terpaksa&lt;br /&gt;
 harus mau memilih alternatif mengawini perawan sang&lt;br /&gt;
 juragan daripada harus menukar barang berharga mahal&lt;br /&gt;
 tersebut. (Balai Pustaka)&lt;/p&gt;</t>
  </si>
  <si>
    <t>9eb1c18b-69f3-46e6-9480-59f13bde2008</t>
  </si>
  <si>
    <t>Anggia Murni</t>
  </si>
  <si>
    <t>Ny. Yohanisoer Ilyas</t>
  </si>
  <si>
    <t>979-407-447-0</t>
  </si>
  <si>
    <t>978-602-260-759-5</t>
  </si>
  <si>
    <t>&lt;p&gt;Anggia Murni adalah sebuah karya pengarang wanita yang&lt;br /&gt;
 sudah banyak pengalaman menulis dan cukup terkenal. Kali ini ia&lt;br /&gt;
 melukiskan kehidupan seorang gadis remaja yang yatim piatu,&lt;br /&gt;
 yang mengalami bermacam penderitaan karena kehilangan orangorang yang dicintainya dan terpaksa pula berpindah dari orang tua satu ke orang tua lain. Ia pun hampir-hampir saja kehilangan kekasihnya karena kesalahfahaman. (Balai Pustaka)&lt;/p&gt;</t>
  </si>
  <si>
    <t>6ad8c255-7ede-49b7-a93f-b9b1e30b9e1d</t>
  </si>
  <si>
    <t>Anggun nan Tongga</t>
  </si>
  <si>
    <t>Wisran Hadi</t>
  </si>
  <si>
    <t>979-407-874-3</t>
  </si>
  <si>
    <t>978-602-260-760-1</t>
  </si>
  <si>
    <t>&lt;p&gt;Drama Anggun Nan Tongga, yang terdiri dari tiga babak ini,&lt;br /&gt;
 diangkat dari sebuah dongeng kuno daerah Minangkabau.&lt;br /&gt;
 Isinya menceritakan tentang seorang anak muda, pewaris&lt;br /&gt;
 mahkota Tiku Pariaman yang bernama Anggun Nan Tongga. (Balai Pustaka)&lt;/p&gt;</t>
  </si>
  <si>
    <t>6ef986f9-b4ca-44b3-b7b7-16822b026ce3</t>
  </si>
  <si>
    <t>Angin Sumilir (Mulok Jawa)</t>
  </si>
  <si>
    <t>Suripan Sadi Hutomo</t>
  </si>
  <si>
    <t>979-407-159-5</t>
  </si>
  <si>
    <t>978-602-260-762-5</t>
  </si>
  <si>
    <t>&lt;p&gt;Kumpulan sajak berbahasa jawa&lt;/p&gt;</t>
  </si>
  <si>
    <t>931c3d86-a83f-40cc-8925-4beaaa3a0ea1</t>
  </si>
  <si>
    <t>Antara Soputan dan Bunaken</t>
  </si>
  <si>
    <t>Pilemon Gunena</t>
  </si>
  <si>
    <t>979-407-846-8</t>
  </si>
  <si>
    <t>978-602-260-763-2</t>
  </si>
  <si>
    <t>&lt;p&gt;Masalah lingkungan memang menjadi masalah kita semua. Alam yang dikaruniakan oleh Tuhan memang seharusnya dimanfaatkan demi kelangsungan hidup manusia. Meskipun demikian, pemanfaatannya harus dilakukan secara terencana dan benar-benar terjaga sehingga tidak akan menimbulkan akibat yang&lt;br /&gt;
 justru merugikan manusia itu sendiri. Hal itu akan terlaksana apabila kita sendiri sudah menyadari keterkaitan alam dengan manusia. Dengan demikian, kesadaran untuk menjaga dan melestarikan alam dan lingkungan memang sebaiknya mulai ditanamkan pada diri anak-anak semenjak dini.(Balai Pustaka)&lt;/p&gt;</t>
  </si>
  <si>
    <t>8a427e51-57ae-4041-b14f-359677cb57fb</t>
  </si>
  <si>
    <t>Anteping Tekad (Mulok Jawa)</t>
  </si>
  <si>
    <t>Ag. Suharti</t>
  </si>
  <si>
    <t>978-602-260-764-9</t>
  </si>
  <si>
    <t>&lt;p&gt;Cerita berasal dari tanah jawa&lt;/p&gt;</t>
  </si>
  <si>
    <t>57e3646f-bcb6-4641-83b7-e73e24e40bdd</t>
  </si>
  <si>
    <t>Aplikasi Sederhana Matematika dalam Kehidupan Kita</t>
  </si>
  <si>
    <t>Burhanudin Arif Nurnugroho</t>
  </si>
  <si>
    <t>979-690-973-1</t>
  </si>
  <si>
    <t>978-602-260-765-6</t>
  </si>
  <si>
    <t>&lt;p&gt;Banyak orang mengatakan bahwa matematika adalah&lt;br /&gt;
 pelajaran yang gampang-gampang susah. Mengapa?&lt;br /&gt;
 Banyak siswa yang mendapatkan nilai matematika&lt;br /&gt;
 yang bagus di sekolah tetapi tidak sedikit pula siswa yang&lt;br /&gt;
 mendapatkan nilai yang kurang bagus. Ini menunjukkan&lt;br /&gt;
 bahwa tanpa teknik pengajaran yang baik maka matematika&lt;br /&gt;
 bisa menjadi pelajaran yang menyulitkan dan menakutkan&lt;br /&gt;
 bagi siswa. Hal ini berlaku untuk siswa pada semua tingkat&lt;br /&gt;
 pendidikan, yaitu SD, SLTP, SLTA, bahkan hingga tingkat&lt;br /&gt;
 perguruan tinggi. Balai Pustaka&lt;/p&gt;</t>
  </si>
  <si>
    <t>9642fcf4-8bd9-497d-bc46-3fce4d32aa60</t>
  </si>
  <si>
    <t>Arjuna Kembar</t>
  </si>
  <si>
    <t>Wiroatmodjo</t>
  </si>
  <si>
    <t>978-979-407-135-9</t>
  </si>
  <si>
    <t>978-602-260-766-3</t>
  </si>
  <si>
    <t>&lt;p&gt;Cerita carangan &amp;ldquo;Arjuna Kembar&amp;rdquo; karangan Bapak Wiroatmodjo ini pada dasarnya menggambarkan pertentangan&lt;br /&gt;
 antara pihak Pendawa dengan pihak Korawa sebagai perwujudan dari kebaikan melawan kejahatan, dan akhirnya kebaikanlah yang menang. (Balai Pustaka)&lt;/p&gt;</t>
  </si>
  <si>
    <t>86fd65e9-9e7c-49c8-a9db-7a6d9eda6b8b</t>
  </si>
  <si>
    <t>Asyiknya Belajar Bangun Ruang dan Sisi Datar</t>
  </si>
  <si>
    <t>Nur Laila Indah Sari</t>
  </si>
  <si>
    <t>979-690-974-x</t>
  </si>
  <si>
    <t>978-602-260-770-0</t>
  </si>
  <si>
    <t>&lt;p&gt;Segala puji bagi Allah, Tuhan pencipta seluruh alam.&lt;br /&gt;
 Math is fun. Demikian anggapan sebagian orang yang&lt;br /&gt;
 menyukai matematika. Mereka mengatakan bahwa&lt;br /&gt;
 belajar matematika itu menyenangkan seperti layaknya bermain.&lt;br /&gt;
 Namun, kebanyakan orang masih menganggap matematika&lt;br /&gt;
 adalah pelajaran yang sulit, terlalu banyak rumus, soal dan&lt;br /&gt;
 hitungan, serta alasan-alasan lainnya. Balai Pustaka&lt;/p&gt;</t>
  </si>
  <si>
    <t>d95083a3-0e01-48e6-8611-559ba65a53f6</t>
  </si>
  <si>
    <t>Asyiknya Menggunakan Mozila Firefox</t>
  </si>
  <si>
    <t>Sidik Efendi</t>
  </si>
  <si>
    <t>979-690-983-9</t>
  </si>
  <si>
    <t>978-602-260-772-4</t>
  </si>
  <si>
    <t>&lt;p&gt;Kamu tentu suka bukan dengan internet? Di era teknologi&lt;br /&gt;
 canggih seperti ini, Internet sangat dibutuhkan oleh semua&lt;br /&gt;
 orang. Melalui internet kita dapat mengetahui berbagai macam&lt;br /&gt;
 sumber informasi, baik dalam negeri maupun luar negeri. (Balai Pustaka)&lt;/p&gt;</t>
  </si>
  <si>
    <t>47f53498-c1eb-413e-a917-4281c3bf423b</t>
  </si>
  <si>
    <t>Awal dan Mira</t>
  </si>
  <si>
    <t>Utuy Tatang Sontani</t>
  </si>
  <si>
    <t>979-407-172-2</t>
  </si>
  <si>
    <t>978-602-260-773-1</t>
  </si>
  <si>
    <t>&lt;p&gt;sastra tidak dibawa malaikat dari langit. Sastra tidak datang begitu saja. Ia lahir melalui proses pergulatan sastrawan dengan kondisi sosial&amp;mdash;budaya zamannya. Maka, membaca karya sastra hakikatnya membaca keadaan masyarakat dan budaya yang terungkap dalam karya itu. Jadi, sastra menyimpan pemikiran sastrawannya juga. Balai Pustaka&lt;/p&gt;</t>
  </si>
  <si>
    <t>516efc92-7806-4181-bb01-2e991197bdb0</t>
  </si>
  <si>
    <t>Awal Pendakian</t>
  </si>
  <si>
    <t>Sori Siregar</t>
  </si>
  <si>
    <t>979-407-506-x</t>
  </si>
  <si>
    <t>978-602-260-774-8</t>
  </si>
  <si>
    <t>&lt;p&gt;Awal Pendakian adalah sebuah cerita menarik yang ditulis dalam bahasa yang bersahaja. Pengarangnya sudah tidak asing lagi bagi pembaca sastra Indonesia dewasa ini. (Balai Pustaka)&lt;/p&gt;</t>
  </si>
  <si>
    <t>cd2641af-3e25-4fbb-b7ac-a50637b88de9</t>
  </si>
  <si>
    <t>Babad Majapahit</t>
  </si>
  <si>
    <t>Anggitan: Kadir Tisna</t>
  </si>
  <si>
    <t>979-690-808-5</t>
  </si>
  <si>
    <t>978-602-260-776-2</t>
  </si>
  <si>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</si>
  <si>
    <t>751def1e-6e06-4132-8029-36109add171c</t>
  </si>
  <si>
    <t>Cinta Nefertiti</t>
  </si>
  <si>
    <t>Maria Hermiyanti Sugiharto</t>
  </si>
  <si>
    <t>979-407-501-5</t>
  </si>
  <si>
    <t>978-602-260-841-7</t>
  </si>
  <si>
    <t>&lt;p&gt;Buku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Pustaka)&lt;/p&gt;</t>
  </si>
  <si>
    <t>f5bc40fa-6dca-4b7c-b50b-c1bcd029b55b</t>
  </si>
  <si>
    <t>Badai di Pulau Karang</t>
  </si>
  <si>
    <t>Adi Buana</t>
  </si>
  <si>
    <t>979-407-146-3</t>
  </si>
  <si>
    <t>978-602-260-778-6</t>
  </si>
  <si>
    <t>&lt;p&gt;Buku Badai di Pulau Karang, karangan Adi Buana ini&lt;br /&gt;
 mengisahkan suka duka kehidupan sebuah keluarga penjaga mercusuar, Pak Nain bersama istri dan dua orang anaknya laki-laki yang masih kecil.(Balai Pustaka)&lt;/p&gt;</t>
  </si>
  <si>
    <t>9bff3d4c-bec7-49f9-b054-20c4ebc5fb0f</t>
  </si>
  <si>
    <t>Daerah Perbatasan</t>
  </si>
  <si>
    <t>Subagio Sastrowardoyo</t>
  </si>
  <si>
    <t>978-602-260-843-1</t>
  </si>
  <si>
    <t>&lt;p&gt;Daerah Perbatasan ini terdiri dari dua kumpulan sajak Subagio&lt;br /&gt;
 Sastrowardoyo, Daerah Perbatasan dan Salju. Subagio&lt;br /&gt;
 Sastrowardoyo terkenal sebagai salah seorang penyair Indonesia yang kuat. Dalam kumpulan ini tampak jelas kekuatan kepenyairan Subagio. Keberagaman hal yang dibicarakan sajak-sajaknya, namun titik sentralnya adalah masalah hidup dan mati.&lt;/p&gt;</t>
  </si>
  <si>
    <t>0a45c935-6fe5-44e3-8c9e-a1325c6ceca2</t>
  </si>
  <si>
    <t>Dag Dig Dug</t>
  </si>
  <si>
    <t>Putu Wijaya</t>
  </si>
  <si>
    <t>978-602-260-844-8</t>
  </si>
  <si>
    <t>&lt;p&gt;Dag Dig Dug merupakan sebuah drama yang menarik. Ia baru dalam&lt;br /&gt;
 berbagai segi. Pengarang tak mengacuhkan watak dari tLayakoh- tLayakohnya seperti dalam lakon biasa. Mereka hadir kehadapan kita membawa kejadian yang sebenarnya terjadi dalam batin, pikiran dan angan-angan mereka. Dan masalah kematian menempati urutan paling atas sebagai pembicaraan tLayakoh-tLayakohnya.(Balai Pustaka)&lt;/p&gt;</t>
  </si>
  <si>
    <t>6d6834d1-8f9e-4ea1-967f-0babe6b1760e</t>
  </si>
  <si>
    <t>Daily Conversation</t>
  </si>
  <si>
    <t>Maria Widiastuty</t>
  </si>
  <si>
    <t>979-690-975-8</t>
  </si>
  <si>
    <t>978-602-260-845-5</t>
  </si>
  <si>
    <t>&lt;p&gt;Buku ini berisi contoh-contoh percakapan sehari-hari&lt;br /&gt;
 yang sering terjadi di sekitar kita dalam berbagai keadaan atau&lt;br /&gt;
 situasi. Selain itu, di bagian akhir buku ini juga dilengkapi&lt;br /&gt;
 dengan daftar kosakata untuk menambah perbendaharaan&lt;br /&gt;
 kata para siswa. Balai Pustaka&lt;/p&gt;</t>
  </si>
  <si>
    <t>d230572e-7c44-450f-b5aa-8352f9cdadb5</t>
  </si>
  <si>
    <t>Bahasa Melayu, Tata Bahasa Selayang Pandang</t>
  </si>
  <si>
    <t>C. Spat</t>
  </si>
  <si>
    <t>978-602-260-780-9</t>
  </si>
  <si>
    <t>&lt;p&gt;Buku BAHASA MELAYU Tata Bahasa Selayang Pandang yang kami terbitkan ini khalayak sasarannya adalah para peneliti bahasa, termasuk para mahasiswa bidang sastra. Kendati demikian kiranya akan menarik pula bagi para peminat dan pemerhati bahasa, bahkan mungkin kita semua, karena bahasa Melayu tidak lain adalah asal muasal bahasa Indonesia yang kita pergunakan sebagai sarana komunikasi antar suku bangsa di tanah air kita. Dengan kata lain bahasa Nasional kita Indonesia ini, berasal dari bahasa Melayu. [Balai Pustaka]&lt;/p&gt;</t>
  </si>
  <si>
    <t>707e9513-4d20-4cf4-8ff8-aa74b839118b</t>
  </si>
  <si>
    <t>Daradasih (Mulok Jawa)</t>
  </si>
  <si>
    <t>S. Z. Hadisutjipto</t>
  </si>
  <si>
    <t>979-407-164-1</t>
  </si>
  <si>
    <t>978-602-260-846-2</t>
  </si>
  <si>
    <t>&lt;p&gt;Buku karya S.Z. Hadisutjipto dalam bahasa Jawa. [Balai Pustaka]&lt;/p&gt;</t>
  </si>
  <si>
    <t>b110dbe2-da44-4918-b105-27358c2cc8af</t>
  </si>
  <si>
    <t>Bako</t>
  </si>
  <si>
    <t>Darman Moenir</t>
  </si>
  <si>
    <t>979-407-635-x</t>
  </si>
  <si>
    <t>978-602-260-781-6</t>
  </si>
  <si>
    <t>&lt;p&gt;Darman Moenir, seorang penulis muda kita, dalam roman &amp;ldquo;Bako&amp;rdquo; ini juga menulis tentang pemberontakan terhadap adat dengan segi-segi permasalahan yang lain. Di samping itu cerita roman ini terasa ditulis dan bercerita pada kita dengan intens dan menarik. Lagi pula roman ini salah satu pemenang atama sayembara penulisan roman yang diselenggarakan Dewan Kesenian Jakarta pada tahun 1980. (Balai Pustaka)&lt;/p&gt;</t>
  </si>
  <si>
    <t>a1fa5a55-77c5-48e6-9d57-2293cfee2a6f</t>
  </si>
  <si>
    <t>Balada Adipati Karna</t>
  </si>
  <si>
    <t>Ki Suratno Hayuningrat</t>
  </si>
  <si>
    <t>979-666-369-4</t>
  </si>
  <si>
    <t>978-602-260-782-3</t>
  </si>
  <si>
    <t>&lt;p&gt;Balada Adipati Karna adalah sebuah cerita yang menggambarkan ketulusan hati seorang adipati yang bernama Karna, yang dengan segala kebesaran jiwa mengorbankan dirinya untuk kemaslahatan keluarga dan bangsanya. (Balai Pustaka)&lt;/p&gt;</t>
  </si>
  <si>
    <t>c17fb214-155b-40c4-847e-7d418e4ff039</t>
  </si>
  <si>
    <t>Bambang Ciptamaya Rahmaya</t>
  </si>
  <si>
    <t>I. Sijpatmaja</t>
  </si>
  <si>
    <t>979-690-813-1</t>
  </si>
  <si>
    <t>978-602-260-783-0</t>
  </si>
  <si>
    <t>5d832802-a8ca-4fc5-bc26-817744afc8d3</t>
  </si>
  <si>
    <t>Batara Rama</t>
  </si>
  <si>
    <t>R.A Martanagara</t>
  </si>
  <si>
    <t>979-690-814-x</t>
  </si>
  <si>
    <t>978-602-260-784-7</t>
  </si>
  <si>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penelitian bagi pembinaan dan&lt;br /&gt;
 pengembangan kebudayaan dan ilmu di segala bidang. Balai Pustaka&lt;/p&gt;</t>
  </si>
  <si>
    <t>2ae27a3d-4239-474d-b617-411b1a965aea</t>
  </si>
  <si>
    <t>Batu Belah</t>
  </si>
  <si>
    <t>M.J. Melalatoa</t>
  </si>
  <si>
    <t>979-407-597-3</t>
  </si>
  <si>
    <t>978-602-260-786-1</t>
  </si>
  <si>
    <t>&lt;p&gt;Buku yang berisi Kumpulan Cerita Rakyat Gayo dan terdiri dari empat buah cerita: Batu Belah, Genali, MahA Dewa, dan Aman Jempret ini memberikan rangkaian cerita-cerita daerah dengan berbagai syarat adat kebiasaan yang sangat mengikat. (Balai Pustaka)&lt;/p&gt;</t>
  </si>
  <si>
    <t>c88a90e8-60f3-4fc9-a86e-4894c2145833</t>
  </si>
  <si>
    <t>Batu Belah Batu Bertangkup</t>
  </si>
  <si>
    <t>BM. Syamsuddin</t>
  </si>
  <si>
    <t>979-407-467-5</t>
  </si>
  <si>
    <t>978-602-260-787-8</t>
  </si>
  <si>
    <t>&lt;p&gt;Batu Belah Batu Bertangkup adalah cerita rakyat yang&lt;br /&gt;
 berasal dari Kepulauan Siantan. (Balai Pustaka)&lt;/p&gt;</t>
  </si>
  <si>
    <t>861f3010-9481-44da-a2c8-a0337338b8e8</t>
  </si>
  <si>
    <t>Batu Keinsyafan</t>
  </si>
  <si>
    <t>Dwianto Setyawan</t>
  </si>
  <si>
    <t>979-407-579-5</t>
  </si>
  <si>
    <t>978-602-260-788-5</t>
  </si>
  <si>
    <t>&lt;p&gt;Cerita mengisahkan kehidupan sekelompLayak manusia yang&lt;br /&gt;
 selalu mengganggu ketenangan dan ketenteraman penduduk di&lt;br /&gt;
 beberapa desa. Yang menjadi korban bukan hanya penduduk atau orang yang kaya saja, tetapi juga mereka yang miskin. (Balai Pustaka)&lt;/p&gt;</t>
  </si>
  <si>
    <t>724855f1-c0db-4f61-a8d4-90281c48cc4b</t>
  </si>
  <si>
    <t>Batu Menangis (adaptasi)</t>
  </si>
  <si>
    <t>Noor H. Dee</t>
  </si>
  <si>
    <t>979-690-914-6</t>
  </si>
  <si>
    <t>978-602-260-789-2</t>
  </si>
  <si>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 (Balai Pustaka)&lt;/p&gt;</t>
  </si>
  <si>
    <t>40108b0b-a2e5-4c59-9588-052aad25aa04</t>
  </si>
  <si>
    <t>Bau Kemenyan di Gua Pantai</t>
  </si>
  <si>
    <t>Linda Herliantina Utomo</t>
  </si>
  <si>
    <t>979-666-137-3</t>
  </si>
  <si>
    <t>978-602-260-790-8</t>
  </si>
  <si>
    <t>&lt;p&gt;Aryo, Iqbal, Jalu, dan Dul adalah anak-anak dari sebuah perkampungan nelayan. Mereka bersahabat baik dan menamakan dirinya &amp;ldquo;Empat Serangkai&amp;rdquo;. Untuk mengisi waktu liburan, mereka mencari ikan di laut. Uang hasil dari penjualan ikan tangkapan mereka akan digunakan untuk membeli buku-buku bacaan. Mereka merencanakan mendirikan perpustakaan mini di desanya. Akan tetapi, rencana tersebut tidak berjalan mulus. Jakut dan komplotannya selalu mengganggu dan memeras hasil tangkapan mereka. Tidak hanya Empat Serangkai yang diperas oleh komplotan Jakut itu, tetapi juga nelayan lainnya. Empat Serangkai mencari akal untuk membuat Jakut jera. Sayang sekali, mendadak komplotan jahat itu lenyap begitu saja. Empat Serangkai mencoba memecahkan teka-teki tersebut. Ke manakah&lt;br /&gt;
 menghilangnya komplotan itu? (Balai Pustaka)&lt;/p&gt;</t>
  </si>
  <si>
    <t>feaf2b18-ebbd-4813-97f0-aa89043c92c0</t>
  </si>
  <si>
    <t>Bawang Merah dan Bawang Putih (adaptasi)</t>
  </si>
  <si>
    <t>Bening Sanubari</t>
  </si>
  <si>
    <t>979-690-920-0</t>
  </si>
  <si>
    <t>978-602-260-791-5</t>
  </si>
  <si>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mereka.(Balai Pustaka)&lt;/p&gt;</t>
  </si>
  <si>
    <t>8f8d1f0e-4563-4a9e-ae04-4afd7ec77cba</t>
  </si>
  <si>
    <t>Bebek dari Kakek</t>
  </si>
  <si>
    <t>Bambang Djoko Susilo</t>
  </si>
  <si>
    <t>979-666-142-x</t>
  </si>
  <si>
    <t>978-602-260-792-2</t>
  </si>
  <si>
    <t>&lt;p&gt;Buku yang berjudul Bebek dari Kakek ini merupakan kumpulan cerita pendek untuk anak-anak. Berbagai tema yang ditampilkan penulis cukup menarik dan bervariasi. Misalnya, &amp;quot;Kakekku yang Perkasa&amp;quot;. Di sini penulis menyajikan tentang kekaguman Adi terhadap kakeknya yang tinggal di desa. Meskipun sang Kakek sudah tua, tetapi masih kuat menggarap ladangnya. Adi juga mengagumi desa Kakek yang hijau, subur, dan sejuk. Pada umumnya penulis menyajikan cerita yang bertemakan kecintaan, cinta tanah air, sahabat, dan sesama makhluk Tuhan. Oleh sebab itu, buku ini cukup mendidik untuk diteladani dalam kehidupan sehari-hari. Semuanya ditulis dengan gaya bahasa yang sesuai untuk anak-anak.(Balai Pustaka)&lt;/p&gt;</t>
  </si>
  <si>
    <t>fb4f383a-ad4f-4cfc-9ed2-600248aa1f96</t>
  </si>
  <si>
    <t>Belajar Desimal dan Perbandingan</t>
  </si>
  <si>
    <t>Sri Shofiyati</t>
  </si>
  <si>
    <t>979-690-866-2</t>
  </si>
  <si>
    <t>978-602-260-794-6</t>
  </si>
  <si>
    <t>&lt;p&gt;Alhamdulillah, puji syukur penyusun panjatkan kepada Allah&lt;br /&gt;
 SWT atas segala karunia dan rahmat-Nya sehingga tulisan&lt;br /&gt;
 ini selesai disusun. Buku ini ditulis untuk membantu siswa&lt;br /&gt;
 memahami peristiwa yang berhubungan dengan matematika&lt;br /&gt;
 dalam kehidupan sehari-hari.&amp;nbsp; Balai Pustaka&lt;/p&gt;</t>
  </si>
  <si>
    <t>80765ae8-6995-461d-b522-ba2a0dfce8b9</t>
  </si>
  <si>
    <t>Belajar Matematika: Waktu, Sudut, Jarak, Kecepatan</t>
  </si>
  <si>
    <t>Abadiyaturohmah</t>
  </si>
  <si>
    <t>979-690-867-0</t>
  </si>
  <si>
    <t>978-602-260-796-0</t>
  </si>
  <si>
    <t>&lt;p&gt;Di dalam buku ini dijelaskan tentang apa itu waktu sudut&lt;br /&gt;
 jarak dan kecepatan. Serta permasalahan yang ada dalam&lt;br /&gt;
 kehidupan sehari-hari beserta pembahasannya. Oleh karena&lt;br /&gt;
 dalam kehidupan sehari-hari banyak ditemukan permasalahanpermalahan&lt;br /&gt;
 mengenai waktu, sudut, jarak, dan kecepatan&lt;br /&gt;
 maka dengan adanya buku ini diharapkan dapat membantu&lt;br /&gt;
 pembaca dalam memahami hal tersebut. Tidak lupa pula di&lt;br /&gt;
 sini penyusun mengucapkan terima kasih kepada semua pihak&lt;br /&gt;
 yang membantu sehingga buku in dapat terselesaikan.&amp;nbsp; Balai Pustaka&lt;/p&gt;</t>
  </si>
  <si>
    <t>83314413-a601-40f8-9b70-2c70be85d909</t>
  </si>
  <si>
    <t>Darah Laut</t>
  </si>
  <si>
    <t>H.B. Jassin</t>
  </si>
  <si>
    <t>978-979-666-048-2</t>
  </si>
  <si>
    <t>978-602-260-847-9</t>
  </si>
  <si>
    <t>&lt;p&gt;Buku ini merupakan kumpulan cerpen dan puisi yang&lt;br /&gt;
 mencerminkan keadaan zamannya. Di dalam kumpulan cerpen dan&lt;br /&gt;
 puisi yang ditulis dan diterbitkan dalam tiga zaman ini, H.B. Jassin&lt;br /&gt;
 ingin mencatat dan memberi komentar tentang apa yang terjadi di&lt;br /&gt;
 sekitarnya.(Balai Pustaka)&lt;/p&gt;</t>
  </si>
  <si>
    <t>205c2f2d-80ec-4cbf-88b4-3a1427959572</t>
  </si>
  <si>
    <t>Dari Sebuah Album</t>
  </si>
  <si>
    <t>Rita Oetoro</t>
  </si>
  <si>
    <t>979-407-383-0</t>
  </si>
  <si>
    <t>978-602-260-848-6</t>
  </si>
  <si>
    <t>&lt;p&gt;Sejumlah 63 sajak yang terkumpul dalam Dari Sebuah Album, karya Rita Oetoro ini adalah tanggapan penyair tentang berbagai gejala pengalaman hidupnya.(Balai Pustaka)&lt;/p&gt;</t>
  </si>
  <si>
    <t>27533941-e154-4a30-832c-ce181011e9ca</t>
  </si>
  <si>
    <t>Belajar Mengenal Aritmatika</t>
  </si>
  <si>
    <t>Naily Faizatin</t>
  </si>
  <si>
    <t>979-690-868-9</t>
  </si>
  <si>
    <t>978-602-260-797-7</t>
  </si>
  <si>
    <t>880.0 kB</t>
  </si>
  <si>
    <t>&lt;p&gt;Tulisan yang mengambil judul &amp;ldquo;Mengenal Aritmetika&amp;rdquo; ini akan menyajikan&lt;br /&gt;
 pengetahuan tentang bangun-bangun yang termasuk di dalam kategori aritmetika&lt;br /&gt;
 beserta bagian-bagiannya dengan ringkas dan menyenangkan. Tulisan ini&lt;br /&gt;
 ditujukan pada dunia anak khususnya siswa Sekolah Dasar (SD) dan SMP. Balai Pustaka&lt;/p&gt;</t>
  </si>
  <si>
    <t>bc954f43-5813-4e51-ad07-0fc79170325a</t>
  </si>
  <si>
    <t>Daud Panglima Angin</t>
  </si>
  <si>
    <t>A.A. Bakar dan E. Iskandar</t>
  </si>
  <si>
    <t>979-407-890-5</t>
  </si>
  <si>
    <t>978-602-260-850-9</t>
  </si>
  <si>
    <t>&lt;p&gt;Buku karya Joodkali Padmapuspita dalam bahasa Sunda. [Balai Pustaka]&lt;/p&gt;</t>
  </si>
  <si>
    <t>a0448c25-9388-482c-86ce-5a4a80aa2208</t>
  </si>
  <si>
    <t>Belajar Pangkat dan Akar</t>
  </si>
  <si>
    <t>Andi Nurdiansyah</t>
  </si>
  <si>
    <t>979-690-865-4</t>
  </si>
  <si>
    <t>978-602-260-799-1</t>
  </si>
  <si>
    <t>&lt;p&gt;Tulisan yang mengambil judul Belajar Pangkat dan Akar&lt;br /&gt;
 ini akan menyajikan pengetahuan tentang bilangan-bilangan&lt;br /&gt;
 pangkat dan bentuk akar beserta operasinya dengan ringkas&lt;br /&gt;
 dan menyenangkan. Balai Pustaka&lt;/p&gt;</t>
  </si>
  <si>
    <t>ae6edcda-1196-491a-9e1c-e1bd1574aa20</t>
  </si>
  <si>
    <t>Belajar Tenses Dengan Mudah</t>
  </si>
  <si>
    <t>Maria Widiastuti</t>
  </si>
  <si>
    <t>979-690-757-4</t>
  </si>
  <si>
    <t>978-602-260-800-4</t>
  </si>
  <si>
    <t>&lt;p&gt;Buku yang ini membahas tentang 16 tenses dalam bahasa&lt;br /&gt;
 Inggris lengkap dengan pola kalimat dan contoh kalimatnya.&lt;br /&gt;
 Di bagian akhir buku ini dilampirkan daftar kerja tak beraturan&lt;br /&gt;
 (irregular verbs) untuk menambah pengetahuan para siswa&lt;br /&gt;
 terkait dengan penggunaan irregular verbs tersebut dalam&lt;br /&gt;
 kalimat berdasarkan tensesnya. Balai Pustaka&lt;/p&gt;</t>
  </si>
  <si>
    <t>6c5d89b8-687c-4f4f-9abb-28fb2d0e73ca</t>
  </si>
  <si>
    <t>Deiksis dalam Bahasa Indonesia</t>
  </si>
  <si>
    <t>Bambang Kaswanti Purwo</t>
  </si>
  <si>
    <t>978-602-260-851-6</t>
  </si>
  <si>
    <t>&lt;p&gt;Pengarang buku Deiksis dalam Bahasa Indonesia ini menyatakan,&lt;br /&gt;
 bahwa masih banyak bidang dalam bahasa Indonesia, terutama bidang sintaksis yang belum diteliti secara mendalam. Di samping itu juga belum banyak orang Indonesia sendiri yang mendalami bahasanya sen- diri. Inilah salah satu faktor pendorong bagi pengarang untuk melakukan penelitian yang mendalam pada salah satu bidang dalam bahasa Indonesia.(Balai Pustaka)&lt;/p&gt;</t>
  </si>
  <si>
    <t>9bda4d80-fa6c-43c9-ad79-eec991a9a079</t>
  </si>
  <si>
    <t>Dendang</t>
  </si>
  <si>
    <t>979-407-131-5</t>
  </si>
  <si>
    <t>978-602-260-852-3</t>
  </si>
  <si>
    <t>&lt;p&gt;Darman Moenir pengarang buku, Dendang, ini dengan sangat menarik melukiskan tiap paraga ceritanya dalam konflik-konflik kejiwaan secara mendalam, yang kalau kita amati benar maka peristiwa-peristiwa dalam cerita ini sering pula terjadi pada diri kita semua.&lt;/p&gt;</t>
  </si>
  <si>
    <t>a46cb8d7-06ba-416d-9d38-7906ad9ecf51</t>
  </si>
  <si>
    <t>Derap Kaki Dendam Hati</t>
  </si>
  <si>
    <t>Bagin</t>
  </si>
  <si>
    <t>979-407-837-9</t>
  </si>
  <si>
    <t>978-602-260-853-0</t>
  </si>
  <si>
    <t>&lt;p&gt;Dalam rangka pembinaan jiwa kebangsaan serta semangat&lt;br /&gt;
 juang yang sehat, kisah perjuangan para gerilyawan kita di&lt;br /&gt;
 salah satu bagian di Tanah Air kita, yang sempat diduduki&lt;br /&gt;
 kembali oleh kaum penjajah seperti yang dituturkan oleh&lt;br /&gt;
 penulis buku ini, sangat bermanfaat bahkan sangat perlu&lt;br /&gt;
 dibaca oleh setiap insan Indonesia.(Balai Pustaka)&lt;/p&gt;</t>
  </si>
  <si>
    <t>9bec4c98-50c3-473b-87f0-1e0acc6ab81e</t>
  </si>
  <si>
    <t>Benda-benda Langit dan Bumi</t>
  </si>
  <si>
    <t>Taofik Jalesmana</t>
  </si>
  <si>
    <t>979-690-968-5</t>
  </si>
  <si>
    <t>978-602-260-802-8</t>
  </si>
  <si>
    <t>&lt;p&gt;Buku ini berisi tentang penjelasan jenis-jenis benda&lt;br /&gt;
 penyusun bumi dan langit. Disertakan juga materi tambahan yang diharapkan akan menambah pengetahuan siswa tentang benda-benda di bumi dan di langit.(Balai Pustaka)&lt;/p&gt;</t>
  </si>
  <si>
    <t>f7930e59-1ff6-4ad3-a9bb-6735898d6b6e</t>
  </si>
  <si>
    <t>Bentuk Aljabar</t>
  </si>
  <si>
    <t>Noor Hidayani</t>
  </si>
  <si>
    <t>979-690-935-9</t>
  </si>
  <si>
    <t>978-602-260-803-5</t>
  </si>
  <si>
    <t>&lt;p&gt;Salah satu materi yang akan kita pelajari dalam matematika adalah aljabar. Aljabar adalah cabang matematika yang akan mempelajari struktur, hubungan, dan kuantitas. Belajar aljabar adalah belajar bahasa lambang dan operasi atau relasinya. Balai Pustaka&lt;/p&gt;</t>
  </si>
  <si>
    <t>203bc552-3a21-4396-ab0c-689a6cc4b9b8</t>
  </si>
  <si>
    <t>Dewi Rimba</t>
  </si>
  <si>
    <t>Nur Sutan Iskandar</t>
  </si>
  <si>
    <t>979-666-179-9</t>
  </si>
  <si>
    <t>978-602-260-854-7</t>
  </si>
  <si>
    <t>&lt;p&gt;Kepercayaan akan adanya makhluk halus dan hantu telah&lt;br /&gt;
 ada semenjak zaman purbakala. Kepercayaan ini bahkan tetap&lt;br /&gt;
 hidup sampai zaman sekarang. Ini membuat adat dan budaya&lt;br /&gt;
 masyarakat kita selalu diwarnai hal-hal yang bersifat mistis dan&lt;br /&gt;
 supranatural.(Balai Pustaka)&lt;/p&gt;</t>
  </si>
  <si>
    <t>0d0c8a61-c2c3-44c5-972e-d77e5e8c200f</t>
  </si>
  <si>
    <t>Berkenalan dengan Pythagoras; Bapak Matematika</t>
  </si>
  <si>
    <t>Rani Yulianti</t>
  </si>
  <si>
    <t>979-690-722-4</t>
  </si>
  <si>
    <t>978-602-260-806-6</t>
  </si>
  <si>
    <t>&lt;p&gt;Tetap semangat belajar ya, seperti Phytagoras&lt;br /&gt;
 yang selalu bersemangat belajar.&lt;br /&gt;
 Phytagoras banyak melakukan perjalanan&lt;br /&gt;
 untuk mendapatkan ilmu pengetahuan.&lt;br /&gt;
 Sejak kecil, dia suka belajar tentang berbagai&lt;br /&gt;
 hal.&lt;br /&gt;
 Sejak kecil, dia menyukai angka dan&lt;br /&gt;
 matematika.&lt;br /&gt;
 Bahkan, Pythagoras memiliki makna yang&lt;br /&gt;
 dalam mengenai angka-angka.&lt;br /&gt;
 Bahkan, angka-angka itu ada hubungannya&lt;br /&gt;
 dengan alam semesta. Balai Pustaka&lt;/p&gt;</t>
  </si>
  <si>
    <t>3d206a78-4c11-4704-815d-64702d96e6be</t>
  </si>
  <si>
    <t>Berkreasi dengan Microsoft Word</t>
  </si>
  <si>
    <t>Sidik Effendi</t>
  </si>
  <si>
    <t>979-690-385-7</t>
  </si>
  <si>
    <t>978-602-260-807-3</t>
  </si>
  <si>
    <t>&lt;p&gt;Microsoft Word adalah perangkat pengolah kata yang paling populer dan paling banyak dipergunakan karena bersifat fleksibel dan mudah diintegrasikan ke dalam program aplikasi yang lain. Balai Pustaka&lt;/p&gt;</t>
  </si>
  <si>
    <t>10c60e8c-29a4-4b6e-8ea6-c85076a5e2a1</t>
  </si>
  <si>
    <t>Bersahabat dengan Alam</t>
  </si>
  <si>
    <t>Ediar Buana</t>
  </si>
  <si>
    <t>979-407-725-9</t>
  </si>
  <si>
    <t>978-602-260-809-7</t>
  </si>
  <si>
    <t>&lt;p&gt;Buku yang ditulis oleh seorang guru atau pendidik, Ediar Buana,&lt;br /&gt;
 ini merupakan naskah Pemenang II (dua) Propinsi Sumatra Utara dalam Sayembara Penulisan Naskah Buku Bacaan Tingkat Pusat Tahun 1993/1994 yang diselenggarakan oleh Pusat Perbukuan Departemen Pendidikan dan Kebudayaan.(Balai Pustaka)&lt;/p&gt;</t>
  </si>
  <si>
    <t>994e1c80-8122-4c66-81be-9fc2f38fdaa2</t>
  </si>
  <si>
    <t>Di Balik Kemilaunya Bulu-Bulu Merak</t>
  </si>
  <si>
    <t>Barmin</t>
  </si>
  <si>
    <t>978-979-407-256-1</t>
  </si>
  <si>
    <t>978-602-260-856-1</t>
  </si>
  <si>
    <t>&lt;p&gt;Apa dan bagaimana sebetulnya reog tersebut, pengarang Barmin banyak bercerita dalam buku, Di Balik Kemilaunya Bulu-Bulu Merak, yang kami terbitkan ini. Di sini digambarkan tentang suka duka seorang pemain reog, serta berbagai hubungan reog dengan agama, kesenian, dan kehidupan masyarakat.(Balai Pustaka)&lt;/p&gt;</t>
  </si>
  <si>
    <t>f1f0fb6b-fa92-4ccf-80c6-81c22834f8ea</t>
  </si>
  <si>
    <t>Berterima Kasih kepada Bintang</t>
  </si>
  <si>
    <t>Veronika</t>
  </si>
  <si>
    <t>979-666-041-5</t>
  </si>
  <si>
    <t>978-602-260-814-1</t>
  </si>
  <si>
    <t>&lt;p&gt;Pustaka Sastra Anak ini sengaja kami terbitkan sebagai pelajaran&lt;br /&gt;
 berharga bagi anak-anak kita. Cerita-cerita yang disajikan&lt;br /&gt;
 mengandung pesan moral yang nantinya akan membentuk karakter dan budaya anak-anak Indonesia sehingga dapat bersaing di dunia internasional. (Balai Pustaka)&lt;/p&gt;</t>
  </si>
  <si>
    <t>03f5ba6e-abef-48fa-8d5c-c68179993055</t>
  </si>
  <si>
    <t>Biji Semangka Emas</t>
  </si>
  <si>
    <t>Djavid</t>
  </si>
  <si>
    <t>978-979-690-851-6</t>
  </si>
  <si>
    <t>978-602-260-816-5</t>
  </si>
  <si>
    <t>&lt;p&gt;Buku &amp;ldquo;Biji Semangka Emas&amp;rdquo;, karangan Djavid yang kami&lt;br /&gt;
 terbitkan ini berisikan 13 cerita pendek untuk anak-anak. Cerita-cerita yang disajikan dalam buku ini mengandung beberapa nilai&lt;br /&gt;
 pendidikan karakter, diantaranya jujur, kreatif, bersahabat, mandiri, tanggung jawab, religius, cinta damai, toleransi, dan peduli sosial. (Balai Pustaka)&lt;/p&gt;</t>
  </si>
  <si>
    <t>97b6f57f-ac90-4151-acf2-7e242e004da5</t>
  </si>
  <si>
    <t>Bilangan dan Aritmetika</t>
  </si>
  <si>
    <t>Sulaiman</t>
  </si>
  <si>
    <t>979-690-853-0</t>
  </si>
  <si>
    <t>978-602-260-817-2</t>
  </si>
  <si>
    <t>&lt;p&gt;Matematika adalah salah satu mata pelajaran yang dianggap sulit oleh sebagian siswa. Oleh karena mereka terkadang tidak menyukai mata pelajaran ini. Padahal matematika sangat banyak manfaatnya.&amp;nbsp; Balai Pustaka&lt;/p&gt;</t>
  </si>
  <si>
    <t>f4f9ed70-17db-4733-8923-f27bf45461e3</t>
  </si>
  <si>
    <t>Bima Suci (Mulok Jawa)</t>
  </si>
  <si>
    <t>R. Tanaya</t>
  </si>
  <si>
    <t>978-602-260-818-9</t>
  </si>
  <si>
    <t>&lt;p&gt;Bahasa serat Bima Suci Lagu Mardawa, yang ditampilkan di sini&lt;br /&gt;
 asli pengaturan asli semua Kyai Ngabehi Yasadipura&lt;br /&gt;
 Aku, penyair Surakarta.(Balai Pustaka)&lt;/p&gt;</t>
  </si>
  <si>
    <t>a2aff676-e26d-4c3d-a477-e309df166b25</t>
  </si>
  <si>
    <t>Biografi Presiden dan Wakil Presiden RI</t>
  </si>
  <si>
    <t>Muhammad ElBrahimy</t>
  </si>
  <si>
    <t>979-690-415-2</t>
  </si>
  <si>
    <t>978-602-260-819-6</t>
  </si>
  <si>
    <t>&lt;p&gt;Beberapa di antara kita ada yang bercita-cita ingin jadi&lt;br /&gt;
 presiden atau wakilnya. Wah, cita-cita yang sangat bagus. Tahukah kamu di Indonesia, sudah terjadi beberapa kali pergantian presiden dan wakilnya. Kamu tentu tahu presiden pertama Indonesia dan siapa presiden kita saat ini? (Balai Pustaka)&lt;/p&gt;</t>
  </si>
  <si>
    <t>c6172487-46c9-4e4f-b462-cc7cf3fc8826</t>
  </si>
  <si>
    <t>Biografi Tokoh Ilmuwan Dunia</t>
  </si>
  <si>
    <t>Najichah</t>
  </si>
  <si>
    <t>979-690-655-4</t>
  </si>
  <si>
    <t>978-602-260-820-2</t>
  </si>
  <si>
    <t>&lt;p&gt;buku ini bercerita tentang tLayakoh-tLayakoh ilmuan. Balai Pustaka&lt;/p&gt;</t>
  </si>
  <si>
    <t>6db9ac7e-fc0b-4d87-9b7b-1ab8f483b61c</t>
  </si>
  <si>
    <t>Biografi Tokoh Sastra</t>
  </si>
  <si>
    <t>Ulinuha Rosyadi</t>
  </si>
  <si>
    <t>979-690-251-6</t>
  </si>
  <si>
    <t>978-602-260-821-9</t>
  </si>
  <si>
    <t>&lt;p&gt;Kita semua pasti suka membaca cerita, baik dalam bentuk novel, cerpen, maupun puisi. Novel, cerpen, maupun puisi merupakan karya sastra. Siapa saja tLayakoh sastra yang sudah kamu kenal? Buku Biografi TLayakoh Sastra yang kami terbitkan ini akan memberikan pengetahuan bagi pembaca bagaimana kehidupan tLayakoh-tLayakoh sastra tersebut. (Balai Pustaka)&lt;/p&gt;</t>
  </si>
  <si>
    <t>b2507da1-dbd0-4022-8f93-8e3450874db9</t>
  </si>
  <si>
    <t>Biografi Tokoh-Tokoh Dunia</t>
  </si>
  <si>
    <t>Salman S. Karya Purnama</t>
  </si>
  <si>
    <t>979-690-932-4</t>
  </si>
  <si>
    <t>978-602-260-822-6</t>
  </si>
  <si>
    <t>&lt;p&gt;Penyusunan Ensiklopedia Biografi tLayakoh ini tidak begitu lengkap dalam melampirkan para tLayakoh yang terkenal dan dicintai namun dari beberapa tLayakoh yang terwakilkan dalam buku ini penyusun merasa seluruh alur pemikiran dan kharisma iv Biografi TLayakoh-TLayakoh Dunia tLayakoh. Di dunia terwakilkan lewat pengaruhnya terhadap masyarakat modern keyakinan. Terima kasih terutama pada penyusun dan penulis sebelumnya buku ini saya apresiasikan kepada bapak/ibu penulis buku-buku serupa.(Balai Pustaka)&lt;/p&gt;</t>
  </si>
  <si>
    <t>248ab1d3-90d6-4144-8b95-2280263830b7</t>
  </si>
  <si>
    <t>Biru Darah Gadisku</t>
  </si>
  <si>
    <t>Darto Singo</t>
  </si>
  <si>
    <t>979-407-469-1</t>
  </si>
  <si>
    <t>978-602-260-823-3</t>
  </si>
  <si>
    <t>&lt;p&gt;Novel ini mengisahkan penderitaan lahir dan batin berikut&lt;br /&gt;
 ekses-eksesnya, yang dialami oleh sepasang remaja dan orang&lt;br /&gt;
 tua mereka masing-masing, sebagai akibat perbedaan&lt;br /&gt;
 pandangan tentang hubungan antara keturunan bangsawan&lt;br /&gt;
 dan bukan bangsawan. (Balai Pustaka)&lt;/p&gt;</t>
  </si>
  <si>
    <t>87e30423-90f4-42c4-9398-ee653dbd17d9</t>
  </si>
  <si>
    <t>Blencong</t>
  </si>
  <si>
    <t>Dorothea Rosa Herliany</t>
  </si>
  <si>
    <t>979-407-781-x</t>
  </si>
  <si>
    <t>978-602-260-825-7</t>
  </si>
  <si>
    <t>&lt;p&gt;Kumpulan cerpen karya Dorothea Rosa Herliany yang&lt;br /&gt;
 banyak mengungkapkan hal tersebut di atas, mengajak&lt;br /&gt;
 kita untuk merenung tentang keberadaan manusia dalam&lt;br /&gt;
 hubungannya dengan diri sendiri, sesama manusia, dan juga&lt;br /&gt;
 lingkungan.(Balai Pustaka)&lt;/p&gt;</t>
  </si>
  <si>
    <t>35d18dfa-8508-4068-8ef9-02de3aca2793</t>
  </si>
  <si>
    <t>Buah Ketabahan</t>
  </si>
  <si>
    <t>Dwiyanto Setyawan</t>
  </si>
  <si>
    <t>978-602-260-826-4</t>
  </si>
  <si>
    <t>&lt;p&gt;&amp;rdquo;Buah Ketabahan&amp;rdquo; adalah sebuah buku yang menceritakan kisah&lt;br /&gt;
 seorang anak kelas VI SD bernama Irma. Suatu ketika Bapak Irma kehilangan pekerjaan dan tidak mampu lagi membayar rumah yang selama 10 tahun mereka tempati. Terpaksa keluarga mereka harus pindah ke kampung dan tinggal di rumah kerabat Bapak, sedangkan Irma harus rela tinggal terpisah dari keluarganya dan menumpang di rumah salah seorang sahabat Bapaknya,&lt;br /&gt;
 Pak Satrio.(Balai Pustaka)&lt;/p&gt;</t>
  </si>
  <si>
    <t>f3a851f0-19a8-4e54-b74f-447643d2b40d</t>
  </si>
  <si>
    <t>Budi Daya Tanaman Hias</t>
  </si>
  <si>
    <t>Sri Sudarmiyatun</t>
  </si>
  <si>
    <t>979-690-933-2</t>
  </si>
  <si>
    <t>978-602-260-827-1</t>
  </si>
  <si>
    <t>&lt;p&gt;Buku ini menjelaskan secara rinci mengenai cara membudidayakan berbagai jenis tanaman-tanaman hias yang disajikan ke dalam dua bab. Bab pertama membahas tentang perkembangbiakan tanaman dan bab kedua membahas tentang budi daya tanaman hias. (Balai Pustaka)&lt;/p&gt;</t>
  </si>
  <si>
    <t>51ebcf23-7b54-44ab-b032-7d4404ed35ef</t>
  </si>
  <si>
    <t>Bugar dengan Olahraga</t>
  </si>
  <si>
    <t>Enik Yuliatin dan Moh Noor</t>
  </si>
  <si>
    <t>979-690-684-8</t>
  </si>
  <si>
    <t>978-602-260-829-5</t>
  </si>
  <si>
    <t>&lt;p&gt;Kesehatan amatlah penting untuk meraih kebahagiaan hidup.&lt;br /&gt;
 Syarat utama seseorang dapat menikmati kebahagiaan dalam&lt;br /&gt;
 hidup ini adalah saat mereka memiliki kesehatan secara jasmani&lt;br /&gt;
 dan rohani. Pengertian hidup sehat ini menjadi cara seseorang&lt;br /&gt;
 untuk menuju kebahagiaan hidup.(Balai Pustaka)&lt;/p&gt;</t>
  </si>
  <si>
    <t>e6ca8df4-98ce-442c-bdbc-bfdeec71ac39</t>
  </si>
  <si>
    <t>Di Bawah Kaki Pak Dirman</t>
  </si>
  <si>
    <t>978-602-260-857-8</t>
  </si>
  <si>
    <t>&lt;p&gt;Di Bawah Kaki Pak Dirman, karangan Nasjah Djamin ini&lt;br /&gt;
 mengisahkan seorang pelukis yang hidup gelisah, kesepian&lt;br /&gt;
 dan diburu-buru perasaan tak menentu. Hidupnya liar, kurang&lt;br /&gt;
 disiplin kerja, bertingkah laku aneh dan tidak memperhatikan&lt;br /&gt;
 diri sendiri. Akhirnya ia sampai pada kesimpulan, bahwa ia&lt;br /&gt;
 akan dapat mengubah hidupnya bilamana ia sudah beristri.(Balai Pustaka)&lt;/p&gt;</t>
  </si>
  <si>
    <t>240ae4be-f2cd-4357-b1fe-58b14d77235e</t>
  </si>
  <si>
    <t>Bukan Milik Kami</t>
  </si>
  <si>
    <t>Syamsul Arifin</t>
  </si>
  <si>
    <t>979-407-133-1</t>
  </si>
  <si>
    <t>978-602-260-830-1</t>
  </si>
  <si>
    <t>&lt;p&gt;Kumpulan cerpen (5 cerita) yang mengetengahkan suka duka dan derita kehidupan.&lt;/p&gt;</t>
  </si>
  <si>
    <t>9d5cd80e-177e-496f-9dc8-979d6da98493</t>
  </si>
  <si>
    <t>Bukit Loreley</t>
  </si>
  <si>
    <t>Nia Sutiara</t>
  </si>
  <si>
    <t>978-602-260-831-8</t>
  </si>
  <si>
    <t>&lt;p&gt;Dalam tulisan ini terasa sekali kelancaran alur ceritanya sehingga pembaca akan merasa enak menikmati perjalanan kisahnya. Rasanya tidak berlebihan jika dikatakan bahwa inilah wakil dari wajah penulis&lt;br /&gt;
 muda Indonesia saat ini. Semoga terbitnya novel ini dapat memacu krativitas dan minat kau muda Indonesia untuk menulis.(Balai Pustaka)&lt;/p&gt;</t>
  </si>
  <si>
    <t>c54f0cde-c0fa-43fa-a98e-e548563d97f5</t>
  </si>
  <si>
    <t>Bumi dan Tanah</t>
  </si>
  <si>
    <t>Dr. M. John Chambers dan Ir. Tatat A. Sutarman</t>
  </si>
  <si>
    <t>979-690-553-1</t>
  </si>
  <si>
    <t>978-602-260-832-5</t>
  </si>
  <si>
    <t>&lt;p&gt;Anak-anak kecil sering bertanya-tanya tentang lingkungan sekitarnya. Mereka mudah menangkap&lt;br /&gt;
 keajaiban dunia dengan mata. Hal-hal yang dianggap biasa oleh orang tuanya dapat menarik&lt;br /&gt;
 perhatian si anak dan menggerakkan hatinya. Namun, sedikit demi sedikit rasa heran ini akan hilang&lt;br /&gt;
 dan menjelang dewasa si anak itu menjadi buta terhadap keindahan lingkungannya.Balai Pustaka&lt;/p&gt;</t>
  </si>
  <si>
    <t>f22be7db-ce1d-4f9b-b7ee-26874340abea</t>
  </si>
  <si>
    <t>Calon Arang</t>
  </si>
  <si>
    <t>Prof. Dr. Poerbatjaraka Diterjemahkan oleh Soewito Santoso</t>
  </si>
  <si>
    <t>979-407-029-7</t>
  </si>
  <si>
    <t>978-602-260-834-9</t>
  </si>
  <si>
    <t>&lt;p&gt;Dalam buku ini dikisahkan seorang wanita yang bernama Calon Arang. Ia adalah janda dari desa Girah yang menimbulkan penyakit menular yang besar karena kemarahannya pada Raja Erlangga. (Balai Pustaka)&lt;/p&gt;</t>
  </si>
  <si>
    <t>69332010-53b7-42ee-a93b-555014b1518c</t>
  </si>
  <si>
    <t>Catatan Suasana</t>
  </si>
  <si>
    <t>Slamet Sukirnanto</t>
  </si>
  <si>
    <t>979-666-556-5</t>
  </si>
  <si>
    <t>978-602-260-835-6</t>
  </si>
  <si>
    <t>&lt;p&gt;Kumpulan Puisi karya Slamet Sukirnanto. [Balai Pustaka]&lt;/p&gt;</t>
  </si>
  <si>
    <t>f9fa3c74-9273-48b7-bf2e-5dfad8c6117a</t>
  </si>
  <si>
    <t>Cerdas Mendapatkan dan Mengelola Modal Usaha</t>
  </si>
  <si>
    <t>Sari Juliasty</t>
  </si>
  <si>
    <t>979-690-665-1</t>
  </si>
  <si>
    <t>978-602-260-836-3</t>
  </si>
  <si>
    <t>&lt;p&gt;Buku &amp;quot;Cerdas Mendapatkan dan Menggunakan Modal Usaha&amp;quot;&lt;br /&gt;
 ini dapat menjadi panduan bagi pelaku usaha kecil dan menengah&lt;br /&gt;
 maupun pelaku usaha baru untuk mendapatkan modal usaha. Balai Pustaka&lt;/p&gt;</t>
  </si>
  <si>
    <t>0982e917-6f03-4b5a-9f2a-0769411f5443</t>
  </si>
  <si>
    <t>Cerita Cerita Lama dalam Lembaran Sejarah</t>
  </si>
  <si>
    <t>Rusli Amran</t>
  </si>
  <si>
    <t>978-979-666-045-2</t>
  </si>
  <si>
    <t>978-602-260-837-0</t>
  </si>
  <si>
    <t>&lt;p&gt;Cerita-Cerita Lama dalam Lembaran Sejarah merupakan kumpulan cerita pendek, yang masing-masing merupakan satu kesatuan yang utuh dan terpisah dengan cerita yang lain. Penulis sepertinya sengaja memaparkan seperti itu agar pembaca tidak bosan membaca peristiwa-peristiwa periling yang terjadi satu dua abad yang lalu.(Balai Pustaka)&lt;/p&gt;</t>
  </si>
  <si>
    <t>5318e25d-5ee4-43e4-851a-6ac0b8f242e8</t>
  </si>
  <si>
    <t>Cinta dan Benci dalam Perang Pembebasan</t>
  </si>
  <si>
    <t>Takao Fusayama</t>
  </si>
  <si>
    <t>978-602-260-838-7</t>
  </si>
  <si>
    <t>&lt;p&gt;Banyak sudah kisah tentang pendudukan bala-tentara Jepang di&lt;br /&gt;
 Indonesia selama tiga setengah tahun ditulis orang. Dari berbagai tulisan tu kita jadi tahu sisi-sisi kehidupan mereka sebagai manusia biasa. Novel dLayakuinenter ini merupakan bentuk tulisan yang agak lain, dalam arti tentang orang Jepang oleh orang Jepang sendiri.(Balai Pustaka)&lt;/p&gt;</t>
  </si>
  <si>
    <t>efe7c22c-9ed8-41b5-a0f4-884fc8a2c306</t>
  </si>
  <si>
    <t>Cinta dan Kebenaran</t>
  </si>
  <si>
    <t>Soegeng</t>
  </si>
  <si>
    <t>979-407-558-2</t>
  </si>
  <si>
    <t>978-602-260-839-4</t>
  </si>
  <si>
    <t>&lt;p&gt;Cerita Cinta dan Kebenaran, yang dituturkan kembali oleh&lt;br /&gt;
 Sugeng ini, merupakan cerita klasik dari tanah Hindu atau India.&lt;br /&gt;
 Inti ceritanya mengisahkan seorang putri yang memiliki watak keras&lt;br /&gt;
 dan hanya menurutkan kemauan sendiri. Namun akhirnya, watak&lt;br /&gt;
 semacam itu dapat ditundukkan, setelah sang putri menemukan&lt;br /&gt;
 ajaran kebenaran sejati serta budi pekerti luhur dari seseorang.(Balai Pustaka)&lt;/p&gt;</t>
  </si>
  <si>
    <t>7f8ad6e1-69a5-45cb-a8cc-4d44d84f73b1</t>
  </si>
  <si>
    <t>Dongeng dari Tanah Dayak</t>
  </si>
  <si>
    <t>Essau Alberth</t>
  </si>
  <si>
    <t>979-407-026-2</t>
  </si>
  <si>
    <t>978-602-260-866-0</t>
  </si>
  <si>
    <t>&lt;p&gt;Dongeng dari Tanah Dayak, yang disusun oleh Essau Alberth Menggang ini, merupakan himpunan berbagai dongeng kuno di Kalimantan yang dikenal masyarakat dan disampaikan secara lisan. Dongeng-dongeng demikian menjadi milik bersama dan tidak diketahui penciptanya.&amp;nbsp; (Balai Pustaka)&lt;/p&gt;</t>
  </si>
  <si>
    <t>79bf98aa-4656-46a9-88c8-2d0d27aaa810</t>
  </si>
  <si>
    <t>Di Persimpangan Jalan</t>
  </si>
  <si>
    <t>A.D. Donggo</t>
  </si>
  <si>
    <t>979-407-593-0</t>
  </si>
  <si>
    <t>978-602-260-858-5</t>
  </si>
  <si>
    <t>&lt;p&gt;Cinta adalah tema yang tak kering-keringnya untuk digali,&lt;br /&gt;
 dibicarakan, dimasalahkan, digeluti dan dihayati. Apakah cinta&lt;br /&gt;
 tergantung pada kecantikan, kegagalan, pangkat, status sosial, asalusul keturunan, paham dan perjuangan politik, serta lainlainnya?&lt;/p&gt;</t>
  </si>
  <si>
    <t>9c4cdd7f-f89f-45cc-bfdb-16c22f0fb7fe</t>
  </si>
  <si>
    <t>Di Sudut Hyde Park</t>
  </si>
  <si>
    <t>Sunaryono Basuki KS.</t>
  </si>
  <si>
    <t>979-407-584-1</t>
  </si>
  <si>
    <t>978-602-260-859-2</t>
  </si>
  <si>
    <t>&lt;p&gt;Obsesi yang gagal seringkali mengganggu&lt;br /&gt;
 keseimbangan jiwa seseorang. Inilah yang dialami&lt;br /&gt;
 oleh Ika, tLayakoh utama novel Di Sudut Hyde Park,&lt;br /&gt;
 karangan Sunaryono Basuki Ks ini. Obsesinya untuk&lt;br /&gt;
 bisa melanjutkan kuliah di London, sesuai janji&lt;br /&gt;
 kakaknya, tidak menjadi kenyataan. Kegagalan itu&lt;br /&gt;
 membuat hidupnya kacau balau. Ika terperangkap&lt;br /&gt;
 dalam jerat cinta sesama jenis dan pergaulan bebas&lt;br /&gt;
 selama di London. Tetapi, akhirnya cinta lama jua&lt;br /&gt;
 yang mampu menenteramkan jiwanya yang goncang&lt;br /&gt;
 itu. Balai Pustaka&lt;/p&gt;</t>
  </si>
  <si>
    <t>3aa500aa-0148-4e9f-997f-1e3b0a347d89</t>
  </si>
  <si>
    <t>Dikejar Bayangan</t>
  </si>
  <si>
    <t>Djawastin Hasugian</t>
  </si>
  <si>
    <t>979-407-200-1</t>
  </si>
  <si>
    <t>978-602-260-860-8</t>
  </si>
  <si>
    <t>&lt;p&gt;Bila seseorang sudah mulai berprasangka, maka segala tindakan dan pemikirannya akan selalu dipengaruhi oleh prasangkanya sendiri. Inilah yang ingin disampaikan oleh Dj. Hasugian dengan klsahnya yang berjudul, Dikejar Bayangan.(Balai Pustaka)&lt;/p&gt;</t>
  </si>
  <si>
    <t>93a755e3-394f-4ab3-bcd2-36132daf3802</t>
  </si>
  <si>
    <t>Dosa Kita Semua</t>
  </si>
  <si>
    <t>Motinggo Busye</t>
  </si>
  <si>
    <t>978-602-260-868-4</t>
  </si>
  <si>
    <t>&lt;p&gt;Banyak yang telah mengenal Motinggo Busye sebagai penulis&lt;br /&gt;
 novel-novel populer. Sebenarnya ketika ia masih berada di Yogyakarta sebelum pindah ke Jakarta, ia telah banyak menghasilkan karya sastra yang bernilai. Di samping itu ia juga menulis lakon-lakon yang banyak dipentaskan orang.(Balai Pustaka)&lt;/p&gt;</t>
  </si>
  <si>
    <t>79bfeed5-d089-449e-9024-fc4d68093f9a</t>
  </si>
  <si>
    <t>Dr. Matematika: Mengenalkan Geometri Ruang</t>
  </si>
  <si>
    <t>Rifka Zammilah</t>
  </si>
  <si>
    <t>979-690-871-9</t>
  </si>
  <si>
    <t>978-602-260-869-1</t>
  </si>
  <si>
    <t>&lt;p&gt;Banyak orang mengatakan bahwa matematika adalah&lt;br /&gt;
 pelajaran yang gampang-gampang susah. Betapa tidak. Banyak&lt;br /&gt;
 siswa yang mendapatkan nilai matematika yang baik di sekolah&lt;br /&gt;
 tetapi tidak sedikit juga yang mendapatkan nilai kurang baik.&lt;br /&gt;
 Bahkan tanpa teknik belajar yang baik matematika bisa menjadi&lt;br /&gt;
 mata pelajaran yang sangat sulit dan membosankan. Hal ini&lt;br /&gt;
 tidak hanya terjadi pada pelajar di tingkat pendidikan yang lebih&lt;br /&gt;
 tinggi. Bahkan pelajar SD pun mengalami hal yang sama. (Balai Pustaka)&lt;/p&gt;</t>
  </si>
  <si>
    <t>9ba9177d-0db2-4148-be6d-e550a07ebed8</t>
  </si>
  <si>
    <t>Dr. Olahraga Mengajari Teknik Bermain Basket</t>
  </si>
  <si>
    <t>Dewi F</t>
  </si>
  <si>
    <t>979-690-873-5</t>
  </si>
  <si>
    <t>978-602-260-870-7</t>
  </si>
  <si>
    <t>&lt;p&gt;Buku ensilopedia olahraga basket ini bertujuan untuk memberikan&lt;br /&gt;
 informasi untukpembaca mngenai olahraga basket.&lt;br /&gt;
 Akhir kata semoga buku ini dapat bermanfaat bagi penyusun&lt;br /&gt;
 khususnya dan pembaca pada umumnya. Balai Pustaka&lt;/p&gt;</t>
  </si>
  <si>
    <t>9b371bee-4d22-412e-9b59-9a9fe4ae55bc</t>
  </si>
  <si>
    <t>Dokter Gerilya</t>
  </si>
  <si>
    <t>Matia Madjiah</t>
  </si>
  <si>
    <t>979-407-549-3</t>
  </si>
  <si>
    <t>978-602-260-862-2</t>
  </si>
  <si>
    <t>&lt;p&gt;Buku, OLayakter Geri/ya, yang ditulis oleh Saudara Matia Madjiah ini berisi kisah atau riwayat perjuangan seorang tLayakoh di zaman revolusi pisik dulu. Hampir boleh disebut bagian dari sebuah biografi. (Balai Pustaka)&lt;/p&gt;</t>
  </si>
  <si>
    <t>d85249d3-7a6a-4c29-8619-1ea9580b5852</t>
  </si>
  <si>
    <t>Dr. Olahraga Mengajarkan Taekwondo</t>
  </si>
  <si>
    <t>Ria L</t>
  </si>
  <si>
    <t>979-690-874-3</t>
  </si>
  <si>
    <t>978-602-260-871-4</t>
  </si>
  <si>
    <t>&lt;p&gt;Buku ini berisikan mengenai olahraga tae kwondo, dasar-dasar bermain dan pembelajarannya. Sehingga para pembaca dapat mempelajarinya baik secara teori maupun praktik. Semoga buku ini dapat bermanfaat bagi pembaca. (Balai Pustaka)&lt;/p&gt;</t>
  </si>
  <si>
    <t>b7c835d2-ce67-49f0-beaa-462af7cad97d</t>
  </si>
  <si>
    <t>Dokter Magazzino</t>
  </si>
  <si>
    <t>Ahmad Rahman</t>
  </si>
  <si>
    <t>978-602-260-863-9</t>
  </si>
  <si>
    <t>&lt;p&gt;DLayakter Magazzino, karangan Ahmad Rahman ini ada kaitannya&lt;br /&gt;
 dengan kepercayaan semacam itu. Di dalamnya dikisahkan tentang&lt;br /&gt;
 kehidupan dalam sebuah rumah tangga suami istri muda, yang&lt;br /&gt;
 dirundung oleh kesulitan ekonomi, ditambah pula oleh kesedihan&lt;br /&gt;
 karena anak yang diharapkan dari hasil perkawinan itu tak kunjung&lt;br /&gt;
 tiba.(Balai Pustaka)&lt;/p&gt;</t>
  </si>
  <si>
    <t>3e430e51-dcac-4ba6-b658-e86eed46997c</t>
  </si>
  <si>
    <t>Dr. Olahraga Mengenalkan Teknik Senam Dasar</t>
  </si>
  <si>
    <t>979-690-875-1</t>
  </si>
  <si>
    <t>978-602-260-872-1</t>
  </si>
  <si>
    <t>&lt;p&gt;Senam adalah latihan tubuh yang dipilih dan&lt;br /&gt;
 diciptakan dengan berencana, disusun secara sistematis&lt;br /&gt;
 dengan tujuan membentuk dan mengembangkan pribadi&lt;br /&gt;
 secara harmonis. Buku ini berisi tentang berbagai macam&lt;br /&gt;
 jenis senam yang berkembang saat ini. Balai Pustaka&lt;/p&gt;</t>
  </si>
  <si>
    <t>26136d65-375d-4e5f-b9d6-e9738a4b73e7</t>
  </si>
  <si>
    <t>Dr. Olahraga Menjelaskan Senam Lantai</t>
  </si>
  <si>
    <t>Fis Andriyani</t>
  </si>
  <si>
    <t>979-690-877-8</t>
  </si>
  <si>
    <t>978-602-260-874-5</t>
  </si>
  <si>
    <t>&lt;p&gt;Buku ini disusun untuk pemenuhan kebutuhan masyarakat&lt;br /&gt;
 mengenai ruang lingkup senam lantai, teknik-teknik senam lantai, dll. Buku ini tidak terbatas untuk siapapun, melainkan ditujukan untuk kalangan umum dan pelajar. Sebab buku ini mudah untuk dipahami dan mudah untuk dipraktekan yang juga dilengkapi gambar-gambar bagaimana gerakan tersebut dipraktekan. (Balai Pustaka)&lt;/p&gt;</t>
  </si>
  <si>
    <t>5664cc5e-ce06-4fa2-9173-37ac80449d49</t>
  </si>
  <si>
    <t>Drona Rangsang (Mulok Jawa)</t>
  </si>
  <si>
    <t>Soenarto Timoer</t>
  </si>
  <si>
    <t>979-407-462-4</t>
  </si>
  <si>
    <t>978-602-260-875-2</t>
  </si>
  <si>
    <t>&lt;p&gt;Buku karya Soenarto Timoer dalam bahasa Jawa. [Balai Pustaka]&lt;/p&gt;</t>
  </si>
  <si>
    <t>a40e6740-2e83-4cc7-9ec1-d7d93591bbbf</t>
  </si>
  <si>
    <t>Dua Keluarga</t>
  </si>
  <si>
    <t>Rd. Lingga Wisjnu MA</t>
  </si>
  <si>
    <t>978-602-260-876-9</t>
  </si>
  <si>
    <t>&lt;p&gt;KONSEP Kebudayaan yang terarah merupakan senjata terakhir&lt;br /&gt;
 dari golongan kaum tua, untuk memerangi anak-anak muda yang&lt;br /&gt;
 keranjingan kebudayaan Hippies dan kebudayaan subversi&lt;br /&gt;
 lainnya. Namun konsep ini tidak mencapai hasil, karena kenyataan&lt;br /&gt;
 sehabis memerangi ideologi politik yang menyesatkan, kita&lt;br /&gt;
 ditinggalkan oleh segelintir pemimpin yang melupakan dasar&lt;br /&gt;
 pikirannya, dan lebih mengutamakan mencari kekayaan dari&lt;br /&gt;
 sumber yang tidak halal, daripada meluruskan jalan kebudayaan&lt;br /&gt;
 yang telah dicetuskan lebih dahulu.(balai Pustaka)&lt;/p&gt;</t>
  </si>
  <si>
    <t>ae1e683e-97e2-4c83-b846-c45fb1f5f425</t>
  </si>
  <si>
    <t>Duri-Duri di Hati Rani</t>
  </si>
  <si>
    <t>Savitri Sri Bharata MW</t>
  </si>
  <si>
    <t>979-407-520-5</t>
  </si>
  <si>
    <t>978-602-260-877-6</t>
  </si>
  <si>
    <t>&lt;p&gt;Novel Duri-duri di Hati Rani karya Savitri Sri Bharata MW ini mengisahkan seorang wanita bernama Rani. Sebagai Sekretaris Direksi pada sebuah kantor penerbitan, ia selalu disibukkan dengan tugasnya sepanjang hari. Di tengah kesibukannya, berbagai kemelut datang silih berganti menggrogoti kehidupannya. Kematian ayahnya, penghianatan Sonny - kekasihnya yang seorang penerbang - dan kecurangan-kecurangan yang terjadi di kantor datang mengusik di sela-sela kesibukannya. Karena ketegaran, dan atas dukungan teman-teman sekerjanya, Rani berhasil(Balai Pustaka)&lt;/p&gt;</t>
  </si>
  <si>
    <t>77ce7bc5-2d48-4112-bcf8-3bda72696214</t>
  </si>
  <si>
    <t>Ensiklopedi Tokoh Biologi</t>
  </si>
  <si>
    <t>Andi Mariyam, dkk</t>
  </si>
  <si>
    <t>979-690-529-9</t>
  </si>
  <si>
    <t>978-602-260-878-3</t>
  </si>
  <si>
    <t>&lt;p&gt;TLayakoh-tLayakoh penemu dalam berbagai bidang ilmu perlu dikenal secara pribadi,&lt;br /&gt;
 tidak hanya hasil penemuannya yang bermanfaat bagi kehidupan manusia pada&lt;br /&gt;
 umumnya. Buku-buku pelajaran rata-rata menurut hasil-hasil penemuan dan&lt;br /&gt;
 manfaatnya saja, dan kadang-kadang disertai nama penemuannya. Namun,&lt;br /&gt;
 bagaimana seorang tLayakoh berusaha dengan keras tanpa henti &amp;ndash; disertai ketekunan&lt;br /&gt;
 dan kesabaran yang sungguh luar biasa &amp;ndash; untuk menemukan dan menciptakan&lt;br /&gt;
 sesuatu yang bermanfaat bagi kehidupan manusia dan kelestarian alam, justru&lt;br /&gt;
 jarang sekali ditampilkan. Padahal, pengetahuan terhadap proses penemuan dan&lt;br /&gt;
 usaha gigih sang tLayakoh harus pula diketahui oleh para peserta didik. Kelak, dari&lt;br /&gt;
 sekian banyak jumlah peserta didik, pasti akan bermunculan tLayakoh-tLayakoh penemu&lt;br /&gt;
 dalam berbagai bidang keilmuan. Balai Pustaka&lt;/p&gt;</t>
  </si>
  <si>
    <t>def112de-be04-4c38-8a0d-45d802235d72</t>
  </si>
  <si>
    <t>Fatahillah Pahlawan Kota Jakarta</t>
  </si>
  <si>
    <t>Rahmat Ali</t>
  </si>
  <si>
    <t>979-407-775-5</t>
  </si>
  <si>
    <t>978-602-260-879-0</t>
  </si>
  <si>
    <t>&lt;p&gt;Pada masa dahulu, orang-orang Portugis berupaya menguasai setiap jengkal wilayah negeri kita. Armada Portugis yang terdiri atas kapal-kapal perang besar dan dilengkapi dengan meriam berhasil menguasai Pasai setelah menaklukkan Malaka. Akan tetapi, upaya mereka untuk terus melebarkan daerah jajahan selalu mendapat perlawanan yang gigih dari rakyat. Di antara para pahlawan pada masa itu. ada seorang panglima perang yang sangat disegani oleh tentara Portugis. Dia adalah Fatahil- lah. Keberanian dan kepandaiannya memimpin pasukan melawan Portugis sangat mengagumkan. Sebagai panglima armada Kerajaan Demak. Fatahillah bertanggung jawab atas keamanan seluruh perairan Laut Jawa. [Balai Pustaka]&lt;/p&gt;</t>
  </si>
  <si>
    <t>3e4fa725-2589-4a9a-a2dd-51960db6d4d4</t>
  </si>
  <si>
    <t>Dokter Wulandari (Mulok Jawa)</t>
  </si>
  <si>
    <t>Yunani</t>
  </si>
  <si>
    <t>978-602-260-864-6</t>
  </si>
  <si>
    <t>&lt;p&gt;Wulandari, gadis cantik dalam warna yang indah. studi di&lt;br /&gt;
 Fakultas KedLayakteran telah mengungkapkan sepenuhnya. yang&lt;br /&gt;
 diriku sendiri bahwa dia adalah seorang anak yang tinggal di panti asuhan Panti Asuhan. (Balai Pustaka)&lt;/p&gt;</t>
  </si>
  <si>
    <t>8ca34038-88f2-4c96-a082-034c00101677</t>
  </si>
  <si>
    <t>Countable/Uncountable Nouns</t>
  </si>
  <si>
    <t>Wiwik Mardiyanti</t>
  </si>
  <si>
    <t>979-690-976-6</t>
  </si>
  <si>
    <t>978-602-260-842-4</t>
  </si>
  <si>
    <t>&lt;p&gt;Kata benda adalah suatu kata yang menunjukkan nama orang, nama tempat, atau nama suatu benda atau segala sesuatu yang dibendakan. Kata benda dalam bahasa Inggris disebut noun. Dalam buku ini dijelaskan bahwa terdapat beberapa jenis kata benda, yaitu benda hidup, benda mati, benda tampak, benda tidak tampak, benda yang dapat dihitung, dan benda yang tidak dapat dihitung. Tetapi sesuai dengan judulnya, &amp;ldquo;Countable &amp;ndash; Uncountable Noun&amp;rdquo;, maka buku ini akan lebih fLayakus untuk membahas tentang benda yang dapat dihitung (countable noun) dan benda yang tidak dapat dihitung (uncountable noun).(Balai Pustaka)&lt;/p&gt;</t>
  </si>
  <si>
    <t>843f38f9-a24e-4a1a-823b-e3d95ad0be3d</t>
  </si>
  <si>
    <t>Faust</t>
  </si>
  <si>
    <t>Abdul Hadi W.M.</t>
  </si>
  <si>
    <t>979-407-232-x</t>
  </si>
  <si>
    <t>978-602-260-880-6</t>
  </si>
  <si>
    <t>&lt;p&gt;Johan Wolfgang Von Goethe (1749-1832) adalah pujangga Jerman yang telah tersohor akan karyanya Faust. TLayakoh yang menjadi peran utama karangan Goethe ini di dalam polemik kebudayaan Indonesia di masa tahun tigapuluhan merupakan lambang budaya manusia Barat.(Balai Pustaka)&lt;/p&gt;</t>
  </si>
  <si>
    <t>b86f34f9-5df0-4c6c-8f43-c3dbc136a01e</t>
  </si>
  <si>
    <t>Adat Muda Menanggung Rindu</t>
  </si>
  <si>
    <t>Bagindo Saleh</t>
  </si>
  <si>
    <t>979-666-300-7</t>
  </si>
  <si>
    <t>978-602-260-576-8</t>
  </si>
  <si>
    <t>&lt;p&gt;Bagindo Saleh, pengarang buku ini menggambarkan kisah itu dengan apik sehingga pembaca seolah menonton film percintaan muda-mudi pada tahun 1940-an saat membaca roman ini. lika liku percintaan akibat kondisi perang, pergeseran, budaya, dan perbedaan pandangan dikemas sangat menarik sampai saat ini meskipun telah terbit untuk pertama kalinya pada tahun 1955.&lt;br /&gt;
 &lt;br /&gt;
 &amp;nbsp;&lt;/p&gt;</t>
  </si>
  <si>
    <t>4a596814-8d06-4c8e-ab6a-98def0f4680f</t>
  </si>
  <si>
    <t>Atheis</t>
  </si>
  <si>
    <t>Achdiat K. Mihardja</t>
  </si>
  <si>
    <t>978-979-407-185-4</t>
  </si>
  <si>
    <t>978-602-260-580-5</t>
  </si>
  <si>
    <t>&lt;p&gt;Novel ini bercerita tentang seorang tokoh bernama Hasan. Sejak kecil Hasan sudah mendapat didikan agama secara mendalam. Ia tumbuh menjadi anak yang patuh kepada orang tua dan taat menjalankan ajaran agama.&lt;br /&gt;
 Setelah beranjak dewasa, Hasan bekerja di Jawatan Air Kotapraja, Bandung. Tanpa diduga, Rusli (teman Hasan waktu kecil) dan Kartini datang ke kantor Hasan. Dalam pandangannya, Kartini mirip sekali dengan Rukmini, pacarnya dulu. Di samping itu, Hasan memandang Rusli dan Kartini terlalu bebas dan modern. Hasan bertekad mengislamkan kedua orang itu yang dipandangnya telah murtad.&lt;br /&gt;
 Tetapi usaha Hasan selalu gagal karena ia berhadapan dengan orang-orang yang pengetahuannya luas. Kesalehan yang selama ini melekat dalam dirinya perlahan-lahan luntur. Ia mulai meragukan keberadaan Tuhan dan mulai tidak taat beribadah.&lt;/p&gt;</t>
  </si>
  <si>
    <t>a5e48a0e-afd6-41d5-964a-4331174e0888</t>
  </si>
  <si>
    <t>Atlas arsitektur tradisional Indonesia bagian timur</t>
  </si>
  <si>
    <t>Yuke Ardiati, Bambang Eryudhawan, Agus Widiatmoko ; editor, Endjat Djaenuderadjat</t>
  </si>
  <si>
    <t>978-602-260-194-4</t>
  </si>
  <si>
    <t>978-602-260-581-2</t>
  </si>
  <si>
    <t>&lt;p&gt;Atlas Arsitektur Tradisional Indonesia ini dapat menjadi referensi bagi semua kalangan yang ingin mendapatkan informasi mengenai sebaran keragaman budaya Indonesia, khususunya bangunan tradisional.&lt;/p&gt;</t>
  </si>
  <si>
    <t>7c6e7f0a-3de7-4b9d-8920-b9623834428a</t>
  </si>
  <si>
    <t>Babad Panjalu</t>
  </si>
  <si>
    <t>C.M. Pleyte</t>
  </si>
  <si>
    <t>979-690-809-3</t>
  </si>
  <si>
    <t>978-602-260-584-3</t>
  </si>
  <si>
    <t>&lt;p&gt;Babad Panjalu adalah karya sastra yang mengandung unsur sejarah tentang riwayat daerah Panjalu. Cerita dimulai dari Sanghyang Prabu Boros naik tahta di Kerajaan Panjalu menggantikan ayahnya. Sanghyang Prabu Boros berputra dua orang, yaitu Raden Arya Kuning dan Raden Arya Kancana. Pada awalnya Raden Arya Kuning yang dipersiapkan untuk menjadi penguasa Panjalu ketika ayahnya sudah merasa sudah tua dan ingin turun tahta. Namun, karena dianggap telah berbuat salah dengan cara berebut warisan dan kalah bertanding, akhirnya tahta Panjalu diserahkan kepada Raden arya Kancana. Sejak itu kedudukan Panjalu menjadi kabupaten dengan patihnya bernama Raden Guru Haji yang semula bernama Kampuh Jaya. Selanjutnya, kedudukan Bupati Panjalu digantikan oleh putra tertua, yaitu Sanghyang Teko yang terkenal dengan julukan Dalem Cilangkung.&lt;/p&gt;</t>
  </si>
  <si>
    <t>9dacad47-1fa4-4bbb-baaa-1a6228ceb853</t>
  </si>
  <si>
    <t>Bacindai Aluih</t>
  </si>
  <si>
    <t>Datuak Paduko Sati</t>
  </si>
  <si>
    <t>978-979-690-952-0</t>
  </si>
  <si>
    <t>978-602-260-586-7</t>
  </si>
  <si>
    <t>&lt;p&gt;Alkisah, di Tanjung Pati tinggal seorang gadis bernama Bacindai Aluih. Ayahnya bernama Intan Diawan nan Bagonjong dan ibunya bernama Kayo Bandiangan. Bacindai Aluih ditunangkan dengan laki-laki bernama Pakiah Muhamad. Bacindai Aluih pun&amp;nbsp; mengikuti keinginan kedua orang tuanya. Suatu hari, Bacindai Aluih bertemu dengan seorang laki-laki yang bernama Rajo Ameh. Mereka pun saling jatuh cinta. Mengetahui tunangannya dekat dengan Rajo Ameh, Pakiah Muhamad mengajak Rajo Ameh bertarung. Rajo Ameh pun meninggal dunia. Namun, berkat pertolongan orang hebat, ia dapat hidup kembali dan menikah dengan Bacindai Aluih. Akhirnya, adat memutuskan bahwa Pakiah Muhamad bersalah sehingga Bacindai Aluih bisa hidup bahagia dengan suaminya dan dikarunia seorang anak.&lt;/p&gt;</t>
  </si>
  <si>
    <t>fbef2f8a-af41-40c5-aa87-65439f31721e</t>
  </si>
  <si>
    <t>Carita Biasa</t>
  </si>
  <si>
    <t>R.A. Affandie</t>
  </si>
  <si>
    <t>979-690-838-7</t>
  </si>
  <si>
    <t>978-602-260-592-8</t>
  </si>
  <si>
    <t>&lt;p&gt;Buku ini berisi 7 cerita pendek yang sebagian besar menceritakan kejadian pada zaman revolusi fisik di Indonesia&lt;/p&gt;</t>
  </si>
  <si>
    <t>a56fb01c-c0e1-4fb1-b67f-3ad64febb76e</t>
  </si>
  <si>
    <t>Cerita Daerah Rakyat Kalimantan Timur</t>
  </si>
  <si>
    <t>Moh. Noor, Drs. Ilham Herman, Anni Sukarni, B.A., Abd. Azis</t>
  </si>
  <si>
    <t>978-602-260-593-5</t>
  </si>
  <si>
    <t>&lt;p&gt;Buku ini berisi beberapa cerita rakyat Kalimantan Timur. Cerita-cerita dalam buku ini dikumpulkan dan ditulis berdasarkan penuturan dari para narasumber, yang merupakan penduduk asli Kalimantan Timur. Kebanyakan narasumber hanya dapat menceritakan sebagian cerita, oleh sebab itu untuk mendapatkan sebuah cerita yang utuh diperlukan dua atau tiga narasumber.&lt;/p&gt;</t>
  </si>
  <si>
    <t>1f5db7c7-914d-432b-867c-d8b8b817c4b2</t>
  </si>
  <si>
    <t>Dari Mana Datangnya Ide?</t>
  </si>
  <si>
    <t>Denny Prabowo</t>
  </si>
  <si>
    <t>978-979-690-760-1</t>
  </si>
  <si>
    <t>978-602-260-595-9</t>
  </si>
  <si>
    <t>&lt;p&gt;Ide itu ada di sekitar kita. Terkadang ada di dalam diri kita sendiri. Hanya saja, kita sering lebih suka mencari-cari semut di seberang lautan, sementara gajah di pelupuk mata tidak tampak. Lalu bagaimanakah caranya agar gajah di pelupuk mata itu dapat terlihat? Apa yang harus dilakukan, agar kita tak perlu mencari-cari semut di seberang lautan, dan membuat semut-semut itu merubungi kita? Buku ini hadir untuk menjawab bagaimana mengelola ide menjadi sebuah fiksi sehingga seorang penulis tidak akan kehabisan ide dalam membuat cerita.&lt;/p&gt;</t>
  </si>
  <si>
    <t>727c4d8f-9dc8-4318-ad8c-7584d1abdde2</t>
  </si>
  <si>
    <t>Terminologi militer</t>
  </si>
  <si>
    <t>Andi Muh. Darlis ; editor, Sutianingsih</t>
  </si>
  <si>
    <t>978-602-260-259-0</t>
  </si>
  <si>
    <t>978-602-260-451-8</t>
  </si>
  <si>
    <t>&lt;p&gt;Bangsa yang besar adalah bangsa yang tahu dan menghormati jasa para pahlawannya. Para pahlawan itu sendiri sesungguhnya merupakan tokoh-tokoh sejarah yang telah mengorbankan jiwa-raga untuk kebesaran dan kejayaan bangsa serta negaranya. Karena itu mereka pantas diteladani, dicontoh perilakunya serta dikenang amal baktinya. Terutama bagi generasi muda sebagai pewaris perjuangan dan pengisi hasil perjuangan.&lt;br /&gt;
 Bertitik tolak dari pemikiran itulah maka Balai Pustaka menerbitkan buku-buku, Seri Tokoh dan Pahlawan, ini yang tak bedanya sebuah dokumentasi sejarah yang tentu akan terus berguna bagi generasi-generasi mendatang.&lt;br /&gt;
 Salah seorang dari para pahlawan kita itu ialah Teuku Nyak Arif, yang perjuangannya membela bangsa serta negara cukup dikenal.&lt;br /&gt;
 Buku ini berisi biografi Teuku Nyak Arif ini, baik yang negatif maupun yang positif, baik yang dimuat dalam biografi maupun dalam opini, semoga akan memberi gambaran yang jelas mengenai riwayat hidup dan perjuangan almarhum.&lt;/p&gt;</t>
  </si>
  <si>
    <t>ffd794fd-9fb8-43f7-8f1b-22825d42517b</t>
  </si>
  <si>
    <t>Demi masa</t>
  </si>
  <si>
    <t>Febi Dasa Anggraini ; penyunting, Nanik Susanti</t>
  </si>
  <si>
    <t>978-602-260-452-5</t>
  </si>
  <si>
    <t>978-602-260-599-7</t>
  </si>
  <si>
    <t>&lt;p&gt;Banyak sekali buku yang menjelaskan mengenai manajemen waktu, terutama dikaitkan dengan aktivitas shalat kita. Namun yang membuat buku ini istimewa adalah paparannya yang lengkap mengenai dalil dan tuntunan Islam mengenai waktu. Ada juga keterangan medis terkait keistimewaan waktu shalat dan gerakan-gerakannya.&lt;br /&gt;
 Penulis juga sangat detail menuliskan kita-kiat bagaimana kita mengatur waktu kita sendiri di tengah kesibukan kita sekarang dengan smartphone di tangan, sampai cara kita menyusun agenda atau aktivitas hidup harian.&lt;/p&gt;</t>
  </si>
  <si>
    <t>333c7b5f-b7da-4e62-8e25-2baa2560954e</t>
  </si>
  <si>
    <t>Dog-Dog Pangrewong</t>
  </si>
  <si>
    <t>G.S.</t>
  </si>
  <si>
    <t>979-690-844-1</t>
  </si>
  <si>
    <t>978-602-260-601-7</t>
  </si>
  <si>
    <t>&lt;p&gt;Dogdog Pangrewong adalah kumpulan cerpen yang pertama kali diterbitkan di Indonesia pada tahun 1930.Isi buku ini tujuh cerpen esai oleh GS.&lt;/p&gt;</t>
  </si>
  <si>
    <t>15dca45c-2ef2-48b0-af87-cbb888155b90</t>
  </si>
  <si>
    <t>Dongeng Enteng ti Pasantren</t>
  </si>
  <si>
    <t>979-690-824-7</t>
  </si>
  <si>
    <t>978-602-260-603-1</t>
  </si>
  <si>
    <t>&lt;p&gt;Dongeng Enteng ti Pasantren (Dongeng ringan dari Pesantren), yang ditulis oleh RAF adalah sebagian besar penulisnya waktu kecil, disusun dengan &amp;#39;gaya cerpen&amp;#39;. Tiap bab dijadikan judul baru, sebagian besar dapat dibaca dan dinikmati langsung sebagai bagian dari sebuah novel, tetapi dapat juga dibaca/dinikmati secara terpisah, tanpa mengganggu konsentrasi pikiran pembaca.&lt;/p&gt;</t>
  </si>
  <si>
    <t>fee28af6-2516-4b2a-9c91-2744a8a1a061</t>
  </si>
  <si>
    <t>Dua Puluh Dongeng Anak-Anak</t>
  </si>
  <si>
    <t>979-407-565-5</t>
  </si>
  <si>
    <t>978-602-260-604-8</t>
  </si>
  <si>
    <t>&lt;p&gt;Buku ini berisi dua puluh dongeng atau biasa disebut juga sebagai cerita rakyat yang menyampaikan pesan dan anjuran agar masyarakat menjaga ketertiban dalam menjalani kehidupan mengingat alam termasuk yang paling dekan dengat kehidupan manusia, manusia harus ikut menjaganya.&lt;/p&gt;</t>
  </si>
  <si>
    <t>2d06dd33-b24f-4a64-80b5-a595b60fac6d</t>
  </si>
  <si>
    <t>Ensiklopedi Tokoh Fisika</t>
  </si>
  <si>
    <t>Febi Dasa Anggraini, Huri Yani, Sigit Setyo Budi</t>
  </si>
  <si>
    <t>979-690-530-2</t>
  </si>
  <si>
    <t>978-602-260-606-2</t>
  </si>
  <si>
    <t>&lt;p&gt;Tokoh-tokoh penemu dalam berbagai bidang ilmu perlu dikenal secara pribadi, tidak hanya hasil penemuannya yang bermanfaat bagi kehidupan manusia pada umumnya. Buku-buku pelajaran rata-rata hanya menurut hasilhasil penemuan dan manfaatnya saja, dan kadang-kadang disertai nama penemuannya. Namun, bagaimana seorang tokoh berusaha dengan keras tanpa henti &amp;ndash; disertai ketekunan dan kesabaran yang sungguh luar biasa &amp;ndash; untuk menemukan dan menciptakan sesuatu yang bermanfaat bagi kehidupan manusia dan kelestarian alam, justru jarang sekali ditampilkan. Padahal, pengetahuan terhadap proses penemuan dan usaha gigih sang tokoh harus pula diketahui oleh para peserta didik. Kelak, dari sekian banyak jumlah peserta didik pasti akan bermunculan tokoh-tokoh penemu dalam berbagai bidang keilmuan. Ensiklopedi Tokoh Fisika ini disusun dengan tujuan pokok agar peserta didik mampu memahami proses sebuah penemuan serta upaya keras tanpa kenal lelah dari si penemunya. Pengetahuan terhadap hal ini akan menjadi pemicu dan pendorong semangat gigih para peserta didik untuk kelak menjadi tokohtokoh penemu yang hebat. Kehidupan berjalan terus, sementara ilmu-ilmu pun semakin berkembang dengan munculnya berbagai penemu.&lt;/p&gt;</t>
  </si>
  <si>
    <t>6d2b806d-e4f1-4321-844b-0a03b9c25ab4</t>
  </si>
  <si>
    <t>Ensiklopedi Wayang Purwa</t>
  </si>
  <si>
    <t>R. Rio Sudibyoprono</t>
  </si>
  <si>
    <t>978-979-407-341-4</t>
  </si>
  <si>
    <t>978-602-260-607-9</t>
  </si>
  <si>
    <t>&lt;p&gt;Sebuah ensiklopedi adalah sumber informasi tentang sesuatu&lt;br /&gt;
 hal, yang dijelaskan secara umum, tetapi cukup memadai.&lt;br /&gt;
 Demikian pula halnya dengan Ensiklopedi Wayang Purwa ini.&lt;br /&gt;
 Seseorang yang ingin mengenal tokoh Arjuna misalnya,&lt;br /&gt;
 dalam ensiklopedi ini dapat menemukan keterangan tentang&lt;br /&gt;
 nama-namanya yang lain, istri-istrinya, tempat tinggalnya,&lt;br /&gt;
 perwatakan dan kepribadiannya, silsilahnya, peranannya dalam&lt;br /&gt;
 berbagai lakon, berbagai jenis senjata yang dimiliki, aji atau jenis&lt;br /&gt;
 kesaktiannya, sampai pada berbagai jenis bentuknya dalam&lt;br /&gt;
 wayang kulit, seperti Jimat, Yudasmara, Kinanti, Kadung,&lt;br /&gt;
 Kanyut, Malatsih, Mangu, Pengwe Pengasih, dan Renteng.&lt;br /&gt;
 Melihat beragamnya informasi dalam ensiklopedi ini,&lt;br /&gt;
 jelaslah kegunaannya bukan hanya bagi para penggemar wayang&lt;br /&gt;
 yang masih pemula, melainkan juga bagi penggemar yang telah&lt;br /&gt;
 bertahun-tahun menekuni dunia pewayangan perlu dijelaskan&lt;br /&gt;
 pula bahwa yang dibicarakan dalam ensiklopedi ini tidak hanya&lt;br /&gt;
 tokoh-tokoh wayang dari cerita Mahabarata, melainkan juga&lt;br /&gt;
 dari epos Ramayana.&lt;/p&gt;</t>
  </si>
  <si>
    <t>aed69117-8814-4f81-bff0-047b724768b1</t>
  </si>
  <si>
    <t>Tukang Batu Jadi Raja</t>
  </si>
  <si>
    <t>Abdul Hadi W. M</t>
  </si>
  <si>
    <t>978-602-260-240-8</t>
  </si>
  <si>
    <t>978-602-260-345-0</t>
  </si>
  <si>
    <t>&lt;p&gt;Pada mulanya lelaki yang bekerja membuat nisan dan arca menjalani hari-harinya dengan berkeluh kesah meratapi keadaannya. Sudah begitu lama ia hidup dalam kemiskinan. Hatinya iri melihat orang kaya yang dilimpahi harta. Keajaiban terjadi, sekonyong-konyong si tukang batu sudah memiliki banyak harta benda yang membuatnya kaya raya. Perubahan yang dialami rupanya tidak melahirkan kegembiraan yang abadi. Tidak cukup hanya kaya raya saja, lelaki itu pun ingin menjadi raja. Namun dia tidak pernah merasa puas. Setiap keinginannya terwujud, ia lalu menginginkan hal lain. Keserakahannya membawanya kepada penyesalan.&lt;/p&gt;</t>
  </si>
  <si>
    <t>808d0b9e-7431-4147-8ecf-bec073a2996d</t>
  </si>
  <si>
    <t>Saratus Paribahasa Jang Babasan II</t>
  </si>
  <si>
    <t>Mas Natawisastra</t>
  </si>
  <si>
    <t>979-690-833-6</t>
  </si>
  <si>
    <t>978-602-260-681-9</t>
  </si>
  <si>
    <t>&lt;p&gt;Berisi tentang peribahasa, ungkapan, seloka, dan sindir dalam bahasa Sunda.&lt;/p&gt;</t>
  </si>
  <si>
    <t>13b65553-cbe1-47d7-b797-170f05ad78db</t>
  </si>
  <si>
    <t>Saratus Paribahasa Jang Babasan III</t>
  </si>
  <si>
    <t>979-690-834-4</t>
  </si>
  <si>
    <t>978-602-260-684-0</t>
  </si>
  <si>
    <t>c9ec0f00-1094-458a-a7fd-1e8ae37061ff</t>
  </si>
  <si>
    <t>Saratus Paribahasa Jang Babasan IV</t>
  </si>
  <si>
    <t>979-690-835-2</t>
  </si>
  <si>
    <t>978-602-260-685-7</t>
  </si>
  <si>
    <t>71810190-925b-4f50-99fb-98e3be6d3508</t>
  </si>
  <si>
    <t>Saratus Paribahasa Jang Babasan V</t>
  </si>
  <si>
    <t>979-690-836-0</t>
  </si>
  <si>
    <t>978-602-260-686-4</t>
  </si>
  <si>
    <t>4dcb40db-1e24-46ed-8698-4848b746ef1c</t>
  </si>
  <si>
    <t>Sejarah Ambia I</t>
  </si>
  <si>
    <t>M.H. Muhammad Musa</t>
  </si>
  <si>
    <t>979-690-816-6</t>
  </si>
  <si>
    <t>978-602-260-688-8</t>
  </si>
  <si>
    <t>&lt;p&gt;Bercerita tentang kisah para nabi&lt;/p&gt;</t>
  </si>
  <si>
    <t>620e673b-a95a-421a-be95-cd5cea310601</t>
  </si>
  <si>
    <t>Sejarah Ambia II</t>
  </si>
  <si>
    <t>979-690-817-4</t>
  </si>
  <si>
    <t>978-602-260-689-5</t>
  </si>
  <si>
    <t>7ac5d927-ecdb-421d-8cc2-ba6372243b9c</t>
  </si>
  <si>
    <t>Sejarah Ambia III</t>
  </si>
  <si>
    <t>979-690-818-2</t>
  </si>
  <si>
    <t>978-602-260-690-1</t>
  </si>
  <si>
    <t>36f0fc82-1704-409a-9336-73b75fb3138e</t>
  </si>
  <si>
    <t>Sejarah Ambia IV</t>
  </si>
  <si>
    <t>979-690-819-0</t>
  </si>
  <si>
    <t>978-602-260-691-8</t>
  </si>
  <si>
    <t>90ccd7bd-cbde-4310-b4ff-293c0095b096</t>
  </si>
  <si>
    <t>Sejarah Ambia V</t>
  </si>
  <si>
    <t>979-690-820-4</t>
  </si>
  <si>
    <t>978-602-260-692-5</t>
  </si>
  <si>
    <t>dad64aef-5025-4dc4-a40f-3e2e507ae938</t>
  </si>
  <si>
    <t>Sejarah Ambia VI</t>
  </si>
  <si>
    <t>979-690-821-2</t>
  </si>
  <si>
    <t>978-602-260-693-2</t>
  </si>
  <si>
    <t>4d245cd6-43fa-4bcb-a3ec-ed0269fd5806</t>
  </si>
  <si>
    <t>Sejarah Ambia VII</t>
  </si>
  <si>
    <t>979-690-822-0</t>
  </si>
  <si>
    <t>978-602-260-694-9</t>
  </si>
  <si>
    <t>5760fd1a-2824-4f37-97d1-75f3b04a42b7</t>
  </si>
  <si>
    <t>Sejarah berita proklamasi kemerdekaan Indonesia</t>
  </si>
  <si>
    <t>Restu Gunawan ... [et al.] ; editor, Jajat Burhanudin &amp; Amurwani Dwi Lestariningsih</t>
  </si>
  <si>
    <t>978-602-260-188-3</t>
  </si>
  <si>
    <t>978-602-260-695-6</t>
  </si>
  <si>
    <t>&lt;p&gt;Peristiwa yang telah dinanti-nanti dengan harap-harap cemas itu akhirnya terjadi juga. Pada jam 10 pagi waktu Jakarta tanggal 17 Agustus 1945, dihadapan para anggota PPKI dan beberapa ratus pemuda Jakarta yang sempat diberitahu, Bung Karno membacakan teks &amp;ldquo;Proklamasi Kemerdekaan Indonesia&amp;rdquo; &amp;ndash;sebuah teks keramat bangsa yang sebelumnya telah ditandatanganinya bersama Bung Hatta.&lt;br /&gt;
 &lt;br /&gt;
 Usai pembacaan teks proklamasi, berita tentang proklamasi kemerdekaan Indonesia menyebar ke Sumatera, Jawa Barat, Jawa Tengah, Jawa timur, Sunda Kecil, Kalimantan, Sulawesi dan Maluku. Tersebarnya berita proklamasi dengan berbagai cara dan secara berita proklamasi dengan berbagai cara dan secara bertahap menjangkau seluruh wilayah Indonesia serta respon daerah saat menerima berita proklamasi adalah soal yang penting untuk merekam terbentuknya Negara Kesatuaan Republik Indonesia (NKRI) dan dukungan rakyat terhadap NKRI.&lt;br /&gt;
 &lt;br /&gt;
 Buku ini mengungkapkan dinamika penyebaran berita proklamasi Republik Indonesia dan respon rakyat di daerah-daerah tersebut dalam menerima berita itu. Catatan sejarah tersebut dapat memberikan wawasan bagi generasi penerus sehingga melahirkan kesadaran untuk mencintai, berani berkorban, membangun dan memperkokoh integrasi bangsa-negaranya.&lt;/p&gt;</t>
  </si>
  <si>
    <t>a602dd42-c4a4-46bf-ad89-5dd25ff64bb4</t>
  </si>
  <si>
    <t>Sejarah Kebudayaan Islam Indonesia: Akar Historis dan Awal</t>
  </si>
  <si>
    <t>Abdul Hadi WM; Azyumardi Azra; Jajat Burhanudin; Muhamad Hisyam; Setyadi Sulaiman; Taufik Abdullah</t>
  </si>
  <si>
    <t>978-602-260-195-1</t>
  </si>
  <si>
    <t>978-602-260-696-3</t>
  </si>
  <si>
    <t>&lt;p&gt;buku ini berkisah tentang akar historis dan awal pembentukan Islam. Bab ini membahas berbagai isu-isu menarik seperti penjelasan teoritsi dan konseptual tentang islamisasi Nusantara, pola pertemuan budaya, islamisasi tradisi lisan, islamisasi karya historiografi tradisional, pembentukan kerajaan-kerajaan, transformasi budaya dan pusat kegiatan intelektual dan kebudayaan Islam di dunia Melayu.&lt;/p&gt;</t>
  </si>
  <si>
    <t>648bd2e8-3b9b-4f69-8d7c-2af6be2b2114</t>
  </si>
  <si>
    <t>Sejarah Kebudayaan Islam Indonesia: Institusi dan Gerakan</t>
  </si>
  <si>
    <t>Muhammad Iskandar; Azyumardi Azra; Muhamad Hisyam; Zulkifli; Setyadi Sulaiman; Ahmad Najib Burhani; Jajat Burhanudin; Yon Machmudi; Didi Ahmadi; Moeslich Hasbullah; Muhammad Wildan; Asep Saepudin Jahar; M. Dien Madjid</t>
  </si>
  <si>
    <t>978-602-260-191-3</t>
  </si>
  <si>
    <t>978-602-260-697-0</t>
  </si>
  <si>
    <t>&lt;p&gt;Buku ini memberikan perhatian pada kajian khazanah budaya bendawi. Pembahasannya meliputi berbagai aspek, yakni, kota: landskap pemukiman masyarakat, kraton dan taman, masjid: ekspresi arsitektur religi, makam dan tradisi Muslim, kriya, Islam dan tradisi berbusana, ekspresi budaya tulis, mata uang dan prisai kejayaan negeri: pertahanan dan alat perang.&lt;/p&gt;</t>
  </si>
  <si>
    <t>46479326-8bce-4a0d-add3-853689acc4bc</t>
  </si>
  <si>
    <t>Sejarah Kebudayaan Islam Indonesia: Khasanah Budaya Bendawi</t>
  </si>
  <si>
    <t>Inajati Adrisianti; Jujun Kurniawan; Fahmi Prihantoro; Musadad; Sukamta; Abdul Jawat Nur; Sektiadi; Widya Nayati; Novida Abbas</t>
  </si>
  <si>
    <t>978-602-260-193-7</t>
  </si>
  <si>
    <t>978-602-260-698-7</t>
  </si>
  <si>
    <t>&lt;p&gt;buku ini difokuskan pada&amp;nbsp; ulama dan pelembagaan Indonesia di Nusantara, sejarah awal pemikiran Islam Nusantara, Islam dalam sastra Nusantara, konsepsi politik Islam dalam kitab-kitab Melayu Nusantara, kesatuan mistis dan raja ideal ideologi kerajaan Islam, jaringan keilmuan ulama, domestifikasi dan kontekstualitas Islam, kekerabatan ulama dan pembentukan kaum santri, pembaharuan dan modernisme Islam dan tradisi rantau dan diaspora.&lt;/p&gt;</t>
  </si>
  <si>
    <t>09f95cb6-1fe9-4cfd-b744-7acb3d230a66</t>
  </si>
  <si>
    <t>Sejarah Kebudayaan Islam Indonesia: Tradisi, Intelektual, dan Sosial</t>
  </si>
  <si>
    <t>Achmad Syahid; Azyumardi Azra; Budhy Munawar-Rachman; Gusti Asnan; Jajat Burhanudin; Moeflich Hasbullah; Muhamad Hisyam; Oman Fathurahman; Taufik Abdullah</t>
  </si>
  <si>
    <t>978-602-260-190-6</t>
  </si>
  <si>
    <t>978-602-260-700-7</t>
  </si>
  <si>
    <t>&lt;p&gt;buku ini menampilkan pembahasan unik yang sedikit sekali mendapatkan perhatian dalam studi-studi keislaman. Sastra dan seni menjadi tema pokok yang dibahas dalam jilid ini. Pembahasannya meliputi, Bahasa Melayu: dari lingua franca menjadi bahasa nasional, sastra melayu, khazanah sastra Islam Jawa, sastra Bugis Makassar, sastra Islam Minangkabau, Islam dan sastra Sunda, seni pertunjukan Islam Indonesia, musik Islam, dan Islam dalam puisi Indonesia modern.&lt;/p&gt;</t>
  </si>
  <si>
    <t>ad5e6f6f-8ce5-4e5d-af25-8d5159a3e063</t>
  </si>
  <si>
    <t>Kaba Curito Puti Talayang</t>
  </si>
  <si>
    <t>Moechtar Naim</t>
  </si>
  <si>
    <t>978-979-690-946-9</t>
  </si>
  <si>
    <t>978-602-260-622-2</t>
  </si>
  <si>
    <t>&lt;p&gt;Cerita kaba ini hanya sebuah cerita fiktif hasil imajinasi. Penulis mengemasnya menjadi sebuah cerita yang menarik. Puti Talayang diceritakan sebagai seorang anak raja yang memerintah di atas langit dan mempunyai saudara dua orang, Putri Reno Sari dan Putri Mayang Sani. Raja ini mempunyai sebuah cermin yang disebut cermin taruih yang bisa mengawasi aktifitas manusia di bumi. Dengan cermin itu, sang raja mengawasi perbuatan ketiga orang putrinya sewaktu turun ke Bumi. Walaupun hanya sebuah kisah fiktif isi dari kaba ini sangat berguna sebagai acuan bertingkah laku karena nilai yang dikandung nya, seperti ketaatan, nilai sastra/keindahan, nilai kejujuran, nilai keagamaan, nilai sabar dan tawakkal, serta nilai kesatriaan.&lt;/p&gt;</t>
  </si>
  <si>
    <t>b89bbff6-c563-4f87-abc0-3b77e8283106</t>
  </si>
  <si>
    <t>(siapa bilang) anak membangkang itu masalah?</t>
  </si>
  <si>
    <t>dari membangkang menjadi juara</t>
  </si>
  <si>
    <t>Asef Umar Fakhruddin</t>
  </si>
  <si>
    <t>978-602-260-101-2</t>
  </si>
  <si>
    <t>978-602-260-574-4</t>
  </si>
  <si>
    <t>&lt;p&gt;Dengan demikian, sang anak dapat tumbuh menjadi pribadi&lt;br /&gt;
 yang sehat, cerdas, dan berprestasi, bukan menjadi pribadi yang&lt;br /&gt;
 membangkang.&lt;/p&gt;</t>
  </si>
  <si>
    <t>9140954c-589c-4e56-a9d2-01898268cffd</t>
  </si>
  <si>
    <t>Akuakultur Indonesia</t>
  </si>
  <si>
    <t>budidaya perikanan darat dan laut</t>
  </si>
  <si>
    <t>M. Abubakar Sidik Effendi</t>
  </si>
  <si>
    <t>978-602-260-071-8</t>
  </si>
  <si>
    <t>978-602-260-577-5</t>
  </si>
  <si>
    <t>&lt;p&gt;Pernah mendengar tentang istilah akuakultur? Akuakultur adalah budi daya atau pemeliharaan biota perairan untuk tujuan konsumsi, pembenihan, hiburan yang dikelola secara komersial atau diperdagangkan. Komoditas yang dibudidayakan adalah ikan dan spesies perairan sejenisnya.&amp;nbsp;&lt;/p&gt;
 &lt;p&gt;Dengan wilayah yang sebagian besar merupakan wilayah perairan, tentu saja akuakultur memiliki potensi yang sangat besar di Indonesia.&amp;nbsp;&lt;/p&gt;
 &lt;p&gt;Buku berjudul Akuakultur Indonesia; Budi Daya Perikanan Darat dan Laut ini membahas tentang sejarah akuakultur, manfaat akuakultur, teknologi yang diterapkan dalam akuakultur, dan beberapa jenis budi daya ikan.&lt;/p&gt;
 &lt;p&gt;Melalui buku ini dapatkan wawasan yang lebih luas mengenai akuakultur serta cara-cara dan teknik akuakultur yang tepat sehingga diperoleh hasil yang maksimal!&lt;br /&gt;
 &amp;nbsp;&lt;/p&gt;</t>
  </si>
  <si>
    <t>7a8f9813-cd41-472f-a95c-20bbcc5399b3</t>
  </si>
  <si>
    <t>Atlas sejarah Indonesia : masa klasik Hindu-Buddha</t>
  </si>
  <si>
    <t>Bambang Budi Utomo</t>
  </si>
  <si>
    <t>978-602-260-181-4</t>
  </si>
  <si>
    <t>978-602-260-583-6</t>
  </si>
  <si>
    <t>&lt;p&gt;Buku Atlas Sejarah Indonesia Masa Klasik (Hindu-Buddha) ini berisi gambaran tentang proses sejarah yang panjang, bagaimana budaya asing yang datang dapat diterima masuk, dan berasimilasi dengan budaya lokal yang akhirnya berkembang budaya yang berciri khas.&amp;nbsp;&lt;/p&gt;</t>
  </si>
  <si>
    <t>25dd4f04-1879-4e2a-9047-fd7f2c392c1d</t>
  </si>
  <si>
    <t>Sendiri, menemui-Mu</t>
  </si>
  <si>
    <t>Hendro Siswanggono ; editor, Nurinwa Ki S. Hendrowinoto</t>
  </si>
  <si>
    <t>978-602-260-449-5</t>
  </si>
  <si>
    <t>978-602-260-450-1</t>
  </si>
  <si>
    <t>&lt;p&gt;Buku kumpulan sajak penyair Hendro Siswawanggono&lt;br /&gt;
 sendiri menemui-Mu berisi 143 sajak-sajak pendek yang&lt;br /&gt;
 sebagian besar judulnya diambil dari 1 sampai dengan 5 kata&lt;br /&gt;
 dari larik pertama masing-masing sajak. Ada 3 judul yang&lt;br /&gt;
 dikecualikan. Masing-masing judul diapit dengan tanda&lt;br /&gt;
 kurung buka dan kurung tutup. Memberi kesan bagi saya&lt;br /&gt;
 judul-judul itu sebagai subjudul terkait dengan satu judul&lt;br /&gt;
 utama yaitu yang diutarakan dalam judul buku ini sendiri&lt;br /&gt;
 menemui-Mu.&lt;br /&gt;
 Kumpulan puisi sendiri menemui-Mu memaparkan&lt;br /&gt;
 pergolakan-pergolakan suasana hati dalam upaya menemui&lt;br /&gt;
 Tuhan. Suatu pertemuan yang bertujuan menghapus/2&lt;br /&gt;
 memfanakan diri ke dalam Tuhan sebagaimana lazim&lt;br /&gt;
 ditempuh para salik (para penempuh jalan) tasawuf.&lt;br /&gt;
 Buku sendiri menemui-Mu menyimpan sebuah tema besar&lt;br /&gt;
 yang lazim dihayati oleh mereka yang ingin berakrab-akrab&lt;br /&gt;
 dengan Tuhan, dan terutama bagi mereka yang mengikuti&lt;br /&gt;
 jalan tasawuf yang ingin meraih penyatuan mistis (mystical&lt;br /&gt;
 union) dengan jalan memfanakan nafs/ego.&lt;br /&gt;
 &amp;nbsp;&lt;/p&gt;</t>
  </si>
  <si>
    <t>b6ae64cc-5796-4c64-88d6-acf3932dde29</t>
  </si>
  <si>
    <t>Carios Raden Ustama</t>
  </si>
  <si>
    <t>R. Ardiwinata</t>
  </si>
  <si>
    <t>979-690-810-7</t>
  </si>
  <si>
    <t>978-602-260-591-1</t>
  </si>
  <si>
    <t>&lt;p&gt;Raden Yudaparaja saudara sepupu Bupati Bandung mempunyai dua orang putra. Yang tertua bernama Raden Yudanegara dan yang bungsu bernama Raden Ustama yang dilahirkan pada tahun 1790. Pada waktu itu ibu kota Bandung di Dayeuh Kolot di tepi Sungai Citarum. Raden Ustama anak yang cerdas, pemberani, dan punya banyak teman. Sehingga ia menjadi orang kepercayaan Bupati. Dalam perjalanan hidupnya, Raden Ustama sempat tinggal di Pulau Onrus hingga ke Singapura. Namun akhirnya Raden Ustama kembali lagi ke rumahnya di Bandung.&lt;/p&gt;</t>
  </si>
  <si>
    <t>cb5413ee-6345-439d-8f9d-7b24b0d28215</t>
  </si>
  <si>
    <t>Cita-Cita Mustapa</t>
  </si>
  <si>
    <t>Aman Dt. Majoindo</t>
  </si>
  <si>
    <t>979-666-201-9</t>
  </si>
  <si>
    <t>978-602-260-594-2</t>
  </si>
  <si>
    <t>&lt;p&gt;Buku ini menceritakan kehidupan anak-anak desa yang bekerja dan bermain dengan suka ria bersama hewan-hewan peliharaannya. Dengan membaca buku ini kita akan mendapatkan gambaran bagaimana anak-anak yang hidup di desa belajar, bekerja membantu orang tua, dan bermain dengan sebayanya. Di tengah kesibukan mereka membantu orang tua menggembala ternak atau menunggui padi di sawah, mereka ternyata bisa juga menikmati masa kanak-kanak dengan permainan yang mengasyikkan. Yang lebih penting,mereka ternyata mampu meraih prestasi yang gemilang.&lt;/p&gt;</t>
  </si>
  <si>
    <t>e36c2e46-9741-458c-abe2-92ffb09a53a0</t>
  </si>
  <si>
    <t>BUMN dalam sudut pandang Tata Negara</t>
  </si>
  <si>
    <t>978-602-260-173-9</t>
  </si>
  <si>
    <t>978-602-260-390-0</t>
  </si>
  <si>
    <t>&lt;p&gt;buku ini berisi tinjauan tata negara terhadap BUMN yang dinilai sebagai wujud dari sistem ekonomi konstitusi yang tercantum dalam pembukaan dan isi UUD 45.&lt;/p&gt;</t>
  </si>
  <si>
    <t>1a852355-d882-4a3d-80dc-0334c1638d35</t>
  </si>
  <si>
    <t>Freeport Kembali ke pangkuan Ibu Pertiwi</t>
  </si>
  <si>
    <t>Fahmy Radhi</t>
  </si>
  <si>
    <t>978-602-260-175-3</t>
  </si>
  <si>
    <t>978-602-260-416-7</t>
  </si>
  <si>
    <t>&lt;p&gt;Buku ini merupakan kumpulan tulisan,&lt;br /&gt;
 pernyataan dan komentar di media terkait&lt;br /&gt;
 dengan Tambang Freeport di Indonesia.&lt;br /&gt;
 Pemilihan judul &amp;ldquo;Freeport Kembali ke&lt;br /&gt;
 Pangkuan Ibu Pertiwi&amp;rdquo; untuk menggambarkan&lt;br /&gt;
 perjalanan Panjang selama 51 tahun proses&lt;br /&gt;
 pengembalian pengelolaan Tambang&lt;br /&gt;
 Freeport dari Freeport McMoran&lt;br /&gt;
 kepada PT Inalum melalui divestasi&lt;br /&gt;
 51% saham Freeport.&lt;/p&gt;</t>
  </si>
  <si>
    <t>85a30f5b-d521-47c9-be25-b7b32f9241f4</t>
  </si>
  <si>
    <t>GRC Champions Indonesia</t>
  </si>
  <si>
    <t>Tim Business News Indonesia</t>
  </si>
  <si>
    <t>978-602-260-271-2</t>
  </si>
  <si>
    <t>978-602-260-365-8</t>
  </si>
  <si>
    <t>&lt;p&gt;Buku yang dibahas secara ringan, informatif serta menjabarkan transformasi&lt;br /&gt;
 secara detail menjadi BUMN terbaik dalam penerapan GRC (Governance, Risk and&lt;br /&gt;
 Compliance) yang berpengaruh pada laju perkembangan perusahaan. Kemenangan&lt;br /&gt;
 yang didapat dalam acara GRC Award 2020 bukan semerta-merta tanpa perjuangan&lt;br /&gt;
 dan kedisiplinan yang konsisten. Selain itu proporsionalitas dalam bekerja memberikan&lt;br /&gt;
 impact yang besar terhadap kinerja yang terus meningkat dari tahun ke tahun.&lt;/p&gt;</t>
  </si>
  <si>
    <t>c4dc7713-5bb7-490f-b586-05c1063909a4</t>
  </si>
  <si>
    <t>Menyelami Pasar Tanah Abang Mendorong Ekonomi Madani</t>
  </si>
  <si>
    <t>Tim Gubernur Untuk Percepatan Pembangunan</t>
  </si>
  <si>
    <t>978-602-260-270-5</t>
  </si>
  <si>
    <t>978-602-260-330-6</t>
  </si>
  <si>
    <t>&lt;p&gt;Mungkin tidak ada yang mengira bahwa pola distribusi perdagangan di pasar Tanah&lt;br /&gt;
 Abang memiliki pola yang tidak biasa&amp;mdash;dalam pikiran kami, pola ini ternyata cukup&lt;br /&gt;
 kompleks. Pasar-pasar pada umumnya memiliki pola: tempat produksi (hulu), yang&lt;br /&gt;
 kemudian masuk ke pasar untuk memenuhi permintaan, hingga pada akhirnya barang&lt;br /&gt;
 tersebut sampai kepada konsumen (hilir). Namun, tidak untuk Pasar Tanah Abang. Pasar&lt;br /&gt;
 yang sudah eksis sejak tiga abad silam ini, dan dengan segala dinamikanya, ternyata&lt;br /&gt;
 memiliki daya tarik tersendiri bagi para pelaku ekonomi, khususnya di bidang kebutuhan&lt;br /&gt;
 sandang.&lt;/p&gt;</t>
  </si>
  <si>
    <t>f9c5e03a-0309-43c7-89f7-68269d8bd351</t>
  </si>
  <si>
    <t>Cita-Cita Seru Anya</t>
  </si>
  <si>
    <t>Oky Endah Noorsari</t>
  </si>
  <si>
    <t>978-623-182-174-4</t>
  </si>
  <si>
    <t>978-623-182-175-1</t>
  </si>
  <si>
    <t>&lt;p&gt;Buku ini bercerita tentang eksplorasi cita-cita seorang gadis kecil bernama Anya yang bercita-cita ingin menjadi pelukis andal.&lt;/p&gt;</t>
  </si>
  <si>
    <t>2ef70d91-234f-4505-b064-ec203d61ea2e</t>
  </si>
  <si>
    <t>Timah dan Peradaban Bangka</t>
  </si>
  <si>
    <t>Akhmad Elvian</t>
  </si>
  <si>
    <t>978-602-260-371-9</t>
  </si>
  <si>
    <t>978-602-260-372-6</t>
  </si>
  <si>
    <t>&lt;p&gt;Buku ini berisi sejarah panjang pertambangan timah di Provinsi Bangka dan Belitung yang sangat menarik untuk dibaca, apalagi dikaitkan dengan peradaban yang muncul.&lt;/p&gt;</t>
  </si>
  <si>
    <t>63b4cae9-2e23-4361-92c4-709cf7b07410</t>
  </si>
  <si>
    <t>The Last Chance</t>
  </si>
  <si>
    <t>Fajar Hari Sampurno</t>
  </si>
  <si>
    <t>978-602-260-264-4</t>
  </si>
  <si>
    <t>978-602-260-398-6</t>
  </si>
  <si>
    <t>&lt;p&gt;Buku ini mencoba mengajak kita melihat berbagai upaya dan tanda-tanda kebangkitan industri strategis dan memberikan arah dengan melihat tren baik saat ini maupun yang akan datang. Program Poros Maritim yang diusung oleh Pemerintahan Presiden Joko Widodo, seperti memutar jarum jam kembali ke strategi pembangunan yang dicetuskan akhir tahun 1950-an dan dilakukan dengan benar di awal dekade 1970-1990-an. Namun, tentu saja sekarang harus dengan kecepatan lompat katak yang terkoordinasi dengan mengedepankan kepentingan jangka panjang bangsa negara&lt;/p&gt;</t>
  </si>
  <si>
    <t>299a35a5-c38e-4455-ad35-3dabd299a61d</t>
  </si>
  <si>
    <t>Aku Suka Makan Sayur</t>
  </si>
  <si>
    <t>Vanya</t>
  </si>
  <si>
    <t>978-979-690-927-8</t>
  </si>
  <si>
    <t>978-602-260-751-9</t>
  </si>
  <si>
    <t>&lt;p&gt;Pendidikan Anak Usia Dini (PAUD) adalah program&lt;br /&gt;
 pendidikan yang diselenggarakan tahun. Penyelenggaraannya ke arah pertumbuhan dan&lt;br /&gt;
 perkembangan fisik (koordinasi motorik halus dan kasar),&lt;br /&gt;
 kecerdasan (daya pikir, daya cipta, kecerdasan emosi,&lt;br /&gt;
 kecerdasan spiritual), sosio emosional (sikap dan perilaku serta&lt;br /&gt;
 agama) bahasa dan komunikasi, sesuai dengan keunikan dan&lt;br /&gt;
 tahap-tahap perkembangan yang dilalui oleh anak usia dini Balai Pustaka&lt;/p&gt;</t>
  </si>
  <si>
    <t>3736d0c6-377d-487d-ac08-fd333ee9aa92</t>
  </si>
  <si>
    <t>Beternak Ayam Petelur</t>
  </si>
  <si>
    <t>Tim Balai Pustaka</t>
  </si>
  <si>
    <t>979-690-870-0</t>
  </si>
  <si>
    <t>978-602-260-815-8</t>
  </si>
  <si>
    <t>&lt;p&gt;Dalam memasuki era Kebangkitan Nasional ke-2 yang&lt;br /&gt;
 menitikberatkan pembangunan ekonomi seiring dengan&lt;br /&gt;
 peningkatan kualitas sumber daya manusia, Balai Pustaka mencoba ikut berperan dalam menyediakan sarana penyebaran informasi yang bermuatan ilmu pengetahuan dan teknologi (iptek) serta iman dan takwa (imtak) bagi seluruh lapisan masyarakat. Salah satu wujud kegiatan ini adalah penyediaan buku yang ditujukan&lt;br /&gt;
 untuk Siswa Sekolah. (Balai Pustaka)&lt;/p&gt;</t>
  </si>
  <si>
    <t>517a9c91-4a23-45b8-910a-6381f40ba02a</t>
  </si>
  <si>
    <t>Akhirnya Suka Juga</t>
  </si>
  <si>
    <t>Toety Maklis</t>
  </si>
  <si>
    <t>979-407-610-4</t>
  </si>
  <si>
    <t>978-602-260-485-3</t>
  </si>
  <si>
    <t>&lt;p&gt;Cerita bergambar Akhirnya Suka Juga ini ditujukan untuk anak-anak sekolah dasar kelas 1 sampai kelas 3. Isinya sangat sederhana, namun gambarnya cukup menarik. Selain itu, isinya mengandung ajakan tentang bagaimana usaha agar anak senang makan sayur-sayuran dan buah-buahan.&lt;/p&gt;</t>
  </si>
  <si>
    <t>292a1470-d697-47fe-bc0b-aa851bb93175</t>
  </si>
  <si>
    <t>Anjing</t>
  </si>
  <si>
    <t>978-979-666-162-6</t>
  </si>
  <si>
    <t>978-602-260-488-4</t>
  </si>
  <si>
    <t>&lt;p&gt;Anjing adalah hewan yang dekat sekali hubungannya dengan manusia. Ia membantu manusia dalam berburu, menjaga rumah terhadap gangguan atau dikirim ke angkasa untuk penelitian. Anjing memang dibutuhkan manusia untuk berbagai keperluan. Tak heran jika ia menjadi sahabat manusia. Dalam buku ini diceritakan hubungan manusia dengan hewan yang bernama anjing itu.&lt;/p&gt;</t>
  </si>
  <si>
    <t>8faa8ea6-abf1-4e5f-9256-46edee0b1770</t>
  </si>
  <si>
    <t>Cerpelai dan Aneka Kisah</t>
  </si>
  <si>
    <t>penulis, Akutagawa Ryunosuke ; penyadur, Hasan Amin</t>
  </si>
  <si>
    <t>978-979-690-632-1</t>
  </si>
  <si>
    <t>978-602-260-494-5</t>
  </si>
  <si>
    <t>&lt;p&gt;Masyarakat di bawah pimpinan Kaisar Suiko dari Michinoku, Jepang, merasa heran mengetahui bahwa cerpelai bisa berubah menjadi manusia dan bisa bernyanyi. Bagaimana bisa seekor cerpelai bisa bernyanyi, bahkan berubah menjadi manusia? Kalian penasaran? Cerita &amp;ldquo;Cerpelai dan Aneka Kisah&amp;rdquo; akan membuka peristiwa demi peristiwa yang terjadi pada masa itu. Membaca kisah ini akan mengajak kita pada pengetahuan tentang sebagian budaya Jepang pada masa lampau. Buku ini ditulis oleh pengarang Jepang yang sangat terkenal bernama Akutagawa Ryunosuke.&lt;/p&gt;</t>
  </si>
  <si>
    <t>26b85cfd-a77a-479f-9a9c-ca48fbbb07c1</t>
  </si>
  <si>
    <t>Dian Girang Kembali</t>
  </si>
  <si>
    <t>Z. Lubis</t>
  </si>
  <si>
    <t>978-602-260-245-3</t>
  </si>
  <si>
    <t>978-602-260-499-0</t>
  </si>
  <si>
    <t>&lt;p&gt;Buku ini berkisah tentang keseharian hidup Dian dan keluarganya. Pada hari-hari itu Dian mengalami beberapa peristiwa yang menyebalkan. Pada pagi hari ia terpaksa memecahkan piring- piring yang sedang dibawa olehnya karena kakinya tersandung, kemudian dia menjatuhkan beberapa pot bunga, dan ketika kakaknya sedang mengecat rumah tanpa sengaja Dian pun menumpahkan cat yang tersisa di dalam kaleng. Tidak hanya sampai di situ, dia juga sempat tercebur ke dalam kolam saat berusaha menangkap seekor katak. Ada beberapa kecerobohan lainnya yang membuat Dian merasa begitu sedih. Sungguh, hari itu banyak sekali kesialan bagi Dian hingga akhirnya dia memanjat sebatang pohon angsana. Di sana ia bermain dengan burung-burung yang suaranya merdu dan bulunya begitu cantik. Dian terus bermain dan memanjat semakin tinggi hingga ia merasa terkejut karena sudah berada di ketinggian dan ia merasa tidak dapat turun dari pohon.&lt;/p&gt;</t>
  </si>
  <si>
    <t>dd04c774-98be-4f8f-8cd8-63ef26f99400</t>
  </si>
  <si>
    <t>Danau Polaman</t>
  </si>
  <si>
    <t>Kak Atik</t>
  </si>
  <si>
    <t>978-602-260-233-0</t>
  </si>
  <si>
    <t>978-602-260-497-6</t>
  </si>
  <si>
    <t>&lt;p&gt;Bermula dari mimpi yang datang ke dalam tidur seorang peladang bernama Polaman. Di dalam mimpinya ia bertemu Dewa Brahma yang mengatakan bahwa Polaman kelak akan mengerjakan sebuah pekerjaan ajaib. Belum sempat Polaman bertanya lebih lanjut ia terjaga dari tidurnya. Di perjalanan Polaman bertemu seorang nenek. Sang nenek menjual ikan dan Polaman membelinya untuk dijadikan santapan diperjalanan. Belum sampai di tempat tujuan, ikan yang dibawanya telah disantap oleh seekor banteng. Kemudian ia bertemu dengan seorang perempuan untuk menemaninya selama perjalanan. Sisa ikan yang ada pun direbut kelelawar dan menjatuhkannya ke dalam danau. Ada bisikan agar Polaman menikahi wanita itu dan membangun rumah di dekat danau kemudian menceritakan kisah kepada para pendatang pulau.&lt;/p&gt;</t>
  </si>
  <si>
    <t>8d980fda-7520-4f18-944f-56908d744544</t>
  </si>
  <si>
    <t>Buku Tenun</t>
  </si>
  <si>
    <t>Kagunan Jawa</t>
  </si>
  <si>
    <t>Raden Ayu Bintang Abdulkadir</t>
  </si>
  <si>
    <t>978-602-260-164-7</t>
  </si>
  <si>
    <t>978-602-260-380-1</t>
  </si>
  <si>
    <t>&lt;p&gt;Keadaan ekonomi yang sangat buruk dari penduduk pribumi di Jawa telah menjadi sebab mengapa kita berpikir sampai di mana, di samping memperkenalkan industri mesin dalam negeri yang juga memerlukan modal pribumi, masih ada kemungkinan untuk menghidupkan kembali kerajinan tangan yang berguna dan menghasilkan uang. Memang betul, bahwa penghidupan kembali kerajinan tersebut berguna, karena jantra dan alat tenun waktu itu telah menjadi pusat perhatian dalam rumah tangga.&amp;nbsp;&lt;/p&gt;</t>
  </si>
  <si>
    <t>831660d4-f5e8-4849-a134-150876a73397</t>
  </si>
  <si>
    <t>Aksara dan Angka 1</t>
  </si>
  <si>
    <t>979-690-702-x</t>
  </si>
  <si>
    <t>978-602-260-745-8</t>
  </si>
  <si>
    <t>&lt;p&gt;Menghitung dan menulis merupakan pengetahuan&lt;br /&gt;
 dasar buat anak-anak. Beberapa metode pengajaran&lt;br /&gt;
 memisahkan antara pengajaran menulis dan berhitung&lt;br /&gt;
 dalam buku dan bahasan terpisah. Sebagian lagi&lt;br /&gt;
 menggabungan kedua pelajaran ini dalam satu&lt;br /&gt;
 bahasan dan buku.(Balai Pustaka)&lt;/p&gt;</t>
  </si>
  <si>
    <t>fa59f294-3cd5-4f86-9972-c9bb86ab782a</t>
  </si>
  <si>
    <t>Aku Bisa Sportif</t>
  </si>
  <si>
    <t>978-979-690-929-2</t>
  </si>
  <si>
    <t>978-602-260-747-2</t>
  </si>
  <si>
    <t>&lt;p&gt;Pendidikan Anak Usia Dini (PAUD) adalah program&lt;br /&gt;
 pendidikan yang diselenggarakan tahun. Penyelenggaraannya ke arah pertumbuhan dan perkembangan fisik (koordinasi motorik halus dan kasar), kecerdasan (daya pikir, daya cipta, kecerdasan emosi, kecerdasan spiritual), sosio emosional (sikap dan perilaku serta agama) bahasa dan komunikasi, sesuai dengan keunikan dan tahap-tahap perkembangan yang dilalui oleh anak usia dini.(Balai Pustaka)&lt;/p&gt;</t>
  </si>
  <si>
    <t>30832967-ce2d-431c-995c-cf905451dbb5</t>
  </si>
  <si>
    <t>Aku Senang Bersih dan Rapi</t>
  </si>
  <si>
    <t>978-979-690-928-5</t>
  </si>
  <si>
    <t>978-602-260-750-2</t>
  </si>
  <si>
    <t>&lt;p&gt;Pendidikan Anak Usia Dini (PAUD) adalah program&lt;br /&gt;
 pendidikan yang diselenggarakan tahun. Penyelenggaraannya ke arah pertumbuhan dan&lt;br /&gt;
 perkembangan fisik (koordinasi motorik halus dan kasar),&lt;br /&gt;
 kecerdasan (daya pikir, daya cipta, kecerdasan emosi,&lt;br /&gt;
 kecerdasan spiritual), sosio emosional (sikap dan perilaku serta&lt;br /&gt;
 agama) bahasa dan komunikasi, sesuai dengan keunikan dan&lt;br /&gt;
 tahap-tahap perkembangan yang dilalui oleh anak usia dini. Balai Pustaka&lt;/p&gt;</t>
  </si>
  <si>
    <t>b649f5ba-f800-4217-9ed6-74667e8d0b81</t>
  </si>
  <si>
    <t>Aneka Kue dari Tepung Beras</t>
  </si>
  <si>
    <t>Tiim Balai Pustaka</t>
  </si>
  <si>
    <t>979-690-972-3</t>
  </si>
  <si>
    <t>978-602-260-757-1</t>
  </si>
  <si>
    <t>&lt;p&gt;Dalam memasuki era Kebangkitan Nasional ke-2 yang&lt;br /&gt;
 menitikberatkan pembangunan ekonomi seiring dengan&lt;br /&gt;
 peningkatan kualitas sumber daya manusia, Balai Pustaka mencoba ikut berperan dalam menyediakan sarana penyebaran informasi yang bermuatan ilmu pengetahuan dan teknologi (iptek) serta iman dan takwa (imtak) bagi seluruh lapisan masyarakat. Salah satu wujud kegiatan ini adalah penyediaan buku yang ditujukan untuk Siswa Sekolah.(Balai Pustaka)&lt;/p&gt;</t>
  </si>
  <si>
    <t>e82fda4f-df86-4c39-955a-295bed08b08d</t>
  </si>
  <si>
    <t>Angin Laut Tawar</t>
  </si>
  <si>
    <t>L.K. Ara</t>
  </si>
  <si>
    <t>978-602-260-761-8</t>
  </si>
  <si>
    <t>&lt;p&gt;Angin Laut Tawar adalah&amp;#39; kumpulan puisi LK Ara yang pertama,&lt;br /&gt;
 penyair kelahiran Gayo, Aceh. Sebagaimana telah tampak dalam&lt;br /&gt;
 judulnya, di dalam buku ini penyair berbicara tentang alam,&lt;br /&gt;
 khususnya alam di tanah kelahirannya. (Balai Pustaka)&lt;/p&gt;</t>
  </si>
  <si>
    <t>5a2b78b1-0f46-4d20-aeea-136327063020</t>
  </si>
  <si>
    <t>Asyiknya Menggambar</t>
  </si>
  <si>
    <t>Emteh, Feby</t>
  </si>
  <si>
    <t>979-690-719-4</t>
  </si>
  <si>
    <t>978-602-260-771-7</t>
  </si>
  <si>
    <t>&lt;p&gt;Kamu pasti suka menggambar. Tapi, suka bukan berarti harus selalu bisa. Banyak di antara teman-tamanmu atau bahkan kamu sendiri yang suka menggambar, tetapi tidak tahu tekniknya. Balai Pustaka&lt;/p&gt;</t>
  </si>
  <si>
    <t>d8ca4fc9-3daf-44e9-ad56-5a0183d91a5e</t>
  </si>
  <si>
    <t>Babi Sombong dan Kuda Kurus</t>
  </si>
  <si>
    <t>Gazaldun</t>
  </si>
  <si>
    <t>979-690-039-4</t>
  </si>
  <si>
    <t>978-602-260-777-9</t>
  </si>
  <si>
    <t>&lt;p&gt;Cerita rakyat adalah cerita yang diwariskan secara turuntemurun.&lt;br /&gt;
 Cerita rakyat atau dongeng hadir dalam berbagai&lt;br /&gt;
 bentuk, misalnya legenda, fabel, dan mite.(Balai Pustaka)&lt;/p&gt;</t>
  </si>
  <si>
    <t>79f9bd5f-e36b-4cf5-9bfb-2e6f01b2f54d</t>
  </si>
  <si>
    <t>Badai Sampai Sore</t>
  </si>
  <si>
    <t>979-407-694-5</t>
  </si>
  <si>
    <t>978-602-260-779-3</t>
  </si>
  <si>
    <t>&lt;p&gt;Orang-orang yang menang adalah mereka yang berani&lt;br /&gt;
 menjalani kehidupan ini betapa pun pahitnya, dan mereka yang&lt;br /&gt;
 berani menghadapi kenyataan betapa pun menyakitkan. Seperti&lt;br /&gt;
 itulah Sunarto, salah satu tLayakoh di dalam cerita ini. Sunarto&lt;br /&gt;
 berhasil bangkit dari kehancuran dan kembali kuat menjalani&lt;br /&gt;
 kehidupan karena dia tabah menghadapi kenyataan bahwa&lt;br /&gt;
 sesungguhnya Eni adalah wanita jalang yang cintanya palsu&lt;br /&gt;
 belaka. Ketabahannya juga ditopang oleh cinta suci dari Suparni,&lt;br /&gt;
 juru rawat di rumah sakit paru-paru tempatnya dirawat selama&lt;br /&gt;
 ini. (Balai Pustaka)&lt;/p&gt;</t>
  </si>
  <si>
    <t>d0fe37b3-7a0c-4e96-950f-a75bdc9534e7</t>
  </si>
  <si>
    <t>Batu Badaon</t>
  </si>
  <si>
    <t>Ris Therik</t>
  </si>
  <si>
    <t>978-602-260-785-4</t>
  </si>
  <si>
    <t>&lt;p&gt;Batu Badaon merupakan dongeng dari Pulau Rote. Pada&lt;br /&gt;
 umumnya dongeng selalu mengandung unsur pendidikan&lt;br /&gt;
 yang patut diketahui dan dipetik manfaatnya. Seperti halnya&lt;br /&gt;
 Batu Badaon ini, menceritakan tentang seorang laki-laki hernama&lt;br /&gt;
 Bais yang tak mengakui istri serta ibu bapaknya setelah&lt;br /&gt;
 ia menjadi raja. Akhirnya ia ditakdirkan menjadi buaya ..&lt;br /&gt;
 Demikian pula halnya dengan seorang anak yang melanggar&lt;br /&gt;
 pesan ibunya hingga mengakibatkan kejadian yang tak diinginkan.&lt;br /&gt;
 Perasaan sedih ibunya telah mendorongnya untuk&lt;br /&gt;
 berbuat nekad, ia pergi ke Batu Badaon, dan batu tersebut&lt;br /&gt;
 telah siap menelannya. Balai Pustaka&lt;/p&gt;</t>
  </si>
  <si>
    <t>516210da-d14a-47e8-b3f4-3bcc6025e6b7</t>
  </si>
  <si>
    <t>Belajar Bernyanyi Bersama si Balok</t>
  </si>
  <si>
    <t>S. Erymartono</t>
  </si>
  <si>
    <t>979-666-362-7</t>
  </si>
  <si>
    <t>978-602-260-793-9</t>
  </si>
  <si>
    <t>&lt;p&gt;Tangga paling bawah disebut do.&lt;br /&gt;
 Tangga di atasnya berbunyi re, kemudian mi, fa, so,&lt;br /&gt;
 la, si, do.&lt;br /&gt;
 Dari do ke re, dari re ke mi, sama tinggi naiknya.&lt;br /&gt;
 Juga dari fa ke sol, sol ke la, dan la ke si.&lt;br /&gt;
 Sedangkan dari mi ke fa, dan si ke do naiknya hanya&lt;br /&gt;
 setengahnya. Balai Pustaka&lt;/p&gt;</t>
  </si>
  <si>
    <t>891ca0c4-8a85-4288-957e-747cccd80aaa</t>
  </si>
  <si>
    <t>Belajar Menghitung Keliling</t>
  </si>
  <si>
    <t>Rifa'atul Mahmudah</t>
  </si>
  <si>
    <t>979-690-869-7</t>
  </si>
  <si>
    <t>978-602-260-798-4</t>
  </si>
  <si>
    <t>&lt;p&gt;Buku yang penyusun beri judul &amp;ldquo;Menghitung Keliling&amp;rdquo;&lt;br /&gt;
 ini berisi tentang bagaimana cara menghitung keliling suatu&lt;br /&gt;
 bangun datar dan bangun ruang, serta berbagai permasalahan&lt;br /&gt;
 yang berhubungan dengan keliling. Balai Pustaka&lt;/p&gt;</t>
  </si>
  <si>
    <t>b1001939-0ec6-4fef-b51c-4a02b2e602e4</t>
  </si>
  <si>
    <t>Dewi Sri dan Tujuh Putri Padi</t>
  </si>
  <si>
    <t>979-690-735-6</t>
  </si>
  <si>
    <t>978-602-260-855-4</t>
  </si>
  <si>
    <t>&lt;p&gt;Dewi Sri dan Tujuh Putri Padi merupakan cerita rakyat dari&lt;br /&gt;
 Sumatra Barat, yang sangat menarik untuk dibaca. Bahasa dan&lt;br /&gt;
 gaya penyampaiannya pun mudah dipahami oleh anak-anak.&lt;/p&gt;</t>
  </si>
  <si>
    <t>1808856c-38e9-4d6a-9d2a-6e83bdc73a34</t>
  </si>
  <si>
    <t>Bersorak Aman Bahagia</t>
  </si>
  <si>
    <t>Fe Dasa, dkk.</t>
  </si>
  <si>
    <t>979-690-709-7</t>
  </si>
  <si>
    <t>978-602-260-810-3</t>
  </si>
  <si>
    <t>&lt;p&gt;Pendidikan Anak Usia Dini (PAUD) adalah program pendidikan yang&lt;br /&gt;
 diselenggarakan bagi anak-anak usia 0-6 tahun. Penyelenggaraannya ke&lt;br /&gt;
 arah pertumbuhan dan perkembangan fisik (koordinasi motorik halus dan&lt;br /&gt;
 kasar), kecerdasan (daya pikir, daya cipta, kecerdasan emosi, kecerdasan&lt;br /&gt;
 spiritual), sosio emosional (sikap dan perilaku serta agama) bahasa dan&lt;br /&gt;
 komunikasi, sesuai dengan keunikan dan tahap-tahap perkembangan&lt;br /&gt;
 yang dilalui oleh anak usia dini. Balai Pustaka&lt;/p&gt;</t>
  </si>
  <si>
    <t>1d0d6bae-6671-4afc-b35b-6438ed0dd477</t>
  </si>
  <si>
    <t>Budi Pekerti</t>
  </si>
  <si>
    <t>979-690-969-3</t>
  </si>
  <si>
    <t>978-602-260-828-8</t>
  </si>
  <si>
    <t>83e88ae4-01d9-4db4-971b-6156c2fc622a</t>
  </si>
  <si>
    <t>Burung Garuda Terbang Sendiri</t>
  </si>
  <si>
    <t>Sanoesi Pane</t>
  </si>
  <si>
    <t>978-979-407-103-8</t>
  </si>
  <si>
    <t>978-602-260-833-2</t>
  </si>
  <si>
    <t>&lt;p&gt;Drama 3 babak ini berlatar Kerajaan Singasari pada masa&lt;br /&gt;
 pemerintahan Raja Kertanegara. Konflik batin antara pada tLayakohnya&lt;br /&gt;
 dilukiskan dengan menarik oleh Sanoesi Pane dan diterjemahkan&lt;br /&gt;
 dengan berhasil. Sehingga buku ini bukan saja akan dapat menambah&lt;br /&gt;
 perbendaharaan repertoar drama yang ada, tapi juga menjadi bacaan&lt;br /&gt;
 yang memikat.(Balai Pustaka)&lt;/p&gt;</t>
  </si>
  <si>
    <t>73b2332a-8fe4-4705-b480-db26af36030a</t>
  </si>
  <si>
    <t>Dongeng-Dongeng dari Pulau Roti</t>
  </si>
  <si>
    <t>d. Manafe</t>
  </si>
  <si>
    <t>979-690-051-3</t>
  </si>
  <si>
    <t>978-602-260-867-7</t>
  </si>
  <si>
    <t>&lt;p&gt;Buku cerita ini terdiri atas sembilan kisah dari Pulau&lt;br /&gt;
 Roti, Nusa Tenggara Timur, yang sangat menarik untuk&lt;br /&gt;
 dibaca. Bahasa dan gaya penyampaiannya pun mudah&lt;br /&gt;
 dipahami oleh anak-anak.(balai Pustaka)&lt;/p&gt;</t>
  </si>
  <si>
    <t>75b496e6-afc4-4e59-ab6d-776ac8e268d9</t>
  </si>
  <si>
    <t>Disiplin (Letakkan Barang pada Tempatnya)</t>
  </si>
  <si>
    <t>Kinan Nasanti</t>
  </si>
  <si>
    <t>978-602-260-059-6</t>
  </si>
  <si>
    <t>978-602-260-861-5</t>
  </si>
  <si>
    <t>&lt;p&gt;Untuk menunjang pendidikan anak usia dini, salah satu sarana yang perlu disediakan adalah buku. Pendidikan paling efisien untuk anak usia dini adalah melalui cerita. Balai Pustaka menyadari betul kebutuhan cerita yang bagus untuk anak usia dini, tidak hanya dari sisi tema tetapi juga dari sisi bahasa dan teknik penyampaiannya.&amp;nbsp; (Balai Pustaka)&lt;/p&gt;</t>
  </si>
  <si>
    <t>2af0d653-4ebe-40c9-8657-fd3073cfc751</t>
  </si>
  <si>
    <t>Bentrokan dalam Asrama</t>
  </si>
  <si>
    <t>978-979-407-172-4</t>
  </si>
  <si>
    <t>978-602-260-587-4</t>
  </si>
  <si>
    <t>&lt;p&gt;Cerita ini adalah sebuah cerita anak muda yang disusun sedemikian rupa, sehingga mudah untuk dibaca maupun untuk dipertunjukkan di atas panggung sebagai sandiwara satu babak.&lt;br /&gt;
 Ceritanya mengisahkan tiga anak muda dalam asrama yang berbeda-beda watak dan tabiatnya, sehingga timbul bentrokan-bentrokan yang seru, tapi yang membikin mereka lebih tegas saling mengerti dan saling kenali.&lt;/p&gt;</t>
  </si>
  <si>
    <t>10219fc6-ab21-4f1a-9d57-571deb8e919e</t>
  </si>
  <si>
    <t>Bunga Mawar</t>
  </si>
  <si>
    <t>979-690-273-7</t>
  </si>
  <si>
    <t>978-602-260-589-8</t>
  </si>
  <si>
    <t>&lt;p&gt;Bunga Mawar, karangan Bagindo Saleh ini, merupakan kumpulan cerita anak-anak. Yang menjadi tokoh-tokoh cerita pada umumnya adalah anak-anak, apakah mereka putri raja, pengembala, atau anak desa. Dengan pengolahan bahasa yang lembut serta ungkapan-ungkapan yang manis cerita ini akan menarik para pembaca anak -anak. Cerita-cerita dalam buku ini merupakan olahan baru dari tema-tema cerita Barat yang disesuaikan dengan alam Indonesia. Mudah-mudahan pelajaran serta pengalaman-pengalaman dalam cerita itu dapat berguna bagi anak-anak kita. Adapun cerita-cerita yang ada dalam buku ini adalah Rumah Kecil dalam Hutan, Si Kulit Beruang, Gadis Gembala Angsa, Tikus Siluman, dan Zahara dengan Kakaknya.&amp;nbsp;&lt;/p&gt;</t>
  </si>
  <si>
    <t>ba017482-ce45-4c28-b8c6-47ffd9231156</t>
  </si>
  <si>
    <t>Sinbad si pelaut</t>
  </si>
  <si>
    <t>Dahlan Djazh</t>
  </si>
  <si>
    <t>978-602-260-236-1</t>
  </si>
  <si>
    <t>978-602-260-341-2</t>
  </si>
  <si>
    <t>&lt;p&gt;Pada suatu hari Sinbad duduk di depan rumah megah dan bermimpi ingin menjadi kaya seperti pemiliknya. Tanpa disangka, pengawal mempersilakan Sinbad masuk dan bertemu pemilik rumah. Pemilik rumah megah itu memperkenalkan diri dan ternyata mereka memiliki nama yang sama, yaitu Sinbad. Sinbad yang kaya mengawali cerita tentang kisah hidupnya. Mulai dari menghabiskan uang miulik ayahnya sampai pertemuannya dengan sang raja baik hati di pelabuhan Balsora. Sinbad menceritakan kisahnya dan sang raha merasa kasihan lalu memberikan sejumlah uang dan perahu agar ia kembali ke Bagdad. Sinbad berterima kasih dan meneruskan pelayarannya ke berbagai pulau. Sampai pada suatu hari ia terdampar di sebuah pulau dan menemukan sebuah benda putih bersinar.&lt;/p&gt;</t>
  </si>
  <si>
    <t>84ea02fe-a06a-42cf-8923-4bc0853c31a2</t>
  </si>
  <si>
    <t>Buah Tangan untuk Ima</t>
  </si>
  <si>
    <t>Dita Wijayanti</t>
  </si>
  <si>
    <t>978-623-182-211-6</t>
  </si>
  <si>
    <t>978-623-182-212-3</t>
  </si>
  <si>
    <t>&lt;p&gt;Ima sedang sakit. Ima sudah beberapa hari tidak masuk sekolah. Risa dan Erdo ingin menjenguk Ima. Mereka bingung harus membawa apa untuk buah tangan. Mainan, buku, atau buah? Risa ingin membelikan buku. Erdo ingin membelikan mainan dan buah. Mereka harus pergi ke toko untuk membelinya. Di toko, mereka belajar menawar dan memilih buah yang baik. Mereka pun belajar menyesuaikan belanja dengan uang yang ada. Lalu, buah tangan apa yang dibelikan Risa dan Erdo untuk Ima? Yuk, cari tahu!&lt;/p&gt;</t>
  </si>
  <si>
    <t>02ff8113-aca6-4f20-ab7c-7aec3035e4d4</t>
  </si>
  <si>
    <t>Gani Berani Jujur</t>
  </si>
  <si>
    <t>Diana Agustin</t>
  </si>
  <si>
    <t>978-623-182-183-6</t>
  </si>
  <si>
    <t>978-623-182-184-3</t>
  </si>
  <si>
    <t>&lt;p&gt;&amp;quot;Gani melihat ada beberapa kue cokelat di dalam kulkas. Ia tahu kue cokelat itu bukan miliknya. Tapi karena merasa lapar. Gani pun menghabiskan semua kue cokelat tersebut. Lalu, Bunda merasa heran melihat kue cokelat yang disimpan sudah tidak ada.&lt;br /&gt;
 Akhirnya, Bunda bertanya kepada Gani.&lt;br /&gt;
 Apakah Gani berani jujur kepada Bunda?&amp;quot;&lt;/p&gt;</t>
  </si>
  <si>
    <t>76e4f818-1967-4240-ad80-6f9d5555351c</t>
  </si>
  <si>
    <t>Hore, Gambar Lilo Bagus</t>
  </si>
  <si>
    <t>Sri Lestari</t>
  </si>
  <si>
    <t>978-623-182-185-0</t>
  </si>
  <si>
    <t>978-623-182-186-7</t>
  </si>
  <si>
    <t>&lt;p&gt;&amp;quot;Lilo merasa malu ketika menunjukkan&lt;br /&gt;
 gambarnya kepada Belo. Lilo merasa&lt;br /&gt;
 gambarnya kurang bagus. Eh, ternyata Belo malah memuji hasil gambar Lilo. Tentu saja Lilo senang sekali. Ia menjadi bersemangat untuk menggambar lagi, dan lagi.&amp;quot;&lt;/p&gt;</t>
  </si>
  <si>
    <t>e110201f-aaa6-405c-9778-dcec06a669d8</t>
  </si>
  <si>
    <t>Kakak Sayang Adik</t>
  </si>
  <si>
    <t>Rita Mutiara</t>
  </si>
  <si>
    <t>978-623-182-187-4</t>
  </si>
  <si>
    <t>978-623-182-188-1</t>
  </si>
  <si>
    <t>&lt;p&gt;&amp;quot;Rehan, adik Ardi menginginkan mobil-mobilan yang dimainkan Ardi. Namun, Ardi hanya&lt;br /&gt;
 mempunyai satu mobil-&lt;br /&gt;
 mobilan. Lalu, apa yang akan Ardi lakukan agar adiknya bisa bermain mobil-mobilan juga?&amp;quot;&lt;/p&gt;</t>
  </si>
  <si>
    <t>c1081331-3f65-4b89-9ea2-3f241f3f07ab</t>
  </si>
  <si>
    <t>Lumba-Lumba Si Penyelamat</t>
  </si>
  <si>
    <t>Desinta Ardiana W</t>
  </si>
  <si>
    <t>978-623-182-193-5</t>
  </si>
  <si>
    <t>978-623-182-194-2</t>
  </si>
  <si>
    <t>&lt;p&gt;&amp;quot;Buku ini mengisahkan perjalanan Popi si lumba-lumba ramah dan Gugu si anjing baik. Mereka sedang mengejar perahu pemilik Gugu. Namun, di tengah perjalanan ada Bosa si hiu nakal yang ingin melukai Gugu. Popi mencari cara dan meminta bantuan teman-temannya untuk menghalau Bosa. Dapatkah Popi dan teman-temannya menyelamatkan Gugu? Penasaran dengan cerita Popi?&lt;br /&gt;
 Yuk, baca buku ini sampai selesai.&amp;quot;&lt;/p&gt;</t>
  </si>
  <si>
    <t>1169a67d-948c-432c-9886-da416303ffee</t>
  </si>
  <si>
    <t>Popo, Sampah, dan Suratnya</t>
  </si>
  <si>
    <t>Rizka Zulhijah</t>
  </si>
  <si>
    <t>978-623-182-197-3</t>
  </si>
  <si>
    <t>978-623-182-198-0</t>
  </si>
  <si>
    <t>&lt;p&gt;&amp;quot;Popo, si mobil pos mendapat tugas mengirim surat penting hari ini. Sebuah surat ucapan ulang tahun untuk Nenek. Surat itu harus sampai sebelum pukul 9. Namun, di tengah jalan ternyata ada genangan air yang cukup tinggi. Semalam hujan lebat dan ada tumpukan sampah yang menyumbat selokan. Bagaimana Popo mengatasi masalah ini?&lt;br /&gt;
 Mampukah Popo mengantar surat itu tepat waktu?&amp;quot;&lt;/p&gt;</t>
  </si>
  <si>
    <t>c09089c7-d370-45ef-ab80-c91768add2a1</t>
  </si>
  <si>
    <t>Ruli Mau Baca Juga</t>
  </si>
  <si>
    <t>Ana Rofiati</t>
  </si>
  <si>
    <t>978-623-182-207-9</t>
  </si>
  <si>
    <t>978-623-182-208-6</t>
  </si>
  <si>
    <t>&lt;p&gt;&amp;quot;Ruli belum bisa membaca. Ia tidak tahu bagaimana membaca tulisan di sekitarnya.&lt;br /&gt;
 Suatu hari, Ruli ke taman. Tangannya berlumur cat karena belum bisa membaca. Ruli juga bertemu dengan seekor anjing galak. Wah, bagaimana ceritanya, ya?&amp;quot;&lt;/p&gt;</t>
  </si>
  <si>
    <t>d4b2c488-e9af-4a8a-a290-40f3fed506e7</t>
  </si>
  <si>
    <t>Seragam Baru Obet</t>
  </si>
  <si>
    <t>Deviana Maria Ulfa</t>
  </si>
  <si>
    <t>978-623-182-203-1</t>
  </si>
  <si>
    <t>978-623-182-204-8</t>
  </si>
  <si>
    <t>&lt;p&gt;&amp;quot;Hari pertama masuk sekolah telah tiba. Obet berjanji akan memakai seragam sendiri, tanpa bantuan Bunda. Ia berulang kali berusaha memasukkan kancing ke lubangnya. Berulang kali pula ia gagal. Namun, Obet tidak menyerah. Apakah Obet berhasil memasukkan kancing ke lubangnya sesuai urutan? Apakah Obet bisa memakai seragam sendiri?&amp;quot;&lt;/p&gt;</t>
  </si>
  <si>
    <t>fe86fc4a-d65b-42d2-8414-28538b2ce364</t>
  </si>
  <si>
    <t>Yuk, Hargai Selera Temanmu</t>
  </si>
  <si>
    <t>978-623-182-199-7</t>
  </si>
  <si>
    <t>978-623-182-200-0</t>
  </si>
  <si>
    <t>&lt;p&gt;&amp;quot;Arin sangat suka makan donat. Ia membawa bekal donat ke sekolah setiap hari. Lina teman sebangku Arin lebih suka salad buah. Setiap hari Arin meminta Lina makan donat juga. Lina tentu saja bosan. Apa yang&lt;br /&gt;
 harus Lina lakukan supaya Arin tidak menawarinya donat setiap hari?&amp;quot;&lt;/p&gt;</t>
  </si>
  <si>
    <t>84b9274a-004a-447a-bc1f-5cacefc38101</t>
  </si>
  <si>
    <t>Uniknya Rumah Joglo Kakek Toyo</t>
  </si>
  <si>
    <t>Khipti Fatimah</t>
  </si>
  <si>
    <t>978-623-182-201-7</t>
  </si>
  <si>
    <t>978-623-182-202-4</t>
  </si>
  <si>
    <t>&lt;p&gt;&amp;quot;Suatu hari, Joko bersama ibunya berkunjung ke rumah Kakek Toyo. Ternyata, rumah Kakek Toyo berbeda bentuknya dengan rumah Joko. Rumah Kakek Toyo dinamakan Rumah Joglo. Rumah Joglo Kakek Toyo unik, lo. Ada pendopo, pringgitan, dan omah njero. Apalagi keunikan rumah Joglo Kakek Toyo? Yuk, ikuti keseruan melihat rumah Joglo Kakek Toyo bersama Joko.&amp;quot;&lt;/p&gt;</t>
  </si>
  <si>
    <t>8ac525e3-b1fb-487c-8e9c-0936ce4731cf</t>
  </si>
  <si>
    <t>Teropong Untuk Rubi</t>
  </si>
  <si>
    <t>Listkanisa Rahma Megawati</t>
  </si>
  <si>
    <t>978-623-182-218-5</t>
  </si>
  <si>
    <t>978-623-182-217-8</t>
  </si>
  <si>
    <t>&lt;p&gt;&amp;quot;Rubi memiliki satu mainan favorit, sebuah teropong berwarna kuning. Suatu hari Rubi dan Kakak Raya bermain bersama. Tiba-tiba, Raya tak sengaja mematahkan teropong milik Rubi. Apakah Raya berhasil mengembalikan senyum ceria Rubi? Yuk, ikuti kisahnya.&amp;quot;&lt;/p&gt;</t>
  </si>
  <si>
    <t>ffaf67c7-342e-49fa-b04a-dd5d3fe4c36b</t>
  </si>
  <si>
    <t>Tempat Apa Ini?</t>
  </si>
  <si>
    <t>Yusfin Rahayu</t>
  </si>
  <si>
    <t>978-623-182-215-4</t>
  </si>
  <si>
    <t>978-623-182-216-1</t>
  </si>
  <si>
    <t>&lt;p&gt;Dodi dan ayahnya pergi ke beberapa tempat yang menyenangkan. Di tengah perjalanan, motor yang mereka tumpangi kehabisan bahan bakar. Ayah dan Dodi&amp;nbsp; terpaksa menuntun motor berdua. Ada beberapa tempat yang dilalui oleh mereka. Mengapa Ayah tak juga berhenti? Tempat apa yang Ayah cari?&amp;nbsp;&lt;/p&gt;</t>
  </si>
  <si>
    <t>df39cedf-8fce-4638-accf-be803d147e0e</t>
  </si>
  <si>
    <t>Sehelai Daun untuk Timi</t>
  </si>
  <si>
    <t>Winda Damayanti</t>
  </si>
  <si>
    <t>978-623-182-205-5</t>
  </si>
  <si>
    <t>978-623-182-206-2</t>
  </si>
  <si>
    <t>&lt;p&gt;&amp;quot;Mumu dan Timi sedang mencari makan. Mereka sangat senang mendapat roti.&lt;br /&gt;
 Mereka lalu pulang melewati jembatan.&lt;br /&gt;
 Timi kepayahan membawa roti yang besar.&lt;br /&gt;
 Byur! Timi jatuh ke kolam.&lt;br /&gt;
 Mumu panik. Mumu tidak bisa berenang.&lt;br /&gt;
 Bagaimana cara Mumu menyelamatkan Timi? &amp;quot;&lt;/p&gt;</t>
  </si>
  <si>
    <t>f328391a-3900-4102-acb0-981dadedbad4</t>
  </si>
  <si>
    <t>Rema yang Ramah</t>
  </si>
  <si>
    <t>Nurrul Hidayati</t>
  </si>
  <si>
    <t>978-623-182-213-0</t>
  </si>
  <si>
    <t>978-623-182-214-7</t>
  </si>
  <si>
    <t>&lt;p&gt;Rema adalah seekor merak yang ramah. Hari ini adalah hari pertama Rema masuk sekolah. Ia sudah membayangkan asyiknya bersekolah. Rema ingin sekali memiliki banyak teman. Dalam perjalanan ke sekolah Rema bertemu dengan Buni si kelinci. Rema menyapanya dengan ramah. Ia menghampiri Buni dan mengajaknya berangkat bersama. Maukah Buni? Yuk, Temukan jawabannya!&lt;/p&gt;</t>
  </si>
  <si>
    <t>073886d4-718b-4de0-bd8b-608dd96b9ddb</t>
  </si>
  <si>
    <t>Rano Ingin Juara</t>
  </si>
  <si>
    <t>Wulan Mulya Pratiwi</t>
  </si>
  <si>
    <t>978-623-182-209-3</t>
  </si>
  <si>
    <t>978-623-182-210-9</t>
  </si>
  <si>
    <t>&lt;p&gt;&amp;quot;Hari ulang tahun kemerdekaan Republik Indonesia akan tiba. Sekolah mengadakan lomba bernyanyi lagu Indonesia Raya.&lt;br /&gt;
 Rano ingin sekali mengikuti dan memenangkan lomba. Ibu berkata, bahwa Rano bisa jika bekerja keras. Tapi, apa itu bekerja keras? Bisakah Rano mengikuti lomba dan juara?&lt;br /&gt;
 Yuk, cari tahu kisah Rano selanjutnya.&amp;quot;&lt;/p&gt;</t>
  </si>
  <si>
    <t>516b3227-554d-47b3-a8b6-39cb018392c7</t>
  </si>
  <si>
    <t>Pensil Genta</t>
  </si>
  <si>
    <t>Walidah Ariyani</t>
  </si>
  <si>
    <t>978-623-182-195-9</t>
  </si>
  <si>
    <t>978-623-182-196-6</t>
  </si>
  <si>
    <t>&lt;p&gt;&amp;quot;Genta senang sekali, ibu memberikannya sekotak pensil. Pesan ibu, gunakan pensil satu per satu dulu. Namun, Genta yang merasa punya banyak pensil tidak menghiraukan pesan ibu. Ketika ia menggunakannya, ia akan meletakkan pensil sembarangan. Hingga saat ia akan sekolah, ternyata pensil barunya habis.&lt;br /&gt;
 Apa yang akan Genta lakukan, ya?&amp;quot;&lt;/p&gt;</t>
  </si>
  <si>
    <t>94ad7cd9-b646-4833-9823-bb73d4c3cda5</t>
  </si>
  <si>
    <t>Kido dan Balon Singa</t>
  </si>
  <si>
    <t>Wahyu Setyorini</t>
  </si>
  <si>
    <t>978-623-182-191-1</t>
  </si>
  <si>
    <t>978-623-182-192-8</t>
  </si>
  <si>
    <t>&lt;p&gt;Kido terbiasa bangun siang. Ia selalu datang terlambat ke sekolah. Suatu hari, akan ada pesta balon. Murid-murid bebas memilih balon. Sehari sebelumnya, Bu Guru menyiapkan banyak balon. Kido ingin dapat balon singa. Namun, Kido kesiangan dan terlambat lagi. Apakah Kido akan mendapatkan balon singa?&lt;/p&gt;</t>
  </si>
  <si>
    <t>07934e09-9557-4978-8404-70e7c1b49fd3</t>
  </si>
  <si>
    <t>Keyakinan Ratu Semut</t>
  </si>
  <si>
    <t>Rindha Devie</t>
  </si>
  <si>
    <t>978-623-182-189-8</t>
  </si>
  <si>
    <t>978-623-182-190-4</t>
  </si>
  <si>
    <t>&lt;p&gt;Ramut, Ratu Semut yang dicintai oleh rakyat semut. Ramut dikenal bijaksana dan taat beribadah. Suatu hari, bencana hujan lebat datang. Rakyat semut ketakutan! Ramut pun berdoa, &amp;ldquo;Tuhan, tolong selamatkanlah kerajaan kami&amp;rdquo;. Apakah Tuhan akan menolong kerajaan semut? Apakah Ratu dan seluruh rakyat semut akan selamat? Kisah Ramut ini menggambarkan keyakinannya kepada Tuhan yang Maha Esa.&lt;/p&gt;</t>
  </si>
  <si>
    <t>d40faba9-506d-4e67-bb20-49de53d0159b</t>
  </si>
  <si>
    <t>Ayo Bermain Engklek</t>
  </si>
  <si>
    <t>Efitri Widyatuti</t>
  </si>
  <si>
    <t>978-623-182-181-2</t>
  </si>
  <si>
    <t>978-623-182-182-9</t>
  </si>
  <si>
    <t>&lt;p&gt;Ibu mengajak Tara ke rumah nenek Tiwi. Baru sebentar di sana, Tara merasa bosan. Tara merasa tidak punya teman. Sore harinya, halaman rumah nenek Tiwi ramai. Banyak anak bermain di sana. Kira-kira mereka sedang bermain apa, ya? Apakah Tara bisa ikut dalam permainan itu? Pengalaman Tara ini mengajakmu mengenal permainan tradisional. Kamu akan semakin cinta tanah air.&lt;/p&gt;</t>
  </si>
  <si>
    <t>b71d322c-1e32-4134-ab9e-5a569d97f54e</t>
  </si>
  <si>
    <t>Aku Sayang Kamu, Ciko</t>
  </si>
  <si>
    <t>Ika Triofa</t>
  </si>
  <si>
    <t>978-623-182-179-9</t>
  </si>
  <si>
    <t>978-623-182-180-5</t>
  </si>
  <si>
    <t>&lt;p&gt;Ciko dan Diko sedang bermain bersama. Mereka sangat senang menemukan gabah yang tercecer di jalan setapak. Mereka makan bersama. Kemudian, Ciko mengajak Diko untuk minum di kolam. Ciko tidak sabar menunggu Diko yang berjalan sangat lambat. Ciko meremehkan Diko karena kakinya tidak sekuat kaki Ciko. Diko Sedih. Namun, tiba-tiba terdengar suara Ciko minta tolong. Akankah Diko menolong Ciko?&lt;/p&gt;</t>
  </si>
  <si>
    <t>f6aa58b7-6396-4ae2-8b65-5199d3cc6079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</si>
</sst>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quot; &quot;mmmm&quot; &quot;yyyy"/>
    <numFmt numFmtId="165" formatCode="_-[$Rp-421]* #,##0_-;_-[$Rp-421]* \-#,##0_-;_-[$Rp-421]* &quot;-&quot;??_-;_-@"/>
    <numFmt numFmtId="166" formatCode="[$Rp-421]\ #,##0"/>
    <numFmt numFmtId="167" formatCode="#,##0.00;\(#,##0.00\)"/>
    <numFmt numFmtId="168" formatCode="[$Rp]\ #,##0"/>
    <numFmt numFmtId="169" formatCode="#,##0;\(#,##0\)"/>
    <numFmt numFmtId="170" formatCode="[$Rp]\ #"/>
    <numFmt numFmtId="171" formatCode="yyyy\-mm\-dd"/>
  </numFmts>
  <fonts count="46">
    <font>
      <sz val="11"/>
      <color rgb="FF000000"/>
      <name val="Calibri"/>
    </font>
    <font>
      <sz val="11"/>
      <name val="Calibri"/>
    </font>
    <font>
      <b/>
      <u/>
      <sz val="15"/>
      <color rgb="FF000000"/>
      <name val="Calibri"/>
    </font>
    <font>
      <b/>
      <sz val="15"/>
      <color rgb="FF000000"/>
      <name val="Calibri"/>
    </font>
    <font>
      <b/>
      <sz val="12"/>
      <color rgb="FF000000"/>
      <name val="Calibri"/>
    </font>
    <font>
      <sz val="12"/>
      <color rgb="FF000000"/>
      <name val="Calibri"/>
    </font>
    <font>
      <sz val="12"/>
      <name val="Calibri"/>
    </font>
    <font>
      <sz val="11"/>
      <name val="Calibri"/>
    </font>
    <font>
      <b/>
      <i/>
      <sz val="12"/>
      <name val="Calibri"/>
    </font>
    <font>
      <b/>
      <u/>
      <sz val="14"/>
      <color rgb="FF000000"/>
      <name val="Calibri"/>
    </font>
    <font>
      <i/>
      <sz val="12"/>
      <name val="Calibri"/>
    </font>
    <font>
      <b/>
      <i/>
      <sz val="10"/>
      <name val="Arial"/>
    </font>
    <font>
      <sz val="11"/>
      <name val="Arial"/>
    </font>
    <font>
      <b/>
      <sz val="11"/>
      <color rgb="FF000000"/>
      <name val="Calibri"/>
    </font>
    <font>
      <b/>
      <sz val="17"/>
      <color rgb="FF000000"/>
      <name val="Calibri"/>
    </font>
    <font>
      <b/>
      <sz val="11"/>
      <name val="Calibri"/>
    </font>
    <font>
      <sz val="10"/>
      <name val="Arial"/>
    </font>
    <font>
      <sz val="10"/>
      <color rgb="FF000000"/>
      <name val="Arial"/>
    </font>
    <font>
      <b/>
      <sz val="14"/>
      <color rgb="FF000000"/>
      <name val="Calibri"/>
    </font>
    <font>
      <b/>
      <sz val="16"/>
      <color rgb="FF000000"/>
      <name val="Calibri"/>
    </font>
    <font>
      <sz val="11"/>
      <color rgb="FFD9D9D9"/>
      <name val="Calibri"/>
    </font>
    <font>
      <sz val="14"/>
      <color rgb="FF000000"/>
      <name val="Calibri"/>
    </font>
    <font>
      <b/>
      <sz val="11"/>
      <name val="Calibri"/>
    </font>
    <font>
      <b/>
      <sz val="14"/>
      <name val="Calibri"/>
    </font>
    <font>
      <b/>
      <sz val="11"/>
      <color rgb="FFFFFFFF"/>
      <name val="Calibri"/>
    </font>
    <font>
      <u/>
      <sz val="12"/>
      <color rgb="FF0000FF"/>
      <name val="Calibri"/>
    </font>
    <font>
      <sz val="11"/>
      <color rgb="FF000000"/>
      <name val="Inconsolata"/>
    </font>
    <font>
      <u/>
      <sz val="12"/>
      <color rgb="FF0000FF"/>
      <name val="Calibri"/>
    </font>
    <font>
      <u/>
      <sz val="12"/>
      <color rgb="FF0000FF"/>
      <name val="Calibri"/>
    </font>
    <font>
      <u/>
      <sz val="12"/>
      <color rgb="FF0000FF"/>
      <name val="Calibri"/>
    </font>
    <font>
      <b/>
      <sz val="13"/>
      <name val="Calibri"/>
    </font>
    <font>
      <b/>
      <sz val="11"/>
      <name val="Calibri"/>
    </font>
    <font>
      <b/>
      <sz val="38"/>
      <name val="Calibri"/>
    </font>
    <font>
      <b/>
      <sz val="17"/>
      <name val="Calibri"/>
    </font>
    <font>
      <u/>
      <sz val="11"/>
      <color rgb="FF0000FF"/>
      <name val="Calibri"/>
    </font>
    <font>
      <b/>
      <sz val="17"/>
      <color rgb="FF000000"/>
      <name val="Arial"/>
    </font>
    <font>
      <b/>
      <sz val="11"/>
      <color rgb="FF000000"/>
      <name val="Calibri"/>
    </font>
    <font>
      <sz val="11"/>
      <color rgb="FF000000"/>
      <name val="Calibri"/>
    </font>
    <font>
      <sz val="11"/>
      <name val="Calibri"/>
    </font>
    <font>
      <u/>
      <sz val="14"/>
      <color rgb="FFFFFFFF"/>
      <name val="Calibri"/>
    </font>
    <font>
      <u/>
      <sz val="11"/>
      <color rgb="FF0000FF"/>
      <name val="Calibri"/>
    </font>
    <font>
      <u/>
      <sz val="11"/>
      <color rgb="FF0000FF"/>
      <name val="Calibri"/>
    </font>
    <font>
      <u/>
      <sz val="14"/>
      <color rgb="FFFFFFFF"/>
      <name val="Calibri"/>
    </font>
    <font>
      <u/>
      <sz val="11"/>
      <color rgb="FF0000FF"/>
      <name val="Calibri"/>
    </font>
    <font>
      <u/>
      <sz val="11"/>
      <color rgb="FF0000FF"/>
      <name val="Calibri"/>
    </font>
    <font>
      <b/>
      <sz val="15"/>
      <color rgb="FF000000"/>
      <name val="Calibri, Arial"/>
    </font>
  </fonts>
  <fills count="14">
    <fill>
      <patternFill patternType="none"/>
    </fill>
    <fill>
      <patternFill patternType="gray125"/>
    </fill>
    <fill>
      <patternFill patternType="solid">
        <fgColor rgb="FF000000"/>
        <bgColor rgb="FF000000"/>
      </patternFill>
    </fill>
    <fill>
      <patternFill patternType="solid">
        <fgColor rgb="FFF8CBAD"/>
        <bgColor rgb="FFF8CBAD"/>
      </patternFill>
    </fill>
    <fill>
      <patternFill patternType="solid">
        <fgColor rgb="FFC6E0B4"/>
        <bgColor rgb="FFC6E0B4"/>
      </patternFill>
    </fill>
    <fill>
      <patternFill patternType="solid">
        <fgColor rgb="FFFFFF00"/>
        <bgColor rgb="FFFFFF00"/>
      </patternFill>
    </fill>
    <fill>
      <patternFill patternType="solid">
        <fgColor rgb="FFFFC000"/>
        <bgColor rgb="FFFFC000"/>
      </patternFill>
    </fill>
    <fill>
      <patternFill patternType="solid">
        <fgColor rgb="FF00FF00"/>
        <bgColor rgb="FF00FF00"/>
      </patternFill>
    </fill>
    <fill>
      <patternFill patternType="solid">
        <fgColor rgb="FF1155CC"/>
        <bgColor rgb="FF1155CC"/>
      </patternFill>
    </fill>
    <fill>
      <patternFill patternType="solid">
        <fgColor rgb="FFFFFFFF"/>
        <bgColor rgb="FFFFFFFF"/>
      </patternFill>
    </fill>
    <fill>
      <patternFill patternType="solid">
        <fgColor rgb="FF4A86E8"/>
        <bgColor rgb="FF4A86E8"/>
      </patternFill>
    </fill>
    <fill>
      <patternFill patternType="solid">
        <fgColor rgb="FFBDBDBD"/>
        <bgColor rgb="FFBDBDBD"/>
      </patternFill>
    </fill>
    <fill>
      <patternFill patternType="solid">
        <fgColor rgb="FFF3F3F3"/>
        <bgColor rgb="FFF3F3F3"/>
      </patternFill>
    </fill>
    <fill>
      <patternFill patternType="solid">
        <fgColor rgb="FF0000FF"/>
        <bgColor rgb="FF0000FF"/>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s>
  <cellStyleXfs count="1">
    <xf numFmtId="0" fontId="0" fillId="0" borderId="0"/>
  </cellStyleXfs>
  <cellXfs count="315">
    <xf numFmtId="0" fontId="0" fillId="0" borderId="0" xfId="0"/>
    <xf numFmtId="0" fontId="1" fillId="0" borderId="0" xfId="0" applyFont="1" applyAlignment="1">
      <alignment vertical="top"/>
    </xf>
    <xf numFmtId="0" fontId="4" fillId="0" borderId="1" xfId="0" applyFont="1" applyBorder="1" applyAlignment="1">
      <alignment horizontal="center" vertical="top" wrapText="1"/>
    </xf>
    <xf numFmtId="0" fontId="5" fillId="0" borderId="1" xfId="0" applyFont="1" applyBorder="1" applyAlignment="1">
      <alignment horizontal="center" vertical="top" wrapText="1"/>
    </xf>
    <xf numFmtId="0" fontId="4" fillId="0" borderId="1" xfId="0" applyFont="1" applyBorder="1" applyAlignment="1">
      <alignment vertical="top" wrapText="1"/>
    </xf>
    <xf numFmtId="0" fontId="6" fillId="0" borderId="1" xfId="0" applyFont="1" applyBorder="1" applyAlignment="1">
      <alignment vertical="top"/>
    </xf>
    <xf numFmtId="0" fontId="5" fillId="0" borderId="1" xfId="0" applyFont="1" applyBorder="1" applyAlignment="1">
      <alignment vertical="top" wrapText="1"/>
    </xf>
    <xf numFmtId="0" fontId="6" fillId="0" borderId="1" xfId="0" applyFont="1" applyBorder="1" applyAlignment="1">
      <alignment horizontal="right" vertical="top" wrapText="1"/>
    </xf>
    <xf numFmtId="164" fontId="6" fillId="0" borderId="1" xfId="0" applyNumberFormat="1" applyFont="1" applyBorder="1" applyAlignment="1">
      <alignment horizontal="right" vertical="top" wrapText="1"/>
    </xf>
    <xf numFmtId="0" fontId="6" fillId="0" borderId="1" xfId="0" applyFont="1" applyBorder="1" applyAlignment="1">
      <alignment vertical="top" wrapText="1"/>
    </xf>
    <xf numFmtId="3" fontId="6" fillId="0" borderId="1" xfId="0" applyNumberFormat="1" applyFont="1" applyBorder="1" applyAlignment="1">
      <alignment horizontal="right" vertical="top" wrapText="1"/>
    </xf>
    <xf numFmtId="0" fontId="4" fillId="0" borderId="3" xfId="0" applyFont="1" applyBorder="1" applyAlignment="1">
      <alignment vertical="top" wrapText="1"/>
    </xf>
    <xf numFmtId="165" fontId="6" fillId="0" borderId="1" xfId="0" applyNumberFormat="1" applyFont="1" applyBorder="1" applyAlignment="1">
      <alignment horizontal="right" vertical="top" wrapText="1"/>
    </xf>
    <xf numFmtId="0" fontId="6" fillId="0" borderId="0" xfId="0" applyFont="1" applyAlignment="1">
      <alignment vertical="top"/>
    </xf>
    <xf numFmtId="0" fontId="8" fillId="0" borderId="0" xfId="0" applyFont="1" applyAlignment="1">
      <alignment vertical="top"/>
    </xf>
    <xf numFmtId="164" fontId="10" fillId="0" borderId="1" xfId="0" applyNumberFormat="1" applyFont="1" applyBorder="1" applyAlignment="1">
      <alignment horizontal="right" vertical="top" wrapText="1"/>
    </xf>
    <xf numFmtId="0" fontId="11" fillId="0" borderId="0" xfId="0" applyFont="1" applyAlignment="1">
      <alignment vertical="top"/>
    </xf>
    <xf numFmtId="0" fontId="12" fillId="0" borderId="0" xfId="0" applyFont="1" applyAlignment="1">
      <alignment horizontal="center" vertical="top"/>
    </xf>
    <xf numFmtId="0" fontId="1" fillId="0" borderId="0" xfId="0" applyFont="1" applyAlignment="1">
      <alignment horizontal="center" vertical="top"/>
    </xf>
    <xf numFmtId="0" fontId="0" fillId="0" borderId="0" xfId="0" applyAlignment="1">
      <alignment horizontal="center" vertical="top"/>
    </xf>
    <xf numFmtId="0" fontId="13" fillId="0" borderId="0" xfId="0" applyFont="1" applyAlignment="1">
      <alignment horizontal="center" vertical="top"/>
    </xf>
    <xf numFmtId="0" fontId="1" fillId="0" borderId="0" xfId="0" applyFont="1"/>
    <xf numFmtId="0" fontId="7" fillId="0" borderId="0" xfId="0" applyFont="1" applyAlignment="1">
      <alignment horizontal="left" vertical="top"/>
    </xf>
    <xf numFmtId="0" fontId="15" fillId="0" borderId="0" xfId="0" applyFont="1" applyAlignment="1">
      <alignment horizontal="left" vertical="top"/>
    </xf>
    <xf numFmtId="0" fontId="7" fillId="0" borderId="0" xfId="0" applyFont="1" applyAlignment="1">
      <alignment horizontal="center" vertical="center"/>
    </xf>
    <xf numFmtId="49" fontId="7" fillId="0" borderId="0" xfId="0" applyNumberFormat="1" applyFont="1" applyAlignment="1">
      <alignment horizontal="center" vertical="center"/>
    </xf>
    <xf numFmtId="3" fontId="7" fillId="0" borderId="0" xfId="0" applyNumberFormat="1" applyFont="1" applyAlignment="1">
      <alignment horizontal="right" vertical="center"/>
    </xf>
    <xf numFmtId="0" fontId="7" fillId="2" borderId="0" xfId="0" applyFont="1" applyFill="1" applyAlignment="1">
      <alignment horizontal="center" vertical="center"/>
    </xf>
    <xf numFmtId="0" fontId="7" fillId="0" borderId="0" xfId="0" applyFont="1" applyAlignment="1">
      <alignment horizontal="left" vertical="center"/>
    </xf>
    <xf numFmtId="0" fontId="17" fillId="0" borderId="1" xfId="0" applyFont="1" applyBorder="1" applyAlignment="1">
      <alignment horizontal="center" vertical="center" wrapText="1"/>
    </xf>
    <xf numFmtId="3" fontId="16" fillId="0" borderId="1" xfId="0" applyNumberFormat="1" applyFont="1" applyBorder="1" applyAlignment="1">
      <alignment horizontal="center" vertical="top" wrapText="1"/>
    </xf>
    <xf numFmtId="49" fontId="18" fillId="0" borderId="0" xfId="0" applyNumberFormat="1" applyFont="1" applyAlignment="1">
      <alignment horizontal="right" vertical="center"/>
    </xf>
    <xf numFmtId="0" fontId="18" fillId="3" borderId="0" xfId="0" applyFont="1" applyFill="1" applyAlignment="1">
      <alignment horizontal="center" vertical="center"/>
    </xf>
    <xf numFmtId="0" fontId="1" fillId="0" borderId="0" xfId="0" applyFont="1" applyAlignment="1">
      <alignment vertical="center"/>
    </xf>
    <xf numFmtId="3" fontId="13" fillId="0" borderId="0" xfId="0" applyNumberFormat="1" applyFont="1" applyAlignment="1">
      <alignment horizontal="center" vertical="center"/>
    </xf>
    <xf numFmtId="0" fontId="13" fillId="0" borderId="8" xfId="0" applyFont="1" applyBorder="1" applyAlignment="1">
      <alignment horizontal="center" vertical="center"/>
    </xf>
    <xf numFmtId="0" fontId="7" fillId="0" borderId="0" xfId="0" applyFont="1" applyAlignment="1">
      <alignment vertical="center"/>
    </xf>
    <xf numFmtId="0" fontId="18" fillId="0" borderId="0" xfId="0" applyFont="1" applyAlignment="1">
      <alignment horizontal="right" vertical="center"/>
    </xf>
    <xf numFmtId="3" fontId="18" fillId="4" borderId="0" xfId="0" applyNumberFormat="1" applyFont="1" applyFill="1" applyAlignment="1">
      <alignment horizontal="center" vertical="center"/>
    </xf>
    <xf numFmtId="0" fontId="19" fillId="4" borderId="0" xfId="0" applyFont="1" applyFill="1" applyAlignment="1">
      <alignment horizontal="center" vertical="center"/>
    </xf>
    <xf numFmtId="0" fontId="20" fillId="0" borderId="0" xfId="0" applyFont="1" applyAlignment="1">
      <alignment horizontal="center" vertical="center"/>
    </xf>
    <xf numFmtId="0" fontId="13" fillId="0" borderId="0" xfId="0" applyFont="1" applyAlignment="1">
      <alignment horizontal="left" vertical="center"/>
    </xf>
    <xf numFmtId="49" fontId="21" fillId="0" borderId="0" xfId="0" applyNumberFormat="1" applyFont="1" applyAlignment="1">
      <alignment horizontal="right" vertical="center"/>
    </xf>
    <xf numFmtId="0" fontId="21" fillId="0" borderId="0" xfId="0" applyFont="1" applyAlignment="1">
      <alignment vertical="center"/>
    </xf>
    <xf numFmtId="0" fontId="0" fillId="0" borderId="0" xfId="0" applyAlignment="1">
      <alignment vertical="center"/>
    </xf>
    <xf numFmtId="3" fontId="0" fillId="0" borderId="0" xfId="0" applyNumberFormat="1" applyAlignment="1">
      <alignment vertical="center"/>
    </xf>
    <xf numFmtId="0" fontId="0" fillId="0" borderId="8" xfId="0" applyBorder="1" applyAlignment="1">
      <alignment vertical="center"/>
    </xf>
    <xf numFmtId="0" fontId="21" fillId="0" borderId="0" xfId="0" applyFont="1" applyAlignment="1">
      <alignment horizontal="right" vertical="center"/>
    </xf>
    <xf numFmtId="0" fontId="17" fillId="0" borderId="1" xfId="0" applyFont="1" applyBorder="1" applyAlignment="1">
      <alignment horizontal="center" wrapText="1"/>
    </xf>
    <xf numFmtId="166" fontId="16" fillId="0" borderId="1" xfId="0" applyNumberFormat="1" applyFont="1" applyBorder="1" applyAlignment="1">
      <alignment horizontal="center" vertical="top" wrapText="1"/>
    </xf>
    <xf numFmtId="3" fontId="18" fillId="3" borderId="0" xfId="0" applyNumberFormat="1" applyFont="1" applyFill="1" applyAlignment="1">
      <alignment horizontal="center" vertical="center"/>
    </xf>
    <xf numFmtId="0" fontId="1" fillId="0" borderId="0" xfId="0" applyFont="1" applyAlignment="1">
      <alignment horizontal="center" vertical="center"/>
    </xf>
    <xf numFmtId="3" fontId="1" fillId="0" borderId="0" xfId="0" applyNumberFormat="1" applyFont="1" applyAlignment="1">
      <alignment horizontal="center" vertical="center"/>
    </xf>
    <xf numFmtId="0" fontId="1" fillId="0" borderId="8" xfId="0" applyFont="1" applyBorder="1" applyAlignment="1">
      <alignment horizontal="center" vertical="center"/>
    </xf>
    <xf numFmtId="49" fontId="0" fillId="0" borderId="0" xfId="0" applyNumberFormat="1" applyAlignment="1">
      <alignment vertical="center"/>
    </xf>
    <xf numFmtId="0" fontId="16" fillId="0" borderId="1" xfId="0" applyFont="1" applyBorder="1" applyAlignment="1">
      <alignment horizontal="center" vertical="top" wrapText="1"/>
    </xf>
    <xf numFmtId="49" fontId="1" fillId="0" borderId="0" xfId="0" applyNumberFormat="1" applyFont="1"/>
    <xf numFmtId="3" fontId="1" fillId="0" borderId="0" xfId="0" applyNumberFormat="1" applyFont="1"/>
    <xf numFmtId="0" fontId="1" fillId="0" borderId="8" xfId="0" applyFont="1" applyBorder="1"/>
    <xf numFmtId="0" fontId="1" fillId="2" borderId="0" xfId="0" applyFont="1" applyFill="1"/>
    <xf numFmtId="0" fontId="18" fillId="0" borderId="0" xfId="0" applyFont="1" applyAlignment="1">
      <alignment horizontal="right"/>
    </xf>
    <xf numFmtId="165" fontId="18" fillId="4" borderId="0" xfId="0" applyNumberFormat="1" applyFont="1" applyFill="1" applyAlignment="1">
      <alignment horizontal="right"/>
    </xf>
    <xf numFmtId="165" fontId="18" fillId="5" borderId="0" xfId="0" applyNumberFormat="1" applyFont="1" applyFill="1" applyAlignment="1">
      <alignment horizontal="right"/>
    </xf>
    <xf numFmtId="49" fontId="1" fillId="0" borderId="0" xfId="0" applyNumberFormat="1" applyFont="1" applyAlignment="1">
      <alignment horizontal="center" vertical="center"/>
    </xf>
    <xf numFmtId="0" fontId="22" fillId="0" borderId="8" xfId="0" applyFont="1" applyBorder="1" applyAlignment="1">
      <alignment horizontal="center" vertical="center"/>
    </xf>
    <xf numFmtId="165" fontId="18" fillId="0" borderId="0" xfId="0" applyNumberFormat="1" applyFont="1" applyAlignment="1">
      <alignment vertical="center"/>
    </xf>
    <xf numFmtId="0" fontId="18" fillId="0" borderId="0" xfId="0" applyFont="1" applyAlignment="1">
      <alignment horizontal="left" vertical="center"/>
    </xf>
    <xf numFmtId="165" fontId="18" fillId="6" borderId="0" xfId="0" applyNumberFormat="1" applyFont="1" applyFill="1" applyAlignment="1">
      <alignment vertical="center"/>
    </xf>
    <xf numFmtId="0" fontId="16" fillId="0" borderId="0" xfId="0" applyFont="1" applyAlignment="1">
      <alignment horizontal="center" vertical="top" wrapText="1"/>
    </xf>
    <xf numFmtId="167" fontId="0" fillId="0" borderId="0" xfId="0" applyNumberFormat="1" applyAlignment="1">
      <alignment vertical="center"/>
    </xf>
    <xf numFmtId="0" fontId="7" fillId="0" borderId="0" xfId="0" applyFont="1" applyAlignment="1">
      <alignment horizontal="center" vertical="top"/>
    </xf>
    <xf numFmtId="49" fontId="7" fillId="0" borderId="0" xfId="0" applyNumberFormat="1" applyFont="1" applyAlignment="1">
      <alignment horizontal="center" vertical="top"/>
    </xf>
    <xf numFmtId="3" fontId="7" fillId="0" borderId="0" xfId="0" applyNumberFormat="1" applyFont="1" applyAlignment="1">
      <alignment horizontal="right" vertical="top"/>
    </xf>
    <xf numFmtId="0" fontId="7" fillId="2" borderId="0" xfId="0" applyFont="1" applyFill="1" applyAlignment="1">
      <alignment horizontal="center" vertical="top"/>
    </xf>
    <xf numFmtId="0" fontId="15" fillId="0" borderId="0" xfId="0" applyFont="1" applyAlignment="1">
      <alignment horizontal="center" vertical="top"/>
    </xf>
    <xf numFmtId="0" fontId="13" fillId="0" borderId="1" xfId="0" applyFont="1" applyBorder="1" applyAlignment="1">
      <alignment horizontal="center" vertical="top"/>
    </xf>
    <xf numFmtId="49" fontId="13" fillId="0" borderId="1" xfId="0" applyNumberFormat="1" applyFont="1" applyBorder="1" applyAlignment="1">
      <alignment horizontal="center" vertical="top"/>
    </xf>
    <xf numFmtId="0" fontId="15" fillId="0" borderId="1" xfId="0" applyFont="1" applyBorder="1" applyAlignment="1">
      <alignment horizontal="center" vertical="top"/>
    </xf>
    <xf numFmtId="3" fontId="22" fillId="0" borderId="1" xfId="0" applyNumberFormat="1" applyFont="1" applyBorder="1" applyAlignment="1">
      <alignment horizontal="center" vertical="top"/>
    </xf>
    <xf numFmtId="0" fontId="15" fillId="2" borderId="0" xfId="0" applyFont="1" applyFill="1" applyAlignment="1">
      <alignment horizontal="center" vertical="top"/>
    </xf>
    <xf numFmtId="0" fontId="15" fillId="0" borderId="2" xfId="0" applyFont="1" applyBorder="1" applyAlignment="1">
      <alignment horizontal="center" vertical="top"/>
    </xf>
    <xf numFmtId="0" fontId="1" fillId="2" borderId="0" xfId="0" applyFont="1" applyFill="1" applyAlignment="1">
      <alignment horizontal="center" vertical="top"/>
    </xf>
    <xf numFmtId="0" fontId="0" fillId="0" borderId="0" xfId="0" applyAlignment="1">
      <alignment horizontal="left" vertical="top"/>
    </xf>
    <xf numFmtId="49" fontId="1" fillId="0" borderId="0" xfId="0" applyNumberFormat="1" applyFont="1" applyAlignment="1">
      <alignment horizontal="center" vertical="top"/>
    </xf>
    <xf numFmtId="3" fontId="1" fillId="0" borderId="0" xfId="0" applyNumberFormat="1" applyFont="1" applyAlignment="1">
      <alignment horizontal="right" vertical="top"/>
    </xf>
    <xf numFmtId="0" fontId="22" fillId="0" borderId="1" xfId="0" applyFont="1" applyBorder="1" applyAlignment="1">
      <alignment horizontal="center" vertical="top"/>
    </xf>
    <xf numFmtId="0" fontId="1" fillId="0" borderId="1" xfId="0" applyFont="1" applyBorder="1" applyAlignment="1">
      <alignment horizontal="center" vertical="top"/>
    </xf>
    <xf numFmtId="49" fontId="25" fillId="0" borderId="1" xfId="0" applyNumberFormat="1" applyFont="1" applyBorder="1" applyAlignment="1">
      <alignment horizontal="left" vertical="center"/>
    </xf>
    <xf numFmtId="3" fontId="1" fillId="0" borderId="1" xfId="0" applyNumberFormat="1" applyFont="1" applyBorder="1" applyAlignment="1">
      <alignment horizontal="center" vertical="top"/>
    </xf>
    <xf numFmtId="165" fontId="1" fillId="0" borderId="1" xfId="0" applyNumberFormat="1" applyFont="1" applyBorder="1" applyAlignment="1">
      <alignment horizontal="right" vertical="top"/>
    </xf>
    <xf numFmtId="3" fontId="0" fillId="0" borderId="1" xfId="0" applyNumberFormat="1" applyBorder="1" applyAlignment="1">
      <alignment horizontal="center" vertical="top"/>
    </xf>
    <xf numFmtId="165" fontId="0" fillId="0" borderId="1" xfId="0" applyNumberFormat="1" applyBorder="1" applyAlignment="1">
      <alignment horizontal="right" vertical="top"/>
    </xf>
    <xf numFmtId="0" fontId="0" fillId="2" borderId="0" xfId="0" applyFill="1" applyAlignment="1">
      <alignment horizontal="center" vertical="top"/>
    </xf>
    <xf numFmtId="3" fontId="0" fillId="0" borderId="7" xfId="0" applyNumberFormat="1" applyBorder="1" applyAlignment="1">
      <alignment horizontal="center" vertical="top"/>
    </xf>
    <xf numFmtId="0" fontId="13" fillId="0" borderId="3" xfId="0" applyFont="1" applyBorder="1" applyAlignment="1">
      <alignment horizontal="center" vertical="top"/>
    </xf>
    <xf numFmtId="0" fontId="22" fillId="0" borderId="0" xfId="0" applyFont="1" applyAlignment="1">
      <alignment horizontal="center" vertical="top"/>
    </xf>
    <xf numFmtId="3" fontId="22" fillId="0" borderId="0" xfId="0" applyNumberFormat="1" applyFont="1" applyAlignment="1">
      <alignment horizontal="center" vertical="top"/>
    </xf>
    <xf numFmtId="165" fontId="1" fillId="0" borderId="0" xfId="0" applyNumberFormat="1" applyFont="1" applyAlignment="1">
      <alignment horizontal="right" vertical="top"/>
    </xf>
    <xf numFmtId="168" fontId="1" fillId="0" borderId="0" xfId="0" applyNumberFormat="1" applyFont="1" applyAlignment="1">
      <alignment horizontal="right" vertical="top"/>
    </xf>
    <xf numFmtId="165" fontId="22" fillId="0" borderId="1" xfId="0" applyNumberFormat="1" applyFont="1" applyBorder="1" applyAlignment="1">
      <alignment horizontal="right" vertical="top"/>
    </xf>
    <xf numFmtId="0" fontId="22" fillId="2" borderId="0" xfId="0" applyFont="1" applyFill="1" applyAlignment="1">
      <alignment horizontal="center" vertical="top"/>
    </xf>
    <xf numFmtId="0" fontId="13" fillId="0" borderId="0" xfId="0" applyFont="1" applyAlignment="1">
      <alignment horizontal="left" vertical="top"/>
    </xf>
    <xf numFmtId="3" fontId="7" fillId="0" borderId="0" xfId="0" applyNumberFormat="1" applyFont="1" applyAlignment="1">
      <alignment horizontal="center" vertical="top"/>
    </xf>
    <xf numFmtId="3" fontId="0" fillId="0" borderId="0" xfId="0" applyNumberFormat="1" applyAlignment="1">
      <alignment horizontal="right" vertical="top"/>
    </xf>
    <xf numFmtId="168" fontId="7" fillId="0" borderId="0" xfId="0" applyNumberFormat="1" applyFont="1" applyAlignment="1">
      <alignment horizontal="center" vertical="top"/>
    </xf>
    <xf numFmtId="3" fontId="15" fillId="0" borderId="0" xfId="0" applyNumberFormat="1" applyFont="1" applyAlignment="1">
      <alignment horizontal="center" vertical="top"/>
    </xf>
    <xf numFmtId="168" fontId="15" fillId="0" borderId="0" xfId="0" applyNumberFormat="1" applyFont="1" applyAlignment="1">
      <alignment horizontal="center" vertical="top"/>
    </xf>
    <xf numFmtId="0" fontId="26" fillId="9" borderId="0" xfId="0" applyFont="1" applyFill="1" applyAlignment="1">
      <alignment horizontal="center" vertical="top"/>
    </xf>
    <xf numFmtId="49" fontId="6" fillId="0" borderId="1" xfId="0" applyNumberFormat="1" applyFont="1" applyBorder="1" applyAlignment="1">
      <alignment vertical="center"/>
    </xf>
    <xf numFmtId="0" fontId="0" fillId="0" borderId="1" xfId="0" applyBorder="1" applyAlignment="1">
      <alignment horizontal="center" vertical="top"/>
    </xf>
    <xf numFmtId="49" fontId="27" fillId="0" borderId="1" xfId="0" applyNumberFormat="1" applyFont="1" applyBorder="1" applyAlignment="1">
      <alignment vertical="center"/>
    </xf>
    <xf numFmtId="165" fontId="7" fillId="0" borderId="1" xfId="0" applyNumberFormat="1" applyFont="1" applyBorder="1" applyAlignment="1">
      <alignment horizontal="right" vertical="top"/>
    </xf>
    <xf numFmtId="3" fontId="7" fillId="0" borderId="1" xfId="0" applyNumberFormat="1" applyFont="1" applyBorder="1" applyAlignment="1">
      <alignment horizontal="center" vertical="top"/>
    </xf>
    <xf numFmtId="3" fontId="0" fillId="0" borderId="0" xfId="0" applyNumberFormat="1" applyAlignment="1">
      <alignment horizontal="left" vertical="top"/>
    </xf>
    <xf numFmtId="0" fontId="13" fillId="2" borderId="0" xfId="0" applyFont="1" applyFill="1" applyAlignment="1">
      <alignment horizontal="center" vertical="top"/>
    </xf>
    <xf numFmtId="0" fontId="1" fillId="0" borderId="0" xfId="0" applyFont="1" applyAlignment="1">
      <alignment horizontal="left" vertical="top"/>
    </xf>
    <xf numFmtId="49" fontId="28" fillId="0" borderId="1" xfId="0" applyNumberFormat="1" applyFont="1" applyBorder="1" applyAlignment="1">
      <alignment horizontal="left" vertical="center"/>
    </xf>
    <xf numFmtId="3" fontId="1" fillId="0" borderId="7" xfId="0" applyNumberFormat="1" applyFont="1" applyBorder="1" applyAlignment="1">
      <alignment horizontal="center" vertical="top"/>
    </xf>
    <xf numFmtId="165" fontId="1" fillId="0" borderId="7" xfId="0" applyNumberFormat="1" applyFont="1" applyBorder="1" applyAlignment="1">
      <alignment horizontal="right" vertical="top"/>
    </xf>
    <xf numFmtId="49" fontId="29" fillId="0" borderId="1" xfId="0" applyNumberFormat="1" applyFont="1" applyBorder="1" applyAlignment="1">
      <alignment horizontal="left" vertical="center"/>
    </xf>
    <xf numFmtId="165" fontId="0" fillId="0" borderId="7" xfId="0" applyNumberFormat="1" applyBorder="1" applyAlignment="1">
      <alignment horizontal="right" vertical="top"/>
    </xf>
    <xf numFmtId="49" fontId="0" fillId="0" borderId="1" xfId="0" applyNumberFormat="1" applyBorder="1" applyAlignment="1">
      <alignment horizontal="center" vertical="top"/>
    </xf>
    <xf numFmtId="168" fontId="0" fillId="0" borderId="1" xfId="0" applyNumberFormat="1" applyBorder="1" applyAlignment="1">
      <alignment horizontal="center" vertical="top"/>
    </xf>
    <xf numFmtId="49" fontId="0" fillId="0" borderId="0" xfId="0" applyNumberFormat="1" applyAlignment="1">
      <alignment horizontal="center" vertical="top"/>
    </xf>
    <xf numFmtId="3" fontId="0" fillId="0" borderId="0" xfId="0" applyNumberFormat="1" applyAlignment="1">
      <alignment horizontal="center" vertical="top"/>
    </xf>
    <xf numFmtId="168" fontId="0" fillId="0" borderId="0" xfId="0" applyNumberFormat="1" applyAlignment="1">
      <alignment horizontal="center" vertical="top"/>
    </xf>
    <xf numFmtId="3" fontId="13" fillId="0" borderId="1" xfId="0" applyNumberFormat="1" applyFont="1" applyBorder="1" applyAlignment="1">
      <alignment horizontal="center" vertical="top"/>
    </xf>
    <xf numFmtId="165" fontId="13" fillId="0" borderId="1" xfId="0" applyNumberFormat="1" applyFont="1" applyBorder="1" applyAlignment="1">
      <alignment horizontal="center" vertical="top"/>
    </xf>
    <xf numFmtId="165" fontId="13" fillId="0" borderId="1" xfId="0" applyNumberFormat="1" applyFont="1" applyBorder="1" applyAlignment="1">
      <alignment horizontal="right" vertical="top"/>
    </xf>
    <xf numFmtId="168" fontId="7" fillId="0" borderId="0" xfId="0" applyNumberFormat="1" applyFont="1" applyAlignment="1">
      <alignment horizontal="right" vertical="top"/>
    </xf>
    <xf numFmtId="49" fontId="7" fillId="0" borderId="0" xfId="0" applyNumberFormat="1" applyFont="1" applyAlignment="1">
      <alignment horizontal="left" vertical="top"/>
    </xf>
    <xf numFmtId="0" fontId="7" fillId="2" borderId="0" xfId="0" applyFont="1" applyFill="1" applyAlignment="1">
      <alignment horizontal="left" vertical="top"/>
    </xf>
    <xf numFmtId="0" fontId="23" fillId="0" borderId="0" xfId="0" applyFont="1" applyAlignment="1">
      <alignment horizontal="left" vertical="top"/>
    </xf>
    <xf numFmtId="3" fontId="30" fillId="0" borderId="0" xfId="0" applyNumberFormat="1" applyFont="1" applyAlignment="1">
      <alignment horizontal="center" vertical="center" wrapText="1"/>
    </xf>
    <xf numFmtId="3" fontId="31" fillId="0" borderId="0" xfId="0" applyNumberFormat="1" applyFont="1" applyAlignment="1">
      <alignment horizontal="center" vertical="center" wrapText="1"/>
    </xf>
    <xf numFmtId="3" fontId="7" fillId="0" borderId="0" xfId="0" applyNumberFormat="1" applyFont="1" applyAlignment="1">
      <alignment horizontal="center" vertical="center"/>
    </xf>
    <xf numFmtId="3" fontId="32" fillId="0" borderId="0" xfId="0" applyNumberFormat="1" applyFont="1" applyAlignment="1">
      <alignment horizontal="center" vertical="center"/>
    </xf>
    <xf numFmtId="3" fontId="33" fillId="0" borderId="0" xfId="0" applyNumberFormat="1" applyFont="1" applyAlignment="1">
      <alignment horizontal="center" vertical="center"/>
    </xf>
    <xf numFmtId="0" fontId="33" fillId="0" borderId="0" xfId="0" applyFont="1" applyAlignment="1">
      <alignment horizontal="center" vertical="center"/>
    </xf>
    <xf numFmtId="10" fontId="33" fillId="0" borderId="0" xfId="0" applyNumberFormat="1" applyFont="1" applyAlignment="1">
      <alignment horizontal="center" vertical="center"/>
    </xf>
    <xf numFmtId="3" fontId="34" fillId="0" borderId="0" xfId="0" applyNumberFormat="1" applyFont="1" applyAlignment="1">
      <alignment horizontal="center" vertical="center"/>
    </xf>
    <xf numFmtId="3" fontId="15" fillId="0" borderId="0" xfId="0" applyNumberFormat="1" applyFont="1" applyAlignment="1">
      <alignment horizontal="center" vertical="center"/>
    </xf>
    <xf numFmtId="0" fontId="13" fillId="0" borderId="0" xfId="0" applyFont="1" applyAlignment="1">
      <alignment horizontal="center" vertical="center"/>
    </xf>
    <xf numFmtId="0" fontId="15" fillId="0" borderId="0" xfId="0" applyFont="1" applyAlignment="1">
      <alignment horizontal="center" vertical="center"/>
    </xf>
    <xf numFmtId="3" fontId="7" fillId="0" borderId="0" xfId="0" applyNumberFormat="1" applyFont="1" applyAlignment="1">
      <alignment vertical="center"/>
    </xf>
    <xf numFmtId="3" fontId="0" fillId="0" borderId="0" xfId="0" applyNumberFormat="1" applyAlignment="1">
      <alignment horizontal="center" vertical="center"/>
    </xf>
    <xf numFmtId="0" fontId="0" fillId="5" borderId="0" xfId="0" applyFill="1" applyAlignment="1">
      <alignment vertical="center"/>
    </xf>
    <xf numFmtId="3" fontId="36" fillId="0" borderId="0" xfId="0" applyNumberFormat="1" applyFont="1" applyAlignment="1">
      <alignment horizontal="center" vertical="center"/>
    </xf>
    <xf numFmtId="0" fontId="15" fillId="9" borderId="0" xfId="0" applyFont="1" applyFill="1" applyAlignment="1">
      <alignment vertical="center"/>
    </xf>
    <xf numFmtId="3" fontId="15" fillId="0" borderId="0" xfId="0" applyNumberFormat="1" applyFont="1" applyAlignment="1">
      <alignment vertical="center"/>
    </xf>
    <xf numFmtId="0" fontId="37" fillId="0" borderId="0" xfId="0" applyFont="1" applyAlignment="1">
      <alignment horizontal="center" vertical="center"/>
    </xf>
    <xf numFmtId="0" fontId="0" fillId="0" borderId="0" xfId="0" applyAlignment="1">
      <alignment horizontal="center" vertical="center"/>
    </xf>
    <xf numFmtId="0" fontId="7" fillId="5" borderId="0" xfId="0" applyFont="1" applyFill="1" applyAlignment="1">
      <alignment vertical="center"/>
    </xf>
    <xf numFmtId="0" fontId="37" fillId="0" borderId="0" xfId="0" applyFont="1" applyAlignment="1">
      <alignment vertical="center"/>
    </xf>
    <xf numFmtId="0" fontId="0" fillId="5" borderId="0" xfId="0" applyFill="1" applyAlignment="1">
      <alignment horizontal="left" vertical="center"/>
    </xf>
    <xf numFmtId="0" fontId="37" fillId="5" borderId="0" xfId="0" applyFont="1" applyFill="1" applyAlignment="1">
      <alignment horizontal="center" vertical="center"/>
    </xf>
    <xf numFmtId="0" fontId="37" fillId="5" borderId="0" xfId="0" applyFont="1" applyFill="1" applyAlignment="1">
      <alignment vertical="center"/>
    </xf>
    <xf numFmtId="0" fontId="7" fillId="5" borderId="0" xfId="0" applyFont="1" applyFill="1" applyAlignment="1">
      <alignment horizontal="left" vertical="center"/>
    </xf>
    <xf numFmtId="0" fontId="7" fillId="9" borderId="0" xfId="0" applyFont="1" applyFill="1" applyAlignment="1">
      <alignment vertical="center"/>
    </xf>
    <xf numFmtId="3" fontId="7" fillId="9" borderId="0" xfId="0" applyNumberFormat="1" applyFont="1" applyFill="1" applyAlignment="1">
      <alignment vertical="center"/>
    </xf>
    <xf numFmtId="3" fontId="7" fillId="9" borderId="0" xfId="0" applyNumberFormat="1" applyFont="1" applyFill="1" applyAlignment="1">
      <alignment horizontal="center" vertical="center"/>
    </xf>
    <xf numFmtId="0" fontId="7" fillId="9" borderId="0" xfId="0" applyFont="1" applyFill="1"/>
    <xf numFmtId="0" fontId="22" fillId="0" borderId="0" xfId="0" applyFont="1" applyAlignment="1">
      <alignment horizontal="left" vertical="top"/>
    </xf>
    <xf numFmtId="0" fontId="38" fillId="0" borderId="0" xfId="0" applyFont="1" applyAlignment="1">
      <alignment vertical="top"/>
    </xf>
    <xf numFmtId="1" fontId="1" fillId="0" borderId="0" xfId="0" applyNumberFormat="1" applyFont="1" applyAlignment="1">
      <alignment vertical="top"/>
    </xf>
    <xf numFmtId="0" fontId="1" fillId="0" borderId="0" xfId="0" applyFont="1" applyAlignment="1">
      <alignment horizontal="right" vertical="top"/>
    </xf>
    <xf numFmtId="0" fontId="13" fillId="0" borderId="1" xfId="0" applyFont="1" applyBorder="1" applyAlignment="1">
      <alignment horizontal="center" vertical="center"/>
    </xf>
    <xf numFmtId="0" fontId="22" fillId="0" borderId="1" xfId="0" applyFont="1" applyBorder="1" applyAlignment="1">
      <alignment horizontal="center" vertical="center"/>
    </xf>
    <xf numFmtId="0" fontId="0" fillId="0" borderId="1" xfId="0" applyBorder="1" applyAlignment="1">
      <alignment horizontal="center" vertical="center"/>
    </xf>
    <xf numFmtId="3" fontId="13" fillId="0" borderId="1" xfId="0" applyNumberFormat="1" applyFont="1" applyBorder="1" applyAlignment="1">
      <alignment horizontal="center" vertical="center"/>
    </xf>
    <xf numFmtId="166" fontId="22" fillId="0" borderId="1" xfId="0" applyNumberFormat="1" applyFont="1" applyBorder="1" applyAlignment="1">
      <alignment horizontal="center" vertical="center"/>
    </xf>
    <xf numFmtId="0" fontId="1" fillId="0" borderId="1" xfId="0" applyFont="1" applyBorder="1" applyAlignment="1">
      <alignment horizontal="center" vertical="center"/>
    </xf>
    <xf numFmtId="165" fontId="22" fillId="0" borderId="1" xfId="0" applyNumberFormat="1" applyFont="1" applyBorder="1" applyAlignment="1">
      <alignment horizontal="center" vertical="center"/>
    </xf>
    <xf numFmtId="1" fontId="1" fillId="0" borderId="0" xfId="0" applyNumberFormat="1" applyFont="1" applyAlignment="1">
      <alignment horizontal="center" vertical="top"/>
    </xf>
    <xf numFmtId="3" fontId="1" fillId="0" borderId="0" xfId="0" applyNumberFormat="1" applyFont="1" applyAlignment="1">
      <alignment vertical="top"/>
    </xf>
    <xf numFmtId="0" fontId="1" fillId="0" borderId="12" xfId="0" applyFont="1" applyBorder="1" applyAlignment="1">
      <alignment vertical="top"/>
    </xf>
    <xf numFmtId="0" fontId="1" fillId="0" borderId="12" xfId="0" applyFont="1" applyBorder="1" applyAlignment="1">
      <alignment horizontal="center" vertical="top"/>
    </xf>
    <xf numFmtId="1" fontId="1" fillId="0" borderId="12" xfId="0" applyNumberFormat="1" applyFont="1" applyBorder="1" applyAlignment="1">
      <alignment vertical="top"/>
    </xf>
    <xf numFmtId="1" fontId="1" fillId="0" borderId="12" xfId="0" applyNumberFormat="1" applyFont="1" applyBorder="1" applyAlignment="1">
      <alignment horizontal="center" vertical="top"/>
    </xf>
    <xf numFmtId="3" fontId="1" fillId="0" borderId="12" xfId="0" applyNumberFormat="1" applyFont="1" applyBorder="1" applyAlignment="1">
      <alignment vertical="top"/>
    </xf>
    <xf numFmtId="0" fontId="1" fillId="0" borderId="12" xfId="0" applyFont="1" applyBorder="1" applyAlignment="1">
      <alignment horizontal="right" vertical="top"/>
    </xf>
    <xf numFmtId="0" fontId="13" fillId="11" borderId="1" xfId="0" applyFont="1" applyFill="1" applyBorder="1" applyAlignment="1">
      <alignment horizontal="center" vertical="top"/>
    </xf>
    <xf numFmtId="1" fontId="22" fillId="11" borderId="1" xfId="0" applyNumberFormat="1" applyFont="1" applyFill="1" applyBorder="1" applyAlignment="1">
      <alignment horizontal="center" vertical="top"/>
    </xf>
    <xf numFmtId="0" fontId="22" fillId="11" borderId="1" xfId="0" applyFont="1" applyFill="1" applyBorder="1" applyAlignment="1">
      <alignment horizontal="center" vertical="top"/>
    </xf>
    <xf numFmtId="1" fontId="13" fillId="11" borderId="1" xfId="0" applyNumberFormat="1" applyFont="1" applyFill="1" applyBorder="1" applyAlignment="1">
      <alignment horizontal="center" vertical="top"/>
    </xf>
    <xf numFmtId="3" fontId="13" fillId="11" borderId="1" xfId="0" applyNumberFormat="1" applyFont="1" applyFill="1" applyBorder="1" applyAlignment="1">
      <alignment horizontal="center" vertical="top"/>
    </xf>
    <xf numFmtId="0" fontId="1" fillId="9" borderId="1" xfId="0" applyFont="1" applyFill="1" applyBorder="1" applyAlignment="1">
      <alignment horizontal="center" vertical="top"/>
    </xf>
    <xf numFmtId="0" fontId="40" fillId="9" borderId="1" xfId="0" applyFont="1" applyFill="1" applyBorder="1" applyAlignment="1">
      <alignment horizontal="center" vertical="top"/>
    </xf>
    <xf numFmtId="0" fontId="38" fillId="9" borderId="1" xfId="0" applyFont="1" applyFill="1" applyBorder="1" applyAlignment="1">
      <alignment vertical="top"/>
    </xf>
    <xf numFmtId="0" fontId="38" fillId="9" borderId="1" xfId="0" applyFont="1" applyFill="1" applyBorder="1" applyAlignment="1">
      <alignment horizontal="center" vertical="top"/>
    </xf>
    <xf numFmtId="0" fontId="0" fillId="9" borderId="1" xfId="0" applyFill="1" applyBorder="1"/>
    <xf numFmtId="165" fontId="1" fillId="9" borderId="1" xfId="0" applyNumberFormat="1" applyFont="1" applyFill="1" applyBorder="1" applyAlignment="1">
      <alignment horizontal="right" vertical="top"/>
    </xf>
    <xf numFmtId="166" fontId="0" fillId="9" borderId="1" xfId="0" applyNumberFormat="1" applyFill="1" applyBorder="1" applyAlignment="1">
      <alignment vertical="top"/>
    </xf>
    <xf numFmtId="0" fontId="1" fillId="12" borderId="1" xfId="0" applyFont="1" applyFill="1" applyBorder="1" applyAlignment="1">
      <alignment horizontal="center" vertical="top"/>
    </xf>
    <xf numFmtId="0" fontId="41" fillId="12" borderId="1" xfId="0" applyFont="1" applyFill="1" applyBorder="1" applyAlignment="1">
      <alignment horizontal="center" vertical="top"/>
    </xf>
    <xf numFmtId="0" fontId="38" fillId="12" borderId="1" xfId="0" applyFont="1" applyFill="1" applyBorder="1" applyAlignment="1">
      <alignment vertical="top"/>
    </xf>
    <xf numFmtId="0" fontId="38" fillId="12" borderId="1" xfId="0" applyFont="1" applyFill="1" applyBorder="1" applyAlignment="1">
      <alignment horizontal="center" vertical="top"/>
    </xf>
    <xf numFmtId="0" fontId="0" fillId="12" borderId="1" xfId="0" applyFill="1" applyBorder="1"/>
    <xf numFmtId="165" fontId="1" fillId="12" borderId="1" xfId="0" applyNumberFormat="1" applyFont="1" applyFill="1" applyBorder="1" applyAlignment="1">
      <alignment horizontal="right" vertical="top"/>
    </xf>
    <xf numFmtId="166" fontId="0" fillId="12" borderId="1" xfId="0" applyNumberFormat="1" applyFill="1" applyBorder="1" applyAlignment="1">
      <alignment vertical="top"/>
    </xf>
    <xf numFmtId="0" fontId="1" fillId="9" borderId="1" xfId="0" applyFont="1" applyFill="1" applyBorder="1" applyAlignment="1">
      <alignment vertical="top"/>
    </xf>
    <xf numFmtId="0" fontId="0" fillId="9" borderId="1" xfId="0" applyFill="1" applyBorder="1" applyAlignment="1">
      <alignment vertical="top"/>
    </xf>
    <xf numFmtId="0" fontId="0" fillId="12" borderId="1" xfId="0" applyFill="1" applyBorder="1" applyAlignment="1">
      <alignment vertical="top"/>
    </xf>
    <xf numFmtId="168" fontId="0" fillId="9" borderId="1" xfId="0" applyNumberFormat="1" applyFill="1" applyBorder="1" applyAlignment="1">
      <alignment vertical="top"/>
    </xf>
    <xf numFmtId="0" fontId="0" fillId="9" borderId="1" xfId="0" applyFill="1" applyBorder="1" applyAlignment="1">
      <alignment horizontal="center" vertical="top"/>
    </xf>
    <xf numFmtId="0" fontId="0" fillId="12" borderId="1" xfId="0" applyFill="1" applyBorder="1" applyAlignment="1">
      <alignment horizontal="center" vertical="top"/>
    </xf>
    <xf numFmtId="0" fontId="13" fillId="0" borderId="0" xfId="0" applyFont="1" applyAlignment="1">
      <alignment vertical="top"/>
    </xf>
    <xf numFmtId="3" fontId="13" fillId="0" borderId="0" xfId="0" applyNumberFormat="1" applyFont="1" applyAlignment="1">
      <alignment horizontal="right" vertical="top"/>
    </xf>
    <xf numFmtId="168" fontId="22" fillId="0" borderId="0" xfId="0" applyNumberFormat="1" applyFont="1" applyAlignment="1">
      <alignment horizontal="right" vertical="top"/>
    </xf>
    <xf numFmtId="0" fontId="22" fillId="0" borderId="0" xfId="0" applyFont="1" applyAlignment="1">
      <alignment vertical="top"/>
    </xf>
    <xf numFmtId="49" fontId="1" fillId="0" borderId="0" xfId="0" applyNumberFormat="1" applyFont="1" applyAlignment="1">
      <alignment vertical="top"/>
    </xf>
    <xf numFmtId="169" fontId="1" fillId="0" borderId="0" xfId="0" applyNumberFormat="1" applyFont="1" applyAlignment="1">
      <alignment vertical="top"/>
    </xf>
    <xf numFmtId="168" fontId="1" fillId="0" borderId="0" xfId="0" applyNumberFormat="1" applyFont="1" applyAlignment="1">
      <alignment vertical="top"/>
    </xf>
    <xf numFmtId="3" fontId="22" fillId="0" borderId="1" xfId="0" applyNumberFormat="1" applyFont="1" applyBorder="1" applyAlignment="1">
      <alignment horizontal="center" vertical="center"/>
    </xf>
    <xf numFmtId="168" fontId="22" fillId="0" borderId="1" xfId="0" applyNumberFormat="1" applyFont="1" applyBorder="1" applyAlignment="1">
      <alignment horizontal="center" vertical="center"/>
    </xf>
    <xf numFmtId="170" fontId="1" fillId="0" borderId="0" xfId="0" applyNumberFormat="1" applyFont="1" applyAlignment="1">
      <alignment vertical="top"/>
    </xf>
    <xf numFmtId="0" fontId="24" fillId="13" borderId="0" xfId="0" applyFont="1" applyFill="1" applyAlignment="1">
      <alignment vertical="top"/>
    </xf>
    <xf numFmtId="14" fontId="1" fillId="0" borderId="12" xfId="0" applyNumberFormat="1" applyFont="1" applyBorder="1" applyAlignment="1">
      <alignment vertical="top"/>
    </xf>
    <xf numFmtId="49" fontId="1" fillId="0" borderId="12" xfId="0" applyNumberFormat="1" applyFont="1" applyBorder="1" applyAlignment="1">
      <alignment vertical="top"/>
    </xf>
    <xf numFmtId="170" fontId="1" fillId="0" borderId="12" xfId="0" applyNumberFormat="1" applyFont="1" applyBorder="1" applyAlignment="1">
      <alignment vertical="top"/>
    </xf>
    <xf numFmtId="168" fontId="1" fillId="0" borderId="12" xfId="0" applyNumberFormat="1" applyFont="1" applyBorder="1" applyAlignment="1">
      <alignment vertical="top"/>
    </xf>
    <xf numFmtId="0" fontId="13" fillId="11" borderId="1" xfId="0" applyFont="1" applyFill="1" applyBorder="1" applyAlignment="1">
      <alignment horizontal="right" vertical="top"/>
    </xf>
    <xf numFmtId="0" fontId="43" fillId="0" borderId="1" xfId="0" applyFont="1" applyBorder="1" applyAlignment="1">
      <alignment horizontal="center" vertical="top"/>
    </xf>
    <xf numFmtId="0" fontId="1" fillId="0" borderId="1" xfId="0" applyFont="1" applyBorder="1" applyAlignment="1">
      <alignment vertical="top"/>
    </xf>
    <xf numFmtId="0" fontId="1" fillId="0" borderId="1" xfId="0" applyFont="1" applyBorder="1" applyAlignment="1">
      <alignment horizontal="right" vertical="top"/>
    </xf>
    <xf numFmtId="49" fontId="1" fillId="0" borderId="1" xfId="0" applyNumberFormat="1" applyFont="1" applyBorder="1" applyAlignment="1">
      <alignment vertical="top"/>
    </xf>
    <xf numFmtId="3" fontId="1" fillId="0" borderId="1" xfId="0" applyNumberFormat="1" applyFont="1" applyBorder="1" applyAlignment="1">
      <alignment vertical="top"/>
    </xf>
    <xf numFmtId="168" fontId="0" fillId="0" borderId="1" xfId="0" applyNumberFormat="1" applyBorder="1" applyAlignment="1">
      <alignment vertical="top"/>
    </xf>
    <xf numFmtId="0" fontId="0" fillId="0" borderId="0" xfId="0" applyAlignment="1">
      <alignment vertical="top"/>
    </xf>
    <xf numFmtId="0" fontId="38" fillId="0" borderId="0" xfId="0" applyFont="1" applyAlignment="1">
      <alignment horizontal="center" vertical="center"/>
    </xf>
    <xf numFmtId="170" fontId="1" fillId="0" borderId="0" xfId="0" applyNumberFormat="1" applyFont="1" applyAlignment="1">
      <alignment horizontal="center" vertical="top"/>
    </xf>
    <xf numFmtId="168" fontId="1" fillId="0" borderId="1" xfId="0" applyNumberFormat="1" applyFont="1" applyBorder="1" applyAlignment="1">
      <alignment horizontal="center" vertical="center"/>
    </xf>
    <xf numFmtId="0" fontId="22" fillId="9" borderId="0" xfId="0" applyFont="1" applyFill="1" applyAlignment="1">
      <alignment horizontal="right" vertical="top"/>
    </xf>
    <xf numFmtId="14" fontId="1" fillId="0" borderId="0" xfId="0" applyNumberFormat="1" applyFont="1" applyAlignment="1">
      <alignment vertical="top"/>
    </xf>
    <xf numFmtId="170" fontId="1" fillId="0" borderId="12" xfId="0" applyNumberFormat="1" applyFont="1" applyBorder="1" applyAlignment="1">
      <alignment horizontal="center" vertical="top"/>
    </xf>
    <xf numFmtId="0" fontId="0" fillId="0" borderId="1" xfId="0" applyBorder="1" applyAlignment="1">
      <alignment horizontal="right" vertical="top"/>
    </xf>
    <xf numFmtId="0" fontId="38" fillId="0" borderId="1" xfId="0" applyFont="1" applyBorder="1" applyAlignment="1">
      <alignment vertical="top"/>
    </xf>
    <xf numFmtId="0" fontId="0" fillId="0" borderId="1" xfId="0" applyBorder="1" applyAlignment="1">
      <alignment vertical="top"/>
    </xf>
    <xf numFmtId="0" fontId="38" fillId="0" borderId="1" xfId="0" applyFont="1" applyBorder="1" applyAlignment="1">
      <alignment horizontal="left" vertical="top"/>
    </xf>
    <xf numFmtId="0" fontId="38" fillId="0" borderId="1" xfId="0" applyFont="1" applyBorder="1" applyAlignment="1">
      <alignment horizontal="center" vertical="top"/>
    </xf>
    <xf numFmtId="49" fontId="38" fillId="0" borderId="1" xfId="0" applyNumberFormat="1" applyFont="1" applyBorder="1" applyAlignment="1">
      <alignment vertical="top"/>
    </xf>
    <xf numFmtId="165" fontId="0" fillId="0" borderId="1" xfId="0" applyNumberFormat="1" applyBorder="1" applyAlignment="1">
      <alignment vertical="top"/>
    </xf>
    <xf numFmtId="170" fontId="0" fillId="0" borderId="1" xfId="0" applyNumberFormat="1" applyBorder="1" applyAlignment="1">
      <alignment vertical="top"/>
    </xf>
    <xf numFmtId="3" fontId="0" fillId="0" borderId="1" xfId="0" applyNumberFormat="1" applyBorder="1" applyAlignment="1">
      <alignment vertical="top"/>
    </xf>
    <xf numFmtId="0" fontId="0" fillId="0" borderId="1" xfId="0" applyBorder="1"/>
    <xf numFmtId="49" fontId="0" fillId="0" borderId="1" xfId="0" applyNumberFormat="1" applyBorder="1"/>
    <xf numFmtId="0" fontId="0" fillId="0" borderId="1" xfId="0" applyBorder="1" applyAlignment="1">
      <alignment horizontal="right"/>
    </xf>
    <xf numFmtId="168" fontId="1" fillId="0" borderId="1" xfId="0" applyNumberFormat="1" applyFont="1" applyBorder="1" applyAlignment="1">
      <alignment vertical="top"/>
    </xf>
    <xf numFmtId="0" fontId="0" fillId="0" borderId="0" xfId="0" applyAlignment="1">
      <alignment horizontal="center" vertical="top" wrapText="1"/>
    </xf>
    <xf numFmtId="0" fontId="0" fillId="0" borderId="0" xfId="0" applyAlignment="1">
      <alignment vertical="top" wrapText="1"/>
    </xf>
    <xf numFmtId="0" fontId="13" fillId="0" borderId="0" xfId="0" applyFont="1" applyAlignment="1">
      <alignment vertical="top" wrapText="1"/>
    </xf>
    <xf numFmtId="0" fontId="1" fillId="9" borderId="0" xfId="0" applyFont="1" applyFill="1" applyAlignment="1">
      <alignment horizontal="center" vertical="top"/>
    </xf>
    <xf numFmtId="3" fontId="13" fillId="9" borderId="1" xfId="0" applyNumberFormat="1" applyFont="1" applyFill="1" applyBorder="1" applyAlignment="1">
      <alignment horizontal="center" vertical="center"/>
    </xf>
    <xf numFmtId="0" fontId="13" fillId="9" borderId="0" xfId="0" applyFont="1" applyFill="1" applyAlignment="1">
      <alignment horizontal="center" vertical="top"/>
    </xf>
    <xf numFmtId="166" fontId="22" fillId="9" borderId="1" xfId="0" applyNumberFormat="1" applyFont="1" applyFill="1" applyBorder="1" applyAlignment="1">
      <alignment horizontal="center" vertical="center"/>
    </xf>
    <xf numFmtId="165" fontId="22" fillId="9" borderId="1" xfId="0" applyNumberFormat="1" applyFont="1" applyFill="1" applyBorder="1" applyAlignment="1">
      <alignment horizontal="center" vertical="center"/>
    </xf>
    <xf numFmtId="0" fontId="1" fillId="0" borderId="0" xfId="0" applyFont="1" applyAlignment="1">
      <alignment vertical="top" wrapText="1"/>
    </xf>
    <xf numFmtId="0" fontId="1" fillId="9" borderId="12" xfId="0" applyFont="1" applyFill="1" applyBorder="1" applyAlignment="1">
      <alignment horizontal="center" vertical="top"/>
    </xf>
    <xf numFmtId="0" fontId="1" fillId="9" borderId="1" xfId="0" applyFont="1" applyFill="1" applyBorder="1" applyAlignment="1">
      <alignment horizontal="left" vertical="top"/>
    </xf>
    <xf numFmtId="0" fontId="7" fillId="0" borderId="1" xfId="0" applyFont="1" applyBorder="1"/>
    <xf numFmtId="1" fontId="1" fillId="0" borderId="1" xfId="0" applyNumberFormat="1" applyFont="1" applyBorder="1" applyAlignment="1">
      <alignment vertical="top"/>
    </xf>
    <xf numFmtId="1" fontId="1" fillId="0" borderId="1" xfId="0" applyNumberFormat="1" applyFont="1" applyBorder="1" applyAlignment="1">
      <alignment horizontal="center" vertical="top"/>
    </xf>
    <xf numFmtId="1" fontId="0" fillId="0" borderId="1" xfId="0" applyNumberFormat="1" applyBorder="1" applyAlignment="1">
      <alignment horizontal="right" vertical="top"/>
    </xf>
    <xf numFmtId="169" fontId="1" fillId="0" borderId="1" xfId="0" applyNumberFormat="1" applyFont="1" applyBorder="1" applyAlignment="1">
      <alignment vertical="top"/>
    </xf>
    <xf numFmtId="171" fontId="1" fillId="0" borderId="1" xfId="0" applyNumberFormat="1" applyFont="1" applyBorder="1" applyAlignment="1">
      <alignment vertical="top"/>
    </xf>
    <xf numFmtId="171" fontId="7" fillId="0" borderId="1" xfId="0" applyNumberFormat="1" applyFont="1" applyBorder="1"/>
    <xf numFmtId="0" fontId="44" fillId="0" borderId="1" xfId="0" applyFont="1" applyBorder="1" applyAlignment="1">
      <alignment vertical="top"/>
    </xf>
    <xf numFmtId="0" fontId="0" fillId="9" borderId="1" xfId="0" applyFill="1" applyBorder="1" applyAlignment="1">
      <alignment horizontal="left" vertical="top"/>
    </xf>
    <xf numFmtId="0" fontId="0" fillId="9" borderId="1" xfId="0" applyFill="1" applyBorder="1" applyAlignment="1">
      <alignment horizontal="center"/>
    </xf>
    <xf numFmtId="1" fontId="0" fillId="0" borderId="1" xfId="0" applyNumberFormat="1" applyBorder="1" applyAlignment="1">
      <alignment horizontal="right"/>
    </xf>
    <xf numFmtId="3" fontId="13" fillId="0" borderId="1" xfId="0" applyNumberFormat="1" applyFont="1" applyBorder="1" applyAlignment="1">
      <alignment vertical="top"/>
    </xf>
    <xf numFmtId="0" fontId="0" fillId="9" borderId="1" xfId="0" applyFill="1" applyBorder="1" applyAlignment="1">
      <alignment horizontal="left"/>
    </xf>
    <xf numFmtId="0" fontId="7" fillId="9" borderId="1" xfId="0" applyFont="1" applyFill="1" applyBorder="1" applyAlignment="1">
      <alignment horizontal="left"/>
    </xf>
    <xf numFmtId="3" fontId="0" fillId="0" borderId="1" xfId="0" applyNumberFormat="1" applyBorder="1"/>
    <xf numFmtId="0" fontId="7" fillId="0" borderId="1" xfId="0" applyFont="1" applyBorder="1" applyAlignment="1">
      <alignment horizontal="center"/>
    </xf>
    <xf numFmtId="171" fontId="0" fillId="0" borderId="1" xfId="0" applyNumberFormat="1" applyBorder="1"/>
    <xf numFmtId="0" fontId="22" fillId="9" borderId="0" xfId="0" applyFont="1" applyFill="1" applyAlignment="1">
      <alignment horizontal="center" vertical="top"/>
    </xf>
    <xf numFmtId="168" fontId="22" fillId="9" borderId="0" xfId="0" applyNumberFormat="1" applyFont="1" applyFill="1" applyAlignment="1">
      <alignment horizontal="center" vertical="top"/>
    </xf>
    <xf numFmtId="3" fontId="1" fillId="0" borderId="0" xfId="0" applyNumberFormat="1" applyFont="1" applyAlignment="1">
      <alignment horizontal="center" vertical="top"/>
    </xf>
    <xf numFmtId="0" fontId="1" fillId="0" borderId="1" xfId="0" applyFont="1" applyBorder="1" applyAlignment="1">
      <alignment horizontal="left" vertical="top"/>
    </xf>
    <xf numFmtId="166" fontId="0" fillId="0" borderId="1" xfId="0" applyNumberFormat="1" applyBorder="1" applyAlignment="1">
      <alignment vertical="top"/>
    </xf>
    <xf numFmtId="0" fontId="0" fillId="0" borderId="0" xfId="0" applyAlignment="1">
      <alignment horizontal="right" vertical="top"/>
    </xf>
    <xf numFmtId="0" fontId="2" fillId="0" borderId="0" xfId="0" applyFont="1" applyAlignment="1">
      <alignment horizontal="center" vertical="top"/>
    </xf>
    <xf numFmtId="0" fontId="0" fillId="0" borderId="0" xfId="0"/>
    <xf numFmtId="0" fontId="3" fillId="0" borderId="0" xfId="0" applyFont="1" applyAlignment="1">
      <alignment horizontal="center" vertical="top"/>
    </xf>
    <xf numFmtId="0" fontId="5" fillId="0" borderId="2" xfId="0" applyFont="1" applyBorder="1" applyAlignment="1">
      <alignment horizontal="center" vertical="top" wrapText="1"/>
    </xf>
    <xf numFmtId="0" fontId="7" fillId="0" borderId="3" xfId="0" applyFont="1" applyBorder="1"/>
    <xf numFmtId="0" fontId="7" fillId="0" borderId="4" xfId="0" applyFont="1" applyBorder="1"/>
    <xf numFmtId="0" fontId="9" fillId="0" borderId="0" xfId="0" applyFont="1" applyAlignment="1">
      <alignment horizontal="center" vertical="top"/>
    </xf>
    <xf numFmtId="0" fontId="22" fillId="0" borderId="5" xfId="0" applyFont="1" applyBorder="1" applyAlignment="1">
      <alignment horizontal="center" vertical="top"/>
    </xf>
    <xf numFmtId="0" fontId="7" fillId="0" borderId="7" xfId="0" applyFont="1" applyBorder="1"/>
    <xf numFmtId="0" fontId="13" fillId="7" borderId="0" xfId="0" applyFont="1" applyFill="1"/>
    <xf numFmtId="0" fontId="7" fillId="0" borderId="8" xfId="0" applyFont="1" applyBorder="1"/>
    <xf numFmtId="0" fontId="13" fillId="0" borderId="5" xfId="0" applyFont="1" applyBorder="1" applyAlignment="1">
      <alignment horizontal="center" vertical="top"/>
    </xf>
    <xf numFmtId="0" fontId="14" fillId="0" borderId="5" xfId="0" applyFont="1" applyBorder="1" applyAlignment="1">
      <alignment horizontal="center" vertical="center"/>
    </xf>
    <xf numFmtId="0" fontId="7" fillId="0" borderId="6" xfId="0" applyFont="1" applyBorder="1"/>
    <xf numFmtId="0" fontId="16" fillId="0" borderId="5" xfId="0" applyFont="1" applyBorder="1" applyAlignment="1">
      <alignment horizontal="center" vertical="top" wrapText="1"/>
    </xf>
    <xf numFmtId="0" fontId="23" fillId="6" borderId="0" xfId="0" applyFont="1" applyFill="1" applyAlignment="1">
      <alignment horizontal="center" vertical="top"/>
    </xf>
    <xf numFmtId="0" fontId="23" fillId="7" borderId="0" xfId="0" applyFont="1" applyFill="1" applyAlignment="1">
      <alignment horizontal="center" vertical="top"/>
    </xf>
    <xf numFmtId="0" fontId="24" fillId="8" borderId="9" xfId="0" applyFont="1" applyFill="1" applyBorder="1" applyAlignment="1">
      <alignment horizontal="left" vertical="top"/>
    </xf>
    <xf numFmtId="0" fontId="7" fillId="0" borderId="10" xfId="0" applyFont="1" applyBorder="1"/>
    <xf numFmtId="0" fontId="7" fillId="0" borderId="11" xfId="0" applyFont="1" applyBorder="1"/>
    <xf numFmtId="0" fontId="15" fillId="0" borderId="0" xfId="0" applyFont="1" applyAlignment="1">
      <alignment horizontal="center" vertical="center"/>
    </xf>
    <xf numFmtId="0" fontId="23" fillId="0" borderId="0" xfId="0" applyFont="1" applyAlignment="1">
      <alignment horizontal="center" vertical="center"/>
    </xf>
    <xf numFmtId="3" fontId="33" fillId="0" borderId="0" xfId="0" applyNumberFormat="1" applyFont="1" applyAlignment="1">
      <alignment horizontal="center" vertical="center"/>
    </xf>
    <xf numFmtId="3" fontId="35" fillId="0" borderId="0" xfId="0" applyNumberFormat="1" applyFont="1" applyAlignment="1">
      <alignment horizontal="center" vertical="center"/>
    </xf>
    <xf numFmtId="0" fontId="13" fillId="0" borderId="0" xfId="0" applyFont="1" applyAlignment="1">
      <alignment horizontal="center" vertical="center"/>
    </xf>
    <xf numFmtId="0" fontId="31" fillId="6" borderId="5" xfId="0" applyFont="1" applyFill="1" applyBorder="1" applyAlignment="1">
      <alignment horizontal="center" vertical="center"/>
    </xf>
    <xf numFmtId="0" fontId="31" fillId="7" borderId="5" xfId="0" applyFont="1" applyFill="1" applyBorder="1" applyAlignment="1">
      <alignment horizontal="center" vertical="center"/>
    </xf>
    <xf numFmtId="0" fontId="39" fillId="10" borderId="0" xfId="0" applyFont="1" applyFill="1" applyAlignment="1">
      <alignment horizontal="center" vertical="center" wrapText="1"/>
    </xf>
    <xf numFmtId="0" fontId="22" fillId="6" borderId="5" xfId="0" applyFont="1" applyFill="1" applyBorder="1" applyAlignment="1">
      <alignment horizontal="center" vertical="center"/>
    </xf>
    <xf numFmtId="0" fontId="22" fillId="7" borderId="5" xfId="0" applyFont="1" applyFill="1" applyBorder="1" applyAlignment="1">
      <alignment horizontal="center" vertical="center"/>
    </xf>
    <xf numFmtId="0" fontId="42" fillId="10" borderId="0" xfId="0" applyFont="1" applyFill="1" applyAlignment="1">
      <alignment horizontal="center" vertical="center" wrapText="1"/>
    </xf>
    <xf numFmtId="0" fontId="0" fillId="0" borderId="5" xfId="0" applyBorder="1"/>
    <xf numFmtId="1" fontId="15" fillId="11" borderId="1" xfId="0" applyNumberFormat="1" applyFont="1" applyFill="1" applyBorder="1" applyAlignment="1">
      <alignment horizontal="center" vertical="top"/>
    </xf>
  </cellXfs>
  <cellStyles count="1">
    <cellStyle name="Normal" xfId="0" builtinId="0"/>
  </cellStyles>
  <dxfs count="22">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B7E1CD"/>
          <bgColor rgb="FFB7E1CD"/>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ont>
        <b/>
      </font>
      <fill>
        <patternFill patternType="solid">
          <fgColor rgb="FFB7E1CD"/>
          <bgColor rgb="FFB7E1CD"/>
        </patternFill>
      </fill>
    </dxf>
    <dxf>
      <fill>
        <patternFill patternType="solid">
          <fgColor rgb="FF4A86E8"/>
          <bgColor rgb="FF4A86E8"/>
        </patternFill>
      </fill>
    </dxf>
    <dxf>
      <fill>
        <patternFill patternType="solid">
          <fgColor rgb="FF00FFFF"/>
          <bgColor rgb="FF00FFFF"/>
        </patternFill>
      </fill>
    </dxf>
    <dxf>
      <fill>
        <patternFill patternType="solid">
          <fgColor rgb="FF00FF00"/>
          <bgColor rgb="FF00FF00"/>
        </patternFill>
      </fill>
    </dxf>
    <dxf>
      <font>
        <b/>
      </font>
      <fill>
        <patternFill patternType="solid">
          <fgColor rgb="FFFFFF00"/>
          <bgColor rgb="FFFFFF00"/>
        </patternFill>
      </fill>
    </dxf>
    <dxf>
      <fill>
        <patternFill patternType="solid">
          <fgColor rgb="FFFF9900"/>
          <bgColor rgb="FFFF99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838325" cy="495300"/>
    <xdr:pic>
      <xdr:nvPicPr>
        <xdr:cNvPr id="2" name="image1.png" title="Gambar">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0</xdr:rowOff>
    </xdr:from>
    <xdr:ext cx="1619250" cy="257175"/>
    <xdr:pic>
      <xdr:nvPicPr>
        <xdr:cNvPr id="2" name="image2.png" title="Gambar">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104775</xdr:colOff>
      <xdr:row>0</xdr:row>
      <xdr:rowOff>47625</xdr:rowOff>
    </xdr:from>
    <xdr:ext cx="771525" cy="609600"/>
    <xdr:pic>
      <xdr:nvPicPr>
        <xdr:cNvPr id="2" name="image3.png" title="Gambar">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beritane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16"/>
  <sheetViews>
    <sheetView showGridLines="0" workbookViewId="0">
      <selection activeCell="F15" sqref="F15"/>
    </sheetView>
  </sheetViews>
  <sheetFormatPr defaultColWidth="14.42578125" defaultRowHeight="15" customHeight="1"/>
  <cols>
    <col min="1" max="1" width="4.42578125" customWidth="1"/>
    <col min="2" max="2" width="35.28515625" customWidth="1"/>
    <col min="3" max="3" width="39.28515625" customWidth="1"/>
    <col min="5" max="5" width="3.85546875" customWidth="1"/>
    <col min="6" max="6" width="35" customWidth="1"/>
    <col min="7" max="7" width="46.140625" customWidth="1"/>
  </cols>
  <sheetData>
    <row r="1" spans="1:26">
      <c r="A1" s="1"/>
      <c r="B1" s="1"/>
      <c r="C1" s="1"/>
      <c r="D1" s="1"/>
      <c r="E1" s="1"/>
      <c r="F1" s="1"/>
      <c r="G1" s="1"/>
      <c r="H1" s="1"/>
      <c r="I1" s="1"/>
      <c r="J1" s="1"/>
      <c r="K1" s="1"/>
      <c r="L1" s="1"/>
      <c r="M1" s="1"/>
      <c r="N1" s="1"/>
      <c r="O1" s="1"/>
      <c r="P1" s="1"/>
      <c r="Q1" s="1"/>
      <c r="R1" s="1"/>
      <c r="S1" s="1"/>
      <c r="T1" s="1"/>
      <c r="U1" s="1"/>
      <c r="V1" s="1"/>
      <c r="W1" s="1"/>
      <c r="X1" s="1"/>
      <c r="Y1" s="1"/>
      <c r="Z1" s="1"/>
    </row>
    <row r="2" spans="1:26">
      <c r="A2" s="1"/>
      <c r="B2" s="1"/>
      <c r="C2" s="1"/>
      <c r="D2" s="1"/>
      <c r="E2" s="1"/>
      <c r="F2" s="1"/>
      <c r="G2" s="1"/>
      <c r="H2" s="1"/>
      <c r="I2" s="1"/>
      <c r="J2" s="1"/>
      <c r="K2" s="1"/>
      <c r="L2" s="1"/>
      <c r="M2" s="1"/>
      <c r="N2" s="1"/>
      <c r="O2" s="1"/>
      <c r="P2" s="1"/>
      <c r="Q2" s="1"/>
      <c r="R2" s="1"/>
      <c r="S2" s="1"/>
      <c r="T2" s="1"/>
      <c r="U2" s="1"/>
      <c r="V2" s="1"/>
      <c r="W2" s="1"/>
      <c r="X2" s="1"/>
      <c r="Y2" s="1"/>
      <c r="Z2" s="1"/>
    </row>
    <row r="3" spans="1:26">
      <c r="A3" s="1"/>
      <c r="B3" s="1"/>
      <c r="C3" s="1"/>
      <c r="D3" s="1"/>
      <c r="E3" s="1"/>
      <c r="F3" s="1"/>
      <c r="G3" s="1"/>
      <c r="H3" s="1"/>
      <c r="I3" s="1"/>
      <c r="J3" s="1"/>
      <c r="K3" s="1"/>
      <c r="L3" s="1"/>
      <c r="M3" s="1"/>
      <c r="N3" s="1"/>
      <c r="O3" s="1"/>
      <c r="P3" s="1"/>
      <c r="Q3" s="1"/>
      <c r="R3" s="1"/>
      <c r="S3" s="1"/>
      <c r="T3" s="1"/>
      <c r="U3" s="1"/>
      <c r="V3" s="1"/>
      <c r="W3" s="1"/>
      <c r="X3" s="1"/>
      <c r="Y3" s="1"/>
      <c r="Z3" s="1"/>
    </row>
    <row r="4" spans="1:26">
      <c r="A4" s="282" t="s">
        <v>0</v>
      </c>
      <c r="B4" s="283"/>
      <c r="C4" s="283"/>
      <c r="D4" s="1"/>
      <c r="E4" s="1"/>
      <c r="F4" s="1"/>
      <c r="G4" s="1"/>
      <c r="H4" s="1"/>
      <c r="I4" s="1"/>
      <c r="J4" s="1"/>
      <c r="K4" s="1"/>
      <c r="L4" s="1"/>
      <c r="M4" s="1"/>
      <c r="N4" s="1"/>
      <c r="O4" s="1"/>
      <c r="P4" s="1"/>
      <c r="Q4" s="1"/>
      <c r="R4" s="1"/>
      <c r="S4" s="1"/>
      <c r="T4" s="1"/>
      <c r="U4" s="1"/>
      <c r="V4" s="1"/>
      <c r="W4" s="1"/>
      <c r="X4" s="1"/>
      <c r="Y4" s="1"/>
      <c r="Z4" s="1"/>
    </row>
    <row r="5" spans="1:26">
      <c r="A5" s="284" t="s">
        <v>1</v>
      </c>
      <c r="B5" s="283"/>
      <c r="C5" s="283"/>
      <c r="D5" s="1"/>
      <c r="E5" s="1"/>
      <c r="F5" s="1"/>
      <c r="G5" s="1"/>
      <c r="H5" s="1"/>
      <c r="I5" s="1"/>
      <c r="J5" s="1"/>
      <c r="K5" s="1"/>
      <c r="L5" s="1"/>
      <c r="M5" s="1"/>
      <c r="N5" s="1"/>
      <c r="O5" s="1"/>
      <c r="P5" s="1"/>
      <c r="Q5" s="1"/>
      <c r="R5" s="1"/>
      <c r="S5" s="1"/>
      <c r="T5" s="1"/>
      <c r="U5" s="1"/>
      <c r="V5" s="1"/>
      <c r="W5" s="1"/>
      <c r="X5" s="1"/>
      <c r="Y5" s="1"/>
      <c r="Z5" s="1"/>
    </row>
    <row r="6" spans="1:26">
      <c r="A6" s="1"/>
      <c r="B6" s="1"/>
      <c r="C6" s="1"/>
      <c r="D6" s="1"/>
      <c r="E6" s="1"/>
      <c r="F6" s="1"/>
      <c r="G6" s="1"/>
      <c r="H6" s="1"/>
      <c r="I6" s="1"/>
      <c r="J6" s="1"/>
      <c r="K6" s="1"/>
      <c r="L6" s="1"/>
      <c r="M6" s="1"/>
      <c r="N6" s="1"/>
      <c r="O6" s="1"/>
      <c r="P6" s="1"/>
      <c r="Q6" s="1"/>
      <c r="R6" s="1"/>
      <c r="S6" s="1"/>
      <c r="T6" s="1"/>
      <c r="U6" s="1"/>
      <c r="V6" s="1"/>
      <c r="W6" s="1"/>
      <c r="X6" s="1"/>
      <c r="Y6" s="1"/>
      <c r="Z6" s="1"/>
    </row>
    <row r="7" spans="1:26">
      <c r="A7" s="2" t="s">
        <v>2</v>
      </c>
      <c r="B7" s="2" t="s">
        <v>3</v>
      </c>
      <c r="C7" s="2" t="s">
        <v>4</v>
      </c>
      <c r="D7" s="1"/>
      <c r="E7" s="1"/>
      <c r="F7" s="1"/>
      <c r="G7" s="1"/>
      <c r="H7" s="1"/>
      <c r="I7" s="1"/>
      <c r="J7" s="1"/>
      <c r="K7" s="1"/>
      <c r="L7" s="1"/>
      <c r="M7" s="1"/>
      <c r="N7" s="1"/>
      <c r="O7" s="1"/>
      <c r="P7" s="1"/>
      <c r="Q7" s="1"/>
      <c r="R7" s="1"/>
      <c r="S7" s="1"/>
      <c r="T7" s="1"/>
      <c r="U7" s="1"/>
      <c r="V7" s="1"/>
      <c r="W7" s="1"/>
      <c r="X7" s="1"/>
      <c r="Y7" s="1"/>
      <c r="Z7" s="1"/>
    </row>
    <row r="8" spans="1:26">
      <c r="A8" s="3">
        <v>1</v>
      </c>
      <c r="B8" s="4" t="s">
        <v>5</v>
      </c>
      <c r="C8" s="5"/>
      <c r="D8" s="1"/>
      <c r="E8" s="1"/>
      <c r="F8" s="1"/>
      <c r="G8" s="1"/>
      <c r="H8" s="1"/>
      <c r="I8" s="1"/>
      <c r="J8" s="1"/>
      <c r="K8" s="1"/>
      <c r="L8" s="1"/>
      <c r="M8" s="1"/>
      <c r="N8" s="1"/>
      <c r="O8" s="1"/>
      <c r="P8" s="1"/>
      <c r="Q8" s="1"/>
      <c r="R8" s="1"/>
      <c r="S8" s="1"/>
      <c r="T8" s="1"/>
      <c r="U8" s="1"/>
      <c r="V8" s="1"/>
      <c r="W8" s="1"/>
      <c r="X8" s="1"/>
      <c r="Y8" s="1"/>
      <c r="Z8" s="1"/>
    </row>
    <row r="9" spans="1:26">
      <c r="A9" s="3">
        <v>2</v>
      </c>
      <c r="B9" s="4" t="s">
        <v>6</v>
      </c>
      <c r="C9" s="5"/>
      <c r="D9" s="1"/>
      <c r="E9" s="1"/>
      <c r="F9" s="1"/>
      <c r="G9" s="1"/>
      <c r="H9" s="1"/>
      <c r="I9" s="1"/>
      <c r="J9" s="1"/>
      <c r="K9" s="1"/>
      <c r="L9" s="1"/>
      <c r="M9" s="1"/>
      <c r="N9" s="1"/>
      <c r="O9" s="1"/>
      <c r="P9" s="1"/>
      <c r="Q9" s="1"/>
      <c r="R9" s="1"/>
      <c r="S9" s="1"/>
      <c r="T9" s="1"/>
      <c r="U9" s="1"/>
      <c r="V9" s="1"/>
      <c r="W9" s="1"/>
      <c r="X9" s="1"/>
      <c r="Y9" s="1"/>
      <c r="Z9" s="1"/>
    </row>
    <row r="10" spans="1:26">
      <c r="A10" s="285">
        <v>3</v>
      </c>
      <c r="B10" s="4" t="s">
        <v>7</v>
      </c>
      <c r="C10" s="5"/>
      <c r="D10" s="1"/>
      <c r="E10" s="1"/>
      <c r="F10" s="1"/>
      <c r="G10" s="1"/>
      <c r="H10" s="1"/>
      <c r="I10" s="1"/>
      <c r="J10" s="1"/>
      <c r="K10" s="1"/>
      <c r="L10" s="1"/>
      <c r="M10" s="1"/>
      <c r="N10" s="1"/>
      <c r="O10" s="1"/>
      <c r="P10" s="1"/>
      <c r="Q10" s="1"/>
      <c r="R10" s="1"/>
      <c r="S10" s="1"/>
      <c r="T10" s="1"/>
      <c r="U10" s="1"/>
      <c r="V10" s="1"/>
      <c r="W10" s="1"/>
      <c r="X10" s="1"/>
      <c r="Y10" s="1"/>
      <c r="Z10" s="1"/>
    </row>
    <row r="11" spans="1:26">
      <c r="A11" s="286"/>
      <c r="B11" s="6" t="s">
        <v>8</v>
      </c>
      <c r="C11" s="5"/>
      <c r="D11" s="1"/>
      <c r="E11" s="1"/>
      <c r="F11" s="1"/>
      <c r="G11" s="1"/>
      <c r="H11" s="1"/>
      <c r="I11" s="1"/>
      <c r="J11" s="1"/>
      <c r="K11" s="1"/>
      <c r="L11" s="1"/>
      <c r="M11" s="1"/>
      <c r="N11" s="1"/>
      <c r="O11" s="1"/>
      <c r="P11" s="1"/>
      <c r="Q11" s="1"/>
      <c r="R11" s="1"/>
      <c r="S11" s="1"/>
      <c r="T11" s="1"/>
      <c r="U11" s="1"/>
      <c r="V11" s="1"/>
      <c r="W11" s="1"/>
      <c r="X11" s="1"/>
      <c r="Y11" s="1"/>
      <c r="Z11" s="1"/>
    </row>
    <row r="12" spans="1:26">
      <c r="A12" s="285">
        <v>6</v>
      </c>
      <c r="B12" s="4" t="s">
        <v>9</v>
      </c>
      <c r="C12" s="7">
        <f>C14-C13+1</f>
        <v>1</v>
      </c>
      <c r="D12" s="1"/>
      <c r="E12" s="1"/>
      <c r="F12" s="1"/>
      <c r="G12" s="1"/>
      <c r="H12" s="1"/>
      <c r="I12" s="1"/>
      <c r="J12" s="1"/>
      <c r="K12" s="1"/>
      <c r="L12" s="1"/>
      <c r="M12" s="1"/>
      <c r="N12" s="1"/>
      <c r="O12" s="1"/>
      <c r="P12" s="1"/>
      <c r="Q12" s="1"/>
      <c r="R12" s="1"/>
      <c r="S12" s="1"/>
      <c r="T12" s="1"/>
      <c r="U12" s="1"/>
      <c r="V12" s="1"/>
      <c r="W12" s="1"/>
      <c r="X12" s="1"/>
      <c r="Y12" s="1"/>
      <c r="Z12" s="1"/>
    </row>
    <row r="13" spans="1:26">
      <c r="A13" s="287"/>
      <c r="B13" s="6" t="s">
        <v>10</v>
      </c>
      <c r="C13" s="8">
        <v>45323</v>
      </c>
      <c r="D13" s="1"/>
      <c r="E13" s="1" t="s">
        <v>45</v>
      </c>
      <c r="F13" s="1"/>
      <c r="G13" s="1"/>
      <c r="H13" s="1"/>
      <c r="I13" s="1"/>
      <c r="J13" s="1"/>
      <c r="K13" s="1"/>
      <c r="L13" s="1"/>
      <c r="M13" s="1"/>
      <c r="N13" s="1"/>
      <c r="O13" s="1"/>
      <c r="P13" s="1"/>
      <c r="Q13" s="1"/>
      <c r="R13" s="1"/>
      <c r="S13" s="1"/>
      <c r="T13" s="1"/>
      <c r="U13" s="1"/>
      <c r="V13" s="1"/>
      <c r="W13" s="1"/>
      <c r="X13" s="1"/>
      <c r="Y13" s="1"/>
      <c r="Z13" s="1"/>
    </row>
    <row r="14" spans="1:26">
      <c r="A14" s="286"/>
      <c r="B14" s="6" t="s">
        <v>11</v>
      </c>
      <c r="C14" s="8">
        <v>45323</v>
      </c>
      <c r="D14" s="1"/>
      <c r="E14" s="1"/>
      <c r="F14" s="1"/>
      <c r="G14" s="1"/>
      <c r="H14" s="1"/>
      <c r="I14" s="1"/>
      <c r="J14" s="1"/>
      <c r="K14" s="1"/>
      <c r="L14" s="1"/>
      <c r="M14" s="1"/>
      <c r="N14" s="1"/>
      <c r="O14" s="1"/>
      <c r="P14" s="1"/>
      <c r="Q14" s="1"/>
      <c r="R14" s="1"/>
      <c r="S14" s="1"/>
      <c r="T14" s="1"/>
      <c r="U14" s="1"/>
      <c r="V14" s="1"/>
      <c r="W14" s="1"/>
      <c r="X14" s="1"/>
      <c r="Y14" s="1"/>
      <c r="Z14" s="1"/>
    </row>
    <row r="15" spans="1:26">
      <c r="A15" s="3">
        <v>7</v>
      </c>
      <c r="B15" s="4" t="s">
        <v>12</v>
      </c>
      <c r="C15" s="9" t="s">
        <v>13</v>
      </c>
      <c r="D15" s="1"/>
      <c r="E15" s="1"/>
      <c r="F15" s="1"/>
      <c r="G15" s="1"/>
      <c r="H15" s="1"/>
      <c r="I15" s="1"/>
      <c r="J15" s="1"/>
      <c r="K15" s="1"/>
      <c r="L15" s="1"/>
      <c r="M15" s="1"/>
      <c r="N15" s="1"/>
      <c r="O15" s="1"/>
      <c r="P15" s="1"/>
      <c r="Q15" s="1"/>
      <c r="R15" s="1"/>
      <c r="S15" s="1"/>
      <c r="T15" s="1"/>
      <c r="U15" s="1"/>
      <c r="V15" s="1"/>
      <c r="W15" s="1"/>
      <c r="X15" s="1"/>
      <c r="Y15" s="1"/>
      <c r="Z15" s="1"/>
    </row>
    <row r="16" spans="1:26">
      <c r="A16" s="3">
        <v>8</v>
      </c>
      <c r="B16" s="4" t="s">
        <v>14</v>
      </c>
      <c r="C16" s="9" t="s">
        <v>15</v>
      </c>
      <c r="D16" s="1"/>
      <c r="E16" s="1"/>
      <c r="F16" s="1"/>
      <c r="G16" s="1"/>
      <c r="H16" s="1"/>
      <c r="I16" s="1"/>
      <c r="J16" s="1"/>
      <c r="K16" s="1"/>
      <c r="L16" s="1"/>
      <c r="M16" s="1"/>
      <c r="N16" s="1"/>
      <c r="O16" s="1"/>
      <c r="P16" s="1"/>
      <c r="Q16" s="1"/>
      <c r="R16" s="1"/>
      <c r="S16" s="1"/>
      <c r="T16" s="1"/>
      <c r="U16" s="1"/>
      <c r="V16" s="1"/>
      <c r="W16" s="1"/>
      <c r="X16" s="1"/>
      <c r="Y16" s="1"/>
      <c r="Z16" s="1"/>
    </row>
    <row r="17" spans="1:26">
      <c r="A17" s="3">
        <v>9</v>
      </c>
      <c r="B17" s="4" t="s">
        <v>16</v>
      </c>
      <c r="C17" s="5"/>
      <c r="D17" s="1"/>
      <c r="E17" s="1"/>
      <c r="F17" s="1"/>
      <c r="G17" s="1"/>
      <c r="H17" s="1"/>
      <c r="I17" s="1"/>
      <c r="J17" s="1"/>
      <c r="K17" s="1"/>
      <c r="L17" s="1"/>
      <c r="M17" s="1"/>
      <c r="N17" s="1"/>
      <c r="O17" s="1"/>
      <c r="P17" s="1"/>
      <c r="Q17" s="1"/>
      <c r="R17" s="1"/>
      <c r="S17" s="1"/>
      <c r="T17" s="1"/>
      <c r="U17" s="1"/>
      <c r="V17" s="1"/>
      <c r="W17" s="1"/>
      <c r="X17" s="1"/>
      <c r="Y17" s="1"/>
      <c r="Z17" s="1"/>
    </row>
    <row r="18" spans="1:26">
      <c r="A18" s="3">
        <v>10</v>
      </c>
      <c r="B18" s="4" t="s">
        <v>17</v>
      </c>
      <c r="C18" s="10"/>
      <c r="D18" s="1"/>
      <c r="E18" s="1"/>
      <c r="F18" s="1"/>
      <c r="G18" s="1"/>
      <c r="H18" s="1"/>
      <c r="I18" s="1"/>
      <c r="J18" s="1"/>
      <c r="K18" s="1"/>
      <c r="L18" s="1"/>
      <c r="M18" s="1"/>
      <c r="N18" s="1"/>
      <c r="O18" s="1"/>
      <c r="P18" s="1"/>
      <c r="Q18" s="1"/>
      <c r="R18" s="1"/>
      <c r="S18" s="1"/>
      <c r="T18" s="1"/>
      <c r="U18" s="1"/>
      <c r="V18" s="1"/>
      <c r="W18" s="1"/>
      <c r="X18" s="1"/>
      <c r="Y18" s="1"/>
      <c r="Z18" s="1"/>
    </row>
    <row r="19" spans="1:26">
      <c r="A19" s="3">
        <v>11</v>
      </c>
      <c r="B19" s="11" t="s">
        <v>18</v>
      </c>
      <c r="C19" s="10"/>
      <c r="D19" s="1"/>
      <c r="E19" s="1"/>
      <c r="F19" s="1"/>
      <c r="G19" s="1"/>
      <c r="H19" s="1"/>
      <c r="I19" s="1"/>
      <c r="J19" s="1"/>
      <c r="K19" s="1"/>
      <c r="L19" s="1"/>
      <c r="M19" s="1"/>
      <c r="N19" s="1"/>
      <c r="O19" s="1"/>
      <c r="P19" s="1"/>
      <c r="Q19" s="1"/>
      <c r="R19" s="1"/>
      <c r="S19" s="1"/>
      <c r="T19" s="1"/>
      <c r="U19" s="1"/>
      <c r="V19" s="1"/>
      <c r="W19" s="1"/>
      <c r="X19" s="1"/>
      <c r="Y19" s="1"/>
      <c r="Z19" s="1"/>
    </row>
    <row r="20" spans="1:26">
      <c r="A20" s="3">
        <v>12</v>
      </c>
      <c r="B20" s="4" t="s">
        <v>19</v>
      </c>
      <c r="C20" s="12" t="e">
        <f>'Hasil Seleksi'!J11</f>
        <v>#REF!</v>
      </c>
      <c r="D20" s="1"/>
      <c r="E20" s="1"/>
      <c r="F20" s="1"/>
      <c r="G20" s="1"/>
      <c r="H20" s="1"/>
      <c r="I20" s="1"/>
      <c r="J20" s="1"/>
      <c r="K20" s="1"/>
      <c r="L20" s="1"/>
      <c r="M20" s="1"/>
      <c r="N20" s="1"/>
      <c r="O20" s="1"/>
      <c r="P20" s="1"/>
      <c r="Q20" s="1"/>
      <c r="R20" s="1"/>
      <c r="S20" s="1"/>
      <c r="T20" s="1"/>
      <c r="U20" s="1"/>
      <c r="V20" s="1"/>
      <c r="W20" s="1"/>
      <c r="X20" s="1"/>
      <c r="Y20" s="1"/>
      <c r="Z20" s="1"/>
    </row>
    <row r="21" spans="1:26">
      <c r="A21" s="3">
        <v>13</v>
      </c>
      <c r="B21" s="4" t="s">
        <v>20</v>
      </c>
      <c r="C21" s="12" t="e">
        <f>'Hasil Seleksi'!J7</f>
        <v>#REF!</v>
      </c>
      <c r="D21" s="1"/>
      <c r="E21" s="1"/>
      <c r="F21" s="1"/>
      <c r="G21" s="1"/>
      <c r="H21" s="1"/>
      <c r="I21" s="1"/>
      <c r="J21" s="1"/>
      <c r="K21" s="1"/>
      <c r="L21" s="1"/>
      <c r="M21" s="1"/>
      <c r="N21" s="1"/>
      <c r="O21" s="1"/>
      <c r="P21" s="1"/>
      <c r="Q21" s="1"/>
      <c r="R21" s="1"/>
      <c r="S21" s="1"/>
      <c r="T21" s="1"/>
      <c r="U21" s="1"/>
      <c r="V21" s="1"/>
      <c r="W21" s="1"/>
      <c r="X21" s="1"/>
      <c r="Y21" s="1"/>
      <c r="Z21" s="1"/>
    </row>
    <row r="22" spans="1:26">
      <c r="A22" s="3">
        <v>14</v>
      </c>
      <c r="B22" s="4" t="s">
        <v>21</v>
      </c>
      <c r="C22" s="10" t="e">
        <f>'Hasil Seleksi'!J3</f>
        <v>#REF!</v>
      </c>
      <c r="D22" s="1"/>
      <c r="E22" s="1"/>
      <c r="F22" s="1"/>
      <c r="G22" s="1"/>
      <c r="H22" s="1"/>
      <c r="I22" s="1"/>
      <c r="J22" s="1"/>
      <c r="K22" s="1"/>
      <c r="L22" s="1"/>
      <c r="M22" s="1"/>
      <c r="N22" s="1"/>
      <c r="O22" s="1"/>
      <c r="P22" s="1"/>
      <c r="Q22" s="1"/>
      <c r="R22" s="1"/>
      <c r="S22" s="1"/>
      <c r="T22" s="1"/>
      <c r="U22" s="1"/>
      <c r="V22" s="1"/>
      <c r="W22" s="1"/>
      <c r="X22" s="1"/>
      <c r="Y22" s="1"/>
      <c r="Z22" s="1"/>
    </row>
    <row r="23" spans="1:26">
      <c r="A23" s="3">
        <v>15</v>
      </c>
      <c r="B23" s="4" t="s">
        <v>22</v>
      </c>
      <c r="C23" s="10" t="e">
        <f>'Hasil Seleksi'!J5</f>
        <v>#REF!</v>
      </c>
      <c r="D23" s="1"/>
      <c r="E23" s="1"/>
      <c r="F23" s="1"/>
      <c r="G23" s="1"/>
      <c r="H23" s="1"/>
      <c r="I23" s="1"/>
      <c r="J23" s="1"/>
      <c r="K23" s="1"/>
      <c r="L23" s="1"/>
      <c r="M23" s="1"/>
      <c r="N23" s="1"/>
      <c r="O23" s="1"/>
      <c r="P23" s="1"/>
      <c r="Q23" s="1"/>
      <c r="R23" s="1"/>
      <c r="S23" s="1"/>
      <c r="T23" s="1"/>
      <c r="U23" s="1"/>
      <c r="V23" s="1"/>
      <c r="W23" s="1"/>
      <c r="X23" s="1"/>
      <c r="Y23" s="1"/>
      <c r="Z23" s="1"/>
    </row>
    <row r="24" spans="1:26">
      <c r="A24" s="3">
        <v>16</v>
      </c>
      <c r="B24" s="4" t="s">
        <v>23</v>
      </c>
      <c r="C24" s="7">
        <f>'Hasil Seleksi'!L3</f>
        <v>0</v>
      </c>
      <c r="D24" s="1"/>
      <c r="E24" s="1" t="s">
        <v>24</v>
      </c>
      <c r="F24" s="1"/>
      <c r="G24" s="1"/>
      <c r="H24" s="1"/>
      <c r="I24" s="1"/>
      <c r="J24" s="1"/>
      <c r="K24" s="1"/>
      <c r="L24" s="1"/>
      <c r="M24" s="1"/>
      <c r="N24" s="1"/>
      <c r="O24" s="1"/>
      <c r="P24" s="1"/>
      <c r="Q24" s="1"/>
      <c r="R24" s="1"/>
      <c r="S24" s="1"/>
      <c r="T24" s="1"/>
      <c r="U24" s="1"/>
      <c r="V24" s="1"/>
      <c r="W24" s="1"/>
      <c r="X24" s="1"/>
      <c r="Y24" s="1"/>
      <c r="Z24" s="1"/>
    </row>
    <row r="25" spans="1:26">
      <c r="A25" s="13"/>
      <c r="B25" s="14" t="s">
        <v>25</v>
      </c>
      <c r="C25" s="13"/>
      <c r="D25" s="1"/>
      <c r="E25" s="1"/>
      <c r="F25" s="1"/>
      <c r="G25" s="1"/>
      <c r="H25" s="1"/>
      <c r="I25" s="1"/>
      <c r="J25" s="1"/>
      <c r="K25" s="1"/>
      <c r="L25" s="1"/>
      <c r="M25" s="1"/>
      <c r="N25" s="1"/>
      <c r="O25" s="1"/>
      <c r="P25" s="1"/>
      <c r="Q25" s="1"/>
      <c r="R25" s="1"/>
      <c r="S25" s="1"/>
      <c r="T25" s="1"/>
      <c r="U25" s="1"/>
      <c r="V25" s="1"/>
      <c r="W25" s="1"/>
      <c r="X25" s="1"/>
      <c r="Y25" s="1"/>
      <c r="Z25" s="1"/>
    </row>
    <row r="26" spans="1:26">
      <c r="A26" s="13"/>
      <c r="B26" s="13"/>
      <c r="C26" s="13"/>
      <c r="D26" s="1"/>
      <c r="E26" s="1"/>
      <c r="F26" s="1"/>
      <c r="G26" s="1"/>
      <c r="H26" s="1"/>
      <c r="I26" s="1"/>
      <c r="J26" s="1"/>
      <c r="K26" s="1"/>
      <c r="L26" s="1"/>
      <c r="M26" s="1"/>
      <c r="N26" s="1"/>
      <c r="O26" s="1"/>
      <c r="P26" s="1"/>
      <c r="Q26" s="1"/>
      <c r="R26" s="1"/>
      <c r="S26" s="1"/>
      <c r="T26" s="1"/>
      <c r="U26" s="1"/>
      <c r="V26" s="1"/>
      <c r="W26" s="1"/>
      <c r="X26" s="1"/>
      <c r="Y26" s="1"/>
      <c r="Z26" s="1"/>
    </row>
    <row r="27" spans="1:26">
      <c r="A27" s="288" t="s">
        <v>26</v>
      </c>
      <c r="B27" s="283"/>
      <c r="C27" s="283"/>
      <c r="D27" s="1"/>
      <c r="E27" s="1"/>
      <c r="F27" s="1"/>
      <c r="G27" s="1"/>
      <c r="H27" s="1"/>
      <c r="I27" s="1"/>
      <c r="J27" s="1"/>
      <c r="K27" s="1"/>
      <c r="L27" s="1"/>
      <c r="M27" s="1"/>
      <c r="N27" s="1"/>
      <c r="O27" s="1"/>
      <c r="P27" s="1"/>
      <c r="Q27" s="1"/>
      <c r="R27" s="1"/>
      <c r="S27" s="1"/>
      <c r="T27" s="1"/>
      <c r="U27" s="1"/>
      <c r="V27" s="1"/>
      <c r="W27" s="1"/>
      <c r="X27" s="1"/>
      <c r="Y27" s="1"/>
      <c r="Z27" s="1"/>
    </row>
    <row r="28" spans="1:26">
      <c r="A28" s="3">
        <v>1</v>
      </c>
      <c r="B28" s="4" t="s">
        <v>27</v>
      </c>
      <c r="C28" s="5"/>
      <c r="D28" s="1"/>
      <c r="E28" s="1"/>
      <c r="F28" s="1"/>
      <c r="G28" s="1"/>
      <c r="H28" s="1"/>
      <c r="I28" s="1"/>
      <c r="J28" s="1"/>
      <c r="K28" s="1"/>
      <c r="L28" s="1"/>
      <c r="M28" s="1"/>
      <c r="N28" s="1"/>
      <c r="O28" s="1"/>
      <c r="P28" s="1"/>
      <c r="Q28" s="1"/>
      <c r="R28" s="1"/>
      <c r="S28" s="1"/>
      <c r="T28" s="1"/>
      <c r="U28" s="1"/>
      <c r="V28" s="1"/>
      <c r="W28" s="1"/>
      <c r="X28" s="1"/>
      <c r="Y28" s="1"/>
      <c r="Z28" s="1"/>
    </row>
    <row r="29" spans="1:26">
      <c r="A29" s="3">
        <v>2</v>
      </c>
      <c r="B29" s="4" t="s">
        <v>28</v>
      </c>
      <c r="C29" s="15">
        <v>45323</v>
      </c>
      <c r="D29" s="1"/>
      <c r="E29" s="1"/>
      <c r="F29" s="1"/>
      <c r="G29" s="1"/>
      <c r="H29" s="1"/>
      <c r="I29" s="1"/>
      <c r="J29" s="1"/>
      <c r="K29" s="1"/>
      <c r="L29" s="1"/>
      <c r="M29" s="1"/>
      <c r="N29" s="1"/>
      <c r="O29" s="1"/>
      <c r="P29" s="1"/>
      <c r="Q29" s="1"/>
      <c r="R29" s="1"/>
      <c r="S29" s="1"/>
      <c r="T29" s="1"/>
      <c r="U29" s="1"/>
      <c r="V29" s="1"/>
      <c r="W29" s="1"/>
      <c r="X29" s="1"/>
      <c r="Y29" s="1"/>
      <c r="Z29" s="1"/>
    </row>
    <row r="30" spans="1:26">
      <c r="A30" s="3">
        <v>3</v>
      </c>
      <c r="B30" s="4" t="s">
        <v>29</v>
      </c>
      <c r="C30" s="15">
        <v>45323</v>
      </c>
      <c r="D30" s="1"/>
      <c r="E30" s="1"/>
      <c r="F30" s="1"/>
      <c r="G30" s="1"/>
      <c r="H30" s="1"/>
      <c r="I30" s="1"/>
      <c r="J30" s="1"/>
      <c r="K30" s="1"/>
      <c r="L30" s="1"/>
      <c r="M30" s="1"/>
      <c r="N30" s="1"/>
      <c r="O30" s="1"/>
      <c r="P30" s="1"/>
      <c r="Q30" s="1"/>
      <c r="R30" s="1"/>
      <c r="S30" s="1"/>
      <c r="T30" s="1"/>
      <c r="U30" s="1"/>
      <c r="V30" s="1"/>
      <c r="W30" s="1"/>
      <c r="X30" s="1"/>
      <c r="Y30" s="1"/>
      <c r="Z30" s="1"/>
    </row>
    <row r="31" spans="1:26">
      <c r="A31" s="1"/>
      <c r="B31" s="16" t="s">
        <v>25</v>
      </c>
      <c r="C31" s="1"/>
      <c r="D31" s="1"/>
      <c r="E31" s="1"/>
      <c r="F31" s="1"/>
      <c r="G31" s="1"/>
      <c r="H31" s="1"/>
      <c r="I31" s="1"/>
      <c r="J31" s="1"/>
      <c r="K31" s="1"/>
      <c r="L31" s="1"/>
      <c r="M31" s="1"/>
      <c r="N31" s="1"/>
      <c r="O31" s="1"/>
      <c r="P31" s="1"/>
      <c r="Q31" s="1"/>
      <c r="R31" s="1"/>
      <c r="S31" s="1"/>
      <c r="T31" s="1"/>
      <c r="U31" s="1"/>
      <c r="V31" s="1"/>
      <c r="W31" s="1"/>
      <c r="X31" s="1"/>
      <c r="Y31" s="1"/>
      <c r="Z31" s="1"/>
    </row>
    <row r="32" spans="1:26">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 r="A33" s="1"/>
      <c r="B33" s="16" t="s">
        <v>30</v>
      </c>
      <c r="C33" s="1"/>
      <c r="D33" s="1"/>
      <c r="E33" s="1"/>
      <c r="F33" s="1"/>
      <c r="G33" s="1"/>
      <c r="H33" s="1"/>
      <c r="I33" s="1"/>
      <c r="J33" s="1"/>
      <c r="K33" s="1"/>
      <c r="L33" s="1"/>
      <c r="M33" s="1"/>
      <c r="N33" s="1"/>
      <c r="O33" s="1"/>
      <c r="P33" s="1"/>
      <c r="Q33" s="1"/>
      <c r="R33" s="1"/>
      <c r="S33" s="1"/>
      <c r="T33" s="1"/>
      <c r="U33" s="1"/>
      <c r="V33" s="1"/>
      <c r="W33" s="1"/>
      <c r="X33" s="1"/>
      <c r="Y33" s="1"/>
      <c r="Z33" s="1"/>
    </row>
    <row r="34" spans="1:26">
      <c r="A34" s="1"/>
      <c r="B34" s="16" t="s">
        <v>31</v>
      </c>
      <c r="C34" s="1"/>
      <c r="D34" s="1"/>
      <c r="E34" s="1"/>
      <c r="F34" s="1"/>
      <c r="G34" s="1"/>
      <c r="H34" s="1"/>
      <c r="I34" s="1"/>
      <c r="J34" s="1"/>
      <c r="K34" s="1"/>
      <c r="L34" s="1"/>
      <c r="M34" s="1"/>
      <c r="N34" s="1"/>
      <c r="O34" s="1"/>
      <c r="P34" s="1"/>
      <c r="Q34" s="1"/>
      <c r="R34" s="1"/>
      <c r="S34" s="1"/>
      <c r="T34" s="1"/>
      <c r="U34" s="1"/>
      <c r="V34" s="1"/>
      <c r="W34" s="1"/>
      <c r="X34" s="1"/>
      <c r="Y34" s="1"/>
      <c r="Z34" s="1"/>
    </row>
    <row r="35" spans="1:26">
      <c r="A35" s="1"/>
      <c r="B35" s="16" t="s">
        <v>32</v>
      </c>
      <c r="C35" s="1"/>
      <c r="D35" s="1"/>
      <c r="E35" s="1"/>
      <c r="F35" s="1"/>
      <c r="G35" s="1"/>
      <c r="H35" s="1"/>
      <c r="I35" s="1"/>
      <c r="J35" s="1"/>
      <c r="K35" s="1"/>
      <c r="L35" s="1"/>
      <c r="M35" s="1"/>
      <c r="N35" s="1"/>
      <c r="O35" s="1"/>
      <c r="P35" s="1"/>
      <c r="Q35" s="1"/>
      <c r="R35" s="1"/>
      <c r="S35" s="1"/>
      <c r="T35" s="1"/>
      <c r="U35" s="1"/>
      <c r="V35" s="1"/>
      <c r="W35" s="1"/>
      <c r="X35" s="1"/>
      <c r="Y35" s="1"/>
      <c r="Z35" s="1"/>
    </row>
    <row r="36" spans="1:26">
      <c r="A36" s="1"/>
      <c r="B36" s="16" t="s">
        <v>33</v>
      </c>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t="s">
        <v>34</v>
      </c>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t="s">
        <v>35</v>
      </c>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
      <c r="B41" s="17" t="s">
        <v>36</v>
      </c>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8" t="s">
        <v>37</v>
      </c>
      <c r="C42" s="19" t="s">
        <v>38</v>
      </c>
      <c r="D42" s="1"/>
      <c r="E42" s="1"/>
      <c r="F42" s="1"/>
      <c r="G42" s="1"/>
      <c r="H42" s="1"/>
      <c r="I42" s="1"/>
      <c r="J42" s="1"/>
      <c r="K42" s="1"/>
      <c r="L42" s="1"/>
      <c r="M42" s="1"/>
      <c r="N42" s="1"/>
      <c r="O42" s="1"/>
      <c r="P42" s="1"/>
      <c r="Q42" s="1"/>
      <c r="R42" s="1"/>
      <c r="S42" s="1"/>
      <c r="T42" s="1"/>
      <c r="U42" s="1"/>
      <c r="V42" s="1"/>
      <c r="W42" s="1"/>
      <c r="X42" s="1"/>
      <c r="Y42" s="1"/>
      <c r="Z42" s="1"/>
    </row>
    <row r="43" spans="1:26">
      <c r="A43" s="1"/>
      <c r="B43" s="18"/>
      <c r="C43" s="19"/>
      <c r="D43" s="1"/>
      <c r="E43" s="1"/>
      <c r="F43" s="1"/>
      <c r="G43" s="1"/>
      <c r="H43" s="1"/>
      <c r="I43" s="1"/>
      <c r="J43" s="1"/>
      <c r="K43" s="1"/>
      <c r="L43" s="1"/>
      <c r="M43" s="1"/>
      <c r="N43" s="1"/>
      <c r="O43" s="1"/>
      <c r="P43" s="1"/>
      <c r="Q43" s="1"/>
      <c r="R43" s="1"/>
      <c r="S43" s="1"/>
      <c r="T43" s="1"/>
      <c r="U43" s="1"/>
      <c r="V43" s="1"/>
      <c r="W43" s="1"/>
      <c r="X43" s="1"/>
      <c r="Y43" s="1"/>
      <c r="Z43" s="1"/>
    </row>
    <row r="44" spans="1:26">
      <c r="A44" s="1"/>
      <c r="B44" s="18"/>
      <c r="C44" s="19"/>
      <c r="D44" s="1"/>
      <c r="E44" s="1"/>
      <c r="F44" s="1"/>
      <c r="G44" s="1"/>
      <c r="H44" s="1"/>
      <c r="I44" s="1"/>
      <c r="J44" s="1"/>
      <c r="K44" s="1"/>
      <c r="L44" s="1"/>
      <c r="M44" s="1"/>
      <c r="N44" s="1"/>
      <c r="O44" s="1"/>
      <c r="P44" s="1"/>
      <c r="Q44" s="1"/>
      <c r="R44" s="1"/>
      <c r="S44" s="1"/>
      <c r="T44" s="1"/>
      <c r="U44" s="1"/>
      <c r="V44" s="1"/>
      <c r="W44" s="1"/>
      <c r="X44" s="1"/>
      <c r="Y44" s="1"/>
      <c r="Z44" s="1"/>
    </row>
    <row r="45" spans="1:26">
      <c r="A45" s="1"/>
      <c r="B45" s="18"/>
      <c r="C45" s="19"/>
      <c r="D45" s="1"/>
      <c r="E45" s="1"/>
      <c r="F45" s="1"/>
      <c r="G45" s="1"/>
      <c r="H45" s="1"/>
      <c r="I45" s="1"/>
      <c r="J45" s="1"/>
      <c r="K45" s="1"/>
      <c r="L45" s="1"/>
      <c r="M45" s="1"/>
      <c r="N45" s="1"/>
      <c r="O45" s="1"/>
      <c r="P45" s="1"/>
      <c r="Q45" s="1"/>
      <c r="R45" s="1"/>
      <c r="S45" s="1"/>
      <c r="T45" s="1"/>
      <c r="U45" s="1"/>
      <c r="V45" s="1"/>
      <c r="W45" s="1"/>
      <c r="X45" s="1"/>
      <c r="Y45" s="1"/>
      <c r="Z45" s="1"/>
    </row>
    <row r="46" spans="1:26">
      <c r="A46" s="1"/>
      <c r="B46" s="20" t="s">
        <v>39</v>
      </c>
      <c r="C46" s="20" t="s">
        <v>39</v>
      </c>
      <c r="D46" s="1"/>
      <c r="E46" s="1"/>
      <c r="F46" s="1"/>
      <c r="G46" s="1"/>
      <c r="H46" s="1"/>
      <c r="I46" s="1"/>
      <c r="J46" s="1"/>
      <c r="K46" s="1"/>
      <c r="L46" s="1"/>
      <c r="M46" s="1"/>
      <c r="N46" s="1"/>
      <c r="O46" s="1"/>
      <c r="P46" s="1"/>
      <c r="Q46" s="1"/>
      <c r="R46" s="1"/>
      <c r="S46" s="1"/>
      <c r="T46" s="1"/>
      <c r="U46" s="1"/>
      <c r="V46" s="1"/>
      <c r="W46" s="1"/>
      <c r="X46" s="1"/>
      <c r="Y46" s="1"/>
      <c r="Z46" s="1"/>
    </row>
    <row r="47" spans="1:26">
      <c r="A47" s="1"/>
      <c r="B47" s="18"/>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row>
    <row r="1008" spans="1:26">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row>
    <row r="1009" spans="1:26">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row>
    <row r="1010" spans="1:26">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row>
    <row r="1011" spans="1:26">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row>
    <row r="1012" spans="1:26">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row>
    <row r="1013" spans="1:26">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row>
    <row r="1014" spans="1:26">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row>
    <row r="1015" spans="1:26">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row>
    <row r="1016" spans="1:26">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row>
  </sheetData>
  <mergeCells count="5">
    <mergeCell ref="A4:C4"/>
    <mergeCell ref="A5:C5"/>
    <mergeCell ref="A10:A11"/>
    <mergeCell ref="A12:A14"/>
    <mergeCell ref="A27:C27"/>
  </mergeCells>
  <conditionalFormatting sqref="C10">
    <cfRule type="notContainsBlanks" dxfId="21" priority="1">
      <formula>LEN(TRIM(C10))&gt;0</formula>
    </cfRule>
  </conditionalFormatting>
  <dataValidations count="4">
    <dataValidation type="list" allowBlank="1" sqref="B8" xr:uid="{00000000-0002-0000-0000-000000000000}">
      <formula1>"---Pilih Jenis Institusi*---,Instansi Pemerintahan,Institusi,Perorangan"</formula1>
    </dataValidation>
    <dataValidation type="list" allowBlank="1" sqref="C10" xr:uid="{00000000-0002-0000-0000-000001000000}">
      <formula1>"APBN,APBNP,APBD,DAK,Donasi,Internal/Corp,Pribadi,Hibah/CSR"</formula1>
    </dataValidation>
    <dataValidation type="list" allowBlank="1" sqref="C15" xr:uid="{00000000-0002-0000-0000-000002000000}">
      <formula1>"---Pilih---,1,2,3,4,5,6,7,8,9,10,11,12,13,14,15,16,17,18,19,20"</formula1>
    </dataValidation>
    <dataValidation type="list" allowBlank="1" sqref="C16" xr:uid="{00000000-0002-0000-0000-000003000000}">
      <formula1>"--Pilih Salah Satu---,Penunjukan Langsung (Anggaran Negara),Penunjukan Langsung (Anggaran Internal/Corp),Penunjukan Langsung Mitra,Lelang Terbuka,Anggaran Pribadi"</formula1>
    </dataValidation>
  </dataValidation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F1107"/>
  <sheetViews>
    <sheetView showGridLines="0" workbookViewId="0">
      <pane ySplit="16" topLeftCell="A17" activePane="bottomLeft" state="frozen"/>
      <selection pane="bottomLeft" activeCell="B18" sqref="B18"/>
    </sheetView>
  </sheetViews>
  <sheetFormatPr defaultColWidth="14.42578125" defaultRowHeight="15" customHeight="1"/>
  <cols>
    <col min="1" max="1" width="7.28515625" customWidth="1"/>
    <col min="2" max="2" width="44.85546875" customWidth="1"/>
    <col min="4" max="4" width="13.42578125" customWidth="1"/>
    <col min="5" max="5" width="19.28515625" customWidth="1"/>
    <col min="6" max="6" width="6" customWidth="1"/>
    <col min="7" max="7" width="0.85546875" customWidth="1"/>
    <col min="8" max="8" width="4.28515625" customWidth="1"/>
    <col min="9" max="9" width="23.5703125" customWidth="1"/>
    <col min="10" max="10" width="21.28515625" customWidth="1"/>
    <col min="11" max="11" width="18.28515625" customWidth="1"/>
    <col min="12" max="12" width="19.5703125" customWidth="1"/>
    <col min="13" max="14" width="2" customWidth="1"/>
    <col min="30" max="30" width="18.85546875" customWidth="1"/>
    <col min="31" max="31" width="29.7109375" customWidth="1"/>
    <col min="32" max="32" width="18.7109375" customWidth="1"/>
  </cols>
  <sheetData>
    <row r="1" spans="1:32" ht="22.5">
      <c r="A1" s="294" t="s">
        <v>40</v>
      </c>
      <c r="B1" s="295"/>
      <c r="C1" s="295"/>
      <c r="D1" s="295"/>
      <c r="E1" s="295"/>
      <c r="F1" s="295"/>
      <c r="G1" s="295"/>
      <c r="H1" s="295"/>
      <c r="I1" s="295"/>
      <c r="J1" s="295"/>
      <c r="K1" s="295"/>
      <c r="L1" s="295"/>
      <c r="M1" s="295"/>
      <c r="N1" s="295"/>
      <c r="O1" s="290"/>
      <c r="P1" s="22"/>
      <c r="Q1" s="22"/>
      <c r="R1" s="22"/>
      <c r="S1" s="22"/>
      <c r="T1" s="22"/>
      <c r="U1" s="22"/>
      <c r="V1" s="22"/>
      <c r="W1" s="22"/>
      <c r="X1" s="22"/>
      <c r="Y1" s="22"/>
      <c r="Z1" s="22"/>
      <c r="AA1" s="22"/>
      <c r="AB1" s="22"/>
      <c r="AC1" s="22"/>
      <c r="AD1" s="23" t="s">
        <v>41</v>
      </c>
      <c r="AE1" s="296" t="s">
        <v>42</v>
      </c>
      <c r="AF1" s="290"/>
    </row>
    <row r="2" spans="1:32">
      <c r="A2" s="24"/>
      <c r="B2" s="25"/>
      <c r="C2" s="24"/>
      <c r="D2" s="24"/>
      <c r="E2" s="26"/>
      <c r="F2" s="24"/>
      <c r="G2" s="27"/>
      <c r="H2" s="24"/>
      <c r="I2" s="24"/>
      <c r="J2" s="24"/>
      <c r="K2" s="24"/>
      <c r="L2" s="28"/>
      <c r="M2" s="28"/>
      <c r="N2" s="28"/>
      <c r="O2" s="28"/>
      <c r="P2" s="22"/>
      <c r="Q2" s="22"/>
      <c r="R2" s="22"/>
      <c r="S2" s="22"/>
      <c r="T2" s="22"/>
      <c r="U2" s="22"/>
      <c r="V2" s="22"/>
      <c r="W2" s="22"/>
      <c r="X2" s="22"/>
      <c r="Y2" s="22"/>
      <c r="Z2" s="22"/>
      <c r="AA2" s="22"/>
      <c r="AB2" s="22"/>
      <c r="AC2" s="22"/>
      <c r="AD2" s="23" t="s">
        <v>41</v>
      </c>
      <c r="AE2" s="29" t="s">
        <v>43</v>
      </c>
      <c r="AF2" s="30" t="e">
        <f>I31+I122</f>
        <v>#REF!</v>
      </c>
    </row>
    <row r="3" spans="1:32" ht="21">
      <c r="A3" s="24"/>
      <c r="B3" s="31" t="s">
        <v>44</v>
      </c>
      <c r="C3" s="32">
        <f>AF14</f>
        <v>93</v>
      </c>
      <c r="D3" s="33"/>
      <c r="E3" s="34"/>
      <c r="F3" s="35"/>
      <c r="G3" s="27" t="s">
        <v>45</v>
      </c>
      <c r="H3" s="36"/>
      <c r="I3" s="37" t="s">
        <v>43</v>
      </c>
      <c r="J3" s="38" t="e">
        <f>AF2</f>
        <v>#REF!</v>
      </c>
      <c r="K3" s="37" t="s">
        <v>46</v>
      </c>
      <c r="L3" s="39">
        <f>AF10</f>
        <v>0</v>
      </c>
      <c r="M3" s="40"/>
      <c r="N3" s="40"/>
      <c r="O3" s="41"/>
      <c r="P3" s="22"/>
      <c r="Q3" s="22"/>
      <c r="R3" s="22"/>
      <c r="S3" s="22"/>
      <c r="T3" s="22"/>
      <c r="U3" s="22"/>
      <c r="V3" s="22"/>
      <c r="W3" s="22"/>
      <c r="X3" s="22"/>
      <c r="Y3" s="22"/>
      <c r="Z3" s="22"/>
      <c r="AA3" s="22"/>
      <c r="AB3" s="22"/>
      <c r="AC3" s="22"/>
      <c r="AD3" s="23" t="s">
        <v>41</v>
      </c>
      <c r="AE3" s="29" t="s">
        <v>47</v>
      </c>
      <c r="AF3" s="30" t="e">
        <f>J31+J122</f>
        <v>#REF!</v>
      </c>
    </row>
    <row r="4" spans="1:32" ht="18.75">
      <c r="A4" s="24"/>
      <c r="B4" s="42"/>
      <c r="C4" s="43"/>
      <c r="D4" s="44"/>
      <c r="E4" s="45"/>
      <c r="F4" s="46"/>
      <c r="G4" s="27"/>
      <c r="H4" s="36"/>
      <c r="I4" s="47"/>
      <c r="J4" s="44"/>
      <c r="K4" s="44"/>
      <c r="L4" s="44"/>
      <c r="M4" s="44"/>
      <c r="N4" s="44"/>
      <c r="O4" s="44"/>
      <c r="P4" s="22"/>
      <c r="Q4" s="22"/>
      <c r="R4" s="22"/>
      <c r="S4" s="22"/>
      <c r="T4" s="22"/>
      <c r="U4" s="22"/>
      <c r="V4" s="22"/>
      <c r="W4" s="22"/>
      <c r="X4" s="22"/>
      <c r="Y4" s="22"/>
      <c r="Z4" s="22"/>
      <c r="AA4" s="22"/>
      <c r="AB4" s="22"/>
      <c r="AC4" s="22"/>
      <c r="AD4" s="23" t="s">
        <v>41</v>
      </c>
      <c r="AE4" s="48" t="s">
        <v>48</v>
      </c>
      <c r="AF4" s="49" t="e">
        <f>K31+K122</f>
        <v>#REF!</v>
      </c>
    </row>
    <row r="5" spans="1:32" ht="18.75">
      <c r="A5" s="24"/>
      <c r="B5" s="31" t="s">
        <v>49</v>
      </c>
      <c r="C5" s="50" t="e">
        <f>AF15</f>
        <v>#REF!</v>
      </c>
      <c r="D5" s="51"/>
      <c r="E5" s="52"/>
      <c r="F5" s="53"/>
      <c r="G5" s="27"/>
      <c r="H5" s="36"/>
      <c r="I5" s="37" t="s">
        <v>47</v>
      </c>
      <c r="J5" s="38" t="e">
        <f>AF3</f>
        <v>#REF!</v>
      </c>
      <c r="K5" s="44"/>
      <c r="L5" s="44"/>
      <c r="M5" s="44"/>
      <c r="N5" s="44"/>
      <c r="O5" s="44"/>
      <c r="P5" s="22"/>
      <c r="Q5" s="22"/>
      <c r="R5" s="22"/>
      <c r="S5" s="22"/>
      <c r="T5" s="22"/>
      <c r="U5" s="22"/>
      <c r="V5" s="22"/>
      <c r="W5" s="22"/>
      <c r="X5" s="22"/>
      <c r="Y5" s="22"/>
      <c r="Z5" s="22"/>
      <c r="AA5" s="22"/>
      <c r="AB5" s="22"/>
      <c r="AC5" s="22"/>
      <c r="AD5" s="23" t="s">
        <v>41</v>
      </c>
      <c r="AE5" s="29" t="s">
        <v>50</v>
      </c>
      <c r="AF5" s="49" t="e">
        <f>11/12*J7</f>
        <v>#REF!</v>
      </c>
    </row>
    <row r="6" spans="1:32" ht="18.75">
      <c r="A6" s="24"/>
      <c r="B6" s="54"/>
      <c r="C6" s="44"/>
      <c r="D6" s="44"/>
      <c r="E6" s="45"/>
      <c r="F6" s="46"/>
      <c r="G6" s="27"/>
      <c r="H6" s="36"/>
      <c r="I6" s="47"/>
      <c r="J6" s="44"/>
      <c r="K6" s="44"/>
      <c r="L6" s="44"/>
      <c r="M6" s="44"/>
      <c r="N6" s="44"/>
      <c r="O6" s="44"/>
      <c r="P6" s="22"/>
      <c r="Q6" s="22"/>
      <c r="R6" s="22"/>
      <c r="S6" s="22"/>
      <c r="T6" s="22"/>
      <c r="U6" s="22"/>
      <c r="V6" s="22"/>
      <c r="W6" s="22"/>
      <c r="X6" s="22"/>
      <c r="Y6" s="22"/>
      <c r="Z6" s="22"/>
      <c r="AA6" s="22"/>
      <c r="AB6" s="22"/>
      <c r="AC6" s="22"/>
      <c r="AD6" s="23" t="s">
        <v>41</v>
      </c>
      <c r="AE6" s="55" t="s">
        <v>51</v>
      </c>
      <c r="AF6" s="49" t="e">
        <f>J9*12%</f>
        <v>#REF!</v>
      </c>
    </row>
    <row r="7" spans="1:32" ht="18.75">
      <c r="A7" s="21"/>
      <c r="B7" s="56"/>
      <c r="C7" s="21"/>
      <c r="D7" s="21"/>
      <c r="E7" s="57"/>
      <c r="F7" s="58"/>
      <c r="G7" s="59"/>
      <c r="H7" s="21"/>
      <c r="I7" s="60" t="s">
        <v>48</v>
      </c>
      <c r="J7" s="61" t="e">
        <f>AF4</f>
        <v>#REF!</v>
      </c>
      <c r="K7" s="60" t="s">
        <v>51</v>
      </c>
      <c r="L7" s="62" t="e">
        <f>AF6</f>
        <v>#REF!</v>
      </c>
      <c r="M7" s="21"/>
      <c r="N7" s="21"/>
      <c r="O7" s="21"/>
      <c r="P7" s="21"/>
      <c r="Q7" s="1"/>
      <c r="R7" s="1"/>
      <c r="S7" s="1"/>
      <c r="T7" s="1"/>
      <c r="U7" s="1"/>
      <c r="V7" s="1"/>
      <c r="W7" s="1"/>
      <c r="X7" s="1"/>
      <c r="Y7" s="1"/>
      <c r="Z7" s="1"/>
      <c r="AA7" s="1"/>
      <c r="AB7" s="1"/>
      <c r="AC7" s="1"/>
      <c r="AD7" s="23" t="s">
        <v>41</v>
      </c>
      <c r="AE7" s="29" t="s">
        <v>52</v>
      </c>
      <c r="AF7" s="49" t="e">
        <f>J7+L7</f>
        <v>#REF!</v>
      </c>
    </row>
    <row r="8" spans="1:32" ht="18.75">
      <c r="A8" s="24"/>
      <c r="B8" s="63"/>
      <c r="C8" s="51"/>
      <c r="D8" s="51"/>
      <c r="E8" s="52"/>
      <c r="F8" s="64"/>
      <c r="G8" s="27"/>
      <c r="H8" s="36"/>
      <c r="I8" s="37"/>
      <c r="J8" s="65"/>
      <c r="K8" s="66"/>
      <c r="L8" s="65"/>
      <c r="M8" s="44"/>
      <c r="N8" s="44"/>
      <c r="O8" s="44"/>
      <c r="P8" s="44"/>
      <c r="Q8" s="22"/>
      <c r="R8" s="22"/>
      <c r="S8" s="22"/>
      <c r="T8" s="22"/>
      <c r="U8" s="22"/>
      <c r="V8" s="22"/>
      <c r="W8" s="22"/>
      <c r="X8" s="22"/>
      <c r="Y8" s="22"/>
      <c r="Z8" s="22"/>
      <c r="AA8" s="22"/>
      <c r="AB8" s="22"/>
      <c r="AC8" s="22"/>
      <c r="AD8" s="23" t="s">
        <v>41</v>
      </c>
      <c r="AE8" s="29" t="s">
        <v>53</v>
      </c>
      <c r="AF8" s="55">
        <f>COUNTIF($I$20:$I28,"&gt;0")</f>
        <v>0</v>
      </c>
    </row>
    <row r="9" spans="1:32" ht="18.75">
      <c r="A9" s="24"/>
      <c r="B9" s="63"/>
      <c r="C9" s="51"/>
      <c r="D9" s="51"/>
      <c r="E9" s="52"/>
      <c r="F9" s="64"/>
      <c r="G9" s="27"/>
      <c r="H9" s="36"/>
      <c r="I9" s="37" t="s">
        <v>50</v>
      </c>
      <c r="J9" s="61" t="e">
        <f>AF5</f>
        <v>#REF!</v>
      </c>
      <c r="K9" s="66"/>
      <c r="L9" s="65"/>
      <c r="M9" s="44"/>
      <c r="N9" s="44"/>
      <c r="O9" s="44"/>
      <c r="P9" s="44"/>
      <c r="Q9" s="22"/>
      <c r="R9" s="22"/>
      <c r="S9" s="22"/>
      <c r="T9" s="22"/>
      <c r="U9" s="22"/>
      <c r="V9" s="22"/>
      <c r="W9" s="22"/>
      <c r="X9" s="22"/>
      <c r="Y9" s="22"/>
      <c r="Z9" s="22"/>
      <c r="AA9" s="22"/>
      <c r="AB9" s="22"/>
      <c r="AC9" s="22"/>
      <c r="AD9" s="23" t="s">
        <v>41</v>
      </c>
      <c r="AE9" s="29" t="s">
        <v>54</v>
      </c>
      <c r="AF9" s="55">
        <f>COUNTIF($I$36:$I120,"&gt;0")</f>
        <v>0</v>
      </c>
    </row>
    <row r="10" spans="1:32" ht="18.75">
      <c r="A10" s="24"/>
      <c r="B10" s="63"/>
      <c r="C10" s="51"/>
      <c r="D10" s="51"/>
      <c r="E10" s="52"/>
      <c r="F10" s="64"/>
      <c r="G10" s="27"/>
      <c r="H10" s="36"/>
      <c r="I10" s="37"/>
      <c r="J10" s="65"/>
      <c r="K10" s="66"/>
      <c r="L10" s="65"/>
      <c r="M10" s="44"/>
      <c r="N10" s="44"/>
      <c r="O10" s="44"/>
      <c r="P10" s="44"/>
      <c r="Q10" s="22"/>
      <c r="R10" s="22"/>
      <c r="S10" s="22"/>
      <c r="T10" s="22"/>
      <c r="U10" s="22"/>
      <c r="V10" s="22"/>
      <c r="W10" s="22"/>
      <c r="X10" s="22"/>
      <c r="Y10" s="22"/>
      <c r="Z10" s="22"/>
      <c r="AA10" s="22"/>
      <c r="AB10" s="22"/>
      <c r="AC10" s="22"/>
      <c r="AD10" s="23" t="s">
        <v>41</v>
      </c>
      <c r="AE10" s="29" t="s">
        <v>46</v>
      </c>
      <c r="AF10" s="55">
        <f>AF8+AF9</f>
        <v>0</v>
      </c>
    </row>
    <row r="11" spans="1:32" ht="18.75">
      <c r="A11" s="24"/>
      <c r="B11" s="63"/>
      <c r="C11" s="51"/>
      <c r="D11" s="51"/>
      <c r="E11" s="52"/>
      <c r="F11" s="64"/>
      <c r="G11" s="27"/>
      <c r="H11" s="36"/>
      <c r="I11" s="37" t="s">
        <v>52</v>
      </c>
      <c r="J11" s="67" t="e">
        <f>AF7</f>
        <v>#REF!</v>
      </c>
      <c r="K11" s="66"/>
      <c r="L11" s="65"/>
      <c r="M11" s="44"/>
      <c r="N11" s="44"/>
      <c r="O11" s="44"/>
      <c r="P11" s="44"/>
      <c r="Q11" s="22"/>
      <c r="R11" s="22"/>
      <c r="S11" s="22"/>
      <c r="T11" s="22"/>
      <c r="U11" s="22"/>
      <c r="V11" s="22"/>
      <c r="W11" s="22"/>
      <c r="X11" s="22"/>
      <c r="Y11" s="22"/>
      <c r="Z11" s="22"/>
      <c r="AA11" s="22"/>
      <c r="AB11" s="22"/>
      <c r="AC11" s="22"/>
      <c r="AD11" s="23"/>
      <c r="AF11" s="68"/>
    </row>
    <row r="12" spans="1:32" ht="18.75">
      <c r="A12" s="24"/>
      <c r="B12" s="54"/>
      <c r="C12" s="44"/>
      <c r="D12" s="44"/>
      <c r="E12" s="45"/>
      <c r="F12" s="46"/>
      <c r="G12" s="27"/>
      <c r="H12" s="36"/>
      <c r="I12" s="47"/>
      <c r="J12" s="69"/>
      <c r="K12" s="44"/>
      <c r="L12" s="44"/>
      <c r="M12" s="44"/>
      <c r="N12" s="44"/>
      <c r="O12" s="44"/>
      <c r="P12" s="22"/>
      <c r="Q12" s="22"/>
      <c r="R12" s="22"/>
      <c r="S12" s="22"/>
      <c r="T12" s="22"/>
      <c r="U12" s="22"/>
      <c r="V12" s="22"/>
      <c r="W12" s="22"/>
      <c r="X12" s="22"/>
      <c r="Y12" s="22"/>
      <c r="Z12" s="22"/>
      <c r="AA12" s="22"/>
      <c r="AB12" s="22"/>
      <c r="AC12" s="22"/>
      <c r="AD12" s="23"/>
      <c r="AF12" s="68"/>
    </row>
    <row r="13" spans="1:32">
      <c r="A13" s="70"/>
      <c r="B13" s="71"/>
      <c r="C13" s="70"/>
      <c r="D13" s="70"/>
      <c r="E13" s="72"/>
      <c r="F13" s="70"/>
      <c r="G13" s="73"/>
      <c r="H13" s="70"/>
      <c r="I13" s="70"/>
      <c r="J13" s="70"/>
      <c r="K13" s="70"/>
      <c r="L13" s="22"/>
      <c r="M13" s="22"/>
      <c r="N13" s="22"/>
      <c r="O13" s="22"/>
      <c r="P13" s="22"/>
      <c r="Q13" s="22"/>
      <c r="R13" s="22"/>
      <c r="S13" s="22"/>
      <c r="T13" s="22"/>
      <c r="U13" s="22"/>
      <c r="V13" s="22"/>
      <c r="W13" s="22"/>
      <c r="X13" s="22"/>
      <c r="Y13" s="22"/>
      <c r="Z13" s="22"/>
      <c r="AA13" s="22"/>
      <c r="AB13" s="22"/>
      <c r="AC13" s="22"/>
      <c r="AD13" s="23"/>
      <c r="AE13" s="22"/>
      <c r="AF13" s="22"/>
    </row>
    <row r="14" spans="1:32" ht="18.75">
      <c r="A14" s="297" t="s">
        <v>55</v>
      </c>
      <c r="B14" s="283"/>
      <c r="C14" s="283"/>
      <c r="D14" s="283"/>
      <c r="E14" s="283"/>
      <c r="F14" s="70"/>
      <c r="G14" s="73"/>
      <c r="H14" s="70"/>
      <c r="I14" s="298" t="s">
        <v>56</v>
      </c>
      <c r="J14" s="283"/>
      <c r="K14" s="283"/>
      <c r="L14" s="22"/>
      <c r="M14" s="22"/>
      <c r="N14" s="22"/>
      <c r="O14" s="22"/>
      <c r="P14" s="22"/>
      <c r="Q14" s="22"/>
      <c r="R14" s="22"/>
      <c r="S14" s="22"/>
      <c r="T14" s="22"/>
      <c r="U14" s="22"/>
      <c r="V14" s="22"/>
      <c r="W14" s="22"/>
      <c r="X14" s="22"/>
      <c r="Y14" s="22"/>
      <c r="Z14" s="22"/>
      <c r="AA14" s="22"/>
      <c r="AB14" s="22"/>
      <c r="AC14" s="22"/>
      <c r="AD14" s="23" t="s">
        <v>41</v>
      </c>
      <c r="AE14" s="55" t="s">
        <v>44</v>
      </c>
      <c r="AF14" s="55">
        <f>COUNTA($B$20:$B28,$B$36:$B120)</f>
        <v>93</v>
      </c>
    </row>
    <row r="15" spans="1:32">
      <c r="A15" s="70"/>
      <c r="B15" s="71"/>
      <c r="C15" s="70"/>
      <c r="D15" s="70"/>
      <c r="E15" s="72"/>
      <c r="F15" s="70"/>
      <c r="G15" s="73"/>
      <c r="H15" s="70"/>
      <c r="I15" s="70"/>
      <c r="J15" s="74"/>
      <c r="K15" s="74"/>
      <c r="L15" s="22"/>
      <c r="M15" s="22"/>
      <c r="N15" s="22"/>
      <c r="O15" s="22"/>
      <c r="P15" s="22"/>
      <c r="Q15" s="22"/>
      <c r="R15" s="22"/>
      <c r="S15" s="22"/>
      <c r="T15" s="22"/>
      <c r="U15" s="22"/>
      <c r="V15" s="22"/>
      <c r="W15" s="22"/>
      <c r="X15" s="22"/>
      <c r="Y15" s="22"/>
      <c r="Z15" s="22"/>
      <c r="AA15" s="22"/>
      <c r="AB15" s="22"/>
      <c r="AC15" s="22"/>
      <c r="AD15" s="23" t="s">
        <v>41</v>
      </c>
      <c r="AE15" s="55" t="s">
        <v>49</v>
      </c>
      <c r="AF15" s="30" t="e">
        <f>C31+C122</f>
        <v>#REF!</v>
      </c>
    </row>
    <row r="16" spans="1:32">
      <c r="A16" s="75" t="s">
        <v>2</v>
      </c>
      <c r="B16" s="76" t="s">
        <v>57</v>
      </c>
      <c r="C16" s="75" t="s">
        <v>58</v>
      </c>
      <c r="D16" s="77" t="s">
        <v>59</v>
      </c>
      <c r="E16" s="78" t="s">
        <v>60</v>
      </c>
      <c r="F16" s="74"/>
      <c r="G16" s="79"/>
      <c r="H16" s="74"/>
      <c r="I16" s="80" t="s">
        <v>61</v>
      </c>
      <c r="J16" s="80" t="s">
        <v>62</v>
      </c>
      <c r="K16" s="80" t="s">
        <v>60</v>
      </c>
      <c r="L16" s="22"/>
      <c r="M16" s="22"/>
      <c r="N16" s="22"/>
      <c r="O16" s="22"/>
      <c r="P16" s="22"/>
      <c r="Q16" s="22"/>
      <c r="R16" s="22"/>
      <c r="S16" s="22"/>
      <c r="T16" s="22"/>
      <c r="U16" s="22"/>
      <c r="V16" s="22"/>
      <c r="W16" s="22"/>
      <c r="X16" s="22"/>
      <c r="Y16" s="22"/>
      <c r="Z16" s="22"/>
      <c r="AA16" s="22"/>
      <c r="AB16" s="22"/>
      <c r="AC16" s="22"/>
      <c r="AD16" s="22"/>
      <c r="AE16" s="22"/>
      <c r="AF16" s="22"/>
    </row>
    <row r="17" spans="1:32">
      <c r="A17" s="299" t="s">
        <v>63</v>
      </c>
      <c r="B17" s="300"/>
      <c r="C17" s="300"/>
      <c r="D17" s="300"/>
      <c r="E17" s="301"/>
      <c r="F17" s="18"/>
      <c r="G17" s="81"/>
      <c r="H17" s="18"/>
      <c r="I17" s="18"/>
      <c r="J17" s="18"/>
      <c r="K17" s="18"/>
      <c r="L17" s="22"/>
      <c r="M17" s="22"/>
      <c r="N17" s="82"/>
      <c r="O17" s="82"/>
      <c r="P17" s="82"/>
      <c r="Q17" s="22"/>
      <c r="R17" s="22"/>
      <c r="S17" s="22"/>
      <c r="T17" s="22"/>
      <c r="U17" s="22"/>
      <c r="V17" s="22"/>
      <c r="W17" s="22"/>
      <c r="X17" s="22"/>
      <c r="Y17" s="22"/>
      <c r="Z17" s="22"/>
      <c r="AA17" s="22"/>
      <c r="AB17" s="22"/>
      <c r="AC17" s="22"/>
      <c r="AD17" s="22"/>
      <c r="AE17" s="22"/>
      <c r="AF17" s="22"/>
    </row>
    <row r="18" spans="1:32" ht="4.5" customHeight="1">
      <c r="A18" s="18"/>
      <c r="B18" s="83"/>
      <c r="C18" s="18"/>
      <c r="D18" s="18"/>
      <c r="E18" s="84"/>
      <c r="F18" s="18"/>
      <c r="G18" s="81"/>
      <c r="H18" s="18"/>
      <c r="I18" s="18"/>
      <c r="J18" s="18"/>
      <c r="K18" s="18"/>
      <c r="L18" s="22"/>
      <c r="M18" s="22"/>
      <c r="N18" s="82"/>
      <c r="O18" s="82"/>
      <c r="P18" s="82"/>
      <c r="Q18" s="22"/>
      <c r="R18" s="22"/>
      <c r="S18" s="22"/>
      <c r="T18" s="22"/>
      <c r="U18" s="22"/>
      <c r="V18" s="22"/>
      <c r="W18" s="22"/>
      <c r="X18" s="22"/>
      <c r="Y18" s="22"/>
      <c r="Z18" s="22"/>
      <c r="AA18" s="22"/>
      <c r="AB18" s="22"/>
      <c r="AC18" s="22"/>
      <c r="AD18" s="22"/>
      <c r="AE18" s="22"/>
      <c r="AF18" s="22"/>
    </row>
    <row r="19" spans="1:32">
      <c r="A19" s="75" t="s">
        <v>2</v>
      </c>
      <c r="B19" s="76" t="s">
        <v>57</v>
      </c>
      <c r="C19" s="75" t="s">
        <v>58</v>
      </c>
      <c r="D19" s="77" t="s">
        <v>59</v>
      </c>
      <c r="E19" s="78" t="s">
        <v>60</v>
      </c>
      <c r="F19" s="18"/>
      <c r="G19" s="81"/>
      <c r="H19" s="18"/>
      <c r="I19" s="85" t="s">
        <v>61</v>
      </c>
      <c r="J19" s="85" t="s">
        <v>62</v>
      </c>
      <c r="K19" s="85" t="s">
        <v>60</v>
      </c>
      <c r="L19" s="22"/>
      <c r="M19" s="22"/>
      <c r="N19" s="82"/>
      <c r="O19" s="82"/>
      <c r="P19" s="82"/>
      <c r="Q19" s="22"/>
      <c r="R19" s="22"/>
      <c r="S19" s="22"/>
      <c r="T19" s="22"/>
      <c r="U19" s="22"/>
      <c r="V19" s="22"/>
      <c r="W19" s="22"/>
      <c r="X19" s="22"/>
      <c r="Y19" s="22"/>
      <c r="Z19" s="22"/>
      <c r="AA19" s="22"/>
      <c r="AB19" s="22"/>
      <c r="AC19" s="22"/>
      <c r="AD19" s="22"/>
      <c r="AE19" s="22"/>
      <c r="AF19" s="22"/>
    </row>
    <row r="20" spans="1:32" ht="16.5" customHeight="1">
      <c r="A20" s="86">
        <v>1</v>
      </c>
      <c r="B20" s="87" t="s">
        <v>64</v>
      </c>
      <c r="C20" s="88">
        <f>'2.Alumni PT'!G2</f>
        <v>88</v>
      </c>
      <c r="D20" s="75" t="s">
        <v>65</v>
      </c>
      <c r="E20" s="89">
        <f>'2.Alumni PT'!G3</f>
        <v>9300000</v>
      </c>
      <c r="F20" s="18"/>
      <c r="G20" s="81"/>
      <c r="H20" s="18"/>
      <c r="I20" s="90">
        <f>'2.Alumni PT'!J2</f>
        <v>0</v>
      </c>
      <c r="J20" s="90">
        <f>'2.Alumni PT'!J3</f>
        <v>0</v>
      </c>
      <c r="K20" s="91">
        <f>'2.Alumni PT'!J4</f>
        <v>0</v>
      </c>
      <c r="L20" s="22"/>
      <c r="M20" s="22"/>
      <c r="N20" s="82"/>
      <c r="O20" s="82"/>
      <c r="P20" s="82"/>
      <c r="Q20" s="22"/>
      <c r="R20" s="22"/>
      <c r="S20" s="22"/>
      <c r="T20" s="22"/>
      <c r="U20" s="22"/>
      <c r="V20" s="22"/>
      <c r="W20" s="22"/>
      <c r="X20" s="22"/>
      <c r="Y20" s="22"/>
      <c r="Z20" s="22"/>
      <c r="AA20" s="22"/>
      <c r="AB20" s="22"/>
      <c r="AC20" s="22"/>
      <c r="AD20" s="22"/>
      <c r="AE20" s="22"/>
      <c r="AF20" s="22"/>
    </row>
    <row r="21" spans="1:32" ht="16.5" customHeight="1">
      <c r="A21" s="86">
        <v>2</v>
      </c>
      <c r="B21" s="87" t="s">
        <v>66</v>
      </c>
      <c r="C21" s="90">
        <f>'5.Balai Pustaka PT'!G2</f>
        <v>238</v>
      </c>
      <c r="D21" s="75" t="s">
        <v>65</v>
      </c>
      <c r="E21" s="91">
        <f>'5.Balai Pustaka PT'!G3</f>
        <v>15062000</v>
      </c>
      <c r="F21" s="19"/>
      <c r="G21" s="92"/>
      <c r="H21" s="19"/>
      <c r="I21" s="90">
        <f>'5.Balai Pustaka PT'!J2</f>
        <v>0</v>
      </c>
      <c r="J21" s="90">
        <f>'5.Balai Pustaka PT'!J3</f>
        <v>0</v>
      </c>
      <c r="K21" s="91">
        <f>'5.Balai Pustaka PT'!J4</f>
        <v>0</v>
      </c>
      <c r="L21" s="22"/>
      <c r="M21" s="22"/>
      <c r="N21" s="22"/>
      <c r="O21" s="22"/>
      <c r="P21" s="22"/>
      <c r="Q21" s="22"/>
      <c r="R21" s="22"/>
      <c r="S21" s="22"/>
      <c r="T21" s="22"/>
      <c r="U21" s="22"/>
      <c r="V21" s="22"/>
      <c r="W21" s="22"/>
      <c r="X21" s="22"/>
      <c r="Y21" s="22"/>
      <c r="Z21" s="22"/>
      <c r="AA21" s="22"/>
      <c r="AB21" s="22"/>
      <c r="AC21" s="22"/>
      <c r="AD21" s="22"/>
      <c r="AE21" s="22"/>
      <c r="AF21" s="22"/>
    </row>
    <row r="22" spans="1:32" ht="16.5" customHeight="1">
      <c r="A22" s="86">
        <v>3</v>
      </c>
      <c r="B22" s="87" t="s">
        <v>67</v>
      </c>
      <c r="C22" s="93" t="e">
        <f>#REF!</f>
        <v>#REF!</v>
      </c>
      <c r="D22" s="94" t="s">
        <v>68</v>
      </c>
      <c r="E22" s="91" t="e">
        <f>#REF!</f>
        <v>#REF!</v>
      </c>
      <c r="F22" s="19"/>
      <c r="G22" s="92"/>
      <c r="H22" s="19"/>
      <c r="I22" s="90" t="e">
        <f>#REF!</f>
        <v>#REF!</v>
      </c>
      <c r="J22" s="90" t="e">
        <f>#REF!</f>
        <v>#REF!</v>
      </c>
      <c r="K22" s="91" t="e">
        <f>#REF!</f>
        <v>#REF!</v>
      </c>
      <c r="L22" s="22"/>
      <c r="M22" s="22"/>
      <c r="N22" s="82"/>
      <c r="O22" s="82"/>
      <c r="P22" s="82"/>
      <c r="Q22" s="22"/>
      <c r="R22" s="22"/>
      <c r="S22" s="22"/>
      <c r="T22" s="22"/>
      <c r="U22" s="22"/>
      <c r="V22" s="22"/>
      <c r="W22" s="22"/>
      <c r="X22" s="22"/>
      <c r="Y22" s="22"/>
      <c r="Z22" s="22"/>
      <c r="AA22" s="22"/>
      <c r="AB22" s="22"/>
      <c r="AC22" s="22"/>
      <c r="AD22" s="22"/>
      <c r="AE22" s="22"/>
      <c r="AF22" s="22"/>
    </row>
    <row r="23" spans="1:32" ht="16.5" customHeight="1">
      <c r="A23" s="86">
        <v>4</v>
      </c>
      <c r="B23" s="87" t="s">
        <v>69</v>
      </c>
      <c r="C23" s="90" t="e">
        <f>#REF!</f>
        <v>#REF!</v>
      </c>
      <c r="D23" s="94" t="s">
        <v>68</v>
      </c>
      <c r="E23" s="91" t="e">
        <f>#REF!</f>
        <v>#REF!</v>
      </c>
      <c r="F23" s="19"/>
      <c r="G23" s="92"/>
      <c r="H23" s="19"/>
      <c r="I23" s="90" t="e">
        <f>#REF!</f>
        <v>#REF!</v>
      </c>
      <c r="J23" s="90" t="e">
        <f>#REF!</f>
        <v>#REF!</v>
      </c>
      <c r="K23" s="91" t="e">
        <f>#REF!</f>
        <v>#REF!</v>
      </c>
      <c r="L23" s="22"/>
      <c r="M23" s="22"/>
      <c r="N23" s="82"/>
      <c r="O23" s="82"/>
      <c r="P23" s="82"/>
      <c r="Q23" s="22"/>
      <c r="R23" s="22"/>
      <c r="S23" s="22"/>
      <c r="T23" s="22"/>
      <c r="U23" s="22"/>
      <c r="V23" s="22"/>
      <c r="W23" s="22"/>
      <c r="X23" s="22"/>
      <c r="Y23" s="22"/>
      <c r="Z23" s="22"/>
      <c r="AA23" s="22"/>
      <c r="AB23" s="22"/>
      <c r="AC23" s="22"/>
      <c r="AD23" s="22"/>
      <c r="AE23" s="22"/>
      <c r="AF23" s="22"/>
    </row>
    <row r="24" spans="1:32" ht="16.5" customHeight="1">
      <c r="A24" s="86">
        <v>5</v>
      </c>
      <c r="B24" s="87" t="s">
        <v>70</v>
      </c>
      <c r="C24" s="90" t="e">
        <f>#REF!</f>
        <v>#REF!</v>
      </c>
      <c r="D24" s="94" t="s">
        <v>65</v>
      </c>
      <c r="E24" s="91" t="e">
        <f>#REF!</f>
        <v>#REF!</v>
      </c>
      <c r="F24" s="19"/>
      <c r="G24" s="92"/>
      <c r="H24" s="19"/>
      <c r="I24" s="90" t="e">
        <f>#REF!</f>
        <v>#REF!</v>
      </c>
      <c r="J24" s="90" t="e">
        <f>#REF!</f>
        <v>#REF!</v>
      </c>
      <c r="K24" s="91" t="e">
        <f>#REF!</f>
        <v>#REF!</v>
      </c>
      <c r="L24" s="22"/>
      <c r="M24" s="22"/>
      <c r="N24" s="82"/>
      <c r="O24" s="82"/>
      <c r="P24" s="82"/>
      <c r="Q24" s="22"/>
      <c r="R24" s="22"/>
      <c r="S24" s="22"/>
      <c r="T24" s="22"/>
      <c r="U24" s="22"/>
      <c r="V24" s="22"/>
      <c r="W24" s="22"/>
      <c r="X24" s="22"/>
      <c r="Y24" s="22"/>
      <c r="Z24" s="22"/>
      <c r="AA24" s="22"/>
      <c r="AB24" s="22"/>
      <c r="AC24" s="22"/>
      <c r="AD24" s="22"/>
      <c r="AE24" s="22"/>
      <c r="AF24" s="22"/>
    </row>
    <row r="25" spans="1:32" ht="16.5" customHeight="1">
      <c r="A25" s="86">
        <v>6</v>
      </c>
      <c r="B25" s="87" t="s">
        <v>71</v>
      </c>
      <c r="C25" s="90" t="e">
        <f>#REF!</f>
        <v>#REF!</v>
      </c>
      <c r="D25" s="94" t="s">
        <v>65</v>
      </c>
      <c r="E25" s="91" t="e">
        <f>#REF!</f>
        <v>#REF!</v>
      </c>
      <c r="F25" s="19"/>
      <c r="G25" s="92"/>
      <c r="H25" s="19"/>
      <c r="I25" s="90" t="e">
        <f>#REF!</f>
        <v>#REF!</v>
      </c>
      <c r="J25" s="90" t="e">
        <f>#REF!</f>
        <v>#REF!</v>
      </c>
      <c r="K25" s="91" t="e">
        <f>#REF!</f>
        <v>#REF!</v>
      </c>
      <c r="L25" s="22"/>
      <c r="M25" s="22"/>
      <c r="N25" s="82"/>
      <c r="O25" s="82"/>
      <c r="P25" s="82"/>
      <c r="Q25" s="22"/>
      <c r="R25" s="22"/>
      <c r="S25" s="22"/>
      <c r="T25" s="22"/>
      <c r="U25" s="22"/>
      <c r="V25" s="22"/>
      <c r="W25" s="22"/>
      <c r="X25" s="22"/>
      <c r="Y25" s="22"/>
      <c r="Z25" s="22"/>
      <c r="AA25" s="22"/>
      <c r="AB25" s="22"/>
      <c r="AC25" s="22"/>
      <c r="AD25" s="22"/>
      <c r="AE25" s="22"/>
      <c r="AF25" s="22"/>
    </row>
    <row r="26" spans="1:32" ht="16.5" customHeight="1">
      <c r="A26" s="86">
        <v>7</v>
      </c>
      <c r="B26" s="87" t="s">
        <v>72</v>
      </c>
      <c r="C26" s="90" t="e">
        <f>#REF!</f>
        <v>#REF!</v>
      </c>
      <c r="D26" s="94" t="s">
        <v>65</v>
      </c>
      <c r="E26" s="91" t="e">
        <f>#REF!</f>
        <v>#REF!</v>
      </c>
      <c r="F26" s="19"/>
      <c r="G26" s="92"/>
      <c r="H26" s="19"/>
      <c r="I26" s="90" t="e">
        <f>#REF!</f>
        <v>#REF!</v>
      </c>
      <c r="J26" s="90" t="e">
        <f>#REF!</f>
        <v>#REF!</v>
      </c>
      <c r="K26" s="91" t="e">
        <f>#REF!</f>
        <v>#REF!</v>
      </c>
      <c r="L26" s="22"/>
      <c r="M26" s="22"/>
      <c r="N26" s="82"/>
      <c r="O26" s="82"/>
      <c r="P26" s="82"/>
      <c r="Q26" s="22"/>
      <c r="R26" s="22"/>
      <c r="S26" s="22"/>
      <c r="T26" s="22"/>
      <c r="U26" s="22"/>
      <c r="V26" s="22"/>
      <c r="W26" s="22"/>
      <c r="X26" s="22"/>
      <c r="Y26" s="22"/>
      <c r="Z26" s="22"/>
      <c r="AA26" s="22"/>
      <c r="AB26" s="22"/>
      <c r="AC26" s="22"/>
      <c r="AD26" s="22"/>
      <c r="AE26" s="22"/>
      <c r="AF26" s="22"/>
    </row>
    <row r="27" spans="1:32" ht="16.5" customHeight="1">
      <c r="A27" s="86">
        <v>8</v>
      </c>
      <c r="B27" s="87" t="s">
        <v>73</v>
      </c>
      <c r="C27" s="90" t="e">
        <f>#REF!</f>
        <v>#REF!</v>
      </c>
      <c r="D27" s="94" t="s">
        <v>68</v>
      </c>
      <c r="E27" s="91" t="e">
        <f>#REF!</f>
        <v>#REF!</v>
      </c>
      <c r="F27" s="19"/>
      <c r="G27" s="92"/>
      <c r="H27" s="19"/>
      <c r="I27" s="90" t="e">
        <f>#REF!</f>
        <v>#REF!</v>
      </c>
      <c r="J27" s="90" t="e">
        <f>#REF!</f>
        <v>#REF!</v>
      </c>
      <c r="K27" s="91" t="e">
        <f>#REF!</f>
        <v>#REF!</v>
      </c>
      <c r="L27" s="22"/>
      <c r="M27" s="22"/>
      <c r="N27" s="82"/>
      <c r="O27" s="82"/>
      <c r="P27" s="82"/>
      <c r="Q27" s="22"/>
      <c r="R27" s="22"/>
      <c r="S27" s="22"/>
      <c r="T27" s="22"/>
      <c r="U27" s="22"/>
      <c r="V27" s="22"/>
      <c r="W27" s="22"/>
      <c r="X27" s="22"/>
      <c r="Y27" s="22"/>
      <c r="Z27" s="22"/>
      <c r="AA27" s="22"/>
      <c r="AB27" s="22"/>
      <c r="AC27" s="22"/>
      <c r="AD27" s="22"/>
      <c r="AE27" s="22"/>
      <c r="AF27" s="22"/>
    </row>
    <row r="28" spans="1:32" ht="16.5" customHeight="1">
      <c r="A28" s="86">
        <v>9</v>
      </c>
      <c r="B28" s="87" t="s">
        <v>74</v>
      </c>
      <c r="C28" s="90" t="e">
        <f>#REF!</f>
        <v>#REF!</v>
      </c>
      <c r="D28" s="94" t="s">
        <v>65</v>
      </c>
      <c r="E28" s="91" t="e">
        <f>#REF!</f>
        <v>#REF!</v>
      </c>
      <c r="F28" s="19"/>
      <c r="G28" s="92"/>
      <c r="H28" s="19"/>
      <c r="I28" s="90" t="e">
        <f>#REF!</f>
        <v>#REF!</v>
      </c>
      <c r="J28" s="90" t="e">
        <f>#REF!</f>
        <v>#REF!</v>
      </c>
      <c r="K28" s="91" t="e">
        <f>#REF!</f>
        <v>#REF!</v>
      </c>
      <c r="L28" s="22"/>
      <c r="M28" s="22"/>
      <c r="N28" s="22"/>
      <c r="O28" s="22"/>
      <c r="P28" s="22"/>
      <c r="Q28" s="22"/>
      <c r="R28" s="22"/>
      <c r="S28" s="22"/>
      <c r="T28" s="22"/>
      <c r="U28" s="22"/>
      <c r="V28" s="22"/>
      <c r="W28" s="22"/>
      <c r="X28" s="22"/>
      <c r="Y28" s="22"/>
      <c r="Z28" s="22"/>
      <c r="AA28" s="22"/>
      <c r="AB28" s="22"/>
      <c r="AC28" s="22"/>
      <c r="AD28" s="22"/>
      <c r="AE28" s="22"/>
      <c r="AF28" s="22"/>
    </row>
    <row r="29" spans="1:32">
      <c r="A29" s="95"/>
      <c r="B29" s="83"/>
      <c r="C29" s="96"/>
      <c r="D29" s="18"/>
      <c r="E29" s="97"/>
      <c r="F29" s="18"/>
      <c r="G29" s="81"/>
      <c r="H29" s="18"/>
      <c r="I29" s="96"/>
      <c r="J29" s="96"/>
      <c r="K29" s="98"/>
      <c r="L29" s="22"/>
      <c r="M29" s="22"/>
      <c r="N29" s="82"/>
      <c r="O29" s="82"/>
      <c r="P29" s="82"/>
      <c r="Q29" s="22"/>
      <c r="R29" s="22"/>
      <c r="S29" s="22"/>
      <c r="T29" s="22"/>
      <c r="U29" s="22"/>
      <c r="V29" s="22"/>
      <c r="W29" s="22"/>
      <c r="X29" s="22"/>
      <c r="Y29" s="22"/>
      <c r="Z29" s="22"/>
      <c r="AA29" s="22"/>
      <c r="AB29" s="22"/>
      <c r="AC29" s="22"/>
      <c r="AD29" s="22"/>
      <c r="AE29" s="22"/>
      <c r="AF29" s="22"/>
    </row>
    <row r="30" spans="1:32">
      <c r="A30" s="95"/>
      <c r="B30" s="83"/>
      <c r="C30" s="96"/>
      <c r="D30" s="18"/>
      <c r="E30" s="97"/>
      <c r="F30" s="18"/>
      <c r="G30" s="81"/>
      <c r="H30" s="18"/>
      <c r="I30" s="96"/>
      <c r="J30" s="96"/>
      <c r="K30" s="98"/>
      <c r="L30" s="22"/>
      <c r="M30" s="22"/>
      <c r="N30" s="82"/>
      <c r="O30" s="82"/>
      <c r="P30" s="82"/>
      <c r="Q30" s="22"/>
      <c r="R30" s="22"/>
      <c r="S30" s="22"/>
      <c r="T30" s="22"/>
      <c r="U30" s="22"/>
      <c r="V30" s="22"/>
      <c r="W30" s="22"/>
      <c r="X30" s="22"/>
      <c r="Y30" s="22"/>
      <c r="Z30" s="22"/>
      <c r="AA30" s="22"/>
      <c r="AB30" s="22"/>
      <c r="AC30" s="22"/>
      <c r="AD30" s="22"/>
      <c r="AE30" s="22"/>
      <c r="AF30" s="22"/>
    </row>
    <row r="31" spans="1:32">
      <c r="A31" s="289" t="s">
        <v>48</v>
      </c>
      <c r="B31" s="290"/>
      <c r="C31" s="78" t="e">
        <f>SUM(C20:C28)</f>
        <v>#REF!</v>
      </c>
      <c r="D31" s="78"/>
      <c r="E31" s="99" t="e">
        <f>SUM(E20:E28)</f>
        <v>#REF!</v>
      </c>
      <c r="F31" s="95"/>
      <c r="G31" s="100"/>
      <c r="H31" s="95"/>
      <c r="I31" s="78" t="e">
        <f t="shared" ref="I31:K31" si="0">SUM(I20:I28)</f>
        <v>#REF!</v>
      </c>
      <c r="J31" s="78" t="e">
        <f t="shared" si="0"/>
        <v>#REF!</v>
      </c>
      <c r="K31" s="99" t="e">
        <f t="shared" si="0"/>
        <v>#REF!</v>
      </c>
      <c r="L31" s="23"/>
      <c r="M31" s="23"/>
      <c r="N31" s="101"/>
      <c r="O31" s="101"/>
      <c r="P31" s="101"/>
      <c r="Q31" s="23"/>
      <c r="R31" s="23"/>
      <c r="S31" s="23"/>
      <c r="T31" s="23"/>
      <c r="U31" s="23"/>
      <c r="V31" s="23"/>
      <c r="W31" s="23"/>
      <c r="X31" s="23"/>
      <c r="Y31" s="23"/>
      <c r="Z31" s="23"/>
      <c r="AA31" s="23"/>
      <c r="AB31" s="23"/>
      <c r="AC31" s="23"/>
      <c r="AD31" s="23"/>
      <c r="AE31" s="23"/>
      <c r="AF31" s="23"/>
    </row>
    <row r="32" spans="1:32">
      <c r="A32" s="70"/>
      <c r="B32" s="71"/>
      <c r="C32" s="102"/>
      <c r="D32" s="19"/>
      <c r="E32" s="103"/>
      <c r="F32" s="19"/>
      <c r="G32" s="92"/>
      <c r="H32" s="19"/>
      <c r="I32" s="102"/>
      <c r="J32" s="102"/>
      <c r="K32" s="104"/>
      <c r="L32" s="22"/>
      <c r="M32" s="22"/>
      <c r="N32" s="82"/>
      <c r="O32" s="82"/>
      <c r="P32" s="82"/>
      <c r="Q32" s="22"/>
      <c r="R32" s="22"/>
      <c r="S32" s="22"/>
      <c r="T32" s="22"/>
      <c r="U32" s="22"/>
      <c r="V32" s="22"/>
      <c r="W32" s="22"/>
      <c r="X32" s="22"/>
      <c r="Y32" s="22"/>
      <c r="Z32" s="22"/>
      <c r="AA32" s="22"/>
      <c r="AB32" s="22"/>
      <c r="AC32" s="22"/>
      <c r="AD32" s="22"/>
      <c r="AE32" s="22"/>
      <c r="AF32" s="22"/>
    </row>
    <row r="33" spans="1:32">
      <c r="A33" s="70"/>
      <c r="B33" s="71"/>
      <c r="C33" s="102"/>
      <c r="D33" s="19"/>
      <c r="E33" s="103"/>
      <c r="F33" s="19"/>
      <c r="G33" s="92"/>
      <c r="H33" s="19"/>
      <c r="I33" s="102"/>
      <c r="J33" s="102"/>
      <c r="K33" s="104"/>
      <c r="L33" s="22"/>
      <c r="M33" s="22"/>
      <c r="N33" s="82"/>
      <c r="O33" s="82"/>
      <c r="P33" s="82"/>
      <c r="Q33" s="22"/>
      <c r="R33" s="22"/>
      <c r="S33" s="22"/>
      <c r="T33" s="22"/>
      <c r="U33" s="22"/>
      <c r="V33" s="22"/>
      <c r="W33" s="22"/>
      <c r="X33" s="22"/>
      <c r="Y33" s="22"/>
      <c r="Z33" s="22"/>
      <c r="AA33" s="22"/>
      <c r="AB33" s="22"/>
      <c r="AC33" s="22"/>
      <c r="AD33" s="22"/>
      <c r="AE33" s="22"/>
      <c r="AF33" s="22"/>
    </row>
    <row r="34" spans="1:32">
      <c r="A34" s="291" t="s">
        <v>75</v>
      </c>
      <c r="B34" s="283"/>
      <c r="C34" s="283"/>
      <c r="D34" s="283"/>
      <c r="E34" s="292"/>
      <c r="F34" s="74"/>
      <c r="G34" s="79"/>
      <c r="H34" s="74"/>
      <c r="I34" s="105"/>
      <c r="J34" s="105"/>
      <c r="K34" s="106"/>
      <c r="L34" s="22"/>
      <c r="M34" s="22"/>
      <c r="N34" s="22"/>
      <c r="O34" s="22"/>
      <c r="P34" s="22"/>
      <c r="Q34" s="22"/>
      <c r="R34" s="22"/>
      <c r="S34" s="22"/>
      <c r="T34" s="22"/>
      <c r="U34" s="22"/>
      <c r="V34" s="22"/>
      <c r="W34" s="22"/>
      <c r="X34" s="22"/>
      <c r="Y34" s="22"/>
      <c r="Z34" s="22"/>
      <c r="AA34" s="22"/>
      <c r="AB34" s="22"/>
      <c r="AC34" s="22"/>
      <c r="AD34" s="22"/>
      <c r="AE34" s="22"/>
      <c r="AF34" s="22"/>
    </row>
    <row r="35" spans="1:32" ht="6" customHeight="1">
      <c r="A35" s="107"/>
      <c r="B35" s="108"/>
      <c r="C35" s="102"/>
      <c r="D35" s="19"/>
      <c r="E35" s="103"/>
      <c r="F35" s="19"/>
      <c r="G35" s="92"/>
      <c r="H35" s="19"/>
      <c r="I35" s="102"/>
      <c r="J35" s="102"/>
      <c r="K35" s="104"/>
      <c r="L35" s="22"/>
      <c r="M35" s="22"/>
      <c r="N35" s="82"/>
      <c r="O35" s="82"/>
      <c r="P35" s="82"/>
      <c r="Q35" s="22"/>
      <c r="R35" s="22"/>
      <c r="S35" s="22"/>
      <c r="T35" s="22"/>
      <c r="U35" s="22"/>
      <c r="V35" s="22"/>
      <c r="W35" s="22"/>
      <c r="X35" s="22"/>
      <c r="Y35" s="22"/>
      <c r="Z35" s="22"/>
      <c r="AA35" s="22"/>
      <c r="AB35" s="22"/>
      <c r="AC35" s="22"/>
      <c r="AD35" s="22"/>
      <c r="AE35" s="22"/>
      <c r="AF35" s="22"/>
    </row>
    <row r="36" spans="1:32" ht="16.5" customHeight="1">
      <c r="A36" s="109">
        <v>1</v>
      </c>
      <c r="B36" s="110" t="s">
        <v>76</v>
      </c>
      <c r="C36" s="90">
        <f>'1.Alqaprint Jatinangor'!G2</f>
        <v>155</v>
      </c>
      <c r="D36" s="75" t="s">
        <v>68</v>
      </c>
      <c r="E36" s="111">
        <f>'1.Alqaprint Jatinangor'!G3</f>
        <v>12981800</v>
      </c>
      <c r="F36" s="70"/>
      <c r="G36" s="73"/>
      <c r="H36" s="70"/>
      <c r="I36" s="112">
        <f>'1.Alqaprint Jatinangor'!J2</f>
        <v>0</v>
      </c>
      <c r="J36" s="112">
        <f>'1.Alqaprint Jatinangor'!J3</f>
        <v>0</v>
      </c>
      <c r="K36" s="111">
        <f>'1.Alqaprint Jatinangor'!J4</f>
        <v>0</v>
      </c>
      <c r="L36" s="22"/>
      <c r="M36" s="22"/>
      <c r="N36" s="82"/>
      <c r="O36" s="113"/>
      <c r="P36" s="82"/>
      <c r="Q36" s="22"/>
      <c r="R36" s="22"/>
      <c r="S36" s="22"/>
      <c r="T36" s="22"/>
      <c r="U36" s="22"/>
      <c r="V36" s="22"/>
      <c r="W36" s="22"/>
      <c r="X36" s="22"/>
      <c r="Y36" s="22"/>
      <c r="Z36" s="22"/>
      <c r="AA36" s="22"/>
      <c r="AB36" s="22"/>
      <c r="AC36" s="22"/>
      <c r="AD36" s="22"/>
      <c r="AE36" s="22"/>
      <c r="AF36" s="22"/>
    </row>
    <row r="37" spans="1:32" ht="16.5" customHeight="1">
      <c r="A37" s="109">
        <v>2</v>
      </c>
      <c r="B37" s="110" t="s">
        <v>77</v>
      </c>
      <c r="C37" s="90">
        <f>'3.Ananta Vidya CV'!G2</f>
        <v>227</v>
      </c>
      <c r="D37" s="94" t="s">
        <v>65</v>
      </c>
      <c r="E37" s="91">
        <f>'3.Ananta Vidya CV'!G3</f>
        <v>18175721</v>
      </c>
      <c r="F37" s="20"/>
      <c r="G37" s="114"/>
      <c r="H37" s="20"/>
      <c r="I37" s="90">
        <f>'3.Ananta Vidya CV'!J2</f>
        <v>0</v>
      </c>
      <c r="J37" s="90">
        <f>'3.Ananta Vidya CV'!J3</f>
        <v>0</v>
      </c>
      <c r="K37" s="91">
        <f>'3.Ananta Vidya CV'!J4</f>
        <v>0</v>
      </c>
      <c r="L37" s="22"/>
      <c r="M37" s="22"/>
      <c r="N37" s="82"/>
      <c r="O37" s="113"/>
      <c r="P37" s="22"/>
      <c r="Q37" s="22"/>
      <c r="R37" s="22"/>
      <c r="S37" s="22"/>
      <c r="T37" s="22"/>
      <c r="U37" s="22"/>
      <c r="V37" s="22"/>
      <c r="W37" s="22"/>
      <c r="X37" s="22"/>
      <c r="Y37" s="22"/>
      <c r="Z37" s="22"/>
      <c r="AA37" s="22"/>
      <c r="AB37" s="22"/>
      <c r="AC37" s="22"/>
      <c r="AD37" s="22"/>
      <c r="AE37" s="22"/>
      <c r="AF37" s="22"/>
    </row>
    <row r="38" spans="1:32" ht="16.5" customHeight="1">
      <c r="A38" s="109">
        <v>3</v>
      </c>
      <c r="B38" s="110" t="s">
        <v>78</v>
      </c>
      <c r="C38" s="90">
        <f>'4.Andi Offset CV'!G2</f>
        <v>4475</v>
      </c>
      <c r="D38" s="94" t="s">
        <v>65</v>
      </c>
      <c r="E38" s="91">
        <f>'4.Andi Offset CV'!G3</f>
        <v>327055700</v>
      </c>
      <c r="F38" s="20"/>
      <c r="G38" s="114"/>
      <c r="H38" s="20"/>
      <c r="I38" s="90">
        <f>'4.Andi Offset CV'!J2</f>
        <v>0</v>
      </c>
      <c r="J38" s="90">
        <f>'4.Andi Offset CV'!J3</f>
        <v>0</v>
      </c>
      <c r="K38" s="91">
        <f>'4.Andi Offset CV'!J4</f>
        <v>0</v>
      </c>
      <c r="L38" s="22"/>
      <c r="M38" s="22"/>
      <c r="N38" s="82"/>
      <c r="O38" s="113"/>
      <c r="P38" s="82"/>
      <c r="Q38" s="22"/>
      <c r="R38" s="22"/>
      <c r="S38" s="22"/>
      <c r="T38" s="22"/>
      <c r="U38" s="22"/>
      <c r="V38" s="22"/>
      <c r="W38" s="22"/>
      <c r="X38" s="22"/>
      <c r="Y38" s="22"/>
      <c r="Z38" s="22"/>
      <c r="AA38" s="22"/>
      <c r="AB38" s="22"/>
      <c r="AC38" s="22"/>
      <c r="AD38" s="22"/>
      <c r="AE38" s="22"/>
      <c r="AF38" s="22"/>
    </row>
    <row r="39" spans="1:32" ht="16.5" customHeight="1">
      <c r="A39" s="109">
        <v>4</v>
      </c>
      <c r="B39" s="110" t="s">
        <v>79</v>
      </c>
      <c r="C39" s="90" t="e">
        <f>#REF!</f>
        <v>#REF!</v>
      </c>
      <c r="D39" s="94" t="s">
        <v>65</v>
      </c>
      <c r="E39" s="91" t="e">
        <f>#REF!</f>
        <v>#REF!</v>
      </c>
      <c r="F39" s="20"/>
      <c r="G39" s="114"/>
      <c r="H39" s="20"/>
      <c r="I39" s="112" t="e">
        <f>#REF!</f>
        <v>#REF!</v>
      </c>
      <c r="J39" s="112" t="e">
        <f>#REF!</f>
        <v>#REF!</v>
      </c>
      <c r="K39" s="111" t="e">
        <f>#REF!</f>
        <v>#REF!</v>
      </c>
      <c r="L39" s="22"/>
      <c r="M39" s="22"/>
      <c r="N39" s="82"/>
      <c r="O39" s="113"/>
      <c r="P39" s="22"/>
      <c r="Q39" s="22"/>
      <c r="R39" s="22"/>
      <c r="S39" s="22"/>
      <c r="T39" s="22"/>
      <c r="U39" s="22"/>
      <c r="V39" s="22"/>
      <c r="W39" s="22"/>
      <c r="X39" s="22"/>
      <c r="Y39" s="22"/>
      <c r="Z39" s="22"/>
      <c r="AA39" s="22"/>
      <c r="AB39" s="22"/>
      <c r="AC39" s="22"/>
      <c r="AD39" s="22"/>
      <c r="AE39" s="22"/>
      <c r="AF39" s="22"/>
    </row>
    <row r="40" spans="1:32" ht="16.5" customHeight="1">
      <c r="A40" s="109">
        <v>5</v>
      </c>
      <c r="B40" s="110" t="s">
        <v>80</v>
      </c>
      <c r="C40" s="90" t="e">
        <f>#REF!</f>
        <v>#REF!</v>
      </c>
      <c r="D40" s="94" t="s">
        <v>68</v>
      </c>
      <c r="E40" s="89" t="e">
        <f>#REF!</f>
        <v>#REF!</v>
      </c>
      <c r="F40" s="18"/>
      <c r="G40" s="81"/>
      <c r="H40" s="18"/>
      <c r="I40" s="88" t="e">
        <f>#REF!</f>
        <v>#REF!</v>
      </c>
      <c r="J40" s="88" t="e">
        <f>#REF!</f>
        <v>#REF!</v>
      </c>
      <c r="K40" s="89" t="e">
        <f>#REF!</f>
        <v>#REF!</v>
      </c>
      <c r="L40" s="115"/>
      <c r="M40" s="115"/>
      <c r="N40" s="115"/>
      <c r="O40" s="115"/>
      <c r="P40" s="115"/>
      <c r="Q40" s="115"/>
      <c r="R40" s="115"/>
      <c r="S40" s="115"/>
      <c r="T40" s="115"/>
      <c r="U40" s="115"/>
      <c r="V40" s="115"/>
      <c r="W40" s="115"/>
      <c r="X40" s="115"/>
      <c r="Y40" s="115"/>
      <c r="Z40" s="115"/>
      <c r="AA40" s="115"/>
      <c r="AB40" s="115"/>
      <c r="AC40" s="115"/>
      <c r="AD40" s="115"/>
      <c r="AE40" s="115"/>
      <c r="AF40" s="115"/>
    </row>
    <row r="41" spans="1:32" ht="16.5" customHeight="1">
      <c r="A41" s="109">
        <v>6</v>
      </c>
      <c r="B41" s="110" t="s">
        <v>81</v>
      </c>
      <c r="C41" s="90" t="e">
        <f>#REF!</f>
        <v>#REF!</v>
      </c>
      <c r="D41" s="94" t="s">
        <v>68</v>
      </c>
      <c r="E41" s="89" t="e">
        <f>#REF!</f>
        <v>#REF!</v>
      </c>
      <c r="F41" s="18"/>
      <c r="G41" s="81"/>
      <c r="H41" s="18"/>
      <c r="I41" s="90" t="e">
        <f>#REF!</f>
        <v>#REF!</v>
      </c>
      <c r="J41" s="90" t="e">
        <f>#REF!</f>
        <v>#REF!</v>
      </c>
      <c r="K41" s="91" t="e">
        <f>#REF!</f>
        <v>#REF!</v>
      </c>
      <c r="L41" s="115"/>
      <c r="M41" s="115"/>
      <c r="N41" s="115"/>
      <c r="O41" s="115"/>
      <c r="P41" s="115"/>
      <c r="Q41" s="115"/>
      <c r="R41" s="115"/>
      <c r="S41" s="115"/>
      <c r="T41" s="115"/>
      <c r="U41" s="115"/>
      <c r="V41" s="115"/>
      <c r="W41" s="115"/>
      <c r="X41" s="115"/>
      <c r="Y41" s="115"/>
      <c r="Z41" s="115"/>
      <c r="AA41" s="115"/>
      <c r="AB41" s="115"/>
      <c r="AC41" s="115"/>
      <c r="AD41" s="115"/>
      <c r="AE41" s="115"/>
      <c r="AF41" s="115"/>
    </row>
    <row r="42" spans="1:32" ht="16.5" customHeight="1">
      <c r="A42" s="109">
        <v>7</v>
      </c>
      <c r="B42" s="110" t="s">
        <v>82</v>
      </c>
      <c r="C42" s="90" t="e">
        <f>#REF!</f>
        <v>#REF!</v>
      </c>
      <c r="D42" s="94" t="s">
        <v>65</v>
      </c>
      <c r="E42" s="89" t="e">
        <f>#REF!</f>
        <v>#REF!</v>
      </c>
      <c r="F42" s="18"/>
      <c r="G42" s="81"/>
      <c r="H42" s="18"/>
      <c r="I42" s="90" t="e">
        <f>#REF!</f>
        <v>#REF!</v>
      </c>
      <c r="J42" s="90" t="e">
        <f>#REF!</f>
        <v>#REF!</v>
      </c>
      <c r="K42" s="91" t="e">
        <f>#REF!</f>
        <v>#REF!</v>
      </c>
      <c r="L42" s="115"/>
      <c r="M42" s="115"/>
      <c r="N42" s="115"/>
      <c r="O42" s="115"/>
      <c r="P42" s="115"/>
      <c r="Q42" s="115"/>
      <c r="R42" s="115"/>
      <c r="S42" s="115"/>
      <c r="T42" s="115"/>
      <c r="U42" s="115"/>
      <c r="V42" s="115"/>
      <c r="W42" s="115"/>
      <c r="X42" s="115"/>
      <c r="Y42" s="115"/>
      <c r="Z42" s="115"/>
      <c r="AA42" s="115"/>
      <c r="AB42" s="115"/>
      <c r="AC42" s="115"/>
      <c r="AD42" s="115"/>
      <c r="AE42" s="115"/>
      <c r="AF42" s="115"/>
    </row>
    <row r="43" spans="1:32" ht="16.5" customHeight="1">
      <c r="A43" s="109">
        <v>8</v>
      </c>
      <c r="B43" s="110" t="s">
        <v>83</v>
      </c>
      <c r="C43" s="90" t="e">
        <f>#REF!</f>
        <v>#REF!</v>
      </c>
      <c r="D43" s="94" t="s">
        <v>65</v>
      </c>
      <c r="E43" s="89" t="e">
        <f>#REF!</f>
        <v>#REF!</v>
      </c>
      <c r="F43" s="18"/>
      <c r="G43" s="81"/>
      <c r="H43" s="18"/>
      <c r="I43" s="90" t="e">
        <f>#REF!</f>
        <v>#REF!</v>
      </c>
      <c r="J43" s="90" t="e">
        <f>#REF!</f>
        <v>#REF!</v>
      </c>
      <c r="K43" s="91" t="e">
        <f>#REF!</f>
        <v>#REF!</v>
      </c>
      <c r="L43" s="115"/>
      <c r="M43" s="115"/>
      <c r="N43" s="115"/>
      <c r="O43" s="115"/>
      <c r="P43" s="115"/>
      <c r="Q43" s="115"/>
      <c r="R43" s="115"/>
      <c r="S43" s="115"/>
      <c r="T43" s="115"/>
      <c r="U43" s="115"/>
      <c r="V43" s="115"/>
      <c r="W43" s="115"/>
      <c r="X43" s="115"/>
      <c r="Y43" s="115"/>
      <c r="Z43" s="115"/>
      <c r="AA43" s="115"/>
      <c r="AB43" s="115"/>
      <c r="AC43" s="115"/>
      <c r="AD43" s="115"/>
      <c r="AE43" s="115"/>
      <c r="AF43" s="115"/>
    </row>
    <row r="44" spans="1:32" ht="16.5" customHeight="1">
      <c r="A44" s="109">
        <v>9</v>
      </c>
      <c r="B44" s="116" t="s">
        <v>84</v>
      </c>
      <c r="C44" s="90" t="e">
        <f>#REF!</f>
        <v>#REF!</v>
      </c>
      <c r="D44" s="94" t="s">
        <v>65</v>
      </c>
      <c r="E44" s="89" t="e">
        <f>#REF!</f>
        <v>#REF!</v>
      </c>
      <c r="F44" s="18"/>
      <c r="G44" s="81"/>
      <c r="H44" s="18"/>
      <c r="I44" s="88" t="e">
        <f>#REF!</f>
        <v>#REF!</v>
      </c>
      <c r="J44" s="117" t="e">
        <f>#REF!</f>
        <v>#REF!</v>
      </c>
      <c r="K44" s="118" t="e">
        <f>#REF!</f>
        <v>#REF!</v>
      </c>
      <c r="L44" s="115"/>
      <c r="M44" s="115"/>
      <c r="N44" s="115"/>
      <c r="O44" s="115"/>
      <c r="P44" s="115"/>
      <c r="Q44" s="115"/>
      <c r="R44" s="115"/>
      <c r="S44" s="115"/>
      <c r="T44" s="115"/>
      <c r="U44" s="115"/>
      <c r="V44" s="115"/>
      <c r="W44" s="115"/>
      <c r="X44" s="115"/>
      <c r="Y44" s="115"/>
      <c r="Z44" s="115"/>
      <c r="AA44" s="115"/>
      <c r="AB44" s="115"/>
      <c r="AC44" s="115"/>
      <c r="AD44" s="115"/>
      <c r="AE44" s="115"/>
      <c r="AF44" s="115"/>
    </row>
    <row r="45" spans="1:32" ht="16.5" customHeight="1">
      <c r="A45" s="109">
        <v>10</v>
      </c>
      <c r="B45" s="110" t="s">
        <v>85</v>
      </c>
      <c r="C45" s="90" t="e">
        <f>#REF!</f>
        <v>#REF!</v>
      </c>
      <c r="D45" s="94" t="s">
        <v>65</v>
      </c>
      <c r="E45" s="89" t="e">
        <f>#REF!</f>
        <v>#REF!</v>
      </c>
      <c r="F45" s="18"/>
      <c r="G45" s="81"/>
      <c r="H45" s="18"/>
      <c r="I45" s="88" t="e">
        <f>#REF!</f>
        <v>#REF!</v>
      </c>
      <c r="J45" s="88" t="e">
        <f>#REF!</f>
        <v>#REF!</v>
      </c>
      <c r="K45" s="89" t="e">
        <f>#REF!</f>
        <v>#REF!</v>
      </c>
      <c r="L45" s="115"/>
      <c r="M45" s="115"/>
      <c r="N45" s="115"/>
      <c r="O45" s="115"/>
      <c r="P45" s="115"/>
      <c r="Q45" s="115"/>
      <c r="R45" s="115"/>
      <c r="S45" s="115"/>
      <c r="T45" s="115"/>
      <c r="U45" s="115"/>
      <c r="V45" s="115"/>
      <c r="W45" s="115"/>
      <c r="X45" s="115"/>
      <c r="Y45" s="115"/>
      <c r="Z45" s="115"/>
      <c r="AA45" s="115"/>
      <c r="AB45" s="115"/>
      <c r="AC45" s="115"/>
      <c r="AD45" s="115"/>
      <c r="AE45" s="115"/>
      <c r="AF45" s="115"/>
    </row>
    <row r="46" spans="1:32" ht="16.5" customHeight="1">
      <c r="A46" s="109">
        <v>11</v>
      </c>
      <c r="B46" s="110" t="s">
        <v>86</v>
      </c>
      <c r="C46" s="90" t="e">
        <f>#REF!</f>
        <v>#REF!</v>
      </c>
      <c r="D46" s="94" t="s">
        <v>68</v>
      </c>
      <c r="E46" s="89" t="e">
        <f>#REF!</f>
        <v>#REF!</v>
      </c>
      <c r="F46" s="18"/>
      <c r="G46" s="81"/>
      <c r="H46" s="18"/>
      <c r="I46" s="88" t="e">
        <f>#REF!</f>
        <v>#REF!</v>
      </c>
      <c r="J46" s="88" t="e">
        <f>#REF!</f>
        <v>#REF!</v>
      </c>
      <c r="K46" s="89" t="e">
        <f>#REF!</f>
        <v>#REF!</v>
      </c>
      <c r="L46" s="115"/>
      <c r="M46" s="115"/>
      <c r="N46" s="115"/>
      <c r="O46" s="115"/>
      <c r="P46" s="115"/>
      <c r="Q46" s="115"/>
      <c r="R46" s="115"/>
      <c r="S46" s="115"/>
      <c r="T46" s="115"/>
      <c r="U46" s="115"/>
      <c r="V46" s="115"/>
      <c r="W46" s="115"/>
      <c r="X46" s="115"/>
      <c r="Y46" s="115"/>
      <c r="Z46" s="115"/>
      <c r="AA46" s="115"/>
      <c r="AB46" s="115"/>
      <c r="AC46" s="115"/>
      <c r="AD46" s="115"/>
      <c r="AE46" s="115"/>
      <c r="AF46" s="115"/>
    </row>
    <row r="47" spans="1:32" ht="16.5" customHeight="1">
      <c r="A47" s="109">
        <v>12</v>
      </c>
      <c r="B47" s="110" t="s">
        <v>87</v>
      </c>
      <c r="C47" s="90" t="e">
        <f>#REF!</f>
        <v>#REF!</v>
      </c>
      <c r="D47" s="94" t="s">
        <v>65</v>
      </c>
      <c r="E47" s="89" t="e">
        <f>#REF!</f>
        <v>#REF!</v>
      </c>
      <c r="F47" s="18"/>
      <c r="G47" s="81"/>
      <c r="H47" s="18"/>
      <c r="I47" s="88" t="e">
        <f>#REF!</f>
        <v>#REF!</v>
      </c>
      <c r="J47" s="88" t="e">
        <f>#REF!</f>
        <v>#REF!</v>
      </c>
      <c r="K47" s="89" t="e">
        <f>#REF!</f>
        <v>#REF!</v>
      </c>
      <c r="L47" s="115"/>
      <c r="M47" s="115"/>
      <c r="N47" s="115"/>
      <c r="O47" s="115"/>
      <c r="P47" s="115"/>
      <c r="Q47" s="115"/>
      <c r="R47" s="115"/>
      <c r="S47" s="115"/>
      <c r="T47" s="115"/>
      <c r="U47" s="115"/>
      <c r="V47" s="115"/>
      <c r="W47" s="115"/>
      <c r="X47" s="115"/>
      <c r="Y47" s="115"/>
      <c r="Z47" s="115"/>
      <c r="AA47" s="115"/>
      <c r="AB47" s="115"/>
      <c r="AC47" s="115"/>
      <c r="AD47" s="115"/>
      <c r="AE47" s="115"/>
      <c r="AF47" s="115"/>
    </row>
    <row r="48" spans="1:32" ht="16.5" customHeight="1">
      <c r="A48" s="109">
        <v>13</v>
      </c>
      <c r="B48" s="110" t="s">
        <v>88</v>
      </c>
      <c r="C48" s="90" t="e">
        <f>#REF!</f>
        <v>#REF!</v>
      </c>
      <c r="D48" s="94" t="s">
        <v>68</v>
      </c>
      <c r="E48" s="89" t="e">
        <f>#REF!</f>
        <v>#REF!</v>
      </c>
      <c r="F48" s="18"/>
      <c r="G48" s="81"/>
      <c r="H48" s="18"/>
      <c r="I48" s="88" t="e">
        <f>#REF!</f>
        <v>#REF!</v>
      </c>
      <c r="J48" s="88" t="e">
        <f>#REF!</f>
        <v>#REF!</v>
      </c>
      <c r="K48" s="89" t="e">
        <f>#REF!</f>
        <v>#REF!</v>
      </c>
      <c r="L48" s="115"/>
      <c r="M48" s="115"/>
      <c r="N48" s="115"/>
      <c r="O48" s="115"/>
      <c r="P48" s="115"/>
      <c r="Q48" s="115"/>
      <c r="R48" s="115"/>
      <c r="S48" s="115"/>
      <c r="T48" s="115"/>
      <c r="U48" s="115"/>
      <c r="V48" s="115"/>
      <c r="W48" s="115"/>
      <c r="X48" s="115"/>
      <c r="Y48" s="115"/>
      <c r="Z48" s="115"/>
      <c r="AA48" s="115"/>
      <c r="AB48" s="115"/>
      <c r="AC48" s="115"/>
      <c r="AD48" s="115"/>
      <c r="AE48" s="115"/>
      <c r="AF48" s="115"/>
    </row>
    <row r="49" spans="1:32" ht="16.5" customHeight="1">
      <c r="A49" s="109">
        <v>14</v>
      </c>
      <c r="B49" s="110" t="s">
        <v>89</v>
      </c>
      <c r="C49" s="90" t="e">
        <f>#REF!</f>
        <v>#REF!</v>
      </c>
      <c r="D49" s="94" t="s">
        <v>65</v>
      </c>
      <c r="E49" s="89" t="e">
        <f>#REF!</f>
        <v>#REF!</v>
      </c>
      <c r="F49" s="18"/>
      <c r="G49" s="81"/>
      <c r="H49" s="18"/>
      <c r="I49" s="88" t="e">
        <f>#REF!</f>
        <v>#REF!</v>
      </c>
      <c r="J49" s="88" t="e">
        <f>#REF!</f>
        <v>#REF!</v>
      </c>
      <c r="K49" s="89" t="e">
        <f>#REF!</f>
        <v>#REF!</v>
      </c>
      <c r="L49" s="115"/>
      <c r="M49" s="115"/>
      <c r="N49" s="115"/>
      <c r="O49" s="115"/>
      <c r="P49" s="115"/>
      <c r="Q49" s="115"/>
      <c r="R49" s="115"/>
      <c r="S49" s="115"/>
      <c r="T49" s="115"/>
      <c r="U49" s="115"/>
      <c r="V49" s="115"/>
      <c r="W49" s="115"/>
      <c r="X49" s="115"/>
      <c r="Y49" s="115"/>
      <c r="Z49" s="115"/>
      <c r="AA49" s="115"/>
      <c r="AB49" s="115"/>
      <c r="AC49" s="115"/>
      <c r="AD49" s="115"/>
      <c r="AE49" s="115"/>
      <c r="AF49" s="115"/>
    </row>
    <row r="50" spans="1:32" ht="16.5" customHeight="1">
      <c r="A50" s="109">
        <v>15</v>
      </c>
      <c r="B50" s="110" t="s">
        <v>90</v>
      </c>
      <c r="C50" s="90" t="e">
        <f>#REF!</f>
        <v>#REF!</v>
      </c>
      <c r="D50" s="94" t="s">
        <v>65</v>
      </c>
      <c r="E50" s="89" t="e">
        <f>#REF!</f>
        <v>#REF!</v>
      </c>
      <c r="F50" s="18"/>
      <c r="G50" s="81"/>
      <c r="H50" s="18"/>
      <c r="I50" s="88" t="e">
        <f>#REF!</f>
        <v>#REF!</v>
      </c>
      <c r="J50" s="88" t="e">
        <f>#REF!</f>
        <v>#REF!</v>
      </c>
      <c r="K50" s="89" t="e">
        <f>#REF!</f>
        <v>#REF!</v>
      </c>
      <c r="L50" s="115"/>
      <c r="M50" s="115"/>
      <c r="N50" s="115"/>
      <c r="O50" s="115"/>
      <c r="P50" s="115"/>
      <c r="Q50" s="115"/>
      <c r="R50" s="115"/>
      <c r="S50" s="115"/>
      <c r="T50" s="115"/>
      <c r="U50" s="115"/>
      <c r="V50" s="115"/>
      <c r="W50" s="115"/>
      <c r="X50" s="115"/>
      <c r="Y50" s="115"/>
      <c r="Z50" s="115"/>
      <c r="AA50" s="115"/>
      <c r="AB50" s="115"/>
      <c r="AC50" s="115"/>
      <c r="AD50" s="115"/>
      <c r="AE50" s="115"/>
      <c r="AF50" s="115"/>
    </row>
    <row r="51" spans="1:32" ht="16.5" customHeight="1">
      <c r="A51" s="109">
        <v>16</v>
      </c>
      <c r="B51" s="110" t="s">
        <v>91</v>
      </c>
      <c r="C51" s="90" t="e">
        <f>#REF!</f>
        <v>#REF!</v>
      </c>
      <c r="D51" s="94" t="s">
        <v>68</v>
      </c>
      <c r="E51" s="91" t="e">
        <f>#REF!</f>
        <v>#REF!</v>
      </c>
      <c r="F51" s="19"/>
      <c r="G51" s="92"/>
      <c r="H51" s="19"/>
      <c r="I51" s="90" t="e">
        <f>#REF!</f>
        <v>#REF!</v>
      </c>
      <c r="J51" s="90" t="e">
        <f>#REF!</f>
        <v>#REF!</v>
      </c>
      <c r="K51" s="91" t="e">
        <f>#REF!</f>
        <v>#REF!</v>
      </c>
      <c r="L51" s="22"/>
      <c r="M51" s="22"/>
      <c r="N51" s="22"/>
      <c r="O51" s="22"/>
      <c r="P51" s="22"/>
      <c r="Q51" s="22"/>
      <c r="R51" s="22"/>
      <c r="S51" s="22"/>
      <c r="T51" s="22"/>
      <c r="U51" s="22"/>
      <c r="V51" s="22"/>
      <c r="W51" s="22"/>
      <c r="X51" s="22"/>
      <c r="Y51" s="22"/>
      <c r="Z51" s="22"/>
      <c r="AA51" s="22"/>
      <c r="AB51" s="22"/>
      <c r="AC51" s="22"/>
      <c r="AD51" s="22"/>
      <c r="AE51" s="22"/>
      <c r="AF51" s="22"/>
    </row>
    <row r="52" spans="1:32" ht="16.5" customHeight="1">
      <c r="A52" s="109">
        <v>17</v>
      </c>
      <c r="B52" s="119" t="s">
        <v>92</v>
      </c>
      <c r="C52" s="90" t="e">
        <f>#REF!</f>
        <v>#REF!</v>
      </c>
      <c r="D52" s="94" t="s">
        <v>65</v>
      </c>
      <c r="E52" s="91" t="e">
        <f>#REF!</f>
        <v>#REF!</v>
      </c>
      <c r="F52" s="19"/>
      <c r="G52" s="92"/>
      <c r="H52" s="19"/>
      <c r="I52" s="90" t="e">
        <f>#REF!</f>
        <v>#REF!</v>
      </c>
      <c r="J52" s="90" t="e">
        <f>#REF!</f>
        <v>#REF!</v>
      </c>
      <c r="K52" s="91" t="e">
        <f>#REF!</f>
        <v>#REF!</v>
      </c>
      <c r="L52" s="22"/>
      <c r="M52" s="22"/>
      <c r="N52" s="22"/>
      <c r="O52" s="22"/>
      <c r="P52" s="22"/>
      <c r="Q52" s="22"/>
      <c r="R52" s="22"/>
      <c r="S52" s="22"/>
      <c r="T52" s="22"/>
      <c r="U52" s="22"/>
      <c r="V52" s="22"/>
      <c r="W52" s="22"/>
      <c r="X52" s="22"/>
      <c r="Y52" s="22"/>
      <c r="Z52" s="22"/>
      <c r="AA52" s="22"/>
      <c r="AB52" s="22"/>
      <c r="AC52" s="22"/>
      <c r="AD52" s="22"/>
      <c r="AE52" s="22"/>
      <c r="AF52" s="22"/>
    </row>
    <row r="53" spans="1:32" ht="16.5" customHeight="1">
      <c r="A53" s="109">
        <v>18</v>
      </c>
      <c r="B53" s="110" t="s">
        <v>93</v>
      </c>
      <c r="C53" s="90" t="e">
        <f>#REF!</f>
        <v>#REF!</v>
      </c>
      <c r="D53" s="94" t="s">
        <v>65</v>
      </c>
      <c r="E53" s="91" t="e">
        <f>#REF!</f>
        <v>#REF!</v>
      </c>
      <c r="F53" s="19"/>
      <c r="G53" s="92"/>
      <c r="H53" s="19"/>
      <c r="I53" s="90" t="e">
        <f>#REF!</f>
        <v>#REF!</v>
      </c>
      <c r="J53" s="90" t="e">
        <f>#REF!</f>
        <v>#REF!</v>
      </c>
      <c r="K53" s="91" t="e">
        <f>#REF!</f>
        <v>#REF!</v>
      </c>
      <c r="L53" s="22"/>
      <c r="M53" s="22"/>
      <c r="N53" s="22"/>
      <c r="O53" s="22"/>
      <c r="P53" s="22"/>
      <c r="Q53" s="22"/>
      <c r="R53" s="22"/>
      <c r="S53" s="22"/>
      <c r="T53" s="22"/>
      <c r="U53" s="22"/>
      <c r="V53" s="22"/>
      <c r="W53" s="22"/>
      <c r="X53" s="22"/>
      <c r="Y53" s="22"/>
      <c r="Z53" s="22"/>
      <c r="AA53" s="22"/>
      <c r="AB53" s="22"/>
      <c r="AC53" s="22"/>
      <c r="AD53" s="22"/>
      <c r="AE53" s="22"/>
      <c r="AF53" s="22"/>
    </row>
    <row r="54" spans="1:32" ht="16.5" customHeight="1">
      <c r="A54" s="109">
        <v>19</v>
      </c>
      <c r="B54" s="110" t="s">
        <v>94</v>
      </c>
      <c r="C54" s="90" t="e">
        <f>#REF!</f>
        <v>#REF!</v>
      </c>
      <c r="D54" s="94" t="s">
        <v>68</v>
      </c>
      <c r="E54" s="91" t="e">
        <f>#REF!</f>
        <v>#REF!</v>
      </c>
      <c r="F54" s="19"/>
      <c r="G54" s="92"/>
      <c r="H54" s="19"/>
      <c r="I54" s="90" t="e">
        <f>#REF!</f>
        <v>#REF!</v>
      </c>
      <c r="J54" s="90" t="e">
        <f>#REF!</f>
        <v>#REF!</v>
      </c>
      <c r="K54" s="91" t="e">
        <f>#REF!</f>
        <v>#REF!</v>
      </c>
      <c r="L54" s="22"/>
      <c r="M54" s="22"/>
      <c r="N54" s="22"/>
      <c r="O54" s="22"/>
      <c r="P54" s="22"/>
      <c r="Q54" s="22"/>
      <c r="R54" s="22"/>
      <c r="S54" s="22"/>
      <c r="T54" s="22"/>
      <c r="U54" s="22"/>
      <c r="V54" s="22"/>
      <c r="W54" s="22"/>
      <c r="X54" s="22"/>
      <c r="Y54" s="22"/>
      <c r="Z54" s="22"/>
      <c r="AA54" s="22"/>
      <c r="AB54" s="22"/>
      <c r="AC54" s="22"/>
      <c r="AD54" s="22"/>
      <c r="AE54" s="22"/>
      <c r="AF54" s="22"/>
    </row>
    <row r="55" spans="1:32" ht="16.5" customHeight="1">
      <c r="A55" s="109">
        <v>20</v>
      </c>
      <c r="B55" s="110" t="s">
        <v>95</v>
      </c>
      <c r="C55" s="90" t="e">
        <f>#REF!</f>
        <v>#REF!</v>
      </c>
      <c r="D55" s="94" t="s">
        <v>68</v>
      </c>
      <c r="E55" s="91" t="e">
        <f>#REF!</f>
        <v>#REF!</v>
      </c>
      <c r="F55" s="19"/>
      <c r="G55" s="92"/>
      <c r="H55" s="19"/>
      <c r="I55" s="90" t="e">
        <f>#REF!</f>
        <v>#REF!</v>
      </c>
      <c r="J55" s="90" t="e">
        <f>#REF!</f>
        <v>#REF!</v>
      </c>
      <c r="K55" s="91" t="e">
        <f>#REF!</f>
        <v>#REF!</v>
      </c>
      <c r="L55" s="22"/>
      <c r="M55" s="22"/>
      <c r="N55" s="22"/>
      <c r="O55" s="22"/>
      <c r="P55" s="22"/>
      <c r="Q55" s="22"/>
      <c r="R55" s="22"/>
      <c r="S55" s="22"/>
      <c r="T55" s="22"/>
      <c r="U55" s="22"/>
      <c r="V55" s="22"/>
      <c r="W55" s="22"/>
      <c r="X55" s="22"/>
      <c r="Y55" s="22"/>
      <c r="Z55" s="22"/>
      <c r="AA55" s="22"/>
      <c r="AB55" s="22"/>
      <c r="AC55" s="22"/>
      <c r="AD55" s="22"/>
      <c r="AE55" s="22"/>
      <c r="AF55" s="22"/>
    </row>
    <row r="56" spans="1:32" ht="16.5" customHeight="1">
      <c r="A56" s="109">
        <v>21</v>
      </c>
      <c r="B56" s="110" t="s">
        <v>96</v>
      </c>
      <c r="C56" s="90" t="e">
        <f>#REF!</f>
        <v>#REF!</v>
      </c>
      <c r="D56" s="94" t="s">
        <v>65</v>
      </c>
      <c r="E56" s="91" t="e">
        <f>#REF!</f>
        <v>#REF!</v>
      </c>
      <c r="F56" s="19"/>
      <c r="G56" s="92"/>
      <c r="H56" s="19"/>
      <c r="I56" s="90" t="e">
        <f>#REF!</f>
        <v>#REF!</v>
      </c>
      <c r="J56" s="90" t="e">
        <f>#REF!</f>
        <v>#REF!</v>
      </c>
      <c r="K56" s="91" t="e">
        <f>#REF!</f>
        <v>#REF!</v>
      </c>
      <c r="L56" s="22"/>
      <c r="M56" s="22"/>
      <c r="N56" s="22"/>
      <c r="O56" s="22"/>
      <c r="P56" s="22"/>
      <c r="Q56" s="22"/>
      <c r="R56" s="22"/>
      <c r="S56" s="22"/>
      <c r="T56" s="22"/>
      <c r="U56" s="22"/>
      <c r="V56" s="22"/>
      <c r="W56" s="22"/>
      <c r="X56" s="22"/>
      <c r="Y56" s="22"/>
      <c r="Z56" s="22"/>
      <c r="AA56" s="22"/>
      <c r="AB56" s="22"/>
      <c r="AC56" s="22"/>
      <c r="AD56" s="22"/>
      <c r="AE56" s="22"/>
      <c r="AF56" s="22"/>
    </row>
    <row r="57" spans="1:32" ht="16.5" customHeight="1">
      <c r="A57" s="109">
        <v>22</v>
      </c>
      <c r="B57" s="110" t="s">
        <v>97</v>
      </c>
      <c r="C57" s="90" t="e">
        <f>#REF!</f>
        <v>#REF!</v>
      </c>
      <c r="D57" s="94" t="s">
        <v>65</v>
      </c>
      <c r="E57" s="91" t="e">
        <f>#REF!</f>
        <v>#REF!</v>
      </c>
      <c r="F57" s="19"/>
      <c r="G57" s="92"/>
      <c r="H57" s="19"/>
      <c r="I57" s="90" t="e">
        <f>#REF!</f>
        <v>#REF!</v>
      </c>
      <c r="J57" s="90" t="e">
        <f>#REF!</f>
        <v>#REF!</v>
      </c>
      <c r="K57" s="91" t="e">
        <f>#REF!</f>
        <v>#REF!</v>
      </c>
      <c r="L57" s="22"/>
      <c r="M57" s="22"/>
      <c r="N57" s="22"/>
      <c r="O57" s="22"/>
      <c r="P57" s="22"/>
      <c r="Q57" s="22"/>
      <c r="R57" s="22"/>
      <c r="S57" s="22"/>
      <c r="T57" s="22"/>
      <c r="U57" s="22"/>
      <c r="V57" s="22"/>
      <c r="W57" s="22"/>
      <c r="X57" s="22"/>
      <c r="Y57" s="22"/>
      <c r="Z57" s="22"/>
      <c r="AA57" s="22"/>
      <c r="AB57" s="22"/>
      <c r="AC57" s="22"/>
      <c r="AD57" s="22"/>
      <c r="AE57" s="22"/>
      <c r="AF57" s="22"/>
    </row>
    <row r="58" spans="1:32" ht="16.5" customHeight="1">
      <c r="A58" s="109">
        <v>23</v>
      </c>
      <c r="B58" s="110" t="s">
        <v>98</v>
      </c>
      <c r="C58" s="90" t="e">
        <f>#REF!</f>
        <v>#REF!</v>
      </c>
      <c r="D58" s="94" t="s">
        <v>65</v>
      </c>
      <c r="E58" s="91" t="e">
        <f>#REF!</f>
        <v>#REF!</v>
      </c>
      <c r="F58" s="19"/>
      <c r="G58" s="92"/>
      <c r="H58" s="19"/>
      <c r="I58" s="90" t="e">
        <f>#REF!</f>
        <v>#REF!</v>
      </c>
      <c r="J58" s="90" t="e">
        <f>#REF!</f>
        <v>#REF!</v>
      </c>
      <c r="K58" s="91" t="e">
        <f>#REF!</f>
        <v>#REF!</v>
      </c>
      <c r="L58" s="22"/>
      <c r="M58" s="22"/>
      <c r="N58" s="22"/>
      <c r="O58" s="22"/>
      <c r="P58" s="22"/>
      <c r="Q58" s="22"/>
      <c r="R58" s="22"/>
      <c r="S58" s="22"/>
      <c r="T58" s="22"/>
      <c r="U58" s="22"/>
      <c r="V58" s="22"/>
      <c r="W58" s="22"/>
      <c r="X58" s="22"/>
      <c r="Y58" s="22"/>
      <c r="Z58" s="22"/>
      <c r="AA58" s="22"/>
      <c r="AB58" s="22"/>
      <c r="AC58" s="22"/>
      <c r="AD58" s="22"/>
      <c r="AE58" s="22"/>
      <c r="AF58" s="22"/>
    </row>
    <row r="59" spans="1:32" ht="16.5" customHeight="1">
      <c r="A59" s="109">
        <v>24</v>
      </c>
      <c r="B59" s="110" t="s">
        <v>99</v>
      </c>
      <c r="C59" s="90" t="e">
        <f>#REF!</f>
        <v>#REF!</v>
      </c>
      <c r="D59" s="94" t="s">
        <v>65</v>
      </c>
      <c r="E59" s="91" t="e">
        <f>#REF!</f>
        <v>#REF!</v>
      </c>
      <c r="F59" s="19"/>
      <c r="G59" s="92"/>
      <c r="H59" s="19"/>
      <c r="I59" s="90" t="e">
        <f>#REF!</f>
        <v>#REF!</v>
      </c>
      <c r="J59" s="90" t="e">
        <f>#REF!</f>
        <v>#REF!</v>
      </c>
      <c r="K59" s="91" t="e">
        <f>#REF!</f>
        <v>#REF!</v>
      </c>
      <c r="L59" s="22"/>
      <c r="M59" s="22"/>
      <c r="N59" s="22"/>
      <c r="O59" s="22"/>
      <c r="P59" s="22"/>
      <c r="Q59" s="22"/>
      <c r="R59" s="22"/>
      <c r="S59" s="22"/>
      <c r="T59" s="22"/>
      <c r="U59" s="22"/>
      <c r="V59" s="22"/>
      <c r="W59" s="22"/>
      <c r="X59" s="22"/>
      <c r="Y59" s="22"/>
      <c r="Z59" s="22"/>
      <c r="AA59" s="22"/>
      <c r="AB59" s="22"/>
      <c r="AC59" s="22"/>
      <c r="AD59" s="22"/>
      <c r="AE59" s="22"/>
      <c r="AF59" s="22"/>
    </row>
    <row r="60" spans="1:32" ht="16.5" customHeight="1">
      <c r="A60" s="109">
        <v>25</v>
      </c>
      <c r="B60" s="110" t="s">
        <v>100</v>
      </c>
      <c r="C60" s="90" t="e">
        <f>#REF!</f>
        <v>#REF!</v>
      </c>
      <c r="D60" s="94" t="s">
        <v>65</v>
      </c>
      <c r="E60" s="91" t="e">
        <f>#REF!</f>
        <v>#REF!</v>
      </c>
      <c r="F60" s="19"/>
      <c r="G60" s="92"/>
      <c r="H60" s="19"/>
      <c r="I60" s="90" t="e">
        <f>#REF!</f>
        <v>#REF!</v>
      </c>
      <c r="J60" s="90" t="e">
        <f>#REF!</f>
        <v>#REF!</v>
      </c>
      <c r="K60" s="91" t="e">
        <f>#REF!</f>
        <v>#REF!</v>
      </c>
      <c r="L60" s="22"/>
      <c r="M60" s="22"/>
      <c r="N60" s="22"/>
      <c r="O60" s="22"/>
      <c r="P60" s="22"/>
      <c r="Q60" s="22"/>
      <c r="R60" s="22"/>
      <c r="S60" s="22"/>
      <c r="T60" s="22"/>
      <c r="U60" s="22"/>
      <c r="V60" s="22"/>
      <c r="W60" s="22"/>
      <c r="X60" s="22"/>
      <c r="Y60" s="22"/>
      <c r="Z60" s="22"/>
      <c r="AA60" s="22"/>
      <c r="AB60" s="22"/>
      <c r="AC60" s="22"/>
      <c r="AD60" s="22"/>
      <c r="AE60" s="22"/>
      <c r="AF60" s="22"/>
    </row>
    <row r="61" spans="1:32" ht="16.5" customHeight="1">
      <c r="A61" s="109">
        <v>26</v>
      </c>
      <c r="B61" s="110" t="s">
        <v>101</v>
      </c>
      <c r="C61" s="93" t="e">
        <f>#REF!</f>
        <v>#REF!</v>
      </c>
      <c r="D61" s="94" t="s">
        <v>68</v>
      </c>
      <c r="E61" s="91" t="e">
        <f>#REF!</f>
        <v>#REF!</v>
      </c>
      <c r="F61" s="19"/>
      <c r="G61" s="92"/>
      <c r="H61" s="19"/>
      <c r="I61" s="90" t="e">
        <f>#REF!</f>
        <v>#REF!</v>
      </c>
      <c r="J61" s="90" t="e">
        <f>#REF!</f>
        <v>#REF!</v>
      </c>
      <c r="K61" s="91" t="e">
        <f>#REF!</f>
        <v>#REF!</v>
      </c>
      <c r="L61" s="22"/>
      <c r="M61" s="22"/>
      <c r="N61" s="22"/>
      <c r="O61" s="22"/>
      <c r="P61" s="22"/>
      <c r="Q61" s="22"/>
      <c r="R61" s="22"/>
      <c r="S61" s="22"/>
      <c r="T61" s="22"/>
      <c r="U61" s="22"/>
      <c r="V61" s="22"/>
      <c r="W61" s="22"/>
      <c r="X61" s="22"/>
      <c r="Y61" s="22"/>
      <c r="Z61" s="22"/>
      <c r="AA61" s="22"/>
      <c r="AB61" s="22"/>
      <c r="AC61" s="22"/>
      <c r="AD61" s="22"/>
      <c r="AE61" s="22"/>
      <c r="AF61" s="22"/>
    </row>
    <row r="62" spans="1:32" ht="16.5" customHeight="1">
      <c r="A62" s="109">
        <v>27</v>
      </c>
      <c r="B62" s="110" t="s">
        <v>102</v>
      </c>
      <c r="C62" s="93" t="e">
        <f>#REF!</f>
        <v>#REF!</v>
      </c>
      <c r="D62" s="94" t="s">
        <v>65</v>
      </c>
      <c r="E62" s="91" t="e">
        <f>#REF!</f>
        <v>#REF!</v>
      </c>
      <c r="F62" s="19"/>
      <c r="G62" s="92"/>
      <c r="H62" s="19"/>
      <c r="I62" s="90" t="e">
        <f>#REF!</f>
        <v>#REF!</v>
      </c>
      <c r="J62" s="90" t="e">
        <f>#REF!</f>
        <v>#REF!</v>
      </c>
      <c r="K62" s="91" t="e">
        <f>#REF!</f>
        <v>#REF!</v>
      </c>
      <c r="L62" s="22"/>
      <c r="M62" s="22"/>
      <c r="N62" s="22"/>
      <c r="O62" s="22"/>
      <c r="P62" s="22"/>
      <c r="Q62" s="22"/>
      <c r="R62" s="22"/>
      <c r="S62" s="22"/>
      <c r="T62" s="22"/>
      <c r="U62" s="22"/>
      <c r="V62" s="22"/>
      <c r="W62" s="22"/>
      <c r="X62" s="22"/>
      <c r="Y62" s="22"/>
      <c r="Z62" s="22"/>
      <c r="AA62" s="22"/>
      <c r="AB62" s="22"/>
      <c r="AC62" s="22"/>
      <c r="AD62" s="22"/>
      <c r="AE62" s="22"/>
      <c r="AF62" s="22"/>
    </row>
    <row r="63" spans="1:32" ht="16.5" customHeight="1">
      <c r="A63" s="109">
        <v>28</v>
      </c>
      <c r="B63" s="110" t="s">
        <v>103</v>
      </c>
      <c r="C63" s="93" t="e">
        <f>#REF!</f>
        <v>#REF!</v>
      </c>
      <c r="D63" s="94" t="s">
        <v>65</v>
      </c>
      <c r="E63" s="91" t="e">
        <f>#REF!</f>
        <v>#REF!</v>
      </c>
      <c r="F63" s="19"/>
      <c r="G63" s="92"/>
      <c r="H63" s="19"/>
      <c r="I63" s="90" t="e">
        <f>#REF!</f>
        <v>#REF!</v>
      </c>
      <c r="J63" s="90" t="e">
        <f>#REF!</f>
        <v>#REF!</v>
      </c>
      <c r="K63" s="91" t="e">
        <f>#REF!</f>
        <v>#REF!</v>
      </c>
      <c r="L63" s="22"/>
      <c r="M63" s="22"/>
      <c r="N63" s="22"/>
      <c r="O63" s="22"/>
      <c r="P63" s="22"/>
      <c r="Q63" s="22"/>
      <c r="R63" s="22"/>
      <c r="S63" s="22"/>
      <c r="T63" s="22"/>
      <c r="U63" s="22"/>
      <c r="V63" s="22"/>
      <c r="W63" s="22"/>
      <c r="X63" s="22"/>
      <c r="Y63" s="22"/>
      <c r="Z63" s="22"/>
      <c r="AA63" s="22"/>
      <c r="AB63" s="22"/>
      <c r="AC63" s="22"/>
      <c r="AD63" s="22"/>
      <c r="AE63" s="22"/>
      <c r="AF63" s="22"/>
    </row>
    <row r="64" spans="1:32" ht="16.5" customHeight="1">
      <c r="A64" s="109">
        <v>29</v>
      </c>
      <c r="B64" s="110" t="s">
        <v>104</v>
      </c>
      <c r="C64" s="93" t="e">
        <f>#REF!</f>
        <v>#REF!</v>
      </c>
      <c r="D64" s="94" t="s">
        <v>65</v>
      </c>
      <c r="E64" s="91" t="e">
        <f>#REF!</f>
        <v>#REF!</v>
      </c>
      <c r="F64" s="19"/>
      <c r="G64" s="92"/>
      <c r="H64" s="19"/>
      <c r="I64" s="90" t="e">
        <f>#REF!</f>
        <v>#REF!</v>
      </c>
      <c r="J64" s="90" t="e">
        <f>#REF!</f>
        <v>#REF!</v>
      </c>
      <c r="K64" s="91" t="e">
        <f>#REF!</f>
        <v>#REF!</v>
      </c>
      <c r="L64" s="22"/>
      <c r="M64" s="22"/>
      <c r="N64" s="22"/>
      <c r="O64" s="22"/>
      <c r="P64" s="22"/>
      <c r="Q64" s="22"/>
      <c r="R64" s="22"/>
      <c r="S64" s="22"/>
      <c r="T64" s="22"/>
      <c r="U64" s="22"/>
      <c r="V64" s="22"/>
      <c r="W64" s="22"/>
      <c r="X64" s="22"/>
      <c r="Y64" s="22"/>
      <c r="Z64" s="22"/>
      <c r="AA64" s="22"/>
      <c r="AB64" s="22"/>
      <c r="AC64" s="22"/>
      <c r="AD64" s="22"/>
      <c r="AE64" s="22"/>
      <c r="AF64" s="22"/>
    </row>
    <row r="65" spans="1:32" ht="16.5" customHeight="1">
      <c r="A65" s="109">
        <v>30</v>
      </c>
      <c r="B65" s="110" t="s">
        <v>105</v>
      </c>
      <c r="C65" s="93" t="e">
        <f>#REF!</f>
        <v>#REF!</v>
      </c>
      <c r="D65" s="94" t="s">
        <v>68</v>
      </c>
      <c r="E65" s="91" t="e">
        <f>#REF!</f>
        <v>#REF!</v>
      </c>
      <c r="F65" s="19"/>
      <c r="G65" s="92"/>
      <c r="H65" s="19"/>
      <c r="I65" s="90" t="e">
        <f>#REF!</f>
        <v>#REF!</v>
      </c>
      <c r="J65" s="90" t="e">
        <f>#REF!</f>
        <v>#REF!</v>
      </c>
      <c r="K65" s="91" t="e">
        <f>#REF!</f>
        <v>#REF!</v>
      </c>
      <c r="L65" s="22"/>
      <c r="M65" s="22"/>
      <c r="N65" s="22"/>
      <c r="O65" s="22"/>
      <c r="P65" s="22"/>
      <c r="Q65" s="22"/>
      <c r="R65" s="22"/>
      <c r="S65" s="22"/>
      <c r="T65" s="22"/>
      <c r="U65" s="22"/>
      <c r="V65" s="22"/>
      <c r="W65" s="22"/>
      <c r="X65" s="22"/>
      <c r="Y65" s="22"/>
      <c r="Z65" s="22"/>
      <c r="AA65" s="22"/>
      <c r="AB65" s="22"/>
      <c r="AC65" s="22"/>
      <c r="AD65" s="22"/>
      <c r="AE65" s="22"/>
      <c r="AF65" s="22"/>
    </row>
    <row r="66" spans="1:32" ht="16.5" customHeight="1">
      <c r="A66" s="109">
        <v>31</v>
      </c>
      <c r="B66" s="110" t="s">
        <v>106</v>
      </c>
      <c r="C66" s="93" t="e">
        <f>#REF!</f>
        <v>#REF!</v>
      </c>
      <c r="D66" s="94" t="s">
        <v>65</v>
      </c>
      <c r="E66" s="91" t="e">
        <f>#REF!</f>
        <v>#REF!</v>
      </c>
      <c r="F66" s="19"/>
      <c r="G66" s="92"/>
      <c r="H66" s="19"/>
      <c r="I66" s="90" t="e">
        <f>#REF!</f>
        <v>#REF!</v>
      </c>
      <c r="J66" s="90" t="e">
        <f>#REF!</f>
        <v>#REF!</v>
      </c>
      <c r="K66" s="91" t="e">
        <f>#REF!</f>
        <v>#REF!</v>
      </c>
      <c r="L66" s="22"/>
      <c r="M66" s="22"/>
      <c r="N66" s="22"/>
      <c r="O66" s="22"/>
      <c r="P66" s="22"/>
      <c r="Q66" s="22"/>
      <c r="R66" s="22"/>
      <c r="S66" s="22"/>
      <c r="T66" s="22"/>
      <c r="U66" s="22"/>
      <c r="V66" s="22"/>
      <c r="W66" s="22"/>
      <c r="X66" s="22"/>
      <c r="Y66" s="22"/>
      <c r="Z66" s="22"/>
      <c r="AA66" s="22"/>
      <c r="AB66" s="22"/>
      <c r="AC66" s="22"/>
      <c r="AD66" s="22"/>
      <c r="AE66" s="22"/>
      <c r="AF66" s="22"/>
    </row>
    <row r="67" spans="1:32" ht="16.5" customHeight="1">
      <c r="A67" s="109">
        <v>32</v>
      </c>
      <c r="B67" s="110" t="s">
        <v>107</v>
      </c>
      <c r="C67" s="93" t="e">
        <f>#REF!</f>
        <v>#REF!</v>
      </c>
      <c r="D67" s="94" t="s">
        <v>68</v>
      </c>
      <c r="E67" s="91" t="e">
        <f>#REF!</f>
        <v>#REF!</v>
      </c>
      <c r="F67" s="19"/>
      <c r="G67" s="92"/>
      <c r="H67" s="19"/>
      <c r="I67" s="90" t="e">
        <f>#REF!</f>
        <v>#REF!</v>
      </c>
      <c r="J67" s="90" t="e">
        <f>#REF!</f>
        <v>#REF!</v>
      </c>
      <c r="K67" s="91" t="e">
        <f>#REF!</f>
        <v>#REF!</v>
      </c>
      <c r="L67" s="22"/>
      <c r="M67" s="22"/>
      <c r="N67" s="22"/>
      <c r="O67" s="22"/>
      <c r="P67" s="22"/>
      <c r="Q67" s="22"/>
      <c r="R67" s="22"/>
      <c r="S67" s="22"/>
      <c r="T67" s="22"/>
      <c r="U67" s="22"/>
      <c r="V67" s="22"/>
      <c r="W67" s="22"/>
      <c r="X67" s="22"/>
      <c r="Y67" s="22"/>
      <c r="Z67" s="22"/>
      <c r="AA67" s="22"/>
      <c r="AB67" s="22"/>
      <c r="AC67" s="22"/>
      <c r="AD67" s="22"/>
      <c r="AE67" s="22"/>
      <c r="AF67" s="22"/>
    </row>
    <row r="68" spans="1:32" ht="16.5" customHeight="1">
      <c r="A68" s="109">
        <v>33</v>
      </c>
      <c r="B68" s="110" t="s">
        <v>108</v>
      </c>
      <c r="C68" s="93" t="e">
        <f>#REF!</f>
        <v>#REF!</v>
      </c>
      <c r="D68" s="94" t="s">
        <v>65</v>
      </c>
      <c r="E68" s="91" t="e">
        <f>#REF!</f>
        <v>#REF!</v>
      </c>
      <c r="F68" s="19"/>
      <c r="G68" s="92"/>
      <c r="H68" s="19"/>
      <c r="I68" s="90" t="e">
        <f>#REF!</f>
        <v>#REF!</v>
      </c>
      <c r="J68" s="90" t="e">
        <f>#REF!</f>
        <v>#REF!</v>
      </c>
      <c r="K68" s="91" t="e">
        <f>#REF!</f>
        <v>#REF!</v>
      </c>
      <c r="L68" s="22"/>
      <c r="M68" s="22"/>
      <c r="N68" s="22"/>
      <c r="O68" s="22"/>
      <c r="P68" s="22"/>
      <c r="Q68" s="22"/>
      <c r="R68" s="22"/>
      <c r="S68" s="22"/>
      <c r="T68" s="22"/>
      <c r="U68" s="22"/>
      <c r="V68" s="22"/>
      <c r="W68" s="22"/>
      <c r="X68" s="22"/>
      <c r="Y68" s="22"/>
      <c r="Z68" s="22"/>
      <c r="AA68" s="22"/>
      <c r="AB68" s="22"/>
      <c r="AC68" s="22"/>
      <c r="AD68" s="22"/>
      <c r="AE68" s="22"/>
      <c r="AF68" s="22"/>
    </row>
    <row r="69" spans="1:32" ht="16.5" customHeight="1">
      <c r="A69" s="109">
        <v>34</v>
      </c>
      <c r="B69" s="110" t="s">
        <v>109</v>
      </c>
      <c r="C69" s="93" t="e">
        <f>#REF!</f>
        <v>#REF!</v>
      </c>
      <c r="D69" s="94" t="s">
        <v>65</v>
      </c>
      <c r="E69" s="91" t="e">
        <f>#REF!</f>
        <v>#REF!</v>
      </c>
      <c r="F69" s="19"/>
      <c r="G69" s="92"/>
      <c r="H69" s="19"/>
      <c r="I69" s="90" t="e">
        <f>#REF!</f>
        <v>#REF!</v>
      </c>
      <c r="J69" s="90" t="e">
        <f>#REF!</f>
        <v>#REF!</v>
      </c>
      <c r="K69" s="91" t="e">
        <f>#REF!</f>
        <v>#REF!</v>
      </c>
      <c r="L69" s="22"/>
      <c r="M69" s="22"/>
      <c r="N69" s="22"/>
      <c r="O69" s="22"/>
      <c r="P69" s="22"/>
      <c r="Q69" s="22"/>
      <c r="R69" s="22"/>
      <c r="S69" s="22"/>
      <c r="T69" s="22"/>
      <c r="U69" s="22"/>
      <c r="V69" s="22"/>
      <c r="W69" s="22"/>
      <c r="X69" s="22"/>
      <c r="Y69" s="22"/>
      <c r="Z69" s="22"/>
      <c r="AA69" s="22"/>
      <c r="AB69" s="22"/>
      <c r="AC69" s="22"/>
      <c r="AD69" s="22"/>
      <c r="AE69" s="22"/>
      <c r="AF69" s="22"/>
    </row>
    <row r="70" spans="1:32" ht="16.5" customHeight="1">
      <c r="A70" s="109">
        <v>35</v>
      </c>
      <c r="B70" s="110" t="s">
        <v>110</v>
      </c>
      <c r="C70" s="93" t="e">
        <f>#REF!</f>
        <v>#REF!</v>
      </c>
      <c r="D70" s="94" t="s">
        <v>68</v>
      </c>
      <c r="E70" s="91" t="e">
        <f>#REF!</f>
        <v>#REF!</v>
      </c>
      <c r="F70" s="19"/>
      <c r="G70" s="92"/>
      <c r="H70" s="19"/>
      <c r="I70" s="90" t="e">
        <f>#REF!</f>
        <v>#REF!</v>
      </c>
      <c r="J70" s="90" t="e">
        <f>#REF!</f>
        <v>#REF!</v>
      </c>
      <c r="K70" s="91" t="e">
        <f>#REF!</f>
        <v>#REF!</v>
      </c>
      <c r="L70" s="22"/>
      <c r="M70" s="22"/>
      <c r="N70" s="22"/>
      <c r="O70" s="22"/>
      <c r="P70" s="22"/>
      <c r="Q70" s="22"/>
      <c r="R70" s="22"/>
      <c r="S70" s="22"/>
      <c r="T70" s="22"/>
      <c r="U70" s="22"/>
      <c r="V70" s="22"/>
      <c r="W70" s="22"/>
      <c r="X70" s="22"/>
      <c r="Y70" s="22"/>
      <c r="Z70" s="22"/>
      <c r="AA70" s="22"/>
      <c r="AB70" s="22"/>
      <c r="AC70" s="22"/>
      <c r="AD70" s="22"/>
      <c r="AE70" s="22"/>
      <c r="AF70" s="22"/>
    </row>
    <row r="71" spans="1:32" ht="16.5" customHeight="1">
      <c r="A71" s="109">
        <v>36</v>
      </c>
      <c r="B71" s="110" t="s">
        <v>111</v>
      </c>
      <c r="C71" s="93" t="e">
        <f>#REF!</f>
        <v>#REF!</v>
      </c>
      <c r="D71" s="94" t="s">
        <v>65</v>
      </c>
      <c r="E71" s="91" t="e">
        <f>#REF!</f>
        <v>#REF!</v>
      </c>
      <c r="F71" s="19"/>
      <c r="G71" s="92"/>
      <c r="H71" s="19"/>
      <c r="I71" s="90" t="e">
        <f>#REF!</f>
        <v>#REF!</v>
      </c>
      <c r="J71" s="93" t="e">
        <f>#REF!</f>
        <v>#REF!</v>
      </c>
      <c r="K71" s="120" t="e">
        <f>#REF!</f>
        <v>#REF!</v>
      </c>
      <c r="L71" s="22"/>
      <c r="M71" s="22"/>
      <c r="N71" s="22"/>
      <c r="O71" s="22"/>
      <c r="P71" s="22"/>
      <c r="Q71" s="22"/>
      <c r="R71" s="22"/>
      <c r="S71" s="22"/>
      <c r="T71" s="22"/>
      <c r="U71" s="22"/>
      <c r="V71" s="22"/>
      <c r="W71" s="22"/>
      <c r="X71" s="22"/>
      <c r="Y71" s="22"/>
      <c r="Z71" s="22"/>
      <c r="AA71" s="22"/>
      <c r="AB71" s="22"/>
      <c r="AC71" s="22"/>
      <c r="AD71" s="22"/>
      <c r="AE71" s="22"/>
      <c r="AF71" s="22"/>
    </row>
    <row r="72" spans="1:32" ht="16.5" customHeight="1">
      <c r="A72" s="109">
        <v>37</v>
      </c>
      <c r="B72" s="110" t="s">
        <v>112</v>
      </c>
      <c r="C72" s="93" t="e">
        <f>#REF!</f>
        <v>#REF!</v>
      </c>
      <c r="D72" s="94" t="s">
        <v>65</v>
      </c>
      <c r="E72" s="91" t="e">
        <f>#REF!</f>
        <v>#REF!</v>
      </c>
      <c r="F72" s="19"/>
      <c r="G72" s="92"/>
      <c r="H72" s="19"/>
      <c r="I72" s="90" t="e">
        <f>#REF!</f>
        <v>#REF!</v>
      </c>
      <c r="J72" s="93" t="e">
        <f>#REF!</f>
        <v>#REF!</v>
      </c>
      <c r="K72" s="120" t="e">
        <f>#REF!</f>
        <v>#REF!</v>
      </c>
      <c r="L72" s="22"/>
      <c r="M72" s="22"/>
      <c r="N72" s="22"/>
      <c r="O72" s="22"/>
      <c r="P72" s="22"/>
      <c r="Q72" s="22"/>
      <c r="R72" s="22"/>
      <c r="S72" s="22"/>
      <c r="T72" s="22"/>
      <c r="U72" s="22"/>
      <c r="V72" s="22"/>
      <c r="W72" s="22"/>
      <c r="X72" s="22"/>
      <c r="Y72" s="22"/>
      <c r="Z72" s="22"/>
      <c r="AA72" s="22"/>
      <c r="AB72" s="22"/>
      <c r="AC72" s="22"/>
      <c r="AD72" s="22"/>
      <c r="AE72" s="22"/>
      <c r="AF72" s="22"/>
    </row>
    <row r="73" spans="1:32" ht="16.5" customHeight="1">
      <c r="A73" s="109">
        <v>38</v>
      </c>
      <c r="B73" s="110" t="s">
        <v>113</v>
      </c>
      <c r="C73" s="93" t="e">
        <f>#REF!</f>
        <v>#REF!</v>
      </c>
      <c r="D73" s="94" t="s">
        <v>68</v>
      </c>
      <c r="E73" s="91" t="e">
        <f>#REF!</f>
        <v>#REF!</v>
      </c>
      <c r="F73" s="19"/>
      <c r="G73" s="92"/>
      <c r="H73" s="19"/>
      <c r="I73" s="90" t="e">
        <f>#REF!</f>
        <v>#REF!</v>
      </c>
      <c r="J73" s="90" t="e">
        <f>#REF!</f>
        <v>#REF!</v>
      </c>
      <c r="K73" s="120" t="e">
        <f>#REF!</f>
        <v>#REF!</v>
      </c>
      <c r="L73" s="22"/>
      <c r="M73" s="22"/>
      <c r="N73" s="22"/>
      <c r="O73" s="22"/>
      <c r="P73" s="22"/>
      <c r="Q73" s="22"/>
      <c r="R73" s="22"/>
      <c r="S73" s="22"/>
      <c r="T73" s="22"/>
      <c r="U73" s="22"/>
      <c r="V73" s="22"/>
      <c r="W73" s="22"/>
      <c r="X73" s="22"/>
      <c r="Y73" s="22"/>
      <c r="Z73" s="22"/>
      <c r="AA73" s="22"/>
      <c r="AB73" s="22"/>
      <c r="AC73" s="22"/>
      <c r="AD73" s="22"/>
      <c r="AE73" s="22"/>
      <c r="AF73" s="22"/>
    </row>
    <row r="74" spans="1:32" ht="16.5" customHeight="1">
      <c r="A74" s="109">
        <v>39</v>
      </c>
      <c r="B74" s="110" t="s">
        <v>114</v>
      </c>
      <c r="C74" s="93" t="e">
        <f>#REF!</f>
        <v>#REF!</v>
      </c>
      <c r="D74" s="94" t="s">
        <v>65</v>
      </c>
      <c r="E74" s="91" t="e">
        <f>#REF!</f>
        <v>#REF!</v>
      </c>
      <c r="F74" s="19"/>
      <c r="G74" s="92"/>
      <c r="H74" s="19"/>
      <c r="I74" s="90" t="e">
        <f>#REF!</f>
        <v>#REF!</v>
      </c>
      <c r="J74" s="90" t="e">
        <f>#REF!</f>
        <v>#REF!</v>
      </c>
      <c r="K74" s="91" t="e">
        <f>#REF!</f>
        <v>#REF!</v>
      </c>
      <c r="L74" s="22"/>
      <c r="M74" s="22"/>
      <c r="N74" s="22"/>
      <c r="O74" s="22"/>
      <c r="P74" s="22"/>
      <c r="Q74" s="22"/>
      <c r="R74" s="22"/>
      <c r="S74" s="22"/>
      <c r="T74" s="22"/>
      <c r="U74" s="22"/>
      <c r="V74" s="22"/>
      <c r="W74" s="22"/>
      <c r="X74" s="22"/>
      <c r="Y74" s="22"/>
      <c r="Z74" s="22"/>
      <c r="AA74" s="22"/>
      <c r="AB74" s="22"/>
      <c r="AC74" s="22"/>
      <c r="AD74" s="22"/>
      <c r="AE74" s="22"/>
      <c r="AF74" s="22"/>
    </row>
    <row r="75" spans="1:32" ht="16.5" customHeight="1">
      <c r="A75" s="109">
        <v>40</v>
      </c>
      <c r="B75" s="119" t="s">
        <v>115</v>
      </c>
      <c r="C75" s="93" t="e">
        <f>#REF!</f>
        <v>#REF!</v>
      </c>
      <c r="D75" s="94" t="s">
        <v>65</v>
      </c>
      <c r="E75" s="91" t="e">
        <f>#REF!</f>
        <v>#REF!</v>
      </c>
      <c r="F75" s="19"/>
      <c r="G75" s="92"/>
      <c r="H75" s="19"/>
      <c r="I75" s="90" t="e">
        <f>#REF!</f>
        <v>#REF!</v>
      </c>
      <c r="J75" s="90" t="e">
        <f>#REF!</f>
        <v>#REF!</v>
      </c>
      <c r="K75" s="91" t="e">
        <f>#REF!</f>
        <v>#REF!</v>
      </c>
      <c r="L75" s="22"/>
      <c r="M75" s="22"/>
      <c r="N75" s="22"/>
      <c r="O75" s="22"/>
      <c r="P75" s="22"/>
      <c r="Q75" s="22"/>
      <c r="R75" s="22"/>
      <c r="S75" s="22"/>
      <c r="T75" s="22"/>
      <c r="U75" s="22"/>
      <c r="V75" s="22"/>
      <c r="W75" s="22"/>
      <c r="X75" s="22"/>
      <c r="Y75" s="22"/>
      <c r="Z75" s="22"/>
      <c r="AA75" s="22"/>
      <c r="AB75" s="22"/>
      <c r="AC75" s="22"/>
      <c r="AD75" s="22"/>
      <c r="AE75" s="22"/>
      <c r="AF75" s="22"/>
    </row>
    <row r="76" spans="1:32" ht="16.5" customHeight="1">
      <c r="A76" s="109">
        <v>41</v>
      </c>
      <c r="B76" s="119" t="s">
        <v>116</v>
      </c>
      <c r="C76" s="90" t="e">
        <f>#REF!</f>
        <v>#REF!</v>
      </c>
      <c r="D76" s="94" t="s">
        <v>65</v>
      </c>
      <c r="E76" s="91" t="e">
        <f>#REF!</f>
        <v>#REF!</v>
      </c>
      <c r="F76" s="19"/>
      <c r="G76" s="92"/>
      <c r="H76" s="19"/>
      <c r="I76" s="90" t="e">
        <f>#REF!</f>
        <v>#REF!</v>
      </c>
      <c r="J76" s="90" t="e">
        <f>#REF!</f>
        <v>#REF!</v>
      </c>
      <c r="K76" s="91" t="e">
        <f>#REF!</f>
        <v>#REF!</v>
      </c>
      <c r="L76" s="22"/>
      <c r="M76" s="22"/>
      <c r="N76" s="22"/>
      <c r="O76" s="22"/>
      <c r="P76" s="22"/>
      <c r="Q76" s="22"/>
      <c r="R76" s="22"/>
      <c r="S76" s="22"/>
      <c r="T76" s="22"/>
      <c r="U76" s="22"/>
      <c r="V76" s="22"/>
      <c r="W76" s="22"/>
      <c r="X76" s="22"/>
      <c r="Y76" s="22"/>
      <c r="Z76" s="22"/>
      <c r="AA76" s="22"/>
      <c r="AB76" s="22"/>
      <c r="AC76" s="22"/>
      <c r="AD76" s="22"/>
      <c r="AE76" s="22"/>
      <c r="AF76" s="22"/>
    </row>
    <row r="77" spans="1:32" ht="16.5" customHeight="1">
      <c r="A77" s="109">
        <v>42</v>
      </c>
      <c r="B77" s="110" t="s">
        <v>117</v>
      </c>
      <c r="C77" s="90" t="e">
        <f>#REF!</f>
        <v>#REF!</v>
      </c>
      <c r="D77" s="94" t="s">
        <v>65</v>
      </c>
      <c r="E77" s="91" t="e">
        <f>#REF!</f>
        <v>#REF!</v>
      </c>
      <c r="F77" s="19"/>
      <c r="G77" s="92"/>
      <c r="H77" s="19"/>
      <c r="I77" s="90" t="e">
        <f>#REF!</f>
        <v>#REF!</v>
      </c>
      <c r="J77" s="90" t="e">
        <f>#REF!</f>
        <v>#REF!</v>
      </c>
      <c r="K77" s="91" t="e">
        <f>#REF!</f>
        <v>#REF!</v>
      </c>
      <c r="L77" s="22"/>
      <c r="M77" s="22"/>
      <c r="N77" s="22"/>
      <c r="O77" s="22"/>
      <c r="P77" s="22"/>
      <c r="Q77" s="22"/>
      <c r="R77" s="22"/>
      <c r="S77" s="22"/>
      <c r="T77" s="22"/>
      <c r="U77" s="22"/>
      <c r="V77" s="22"/>
      <c r="W77" s="22"/>
      <c r="X77" s="22"/>
      <c r="Y77" s="22"/>
      <c r="Z77" s="22"/>
      <c r="AA77" s="22"/>
      <c r="AB77" s="22"/>
      <c r="AC77" s="22"/>
      <c r="AD77" s="22"/>
      <c r="AE77" s="22"/>
      <c r="AF77" s="22"/>
    </row>
    <row r="78" spans="1:32" ht="16.5" customHeight="1">
      <c r="A78" s="109">
        <v>43</v>
      </c>
      <c r="B78" s="110" t="s">
        <v>118</v>
      </c>
      <c r="C78" s="93" t="e">
        <f>#REF!</f>
        <v>#REF!</v>
      </c>
      <c r="D78" s="94" t="s">
        <v>68</v>
      </c>
      <c r="E78" s="91" t="e">
        <f>#REF!</f>
        <v>#REF!</v>
      </c>
      <c r="F78" s="19"/>
      <c r="G78" s="92"/>
      <c r="H78" s="19"/>
      <c r="I78" s="90" t="e">
        <f>#REF!</f>
        <v>#REF!</v>
      </c>
      <c r="J78" s="90" t="e">
        <f>#REF!</f>
        <v>#REF!</v>
      </c>
      <c r="K78" s="91" t="e">
        <f>#REF!</f>
        <v>#REF!</v>
      </c>
      <c r="L78" s="22"/>
      <c r="M78" s="22"/>
      <c r="N78" s="22"/>
      <c r="O78" s="22"/>
      <c r="P78" s="22"/>
      <c r="Q78" s="22"/>
      <c r="R78" s="22"/>
      <c r="S78" s="22"/>
      <c r="T78" s="22"/>
      <c r="U78" s="22"/>
      <c r="V78" s="22"/>
      <c r="W78" s="22"/>
      <c r="X78" s="22"/>
      <c r="Y78" s="22"/>
      <c r="Z78" s="22"/>
      <c r="AA78" s="22"/>
      <c r="AB78" s="22"/>
      <c r="AC78" s="22"/>
      <c r="AD78" s="22"/>
      <c r="AE78" s="22"/>
      <c r="AF78" s="22"/>
    </row>
    <row r="79" spans="1:32" ht="16.5" customHeight="1">
      <c r="A79" s="109">
        <v>44</v>
      </c>
      <c r="B79" s="110" t="s">
        <v>119</v>
      </c>
      <c r="C79" s="93" t="e">
        <f>#REF!</f>
        <v>#REF!</v>
      </c>
      <c r="D79" s="94" t="s">
        <v>68</v>
      </c>
      <c r="E79" s="91" t="e">
        <f>#REF!</f>
        <v>#REF!</v>
      </c>
      <c r="F79" s="19"/>
      <c r="G79" s="92"/>
      <c r="H79" s="19"/>
      <c r="I79" s="90" t="e">
        <f>#REF!</f>
        <v>#REF!</v>
      </c>
      <c r="J79" s="90" t="e">
        <f>#REF!</f>
        <v>#REF!</v>
      </c>
      <c r="K79" s="91" t="e">
        <f>#REF!</f>
        <v>#REF!</v>
      </c>
      <c r="L79" s="22"/>
      <c r="M79" s="22"/>
      <c r="N79" s="22"/>
      <c r="O79" s="22"/>
      <c r="P79" s="22"/>
      <c r="Q79" s="22"/>
      <c r="R79" s="22"/>
      <c r="S79" s="22"/>
      <c r="T79" s="22"/>
      <c r="U79" s="22"/>
      <c r="V79" s="22"/>
      <c r="W79" s="22"/>
      <c r="X79" s="22"/>
      <c r="Y79" s="22"/>
      <c r="Z79" s="22"/>
      <c r="AA79" s="22"/>
      <c r="AB79" s="22"/>
      <c r="AC79" s="22"/>
      <c r="AD79" s="22"/>
      <c r="AE79" s="22"/>
      <c r="AF79" s="22"/>
    </row>
    <row r="80" spans="1:32" ht="16.5" customHeight="1">
      <c r="A80" s="109">
        <v>45</v>
      </c>
      <c r="B80" s="110" t="s">
        <v>120</v>
      </c>
      <c r="C80" s="93" t="e">
        <f>#REF!</f>
        <v>#REF!</v>
      </c>
      <c r="D80" s="94" t="s">
        <v>65</v>
      </c>
      <c r="E80" s="91" t="e">
        <f>#REF!</f>
        <v>#REF!</v>
      </c>
      <c r="F80" s="19"/>
      <c r="G80" s="92"/>
      <c r="H80" s="19"/>
      <c r="I80" s="90" t="e">
        <f>#REF!</f>
        <v>#REF!</v>
      </c>
      <c r="J80" s="90" t="e">
        <f>#REF!</f>
        <v>#REF!</v>
      </c>
      <c r="K80" s="91" t="e">
        <f>#REF!</f>
        <v>#REF!</v>
      </c>
      <c r="L80" s="22"/>
      <c r="M80" s="22"/>
      <c r="N80" s="22"/>
      <c r="O80" s="22"/>
      <c r="P80" s="22"/>
      <c r="Q80" s="22"/>
      <c r="R80" s="22"/>
      <c r="S80" s="22"/>
      <c r="T80" s="22"/>
      <c r="U80" s="22"/>
      <c r="V80" s="22"/>
      <c r="W80" s="22"/>
      <c r="X80" s="22"/>
      <c r="Y80" s="22"/>
      <c r="Z80" s="22"/>
      <c r="AA80" s="22"/>
      <c r="AB80" s="22"/>
      <c r="AC80" s="22"/>
      <c r="AD80" s="22"/>
      <c r="AE80" s="22"/>
      <c r="AF80" s="22"/>
    </row>
    <row r="81" spans="1:32" ht="16.5" customHeight="1">
      <c r="A81" s="109">
        <v>46</v>
      </c>
      <c r="B81" s="110" t="s">
        <v>121</v>
      </c>
      <c r="C81" s="90" t="e">
        <f>#REF!</f>
        <v>#REF!</v>
      </c>
      <c r="D81" s="94" t="s">
        <v>68</v>
      </c>
      <c r="E81" s="91" t="e">
        <f>#REF!</f>
        <v>#REF!</v>
      </c>
      <c r="F81" s="19"/>
      <c r="G81" s="92"/>
      <c r="H81" s="19"/>
      <c r="I81" s="90" t="e">
        <f>#REF!</f>
        <v>#REF!</v>
      </c>
      <c r="J81" s="90" t="e">
        <f>#REF!</f>
        <v>#REF!</v>
      </c>
      <c r="K81" s="91" t="e">
        <f>#REF!</f>
        <v>#REF!</v>
      </c>
      <c r="L81" s="22"/>
      <c r="M81" s="22"/>
      <c r="N81" s="22"/>
      <c r="O81" s="22"/>
      <c r="P81" s="22"/>
      <c r="Q81" s="22"/>
      <c r="R81" s="22"/>
      <c r="S81" s="22"/>
      <c r="T81" s="22"/>
      <c r="U81" s="22"/>
      <c r="V81" s="22"/>
      <c r="W81" s="22"/>
      <c r="X81" s="22"/>
      <c r="Y81" s="22"/>
      <c r="Z81" s="22"/>
      <c r="AA81" s="22"/>
      <c r="AB81" s="22"/>
      <c r="AC81" s="22"/>
      <c r="AD81" s="22"/>
      <c r="AE81" s="22"/>
      <c r="AF81" s="22"/>
    </row>
    <row r="82" spans="1:32" ht="16.5" customHeight="1">
      <c r="A82" s="109">
        <v>47</v>
      </c>
      <c r="B82" s="110" t="s">
        <v>122</v>
      </c>
      <c r="C82" s="90" t="e">
        <f>#REF!</f>
        <v>#REF!</v>
      </c>
      <c r="D82" s="94" t="s">
        <v>65</v>
      </c>
      <c r="E82" s="91" t="e">
        <f>#REF!</f>
        <v>#REF!</v>
      </c>
      <c r="F82" s="19"/>
      <c r="G82" s="92"/>
      <c r="H82" s="19"/>
      <c r="I82" s="90" t="e">
        <f>#REF!</f>
        <v>#REF!</v>
      </c>
      <c r="J82" s="90" t="e">
        <f>#REF!</f>
        <v>#REF!</v>
      </c>
      <c r="K82" s="91" t="e">
        <f>#REF!</f>
        <v>#REF!</v>
      </c>
      <c r="L82" s="22"/>
      <c r="M82" s="22"/>
      <c r="N82" s="22"/>
      <c r="O82" s="22"/>
      <c r="P82" s="22"/>
      <c r="Q82" s="22"/>
      <c r="R82" s="22"/>
      <c r="S82" s="22"/>
      <c r="T82" s="22"/>
      <c r="U82" s="22"/>
      <c r="V82" s="22"/>
      <c r="W82" s="22"/>
      <c r="X82" s="22"/>
      <c r="Y82" s="22"/>
      <c r="Z82" s="22"/>
      <c r="AA82" s="22"/>
      <c r="AB82" s="22"/>
      <c r="AC82" s="22"/>
      <c r="AD82" s="22"/>
      <c r="AE82" s="22"/>
      <c r="AF82" s="22"/>
    </row>
    <row r="83" spans="1:32" ht="16.5" customHeight="1">
      <c r="A83" s="109">
        <v>48</v>
      </c>
      <c r="B83" s="110" t="s">
        <v>123</v>
      </c>
      <c r="C83" s="93" t="e">
        <f>#REF!</f>
        <v>#REF!</v>
      </c>
      <c r="D83" s="94" t="s">
        <v>68</v>
      </c>
      <c r="E83" s="91" t="e">
        <f>#REF!</f>
        <v>#REF!</v>
      </c>
      <c r="F83" s="19"/>
      <c r="G83" s="92"/>
      <c r="H83" s="19"/>
      <c r="I83" s="90" t="e">
        <f>#REF!</f>
        <v>#REF!</v>
      </c>
      <c r="J83" s="90" t="e">
        <f>#REF!</f>
        <v>#REF!</v>
      </c>
      <c r="K83" s="91" t="e">
        <f>#REF!</f>
        <v>#REF!</v>
      </c>
      <c r="L83" s="22"/>
      <c r="M83" s="22"/>
      <c r="N83" s="22"/>
      <c r="O83" s="22"/>
      <c r="P83" s="22"/>
      <c r="Q83" s="22"/>
      <c r="R83" s="22"/>
      <c r="S83" s="22"/>
      <c r="T83" s="22"/>
      <c r="U83" s="22"/>
      <c r="V83" s="22"/>
      <c r="W83" s="22"/>
      <c r="X83" s="22"/>
      <c r="Y83" s="22"/>
      <c r="Z83" s="22"/>
      <c r="AA83" s="22"/>
      <c r="AB83" s="22"/>
      <c r="AC83" s="22"/>
      <c r="AD83" s="22"/>
      <c r="AE83" s="22"/>
      <c r="AF83" s="22"/>
    </row>
    <row r="84" spans="1:32" ht="16.5" customHeight="1">
      <c r="A84" s="109">
        <v>49</v>
      </c>
      <c r="B84" s="110" t="s">
        <v>124</v>
      </c>
      <c r="C84" s="93" t="e">
        <f>#REF!</f>
        <v>#REF!</v>
      </c>
      <c r="D84" s="94" t="s">
        <v>68</v>
      </c>
      <c r="E84" s="91" t="e">
        <f>#REF!</f>
        <v>#REF!</v>
      </c>
      <c r="F84" s="19"/>
      <c r="G84" s="92"/>
      <c r="H84" s="19"/>
      <c r="I84" s="90" t="e">
        <f>#REF!</f>
        <v>#REF!</v>
      </c>
      <c r="J84" s="90" t="e">
        <f>#REF!</f>
        <v>#REF!</v>
      </c>
      <c r="K84" s="91" t="e">
        <f>#REF!</f>
        <v>#REF!</v>
      </c>
      <c r="L84" s="22"/>
      <c r="M84" s="22"/>
      <c r="N84" s="22"/>
      <c r="O84" s="22"/>
      <c r="P84" s="22"/>
      <c r="Q84" s="22"/>
      <c r="R84" s="22"/>
      <c r="S84" s="22"/>
      <c r="T84" s="22"/>
      <c r="U84" s="22"/>
      <c r="V84" s="22"/>
      <c r="W84" s="22"/>
      <c r="X84" s="22"/>
      <c r="Y84" s="22"/>
      <c r="Z84" s="22"/>
      <c r="AA84" s="22"/>
      <c r="AB84" s="22"/>
      <c r="AC84" s="22"/>
      <c r="AD84" s="22"/>
      <c r="AE84" s="22"/>
      <c r="AF84" s="22"/>
    </row>
    <row r="85" spans="1:32" ht="16.5" customHeight="1">
      <c r="A85" s="109">
        <v>50</v>
      </c>
      <c r="B85" s="110" t="s">
        <v>125</v>
      </c>
      <c r="C85" s="93" t="e">
        <f>#REF!</f>
        <v>#REF!</v>
      </c>
      <c r="D85" s="94" t="s">
        <v>68</v>
      </c>
      <c r="E85" s="91" t="e">
        <f>#REF!</f>
        <v>#REF!</v>
      </c>
      <c r="F85" s="19"/>
      <c r="G85" s="92"/>
      <c r="H85" s="19"/>
      <c r="I85" s="90" t="e">
        <f>#REF!</f>
        <v>#REF!</v>
      </c>
      <c r="J85" s="90" t="e">
        <f>#REF!</f>
        <v>#REF!</v>
      </c>
      <c r="K85" s="91" t="e">
        <f>#REF!</f>
        <v>#REF!</v>
      </c>
      <c r="L85" s="22"/>
      <c r="M85" s="22"/>
      <c r="N85" s="22"/>
      <c r="O85" s="22"/>
      <c r="P85" s="22"/>
      <c r="Q85" s="22"/>
      <c r="R85" s="22"/>
      <c r="S85" s="22"/>
      <c r="T85" s="22"/>
      <c r="U85" s="22"/>
      <c r="V85" s="22"/>
      <c r="W85" s="22"/>
      <c r="X85" s="22"/>
      <c r="Y85" s="22"/>
      <c r="Z85" s="22"/>
      <c r="AA85" s="22"/>
      <c r="AB85" s="22"/>
      <c r="AC85" s="22"/>
      <c r="AD85" s="22"/>
      <c r="AE85" s="22"/>
      <c r="AF85" s="22"/>
    </row>
    <row r="86" spans="1:32" ht="16.5" customHeight="1">
      <c r="A86" s="109">
        <v>51</v>
      </c>
      <c r="B86" s="110" t="s">
        <v>126</v>
      </c>
      <c r="C86" s="93" t="e">
        <f>#REF!</f>
        <v>#REF!</v>
      </c>
      <c r="D86" s="94" t="s">
        <v>68</v>
      </c>
      <c r="E86" s="91" t="e">
        <f>#REF!</f>
        <v>#REF!</v>
      </c>
      <c r="F86" s="19"/>
      <c r="G86" s="92"/>
      <c r="H86" s="19"/>
      <c r="I86" s="90" t="e">
        <f>#REF!</f>
        <v>#REF!</v>
      </c>
      <c r="J86" s="90" t="e">
        <f>#REF!</f>
        <v>#REF!</v>
      </c>
      <c r="K86" s="91" t="e">
        <f>#REF!</f>
        <v>#REF!</v>
      </c>
      <c r="L86" s="22"/>
      <c r="M86" s="22"/>
      <c r="N86" s="22"/>
      <c r="O86" s="22"/>
      <c r="P86" s="22"/>
      <c r="Q86" s="22"/>
      <c r="R86" s="22"/>
      <c r="S86" s="22"/>
      <c r="T86" s="22"/>
      <c r="U86" s="22"/>
      <c r="V86" s="22"/>
      <c r="W86" s="22"/>
      <c r="X86" s="22"/>
      <c r="Y86" s="22"/>
      <c r="Z86" s="22"/>
      <c r="AA86" s="22"/>
      <c r="AB86" s="22"/>
      <c r="AC86" s="22"/>
      <c r="AD86" s="22"/>
      <c r="AE86" s="22"/>
      <c r="AF86" s="22"/>
    </row>
    <row r="87" spans="1:32" ht="16.5" customHeight="1">
      <c r="A87" s="109">
        <v>52</v>
      </c>
      <c r="B87" s="110" t="s">
        <v>127</v>
      </c>
      <c r="C87" s="93" t="e">
        <f>#REF!</f>
        <v>#REF!</v>
      </c>
      <c r="D87" s="94" t="s">
        <v>65</v>
      </c>
      <c r="E87" s="91" t="e">
        <f>#REF!</f>
        <v>#REF!</v>
      </c>
      <c r="F87" s="19"/>
      <c r="G87" s="92"/>
      <c r="H87" s="19"/>
      <c r="I87" s="90" t="e">
        <f>#REF!</f>
        <v>#REF!</v>
      </c>
      <c r="J87" s="90" t="e">
        <f>#REF!</f>
        <v>#REF!</v>
      </c>
      <c r="K87" s="91" t="e">
        <f>#REF!</f>
        <v>#REF!</v>
      </c>
      <c r="L87" s="22"/>
      <c r="M87" s="22"/>
      <c r="N87" s="22"/>
      <c r="O87" s="22"/>
      <c r="P87" s="22"/>
      <c r="Q87" s="22"/>
      <c r="R87" s="22"/>
      <c r="S87" s="22"/>
      <c r="T87" s="22"/>
      <c r="U87" s="22"/>
      <c r="V87" s="22"/>
      <c r="W87" s="22"/>
      <c r="X87" s="22"/>
      <c r="Y87" s="22"/>
      <c r="Z87" s="22"/>
      <c r="AA87" s="22"/>
      <c r="AB87" s="22"/>
      <c r="AC87" s="22"/>
      <c r="AD87" s="22"/>
      <c r="AE87" s="22"/>
      <c r="AF87" s="22"/>
    </row>
    <row r="88" spans="1:32" ht="16.5" customHeight="1">
      <c r="A88" s="109">
        <v>53</v>
      </c>
      <c r="B88" s="110" t="s">
        <v>128</v>
      </c>
      <c r="C88" s="93" t="e">
        <f>#REF!</f>
        <v>#REF!</v>
      </c>
      <c r="D88" s="94" t="s">
        <v>68</v>
      </c>
      <c r="E88" s="91" t="e">
        <f>#REF!</f>
        <v>#REF!</v>
      </c>
      <c r="F88" s="19"/>
      <c r="G88" s="92"/>
      <c r="H88" s="19"/>
      <c r="I88" s="90" t="e">
        <f>#REF!</f>
        <v>#REF!</v>
      </c>
      <c r="J88" s="90" t="e">
        <f>#REF!</f>
        <v>#REF!</v>
      </c>
      <c r="K88" s="91" t="e">
        <f>#REF!</f>
        <v>#REF!</v>
      </c>
      <c r="L88" s="22"/>
      <c r="M88" s="22"/>
      <c r="N88" s="22"/>
      <c r="O88" s="22"/>
      <c r="P88" s="22"/>
      <c r="Q88" s="22"/>
      <c r="R88" s="22"/>
      <c r="S88" s="22"/>
      <c r="T88" s="22"/>
      <c r="U88" s="22"/>
      <c r="V88" s="22"/>
      <c r="W88" s="22"/>
      <c r="X88" s="22"/>
      <c r="Y88" s="22"/>
      <c r="Z88" s="22"/>
      <c r="AA88" s="22"/>
      <c r="AB88" s="22"/>
      <c r="AC88" s="22"/>
      <c r="AD88" s="22"/>
      <c r="AE88" s="22"/>
      <c r="AF88" s="22"/>
    </row>
    <row r="89" spans="1:32" ht="16.5" customHeight="1">
      <c r="A89" s="109">
        <v>54</v>
      </c>
      <c r="B89" s="119" t="s">
        <v>129</v>
      </c>
      <c r="C89" s="90" t="e">
        <f>#REF!</f>
        <v>#REF!</v>
      </c>
      <c r="D89" s="94" t="s">
        <v>65</v>
      </c>
      <c r="E89" s="91" t="e">
        <f>#REF!</f>
        <v>#REF!</v>
      </c>
      <c r="F89" s="19"/>
      <c r="G89" s="92"/>
      <c r="H89" s="19"/>
      <c r="I89" s="90" t="e">
        <f>#REF!</f>
        <v>#REF!</v>
      </c>
      <c r="J89" s="90" t="e">
        <f>#REF!</f>
        <v>#REF!</v>
      </c>
      <c r="K89" s="91" t="e">
        <f>#REF!</f>
        <v>#REF!</v>
      </c>
      <c r="L89" s="22"/>
      <c r="M89" s="22"/>
      <c r="N89" s="22"/>
      <c r="O89" s="22"/>
      <c r="P89" s="22"/>
      <c r="Q89" s="22"/>
      <c r="R89" s="22"/>
      <c r="S89" s="22"/>
      <c r="T89" s="22"/>
      <c r="U89" s="22"/>
      <c r="V89" s="22"/>
      <c r="W89" s="22"/>
      <c r="X89" s="22"/>
      <c r="Y89" s="22"/>
      <c r="Z89" s="22"/>
      <c r="AA89" s="22"/>
      <c r="AB89" s="22"/>
      <c r="AC89" s="22"/>
      <c r="AD89" s="22"/>
      <c r="AE89" s="22"/>
      <c r="AF89" s="22"/>
    </row>
    <row r="90" spans="1:32" ht="16.5" customHeight="1">
      <c r="A90" s="109">
        <v>55</v>
      </c>
      <c r="B90" s="110" t="s">
        <v>130</v>
      </c>
      <c r="C90" s="93" t="e">
        <f>#REF!</f>
        <v>#REF!</v>
      </c>
      <c r="D90" s="94" t="s">
        <v>68</v>
      </c>
      <c r="E90" s="91" t="e">
        <f>#REF!</f>
        <v>#REF!</v>
      </c>
      <c r="F90" s="19"/>
      <c r="G90" s="92"/>
      <c r="H90" s="19"/>
      <c r="I90" s="90" t="e">
        <f>#REF!</f>
        <v>#REF!</v>
      </c>
      <c r="J90" s="90" t="e">
        <f>#REF!</f>
        <v>#REF!</v>
      </c>
      <c r="K90" s="91" t="e">
        <f>#REF!</f>
        <v>#REF!</v>
      </c>
      <c r="L90" s="22"/>
      <c r="M90" s="22"/>
      <c r="N90" s="22"/>
      <c r="O90" s="22"/>
      <c r="P90" s="22"/>
      <c r="Q90" s="22"/>
      <c r="R90" s="22"/>
      <c r="S90" s="22"/>
      <c r="T90" s="22"/>
      <c r="U90" s="22"/>
      <c r="V90" s="22"/>
      <c r="W90" s="22"/>
      <c r="X90" s="22"/>
      <c r="Y90" s="22"/>
      <c r="Z90" s="22"/>
      <c r="AA90" s="22"/>
      <c r="AB90" s="22"/>
      <c r="AC90" s="22"/>
      <c r="AD90" s="22"/>
      <c r="AE90" s="22"/>
      <c r="AF90" s="22"/>
    </row>
    <row r="91" spans="1:32" ht="16.5" customHeight="1">
      <c r="A91" s="109">
        <v>56</v>
      </c>
      <c r="B91" s="110" t="s">
        <v>131</v>
      </c>
      <c r="C91" s="93" t="e">
        <f>#REF!</f>
        <v>#REF!</v>
      </c>
      <c r="D91" s="94" t="s">
        <v>68</v>
      </c>
      <c r="E91" s="91" t="e">
        <f>#REF!</f>
        <v>#REF!</v>
      </c>
      <c r="F91" s="19"/>
      <c r="G91" s="92"/>
      <c r="H91" s="19"/>
      <c r="I91" s="90" t="e">
        <f>#REF!</f>
        <v>#REF!</v>
      </c>
      <c r="J91" s="90" t="e">
        <f>#REF!</f>
        <v>#REF!</v>
      </c>
      <c r="K91" s="91" t="e">
        <f>#REF!</f>
        <v>#REF!</v>
      </c>
      <c r="L91" s="22"/>
      <c r="M91" s="22"/>
      <c r="N91" s="22"/>
      <c r="O91" s="22"/>
      <c r="P91" s="22"/>
      <c r="Q91" s="22"/>
      <c r="R91" s="22"/>
      <c r="S91" s="22"/>
      <c r="T91" s="22"/>
      <c r="U91" s="22"/>
      <c r="V91" s="22"/>
      <c r="W91" s="22"/>
      <c r="X91" s="22"/>
      <c r="Y91" s="22"/>
      <c r="Z91" s="22"/>
      <c r="AA91" s="22"/>
      <c r="AB91" s="22"/>
      <c r="AC91" s="22"/>
      <c r="AD91" s="22"/>
      <c r="AE91" s="22"/>
      <c r="AF91" s="22"/>
    </row>
    <row r="92" spans="1:32" ht="16.5" customHeight="1">
      <c r="A92" s="109">
        <v>57</v>
      </c>
      <c r="B92" s="110" t="s">
        <v>132</v>
      </c>
      <c r="C92" s="93" t="e">
        <f>#REF!</f>
        <v>#REF!</v>
      </c>
      <c r="D92" s="94" t="s">
        <v>65</v>
      </c>
      <c r="E92" s="91" t="e">
        <f>#REF!</f>
        <v>#REF!</v>
      </c>
      <c r="F92" s="19"/>
      <c r="G92" s="92"/>
      <c r="H92" s="19"/>
      <c r="I92" s="90" t="e">
        <f>#REF!</f>
        <v>#REF!</v>
      </c>
      <c r="J92" s="90" t="e">
        <f>#REF!</f>
        <v>#REF!</v>
      </c>
      <c r="K92" s="91" t="e">
        <f>#REF!</f>
        <v>#REF!</v>
      </c>
      <c r="L92" s="22"/>
      <c r="M92" s="22"/>
      <c r="N92" s="22"/>
      <c r="O92" s="22"/>
      <c r="P92" s="22"/>
      <c r="Q92" s="22"/>
      <c r="R92" s="22"/>
      <c r="S92" s="22"/>
      <c r="T92" s="22"/>
      <c r="U92" s="22"/>
      <c r="V92" s="22"/>
      <c r="W92" s="22"/>
      <c r="X92" s="22"/>
      <c r="Y92" s="22"/>
      <c r="Z92" s="22"/>
      <c r="AA92" s="22"/>
      <c r="AB92" s="22"/>
      <c r="AC92" s="22"/>
      <c r="AD92" s="22"/>
      <c r="AE92" s="22"/>
      <c r="AF92" s="22"/>
    </row>
    <row r="93" spans="1:32" ht="16.5" customHeight="1">
      <c r="A93" s="109">
        <v>58</v>
      </c>
      <c r="B93" s="110" t="s">
        <v>133</v>
      </c>
      <c r="C93" s="93" t="e">
        <f>#REF!</f>
        <v>#REF!</v>
      </c>
      <c r="D93" s="94" t="s">
        <v>65</v>
      </c>
      <c r="E93" s="91" t="e">
        <f>#REF!</f>
        <v>#REF!</v>
      </c>
      <c r="F93" s="19"/>
      <c r="G93" s="92"/>
      <c r="H93" s="19"/>
      <c r="I93" s="90" t="e">
        <f>#REF!</f>
        <v>#REF!</v>
      </c>
      <c r="J93" s="90" t="e">
        <f>#REF!</f>
        <v>#REF!</v>
      </c>
      <c r="K93" s="91" t="e">
        <f>#REF!</f>
        <v>#REF!</v>
      </c>
      <c r="L93" s="22"/>
      <c r="M93" s="22"/>
      <c r="N93" s="22"/>
      <c r="O93" s="22"/>
      <c r="P93" s="22"/>
      <c r="Q93" s="22"/>
      <c r="R93" s="22"/>
      <c r="S93" s="22"/>
      <c r="T93" s="22"/>
      <c r="U93" s="22"/>
      <c r="V93" s="22"/>
      <c r="W93" s="22"/>
      <c r="X93" s="22"/>
      <c r="Y93" s="22"/>
      <c r="Z93" s="22"/>
      <c r="AA93" s="22"/>
      <c r="AB93" s="22"/>
      <c r="AC93" s="22"/>
      <c r="AD93" s="22"/>
      <c r="AE93" s="22"/>
      <c r="AF93" s="22"/>
    </row>
    <row r="94" spans="1:32" ht="16.5" customHeight="1">
      <c r="A94" s="109">
        <v>59</v>
      </c>
      <c r="B94" s="110" t="s">
        <v>134</v>
      </c>
      <c r="C94" s="93" t="e">
        <f>#REF!</f>
        <v>#REF!</v>
      </c>
      <c r="D94" s="94" t="s">
        <v>68</v>
      </c>
      <c r="E94" s="91" t="e">
        <f>#REF!</f>
        <v>#REF!</v>
      </c>
      <c r="F94" s="19"/>
      <c r="G94" s="92"/>
      <c r="H94" s="19"/>
      <c r="I94" s="90" t="e">
        <f>#REF!</f>
        <v>#REF!</v>
      </c>
      <c r="J94" s="90" t="e">
        <f>#REF!</f>
        <v>#REF!</v>
      </c>
      <c r="K94" s="91" t="e">
        <f>#REF!</f>
        <v>#REF!</v>
      </c>
      <c r="L94" s="22"/>
      <c r="M94" s="22"/>
      <c r="N94" s="22"/>
      <c r="O94" s="22"/>
      <c r="P94" s="22"/>
      <c r="Q94" s="22"/>
      <c r="R94" s="22"/>
      <c r="S94" s="22"/>
      <c r="T94" s="22"/>
      <c r="U94" s="22"/>
      <c r="V94" s="22"/>
      <c r="W94" s="22"/>
      <c r="X94" s="22"/>
      <c r="Y94" s="22"/>
      <c r="Z94" s="22"/>
      <c r="AA94" s="22"/>
      <c r="AB94" s="22"/>
      <c r="AC94" s="22"/>
      <c r="AD94" s="22"/>
      <c r="AE94" s="22"/>
      <c r="AF94" s="22"/>
    </row>
    <row r="95" spans="1:32" ht="16.5" customHeight="1">
      <c r="A95" s="109">
        <v>60</v>
      </c>
      <c r="B95" s="110" t="s">
        <v>135</v>
      </c>
      <c r="C95" s="93" t="e">
        <f>#REF!</f>
        <v>#REF!</v>
      </c>
      <c r="D95" s="94" t="s">
        <v>65</v>
      </c>
      <c r="E95" s="91" t="e">
        <f>#REF!</f>
        <v>#REF!</v>
      </c>
      <c r="F95" s="19"/>
      <c r="G95" s="92"/>
      <c r="H95" s="19"/>
      <c r="I95" s="90" t="e">
        <f>#REF!</f>
        <v>#REF!</v>
      </c>
      <c r="J95" s="90" t="e">
        <f>#REF!</f>
        <v>#REF!</v>
      </c>
      <c r="K95" s="91" t="e">
        <f>#REF!</f>
        <v>#REF!</v>
      </c>
      <c r="L95" s="22"/>
      <c r="M95" s="22"/>
      <c r="N95" s="22"/>
      <c r="O95" s="22"/>
      <c r="P95" s="22"/>
      <c r="Q95" s="22"/>
      <c r="R95" s="22"/>
      <c r="S95" s="22"/>
      <c r="T95" s="22"/>
      <c r="U95" s="22"/>
      <c r="V95" s="22"/>
      <c r="W95" s="22"/>
      <c r="X95" s="22"/>
      <c r="Y95" s="22"/>
      <c r="Z95" s="22"/>
      <c r="AA95" s="22"/>
      <c r="AB95" s="22"/>
      <c r="AC95" s="22"/>
      <c r="AD95" s="22"/>
      <c r="AE95" s="22"/>
      <c r="AF95" s="22"/>
    </row>
    <row r="96" spans="1:32" ht="16.5" customHeight="1">
      <c r="A96" s="109">
        <v>61</v>
      </c>
      <c r="B96" s="110" t="s">
        <v>136</v>
      </c>
      <c r="C96" s="93" t="e">
        <f>#REF!</f>
        <v>#REF!</v>
      </c>
      <c r="D96" s="94" t="s">
        <v>65</v>
      </c>
      <c r="E96" s="91" t="e">
        <f>#REF!</f>
        <v>#REF!</v>
      </c>
      <c r="F96" s="19"/>
      <c r="G96" s="92"/>
      <c r="H96" s="19"/>
      <c r="I96" s="90" t="e">
        <f>#REF!</f>
        <v>#REF!</v>
      </c>
      <c r="J96" s="90" t="e">
        <f>#REF!</f>
        <v>#REF!</v>
      </c>
      <c r="K96" s="91" t="e">
        <f>#REF!</f>
        <v>#REF!</v>
      </c>
      <c r="L96" s="22"/>
      <c r="M96" s="22"/>
      <c r="N96" s="22"/>
      <c r="O96" s="22"/>
      <c r="P96" s="22"/>
      <c r="Q96" s="22"/>
      <c r="R96" s="22"/>
      <c r="S96" s="22"/>
      <c r="T96" s="22"/>
      <c r="U96" s="22"/>
      <c r="V96" s="22"/>
      <c r="W96" s="22"/>
      <c r="X96" s="22"/>
      <c r="Y96" s="22"/>
      <c r="Z96" s="22"/>
      <c r="AA96" s="22"/>
      <c r="AB96" s="22"/>
      <c r="AC96" s="22"/>
      <c r="AD96" s="22"/>
      <c r="AE96" s="22"/>
      <c r="AF96" s="22"/>
    </row>
    <row r="97" spans="1:32" ht="16.5" customHeight="1">
      <c r="A97" s="109">
        <v>62</v>
      </c>
      <c r="B97" s="110" t="s">
        <v>137</v>
      </c>
      <c r="C97" s="93" t="e">
        <f>#REF!</f>
        <v>#REF!</v>
      </c>
      <c r="D97" s="94" t="s">
        <v>68</v>
      </c>
      <c r="E97" s="91" t="e">
        <f>#REF!</f>
        <v>#REF!</v>
      </c>
      <c r="F97" s="19"/>
      <c r="G97" s="92"/>
      <c r="H97" s="19"/>
      <c r="I97" s="90" t="e">
        <f>#REF!</f>
        <v>#REF!</v>
      </c>
      <c r="J97" s="90" t="e">
        <f>#REF!</f>
        <v>#REF!</v>
      </c>
      <c r="K97" s="91" t="e">
        <f>#REF!</f>
        <v>#REF!</v>
      </c>
      <c r="L97" s="22"/>
      <c r="M97" s="22"/>
      <c r="N97" s="22"/>
      <c r="O97" s="22"/>
      <c r="P97" s="22"/>
      <c r="Q97" s="22"/>
      <c r="R97" s="22"/>
      <c r="S97" s="22"/>
      <c r="T97" s="22"/>
      <c r="U97" s="22"/>
      <c r="V97" s="22"/>
      <c r="W97" s="22"/>
      <c r="X97" s="22"/>
      <c r="Y97" s="22"/>
      <c r="Z97" s="22"/>
      <c r="AA97" s="22"/>
      <c r="AB97" s="22"/>
      <c r="AC97" s="22"/>
      <c r="AD97" s="22"/>
      <c r="AE97" s="22"/>
      <c r="AF97" s="22"/>
    </row>
    <row r="98" spans="1:32" ht="16.5" customHeight="1">
      <c r="A98" s="109">
        <v>63</v>
      </c>
      <c r="B98" s="110" t="s">
        <v>138</v>
      </c>
      <c r="C98" s="93" t="e">
        <f>#REF!</f>
        <v>#REF!</v>
      </c>
      <c r="D98" s="94" t="s">
        <v>68</v>
      </c>
      <c r="E98" s="91" t="e">
        <f>#REF!</f>
        <v>#REF!</v>
      </c>
      <c r="F98" s="19"/>
      <c r="G98" s="92"/>
      <c r="H98" s="19"/>
      <c r="I98" s="90" t="e">
        <f>#REF!</f>
        <v>#REF!</v>
      </c>
      <c r="J98" s="90" t="e">
        <f>#REF!</f>
        <v>#REF!</v>
      </c>
      <c r="K98" s="91" t="e">
        <f>#REF!</f>
        <v>#REF!</v>
      </c>
      <c r="L98" s="22"/>
      <c r="M98" s="22"/>
      <c r="N98" s="22"/>
      <c r="O98" s="22"/>
      <c r="P98" s="22"/>
      <c r="Q98" s="22"/>
      <c r="R98" s="22"/>
      <c r="S98" s="22"/>
      <c r="T98" s="22"/>
      <c r="U98" s="22"/>
      <c r="V98" s="22"/>
      <c r="W98" s="22"/>
      <c r="X98" s="22"/>
      <c r="Y98" s="22"/>
      <c r="Z98" s="22"/>
      <c r="AA98" s="22"/>
      <c r="AB98" s="22"/>
      <c r="AC98" s="22"/>
      <c r="AD98" s="22"/>
      <c r="AE98" s="22"/>
      <c r="AF98" s="22"/>
    </row>
    <row r="99" spans="1:32" ht="16.5" customHeight="1">
      <c r="A99" s="109">
        <v>64</v>
      </c>
      <c r="B99" s="110" t="s">
        <v>139</v>
      </c>
      <c r="C99" s="93" t="e">
        <f>#REF!</f>
        <v>#REF!</v>
      </c>
      <c r="D99" s="94" t="s">
        <v>65</v>
      </c>
      <c r="E99" s="91" t="e">
        <f>#REF!</f>
        <v>#REF!</v>
      </c>
      <c r="F99" s="19"/>
      <c r="G99" s="92"/>
      <c r="H99" s="19"/>
      <c r="I99" s="90" t="e">
        <f>#REF!</f>
        <v>#REF!</v>
      </c>
      <c r="J99" s="90" t="e">
        <f>#REF!</f>
        <v>#REF!</v>
      </c>
      <c r="K99" s="91" t="e">
        <f>#REF!</f>
        <v>#REF!</v>
      </c>
      <c r="L99" s="22"/>
      <c r="M99" s="22"/>
      <c r="N99" s="22"/>
      <c r="O99" s="22"/>
      <c r="P99" s="22"/>
      <c r="Q99" s="22"/>
      <c r="R99" s="22"/>
      <c r="S99" s="22"/>
      <c r="T99" s="22"/>
      <c r="U99" s="22"/>
      <c r="V99" s="22"/>
      <c r="W99" s="22"/>
      <c r="X99" s="22"/>
      <c r="Y99" s="22"/>
      <c r="Z99" s="22"/>
      <c r="AA99" s="22"/>
      <c r="AB99" s="22"/>
      <c r="AC99" s="22"/>
      <c r="AD99" s="22"/>
      <c r="AE99" s="22"/>
      <c r="AF99" s="22"/>
    </row>
    <row r="100" spans="1:32" ht="16.5" customHeight="1">
      <c r="A100" s="109">
        <v>65</v>
      </c>
      <c r="B100" s="110" t="s">
        <v>140</v>
      </c>
      <c r="C100" s="90" t="e">
        <f>#REF!</f>
        <v>#REF!</v>
      </c>
      <c r="D100" s="94" t="s">
        <v>68</v>
      </c>
      <c r="E100" s="91" t="e">
        <f>#REF!</f>
        <v>#REF!</v>
      </c>
      <c r="F100" s="19"/>
      <c r="G100" s="92"/>
      <c r="H100" s="19"/>
      <c r="I100" s="90" t="e">
        <f>#REF!</f>
        <v>#REF!</v>
      </c>
      <c r="J100" s="90" t="e">
        <f>#REF!</f>
        <v>#REF!</v>
      </c>
      <c r="K100" s="91" t="e">
        <f>#REF!</f>
        <v>#REF!</v>
      </c>
      <c r="L100" s="22"/>
      <c r="M100" s="22"/>
      <c r="N100" s="22"/>
      <c r="O100" s="22"/>
      <c r="P100" s="22"/>
      <c r="Q100" s="22"/>
      <c r="R100" s="22"/>
      <c r="S100" s="22"/>
      <c r="T100" s="22"/>
      <c r="U100" s="22"/>
      <c r="V100" s="22"/>
      <c r="W100" s="22"/>
      <c r="X100" s="22"/>
      <c r="Y100" s="22"/>
      <c r="Z100" s="22"/>
      <c r="AA100" s="22"/>
      <c r="AB100" s="22"/>
      <c r="AC100" s="22"/>
      <c r="AD100" s="22"/>
      <c r="AE100" s="22"/>
      <c r="AF100" s="22"/>
    </row>
    <row r="101" spans="1:32" ht="16.5" customHeight="1">
      <c r="A101" s="109">
        <v>66</v>
      </c>
      <c r="B101" s="110" t="s">
        <v>141</v>
      </c>
      <c r="C101" s="90" t="e">
        <f>#REF!</f>
        <v>#REF!</v>
      </c>
      <c r="D101" s="94" t="s">
        <v>65</v>
      </c>
      <c r="E101" s="91" t="e">
        <f>#REF!</f>
        <v>#REF!</v>
      </c>
      <c r="F101" s="19"/>
      <c r="G101" s="92"/>
      <c r="H101" s="19"/>
      <c r="I101" s="90" t="e">
        <f>#REF!</f>
        <v>#REF!</v>
      </c>
      <c r="J101" s="90" t="e">
        <f>#REF!</f>
        <v>#REF!</v>
      </c>
      <c r="K101" s="91" t="e">
        <f>#REF!</f>
        <v>#REF!</v>
      </c>
      <c r="L101" s="22"/>
      <c r="M101" s="22"/>
      <c r="N101" s="22"/>
      <c r="O101" s="22"/>
      <c r="P101" s="22"/>
      <c r="Q101" s="22"/>
      <c r="R101" s="22"/>
      <c r="S101" s="22"/>
      <c r="T101" s="22"/>
      <c r="U101" s="22"/>
      <c r="V101" s="22"/>
      <c r="W101" s="22"/>
      <c r="X101" s="22"/>
      <c r="Y101" s="22"/>
      <c r="Z101" s="22"/>
      <c r="AA101" s="22"/>
      <c r="AB101" s="22"/>
      <c r="AC101" s="22"/>
      <c r="AD101" s="22"/>
      <c r="AE101" s="22"/>
      <c r="AF101" s="22"/>
    </row>
    <row r="102" spans="1:32" ht="16.5" customHeight="1">
      <c r="A102" s="109">
        <v>67</v>
      </c>
      <c r="B102" s="110" t="s">
        <v>142</v>
      </c>
      <c r="C102" s="90" t="e">
        <f>#REF!</f>
        <v>#REF!</v>
      </c>
      <c r="D102" s="94" t="s">
        <v>65</v>
      </c>
      <c r="E102" s="91" t="e">
        <f>#REF!</f>
        <v>#REF!</v>
      </c>
      <c r="F102" s="19"/>
      <c r="G102" s="92"/>
      <c r="H102" s="19"/>
      <c r="I102" s="90" t="e">
        <f>#REF!</f>
        <v>#REF!</v>
      </c>
      <c r="J102" s="90" t="e">
        <f>#REF!</f>
        <v>#REF!</v>
      </c>
      <c r="K102" s="91" t="e">
        <f>#REF!</f>
        <v>#REF!</v>
      </c>
      <c r="L102" s="22"/>
      <c r="M102" s="22"/>
      <c r="N102" s="22"/>
      <c r="O102" s="22"/>
      <c r="P102" s="22"/>
      <c r="Q102" s="22"/>
      <c r="R102" s="22"/>
      <c r="S102" s="22"/>
      <c r="T102" s="22"/>
      <c r="U102" s="22"/>
      <c r="V102" s="22"/>
      <c r="W102" s="22"/>
      <c r="X102" s="22"/>
      <c r="Y102" s="22"/>
      <c r="Z102" s="22"/>
      <c r="AA102" s="22"/>
      <c r="AB102" s="22"/>
      <c r="AC102" s="22"/>
      <c r="AD102" s="22"/>
      <c r="AE102" s="22"/>
      <c r="AF102" s="22"/>
    </row>
    <row r="103" spans="1:32" ht="16.5" customHeight="1">
      <c r="A103" s="109">
        <v>68</v>
      </c>
      <c r="B103" s="110" t="s">
        <v>143</v>
      </c>
      <c r="C103" s="90" t="e">
        <f>#REF!</f>
        <v>#REF!</v>
      </c>
      <c r="D103" s="94" t="s">
        <v>68</v>
      </c>
      <c r="E103" s="91" t="e">
        <f>#REF!</f>
        <v>#REF!</v>
      </c>
      <c r="F103" s="19"/>
      <c r="G103" s="92"/>
      <c r="H103" s="19"/>
      <c r="I103" s="90" t="e">
        <f>#REF!</f>
        <v>#REF!</v>
      </c>
      <c r="J103" s="90" t="e">
        <f>#REF!</f>
        <v>#REF!</v>
      </c>
      <c r="K103" s="91" t="e">
        <f>#REF!</f>
        <v>#REF!</v>
      </c>
      <c r="L103" s="22"/>
      <c r="M103" s="22"/>
      <c r="N103" s="22"/>
      <c r="O103" s="22"/>
      <c r="P103" s="22"/>
      <c r="Q103" s="22"/>
      <c r="R103" s="22"/>
      <c r="S103" s="22"/>
      <c r="T103" s="22"/>
      <c r="U103" s="22"/>
      <c r="V103" s="22"/>
      <c r="W103" s="22"/>
      <c r="X103" s="22"/>
      <c r="Y103" s="22"/>
      <c r="Z103" s="22"/>
      <c r="AA103" s="22"/>
      <c r="AB103" s="22"/>
      <c r="AC103" s="22"/>
      <c r="AD103" s="22"/>
      <c r="AE103" s="22"/>
      <c r="AF103" s="22"/>
    </row>
    <row r="104" spans="1:32" ht="16.5" customHeight="1">
      <c r="A104" s="109">
        <v>69</v>
      </c>
      <c r="B104" s="110" t="s">
        <v>144</v>
      </c>
      <c r="C104" s="90" t="e">
        <f>#REF!</f>
        <v>#REF!</v>
      </c>
      <c r="D104" s="94" t="s">
        <v>68</v>
      </c>
      <c r="E104" s="91" t="e">
        <f>#REF!</f>
        <v>#REF!</v>
      </c>
      <c r="F104" s="19"/>
      <c r="G104" s="92"/>
      <c r="H104" s="19"/>
      <c r="I104" s="90" t="e">
        <f>#REF!</f>
        <v>#REF!</v>
      </c>
      <c r="J104" s="90" t="e">
        <f>#REF!</f>
        <v>#REF!</v>
      </c>
      <c r="K104" s="91" t="e">
        <f>#REF!</f>
        <v>#REF!</v>
      </c>
      <c r="L104" s="22"/>
      <c r="M104" s="22"/>
      <c r="N104" s="22"/>
      <c r="O104" s="22"/>
      <c r="P104" s="22"/>
      <c r="Q104" s="22"/>
      <c r="R104" s="22"/>
      <c r="S104" s="22"/>
      <c r="T104" s="22"/>
      <c r="U104" s="22"/>
      <c r="V104" s="22"/>
      <c r="W104" s="22"/>
      <c r="X104" s="22"/>
      <c r="Y104" s="22"/>
      <c r="Z104" s="22"/>
      <c r="AA104" s="22"/>
      <c r="AB104" s="22"/>
      <c r="AC104" s="22"/>
      <c r="AD104" s="22"/>
      <c r="AE104" s="22"/>
      <c r="AF104" s="22"/>
    </row>
    <row r="105" spans="1:32" ht="16.5" customHeight="1">
      <c r="A105" s="109">
        <v>70</v>
      </c>
      <c r="B105" s="110" t="s">
        <v>145</v>
      </c>
      <c r="C105" s="90" t="e">
        <f>#REF!</f>
        <v>#REF!</v>
      </c>
      <c r="D105" s="94" t="s">
        <v>65</v>
      </c>
      <c r="E105" s="91" t="e">
        <f>#REF!</f>
        <v>#REF!</v>
      </c>
      <c r="F105" s="19"/>
      <c r="G105" s="92"/>
      <c r="H105" s="19"/>
      <c r="I105" s="90" t="e">
        <f>#REF!</f>
        <v>#REF!</v>
      </c>
      <c r="J105" s="90" t="e">
        <f>#REF!</f>
        <v>#REF!</v>
      </c>
      <c r="K105" s="91" t="e">
        <f>#REF!</f>
        <v>#REF!</v>
      </c>
      <c r="L105" s="22"/>
      <c r="M105" s="22"/>
      <c r="N105" s="22"/>
      <c r="O105" s="22"/>
      <c r="P105" s="22"/>
      <c r="Q105" s="22"/>
      <c r="R105" s="22"/>
      <c r="S105" s="22"/>
      <c r="T105" s="22"/>
      <c r="U105" s="22"/>
      <c r="V105" s="22"/>
      <c r="W105" s="22"/>
      <c r="X105" s="22"/>
      <c r="Y105" s="22"/>
      <c r="Z105" s="22"/>
      <c r="AA105" s="22"/>
      <c r="AB105" s="22"/>
      <c r="AC105" s="22"/>
      <c r="AD105" s="22"/>
      <c r="AE105" s="22"/>
      <c r="AF105" s="22"/>
    </row>
    <row r="106" spans="1:32" ht="16.5" customHeight="1">
      <c r="A106" s="109">
        <v>71</v>
      </c>
      <c r="B106" s="119" t="s">
        <v>146</v>
      </c>
      <c r="C106" s="90" t="e">
        <f>#REF!</f>
        <v>#REF!</v>
      </c>
      <c r="D106" s="94" t="s">
        <v>65</v>
      </c>
      <c r="E106" s="91" t="e">
        <f>#REF!</f>
        <v>#REF!</v>
      </c>
      <c r="F106" s="19"/>
      <c r="G106" s="92"/>
      <c r="H106" s="19"/>
      <c r="I106" s="90" t="e">
        <f>#REF!</f>
        <v>#REF!</v>
      </c>
      <c r="J106" s="90" t="e">
        <f>#REF!</f>
        <v>#REF!</v>
      </c>
      <c r="K106" s="91" t="e">
        <f>#REF!</f>
        <v>#REF!</v>
      </c>
      <c r="L106" s="22"/>
      <c r="M106" s="22"/>
      <c r="N106" s="22"/>
      <c r="O106" s="22"/>
      <c r="P106" s="22"/>
      <c r="Q106" s="22"/>
      <c r="R106" s="22"/>
      <c r="S106" s="22"/>
      <c r="T106" s="22"/>
      <c r="U106" s="22"/>
      <c r="V106" s="22"/>
      <c r="W106" s="22"/>
      <c r="X106" s="22"/>
      <c r="Y106" s="22"/>
      <c r="Z106" s="22"/>
      <c r="AA106" s="22"/>
      <c r="AB106" s="22"/>
      <c r="AC106" s="22"/>
      <c r="AD106" s="22"/>
      <c r="AE106" s="22"/>
      <c r="AF106" s="22"/>
    </row>
    <row r="107" spans="1:32" ht="16.5" customHeight="1">
      <c r="A107" s="109">
        <v>72</v>
      </c>
      <c r="B107" s="110" t="s">
        <v>147</v>
      </c>
      <c r="C107" s="90" t="e">
        <f>#REF!</f>
        <v>#REF!</v>
      </c>
      <c r="D107" s="94" t="s">
        <v>68</v>
      </c>
      <c r="E107" s="91" t="e">
        <f>#REF!</f>
        <v>#REF!</v>
      </c>
      <c r="F107" s="19"/>
      <c r="G107" s="92"/>
      <c r="H107" s="19"/>
      <c r="I107" s="90" t="e">
        <f>#REF!</f>
        <v>#REF!</v>
      </c>
      <c r="J107" s="90" t="e">
        <f>#REF!</f>
        <v>#REF!</v>
      </c>
      <c r="K107" s="91" t="e">
        <f>#REF!</f>
        <v>#REF!</v>
      </c>
      <c r="L107" s="22"/>
      <c r="M107" s="22"/>
      <c r="N107" s="22"/>
      <c r="O107" s="22"/>
      <c r="P107" s="22"/>
      <c r="Q107" s="22"/>
      <c r="R107" s="22"/>
      <c r="S107" s="22"/>
      <c r="T107" s="22"/>
      <c r="U107" s="22"/>
      <c r="V107" s="22"/>
      <c r="W107" s="22"/>
      <c r="X107" s="22"/>
      <c r="Y107" s="22"/>
      <c r="Z107" s="22"/>
      <c r="AA107" s="22"/>
      <c r="AB107" s="22"/>
      <c r="AC107" s="22"/>
      <c r="AD107" s="22"/>
      <c r="AE107" s="22"/>
      <c r="AF107" s="22"/>
    </row>
    <row r="108" spans="1:32" ht="16.5" customHeight="1">
      <c r="A108" s="109">
        <v>73</v>
      </c>
      <c r="B108" s="110" t="s">
        <v>148</v>
      </c>
      <c r="C108" s="90" t="e">
        <f>#REF!</f>
        <v>#REF!</v>
      </c>
      <c r="D108" s="94" t="s">
        <v>65</v>
      </c>
      <c r="E108" s="91" t="e">
        <f>#REF!</f>
        <v>#REF!</v>
      </c>
      <c r="F108" s="19"/>
      <c r="G108" s="92"/>
      <c r="H108" s="19"/>
      <c r="I108" s="90" t="e">
        <f>#REF!</f>
        <v>#REF!</v>
      </c>
      <c r="J108" s="90" t="e">
        <f>#REF!</f>
        <v>#REF!</v>
      </c>
      <c r="K108" s="91" t="e">
        <f>#REF!</f>
        <v>#REF!</v>
      </c>
      <c r="L108" s="22"/>
      <c r="M108" s="22"/>
      <c r="N108" s="22"/>
      <c r="O108" s="22"/>
      <c r="P108" s="22"/>
      <c r="Q108" s="22"/>
      <c r="R108" s="22"/>
      <c r="S108" s="22"/>
      <c r="T108" s="22"/>
      <c r="U108" s="22"/>
      <c r="V108" s="22"/>
      <c r="W108" s="22"/>
      <c r="X108" s="22"/>
      <c r="Y108" s="22"/>
      <c r="Z108" s="22"/>
      <c r="AA108" s="22"/>
      <c r="AB108" s="22"/>
      <c r="AC108" s="22"/>
      <c r="AD108" s="22"/>
      <c r="AE108" s="22"/>
      <c r="AF108" s="22"/>
    </row>
    <row r="109" spans="1:32" ht="16.5" customHeight="1">
      <c r="A109" s="109">
        <v>74</v>
      </c>
      <c r="B109" s="110" t="s">
        <v>149</v>
      </c>
      <c r="C109" s="90" t="e">
        <f>#REF!</f>
        <v>#REF!</v>
      </c>
      <c r="D109" s="94" t="s">
        <v>65</v>
      </c>
      <c r="E109" s="91" t="e">
        <f>#REF!</f>
        <v>#REF!</v>
      </c>
      <c r="F109" s="19"/>
      <c r="G109" s="92"/>
      <c r="H109" s="19"/>
      <c r="I109" s="90" t="e">
        <f>#REF!</f>
        <v>#REF!</v>
      </c>
      <c r="J109" s="90" t="e">
        <f>#REF!</f>
        <v>#REF!</v>
      </c>
      <c r="K109" s="91" t="e">
        <f>#REF!</f>
        <v>#REF!</v>
      </c>
      <c r="L109" s="22"/>
      <c r="M109" s="22"/>
      <c r="N109" s="22"/>
      <c r="O109" s="22"/>
      <c r="P109" s="22"/>
      <c r="Q109" s="22"/>
      <c r="R109" s="22"/>
      <c r="S109" s="22"/>
      <c r="T109" s="22"/>
      <c r="U109" s="22"/>
      <c r="V109" s="22"/>
      <c r="W109" s="22"/>
      <c r="X109" s="22"/>
      <c r="Y109" s="22"/>
      <c r="Z109" s="22"/>
      <c r="AA109" s="22"/>
      <c r="AB109" s="22"/>
      <c r="AC109" s="22"/>
      <c r="AD109" s="22"/>
      <c r="AE109" s="22"/>
      <c r="AF109" s="22"/>
    </row>
    <row r="110" spans="1:32" ht="16.5" customHeight="1">
      <c r="A110" s="109">
        <v>75</v>
      </c>
      <c r="B110" s="110" t="s">
        <v>150</v>
      </c>
      <c r="C110" s="90" t="e">
        <f>#REF!</f>
        <v>#REF!</v>
      </c>
      <c r="D110" s="94" t="s">
        <v>68</v>
      </c>
      <c r="E110" s="91" t="e">
        <f>#REF!</f>
        <v>#REF!</v>
      </c>
      <c r="F110" s="19"/>
      <c r="G110" s="92"/>
      <c r="H110" s="19"/>
      <c r="I110" s="90" t="e">
        <f>#REF!</f>
        <v>#REF!</v>
      </c>
      <c r="J110" s="90" t="e">
        <f>#REF!</f>
        <v>#REF!</v>
      </c>
      <c r="K110" s="91" t="e">
        <f>#REF!</f>
        <v>#REF!</v>
      </c>
      <c r="L110" s="22"/>
      <c r="M110" s="22"/>
      <c r="N110" s="22"/>
      <c r="O110" s="22"/>
      <c r="P110" s="22"/>
      <c r="Q110" s="22"/>
      <c r="R110" s="22"/>
      <c r="S110" s="22"/>
      <c r="T110" s="22"/>
      <c r="U110" s="22"/>
      <c r="V110" s="22"/>
      <c r="W110" s="22"/>
      <c r="X110" s="22"/>
      <c r="Y110" s="22"/>
      <c r="Z110" s="22"/>
      <c r="AA110" s="22"/>
      <c r="AB110" s="22"/>
      <c r="AC110" s="22"/>
      <c r="AD110" s="22"/>
      <c r="AE110" s="22"/>
      <c r="AF110" s="22"/>
    </row>
    <row r="111" spans="1:32" ht="16.5" customHeight="1">
      <c r="A111" s="109">
        <v>76</v>
      </c>
      <c r="B111" s="110" t="s">
        <v>151</v>
      </c>
      <c r="C111" s="90" t="e">
        <f>#REF!</f>
        <v>#REF!</v>
      </c>
      <c r="D111" s="94" t="s">
        <v>68</v>
      </c>
      <c r="E111" s="91" t="e">
        <f>#REF!</f>
        <v>#REF!</v>
      </c>
      <c r="F111" s="19"/>
      <c r="G111" s="92"/>
      <c r="H111" s="19"/>
      <c r="I111" s="90" t="e">
        <f>#REF!</f>
        <v>#REF!</v>
      </c>
      <c r="J111" s="90" t="e">
        <f>#REF!</f>
        <v>#REF!</v>
      </c>
      <c r="K111" s="91" t="e">
        <f>#REF!</f>
        <v>#REF!</v>
      </c>
      <c r="L111" s="22"/>
      <c r="M111" s="22"/>
      <c r="N111" s="22"/>
      <c r="O111" s="22"/>
      <c r="P111" s="22"/>
      <c r="Q111" s="22"/>
      <c r="R111" s="22"/>
      <c r="S111" s="22"/>
      <c r="T111" s="22"/>
      <c r="U111" s="22"/>
      <c r="V111" s="22"/>
      <c r="W111" s="22"/>
      <c r="X111" s="22"/>
      <c r="Y111" s="22"/>
      <c r="Z111" s="22"/>
      <c r="AA111" s="22"/>
      <c r="AB111" s="22"/>
      <c r="AC111" s="22"/>
      <c r="AD111" s="22"/>
      <c r="AE111" s="22"/>
      <c r="AF111" s="22"/>
    </row>
    <row r="112" spans="1:32" ht="16.5" customHeight="1">
      <c r="A112" s="109">
        <v>77</v>
      </c>
      <c r="B112" s="110" t="s">
        <v>152</v>
      </c>
      <c r="C112" s="90" t="e">
        <f>#REF!</f>
        <v>#REF!</v>
      </c>
      <c r="D112" s="94" t="s">
        <v>65</v>
      </c>
      <c r="E112" s="91" t="e">
        <f>#REF!</f>
        <v>#REF!</v>
      </c>
      <c r="F112" s="19"/>
      <c r="G112" s="92"/>
      <c r="H112" s="19"/>
      <c r="I112" s="90" t="e">
        <f>#REF!</f>
        <v>#REF!</v>
      </c>
      <c r="J112" s="90" t="e">
        <f>#REF!</f>
        <v>#REF!</v>
      </c>
      <c r="K112" s="91" t="e">
        <f>#REF!</f>
        <v>#REF!</v>
      </c>
      <c r="L112" s="22"/>
      <c r="M112" s="22"/>
      <c r="N112" s="22"/>
      <c r="O112" s="22"/>
      <c r="P112" s="22"/>
      <c r="Q112" s="22"/>
      <c r="R112" s="22"/>
      <c r="S112" s="22"/>
      <c r="T112" s="22"/>
      <c r="U112" s="22"/>
      <c r="V112" s="22"/>
      <c r="W112" s="22"/>
      <c r="X112" s="22"/>
      <c r="Y112" s="22"/>
      <c r="Z112" s="22"/>
      <c r="AA112" s="22"/>
      <c r="AB112" s="22"/>
      <c r="AC112" s="22"/>
      <c r="AD112" s="22"/>
      <c r="AE112" s="22"/>
      <c r="AF112" s="22"/>
    </row>
    <row r="113" spans="1:32" ht="16.5" customHeight="1">
      <c r="A113" s="109">
        <v>78</v>
      </c>
      <c r="B113" s="110" t="s">
        <v>153</v>
      </c>
      <c r="C113" s="90" t="e">
        <f>#REF!</f>
        <v>#REF!</v>
      </c>
      <c r="D113" s="94" t="s">
        <v>68</v>
      </c>
      <c r="E113" s="91" t="e">
        <f>#REF!</f>
        <v>#REF!</v>
      </c>
      <c r="F113" s="19"/>
      <c r="G113" s="92"/>
      <c r="H113" s="19"/>
      <c r="I113" s="90" t="e">
        <f>#REF!</f>
        <v>#REF!</v>
      </c>
      <c r="J113" s="90" t="e">
        <f>#REF!</f>
        <v>#REF!</v>
      </c>
      <c r="K113" s="91" t="e">
        <f>#REF!</f>
        <v>#REF!</v>
      </c>
      <c r="L113" s="22"/>
      <c r="M113" s="22"/>
      <c r="N113" s="22"/>
      <c r="O113" s="22"/>
      <c r="P113" s="22"/>
      <c r="Q113" s="22"/>
      <c r="R113" s="22"/>
      <c r="S113" s="22"/>
      <c r="T113" s="22"/>
      <c r="U113" s="22"/>
      <c r="V113" s="22"/>
      <c r="W113" s="22"/>
      <c r="X113" s="22"/>
      <c r="Y113" s="22"/>
      <c r="Z113" s="22"/>
      <c r="AA113" s="22"/>
      <c r="AB113" s="22"/>
      <c r="AC113" s="22"/>
      <c r="AD113" s="22"/>
      <c r="AE113" s="22"/>
      <c r="AF113" s="22"/>
    </row>
    <row r="114" spans="1:32" ht="16.5" customHeight="1">
      <c r="A114" s="109">
        <v>79</v>
      </c>
      <c r="B114" s="110" t="s">
        <v>154</v>
      </c>
      <c r="C114" s="90" t="e">
        <f>#REF!</f>
        <v>#REF!</v>
      </c>
      <c r="D114" s="94" t="s">
        <v>65</v>
      </c>
      <c r="E114" s="91" t="e">
        <f>#REF!</f>
        <v>#REF!</v>
      </c>
      <c r="F114" s="19"/>
      <c r="G114" s="92"/>
      <c r="H114" s="19"/>
      <c r="I114" s="90" t="e">
        <f>#REF!</f>
        <v>#REF!</v>
      </c>
      <c r="J114" s="90" t="e">
        <f>#REF!</f>
        <v>#REF!</v>
      </c>
      <c r="K114" s="91" t="e">
        <f>#REF!</f>
        <v>#REF!</v>
      </c>
      <c r="L114" s="22"/>
      <c r="M114" s="22"/>
      <c r="N114" s="22"/>
      <c r="O114" s="22"/>
      <c r="P114" s="22"/>
      <c r="Q114" s="22"/>
      <c r="R114" s="22"/>
      <c r="S114" s="22"/>
      <c r="T114" s="22"/>
      <c r="U114" s="22"/>
      <c r="V114" s="22"/>
      <c r="W114" s="22"/>
      <c r="X114" s="22"/>
      <c r="Y114" s="22"/>
      <c r="Z114" s="22"/>
      <c r="AA114" s="22"/>
      <c r="AB114" s="22"/>
      <c r="AC114" s="22"/>
      <c r="AD114" s="22"/>
      <c r="AE114" s="22"/>
      <c r="AF114" s="22"/>
    </row>
    <row r="115" spans="1:32" ht="16.5" customHeight="1">
      <c r="A115" s="109">
        <v>80</v>
      </c>
      <c r="B115" s="110" t="s">
        <v>155</v>
      </c>
      <c r="C115" s="90" t="e">
        <f>#REF!</f>
        <v>#REF!</v>
      </c>
      <c r="D115" s="94" t="s">
        <v>68</v>
      </c>
      <c r="E115" s="91" t="e">
        <f>#REF!</f>
        <v>#REF!</v>
      </c>
      <c r="F115" s="19"/>
      <c r="G115" s="92"/>
      <c r="H115" s="19"/>
      <c r="I115" s="90" t="e">
        <f>#REF!</f>
        <v>#REF!</v>
      </c>
      <c r="J115" s="90" t="e">
        <f>#REF!</f>
        <v>#REF!</v>
      </c>
      <c r="K115" s="91" t="e">
        <f>#REF!</f>
        <v>#REF!</v>
      </c>
      <c r="L115" s="22"/>
      <c r="M115" s="22"/>
      <c r="N115" s="22"/>
      <c r="O115" s="22"/>
      <c r="P115" s="22"/>
      <c r="Q115" s="22"/>
      <c r="R115" s="22"/>
      <c r="S115" s="22"/>
      <c r="T115" s="22"/>
      <c r="U115" s="22"/>
      <c r="V115" s="22"/>
      <c r="W115" s="22"/>
      <c r="X115" s="22"/>
      <c r="Y115" s="22"/>
      <c r="Z115" s="22"/>
      <c r="AA115" s="22"/>
      <c r="AB115" s="22"/>
      <c r="AC115" s="22"/>
      <c r="AD115" s="22"/>
      <c r="AE115" s="22"/>
      <c r="AF115" s="22"/>
    </row>
    <row r="116" spans="1:32" ht="16.5" customHeight="1">
      <c r="A116" s="109">
        <v>81</v>
      </c>
      <c r="B116" s="110" t="s">
        <v>156</v>
      </c>
      <c r="C116" s="90" t="e">
        <f>#REF!</f>
        <v>#REF!</v>
      </c>
      <c r="D116" s="94" t="s">
        <v>68</v>
      </c>
      <c r="E116" s="91" t="e">
        <f>#REF!</f>
        <v>#REF!</v>
      </c>
      <c r="F116" s="19"/>
      <c r="G116" s="92"/>
      <c r="H116" s="19"/>
      <c r="I116" s="90" t="e">
        <f>#REF!</f>
        <v>#REF!</v>
      </c>
      <c r="J116" s="90" t="e">
        <f>#REF!</f>
        <v>#REF!</v>
      </c>
      <c r="K116" s="91" t="e">
        <f>#REF!</f>
        <v>#REF!</v>
      </c>
      <c r="L116" s="22"/>
      <c r="M116" s="22"/>
      <c r="N116" s="22"/>
      <c r="O116" s="22"/>
      <c r="P116" s="22"/>
      <c r="Q116" s="22"/>
      <c r="R116" s="22"/>
      <c r="S116" s="22"/>
      <c r="T116" s="22"/>
      <c r="U116" s="22"/>
      <c r="V116" s="22"/>
      <c r="W116" s="22"/>
      <c r="X116" s="22"/>
      <c r="Y116" s="22"/>
      <c r="Z116" s="22"/>
      <c r="AA116" s="22"/>
      <c r="AB116" s="22"/>
      <c r="AC116" s="22"/>
      <c r="AD116" s="22"/>
      <c r="AE116" s="22"/>
      <c r="AF116" s="22"/>
    </row>
    <row r="117" spans="1:32" ht="16.5" customHeight="1">
      <c r="A117" s="109">
        <v>82</v>
      </c>
      <c r="B117" s="110" t="s">
        <v>157</v>
      </c>
      <c r="C117" s="90" t="e">
        <f>#REF!</f>
        <v>#REF!</v>
      </c>
      <c r="D117" s="94" t="s">
        <v>65</v>
      </c>
      <c r="E117" s="91" t="e">
        <f>#REF!</f>
        <v>#REF!</v>
      </c>
      <c r="F117" s="19"/>
      <c r="G117" s="92"/>
      <c r="H117" s="19"/>
      <c r="I117" s="90" t="e">
        <f>#REF!</f>
        <v>#REF!</v>
      </c>
      <c r="J117" s="90" t="e">
        <f>#REF!</f>
        <v>#REF!</v>
      </c>
      <c r="K117" s="91" t="e">
        <f>#REF!</f>
        <v>#REF!</v>
      </c>
      <c r="L117" s="22"/>
      <c r="M117" s="22"/>
      <c r="N117" s="22"/>
      <c r="O117" s="22"/>
      <c r="P117" s="22"/>
      <c r="Q117" s="22"/>
      <c r="R117" s="22"/>
      <c r="S117" s="22"/>
      <c r="T117" s="22"/>
      <c r="U117" s="22"/>
      <c r="V117" s="22"/>
      <c r="W117" s="22"/>
      <c r="X117" s="22"/>
      <c r="Y117" s="22"/>
      <c r="Z117" s="22"/>
      <c r="AA117" s="22"/>
      <c r="AB117" s="22"/>
      <c r="AC117" s="22"/>
      <c r="AD117" s="22"/>
      <c r="AE117" s="22"/>
      <c r="AF117" s="22"/>
    </row>
    <row r="118" spans="1:32" ht="16.5" customHeight="1">
      <c r="A118" s="109">
        <v>83</v>
      </c>
      <c r="B118" s="110" t="s">
        <v>158</v>
      </c>
      <c r="C118" s="90" t="e">
        <f>#REF!</f>
        <v>#REF!</v>
      </c>
      <c r="D118" s="94" t="s">
        <v>65</v>
      </c>
      <c r="E118" s="91" t="e">
        <f>#REF!</f>
        <v>#REF!</v>
      </c>
      <c r="F118" s="19"/>
      <c r="G118" s="92"/>
      <c r="H118" s="19"/>
      <c r="I118" s="90" t="e">
        <f>#REF!</f>
        <v>#REF!</v>
      </c>
      <c r="J118" s="90" t="e">
        <f>#REF!</f>
        <v>#REF!</v>
      </c>
      <c r="K118" s="91" t="e">
        <f>#REF!</f>
        <v>#REF!</v>
      </c>
      <c r="L118" s="22"/>
      <c r="M118" s="22"/>
      <c r="N118" s="22"/>
      <c r="O118" s="22"/>
      <c r="P118" s="22"/>
      <c r="Q118" s="22"/>
      <c r="R118" s="22"/>
      <c r="S118" s="22"/>
      <c r="T118" s="22"/>
      <c r="U118" s="22"/>
      <c r="V118" s="22"/>
      <c r="W118" s="22"/>
      <c r="X118" s="22"/>
      <c r="Y118" s="22"/>
      <c r="Z118" s="22"/>
      <c r="AA118" s="22"/>
      <c r="AB118" s="22"/>
      <c r="AC118" s="22"/>
      <c r="AD118" s="22"/>
      <c r="AE118" s="22"/>
      <c r="AF118" s="22"/>
    </row>
    <row r="119" spans="1:32" ht="16.5" customHeight="1">
      <c r="A119" s="109">
        <v>84</v>
      </c>
      <c r="B119" s="110" t="s">
        <v>159</v>
      </c>
      <c r="C119" s="90" t="e">
        <f>#REF!</f>
        <v>#REF!</v>
      </c>
      <c r="D119" s="94" t="s">
        <v>68</v>
      </c>
      <c r="E119" s="91" t="e">
        <f>#REF!</f>
        <v>#REF!</v>
      </c>
      <c r="F119" s="19"/>
      <c r="G119" s="92"/>
      <c r="H119" s="19"/>
      <c r="I119" s="90" t="e">
        <f>#REF!</f>
        <v>#REF!</v>
      </c>
      <c r="J119" s="90" t="e">
        <f>#REF!</f>
        <v>#REF!</v>
      </c>
      <c r="K119" s="91" t="e">
        <f>#REF!</f>
        <v>#REF!</v>
      </c>
      <c r="L119" s="22"/>
      <c r="M119" s="22"/>
      <c r="N119" s="22"/>
      <c r="O119" s="22"/>
      <c r="P119" s="22"/>
      <c r="Q119" s="22"/>
      <c r="R119" s="22"/>
      <c r="S119" s="22"/>
      <c r="T119" s="22"/>
      <c r="U119" s="22"/>
      <c r="V119" s="22"/>
      <c r="W119" s="22"/>
      <c r="X119" s="22"/>
      <c r="Y119" s="22"/>
      <c r="Z119" s="22"/>
      <c r="AA119" s="22"/>
      <c r="AB119" s="22"/>
      <c r="AC119" s="22"/>
      <c r="AD119" s="22"/>
      <c r="AE119" s="22"/>
      <c r="AF119" s="22"/>
    </row>
    <row r="120" spans="1:32" ht="16.5" customHeight="1">
      <c r="A120" s="109"/>
      <c r="B120" s="121"/>
      <c r="C120" s="90"/>
      <c r="D120" s="109"/>
      <c r="E120" s="91"/>
      <c r="F120" s="19"/>
      <c r="G120" s="92"/>
      <c r="H120" s="19"/>
      <c r="I120" s="90"/>
      <c r="J120" s="90"/>
      <c r="K120" s="122"/>
      <c r="L120" s="22"/>
      <c r="M120" s="22"/>
      <c r="N120" s="22"/>
      <c r="O120" s="22"/>
      <c r="P120" s="22"/>
      <c r="Q120" s="22"/>
      <c r="R120" s="22"/>
      <c r="S120" s="22"/>
      <c r="T120" s="22"/>
      <c r="U120" s="22"/>
      <c r="V120" s="22"/>
      <c r="W120" s="22"/>
      <c r="X120" s="22"/>
      <c r="Y120" s="22"/>
      <c r="Z120" s="22"/>
      <c r="AA120" s="22"/>
      <c r="AB120" s="22"/>
      <c r="AC120" s="22"/>
      <c r="AD120" s="22"/>
      <c r="AE120" s="22"/>
      <c r="AF120" s="22"/>
    </row>
    <row r="121" spans="1:32">
      <c r="A121" s="19"/>
      <c r="B121" s="123"/>
      <c r="C121" s="124"/>
      <c r="D121" s="19"/>
      <c r="E121" s="103"/>
      <c r="F121" s="19"/>
      <c r="G121" s="92"/>
      <c r="H121" s="19"/>
      <c r="I121" s="124"/>
      <c r="J121" s="124"/>
      <c r="K121" s="125"/>
      <c r="L121" s="22"/>
      <c r="M121" s="22"/>
      <c r="N121" s="22"/>
      <c r="O121" s="22"/>
      <c r="P121" s="22"/>
      <c r="Q121" s="22"/>
      <c r="R121" s="22"/>
      <c r="S121" s="22"/>
      <c r="T121" s="22"/>
      <c r="U121" s="22"/>
      <c r="V121" s="22"/>
      <c r="W121" s="22"/>
      <c r="X121" s="22"/>
      <c r="Y121" s="22"/>
      <c r="Z121" s="22"/>
      <c r="AA121" s="22"/>
      <c r="AB121" s="22"/>
      <c r="AC121" s="22"/>
      <c r="AD121" s="22"/>
      <c r="AE121" s="22"/>
      <c r="AF121" s="22"/>
    </row>
    <row r="122" spans="1:32">
      <c r="A122" s="293" t="s">
        <v>48</v>
      </c>
      <c r="B122" s="290"/>
      <c r="C122" s="126" t="e">
        <f>SUM(C36:C121)</f>
        <v>#REF!</v>
      </c>
      <c r="D122" s="126"/>
      <c r="E122" s="127" t="e">
        <f>SUM(E36:E121)</f>
        <v>#REF!</v>
      </c>
      <c r="F122" s="20"/>
      <c r="G122" s="114"/>
      <c r="H122" s="20"/>
      <c r="I122" s="126" t="e">
        <f t="shared" ref="I122:K122" si="1">SUM(I36:I121)</f>
        <v>#REF!</v>
      </c>
      <c r="J122" s="126" t="e">
        <f t="shared" si="1"/>
        <v>#REF!</v>
      </c>
      <c r="K122" s="128" t="e">
        <f t="shared" si="1"/>
        <v>#REF!</v>
      </c>
      <c r="L122" s="23"/>
      <c r="M122" s="23"/>
      <c r="N122" s="23"/>
      <c r="O122" s="23"/>
      <c r="P122" s="23"/>
      <c r="Q122" s="23"/>
      <c r="R122" s="23"/>
      <c r="S122" s="23"/>
      <c r="T122" s="23"/>
      <c r="U122" s="23"/>
      <c r="V122" s="23"/>
      <c r="W122" s="23"/>
      <c r="X122" s="23"/>
      <c r="Y122" s="23"/>
      <c r="Z122" s="23"/>
      <c r="AA122" s="23"/>
      <c r="AB122" s="23"/>
      <c r="AC122" s="23"/>
      <c r="AD122" s="23"/>
      <c r="AE122" s="23"/>
      <c r="AF122" s="23"/>
    </row>
    <row r="123" spans="1:32">
      <c r="A123" s="70"/>
      <c r="B123" s="71"/>
      <c r="C123" s="102"/>
      <c r="D123" s="70"/>
      <c r="E123" s="72"/>
      <c r="F123" s="70"/>
      <c r="G123" s="73"/>
      <c r="H123" s="70"/>
      <c r="I123" s="102"/>
      <c r="J123" s="102"/>
      <c r="K123" s="129"/>
      <c r="L123" s="22"/>
      <c r="M123" s="22"/>
      <c r="N123" s="22"/>
      <c r="O123" s="22"/>
      <c r="P123" s="22"/>
      <c r="Q123" s="22"/>
      <c r="R123" s="22"/>
      <c r="S123" s="22"/>
      <c r="T123" s="22"/>
      <c r="U123" s="22"/>
      <c r="V123" s="22"/>
      <c r="W123" s="22"/>
      <c r="X123" s="22"/>
      <c r="Y123" s="22"/>
      <c r="Z123" s="22"/>
      <c r="AA123" s="22"/>
      <c r="AB123" s="22"/>
      <c r="AC123" s="22"/>
      <c r="AD123" s="22"/>
      <c r="AE123" s="22"/>
      <c r="AF123" s="22"/>
    </row>
    <row r="124" spans="1:32">
      <c r="A124" s="70"/>
      <c r="B124" s="71"/>
      <c r="C124" s="102"/>
      <c r="D124" s="70"/>
      <c r="E124" s="72"/>
      <c r="F124" s="70"/>
      <c r="G124" s="73"/>
      <c r="H124" s="70"/>
      <c r="I124" s="102"/>
      <c r="J124" s="102"/>
      <c r="K124" s="129"/>
      <c r="L124" s="22"/>
      <c r="M124" s="22"/>
      <c r="N124" s="22"/>
      <c r="O124" s="22"/>
      <c r="P124" s="22"/>
      <c r="Q124" s="22"/>
      <c r="R124" s="22"/>
      <c r="S124" s="22"/>
      <c r="T124" s="22"/>
      <c r="U124" s="22"/>
      <c r="V124" s="22"/>
      <c r="W124" s="22"/>
      <c r="X124" s="22"/>
      <c r="Y124" s="22"/>
      <c r="Z124" s="22"/>
      <c r="AA124" s="22"/>
      <c r="AB124" s="22"/>
      <c r="AC124" s="22"/>
      <c r="AD124" s="22"/>
      <c r="AE124" s="22"/>
      <c r="AF124" s="22"/>
    </row>
    <row r="125" spans="1:32">
      <c r="A125" s="22"/>
      <c r="B125" s="130"/>
      <c r="C125" s="22"/>
      <c r="D125" s="22"/>
      <c r="E125" s="72"/>
      <c r="F125" s="22"/>
      <c r="G125" s="131"/>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row>
    <row r="126" spans="1:32" ht="18.75">
      <c r="A126" s="132" t="s">
        <v>160</v>
      </c>
      <c r="B126" s="130"/>
      <c r="C126" s="22"/>
      <c r="D126" s="22"/>
      <c r="E126" s="72"/>
      <c r="F126" s="22"/>
      <c r="G126" s="131"/>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row>
    <row r="127" spans="1:32">
      <c r="A127" s="22" t="s">
        <v>161</v>
      </c>
      <c r="B127" s="130"/>
      <c r="C127" s="22"/>
      <c r="D127" s="22"/>
      <c r="E127" s="72"/>
      <c r="F127" s="22"/>
      <c r="G127" s="131"/>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row>
    <row r="128" spans="1:32">
      <c r="A128" s="22" t="s">
        <v>162</v>
      </c>
      <c r="B128" s="130"/>
      <c r="C128" s="22"/>
      <c r="D128" s="22"/>
      <c r="E128" s="72"/>
      <c r="F128" s="22"/>
      <c r="G128" s="131"/>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row>
    <row r="129" spans="1:32">
      <c r="A129" s="22" t="s">
        <v>163</v>
      </c>
      <c r="B129" s="130"/>
      <c r="C129" s="22"/>
      <c r="D129" s="22"/>
      <c r="E129" s="72"/>
      <c r="F129" s="22"/>
      <c r="G129" s="131"/>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row>
    <row r="130" spans="1:32">
      <c r="A130" s="22" t="s">
        <v>164</v>
      </c>
      <c r="B130" s="130"/>
      <c r="C130" s="22"/>
      <c r="D130" s="22"/>
      <c r="E130" s="72"/>
      <c r="F130" s="22"/>
      <c r="G130" s="131"/>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row>
    <row r="131" spans="1:32">
      <c r="A131" s="22" t="s">
        <v>165</v>
      </c>
      <c r="B131" s="130"/>
      <c r="C131" s="22"/>
      <c r="D131" s="22"/>
      <c r="E131" s="72"/>
      <c r="F131" s="22"/>
      <c r="G131" s="131"/>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row>
    <row r="132" spans="1:32" ht="18.75">
      <c r="A132" s="132" t="s">
        <v>166</v>
      </c>
      <c r="B132" s="130"/>
      <c r="C132" s="22"/>
      <c r="D132" s="22"/>
      <c r="E132" s="72"/>
      <c r="F132" s="22"/>
      <c r="G132" s="131"/>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row>
    <row r="133" spans="1:32">
      <c r="A133" s="22" t="s">
        <v>167</v>
      </c>
      <c r="B133" s="130"/>
      <c r="C133" s="22"/>
      <c r="D133" s="22"/>
      <c r="E133" s="72"/>
      <c r="F133" s="22"/>
      <c r="G133" s="131"/>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row>
    <row r="134" spans="1:32">
      <c r="A134" s="22" t="s">
        <v>168</v>
      </c>
      <c r="B134" s="130"/>
      <c r="C134" s="22"/>
      <c r="D134" s="22"/>
      <c r="E134" s="72"/>
      <c r="F134" s="22"/>
      <c r="G134" s="131"/>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row>
    <row r="135" spans="1:32" ht="18.75">
      <c r="A135" s="132" t="s">
        <v>169</v>
      </c>
      <c r="B135" s="130"/>
      <c r="C135" s="22"/>
      <c r="D135" s="22"/>
      <c r="E135" s="72"/>
      <c r="F135" s="22"/>
      <c r="G135" s="131"/>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row>
    <row r="136" spans="1:32">
      <c r="A136" s="22" t="s">
        <v>170</v>
      </c>
      <c r="B136" s="130"/>
      <c r="C136" s="22"/>
      <c r="D136" s="22"/>
      <c r="E136" s="72"/>
      <c r="F136" s="22"/>
      <c r="G136" s="131"/>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row>
    <row r="137" spans="1:32">
      <c r="A137" s="22"/>
      <c r="B137" s="130"/>
      <c r="C137" s="22"/>
      <c r="D137" s="22"/>
      <c r="E137" s="72"/>
      <c r="F137" s="22"/>
      <c r="G137" s="131"/>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row>
    <row r="138" spans="1:32">
      <c r="A138" s="22"/>
      <c r="B138" s="130"/>
      <c r="C138" s="22"/>
      <c r="D138" s="22"/>
      <c r="E138" s="72"/>
      <c r="F138" s="22"/>
      <c r="G138" s="131"/>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row>
    <row r="139" spans="1:32">
      <c r="A139" s="22"/>
      <c r="B139" s="130"/>
      <c r="C139" s="22"/>
      <c r="D139" s="22"/>
      <c r="E139" s="72"/>
      <c r="F139" s="22"/>
      <c r="G139" s="131"/>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row>
    <row r="140" spans="1:32">
      <c r="A140" s="22"/>
      <c r="B140" s="130"/>
      <c r="C140" s="22"/>
      <c r="D140" s="22"/>
      <c r="E140" s="72"/>
      <c r="F140" s="22"/>
      <c r="G140" s="131"/>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row>
    <row r="141" spans="1:32">
      <c r="A141" s="22"/>
      <c r="B141" s="130"/>
      <c r="C141" s="22"/>
      <c r="D141" s="22"/>
      <c r="E141" s="72"/>
      <c r="F141" s="22"/>
      <c r="G141" s="131"/>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row>
    <row r="142" spans="1:32">
      <c r="A142" s="22"/>
      <c r="B142" s="130"/>
      <c r="C142" s="22"/>
      <c r="D142" s="22"/>
      <c r="E142" s="72"/>
      <c r="F142" s="22"/>
      <c r="G142" s="131"/>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row>
    <row r="143" spans="1:32">
      <c r="A143" s="22"/>
      <c r="B143" s="130"/>
      <c r="C143" s="22"/>
      <c r="D143" s="22"/>
      <c r="E143" s="72"/>
      <c r="F143" s="22"/>
      <c r="G143" s="131"/>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row>
    <row r="144" spans="1:32">
      <c r="A144" s="22"/>
      <c r="B144" s="130"/>
      <c r="C144" s="22"/>
      <c r="D144" s="22"/>
      <c r="E144" s="72"/>
      <c r="F144" s="22"/>
      <c r="G144" s="131"/>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row>
    <row r="145" spans="1:32">
      <c r="A145" s="22"/>
      <c r="B145" s="130"/>
      <c r="C145" s="22"/>
      <c r="D145" s="22"/>
      <c r="E145" s="72"/>
      <c r="F145" s="22"/>
      <c r="G145" s="131"/>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row>
    <row r="146" spans="1:32">
      <c r="A146" s="22"/>
      <c r="B146" s="130"/>
      <c r="C146" s="22"/>
      <c r="D146" s="22"/>
      <c r="E146" s="72"/>
      <c r="F146" s="22"/>
      <c r="G146" s="131"/>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row>
    <row r="147" spans="1:32">
      <c r="A147" s="22"/>
      <c r="B147" s="130"/>
      <c r="C147" s="22"/>
      <c r="D147" s="22"/>
      <c r="E147" s="72"/>
      <c r="F147" s="22"/>
      <c r="G147" s="131"/>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row>
    <row r="148" spans="1:32">
      <c r="A148" s="22"/>
      <c r="B148" s="130"/>
      <c r="C148" s="22"/>
      <c r="D148" s="22"/>
      <c r="E148" s="72"/>
      <c r="F148" s="22"/>
      <c r="G148" s="131"/>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row>
    <row r="149" spans="1:32">
      <c r="A149" s="22"/>
      <c r="B149" s="130"/>
      <c r="C149" s="22"/>
      <c r="D149" s="22"/>
      <c r="E149" s="72"/>
      <c r="F149" s="22"/>
      <c r="G149" s="131"/>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row>
    <row r="150" spans="1:32">
      <c r="A150" s="22"/>
      <c r="B150" s="130"/>
      <c r="C150" s="22"/>
      <c r="D150" s="22"/>
      <c r="E150" s="72"/>
      <c r="F150" s="22"/>
      <c r="G150" s="131"/>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row>
    <row r="151" spans="1:32">
      <c r="A151" s="22"/>
      <c r="B151" s="130"/>
      <c r="C151" s="22"/>
      <c r="D151" s="22"/>
      <c r="E151" s="72"/>
      <c r="F151" s="22"/>
      <c r="G151" s="131"/>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row>
    <row r="152" spans="1:32">
      <c r="A152" s="22"/>
      <c r="B152" s="130"/>
      <c r="C152" s="22"/>
      <c r="D152" s="22"/>
      <c r="E152" s="72"/>
      <c r="F152" s="22"/>
      <c r="G152" s="131"/>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row>
    <row r="153" spans="1:32">
      <c r="A153" s="22"/>
      <c r="B153" s="130"/>
      <c r="C153" s="22"/>
      <c r="D153" s="22"/>
      <c r="E153" s="72"/>
      <c r="F153" s="22"/>
      <c r="G153" s="131"/>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row>
    <row r="154" spans="1:32">
      <c r="A154" s="22"/>
      <c r="B154" s="130"/>
      <c r="C154" s="22"/>
      <c r="D154" s="22"/>
      <c r="E154" s="72"/>
      <c r="F154" s="22"/>
      <c r="G154" s="131"/>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row>
    <row r="155" spans="1:32">
      <c r="A155" s="22"/>
      <c r="B155" s="130"/>
      <c r="C155" s="22"/>
      <c r="D155" s="22"/>
      <c r="E155" s="72"/>
      <c r="F155" s="22"/>
      <c r="G155" s="131"/>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row>
    <row r="156" spans="1:32">
      <c r="A156" s="22"/>
      <c r="B156" s="130"/>
      <c r="C156" s="22"/>
      <c r="D156" s="22"/>
      <c r="E156" s="72"/>
      <c r="F156" s="22"/>
      <c r="G156" s="131"/>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row>
    <row r="157" spans="1:32">
      <c r="A157" s="22"/>
      <c r="B157" s="130"/>
      <c r="C157" s="22"/>
      <c r="D157" s="22"/>
      <c r="E157" s="72"/>
      <c r="F157" s="22"/>
      <c r="G157" s="131"/>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row>
    <row r="158" spans="1:32">
      <c r="A158" s="22"/>
      <c r="B158" s="130"/>
      <c r="C158" s="22"/>
      <c r="D158" s="22"/>
      <c r="E158" s="72"/>
      <c r="F158" s="22"/>
      <c r="G158" s="131"/>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row>
    <row r="159" spans="1:32">
      <c r="A159" s="22"/>
      <c r="B159" s="130"/>
      <c r="C159" s="22"/>
      <c r="D159" s="22"/>
      <c r="E159" s="72"/>
      <c r="F159" s="22"/>
      <c r="G159" s="131"/>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row>
    <row r="160" spans="1:32">
      <c r="A160" s="22"/>
      <c r="B160" s="130"/>
      <c r="C160" s="22"/>
      <c r="D160" s="22"/>
      <c r="E160" s="72"/>
      <c r="F160" s="22"/>
      <c r="G160" s="131"/>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row>
    <row r="161" spans="1:32">
      <c r="A161" s="22"/>
      <c r="B161" s="130"/>
      <c r="C161" s="22"/>
      <c r="D161" s="22"/>
      <c r="E161" s="72"/>
      <c r="F161" s="22"/>
      <c r="G161" s="131"/>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row>
    <row r="162" spans="1:32">
      <c r="A162" s="22"/>
      <c r="B162" s="130"/>
      <c r="C162" s="22"/>
      <c r="D162" s="22"/>
      <c r="E162" s="72"/>
      <c r="F162" s="22"/>
      <c r="G162" s="131"/>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row>
    <row r="163" spans="1:32">
      <c r="A163" s="22"/>
      <c r="B163" s="130"/>
      <c r="C163" s="22"/>
      <c r="D163" s="22"/>
      <c r="E163" s="72"/>
      <c r="F163" s="22"/>
      <c r="G163" s="131"/>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row>
    <row r="164" spans="1:32">
      <c r="A164" s="22"/>
      <c r="B164" s="130"/>
      <c r="C164" s="22"/>
      <c r="D164" s="22"/>
      <c r="E164" s="72"/>
      <c r="F164" s="22"/>
      <c r="G164" s="131"/>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row>
    <row r="165" spans="1:32">
      <c r="A165" s="22"/>
      <c r="B165" s="130"/>
      <c r="C165" s="22"/>
      <c r="D165" s="22"/>
      <c r="E165" s="72"/>
      <c r="F165" s="22"/>
      <c r="G165" s="131"/>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row>
    <row r="166" spans="1:32">
      <c r="A166" s="22"/>
      <c r="B166" s="130"/>
      <c r="C166" s="22"/>
      <c r="D166" s="22"/>
      <c r="E166" s="72"/>
      <c r="F166" s="22"/>
      <c r="G166" s="131"/>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row>
    <row r="167" spans="1:32">
      <c r="A167" s="22"/>
      <c r="B167" s="130"/>
      <c r="C167" s="22"/>
      <c r="D167" s="22"/>
      <c r="E167" s="72"/>
      <c r="F167" s="22"/>
      <c r="G167" s="131"/>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row>
    <row r="168" spans="1:32">
      <c r="A168" s="22"/>
      <c r="B168" s="130"/>
      <c r="C168" s="22"/>
      <c r="D168" s="22"/>
      <c r="E168" s="72"/>
      <c r="F168" s="22"/>
      <c r="G168" s="131"/>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row>
    <row r="169" spans="1:32">
      <c r="A169" s="22"/>
      <c r="B169" s="130"/>
      <c r="C169" s="22"/>
      <c r="D169" s="22"/>
      <c r="E169" s="72"/>
      <c r="F169" s="22"/>
      <c r="G169" s="131"/>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row>
    <row r="170" spans="1:32">
      <c r="A170" s="22"/>
      <c r="B170" s="130"/>
      <c r="C170" s="22"/>
      <c r="D170" s="22"/>
      <c r="E170" s="72"/>
      <c r="F170" s="22"/>
      <c r="G170" s="131"/>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row>
    <row r="171" spans="1:32">
      <c r="A171" s="22"/>
      <c r="B171" s="130"/>
      <c r="C171" s="22"/>
      <c r="D171" s="22"/>
      <c r="E171" s="72"/>
      <c r="F171" s="22"/>
      <c r="G171" s="131"/>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row>
    <row r="172" spans="1:32">
      <c r="A172" s="22"/>
      <c r="B172" s="130"/>
      <c r="C172" s="22"/>
      <c r="D172" s="22"/>
      <c r="E172" s="72"/>
      <c r="F172" s="22"/>
      <c r="G172" s="131"/>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row>
    <row r="173" spans="1:32">
      <c r="A173" s="22"/>
      <c r="B173" s="130"/>
      <c r="C173" s="22"/>
      <c r="D173" s="22"/>
      <c r="E173" s="72"/>
      <c r="F173" s="22"/>
      <c r="G173" s="131"/>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row>
    <row r="174" spans="1:32">
      <c r="A174" s="22"/>
      <c r="B174" s="130"/>
      <c r="C174" s="22"/>
      <c r="D174" s="22"/>
      <c r="E174" s="72"/>
      <c r="F174" s="22"/>
      <c r="G174" s="131"/>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row>
    <row r="175" spans="1:32">
      <c r="A175" s="22"/>
      <c r="B175" s="130"/>
      <c r="C175" s="22"/>
      <c r="D175" s="22"/>
      <c r="E175" s="72"/>
      <c r="F175" s="22"/>
      <c r="G175" s="131"/>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row>
    <row r="176" spans="1:32">
      <c r="A176" s="22"/>
      <c r="B176" s="130"/>
      <c r="C176" s="22"/>
      <c r="D176" s="22"/>
      <c r="E176" s="72"/>
      <c r="F176" s="22"/>
      <c r="G176" s="131"/>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row>
    <row r="177" spans="1:32">
      <c r="A177" s="22"/>
      <c r="B177" s="130"/>
      <c r="C177" s="22"/>
      <c r="D177" s="22"/>
      <c r="E177" s="72"/>
      <c r="F177" s="22"/>
      <c r="G177" s="131"/>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row>
    <row r="178" spans="1:32">
      <c r="A178" s="22"/>
      <c r="B178" s="130"/>
      <c r="C178" s="22"/>
      <c r="D178" s="22"/>
      <c r="E178" s="72"/>
      <c r="F178" s="22"/>
      <c r="G178" s="131"/>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row>
    <row r="179" spans="1:32">
      <c r="A179" s="22"/>
      <c r="B179" s="130"/>
      <c r="C179" s="22"/>
      <c r="D179" s="22"/>
      <c r="E179" s="72"/>
      <c r="F179" s="22"/>
      <c r="G179" s="131"/>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row>
    <row r="180" spans="1:32">
      <c r="A180" s="22"/>
      <c r="B180" s="130"/>
      <c r="C180" s="22"/>
      <c r="D180" s="22"/>
      <c r="E180" s="72"/>
      <c r="F180" s="22"/>
      <c r="G180" s="131"/>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row>
    <row r="181" spans="1:32">
      <c r="A181" s="22"/>
      <c r="B181" s="130"/>
      <c r="C181" s="22"/>
      <c r="D181" s="22"/>
      <c r="E181" s="72"/>
      <c r="F181" s="22"/>
      <c r="G181" s="131"/>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row>
    <row r="182" spans="1:32">
      <c r="A182" s="22"/>
      <c r="B182" s="130"/>
      <c r="C182" s="22"/>
      <c r="D182" s="22"/>
      <c r="E182" s="72"/>
      <c r="F182" s="22"/>
      <c r="G182" s="131"/>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row>
    <row r="183" spans="1:32">
      <c r="A183" s="22"/>
      <c r="B183" s="130"/>
      <c r="C183" s="22"/>
      <c r="D183" s="22"/>
      <c r="E183" s="72"/>
      <c r="F183" s="22"/>
      <c r="G183" s="131"/>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row>
    <row r="184" spans="1:32">
      <c r="A184" s="22"/>
      <c r="B184" s="130"/>
      <c r="C184" s="22"/>
      <c r="D184" s="22"/>
      <c r="E184" s="72"/>
      <c r="F184" s="22"/>
      <c r="G184" s="131"/>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row>
    <row r="185" spans="1:32">
      <c r="A185" s="22"/>
      <c r="B185" s="130"/>
      <c r="C185" s="22"/>
      <c r="D185" s="22"/>
      <c r="E185" s="72"/>
      <c r="F185" s="22"/>
      <c r="G185" s="131"/>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row>
    <row r="186" spans="1:32">
      <c r="A186" s="22"/>
      <c r="B186" s="130"/>
      <c r="C186" s="22"/>
      <c r="D186" s="22"/>
      <c r="E186" s="72"/>
      <c r="F186" s="22"/>
      <c r="G186" s="131"/>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row>
    <row r="187" spans="1:32">
      <c r="A187" s="22"/>
      <c r="B187" s="130"/>
      <c r="C187" s="22"/>
      <c r="D187" s="22"/>
      <c r="E187" s="72"/>
      <c r="F187" s="22"/>
      <c r="G187" s="131"/>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row>
    <row r="188" spans="1:32">
      <c r="A188" s="22"/>
      <c r="B188" s="130"/>
      <c r="C188" s="22"/>
      <c r="D188" s="22"/>
      <c r="E188" s="72"/>
      <c r="F188" s="22"/>
      <c r="G188" s="131"/>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row>
    <row r="189" spans="1:32">
      <c r="A189" s="22"/>
      <c r="B189" s="130"/>
      <c r="C189" s="22"/>
      <c r="D189" s="22"/>
      <c r="E189" s="72"/>
      <c r="F189" s="22"/>
      <c r="G189" s="131"/>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row>
    <row r="190" spans="1:32">
      <c r="A190" s="22"/>
      <c r="B190" s="130"/>
      <c r="C190" s="22"/>
      <c r="D190" s="22"/>
      <c r="E190" s="72"/>
      <c r="F190" s="22"/>
      <c r="G190" s="131"/>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row>
    <row r="191" spans="1:32">
      <c r="A191" s="22"/>
      <c r="B191" s="130"/>
      <c r="C191" s="22"/>
      <c r="D191" s="22"/>
      <c r="E191" s="72"/>
      <c r="F191" s="22"/>
      <c r="G191" s="131"/>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row>
    <row r="192" spans="1:32">
      <c r="A192" s="22"/>
      <c r="B192" s="130"/>
      <c r="C192" s="22"/>
      <c r="D192" s="22"/>
      <c r="E192" s="72"/>
      <c r="F192" s="22"/>
      <c r="G192" s="131"/>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row>
    <row r="193" spans="1:32">
      <c r="A193" s="22"/>
      <c r="B193" s="130"/>
      <c r="C193" s="22"/>
      <c r="D193" s="22"/>
      <c r="E193" s="72"/>
      <c r="F193" s="22"/>
      <c r="G193" s="131"/>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row>
    <row r="194" spans="1:32">
      <c r="A194" s="22"/>
      <c r="B194" s="130"/>
      <c r="C194" s="22"/>
      <c r="D194" s="22"/>
      <c r="E194" s="72"/>
      <c r="F194" s="22"/>
      <c r="G194" s="131"/>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row>
    <row r="195" spans="1:32">
      <c r="A195" s="22"/>
      <c r="B195" s="130"/>
      <c r="C195" s="22"/>
      <c r="D195" s="22"/>
      <c r="E195" s="72"/>
      <c r="F195" s="22"/>
      <c r="G195" s="131"/>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row>
    <row r="196" spans="1:32">
      <c r="A196" s="22"/>
      <c r="B196" s="130"/>
      <c r="C196" s="22"/>
      <c r="D196" s="22"/>
      <c r="E196" s="72"/>
      <c r="F196" s="22"/>
      <c r="G196" s="131"/>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row>
    <row r="197" spans="1:32">
      <c r="A197" s="22"/>
      <c r="B197" s="130"/>
      <c r="C197" s="22"/>
      <c r="D197" s="22"/>
      <c r="E197" s="72"/>
      <c r="F197" s="22"/>
      <c r="G197" s="131"/>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row>
    <row r="198" spans="1:32">
      <c r="A198" s="22"/>
      <c r="B198" s="130"/>
      <c r="C198" s="22"/>
      <c r="D198" s="22"/>
      <c r="E198" s="72"/>
      <c r="F198" s="22"/>
      <c r="G198" s="131"/>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row>
    <row r="199" spans="1:32">
      <c r="A199" s="22"/>
      <c r="B199" s="130"/>
      <c r="C199" s="22"/>
      <c r="D199" s="22"/>
      <c r="E199" s="72"/>
      <c r="F199" s="22"/>
      <c r="G199" s="131"/>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row>
    <row r="200" spans="1:32">
      <c r="A200" s="22"/>
      <c r="B200" s="130"/>
      <c r="C200" s="22"/>
      <c r="D200" s="22"/>
      <c r="E200" s="72"/>
      <c r="F200" s="22"/>
      <c r="G200" s="131"/>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row>
    <row r="201" spans="1:32">
      <c r="A201" s="22"/>
      <c r="B201" s="130"/>
      <c r="C201" s="22"/>
      <c r="D201" s="22"/>
      <c r="E201" s="72"/>
      <c r="F201" s="22"/>
      <c r="G201" s="131"/>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row>
    <row r="202" spans="1:32">
      <c r="A202" s="22"/>
      <c r="B202" s="130"/>
      <c r="C202" s="22"/>
      <c r="D202" s="22"/>
      <c r="E202" s="72"/>
      <c r="F202" s="22"/>
      <c r="G202" s="131"/>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row>
    <row r="203" spans="1:32">
      <c r="A203" s="22"/>
      <c r="B203" s="130"/>
      <c r="C203" s="22"/>
      <c r="D203" s="22"/>
      <c r="E203" s="72"/>
      <c r="F203" s="22"/>
      <c r="G203" s="131"/>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row>
    <row r="204" spans="1:32">
      <c r="A204" s="22"/>
      <c r="B204" s="130"/>
      <c r="C204" s="22"/>
      <c r="D204" s="22"/>
      <c r="E204" s="72"/>
      <c r="F204" s="22"/>
      <c r="G204" s="131"/>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row>
    <row r="205" spans="1:32">
      <c r="A205" s="22"/>
      <c r="B205" s="130"/>
      <c r="C205" s="22"/>
      <c r="D205" s="22"/>
      <c r="E205" s="72"/>
      <c r="F205" s="22"/>
      <c r="G205" s="131"/>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row>
    <row r="206" spans="1:32">
      <c r="A206" s="22"/>
      <c r="B206" s="130"/>
      <c r="C206" s="22"/>
      <c r="D206" s="22"/>
      <c r="E206" s="72"/>
      <c r="F206" s="22"/>
      <c r="G206" s="131"/>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row>
    <row r="207" spans="1:32">
      <c r="A207" s="22"/>
      <c r="B207" s="130"/>
      <c r="C207" s="22"/>
      <c r="D207" s="22"/>
      <c r="E207" s="72"/>
      <c r="F207" s="22"/>
      <c r="G207" s="131"/>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row>
    <row r="208" spans="1:32">
      <c r="A208" s="22"/>
      <c r="B208" s="130"/>
      <c r="C208" s="22"/>
      <c r="D208" s="22"/>
      <c r="E208" s="72"/>
      <c r="F208" s="22"/>
      <c r="G208" s="131"/>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row>
    <row r="209" spans="1:32">
      <c r="A209" s="22"/>
      <c r="B209" s="130"/>
      <c r="C209" s="22"/>
      <c r="D209" s="22"/>
      <c r="E209" s="72"/>
      <c r="F209" s="22"/>
      <c r="G209" s="131"/>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row>
    <row r="210" spans="1:32">
      <c r="A210" s="22"/>
      <c r="B210" s="130"/>
      <c r="C210" s="22"/>
      <c r="D210" s="22"/>
      <c r="E210" s="72"/>
      <c r="F210" s="22"/>
      <c r="G210" s="131"/>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row>
    <row r="211" spans="1:32">
      <c r="A211" s="22"/>
      <c r="B211" s="130"/>
      <c r="C211" s="22"/>
      <c r="D211" s="22"/>
      <c r="E211" s="72"/>
      <c r="F211" s="22"/>
      <c r="G211" s="131"/>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row>
    <row r="212" spans="1:32">
      <c r="A212" s="22"/>
      <c r="B212" s="130"/>
      <c r="C212" s="22"/>
      <c r="D212" s="22"/>
      <c r="E212" s="72"/>
      <c r="F212" s="22"/>
      <c r="G212" s="131"/>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row>
    <row r="213" spans="1:32">
      <c r="A213" s="22"/>
      <c r="B213" s="130"/>
      <c r="C213" s="22"/>
      <c r="D213" s="22"/>
      <c r="E213" s="72"/>
      <c r="F213" s="22"/>
      <c r="G213" s="131"/>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row>
    <row r="214" spans="1:32">
      <c r="A214" s="22"/>
      <c r="B214" s="130"/>
      <c r="C214" s="22"/>
      <c r="D214" s="22"/>
      <c r="E214" s="72"/>
      <c r="F214" s="22"/>
      <c r="G214" s="131"/>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row>
    <row r="215" spans="1:32">
      <c r="A215" s="22"/>
      <c r="B215" s="130"/>
      <c r="C215" s="22"/>
      <c r="D215" s="22"/>
      <c r="E215" s="72"/>
      <c r="F215" s="22"/>
      <c r="G215" s="131"/>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row>
    <row r="216" spans="1:32">
      <c r="A216" s="22"/>
      <c r="B216" s="130"/>
      <c r="C216" s="22"/>
      <c r="D216" s="22"/>
      <c r="E216" s="72"/>
      <c r="F216" s="22"/>
      <c r="G216" s="131"/>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row>
    <row r="217" spans="1:32">
      <c r="A217" s="22"/>
      <c r="B217" s="130"/>
      <c r="C217" s="22"/>
      <c r="D217" s="22"/>
      <c r="E217" s="72"/>
      <c r="F217" s="22"/>
      <c r="G217" s="131"/>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row>
    <row r="218" spans="1:32">
      <c r="A218" s="22"/>
      <c r="B218" s="130"/>
      <c r="C218" s="22"/>
      <c r="D218" s="22"/>
      <c r="E218" s="72"/>
      <c r="F218" s="22"/>
      <c r="G218" s="131"/>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row>
    <row r="219" spans="1:32">
      <c r="A219" s="22"/>
      <c r="B219" s="130"/>
      <c r="C219" s="22"/>
      <c r="D219" s="22"/>
      <c r="E219" s="72"/>
      <c r="F219" s="22"/>
      <c r="G219" s="131"/>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row>
    <row r="220" spans="1:32">
      <c r="A220" s="22"/>
      <c r="B220" s="130"/>
      <c r="C220" s="22"/>
      <c r="D220" s="22"/>
      <c r="E220" s="72"/>
      <c r="F220" s="22"/>
      <c r="G220" s="131"/>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row>
    <row r="221" spans="1:32">
      <c r="A221" s="22"/>
      <c r="B221" s="130"/>
      <c r="C221" s="22"/>
      <c r="D221" s="22"/>
      <c r="E221" s="72"/>
      <c r="F221" s="22"/>
      <c r="G221" s="131"/>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row>
    <row r="222" spans="1:32">
      <c r="A222" s="22"/>
      <c r="B222" s="130"/>
      <c r="C222" s="22"/>
      <c r="D222" s="22"/>
      <c r="E222" s="72"/>
      <c r="F222" s="22"/>
      <c r="G222" s="131"/>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row>
    <row r="223" spans="1:32">
      <c r="A223" s="22"/>
      <c r="B223" s="130"/>
      <c r="C223" s="22"/>
      <c r="D223" s="22"/>
      <c r="E223" s="72"/>
      <c r="F223" s="22"/>
      <c r="G223" s="131"/>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row>
    <row r="224" spans="1:32">
      <c r="A224" s="22"/>
      <c r="B224" s="130"/>
      <c r="C224" s="22"/>
      <c r="D224" s="22"/>
      <c r="E224" s="72"/>
      <c r="F224" s="22"/>
      <c r="G224" s="131"/>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row>
    <row r="225" spans="1:32">
      <c r="A225" s="22"/>
      <c r="B225" s="130"/>
      <c r="C225" s="22"/>
      <c r="D225" s="22"/>
      <c r="E225" s="72"/>
      <c r="F225" s="22"/>
      <c r="G225" s="131"/>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row>
    <row r="226" spans="1:32">
      <c r="A226" s="22"/>
      <c r="B226" s="130"/>
      <c r="C226" s="22"/>
      <c r="D226" s="22"/>
      <c r="E226" s="72"/>
      <c r="F226" s="22"/>
      <c r="G226" s="131"/>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row>
    <row r="227" spans="1:32">
      <c r="A227" s="22"/>
      <c r="B227" s="130"/>
      <c r="C227" s="22"/>
      <c r="D227" s="22"/>
      <c r="E227" s="72"/>
      <c r="F227" s="22"/>
      <c r="G227" s="131"/>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row>
    <row r="228" spans="1:32">
      <c r="A228" s="22"/>
      <c r="B228" s="130"/>
      <c r="C228" s="22"/>
      <c r="D228" s="22"/>
      <c r="E228" s="72"/>
      <c r="F228" s="22"/>
      <c r="G228" s="131"/>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row>
    <row r="229" spans="1:32">
      <c r="A229" s="22"/>
      <c r="B229" s="130"/>
      <c r="C229" s="22"/>
      <c r="D229" s="22"/>
      <c r="E229" s="72"/>
      <c r="F229" s="22"/>
      <c r="G229" s="131"/>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row>
    <row r="230" spans="1:32">
      <c r="A230" s="22"/>
      <c r="B230" s="130"/>
      <c r="C230" s="22"/>
      <c r="D230" s="22"/>
      <c r="E230" s="72"/>
      <c r="F230" s="22"/>
      <c r="G230" s="131"/>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row>
    <row r="231" spans="1:32">
      <c r="A231" s="22"/>
      <c r="B231" s="130"/>
      <c r="C231" s="22"/>
      <c r="D231" s="22"/>
      <c r="E231" s="72"/>
      <c r="F231" s="22"/>
      <c r="G231" s="131"/>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row>
    <row r="232" spans="1:32">
      <c r="A232" s="22"/>
      <c r="B232" s="130"/>
      <c r="C232" s="22"/>
      <c r="D232" s="22"/>
      <c r="E232" s="72"/>
      <c r="F232" s="22"/>
      <c r="G232" s="131"/>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row>
    <row r="233" spans="1:32">
      <c r="A233" s="22"/>
      <c r="B233" s="130"/>
      <c r="C233" s="22"/>
      <c r="D233" s="22"/>
      <c r="E233" s="72"/>
      <c r="F233" s="22"/>
      <c r="G233" s="131"/>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row>
    <row r="234" spans="1:32">
      <c r="A234" s="22"/>
      <c r="B234" s="130"/>
      <c r="C234" s="22"/>
      <c r="D234" s="22"/>
      <c r="E234" s="72"/>
      <c r="F234" s="22"/>
      <c r="G234" s="131"/>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row>
    <row r="235" spans="1:32">
      <c r="A235" s="22"/>
      <c r="B235" s="130"/>
      <c r="C235" s="22"/>
      <c r="D235" s="22"/>
      <c r="E235" s="72"/>
      <c r="F235" s="22"/>
      <c r="G235" s="131"/>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row>
    <row r="236" spans="1:32">
      <c r="A236" s="22"/>
      <c r="B236" s="130"/>
      <c r="C236" s="22"/>
      <c r="D236" s="22"/>
      <c r="E236" s="72"/>
      <c r="F236" s="22"/>
      <c r="G236" s="131"/>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row>
    <row r="237" spans="1:32">
      <c r="A237" s="22"/>
      <c r="B237" s="130"/>
      <c r="C237" s="22"/>
      <c r="D237" s="22"/>
      <c r="E237" s="72"/>
      <c r="F237" s="22"/>
      <c r="G237" s="131"/>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row>
    <row r="238" spans="1:32">
      <c r="A238" s="22"/>
      <c r="B238" s="130"/>
      <c r="C238" s="22"/>
      <c r="D238" s="22"/>
      <c r="E238" s="72"/>
      <c r="F238" s="22"/>
      <c r="G238" s="131"/>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row>
    <row r="239" spans="1:32">
      <c r="A239" s="22"/>
      <c r="B239" s="130"/>
      <c r="C239" s="22"/>
      <c r="D239" s="22"/>
      <c r="E239" s="72"/>
      <c r="F239" s="22"/>
      <c r="G239" s="131"/>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row>
    <row r="240" spans="1:32">
      <c r="A240" s="22"/>
      <c r="B240" s="130"/>
      <c r="C240" s="22"/>
      <c r="D240" s="22"/>
      <c r="E240" s="72"/>
      <c r="F240" s="22"/>
      <c r="G240" s="131"/>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row>
    <row r="241" spans="1:32">
      <c r="A241" s="22"/>
      <c r="B241" s="130"/>
      <c r="C241" s="22"/>
      <c r="D241" s="22"/>
      <c r="E241" s="72"/>
      <c r="F241" s="22"/>
      <c r="G241" s="131"/>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row>
    <row r="242" spans="1:32">
      <c r="A242" s="22"/>
      <c r="B242" s="130"/>
      <c r="C242" s="22"/>
      <c r="D242" s="22"/>
      <c r="E242" s="72"/>
      <c r="F242" s="22"/>
      <c r="G242" s="131"/>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row>
    <row r="243" spans="1:32">
      <c r="A243" s="22"/>
      <c r="B243" s="130"/>
      <c r="C243" s="22"/>
      <c r="D243" s="22"/>
      <c r="E243" s="72"/>
      <c r="F243" s="22"/>
      <c r="G243" s="131"/>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row>
    <row r="244" spans="1:32">
      <c r="A244" s="22"/>
      <c r="B244" s="130"/>
      <c r="C244" s="22"/>
      <c r="D244" s="22"/>
      <c r="E244" s="72"/>
      <c r="F244" s="22"/>
      <c r="G244" s="131"/>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row>
    <row r="245" spans="1:32">
      <c r="A245" s="22"/>
      <c r="B245" s="130"/>
      <c r="C245" s="22"/>
      <c r="D245" s="22"/>
      <c r="E245" s="72"/>
      <c r="F245" s="22"/>
      <c r="G245" s="131"/>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row>
    <row r="246" spans="1:32">
      <c r="A246" s="22"/>
      <c r="B246" s="130"/>
      <c r="C246" s="22"/>
      <c r="D246" s="22"/>
      <c r="E246" s="72"/>
      <c r="F246" s="22"/>
      <c r="G246" s="131"/>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row>
    <row r="247" spans="1:32">
      <c r="A247" s="22"/>
      <c r="B247" s="130"/>
      <c r="C247" s="22"/>
      <c r="D247" s="22"/>
      <c r="E247" s="72"/>
      <c r="F247" s="22"/>
      <c r="G247" s="131"/>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row>
    <row r="248" spans="1:32">
      <c r="A248" s="22"/>
      <c r="B248" s="130"/>
      <c r="C248" s="22"/>
      <c r="D248" s="22"/>
      <c r="E248" s="72"/>
      <c r="F248" s="22"/>
      <c r="G248" s="131"/>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row>
    <row r="249" spans="1:32">
      <c r="A249" s="22"/>
      <c r="B249" s="130"/>
      <c r="C249" s="22"/>
      <c r="D249" s="22"/>
      <c r="E249" s="72"/>
      <c r="F249" s="22"/>
      <c r="G249" s="131"/>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row>
    <row r="250" spans="1:32">
      <c r="A250" s="22"/>
      <c r="B250" s="130"/>
      <c r="C250" s="22"/>
      <c r="D250" s="22"/>
      <c r="E250" s="72"/>
      <c r="F250" s="22"/>
      <c r="G250" s="131"/>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row>
    <row r="251" spans="1:32">
      <c r="A251" s="22"/>
      <c r="B251" s="130"/>
      <c r="C251" s="22"/>
      <c r="D251" s="22"/>
      <c r="E251" s="72"/>
      <c r="F251" s="22"/>
      <c r="G251" s="131"/>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row>
    <row r="252" spans="1:32">
      <c r="A252" s="22"/>
      <c r="B252" s="130"/>
      <c r="C252" s="22"/>
      <c r="D252" s="22"/>
      <c r="E252" s="72"/>
      <c r="F252" s="22"/>
      <c r="G252" s="131"/>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row>
    <row r="253" spans="1:32">
      <c r="A253" s="22"/>
      <c r="B253" s="130"/>
      <c r="C253" s="22"/>
      <c r="D253" s="22"/>
      <c r="E253" s="72"/>
      <c r="F253" s="22"/>
      <c r="G253" s="131"/>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row>
    <row r="254" spans="1:32">
      <c r="A254" s="22"/>
      <c r="B254" s="130"/>
      <c r="C254" s="22"/>
      <c r="D254" s="22"/>
      <c r="E254" s="72"/>
      <c r="F254" s="22"/>
      <c r="G254" s="131"/>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row>
    <row r="255" spans="1:32">
      <c r="A255" s="22"/>
      <c r="B255" s="130"/>
      <c r="C255" s="22"/>
      <c r="D255" s="22"/>
      <c r="E255" s="72"/>
      <c r="F255" s="22"/>
      <c r="G255" s="131"/>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row>
    <row r="256" spans="1:32">
      <c r="A256" s="22"/>
      <c r="B256" s="130"/>
      <c r="C256" s="22"/>
      <c r="D256" s="22"/>
      <c r="E256" s="72"/>
      <c r="F256" s="22"/>
      <c r="G256" s="131"/>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row>
    <row r="257" spans="1:32">
      <c r="A257" s="22"/>
      <c r="B257" s="130"/>
      <c r="C257" s="22"/>
      <c r="D257" s="22"/>
      <c r="E257" s="72"/>
      <c r="F257" s="22"/>
      <c r="G257" s="131"/>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row>
    <row r="258" spans="1:32">
      <c r="A258" s="22"/>
      <c r="B258" s="130"/>
      <c r="C258" s="22"/>
      <c r="D258" s="22"/>
      <c r="E258" s="72"/>
      <c r="F258" s="22"/>
      <c r="G258" s="131"/>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row>
    <row r="259" spans="1:32">
      <c r="A259" s="22"/>
      <c r="B259" s="130"/>
      <c r="C259" s="22"/>
      <c r="D259" s="22"/>
      <c r="E259" s="72"/>
      <c r="F259" s="22"/>
      <c r="G259" s="131"/>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row>
    <row r="260" spans="1:32">
      <c r="A260" s="22"/>
      <c r="B260" s="130"/>
      <c r="C260" s="22"/>
      <c r="D260" s="22"/>
      <c r="E260" s="72"/>
      <c r="F260" s="22"/>
      <c r="G260" s="131"/>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row>
    <row r="261" spans="1:32">
      <c r="A261" s="22"/>
      <c r="B261" s="130"/>
      <c r="C261" s="22"/>
      <c r="D261" s="22"/>
      <c r="E261" s="72"/>
      <c r="F261" s="22"/>
      <c r="G261" s="131"/>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row>
    <row r="262" spans="1:32">
      <c r="A262" s="22"/>
      <c r="B262" s="130"/>
      <c r="C262" s="22"/>
      <c r="D262" s="22"/>
      <c r="E262" s="72"/>
      <c r="F262" s="22"/>
      <c r="G262" s="131"/>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row>
    <row r="263" spans="1:32">
      <c r="A263" s="22"/>
      <c r="B263" s="130"/>
      <c r="C263" s="22"/>
      <c r="D263" s="22"/>
      <c r="E263" s="72"/>
      <c r="F263" s="22"/>
      <c r="G263" s="131"/>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row>
    <row r="264" spans="1:32">
      <c r="A264" s="22"/>
      <c r="B264" s="130"/>
      <c r="C264" s="22"/>
      <c r="D264" s="22"/>
      <c r="E264" s="72"/>
      <c r="F264" s="22"/>
      <c r="G264" s="131"/>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row>
    <row r="265" spans="1:32">
      <c r="A265" s="22"/>
      <c r="B265" s="130"/>
      <c r="C265" s="22"/>
      <c r="D265" s="22"/>
      <c r="E265" s="72"/>
      <c r="F265" s="22"/>
      <c r="G265" s="131"/>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row>
    <row r="266" spans="1:32">
      <c r="A266" s="22"/>
      <c r="B266" s="130"/>
      <c r="C266" s="22"/>
      <c r="D266" s="22"/>
      <c r="E266" s="72"/>
      <c r="F266" s="22"/>
      <c r="G266" s="131"/>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row>
    <row r="267" spans="1:32">
      <c r="A267" s="22"/>
      <c r="B267" s="130"/>
      <c r="C267" s="22"/>
      <c r="D267" s="22"/>
      <c r="E267" s="72"/>
      <c r="F267" s="22"/>
      <c r="G267" s="131"/>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row>
    <row r="268" spans="1:32">
      <c r="A268" s="22"/>
      <c r="B268" s="130"/>
      <c r="C268" s="22"/>
      <c r="D268" s="22"/>
      <c r="E268" s="72"/>
      <c r="F268" s="22"/>
      <c r="G268" s="131"/>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row>
    <row r="269" spans="1:32">
      <c r="A269" s="22"/>
      <c r="B269" s="130"/>
      <c r="C269" s="22"/>
      <c r="D269" s="22"/>
      <c r="E269" s="72"/>
      <c r="F269" s="22"/>
      <c r="G269" s="131"/>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row>
    <row r="270" spans="1:32">
      <c r="A270" s="22"/>
      <c r="B270" s="130"/>
      <c r="C270" s="22"/>
      <c r="D270" s="22"/>
      <c r="E270" s="72"/>
      <c r="F270" s="22"/>
      <c r="G270" s="131"/>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row>
    <row r="271" spans="1:32">
      <c r="A271" s="22"/>
      <c r="B271" s="130"/>
      <c r="C271" s="22"/>
      <c r="D271" s="22"/>
      <c r="E271" s="72"/>
      <c r="F271" s="22"/>
      <c r="G271" s="131"/>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row>
    <row r="272" spans="1:32">
      <c r="A272" s="22"/>
      <c r="B272" s="130"/>
      <c r="C272" s="22"/>
      <c r="D272" s="22"/>
      <c r="E272" s="72"/>
      <c r="F272" s="22"/>
      <c r="G272" s="131"/>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row>
    <row r="273" spans="1:32">
      <c r="A273" s="22"/>
      <c r="B273" s="130"/>
      <c r="C273" s="22"/>
      <c r="D273" s="22"/>
      <c r="E273" s="72"/>
      <c r="F273" s="22"/>
      <c r="G273" s="131"/>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row>
    <row r="274" spans="1:32">
      <c r="A274" s="22"/>
      <c r="B274" s="130"/>
      <c r="C274" s="22"/>
      <c r="D274" s="22"/>
      <c r="E274" s="72"/>
      <c r="F274" s="22"/>
      <c r="G274" s="131"/>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row>
    <row r="275" spans="1:32">
      <c r="A275" s="22"/>
      <c r="B275" s="130"/>
      <c r="C275" s="22"/>
      <c r="D275" s="22"/>
      <c r="E275" s="72"/>
      <c r="F275" s="22"/>
      <c r="G275" s="131"/>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row>
    <row r="276" spans="1:32">
      <c r="A276" s="22"/>
      <c r="B276" s="130"/>
      <c r="C276" s="22"/>
      <c r="D276" s="22"/>
      <c r="E276" s="72"/>
      <c r="F276" s="22"/>
      <c r="G276" s="131"/>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row>
    <row r="277" spans="1:32">
      <c r="A277" s="22"/>
      <c r="B277" s="130"/>
      <c r="C277" s="22"/>
      <c r="D277" s="22"/>
      <c r="E277" s="72"/>
      <c r="F277" s="22"/>
      <c r="G277" s="131"/>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row>
    <row r="278" spans="1:32">
      <c r="A278" s="22"/>
      <c r="B278" s="130"/>
      <c r="C278" s="22"/>
      <c r="D278" s="22"/>
      <c r="E278" s="72"/>
      <c r="F278" s="22"/>
      <c r="G278" s="131"/>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row>
    <row r="279" spans="1:32">
      <c r="A279" s="22"/>
      <c r="B279" s="130"/>
      <c r="C279" s="22"/>
      <c r="D279" s="22"/>
      <c r="E279" s="72"/>
      <c r="F279" s="22"/>
      <c r="G279" s="131"/>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row>
    <row r="280" spans="1:32">
      <c r="A280" s="22"/>
      <c r="B280" s="130"/>
      <c r="C280" s="22"/>
      <c r="D280" s="22"/>
      <c r="E280" s="72"/>
      <c r="F280" s="22"/>
      <c r="G280" s="131"/>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row>
    <row r="281" spans="1:32">
      <c r="A281" s="22"/>
      <c r="B281" s="130"/>
      <c r="C281" s="22"/>
      <c r="D281" s="22"/>
      <c r="E281" s="72"/>
      <c r="F281" s="22"/>
      <c r="G281" s="131"/>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row>
    <row r="282" spans="1:32">
      <c r="A282" s="22"/>
      <c r="B282" s="130"/>
      <c r="C282" s="22"/>
      <c r="D282" s="22"/>
      <c r="E282" s="72"/>
      <c r="F282" s="22"/>
      <c r="G282" s="131"/>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row>
    <row r="283" spans="1:32">
      <c r="A283" s="22"/>
      <c r="B283" s="130"/>
      <c r="C283" s="22"/>
      <c r="D283" s="22"/>
      <c r="E283" s="72"/>
      <c r="F283" s="22"/>
      <c r="G283" s="131"/>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row>
    <row r="284" spans="1:32">
      <c r="A284" s="22"/>
      <c r="B284" s="130"/>
      <c r="C284" s="22"/>
      <c r="D284" s="22"/>
      <c r="E284" s="72"/>
      <c r="F284" s="22"/>
      <c r="G284" s="131"/>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row>
    <row r="285" spans="1:32">
      <c r="A285" s="22"/>
      <c r="B285" s="130"/>
      <c r="C285" s="22"/>
      <c r="D285" s="22"/>
      <c r="E285" s="72"/>
      <c r="F285" s="22"/>
      <c r="G285" s="131"/>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row>
    <row r="286" spans="1:32">
      <c r="A286" s="22"/>
      <c r="B286" s="130"/>
      <c r="C286" s="22"/>
      <c r="D286" s="22"/>
      <c r="E286" s="72"/>
      <c r="F286" s="22"/>
      <c r="G286" s="131"/>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row>
    <row r="287" spans="1:32">
      <c r="A287" s="22"/>
      <c r="B287" s="130"/>
      <c r="C287" s="22"/>
      <c r="D287" s="22"/>
      <c r="E287" s="72"/>
      <c r="F287" s="22"/>
      <c r="G287" s="131"/>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row>
    <row r="288" spans="1:32">
      <c r="A288" s="22"/>
      <c r="B288" s="130"/>
      <c r="C288" s="22"/>
      <c r="D288" s="22"/>
      <c r="E288" s="72"/>
      <c r="F288" s="22"/>
      <c r="G288" s="131"/>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row>
    <row r="289" spans="1:32">
      <c r="A289" s="22"/>
      <c r="B289" s="130"/>
      <c r="C289" s="22"/>
      <c r="D289" s="22"/>
      <c r="E289" s="72"/>
      <c r="F289" s="22"/>
      <c r="G289" s="131"/>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row>
    <row r="290" spans="1:32">
      <c r="A290" s="22"/>
      <c r="B290" s="130"/>
      <c r="C290" s="22"/>
      <c r="D290" s="22"/>
      <c r="E290" s="72"/>
      <c r="F290" s="22"/>
      <c r="G290" s="131"/>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row>
    <row r="291" spans="1:32">
      <c r="A291" s="22"/>
      <c r="B291" s="130"/>
      <c r="C291" s="22"/>
      <c r="D291" s="22"/>
      <c r="E291" s="72"/>
      <c r="F291" s="22"/>
      <c r="G291" s="131"/>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row>
    <row r="292" spans="1:32">
      <c r="A292" s="22"/>
      <c r="B292" s="130"/>
      <c r="C292" s="22"/>
      <c r="D292" s="22"/>
      <c r="E292" s="72"/>
      <c r="F292" s="22"/>
      <c r="G292" s="131"/>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row>
    <row r="293" spans="1:32">
      <c r="A293" s="22"/>
      <c r="B293" s="130"/>
      <c r="C293" s="22"/>
      <c r="D293" s="22"/>
      <c r="E293" s="72"/>
      <c r="F293" s="22"/>
      <c r="G293" s="131"/>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row>
    <row r="294" spans="1:32">
      <c r="A294" s="22"/>
      <c r="B294" s="130"/>
      <c r="C294" s="22"/>
      <c r="D294" s="22"/>
      <c r="E294" s="72"/>
      <c r="F294" s="22"/>
      <c r="G294" s="131"/>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row>
    <row r="295" spans="1:32">
      <c r="A295" s="22"/>
      <c r="B295" s="130"/>
      <c r="C295" s="22"/>
      <c r="D295" s="22"/>
      <c r="E295" s="72"/>
      <c r="F295" s="22"/>
      <c r="G295" s="131"/>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row>
    <row r="296" spans="1:32">
      <c r="A296" s="22"/>
      <c r="B296" s="130"/>
      <c r="C296" s="22"/>
      <c r="D296" s="22"/>
      <c r="E296" s="72"/>
      <c r="F296" s="22"/>
      <c r="G296" s="131"/>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row>
    <row r="297" spans="1:32">
      <c r="A297" s="22"/>
      <c r="B297" s="130"/>
      <c r="C297" s="22"/>
      <c r="D297" s="22"/>
      <c r="E297" s="72"/>
      <c r="F297" s="22"/>
      <c r="G297" s="131"/>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row>
    <row r="298" spans="1:32">
      <c r="A298" s="22"/>
      <c r="B298" s="130"/>
      <c r="C298" s="22"/>
      <c r="D298" s="22"/>
      <c r="E298" s="72"/>
      <c r="F298" s="22"/>
      <c r="G298" s="131"/>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row>
    <row r="299" spans="1:32">
      <c r="A299" s="22"/>
      <c r="B299" s="130"/>
      <c r="C299" s="22"/>
      <c r="D299" s="22"/>
      <c r="E299" s="72"/>
      <c r="F299" s="22"/>
      <c r="G299" s="131"/>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row>
    <row r="300" spans="1:32">
      <c r="A300" s="22"/>
      <c r="B300" s="130"/>
      <c r="C300" s="22"/>
      <c r="D300" s="22"/>
      <c r="E300" s="72"/>
      <c r="F300" s="22"/>
      <c r="G300" s="131"/>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row>
    <row r="301" spans="1:32">
      <c r="A301" s="22"/>
      <c r="B301" s="130"/>
      <c r="C301" s="22"/>
      <c r="D301" s="22"/>
      <c r="E301" s="72"/>
      <c r="F301" s="22"/>
      <c r="G301" s="131"/>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row>
    <row r="302" spans="1:32">
      <c r="A302" s="22"/>
      <c r="B302" s="130"/>
      <c r="C302" s="22"/>
      <c r="D302" s="22"/>
      <c r="E302" s="72"/>
      <c r="F302" s="22"/>
      <c r="G302" s="131"/>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row>
    <row r="303" spans="1:32">
      <c r="A303" s="22"/>
      <c r="B303" s="130"/>
      <c r="C303" s="22"/>
      <c r="D303" s="22"/>
      <c r="E303" s="72"/>
      <c r="F303" s="22"/>
      <c r="G303" s="131"/>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row>
    <row r="304" spans="1:32">
      <c r="A304" s="22"/>
      <c r="B304" s="130"/>
      <c r="C304" s="22"/>
      <c r="D304" s="22"/>
      <c r="E304" s="72"/>
      <c r="F304" s="22"/>
      <c r="G304" s="131"/>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row>
    <row r="305" spans="1:32">
      <c r="A305" s="22"/>
      <c r="B305" s="130"/>
      <c r="C305" s="22"/>
      <c r="D305" s="22"/>
      <c r="E305" s="72"/>
      <c r="F305" s="22"/>
      <c r="G305" s="131"/>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row>
    <row r="306" spans="1:32">
      <c r="A306" s="22"/>
      <c r="B306" s="130"/>
      <c r="C306" s="22"/>
      <c r="D306" s="22"/>
      <c r="E306" s="72"/>
      <c r="F306" s="22"/>
      <c r="G306" s="131"/>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row>
    <row r="307" spans="1:32">
      <c r="A307" s="22"/>
      <c r="B307" s="130"/>
      <c r="C307" s="22"/>
      <c r="D307" s="22"/>
      <c r="E307" s="72"/>
      <c r="F307" s="22"/>
      <c r="G307" s="131"/>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row>
    <row r="308" spans="1:32">
      <c r="A308" s="22"/>
      <c r="B308" s="130"/>
      <c r="C308" s="22"/>
      <c r="D308" s="22"/>
      <c r="E308" s="72"/>
      <c r="F308" s="22"/>
      <c r="G308" s="131"/>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row>
    <row r="309" spans="1:32">
      <c r="A309" s="22"/>
      <c r="B309" s="130"/>
      <c r="C309" s="22"/>
      <c r="D309" s="22"/>
      <c r="E309" s="72"/>
      <c r="F309" s="22"/>
      <c r="G309" s="131"/>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row>
    <row r="310" spans="1:32">
      <c r="A310" s="22"/>
      <c r="B310" s="130"/>
      <c r="C310" s="22"/>
      <c r="D310" s="22"/>
      <c r="E310" s="72"/>
      <c r="F310" s="22"/>
      <c r="G310" s="131"/>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row>
    <row r="311" spans="1:32">
      <c r="A311" s="22"/>
      <c r="B311" s="130"/>
      <c r="C311" s="22"/>
      <c r="D311" s="22"/>
      <c r="E311" s="72"/>
      <c r="F311" s="22"/>
      <c r="G311" s="131"/>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row>
    <row r="312" spans="1:32">
      <c r="A312" s="22"/>
      <c r="B312" s="130"/>
      <c r="C312" s="22"/>
      <c r="D312" s="22"/>
      <c r="E312" s="72"/>
      <c r="F312" s="22"/>
      <c r="G312" s="131"/>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row>
    <row r="313" spans="1:32">
      <c r="A313" s="22"/>
      <c r="B313" s="130"/>
      <c r="C313" s="22"/>
      <c r="D313" s="22"/>
      <c r="E313" s="72"/>
      <c r="F313" s="22"/>
      <c r="G313" s="131"/>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row>
    <row r="314" spans="1:32">
      <c r="A314" s="22"/>
      <c r="B314" s="130"/>
      <c r="C314" s="22"/>
      <c r="D314" s="22"/>
      <c r="E314" s="72"/>
      <c r="F314" s="22"/>
      <c r="G314" s="131"/>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row>
    <row r="315" spans="1:32">
      <c r="A315" s="22"/>
      <c r="B315" s="130"/>
      <c r="C315" s="22"/>
      <c r="D315" s="22"/>
      <c r="E315" s="72"/>
      <c r="F315" s="22"/>
      <c r="G315" s="131"/>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row>
    <row r="316" spans="1:32">
      <c r="A316" s="22"/>
      <c r="B316" s="130"/>
      <c r="C316" s="22"/>
      <c r="D316" s="22"/>
      <c r="E316" s="72"/>
      <c r="F316" s="22"/>
      <c r="G316" s="131"/>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row>
    <row r="317" spans="1:32">
      <c r="A317" s="22"/>
      <c r="B317" s="130"/>
      <c r="C317" s="22"/>
      <c r="D317" s="22"/>
      <c r="E317" s="72"/>
      <c r="F317" s="22"/>
      <c r="G317" s="131"/>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row>
    <row r="318" spans="1:32">
      <c r="A318" s="22"/>
      <c r="B318" s="130"/>
      <c r="C318" s="22"/>
      <c r="D318" s="22"/>
      <c r="E318" s="72"/>
      <c r="F318" s="22"/>
      <c r="G318" s="131"/>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row>
    <row r="319" spans="1:32">
      <c r="A319" s="22"/>
      <c r="B319" s="130"/>
      <c r="C319" s="22"/>
      <c r="D319" s="22"/>
      <c r="E319" s="72"/>
      <c r="F319" s="22"/>
      <c r="G319" s="131"/>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row>
    <row r="320" spans="1:32">
      <c r="A320" s="22"/>
      <c r="B320" s="130"/>
      <c r="C320" s="22"/>
      <c r="D320" s="22"/>
      <c r="E320" s="72"/>
      <c r="F320" s="22"/>
      <c r="G320" s="131"/>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row>
    <row r="321" spans="1:32">
      <c r="A321" s="22"/>
      <c r="B321" s="130"/>
      <c r="C321" s="22"/>
      <c r="D321" s="22"/>
      <c r="E321" s="72"/>
      <c r="F321" s="22"/>
      <c r="G321" s="131"/>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row>
    <row r="322" spans="1:32">
      <c r="A322" s="22"/>
      <c r="B322" s="130"/>
      <c r="C322" s="22"/>
      <c r="D322" s="22"/>
      <c r="E322" s="72"/>
      <c r="F322" s="22"/>
      <c r="G322" s="131"/>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row>
    <row r="323" spans="1:32">
      <c r="A323" s="22"/>
      <c r="B323" s="130"/>
      <c r="C323" s="22"/>
      <c r="D323" s="22"/>
      <c r="E323" s="72"/>
      <c r="F323" s="22"/>
      <c r="G323" s="131"/>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row>
    <row r="324" spans="1:32">
      <c r="A324" s="22"/>
      <c r="B324" s="130"/>
      <c r="C324" s="22"/>
      <c r="D324" s="22"/>
      <c r="E324" s="72"/>
      <c r="F324" s="22"/>
      <c r="G324" s="131"/>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row>
    <row r="325" spans="1:32">
      <c r="A325" s="22"/>
      <c r="B325" s="130"/>
      <c r="C325" s="22"/>
      <c r="D325" s="22"/>
      <c r="E325" s="72"/>
      <c r="F325" s="22"/>
      <c r="G325" s="131"/>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row>
    <row r="326" spans="1:32">
      <c r="A326" s="22"/>
      <c r="B326" s="130"/>
      <c r="C326" s="22"/>
      <c r="D326" s="22"/>
      <c r="E326" s="72"/>
      <c r="F326" s="22"/>
      <c r="G326" s="131"/>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row>
    <row r="327" spans="1:32">
      <c r="A327" s="22"/>
      <c r="B327" s="130"/>
      <c r="C327" s="22"/>
      <c r="D327" s="22"/>
      <c r="E327" s="72"/>
      <c r="F327" s="22"/>
      <c r="G327" s="131"/>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row>
    <row r="328" spans="1:32">
      <c r="A328" s="22"/>
      <c r="B328" s="130"/>
      <c r="C328" s="22"/>
      <c r="D328" s="22"/>
      <c r="E328" s="72"/>
      <c r="F328" s="22"/>
      <c r="G328" s="131"/>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row>
    <row r="329" spans="1:32">
      <c r="A329" s="22"/>
      <c r="B329" s="130"/>
      <c r="C329" s="22"/>
      <c r="D329" s="22"/>
      <c r="E329" s="72"/>
      <c r="F329" s="22"/>
      <c r="G329" s="131"/>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row>
    <row r="330" spans="1:32">
      <c r="A330" s="22"/>
      <c r="B330" s="130"/>
      <c r="C330" s="22"/>
      <c r="D330" s="22"/>
      <c r="E330" s="72"/>
      <c r="F330" s="22"/>
      <c r="G330" s="131"/>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row>
    <row r="331" spans="1:32">
      <c r="A331" s="22"/>
      <c r="B331" s="130"/>
      <c r="C331" s="22"/>
      <c r="D331" s="22"/>
      <c r="E331" s="72"/>
      <c r="F331" s="22"/>
      <c r="G331" s="131"/>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row>
    <row r="332" spans="1:32">
      <c r="A332" s="22"/>
      <c r="B332" s="130"/>
      <c r="C332" s="22"/>
      <c r="D332" s="22"/>
      <c r="E332" s="72"/>
      <c r="F332" s="22"/>
      <c r="G332" s="131"/>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row>
    <row r="333" spans="1:32">
      <c r="A333" s="22"/>
      <c r="B333" s="130"/>
      <c r="C333" s="22"/>
      <c r="D333" s="22"/>
      <c r="E333" s="72"/>
      <c r="F333" s="22"/>
      <c r="G333" s="131"/>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row>
    <row r="334" spans="1:32">
      <c r="A334" s="22"/>
      <c r="B334" s="130"/>
      <c r="C334" s="22"/>
      <c r="D334" s="22"/>
      <c r="E334" s="72"/>
      <c r="F334" s="22"/>
      <c r="G334" s="131"/>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row>
    <row r="335" spans="1:32">
      <c r="A335" s="22"/>
      <c r="B335" s="130"/>
      <c r="C335" s="22"/>
      <c r="D335" s="22"/>
      <c r="E335" s="72"/>
      <c r="F335" s="22"/>
      <c r="G335" s="131"/>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row>
    <row r="336" spans="1:32">
      <c r="A336" s="22"/>
      <c r="B336" s="130"/>
      <c r="C336" s="22"/>
      <c r="D336" s="22"/>
      <c r="E336" s="72"/>
      <c r="F336" s="22"/>
      <c r="G336" s="131"/>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row>
    <row r="337" spans="1:32">
      <c r="A337" s="22"/>
      <c r="B337" s="130"/>
      <c r="C337" s="22"/>
      <c r="D337" s="22"/>
      <c r="E337" s="72"/>
      <c r="F337" s="22"/>
      <c r="G337" s="131"/>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row>
    <row r="338" spans="1:32">
      <c r="A338" s="22"/>
      <c r="B338" s="130"/>
      <c r="C338" s="22"/>
      <c r="D338" s="22"/>
      <c r="E338" s="72"/>
      <c r="F338" s="22"/>
      <c r="G338" s="131"/>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row>
    <row r="339" spans="1:32">
      <c r="A339" s="22"/>
      <c r="B339" s="130"/>
      <c r="C339" s="22"/>
      <c r="D339" s="22"/>
      <c r="E339" s="72"/>
      <c r="F339" s="22"/>
      <c r="G339" s="131"/>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row>
    <row r="340" spans="1:32">
      <c r="A340" s="22"/>
      <c r="B340" s="130"/>
      <c r="C340" s="22"/>
      <c r="D340" s="22"/>
      <c r="E340" s="72"/>
      <c r="F340" s="22"/>
      <c r="G340" s="131"/>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row>
    <row r="341" spans="1:32">
      <c r="A341" s="22"/>
      <c r="B341" s="130"/>
      <c r="C341" s="22"/>
      <c r="D341" s="22"/>
      <c r="E341" s="72"/>
      <c r="F341" s="22"/>
      <c r="G341" s="131"/>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row>
    <row r="342" spans="1:32">
      <c r="A342" s="22"/>
      <c r="B342" s="130"/>
      <c r="C342" s="22"/>
      <c r="D342" s="22"/>
      <c r="E342" s="72"/>
      <c r="F342" s="22"/>
      <c r="G342" s="131"/>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row>
    <row r="343" spans="1:32">
      <c r="A343" s="22"/>
      <c r="B343" s="130"/>
      <c r="C343" s="22"/>
      <c r="D343" s="22"/>
      <c r="E343" s="72"/>
      <c r="F343" s="22"/>
      <c r="G343" s="131"/>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row>
    <row r="344" spans="1:32">
      <c r="A344" s="22"/>
      <c r="B344" s="130"/>
      <c r="C344" s="22"/>
      <c r="D344" s="22"/>
      <c r="E344" s="72"/>
      <c r="F344" s="22"/>
      <c r="G344" s="131"/>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row>
    <row r="345" spans="1:32">
      <c r="A345" s="22"/>
      <c r="B345" s="130"/>
      <c r="C345" s="22"/>
      <c r="D345" s="22"/>
      <c r="E345" s="72"/>
      <c r="F345" s="22"/>
      <c r="G345" s="131"/>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row>
    <row r="346" spans="1:32">
      <c r="A346" s="22"/>
      <c r="B346" s="130"/>
      <c r="C346" s="22"/>
      <c r="D346" s="22"/>
      <c r="E346" s="72"/>
      <c r="F346" s="22"/>
      <c r="G346" s="131"/>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row>
    <row r="347" spans="1:32">
      <c r="A347" s="22"/>
      <c r="B347" s="130"/>
      <c r="C347" s="22"/>
      <c r="D347" s="22"/>
      <c r="E347" s="72"/>
      <c r="F347" s="22"/>
      <c r="G347" s="131"/>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row>
    <row r="348" spans="1:32">
      <c r="A348" s="22"/>
      <c r="B348" s="130"/>
      <c r="C348" s="22"/>
      <c r="D348" s="22"/>
      <c r="E348" s="72"/>
      <c r="F348" s="22"/>
      <c r="G348" s="131"/>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row>
    <row r="349" spans="1:32">
      <c r="A349" s="22"/>
      <c r="B349" s="130"/>
      <c r="C349" s="22"/>
      <c r="D349" s="22"/>
      <c r="E349" s="72"/>
      <c r="F349" s="22"/>
      <c r="G349" s="131"/>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row>
    <row r="350" spans="1:32">
      <c r="A350" s="22"/>
      <c r="B350" s="130"/>
      <c r="C350" s="22"/>
      <c r="D350" s="22"/>
      <c r="E350" s="72"/>
      <c r="F350" s="22"/>
      <c r="G350" s="131"/>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row>
    <row r="351" spans="1:32">
      <c r="A351" s="22"/>
      <c r="B351" s="130"/>
      <c r="C351" s="22"/>
      <c r="D351" s="22"/>
      <c r="E351" s="72"/>
      <c r="F351" s="22"/>
      <c r="G351" s="131"/>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row>
    <row r="352" spans="1:32">
      <c r="A352" s="22"/>
      <c r="B352" s="130"/>
      <c r="C352" s="22"/>
      <c r="D352" s="22"/>
      <c r="E352" s="72"/>
      <c r="F352" s="22"/>
      <c r="G352" s="131"/>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row>
    <row r="353" spans="1:32">
      <c r="A353" s="22"/>
      <c r="B353" s="130"/>
      <c r="C353" s="22"/>
      <c r="D353" s="22"/>
      <c r="E353" s="72"/>
      <c r="F353" s="22"/>
      <c r="G353" s="131"/>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row>
    <row r="354" spans="1:32">
      <c r="A354" s="22"/>
      <c r="B354" s="130"/>
      <c r="C354" s="22"/>
      <c r="D354" s="22"/>
      <c r="E354" s="72"/>
      <c r="F354" s="22"/>
      <c r="G354" s="131"/>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row>
    <row r="355" spans="1:32">
      <c r="A355" s="22"/>
      <c r="B355" s="130"/>
      <c r="C355" s="22"/>
      <c r="D355" s="22"/>
      <c r="E355" s="72"/>
      <c r="F355" s="22"/>
      <c r="G355" s="131"/>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row>
    <row r="356" spans="1:32">
      <c r="A356" s="22"/>
      <c r="B356" s="130"/>
      <c r="C356" s="22"/>
      <c r="D356" s="22"/>
      <c r="E356" s="72"/>
      <c r="F356" s="22"/>
      <c r="G356" s="131"/>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row>
    <row r="357" spans="1:32">
      <c r="A357" s="22"/>
      <c r="B357" s="130"/>
      <c r="C357" s="22"/>
      <c r="D357" s="22"/>
      <c r="E357" s="72"/>
      <c r="F357" s="22"/>
      <c r="G357" s="131"/>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row>
    <row r="358" spans="1:32">
      <c r="A358" s="22"/>
      <c r="B358" s="130"/>
      <c r="C358" s="22"/>
      <c r="D358" s="22"/>
      <c r="E358" s="72"/>
      <c r="F358" s="22"/>
      <c r="G358" s="131"/>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row>
    <row r="359" spans="1:32">
      <c r="A359" s="22"/>
      <c r="B359" s="130"/>
      <c r="C359" s="22"/>
      <c r="D359" s="22"/>
      <c r="E359" s="72"/>
      <c r="F359" s="22"/>
      <c r="G359" s="131"/>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row>
    <row r="360" spans="1:32">
      <c r="A360" s="22"/>
      <c r="B360" s="130"/>
      <c r="C360" s="22"/>
      <c r="D360" s="22"/>
      <c r="E360" s="72"/>
      <c r="F360" s="22"/>
      <c r="G360" s="131"/>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row>
    <row r="361" spans="1:32">
      <c r="A361" s="22"/>
      <c r="B361" s="130"/>
      <c r="C361" s="22"/>
      <c r="D361" s="22"/>
      <c r="E361" s="72"/>
      <c r="F361" s="22"/>
      <c r="G361" s="131"/>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row>
    <row r="362" spans="1:32">
      <c r="A362" s="22"/>
      <c r="B362" s="130"/>
      <c r="C362" s="22"/>
      <c r="D362" s="22"/>
      <c r="E362" s="72"/>
      <c r="F362" s="22"/>
      <c r="G362" s="131"/>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row>
    <row r="363" spans="1:32">
      <c r="A363" s="22"/>
      <c r="B363" s="130"/>
      <c r="C363" s="22"/>
      <c r="D363" s="22"/>
      <c r="E363" s="72"/>
      <c r="F363" s="22"/>
      <c r="G363" s="131"/>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row>
    <row r="364" spans="1:32">
      <c r="A364" s="22"/>
      <c r="B364" s="130"/>
      <c r="C364" s="22"/>
      <c r="D364" s="22"/>
      <c r="E364" s="72"/>
      <c r="F364" s="22"/>
      <c r="G364" s="131"/>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row>
    <row r="365" spans="1:32">
      <c r="A365" s="22"/>
      <c r="B365" s="130"/>
      <c r="C365" s="22"/>
      <c r="D365" s="22"/>
      <c r="E365" s="72"/>
      <c r="F365" s="22"/>
      <c r="G365" s="131"/>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row>
    <row r="366" spans="1:32">
      <c r="A366" s="22"/>
      <c r="B366" s="130"/>
      <c r="C366" s="22"/>
      <c r="D366" s="22"/>
      <c r="E366" s="72"/>
      <c r="F366" s="22"/>
      <c r="G366" s="131"/>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row>
    <row r="367" spans="1:32">
      <c r="A367" s="22"/>
      <c r="B367" s="130"/>
      <c r="C367" s="22"/>
      <c r="D367" s="22"/>
      <c r="E367" s="72"/>
      <c r="F367" s="22"/>
      <c r="G367" s="131"/>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row>
    <row r="368" spans="1:32">
      <c r="A368" s="22"/>
      <c r="B368" s="130"/>
      <c r="C368" s="22"/>
      <c r="D368" s="22"/>
      <c r="E368" s="72"/>
      <c r="F368" s="22"/>
      <c r="G368" s="131"/>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row>
    <row r="369" spans="1:32">
      <c r="A369" s="22"/>
      <c r="B369" s="130"/>
      <c r="C369" s="22"/>
      <c r="D369" s="22"/>
      <c r="E369" s="72"/>
      <c r="F369" s="22"/>
      <c r="G369" s="131"/>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row>
    <row r="370" spans="1:32">
      <c r="A370" s="22"/>
      <c r="B370" s="130"/>
      <c r="C370" s="22"/>
      <c r="D370" s="22"/>
      <c r="E370" s="72"/>
      <c r="F370" s="22"/>
      <c r="G370" s="131"/>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row>
    <row r="371" spans="1:32">
      <c r="A371" s="22"/>
      <c r="B371" s="130"/>
      <c r="C371" s="22"/>
      <c r="D371" s="22"/>
      <c r="E371" s="72"/>
      <c r="F371" s="22"/>
      <c r="G371" s="131"/>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row>
    <row r="372" spans="1:32">
      <c r="A372" s="22"/>
      <c r="B372" s="130"/>
      <c r="C372" s="22"/>
      <c r="D372" s="22"/>
      <c r="E372" s="72"/>
      <c r="F372" s="22"/>
      <c r="G372" s="131"/>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row>
    <row r="373" spans="1:32">
      <c r="A373" s="22"/>
      <c r="B373" s="130"/>
      <c r="C373" s="22"/>
      <c r="D373" s="22"/>
      <c r="E373" s="72"/>
      <c r="F373" s="22"/>
      <c r="G373" s="131"/>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row>
    <row r="374" spans="1:32">
      <c r="A374" s="22"/>
      <c r="B374" s="130"/>
      <c r="C374" s="22"/>
      <c r="D374" s="22"/>
      <c r="E374" s="72"/>
      <c r="F374" s="22"/>
      <c r="G374" s="131"/>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row>
    <row r="375" spans="1:32">
      <c r="A375" s="22"/>
      <c r="B375" s="130"/>
      <c r="C375" s="22"/>
      <c r="D375" s="22"/>
      <c r="E375" s="72"/>
      <c r="F375" s="22"/>
      <c r="G375" s="131"/>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row>
    <row r="376" spans="1:32">
      <c r="A376" s="22"/>
      <c r="B376" s="130"/>
      <c r="C376" s="22"/>
      <c r="D376" s="22"/>
      <c r="E376" s="72"/>
      <c r="F376" s="22"/>
      <c r="G376" s="131"/>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row>
    <row r="377" spans="1:32">
      <c r="A377" s="22"/>
      <c r="B377" s="130"/>
      <c r="C377" s="22"/>
      <c r="D377" s="22"/>
      <c r="E377" s="72"/>
      <c r="F377" s="22"/>
      <c r="G377" s="131"/>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row>
    <row r="378" spans="1:32">
      <c r="A378" s="22"/>
      <c r="B378" s="130"/>
      <c r="C378" s="22"/>
      <c r="D378" s="22"/>
      <c r="E378" s="72"/>
      <c r="F378" s="22"/>
      <c r="G378" s="131"/>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row>
    <row r="379" spans="1:32">
      <c r="A379" s="22"/>
      <c r="B379" s="130"/>
      <c r="C379" s="22"/>
      <c r="D379" s="22"/>
      <c r="E379" s="72"/>
      <c r="F379" s="22"/>
      <c r="G379" s="131"/>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row>
    <row r="380" spans="1:32">
      <c r="A380" s="22"/>
      <c r="B380" s="130"/>
      <c r="C380" s="22"/>
      <c r="D380" s="22"/>
      <c r="E380" s="72"/>
      <c r="F380" s="22"/>
      <c r="G380" s="131"/>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row>
    <row r="381" spans="1:32">
      <c r="A381" s="22"/>
      <c r="B381" s="130"/>
      <c r="C381" s="22"/>
      <c r="D381" s="22"/>
      <c r="E381" s="72"/>
      <c r="F381" s="22"/>
      <c r="G381" s="131"/>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row>
    <row r="382" spans="1:32">
      <c r="A382" s="22"/>
      <c r="B382" s="130"/>
      <c r="C382" s="22"/>
      <c r="D382" s="22"/>
      <c r="E382" s="72"/>
      <c r="F382" s="22"/>
      <c r="G382" s="131"/>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row>
    <row r="383" spans="1:32">
      <c r="A383" s="22"/>
      <c r="B383" s="130"/>
      <c r="C383" s="22"/>
      <c r="D383" s="22"/>
      <c r="E383" s="72"/>
      <c r="F383" s="22"/>
      <c r="G383" s="131"/>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row>
    <row r="384" spans="1:32">
      <c r="A384" s="22"/>
      <c r="B384" s="130"/>
      <c r="C384" s="22"/>
      <c r="D384" s="22"/>
      <c r="E384" s="72"/>
      <c r="F384" s="22"/>
      <c r="G384" s="131"/>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row>
    <row r="385" spans="1:32">
      <c r="A385" s="22"/>
      <c r="B385" s="130"/>
      <c r="C385" s="22"/>
      <c r="D385" s="22"/>
      <c r="E385" s="72"/>
      <c r="F385" s="22"/>
      <c r="G385" s="131"/>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row>
    <row r="386" spans="1:32">
      <c r="A386" s="22"/>
      <c r="B386" s="130"/>
      <c r="C386" s="22"/>
      <c r="D386" s="22"/>
      <c r="E386" s="72"/>
      <c r="F386" s="22"/>
      <c r="G386" s="131"/>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row>
    <row r="387" spans="1:32">
      <c r="A387" s="22"/>
      <c r="B387" s="130"/>
      <c r="C387" s="22"/>
      <c r="D387" s="22"/>
      <c r="E387" s="72"/>
      <c r="F387" s="22"/>
      <c r="G387" s="131"/>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row>
    <row r="388" spans="1:32">
      <c r="A388" s="22"/>
      <c r="B388" s="130"/>
      <c r="C388" s="22"/>
      <c r="D388" s="22"/>
      <c r="E388" s="72"/>
      <c r="F388" s="22"/>
      <c r="G388" s="131"/>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row>
    <row r="389" spans="1:32">
      <c r="A389" s="22"/>
      <c r="B389" s="130"/>
      <c r="C389" s="22"/>
      <c r="D389" s="22"/>
      <c r="E389" s="72"/>
      <c r="F389" s="22"/>
      <c r="G389" s="131"/>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row>
    <row r="390" spans="1:32">
      <c r="A390" s="22"/>
      <c r="B390" s="130"/>
      <c r="C390" s="22"/>
      <c r="D390" s="22"/>
      <c r="E390" s="72"/>
      <c r="F390" s="22"/>
      <c r="G390" s="131"/>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row>
    <row r="391" spans="1:32">
      <c r="A391" s="22"/>
      <c r="B391" s="130"/>
      <c r="C391" s="22"/>
      <c r="D391" s="22"/>
      <c r="E391" s="72"/>
      <c r="F391" s="22"/>
      <c r="G391" s="131"/>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row>
    <row r="392" spans="1:32">
      <c r="A392" s="22"/>
      <c r="B392" s="130"/>
      <c r="C392" s="22"/>
      <c r="D392" s="22"/>
      <c r="E392" s="72"/>
      <c r="F392" s="22"/>
      <c r="G392" s="131"/>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row>
    <row r="393" spans="1:32">
      <c r="A393" s="22"/>
      <c r="B393" s="130"/>
      <c r="C393" s="22"/>
      <c r="D393" s="22"/>
      <c r="E393" s="72"/>
      <c r="F393" s="22"/>
      <c r="G393" s="131"/>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row>
    <row r="394" spans="1:32">
      <c r="A394" s="22"/>
      <c r="B394" s="130"/>
      <c r="C394" s="22"/>
      <c r="D394" s="22"/>
      <c r="E394" s="72"/>
      <c r="F394" s="22"/>
      <c r="G394" s="131"/>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row>
    <row r="395" spans="1:32">
      <c r="A395" s="22"/>
      <c r="B395" s="130"/>
      <c r="C395" s="22"/>
      <c r="D395" s="22"/>
      <c r="E395" s="72"/>
      <c r="F395" s="22"/>
      <c r="G395" s="131"/>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row>
    <row r="396" spans="1:32">
      <c r="A396" s="22"/>
      <c r="B396" s="130"/>
      <c r="C396" s="22"/>
      <c r="D396" s="22"/>
      <c r="E396" s="72"/>
      <c r="F396" s="22"/>
      <c r="G396" s="131"/>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row>
    <row r="397" spans="1:32">
      <c r="A397" s="22"/>
      <c r="B397" s="130"/>
      <c r="C397" s="22"/>
      <c r="D397" s="22"/>
      <c r="E397" s="72"/>
      <c r="F397" s="22"/>
      <c r="G397" s="131"/>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row>
    <row r="398" spans="1:32">
      <c r="A398" s="22"/>
      <c r="B398" s="130"/>
      <c r="C398" s="22"/>
      <c r="D398" s="22"/>
      <c r="E398" s="72"/>
      <c r="F398" s="22"/>
      <c r="G398" s="131"/>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row>
    <row r="399" spans="1:32">
      <c r="A399" s="22"/>
      <c r="B399" s="130"/>
      <c r="C399" s="22"/>
      <c r="D399" s="22"/>
      <c r="E399" s="72"/>
      <c r="F399" s="22"/>
      <c r="G399" s="131"/>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row>
    <row r="400" spans="1:32">
      <c r="A400" s="22"/>
      <c r="B400" s="130"/>
      <c r="C400" s="22"/>
      <c r="D400" s="22"/>
      <c r="E400" s="72"/>
      <c r="F400" s="22"/>
      <c r="G400" s="131"/>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row>
    <row r="401" spans="1:32">
      <c r="A401" s="22"/>
      <c r="B401" s="130"/>
      <c r="C401" s="22"/>
      <c r="D401" s="22"/>
      <c r="E401" s="72"/>
      <c r="F401" s="22"/>
      <c r="G401" s="131"/>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row>
    <row r="402" spans="1:32">
      <c r="A402" s="22"/>
      <c r="B402" s="130"/>
      <c r="C402" s="22"/>
      <c r="D402" s="22"/>
      <c r="E402" s="72"/>
      <c r="F402" s="22"/>
      <c r="G402" s="131"/>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row>
    <row r="403" spans="1:32">
      <c r="A403" s="22"/>
      <c r="B403" s="130"/>
      <c r="C403" s="22"/>
      <c r="D403" s="22"/>
      <c r="E403" s="72"/>
      <c r="F403" s="22"/>
      <c r="G403" s="131"/>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row>
    <row r="404" spans="1:32">
      <c r="A404" s="22"/>
      <c r="B404" s="130"/>
      <c r="C404" s="22"/>
      <c r="D404" s="22"/>
      <c r="E404" s="72"/>
      <c r="F404" s="22"/>
      <c r="G404" s="131"/>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row>
    <row r="405" spans="1:32">
      <c r="A405" s="22"/>
      <c r="B405" s="130"/>
      <c r="C405" s="22"/>
      <c r="D405" s="22"/>
      <c r="E405" s="72"/>
      <c r="F405" s="22"/>
      <c r="G405" s="131"/>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row>
    <row r="406" spans="1:32">
      <c r="A406" s="22"/>
      <c r="B406" s="130"/>
      <c r="C406" s="22"/>
      <c r="D406" s="22"/>
      <c r="E406" s="72"/>
      <c r="F406" s="22"/>
      <c r="G406" s="131"/>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row>
    <row r="407" spans="1:32">
      <c r="A407" s="22"/>
      <c r="B407" s="130"/>
      <c r="C407" s="22"/>
      <c r="D407" s="22"/>
      <c r="E407" s="72"/>
      <c r="F407" s="22"/>
      <c r="G407" s="131"/>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row>
    <row r="408" spans="1:32">
      <c r="A408" s="22"/>
      <c r="B408" s="130"/>
      <c r="C408" s="22"/>
      <c r="D408" s="22"/>
      <c r="E408" s="72"/>
      <c r="F408" s="22"/>
      <c r="G408" s="131"/>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row>
    <row r="409" spans="1:32">
      <c r="A409" s="22"/>
      <c r="B409" s="130"/>
      <c r="C409" s="22"/>
      <c r="D409" s="22"/>
      <c r="E409" s="72"/>
      <c r="F409" s="22"/>
      <c r="G409" s="131"/>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row>
    <row r="410" spans="1:32">
      <c r="A410" s="22"/>
      <c r="B410" s="130"/>
      <c r="C410" s="22"/>
      <c r="D410" s="22"/>
      <c r="E410" s="72"/>
      <c r="F410" s="22"/>
      <c r="G410" s="131"/>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row>
    <row r="411" spans="1:32">
      <c r="A411" s="22"/>
      <c r="B411" s="130"/>
      <c r="C411" s="22"/>
      <c r="D411" s="22"/>
      <c r="E411" s="72"/>
      <c r="F411" s="22"/>
      <c r="G411" s="131"/>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row>
    <row r="412" spans="1:32">
      <c r="A412" s="22"/>
      <c r="B412" s="130"/>
      <c r="C412" s="22"/>
      <c r="D412" s="22"/>
      <c r="E412" s="72"/>
      <c r="F412" s="22"/>
      <c r="G412" s="131"/>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row>
    <row r="413" spans="1:32">
      <c r="A413" s="22"/>
      <c r="B413" s="130"/>
      <c r="C413" s="22"/>
      <c r="D413" s="22"/>
      <c r="E413" s="72"/>
      <c r="F413" s="22"/>
      <c r="G413" s="131"/>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row>
    <row r="414" spans="1:32">
      <c r="A414" s="22"/>
      <c r="B414" s="130"/>
      <c r="C414" s="22"/>
      <c r="D414" s="22"/>
      <c r="E414" s="72"/>
      <c r="F414" s="22"/>
      <c r="G414" s="131"/>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row>
    <row r="415" spans="1:32">
      <c r="A415" s="22"/>
      <c r="B415" s="130"/>
      <c r="C415" s="22"/>
      <c r="D415" s="22"/>
      <c r="E415" s="72"/>
      <c r="F415" s="22"/>
      <c r="G415" s="131"/>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row>
    <row r="416" spans="1:32">
      <c r="A416" s="22"/>
      <c r="B416" s="130"/>
      <c r="C416" s="22"/>
      <c r="D416" s="22"/>
      <c r="E416" s="72"/>
      <c r="F416" s="22"/>
      <c r="G416" s="131"/>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row>
    <row r="417" spans="1:32">
      <c r="A417" s="22"/>
      <c r="B417" s="130"/>
      <c r="C417" s="22"/>
      <c r="D417" s="22"/>
      <c r="E417" s="72"/>
      <c r="F417" s="22"/>
      <c r="G417" s="131"/>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row>
    <row r="418" spans="1:32">
      <c r="A418" s="22"/>
      <c r="B418" s="130"/>
      <c r="C418" s="22"/>
      <c r="D418" s="22"/>
      <c r="E418" s="72"/>
      <c r="F418" s="22"/>
      <c r="G418" s="131"/>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row>
    <row r="419" spans="1:32">
      <c r="A419" s="22"/>
      <c r="B419" s="130"/>
      <c r="C419" s="22"/>
      <c r="D419" s="22"/>
      <c r="E419" s="72"/>
      <c r="F419" s="22"/>
      <c r="G419" s="131"/>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row>
    <row r="420" spans="1:32">
      <c r="A420" s="22"/>
      <c r="B420" s="130"/>
      <c r="C420" s="22"/>
      <c r="D420" s="22"/>
      <c r="E420" s="72"/>
      <c r="F420" s="22"/>
      <c r="G420" s="131"/>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row>
    <row r="421" spans="1:32">
      <c r="A421" s="22"/>
      <c r="B421" s="130"/>
      <c r="C421" s="22"/>
      <c r="D421" s="22"/>
      <c r="E421" s="72"/>
      <c r="F421" s="22"/>
      <c r="G421" s="131"/>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row>
    <row r="422" spans="1:32">
      <c r="A422" s="22"/>
      <c r="B422" s="130"/>
      <c r="C422" s="22"/>
      <c r="D422" s="22"/>
      <c r="E422" s="72"/>
      <c r="F422" s="22"/>
      <c r="G422" s="131"/>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row>
    <row r="423" spans="1:32">
      <c r="A423" s="22"/>
      <c r="B423" s="130"/>
      <c r="C423" s="22"/>
      <c r="D423" s="22"/>
      <c r="E423" s="72"/>
      <c r="F423" s="22"/>
      <c r="G423" s="131"/>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row>
    <row r="424" spans="1:32">
      <c r="A424" s="22"/>
      <c r="B424" s="130"/>
      <c r="C424" s="22"/>
      <c r="D424" s="22"/>
      <c r="E424" s="72"/>
      <c r="F424" s="22"/>
      <c r="G424" s="131"/>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row>
    <row r="425" spans="1:32">
      <c r="A425" s="22"/>
      <c r="B425" s="130"/>
      <c r="C425" s="22"/>
      <c r="D425" s="22"/>
      <c r="E425" s="72"/>
      <c r="F425" s="22"/>
      <c r="G425" s="131"/>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row>
    <row r="426" spans="1:32">
      <c r="A426" s="22"/>
      <c r="B426" s="130"/>
      <c r="C426" s="22"/>
      <c r="D426" s="22"/>
      <c r="E426" s="72"/>
      <c r="F426" s="22"/>
      <c r="G426" s="131"/>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row>
    <row r="427" spans="1:32">
      <c r="A427" s="22"/>
      <c r="B427" s="130"/>
      <c r="C427" s="22"/>
      <c r="D427" s="22"/>
      <c r="E427" s="72"/>
      <c r="F427" s="22"/>
      <c r="G427" s="131"/>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row>
    <row r="428" spans="1:32">
      <c r="A428" s="22"/>
      <c r="B428" s="130"/>
      <c r="C428" s="22"/>
      <c r="D428" s="22"/>
      <c r="E428" s="72"/>
      <c r="F428" s="22"/>
      <c r="G428" s="131"/>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row>
    <row r="429" spans="1:32">
      <c r="A429" s="22"/>
      <c r="B429" s="130"/>
      <c r="C429" s="22"/>
      <c r="D429" s="22"/>
      <c r="E429" s="72"/>
      <c r="F429" s="22"/>
      <c r="G429" s="131"/>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row>
    <row r="430" spans="1:32">
      <c r="A430" s="22"/>
      <c r="B430" s="130"/>
      <c r="C430" s="22"/>
      <c r="D430" s="22"/>
      <c r="E430" s="72"/>
      <c r="F430" s="22"/>
      <c r="G430" s="131"/>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row>
    <row r="431" spans="1:32">
      <c r="A431" s="22"/>
      <c r="B431" s="130"/>
      <c r="C431" s="22"/>
      <c r="D431" s="22"/>
      <c r="E431" s="72"/>
      <c r="F431" s="22"/>
      <c r="G431" s="131"/>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row>
    <row r="432" spans="1:32">
      <c r="A432" s="22"/>
      <c r="B432" s="130"/>
      <c r="C432" s="22"/>
      <c r="D432" s="22"/>
      <c r="E432" s="72"/>
      <c r="F432" s="22"/>
      <c r="G432" s="131"/>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row>
    <row r="433" spans="1:32">
      <c r="A433" s="22"/>
      <c r="B433" s="130"/>
      <c r="C433" s="22"/>
      <c r="D433" s="22"/>
      <c r="E433" s="72"/>
      <c r="F433" s="22"/>
      <c r="G433" s="131"/>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row>
    <row r="434" spans="1:32">
      <c r="A434" s="22"/>
      <c r="B434" s="130"/>
      <c r="C434" s="22"/>
      <c r="D434" s="22"/>
      <c r="E434" s="72"/>
      <c r="F434" s="22"/>
      <c r="G434" s="131"/>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row>
    <row r="435" spans="1:32">
      <c r="A435" s="22"/>
      <c r="B435" s="130"/>
      <c r="C435" s="22"/>
      <c r="D435" s="22"/>
      <c r="E435" s="72"/>
      <c r="F435" s="22"/>
      <c r="G435" s="131"/>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row>
    <row r="436" spans="1:32">
      <c r="A436" s="22"/>
      <c r="B436" s="130"/>
      <c r="C436" s="22"/>
      <c r="D436" s="22"/>
      <c r="E436" s="72"/>
      <c r="F436" s="22"/>
      <c r="G436" s="131"/>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row>
    <row r="437" spans="1:32">
      <c r="A437" s="22"/>
      <c r="B437" s="130"/>
      <c r="C437" s="22"/>
      <c r="D437" s="22"/>
      <c r="E437" s="72"/>
      <c r="F437" s="22"/>
      <c r="G437" s="131"/>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row>
    <row r="438" spans="1:32">
      <c r="A438" s="22"/>
      <c r="B438" s="130"/>
      <c r="C438" s="22"/>
      <c r="D438" s="22"/>
      <c r="E438" s="72"/>
      <c r="F438" s="22"/>
      <c r="G438" s="131"/>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row>
    <row r="439" spans="1:32">
      <c r="A439" s="22"/>
      <c r="B439" s="130"/>
      <c r="C439" s="22"/>
      <c r="D439" s="22"/>
      <c r="E439" s="72"/>
      <c r="F439" s="22"/>
      <c r="G439" s="131"/>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row>
    <row r="440" spans="1:32">
      <c r="A440" s="22"/>
      <c r="B440" s="130"/>
      <c r="C440" s="22"/>
      <c r="D440" s="22"/>
      <c r="E440" s="72"/>
      <c r="F440" s="22"/>
      <c r="G440" s="131"/>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row>
    <row r="441" spans="1:32">
      <c r="A441" s="22"/>
      <c r="B441" s="130"/>
      <c r="C441" s="22"/>
      <c r="D441" s="22"/>
      <c r="E441" s="72"/>
      <c r="F441" s="22"/>
      <c r="G441" s="131"/>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row>
    <row r="442" spans="1:32">
      <c r="A442" s="22"/>
      <c r="B442" s="130"/>
      <c r="C442" s="22"/>
      <c r="D442" s="22"/>
      <c r="E442" s="72"/>
      <c r="F442" s="22"/>
      <c r="G442" s="131"/>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row>
    <row r="443" spans="1:32">
      <c r="A443" s="22"/>
      <c r="B443" s="130"/>
      <c r="C443" s="22"/>
      <c r="D443" s="22"/>
      <c r="E443" s="72"/>
      <c r="F443" s="22"/>
      <c r="G443" s="131"/>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row>
    <row r="444" spans="1:32">
      <c r="A444" s="22"/>
      <c r="B444" s="130"/>
      <c r="C444" s="22"/>
      <c r="D444" s="22"/>
      <c r="E444" s="72"/>
      <c r="F444" s="22"/>
      <c r="G444" s="131"/>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row>
    <row r="445" spans="1:32">
      <c r="A445" s="22"/>
      <c r="B445" s="130"/>
      <c r="C445" s="22"/>
      <c r="D445" s="22"/>
      <c r="E445" s="72"/>
      <c r="F445" s="22"/>
      <c r="G445" s="131"/>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row>
    <row r="446" spans="1:32">
      <c r="A446" s="22"/>
      <c r="B446" s="130"/>
      <c r="C446" s="22"/>
      <c r="D446" s="22"/>
      <c r="E446" s="72"/>
      <c r="F446" s="22"/>
      <c r="G446" s="131"/>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row>
    <row r="447" spans="1:32">
      <c r="A447" s="22"/>
      <c r="B447" s="130"/>
      <c r="C447" s="22"/>
      <c r="D447" s="22"/>
      <c r="E447" s="72"/>
      <c r="F447" s="22"/>
      <c r="G447" s="131"/>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row>
    <row r="448" spans="1:32">
      <c r="A448" s="22"/>
      <c r="B448" s="130"/>
      <c r="C448" s="22"/>
      <c r="D448" s="22"/>
      <c r="E448" s="72"/>
      <c r="F448" s="22"/>
      <c r="G448" s="131"/>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row>
    <row r="449" spans="1:32">
      <c r="A449" s="22"/>
      <c r="B449" s="130"/>
      <c r="C449" s="22"/>
      <c r="D449" s="22"/>
      <c r="E449" s="72"/>
      <c r="F449" s="22"/>
      <c r="G449" s="131"/>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row>
    <row r="450" spans="1:32">
      <c r="A450" s="22"/>
      <c r="B450" s="130"/>
      <c r="C450" s="22"/>
      <c r="D450" s="22"/>
      <c r="E450" s="72"/>
      <c r="F450" s="22"/>
      <c r="G450" s="131"/>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row>
    <row r="451" spans="1:32">
      <c r="A451" s="22"/>
      <c r="B451" s="130"/>
      <c r="C451" s="22"/>
      <c r="D451" s="22"/>
      <c r="E451" s="72"/>
      <c r="F451" s="22"/>
      <c r="G451" s="131"/>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row>
    <row r="452" spans="1:32">
      <c r="A452" s="22"/>
      <c r="B452" s="130"/>
      <c r="C452" s="22"/>
      <c r="D452" s="22"/>
      <c r="E452" s="72"/>
      <c r="F452" s="22"/>
      <c r="G452" s="131"/>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row>
    <row r="453" spans="1:32">
      <c r="A453" s="22"/>
      <c r="B453" s="130"/>
      <c r="C453" s="22"/>
      <c r="D453" s="22"/>
      <c r="E453" s="72"/>
      <c r="F453" s="22"/>
      <c r="G453" s="131"/>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row>
    <row r="454" spans="1:32">
      <c r="A454" s="22"/>
      <c r="B454" s="130"/>
      <c r="C454" s="22"/>
      <c r="D454" s="22"/>
      <c r="E454" s="72"/>
      <c r="F454" s="22"/>
      <c r="G454" s="131"/>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row>
    <row r="455" spans="1:32">
      <c r="A455" s="22"/>
      <c r="B455" s="130"/>
      <c r="C455" s="22"/>
      <c r="D455" s="22"/>
      <c r="E455" s="72"/>
      <c r="F455" s="22"/>
      <c r="G455" s="131"/>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row>
    <row r="456" spans="1:32">
      <c r="A456" s="22"/>
      <c r="B456" s="130"/>
      <c r="C456" s="22"/>
      <c r="D456" s="22"/>
      <c r="E456" s="72"/>
      <c r="F456" s="22"/>
      <c r="G456" s="131"/>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row>
    <row r="457" spans="1:32">
      <c r="A457" s="22"/>
      <c r="B457" s="130"/>
      <c r="C457" s="22"/>
      <c r="D457" s="22"/>
      <c r="E457" s="72"/>
      <c r="F457" s="22"/>
      <c r="G457" s="131"/>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row>
    <row r="458" spans="1:32">
      <c r="A458" s="22"/>
      <c r="B458" s="130"/>
      <c r="C458" s="22"/>
      <c r="D458" s="22"/>
      <c r="E458" s="72"/>
      <c r="F458" s="22"/>
      <c r="G458" s="131"/>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row>
    <row r="459" spans="1:32">
      <c r="A459" s="22"/>
      <c r="B459" s="130"/>
      <c r="C459" s="22"/>
      <c r="D459" s="22"/>
      <c r="E459" s="72"/>
      <c r="F459" s="22"/>
      <c r="G459" s="131"/>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row>
    <row r="460" spans="1:32">
      <c r="A460" s="22"/>
      <c r="B460" s="130"/>
      <c r="C460" s="22"/>
      <c r="D460" s="22"/>
      <c r="E460" s="72"/>
      <c r="F460" s="22"/>
      <c r="G460" s="131"/>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row>
    <row r="461" spans="1:32">
      <c r="A461" s="22"/>
      <c r="B461" s="130"/>
      <c r="C461" s="22"/>
      <c r="D461" s="22"/>
      <c r="E461" s="72"/>
      <c r="F461" s="22"/>
      <c r="G461" s="131"/>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row>
    <row r="462" spans="1:32">
      <c r="A462" s="22"/>
      <c r="B462" s="130"/>
      <c r="C462" s="22"/>
      <c r="D462" s="22"/>
      <c r="E462" s="72"/>
      <c r="F462" s="22"/>
      <c r="G462" s="131"/>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row>
    <row r="463" spans="1:32">
      <c r="A463" s="22"/>
      <c r="B463" s="130"/>
      <c r="C463" s="22"/>
      <c r="D463" s="22"/>
      <c r="E463" s="72"/>
      <c r="F463" s="22"/>
      <c r="G463" s="131"/>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row>
    <row r="464" spans="1:32">
      <c r="A464" s="22"/>
      <c r="B464" s="130"/>
      <c r="C464" s="22"/>
      <c r="D464" s="22"/>
      <c r="E464" s="72"/>
      <c r="F464" s="22"/>
      <c r="G464" s="131"/>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row>
    <row r="465" spans="1:32">
      <c r="A465" s="22"/>
      <c r="B465" s="130"/>
      <c r="C465" s="22"/>
      <c r="D465" s="22"/>
      <c r="E465" s="72"/>
      <c r="F465" s="22"/>
      <c r="G465" s="131"/>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row>
    <row r="466" spans="1:32">
      <c r="A466" s="22"/>
      <c r="B466" s="130"/>
      <c r="C466" s="22"/>
      <c r="D466" s="22"/>
      <c r="E466" s="72"/>
      <c r="F466" s="22"/>
      <c r="G466" s="131"/>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row>
    <row r="467" spans="1:32">
      <c r="A467" s="22"/>
      <c r="B467" s="130"/>
      <c r="C467" s="22"/>
      <c r="D467" s="22"/>
      <c r="E467" s="72"/>
      <c r="F467" s="22"/>
      <c r="G467" s="131"/>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row>
    <row r="468" spans="1:32">
      <c r="A468" s="22"/>
      <c r="B468" s="130"/>
      <c r="C468" s="22"/>
      <c r="D468" s="22"/>
      <c r="E468" s="72"/>
      <c r="F468" s="22"/>
      <c r="G468" s="131"/>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row>
    <row r="469" spans="1:32">
      <c r="A469" s="22"/>
      <c r="B469" s="130"/>
      <c r="C469" s="22"/>
      <c r="D469" s="22"/>
      <c r="E469" s="72"/>
      <c r="F469" s="22"/>
      <c r="G469" s="131"/>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row>
    <row r="470" spans="1:32">
      <c r="A470" s="22"/>
      <c r="B470" s="130"/>
      <c r="C470" s="22"/>
      <c r="D470" s="22"/>
      <c r="E470" s="72"/>
      <c r="F470" s="22"/>
      <c r="G470" s="131"/>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row>
    <row r="471" spans="1:32">
      <c r="A471" s="22"/>
      <c r="B471" s="130"/>
      <c r="C471" s="22"/>
      <c r="D471" s="22"/>
      <c r="E471" s="72"/>
      <c r="F471" s="22"/>
      <c r="G471" s="131"/>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row>
    <row r="472" spans="1:32">
      <c r="A472" s="22"/>
      <c r="B472" s="130"/>
      <c r="C472" s="22"/>
      <c r="D472" s="22"/>
      <c r="E472" s="72"/>
      <c r="F472" s="22"/>
      <c r="G472" s="131"/>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row>
    <row r="473" spans="1:32">
      <c r="A473" s="22"/>
      <c r="B473" s="130"/>
      <c r="C473" s="22"/>
      <c r="D473" s="22"/>
      <c r="E473" s="72"/>
      <c r="F473" s="22"/>
      <c r="G473" s="131"/>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row>
    <row r="474" spans="1:32">
      <c r="A474" s="22"/>
      <c r="B474" s="130"/>
      <c r="C474" s="22"/>
      <c r="D474" s="22"/>
      <c r="E474" s="72"/>
      <c r="F474" s="22"/>
      <c r="G474" s="131"/>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row>
    <row r="475" spans="1:32">
      <c r="A475" s="22"/>
      <c r="B475" s="130"/>
      <c r="C475" s="22"/>
      <c r="D475" s="22"/>
      <c r="E475" s="72"/>
      <c r="F475" s="22"/>
      <c r="G475" s="131"/>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row>
    <row r="476" spans="1:32">
      <c r="A476" s="22"/>
      <c r="B476" s="130"/>
      <c r="C476" s="22"/>
      <c r="D476" s="22"/>
      <c r="E476" s="72"/>
      <c r="F476" s="22"/>
      <c r="G476" s="131"/>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row>
    <row r="477" spans="1:32">
      <c r="A477" s="22"/>
      <c r="B477" s="130"/>
      <c r="C477" s="22"/>
      <c r="D477" s="22"/>
      <c r="E477" s="72"/>
      <c r="F477" s="22"/>
      <c r="G477" s="131"/>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row>
    <row r="478" spans="1:32">
      <c r="A478" s="22"/>
      <c r="B478" s="130"/>
      <c r="C478" s="22"/>
      <c r="D478" s="22"/>
      <c r="E478" s="72"/>
      <c r="F478" s="22"/>
      <c r="G478" s="131"/>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row>
    <row r="479" spans="1:32">
      <c r="A479" s="22"/>
      <c r="B479" s="130"/>
      <c r="C479" s="22"/>
      <c r="D479" s="22"/>
      <c r="E479" s="72"/>
      <c r="F479" s="22"/>
      <c r="G479" s="131"/>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row>
    <row r="480" spans="1:32">
      <c r="A480" s="22"/>
      <c r="B480" s="130"/>
      <c r="C480" s="22"/>
      <c r="D480" s="22"/>
      <c r="E480" s="72"/>
      <c r="F480" s="22"/>
      <c r="G480" s="131"/>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row>
    <row r="481" spans="1:32">
      <c r="A481" s="22"/>
      <c r="B481" s="130"/>
      <c r="C481" s="22"/>
      <c r="D481" s="22"/>
      <c r="E481" s="72"/>
      <c r="F481" s="22"/>
      <c r="G481" s="131"/>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row>
    <row r="482" spans="1:32">
      <c r="A482" s="22"/>
      <c r="B482" s="130"/>
      <c r="C482" s="22"/>
      <c r="D482" s="22"/>
      <c r="E482" s="72"/>
      <c r="F482" s="22"/>
      <c r="G482" s="131"/>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row>
    <row r="483" spans="1:32">
      <c r="A483" s="22"/>
      <c r="B483" s="130"/>
      <c r="C483" s="22"/>
      <c r="D483" s="22"/>
      <c r="E483" s="72"/>
      <c r="F483" s="22"/>
      <c r="G483" s="131"/>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row>
    <row r="484" spans="1:32">
      <c r="A484" s="22"/>
      <c r="B484" s="130"/>
      <c r="C484" s="22"/>
      <c r="D484" s="22"/>
      <c r="E484" s="72"/>
      <c r="F484" s="22"/>
      <c r="G484" s="131"/>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row>
    <row r="485" spans="1:32">
      <c r="A485" s="22"/>
      <c r="B485" s="130"/>
      <c r="C485" s="22"/>
      <c r="D485" s="22"/>
      <c r="E485" s="72"/>
      <c r="F485" s="22"/>
      <c r="G485" s="131"/>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row>
    <row r="486" spans="1:32">
      <c r="A486" s="22"/>
      <c r="B486" s="130"/>
      <c r="C486" s="22"/>
      <c r="D486" s="22"/>
      <c r="E486" s="72"/>
      <c r="F486" s="22"/>
      <c r="G486" s="131"/>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row>
    <row r="487" spans="1:32">
      <c r="A487" s="22"/>
      <c r="B487" s="130"/>
      <c r="C487" s="22"/>
      <c r="D487" s="22"/>
      <c r="E487" s="72"/>
      <c r="F487" s="22"/>
      <c r="G487" s="131"/>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row>
    <row r="488" spans="1:32">
      <c r="A488" s="22"/>
      <c r="B488" s="130"/>
      <c r="C488" s="22"/>
      <c r="D488" s="22"/>
      <c r="E488" s="72"/>
      <c r="F488" s="22"/>
      <c r="G488" s="131"/>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row>
    <row r="489" spans="1:32">
      <c r="A489" s="22"/>
      <c r="B489" s="130"/>
      <c r="C489" s="22"/>
      <c r="D489" s="22"/>
      <c r="E489" s="72"/>
      <c r="F489" s="22"/>
      <c r="G489" s="131"/>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row>
    <row r="490" spans="1:32">
      <c r="A490" s="22"/>
      <c r="B490" s="130"/>
      <c r="C490" s="22"/>
      <c r="D490" s="22"/>
      <c r="E490" s="72"/>
      <c r="F490" s="22"/>
      <c r="G490" s="131"/>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row>
    <row r="491" spans="1:32">
      <c r="A491" s="22"/>
      <c r="B491" s="130"/>
      <c r="C491" s="22"/>
      <c r="D491" s="22"/>
      <c r="E491" s="72"/>
      <c r="F491" s="22"/>
      <c r="G491" s="131"/>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row>
    <row r="492" spans="1:32">
      <c r="A492" s="22"/>
      <c r="B492" s="130"/>
      <c r="C492" s="22"/>
      <c r="D492" s="22"/>
      <c r="E492" s="72"/>
      <c r="F492" s="22"/>
      <c r="G492" s="131"/>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row>
    <row r="493" spans="1:32">
      <c r="A493" s="22"/>
      <c r="B493" s="130"/>
      <c r="C493" s="22"/>
      <c r="D493" s="22"/>
      <c r="E493" s="72"/>
      <c r="F493" s="22"/>
      <c r="G493" s="131"/>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row>
    <row r="494" spans="1:32">
      <c r="A494" s="22"/>
      <c r="B494" s="130"/>
      <c r="C494" s="22"/>
      <c r="D494" s="22"/>
      <c r="E494" s="72"/>
      <c r="F494" s="22"/>
      <c r="G494" s="131"/>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row>
    <row r="495" spans="1:32">
      <c r="A495" s="22"/>
      <c r="B495" s="130"/>
      <c r="C495" s="22"/>
      <c r="D495" s="22"/>
      <c r="E495" s="72"/>
      <c r="F495" s="22"/>
      <c r="G495" s="131"/>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row>
    <row r="496" spans="1:32">
      <c r="A496" s="22"/>
      <c r="B496" s="130"/>
      <c r="C496" s="22"/>
      <c r="D496" s="22"/>
      <c r="E496" s="72"/>
      <c r="F496" s="22"/>
      <c r="G496" s="131"/>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row>
    <row r="497" spans="1:32">
      <c r="A497" s="22"/>
      <c r="B497" s="130"/>
      <c r="C497" s="22"/>
      <c r="D497" s="22"/>
      <c r="E497" s="72"/>
      <c r="F497" s="22"/>
      <c r="G497" s="131"/>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row>
    <row r="498" spans="1:32">
      <c r="A498" s="22"/>
      <c r="B498" s="130"/>
      <c r="C498" s="22"/>
      <c r="D498" s="22"/>
      <c r="E498" s="72"/>
      <c r="F498" s="22"/>
      <c r="G498" s="131"/>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row>
    <row r="499" spans="1:32">
      <c r="A499" s="22"/>
      <c r="B499" s="130"/>
      <c r="C499" s="22"/>
      <c r="D499" s="22"/>
      <c r="E499" s="72"/>
      <c r="F499" s="22"/>
      <c r="G499" s="131"/>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row>
    <row r="500" spans="1:32">
      <c r="A500" s="22"/>
      <c r="B500" s="130"/>
      <c r="C500" s="22"/>
      <c r="D500" s="22"/>
      <c r="E500" s="72"/>
      <c r="F500" s="22"/>
      <c r="G500" s="131"/>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row>
    <row r="501" spans="1:32">
      <c r="A501" s="22"/>
      <c r="B501" s="130"/>
      <c r="C501" s="22"/>
      <c r="D501" s="22"/>
      <c r="E501" s="72"/>
      <c r="F501" s="22"/>
      <c r="G501" s="131"/>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row>
    <row r="502" spans="1:32">
      <c r="A502" s="22"/>
      <c r="B502" s="130"/>
      <c r="C502" s="22"/>
      <c r="D502" s="22"/>
      <c r="E502" s="72"/>
      <c r="F502" s="22"/>
      <c r="G502" s="131"/>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row>
    <row r="503" spans="1:32">
      <c r="A503" s="22"/>
      <c r="B503" s="130"/>
      <c r="C503" s="22"/>
      <c r="D503" s="22"/>
      <c r="E503" s="72"/>
      <c r="F503" s="22"/>
      <c r="G503" s="131"/>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row>
    <row r="504" spans="1:32">
      <c r="A504" s="22"/>
      <c r="B504" s="130"/>
      <c r="C504" s="22"/>
      <c r="D504" s="22"/>
      <c r="E504" s="72"/>
      <c r="F504" s="22"/>
      <c r="G504" s="131"/>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row>
    <row r="505" spans="1:32">
      <c r="A505" s="22"/>
      <c r="B505" s="130"/>
      <c r="C505" s="22"/>
      <c r="D505" s="22"/>
      <c r="E505" s="72"/>
      <c r="F505" s="22"/>
      <c r="G505" s="131"/>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row>
    <row r="506" spans="1:32">
      <c r="A506" s="22"/>
      <c r="B506" s="130"/>
      <c r="C506" s="22"/>
      <c r="D506" s="22"/>
      <c r="E506" s="72"/>
      <c r="F506" s="22"/>
      <c r="G506" s="131"/>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row>
    <row r="507" spans="1:32">
      <c r="A507" s="22"/>
      <c r="B507" s="130"/>
      <c r="C507" s="22"/>
      <c r="D507" s="22"/>
      <c r="E507" s="72"/>
      <c r="F507" s="22"/>
      <c r="G507" s="131"/>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row>
    <row r="508" spans="1:32">
      <c r="A508" s="22"/>
      <c r="B508" s="130"/>
      <c r="C508" s="22"/>
      <c r="D508" s="22"/>
      <c r="E508" s="72"/>
      <c r="F508" s="22"/>
      <c r="G508" s="131"/>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row>
    <row r="509" spans="1:32">
      <c r="A509" s="22"/>
      <c r="B509" s="130"/>
      <c r="C509" s="22"/>
      <c r="D509" s="22"/>
      <c r="E509" s="72"/>
      <c r="F509" s="22"/>
      <c r="G509" s="131"/>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row>
    <row r="510" spans="1:32">
      <c r="A510" s="22"/>
      <c r="B510" s="130"/>
      <c r="C510" s="22"/>
      <c r="D510" s="22"/>
      <c r="E510" s="72"/>
      <c r="F510" s="22"/>
      <c r="G510" s="131"/>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row>
    <row r="511" spans="1:32">
      <c r="A511" s="22"/>
      <c r="B511" s="130"/>
      <c r="C511" s="22"/>
      <c r="D511" s="22"/>
      <c r="E511" s="72"/>
      <c r="F511" s="22"/>
      <c r="G511" s="131"/>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row>
    <row r="512" spans="1:32">
      <c r="A512" s="22"/>
      <c r="B512" s="130"/>
      <c r="C512" s="22"/>
      <c r="D512" s="22"/>
      <c r="E512" s="72"/>
      <c r="F512" s="22"/>
      <c r="G512" s="131"/>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row>
    <row r="513" spans="1:32">
      <c r="A513" s="22"/>
      <c r="B513" s="130"/>
      <c r="C513" s="22"/>
      <c r="D513" s="22"/>
      <c r="E513" s="72"/>
      <c r="F513" s="22"/>
      <c r="G513" s="131"/>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row>
    <row r="514" spans="1:32">
      <c r="A514" s="22"/>
      <c r="B514" s="130"/>
      <c r="C514" s="22"/>
      <c r="D514" s="22"/>
      <c r="E514" s="72"/>
      <c r="F514" s="22"/>
      <c r="G514" s="131"/>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row>
    <row r="515" spans="1:32">
      <c r="A515" s="22"/>
      <c r="B515" s="130"/>
      <c r="C515" s="22"/>
      <c r="D515" s="22"/>
      <c r="E515" s="72"/>
      <c r="F515" s="22"/>
      <c r="G515" s="131"/>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row>
    <row r="516" spans="1:32">
      <c r="A516" s="22"/>
      <c r="B516" s="130"/>
      <c r="C516" s="22"/>
      <c r="D516" s="22"/>
      <c r="E516" s="72"/>
      <c r="F516" s="22"/>
      <c r="G516" s="131"/>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row>
    <row r="517" spans="1:32">
      <c r="A517" s="22"/>
      <c r="B517" s="130"/>
      <c r="C517" s="22"/>
      <c r="D517" s="22"/>
      <c r="E517" s="72"/>
      <c r="F517" s="22"/>
      <c r="G517" s="131"/>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row>
    <row r="518" spans="1:32">
      <c r="A518" s="22"/>
      <c r="B518" s="130"/>
      <c r="C518" s="22"/>
      <c r="D518" s="22"/>
      <c r="E518" s="72"/>
      <c r="F518" s="22"/>
      <c r="G518" s="131"/>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row>
    <row r="519" spans="1:32">
      <c r="A519" s="22"/>
      <c r="B519" s="130"/>
      <c r="C519" s="22"/>
      <c r="D519" s="22"/>
      <c r="E519" s="72"/>
      <c r="F519" s="22"/>
      <c r="G519" s="131"/>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row>
    <row r="520" spans="1:32">
      <c r="A520" s="22"/>
      <c r="B520" s="130"/>
      <c r="C520" s="22"/>
      <c r="D520" s="22"/>
      <c r="E520" s="72"/>
      <c r="F520" s="22"/>
      <c r="G520" s="131"/>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row>
    <row r="521" spans="1:32">
      <c r="A521" s="22"/>
      <c r="B521" s="130"/>
      <c r="C521" s="22"/>
      <c r="D521" s="22"/>
      <c r="E521" s="72"/>
      <c r="F521" s="22"/>
      <c r="G521" s="131"/>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row>
    <row r="522" spans="1:32">
      <c r="A522" s="22"/>
      <c r="B522" s="130"/>
      <c r="C522" s="22"/>
      <c r="D522" s="22"/>
      <c r="E522" s="72"/>
      <c r="F522" s="22"/>
      <c r="G522" s="131"/>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row>
    <row r="523" spans="1:32">
      <c r="A523" s="22"/>
      <c r="B523" s="130"/>
      <c r="C523" s="22"/>
      <c r="D523" s="22"/>
      <c r="E523" s="72"/>
      <c r="F523" s="22"/>
      <c r="G523" s="131"/>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row>
    <row r="524" spans="1:32">
      <c r="A524" s="22"/>
      <c r="B524" s="130"/>
      <c r="C524" s="22"/>
      <c r="D524" s="22"/>
      <c r="E524" s="72"/>
      <c r="F524" s="22"/>
      <c r="G524" s="131"/>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row>
    <row r="525" spans="1:32">
      <c r="A525" s="22"/>
      <c r="B525" s="130"/>
      <c r="C525" s="22"/>
      <c r="D525" s="22"/>
      <c r="E525" s="72"/>
      <c r="F525" s="22"/>
      <c r="G525" s="131"/>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row>
    <row r="526" spans="1:32">
      <c r="A526" s="22"/>
      <c r="B526" s="130"/>
      <c r="C526" s="22"/>
      <c r="D526" s="22"/>
      <c r="E526" s="72"/>
      <c r="F526" s="22"/>
      <c r="G526" s="131"/>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row>
    <row r="527" spans="1:32">
      <c r="A527" s="22"/>
      <c r="B527" s="130"/>
      <c r="C527" s="22"/>
      <c r="D527" s="22"/>
      <c r="E527" s="72"/>
      <c r="F527" s="22"/>
      <c r="G527" s="131"/>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row>
    <row r="528" spans="1:32">
      <c r="A528" s="22"/>
      <c r="B528" s="130"/>
      <c r="C528" s="22"/>
      <c r="D528" s="22"/>
      <c r="E528" s="72"/>
      <c r="F528" s="22"/>
      <c r="G528" s="131"/>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row>
    <row r="529" spans="1:32">
      <c r="A529" s="22"/>
      <c r="B529" s="130"/>
      <c r="C529" s="22"/>
      <c r="D529" s="22"/>
      <c r="E529" s="72"/>
      <c r="F529" s="22"/>
      <c r="G529" s="131"/>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row>
    <row r="530" spans="1:32">
      <c r="A530" s="22"/>
      <c r="B530" s="130"/>
      <c r="C530" s="22"/>
      <c r="D530" s="22"/>
      <c r="E530" s="72"/>
      <c r="F530" s="22"/>
      <c r="G530" s="131"/>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row>
    <row r="531" spans="1:32">
      <c r="A531" s="22"/>
      <c r="B531" s="130"/>
      <c r="C531" s="22"/>
      <c r="D531" s="22"/>
      <c r="E531" s="72"/>
      <c r="F531" s="22"/>
      <c r="G531" s="131"/>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row>
    <row r="532" spans="1:32">
      <c r="A532" s="22"/>
      <c r="B532" s="130"/>
      <c r="C532" s="22"/>
      <c r="D532" s="22"/>
      <c r="E532" s="72"/>
      <c r="F532" s="22"/>
      <c r="G532" s="131"/>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row>
    <row r="533" spans="1:32">
      <c r="A533" s="22"/>
      <c r="B533" s="130"/>
      <c r="C533" s="22"/>
      <c r="D533" s="22"/>
      <c r="E533" s="72"/>
      <c r="F533" s="22"/>
      <c r="G533" s="131"/>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row>
    <row r="534" spans="1:32">
      <c r="A534" s="22"/>
      <c r="B534" s="130"/>
      <c r="C534" s="22"/>
      <c r="D534" s="22"/>
      <c r="E534" s="72"/>
      <c r="F534" s="22"/>
      <c r="G534" s="131"/>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row>
    <row r="535" spans="1:32">
      <c r="A535" s="22"/>
      <c r="B535" s="130"/>
      <c r="C535" s="22"/>
      <c r="D535" s="22"/>
      <c r="E535" s="72"/>
      <c r="F535" s="22"/>
      <c r="G535" s="131"/>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row>
    <row r="536" spans="1:32">
      <c r="A536" s="22"/>
      <c r="B536" s="130"/>
      <c r="C536" s="22"/>
      <c r="D536" s="22"/>
      <c r="E536" s="72"/>
      <c r="F536" s="22"/>
      <c r="G536" s="131"/>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row>
    <row r="537" spans="1:32">
      <c r="A537" s="22"/>
      <c r="B537" s="130"/>
      <c r="C537" s="22"/>
      <c r="D537" s="22"/>
      <c r="E537" s="72"/>
      <c r="F537" s="22"/>
      <c r="G537" s="131"/>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row>
    <row r="538" spans="1:32">
      <c r="A538" s="22"/>
      <c r="B538" s="130"/>
      <c r="C538" s="22"/>
      <c r="D538" s="22"/>
      <c r="E538" s="72"/>
      <c r="F538" s="22"/>
      <c r="G538" s="131"/>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row>
    <row r="539" spans="1:32">
      <c r="A539" s="22"/>
      <c r="B539" s="130"/>
      <c r="C539" s="22"/>
      <c r="D539" s="22"/>
      <c r="E539" s="72"/>
      <c r="F539" s="22"/>
      <c r="G539" s="131"/>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row>
    <row r="540" spans="1:32">
      <c r="A540" s="22"/>
      <c r="B540" s="130"/>
      <c r="C540" s="22"/>
      <c r="D540" s="22"/>
      <c r="E540" s="72"/>
      <c r="F540" s="22"/>
      <c r="G540" s="131"/>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row>
    <row r="541" spans="1:32">
      <c r="A541" s="22"/>
      <c r="B541" s="130"/>
      <c r="C541" s="22"/>
      <c r="D541" s="22"/>
      <c r="E541" s="72"/>
      <c r="F541" s="22"/>
      <c r="G541" s="131"/>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row>
    <row r="542" spans="1:32">
      <c r="A542" s="22"/>
      <c r="B542" s="130"/>
      <c r="C542" s="22"/>
      <c r="D542" s="22"/>
      <c r="E542" s="72"/>
      <c r="F542" s="22"/>
      <c r="G542" s="131"/>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row>
    <row r="543" spans="1:32">
      <c r="A543" s="22"/>
      <c r="B543" s="130"/>
      <c r="C543" s="22"/>
      <c r="D543" s="22"/>
      <c r="E543" s="72"/>
      <c r="F543" s="22"/>
      <c r="G543" s="131"/>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row>
    <row r="544" spans="1:32">
      <c r="A544" s="22"/>
      <c r="B544" s="130"/>
      <c r="C544" s="22"/>
      <c r="D544" s="22"/>
      <c r="E544" s="72"/>
      <c r="F544" s="22"/>
      <c r="G544" s="131"/>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row>
    <row r="545" spans="1:32">
      <c r="A545" s="22"/>
      <c r="B545" s="130"/>
      <c r="C545" s="22"/>
      <c r="D545" s="22"/>
      <c r="E545" s="72"/>
      <c r="F545" s="22"/>
      <c r="G545" s="131"/>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row>
    <row r="546" spans="1:32">
      <c r="A546" s="22"/>
      <c r="B546" s="130"/>
      <c r="C546" s="22"/>
      <c r="D546" s="22"/>
      <c r="E546" s="72"/>
      <c r="F546" s="22"/>
      <c r="G546" s="131"/>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row>
    <row r="547" spans="1:32">
      <c r="A547" s="22"/>
      <c r="B547" s="130"/>
      <c r="C547" s="22"/>
      <c r="D547" s="22"/>
      <c r="E547" s="72"/>
      <c r="F547" s="22"/>
      <c r="G547" s="131"/>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row>
    <row r="548" spans="1:32">
      <c r="A548" s="22"/>
      <c r="B548" s="130"/>
      <c r="C548" s="22"/>
      <c r="D548" s="22"/>
      <c r="E548" s="72"/>
      <c r="F548" s="22"/>
      <c r="G548" s="131"/>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row>
    <row r="549" spans="1:32">
      <c r="A549" s="22"/>
      <c r="B549" s="130"/>
      <c r="C549" s="22"/>
      <c r="D549" s="22"/>
      <c r="E549" s="72"/>
      <c r="F549" s="22"/>
      <c r="G549" s="131"/>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row>
    <row r="550" spans="1:32">
      <c r="A550" s="22"/>
      <c r="B550" s="130"/>
      <c r="C550" s="22"/>
      <c r="D550" s="22"/>
      <c r="E550" s="72"/>
      <c r="F550" s="22"/>
      <c r="G550" s="131"/>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row>
    <row r="551" spans="1:32">
      <c r="A551" s="22"/>
      <c r="B551" s="130"/>
      <c r="C551" s="22"/>
      <c r="D551" s="22"/>
      <c r="E551" s="72"/>
      <c r="F551" s="22"/>
      <c r="G551" s="131"/>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row>
    <row r="552" spans="1:32">
      <c r="A552" s="22"/>
      <c r="B552" s="130"/>
      <c r="C552" s="22"/>
      <c r="D552" s="22"/>
      <c r="E552" s="72"/>
      <c r="F552" s="22"/>
      <c r="G552" s="131"/>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row>
    <row r="553" spans="1:32">
      <c r="A553" s="22"/>
      <c r="B553" s="130"/>
      <c r="C553" s="22"/>
      <c r="D553" s="22"/>
      <c r="E553" s="72"/>
      <c r="F553" s="22"/>
      <c r="G553" s="131"/>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row>
    <row r="554" spans="1:32">
      <c r="A554" s="22"/>
      <c r="B554" s="130"/>
      <c r="C554" s="22"/>
      <c r="D554" s="22"/>
      <c r="E554" s="72"/>
      <c r="F554" s="22"/>
      <c r="G554" s="131"/>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row>
    <row r="555" spans="1:32">
      <c r="A555" s="22"/>
      <c r="B555" s="130"/>
      <c r="C555" s="22"/>
      <c r="D555" s="22"/>
      <c r="E555" s="72"/>
      <c r="F555" s="22"/>
      <c r="G555" s="131"/>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row>
    <row r="556" spans="1:32">
      <c r="A556" s="22"/>
      <c r="B556" s="130"/>
      <c r="C556" s="22"/>
      <c r="D556" s="22"/>
      <c r="E556" s="72"/>
      <c r="F556" s="22"/>
      <c r="G556" s="131"/>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row>
    <row r="557" spans="1:32">
      <c r="A557" s="22"/>
      <c r="B557" s="130"/>
      <c r="C557" s="22"/>
      <c r="D557" s="22"/>
      <c r="E557" s="72"/>
      <c r="F557" s="22"/>
      <c r="G557" s="131"/>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row>
    <row r="558" spans="1:32">
      <c r="A558" s="22"/>
      <c r="B558" s="130"/>
      <c r="C558" s="22"/>
      <c r="D558" s="22"/>
      <c r="E558" s="72"/>
      <c r="F558" s="22"/>
      <c r="G558" s="131"/>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row>
    <row r="559" spans="1:32">
      <c r="A559" s="22"/>
      <c r="B559" s="130"/>
      <c r="C559" s="22"/>
      <c r="D559" s="22"/>
      <c r="E559" s="72"/>
      <c r="F559" s="22"/>
      <c r="G559" s="131"/>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row>
    <row r="560" spans="1:32">
      <c r="A560" s="22"/>
      <c r="B560" s="130"/>
      <c r="C560" s="22"/>
      <c r="D560" s="22"/>
      <c r="E560" s="72"/>
      <c r="F560" s="22"/>
      <c r="G560" s="131"/>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row>
    <row r="561" spans="1:32">
      <c r="A561" s="22"/>
      <c r="B561" s="130"/>
      <c r="C561" s="22"/>
      <c r="D561" s="22"/>
      <c r="E561" s="72"/>
      <c r="F561" s="22"/>
      <c r="G561" s="131"/>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row>
    <row r="562" spans="1:32">
      <c r="A562" s="22"/>
      <c r="B562" s="130"/>
      <c r="C562" s="22"/>
      <c r="D562" s="22"/>
      <c r="E562" s="72"/>
      <c r="F562" s="22"/>
      <c r="G562" s="131"/>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row>
    <row r="563" spans="1:32">
      <c r="A563" s="22"/>
      <c r="B563" s="130"/>
      <c r="C563" s="22"/>
      <c r="D563" s="22"/>
      <c r="E563" s="72"/>
      <c r="F563" s="22"/>
      <c r="G563" s="131"/>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row>
    <row r="564" spans="1:32">
      <c r="A564" s="22"/>
      <c r="B564" s="130"/>
      <c r="C564" s="22"/>
      <c r="D564" s="22"/>
      <c r="E564" s="72"/>
      <c r="F564" s="22"/>
      <c r="G564" s="131"/>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row>
    <row r="565" spans="1:32">
      <c r="A565" s="22"/>
      <c r="B565" s="130"/>
      <c r="C565" s="22"/>
      <c r="D565" s="22"/>
      <c r="E565" s="72"/>
      <c r="F565" s="22"/>
      <c r="G565" s="131"/>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row>
    <row r="566" spans="1:32">
      <c r="A566" s="22"/>
      <c r="B566" s="130"/>
      <c r="C566" s="22"/>
      <c r="D566" s="22"/>
      <c r="E566" s="72"/>
      <c r="F566" s="22"/>
      <c r="G566" s="131"/>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row>
    <row r="567" spans="1:32">
      <c r="A567" s="22"/>
      <c r="B567" s="130"/>
      <c r="C567" s="22"/>
      <c r="D567" s="22"/>
      <c r="E567" s="72"/>
      <c r="F567" s="22"/>
      <c r="G567" s="131"/>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row>
    <row r="568" spans="1:32">
      <c r="A568" s="22"/>
      <c r="B568" s="130"/>
      <c r="C568" s="22"/>
      <c r="D568" s="22"/>
      <c r="E568" s="72"/>
      <c r="F568" s="22"/>
      <c r="G568" s="131"/>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row>
    <row r="569" spans="1:32">
      <c r="A569" s="22"/>
      <c r="B569" s="130"/>
      <c r="C569" s="22"/>
      <c r="D569" s="22"/>
      <c r="E569" s="72"/>
      <c r="F569" s="22"/>
      <c r="G569" s="131"/>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row>
    <row r="570" spans="1:32">
      <c r="A570" s="22"/>
      <c r="B570" s="130"/>
      <c r="C570" s="22"/>
      <c r="D570" s="22"/>
      <c r="E570" s="72"/>
      <c r="F570" s="22"/>
      <c r="G570" s="131"/>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row>
    <row r="571" spans="1:32">
      <c r="A571" s="22"/>
      <c r="B571" s="130"/>
      <c r="C571" s="22"/>
      <c r="D571" s="22"/>
      <c r="E571" s="72"/>
      <c r="F571" s="22"/>
      <c r="G571" s="131"/>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row>
    <row r="572" spans="1:32">
      <c r="A572" s="22"/>
      <c r="B572" s="130"/>
      <c r="C572" s="22"/>
      <c r="D572" s="22"/>
      <c r="E572" s="72"/>
      <c r="F572" s="22"/>
      <c r="G572" s="131"/>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row>
    <row r="573" spans="1:32">
      <c r="A573" s="22"/>
      <c r="B573" s="130"/>
      <c r="C573" s="22"/>
      <c r="D573" s="22"/>
      <c r="E573" s="72"/>
      <c r="F573" s="22"/>
      <c r="G573" s="131"/>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row>
    <row r="574" spans="1:32">
      <c r="A574" s="22"/>
      <c r="B574" s="130"/>
      <c r="C574" s="22"/>
      <c r="D574" s="22"/>
      <c r="E574" s="72"/>
      <c r="F574" s="22"/>
      <c r="G574" s="131"/>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row>
    <row r="575" spans="1:32">
      <c r="A575" s="22"/>
      <c r="B575" s="130"/>
      <c r="C575" s="22"/>
      <c r="D575" s="22"/>
      <c r="E575" s="72"/>
      <c r="F575" s="22"/>
      <c r="G575" s="131"/>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row>
    <row r="576" spans="1:32">
      <c r="A576" s="22"/>
      <c r="B576" s="130"/>
      <c r="C576" s="22"/>
      <c r="D576" s="22"/>
      <c r="E576" s="72"/>
      <c r="F576" s="22"/>
      <c r="G576" s="131"/>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row>
    <row r="577" spans="1:32">
      <c r="A577" s="22"/>
      <c r="B577" s="130"/>
      <c r="C577" s="22"/>
      <c r="D577" s="22"/>
      <c r="E577" s="72"/>
      <c r="F577" s="22"/>
      <c r="G577" s="131"/>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row>
    <row r="578" spans="1:32">
      <c r="A578" s="22"/>
      <c r="B578" s="130"/>
      <c r="C578" s="22"/>
      <c r="D578" s="22"/>
      <c r="E578" s="72"/>
      <c r="F578" s="22"/>
      <c r="G578" s="131"/>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row>
    <row r="579" spans="1:32">
      <c r="A579" s="22"/>
      <c r="B579" s="130"/>
      <c r="C579" s="22"/>
      <c r="D579" s="22"/>
      <c r="E579" s="72"/>
      <c r="F579" s="22"/>
      <c r="G579" s="131"/>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row>
    <row r="580" spans="1:32">
      <c r="A580" s="22"/>
      <c r="B580" s="130"/>
      <c r="C580" s="22"/>
      <c r="D580" s="22"/>
      <c r="E580" s="72"/>
      <c r="F580" s="22"/>
      <c r="G580" s="131"/>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row>
    <row r="581" spans="1:32">
      <c r="A581" s="22"/>
      <c r="B581" s="130"/>
      <c r="C581" s="22"/>
      <c r="D581" s="22"/>
      <c r="E581" s="72"/>
      <c r="F581" s="22"/>
      <c r="G581" s="131"/>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row>
    <row r="582" spans="1:32">
      <c r="A582" s="22"/>
      <c r="B582" s="130"/>
      <c r="C582" s="22"/>
      <c r="D582" s="22"/>
      <c r="E582" s="72"/>
      <c r="F582" s="22"/>
      <c r="G582" s="131"/>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row>
    <row r="583" spans="1:32">
      <c r="A583" s="22"/>
      <c r="B583" s="130"/>
      <c r="C583" s="22"/>
      <c r="D583" s="22"/>
      <c r="E583" s="72"/>
      <c r="F583" s="22"/>
      <c r="G583" s="131"/>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row>
    <row r="584" spans="1:32">
      <c r="A584" s="22"/>
      <c r="B584" s="130"/>
      <c r="C584" s="22"/>
      <c r="D584" s="22"/>
      <c r="E584" s="72"/>
      <c r="F584" s="22"/>
      <c r="G584" s="131"/>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row>
    <row r="585" spans="1:32">
      <c r="A585" s="22"/>
      <c r="B585" s="130"/>
      <c r="C585" s="22"/>
      <c r="D585" s="22"/>
      <c r="E585" s="72"/>
      <c r="F585" s="22"/>
      <c r="G585" s="131"/>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row>
    <row r="586" spans="1:32">
      <c r="A586" s="22"/>
      <c r="B586" s="130"/>
      <c r="C586" s="22"/>
      <c r="D586" s="22"/>
      <c r="E586" s="72"/>
      <c r="F586" s="22"/>
      <c r="G586" s="131"/>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row>
    <row r="587" spans="1:32">
      <c r="A587" s="22"/>
      <c r="B587" s="130"/>
      <c r="C587" s="22"/>
      <c r="D587" s="22"/>
      <c r="E587" s="72"/>
      <c r="F587" s="22"/>
      <c r="G587" s="131"/>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row>
    <row r="588" spans="1:32">
      <c r="A588" s="22"/>
      <c r="B588" s="130"/>
      <c r="C588" s="22"/>
      <c r="D588" s="22"/>
      <c r="E588" s="72"/>
      <c r="F588" s="22"/>
      <c r="G588" s="131"/>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row>
    <row r="589" spans="1:32">
      <c r="A589" s="22"/>
      <c r="B589" s="130"/>
      <c r="C589" s="22"/>
      <c r="D589" s="22"/>
      <c r="E589" s="72"/>
      <c r="F589" s="22"/>
      <c r="G589" s="131"/>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row>
    <row r="590" spans="1:32">
      <c r="A590" s="22"/>
      <c r="B590" s="130"/>
      <c r="C590" s="22"/>
      <c r="D590" s="22"/>
      <c r="E590" s="72"/>
      <c r="F590" s="22"/>
      <c r="G590" s="131"/>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row>
    <row r="591" spans="1:32">
      <c r="A591" s="22"/>
      <c r="B591" s="130"/>
      <c r="C591" s="22"/>
      <c r="D591" s="22"/>
      <c r="E591" s="72"/>
      <c r="F591" s="22"/>
      <c r="G591" s="131"/>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row>
    <row r="592" spans="1:32">
      <c r="A592" s="22"/>
      <c r="B592" s="130"/>
      <c r="C592" s="22"/>
      <c r="D592" s="22"/>
      <c r="E592" s="72"/>
      <c r="F592" s="22"/>
      <c r="G592" s="131"/>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row>
    <row r="593" spans="1:32">
      <c r="A593" s="22"/>
      <c r="B593" s="130"/>
      <c r="C593" s="22"/>
      <c r="D593" s="22"/>
      <c r="E593" s="72"/>
      <c r="F593" s="22"/>
      <c r="G593" s="131"/>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row>
    <row r="594" spans="1:32">
      <c r="A594" s="22"/>
      <c r="B594" s="130"/>
      <c r="C594" s="22"/>
      <c r="D594" s="22"/>
      <c r="E594" s="72"/>
      <c r="F594" s="22"/>
      <c r="G594" s="131"/>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row>
    <row r="595" spans="1:32">
      <c r="A595" s="22"/>
      <c r="B595" s="130"/>
      <c r="C595" s="22"/>
      <c r="D595" s="22"/>
      <c r="E595" s="72"/>
      <c r="F595" s="22"/>
      <c r="G595" s="131"/>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row>
    <row r="596" spans="1:32">
      <c r="A596" s="22"/>
      <c r="B596" s="130"/>
      <c r="C596" s="22"/>
      <c r="D596" s="22"/>
      <c r="E596" s="72"/>
      <c r="F596" s="22"/>
      <c r="G596" s="131"/>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row>
    <row r="597" spans="1:32">
      <c r="A597" s="22"/>
      <c r="B597" s="130"/>
      <c r="C597" s="22"/>
      <c r="D597" s="22"/>
      <c r="E597" s="72"/>
      <c r="F597" s="22"/>
      <c r="G597" s="131"/>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row>
    <row r="598" spans="1:32">
      <c r="A598" s="22"/>
      <c r="B598" s="130"/>
      <c r="C598" s="22"/>
      <c r="D598" s="22"/>
      <c r="E598" s="72"/>
      <c r="F598" s="22"/>
      <c r="G598" s="131"/>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row>
    <row r="599" spans="1:32">
      <c r="A599" s="22"/>
      <c r="B599" s="130"/>
      <c r="C599" s="22"/>
      <c r="D599" s="22"/>
      <c r="E599" s="72"/>
      <c r="F599" s="22"/>
      <c r="G599" s="131"/>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row>
    <row r="600" spans="1:32">
      <c r="A600" s="22"/>
      <c r="B600" s="130"/>
      <c r="C600" s="22"/>
      <c r="D600" s="22"/>
      <c r="E600" s="72"/>
      <c r="F600" s="22"/>
      <c r="G600" s="131"/>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row>
    <row r="601" spans="1:32">
      <c r="A601" s="22"/>
      <c r="B601" s="130"/>
      <c r="C601" s="22"/>
      <c r="D601" s="22"/>
      <c r="E601" s="72"/>
      <c r="F601" s="22"/>
      <c r="G601" s="131"/>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row>
    <row r="602" spans="1:32">
      <c r="A602" s="22"/>
      <c r="B602" s="130"/>
      <c r="C602" s="22"/>
      <c r="D602" s="22"/>
      <c r="E602" s="72"/>
      <c r="F602" s="22"/>
      <c r="G602" s="131"/>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row>
    <row r="603" spans="1:32">
      <c r="A603" s="22"/>
      <c r="B603" s="130"/>
      <c r="C603" s="22"/>
      <c r="D603" s="22"/>
      <c r="E603" s="72"/>
      <c r="F603" s="22"/>
      <c r="G603" s="131"/>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row>
    <row r="604" spans="1:32">
      <c r="A604" s="22"/>
      <c r="B604" s="130"/>
      <c r="C604" s="22"/>
      <c r="D604" s="22"/>
      <c r="E604" s="72"/>
      <c r="F604" s="22"/>
      <c r="G604" s="131"/>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row>
    <row r="605" spans="1:32">
      <c r="A605" s="22"/>
      <c r="B605" s="130"/>
      <c r="C605" s="22"/>
      <c r="D605" s="22"/>
      <c r="E605" s="72"/>
      <c r="F605" s="22"/>
      <c r="G605" s="131"/>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row>
    <row r="606" spans="1:32">
      <c r="A606" s="22"/>
      <c r="B606" s="130"/>
      <c r="C606" s="22"/>
      <c r="D606" s="22"/>
      <c r="E606" s="72"/>
      <c r="F606" s="22"/>
      <c r="G606" s="131"/>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row>
    <row r="607" spans="1:32">
      <c r="A607" s="22"/>
      <c r="B607" s="130"/>
      <c r="C607" s="22"/>
      <c r="D607" s="22"/>
      <c r="E607" s="72"/>
      <c r="F607" s="22"/>
      <c r="G607" s="131"/>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row>
    <row r="608" spans="1:32">
      <c r="A608" s="22"/>
      <c r="B608" s="130"/>
      <c r="C608" s="22"/>
      <c r="D608" s="22"/>
      <c r="E608" s="72"/>
      <c r="F608" s="22"/>
      <c r="G608" s="131"/>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row>
    <row r="609" spans="1:32">
      <c r="A609" s="22"/>
      <c r="B609" s="130"/>
      <c r="C609" s="22"/>
      <c r="D609" s="22"/>
      <c r="E609" s="72"/>
      <c r="F609" s="22"/>
      <c r="G609" s="131"/>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row>
    <row r="610" spans="1:32">
      <c r="A610" s="22"/>
      <c r="B610" s="130"/>
      <c r="C610" s="22"/>
      <c r="D610" s="22"/>
      <c r="E610" s="72"/>
      <c r="F610" s="22"/>
      <c r="G610" s="131"/>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row>
    <row r="611" spans="1:32">
      <c r="A611" s="22"/>
      <c r="B611" s="130"/>
      <c r="C611" s="22"/>
      <c r="D611" s="22"/>
      <c r="E611" s="72"/>
      <c r="F611" s="22"/>
      <c r="G611" s="131"/>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row>
    <row r="612" spans="1:32">
      <c r="A612" s="22"/>
      <c r="B612" s="130"/>
      <c r="C612" s="22"/>
      <c r="D612" s="22"/>
      <c r="E612" s="72"/>
      <c r="F612" s="22"/>
      <c r="G612" s="131"/>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row>
    <row r="613" spans="1:32">
      <c r="A613" s="22"/>
      <c r="B613" s="130"/>
      <c r="C613" s="22"/>
      <c r="D613" s="22"/>
      <c r="E613" s="72"/>
      <c r="F613" s="22"/>
      <c r="G613" s="131"/>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row>
    <row r="614" spans="1:32">
      <c r="A614" s="22"/>
      <c r="B614" s="130"/>
      <c r="C614" s="22"/>
      <c r="D614" s="22"/>
      <c r="E614" s="72"/>
      <c r="F614" s="22"/>
      <c r="G614" s="131"/>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row>
    <row r="615" spans="1:32">
      <c r="A615" s="22"/>
      <c r="B615" s="130"/>
      <c r="C615" s="22"/>
      <c r="D615" s="22"/>
      <c r="E615" s="72"/>
      <c r="F615" s="22"/>
      <c r="G615" s="131"/>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row>
    <row r="616" spans="1:32">
      <c r="A616" s="22"/>
      <c r="B616" s="130"/>
      <c r="C616" s="22"/>
      <c r="D616" s="22"/>
      <c r="E616" s="72"/>
      <c r="F616" s="22"/>
      <c r="G616" s="131"/>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row>
    <row r="617" spans="1:32">
      <c r="A617" s="22"/>
      <c r="B617" s="130"/>
      <c r="C617" s="22"/>
      <c r="D617" s="22"/>
      <c r="E617" s="72"/>
      <c r="F617" s="22"/>
      <c r="G617" s="131"/>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row>
    <row r="618" spans="1:32">
      <c r="A618" s="22"/>
      <c r="B618" s="130"/>
      <c r="C618" s="22"/>
      <c r="D618" s="22"/>
      <c r="E618" s="72"/>
      <c r="F618" s="22"/>
      <c r="G618" s="131"/>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row>
    <row r="619" spans="1:32">
      <c r="A619" s="22"/>
      <c r="B619" s="130"/>
      <c r="C619" s="22"/>
      <c r="D619" s="22"/>
      <c r="E619" s="72"/>
      <c r="F619" s="22"/>
      <c r="G619" s="131"/>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row>
    <row r="620" spans="1:32">
      <c r="A620" s="22"/>
      <c r="B620" s="130"/>
      <c r="C620" s="22"/>
      <c r="D620" s="22"/>
      <c r="E620" s="72"/>
      <c r="F620" s="22"/>
      <c r="G620" s="131"/>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row>
    <row r="621" spans="1:32">
      <c r="A621" s="22"/>
      <c r="B621" s="130"/>
      <c r="C621" s="22"/>
      <c r="D621" s="22"/>
      <c r="E621" s="72"/>
      <c r="F621" s="22"/>
      <c r="G621" s="131"/>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row>
    <row r="622" spans="1:32">
      <c r="A622" s="22"/>
      <c r="B622" s="130"/>
      <c r="C622" s="22"/>
      <c r="D622" s="22"/>
      <c r="E622" s="72"/>
      <c r="F622" s="22"/>
      <c r="G622" s="131"/>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row>
    <row r="623" spans="1:32">
      <c r="A623" s="22"/>
      <c r="B623" s="130"/>
      <c r="C623" s="22"/>
      <c r="D623" s="22"/>
      <c r="E623" s="72"/>
      <c r="F623" s="22"/>
      <c r="G623" s="131"/>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row>
    <row r="624" spans="1:32">
      <c r="A624" s="22"/>
      <c r="B624" s="130"/>
      <c r="C624" s="22"/>
      <c r="D624" s="22"/>
      <c r="E624" s="72"/>
      <c r="F624" s="22"/>
      <c r="G624" s="131"/>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row>
    <row r="625" spans="1:32">
      <c r="A625" s="22"/>
      <c r="B625" s="130"/>
      <c r="C625" s="22"/>
      <c r="D625" s="22"/>
      <c r="E625" s="72"/>
      <c r="F625" s="22"/>
      <c r="G625" s="131"/>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row>
    <row r="626" spans="1:32">
      <c r="A626" s="22"/>
      <c r="B626" s="130"/>
      <c r="C626" s="22"/>
      <c r="D626" s="22"/>
      <c r="E626" s="72"/>
      <c r="F626" s="22"/>
      <c r="G626" s="131"/>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row>
    <row r="627" spans="1:32">
      <c r="A627" s="22"/>
      <c r="B627" s="130"/>
      <c r="C627" s="22"/>
      <c r="D627" s="22"/>
      <c r="E627" s="72"/>
      <c r="F627" s="22"/>
      <c r="G627" s="131"/>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row>
    <row r="628" spans="1:32">
      <c r="A628" s="22"/>
      <c r="B628" s="130"/>
      <c r="C628" s="22"/>
      <c r="D628" s="22"/>
      <c r="E628" s="72"/>
      <c r="F628" s="22"/>
      <c r="G628" s="131"/>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row>
    <row r="629" spans="1:32">
      <c r="A629" s="22"/>
      <c r="B629" s="130"/>
      <c r="C629" s="22"/>
      <c r="D629" s="22"/>
      <c r="E629" s="72"/>
      <c r="F629" s="22"/>
      <c r="G629" s="131"/>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row>
    <row r="630" spans="1:32">
      <c r="A630" s="22"/>
      <c r="B630" s="130"/>
      <c r="C630" s="22"/>
      <c r="D630" s="22"/>
      <c r="E630" s="72"/>
      <c r="F630" s="22"/>
      <c r="G630" s="131"/>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row>
    <row r="631" spans="1:32">
      <c r="A631" s="22"/>
      <c r="B631" s="130"/>
      <c r="C631" s="22"/>
      <c r="D631" s="22"/>
      <c r="E631" s="72"/>
      <c r="F631" s="22"/>
      <c r="G631" s="131"/>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row>
    <row r="632" spans="1:32">
      <c r="A632" s="22"/>
      <c r="B632" s="130"/>
      <c r="C632" s="22"/>
      <c r="D632" s="22"/>
      <c r="E632" s="72"/>
      <c r="F632" s="22"/>
      <c r="G632" s="131"/>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row>
    <row r="633" spans="1:32">
      <c r="A633" s="22"/>
      <c r="B633" s="130"/>
      <c r="C633" s="22"/>
      <c r="D633" s="22"/>
      <c r="E633" s="72"/>
      <c r="F633" s="22"/>
      <c r="G633" s="131"/>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row>
    <row r="634" spans="1:32">
      <c r="A634" s="22"/>
      <c r="B634" s="130"/>
      <c r="C634" s="22"/>
      <c r="D634" s="22"/>
      <c r="E634" s="72"/>
      <c r="F634" s="22"/>
      <c r="G634" s="131"/>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row>
    <row r="635" spans="1:32">
      <c r="A635" s="22"/>
      <c r="B635" s="130"/>
      <c r="C635" s="22"/>
      <c r="D635" s="22"/>
      <c r="E635" s="72"/>
      <c r="F635" s="22"/>
      <c r="G635" s="131"/>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row>
    <row r="636" spans="1:32">
      <c r="A636" s="22"/>
      <c r="B636" s="130"/>
      <c r="C636" s="22"/>
      <c r="D636" s="22"/>
      <c r="E636" s="72"/>
      <c r="F636" s="22"/>
      <c r="G636" s="131"/>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row>
    <row r="637" spans="1:32">
      <c r="A637" s="22"/>
      <c r="B637" s="130"/>
      <c r="C637" s="22"/>
      <c r="D637" s="22"/>
      <c r="E637" s="72"/>
      <c r="F637" s="22"/>
      <c r="G637" s="131"/>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row>
    <row r="638" spans="1:32">
      <c r="A638" s="22"/>
      <c r="B638" s="130"/>
      <c r="C638" s="22"/>
      <c r="D638" s="22"/>
      <c r="E638" s="72"/>
      <c r="F638" s="22"/>
      <c r="G638" s="131"/>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row>
    <row r="639" spans="1:32">
      <c r="A639" s="22"/>
      <c r="B639" s="130"/>
      <c r="C639" s="22"/>
      <c r="D639" s="22"/>
      <c r="E639" s="72"/>
      <c r="F639" s="22"/>
      <c r="G639" s="131"/>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row>
    <row r="640" spans="1:32">
      <c r="A640" s="22"/>
      <c r="B640" s="130"/>
      <c r="C640" s="22"/>
      <c r="D640" s="22"/>
      <c r="E640" s="72"/>
      <c r="F640" s="22"/>
      <c r="G640" s="131"/>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row>
    <row r="641" spans="1:32">
      <c r="A641" s="22"/>
      <c r="B641" s="130"/>
      <c r="C641" s="22"/>
      <c r="D641" s="22"/>
      <c r="E641" s="72"/>
      <c r="F641" s="22"/>
      <c r="G641" s="131"/>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row>
    <row r="642" spans="1:32">
      <c r="A642" s="22"/>
      <c r="B642" s="130"/>
      <c r="C642" s="22"/>
      <c r="D642" s="22"/>
      <c r="E642" s="72"/>
      <c r="F642" s="22"/>
      <c r="G642" s="131"/>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row>
    <row r="643" spans="1:32">
      <c r="A643" s="22"/>
      <c r="B643" s="130"/>
      <c r="C643" s="22"/>
      <c r="D643" s="22"/>
      <c r="E643" s="72"/>
      <c r="F643" s="22"/>
      <c r="G643" s="131"/>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row>
    <row r="644" spans="1:32">
      <c r="A644" s="22"/>
      <c r="B644" s="130"/>
      <c r="C644" s="22"/>
      <c r="D644" s="22"/>
      <c r="E644" s="72"/>
      <c r="F644" s="22"/>
      <c r="G644" s="131"/>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row>
    <row r="645" spans="1:32">
      <c r="A645" s="22"/>
      <c r="B645" s="130"/>
      <c r="C645" s="22"/>
      <c r="D645" s="22"/>
      <c r="E645" s="72"/>
      <c r="F645" s="22"/>
      <c r="G645" s="131"/>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row>
    <row r="646" spans="1:32">
      <c r="A646" s="22"/>
      <c r="B646" s="130"/>
      <c r="C646" s="22"/>
      <c r="D646" s="22"/>
      <c r="E646" s="72"/>
      <c r="F646" s="22"/>
      <c r="G646" s="131"/>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row>
    <row r="647" spans="1:32">
      <c r="A647" s="22"/>
      <c r="B647" s="130"/>
      <c r="C647" s="22"/>
      <c r="D647" s="22"/>
      <c r="E647" s="72"/>
      <c r="F647" s="22"/>
      <c r="G647" s="131"/>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row>
    <row r="648" spans="1:32">
      <c r="A648" s="22"/>
      <c r="B648" s="130"/>
      <c r="C648" s="22"/>
      <c r="D648" s="22"/>
      <c r="E648" s="72"/>
      <c r="F648" s="22"/>
      <c r="G648" s="131"/>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row>
    <row r="649" spans="1:32">
      <c r="A649" s="22"/>
      <c r="B649" s="130"/>
      <c r="C649" s="22"/>
      <c r="D649" s="22"/>
      <c r="E649" s="72"/>
      <c r="F649" s="22"/>
      <c r="G649" s="131"/>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row>
    <row r="650" spans="1:32">
      <c r="A650" s="22"/>
      <c r="B650" s="130"/>
      <c r="C650" s="22"/>
      <c r="D650" s="22"/>
      <c r="E650" s="72"/>
      <c r="F650" s="22"/>
      <c r="G650" s="131"/>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row>
    <row r="651" spans="1:32">
      <c r="A651" s="22"/>
      <c r="B651" s="130"/>
      <c r="C651" s="22"/>
      <c r="D651" s="22"/>
      <c r="E651" s="72"/>
      <c r="F651" s="22"/>
      <c r="G651" s="131"/>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row>
    <row r="652" spans="1:32">
      <c r="A652" s="22"/>
      <c r="B652" s="130"/>
      <c r="C652" s="22"/>
      <c r="D652" s="22"/>
      <c r="E652" s="72"/>
      <c r="F652" s="22"/>
      <c r="G652" s="131"/>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row>
    <row r="653" spans="1:32">
      <c r="A653" s="22"/>
      <c r="B653" s="130"/>
      <c r="C653" s="22"/>
      <c r="D653" s="22"/>
      <c r="E653" s="72"/>
      <c r="F653" s="22"/>
      <c r="G653" s="131"/>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row>
    <row r="654" spans="1:32">
      <c r="A654" s="22"/>
      <c r="B654" s="130"/>
      <c r="C654" s="22"/>
      <c r="D654" s="22"/>
      <c r="E654" s="72"/>
      <c r="F654" s="22"/>
      <c r="G654" s="131"/>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row>
    <row r="655" spans="1:32">
      <c r="A655" s="22"/>
      <c r="B655" s="130"/>
      <c r="C655" s="22"/>
      <c r="D655" s="22"/>
      <c r="E655" s="72"/>
      <c r="F655" s="22"/>
      <c r="G655" s="131"/>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row>
    <row r="656" spans="1:32">
      <c r="A656" s="22"/>
      <c r="B656" s="130"/>
      <c r="C656" s="22"/>
      <c r="D656" s="22"/>
      <c r="E656" s="72"/>
      <c r="F656" s="22"/>
      <c r="G656" s="131"/>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row>
    <row r="657" spans="1:32">
      <c r="A657" s="22"/>
      <c r="B657" s="130"/>
      <c r="C657" s="22"/>
      <c r="D657" s="22"/>
      <c r="E657" s="72"/>
      <c r="F657" s="22"/>
      <c r="G657" s="131"/>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row>
    <row r="658" spans="1:32">
      <c r="A658" s="22"/>
      <c r="B658" s="130"/>
      <c r="C658" s="22"/>
      <c r="D658" s="22"/>
      <c r="E658" s="72"/>
      <c r="F658" s="22"/>
      <c r="G658" s="131"/>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row>
    <row r="659" spans="1:32">
      <c r="A659" s="22"/>
      <c r="B659" s="130"/>
      <c r="C659" s="22"/>
      <c r="D659" s="22"/>
      <c r="E659" s="72"/>
      <c r="F659" s="22"/>
      <c r="G659" s="131"/>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row>
    <row r="660" spans="1:32">
      <c r="A660" s="22"/>
      <c r="B660" s="130"/>
      <c r="C660" s="22"/>
      <c r="D660" s="22"/>
      <c r="E660" s="72"/>
      <c r="F660" s="22"/>
      <c r="G660" s="131"/>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row>
    <row r="661" spans="1:32">
      <c r="A661" s="22"/>
      <c r="B661" s="130"/>
      <c r="C661" s="22"/>
      <c r="D661" s="22"/>
      <c r="E661" s="72"/>
      <c r="F661" s="22"/>
      <c r="G661" s="131"/>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row>
    <row r="662" spans="1:32">
      <c r="A662" s="22"/>
      <c r="B662" s="130"/>
      <c r="C662" s="22"/>
      <c r="D662" s="22"/>
      <c r="E662" s="72"/>
      <c r="F662" s="22"/>
      <c r="G662" s="131"/>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row>
    <row r="663" spans="1:32">
      <c r="A663" s="22"/>
      <c r="B663" s="130"/>
      <c r="C663" s="22"/>
      <c r="D663" s="22"/>
      <c r="E663" s="72"/>
      <c r="F663" s="22"/>
      <c r="G663" s="131"/>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row>
    <row r="664" spans="1:32">
      <c r="A664" s="22"/>
      <c r="B664" s="130"/>
      <c r="C664" s="22"/>
      <c r="D664" s="22"/>
      <c r="E664" s="72"/>
      <c r="F664" s="22"/>
      <c r="G664" s="131"/>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row>
    <row r="665" spans="1:32">
      <c r="A665" s="22"/>
      <c r="B665" s="130"/>
      <c r="C665" s="22"/>
      <c r="D665" s="22"/>
      <c r="E665" s="72"/>
      <c r="F665" s="22"/>
      <c r="G665" s="131"/>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row>
    <row r="666" spans="1:32">
      <c r="A666" s="22"/>
      <c r="B666" s="130"/>
      <c r="C666" s="22"/>
      <c r="D666" s="22"/>
      <c r="E666" s="72"/>
      <c r="F666" s="22"/>
      <c r="G666" s="131"/>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row>
    <row r="667" spans="1:32">
      <c r="A667" s="22"/>
      <c r="B667" s="130"/>
      <c r="C667" s="22"/>
      <c r="D667" s="22"/>
      <c r="E667" s="72"/>
      <c r="F667" s="22"/>
      <c r="G667" s="131"/>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row>
    <row r="668" spans="1:32">
      <c r="A668" s="22"/>
      <c r="B668" s="130"/>
      <c r="C668" s="22"/>
      <c r="D668" s="22"/>
      <c r="E668" s="72"/>
      <c r="F668" s="22"/>
      <c r="G668" s="131"/>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row>
    <row r="669" spans="1:32">
      <c r="A669" s="22"/>
      <c r="B669" s="130"/>
      <c r="C669" s="22"/>
      <c r="D669" s="22"/>
      <c r="E669" s="72"/>
      <c r="F669" s="22"/>
      <c r="G669" s="131"/>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row>
    <row r="670" spans="1:32">
      <c r="A670" s="22"/>
      <c r="B670" s="130"/>
      <c r="C670" s="22"/>
      <c r="D670" s="22"/>
      <c r="E670" s="72"/>
      <c r="F670" s="22"/>
      <c r="G670" s="131"/>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row>
    <row r="671" spans="1:32">
      <c r="A671" s="22"/>
      <c r="B671" s="130"/>
      <c r="C671" s="22"/>
      <c r="D671" s="22"/>
      <c r="E671" s="72"/>
      <c r="F671" s="22"/>
      <c r="G671" s="131"/>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row>
    <row r="672" spans="1:32">
      <c r="A672" s="22"/>
      <c r="B672" s="130"/>
      <c r="C672" s="22"/>
      <c r="D672" s="22"/>
      <c r="E672" s="72"/>
      <c r="F672" s="22"/>
      <c r="G672" s="131"/>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row>
    <row r="673" spans="1:32">
      <c r="A673" s="22"/>
      <c r="B673" s="130"/>
      <c r="C673" s="22"/>
      <c r="D673" s="22"/>
      <c r="E673" s="72"/>
      <c r="F673" s="22"/>
      <c r="G673" s="131"/>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row>
    <row r="674" spans="1:32">
      <c r="A674" s="22"/>
      <c r="B674" s="130"/>
      <c r="C674" s="22"/>
      <c r="D674" s="22"/>
      <c r="E674" s="72"/>
      <c r="F674" s="22"/>
      <c r="G674" s="131"/>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row>
    <row r="675" spans="1:32">
      <c r="A675" s="22"/>
      <c r="B675" s="130"/>
      <c r="C675" s="22"/>
      <c r="D675" s="22"/>
      <c r="E675" s="72"/>
      <c r="F675" s="22"/>
      <c r="G675" s="131"/>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row>
    <row r="676" spans="1:32">
      <c r="A676" s="22"/>
      <c r="B676" s="130"/>
      <c r="C676" s="22"/>
      <c r="D676" s="22"/>
      <c r="E676" s="72"/>
      <c r="F676" s="22"/>
      <c r="G676" s="131"/>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row>
    <row r="677" spans="1:32">
      <c r="A677" s="22"/>
      <c r="B677" s="130"/>
      <c r="C677" s="22"/>
      <c r="D677" s="22"/>
      <c r="E677" s="72"/>
      <c r="F677" s="22"/>
      <c r="G677" s="131"/>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row>
    <row r="678" spans="1:32">
      <c r="A678" s="22"/>
      <c r="B678" s="130"/>
      <c r="C678" s="22"/>
      <c r="D678" s="22"/>
      <c r="E678" s="72"/>
      <c r="F678" s="22"/>
      <c r="G678" s="131"/>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row>
    <row r="679" spans="1:32">
      <c r="A679" s="22"/>
      <c r="B679" s="130"/>
      <c r="C679" s="22"/>
      <c r="D679" s="22"/>
      <c r="E679" s="72"/>
      <c r="F679" s="22"/>
      <c r="G679" s="131"/>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row>
    <row r="680" spans="1:32">
      <c r="A680" s="22"/>
      <c r="B680" s="130"/>
      <c r="C680" s="22"/>
      <c r="D680" s="22"/>
      <c r="E680" s="72"/>
      <c r="F680" s="22"/>
      <c r="G680" s="131"/>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row>
    <row r="681" spans="1:32">
      <c r="A681" s="22"/>
      <c r="B681" s="130"/>
      <c r="C681" s="22"/>
      <c r="D681" s="22"/>
      <c r="E681" s="72"/>
      <c r="F681" s="22"/>
      <c r="G681" s="131"/>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row>
    <row r="682" spans="1:32">
      <c r="A682" s="22"/>
      <c r="B682" s="130"/>
      <c r="C682" s="22"/>
      <c r="D682" s="22"/>
      <c r="E682" s="72"/>
      <c r="F682" s="22"/>
      <c r="G682" s="131"/>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row>
    <row r="683" spans="1:32">
      <c r="A683" s="22"/>
      <c r="B683" s="130"/>
      <c r="C683" s="22"/>
      <c r="D683" s="22"/>
      <c r="E683" s="72"/>
      <c r="F683" s="22"/>
      <c r="G683" s="131"/>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row>
    <row r="684" spans="1:32">
      <c r="A684" s="22"/>
      <c r="B684" s="130"/>
      <c r="C684" s="22"/>
      <c r="D684" s="22"/>
      <c r="E684" s="72"/>
      <c r="F684" s="22"/>
      <c r="G684" s="131"/>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row>
    <row r="685" spans="1:32">
      <c r="A685" s="22"/>
      <c r="B685" s="130"/>
      <c r="C685" s="22"/>
      <c r="D685" s="22"/>
      <c r="E685" s="72"/>
      <c r="F685" s="22"/>
      <c r="G685" s="131"/>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row>
    <row r="686" spans="1:32">
      <c r="A686" s="22"/>
      <c r="B686" s="130"/>
      <c r="C686" s="22"/>
      <c r="D686" s="22"/>
      <c r="E686" s="72"/>
      <c r="F686" s="22"/>
      <c r="G686" s="131"/>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row>
    <row r="687" spans="1:32">
      <c r="A687" s="22"/>
      <c r="B687" s="130"/>
      <c r="C687" s="22"/>
      <c r="D687" s="22"/>
      <c r="E687" s="72"/>
      <c r="F687" s="22"/>
      <c r="G687" s="131"/>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row>
    <row r="688" spans="1:32">
      <c r="A688" s="22"/>
      <c r="B688" s="130"/>
      <c r="C688" s="22"/>
      <c r="D688" s="22"/>
      <c r="E688" s="72"/>
      <c r="F688" s="22"/>
      <c r="G688" s="131"/>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row>
    <row r="689" spans="1:32">
      <c r="A689" s="22"/>
      <c r="B689" s="130"/>
      <c r="C689" s="22"/>
      <c r="D689" s="22"/>
      <c r="E689" s="72"/>
      <c r="F689" s="22"/>
      <c r="G689" s="131"/>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row>
    <row r="690" spans="1:32">
      <c r="A690" s="22"/>
      <c r="B690" s="130"/>
      <c r="C690" s="22"/>
      <c r="D690" s="22"/>
      <c r="E690" s="72"/>
      <c r="F690" s="22"/>
      <c r="G690" s="131"/>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row>
    <row r="691" spans="1:32">
      <c r="A691" s="22"/>
      <c r="B691" s="130"/>
      <c r="C691" s="22"/>
      <c r="D691" s="22"/>
      <c r="E691" s="72"/>
      <c r="F691" s="22"/>
      <c r="G691" s="131"/>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row>
    <row r="692" spans="1:32">
      <c r="A692" s="22"/>
      <c r="B692" s="130"/>
      <c r="C692" s="22"/>
      <c r="D692" s="22"/>
      <c r="E692" s="72"/>
      <c r="F692" s="22"/>
      <c r="G692" s="131"/>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row>
    <row r="693" spans="1:32">
      <c r="A693" s="22"/>
      <c r="B693" s="130"/>
      <c r="C693" s="22"/>
      <c r="D693" s="22"/>
      <c r="E693" s="72"/>
      <c r="F693" s="22"/>
      <c r="G693" s="131"/>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row>
    <row r="694" spans="1:32">
      <c r="A694" s="22"/>
      <c r="B694" s="130"/>
      <c r="C694" s="22"/>
      <c r="D694" s="22"/>
      <c r="E694" s="72"/>
      <c r="F694" s="22"/>
      <c r="G694" s="131"/>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row>
    <row r="695" spans="1:32">
      <c r="A695" s="22"/>
      <c r="B695" s="130"/>
      <c r="C695" s="22"/>
      <c r="D695" s="22"/>
      <c r="E695" s="72"/>
      <c r="F695" s="22"/>
      <c r="G695" s="131"/>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row>
    <row r="696" spans="1:32">
      <c r="A696" s="22"/>
      <c r="B696" s="130"/>
      <c r="C696" s="22"/>
      <c r="D696" s="22"/>
      <c r="E696" s="72"/>
      <c r="F696" s="22"/>
      <c r="G696" s="131"/>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row>
    <row r="697" spans="1:32">
      <c r="A697" s="22"/>
      <c r="B697" s="130"/>
      <c r="C697" s="22"/>
      <c r="D697" s="22"/>
      <c r="E697" s="72"/>
      <c r="F697" s="22"/>
      <c r="G697" s="131"/>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row>
    <row r="698" spans="1:32">
      <c r="A698" s="22"/>
      <c r="B698" s="130"/>
      <c r="C698" s="22"/>
      <c r="D698" s="22"/>
      <c r="E698" s="72"/>
      <c r="F698" s="22"/>
      <c r="G698" s="131"/>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row>
    <row r="699" spans="1:32">
      <c r="A699" s="22"/>
      <c r="B699" s="130"/>
      <c r="C699" s="22"/>
      <c r="D699" s="22"/>
      <c r="E699" s="72"/>
      <c r="F699" s="22"/>
      <c r="G699" s="131"/>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row>
    <row r="700" spans="1:32">
      <c r="A700" s="22"/>
      <c r="B700" s="130"/>
      <c r="C700" s="22"/>
      <c r="D700" s="22"/>
      <c r="E700" s="72"/>
      <c r="F700" s="22"/>
      <c r="G700" s="131"/>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row>
    <row r="701" spans="1:32">
      <c r="A701" s="22"/>
      <c r="B701" s="130"/>
      <c r="C701" s="22"/>
      <c r="D701" s="22"/>
      <c r="E701" s="72"/>
      <c r="F701" s="22"/>
      <c r="G701" s="131"/>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row>
    <row r="702" spans="1:32">
      <c r="A702" s="22"/>
      <c r="B702" s="130"/>
      <c r="C702" s="22"/>
      <c r="D702" s="22"/>
      <c r="E702" s="72"/>
      <c r="F702" s="22"/>
      <c r="G702" s="131"/>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row>
    <row r="703" spans="1:32">
      <c r="A703" s="22"/>
      <c r="B703" s="130"/>
      <c r="C703" s="22"/>
      <c r="D703" s="22"/>
      <c r="E703" s="72"/>
      <c r="F703" s="22"/>
      <c r="G703" s="131"/>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row>
    <row r="704" spans="1:32">
      <c r="A704" s="22"/>
      <c r="B704" s="130"/>
      <c r="C704" s="22"/>
      <c r="D704" s="22"/>
      <c r="E704" s="72"/>
      <c r="F704" s="22"/>
      <c r="G704" s="131"/>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row>
    <row r="705" spans="1:32">
      <c r="A705" s="22"/>
      <c r="B705" s="130"/>
      <c r="C705" s="22"/>
      <c r="D705" s="22"/>
      <c r="E705" s="72"/>
      <c r="F705" s="22"/>
      <c r="G705" s="131"/>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row>
    <row r="706" spans="1:32">
      <c r="A706" s="22"/>
      <c r="B706" s="130"/>
      <c r="C706" s="22"/>
      <c r="D706" s="22"/>
      <c r="E706" s="72"/>
      <c r="F706" s="22"/>
      <c r="G706" s="131"/>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row>
    <row r="707" spans="1:32">
      <c r="A707" s="22"/>
      <c r="B707" s="130"/>
      <c r="C707" s="22"/>
      <c r="D707" s="22"/>
      <c r="E707" s="72"/>
      <c r="F707" s="22"/>
      <c r="G707" s="131"/>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row>
    <row r="708" spans="1:32">
      <c r="A708" s="22"/>
      <c r="B708" s="130"/>
      <c r="C708" s="22"/>
      <c r="D708" s="22"/>
      <c r="E708" s="72"/>
      <c r="F708" s="22"/>
      <c r="G708" s="131"/>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row>
    <row r="709" spans="1:32">
      <c r="A709" s="22"/>
      <c r="B709" s="130"/>
      <c r="C709" s="22"/>
      <c r="D709" s="22"/>
      <c r="E709" s="72"/>
      <c r="F709" s="22"/>
      <c r="G709" s="131"/>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row>
    <row r="710" spans="1:32">
      <c r="A710" s="22"/>
      <c r="B710" s="130"/>
      <c r="C710" s="22"/>
      <c r="D710" s="22"/>
      <c r="E710" s="72"/>
      <c r="F710" s="22"/>
      <c r="G710" s="131"/>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row>
    <row r="711" spans="1:32">
      <c r="A711" s="22"/>
      <c r="B711" s="130"/>
      <c r="C711" s="22"/>
      <c r="D711" s="22"/>
      <c r="E711" s="72"/>
      <c r="F711" s="22"/>
      <c r="G711" s="131"/>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row>
    <row r="712" spans="1:32">
      <c r="A712" s="22"/>
      <c r="B712" s="130"/>
      <c r="C712" s="22"/>
      <c r="D712" s="22"/>
      <c r="E712" s="72"/>
      <c r="F712" s="22"/>
      <c r="G712" s="131"/>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row>
    <row r="713" spans="1:32">
      <c r="A713" s="22"/>
      <c r="B713" s="130"/>
      <c r="C713" s="22"/>
      <c r="D713" s="22"/>
      <c r="E713" s="72"/>
      <c r="F713" s="22"/>
      <c r="G713" s="131"/>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row>
    <row r="714" spans="1:32">
      <c r="A714" s="22"/>
      <c r="B714" s="130"/>
      <c r="C714" s="22"/>
      <c r="D714" s="22"/>
      <c r="E714" s="72"/>
      <c r="F714" s="22"/>
      <c r="G714" s="131"/>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row>
    <row r="715" spans="1:32">
      <c r="A715" s="22"/>
      <c r="B715" s="130"/>
      <c r="C715" s="22"/>
      <c r="D715" s="22"/>
      <c r="E715" s="72"/>
      <c r="F715" s="22"/>
      <c r="G715" s="131"/>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row>
    <row r="716" spans="1:32">
      <c r="A716" s="22"/>
      <c r="B716" s="130"/>
      <c r="C716" s="22"/>
      <c r="D716" s="22"/>
      <c r="E716" s="72"/>
      <c r="F716" s="22"/>
      <c r="G716" s="131"/>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row>
    <row r="717" spans="1:32">
      <c r="A717" s="22"/>
      <c r="B717" s="130"/>
      <c r="C717" s="22"/>
      <c r="D717" s="22"/>
      <c r="E717" s="72"/>
      <c r="F717" s="22"/>
      <c r="G717" s="131"/>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row>
    <row r="718" spans="1:32">
      <c r="A718" s="22"/>
      <c r="B718" s="130"/>
      <c r="C718" s="22"/>
      <c r="D718" s="22"/>
      <c r="E718" s="72"/>
      <c r="F718" s="22"/>
      <c r="G718" s="131"/>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row>
    <row r="719" spans="1:32">
      <c r="A719" s="22"/>
      <c r="B719" s="130"/>
      <c r="C719" s="22"/>
      <c r="D719" s="22"/>
      <c r="E719" s="72"/>
      <c r="F719" s="22"/>
      <c r="G719" s="131"/>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row>
    <row r="720" spans="1:32">
      <c r="A720" s="22"/>
      <c r="B720" s="130"/>
      <c r="C720" s="22"/>
      <c r="D720" s="22"/>
      <c r="E720" s="72"/>
      <c r="F720" s="22"/>
      <c r="G720" s="131"/>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row>
    <row r="721" spans="1:32">
      <c r="A721" s="22"/>
      <c r="B721" s="130"/>
      <c r="C721" s="22"/>
      <c r="D721" s="22"/>
      <c r="E721" s="72"/>
      <c r="F721" s="22"/>
      <c r="G721" s="131"/>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row>
    <row r="722" spans="1:32">
      <c r="A722" s="22"/>
      <c r="B722" s="130"/>
      <c r="C722" s="22"/>
      <c r="D722" s="22"/>
      <c r="E722" s="72"/>
      <c r="F722" s="22"/>
      <c r="G722" s="131"/>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row>
    <row r="723" spans="1:32">
      <c r="A723" s="22"/>
      <c r="B723" s="130"/>
      <c r="C723" s="22"/>
      <c r="D723" s="22"/>
      <c r="E723" s="72"/>
      <c r="F723" s="22"/>
      <c r="G723" s="131"/>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row>
    <row r="724" spans="1:32">
      <c r="A724" s="22"/>
      <c r="B724" s="130"/>
      <c r="C724" s="22"/>
      <c r="D724" s="22"/>
      <c r="E724" s="72"/>
      <c r="F724" s="22"/>
      <c r="G724" s="131"/>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row>
    <row r="725" spans="1:32">
      <c r="A725" s="22"/>
      <c r="B725" s="130"/>
      <c r="C725" s="22"/>
      <c r="D725" s="22"/>
      <c r="E725" s="72"/>
      <c r="F725" s="22"/>
      <c r="G725" s="131"/>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row>
    <row r="726" spans="1:32">
      <c r="A726" s="22"/>
      <c r="B726" s="130"/>
      <c r="C726" s="22"/>
      <c r="D726" s="22"/>
      <c r="E726" s="72"/>
      <c r="F726" s="22"/>
      <c r="G726" s="131"/>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row>
    <row r="727" spans="1:32">
      <c r="A727" s="22"/>
      <c r="B727" s="130"/>
      <c r="C727" s="22"/>
      <c r="D727" s="22"/>
      <c r="E727" s="72"/>
      <c r="F727" s="22"/>
      <c r="G727" s="131"/>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row>
    <row r="728" spans="1:32">
      <c r="A728" s="22"/>
      <c r="B728" s="130"/>
      <c r="C728" s="22"/>
      <c r="D728" s="22"/>
      <c r="E728" s="72"/>
      <c r="F728" s="22"/>
      <c r="G728" s="131"/>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row>
    <row r="729" spans="1:32">
      <c r="A729" s="22"/>
      <c r="B729" s="130"/>
      <c r="C729" s="22"/>
      <c r="D729" s="22"/>
      <c r="E729" s="72"/>
      <c r="F729" s="22"/>
      <c r="G729" s="131"/>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row>
    <row r="730" spans="1:32">
      <c r="A730" s="22"/>
      <c r="B730" s="130"/>
      <c r="C730" s="22"/>
      <c r="D730" s="22"/>
      <c r="E730" s="72"/>
      <c r="F730" s="22"/>
      <c r="G730" s="131"/>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row>
    <row r="731" spans="1:32">
      <c r="A731" s="22"/>
      <c r="B731" s="130"/>
      <c r="C731" s="22"/>
      <c r="D731" s="22"/>
      <c r="E731" s="72"/>
      <c r="F731" s="22"/>
      <c r="G731" s="131"/>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row>
    <row r="732" spans="1:32">
      <c r="A732" s="22"/>
      <c r="B732" s="130"/>
      <c r="C732" s="22"/>
      <c r="D732" s="22"/>
      <c r="E732" s="72"/>
      <c r="F732" s="22"/>
      <c r="G732" s="131"/>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row>
    <row r="733" spans="1:32">
      <c r="A733" s="22"/>
      <c r="B733" s="130"/>
      <c r="C733" s="22"/>
      <c r="D733" s="22"/>
      <c r="E733" s="72"/>
      <c r="F733" s="22"/>
      <c r="G733" s="131"/>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row>
    <row r="734" spans="1:32">
      <c r="A734" s="22"/>
      <c r="B734" s="130"/>
      <c r="C734" s="22"/>
      <c r="D734" s="22"/>
      <c r="E734" s="72"/>
      <c r="F734" s="22"/>
      <c r="G734" s="131"/>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row>
    <row r="735" spans="1:32">
      <c r="A735" s="22"/>
      <c r="B735" s="130"/>
      <c r="C735" s="22"/>
      <c r="D735" s="22"/>
      <c r="E735" s="72"/>
      <c r="F735" s="22"/>
      <c r="G735" s="131"/>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row>
    <row r="736" spans="1:32">
      <c r="A736" s="22"/>
      <c r="B736" s="130"/>
      <c r="C736" s="22"/>
      <c r="D736" s="22"/>
      <c r="E736" s="72"/>
      <c r="F736" s="22"/>
      <c r="G736" s="131"/>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row>
    <row r="737" spans="1:32">
      <c r="A737" s="22"/>
      <c r="B737" s="130"/>
      <c r="C737" s="22"/>
      <c r="D737" s="22"/>
      <c r="E737" s="72"/>
      <c r="F737" s="22"/>
      <c r="G737" s="131"/>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row>
    <row r="738" spans="1:32">
      <c r="A738" s="22"/>
      <c r="B738" s="130"/>
      <c r="C738" s="22"/>
      <c r="D738" s="22"/>
      <c r="E738" s="72"/>
      <c r="F738" s="22"/>
      <c r="G738" s="131"/>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row>
    <row r="739" spans="1:32">
      <c r="A739" s="22"/>
      <c r="B739" s="130"/>
      <c r="C739" s="22"/>
      <c r="D739" s="22"/>
      <c r="E739" s="72"/>
      <c r="F739" s="22"/>
      <c r="G739" s="131"/>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row>
    <row r="740" spans="1:32">
      <c r="A740" s="22"/>
      <c r="B740" s="130"/>
      <c r="C740" s="22"/>
      <c r="D740" s="22"/>
      <c r="E740" s="72"/>
      <c r="F740" s="22"/>
      <c r="G740" s="131"/>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row>
    <row r="741" spans="1:32">
      <c r="A741" s="22"/>
      <c r="B741" s="130"/>
      <c r="C741" s="22"/>
      <c r="D741" s="22"/>
      <c r="E741" s="72"/>
      <c r="F741" s="22"/>
      <c r="G741" s="131"/>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row>
    <row r="742" spans="1:32">
      <c r="A742" s="22"/>
      <c r="B742" s="130"/>
      <c r="C742" s="22"/>
      <c r="D742" s="22"/>
      <c r="E742" s="72"/>
      <c r="F742" s="22"/>
      <c r="G742" s="131"/>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row>
    <row r="743" spans="1:32">
      <c r="A743" s="22"/>
      <c r="B743" s="130"/>
      <c r="C743" s="22"/>
      <c r="D743" s="22"/>
      <c r="E743" s="72"/>
      <c r="F743" s="22"/>
      <c r="G743" s="131"/>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row>
    <row r="744" spans="1:32">
      <c r="A744" s="22"/>
      <c r="B744" s="130"/>
      <c r="C744" s="22"/>
      <c r="D744" s="22"/>
      <c r="E744" s="72"/>
      <c r="F744" s="22"/>
      <c r="G744" s="131"/>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row>
    <row r="745" spans="1:32">
      <c r="A745" s="22"/>
      <c r="B745" s="130"/>
      <c r="C745" s="22"/>
      <c r="D745" s="22"/>
      <c r="E745" s="72"/>
      <c r="F745" s="22"/>
      <c r="G745" s="131"/>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row>
    <row r="746" spans="1:32">
      <c r="A746" s="22"/>
      <c r="B746" s="130"/>
      <c r="C746" s="22"/>
      <c r="D746" s="22"/>
      <c r="E746" s="72"/>
      <c r="F746" s="22"/>
      <c r="G746" s="131"/>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row>
    <row r="747" spans="1:32">
      <c r="A747" s="22"/>
      <c r="B747" s="130"/>
      <c r="C747" s="22"/>
      <c r="D747" s="22"/>
      <c r="E747" s="72"/>
      <c r="F747" s="22"/>
      <c r="G747" s="131"/>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row>
    <row r="748" spans="1:32">
      <c r="A748" s="22"/>
      <c r="B748" s="130"/>
      <c r="C748" s="22"/>
      <c r="D748" s="22"/>
      <c r="E748" s="72"/>
      <c r="F748" s="22"/>
      <c r="G748" s="131"/>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row>
    <row r="749" spans="1:32">
      <c r="A749" s="22"/>
      <c r="B749" s="130"/>
      <c r="C749" s="22"/>
      <c r="D749" s="22"/>
      <c r="E749" s="72"/>
      <c r="F749" s="22"/>
      <c r="G749" s="131"/>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row>
    <row r="750" spans="1:32">
      <c r="A750" s="22"/>
      <c r="B750" s="130"/>
      <c r="C750" s="22"/>
      <c r="D750" s="22"/>
      <c r="E750" s="72"/>
      <c r="F750" s="22"/>
      <c r="G750" s="131"/>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row>
    <row r="751" spans="1:32">
      <c r="A751" s="22"/>
      <c r="B751" s="130"/>
      <c r="C751" s="22"/>
      <c r="D751" s="22"/>
      <c r="E751" s="72"/>
      <c r="F751" s="22"/>
      <c r="G751" s="131"/>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row>
    <row r="752" spans="1:32">
      <c r="A752" s="22"/>
      <c r="B752" s="130"/>
      <c r="C752" s="22"/>
      <c r="D752" s="22"/>
      <c r="E752" s="72"/>
      <c r="F752" s="22"/>
      <c r="G752" s="131"/>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row>
    <row r="753" spans="1:32">
      <c r="A753" s="22"/>
      <c r="B753" s="130"/>
      <c r="C753" s="22"/>
      <c r="D753" s="22"/>
      <c r="E753" s="72"/>
      <c r="F753" s="22"/>
      <c r="G753" s="131"/>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row>
    <row r="754" spans="1:32">
      <c r="A754" s="22"/>
      <c r="B754" s="130"/>
      <c r="C754" s="22"/>
      <c r="D754" s="22"/>
      <c r="E754" s="72"/>
      <c r="F754" s="22"/>
      <c r="G754" s="131"/>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row>
    <row r="755" spans="1:32">
      <c r="A755" s="22"/>
      <c r="B755" s="130"/>
      <c r="C755" s="22"/>
      <c r="D755" s="22"/>
      <c r="E755" s="72"/>
      <c r="F755" s="22"/>
      <c r="G755" s="131"/>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row>
    <row r="756" spans="1:32">
      <c r="A756" s="22"/>
      <c r="B756" s="130"/>
      <c r="C756" s="22"/>
      <c r="D756" s="22"/>
      <c r="E756" s="72"/>
      <c r="F756" s="22"/>
      <c r="G756" s="131"/>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row>
    <row r="757" spans="1:32">
      <c r="A757" s="22"/>
      <c r="B757" s="130"/>
      <c r="C757" s="22"/>
      <c r="D757" s="22"/>
      <c r="E757" s="72"/>
      <c r="F757" s="22"/>
      <c r="G757" s="131"/>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row>
    <row r="758" spans="1:32">
      <c r="A758" s="22"/>
      <c r="B758" s="130"/>
      <c r="C758" s="22"/>
      <c r="D758" s="22"/>
      <c r="E758" s="72"/>
      <c r="F758" s="22"/>
      <c r="G758" s="131"/>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row>
    <row r="759" spans="1:32">
      <c r="A759" s="22"/>
      <c r="B759" s="130"/>
      <c r="C759" s="22"/>
      <c r="D759" s="22"/>
      <c r="E759" s="72"/>
      <c r="F759" s="22"/>
      <c r="G759" s="131"/>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row>
    <row r="760" spans="1:32">
      <c r="A760" s="22"/>
      <c r="B760" s="130"/>
      <c r="C760" s="22"/>
      <c r="D760" s="22"/>
      <c r="E760" s="72"/>
      <c r="F760" s="22"/>
      <c r="G760" s="131"/>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row>
    <row r="761" spans="1:32">
      <c r="A761" s="22"/>
      <c r="B761" s="130"/>
      <c r="C761" s="22"/>
      <c r="D761" s="22"/>
      <c r="E761" s="72"/>
      <c r="F761" s="22"/>
      <c r="G761" s="131"/>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row>
    <row r="762" spans="1:32">
      <c r="A762" s="22"/>
      <c r="B762" s="130"/>
      <c r="C762" s="22"/>
      <c r="D762" s="22"/>
      <c r="E762" s="72"/>
      <c r="F762" s="22"/>
      <c r="G762" s="131"/>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row>
    <row r="763" spans="1:32">
      <c r="A763" s="22"/>
      <c r="B763" s="130"/>
      <c r="C763" s="22"/>
      <c r="D763" s="22"/>
      <c r="E763" s="72"/>
      <c r="F763" s="22"/>
      <c r="G763" s="131"/>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row>
    <row r="764" spans="1:32">
      <c r="A764" s="22"/>
      <c r="B764" s="130"/>
      <c r="C764" s="22"/>
      <c r="D764" s="22"/>
      <c r="E764" s="72"/>
      <c r="F764" s="22"/>
      <c r="G764" s="131"/>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row>
    <row r="765" spans="1:32">
      <c r="A765" s="22"/>
      <c r="B765" s="130"/>
      <c r="C765" s="22"/>
      <c r="D765" s="22"/>
      <c r="E765" s="72"/>
      <c r="F765" s="22"/>
      <c r="G765" s="131"/>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row>
    <row r="766" spans="1:32">
      <c r="A766" s="22"/>
      <c r="B766" s="130"/>
      <c r="C766" s="22"/>
      <c r="D766" s="22"/>
      <c r="E766" s="72"/>
      <c r="F766" s="22"/>
      <c r="G766" s="131"/>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row>
    <row r="767" spans="1:32">
      <c r="A767" s="22"/>
      <c r="B767" s="130"/>
      <c r="C767" s="22"/>
      <c r="D767" s="22"/>
      <c r="E767" s="72"/>
      <c r="F767" s="22"/>
      <c r="G767" s="131"/>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row>
    <row r="768" spans="1:32">
      <c r="A768" s="22"/>
      <c r="B768" s="130"/>
      <c r="C768" s="22"/>
      <c r="D768" s="22"/>
      <c r="E768" s="72"/>
      <c r="F768" s="22"/>
      <c r="G768" s="131"/>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row>
    <row r="769" spans="1:32">
      <c r="A769" s="22"/>
      <c r="B769" s="130"/>
      <c r="C769" s="22"/>
      <c r="D769" s="22"/>
      <c r="E769" s="72"/>
      <c r="F769" s="22"/>
      <c r="G769" s="131"/>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row>
    <row r="770" spans="1:32">
      <c r="A770" s="22"/>
      <c r="B770" s="130"/>
      <c r="C770" s="22"/>
      <c r="D770" s="22"/>
      <c r="E770" s="72"/>
      <c r="F770" s="22"/>
      <c r="G770" s="131"/>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row>
    <row r="771" spans="1:32">
      <c r="A771" s="22"/>
      <c r="B771" s="130"/>
      <c r="C771" s="22"/>
      <c r="D771" s="22"/>
      <c r="E771" s="72"/>
      <c r="F771" s="22"/>
      <c r="G771" s="131"/>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row>
    <row r="772" spans="1:32">
      <c r="A772" s="22"/>
      <c r="B772" s="130"/>
      <c r="C772" s="22"/>
      <c r="D772" s="22"/>
      <c r="E772" s="72"/>
      <c r="F772" s="22"/>
      <c r="G772" s="131"/>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row>
    <row r="773" spans="1:32">
      <c r="A773" s="22"/>
      <c r="B773" s="130"/>
      <c r="C773" s="22"/>
      <c r="D773" s="22"/>
      <c r="E773" s="72"/>
      <c r="F773" s="22"/>
      <c r="G773" s="131"/>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row>
    <row r="774" spans="1:32">
      <c r="A774" s="22"/>
      <c r="B774" s="130"/>
      <c r="C774" s="22"/>
      <c r="D774" s="22"/>
      <c r="E774" s="72"/>
      <c r="F774" s="22"/>
      <c r="G774" s="131"/>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row>
    <row r="775" spans="1:32">
      <c r="A775" s="22"/>
      <c r="B775" s="130"/>
      <c r="C775" s="22"/>
      <c r="D775" s="22"/>
      <c r="E775" s="72"/>
      <c r="F775" s="22"/>
      <c r="G775" s="131"/>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row>
    <row r="776" spans="1:32">
      <c r="A776" s="22"/>
      <c r="B776" s="130"/>
      <c r="C776" s="22"/>
      <c r="D776" s="22"/>
      <c r="E776" s="72"/>
      <c r="F776" s="22"/>
      <c r="G776" s="131"/>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row>
    <row r="777" spans="1:32">
      <c r="A777" s="22"/>
      <c r="B777" s="130"/>
      <c r="C777" s="22"/>
      <c r="D777" s="22"/>
      <c r="E777" s="72"/>
      <c r="F777" s="22"/>
      <c r="G777" s="131"/>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row>
    <row r="778" spans="1:32">
      <c r="A778" s="22"/>
      <c r="B778" s="130"/>
      <c r="C778" s="22"/>
      <c r="D778" s="22"/>
      <c r="E778" s="72"/>
      <c r="F778" s="22"/>
      <c r="G778" s="131"/>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row>
    <row r="779" spans="1:32">
      <c r="A779" s="22"/>
      <c r="B779" s="130"/>
      <c r="C779" s="22"/>
      <c r="D779" s="22"/>
      <c r="E779" s="72"/>
      <c r="F779" s="22"/>
      <c r="G779" s="131"/>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row>
    <row r="780" spans="1:32">
      <c r="A780" s="22"/>
      <c r="B780" s="130"/>
      <c r="C780" s="22"/>
      <c r="D780" s="22"/>
      <c r="E780" s="72"/>
      <c r="F780" s="22"/>
      <c r="G780" s="131"/>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row>
    <row r="781" spans="1:32">
      <c r="A781" s="22"/>
      <c r="B781" s="130"/>
      <c r="C781" s="22"/>
      <c r="D781" s="22"/>
      <c r="E781" s="72"/>
      <c r="F781" s="22"/>
      <c r="G781" s="131"/>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row>
    <row r="782" spans="1:32">
      <c r="A782" s="22"/>
      <c r="B782" s="130"/>
      <c r="C782" s="22"/>
      <c r="D782" s="22"/>
      <c r="E782" s="72"/>
      <c r="F782" s="22"/>
      <c r="G782" s="131"/>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row>
    <row r="783" spans="1:32">
      <c r="A783" s="22"/>
      <c r="B783" s="130"/>
      <c r="C783" s="22"/>
      <c r="D783" s="22"/>
      <c r="E783" s="72"/>
      <c r="F783" s="22"/>
      <c r="G783" s="131"/>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row>
    <row r="784" spans="1:32">
      <c r="A784" s="22"/>
      <c r="B784" s="130"/>
      <c r="C784" s="22"/>
      <c r="D784" s="22"/>
      <c r="E784" s="72"/>
      <c r="F784" s="22"/>
      <c r="G784" s="131"/>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row>
    <row r="785" spans="1:32">
      <c r="A785" s="22"/>
      <c r="B785" s="130"/>
      <c r="C785" s="22"/>
      <c r="D785" s="22"/>
      <c r="E785" s="72"/>
      <c r="F785" s="22"/>
      <c r="G785" s="131"/>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row>
    <row r="786" spans="1:32">
      <c r="A786" s="22"/>
      <c r="B786" s="130"/>
      <c r="C786" s="22"/>
      <c r="D786" s="22"/>
      <c r="E786" s="72"/>
      <c r="F786" s="22"/>
      <c r="G786" s="131"/>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row>
    <row r="787" spans="1:32">
      <c r="A787" s="22"/>
      <c r="B787" s="130"/>
      <c r="C787" s="22"/>
      <c r="D787" s="22"/>
      <c r="E787" s="72"/>
      <c r="F787" s="22"/>
      <c r="G787" s="131"/>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row>
    <row r="788" spans="1:32">
      <c r="A788" s="22"/>
      <c r="B788" s="130"/>
      <c r="C788" s="22"/>
      <c r="D788" s="22"/>
      <c r="E788" s="72"/>
      <c r="F788" s="22"/>
      <c r="G788" s="131"/>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row>
    <row r="789" spans="1:32">
      <c r="A789" s="22"/>
      <c r="B789" s="130"/>
      <c r="C789" s="22"/>
      <c r="D789" s="22"/>
      <c r="E789" s="72"/>
      <c r="F789" s="22"/>
      <c r="G789" s="131"/>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row>
    <row r="790" spans="1:32">
      <c r="A790" s="22"/>
      <c r="B790" s="130"/>
      <c r="C790" s="22"/>
      <c r="D790" s="22"/>
      <c r="E790" s="72"/>
      <c r="F790" s="22"/>
      <c r="G790" s="131"/>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row>
    <row r="791" spans="1:32">
      <c r="A791" s="22"/>
      <c r="B791" s="130"/>
      <c r="C791" s="22"/>
      <c r="D791" s="22"/>
      <c r="E791" s="72"/>
      <c r="F791" s="22"/>
      <c r="G791" s="131"/>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row>
    <row r="792" spans="1:32">
      <c r="A792" s="22"/>
      <c r="B792" s="130"/>
      <c r="C792" s="22"/>
      <c r="D792" s="22"/>
      <c r="E792" s="72"/>
      <c r="F792" s="22"/>
      <c r="G792" s="131"/>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row>
    <row r="793" spans="1:32">
      <c r="A793" s="22"/>
      <c r="B793" s="130"/>
      <c r="C793" s="22"/>
      <c r="D793" s="22"/>
      <c r="E793" s="72"/>
      <c r="F793" s="22"/>
      <c r="G793" s="131"/>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row>
    <row r="794" spans="1:32">
      <c r="A794" s="22"/>
      <c r="B794" s="130"/>
      <c r="C794" s="22"/>
      <c r="D794" s="22"/>
      <c r="E794" s="72"/>
      <c r="F794" s="22"/>
      <c r="G794" s="131"/>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row>
    <row r="795" spans="1:32">
      <c r="A795" s="22"/>
      <c r="B795" s="130"/>
      <c r="C795" s="22"/>
      <c r="D795" s="22"/>
      <c r="E795" s="72"/>
      <c r="F795" s="22"/>
      <c r="G795" s="131"/>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row>
    <row r="796" spans="1:32">
      <c r="A796" s="22"/>
      <c r="B796" s="130"/>
      <c r="C796" s="22"/>
      <c r="D796" s="22"/>
      <c r="E796" s="72"/>
      <c r="F796" s="22"/>
      <c r="G796" s="131"/>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row>
    <row r="797" spans="1:32">
      <c r="A797" s="22"/>
      <c r="B797" s="130"/>
      <c r="C797" s="22"/>
      <c r="D797" s="22"/>
      <c r="E797" s="72"/>
      <c r="F797" s="22"/>
      <c r="G797" s="131"/>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row>
    <row r="798" spans="1:32">
      <c r="A798" s="22"/>
      <c r="B798" s="130"/>
      <c r="C798" s="22"/>
      <c r="D798" s="22"/>
      <c r="E798" s="72"/>
      <c r="F798" s="22"/>
      <c r="G798" s="131"/>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row>
    <row r="799" spans="1:32">
      <c r="A799" s="22"/>
      <c r="B799" s="130"/>
      <c r="C799" s="22"/>
      <c r="D799" s="22"/>
      <c r="E799" s="72"/>
      <c r="F799" s="22"/>
      <c r="G799" s="131"/>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row>
    <row r="800" spans="1:32">
      <c r="A800" s="22"/>
      <c r="B800" s="130"/>
      <c r="C800" s="22"/>
      <c r="D800" s="22"/>
      <c r="E800" s="72"/>
      <c r="F800" s="22"/>
      <c r="G800" s="131"/>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row>
    <row r="801" spans="1:32">
      <c r="A801" s="22"/>
      <c r="B801" s="130"/>
      <c r="C801" s="22"/>
      <c r="D801" s="22"/>
      <c r="E801" s="72"/>
      <c r="F801" s="22"/>
      <c r="G801" s="131"/>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row>
    <row r="802" spans="1:32">
      <c r="A802" s="22"/>
      <c r="B802" s="130"/>
      <c r="C802" s="22"/>
      <c r="D802" s="22"/>
      <c r="E802" s="72"/>
      <c r="F802" s="22"/>
      <c r="G802" s="131"/>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row>
    <row r="803" spans="1:32">
      <c r="A803" s="22"/>
      <c r="B803" s="130"/>
      <c r="C803" s="22"/>
      <c r="D803" s="22"/>
      <c r="E803" s="72"/>
      <c r="F803" s="22"/>
      <c r="G803" s="131"/>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row>
    <row r="804" spans="1:32">
      <c r="A804" s="22"/>
      <c r="B804" s="130"/>
      <c r="C804" s="22"/>
      <c r="D804" s="22"/>
      <c r="E804" s="72"/>
      <c r="F804" s="22"/>
      <c r="G804" s="131"/>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row>
    <row r="805" spans="1:32">
      <c r="A805" s="22"/>
      <c r="B805" s="130"/>
      <c r="C805" s="22"/>
      <c r="D805" s="22"/>
      <c r="E805" s="72"/>
      <c r="F805" s="22"/>
      <c r="G805" s="131"/>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row>
    <row r="806" spans="1:32">
      <c r="A806" s="22"/>
      <c r="B806" s="130"/>
      <c r="C806" s="22"/>
      <c r="D806" s="22"/>
      <c r="E806" s="72"/>
      <c r="F806" s="22"/>
      <c r="G806" s="131"/>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row>
    <row r="807" spans="1:32">
      <c r="A807" s="22"/>
      <c r="B807" s="130"/>
      <c r="C807" s="22"/>
      <c r="D807" s="22"/>
      <c r="E807" s="72"/>
      <c r="F807" s="22"/>
      <c r="G807" s="131"/>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row>
    <row r="808" spans="1:32">
      <c r="A808" s="22"/>
      <c r="B808" s="130"/>
      <c r="C808" s="22"/>
      <c r="D808" s="22"/>
      <c r="E808" s="72"/>
      <c r="F808" s="22"/>
      <c r="G808" s="131"/>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row>
    <row r="809" spans="1:32">
      <c r="A809" s="22"/>
      <c r="B809" s="130"/>
      <c r="C809" s="22"/>
      <c r="D809" s="22"/>
      <c r="E809" s="72"/>
      <c r="F809" s="22"/>
      <c r="G809" s="131"/>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row>
    <row r="810" spans="1:32">
      <c r="A810" s="22"/>
      <c r="B810" s="130"/>
      <c r="C810" s="22"/>
      <c r="D810" s="22"/>
      <c r="E810" s="72"/>
      <c r="F810" s="22"/>
      <c r="G810" s="131"/>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row>
    <row r="811" spans="1:32">
      <c r="A811" s="22"/>
      <c r="B811" s="130"/>
      <c r="C811" s="22"/>
      <c r="D811" s="22"/>
      <c r="E811" s="72"/>
      <c r="F811" s="22"/>
      <c r="G811" s="131"/>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row>
    <row r="812" spans="1:32">
      <c r="A812" s="22"/>
      <c r="B812" s="130"/>
      <c r="C812" s="22"/>
      <c r="D812" s="22"/>
      <c r="E812" s="72"/>
      <c r="F812" s="22"/>
      <c r="G812" s="131"/>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row>
    <row r="813" spans="1:32">
      <c r="A813" s="22"/>
      <c r="B813" s="130"/>
      <c r="C813" s="22"/>
      <c r="D813" s="22"/>
      <c r="E813" s="72"/>
      <c r="F813" s="22"/>
      <c r="G813" s="131"/>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row>
    <row r="814" spans="1:32">
      <c r="A814" s="22"/>
      <c r="B814" s="130"/>
      <c r="C814" s="22"/>
      <c r="D814" s="22"/>
      <c r="E814" s="72"/>
      <c r="F814" s="22"/>
      <c r="G814" s="131"/>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row>
    <row r="815" spans="1:32">
      <c r="A815" s="22"/>
      <c r="B815" s="130"/>
      <c r="C815" s="22"/>
      <c r="D815" s="22"/>
      <c r="E815" s="72"/>
      <c r="F815" s="22"/>
      <c r="G815" s="131"/>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row>
    <row r="816" spans="1:32">
      <c r="A816" s="22"/>
      <c r="B816" s="130"/>
      <c r="C816" s="22"/>
      <c r="D816" s="22"/>
      <c r="E816" s="72"/>
      <c r="F816" s="22"/>
      <c r="G816" s="131"/>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row>
    <row r="817" spans="1:32">
      <c r="A817" s="22"/>
      <c r="B817" s="130"/>
      <c r="C817" s="22"/>
      <c r="D817" s="22"/>
      <c r="E817" s="72"/>
      <c r="F817" s="22"/>
      <c r="G817" s="131"/>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row>
    <row r="818" spans="1:32">
      <c r="A818" s="22"/>
      <c r="B818" s="130"/>
      <c r="C818" s="22"/>
      <c r="D818" s="22"/>
      <c r="E818" s="72"/>
      <c r="F818" s="22"/>
      <c r="G818" s="131"/>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row>
    <row r="819" spans="1:32">
      <c r="A819" s="22"/>
      <c r="B819" s="130"/>
      <c r="C819" s="22"/>
      <c r="D819" s="22"/>
      <c r="E819" s="72"/>
      <c r="F819" s="22"/>
      <c r="G819" s="131"/>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row>
    <row r="820" spans="1:32">
      <c r="A820" s="22"/>
      <c r="B820" s="130"/>
      <c r="C820" s="22"/>
      <c r="D820" s="22"/>
      <c r="E820" s="72"/>
      <c r="F820" s="22"/>
      <c r="G820" s="131"/>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row>
    <row r="821" spans="1:32">
      <c r="A821" s="22"/>
      <c r="B821" s="130"/>
      <c r="C821" s="22"/>
      <c r="D821" s="22"/>
      <c r="E821" s="72"/>
      <c r="F821" s="22"/>
      <c r="G821" s="131"/>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row>
    <row r="822" spans="1:32">
      <c r="A822" s="22"/>
      <c r="B822" s="130"/>
      <c r="C822" s="22"/>
      <c r="D822" s="22"/>
      <c r="E822" s="72"/>
      <c r="F822" s="22"/>
      <c r="G822" s="131"/>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row>
    <row r="823" spans="1:32">
      <c r="A823" s="22"/>
      <c r="B823" s="130"/>
      <c r="C823" s="22"/>
      <c r="D823" s="22"/>
      <c r="E823" s="72"/>
      <c r="F823" s="22"/>
      <c r="G823" s="131"/>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row>
    <row r="824" spans="1:32">
      <c r="A824" s="22"/>
      <c r="B824" s="130"/>
      <c r="C824" s="22"/>
      <c r="D824" s="22"/>
      <c r="E824" s="72"/>
      <c r="F824" s="22"/>
      <c r="G824" s="131"/>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row>
    <row r="825" spans="1:32">
      <c r="A825" s="22"/>
      <c r="B825" s="130"/>
      <c r="C825" s="22"/>
      <c r="D825" s="22"/>
      <c r="E825" s="72"/>
      <c r="F825" s="22"/>
      <c r="G825" s="131"/>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row>
    <row r="826" spans="1:32">
      <c r="A826" s="22"/>
      <c r="B826" s="130"/>
      <c r="C826" s="22"/>
      <c r="D826" s="22"/>
      <c r="E826" s="72"/>
      <c r="F826" s="22"/>
      <c r="G826" s="131"/>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row>
    <row r="827" spans="1:32">
      <c r="A827" s="22"/>
      <c r="B827" s="130"/>
      <c r="C827" s="22"/>
      <c r="D827" s="22"/>
      <c r="E827" s="72"/>
      <c r="F827" s="22"/>
      <c r="G827" s="131"/>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row>
    <row r="828" spans="1:32">
      <c r="A828" s="22"/>
      <c r="B828" s="130"/>
      <c r="C828" s="22"/>
      <c r="D828" s="22"/>
      <c r="E828" s="72"/>
      <c r="F828" s="22"/>
      <c r="G828" s="131"/>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row>
    <row r="829" spans="1:32">
      <c r="A829" s="22"/>
      <c r="B829" s="130"/>
      <c r="C829" s="22"/>
      <c r="D829" s="22"/>
      <c r="E829" s="72"/>
      <c r="F829" s="22"/>
      <c r="G829" s="131"/>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row>
    <row r="830" spans="1:32">
      <c r="A830" s="22"/>
      <c r="B830" s="130"/>
      <c r="C830" s="22"/>
      <c r="D830" s="22"/>
      <c r="E830" s="72"/>
      <c r="F830" s="22"/>
      <c r="G830" s="131"/>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row>
    <row r="831" spans="1:32">
      <c r="A831" s="22"/>
      <c r="B831" s="130"/>
      <c r="C831" s="22"/>
      <c r="D831" s="22"/>
      <c r="E831" s="72"/>
      <c r="F831" s="22"/>
      <c r="G831" s="131"/>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row>
    <row r="832" spans="1:32">
      <c r="A832" s="22"/>
      <c r="B832" s="130"/>
      <c r="C832" s="22"/>
      <c r="D832" s="22"/>
      <c r="E832" s="72"/>
      <c r="F832" s="22"/>
      <c r="G832" s="131"/>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row>
    <row r="833" spans="1:32">
      <c r="A833" s="22"/>
      <c r="B833" s="130"/>
      <c r="C833" s="22"/>
      <c r="D833" s="22"/>
      <c r="E833" s="72"/>
      <c r="F833" s="22"/>
      <c r="G833" s="131"/>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row>
    <row r="834" spans="1:32">
      <c r="A834" s="22"/>
      <c r="B834" s="130"/>
      <c r="C834" s="22"/>
      <c r="D834" s="22"/>
      <c r="E834" s="72"/>
      <c r="F834" s="22"/>
      <c r="G834" s="131"/>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row>
    <row r="835" spans="1:32">
      <c r="A835" s="22"/>
      <c r="B835" s="130"/>
      <c r="C835" s="22"/>
      <c r="D835" s="22"/>
      <c r="E835" s="72"/>
      <c r="F835" s="22"/>
      <c r="G835" s="131"/>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row>
    <row r="836" spans="1:32">
      <c r="A836" s="22"/>
      <c r="B836" s="130"/>
      <c r="C836" s="22"/>
      <c r="D836" s="22"/>
      <c r="E836" s="72"/>
      <c r="F836" s="22"/>
      <c r="G836" s="131"/>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row>
    <row r="837" spans="1:32">
      <c r="A837" s="22"/>
      <c r="B837" s="130"/>
      <c r="C837" s="22"/>
      <c r="D837" s="22"/>
      <c r="E837" s="72"/>
      <c r="F837" s="22"/>
      <c r="G837" s="131"/>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row>
    <row r="838" spans="1:32">
      <c r="A838" s="22"/>
      <c r="B838" s="130"/>
      <c r="C838" s="22"/>
      <c r="D838" s="22"/>
      <c r="E838" s="72"/>
      <c r="F838" s="22"/>
      <c r="G838" s="131"/>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row>
    <row r="839" spans="1:32">
      <c r="A839" s="22"/>
      <c r="B839" s="130"/>
      <c r="C839" s="22"/>
      <c r="D839" s="22"/>
      <c r="E839" s="72"/>
      <c r="F839" s="22"/>
      <c r="G839" s="131"/>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row>
    <row r="840" spans="1:32">
      <c r="A840" s="22"/>
      <c r="B840" s="130"/>
      <c r="C840" s="22"/>
      <c r="D840" s="22"/>
      <c r="E840" s="72"/>
      <c r="F840" s="22"/>
      <c r="G840" s="131"/>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row>
    <row r="841" spans="1:32">
      <c r="A841" s="22"/>
      <c r="B841" s="130"/>
      <c r="C841" s="22"/>
      <c r="D841" s="22"/>
      <c r="E841" s="72"/>
      <c r="F841" s="22"/>
      <c r="G841" s="131"/>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row>
    <row r="842" spans="1:32">
      <c r="A842" s="22"/>
      <c r="B842" s="130"/>
      <c r="C842" s="22"/>
      <c r="D842" s="22"/>
      <c r="E842" s="72"/>
      <c r="F842" s="22"/>
      <c r="G842" s="131"/>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row>
    <row r="843" spans="1:32">
      <c r="A843" s="22"/>
      <c r="B843" s="130"/>
      <c r="C843" s="22"/>
      <c r="D843" s="22"/>
      <c r="E843" s="72"/>
      <c r="F843" s="22"/>
      <c r="G843" s="131"/>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row>
    <row r="844" spans="1:32">
      <c r="A844" s="22"/>
      <c r="B844" s="130"/>
      <c r="C844" s="22"/>
      <c r="D844" s="22"/>
      <c r="E844" s="72"/>
      <c r="F844" s="22"/>
      <c r="G844" s="131"/>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row>
    <row r="845" spans="1:32">
      <c r="A845" s="22"/>
      <c r="B845" s="130"/>
      <c r="C845" s="22"/>
      <c r="D845" s="22"/>
      <c r="E845" s="72"/>
      <c r="F845" s="22"/>
      <c r="G845" s="131"/>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row>
    <row r="846" spans="1:32">
      <c r="A846" s="22"/>
      <c r="B846" s="130"/>
      <c r="C846" s="22"/>
      <c r="D846" s="22"/>
      <c r="E846" s="72"/>
      <c r="F846" s="22"/>
      <c r="G846" s="131"/>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row>
    <row r="847" spans="1:32">
      <c r="A847" s="22"/>
      <c r="B847" s="130"/>
      <c r="C847" s="22"/>
      <c r="D847" s="22"/>
      <c r="E847" s="72"/>
      <c r="F847" s="22"/>
      <c r="G847" s="131"/>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row>
    <row r="848" spans="1:32">
      <c r="A848" s="22"/>
      <c r="B848" s="130"/>
      <c r="C848" s="22"/>
      <c r="D848" s="22"/>
      <c r="E848" s="72"/>
      <c r="F848" s="22"/>
      <c r="G848" s="131"/>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row>
    <row r="849" spans="1:32">
      <c r="A849" s="22"/>
      <c r="B849" s="130"/>
      <c r="C849" s="22"/>
      <c r="D849" s="22"/>
      <c r="E849" s="72"/>
      <c r="F849" s="22"/>
      <c r="G849" s="131"/>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row>
    <row r="850" spans="1:32">
      <c r="A850" s="22"/>
      <c r="B850" s="130"/>
      <c r="C850" s="22"/>
      <c r="D850" s="22"/>
      <c r="E850" s="72"/>
      <c r="F850" s="22"/>
      <c r="G850" s="131"/>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row>
    <row r="851" spans="1:32">
      <c r="A851" s="22"/>
      <c r="B851" s="130"/>
      <c r="C851" s="22"/>
      <c r="D851" s="22"/>
      <c r="E851" s="72"/>
      <c r="F851" s="22"/>
      <c r="G851" s="131"/>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row>
    <row r="852" spans="1:32">
      <c r="A852" s="22"/>
      <c r="B852" s="130"/>
      <c r="C852" s="22"/>
      <c r="D852" s="22"/>
      <c r="E852" s="72"/>
      <c r="F852" s="22"/>
      <c r="G852" s="131"/>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row>
    <row r="853" spans="1:32">
      <c r="A853" s="22"/>
      <c r="B853" s="130"/>
      <c r="C853" s="22"/>
      <c r="D853" s="22"/>
      <c r="E853" s="72"/>
      <c r="F853" s="22"/>
      <c r="G853" s="131"/>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row>
    <row r="854" spans="1:32">
      <c r="A854" s="22"/>
      <c r="B854" s="130"/>
      <c r="C854" s="22"/>
      <c r="D854" s="22"/>
      <c r="E854" s="72"/>
      <c r="F854" s="22"/>
      <c r="G854" s="131"/>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row>
    <row r="855" spans="1:32">
      <c r="A855" s="22"/>
      <c r="B855" s="130"/>
      <c r="C855" s="22"/>
      <c r="D855" s="22"/>
      <c r="E855" s="72"/>
      <c r="F855" s="22"/>
      <c r="G855" s="131"/>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row>
    <row r="856" spans="1:32">
      <c r="A856" s="22"/>
      <c r="B856" s="130"/>
      <c r="C856" s="22"/>
      <c r="D856" s="22"/>
      <c r="E856" s="72"/>
      <c r="F856" s="22"/>
      <c r="G856" s="131"/>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row>
    <row r="857" spans="1:32">
      <c r="A857" s="22"/>
      <c r="B857" s="130"/>
      <c r="C857" s="22"/>
      <c r="D857" s="22"/>
      <c r="E857" s="72"/>
      <c r="F857" s="22"/>
      <c r="G857" s="131"/>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row>
    <row r="858" spans="1:32">
      <c r="A858" s="22"/>
      <c r="B858" s="130"/>
      <c r="C858" s="22"/>
      <c r="D858" s="22"/>
      <c r="E858" s="72"/>
      <c r="F858" s="22"/>
      <c r="G858" s="131"/>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row>
    <row r="859" spans="1:32">
      <c r="A859" s="22"/>
      <c r="B859" s="130"/>
      <c r="C859" s="22"/>
      <c r="D859" s="22"/>
      <c r="E859" s="72"/>
      <c r="F859" s="22"/>
      <c r="G859" s="131"/>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row>
    <row r="860" spans="1:32">
      <c r="A860" s="22"/>
      <c r="B860" s="130"/>
      <c r="C860" s="22"/>
      <c r="D860" s="22"/>
      <c r="E860" s="72"/>
      <c r="F860" s="22"/>
      <c r="G860" s="131"/>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row>
    <row r="861" spans="1:32">
      <c r="A861" s="22"/>
      <c r="B861" s="130"/>
      <c r="C861" s="22"/>
      <c r="D861" s="22"/>
      <c r="E861" s="72"/>
      <c r="F861" s="22"/>
      <c r="G861" s="131"/>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row>
    <row r="862" spans="1:32">
      <c r="A862" s="22"/>
      <c r="B862" s="130"/>
      <c r="C862" s="22"/>
      <c r="D862" s="22"/>
      <c r="E862" s="72"/>
      <c r="F862" s="22"/>
      <c r="G862" s="131"/>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row>
    <row r="863" spans="1:32">
      <c r="A863" s="22"/>
      <c r="B863" s="130"/>
      <c r="C863" s="22"/>
      <c r="D863" s="22"/>
      <c r="E863" s="72"/>
      <c r="F863" s="22"/>
      <c r="G863" s="131"/>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row>
    <row r="864" spans="1:32">
      <c r="A864" s="22"/>
      <c r="B864" s="130"/>
      <c r="C864" s="22"/>
      <c r="D864" s="22"/>
      <c r="E864" s="72"/>
      <c r="F864" s="22"/>
      <c r="G864" s="131"/>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row>
    <row r="865" spans="1:32">
      <c r="A865" s="22"/>
      <c r="B865" s="130"/>
      <c r="C865" s="22"/>
      <c r="D865" s="22"/>
      <c r="E865" s="72"/>
      <c r="F865" s="22"/>
      <c r="G865" s="131"/>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row>
    <row r="866" spans="1:32">
      <c r="A866" s="22"/>
      <c r="B866" s="130"/>
      <c r="C866" s="22"/>
      <c r="D866" s="22"/>
      <c r="E866" s="72"/>
      <c r="F866" s="22"/>
      <c r="G866" s="131"/>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row>
    <row r="867" spans="1:32">
      <c r="A867" s="22"/>
      <c r="B867" s="130"/>
      <c r="C867" s="22"/>
      <c r="D867" s="22"/>
      <c r="E867" s="72"/>
      <c r="F867" s="22"/>
      <c r="G867" s="131"/>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row>
    <row r="868" spans="1:32">
      <c r="A868" s="22"/>
      <c r="B868" s="130"/>
      <c r="C868" s="22"/>
      <c r="D868" s="22"/>
      <c r="E868" s="72"/>
      <c r="F868" s="22"/>
      <c r="G868" s="131"/>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row>
    <row r="869" spans="1:32">
      <c r="A869" s="22"/>
      <c r="B869" s="130"/>
      <c r="C869" s="22"/>
      <c r="D869" s="22"/>
      <c r="E869" s="72"/>
      <c r="F869" s="22"/>
      <c r="G869" s="131"/>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row>
    <row r="870" spans="1:32">
      <c r="A870" s="22"/>
      <c r="B870" s="130"/>
      <c r="C870" s="22"/>
      <c r="D870" s="22"/>
      <c r="E870" s="72"/>
      <c r="F870" s="22"/>
      <c r="G870" s="131"/>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row>
    <row r="871" spans="1:32">
      <c r="A871" s="22"/>
      <c r="B871" s="130"/>
      <c r="C871" s="22"/>
      <c r="D871" s="22"/>
      <c r="E871" s="72"/>
      <c r="F871" s="22"/>
      <c r="G871" s="131"/>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row>
    <row r="872" spans="1:32">
      <c r="A872" s="22"/>
      <c r="B872" s="130"/>
      <c r="C872" s="22"/>
      <c r="D872" s="22"/>
      <c r="E872" s="72"/>
      <c r="F872" s="22"/>
      <c r="G872" s="131"/>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row>
    <row r="873" spans="1:32">
      <c r="A873" s="22"/>
      <c r="B873" s="130"/>
      <c r="C873" s="22"/>
      <c r="D873" s="22"/>
      <c r="E873" s="72"/>
      <c r="F873" s="22"/>
      <c r="G873" s="131"/>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row>
    <row r="874" spans="1:32">
      <c r="A874" s="22"/>
      <c r="B874" s="130"/>
      <c r="C874" s="22"/>
      <c r="D874" s="22"/>
      <c r="E874" s="72"/>
      <c r="F874" s="22"/>
      <c r="G874" s="131"/>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row>
    <row r="875" spans="1:32">
      <c r="A875" s="22"/>
      <c r="B875" s="130"/>
      <c r="C875" s="22"/>
      <c r="D875" s="22"/>
      <c r="E875" s="72"/>
      <c r="F875" s="22"/>
      <c r="G875" s="131"/>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row>
    <row r="876" spans="1:32">
      <c r="A876" s="22"/>
      <c r="B876" s="130"/>
      <c r="C876" s="22"/>
      <c r="D876" s="22"/>
      <c r="E876" s="72"/>
      <c r="F876" s="22"/>
      <c r="G876" s="131"/>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row>
    <row r="877" spans="1:32">
      <c r="A877" s="22"/>
      <c r="B877" s="130"/>
      <c r="C877" s="22"/>
      <c r="D877" s="22"/>
      <c r="E877" s="72"/>
      <c r="F877" s="22"/>
      <c r="G877" s="131"/>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row>
    <row r="878" spans="1:32">
      <c r="A878" s="22"/>
      <c r="B878" s="130"/>
      <c r="C878" s="22"/>
      <c r="D878" s="22"/>
      <c r="E878" s="72"/>
      <c r="F878" s="22"/>
      <c r="G878" s="131"/>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row>
    <row r="879" spans="1:32">
      <c r="A879" s="22"/>
      <c r="B879" s="130"/>
      <c r="C879" s="22"/>
      <c r="D879" s="22"/>
      <c r="E879" s="72"/>
      <c r="F879" s="22"/>
      <c r="G879" s="131"/>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row>
    <row r="880" spans="1:32">
      <c r="A880" s="22"/>
      <c r="B880" s="130"/>
      <c r="C880" s="22"/>
      <c r="D880" s="22"/>
      <c r="E880" s="72"/>
      <c r="F880" s="22"/>
      <c r="G880" s="131"/>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row>
    <row r="881" spans="1:32">
      <c r="A881" s="22"/>
      <c r="B881" s="130"/>
      <c r="C881" s="22"/>
      <c r="D881" s="22"/>
      <c r="E881" s="72"/>
      <c r="F881" s="22"/>
      <c r="G881" s="131"/>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row>
    <row r="882" spans="1:32">
      <c r="A882" s="22"/>
      <c r="B882" s="130"/>
      <c r="C882" s="22"/>
      <c r="D882" s="22"/>
      <c r="E882" s="72"/>
      <c r="F882" s="22"/>
      <c r="G882" s="131"/>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row>
    <row r="883" spans="1:32">
      <c r="A883" s="22"/>
      <c r="B883" s="130"/>
      <c r="C883" s="22"/>
      <c r="D883" s="22"/>
      <c r="E883" s="72"/>
      <c r="F883" s="22"/>
      <c r="G883" s="131"/>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row>
    <row r="884" spans="1:32">
      <c r="A884" s="22"/>
      <c r="B884" s="130"/>
      <c r="C884" s="22"/>
      <c r="D884" s="22"/>
      <c r="E884" s="72"/>
      <c r="F884" s="22"/>
      <c r="G884" s="131"/>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row>
    <row r="885" spans="1:32">
      <c r="A885" s="22"/>
      <c r="B885" s="130"/>
      <c r="C885" s="22"/>
      <c r="D885" s="22"/>
      <c r="E885" s="72"/>
      <c r="F885" s="22"/>
      <c r="G885" s="131"/>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row>
    <row r="886" spans="1:32">
      <c r="A886" s="22"/>
      <c r="B886" s="130"/>
      <c r="C886" s="22"/>
      <c r="D886" s="22"/>
      <c r="E886" s="72"/>
      <c r="F886" s="22"/>
      <c r="G886" s="131"/>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row>
    <row r="887" spans="1:32">
      <c r="A887" s="22"/>
      <c r="B887" s="130"/>
      <c r="C887" s="22"/>
      <c r="D887" s="22"/>
      <c r="E887" s="72"/>
      <c r="F887" s="22"/>
      <c r="G887" s="131"/>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row>
    <row r="888" spans="1:32">
      <c r="A888" s="22"/>
      <c r="B888" s="130"/>
      <c r="C888" s="22"/>
      <c r="D888" s="22"/>
      <c r="E888" s="72"/>
      <c r="F888" s="22"/>
      <c r="G888" s="131"/>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row>
    <row r="889" spans="1:32">
      <c r="A889" s="22"/>
      <c r="B889" s="130"/>
      <c r="C889" s="22"/>
      <c r="D889" s="22"/>
      <c r="E889" s="72"/>
      <c r="F889" s="22"/>
      <c r="G889" s="131"/>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row>
    <row r="890" spans="1:32">
      <c r="A890" s="22"/>
      <c r="B890" s="130"/>
      <c r="C890" s="22"/>
      <c r="D890" s="22"/>
      <c r="E890" s="72"/>
      <c r="F890" s="22"/>
      <c r="G890" s="131"/>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row>
    <row r="891" spans="1:32">
      <c r="A891" s="22"/>
      <c r="B891" s="130"/>
      <c r="C891" s="22"/>
      <c r="D891" s="22"/>
      <c r="E891" s="72"/>
      <c r="F891" s="22"/>
      <c r="G891" s="131"/>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row>
    <row r="892" spans="1:32">
      <c r="A892" s="22"/>
      <c r="B892" s="130"/>
      <c r="C892" s="22"/>
      <c r="D892" s="22"/>
      <c r="E892" s="72"/>
      <c r="F892" s="22"/>
      <c r="G892" s="131"/>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row>
    <row r="893" spans="1:32">
      <c r="A893" s="22"/>
      <c r="B893" s="130"/>
      <c r="C893" s="22"/>
      <c r="D893" s="22"/>
      <c r="E893" s="72"/>
      <c r="F893" s="22"/>
      <c r="G893" s="131"/>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row>
    <row r="894" spans="1:32">
      <c r="A894" s="22"/>
      <c r="B894" s="130"/>
      <c r="C894" s="22"/>
      <c r="D894" s="22"/>
      <c r="E894" s="72"/>
      <c r="F894" s="22"/>
      <c r="G894" s="131"/>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row>
    <row r="895" spans="1:32">
      <c r="A895" s="22"/>
      <c r="B895" s="130"/>
      <c r="C895" s="22"/>
      <c r="D895" s="22"/>
      <c r="E895" s="72"/>
      <c r="F895" s="22"/>
      <c r="G895" s="131"/>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row>
    <row r="896" spans="1:32">
      <c r="A896" s="22"/>
      <c r="B896" s="130"/>
      <c r="C896" s="22"/>
      <c r="D896" s="22"/>
      <c r="E896" s="72"/>
      <c r="F896" s="22"/>
      <c r="G896" s="131"/>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row>
    <row r="897" spans="1:32">
      <c r="A897" s="22"/>
      <c r="B897" s="130"/>
      <c r="C897" s="22"/>
      <c r="D897" s="22"/>
      <c r="E897" s="72"/>
      <c r="F897" s="22"/>
      <c r="G897" s="131"/>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row>
    <row r="898" spans="1:32">
      <c r="A898" s="22"/>
      <c r="B898" s="130"/>
      <c r="C898" s="22"/>
      <c r="D898" s="22"/>
      <c r="E898" s="72"/>
      <c r="F898" s="22"/>
      <c r="G898" s="131"/>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row>
    <row r="899" spans="1:32">
      <c r="A899" s="22"/>
      <c r="B899" s="130"/>
      <c r="C899" s="22"/>
      <c r="D899" s="22"/>
      <c r="E899" s="72"/>
      <c r="F899" s="22"/>
      <c r="G899" s="131"/>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row>
    <row r="900" spans="1:32">
      <c r="A900" s="22"/>
      <c r="B900" s="130"/>
      <c r="C900" s="22"/>
      <c r="D900" s="22"/>
      <c r="E900" s="72"/>
      <c r="F900" s="22"/>
      <c r="G900" s="131"/>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row>
    <row r="901" spans="1:32">
      <c r="A901" s="22"/>
      <c r="B901" s="130"/>
      <c r="C901" s="22"/>
      <c r="D901" s="22"/>
      <c r="E901" s="72"/>
      <c r="F901" s="22"/>
      <c r="G901" s="131"/>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row>
    <row r="902" spans="1:32">
      <c r="A902" s="22"/>
      <c r="B902" s="130"/>
      <c r="C902" s="22"/>
      <c r="D902" s="22"/>
      <c r="E902" s="72"/>
      <c r="F902" s="22"/>
      <c r="G902" s="131"/>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row>
    <row r="903" spans="1:32">
      <c r="A903" s="22"/>
      <c r="B903" s="130"/>
      <c r="C903" s="22"/>
      <c r="D903" s="22"/>
      <c r="E903" s="72"/>
      <c r="F903" s="22"/>
      <c r="G903" s="131"/>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row>
    <row r="904" spans="1:32">
      <c r="A904" s="22"/>
      <c r="B904" s="130"/>
      <c r="C904" s="22"/>
      <c r="D904" s="22"/>
      <c r="E904" s="72"/>
      <c r="F904" s="22"/>
      <c r="G904" s="131"/>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row>
    <row r="905" spans="1:32">
      <c r="A905" s="22"/>
      <c r="B905" s="130"/>
      <c r="C905" s="22"/>
      <c r="D905" s="22"/>
      <c r="E905" s="72"/>
      <c r="F905" s="22"/>
      <c r="G905" s="131"/>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row>
    <row r="906" spans="1:32">
      <c r="A906" s="22"/>
      <c r="B906" s="130"/>
      <c r="C906" s="22"/>
      <c r="D906" s="22"/>
      <c r="E906" s="72"/>
      <c r="F906" s="22"/>
      <c r="G906" s="131"/>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row>
    <row r="907" spans="1:32">
      <c r="A907" s="22"/>
      <c r="B907" s="130"/>
      <c r="C907" s="22"/>
      <c r="D907" s="22"/>
      <c r="E907" s="72"/>
      <c r="F907" s="22"/>
      <c r="G907" s="131"/>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row>
    <row r="908" spans="1:32">
      <c r="A908" s="22"/>
      <c r="B908" s="130"/>
      <c r="C908" s="22"/>
      <c r="D908" s="22"/>
      <c r="E908" s="72"/>
      <c r="F908" s="22"/>
      <c r="G908" s="131"/>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row>
    <row r="909" spans="1:32">
      <c r="A909" s="22"/>
      <c r="B909" s="130"/>
      <c r="C909" s="22"/>
      <c r="D909" s="22"/>
      <c r="E909" s="72"/>
      <c r="F909" s="22"/>
      <c r="G909" s="131"/>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row>
    <row r="910" spans="1:32">
      <c r="A910" s="22"/>
      <c r="B910" s="130"/>
      <c r="C910" s="22"/>
      <c r="D910" s="22"/>
      <c r="E910" s="72"/>
      <c r="F910" s="22"/>
      <c r="G910" s="131"/>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row>
    <row r="911" spans="1:32">
      <c r="A911" s="22"/>
      <c r="B911" s="130"/>
      <c r="C911" s="22"/>
      <c r="D911" s="22"/>
      <c r="E911" s="72"/>
      <c r="F911" s="22"/>
      <c r="G911" s="131"/>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row>
    <row r="912" spans="1:32">
      <c r="A912" s="22"/>
      <c r="B912" s="130"/>
      <c r="C912" s="22"/>
      <c r="D912" s="22"/>
      <c r="E912" s="72"/>
      <c r="F912" s="22"/>
      <c r="G912" s="131"/>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row>
    <row r="913" spans="1:32">
      <c r="A913" s="22"/>
      <c r="B913" s="130"/>
      <c r="C913" s="22"/>
      <c r="D913" s="22"/>
      <c r="E913" s="72"/>
      <c r="F913" s="22"/>
      <c r="G913" s="131"/>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row>
    <row r="914" spans="1:32">
      <c r="A914" s="22"/>
      <c r="B914" s="130"/>
      <c r="C914" s="22"/>
      <c r="D914" s="22"/>
      <c r="E914" s="72"/>
      <c r="F914" s="22"/>
      <c r="G914" s="131"/>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row>
    <row r="915" spans="1:32">
      <c r="A915" s="22"/>
      <c r="B915" s="130"/>
      <c r="C915" s="22"/>
      <c r="D915" s="22"/>
      <c r="E915" s="72"/>
      <c r="F915" s="22"/>
      <c r="G915" s="131"/>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row>
    <row r="916" spans="1:32">
      <c r="A916" s="22"/>
      <c r="B916" s="130"/>
      <c r="C916" s="22"/>
      <c r="D916" s="22"/>
      <c r="E916" s="72"/>
      <c r="F916" s="22"/>
      <c r="G916" s="131"/>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row>
    <row r="917" spans="1:32">
      <c r="A917" s="22"/>
      <c r="B917" s="130"/>
      <c r="C917" s="22"/>
      <c r="D917" s="22"/>
      <c r="E917" s="72"/>
      <c r="F917" s="22"/>
      <c r="G917" s="131"/>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row>
    <row r="918" spans="1:32">
      <c r="A918" s="22"/>
      <c r="B918" s="130"/>
      <c r="C918" s="22"/>
      <c r="D918" s="22"/>
      <c r="E918" s="72"/>
      <c r="F918" s="22"/>
      <c r="G918" s="131"/>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row>
    <row r="919" spans="1:32">
      <c r="A919" s="22"/>
      <c r="B919" s="130"/>
      <c r="C919" s="22"/>
      <c r="D919" s="22"/>
      <c r="E919" s="72"/>
      <c r="F919" s="22"/>
      <c r="G919" s="131"/>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row>
    <row r="920" spans="1:32">
      <c r="A920" s="22"/>
      <c r="B920" s="130"/>
      <c r="C920" s="22"/>
      <c r="D920" s="22"/>
      <c r="E920" s="72"/>
      <c r="F920" s="22"/>
      <c r="G920" s="131"/>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row>
    <row r="921" spans="1:32">
      <c r="A921" s="22"/>
      <c r="B921" s="130"/>
      <c r="C921" s="22"/>
      <c r="D921" s="22"/>
      <c r="E921" s="72"/>
      <c r="F921" s="22"/>
      <c r="G921" s="131"/>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row>
    <row r="922" spans="1:32">
      <c r="A922" s="22"/>
      <c r="B922" s="130"/>
      <c r="C922" s="22"/>
      <c r="D922" s="22"/>
      <c r="E922" s="72"/>
      <c r="F922" s="22"/>
      <c r="G922" s="131"/>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row>
    <row r="923" spans="1:32">
      <c r="A923" s="22"/>
      <c r="B923" s="130"/>
      <c r="C923" s="22"/>
      <c r="D923" s="22"/>
      <c r="E923" s="72"/>
      <c r="F923" s="22"/>
      <c r="G923" s="131"/>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row>
    <row r="924" spans="1:32">
      <c r="A924" s="22"/>
      <c r="B924" s="130"/>
      <c r="C924" s="22"/>
      <c r="D924" s="22"/>
      <c r="E924" s="72"/>
      <c r="F924" s="22"/>
      <c r="G924" s="131"/>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row>
    <row r="925" spans="1:32">
      <c r="A925" s="22"/>
      <c r="B925" s="130"/>
      <c r="C925" s="22"/>
      <c r="D925" s="22"/>
      <c r="E925" s="72"/>
      <c r="F925" s="22"/>
      <c r="G925" s="131"/>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row>
    <row r="926" spans="1:32">
      <c r="A926" s="22"/>
      <c r="B926" s="130"/>
      <c r="C926" s="22"/>
      <c r="D926" s="22"/>
      <c r="E926" s="72"/>
      <c r="F926" s="22"/>
      <c r="G926" s="131"/>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row>
    <row r="927" spans="1:32">
      <c r="A927" s="22"/>
      <c r="B927" s="130"/>
      <c r="C927" s="22"/>
      <c r="D927" s="22"/>
      <c r="E927" s="72"/>
      <c r="F927" s="22"/>
      <c r="G927" s="131"/>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row>
    <row r="928" spans="1:32">
      <c r="A928" s="22"/>
      <c r="B928" s="130"/>
      <c r="C928" s="22"/>
      <c r="D928" s="22"/>
      <c r="E928" s="72"/>
      <c r="F928" s="22"/>
      <c r="G928" s="131"/>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row>
    <row r="929" spans="1:32">
      <c r="A929" s="22"/>
      <c r="B929" s="130"/>
      <c r="C929" s="22"/>
      <c r="D929" s="22"/>
      <c r="E929" s="72"/>
      <c r="F929" s="22"/>
      <c r="G929" s="131"/>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row>
    <row r="930" spans="1:32">
      <c r="A930" s="22"/>
      <c r="B930" s="130"/>
      <c r="C930" s="22"/>
      <c r="D930" s="22"/>
      <c r="E930" s="72"/>
      <c r="F930" s="22"/>
      <c r="G930" s="131"/>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row>
    <row r="931" spans="1:32">
      <c r="A931" s="22"/>
      <c r="B931" s="130"/>
      <c r="C931" s="22"/>
      <c r="D931" s="22"/>
      <c r="E931" s="72"/>
      <c r="F931" s="22"/>
      <c r="G931" s="131"/>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row>
    <row r="932" spans="1:32">
      <c r="A932" s="22"/>
      <c r="B932" s="130"/>
      <c r="C932" s="22"/>
      <c r="D932" s="22"/>
      <c r="E932" s="72"/>
      <c r="F932" s="22"/>
      <c r="G932" s="131"/>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row>
    <row r="933" spans="1:32">
      <c r="A933" s="22"/>
      <c r="B933" s="130"/>
      <c r="C933" s="22"/>
      <c r="D933" s="22"/>
      <c r="E933" s="72"/>
      <c r="F933" s="22"/>
      <c r="G933" s="131"/>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row>
    <row r="934" spans="1:32">
      <c r="A934" s="22"/>
      <c r="B934" s="130"/>
      <c r="C934" s="22"/>
      <c r="D934" s="22"/>
      <c r="E934" s="72"/>
      <c r="F934" s="22"/>
      <c r="G934" s="131"/>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row>
    <row r="935" spans="1:32">
      <c r="A935" s="22"/>
      <c r="B935" s="130"/>
      <c r="C935" s="22"/>
      <c r="D935" s="22"/>
      <c r="E935" s="72"/>
      <c r="F935" s="22"/>
      <c r="G935" s="131"/>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row>
    <row r="936" spans="1:32">
      <c r="A936" s="22"/>
      <c r="B936" s="130"/>
      <c r="C936" s="22"/>
      <c r="D936" s="22"/>
      <c r="E936" s="72"/>
      <c r="F936" s="22"/>
      <c r="G936" s="131"/>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row>
    <row r="937" spans="1:32">
      <c r="A937" s="22"/>
      <c r="B937" s="130"/>
      <c r="C937" s="22"/>
      <c r="D937" s="22"/>
      <c r="E937" s="72"/>
      <c r="F937" s="22"/>
      <c r="G937" s="131"/>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row>
    <row r="938" spans="1:32">
      <c r="A938" s="22"/>
      <c r="B938" s="130"/>
      <c r="C938" s="22"/>
      <c r="D938" s="22"/>
      <c r="E938" s="72"/>
      <c r="F938" s="22"/>
      <c r="G938" s="131"/>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row>
    <row r="939" spans="1:32">
      <c r="A939" s="22"/>
      <c r="B939" s="130"/>
      <c r="C939" s="22"/>
      <c r="D939" s="22"/>
      <c r="E939" s="72"/>
      <c r="F939" s="22"/>
      <c r="G939" s="131"/>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row>
    <row r="940" spans="1:32">
      <c r="A940" s="22"/>
      <c r="B940" s="130"/>
      <c r="C940" s="22"/>
      <c r="D940" s="22"/>
      <c r="E940" s="72"/>
      <c r="F940" s="22"/>
      <c r="G940" s="131"/>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row>
    <row r="941" spans="1:32">
      <c r="A941" s="22"/>
      <c r="B941" s="130"/>
      <c r="C941" s="22"/>
      <c r="D941" s="22"/>
      <c r="E941" s="72"/>
      <c r="F941" s="22"/>
      <c r="G941" s="131"/>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row>
    <row r="942" spans="1:32">
      <c r="A942" s="22"/>
      <c r="B942" s="130"/>
      <c r="C942" s="22"/>
      <c r="D942" s="22"/>
      <c r="E942" s="72"/>
      <c r="F942" s="22"/>
      <c r="G942" s="131"/>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row>
    <row r="943" spans="1:32">
      <c r="A943" s="22"/>
      <c r="B943" s="130"/>
      <c r="C943" s="22"/>
      <c r="D943" s="22"/>
      <c r="E943" s="72"/>
      <c r="F943" s="22"/>
      <c r="G943" s="131"/>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row>
    <row r="944" spans="1:32">
      <c r="A944" s="22"/>
      <c r="B944" s="130"/>
      <c r="C944" s="22"/>
      <c r="D944" s="22"/>
      <c r="E944" s="72"/>
      <c r="F944" s="22"/>
      <c r="G944" s="131"/>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row>
    <row r="945" spans="1:32">
      <c r="A945" s="22"/>
      <c r="B945" s="130"/>
      <c r="C945" s="22"/>
      <c r="D945" s="22"/>
      <c r="E945" s="72"/>
      <c r="F945" s="22"/>
      <c r="G945" s="131"/>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row>
    <row r="946" spans="1:32">
      <c r="A946" s="22"/>
      <c r="B946" s="130"/>
      <c r="C946" s="22"/>
      <c r="D946" s="22"/>
      <c r="E946" s="72"/>
      <c r="F946" s="22"/>
      <c r="G946" s="131"/>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row>
    <row r="947" spans="1:32">
      <c r="A947" s="22"/>
      <c r="B947" s="130"/>
      <c r="C947" s="22"/>
      <c r="D947" s="22"/>
      <c r="E947" s="72"/>
      <c r="F947" s="22"/>
      <c r="G947" s="131"/>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row>
    <row r="948" spans="1:32">
      <c r="A948" s="22"/>
      <c r="B948" s="130"/>
      <c r="C948" s="22"/>
      <c r="D948" s="22"/>
      <c r="E948" s="72"/>
      <c r="F948" s="22"/>
      <c r="G948" s="131"/>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row>
    <row r="949" spans="1:32">
      <c r="A949" s="22"/>
      <c r="B949" s="130"/>
      <c r="C949" s="22"/>
      <c r="D949" s="22"/>
      <c r="E949" s="72"/>
      <c r="F949" s="22"/>
      <c r="G949" s="131"/>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row>
    <row r="950" spans="1:32">
      <c r="A950" s="22"/>
      <c r="B950" s="130"/>
      <c r="C950" s="22"/>
      <c r="D950" s="22"/>
      <c r="E950" s="72"/>
      <c r="F950" s="22"/>
      <c r="G950" s="131"/>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row>
    <row r="951" spans="1:32">
      <c r="A951" s="22"/>
      <c r="B951" s="130"/>
      <c r="C951" s="22"/>
      <c r="D951" s="22"/>
      <c r="E951" s="72"/>
      <c r="F951" s="22"/>
      <c r="G951" s="131"/>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row>
    <row r="952" spans="1:32">
      <c r="A952" s="22"/>
      <c r="B952" s="130"/>
      <c r="C952" s="22"/>
      <c r="D952" s="22"/>
      <c r="E952" s="72"/>
      <c r="F952" s="22"/>
      <c r="G952" s="131"/>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row>
    <row r="953" spans="1:32">
      <c r="A953" s="22"/>
      <c r="B953" s="130"/>
      <c r="C953" s="22"/>
      <c r="D953" s="22"/>
      <c r="E953" s="72"/>
      <c r="F953" s="22"/>
      <c r="G953" s="131"/>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row>
    <row r="954" spans="1:32">
      <c r="A954" s="22"/>
      <c r="B954" s="130"/>
      <c r="C954" s="22"/>
      <c r="D954" s="22"/>
      <c r="E954" s="72"/>
      <c r="F954" s="22"/>
      <c r="G954" s="131"/>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row>
    <row r="955" spans="1:32">
      <c r="A955" s="22"/>
      <c r="B955" s="130"/>
      <c r="C955" s="22"/>
      <c r="D955" s="22"/>
      <c r="E955" s="72"/>
      <c r="F955" s="22"/>
      <c r="G955" s="131"/>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row>
    <row r="956" spans="1:32">
      <c r="A956" s="22"/>
      <c r="B956" s="130"/>
      <c r="C956" s="22"/>
      <c r="D956" s="22"/>
      <c r="E956" s="72"/>
      <c r="F956" s="22"/>
      <c r="G956" s="131"/>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row>
    <row r="957" spans="1:32">
      <c r="A957" s="22"/>
      <c r="B957" s="130"/>
      <c r="C957" s="22"/>
      <c r="D957" s="22"/>
      <c r="E957" s="72"/>
      <c r="F957" s="22"/>
      <c r="G957" s="131"/>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row>
    <row r="958" spans="1:32">
      <c r="A958" s="22"/>
      <c r="B958" s="130"/>
      <c r="C958" s="22"/>
      <c r="D958" s="22"/>
      <c r="E958" s="72"/>
      <c r="F958" s="22"/>
      <c r="G958" s="131"/>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row>
    <row r="959" spans="1:32">
      <c r="A959" s="22"/>
      <c r="B959" s="130"/>
      <c r="C959" s="22"/>
      <c r="D959" s="22"/>
      <c r="E959" s="72"/>
      <c r="F959" s="22"/>
      <c r="G959" s="131"/>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row>
    <row r="960" spans="1:32">
      <c r="A960" s="22"/>
      <c r="B960" s="130"/>
      <c r="C960" s="22"/>
      <c r="D960" s="22"/>
      <c r="E960" s="72"/>
      <c r="F960" s="22"/>
      <c r="G960" s="131"/>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row>
    <row r="961" spans="1:32">
      <c r="A961" s="22"/>
      <c r="B961" s="130"/>
      <c r="C961" s="22"/>
      <c r="D961" s="22"/>
      <c r="E961" s="72"/>
      <c r="F961" s="22"/>
      <c r="G961" s="131"/>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row>
    <row r="962" spans="1:32">
      <c r="A962" s="22"/>
      <c r="B962" s="130"/>
      <c r="C962" s="22"/>
      <c r="D962" s="22"/>
      <c r="E962" s="72"/>
      <c r="F962" s="22"/>
      <c r="G962" s="131"/>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row>
    <row r="963" spans="1:32">
      <c r="A963" s="22"/>
      <c r="B963" s="130"/>
      <c r="C963" s="22"/>
      <c r="D963" s="22"/>
      <c r="E963" s="72"/>
      <c r="F963" s="22"/>
      <c r="G963" s="131"/>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row>
    <row r="964" spans="1:32">
      <c r="A964" s="22"/>
      <c r="B964" s="130"/>
      <c r="C964" s="22"/>
      <c r="D964" s="22"/>
      <c r="E964" s="72"/>
      <c r="F964" s="22"/>
      <c r="G964" s="131"/>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row>
    <row r="965" spans="1:32">
      <c r="A965" s="22"/>
      <c r="B965" s="130"/>
      <c r="C965" s="22"/>
      <c r="D965" s="22"/>
      <c r="E965" s="72"/>
      <c r="F965" s="22"/>
      <c r="G965" s="131"/>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row>
    <row r="966" spans="1:32">
      <c r="A966" s="22"/>
      <c r="B966" s="130"/>
      <c r="C966" s="22"/>
      <c r="D966" s="22"/>
      <c r="E966" s="72"/>
      <c r="F966" s="22"/>
      <c r="G966" s="131"/>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row>
    <row r="967" spans="1:32">
      <c r="A967" s="22"/>
      <c r="B967" s="130"/>
      <c r="C967" s="22"/>
      <c r="D967" s="22"/>
      <c r="E967" s="72"/>
      <c r="F967" s="22"/>
      <c r="G967" s="131"/>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row>
    <row r="968" spans="1:32">
      <c r="A968" s="22"/>
      <c r="B968" s="130"/>
      <c r="C968" s="22"/>
      <c r="D968" s="22"/>
      <c r="E968" s="72"/>
      <c r="F968" s="22"/>
      <c r="G968" s="131"/>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row>
    <row r="969" spans="1:32">
      <c r="A969" s="22"/>
      <c r="B969" s="130"/>
      <c r="C969" s="22"/>
      <c r="D969" s="22"/>
      <c r="E969" s="72"/>
      <c r="F969" s="22"/>
      <c r="G969" s="131"/>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row>
    <row r="970" spans="1:32">
      <c r="A970" s="22"/>
      <c r="B970" s="130"/>
      <c r="C970" s="22"/>
      <c r="D970" s="22"/>
      <c r="E970" s="72"/>
      <c r="F970" s="22"/>
      <c r="G970" s="131"/>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row>
    <row r="971" spans="1:32">
      <c r="A971" s="22"/>
      <c r="B971" s="130"/>
      <c r="C971" s="22"/>
      <c r="D971" s="22"/>
      <c r="E971" s="72"/>
      <c r="F971" s="22"/>
      <c r="G971" s="131"/>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row>
    <row r="972" spans="1:32">
      <c r="A972" s="22"/>
      <c r="B972" s="130"/>
      <c r="C972" s="22"/>
      <c r="D972" s="22"/>
      <c r="E972" s="72"/>
      <c r="F972" s="22"/>
      <c r="G972" s="131"/>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row>
    <row r="973" spans="1:32">
      <c r="A973" s="22"/>
      <c r="B973" s="130"/>
      <c r="C973" s="22"/>
      <c r="D973" s="22"/>
      <c r="E973" s="72"/>
      <c r="F973" s="22"/>
      <c r="G973" s="131"/>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row>
    <row r="974" spans="1:32">
      <c r="A974" s="22"/>
      <c r="B974" s="130"/>
      <c r="C974" s="22"/>
      <c r="D974" s="22"/>
      <c r="E974" s="72"/>
      <c r="F974" s="22"/>
      <c r="G974" s="131"/>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row>
    <row r="975" spans="1:32">
      <c r="A975" s="22"/>
      <c r="B975" s="130"/>
      <c r="C975" s="22"/>
      <c r="D975" s="22"/>
      <c r="E975" s="72"/>
      <c r="F975" s="22"/>
      <c r="G975" s="131"/>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row>
    <row r="976" spans="1:32">
      <c r="A976" s="22"/>
      <c r="B976" s="130"/>
      <c r="C976" s="22"/>
      <c r="D976" s="22"/>
      <c r="E976" s="72"/>
      <c r="F976" s="22"/>
      <c r="G976" s="131"/>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row>
    <row r="977" spans="1:32">
      <c r="A977" s="22"/>
      <c r="B977" s="130"/>
      <c r="C977" s="22"/>
      <c r="D977" s="22"/>
      <c r="E977" s="72"/>
      <c r="F977" s="22"/>
      <c r="G977" s="131"/>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row>
    <row r="978" spans="1:32">
      <c r="A978" s="22"/>
      <c r="B978" s="130"/>
      <c r="C978" s="22"/>
      <c r="D978" s="22"/>
      <c r="E978" s="72"/>
      <c r="F978" s="22"/>
      <c r="G978" s="131"/>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row>
    <row r="979" spans="1:32">
      <c r="A979" s="22"/>
      <c r="B979" s="130"/>
      <c r="C979" s="22"/>
      <c r="D979" s="22"/>
      <c r="E979" s="72"/>
      <c r="F979" s="22"/>
      <c r="G979" s="131"/>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row>
    <row r="980" spans="1:32">
      <c r="A980" s="22"/>
      <c r="B980" s="130"/>
      <c r="C980" s="22"/>
      <c r="D980" s="22"/>
      <c r="E980" s="72"/>
      <c r="F980" s="22"/>
      <c r="G980" s="131"/>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row>
    <row r="981" spans="1:32">
      <c r="A981" s="22"/>
      <c r="B981" s="130"/>
      <c r="C981" s="22"/>
      <c r="D981" s="22"/>
      <c r="E981" s="72"/>
      <c r="F981" s="22"/>
      <c r="G981" s="131"/>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row>
    <row r="982" spans="1:32">
      <c r="A982" s="22"/>
      <c r="B982" s="130"/>
      <c r="C982" s="22"/>
      <c r="D982" s="22"/>
      <c r="E982" s="72"/>
      <c r="F982" s="22"/>
      <c r="G982" s="131"/>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row>
    <row r="983" spans="1:32">
      <c r="A983" s="22"/>
      <c r="B983" s="130"/>
      <c r="C983" s="22"/>
      <c r="D983" s="22"/>
      <c r="E983" s="72"/>
      <c r="F983" s="22"/>
      <c r="G983" s="131"/>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row>
    <row r="984" spans="1:32">
      <c r="A984" s="22"/>
      <c r="B984" s="130"/>
      <c r="C984" s="22"/>
      <c r="D984" s="22"/>
      <c r="E984" s="72"/>
      <c r="F984" s="22"/>
      <c r="G984" s="131"/>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row>
    <row r="985" spans="1:32">
      <c r="A985" s="22"/>
      <c r="B985" s="130"/>
      <c r="C985" s="22"/>
      <c r="D985" s="22"/>
      <c r="E985" s="72"/>
      <c r="F985" s="22"/>
      <c r="G985" s="131"/>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row>
    <row r="986" spans="1:32">
      <c r="A986" s="22"/>
      <c r="B986" s="130"/>
      <c r="C986" s="22"/>
      <c r="D986" s="22"/>
      <c r="E986" s="72"/>
      <c r="F986" s="22"/>
      <c r="G986" s="131"/>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row>
    <row r="987" spans="1:32">
      <c r="A987" s="22"/>
      <c r="B987" s="130"/>
      <c r="C987" s="22"/>
      <c r="D987" s="22"/>
      <c r="E987" s="72"/>
      <c r="F987" s="22"/>
      <c r="G987" s="131"/>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row>
    <row r="988" spans="1:32">
      <c r="A988" s="22"/>
      <c r="B988" s="130"/>
      <c r="C988" s="22"/>
      <c r="D988" s="22"/>
      <c r="E988" s="72"/>
      <c r="F988" s="22"/>
      <c r="G988" s="131"/>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row>
    <row r="989" spans="1:32">
      <c r="A989" s="22"/>
      <c r="B989" s="130"/>
      <c r="C989" s="22"/>
      <c r="D989" s="22"/>
      <c r="E989" s="72"/>
      <c r="F989" s="22"/>
      <c r="G989" s="131"/>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row>
    <row r="990" spans="1:32">
      <c r="A990" s="22"/>
      <c r="B990" s="130"/>
      <c r="C990" s="22"/>
      <c r="D990" s="22"/>
      <c r="E990" s="72"/>
      <c r="F990" s="22"/>
      <c r="G990" s="131"/>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row>
    <row r="991" spans="1:32">
      <c r="A991" s="22"/>
      <c r="B991" s="130"/>
      <c r="C991" s="22"/>
      <c r="D991" s="22"/>
      <c r="E991" s="72"/>
      <c r="F991" s="22"/>
      <c r="G991" s="131"/>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row>
    <row r="992" spans="1:32">
      <c r="A992" s="22"/>
      <c r="B992" s="130"/>
      <c r="C992" s="22"/>
      <c r="D992" s="22"/>
      <c r="E992" s="72"/>
      <c r="F992" s="22"/>
      <c r="G992" s="131"/>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row>
    <row r="993" spans="1:32">
      <c r="A993" s="22"/>
      <c r="B993" s="130"/>
      <c r="C993" s="22"/>
      <c r="D993" s="22"/>
      <c r="E993" s="72"/>
      <c r="F993" s="22"/>
      <c r="G993" s="131"/>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row>
    <row r="994" spans="1:32">
      <c r="A994" s="22"/>
      <c r="B994" s="130"/>
      <c r="C994" s="22"/>
      <c r="D994" s="22"/>
      <c r="E994" s="72"/>
      <c r="F994" s="22"/>
      <c r="G994" s="131"/>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row>
    <row r="995" spans="1:32">
      <c r="A995" s="22"/>
      <c r="B995" s="130"/>
      <c r="C995" s="22"/>
      <c r="D995" s="22"/>
      <c r="E995" s="72"/>
      <c r="F995" s="22"/>
      <c r="G995" s="131"/>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row>
    <row r="996" spans="1:32">
      <c r="A996" s="22"/>
      <c r="B996" s="130"/>
      <c r="C996" s="22"/>
      <c r="D996" s="22"/>
      <c r="E996" s="72"/>
      <c r="F996" s="22"/>
      <c r="G996" s="131"/>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row>
    <row r="997" spans="1:32">
      <c r="A997" s="22"/>
      <c r="B997" s="130"/>
      <c r="C997" s="22"/>
      <c r="D997" s="22"/>
      <c r="E997" s="72"/>
      <c r="F997" s="22"/>
      <c r="G997" s="131"/>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row>
    <row r="998" spans="1:32">
      <c r="A998" s="22"/>
      <c r="B998" s="130"/>
      <c r="C998" s="22"/>
      <c r="D998" s="22"/>
      <c r="E998" s="72"/>
      <c r="F998" s="22"/>
      <c r="G998" s="131"/>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row>
    <row r="999" spans="1:32">
      <c r="A999" s="22"/>
      <c r="B999" s="130"/>
      <c r="C999" s="22"/>
      <c r="D999" s="22"/>
      <c r="E999" s="72"/>
      <c r="F999" s="22"/>
      <c r="G999" s="131"/>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row>
    <row r="1000" spans="1:32">
      <c r="A1000" s="22"/>
      <c r="B1000" s="130"/>
      <c r="C1000" s="22"/>
      <c r="D1000" s="22"/>
      <c r="E1000" s="72"/>
      <c r="F1000" s="22"/>
      <c r="G1000" s="131"/>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row>
    <row r="1001" spans="1:32">
      <c r="A1001" s="22"/>
      <c r="B1001" s="130"/>
      <c r="C1001" s="22"/>
      <c r="D1001" s="22"/>
      <c r="E1001" s="72"/>
      <c r="F1001" s="22"/>
      <c r="G1001" s="131"/>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row>
    <row r="1002" spans="1:32">
      <c r="A1002" s="22"/>
      <c r="B1002" s="130"/>
      <c r="C1002" s="22"/>
      <c r="D1002" s="22"/>
      <c r="E1002" s="72"/>
      <c r="F1002" s="22"/>
      <c r="G1002" s="131"/>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row>
    <row r="1003" spans="1:32">
      <c r="A1003" s="22"/>
      <c r="B1003" s="130"/>
      <c r="C1003" s="22"/>
      <c r="D1003" s="22"/>
      <c r="E1003" s="72"/>
      <c r="F1003" s="22"/>
      <c r="G1003" s="131"/>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row>
    <row r="1004" spans="1:32">
      <c r="A1004" s="22"/>
      <c r="B1004" s="130"/>
      <c r="C1004" s="22"/>
      <c r="D1004" s="22"/>
      <c r="E1004" s="72"/>
      <c r="F1004" s="22"/>
      <c r="G1004" s="131"/>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row>
    <row r="1005" spans="1:32">
      <c r="A1005" s="22"/>
      <c r="B1005" s="130"/>
      <c r="C1005" s="22"/>
      <c r="D1005" s="22"/>
      <c r="E1005" s="72"/>
      <c r="F1005" s="22"/>
      <c r="G1005" s="131"/>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c r="AD1005" s="22"/>
      <c r="AE1005" s="22"/>
      <c r="AF1005" s="22"/>
    </row>
    <row r="1006" spans="1:32">
      <c r="A1006" s="22"/>
      <c r="B1006" s="130"/>
      <c r="C1006" s="22"/>
      <c r="D1006" s="22"/>
      <c r="E1006" s="72"/>
      <c r="F1006" s="22"/>
      <c r="G1006" s="131"/>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row>
    <row r="1007" spans="1:32">
      <c r="A1007" s="22"/>
      <c r="B1007" s="130"/>
      <c r="C1007" s="22"/>
      <c r="D1007" s="22"/>
      <c r="E1007" s="72"/>
      <c r="F1007" s="22"/>
      <c r="G1007" s="131"/>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c r="AE1007" s="22"/>
      <c r="AF1007" s="22"/>
    </row>
    <row r="1008" spans="1:32">
      <c r="A1008" s="22"/>
      <c r="B1008" s="130"/>
      <c r="C1008" s="22"/>
      <c r="D1008" s="22"/>
      <c r="E1008" s="72"/>
      <c r="F1008" s="22"/>
      <c r="G1008" s="131"/>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row>
    <row r="1009" spans="1:32">
      <c r="A1009" s="22"/>
      <c r="B1009" s="130"/>
      <c r="C1009" s="22"/>
      <c r="D1009" s="22"/>
      <c r="E1009" s="72"/>
      <c r="F1009" s="22"/>
      <c r="G1009" s="131"/>
      <c r="H1009" s="22"/>
      <c r="I1009" s="22"/>
      <c r="J1009" s="22"/>
      <c r="K1009" s="22"/>
      <c r="L1009" s="22"/>
      <c r="M1009" s="22"/>
      <c r="N1009" s="22"/>
      <c r="O1009" s="22"/>
      <c r="P1009" s="22"/>
      <c r="Q1009" s="22"/>
      <c r="R1009" s="22"/>
      <c r="S1009" s="22"/>
      <c r="T1009" s="22"/>
      <c r="U1009" s="22"/>
      <c r="V1009" s="22"/>
      <c r="W1009" s="22"/>
      <c r="X1009" s="22"/>
      <c r="Y1009" s="22"/>
      <c r="Z1009" s="22"/>
      <c r="AA1009" s="22"/>
      <c r="AB1009" s="22"/>
      <c r="AC1009" s="22"/>
      <c r="AD1009" s="22"/>
      <c r="AE1009" s="22"/>
      <c r="AF1009" s="22"/>
    </row>
    <row r="1010" spans="1:32">
      <c r="A1010" s="22"/>
      <c r="B1010" s="130"/>
      <c r="C1010" s="22"/>
      <c r="D1010" s="22"/>
      <c r="E1010" s="72"/>
      <c r="F1010" s="22"/>
      <c r="G1010" s="131"/>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row>
    <row r="1011" spans="1:32">
      <c r="A1011" s="22"/>
      <c r="B1011" s="130"/>
      <c r="C1011" s="22"/>
      <c r="D1011" s="22"/>
      <c r="E1011" s="72"/>
      <c r="F1011" s="22"/>
      <c r="G1011" s="131"/>
      <c r="H1011" s="22"/>
      <c r="I1011" s="22"/>
      <c r="J1011" s="22"/>
      <c r="K1011" s="22"/>
      <c r="L1011" s="22"/>
      <c r="M1011" s="22"/>
      <c r="N1011" s="22"/>
      <c r="O1011" s="22"/>
      <c r="P1011" s="22"/>
      <c r="Q1011" s="22"/>
      <c r="R1011" s="22"/>
      <c r="S1011" s="22"/>
      <c r="T1011" s="22"/>
      <c r="U1011" s="22"/>
      <c r="V1011" s="22"/>
      <c r="W1011" s="22"/>
      <c r="X1011" s="22"/>
      <c r="Y1011" s="22"/>
      <c r="Z1011" s="22"/>
      <c r="AA1011" s="22"/>
      <c r="AB1011" s="22"/>
      <c r="AC1011" s="22"/>
      <c r="AD1011" s="22"/>
      <c r="AE1011" s="22"/>
      <c r="AF1011" s="22"/>
    </row>
    <row r="1012" spans="1:32">
      <c r="A1012" s="22"/>
      <c r="B1012" s="130"/>
      <c r="C1012" s="22"/>
      <c r="D1012" s="22"/>
      <c r="E1012" s="72"/>
      <c r="F1012" s="22"/>
      <c r="G1012" s="131"/>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row>
    <row r="1013" spans="1:32">
      <c r="A1013" s="22"/>
      <c r="B1013" s="130"/>
      <c r="C1013" s="22"/>
      <c r="D1013" s="22"/>
      <c r="E1013" s="72"/>
      <c r="F1013" s="22"/>
      <c r="G1013" s="131"/>
      <c r="H1013" s="22"/>
      <c r="I1013" s="22"/>
      <c r="J1013" s="22"/>
      <c r="K1013" s="22"/>
      <c r="L1013" s="22"/>
      <c r="M1013" s="22"/>
      <c r="N1013" s="22"/>
      <c r="O1013" s="22"/>
      <c r="P1013" s="22"/>
      <c r="Q1013" s="22"/>
      <c r="R1013" s="22"/>
      <c r="S1013" s="22"/>
      <c r="T1013" s="22"/>
      <c r="U1013" s="22"/>
      <c r="V1013" s="22"/>
      <c r="W1013" s="22"/>
      <c r="X1013" s="22"/>
      <c r="Y1013" s="22"/>
      <c r="Z1013" s="22"/>
      <c r="AA1013" s="22"/>
      <c r="AB1013" s="22"/>
      <c r="AC1013" s="22"/>
      <c r="AD1013" s="22"/>
      <c r="AE1013" s="22"/>
      <c r="AF1013" s="22"/>
    </row>
    <row r="1014" spans="1:32">
      <c r="A1014" s="22"/>
      <c r="B1014" s="130"/>
      <c r="C1014" s="22"/>
      <c r="D1014" s="22"/>
      <c r="E1014" s="72"/>
      <c r="F1014" s="22"/>
      <c r="G1014" s="131"/>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row>
    <row r="1015" spans="1:32">
      <c r="A1015" s="22"/>
      <c r="B1015" s="130"/>
      <c r="C1015" s="22"/>
      <c r="D1015" s="22"/>
      <c r="E1015" s="72"/>
      <c r="F1015" s="22"/>
      <c r="G1015" s="131"/>
      <c r="H1015" s="22"/>
      <c r="I1015" s="22"/>
      <c r="J1015" s="22"/>
      <c r="K1015" s="22"/>
      <c r="L1015" s="22"/>
      <c r="M1015" s="22"/>
      <c r="N1015" s="22"/>
      <c r="O1015" s="22"/>
      <c r="P1015" s="22"/>
      <c r="Q1015" s="22"/>
      <c r="R1015" s="22"/>
      <c r="S1015" s="22"/>
      <c r="T1015" s="22"/>
      <c r="U1015" s="22"/>
      <c r="V1015" s="22"/>
      <c r="W1015" s="22"/>
      <c r="X1015" s="22"/>
      <c r="Y1015" s="22"/>
      <c r="Z1015" s="22"/>
      <c r="AA1015" s="22"/>
      <c r="AB1015" s="22"/>
      <c r="AC1015" s="22"/>
      <c r="AD1015" s="22"/>
      <c r="AE1015" s="22"/>
      <c r="AF1015" s="22"/>
    </row>
    <row r="1016" spans="1:32">
      <c r="A1016" s="22"/>
      <c r="B1016" s="130"/>
      <c r="C1016" s="22"/>
      <c r="D1016" s="22"/>
      <c r="E1016" s="72"/>
      <c r="F1016" s="22"/>
      <c r="G1016" s="131"/>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row>
    <row r="1017" spans="1:32">
      <c r="A1017" s="22"/>
      <c r="B1017" s="130"/>
      <c r="C1017" s="22"/>
      <c r="D1017" s="22"/>
      <c r="E1017" s="72"/>
      <c r="F1017" s="22"/>
      <c r="G1017" s="131"/>
      <c r="H1017" s="22"/>
      <c r="I1017" s="22"/>
      <c r="J1017" s="22"/>
      <c r="K1017" s="22"/>
      <c r="L1017" s="22"/>
      <c r="M1017" s="22"/>
      <c r="N1017" s="22"/>
      <c r="O1017" s="22"/>
      <c r="P1017" s="22"/>
      <c r="Q1017" s="22"/>
      <c r="R1017" s="22"/>
      <c r="S1017" s="22"/>
      <c r="T1017" s="22"/>
      <c r="U1017" s="22"/>
      <c r="V1017" s="22"/>
      <c r="W1017" s="22"/>
      <c r="X1017" s="22"/>
      <c r="Y1017" s="22"/>
      <c r="Z1017" s="22"/>
      <c r="AA1017" s="22"/>
      <c r="AB1017" s="22"/>
      <c r="AC1017" s="22"/>
      <c r="AD1017" s="22"/>
      <c r="AE1017" s="22"/>
      <c r="AF1017" s="22"/>
    </row>
    <row r="1018" spans="1:32">
      <c r="A1018" s="22"/>
      <c r="B1018" s="130"/>
      <c r="C1018" s="22"/>
      <c r="D1018" s="22"/>
      <c r="E1018" s="72"/>
      <c r="F1018" s="22"/>
      <c r="G1018" s="131"/>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row>
    <row r="1019" spans="1:32">
      <c r="A1019" s="22"/>
      <c r="B1019" s="130"/>
      <c r="C1019" s="22"/>
      <c r="D1019" s="22"/>
      <c r="E1019" s="72"/>
      <c r="F1019" s="22"/>
      <c r="G1019" s="131"/>
      <c r="H1019" s="22"/>
      <c r="I1019" s="22"/>
      <c r="J1019" s="22"/>
      <c r="K1019" s="22"/>
      <c r="L1019" s="22"/>
      <c r="M1019" s="22"/>
      <c r="N1019" s="22"/>
      <c r="O1019" s="22"/>
      <c r="P1019" s="22"/>
      <c r="Q1019" s="22"/>
      <c r="R1019" s="22"/>
      <c r="S1019" s="22"/>
      <c r="T1019" s="22"/>
      <c r="U1019" s="22"/>
      <c r="V1019" s="22"/>
      <c r="W1019" s="22"/>
      <c r="X1019" s="22"/>
      <c r="Y1019" s="22"/>
      <c r="Z1019" s="22"/>
      <c r="AA1019" s="22"/>
      <c r="AB1019" s="22"/>
      <c r="AC1019" s="22"/>
      <c r="AD1019" s="22"/>
      <c r="AE1019" s="22"/>
      <c r="AF1019" s="22"/>
    </row>
    <row r="1020" spans="1:32">
      <c r="A1020" s="22"/>
      <c r="B1020" s="130"/>
      <c r="C1020" s="22"/>
      <c r="D1020" s="22"/>
      <c r="E1020" s="72"/>
      <c r="F1020" s="22"/>
      <c r="G1020" s="131"/>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row>
    <row r="1021" spans="1:32">
      <c r="A1021" s="22"/>
      <c r="B1021" s="130"/>
      <c r="C1021" s="22"/>
      <c r="D1021" s="22"/>
      <c r="E1021" s="72"/>
      <c r="F1021" s="22"/>
      <c r="G1021" s="131"/>
      <c r="H1021" s="22"/>
      <c r="I1021" s="22"/>
      <c r="J1021" s="22"/>
      <c r="K1021" s="22"/>
      <c r="L1021" s="22"/>
      <c r="M1021" s="22"/>
      <c r="N1021" s="22"/>
      <c r="O1021" s="22"/>
      <c r="P1021" s="22"/>
      <c r="Q1021" s="22"/>
      <c r="R1021" s="22"/>
      <c r="S1021" s="22"/>
      <c r="T1021" s="22"/>
      <c r="U1021" s="22"/>
      <c r="V1021" s="22"/>
      <c r="W1021" s="22"/>
      <c r="X1021" s="22"/>
      <c r="Y1021" s="22"/>
      <c r="Z1021" s="22"/>
      <c r="AA1021" s="22"/>
      <c r="AB1021" s="22"/>
      <c r="AC1021" s="22"/>
      <c r="AD1021" s="22"/>
      <c r="AE1021" s="22"/>
      <c r="AF1021" s="22"/>
    </row>
    <row r="1022" spans="1:32">
      <c r="A1022" s="22"/>
      <c r="B1022" s="130"/>
      <c r="C1022" s="22"/>
      <c r="D1022" s="22"/>
      <c r="E1022" s="72"/>
      <c r="F1022" s="22"/>
      <c r="G1022" s="131"/>
      <c r="H1022" s="22"/>
      <c r="I1022" s="22"/>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row>
    <row r="1023" spans="1:32">
      <c r="A1023" s="22"/>
      <c r="B1023" s="130"/>
      <c r="C1023" s="22"/>
      <c r="D1023" s="22"/>
      <c r="E1023" s="72"/>
      <c r="F1023" s="22"/>
      <c r="G1023" s="131"/>
      <c r="H1023" s="22"/>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c r="AE1023" s="22"/>
      <c r="AF1023" s="22"/>
    </row>
    <row r="1024" spans="1:32">
      <c r="A1024" s="22"/>
      <c r="B1024" s="130"/>
      <c r="C1024" s="22"/>
      <c r="D1024" s="22"/>
      <c r="E1024" s="72"/>
      <c r="F1024" s="22"/>
      <c r="G1024" s="131"/>
      <c r="H1024" s="22"/>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row>
    <row r="1025" spans="1:32">
      <c r="A1025" s="22"/>
      <c r="B1025" s="130"/>
      <c r="C1025" s="22"/>
      <c r="D1025" s="22"/>
      <c r="E1025" s="72"/>
      <c r="F1025" s="22"/>
      <c r="G1025" s="131"/>
      <c r="H1025" s="22"/>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c r="AE1025" s="22"/>
      <c r="AF1025" s="22"/>
    </row>
    <row r="1026" spans="1:32">
      <c r="A1026" s="22"/>
      <c r="B1026" s="130"/>
      <c r="C1026" s="22"/>
      <c r="D1026" s="22"/>
      <c r="E1026" s="72"/>
      <c r="F1026" s="22"/>
      <c r="G1026" s="131"/>
      <c r="H1026" s="22"/>
      <c r="I1026" s="22"/>
      <c r="J1026" s="22"/>
      <c r="K1026" s="22"/>
      <c r="L1026" s="22"/>
      <c r="M1026" s="22"/>
      <c r="N1026" s="22"/>
      <c r="O1026" s="22"/>
      <c r="P1026" s="22"/>
      <c r="Q1026" s="22"/>
      <c r="R1026" s="22"/>
      <c r="S1026" s="22"/>
      <c r="T1026" s="22"/>
      <c r="U1026" s="22"/>
      <c r="V1026" s="22"/>
      <c r="W1026" s="22"/>
      <c r="X1026" s="22"/>
      <c r="Y1026" s="22"/>
      <c r="Z1026" s="22"/>
      <c r="AA1026" s="22"/>
      <c r="AB1026" s="22"/>
      <c r="AC1026" s="22"/>
      <c r="AD1026" s="22"/>
      <c r="AE1026" s="22"/>
      <c r="AF1026" s="22"/>
    </row>
    <row r="1027" spans="1:32">
      <c r="A1027" s="22"/>
      <c r="B1027" s="130"/>
      <c r="C1027" s="22"/>
      <c r="D1027" s="22"/>
      <c r="E1027" s="72"/>
      <c r="F1027" s="22"/>
      <c r="G1027" s="131"/>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c r="AE1027" s="22"/>
      <c r="AF1027" s="22"/>
    </row>
    <row r="1028" spans="1:32">
      <c r="A1028" s="22"/>
      <c r="B1028" s="130"/>
      <c r="C1028" s="22"/>
      <c r="D1028" s="22"/>
      <c r="E1028" s="72"/>
      <c r="F1028" s="22"/>
      <c r="G1028" s="131"/>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row>
    <row r="1029" spans="1:32">
      <c r="A1029" s="22"/>
      <c r="B1029" s="130"/>
      <c r="C1029" s="22"/>
      <c r="D1029" s="22"/>
      <c r="E1029" s="72"/>
      <c r="F1029" s="22"/>
      <c r="G1029" s="131"/>
      <c r="H1029" s="22"/>
      <c r="I1029" s="22"/>
      <c r="J1029" s="22"/>
      <c r="K1029" s="22"/>
      <c r="L1029" s="22"/>
      <c r="M1029" s="22"/>
      <c r="N1029" s="22"/>
      <c r="O1029" s="22"/>
      <c r="P1029" s="22"/>
      <c r="Q1029" s="22"/>
      <c r="R1029" s="22"/>
      <c r="S1029" s="22"/>
      <c r="T1029" s="22"/>
      <c r="U1029" s="22"/>
      <c r="V1029" s="22"/>
      <c r="W1029" s="22"/>
      <c r="X1029" s="22"/>
      <c r="Y1029" s="22"/>
      <c r="Z1029" s="22"/>
      <c r="AA1029" s="22"/>
      <c r="AB1029" s="22"/>
      <c r="AC1029" s="22"/>
      <c r="AD1029" s="22"/>
      <c r="AE1029" s="22"/>
      <c r="AF1029" s="22"/>
    </row>
    <row r="1030" spans="1:32">
      <c r="A1030" s="22"/>
      <c r="B1030" s="130"/>
      <c r="C1030" s="22"/>
      <c r="D1030" s="22"/>
      <c r="E1030" s="72"/>
      <c r="F1030" s="22"/>
      <c r="G1030" s="131"/>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row>
    <row r="1031" spans="1:32">
      <c r="A1031" s="22"/>
      <c r="B1031" s="130"/>
      <c r="C1031" s="22"/>
      <c r="D1031" s="22"/>
      <c r="E1031" s="72"/>
      <c r="F1031" s="22"/>
      <c r="G1031" s="131"/>
      <c r="H1031" s="22"/>
      <c r="I1031" s="22"/>
      <c r="J1031" s="22"/>
      <c r="K1031" s="22"/>
      <c r="L1031" s="22"/>
      <c r="M1031" s="22"/>
      <c r="N1031" s="22"/>
      <c r="O1031" s="22"/>
      <c r="P1031" s="22"/>
      <c r="Q1031" s="22"/>
      <c r="R1031" s="22"/>
      <c r="S1031" s="22"/>
      <c r="T1031" s="22"/>
      <c r="U1031" s="22"/>
      <c r="V1031" s="22"/>
      <c r="W1031" s="22"/>
      <c r="X1031" s="22"/>
      <c r="Y1031" s="22"/>
      <c r="Z1031" s="22"/>
      <c r="AA1031" s="22"/>
      <c r="AB1031" s="22"/>
      <c r="AC1031" s="22"/>
      <c r="AD1031" s="22"/>
      <c r="AE1031" s="22"/>
      <c r="AF1031" s="22"/>
    </row>
    <row r="1032" spans="1:32">
      <c r="A1032" s="22"/>
      <c r="B1032" s="130"/>
      <c r="C1032" s="22"/>
      <c r="D1032" s="22"/>
      <c r="E1032" s="72"/>
      <c r="F1032" s="22"/>
      <c r="G1032" s="131"/>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row>
    <row r="1033" spans="1:32">
      <c r="A1033" s="22"/>
      <c r="B1033" s="130"/>
      <c r="C1033" s="22"/>
      <c r="D1033" s="22"/>
      <c r="E1033" s="72"/>
      <c r="F1033" s="22"/>
      <c r="G1033" s="131"/>
      <c r="H1033" s="22"/>
      <c r="I1033" s="22"/>
      <c r="J1033" s="22"/>
      <c r="K1033" s="22"/>
      <c r="L1033" s="22"/>
      <c r="M1033" s="22"/>
      <c r="N1033" s="22"/>
      <c r="O1033" s="22"/>
      <c r="P1033" s="22"/>
      <c r="Q1033" s="22"/>
      <c r="R1033" s="22"/>
      <c r="S1033" s="22"/>
      <c r="T1033" s="22"/>
      <c r="U1033" s="22"/>
      <c r="V1033" s="22"/>
      <c r="W1033" s="22"/>
      <c r="X1033" s="22"/>
      <c r="Y1033" s="22"/>
      <c r="Z1033" s="22"/>
      <c r="AA1033" s="22"/>
      <c r="AB1033" s="22"/>
      <c r="AC1033" s="22"/>
      <c r="AD1033" s="22"/>
      <c r="AE1033" s="22"/>
      <c r="AF1033" s="22"/>
    </row>
    <row r="1034" spans="1:32">
      <c r="A1034" s="22"/>
      <c r="B1034" s="130"/>
      <c r="C1034" s="22"/>
      <c r="D1034" s="22"/>
      <c r="E1034" s="72"/>
      <c r="F1034" s="22"/>
      <c r="G1034" s="131"/>
      <c r="H1034" s="22"/>
      <c r="I1034" s="22"/>
      <c r="J1034" s="22"/>
      <c r="K1034" s="22"/>
      <c r="L1034" s="22"/>
      <c r="M1034" s="22"/>
      <c r="N1034" s="22"/>
      <c r="O1034" s="22"/>
      <c r="P1034" s="22"/>
      <c r="Q1034" s="22"/>
      <c r="R1034" s="22"/>
      <c r="S1034" s="22"/>
      <c r="T1034" s="22"/>
      <c r="U1034" s="22"/>
      <c r="V1034" s="22"/>
      <c r="W1034" s="22"/>
      <c r="X1034" s="22"/>
      <c r="Y1034" s="22"/>
      <c r="Z1034" s="22"/>
      <c r="AA1034" s="22"/>
      <c r="AB1034" s="22"/>
      <c r="AC1034" s="22"/>
      <c r="AD1034" s="22"/>
      <c r="AE1034" s="22"/>
      <c r="AF1034" s="22"/>
    </row>
    <row r="1035" spans="1:32">
      <c r="A1035" s="22"/>
      <c r="B1035" s="130"/>
      <c r="C1035" s="22"/>
      <c r="D1035" s="22"/>
      <c r="E1035" s="72"/>
      <c r="F1035" s="22"/>
      <c r="G1035" s="131"/>
      <c r="H1035" s="22"/>
      <c r="I1035" s="22"/>
      <c r="J1035" s="22"/>
      <c r="K1035" s="22"/>
      <c r="L1035" s="22"/>
      <c r="M1035" s="22"/>
      <c r="N1035" s="22"/>
      <c r="O1035" s="22"/>
      <c r="P1035" s="22"/>
      <c r="Q1035" s="22"/>
      <c r="R1035" s="22"/>
      <c r="S1035" s="22"/>
      <c r="T1035" s="22"/>
      <c r="U1035" s="22"/>
      <c r="V1035" s="22"/>
      <c r="W1035" s="22"/>
      <c r="X1035" s="22"/>
      <c r="Y1035" s="22"/>
      <c r="Z1035" s="22"/>
      <c r="AA1035" s="22"/>
      <c r="AB1035" s="22"/>
      <c r="AC1035" s="22"/>
      <c r="AD1035" s="22"/>
      <c r="AE1035" s="22"/>
      <c r="AF1035" s="22"/>
    </row>
    <row r="1036" spans="1:32">
      <c r="A1036" s="22"/>
      <c r="B1036" s="130"/>
      <c r="C1036" s="22"/>
      <c r="D1036" s="22"/>
      <c r="E1036" s="72"/>
      <c r="F1036" s="22"/>
      <c r="G1036" s="131"/>
      <c r="H1036" s="22"/>
      <c r="I1036" s="22"/>
      <c r="J1036" s="22"/>
      <c r="K1036" s="22"/>
      <c r="L1036" s="22"/>
      <c r="M1036" s="22"/>
      <c r="N1036" s="22"/>
      <c r="O1036" s="22"/>
      <c r="P1036" s="22"/>
      <c r="Q1036" s="22"/>
      <c r="R1036" s="22"/>
      <c r="S1036" s="22"/>
      <c r="T1036" s="22"/>
      <c r="U1036" s="22"/>
      <c r="V1036" s="22"/>
      <c r="W1036" s="22"/>
      <c r="X1036" s="22"/>
      <c r="Y1036" s="22"/>
      <c r="Z1036" s="22"/>
      <c r="AA1036" s="22"/>
      <c r="AB1036" s="22"/>
      <c r="AC1036" s="22"/>
      <c r="AD1036" s="22"/>
      <c r="AE1036" s="22"/>
      <c r="AF1036" s="22"/>
    </row>
    <row r="1037" spans="1:32">
      <c r="A1037" s="22"/>
      <c r="B1037" s="130"/>
      <c r="C1037" s="22"/>
      <c r="D1037" s="22"/>
      <c r="E1037" s="72"/>
      <c r="F1037" s="22"/>
      <c r="G1037" s="131"/>
      <c r="H1037" s="22"/>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c r="AE1037" s="22"/>
      <c r="AF1037" s="22"/>
    </row>
    <row r="1038" spans="1:32">
      <c r="A1038" s="22"/>
      <c r="B1038" s="130"/>
      <c r="C1038" s="22"/>
      <c r="D1038" s="22"/>
      <c r="E1038" s="72"/>
      <c r="F1038" s="22"/>
      <c r="G1038" s="131"/>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row>
    <row r="1039" spans="1:32">
      <c r="A1039" s="22"/>
      <c r="B1039" s="130"/>
      <c r="C1039" s="22"/>
      <c r="D1039" s="22"/>
      <c r="E1039" s="72"/>
      <c r="F1039" s="22"/>
      <c r="G1039" s="131"/>
      <c r="H1039" s="22"/>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c r="AE1039" s="22"/>
      <c r="AF1039" s="22"/>
    </row>
    <row r="1040" spans="1:32">
      <c r="A1040" s="22"/>
      <c r="B1040" s="130"/>
      <c r="C1040" s="22"/>
      <c r="D1040" s="22"/>
      <c r="E1040" s="72"/>
      <c r="F1040" s="22"/>
      <c r="G1040" s="131"/>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row>
    <row r="1041" spans="1:32">
      <c r="A1041" s="22"/>
      <c r="B1041" s="130"/>
      <c r="C1041" s="22"/>
      <c r="D1041" s="22"/>
      <c r="E1041" s="72"/>
      <c r="F1041" s="22"/>
      <c r="G1041" s="131"/>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c r="AD1041" s="22"/>
      <c r="AE1041" s="22"/>
      <c r="AF1041" s="22"/>
    </row>
    <row r="1042" spans="1:32">
      <c r="A1042" s="22"/>
      <c r="B1042" s="130"/>
      <c r="C1042" s="22"/>
      <c r="D1042" s="22"/>
      <c r="E1042" s="72"/>
      <c r="F1042" s="22"/>
      <c r="G1042" s="131"/>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row>
    <row r="1043" spans="1:32">
      <c r="A1043" s="22"/>
      <c r="B1043" s="130"/>
      <c r="C1043" s="22"/>
      <c r="D1043" s="22"/>
      <c r="E1043" s="72"/>
      <c r="F1043" s="22"/>
      <c r="G1043" s="131"/>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c r="AE1043" s="22"/>
      <c r="AF1043" s="22"/>
    </row>
    <row r="1044" spans="1:32">
      <c r="A1044" s="22"/>
      <c r="B1044" s="130"/>
      <c r="C1044" s="22"/>
      <c r="D1044" s="22"/>
      <c r="E1044" s="72"/>
      <c r="F1044" s="22"/>
      <c r="G1044" s="131"/>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row>
    <row r="1045" spans="1:32">
      <c r="A1045" s="22"/>
      <c r="B1045" s="130"/>
      <c r="C1045" s="22"/>
      <c r="D1045" s="22"/>
      <c r="E1045" s="72"/>
      <c r="F1045" s="22"/>
      <c r="G1045" s="131"/>
      <c r="H1045" s="22"/>
      <c r="I1045" s="22"/>
      <c r="J1045" s="22"/>
      <c r="K1045" s="22"/>
      <c r="L1045" s="22"/>
      <c r="M1045" s="22"/>
      <c r="N1045" s="22"/>
      <c r="O1045" s="22"/>
      <c r="P1045" s="22"/>
      <c r="Q1045" s="22"/>
      <c r="R1045" s="22"/>
      <c r="S1045" s="22"/>
      <c r="T1045" s="22"/>
      <c r="U1045" s="22"/>
      <c r="V1045" s="22"/>
      <c r="W1045" s="22"/>
      <c r="X1045" s="22"/>
      <c r="Y1045" s="22"/>
      <c r="Z1045" s="22"/>
      <c r="AA1045" s="22"/>
      <c r="AB1045" s="22"/>
      <c r="AC1045" s="22"/>
      <c r="AD1045" s="22"/>
      <c r="AE1045" s="22"/>
      <c r="AF1045" s="22"/>
    </row>
    <row r="1046" spans="1:32">
      <c r="A1046" s="22"/>
      <c r="B1046" s="130"/>
      <c r="C1046" s="22"/>
      <c r="D1046" s="22"/>
      <c r="E1046" s="72"/>
      <c r="F1046" s="22"/>
      <c r="G1046" s="131"/>
      <c r="H1046" s="22"/>
      <c r="I1046" s="22"/>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row>
    <row r="1047" spans="1:32">
      <c r="A1047" s="22"/>
      <c r="B1047" s="130"/>
      <c r="C1047" s="22"/>
      <c r="D1047" s="22"/>
      <c r="E1047" s="72"/>
      <c r="F1047" s="22"/>
      <c r="G1047" s="131"/>
      <c r="H1047" s="22"/>
      <c r="I1047" s="22"/>
      <c r="J1047" s="22"/>
      <c r="K1047" s="22"/>
      <c r="L1047" s="22"/>
      <c r="M1047" s="22"/>
      <c r="N1047" s="22"/>
      <c r="O1047" s="22"/>
      <c r="P1047" s="22"/>
      <c r="Q1047" s="22"/>
      <c r="R1047" s="22"/>
      <c r="S1047" s="22"/>
      <c r="T1047" s="22"/>
      <c r="U1047" s="22"/>
      <c r="V1047" s="22"/>
      <c r="W1047" s="22"/>
      <c r="X1047" s="22"/>
      <c r="Y1047" s="22"/>
      <c r="Z1047" s="22"/>
      <c r="AA1047" s="22"/>
      <c r="AB1047" s="22"/>
      <c r="AC1047" s="22"/>
      <c r="AD1047" s="22"/>
      <c r="AE1047" s="22"/>
      <c r="AF1047" s="22"/>
    </row>
    <row r="1048" spans="1:32">
      <c r="A1048" s="22"/>
      <c r="B1048" s="130"/>
      <c r="C1048" s="22"/>
      <c r="D1048" s="22"/>
      <c r="E1048" s="72"/>
      <c r="F1048" s="22"/>
      <c r="G1048" s="131"/>
      <c r="H1048" s="22"/>
      <c r="I1048" s="22"/>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row>
    <row r="1049" spans="1:32">
      <c r="A1049" s="22"/>
      <c r="B1049" s="130"/>
      <c r="C1049" s="22"/>
      <c r="D1049" s="22"/>
      <c r="E1049" s="72"/>
      <c r="F1049" s="22"/>
      <c r="G1049" s="131"/>
      <c r="H1049" s="22"/>
      <c r="I1049" s="22"/>
      <c r="J1049" s="22"/>
      <c r="K1049" s="22"/>
      <c r="L1049" s="22"/>
      <c r="M1049" s="22"/>
      <c r="N1049" s="22"/>
      <c r="O1049" s="22"/>
      <c r="P1049" s="22"/>
      <c r="Q1049" s="22"/>
      <c r="R1049" s="22"/>
      <c r="S1049" s="22"/>
      <c r="T1049" s="22"/>
      <c r="U1049" s="22"/>
      <c r="V1049" s="22"/>
      <c r="W1049" s="22"/>
      <c r="X1049" s="22"/>
      <c r="Y1049" s="22"/>
      <c r="Z1049" s="22"/>
      <c r="AA1049" s="22"/>
      <c r="AB1049" s="22"/>
      <c r="AC1049" s="22"/>
      <c r="AD1049" s="22"/>
      <c r="AE1049" s="22"/>
      <c r="AF1049" s="22"/>
    </row>
    <row r="1050" spans="1:32">
      <c r="A1050" s="22"/>
      <c r="B1050" s="130"/>
      <c r="C1050" s="22"/>
      <c r="D1050" s="22"/>
      <c r="E1050" s="72"/>
      <c r="F1050" s="22"/>
      <c r="G1050" s="131"/>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row>
    <row r="1051" spans="1:32">
      <c r="A1051" s="22"/>
      <c r="B1051" s="130"/>
      <c r="C1051" s="22"/>
      <c r="D1051" s="22"/>
      <c r="E1051" s="72"/>
      <c r="F1051" s="22"/>
      <c r="G1051" s="131"/>
      <c r="H1051" s="22"/>
      <c r="I1051" s="22"/>
      <c r="J1051" s="22"/>
      <c r="K1051" s="22"/>
      <c r="L1051" s="22"/>
      <c r="M1051" s="22"/>
      <c r="N1051" s="22"/>
      <c r="O1051" s="22"/>
      <c r="P1051" s="22"/>
      <c r="Q1051" s="22"/>
      <c r="R1051" s="22"/>
      <c r="S1051" s="22"/>
      <c r="T1051" s="22"/>
      <c r="U1051" s="22"/>
      <c r="V1051" s="22"/>
      <c r="W1051" s="22"/>
      <c r="X1051" s="22"/>
      <c r="Y1051" s="22"/>
      <c r="Z1051" s="22"/>
      <c r="AA1051" s="22"/>
      <c r="AB1051" s="22"/>
      <c r="AC1051" s="22"/>
      <c r="AD1051" s="22"/>
      <c r="AE1051" s="22"/>
      <c r="AF1051" s="22"/>
    </row>
    <row r="1052" spans="1:32">
      <c r="A1052" s="22"/>
      <c r="B1052" s="130"/>
      <c r="C1052" s="22"/>
      <c r="D1052" s="22"/>
      <c r="E1052" s="72"/>
      <c r="F1052" s="22"/>
      <c r="G1052" s="131"/>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c r="AE1052" s="22"/>
      <c r="AF1052" s="22"/>
    </row>
    <row r="1053" spans="1:32">
      <c r="A1053" s="22"/>
      <c r="B1053" s="130"/>
      <c r="C1053" s="22"/>
      <c r="D1053" s="22"/>
      <c r="E1053" s="72"/>
      <c r="F1053" s="22"/>
      <c r="G1053" s="131"/>
      <c r="H1053" s="22"/>
      <c r="I1053" s="22"/>
      <c r="J1053" s="22"/>
      <c r="K1053" s="22"/>
      <c r="L1053" s="22"/>
      <c r="M1053" s="22"/>
      <c r="N1053" s="22"/>
      <c r="O1053" s="22"/>
      <c r="P1053" s="22"/>
      <c r="Q1053" s="22"/>
      <c r="R1053" s="22"/>
      <c r="S1053" s="22"/>
      <c r="T1053" s="22"/>
      <c r="U1053" s="22"/>
      <c r="V1053" s="22"/>
      <c r="W1053" s="22"/>
      <c r="X1053" s="22"/>
      <c r="Y1053" s="22"/>
      <c r="Z1053" s="22"/>
      <c r="AA1053" s="22"/>
      <c r="AB1053" s="22"/>
      <c r="AC1053" s="22"/>
      <c r="AD1053" s="22"/>
      <c r="AE1053" s="22"/>
      <c r="AF1053" s="22"/>
    </row>
    <row r="1054" spans="1:32">
      <c r="A1054" s="22"/>
      <c r="B1054" s="130"/>
      <c r="C1054" s="22"/>
      <c r="D1054" s="22"/>
      <c r="E1054" s="72"/>
      <c r="F1054" s="22"/>
      <c r="G1054" s="131"/>
      <c r="H1054" s="22"/>
      <c r="I1054" s="22"/>
      <c r="J1054" s="22"/>
      <c r="K1054" s="22"/>
      <c r="L1054" s="22"/>
      <c r="M1054" s="22"/>
      <c r="N1054" s="22"/>
      <c r="O1054" s="22"/>
      <c r="P1054" s="22"/>
      <c r="Q1054" s="22"/>
      <c r="R1054" s="22"/>
      <c r="S1054" s="22"/>
      <c r="T1054" s="22"/>
      <c r="U1054" s="22"/>
      <c r="V1054" s="22"/>
      <c r="W1054" s="22"/>
      <c r="X1054" s="22"/>
      <c r="Y1054" s="22"/>
      <c r="Z1054" s="22"/>
      <c r="AA1054" s="22"/>
      <c r="AB1054" s="22"/>
      <c r="AC1054" s="22"/>
      <c r="AD1054" s="22"/>
      <c r="AE1054" s="22"/>
      <c r="AF1054" s="22"/>
    </row>
    <row r="1055" spans="1:32">
      <c r="A1055" s="22"/>
      <c r="B1055" s="130"/>
      <c r="C1055" s="22"/>
      <c r="D1055" s="22"/>
      <c r="E1055" s="72"/>
      <c r="F1055" s="22"/>
      <c r="G1055" s="131"/>
      <c r="H1055" s="22"/>
      <c r="I1055" s="22"/>
      <c r="J1055" s="22"/>
      <c r="K1055" s="22"/>
      <c r="L1055" s="22"/>
      <c r="M1055" s="22"/>
      <c r="N1055" s="22"/>
      <c r="O1055" s="22"/>
      <c r="P1055" s="22"/>
      <c r="Q1055" s="22"/>
      <c r="R1055" s="22"/>
      <c r="S1055" s="22"/>
      <c r="T1055" s="22"/>
      <c r="U1055" s="22"/>
      <c r="V1055" s="22"/>
      <c r="W1055" s="22"/>
      <c r="X1055" s="22"/>
      <c r="Y1055" s="22"/>
      <c r="Z1055" s="22"/>
      <c r="AA1055" s="22"/>
      <c r="AB1055" s="22"/>
      <c r="AC1055" s="22"/>
      <c r="AD1055" s="22"/>
      <c r="AE1055" s="22"/>
      <c r="AF1055" s="22"/>
    </row>
    <row r="1056" spans="1:32">
      <c r="A1056" s="22"/>
      <c r="B1056" s="130"/>
      <c r="C1056" s="22"/>
      <c r="D1056" s="22"/>
      <c r="E1056" s="72"/>
      <c r="F1056" s="22"/>
      <c r="G1056" s="131"/>
      <c r="H1056" s="22"/>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c r="AE1056" s="22"/>
      <c r="AF1056" s="22"/>
    </row>
    <row r="1057" spans="1:32">
      <c r="A1057" s="22"/>
      <c r="B1057" s="130"/>
      <c r="C1057" s="22"/>
      <c r="D1057" s="22"/>
      <c r="E1057" s="72"/>
      <c r="F1057" s="22"/>
      <c r="G1057" s="131"/>
      <c r="H1057" s="22"/>
      <c r="I1057" s="22"/>
      <c r="J1057" s="22"/>
      <c r="K1057" s="22"/>
      <c r="L1057" s="22"/>
      <c r="M1057" s="22"/>
      <c r="N1057" s="22"/>
      <c r="O1057" s="22"/>
      <c r="P1057" s="22"/>
      <c r="Q1057" s="22"/>
      <c r="R1057" s="22"/>
      <c r="S1057" s="22"/>
      <c r="T1057" s="22"/>
      <c r="U1057" s="22"/>
      <c r="V1057" s="22"/>
      <c r="W1057" s="22"/>
      <c r="X1057" s="22"/>
      <c r="Y1057" s="22"/>
      <c r="Z1057" s="22"/>
      <c r="AA1057" s="22"/>
      <c r="AB1057" s="22"/>
      <c r="AC1057" s="22"/>
      <c r="AD1057" s="22"/>
      <c r="AE1057" s="22"/>
      <c r="AF1057" s="22"/>
    </row>
    <row r="1058" spans="1:32">
      <c r="A1058" s="22"/>
      <c r="B1058" s="130"/>
      <c r="C1058" s="22"/>
      <c r="D1058" s="22"/>
      <c r="E1058" s="72"/>
      <c r="F1058" s="22"/>
      <c r="G1058" s="131"/>
      <c r="H1058" s="22"/>
      <c r="I1058" s="22"/>
      <c r="J1058" s="22"/>
      <c r="K1058" s="22"/>
      <c r="L1058" s="22"/>
      <c r="M1058" s="22"/>
      <c r="N1058" s="22"/>
      <c r="O1058" s="22"/>
      <c r="P1058" s="22"/>
      <c r="Q1058" s="22"/>
      <c r="R1058" s="22"/>
      <c r="S1058" s="22"/>
      <c r="T1058" s="22"/>
      <c r="U1058" s="22"/>
      <c r="V1058" s="22"/>
      <c r="W1058" s="22"/>
      <c r="X1058" s="22"/>
      <c r="Y1058" s="22"/>
      <c r="Z1058" s="22"/>
      <c r="AA1058" s="22"/>
      <c r="AB1058" s="22"/>
      <c r="AC1058" s="22"/>
      <c r="AD1058" s="22"/>
      <c r="AE1058" s="22"/>
      <c r="AF1058" s="22"/>
    </row>
    <row r="1059" spans="1:32">
      <c r="A1059" s="22"/>
      <c r="B1059" s="130"/>
      <c r="C1059" s="22"/>
      <c r="D1059" s="22"/>
      <c r="E1059" s="72"/>
      <c r="F1059" s="22"/>
      <c r="G1059" s="131"/>
      <c r="H1059" s="22"/>
      <c r="I1059" s="22"/>
      <c r="J1059" s="22"/>
      <c r="K1059" s="22"/>
      <c r="L1059" s="22"/>
      <c r="M1059" s="22"/>
      <c r="N1059" s="22"/>
      <c r="O1059" s="22"/>
      <c r="P1059" s="22"/>
      <c r="Q1059" s="22"/>
      <c r="R1059" s="22"/>
      <c r="S1059" s="22"/>
      <c r="T1059" s="22"/>
      <c r="U1059" s="22"/>
      <c r="V1059" s="22"/>
      <c r="W1059" s="22"/>
      <c r="X1059" s="22"/>
      <c r="Y1059" s="22"/>
      <c r="Z1059" s="22"/>
      <c r="AA1059" s="22"/>
      <c r="AB1059" s="22"/>
      <c r="AC1059" s="22"/>
      <c r="AD1059" s="22"/>
      <c r="AE1059" s="22"/>
      <c r="AF1059" s="22"/>
    </row>
    <row r="1060" spans="1:32">
      <c r="A1060" s="22"/>
      <c r="B1060" s="130"/>
      <c r="C1060" s="22"/>
      <c r="D1060" s="22"/>
      <c r="E1060" s="72"/>
      <c r="F1060" s="22"/>
      <c r="G1060" s="131"/>
      <c r="H1060" s="22"/>
      <c r="I1060" s="22"/>
      <c r="J1060" s="22"/>
      <c r="K1060" s="22"/>
      <c r="L1060" s="22"/>
      <c r="M1060" s="22"/>
      <c r="N1060" s="22"/>
      <c r="O1060" s="22"/>
      <c r="P1060" s="22"/>
      <c r="Q1060" s="22"/>
      <c r="R1060" s="22"/>
      <c r="S1060" s="22"/>
      <c r="T1060" s="22"/>
      <c r="U1060" s="22"/>
      <c r="V1060" s="22"/>
      <c r="W1060" s="22"/>
      <c r="X1060" s="22"/>
      <c r="Y1060" s="22"/>
      <c r="Z1060" s="22"/>
      <c r="AA1060" s="22"/>
      <c r="AB1060" s="22"/>
      <c r="AC1060" s="22"/>
      <c r="AD1060" s="22"/>
      <c r="AE1060" s="22"/>
      <c r="AF1060" s="22"/>
    </row>
    <row r="1061" spans="1:32">
      <c r="A1061" s="22"/>
      <c r="B1061" s="130"/>
      <c r="C1061" s="22"/>
      <c r="D1061" s="22"/>
      <c r="E1061" s="72"/>
      <c r="F1061" s="22"/>
      <c r="G1061" s="131"/>
      <c r="H1061" s="22"/>
      <c r="I1061" s="22"/>
      <c r="J1061" s="22"/>
      <c r="K1061" s="22"/>
      <c r="L1061" s="22"/>
      <c r="M1061" s="22"/>
      <c r="N1061" s="22"/>
      <c r="O1061" s="22"/>
      <c r="P1061" s="22"/>
      <c r="Q1061" s="22"/>
      <c r="R1061" s="22"/>
      <c r="S1061" s="22"/>
      <c r="T1061" s="22"/>
      <c r="U1061" s="22"/>
      <c r="V1061" s="22"/>
      <c r="W1061" s="22"/>
      <c r="X1061" s="22"/>
      <c r="Y1061" s="22"/>
      <c r="Z1061" s="22"/>
      <c r="AA1061" s="22"/>
      <c r="AB1061" s="22"/>
      <c r="AC1061" s="22"/>
      <c r="AD1061" s="22"/>
      <c r="AE1061" s="22"/>
      <c r="AF1061" s="22"/>
    </row>
    <row r="1062" spans="1:32">
      <c r="A1062" s="22"/>
      <c r="B1062" s="130"/>
      <c r="C1062" s="22"/>
      <c r="D1062" s="22"/>
      <c r="E1062" s="72"/>
      <c r="F1062" s="22"/>
      <c r="G1062" s="131"/>
      <c r="H1062" s="22"/>
      <c r="I1062" s="22"/>
      <c r="J1062" s="22"/>
      <c r="K1062" s="22"/>
      <c r="L1062" s="22"/>
      <c r="M1062" s="22"/>
      <c r="N1062" s="22"/>
      <c r="O1062" s="22"/>
      <c r="P1062" s="22"/>
      <c r="Q1062" s="22"/>
      <c r="R1062" s="22"/>
      <c r="S1062" s="22"/>
      <c r="T1062" s="22"/>
      <c r="U1062" s="22"/>
      <c r="V1062" s="22"/>
      <c r="W1062" s="22"/>
      <c r="X1062" s="22"/>
      <c r="Y1062" s="22"/>
      <c r="Z1062" s="22"/>
      <c r="AA1062" s="22"/>
      <c r="AB1062" s="22"/>
      <c r="AC1062" s="22"/>
      <c r="AD1062" s="22"/>
      <c r="AE1062" s="22"/>
      <c r="AF1062" s="22"/>
    </row>
    <row r="1063" spans="1:32">
      <c r="A1063" s="22"/>
      <c r="B1063" s="130"/>
      <c r="C1063" s="22"/>
      <c r="D1063" s="22"/>
      <c r="E1063" s="72"/>
      <c r="F1063" s="22"/>
      <c r="G1063" s="131"/>
      <c r="H1063" s="22"/>
      <c r="I1063" s="22"/>
      <c r="J1063" s="22"/>
      <c r="K1063" s="22"/>
      <c r="L1063" s="22"/>
      <c r="M1063" s="22"/>
      <c r="N1063" s="22"/>
      <c r="O1063" s="22"/>
      <c r="P1063" s="22"/>
      <c r="Q1063" s="22"/>
      <c r="R1063" s="22"/>
      <c r="S1063" s="22"/>
      <c r="T1063" s="22"/>
      <c r="U1063" s="22"/>
      <c r="V1063" s="22"/>
      <c r="W1063" s="22"/>
      <c r="X1063" s="22"/>
      <c r="Y1063" s="22"/>
      <c r="Z1063" s="22"/>
      <c r="AA1063" s="22"/>
      <c r="AB1063" s="22"/>
      <c r="AC1063" s="22"/>
      <c r="AD1063" s="22"/>
      <c r="AE1063" s="22"/>
      <c r="AF1063" s="22"/>
    </row>
    <row r="1064" spans="1:32">
      <c r="A1064" s="22"/>
      <c r="B1064" s="130"/>
      <c r="C1064" s="22"/>
      <c r="D1064" s="22"/>
      <c r="E1064" s="72"/>
      <c r="F1064" s="22"/>
      <c r="G1064" s="131"/>
      <c r="H1064" s="22"/>
      <c r="I1064" s="22"/>
      <c r="J1064" s="22"/>
      <c r="K1064" s="22"/>
      <c r="L1064" s="22"/>
      <c r="M1064" s="22"/>
      <c r="N1064" s="22"/>
      <c r="O1064" s="22"/>
      <c r="P1064" s="22"/>
      <c r="Q1064" s="22"/>
      <c r="R1064" s="22"/>
      <c r="S1064" s="22"/>
      <c r="T1064" s="22"/>
      <c r="U1064" s="22"/>
      <c r="V1064" s="22"/>
      <c r="W1064" s="22"/>
      <c r="X1064" s="22"/>
      <c r="Y1064" s="22"/>
      <c r="Z1064" s="22"/>
      <c r="AA1064" s="22"/>
      <c r="AB1064" s="22"/>
      <c r="AC1064" s="22"/>
      <c r="AD1064" s="22"/>
      <c r="AE1064" s="22"/>
      <c r="AF1064" s="22"/>
    </row>
    <row r="1065" spans="1:32">
      <c r="A1065" s="22"/>
      <c r="B1065" s="130"/>
      <c r="C1065" s="22"/>
      <c r="D1065" s="22"/>
      <c r="E1065" s="72"/>
      <c r="F1065" s="22"/>
      <c r="G1065" s="131"/>
      <c r="H1065" s="22"/>
      <c r="I1065" s="22"/>
      <c r="J1065" s="22"/>
      <c r="K1065" s="22"/>
      <c r="L1065" s="22"/>
      <c r="M1065" s="22"/>
      <c r="N1065" s="22"/>
      <c r="O1065" s="22"/>
      <c r="P1065" s="22"/>
      <c r="Q1065" s="22"/>
      <c r="R1065" s="22"/>
      <c r="S1065" s="22"/>
      <c r="T1065" s="22"/>
      <c r="U1065" s="22"/>
      <c r="V1065" s="22"/>
      <c r="W1065" s="22"/>
      <c r="X1065" s="22"/>
      <c r="Y1065" s="22"/>
      <c r="Z1065" s="22"/>
      <c r="AA1065" s="22"/>
      <c r="AB1065" s="22"/>
      <c r="AC1065" s="22"/>
      <c r="AD1065" s="22"/>
      <c r="AE1065" s="22"/>
      <c r="AF1065" s="22"/>
    </row>
    <row r="1066" spans="1:32">
      <c r="A1066" s="22"/>
      <c r="B1066" s="130"/>
      <c r="C1066" s="22"/>
      <c r="D1066" s="22"/>
      <c r="E1066" s="72"/>
      <c r="F1066" s="22"/>
      <c r="G1066" s="131"/>
      <c r="H1066" s="22"/>
      <c r="I1066" s="22"/>
      <c r="J1066" s="22"/>
      <c r="K1066" s="22"/>
      <c r="L1066" s="22"/>
      <c r="M1066" s="22"/>
      <c r="N1066" s="22"/>
      <c r="O1066" s="22"/>
      <c r="P1066" s="22"/>
      <c r="Q1066" s="22"/>
      <c r="R1066" s="22"/>
      <c r="S1066" s="22"/>
      <c r="T1066" s="22"/>
      <c r="U1066" s="22"/>
      <c r="V1066" s="22"/>
      <c r="W1066" s="22"/>
      <c r="X1066" s="22"/>
      <c r="Y1066" s="22"/>
      <c r="Z1066" s="22"/>
      <c r="AA1066" s="22"/>
      <c r="AB1066" s="22"/>
      <c r="AC1066" s="22"/>
      <c r="AD1066" s="22"/>
      <c r="AE1066" s="22"/>
      <c r="AF1066" s="22"/>
    </row>
    <row r="1067" spans="1:32">
      <c r="A1067" s="22"/>
      <c r="B1067" s="130"/>
      <c r="C1067" s="22"/>
      <c r="D1067" s="22"/>
      <c r="E1067" s="72"/>
      <c r="F1067" s="22"/>
      <c r="G1067" s="131"/>
      <c r="H1067" s="22"/>
      <c r="I1067" s="22"/>
      <c r="J1067" s="22"/>
      <c r="K1067" s="22"/>
      <c r="L1067" s="22"/>
      <c r="M1067" s="22"/>
      <c r="N1067" s="22"/>
      <c r="O1067" s="22"/>
      <c r="P1067" s="22"/>
      <c r="Q1067" s="22"/>
      <c r="R1067" s="22"/>
      <c r="S1067" s="22"/>
      <c r="T1067" s="22"/>
      <c r="U1067" s="22"/>
      <c r="V1067" s="22"/>
      <c r="W1067" s="22"/>
      <c r="X1067" s="22"/>
      <c r="Y1067" s="22"/>
      <c r="Z1067" s="22"/>
      <c r="AA1067" s="22"/>
      <c r="AB1067" s="22"/>
      <c r="AC1067" s="22"/>
      <c r="AD1067" s="22"/>
      <c r="AE1067" s="22"/>
      <c r="AF1067" s="22"/>
    </row>
    <row r="1068" spans="1:32">
      <c r="A1068" s="22"/>
      <c r="B1068" s="130"/>
      <c r="C1068" s="22"/>
      <c r="D1068" s="22"/>
      <c r="E1068" s="72"/>
      <c r="F1068" s="22"/>
      <c r="G1068" s="131"/>
      <c r="H1068" s="22"/>
      <c r="I1068" s="22"/>
      <c r="J1068" s="22"/>
      <c r="K1068" s="22"/>
      <c r="L1068" s="22"/>
      <c r="M1068" s="22"/>
      <c r="N1068" s="22"/>
      <c r="O1068" s="22"/>
      <c r="P1068" s="22"/>
      <c r="Q1068" s="22"/>
      <c r="R1068" s="22"/>
      <c r="S1068" s="22"/>
      <c r="T1068" s="22"/>
      <c r="U1068" s="22"/>
      <c r="V1068" s="22"/>
      <c r="W1068" s="22"/>
      <c r="X1068" s="22"/>
      <c r="Y1068" s="22"/>
      <c r="Z1068" s="22"/>
      <c r="AA1068" s="22"/>
      <c r="AB1068" s="22"/>
      <c r="AC1068" s="22"/>
      <c r="AD1068" s="22"/>
      <c r="AE1068" s="22"/>
      <c r="AF1068" s="22"/>
    </row>
    <row r="1069" spans="1:32">
      <c r="A1069" s="22"/>
      <c r="B1069" s="130"/>
      <c r="C1069" s="22"/>
      <c r="D1069" s="22"/>
      <c r="E1069" s="72"/>
      <c r="F1069" s="22"/>
      <c r="G1069" s="131"/>
      <c r="H1069" s="22"/>
      <c r="I1069" s="22"/>
      <c r="J1069" s="22"/>
      <c r="K1069" s="22"/>
      <c r="L1069" s="22"/>
      <c r="M1069" s="22"/>
      <c r="N1069" s="22"/>
      <c r="O1069" s="22"/>
      <c r="P1069" s="22"/>
      <c r="Q1069" s="22"/>
      <c r="R1069" s="22"/>
      <c r="S1069" s="22"/>
      <c r="T1069" s="22"/>
      <c r="U1069" s="22"/>
      <c r="V1069" s="22"/>
      <c r="W1069" s="22"/>
      <c r="X1069" s="22"/>
      <c r="Y1069" s="22"/>
      <c r="Z1069" s="22"/>
      <c r="AA1069" s="22"/>
      <c r="AB1069" s="22"/>
      <c r="AC1069" s="22"/>
      <c r="AD1069" s="22"/>
      <c r="AE1069" s="22"/>
      <c r="AF1069" s="22"/>
    </row>
    <row r="1070" spans="1:32">
      <c r="A1070" s="22"/>
      <c r="B1070" s="130"/>
      <c r="C1070" s="22"/>
      <c r="D1070" s="22"/>
      <c r="E1070" s="72"/>
      <c r="F1070" s="22"/>
      <c r="G1070" s="131"/>
      <c r="H1070" s="22"/>
      <c r="I1070" s="22"/>
      <c r="J1070" s="22"/>
      <c r="K1070" s="22"/>
      <c r="L1070" s="22"/>
      <c r="M1070" s="22"/>
      <c r="N1070" s="22"/>
      <c r="O1070" s="22"/>
      <c r="P1070" s="22"/>
      <c r="Q1070" s="22"/>
      <c r="R1070" s="22"/>
      <c r="S1070" s="22"/>
      <c r="T1070" s="22"/>
      <c r="U1070" s="22"/>
      <c r="V1070" s="22"/>
      <c r="W1070" s="22"/>
      <c r="X1070" s="22"/>
      <c r="Y1070" s="22"/>
      <c r="Z1070" s="22"/>
      <c r="AA1070" s="22"/>
      <c r="AB1070" s="22"/>
      <c r="AC1070" s="22"/>
      <c r="AD1070" s="22"/>
      <c r="AE1070" s="22"/>
      <c r="AF1070" s="22"/>
    </row>
    <row r="1071" spans="1:32">
      <c r="A1071" s="22"/>
      <c r="B1071" s="130"/>
      <c r="C1071" s="22"/>
      <c r="D1071" s="22"/>
      <c r="E1071" s="72"/>
      <c r="F1071" s="22"/>
      <c r="G1071" s="131"/>
      <c r="H1071" s="22"/>
      <c r="I1071" s="22"/>
      <c r="J1071" s="22"/>
      <c r="K1071" s="22"/>
      <c r="L1071" s="22"/>
      <c r="M1071" s="22"/>
      <c r="N1071" s="22"/>
      <c r="O1071" s="22"/>
      <c r="P1071" s="22"/>
      <c r="Q1071" s="22"/>
      <c r="R1071" s="22"/>
      <c r="S1071" s="22"/>
      <c r="T1071" s="22"/>
      <c r="U1071" s="22"/>
      <c r="V1071" s="22"/>
      <c r="W1071" s="22"/>
      <c r="X1071" s="22"/>
      <c r="Y1071" s="22"/>
      <c r="Z1071" s="22"/>
      <c r="AA1071" s="22"/>
      <c r="AB1071" s="22"/>
      <c r="AC1071" s="22"/>
      <c r="AD1071" s="22"/>
      <c r="AE1071" s="22"/>
      <c r="AF1071" s="22"/>
    </row>
    <row r="1072" spans="1:32">
      <c r="A1072" s="22"/>
      <c r="B1072" s="130"/>
      <c r="C1072" s="22"/>
      <c r="D1072" s="22"/>
      <c r="E1072" s="72"/>
      <c r="F1072" s="22"/>
      <c r="G1072" s="131"/>
      <c r="H1072" s="22"/>
      <c r="I1072" s="22"/>
      <c r="J1072" s="22"/>
      <c r="K1072" s="22"/>
      <c r="L1072" s="22"/>
      <c r="M1072" s="22"/>
      <c r="N1072" s="22"/>
      <c r="O1072" s="22"/>
      <c r="P1072" s="22"/>
      <c r="Q1072" s="22"/>
      <c r="R1072" s="22"/>
      <c r="S1072" s="22"/>
      <c r="T1072" s="22"/>
      <c r="U1072" s="22"/>
      <c r="V1072" s="22"/>
      <c r="W1072" s="22"/>
      <c r="X1072" s="22"/>
      <c r="Y1072" s="22"/>
      <c r="Z1072" s="22"/>
      <c r="AA1072" s="22"/>
      <c r="AB1072" s="22"/>
      <c r="AC1072" s="22"/>
      <c r="AD1072" s="22"/>
      <c r="AE1072" s="22"/>
      <c r="AF1072" s="22"/>
    </row>
    <row r="1073" spans="1:32">
      <c r="A1073" s="22"/>
      <c r="B1073" s="130"/>
      <c r="C1073" s="22"/>
      <c r="D1073" s="22"/>
      <c r="E1073" s="72"/>
      <c r="F1073" s="22"/>
      <c r="G1073" s="131"/>
      <c r="H1073" s="22"/>
      <c r="I1073" s="22"/>
      <c r="J1073" s="22"/>
      <c r="K1073" s="22"/>
      <c r="L1073" s="22"/>
      <c r="M1073" s="22"/>
      <c r="N1073" s="22"/>
      <c r="O1073" s="22"/>
      <c r="P1073" s="22"/>
      <c r="Q1073" s="22"/>
      <c r="R1073" s="22"/>
      <c r="S1073" s="22"/>
      <c r="T1073" s="22"/>
      <c r="U1073" s="22"/>
      <c r="V1073" s="22"/>
      <c r="W1073" s="22"/>
      <c r="X1073" s="22"/>
      <c r="Y1073" s="22"/>
      <c r="Z1073" s="22"/>
      <c r="AA1073" s="22"/>
      <c r="AB1073" s="22"/>
      <c r="AC1073" s="22"/>
      <c r="AD1073" s="22"/>
      <c r="AE1073" s="22"/>
      <c r="AF1073" s="22"/>
    </row>
    <row r="1074" spans="1:32">
      <c r="A1074" s="22"/>
      <c r="B1074" s="130"/>
      <c r="C1074" s="22"/>
      <c r="D1074" s="22"/>
      <c r="E1074" s="72"/>
      <c r="F1074" s="22"/>
      <c r="G1074" s="131"/>
      <c r="H1074" s="22"/>
      <c r="I1074" s="22"/>
      <c r="J1074" s="22"/>
      <c r="K1074" s="22"/>
      <c r="L1074" s="22"/>
      <c r="M1074" s="22"/>
      <c r="N1074" s="22"/>
      <c r="O1074" s="22"/>
      <c r="P1074" s="22"/>
      <c r="Q1074" s="22"/>
      <c r="R1074" s="22"/>
      <c r="S1074" s="22"/>
      <c r="T1074" s="22"/>
      <c r="U1074" s="22"/>
      <c r="V1074" s="22"/>
      <c r="W1074" s="22"/>
      <c r="X1074" s="22"/>
      <c r="Y1074" s="22"/>
      <c r="Z1074" s="22"/>
      <c r="AA1074" s="22"/>
      <c r="AB1074" s="22"/>
      <c r="AC1074" s="22"/>
      <c r="AD1074" s="22"/>
      <c r="AE1074" s="22"/>
      <c r="AF1074" s="22"/>
    </row>
    <row r="1075" spans="1:32">
      <c r="A1075" s="22"/>
      <c r="B1075" s="130"/>
      <c r="C1075" s="22"/>
      <c r="D1075" s="22"/>
      <c r="E1075" s="72"/>
      <c r="F1075" s="22"/>
      <c r="G1075" s="131"/>
      <c r="H1075" s="22"/>
      <c r="I1075" s="22"/>
      <c r="J1075" s="22"/>
      <c r="K1075" s="22"/>
      <c r="L1075" s="22"/>
      <c r="M1075" s="22"/>
      <c r="N1075" s="22"/>
      <c r="O1075" s="22"/>
      <c r="P1075" s="22"/>
      <c r="Q1075" s="22"/>
      <c r="R1075" s="22"/>
      <c r="S1075" s="22"/>
      <c r="T1075" s="22"/>
      <c r="U1075" s="22"/>
      <c r="V1075" s="22"/>
      <c r="W1075" s="22"/>
      <c r="X1075" s="22"/>
      <c r="Y1075" s="22"/>
      <c r="Z1075" s="22"/>
      <c r="AA1075" s="22"/>
      <c r="AB1075" s="22"/>
      <c r="AC1075" s="22"/>
      <c r="AD1075" s="22"/>
      <c r="AE1075" s="22"/>
      <c r="AF1075" s="22"/>
    </row>
    <row r="1076" spans="1:32">
      <c r="A1076" s="22"/>
      <c r="B1076" s="130"/>
      <c r="C1076" s="22"/>
      <c r="D1076" s="22"/>
      <c r="E1076" s="72"/>
      <c r="F1076" s="22"/>
      <c r="G1076" s="131"/>
      <c r="H1076" s="22"/>
      <c r="I1076" s="22"/>
      <c r="J1076" s="22"/>
      <c r="K1076" s="22"/>
      <c r="L1076" s="22"/>
      <c r="M1076" s="22"/>
      <c r="N1076" s="22"/>
      <c r="O1076" s="22"/>
      <c r="P1076" s="22"/>
      <c r="Q1076" s="22"/>
      <c r="R1076" s="22"/>
      <c r="S1076" s="22"/>
      <c r="T1076" s="22"/>
      <c r="U1076" s="22"/>
      <c r="V1076" s="22"/>
      <c r="W1076" s="22"/>
      <c r="X1076" s="22"/>
      <c r="Y1076" s="22"/>
      <c r="Z1076" s="22"/>
      <c r="AA1076" s="22"/>
      <c r="AB1076" s="22"/>
      <c r="AC1076" s="22"/>
      <c r="AD1076" s="22"/>
      <c r="AE1076" s="22"/>
      <c r="AF1076" s="22"/>
    </row>
    <row r="1077" spans="1:32">
      <c r="A1077" s="22"/>
      <c r="B1077" s="130"/>
      <c r="C1077" s="22"/>
      <c r="D1077" s="22"/>
      <c r="E1077" s="72"/>
      <c r="F1077" s="22"/>
      <c r="G1077" s="131"/>
      <c r="H1077" s="22"/>
      <c r="I1077" s="22"/>
      <c r="J1077" s="22"/>
      <c r="K1077" s="22"/>
      <c r="L1077" s="22"/>
      <c r="M1077" s="22"/>
      <c r="N1077" s="22"/>
      <c r="O1077" s="22"/>
      <c r="P1077" s="22"/>
      <c r="Q1077" s="22"/>
      <c r="R1077" s="22"/>
      <c r="S1077" s="22"/>
      <c r="T1077" s="22"/>
      <c r="U1077" s="22"/>
      <c r="V1077" s="22"/>
      <c r="W1077" s="22"/>
      <c r="X1077" s="22"/>
      <c r="Y1077" s="22"/>
      <c r="Z1077" s="22"/>
      <c r="AA1077" s="22"/>
      <c r="AB1077" s="22"/>
      <c r="AC1077" s="22"/>
      <c r="AD1077" s="22"/>
      <c r="AE1077" s="22"/>
      <c r="AF1077" s="22"/>
    </row>
    <row r="1078" spans="1:32">
      <c r="A1078" s="22"/>
      <c r="B1078" s="130"/>
      <c r="C1078" s="22"/>
      <c r="D1078" s="22"/>
      <c r="E1078" s="72"/>
      <c r="F1078" s="22"/>
      <c r="G1078" s="131"/>
      <c r="H1078" s="22"/>
      <c r="I1078" s="22"/>
      <c r="J1078" s="22"/>
      <c r="K1078" s="22"/>
      <c r="L1078" s="22"/>
      <c r="M1078" s="22"/>
      <c r="N1078" s="22"/>
      <c r="O1078" s="22"/>
      <c r="P1078" s="22"/>
      <c r="Q1078" s="22"/>
      <c r="R1078" s="22"/>
      <c r="S1078" s="22"/>
      <c r="T1078" s="22"/>
      <c r="U1078" s="22"/>
      <c r="V1078" s="22"/>
      <c r="W1078" s="22"/>
      <c r="X1078" s="22"/>
      <c r="Y1078" s="22"/>
      <c r="Z1078" s="22"/>
      <c r="AA1078" s="22"/>
      <c r="AB1078" s="22"/>
      <c r="AC1078" s="22"/>
      <c r="AD1078" s="22"/>
      <c r="AE1078" s="22"/>
      <c r="AF1078" s="22"/>
    </row>
    <row r="1079" spans="1:32">
      <c r="A1079" s="22"/>
      <c r="B1079" s="130"/>
      <c r="C1079" s="22"/>
      <c r="D1079" s="22"/>
      <c r="E1079" s="72"/>
      <c r="F1079" s="22"/>
      <c r="G1079" s="131"/>
      <c r="H1079" s="22"/>
      <c r="I1079" s="22"/>
      <c r="J1079" s="22"/>
      <c r="K1079" s="22"/>
      <c r="L1079" s="22"/>
      <c r="M1079" s="22"/>
      <c r="N1079" s="22"/>
      <c r="O1079" s="22"/>
      <c r="P1079" s="22"/>
      <c r="Q1079" s="22"/>
      <c r="R1079" s="22"/>
      <c r="S1079" s="22"/>
      <c r="T1079" s="22"/>
      <c r="U1079" s="22"/>
      <c r="V1079" s="22"/>
      <c r="W1079" s="22"/>
      <c r="X1079" s="22"/>
      <c r="Y1079" s="22"/>
      <c r="Z1079" s="22"/>
      <c r="AA1079" s="22"/>
      <c r="AB1079" s="22"/>
      <c r="AC1079" s="22"/>
      <c r="AD1079" s="22"/>
      <c r="AE1079" s="22"/>
      <c r="AF1079" s="22"/>
    </row>
    <row r="1080" spans="1:32">
      <c r="A1080" s="22"/>
      <c r="B1080" s="130"/>
      <c r="C1080" s="22"/>
      <c r="D1080" s="22"/>
      <c r="E1080" s="72"/>
      <c r="F1080" s="22"/>
      <c r="G1080" s="131"/>
      <c r="H1080" s="22"/>
      <c r="I1080" s="22"/>
      <c r="J1080" s="22"/>
      <c r="K1080" s="22"/>
      <c r="L1080" s="22"/>
      <c r="M1080" s="22"/>
      <c r="N1080" s="22"/>
      <c r="O1080" s="22"/>
      <c r="P1080" s="22"/>
      <c r="Q1080" s="22"/>
      <c r="R1080" s="22"/>
      <c r="S1080" s="22"/>
      <c r="T1080" s="22"/>
      <c r="U1080" s="22"/>
      <c r="V1080" s="22"/>
      <c r="W1080" s="22"/>
      <c r="X1080" s="22"/>
      <c r="Y1080" s="22"/>
      <c r="Z1080" s="22"/>
      <c r="AA1080" s="22"/>
      <c r="AB1080" s="22"/>
      <c r="AC1080" s="22"/>
      <c r="AD1080" s="22"/>
      <c r="AE1080" s="22"/>
      <c r="AF1080" s="22"/>
    </row>
    <row r="1081" spans="1:32">
      <c r="A1081" s="22"/>
      <c r="B1081" s="130"/>
      <c r="C1081" s="22"/>
      <c r="D1081" s="22"/>
      <c r="E1081" s="72"/>
      <c r="F1081" s="22"/>
      <c r="G1081" s="131"/>
      <c r="H1081" s="22"/>
      <c r="I1081" s="22"/>
      <c r="J1081" s="22"/>
      <c r="K1081" s="22"/>
      <c r="L1081" s="22"/>
      <c r="M1081" s="22"/>
      <c r="N1081" s="22"/>
      <c r="O1081" s="22"/>
      <c r="P1081" s="22"/>
      <c r="Q1081" s="22"/>
      <c r="R1081" s="22"/>
      <c r="S1081" s="22"/>
      <c r="T1081" s="22"/>
      <c r="U1081" s="22"/>
      <c r="V1081" s="22"/>
      <c r="W1081" s="22"/>
      <c r="X1081" s="22"/>
      <c r="Y1081" s="22"/>
      <c r="Z1081" s="22"/>
      <c r="AA1081" s="22"/>
      <c r="AB1081" s="22"/>
      <c r="AC1081" s="22"/>
      <c r="AD1081" s="22"/>
      <c r="AE1081" s="22"/>
      <c r="AF1081" s="22"/>
    </row>
    <row r="1082" spans="1:32">
      <c r="A1082" s="22"/>
      <c r="B1082" s="130"/>
      <c r="C1082" s="22"/>
      <c r="D1082" s="22"/>
      <c r="E1082" s="72"/>
      <c r="F1082" s="22"/>
      <c r="G1082" s="131"/>
      <c r="H1082" s="22"/>
      <c r="I1082" s="22"/>
      <c r="J1082" s="22"/>
      <c r="K1082" s="22"/>
      <c r="L1082" s="22"/>
      <c r="M1082" s="22"/>
      <c r="N1082" s="22"/>
      <c r="O1082" s="22"/>
      <c r="P1082" s="22"/>
      <c r="Q1082" s="22"/>
      <c r="R1082" s="22"/>
      <c r="S1082" s="22"/>
      <c r="T1082" s="22"/>
      <c r="U1082" s="22"/>
      <c r="V1082" s="22"/>
      <c r="W1082" s="22"/>
      <c r="X1082" s="22"/>
      <c r="Y1082" s="22"/>
      <c r="Z1082" s="22"/>
      <c r="AA1082" s="22"/>
      <c r="AB1082" s="22"/>
      <c r="AC1082" s="22"/>
      <c r="AD1082" s="22"/>
      <c r="AE1082" s="22"/>
      <c r="AF1082" s="22"/>
    </row>
    <row r="1083" spans="1:32">
      <c r="A1083" s="22"/>
      <c r="B1083" s="130"/>
      <c r="C1083" s="22"/>
      <c r="D1083" s="22"/>
      <c r="E1083" s="72"/>
      <c r="F1083" s="22"/>
      <c r="G1083" s="131"/>
      <c r="H1083" s="22"/>
      <c r="I1083" s="22"/>
      <c r="J1083" s="22"/>
      <c r="K1083" s="22"/>
      <c r="L1083" s="22"/>
      <c r="M1083" s="22"/>
      <c r="N1083" s="22"/>
      <c r="O1083" s="22"/>
      <c r="P1083" s="22"/>
      <c r="Q1083" s="22"/>
      <c r="R1083" s="22"/>
      <c r="S1083" s="22"/>
      <c r="T1083" s="22"/>
      <c r="U1083" s="22"/>
      <c r="V1083" s="22"/>
      <c r="W1083" s="22"/>
      <c r="X1083" s="22"/>
      <c r="Y1083" s="22"/>
      <c r="Z1083" s="22"/>
      <c r="AA1083" s="22"/>
      <c r="AB1083" s="22"/>
      <c r="AC1083" s="22"/>
      <c r="AD1083" s="22"/>
      <c r="AE1083" s="22"/>
      <c r="AF1083" s="22"/>
    </row>
    <row r="1084" spans="1:32">
      <c r="A1084" s="22"/>
      <c r="B1084" s="130"/>
      <c r="C1084" s="22"/>
      <c r="D1084" s="22"/>
      <c r="E1084" s="72"/>
      <c r="F1084" s="22"/>
      <c r="G1084" s="131"/>
      <c r="H1084" s="22"/>
      <c r="I1084" s="22"/>
      <c r="J1084" s="22"/>
      <c r="K1084" s="22"/>
      <c r="L1084" s="22"/>
      <c r="M1084" s="22"/>
      <c r="N1084" s="22"/>
      <c r="O1084" s="22"/>
      <c r="P1084" s="22"/>
      <c r="Q1084" s="22"/>
      <c r="R1084" s="22"/>
      <c r="S1084" s="22"/>
      <c r="T1084" s="22"/>
      <c r="U1084" s="22"/>
      <c r="V1084" s="22"/>
      <c r="W1084" s="22"/>
      <c r="X1084" s="22"/>
      <c r="Y1084" s="22"/>
      <c r="Z1084" s="22"/>
      <c r="AA1084" s="22"/>
      <c r="AB1084" s="22"/>
      <c r="AC1084" s="22"/>
      <c r="AD1084" s="22"/>
      <c r="AE1084" s="22"/>
      <c r="AF1084" s="22"/>
    </row>
    <row r="1085" spans="1:32">
      <c r="A1085" s="22"/>
      <c r="B1085" s="130"/>
      <c r="C1085" s="22"/>
      <c r="D1085" s="22"/>
      <c r="E1085" s="72"/>
      <c r="F1085" s="22"/>
      <c r="G1085" s="131"/>
      <c r="H1085" s="22"/>
      <c r="I1085" s="22"/>
      <c r="J1085" s="22"/>
      <c r="K1085" s="22"/>
      <c r="L1085" s="22"/>
      <c r="M1085" s="22"/>
      <c r="N1085" s="22"/>
      <c r="O1085" s="22"/>
      <c r="P1085" s="22"/>
      <c r="Q1085" s="22"/>
      <c r="R1085" s="22"/>
      <c r="S1085" s="22"/>
      <c r="T1085" s="22"/>
      <c r="U1085" s="22"/>
      <c r="V1085" s="22"/>
      <c r="W1085" s="22"/>
      <c r="X1085" s="22"/>
      <c r="Y1085" s="22"/>
      <c r="Z1085" s="22"/>
      <c r="AA1085" s="22"/>
      <c r="AB1085" s="22"/>
      <c r="AC1085" s="22"/>
      <c r="AD1085" s="22"/>
      <c r="AE1085" s="22"/>
      <c r="AF1085" s="22"/>
    </row>
    <row r="1086" spans="1:32">
      <c r="A1086" s="22"/>
      <c r="B1086" s="130"/>
      <c r="C1086" s="22"/>
      <c r="D1086" s="22"/>
      <c r="E1086" s="72"/>
      <c r="F1086" s="22"/>
      <c r="G1086" s="131"/>
      <c r="H1086" s="22"/>
      <c r="I1086" s="22"/>
      <c r="J1086" s="22"/>
      <c r="K1086" s="22"/>
      <c r="L1086" s="22"/>
      <c r="M1086" s="22"/>
      <c r="N1086" s="22"/>
      <c r="O1086" s="22"/>
      <c r="P1086" s="22"/>
      <c r="Q1086" s="22"/>
      <c r="R1086" s="22"/>
      <c r="S1086" s="22"/>
      <c r="T1086" s="22"/>
      <c r="U1086" s="22"/>
      <c r="V1086" s="22"/>
      <c r="W1086" s="22"/>
      <c r="X1086" s="22"/>
      <c r="Y1086" s="22"/>
      <c r="Z1086" s="22"/>
      <c r="AA1086" s="22"/>
      <c r="AB1086" s="22"/>
      <c r="AC1086" s="22"/>
      <c r="AD1086" s="22"/>
      <c r="AE1086" s="22"/>
      <c r="AF1086" s="22"/>
    </row>
    <row r="1087" spans="1:32">
      <c r="A1087" s="22"/>
      <c r="B1087" s="130"/>
      <c r="C1087" s="22"/>
      <c r="D1087" s="22"/>
      <c r="E1087" s="72"/>
      <c r="F1087" s="22"/>
      <c r="G1087" s="131"/>
      <c r="H1087" s="22"/>
      <c r="I1087" s="22"/>
      <c r="J1087" s="22"/>
      <c r="K1087" s="22"/>
      <c r="L1087" s="22"/>
      <c r="M1087" s="22"/>
      <c r="N1087" s="22"/>
      <c r="O1087" s="22"/>
      <c r="P1087" s="22"/>
      <c r="Q1087" s="22"/>
      <c r="R1087" s="22"/>
      <c r="S1087" s="22"/>
      <c r="T1087" s="22"/>
      <c r="U1087" s="22"/>
      <c r="V1087" s="22"/>
      <c r="W1087" s="22"/>
      <c r="X1087" s="22"/>
      <c r="Y1087" s="22"/>
      <c r="Z1087" s="22"/>
      <c r="AA1087" s="22"/>
      <c r="AB1087" s="22"/>
      <c r="AC1087" s="22"/>
      <c r="AD1087" s="22"/>
      <c r="AE1087" s="22"/>
      <c r="AF1087" s="22"/>
    </row>
    <row r="1088" spans="1:32">
      <c r="A1088" s="22"/>
      <c r="B1088" s="130"/>
      <c r="C1088" s="22"/>
      <c r="D1088" s="22"/>
      <c r="E1088" s="72"/>
      <c r="F1088" s="22"/>
      <c r="G1088" s="131"/>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row>
    <row r="1089" spans="1:32">
      <c r="A1089" s="22"/>
      <c r="B1089" s="130"/>
      <c r="C1089" s="22"/>
      <c r="D1089" s="22"/>
      <c r="E1089" s="72"/>
      <c r="F1089" s="22"/>
      <c r="G1089" s="131"/>
      <c r="H1089" s="22"/>
      <c r="I1089" s="22"/>
      <c r="J1089" s="22"/>
      <c r="K1089" s="22"/>
      <c r="L1089" s="22"/>
      <c r="M1089" s="22"/>
      <c r="N1089" s="22"/>
      <c r="O1089" s="22"/>
      <c r="P1089" s="22"/>
      <c r="Q1089" s="22"/>
      <c r="R1089" s="22"/>
      <c r="S1089" s="22"/>
      <c r="T1089" s="22"/>
      <c r="U1089" s="22"/>
      <c r="V1089" s="22"/>
      <c r="W1089" s="22"/>
      <c r="X1089" s="22"/>
      <c r="Y1089" s="22"/>
      <c r="Z1089" s="22"/>
      <c r="AA1089" s="22"/>
      <c r="AB1089" s="22"/>
      <c r="AC1089" s="22"/>
      <c r="AD1089" s="22"/>
      <c r="AE1089" s="22"/>
      <c r="AF1089" s="22"/>
    </row>
    <row r="1090" spans="1:32">
      <c r="A1090" s="22"/>
      <c r="B1090" s="130"/>
      <c r="C1090" s="22"/>
      <c r="D1090" s="22"/>
      <c r="E1090" s="72"/>
      <c r="F1090" s="22"/>
      <c r="G1090" s="131"/>
      <c r="H1090" s="22"/>
      <c r="I1090" s="22"/>
      <c r="J1090" s="22"/>
      <c r="K1090" s="22"/>
      <c r="L1090" s="22"/>
      <c r="M1090" s="22"/>
      <c r="N1090" s="22"/>
      <c r="O1090" s="22"/>
      <c r="P1090" s="22"/>
      <c r="Q1090" s="22"/>
      <c r="R1090" s="22"/>
      <c r="S1090" s="22"/>
      <c r="T1090" s="22"/>
      <c r="U1090" s="22"/>
      <c r="V1090" s="22"/>
      <c r="W1090" s="22"/>
      <c r="X1090" s="22"/>
      <c r="Y1090" s="22"/>
      <c r="Z1090" s="22"/>
      <c r="AA1090" s="22"/>
      <c r="AB1090" s="22"/>
      <c r="AC1090" s="22"/>
      <c r="AD1090" s="22"/>
      <c r="AE1090" s="22"/>
      <c r="AF1090" s="22"/>
    </row>
    <row r="1091" spans="1:32">
      <c r="A1091" s="22"/>
      <c r="B1091" s="130"/>
      <c r="C1091" s="22"/>
      <c r="D1091" s="22"/>
      <c r="E1091" s="72"/>
      <c r="F1091" s="22"/>
      <c r="G1091" s="131"/>
      <c r="H1091" s="22"/>
      <c r="I1091" s="22"/>
      <c r="J1091" s="22"/>
      <c r="K1091" s="22"/>
      <c r="L1091" s="22"/>
      <c r="M1091" s="22"/>
      <c r="N1091" s="22"/>
      <c r="O1091" s="22"/>
      <c r="P1091" s="22"/>
      <c r="Q1091" s="22"/>
      <c r="R1091" s="22"/>
      <c r="S1091" s="22"/>
      <c r="T1091" s="22"/>
      <c r="U1091" s="22"/>
      <c r="V1091" s="22"/>
      <c r="W1091" s="22"/>
      <c r="X1091" s="22"/>
      <c r="Y1091" s="22"/>
      <c r="Z1091" s="22"/>
      <c r="AA1091" s="22"/>
      <c r="AB1091" s="22"/>
      <c r="AC1091" s="22"/>
      <c r="AD1091" s="22"/>
      <c r="AE1091" s="22"/>
      <c r="AF1091" s="22"/>
    </row>
    <row r="1092" spans="1:32">
      <c r="A1092" s="22"/>
      <c r="B1092" s="130"/>
      <c r="C1092" s="22"/>
      <c r="D1092" s="22"/>
      <c r="E1092" s="72"/>
      <c r="F1092" s="22"/>
      <c r="G1092" s="131"/>
      <c r="H1092" s="22"/>
      <c r="I1092" s="22"/>
      <c r="J1092" s="22"/>
      <c r="K1092" s="22"/>
      <c r="L1092" s="22"/>
      <c r="M1092" s="22"/>
      <c r="N1092" s="22"/>
      <c r="O1092" s="22"/>
      <c r="P1092" s="22"/>
      <c r="Q1092" s="22"/>
      <c r="R1092" s="22"/>
      <c r="S1092" s="22"/>
      <c r="T1092" s="22"/>
      <c r="U1092" s="22"/>
      <c r="V1092" s="22"/>
      <c r="W1092" s="22"/>
      <c r="X1092" s="22"/>
      <c r="Y1092" s="22"/>
      <c r="Z1092" s="22"/>
      <c r="AA1092" s="22"/>
      <c r="AB1092" s="22"/>
      <c r="AC1092" s="22"/>
      <c r="AD1092" s="22"/>
      <c r="AE1092" s="22"/>
      <c r="AF1092" s="22"/>
    </row>
    <row r="1093" spans="1:32">
      <c r="A1093" s="22"/>
      <c r="B1093" s="130"/>
      <c r="C1093" s="22"/>
      <c r="D1093" s="22"/>
      <c r="E1093" s="72"/>
      <c r="F1093" s="22"/>
      <c r="G1093" s="131"/>
      <c r="H1093" s="22"/>
      <c r="I1093" s="22"/>
      <c r="J1093" s="22"/>
      <c r="K1093" s="22"/>
      <c r="L1093" s="22"/>
      <c r="M1093" s="22"/>
      <c r="N1093" s="22"/>
      <c r="O1093" s="22"/>
      <c r="P1093" s="22"/>
      <c r="Q1093" s="22"/>
      <c r="R1093" s="22"/>
      <c r="S1093" s="22"/>
      <c r="T1093" s="22"/>
      <c r="U1093" s="22"/>
      <c r="V1093" s="22"/>
      <c r="W1093" s="22"/>
      <c r="X1093" s="22"/>
      <c r="Y1093" s="22"/>
      <c r="Z1093" s="22"/>
      <c r="AA1093" s="22"/>
      <c r="AB1093" s="22"/>
      <c r="AC1093" s="22"/>
      <c r="AD1093" s="22"/>
      <c r="AE1093" s="22"/>
      <c r="AF1093" s="22"/>
    </row>
    <row r="1094" spans="1:32">
      <c r="A1094" s="22"/>
      <c r="B1094" s="130"/>
      <c r="C1094" s="22"/>
      <c r="D1094" s="22"/>
      <c r="E1094" s="72"/>
      <c r="F1094" s="22"/>
      <c r="G1094" s="131"/>
      <c r="H1094" s="22"/>
      <c r="I1094" s="22"/>
      <c r="J1094" s="22"/>
      <c r="K1094" s="22"/>
      <c r="L1094" s="22"/>
      <c r="M1094" s="22"/>
      <c r="N1094" s="22"/>
      <c r="O1094" s="22"/>
      <c r="P1094" s="22"/>
      <c r="Q1094" s="22"/>
      <c r="R1094" s="22"/>
      <c r="S1094" s="22"/>
      <c r="T1094" s="22"/>
      <c r="U1094" s="22"/>
      <c r="V1094" s="22"/>
      <c r="W1094" s="22"/>
      <c r="X1094" s="22"/>
      <c r="Y1094" s="22"/>
      <c r="Z1094" s="22"/>
      <c r="AA1094" s="22"/>
      <c r="AB1094" s="22"/>
      <c r="AC1094" s="22"/>
      <c r="AD1094" s="22"/>
      <c r="AE1094" s="22"/>
      <c r="AF1094" s="22"/>
    </row>
    <row r="1095" spans="1:32">
      <c r="A1095" s="22"/>
      <c r="B1095" s="130"/>
      <c r="C1095" s="22"/>
      <c r="D1095" s="22"/>
      <c r="E1095" s="72"/>
      <c r="F1095" s="22"/>
      <c r="G1095" s="131"/>
      <c r="H1095" s="22"/>
      <c r="I1095" s="22"/>
      <c r="J1095" s="22"/>
      <c r="K1095" s="22"/>
      <c r="L1095" s="22"/>
      <c r="M1095" s="22"/>
      <c r="N1095" s="22"/>
      <c r="O1095" s="22"/>
      <c r="P1095" s="22"/>
      <c r="Q1095" s="22"/>
      <c r="R1095" s="22"/>
      <c r="S1095" s="22"/>
      <c r="T1095" s="22"/>
      <c r="U1095" s="22"/>
      <c r="V1095" s="22"/>
      <c r="W1095" s="22"/>
      <c r="X1095" s="22"/>
      <c r="Y1095" s="22"/>
      <c r="Z1095" s="22"/>
      <c r="AA1095" s="22"/>
      <c r="AB1095" s="22"/>
      <c r="AC1095" s="22"/>
      <c r="AD1095" s="22"/>
      <c r="AE1095" s="22"/>
      <c r="AF1095" s="22"/>
    </row>
    <row r="1096" spans="1:32">
      <c r="A1096" s="22"/>
      <c r="B1096" s="130"/>
      <c r="C1096" s="22"/>
      <c r="D1096" s="22"/>
      <c r="E1096" s="72"/>
      <c r="F1096" s="22"/>
      <c r="G1096" s="131"/>
      <c r="H1096" s="22"/>
      <c r="I1096" s="22"/>
      <c r="J1096" s="22"/>
      <c r="K1096" s="22"/>
      <c r="L1096" s="22"/>
      <c r="M1096" s="22"/>
      <c r="N1096" s="22"/>
      <c r="O1096" s="22"/>
      <c r="P1096" s="22"/>
      <c r="Q1096" s="22"/>
      <c r="R1096" s="22"/>
      <c r="S1096" s="22"/>
      <c r="T1096" s="22"/>
      <c r="U1096" s="22"/>
      <c r="V1096" s="22"/>
      <c r="W1096" s="22"/>
      <c r="X1096" s="22"/>
      <c r="Y1096" s="22"/>
      <c r="Z1096" s="22"/>
      <c r="AA1096" s="22"/>
      <c r="AB1096" s="22"/>
      <c r="AC1096" s="22"/>
      <c r="AD1096" s="22"/>
      <c r="AE1096" s="22"/>
      <c r="AF1096" s="22"/>
    </row>
    <row r="1097" spans="1:32">
      <c r="A1097" s="22"/>
      <c r="B1097" s="130"/>
      <c r="C1097" s="22"/>
      <c r="D1097" s="22"/>
      <c r="E1097" s="72"/>
      <c r="F1097" s="22"/>
      <c r="G1097" s="131"/>
      <c r="H1097" s="22"/>
      <c r="I1097" s="22"/>
      <c r="J1097" s="22"/>
      <c r="K1097" s="22"/>
      <c r="L1097" s="22"/>
      <c r="M1097" s="22"/>
      <c r="N1097" s="22"/>
      <c r="O1097" s="22"/>
      <c r="P1097" s="22"/>
      <c r="Q1097" s="22"/>
      <c r="R1097" s="22"/>
      <c r="S1097" s="22"/>
      <c r="T1097" s="22"/>
      <c r="U1097" s="22"/>
      <c r="V1097" s="22"/>
      <c r="W1097" s="22"/>
      <c r="X1097" s="22"/>
      <c r="Y1097" s="22"/>
      <c r="Z1097" s="22"/>
      <c r="AA1097" s="22"/>
      <c r="AB1097" s="22"/>
      <c r="AC1097" s="22"/>
      <c r="AD1097" s="22"/>
      <c r="AE1097" s="22"/>
      <c r="AF1097" s="22"/>
    </row>
    <row r="1098" spans="1:32">
      <c r="A1098" s="22"/>
      <c r="B1098" s="130"/>
      <c r="C1098" s="22"/>
      <c r="D1098" s="22"/>
      <c r="E1098" s="72"/>
      <c r="F1098" s="22"/>
      <c r="G1098" s="131"/>
      <c r="H1098" s="22"/>
      <c r="I1098" s="22"/>
      <c r="J1098" s="22"/>
      <c r="K1098" s="22"/>
      <c r="L1098" s="22"/>
      <c r="M1098" s="22"/>
      <c r="N1098" s="22"/>
      <c r="O1098" s="22"/>
      <c r="P1098" s="22"/>
      <c r="Q1098" s="22"/>
      <c r="R1098" s="22"/>
      <c r="S1098" s="22"/>
      <c r="T1098" s="22"/>
      <c r="U1098" s="22"/>
      <c r="V1098" s="22"/>
      <c r="W1098" s="22"/>
      <c r="X1098" s="22"/>
      <c r="Y1098" s="22"/>
      <c r="Z1098" s="22"/>
      <c r="AA1098" s="22"/>
      <c r="AB1098" s="22"/>
      <c r="AC1098" s="22"/>
      <c r="AD1098" s="22"/>
      <c r="AE1098" s="22"/>
      <c r="AF1098" s="22"/>
    </row>
    <row r="1099" spans="1:32">
      <c r="A1099" s="22"/>
      <c r="B1099" s="130"/>
      <c r="C1099" s="22"/>
      <c r="D1099" s="22"/>
      <c r="E1099" s="72"/>
      <c r="F1099" s="22"/>
      <c r="G1099" s="131"/>
      <c r="H1099" s="22"/>
      <c r="I1099" s="22"/>
      <c r="J1099" s="22"/>
      <c r="K1099" s="22"/>
      <c r="L1099" s="22"/>
      <c r="M1099" s="22"/>
      <c r="N1099" s="22"/>
      <c r="O1099" s="22"/>
      <c r="P1099" s="22"/>
      <c r="Q1099" s="22"/>
      <c r="R1099" s="22"/>
      <c r="S1099" s="22"/>
      <c r="T1099" s="22"/>
      <c r="U1099" s="22"/>
      <c r="V1099" s="22"/>
      <c r="W1099" s="22"/>
      <c r="X1099" s="22"/>
      <c r="Y1099" s="22"/>
      <c r="Z1099" s="22"/>
      <c r="AA1099" s="22"/>
      <c r="AB1099" s="22"/>
      <c r="AC1099" s="22"/>
      <c r="AD1099" s="22"/>
      <c r="AE1099" s="22"/>
      <c r="AF1099" s="22"/>
    </row>
    <row r="1100" spans="1:32">
      <c r="A1100" s="22"/>
      <c r="B1100" s="130"/>
      <c r="C1100" s="22"/>
      <c r="D1100" s="22"/>
      <c r="E1100" s="72"/>
      <c r="F1100" s="22"/>
      <c r="G1100" s="131"/>
      <c r="H1100" s="22"/>
      <c r="I1100" s="22"/>
      <c r="J1100" s="22"/>
      <c r="K1100" s="22"/>
      <c r="L1100" s="22"/>
      <c r="M1100" s="22"/>
      <c r="N1100" s="22"/>
      <c r="O1100" s="22"/>
      <c r="P1100" s="22"/>
      <c r="Q1100" s="22"/>
      <c r="R1100" s="22"/>
      <c r="S1100" s="22"/>
      <c r="T1100" s="22"/>
      <c r="U1100" s="22"/>
      <c r="V1100" s="22"/>
      <c r="W1100" s="22"/>
      <c r="X1100" s="22"/>
      <c r="Y1100" s="22"/>
      <c r="Z1100" s="22"/>
      <c r="AA1100" s="22"/>
      <c r="AB1100" s="22"/>
      <c r="AC1100" s="22"/>
      <c r="AD1100" s="22"/>
      <c r="AE1100" s="22"/>
      <c r="AF1100" s="22"/>
    </row>
    <row r="1101" spans="1:32">
      <c r="A1101" s="22"/>
      <c r="B1101" s="130"/>
      <c r="C1101" s="22"/>
      <c r="D1101" s="22"/>
      <c r="E1101" s="72"/>
      <c r="F1101" s="22"/>
      <c r="G1101" s="131"/>
      <c r="H1101" s="22"/>
      <c r="I1101" s="22"/>
      <c r="J1101" s="22"/>
      <c r="K1101" s="22"/>
      <c r="L1101" s="22"/>
      <c r="M1101" s="22"/>
      <c r="N1101" s="22"/>
      <c r="O1101" s="22"/>
      <c r="P1101" s="22"/>
      <c r="Q1101" s="22"/>
      <c r="R1101" s="22"/>
      <c r="S1101" s="22"/>
      <c r="T1101" s="22"/>
      <c r="U1101" s="22"/>
      <c r="V1101" s="22"/>
      <c r="W1101" s="22"/>
      <c r="X1101" s="22"/>
      <c r="Y1101" s="22"/>
      <c r="Z1101" s="22"/>
      <c r="AA1101" s="22"/>
      <c r="AB1101" s="22"/>
      <c r="AC1101" s="22"/>
      <c r="AD1101" s="22"/>
      <c r="AE1101" s="22"/>
      <c r="AF1101" s="22"/>
    </row>
    <row r="1102" spans="1:32">
      <c r="A1102" s="22"/>
      <c r="B1102" s="130"/>
      <c r="C1102" s="22"/>
      <c r="D1102" s="22"/>
      <c r="E1102" s="72"/>
      <c r="F1102" s="22"/>
      <c r="G1102" s="131"/>
      <c r="H1102" s="22"/>
      <c r="I1102" s="22"/>
      <c r="J1102" s="22"/>
      <c r="K1102" s="22"/>
      <c r="L1102" s="22"/>
      <c r="M1102" s="22"/>
      <c r="N1102" s="22"/>
      <c r="O1102" s="22"/>
      <c r="P1102" s="22"/>
      <c r="Q1102" s="22"/>
      <c r="R1102" s="22"/>
      <c r="S1102" s="22"/>
      <c r="T1102" s="22"/>
      <c r="U1102" s="22"/>
      <c r="V1102" s="22"/>
      <c r="W1102" s="22"/>
      <c r="X1102" s="22"/>
      <c r="Y1102" s="22"/>
      <c r="Z1102" s="22"/>
      <c r="AA1102" s="22"/>
      <c r="AB1102" s="22"/>
      <c r="AC1102" s="22"/>
      <c r="AD1102" s="22"/>
      <c r="AE1102" s="22"/>
      <c r="AF1102" s="22"/>
    </row>
    <row r="1103" spans="1:32">
      <c r="A1103" s="22"/>
      <c r="B1103" s="130"/>
      <c r="C1103" s="22"/>
      <c r="D1103" s="22"/>
      <c r="E1103" s="72"/>
      <c r="F1103" s="22"/>
      <c r="G1103" s="131"/>
      <c r="H1103" s="22"/>
      <c r="I1103" s="22"/>
      <c r="J1103" s="22"/>
      <c r="K1103" s="22"/>
      <c r="L1103" s="22"/>
      <c r="M1103" s="22"/>
      <c r="N1103" s="22"/>
      <c r="O1103" s="22"/>
      <c r="P1103" s="22"/>
      <c r="Q1103" s="22"/>
      <c r="R1103" s="22"/>
      <c r="S1103" s="22"/>
      <c r="T1103" s="22"/>
      <c r="U1103" s="22"/>
      <c r="V1103" s="22"/>
      <c r="W1103" s="22"/>
      <c r="X1103" s="22"/>
      <c r="Y1103" s="22"/>
      <c r="Z1103" s="22"/>
      <c r="AA1103" s="22"/>
      <c r="AB1103" s="22"/>
      <c r="AC1103" s="22"/>
      <c r="AD1103" s="22"/>
      <c r="AE1103" s="22"/>
      <c r="AF1103" s="22"/>
    </row>
    <row r="1104" spans="1:32">
      <c r="A1104" s="22"/>
      <c r="B1104" s="130"/>
      <c r="C1104" s="22"/>
      <c r="D1104" s="22"/>
      <c r="E1104" s="72"/>
      <c r="F1104" s="22"/>
      <c r="G1104" s="131"/>
      <c r="H1104" s="22"/>
      <c r="I1104" s="22"/>
      <c r="J1104" s="22"/>
      <c r="K1104" s="22"/>
      <c r="L1104" s="22"/>
      <c r="M1104" s="22"/>
      <c r="N1104" s="22"/>
      <c r="O1104" s="22"/>
      <c r="P1104" s="22"/>
      <c r="Q1104" s="22"/>
      <c r="R1104" s="22"/>
      <c r="S1104" s="22"/>
      <c r="T1104" s="22"/>
      <c r="U1104" s="22"/>
      <c r="V1104" s="22"/>
      <c r="W1104" s="22"/>
      <c r="X1104" s="22"/>
      <c r="Y1104" s="22"/>
      <c r="Z1104" s="22"/>
      <c r="AA1104" s="22"/>
      <c r="AB1104" s="22"/>
      <c r="AC1104" s="22"/>
      <c r="AD1104" s="22"/>
      <c r="AE1104" s="22"/>
      <c r="AF1104" s="22"/>
    </row>
    <row r="1105" spans="1:32">
      <c r="A1105" s="22"/>
      <c r="B1105" s="130"/>
      <c r="C1105" s="22"/>
      <c r="D1105" s="22"/>
      <c r="E1105" s="72"/>
      <c r="F1105" s="22"/>
      <c r="G1105" s="131"/>
      <c r="H1105" s="22"/>
      <c r="I1105" s="22"/>
      <c r="J1105" s="22"/>
      <c r="K1105" s="22"/>
      <c r="L1105" s="22"/>
      <c r="M1105" s="22"/>
      <c r="N1105" s="22"/>
      <c r="O1105" s="22"/>
      <c r="P1105" s="22"/>
      <c r="Q1105" s="22"/>
      <c r="R1105" s="22"/>
      <c r="S1105" s="22"/>
      <c r="T1105" s="22"/>
      <c r="U1105" s="22"/>
      <c r="V1105" s="22"/>
      <c r="W1105" s="22"/>
      <c r="X1105" s="22"/>
      <c r="Y1105" s="22"/>
      <c r="Z1105" s="22"/>
      <c r="AA1105" s="22"/>
      <c r="AB1105" s="22"/>
      <c r="AC1105" s="22"/>
      <c r="AD1105" s="22"/>
      <c r="AE1105" s="22"/>
      <c r="AF1105" s="22"/>
    </row>
    <row r="1106" spans="1:32">
      <c r="A1106" s="22"/>
      <c r="B1106" s="130"/>
      <c r="C1106" s="22"/>
      <c r="D1106" s="22"/>
      <c r="E1106" s="72"/>
      <c r="F1106" s="22"/>
      <c r="G1106" s="131"/>
      <c r="H1106" s="22"/>
      <c r="I1106" s="22"/>
      <c r="J1106" s="22"/>
      <c r="K1106" s="22"/>
      <c r="L1106" s="22"/>
      <c r="M1106" s="22"/>
      <c r="N1106" s="22"/>
      <c r="O1106" s="22"/>
      <c r="P1106" s="22"/>
      <c r="Q1106" s="22"/>
      <c r="R1106" s="22"/>
      <c r="S1106" s="22"/>
      <c r="T1106" s="22"/>
      <c r="U1106" s="22"/>
      <c r="V1106" s="22"/>
      <c r="W1106" s="22"/>
      <c r="X1106" s="22"/>
      <c r="Y1106" s="22"/>
      <c r="Z1106" s="22"/>
      <c r="AA1106" s="22"/>
      <c r="AB1106" s="22"/>
      <c r="AC1106" s="22"/>
      <c r="AD1106" s="22"/>
      <c r="AE1106" s="22"/>
      <c r="AF1106" s="22"/>
    </row>
    <row r="1107" spans="1:32">
      <c r="A1107" s="22"/>
      <c r="B1107" s="130"/>
      <c r="C1107" s="22"/>
      <c r="D1107" s="22"/>
      <c r="E1107" s="72"/>
      <c r="F1107" s="22"/>
      <c r="G1107" s="131"/>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c r="AE1107" s="22"/>
      <c r="AF1107" s="22"/>
    </row>
  </sheetData>
  <mergeCells count="8">
    <mergeCell ref="A31:B31"/>
    <mergeCell ref="A34:E34"/>
    <mergeCell ref="A122:B122"/>
    <mergeCell ref="A1:O1"/>
    <mergeCell ref="AE1:AF1"/>
    <mergeCell ref="A14:E14"/>
    <mergeCell ref="I14:K14"/>
    <mergeCell ref="A17:E17"/>
  </mergeCells>
  <conditionalFormatting sqref="I20:K28">
    <cfRule type="cellIs" dxfId="20" priority="1" operator="greaterThan">
      <formula>0</formula>
    </cfRule>
  </conditionalFormatting>
  <conditionalFormatting sqref="I31:K31">
    <cfRule type="cellIs" dxfId="19" priority="2" operator="greaterThan">
      <formula>0</formula>
    </cfRule>
  </conditionalFormatting>
  <conditionalFormatting sqref="I36:K119">
    <cfRule type="cellIs" dxfId="18" priority="3" operator="greaterThan">
      <formula>0</formula>
    </cfRule>
  </conditionalFormatting>
  <hyperlinks>
    <hyperlink ref="B20" location="'2.Alumni PT'!A1" display="Alumni PT" xr:uid="{00000000-0004-0000-0100-000000000000}"/>
    <hyperlink ref="B21" location="'5.Balai Pustaka PT'!A1" display="Balai Pustaka PT" xr:uid="{00000000-0004-0000-0100-000001000000}"/>
    <hyperlink ref="B22" location="'39.Kyta Jaya Mandiri CV'!A1" display="Kyta Jaya Mandiri CV" xr:uid="{00000000-0004-0000-0100-000002000000}"/>
    <hyperlink ref="B23" location="'82.Sindunata CV'!A1" display="Sindunata CV" xr:uid="{00000000-0004-0000-0100-000003000000}"/>
    <hyperlink ref="B24" location="'84.Syiah Kuala University Press'!A1" display="Syiah Kuala University Press" xr:uid="{00000000-0004-0000-0100-000004000000}"/>
    <hyperlink ref="B25" location="'91.UIN MALIKI PRESS'!A1" display="UIN MALIKI PRESS" xr:uid="{00000000-0004-0000-0100-000005000000}"/>
    <hyperlink ref="B26" location="'92.UNISMA PRESS'!A1" display="UNISMA PRESS" xr:uid="{00000000-0004-0000-0100-000006000000}"/>
    <hyperlink ref="B27" location="'93.Unitomo Press'!A1" display="Unitomo Press" xr:uid="{00000000-0004-0000-0100-000007000000}"/>
    <hyperlink ref="B28" location="'88.TITIAN ILMU CV'!A1" display="TITIAN ILMU CV" xr:uid="{00000000-0004-0000-0100-000008000000}"/>
    <hyperlink ref="B36" location="'1.Alqaprint Jatinangor'!A1" display="Alqaprint Jatinangor" xr:uid="{00000000-0004-0000-0100-000009000000}"/>
    <hyperlink ref="B37" location="'3.Ananta Vidya CV'!A1" display="Ananta Vidya CV" xr:uid="{00000000-0004-0000-0100-00000A000000}"/>
    <hyperlink ref="B38" location="'4.Andi Offset CV'!A1" display="Andi Offset CV" xr:uid="{00000000-0004-0000-0100-00000B000000}"/>
    <hyperlink ref="B39" location="'6.Bestari Buana Murni Group PT'!A1" display="Bestari Buana Murni Group PT" xr:uid="{00000000-0004-0000-0100-00000C000000}"/>
    <hyperlink ref="B40" location="'7.Bintang Semesta Media CV'!A1" display="Bintang Semesta Media CV" xr:uid="{00000000-0004-0000-0100-00000D000000}"/>
    <hyperlink ref="B41" location="'8.BPK Todung Sutan Gunung Mulia'!A1" display="BPK Todung Sutan Gunung Mulia PT" xr:uid="{00000000-0004-0000-0100-00000E000000}"/>
    <hyperlink ref="B42" location="'9.Brata Fancy Media PT'!A1" display="Brata Fancy Media PT" xr:uid="{00000000-0004-0000-0100-00000F000000}"/>
    <hyperlink ref="B43" location="'10.Budi Utama CV (Deepublish)'!A1" display="Budi Utama CV (Deepublish)" xr:uid="{00000000-0004-0000-0100-000010000000}"/>
    <hyperlink ref="B44" location="'11.Buka Buku Pustaka'!A1" display="Buka Buku Pustaka" xr:uid="{00000000-0004-0000-0100-000011000000}"/>
    <hyperlink ref="B45" location="'12.BUMI AKSARA PT'!A1" display="BUMI AKSARA PT" xr:uid="{00000000-0004-0000-0100-000012000000}"/>
    <hyperlink ref="B46" location="'13.Cahaya Duabelas Semesta PT'!A1" display="Cahaya Duabelas Semesta PT" xr:uid="{00000000-0004-0000-0100-000013000000}"/>
    <hyperlink ref="B47" location="'14.Citra Aditya Bakti PT'!A1" display="Citra Aditya Bakti PT" xr:uid="{00000000-0004-0000-0100-000014000000}"/>
    <hyperlink ref="B48" location="'15.Delta Edukasi Prima CV'!A1" display="Delta Edukasi Prima CV" xr:uid="{00000000-0004-0000-0100-000015000000}"/>
    <hyperlink ref="B49" location="'16.DIANDRA PRIMAMITRA MEDIA CV'!A1" display="DIANDRA PRIMAMITRA MEDIA CV" xr:uid="{00000000-0004-0000-0100-000016000000}"/>
    <hyperlink ref="B50" location="'17.Dunia Pustaka Jaya PT'!A1" display="Dunia Pustaka Jaya PT" xr:uid="{00000000-0004-0000-0100-000017000000}"/>
    <hyperlink ref="B51" location="'18.Duta Pustaka Indonesia PT'!A1" display="Duta Pustaka Indonesia PT" xr:uid="{00000000-0004-0000-0100-000018000000}"/>
    <hyperlink ref="B52" location="'19.Elementa Media Literasi PT'!A1" display="Elementa Media Literasi PT" xr:uid="{00000000-0004-0000-0100-000019000000}"/>
    <hyperlink ref="B53" location="'20.Elex Media Komputindo PT'!A1" display="Elex Media Komputindo PT" xr:uid="{00000000-0004-0000-0100-00001A000000}"/>
    <hyperlink ref="B54" location="'21.Era Adicitra Intermedia PT'!A1" display="Era Adicitra Intermedia PT" xr:uid="{00000000-0004-0000-0100-00001B000000}"/>
    <hyperlink ref="B55" location="'22.Garuda Mas Sejahtera CV'!A1" display="Garuda Mas Sejahtera CV" xr:uid="{00000000-0004-0000-0100-00001C000000}"/>
    <hyperlink ref="B56" location="'23.Gava Media CV'!A1" display="Gava Media CV" xr:uid="{00000000-0004-0000-0100-00001D000000}"/>
    <hyperlink ref="B57" location="'24.Gema Insani'!A1" display="Gema Insani" xr:uid="{00000000-0004-0000-0100-00001E000000}"/>
    <hyperlink ref="B58" location="'25.Graha Printama Selaras CV'!A1" display="Graha Printama Selaras CV" xr:uid="{00000000-0004-0000-0100-00001F000000}"/>
    <hyperlink ref="B59" location="'26.Gramedia Pustaka Utama PT'!A1" display="Gramedia Pustaka Utama PT" xr:uid="{00000000-0004-0000-0100-000020000000}"/>
    <hyperlink ref="B60" location="'27.Grasindo (Gramedia Widia Sar'!A1" display="Grasindo (Gramedia Widia Sarana Indonesia)" xr:uid="{00000000-0004-0000-0100-000021000000}"/>
    <hyperlink ref="B61" location="'28.Indiva Media Kreasi PT'!A1" display="Indiva Media Kreasi PT" xr:uid="{00000000-0004-0000-0100-000022000000}"/>
    <hyperlink ref="B62" location="'29.Indocamp CV'!A1" display="Indocamp CV" xr:uid="{00000000-0004-0000-0100-000023000000}"/>
    <hyperlink ref="B63" location="'30.Indonesia Emas Group'!A1" display="Indonesia Emas Group" xr:uid="{00000000-0004-0000-0100-000024000000}"/>
    <hyperlink ref="B64" location="'31.Intan Pariwara Grup (Cempaka'!A1" display="Intan Pariwara Grup (Cempaka Putih PT)" xr:uid="{00000000-0004-0000-0100-000025000000}"/>
    <hyperlink ref="B65" location="'32.Intera CV'!A1" display="Intera CV" xr:uid="{00000000-0004-0000-0100-000026000000}"/>
    <hyperlink ref="B66" location="'33.Jejak Publisher CV'!A1" display="Jejak Publisher CV" xr:uid="{00000000-0004-0000-0100-000027000000}"/>
    <hyperlink ref="B67" location="'34.Jejak Pustaka'!A1" display="Jejak Pustaka" xr:uid="{00000000-0004-0000-0100-000028000000}"/>
    <hyperlink ref="B68" location="'35.Jepe Press Media Utama PT'!A1" display="Jepe Press Media Utama PT" xr:uid="{00000000-0004-0000-0100-000029000000}"/>
    <hyperlink ref="B69" location="'36.Kanisius PT'!A1" display="Kanisius PT" xr:uid="{00000000-0004-0000-0100-00002A000000}"/>
    <hyperlink ref="B70" location="'37.Kesaint Blanc Indah PT'!A1" display="Kesaint Blanc Indah PT" xr:uid="{00000000-0004-0000-0100-00002B000000}"/>
    <hyperlink ref="B71" location="'38.Kompas Media Nusantara (Pene'!A1" display="Kompas Media Nusantara (Penerbit Buku Kompas)" xr:uid="{00000000-0004-0000-0100-00002C000000}"/>
    <hyperlink ref="B72" location="'40.Langgam Pustaka'!A1" display="Langgam Pustaka" xr:uid="{00000000-0004-0000-0100-00002D000000}"/>
    <hyperlink ref="B73" location="'41.Latif Kitto Mahesa PT'!A1" display="Latif Kitto Mahesa PT" xr:uid="{00000000-0004-0000-0100-00002E000000}"/>
    <hyperlink ref="B74" location="'42.LENTERA HATI PT'!A1" display="LENTERA HATI PT" xr:uid="{00000000-0004-0000-0100-00002F000000}"/>
    <hyperlink ref="B75" location="'43.Lentera Pustaka Indonesia'!A1" display="Lentera Pustaka Indonesia" xr:uid="{00000000-0004-0000-0100-000030000000}"/>
    <hyperlink ref="B76" location="'44.Literasi Nusantara Abadi Gro'!A1" display="Literasi Nusantara Abadi Group PT" xr:uid="{00000000-0004-0000-0100-000031000000}"/>
    <hyperlink ref="B77" location="'45.Literindo Berkah Karya PT'!A1" display="Literindo Berkah Karya PT" xr:uid="{00000000-0004-0000-0100-000032000000}"/>
    <hyperlink ref="B78" location="'46.LOKA AKSARA CV'!A1" display="LOKA AKSARA CV" xr:uid="{00000000-0004-0000-0100-000033000000}"/>
    <hyperlink ref="B79" location="'47.Luxima Metro Media PT'!A1" display="Luxima Metro Media PT" xr:uid="{00000000-0004-0000-0100-000034000000}"/>
    <hyperlink ref="B80" location="'48.Mandar Maju CV'!A1" display="Mandar Maju CV" xr:uid="{00000000-0004-0000-0100-000035000000}"/>
    <hyperlink ref="B81" location="'49.Media Akselerasi'!A1" display="Media Akselerasi" xr:uid="{00000000-0004-0000-0100-000036000000}"/>
    <hyperlink ref="B82" location="'50.Media Cendekia Muslim CV'!A1" display="Media Cendekia Muslim CV" xr:uid="{00000000-0004-0000-0100-000037000000}"/>
    <hyperlink ref="B83" location="'51.Media Dinamika Selaras PT'!A1" display="Media Dinamika Selaras PT" xr:uid="{00000000-0004-0000-0100-000038000000}"/>
    <hyperlink ref="B84" location="'52.Media Karya Putra CV'!A1" display="Media Karya Putra CV" xr:uid="{00000000-0004-0000-0100-000039000000}"/>
    <hyperlink ref="B85" location="'53.Media Pressindo PT'!A1" display="Media Pressindo PT" xr:uid="{00000000-0004-0000-0100-00003A000000}"/>
    <hyperlink ref="B86" location="'54.Mediantara Semesta PT'!A1" display="Mediantara Semesta PT" xr:uid="{00000000-0004-0000-0100-00003B000000}"/>
    <hyperlink ref="B87" location="'55.Melania Publishing CV'!A1" display="Melania Publishing CV" xr:uid="{00000000-0004-0000-0100-00003C000000}"/>
    <hyperlink ref="B88" location="'56.Mutiara Aksara CV'!A1" display="Mutiara Aksara CV" xr:uid="{00000000-0004-0000-0100-00003D000000}"/>
    <hyperlink ref="B89" location="'57.Nafal Global Nusantara PT'!A1" display="Nafal Global Nusantara PT" xr:uid="{00000000-0004-0000-0100-00003E000000}"/>
    <hyperlink ref="B90" location="'58.Niaga Swadaya PT'!A1" display="Niaga Swadaya PT" xr:uid="{00000000-0004-0000-0100-00003F000000}"/>
    <hyperlink ref="B91" location="'59.Nuansa Cendekia CV'!A1" display="Nuansa Cendekia CV" xr:uid="{00000000-0004-0000-0100-000040000000}"/>
    <hyperlink ref="B92" location="'60.Penebar Swadaya PT'!A1" display="Penebar Swadaya PT" xr:uid="{00000000-0004-0000-0100-000041000000}"/>
    <hyperlink ref="B93" location="'61.Penerbit Adab'!A1" display="Penerbit Adab" xr:uid="{00000000-0004-0000-0100-000042000000}"/>
    <hyperlink ref="B94" location="'62.Penerbit EGC'!A1" display="Penerbit EGC" xr:uid="{00000000-0004-0000-0100-000043000000}"/>
    <hyperlink ref="B95" location="'63.Penerbit IPB Press PT'!A1" display="Penerbit IPB Press PT" xr:uid="{00000000-0004-0000-0100-000044000000}"/>
    <hyperlink ref="B96" location="'64.Penerbit Salemba'!A1" display="Penerbit Salemba" xr:uid="{00000000-0004-0000-0100-000045000000}"/>
    <hyperlink ref="B97" location="'65.Pohon Cahaya Semesta PT'!A1" display="Pohon Cahaya Semesta PT" xr:uid="{00000000-0004-0000-0100-000046000000}"/>
    <hyperlink ref="B98" location="'66.Prana Dinamika Sejahtera PT'!A1" display="Prana Dinamika Sejahtera PT" xr:uid="{00000000-0004-0000-0100-000047000000}"/>
    <hyperlink ref="B99" location="'67.PrenadaMedia Group'!A1" display="PrenadaMedia Group" xr:uid="{00000000-0004-0000-0100-000048000000}"/>
    <hyperlink ref="B100" location="'68.Pusat Data dan Analisa Tempo'!A1" display="Pusat Data dan Analisa Tempo PT" xr:uid="{00000000-0004-0000-0100-000049000000}"/>
    <hyperlink ref="B101" location="'69.Puspa Swara PT'!A1" display="Puspa Swara PT" xr:uid="{00000000-0004-0000-0100-00004A000000}"/>
    <hyperlink ref="B102" location="'70.Pustaka Baru Press'!A1" display="Pustaka Baru Press" xr:uid="{00000000-0004-0000-0100-00004B000000}"/>
    <hyperlink ref="B103" location="'71.Pustaka Bengawan CV'!A1" display="Pustaka Bengawan CV" xr:uid="{00000000-0004-0000-0100-00004C000000}"/>
    <hyperlink ref="B104" location="'72.Pustaka Rumah Cinta CV'!A1" display="Pustaka Rumah Cinta CV" xr:uid="{00000000-0004-0000-0100-00004D000000}"/>
    <hyperlink ref="B105" location="'73.RajaGrafindo Persada PT'!A1" display="RajaGrafindo Persada PT" xr:uid="{00000000-0004-0000-0100-00004E000000}"/>
    <hyperlink ref="B106" location="'74.Rajawali Intan Cemerlang'!A1" display="Rajawali Intan Cemerlang" xr:uid="{00000000-0004-0000-0100-00004F000000}"/>
    <hyperlink ref="B107" location="'75.Rayyana Komunikasindo PT'!A1" display="Rayyana Komunikasindo PT" xr:uid="{00000000-0004-0000-0100-000050000000}"/>
    <hyperlink ref="B108" location="'77.Refika Aditama PT'!A1" display="Refika Aditama PT" xr:uid="{00000000-0004-0000-0100-000051000000}"/>
    <hyperlink ref="B109" location="'76.Remaja Rosdakarya PT'!A1" display="Remaja Rosdakarya PT" xr:uid="{00000000-0004-0000-0100-000052000000}"/>
    <hyperlink ref="B110" location="'78.Rene Turos Indonesia PT'!A1" display="Rene Turos Indonesia PT" xr:uid="{00000000-0004-0000-0100-000053000000}"/>
    <hyperlink ref="B111" location="'79.Sarana Pancakarya Nusa PT'!A1" display="Sarana Pancakarya Nusa PT" xr:uid="{00000000-0004-0000-0100-000054000000}"/>
    <hyperlink ref="B112" location="'80.Scopindo Media Pustaka PT'!A1" display="Scopindo Media Pustaka PT" xr:uid="{00000000-0004-0000-0100-000055000000}"/>
    <hyperlink ref="B113" location="'81.Seti-Aji CV'!A1" display="Seti-Aji CV" xr:uid="{00000000-0004-0000-0100-000056000000}"/>
    <hyperlink ref="B114" location="'83.Sinergi Prima Magna CV'!A1" display="Sinergi Prima Magna CV" xr:uid="{00000000-0004-0000-0100-000057000000}"/>
    <hyperlink ref="B115" location="'85.Tazkia Investindo Utama PT'!A1" display="Tazkia Investindo Utama PT" xr:uid="{00000000-0004-0000-0100-000058000000}"/>
    <hyperlink ref="B116" location="'86.Teguh Karya CV'!A1" display="Teguh Karya CV" xr:uid="{00000000-0004-0000-0100-000059000000}"/>
    <hyperlink ref="B117" location="'87.Tiga Serangkai Pustaka Mandi'!A1" display="Tiga Serangkai Pustaka Mandiri PT" xr:uid="{00000000-0004-0000-0100-00005A000000}"/>
    <hyperlink ref="B118" location="'89.Trubus Swadaya PT'!A1" display="Trubus Swadaya PT" xr:uid="{00000000-0004-0000-0100-00005B000000}"/>
    <hyperlink ref="B119" location="'90.UGM Press'!A1" display="UGM Press" xr:uid="{00000000-0004-0000-0100-00005C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34343"/>
    <outlinePr summaryBelow="0" summaryRight="0"/>
  </sheetPr>
  <dimension ref="A1:EN1031"/>
  <sheetViews>
    <sheetView workbookViewId="0">
      <pane xSplit="3" ySplit="8" topLeftCell="D9" activePane="bottomRight" state="frozen"/>
      <selection pane="topRight" activeCell="D1" sqref="D1"/>
      <selection pane="bottomLeft" activeCell="A9" sqref="A9"/>
      <selection pane="bottomRight" activeCell="D9" sqref="D9"/>
    </sheetView>
  </sheetViews>
  <sheetFormatPr defaultColWidth="14.42578125" defaultRowHeight="15" customHeight="1"/>
  <cols>
    <col min="1" max="1" width="8.5703125" customWidth="1"/>
    <col min="2" max="2" width="44.140625" customWidth="1"/>
    <col min="3" max="3" width="19.42578125" customWidth="1"/>
    <col min="4" max="4" width="13.42578125" customWidth="1"/>
    <col min="5" max="96" width="5.85546875" customWidth="1"/>
    <col min="97" max="97" width="7" customWidth="1"/>
  </cols>
  <sheetData>
    <row r="1" spans="1:144">
      <c r="A1" s="303" t="s">
        <v>171</v>
      </c>
      <c r="B1" s="283"/>
      <c r="C1" s="133" t="s">
        <v>172</v>
      </c>
      <c r="D1" s="134" t="s">
        <v>173</v>
      </c>
      <c r="E1" s="135"/>
      <c r="F1" s="135"/>
      <c r="G1" s="135"/>
      <c r="H1" s="135"/>
      <c r="I1" s="135"/>
      <c r="J1" s="135"/>
      <c r="K1" s="135"/>
      <c r="L1" s="136"/>
      <c r="M1" s="136"/>
      <c r="N1" s="136"/>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135"/>
      <c r="BF1" s="135"/>
      <c r="BG1" s="135"/>
      <c r="BH1" s="135"/>
      <c r="BI1" s="135"/>
      <c r="BJ1" s="135"/>
      <c r="BK1" s="135"/>
      <c r="BL1" s="135"/>
      <c r="BM1" s="135"/>
      <c r="BN1" s="135"/>
      <c r="BO1" s="135"/>
      <c r="BP1" s="135"/>
      <c r="BQ1" s="135"/>
      <c r="BR1" s="135"/>
      <c r="BS1" s="135"/>
      <c r="BT1" s="135"/>
      <c r="BU1" s="135"/>
      <c r="BV1" s="135"/>
      <c r="BW1" s="135"/>
      <c r="BX1" s="135"/>
      <c r="BY1" s="135"/>
      <c r="BZ1" s="135"/>
      <c r="CA1" s="135"/>
      <c r="CB1" s="135"/>
      <c r="CC1" s="135"/>
      <c r="CD1" s="135"/>
      <c r="CE1" s="135"/>
      <c r="CF1" s="135"/>
      <c r="CG1" s="135"/>
      <c r="CH1" s="135"/>
      <c r="CI1" s="135"/>
      <c r="CJ1" s="135"/>
      <c r="CK1" s="135"/>
      <c r="CL1" s="135"/>
      <c r="CM1" s="135"/>
      <c r="CN1" s="135"/>
      <c r="CO1" s="135"/>
      <c r="CP1" s="135"/>
      <c r="CQ1" s="135"/>
      <c r="CR1" s="135"/>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row>
    <row r="2" spans="1:144">
      <c r="A2" s="24"/>
      <c r="B2" s="137"/>
      <c r="C2" s="138"/>
      <c r="D2" s="138"/>
      <c r="E2" s="135"/>
      <c r="F2" s="135"/>
      <c r="G2" s="135"/>
      <c r="H2" s="135"/>
      <c r="I2" s="135"/>
      <c r="J2" s="135"/>
      <c r="K2" s="135"/>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c r="EL2" s="24"/>
      <c r="EM2" s="24"/>
      <c r="EN2" s="24"/>
    </row>
    <row r="3" spans="1:144">
      <c r="A3" s="24"/>
      <c r="B3" s="137"/>
      <c r="C3" s="138"/>
      <c r="D3" s="138"/>
      <c r="E3" s="135"/>
      <c r="F3" s="135"/>
      <c r="G3" s="135"/>
      <c r="H3" s="135"/>
      <c r="I3" s="135"/>
      <c r="J3" s="135"/>
      <c r="K3" s="135"/>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c r="CL3" s="135"/>
      <c r="CM3" s="135"/>
      <c r="CN3" s="135"/>
      <c r="CO3" s="135"/>
      <c r="CP3" s="135"/>
      <c r="CQ3" s="135"/>
      <c r="CR3" s="135"/>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row>
    <row r="4" spans="1:144">
      <c r="A4" s="304" t="s">
        <v>174</v>
      </c>
      <c r="B4" s="283"/>
      <c r="C4" s="139" t="e">
        <f>C5/A5</f>
        <v>#REF!</v>
      </c>
      <c r="D4" s="137"/>
      <c r="E4" s="140" t="s">
        <v>175</v>
      </c>
      <c r="F4" s="140" t="s">
        <v>176</v>
      </c>
      <c r="G4" s="140" t="s">
        <v>177</v>
      </c>
      <c r="H4" s="140" t="s">
        <v>178</v>
      </c>
      <c r="I4" s="140" t="s">
        <v>179</v>
      </c>
      <c r="J4" s="140" t="s">
        <v>180</v>
      </c>
      <c r="K4" s="140" t="s">
        <v>181</v>
      </c>
      <c r="L4" s="140" t="s">
        <v>182</v>
      </c>
      <c r="M4" s="140" t="s">
        <v>183</v>
      </c>
      <c r="N4" s="140" t="s">
        <v>175</v>
      </c>
      <c r="O4" s="140" t="s">
        <v>176</v>
      </c>
      <c r="P4" s="140" t="s">
        <v>177</v>
      </c>
      <c r="Q4" s="140" t="s">
        <v>178</v>
      </c>
      <c r="R4" s="140" t="s">
        <v>179</v>
      </c>
      <c r="S4" s="140" t="s">
        <v>180</v>
      </c>
      <c r="T4" s="140" t="s">
        <v>181</v>
      </c>
      <c r="U4" s="140" t="s">
        <v>182</v>
      </c>
      <c r="V4" s="140" t="s">
        <v>183</v>
      </c>
      <c r="W4" s="140" t="s">
        <v>184</v>
      </c>
      <c r="X4" s="140" t="s">
        <v>185</v>
      </c>
      <c r="Y4" s="140" t="s">
        <v>186</v>
      </c>
      <c r="Z4" s="140" t="s">
        <v>187</v>
      </c>
      <c r="AA4" s="140" t="s">
        <v>188</v>
      </c>
      <c r="AB4" s="140" t="s">
        <v>189</v>
      </c>
      <c r="AC4" s="140" t="s">
        <v>190</v>
      </c>
      <c r="AD4" s="140" t="s">
        <v>191</v>
      </c>
      <c r="AE4" s="140" t="s">
        <v>192</v>
      </c>
      <c r="AF4" s="140" t="s">
        <v>193</v>
      </c>
      <c r="AG4" s="140" t="s">
        <v>194</v>
      </c>
      <c r="AH4" s="140" t="s">
        <v>195</v>
      </c>
      <c r="AI4" s="140" t="s">
        <v>196</v>
      </c>
      <c r="AJ4" s="140" t="s">
        <v>197</v>
      </c>
      <c r="AK4" s="140" t="s">
        <v>198</v>
      </c>
      <c r="AL4" s="140" t="s">
        <v>199</v>
      </c>
      <c r="AM4" s="140" t="s">
        <v>200</v>
      </c>
      <c r="AN4" s="140" t="s">
        <v>201</v>
      </c>
      <c r="AO4" s="140" t="s">
        <v>202</v>
      </c>
      <c r="AP4" s="140" t="s">
        <v>203</v>
      </c>
      <c r="AQ4" s="140" t="s">
        <v>204</v>
      </c>
      <c r="AR4" s="140" t="s">
        <v>205</v>
      </c>
      <c r="AS4" s="140" t="s">
        <v>206</v>
      </c>
      <c r="AT4" s="140" t="s">
        <v>207</v>
      </c>
      <c r="AU4" s="140" t="s">
        <v>208</v>
      </c>
      <c r="AV4" s="140" t="s">
        <v>209</v>
      </c>
      <c r="AW4" s="140" t="s">
        <v>210</v>
      </c>
      <c r="AX4" s="140" t="s">
        <v>211</v>
      </c>
      <c r="AY4" s="140" t="s">
        <v>212</v>
      </c>
      <c r="AZ4" s="140" t="s">
        <v>213</v>
      </c>
      <c r="BA4" s="140" t="s">
        <v>214</v>
      </c>
      <c r="BB4" s="140" t="s">
        <v>215</v>
      </c>
      <c r="BC4" s="140" t="s">
        <v>216</v>
      </c>
      <c r="BD4" s="140" t="s">
        <v>217</v>
      </c>
      <c r="BE4" s="140" t="s">
        <v>218</v>
      </c>
      <c r="BF4" s="140" t="s">
        <v>219</v>
      </c>
      <c r="BG4" s="140" t="s">
        <v>220</v>
      </c>
      <c r="BH4" s="140" t="s">
        <v>221</v>
      </c>
      <c r="BI4" s="140" t="s">
        <v>222</v>
      </c>
      <c r="BJ4" s="140" t="s">
        <v>223</v>
      </c>
      <c r="BK4" s="140" t="s">
        <v>224</v>
      </c>
      <c r="BL4" s="140" t="s">
        <v>225</v>
      </c>
      <c r="BM4" s="140" t="s">
        <v>226</v>
      </c>
      <c r="BN4" s="140" t="s">
        <v>227</v>
      </c>
      <c r="BO4" s="140" t="s">
        <v>228</v>
      </c>
      <c r="BP4" s="140" t="s">
        <v>229</v>
      </c>
      <c r="BQ4" s="140" t="s">
        <v>230</v>
      </c>
      <c r="BR4" s="140" t="s">
        <v>231</v>
      </c>
      <c r="BS4" s="140" t="s">
        <v>232</v>
      </c>
      <c r="BT4" s="140" t="s">
        <v>233</v>
      </c>
      <c r="BU4" s="140" t="s">
        <v>234</v>
      </c>
      <c r="BV4" s="140" t="s">
        <v>235</v>
      </c>
      <c r="BW4" s="140" t="s">
        <v>236</v>
      </c>
      <c r="BX4" s="140" t="s">
        <v>237</v>
      </c>
      <c r="BY4" s="140" t="s">
        <v>238</v>
      </c>
      <c r="BZ4" s="140" t="s">
        <v>239</v>
      </c>
      <c r="CA4" s="140" t="s">
        <v>240</v>
      </c>
      <c r="CB4" s="140" t="s">
        <v>241</v>
      </c>
      <c r="CC4" s="140" t="s">
        <v>242</v>
      </c>
      <c r="CD4" s="140" t="s">
        <v>243</v>
      </c>
      <c r="CE4" s="140" t="s">
        <v>244</v>
      </c>
      <c r="CF4" s="140" t="s">
        <v>245</v>
      </c>
      <c r="CG4" s="140" t="s">
        <v>246</v>
      </c>
      <c r="CH4" s="140" t="s">
        <v>247</v>
      </c>
      <c r="CI4" s="140" t="s">
        <v>248</v>
      </c>
      <c r="CJ4" s="140" t="s">
        <v>249</v>
      </c>
      <c r="CK4" s="140" t="s">
        <v>250</v>
      </c>
      <c r="CL4" s="140" t="s">
        <v>251</v>
      </c>
      <c r="CM4" s="140" t="s">
        <v>252</v>
      </c>
      <c r="CN4" s="140" t="s">
        <v>253</v>
      </c>
      <c r="CO4" s="140" t="s">
        <v>254</v>
      </c>
      <c r="CP4" s="140" t="s">
        <v>255</v>
      </c>
      <c r="CQ4" s="140" t="s">
        <v>256</v>
      </c>
      <c r="CR4" s="140" t="s">
        <v>257</v>
      </c>
      <c r="CS4" s="140" t="s">
        <v>258</v>
      </c>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row>
    <row r="5" spans="1:144">
      <c r="A5" s="305" t="e">
        <f>'Hasil Seleksi'!C5</f>
        <v>#REF!</v>
      </c>
      <c r="B5" s="283"/>
      <c r="C5" s="137" t="e">
        <f>SUM(E5:CS5)</f>
        <v>#REF!</v>
      </c>
      <c r="D5" s="137"/>
      <c r="E5" s="141">
        <f t="shared" ref="E5:CS5" si="0">SUM(E14,E25,E37,E49,E55,E60,E67,E78,E110,E119)</f>
        <v>88</v>
      </c>
      <c r="F5" s="141">
        <f t="shared" si="0"/>
        <v>238</v>
      </c>
      <c r="G5" s="141" t="e">
        <f t="shared" si="0"/>
        <v>#REF!</v>
      </c>
      <c r="H5" s="141" t="e">
        <f t="shared" si="0"/>
        <v>#REF!</v>
      </c>
      <c r="I5" s="141" t="e">
        <f t="shared" si="0"/>
        <v>#REF!</v>
      </c>
      <c r="J5" s="141" t="e">
        <f t="shared" si="0"/>
        <v>#REF!</v>
      </c>
      <c r="K5" s="141" t="e">
        <f t="shared" si="0"/>
        <v>#REF!</v>
      </c>
      <c r="L5" s="141" t="e">
        <f t="shared" si="0"/>
        <v>#REF!</v>
      </c>
      <c r="M5" s="141" t="e">
        <f t="shared" si="0"/>
        <v>#REF!</v>
      </c>
      <c r="N5" s="141">
        <f t="shared" si="0"/>
        <v>155</v>
      </c>
      <c r="O5" s="141">
        <f t="shared" si="0"/>
        <v>227</v>
      </c>
      <c r="P5" s="141">
        <f t="shared" si="0"/>
        <v>4475</v>
      </c>
      <c r="Q5" s="141" t="e">
        <f t="shared" si="0"/>
        <v>#REF!</v>
      </c>
      <c r="R5" s="141" t="e">
        <f t="shared" si="0"/>
        <v>#REF!</v>
      </c>
      <c r="S5" s="141" t="e">
        <f t="shared" si="0"/>
        <v>#REF!</v>
      </c>
      <c r="T5" s="141" t="e">
        <f t="shared" si="0"/>
        <v>#REF!</v>
      </c>
      <c r="U5" s="141" t="e">
        <f t="shared" si="0"/>
        <v>#REF!</v>
      </c>
      <c r="V5" s="141" t="e">
        <f t="shared" si="0"/>
        <v>#REF!</v>
      </c>
      <c r="W5" s="141" t="e">
        <f t="shared" si="0"/>
        <v>#REF!</v>
      </c>
      <c r="X5" s="141" t="e">
        <f t="shared" si="0"/>
        <v>#REF!</v>
      </c>
      <c r="Y5" s="141" t="e">
        <f t="shared" si="0"/>
        <v>#REF!</v>
      </c>
      <c r="Z5" s="141" t="e">
        <f t="shared" si="0"/>
        <v>#REF!</v>
      </c>
      <c r="AA5" s="141" t="e">
        <f t="shared" si="0"/>
        <v>#REF!</v>
      </c>
      <c r="AB5" s="141" t="e">
        <f t="shared" si="0"/>
        <v>#REF!</v>
      </c>
      <c r="AC5" s="141" t="e">
        <f t="shared" si="0"/>
        <v>#REF!</v>
      </c>
      <c r="AD5" s="141" t="e">
        <f t="shared" si="0"/>
        <v>#REF!</v>
      </c>
      <c r="AE5" s="141" t="e">
        <f t="shared" si="0"/>
        <v>#REF!</v>
      </c>
      <c r="AF5" s="141" t="e">
        <f t="shared" si="0"/>
        <v>#REF!</v>
      </c>
      <c r="AG5" s="141" t="e">
        <f t="shared" si="0"/>
        <v>#REF!</v>
      </c>
      <c r="AH5" s="141" t="e">
        <f t="shared" si="0"/>
        <v>#REF!</v>
      </c>
      <c r="AI5" s="141" t="e">
        <f t="shared" si="0"/>
        <v>#REF!</v>
      </c>
      <c r="AJ5" s="141" t="e">
        <f t="shared" si="0"/>
        <v>#REF!</v>
      </c>
      <c r="AK5" s="141" t="e">
        <f t="shared" si="0"/>
        <v>#REF!</v>
      </c>
      <c r="AL5" s="141" t="e">
        <f t="shared" si="0"/>
        <v>#REF!</v>
      </c>
      <c r="AM5" s="141" t="e">
        <f t="shared" si="0"/>
        <v>#REF!</v>
      </c>
      <c r="AN5" s="141" t="e">
        <f t="shared" si="0"/>
        <v>#REF!</v>
      </c>
      <c r="AO5" s="141" t="e">
        <f t="shared" si="0"/>
        <v>#REF!</v>
      </c>
      <c r="AP5" s="141" t="e">
        <f t="shared" si="0"/>
        <v>#REF!</v>
      </c>
      <c r="AQ5" s="141" t="e">
        <f t="shared" si="0"/>
        <v>#REF!</v>
      </c>
      <c r="AR5" s="141" t="e">
        <f t="shared" si="0"/>
        <v>#REF!</v>
      </c>
      <c r="AS5" s="141" t="e">
        <f t="shared" si="0"/>
        <v>#REF!</v>
      </c>
      <c r="AT5" s="141" t="e">
        <f t="shared" si="0"/>
        <v>#REF!</v>
      </c>
      <c r="AU5" s="141" t="e">
        <f t="shared" si="0"/>
        <v>#REF!</v>
      </c>
      <c r="AV5" s="141" t="e">
        <f t="shared" si="0"/>
        <v>#REF!</v>
      </c>
      <c r="AW5" s="141" t="e">
        <f t="shared" si="0"/>
        <v>#REF!</v>
      </c>
      <c r="AX5" s="141" t="e">
        <f t="shared" si="0"/>
        <v>#REF!</v>
      </c>
      <c r="AY5" s="141" t="e">
        <f t="shared" si="0"/>
        <v>#REF!</v>
      </c>
      <c r="AZ5" s="141" t="e">
        <f t="shared" si="0"/>
        <v>#REF!</v>
      </c>
      <c r="BA5" s="141" t="e">
        <f t="shared" si="0"/>
        <v>#REF!</v>
      </c>
      <c r="BB5" s="141" t="e">
        <f t="shared" si="0"/>
        <v>#REF!</v>
      </c>
      <c r="BC5" s="141" t="e">
        <f t="shared" si="0"/>
        <v>#REF!</v>
      </c>
      <c r="BD5" s="141" t="e">
        <f t="shared" si="0"/>
        <v>#REF!</v>
      </c>
      <c r="BE5" s="141" t="e">
        <f t="shared" si="0"/>
        <v>#REF!</v>
      </c>
      <c r="BF5" s="141" t="e">
        <f t="shared" si="0"/>
        <v>#REF!</v>
      </c>
      <c r="BG5" s="141" t="e">
        <f t="shared" si="0"/>
        <v>#REF!</v>
      </c>
      <c r="BH5" s="141" t="e">
        <f t="shared" si="0"/>
        <v>#REF!</v>
      </c>
      <c r="BI5" s="141" t="e">
        <f t="shared" si="0"/>
        <v>#REF!</v>
      </c>
      <c r="BJ5" s="141" t="e">
        <f t="shared" si="0"/>
        <v>#REF!</v>
      </c>
      <c r="BK5" s="141" t="e">
        <f t="shared" si="0"/>
        <v>#REF!</v>
      </c>
      <c r="BL5" s="141" t="e">
        <f t="shared" si="0"/>
        <v>#REF!</v>
      </c>
      <c r="BM5" s="141" t="e">
        <f t="shared" si="0"/>
        <v>#REF!</v>
      </c>
      <c r="BN5" s="141" t="e">
        <f t="shared" si="0"/>
        <v>#REF!</v>
      </c>
      <c r="BO5" s="141" t="e">
        <f t="shared" si="0"/>
        <v>#REF!</v>
      </c>
      <c r="BP5" s="141" t="e">
        <f t="shared" si="0"/>
        <v>#REF!</v>
      </c>
      <c r="BQ5" s="141" t="e">
        <f t="shared" si="0"/>
        <v>#REF!</v>
      </c>
      <c r="BR5" s="141" t="e">
        <f t="shared" si="0"/>
        <v>#REF!</v>
      </c>
      <c r="BS5" s="141" t="e">
        <f t="shared" si="0"/>
        <v>#REF!</v>
      </c>
      <c r="BT5" s="141" t="e">
        <f t="shared" si="0"/>
        <v>#REF!</v>
      </c>
      <c r="BU5" s="141" t="e">
        <f t="shared" si="0"/>
        <v>#REF!</v>
      </c>
      <c r="BV5" s="141" t="e">
        <f t="shared" si="0"/>
        <v>#REF!</v>
      </c>
      <c r="BW5" s="141" t="e">
        <f t="shared" si="0"/>
        <v>#REF!</v>
      </c>
      <c r="BX5" s="141" t="e">
        <f t="shared" si="0"/>
        <v>#REF!</v>
      </c>
      <c r="BY5" s="141" t="e">
        <f t="shared" si="0"/>
        <v>#REF!</v>
      </c>
      <c r="BZ5" s="141" t="e">
        <f t="shared" si="0"/>
        <v>#REF!</v>
      </c>
      <c r="CA5" s="141" t="e">
        <f t="shared" si="0"/>
        <v>#REF!</v>
      </c>
      <c r="CB5" s="141" t="e">
        <f t="shared" si="0"/>
        <v>#REF!</v>
      </c>
      <c r="CC5" s="141" t="e">
        <f t="shared" si="0"/>
        <v>#REF!</v>
      </c>
      <c r="CD5" s="141" t="e">
        <f t="shared" si="0"/>
        <v>#REF!</v>
      </c>
      <c r="CE5" s="141" t="e">
        <f t="shared" si="0"/>
        <v>#REF!</v>
      </c>
      <c r="CF5" s="141" t="e">
        <f t="shared" si="0"/>
        <v>#REF!</v>
      </c>
      <c r="CG5" s="141" t="e">
        <f t="shared" si="0"/>
        <v>#REF!</v>
      </c>
      <c r="CH5" s="141" t="e">
        <f t="shared" si="0"/>
        <v>#REF!</v>
      </c>
      <c r="CI5" s="141" t="e">
        <f t="shared" si="0"/>
        <v>#REF!</v>
      </c>
      <c r="CJ5" s="141" t="e">
        <f t="shared" si="0"/>
        <v>#REF!</v>
      </c>
      <c r="CK5" s="141" t="e">
        <f t="shared" si="0"/>
        <v>#REF!</v>
      </c>
      <c r="CL5" s="141" t="e">
        <f t="shared" si="0"/>
        <v>#REF!</v>
      </c>
      <c r="CM5" s="141" t="e">
        <f t="shared" si="0"/>
        <v>#REF!</v>
      </c>
      <c r="CN5" s="141" t="e">
        <f t="shared" si="0"/>
        <v>#REF!</v>
      </c>
      <c r="CO5" s="141" t="e">
        <f t="shared" si="0"/>
        <v>#REF!</v>
      </c>
      <c r="CP5" s="141" t="e">
        <f t="shared" si="0"/>
        <v>#REF!</v>
      </c>
      <c r="CQ5" s="141" t="e">
        <f t="shared" si="0"/>
        <v>#REF!</v>
      </c>
      <c r="CR5" s="141" t="e">
        <f t="shared" si="0"/>
        <v>#REF!</v>
      </c>
      <c r="CS5" s="141" t="e">
        <f t="shared" si="0"/>
        <v>#REF!</v>
      </c>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row>
    <row r="6" spans="1:144">
      <c r="A6" s="36"/>
      <c r="B6" s="36"/>
      <c r="C6" s="139"/>
      <c r="D6" s="137" t="e">
        <f>SUM(E6:CS6)</f>
        <v>#REF!</v>
      </c>
      <c r="E6" s="135">
        <f>COUNTIF(AlumniPT,"")</f>
        <v>0</v>
      </c>
      <c r="F6" s="135">
        <f>COUNTIF(BalaiPustakaPT,"")</f>
        <v>0</v>
      </c>
      <c r="G6" s="135" t="e">
        <f>COUNTIF(KytaJayaMandiriCV,"")</f>
        <v>#REF!</v>
      </c>
      <c r="H6" s="135" t="e">
        <f>COUNTIF(SindunataCV,"")</f>
        <v>#REF!</v>
      </c>
      <c r="I6" s="135" t="e">
        <f>COUNTIF(SyiahKualaUniversityPress,"")</f>
        <v>#REF!</v>
      </c>
      <c r="J6" s="135" t="e">
        <f>COUNTIF(UINMALIKIPRESS,"")</f>
        <v>#REF!</v>
      </c>
      <c r="K6" s="135" t="e">
        <f>COUNTIF(UNISMAPRESS,"")</f>
        <v>#REF!</v>
      </c>
      <c r="L6" s="135" t="e">
        <f>COUNTIF(UnitomoPress,"")</f>
        <v>#REF!</v>
      </c>
      <c r="M6" s="135" t="e">
        <f>COUNTIF(TITIANILMUCV,"")</f>
        <v>#REF!</v>
      </c>
      <c r="N6" s="135">
        <f>COUNTIF(AlqaprintJatinangor,"")</f>
        <v>0</v>
      </c>
      <c r="O6" s="135">
        <f>COUNTIF(AnantaVidyaCV,"")</f>
        <v>0</v>
      </c>
      <c r="P6" s="135">
        <f>COUNTIF(AndiOffsetCV,"")</f>
        <v>0</v>
      </c>
      <c r="Q6" s="135" t="e">
        <f>COUNTIF(BestariBuanaMurniGroupPT,"")</f>
        <v>#REF!</v>
      </c>
      <c r="R6" s="135" t="e">
        <f>COUNTIF(BintangSemestaMediaCV,"")</f>
        <v>#REF!</v>
      </c>
      <c r="S6" s="135" t="e">
        <f>COUNTIF(BPKTodungSutanGunungMuliaPT,"")</f>
        <v>#REF!</v>
      </c>
      <c r="T6" s="135" t="e">
        <f>COUNTIF(BrataFancyMediaPT,"")</f>
        <v>#REF!</v>
      </c>
      <c r="U6" s="135" t="e">
        <f>COUNTIF(BudiUtamaCVDeepublish,"")</f>
        <v>#REF!</v>
      </c>
      <c r="V6" s="135" t="e">
        <f>COUNTIF(BukaBukuPustaka,"")</f>
        <v>#REF!</v>
      </c>
      <c r="W6" s="135" t="e">
        <f>COUNTIF(BUMIAKSARAPT,"")</f>
        <v>#REF!</v>
      </c>
      <c r="X6" s="135" t="e">
        <f>COUNTIF(CahayaDuabelasSemestaPT,"")</f>
        <v>#REF!</v>
      </c>
      <c r="Y6" s="135" t="e">
        <f>COUNTIF(CitraAdityaBaktiPT,"")</f>
        <v>#REF!</v>
      </c>
      <c r="Z6" s="135" t="e">
        <f>COUNTIF(DeltaEdukasiPrimaCV,"")</f>
        <v>#REF!</v>
      </c>
      <c r="AA6" s="135" t="e">
        <f>COUNTIF(DIANDRAPRIMAMITRAMEDIACV,"")</f>
        <v>#REF!</v>
      </c>
      <c r="AB6" s="135" t="e">
        <f>COUNTIF(DuniaPustakaJayaPT,"")</f>
        <v>#REF!</v>
      </c>
      <c r="AC6" s="135" t="e">
        <f>COUNTIF(DutaPustakaIndonesiaPT,"")</f>
        <v>#REF!</v>
      </c>
      <c r="AD6" s="135" t="e">
        <f>COUNTIF(ElementaMediaLiterasiPT,"")</f>
        <v>#REF!</v>
      </c>
      <c r="AE6" s="135" t="e">
        <f>COUNTIF(ElexMediaKomputindoPT,"")</f>
        <v>#REF!</v>
      </c>
      <c r="AF6" s="135" t="e">
        <f>COUNTIF(EraAdicitraIntermediaPT,"")</f>
        <v>#REF!</v>
      </c>
      <c r="AG6" s="135" t="e">
        <f>COUNTIF(GarudaMasSejahteraCV,"")</f>
        <v>#REF!</v>
      </c>
      <c r="AH6" s="135" t="e">
        <f>COUNTIF(GavaMediaCV,"")</f>
        <v>#REF!</v>
      </c>
      <c r="AI6" s="135" t="e">
        <f>COUNTIF(GemaInsani,"")</f>
        <v>#REF!</v>
      </c>
      <c r="AJ6" s="135" t="e">
        <f>COUNTIF(GrahaPrintamaSelarasCV,"")</f>
        <v>#REF!</v>
      </c>
      <c r="AK6" s="135" t="e">
        <f>COUNTIF(GramediaPustakaUtamaPT,"")</f>
        <v>#REF!</v>
      </c>
      <c r="AL6" s="135" t="e">
        <f>COUNTIF(GrasindoGramediaWidiaSaranaIndonesia,"")</f>
        <v>#REF!</v>
      </c>
      <c r="AM6" s="135" t="e">
        <f>COUNTIF(IndivaMediaKreasiPT,"")</f>
        <v>#REF!</v>
      </c>
      <c r="AN6" s="135" t="e">
        <f>COUNTIF(IndocampCV,"")</f>
        <v>#REF!</v>
      </c>
      <c r="AO6" s="135" t="e">
        <f>COUNTIF(IndonesiaEmasGroup,"")</f>
        <v>#REF!</v>
      </c>
      <c r="AP6" s="135" t="e">
        <f>COUNTIF(IntanPariwaraGrupCempakaPutihPT,"")</f>
        <v>#REF!</v>
      </c>
      <c r="AQ6" s="135" t="e">
        <f>COUNTIF(InteraCV,"")</f>
        <v>#REF!</v>
      </c>
      <c r="AR6" s="135" t="e">
        <f>COUNTIF(JejakPublisherCV,"")</f>
        <v>#REF!</v>
      </c>
      <c r="AS6" s="135" t="e">
        <f>COUNTIF(JejakPustaka,"")</f>
        <v>#REF!</v>
      </c>
      <c r="AT6" s="135" t="e">
        <f>COUNTIF(JepePressMediaUtamaPT,"")</f>
        <v>#REF!</v>
      </c>
      <c r="AU6" s="135" t="e">
        <f>COUNTIF(KanisiusPT,"")</f>
        <v>#REF!</v>
      </c>
      <c r="AV6" s="135" t="e">
        <f>COUNTIF(KesaintBlancIndahPT,"")</f>
        <v>#REF!</v>
      </c>
      <c r="AW6" s="135" t="e">
        <f>COUNTIF(KompasMediaNusantaraPenerbitBukuKompas,"")</f>
        <v>#REF!</v>
      </c>
      <c r="AX6" s="135" t="e">
        <f>COUNTIF(LanggamPustaka,"")</f>
        <v>#REF!</v>
      </c>
      <c r="AY6" s="135" t="e">
        <f>COUNTIF(LatifKittoMahesaPT,"")</f>
        <v>#REF!</v>
      </c>
      <c r="AZ6" s="135" t="e">
        <f>COUNTIF(LENTERAHATIPT,"")</f>
        <v>#REF!</v>
      </c>
      <c r="BA6" s="135" t="e">
        <f>COUNTIF(LenteraPustakaIndonesia,"")</f>
        <v>#REF!</v>
      </c>
      <c r="BB6" s="135" t="e">
        <f>COUNTIF(LiterasiNusantaraAbadiGroupPT,"")</f>
        <v>#REF!</v>
      </c>
      <c r="BC6" s="135" t="e">
        <f>COUNTIF(LiterindoBerkahKaryaPT,"")</f>
        <v>#REF!</v>
      </c>
      <c r="BD6" s="135" t="e">
        <f>COUNTIF(LOKAAKSARACV,"")</f>
        <v>#REF!</v>
      </c>
      <c r="BE6" s="135" t="e">
        <f>COUNTIF(LuximaMetroMediaPT,"")</f>
        <v>#REF!</v>
      </c>
      <c r="BF6" s="135" t="e">
        <f>COUNTIF(MandarMajuCV,"")</f>
        <v>#REF!</v>
      </c>
      <c r="BG6" s="135" t="e">
        <f>COUNTIF(MediaAkselerasi,"")</f>
        <v>#REF!</v>
      </c>
      <c r="BH6" s="135" t="e">
        <f>COUNTIF(MediaCendekiaMuslimCV,"")</f>
        <v>#REF!</v>
      </c>
      <c r="BI6" s="135" t="e">
        <f>COUNTIF(MediaDinamikaSelarasPT,"")</f>
        <v>#REF!</v>
      </c>
      <c r="BJ6" s="135" t="e">
        <f>COUNTIF(MediaKaryaPutraCV,"")</f>
        <v>#REF!</v>
      </c>
      <c r="BK6" s="135" t="e">
        <f>COUNTIF(MediaPressindoPT,"")</f>
        <v>#REF!</v>
      </c>
      <c r="BL6" s="135" t="e">
        <f>COUNTIF(MediantaraSemestaPT,"")</f>
        <v>#REF!</v>
      </c>
      <c r="BM6" s="135" t="e">
        <f>COUNTIF(MelaniaPublishingCV,"")</f>
        <v>#REF!</v>
      </c>
      <c r="BN6" s="135" t="e">
        <f>COUNTIF(MutiaraAksaraCV,"")</f>
        <v>#REF!</v>
      </c>
      <c r="BO6" s="135" t="e">
        <f>COUNTIF(NafalGlobalNusantaraPT,"")</f>
        <v>#REF!</v>
      </c>
      <c r="BP6" s="135" t="e">
        <f>COUNTIF(NiagaSwadayaPT,"")</f>
        <v>#REF!</v>
      </c>
      <c r="BQ6" s="135" t="e">
        <f>COUNTIF(NuansaCendekiaCV,"")</f>
        <v>#REF!</v>
      </c>
      <c r="BR6" s="135" t="e">
        <f>COUNTIF(PenebarSwadayaPT,"")</f>
        <v>#REF!</v>
      </c>
      <c r="BS6" s="135" t="e">
        <f>COUNTIF(PenerbitAdab,"")</f>
        <v>#REF!</v>
      </c>
      <c r="BT6" s="135" t="e">
        <f>COUNTIF(PenerbitEGC,"")</f>
        <v>#REF!</v>
      </c>
      <c r="BU6" s="135" t="e">
        <f>COUNTIF(PenerbitIPBPressPT,"")</f>
        <v>#REF!</v>
      </c>
      <c r="BV6" s="135" t="e">
        <f>COUNTIF(PenerbitSalemba,"")</f>
        <v>#REF!</v>
      </c>
      <c r="BW6" s="135" t="e">
        <f>COUNTIF(PohonCahayaSemestaPT,"")</f>
        <v>#REF!</v>
      </c>
      <c r="BX6" s="135" t="e">
        <f>COUNTIF(PranaDinamikaSejahteraPT,"")</f>
        <v>#REF!</v>
      </c>
      <c r="BY6" s="135" t="e">
        <f>COUNTIF(PrenadaMediaGroup,"")</f>
        <v>#REF!</v>
      </c>
      <c r="BZ6" s="135" t="e">
        <f>COUNTIF(PusatDatadanAnalisaTempoPT,"")</f>
        <v>#REF!</v>
      </c>
      <c r="CA6" s="135" t="e">
        <f>COUNTIF(PuspaSwaraPT,"")</f>
        <v>#REF!</v>
      </c>
      <c r="CB6" s="135" t="e">
        <f>COUNTIF(PustakaBaruPress,"")</f>
        <v>#REF!</v>
      </c>
      <c r="CC6" s="135" t="e">
        <f>COUNTIF(PustakaBengawanCV,"")</f>
        <v>#REF!</v>
      </c>
      <c r="CD6" s="135" t="e">
        <f>COUNTIF(PustakaRumahCintaCV,"")</f>
        <v>#REF!</v>
      </c>
      <c r="CE6" s="135" t="e">
        <f>COUNTIF(RajaGrafindoPersadaPT,"")</f>
        <v>#REF!</v>
      </c>
      <c r="CF6" s="135" t="e">
        <f>COUNTIF(RajawaliIntanCemerlang,"")</f>
        <v>#REF!</v>
      </c>
      <c r="CG6" s="135" t="e">
        <f>COUNTIF(RayyanaKomunikasindoPT,"")</f>
        <v>#REF!</v>
      </c>
      <c r="CH6" s="135" t="e">
        <f>COUNTIF(RefikaAditamaPT,"")</f>
        <v>#REF!</v>
      </c>
      <c r="CI6" s="135" t="e">
        <f>COUNTIF(RemajaRosdakaryaPT,"")</f>
        <v>#REF!</v>
      </c>
      <c r="CJ6" s="135" t="e">
        <f>COUNTIF(ReneTurosIndonesiaPT,"")</f>
        <v>#REF!</v>
      </c>
      <c r="CK6" s="135" t="e">
        <f>COUNTIF(SaranaPancakaryaNusaPT,"")</f>
        <v>#REF!</v>
      </c>
      <c r="CL6" s="135" t="e">
        <f>COUNTIF(ScopindoMediaPustakaPT,"")</f>
        <v>#REF!</v>
      </c>
      <c r="CM6" s="135" t="e">
        <f>COUNTIF(SetiAjiCV,"")</f>
        <v>#REF!</v>
      </c>
      <c r="CN6" s="135" t="e">
        <f>COUNTIF(SinergiPrimaMagnaCV,"")</f>
        <v>#REF!</v>
      </c>
      <c r="CO6" s="135" t="e">
        <f>COUNTIF(TazkiaInvestindoUtamaPT,"")</f>
        <v>#REF!</v>
      </c>
      <c r="CP6" s="135" t="e">
        <f>COUNTIF(TeguhKaryaCV,"")</f>
        <v>#REF!</v>
      </c>
      <c r="CQ6" s="135" t="e">
        <f>COUNTIF(TigaSerangkaiPustakaMandiriPT,"")</f>
        <v>#REF!</v>
      </c>
      <c r="CR6" s="135" t="e">
        <f>COUNTIF(TrubusSwadayaPT,"")</f>
        <v>#REF!</v>
      </c>
      <c r="CS6" s="135" t="e">
        <f>COUNTIF(UGMPress,"")</f>
        <v>#REF!</v>
      </c>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row>
    <row r="7" spans="1:144">
      <c r="A7" s="142" t="s">
        <v>259</v>
      </c>
      <c r="B7" s="142" t="s">
        <v>260</v>
      </c>
      <c r="C7" s="139"/>
      <c r="D7" s="137"/>
      <c r="E7" s="135"/>
      <c r="F7" s="135"/>
      <c r="G7" s="135"/>
      <c r="H7" s="135"/>
      <c r="I7" s="135"/>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c r="CD7" s="135"/>
      <c r="CE7" s="135"/>
      <c r="CF7" s="135"/>
      <c r="CG7" s="135"/>
      <c r="CH7" s="135"/>
      <c r="CI7" s="135"/>
      <c r="CJ7" s="135"/>
      <c r="CK7" s="135"/>
      <c r="CL7" s="135"/>
      <c r="CM7" s="135"/>
      <c r="CN7" s="135"/>
      <c r="CO7" s="135"/>
      <c r="CP7" s="135"/>
      <c r="CQ7" s="135"/>
      <c r="CR7" s="135"/>
      <c r="CS7" s="135"/>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row>
    <row r="8" spans="1:144">
      <c r="A8" s="143"/>
      <c r="B8" s="143"/>
      <c r="C8" s="144"/>
      <c r="D8" s="144"/>
      <c r="E8" s="135"/>
      <c r="F8" s="145"/>
      <c r="G8" s="145"/>
      <c r="H8" s="135"/>
      <c r="I8" s="145"/>
      <c r="J8" s="135"/>
      <c r="K8" s="14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35"/>
      <c r="CG8" s="135"/>
      <c r="CH8" s="135"/>
      <c r="CI8" s="135"/>
      <c r="CJ8" s="135"/>
      <c r="CK8" s="135"/>
      <c r="CL8" s="135"/>
      <c r="CM8" s="135"/>
      <c r="CN8" s="135"/>
      <c r="CO8" s="135"/>
      <c r="CP8" s="135"/>
      <c r="CQ8" s="135"/>
      <c r="CR8" s="135"/>
      <c r="CS8" s="135"/>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row>
    <row r="9" spans="1:144">
      <c r="A9" s="302" t="s">
        <v>261</v>
      </c>
      <c r="B9" s="283"/>
      <c r="C9" s="144"/>
      <c r="D9" s="144"/>
      <c r="E9" s="135"/>
      <c r="F9" s="145"/>
      <c r="G9" s="145"/>
      <c r="H9" s="135"/>
      <c r="I9" s="145"/>
      <c r="J9" s="135"/>
      <c r="K9" s="145"/>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c r="CD9" s="135"/>
      <c r="CE9" s="135"/>
      <c r="CF9" s="135"/>
      <c r="CG9" s="135"/>
      <c r="CH9" s="135"/>
      <c r="CI9" s="135"/>
      <c r="CJ9" s="135"/>
      <c r="CK9" s="135"/>
      <c r="CL9" s="135"/>
      <c r="CM9" s="135"/>
      <c r="CN9" s="135"/>
      <c r="CO9" s="135"/>
      <c r="CP9" s="135"/>
      <c r="CQ9" s="135"/>
      <c r="CR9" s="135"/>
      <c r="CS9" s="135"/>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row>
    <row r="10" spans="1:144">
      <c r="A10" s="142"/>
      <c r="B10" s="142" t="s">
        <v>262</v>
      </c>
      <c r="C10" s="144"/>
      <c r="D10" s="144"/>
      <c r="E10" s="135"/>
      <c r="F10" s="135"/>
      <c r="G10" s="135"/>
      <c r="H10" s="135"/>
      <c r="I10" s="135"/>
      <c r="J10" s="135"/>
      <c r="K10" s="145"/>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35"/>
      <c r="CG10" s="135"/>
      <c r="CH10" s="135"/>
      <c r="CI10" s="135"/>
      <c r="CJ10" s="135"/>
      <c r="CK10" s="135"/>
      <c r="CL10" s="135"/>
      <c r="CM10" s="135"/>
      <c r="CN10" s="135"/>
      <c r="CO10" s="135"/>
      <c r="CP10" s="135"/>
      <c r="CQ10" s="135"/>
      <c r="CR10" s="135"/>
      <c r="CS10" s="135"/>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row>
    <row r="11" spans="1:144">
      <c r="A11" s="146" t="s">
        <v>263</v>
      </c>
      <c r="B11" s="146" t="s">
        <v>264</v>
      </c>
      <c r="C11" s="147" t="e">
        <f t="shared" ref="C11:C13" si="1">SUM(E11:CS11)</f>
        <v>#REF!</v>
      </c>
      <c r="D11" s="147"/>
      <c r="E11" s="135">
        <f>COUNTIF(AlumniPT, $A11)</f>
        <v>0</v>
      </c>
      <c r="F11" s="135">
        <f>COUNTIF(BalaiPustakaPT, $A11)</f>
        <v>34</v>
      </c>
      <c r="G11" s="135" t="e">
        <f>COUNTIF(KytaJayaMandiriCV, $A11)</f>
        <v>#REF!</v>
      </c>
      <c r="H11" s="135" t="e">
        <f>COUNTIF(SindunataCV, $A11)</f>
        <v>#REF!</v>
      </c>
      <c r="I11" s="135" t="e">
        <f>COUNTIF(SyiahKualaUniversityPress, $A11)</f>
        <v>#REF!</v>
      </c>
      <c r="J11" s="135" t="e">
        <f>COUNTIF(UINMALIKIPRESS, $A11)</f>
        <v>#REF!</v>
      </c>
      <c r="K11" s="135" t="e">
        <f>COUNTIF(UNISMAPRESS, $A11)</f>
        <v>#REF!</v>
      </c>
      <c r="L11" s="135" t="e">
        <f>COUNTIF(UnitomoPress, $A11)</f>
        <v>#REF!</v>
      </c>
      <c r="M11" s="135" t="e">
        <f>COUNTIF(TITIANILMUCV, $A11)</f>
        <v>#REF!</v>
      </c>
      <c r="N11" s="135">
        <f>COUNTIF(AlqaprintJatinangor, $A11)</f>
        <v>0</v>
      </c>
      <c r="O11" s="135">
        <f>COUNTIF(AnantaVidyaCV, $A11)</f>
        <v>42</v>
      </c>
      <c r="P11" s="135">
        <f>COUNTIF(AndiOffsetCV, $A11)</f>
        <v>286</v>
      </c>
      <c r="Q11" s="135" t="e">
        <f>COUNTIF(BestariBuanaMurniGroupPT, $A11)</f>
        <v>#REF!</v>
      </c>
      <c r="R11" s="135" t="e">
        <f>COUNTIF(BintangSemestaMediaCV, $A11)</f>
        <v>#REF!</v>
      </c>
      <c r="S11" s="135" t="e">
        <f>COUNTIF(BPKTodungSutanGunungMuliaPT, $A11)</f>
        <v>#REF!</v>
      </c>
      <c r="T11" s="135" t="e">
        <f>COUNTIF(BrataFancyMediaPT, $A11)</f>
        <v>#REF!</v>
      </c>
      <c r="U11" s="135" t="e">
        <f>COUNTIF(BudiUtamaCVDeepublish, $A11)</f>
        <v>#REF!</v>
      </c>
      <c r="V11" s="135" t="e">
        <f>COUNTIF(BukaBukuPustaka, $A11)</f>
        <v>#REF!</v>
      </c>
      <c r="W11" s="135" t="e">
        <f>COUNTIF(BUMIAKSARAPT, $A11)</f>
        <v>#REF!</v>
      </c>
      <c r="X11" s="135" t="e">
        <f>COUNTIF(CahayaDuabelasSemestaPT, $A11)</f>
        <v>#REF!</v>
      </c>
      <c r="Y11" s="135" t="e">
        <f>COUNTIF(CitraAdityaBaktiPT, $A11)</f>
        <v>#REF!</v>
      </c>
      <c r="Z11" s="135" t="e">
        <f>COUNTIF(DeltaEdukasiPrimaCV, $A11)</f>
        <v>#REF!</v>
      </c>
      <c r="AA11" s="135" t="e">
        <f>COUNTIF(DIANDRAPRIMAMITRAMEDIACV, $A11)</f>
        <v>#REF!</v>
      </c>
      <c r="AB11" s="135" t="e">
        <f>COUNTIF(DuniaPustakaJayaPT, $A11)</f>
        <v>#REF!</v>
      </c>
      <c r="AC11" s="135" t="e">
        <f>COUNTIF(DutaPustakaIndonesiaPT, $A11)</f>
        <v>#REF!</v>
      </c>
      <c r="AD11" s="135" t="e">
        <f>COUNTIF(ElementaMediaLiterasiPT, $A11)</f>
        <v>#REF!</v>
      </c>
      <c r="AE11" s="135" t="e">
        <f>COUNTIF(ElexMediaKomputindoPT, $A11)</f>
        <v>#REF!</v>
      </c>
      <c r="AF11" s="135" t="e">
        <f>COUNTIF(EraAdicitraIntermediaPT, $A11)</f>
        <v>#REF!</v>
      </c>
      <c r="AG11" s="135" t="e">
        <f>COUNTIF(GarudaMasSejahteraCV, $A11)</f>
        <v>#REF!</v>
      </c>
      <c r="AH11" s="135" t="e">
        <f>COUNTIF(GavaMediaCV, $A11)</f>
        <v>#REF!</v>
      </c>
      <c r="AI11" s="135" t="e">
        <f>COUNTIF(GemaInsani, $A11)</f>
        <v>#REF!</v>
      </c>
      <c r="AJ11" s="135" t="e">
        <f>COUNTIF(GrahaPrintamaSelarasCV, $A11)</f>
        <v>#REF!</v>
      </c>
      <c r="AK11" s="135" t="e">
        <f>COUNTIF(GramediaPustakaUtamaPT, $A11)</f>
        <v>#REF!</v>
      </c>
      <c r="AL11" s="135" t="e">
        <f>COUNTIF(GrasindoGramediaWidiaSaranaIndonesia, $A11)</f>
        <v>#REF!</v>
      </c>
      <c r="AM11" s="135" t="e">
        <f>COUNTIF(IndivaMediaKreasiPT, $A11)</f>
        <v>#REF!</v>
      </c>
      <c r="AN11" s="135" t="e">
        <f>COUNTIF(IndocampCV, $A11)</f>
        <v>#REF!</v>
      </c>
      <c r="AO11" s="135" t="e">
        <f>COUNTIF(IndonesiaEmasGroup, $A11)</f>
        <v>#REF!</v>
      </c>
      <c r="AP11" s="135" t="e">
        <f>COUNTIF(IntanPariwaraGrupCempakaPutihPT, $A11)</f>
        <v>#REF!</v>
      </c>
      <c r="AQ11" s="135" t="e">
        <f>COUNTIF(InteraCV, $A11)</f>
        <v>#REF!</v>
      </c>
      <c r="AR11" s="135" t="e">
        <f>COUNTIF(JejakPublisherCV, $A11)</f>
        <v>#REF!</v>
      </c>
      <c r="AS11" s="135" t="e">
        <f>COUNTIF(JejakPustaka, $A11)</f>
        <v>#REF!</v>
      </c>
      <c r="AT11" s="135" t="e">
        <f>COUNTIF(JepePressMediaUtamaPT, $A11)</f>
        <v>#REF!</v>
      </c>
      <c r="AU11" s="135" t="e">
        <f>COUNTIF(KanisiusPT, $A11)</f>
        <v>#REF!</v>
      </c>
      <c r="AV11" s="135" t="e">
        <f>COUNTIF(KesaintBlancIndahPT, $A11)</f>
        <v>#REF!</v>
      </c>
      <c r="AW11" s="135" t="e">
        <f>COUNTIF(KompasMediaNusantaraPenerbitBukuKompas, $A11)</f>
        <v>#REF!</v>
      </c>
      <c r="AX11" s="135" t="e">
        <f>COUNTIF(LanggamPustaka, $A11)</f>
        <v>#REF!</v>
      </c>
      <c r="AY11" s="135" t="e">
        <f>COUNTIF(LatifKittoMahesaPT, $A11)</f>
        <v>#REF!</v>
      </c>
      <c r="AZ11" s="135" t="e">
        <f>COUNTIF(LENTERAHATIPT, $A11)</f>
        <v>#REF!</v>
      </c>
      <c r="BA11" s="135" t="e">
        <f>COUNTIF(LenteraPustakaIndonesia, $A11)</f>
        <v>#REF!</v>
      </c>
      <c r="BB11" s="135" t="e">
        <f>COUNTIF(LiterasiNusantaraAbadiGroupPT, $A11)</f>
        <v>#REF!</v>
      </c>
      <c r="BC11" s="135" t="e">
        <f>COUNTIF(LiterindoBerkahKaryaPT, $A11)</f>
        <v>#REF!</v>
      </c>
      <c r="BD11" s="135" t="e">
        <f>COUNTIF(LOKAAKSARACV, $A11)</f>
        <v>#REF!</v>
      </c>
      <c r="BE11" s="135" t="e">
        <f>COUNTIF(LuximaMetroMediaPT, $A11)</f>
        <v>#REF!</v>
      </c>
      <c r="BF11" s="135" t="e">
        <f>COUNTIF(MandarMajuCV, $A11)</f>
        <v>#REF!</v>
      </c>
      <c r="BG11" s="135" t="e">
        <f>COUNTIF(MediaAkselerasi, $A11)</f>
        <v>#REF!</v>
      </c>
      <c r="BH11" s="135" t="e">
        <f>COUNTIF(MediaCendekiaMuslimCV, $A11)</f>
        <v>#REF!</v>
      </c>
      <c r="BI11" s="135" t="e">
        <f>COUNTIF(MediaDinamikaSelarasPT, $A11)</f>
        <v>#REF!</v>
      </c>
      <c r="BJ11" s="135" t="e">
        <f>COUNTIF(MediaKaryaPutraCV, $A11)</f>
        <v>#REF!</v>
      </c>
      <c r="BK11" s="135" t="e">
        <f>COUNTIF(MediaPressindoPT, $A11)</f>
        <v>#REF!</v>
      </c>
      <c r="BL11" s="135" t="e">
        <f>COUNTIF(MediantaraSemestaPT, $A11)</f>
        <v>#REF!</v>
      </c>
      <c r="BM11" s="135" t="e">
        <f>COUNTIF(MelaniaPublishingCV, $A11)</f>
        <v>#REF!</v>
      </c>
      <c r="BN11" s="135" t="e">
        <f>COUNTIF(MutiaraAksaraCV, $A11)</f>
        <v>#REF!</v>
      </c>
      <c r="BO11" s="135" t="e">
        <f>COUNTIF(NafalGlobalNusantaraPT, $A11)</f>
        <v>#REF!</v>
      </c>
      <c r="BP11" s="135" t="e">
        <f>COUNTIF(NiagaSwadayaPT, $A11)</f>
        <v>#REF!</v>
      </c>
      <c r="BQ11" s="135" t="e">
        <f>COUNTIF(NuansaCendekiaCV, $A11)</f>
        <v>#REF!</v>
      </c>
      <c r="BR11" s="135" t="e">
        <f>COUNTIF(PenebarSwadayaPT, $A11)</f>
        <v>#REF!</v>
      </c>
      <c r="BS11" s="135" t="e">
        <f>COUNTIF(PenerbitAdab, $A11)</f>
        <v>#REF!</v>
      </c>
      <c r="BT11" s="135" t="e">
        <f>COUNTIF(PenerbitEGC, $A11)</f>
        <v>#REF!</v>
      </c>
      <c r="BU11" s="135" t="e">
        <f>COUNTIF(PenerbitIPBPressPT, $A11)</f>
        <v>#REF!</v>
      </c>
      <c r="BV11" s="135" t="e">
        <f>COUNTIF(PenerbitSalemba, $A11)</f>
        <v>#REF!</v>
      </c>
      <c r="BW11" s="135" t="e">
        <f>COUNTIF(PohonCahayaSemestaPT, $A11)</f>
        <v>#REF!</v>
      </c>
      <c r="BX11" s="135" t="e">
        <f>COUNTIF(PranaDinamikaSejahteraPT, $A11)</f>
        <v>#REF!</v>
      </c>
      <c r="BY11" s="135" t="e">
        <f>COUNTIF(PrenadaMediaGroup, $A11)</f>
        <v>#REF!</v>
      </c>
      <c r="BZ11" s="135" t="e">
        <f>COUNTIF(PusatDatadanAnalisaTempoPT, $A11)</f>
        <v>#REF!</v>
      </c>
      <c r="CA11" s="135" t="e">
        <f>COUNTIF(PuspaSwaraPT, $A11)</f>
        <v>#REF!</v>
      </c>
      <c r="CB11" s="135" t="e">
        <f>COUNTIF(PustakaBaruPress, $A11)</f>
        <v>#REF!</v>
      </c>
      <c r="CC11" s="135" t="e">
        <f>COUNTIF(PustakaBengawanCV, $A11)</f>
        <v>#REF!</v>
      </c>
      <c r="CD11" s="135" t="e">
        <f>COUNTIF(PustakaRumahCintaCV, $A11)</f>
        <v>#REF!</v>
      </c>
      <c r="CE11" s="135" t="e">
        <f>COUNTIF(RajaGrafindoPersadaPT, $A11)</f>
        <v>#REF!</v>
      </c>
      <c r="CF11" s="135" t="e">
        <f>COUNTIF(RajawaliIntanCemerlang, $A11)</f>
        <v>#REF!</v>
      </c>
      <c r="CG11" s="135" t="e">
        <f>COUNTIF(RayyanaKomunikasindoPT, $A11)</f>
        <v>#REF!</v>
      </c>
      <c r="CH11" s="135" t="e">
        <f>COUNTIF(RefikaAditamaPT, $A11)</f>
        <v>#REF!</v>
      </c>
      <c r="CI11" s="135" t="e">
        <f>COUNTIF(RemajaRosdakaryaPT, $A11)</f>
        <v>#REF!</v>
      </c>
      <c r="CJ11" s="135" t="e">
        <f>COUNTIF(ReneTurosIndonesiaPT, $A11)</f>
        <v>#REF!</v>
      </c>
      <c r="CK11" s="135" t="e">
        <f>COUNTIF(SaranaPancakaryaNusaPT, $A11)</f>
        <v>#REF!</v>
      </c>
      <c r="CL11" s="135" t="e">
        <f>COUNTIF(ScopindoMediaPustakaPT, $A11)</f>
        <v>#REF!</v>
      </c>
      <c r="CM11" s="135" t="e">
        <f>COUNTIF(SetiAjiCV, $A11)</f>
        <v>#REF!</v>
      </c>
      <c r="CN11" s="135" t="e">
        <f>COUNTIF(SinergiPrimaMagnaCV, $A11)</f>
        <v>#REF!</v>
      </c>
      <c r="CO11" s="135" t="e">
        <f>COUNTIF(TazkiaInvestindoUtamaPT, $A11)</f>
        <v>#REF!</v>
      </c>
      <c r="CP11" s="135" t="e">
        <f>COUNTIF(TeguhKaryaCV, $A11)</f>
        <v>#REF!</v>
      </c>
      <c r="CQ11" s="135" t="e">
        <f>COUNTIF(TigaSerangkaiPustakaMandiriPT, $A11)</f>
        <v>#REF!</v>
      </c>
      <c r="CR11" s="135" t="e">
        <f>COUNTIF(TrubusSwadayaPT, $A11)</f>
        <v>#REF!</v>
      </c>
      <c r="CS11" s="135" t="e">
        <f>COUNTIF(UGMPress, $A11)</f>
        <v>#REF!</v>
      </c>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row>
    <row r="12" spans="1:144">
      <c r="A12" s="146" t="s">
        <v>265</v>
      </c>
      <c r="B12" s="146" t="s">
        <v>266</v>
      </c>
      <c r="C12" s="147" t="e">
        <f t="shared" si="1"/>
        <v>#REF!</v>
      </c>
      <c r="D12" s="147"/>
      <c r="E12" s="135">
        <f>COUNTIF(AlumniPT, $A12)</f>
        <v>0</v>
      </c>
      <c r="F12" s="135">
        <f>COUNTIF(BalaiPustakaPT, $A12)</f>
        <v>79</v>
      </c>
      <c r="G12" s="135" t="e">
        <f>COUNTIF(KytaJayaMandiriCV, $A12)</f>
        <v>#REF!</v>
      </c>
      <c r="H12" s="135" t="e">
        <f>COUNTIF(SindunataCV, $A12)</f>
        <v>#REF!</v>
      </c>
      <c r="I12" s="135" t="e">
        <f>COUNTIF(SyiahKualaUniversityPress, $A12)</f>
        <v>#REF!</v>
      </c>
      <c r="J12" s="135" t="e">
        <f>COUNTIF(UINMALIKIPRESS, $A12)</f>
        <v>#REF!</v>
      </c>
      <c r="K12" s="135" t="e">
        <f>COUNTIF(UNISMAPRESS, $A12)</f>
        <v>#REF!</v>
      </c>
      <c r="L12" s="135" t="e">
        <f>COUNTIF(UnitomoPress, $A12)</f>
        <v>#REF!</v>
      </c>
      <c r="M12" s="135" t="e">
        <f>COUNTIF(TITIANILMUCV, $A12)</f>
        <v>#REF!</v>
      </c>
      <c r="N12" s="135">
        <f>COUNTIF(AlqaprintJatinangor, $A12)</f>
        <v>2</v>
      </c>
      <c r="O12" s="135">
        <f>COUNTIF(AnantaVidyaCV, $A12)</f>
        <v>45</v>
      </c>
      <c r="P12" s="135">
        <f>COUNTIF(AndiOffsetCV, $A12)</f>
        <v>267</v>
      </c>
      <c r="Q12" s="135" t="e">
        <f>COUNTIF(BestariBuanaMurniGroupPT, $A12)</f>
        <v>#REF!</v>
      </c>
      <c r="R12" s="135" t="e">
        <f>COUNTIF(BintangSemestaMediaCV, $A12)</f>
        <v>#REF!</v>
      </c>
      <c r="S12" s="135" t="e">
        <f>COUNTIF(BPKTodungSutanGunungMuliaPT, $A12)</f>
        <v>#REF!</v>
      </c>
      <c r="T12" s="135" t="e">
        <f>COUNTIF(BrataFancyMediaPT, $A12)</f>
        <v>#REF!</v>
      </c>
      <c r="U12" s="135" t="e">
        <f>COUNTIF(BudiUtamaCVDeepublish, $A12)</f>
        <v>#REF!</v>
      </c>
      <c r="V12" s="135" t="e">
        <f>COUNTIF(BukaBukuPustaka, $A12)</f>
        <v>#REF!</v>
      </c>
      <c r="W12" s="135" t="e">
        <f>COUNTIF(BUMIAKSARAPT, $A12)</f>
        <v>#REF!</v>
      </c>
      <c r="X12" s="135" t="e">
        <f>COUNTIF(CahayaDuabelasSemestaPT, $A12)</f>
        <v>#REF!</v>
      </c>
      <c r="Y12" s="135" t="e">
        <f>COUNTIF(CitraAdityaBaktiPT, $A12)</f>
        <v>#REF!</v>
      </c>
      <c r="Z12" s="135" t="e">
        <f>COUNTIF(DeltaEdukasiPrimaCV, $A12)</f>
        <v>#REF!</v>
      </c>
      <c r="AA12" s="135" t="e">
        <f>COUNTIF(DIANDRAPRIMAMITRAMEDIACV, $A12)</f>
        <v>#REF!</v>
      </c>
      <c r="AB12" s="135" t="e">
        <f>COUNTIF(DuniaPustakaJayaPT, $A12)</f>
        <v>#REF!</v>
      </c>
      <c r="AC12" s="135" t="e">
        <f>COUNTIF(DutaPustakaIndonesiaPT, $A12)</f>
        <v>#REF!</v>
      </c>
      <c r="AD12" s="135" t="e">
        <f>COUNTIF(ElementaMediaLiterasiPT, $A12)</f>
        <v>#REF!</v>
      </c>
      <c r="AE12" s="135" t="e">
        <f>COUNTIF(ElexMediaKomputindoPT, $A12)</f>
        <v>#REF!</v>
      </c>
      <c r="AF12" s="135" t="e">
        <f>COUNTIF(EraAdicitraIntermediaPT, $A12)</f>
        <v>#REF!</v>
      </c>
      <c r="AG12" s="135" t="e">
        <f>COUNTIF(GarudaMasSejahteraCV, $A12)</f>
        <v>#REF!</v>
      </c>
      <c r="AH12" s="135" t="e">
        <f>COUNTIF(GavaMediaCV, $A12)</f>
        <v>#REF!</v>
      </c>
      <c r="AI12" s="135" t="e">
        <f>COUNTIF(GemaInsani, $A12)</f>
        <v>#REF!</v>
      </c>
      <c r="AJ12" s="135" t="e">
        <f>COUNTIF(GrahaPrintamaSelarasCV, $A12)</f>
        <v>#REF!</v>
      </c>
      <c r="AK12" s="135" t="e">
        <f>COUNTIF(GramediaPustakaUtamaPT, $A12)</f>
        <v>#REF!</v>
      </c>
      <c r="AL12" s="135" t="e">
        <f>COUNTIF(GrasindoGramediaWidiaSaranaIndonesia, $A12)</f>
        <v>#REF!</v>
      </c>
      <c r="AM12" s="135" t="e">
        <f>COUNTIF(IndivaMediaKreasiPT, $A12)</f>
        <v>#REF!</v>
      </c>
      <c r="AN12" s="135" t="e">
        <f>COUNTIF(IndocampCV, $A12)</f>
        <v>#REF!</v>
      </c>
      <c r="AO12" s="135" t="e">
        <f>COUNTIF(IndonesiaEmasGroup, $A12)</f>
        <v>#REF!</v>
      </c>
      <c r="AP12" s="135" t="e">
        <f>COUNTIF(IntanPariwaraGrupCempakaPutihPT, $A12)</f>
        <v>#REF!</v>
      </c>
      <c r="AQ12" s="135" t="e">
        <f>COUNTIF(InteraCV, $A12)</f>
        <v>#REF!</v>
      </c>
      <c r="AR12" s="135" t="e">
        <f>COUNTIF(JejakPublisherCV, $A12)</f>
        <v>#REF!</v>
      </c>
      <c r="AS12" s="135" t="e">
        <f>COUNTIF(JejakPustaka, $A12)</f>
        <v>#REF!</v>
      </c>
      <c r="AT12" s="135" t="e">
        <f>COUNTIF(JepePressMediaUtamaPT, $A12)</f>
        <v>#REF!</v>
      </c>
      <c r="AU12" s="135" t="e">
        <f>COUNTIF(KanisiusPT, $A12)</f>
        <v>#REF!</v>
      </c>
      <c r="AV12" s="135" t="e">
        <f>COUNTIF(KesaintBlancIndahPT, $A12)</f>
        <v>#REF!</v>
      </c>
      <c r="AW12" s="135" t="e">
        <f>COUNTIF(KompasMediaNusantaraPenerbitBukuKompas, $A12)</f>
        <v>#REF!</v>
      </c>
      <c r="AX12" s="135" t="e">
        <f>COUNTIF(LanggamPustaka, $A12)</f>
        <v>#REF!</v>
      </c>
      <c r="AY12" s="135" t="e">
        <f>COUNTIF(LatifKittoMahesaPT, $A12)</f>
        <v>#REF!</v>
      </c>
      <c r="AZ12" s="135" t="e">
        <f>COUNTIF(LENTERAHATIPT, $A12)</f>
        <v>#REF!</v>
      </c>
      <c r="BA12" s="135" t="e">
        <f>COUNTIF(LenteraPustakaIndonesia, $A12)</f>
        <v>#REF!</v>
      </c>
      <c r="BB12" s="135" t="e">
        <f>COUNTIF(LiterasiNusantaraAbadiGroupPT, $A12)</f>
        <v>#REF!</v>
      </c>
      <c r="BC12" s="135" t="e">
        <f>COUNTIF(LiterindoBerkahKaryaPT, $A12)</f>
        <v>#REF!</v>
      </c>
      <c r="BD12" s="135" t="e">
        <f>COUNTIF(LOKAAKSARACV, $A12)</f>
        <v>#REF!</v>
      </c>
      <c r="BE12" s="135" t="e">
        <f>COUNTIF(LuximaMetroMediaPT, $A12)</f>
        <v>#REF!</v>
      </c>
      <c r="BF12" s="135" t="e">
        <f>COUNTIF(MandarMajuCV, $A12)</f>
        <v>#REF!</v>
      </c>
      <c r="BG12" s="135" t="e">
        <f>COUNTIF(MediaAkselerasi, $A12)</f>
        <v>#REF!</v>
      </c>
      <c r="BH12" s="135" t="e">
        <f>COUNTIF(MediaCendekiaMuslimCV, $A12)</f>
        <v>#REF!</v>
      </c>
      <c r="BI12" s="135" t="e">
        <f>COUNTIF(MediaDinamikaSelarasPT, $A12)</f>
        <v>#REF!</v>
      </c>
      <c r="BJ12" s="135" t="e">
        <f>COUNTIF(MediaKaryaPutraCV, $A12)</f>
        <v>#REF!</v>
      </c>
      <c r="BK12" s="135" t="e">
        <f>COUNTIF(MediaPressindoPT, $A12)</f>
        <v>#REF!</v>
      </c>
      <c r="BL12" s="135" t="e">
        <f>COUNTIF(MediantaraSemestaPT, $A12)</f>
        <v>#REF!</v>
      </c>
      <c r="BM12" s="135" t="e">
        <f>COUNTIF(MelaniaPublishingCV, $A12)</f>
        <v>#REF!</v>
      </c>
      <c r="BN12" s="135" t="e">
        <f>COUNTIF(MutiaraAksaraCV, $A12)</f>
        <v>#REF!</v>
      </c>
      <c r="BO12" s="135" t="e">
        <f>COUNTIF(NafalGlobalNusantaraPT, $A12)</f>
        <v>#REF!</v>
      </c>
      <c r="BP12" s="135" t="e">
        <f>COUNTIF(NiagaSwadayaPT, $A12)</f>
        <v>#REF!</v>
      </c>
      <c r="BQ12" s="135" t="e">
        <f>COUNTIF(NuansaCendekiaCV, $A12)</f>
        <v>#REF!</v>
      </c>
      <c r="BR12" s="135" t="e">
        <f>COUNTIF(PenebarSwadayaPT, $A12)</f>
        <v>#REF!</v>
      </c>
      <c r="BS12" s="135" t="e">
        <f>COUNTIF(PenerbitAdab, $A12)</f>
        <v>#REF!</v>
      </c>
      <c r="BT12" s="135" t="e">
        <f>COUNTIF(PenerbitEGC, $A12)</f>
        <v>#REF!</v>
      </c>
      <c r="BU12" s="135" t="e">
        <f>COUNTIF(PenerbitIPBPressPT, $A12)</f>
        <v>#REF!</v>
      </c>
      <c r="BV12" s="135" t="e">
        <f>COUNTIF(PenerbitSalemba, $A12)</f>
        <v>#REF!</v>
      </c>
      <c r="BW12" s="135" t="e">
        <f>COUNTIF(PohonCahayaSemestaPT, $A12)</f>
        <v>#REF!</v>
      </c>
      <c r="BX12" s="135" t="e">
        <f>COUNTIF(PranaDinamikaSejahteraPT, $A12)</f>
        <v>#REF!</v>
      </c>
      <c r="BY12" s="135" t="e">
        <f>COUNTIF(PrenadaMediaGroup, $A12)</f>
        <v>#REF!</v>
      </c>
      <c r="BZ12" s="135" t="e">
        <f>COUNTIF(PusatDatadanAnalisaTempoPT, $A12)</f>
        <v>#REF!</v>
      </c>
      <c r="CA12" s="135" t="e">
        <f>COUNTIF(PuspaSwaraPT, $A12)</f>
        <v>#REF!</v>
      </c>
      <c r="CB12" s="135" t="e">
        <f>COUNTIF(PustakaBaruPress, $A12)</f>
        <v>#REF!</v>
      </c>
      <c r="CC12" s="135" t="e">
        <f>COUNTIF(PustakaBengawanCV, $A12)</f>
        <v>#REF!</v>
      </c>
      <c r="CD12" s="135" t="e">
        <f>COUNTIF(PustakaRumahCintaCV, $A12)</f>
        <v>#REF!</v>
      </c>
      <c r="CE12" s="135" t="e">
        <f>COUNTIF(RajaGrafindoPersadaPT, $A12)</f>
        <v>#REF!</v>
      </c>
      <c r="CF12" s="135" t="e">
        <f>COUNTIF(RajawaliIntanCemerlang, $A12)</f>
        <v>#REF!</v>
      </c>
      <c r="CG12" s="135" t="e">
        <f>COUNTIF(RayyanaKomunikasindoPT, $A12)</f>
        <v>#REF!</v>
      </c>
      <c r="CH12" s="135" t="e">
        <f>COUNTIF(RefikaAditamaPT, $A12)</f>
        <v>#REF!</v>
      </c>
      <c r="CI12" s="135" t="e">
        <f>COUNTIF(RemajaRosdakaryaPT, $A12)</f>
        <v>#REF!</v>
      </c>
      <c r="CJ12" s="135" t="e">
        <f>COUNTIF(ReneTurosIndonesiaPT, $A12)</f>
        <v>#REF!</v>
      </c>
      <c r="CK12" s="135" t="e">
        <f>COUNTIF(SaranaPancakaryaNusaPT, $A12)</f>
        <v>#REF!</v>
      </c>
      <c r="CL12" s="135" t="e">
        <f>COUNTIF(ScopindoMediaPustakaPT, $A12)</f>
        <v>#REF!</v>
      </c>
      <c r="CM12" s="135" t="e">
        <f>COUNTIF(SetiAjiCV, $A12)</f>
        <v>#REF!</v>
      </c>
      <c r="CN12" s="135" t="e">
        <f>COUNTIF(SinergiPrimaMagnaCV, $A12)</f>
        <v>#REF!</v>
      </c>
      <c r="CO12" s="135" t="e">
        <f>COUNTIF(TazkiaInvestindoUtamaPT, $A12)</f>
        <v>#REF!</v>
      </c>
      <c r="CP12" s="135" t="e">
        <f>COUNTIF(TeguhKaryaCV, $A12)</f>
        <v>#REF!</v>
      </c>
      <c r="CQ12" s="135" t="e">
        <f>COUNTIF(TigaSerangkaiPustakaMandiriPT, $A12)</f>
        <v>#REF!</v>
      </c>
      <c r="CR12" s="135" t="e">
        <f>COUNTIF(TrubusSwadayaPT, $A12)</f>
        <v>#REF!</v>
      </c>
      <c r="CS12" s="135" t="e">
        <f>COUNTIF(UGMPress, $A12)</f>
        <v>#REF!</v>
      </c>
      <c r="CU12" s="36"/>
      <c r="CV12" s="36"/>
      <c r="CW12" s="36"/>
      <c r="CX12" s="36"/>
      <c r="CY12" s="36"/>
      <c r="CZ12" s="36"/>
      <c r="DA12" s="36"/>
      <c r="DB12" s="36"/>
      <c r="DC12" s="36"/>
      <c r="DD12" s="36"/>
      <c r="DE12" s="36"/>
      <c r="DF12" s="36"/>
      <c r="DG12" s="36"/>
      <c r="DH12" s="36"/>
      <c r="DI12" s="36"/>
      <c r="DJ12" s="36"/>
      <c r="DK12" s="36"/>
      <c r="DL12" s="36"/>
      <c r="DM12" s="36"/>
      <c r="DN12" s="36"/>
      <c r="DO12" s="36"/>
      <c r="DP12" s="36"/>
      <c r="DQ12" s="36"/>
      <c r="DR12" s="36"/>
      <c r="DS12" s="36"/>
      <c r="DT12" s="36"/>
      <c r="DU12" s="36"/>
      <c r="DV12" s="36"/>
      <c r="DW12" s="36"/>
      <c r="DX12" s="36"/>
      <c r="DY12" s="36"/>
      <c r="DZ12" s="36"/>
      <c r="EA12" s="36"/>
      <c r="EB12" s="36"/>
      <c r="EC12" s="36"/>
      <c r="ED12" s="36"/>
      <c r="EE12" s="36"/>
      <c r="EF12" s="36"/>
      <c r="EG12" s="36"/>
      <c r="EH12" s="36"/>
      <c r="EI12" s="36"/>
      <c r="EJ12" s="36"/>
      <c r="EK12" s="36"/>
      <c r="EL12" s="36"/>
      <c r="EM12" s="36"/>
      <c r="EN12" s="36"/>
    </row>
    <row r="13" spans="1:144">
      <c r="A13" s="146" t="s">
        <v>267</v>
      </c>
      <c r="B13" s="146" t="s">
        <v>268</v>
      </c>
      <c r="C13" s="147" t="e">
        <f t="shared" si="1"/>
        <v>#REF!</v>
      </c>
      <c r="D13" s="147"/>
      <c r="E13" s="135">
        <f>COUNTIF(AlumniPT, $A13)</f>
        <v>0</v>
      </c>
      <c r="F13" s="135">
        <f>COUNTIF(BalaiPustakaPT, $A13)</f>
        <v>4</v>
      </c>
      <c r="G13" s="135" t="e">
        <f>COUNTIF(KytaJayaMandiriCV, $A13)</f>
        <v>#REF!</v>
      </c>
      <c r="H13" s="135" t="e">
        <f>COUNTIF(SindunataCV, $A13)</f>
        <v>#REF!</v>
      </c>
      <c r="I13" s="135" t="e">
        <f>COUNTIF(SyiahKualaUniversityPress, $A13)</f>
        <v>#REF!</v>
      </c>
      <c r="J13" s="135" t="e">
        <f>COUNTIF(UINMALIKIPRESS, $A13)</f>
        <v>#REF!</v>
      </c>
      <c r="K13" s="135" t="e">
        <f>COUNTIF(UNISMAPRESS, $A13)</f>
        <v>#REF!</v>
      </c>
      <c r="L13" s="135" t="e">
        <f>COUNTIF(UnitomoPress, $A13)</f>
        <v>#REF!</v>
      </c>
      <c r="M13" s="135" t="e">
        <f>COUNTIF(TITIANILMUCV, $A13)</f>
        <v>#REF!</v>
      </c>
      <c r="N13" s="135">
        <f>COUNTIF(AlqaprintJatinangor, $A13)</f>
        <v>0</v>
      </c>
      <c r="O13" s="135">
        <f>COUNTIF(AnantaVidyaCV, $A13)</f>
        <v>0</v>
      </c>
      <c r="P13" s="135">
        <f>COUNTIF(AndiOffsetCV, $A13)</f>
        <v>63</v>
      </c>
      <c r="Q13" s="135" t="e">
        <f>COUNTIF(BestariBuanaMurniGroupPT, $A13)</f>
        <v>#REF!</v>
      </c>
      <c r="R13" s="135" t="e">
        <f>COUNTIF(BintangSemestaMediaCV, $A13)</f>
        <v>#REF!</v>
      </c>
      <c r="S13" s="135" t="e">
        <f>COUNTIF(BPKTodungSutanGunungMuliaPT, $A13)</f>
        <v>#REF!</v>
      </c>
      <c r="T13" s="135" t="e">
        <f>COUNTIF(BrataFancyMediaPT, $A13)</f>
        <v>#REF!</v>
      </c>
      <c r="U13" s="135" t="e">
        <f>COUNTIF(BudiUtamaCVDeepublish, $A13)</f>
        <v>#REF!</v>
      </c>
      <c r="V13" s="135" t="e">
        <f>COUNTIF(BukaBukuPustaka, $A13)</f>
        <v>#REF!</v>
      </c>
      <c r="W13" s="135" t="e">
        <f>COUNTIF(BUMIAKSARAPT, $A13)</f>
        <v>#REF!</v>
      </c>
      <c r="X13" s="135" t="e">
        <f>COUNTIF(CahayaDuabelasSemestaPT, $A13)</f>
        <v>#REF!</v>
      </c>
      <c r="Y13" s="135" t="e">
        <f>COUNTIF(CitraAdityaBaktiPT, $A13)</f>
        <v>#REF!</v>
      </c>
      <c r="Z13" s="135" t="e">
        <f>COUNTIF(DeltaEdukasiPrimaCV, $A13)</f>
        <v>#REF!</v>
      </c>
      <c r="AA13" s="135" t="e">
        <f>COUNTIF(DIANDRAPRIMAMITRAMEDIACV, $A13)</f>
        <v>#REF!</v>
      </c>
      <c r="AB13" s="135" t="e">
        <f>COUNTIF(DuniaPustakaJayaPT, $A13)</f>
        <v>#REF!</v>
      </c>
      <c r="AC13" s="135" t="e">
        <f>COUNTIF(DutaPustakaIndonesiaPT, $A13)</f>
        <v>#REF!</v>
      </c>
      <c r="AD13" s="135" t="e">
        <f>COUNTIF(ElementaMediaLiterasiPT, $A13)</f>
        <v>#REF!</v>
      </c>
      <c r="AE13" s="135" t="e">
        <f>COUNTIF(ElexMediaKomputindoPT, $A13)</f>
        <v>#REF!</v>
      </c>
      <c r="AF13" s="135" t="e">
        <f>COUNTIF(EraAdicitraIntermediaPT, $A13)</f>
        <v>#REF!</v>
      </c>
      <c r="AG13" s="135" t="e">
        <f>COUNTIF(GarudaMasSejahteraCV, $A13)</f>
        <v>#REF!</v>
      </c>
      <c r="AH13" s="135" t="e">
        <f>COUNTIF(GavaMediaCV, $A13)</f>
        <v>#REF!</v>
      </c>
      <c r="AI13" s="135" t="e">
        <f>COUNTIF(GemaInsani, $A13)</f>
        <v>#REF!</v>
      </c>
      <c r="AJ13" s="135" t="e">
        <f>COUNTIF(GrahaPrintamaSelarasCV, $A13)</f>
        <v>#REF!</v>
      </c>
      <c r="AK13" s="135" t="e">
        <f>COUNTIF(GramediaPustakaUtamaPT, $A13)</f>
        <v>#REF!</v>
      </c>
      <c r="AL13" s="135" t="e">
        <f>COUNTIF(GrasindoGramediaWidiaSaranaIndonesia, $A13)</f>
        <v>#REF!</v>
      </c>
      <c r="AM13" s="135" t="e">
        <f>COUNTIF(IndivaMediaKreasiPT, $A13)</f>
        <v>#REF!</v>
      </c>
      <c r="AN13" s="135" t="e">
        <f>COUNTIF(IndocampCV, $A13)</f>
        <v>#REF!</v>
      </c>
      <c r="AO13" s="135" t="e">
        <f>COUNTIF(IndonesiaEmasGroup, $A13)</f>
        <v>#REF!</v>
      </c>
      <c r="AP13" s="135" t="e">
        <f>COUNTIF(IntanPariwaraGrupCempakaPutihPT, $A13)</f>
        <v>#REF!</v>
      </c>
      <c r="AQ13" s="135" t="e">
        <f>COUNTIF(InteraCV, $A13)</f>
        <v>#REF!</v>
      </c>
      <c r="AR13" s="135" t="e">
        <f>COUNTIF(JejakPublisherCV, $A13)</f>
        <v>#REF!</v>
      </c>
      <c r="AS13" s="135" t="e">
        <f>COUNTIF(JejakPustaka, $A13)</f>
        <v>#REF!</v>
      </c>
      <c r="AT13" s="135" t="e">
        <f>COUNTIF(JepePressMediaUtamaPT, $A13)</f>
        <v>#REF!</v>
      </c>
      <c r="AU13" s="135" t="e">
        <f>COUNTIF(KanisiusPT, $A13)</f>
        <v>#REF!</v>
      </c>
      <c r="AV13" s="135" t="e">
        <f>COUNTIF(KesaintBlancIndahPT, $A13)</f>
        <v>#REF!</v>
      </c>
      <c r="AW13" s="135" t="e">
        <f>COUNTIF(KompasMediaNusantaraPenerbitBukuKompas, $A13)</f>
        <v>#REF!</v>
      </c>
      <c r="AX13" s="135" t="e">
        <f>COUNTIF(LanggamPustaka, $A13)</f>
        <v>#REF!</v>
      </c>
      <c r="AY13" s="135" t="e">
        <f>COUNTIF(LatifKittoMahesaPT, $A13)</f>
        <v>#REF!</v>
      </c>
      <c r="AZ13" s="135" t="e">
        <f>COUNTIF(LENTERAHATIPT, $A13)</f>
        <v>#REF!</v>
      </c>
      <c r="BA13" s="135" t="e">
        <f>COUNTIF(LenteraPustakaIndonesia, $A13)</f>
        <v>#REF!</v>
      </c>
      <c r="BB13" s="135" t="e">
        <f>COUNTIF(LiterasiNusantaraAbadiGroupPT, $A13)</f>
        <v>#REF!</v>
      </c>
      <c r="BC13" s="135" t="e">
        <f>COUNTIF(LiterindoBerkahKaryaPT, $A13)</f>
        <v>#REF!</v>
      </c>
      <c r="BD13" s="135" t="e">
        <f>COUNTIF(LOKAAKSARACV, $A13)</f>
        <v>#REF!</v>
      </c>
      <c r="BE13" s="135" t="e">
        <f>COUNTIF(LuximaMetroMediaPT, $A13)</f>
        <v>#REF!</v>
      </c>
      <c r="BF13" s="135" t="e">
        <f>COUNTIF(MandarMajuCV, $A13)</f>
        <v>#REF!</v>
      </c>
      <c r="BG13" s="135" t="e">
        <f>COUNTIF(MediaAkselerasi, $A13)</f>
        <v>#REF!</v>
      </c>
      <c r="BH13" s="135" t="e">
        <f>COUNTIF(MediaCendekiaMuslimCV, $A13)</f>
        <v>#REF!</v>
      </c>
      <c r="BI13" s="135" t="e">
        <f>COUNTIF(MediaDinamikaSelarasPT, $A13)</f>
        <v>#REF!</v>
      </c>
      <c r="BJ13" s="135" t="e">
        <f>COUNTIF(MediaKaryaPutraCV, $A13)</f>
        <v>#REF!</v>
      </c>
      <c r="BK13" s="135" t="e">
        <f>COUNTIF(MediaPressindoPT, $A13)</f>
        <v>#REF!</v>
      </c>
      <c r="BL13" s="135" t="e">
        <f>COUNTIF(MediantaraSemestaPT, $A13)</f>
        <v>#REF!</v>
      </c>
      <c r="BM13" s="135" t="e">
        <f>COUNTIF(MelaniaPublishingCV, $A13)</f>
        <v>#REF!</v>
      </c>
      <c r="BN13" s="135" t="e">
        <f>COUNTIF(MutiaraAksaraCV, $A13)</f>
        <v>#REF!</v>
      </c>
      <c r="BO13" s="135" t="e">
        <f>COUNTIF(NafalGlobalNusantaraPT, $A13)</f>
        <v>#REF!</v>
      </c>
      <c r="BP13" s="135" t="e">
        <f>COUNTIF(NiagaSwadayaPT, $A13)</f>
        <v>#REF!</v>
      </c>
      <c r="BQ13" s="135" t="e">
        <f>COUNTIF(NuansaCendekiaCV, $A13)</f>
        <v>#REF!</v>
      </c>
      <c r="BR13" s="135" t="e">
        <f>COUNTIF(PenebarSwadayaPT, $A13)</f>
        <v>#REF!</v>
      </c>
      <c r="BS13" s="135" t="e">
        <f>COUNTIF(PenerbitAdab, $A13)</f>
        <v>#REF!</v>
      </c>
      <c r="BT13" s="135" t="e">
        <f>COUNTIF(PenerbitEGC, $A13)</f>
        <v>#REF!</v>
      </c>
      <c r="BU13" s="135" t="e">
        <f>COUNTIF(PenerbitIPBPressPT, $A13)</f>
        <v>#REF!</v>
      </c>
      <c r="BV13" s="135" t="e">
        <f>COUNTIF(PenerbitSalemba, $A13)</f>
        <v>#REF!</v>
      </c>
      <c r="BW13" s="135" t="e">
        <f>COUNTIF(PohonCahayaSemestaPT, $A13)</f>
        <v>#REF!</v>
      </c>
      <c r="BX13" s="135" t="e">
        <f>COUNTIF(PranaDinamikaSejahteraPT, $A13)</f>
        <v>#REF!</v>
      </c>
      <c r="BY13" s="135" t="e">
        <f>COUNTIF(PrenadaMediaGroup, $A13)</f>
        <v>#REF!</v>
      </c>
      <c r="BZ13" s="135" t="e">
        <f>COUNTIF(PusatDatadanAnalisaTempoPT, $A13)</f>
        <v>#REF!</v>
      </c>
      <c r="CA13" s="135" t="e">
        <f>COUNTIF(PuspaSwaraPT, $A13)</f>
        <v>#REF!</v>
      </c>
      <c r="CB13" s="135" t="e">
        <f>COUNTIF(PustakaBaruPress, $A13)</f>
        <v>#REF!</v>
      </c>
      <c r="CC13" s="135" t="e">
        <f>COUNTIF(PustakaBengawanCV, $A13)</f>
        <v>#REF!</v>
      </c>
      <c r="CD13" s="135" t="e">
        <f>COUNTIF(PustakaRumahCintaCV, $A13)</f>
        <v>#REF!</v>
      </c>
      <c r="CE13" s="135" t="e">
        <f>COUNTIF(RajaGrafindoPersadaPT, $A13)</f>
        <v>#REF!</v>
      </c>
      <c r="CF13" s="135" t="e">
        <f>COUNTIF(RajawaliIntanCemerlang, $A13)</f>
        <v>#REF!</v>
      </c>
      <c r="CG13" s="135" t="e">
        <f>COUNTIF(RayyanaKomunikasindoPT, $A13)</f>
        <v>#REF!</v>
      </c>
      <c r="CH13" s="135" t="e">
        <f>COUNTIF(RefikaAditamaPT, $A13)</f>
        <v>#REF!</v>
      </c>
      <c r="CI13" s="135" t="e">
        <f>COUNTIF(RemajaRosdakaryaPT, $A13)</f>
        <v>#REF!</v>
      </c>
      <c r="CJ13" s="135" t="e">
        <f>COUNTIF(ReneTurosIndonesiaPT, $A13)</f>
        <v>#REF!</v>
      </c>
      <c r="CK13" s="135" t="e">
        <f>COUNTIF(SaranaPancakaryaNusaPT, $A13)</f>
        <v>#REF!</v>
      </c>
      <c r="CL13" s="135" t="e">
        <f>COUNTIF(ScopindoMediaPustakaPT, $A13)</f>
        <v>#REF!</v>
      </c>
      <c r="CM13" s="135" t="e">
        <f>COUNTIF(SetiAjiCV, $A13)</f>
        <v>#REF!</v>
      </c>
      <c r="CN13" s="135" t="e">
        <f>COUNTIF(SinergiPrimaMagnaCV, $A13)</f>
        <v>#REF!</v>
      </c>
      <c r="CO13" s="135" t="e">
        <f>COUNTIF(TazkiaInvestindoUtamaPT, $A13)</f>
        <v>#REF!</v>
      </c>
      <c r="CP13" s="135" t="e">
        <f>COUNTIF(TeguhKaryaCV, $A13)</f>
        <v>#REF!</v>
      </c>
      <c r="CQ13" s="135" t="e">
        <f>COUNTIF(TigaSerangkaiPustakaMandiriPT, $A13)</f>
        <v>#REF!</v>
      </c>
      <c r="CR13" s="135" t="e">
        <f>COUNTIF(TrubusSwadayaPT, $A13)</f>
        <v>#REF!</v>
      </c>
      <c r="CS13" s="135" t="e">
        <f>COUNTIF(UGMPress, $A13)</f>
        <v>#REF!</v>
      </c>
      <c r="CU13" s="36"/>
      <c r="CV13" s="36"/>
      <c r="CW13" s="36"/>
      <c r="CX13" s="36"/>
      <c r="CY13" s="36"/>
      <c r="CZ13" s="36"/>
      <c r="DA13" s="36"/>
      <c r="DB13" s="36"/>
      <c r="DC13" s="36"/>
      <c r="DD13" s="36"/>
      <c r="DE13" s="36"/>
      <c r="DF13" s="36"/>
      <c r="DG13" s="36"/>
      <c r="DH13" s="36"/>
      <c r="DI13" s="36"/>
      <c r="DJ13" s="36"/>
      <c r="DK13" s="36"/>
      <c r="DL13" s="36"/>
      <c r="DM13" s="36"/>
      <c r="DN13" s="36"/>
      <c r="DO13" s="36"/>
      <c r="DP13" s="36"/>
      <c r="DQ13" s="36"/>
      <c r="DR13" s="36"/>
      <c r="DS13" s="36"/>
      <c r="DT13" s="36"/>
      <c r="DU13" s="36"/>
      <c r="DV13" s="36"/>
      <c r="DW13" s="36"/>
      <c r="DX13" s="36"/>
      <c r="DY13" s="36"/>
      <c r="DZ13" s="36"/>
      <c r="EA13" s="36"/>
      <c r="EB13" s="36"/>
      <c r="EC13" s="36"/>
      <c r="ED13" s="36"/>
      <c r="EE13" s="36"/>
      <c r="EF13" s="36"/>
      <c r="EG13" s="36"/>
      <c r="EH13" s="36"/>
      <c r="EI13" s="36"/>
      <c r="EJ13" s="36"/>
      <c r="EK13" s="36"/>
      <c r="EL13" s="36"/>
      <c r="EM13" s="36"/>
      <c r="EN13" s="36"/>
    </row>
    <row r="14" spans="1:144">
      <c r="A14" s="36"/>
      <c r="B14" s="148" t="s">
        <v>269</v>
      </c>
      <c r="C14" s="147"/>
      <c r="D14" s="149"/>
      <c r="E14" s="135">
        <f t="shared" ref="E14:CS14" si="2">SUM(E11:E13)</f>
        <v>0</v>
      </c>
      <c r="F14" s="135">
        <f t="shared" si="2"/>
        <v>117</v>
      </c>
      <c r="G14" s="135" t="e">
        <f t="shared" si="2"/>
        <v>#REF!</v>
      </c>
      <c r="H14" s="135" t="e">
        <f t="shared" si="2"/>
        <v>#REF!</v>
      </c>
      <c r="I14" s="135" t="e">
        <f t="shared" si="2"/>
        <v>#REF!</v>
      </c>
      <c r="J14" s="135" t="e">
        <f t="shared" si="2"/>
        <v>#REF!</v>
      </c>
      <c r="K14" s="135" t="e">
        <f t="shared" si="2"/>
        <v>#REF!</v>
      </c>
      <c r="L14" s="135" t="e">
        <f t="shared" si="2"/>
        <v>#REF!</v>
      </c>
      <c r="M14" s="135" t="e">
        <f t="shared" si="2"/>
        <v>#REF!</v>
      </c>
      <c r="N14" s="135">
        <f t="shared" si="2"/>
        <v>2</v>
      </c>
      <c r="O14" s="135">
        <f t="shared" si="2"/>
        <v>87</v>
      </c>
      <c r="P14" s="135">
        <f t="shared" si="2"/>
        <v>616</v>
      </c>
      <c r="Q14" s="135" t="e">
        <f t="shared" si="2"/>
        <v>#REF!</v>
      </c>
      <c r="R14" s="135" t="e">
        <f t="shared" si="2"/>
        <v>#REF!</v>
      </c>
      <c r="S14" s="135" t="e">
        <f t="shared" si="2"/>
        <v>#REF!</v>
      </c>
      <c r="T14" s="135" t="e">
        <f t="shared" si="2"/>
        <v>#REF!</v>
      </c>
      <c r="U14" s="135" t="e">
        <f t="shared" si="2"/>
        <v>#REF!</v>
      </c>
      <c r="V14" s="135" t="e">
        <f t="shared" si="2"/>
        <v>#REF!</v>
      </c>
      <c r="W14" s="135" t="e">
        <f t="shared" si="2"/>
        <v>#REF!</v>
      </c>
      <c r="X14" s="135" t="e">
        <f t="shared" si="2"/>
        <v>#REF!</v>
      </c>
      <c r="Y14" s="135" t="e">
        <f t="shared" si="2"/>
        <v>#REF!</v>
      </c>
      <c r="Z14" s="135" t="e">
        <f t="shared" si="2"/>
        <v>#REF!</v>
      </c>
      <c r="AA14" s="135" t="e">
        <f t="shared" si="2"/>
        <v>#REF!</v>
      </c>
      <c r="AB14" s="135" t="e">
        <f t="shared" si="2"/>
        <v>#REF!</v>
      </c>
      <c r="AC14" s="135" t="e">
        <f t="shared" si="2"/>
        <v>#REF!</v>
      </c>
      <c r="AD14" s="135" t="e">
        <f t="shared" si="2"/>
        <v>#REF!</v>
      </c>
      <c r="AE14" s="135" t="e">
        <f t="shared" si="2"/>
        <v>#REF!</v>
      </c>
      <c r="AF14" s="135" t="e">
        <f t="shared" si="2"/>
        <v>#REF!</v>
      </c>
      <c r="AG14" s="135" t="e">
        <f t="shared" si="2"/>
        <v>#REF!</v>
      </c>
      <c r="AH14" s="135" t="e">
        <f t="shared" si="2"/>
        <v>#REF!</v>
      </c>
      <c r="AI14" s="135" t="e">
        <f t="shared" si="2"/>
        <v>#REF!</v>
      </c>
      <c r="AJ14" s="135" t="e">
        <f t="shared" si="2"/>
        <v>#REF!</v>
      </c>
      <c r="AK14" s="135" t="e">
        <f t="shared" si="2"/>
        <v>#REF!</v>
      </c>
      <c r="AL14" s="135" t="e">
        <f t="shared" si="2"/>
        <v>#REF!</v>
      </c>
      <c r="AM14" s="135" t="e">
        <f t="shared" si="2"/>
        <v>#REF!</v>
      </c>
      <c r="AN14" s="135" t="e">
        <f t="shared" si="2"/>
        <v>#REF!</v>
      </c>
      <c r="AO14" s="135" t="e">
        <f t="shared" si="2"/>
        <v>#REF!</v>
      </c>
      <c r="AP14" s="135" t="e">
        <f t="shared" si="2"/>
        <v>#REF!</v>
      </c>
      <c r="AQ14" s="135" t="e">
        <f t="shared" si="2"/>
        <v>#REF!</v>
      </c>
      <c r="AR14" s="135" t="e">
        <f t="shared" si="2"/>
        <v>#REF!</v>
      </c>
      <c r="AS14" s="135" t="e">
        <f t="shared" si="2"/>
        <v>#REF!</v>
      </c>
      <c r="AT14" s="135" t="e">
        <f t="shared" si="2"/>
        <v>#REF!</v>
      </c>
      <c r="AU14" s="135" t="e">
        <f t="shared" si="2"/>
        <v>#REF!</v>
      </c>
      <c r="AV14" s="135" t="e">
        <f t="shared" si="2"/>
        <v>#REF!</v>
      </c>
      <c r="AW14" s="135" t="e">
        <f t="shared" si="2"/>
        <v>#REF!</v>
      </c>
      <c r="AX14" s="135" t="e">
        <f t="shared" si="2"/>
        <v>#REF!</v>
      </c>
      <c r="AY14" s="135" t="e">
        <f t="shared" si="2"/>
        <v>#REF!</v>
      </c>
      <c r="AZ14" s="135" t="e">
        <f t="shared" si="2"/>
        <v>#REF!</v>
      </c>
      <c r="BA14" s="135" t="e">
        <f t="shared" si="2"/>
        <v>#REF!</v>
      </c>
      <c r="BB14" s="135" t="e">
        <f t="shared" si="2"/>
        <v>#REF!</v>
      </c>
      <c r="BC14" s="135" t="e">
        <f t="shared" si="2"/>
        <v>#REF!</v>
      </c>
      <c r="BD14" s="135" t="e">
        <f t="shared" si="2"/>
        <v>#REF!</v>
      </c>
      <c r="BE14" s="135" t="e">
        <f t="shared" si="2"/>
        <v>#REF!</v>
      </c>
      <c r="BF14" s="135" t="e">
        <f t="shared" si="2"/>
        <v>#REF!</v>
      </c>
      <c r="BG14" s="135" t="e">
        <f t="shared" si="2"/>
        <v>#REF!</v>
      </c>
      <c r="BH14" s="135" t="e">
        <f t="shared" si="2"/>
        <v>#REF!</v>
      </c>
      <c r="BI14" s="135" t="e">
        <f t="shared" si="2"/>
        <v>#REF!</v>
      </c>
      <c r="BJ14" s="135" t="e">
        <f t="shared" si="2"/>
        <v>#REF!</v>
      </c>
      <c r="BK14" s="135" t="e">
        <f t="shared" si="2"/>
        <v>#REF!</v>
      </c>
      <c r="BL14" s="135" t="e">
        <f t="shared" si="2"/>
        <v>#REF!</v>
      </c>
      <c r="BM14" s="135" t="e">
        <f t="shared" si="2"/>
        <v>#REF!</v>
      </c>
      <c r="BN14" s="135" t="e">
        <f t="shared" si="2"/>
        <v>#REF!</v>
      </c>
      <c r="BO14" s="135" t="e">
        <f t="shared" si="2"/>
        <v>#REF!</v>
      </c>
      <c r="BP14" s="135" t="e">
        <f t="shared" si="2"/>
        <v>#REF!</v>
      </c>
      <c r="BQ14" s="135" t="e">
        <f t="shared" si="2"/>
        <v>#REF!</v>
      </c>
      <c r="BR14" s="135" t="e">
        <f t="shared" si="2"/>
        <v>#REF!</v>
      </c>
      <c r="BS14" s="135" t="e">
        <f t="shared" si="2"/>
        <v>#REF!</v>
      </c>
      <c r="BT14" s="135" t="e">
        <f t="shared" si="2"/>
        <v>#REF!</v>
      </c>
      <c r="BU14" s="135" t="e">
        <f t="shared" si="2"/>
        <v>#REF!</v>
      </c>
      <c r="BV14" s="135" t="e">
        <f t="shared" si="2"/>
        <v>#REF!</v>
      </c>
      <c r="BW14" s="135" t="e">
        <f t="shared" si="2"/>
        <v>#REF!</v>
      </c>
      <c r="BX14" s="135" t="e">
        <f t="shared" si="2"/>
        <v>#REF!</v>
      </c>
      <c r="BY14" s="135" t="e">
        <f t="shared" si="2"/>
        <v>#REF!</v>
      </c>
      <c r="BZ14" s="135" t="e">
        <f t="shared" si="2"/>
        <v>#REF!</v>
      </c>
      <c r="CA14" s="135" t="e">
        <f t="shared" si="2"/>
        <v>#REF!</v>
      </c>
      <c r="CB14" s="135" t="e">
        <f t="shared" si="2"/>
        <v>#REF!</v>
      </c>
      <c r="CC14" s="135" t="e">
        <f t="shared" si="2"/>
        <v>#REF!</v>
      </c>
      <c r="CD14" s="135" t="e">
        <f t="shared" si="2"/>
        <v>#REF!</v>
      </c>
      <c r="CE14" s="135" t="e">
        <f t="shared" si="2"/>
        <v>#REF!</v>
      </c>
      <c r="CF14" s="135" t="e">
        <f t="shared" si="2"/>
        <v>#REF!</v>
      </c>
      <c r="CG14" s="135" t="e">
        <f t="shared" si="2"/>
        <v>#REF!</v>
      </c>
      <c r="CH14" s="135" t="e">
        <f t="shared" si="2"/>
        <v>#REF!</v>
      </c>
      <c r="CI14" s="135" t="e">
        <f t="shared" si="2"/>
        <v>#REF!</v>
      </c>
      <c r="CJ14" s="135" t="e">
        <f t="shared" si="2"/>
        <v>#REF!</v>
      </c>
      <c r="CK14" s="135" t="e">
        <f t="shared" si="2"/>
        <v>#REF!</v>
      </c>
      <c r="CL14" s="135" t="e">
        <f t="shared" si="2"/>
        <v>#REF!</v>
      </c>
      <c r="CM14" s="135" t="e">
        <f t="shared" si="2"/>
        <v>#REF!</v>
      </c>
      <c r="CN14" s="135" t="e">
        <f t="shared" si="2"/>
        <v>#REF!</v>
      </c>
      <c r="CO14" s="135" t="e">
        <f t="shared" si="2"/>
        <v>#REF!</v>
      </c>
      <c r="CP14" s="135" t="e">
        <f t="shared" si="2"/>
        <v>#REF!</v>
      </c>
      <c r="CQ14" s="135" t="e">
        <f t="shared" si="2"/>
        <v>#REF!</v>
      </c>
      <c r="CR14" s="135" t="e">
        <f t="shared" si="2"/>
        <v>#REF!</v>
      </c>
      <c r="CS14" s="135" t="e">
        <f t="shared" si="2"/>
        <v>#REF!</v>
      </c>
      <c r="CU14" s="36"/>
      <c r="CV14" s="36"/>
      <c r="CW14" s="36"/>
      <c r="CX14" s="36"/>
      <c r="CY14" s="36"/>
      <c r="CZ14" s="36"/>
      <c r="DA14" s="36"/>
      <c r="DB14" s="36"/>
      <c r="DC14" s="36"/>
      <c r="DD14" s="36"/>
      <c r="DE14" s="36"/>
      <c r="DF14" s="36"/>
      <c r="DG14" s="36"/>
      <c r="DH14" s="36"/>
      <c r="DI14" s="36"/>
      <c r="DJ14" s="36"/>
      <c r="DK14" s="36"/>
      <c r="DL14" s="36"/>
      <c r="DM14" s="36"/>
      <c r="DN14" s="36"/>
      <c r="DO14" s="36"/>
      <c r="DP14" s="36"/>
      <c r="DQ14" s="36"/>
      <c r="DR14" s="36"/>
      <c r="DS14" s="36"/>
      <c r="DT14" s="36"/>
      <c r="DU14" s="36"/>
      <c r="DV14" s="36"/>
      <c r="DW14" s="36"/>
      <c r="DX14" s="36"/>
      <c r="DY14" s="36"/>
      <c r="DZ14" s="36"/>
      <c r="EA14" s="36"/>
      <c r="EB14" s="36"/>
      <c r="EC14" s="36"/>
      <c r="ED14" s="36"/>
      <c r="EE14" s="36"/>
      <c r="EF14" s="36"/>
      <c r="EG14" s="36"/>
      <c r="EH14" s="36"/>
      <c r="EI14" s="36"/>
      <c r="EJ14" s="36"/>
      <c r="EK14" s="36"/>
      <c r="EL14" s="36"/>
      <c r="EM14" s="36"/>
      <c r="EN14" s="36"/>
    </row>
    <row r="15" spans="1:144">
      <c r="A15" s="36" t="s">
        <v>24</v>
      </c>
      <c r="B15" s="36"/>
      <c r="C15" s="147"/>
      <c r="D15" s="149"/>
      <c r="E15" s="135"/>
      <c r="F15" s="135"/>
      <c r="G15" s="135"/>
      <c r="H15" s="135"/>
      <c r="I15" s="135"/>
      <c r="J15" s="135"/>
      <c r="K15" s="135"/>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35"/>
      <c r="CG15" s="135"/>
      <c r="CH15" s="135"/>
      <c r="CI15" s="135"/>
      <c r="CJ15" s="135"/>
      <c r="CK15" s="135"/>
      <c r="CL15" s="135"/>
      <c r="CM15" s="135"/>
      <c r="CN15" s="135"/>
      <c r="CO15" s="135"/>
      <c r="CP15" s="135"/>
      <c r="CQ15" s="135"/>
      <c r="CR15" s="135"/>
      <c r="CS15" s="135"/>
      <c r="CU15" s="36"/>
      <c r="CV15" s="36"/>
      <c r="CW15" s="36"/>
      <c r="CX15" s="36"/>
      <c r="CY15" s="36"/>
      <c r="CZ15" s="36"/>
      <c r="DA15" s="36"/>
      <c r="DB15" s="36"/>
      <c r="DC15" s="36"/>
      <c r="DD15" s="36"/>
      <c r="DE15" s="36"/>
      <c r="DF15" s="36"/>
      <c r="DG15" s="36"/>
      <c r="DH15" s="36"/>
      <c r="DI15" s="36"/>
      <c r="DJ15" s="36"/>
      <c r="DK15" s="36"/>
      <c r="DL15" s="36"/>
      <c r="DM15" s="36"/>
      <c r="DN15" s="36"/>
      <c r="DO15" s="36"/>
      <c r="DP15" s="36"/>
      <c r="DQ15" s="36"/>
      <c r="DR15" s="36"/>
      <c r="DS15" s="36"/>
      <c r="DT15" s="36"/>
      <c r="DU15" s="36"/>
      <c r="DV15" s="36"/>
      <c r="DW15" s="36"/>
      <c r="DX15" s="36"/>
      <c r="DY15" s="36"/>
      <c r="DZ15" s="36"/>
      <c r="EA15" s="36"/>
      <c r="EB15" s="36"/>
      <c r="EC15" s="36"/>
      <c r="ED15" s="36"/>
      <c r="EE15" s="36"/>
      <c r="EF15" s="36"/>
      <c r="EG15" s="36"/>
      <c r="EH15" s="36"/>
      <c r="EI15" s="36"/>
      <c r="EJ15" s="36"/>
      <c r="EK15" s="36"/>
      <c r="EL15" s="36"/>
      <c r="EM15" s="36"/>
      <c r="EN15" s="36"/>
    </row>
    <row r="16" spans="1:144">
      <c r="A16" s="36"/>
      <c r="B16" s="36"/>
      <c r="C16" s="147"/>
      <c r="D16" s="149"/>
      <c r="E16" s="135"/>
      <c r="F16" s="135"/>
      <c r="G16" s="135"/>
      <c r="H16" s="135"/>
      <c r="I16" s="135"/>
      <c r="J16" s="135"/>
      <c r="K16" s="135"/>
      <c r="L16" s="135"/>
      <c r="M16" s="135"/>
      <c r="N16" s="135"/>
      <c r="O16" s="135"/>
      <c r="P16" s="135"/>
      <c r="Q16" s="135"/>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35"/>
      <c r="CG16" s="135"/>
      <c r="CH16" s="135"/>
      <c r="CI16" s="135"/>
      <c r="CJ16" s="135"/>
      <c r="CK16" s="135"/>
      <c r="CL16" s="135"/>
      <c r="CM16" s="135"/>
      <c r="CN16" s="135"/>
      <c r="CO16" s="135"/>
      <c r="CP16" s="135"/>
      <c r="CQ16" s="135"/>
      <c r="CR16" s="135"/>
      <c r="CS16" s="135"/>
      <c r="CU16" s="36"/>
      <c r="CV16" s="36"/>
      <c r="CW16" s="36"/>
      <c r="CX16" s="36"/>
      <c r="CY16" s="36"/>
      <c r="CZ16" s="36"/>
      <c r="DA16" s="36"/>
      <c r="DB16" s="36"/>
      <c r="DC16" s="36"/>
      <c r="DD16" s="36"/>
      <c r="DE16" s="36"/>
      <c r="DF16" s="36"/>
      <c r="DG16" s="36"/>
      <c r="DH16" s="36"/>
      <c r="DI16" s="36"/>
      <c r="DJ16" s="36"/>
      <c r="DK16" s="36"/>
      <c r="DL16" s="36"/>
      <c r="DM16" s="36"/>
      <c r="DN16" s="36"/>
      <c r="DO16" s="36"/>
      <c r="DP16" s="36"/>
      <c r="DQ16" s="36"/>
      <c r="DR16" s="36"/>
      <c r="DS16" s="36"/>
      <c r="DT16" s="36"/>
      <c r="DU16" s="36"/>
      <c r="DV16" s="36"/>
      <c r="DW16" s="36"/>
      <c r="DX16" s="36"/>
      <c r="DY16" s="36"/>
      <c r="DZ16" s="36"/>
      <c r="EA16" s="36"/>
      <c r="EB16" s="36"/>
      <c r="EC16" s="36"/>
      <c r="ED16" s="36"/>
      <c r="EE16" s="36"/>
      <c r="EF16" s="36"/>
      <c r="EG16" s="36"/>
      <c r="EH16" s="36"/>
      <c r="EI16" s="36"/>
      <c r="EJ16" s="36"/>
      <c r="EK16" s="36"/>
      <c r="EL16" s="36"/>
      <c r="EM16" s="36"/>
      <c r="EN16" s="36"/>
    </row>
    <row r="17" spans="1:144">
      <c r="A17" s="302" t="s">
        <v>270</v>
      </c>
      <c r="B17" s="283"/>
      <c r="C17" s="147"/>
      <c r="D17" s="149"/>
      <c r="E17" s="135"/>
      <c r="F17" s="135"/>
      <c r="G17" s="135"/>
      <c r="H17" s="135"/>
      <c r="I17" s="135"/>
      <c r="J17" s="135"/>
      <c r="K17" s="135"/>
      <c r="L17" s="135"/>
      <c r="M17" s="135"/>
      <c r="N17" s="135"/>
      <c r="O17" s="135"/>
      <c r="P17" s="135"/>
      <c r="Q17" s="135"/>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35"/>
      <c r="CG17" s="135"/>
      <c r="CH17" s="135"/>
      <c r="CI17" s="135"/>
      <c r="CJ17" s="135"/>
      <c r="CK17" s="135"/>
      <c r="CL17" s="135"/>
      <c r="CM17" s="135"/>
      <c r="CN17" s="135"/>
      <c r="CO17" s="135"/>
      <c r="CP17" s="135"/>
      <c r="CQ17" s="135"/>
      <c r="CR17" s="135"/>
      <c r="CS17" s="135"/>
      <c r="CU17" s="36"/>
      <c r="CV17" s="36"/>
      <c r="CW17" s="36"/>
      <c r="CX17" s="36"/>
      <c r="CY17" s="36"/>
      <c r="CZ17" s="36"/>
      <c r="DA17" s="36"/>
      <c r="DB17" s="36"/>
      <c r="DC17" s="36"/>
      <c r="DD17" s="36"/>
      <c r="DE17" s="36"/>
      <c r="DF17" s="36"/>
      <c r="DG17" s="36"/>
      <c r="DH17" s="36"/>
      <c r="DI17" s="36"/>
      <c r="DJ17" s="36"/>
      <c r="DK17" s="36"/>
      <c r="DL17" s="36"/>
      <c r="DM17" s="36"/>
      <c r="DN17" s="36"/>
      <c r="DO17" s="36"/>
      <c r="DP17" s="36"/>
      <c r="DQ17" s="36"/>
      <c r="DR17" s="36"/>
      <c r="DS17" s="36"/>
      <c r="DT17" s="36"/>
      <c r="DU17" s="36"/>
      <c r="DV17" s="36"/>
      <c r="DW17" s="36"/>
      <c r="DX17" s="36"/>
      <c r="DY17" s="36"/>
      <c r="DZ17" s="36"/>
      <c r="EA17" s="36"/>
      <c r="EB17" s="36"/>
      <c r="EC17" s="36"/>
      <c r="ED17" s="36"/>
      <c r="EE17" s="36"/>
      <c r="EF17" s="36"/>
      <c r="EG17" s="36"/>
      <c r="EH17" s="36"/>
      <c r="EI17" s="36"/>
      <c r="EJ17" s="36"/>
      <c r="EK17" s="36"/>
      <c r="EL17" s="36"/>
      <c r="EM17" s="36"/>
      <c r="EN17" s="36"/>
    </row>
    <row r="18" spans="1:144">
      <c r="A18" s="150"/>
      <c r="B18" s="151" t="s">
        <v>262</v>
      </c>
      <c r="C18" s="147"/>
      <c r="D18" s="149"/>
      <c r="E18" s="135"/>
      <c r="F18" s="135"/>
      <c r="G18" s="135"/>
      <c r="H18" s="135"/>
      <c r="I18" s="135"/>
      <c r="J18" s="135"/>
      <c r="K18" s="135"/>
      <c r="L18" s="135"/>
      <c r="M18" s="135"/>
      <c r="N18" s="135"/>
      <c r="O18" s="135"/>
      <c r="P18" s="135"/>
      <c r="Q18" s="135"/>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35"/>
      <c r="CG18" s="135"/>
      <c r="CH18" s="135"/>
      <c r="CI18" s="135"/>
      <c r="CJ18" s="135"/>
      <c r="CK18" s="135"/>
      <c r="CL18" s="135"/>
      <c r="CM18" s="135"/>
      <c r="CN18" s="135"/>
      <c r="CO18" s="135"/>
      <c r="CP18" s="135"/>
      <c r="CQ18" s="135"/>
      <c r="CR18" s="135"/>
      <c r="CS18" s="135"/>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36"/>
      <c r="EL18" s="36"/>
      <c r="EM18" s="36"/>
      <c r="EN18" s="36"/>
    </row>
    <row r="19" spans="1:144">
      <c r="A19" s="146" t="s">
        <v>271</v>
      </c>
      <c r="B19" s="146" t="s">
        <v>272</v>
      </c>
      <c r="C19" s="147" t="e">
        <f t="shared" ref="C19:C24" si="3">SUM(E19:CS19)</f>
        <v>#REF!</v>
      </c>
      <c r="D19" s="147"/>
      <c r="E19" s="135">
        <f t="shared" ref="E19:E24" si="4">COUNTIF(AlumniPT, $A19)</f>
        <v>0</v>
      </c>
      <c r="F19" s="135">
        <f t="shared" ref="F19:F24" si="5">COUNTIF(BalaiPustakaPT, $A19)</f>
        <v>6</v>
      </c>
      <c r="G19" s="135" t="e">
        <f t="shared" ref="G19:G24" si="6">COUNTIF(KytaJayaMandiriCV, $A19)</f>
        <v>#REF!</v>
      </c>
      <c r="H19" s="135" t="e">
        <f t="shared" ref="H19:H24" si="7">COUNTIF(SindunataCV, $A19)</f>
        <v>#REF!</v>
      </c>
      <c r="I19" s="135" t="e">
        <f t="shared" ref="I19:I24" si="8">COUNTIF(SyiahKualaUniversityPress, $A19)</f>
        <v>#REF!</v>
      </c>
      <c r="J19" s="135" t="e">
        <f t="shared" ref="J19:J24" si="9">COUNTIF(UINMALIKIPRESS, $A19)</f>
        <v>#REF!</v>
      </c>
      <c r="K19" s="135" t="e">
        <f t="shared" ref="K19:K24" si="10">COUNTIF(UNISMAPRESS, $A19)</f>
        <v>#REF!</v>
      </c>
      <c r="L19" s="135" t="e">
        <f t="shared" ref="L19:L24" si="11">COUNTIF(UnitomoPress, $A19)</f>
        <v>#REF!</v>
      </c>
      <c r="M19" s="135" t="e">
        <f t="shared" ref="M19:M24" si="12">COUNTIF(TITIANILMUCV, $A19)</f>
        <v>#REF!</v>
      </c>
      <c r="N19" s="135">
        <f t="shared" ref="N19:N24" si="13">COUNTIF(AlqaprintJatinangor, $A19)</f>
        <v>2</v>
      </c>
      <c r="O19" s="135">
        <f t="shared" ref="O19:O24" si="14">COUNTIF(AnantaVidyaCV, $A19)</f>
        <v>0</v>
      </c>
      <c r="P19" s="135">
        <f t="shared" ref="P19:P24" si="15">COUNTIF(AndiOffsetCV, $A19)</f>
        <v>27</v>
      </c>
      <c r="Q19" s="135" t="e">
        <f t="shared" ref="Q19:Q24" si="16">COUNTIF(BestariBuanaMurniGroupPT, $A19)</f>
        <v>#REF!</v>
      </c>
      <c r="R19" s="135" t="e">
        <f t="shared" ref="R19:R24" si="17">COUNTIF(BintangSemestaMediaCV, $A19)</f>
        <v>#REF!</v>
      </c>
      <c r="S19" s="135" t="e">
        <f t="shared" ref="S19:S24" si="18">COUNTIF(BPKTodungSutanGunungMuliaPT, $A19)</f>
        <v>#REF!</v>
      </c>
      <c r="T19" s="135" t="e">
        <f t="shared" ref="T19:T24" si="19">COUNTIF(BrataFancyMediaPT, $A19)</f>
        <v>#REF!</v>
      </c>
      <c r="U19" s="135" t="e">
        <f t="shared" ref="U19:U24" si="20">COUNTIF(BudiUtamaCVDeepublish, $A19)</f>
        <v>#REF!</v>
      </c>
      <c r="V19" s="135" t="e">
        <f t="shared" ref="V19:V24" si="21">COUNTIF(BukaBukuPustaka, $A19)</f>
        <v>#REF!</v>
      </c>
      <c r="W19" s="135" t="e">
        <f t="shared" ref="W19:W24" si="22">COUNTIF(BUMIAKSARAPT, $A19)</f>
        <v>#REF!</v>
      </c>
      <c r="X19" s="135" t="e">
        <f t="shared" ref="X19:X24" si="23">COUNTIF(CahayaDuabelasSemestaPT, $A19)</f>
        <v>#REF!</v>
      </c>
      <c r="Y19" s="135" t="e">
        <f t="shared" ref="Y19:Y24" si="24">COUNTIF(CitraAdityaBaktiPT, $A19)</f>
        <v>#REF!</v>
      </c>
      <c r="Z19" s="135" t="e">
        <f t="shared" ref="Z19:Z24" si="25">COUNTIF(DeltaEdukasiPrimaCV, $A19)</f>
        <v>#REF!</v>
      </c>
      <c r="AA19" s="135" t="e">
        <f t="shared" ref="AA19:AA24" si="26">COUNTIF(DIANDRAPRIMAMITRAMEDIACV, $A19)</f>
        <v>#REF!</v>
      </c>
      <c r="AB19" s="135" t="e">
        <f t="shared" ref="AB19:AB24" si="27">COUNTIF(DuniaPustakaJayaPT, $A19)</f>
        <v>#REF!</v>
      </c>
      <c r="AC19" s="135" t="e">
        <f t="shared" ref="AC19:AC24" si="28">COUNTIF(DutaPustakaIndonesiaPT, $A19)</f>
        <v>#REF!</v>
      </c>
      <c r="AD19" s="135" t="e">
        <f t="shared" ref="AD19:AD24" si="29">COUNTIF(ElementaMediaLiterasiPT, $A19)</f>
        <v>#REF!</v>
      </c>
      <c r="AE19" s="135" t="e">
        <f t="shared" ref="AE19:AE24" si="30">COUNTIF(ElexMediaKomputindoPT, $A19)</f>
        <v>#REF!</v>
      </c>
      <c r="AF19" s="135" t="e">
        <f t="shared" ref="AF19:AF24" si="31">COUNTIF(EraAdicitraIntermediaPT, $A19)</f>
        <v>#REF!</v>
      </c>
      <c r="AG19" s="135" t="e">
        <f t="shared" ref="AG19:AG24" si="32">COUNTIF(GarudaMasSejahteraCV, $A19)</f>
        <v>#REF!</v>
      </c>
      <c r="AH19" s="135" t="e">
        <f t="shared" ref="AH19:AH24" si="33">COUNTIF(GavaMediaCV, $A19)</f>
        <v>#REF!</v>
      </c>
      <c r="AI19" s="135" t="e">
        <f t="shared" ref="AI19:AI24" si="34">COUNTIF(GemaInsani, $A19)</f>
        <v>#REF!</v>
      </c>
      <c r="AJ19" s="135" t="e">
        <f t="shared" ref="AJ19:AJ24" si="35">COUNTIF(GrahaPrintamaSelarasCV, $A19)</f>
        <v>#REF!</v>
      </c>
      <c r="AK19" s="135" t="e">
        <f t="shared" ref="AK19:AK24" si="36">COUNTIF(GramediaPustakaUtamaPT, $A19)</f>
        <v>#REF!</v>
      </c>
      <c r="AL19" s="135" t="e">
        <f t="shared" ref="AL19:AL24" si="37">COUNTIF(GrasindoGramediaWidiaSaranaIndonesia, $A19)</f>
        <v>#REF!</v>
      </c>
      <c r="AM19" s="135" t="e">
        <f t="shared" ref="AM19:AM24" si="38">COUNTIF(IndivaMediaKreasiPT, $A19)</f>
        <v>#REF!</v>
      </c>
      <c r="AN19" s="135" t="e">
        <f t="shared" ref="AN19:AN24" si="39">COUNTIF(IndocampCV, $A19)</f>
        <v>#REF!</v>
      </c>
      <c r="AO19" s="135" t="e">
        <f t="shared" ref="AO19:AO24" si="40">COUNTIF(IndonesiaEmasGroup, $A19)</f>
        <v>#REF!</v>
      </c>
      <c r="AP19" s="135" t="e">
        <f t="shared" ref="AP19:AP24" si="41">COUNTIF(IntanPariwaraGrupCempakaPutihPT, $A19)</f>
        <v>#REF!</v>
      </c>
      <c r="AQ19" s="135" t="e">
        <f t="shared" ref="AQ19:AQ24" si="42">COUNTIF(InteraCV, $A19)</f>
        <v>#REF!</v>
      </c>
      <c r="AR19" s="135" t="e">
        <f t="shared" ref="AR19:AR24" si="43">COUNTIF(JejakPublisherCV, $A19)</f>
        <v>#REF!</v>
      </c>
      <c r="AS19" s="135" t="e">
        <f t="shared" ref="AS19:AS24" si="44">COUNTIF(JejakPustaka, $A19)</f>
        <v>#REF!</v>
      </c>
      <c r="AT19" s="135" t="e">
        <f t="shared" ref="AT19:AT24" si="45">COUNTIF(JepePressMediaUtamaPT, $A19)</f>
        <v>#REF!</v>
      </c>
      <c r="AU19" s="135" t="e">
        <f t="shared" ref="AU19:AU24" si="46">COUNTIF(KanisiusPT, $A19)</f>
        <v>#REF!</v>
      </c>
      <c r="AV19" s="135" t="e">
        <f t="shared" ref="AV19:AV24" si="47">COUNTIF(KesaintBlancIndahPT, $A19)</f>
        <v>#REF!</v>
      </c>
      <c r="AW19" s="135" t="e">
        <f t="shared" ref="AW19:AW24" si="48">COUNTIF(KompasMediaNusantaraPenerbitBukuKompas, $A19)</f>
        <v>#REF!</v>
      </c>
      <c r="AX19" s="135" t="e">
        <f t="shared" ref="AX19:AX24" si="49">COUNTIF(LanggamPustaka, $A19)</f>
        <v>#REF!</v>
      </c>
      <c r="AY19" s="135" t="e">
        <f t="shared" ref="AY19:AY24" si="50">COUNTIF(LatifKittoMahesaPT, $A19)</f>
        <v>#REF!</v>
      </c>
      <c r="AZ19" s="135" t="e">
        <f t="shared" ref="AZ19:AZ24" si="51">COUNTIF(LENTERAHATIPT, $A19)</f>
        <v>#REF!</v>
      </c>
      <c r="BA19" s="135" t="e">
        <f t="shared" ref="BA19:BA24" si="52">COUNTIF(LenteraPustakaIndonesia, $A19)</f>
        <v>#REF!</v>
      </c>
      <c r="BB19" s="135" t="e">
        <f t="shared" ref="BB19:BB24" si="53">COUNTIF(LiterasiNusantaraAbadiGroupPT, $A19)</f>
        <v>#REF!</v>
      </c>
      <c r="BC19" s="135" t="e">
        <f t="shared" ref="BC19:BC24" si="54">COUNTIF(LiterindoBerkahKaryaPT, $A19)</f>
        <v>#REF!</v>
      </c>
      <c r="BD19" s="135" t="e">
        <f t="shared" ref="BD19:BD24" si="55">COUNTIF(LOKAAKSARACV, $A19)</f>
        <v>#REF!</v>
      </c>
      <c r="BE19" s="135" t="e">
        <f t="shared" ref="BE19:BE24" si="56">COUNTIF(LuximaMetroMediaPT, $A19)</f>
        <v>#REF!</v>
      </c>
      <c r="BF19" s="135" t="e">
        <f t="shared" ref="BF19:BF24" si="57">COUNTIF(MandarMajuCV, $A19)</f>
        <v>#REF!</v>
      </c>
      <c r="BG19" s="135" t="e">
        <f t="shared" ref="BG19:BG24" si="58">COUNTIF(MediaAkselerasi, $A19)</f>
        <v>#REF!</v>
      </c>
      <c r="BH19" s="135" t="e">
        <f t="shared" ref="BH19:BH24" si="59">COUNTIF(MediaCendekiaMuslimCV, $A19)</f>
        <v>#REF!</v>
      </c>
      <c r="BI19" s="135" t="e">
        <f t="shared" ref="BI19:BI24" si="60">COUNTIF(MediaDinamikaSelarasPT, $A19)</f>
        <v>#REF!</v>
      </c>
      <c r="BJ19" s="135" t="e">
        <f t="shared" ref="BJ19:BJ24" si="61">COUNTIF(MediaKaryaPutraCV, $A19)</f>
        <v>#REF!</v>
      </c>
      <c r="BK19" s="135" t="e">
        <f t="shared" ref="BK19:BK24" si="62">COUNTIF(MediaPressindoPT, $A19)</f>
        <v>#REF!</v>
      </c>
      <c r="BL19" s="135" t="e">
        <f t="shared" ref="BL19:BL24" si="63">COUNTIF(MediantaraSemestaPT, $A19)</f>
        <v>#REF!</v>
      </c>
      <c r="BM19" s="135" t="e">
        <f t="shared" ref="BM19:BM24" si="64">COUNTIF(MelaniaPublishingCV, $A19)</f>
        <v>#REF!</v>
      </c>
      <c r="BN19" s="135" t="e">
        <f t="shared" ref="BN19:BN24" si="65">COUNTIF(MutiaraAksaraCV, $A19)</f>
        <v>#REF!</v>
      </c>
      <c r="BO19" s="135" t="e">
        <f t="shared" ref="BO19:BO24" si="66">COUNTIF(NafalGlobalNusantaraPT, $A19)</f>
        <v>#REF!</v>
      </c>
      <c r="BP19" s="135" t="e">
        <f t="shared" ref="BP19:BP24" si="67">COUNTIF(NiagaSwadayaPT, $A19)</f>
        <v>#REF!</v>
      </c>
      <c r="BQ19" s="135" t="e">
        <f t="shared" ref="BQ19:BQ24" si="68">COUNTIF(NuansaCendekiaCV, $A19)</f>
        <v>#REF!</v>
      </c>
      <c r="BR19" s="135" t="e">
        <f t="shared" ref="BR19:BR24" si="69">COUNTIF(PenebarSwadayaPT, $A19)</f>
        <v>#REF!</v>
      </c>
      <c r="BS19" s="135" t="e">
        <f t="shared" ref="BS19:BS24" si="70">COUNTIF(PenerbitAdab, $A19)</f>
        <v>#REF!</v>
      </c>
      <c r="BT19" s="135" t="e">
        <f t="shared" ref="BT19:BT24" si="71">COUNTIF(PenerbitEGC, $A19)</f>
        <v>#REF!</v>
      </c>
      <c r="BU19" s="135" t="e">
        <f t="shared" ref="BU19:BU24" si="72">COUNTIF(PenerbitIPBPressPT, $A19)</f>
        <v>#REF!</v>
      </c>
      <c r="BV19" s="135" t="e">
        <f t="shared" ref="BV19:BV24" si="73">COUNTIF(PenerbitSalemba, $A19)</f>
        <v>#REF!</v>
      </c>
      <c r="BW19" s="135" t="e">
        <f t="shared" ref="BW19:BW24" si="74">COUNTIF(PohonCahayaSemestaPT, $A19)</f>
        <v>#REF!</v>
      </c>
      <c r="BX19" s="135" t="e">
        <f t="shared" ref="BX19:BX24" si="75">COUNTIF(PranaDinamikaSejahteraPT, $A19)</f>
        <v>#REF!</v>
      </c>
      <c r="BY19" s="135" t="e">
        <f t="shared" ref="BY19:BY24" si="76">COUNTIF(PrenadaMediaGroup, $A19)</f>
        <v>#REF!</v>
      </c>
      <c r="BZ19" s="135" t="e">
        <f t="shared" ref="BZ19:BZ24" si="77">COUNTIF(PusatDatadanAnalisaTempoPT, $A19)</f>
        <v>#REF!</v>
      </c>
      <c r="CA19" s="135" t="e">
        <f t="shared" ref="CA19:CA24" si="78">COUNTIF(PuspaSwaraPT, $A19)</f>
        <v>#REF!</v>
      </c>
      <c r="CB19" s="135" t="e">
        <f t="shared" ref="CB19:CB24" si="79">COUNTIF(PustakaBaruPress, $A19)</f>
        <v>#REF!</v>
      </c>
      <c r="CC19" s="135" t="e">
        <f t="shared" ref="CC19:CC24" si="80">COUNTIF(PustakaBengawanCV, $A19)</f>
        <v>#REF!</v>
      </c>
      <c r="CD19" s="135" t="e">
        <f t="shared" ref="CD19:CD24" si="81">COUNTIF(PustakaRumahCintaCV, $A19)</f>
        <v>#REF!</v>
      </c>
      <c r="CE19" s="135" t="e">
        <f t="shared" ref="CE19:CE24" si="82">COUNTIF(RajaGrafindoPersadaPT, $A19)</f>
        <v>#REF!</v>
      </c>
      <c r="CF19" s="135" t="e">
        <f t="shared" ref="CF19:CF24" si="83">COUNTIF(RajawaliIntanCemerlang, $A19)</f>
        <v>#REF!</v>
      </c>
      <c r="CG19" s="135" t="e">
        <f t="shared" ref="CG19:CG24" si="84">COUNTIF(RayyanaKomunikasindoPT, $A19)</f>
        <v>#REF!</v>
      </c>
      <c r="CH19" s="135" t="e">
        <f t="shared" ref="CH19:CH24" si="85">COUNTIF(RefikaAditamaPT, $A19)</f>
        <v>#REF!</v>
      </c>
      <c r="CI19" s="135" t="e">
        <f t="shared" ref="CI19:CI24" si="86">COUNTIF(RemajaRosdakaryaPT, $A19)</f>
        <v>#REF!</v>
      </c>
      <c r="CJ19" s="135" t="e">
        <f t="shared" ref="CJ19:CJ24" si="87">COUNTIF(ReneTurosIndonesiaPT, $A19)</f>
        <v>#REF!</v>
      </c>
      <c r="CK19" s="135" t="e">
        <f t="shared" ref="CK19:CK24" si="88">COUNTIF(SaranaPancakaryaNusaPT, $A19)</f>
        <v>#REF!</v>
      </c>
      <c r="CL19" s="135" t="e">
        <f t="shared" ref="CL19:CL24" si="89">COUNTIF(ScopindoMediaPustakaPT, $A19)</f>
        <v>#REF!</v>
      </c>
      <c r="CM19" s="135" t="e">
        <f t="shared" ref="CM19:CM24" si="90">COUNTIF(SetiAjiCV, $A19)</f>
        <v>#REF!</v>
      </c>
      <c r="CN19" s="135" t="e">
        <f t="shared" ref="CN19:CN24" si="91">COUNTIF(SinergiPrimaMagnaCV, $A19)</f>
        <v>#REF!</v>
      </c>
      <c r="CO19" s="135" t="e">
        <f t="shared" ref="CO19:CO24" si="92">COUNTIF(TazkiaInvestindoUtamaPT, $A19)</f>
        <v>#REF!</v>
      </c>
      <c r="CP19" s="135" t="e">
        <f t="shared" ref="CP19:CP24" si="93">COUNTIF(TeguhKaryaCV, $A19)</f>
        <v>#REF!</v>
      </c>
      <c r="CQ19" s="135" t="e">
        <f t="shared" ref="CQ19:CQ24" si="94">COUNTIF(TigaSerangkaiPustakaMandiriPT, $A19)</f>
        <v>#REF!</v>
      </c>
      <c r="CR19" s="135" t="e">
        <f t="shared" ref="CR19:CR24" si="95">COUNTIF(TrubusSwadayaPT, $A19)</f>
        <v>#REF!</v>
      </c>
      <c r="CS19" s="135" t="e">
        <f t="shared" ref="CS19:CS24" si="96">COUNTIF(UGMPress, $A19)</f>
        <v>#REF!</v>
      </c>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row>
    <row r="20" spans="1:144">
      <c r="A20" s="146" t="s">
        <v>273</v>
      </c>
      <c r="B20" s="146" t="s">
        <v>274</v>
      </c>
      <c r="C20" s="147" t="e">
        <f t="shared" si="3"/>
        <v>#REF!</v>
      </c>
      <c r="D20" s="147"/>
      <c r="E20" s="135">
        <f t="shared" si="4"/>
        <v>0</v>
      </c>
      <c r="F20" s="135">
        <f t="shared" si="5"/>
        <v>9</v>
      </c>
      <c r="G20" s="135" t="e">
        <f t="shared" si="6"/>
        <v>#REF!</v>
      </c>
      <c r="H20" s="135" t="e">
        <f t="shared" si="7"/>
        <v>#REF!</v>
      </c>
      <c r="I20" s="135" t="e">
        <f t="shared" si="8"/>
        <v>#REF!</v>
      </c>
      <c r="J20" s="135" t="e">
        <f t="shared" si="9"/>
        <v>#REF!</v>
      </c>
      <c r="K20" s="135" t="e">
        <f t="shared" si="10"/>
        <v>#REF!</v>
      </c>
      <c r="L20" s="135" t="e">
        <f t="shared" si="11"/>
        <v>#REF!</v>
      </c>
      <c r="M20" s="135" t="e">
        <f t="shared" si="12"/>
        <v>#REF!</v>
      </c>
      <c r="N20" s="135">
        <f t="shared" si="13"/>
        <v>0</v>
      </c>
      <c r="O20" s="135">
        <f t="shared" si="14"/>
        <v>0</v>
      </c>
      <c r="P20" s="135">
        <f t="shared" si="15"/>
        <v>5</v>
      </c>
      <c r="Q20" s="135" t="e">
        <f t="shared" si="16"/>
        <v>#REF!</v>
      </c>
      <c r="R20" s="135" t="e">
        <f t="shared" si="17"/>
        <v>#REF!</v>
      </c>
      <c r="S20" s="135" t="e">
        <f t="shared" si="18"/>
        <v>#REF!</v>
      </c>
      <c r="T20" s="135" t="e">
        <f t="shared" si="19"/>
        <v>#REF!</v>
      </c>
      <c r="U20" s="135" t="e">
        <f t="shared" si="20"/>
        <v>#REF!</v>
      </c>
      <c r="V20" s="135" t="e">
        <f t="shared" si="21"/>
        <v>#REF!</v>
      </c>
      <c r="W20" s="135" t="e">
        <f t="shared" si="22"/>
        <v>#REF!</v>
      </c>
      <c r="X20" s="135" t="e">
        <f t="shared" si="23"/>
        <v>#REF!</v>
      </c>
      <c r="Y20" s="135" t="e">
        <f t="shared" si="24"/>
        <v>#REF!</v>
      </c>
      <c r="Z20" s="135" t="e">
        <f t="shared" si="25"/>
        <v>#REF!</v>
      </c>
      <c r="AA20" s="135" t="e">
        <f t="shared" si="26"/>
        <v>#REF!</v>
      </c>
      <c r="AB20" s="135" t="e">
        <f t="shared" si="27"/>
        <v>#REF!</v>
      </c>
      <c r="AC20" s="135" t="e">
        <f t="shared" si="28"/>
        <v>#REF!</v>
      </c>
      <c r="AD20" s="135" t="e">
        <f t="shared" si="29"/>
        <v>#REF!</v>
      </c>
      <c r="AE20" s="135" t="e">
        <f t="shared" si="30"/>
        <v>#REF!</v>
      </c>
      <c r="AF20" s="135" t="e">
        <f t="shared" si="31"/>
        <v>#REF!</v>
      </c>
      <c r="AG20" s="135" t="e">
        <f t="shared" si="32"/>
        <v>#REF!</v>
      </c>
      <c r="AH20" s="135" t="e">
        <f t="shared" si="33"/>
        <v>#REF!</v>
      </c>
      <c r="AI20" s="135" t="e">
        <f t="shared" si="34"/>
        <v>#REF!</v>
      </c>
      <c r="AJ20" s="135" t="e">
        <f t="shared" si="35"/>
        <v>#REF!</v>
      </c>
      <c r="AK20" s="135" t="e">
        <f t="shared" si="36"/>
        <v>#REF!</v>
      </c>
      <c r="AL20" s="135" t="e">
        <f t="shared" si="37"/>
        <v>#REF!</v>
      </c>
      <c r="AM20" s="135" t="e">
        <f t="shared" si="38"/>
        <v>#REF!</v>
      </c>
      <c r="AN20" s="135" t="e">
        <f t="shared" si="39"/>
        <v>#REF!</v>
      </c>
      <c r="AO20" s="135" t="e">
        <f t="shared" si="40"/>
        <v>#REF!</v>
      </c>
      <c r="AP20" s="135" t="e">
        <f t="shared" si="41"/>
        <v>#REF!</v>
      </c>
      <c r="AQ20" s="135" t="e">
        <f t="shared" si="42"/>
        <v>#REF!</v>
      </c>
      <c r="AR20" s="135" t="e">
        <f t="shared" si="43"/>
        <v>#REF!</v>
      </c>
      <c r="AS20" s="135" t="e">
        <f t="shared" si="44"/>
        <v>#REF!</v>
      </c>
      <c r="AT20" s="135" t="e">
        <f t="shared" si="45"/>
        <v>#REF!</v>
      </c>
      <c r="AU20" s="135" t="e">
        <f t="shared" si="46"/>
        <v>#REF!</v>
      </c>
      <c r="AV20" s="135" t="e">
        <f t="shared" si="47"/>
        <v>#REF!</v>
      </c>
      <c r="AW20" s="135" t="e">
        <f t="shared" si="48"/>
        <v>#REF!</v>
      </c>
      <c r="AX20" s="135" t="e">
        <f t="shared" si="49"/>
        <v>#REF!</v>
      </c>
      <c r="AY20" s="135" t="e">
        <f t="shared" si="50"/>
        <v>#REF!</v>
      </c>
      <c r="AZ20" s="135" t="e">
        <f t="shared" si="51"/>
        <v>#REF!</v>
      </c>
      <c r="BA20" s="135" t="e">
        <f t="shared" si="52"/>
        <v>#REF!</v>
      </c>
      <c r="BB20" s="135" t="e">
        <f t="shared" si="53"/>
        <v>#REF!</v>
      </c>
      <c r="BC20" s="135" t="e">
        <f t="shared" si="54"/>
        <v>#REF!</v>
      </c>
      <c r="BD20" s="135" t="e">
        <f t="shared" si="55"/>
        <v>#REF!</v>
      </c>
      <c r="BE20" s="135" t="e">
        <f t="shared" si="56"/>
        <v>#REF!</v>
      </c>
      <c r="BF20" s="135" t="e">
        <f t="shared" si="57"/>
        <v>#REF!</v>
      </c>
      <c r="BG20" s="135" t="e">
        <f t="shared" si="58"/>
        <v>#REF!</v>
      </c>
      <c r="BH20" s="135" t="e">
        <f t="shared" si="59"/>
        <v>#REF!</v>
      </c>
      <c r="BI20" s="135" t="e">
        <f t="shared" si="60"/>
        <v>#REF!</v>
      </c>
      <c r="BJ20" s="135" t="e">
        <f t="shared" si="61"/>
        <v>#REF!</v>
      </c>
      <c r="BK20" s="135" t="e">
        <f t="shared" si="62"/>
        <v>#REF!</v>
      </c>
      <c r="BL20" s="135" t="e">
        <f t="shared" si="63"/>
        <v>#REF!</v>
      </c>
      <c r="BM20" s="135" t="e">
        <f t="shared" si="64"/>
        <v>#REF!</v>
      </c>
      <c r="BN20" s="135" t="e">
        <f t="shared" si="65"/>
        <v>#REF!</v>
      </c>
      <c r="BO20" s="135" t="e">
        <f t="shared" si="66"/>
        <v>#REF!</v>
      </c>
      <c r="BP20" s="135" t="e">
        <f t="shared" si="67"/>
        <v>#REF!</v>
      </c>
      <c r="BQ20" s="135" t="e">
        <f t="shared" si="68"/>
        <v>#REF!</v>
      </c>
      <c r="BR20" s="135" t="e">
        <f t="shared" si="69"/>
        <v>#REF!</v>
      </c>
      <c r="BS20" s="135" t="e">
        <f t="shared" si="70"/>
        <v>#REF!</v>
      </c>
      <c r="BT20" s="135" t="e">
        <f t="shared" si="71"/>
        <v>#REF!</v>
      </c>
      <c r="BU20" s="135" t="e">
        <f t="shared" si="72"/>
        <v>#REF!</v>
      </c>
      <c r="BV20" s="135" t="e">
        <f t="shared" si="73"/>
        <v>#REF!</v>
      </c>
      <c r="BW20" s="135" t="e">
        <f t="shared" si="74"/>
        <v>#REF!</v>
      </c>
      <c r="BX20" s="135" t="e">
        <f t="shared" si="75"/>
        <v>#REF!</v>
      </c>
      <c r="BY20" s="135" t="e">
        <f t="shared" si="76"/>
        <v>#REF!</v>
      </c>
      <c r="BZ20" s="135" t="e">
        <f t="shared" si="77"/>
        <v>#REF!</v>
      </c>
      <c r="CA20" s="135" t="e">
        <f t="shared" si="78"/>
        <v>#REF!</v>
      </c>
      <c r="CB20" s="135" t="e">
        <f t="shared" si="79"/>
        <v>#REF!</v>
      </c>
      <c r="CC20" s="135" t="e">
        <f t="shared" si="80"/>
        <v>#REF!</v>
      </c>
      <c r="CD20" s="135" t="e">
        <f t="shared" si="81"/>
        <v>#REF!</v>
      </c>
      <c r="CE20" s="135" t="e">
        <f t="shared" si="82"/>
        <v>#REF!</v>
      </c>
      <c r="CF20" s="135" t="e">
        <f t="shared" si="83"/>
        <v>#REF!</v>
      </c>
      <c r="CG20" s="135" t="e">
        <f t="shared" si="84"/>
        <v>#REF!</v>
      </c>
      <c r="CH20" s="135" t="e">
        <f t="shared" si="85"/>
        <v>#REF!</v>
      </c>
      <c r="CI20" s="135" t="e">
        <f t="shared" si="86"/>
        <v>#REF!</v>
      </c>
      <c r="CJ20" s="135" t="e">
        <f t="shared" si="87"/>
        <v>#REF!</v>
      </c>
      <c r="CK20" s="135" t="e">
        <f t="shared" si="88"/>
        <v>#REF!</v>
      </c>
      <c r="CL20" s="135" t="e">
        <f t="shared" si="89"/>
        <v>#REF!</v>
      </c>
      <c r="CM20" s="135" t="e">
        <f t="shared" si="90"/>
        <v>#REF!</v>
      </c>
      <c r="CN20" s="135" t="e">
        <f t="shared" si="91"/>
        <v>#REF!</v>
      </c>
      <c r="CO20" s="135" t="e">
        <f t="shared" si="92"/>
        <v>#REF!</v>
      </c>
      <c r="CP20" s="135" t="e">
        <f t="shared" si="93"/>
        <v>#REF!</v>
      </c>
      <c r="CQ20" s="135" t="e">
        <f t="shared" si="94"/>
        <v>#REF!</v>
      </c>
      <c r="CR20" s="135" t="e">
        <f t="shared" si="95"/>
        <v>#REF!</v>
      </c>
      <c r="CS20" s="135" t="e">
        <f t="shared" si="96"/>
        <v>#REF!</v>
      </c>
      <c r="CU20" s="36"/>
      <c r="CV20" s="36"/>
      <c r="CW20" s="36"/>
      <c r="CX20" s="36"/>
      <c r="CY20" s="36"/>
      <c r="CZ20" s="36"/>
      <c r="DA20" s="36"/>
      <c r="DB20" s="36"/>
      <c r="DC20" s="36"/>
      <c r="DD20" s="36"/>
      <c r="DE20" s="36"/>
      <c r="DF20" s="36"/>
      <c r="DG20" s="36"/>
      <c r="DH20" s="36"/>
      <c r="DI20" s="36"/>
      <c r="DJ20" s="36"/>
      <c r="DK20" s="36"/>
      <c r="DL20" s="36"/>
      <c r="DM20" s="36"/>
      <c r="DN20" s="36"/>
      <c r="DO20" s="36"/>
      <c r="DP20" s="36"/>
      <c r="DQ20" s="36"/>
      <c r="DR20" s="36"/>
      <c r="DS20" s="36"/>
      <c r="DT20" s="36"/>
      <c r="DU20" s="36"/>
      <c r="DV20" s="36"/>
      <c r="DW20" s="36"/>
      <c r="DX20" s="36"/>
      <c r="DY20" s="36"/>
      <c r="DZ20" s="36"/>
      <c r="EA20" s="36"/>
      <c r="EB20" s="36"/>
      <c r="EC20" s="36"/>
      <c r="ED20" s="36"/>
      <c r="EE20" s="36"/>
      <c r="EF20" s="36"/>
      <c r="EG20" s="36"/>
      <c r="EH20" s="36"/>
      <c r="EI20" s="36"/>
      <c r="EJ20" s="36"/>
      <c r="EK20" s="36"/>
      <c r="EL20" s="36"/>
      <c r="EM20" s="36"/>
      <c r="EN20" s="36"/>
    </row>
    <row r="21" spans="1:144">
      <c r="A21" s="146" t="s">
        <v>275</v>
      </c>
      <c r="B21" s="146" t="s">
        <v>276</v>
      </c>
      <c r="C21" s="147" t="e">
        <f t="shared" si="3"/>
        <v>#REF!</v>
      </c>
      <c r="D21" s="147"/>
      <c r="E21" s="135">
        <f t="shared" si="4"/>
        <v>0</v>
      </c>
      <c r="F21" s="135">
        <f t="shared" si="5"/>
        <v>0</v>
      </c>
      <c r="G21" s="135" t="e">
        <f t="shared" si="6"/>
        <v>#REF!</v>
      </c>
      <c r="H21" s="135" t="e">
        <f t="shared" si="7"/>
        <v>#REF!</v>
      </c>
      <c r="I21" s="135" t="e">
        <f t="shared" si="8"/>
        <v>#REF!</v>
      </c>
      <c r="J21" s="135" t="e">
        <f t="shared" si="9"/>
        <v>#REF!</v>
      </c>
      <c r="K21" s="135" t="e">
        <f t="shared" si="10"/>
        <v>#REF!</v>
      </c>
      <c r="L21" s="135" t="e">
        <f t="shared" si="11"/>
        <v>#REF!</v>
      </c>
      <c r="M21" s="135" t="e">
        <f t="shared" si="12"/>
        <v>#REF!</v>
      </c>
      <c r="N21" s="135">
        <f t="shared" si="13"/>
        <v>0</v>
      </c>
      <c r="O21" s="135">
        <f t="shared" si="14"/>
        <v>0</v>
      </c>
      <c r="P21" s="135">
        <f t="shared" si="15"/>
        <v>0</v>
      </c>
      <c r="Q21" s="135" t="e">
        <f t="shared" si="16"/>
        <v>#REF!</v>
      </c>
      <c r="R21" s="135" t="e">
        <f t="shared" si="17"/>
        <v>#REF!</v>
      </c>
      <c r="S21" s="135" t="e">
        <f t="shared" si="18"/>
        <v>#REF!</v>
      </c>
      <c r="T21" s="135" t="e">
        <f t="shared" si="19"/>
        <v>#REF!</v>
      </c>
      <c r="U21" s="135" t="e">
        <f t="shared" si="20"/>
        <v>#REF!</v>
      </c>
      <c r="V21" s="135" t="e">
        <f t="shared" si="21"/>
        <v>#REF!</v>
      </c>
      <c r="W21" s="135" t="e">
        <f t="shared" si="22"/>
        <v>#REF!</v>
      </c>
      <c r="X21" s="135" t="e">
        <f t="shared" si="23"/>
        <v>#REF!</v>
      </c>
      <c r="Y21" s="135" t="e">
        <f t="shared" si="24"/>
        <v>#REF!</v>
      </c>
      <c r="Z21" s="135" t="e">
        <f t="shared" si="25"/>
        <v>#REF!</v>
      </c>
      <c r="AA21" s="135" t="e">
        <f t="shared" si="26"/>
        <v>#REF!</v>
      </c>
      <c r="AB21" s="135" t="e">
        <f t="shared" si="27"/>
        <v>#REF!</v>
      </c>
      <c r="AC21" s="135" t="e">
        <f t="shared" si="28"/>
        <v>#REF!</v>
      </c>
      <c r="AD21" s="135" t="e">
        <f t="shared" si="29"/>
        <v>#REF!</v>
      </c>
      <c r="AE21" s="135" t="e">
        <f t="shared" si="30"/>
        <v>#REF!</v>
      </c>
      <c r="AF21" s="135" t="e">
        <f t="shared" si="31"/>
        <v>#REF!</v>
      </c>
      <c r="AG21" s="135" t="e">
        <f t="shared" si="32"/>
        <v>#REF!</v>
      </c>
      <c r="AH21" s="135" t="e">
        <f t="shared" si="33"/>
        <v>#REF!</v>
      </c>
      <c r="AI21" s="135" t="e">
        <f t="shared" si="34"/>
        <v>#REF!</v>
      </c>
      <c r="AJ21" s="135" t="e">
        <f t="shared" si="35"/>
        <v>#REF!</v>
      </c>
      <c r="AK21" s="135" t="e">
        <f t="shared" si="36"/>
        <v>#REF!</v>
      </c>
      <c r="AL21" s="135" t="e">
        <f t="shared" si="37"/>
        <v>#REF!</v>
      </c>
      <c r="AM21" s="135" t="e">
        <f t="shared" si="38"/>
        <v>#REF!</v>
      </c>
      <c r="AN21" s="135" t="e">
        <f t="shared" si="39"/>
        <v>#REF!</v>
      </c>
      <c r="AO21" s="135" t="e">
        <f t="shared" si="40"/>
        <v>#REF!</v>
      </c>
      <c r="AP21" s="135" t="e">
        <f t="shared" si="41"/>
        <v>#REF!</v>
      </c>
      <c r="AQ21" s="135" t="e">
        <f t="shared" si="42"/>
        <v>#REF!</v>
      </c>
      <c r="AR21" s="135" t="e">
        <f t="shared" si="43"/>
        <v>#REF!</v>
      </c>
      <c r="AS21" s="135" t="e">
        <f t="shared" si="44"/>
        <v>#REF!</v>
      </c>
      <c r="AT21" s="135" t="e">
        <f t="shared" si="45"/>
        <v>#REF!</v>
      </c>
      <c r="AU21" s="135" t="e">
        <f t="shared" si="46"/>
        <v>#REF!</v>
      </c>
      <c r="AV21" s="135" t="e">
        <f t="shared" si="47"/>
        <v>#REF!</v>
      </c>
      <c r="AW21" s="135" t="e">
        <f t="shared" si="48"/>
        <v>#REF!</v>
      </c>
      <c r="AX21" s="135" t="e">
        <f t="shared" si="49"/>
        <v>#REF!</v>
      </c>
      <c r="AY21" s="135" t="e">
        <f t="shared" si="50"/>
        <v>#REF!</v>
      </c>
      <c r="AZ21" s="135" t="e">
        <f t="shared" si="51"/>
        <v>#REF!</v>
      </c>
      <c r="BA21" s="135" t="e">
        <f t="shared" si="52"/>
        <v>#REF!</v>
      </c>
      <c r="BB21" s="135" t="e">
        <f t="shared" si="53"/>
        <v>#REF!</v>
      </c>
      <c r="BC21" s="135" t="e">
        <f t="shared" si="54"/>
        <v>#REF!</v>
      </c>
      <c r="BD21" s="135" t="e">
        <f t="shared" si="55"/>
        <v>#REF!</v>
      </c>
      <c r="BE21" s="135" t="e">
        <f t="shared" si="56"/>
        <v>#REF!</v>
      </c>
      <c r="BF21" s="135" t="e">
        <f t="shared" si="57"/>
        <v>#REF!</v>
      </c>
      <c r="BG21" s="135" t="e">
        <f t="shared" si="58"/>
        <v>#REF!</v>
      </c>
      <c r="BH21" s="135" t="e">
        <f t="shared" si="59"/>
        <v>#REF!</v>
      </c>
      <c r="BI21" s="135" t="e">
        <f t="shared" si="60"/>
        <v>#REF!</v>
      </c>
      <c r="BJ21" s="135" t="e">
        <f t="shared" si="61"/>
        <v>#REF!</v>
      </c>
      <c r="BK21" s="135" t="e">
        <f t="shared" si="62"/>
        <v>#REF!</v>
      </c>
      <c r="BL21" s="135" t="e">
        <f t="shared" si="63"/>
        <v>#REF!</v>
      </c>
      <c r="BM21" s="135" t="e">
        <f t="shared" si="64"/>
        <v>#REF!</v>
      </c>
      <c r="BN21" s="135" t="e">
        <f t="shared" si="65"/>
        <v>#REF!</v>
      </c>
      <c r="BO21" s="135" t="e">
        <f t="shared" si="66"/>
        <v>#REF!</v>
      </c>
      <c r="BP21" s="135" t="e">
        <f t="shared" si="67"/>
        <v>#REF!</v>
      </c>
      <c r="BQ21" s="135" t="e">
        <f t="shared" si="68"/>
        <v>#REF!</v>
      </c>
      <c r="BR21" s="135" t="e">
        <f t="shared" si="69"/>
        <v>#REF!</v>
      </c>
      <c r="BS21" s="135" t="e">
        <f t="shared" si="70"/>
        <v>#REF!</v>
      </c>
      <c r="BT21" s="135" t="e">
        <f t="shared" si="71"/>
        <v>#REF!</v>
      </c>
      <c r="BU21" s="135" t="e">
        <f t="shared" si="72"/>
        <v>#REF!</v>
      </c>
      <c r="BV21" s="135" t="e">
        <f t="shared" si="73"/>
        <v>#REF!</v>
      </c>
      <c r="BW21" s="135" t="e">
        <f t="shared" si="74"/>
        <v>#REF!</v>
      </c>
      <c r="BX21" s="135" t="e">
        <f t="shared" si="75"/>
        <v>#REF!</v>
      </c>
      <c r="BY21" s="135" t="e">
        <f t="shared" si="76"/>
        <v>#REF!</v>
      </c>
      <c r="BZ21" s="135" t="e">
        <f t="shared" si="77"/>
        <v>#REF!</v>
      </c>
      <c r="CA21" s="135" t="e">
        <f t="shared" si="78"/>
        <v>#REF!</v>
      </c>
      <c r="CB21" s="135" t="e">
        <f t="shared" si="79"/>
        <v>#REF!</v>
      </c>
      <c r="CC21" s="135" t="e">
        <f t="shared" si="80"/>
        <v>#REF!</v>
      </c>
      <c r="CD21" s="135" t="e">
        <f t="shared" si="81"/>
        <v>#REF!</v>
      </c>
      <c r="CE21" s="135" t="e">
        <f t="shared" si="82"/>
        <v>#REF!</v>
      </c>
      <c r="CF21" s="135" t="e">
        <f t="shared" si="83"/>
        <v>#REF!</v>
      </c>
      <c r="CG21" s="135" t="e">
        <f t="shared" si="84"/>
        <v>#REF!</v>
      </c>
      <c r="CH21" s="135" t="e">
        <f t="shared" si="85"/>
        <v>#REF!</v>
      </c>
      <c r="CI21" s="135" t="e">
        <f t="shared" si="86"/>
        <v>#REF!</v>
      </c>
      <c r="CJ21" s="135" t="e">
        <f t="shared" si="87"/>
        <v>#REF!</v>
      </c>
      <c r="CK21" s="135" t="e">
        <f t="shared" si="88"/>
        <v>#REF!</v>
      </c>
      <c r="CL21" s="135" t="e">
        <f t="shared" si="89"/>
        <v>#REF!</v>
      </c>
      <c r="CM21" s="135" t="e">
        <f t="shared" si="90"/>
        <v>#REF!</v>
      </c>
      <c r="CN21" s="135" t="e">
        <f t="shared" si="91"/>
        <v>#REF!</v>
      </c>
      <c r="CO21" s="135" t="e">
        <f t="shared" si="92"/>
        <v>#REF!</v>
      </c>
      <c r="CP21" s="135" t="e">
        <f t="shared" si="93"/>
        <v>#REF!</v>
      </c>
      <c r="CQ21" s="135" t="e">
        <f t="shared" si="94"/>
        <v>#REF!</v>
      </c>
      <c r="CR21" s="135" t="e">
        <f t="shared" si="95"/>
        <v>#REF!</v>
      </c>
      <c r="CS21" s="135" t="e">
        <f t="shared" si="96"/>
        <v>#REF!</v>
      </c>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c r="DS21" s="36"/>
      <c r="DT21" s="36"/>
      <c r="DU21" s="36"/>
      <c r="DV21" s="36"/>
      <c r="DW21" s="36"/>
      <c r="DX21" s="36"/>
      <c r="DY21" s="36"/>
      <c r="DZ21" s="36"/>
      <c r="EA21" s="36"/>
      <c r="EB21" s="36"/>
      <c r="EC21" s="36"/>
      <c r="ED21" s="36"/>
      <c r="EE21" s="36"/>
      <c r="EF21" s="36"/>
      <c r="EG21" s="36"/>
      <c r="EH21" s="36"/>
      <c r="EI21" s="36"/>
      <c r="EJ21" s="36"/>
      <c r="EK21" s="36"/>
      <c r="EL21" s="36"/>
      <c r="EM21" s="36"/>
      <c r="EN21" s="36"/>
    </row>
    <row r="22" spans="1:144">
      <c r="A22" s="152" t="s">
        <v>277</v>
      </c>
      <c r="B22" s="152" t="s">
        <v>278</v>
      </c>
      <c r="C22" s="147" t="e">
        <f t="shared" si="3"/>
        <v>#REF!</v>
      </c>
      <c r="D22" s="147"/>
      <c r="E22" s="135">
        <f t="shared" si="4"/>
        <v>0</v>
      </c>
      <c r="F22" s="135">
        <f t="shared" si="5"/>
        <v>1</v>
      </c>
      <c r="G22" s="135" t="e">
        <f t="shared" si="6"/>
        <v>#REF!</v>
      </c>
      <c r="H22" s="135" t="e">
        <f t="shared" si="7"/>
        <v>#REF!</v>
      </c>
      <c r="I22" s="135" t="e">
        <f t="shared" si="8"/>
        <v>#REF!</v>
      </c>
      <c r="J22" s="135" t="e">
        <f t="shared" si="9"/>
        <v>#REF!</v>
      </c>
      <c r="K22" s="135" t="e">
        <f t="shared" si="10"/>
        <v>#REF!</v>
      </c>
      <c r="L22" s="135" t="e">
        <f t="shared" si="11"/>
        <v>#REF!</v>
      </c>
      <c r="M22" s="135" t="e">
        <f t="shared" si="12"/>
        <v>#REF!</v>
      </c>
      <c r="N22" s="135">
        <f t="shared" si="13"/>
        <v>0</v>
      </c>
      <c r="O22" s="135">
        <f t="shared" si="14"/>
        <v>0</v>
      </c>
      <c r="P22" s="135">
        <f t="shared" si="15"/>
        <v>2</v>
      </c>
      <c r="Q22" s="135" t="e">
        <f t="shared" si="16"/>
        <v>#REF!</v>
      </c>
      <c r="R22" s="135" t="e">
        <f t="shared" si="17"/>
        <v>#REF!</v>
      </c>
      <c r="S22" s="135" t="e">
        <f t="shared" si="18"/>
        <v>#REF!</v>
      </c>
      <c r="T22" s="135" t="e">
        <f t="shared" si="19"/>
        <v>#REF!</v>
      </c>
      <c r="U22" s="135" t="e">
        <f t="shared" si="20"/>
        <v>#REF!</v>
      </c>
      <c r="V22" s="135" t="e">
        <f t="shared" si="21"/>
        <v>#REF!</v>
      </c>
      <c r="W22" s="135" t="e">
        <f t="shared" si="22"/>
        <v>#REF!</v>
      </c>
      <c r="X22" s="135" t="e">
        <f t="shared" si="23"/>
        <v>#REF!</v>
      </c>
      <c r="Y22" s="135" t="e">
        <f t="shared" si="24"/>
        <v>#REF!</v>
      </c>
      <c r="Z22" s="135" t="e">
        <f t="shared" si="25"/>
        <v>#REF!</v>
      </c>
      <c r="AA22" s="135" t="e">
        <f t="shared" si="26"/>
        <v>#REF!</v>
      </c>
      <c r="AB22" s="135" t="e">
        <f t="shared" si="27"/>
        <v>#REF!</v>
      </c>
      <c r="AC22" s="135" t="e">
        <f t="shared" si="28"/>
        <v>#REF!</v>
      </c>
      <c r="AD22" s="135" t="e">
        <f t="shared" si="29"/>
        <v>#REF!</v>
      </c>
      <c r="AE22" s="135" t="e">
        <f t="shared" si="30"/>
        <v>#REF!</v>
      </c>
      <c r="AF22" s="135" t="e">
        <f t="shared" si="31"/>
        <v>#REF!</v>
      </c>
      <c r="AG22" s="135" t="e">
        <f t="shared" si="32"/>
        <v>#REF!</v>
      </c>
      <c r="AH22" s="135" t="e">
        <f t="shared" si="33"/>
        <v>#REF!</v>
      </c>
      <c r="AI22" s="135" t="e">
        <f t="shared" si="34"/>
        <v>#REF!</v>
      </c>
      <c r="AJ22" s="135" t="e">
        <f t="shared" si="35"/>
        <v>#REF!</v>
      </c>
      <c r="AK22" s="135" t="e">
        <f t="shared" si="36"/>
        <v>#REF!</v>
      </c>
      <c r="AL22" s="135" t="e">
        <f t="shared" si="37"/>
        <v>#REF!</v>
      </c>
      <c r="AM22" s="135" t="e">
        <f t="shared" si="38"/>
        <v>#REF!</v>
      </c>
      <c r="AN22" s="135" t="e">
        <f t="shared" si="39"/>
        <v>#REF!</v>
      </c>
      <c r="AO22" s="135" t="e">
        <f t="shared" si="40"/>
        <v>#REF!</v>
      </c>
      <c r="AP22" s="135" t="e">
        <f t="shared" si="41"/>
        <v>#REF!</v>
      </c>
      <c r="AQ22" s="135" t="e">
        <f t="shared" si="42"/>
        <v>#REF!</v>
      </c>
      <c r="AR22" s="135" t="e">
        <f t="shared" si="43"/>
        <v>#REF!</v>
      </c>
      <c r="AS22" s="135" t="e">
        <f t="shared" si="44"/>
        <v>#REF!</v>
      </c>
      <c r="AT22" s="135" t="e">
        <f t="shared" si="45"/>
        <v>#REF!</v>
      </c>
      <c r="AU22" s="135" t="e">
        <f t="shared" si="46"/>
        <v>#REF!</v>
      </c>
      <c r="AV22" s="135" t="e">
        <f t="shared" si="47"/>
        <v>#REF!</v>
      </c>
      <c r="AW22" s="135" t="e">
        <f t="shared" si="48"/>
        <v>#REF!</v>
      </c>
      <c r="AX22" s="135" t="e">
        <f t="shared" si="49"/>
        <v>#REF!</v>
      </c>
      <c r="AY22" s="135" t="e">
        <f t="shared" si="50"/>
        <v>#REF!</v>
      </c>
      <c r="AZ22" s="135" t="e">
        <f t="shared" si="51"/>
        <v>#REF!</v>
      </c>
      <c r="BA22" s="135" t="e">
        <f t="shared" si="52"/>
        <v>#REF!</v>
      </c>
      <c r="BB22" s="135" t="e">
        <f t="shared" si="53"/>
        <v>#REF!</v>
      </c>
      <c r="BC22" s="135" t="e">
        <f t="shared" si="54"/>
        <v>#REF!</v>
      </c>
      <c r="BD22" s="135" t="e">
        <f t="shared" si="55"/>
        <v>#REF!</v>
      </c>
      <c r="BE22" s="135" t="e">
        <f t="shared" si="56"/>
        <v>#REF!</v>
      </c>
      <c r="BF22" s="135" t="e">
        <f t="shared" si="57"/>
        <v>#REF!</v>
      </c>
      <c r="BG22" s="135" t="e">
        <f t="shared" si="58"/>
        <v>#REF!</v>
      </c>
      <c r="BH22" s="135" t="e">
        <f t="shared" si="59"/>
        <v>#REF!</v>
      </c>
      <c r="BI22" s="135" t="e">
        <f t="shared" si="60"/>
        <v>#REF!</v>
      </c>
      <c r="BJ22" s="135" t="e">
        <f t="shared" si="61"/>
        <v>#REF!</v>
      </c>
      <c r="BK22" s="135" t="e">
        <f t="shared" si="62"/>
        <v>#REF!</v>
      </c>
      <c r="BL22" s="135" t="e">
        <f t="shared" si="63"/>
        <v>#REF!</v>
      </c>
      <c r="BM22" s="135" t="e">
        <f t="shared" si="64"/>
        <v>#REF!</v>
      </c>
      <c r="BN22" s="135" t="e">
        <f t="shared" si="65"/>
        <v>#REF!</v>
      </c>
      <c r="BO22" s="135" t="e">
        <f t="shared" si="66"/>
        <v>#REF!</v>
      </c>
      <c r="BP22" s="135" t="e">
        <f t="shared" si="67"/>
        <v>#REF!</v>
      </c>
      <c r="BQ22" s="135" t="e">
        <f t="shared" si="68"/>
        <v>#REF!</v>
      </c>
      <c r="BR22" s="135" t="e">
        <f t="shared" si="69"/>
        <v>#REF!</v>
      </c>
      <c r="BS22" s="135" t="e">
        <f t="shared" si="70"/>
        <v>#REF!</v>
      </c>
      <c r="BT22" s="135" t="e">
        <f t="shared" si="71"/>
        <v>#REF!</v>
      </c>
      <c r="BU22" s="135" t="e">
        <f t="shared" si="72"/>
        <v>#REF!</v>
      </c>
      <c r="BV22" s="135" t="e">
        <f t="shared" si="73"/>
        <v>#REF!</v>
      </c>
      <c r="BW22" s="135" t="e">
        <f t="shared" si="74"/>
        <v>#REF!</v>
      </c>
      <c r="BX22" s="135" t="e">
        <f t="shared" si="75"/>
        <v>#REF!</v>
      </c>
      <c r="BY22" s="135" t="e">
        <f t="shared" si="76"/>
        <v>#REF!</v>
      </c>
      <c r="BZ22" s="135" t="e">
        <f t="shared" si="77"/>
        <v>#REF!</v>
      </c>
      <c r="CA22" s="135" t="e">
        <f t="shared" si="78"/>
        <v>#REF!</v>
      </c>
      <c r="CB22" s="135" t="e">
        <f t="shared" si="79"/>
        <v>#REF!</v>
      </c>
      <c r="CC22" s="135" t="e">
        <f t="shared" si="80"/>
        <v>#REF!</v>
      </c>
      <c r="CD22" s="135" t="e">
        <f t="shared" si="81"/>
        <v>#REF!</v>
      </c>
      <c r="CE22" s="135" t="e">
        <f t="shared" si="82"/>
        <v>#REF!</v>
      </c>
      <c r="CF22" s="135" t="e">
        <f t="shared" si="83"/>
        <v>#REF!</v>
      </c>
      <c r="CG22" s="135" t="e">
        <f t="shared" si="84"/>
        <v>#REF!</v>
      </c>
      <c r="CH22" s="135" t="e">
        <f t="shared" si="85"/>
        <v>#REF!</v>
      </c>
      <c r="CI22" s="135" t="e">
        <f t="shared" si="86"/>
        <v>#REF!</v>
      </c>
      <c r="CJ22" s="135" t="e">
        <f t="shared" si="87"/>
        <v>#REF!</v>
      </c>
      <c r="CK22" s="135" t="e">
        <f t="shared" si="88"/>
        <v>#REF!</v>
      </c>
      <c r="CL22" s="135" t="e">
        <f t="shared" si="89"/>
        <v>#REF!</v>
      </c>
      <c r="CM22" s="135" t="e">
        <f t="shared" si="90"/>
        <v>#REF!</v>
      </c>
      <c r="CN22" s="135" t="e">
        <f t="shared" si="91"/>
        <v>#REF!</v>
      </c>
      <c r="CO22" s="135" t="e">
        <f t="shared" si="92"/>
        <v>#REF!</v>
      </c>
      <c r="CP22" s="135" t="e">
        <f t="shared" si="93"/>
        <v>#REF!</v>
      </c>
      <c r="CQ22" s="135" t="e">
        <f t="shared" si="94"/>
        <v>#REF!</v>
      </c>
      <c r="CR22" s="135" t="e">
        <f t="shared" si="95"/>
        <v>#REF!</v>
      </c>
      <c r="CS22" s="135" t="e">
        <f t="shared" si="96"/>
        <v>#REF!</v>
      </c>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row>
    <row r="23" spans="1:144">
      <c r="A23" s="146" t="s">
        <v>279</v>
      </c>
      <c r="B23" s="152" t="s">
        <v>280</v>
      </c>
      <c r="C23" s="147" t="e">
        <f t="shared" si="3"/>
        <v>#REF!</v>
      </c>
      <c r="D23" s="147"/>
      <c r="E23" s="135">
        <f t="shared" si="4"/>
        <v>0</v>
      </c>
      <c r="F23" s="135">
        <f t="shared" si="5"/>
        <v>0</v>
      </c>
      <c r="G23" s="135" t="e">
        <f t="shared" si="6"/>
        <v>#REF!</v>
      </c>
      <c r="H23" s="135" t="e">
        <f t="shared" si="7"/>
        <v>#REF!</v>
      </c>
      <c r="I23" s="135" t="e">
        <f t="shared" si="8"/>
        <v>#REF!</v>
      </c>
      <c r="J23" s="135" t="e">
        <f t="shared" si="9"/>
        <v>#REF!</v>
      </c>
      <c r="K23" s="135" t="e">
        <f t="shared" si="10"/>
        <v>#REF!</v>
      </c>
      <c r="L23" s="135" t="e">
        <f t="shared" si="11"/>
        <v>#REF!</v>
      </c>
      <c r="M23" s="135" t="e">
        <f t="shared" si="12"/>
        <v>#REF!</v>
      </c>
      <c r="N23" s="135">
        <f t="shared" si="13"/>
        <v>0</v>
      </c>
      <c r="O23" s="135">
        <f t="shared" si="14"/>
        <v>0</v>
      </c>
      <c r="P23" s="135">
        <f t="shared" si="15"/>
        <v>3</v>
      </c>
      <c r="Q23" s="135" t="e">
        <f t="shared" si="16"/>
        <v>#REF!</v>
      </c>
      <c r="R23" s="135" t="e">
        <f t="shared" si="17"/>
        <v>#REF!</v>
      </c>
      <c r="S23" s="135" t="e">
        <f t="shared" si="18"/>
        <v>#REF!</v>
      </c>
      <c r="T23" s="135" t="e">
        <f t="shared" si="19"/>
        <v>#REF!</v>
      </c>
      <c r="U23" s="135" t="e">
        <f t="shared" si="20"/>
        <v>#REF!</v>
      </c>
      <c r="V23" s="135" t="e">
        <f t="shared" si="21"/>
        <v>#REF!</v>
      </c>
      <c r="W23" s="135" t="e">
        <f t="shared" si="22"/>
        <v>#REF!</v>
      </c>
      <c r="X23" s="135" t="e">
        <f t="shared" si="23"/>
        <v>#REF!</v>
      </c>
      <c r="Y23" s="135" t="e">
        <f t="shared" si="24"/>
        <v>#REF!</v>
      </c>
      <c r="Z23" s="135" t="e">
        <f t="shared" si="25"/>
        <v>#REF!</v>
      </c>
      <c r="AA23" s="135" t="e">
        <f t="shared" si="26"/>
        <v>#REF!</v>
      </c>
      <c r="AB23" s="135" t="e">
        <f t="shared" si="27"/>
        <v>#REF!</v>
      </c>
      <c r="AC23" s="135" t="e">
        <f t="shared" si="28"/>
        <v>#REF!</v>
      </c>
      <c r="AD23" s="135" t="e">
        <f t="shared" si="29"/>
        <v>#REF!</v>
      </c>
      <c r="AE23" s="135" t="e">
        <f t="shared" si="30"/>
        <v>#REF!</v>
      </c>
      <c r="AF23" s="135" t="e">
        <f t="shared" si="31"/>
        <v>#REF!</v>
      </c>
      <c r="AG23" s="135" t="e">
        <f t="shared" si="32"/>
        <v>#REF!</v>
      </c>
      <c r="AH23" s="135" t="e">
        <f t="shared" si="33"/>
        <v>#REF!</v>
      </c>
      <c r="AI23" s="135" t="e">
        <f t="shared" si="34"/>
        <v>#REF!</v>
      </c>
      <c r="AJ23" s="135" t="e">
        <f t="shared" si="35"/>
        <v>#REF!</v>
      </c>
      <c r="AK23" s="135" t="e">
        <f t="shared" si="36"/>
        <v>#REF!</v>
      </c>
      <c r="AL23" s="135" t="e">
        <f t="shared" si="37"/>
        <v>#REF!</v>
      </c>
      <c r="AM23" s="135" t="e">
        <f t="shared" si="38"/>
        <v>#REF!</v>
      </c>
      <c r="AN23" s="135" t="e">
        <f t="shared" si="39"/>
        <v>#REF!</v>
      </c>
      <c r="AO23" s="135" t="e">
        <f t="shared" si="40"/>
        <v>#REF!</v>
      </c>
      <c r="AP23" s="135" t="e">
        <f t="shared" si="41"/>
        <v>#REF!</v>
      </c>
      <c r="AQ23" s="135" t="e">
        <f t="shared" si="42"/>
        <v>#REF!</v>
      </c>
      <c r="AR23" s="135" t="e">
        <f t="shared" si="43"/>
        <v>#REF!</v>
      </c>
      <c r="AS23" s="135" t="e">
        <f t="shared" si="44"/>
        <v>#REF!</v>
      </c>
      <c r="AT23" s="135" t="e">
        <f t="shared" si="45"/>
        <v>#REF!</v>
      </c>
      <c r="AU23" s="135" t="e">
        <f t="shared" si="46"/>
        <v>#REF!</v>
      </c>
      <c r="AV23" s="135" t="e">
        <f t="shared" si="47"/>
        <v>#REF!</v>
      </c>
      <c r="AW23" s="135" t="e">
        <f t="shared" si="48"/>
        <v>#REF!</v>
      </c>
      <c r="AX23" s="135" t="e">
        <f t="shared" si="49"/>
        <v>#REF!</v>
      </c>
      <c r="AY23" s="135" t="e">
        <f t="shared" si="50"/>
        <v>#REF!</v>
      </c>
      <c r="AZ23" s="135" t="e">
        <f t="shared" si="51"/>
        <v>#REF!</v>
      </c>
      <c r="BA23" s="135" t="e">
        <f t="shared" si="52"/>
        <v>#REF!</v>
      </c>
      <c r="BB23" s="135" t="e">
        <f t="shared" si="53"/>
        <v>#REF!</v>
      </c>
      <c r="BC23" s="135" t="e">
        <f t="shared" si="54"/>
        <v>#REF!</v>
      </c>
      <c r="BD23" s="135" t="e">
        <f t="shared" si="55"/>
        <v>#REF!</v>
      </c>
      <c r="BE23" s="135" t="e">
        <f t="shared" si="56"/>
        <v>#REF!</v>
      </c>
      <c r="BF23" s="135" t="e">
        <f t="shared" si="57"/>
        <v>#REF!</v>
      </c>
      <c r="BG23" s="135" t="e">
        <f t="shared" si="58"/>
        <v>#REF!</v>
      </c>
      <c r="BH23" s="135" t="e">
        <f t="shared" si="59"/>
        <v>#REF!</v>
      </c>
      <c r="BI23" s="135" t="e">
        <f t="shared" si="60"/>
        <v>#REF!</v>
      </c>
      <c r="BJ23" s="135" t="e">
        <f t="shared" si="61"/>
        <v>#REF!</v>
      </c>
      <c r="BK23" s="135" t="e">
        <f t="shared" si="62"/>
        <v>#REF!</v>
      </c>
      <c r="BL23" s="135" t="e">
        <f t="shared" si="63"/>
        <v>#REF!</v>
      </c>
      <c r="BM23" s="135" t="e">
        <f t="shared" si="64"/>
        <v>#REF!</v>
      </c>
      <c r="BN23" s="135" t="e">
        <f t="shared" si="65"/>
        <v>#REF!</v>
      </c>
      <c r="BO23" s="135" t="e">
        <f t="shared" si="66"/>
        <v>#REF!</v>
      </c>
      <c r="BP23" s="135" t="e">
        <f t="shared" si="67"/>
        <v>#REF!</v>
      </c>
      <c r="BQ23" s="135" t="e">
        <f t="shared" si="68"/>
        <v>#REF!</v>
      </c>
      <c r="BR23" s="135" t="e">
        <f t="shared" si="69"/>
        <v>#REF!</v>
      </c>
      <c r="BS23" s="135" t="e">
        <f t="shared" si="70"/>
        <v>#REF!</v>
      </c>
      <c r="BT23" s="135" t="e">
        <f t="shared" si="71"/>
        <v>#REF!</v>
      </c>
      <c r="BU23" s="135" t="e">
        <f t="shared" si="72"/>
        <v>#REF!</v>
      </c>
      <c r="BV23" s="135" t="e">
        <f t="shared" si="73"/>
        <v>#REF!</v>
      </c>
      <c r="BW23" s="135" t="e">
        <f t="shared" si="74"/>
        <v>#REF!</v>
      </c>
      <c r="BX23" s="135" t="e">
        <f t="shared" si="75"/>
        <v>#REF!</v>
      </c>
      <c r="BY23" s="135" t="e">
        <f t="shared" si="76"/>
        <v>#REF!</v>
      </c>
      <c r="BZ23" s="135" t="e">
        <f t="shared" si="77"/>
        <v>#REF!</v>
      </c>
      <c r="CA23" s="135" t="e">
        <f t="shared" si="78"/>
        <v>#REF!</v>
      </c>
      <c r="CB23" s="135" t="e">
        <f t="shared" si="79"/>
        <v>#REF!</v>
      </c>
      <c r="CC23" s="135" t="e">
        <f t="shared" si="80"/>
        <v>#REF!</v>
      </c>
      <c r="CD23" s="135" t="e">
        <f t="shared" si="81"/>
        <v>#REF!</v>
      </c>
      <c r="CE23" s="135" t="e">
        <f t="shared" si="82"/>
        <v>#REF!</v>
      </c>
      <c r="CF23" s="135" t="e">
        <f t="shared" si="83"/>
        <v>#REF!</v>
      </c>
      <c r="CG23" s="135" t="e">
        <f t="shared" si="84"/>
        <v>#REF!</v>
      </c>
      <c r="CH23" s="135" t="e">
        <f t="shared" si="85"/>
        <v>#REF!</v>
      </c>
      <c r="CI23" s="135" t="e">
        <f t="shared" si="86"/>
        <v>#REF!</v>
      </c>
      <c r="CJ23" s="135" t="e">
        <f t="shared" si="87"/>
        <v>#REF!</v>
      </c>
      <c r="CK23" s="135" t="e">
        <f t="shared" si="88"/>
        <v>#REF!</v>
      </c>
      <c r="CL23" s="135" t="e">
        <f t="shared" si="89"/>
        <v>#REF!</v>
      </c>
      <c r="CM23" s="135" t="e">
        <f t="shared" si="90"/>
        <v>#REF!</v>
      </c>
      <c r="CN23" s="135" t="e">
        <f t="shared" si="91"/>
        <v>#REF!</v>
      </c>
      <c r="CO23" s="135" t="e">
        <f t="shared" si="92"/>
        <v>#REF!</v>
      </c>
      <c r="CP23" s="135" t="e">
        <f t="shared" si="93"/>
        <v>#REF!</v>
      </c>
      <c r="CQ23" s="135" t="e">
        <f t="shared" si="94"/>
        <v>#REF!</v>
      </c>
      <c r="CR23" s="135" t="e">
        <f t="shared" si="95"/>
        <v>#REF!</v>
      </c>
      <c r="CS23" s="135" t="e">
        <f t="shared" si="96"/>
        <v>#REF!</v>
      </c>
      <c r="CU23" s="36"/>
      <c r="CV23" s="36"/>
      <c r="CW23" s="36"/>
      <c r="CX23" s="36"/>
      <c r="CY23" s="36"/>
      <c r="CZ23" s="36"/>
      <c r="DA23" s="36"/>
      <c r="DB23" s="36"/>
      <c r="DC23" s="36"/>
      <c r="DD23" s="36"/>
      <c r="DE23" s="36"/>
      <c r="DF23" s="36"/>
      <c r="DG23" s="36"/>
      <c r="DH23" s="36"/>
      <c r="DI23" s="36"/>
      <c r="DJ23" s="36"/>
      <c r="DK23" s="36"/>
      <c r="DL23" s="36"/>
      <c r="DM23" s="36"/>
      <c r="DN23" s="36"/>
      <c r="DO23" s="36"/>
      <c r="DP23" s="36"/>
      <c r="DQ23" s="36"/>
      <c r="DR23" s="36"/>
      <c r="DS23" s="36"/>
      <c r="DT23" s="36"/>
      <c r="DU23" s="36"/>
      <c r="DV23" s="36"/>
      <c r="DW23" s="36"/>
      <c r="DX23" s="36"/>
      <c r="DY23" s="36"/>
      <c r="DZ23" s="36"/>
      <c r="EA23" s="36"/>
      <c r="EB23" s="36"/>
      <c r="EC23" s="36"/>
      <c r="ED23" s="36"/>
      <c r="EE23" s="36"/>
      <c r="EF23" s="36"/>
      <c r="EG23" s="36"/>
      <c r="EH23" s="36"/>
      <c r="EI23" s="36"/>
      <c r="EJ23" s="36"/>
      <c r="EK23" s="36"/>
      <c r="EL23" s="36"/>
      <c r="EM23" s="36"/>
      <c r="EN23" s="36"/>
    </row>
    <row r="24" spans="1:144">
      <c r="A24" s="152" t="s">
        <v>281</v>
      </c>
      <c r="B24" s="146" t="s">
        <v>282</v>
      </c>
      <c r="C24" s="147" t="e">
        <f t="shared" si="3"/>
        <v>#REF!</v>
      </c>
      <c r="D24" s="147"/>
      <c r="E24" s="135">
        <f t="shared" si="4"/>
        <v>0</v>
      </c>
      <c r="F24" s="135">
        <f t="shared" si="5"/>
        <v>1</v>
      </c>
      <c r="G24" s="135" t="e">
        <f t="shared" si="6"/>
        <v>#REF!</v>
      </c>
      <c r="H24" s="135" t="e">
        <f t="shared" si="7"/>
        <v>#REF!</v>
      </c>
      <c r="I24" s="135" t="e">
        <f t="shared" si="8"/>
        <v>#REF!</v>
      </c>
      <c r="J24" s="135" t="e">
        <f t="shared" si="9"/>
        <v>#REF!</v>
      </c>
      <c r="K24" s="135" t="e">
        <f t="shared" si="10"/>
        <v>#REF!</v>
      </c>
      <c r="L24" s="135" t="e">
        <f t="shared" si="11"/>
        <v>#REF!</v>
      </c>
      <c r="M24" s="135" t="e">
        <f t="shared" si="12"/>
        <v>#REF!</v>
      </c>
      <c r="N24" s="135">
        <f t="shared" si="13"/>
        <v>0</v>
      </c>
      <c r="O24" s="135">
        <f t="shared" si="14"/>
        <v>0</v>
      </c>
      <c r="P24" s="135">
        <f t="shared" si="15"/>
        <v>13</v>
      </c>
      <c r="Q24" s="135" t="e">
        <f t="shared" si="16"/>
        <v>#REF!</v>
      </c>
      <c r="R24" s="135" t="e">
        <f t="shared" si="17"/>
        <v>#REF!</v>
      </c>
      <c r="S24" s="135" t="e">
        <f t="shared" si="18"/>
        <v>#REF!</v>
      </c>
      <c r="T24" s="135" t="e">
        <f t="shared" si="19"/>
        <v>#REF!</v>
      </c>
      <c r="U24" s="135" t="e">
        <f t="shared" si="20"/>
        <v>#REF!</v>
      </c>
      <c r="V24" s="135" t="e">
        <f t="shared" si="21"/>
        <v>#REF!</v>
      </c>
      <c r="W24" s="135" t="e">
        <f t="shared" si="22"/>
        <v>#REF!</v>
      </c>
      <c r="X24" s="135" t="e">
        <f t="shared" si="23"/>
        <v>#REF!</v>
      </c>
      <c r="Y24" s="135" t="e">
        <f t="shared" si="24"/>
        <v>#REF!</v>
      </c>
      <c r="Z24" s="135" t="e">
        <f t="shared" si="25"/>
        <v>#REF!</v>
      </c>
      <c r="AA24" s="135" t="e">
        <f t="shared" si="26"/>
        <v>#REF!</v>
      </c>
      <c r="AB24" s="135" t="e">
        <f t="shared" si="27"/>
        <v>#REF!</v>
      </c>
      <c r="AC24" s="135" t="e">
        <f t="shared" si="28"/>
        <v>#REF!</v>
      </c>
      <c r="AD24" s="135" t="e">
        <f t="shared" si="29"/>
        <v>#REF!</v>
      </c>
      <c r="AE24" s="135" t="e">
        <f t="shared" si="30"/>
        <v>#REF!</v>
      </c>
      <c r="AF24" s="135" t="e">
        <f t="shared" si="31"/>
        <v>#REF!</v>
      </c>
      <c r="AG24" s="135" t="e">
        <f t="shared" si="32"/>
        <v>#REF!</v>
      </c>
      <c r="AH24" s="135" t="e">
        <f t="shared" si="33"/>
        <v>#REF!</v>
      </c>
      <c r="AI24" s="135" t="e">
        <f t="shared" si="34"/>
        <v>#REF!</v>
      </c>
      <c r="AJ24" s="135" t="e">
        <f t="shared" si="35"/>
        <v>#REF!</v>
      </c>
      <c r="AK24" s="135" t="e">
        <f t="shared" si="36"/>
        <v>#REF!</v>
      </c>
      <c r="AL24" s="135" t="e">
        <f t="shared" si="37"/>
        <v>#REF!</v>
      </c>
      <c r="AM24" s="135" t="e">
        <f t="shared" si="38"/>
        <v>#REF!</v>
      </c>
      <c r="AN24" s="135" t="e">
        <f t="shared" si="39"/>
        <v>#REF!</v>
      </c>
      <c r="AO24" s="135" t="e">
        <f t="shared" si="40"/>
        <v>#REF!</v>
      </c>
      <c r="AP24" s="135" t="e">
        <f t="shared" si="41"/>
        <v>#REF!</v>
      </c>
      <c r="AQ24" s="135" t="e">
        <f t="shared" si="42"/>
        <v>#REF!</v>
      </c>
      <c r="AR24" s="135" t="e">
        <f t="shared" si="43"/>
        <v>#REF!</v>
      </c>
      <c r="AS24" s="135" t="e">
        <f t="shared" si="44"/>
        <v>#REF!</v>
      </c>
      <c r="AT24" s="135" t="e">
        <f t="shared" si="45"/>
        <v>#REF!</v>
      </c>
      <c r="AU24" s="135" t="e">
        <f t="shared" si="46"/>
        <v>#REF!</v>
      </c>
      <c r="AV24" s="135" t="e">
        <f t="shared" si="47"/>
        <v>#REF!</v>
      </c>
      <c r="AW24" s="135" t="e">
        <f t="shared" si="48"/>
        <v>#REF!</v>
      </c>
      <c r="AX24" s="135" t="e">
        <f t="shared" si="49"/>
        <v>#REF!</v>
      </c>
      <c r="AY24" s="135" t="e">
        <f t="shared" si="50"/>
        <v>#REF!</v>
      </c>
      <c r="AZ24" s="135" t="e">
        <f t="shared" si="51"/>
        <v>#REF!</v>
      </c>
      <c r="BA24" s="135" t="e">
        <f t="shared" si="52"/>
        <v>#REF!</v>
      </c>
      <c r="BB24" s="135" t="e">
        <f t="shared" si="53"/>
        <v>#REF!</v>
      </c>
      <c r="BC24" s="135" t="e">
        <f t="shared" si="54"/>
        <v>#REF!</v>
      </c>
      <c r="BD24" s="135" t="e">
        <f t="shared" si="55"/>
        <v>#REF!</v>
      </c>
      <c r="BE24" s="135" t="e">
        <f t="shared" si="56"/>
        <v>#REF!</v>
      </c>
      <c r="BF24" s="135" t="e">
        <f t="shared" si="57"/>
        <v>#REF!</v>
      </c>
      <c r="BG24" s="135" t="e">
        <f t="shared" si="58"/>
        <v>#REF!</v>
      </c>
      <c r="BH24" s="135" t="e">
        <f t="shared" si="59"/>
        <v>#REF!</v>
      </c>
      <c r="BI24" s="135" t="e">
        <f t="shared" si="60"/>
        <v>#REF!</v>
      </c>
      <c r="BJ24" s="135" t="e">
        <f t="shared" si="61"/>
        <v>#REF!</v>
      </c>
      <c r="BK24" s="135" t="e">
        <f t="shared" si="62"/>
        <v>#REF!</v>
      </c>
      <c r="BL24" s="135" t="e">
        <f t="shared" si="63"/>
        <v>#REF!</v>
      </c>
      <c r="BM24" s="135" t="e">
        <f t="shared" si="64"/>
        <v>#REF!</v>
      </c>
      <c r="BN24" s="135" t="e">
        <f t="shared" si="65"/>
        <v>#REF!</v>
      </c>
      <c r="BO24" s="135" t="e">
        <f t="shared" si="66"/>
        <v>#REF!</v>
      </c>
      <c r="BP24" s="135" t="e">
        <f t="shared" si="67"/>
        <v>#REF!</v>
      </c>
      <c r="BQ24" s="135" t="e">
        <f t="shared" si="68"/>
        <v>#REF!</v>
      </c>
      <c r="BR24" s="135" t="e">
        <f t="shared" si="69"/>
        <v>#REF!</v>
      </c>
      <c r="BS24" s="135" t="e">
        <f t="shared" si="70"/>
        <v>#REF!</v>
      </c>
      <c r="BT24" s="135" t="e">
        <f t="shared" si="71"/>
        <v>#REF!</v>
      </c>
      <c r="BU24" s="135" t="e">
        <f t="shared" si="72"/>
        <v>#REF!</v>
      </c>
      <c r="BV24" s="135" t="e">
        <f t="shared" si="73"/>
        <v>#REF!</v>
      </c>
      <c r="BW24" s="135" t="e">
        <f t="shared" si="74"/>
        <v>#REF!</v>
      </c>
      <c r="BX24" s="135" t="e">
        <f t="shared" si="75"/>
        <v>#REF!</v>
      </c>
      <c r="BY24" s="135" t="e">
        <f t="shared" si="76"/>
        <v>#REF!</v>
      </c>
      <c r="BZ24" s="135" t="e">
        <f t="shared" si="77"/>
        <v>#REF!</v>
      </c>
      <c r="CA24" s="135" t="e">
        <f t="shared" si="78"/>
        <v>#REF!</v>
      </c>
      <c r="CB24" s="135" t="e">
        <f t="shared" si="79"/>
        <v>#REF!</v>
      </c>
      <c r="CC24" s="135" t="e">
        <f t="shared" si="80"/>
        <v>#REF!</v>
      </c>
      <c r="CD24" s="135" t="e">
        <f t="shared" si="81"/>
        <v>#REF!</v>
      </c>
      <c r="CE24" s="135" t="e">
        <f t="shared" si="82"/>
        <v>#REF!</v>
      </c>
      <c r="CF24" s="135" t="e">
        <f t="shared" si="83"/>
        <v>#REF!</v>
      </c>
      <c r="CG24" s="135" t="e">
        <f t="shared" si="84"/>
        <v>#REF!</v>
      </c>
      <c r="CH24" s="135" t="e">
        <f t="shared" si="85"/>
        <v>#REF!</v>
      </c>
      <c r="CI24" s="135" t="e">
        <f t="shared" si="86"/>
        <v>#REF!</v>
      </c>
      <c r="CJ24" s="135" t="e">
        <f t="shared" si="87"/>
        <v>#REF!</v>
      </c>
      <c r="CK24" s="135" t="e">
        <f t="shared" si="88"/>
        <v>#REF!</v>
      </c>
      <c r="CL24" s="135" t="e">
        <f t="shared" si="89"/>
        <v>#REF!</v>
      </c>
      <c r="CM24" s="135" t="e">
        <f t="shared" si="90"/>
        <v>#REF!</v>
      </c>
      <c r="CN24" s="135" t="e">
        <f t="shared" si="91"/>
        <v>#REF!</v>
      </c>
      <c r="CO24" s="135" t="e">
        <f t="shared" si="92"/>
        <v>#REF!</v>
      </c>
      <c r="CP24" s="135" t="e">
        <f t="shared" si="93"/>
        <v>#REF!</v>
      </c>
      <c r="CQ24" s="135" t="e">
        <f t="shared" si="94"/>
        <v>#REF!</v>
      </c>
      <c r="CR24" s="135" t="e">
        <f t="shared" si="95"/>
        <v>#REF!</v>
      </c>
      <c r="CS24" s="135" t="e">
        <f t="shared" si="96"/>
        <v>#REF!</v>
      </c>
      <c r="CU24" s="36"/>
      <c r="CV24" s="36"/>
      <c r="CW24" s="36"/>
      <c r="CX24" s="36"/>
      <c r="CY24" s="36"/>
      <c r="CZ24" s="36"/>
      <c r="DA24" s="36"/>
      <c r="DB24" s="36"/>
      <c r="DC24" s="36"/>
      <c r="DD24" s="36"/>
      <c r="DE24" s="36"/>
      <c r="DF24" s="36"/>
      <c r="DG24" s="36"/>
      <c r="DH24" s="36"/>
      <c r="DI24" s="36"/>
      <c r="DJ24" s="36"/>
      <c r="DK24" s="36"/>
      <c r="DL24" s="36"/>
      <c r="DM24" s="36"/>
      <c r="DN24" s="36"/>
      <c r="DO24" s="36"/>
      <c r="DP24" s="36"/>
      <c r="DQ24" s="36"/>
      <c r="DR24" s="36"/>
      <c r="DS24" s="36"/>
      <c r="DT24" s="36"/>
      <c r="DU24" s="36"/>
      <c r="DV24" s="36"/>
      <c r="DW24" s="36"/>
      <c r="DX24" s="36"/>
      <c r="DY24" s="36"/>
      <c r="DZ24" s="36"/>
      <c r="EA24" s="36"/>
      <c r="EB24" s="36"/>
      <c r="EC24" s="36"/>
      <c r="ED24" s="36"/>
      <c r="EE24" s="36"/>
      <c r="EF24" s="36"/>
      <c r="EG24" s="36"/>
      <c r="EH24" s="36"/>
      <c r="EI24" s="36"/>
      <c r="EJ24" s="36"/>
      <c r="EK24" s="36"/>
      <c r="EL24" s="36"/>
      <c r="EM24" s="36"/>
      <c r="EN24" s="36"/>
    </row>
    <row r="25" spans="1:144">
      <c r="A25" s="36"/>
      <c r="B25" s="148" t="s">
        <v>269</v>
      </c>
      <c r="C25" s="147"/>
      <c r="D25" s="149"/>
      <c r="E25" s="135">
        <f t="shared" ref="E25:CS25" si="97">SUM(E19:E24)</f>
        <v>0</v>
      </c>
      <c r="F25" s="135">
        <f t="shared" si="97"/>
        <v>17</v>
      </c>
      <c r="G25" s="135" t="e">
        <f t="shared" si="97"/>
        <v>#REF!</v>
      </c>
      <c r="H25" s="135" t="e">
        <f t="shared" si="97"/>
        <v>#REF!</v>
      </c>
      <c r="I25" s="135" t="e">
        <f t="shared" si="97"/>
        <v>#REF!</v>
      </c>
      <c r="J25" s="135" t="e">
        <f t="shared" si="97"/>
        <v>#REF!</v>
      </c>
      <c r="K25" s="135" t="e">
        <f t="shared" si="97"/>
        <v>#REF!</v>
      </c>
      <c r="L25" s="135" t="e">
        <f t="shared" si="97"/>
        <v>#REF!</v>
      </c>
      <c r="M25" s="135" t="e">
        <f t="shared" si="97"/>
        <v>#REF!</v>
      </c>
      <c r="N25" s="135">
        <f t="shared" si="97"/>
        <v>2</v>
      </c>
      <c r="O25" s="135">
        <f t="shared" si="97"/>
        <v>0</v>
      </c>
      <c r="P25" s="135">
        <f t="shared" si="97"/>
        <v>50</v>
      </c>
      <c r="Q25" s="135" t="e">
        <f t="shared" si="97"/>
        <v>#REF!</v>
      </c>
      <c r="R25" s="135" t="e">
        <f t="shared" si="97"/>
        <v>#REF!</v>
      </c>
      <c r="S25" s="135" t="e">
        <f t="shared" si="97"/>
        <v>#REF!</v>
      </c>
      <c r="T25" s="135" t="e">
        <f t="shared" si="97"/>
        <v>#REF!</v>
      </c>
      <c r="U25" s="135" t="e">
        <f t="shared" si="97"/>
        <v>#REF!</v>
      </c>
      <c r="V25" s="135" t="e">
        <f t="shared" si="97"/>
        <v>#REF!</v>
      </c>
      <c r="W25" s="135" t="e">
        <f t="shared" si="97"/>
        <v>#REF!</v>
      </c>
      <c r="X25" s="135" t="e">
        <f t="shared" si="97"/>
        <v>#REF!</v>
      </c>
      <c r="Y25" s="135" t="e">
        <f t="shared" si="97"/>
        <v>#REF!</v>
      </c>
      <c r="Z25" s="135" t="e">
        <f t="shared" si="97"/>
        <v>#REF!</v>
      </c>
      <c r="AA25" s="135" t="e">
        <f t="shared" si="97"/>
        <v>#REF!</v>
      </c>
      <c r="AB25" s="135" t="e">
        <f t="shared" si="97"/>
        <v>#REF!</v>
      </c>
      <c r="AC25" s="135" t="e">
        <f t="shared" si="97"/>
        <v>#REF!</v>
      </c>
      <c r="AD25" s="135" t="e">
        <f t="shared" si="97"/>
        <v>#REF!</v>
      </c>
      <c r="AE25" s="135" t="e">
        <f t="shared" si="97"/>
        <v>#REF!</v>
      </c>
      <c r="AF25" s="135" t="e">
        <f t="shared" si="97"/>
        <v>#REF!</v>
      </c>
      <c r="AG25" s="135" t="e">
        <f t="shared" si="97"/>
        <v>#REF!</v>
      </c>
      <c r="AH25" s="135" t="e">
        <f t="shared" si="97"/>
        <v>#REF!</v>
      </c>
      <c r="AI25" s="135" t="e">
        <f t="shared" si="97"/>
        <v>#REF!</v>
      </c>
      <c r="AJ25" s="135" t="e">
        <f t="shared" si="97"/>
        <v>#REF!</v>
      </c>
      <c r="AK25" s="135" t="e">
        <f t="shared" si="97"/>
        <v>#REF!</v>
      </c>
      <c r="AL25" s="135" t="e">
        <f t="shared" si="97"/>
        <v>#REF!</v>
      </c>
      <c r="AM25" s="135" t="e">
        <f t="shared" si="97"/>
        <v>#REF!</v>
      </c>
      <c r="AN25" s="135" t="e">
        <f t="shared" si="97"/>
        <v>#REF!</v>
      </c>
      <c r="AO25" s="135" t="e">
        <f t="shared" si="97"/>
        <v>#REF!</v>
      </c>
      <c r="AP25" s="135" t="e">
        <f t="shared" si="97"/>
        <v>#REF!</v>
      </c>
      <c r="AQ25" s="135" t="e">
        <f t="shared" si="97"/>
        <v>#REF!</v>
      </c>
      <c r="AR25" s="135" t="e">
        <f t="shared" si="97"/>
        <v>#REF!</v>
      </c>
      <c r="AS25" s="135" t="e">
        <f t="shared" si="97"/>
        <v>#REF!</v>
      </c>
      <c r="AT25" s="135" t="e">
        <f t="shared" si="97"/>
        <v>#REF!</v>
      </c>
      <c r="AU25" s="135" t="e">
        <f t="shared" si="97"/>
        <v>#REF!</v>
      </c>
      <c r="AV25" s="135" t="e">
        <f t="shared" si="97"/>
        <v>#REF!</v>
      </c>
      <c r="AW25" s="135" t="e">
        <f t="shared" si="97"/>
        <v>#REF!</v>
      </c>
      <c r="AX25" s="135" t="e">
        <f t="shared" si="97"/>
        <v>#REF!</v>
      </c>
      <c r="AY25" s="135" t="e">
        <f t="shared" si="97"/>
        <v>#REF!</v>
      </c>
      <c r="AZ25" s="135" t="e">
        <f t="shared" si="97"/>
        <v>#REF!</v>
      </c>
      <c r="BA25" s="135" t="e">
        <f t="shared" si="97"/>
        <v>#REF!</v>
      </c>
      <c r="BB25" s="135" t="e">
        <f t="shared" si="97"/>
        <v>#REF!</v>
      </c>
      <c r="BC25" s="135" t="e">
        <f t="shared" si="97"/>
        <v>#REF!</v>
      </c>
      <c r="BD25" s="135" t="e">
        <f t="shared" si="97"/>
        <v>#REF!</v>
      </c>
      <c r="BE25" s="135" t="e">
        <f t="shared" si="97"/>
        <v>#REF!</v>
      </c>
      <c r="BF25" s="135" t="e">
        <f t="shared" si="97"/>
        <v>#REF!</v>
      </c>
      <c r="BG25" s="135" t="e">
        <f t="shared" si="97"/>
        <v>#REF!</v>
      </c>
      <c r="BH25" s="135" t="e">
        <f t="shared" si="97"/>
        <v>#REF!</v>
      </c>
      <c r="BI25" s="135" t="e">
        <f t="shared" si="97"/>
        <v>#REF!</v>
      </c>
      <c r="BJ25" s="135" t="e">
        <f t="shared" si="97"/>
        <v>#REF!</v>
      </c>
      <c r="BK25" s="135" t="e">
        <f t="shared" si="97"/>
        <v>#REF!</v>
      </c>
      <c r="BL25" s="135" t="e">
        <f t="shared" si="97"/>
        <v>#REF!</v>
      </c>
      <c r="BM25" s="135" t="e">
        <f t="shared" si="97"/>
        <v>#REF!</v>
      </c>
      <c r="BN25" s="135" t="e">
        <f t="shared" si="97"/>
        <v>#REF!</v>
      </c>
      <c r="BO25" s="135" t="e">
        <f t="shared" si="97"/>
        <v>#REF!</v>
      </c>
      <c r="BP25" s="135" t="e">
        <f t="shared" si="97"/>
        <v>#REF!</v>
      </c>
      <c r="BQ25" s="135" t="e">
        <f t="shared" si="97"/>
        <v>#REF!</v>
      </c>
      <c r="BR25" s="135" t="e">
        <f t="shared" si="97"/>
        <v>#REF!</v>
      </c>
      <c r="BS25" s="135" t="e">
        <f t="shared" si="97"/>
        <v>#REF!</v>
      </c>
      <c r="BT25" s="135" t="e">
        <f t="shared" si="97"/>
        <v>#REF!</v>
      </c>
      <c r="BU25" s="135" t="e">
        <f t="shared" si="97"/>
        <v>#REF!</v>
      </c>
      <c r="BV25" s="135" t="e">
        <f t="shared" si="97"/>
        <v>#REF!</v>
      </c>
      <c r="BW25" s="135" t="e">
        <f t="shared" si="97"/>
        <v>#REF!</v>
      </c>
      <c r="BX25" s="135" t="e">
        <f t="shared" si="97"/>
        <v>#REF!</v>
      </c>
      <c r="BY25" s="135" t="e">
        <f t="shared" si="97"/>
        <v>#REF!</v>
      </c>
      <c r="BZ25" s="135" t="e">
        <f t="shared" si="97"/>
        <v>#REF!</v>
      </c>
      <c r="CA25" s="135" t="e">
        <f t="shared" si="97"/>
        <v>#REF!</v>
      </c>
      <c r="CB25" s="135" t="e">
        <f t="shared" si="97"/>
        <v>#REF!</v>
      </c>
      <c r="CC25" s="135" t="e">
        <f t="shared" si="97"/>
        <v>#REF!</v>
      </c>
      <c r="CD25" s="135" t="e">
        <f t="shared" si="97"/>
        <v>#REF!</v>
      </c>
      <c r="CE25" s="135" t="e">
        <f t="shared" si="97"/>
        <v>#REF!</v>
      </c>
      <c r="CF25" s="135" t="e">
        <f t="shared" si="97"/>
        <v>#REF!</v>
      </c>
      <c r="CG25" s="135" t="e">
        <f t="shared" si="97"/>
        <v>#REF!</v>
      </c>
      <c r="CH25" s="135" t="e">
        <f t="shared" si="97"/>
        <v>#REF!</v>
      </c>
      <c r="CI25" s="135" t="e">
        <f t="shared" si="97"/>
        <v>#REF!</v>
      </c>
      <c r="CJ25" s="135" t="e">
        <f t="shared" si="97"/>
        <v>#REF!</v>
      </c>
      <c r="CK25" s="135" t="e">
        <f t="shared" si="97"/>
        <v>#REF!</v>
      </c>
      <c r="CL25" s="135" t="e">
        <f t="shared" si="97"/>
        <v>#REF!</v>
      </c>
      <c r="CM25" s="135" t="e">
        <f t="shared" si="97"/>
        <v>#REF!</v>
      </c>
      <c r="CN25" s="135" t="e">
        <f t="shared" si="97"/>
        <v>#REF!</v>
      </c>
      <c r="CO25" s="135" t="e">
        <f t="shared" si="97"/>
        <v>#REF!</v>
      </c>
      <c r="CP25" s="135" t="e">
        <f t="shared" si="97"/>
        <v>#REF!</v>
      </c>
      <c r="CQ25" s="135" t="e">
        <f t="shared" si="97"/>
        <v>#REF!</v>
      </c>
      <c r="CR25" s="135" t="e">
        <f t="shared" si="97"/>
        <v>#REF!</v>
      </c>
      <c r="CS25" s="135" t="e">
        <f t="shared" si="97"/>
        <v>#REF!</v>
      </c>
      <c r="CU25" s="36"/>
      <c r="CV25" s="36"/>
      <c r="CW25" s="36"/>
      <c r="CX25" s="36"/>
      <c r="CY25" s="36"/>
      <c r="CZ25" s="36"/>
      <c r="DA25" s="36"/>
      <c r="DB25" s="36"/>
      <c r="DC25" s="36"/>
      <c r="DD25" s="36"/>
      <c r="DE25" s="36"/>
      <c r="DF25" s="36"/>
      <c r="DG25" s="36"/>
      <c r="DH25" s="36"/>
      <c r="DI25" s="36"/>
      <c r="DJ25" s="36"/>
      <c r="DK25" s="36"/>
      <c r="DL25" s="36"/>
      <c r="DM25" s="36"/>
      <c r="DN25" s="36"/>
      <c r="DO25" s="36"/>
      <c r="DP25" s="36"/>
      <c r="DQ25" s="36"/>
      <c r="DR25" s="36"/>
      <c r="DS25" s="36"/>
      <c r="DT25" s="36"/>
      <c r="DU25" s="36"/>
      <c r="DV25" s="36"/>
      <c r="DW25" s="36"/>
      <c r="DX25" s="36"/>
      <c r="DY25" s="36"/>
      <c r="DZ25" s="36"/>
      <c r="EA25" s="36"/>
      <c r="EB25" s="36"/>
      <c r="EC25" s="36"/>
      <c r="ED25" s="36"/>
      <c r="EE25" s="36"/>
      <c r="EF25" s="36"/>
      <c r="EG25" s="36"/>
      <c r="EH25" s="36"/>
      <c r="EI25" s="36"/>
      <c r="EJ25" s="36"/>
      <c r="EK25" s="36"/>
      <c r="EL25" s="36"/>
      <c r="EM25" s="36"/>
      <c r="EN25" s="36"/>
    </row>
    <row r="26" spans="1:144">
      <c r="A26" s="36"/>
      <c r="B26" s="36" t="s">
        <v>283</v>
      </c>
      <c r="C26" s="147"/>
      <c r="D26" s="149"/>
      <c r="E26" s="135"/>
      <c r="F26" s="135"/>
      <c r="G26" s="135"/>
      <c r="H26" s="135"/>
      <c r="I26" s="135"/>
      <c r="J26" s="135"/>
      <c r="K26" s="135"/>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5"/>
      <c r="CK26" s="135"/>
      <c r="CL26" s="135"/>
      <c r="CM26" s="135"/>
      <c r="CN26" s="135"/>
      <c r="CO26" s="135"/>
      <c r="CP26" s="135"/>
      <c r="CQ26" s="135"/>
      <c r="CR26" s="135"/>
      <c r="CS26" s="135"/>
      <c r="CU26" s="36"/>
      <c r="CV26" s="36"/>
      <c r="CW26" s="36"/>
      <c r="CX26" s="36"/>
      <c r="CY26" s="36"/>
      <c r="CZ26" s="36"/>
      <c r="DA26" s="36"/>
      <c r="DB26" s="36"/>
      <c r="DC26" s="36"/>
      <c r="DD26" s="36"/>
      <c r="DE26" s="36"/>
      <c r="DF26" s="36"/>
      <c r="DG26" s="36"/>
      <c r="DH26" s="36"/>
      <c r="DI26" s="36"/>
      <c r="DJ26" s="36"/>
      <c r="DK26" s="36"/>
      <c r="DL26" s="36"/>
      <c r="DM26" s="36"/>
      <c r="DN26" s="36"/>
      <c r="DO26" s="36"/>
      <c r="DP26" s="36"/>
      <c r="DQ26" s="36"/>
      <c r="DR26" s="36"/>
      <c r="DS26" s="36"/>
      <c r="DT26" s="36"/>
      <c r="DU26" s="36"/>
      <c r="DV26" s="36"/>
      <c r="DW26" s="36"/>
      <c r="DX26" s="36"/>
      <c r="DY26" s="36"/>
      <c r="DZ26" s="36"/>
      <c r="EA26" s="36"/>
      <c r="EB26" s="36"/>
      <c r="EC26" s="36"/>
      <c r="ED26" s="36"/>
      <c r="EE26" s="36"/>
      <c r="EF26" s="36"/>
      <c r="EG26" s="36"/>
      <c r="EH26" s="36"/>
      <c r="EI26" s="36"/>
      <c r="EJ26" s="36"/>
      <c r="EK26" s="36"/>
      <c r="EL26" s="36"/>
      <c r="EM26" s="36"/>
      <c r="EN26" s="36"/>
    </row>
    <row r="27" spans="1:144">
      <c r="A27" s="302" t="s">
        <v>284</v>
      </c>
      <c r="B27" s="283"/>
      <c r="C27" s="147"/>
      <c r="D27" s="149"/>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35"/>
      <c r="CG27" s="135"/>
      <c r="CH27" s="135"/>
      <c r="CI27" s="135"/>
      <c r="CJ27" s="135"/>
      <c r="CK27" s="135"/>
      <c r="CL27" s="135"/>
      <c r="CM27" s="135"/>
      <c r="CN27" s="135"/>
      <c r="CO27" s="135"/>
      <c r="CP27" s="135"/>
      <c r="CQ27" s="135"/>
      <c r="CR27" s="135"/>
      <c r="CS27" s="135"/>
      <c r="CU27" s="36"/>
      <c r="CV27" s="36"/>
      <c r="CW27" s="36"/>
      <c r="CX27" s="36"/>
      <c r="CY27" s="36"/>
      <c r="CZ27" s="36"/>
      <c r="DA27" s="36"/>
      <c r="DB27" s="36"/>
      <c r="DC27" s="36"/>
      <c r="DD27" s="36"/>
      <c r="DE27" s="36"/>
      <c r="DF27" s="36"/>
      <c r="DG27" s="36"/>
      <c r="DH27" s="36"/>
      <c r="DI27" s="36"/>
      <c r="DJ27" s="36"/>
      <c r="DK27" s="36"/>
      <c r="DL27" s="36"/>
      <c r="DM27" s="36"/>
      <c r="DN27" s="36"/>
      <c r="DO27" s="36"/>
      <c r="DP27" s="36"/>
      <c r="DQ27" s="36"/>
      <c r="DR27" s="36"/>
      <c r="DS27" s="36"/>
      <c r="DT27" s="36"/>
      <c r="DU27" s="36"/>
      <c r="DV27" s="36"/>
      <c r="DW27" s="36"/>
      <c r="DX27" s="36"/>
      <c r="DY27" s="36"/>
      <c r="DZ27" s="36"/>
      <c r="EA27" s="36"/>
      <c r="EB27" s="36"/>
      <c r="EC27" s="36"/>
      <c r="ED27" s="36"/>
      <c r="EE27" s="36"/>
      <c r="EF27" s="36"/>
      <c r="EG27" s="36"/>
      <c r="EH27" s="36"/>
      <c r="EI27" s="36"/>
      <c r="EJ27" s="36"/>
      <c r="EK27" s="36"/>
      <c r="EL27" s="36"/>
      <c r="EM27" s="36"/>
      <c r="EN27" s="36"/>
    </row>
    <row r="28" spans="1:144">
      <c r="A28" s="142"/>
      <c r="B28" s="142" t="s">
        <v>262</v>
      </c>
      <c r="C28" s="147"/>
      <c r="D28" s="149"/>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5"/>
      <c r="CK28" s="135"/>
      <c r="CL28" s="135"/>
      <c r="CM28" s="135"/>
      <c r="CN28" s="135"/>
      <c r="CO28" s="135"/>
      <c r="CP28" s="135"/>
      <c r="CQ28" s="135"/>
      <c r="CR28" s="135"/>
      <c r="CS28" s="135"/>
      <c r="CU28" s="36"/>
      <c r="CV28" s="36"/>
      <c r="CW28" s="36"/>
      <c r="CX28" s="36"/>
      <c r="CY28" s="36"/>
      <c r="CZ28" s="36"/>
      <c r="DA28" s="36"/>
      <c r="DB28" s="36"/>
      <c r="DC28" s="36"/>
      <c r="DD28" s="36"/>
      <c r="DE28" s="36"/>
      <c r="DF28" s="36"/>
      <c r="DG28" s="36"/>
      <c r="DH28" s="36"/>
      <c r="DI28" s="36"/>
      <c r="DJ28" s="36"/>
      <c r="DK28" s="36"/>
      <c r="DL28" s="36"/>
      <c r="DM28" s="36"/>
      <c r="DN28" s="36"/>
      <c r="DO28" s="36"/>
      <c r="DP28" s="36"/>
      <c r="DQ28" s="36"/>
      <c r="DR28" s="36"/>
      <c r="DS28" s="36"/>
      <c r="DT28" s="36"/>
      <c r="DU28" s="36"/>
      <c r="DV28" s="36"/>
      <c r="DW28" s="36"/>
      <c r="DX28" s="36"/>
      <c r="DY28" s="36"/>
      <c r="DZ28" s="36"/>
      <c r="EA28" s="36"/>
      <c r="EB28" s="36"/>
      <c r="EC28" s="36"/>
      <c r="ED28" s="36"/>
      <c r="EE28" s="36"/>
      <c r="EF28" s="36"/>
      <c r="EG28" s="36"/>
      <c r="EH28" s="36"/>
      <c r="EI28" s="36"/>
      <c r="EJ28" s="36"/>
      <c r="EK28" s="36"/>
      <c r="EL28" s="36"/>
      <c r="EM28" s="36"/>
      <c r="EN28" s="36"/>
    </row>
    <row r="29" spans="1:144">
      <c r="A29" s="146" t="s">
        <v>285</v>
      </c>
      <c r="B29" s="146" t="s">
        <v>274</v>
      </c>
      <c r="C29" s="147" t="e">
        <f t="shared" ref="C29:C36" si="98">SUM(E29:CS29)</f>
        <v>#REF!</v>
      </c>
      <c r="D29" s="147"/>
      <c r="E29" s="135">
        <f t="shared" ref="E29:E36" si="99">COUNTIF(AlumniPT, $A29)</f>
        <v>0</v>
      </c>
      <c r="F29" s="135">
        <f t="shared" ref="F29:F36" si="100">COUNTIF(BalaiPustakaPT, $A29)</f>
        <v>2</v>
      </c>
      <c r="G29" s="135" t="e">
        <f t="shared" ref="G29:G36" si="101">COUNTIF(KytaJayaMandiriCV, $A29)</f>
        <v>#REF!</v>
      </c>
      <c r="H29" s="135" t="e">
        <f t="shared" ref="H29:H36" si="102">COUNTIF(SindunataCV, $A29)</f>
        <v>#REF!</v>
      </c>
      <c r="I29" s="135" t="e">
        <f t="shared" ref="I29:I36" si="103">COUNTIF(SyiahKualaUniversityPress, $A29)</f>
        <v>#REF!</v>
      </c>
      <c r="J29" s="135" t="e">
        <f t="shared" ref="J29:J36" si="104">COUNTIF(UINMALIKIPRESS, $A29)</f>
        <v>#REF!</v>
      </c>
      <c r="K29" s="135" t="e">
        <f t="shared" ref="K29:K36" si="105">COUNTIF(UNISMAPRESS, $A29)</f>
        <v>#REF!</v>
      </c>
      <c r="L29" s="135" t="e">
        <f t="shared" ref="L29:L36" si="106">COUNTIF(UnitomoPress, $A29)</f>
        <v>#REF!</v>
      </c>
      <c r="M29" s="135" t="e">
        <f t="shared" ref="M29:M36" si="107">COUNTIF(TITIANILMUCV, $A29)</f>
        <v>#REF!</v>
      </c>
      <c r="N29" s="135">
        <f t="shared" ref="N29:N36" si="108">COUNTIF(AlqaprintJatinangor, $A29)</f>
        <v>1</v>
      </c>
      <c r="O29" s="135">
        <f t="shared" ref="O29:O36" si="109">COUNTIF(AnantaVidyaCV, $A29)</f>
        <v>1</v>
      </c>
      <c r="P29" s="135">
        <f t="shared" ref="P29:P36" si="110">COUNTIF(AndiOffsetCV, $A29)</f>
        <v>1</v>
      </c>
      <c r="Q29" s="135" t="e">
        <f t="shared" ref="Q29:Q36" si="111">COUNTIF(BestariBuanaMurniGroupPT, $A29)</f>
        <v>#REF!</v>
      </c>
      <c r="R29" s="135" t="e">
        <f t="shared" ref="R29:R36" si="112">COUNTIF(BintangSemestaMediaCV, $A29)</f>
        <v>#REF!</v>
      </c>
      <c r="S29" s="135" t="e">
        <f t="shared" ref="S29:S36" si="113">COUNTIF(BPKTodungSutanGunungMuliaPT, $A29)</f>
        <v>#REF!</v>
      </c>
      <c r="T29" s="135" t="e">
        <f t="shared" ref="T29:T36" si="114">COUNTIF(BrataFancyMediaPT, $A29)</f>
        <v>#REF!</v>
      </c>
      <c r="U29" s="135" t="e">
        <f t="shared" ref="U29:U36" si="115">COUNTIF(BudiUtamaCVDeepublish, $A29)</f>
        <v>#REF!</v>
      </c>
      <c r="V29" s="135" t="e">
        <f t="shared" ref="V29:V36" si="116">COUNTIF(BukaBukuPustaka, $A29)</f>
        <v>#REF!</v>
      </c>
      <c r="W29" s="135" t="e">
        <f t="shared" ref="W29:W36" si="117">COUNTIF(BUMIAKSARAPT, $A29)</f>
        <v>#REF!</v>
      </c>
      <c r="X29" s="135" t="e">
        <f t="shared" ref="X29:X36" si="118">COUNTIF(CahayaDuabelasSemestaPT, $A29)</f>
        <v>#REF!</v>
      </c>
      <c r="Y29" s="135" t="e">
        <f t="shared" ref="Y29:Y36" si="119">COUNTIF(CitraAdityaBaktiPT, $A29)</f>
        <v>#REF!</v>
      </c>
      <c r="Z29" s="135" t="e">
        <f t="shared" ref="Z29:Z36" si="120">COUNTIF(DeltaEdukasiPrimaCV, $A29)</f>
        <v>#REF!</v>
      </c>
      <c r="AA29" s="135" t="e">
        <f t="shared" ref="AA29:AA36" si="121">COUNTIF(DIANDRAPRIMAMITRAMEDIACV, $A29)</f>
        <v>#REF!</v>
      </c>
      <c r="AB29" s="135" t="e">
        <f t="shared" ref="AB29:AB36" si="122">COUNTIF(DuniaPustakaJayaPT, $A29)</f>
        <v>#REF!</v>
      </c>
      <c r="AC29" s="135" t="e">
        <f t="shared" ref="AC29:AC36" si="123">COUNTIF(DutaPustakaIndonesiaPT, $A29)</f>
        <v>#REF!</v>
      </c>
      <c r="AD29" s="135" t="e">
        <f t="shared" ref="AD29:AD36" si="124">COUNTIF(ElementaMediaLiterasiPT, $A29)</f>
        <v>#REF!</v>
      </c>
      <c r="AE29" s="135" t="e">
        <f t="shared" ref="AE29:AE36" si="125">COUNTIF(ElexMediaKomputindoPT, $A29)</f>
        <v>#REF!</v>
      </c>
      <c r="AF29" s="135" t="e">
        <f t="shared" ref="AF29:AF36" si="126">COUNTIF(EraAdicitraIntermediaPT, $A29)</f>
        <v>#REF!</v>
      </c>
      <c r="AG29" s="135" t="e">
        <f t="shared" ref="AG29:AG36" si="127">COUNTIF(GarudaMasSejahteraCV, $A29)</f>
        <v>#REF!</v>
      </c>
      <c r="AH29" s="135" t="e">
        <f t="shared" ref="AH29:AH36" si="128">COUNTIF(GavaMediaCV, $A29)</f>
        <v>#REF!</v>
      </c>
      <c r="AI29" s="135" t="e">
        <f t="shared" ref="AI29:AI36" si="129">COUNTIF(GemaInsani, $A29)</f>
        <v>#REF!</v>
      </c>
      <c r="AJ29" s="135" t="e">
        <f t="shared" ref="AJ29:AJ36" si="130">COUNTIF(GrahaPrintamaSelarasCV, $A29)</f>
        <v>#REF!</v>
      </c>
      <c r="AK29" s="135" t="e">
        <f t="shared" ref="AK29:AK36" si="131">COUNTIF(GramediaPustakaUtamaPT, $A29)</f>
        <v>#REF!</v>
      </c>
      <c r="AL29" s="135" t="e">
        <f t="shared" ref="AL29:AL36" si="132">COUNTIF(GrasindoGramediaWidiaSaranaIndonesia, $A29)</f>
        <v>#REF!</v>
      </c>
      <c r="AM29" s="135" t="e">
        <f t="shared" ref="AM29:AM36" si="133">COUNTIF(IndivaMediaKreasiPT, $A29)</f>
        <v>#REF!</v>
      </c>
      <c r="AN29" s="135" t="e">
        <f t="shared" ref="AN29:AN36" si="134">COUNTIF(IndocampCV, $A29)</f>
        <v>#REF!</v>
      </c>
      <c r="AO29" s="135" t="e">
        <f t="shared" ref="AO29:AO36" si="135">COUNTIF(IndonesiaEmasGroup, $A29)</f>
        <v>#REF!</v>
      </c>
      <c r="AP29" s="135" t="e">
        <f t="shared" ref="AP29:AP36" si="136">COUNTIF(IntanPariwaraGrupCempakaPutihPT, $A29)</f>
        <v>#REF!</v>
      </c>
      <c r="AQ29" s="135" t="e">
        <f t="shared" ref="AQ29:AQ36" si="137">COUNTIF(InteraCV, $A29)</f>
        <v>#REF!</v>
      </c>
      <c r="AR29" s="135" t="e">
        <f t="shared" ref="AR29:AR36" si="138">COUNTIF(JejakPublisherCV, $A29)</f>
        <v>#REF!</v>
      </c>
      <c r="AS29" s="135" t="e">
        <f t="shared" ref="AS29:AS36" si="139">COUNTIF(JejakPustaka, $A29)</f>
        <v>#REF!</v>
      </c>
      <c r="AT29" s="135" t="e">
        <f t="shared" ref="AT29:AT36" si="140">COUNTIF(JepePressMediaUtamaPT, $A29)</f>
        <v>#REF!</v>
      </c>
      <c r="AU29" s="135" t="e">
        <f t="shared" ref="AU29:AU36" si="141">COUNTIF(KanisiusPT, $A29)</f>
        <v>#REF!</v>
      </c>
      <c r="AV29" s="135" t="e">
        <f t="shared" ref="AV29:AV36" si="142">COUNTIF(KesaintBlancIndahPT, $A29)</f>
        <v>#REF!</v>
      </c>
      <c r="AW29" s="135" t="e">
        <f t="shared" ref="AW29:AW36" si="143">COUNTIF(KompasMediaNusantaraPenerbitBukuKompas, $A29)</f>
        <v>#REF!</v>
      </c>
      <c r="AX29" s="135" t="e">
        <f t="shared" ref="AX29:AX36" si="144">COUNTIF(LanggamPustaka, $A29)</f>
        <v>#REF!</v>
      </c>
      <c r="AY29" s="135" t="e">
        <f t="shared" ref="AY29:AY36" si="145">COUNTIF(LatifKittoMahesaPT, $A29)</f>
        <v>#REF!</v>
      </c>
      <c r="AZ29" s="135" t="e">
        <f t="shared" ref="AZ29:AZ36" si="146">COUNTIF(LENTERAHATIPT, $A29)</f>
        <v>#REF!</v>
      </c>
      <c r="BA29" s="135" t="e">
        <f t="shared" ref="BA29:BA36" si="147">COUNTIF(LenteraPustakaIndonesia, $A29)</f>
        <v>#REF!</v>
      </c>
      <c r="BB29" s="135" t="e">
        <f t="shared" ref="BB29:BB36" si="148">COUNTIF(LiterasiNusantaraAbadiGroupPT, $A29)</f>
        <v>#REF!</v>
      </c>
      <c r="BC29" s="135" t="e">
        <f t="shared" ref="BC29:BC36" si="149">COUNTIF(LiterindoBerkahKaryaPT, $A29)</f>
        <v>#REF!</v>
      </c>
      <c r="BD29" s="135" t="e">
        <f t="shared" ref="BD29:BD36" si="150">COUNTIF(LOKAAKSARACV, $A29)</f>
        <v>#REF!</v>
      </c>
      <c r="BE29" s="135" t="e">
        <f t="shared" ref="BE29:BE36" si="151">COUNTIF(LuximaMetroMediaPT, $A29)</f>
        <v>#REF!</v>
      </c>
      <c r="BF29" s="135" t="e">
        <f t="shared" ref="BF29:BF36" si="152">COUNTIF(MandarMajuCV, $A29)</f>
        <v>#REF!</v>
      </c>
      <c r="BG29" s="135" t="e">
        <f t="shared" ref="BG29:BG36" si="153">COUNTIF(MediaAkselerasi, $A29)</f>
        <v>#REF!</v>
      </c>
      <c r="BH29" s="135" t="e">
        <f t="shared" ref="BH29:BH36" si="154">COUNTIF(MediaCendekiaMuslimCV, $A29)</f>
        <v>#REF!</v>
      </c>
      <c r="BI29" s="135" t="e">
        <f t="shared" ref="BI29:BI36" si="155">COUNTIF(MediaDinamikaSelarasPT, $A29)</f>
        <v>#REF!</v>
      </c>
      <c r="BJ29" s="135" t="e">
        <f t="shared" ref="BJ29:BJ36" si="156">COUNTIF(MediaKaryaPutraCV, $A29)</f>
        <v>#REF!</v>
      </c>
      <c r="BK29" s="135" t="e">
        <f t="shared" ref="BK29:BK36" si="157">COUNTIF(MediaPressindoPT, $A29)</f>
        <v>#REF!</v>
      </c>
      <c r="BL29" s="135" t="e">
        <f t="shared" ref="BL29:BL36" si="158">COUNTIF(MediantaraSemestaPT, $A29)</f>
        <v>#REF!</v>
      </c>
      <c r="BM29" s="135" t="e">
        <f t="shared" ref="BM29:BM36" si="159">COUNTIF(MelaniaPublishingCV, $A29)</f>
        <v>#REF!</v>
      </c>
      <c r="BN29" s="135" t="e">
        <f t="shared" ref="BN29:BN36" si="160">COUNTIF(MutiaraAksaraCV, $A29)</f>
        <v>#REF!</v>
      </c>
      <c r="BO29" s="135" t="e">
        <f t="shared" ref="BO29:BO36" si="161">COUNTIF(NafalGlobalNusantaraPT, $A29)</f>
        <v>#REF!</v>
      </c>
      <c r="BP29" s="135" t="e">
        <f t="shared" ref="BP29:BP36" si="162">COUNTIF(NiagaSwadayaPT, $A29)</f>
        <v>#REF!</v>
      </c>
      <c r="BQ29" s="135" t="e">
        <f t="shared" ref="BQ29:BQ36" si="163">COUNTIF(NuansaCendekiaCV, $A29)</f>
        <v>#REF!</v>
      </c>
      <c r="BR29" s="135" t="e">
        <f t="shared" ref="BR29:BR36" si="164">COUNTIF(PenebarSwadayaPT, $A29)</f>
        <v>#REF!</v>
      </c>
      <c r="BS29" s="135" t="e">
        <f t="shared" ref="BS29:BS36" si="165">COUNTIF(PenerbitAdab, $A29)</f>
        <v>#REF!</v>
      </c>
      <c r="BT29" s="135" t="e">
        <f t="shared" ref="BT29:BT36" si="166">COUNTIF(PenerbitEGC, $A29)</f>
        <v>#REF!</v>
      </c>
      <c r="BU29" s="135" t="e">
        <f t="shared" ref="BU29:BU36" si="167">COUNTIF(PenerbitIPBPressPT, $A29)</f>
        <v>#REF!</v>
      </c>
      <c r="BV29" s="135" t="e">
        <f t="shared" ref="BV29:BV36" si="168">COUNTIF(PenerbitSalemba, $A29)</f>
        <v>#REF!</v>
      </c>
      <c r="BW29" s="135" t="e">
        <f t="shared" ref="BW29:BW36" si="169">COUNTIF(PohonCahayaSemestaPT, $A29)</f>
        <v>#REF!</v>
      </c>
      <c r="BX29" s="135" t="e">
        <f t="shared" ref="BX29:BX36" si="170">COUNTIF(PranaDinamikaSejahteraPT, $A29)</f>
        <v>#REF!</v>
      </c>
      <c r="BY29" s="135" t="e">
        <f t="shared" ref="BY29:BY36" si="171">COUNTIF(PrenadaMediaGroup, $A29)</f>
        <v>#REF!</v>
      </c>
      <c r="BZ29" s="135" t="e">
        <f t="shared" ref="BZ29:BZ36" si="172">COUNTIF(PusatDatadanAnalisaTempoPT, $A29)</f>
        <v>#REF!</v>
      </c>
      <c r="CA29" s="135" t="e">
        <f t="shared" ref="CA29:CA36" si="173">COUNTIF(PuspaSwaraPT, $A29)</f>
        <v>#REF!</v>
      </c>
      <c r="CB29" s="135" t="e">
        <f t="shared" ref="CB29:CB36" si="174">COUNTIF(PustakaBaruPress, $A29)</f>
        <v>#REF!</v>
      </c>
      <c r="CC29" s="135" t="e">
        <f t="shared" ref="CC29:CC36" si="175">COUNTIF(PustakaBengawanCV, $A29)</f>
        <v>#REF!</v>
      </c>
      <c r="CD29" s="135" t="e">
        <f t="shared" ref="CD29:CD36" si="176">COUNTIF(PustakaRumahCintaCV, $A29)</f>
        <v>#REF!</v>
      </c>
      <c r="CE29" s="135" t="e">
        <f t="shared" ref="CE29:CE36" si="177">COUNTIF(RajaGrafindoPersadaPT, $A29)</f>
        <v>#REF!</v>
      </c>
      <c r="CF29" s="135" t="e">
        <f t="shared" ref="CF29:CF36" si="178">COUNTIF(RajawaliIntanCemerlang, $A29)</f>
        <v>#REF!</v>
      </c>
      <c r="CG29" s="135" t="e">
        <f t="shared" ref="CG29:CG36" si="179">COUNTIF(RayyanaKomunikasindoPT, $A29)</f>
        <v>#REF!</v>
      </c>
      <c r="CH29" s="135" t="e">
        <f t="shared" ref="CH29:CH36" si="180">COUNTIF(RefikaAditamaPT, $A29)</f>
        <v>#REF!</v>
      </c>
      <c r="CI29" s="135" t="e">
        <f t="shared" ref="CI29:CI36" si="181">COUNTIF(RemajaRosdakaryaPT, $A29)</f>
        <v>#REF!</v>
      </c>
      <c r="CJ29" s="135" t="e">
        <f t="shared" ref="CJ29:CJ36" si="182">COUNTIF(ReneTurosIndonesiaPT, $A29)</f>
        <v>#REF!</v>
      </c>
      <c r="CK29" s="135" t="e">
        <f t="shared" ref="CK29:CK36" si="183">COUNTIF(SaranaPancakaryaNusaPT, $A29)</f>
        <v>#REF!</v>
      </c>
      <c r="CL29" s="135" t="e">
        <f t="shared" ref="CL29:CL36" si="184">COUNTIF(ScopindoMediaPustakaPT, $A29)</f>
        <v>#REF!</v>
      </c>
      <c r="CM29" s="135" t="e">
        <f t="shared" ref="CM29:CM36" si="185">COUNTIF(SetiAjiCV, $A29)</f>
        <v>#REF!</v>
      </c>
      <c r="CN29" s="135" t="e">
        <f t="shared" ref="CN29:CN36" si="186">COUNTIF(SinergiPrimaMagnaCV, $A29)</f>
        <v>#REF!</v>
      </c>
      <c r="CO29" s="135" t="e">
        <f t="shared" ref="CO29:CO36" si="187">COUNTIF(TazkiaInvestindoUtamaPT, $A29)</f>
        <v>#REF!</v>
      </c>
      <c r="CP29" s="135" t="e">
        <f t="shared" ref="CP29:CP36" si="188">COUNTIF(TeguhKaryaCV, $A29)</f>
        <v>#REF!</v>
      </c>
      <c r="CQ29" s="135" t="e">
        <f t="shared" ref="CQ29:CQ36" si="189">COUNTIF(TigaSerangkaiPustakaMandiriPT, $A29)</f>
        <v>#REF!</v>
      </c>
      <c r="CR29" s="135" t="e">
        <f t="shared" ref="CR29:CR36" si="190">COUNTIF(TrubusSwadayaPT, $A29)</f>
        <v>#REF!</v>
      </c>
      <c r="CS29" s="135" t="e">
        <f t="shared" ref="CS29:CS36" si="191">COUNTIF(UGMPress, $A29)</f>
        <v>#REF!</v>
      </c>
      <c r="CU29" s="36"/>
      <c r="CV29" s="36"/>
      <c r="CW29" s="36"/>
      <c r="CX29" s="36"/>
      <c r="CY29" s="36"/>
      <c r="CZ29" s="36"/>
      <c r="DA29" s="36"/>
      <c r="DB29" s="36"/>
      <c r="DC29" s="36"/>
      <c r="DD29" s="36"/>
      <c r="DE29" s="36"/>
      <c r="DF29" s="36"/>
      <c r="DG29" s="36"/>
      <c r="DH29" s="36"/>
      <c r="DI29" s="36"/>
      <c r="DJ29" s="36"/>
      <c r="DK29" s="36"/>
      <c r="DL29" s="36"/>
      <c r="DM29" s="36"/>
      <c r="DN29" s="36"/>
      <c r="DO29" s="36"/>
      <c r="DP29" s="36"/>
      <c r="DQ29" s="36"/>
      <c r="DR29" s="36"/>
      <c r="DS29" s="36"/>
      <c r="DT29" s="36"/>
      <c r="DU29" s="36"/>
      <c r="DV29" s="36"/>
      <c r="DW29" s="36"/>
      <c r="DX29" s="36"/>
      <c r="DY29" s="36"/>
      <c r="DZ29" s="36"/>
      <c r="EA29" s="36"/>
      <c r="EB29" s="36"/>
      <c r="EC29" s="36"/>
      <c r="ED29" s="36"/>
      <c r="EE29" s="36"/>
      <c r="EF29" s="36"/>
      <c r="EG29" s="36"/>
      <c r="EH29" s="36"/>
      <c r="EI29" s="36"/>
      <c r="EJ29" s="36"/>
      <c r="EK29" s="36"/>
      <c r="EL29" s="36"/>
      <c r="EM29" s="36"/>
      <c r="EN29" s="36"/>
    </row>
    <row r="30" spans="1:144">
      <c r="A30" s="146" t="s">
        <v>286</v>
      </c>
      <c r="B30" s="146" t="s">
        <v>282</v>
      </c>
      <c r="C30" s="147" t="e">
        <f t="shared" si="98"/>
        <v>#REF!</v>
      </c>
      <c r="D30" s="147"/>
      <c r="E30" s="135">
        <f t="shared" si="99"/>
        <v>0</v>
      </c>
      <c r="F30" s="135">
        <f t="shared" si="100"/>
        <v>0</v>
      </c>
      <c r="G30" s="135" t="e">
        <f t="shared" si="101"/>
        <v>#REF!</v>
      </c>
      <c r="H30" s="135" t="e">
        <f t="shared" si="102"/>
        <v>#REF!</v>
      </c>
      <c r="I30" s="135" t="e">
        <f t="shared" si="103"/>
        <v>#REF!</v>
      </c>
      <c r="J30" s="135" t="e">
        <f t="shared" si="104"/>
        <v>#REF!</v>
      </c>
      <c r="K30" s="135" t="e">
        <f t="shared" si="105"/>
        <v>#REF!</v>
      </c>
      <c r="L30" s="135" t="e">
        <f t="shared" si="106"/>
        <v>#REF!</v>
      </c>
      <c r="M30" s="135" t="e">
        <f t="shared" si="107"/>
        <v>#REF!</v>
      </c>
      <c r="N30" s="135">
        <f t="shared" si="108"/>
        <v>0</v>
      </c>
      <c r="O30" s="135">
        <f t="shared" si="109"/>
        <v>0</v>
      </c>
      <c r="P30" s="135">
        <f t="shared" si="110"/>
        <v>0</v>
      </c>
      <c r="Q30" s="135" t="e">
        <f t="shared" si="111"/>
        <v>#REF!</v>
      </c>
      <c r="R30" s="135" t="e">
        <f t="shared" si="112"/>
        <v>#REF!</v>
      </c>
      <c r="S30" s="135" t="e">
        <f t="shared" si="113"/>
        <v>#REF!</v>
      </c>
      <c r="T30" s="135" t="e">
        <f t="shared" si="114"/>
        <v>#REF!</v>
      </c>
      <c r="U30" s="135" t="e">
        <f t="shared" si="115"/>
        <v>#REF!</v>
      </c>
      <c r="V30" s="135" t="e">
        <f t="shared" si="116"/>
        <v>#REF!</v>
      </c>
      <c r="W30" s="135" t="e">
        <f t="shared" si="117"/>
        <v>#REF!</v>
      </c>
      <c r="X30" s="135" t="e">
        <f t="shared" si="118"/>
        <v>#REF!</v>
      </c>
      <c r="Y30" s="135" t="e">
        <f t="shared" si="119"/>
        <v>#REF!</v>
      </c>
      <c r="Z30" s="135" t="e">
        <f t="shared" si="120"/>
        <v>#REF!</v>
      </c>
      <c r="AA30" s="135" t="e">
        <f t="shared" si="121"/>
        <v>#REF!</v>
      </c>
      <c r="AB30" s="135" t="e">
        <f t="shared" si="122"/>
        <v>#REF!</v>
      </c>
      <c r="AC30" s="135" t="e">
        <f t="shared" si="123"/>
        <v>#REF!</v>
      </c>
      <c r="AD30" s="135" t="e">
        <f t="shared" si="124"/>
        <v>#REF!</v>
      </c>
      <c r="AE30" s="135" t="e">
        <f t="shared" si="125"/>
        <v>#REF!</v>
      </c>
      <c r="AF30" s="135" t="e">
        <f t="shared" si="126"/>
        <v>#REF!</v>
      </c>
      <c r="AG30" s="135" t="e">
        <f t="shared" si="127"/>
        <v>#REF!</v>
      </c>
      <c r="AH30" s="135" t="e">
        <f t="shared" si="128"/>
        <v>#REF!</v>
      </c>
      <c r="AI30" s="135" t="e">
        <f t="shared" si="129"/>
        <v>#REF!</v>
      </c>
      <c r="AJ30" s="135" t="e">
        <f t="shared" si="130"/>
        <v>#REF!</v>
      </c>
      <c r="AK30" s="135" t="e">
        <f t="shared" si="131"/>
        <v>#REF!</v>
      </c>
      <c r="AL30" s="135" t="e">
        <f t="shared" si="132"/>
        <v>#REF!</v>
      </c>
      <c r="AM30" s="135" t="e">
        <f t="shared" si="133"/>
        <v>#REF!</v>
      </c>
      <c r="AN30" s="135" t="e">
        <f t="shared" si="134"/>
        <v>#REF!</v>
      </c>
      <c r="AO30" s="135" t="e">
        <f t="shared" si="135"/>
        <v>#REF!</v>
      </c>
      <c r="AP30" s="135" t="e">
        <f t="shared" si="136"/>
        <v>#REF!</v>
      </c>
      <c r="AQ30" s="135" t="e">
        <f t="shared" si="137"/>
        <v>#REF!</v>
      </c>
      <c r="AR30" s="135" t="e">
        <f t="shared" si="138"/>
        <v>#REF!</v>
      </c>
      <c r="AS30" s="135" t="e">
        <f t="shared" si="139"/>
        <v>#REF!</v>
      </c>
      <c r="AT30" s="135" t="e">
        <f t="shared" si="140"/>
        <v>#REF!</v>
      </c>
      <c r="AU30" s="135" t="e">
        <f t="shared" si="141"/>
        <v>#REF!</v>
      </c>
      <c r="AV30" s="135" t="e">
        <f t="shared" si="142"/>
        <v>#REF!</v>
      </c>
      <c r="AW30" s="135" t="e">
        <f t="shared" si="143"/>
        <v>#REF!</v>
      </c>
      <c r="AX30" s="135" t="e">
        <f t="shared" si="144"/>
        <v>#REF!</v>
      </c>
      <c r="AY30" s="135" t="e">
        <f t="shared" si="145"/>
        <v>#REF!</v>
      </c>
      <c r="AZ30" s="135" t="e">
        <f t="shared" si="146"/>
        <v>#REF!</v>
      </c>
      <c r="BA30" s="135" t="e">
        <f t="shared" si="147"/>
        <v>#REF!</v>
      </c>
      <c r="BB30" s="135" t="e">
        <f t="shared" si="148"/>
        <v>#REF!</v>
      </c>
      <c r="BC30" s="135" t="e">
        <f t="shared" si="149"/>
        <v>#REF!</v>
      </c>
      <c r="BD30" s="135" t="e">
        <f t="shared" si="150"/>
        <v>#REF!</v>
      </c>
      <c r="BE30" s="135" t="e">
        <f t="shared" si="151"/>
        <v>#REF!</v>
      </c>
      <c r="BF30" s="135" t="e">
        <f t="shared" si="152"/>
        <v>#REF!</v>
      </c>
      <c r="BG30" s="135" t="e">
        <f t="shared" si="153"/>
        <v>#REF!</v>
      </c>
      <c r="BH30" s="135" t="e">
        <f t="shared" si="154"/>
        <v>#REF!</v>
      </c>
      <c r="BI30" s="135" t="e">
        <f t="shared" si="155"/>
        <v>#REF!</v>
      </c>
      <c r="BJ30" s="135" t="e">
        <f t="shared" si="156"/>
        <v>#REF!</v>
      </c>
      <c r="BK30" s="135" t="e">
        <f t="shared" si="157"/>
        <v>#REF!</v>
      </c>
      <c r="BL30" s="135" t="e">
        <f t="shared" si="158"/>
        <v>#REF!</v>
      </c>
      <c r="BM30" s="135" t="e">
        <f t="shared" si="159"/>
        <v>#REF!</v>
      </c>
      <c r="BN30" s="135" t="e">
        <f t="shared" si="160"/>
        <v>#REF!</v>
      </c>
      <c r="BO30" s="135" t="e">
        <f t="shared" si="161"/>
        <v>#REF!</v>
      </c>
      <c r="BP30" s="135" t="e">
        <f t="shared" si="162"/>
        <v>#REF!</v>
      </c>
      <c r="BQ30" s="135" t="e">
        <f t="shared" si="163"/>
        <v>#REF!</v>
      </c>
      <c r="BR30" s="135" t="e">
        <f t="shared" si="164"/>
        <v>#REF!</v>
      </c>
      <c r="BS30" s="135" t="e">
        <f t="shared" si="165"/>
        <v>#REF!</v>
      </c>
      <c r="BT30" s="135" t="e">
        <f t="shared" si="166"/>
        <v>#REF!</v>
      </c>
      <c r="BU30" s="135" t="e">
        <f t="shared" si="167"/>
        <v>#REF!</v>
      </c>
      <c r="BV30" s="135" t="e">
        <f t="shared" si="168"/>
        <v>#REF!</v>
      </c>
      <c r="BW30" s="135" t="e">
        <f t="shared" si="169"/>
        <v>#REF!</v>
      </c>
      <c r="BX30" s="135" t="e">
        <f t="shared" si="170"/>
        <v>#REF!</v>
      </c>
      <c r="BY30" s="135" t="e">
        <f t="shared" si="171"/>
        <v>#REF!</v>
      </c>
      <c r="BZ30" s="135" t="e">
        <f t="shared" si="172"/>
        <v>#REF!</v>
      </c>
      <c r="CA30" s="135" t="e">
        <f t="shared" si="173"/>
        <v>#REF!</v>
      </c>
      <c r="CB30" s="135" t="e">
        <f t="shared" si="174"/>
        <v>#REF!</v>
      </c>
      <c r="CC30" s="135" t="e">
        <f t="shared" si="175"/>
        <v>#REF!</v>
      </c>
      <c r="CD30" s="135" t="e">
        <f t="shared" si="176"/>
        <v>#REF!</v>
      </c>
      <c r="CE30" s="135" t="e">
        <f t="shared" si="177"/>
        <v>#REF!</v>
      </c>
      <c r="CF30" s="135" t="e">
        <f t="shared" si="178"/>
        <v>#REF!</v>
      </c>
      <c r="CG30" s="135" t="e">
        <f t="shared" si="179"/>
        <v>#REF!</v>
      </c>
      <c r="CH30" s="135" t="e">
        <f t="shared" si="180"/>
        <v>#REF!</v>
      </c>
      <c r="CI30" s="135" t="e">
        <f t="shared" si="181"/>
        <v>#REF!</v>
      </c>
      <c r="CJ30" s="135" t="e">
        <f t="shared" si="182"/>
        <v>#REF!</v>
      </c>
      <c r="CK30" s="135" t="e">
        <f t="shared" si="183"/>
        <v>#REF!</v>
      </c>
      <c r="CL30" s="135" t="e">
        <f t="shared" si="184"/>
        <v>#REF!</v>
      </c>
      <c r="CM30" s="135" t="e">
        <f t="shared" si="185"/>
        <v>#REF!</v>
      </c>
      <c r="CN30" s="135" t="e">
        <f t="shared" si="186"/>
        <v>#REF!</v>
      </c>
      <c r="CO30" s="135" t="e">
        <f t="shared" si="187"/>
        <v>#REF!</v>
      </c>
      <c r="CP30" s="135" t="e">
        <f t="shared" si="188"/>
        <v>#REF!</v>
      </c>
      <c r="CQ30" s="135" t="e">
        <f t="shared" si="189"/>
        <v>#REF!</v>
      </c>
      <c r="CR30" s="135" t="e">
        <f t="shared" si="190"/>
        <v>#REF!</v>
      </c>
      <c r="CS30" s="135" t="e">
        <f t="shared" si="191"/>
        <v>#REF!</v>
      </c>
      <c r="CU30" s="36"/>
      <c r="CV30" s="36"/>
      <c r="CW30" s="36"/>
      <c r="CX30" s="36"/>
      <c r="CY30" s="36"/>
      <c r="CZ30" s="36"/>
      <c r="DA30" s="36"/>
      <c r="DB30" s="36"/>
      <c r="DC30" s="36"/>
      <c r="DD30" s="36"/>
      <c r="DE30" s="36"/>
      <c r="DF30" s="36"/>
      <c r="DG30" s="36"/>
      <c r="DH30" s="36"/>
      <c r="DI30" s="36"/>
      <c r="DJ30" s="36"/>
      <c r="DK30" s="36"/>
      <c r="DL30" s="36"/>
      <c r="DM30" s="36"/>
      <c r="DN30" s="36"/>
      <c r="DO30" s="36"/>
      <c r="DP30" s="36"/>
      <c r="DQ30" s="36"/>
      <c r="DR30" s="36"/>
      <c r="DS30" s="36"/>
      <c r="DT30" s="36"/>
      <c r="DU30" s="36"/>
      <c r="DV30" s="36"/>
      <c r="DW30" s="36"/>
      <c r="DX30" s="36"/>
      <c r="DY30" s="36"/>
      <c r="DZ30" s="36"/>
      <c r="EA30" s="36"/>
      <c r="EB30" s="36"/>
      <c r="EC30" s="36"/>
      <c r="ED30" s="36"/>
      <c r="EE30" s="36"/>
      <c r="EF30" s="36"/>
      <c r="EG30" s="36"/>
      <c r="EH30" s="36"/>
      <c r="EI30" s="36"/>
      <c r="EJ30" s="36"/>
      <c r="EK30" s="36"/>
      <c r="EL30" s="36"/>
      <c r="EM30" s="36"/>
      <c r="EN30" s="36"/>
    </row>
    <row r="31" spans="1:144">
      <c r="A31" s="146" t="s">
        <v>287</v>
      </c>
      <c r="B31" s="146" t="s">
        <v>288</v>
      </c>
      <c r="C31" s="147" t="e">
        <f t="shared" si="98"/>
        <v>#REF!</v>
      </c>
      <c r="D31" s="147"/>
      <c r="E31" s="135">
        <f t="shared" si="99"/>
        <v>0</v>
      </c>
      <c r="F31" s="135">
        <f t="shared" si="100"/>
        <v>0</v>
      </c>
      <c r="G31" s="135" t="e">
        <f t="shared" si="101"/>
        <v>#REF!</v>
      </c>
      <c r="H31" s="135" t="e">
        <f t="shared" si="102"/>
        <v>#REF!</v>
      </c>
      <c r="I31" s="135" t="e">
        <f t="shared" si="103"/>
        <v>#REF!</v>
      </c>
      <c r="J31" s="135" t="e">
        <f t="shared" si="104"/>
        <v>#REF!</v>
      </c>
      <c r="K31" s="135" t="e">
        <f t="shared" si="105"/>
        <v>#REF!</v>
      </c>
      <c r="L31" s="135" t="e">
        <f t="shared" si="106"/>
        <v>#REF!</v>
      </c>
      <c r="M31" s="135" t="e">
        <f t="shared" si="107"/>
        <v>#REF!</v>
      </c>
      <c r="N31" s="135">
        <f t="shared" si="108"/>
        <v>2</v>
      </c>
      <c r="O31" s="135">
        <f t="shared" si="109"/>
        <v>0</v>
      </c>
      <c r="P31" s="135">
        <f t="shared" si="110"/>
        <v>0</v>
      </c>
      <c r="Q31" s="135" t="e">
        <f t="shared" si="111"/>
        <v>#REF!</v>
      </c>
      <c r="R31" s="135" t="e">
        <f t="shared" si="112"/>
        <v>#REF!</v>
      </c>
      <c r="S31" s="135" t="e">
        <f t="shared" si="113"/>
        <v>#REF!</v>
      </c>
      <c r="T31" s="135" t="e">
        <f t="shared" si="114"/>
        <v>#REF!</v>
      </c>
      <c r="U31" s="135" t="e">
        <f t="shared" si="115"/>
        <v>#REF!</v>
      </c>
      <c r="V31" s="135" t="e">
        <f t="shared" si="116"/>
        <v>#REF!</v>
      </c>
      <c r="W31" s="135" t="e">
        <f t="shared" si="117"/>
        <v>#REF!</v>
      </c>
      <c r="X31" s="135" t="e">
        <f t="shared" si="118"/>
        <v>#REF!</v>
      </c>
      <c r="Y31" s="135" t="e">
        <f t="shared" si="119"/>
        <v>#REF!</v>
      </c>
      <c r="Z31" s="135" t="e">
        <f t="shared" si="120"/>
        <v>#REF!</v>
      </c>
      <c r="AA31" s="135" t="e">
        <f t="shared" si="121"/>
        <v>#REF!</v>
      </c>
      <c r="AB31" s="135" t="e">
        <f t="shared" si="122"/>
        <v>#REF!</v>
      </c>
      <c r="AC31" s="135" t="e">
        <f t="shared" si="123"/>
        <v>#REF!</v>
      </c>
      <c r="AD31" s="135" t="e">
        <f t="shared" si="124"/>
        <v>#REF!</v>
      </c>
      <c r="AE31" s="135" t="e">
        <f t="shared" si="125"/>
        <v>#REF!</v>
      </c>
      <c r="AF31" s="135" t="e">
        <f t="shared" si="126"/>
        <v>#REF!</v>
      </c>
      <c r="AG31" s="135" t="e">
        <f t="shared" si="127"/>
        <v>#REF!</v>
      </c>
      <c r="AH31" s="135" t="e">
        <f t="shared" si="128"/>
        <v>#REF!</v>
      </c>
      <c r="AI31" s="135" t="e">
        <f t="shared" si="129"/>
        <v>#REF!</v>
      </c>
      <c r="AJ31" s="135" t="e">
        <f t="shared" si="130"/>
        <v>#REF!</v>
      </c>
      <c r="AK31" s="135" t="e">
        <f t="shared" si="131"/>
        <v>#REF!</v>
      </c>
      <c r="AL31" s="135" t="e">
        <f t="shared" si="132"/>
        <v>#REF!</v>
      </c>
      <c r="AM31" s="135" t="e">
        <f t="shared" si="133"/>
        <v>#REF!</v>
      </c>
      <c r="AN31" s="135" t="e">
        <f t="shared" si="134"/>
        <v>#REF!</v>
      </c>
      <c r="AO31" s="135" t="e">
        <f t="shared" si="135"/>
        <v>#REF!</v>
      </c>
      <c r="AP31" s="135" t="e">
        <f t="shared" si="136"/>
        <v>#REF!</v>
      </c>
      <c r="AQ31" s="135" t="e">
        <f t="shared" si="137"/>
        <v>#REF!</v>
      </c>
      <c r="AR31" s="135" t="e">
        <f t="shared" si="138"/>
        <v>#REF!</v>
      </c>
      <c r="AS31" s="135" t="e">
        <f t="shared" si="139"/>
        <v>#REF!</v>
      </c>
      <c r="AT31" s="135" t="e">
        <f t="shared" si="140"/>
        <v>#REF!</v>
      </c>
      <c r="AU31" s="135" t="e">
        <f t="shared" si="141"/>
        <v>#REF!</v>
      </c>
      <c r="AV31" s="135" t="e">
        <f t="shared" si="142"/>
        <v>#REF!</v>
      </c>
      <c r="AW31" s="135" t="e">
        <f t="shared" si="143"/>
        <v>#REF!</v>
      </c>
      <c r="AX31" s="135" t="e">
        <f t="shared" si="144"/>
        <v>#REF!</v>
      </c>
      <c r="AY31" s="135" t="e">
        <f t="shared" si="145"/>
        <v>#REF!</v>
      </c>
      <c r="AZ31" s="135" t="e">
        <f t="shared" si="146"/>
        <v>#REF!</v>
      </c>
      <c r="BA31" s="135" t="e">
        <f t="shared" si="147"/>
        <v>#REF!</v>
      </c>
      <c r="BB31" s="135" t="e">
        <f t="shared" si="148"/>
        <v>#REF!</v>
      </c>
      <c r="BC31" s="135" t="e">
        <f t="shared" si="149"/>
        <v>#REF!</v>
      </c>
      <c r="BD31" s="135" t="e">
        <f t="shared" si="150"/>
        <v>#REF!</v>
      </c>
      <c r="BE31" s="135" t="e">
        <f t="shared" si="151"/>
        <v>#REF!</v>
      </c>
      <c r="BF31" s="135" t="e">
        <f t="shared" si="152"/>
        <v>#REF!</v>
      </c>
      <c r="BG31" s="135" t="e">
        <f t="shared" si="153"/>
        <v>#REF!</v>
      </c>
      <c r="BH31" s="135" t="e">
        <f t="shared" si="154"/>
        <v>#REF!</v>
      </c>
      <c r="BI31" s="135" t="e">
        <f t="shared" si="155"/>
        <v>#REF!</v>
      </c>
      <c r="BJ31" s="135" t="e">
        <f t="shared" si="156"/>
        <v>#REF!</v>
      </c>
      <c r="BK31" s="135" t="e">
        <f t="shared" si="157"/>
        <v>#REF!</v>
      </c>
      <c r="BL31" s="135" t="e">
        <f t="shared" si="158"/>
        <v>#REF!</v>
      </c>
      <c r="BM31" s="135" t="e">
        <f t="shared" si="159"/>
        <v>#REF!</v>
      </c>
      <c r="BN31" s="135" t="e">
        <f t="shared" si="160"/>
        <v>#REF!</v>
      </c>
      <c r="BO31" s="135" t="e">
        <f t="shared" si="161"/>
        <v>#REF!</v>
      </c>
      <c r="BP31" s="135" t="e">
        <f t="shared" si="162"/>
        <v>#REF!</v>
      </c>
      <c r="BQ31" s="135" t="e">
        <f t="shared" si="163"/>
        <v>#REF!</v>
      </c>
      <c r="BR31" s="135" t="e">
        <f t="shared" si="164"/>
        <v>#REF!</v>
      </c>
      <c r="BS31" s="135" t="e">
        <f t="shared" si="165"/>
        <v>#REF!</v>
      </c>
      <c r="BT31" s="135" t="e">
        <f t="shared" si="166"/>
        <v>#REF!</v>
      </c>
      <c r="BU31" s="135" t="e">
        <f t="shared" si="167"/>
        <v>#REF!</v>
      </c>
      <c r="BV31" s="135" t="e">
        <f t="shared" si="168"/>
        <v>#REF!</v>
      </c>
      <c r="BW31" s="135" t="e">
        <f t="shared" si="169"/>
        <v>#REF!</v>
      </c>
      <c r="BX31" s="135" t="e">
        <f t="shared" si="170"/>
        <v>#REF!</v>
      </c>
      <c r="BY31" s="135" t="e">
        <f t="shared" si="171"/>
        <v>#REF!</v>
      </c>
      <c r="BZ31" s="135" t="e">
        <f t="shared" si="172"/>
        <v>#REF!</v>
      </c>
      <c r="CA31" s="135" t="e">
        <f t="shared" si="173"/>
        <v>#REF!</v>
      </c>
      <c r="CB31" s="135" t="e">
        <f t="shared" si="174"/>
        <v>#REF!</v>
      </c>
      <c r="CC31" s="135" t="e">
        <f t="shared" si="175"/>
        <v>#REF!</v>
      </c>
      <c r="CD31" s="135" t="e">
        <f t="shared" si="176"/>
        <v>#REF!</v>
      </c>
      <c r="CE31" s="135" t="e">
        <f t="shared" si="177"/>
        <v>#REF!</v>
      </c>
      <c r="CF31" s="135" t="e">
        <f t="shared" si="178"/>
        <v>#REF!</v>
      </c>
      <c r="CG31" s="135" t="e">
        <f t="shared" si="179"/>
        <v>#REF!</v>
      </c>
      <c r="CH31" s="135" t="e">
        <f t="shared" si="180"/>
        <v>#REF!</v>
      </c>
      <c r="CI31" s="135" t="e">
        <f t="shared" si="181"/>
        <v>#REF!</v>
      </c>
      <c r="CJ31" s="135" t="e">
        <f t="shared" si="182"/>
        <v>#REF!</v>
      </c>
      <c r="CK31" s="135" t="e">
        <f t="shared" si="183"/>
        <v>#REF!</v>
      </c>
      <c r="CL31" s="135" t="e">
        <f t="shared" si="184"/>
        <v>#REF!</v>
      </c>
      <c r="CM31" s="135" t="e">
        <f t="shared" si="185"/>
        <v>#REF!</v>
      </c>
      <c r="CN31" s="135" t="e">
        <f t="shared" si="186"/>
        <v>#REF!</v>
      </c>
      <c r="CO31" s="135" t="e">
        <f t="shared" si="187"/>
        <v>#REF!</v>
      </c>
      <c r="CP31" s="135" t="e">
        <f t="shared" si="188"/>
        <v>#REF!</v>
      </c>
      <c r="CQ31" s="135" t="e">
        <f t="shared" si="189"/>
        <v>#REF!</v>
      </c>
      <c r="CR31" s="135" t="e">
        <f t="shared" si="190"/>
        <v>#REF!</v>
      </c>
      <c r="CS31" s="135" t="e">
        <f t="shared" si="191"/>
        <v>#REF!</v>
      </c>
      <c r="CU31" s="36"/>
      <c r="CV31" s="36"/>
      <c r="CW31" s="36"/>
      <c r="CX31" s="36"/>
      <c r="CY31" s="36"/>
      <c r="CZ31" s="36"/>
      <c r="DA31" s="36"/>
      <c r="DB31" s="36"/>
      <c r="DC31" s="36"/>
      <c r="DD31" s="36"/>
      <c r="DE31" s="36"/>
      <c r="DF31" s="36"/>
      <c r="DG31" s="36"/>
      <c r="DH31" s="36"/>
      <c r="DI31" s="36"/>
      <c r="DJ31" s="36"/>
      <c r="DK31" s="36"/>
      <c r="DL31" s="36"/>
      <c r="DM31" s="36"/>
      <c r="DN31" s="36"/>
      <c r="DO31" s="36"/>
      <c r="DP31" s="36"/>
      <c r="DQ31" s="36"/>
      <c r="DR31" s="36"/>
      <c r="DS31" s="36"/>
      <c r="DT31" s="36"/>
      <c r="DU31" s="36"/>
      <c r="DV31" s="36"/>
      <c r="DW31" s="36"/>
      <c r="DX31" s="36"/>
      <c r="DY31" s="36"/>
      <c r="DZ31" s="36"/>
      <c r="EA31" s="36"/>
      <c r="EB31" s="36"/>
      <c r="EC31" s="36"/>
      <c r="ED31" s="36"/>
      <c r="EE31" s="36"/>
      <c r="EF31" s="36"/>
      <c r="EG31" s="36"/>
      <c r="EH31" s="36"/>
      <c r="EI31" s="36"/>
      <c r="EJ31" s="36"/>
      <c r="EK31" s="36"/>
      <c r="EL31" s="36"/>
      <c r="EM31" s="36"/>
      <c r="EN31" s="36"/>
    </row>
    <row r="32" spans="1:144">
      <c r="A32" s="146" t="s">
        <v>289</v>
      </c>
      <c r="B32" s="146" t="s">
        <v>278</v>
      </c>
      <c r="C32" s="147" t="e">
        <f t="shared" si="98"/>
        <v>#REF!</v>
      </c>
      <c r="D32" s="147"/>
      <c r="E32" s="135">
        <f t="shared" si="99"/>
        <v>0</v>
      </c>
      <c r="F32" s="135">
        <f t="shared" si="100"/>
        <v>0</v>
      </c>
      <c r="G32" s="135" t="e">
        <f t="shared" si="101"/>
        <v>#REF!</v>
      </c>
      <c r="H32" s="135" t="e">
        <f t="shared" si="102"/>
        <v>#REF!</v>
      </c>
      <c r="I32" s="135" t="e">
        <f t="shared" si="103"/>
        <v>#REF!</v>
      </c>
      <c r="J32" s="135" t="e">
        <f t="shared" si="104"/>
        <v>#REF!</v>
      </c>
      <c r="K32" s="135" t="e">
        <f t="shared" si="105"/>
        <v>#REF!</v>
      </c>
      <c r="L32" s="135" t="e">
        <f t="shared" si="106"/>
        <v>#REF!</v>
      </c>
      <c r="M32" s="135" t="e">
        <f t="shared" si="107"/>
        <v>#REF!</v>
      </c>
      <c r="N32" s="135">
        <f t="shared" si="108"/>
        <v>0</v>
      </c>
      <c r="O32" s="135">
        <f t="shared" si="109"/>
        <v>0</v>
      </c>
      <c r="P32" s="135">
        <f t="shared" si="110"/>
        <v>1</v>
      </c>
      <c r="Q32" s="135" t="e">
        <f t="shared" si="111"/>
        <v>#REF!</v>
      </c>
      <c r="R32" s="135" t="e">
        <f t="shared" si="112"/>
        <v>#REF!</v>
      </c>
      <c r="S32" s="135" t="e">
        <f t="shared" si="113"/>
        <v>#REF!</v>
      </c>
      <c r="T32" s="135" t="e">
        <f t="shared" si="114"/>
        <v>#REF!</v>
      </c>
      <c r="U32" s="135" t="e">
        <f t="shared" si="115"/>
        <v>#REF!</v>
      </c>
      <c r="V32" s="135" t="e">
        <f t="shared" si="116"/>
        <v>#REF!</v>
      </c>
      <c r="W32" s="135" t="e">
        <f t="shared" si="117"/>
        <v>#REF!</v>
      </c>
      <c r="X32" s="135" t="e">
        <f t="shared" si="118"/>
        <v>#REF!</v>
      </c>
      <c r="Y32" s="135" t="e">
        <f t="shared" si="119"/>
        <v>#REF!</v>
      </c>
      <c r="Z32" s="135" t="e">
        <f t="shared" si="120"/>
        <v>#REF!</v>
      </c>
      <c r="AA32" s="135" t="e">
        <f t="shared" si="121"/>
        <v>#REF!</v>
      </c>
      <c r="AB32" s="135" t="e">
        <f t="shared" si="122"/>
        <v>#REF!</v>
      </c>
      <c r="AC32" s="135" t="e">
        <f t="shared" si="123"/>
        <v>#REF!</v>
      </c>
      <c r="AD32" s="135" t="e">
        <f t="shared" si="124"/>
        <v>#REF!</v>
      </c>
      <c r="AE32" s="135" t="e">
        <f t="shared" si="125"/>
        <v>#REF!</v>
      </c>
      <c r="AF32" s="135" t="e">
        <f t="shared" si="126"/>
        <v>#REF!</v>
      </c>
      <c r="AG32" s="135" t="e">
        <f t="shared" si="127"/>
        <v>#REF!</v>
      </c>
      <c r="AH32" s="135" t="e">
        <f t="shared" si="128"/>
        <v>#REF!</v>
      </c>
      <c r="AI32" s="135" t="e">
        <f t="shared" si="129"/>
        <v>#REF!</v>
      </c>
      <c r="AJ32" s="135" t="e">
        <f t="shared" si="130"/>
        <v>#REF!</v>
      </c>
      <c r="AK32" s="135" t="e">
        <f t="shared" si="131"/>
        <v>#REF!</v>
      </c>
      <c r="AL32" s="135" t="e">
        <f t="shared" si="132"/>
        <v>#REF!</v>
      </c>
      <c r="AM32" s="135" t="e">
        <f t="shared" si="133"/>
        <v>#REF!</v>
      </c>
      <c r="AN32" s="135" t="e">
        <f t="shared" si="134"/>
        <v>#REF!</v>
      </c>
      <c r="AO32" s="135" t="e">
        <f t="shared" si="135"/>
        <v>#REF!</v>
      </c>
      <c r="AP32" s="135" t="e">
        <f t="shared" si="136"/>
        <v>#REF!</v>
      </c>
      <c r="AQ32" s="135" t="e">
        <f t="shared" si="137"/>
        <v>#REF!</v>
      </c>
      <c r="AR32" s="135" t="e">
        <f t="shared" si="138"/>
        <v>#REF!</v>
      </c>
      <c r="AS32" s="135" t="e">
        <f t="shared" si="139"/>
        <v>#REF!</v>
      </c>
      <c r="AT32" s="135" t="e">
        <f t="shared" si="140"/>
        <v>#REF!</v>
      </c>
      <c r="AU32" s="135" t="e">
        <f t="shared" si="141"/>
        <v>#REF!</v>
      </c>
      <c r="AV32" s="135" t="e">
        <f t="shared" si="142"/>
        <v>#REF!</v>
      </c>
      <c r="AW32" s="135" t="e">
        <f t="shared" si="143"/>
        <v>#REF!</v>
      </c>
      <c r="AX32" s="135" t="e">
        <f t="shared" si="144"/>
        <v>#REF!</v>
      </c>
      <c r="AY32" s="135" t="e">
        <f t="shared" si="145"/>
        <v>#REF!</v>
      </c>
      <c r="AZ32" s="135" t="e">
        <f t="shared" si="146"/>
        <v>#REF!</v>
      </c>
      <c r="BA32" s="135" t="e">
        <f t="shared" si="147"/>
        <v>#REF!</v>
      </c>
      <c r="BB32" s="135" t="e">
        <f t="shared" si="148"/>
        <v>#REF!</v>
      </c>
      <c r="BC32" s="135" t="e">
        <f t="shared" si="149"/>
        <v>#REF!</v>
      </c>
      <c r="BD32" s="135" t="e">
        <f t="shared" si="150"/>
        <v>#REF!</v>
      </c>
      <c r="BE32" s="135" t="e">
        <f t="shared" si="151"/>
        <v>#REF!</v>
      </c>
      <c r="BF32" s="135" t="e">
        <f t="shared" si="152"/>
        <v>#REF!</v>
      </c>
      <c r="BG32" s="135" t="e">
        <f t="shared" si="153"/>
        <v>#REF!</v>
      </c>
      <c r="BH32" s="135" t="e">
        <f t="shared" si="154"/>
        <v>#REF!</v>
      </c>
      <c r="BI32" s="135" t="e">
        <f t="shared" si="155"/>
        <v>#REF!</v>
      </c>
      <c r="BJ32" s="135" t="e">
        <f t="shared" si="156"/>
        <v>#REF!</v>
      </c>
      <c r="BK32" s="135" t="e">
        <f t="shared" si="157"/>
        <v>#REF!</v>
      </c>
      <c r="BL32" s="135" t="e">
        <f t="shared" si="158"/>
        <v>#REF!</v>
      </c>
      <c r="BM32" s="135" t="e">
        <f t="shared" si="159"/>
        <v>#REF!</v>
      </c>
      <c r="BN32" s="135" t="e">
        <f t="shared" si="160"/>
        <v>#REF!</v>
      </c>
      <c r="BO32" s="135" t="e">
        <f t="shared" si="161"/>
        <v>#REF!</v>
      </c>
      <c r="BP32" s="135" t="e">
        <f t="shared" si="162"/>
        <v>#REF!</v>
      </c>
      <c r="BQ32" s="135" t="e">
        <f t="shared" si="163"/>
        <v>#REF!</v>
      </c>
      <c r="BR32" s="135" t="e">
        <f t="shared" si="164"/>
        <v>#REF!</v>
      </c>
      <c r="BS32" s="135" t="e">
        <f t="shared" si="165"/>
        <v>#REF!</v>
      </c>
      <c r="BT32" s="135" t="e">
        <f t="shared" si="166"/>
        <v>#REF!</v>
      </c>
      <c r="BU32" s="135" t="e">
        <f t="shared" si="167"/>
        <v>#REF!</v>
      </c>
      <c r="BV32" s="135" t="e">
        <f t="shared" si="168"/>
        <v>#REF!</v>
      </c>
      <c r="BW32" s="135" t="e">
        <f t="shared" si="169"/>
        <v>#REF!</v>
      </c>
      <c r="BX32" s="135" t="e">
        <f t="shared" si="170"/>
        <v>#REF!</v>
      </c>
      <c r="BY32" s="135" t="e">
        <f t="shared" si="171"/>
        <v>#REF!</v>
      </c>
      <c r="BZ32" s="135" t="e">
        <f t="shared" si="172"/>
        <v>#REF!</v>
      </c>
      <c r="CA32" s="135" t="e">
        <f t="shared" si="173"/>
        <v>#REF!</v>
      </c>
      <c r="CB32" s="135" t="e">
        <f t="shared" si="174"/>
        <v>#REF!</v>
      </c>
      <c r="CC32" s="135" t="e">
        <f t="shared" si="175"/>
        <v>#REF!</v>
      </c>
      <c r="CD32" s="135" t="e">
        <f t="shared" si="176"/>
        <v>#REF!</v>
      </c>
      <c r="CE32" s="135" t="e">
        <f t="shared" si="177"/>
        <v>#REF!</v>
      </c>
      <c r="CF32" s="135" t="e">
        <f t="shared" si="178"/>
        <v>#REF!</v>
      </c>
      <c r="CG32" s="135" t="e">
        <f t="shared" si="179"/>
        <v>#REF!</v>
      </c>
      <c r="CH32" s="135" t="e">
        <f t="shared" si="180"/>
        <v>#REF!</v>
      </c>
      <c r="CI32" s="135" t="e">
        <f t="shared" si="181"/>
        <v>#REF!</v>
      </c>
      <c r="CJ32" s="135" t="e">
        <f t="shared" si="182"/>
        <v>#REF!</v>
      </c>
      <c r="CK32" s="135" t="e">
        <f t="shared" si="183"/>
        <v>#REF!</v>
      </c>
      <c r="CL32" s="135" t="e">
        <f t="shared" si="184"/>
        <v>#REF!</v>
      </c>
      <c r="CM32" s="135" t="e">
        <f t="shared" si="185"/>
        <v>#REF!</v>
      </c>
      <c r="CN32" s="135" t="e">
        <f t="shared" si="186"/>
        <v>#REF!</v>
      </c>
      <c r="CO32" s="135" t="e">
        <f t="shared" si="187"/>
        <v>#REF!</v>
      </c>
      <c r="CP32" s="135" t="e">
        <f t="shared" si="188"/>
        <v>#REF!</v>
      </c>
      <c r="CQ32" s="135" t="e">
        <f t="shared" si="189"/>
        <v>#REF!</v>
      </c>
      <c r="CR32" s="135" t="e">
        <f t="shared" si="190"/>
        <v>#REF!</v>
      </c>
      <c r="CS32" s="135" t="e">
        <f t="shared" si="191"/>
        <v>#REF!</v>
      </c>
      <c r="CU32" s="36"/>
      <c r="CV32" s="36"/>
      <c r="CW32" s="36"/>
      <c r="CX32" s="36"/>
      <c r="CY32" s="36"/>
      <c r="CZ32" s="36"/>
      <c r="DA32" s="36"/>
      <c r="DB32" s="36"/>
      <c r="DC32" s="36"/>
      <c r="DD32" s="36"/>
      <c r="DE32" s="36"/>
      <c r="DF32" s="36"/>
      <c r="DG32" s="36"/>
      <c r="DH32" s="36"/>
      <c r="DI32" s="36"/>
      <c r="DJ32" s="36"/>
      <c r="DK32" s="36"/>
      <c r="DL32" s="36"/>
      <c r="DM32" s="36"/>
      <c r="DN32" s="36"/>
      <c r="DO32" s="36"/>
      <c r="DP32" s="36"/>
      <c r="DQ32" s="36"/>
      <c r="DR32" s="36"/>
      <c r="DS32" s="36"/>
      <c r="DT32" s="36"/>
      <c r="DU32" s="36"/>
      <c r="DV32" s="36"/>
      <c r="DW32" s="36"/>
      <c r="DX32" s="36"/>
      <c r="DY32" s="36"/>
      <c r="DZ32" s="36"/>
      <c r="EA32" s="36"/>
      <c r="EB32" s="36"/>
      <c r="EC32" s="36"/>
      <c r="ED32" s="36"/>
      <c r="EE32" s="36"/>
      <c r="EF32" s="36"/>
      <c r="EG32" s="36"/>
      <c r="EH32" s="36"/>
      <c r="EI32" s="36"/>
      <c r="EJ32" s="36"/>
      <c r="EK32" s="36"/>
      <c r="EL32" s="36"/>
      <c r="EM32" s="36"/>
      <c r="EN32" s="36"/>
    </row>
    <row r="33" spans="1:144">
      <c r="A33" s="146" t="s">
        <v>290</v>
      </c>
      <c r="B33" s="146" t="s">
        <v>291</v>
      </c>
      <c r="C33" s="147" t="e">
        <f t="shared" si="98"/>
        <v>#REF!</v>
      </c>
      <c r="D33" s="147"/>
      <c r="E33" s="135">
        <f t="shared" si="99"/>
        <v>0</v>
      </c>
      <c r="F33" s="135">
        <f t="shared" si="100"/>
        <v>0</v>
      </c>
      <c r="G33" s="135" t="e">
        <f t="shared" si="101"/>
        <v>#REF!</v>
      </c>
      <c r="H33" s="135" t="e">
        <f t="shared" si="102"/>
        <v>#REF!</v>
      </c>
      <c r="I33" s="135" t="e">
        <f t="shared" si="103"/>
        <v>#REF!</v>
      </c>
      <c r="J33" s="135" t="e">
        <f t="shared" si="104"/>
        <v>#REF!</v>
      </c>
      <c r="K33" s="135" t="e">
        <f t="shared" si="105"/>
        <v>#REF!</v>
      </c>
      <c r="L33" s="135" t="e">
        <f t="shared" si="106"/>
        <v>#REF!</v>
      </c>
      <c r="M33" s="135" t="e">
        <f t="shared" si="107"/>
        <v>#REF!</v>
      </c>
      <c r="N33" s="135">
        <f t="shared" si="108"/>
        <v>0</v>
      </c>
      <c r="O33" s="135">
        <f t="shared" si="109"/>
        <v>0</v>
      </c>
      <c r="P33" s="135">
        <f t="shared" si="110"/>
        <v>0</v>
      </c>
      <c r="Q33" s="135" t="e">
        <f t="shared" si="111"/>
        <v>#REF!</v>
      </c>
      <c r="R33" s="135" t="e">
        <f t="shared" si="112"/>
        <v>#REF!</v>
      </c>
      <c r="S33" s="135" t="e">
        <f t="shared" si="113"/>
        <v>#REF!</v>
      </c>
      <c r="T33" s="135" t="e">
        <f t="shared" si="114"/>
        <v>#REF!</v>
      </c>
      <c r="U33" s="135" t="e">
        <f t="shared" si="115"/>
        <v>#REF!</v>
      </c>
      <c r="V33" s="135" t="e">
        <f t="shared" si="116"/>
        <v>#REF!</v>
      </c>
      <c r="W33" s="135" t="e">
        <f t="shared" si="117"/>
        <v>#REF!</v>
      </c>
      <c r="X33" s="135" t="e">
        <f t="shared" si="118"/>
        <v>#REF!</v>
      </c>
      <c r="Y33" s="135" t="e">
        <f t="shared" si="119"/>
        <v>#REF!</v>
      </c>
      <c r="Z33" s="135" t="e">
        <f t="shared" si="120"/>
        <v>#REF!</v>
      </c>
      <c r="AA33" s="135" t="e">
        <f t="shared" si="121"/>
        <v>#REF!</v>
      </c>
      <c r="AB33" s="135" t="e">
        <f t="shared" si="122"/>
        <v>#REF!</v>
      </c>
      <c r="AC33" s="135" t="e">
        <f t="shared" si="123"/>
        <v>#REF!</v>
      </c>
      <c r="AD33" s="135" t="e">
        <f t="shared" si="124"/>
        <v>#REF!</v>
      </c>
      <c r="AE33" s="135" t="e">
        <f t="shared" si="125"/>
        <v>#REF!</v>
      </c>
      <c r="AF33" s="135" t="e">
        <f t="shared" si="126"/>
        <v>#REF!</v>
      </c>
      <c r="AG33" s="135" t="e">
        <f t="shared" si="127"/>
        <v>#REF!</v>
      </c>
      <c r="AH33" s="135" t="e">
        <f t="shared" si="128"/>
        <v>#REF!</v>
      </c>
      <c r="AI33" s="135" t="e">
        <f t="shared" si="129"/>
        <v>#REF!</v>
      </c>
      <c r="AJ33" s="135" t="e">
        <f t="shared" si="130"/>
        <v>#REF!</v>
      </c>
      <c r="AK33" s="135" t="e">
        <f t="shared" si="131"/>
        <v>#REF!</v>
      </c>
      <c r="AL33" s="135" t="e">
        <f t="shared" si="132"/>
        <v>#REF!</v>
      </c>
      <c r="AM33" s="135" t="e">
        <f t="shared" si="133"/>
        <v>#REF!</v>
      </c>
      <c r="AN33" s="135" t="e">
        <f t="shared" si="134"/>
        <v>#REF!</v>
      </c>
      <c r="AO33" s="135" t="e">
        <f t="shared" si="135"/>
        <v>#REF!</v>
      </c>
      <c r="AP33" s="135" t="e">
        <f t="shared" si="136"/>
        <v>#REF!</v>
      </c>
      <c r="AQ33" s="135" t="e">
        <f t="shared" si="137"/>
        <v>#REF!</v>
      </c>
      <c r="AR33" s="135" t="e">
        <f t="shared" si="138"/>
        <v>#REF!</v>
      </c>
      <c r="AS33" s="135" t="e">
        <f t="shared" si="139"/>
        <v>#REF!</v>
      </c>
      <c r="AT33" s="135" t="e">
        <f t="shared" si="140"/>
        <v>#REF!</v>
      </c>
      <c r="AU33" s="135" t="e">
        <f t="shared" si="141"/>
        <v>#REF!</v>
      </c>
      <c r="AV33" s="135" t="e">
        <f t="shared" si="142"/>
        <v>#REF!</v>
      </c>
      <c r="AW33" s="135" t="e">
        <f t="shared" si="143"/>
        <v>#REF!</v>
      </c>
      <c r="AX33" s="135" t="e">
        <f t="shared" si="144"/>
        <v>#REF!</v>
      </c>
      <c r="AY33" s="135" t="e">
        <f t="shared" si="145"/>
        <v>#REF!</v>
      </c>
      <c r="AZ33" s="135" t="e">
        <f t="shared" si="146"/>
        <v>#REF!</v>
      </c>
      <c r="BA33" s="135" t="e">
        <f t="shared" si="147"/>
        <v>#REF!</v>
      </c>
      <c r="BB33" s="135" t="e">
        <f t="shared" si="148"/>
        <v>#REF!</v>
      </c>
      <c r="BC33" s="135" t="e">
        <f t="shared" si="149"/>
        <v>#REF!</v>
      </c>
      <c r="BD33" s="135" t="e">
        <f t="shared" si="150"/>
        <v>#REF!</v>
      </c>
      <c r="BE33" s="135" t="e">
        <f t="shared" si="151"/>
        <v>#REF!</v>
      </c>
      <c r="BF33" s="135" t="e">
        <f t="shared" si="152"/>
        <v>#REF!</v>
      </c>
      <c r="BG33" s="135" t="e">
        <f t="shared" si="153"/>
        <v>#REF!</v>
      </c>
      <c r="BH33" s="135" t="e">
        <f t="shared" si="154"/>
        <v>#REF!</v>
      </c>
      <c r="BI33" s="135" t="e">
        <f t="shared" si="155"/>
        <v>#REF!</v>
      </c>
      <c r="BJ33" s="135" t="e">
        <f t="shared" si="156"/>
        <v>#REF!</v>
      </c>
      <c r="BK33" s="135" t="e">
        <f t="shared" si="157"/>
        <v>#REF!</v>
      </c>
      <c r="BL33" s="135" t="e">
        <f t="shared" si="158"/>
        <v>#REF!</v>
      </c>
      <c r="BM33" s="135" t="e">
        <f t="shared" si="159"/>
        <v>#REF!</v>
      </c>
      <c r="BN33" s="135" t="e">
        <f t="shared" si="160"/>
        <v>#REF!</v>
      </c>
      <c r="BO33" s="135" t="e">
        <f t="shared" si="161"/>
        <v>#REF!</v>
      </c>
      <c r="BP33" s="135" t="e">
        <f t="shared" si="162"/>
        <v>#REF!</v>
      </c>
      <c r="BQ33" s="135" t="e">
        <f t="shared" si="163"/>
        <v>#REF!</v>
      </c>
      <c r="BR33" s="135" t="e">
        <f t="shared" si="164"/>
        <v>#REF!</v>
      </c>
      <c r="BS33" s="135" t="e">
        <f t="shared" si="165"/>
        <v>#REF!</v>
      </c>
      <c r="BT33" s="135" t="e">
        <f t="shared" si="166"/>
        <v>#REF!</v>
      </c>
      <c r="BU33" s="135" t="e">
        <f t="shared" si="167"/>
        <v>#REF!</v>
      </c>
      <c r="BV33" s="135" t="e">
        <f t="shared" si="168"/>
        <v>#REF!</v>
      </c>
      <c r="BW33" s="135" t="e">
        <f t="shared" si="169"/>
        <v>#REF!</v>
      </c>
      <c r="BX33" s="135" t="e">
        <f t="shared" si="170"/>
        <v>#REF!</v>
      </c>
      <c r="BY33" s="135" t="e">
        <f t="shared" si="171"/>
        <v>#REF!</v>
      </c>
      <c r="BZ33" s="135" t="e">
        <f t="shared" si="172"/>
        <v>#REF!</v>
      </c>
      <c r="CA33" s="135" t="e">
        <f t="shared" si="173"/>
        <v>#REF!</v>
      </c>
      <c r="CB33" s="135" t="e">
        <f t="shared" si="174"/>
        <v>#REF!</v>
      </c>
      <c r="CC33" s="135" t="e">
        <f t="shared" si="175"/>
        <v>#REF!</v>
      </c>
      <c r="CD33" s="135" t="e">
        <f t="shared" si="176"/>
        <v>#REF!</v>
      </c>
      <c r="CE33" s="135" t="e">
        <f t="shared" si="177"/>
        <v>#REF!</v>
      </c>
      <c r="CF33" s="135" t="e">
        <f t="shared" si="178"/>
        <v>#REF!</v>
      </c>
      <c r="CG33" s="135" t="e">
        <f t="shared" si="179"/>
        <v>#REF!</v>
      </c>
      <c r="CH33" s="135" t="e">
        <f t="shared" si="180"/>
        <v>#REF!</v>
      </c>
      <c r="CI33" s="135" t="e">
        <f t="shared" si="181"/>
        <v>#REF!</v>
      </c>
      <c r="CJ33" s="135" t="e">
        <f t="shared" si="182"/>
        <v>#REF!</v>
      </c>
      <c r="CK33" s="135" t="e">
        <f t="shared" si="183"/>
        <v>#REF!</v>
      </c>
      <c r="CL33" s="135" t="e">
        <f t="shared" si="184"/>
        <v>#REF!</v>
      </c>
      <c r="CM33" s="135" t="e">
        <f t="shared" si="185"/>
        <v>#REF!</v>
      </c>
      <c r="CN33" s="135" t="e">
        <f t="shared" si="186"/>
        <v>#REF!</v>
      </c>
      <c r="CO33" s="135" t="e">
        <f t="shared" si="187"/>
        <v>#REF!</v>
      </c>
      <c r="CP33" s="135" t="e">
        <f t="shared" si="188"/>
        <v>#REF!</v>
      </c>
      <c r="CQ33" s="135" t="e">
        <f t="shared" si="189"/>
        <v>#REF!</v>
      </c>
      <c r="CR33" s="135" t="e">
        <f t="shared" si="190"/>
        <v>#REF!</v>
      </c>
      <c r="CS33" s="135" t="e">
        <f t="shared" si="191"/>
        <v>#REF!</v>
      </c>
      <c r="CU33" s="36"/>
      <c r="CV33" s="36"/>
      <c r="CW33" s="36"/>
      <c r="CX33" s="36"/>
      <c r="CY33" s="36"/>
      <c r="CZ33" s="36"/>
      <c r="DA33" s="36"/>
      <c r="DB33" s="36"/>
      <c r="DC33" s="36"/>
      <c r="DD33" s="36"/>
      <c r="DE33" s="36"/>
      <c r="DF33" s="36"/>
      <c r="DG33" s="36"/>
      <c r="DH33" s="36"/>
      <c r="DI33" s="36"/>
      <c r="DJ33" s="36"/>
      <c r="DK33" s="36"/>
      <c r="DL33" s="36"/>
      <c r="DM33" s="36"/>
      <c r="DN33" s="36"/>
      <c r="DO33" s="36"/>
      <c r="DP33" s="36"/>
      <c r="DQ33" s="36"/>
      <c r="DR33" s="36"/>
      <c r="DS33" s="36"/>
      <c r="DT33" s="36"/>
      <c r="DU33" s="36"/>
      <c r="DV33" s="36"/>
      <c r="DW33" s="36"/>
      <c r="DX33" s="36"/>
      <c r="DY33" s="36"/>
      <c r="DZ33" s="36"/>
      <c r="EA33" s="36"/>
      <c r="EB33" s="36"/>
      <c r="EC33" s="36"/>
      <c r="ED33" s="36"/>
      <c r="EE33" s="36"/>
      <c r="EF33" s="36"/>
      <c r="EG33" s="36"/>
      <c r="EH33" s="36"/>
      <c r="EI33" s="36"/>
      <c r="EJ33" s="36"/>
      <c r="EK33" s="36"/>
      <c r="EL33" s="36"/>
      <c r="EM33" s="36"/>
      <c r="EN33" s="36"/>
    </row>
    <row r="34" spans="1:144">
      <c r="A34" s="146" t="s">
        <v>292</v>
      </c>
      <c r="B34" s="146" t="s">
        <v>276</v>
      </c>
      <c r="C34" s="147" t="e">
        <f t="shared" si="98"/>
        <v>#REF!</v>
      </c>
      <c r="D34" s="147"/>
      <c r="E34" s="135">
        <f t="shared" si="99"/>
        <v>0</v>
      </c>
      <c r="F34" s="135">
        <f t="shared" si="100"/>
        <v>0</v>
      </c>
      <c r="G34" s="135" t="e">
        <f t="shared" si="101"/>
        <v>#REF!</v>
      </c>
      <c r="H34" s="135" t="e">
        <f t="shared" si="102"/>
        <v>#REF!</v>
      </c>
      <c r="I34" s="135" t="e">
        <f t="shared" si="103"/>
        <v>#REF!</v>
      </c>
      <c r="J34" s="135" t="e">
        <f t="shared" si="104"/>
        <v>#REF!</v>
      </c>
      <c r="K34" s="135" t="e">
        <f t="shared" si="105"/>
        <v>#REF!</v>
      </c>
      <c r="L34" s="135" t="e">
        <f t="shared" si="106"/>
        <v>#REF!</v>
      </c>
      <c r="M34" s="135" t="e">
        <f t="shared" si="107"/>
        <v>#REF!</v>
      </c>
      <c r="N34" s="135">
        <f t="shared" si="108"/>
        <v>0</v>
      </c>
      <c r="O34" s="135">
        <f t="shared" si="109"/>
        <v>0</v>
      </c>
      <c r="P34" s="135">
        <f t="shared" si="110"/>
        <v>0</v>
      </c>
      <c r="Q34" s="135" t="e">
        <f t="shared" si="111"/>
        <v>#REF!</v>
      </c>
      <c r="R34" s="135" t="e">
        <f t="shared" si="112"/>
        <v>#REF!</v>
      </c>
      <c r="S34" s="135" t="e">
        <f t="shared" si="113"/>
        <v>#REF!</v>
      </c>
      <c r="T34" s="135" t="e">
        <f t="shared" si="114"/>
        <v>#REF!</v>
      </c>
      <c r="U34" s="135" t="e">
        <f t="shared" si="115"/>
        <v>#REF!</v>
      </c>
      <c r="V34" s="135" t="e">
        <f t="shared" si="116"/>
        <v>#REF!</v>
      </c>
      <c r="W34" s="135" t="e">
        <f t="shared" si="117"/>
        <v>#REF!</v>
      </c>
      <c r="X34" s="135" t="e">
        <f t="shared" si="118"/>
        <v>#REF!</v>
      </c>
      <c r="Y34" s="135" t="e">
        <f t="shared" si="119"/>
        <v>#REF!</v>
      </c>
      <c r="Z34" s="135" t="e">
        <f t="shared" si="120"/>
        <v>#REF!</v>
      </c>
      <c r="AA34" s="135" t="e">
        <f t="shared" si="121"/>
        <v>#REF!</v>
      </c>
      <c r="AB34" s="135" t="e">
        <f t="shared" si="122"/>
        <v>#REF!</v>
      </c>
      <c r="AC34" s="135" t="e">
        <f t="shared" si="123"/>
        <v>#REF!</v>
      </c>
      <c r="AD34" s="135" t="e">
        <f t="shared" si="124"/>
        <v>#REF!</v>
      </c>
      <c r="AE34" s="135" t="e">
        <f t="shared" si="125"/>
        <v>#REF!</v>
      </c>
      <c r="AF34" s="135" t="e">
        <f t="shared" si="126"/>
        <v>#REF!</v>
      </c>
      <c r="AG34" s="135" t="e">
        <f t="shared" si="127"/>
        <v>#REF!</v>
      </c>
      <c r="AH34" s="135" t="e">
        <f t="shared" si="128"/>
        <v>#REF!</v>
      </c>
      <c r="AI34" s="135" t="e">
        <f t="shared" si="129"/>
        <v>#REF!</v>
      </c>
      <c r="AJ34" s="135" t="e">
        <f t="shared" si="130"/>
        <v>#REF!</v>
      </c>
      <c r="AK34" s="135" t="e">
        <f t="shared" si="131"/>
        <v>#REF!</v>
      </c>
      <c r="AL34" s="135" t="e">
        <f t="shared" si="132"/>
        <v>#REF!</v>
      </c>
      <c r="AM34" s="135" t="e">
        <f t="shared" si="133"/>
        <v>#REF!</v>
      </c>
      <c r="AN34" s="135" t="e">
        <f t="shared" si="134"/>
        <v>#REF!</v>
      </c>
      <c r="AO34" s="135" t="e">
        <f t="shared" si="135"/>
        <v>#REF!</v>
      </c>
      <c r="AP34" s="135" t="e">
        <f t="shared" si="136"/>
        <v>#REF!</v>
      </c>
      <c r="AQ34" s="135" t="e">
        <f t="shared" si="137"/>
        <v>#REF!</v>
      </c>
      <c r="AR34" s="135" t="e">
        <f t="shared" si="138"/>
        <v>#REF!</v>
      </c>
      <c r="AS34" s="135" t="e">
        <f t="shared" si="139"/>
        <v>#REF!</v>
      </c>
      <c r="AT34" s="135" t="e">
        <f t="shared" si="140"/>
        <v>#REF!</v>
      </c>
      <c r="AU34" s="135" t="e">
        <f t="shared" si="141"/>
        <v>#REF!</v>
      </c>
      <c r="AV34" s="135" t="e">
        <f t="shared" si="142"/>
        <v>#REF!</v>
      </c>
      <c r="AW34" s="135" t="e">
        <f t="shared" si="143"/>
        <v>#REF!</v>
      </c>
      <c r="AX34" s="135" t="e">
        <f t="shared" si="144"/>
        <v>#REF!</v>
      </c>
      <c r="AY34" s="135" t="e">
        <f t="shared" si="145"/>
        <v>#REF!</v>
      </c>
      <c r="AZ34" s="135" t="e">
        <f t="shared" si="146"/>
        <v>#REF!</v>
      </c>
      <c r="BA34" s="135" t="e">
        <f t="shared" si="147"/>
        <v>#REF!</v>
      </c>
      <c r="BB34" s="135" t="e">
        <f t="shared" si="148"/>
        <v>#REF!</v>
      </c>
      <c r="BC34" s="135" t="e">
        <f t="shared" si="149"/>
        <v>#REF!</v>
      </c>
      <c r="BD34" s="135" t="e">
        <f t="shared" si="150"/>
        <v>#REF!</v>
      </c>
      <c r="BE34" s="135" t="e">
        <f t="shared" si="151"/>
        <v>#REF!</v>
      </c>
      <c r="BF34" s="135" t="e">
        <f t="shared" si="152"/>
        <v>#REF!</v>
      </c>
      <c r="BG34" s="135" t="e">
        <f t="shared" si="153"/>
        <v>#REF!</v>
      </c>
      <c r="BH34" s="135" t="e">
        <f t="shared" si="154"/>
        <v>#REF!</v>
      </c>
      <c r="BI34" s="135" t="e">
        <f t="shared" si="155"/>
        <v>#REF!</v>
      </c>
      <c r="BJ34" s="135" t="e">
        <f t="shared" si="156"/>
        <v>#REF!</v>
      </c>
      <c r="BK34" s="135" t="e">
        <f t="shared" si="157"/>
        <v>#REF!</v>
      </c>
      <c r="BL34" s="135" t="e">
        <f t="shared" si="158"/>
        <v>#REF!</v>
      </c>
      <c r="BM34" s="135" t="e">
        <f t="shared" si="159"/>
        <v>#REF!</v>
      </c>
      <c r="BN34" s="135" t="e">
        <f t="shared" si="160"/>
        <v>#REF!</v>
      </c>
      <c r="BO34" s="135" t="e">
        <f t="shared" si="161"/>
        <v>#REF!</v>
      </c>
      <c r="BP34" s="135" t="e">
        <f t="shared" si="162"/>
        <v>#REF!</v>
      </c>
      <c r="BQ34" s="135" t="e">
        <f t="shared" si="163"/>
        <v>#REF!</v>
      </c>
      <c r="BR34" s="135" t="e">
        <f t="shared" si="164"/>
        <v>#REF!</v>
      </c>
      <c r="BS34" s="135" t="e">
        <f t="shared" si="165"/>
        <v>#REF!</v>
      </c>
      <c r="BT34" s="135" t="e">
        <f t="shared" si="166"/>
        <v>#REF!</v>
      </c>
      <c r="BU34" s="135" t="e">
        <f t="shared" si="167"/>
        <v>#REF!</v>
      </c>
      <c r="BV34" s="135" t="e">
        <f t="shared" si="168"/>
        <v>#REF!</v>
      </c>
      <c r="BW34" s="135" t="e">
        <f t="shared" si="169"/>
        <v>#REF!</v>
      </c>
      <c r="BX34" s="135" t="e">
        <f t="shared" si="170"/>
        <v>#REF!</v>
      </c>
      <c r="BY34" s="135" t="e">
        <f t="shared" si="171"/>
        <v>#REF!</v>
      </c>
      <c r="BZ34" s="135" t="e">
        <f t="shared" si="172"/>
        <v>#REF!</v>
      </c>
      <c r="CA34" s="135" t="e">
        <f t="shared" si="173"/>
        <v>#REF!</v>
      </c>
      <c r="CB34" s="135" t="e">
        <f t="shared" si="174"/>
        <v>#REF!</v>
      </c>
      <c r="CC34" s="135" t="e">
        <f t="shared" si="175"/>
        <v>#REF!</v>
      </c>
      <c r="CD34" s="135" t="e">
        <f t="shared" si="176"/>
        <v>#REF!</v>
      </c>
      <c r="CE34" s="135" t="e">
        <f t="shared" si="177"/>
        <v>#REF!</v>
      </c>
      <c r="CF34" s="135" t="e">
        <f t="shared" si="178"/>
        <v>#REF!</v>
      </c>
      <c r="CG34" s="135" t="e">
        <f t="shared" si="179"/>
        <v>#REF!</v>
      </c>
      <c r="CH34" s="135" t="e">
        <f t="shared" si="180"/>
        <v>#REF!</v>
      </c>
      <c r="CI34" s="135" t="e">
        <f t="shared" si="181"/>
        <v>#REF!</v>
      </c>
      <c r="CJ34" s="135" t="e">
        <f t="shared" si="182"/>
        <v>#REF!</v>
      </c>
      <c r="CK34" s="135" t="e">
        <f t="shared" si="183"/>
        <v>#REF!</v>
      </c>
      <c r="CL34" s="135" t="e">
        <f t="shared" si="184"/>
        <v>#REF!</v>
      </c>
      <c r="CM34" s="135" t="e">
        <f t="shared" si="185"/>
        <v>#REF!</v>
      </c>
      <c r="CN34" s="135" t="e">
        <f t="shared" si="186"/>
        <v>#REF!</v>
      </c>
      <c r="CO34" s="135" t="e">
        <f t="shared" si="187"/>
        <v>#REF!</v>
      </c>
      <c r="CP34" s="135" t="e">
        <f t="shared" si="188"/>
        <v>#REF!</v>
      </c>
      <c r="CQ34" s="135" t="e">
        <f t="shared" si="189"/>
        <v>#REF!</v>
      </c>
      <c r="CR34" s="135" t="e">
        <f t="shared" si="190"/>
        <v>#REF!</v>
      </c>
      <c r="CS34" s="135" t="e">
        <f t="shared" si="191"/>
        <v>#REF!</v>
      </c>
      <c r="CU34" s="36"/>
      <c r="CV34" s="36"/>
      <c r="CW34" s="36"/>
      <c r="CX34" s="36"/>
      <c r="CY34" s="36"/>
      <c r="CZ34" s="36"/>
      <c r="DA34" s="36"/>
      <c r="DB34" s="36"/>
      <c r="DC34" s="36"/>
      <c r="DD34" s="36"/>
      <c r="DE34" s="36"/>
      <c r="DF34" s="36"/>
      <c r="DG34" s="36"/>
      <c r="DH34" s="36"/>
      <c r="DI34" s="36"/>
      <c r="DJ34" s="36"/>
      <c r="DK34" s="36"/>
      <c r="DL34" s="36"/>
      <c r="DM34" s="36"/>
      <c r="DN34" s="36"/>
      <c r="DO34" s="36"/>
      <c r="DP34" s="36"/>
      <c r="DQ34" s="36"/>
      <c r="DR34" s="36"/>
      <c r="DS34" s="36"/>
      <c r="DT34" s="36"/>
      <c r="DU34" s="36"/>
      <c r="DV34" s="36"/>
      <c r="DW34" s="36"/>
      <c r="DX34" s="36"/>
      <c r="DY34" s="36"/>
      <c r="DZ34" s="36"/>
      <c r="EA34" s="36"/>
      <c r="EB34" s="36"/>
      <c r="EC34" s="36"/>
      <c r="ED34" s="36"/>
      <c r="EE34" s="36"/>
      <c r="EF34" s="36"/>
      <c r="EG34" s="36"/>
      <c r="EH34" s="36"/>
      <c r="EI34" s="36"/>
      <c r="EJ34" s="36"/>
      <c r="EK34" s="36"/>
      <c r="EL34" s="36"/>
      <c r="EM34" s="36"/>
      <c r="EN34" s="36"/>
    </row>
    <row r="35" spans="1:144">
      <c r="A35" s="146" t="s">
        <v>293</v>
      </c>
      <c r="B35" s="146" t="s">
        <v>272</v>
      </c>
      <c r="C35" s="147" t="e">
        <f t="shared" si="98"/>
        <v>#REF!</v>
      </c>
      <c r="D35" s="147"/>
      <c r="E35" s="135">
        <f t="shared" si="99"/>
        <v>0</v>
      </c>
      <c r="F35" s="135">
        <f t="shared" si="100"/>
        <v>15</v>
      </c>
      <c r="G35" s="135" t="e">
        <f t="shared" si="101"/>
        <v>#REF!</v>
      </c>
      <c r="H35" s="135" t="e">
        <f t="shared" si="102"/>
        <v>#REF!</v>
      </c>
      <c r="I35" s="135" t="e">
        <f t="shared" si="103"/>
        <v>#REF!</v>
      </c>
      <c r="J35" s="135" t="e">
        <f t="shared" si="104"/>
        <v>#REF!</v>
      </c>
      <c r="K35" s="135" t="e">
        <f t="shared" si="105"/>
        <v>#REF!</v>
      </c>
      <c r="L35" s="135" t="e">
        <f t="shared" si="106"/>
        <v>#REF!</v>
      </c>
      <c r="M35" s="135" t="e">
        <f t="shared" si="107"/>
        <v>#REF!</v>
      </c>
      <c r="N35" s="135">
        <f t="shared" si="108"/>
        <v>0</v>
      </c>
      <c r="O35" s="135">
        <f t="shared" si="109"/>
        <v>0</v>
      </c>
      <c r="P35" s="135">
        <f t="shared" si="110"/>
        <v>2</v>
      </c>
      <c r="Q35" s="135" t="e">
        <f t="shared" si="111"/>
        <v>#REF!</v>
      </c>
      <c r="R35" s="135" t="e">
        <f t="shared" si="112"/>
        <v>#REF!</v>
      </c>
      <c r="S35" s="135" t="e">
        <f t="shared" si="113"/>
        <v>#REF!</v>
      </c>
      <c r="T35" s="135" t="e">
        <f t="shared" si="114"/>
        <v>#REF!</v>
      </c>
      <c r="U35" s="135" t="e">
        <f t="shared" si="115"/>
        <v>#REF!</v>
      </c>
      <c r="V35" s="135" t="e">
        <f t="shared" si="116"/>
        <v>#REF!</v>
      </c>
      <c r="W35" s="135" t="e">
        <f t="shared" si="117"/>
        <v>#REF!</v>
      </c>
      <c r="X35" s="135" t="e">
        <f t="shared" si="118"/>
        <v>#REF!</v>
      </c>
      <c r="Y35" s="135" t="e">
        <f t="shared" si="119"/>
        <v>#REF!</v>
      </c>
      <c r="Z35" s="135" t="e">
        <f t="shared" si="120"/>
        <v>#REF!</v>
      </c>
      <c r="AA35" s="135" t="e">
        <f t="shared" si="121"/>
        <v>#REF!</v>
      </c>
      <c r="AB35" s="135" t="e">
        <f t="shared" si="122"/>
        <v>#REF!</v>
      </c>
      <c r="AC35" s="135" t="e">
        <f t="shared" si="123"/>
        <v>#REF!</v>
      </c>
      <c r="AD35" s="135" t="e">
        <f t="shared" si="124"/>
        <v>#REF!</v>
      </c>
      <c r="AE35" s="135" t="e">
        <f t="shared" si="125"/>
        <v>#REF!</v>
      </c>
      <c r="AF35" s="135" t="e">
        <f t="shared" si="126"/>
        <v>#REF!</v>
      </c>
      <c r="AG35" s="135" t="e">
        <f t="shared" si="127"/>
        <v>#REF!</v>
      </c>
      <c r="AH35" s="135" t="e">
        <f t="shared" si="128"/>
        <v>#REF!</v>
      </c>
      <c r="AI35" s="135" t="e">
        <f t="shared" si="129"/>
        <v>#REF!</v>
      </c>
      <c r="AJ35" s="135" t="e">
        <f t="shared" si="130"/>
        <v>#REF!</v>
      </c>
      <c r="AK35" s="135" t="e">
        <f t="shared" si="131"/>
        <v>#REF!</v>
      </c>
      <c r="AL35" s="135" t="e">
        <f t="shared" si="132"/>
        <v>#REF!</v>
      </c>
      <c r="AM35" s="135" t="e">
        <f t="shared" si="133"/>
        <v>#REF!</v>
      </c>
      <c r="AN35" s="135" t="e">
        <f t="shared" si="134"/>
        <v>#REF!</v>
      </c>
      <c r="AO35" s="135" t="e">
        <f t="shared" si="135"/>
        <v>#REF!</v>
      </c>
      <c r="AP35" s="135" t="e">
        <f t="shared" si="136"/>
        <v>#REF!</v>
      </c>
      <c r="AQ35" s="135" t="e">
        <f t="shared" si="137"/>
        <v>#REF!</v>
      </c>
      <c r="AR35" s="135" t="e">
        <f t="shared" si="138"/>
        <v>#REF!</v>
      </c>
      <c r="AS35" s="135" t="e">
        <f t="shared" si="139"/>
        <v>#REF!</v>
      </c>
      <c r="AT35" s="135" t="e">
        <f t="shared" si="140"/>
        <v>#REF!</v>
      </c>
      <c r="AU35" s="135" t="e">
        <f t="shared" si="141"/>
        <v>#REF!</v>
      </c>
      <c r="AV35" s="135" t="e">
        <f t="shared" si="142"/>
        <v>#REF!</v>
      </c>
      <c r="AW35" s="135" t="e">
        <f t="shared" si="143"/>
        <v>#REF!</v>
      </c>
      <c r="AX35" s="135" t="e">
        <f t="shared" si="144"/>
        <v>#REF!</v>
      </c>
      <c r="AY35" s="135" t="e">
        <f t="shared" si="145"/>
        <v>#REF!</v>
      </c>
      <c r="AZ35" s="135" t="e">
        <f t="shared" si="146"/>
        <v>#REF!</v>
      </c>
      <c r="BA35" s="135" t="e">
        <f t="shared" si="147"/>
        <v>#REF!</v>
      </c>
      <c r="BB35" s="135" t="e">
        <f t="shared" si="148"/>
        <v>#REF!</v>
      </c>
      <c r="BC35" s="135" t="e">
        <f t="shared" si="149"/>
        <v>#REF!</v>
      </c>
      <c r="BD35" s="135" t="e">
        <f t="shared" si="150"/>
        <v>#REF!</v>
      </c>
      <c r="BE35" s="135" t="e">
        <f t="shared" si="151"/>
        <v>#REF!</v>
      </c>
      <c r="BF35" s="135" t="e">
        <f t="shared" si="152"/>
        <v>#REF!</v>
      </c>
      <c r="BG35" s="135" t="e">
        <f t="shared" si="153"/>
        <v>#REF!</v>
      </c>
      <c r="BH35" s="135" t="e">
        <f t="shared" si="154"/>
        <v>#REF!</v>
      </c>
      <c r="BI35" s="135" t="e">
        <f t="shared" si="155"/>
        <v>#REF!</v>
      </c>
      <c r="BJ35" s="135" t="e">
        <f t="shared" si="156"/>
        <v>#REF!</v>
      </c>
      <c r="BK35" s="135" t="e">
        <f t="shared" si="157"/>
        <v>#REF!</v>
      </c>
      <c r="BL35" s="135" t="e">
        <f t="shared" si="158"/>
        <v>#REF!</v>
      </c>
      <c r="BM35" s="135" t="e">
        <f t="shared" si="159"/>
        <v>#REF!</v>
      </c>
      <c r="BN35" s="135" t="e">
        <f t="shared" si="160"/>
        <v>#REF!</v>
      </c>
      <c r="BO35" s="135" t="e">
        <f t="shared" si="161"/>
        <v>#REF!</v>
      </c>
      <c r="BP35" s="135" t="e">
        <f t="shared" si="162"/>
        <v>#REF!</v>
      </c>
      <c r="BQ35" s="135" t="e">
        <f t="shared" si="163"/>
        <v>#REF!</v>
      </c>
      <c r="BR35" s="135" t="e">
        <f t="shared" si="164"/>
        <v>#REF!</v>
      </c>
      <c r="BS35" s="135" t="e">
        <f t="shared" si="165"/>
        <v>#REF!</v>
      </c>
      <c r="BT35" s="135" t="e">
        <f t="shared" si="166"/>
        <v>#REF!</v>
      </c>
      <c r="BU35" s="135" t="e">
        <f t="shared" si="167"/>
        <v>#REF!</v>
      </c>
      <c r="BV35" s="135" t="e">
        <f t="shared" si="168"/>
        <v>#REF!</v>
      </c>
      <c r="BW35" s="135" t="e">
        <f t="shared" si="169"/>
        <v>#REF!</v>
      </c>
      <c r="BX35" s="135" t="e">
        <f t="shared" si="170"/>
        <v>#REF!</v>
      </c>
      <c r="BY35" s="135" t="e">
        <f t="shared" si="171"/>
        <v>#REF!</v>
      </c>
      <c r="BZ35" s="135" t="e">
        <f t="shared" si="172"/>
        <v>#REF!</v>
      </c>
      <c r="CA35" s="135" t="e">
        <f t="shared" si="173"/>
        <v>#REF!</v>
      </c>
      <c r="CB35" s="135" t="e">
        <f t="shared" si="174"/>
        <v>#REF!</v>
      </c>
      <c r="CC35" s="135" t="e">
        <f t="shared" si="175"/>
        <v>#REF!</v>
      </c>
      <c r="CD35" s="135" t="e">
        <f t="shared" si="176"/>
        <v>#REF!</v>
      </c>
      <c r="CE35" s="135" t="e">
        <f t="shared" si="177"/>
        <v>#REF!</v>
      </c>
      <c r="CF35" s="135" t="e">
        <f t="shared" si="178"/>
        <v>#REF!</v>
      </c>
      <c r="CG35" s="135" t="e">
        <f t="shared" si="179"/>
        <v>#REF!</v>
      </c>
      <c r="CH35" s="135" t="e">
        <f t="shared" si="180"/>
        <v>#REF!</v>
      </c>
      <c r="CI35" s="135" t="e">
        <f t="shared" si="181"/>
        <v>#REF!</v>
      </c>
      <c r="CJ35" s="135" t="e">
        <f t="shared" si="182"/>
        <v>#REF!</v>
      </c>
      <c r="CK35" s="135" t="e">
        <f t="shared" si="183"/>
        <v>#REF!</v>
      </c>
      <c r="CL35" s="135" t="e">
        <f t="shared" si="184"/>
        <v>#REF!</v>
      </c>
      <c r="CM35" s="135" t="e">
        <f t="shared" si="185"/>
        <v>#REF!</v>
      </c>
      <c r="CN35" s="135" t="e">
        <f t="shared" si="186"/>
        <v>#REF!</v>
      </c>
      <c r="CO35" s="135" t="e">
        <f t="shared" si="187"/>
        <v>#REF!</v>
      </c>
      <c r="CP35" s="135" t="e">
        <f t="shared" si="188"/>
        <v>#REF!</v>
      </c>
      <c r="CQ35" s="135" t="e">
        <f t="shared" si="189"/>
        <v>#REF!</v>
      </c>
      <c r="CR35" s="135" t="e">
        <f t="shared" si="190"/>
        <v>#REF!</v>
      </c>
      <c r="CS35" s="135" t="e">
        <f t="shared" si="191"/>
        <v>#REF!</v>
      </c>
      <c r="CU35" s="36"/>
      <c r="CV35" s="36"/>
      <c r="CW35" s="36"/>
      <c r="CX35" s="36"/>
      <c r="CY35" s="36"/>
      <c r="CZ35" s="36"/>
      <c r="DA35" s="36"/>
      <c r="DB35" s="36"/>
      <c r="DC35" s="36"/>
      <c r="DD35" s="36"/>
      <c r="DE35" s="36"/>
      <c r="DF35" s="36"/>
      <c r="DG35" s="36"/>
      <c r="DH35" s="36"/>
      <c r="DI35" s="36"/>
      <c r="DJ35" s="36"/>
      <c r="DK35" s="36"/>
      <c r="DL35" s="36"/>
      <c r="DM35" s="36"/>
      <c r="DN35" s="36"/>
      <c r="DO35" s="36"/>
      <c r="DP35" s="36"/>
      <c r="DQ35" s="36"/>
      <c r="DR35" s="36"/>
      <c r="DS35" s="36"/>
      <c r="DT35" s="36"/>
      <c r="DU35" s="36"/>
      <c r="DV35" s="36"/>
      <c r="DW35" s="36"/>
      <c r="DX35" s="36"/>
      <c r="DY35" s="36"/>
      <c r="DZ35" s="36"/>
      <c r="EA35" s="36"/>
      <c r="EB35" s="36"/>
      <c r="EC35" s="36"/>
      <c r="ED35" s="36"/>
      <c r="EE35" s="36"/>
      <c r="EF35" s="36"/>
      <c r="EG35" s="36"/>
      <c r="EH35" s="36"/>
      <c r="EI35" s="36"/>
      <c r="EJ35" s="36"/>
      <c r="EK35" s="36"/>
      <c r="EL35" s="36"/>
      <c r="EM35" s="36"/>
      <c r="EN35" s="36"/>
    </row>
    <row r="36" spans="1:144">
      <c r="A36" s="146" t="s">
        <v>294</v>
      </c>
      <c r="B36" s="146" t="s">
        <v>295</v>
      </c>
      <c r="C36" s="147" t="e">
        <f t="shared" si="98"/>
        <v>#REF!</v>
      </c>
      <c r="D36" s="147"/>
      <c r="E36" s="135">
        <f t="shared" si="99"/>
        <v>0</v>
      </c>
      <c r="F36" s="135">
        <f t="shared" si="100"/>
        <v>0</v>
      </c>
      <c r="G36" s="135" t="e">
        <f t="shared" si="101"/>
        <v>#REF!</v>
      </c>
      <c r="H36" s="135" t="e">
        <f t="shared" si="102"/>
        <v>#REF!</v>
      </c>
      <c r="I36" s="135" t="e">
        <f t="shared" si="103"/>
        <v>#REF!</v>
      </c>
      <c r="J36" s="135" t="e">
        <f t="shared" si="104"/>
        <v>#REF!</v>
      </c>
      <c r="K36" s="135" t="e">
        <f t="shared" si="105"/>
        <v>#REF!</v>
      </c>
      <c r="L36" s="135" t="e">
        <f t="shared" si="106"/>
        <v>#REF!</v>
      </c>
      <c r="M36" s="135" t="e">
        <f t="shared" si="107"/>
        <v>#REF!</v>
      </c>
      <c r="N36" s="135">
        <f t="shared" si="108"/>
        <v>3</v>
      </c>
      <c r="O36" s="135">
        <f t="shared" si="109"/>
        <v>0</v>
      </c>
      <c r="P36" s="135">
        <f t="shared" si="110"/>
        <v>2</v>
      </c>
      <c r="Q36" s="135" t="e">
        <f t="shared" si="111"/>
        <v>#REF!</v>
      </c>
      <c r="R36" s="135" t="e">
        <f t="shared" si="112"/>
        <v>#REF!</v>
      </c>
      <c r="S36" s="135" t="e">
        <f t="shared" si="113"/>
        <v>#REF!</v>
      </c>
      <c r="T36" s="135" t="e">
        <f t="shared" si="114"/>
        <v>#REF!</v>
      </c>
      <c r="U36" s="135" t="e">
        <f t="shared" si="115"/>
        <v>#REF!</v>
      </c>
      <c r="V36" s="135" t="e">
        <f t="shared" si="116"/>
        <v>#REF!</v>
      </c>
      <c r="W36" s="135" t="e">
        <f t="shared" si="117"/>
        <v>#REF!</v>
      </c>
      <c r="X36" s="135" t="e">
        <f t="shared" si="118"/>
        <v>#REF!</v>
      </c>
      <c r="Y36" s="135" t="e">
        <f t="shared" si="119"/>
        <v>#REF!</v>
      </c>
      <c r="Z36" s="135" t="e">
        <f t="shared" si="120"/>
        <v>#REF!</v>
      </c>
      <c r="AA36" s="135" t="e">
        <f t="shared" si="121"/>
        <v>#REF!</v>
      </c>
      <c r="AB36" s="135" t="e">
        <f t="shared" si="122"/>
        <v>#REF!</v>
      </c>
      <c r="AC36" s="135" t="e">
        <f t="shared" si="123"/>
        <v>#REF!</v>
      </c>
      <c r="AD36" s="135" t="e">
        <f t="shared" si="124"/>
        <v>#REF!</v>
      </c>
      <c r="AE36" s="135" t="e">
        <f t="shared" si="125"/>
        <v>#REF!</v>
      </c>
      <c r="AF36" s="135" t="e">
        <f t="shared" si="126"/>
        <v>#REF!</v>
      </c>
      <c r="AG36" s="135" t="e">
        <f t="shared" si="127"/>
        <v>#REF!</v>
      </c>
      <c r="AH36" s="135" t="e">
        <f t="shared" si="128"/>
        <v>#REF!</v>
      </c>
      <c r="AI36" s="135" t="e">
        <f t="shared" si="129"/>
        <v>#REF!</v>
      </c>
      <c r="AJ36" s="135" t="e">
        <f t="shared" si="130"/>
        <v>#REF!</v>
      </c>
      <c r="AK36" s="135" t="e">
        <f t="shared" si="131"/>
        <v>#REF!</v>
      </c>
      <c r="AL36" s="135" t="e">
        <f t="shared" si="132"/>
        <v>#REF!</v>
      </c>
      <c r="AM36" s="135" t="e">
        <f t="shared" si="133"/>
        <v>#REF!</v>
      </c>
      <c r="AN36" s="135" t="e">
        <f t="shared" si="134"/>
        <v>#REF!</v>
      </c>
      <c r="AO36" s="135" t="e">
        <f t="shared" si="135"/>
        <v>#REF!</v>
      </c>
      <c r="AP36" s="135" t="e">
        <f t="shared" si="136"/>
        <v>#REF!</v>
      </c>
      <c r="AQ36" s="135" t="e">
        <f t="shared" si="137"/>
        <v>#REF!</v>
      </c>
      <c r="AR36" s="135" t="e">
        <f t="shared" si="138"/>
        <v>#REF!</v>
      </c>
      <c r="AS36" s="135" t="e">
        <f t="shared" si="139"/>
        <v>#REF!</v>
      </c>
      <c r="AT36" s="135" t="e">
        <f t="shared" si="140"/>
        <v>#REF!</v>
      </c>
      <c r="AU36" s="135" t="e">
        <f t="shared" si="141"/>
        <v>#REF!</v>
      </c>
      <c r="AV36" s="135" t="e">
        <f t="shared" si="142"/>
        <v>#REF!</v>
      </c>
      <c r="AW36" s="135" t="e">
        <f t="shared" si="143"/>
        <v>#REF!</v>
      </c>
      <c r="AX36" s="135" t="e">
        <f t="shared" si="144"/>
        <v>#REF!</v>
      </c>
      <c r="AY36" s="135" t="e">
        <f t="shared" si="145"/>
        <v>#REF!</v>
      </c>
      <c r="AZ36" s="135" t="e">
        <f t="shared" si="146"/>
        <v>#REF!</v>
      </c>
      <c r="BA36" s="135" t="e">
        <f t="shared" si="147"/>
        <v>#REF!</v>
      </c>
      <c r="BB36" s="135" t="e">
        <f t="shared" si="148"/>
        <v>#REF!</v>
      </c>
      <c r="BC36" s="135" t="e">
        <f t="shared" si="149"/>
        <v>#REF!</v>
      </c>
      <c r="BD36" s="135" t="e">
        <f t="shared" si="150"/>
        <v>#REF!</v>
      </c>
      <c r="BE36" s="135" t="e">
        <f t="shared" si="151"/>
        <v>#REF!</v>
      </c>
      <c r="BF36" s="135" t="e">
        <f t="shared" si="152"/>
        <v>#REF!</v>
      </c>
      <c r="BG36" s="135" t="e">
        <f t="shared" si="153"/>
        <v>#REF!</v>
      </c>
      <c r="BH36" s="135" t="e">
        <f t="shared" si="154"/>
        <v>#REF!</v>
      </c>
      <c r="BI36" s="135" t="e">
        <f t="shared" si="155"/>
        <v>#REF!</v>
      </c>
      <c r="BJ36" s="135" t="e">
        <f t="shared" si="156"/>
        <v>#REF!</v>
      </c>
      <c r="BK36" s="135" t="e">
        <f t="shared" si="157"/>
        <v>#REF!</v>
      </c>
      <c r="BL36" s="135" t="e">
        <f t="shared" si="158"/>
        <v>#REF!</v>
      </c>
      <c r="BM36" s="135" t="e">
        <f t="shared" si="159"/>
        <v>#REF!</v>
      </c>
      <c r="BN36" s="135" t="e">
        <f t="shared" si="160"/>
        <v>#REF!</v>
      </c>
      <c r="BO36" s="135" t="e">
        <f t="shared" si="161"/>
        <v>#REF!</v>
      </c>
      <c r="BP36" s="135" t="e">
        <f t="shared" si="162"/>
        <v>#REF!</v>
      </c>
      <c r="BQ36" s="135" t="e">
        <f t="shared" si="163"/>
        <v>#REF!</v>
      </c>
      <c r="BR36" s="135" t="e">
        <f t="shared" si="164"/>
        <v>#REF!</v>
      </c>
      <c r="BS36" s="135" t="e">
        <f t="shared" si="165"/>
        <v>#REF!</v>
      </c>
      <c r="BT36" s="135" t="e">
        <f t="shared" si="166"/>
        <v>#REF!</v>
      </c>
      <c r="BU36" s="135" t="e">
        <f t="shared" si="167"/>
        <v>#REF!</v>
      </c>
      <c r="BV36" s="135" t="e">
        <f t="shared" si="168"/>
        <v>#REF!</v>
      </c>
      <c r="BW36" s="135" t="e">
        <f t="shared" si="169"/>
        <v>#REF!</v>
      </c>
      <c r="BX36" s="135" t="e">
        <f t="shared" si="170"/>
        <v>#REF!</v>
      </c>
      <c r="BY36" s="135" t="e">
        <f t="shared" si="171"/>
        <v>#REF!</v>
      </c>
      <c r="BZ36" s="135" t="e">
        <f t="shared" si="172"/>
        <v>#REF!</v>
      </c>
      <c r="CA36" s="135" t="e">
        <f t="shared" si="173"/>
        <v>#REF!</v>
      </c>
      <c r="CB36" s="135" t="e">
        <f t="shared" si="174"/>
        <v>#REF!</v>
      </c>
      <c r="CC36" s="135" t="e">
        <f t="shared" si="175"/>
        <v>#REF!</v>
      </c>
      <c r="CD36" s="135" t="e">
        <f t="shared" si="176"/>
        <v>#REF!</v>
      </c>
      <c r="CE36" s="135" t="e">
        <f t="shared" si="177"/>
        <v>#REF!</v>
      </c>
      <c r="CF36" s="135" t="e">
        <f t="shared" si="178"/>
        <v>#REF!</v>
      </c>
      <c r="CG36" s="135" t="e">
        <f t="shared" si="179"/>
        <v>#REF!</v>
      </c>
      <c r="CH36" s="135" t="e">
        <f t="shared" si="180"/>
        <v>#REF!</v>
      </c>
      <c r="CI36" s="135" t="e">
        <f t="shared" si="181"/>
        <v>#REF!</v>
      </c>
      <c r="CJ36" s="135" t="e">
        <f t="shared" si="182"/>
        <v>#REF!</v>
      </c>
      <c r="CK36" s="135" t="e">
        <f t="shared" si="183"/>
        <v>#REF!</v>
      </c>
      <c r="CL36" s="135" t="e">
        <f t="shared" si="184"/>
        <v>#REF!</v>
      </c>
      <c r="CM36" s="135" t="e">
        <f t="shared" si="185"/>
        <v>#REF!</v>
      </c>
      <c r="CN36" s="135" t="e">
        <f t="shared" si="186"/>
        <v>#REF!</v>
      </c>
      <c r="CO36" s="135" t="e">
        <f t="shared" si="187"/>
        <v>#REF!</v>
      </c>
      <c r="CP36" s="135" t="e">
        <f t="shared" si="188"/>
        <v>#REF!</v>
      </c>
      <c r="CQ36" s="135" t="e">
        <f t="shared" si="189"/>
        <v>#REF!</v>
      </c>
      <c r="CR36" s="135" t="e">
        <f t="shared" si="190"/>
        <v>#REF!</v>
      </c>
      <c r="CS36" s="135" t="e">
        <f t="shared" si="191"/>
        <v>#REF!</v>
      </c>
      <c r="CU36" s="36"/>
      <c r="CV36" s="36"/>
      <c r="CW36" s="36"/>
      <c r="CX36" s="36"/>
      <c r="CY36" s="36"/>
      <c r="CZ36" s="36"/>
      <c r="DA36" s="36"/>
      <c r="DB36" s="36"/>
      <c r="DC36" s="36"/>
      <c r="DD36" s="36"/>
      <c r="DE36" s="36"/>
      <c r="DF36" s="36"/>
      <c r="DG36" s="36"/>
      <c r="DH36" s="36"/>
      <c r="DI36" s="36"/>
      <c r="DJ36" s="36"/>
      <c r="DK36" s="36"/>
      <c r="DL36" s="36"/>
      <c r="DM36" s="36"/>
      <c r="DN36" s="36"/>
      <c r="DO36" s="36"/>
      <c r="DP36" s="36"/>
      <c r="DQ36" s="36"/>
      <c r="DR36" s="36"/>
      <c r="DS36" s="36"/>
      <c r="DT36" s="36"/>
      <c r="DU36" s="36"/>
      <c r="DV36" s="36"/>
      <c r="DW36" s="36"/>
      <c r="DX36" s="36"/>
      <c r="DY36" s="36"/>
      <c r="DZ36" s="36"/>
      <c r="EA36" s="36"/>
      <c r="EB36" s="36"/>
      <c r="EC36" s="36"/>
      <c r="ED36" s="36"/>
      <c r="EE36" s="36"/>
      <c r="EF36" s="36"/>
      <c r="EG36" s="36"/>
      <c r="EH36" s="36"/>
      <c r="EI36" s="36"/>
      <c r="EJ36" s="36"/>
      <c r="EK36" s="36"/>
      <c r="EL36" s="36"/>
      <c r="EM36" s="36"/>
      <c r="EN36" s="36"/>
    </row>
    <row r="37" spans="1:144">
      <c r="A37" s="153"/>
      <c r="B37" s="148" t="s">
        <v>269</v>
      </c>
      <c r="C37" s="147"/>
      <c r="D37" s="149"/>
      <c r="E37" s="135">
        <f t="shared" ref="E37:CS37" si="192">SUM(E29:E36)</f>
        <v>0</v>
      </c>
      <c r="F37" s="135">
        <f t="shared" si="192"/>
        <v>17</v>
      </c>
      <c r="G37" s="135" t="e">
        <f t="shared" si="192"/>
        <v>#REF!</v>
      </c>
      <c r="H37" s="135" t="e">
        <f t="shared" si="192"/>
        <v>#REF!</v>
      </c>
      <c r="I37" s="135" t="e">
        <f t="shared" si="192"/>
        <v>#REF!</v>
      </c>
      <c r="J37" s="135" t="e">
        <f t="shared" si="192"/>
        <v>#REF!</v>
      </c>
      <c r="K37" s="135" t="e">
        <f t="shared" si="192"/>
        <v>#REF!</v>
      </c>
      <c r="L37" s="135" t="e">
        <f t="shared" si="192"/>
        <v>#REF!</v>
      </c>
      <c r="M37" s="135" t="e">
        <f t="shared" si="192"/>
        <v>#REF!</v>
      </c>
      <c r="N37" s="135">
        <f t="shared" si="192"/>
        <v>6</v>
      </c>
      <c r="O37" s="135">
        <f t="shared" si="192"/>
        <v>1</v>
      </c>
      <c r="P37" s="135">
        <f t="shared" si="192"/>
        <v>6</v>
      </c>
      <c r="Q37" s="135" t="e">
        <f t="shared" si="192"/>
        <v>#REF!</v>
      </c>
      <c r="R37" s="135" t="e">
        <f t="shared" si="192"/>
        <v>#REF!</v>
      </c>
      <c r="S37" s="135" t="e">
        <f t="shared" si="192"/>
        <v>#REF!</v>
      </c>
      <c r="T37" s="135" t="e">
        <f t="shared" si="192"/>
        <v>#REF!</v>
      </c>
      <c r="U37" s="135" t="e">
        <f t="shared" si="192"/>
        <v>#REF!</v>
      </c>
      <c r="V37" s="135" t="e">
        <f t="shared" si="192"/>
        <v>#REF!</v>
      </c>
      <c r="W37" s="135" t="e">
        <f t="shared" si="192"/>
        <v>#REF!</v>
      </c>
      <c r="X37" s="135" t="e">
        <f t="shared" si="192"/>
        <v>#REF!</v>
      </c>
      <c r="Y37" s="135" t="e">
        <f t="shared" si="192"/>
        <v>#REF!</v>
      </c>
      <c r="Z37" s="135" t="e">
        <f t="shared" si="192"/>
        <v>#REF!</v>
      </c>
      <c r="AA37" s="135" t="e">
        <f t="shared" si="192"/>
        <v>#REF!</v>
      </c>
      <c r="AB37" s="135" t="e">
        <f t="shared" si="192"/>
        <v>#REF!</v>
      </c>
      <c r="AC37" s="135" t="e">
        <f t="shared" si="192"/>
        <v>#REF!</v>
      </c>
      <c r="AD37" s="135" t="e">
        <f t="shared" si="192"/>
        <v>#REF!</v>
      </c>
      <c r="AE37" s="135" t="e">
        <f t="shared" si="192"/>
        <v>#REF!</v>
      </c>
      <c r="AF37" s="135" t="e">
        <f t="shared" si="192"/>
        <v>#REF!</v>
      </c>
      <c r="AG37" s="135" t="e">
        <f t="shared" si="192"/>
        <v>#REF!</v>
      </c>
      <c r="AH37" s="135" t="e">
        <f t="shared" si="192"/>
        <v>#REF!</v>
      </c>
      <c r="AI37" s="135" t="e">
        <f t="shared" si="192"/>
        <v>#REF!</v>
      </c>
      <c r="AJ37" s="135" t="e">
        <f t="shared" si="192"/>
        <v>#REF!</v>
      </c>
      <c r="AK37" s="135" t="e">
        <f t="shared" si="192"/>
        <v>#REF!</v>
      </c>
      <c r="AL37" s="135" t="e">
        <f t="shared" si="192"/>
        <v>#REF!</v>
      </c>
      <c r="AM37" s="135" t="e">
        <f t="shared" si="192"/>
        <v>#REF!</v>
      </c>
      <c r="AN37" s="135" t="e">
        <f t="shared" si="192"/>
        <v>#REF!</v>
      </c>
      <c r="AO37" s="135" t="e">
        <f t="shared" si="192"/>
        <v>#REF!</v>
      </c>
      <c r="AP37" s="135" t="e">
        <f t="shared" si="192"/>
        <v>#REF!</v>
      </c>
      <c r="AQ37" s="135" t="e">
        <f t="shared" si="192"/>
        <v>#REF!</v>
      </c>
      <c r="AR37" s="135" t="e">
        <f t="shared" si="192"/>
        <v>#REF!</v>
      </c>
      <c r="AS37" s="135" t="e">
        <f t="shared" si="192"/>
        <v>#REF!</v>
      </c>
      <c r="AT37" s="135" t="e">
        <f t="shared" si="192"/>
        <v>#REF!</v>
      </c>
      <c r="AU37" s="135" t="e">
        <f t="shared" si="192"/>
        <v>#REF!</v>
      </c>
      <c r="AV37" s="135" t="e">
        <f t="shared" si="192"/>
        <v>#REF!</v>
      </c>
      <c r="AW37" s="135" t="e">
        <f t="shared" si="192"/>
        <v>#REF!</v>
      </c>
      <c r="AX37" s="135" t="e">
        <f t="shared" si="192"/>
        <v>#REF!</v>
      </c>
      <c r="AY37" s="135" t="e">
        <f t="shared" si="192"/>
        <v>#REF!</v>
      </c>
      <c r="AZ37" s="135" t="e">
        <f t="shared" si="192"/>
        <v>#REF!</v>
      </c>
      <c r="BA37" s="135" t="e">
        <f t="shared" si="192"/>
        <v>#REF!</v>
      </c>
      <c r="BB37" s="135" t="e">
        <f t="shared" si="192"/>
        <v>#REF!</v>
      </c>
      <c r="BC37" s="135" t="e">
        <f t="shared" si="192"/>
        <v>#REF!</v>
      </c>
      <c r="BD37" s="135" t="e">
        <f t="shared" si="192"/>
        <v>#REF!</v>
      </c>
      <c r="BE37" s="135" t="e">
        <f t="shared" si="192"/>
        <v>#REF!</v>
      </c>
      <c r="BF37" s="135" t="e">
        <f t="shared" si="192"/>
        <v>#REF!</v>
      </c>
      <c r="BG37" s="135" t="e">
        <f t="shared" si="192"/>
        <v>#REF!</v>
      </c>
      <c r="BH37" s="135" t="e">
        <f t="shared" si="192"/>
        <v>#REF!</v>
      </c>
      <c r="BI37" s="135" t="e">
        <f t="shared" si="192"/>
        <v>#REF!</v>
      </c>
      <c r="BJ37" s="135" t="e">
        <f t="shared" si="192"/>
        <v>#REF!</v>
      </c>
      <c r="BK37" s="135" t="e">
        <f t="shared" si="192"/>
        <v>#REF!</v>
      </c>
      <c r="BL37" s="135" t="e">
        <f t="shared" si="192"/>
        <v>#REF!</v>
      </c>
      <c r="BM37" s="135" t="e">
        <f t="shared" si="192"/>
        <v>#REF!</v>
      </c>
      <c r="BN37" s="135" t="e">
        <f t="shared" si="192"/>
        <v>#REF!</v>
      </c>
      <c r="BO37" s="135" t="e">
        <f t="shared" si="192"/>
        <v>#REF!</v>
      </c>
      <c r="BP37" s="135" t="e">
        <f t="shared" si="192"/>
        <v>#REF!</v>
      </c>
      <c r="BQ37" s="135" t="e">
        <f t="shared" si="192"/>
        <v>#REF!</v>
      </c>
      <c r="BR37" s="135" t="e">
        <f t="shared" si="192"/>
        <v>#REF!</v>
      </c>
      <c r="BS37" s="135" t="e">
        <f t="shared" si="192"/>
        <v>#REF!</v>
      </c>
      <c r="BT37" s="135" t="e">
        <f t="shared" si="192"/>
        <v>#REF!</v>
      </c>
      <c r="BU37" s="135" t="e">
        <f t="shared" si="192"/>
        <v>#REF!</v>
      </c>
      <c r="BV37" s="135" t="e">
        <f t="shared" si="192"/>
        <v>#REF!</v>
      </c>
      <c r="BW37" s="135" t="e">
        <f t="shared" si="192"/>
        <v>#REF!</v>
      </c>
      <c r="BX37" s="135" t="e">
        <f t="shared" si="192"/>
        <v>#REF!</v>
      </c>
      <c r="BY37" s="135" t="e">
        <f t="shared" si="192"/>
        <v>#REF!</v>
      </c>
      <c r="BZ37" s="135" t="e">
        <f t="shared" si="192"/>
        <v>#REF!</v>
      </c>
      <c r="CA37" s="135" t="e">
        <f t="shared" si="192"/>
        <v>#REF!</v>
      </c>
      <c r="CB37" s="135" t="e">
        <f t="shared" si="192"/>
        <v>#REF!</v>
      </c>
      <c r="CC37" s="135" t="e">
        <f t="shared" si="192"/>
        <v>#REF!</v>
      </c>
      <c r="CD37" s="135" t="e">
        <f t="shared" si="192"/>
        <v>#REF!</v>
      </c>
      <c r="CE37" s="135" t="e">
        <f t="shared" si="192"/>
        <v>#REF!</v>
      </c>
      <c r="CF37" s="135" t="e">
        <f t="shared" si="192"/>
        <v>#REF!</v>
      </c>
      <c r="CG37" s="135" t="e">
        <f t="shared" si="192"/>
        <v>#REF!</v>
      </c>
      <c r="CH37" s="135" t="e">
        <f t="shared" si="192"/>
        <v>#REF!</v>
      </c>
      <c r="CI37" s="135" t="e">
        <f t="shared" si="192"/>
        <v>#REF!</v>
      </c>
      <c r="CJ37" s="135" t="e">
        <f t="shared" si="192"/>
        <v>#REF!</v>
      </c>
      <c r="CK37" s="135" t="e">
        <f t="shared" si="192"/>
        <v>#REF!</v>
      </c>
      <c r="CL37" s="135" t="e">
        <f t="shared" si="192"/>
        <v>#REF!</v>
      </c>
      <c r="CM37" s="135" t="e">
        <f t="shared" si="192"/>
        <v>#REF!</v>
      </c>
      <c r="CN37" s="135" t="e">
        <f t="shared" si="192"/>
        <v>#REF!</v>
      </c>
      <c r="CO37" s="135" t="e">
        <f t="shared" si="192"/>
        <v>#REF!</v>
      </c>
      <c r="CP37" s="135" t="e">
        <f t="shared" si="192"/>
        <v>#REF!</v>
      </c>
      <c r="CQ37" s="135" t="e">
        <f t="shared" si="192"/>
        <v>#REF!</v>
      </c>
      <c r="CR37" s="135" t="e">
        <f t="shared" si="192"/>
        <v>#REF!</v>
      </c>
      <c r="CS37" s="135" t="e">
        <f t="shared" si="192"/>
        <v>#REF!</v>
      </c>
      <c r="CU37" s="36"/>
      <c r="CV37" s="36"/>
      <c r="CW37" s="36"/>
      <c r="CX37" s="36"/>
      <c r="CY37" s="36"/>
      <c r="CZ37" s="36"/>
      <c r="DA37" s="36"/>
      <c r="DB37" s="36"/>
      <c r="DC37" s="36"/>
      <c r="DD37" s="36"/>
      <c r="DE37" s="36"/>
      <c r="DF37" s="36"/>
      <c r="DG37" s="36"/>
      <c r="DH37" s="36"/>
      <c r="DI37" s="36"/>
      <c r="DJ37" s="36"/>
      <c r="DK37" s="36"/>
      <c r="DL37" s="36"/>
      <c r="DM37" s="36"/>
      <c r="DN37" s="36"/>
      <c r="DO37" s="36"/>
      <c r="DP37" s="36"/>
      <c r="DQ37" s="36"/>
      <c r="DR37" s="36"/>
      <c r="DS37" s="36"/>
      <c r="DT37" s="36"/>
      <c r="DU37" s="36"/>
      <c r="DV37" s="36"/>
      <c r="DW37" s="36"/>
      <c r="DX37" s="36"/>
      <c r="DY37" s="36"/>
      <c r="DZ37" s="36"/>
      <c r="EA37" s="36"/>
      <c r="EB37" s="36"/>
      <c r="EC37" s="36"/>
      <c r="ED37" s="36"/>
      <c r="EE37" s="36"/>
      <c r="EF37" s="36"/>
      <c r="EG37" s="36"/>
      <c r="EH37" s="36"/>
      <c r="EI37" s="36"/>
      <c r="EJ37" s="36"/>
      <c r="EK37" s="36"/>
      <c r="EL37" s="36"/>
      <c r="EM37" s="36"/>
      <c r="EN37" s="36"/>
    </row>
    <row r="38" spans="1:144">
      <c r="A38" s="153"/>
      <c r="B38" s="153"/>
      <c r="C38" s="147"/>
      <c r="D38" s="149"/>
      <c r="E38" s="135"/>
      <c r="F38" s="135"/>
      <c r="G38" s="135"/>
      <c r="H38" s="135"/>
      <c r="I38" s="135"/>
      <c r="J38" s="135"/>
      <c r="K38" s="135"/>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5"/>
      <c r="CK38" s="135"/>
      <c r="CL38" s="135"/>
      <c r="CM38" s="135"/>
      <c r="CN38" s="135"/>
      <c r="CO38" s="135"/>
      <c r="CP38" s="135"/>
      <c r="CQ38" s="135"/>
      <c r="CR38" s="135"/>
      <c r="CS38" s="135"/>
      <c r="CU38" s="36"/>
      <c r="CV38" s="36"/>
      <c r="CW38" s="36"/>
      <c r="CX38" s="36"/>
      <c r="CY38" s="36"/>
      <c r="CZ38" s="36"/>
      <c r="DA38" s="36"/>
      <c r="DB38" s="36"/>
      <c r="DC38" s="36"/>
      <c r="DD38" s="36"/>
      <c r="DE38" s="36"/>
      <c r="DF38" s="36"/>
      <c r="DG38" s="36"/>
      <c r="DH38" s="36"/>
      <c r="DI38" s="36"/>
      <c r="DJ38" s="36"/>
      <c r="DK38" s="36"/>
      <c r="DL38" s="36"/>
      <c r="DM38" s="36"/>
      <c r="DN38" s="36"/>
      <c r="DO38" s="36"/>
      <c r="DP38" s="36"/>
      <c r="DQ38" s="36"/>
      <c r="DR38" s="36"/>
      <c r="DS38" s="36"/>
      <c r="DT38" s="36"/>
      <c r="DU38" s="36"/>
      <c r="DV38" s="36"/>
      <c r="DW38" s="36"/>
      <c r="DX38" s="36"/>
      <c r="DY38" s="36"/>
      <c r="DZ38" s="36"/>
      <c r="EA38" s="36"/>
      <c r="EB38" s="36"/>
      <c r="EC38" s="36"/>
      <c r="ED38" s="36"/>
      <c r="EE38" s="36"/>
      <c r="EF38" s="36"/>
      <c r="EG38" s="36"/>
      <c r="EH38" s="36"/>
      <c r="EI38" s="36"/>
      <c r="EJ38" s="36"/>
      <c r="EK38" s="36"/>
      <c r="EL38" s="36"/>
      <c r="EM38" s="36"/>
      <c r="EN38" s="36"/>
    </row>
    <row r="39" spans="1:144">
      <c r="A39" s="153"/>
      <c r="B39" s="36"/>
      <c r="C39" s="147"/>
      <c r="D39" s="149"/>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35"/>
      <c r="CG39" s="135"/>
      <c r="CH39" s="135"/>
      <c r="CI39" s="135"/>
      <c r="CJ39" s="135"/>
      <c r="CK39" s="135"/>
      <c r="CL39" s="135"/>
      <c r="CM39" s="135"/>
      <c r="CN39" s="135"/>
      <c r="CO39" s="135"/>
      <c r="CP39" s="135"/>
      <c r="CQ39" s="135"/>
      <c r="CR39" s="135"/>
      <c r="CS39" s="135"/>
      <c r="CU39" s="36"/>
      <c r="CV39" s="36"/>
      <c r="CW39" s="36"/>
      <c r="CX39" s="36"/>
      <c r="CY39" s="36"/>
      <c r="CZ39" s="36"/>
      <c r="DA39" s="36"/>
      <c r="DB39" s="36"/>
      <c r="DC39" s="36"/>
      <c r="DD39" s="36"/>
      <c r="DE39" s="36"/>
      <c r="DF39" s="36"/>
      <c r="DG39" s="36"/>
      <c r="DH39" s="36"/>
      <c r="DI39" s="36"/>
      <c r="DJ39" s="36"/>
      <c r="DK39" s="36"/>
      <c r="DL39" s="36"/>
      <c r="DM39" s="36"/>
      <c r="DN39" s="36"/>
      <c r="DO39" s="36"/>
      <c r="DP39" s="36"/>
      <c r="DQ39" s="36"/>
      <c r="DR39" s="36"/>
      <c r="DS39" s="36"/>
      <c r="DT39" s="36"/>
      <c r="DU39" s="36"/>
      <c r="DV39" s="36"/>
      <c r="DW39" s="36"/>
      <c r="DX39" s="36"/>
      <c r="DY39" s="36"/>
      <c r="DZ39" s="36"/>
      <c r="EA39" s="36"/>
      <c r="EB39" s="36"/>
      <c r="EC39" s="36"/>
      <c r="ED39" s="36"/>
      <c r="EE39" s="36"/>
      <c r="EF39" s="36"/>
      <c r="EG39" s="36"/>
      <c r="EH39" s="36"/>
      <c r="EI39" s="36"/>
      <c r="EJ39" s="36"/>
      <c r="EK39" s="36"/>
      <c r="EL39" s="36"/>
      <c r="EM39" s="36"/>
      <c r="EN39" s="36"/>
    </row>
    <row r="40" spans="1:144">
      <c r="A40" s="302" t="s">
        <v>296</v>
      </c>
      <c r="B40" s="283"/>
      <c r="C40" s="147"/>
      <c r="D40" s="149"/>
      <c r="E40" s="135"/>
      <c r="F40" s="135"/>
      <c r="G40" s="135"/>
      <c r="H40" s="135"/>
      <c r="I40" s="135"/>
      <c r="J40" s="135"/>
      <c r="K40" s="135"/>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5"/>
      <c r="CK40" s="135"/>
      <c r="CL40" s="135"/>
      <c r="CM40" s="135"/>
      <c r="CN40" s="135"/>
      <c r="CO40" s="135"/>
      <c r="CP40" s="135"/>
      <c r="CQ40" s="135"/>
      <c r="CR40" s="135"/>
      <c r="CS40" s="135"/>
      <c r="CU40" s="36"/>
      <c r="CV40" s="36"/>
      <c r="CW40" s="36"/>
      <c r="CX40" s="36"/>
      <c r="CY40" s="36"/>
      <c r="CZ40" s="36"/>
      <c r="DA40" s="36"/>
      <c r="DB40" s="36"/>
      <c r="DC40" s="36"/>
      <c r="DD40" s="36"/>
      <c r="DE40" s="36"/>
      <c r="DF40" s="36"/>
      <c r="DG40" s="36"/>
      <c r="DH40" s="36"/>
      <c r="DI40" s="36"/>
      <c r="DJ40" s="36"/>
      <c r="DK40" s="36"/>
      <c r="DL40" s="36"/>
      <c r="DM40" s="36"/>
      <c r="DN40" s="36"/>
      <c r="DO40" s="36"/>
      <c r="DP40" s="36"/>
      <c r="DQ40" s="36"/>
      <c r="DR40" s="36"/>
      <c r="DS40" s="36"/>
      <c r="DT40" s="36"/>
      <c r="DU40" s="36"/>
      <c r="DV40" s="36"/>
      <c r="DW40" s="36"/>
      <c r="DX40" s="36"/>
      <c r="DY40" s="36"/>
      <c r="DZ40" s="36"/>
      <c r="EA40" s="36"/>
      <c r="EB40" s="36"/>
      <c r="EC40" s="36"/>
      <c r="ED40" s="36"/>
      <c r="EE40" s="36"/>
      <c r="EF40" s="36"/>
      <c r="EG40" s="36"/>
      <c r="EH40" s="36"/>
      <c r="EI40" s="36"/>
      <c r="EJ40" s="36"/>
      <c r="EK40" s="36"/>
      <c r="EL40" s="36"/>
      <c r="EM40" s="36"/>
      <c r="EN40" s="36"/>
    </row>
    <row r="41" spans="1:144">
      <c r="A41" s="142"/>
      <c r="B41" s="142" t="s">
        <v>262</v>
      </c>
      <c r="C41" s="147"/>
      <c r="D41" s="149"/>
      <c r="E41" s="135"/>
      <c r="F41" s="135"/>
      <c r="G41" s="135"/>
      <c r="H41" s="135"/>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5"/>
      <c r="CK41" s="135"/>
      <c r="CL41" s="135"/>
      <c r="CM41" s="135"/>
      <c r="CN41" s="135"/>
      <c r="CO41" s="135"/>
      <c r="CP41" s="135"/>
      <c r="CQ41" s="135"/>
      <c r="CR41" s="135"/>
      <c r="CS41" s="135"/>
      <c r="CU41" s="36"/>
      <c r="CV41" s="36"/>
      <c r="CW41" s="36"/>
      <c r="CX41" s="36"/>
      <c r="CY41" s="36"/>
      <c r="CZ41" s="36"/>
      <c r="DA41" s="36"/>
      <c r="DB41" s="36"/>
      <c r="DC41" s="36"/>
      <c r="DD41" s="36"/>
      <c r="DE41" s="36"/>
      <c r="DF41" s="36"/>
      <c r="DG41" s="36"/>
      <c r="DH41" s="36"/>
      <c r="DI41" s="36"/>
      <c r="DJ41" s="36"/>
      <c r="DK41" s="36"/>
      <c r="DL41" s="36"/>
      <c r="DM41" s="36"/>
      <c r="DN41" s="36"/>
      <c r="DO41" s="36"/>
      <c r="DP41" s="36"/>
      <c r="DQ41" s="36"/>
      <c r="DR41" s="36"/>
      <c r="DS41" s="36"/>
      <c r="DT41" s="36"/>
      <c r="DU41" s="36"/>
      <c r="DV41" s="36"/>
      <c r="DW41" s="36"/>
      <c r="DX41" s="36"/>
      <c r="DY41" s="36"/>
      <c r="DZ41" s="36"/>
      <c r="EA41" s="36"/>
      <c r="EB41" s="36"/>
      <c r="EC41" s="36"/>
      <c r="ED41" s="36"/>
      <c r="EE41" s="36"/>
      <c r="EF41" s="36"/>
      <c r="EG41" s="36"/>
      <c r="EH41" s="36"/>
      <c r="EI41" s="36"/>
      <c r="EJ41" s="36"/>
      <c r="EK41" s="36"/>
      <c r="EL41" s="36"/>
      <c r="EM41" s="36"/>
      <c r="EN41" s="36"/>
    </row>
    <row r="42" spans="1:144">
      <c r="A42" s="146" t="s">
        <v>297</v>
      </c>
      <c r="B42" s="146" t="s">
        <v>295</v>
      </c>
      <c r="C42" s="147" t="e">
        <f t="shared" ref="C42:C48" si="193">SUM(E42:CS42)</f>
        <v>#REF!</v>
      </c>
      <c r="D42" s="147"/>
      <c r="E42" s="135">
        <f t="shared" ref="E42:E48" si="194">COUNTIF(AlumniPT, $A42)</f>
        <v>0</v>
      </c>
      <c r="F42" s="135">
        <f t="shared" ref="F42:F48" si="195">COUNTIF(BalaiPustakaPT, $A42)</f>
        <v>0</v>
      </c>
      <c r="G42" s="135" t="e">
        <f t="shared" ref="G42:G48" si="196">COUNTIF(KytaJayaMandiriCV, $A42)</f>
        <v>#REF!</v>
      </c>
      <c r="H42" s="135" t="e">
        <f t="shared" ref="H42:H48" si="197">COUNTIF(SindunataCV, $A42)</f>
        <v>#REF!</v>
      </c>
      <c r="I42" s="135" t="e">
        <f t="shared" ref="I42:I48" si="198">COUNTIF(SyiahKualaUniversityPress, $A42)</f>
        <v>#REF!</v>
      </c>
      <c r="J42" s="135" t="e">
        <f t="shared" ref="J42:J48" si="199">COUNTIF(UINMALIKIPRESS, $A42)</f>
        <v>#REF!</v>
      </c>
      <c r="K42" s="135" t="e">
        <f t="shared" ref="K42:K48" si="200">COUNTIF(UNISMAPRESS, $A42)</f>
        <v>#REF!</v>
      </c>
      <c r="L42" s="135" t="e">
        <f t="shared" ref="L42:L48" si="201">COUNTIF(UnitomoPress, $A42)</f>
        <v>#REF!</v>
      </c>
      <c r="M42" s="135" t="e">
        <f t="shared" ref="M42:M48" si="202">COUNTIF(TITIANILMUCV, $A42)</f>
        <v>#REF!</v>
      </c>
      <c r="N42" s="135">
        <f t="shared" ref="N42:N48" si="203">COUNTIF(AlqaprintJatinangor, $A42)</f>
        <v>6</v>
      </c>
      <c r="O42" s="135">
        <f t="shared" ref="O42:O48" si="204">COUNTIF(AnantaVidyaCV, $A42)</f>
        <v>0</v>
      </c>
      <c r="P42" s="135">
        <f t="shared" ref="P42:P48" si="205">COUNTIF(AndiOffsetCV, $A42)</f>
        <v>9</v>
      </c>
      <c r="Q42" s="135" t="e">
        <f t="shared" ref="Q42:Q48" si="206">COUNTIF(BestariBuanaMurniGroupPT, $A42)</f>
        <v>#REF!</v>
      </c>
      <c r="R42" s="135" t="e">
        <f t="shared" ref="R42:R48" si="207">COUNTIF(BintangSemestaMediaCV, $A42)</f>
        <v>#REF!</v>
      </c>
      <c r="S42" s="135" t="e">
        <f t="shared" ref="S42:S48" si="208">COUNTIF(BPKTodungSutanGunungMuliaPT, $A42)</f>
        <v>#REF!</v>
      </c>
      <c r="T42" s="135" t="e">
        <f t="shared" ref="T42:T48" si="209">COUNTIF(BrataFancyMediaPT, $A42)</f>
        <v>#REF!</v>
      </c>
      <c r="U42" s="135" t="e">
        <f t="shared" ref="U42:U48" si="210">COUNTIF(BudiUtamaCVDeepublish, $A42)</f>
        <v>#REF!</v>
      </c>
      <c r="V42" s="135" t="e">
        <f t="shared" ref="V42:V48" si="211">COUNTIF(BukaBukuPustaka, $A42)</f>
        <v>#REF!</v>
      </c>
      <c r="W42" s="135" t="e">
        <f t="shared" ref="W42:W48" si="212">COUNTIF(BUMIAKSARAPT, $A42)</f>
        <v>#REF!</v>
      </c>
      <c r="X42" s="135" t="e">
        <f t="shared" ref="X42:X48" si="213">COUNTIF(CahayaDuabelasSemestaPT, $A42)</f>
        <v>#REF!</v>
      </c>
      <c r="Y42" s="135" t="e">
        <f t="shared" ref="Y42:Y48" si="214">COUNTIF(CitraAdityaBaktiPT, $A42)</f>
        <v>#REF!</v>
      </c>
      <c r="Z42" s="135" t="e">
        <f t="shared" ref="Z42:Z48" si="215">COUNTIF(DeltaEdukasiPrimaCV, $A42)</f>
        <v>#REF!</v>
      </c>
      <c r="AA42" s="135" t="e">
        <f t="shared" ref="AA42:AA48" si="216">COUNTIF(DIANDRAPRIMAMITRAMEDIACV, $A42)</f>
        <v>#REF!</v>
      </c>
      <c r="AB42" s="135" t="e">
        <f t="shared" ref="AB42:AB48" si="217">COUNTIF(DuniaPustakaJayaPT, $A42)</f>
        <v>#REF!</v>
      </c>
      <c r="AC42" s="135" t="e">
        <f t="shared" ref="AC42:AC48" si="218">COUNTIF(DutaPustakaIndonesiaPT, $A42)</f>
        <v>#REF!</v>
      </c>
      <c r="AD42" s="135" t="e">
        <f t="shared" ref="AD42:AD48" si="219">COUNTIF(ElementaMediaLiterasiPT, $A42)</f>
        <v>#REF!</v>
      </c>
      <c r="AE42" s="135" t="e">
        <f t="shared" ref="AE42:AE48" si="220">COUNTIF(ElexMediaKomputindoPT, $A42)</f>
        <v>#REF!</v>
      </c>
      <c r="AF42" s="135" t="e">
        <f t="shared" ref="AF42:AF48" si="221">COUNTIF(EraAdicitraIntermediaPT, $A42)</f>
        <v>#REF!</v>
      </c>
      <c r="AG42" s="135" t="e">
        <f t="shared" ref="AG42:AG48" si="222">COUNTIF(GarudaMasSejahteraCV, $A42)</f>
        <v>#REF!</v>
      </c>
      <c r="AH42" s="135" t="e">
        <f t="shared" ref="AH42:AH48" si="223">COUNTIF(GavaMediaCV, $A42)</f>
        <v>#REF!</v>
      </c>
      <c r="AI42" s="135" t="e">
        <f t="shared" ref="AI42:AI48" si="224">COUNTIF(GemaInsani, $A42)</f>
        <v>#REF!</v>
      </c>
      <c r="AJ42" s="135" t="e">
        <f t="shared" ref="AJ42:AJ48" si="225">COUNTIF(GrahaPrintamaSelarasCV, $A42)</f>
        <v>#REF!</v>
      </c>
      <c r="AK42" s="135" t="e">
        <f t="shared" ref="AK42:AK48" si="226">COUNTIF(GramediaPustakaUtamaPT, $A42)</f>
        <v>#REF!</v>
      </c>
      <c r="AL42" s="135" t="e">
        <f t="shared" ref="AL42:AL48" si="227">COUNTIF(GrasindoGramediaWidiaSaranaIndonesia, $A42)</f>
        <v>#REF!</v>
      </c>
      <c r="AM42" s="135" t="e">
        <f t="shared" ref="AM42:AM48" si="228">COUNTIF(IndivaMediaKreasiPT, $A42)</f>
        <v>#REF!</v>
      </c>
      <c r="AN42" s="135" t="e">
        <f t="shared" ref="AN42:AN48" si="229">COUNTIF(IndocampCV, $A42)</f>
        <v>#REF!</v>
      </c>
      <c r="AO42" s="135" t="e">
        <f t="shared" ref="AO42:AO48" si="230">COUNTIF(IndonesiaEmasGroup, $A42)</f>
        <v>#REF!</v>
      </c>
      <c r="AP42" s="135" t="e">
        <f t="shared" ref="AP42:AP48" si="231">COUNTIF(IntanPariwaraGrupCempakaPutihPT, $A42)</f>
        <v>#REF!</v>
      </c>
      <c r="AQ42" s="135" t="e">
        <f t="shared" ref="AQ42:AQ48" si="232">COUNTIF(InteraCV, $A42)</f>
        <v>#REF!</v>
      </c>
      <c r="AR42" s="135" t="e">
        <f t="shared" ref="AR42:AR48" si="233">COUNTIF(JejakPublisherCV, $A42)</f>
        <v>#REF!</v>
      </c>
      <c r="AS42" s="135" t="e">
        <f t="shared" ref="AS42:AS48" si="234">COUNTIF(JejakPustaka, $A42)</f>
        <v>#REF!</v>
      </c>
      <c r="AT42" s="135" t="e">
        <f t="shared" ref="AT42:AT48" si="235">COUNTIF(JepePressMediaUtamaPT, $A42)</f>
        <v>#REF!</v>
      </c>
      <c r="AU42" s="135" t="e">
        <f t="shared" ref="AU42:AU48" si="236">COUNTIF(KanisiusPT, $A42)</f>
        <v>#REF!</v>
      </c>
      <c r="AV42" s="135" t="e">
        <f t="shared" ref="AV42:AV48" si="237">COUNTIF(KesaintBlancIndahPT, $A42)</f>
        <v>#REF!</v>
      </c>
      <c r="AW42" s="135" t="e">
        <f t="shared" ref="AW42:AW48" si="238">COUNTIF(KompasMediaNusantaraPenerbitBukuKompas, $A42)</f>
        <v>#REF!</v>
      </c>
      <c r="AX42" s="135" t="e">
        <f t="shared" ref="AX42:AX48" si="239">COUNTIF(LanggamPustaka, $A42)</f>
        <v>#REF!</v>
      </c>
      <c r="AY42" s="135" t="e">
        <f t="shared" ref="AY42:AY48" si="240">COUNTIF(LatifKittoMahesaPT, $A42)</f>
        <v>#REF!</v>
      </c>
      <c r="AZ42" s="135" t="e">
        <f t="shared" ref="AZ42:AZ48" si="241">COUNTIF(LENTERAHATIPT, $A42)</f>
        <v>#REF!</v>
      </c>
      <c r="BA42" s="135" t="e">
        <f t="shared" ref="BA42:BA48" si="242">COUNTIF(LenteraPustakaIndonesia, $A42)</f>
        <v>#REF!</v>
      </c>
      <c r="BB42" s="135" t="e">
        <f t="shared" ref="BB42:BB48" si="243">COUNTIF(LiterasiNusantaraAbadiGroupPT, $A42)</f>
        <v>#REF!</v>
      </c>
      <c r="BC42" s="135" t="e">
        <f t="shared" ref="BC42:BC48" si="244">COUNTIF(LiterindoBerkahKaryaPT, $A42)</f>
        <v>#REF!</v>
      </c>
      <c r="BD42" s="135" t="e">
        <f t="shared" ref="BD42:BD48" si="245">COUNTIF(LOKAAKSARACV, $A42)</f>
        <v>#REF!</v>
      </c>
      <c r="BE42" s="135" t="e">
        <f t="shared" ref="BE42:BE48" si="246">COUNTIF(LuximaMetroMediaPT, $A42)</f>
        <v>#REF!</v>
      </c>
      <c r="BF42" s="135" t="e">
        <f t="shared" ref="BF42:BF48" si="247">COUNTIF(MandarMajuCV, $A42)</f>
        <v>#REF!</v>
      </c>
      <c r="BG42" s="135" t="e">
        <f t="shared" ref="BG42:BG48" si="248">COUNTIF(MediaAkselerasi, $A42)</f>
        <v>#REF!</v>
      </c>
      <c r="BH42" s="135" t="e">
        <f t="shared" ref="BH42:BH48" si="249">COUNTIF(MediaCendekiaMuslimCV, $A42)</f>
        <v>#REF!</v>
      </c>
      <c r="BI42" s="135" t="e">
        <f t="shared" ref="BI42:BI48" si="250">COUNTIF(MediaDinamikaSelarasPT, $A42)</f>
        <v>#REF!</v>
      </c>
      <c r="BJ42" s="135" t="e">
        <f t="shared" ref="BJ42:BJ48" si="251">COUNTIF(MediaKaryaPutraCV, $A42)</f>
        <v>#REF!</v>
      </c>
      <c r="BK42" s="135" t="e">
        <f t="shared" ref="BK42:BK48" si="252">COUNTIF(MediaPressindoPT, $A42)</f>
        <v>#REF!</v>
      </c>
      <c r="BL42" s="135" t="e">
        <f t="shared" ref="BL42:BL48" si="253">COUNTIF(MediantaraSemestaPT, $A42)</f>
        <v>#REF!</v>
      </c>
      <c r="BM42" s="135" t="e">
        <f t="shared" ref="BM42:BM48" si="254">COUNTIF(MelaniaPublishingCV, $A42)</f>
        <v>#REF!</v>
      </c>
      <c r="BN42" s="135" t="e">
        <f t="shared" ref="BN42:BN48" si="255">COUNTIF(MutiaraAksaraCV, $A42)</f>
        <v>#REF!</v>
      </c>
      <c r="BO42" s="135" t="e">
        <f t="shared" ref="BO42:BO48" si="256">COUNTIF(NafalGlobalNusantaraPT, $A42)</f>
        <v>#REF!</v>
      </c>
      <c r="BP42" s="135" t="e">
        <f t="shared" ref="BP42:BP48" si="257">COUNTIF(NiagaSwadayaPT, $A42)</f>
        <v>#REF!</v>
      </c>
      <c r="BQ42" s="135" t="e">
        <f t="shared" ref="BQ42:BQ48" si="258">COUNTIF(NuansaCendekiaCV, $A42)</f>
        <v>#REF!</v>
      </c>
      <c r="BR42" s="135" t="e">
        <f t="shared" ref="BR42:BR48" si="259">COUNTIF(PenebarSwadayaPT, $A42)</f>
        <v>#REF!</v>
      </c>
      <c r="BS42" s="135" t="e">
        <f t="shared" ref="BS42:BS48" si="260">COUNTIF(PenerbitAdab, $A42)</f>
        <v>#REF!</v>
      </c>
      <c r="BT42" s="135" t="e">
        <f t="shared" ref="BT42:BT48" si="261">COUNTIF(PenerbitEGC, $A42)</f>
        <v>#REF!</v>
      </c>
      <c r="BU42" s="135" t="e">
        <f t="shared" ref="BU42:BU48" si="262">COUNTIF(PenerbitIPBPressPT, $A42)</f>
        <v>#REF!</v>
      </c>
      <c r="BV42" s="135" t="e">
        <f t="shared" ref="BV42:BV48" si="263">COUNTIF(PenerbitSalemba, $A42)</f>
        <v>#REF!</v>
      </c>
      <c r="BW42" s="135" t="e">
        <f t="shared" ref="BW42:BW48" si="264">COUNTIF(PohonCahayaSemestaPT, $A42)</f>
        <v>#REF!</v>
      </c>
      <c r="BX42" s="135" t="e">
        <f t="shared" ref="BX42:BX48" si="265">COUNTIF(PranaDinamikaSejahteraPT, $A42)</f>
        <v>#REF!</v>
      </c>
      <c r="BY42" s="135" t="e">
        <f t="shared" ref="BY42:BY48" si="266">COUNTIF(PrenadaMediaGroup, $A42)</f>
        <v>#REF!</v>
      </c>
      <c r="BZ42" s="135" t="e">
        <f t="shared" ref="BZ42:BZ48" si="267">COUNTIF(PusatDatadanAnalisaTempoPT, $A42)</f>
        <v>#REF!</v>
      </c>
      <c r="CA42" s="135" t="e">
        <f t="shared" ref="CA42:CA48" si="268">COUNTIF(PuspaSwaraPT, $A42)</f>
        <v>#REF!</v>
      </c>
      <c r="CB42" s="135" t="e">
        <f t="shared" ref="CB42:CB48" si="269">COUNTIF(PustakaBaruPress, $A42)</f>
        <v>#REF!</v>
      </c>
      <c r="CC42" s="135" t="e">
        <f t="shared" ref="CC42:CC48" si="270">COUNTIF(PustakaBengawanCV, $A42)</f>
        <v>#REF!</v>
      </c>
      <c r="CD42" s="135" t="e">
        <f t="shared" ref="CD42:CD48" si="271">COUNTIF(PustakaRumahCintaCV, $A42)</f>
        <v>#REF!</v>
      </c>
      <c r="CE42" s="135" t="e">
        <f t="shared" ref="CE42:CE48" si="272">COUNTIF(RajaGrafindoPersadaPT, $A42)</f>
        <v>#REF!</v>
      </c>
      <c r="CF42" s="135" t="e">
        <f t="shared" ref="CF42:CF48" si="273">COUNTIF(RajawaliIntanCemerlang, $A42)</f>
        <v>#REF!</v>
      </c>
      <c r="CG42" s="135" t="e">
        <f t="shared" ref="CG42:CG48" si="274">COUNTIF(RayyanaKomunikasindoPT, $A42)</f>
        <v>#REF!</v>
      </c>
      <c r="CH42" s="135" t="e">
        <f t="shared" ref="CH42:CH48" si="275">COUNTIF(RefikaAditamaPT, $A42)</f>
        <v>#REF!</v>
      </c>
      <c r="CI42" s="135" t="e">
        <f t="shared" ref="CI42:CI48" si="276">COUNTIF(RemajaRosdakaryaPT, $A42)</f>
        <v>#REF!</v>
      </c>
      <c r="CJ42" s="135" t="e">
        <f t="shared" ref="CJ42:CJ48" si="277">COUNTIF(ReneTurosIndonesiaPT, $A42)</f>
        <v>#REF!</v>
      </c>
      <c r="CK42" s="135" t="e">
        <f t="shared" ref="CK42:CK48" si="278">COUNTIF(SaranaPancakaryaNusaPT, $A42)</f>
        <v>#REF!</v>
      </c>
      <c r="CL42" s="135" t="e">
        <f t="shared" ref="CL42:CL48" si="279">COUNTIF(ScopindoMediaPustakaPT, $A42)</f>
        <v>#REF!</v>
      </c>
      <c r="CM42" s="135" t="e">
        <f t="shared" ref="CM42:CM48" si="280">COUNTIF(SetiAjiCV, $A42)</f>
        <v>#REF!</v>
      </c>
      <c r="CN42" s="135" t="e">
        <f t="shared" ref="CN42:CN48" si="281">COUNTIF(SinergiPrimaMagnaCV, $A42)</f>
        <v>#REF!</v>
      </c>
      <c r="CO42" s="135" t="e">
        <f t="shared" ref="CO42:CO48" si="282">COUNTIF(TazkiaInvestindoUtamaPT, $A42)</f>
        <v>#REF!</v>
      </c>
      <c r="CP42" s="135" t="e">
        <f t="shared" ref="CP42:CP48" si="283">COUNTIF(TeguhKaryaCV, $A42)</f>
        <v>#REF!</v>
      </c>
      <c r="CQ42" s="135" t="e">
        <f t="shared" ref="CQ42:CQ48" si="284">COUNTIF(TigaSerangkaiPustakaMandiriPT, $A42)</f>
        <v>#REF!</v>
      </c>
      <c r="CR42" s="135" t="e">
        <f t="shared" ref="CR42:CR48" si="285">COUNTIF(TrubusSwadayaPT, $A42)</f>
        <v>#REF!</v>
      </c>
      <c r="CS42" s="135" t="e">
        <f t="shared" ref="CS42:CS48" si="286">COUNTIF(UGMPress, $A42)</f>
        <v>#REF!</v>
      </c>
      <c r="CU42" s="36"/>
      <c r="CV42" s="36"/>
      <c r="CW42" s="36"/>
      <c r="CX42" s="36"/>
      <c r="CY42" s="36"/>
      <c r="CZ42" s="36"/>
      <c r="DA42" s="36"/>
      <c r="DB42" s="36"/>
      <c r="DC42" s="36"/>
      <c r="DD42" s="36"/>
      <c r="DE42" s="36"/>
      <c r="DF42" s="36"/>
      <c r="DG42" s="36"/>
      <c r="DH42" s="36"/>
      <c r="DI42" s="36"/>
      <c r="DJ42" s="36"/>
      <c r="DK42" s="36"/>
      <c r="DL42" s="36"/>
      <c r="DM42" s="36"/>
      <c r="DN42" s="36"/>
      <c r="DO42" s="36"/>
      <c r="DP42" s="36"/>
      <c r="DQ42" s="36"/>
      <c r="DR42" s="36"/>
      <c r="DS42" s="36"/>
      <c r="DT42" s="36"/>
      <c r="DU42" s="36"/>
      <c r="DV42" s="36"/>
      <c r="DW42" s="36"/>
      <c r="DX42" s="36"/>
      <c r="DY42" s="36"/>
      <c r="DZ42" s="36"/>
      <c r="EA42" s="36"/>
      <c r="EB42" s="36"/>
      <c r="EC42" s="36"/>
      <c r="ED42" s="36"/>
      <c r="EE42" s="36"/>
      <c r="EF42" s="36"/>
      <c r="EG42" s="36"/>
      <c r="EH42" s="36"/>
      <c r="EI42" s="36"/>
      <c r="EJ42" s="36"/>
      <c r="EK42" s="36"/>
      <c r="EL42" s="36"/>
      <c r="EM42" s="36"/>
      <c r="EN42" s="36"/>
    </row>
    <row r="43" spans="1:144">
      <c r="A43" s="146" t="s">
        <v>298</v>
      </c>
      <c r="B43" s="146" t="s">
        <v>288</v>
      </c>
      <c r="C43" s="147" t="e">
        <f t="shared" si="193"/>
        <v>#REF!</v>
      </c>
      <c r="D43" s="147"/>
      <c r="E43" s="135">
        <f t="shared" si="194"/>
        <v>0</v>
      </c>
      <c r="F43" s="135">
        <f t="shared" si="195"/>
        <v>0</v>
      </c>
      <c r="G43" s="135" t="e">
        <f t="shared" si="196"/>
        <v>#REF!</v>
      </c>
      <c r="H43" s="135" t="e">
        <f t="shared" si="197"/>
        <v>#REF!</v>
      </c>
      <c r="I43" s="135" t="e">
        <f t="shared" si="198"/>
        <v>#REF!</v>
      </c>
      <c r="J43" s="135" t="e">
        <f t="shared" si="199"/>
        <v>#REF!</v>
      </c>
      <c r="K43" s="135" t="e">
        <f t="shared" si="200"/>
        <v>#REF!</v>
      </c>
      <c r="L43" s="135" t="e">
        <f t="shared" si="201"/>
        <v>#REF!</v>
      </c>
      <c r="M43" s="135" t="e">
        <f t="shared" si="202"/>
        <v>#REF!</v>
      </c>
      <c r="N43" s="135">
        <f t="shared" si="203"/>
        <v>0</v>
      </c>
      <c r="O43" s="135">
        <f t="shared" si="204"/>
        <v>0</v>
      </c>
      <c r="P43" s="135">
        <f t="shared" si="205"/>
        <v>1</v>
      </c>
      <c r="Q43" s="135" t="e">
        <f t="shared" si="206"/>
        <v>#REF!</v>
      </c>
      <c r="R43" s="135" t="e">
        <f t="shared" si="207"/>
        <v>#REF!</v>
      </c>
      <c r="S43" s="135" t="e">
        <f t="shared" si="208"/>
        <v>#REF!</v>
      </c>
      <c r="T43" s="135" t="e">
        <f t="shared" si="209"/>
        <v>#REF!</v>
      </c>
      <c r="U43" s="135" t="e">
        <f t="shared" si="210"/>
        <v>#REF!</v>
      </c>
      <c r="V43" s="135" t="e">
        <f t="shared" si="211"/>
        <v>#REF!</v>
      </c>
      <c r="W43" s="135" t="e">
        <f t="shared" si="212"/>
        <v>#REF!</v>
      </c>
      <c r="X43" s="135" t="e">
        <f t="shared" si="213"/>
        <v>#REF!</v>
      </c>
      <c r="Y43" s="135" t="e">
        <f t="shared" si="214"/>
        <v>#REF!</v>
      </c>
      <c r="Z43" s="135" t="e">
        <f t="shared" si="215"/>
        <v>#REF!</v>
      </c>
      <c r="AA43" s="135" t="e">
        <f t="shared" si="216"/>
        <v>#REF!</v>
      </c>
      <c r="AB43" s="135" t="e">
        <f t="shared" si="217"/>
        <v>#REF!</v>
      </c>
      <c r="AC43" s="135" t="e">
        <f t="shared" si="218"/>
        <v>#REF!</v>
      </c>
      <c r="AD43" s="135" t="e">
        <f t="shared" si="219"/>
        <v>#REF!</v>
      </c>
      <c r="AE43" s="135" t="e">
        <f t="shared" si="220"/>
        <v>#REF!</v>
      </c>
      <c r="AF43" s="135" t="e">
        <f t="shared" si="221"/>
        <v>#REF!</v>
      </c>
      <c r="AG43" s="135" t="e">
        <f t="shared" si="222"/>
        <v>#REF!</v>
      </c>
      <c r="AH43" s="135" t="e">
        <f t="shared" si="223"/>
        <v>#REF!</v>
      </c>
      <c r="AI43" s="135" t="e">
        <f t="shared" si="224"/>
        <v>#REF!</v>
      </c>
      <c r="AJ43" s="135" t="e">
        <f t="shared" si="225"/>
        <v>#REF!</v>
      </c>
      <c r="AK43" s="135" t="e">
        <f t="shared" si="226"/>
        <v>#REF!</v>
      </c>
      <c r="AL43" s="135" t="e">
        <f t="shared" si="227"/>
        <v>#REF!</v>
      </c>
      <c r="AM43" s="135" t="e">
        <f t="shared" si="228"/>
        <v>#REF!</v>
      </c>
      <c r="AN43" s="135" t="e">
        <f t="shared" si="229"/>
        <v>#REF!</v>
      </c>
      <c r="AO43" s="135" t="e">
        <f t="shared" si="230"/>
        <v>#REF!</v>
      </c>
      <c r="AP43" s="135" t="e">
        <f t="shared" si="231"/>
        <v>#REF!</v>
      </c>
      <c r="AQ43" s="135" t="e">
        <f t="shared" si="232"/>
        <v>#REF!</v>
      </c>
      <c r="AR43" s="135" t="e">
        <f t="shared" si="233"/>
        <v>#REF!</v>
      </c>
      <c r="AS43" s="135" t="e">
        <f t="shared" si="234"/>
        <v>#REF!</v>
      </c>
      <c r="AT43" s="135" t="e">
        <f t="shared" si="235"/>
        <v>#REF!</v>
      </c>
      <c r="AU43" s="135" t="e">
        <f t="shared" si="236"/>
        <v>#REF!</v>
      </c>
      <c r="AV43" s="135" t="e">
        <f t="shared" si="237"/>
        <v>#REF!</v>
      </c>
      <c r="AW43" s="135" t="e">
        <f t="shared" si="238"/>
        <v>#REF!</v>
      </c>
      <c r="AX43" s="135" t="e">
        <f t="shared" si="239"/>
        <v>#REF!</v>
      </c>
      <c r="AY43" s="135" t="e">
        <f t="shared" si="240"/>
        <v>#REF!</v>
      </c>
      <c r="AZ43" s="135" t="e">
        <f t="shared" si="241"/>
        <v>#REF!</v>
      </c>
      <c r="BA43" s="135" t="e">
        <f t="shared" si="242"/>
        <v>#REF!</v>
      </c>
      <c r="BB43" s="135" t="e">
        <f t="shared" si="243"/>
        <v>#REF!</v>
      </c>
      <c r="BC43" s="135" t="e">
        <f t="shared" si="244"/>
        <v>#REF!</v>
      </c>
      <c r="BD43" s="135" t="e">
        <f t="shared" si="245"/>
        <v>#REF!</v>
      </c>
      <c r="BE43" s="135" t="e">
        <f t="shared" si="246"/>
        <v>#REF!</v>
      </c>
      <c r="BF43" s="135" t="e">
        <f t="shared" si="247"/>
        <v>#REF!</v>
      </c>
      <c r="BG43" s="135" t="e">
        <f t="shared" si="248"/>
        <v>#REF!</v>
      </c>
      <c r="BH43" s="135" t="e">
        <f t="shared" si="249"/>
        <v>#REF!</v>
      </c>
      <c r="BI43" s="135" t="e">
        <f t="shared" si="250"/>
        <v>#REF!</v>
      </c>
      <c r="BJ43" s="135" t="e">
        <f t="shared" si="251"/>
        <v>#REF!</v>
      </c>
      <c r="BK43" s="135" t="e">
        <f t="shared" si="252"/>
        <v>#REF!</v>
      </c>
      <c r="BL43" s="135" t="e">
        <f t="shared" si="253"/>
        <v>#REF!</v>
      </c>
      <c r="BM43" s="135" t="e">
        <f t="shared" si="254"/>
        <v>#REF!</v>
      </c>
      <c r="BN43" s="135" t="e">
        <f t="shared" si="255"/>
        <v>#REF!</v>
      </c>
      <c r="BO43" s="135" t="e">
        <f t="shared" si="256"/>
        <v>#REF!</v>
      </c>
      <c r="BP43" s="135" t="e">
        <f t="shared" si="257"/>
        <v>#REF!</v>
      </c>
      <c r="BQ43" s="135" t="e">
        <f t="shared" si="258"/>
        <v>#REF!</v>
      </c>
      <c r="BR43" s="135" t="e">
        <f t="shared" si="259"/>
        <v>#REF!</v>
      </c>
      <c r="BS43" s="135" t="e">
        <f t="shared" si="260"/>
        <v>#REF!</v>
      </c>
      <c r="BT43" s="135" t="e">
        <f t="shared" si="261"/>
        <v>#REF!</v>
      </c>
      <c r="BU43" s="135" t="e">
        <f t="shared" si="262"/>
        <v>#REF!</v>
      </c>
      <c r="BV43" s="135" t="e">
        <f t="shared" si="263"/>
        <v>#REF!</v>
      </c>
      <c r="BW43" s="135" t="e">
        <f t="shared" si="264"/>
        <v>#REF!</v>
      </c>
      <c r="BX43" s="135" t="e">
        <f t="shared" si="265"/>
        <v>#REF!</v>
      </c>
      <c r="BY43" s="135" t="e">
        <f t="shared" si="266"/>
        <v>#REF!</v>
      </c>
      <c r="BZ43" s="135" t="e">
        <f t="shared" si="267"/>
        <v>#REF!</v>
      </c>
      <c r="CA43" s="135" t="e">
        <f t="shared" si="268"/>
        <v>#REF!</v>
      </c>
      <c r="CB43" s="135" t="e">
        <f t="shared" si="269"/>
        <v>#REF!</v>
      </c>
      <c r="CC43" s="135" t="e">
        <f t="shared" si="270"/>
        <v>#REF!</v>
      </c>
      <c r="CD43" s="135" t="e">
        <f t="shared" si="271"/>
        <v>#REF!</v>
      </c>
      <c r="CE43" s="135" t="e">
        <f t="shared" si="272"/>
        <v>#REF!</v>
      </c>
      <c r="CF43" s="135" t="e">
        <f t="shared" si="273"/>
        <v>#REF!</v>
      </c>
      <c r="CG43" s="135" t="e">
        <f t="shared" si="274"/>
        <v>#REF!</v>
      </c>
      <c r="CH43" s="135" t="e">
        <f t="shared" si="275"/>
        <v>#REF!</v>
      </c>
      <c r="CI43" s="135" t="e">
        <f t="shared" si="276"/>
        <v>#REF!</v>
      </c>
      <c r="CJ43" s="135" t="e">
        <f t="shared" si="277"/>
        <v>#REF!</v>
      </c>
      <c r="CK43" s="135" t="e">
        <f t="shared" si="278"/>
        <v>#REF!</v>
      </c>
      <c r="CL43" s="135" t="e">
        <f t="shared" si="279"/>
        <v>#REF!</v>
      </c>
      <c r="CM43" s="135" t="e">
        <f t="shared" si="280"/>
        <v>#REF!</v>
      </c>
      <c r="CN43" s="135" t="e">
        <f t="shared" si="281"/>
        <v>#REF!</v>
      </c>
      <c r="CO43" s="135" t="e">
        <f t="shared" si="282"/>
        <v>#REF!</v>
      </c>
      <c r="CP43" s="135" t="e">
        <f t="shared" si="283"/>
        <v>#REF!</v>
      </c>
      <c r="CQ43" s="135" t="e">
        <f t="shared" si="284"/>
        <v>#REF!</v>
      </c>
      <c r="CR43" s="135" t="e">
        <f t="shared" si="285"/>
        <v>#REF!</v>
      </c>
      <c r="CS43" s="135" t="e">
        <f t="shared" si="286"/>
        <v>#REF!</v>
      </c>
      <c r="CU43" s="36"/>
      <c r="CV43" s="36"/>
      <c r="CW43" s="36"/>
      <c r="CX43" s="36"/>
      <c r="CY43" s="36"/>
      <c r="CZ43" s="36"/>
      <c r="DA43" s="36"/>
      <c r="DB43" s="36"/>
      <c r="DC43" s="36"/>
      <c r="DD43" s="36"/>
      <c r="DE43" s="36"/>
      <c r="DF43" s="36"/>
      <c r="DG43" s="36"/>
      <c r="DH43" s="36"/>
      <c r="DI43" s="36"/>
      <c r="DJ43" s="36"/>
      <c r="DK43" s="36"/>
      <c r="DL43" s="36"/>
      <c r="DM43" s="36"/>
      <c r="DN43" s="36"/>
      <c r="DO43" s="36"/>
      <c r="DP43" s="36"/>
      <c r="DQ43" s="36"/>
      <c r="DR43" s="36"/>
      <c r="DS43" s="36"/>
      <c r="DT43" s="36"/>
      <c r="DU43" s="36"/>
      <c r="DV43" s="36"/>
      <c r="DW43" s="36"/>
      <c r="DX43" s="36"/>
      <c r="DY43" s="36"/>
      <c r="DZ43" s="36"/>
      <c r="EA43" s="36"/>
      <c r="EB43" s="36"/>
      <c r="EC43" s="36"/>
      <c r="ED43" s="36"/>
      <c r="EE43" s="36"/>
      <c r="EF43" s="36"/>
      <c r="EG43" s="36"/>
      <c r="EH43" s="36"/>
      <c r="EI43" s="36"/>
      <c r="EJ43" s="36"/>
      <c r="EK43" s="36"/>
      <c r="EL43" s="36"/>
      <c r="EM43" s="36"/>
      <c r="EN43" s="36"/>
    </row>
    <row r="44" spans="1:144">
      <c r="A44" s="154" t="s">
        <v>299</v>
      </c>
      <c r="B44" s="154" t="s">
        <v>282</v>
      </c>
      <c r="C44" s="147" t="e">
        <f t="shared" si="193"/>
        <v>#REF!</v>
      </c>
      <c r="D44" s="147"/>
      <c r="E44" s="135">
        <f t="shared" si="194"/>
        <v>0</v>
      </c>
      <c r="F44" s="135">
        <f t="shared" si="195"/>
        <v>0</v>
      </c>
      <c r="G44" s="135" t="e">
        <f t="shared" si="196"/>
        <v>#REF!</v>
      </c>
      <c r="H44" s="135" t="e">
        <f t="shared" si="197"/>
        <v>#REF!</v>
      </c>
      <c r="I44" s="135" t="e">
        <f t="shared" si="198"/>
        <v>#REF!</v>
      </c>
      <c r="J44" s="135" t="e">
        <f t="shared" si="199"/>
        <v>#REF!</v>
      </c>
      <c r="K44" s="135" t="e">
        <f t="shared" si="200"/>
        <v>#REF!</v>
      </c>
      <c r="L44" s="135" t="e">
        <f t="shared" si="201"/>
        <v>#REF!</v>
      </c>
      <c r="M44" s="135" t="e">
        <f t="shared" si="202"/>
        <v>#REF!</v>
      </c>
      <c r="N44" s="135">
        <f t="shared" si="203"/>
        <v>0</v>
      </c>
      <c r="O44" s="135">
        <f t="shared" si="204"/>
        <v>0</v>
      </c>
      <c r="P44" s="135">
        <f t="shared" si="205"/>
        <v>3</v>
      </c>
      <c r="Q44" s="135" t="e">
        <f t="shared" si="206"/>
        <v>#REF!</v>
      </c>
      <c r="R44" s="135" t="e">
        <f t="shared" si="207"/>
        <v>#REF!</v>
      </c>
      <c r="S44" s="135" t="e">
        <f t="shared" si="208"/>
        <v>#REF!</v>
      </c>
      <c r="T44" s="135" t="e">
        <f t="shared" si="209"/>
        <v>#REF!</v>
      </c>
      <c r="U44" s="135" t="e">
        <f t="shared" si="210"/>
        <v>#REF!</v>
      </c>
      <c r="V44" s="135" t="e">
        <f t="shared" si="211"/>
        <v>#REF!</v>
      </c>
      <c r="W44" s="135" t="e">
        <f t="shared" si="212"/>
        <v>#REF!</v>
      </c>
      <c r="X44" s="135" t="e">
        <f t="shared" si="213"/>
        <v>#REF!</v>
      </c>
      <c r="Y44" s="135" t="e">
        <f t="shared" si="214"/>
        <v>#REF!</v>
      </c>
      <c r="Z44" s="135" t="e">
        <f t="shared" si="215"/>
        <v>#REF!</v>
      </c>
      <c r="AA44" s="135" t="e">
        <f t="shared" si="216"/>
        <v>#REF!</v>
      </c>
      <c r="AB44" s="135" t="e">
        <f t="shared" si="217"/>
        <v>#REF!</v>
      </c>
      <c r="AC44" s="135" t="e">
        <f t="shared" si="218"/>
        <v>#REF!</v>
      </c>
      <c r="AD44" s="135" t="e">
        <f t="shared" si="219"/>
        <v>#REF!</v>
      </c>
      <c r="AE44" s="135" t="e">
        <f t="shared" si="220"/>
        <v>#REF!</v>
      </c>
      <c r="AF44" s="135" t="e">
        <f t="shared" si="221"/>
        <v>#REF!</v>
      </c>
      <c r="AG44" s="135" t="e">
        <f t="shared" si="222"/>
        <v>#REF!</v>
      </c>
      <c r="AH44" s="135" t="e">
        <f t="shared" si="223"/>
        <v>#REF!</v>
      </c>
      <c r="AI44" s="135" t="e">
        <f t="shared" si="224"/>
        <v>#REF!</v>
      </c>
      <c r="AJ44" s="135" t="e">
        <f t="shared" si="225"/>
        <v>#REF!</v>
      </c>
      <c r="AK44" s="135" t="e">
        <f t="shared" si="226"/>
        <v>#REF!</v>
      </c>
      <c r="AL44" s="135" t="e">
        <f t="shared" si="227"/>
        <v>#REF!</v>
      </c>
      <c r="AM44" s="135" t="e">
        <f t="shared" si="228"/>
        <v>#REF!</v>
      </c>
      <c r="AN44" s="135" t="e">
        <f t="shared" si="229"/>
        <v>#REF!</v>
      </c>
      <c r="AO44" s="135" t="e">
        <f t="shared" si="230"/>
        <v>#REF!</v>
      </c>
      <c r="AP44" s="135" t="e">
        <f t="shared" si="231"/>
        <v>#REF!</v>
      </c>
      <c r="AQ44" s="135" t="e">
        <f t="shared" si="232"/>
        <v>#REF!</v>
      </c>
      <c r="AR44" s="135" t="e">
        <f t="shared" si="233"/>
        <v>#REF!</v>
      </c>
      <c r="AS44" s="135" t="e">
        <f t="shared" si="234"/>
        <v>#REF!</v>
      </c>
      <c r="AT44" s="135" t="e">
        <f t="shared" si="235"/>
        <v>#REF!</v>
      </c>
      <c r="AU44" s="135" t="e">
        <f t="shared" si="236"/>
        <v>#REF!</v>
      </c>
      <c r="AV44" s="135" t="e">
        <f t="shared" si="237"/>
        <v>#REF!</v>
      </c>
      <c r="AW44" s="135" t="e">
        <f t="shared" si="238"/>
        <v>#REF!</v>
      </c>
      <c r="AX44" s="135" t="e">
        <f t="shared" si="239"/>
        <v>#REF!</v>
      </c>
      <c r="AY44" s="135" t="e">
        <f t="shared" si="240"/>
        <v>#REF!</v>
      </c>
      <c r="AZ44" s="135" t="e">
        <f t="shared" si="241"/>
        <v>#REF!</v>
      </c>
      <c r="BA44" s="135" t="e">
        <f t="shared" si="242"/>
        <v>#REF!</v>
      </c>
      <c r="BB44" s="135" t="e">
        <f t="shared" si="243"/>
        <v>#REF!</v>
      </c>
      <c r="BC44" s="135" t="e">
        <f t="shared" si="244"/>
        <v>#REF!</v>
      </c>
      <c r="BD44" s="135" t="e">
        <f t="shared" si="245"/>
        <v>#REF!</v>
      </c>
      <c r="BE44" s="135" t="e">
        <f t="shared" si="246"/>
        <v>#REF!</v>
      </c>
      <c r="BF44" s="135" t="e">
        <f t="shared" si="247"/>
        <v>#REF!</v>
      </c>
      <c r="BG44" s="135" t="e">
        <f t="shared" si="248"/>
        <v>#REF!</v>
      </c>
      <c r="BH44" s="135" t="e">
        <f t="shared" si="249"/>
        <v>#REF!</v>
      </c>
      <c r="BI44" s="135" t="e">
        <f t="shared" si="250"/>
        <v>#REF!</v>
      </c>
      <c r="BJ44" s="135" t="e">
        <f t="shared" si="251"/>
        <v>#REF!</v>
      </c>
      <c r="BK44" s="135" t="e">
        <f t="shared" si="252"/>
        <v>#REF!</v>
      </c>
      <c r="BL44" s="135" t="e">
        <f t="shared" si="253"/>
        <v>#REF!</v>
      </c>
      <c r="BM44" s="135" t="e">
        <f t="shared" si="254"/>
        <v>#REF!</v>
      </c>
      <c r="BN44" s="135" t="e">
        <f t="shared" si="255"/>
        <v>#REF!</v>
      </c>
      <c r="BO44" s="135" t="e">
        <f t="shared" si="256"/>
        <v>#REF!</v>
      </c>
      <c r="BP44" s="135" t="e">
        <f t="shared" si="257"/>
        <v>#REF!</v>
      </c>
      <c r="BQ44" s="135" t="e">
        <f t="shared" si="258"/>
        <v>#REF!</v>
      </c>
      <c r="BR44" s="135" t="e">
        <f t="shared" si="259"/>
        <v>#REF!</v>
      </c>
      <c r="BS44" s="135" t="e">
        <f t="shared" si="260"/>
        <v>#REF!</v>
      </c>
      <c r="BT44" s="135" t="e">
        <f t="shared" si="261"/>
        <v>#REF!</v>
      </c>
      <c r="BU44" s="135" t="e">
        <f t="shared" si="262"/>
        <v>#REF!</v>
      </c>
      <c r="BV44" s="135" t="e">
        <f t="shared" si="263"/>
        <v>#REF!</v>
      </c>
      <c r="BW44" s="135" t="e">
        <f t="shared" si="264"/>
        <v>#REF!</v>
      </c>
      <c r="BX44" s="135" t="e">
        <f t="shared" si="265"/>
        <v>#REF!</v>
      </c>
      <c r="BY44" s="135" t="e">
        <f t="shared" si="266"/>
        <v>#REF!</v>
      </c>
      <c r="BZ44" s="135" t="e">
        <f t="shared" si="267"/>
        <v>#REF!</v>
      </c>
      <c r="CA44" s="135" t="e">
        <f t="shared" si="268"/>
        <v>#REF!</v>
      </c>
      <c r="CB44" s="135" t="e">
        <f t="shared" si="269"/>
        <v>#REF!</v>
      </c>
      <c r="CC44" s="135" t="e">
        <f t="shared" si="270"/>
        <v>#REF!</v>
      </c>
      <c r="CD44" s="135" t="e">
        <f t="shared" si="271"/>
        <v>#REF!</v>
      </c>
      <c r="CE44" s="135" t="e">
        <f t="shared" si="272"/>
        <v>#REF!</v>
      </c>
      <c r="CF44" s="135" t="e">
        <f t="shared" si="273"/>
        <v>#REF!</v>
      </c>
      <c r="CG44" s="135" t="e">
        <f t="shared" si="274"/>
        <v>#REF!</v>
      </c>
      <c r="CH44" s="135" t="e">
        <f t="shared" si="275"/>
        <v>#REF!</v>
      </c>
      <c r="CI44" s="135" t="e">
        <f t="shared" si="276"/>
        <v>#REF!</v>
      </c>
      <c r="CJ44" s="135" t="e">
        <f t="shared" si="277"/>
        <v>#REF!</v>
      </c>
      <c r="CK44" s="135" t="e">
        <f t="shared" si="278"/>
        <v>#REF!</v>
      </c>
      <c r="CL44" s="135" t="e">
        <f t="shared" si="279"/>
        <v>#REF!</v>
      </c>
      <c r="CM44" s="135" t="e">
        <f t="shared" si="280"/>
        <v>#REF!</v>
      </c>
      <c r="CN44" s="135" t="e">
        <f t="shared" si="281"/>
        <v>#REF!</v>
      </c>
      <c r="CO44" s="135" t="e">
        <f t="shared" si="282"/>
        <v>#REF!</v>
      </c>
      <c r="CP44" s="135" t="e">
        <f t="shared" si="283"/>
        <v>#REF!</v>
      </c>
      <c r="CQ44" s="135" t="e">
        <f t="shared" si="284"/>
        <v>#REF!</v>
      </c>
      <c r="CR44" s="135" t="e">
        <f t="shared" si="285"/>
        <v>#REF!</v>
      </c>
      <c r="CS44" s="135" t="e">
        <f t="shared" si="286"/>
        <v>#REF!</v>
      </c>
      <c r="CU44" s="36"/>
      <c r="CV44" s="36"/>
      <c r="CW44" s="36"/>
      <c r="CX44" s="36"/>
      <c r="CY44" s="36"/>
      <c r="CZ44" s="36"/>
      <c r="DA44" s="36"/>
      <c r="DB44" s="36"/>
      <c r="DC44" s="36"/>
      <c r="DD44" s="36"/>
      <c r="DE44" s="36"/>
      <c r="DF44" s="36"/>
      <c r="DG44" s="36"/>
      <c r="DH44" s="36"/>
      <c r="DI44" s="36"/>
      <c r="DJ44" s="36"/>
      <c r="DK44" s="36"/>
      <c r="DL44" s="36"/>
      <c r="DM44" s="36"/>
      <c r="DN44" s="36"/>
      <c r="DO44" s="36"/>
      <c r="DP44" s="36"/>
      <c r="DQ44" s="36"/>
      <c r="DR44" s="36"/>
      <c r="DS44" s="36"/>
      <c r="DT44" s="36"/>
      <c r="DU44" s="36"/>
      <c r="DV44" s="36"/>
      <c r="DW44" s="36"/>
      <c r="DX44" s="36"/>
      <c r="DY44" s="36"/>
      <c r="DZ44" s="36"/>
      <c r="EA44" s="36"/>
      <c r="EB44" s="36"/>
      <c r="EC44" s="36"/>
      <c r="ED44" s="36"/>
      <c r="EE44" s="36"/>
      <c r="EF44" s="36"/>
      <c r="EG44" s="36"/>
      <c r="EH44" s="36"/>
      <c r="EI44" s="36"/>
      <c r="EJ44" s="36"/>
      <c r="EK44" s="36"/>
      <c r="EL44" s="36"/>
      <c r="EM44" s="36"/>
      <c r="EN44" s="36"/>
    </row>
    <row r="45" spans="1:144">
      <c r="A45" s="154" t="s">
        <v>300</v>
      </c>
      <c r="B45" s="154" t="s">
        <v>301</v>
      </c>
      <c r="C45" s="147" t="e">
        <f t="shared" si="193"/>
        <v>#REF!</v>
      </c>
      <c r="D45" s="147"/>
      <c r="E45" s="135">
        <f t="shared" si="194"/>
        <v>0</v>
      </c>
      <c r="F45" s="135">
        <f t="shared" si="195"/>
        <v>0</v>
      </c>
      <c r="G45" s="135" t="e">
        <f t="shared" si="196"/>
        <v>#REF!</v>
      </c>
      <c r="H45" s="135" t="e">
        <f t="shared" si="197"/>
        <v>#REF!</v>
      </c>
      <c r="I45" s="135" t="e">
        <f t="shared" si="198"/>
        <v>#REF!</v>
      </c>
      <c r="J45" s="135" t="e">
        <f t="shared" si="199"/>
        <v>#REF!</v>
      </c>
      <c r="K45" s="135" t="e">
        <f t="shared" si="200"/>
        <v>#REF!</v>
      </c>
      <c r="L45" s="135" t="e">
        <f t="shared" si="201"/>
        <v>#REF!</v>
      </c>
      <c r="M45" s="135" t="e">
        <f t="shared" si="202"/>
        <v>#REF!</v>
      </c>
      <c r="N45" s="135">
        <f t="shared" si="203"/>
        <v>0</v>
      </c>
      <c r="O45" s="135">
        <f t="shared" si="204"/>
        <v>0</v>
      </c>
      <c r="P45" s="135">
        <f t="shared" si="205"/>
        <v>0</v>
      </c>
      <c r="Q45" s="135" t="e">
        <f t="shared" si="206"/>
        <v>#REF!</v>
      </c>
      <c r="R45" s="135" t="e">
        <f t="shared" si="207"/>
        <v>#REF!</v>
      </c>
      <c r="S45" s="135" t="e">
        <f t="shared" si="208"/>
        <v>#REF!</v>
      </c>
      <c r="T45" s="135" t="e">
        <f t="shared" si="209"/>
        <v>#REF!</v>
      </c>
      <c r="U45" s="135" t="e">
        <f t="shared" si="210"/>
        <v>#REF!</v>
      </c>
      <c r="V45" s="135" t="e">
        <f t="shared" si="211"/>
        <v>#REF!</v>
      </c>
      <c r="W45" s="135" t="e">
        <f t="shared" si="212"/>
        <v>#REF!</v>
      </c>
      <c r="X45" s="135" t="e">
        <f t="shared" si="213"/>
        <v>#REF!</v>
      </c>
      <c r="Y45" s="135" t="e">
        <f t="shared" si="214"/>
        <v>#REF!</v>
      </c>
      <c r="Z45" s="135" t="e">
        <f t="shared" si="215"/>
        <v>#REF!</v>
      </c>
      <c r="AA45" s="135" t="e">
        <f t="shared" si="216"/>
        <v>#REF!</v>
      </c>
      <c r="AB45" s="135" t="e">
        <f t="shared" si="217"/>
        <v>#REF!</v>
      </c>
      <c r="AC45" s="135" t="e">
        <f t="shared" si="218"/>
        <v>#REF!</v>
      </c>
      <c r="AD45" s="135" t="e">
        <f t="shared" si="219"/>
        <v>#REF!</v>
      </c>
      <c r="AE45" s="135" t="e">
        <f t="shared" si="220"/>
        <v>#REF!</v>
      </c>
      <c r="AF45" s="135" t="e">
        <f t="shared" si="221"/>
        <v>#REF!</v>
      </c>
      <c r="AG45" s="135" t="e">
        <f t="shared" si="222"/>
        <v>#REF!</v>
      </c>
      <c r="AH45" s="135" t="e">
        <f t="shared" si="223"/>
        <v>#REF!</v>
      </c>
      <c r="AI45" s="135" t="e">
        <f t="shared" si="224"/>
        <v>#REF!</v>
      </c>
      <c r="AJ45" s="135" t="e">
        <f t="shared" si="225"/>
        <v>#REF!</v>
      </c>
      <c r="AK45" s="135" t="e">
        <f t="shared" si="226"/>
        <v>#REF!</v>
      </c>
      <c r="AL45" s="135" t="e">
        <f t="shared" si="227"/>
        <v>#REF!</v>
      </c>
      <c r="AM45" s="135" t="e">
        <f t="shared" si="228"/>
        <v>#REF!</v>
      </c>
      <c r="AN45" s="135" t="e">
        <f t="shared" si="229"/>
        <v>#REF!</v>
      </c>
      <c r="AO45" s="135" t="e">
        <f t="shared" si="230"/>
        <v>#REF!</v>
      </c>
      <c r="AP45" s="135" t="e">
        <f t="shared" si="231"/>
        <v>#REF!</v>
      </c>
      <c r="AQ45" s="135" t="e">
        <f t="shared" si="232"/>
        <v>#REF!</v>
      </c>
      <c r="AR45" s="135" t="e">
        <f t="shared" si="233"/>
        <v>#REF!</v>
      </c>
      <c r="AS45" s="135" t="e">
        <f t="shared" si="234"/>
        <v>#REF!</v>
      </c>
      <c r="AT45" s="135" t="e">
        <f t="shared" si="235"/>
        <v>#REF!</v>
      </c>
      <c r="AU45" s="135" t="e">
        <f t="shared" si="236"/>
        <v>#REF!</v>
      </c>
      <c r="AV45" s="135" t="e">
        <f t="shared" si="237"/>
        <v>#REF!</v>
      </c>
      <c r="AW45" s="135" t="e">
        <f t="shared" si="238"/>
        <v>#REF!</v>
      </c>
      <c r="AX45" s="135" t="e">
        <f t="shared" si="239"/>
        <v>#REF!</v>
      </c>
      <c r="AY45" s="135" t="e">
        <f t="shared" si="240"/>
        <v>#REF!</v>
      </c>
      <c r="AZ45" s="135" t="e">
        <f t="shared" si="241"/>
        <v>#REF!</v>
      </c>
      <c r="BA45" s="135" t="e">
        <f t="shared" si="242"/>
        <v>#REF!</v>
      </c>
      <c r="BB45" s="135" t="e">
        <f t="shared" si="243"/>
        <v>#REF!</v>
      </c>
      <c r="BC45" s="135" t="e">
        <f t="shared" si="244"/>
        <v>#REF!</v>
      </c>
      <c r="BD45" s="135" t="e">
        <f t="shared" si="245"/>
        <v>#REF!</v>
      </c>
      <c r="BE45" s="135" t="e">
        <f t="shared" si="246"/>
        <v>#REF!</v>
      </c>
      <c r="BF45" s="135" t="e">
        <f t="shared" si="247"/>
        <v>#REF!</v>
      </c>
      <c r="BG45" s="135" t="e">
        <f t="shared" si="248"/>
        <v>#REF!</v>
      </c>
      <c r="BH45" s="135" t="e">
        <f t="shared" si="249"/>
        <v>#REF!</v>
      </c>
      <c r="BI45" s="135" t="e">
        <f t="shared" si="250"/>
        <v>#REF!</v>
      </c>
      <c r="BJ45" s="135" t="e">
        <f t="shared" si="251"/>
        <v>#REF!</v>
      </c>
      <c r="BK45" s="135" t="e">
        <f t="shared" si="252"/>
        <v>#REF!</v>
      </c>
      <c r="BL45" s="135" t="e">
        <f t="shared" si="253"/>
        <v>#REF!</v>
      </c>
      <c r="BM45" s="135" t="e">
        <f t="shared" si="254"/>
        <v>#REF!</v>
      </c>
      <c r="BN45" s="135" t="e">
        <f t="shared" si="255"/>
        <v>#REF!</v>
      </c>
      <c r="BO45" s="135" t="e">
        <f t="shared" si="256"/>
        <v>#REF!</v>
      </c>
      <c r="BP45" s="135" t="e">
        <f t="shared" si="257"/>
        <v>#REF!</v>
      </c>
      <c r="BQ45" s="135" t="e">
        <f t="shared" si="258"/>
        <v>#REF!</v>
      </c>
      <c r="BR45" s="135" t="e">
        <f t="shared" si="259"/>
        <v>#REF!</v>
      </c>
      <c r="BS45" s="135" t="e">
        <f t="shared" si="260"/>
        <v>#REF!</v>
      </c>
      <c r="BT45" s="135" t="e">
        <f t="shared" si="261"/>
        <v>#REF!</v>
      </c>
      <c r="BU45" s="135" t="e">
        <f t="shared" si="262"/>
        <v>#REF!</v>
      </c>
      <c r="BV45" s="135" t="e">
        <f t="shared" si="263"/>
        <v>#REF!</v>
      </c>
      <c r="BW45" s="135" t="e">
        <f t="shared" si="264"/>
        <v>#REF!</v>
      </c>
      <c r="BX45" s="135" t="e">
        <f t="shared" si="265"/>
        <v>#REF!</v>
      </c>
      <c r="BY45" s="135" t="e">
        <f t="shared" si="266"/>
        <v>#REF!</v>
      </c>
      <c r="BZ45" s="135" t="e">
        <f t="shared" si="267"/>
        <v>#REF!</v>
      </c>
      <c r="CA45" s="135" t="e">
        <f t="shared" si="268"/>
        <v>#REF!</v>
      </c>
      <c r="CB45" s="135" t="e">
        <f t="shared" si="269"/>
        <v>#REF!</v>
      </c>
      <c r="CC45" s="135" t="e">
        <f t="shared" si="270"/>
        <v>#REF!</v>
      </c>
      <c r="CD45" s="135" t="e">
        <f t="shared" si="271"/>
        <v>#REF!</v>
      </c>
      <c r="CE45" s="135" t="e">
        <f t="shared" si="272"/>
        <v>#REF!</v>
      </c>
      <c r="CF45" s="135" t="e">
        <f t="shared" si="273"/>
        <v>#REF!</v>
      </c>
      <c r="CG45" s="135" t="e">
        <f t="shared" si="274"/>
        <v>#REF!</v>
      </c>
      <c r="CH45" s="135" t="e">
        <f t="shared" si="275"/>
        <v>#REF!</v>
      </c>
      <c r="CI45" s="135" t="e">
        <f t="shared" si="276"/>
        <v>#REF!</v>
      </c>
      <c r="CJ45" s="135" t="e">
        <f t="shared" si="277"/>
        <v>#REF!</v>
      </c>
      <c r="CK45" s="135" t="e">
        <f t="shared" si="278"/>
        <v>#REF!</v>
      </c>
      <c r="CL45" s="135" t="e">
        <f t="shared" si="279"/>
        <v>#REF!</v>
      </c>
      <c r="CM45" s="135" t="e">
        <f t="shared" si="280"/>
        <v>#REF!</v>
      </c>
      <c r="CN45" s="135" t="e">
        <f t="shared" si="281"/>
        <v>#REF!</v>
      </c>
      <c r="CO45" s="135" t="e">
        <f t="shared" si="282"/>
        <v>#REF!</v>
      </c>
      <c r="CP45" s="135" t="e">
        <f t="shared" si="283"/>
        <v>#REF!</v>
      </c>
      <c r="CQ45" s="135" t="e">
        <f t="shared" si="284"/>
        <v>#REF!</v>
      </c>
      <c r="CR45" s="135" t="e">
        <f t="shared" si="285"/>
        <v>#REF!</v>
      </c>
      <c r="CS45" s="135" t="e">
        <f t="shared" si="286"/>
        <v>#REF!</v>
      </c>
      <c r="CU45" s="36"/>
      <c r="CV45" s="36"/>
      <c r="CW45" s="36"/>
      <c r="CX45" s="36"/>
      <c r="CY45" s="36"/>
      <c r="CZ45" s="36"/>
      <c r="DA45" s="36"/>
      <c r="DB45" s="36"/>
      <c r="DC45" s="36"/>
      <c r="DD45" s="36"/>
      <c r="DE45" s="36"/>
      <c r="DF45" s="36"/>
      <c r="DG45" s="36"/>
      <c r="DH45" s="36"/>
      <c r="DI45" s="36"/>
      <c r="DJ45" s="36"/>
      <c r="DK45" s="36"/>
      <c r="DL45" s="36"/>
      <c r="DM45" s="36"/>
      <c r="DN45" s="36"/>
      <c r="DO45" s="36"/>
      <c r="DP45" s="36"/>
      <c r="DQ45" s="36"/>
      <c r="DR45" s="36"/>
      <c r="DS45" s="36"/>
      <c r="DT45" s="36"/>
      <c r="DU45" s="36"/>
      <c r="DV45" s="36"/>
      <c r="DW45" s="36"/>
      <c r="DX45" s="36"/>
      <c r="DY45" s="36"/>
      <c r="DZ45" s="36"/>
      <c r="EA45" s="36"/>
      <c r="EB45" s="36"/>
      <c r="EC45" s="36"/>
      <c r="ED45" s="36"/>
      <c r="EE45" s="36"/>
      <c r="EF45" s="36"/>
      <c r="EG45" s="36"/>
      <c r="EH45" s="36"/>
      <c r="EI45" s="36"/>
      <c r="EJ45" s="36"/>
      <c r="EK45" s="36"/>
      <c r="EL45" s="36"/>
      <c r="EM45" s="36"/>
      <c r="EN45" s="36"/>
    </row>
    <row r="46" spans="1:144">
      <c r="A46" s="154" t="s">
        <v>302</v>
      </c>
      <c r="B46" s="154" t="s">
        <v>278</v>
      </c>
      <c r="C46" s="147" t="e">
        <f t="shared" si="193"/>
        <v>#REF!</v>
      </c>
      <c r="D46" s="147"/>
      <c r="E46" s="135">
        <f t="shared" si="194"/>
        <v>0</v>
      </c>
      <c r="F46" s="135">
        <f t="shared" si="195"/>
        <v>0</v>
      </c>
      <c r="G46" s="135" t="e">
        <f t="shared" si="196"/>
        <v>#REF!</v>
      </c>
      <c r="H46" s="135" t="e">
        <f t="shared" si="197"/>
        <v>#REF!</v>
      </c>
      <c r="I46" s="135" t="e">
        <f t="shared" si="198"/>
        <v>#REF!</v>
      </c>
      <c r="J46" s="135" t="e">
        <f t="shared" si="199"/>
        <v>#REF!</v>
      </c>
      <c r="K46" s="135" t="e">
        <f t="shared" si="200"/>
        <v>#REF!</v>
      </c>
      <c r="L46" s="135" t="e">
        <f t="shared" si="201"/>
        <v>#REF!</v>
      </c>
      <c r="M46" s="135" t="e">
        <f t="shared" si="202"/>
        <v>#REF!</v>
      </c>
      <c r="N46" s="135">
        <f t="shared" si="203"/>
        <v>0</v>
      </c>
      <c r="O46" s="135">
        <f t="shared" si="204"/>
        <v>0</v>
      </c>
      <c r="P46" s="135">
        <f t="shared" si="205"/>
        <v>0</v>
      </c>
      <c r="Q46" s="135" t="e">
        <f t="shared" si="206"/>
        <v>#REF!</v>
      </c>
      <c r="R46" s="135" t="e">
        <f t="shared" si="207"/>
        <v>#REF!</v>
      </c>
      <c r="S46" s="135" t="e">
        <f t="shared" si="208"/>
        <v>#REF!</v>
      </c>
      <c r="T46" s="135" t="e">
        <f t="shared" si="209"/>
        <v>#REF!</v>
      </c>
      <c r="U46" s="135" t="e">
        <f t="shared" si="210"/>
        <v>#REF!</v>
      </c>
      <c r="V46" s="135" t="e">
        <f t="shared" si="211"/>
        <v>#REF!</v>
      </c>
      <c r="W46" s="135" t="e">
        <f t="shared" si="212"/>
        <v>#REF!</v>
      </c>
      <c r="X46" s="135" t="e">
        <f t="shared" si="213"/>
        <v>#REF!</v>
      </c>
      <c r="Y46" s="135" t="e">
        <f t="shared" si="214"/>
        <v>#REF!</v>
      </c>
      <c r="Z46" s="135" t="e">
        <f t="shared" si="215"/>
        <v>#REF!</v>
      </c>
      <c r="AA46" s="135" t="e">
        <f t="shared" si="216"/>
        <v>#REF!</v>
      </c>
      <c r="AB46" s="135" t="e">
        <f t="shared" si="217"/>
        <v>#REF!</v>
      </c>
      <c r="AC46" s="135" t="e">
        <f t="shared" si="218"/>
        <v>#REF!</v>
      </c>
      <c r="AD46" s="135" t="e">
        <f t="shared" si="219"/>
        <v>#REF!</v>
      </c>
      <c r="AE46" s="135" t="e">
        <f t="shared" si="220"/>
        <v>#REF!</v>
      </c>
      <c r="AF46" s="135" t="e">
        <f t="shared" si="221"/>
        <v>#REF!</v>
      </c>
      <c r="AG46" s="135" t="e">
        <f t="shared" si="222"/>
        <v>#REF!</v>
      </c>
      <c r="AH46" s="135" t="e">
        <f t="shared" si="223"/>
        <v>#REF!</v>
      </c>
      <c r="AI46" s="135" t="e">
        <f t="shared" si="224"/>
        <v>#REF!</v>
      </c>
      <c r="AJ46" s="135" t="e">
        <f t="shared" si="225"/>
        <v>#REF!</v>
      </c>
      <c r="AK46" s="135" t="e">
        <f t="shared" si="226"/>
        <v>#REF!</v>
      </c>
      <c r="AL46" s="135" t="e">
        <f t="shared" si="227"/>
        <v>#REF!</v>
      </c>
      <c r="AM46" s="135" t="e">
        <f t="shared" si="228"/>
        <v>#REF!</v>
      </c>
      <c r="AN46" s="135" t="e">
        <f t="shared" si="229"/>
        <v>#REF!</v>
      </c>
      <c r="AO46" s="135" t="e">
        <f t="shared" si="230"/>
        <v>#REF!</v>
      </c>
      <c r="AP46" s="135" t="e">
        <f t="shared" si="231"/>
        <v>#REF!</v>
      </c>
      <c r="AQ46" s="135" t="e">
        <f t="shared" si="232"/>
        <v>#REF!</v>
      </c>
      <c r="AR46" s="135" t="e">
        <f t="shared" si="233"/>
        <v>#REF!</v>
      </c>
      <c r="AS46" s="135" t="e">
        <f t="shared" si="234"/>
        <v>#REF!</v>
      </c>
      <c r="AT46" s="135" t="e">
        <f t="shared" si="235"/>
        <v>#REF!</v>
      </c>
      <c r="AU46" s="135" t="e">
        <f t="shared" si="236"/>
        <v>#REF!</v>
      </c>
      <c r="AV46" s="135" t="e">
        <f t="shared" si="237"/>
        <v>#REF!</v>
      </c>
      <c r="AW46" s="135" t="e">
        <f t="shared" si="238"/>
        <v>#REF!</v>
      </c>
      <c r="AX46" s="135" t="e">
        <f t="shared" si="239"/>
        <v>#REF!</v>
      </c>
      <c r="AY46" s="135" t="e">
        <f t="shared" si="240"/>
        <v>#REF!</v>
      </c>
      <c r="AZ46" s="135" t="e">
        <f t="shared" si="241"/>
        <v>#REF!</v>
      </c>
      <c r="BA46" s="135" t="e">
        <f t="shared" si="242"/>
        <v>#REF!</v>
      </c>
      <c r="BB46" s="135" t="e">
        <f t="shared" si="243"/>
        <v>#REF!</v>
      </c>
      <c r="BC46" s="135" t="e">
        <f t="shared" si="244"/>
        <v>#REF!</v>
      </c>
      <c r="BD46" s="135" t="e">
        <f t="shared" si="245"/>
        <v>#REF!</v>
      </c>
      <c r="BE46" s="135" t="e">
        <f t="shared" si="246"/>
        <v>#REF!</v>
      </c>
      <c r="BF46" s="135" t="e">
        <f t="shared" si="247"/>
        <v>#REF!</v>
      </c>
      <c r="BG46" s="135" t="e">
        <f t="shared" si="248"/>
        <v>#REF!</v>
      </c>
      <c r="BH46" s="135" t="e">
        <f t="shared" si="249"/>
        <v>#REF!</v>
      </c>
      <c r="BI46" s="135" t="e">
        <f t="shared" si="250"/>
        <v>#REF!</v>
      </c>
      <c r="BJ46" s="135" t="e">
        <f t="shared" si="251"/>
        <v>#REF!</v>
      </c>
      <c r="BK46" s="135" t="e">
        <f t="shared" si="252"/>
        <v>#REF!</v>
      </c>
      <c r="BL46" s="135" t="e">
        <f t="shared" si="253"/>
        <v>#REF!</v>
      </c>
      <c r="BM46" s="135" t="e">
        <f t="shared" si="254"/>
        <v>#REF!</v>
      </c>
      <c r="BN46" s="135" t="e">
        <f t="shared" si="255"/>
        <v>#REF!</v>
      </c>
      <c r="BO46" s="135" t="e">
        <f t="shared" si="256"/>
        <v>#REF!</v>
      </c>
      <c r="BP46" s="135" t="e">
        <f t="shared" si="257"/>
        <v>#REF!</v>
      </c>
      <c r="BQ46" s="135" t="e">
        <f t="shared" si="258"/>
        <v>#REF!</v>
      </c>
      <c r="BR46" s="135" t="e">
        <f t="shared" si="259"/>
        <v>#REF!</v>
      </c>
      <c r="BS46" s="135" t="e">
        <f t="shared" si="260"/>
        <v>#REF!</v>
      </c>
      <c r="BT46" s="135" t="e">
        <f t="shared" si="261"/>
        <v>#REF!</v>
      </c>
      <c r="BU46" s="135" t="e">
        <f t="shared" si="262"/>
        <v>#REF!</v>
      </c>
      <c r="BV46" s="135" t="e">
        <f t="shared" si="263"/>
        <v>#REF!</v>
      </c>
      <c r="BW46" s="135" t="e">
        <f t="shared" si="264"/>
        <v>#REF!</v>
      </c>
      <c r="BX46" s="135" t="e">
        <f t="shared" si="265"/>
        <v>#REF!</v>
      </c>
      <c r="BY46" s="135" t="e">
        <f t="shared" si="266"/>
        <v>#REF!</v>
      </c>
      <c r="BZ46" s="135" t="e">
        <f t="shared" si="267"/>
        <v>#REF!</v>
      </c>
      <c r="CA46" s="135" t="e">
        <f t="shared" si="268"/>
        <v>#REF!</v>
      </c>
      <c r="CB46" s="135" t="e">
        <f t="shared" si="269"/>
        <v>#REF!</v>
      </c>
      <c r="CC46" s="135" t="e">
        <f t="shared" si="270"/>
        <v>#REF!</v>
      </c>
      <c r="CD46" s="135" t="e">
        <f t="shared" si="271"/>
        <v>#REF!</v>
      </c>
      <c r="CE46" s="135" t="e">
        <f t="shared" si="272"/>
        <v>#REF!</v>
      </c>
      <c r="CF46" s="135" t="e">
        <f t="shared" si="273"/>
        <v>#REF!</v>
      </c>
      <c r="CG46" s="135" t="e">
        <f t="shared" si="274"/>
        <v>#REF!</v>
      </c>
      <c r="CH46" s="135" t="e">
        <f t="shared" si="275"/>
        <v>#REF!</v>
      </c>
      <c r="CI46" s="135" t="e">
        <f t="shared" si="276"/>
        <v>#REF!</v>
      </c>
      <c r="CJ46" s="135" t="e">
        <f t="shared" si="277"/>
        <v>#REF!</v>
      </c>
      <c r="CK46" s="135" t="e">
        <f t="shared" si="278"/>
        <v>#REF!</v>
      </c>
      <c r="CL46" s="135" t="e">
        <f t="shared" si="279"/>
        <v>#REF!</v>
      </c>
      <c r="CM46" s="135" t="e">
        <f t="shared" si="280"/>
        <v>#REF!</v>
      </c>
      <c r="CN46" s="135" t="e">
        <f t="shared" si="281"/>
        <v>#REF!</v>
      </c>
      <c r="CO46" s="135" t="e">
        <f t="shared" si="282"/>
        <v>#REF!</v>
      </c>
      <c r="CP46" s="135" t="e">
        <f t="shared" si="283"/>
        <v>#REF!</v>
      </c>
      <c r="CQ46" s="135" t="e">
        <f t="shared" si="284"/>
        <v>#REF!</v>
      </c>
      <c r="CR46" s="135" t="e">
        <f t="shared" si="285"/>
        <v>#REF!</v>
      </c>
      <c r="CS46" s="135" t="e">
        <f t="shared" si="286"/>
        <v>#REF!</v>
      </c>
      <c r="CU46" s="36"/>
      <c r="CV46" s="36"/>
      <c r="CW46" s="36"/>
      <c r="CX46" s="36"/>
      <c r="CY46" s="36"/>
      <c r="CZ46" s="36"/>
      <c r="DA46" s="36"/>
      <c r="DB46" s="36"/>
      <c r="DC46" s="36"/>
      <c r="DD46" s="36"/>
      <c r="DE46" s="36"/>
      <c r="DF46" s="36"/>
      <c r="DG46" s="36"/>
      <c r="DH46" s="36"/>
      <c r="DI46" s="36"/>
      <c r="DJ46" s="36"/>
      <c r="DK46" s="36"/>
      <c r="DL46" s="36"/>
      <c r="DM46" s="36"/>
      <c r="DN46" s="36"/>
      <c r="DO46" s="36"/>
      <c r="DP46" s="36"/>
      <c r="DQ46" s="36"/>
      <c r="DR46" s="36"/>
      <c r="DS46" s="36"/>
      <c r="DT46" s="36"/>
      <c r="DU46" s="36"/>
      <c r="DV46" s="36"/>
      <c r="DW46" s="36"/>
      <c r="DX46" s="36"/>
      <c r="DY46" s="36"/>
      <c r="DZ46" s="36"/>
      <c r="EA46" s="36"/>
      <c r="EB46" s="36"/>
      <c r="EC46" s="36"/>
      <c r="ED46" s="36"/>
      <c r="EE46" s="36"/>
      <c r="EF46" s="36"/>
      <c r="EG46" s="36"/>
      <c r="EH46" s="36"/>
      <c r="EI46" s="36"/>
      <c r="EJ46" s="36"/>
      <c r="EK46" s="36"/>
      <c r="EL46" s="36"/>
      <c r="EM46" s="36"/>
      <c r="EN46" s="36"/>
    </row>
    <row r="47" spans="1:144">
      <c r="A47" s="154" t="s">
        <v>303</v>
      </c>
      <c r="B47" s="154" t="s">
        <v>274</v>
      </c>
      <c r="C47" s="147" t="e">
        <f t="shared" si="193"/>
        <v>#REF!</v>
      </c>
      <c r="D47" s="147"/>
      <c r="E47" s="135">
        <f t="shared" si="194"/>
        <v>0</v>
      </c>
      <c r="F47" s="135">
        <f t="shared" si="195"/>
        <v>0</v>
      </c>
      <c r="G47" s="135" t="e">
        <f t="shared" si="196"/>
        <v>#REF!</v>
      </c>
      <c r="H47" s="135" t="e">
        <f t="shared" si="197"/>
        <v>#REF!</v>
      </c>
      <c r="I47" s="135" t="e">
        <f t="shared" si="198"/>
        <v>#REF!</v>
      </c>
      <c r="J47" s="135" t="e">
        <f t="shared" si="199"/>
        <v>#REF!</v>
      </c>
      <c r="K47" s="135" t="e">
        <f t="shared" si="200"/>
        <v>#REF!</v>
      </c>
      <c r="L47" s="135" t="e">
        <f t="shared" si="201"/>
        <v>#REF!</v>
      </c>
      <c r="M47" s="135" t="e">
        <f t="shared" si="202"/>
        <v>#REF!</v>
      </c>
      <c r="N47" s="135">
        <f t="shared" si="203"/>
        <v>0</v>
      </c>
      <c r="O47" s="135">
        <f t="shared" si="204"/>
        <v>0</v>
      </c>
      <c r="P47" s="135">
        <f t="shared" si="205"/>
        <v>4</v>
      </c>
      <c r="Q47" s="135" t="e">
        <f t="shared" si="206"/>
        <v>#REF!</v>
      </c>
      <c r="R47" s="135" t="e">
        <f t="shared" si="207"/>
        <v>#REF!</v>
      </c>
      <c r="S47" s="135" t="e">
        <f t="shared" si="208"/>
        <v>#REF!</v>
      </c>
      <c r="T47" s="135" t="e">
        <f t="shared" si="209"/>
        <v>#REF!</v>
      </c>
      <c r="U47" s="135" t="e">
        <f t="shared" si="210"/>
        <v>#REF!</v>
      </c>
      <c r="V47" s="135" t="e">
        <f t="shared" si="211"/>
        <v>#REF!</v>
      </c>
      <c r="W47" s="135" t="e">
        <f t="shared" si="212"/>
        <v>#REF!</v>
      </c>
      <c r="X47" s="135" t="e">
        <f t="shared" si="213"/>
        <v>#REF!</v>
      </c>
      <c r="Y47" s="135" t="e">
        <f t="shared" si="214"/>
        <v>#REF!</v>
      </c>
      <c r="Z47" s="135" t="e">
        <f t="shared" si="215"/>
        <v>#REF!</v>
      </c>
      <c r="AA47" s="135" t="e">
        <f t="shared" si="216"/>
        <v>#REF!</v>
      </c>
      <c r="AB47" s="135" t="e">
        <f t="shared" si="217"/>
        <v>#REF!</v>
      </c>
      <c r="AC47" s="135" t="e">
        <f t="shared" si="218"/>
        <v>#REF!</v>
      </c>
      <c r="AD47" s="135" t="e">
        <f t="shared" si="219"/>
        <v>#REF!</v>
      </c>
      <c r="AE47" s="135" t="e">
        <f t="shared" si="220"/>
        <v>#REF!</v>
      </c>
      <c r="AF47" s="135" t="e">
        <f t="shared" si="221"/>
        <v>#REF!</v>
      </c>
      <c r="AG47" s="135" t="e">
        <f t="shared" si="222"/>
        <v>#REF!</v>
      </c>
      <c r="AH47" s="135" t="e">
        <f t="shared" si="223"/>
        <v>#REF!</v>
      </c>
      <c r="AI47" s="135" t="e">
        <f t="shared" si="224"/>
        <v>#REF!</v>
      </c>
      <c r="AJ47" s="135" t="e">
        <f t="shared" si="225"/>
        <v>#REF!</v>
      </c>
      <c r="AK47" s="135" t="e">
        <f t="shared" si="226"/>
        <v>#REF!</v>
      </c>
      <c r="AL47" s="135" t="e">
        <f t="shared" si="227"/>
        <v>#REF!</v>
      </c>
      <c r="AM47" s="135" t="e">
        <f t="shared" si="228"/>
        <v>#REF!</v>
      </c>
      <c r="AN47" s="135" t="e">
        <f t="shared" si="229"/>
        <v>#REF!</v>
      </c>
      <c r="AO47" s="135" t="e">
        <f t="shared" si="230"/>
        <v>#REF!</v>
      </c>
      <c r="AP47" s="135" t="e">
        <f t="shared" si="231"/>
        <v>#REF!</v>
      </c>
      <c r="AQ47" s="135" t="e">
        <f t="shared" si="232"/>
        <v>#REF!</v>
      </c>
      <c r="AR47" s="135" t="e">
        <f t="shared" si="233"/>
        <v>#REF!</v>
      </c>
      <c r="AS47" s="135" t="e">
        <f t="shared" si="234"/>
        <v>#REF!</v>
      </c>
      <c r="AT47" s="135" t="e">
        <f t="shared" si="235"/>
        <v>#REF!</v>
      </c>
      <c r="AU47" s="135" t="e">
        <f t="shared" si="236"/>
        <v>#REF!</v>
      </c>
      <c r="AV47" s="135" t="e">
        <f t="shared" si="237"/>
        <v>#REF!</v>
      </c>
      <c r="AW47" s="135" t="e">
        <f t="shared" si="238"/>
        <v>#REF!</v>
      </c>
      <c r="AX47" s="135" t="e">
        <f t="shared" si="239"/>
        <v>#REF!</v>
      </c>
      <c r="AY47" s="135" t="e">
        <f t="shared" si="240"/>
        <v>#REF!</v>
      </c>
      <c r="AZ47" s="135" t="e">
        <f t="shared" si="241"/>
        <v>#REF!</v>
      </c>
      <c r="BA47" s="135" t="e">
        <f t="shared" si="242"/>
        <v>#REF!</v>
      </c>
      <c r="BB47" s="135" t="e">
        <f t="shared" si="243"/>
        <v>#REF!</v>
      </c>
      <c r="BC47" s="135" t="e">
        <f t="shared" si="244"/>
        <v>#REF!</v>
      </c>
      <c r="BD47" s="135" t="e">
        <f t="shared" si="245"/>
        <v>#REF!</v>
      </c>
      <c r="BE47" s="135" t="e">
        <f t="shared" si="246"/>
        <v>#REF!</v>
      </c>
      <c r="BF47" s="135" t="e">
        <f t="shared" si="247"/>
        <v>#REF!</v>
      </c>
      <c r="BG47" s="135" t="e">
        <f t="shared" si="248"/>
        <v>#REF!</v>
      </c>
      <c r="BH47" s="135" t="e">
        <f t="shared" si="249"/>
        <v>#REF!</v>
      </c>
      <c r="BI47" s="135" t="e">
        <f t="shared" si="250"/>
        <v>#REF!</v>
      </c>
      <c r="BJ47" s="135" t="e">
        <f t="shared" si="251"/>
        <v>#REF!</v>
      </c>
      <c r="BK47" s="135" t="e">
        <f t="shared" si="252"/>
        <v>#REF!</v>
      </c>
      <c r="BL47" s="135" t="e">
        <f t="shared" si="253"/>
        <v>#REF!</v>
      </c>
      <c r="BM47" s="135" t="e">
        <f t="shared" si="254"/>
        <v>#REF!</v>
      </c>
      <c r="BN47" s="135" t="e">
        <f t="shared" si="255"/>
        <v>#REF!</v>
      </c>
      <c r="BO47" s="135" t="e">
        <f t="shared" si="256"/>
        <v>#REF!</v>
      </c>
      <c r="BP47" s="135" t="e">
        <f t="shared" si="257"/>
        <v>#REF!</v>
      </c>
      <c r="BQ47" s="135" t="e">
        <f t="shared" si="258"/>
        <v>#REF!</v>
      </c>
      <c r="BR47" s="135" t="e">
        <f t="shared" si="259"/>
        <v>#REF!</v>
      </c>
      <c r="BS47" s="135" t="e">
        <f t="shared" si="260"/>
        <v>#REF!</v>
      </c>
      <c r="BT47" s="135" t="e">
        <f t="shared" si="261"/>
        <v>#REF!</v>
      </c>
      <c r="BU47" s="135" t="e">
        <f t="shared" si="262"/>
        <v>#REF!</v>
      </c>
      <c r="BV47" s="135" t="e">
        <f t="shared" si="263"/>
        <v>#REF!</v>
      </c>
      <c r="BW47" s="135" t="e">
        <f t="shared" si="264"/>
        <v>#REF!</v>
      </c>
      <c r="BX47" s="135" t="e">
        <f t="shared" si="265"/>
        <v>#REF!</v>
      </c>
      <c r="BY47" s="135" t="e">
        <f t="shared" si="266"/>
        <v>#REF!</v>
      </c>
      <c r="BZ47" s="135" t="e">
        <f t="shared" si="267"/>
        <v>#REF!</v>
      </c>
      <c r="CA47" s="135" t="e">
        <f t="shared" si="268"/>
        <v>#REF!</v>
      </c>
      <c r="CB47" s="135" t="e">
        <f t="shared" si="269"/>
        <v>#REF!</v>
      </c>
      <c r="CC47" s="135" t="e">
        <f t="shared" si="270"/>
        <v>#REF!</v>
      </c>
      <c r="CD47" s="135" t="e">
        <f t="shared" si="271"/>
        <v>#REF!</v>
      </c>
      <c r="CE47" s="135" t="e">
        <f t="shared" si="272"/>
        <v>#REF!</v>
      </c>
      <c r="CF47" s="135" t="e">
        <f t="shared" si="273"/>
        <v>#REF!</v>
      </c>
      <c r="CG47" s="135" t="e">
        <f t="shared" si="274"/>
        <v>#REF!</v>
      </c>
      <c r="CH47" s="135" t="e">
        <f t="shared" si="275"/>
        <v>#REF!</v>
      </c>
      <c r="CI47" s="135" t="e">
        <f t="shared" si="276"/>
        <v>#REF!</v>
      </c>
      <c r="CJ47" s="135" t="e">
        <f t="shared" si="277"/>
        <v>#REF!</v>
      </c>
      <c r="CK47" s="135" t="e">
        <f t="shared" si="278"/>
        <v>#REF!</v>
      </c>
      <c r="CL47" s="135" t="e">
        <f t="shared" si="279"/>
        <v>#REF!</v>
      </c>
      <c r="CM47" s="135" t="e">
        <f t="shared" si="280"/>
        <v>#REF!</v>
      </c>
      <c r="CN47" s="135" t="e">
        <f t="shared" si="281"/>
        <v>#REF!</v>
      </c>
      <c r="CO47" s="135" t="e">
        <f t="shared" si="282"/>
        <v>#REF!</v>
      </c>
      <c r="CP47" s="135" t="e">
        <f t="shared" si="283"/>
        <v>#REF!</v>
      </c>
      <c r="CQ47" s="135" t="e">
        <f t="shared" si="284"/>
        <v>#REF!</v>
      </c>
      <c r="CR47" s="135" t="e">
        <f t="shared" si="285"/>
        <v>#REF!</v>
      </c>
      <c r="CS47" s="135" t="e">
        <f t="shared" si="286"/>
        <v>#REF!</v>
      </c>
      <c r="CU47" s="36"/>
      <c r="CV47" s="36"/>
      <c r="CW47" s="36"/>
      <c r="CX47" s="36"/>
      <c r="CY47" s="36"/>
      <c r="CZ47" s="36"/>
      <c r="DA47" s="36"/>
      <c r="DB47" s="36"/>
      <c r="DC47" s="36"/>
      <c r="DD47" s="36"/>
      <c r="DE47" s="36"/>
      <c r="DF47" s="36"/>
      <c r="DG47" s="36"/>
      <c r="DH47" s="36"/>
      <c r="DI47" s="36"/>
      <c r="DJ47" s="36"/>
      <c r="DK47" s="36"/>
      <c r="DL47" s="36"/>
      <c r="DM47" s="36"/>
      <c r="DN47" s="36"/>
      <c r="DO47" s="36"/>
      <c r="DP47" s="36"/>
      <c r="DQ47" s="36"/>
      <c r="DR47" s="36"/>
      <c r="DS47" s="36"/>
      <c r="DT47" s="36"/>
      <c r="DU47" s="36"/>
      <c r="DV47" s="36"/>
      <c r="DW47" s="36"/>
      <c r="DX47" s="36"/>
      <c r="DY47" s="36"/>
      <c r="DZ47" s="36"/>
      <c r="EA47" s="36"/>
      <c r="EB47" s="36"/>
      <c r="EC47" s="36"/>
      <c r="ED47" s="36"/>
      <c r="EE47" s="36"/>
      <c r="EF47" s="36"/>
      <c r="EG47" s="36"/>
      <c r="EH47" s="36"/>
      <c r="EI47" s="36"/>
      <c r="EJ47" s="36"/>
      <c r="EK47" s="36"/>
      <c r="EL47" s="36"/>
      <c r="EM47" s="36"/>
      <c r="EN47" s="36"/>
    </row>
    <row r="48" spans="1:144">
      <c r="A48" s="154" t="s">
        <v>304</v>
      </c>
      <c r="B48" s="146" t="s">
        <v>272</v>
      </c>
      <c r="C48" s="147" t="e">
        <f t="shared" si="193"/>
        <v>#REF!</v>
      </c>
      <c r="D48" s="147"/>
      <c r="E48" s="135">
        <f t="shared" si="194"/>
        <v>0</v>
      </c>
      <c r="F48" s="135">
        <f t="shared" si="195"/>
        <v>15</v>
      </c>
      <c r="G48" s="135" t="e">
        <f t="shared" si="196"/>
        <v>#REF!</v>
      </c>
      <c r="H48" s="135" t="e">
        <f t="shared" si="197"/>
        <v>#REF!</v>
      </c>
      <c r="I48" s="135" t="e">
        <f t="shared" si="198"/>
        <v>#REF!</v>
      </c>
      <c r="J48" s="135" t="e">
        <f t="shared" si="199"/>
        <v>#REF!</v>
      </c>
      <c r="K48" s="135" t="e">
        <f t="shared" si="200"/>
        <v>#REF!</v>
      </c>
      <c r="L48" s="135" t="e">
        <f t="shared" si="201"/>
        <v>#REF!</v>
      </c>
      <c r="M48" s="135" t="e">
        <f t="shared" si="202"/>
        <v>#REF!</v>
      </c>
      <c r="N48" s="135">
        <f t="shared" si="203"/>
        <v>0</v>
      </c>
      <c r="O48" s="135">
        <f t="shared" si="204"/>
        <v>0</v>
      </c>
      <c r="P48" s="135">
        <f t="shared" si="205"/>
        <v>1</v>
      </c>
      <c r="Q48" s="135" t="e">
        <f t="shared" si="206"/>
        <v>#REF!</v>
      </c>
      <c r="R48" s="135" t="e">
        <f t="shared" si="207"/>
        <v>#REF!</v>
      </c>
      <c r="S48" s="135" t="e">
        <f t="shared" si="208"/>
        <v>#REF!</v>
      </c>
      <c r="T48" s="135" t="e">
        <f t="shared" si="209"/>
        <v>#REF!</v>
      </c>
      <c r="U48" s="135" t="e">
        <f t="shared" si="210"/>
        <v>#REF!</v>
      </c>
      <c r="V48" s="135" t="e">
        <f t="shared" si="211"/>
        <v>#REF!</v>
      </c>
      <c r="W48" s="135" t="e">
        <f t="shared" si="212"/>
        <v>#REF!</v>
      </c>
      <c r="X48" s="135" t="e">
        <f t="shared" si="213"/>
        <v>#REF!</v>
      </c>
      <c r="Y48" s="135" t="e">
        <f t="shared" si="214"/>
        <v>#REF!</v>
      </c>
      <c r="Z48" s="135" t="e">
        <f t="shared" si="215"/>
        <v>#REF!</v>
      </c>
      <c r="AA48" s="135" t="e">
        <f t="shared" si="216"/>
        <v>#REF!</v>
      </c>
      <c r="AB48" s="135" t="e">
        <f t="shared" si="217"/>
        <v>#REF!</v>
      </c>
      <c r="AC48" s="135" t="e">
        <f t="shared" si="218"/>
        <v>#REF!</v>
      </c>
      <c r="AD48" s="135" t="e">
        <f t="shared" si="219"/>
        <v>#REF!</v>
      </c>
      <c r="AE48" s="135" t="e">
        <f t="shared" si="220"/>
        <v>#REF!</v>
      </c>
      <c r="AF48" s="135" t="e">
        <f t="shared" si="221"/>
        <v>#REF!</v>
      </c>
      <c r="AG48" s="135" t="e">
        <f t="shared" si="222"/>
        <v>#REF!</v>
      </c>
      <c r="AH48" s="135" t="e">
        <f t="shared" si="223"/>
        <v>#REF!</v>
      </c>
      <c r="AI48" s="135" t="e">
        <f t="shared" si="224"/>
        <v>#REF!</v>
      </c>
      <c r="AJ48" s="135" t="e">
        <f t="shared" si="225"/>
        <v>#REF!</v>
      </c>
      <c r="AK48" s="135" t="e">
        <f t="shared" si="226"/>
        <v>#REF!</v>
      </c>
      <c r="AL48" s="135" t="e">
        <f t="shared" si="227"/>
        <v>#REF!</v>
      </c>
      <c r="AM48" s="135" t="e">
        <f t="shared" si="228"/>
        <v>#REF!</v>
      </c>
      <c r="AN48" s="135" t="e">
        <f t="shared" si="229"/>
        <v>#REF!</v>
      </c>
      <c r="AO48" s="135" t="e">
        <f t="shared" si="230"/>
        <v>#REF!</v>
      </c>
      <c r="AP48" s="135" t="e">
        <f t="shared" si="231"/>
        <v>#REF!</v>
      </c>
      <c r="AQ48" s="135" t="e">
        <f t="shared" si="232"/>
        <v>#REF!</v>
      </c>
      <c r="AR48" s="135" t="e">
        <f t="shared" si="233"/>
        <v>#REF!</v>
      </c>
      <c r="AS48" s="135" t="e">
        <f t="shared" si="234"/>
        <v>#REF!</v>
      </c>
      <c r="AT48" s="135" t="e">
        <f t="shared" si="235"/>
        <v>#REF!</v>
      </c>
      <c r="AU48" s="135" t="e">
        <f t="shared" si="236"/>
        <v>#REF!</v>
      </c>
      <c r="AV48" s="135" t="e">
        <f t="shared" si="237"/>
        <v>#REF!</v>
      </c>
      <c r="AW48" s="135" t="e">
        <f t="shared" si="238"/>
        <v>#REF!</v>
      </c>
      <c r="AX48" s="135" t="e">
        <f t="shared" si="239"/>
        <v>#REF!</v>
      </c>
      <c r="AY48" s="135" t="e">
        <f t="shared" si="240"/>
        <v>#REF!</v>
      </c>
      <c r="AZ48" s="135" t="e">
        <f t="shared" si="241"/>
        <v>#REF!</v>
      </c>
      <c r="BA48" s="135" t="e">
        <f t="shared" si="242"/>
        <v>#REF!</v>
      </c>
      <c r="BB48" s="135" t="e">
        <f t="shared" si="243"/>
        <v>#REF!</v>
      </c>
      <c r="BC48" s="135" t="e">
        <f t="shared" si="244"/>
        <v>#REF!</v>
      </c>
      <c r="BD48" s="135" t="e">
        <f t="shared" si="245"/>
        <v>#REF!</v>
      </c>
      <c r="BE48" s="135" t="e">
        <f t="shared" si="246"/>
        <v>#REF!</v>
      </c>
      <c r="BF48" s="135" t="e">
        <f t="shared" si="247"/>
        <v>#REF!</v>
      </c>
      <c r="BG48" s="135" t="e">
        <f t="shared" si="248"/>
        <v>#REF!</v>
      </c>
      <c r="BH48" s="135" t="e">
        <f t="shared" si="249"/>
        <v>#REF!</v>
      </c>
      <c r="BI48" s="135" t="e">
        <f t="shared" si="250"/>
        <v>#REF!</v>
      </c>
      <c r="BJ48" s="135" t="e">
        <f t="shared" si="251"/>
        <v>#REF!</v>
      </c>
      <c r="BK48" s="135" t="e">
        <f t="shared" si="252"/>
        <v>#REF!</v>
      </c>
      <c r="BL48" s="135" t="e">
        <f t="shared" si="253"/>
        <v>#REF!</v>
      </c>
      <c r="BM48" s="135" t="e">
        <f t="shared" si="254"/>
        <v>#REF!</v>
      </c>
      <c r="BN48" s="135" t="e">
        <f t="shared" si="255"/>
        <v>#REF!</v>
      </c>
      <c r="BO48" s="135" t="e">
        <f t="shared" si="256"/>
        <v>#REF!</v>
      </c>
      <c r="BP48" s="135" t="e">
        <f t="shared" si="257"/>
        <v>#REF!</v>
      </c>
      <c r="BQ48" s="135" t="e">
        <f t="shared" si="258"/>
        <v>#REF!</v>
      </c>
      <c r="BR48" s="135" t="e">
        <f t="shared" si="259"/>
        <v>#REF!</v>
      </c>
      <c r="BS48" s="135" t="e">
        <f t="shared" si="260"/>
        <v>#REF!</v>
      </c>
      <c r="BT48" s="135" t="e">
        <f t="shared" si="261"/>
        <v>#REF!</v>
      </c>
      <c r="BU48" s="135" t="e">
        <f t="shared" si="262"/>
        <v>#REF!</v>
      </c>
      <c r="BV48" s="135" t="e">
        <f t="shared" si="263"/>
        <v>#REF!</v>
      </c>
      <c r="BW48" s="135" t="e">
        <f t="shared" si="264"/>
        <v>#REF!</v>
      </c>
      <c r="BX48" s="135" t="e">
        <f t="shared" si="265"/>
        <v>#REF!</v>
      </c>
      <c r="BY48" s="135" t="e">
        <f t="shared" si="266"/>
        <v>#REF!</v>
      </c>
      <c r="BZ48" s="135" t="e">
        <f t="shared" si="267"/>
        <v>#REF!</v>
      </c>
      <c r="CA48" s="135" t="e">
        <f t="shared" si="268"/>
        <v>#REF!</v>
      </c>
      <c r="CB48" s="135" t="e">
        <f t="shared" si="269"/>
        <v>#REF!</v>
      </c>
      <c r="CC48" s="135" t="e">
        <f t="shared" si="270"/>
        <v>#REF!</v>
      </c>
      <c r="CD48" s="135" t="e">
        <f t="shared" si="271"/>
        <v>#REF!</v>
      </c>
      <c r="CE48" s="135" t="e">
        <f t="shared" si="272"/>
        <v>#REF!</v>
      </c>
      <c r="CF48" s="135" t="e">
        <f t="shared" si="273"/>
        <v>#REF!</v>
      </c>
      <c r="CG48" s="135" t="e">
        <f t="shared" si="274"/>
        <v>#REF!</v>
      </c>
      <c r="CH48" s="135" t="e">
        <f t="shared" si="275"/>
        <v>#REF!</v>
      </c>
      <c r="CI48" s="135" t="e">
        <f t="shared" si="276"/>
        <v>#REF!</v>
      </c>
      <c r="CJ48" s="135" t="e">
        <f t="shared" si="277"/>
        <v>#REF!</v>
      </c>
      <c r="CK48" s="135" t="e">
        <f t="shared" si="278"/>
        <v>#REF!</v>
      </c>
      <c r="CL48" s="135" t="e">
        <f t="shared" si="279"/>
        <v>#REF!</v>
      </c>
      <c r="CM48" s="135" t="e">
        <f t="shared" si="280"/>
        <v>#REF!</v>
      </c>
      <c r="CN48" s="135" t="e">
        <f t="shared" si="281"/>
        <v>#REF!</v>
      </c>
      <c r="CO48" s="135" t="e">
        <f t="shared" si="282"/>
        <v>#REF!</v>
      </c>
      <c r="CP48" s="135" t="e">
        <f t="shared" si="283"/>
        <v>#REF!</v>
      </c>
      <c r="CQ48" s="135" t="e">
        <f t="shared" si="284"/>
        <v>#REF!</v>
      </c>
      <c r="CR48" s="135" t="e">
        <f t="shared" si="285"/>
        <v>#REF!</v>
      </c>
      <c r="CS48" s="135" t="e">
        <f t="shared" si="286"/>
        <v>#REF!</v>
      </c>
      <c r="CU48" s="36"/>
      <c r="CV48" s="36"/>
      <c r="CW48" s="36"/>
      <c r="CX48" s="36"/>
      <c r="CY48" s="36"/>
      <c r="CZ48" s="36"/>
      <c r="DA48" s="36"/>
      <c r="DB48" s="36"/>
      <c r="DC48" s="36"/>
      <c r="DD48" s="36"/>
      <c r="DE48" s="36"/>
      <c r="DF48" s="36"/>
      <c r="DG48" s="36"/>
      <c r="DH48" s="36"/>
      <c r="DI48" s="36"/>
      <c r="DJ48" s="36"/>
      <c r="DK48" s="36"/>
      <c r="DL48" s="36"/>
      <c r="DM48" s="36"/>
      <c r="DN48" s="36"/>
      <c r="DO48" s="36"/>
      <c r="DP48" s="36"/>
      <c r="DQ48" s="36"/>
      <c r="DR48" s="36"/>
      <c r="DS48" s="36"/>
      <c r="DT48" s="36"/>
      <c r="DU48" s="36"/>
      <c r="DV48" s="36"/>
      <c r="DW48" s="36"/>
      <c r="DX48" s="36"/>
      <c r="DY48" s="36"/>
      <c r="DZ48" s="36"/>
      <c r="EA48" s="36"/>
      <c r="EB48" s="36"/>
      <c r="EC48" s="36"/>
      <c r="ED48" s="36"/>
      <c r="EE48" s="36"/>
      <c r="EF48" s="36"/>
      <c r="EG48" s="36"/>
      <c r="EH48" s="36"/>
      <c r="EI48" s="36"/>
      <c r="EJ48" s="36"/>
      <c r="EK48" s="36"/>
      <c r="EL48" s="36"/>
      <c r="EM48" s="36"/>
      <c r="EN48" s="36"/>
    </row>
    <row r="49" spans="1:144">
      <c r="A49" s="142"/>
      <c r="B49" s="148" t="s">
        <v>269</v>
      </c>
      <c r="C49" s="147"/>
      <c r="D49" s="149"/>
      <c r="E49" s="135">
        <f t="shared" ref="E49:CS49" si="287">SUM(E41:E48)</f>
        <v>0</v>
      </c>
      <c r="F49" s="135">
        <f t="shared" si="287"/>
        <v>15</v>
      </c>
      <c r="G49" s="135" t="e">
        <f t="shared" si="287"/>
        <v>#REF!</v>
      </c>
      <c r="H49" s="135" t="e">
        <f t="shared" si="287"/>
        <v>#REF!</v>
      </c>
      <c r="I49" s="135" t="e">
        <f t="shared" si="287"/>
        <v>#REF!</v>
      </c>
      <c r="J49" s="135" t="e">
        <f t="shared" si="287"/>
        <v>#REF!</v>
      </c>
      <c r="K49" s="135" t="e">
        <f t="shared" si="287"/>
        <v>#REF!</v>
      </c>
      <c r="L49" s="135" t="e">
        <f t="shared" si="287"/>
        <v>#REF!</v>
      </c>
      <c r="M49" s="135" t="e">
        <f t="shared" si="287"/>
        <v>#REF!</v>
      </c>
      <c r="N49" s="135">
        <f t="shared" si="287"/>
        <v>6</v>
      </c>
      <c r="O49" s="135">
        <f t="shared" si="287"/>
        <v>0</v>
      </c>
      <c r="P49" s="135">
        <f t="shared" si="287"/>
        <v>18</v>
      </c>
      <c r="Q49" s="135" t="e">
        <f t="shared" si="287"/>
        <v>#REF!</v>
      </c>
      <c r="R49" s="135" t="e">
        <f t="shared" si="287"/>
        <v>#REF!</v>
      </c>
      <c r="S49" s="135" t="e">
        <f t="shared" si="287"/>
        <v>#REF!</v>
      </c>
      <c r="T49" s="135" t="e">
        <f t="shared" si="287"/>
        <v>#REF!</v>
      </c>
      <c r="U49" s="135" t="e">
        <f t="shared" si="287"/>
        <v>#REF!</v>
      </c>
      <c r="V49" s="135" t="e">
        <f t="shared" si="287"/>
        <v>#REF!</v>
      </c>
      <c r="W49" s="135" t="e">
        <f t="shared" si="287"/>
        <v>#REF!</v>
      </c>
      <c r="X49" s="135" t="e">
        <f t="shared" si="287"/>
        <v>#REF!</v>
      </c>
      <c r="Y49" s="135" t="e">
        <f t="shared" si="287"/>
        <v>#REF!</v>
      </c>
      <c r="Z49" s="135" t="e">
        <f t="shared" si="287"/>
        <v>#REF!</v>
      </c>
      <c r="AA49" s="135" t="e">
        <f t="shared" si="287"/>
        <v>#REF!</v>
      </c>
      <c r="AB49" s="135" t="e">
        <f t="shared" si="287"/>
        <v>#REF!</v>
      </c>
      <c r="AC49" s="135" t="e">
        <f t="shared" si="287"/>
        <v>#REF!</v>
      </c>
      <c r="AD49" s="135" t="e">
        <f t="shared" si="287"/>
        <v>#REF!</v>
      </c>
      <c r="AE49" s="135" t="e">
        <f t="shared" si="287"/>
        <v>#REF!</v>
      </c>
      <c r="AF49" s="135" t="e">
        <f t="shared" si="287"/>
        <v>#REF!</v>
      </c>
      <c r="AG49" s="135" t="e">
        <f t="shared" si="287"/>
        <v>#REF!</v>
      </c>
      <c r="AH49" s="135" t="e">
        <f t="shared" si="287"/>
        <v>#REF!</v>
      </c>
      <c r="AI49" s="135" t="e">
        <f t="shared" si="287"/>
        <v>#REF!</v>
      </c>
      <c r="AJ49" s="135" t="e">
        <f t="shared" si="287"/>
        <v>#REF!</v>
      </c>
      <c r="AK49" s="135" t="e">
        <f t="shared" si="287"/>
        <v>#REF!</v>
      </c>
      <c r="AL49" s="135" t="e">
        <f t="shared" si="287"/>
        <v>#REF!</v>
      </c>
      <c r="AM49" s="135" t="e">
        <f t="shared" si="287"/>
        <v>#REF!</v>
      </c>
      <c r="AN49" s="135" t="e">
        <f t="shared" si="287"/>
        <v>#REF!</v>
      </c>
      <c r="AO49" s="135" t="e">
        <f t="shared" si="287"/>
        <v>#REF!</v>
      </c>
      <c r="AP49" s="135" t="e">
        <f t="shared" si="287"/>
        <v>#REF!</v>
      </c>
      <c r="AQ49" s="135" t="e">
        <f t="shared" si="287"/>
        <v>#REF!</v>
      </c>
      <c r="AR49" s="135" t="e">
        <f t="shared" si="287"/>
        <v>#REF!</v>
      </c>
      <c r="AS49" s="135" t="e">
        <f t="shared" si="287"/>
        <v>#REF!</v>
      </c>
      <c r="AT49" s="135" t="e">
        <f t="shared" si="287"/>
        <v>#REF!</v>
      </c>
      <c r="AU49" s="135" t="e">
        <f t="shared" si="287"/>
        <v>#REF!</v>
      </c>
      <c r="AV49" s="135" t="e">
        <f t="shared" si="287"/>
        <v>#REF!</v>
      </c>
      <c r="AW49" s="135" t="e">
        <f t="shared" si="287"/>
        <v>#REF!</v>
      </c>
      <c r="AX49" s="135" t="e">
        <f t="shared" si="287"/>
        <v>#REF!</v>
      </c>
      <c r="AY49" s="135" t="e">
        <f t="shared" si="287"/>
        <v>#REF!</v>
      </c>
      <c r="AZ49" s="135" t="e">
        <f t="shared" si="287"/>
        <v>#REF!</v>
      </c>
      <c r="BA49" s="135" t="e">
        <f t="shared" si="287"/>
        <v>#REF!</v>
      </c>
      <c r="BB49" s="135" t="e">
        <f t="shared" si="287"/>
        <v>#REF!</v>
      </c>
      <c r="BC49" s="135" t="e">
        <f t="shared" si="287"/>
        <v>#REF!</v>
      </c>
      <c r="BD49" s="135" t="e">
        <f t="shared" si="287"/>
        <v>#REF!</v>
      </c>
      <c r="BE49" s="135" t="e">
        <f t="shared" si="287"/>
        <v>#REF!</v>
      </c>
      <c r="BF49" s="135" t="e">
        <f t="shared" si="287"/>
        <v>#REF!</v>
      </c>
      <c r="BG49" s="135" t="e">
        <f t="shared" si="287"/>
        <v>#REF!</v>
      </c>
      <c r="BH49" s="135" t="e">
        <f t="shared" si="287"/>
        <v>#REF!</v>
      </c>
      <c r="BI49" s="135" t="e">
        <f t="shared" si="287"/>
        <v>#REF!</v>
      </c>
      <c r="BJ49" s="135" t="e">
        <f t="shared" si="287"/>
        <v>#REF!</v>
      </c>
      <c r="BK49" s="135" t="e">
        <f t="shared" si="287"/>
        <v>#REF!</v>
      </c>
      <c r="BL49" s="135" t="e">
        <f t="shared" si="287"/>
        <v>#REF!</v>
      </c>
      <c r="BM49" s="135" t="e">
        <f t="shared" si="287"/>
        <v>#REF!</v>
      </c>
      <c r="BN49" s="135" t="e">
        <f t="shared" si="287"/>
        <v>#REF!</v>
      </c>
      <c r="BO49" s="135" t="e">
        <f t="shared" si="287"/>
        <v>#REF!</v>
      </c>
      <c r="BP49" s="135" t="e">
        <f t="shared" si="287"/>
        <v>#REF!</v>
      </c>
      <c r="BQ49" s="135" t="e">
        <f t="shared" si="287"/>
        <v>#REF!</v>
      </c>
      <c r="BR49" s="135" t="e">
        <f t="shared" si="287"/>
        <v>#REF!</v>
      </c>
      <c r="BS49" s="135" t="e">
        <f t="shared" si="287"/>
        <v>#REF!</v>
      </c>
      <c r="BT49" s="135" t="e">
        <f t="shared" si="287"/>
        <v>#REF!</v>
      </c>
      <c r="BU49" s="135" t="e">
        <f t="shared" si="287"/>
        <v>#REF!</v>
      </c>
      <c r="BV49" s="135" t="e">
        <f t="shared" si="287"/>
        <v>#REF!</v>
      </c>
      <c r="BW49" s="135" t="e">
        <f t="shared" si="287"/>
        <v>#REF!</v>
      </c>
      <c r="BX49" s="135" t="e">
        <f t="shared" si="287"/>
        <v>#REF!</v>
      </c>
      <c r="BY49" s="135" t="e">
        <f t="shared" si="287"/>
        <v>#REF!</v>
      </c>
      <c r="BZ49" s="135" t="e">
        <f t="shared" si="287"/>
        <v>#REF!</v>
      </c>
      <c r="CA49" s="135" t="e">
        <f t="shared" si="287"/>
        <v>#REF!</v>
      </c>
      <c r="CB49" s="135" t="e">
        <f t="shared" si="287"/>
        <v>#REF!</v>
      </c>
      <c r="CC49" s="135" t="e">
        <f t="shared" si="287"/>
        <v>#REF!</v>
      </c>
      <c r="CD49" s="135" t="e">
        <f t="shared" si="287"/>
        <v>#REF!</v>
      </c>
      <c r="CE49" s="135" t="e">
        <f t="shared" si="287"/>
        <v>#REF!</v>
      </c>
      <c r="CF49" s="135" t="e">
        <f t="shared" si="287"/>
        <v>#REF!</v>
      </c>
      <c r="CG49" s="135" t="e">
        <f t="shared" si="287"/>
        <v>#REF!</v>
      </c>
      <c r="CH49" s="135" t="e">
        <f t="shared" si="287"/>
        <v>#REF!</v>
      </c>
      <c r="CI49" s="135" t="e">
        <f t="shared" si="287"/>
        <v>#REF!</v>
      </c>
      <c r="CJ49" s="135" t="e">
        <f t="shared" si="287"/>
        <v>#REF!</v>
      </c>
      <c r="CK49" s="135" t="e">
        <f t="shared" si="287"/>
        <v>#REF!</v>
      </c>
      <c r="CL49" s="135" t="e">
        <f t="shared" si="287"/>
        <v>#REF!</v>
      </c>
      <c r="CM49" s="135" t="e">
        <f t="shared" si="287"/>
        <v>#REF!</v>
      </c>
      <c r="CN49" s="135" t="e">
        <f t="shared" si="287"/>
        <v>#REF!</v>
      </c>
      <c r="CO49" s="135" t="e">
        <f t="shared" si="287"/>
        <v>#REF!</v>
      </c>
      <c r="CP49" s="135" t="e">
        <f t="shared" si="287"/>
        <v>#REF!</v>
      </c>
      <c r="CQ49" s="135" t="e">
        <f t="shared" si="287"/>
        <v>#REF!</v>
      </c>
      <c r="CR49" s="135" t="e">
        <f t="shared" si="287"/>
        <v>#REF!</v>
      </c>
      <c r="CS49" s="135" t="e">
        <f t="shared" si="287"/>
        <v>#REF!</v>
      </c>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row>
    <row r="50" spans="1:144">
      <c r="A50" s="142"/>
      <c r="B50" s="142"/>
      <c r="C50" s="147"/>
      <c r="D50" s="149"/>
      <c r="E50" s="135"/>
      <c r="F50" s="135"/>
      <c r="G50" s="135"/>
      <c r="H50" s="135"/>
      <c r="I50" s="135"/>
      <c r="J50" s="135"/>
      <c r="K50" s="135"/>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35"/>
      <c r="CG50" s="135"/>
      <c r="CH50" s="135"/>
      <c r="CI50" s="135"/>
      <c r="CJ50" s="135"/>
      <c r="CK50" s="135"/>
      <c r="CL50" s="135"/>
      <c r="CM50" s="135"/>
      <c r="CN50" s="135"/>
      <c r="CO50" s="135"/>
      <c r="CP50" s="135"/>
      <c r="CQ50" s="135"/>
      <c r="CR50" s="135"/>
      <c r="CS50" s="135"/>
      <c r="CU50" s="36"/>
      <c r="CV50" s="36"/>
      <c r="CW50" s="36"/>
      <c r="CX50" s="36"/>
      <c r="CY50" s="36"/>
      <c r="CZ50" s="36"/>
      <c r="DA50" s="36"/>
      <c r="DB50" s="36"/>
      <c r="DC50" s="36"/>
      <c r="DD50" s="36"/>
      <c r="DE50" s="36"/>
      <c r="DF50" s="36"/>
      <c r="DG50" s="36"/>
      <c r="DH50" s="36"/>
      <c r="DI50" s="36"/>
      <c r="DJ50" s="36"/>
      <c r="DK50" s="36"/>
      <c r="DL50" s="36"/>
      <c r="DM50" s="36"/>
      <c r="DN50" s="36"/>
      <c r="DO50" s="36"/>
      <c r="DP50" s="36"/>
      <c r="DQ50" s="36"/>
      <c r="DR50" s="36"/>
      <c r="DS50" s="36"/>
      <c r="DT50" s="36"/>
      <c r="DU50" s="36"/>
      <c r="DV50" s="36"/>
      <c r="DW50" s="36"/>
      <c r="DX50" s="36"/>
      <c r="DY50" s="36"/>
      <c r="DZ50" s="36"/>
      <c r="EA50" s="36"/>
      <c r="EB50" s="36"/>
      <c r="EC50" s="36"/>
      <c r="ED50" s="36"/>
      <c r="EE50" s="36"/>
      <c r="EF50" s="36"/>
      <c r="EG50" s="36"/>
      <c r="EH50" s="36"/>
      <c r="EI50" s="36"/>
      <c r="EJ50" s="36"/>
      <c r="EK50" s="36"/>
      <c r="EL50" s="36"/>
      <c r="EM50" s="36"/>
      <c r="EN50" s="36"/>
    </row>
    <row r="51" spans="1:144">
      <c r="A51" s="306" t="s">
        <v>305</v>
      </c>
      <c r="B51" s="283"/>
      <c r="C51" s="147"/>
      <c r="D51" s="149"/>
      <c r="E51" s="135"/>
      <c r="F51" s="135"/>
      <c r="G51" s="135"/>
      <c r="H51" s="135"/>
      <c r="I51" s="135"/>
      <c r="J51" s="135"/>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5"/>
      <c r="CK51" s="135"/>
      <c r="CL51" s="135"/>
      <c r="CM51" s="135"/>
      <c r="CN51" s="135"/>
      <c r="CO51" s="135"/>
      <c r="CP51" s="135"/>
      <c r="CQ51" s="135"/>
      <c r="CR51" s="135"/>
      <c r="CS51" s="135"/>
      <c r="CU51" s="36"/>
      <c r="CV51" s="36"/>
      <c r="CW51" s="36"/>
      <c r="CX51" s="36"/>
      <c r="CY51" s="36"/>
      <c r="CZ51" s="36"/>
      <c r="DA51" s="36"/>
      <c r="DB51" s="36"/>
      <c r="DC51" s="36"/>
      <c r="DD51" s="36"/>
      <c r="DE51" s="36"/>
      <c r="DF51" s="36"/>
      <c r="DG51" s="36"/>
      <c r="DH51" s="36"/>
      <c r="DI51" s="36"/>
      <c r="DJ51" s="36"/>
      <c r="DK51" s="36"/>
      <c r="DL51" s="36"/>
      <c r="DM51" s="36"/>
      <c r="DN51" s="36"/>
      <c r="DO51" s="36"/>
      <c r="DP51" s="36"/>
      <c r="DQ51" s="36"/>
      <c r="DR51" s="36"/>
      <c r="DS51" s="36"/>
      <c r="DT51" s="36"/>
      <c r="DU51" s="36"/>
      <c r="DV51" s="36"/>
      <c r="DW51" s="36"/>
      <c r="DX51" s="36"/>
      <c r="DY51" s="36"/>
      <c r="DZ51" s="36"/>
      <c r="EA51" s="36"/>
      <c r="EB51" s="36"/>
      <c r="EC51" s="36"/>
      <c r="ED51" s="36"/>
      <c r="EE51" s="36"/>
      <c r="EF51" s="36"/>
      <c r="EG51" s="36"/>
      <c r="EH51" s="36"/>
      <c r="EI51" s="36"/>
      <c r="EJ51" s="36"/>
      <c r="EK51" s="36"/>
      <c r="EL51" s="36"/>
      <c r="EM51" s="36"/>
      <c r="EN51" s="36"/>
    </row>
    <row r="52" spans="1:144">
      <c r="A52" s="142"/>
      <c r="B52" s="142" t="s">
        <v>262</v>
      </c>
      <c r="C52" s="147"/>
      <c r="D52" s="149"/>
      <c r="E52" s="135"/>
      <c r="F52" s="135"/>
      <c r="G52" s="135"/>
      <c r="H52" s="135"/>
      <c r="I52" s="135"/>
      <c r="J52" s="135"/>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5"/>
      <c r="CK52" s="135"/>
      <c r="CL52" s="135"/>
      <c r="CM52" s="135"/>
      <c r="CN52" s="135"/>
      <c r="CO52" s="135"/>
      <c r="CP52" s="135"/>
      <c r="CQ52" s="135"/>
      <c r="CR52" s="135"/>
      <c r="CS52" s="135"/>
      <c r="CU52" s="36"/>
      <c r="CV52" s="36"/>
      <c r="CW52" s="36"/>
      <c r="CX52" s="36"/>
      <c r="CY52" s="36"/>
      <c r="CZ52" s="36"/>
      <c r="DA52" s="36"/>
      <c r="DB52" s="36"/>
      <c r="DC52" s="36"/>
      <c r="DD52" s="36"/>
      <c r="DE52" s="36"/>
      <c r="DF52" s="36"/>
      <c r="DG52" s="36"/>
      <c r="DH52" s="36"/>
      <c r="DI52" s="36"/>
      <c r="DJ52" s="36"/>
      <c r="DK52" s="36"/>
      <c r="DL52" s="36"/>
      <c r="DM52" s="36"/>
      <c r="DN52" s="36"/>
      <c r="DO52" s="36"/>
      <c r="DP52" s="36"/>
      <c r="DQ52" s="36"/>
      <c r="DR52" s="36"/>
      <c r="DS52" s="36"/>
      <c r="DT52" s="36"/>
      <c r="DU52" s="36"/>
      <c r="DV52" s="36"/>
      <c r="DW52" s="36"/>
      <c r="DX52" s="36"/>
      <c r="DY52" s="36"/>
      <c r="DZ52" s="36"/>
      <c r="EA52" s="36"/>
      <c r="EB52" s="36"/>
      <c r="EC52" s="36"/>
      <c r="ED52" s="36"/>
      <c r="EE52" s="36"/>
      <c r="EF52" s="36"/>
      <c r="EG52" s="36"/>
      <c r="EH52" s="36"/>
      <c r="EI52" s="36"/>
      <c r="EJ52" s="36"/>
      <c r="EK52" s="36"/>
      <c r="EL52" s="36"/>
      <c r="EM52" s="36"/>
      <c r="EN52" s="36"/>
    </row>
    <row r="53" spans="1:144">
      <c r="A53" s="152" t="s">
        <v>306</v>
      </c>
      <c r="B53" s="152" t="s">
        <v>307</v>
      </c>
      <c r="C53" s="147" t="e">
        <f t="shared" ref="C53:C54" si="288">SUM(E53:CS53)</f>
        <v>#REF!</v>
      </c>
      <c r="D53" s="147"/>
      <c r="E53" s="135">
        <f>COUNTIF(AlumniPT, $A53)</f>
        <v>0</v>
      </c>
      <c r="F53" s="135">
        <f>COUNTIF(BalaiPustakaPT, $A53)</f>
        <v>0</v>
      </c>
      <c r="G53" s="135" t="e">
        <f>COUNTIF(KytaJayaMandiriCV, $A53)</f>
        <v>#REF!</v>
      </c>
      <c r="H53" s="135" t="e">
        <f>COUNTIF(SindunataCV, $A53)</f>
        <v>#REF!</v>
      </c>
      <c r="I53" s="135" t="e">
        <f>COUNTIF(SyiahKualaUniversityPress, $A53)</f>
        <v>#REF!</v>
      </c>
      <c r="J53" s="135" t="e">
        <f>COUNTIF(UINMALIKIPRESS, $A53)</f>
        <v>#REF!</v>
      </c>
      <c r="K53" s="135" t="e">
        <f>COUNTIF(UNISMAPRESS, $A53)</f>
        <v>#REF!</v>
      </c>
      <c r="L53" s="135" t="e">
        <f>COUNTIF(UnitomoPress, $A53)</f>
        <v>#REF!</v>
      </c>
      <c r="M53" s="135" t="e">
        <f>COUNTIF(TITIANILMUCV, $A53)</f>
        <v>#REF!</v>
      </c>
      <c r="N53" s="135">
        <f>COUNTIF(AlqaprintJatinangor, $A53)</f>
        <v>0</v>
      </c>
      <c r="O53" s="135">
        <f>COUNTIF(AnantaVidyaCV, $A53)</f>
        <v>0</v>
      </c>
      <c r="P53" s="135">
        <f>COUNTIF(AndiOffsetCV, $A53)</f>
        <v>90</v>
      </c>
      <c r="Q53" s="135" t="e">
        <f>COUNTIF(BestariBuanaMurniGroupPT, $A53)</f>
        <v>#REF!</v>
      </c>
      <c r="R53" s="135" t="e">
        <f>COUNTIF(BintangSemestaMediaCV, $A53)</f>
        <v>#REF!</v>
      </c>
      <c r="S53" s="135" t="e">
        <f>COUNTIF(BPKTodungSutanGunungMuliaPT, $A53)</f>
        <v>#REF!</v>
      </c>
      <c r="T53" s="135" t="e">
        <f>COUNTIF(BrataFancyMediaPT, $A53)</f>
        <v>#REF!</v>
      </c>
      <c r="U53" s="135" t="e">
        <f>COUNTIF(BudiUtamaCVDeepublish, $A53)</f>
        <v>#REF!</v>
      </c>
      <c r="V53" s="135" t="e">
        <f>COUNTIF(BukaBukuPustaka, $A53)</f>
        <v>#REF!</v>
      </c>
      <c r="W53" s="135" t="e">
        <f>COUNTIF(BUMIAKSARAPT, $A53)</f>
        <v>#REF!</v>
      </c>
      <c r="X53" s="135" t="e">
        <f>COUNTIF(CahayaDuabelasSemestaPT, $A53)</f>
        <v>#REF!</v>
      </c>
      <c r="Y53" s="135" t="e">
        <f>COUNTIF(CitraAdityaBaktiPT, $A53)</f>
        <v>#REF!</v>
      </c>
      <c r="Z53" s="135" t="e">
        <f>COUNTIF(DeltaEdukasiPrimaCV, $A53)</f>
        <v>#REF!</v>
      </c>
      <c r="AA53" s="135" t="e">
        <f>COUNTIF(DIANDRAPRIMAMITRAMEDIACV, $A53)</f>
        <v>#REF!</v>
      </c>
      <c r="AB53" s="135" t="e">
        <f>COUNTIF(DuniaPustakaJayaPT, $A53)</f>
        <v>#REF!</v>
      </c>
      <c r="AC53" s="135" t="e">
        <f>COUNTIF(DutaPustakaIndonesiaPT, $A53)</f>
        <v>#REF!</v>
      </c>
      <c r="AD53" s="135" t="e">
        <f>COUNTIF(ElementaMediaLiterasiPT, $A53)</f>
        <v>#REF!</v>
      </c>
      <c r="AE53" s="135" t="e">
        <f>COUNTIF(ElexMediaKomputindoPT, $A53)</f>
        <v>#REF!</v>
      </c>
      <c r="AF53" s="135" t="e">
        <f>COUNTIF(EraAdicitraIntermediaPT, $A53)</f>
        <v>#REF!</v>
      </c>
      <c r="AG53" s="135" t="e">
        <f>COUNTIF(GarudaMasSejahteraCV, $A53)</f>
        <v>#REF!</v>
      </c>
      <c r="AH53" s="135" t="e">
        <f>COUNTIF(GavaMediaCV, $A53)</f>
        <v>#REF!</v>
      </c>
      <c r="AI53" s="135" t="e">
        <f>COUNTIF(GemaInsani, $A53)</f>
        <v>#REF!</v>
      </c>
      <c r="AJ53" s="135" t="e">
        <f>COUNTIF(GrahaPrintamaSelarasCV, $A53)</f>
        <v>#REF!</v>
      </c>
      <c r="AK53" s="135" t="e">
        <f>COUNTIF(GramediaPustakaUtamaPT, $A53)</f>
        <v>#REF!</v>
      </c>
      <c r="AL53" s="135" t="e">
        <f>COUNTIF(GrasindoGramediaWidiaSaranaIndonesia, $A53)</f>
        <v>#REF!</v>
      </c>
      <c r="AM53" s="135" t="e">
        <f>COUNTIF(IndivaMediaKreasiPT, $A53)</f>
        <v>#REF!</v>
      </c>
      <c r="AN53" s="135" t="e">
        <f>COUNTIF(IndocampCV, $A53)</f>
        <v>#REF!</v>
      </c>
      <c r="AO53" s="135" t="e">
        <f>COUNTIF(IndonesiaEmasGroup, $A53)</f>
        <v>#REF!</v>
      </c>
      <c r="AP53" s="135" t="e">
        <f>COUNTIF(IntanPariwaraGrupCempakaPutihPT, $A53)</f>
        <v>#REF!</v>
      </c>
      <c r="AQ53" s="135" t="e">
        <f>COUNTIF(InteraCV, $A53)</f>
        <v>#REF!</v>
      </c>
      <c r="AR53" s="135" t="e">
        <f>COUNTIF(JejakPublisherCV, $A53)</f>
        <v>#REF!</v>
      </c>
      <c r="AS53" s="135" t="e">
        <f>COUNTIF(JejakPustaka, $A53)</f>
        <v>#REF!</v>
      </c>
      <c r="AT53" s="135" t="e">
        <f>COUNTIF(JepePressMediaUtamaPT, $A53)</f>
        <v>#REF!</v>
      </c>
      <c r="AU53" s="135" t="e">
        <f>COUNTIF(KanisiusPT, $A53)</f>
        <v>#REF!</v>
      </c>
      <c r="AV53" s="135" t="e">
        <f>COUNTIF(KesaintBlancIndahPT, $A53)</f>
        <v>#REF!</v>
      </c>
      <c r="AW53" s="135" t="e">
        <f>COUNTIF(KompasMediaNusantaraPenerbitBukuKompas, $A53)</f>
        <v>#REF!</v>
      </c>
      <c r="AX53" s="135" t="e">
        <f>COUNTIF(LanggamPustaka, $A53)</f>
        <v>#REF!</v>
      </c>
      <c r="AY53" s="135" t="e">
        <f>COUNTIF(LatifKittoMahesaPT, $A53)</f>
        <v>#REF!</v>
      </c>
      <c r="AZ53" s="135" t="e">
        <f>COUNTIF(LENTERAHATIPT, $A53)</f>
        <v>#REF!</v>
      </c>
      <c r="BA53" s="135" t="e">
        <f>COUNTIF(LenteraPustakaIndonesia, $A53)</f>
        <v>#REF!</v>
      </c>
      <c r="BB53" s="135" t="e">
        <f>COUNTIF(LiterasiNusantaraAbadiGroupPT, $A53)</f>
        <v>#REF!</v>
      </c>
      <c r="BC53" s="135" t="e">
        <f>COUNTIF(LiterindoBerkahKaryaPT, $A53)</f>
        <v>#REF!</v>
      </c>
      <c r="BD53" s="135" t="e">
        <f>COUNTIF(LOKAAKSARACV, $A53)</f>
        <v>#REF!</v>
      </c>
      <c r="BE53" s="135" t="e">
        <f>COUNTIF(LuximaMetroMediaPT, $A53)</f>
        <v>#REF!</v>
      </c>
      <c r="BF53" s="135" t="e">
        <f>COUNTIF(MandarMajuCV, $A53)</f>
        <v>#REF!</v>
      </c>
      <c r="BG53" s="135" t="e">
        <f>COUNTIF(MediaAkselerasi, $A53)</f>
        <v>#REF!</v>
      </c>
      <c r="BH53" s="135" t="e">
        <f>COUNTIF(MediaCendekiaMuslimCV, $A53)</f>
        <v>#REF!</v>
      </c>
      <c r="BI53" s="135" t="e">
        <f>COUNTIF(MediaDinamikaSelarasPT, $A53)</f>
        <v>#REF!</v>
      </c>
      <c r="BJ53" s="135" t="e">
        <f>COUNTIF(MediaKaryaPutraCV, $A53)</f>
        <v>#REF!</v>
      </c>
      <c r="BK53" s="135" t="e">
        <f>COUNTIF(MediaPressindoPT, $A53)</f>
        <v>#REF!</v>
      </c>
      <c r="BL53" s="135" t="e">
        <f>COUNTIF(MediantaraSemestaPT, $A53)</f>
        <v>#REF!</v>
      </c>
      <c r="BM53" s="135" t="e">
        <f>COUNTIF(MelaniaPublishingCV, $A53)</f>
        <v>#REF!</v>
      </c>
      <c r="BN53" s="135" t="e">
        <f>COUNTIF(MutiaraAksaraCV, $A53)</f>
        <v>#REF!</v>
      </c>
      <c r="BO53" s="135" t="e">
        <f>COUNTIF(NafalGlobalNusantaraPT, $A53)</f>
        <v>#REF!</v>
      </c>
      <c r="BP53" s="135" t="e">
        <f>COUNTIF(NiagaSwadayaPT, $A53)</f>
        <v>#REF!</v>
      </c>
      <c r="BQ53" s="135" t="e">
        <f>COUNTIF(NuansaCendekiaCV, $A53)</f>
        <v>#REF!</v>
      </c>
      <c r="BR53" s="135" t="e">
        <f>COUNTIF(PenebarSwadayaPT, $A53)</f>
        <v>#REF!</v>
      </c>
      <c r="BS53" s="135" t="e">
        <f>COUNTIF(PenerbitAdab, $A53)</f>
        <v>#REF!</v>
      </c>
      <c r="BT53" s="135" t="e">
        <f>COUNTIF(PenerbitEGC, $A53)</f>
        <v>#REF!</v>
      </c>
      <c r="BU53" s="135" t="e">
        <f>COUNTIF(PenerbitIPBPressPT, $A53)</f>
        <v>#REF!</v>
      </c>
      <c r="BV53" s="135" t="e">
        <f>COUNTIF(PenerbitSalemba, $A53)</f>
        <v>#REF!</v>
      </c>
      <c r="BW53" s="135" t="e">
        <f>COUNTIF(PohonCahayaSemestaPT, $A53)</f>
        <v>#REF!</v>
      </c>
      <c r="BX53" s="135" t="e">
        <f>COUNTIF(PranaDinamikaSejahteraPT, $A53)</f>
        <v>#REF!</v>
      </c>
      <c r="BY53" s="135" t="e">
        <f>COUNTIF(PrenadaMediaGroup, $A53)</f>
        <v>#REF!</v>
      </c>
      <c r="BZ53" s="135" t="e">
        <f>COUNTIF(PusatDatadanAnalisaTempoPT, $A53)</f>
        <v>#REF!</v>
      </c>
      <c r="CA53" s="135" t="e">
        <f>COUNTIF(PuspaSwaraPT, $A53)</f>
        <v>#REF!</v>
      </c>
      <c r="CB53" s="135" t="e">
        <f>COUNTIF(PustakaBaruPress, $A53)</f>
        <v>#REF!</v>
      </c>
      <c r="CC53" s="135" t="e">
        <f>COUNTIF(PustakaBengawanCV, $A53)</f>
        <v>#REF!</v>
      </c>
      <c r="CD53" s="135" t="e">
        <f>COUNTIF(PustakaRumahCintaCV, $A53)</f>
        <v>#REF!</v>
      </c>
      <c r="CE53" s="135" t="e">
        <f>COUNTIF(RajaGrafindoPersadaPT, $A53)</f>
        <v>#REF!</v>
      </c>
      <c r="CF53" s="135" t="e">
        <f>COUNTIF(RajawaliIntanCemerlang, $A53)</f>
        <v>#REF!</v>
      </c>
      <c r="CG53" s="135" t="e">
        <f>COUNTIF(RayyanaKomunikasindoPT, $A53)</f>
        <v>#REF!</v>
      </c>
      <c r="CH53" s="135" t="e">
        <f>COUNTIF(RefikaAditamaPT, $A53)</f>
        <v>#REF!</v>
      </c>
      <c r="CI53" s="135" t="e">
        <f>COUNTIF(RemajaRosdakaryaPT, $A53)</f>
        <v>#REF!</v>
      </c>
      <c r="CJ53" s="135" t="e">
        <f>COUNTIF(ReneTurosIndonesiaPT, $A53)</f>
        <v>#REF!</v>
      </c>
      <c r="CK53" s="135" t="e">
        <f>COUNTIF(SaranaPancakaryaNusaPT, $A53)</f>
        <v>#REF!</v>
      </c>
      <c r="CL53" s="135" t="e">
        <f>COUNTIF(ScopindoMediaPustakaPT, $A53)</f>
        <v>#REF!</v>
      </c>
      <c r="CM53" s="135" t="e">
        <f>COUNTIF(SetiAjiCV, $A53)</f>
        <v>#REF!</v>
      </c>
      <c r="CN53" s="135" t="e">
        <f>COUNTIF(SinergiPrimaMagnaCV, $A53)</f>
        <v>#REF!</v>
      </c>
      <c r="CO53" s="135" t="e">
        <f>COUNTIF(TazkiaInvestindoUtamaPT, $A53)</f>
        <v>#REF!</v>
      </c>
      <c r="CP53" s="135" t="e">
        <f>COUNTIF(TeguhKaryaCV, $A53)</f>
        <v>#REF!</v>
      </c>
      <c r="CQ53" s="135" t="e">
        <f>COUNTIF(TigaSerangkaiPustakaMandiriPT, $A53)</f>
        <v>#REF!</v>
      </c>
      <c r="CR53" s="135" t="e">
        <f>COUNTIF(TrubusSwadayaPT, $A53)</f>
        <v>#REF!</v>
      </c>
      <c r="CS53" s="135" t="e">
        <f>COUNTIF(UGMPress, $A53)</f>
        <v>#REF!</v>
      </c>
      <c r="CU53" s="36"/>
      <c r="CV53" s="36"/>
      <c r="CW53" s="36"/>
      <c r="CX53" s="36"/>
      <c r="CY53" s="36"/>
      <c r="CZ53" s="36"/>
      <c r="DA53" s="36"/>
      <c r="DB53" s="36"/>
      <c r="DC53" s="36"/>
      <c r="DD53" s="36"/>
      <c r="DE53" s="36"/>
      <c r="DF53" s="36"/>
      <c r="DG53" s="36"/>
      <c r="DH53" s="36"/>
      <c r="DI53" s="36"/>
      <c r="DJ53" s="36"/>
      <c r="DK53" s="36"/>
      <c r="DL53" s="36"/>
      <c r="DM53" s="36"/>
      <c r="DN53" s="36"/>
      <c r="DO53" s="36"/>
      <c r="DP53" s="36"/>
      <c r="DQ53" s="36"/>
      <c r="DR53" s="36"/>
      <c r="DS53" s="36"/>
      <c r="DT53" s="36"/>
      <c r="DU53" s="36"/>
      <c r="DV53" s="36"/>
      <c r="DW53" s="36"/>
      <c r="DX53" s="36"/>
      <c r="DY53" s="36"/>
      <c r="DZ53" s="36"/>
      <c r="EA53" s="36"/>
      <c r="EB53" s="36"/>
      <c r="EC53" s="36"/>
      <c r="ED53" s="36"/>
      <c r="EE53" s="36"/>
      <c r="EF53" s="36"/>
      <c r="EG53" s="36"/>
      <c r="EH53" s="36"/>
      <c r="EI53" s="36"/>
      <c r="EJ53" s="36"/>
      <c r="EK53" s="36"/>
      <c r="EL53" s="36"/>
      <c r="EM53" s="36"/>
      <c r="EN53" s="36"/>
    </row>
    <row r="54" spans="1:144">
      <c r="A54" s="152" t="s">
        <v>308</v>
      </c>
      <c r="B54" s="152" t="s">
        <v>309</v>
      </c>
      <c r="C54" s="147" t="e">
        <f t="shared" si="288"/>
        <v>#REF!</v>
      </c>
      <c r="D54" s="147"/>
      <c r="E54" s="135">
        <f>COUNTIF(AlumniPT, $A54)</f>
        <v>0</v>
      </c>
      <c r="F54" s="135">
        <f>COUNTIF(BalaiPustakaPT, $A54)</f>
        <v>0</v>
      </c>
      <c r="G54" s="135" t="e">
        <f>COUNTIF(KytaJayaMandiriCV, $A54)</f>
        <v>#REF!</v>
      </c>
      <c r="H54" s="135" t="e">
        <f>COUNTIF(SindunataCV, $A54)</f>
        <v>#REF!</v>
      </c>
      <c r="I54" s="135" t="e">
        <f>COUNTIF(SyiahKualaUniversityPress, $A54)</f>
        <v>#REF!</v>
      </c>
      <c r="J54" s="135" t="e">
        <f>COUNTIF(UINMALIKIPRESS, $A54)</f>
        <v>#REF!</v>
      </c>
      <c r="K54" s="135" t="e">
        <f>COUNTIF(UNISMAPRESS, $A54)</f>
        <v>#REF!</v>
      </c>
      <c r="L54" s="135" t="e">
        <f>COUNTIF(UnitomoPress, $A54)</f>
        <v>#REF!</v>
      </c>
      <c r="M54" s="135" t="e">
        <f>COUNTIF(TITIANILMUCV, $A54)</f>
        <v>#REF!</v>
      </c>
      <c r="N54" s="135">
        <f>COUNTIF(AlqaprintJatinangor, $A54)</f>
        <v>0</v>
      </c>
      <c r="O54" s="135">
        <f>COUNTIF(AnantaVidyaCV, $A54)</f>
        <v>2</v>
      </c>
      <c r="P54" s="135">
        <f>COUNTIF(AndiOffsetCV, $A54)</f>
        <v>1</v>
      </c>
      <c r="Q54" s="135" t="e">
        <f>COUNTIF(BestariBuanaMurniGroupPT, $A54)</f>
        <v>#REF!</v>
      </c>
      <c r="R54" s="135" t="e">
        <f>COUNTIF(BintangSemestaMediaCV, $A54)</f>
        <v>#REF!</v>
      </c>
      <c r="S54" s="135" t="e">
        <f>COUNTIF(BPKTodungSutanGunungMuliaPT, $A54)</f>
        <v>#REF!</v>
      </c>
      <c r="T54" s="135" t="e">
        <f>COUNTIF(BrataFancyMediaPT, $A54)</f>
        <v>#REF!</v>
      </c>
      <c r="U54" s="135" t="e">
        <f>COUNTIF(BudiUtamaCVDeepublish, $A54)</f>
        <v>#REF!</v>
      </c>
      <c r="V54" s="135" t="e">
        <f>COUNTIF(BukaBukuPustaka, $A54)</f>
        <v>#REF!</v>
      </c>
      <c r="W54" s="135" t="e">
        <f>COUNTIF(BUMIAKSARAPT, $A54)</f>
        <v>#REF!</v>
      </c>
      <c r="X54" s="135" t="e">
        <f>COUNTIF(CahayaDuabelasSemestaPT, $A54)</f>
        <v>#REF!</v>
      </c>
      <c r="Y54" s="135" t="e">
        <f>COUNTIF(CitraAdityaBaktiPT, $A54)</f>
        <v>#REF!</v>
      </c>
      <c r="Z54" s="135" t="e">
        <f>COUNTIF(DeltaEdukasiPrimaCV, $A54)</f>
        <v>#REF!</v>
      </c>
      <c r="AA54" s="135" t="e">
        <f>COUNTIF(DIANDRAPRIMAMITRAMEDIACV, $A54)</f>
        <v>#REF!</v>
      </c>
      <c r="AB54" s="135" t="e">
        <f>COUNTIF(DuniaPustakaJayaPT, $A54)</f>
        <v>#REF!</v>
      </c>
      <c r="AC54" s="135" t="e">
        <f>COUNTIF(DutaPustakaIndonesiaPT, $A54)</f>
        <v>#REF!</v>
      </c>
      <c r="AD54" s="135" t="e">
        <f>COUNTIF(ElementaMediaLiterasiPT, $A54)</f>
        <v>#REF!</v>
      </c>
      <c r="AE54" s="135" t="e">
        <f>COUNTIF(ElexMediaKomputindoPT, $A54)</f>
        <v>#REF!</v>
      </c>
      <c r="AF54" s="135" t="e">
        <f>COUNTIF(EraAdicitraIntermediaPT, $A54)</f>
        <v>#REF!</v>
      </c>
      <c r="AG54" s="135" t="e">
        <f>COUNTIF(GarudaMasSejahteraCV, $A54)</f>
        <v>#REF!</v>
      </c>
      <c r="AH54" s="135" t="e">
        <f>COUNTIF(GavaMediaCV, $A54)</f>
        <v>#REF!</v>
      </c>
      <c r="AI54" s="135" t="e">
        <f>COUNTIF(GemaInsani, $A54)</f>
        <v>#REF!</v>
      </c>
      <c r="AJ54" s="135" t="e">
        <f>COUNTIF(GrahaPrintamaSelarasCV, $A54)</f>
        <v>#REF!</v>
      </c>
      <c r="AK54" s="135" t="e">
        <f>COUNTIF(GramediaPustakaUtamaPT, $A54)</f>
        <v>#REF!</v>
      </c>
      <c r="AL54" s="135" t="e">
        <f>COUNTIF(GrasindoGramediaWidiaSaranaIndonesia, $A54)</f>
        <v>#REF!</v>
      </c>
      <c r="AM54" s="135" t="e">
        <f>COUNTIF(IndivaMediaKreasiPT, $A54)</f>
        <v>#REF!</v>
      </c>
      <c r="AN54" s="135" t="e">
        <f>COUNTIF(IndocampCV, $A54)</f>
        <v>#REF!</v>
      </c>
      <c r="AO54" s="135" t="e">
        <f>COUNTIF(IndonesiaEmasGroup, $A54)</f>
        <v>#REF!</v>
      </c>
      <c r="AP54" s="135" t="e">
        <f>COUNTIF(IntanPariwaraGrupCempakaPutihPT, $A54)</f>
        <v>#REF!</v>
      </c>
      <c r="AQ54" s="135" t="e">
        <f>COUNTIF(InteraCV, $A54)</f>
        <v>#REF!</v>
      </c>
      <c r="AR54" s="135" t="e">
        <f>COUNTIF(JejakPublisherCV, $A54)</f>
        <v>#REF!</v>
      </c>
      <c r="AS54" s="135" t="e">
        <f>COUNTIF(JejakPustaka, $A54)</f>
        <v>#REF!</v>
      </c>
      <c r="AT54" s="135" t="e">
        <f>COUNTIF(JepePressMediaUtamaPT, $A54)</f>
        <v>#REF!</v>
      </c>
      <c r="AU54" s="135" t="e">
        <f>COUNTIF(KanisiusPT, $A54)</f>
        <v>#REF!</v>
      </c>
      <c r="AV54" s="135" t="e">
        <f>COUNTIF(KesaintBlancIndahPT, $A54)</f>
        <v>#REF!</v>
      </c>
      <c r="AW54" s="135" t="e">
        <f>COUNTIF(KompasMediaNusantaraPenerbitBukuKompas, $A54)</f>
        <v>#REF!</v>
      </c>
      <c r="AX54" s="135" t="e">
        <f>COUNTIF(LanggamPustaka, $A54)</f>
        <v>#REF!</v>
      </c>
      <c r="AY54" s="135" t="e">
        <f>COUNTIF(LatifKittoMahesaPT, $A54)</f>
        <v>#REF!</v>
      </c>
      <c r="AZ54" s="135" t="e">
        <f>COUNTIF(LENTERAHATIPT, $A54)</f>
        <v>#REF!</v>
      </c>
      <c r="BA54" s="135" t="e">
        <f>COUNTIF(LenteraPustakaIndonesia, $A54)</f>
        <v>#REF!</v>
      </c>
      <c r="BB54" s="135" t="e">
        <f>COUNTIF(LiterasiNusantaraAbadiGroupPT, $A54)</f>
        <v>#REF!</v>
      </c>
      <c r="BC54" s="135" t="e">
        <f>COUNTIF(LiterindoBerkahKaryaPT, $A54)</f>
        <v>#REF!</v>
      </c>
      <c r="BD54" s="135" t="e">
        <f>COUNTIF(LOKAAKSARACV, $A54)</f>
        <v>#REF!</v>
      </c>
      <c r="BE54" s="135" t="e">
        <f>COUNTIF(LuximaMetroMediaPT, $A54)</f>
        <v>#REF!</v>
      </c>
      <c r="BF54" s="135" t="e">
        <f>COUNTIF(MandarMajuCV, $A54)</f>
        <v>#REF!</v>
      </c>
      <c r="BG54" s="135" t="e">
        <f>COUNTIF(MediaAkselerasi, $A54)</f>
        <v>#REF!</v>
      </c>
      <c r="BH54" s="135" t="e">
        <f>COUNTIF(MediaCendekiaMuslimCV, $A54)</f>
        <v>#REF!</v>
      </c>
      <c r="BI54" s="135" t="e">
        <f>COUNTIF(MediaDinamikaSelarasPT, $A54)</f>
        <v>#REF!</v>
      </c>
      <c r="BJ54" s="135" t="e">
        <f>COUNTIF(MediaKaryaPutraCV, $A54)</f>
        <v>#REF!</v>
      </c>
      <c r="BK54" s="135" t="e">
        <f>COUNTIF(MediaPressindoPT, $A54)</f>
        <v>#REF!</v>
      </c>
      <c r="BL54" s="135" t="e">
        <f>COUNTIF(MediantaraSemestaPT, $A54)</f>
        <v>#REF!</v>
      </c>
      <c r="BM54" s="135" t="e">
        <f>COUNTIF(MelaniaPublishingCV, $A54)</f>
        <v>#REF!</v>
      </c>
      <c r="BN54" s="135" t="e">
        <f>COUNTIF(MutiaraAksaraCV, $A54)</f>
        <v>#REF!</v>
      </c>
      <c r="BO54" s="135" t="e">
        <f>COUNTIF(NafalGlobalNusantaraPT, $A54)</f>
        <v>#REF!</v>
      </c>
      <c r="BP54" s="135" t="e">
        <f>COUNTIF(NiagaSwadayaPT, $A54)</f>
        <v>#REF!</v>
      </c>
      <c r="BQ54" s="135" t="e">
        <f>COUNTIF(NuansaCendekiaCV, $A54)</f>
        <v>#REF!</v>
      </c>
      <c r="BR54" s="135" t="e">
        <f>COUNTIF(PenebarSwadayaPT, $A54)</f>
        <v>#REF!</v>
      </c>
      <c r="BS54" s="135" t="e">
        <f>COUNTIF(PenerbitAdab, $A54)</f>
        <v>#REF!</v>
      </c>
      <c r="BT54" s="135" t="e">
        <f>COUNTIF(PenerbitEGC, $A54)</f>
        <v>#REF!</v>
      </c>
      <c r="BU54" s="135" t="e">
        <f>COUNTIF(PenerbitIPBPressPT, $A54)</f>
        <v>#REF!</v>
      </c>
      <c r="BV54" s="135" t="e">
        <f>COUNTIF(PenerbitSalemba, $A54)</f>
        <v>#REF!</v>
      </c>
      <c r="BW54" s="135" t="e">
        <f>COUNTIF(PohonCahayaSemestaPT, $A54)</f>
        <v>#REF!</v>
      </c>
      <c r="BX54" s="135" t="e">
        <f>COUNTIF(PranaDinamikaSejahteraPT, $A54)</f>
        <v>#REF!</v>
      </c>
      <c r="BY54" s="135" t="e">
        <f>COUNTIF(PrenadaMediaGroup, $A54)</f>
        <v>#REF!</v>
      </c>
      <c r="BZ54" s="135" t="e">
        <f>COUNTIF(PusatDatadanAnalisaTempoPT, $A54)</f>
        <v>#REF!</v>
      </c>
      <c r="CA54" s="135" t="e">
        <f>COUNTIF(PuspaSwaraPT, $A54)</f>
        <v>#REF!</v>
      </c>
      <c r="CB54" s="135" t="e">
        <f>COUNTIF(PustakaBaruPress, $A54)</f>
        <v>#REF!</v>
      </c>
      <c r="CC54" s="135" t="e">
        <f>COUNTIF(PustakaBengawanCV, $A54)</f>
        <v>#REF!</v>
      </c>
      <c r="CD54" s="135" t="e">
        <f>COUNTIF(PustakaRumahCintaCV, $A54)</f>
        <v>#REF!</v>
      </c>
      <c r="CE54" s="135" t="e">
        <f>COUNTIF(RajaGrafindoPersadaPT, $A54)</f>
        <v>#REF!</v>
      </c>
      <c r="CF54" s="135" t="e">
        <f>COUNTIF(RajawaliIntanCemerlang, $A54)</f>
        <v>#REF!</v>
      </c>
      <c r="CG54" s="135" t="e">
        <f>COUNTIF(RayyanaKomunikasindoPT, $A54)</f>
        <v>#REF!</v>
      </c>
      <c r="CH54" s="135" t="e">
        <f>COUNTIF(RefikaAditamaPT, $A54)</f>
        <v>#REF!</v>
      </c>
      <c r="CI54" s="135" t="e">
        <f>COUNTIF(RemajaRosdakaryaPT, $A54)</f>
        <v>#REF!</v>
      </c>
      <c r="CJ54" s="135" t="e">
        <f>COUNTIF(ReneTurosIndonesiaPT, $A54)</f>
        <v>#REF!</v>
      </c>
      <c r="CK54" s="135" t="e">
        <f>COUNTIF(SaranaPancakaryaNusaPT, $A54)</f>
        <v>#REF!</v>
      </c>
      <c r="CL54" s="135" t="e">
        <f>COUNTIF(ScopindoMediaPustakaPT, $A54)</f>
        <v>#REF!</v>
      </c>
      <c r="CM54" s="135" t="e">
        <f>COUNTIF(SetiAjiCV, $A54)</f>
        <v>#REF!</v>
      </c>
      <c r="CN54" s="135" t="e">
        <f>COUNTIF(SinergiPrimaMagnaCV, $A54)</f>
        <v>#REF!</v>
      </c>
      <c r="CO54" s="135" t="e">
        <f>COUNTIF(TazkiaInvestindoUtamaPT, $A54)</f>
        <v>#REF!</v>
      </c>
      <c r="CP54" s="135" t="e">
        <f>COUNTIF(TeguhKaryaCV, $A54)</f>
        <v>#REF!</v>
      </c>
      <c r="CQ54" s="135" t="e">
        <f>COUNTIF(TigaSerangkaiPustakaMandiriPT, $A54)</f>
        <v>#REF!</v>
      </c>
      <c r="CR54" s="135" t="e">
        <f>COUNTIF(TrubusSwadayaPT, $A54)</f>
        <v>#REF!</v>
      </c>
      <c r="CS54" s="135" t="e">
        <f>COUNTIF(UGMPress, $A54)</f>
        <v>#REF!</v>
      </c>
      <c r="CU54" s="36"/>
      <c r="CV54" s="36"/>
      <c r="CW54" s="36"/>
      <c r="CX54" s="36"/>
      <c r="CY54" s="36"/>
      <c r="CZ54" s="36"/>
      <c r="DA54" s="36"/>
      <c r="DB54" s="36"/>
      <c r="DC54" s="36"/>
      <c r="DD54" s="36"/>
      <c r="DE54" s="36"/>
      <c r="DF54" s="36"/>
      <c r="DG54" s="36"/>
      <c r="DH54" s="36"/>
      <c r="DI54" s="36"/>
      <c r="DJ54" s="36"/>
      <c r="DK54" s="36"/>
      <c r="DL54" s="36"/>
      <c r="DM54" s="36"/>
      <c r="DN54" s="36"/>
      <c r="DO54" s="36"/>
      <c r="DP54" s="36"/>
      <c r="DQ54" s="36"/>
      <c r="DR54" s="36"/>
      <c r="DS54" s="36"/>
      <c r="DT54" s="36"/>
      <c r="DU54" s="36"/>
      <c r="DV54" s="36"/>
      <c r="DW54" s="36"/>
      <c r="DX54" s="36"/>
      <c r="DY54" s="36"/>
      <c r="DZ54" s="36"/>
      <c r="EA54" s="36"/>
      <c r="EB54" s="36"/>
      <c r="EC54" s="36"/>
      <c r="ED54" s="36"/>
      <c r="EE54" s="36"/>
      <c r="EF54" s="36"/>
      <c r="EG54" s="36"/>
      <c r="EH54" s="36"/>
      <c r="EI54" s="36"/>
      <c r="EJ54" s="36"/>
      <c r="EK54" s="36"/>
      <c r="EL54" s="36"/>
      <c r="EM54" s="36"/>
      <c r="EN54" s="36"/>
    </row>
    <row r="55" spans="1:144">
      <c r="A55" s="36"/>
      <c r="B55" s="148" t="s">
        <v>269</v>
      </c>
      <c r="C55" s="147"/>
      <c r="D55" s="149"/>
      <c r="E55" s="135">
        <f t="shared" ref="E55:CS55" si="289">SUM(E53:E54)</f>
        <v>0</v>
      </c>
      <c r="F55" s="135">
        <f t="shared" si="289"/>
        <v>0</v>
      </c>
      <c r="G55" s="135" t="e">
        <f t="shared" si="289"/>
        <v>#REF!</v>
      </c>
      <c r="H55" s="135" t="e">
        <f t="shared" si="289"/>
        <v>#REF!</v>
      </c>
      <c r="I55" s="135" t="e">
        <f t="shared" si="289"/>
        <v>#REF!</v>
      </c>
      <c r="J55" s="135" t="e">
        <f t="shared" si="289"/>
        <v>#REF!</v>
      </c>
      <c r="K55" s="135" t="e">
        <f t="shared" si="289"/>
        <v>#REF!</v>
      </c>
      <c r="L55" s="135" t="e">
        <f t="shared" si="289"/>
        <v>#REF!</v>
      </c>
      <c r="M55" s="135" t="e">
        <f t="shared" si="289"/>
        <v>#REF!</v>
      </c>
      <c r="N55" s="135">
        <f t="shared" si="289"/>
        <v>0</v>
      </c>
      <c r="O55" s="135">
        <f t="shared" si="289"/>
        <v>2</v>
      </c>
      <c r="P55" s="135">
        <f t="shared" si="289"/>
        <v>91</v>
      </c>
      <c r="Q55" s="135" t="e">
        <f t="shared" si="289"/>
        <v>#REF!</v>
      </c>
      <c r="R55" s="135" t="e">
        <f t="shared" si="289"/>
        <v>#REF!</v>
      </c>
      <c r="S55" s="135" t="e">
        <f t="shared" si="289"/>
        <v>#REF!</v>
      </c>
      <c r="T55" s="135" t="e">
        <f t="shared" si="289"/>
        <v>#REF!</v>
      </c>
      <c r="U55" s="135" t="e">
        <f t="shared" si="289"/>
        <v>#REF!</v>
      </c>
      <c r="V55" s="135" t="e">
        <f t="shared" si="289"/>
        <v>#REF!</v>
      </c>
      <c r="W55" s="135" t="e">
        <f t="shared" si="289"/>
        <v>#REF!</v>
      </c>
      <c r="X55" s="135" t="e">
        <f t="shared" si="289"/>
        <v>#REF!</v>
      </c>
      <c r="Y55" s="135" t="e">
        <f t="shared" si="289"/>
        <v>#REF!</v>
      </c>
      <c r="Z55" s="135" t="e">
        <f t="shared" si="289"/>
        <v>#REF!</v>
      </c>
      <c r="AA55" s="135" t="e">
        <f t="shared" si="289"/>
        <v>#REF!</v>
      </c>
      <c r="AB55" s="135" t="e">
        <f t="shared" si="289"/>
        <v>#REF!</v>
      </c>
      <c r="AC55" s="135" t="e">
        <f t="shared" si="289"/>
        <v>#REF!</v>
      </c>
      <c r="AD55" s="135" t="e">
        <f t="shared" si="289"/>
        <v>#REF!</v>
      </c>
      <c r="AE55" s="135" t="e">
        <f t="shared" si="289"/>
        <v>#REF!</v>
      </c>
      <c r="AF55" s="135" t="e">
        <f t="shared" si="289"/>
        <v>#REF!</v>
      </c>
      <c r="AG55" s="135" t="e">
        <f t="shared" si="289"/>
        <v>#REF!</v>
      </c>
      <c r="AH55" s="135" t="e">
        <f t="shared" si="289"/>
        <v>#REF!</v>
      </c>
      <c r="AI55" s="135" t="e">
        <f t="shared" si="289"/>
        <v>#REF!</v>
      </c>
      <c r="AJ55" s="135" t="e">
        <f t="shared" si="289"/>
        <v>#REF!</v>
      </c>
      <c r="AK55" s="135" t="e">
        <f t="shared" si="289"/>
        <v>#REF!</v>
      </c>
      <c r="AL55" s="135" t="e">
        <f t="shared" si="289"/>
        <v>#REF!</v>
      </c>
      <c r="AM55" s="135" t="e">
        <f t="shared" si="289"/>
        <v>#REF!</v>
      </c>
      <c r="AN55" s="135" t="e">
        <f t="shared" si="289"/>
        <v>#REF!</v>
      </c>
      <c r="AO55" s="135" t="e">
        <f t="shared" si="289"/>
        <v>#REF!</v>
      </c>
      <c r="AP55" s="135" t="e">
        <f t="shared" si="289"/>
        <v>#REF!</v>
      </c>
      <c r="AQ55" s="135" t="e">
        <f t="shared" si="289"/>
        <v>#REF!</v>
      </c>
      <c r="AR55" s="135" t="e">
        <f t="shared" si="289"/>
        <v>#REF!</v>
      </c>
      <c r="AS55" s="135" t="e">
        <f t="shared" si="289"/>
        <v>#REF!</v>
      </c>
      <c r="AT55" s="135" t="e">
        <f t="shared" si="289"/>
        <v>#REF!</v>
      </c>
      <c r="AU55" s="135" t="e">
        <f t="shared" si="289"/>
        <v>#REF!</v>
      </c>
      <c r="AV55" s="135" t="e">
        <f t="shared" si="289"/>
        <v>#REF!</v>
      </c>
      <c r="AW55" s="135" t="e">
        <f t="shared" si="289"/>
        <v>#REF!</v>
      </c>
      <c r="AX55" s="135" t="e">
        <f t="shared" si="289"/>
        <v>#REF!</v>
      </c>
      <c r="AY55" s="135" t="e">
        <f t="shared" si="289"/>
        <v>#REF!</v>
      </c>
      <c r="AZ55" s="135" t="e">
        <f t="shared" si="289"/>
        <v>#REF!</v>
      </c>
      <c r="BA55" s="135" t="e">
        <f t="shared" si="289"/>
        <v>#REF!</v>
      </c>
      <c r="BB55" s="135" t="e">
        <f t="shared" si="289"/>
        <v>#REF!</v>
      </c>
      <c r="BC55" s="135" t="e">
        <f t="shared" si="289"/>
        <v>#REF!</v>
      </c>
      <c r="BD55" s="135" t="e">
        <f t="shared" si="289"/>
        <v>#REF!</v>
      </c>
      <c r="BE55" s="135" t="e">
        <f t="shared" si="289"/>
        <v>#REF!</v>
      </c>
      <c r="BF55" s="135" t="e">
        <f t="shared" si="289"/>
        <v>#REF!</v>
      </c>
      <c r="BG55" s="135" t="e">
        <f t="shared" si="289"/>
        <v>#REF!</v>
      </c>
      <c r="BH55" s="135" t="e">
        <f t="shared" si="289"/>
        <v>#REF!</v>
      </c>
      <c r="BI55" s="135" t="e">
        <f t="shared" si="289"/>
        <v>#REF!</v>
      </c>
      <c r="BJ55" s="135" t="e">
        <f t="shared" si="289"/>
        <v>#REF!</v>
      </c>
      <c r="BK55" s="135" t="e">
        <f t="shared" si="289"/>
        <v>#REF!</v>
      </c>
      <c r="BL55" s="135" t="e">
        <f t="shared" si="289"/>
        <v>#REF!</v>
      </c>
      <c r="BM55" s="135" t="e">
        <f t="shared" si="289"/>
        <v>#REF!</v>
      </c>
      <c r="BN55" s="135" t="e">
        <f t="shared" si="289"/>
        <v>#REF!</v>
      </c>
      <c r="BO55" s="135" t="e">
        <f t="shared" si="289"/>
        <v>#REF!</v>
      </c>
      <c r="BP55" s="135" t="e">
        <f t="shared" si="289"/>
        <v>#REF!</v>
      </c>
      <c r="BQ55" s="135" t="e">
        <f t="shared" si="289"/>
        <v>#REF!</v>
      </c>
      <c r="BR55" s="135" t="e">
        <f t="shared" si="289"/>
        <v>#REF!</v>
      </c>
      <c r="BS55" s="135" t="e">
        <f t="shared" si="289"/>
        <v>#REF!</v>
      </c>
      <c r="BT55" s="135" t="e">
        <f t="shared" si="289"/>
        <v>#REF!</v>
      </c>
      <c r="BU55" s="135" t="e">
        <f t="shared" si="289"/>
        <v>#REF!</v>
      </c>
      <c r="BV55" s="135" t="e">
        <f t="shared" si="289"/>
        <v>#REF!</v>
      </c>
      <c r="BW55" s="135" t="e">
        <f t="shared" si="289"/>
        <v>#REF!</v>
      </c>
      <c r="BX55" s="135" t="e">
        <f t="shared" si="289"/>
        <v>#REF!</v>
      </c>
      <c r="BY55" s="135" t="e">
        <f t="shared" si="289"/>
        <v>#REF!</v>
      </c>
      <c r="BZ55" s="135" t="e">
        <f t="shared" si="289"/>
        <v>#REF!</v>
      </c>
      <c r="CA55" s="135" t="e">
        <f t="shared" si="289"/>
        <v>#REF!</v>
      </c>
      <c r="CB55" s="135" t="e">
        <f t="shared" si="289"/>
        <v>#REF!</v>
      </c>
      <c r="CC55" s="135" t="e">
        <f t="shared" si="289"/>
        <v>#REF!</v>
      </c>
      <c r="CD55" s="135" t="e">
        <f t="shared" si="289"/>
        <v>#REF!</v>
      </c>
      <c r="CE55" s="135" t="e">
        <f t="shared" si="289"/>
        <v>#REF!</v>
      </c>
      <c r="CF55" s="135" t="e">
        <f t="shared" si="289"/>
        <v>#REF!</v>
      </c>
      <c r="CG55" s="135" t="e">
        <f t="shared" si="289"/>
        <v>#REF!</v>
      </c>
      <c r="CH55" s="135" t="e">
        <f t="shared" si="289"/>
        <v>#REF!</v>
      </c>
      <c r="CI55" s="135" t="e">
        <f t="shared" si="289"/>
        <v>#REF!</v>
      </c>
      <c r="CJ55" s="135" t="e">
        <f t="shared" si="289"/>
        <v>#REF!</v>
      </c>
      <c r="CK55" s="135" t="e">
        <f t="shared" si="289"/>
        <v>#REF!</v>
      </c>
      <c r="CL55" s="135" t="e">
        <f t="shared" si="289"/>
        <v>#REF!</v>
      </c>
      <c r="CM55" s="135" t="e">
        <f t="shared" si="289"/>
        <v>#REF!</v>
      </c>
      <c r="CN55" s="135" t="e">
        <f t="shared" si="289"/>
        <v>#REF!</v>
      </c>
      <c r="CO55" s="135" t="e">
        <f t="shared" si="289"/>
        <v>#REF!</v>
      </c>
      <c r="CP55" s="135" t="e">
        <f t="shared" si="289"/>
        <v>#REF!</v>
      </c>
      <c r="CQ55" s="135" t="e">
        <f t="shared" si="289"/>
        <v>#REF!</v>
      </c>
      <c r="CR55" s="135" t="e">
        <f t="shared" si="289"/>
        <v>#REF!</v>
      </c>
      <c r="CS55" s="135" t="e">
        <f t="shared" si="289"/>
        <v>#REF!</v>
      </c>
      <c r="CU55" s="36"/>
      <c r="CV55" s="36"/>
      <c r="CW55" s="36"/>
      <c r="CX55" s="36"/>
      <c r="CY55" s="36"/>
      <c r="CZ55" s="36"/>
      <c r="DA55" s="36"/>
      <c r="DB55" s="36"/>
      <c r="DC55" s="36"/>
      <c r="DD55" s="36"/>
      <c r="DE55" s="36"/>
      <c r="DF55" s="36"/>
      <c r="DG55" s="36"/>
      <c r="DH55" s="36"/>
      <c r="DI55" s="36"/>
      <c r="DJ55" s="36"/>
      <c r="DK55" s="36"/>
      <c r="DL55" s="36"/>
      <c r="DM55" s="36"/>
      <c r="DN55" s="36"/>
      <c r="DO55" s="36"/>
      <c r="DP55" s="36"/>
      <c r="DQ55" s="36"/>
      <c r="DR55" s="36"/>
      <c r="DS55" s="36"/>
      <c r="DT55" s="36"/>
      <c r="DU55" s="36"/>
      <c r="DV55" s="36"/>
      <c r="DW55" s="36"/>
      <c r="DX55" s="36"/>
      <c r="DY55" s="36"/>
      <c r="DZ55" s="36"/>
      <c r="EA55" s="36"/>
      <c r="EB55" s="36"/>
      <c r="EC55" s="36"/>
      <c r="ED55" s="36"/>
      <c r="EE55" s="36"/>
      <c r="EF55" s="36"/>
      <c r="EG55" s="36"/>
      <c r="EH55" s="36"/>
      <c r="EI55" s="36"/>
      <c r="EJ55" s="36"/>
      <c r="EK55" s="36"/>
      <c r="EL55" s="36"/>
      <c r="EM55" s="36"/>
      <c r="EN55" s="36"/>
    </row>
    <row r="56" spans="1:144">
      <c r="A56" s="302" t="s">
        <v>310</v>
      </c>
      <c r="B56" s="283"/>
      <c r="C56" s="147"/>
      <c r="D56" s="149"/>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5"/>
      <c r="CK56" s="135"/>
      <c r="CL56" s="135"/>
      <c r="CM56" s="135"/>
      <c r="CN56" s="135"/>
      <c r="CO56" s="135"/>
      <c r="CP56" s="135"/>
      <c r="CQ56" s="135"/>
      <c r="CR56" s="135"/>
      <c r="CS56" s="135"/>
      <c r="CU56" s="36"/>
      <c r="CV56" s="36"/>
      <c r="CW56" s="36"/>
      <c r="CX56" s="36"/>
      <c r="CY56" s="36"/>
      <c r="CZ56" s="36"/>
      <c r="DA56" s="36"/>
      <c r="DB56" s="36"/>
      <c r="DC56" s="36"/>
      <c r="DD56" s="36"/>
      <c r="DE56" s="36"/>
      <c r="DF56" s="36"/>
      <c r="DG56" s="36"/>
      <c r="DH56" s="36"/>
      <c r="DI56" s="36"/>
      <c r="DJ56" s="36"/>
      <c r="DK56" s="36"/>
      <c r="DL56" s="36"/>
      <c r="DM56" s="36"/>
      <c r="DN56" s="36"/>
      <c r="DO56" s="36"/>
      <c r="DP56" s="36"/>
      <c r="DQ56" s="36"/>
      <c r="DR56" s="36"/>
      <c r="DS56" s="36"/>
      <c r="DT56" s="36"/>
      <c r="DU56" s="36"/>
      <c r="DV56" s="36"/>
      <c r="DW56" s="36"/>
      <c r="DX56" s="36"/>
      <c r="DY56" s="36"/>
      <c r="DZ56" s="36"/>
      <c r="EA56" s="36"/>
      <c r="EB56" s="36"/>
      <c r="EC56" s="36"/>
      <c r="ED56" s="36"/>
      <c r="EE56" s="36"/>
      <c r="EF56" s="36"/>
      <c r="EG56" s="36"/>
      <c r="EH56" s="36"/>
      <c r="EI56" s="36"/>
      <c r="EJ56" s="36"/>
      <c r="EK56" s="36"/>
      <c r="EL56" s="36"/>
      <c r="EM56" s="36"/>
      <c r="EN56" s="36"/>
    </row>
    <row r="57" spans="1:144">
      <c r="A57" s="142"/>
      <c r="B57" s="142" t="s">
        <v>262</v>
      </c>
      <c r="C57" s="147"/>
      <c r="D57" s="149"/>
      <c r="E57" s="135"/>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5"/>
      <c r="CK57" s="135"/>
      <c r="CL57" s="135"/>
      <c r="CM57" s="135"/>
      <c r="CN57" s="135"/>
      <c r="CO57" s="135"/>
      <c r="CP57" s="135"/>
      <c r="CQ57" s="135"/>
      <c r="CR57" s="135"/>
      <c r="CS57" s="135"/>
      <c r="CU57" s="36"/>
      <c r="CV57" s="36"/>
      <c r="CW57" s="36"/>
      <c r="CX57" s="36"/>
      <c r="CY57" s="36"/>
      <c r="CZ57" s="36"/>
      <c r="DA57" s="36"/>
      <c r="DB57" s="36"/>
      <c r="DC57" s="36"/>
      <c r="DD57" s="36"/>
      <c r="DE57" s="36"/>
      <c r="DF57" s="36"/>
      <c r="DG57" s="36"/>
      <c r="DH57" s="36"/>
      <c r="DI57" s="36"/>
      <c r="DJ57" s="36"/>
      <c r="DK57" s="36"/>
      <c r="DL57" s="36"/>
      <c r="DM57" s="36"/>
      <c r="DN57" s="36"/>
      <c r="DO57" s="36"/>
      <c r="DP57" s="36"/>
      <c r="DQ57" s="36"/>
      <c r="DR57" s="36"/>
      <c r="DS57" s="36"/>
      <c r="DT57" s="36"/>
      <c r="DU57" s="36"/>
      <c r="DV57" s="36"/>
      <c r="DW57" s="36"/>
      <c r="DX57" s="36"/>
      <c r="DY57" s="36"/>
      <c r="DZ57" s="36"/>
      <c r="EA57" s="36"/>
      <c r="EB57" s="36"/>
      <c r="EC57" s="36"/>
      <c r="ED57" s="36"/>
      <c r="EE57" s="36"/>
      <c r="EF57" s="36"/>
      <c r="EG57" s="36"/>
      <c r="EH57" s="36"/>
      <c r="EI57" s="36"/>
      <c r="EJ57" s="36"/>
      <c r="EK57" s="36"/>
      <c r="EL57" s="36"/>
      <c r="EM57" s="36"/>
      <c r="EN57" s="36"/>
    </row>
    <row r="58" spans="1:144">
      <c r="A58" s="146" t="s">
        <v>311</v>
      </c>
      <c r="B58" s="146" t="s">
        <v>312</v>
      </c>
      <c r="C58" s="147" t="e">
        <f t="shared" ref="C58:C59" si="290">SUM(E58:CS58)</f>
        <v>#REF!</v>
      </c>
      <c r="D58" s="147"/>
      <c r="E58" s="135">
        <f>COUNTIF(AlumniPT, $A58)</f>
        <v>0</v>
      </c>
      <c r="F58" s="135">
        <f>COUNTIF(BalaiPustakaPT, $A58)</f>
        <v>0</v>
      </c>
      <c r="G58" s="135" t="e">
        <f>COUNTIF(KytaJayaMandiriCV, $A58)</f>
        <v>#REF!</v>
      </c>
      <c r="H58" s="135" t="e">
        <f>COUNTIF(SindunataCV, $A58)</f>
        <v>#REF!</v>
      </c>
      <c r="I58" s="135" t="e">
        <f>COUNTIF(SyiahKualaUniversityPress, $A58)</f>
        <v>#REF!</v>
      </c>
      <c r="J58" s="135" t="e">
        <f>COUNTIF(UINMALIKIPRESS, $A58)</f>
        <v>#REF!</v>
      </c>
      <c r="K58" s="135" t="e">
        <f>COUNTIF(UNISMAPRESS, $A58)</f>
        <v>#REF!</v>
      </c>
      <c r="L58" s="135" t="e">
        <f>COUNTIF(UnitomoPress, $A58)</f>
        <v>#REF!</v>
      </c>
      <c r="M58" s="135" t="e">
        <f>COUNTIF(TITIANILMUCV, $A58)</f>
        <v>#REF!</v>
      </c>
      <c r="N58" s="135">
        <f>COUNTIF(AlqaprintJatinangor, $A58)</f>
        <v>0</v>
      </c>
      <c r="O58" s="135">
        <f>COUNTIF(AnantaVidyaCV, $A58)</f>
        <v>0</v>
      </c>
      <c r="P58" s="135">
        <f>COUNTIF(AndiOffsetCV, $A58)</f>
        <v>7</v>
      </c>
      <c r="Q58" s="135" t="e">
        <f>COUNTIF(BestariBuanaMurniGroupPT, $A58)</f>
        <v>#REF!</v>
      </c>
      <c r="R58" s="135" t="e">
        <f>COUNTIF(BintangSemestaMediaCV, $A58)</f>
        <v>#REF!</v>
      </c>
      <c r="S58" s="135" t="e">
        <f>COUNTIF(BPKTodungSutanGunungMuliaPT, $A58)</f>
        <v>#REF!</v>
      </c>
      <c r="T58" s="135" t="e">
        <f>COUNTIF(BrataFancyMediaPT, $A58)</f>
        <v>#REF!</v>
      </c>
      <c r="U58" s="135" t="e">
        <f>COUNTIF(BudiUtamaCVDeepublish, $A58)</f>
        <v>#REF!</v>
      </c>
      <c r="V58" s="135" t="e">
        <f>COUNTIF(BukaBukuPustaka, $A58)</f>
        <v>#REF!</v>
      </c>
      <c r="W58" s="135" t="e">
        <f>COUNTIF(BUMIAKSARAPT, $A58)</f>
        <v>#REF!</v>
      </c>
      <c r="X58" s="135" t="e">
        <f>COUNTIF(CahayaDuabelasSemestaPT, $A58)</f>
        <v>#REF!</v>
      </c>
      <c r="Y58" s="135" t="e">
        <f>COUNTIF(CitraAdityaBaktiPT, $A58)</f>
        <v>#REF!</v>
      </c>
      <c r="Z58" s="135" t="e">
        <f>COUNTIF(DeltaEdukasiPrimaCV, $A58)</f>
        <v>#REF!</v>
      </c>
      <c r="AA58" s="135" t="e">
        <f>COUNTIF(DIANDRAPRIMAMITRAMEDIACV, $A58)</f>
        <v>#REF!</v>
      </c>
      <c r="AB58" s="135" t="e">
        <f>COUNTIF(DuniaPustakaJayaPT, $A58)</f>
        <v>#REF!</v>
      </c>
      <c r="AC58" s="135" t="e">
        <f>COUNTIF(DutaPustakaIndonesiaPT, $A58)</f>
        <v>#REF!</v>
      </c>
      <c r="AD58" s="135" t="e">
        <f>COUNTIF(ElementaMediaLiterasiPT, $A58)</f>
        <v>#REF!</v>
      </c>
      <c r="AE58" s="135" t="e">
        <f>COUNTIF(ElexMediaKomputindoPT, $A58)</f>
        <v>#REF!</v>
      </c>
      <c r="AF58" s="135" t="e">
        <f>COUNTIF(EraAdicitraIntermediaPT, $A58)</f>
        <v>#REF!</v>
      </c>
      <c r="AG58" s="135" t="e">
        <f>COUNTIF(GarudaMasSejahteraCV, $A58)</f>
        <v>#REF!</v>
      </c>
      <c r="AH58" s="135" t="e">
        <f>COUNTIF(GavaMediaCV, $A58)</f>
        <v>#REF!</v>
      </c>
      <c r="AI58" s="135" t="e">
        <f>COUNTIF(GemaInsani, $A58)</f>
        <v>#REF!</v>
      </c>
      <c r="AJ58" s="135" t="e">
        <f>COUNTIF(GrahaPrintamaSelarasCV, $A58)</f>
        <v>#REF!</v>
      </c>
      <c r="AK58" s="135" t="e">
        <f>COUNTIF(GramediaPustakaUtamaPT, $A58)</f>
        <v>#REF!</v>
      </c>
      <c r="AL58" s="135" t="e">
        <f>COUNTIF(GrasindoGramediaWidiaSaranaIndonesia, $A58)</f>
        <v>#REF!</v>
      </c>
      <c r="AM58" s="135" t="e">
        <f>COUNTIF(IndivaMediaKreasiPT, $A58)</f>
        <v>#REF!</v>
      </c>
      <c r="AN58" s="135" t="e">
        <f>COUNTIF(IndocampCV, $A58)</f>
        <v>#REF!</v>
      </c>
      <c r="AO58" s="135" t="e">
        <f>COUNTIF(IndonesiaEmasGroup, $A58)</f>
        <v>#REF!</v>
      </c>
      <c r="AP58" s="135" t="e">
        <f>COUNTIF(IntanPariwaraGrupCempakaPutihPT, $A58)</f>
        <v>#REF!</v>
      </c>
      <c r="AQ58" s="135" t="e">
        <f>COUNTIF(InteraCV, $A58)</f>
        <v>#REF!</v>
      </c>
      <c r="AR58" s="135" t="e">
        <f>COUNTIF(JejakPublisherCV, $A58)</f>
        <v>#REF!</v>
      </c>
      <c r="AS58" s="135" t="e">
        <f>COUNTIF(JejakPustaka, $A58)</f>
        <v>#REF!</v>
      </c>
      <c r="AT58" s="135" t="e">
        <f>COUNTIF(JepePressMediaUtamaPT, $A58)</f>
        <v>#REF!</v>
      </c>
      <c r="AU58" s="135" t="e">
        <f>COUNTIF(KanisiusPT, $A58)</f>
        <v>#REF!</v>
      </c>
      <c r="AV58" s="135" t="e">
        <f>COUNTIF(KesaintBlancIndahPT, $A58)</f>
        <v>#REF!</v>
      </c>
      <c r="AW58" s="135" t="e">
        <f>COUNTIF(KompasMediaNusantaraPenerbitBukuKompas, $A58)</f>
        <v>#REF!</v>
      </c>
      <c r="AX58" s="135" t="e">
        <f>COUNTIF(LanggamPustaka, $A58)</f>
        <v>#REF!</v>
      </c>
      <c r="AY58" s="135" t="e">
        <f>COUNTIF(LatifKittoMahesaPT, $A58)</f>
        <v>#REF!</v>
      </c>
      <c r="AZ58" s="135" t="e">
        <f>COUNTIF(LENTERAHATIPT, $A58)</f>
        <v>#REF!</v>
      </c>
      <c r="BA58" s="135" t="e">
        <f>COUNTIF(LenteraPustakaIndonesia, $A58)</f>
        <v>#REF!</v>
      </c>
      <c r="BB58" s="135" t="e">
        <f>COUNTIF(LiterasiNusantaraAbadiGroupPT, $A58)</f>
        <v>#REF!</v>
      </c>
      <c r="BC58" s="135" t="e">
        <f>COUNTIF(LiterindoBerkahKaryaPT, $A58)</f>
        <v>#REF!</v>
      </c>
      <c r="BD58" s="135" t="e">
        <f>COUNTIF(LOKAAKSARACV, $A58)</f>
        <v>#REF!</v>
      </c>
      <c r="BE58" s="135" t="e">
        <f>COUNTIF(LuximaMetroMediaPT, $A58)</f>
        <v>#REF!</v>
      </c>
      <c r="BF58" s="135" t="e">
        <f>COUNTIF(MandarMajuCV, $A58)</f>
        <v>#REF!</v>
      </c>
      <c r="BG58" s="135" t="e">
        <f>COUNTIF(MediaAkselerasi, $A58)</f>
        <v>#REF!</v>
      </c>
      <c r="BH58" s="135" t="e">
        <f>COUNTIF(MediaCendekiaMuslimCV, $A58)</f>
        <v>#REF!</v>
      </c>
      <c r="BI58" s="135" t="e">
        <f>COUNTIF(MediaDinamikaSelarasPT, $A58)</f>
        <v>#REF!</v>
      </c>
      <c r="BJ58" s="135" t="e">
        <f>COUNTIF(MediaKaryaPutraCV, $A58)</f>
        <v>#REF!</v>
      </c>
      <c r="BK58" s="135" t="e">
        <f>COUNTIF(MediaPressindoPT, $A58)</f>
        <v>#REF!</v>
      </c>
      <c r="BL58" s="135" t="e">
        <f>COUNTIF(MediantaraSemestaPT, $A58)</f>
        <v>#REF!</v>
      </c>
      <c r="BM58" s="135" t="e">
        <f>COUNTIF(MelaniaPublishingCV, $A58)</f>
        <v>#REF!</v>
      </c>
      <c r="BN58" s="135" t="e">
        <f>COUNTIF(MutiaraAksaraCV, $A58)</f>
        <v>#REF!</v>
      </c>
      <c r="BO58" s="135" t="e">
        <f>COUNTIF(NafalGlobalNusantaraPT, $A58)</f>
        <v>#REF!</v>
      </c>
      <c r="BP58" s="135" t="e">
        <f>COUNTIF(NiagaSwadayaPT, $A58)</f>
        <v>#REF!</v>
      </c>
      <c r="BQ58" s="135" t="e">
        <f>COUNTIF(NuansaCendekiaCV, $A58)</f>
        <v>#REF!</v>
      </c>
      <c r="BR58" s="135" t="e">
        <f>COUNTIF(PenebarSwadayaPT, $A58)</f>
        <v>#REF!</v>
      </c>
      <c r="BS58" s="135" t="e">
        <f>COUNTIF(PenerbitAdab, $A58)</f>
        <v>#REF!</v>
      </c>
      <c r="BT58" s="135" t="e">
        <f>COUNTIF(PenerbitEGC, $A58)</f>
        <v>#REF!</v>
      </c>
      <c r="BU58" s="135" t="e">
        <f>COUNTIF(PenerbitIPBPressPT, $A58)</f>
        <v>#REF!</v>
      </c>
      <c r="BV58" s="135" t="e">
        <f>COUNTIF(PenerbitSalemba, $A58)</f>
        <v>#REF!</v>
      </c>
      <c r="BW58" s="135" t="e">
        <f>COUNTIF(PohonCahayaSemestaPT, $A58)</f>
        <v>#REF!</v>
      </c>
      <c r="BX58" s="135" t="e">
        <f>COUNTIF(PranaDinamikaSejahteraPT, $A58)</f>
        <v>#REF!</v>
      </c>
      <c r="BY58" s="135" t="e">
        <f>COUNTIF(PrenadaMediaGroup, $A58)</f>
        <v>#REF!</v>
      </c>
      <c r="BZ58" s="135" t="e">
        <f>COUNTIF(PusatDatadanAnalisaTempoPT, $A58)</f>
        <v>#REF!</v>
      </c>
      <c r="CA58" s="135" t="e">
        <f>COUNTIF(PuspaSwaraPT, $A58)</f>
        <v>#REF!</v>
      </c>
      <c r="CB58" s="135" t="e">
        <f>COUNTIF(PustakaBaruPress, $A58)</f>
        <v>#REF!</v>
      </c>
      <c r="CC58" s="135" t="e">
        <f>COUNTIF(PustakaBengawanCV, $A58)</f>
        <v>#REF!</v>
      </c>
      <c r="CD58" s="135" t="e">
        <f>COUNTIF(PustakaRumahCintaCV, $A58)</f>
        <v>#REF!</v>
      </c>
      <c r="CE58" s="135" t="e">
        <f>COUNTIF(RajaGrafindoPersadaPT, $A58)</f>
        <v>#REF!</v>
      </c>
      <c r="CF58" s="135" t="e">
        <f>COUNTIF(RajawaliIntanCemerlang, $A58)</f>
        <v>#REF!</v>
      </c>
      <c r="CG58" s="135" t="e">
        <f>COUNTIF(RayyanaKomunikasindoPT, $A58)</f>
        <v>#REF!</v>
      </c>
      <c r="CH58" s="135" t="e">
        <f>COUNTIF(RefikaAditamaPT, $A58)</f>
        <v>#REF!</v>
      </c>
      <c r="CI58" s="135" t="e">
        <f>COUNTIF(RemajaRosdakaryaPT, $A58)</f>
        <v>#REF!</v>
      </c>
      <c r="CJ58" s="135" t="e">
        <f>COUNTIF(ReneTurosIndonesiaPT, $A58)</f>
        <v>#REF!</v>
      </c>
      <c r="CK58" s="135" t="e">
        <f>COUNTIF(SaranaPancakaryaNusaPT, $A58)</f>
        <v>#REF!</v>
      </c>
      <c r="CL58" s="135" t="e">
        <f>COUNTIF(ScopindoMediaPustakaPT, $A58)</f>
        <v>#REF!</v>
      </c>
      <c r="CM58" s="135" t="e">
        <f>COUNTIF(SetiAjiCV, $A58)</f>
        <v>#REF!</v>
      </c>
      <c r="CN58" s="135" t="e">
        <f>COUNTIF(SinergiPrimaMagnaCV, $A58)</f>
        <v>#REF!</v>
      </c>
      <c r="CO58" s="135" t="e">
        <f>COUNTIF(TazkiaInvestindoUtamaPT, $A58)</f>
        <v>#REF!</v>
      </c>
      <c r="CP58" s="135" t="e">
        <f>COUNTIF(TeguhKaryaCV, $A58)</f>
        <v>#REF!</v>
      </c>
      <c r="CQ58" s="135" t="e">
        <f>COUNTIF(TigaSerangkaiPustakaMandiriPT, $A58)</f>
        <v>#REF!</v>
      </c>
      <c r="CR58" s="135" t="e">
        <f>COUNTIF(TrubusSwadayaPT, $A58)</f>
        <v>#REF!</v>
      </c>
      <c r="CS58" s="135" t="e">
        <f>COUNTIF(UGMPress, $A58)</f>
        <v>#REF!</v>
      </c>
      <c r="CU58" s="36"/>
      <c r="CV58" s="36"/>
      <c r="CW58" s="36"/>
      <c r="CX58" s="36"/>
      <c r="CY58" s="36"/>
      <c r="CZ58" s="36"/>
      <c r="DA58" s="36"/>
      <c r="DB58" s="36"/>
      <c r="DC58" s="36"/>
      <c r="DD58" s="36"/>
      <c r="DE58" s="36"/>
      <c r="DF58" s="36"/>
      <c r="DG58" s="36"/>
      <c r="DH58" s="36"/>
      <c r="DI58" s="36"/>
      <c r="DJ58" s="36"/>
      <c r="DK58" s="36"/>
      <c r="DL58" s="36"/>
      <c r="DM58" s="36"/>
      <c r="DN58" s="36"/>
      <c r="DO58" s="36"/>
      <c r="DP58" s="36"/>
      <c r="DQ58" s="36"/>
      <c r="DR58" s="36"/>
      <c r="DS58" s="36"/>
      <c r="DT58" s="36"/>
      <c r="DU58" s="36"/>
      <c r="DV58" s="36"/>
      <c r="DW58" s="36"/>
      <c r="DX58" s="36"/>
      <c r="DY58" s="36"/>
      <c r="DZ58" s="36"/>
      <c r="EA58" s="36"/>
      <c r="EB58" s="36"/>
      <c r="EC58" s="36"/>
      <c r="ED58" s="36"/>
      <c r="EE58" s="36"/>
      <c r="EF58" s="36"/>
      <c r="EG58" s="36"/>
      <c r="EH58" s="36"/>
      <c r="EI58" s="36"/>
      <c r="EJ58" s="36"/>
      <c r="EK58" s="36"/>
      <c r="EL58" s="36"/>
      <c r="EM58" s="36"/>
      <c r="EN58" s="36"/>
    </row>
    <row r="59" spans="1:144">
      <c r="A59" s="146" t="s">
        <v>313</v>
      </c>
      <c r="B59" s="146" t="s">
        <v>314</v>
      </c>
      <c r="C59" s="147" t="e">
        <f t="shared" si="290"/>
        <v>#REF!</v>
      </c>
      <c r="D59" s="147"/>
      <c r="E59" s="135">
        <f>COUNTIF(AlumniPT, $A59)</f>
        <v>0</v>
      </c>
      <c r="F59" s="135">
        <f>COUNTIF(BalaiPustakaPT, $A59)</f>
        <v>0</v>
      </c>
      <c r="G59" s="135" t="e">
        <f>COUNTIF(KytaJayaMandiriCV, $A59)</f>
        <v>#REF!</v>
      </c>
      <c r="H59" s="135" t="e">
        <f>COUNTIF(SindunataCV, $A59)</f>
        <v>#REF!</v>
      </c>
      <c r="I59" s="135" t="e">
        <f>COUNTIF(SyiahKualaUniversityPress, $A59)</f>
        <v>#REF!</v>
      </c>
      <c r="J59" s="135" t="e">
        <f>COUNTIF(UINMALIKIPRESS, $A59)</f>
        <v>#REF!</v>
      </c>
      <c r="K59" s="135" t="e">
        <f>COUNTIF(UNISMAPRESS, $A59)</f>
        <v>#REF!</v>
      </c>
      <c r="L59" s="135" t="e">
        <f>COUNTIF(UnitomoPress, $A59)</f>
        <v>#REF!</v>
      </c>
      <c r="M59" s="135" t="e">
        <f>COUNTIF(TITIANILMUCV, $A59)</f>
        <v>#REF!</v>
      </c>
      <c r="N59" s="135">
        <f>COUNTIF(AlqaprintJatinangor, $A59)</f>
        <v>0</v>
      </c>
      <c r="O59" s="135">
        <f>COUNTIF(AnantaVidyaCV, $A59)</f>
        <v>0</v>
      </c>
      <c r="P59" s="135">
        <f>COUNTIF(AndiOffsetCV, $A59)</f>
        <v>32</v>
      </c>
      <c r="Q59" s="135" t="e">
        <f>COUNTIF(BestariBuanaMurniGroupPT, $A59)</f>
        <v>#REF!</v>
      </c>
      <c r="R59" s="135" t="e">
        <f>COUNTIF(BintangSemestaMediaCV, $A59)</f>
        <v>#REF!</v>
      </c>
      <c r="S59" s="135" t="e">
        <f>COUNTIF(BPKTodungSutanGunungMuliaPT, $A59)</f>
        <v>#REF!</v>
      </c>
      <c r="T59" s="135" t="e">
        <f>COUNTIF(BrataFancyMediaPT, $A59)</f>
        <v>#REF!</v>
      </c>
      <c r="U59" s="135" t="e">
        <f>COUNTIF(BudiUtamaCVDeepublish, $A59)</f>
        <v>#REF!</v>
      </c>
      <c r="V59" s="135" t="e">
        <f>COUNTIF(BukaBukuPustaka, $A59)</f>
        <v>#REF!</v>
      </c>
      <c r="W59" s="135" t="e">
        <f>COUNTIF(BUMIAKSARAPT, $A59)</f>
        <v>#REF!</v>
      </c>
      <c r="X59" s="135" t="e">
        <f>COUNTIF(CahayaDuabelasSemestaPT, $A59)</f>
        <v>#REF!</v>
      </c>
      <c r="Y59" s="135" t="e">
        <f>COUNTIF(CitraAdityaBaktiPT, $A59)</f>
        <v>#REF!</v>
      </c>
      <c r="Z59" s="135" t="e">
        <f>COUNTIF(DeltaEdukasiPrimaCV, $A59)</f>
        <v>#REF!</v>
      </c>
      <c r="AA59" s="135" t="e">
        <f>COUNTIF(DIANDRAPRIMAMITRAMEDIACV, $A59)</f>
        <v>#REF!</v>
      </c>
      <c r="AB59" s="135" t="e">
        <f>COUNTIF(DuniaPustakaJayaPT, $A59)</f>
        <v>#REF!</v>
      </c>
      <c r="AC59" s="135" t="e">
        <f>COUNTIF(DutaPustakaIndonesiaPT, $A59)</f>
        <v>#REF!</v>
      </c>
      <c r="AD59" s="135" t="e">
        <f>COUNTIF(ElementaMediaLiterasiPT, $A59)</f>
        <v>#REF!</v>
      </c>
      <c r="AE59" s="135" t="e">
        <f>COUNTIF(ElexMediaKomputindoPT, $A59)</f>
        <v>#REF!</v>
      </c>
      <c r="AF59" s="135" t="e">
        <f>COUNTIF(EraAdicitraIntermediaPT, $A59)</f>
        <v>#REF!</v>
      </c>
      <c r="AG59" s="135" t="e">
        <f>COUNTIF(GarudaMasSejahteraCV, $A59)</f>
        <v>#REF!</v>
      </c>
      <c r="AH59" s="135" t="e">
        <f>COUNTIF(GavaMediaCV, $A59)</f>
        <v>#REF!</v>
      </c>
      <c r="AI59" s="135" t="e">
        <f>COUNTIF(GemaInsani, $A59)</f>
        <v>#REF!</v>
      </c>
      <c r="AJ59" s="135" t="e">
        <f>COUNTIF(GrahaPrintamaSelarasCV, $A59)</f>
        <v>#REF!</v>
      </c>
      <c r="AK59" s="135" t="e">
        <f>COUNTIF(GramediaPustakaUtamaPT, $A59)</f>
        <v>#REF!</v>
      </c>
      <c r="AL59" s="135" t="e">
        <f>COUNTIF(GrasindoGramediaWidiaSaranaIndonesia, $A59)</f>
        <v>#REF!</v>
      </c>
      <c r="AM59" s="135" t="e">
        <f>COUNTIF(IndivaMediaKreasiPT, $A59)</f>
        <v>#REF!</v>
      </c>
      <c r="AN59" s="135" t="e">
        <f>COUNTIF(IndocampCV, $A59)</f>
        <v>#REF!</v>
      </c>
      <c r="AO59" s="135" t="e">
        <f>COUNTIF(IndonesiaEmasGroup, $A59)</f>
        <v>#REF!</v>
      </c>
      <c r="AP59" s="135" t="e">
        <f>COUNTIF(IntanPariwaraGrupCempakaPutihPT, $A59)</f>
        <v>#REF!</v>
      </c>
      <c r="AQ59" s="135" t="e">
        <f>COUNTIF(InteraCV, $A59)</f>
        <v>#REF!</v>
      </c>
      <c r="AR59" s="135" t="e">
        <f>COUNTIF(JejakPublisherCV, $A59)</f>
        <v>#REF!</v>
      </c>
      <c r="AS59" s="135" t="e">
        <f>COUNTIF(JejakPustaka, $A59)</f>
        <v>#REF!</v>
      </c>
      <c r="AT59" s="135" t="e">
        <f>COUNTIF(JepePressMediaUtamaPT, $A59)</f>
        <v>#REF!</v>
      </c>
      <c r="AU59" s="135" t="e">
        <f>COUNTIF(KanisiusPT, $A59)</f>
        <v>#REF!</v>
      </c>
      <c r="AV59" s="135" t="e">
        <f>COUNTIF(KesaintBlancIndahPT, $A59)</f>
        <v>#REF!</v>
      </c>
      <c r="AW59" s="135" t="e">
        <f>COUNTIF(KompasMediaNusantaraPenerbitBukuKompas, $A59)</f>
        <v>#REF!</v>
      </c>
      <c r="AX59" s="135" t="e">
        <f>COUNTIF(LanggamPustaka, $A59)</f>
        <v>#REF!</v>
      </c>
      <c r="AY59" s="135" t="e">
        <f>COUNTIF(LatifKittoMahesaPT, $A59)</f>
        <v>#REF!</v>
      </c>
      <c r="AZ59" s="135" t="e">
        <f>COUNTIF(LENTERAHATIPT, $A59)</f>
        <v>#REF!</v>
      </c>
      <c r="BA59" s="135" t="e">
        <f>COUNTIF(LenteraPustakaIndonesia, $A59)</f>
        <v>#REF!</v>
      </c>
      <c r="BB59" s="135" t="e">
        <f>COUNTIF(LiterasiNusantaraAbadiGroupPT, $A59)</f>
        <v>#REF!</v>
      </c>
      <c r="BC59" s="135" t="e">
        <f>COUNTIF(LiterindoBerkahKaryaPT, $A59)</f>
        <v>#REF!</v>
      </c>
      <c r="BD59" s="135" t="e">
        <f>COUNTIF(LOKAAKSARACV, $A59)</f>
        <v>#REF!</v>
      </c>
      <c r="BE59" s="135" t="e">
        <f>COUNTIF(LuximaMetroMediaPT, $A59)</f>
        <v>#REF!</v>
      </c>
      <c r="BF59" s="135" t="e">
        <f>COUNTIF(MandarMajuCV, $A59)</f>
        <v>#REF!</v>
      </c>
      <c r="BG59" s="135" t="e">
        <f>COUNTIF(MediaAkselerasi, $A59)</f>
        <v>#REF!</v>
      </c>
      <c r="BH59" s="135" t="e">
        <f>COUNTIF(MediaCendekiaMuslimCV, $A59)</f>
        <v>#REF!</v>
      </c>
      <c r="BI59" s="135" t="e">
        <f>COUNTIF(MediaDinamikaSelarasPT, $A59)</f>
        <v>#REF!</v>
      </c>
      <c r="BJ59" s="135" t="e">
        <f>COUNTIF(MediaKaryaPutraCV, $A59)</f>
        <v>#REF!</v>
      </c>
      <c r="BK59" s="135" t="e">
        <f>COUNTIF(MediaPressindoPT, $A59)</f>
        <v>#REF!</v>
      </c>
      <c r="BL59" s="135" t="e">
        <f>COUNTIF(MediantaraSemestaPT, $A59)</f>
        <v>#REF!</v>
      </c>
      <c r="BM59" s="135" t="e">
        <f>COUNTIF(MelaniaPublishingCV, $A59)</f>
        <v>#REF!</v>
      </c>
      <c r="BN59" s="135" t="e">
        <f>COUNTIF(MutiaraAksaraCV, $A59)</f>
        <v>#REF!</v>
      </c>
      <c r="BO59" s="135" t="e">
        <f>COUNTIF(NafalGlobalNusantaraPT, $A59)</f>
        <v>#REF!</v>
      </c>
      <c r="BP59" s="135" t="e">
        <f>COUNTIF(NiagaSwadayaPT, $A59)</f>
        <v>#REF!</v>
      </c>
      <c r="BQ59" s="135" t="e">
        <f>COUNTIF(NuansaCendekiaCV, $A59)</f>
        <v>#REF!</v>
      </c>
      <c r="BR59" s="135" t="e">
        <f>COUNTIF(PenebarSwadayaPT, $A59)</f>
        <v>#REF!</v>
      </c>
      <c r="BS59" s="135" t="e">
        <f>COUNTIF(PenerbitAdab, $A59)</f>
        <v>#REF!</v>
      </c>
      <c r="BT59" s="135" t="e">
        <f>COUNTIF(PenerbitEGC, $A59)</f>
        <v>#REF!</v>
      </c>
      <c r="BU59" s="135" t="e">
        <f>COUNTIF(PenerbitIPBPressPT, $A59)</f>
        <v>#REF!</v>
      </c>
      <c r="BV59" s="135" t="e">
        <f>COUNTIF(PenerbitSalemba, $A59)</f>
        <v>#REF!</v>
      </c>
      <c r="BW59" s="135" t="e">
        <f>COUNTIF(PohonCahayaSemestaPT, $A59)</f>
        <v>#REF!</v>
      </c>
      <c r="BX59" s="135" t="e">
        <f>COUNTIF(PranaDinamikaSejahteraPT, $A59)</f>
        <v>#REF!</v>
      </c>
      <c r="BY59" s="135" t="e">
        <f>COUNTIF(PrenadaMediaGroup, $A59)</f>
        <v>#REF!</v>
      </c>
      <c r="BZ59" s="135" t="e">
        <f>COUNTIF(PusatDatadanAnalisaTempoPT, $A59)</f>
        <v>#REF!</v>
      </c>
      <c r="CA59" s="135" t="e">
        <f>COUNTIF(PuspaSwaraPT, $A59)</f>
        <v>#REF!</v>
      </c>
      <c r="CB59" s="135" t="e">
        <f>COUNTIF(PustakaBaruPress, $A59)</f>
        <v>#REF!</v>
      </c>
      <c r="CC59" s="135" t="e">
        <f>COUNTIF(PustakaBengawanCV, $A59)</f>
        <v>#REF!</v>
      </c>
      <c r="CD59" s="135" t="e">
        <f>COUNTIF(PustakaRumahCintaCV, $A59)</f>
        <v>#REF!</v>
      </c>
      <c r="CE59" s="135" t="e">
        <f>COUNTIF(RajaGrafindoPersadaPT, $A59)</f>
        <v>#REF!</v>
      </c>
      <c r="CF59" s="135" t="e">
        <f>COUNTIF(RajawaliIntanCemerlang, $A59)</f>
        <v>#REF!</v>
      </c>
      <c r="CG59" s="135" t="e">
        <f>COUNTIF(RayyanaKomunikasindoPT, $A59)</f>
        <v>#REF!</v>
      </c>
      <c r="CH59" s="135" t="e">
        <f>COUNTIF(RefikaAditamaPT, $A59)</f>
        <v>#REF!</v>
      </c>
      <c r="CI59" s="135" t="e">
        <f>COUNTIF(RemajaRosdakaryaPT, $A59)</f>
        <v>#REF!</v>
      </c>
      <c r="CJ59" s="135" t="e">
        <f>COUNTIF(ReneTurosIndonesiaPT, $A59)</f>
        <v>#REF!</v>
      </c>
      <c r="CK59" s="135" t="e">
        <f>COUNTIF(SaranaPancakaryaNusaPT, $A59)</f>
        <v>#REF!</v>
      </c>
      <c r="CL59" s="135" t="e">
        <f>COUNTIF(ScopindoMediaPustakaPT, $A59)</f>
        <v>#REF!</v>
      </c>
      <c r="CM59" s="135" t="e">
        <f>COUNTIF(SetiAjiCV, $A59)</f>
        <v>#REF!</v>
      </c>
      <c r="CN59" s="135" t="e">
        <f>COUNTIF(SinergiPrimaMagnaCV, $A59)</f>
        <v>#REF!</v>
      </c>
      <c r="CO59" s="135" t="e">
        <f>COUNTIF(TazkiaInvestindoUtamaPT, $A59)</f>
        <v>#REF!</v>
      </c>
      <c r="CP59" s="135" t="e">
        <f>COUNTIF(TeguhKaryaCV, $A59)</f>
        <v>#REF!</v>
      </c>
      <c r="CQ59" s="135" t="e">
        <f>COUNTIF(TigaSerangkaiPustakaMandiriPT, $A59)</f>
        <v>#REF!</v>
      </c>
      <c r="CR59" s="135" t="e">
        <f>COUNTIF(TrubusSwadayaPT, $A59)</f>
        <v>#REF!</v>
      </c>
      <c r="CS59" s="135" t="e">
        <f>COUNTIF(UGMPress, $A59)</f>
        <v>#REF!</v>
      </c>
      <c r="CU59" s="36"/>
      <c r="CV59" s="36"/>
      <c r="CW59" s="36"/>
      <c r="CX59" s="36"/>
      <c r="CY59" s="36"/>
      <c r="CZ59" s="36"/>
      <c r="DA59" s="36"/>
      <c r="DB59" s="36"/>
      <c r="DC59" s="36"/>
      <c r="DD59" s="36"/>
      <c r="DE59" s="36"/>
      <c r="DF59" s="36"/>
      <c r="DG59" s="36"/>
      <c r="DH59" s="36"/>
      <c r="DI59" s="36"/>
      <c r="DJ59" s="36"/>
      <c r="DK59" s="36"/>
      <c r="DL59" s="36"/>
      <c r="DM59" s="36"/>
      <c r="DN59" s="36"/>
      <c r="DO59" s="36"/>
      <c r="DP59" s="36"/>
      <c r="DQ59" s="36"/>
      <c r="DR59" s="36"/>
      <c r="DS59" s="36"/>
      <c r="DT59" s="36"/>
      <c r="DU59" s="36"/>
      <c r="DV59" s="36"/>
      <c r="DW59" s="36"/>
      <c r="DX59" s="36"/>
      <c r="DY59" s="36"/>
      <c r="DZ59" s="36"/>
      <c r="EA59" s="36"/>
      <c r="EB59" s="36"/>
      <c r="EC59" s="36"/>
      <c r="ED59" s="36"/>
      <c r="EE59" s="36"/>
      <c r="EF59" s="36"/>
      <c r="EG59" s="36"/>
      <c r="EH59" s="36"/>
      <c r="EI59" s="36"/>
      <c r="EJ59" s="36"/>
      <c r="EK59" s="36"/>
      <c r="EL59" s="36"/>
      <c r="EM59" s="36"/>
      <c r="EN59" s="36"/>
    </row>
    <row r="60" spans="1:144">
      <c r="A60" s="44"/>
      <c r="B60" s="148" t="s">
        <v>269</v>
      </c>
      <c r="C60" s="147"/>
      <c r="D60" s="147"/>
      <c r="E60" s="135">
        <f t="shared" ref="E60:CS60" si="291">SUM(E58:E59)</f>
        <v>0</v>
      </c>
      <c r="F60" s="135">
        <f t="shared" si="291"/>
        <v>0</v>
      </c>
      <c r="G60" s="135" t="e">
        <f t="shared" si="291"/>
        <v>#REF!</v>
      </c>
      <c r="H60" s="135" t="e">
        <f t="shared" si="291"/>
        <v>#REF!</v>
      </c>
      <c r="I60" s="135" t="e">
        <f t="shared" si="291"/>
        <v>#REF!</v>
      </c>
      <c r="J60" s="135" t="e">
        <f t="shared" si="291"/>
        <v>#REF!</v>
      </c>
      <c r="K60" s="135" t="e">
        <f t="shared" si="291"/>
        <v>#REF!</v>
      </c>
      <c r="L60" s="135" t="e">
        <f t="shared" si="291"/>
        <v>#REF!</v>
      </c>
      <c r="M60" s="135" t="e">
        <f t="shared" si="291"/>
        <v>#REF!</v>
      </c>
      <c r="N60" s="135">
        <f t="shared" si="291"/>
        <v>0</v>
      </c>
      <c r="O60" s="135">
        <f t="shared" si="291"/>
        <v>0</v>
      </c>
      <c r="P60" s="135">
        <f t="shared" si="291"/>
        <v>39</v>
      </c>
      <c r="Q60" s="135" t="e">
        <f t="shared" si="291"/>
        <v>#REF!</v>
      </c>
      <c r="R60" s="135" t="e">
        <f t="shared" si="291"/>
        <v>#REF!</v>
      </c>
      <c r="S60" s="135" t="e">
        <f t="shared" si="291"/>
        <v>#REF!</v>
      </c>
      <c r="T60" s="135" t="e">
        <f t="shared" si="291"/>
        <v>#REF!</v>
      </c>
      <c r="U60" s="135" t="e">
        <f t="shared" si="291"/>
        <v>#REF!</v>
      </c>
      <c r="V60" s="135" t="e">
        <f t="shared" si="291"/>
        <v>#REF!</v>
      </c>
      <c r="W60" s="135" t="e">
        <f t="shared" si="291"/>
        <v>#REF!</v>
      </c>
      <c r="X60" s="135" t="e">
        <f t="shared" si="291"/>
        <v>#REF!</v>
      </c>
      <c r="Y60" s="135" t="e">
        <f t="shared" si="291"/>
        <v>#REF!</v>
      </c>
      <c r="Z60" s="135" t="e">
        <f t="shared" si="291"/>
        <v>#REF!</v>
      </c>
      <c r="AA60" s="135" t="e">
        <f t="shared" si="291"/>
        <v>#REF!</v>
      </c>
      <c r="AB60" s="135" t="e">
        <f t="shared" si="291"/>
        <v>#REF!</v>
      </c>
      <c r="AC60" s="135" t="e">
        <f t="shared" si="291"/>
        <v>#REF!</v>
      </c>
      <c r="AD60" s="135" t="e">
        <f t="shared" si="291"/>
        <v>#REF!</v>
      </c>
      <c r="AE60" s="135" t="e">
        <f t="shared" si="291"/>
        <v>#REF!</v>
      </c>
      <c r="AF60" s="135" t="e">
        <f t="shared" si="291"/>
        <v>#REF!</v>
      </c>
      <c r="AG60" s="135" t="e">
        <f t="shared" si="291"/>
        <v>#REF!</v>
      </c>
      <c r="AH60" s="135" t="e">
        <f t="shared" si="291"/>
        <v>#REF!</v>
      </c>
      <c r="AI60" s="135" t="e">
        <f t="shared" si="291"/>
        <v>#REF!</v>
      </c>
      <c r="AJ60" s="135" t="e">
        <f t="shared" si="291"/>
        <v>#REF!</v>
      </c>
      <c r="AK60" s="135" t="e">
        <f t="shared" si="291"/>
        <v>#REF!</v>
      </c>
      <c r="AL60" s="135" t="e">
        <f t="shared" si="291"/>
        <v>#REF!</v>
      </c>
      <c r="AM60" s="135" t="e">
        <f t="shared" si="291"/>
        <v>#REF!</v>
      </c>
      <c r="AN60" s="135" t="e">
        <f t="shared" si="291"/>
        <v>#REF!</v>
      </c>
      <c r="AO60" s="135" t="e">
        <f t="shared" si="291"/>
        <v>#REF!</v>
      </c>
      <c r="AP60" s="135" t="e">
        <f t="shared" si="291"/>
        <v>#REF!</v>
      </c>
      <c r="AQ60" s="135" t="e">
        <f t="shared" si="291"/>
        <v>#REF!</v>
      </c>
      <c r="AR60" s="135" t="e">
        <f t="shared" si="291"/>
        <v>#REF!</v>
      </c>
      <c r="AS60" s="135" t="e">
        <f t="shared" si="291"/>
        <v>#REF!</v>
      </c>
      <c r="AT60" s="135" t="e">
        <f t="shared" si="291"/>
        <v>#REF!</v>
      </c>
      <c r="AU60" s="135" t="e">
        <f t="shared" si="291"/>
        <v>#REF!</v>
      </c>
      <c r="AV60" s="135" t="e">
        <f t="shared" si="291"/>
        <v>#REF!</v>
      </c>
      <c r="AW60" s="135" t="e">
        <f t="shared" si="291"/>
        <v>#REF!</v>
      </c>
      <c r="AX60" s="135" t="e">
        <f t="shared" si="291"/>
        <v>#REF!</v>
      </c>
      <c r="AY60" s="135" t="e">
        <f t="shared" si="291"/>
        <v>#REF!</v>
      </c>
      <c r="AZ60" s="135" t="e">
        <f t="shared" si="291"/>
        <v>#REF!</v>
      </c>
      <c r="BA60" s="135" t="e">
        <f t="shared" si="291"/>
        <v>#REF!</v>
      </c>
      <c r="BB60" s="135" t="e">
        <f t="shared" si="291"/>
        <v>#REF!</v>
      </c>
      <c r="BC60" s="135" t="e">
        <f t="shared" si="291"/>
        <v>#REF!</v>
      </c>
      <c r="BD60" s="135" t="e">
        <f t="shared" si="291"/>
        <v>#REF!</v>
      </c>
      <c r="BE60" s="135" t="e">
        <f t="shared" si="291"/>
        <v>#REF!</v>
      </c>
      <c r="BF60" s="135" t="e">
        <f t="shared" si="291"/>
        <v>#REF!</v>
      </c>
      <c r="BG60" s="135" t="e">
        <f t="shared" si="291"/>
        <v>#REF!</v>
      </c>
      <c r="BH60" s="135" t="e">
        <f t="shared" si="291"/>
        <v>#REF!</v>
      </c>
      <c r="BI60" s="135" t="e">
        <f t="shared" si="291"/>
        <v>#REF!</v>
      </c>
      <c r="BJ60" s="135" t="e">
        <f t="shared" si="291"/>
        <v>#REF!</v>
      </c>
      <c r="BK60" s="135" t="e">
        <f t="shared" si="291"/>
        <v>#REF!</v>
      </c>
      <c r="BL60" s="135" t="e">
        <f t="shared" si="291"/>
        <v>#REF!</v>
      </c>
      <c r="BM60" s="135" t="e">
        <f t="shared" si="291"/>
        <v>#REF!</v>
      </c>
      <c r="BN60" s="135" t="e">
        <f t="shared" si="291"/>
        <v>#REF!</v>
      </c>
      <c r="BO60" s="135" t="e">
        <f t="shared" si="291"/>
        <v>#REF!</v>
      </c>
      <c r="BP60" s="135" t="e">
        <f t="shared" si="291"/>
        <v>#REF!</v>
      </c>
      <c r="BQ60" s="135" t="e">
        <f t="shared" si="291"/>
        <v>#REF!</v>
      </c>
      <c r="BR60" s="135" t="e">
        <f t="shared" si="291"/>
        <v>#REF!</v>
      </c>
      <c r="BS60" s="135" t="e">
        <f t="shared" si="291"/>
        <v>#REF!</v>
      </c>
      <c r="BT60" s="135" t="e">
        <f t="shared" si="291"/>
        <v>#REF!</v>
      </c>
      <c r="BU60" s="135" t="e">
        <f t="shared" si="291"/>
        <v>#REF!</v>
      </c>
      <c r="BV60" s="135" t="e">
        <f t="shared" si="291"/>
        <v>#REF!</v>
      </c>
      <c r="BW60" s="135" t="e">
        <f t="shared" si="291"/>
        <v>#REF!</v>
      </c>
      <c r="BX60" s="135" t="e">
        <f t="shared" si="291"/>
        <v>#REF!</v>
      </c>
      <c r="BY60" s="135" t="e">
        <f t="shared" si="291"/>
        <v>#REF!</v>
      </c>
      <c r="BZ60" s="135" t="e">
        <f t="shared" si="291"/>
        <v>#REF!</v>
      </c>
      <c r="CA60" s="135" t="e">
        <f t="shared" si="291"/>
        <v>#REF!</v>
      </c>
      <c r="CB60" s="135" t="e">
        <f t="shared" si="291"/>
        <v>#REF!</v>
      </c>
      <c r="CC60" s="135" t="e">
        <f t="shared" si="291"/>
        <v>#REF!</v>
      </c>
      <c r="CD60" s="135" t="e">
        <f t="shared" si="291"/>
        <v>#REF!</v>
      </c>
      <c r="CE60" s="135" t="e">
        <f t="shared" si="291"/>
        <v>#REF!</v>
      </c>
      <c r="CF60" s="135" t="e">
        <f t="shared" si="291"/>
        <v>#REF!</v>
      </c>
      <c r="CG60" s="135" t="e">
        <f t="shared" si="291"/>
        <v>#REF!</v>
      </c>
      <c r="CH60" s="135" t="e">
        <f t="shared" si="291"/>
        <v>#REF!</v>
      </c>
      <c r="CI60" s="135" t="e">
        <f t="shared" si="291"/>
        <v>#REF!</v>
      </c>
      <c r="CJ60" s="135" t="e">
        <f t="shared" si="291"/>
        <v>#REF!</v>
      </c>
      <c r="CK60" s="135" t="e">
        <f t="shared" si="291"/>
        <v>#REF!</v>
      </c>
      <c r="CL60" s="135" t="e">
        <f t="shared" si="291"/>
        <v>#REF!</v>
      </c>
      <c r="CM60" s="135" t="e">
        <f t="shared" si="291"/>
        <v>#REF!</v>
      </c>
      <c r="CN60" s="135" t="e">
        <f t="shared" si="291"/>
        <v>#REF!</v>
      </c>
      <c r="CO60" s="135" t="e">
        <f t="shared" si="291"/>
        <v>#REF!</v>
      </c>
      <c r="CP60" s="135" t="e">
        <f t="shared" si="291"/>
        <v>#REF!</v>
      </c>
      <c r="CQ60" s="135" t="e">
        <f t="shared" si="291"/>
        <v>#REF!</v>
      </c>
      <c r="CR60" s="135" t="e">
        <f t="shared" si="291"/>
        <v>#REF!</v>
      </c>
      <c r="CS60" s="135" t="e">
        <f t="shared" si="291"/>
        <v>#REF!</v>
      </c>
      <c r="CU60" s="36"/>
      <c r="CV60" s="36"/>
      <c r="CW60" s="36"/>
      <c r="CX60" s="36"/>
      <c r="CY60" s="36"/>
      <c r="CZ60" s="36"/>
      <c r="DA60" s="36"/>
      <c r="DB60" s="36"/>
      <c r="DC60" s="36"/>
      <c r="DD60" s="36"/>
      <c r="DE60" s="36"/>
      <c r="DF60" s="36"/>
      <c r="DG60" s="36"/>
      <c r="DH60" s="36"/>
      <c r="DI60" s="36"/>
      <c r="DJ60" s="36"/>
      <c r="DK60" s="36"/>
      <c r="DL60" s="36"/>
      <c r="DM60" s="36"/>
      <c r="DN60" s="36"/>
      <c r="DO60" s="36"/>
      <c r="DP60" s="36"/>
      <c r="DQ60" s="36"/>
      <c r="DR60" s="36"/>
      <c r="DS60" s="36"/>
      <c r="DT60" s="36"/>
      <c r="DU60" s="36"/>
      <c r="DV60" s="36"/>
      <c r="DW60" s="36"/>
      <c r="DX60" s="36"/>
      <c r="DY60" s="36"/>
      <c r="DZ60" s="36"/>
      <c r="EA60" s="36"/>
      <c r="EB60" s="36"/>
      <c r="EC60" s="36"/>
      <c r="ED60" s="36"/>
      <c r="EE60" s="36"/>
      <c r="EF60" s="36"/>
      <c r="EG60" s="36"/>
      <c r="EH60" s="36"/>
      <c r="EI60" s="36"/>
      <c r="EJ60" s="36"/>
      <c r="EK60" s="36"/>
      <c r="EL60" s="36"/>
      <c r="EM60" s="36"/>
      <c r="EN60" s="36"/>
    </row>
    <row r="61" spans="1:144">
      <c r="A61" s="44"/>
      <c r="B61" s="44"/>
      <c r="C61" s="147"/>
      <c r="D61" s="147"/>
      <c r="E61" s="135"/>
      <c r="F61" s="135"/>
      <c r="G61" s="135"/>
      <c r="H61" s="135"/>
      <c r="I61" s="135"/>
      <c r="J61" s="135"/>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5"/>
      <c r="CK61" s="135"/>
      <c r="CL61" s="135"/>
      <c r="CM61" s="135"/>
      <c r="CN61" s="135"/>
      <c r="CO61" s="135"/>
      <c r="CP61" s="135"/>
      <c r="CQ61" s="135"/>
      <c r="CR61" s="135"/>
      <c r="CS61" s="135"/>
      <c r="CU61" s="36"/>
      <c r="CV61" s="36"/>
      <c r="CW61" s="36"/>
      <c r="CX61" s="36"/>
      <c r="CY61" s="36"/>
      <c r="CZ61" s="36"/>
      <c r="DA61" s="36"/>
      <c r="DB61" s="36"/>
      <c r="DC61" s="36"/>
      <c r="DD61" s="36"/>
      <c r="DE61" s="36"/>
      <c r="DF61" s="36"/>
      <c r="DG61" s="36"/>
      <c r="DH61" s="36"/>
      <c r="DI61" s="36"/>
      <c r="DJ61" s="36"/>
      <c r="DK61" s="36"/>
      <c r="DL61" s="36"/>
      <c r="DM61" s="36"/>
      <c r="DN61" s="36"/>
      <c r="DO61" s="36"/>
      <c r="DP61" s="36"/>
      <c r="DQ61" s="36"/>
      <c r="DR61" s="36"/>
      <c r="DS61" s="36"/>
      <c r="DT61" s="36"/>
      <c r="DU61" s="36"/>
      <c r="DV61" s="36"/>
      <c r="DW61" s="36"/>
      <c r="DX61" s="36"/>
      <c r="DY61" s="36"/>
      <c r="DZ61" s="36"/>
      <c r="EA61" s="36"/>
      <c r="EB61" s="36"/>
      <c r="EC61" s="36"/>
      <c r="ED61" s="36"/>
      <c r="EE61" s="36"/>
      <c r="EF61" s="36"/>
      <c r="EG61" s="36"/>
      <c r="EH61" s="36"/>
      <c r="EI61" s="36"/>
      <c r="EJ61" s="36"/>
      <c r="EK61" s="36"/>
      <c r="EL61" s="36"/>
      <c r="EM61" s="36"/>
      <c r="EN61" s="36"/>
    </row>
    <row r="62" spans="1:144">
      <c r="A62" s="302" t="s">
        <v>315</v>
      </c>
      <c r="B62" s="283"/>
      <c r="C62" s="147"/>
      <c r="D62" s="149"/>
      <c r="E62" s="135"/>
      <c r="F62" s="135"/>
      <c r="G62" s="135"/>
      <c r="H62" s="135"/>
      <c r="I62" s="135"/>
      <c r="J62" s="135"/>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5"/>
      <c r="CK62" s="135"/>
      <c r="CL62" s="135"/>
      <c r="CM62" s="135"/>
      <c r="CN62" s="135"/>
      <c r="CO62" s="135"/>
      <c r="CP62" s="135"/>
      <c r="CQ62" s="135"/>
      <c r="CR62" s="135"/>
      <c r="CS62" s="135"/>
      <c r="CU62" s="36"/>
      <c r="CV62" s="36"/>
      <c r="CW62" s="36"/>
      <c r="CX62" s="36"/>
      <c r="CY62" s="36"/>
      <c r="CZ62" s="36"/>
      <c r="DA62" s="36"/>
      <c r="DB62" s="36"/>
      <c r="DC62" s="36"/>
      <c r="DD62" s="36"/>
      <c r="DE62" s="36"/>
      <c r="DF62" s="36"/>
      <c r="DG62" s="36"/>
      <c r="DH62" s="36"/>
      <c r="DI62" s="36"/>
      <c r="DJ62" s="36"/>
      <c r="DK62" s="36"/>
      <c r="DL62" s="36"/>
      <c r="DM62" s="36"/>
      <c r="DN62" s="36"/>
      <c r="DO62" s="36"/>
      <c r="DP62" s="36"/>
      <c r="DQ62" s="36"/>
      <c r="DR62" s="36"/>
      <c r="DS62" s="36"/>
      <c r="DT62" s="36"/>
      <c r="DU62" s="36"/>
      <c r="DV62" s="36"/>
      <c r="DW62" s="36"/>
      <c r="DX62" s="36"/>
      <c r="DY62" s="36"/>
      <c r="DZ62" s="36"/>
      <c r="EA62" s="36"/>
      <c r="EB62" s="36"/>
      <c r="EC62" s="36"/>
      <c r="ED62" s="36"/>
      <c r="EE62" s="36"/>
      <c r="EF62" s="36"/>
      <c r="EG62" s="36"/>
      <c r="EH62" s="36"/>
      <c r="EI62" s="36"/>
      <c r="EJ62" s="36"/>
      <c r="EK62" s="36"/>
      <c r="EL62" s="36"/>
      <c r="EM62" s="36"/>
      <c r="EN62" s="36"/>
    </row>
    <row r="63" spans="1:144">
      <c r="A63" s="142"/>
      <c r="B63" s="142" t="s">
        <v>262</v>
      </c>
      <c r="C63" s="147"/>
      <c r="D63" s="149"/>
      <c r="E63" s="135"/>
      <c r="F63" s="135"/>
      <c r="G63" s="135"/>
      <c r="H63" s="135"/>
      <c r="I63" s="135"/>
      <c r="J63" s="135"/>
      <c r="K63" s="135"/>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5"/>
      <c r="CL63" s="135"/>
      <c r="CM63" s="135"/>
      <c r="CN63" s="135"/>
      <c r="CO63" s="135"/>
      <c r="CP63" s="135"/>
      <c r="CQ63" s="135"/>
      <c r="CR63" s="135"/>
      <c r="CS63" s="135"/>
      <c r="CU63" s="36"/>
      <c r="CV63" s="36"/>
      <c r="CW63" s="36"/>
      <c r="CX63" s="36"/>
      <c r="CY63" s="36"/>
      <c r="CZ63" s="36"/>
      <c r="DA63" s="36"/>
      <c r="DB63" s="36"/>
      <c r="DC63" s="36"/>
      <c r="DD63" s="36"/>
      <c r="DE63" s="36"/>
      <c r="DF63" s="36"/>
      <c r="DG63" s="36"/>
      <c r="DH63" s="36"/>
      <c r="DI63" s="36"/>
      <c r="DJ63" s="36"/>
      <c r="DK63" s="36"/>
      <c r="DL63" s="36"/>
      <c r="DM63" s="36"/>
      <c r="DN63" s="36"/>
      <c r="DO63" s="36"/>
      <c r="DP63" s="36"/>
      <c r="DQ63" s="36"/>
      <c r="DR63" s="36"/>
      <c r="DS63" s="36"/>
      <c r="DT63" s="36"/>
      <c r="DU63" s="36"/>
      <c r="DV63" s="36"/>
      <c r="DW63" s="36"/>
      <c r="DX63" s="36"/>
      <c r="DY63" s="36"/>
      <c r="DZ63" s="36"/>
      <c r="EA63" s="36"/>
      <c r="EB63" s="36"/>
      <c r="EC63" s="36"/>
      <c r="ED63" s="36"/>
      <c r="EE63" s="36"/>
      <c r="EF63" s="36"/>
      <c r="EG63" s="36"/>
      <c r="EH63" s="36"/>
      <c r="EI63" s="36"/>
      <c r="EJ63" s="36"/>
      <c r="EK63" s="36"/>
      <c r="EL63" s="36"/>
      <c r="EM63" s="36"/>
      <c r="EN63" s="36"/>
    </row>
    <row r="64" spans="1:144">
      <c r="A64" s="155" t="s">
        <v>316</v>
      </c>
      <c r="B64" s="156" t="s">
        <v>317</v>
      </c>
      <c r="C64" s="147" t="e">
        <f t="shared" ref="C64:C66" si="292">SUM(E64:CS64)</f>
        <v>#REF!</v>
      </c>
      <c r="D64" s="147"/>
      <c r="E64" s="135">
        <f>COUNTIF(AlumniPT, $A64)</f>
        <v>0</v>
      </c>
      <c r="F64" s="135">
        <f>COUNTIF(BalaiPustakaPT, $A64)</f>
        <v>28</v>
      </c>
      <c r="G64" s="135" t="e">
        <f>COUNTIF(KytaJayaMandiriCV, $A64)</f>
        <v>#REF!</v>
      </c>
      <c r="H64" s="135" t="e">
        <f>COUNTIF(SindunataCV, $A64)</f>
        <v>#REF!</v>
      </c>
      <c r="I64" s="135" t="e">
        <f>COUNTIF(SyiahKualaUniversityPress, $A64)</f>
        <v>#REF!</v>
      </c>
      <c r="J64" s="135" t="e">
        <f>COUNTIF(UINMALIKIPRESS, $A64)</f>
        <v>#REF!</v>
      </c>
      <c r="K64" s="135" t="e">
        <f>COUNTIF(UNISMAPRESS, $A64)</f>
        <v>#REF!</v>
      </c>
      <c r="L64" s="135" t="e">
        <f>COUNTIF(UnitomoPress, $A64)</f>
        <v>#REF!</v>
      </c>
      <c r="M64" s="135" t="e">
        <f>COUNTIF(TITIANILMUCV, $A64)</f>
        <v>#REF!</v>
      </c>
      <c r="N64" s="135">
        <f>COUNTIF(AlqaprintJatinangor, $A64)</f>
        <v>0</v>
      </c>
      <c r="O64" s="135">
        <f>COUNTIF(AnantaVidyaCV, $A64)</f>
        <v>0</v>
      </c>
      <c r="P64" s="135">
        <f>COUNTIF(AndiOffsetCV, $A64)</f>
        <v>4</v>
      </c>
      <c r="Q64" s="135" t="e">
        <f>COUNTIF(BestariBuanaMurniGroupPT, $A64)</f>
        <v>#REF!</v>
      </c>
      <c r="R64" s="135" t="e">
        <f>COUNTIF(BintangSemestaMediaCV, $A64)</f>
        <v>#REF!</v>
      </c>
      <c r="S64" s="135" t="e">
        <f>COUNTIF(BPKTodungSutanGunungMuliaPT, $A64)</f>
        <v>#REF!</v>
      </c>
      <c r="T64" s="135" t="e">
        <f>COUNTIF(BrataFancyMediaPT, $A64)</f>
        <v>#REF!</v>
      </c>
      <c r="U64" s="135" t="e">
        <f>COUNTIF(BudiUtamaCVDeepublish, $A64)</f>
        <v>#REF!</v>
      </c>
      <c r="V64" s="135" t="e">
        <f>COUNTIF(BukaBukuPustaka, $A64)</f>
        <v>#REF!</v>
      </c>
      <c r="W64" s="135" t="e">
        <f>COUNTIF(BUMIAKSARAPT, $A64)</f>
        <v>#REF!</v>
      </c>
      <c r="X64" s="135" t="e">
        <f>COUNTIF(CahayaDuabelasSemestaPT, $A64)</f>
        <v>#REF!</v>
      </c>
      <c r="Y64" s="135" t="e">
        <f>COUNTIF(CitraAdityaBaktiPT, $A64)</f>
        <v>#REF!</v>
      </c>
      <c r="Z64" s="135" t="e">
        <f>COUNTIF(DeltaEdukasiPrimaCV, $A64)</f>
        <v>#REF!</v>
      </c>
      <c r="AA64" s="135" t="e">
        <f>COUNTIF(DIANDRAPRIMAMITRAMEDIACV, $A64)</f>
        <v>#REF!</v>
      </c>
      <c r="AB64" s="135" t="e">
        <f>COUNTIF(DuniaPustakaJayaPT, $A64)</f>
        <v>#REF!</v>
      </c>
      <c r="AC64" s="135" t="e">
        <f>COUNTIF(DutaPustakaIndonesiaPT, $A64)</f>
        <v>#REF!</v>
      </c>
      <c r="AD64" s="135" t="e">
        <f>COUNTIF(ElementaMediaLiterasiPT, $A64)</f>
        <v>#REF!</v>
      </c>
      <c r="AE64" s="135" t="e">
        <f>COUNTIF(ElexMediaKomputindoPT, $A64)</f>
        <v>#REF!</v>
      </c>
      <c r="AF64" s="135" t="e">
        <f>COUNTIF(EraAdicitraIntermediaPT, $A64)</f>
        <v>#REF!</v>
      </c>
      <c r="AG64" s="135" t="e">
        <f>COUNTIF(GarudaMasSejahteraCV, $A64)</f>
        <v>#REF!</v>
      </c>
      <c r="AH64" s="135" t="e">
        <f>COUNTIF(GavaMediaCV, $A64)</f>
        <v>#REF!</v>
      </c>
      <c r="AI64" s="135" t="e">
        <f>COUNTIF(GemaInsani, $A64)</f>
        <v>#REF!</v>
      </c>
      <c r="AJ64" s="135" t="e">
        <f>COUNTIF(GrahaPrintamaSelarasCV, $A64)</f>
        <v>#REF!</v>
      </c>
      <c r="AK64" s="135" t="e">
        <f>COUNTIF(GramediaPustakaUtamaPT, $A64)</f>
        <v>#REF!</v>
      </c>
      <c r="AL64" s="135" t="e">
        <f>COUNTIF(GrasindoGramediaWidiaSaranaIndonesia, $A64)</f>
        <v>#REF!</v>
      </c>
      <c r="AM64" s="135" t="e">
        <f>COUNTIF(IndivaMediaKreasiPT, $A64)</f>
        <v>#REF!</v>
      </c>
      <c r="AN64" s="135" t="e">
        <f>COUNTIF(IndocampCV, $A64)</f>
        <v>#REF!</v>
      </c>
      <c r="AO64" s="135" t="e">
        <f>COUNTIF(IndonesiaEmasGroup, $A64)</f>
        <v>#REF!</v>
      </c>
      <c r="AP64" s="135" t="e">
        <f>COUNTIF(IntanPariwaraGrupCempakaPutihPT, $A64)</f>
        <v>#REF!</v>
      </c>
      <c r="AQ64" s="135" t="e">
        <f>COUNTIF(InteraCV, $A64)</f>
        <v>#REF!</v>
      </c>
      <c r="AR64" s="135" t="e">
        <f>COUNTIF(JejakPublisherCV, $A64)</f>
        <v>#REF!</v>
      </c>
      <c r="AS64" s="135" t="e">
        <f>COUNTIF(JejakPustaka, $A64)</f>
        <v>#REF!</v>
      </c>
      <c r="AT64" s="135" t="e">
        <f>COUNTIF(JepePressMediaUtamaPT, $A64)</f>
        <v>#REF!</v>
      </c>
      <c r="AU64" s="135" t="e">
        <f>COUNTIF(KanisiusPT, $A64)</f>
        <v>#REF!</v>
      </c>
      <c r="AV64" s="135" t="e">
        <f>COUNTIF(KesaintBlancIndahPT, $A64)</f>
        <v>#REF!</v>
      </c>
      <c r="AW64" s="135" t="e">
        <f>COUNTIF(KompasMediaNusantaraPenerbitBukuKompas, $A64)</f>
        <v>#REF!</v>
      </c>
      <c r="AX64" s="135" t="e">
        <f>COUNTIF(LanggamPustaka, $A64)</f>
        <v>#REF!</v>
      </c>
      <c r="AY64" s="135" t="e">
        <f>COUNTIF(LatifKittoMahesaPT, $A64)</f>
        <v>#REF!</v>
      </c>
      <c r="AZ64" s="135" t="e">
        <f>COUNTIF(LENTERAHATIPT, $A64)</f>
        <v>#REF!</v>
      </c>
      <c r="BA64" s="135" t="e">
        <f>COUNTIF(LenteraPustakaIndonesia, $A64)</f>
        <v>#REF!</v>
      </c>
      <c r="BB64" s="135" t="e">
        <f>COUNTIF(LiterasiNusantaraAbadiGroupPT, $A64)</f>
        <v>#REF!</v>
      </c>
      <c r="BC64" s="135" t="e">
        <f>COUNTIF(LiterindoBerkahKaryaPT, $A64)</f>
        <v>#REF!</v>
      </c>
      <c r="BD64" s="135" t="e">
        <f>COUNTIF(LOKAAKSARACV, $A64)</f>
        <v>#REF!</v>
      </c>
      <c r="BE64" s="135" t="e">
        <f>COUNTIF(LuximaMetroMediaPT, $A64)</f>
        <v>#REF!</v>
      </c>
      <c r="BF64" s="135" t="e">
        <f>COUNTIF(MandarMajuCV, $A64)</f>
        <v>#REF!</v>
      </c>
      <c r="BG64" s="135" t="e">
        <f>COUNTIF(MediaAkselerasi, $A64)</f>
        <v>#REF!</v>
      </c>
      <c r="BH64" s="135" t="e">
        <f>COUNTIF(MediaCendekiaMuslimCV, $A64)</f>
        <v>#REF!</v>
      </c>
      <c r="BI64" s="135" t="e">
        <f>COUNTIF(MediaDinamikaSelarasPT, $A64)</f>
        <v>#REF!</v>
      </c>
      <c r="BJ64" s="135" t="e">
        <f>COUNTIF(MediaKaryaPutraCV, $A64)</f>
        <v>#REF!</v>
      </c>
      <c r="BK64" s="135" t="e">
        <f>COUNTIF(MediaPressindoPT, $A64)</f>
        <v>#REF!</v>
      </c>
      <c r="BL64" s="135" t="e">
        <f>COUNTIF(MediantaraSemestaPT, $A64)</f>
        <v>#REF!</v>
      </c>
      <c r="BM64" s="135" t="e">
        <f>COUNTIF(MelaniaPublishingCV, $A64)</f>
        <v>#REF!</v>
      </c>
      <c r="BN64" s="135" t="e">
        <f>COUNTIF(MutiaraAksaraCV, $A64)</f>
        <v>#REF!</v>
      </c>
      <c r="BO64" s="135" t="e">
        <f>COUNTIF(NafalGlobalNusantaraPT, $A64)</f>
        <v>#REF!</v>
      </c>
      <c r="BP64" s="135" t="e">
        <f>COUNTIF(NiagaSwadayaPT, $A64)</f>
        <v>#REF!</v>
      </c>
      <c r="BQ64" s="135" t="e">
        <f>COUNTIF(NuansaCendekiaCV, $A64)</f>
        <v>#REF!</v>
      </c>
      <c r="BR64" s="135" t="e">
        <f>COUNTIF(PenebarSwadayaPT, $A64)</f>
        <v>#REF!</v>
      </c>
      <c r="BS64" s="135" t="e">
        <f>COUNTIF(PenerbitAdab, $A64)</f>
        <v>#REF!</v>
      </c>
      <c r="BT64" s="135" t="e">
        <f>COUNTIF(PenerbitEGC, $A64)</f>
        <v>#REF!</v>
      </c>
      <c r="BU64" s="135" t="e">
        <f>COUNTIF(PenerbitIPBPressPT, $A64)</f>
        <v>#REF!</v>
      </c>
      <c r="BV64" s="135" t="e">
        <f>COUNTIF(PenerbitSalemba, $A64)</f>
        <v>#REF!</v>
      </c>
      <c r="BW64" s="135" t="e">
        <f>COUNTIF(PohonCahayaSemestaPT, $A64)</f>
        <v>#REF!</v>
      </c>
      <c r="BX64" s="135" t="e">
        <f>COUNTIF(PranaDinamikaSejahteraPT, $A64)</f>
        <v>#REF!</v>
      </c>
      <c r="BY64" s="135" t="e">
        <f>COUNTIF(PrenadaMediaGroup, $A64)</f>
        <v>#REF!</v>
      </c>
      <c r="BZ64" s="135" t="e">
        <f>COUNTIF(PusatDatadanAnalisaTempoPT, $A64)</f>
        <v>#REF!</v>
      </c>
      <c r="CA64" s="135" t="e">
        <f>COUNTIF(PuspaSwaraPT, $A64)</f>
        <v>#REF!</v>
      </c>
      <c r="CB64" s="135" t="e">
        <f>COUNTIF(PustakaBaruPress, $A64)</f>
        <v>#REF!</v>
      </c>
      <c r="CC64" s="135" t="e">
        <f>COUNTIF(PustakaBengawanCV, $A64)</f>
        <v>#REF!</v>
      </c>
      <c r="CD64" s="135" t="e">
        <f>COUNTIF(PustakaRumahCintaCV, $A64)</f>
        <v>#REF!</v>
      </c>
      <c r="CE64" s="135" t="e">
        <f>COUNTIF(RajaGrafindoPersadaPT, $A64)</f>
        <v>#REF!</v>
      </c>
      <c r="CF64" s="135" t="e">
        <f>COUNTIF(RajawaliIntanCemerlang, $A64)</f>
        <v>#REF!</v>
      </c>
      <c r="CG64" s="135" t="e">
        <f>COUNTIF(RayyanaKomunikasindoPT, $A64)</f>
        <v>#REF!</v>
      </c>
      <c r="CH64" s="135" t="e">
        <f>COUNTIF(RefikaAditamaPT, $A64)</f>
        <v>#REF!</v>
      </c>
      <c r="CI64" s="135" t="e">
        <f>COUNTIF(RemajaRosdakaryaPT, $A64)</f>
        <v>#REF!</v>
      </c>
      <c r="CJ64" s="135" t="e">
        <f>COUNTIF(ReneTurosIndonesiaPT, $A64)</f>
        <v>#REF!</v>
      </c>
      <c r="CK64" s="135" t="e">
        <f>COUNTIF(SaranaPancakaryaNusaPT, $A64)</f>
        <v>#REF!</v>
      </c>
      <c r="CL64" s="135" t="e">
        <f>COUNTIF(ScopindoMediaPustakaPT, $A64)</f>
        <v>#REF!</v>
      </c>
      <c r="CM64" s="135" t="e">
        <f>COUNTIF(SetiAjiCV, $A64)</f>
        <v>#REF!</v>
      </c>
      <c r="CN64" s="135" t="e">
        <f>COUNTIF(SinergiPrimaMagnaCV, $A64)</f>
        <v>#REF!</v>
      </c>
      <c r="CO64" s="135" t="e">
        <f>COUNTIF(TazkiaInvestindoUtamaPT, $A64)</f>
        <v>#REF!</v>
      </c>
      <c r="CP64" s="135" t="e">
        <f>COUNTIF(TeguhKaryaCV, $A64)</f>
        <v>#REF!</v>
      </c>
      <c r="CQ64" s="135" t="e">
        <f>COUNTIF(TigaSerangkaiPustakaMandiriPT, $A64)</f>
        <v>#REF!</v>
      </c>
      <c r="CR64" s="135" t="e">
        <f>COUNTIF(TrubusSwadayaPT, $A64)</f>
        <v>#REF!</v>
      </c>
      <c r="CS64" s="135" t="e">
        <f>COUNTIF(UGMPress, $A64)</f>
        <v>#REF!</v>
      </c>
      <c r="CU64" s="36"/>
      <c r="CV64" s="36"/>
      <c r="CW64" s="36"/>
      <c r="CX64" s="36"/>
      <c r="CY64" s="36"/>
      <c r="CZ64" s="36"/>
      <c r="DA64" s="36"/>
      <c r="DB64" s="36"/>
      <c r="DC64" s="36"/>
      <c r="DD64" s="36"/>
      <c r="DE64" s="36"/>
      <c r="DF64" s="36"/>
      <c r="DG64" s="36"/>
      <c r="DH64" s="36"/>
      <c r="DI64" s="36"/>
      <c r="DJ64" s="36"/>
      <c r="DK64" s="36"/>
      <c r="DL64" s="36"/>
      <c r="DM64" s="36"/>
      <c r="DN64" s="36"/>
      <c r="DO64" s="36"/>
      <c r="DP64" s="36"/>
      <c r="DQ64" s="36"/>
      <c r="DR64" s="36"/>
      <c r="DS64" s="36"/>
      <c r="DT64" s="36"/>
      <c r="DU64" s="36"/>
      <c r="DV64" s="36"/>
      <c r="DW64" s="36"/>
      <c r="DX64" s="36"/>
      <c r="DY64" s="36"/>
      <c r="DZ64" s="36"/>
      <c r="EA64" s="36"/>
      <c r="EB64" s="36"/>
      <c r="EC64" s="36"/>
      <c r="ED64" s="36"/>
      <c r="EE64" s="36"/>
      <c r="EF64" s="36"/>
      <c r="EG64" s="36"/>
      <c r="EH64" s="36"/>
      <c r="EI64" s="36"/>
      <c r="EJ64" s="36"/>
      <c r="EK64" s="36"/>
      <c r="EL64" s="36"/>
      <c r="EM64" s="36"/>
      <c r="EN64" s="36"/>
    </row>
    <row r="65" spans="1:144">
      <c r="A65" s="155" t="s">
        <v>318</v>
      </c>
      <c r="B65" s="156" t="s">
        <v>274</v>
      </c>
      <c r="C65" s="147" t="e">
        <f t="shared" si="292"/>
        <v>#REF!</v>
      </c>
      <c r="D65" s="147"/>
      <c r="E65" s="135">
        <f>COUNTIF(AlumniPT, $A65)</f>
        <v>0</v>
      </c>
      <c r="F65" s="135">
        <f>COUNTIF(BalaiPustakaPT, $A65)</f>
        <v>0</v>
      </c>
      <c r="G65" s="135" t="e">
        <f>COUNTIF(KytaJayaMandiriCV, $A65)</f>
        <v>#REF!</v>
      </c>
      <c r="H65" s="135" t="e">
        <f>COUNTIF(SindunataCV, $A65)</f>
        <v>#REF!</v>
      </c>
      <c r="I65" s="135" t="e">
        <f>COUNTIF(SyiahKualaUniversityPress, $A65)</f>
        <v>#REF!</v>
      </c>
      <c r="J65" s="135" t="e">
        <f>COUNTIF(UINMALIKIPRESS, $A65)</f>
        <v>#REF!</v>
      </c>
      <c r="K65" s="135" t="e">
        <f>COUNTIF(UNISMAPRESS, $A65)</f>
        <v>#REF!</v>
      </c>
      <c r="L65" s="135" t="e">
        <f>COUNTIF(UnitomoPress, $A65)</f>
        <v>#REF!</v>
      </c>
      <c r="M65" s="135" t="e">
        <f>COUNTIF(TITIANILMUCV, $A65)</f>
        <v>#REF!</v>
      </c>
      <c r="N65" s="135">
        <f>COUNTIF(AlqaprintJatinangor, $A65)</f>
        <v>0</v>
      </c>
      <c r="O65" s="135">
        <f>COUNTIF(AnantaVidyaCV, $A65)</f>
        <v>0</v>
      </c>
      <c r="P65" s="135">
        <f>COUNTIF(AndiOffsetCV, $A65)</f>
        <v>0</v>
      </c>
      <c r="Q65" s="135" t="e">
        <f>COUNTIF(BestariBuanaMurniGroupPT, $A65)</f>
        <v>#REF!</v>
      </c>
      <c r="R65" s="135" t="e">
        <f>COUNTIF(BintangSemestaMediaCV, $A65)</f>
        <v>#REF!</v>
      </c>
      <c r="S65" s="135" t="e">
        <f>COUNTIF(BPKTodungSutanGunungMuliaPT, $A65)</f>
        <v>#REF!</v>
      </c>
      <c r="T65" s="135" t="e">
        <f>COUNTIF(BrataFancyMediaPT, $A65)</f>
        <v>#REF!</v>
      </c>
      <c r="U65" s="135" t="e">
        <f>COUNTIF(BudiUtamaCVDeepublish, $A65)</f>
        <v>#REF!</v>
      </c>
      <c r="V65" s="135" t="e">
        <f>COUNTIF(BukaBukuPustaka, $A65)</f>
        <v>#REF!</v>
      </c>
      <c r="W65" s="135" t="e">
        <f>COUNTIF(BUMIAKSARAPT, $A65)</f>
        <v>#REF!</v>
      </c>
      <c r="X65" s="135" t="e">
        <f>COUNTIF(CahayaDuabelasSemestaPT, $A65)</f>
        <v>#REF!</v>
      </c>
      <c r="Y65" s="135" t="e">
        <f>COUNTIF(CitraAdityaBaktiPT, $A65)</f>
        <v>#REF!</v>
      </c>
      <c r="Z65" s="135" t="e">
        <f>COUNTIF(DeltaEdukasiPrimaCV, $A65)</f>
        <v>#REF!</v>
      </c>
      <c r="AA65" s="135" t="e">
        <f>COUNTIF(DIANDRAPRIMAMITRAMEDIACV, $A65)</f>
        <v>#REF!</v>
      </c>
      <c r="AB65" s="135" t="e">
        <f>COUNTIF(DuniaPustakaJayaPT, $A65)</f>
        <v>#REF!</v>
      </c>
      <c r="AC65" s="135" t="e">
        <f>COUNTIF(DutaPustakaIndonesiaPT, $A65)</f>
        <v>#REF!</v>
      </c>
      <c r="AD65" s="135" t="e">
        <f>COUNTIF(ElementaMediaLiterasiPT, $A65)</f>
        <v>#REF!</v>
      </c>
      <c r="AE65" s="135" t="e">
        <f>COUNTIF(ElexMediaKomputindoPT, $A65)</f>
        <v>#REF!</v>
      </c>
      <c r="AF65" s="135" t="e">
        <f>COUNTIF(EraAdicitraIntermediaPT, $A65)</f>
        <v>#REF!</v>
      </c>
      <c r="AG65" s="135" t="e">
        <f>COUNTIF(GarudaMasSejahteraCV, $A65)</f>
        <v>#REF!</v>
      </c>
      <c r="AH65" s="135" t="e">
        <f>COUNTIF(GavaMediaCV, $A65)</f>
        <v>#REF!</v>
      </c>
      <c r="AI65" s="135" t="e">
        <f>COUNTIF(GemaInsani, $A65)</f>
        <v>#REF!</v>
      </c>
      <c r="AJ65" s="135" t="e">
        <f>COUNTIF(GrahaPrintamaSelarasCV, $A65)</f>
        <v>#REF!</v>
      </c>
      <c r="AK65" s="135" t="e">
        <f>COUNTIF(GramediaPustakaUtamaPT, $A65)</f>
        <v>#REF!</v>
      </c>
      <c r="AL65" s="135" t="e">
        <f>COUNTIF(GrasindoGramediaWidiaSaranaIndonesia, $A65)</f>
        <v>#REF!</v>
      </c>
      <c r="AM65" s="135" t="e">
        <f>COUNTIF(IndivaMediaKreasiPT, $A65)</f>
        <v>#REF!</v>
      </c>
      <c r="AN65" s="135" t="e">
        <f>COUNTIF(IndocampCV, $A65)</f>
        <v>#REF!</v>
      </c>
      <c r="AO65" s="135" t="e">
        <f>COUNTIF(IndonesiaEmasGroup, $A65)</f>
        <v>#REF!</v>
      </c>
      <c r="AP65" s="135" t="e">
        <f>COUNTIF(IntanPariwaraGrupCempakaPutihPT, $A65)</f>
        <v>#REF!</v>
      </c>
      <c r="AQ65" s="135" t="e">
        <f>COUNTIF(InteraCV, $A65)</f>
        <v>#REF!</v>
      </c>
      <c r="AR65" s="135" t="e">
        <f>COUNTIF(JejakPublisherCV, $A65)</f>
        <v>#REF!</v>
      </c>
      <c r="AS65" s="135" t="e">
        <f>COUNTIF(JejakPustaka, $A65)</f>
        <v>#REF!</v>
      </c>
      <c r="AT65" s="135" t="e">
        <f>COUNTIF(JepePressMediaUtamaPT, $A65)</f>
        <v>#REF!</v>
      </c>
      <c r="AU65" s="135" t="e">
        <f>COUNTIF(KanisiusPT, $A65)</f>
        <v>#REF!</v>
      </c>
      <c r="AV65" s="135" t="e">
        <f>COUNTIF(KesaintBlancIndahPT, $A65)</f>
        <v>#REF!</v>
      </c>
      <c r="AW65" s="135" t="e">
        <f>COUNTIF(KompasMediaNusantaraPenerbitBukuKompas, $A65)</f>
        <v>#REF!</v>
      </c>
      <c r="AX65" s="135" t="e">
        <f>COUNTIF(LanggamPustaka, $A65)</f>
        <v>#REF!</v>
      </c>
      <c r="AY65" s="135" t="e">
        <f>COUNTIF(LatifKittoMahesaPT, $A65)</f>
        <v>#REF!</v>
      </c>
      <c r="AZ65" s="135" t="e">
        <f>COUNTIF(LENTERAHATIPT, $A65)</f>
        <v>#REF!</v>
      </c>
      <c r="BA65" s="135" t="e">
        <f>COUNTIF(LenteraPustakaIndonesia, $A65)</f>
        <v>#REF!</v>
      </c>
      <c r="BB65" s="135" t="e">
        <f>COUNTIF(LiterasiNusantaraAbadiGroupPT, $A65)</f>
        <v>#REF!</v>
      </c>
      <c r="BC65" s="135" t="e">
        <f>COUNTIF(LiterindoBerkahKaryaPT, $A65)</f>
        <v>#REF!</v>
      </c>
      <c r="BD65" s="135" t="e">
        <f>COUNTIF(LOKAAKSARACV, $A65)</f>
        <v>#REF!</v>
      </c>
      <c r="BE65" s="135" t="e">
        <f>COUNTIF(LuximaMetroMediaPT, $A65)</f>
        <v>#REF!</v>
      </c>
      <c r="BF65" s="135" t="e">
        <f>COUNTIF(MandarMajuCV, $A65)</f>
        <v>#REF!</v>
      </c>
      <c r="BG65" s="135" t="e">
        <f>COUNTIF(MediaAkselerasi, $A65)</f>
        <v>#REF!</v>
      </c>
      <c r="BH65" s="135" t="e">
        <f>COUNTIF(MediaCendekiaMuslimCV, $A65)</f>
        <v>#REF!</v>
      </c>
      <c r="BI65" s="135" t="e">
        <f>COUNTIF(MediaDinamikaSelarasPT, $A65)</f>
        <v>#REF!</v>
      </c>
      <c r="BJ65" s="135" t="e">
        <f>COUNTIF(MediaKaryaPutraCV, $A65)</f>
        <v>#REF!</v>
      </c>
      <c r="BK65" s="135" t="e">
        <f>COUNTIF(MediaPressindoPT, $A65)</f>
        <v>#REF!</v>
      </c>
      <c r="BL65" s="135" t="e">
        <f>COUNTIF(MediantaraSemestaPT, $A65)</f>
        <v>#REF!</v>
      </c>
      <c r="BM65" s="135" t="e">
        <f>COUNTIF(MelaniaPublishingCV, $A65)</f>
        <v>#REF!</v>
      </c>
      <c r="BN65" s="135" t="e">
        <f>COUNTIF(MutiaraAksaraCV, $A65)</f>
        <v>#REF!</v>
      </c>
      <c r="BO65" s="135" t="e">
        <f>COUNTIF(NafalGlobalNusantaraPT, $A65)</f>
        <v>#REF!</v>
      </c>
      <c r="BP65" s="135" t="e">
        <f>COUNTIF(NiagaSwadayaPT, $A65)</f>
        <v>#REF!</v>
      </c>
      <c r="BQ65" s="135" t="e">
        <f>COUNTIF(NuansaCendekiaCV, $A65)</f>
        <v>#REF!</v>
      </c>
      <c r="BR65" s="135" t="e">
        <f>COUNTIF(PenebarSwadayaPT, $A65)</f>
        <v>#REF!</v>
      </c>
      <c r="BS65" s="135" t="e">
        <f>COUNTIF(PenerbitAdab, $A65)</f>
        <v>#REF!</v>
      </c>
      <c r="BT65" s="135" t="e">
        <f>COUNTIF(PenerbitEGC, $A65)</f>
        <v>#REF!</v>
      </c>
      <c r="BU65" s="135" t="e">
        <f>COUNTIF(PenerbitIPBPressPT, $A65)</f>
        <v>#REF!</v>
      </c>
      <c r="BV65" s="135" t="e">
        <f>COUNTIF(PenerbitSalemba, $A65)</f>
        <v>#REF!</v>
      </c>
      <c r="BW65" s="135" t="e">
        <f>COUNTIF(PohonCahayaSemestaPT, $A65)</f>
        <v>#REF!</v>
      </c>
      <c r="BX65" s="135" t="e">
        <f>COUNTIF(PranaDinamikaSejahteraPT, $A65)</f>
        <v>#REF!</v>
      </c>
      <c r="BY65" s="135" t="e">
        <f>COUNTIF(PrenadaMediaGroup, $A65)</f>
        <v>#REF!</v>
      </c>
      <c r="BZ65" s="135" t="e">
        <f>COUNTIF(PusatDatadanAnalisaTempoPT, $A65)</f>
        <v>#REF!</v>
      </c>
      <c r="CA65" s="135" t="e">
        <f>COUNTIF(PuspaSwaraPT, $A65)</f>
        <v>#REF!</v>
      </c>
      <c r="CB65" s="135" t="e">
        <f>COUNTIF(PustakaBaruPress, $A65)</f>
        <v>#REF!</v>
      </c>
      <c r="CC65" s="135" t="e">
        <f>COUNTIF(PustakaBengawanCV, $A65)</f>
        <v>#REF!</v>
      </c>
      <c r="CD65" s="135" t="e">
        <f>COUNTIF(PustakaRumahCintaCV, $A65)</f>
        <v>#REF!</v>
      </c>
      <c r="CE65" s="135" t="e">
        <f>COUNTIF(RajaGrafindoPersadaPT, $A65)</f>
        <v>#REF!</v>
      </c>
      <c r="CF65" s="135" t="e">
        <f>COUNTIF(RajawaliIntanCemerlang, $A65)</f>
        <v>#REF!</v>
      </c>
      <c r="CG65" s="135" t="e">
        <f>COUNTIF(RayyanaKomunikasindoPT, $A65)</f>
        <v>#REF!</v>
      </c>
      <c r="CH65" s="135" t="e">
        <f>COUNTIF(RefikaAditamaPT, $A65)</f>
        <v>#REF!</v>
      </c>
      <c r="CI65" s="135" t="e">
        <f>COUNTIF(RemajaRosdakaryaPT, $A65)</f>
        <v>#REF!</v>
      </c>
      <c r="CJ65" s="135" t="e">
        <f>COUNTIF(ReneTurosIndonesiaPT, $A65)</f>
        <v>#REF!</v>
      </c>
      <c r="CK65" s="135" t="e">
        <f>COUNTIF(SaranaPancakaryaNusaPT, $A65)</f>
        <v>#REF!</v>
      </c>
      <c r="CL65" s="135" t="e">
        <f>COUNTIF(ScopindoMediaPustakaPT, $A65)</f>
        <v>#REF!</v>
      </c>
      <c r="CM65" s="135" t="e">
        <f>COUNTIF(SetiAjiCV, $A65)</f>
        <v>#REF!</v>
      </c>
      <c r="CN65" s="135" t="e">
        <f>COUNTIF(SinergiPrimaMagnaCV, $A65)</f>
        <v>#REF!</v>
      </c>
      <c r="CO65" s="135" t="e">
        <f>COUNTIF(TazkiaInvestindoUtamaPT, $A65)</f>
        <v>#REF!</v>
      </c>
      <c r="CP65" s="135" t="e">
        <f>COUNTIF(TeguhKaryaCV, $A65)</f>
        <v>#REF!</v>
      </c>
      <c r="CQ65" s="135" t="e">
        <f>COUNTIF(TigaSerangkaiPustakaMandiriPT, $A65)</f>
        <v>#REF!</v>
      </c>
      <c r="CR65" s="135" t="e">
        <f>COUNTIF(TrubusSwadayaPT, $A65)</f>
        <v>#REF!</v>
      </c>
      <c r="CS65" s="135" t="e">
        <f>COUNTIF(UGMPress, $A65)</f>
        <v>#REF!</v>
      </c>
      <c r="CU65" s="36"/>
      <c r="CV65" s="36"/>
      <c r="CW65" s="36"/>
      <c r="CX65" s="36"/>
      <c r="CY65" s="36"/>
      <c r="CZ65" s="36"/>
      <c r="DA65" s="36"/>
      <c r="DB65" s="36"/>
      <c r="DC65" s="36"/>
      <c r="DD65" s="36"/>
      <c r="DE65" s="36"/>
      <c r="DF65" s="36"/>
      <c r="DG65" s="36"/>
      <c r="DH65" s="36"/>
      <c r="DI65" s="36"/>
      <c r="DJ65" s="36"/>
      <c r="DK65" s="36"/>
      <c r="DL65" s="36"/>
      <c r="DM65" s="36"/>
      <c r="DN65" s="36"/>
      <c r="DO65" s="36"/>
      <c r="DP65" s="36"/>
      <c r="DQ65" s="36"/>
      <c r="DR65" s="36"/>
      <c r="DS65" s="36"/>
      <c r="DT65" s="36"/>
      <c r="DU65" s="36"/>
      <c r="DV65" s="36"/>
      <c r="DW65" s="36"/>
      <c r="DX65" s="36"/>
      <c r="DY65" s="36"/>
      <c r="DZ65" s="36"/>
      <c r="EA65" s="36"/>
      <c r="EB65" s="36"/>
      <c r="EC65" s="36"/>
      <c r="ED65" s="36"/>
      <c r="EE65" s="36"/>
      <c r="EF65" s="36"/>
      <c r="EG65" s="36"/>
      <c r="EH65" s="36"/>
      <c r="EI65" s="36"/>
      <c r="EJ65" s="36"/>
      <c r="EK65" s="36"/>
      <c r="EL65" s="36"/>
      <c r="EM65" s="36"/>
      <c r="EN65" s="36"/>
    </row>
    <row r="66" spans="1:144">
      <c r="A66" s="155" t="s">
        <v>319</v>
      </c>
      <c r="B66" s="146" t="s">
        <v>320</v>
      </c>
      <c r="C66" s="147" t="e">
        <f t="shared" si="292"/>
        <v>#REF!</v>
      </c>
      <c r="D66" s="147"/>
      <c r="E66" s="135">
        <f>COUNTIF(AlumniPT, $A66)</f>
        <v>0</v>
      </c>
      <c r="F66" s="135">
        <f>COUNTIF(BalaiPustakaPT, $A66)</f>
        <v>0</v>
      </c>
      <c r="G66" s="135" t="e">
        <f>COUNTIF(KytaJayaMandiriCV, $A66)</f>
        <v>#REF!</v>
      </c>
      <c r="H66" s="135" t="e">
        <f>COUNTIF(SindunataCV, $A66)</f>
        <v>#REF!</v>
      </c>
      <c r="I66" s="135" t="e">
        <f>COUNTIF(SyiahKualaUniversityPress, $A66)</f>
        <v>#REF!</v>
      </c>
      <c r="J66" s="135" t="e">
        <f>COUNTIF(UINMALIKIPRESS, $A66)</f>
        <v>#REF!</v>
      </c>
      <c r="K66" s="135" t="e">
        <f>COUNTIF(UNISMAPRESS, $A66)</f>
        <v>#REF!</v>
      </c>
      <c r="L66" s="135" t="e">
        <f>COUNTIF(UnitomoPress, $A66)</f>
        <v>#REF!</v>
      </c>
      <c r="M66" s="135" t="e">
        <f>COUNTIF(TITIANILMUCV, $A66)</f>
        <v>#REF!</v>
      </c>
      <c r="N66" s="135">
        <f>COUNTIF(AlqaprintJatinangor, $A66)</f>
        <v>0</v>
      </c>
      <c r="O66" s="135">
        <f>COUNTIF(AnantaVidyaCV, $A66)</f>
        <v>0</v>
      </c>
      <c r="P66" s="135">
        <f>COUNTIF(AndiOffsetCV, $A66)</f>
        <v>1</v>
      </c>
      <c r="Q66" s="135" t="e">
        <f>COUNTIF(BestariBuanaMurniGroupPT, $A66)</f>
        <v>#REF!</v>
      </c>
      <c r="R66" s="135" t="e">
        <f>COUNTIF(BintangSemestaMediaCV, $A66)</f>
        <v>#REF!</v>
      </c>
      <c r="S66" s="135" t="e">
        <f>COUNTIF(BPKTodungSutanGunungMuliaPT, $A66)</f>
        <v>#REF!</v>
      </c>
      <c r="T66" s="135" t="e">
        <f>COUNTIF(BrataFancyMediaPT, $A66)</f>
        <v>#REF!</v>
      </c>
      <c r="U66" s="135" t="e">
        <f>COUNTIF(BudiUtamaCVDeepublish, $A66)</f>
        <v>#REF!</v>
      </c>
      <c r="V66" s="135" t="e">
        <f>COUNTIF(BukaBukuPustaka, $A66)</f>
        <v>#REF!</v>
      </c>
      <c r="W66" s="135" t="e">
        <f>COUNTIF(BUMIAKSARAPT, $A66)</f>
        <v>#REF!</v>
      </c>
      <c r="X66" s="135" t="e">
        <f>COUNTIF(CahayaDuabelasSemestaPT, $A66)</f>
        <v>#REF!</v>
      </c>
      <c r="Y66" s="135" t="e">
        <f>COUNTIF(CitraAdityaBaktiPT, $A66)</f>
        <v>#REF!</v>
      </c>
      <c r="Z66" s="135" t="e">
        <f>COUNTIF(DeltaEdukasiPrimaCV, $A66)</f>
        <v>#REF!</v>
      </c>
      <c r="AA66" s="135" t="e">
        <f>COUNTIF(DIANDRAPRIMAMITRAMEDIACV, $A66)</f>
        <v>#REF!</v>
      </c>
      <c r="AB66" s="135" t="e">
        <f>COUNTIF(DuniaPustakaJayaPT, $A66)</f>
        <v>#REF!</v>
      </c>
      <c r="AC66" s="135" t="e">
        <f>COUNTIF(DutaPustakaIndonesiaPT, $A66)</f>
        <v>#REF!</v>
      </c>
      <c r="AD66" s="135" t="e">
        <f>COUNTIF(ElementaMediaLiterasiPT, $A66)</f>
        <v>#REF!</v>
      </c>
      <c r="AE66" s="135" t="e">
        <f>COUNTIF(ElexMediaKomputindoPT, $A66)</f>
        <v>#REF!</v>
      </c>
      <c r="AF66" s="135" t="e">
        <f>COUNTIF(EraAdicitraIntermediaPT, $A66)</f>
        <v>#REF!</v>
      </c>
      <c r="AG66" s="135" t="e">
        <f>COUNTIF(GarudaMasSejahteraCV, $A66)</f>
        <v>#REF!</v>
      </c>
      <c r="AH66" s="135" t="e">
        <f>COUNTIF(GavaMediaCV, $A66)</f>
        <v>#REF!</v>
      </c>
      <c r="AI66" s="135" t="e">
        <f>COUNTIF(GemaInsani, $A66)</f>
        <v>#REF!</v>
      </c>
      <c r="AJ66" s="135" t="e">
        <f>COUNTIF(GrahaPrintamaSelarasCV, $A66)</f>
        <v>#REF!</v>
      </c>
      <c r="AK66" s="135" t="e">
        <f>COUNTIF(GramediaPustakaUtamaPT, $A66)</f>
        <v>#REF!</v>
      </c>
      <c r="AL66" s="135" t="e">
        <f>COUNTIF(GrasindoGramediaWidiaSaranaIndonesia, $A66)</f>
        <v>#REF!</v>
      </c>
      <c r="AM66" s="135" t="e">
        <f>COUNTIF(IndivaMediaKreasiPT, $A66)</f>
        <v>#REF!</v>
      </c>
      <c r="AN66" s="135" t="e">
        <f>COUNTIF(IndocampCV, $A66)</f>
        <v>#REF!</v>
      </c>
      <c r="AO66" s="135" t="e">
        <f>COUNTIF(IndonesiaEmasGroup, $A66)</f>
        <v>#REF!</v>
      </c>
      <c r="AP66" s="135" t="e">
        <f>COUNTIF(IntanPariwaraGrupCempakaPutihPT, $A66)</f>
        <v>#REF!</v>
      </c>
      <c r="AQ66" s="135" t="e">
        <f>COUNTIF(InteraCV, $A66)</f>
        <v>#REF!</v>
      </c>
      <c r="AR66" s="135" t="e">
        <f>COUNTIF(JejakPublisherCV, $A66)</f>
        <v>#REF!</v>
      </c>
      <c r="AS66" s="135" t="e">
        <f>COUNTIF(JejakPustaka, $A66)</f>
        <v>#REF!</v>
      </c>
      <c r="AT66" s="135" t="e">
        <f>COUNTIF(JepePressMediaUtamaPT, $A66)</f>
        <v>#REF!</v>
      </c>
      <c r="AU66" s="135" t="e">
        <f>COUNTIF(KanisiusPT, $A66)</f>
        <v>#REF!</v>
      </c>
      <c r="AV66" s="135" t="e">
        <f>COUNTIF(KesaintBlancIndahPT, $A66)</f>
        <v>#REF!</v>
      </c>
      <c r="AW66" s="135" t="e">
        <f>COUNTIF(KompasMediaNusantaraPenerbitBukuKompas, $A66)</f>
        <v>#REF!</v>
      </c>
      <c r="AX66" s="135" t="e">
        <f>COUNTIF(LanggamPustaka, $A66)</f>
        <v>#REF!</v>
      </c>
      <c r="AY66" s="135" t="e">
        <f>COUNTIF(LatifKittoMahesaPT, $A66)</f>
        <v>#REF!</v>
      </c>
      <c r="AZ66" s="135" t="e">
        <f>COUNTIF(LENTERAHATIPT, $A66)</f>
        <v>#REF!</v>
      </c>
      <c r="BA66" s="135" t="e">
        <f>COUNTIF(LenteraPustakaIndonesia, $A66)</f>
        <v>#REF!</v>
      </c>
      <c r="BB66" s="135" t="e">
        <f>COUNTIF(LiterasiNusantaraAbadiGroupPT, $A66)</f>
        <v>#REF!</v>
      </c>
      <c r="BC66" s="135" t="e">
        <f>COUNTIF(LiterindoBerkahKaryaPT, $A66)</f>
        <v>#REF!</v>
      </c>
      <c r="BD66" s="135" t="e">
        <f>COUNTIF(LOKAAKSARACV, $A66)</f>
        <v>#REF!</v>
      </c>
      <c r="BE66" s="135" t="e">
        <f>COUNTIF(LuximaMetroMediaPT, $A66)</f>
        <v>#REF!</v>
      </c>
      <c r="BF66" s="135" t="e">
        <f>COUNTIF(MandarMajuCV, $A66)</f>
        <v>#REF!</v>
      </c>
      <c r="BG66" s="135" t="e">
        <f>COUNTIF(MediaAkselerasi, $A66)</f>
        <v>#REF!</v>
      </c>
      <c r="BH66" s="135" t="e">
        <f>COUNTIF(MediaCendekiaMuslimCV, $A66)</f>
        <v>#REF!</v>
      </c>
      <c r="BI66" s="135" t="e">
        <f>COUNTIF(MediaDinamikaSelarasPT, $A66)</f>
        <v>#REF!</v>
      </c>
      <c r="BJ66" s="135" t="e">
        <f>COUNTIF(MediaKaryaPutraCV, $A66)</f>
        <v>#REF!</v>
      </c>
      <c r="BK66" s="135" t="e">
        <f>COUNTIF(MediaPressindoPT, $A66)</f>
        <v>#REF!</v>
      </c>
      <c r="BL66" s="135" t="e">
        <f>COUNTIF(MediantaraSemestaPT, $A66)</f>
        <v>#REF!</v>
      </c>
      <c r="BM66" s="135" t="e">
        <f>COUNTIF(MelaniaPublishingCV, $A66)</f>
        <v>#REF!</v>
      </c>
      <c r="BN66" s="135" t="e">
        <f>COUNTIF(MutiaraAksaraCV, $A66)</f>
        <v>#REF!</v>
      </c>
      <c r="BO66" s="135" t="e">
        <f>COUNTIF(NafalGlobalNusantaraPT, $A66)</f>
        <v>#REF!</v>
      </c>
      <c r="BP66" s="135" t="e">
        <f>COUNTIF(NiagaSwadayaPT, $A66)</f>
        <v>#REF!</v>
      </c>
      <c r="BQ66" s="135" t="e">
        <f>COUNTIF(NuansaCendekiaCV, $A66)</f>
        <v>#REF!</v>
      </c>
      <c r="BR66" s="135" t="e">
        <f>COUNTIF(PenebarSwadayaPT, $A66)</f>
        <v>#REF!</v>
      </c>
      <c r="BS66" s="135" t="e">
        <f>COUNTIF(PenerbitAdab, $A66)</f>
        <v>#REF!</v>
      </c>
      <c r="BT66" s="135" t="e">
        <f>COUNTIF(PenerbitEGC, $A66)</f>
        <v>#REF!</v>
      </c>
      <c r="BU66" s="135" t="e">
        <f>COUNTIF(PenerbitIPBPressPT, $A66)</f>
        <v>#REF!</v>
      </c>
      <c r="BV66" s="135" t="e">
        <f>COUNTIF(PenerbitSalemba, $A66)</f>
        <v>#REF!</v>
      </c>
      <c r="BW66" s="135" t="e">
        <f>COUNTIF(PohonCahayaSemestaPT, $A66)</f>
        <v>#REF!</v>
      </c>
      <c r="BX66" s="135" t="e">
        <f>COUNTIF(PranaDinamikaSejahteraPT, $A66)</f>
        <v>#REF!</v>
      </c>
      <c r="BY66" s="135" t="e">
        <f>COUNTIF(PrenadaMediaGroup, $A66)</f>
        <v>#REF!</v>
      </c>
      <c r="BZ66" s="135" t="e">
        <f>COUNTIF(PusatDatadanAnalisaTempoPT, $A66)</f>
        <v>#REF!</v>
      </c>
      <c r="CA66" s="135" t="e">
        <f>COUNTIF(PuspaSwaraPT, $A66)</f>
        <v>#REF!</v>
      </c>
      <c r="CB66" s="135" t="e">
        <f>COUNTIF(PustakaBaruPress, $A66)</f>
        <v>#REF!</v>
      </c>
      <c r="CC66" s="135" t="e">
        <f>COUNTIF(PustakaBengawanCV, $A66)</f>
        <v>#REF!</v>
      </c>
      <c r="CD66" s="135" t="e">
        <f>COUNTIF(PustakaRumahCintaCV, $A66)</f>
        <v>#REF!</v>
      </c>
      <c r="CE66" s="135" t="e">
        <f>COUNTIF(RajaGrafindoPersadaPT, $A66)</f>
        <v>#REF!</v>
      </c>
      <c r="CF66" s="135" t="e">
        <f>COUNTIF(RajawaliIntanCemerlang, $A66)</f>
        <v>#REF!</v>
      </c>
      <c r="CG66" s="135" t="e">
        <f>COUNTIF(RayyanaKomunikasindoPT, $A66)</f>
        <v>#REF!</v>
      </c>
      <c r="CH66" s="135" t="e">
        <f>COUNTIF(RefikaAditamaPT, $A66)</f>
        <v>#REF!</v>
      </c>
      <c r="CI66" s="135" t="e">
        <f>COUNTIF(RemajaRosdakaryaPT, $A66)</f>
        <v>#REF!</v>
      </c>
      <c r="CJ66" s="135" t="e">
        <f>COUNTIF(ReneTurosIndonesiaPT, $A66)</f>
        <v>#REF!</v>
      </c>
      <c r="CK66" s="135" t="e">
        <f>COUNTIF(SaranaPancakaryaNusaPT, $A66)</f>
        <v>#REF!</v>
      </c>
      <c r="CL66" s="135" t="e">
        <f>COUNTIF(ScopindoMediaPustakaPT, $A66)</f>
        <v>#REF!</v>
      </c>
      <c r="CM66" s="135" t="e">
        <f>COUNTIF(SetiAjiCV, $A66)</f>
        <v>#REF!</v>
      </c>
      <c r="CN66" s="135" t="e">
        <f>COUNTIF(SinergiPrimaMagnaCV, $A66)</f>
        <v>#REF!</v>
      </c>
      <c r="CO66" s="135" t="e">
        <f>COUNTIF(TazkiaInvestindoUtamaPT, $A66)</f>
        <v>#REF!</v>
      </c>
      <c r="CP66" s="135" t="e">
        <f>COUNTIF(TeguhKaryaCV, $A66)</f>
        <v>#REF!</v>
      </c>
      <c r="CQ66" s="135" t="e">
        <f>COUNTIF(TigaSerangkaiPustakaMandiriPT, $A66)</f>
        <v>#REF!</v>
      </c>
      <c r="CR66" s="135" t="e">
        <f>COUNTIF(TrubusSwadayaPT, $A66)</f>
        <v>#REF!</v>
      </c>
      <c r="CS66" s="135" t="e">
        <f>COUNTIF(UGMPress, $A66)</f>
        <v>#REF!</v>
      </c>
      <c r="CU66" s="36"/>
      <c r="CV66" s="36"/>
      <c r="CW66" s="36"/>
      <c r="CX66" s="36"/>
      <c r="CY66" s="36"/>
      <c r="CZ66" s="36"/>
      <c r="DA66" s="36"/>
      <c r="DB66" s="36"/>
      <c r="DC66" s="36"/>
      <c r="DD66" s="36"/>
      <c r="DE66" s="36"/>
      <c r="DF66" s="36"/>
      <c r="DG66" s="36"/>
      <c r="DH66" s="36"/>
      <c r="DI66" s="36"/>
      <c r="DJ66" s="36"/>
      <c r="DK66" s="36"/>
      <c r="DL66" s="36"/>
      <c r="DM66" s="36"/>
      <c r="DN66" s="36"/>
      <c r="DO66" s="36"/>
      <c r="DP66" s="36"/>
      <c r="DQ66" s="36"/>
      <c r="DR66" s="36"/>
      <c r="DS66" s="36"/>
      <c r="DT66" s="36"/>
      <c r="DU66" s="36"/>
      <c r="DV66" s="36"/>
      <c r="DW66" s="36"/>
      <c r="DX66" s="36"/>
      <c r="DY66" s="36"/>
      <c r="DZ66" s="36"/>
      <c r="EA66" s="36"/>
      <c r="EB66" s="36"/>
      <c r="EC66" s="36"/>
      <c r="ED66" s="36"/>
      <c r="EE66" s="36"/>
      <c r="EF66" s="36"/>
      <c r="EG66" s="36"/>
      <c r="EH66" s="36"/>
      <c r="EI66" s="36"/>
      <c r="EJ66" s="36"/>
      <c r="EK66" s="36"/>
      <c r="EL66" s="36"/>
      <c r="EM66" s="36"/>
      <c r="EN66" s="36"/>
    </row>
    <row r="67" spans="1:144">
      <c r="A67" s="36"/>
      <c r="B67" s="148" t="s">
        <v>269</v>
      </c>
      <c r="C67" s="147"/>
      <c r="D67" s="149"/>
      <c r="E67" s="135">
        <f t="shared" ref="E67:CS67" si="293">SUM(E64:E66)</f>
        <v>0</v>
      </c>
      <c r="F67" s="135">
        <f t="shared" si="293"/>
        <v>28</v>
      </c>
      <c r="G67" s="135" t="e">
        <f t="shared" si="293"/>
        <v>#REF!</v>
      </c>
      <c r="H67" s="135" t="e">
        <f t="shared" si="293"/>
        <v>#REF!</v>
      </c>
      <c r="I67" s="135" t="e">
        <f t="shared" si="293"/>
        <v>#REF!</v>
      </c>
      <c r="J67" s="135" t="e">
        <f t="shared" si="293"/>
        <v>#REF!</v>
      </c>
      <c r="K67" s="135" t="e">
        <f t="shared" si="293"/>
        <v>#REF!</v>
      </c>
      <c r="L67" s="135" t="e">
        <f t="shared" si="293"/>
        <v>#REF!</v>
      </c>
      <c r="M67" s="135" t="e">
        <f t="shared" si="293"/>
        <v>#REF!</v>
      </c>
      <c r="N67" s="135">
        <f t="shared" si="293"/>
        <v>0</v>
      </c>
      <c r="O67" s="135">
        <f t="shared" si="293"/>
        <v>0</v>
      </c>
      <c r="P67" s="135">
        <f t="shared" si="293"/>
        <v>5</v>
      </c>
      <c r="Q67" s="135" t="e">
        <f t="shared" si="293"/>
        <v>#REF!</v>
      </c>
      <c r="R67" s="135" t="e">
        <f t="shared" si="293"/>
        <v>#REF!</v>
      </c>
      <c r="S67" s="135" t="e">
        <f t="shared" si="293"/>
        <v>#REF!</v>
      </c>
      <c r="T67" s="135" t="e">
        <f t="shared" si="293"/>
        <v>#REF!</v>
      </c>
      <c r="U67" s="135" t="e">
        <f t="shared" si="293"/>
        <v>#REF!</v>
      </c>
      <c r="V67" s="135" t="e">
        <f t="shared" si="293"/>
        <v>#REF!</v>
      </c>
      <c r="W67" s="135" t="e">
        <f t="shared" si="293"/>
        <v>#REF!</v>
      </c>
      <c r="X67" s="135" t="e">
        <f t="shared" si="293"/>
        <v>#REF!</v>
      </c>
      <c r="Y67" s="135" t="e">
        <f t="shared" si="293"/>
        <v>#REF!</v>
      </c>
      <c r="Z67" s="135" t="e">
        <f t="shared" si="293"/>
        <v>#REF!</v>
      </c>
      <c r="AA67" s="135" t="e">
        <f t="shared" si="293"/>
        <v>#REF!</v>
      </c>
      <c r="AB67" s="135" t="e">
        <f t="shared" si="293"/>
        <v>#REF!</v>
      </c>
      <c r="AC67" s="135" t="e">
        <f t="shared" si="293"/>
        <v>#REF!</v>
      </c>
      <c r="AD67" s="135" t="e">
        <f t="shared" si="293"/>
        <v>#REF!</v>
      </c>
      <c r="AE67" s="135" t="e">
        <f t="shared" si="293"/>
        <v>#REF!</v>
      </c>
      <c r="AF67" s="135" t="e">
        <f t="shared" si="293"/>
        <v>#REF!</v>
      </c>
      <c r="AG67" s="135" t="e">
        <f t="shared" si="293"/>
        <v>#REF!</v>
      </c>
      <c r="AH67" s="135" t="e">
        <f t="shared" si="293"/>
        <v>#REF!</v>
      </c>
      <c r="AI67" s="135" t="e">
        <f t="shared" si="293"/>
        <v>#REF!</v>
      </c>
      <c r="AJ67" s="135" t="e">
        <f t="shared" si="293"/>
        <v>#REF!</v>
      </c>
      <c r="AK67" s="135" t="e">
        <f t="shared" si="293"/>
        <v>#REF!</v>
      </c>
      <c r="AL67" s="135" t="e">
        <f t="shared" si="293"/>
        <v>#REF!</v>
      </c>
      <c r="AM67" s="135" t="e">
        <f t="shared" si="293"/>
        <v>#REF!</v>
      </c>
      <c r="AN67" s="135" t="e">
        <f t="shared" si="293"/>
        <v>#REF!</v>
      </c>
      <c r="AO67" s="135" t="e">
        <f t="shared" si="293"/>
        <v>#REF!</v>
      </c>
      <c r="AP67" s="135" t="e">
        <f t="shared" si="293"/>
        <v>#REF!</v>
      </c>
      <c r="AQ67" s="135" t="e">
        <f t="shared" si="293"/>
        <v>#REF!</v>
      </c>
      <c r="AR67" s="135" t="e">
        <f t="shared" si="293"/>
        <v>#REF!</v>
      </c>
      <c r="AS67" s="135" t="e">
        <f t="shared" si="293"/>
        <v>#REF!</v>
      </c>
      <c r="AT67" s="135" t="e">
        <f t="shared" si="293"/>
        <v>#REF!</v>
      </c>
      <c r="AU67" s="135" t="e">
        <f t="shared" si="293"/>
        <v>#REF!</v>
      </c>
      <c r="AV67" s="135" t="e">
        <f t="shared" si="293"/>
        <v>#REF!</v>
      </c>
      <c r="AW67" s="135" t="e">
        <f t="shared" si="293"/>
        <v>#REF!</v>
      </c>
      <c r="AX67" s="135" t="e">
        <f t="shared" si="293"/>
        <v>#REF!</v>
      </c>
      <c r="AY67" s="135" t="e">
        <f t="shared" si="293"/>
        <v>#REF!</v>
      </c>
      <c r="AZ67" s="135" t="e">
        <f t="shared" si="293"/>
        <v>#REF!</v>
      </c>
      <c r="BA67" s="135" t="e">
        <f t="shared" si="293"/>
        <v>#REF!</v>
      </c>
      <c r="BB67" s="135" t="e">
        <f t="shared" si="293"/>
        <v>#REF!</v>
      </c>
      <c r="BC67" s="135" t="e">
        <f t="shared" si="293"/>
        <v>#REF!</v>
      </c>
      <c r="BD67" s="135" t="e">
        <f t="shared" si="293"/>
        <v>#REF!</v>
      </c>
      <c r="BE67" s="135" t="e">
        <f t="shared" si="293"/>
        <v>#REF!</v>
      </c>
      <c r="BF67" s="135" t="e">
        <f t="shared" si="293"/>
        <v>#REF!</v>
      </c>
      <c r="BG67" s="135" t="e">
        <f t="shared" si="293"/>
        <v>#REF!</v>
      </c>
      <c r="BH67" s="135" t="e">
        <f t="shared" si="293"/>
        <v>#REF!</v>
      </c>
      <c r="BI67" s="135" t="e">
        <f t="shared" si="293"/>
        <v>#REF!</v>
      </c>
      <c r="BJ67" s="135" t="e">
        <f t="shared" si="293"/>
        <v>#REF!</v>
      </c>
      <c r="BK67" s="135" t="e">
        <f t="shared" si="293"/>
        <v>#REF!</v>
      </c>
      <c r="BL67" s="135" t="e">
        <f t="shared" si="293"/>
        <v>#REF!</v>
      </c>
      <c r="BM67" s="135" t="e">
        <f t="shared" si="293"/>
        <v>#REF!</v>
      </c>
      <c r="BN67" s="135" t="e">
        <f t="shared" si="293"/>
        <v>#REF!</v>
      </c>
      <c r="BO67" s="135" t="e">
        <f t="shared" si="293"/>
        <v>#REF!</v>
      </c>
      <c r="BP67" s="135" t="e">
        <f t="shared" si="293"/>
        <v>#REF!</v>
      </c>
      <c r="BQ67" s="135" t="e">
        <f t="shared" si="293"/>
        <v>#REF!</v>
      </c>
      <c r="BR67" s="135" t="e">
        <f t="shared" si="293"/>
        <v>#REF!</v>
      </c>
      <c r="BS67" s="135" t="e">
        <f t="shared" si="293"/>
        <v>#REF!</v>
      </c>
      <c r="BT67" s="135" t="e">
        <f t="shared" si="293"/>
        <v>#REF!</v>
      </c>
      <c r="BU67" s="135" t="e">
        <f t="shared" si="293"/>
        <v>#REF!</v>
      </c>
      <c r="BV67" s="135" t="e">
        <f t="shared" si="293"/>
        <v>#REF!</v>
      </c>
      <c r="BW67" s="135" t="e">
        <f t="shared" si="293"/>
        <v>#REF!</v>
      </c>
      <c r="BX67" s="135" t="e">
        <f t="shared" si="293"/>
        <v>#REF!</v>
      </c>
      <c r="BY67" s="135" t="e">
        <f t="shared" si="293"/>
        <v>#REF!</v>
      </c>
      <c r="BZ67" s="135" t="e">
        <f t="shared" si="293"/>
        <v>#REF!</v>
      </c>
      <c r="CA67" s="135" t="e">
        <f t="shared" si="293"/>
        <v>#REF!</v>
      </c>
      <c r="CB67" s="135" t="e">
        <f t="shared" si="293"/>
        <v>#REF!</v>
      </c>
      <c r="CC67" s="135" t="e">
        <f t="shared" si="293"/>
        <v>#REF!</v>
      </c>
      <c r="CD67" s="135" t="e">
        <f t="shared" si="293"/>
        <v>#REF!</v>
      </c>
      <c r="CE67" s="135" t="e">
        <f t="shared" si="293"/>
        <v>#REF!</v>
      </c>
      <c r="CF67" s="135" t="e">
        <f t="shared" si="293"/>
        <v>#REF!</v>
      </c>
      <c r="CG67" s="135" t="e">
        <f t="shared" si="293"/>
        <v>#REF!</v>
      </c>
      <c r="CH67" s="135" t="e">
        <f t="shared" si="293"/>
        <v>#REF!</v>
      </c>
      <c r="CI67" s="135" t="e">
        <f t="shared" si="293"/>
        <v>#REF!</v>
      </c>
      <c r="CJ67" s="135" t="e">
        <f t="shared" si="293"/>
        <v>#REF!</v>
      </c>
      <c r="CK67" s="135" t="e">
        <f t="shared" si="293"/>
        <v>#REF!</v>
      </c>
      <c r="CL67" s="135" t="e">
        <f t="shared" si="293"/>
        <v>#REF!</v>
      </c>
      <c r="CM67" s="135" t="e">
        <f t="shared" si="293"/>
        <v>#REF!</v>
      </c>
      <c r="CN67" s="135" t="e">
        <f t="shared" si="293"/>
        <v>#REF!</v>
      </c>
      <c r="CO67" s="135" t="e">
        <f t="shared" si="293"/>
        <v>#REF!</v>
      </c>
      <c r="CP67" s="135" t="e">
        <f t="shared" si="293"/>
        <v>#REF!</v>
      </c>
      <c r="CQ67" s="135" t="e">
        <f t="shared" si="293"/>
        <v>#REF!</v>
      </c>
      <c r="CR67" s="135" t="e">
        <f t="shared" si="293"/>
        <v>#REF!</v>
      </c>
      <c r="CS67" s="135" t="e">
        <f t="shared" si="293"/>
        <v>#REF!</v>
      </c>
      <c r="CU67" s="36"/>
      <c r="CV67" s="36"/>
      <c r="CW67" s="36"/>
      <c r="CX67" s="36"/>
      <c r="CY67" s="36"/>
      <c r="CZ67" s="36"/>
      <c r="DA67" s="36"/>
      <c r="DB67" s="36"/>
      <c r="DC67" s="36"/>
      <c r="DD67" s="36"/>
      <c r="DE67" s="36"/>
      <c r="DF67" s="36"/>
      <c r="DG67" s="36"/>
      <c r="DH67" s="36"/>
      <c r="DI67" s="36"/>
      <c r="DJ67" s="36"/>
      <c r="DK67" s="36"/>
      <c r="DL67" s="36"/>
      <c r="DM67" s="36"/>
      <c r="DN67" s="36"/>
      <c r="DO67" s="36"/>
      <c r="DP67" s="36"/>
      <c r="DQ67" s="36"/>
      <c r="DR67" s="36"/>
      <c r="DS67" s="36"/>
      <c r="DT67" s="36"/>
      <c r="DU67" s="36"/>
      <c r="DV67" s="36"/>
      <c r="DW67" s="36"/>
      <c r="DX67" s="36"/>
      <c r="DY67" s="36"/>
      <c r="DZ67" s="36"/>
      <c r="EA67" s="36"/>
      <c r="EB67" s="36"/>
      <c r="EC67" s="36"/>
      <c r="ED67" s="36"/>
      <c r="EE67" s="36"/>
      <c r="EF67" s="36"/>
      <c r="EG67" s="36"/>
      <c r="EH67" s="36"/>
      <c r="EI67" s="36"/>
      <c r="EJ67" s="36"/>
      <c r="EK67" s="36"/>
      <c r="EL67" s="36"/>
      <c r="EM67" s="36"/>
      <c r="EN67" s="36"/>
    </row>
    <row r="68" spans="1:144">
      <c r="A68" s="36"/>
      <c r="B68" s="36"/>
      <c r="C68" s="147"/>
      <c r="D68" s="149"/>
      <c r="E68" s="135"/>
      <c r="F68" s="135"/>
      <c r="G68" s="135"/>
      <c r="H68" s="135"/>
      <c r="I68" s="135"/>
      <c r="J68" s="135"/>
      <c r="K68" s="135"/>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5"/>
      <c r="CK68" s="135"/>
      <c r="CL68" s="135"/>
      <c r="CM68" s="135"/>
      <c r="CN68" s="135"/>
      <c r="CO68" s="135"/>
      <c r="CP68" s="135"/>
      <c r="CQ68" s="135"/>
      <c r="CR68" s="135"/>
      <c r="CS68" s="135"/>
      <c r="CU68" s="36"/>
      <c r="CV68" s="36"/>
      <c r="CW68" s="36"/>
      <c r="CX68" s="36"/>
      <c r="CY68" s="36"/>
      <c r="CZ68" s="36"/>
      <c r="DA68" s="36"/>
      <c r="DB68" s="36"/>
      <c r="DC68" s="36"/>
      <c r="DD68" s="36"/>
      <c r="DE68" s="36"/>
      <c r="DF68" s="36"/>
      <c r="DG68" s="36"/>
      <c r="DH68" s="36"/>
      <c r="DI68" s="36"/>
      <c r="DJ68" s="36"/>
      <c r="DK68" s="36"/>
      <c r="DL68" s="36"/>
      <c r="DM68" s="36"/>
      <c r="DN68" s="36"/>
      <c r="DO68" s="36"/>
      <c r="DP68" s="36"/>
      <c r="DQ68" s="36"/>
      <c r="DR68" s="36"/>
      <c r="DS68" s="36"/>
      <c r="DT68" s="36"/>
      <c r="DU68" s="36"/>
      <c r="DV68" s="36"/>
      <c r="DW68" s="36"/>
      <c r="DX68" s="36"/>
      <c r="DY68" s="36"/>
      <c r="DZ68" s="36"/>
      <c r="EA68" s="36"/>
      <c r="EB68" s="36"/>
      <c r="EC68" s="36"/>
      <c r="ED68" s="36"/>
      <c r="EE68" s="36"/>
      <c r="EF68" s="36"/>
      <c r="EG68" s="36"/>
      <c r="EH68" s="36"/>
      <c r="EI68" s="36"/>
      <c r="EJ68" s="36"/>
      <c r="EK68" s="36"/>
      <c r="EL68" s="36"/>
      <c r="EM68" s="36"/>
      <c r="EN68" s="36"/>
    </row>
    <row r="69" spans="1:144">
      <c r="A69" s="302" t="s">
        <v>321</v>
      </c>
      <c r="B69" s="283"/>
      <c r="C69" s="147"/>
      <c r="D69" s="149"/>
      <c r="E69" s="135"/>
      <c r="F69" s="135"/>
      <c r="G69" s="135"/>
      <c r="H69" s="135"/>
      <c r="I69" s="135"/>
      <c r="J69" s="135"/>
      <c r="K69" s="135"/>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5"/>
      <c r="CK69" s="135"/>
      <c r="CL69" s="135"/>
      <c r="CM69" s="135"/>
      <c r="CN69" s="135"/>
      <c r="CO69" s="135"/>
      <c r="CP69" s="135"/>
      <c r="CQ69" s="135"/>
      <c r="CR69" s="135"/>
      <c r="CS69" s="135"/>
      <c r="CU69" s="36"/>
      <c r="CV69" s="36"/>
      <c r="CW69" s="36"/>
      <c r="CX69" s="36"/>
      <c r="CY69" s="36"/>
      <c r="CZ69" s="36"/>
      <c r="DA69" s="36"/>
      <c r="DB69" s="36"/>
      <c r="DC69" s="36"/>
      <c r="DD69" s="36"/>
      <c r="DE69" s="36"/>
      <c r="DF69" s="36"/>
      <c r="DG69" s="36"/>
      <c r="DH69" s="36"/>
      <c r="DI69" s="36"/>
      <c r="DJ69" s="36"/>
      <c r="DK69" s="36"/>
      <c r="DL69" s="36"/>
      <c r="DM69" s="36"/>
      <c r="DN69" s="36"/>
      <c r="DO69" s="36"/>
      <c r="DP69" s="36"/>
      <c r="DQ69" s="36"/>
      <c r="DR69" s="36"/>
      <c r="DS69" s="36"/>
      <c r="DT69" s="36"/>
      <c r="DU69" s="36"/>
      <c r="DV69" s="36"/>
      <c r="DW69" s="36"/>
      <c r="DX69" s="36"/>
      <c r="DY69" s="36"/>
      <c r="DZ69" s="36"/>
      <c r="EA69" s="36"/>
      <c r="EB69" s="36"/>
      <c r="EC69" s="36"/>
      <c r="ED69" s="36"/>
      <c r="EE69" s="36"/>
      <c r="EF69" s="36"/>
      <c r="EG69" s="36"/>
      <c r="EH69" s="36"/>
      <c r="EI69" s="36"/>
      <c r="EJ69" s="36"/>
      <c r="EK69" s="36"/>
      <c r="EL69" s="36"/>
      <c r="EM69" s="36"/>
      <c r="EN69" s="36"/>
    </row>
    <row r="70" spans="1:144">
      <c r="A70" s="142"/>
      <c r="B70" s="142" t="s">
        <v>262</v>
      </c>
      <c r="C70" s="147"/>
      <c r="D70" s="149"/>
      <c r="E70" s="135"/>
      <c r="F70" s="135"/>
      <c r="G70" s="135"/>
      <c r="H70" s="135"/>
      <c r="I70" s="135"/>
      <c r="J70" s="135"/>
      <c r="K70" s="135"/>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35"/>
      <c r="CG70" s="135"/>
      <c r="CH70" s="135"/>
      <c r="CI70" s="135"/>
      <c r="CJ70" s="135"/>
      <c r="CK70" s="135"/>
      <c r="CL70" s="135"/>
      <c r="CM70" s="135"/>
      <c r="CN70" s="135"/>
      <c r="CO70" s="135"/>
      <c r="CP70" s="135"/>
      <c r="CQ70" s="135"/>
      <c r="CR70" s="135"/>
      <c r="CS70" s="135"/>
      <c r="CU70" s="36"/>
      <c r="CV70" s="36"/>
      <c r="CW70" s="36"/>
      <c r="CX70" s="36"/>
      <c r="CY70" s="36"/>
      <c r="CZ70" s="36"/>
      <c r="DA70" s="36"/>
      <c r="DB70" s="36"/>
      <c r="DC70" s="36"/>
      <c r="DD70" s="36"/>
      <c r="DE70" s="36"/>
      <c r="DF70" s="36"/>
      <c r="DG70" s="36"/>
      <c r="DH70" s="36"/>
      <c r="DI70" s="36"/>
      <c r="DJ70" s="36"/>
      <c r="DK70" s="36"/>
      <c r="DL70" s="36"/>
      <c r="DM70" s="36"/>
      <c r="DN70" s="36"/>
      <c r="DO70" s="36"/>
      <c r="DP70" s="36"/>
      <c r="DQ70" s="36"/>
      <c r="DR70" s="36"/>
      <c r="DS70" s="36"/>
      <c r="DT70" s="36"/>
      <c r="DU70" s="36"/>
      <c r="DV70" s="36"/>
      <c r="DW70" s="36"/>
      <c r="DX70" s="36"/>
      <c r="DY70" s="36"/>
      <c r="DZ70" s="36"/>
      <c r="EA70" s="36"/>
      <c r="EB70" s="36"/>
      <c r="EC70" s="36"/>
      <c r="ED70" s="36"/>
      <c r="EE70" s="36"/>
      <c r="EF70" s="36"/>
      <c r="EG70" s="36"/>
      <c r="EH70" s="36"/>
      <c r="EI70" s="36"/>
      <c r="EJ70" s="36"/>
      <c r="EK70" s="36"/>
      <c r="EL70" s="36"/>
      <c r="EM70" s="36"/>
      <c r="EN70" s="36"/>
    </row>
    <row r="71" spans="1:144">
      <c r="A71" s="146" t="s">
        <v>322</v>
      </c>
      <c r="B71" s="156" t="s">
        <v>323</v>
      </c>
      <c r="C71" s="147" t="e">
        <f t="shared" ref="C71:C77" si="294">SUM(E71:CS71)</f>
        <v>#REF!</v>
      </c>
      <c r="D71" s="147"/>
      <c r="E71" s="135">
        <f t="shared" ref="E71:E77" si="295">COUNTIF(AlumniPT, $A71)</f>
        <v>0</v>
      </c>
      <c r="F71" s="135">
        <f t="shared" ref="F71:F77" si="296">COUNTIF(BalaiPustakaPT, $A71)</f>
        <v>0</v>
      </c>
      <c r="G71" s="135" t="e">
        <f t="shared" ref="G71:G77" si="297">COUNTIF(KytaJayaMandiriCV, $A71)</f>
        <v>#REF!</v>
      </c>
      <c r="H71" s="135" t="e">
        <f t="shared" ref="H71:H77" si="298">COUNTIF(SindunataCV, $A71)</f>
        <v>#REF!</v>
      </c>
      <c r="I71" s="135" t="e">
        <f t="shared" ref="I71:I77" si="299">COUNTIF(SyiahKualaUniversityPress, $A71)</f>
        <v>#REF!</v>
      </c>
      <c r="J71" s="135" t="e">
        <f t="shared" ref="J71:J77" si="300">COUNTIF(UINMALIKIPRESS, $A71)</f>
        <v>#REF!</v>
      </c>
      <c r="K71" s="135" t="e">
        <f t="shared" ref="K71:K77" si="301">COUNTIF(UNISMAPRESS, $A71)</f>
        <v>#REF!</v>
      </c>
      <c r="L71" s="135" t="e">
        <f t="shared" ref="L71:L77" si="302">COUNTIF(UnitomoPress, $A71)</f>
        <v>#REF!</v>
      </c>
      <c r="M71" s="135" t="e">
        <f t="shared" ref="M71:M77" si="303">COUNTIF(TITIANILMUCV, $A71)</f>
        <v>#REF!</v>
      </c>
      <c r="N71" s="135">
        <f t="shared" ref="N71:N77" si="304">COUNTIF(AlqaprintJatinangor, $A71)</f>
        <v>2</v>
      </c>
      <c r="O71" s="135">
        <f t="shared" ref="O71:O77" si="305">COUNTIF(AnantaVidyaCV, $A71)</f>
        <v>0</v>
      </c>
      <c r="P71" s="135">
        <f t="shared" ref="P71:P77" si="306">COUNTIF(AndiOffsetCV, $A71)</f>
        <v>195</v>
      </c>
      <c r="Q71" s="135" t="e">
        <f t="shared" ref="Q71:Q77" si="307">COUNTIF(BestariBuanaMurniGroupPT, $A71)</f>
        <v>#REF!</v>
      </c>
      <c r="R71" s="135" t="e">
        <f t="shared" ref="R71:R77" si="308">COUNTIF(BintangSemestaMediaCV, $A71)</f>
        <v>#REF!</v>
      </c>
      <c r="S71" s="135" t="e">
        <f t="shared" ref="S71:S77" si="309">COUNTIF(BPKTodungSutanGunungMuliaPT, $A71)</f>
        <v>#REF!</v>
      </c>
      <c r="T71" s="135" t="e">
        <f t="shared" ref="T71:T77" si="310">COUNTIF(BrataFancyMediaPT, $A71)</f>
        <v>#REF!</v>
      </c>
      <c r="U71" s="135" t="e">
        <f t="shared" ref="U71:U77" si="311">COUNTIF(BudiUtamaCVDeepublish, $A71)</f>
        <v>#REF!</v>
      </c>
      <c r="V71" s="135" t="e">
        <f t="shared" ref="V71:V77" si="312">COUNTIF(BukaBukuPustaka, $A71)</f>
        <v>#REF!</v>
      </c>
      <c r="W71" s="135" t="e">
        <f t="shared" ref="W71:W77" si="313">COUNTIF(BUMIAKSARAPT, $A71)</f>
        <v>#REF!</v>
      </c>
      <c r="X71" s="135" t="e">
        <f t="shared" ref="X71:X77" si="314">COUNTIF(CahayaDuabelasSemestaPT, $A71)</f>
        <v>#REF!</v>
      </c>
      <c r="Y71" s="135" t="e">
        <f t="shared" ref="Y71:Y77" si="315">COUNTIF(CitraAdityaBaktiPT, $A71)</f>
        <v>#REF!</v>
      </c>
      <c r="Z71" s="135" t="e">
        <f t="shared" ref="Z71:Z77" si="316">COUNTIF(DeltaEdukasiPrimaCV, $A71)</f>
        <v>#REF!</v>
      </c>
      <c r="AA71" s="135" t="e">
        <f t="shared" ref="AA71:AA77" si="317">COUNTIF(DIANDRAPRIMAMITRAMEDIACV, $A71)</f>
        <v>#REF!</v>
      </c>
      <c r="AB71" s="135" t="e">
        <f t="shared" ref="AB71:AB77" si="318">COUNTIF(DuniaPustakaJayaPT, $A71)</f>
        <v>#REF!</v>
      </c>
      <c r="AC71" s="135" t="e">
        <f t="shared" ref="AC71:AC77" si="319">COUNTIF(DutaPustakaIndonesiaPT, $A71)</f>
        <v>#REF!</v>
      </c>
      <c r="AD71" s="135" t="e">
        <f t="shared" ref="AD71:AD77" si="320">COUNTIF(ElementaMediaLiterasiPT, $A71)</f>
        <v>#REF!</v>
      </c>
      <c r="AE71" s="135" t="e">
        <f t="shared" ref="AE71:AE77" si="321">COUNTIF(ElexMediaKomputindoPT, $A71)</f>
        <v>#REF!</v>
      </c>
      <c r="AF71" s="135" t="e">
        <f t="shared" ref="AF71:AF77" si="322">COUNTIF(EraAdicitraIntermediaPT, $A71)</f>
        <v>#REF!</v>
      </c>
      <c r="AG71" s="135" t="e">
        <f t="shared" ref="AG71:AG77" si="323">COUNTIF(GarudaMasSejahteraCV, $A71)</f>
        <v>#REF!</v>
      </c>
      <c r="AH71" s="135" t="e">
        <f t="shared" ref="AH71:AH77" si="324">COUNTIF(GavaMediaCV, $A71)</f>
        <v>#REF!</v>
      </c>
      <c r="AI71" s="135" t="e">
        <f t="shared" ref="AI71:AI77" si="325">COUNTIF(GemaInsani, $A71)</f>
        <v>#REF!</v>
      </c>
      <c r="AJ71" s="135" t="e">
        <f t="shared" ref="AJ71:AJ77" si="326">COUNTIF(GrahaPrintamaSelarasCV, $A71)</f>
        <v>#REF!</v>
      </c>
      <c r="AK71" s="135" t="e">
        <f t="shared" ref="AK71:AK77" si="327">COUNTIF(GramediaPustakaUtamaPT, $A71)</f>
        <v>#REF!</v>
      </c>
      <c r="AL71" s="135" t="e">
        <f t="shared" ref="AL71:AL77" si="328">COUNTIF(GrasindoGramediaWidiaSaranaIndonesia, $A71)</f>
        <v>#REF!</v>
      </c>
      <c r="AM71" s="135" t="e">
        <f t="shared" ref="AM71:AM77" si="329">COUNTIF(IndivaMediaKreasiPT, $A71)</f>
        <v>#REF!</v>
      </c>
      <c r="AN71" s="135" t="e">
        <f t="shared" ref="AN71:AN77" si="330">COUNTIF(IndocampCV, $A71)</f>
        <v>#REF!</v>
      </c>
      <c r="AO71" s="135" t="e">
        <f t="shared" ref="AO71:AO77" si="331">COUNTIF(IndonesiaEmasGroup, $A71)</f>
        <v>#REF!</v>
      </c>
      <c r="AP71" s="135" t="e">
        <f t="shared" ref="AP71:AP77" si="332">COUNTIF(IntanPariwaraGrupCempakaPutihPT, $A71)</f>
        <v>#REF!</v>
      </c>
      <c r="AQ71" s="135" t="e">
        <f t="shared" ref="AQ71:AQ77" si="333">COUNTIF(InteraCV, $A71)</f>
        <v>#REF!</v>
      </c>
      <c r="AR71" s="135" t="e">
        <f t="shared" ref="AR71:AR77" si="334">COUNTIF(JejakPublisherCV, $A71)</f>
        <v>#REF!</v>
      </c>
      <c r="AS71" s="135" t="e">
        <f t="shared" ref="AS71:AS77" si="335">COUNTIF(JejakPustaka, $A71)</f>
        <v>#REF!</v>
      </c>
      <c r="AT71" s="135" t="e">
        <f t="shared" ref="AT71:AT77" si="336">COUNTIF(JepePressMediaUtamaPT, $A71)</f>
        <v>#REF!</v>
      </c>
      <c r="AU71" s="135" t="e">
        <f t="shared" ref="AU71:AU77" si="337">COUNTIF(KanisiusPT, $A71)</f>
        <v>#REF!</v>
      </c>
      <c r="AV71" s="135" t="e">
        <f t="shared" ref="AV71:AV77" si="338">COUNTIF(KesaintBlancIndahPT, $A71)</f>
        <v>#REF!</v>
      </c>
      <c r="AW71" s="135" t="e">
        <f t="shared" ref="AW71:AW77" si="339">COUNTIF(KompasMediaNusantaraPenerbitBukuKompas, $A71)</f>
        <v>#REF!</v>
      </c>
      <c r="AX71" s="135" t="e">
        <f t="shared" ref="AX71:AX77" si="340">COUNTIF(LanggamPustaka, $A71)</f>
        <v>#REF!</v>
      </c>
      <c r="AY71" s="135" t="e">
        <f t="shared" ref="AY71:AY77" si="341">COUNTIF(LatifKittoMahesaPT, $A71)</f>
        <v>#REF!</v>
      </c>
      <c r="AZ71" s="135" t="e">
        <f t="shared" ref="AZ71:AZ77" si="342">COUNTIF(LENTERAHATIPT, $A71)</f>
        <v>#REF!</v>
      </c>
      <c r="BA71" s="135" t="e">
        <f t="shared" ref="BA71:BA77" si="343">COUNTIF(LenteraPustakaIndonesia, $A71)</f>
        <v>#REF!</v>
      </c>
      <c r="BB71" s="135" t="e">
        <f t="shared" ref="BB71:BB77" si="344">COUNTIF(LiterasiNusantaraAbadiGroupPT, $A71)</f>
        <v>#REF!</v>
      </c>
      <c r="BC71" s="135" t="e">
        <f t="shared" ref="BC71:BC77" si="345">COUNTIF(LiterindoBerkahKaryaPT, $A71)</f>
        <v>#REF!</v>
      </c>
      <c r="BD71" s="135" t="e">
        <f t="shared" ref="BD71:BD77" si="346">COUNTIF(LOKAAKSARACV, $A71)</f>
        <v>#REF!</v>
      </c>
      <c r="BE71" s="135" t="e">
        <f t="shared" ref="BE71:BE77" si="347">COUNTIF(LuximaMetroMediaPT, $A71)</f>
        <v>#REF!</v>
      </c>
      <c r="BF71" s="135" t="e">
        <f t="shared" ref="BF71:BF77" si="348">COUNTIF(MandarMajuCV, $A71)</f>
        <v>#REF!</v>
      </c>
      <c r="BG71" s="135" t="e">
        <f t="shared" ref="BG71:BG77" si="349">COUNTIF(MediaAkselerasi, $A71)</f>
        <v>#REF!</v>
      </c>
      <c r="BH71" s="135" t="e">
        <f t="shared" ref="BH71:BH77" si="350">COUNTIF(MediaCendekiaMuslimCV, $A71)</f>
        <v>#REF!</v>
      </c>
      <c r="BI71" s="135" t="e">
        <f t="shared" ref="BI71:BI77" si="351">COUNTIF(MediaDinamikaSelarasPT, $A71)</f>
        <v>#REF!</v>
      </c>
      <c r="BJ71" s="135" t="e">
        <f t="shared" ref="BJ71:BJ77" si="352">COUNTIF(MediaKaryaPutraCV, $A71)</f>
        <v>#REF!</v>
      </c>
      <c r="BK71" s="135" t="e">
        <f t="shared" ref="BK71:BK77" si="353">COUNTIF(MediaPressindoPT, $A71)</f>
        <v>#REF!</v>
      </c>
      <c r="BL71" s="135" t="e">
        <f t="shared" ref="BL71:BL77" si="354">COUNTIF(MediantaraSemestaPT, $A71)</f>
        <v>#REF!</v>
      </c>
      <c r="BM71" s="135" t="e">
        <f t="shared" ref="BM71:BM77" si="355">COUNTIF(MelaniaPublishingCV, $A71)</f>
        <v>#REF!</v>
      </c>
      <c r="BN71" s="135" t="e">
        <f t="shared" ref="BN71:BN77" si="356">COUNTIF(MutiaraAksaraCV, $A71)</f>
        <v>#REF!</v>
      </c>
      <c r="BO71" s="135" t="e">
        <f t="shared" ref="BO71:BO77" si="357">COUNTIF(NafalGlobalNusantaraPT, $A71)</f>
        <v>#REF!</v>
      </c>
      <c r="BP71" s="135" t="e">
        <f t="shared" ref="BP71:BP77" si="358">COUNTIF(NiagaSwadayaPT, $A71)</f>
        <v>#REF!</v>
      </c>
      <c r="BQ71" s="135" t="e">
        <f t="shared" ref="BQ71:BQ77" si="359">COUNTIF(NuansaCendekiaCV, $A71)</f>
        <v>#REF!</v>
      </c>
      <c r="BR71" s="135" t="e">
        <f t="shared" ref="BR71:BR77" si="360">COUNTIF(PenebarSwadayaPT, $A71)</f>
        <v>#REF!</v>
      </c>
      <c r="BS71" s="135" t="e">
        <f t="shared" ref="BS71:BS77" si="361">COUNTIF(PenerbitAdab, $A71)</f>
        <v>#REF!</v>
      </c>
      <c r="BT71" s="135" t="e">
        <f t="shared" ref="BT71:BT77" si="362">COUNTIF(PenerbitEGC, $A71)</f>
        <v>#REF!</v>
      </c>
      <c r="BU71" s="135" t="e">
        <f t="shared" ref="BU71:BU77" si="363">COUNTIF(PenerbitIPBPressPT, $A71)</f>
        <v>#REF!</v>
      </c>
      <c r="BV71" s="135" t="e">
        <f t="shared" ref="BV71:BV77" si="364">COUNTIF(PenerbitSalemba, $A71)</f>
        <v>#REF!</v>
      </c>
      <c r="BW71" s="135" t="e">
        <f t="shared" ref="BW71:BW77" si="365">COUNTIF(PohonCahayaSemestaPT, $A71)</f>
        <v>#REF!</v>
      </c>
      <c r="BX71" s="135" t="e">
        <f t="shared" ref="BX71:BX77" si="366">COUNTIF(PranaDinamikaSejahteraPT, $A71)</f>
        <v>#REF!</v>
      </c>
      <c r="BY71" s="135" t="e">
        <f t="shared" ref="BY71:BY77" si="367">COUNTIF(PrenadaMediaGroup, $A71)</f>
        <v>#REF!</v>
      </c>
      <c r="BZ71" s="135" t="e">
        <f t="shared" ref="BZ71:BZ77" si="368">COUNTIF(PusatDatadanAnalisaTempoPT, $A71)</f>
        <v>#REF!</v>
      </c>
      <c r="CA71" s="135" t="e">
        <f t="shared" ref="CA71:CA77" si="369">COUNTIF(PuspaSwaraPT, $A71)</f>
        <v>#REF!</v>
      </c>
      <c r="CB71" s="135" t="e">
        <f t="shared" ref="CB71:CB77" si="370">COUNTIF(PustakaBaruPress, $A71)</f>
        <v>#REF!</v>
      </c>
      <c r="CC71" s="135" t="e">
        <f t="shared" ref="CC71:CC77" si="371">COUNTIF(PustakaBengawanCV, $A71)</f>
        <v>#REF!</v>
      </c>
      <c r="CD71" s="135" t="e">
        <f t="shared" ref="CD71:CD77" si="372">COUNTIF(PustakaRumahCintaCV, $A71)</f>
        <v>#REF!</v>
      </c>
      <c r="CE71" s="135" t="e">
        <f t="shared" ref="CE71:CE77" si="373">COUNTIF(RajaGrafindoPersadaPT, $A71)</f>
        <v>#REF!</v>
      </c>
      <c r="CF71" s="135" t="e">
        <f t="shared" ref="CF71:CF77" si="374">COUNTIF(RajawaliIntanCemerlang, $A71)</f>
        <v>#REF!</v>
      </c>
      <c r="CG71" s="135" t="e">
        <f t="shared" ref="CG71:CG77" si="375">COUNTIF(RayyanaKomunikasindoPT, $A71)</f>
        <v>#REF!</v>
      </c>
      <c r="CH71" s="135" t="e">
        <f t="shared" ref="CH71:CH77" si="376">COUNTIF(RefikaAditamaPT, $A71)</f>
        <v>#REF!</v>
      </c>
      <c r="CI71" s="135" t="e">
        <f t="shared" ref="CI71:CI77" si="377">COUNTIF(RemajaRosdakaryaPT, $A71)</f>
        <v>#REF!</v>
      </c>
      <c r="CJ71" s="135" t="e">
        <f t="shared" ref="CJ71:CJ77" si="378">COUNTIF(ReneTurosIndonesiaPT, $A71)</f>
        <v>#REF!</v>
      </c>
      <c r="CK71" s="135" t="e">
        <f t="shared" ref="CK71:CK77" si="379">COUNTIF(SaranaPancakaryaNusaPT, $A71)</f>
        <v>#REF!</v>
      </c>
      <c r="CL71" s="135" t="e">
        <f t="shared" ref="CL71:CL77" si="380">COUNTIF(ScopindoMediaPustakaPT, $A71)</f>
        <v>#REF!</v>
      </c>
      <c r="CM71" s="135" t="e">
        <f t="shared" ref="CM71:CM77" si="381">COUNTIF(SetiAjiCV, $A71)</f>
        <v>#REF!</v>
      </c>
      <c r="CN71" s="135" t="e">
        <f t="shared" ref="CN71:CN77" si="382">COUNTIF(SinergiPrimaMagnaCV, $A71)</f>
        <v>#REF!</v>
      </c>
      <c r="CO71" s="135" t="e">
        <f t="shared" ref="CO71:CO77" si="383">COUNTIF(TazkiaInvestindoUtamaPT, $A71)</f>
        <v>#REF!</v>
      </c>
      <c r="CP71" s="135" t="e">
        <f t="shared" ref="CP71:CP77" si="384">COUNTIF(TeguhKaryaCV, $A71)</f>
        <v>#REF!</v>
      </c>
      <c r="CQ71" s="135" t="e">
        <f t="shared" ref="CQ71:CQ77" si="385">COUNTIF(TigaSerangkaiPustakaMandiriPT, $A71)</f>
        <v>#REF!</v>
      </c>
      <c r="CR71" s="135" t="e">
        <f t="shared" ref="CR71:CR77" si="386">COUNTIF(TrubusSwadayaPT, $A71)</f>
        <v>#REF!</v>
      </c>
      <c r="CS71" s="135" t="e">
        <f t="shared" ref="CS71:CS77" si="387">COUNTIF(UGMPress, $A71)</f>
        <v>#REF!</v>
      </c>
      <c r="CU71" s="36"/>
      <c r="CV71" s="36"/>
      <c r="CW71" s="36"/>
      <c r="CX71" s="36"/>
      <c r="CY71" s="36"/>
      <c r="CZ71" s="36"/>
      <c r="DA71" s="36"/>
      <c r="DB71" s="36"/>
      <c r="DC71" s="36"/>
      <c r="DD71" s="36"/>
      <c r="DE71" s="36"/>
      <c r="DF71" s="36"/>
      <c r="DG71" s="36"/>
      <c r="DH71" s="36"/>
      <c r="DI71" s="36"/>
      <c r="DJ71" s="36"/>
      <c r="DK71" s="36"/>
      <c r="DL71" s="36"/>
      <c r="DM71" s="36"/>
      <c r="DN71" s="36"/>
      <c r="DO71" s="36"/>
      <c r="DP71" s="36"/>
      <c r="DQ71" s="36"/>
      <c r="DR71" s="36"/>
      <c r="DS71" s="36"/>
      <c r="DT71" s="36"/>
      <c r="DU71" s="36"/>
      <c r="DV71" s="36"/>
      <c r="DW71" s="36"/>
      <c r="DX71" s="36"/>
      <c r="DY71" s="36"/>
      <c r="DZ71" s="36"/>
      <c r="EA71" s="36"/>
      <c r="EB71" s="36"/>
      <c r="EC71" s="36"/>
      <c r="ED71" s="36"/>
      <c r="EE71" s="36"/>
      <c r="EF71" s="36"/>
      <c r="EG71" s="36"/>
      <c r="EH71" s="36"/>
      <c r="EI71" s="36"/>
      <c r="EJ71" s="36"/>
      <c r="EK71" s="36"/>
      <c r="EL71" s="36"/>
      <c r="EM71" s="36"/>
      <c r="EN71" s="36"/>
    </row>
    <row r="72" spans="1:144">
      <c r="A72" s="146" t="s">
        <v>324</v>
      </c>
      <c r="B72" s="156" t="s">
        <v>325</v>
      </c>
      <c r="C72" s="147" t="e">
        <f t="shared" si="294"/>
        <v>#REF!</v>
      </c>
      <c r="D72" s="147"/>
      <c r="E72" s="135">
        <f t="shared" si="295"/>
        <v>0</v>
      </c>
      <c r="F72" s="135">
        <f t="shared" si="296"/>
        <v>0</v>
      </c>
      <c r="G72" s="135" t="e">
        <f t="shared" si="297"/>
        <v>#REF!</v>
      </c>
      <c r="H72" s="135" t="e">
        <f t="shared" si="298"/>
        <v>#REF!</v>
      </c>
      <c r="I72" s="135" t="e">
        <f t="shared" si="299"/>
        <v>#REF!</v>
      </c>
      <c r="J72" s="135" t="e">
        <f t="shared" si="300"/>
        <v>#REF!</v>
      </c>
      <c r="K72" s="135" t="e">
        <f t="shared" si="301"/>
        <v>#REF!</v>
      </c>
      <c r="L72" s="135" t="e">
        <f t="shared" si="302"/>
        <v>#REF!</v>
      </c>
      <c r="M72" s="135" t="e">
        <f t="shared" si="303"/>
        <v>#REF!</v>
      </c>
      <c r="N72" s="135">
        <f t="shared" si="304"/>
        <v>0</v>
      </c>
      <c r="O72" s="135">
        <f t="shared" si="305"/>
        <v>0</v>
      </c>
      <c r="P72" s="135">
        <f t="shared" si="306"/>
        <v>28</v>
      </c>
      <c r="Q72" s="135" t="e">
        <f t="shared" si="307"/>
        <v>#REF!</v>
      </c>
      <c r="R72" s="135" t="e">
        <f t="shared" si="308"/>
        <v>#REF!</v>
      </c>
      <c r="S72" s="135" t="e">
        <f t="shared" si="309"/>
        <v>#REF!</v>
      </c>
      <c r="T72" s="135" t="e">
        <f t="shared" si="310"/>
        <v>#REF!</v>
      </c>
      <c r="U72" s="135" t="e">
        <f t="shared" si="311"/>
        <v>#REF!</v>
      </c>
      <c r="V72" s="135" t="e">
        <f t="shared" si="312"/>
        <v>#REF!</v>
      </c>
      <c r="W72" s="135" t="e">
        <f t="shared" si="313"/>
        <v>#REF!</v>
      </c>
      <c r="X72" s="135" t="e">
        <f t="shared" si="314"/>
        <v>#REF!</v>
      </c>
      <c r="Y72" s="135" t="e">
        <f t="shared" si="315"/>
        <v>#REF!</v>
      </c>
      <c r="Z72" s="135" t="e">
        <f t="shared" si="316"/>
        <v>#REF!</v>
      </c>
      <c r="AA72" s="135" t="e">
        <f t="shared" si="317"/>
        <v>#REF!</v>
      </c>
      <c r="AB72" s="135" t="e">
        <f t="shared" si="318"/>
        <v>#REF!</v>
      </c>
      <c r="AC72" s="135" t="e">
        <f t="shared" si="319"/>
        <v>#REF!</v>
      </c>
      <c r="AD72" s="135" t="e">
        <f t="shared" si="320"/>
        <v>#REF!</v>
      </c>
      <c r="AE72" s="135" t="e">
        <f t="shared" si="321"/>
        <v>#REF!</v>
      </c>
      <c r="AF72" s="135" t="e">
        <f t="shared" si="322"/>
        <v>#REF!</v>
      </c>
      <c r="AG72" s="135" t="e">
        <f t="shared" si="323"/>
        <v>#REF!</v>
      </c>
      <c r="AH72" s="135" t="e">
        <f t="shared" si="324"/>
        <v>#REF!</v>
      </c>
      <c r="AI72" s="135" t="e">
        <f t="shared" si="325"/>
        <v>#REF!</v>
      </c>
      <c r="AJ72" s="135" t="e">
        <f t="shared" si="326"/>
        <v>#REF!</v>
      </c>
      <c r="AK72" s="135" t="e">
        <f t="shared" si="327"/>
        <v>#REF!</v>
      </c>
      <c r="AL72" s="135" t="e">
        <f t="shared" si="328"/>
        <v>#REF!</v>
      </c>
      <c r="AM72" s="135" t="e">
        <f t="shared" si="329"/>
        <v>#REF!</v>
      </c>
      <c r="AN72" s="135" t="e">
        <f t="shared" si="330"/>
        <v>#REF!</v>
      </c>
      <c r="AO72" s="135" t="e">
        <f t="shared" si="331"/>
        <v>#REF!</v>
      </c>
      <c r="AP72" s="135" t="e">
        <f t="shared" si="332"/>
        <v>#REF!</v>
      </c>
      <c r="AQ72" s="135" t="e">
        <f t="shared" si="333"/>
        <v>#REF!</v>
      </c>
      <c r="AR72" s="135" t="e">
        <f t="shared" si="334"/>
        <v>#REF!</v>
      </c>
      <c r="AS72" s="135" t="e">
        <f t="shared" si="335"/>
        <v>#REF!</v>
      </c>
      <c r="AT72" s="135" t="e">
        <f t="shared" si="336"/>
        <v>#REF!</v>
      </c>
      <c r="AU72" s="135" t="e">
        <f t="shared" si="337"/>
        <v>#REF!</v>
      </c>
      <c r="AV72" s="135" t="e">
        <f t="shared" si="338"/>
        <v>#REF!</v>
      </c>
      <c r="AW72" s="135" t="e">
        <f t="shared" si="339"/>
        <v>#REF!</v>
      </c>
      <c r="AX72" s="135" t="e">
        <f t="shared" si="340"/>
        <v>#REF!</v>
      </c>
      <c r="AY72" s="135" t="e">
        <f t="shared" si="341"/>
        <v>#REF!</v>
      </c>
      <c r="AZ72" s="135" t="e">
        <f t="shared" si="342"/>
        <v>#REF!</v>
      </c>
      <c r="BA72" s="135" t="e">
        <f t="shared" si="343"/>
        <v>#REF!</v>
      </c>
      <c r="BB72" s="135" t="e">
        <f t="shared" si="344"/>
        <v>#REF!</v>
      </c>
      <c r="BC72" s="135" t="e">
        <f t="shared" si="345"/>
        <v>#REF!</v>
      </c>
      <c r="BD72" s="135" t="e">
        <f t="shared" si="346"/>
        <v>#REF!</v>
      </c>
      <c r="BE72" s="135" t="e">
        <f t="shared" si="347"/>
        <v>#REF!</v>
      </c>
      <c r="BF72" s="135" t="e">
        <f t="shared" si="348"/>
        <v>#REF!</v>
      </c>
      <c r="BG72" s="135" t="e">
        <f t="shared" si="349"/>
        <v>#REF!</v>
      </c>
      <c r="BH72" s="135" t="e">
        <f t="shared" si="350"/>
        <v>#REF!</v>
      </c>
      <c r="BI72" s="135" t="e">
        <f t="shared" si="351"/>
        <v>#REF!</v>
      </c>
      <c r="BJ72" s="135" t="e">
        <f t="shared" si="352"/>
        <v>#REF!</v>
      </c>
      <c r="BK72" s="135" t="e">
        <f t="shared" si="353"/>
        <v>#REF!</v>
      </c>
      <c r="BL72" s="135" t="e">
        <f t="shared" si="354"/>
        <v>#REF!</v>
      </c>
      <c r="BM72" s="135" t="e">
        <f t="shared" si="355"/>
        <v>#REF!</v>
      </c>
      <c r="BN72" s="135" t="e">
        <f t="shared" si="356"/>
        <v>#REF!</v>
      </c>
      <c r="BO72" s="135" t="e">
        <f t="shared" si="357"/>
        <v>#REF!</v>
      </c>
      <c r="BP72" s="135" t="e">
        <f t="shared" si="358"/>
        <v>#REF!</v>
      </c>
      <c r="BQ72" s="135" t="e">
        <f t="shared" si="359"/>
        <v>#REF!</v>
      </c>
      <c r="BR72" s="135" t="e">
        <f t="shared" si="360"/>
        <v>#REF!</v>
      </c>
      <c r="BS72" s="135" t="e">
        <f t="shared" si="361"/>
        <v>#REF!</v>
      </c>
      <c r="BT72" s="135" t="e">
        <f t="shared" si="362"/>
        <v>#REF!</v>
      </c>
      <c r="BU72" s="135" t="e">
        <f t="shared" si="363"/>
        <v>#REF!</v>
      </c>
      <c r="BV72" s="135" t="e">
        <f t="shared" si="364"/>
        <v>#REF!</v>
      </c>
      <c r="BW72" s="135" t="e">
        <f t="shared" si="365"/>
        <v>#REF!</v>
      </c>
      <c r="BX72" s="135" t="e">
        <f t="shared" si="366"/>
        <v>#REF!</v>
      </c>
      <c r="BY72" s="135" t="e">
        <f t="shared" si="367"/>
        <v>#REF!</v>
      </c>
      <c r="BZ72" s="135" t="e">
        <f t="shared" si="368"/>
        <v>#REF!</v>
      </c>
      <c r="CA72" s="135" t="e">
        <f t="shared" si="369"/>
        <v>#REF!</v>
      </c>
      <c r="CB72" s="135" t="e">
        <f t="shared" si="370"/>
        <v>#REF!</v>
      </c>
      <c r="CC72" s="135" t="e">
        <f t="shared" si="371"/>
        <v>#REF!</v>
      </c>
      <c r="CD72" s="135" t="e">
        <f t="shared" si="372"/>
        <v>#REF!</v>
      </c>
      <c r="CE72" s="135" t="e">
        <f t="shared" si="373"/>
        <v>#REF!</v>
      </c>
      <c r="CF72" s="135" t="e">
        <f t="shared" si="374"/>
        <v>#REF!</v>
      </c>
      <c r="CG72" s="135" t="e">
        <f t="shared" si="375"/>
        <v>#REF!</v>
      </c>
      <c r="CH72" s="135" t="e">
        <f t="shared" si="376"/>
        <v>#REF!</v>
      </c>
      <c r="CI72" s="135" t="e">
        <f t="shared" si="377"/>
        <v>#REF!</v>
      </c>
      <c r="CJ72" s="135" t="e">
        <f t="shared" si="378"/>
        <v>#REF!</v>
      </c>
      <c r="CK72" s="135" t="e">
        <f t="shared" si="379"/>
        <v>#REF!</v>
      </c>
      <c r="CL72" s="135" t="e">
        <f t="shared" si="380"/>
        <v>#REF!</v>
      </c>
      <c r="CM72" s="135" t="e">
        <f t="shared" si="381"/>
        <v>#REF!</v>
      </c>
      <c r="CN72" s="135" t="e">
        <f t="shared" si="382"/>
        <v>#REF!</v>
      </c>
      <c r="CO72" s="135" t="e">
        <f t="shared" si="383"/>
        <v>#REF!</v>
      </c>
      <c r="CP72" s="135" t="e">
        <f t="shared" si="384"/>
        <v>#REF!</v>
      </c>
      <c r="CQ72" s="135" t="e">
        <f t="shared" si="385"/>
        <v>#REF!</v>
      </c>
      <c r="CR72" s="135" t="e">
        <f t="shared" si="386"/>
        <v>#REF!</v>
      </c>
      <c r="CS72" s="135" t="e">
        <f t="shared" si="387"/>
        <v>#REF!</v>
      </c>
      <c r="CU72" s="36"/>
      <c r="CV72" s="36"/>
      <c r="CW72" s="36"/>
      <c r="CX72" s="36"/>
      <c r="CY72" s="36"/>
      <c r="CZ72" s="36"/>
      <c r="DA72" s="36"/>
      <c r="DB72" s="36"/>
      <c r="DC72" s="36"/>
      <c r="DD72" s="36"/>
      <c r="DE72" s="36"/>
      <c r="DF72" s="36"/>
      <c r="DG72" s="36"/>
      <c r="DH72" s="36"/>
      <c r="DI72" s="36"/>
      <c r="DJ72" s="36"/>
      <c r="DK72" s="36"/>
      <c r="DL72" s="36"/>
      <c r="DM72" s="36"/>
      <c r="DN72" s="36"/>
      <c r="DO72" s="36"/>
      <c r="DP72" s="36"/>
      <c r="DQ72" s="36"/>
      <c r="DR72" s="36"/>
      <c r="DS72" s="36"/>
      <c r="DT72" s="36"/>
      <c r="DU72" s="36"/>
      <c r="DV72" s="36"/>
      <c r="DW72" s="36"/>
      <c r="DX72" s="36"/>
      <c r="DY72" s="36"/>
      <c r="DZ72" s="36"/>
      <c r="EA72" s="36"/>
      <c r="EB72" s="36"/>
      <c r="EC72" s="36"/>
      <c r="ED72" s="36"/>
      <c r="EE72" s="36"/>
      <c r="EF72" s="36"/>
      <c r="EG72" s="36"/>
      <c r="EH72" s="36"/>
      <c r="EI72" s="36"/>
      <c r="EJ72" s="36"/>
      <c r="EK72" s="36"/>
      <c r="EL72" s="36"/>
      <c r="EM72" s="36"/>
      <c r="EN72" s="36"/>
    </row>
    <row r="73" spans="1:144">
      <c r="A73" s="146" t="s">
        <v>326</v>
      </c>
      <c r="B73" s="156" t="s">
        <v>327</v>
      </c>
      <c r="C73" s="147" t="e">
        <f t="shared" si="294"/>
        <v>#REF!</v>
      </c>
      <c r="D73" s="147"/>
      <c r="E73" s="135">
        <f t="shared" si="295"/>
        <v>0</v>
      </c>
      <c r="F73" s="135">
        <f t="shared" si="296"/>
        <v>0</v>
      </c>
      <c r="G73" s="135" t="e">
        <f t="shared" si="297"/>
        <v>#REF!</v>
      </c>
      <c r="H73" s="135" t="e">
        <f t="shared" si="298"/>
        <v>#REF!</v>
      </c>
      <c r="I73" s="135" t="e">
        <f t="shared" si="299"/>
        <v>#REF!</v>
      </c>
      <c r="J73" s="135" t="e">
        <f t="shared" si="300"/>
        <v>#REF!</v>
      </c>
      <c r="K73" s="135" t="e">
        <f t="shared" si="301"/>
        <v>#REF!</v>
      </c>
      <c r="L73" s="135" t="e">
        <f t="shared" si="302"/>
        <v>#REF!</v>
      </c>
      <c r="M73" s="135" t="e">
        <f t="shared" si="303"/>
        <v>#REF!</v>
      </c>
      <c r="N73" s="135">
        <f t="shared" si="304"/>
        <v>6</v>
      </c>
      <c r="O73" s="135">
        <f t="shared" si="305"/>
        <v>0</v>
      </c>
      <c r="P73" s="135">
        <f t="shared" si="306"/>
        <v>164</v>
      </c>
      <c r="Q73" s="135" t="e">
        <f t="shared" si="307"/>
        <v>#REF!</v>
      </c>
      <c r="R73" s="135" t="e">
        <f t="shared" si="308"/>
        <v>#REF!</v>
      </c>
      <c r="S73" s="135" t="e">
        <f t="shared" si="309"/>
        <v>#REF!</v>
      </c>
      <c r="T73" s="135" t="e">
        <f t="shared" si="310"/>
        <v>#REF!</v>
      </c>
      <c r="U73" s="135" t="e">
        <f t="shared" si="311"/>
        <v>#REF!</v>
      </c>
      <c r="V73" s="135" t="e">
        <f t="shared" si="312"/>
        <v>#REF!</v>
      </c>
      <c r="W73" s="135" t="e">
        <f t="shared" si="313"/>
        <v>#REF!</v>
      </c>
      <c r="X73" s="135" t="e">
        <f t="shared" si="314"/>
        <v>#REF!</v>
      </c>
      <c r="Y73" s="135" t="e">
        <f t="shared" si="315"/>
        <v>#REF!</v>
      </c>
      <c r="Z73" s="135" t="e">
        <f t="shared" si="316"/>
        <v>#REF!</v>
      </c>
      <c r="AA73" s="135" t="e">
        <f t="shared" si="317"/>
        <v>#REF!</v>
      </c>
      <c r="AB73" s="135" t="e">
        <f t="shared" si="318"/>
        <v>#REF!</v>
      </c>
      <c r="AC73" s="135" t="e">
        <f t="shared" si="319"/>
        <v>#REF!</v>
      </c>
      <c r="AD73" s="135" t="e">
        <f t="shared" si="320"/>
        <v>#REF!</v>
      </c>
      <c r="AE73" s="135" t="e">
        <f t="shared" si="321"/>
        <v>#REF!</v>
      </c>
      <c r="AF73" s="135" t="e">
        <f t="shared" si="322"/>
        <v>#REF!</v>
      </c>
      <c r="AG73" s="135" t="e">
        <f t="shared" si="323"/>
        <v>#REF!</v>
      </c>
      <c r="AH73" s="135" t="e">
        <f t="shared" si="324"/>
        <v>#REF!</v>
      </c>
      <c r="AI73" s="135" t="e">
        <f t="shared" si="325"/>
        <v>#REF!</v>
      </c>
      <c r="AJ73" s="135" t="e">
        <f t="shared" si="326"/>
        <v>#REF!</v>
      </c>
      <c r="AK73" s="135" t="e">
        <f t="shared" si="327"/>
        <v>#REF!</v>
      </c>
      <c r="AL73" s="135" t="e">
        <f t="shared" si="328"/>
        <v>#REF!</v>
      </c>
      <c r="AM73" s="135" t="e">
        <f t="shared" si="329"/>
        <v>#REF!</v>
      </c>
      <c r="AN73" s="135" t="e">
        <f t="shared" si="330"/>
        <v>#REF!</v>
      </c>
      <c r="AO73" s="135" t="e">
        <f t="shared" si="331"/>
        <v>#REF!</v>
      </c>
      <c r="AP73" s="135" t="e">
        <f t="shared" si="332"/>
        <v>#REF!</v>
      </c>
      <c r="AQ73" s="135" t="e">
        <f t="shared" si="333"/>
        <v>#REF!</v>
      </c>
      <c r="AR73" s="135" t="e">
        <f t="shared" si="334"/>
        <v>#REF!</v>
      </c>
      <c r="AS73" s="135" t="e">
        <f t="shared" si="335"/>
        <v>#REF!</v>
      </c>
      <c r="AT73" s="135" t="e">
        <f t="shared" si="336"/>
        <v>#REF!</v>
      </c>
      <c r="AU73" s="135" t="e">
        <f t="shared" si="337"/>
        <v>#REF!</v>
      </c>
      <c r="AV73" s="135" t="e">
        <f t="shared" si="338"/>
        <v>#REF!</v>
      </c>
      <c r="AW73" s="135" t="e">
        <f t="shared" si="339"/>
        <v>#REF!</v>
      </c>
      <c r="AX73" s="135" t="e">
        <f t="shared" si="340"/>
        <v>#REF!</v>
      </c>
      <c r="AY73" s="135" t="e">
        <f t="shared" si="341"/>
        <v>#REF!</v>
      </c>
      <c r="AZ73" s="135" t="e">
        <f t="shared" si="342"/>
        <v>#REF!</v>
      </c>
      <c r="BA73" s="135" t="e">
        <f t="shared" si="343"/>
        <v>#REF!</v>
      </c>
      <c r="BB73" s="135" t="e">
        <f t="shared" si="344"/>
        <v>#REF!</v>
      </c>
      <c r="BC73" s="135" t="e">
        <f t="shared" si="345"/>
        <v>#REF!</v>
      </c>
      <c r="BD73" s="135" t="e">
        <f t="shared" si="346"/>
        <v>#REF!</v>
      </c>
      <c r="BE73" s="135" t="e">
        <f t="shared" si="347"/>
        <v>#REF!</v>
      </c>
      <c r="BF73" s="135" t="e">
        <f t="shared" si="348"/>
        <v>#REF!</v>
      </c>
      <c r="BG73" s="135" t="e">
        <f t="shared" si="349"/>
        <v>#REF!</v>
      </c>
      <c r="BH73" s="135" t="e">
        <f t="shared" si="350"/>
        <v>#REF!</v>
      </c>
      <c r="BI73" s="135" t="e">
        <f t="shared" si="351"/>
        <v>#REF!</v>
      </c>
      <c r="BJ73" s="135" t="e">
        <f t="shared" si="352"/>
        <v>#REF!</v>
      </c>
      <c r="BK73" s="135" t="e">
        <f t="shared" si="353"/>
        <v>#REF!</v>
      </c>
      <c r="BL73" s="135" t="e">
        <f t="shared" si="354"/>
        <v>#REF!</v>
      </c>
      <c r="BM73" s="135" t="e">
        <f t="shared" si="355"/>
        <v>#REF!</v>
      </c>
      <c r="BN73" s="135" t="e">
        <f t="shared" si="356"/>
        <v>#REF!</v>
      </c>
      <c r="BO73" s="135" t="e">
        <f t="shared" si="357"/>
        <v>#REF!</v>
      </c>
      <c r="BP73" s="135" t="e">
        <f t="shared" si="358"/>
        <v>#REF!</v>
      </c>
      <c r="BQ73" s="135" t="e">
        <f t="shared" si="359"/>
        <v>#REF!</v>
      </c>
      <c r="BR73" s="135" t="e">
        <f t="shared" si="360"/>
        <v>#REF!</v>
      </c>
      <c r="BS73" s="135" t="e">
        <f t="shared" si="361"/>
        <v>#REF!</v>
      </c>
      <c r="BT73" s="135" t="e">
        <f t="shared" si="362"/>
        <v>#REF!</v>
      </c>
      <c r="BU73" s="135" t="e">
        <f t="shared" si="363"/>
        <v>#REF!</v>
      </c>
      <c r="BV73" s="135" t="e">
        <f t="shared" si="364"/>
        <v>#REF!</v>
      </c>
      <c r="BW73" s="135" t="e">
        <f t="shared" si="365"/>
        <v>#REF!</v>
      </c>
      <c r="BX73" s="135" t="e">
        <f t="shared" si="366"/>
        <v>#REF!</v>
      </c>
      <c r="BY73" s="135" t="e">
        <f t="shared" si="367"/>
        <v>#REF!</v>
      </c>
      <c r="BZ73" s="135" t="e">
        <f t="shared" si="368"/>
        <v>#REF!</v>
      </c>
      <c r="CA73" s="135" t="e">
        <f t="shared" si="369"/>
        <v>#REF!</v>
      </c>
      <c r="CB73" s="135" t="e">
        <f t="shared" si="370"/>
        <v>#REF!</v>
      </c>
      <c r="CC73" s="135" t="e">
        <f t="shared" si="371"/>
        <v>#REF!</v>
      </c>
      <c r="CD73" s="135" t="e">
        <f t="shared" si="372"/>
        <v>#REF!</v>
      </c>
      <c r="CE73" s="135" t="e">
        <f t="shared" si="373"/>
        <v>#REF!</v>
      </c>
      <c r="CF73" s="135" t="e">
        <f t="shared" si="374"/>
        <v>#REF!</v>
      </c>
      <c r="CG73" s="135" t="e">
        <f t="shared" si="375"/>
        <v>#REF!</v>
      </c>
      <c r="CH73" s="135" t="e">
        <f t="shared" si="376"/>
        <v>#REF!</v>
      </c>
      <c r="CI73" s="135" t="e">
        <f t="shared" si="377"/>
        <v>#REF!</v>
      </c>
      <c r="CJ73" s="135" t="e">
        <f t="shared" si="378"/>
        <v>#REF!</v>
      </c>
      <c r="CK73" s="135" t="e">
        <f t="shared" si="379"/>
        <v>#REF!</v>
      </c>
      <c r="CL73" s="135" t="e">
        <f t="shared" si="380"/>
        <v>#REF!</v>
      </c>
      <c r="CM73" s="135" t="e">
        <f t="shared" si="381"/>
        <v>#REF!</v>
      </c>
      <c r="CN73" s="135" t="e">
        <f t="shared" si="382"/>
        <v>#REF!</v>
      </c>
      <c r="CO73" s="135" t="e">
        <f t="shared" si="383"/>
        <v>#REF!</v>
      </c>
      <c r="CP73" s="135" t="e">
        <f t="shared" si="384"/>
        <v>#REF!</v>
      </c>
      <c r="CQ73" s="135" t="e">
        <f t="shared" si="385"/>
        <v>#REF!</v>
      </c>
      <c r="CR73" s="135" t="e">
        <f t="shared" si="386"/>
        <v>#REF!</v>
      </c>
      <c r="CS73" s="135" t="e">
        <f t="shared" si="387"/>
        <v>#REF!</v>
      </c>
      <c r="CU73" s="36"/>
      <c r="CV73" s="36"/>
      <c r="CW73" s="36"/>
      <c r="CX73" s="36"/>
      <c r="CY73" s="36"/>
      <c r="CZ73" s="36"/>
      <c r="DA73" s="36"/>
      <c r="DB73" s="36"/>
      <c r="DC73" s="36"/>
      <c r="DD73" s="36"/>
      <c r="DE73" s="36"/>
      <c r="DF73" s="36"/>
      <c r="DG73" s="36"/>
      <c r="DH73" s="36"/>
      <c r="DI73" s="36"/>
      <c r="DJ73" s="36"/>
      <c r="DK73" s="36"/>
      <c r="DL73" s="36"/>
      <c r="DM73" s="36"/>
      <c r="DN73" s="36"/>
      <c r="DO73" s="36"/>
      <c r="DP73" s="36"/>
      <c r="DQ73" s="36"/>
      <c r="DR73" s="36"/>
      <c r="DS73" s="36"/>
      <c r="DT73" s="36"/>
      <c r="DU73" s="36"/>
      <c r="DV73" s="36"/>
      <c r="DW73" s="36"/>
      <c r="DX73" s="36"/>
      <c r="DY73" s="36"/>
      <c r="DZ73" s="36"/>
      <c r="EA73" s="36"/>
      <c r="EB73" s="36"/>
      <c r="EC73" s="36"/>
      <c r="ED73" s="36"/>
      <c r="EE73" s="36"/>
      <c r="EF73" s="36"/>
      <c r="EG73" s="36"/>
      <c r="EH73" s="36"/>
      <c r="EI73" s="36"/>
      <c r="EJ73" s="36"/>
      <c r="EK73" s="36"/>
      <c r="EL73" s="36"/>
      <c r="EM73" s="36"/>
      <c r="EN73" s="36"/>
    </row>
    <row r="74" spans="1:144">
      <c r="A74" s="146" t="s">
        <v>328</v>
      </c>
      <c r="B74" s="146" t="s">
        <v>329</v>
      </c>
      <c r="C74" s="147" t="e">
        <f t="shared" si="294"/>
        <v>#REF!</v>
      </c>
      <c r="D74" s="147"/>
      <c r="E74" s="135">
        <f t="shared" si="295"/>
        <v>0</v>
      </c>
      <c r="F74" s="135">
        <f t="shared" si="296"/>
        <v>0</v>
      </c>
      <c r="G74" s="135" t="e">
        <f t="shared" si="297"/>
        <v>#REF!</v>
      </c>
      <c r="H74" s="135" t="e">
        <f t="shared" si="298"/>
        <v>#REF!</v>
      </c>
      <c r="I74" s="135" t="e">
        <f t="shared" si="299"/>
        <v>#REF!</v>
      </c>
      <c r="J74" s="135" t="e">
        <f t="shared" si="300"/>
        <v>#REF!</v>
      </c>
      <c r="K74" s="135" t="e">
        <f t="shared" si="301"/>
        <v>#REF!</v>
      </c>
      <c r="L74" s="135" t="e">
        <f t="shared" si="302"/>
        <v>#REF!</v>
      </c>
      <c r="M74" s="135" t="e">
        <f t="shared" si="303"/>
        <v>#REF!</v>
      </c>
      <c r="N74" s="135">
        <f t="shared" si="304"/>
        <v>0</v>
      </c>
      <c r="O74" s="135">
        <f t="shared" si="305"/>
        <v>0</v>
      </c>
      <c r="P74" s="135">
        <f t="shared" si="306"/>
        <v>7</v>
      </c>
      <c r="Q74" s="135" t="e">
        <f t="shared" si="307"/>
        <v>#REF!</v>
      </c>
      <c r="R74" s="135" t="e">
        <f t="shared" si="308"/>
        <v>#REF!</v>
      </c>
      <c r="S74" s="135" t="e">
        <f t="shared" si="309"/>
        <v>#REF!</v>
      </c>
      <c r="T74" s="135" t="e">
        <f t="shared" si="310"/>
        <v>#REF!</v>
      </c>
      <c r="U74" s="135" t="e">
        <f t="shared" si="311"/>
        <v>#REF!</v>
      </c>
      <c r="V74" s="135" t="e">
        <f t="shared" si="312"/>
        <v>#REF!</v>
      </c>
      <c r="W74" s="135" t="e">
        <f t="shared" si="313"/>
        <v>#REF!</v>
      </c>
      <c r="X74" s="135" t="e">
        <f t="shared" si="314"/>
        <v>#REF!</v>
      </c>
      <c r="Y74" s="135" t="e">
        <f t="shared" si="315"/>
        <v>#REF!</v>
      </c>
      <c r="Z74" s="135" t="e">
        <f t="shared" si="316"/>
        <v>#REF!</v>
      </c>
      <c r="AA74" s="135" t="e">
        <f t="shared" si="317"/>
        <v>#REF!</v>
      </c>
      <c r="AB74" s="135" t="e">
        <f t="shared" si="318"/>
        <v>#REF!</v>
      </c>
      <c r="AC74" s="135" t="e">
        <f t="shared" si="319"/>
        <v>#REF!</v>
      </c>
      <c r="AD74" s="135" t="e">
        <f t="shared" si="320"/>
        <v>#REF!</v>
      </c>
      <c r="AE74" s="135" t="e">
        <f t="shared" si="321"/>
        <v>#REF!</v>
      </c>
      <c r="AF74" s="135" t="e">
        <f t="shared" si="322"/>
        <v>#REF!</v>
      </c>
      <c r="AG74" s="135" t="e">
        <f t="shared" si="323"/>
        <v>#REF!</v>
      </c>
      <c r="AH74" s="135" t="e">
        <f t="shared" si="324"/>
        <v>#REF!</v>
      </c>
      <c r="AI74" s="135" t="e">
        <f t="shared" si="325"/>
        <v>#REF!</v>
      </c>
      <c r="AJ74" s="135" t="e">
        <f t="shared" si="326"/>
        <v>#REF!</v>
      </c>
      <c r="AK74" s="135" t="e">
        <f t="shared" si="327"/>
        <v>#REF!</v>
      </c>
      <c r="AL74" s="135" t="e">
        <f t="shared" si="328"/>
        <v>#REF!</v>
      </c>
      <c r="AM74" s="135" t="e">
        <f t="shared" si="329"/>
        <v>#REF!</v>
      </c>
      <c r="AN74" s="135" t="e">
        <f t="shared" si="330"/>
        <v>#REF!</v>
      </c>
      <c r="AO74" s="135" t="e">
        <f t="shared" si="331"/>
        <v>#REF!</v>
      </c>
      <c r="AP74" s="135" t="e">
        <f t="shared" si="332"/>
        <v>#REF!</v>
      </c>
      <c r="AQ74" s="135" t="e">
        <f t="shared" si="333"/>
        <v>#REF!</v>
      </c>
      <c r="AR74" s="135" t="e">
        <f t="shared" si="334"/>
        <v>#REF!</v>
      </c>
      <c r="AS74" s="135" t="e">
        <f t="shared" si="335"/>
        <v>#REF!</v>
      </c>
      <c r="AT74" s="135" t="e">
        <f t="shared" si="336"/>
        <v>#REF!</v>
      </c>
      <c r="AU74" s="135" t="e">
        <f t="shared" si="337"/>
        <v>#REF!</v>
      </c>
      <c r="AV74" s="135" t="e">
        <f t="shared" si="338"/>
        <v>#REF!</v>
      </c>
      <c r="AW74" s="135" t="e">
        <f t="shared" si="339"/>
        <v>#REF!</v>
      </c>
      <c r="AX74" s="135" t="e">
        <f t="shared" si="340"/>
        <v>#REF!</v>
      </c>
      <c r="AY74" s="135" t="e">
        <f t="shared" si="341"/>
        <v>#REF!</v>
      </c>
      <c r="AZ74" s="135" t="e">
        <f t="shared" si="342"/>
        <v>#REF!</v>
      </c>
      <c r="BA74" s="135" t="e">
        <f t="shared" si="343"/>
        <v>#REF!</v>
      </c>
      <c r="BB74" s="135" t="e">
        <f t="shared" si="344"/>
        <v>#REF!</v>
      </c>
      <c r="BC74" s="135" t="e">
        <f t="shared" si="345"/>
        <v>#REF!</v>
      </c>
      <c r="BD74" s="135" t="e">
        <f t="shared" si="346"/>
        <v>#REF!</v>
      </c>
      <c r="BE74" s="135" t="e">
        <f t="shared" si="347"/>
        <v>#REF!</v>
      </c>
      <c r="BF74" s="135" t="e">
        <f t="shared" si="348"/>
        <v>#REF!</v>
      </c>
      <c r="BG74" s="135" t="e">
        <f t="shared" si="349"/>
        <v>#REF!</v>
      </c>
      <c r="BH74" s="135" t="e">
        <f t="shared" si="350"/>
        <v>#REF!</v>
      </c>
      <c r="BI74" s="135" t="e">
        <f t="shared" si="351"/>
        <v>#REF!</v>
      </c>
      <c r="BJ74" s="135" t="e">
        <f t="shared" si="352"/>
        <v>#REF!</v>
      </c>
      <c r="BK74" s="135" t="e">
        <f t="shared" si="353"/>
        <v>#REF!</v>
      </c>
      <c r="BL74" s="135" t="e">
        <f t="shared" si="354"/>
        <v>#REF!</v>
      </c>
      <c r="BM74" s="135" t="e">
        <f t="shared" si="355"/>
        <v>#REF!</v>
      </c>
      <c r="BN74" s="135" t="e">
        <f t="shared" si="356"/>
        <v>#REF!</v>
      </c>
      <c r="BO74" s="135" t="e">
        <f t="shared" si="357"/>
        <v>#REF!</v>
      </c>
      <c r="BP74" s="135" t="e">
        <f t="shared" si="358"/>
        <v>#REF!</v>
      </c>
      <c r="BQ74" s="135" t="e">
        <f t="shared" si="359"/>
        <v>#REF!</v>
      </c>
      <c r="BR74" s="135" t="e">
        <f t="shared" si="360"/>
        <v>#REF!</v>
      </c>
      <c r="BS74" s="135" t="e">
        <f t="shared" si="361"/>
        <v>#REF!</v>
      </c>
      <c r="BT74" s="135" t="e">
        <f t="shared" si="362"/>
        <v>#REF!</v>
      </c>
      <c r="BU74" s="135" t="e">
        <f t="shared" si="363"/>
        <v>#REF!</v>
      </c>
      <c r="BV74" s="135" t="e">
        <f t="shared" si="364"/>
        <v>#REF!</v>
      </c>
      <c r="BW74" s="135" t="e">
        <f t="shared" si="365"/>
        <v>#REF!</v>
      </c>
      <c r="BX74" s="135" t="e">
        <f t="shared" si="366"/>
        <v>#REF!</v>
      </c>
      <c r="BY74" s="135" t="e">
        <f t="shared" si="367"/>
        <v>#REF!</v>
      </c>
      <c r="BZ74" s="135" t="e">
        <f t="shared" si="368"/>
        <v>#REF!</v>
      </c>
      <c r="CA74" s="135" t="e">
        <f t="shared" si="369"/>
        <v>#REF!</v>
      </c>
      <c r="CB74" s="135" t="e">
        <f t="shared" si="370"/>
        <v>#REF!</v>
      </c>
      <c r="CC74" s="135" t="e">
        <f t="shared" si="371"/>
        <v>#REF!</v>
      </c>
      <c r="CD74" s="135" t="e">
        <f t="shared" si="372"/>
        <v>#REF!</v>
      </c>
      <c r="CE74" s="135" t="e">
        <f t="shared" si="373"/>
        <v>#REF!</v>
      </c>
      <c r="CF74" s="135" t="e">
        <f t="shared" si="374"/>
        <v>#REF!</v>
      </c>
      <c r="CG74" s="135" t="e">
        <f t="shared" si="375"/>
        <v>#REF!</v>
      </c>
      <c r="CH74" s="135" t="e">
        <f t="shared" si="376"/>
        <v>#REF!</v>
      </c>
      <c r="CI74" s="135" t="e">
        <f t="shared" si="377"/>
        <v>#REF!</v>
      </c>
      <c r="CJ74" s="135" t="e">
        <f t="shared" si="378"/>
        <v>#REF!</v>
      </c>
      <c r="CK74" s="135" t="e">
        <f t="shared" si="379"/>
        <v>#REF!</v>
      </c>
      <c r="CL74" s="135" t="e">
        <f t="shared" si="380"/>
        <v>#REF!</v>
      </c>
      <c r="CM74" s="135" t="e">
        <f t="shared" si="381"/>
        <v>#REF!</v>
      </c>
      <c r="CN74" s="135" t="e">
        <f t="shared" si="382"/>
        <v>#REF!</v>
      </c>
      <c r="CO74" s="135" t="e">
        <f t="shared" si="383"/>
        <v>#REF!</v>
      </c>
      <c r="CP74" s="135" t="e">
        <f t="shared" si="384"/>
        <v>#REF!</v>
      </c>
      <c r="CQ74" s="135" t="e">
        <f t="shared" si="385"/>
        <v>#REF!</v>
      </c>
      <c r="CR74" s="135" t="e">
        <f t="shared" si="386"/>
        <v>#REF!</v>
      </c>
      <c r="CS74" s="135" t="e">
        <f t="shared" si="387"/>
        <v>#REF!</v>
      </c>
      <c r="CU74" s="36"/>
      <c r="CV74" s="36"/>
      <c r="CW74" s="36"/>
      <c r="CX74" s="36"/>
      <c r="CY74" s="36"/>
      <c r="CZ74" s="36"/>
      <c r="DA74" s="36"/>
      <c r="DB74" s="36"/>
      <c r="DC74" s="36"/>
      <c r="DD74" s="36"/>
      <c r="DE74" s="36"/>
      <c r="DF74" s="36"/>
      <c r="DG74" s="36"/>
      <c r="DH74" s="36"/>
      <c r="DI74" s="36"/>
      <c r="DJ74" s="36"/>
      <c r="DK74" s="36"/>
      <c r="DL74" s="36"/>
      <c r="DM74" s="36"/>
      <c r="DN74" s="36"/>
      <c r="DO74" s="36"/>
      <c r="DP74" s="36"/>
      <c r="DQ74" s="36"/>
      <c r="DR74" s="36"/>
      <c r="DS74" s="36"/>
      <c r="DT74" s="36"/>
      <c r="DU74" s="36"/>
      <c r="DV74" s="36"/>
      <c r="DW74" s="36"/>
      <c r="DX74" s="36"/>
      <c r="DY74" s="36"/>
      <c r="DZ74" s="36"/>
      <c r="EA74" s="36"/>
      <c r="EB74" s="36"/>
      <c r="EC74" s="36"/>
      <c r="ED74" s="36"/>
      <c r="EE74" s="36"/>
      <c r="EF74" s="36"/>
      <c r="EG74" s="36"/>
      <c r="EH74" s="36"/>
      <c r="EI74" s="36"/>
      <c r="EJ74" s="36"/>
      <c r="EK74" s="36"/>
      <c r="EL74" s="36"/>
      <c r="EM74" s="36"/>
      <c r="EN74" s="36"/>
    </row>
    <row r="75" spans="1:144">
      <c r="A75" s="146" t="s">
        <v>330</v>
      </c>
      <c r="B75" s="146" t="s">
        <v>331</v>
      </c>
      <c r="C75" s="147" t="e">
        <f t="shared" si="294"/>
        <v>#REF!</v>
      </c>
      <c r="D75" s="147"/>
      <c r="E75" s="135">
        <f t="shared" si="295"/>
        <v>0</v>
      </c>
      <c r="F75" s="135">
        <f t="shared" si="296"/>
        <v>0</v>
      </c>
      <c r="G75" s="135" t="e">
        <f t="shared" si="297"/>
        <v>#REF!</v>
      </c>
      <c r="H75" s="135" t="e">
        <f t="shared" si="298"/>
        <v>#REF!</v>
      </c>
      <c r="I75" s="135" t="e">
        <f t="shared" si="299"/>
        <v>#REF!</v>
      </c>
      <c r="J75" s="135" t="e">
        <f t="shared" si="300"/>
        <v>#REF!</v>
      </c>
      <c r="K75" s="135" t="e">
        <f t="shared" si="301"/>
        <v>#REF!</v>
      </c>
      <c r="L75" s="135" t="e">
        <f t="shared" si="302"/>
        <v>#REF!</v>
      </c>
      <c r="M75" s="135" t="e">
        <f t="shared" si="303"/>
        <v>#REF!</v>
      </c>
      <c r="N75" s="135">
        <f t="shared" si="304"/>
        <v>1</v>
      </c>
      <c r="O75" s="135">
        <f t="shared" si="305"/>
        <v>0</v>
      </c>
      <c r="P75" s="135">
        <f t="shared" si="306"/>
        <v>4</v>
      </c>
      <c r="Q75" s="135" t="e">
        <f t="shared" si="307"/>
        <v>#REF!</v>
      </c>
      <c r="R75" s="135" t="e">
        <f t="shared" si="308"/>
        <v>#REF!</v>
      </c>
      <c r="S75" s="135" t="e">
        <f t="shared" si="309"/>
        <v>#REF!</v>
      </c>
      <c r="T75" s="135" t="e">
        <f t="shared" si="310"/>
        <v>#REF!</v>
      </c>
      <c r="U75" s="135" t="e">
        <f t="shared" si="311"/>
        <v>#REF!</v>
      </c>
      <c r="V75" s="135" t="e">
        <f t="shared" si="312"/>
        <v>#REF!</v>
      </c>
      <c r="W75" s="135" t="e">
        <f t="shared" si="313"/>
        <v>#REF!</v>
      </c>
      <c r="X75" s="135" t="e">
        <f t="shared" si="314"/>
        <v>#REF!</v>
      </c>
      <c r="Y75" s="135" t="e">
        <f t="shared" si="315"/>
        <v>#REF!</v>
      </c>
      <c r="Z75" s="135" t="e">
        <f t="shared" si="316"/>
        <v>#REF!</v>
      </c>
      <c r="AA75" s="135" t="e">
        <f t="shared" si="317"/>
        <v>#REF!</v>
      </c>
      <c r="AB75" s="135" t="e">
        <f t="shared" si="318"/>
        <v>#REF!</v>
      </c>
      <c r="AC75" s="135" t="e">
        <f t="shared" si="319"/>
        <v>#REF!</v>
      </c>
      <c r="AD75" s="135" t="e">
        <f t="shared" si="320"/>
        <v>#REF!</v>
      </c>
      <c r="AE75" s="135" t="e">
        <f t="shared" si="321"/>
        <v>#REF!</v>
      </c>
      <c r="AF75" s="135" t="e">
        <f t="shared" si="322"/>
        <v>#REF!</v>
      </c>
      <c r="AG75" s="135" t="e">
        <f t="shared" si="323"/>
        <v>#REF!</v>
      </c>
      <c r="AH75" s="135" t="e">
        <f t="shared" si="324"/>
        <v>#REF!</v>
      </c>
      <c r="AI75" s="135" t="e">
        <f t="shared" si="325"/>
        <v>#REF!</v>
      </c>
      <c r="AJ75" s="135" t="e">
        <f t="shared" si="326"/>
        <v>#REF!</v>
      </c>
      <c r="AK75" s="135" t="e">
        <f t="shared" si="327"/>
        <v>#REF!</v>
      </c>
      <c r="AL75" s="135" t="e">
        <f t="shared" si="328"/>
        <v>#REF!</v>
      </c>
      <c r="AM75" s="135" t="e">
        <f t="shared" si="329"/>
        <v>#REF!</v>
      </c>
      <c r="AN75" s="135" t="e">
        <f t="shared" si="330"/>
        <v>#REF!</v>
      </c>
      <c r="AO75" s="135" t="e">
        <f t="shared" si="331"/>
        <v>#REF!</v>
      </c>
      <c r="AP75" s="135" t="e">
        <f t="shared" si="332"/>
        <v>#REF!</v>
      </c>
      <c r="AQ75" s="135" t="e">
        <f t="shared" si="333"/>
        <v>#REF!</v>
      </c>
      <c r="AR75" s="135" t="e">
        <f t="shared" si="334"/>
        <v>#REF!</v>
      </c>
      <c r="AS75" s="135" t="e">
        <f t="shared" si="335"/>
        <v>#REF!</v>
      </c>
      <c r="AT75" s="135" t="e">
        <f t="shared" si="336"/>
        <v>#REF!</v>
      </c>
      <c r="AU75" s="135" t="e">
        <f t="shared" si="337"/>
        <v>#REF!</v>
      </c>
      <c r="AV75" s="135" t="e">
        <f t="shared" si="338"/>
        <v>#REF!</v>
      </c>
      <c r="AW75" s="135" t="e">
        <f t="shared" si="339"/>
        <v>#REF!</v>
      </c>
      <c r="AX75" s="135" t="e">
        <f t="shared" si="340"/>
        <v>#REF!</v>
      </c>
      <c r="AY75" s="135" t="e">
        <f t="shared" si="341"/>
        <v>#REF!</v>
      </c>
      <c r="AZ75" s="135" t="e">
        <f t="shared" si="342"/>
        <v>#REF!</v>
      </c>
      <c r="BA75" s="135" t="e">
        <f t="shared" si="343"/>
        <v>#REF!</v>
      </c>
      <c r="BB75" s="135" t="e">
        <f t="shared" si="344"/>
        <v>#REF!</v>
      </c>
      <c r="BC75" s="135" t="e">
        <f t="shared" si="345"/>
        <v>#REF!</v>
      </c>
      <c r="BD75" s="135" t="e">
        <f t="shared" si="346"/>
        <v>#REF!</v>
      </c>
      <c r="BE75" s="135" t="e">
        <f t="shared" si="347"/>
        <v>#REF!</v>
      </c>
      <c r="BF75" s="135" t="e">
        <f t="shared" si="348"/>
        <v>#REF!</v>
      </c>
      <c r="BG75" s="135" t="e">
        <f t="shared" si="349"/>
        <v>#REF!</v>
      </c>
      <c r="BH75" s="135" t="e">
        <f t="shared" si="350"/>
        <v>#REF!</v>
      </c>
      <c r="BI75" s="135" t="e">
        <f t="shared" si="351"/>
        <v>#REF!</v>
      </c>
      <c r="BJ75" s="135" t="e">
        <f t="shared" si="352"/>
        <v>#REF!</v>
      </c>
      <c r="BK75" s="135" t="e">
        <f t="shared" si="353"/>
        <v>#REF!</v>
      </c>
      <c r="BL75" s="135" t="e">
        <f t="shared" si="354"/>
        <v>#REF!</v>
      </c>
      <c r="BM75" s="135" t="e">
        <f t="shared" si="355"/>
        <v>#REF!</v>
      </c>
      <c r="BN75" s="135" t="e">
        <f t="shared" si="356"/>
        <v>#REF!</v>
      </c>
      <c r="BO75" s="135" t="e">
        <f t="shared" si="357"/>
        <v>#REF!</v>
      </c>
      <c r="BP75" s="135" t="e">
        <f t="shared" si="358"/>
        <v>#REF!</v>
      </c>
      <c r="BQ75" s="135" t="e">
        <f t="shared" si="359"/>
        <v>#REF!</v>
      </c>
      <c r="BR75" s="135" t="e">
        <f t="shared" si="360"/>
        <v>#REF!</v>
      </c>
      <c r="BS75" s="135" t="e">
        <f t="shared" si="361"/>
        <v>#REF!</v>
      </c>
      <c r="BT75" s="135" t="e">
        <f t="shared" si="362"/>
        <v>#REF!</v>
      </c>
      <c r="BU75" s="135" t="e">
        <f t="shared" si="363"/>
        <v>#REF!</v>
      </c>
      <c r="BV75" s="135" t="e">
        <f t="shared" si="364"/>
        <v>#REF!</v>
      </c>
      <c r="BW75" s="135" t="e">
        <f t="shared" si="365"/>
        <v>#REF!</v>
      </c>
      <c r="BX75" s="135" t="e">
        <f t="shared" si="366"/>
        <v>#REF!</v>
      </c>
      <c r="BY75" s="135" t="e">
        <f t="shared" si="367"/>
        <v>#REF!</v>
      </c>
      <c r="BZ75" s="135" t="e">
        <f t="shared" si="368"/>
        <v>#REF!</v>
      </c>
      <c r="CA75" s="135" t="e">
        <f t="shared" si="369"/>
        <v>#REF!</v>
      </c>
      <c r="CB75" s="135" t="e">
        <f t="shared" si="370"/>
        <v>#REF!</v>
      </c>
      <c r="CC75" s="135" t="e">
        <f t="shared" si="371"/>
        <v>#REF!</v>
      </c>
      <c r="CD75" s="135" t="e">
        <f t="shared" si="372"/>
        <v>#REF!</v>
      </c>
      <c r="CE75" s="135" t="e">
        <f t="shared" si="373"/>
        <v>#REF!</v>
      </c>
      <c r="CF75" s="135" t="e">
        <f t="shared" si="374"/>
        <v>#REF!</v>
      </c>
      <c r="CG75" s="135" t="e">
        <f t="shared" si="375"/>
        <v>#REF!</v>
      </c>
      <c r="CH75" s="135" t="e">
        <f t="shared" si="376"/>
        <v>#REF!</v>
      </c>
      <c r="CI75" s="135" t="e">
        <f t="shared" si="377"/>
        <v>#REF!</v>
      </c>
      <c r="CJ75" s="135" t="e">
        <f t="shared" si="378"/>
        <v>#REF!</v>
      </c>
      <c r="CK75" s="135" t="e">
        <f t="shared" si="379"/>
        <v>#REF!</v>
      </c>
      <c r="CL75" s="135" t="e">
        <f t="shared" si="380"/>
        <v>#REF!</v>
      </c>
      <c r="CM75" s="135" t="e">
        <f t="shared" si="381"/>
        <v>#REF!</v>
      </c>
      <c r="CN75" s="135" t="e">
        <f t="shared" si="382"/>
        <v>#REF!</v>
      </c>
      <c r="CO75" s="135" t="e">
        <f t="shared" si="383"/>
        <v>#REF!</v>
      </c>
      <c r="CP75" s="135" t="e">
        <f t="shared" si="384"/>
        <v>#REF!</v>
      </c>
      <c r="CQ75" s="135" t="e">
        <f t="shared" si="385"/>
        <v>#REF!</v>
      </c>
      <c r="CR75" s="135" t="e">
        <f t="shared" si="386"/>
        <v>#REF!</v>
      </c>
      <c r="CS75" s="135" t="e">
        <f t="shared" si="387"/>
        <v>#REF!</v>
      </c>
      <c r="CU75" s="36"/>
      <c r="CV75" s="36"/>
      <c r="CW75" s="36"/>
      <c r="CX75" s="36"/>
      <c r="CY75" s="36"/>
      <c r="CZ75" s="36"/>
      <c r="DA75" s="36"/>
      <c r="DB75" s="36"/>
      <c r="DC75" s="36"/>
      <c r="DD75" s="36"/>
      <c r="DE75" s="36"/>
      <c r="DF75" s="36"/>
      <c r="DG75" s="36"/>
      <c r="DH75" s="36"/>
      <c r="DI75" s="36"/>
      <c r="DJ75" s="36"/>
      <c r="DK75" s="36"/>
      <c r="DL75" s="36"/>
      <c r="DM75" s="36"/>
      <c r="DN75" s="36"/>
      <c r="DO75" s="36"/>
      <c r="DP75" s="36"/>
      <c r="DQ75" s="36"/>
      <c r="DR75" s="36"/>
      <c r="DS75" s="36"/>
      <c r="DT75" s="36"/>
      <c r="DU75" s="36"/>
      <c r="DV75" s="36"/>
      <c r="DW75" s="36"/>
      <c r="DX75" s="36"/>
      <c r="DY75" s="36"/>
      <c r="DZ75" s="36"/>
      <c r="EA75" s="36"/>
      <c r="EB75" s="36"/>
      <c r="EC75" s="36"/>
      <c r="ED75" s="36"/>
      <c r="EE75" s="36"/>
      <c r="EF75" s="36"/>
      <c r="EG75" s="36"/>
      <c r="EH75" s="36"/>
      <c r="EI75" s="36"/>
      <c r="EJ75" s="36"/>
      <c r="EK75" s="36"/>
      <c r="EL75" s="36"/>
      <c r="EM75" s="36"/>
      <c r="EN75" s="36"/>
    </row>
    <row r="76" spans="1:144">
      <c r="A76" s="146" t="s">
        <v>332</v>
      </c>
      <c r="B76" s="146" t="s">
        <v>333</v>
      </c>
      <c r="C76" s="147" t="e">
        <f t="shared" si="294"/>
        <v>#REF!</v>
      </c>
      <c r="D76" s="147"/>
      <c r="E76" s="135">
        <f t="shared" si="295"/>
        <v>0</v>
      </c>
      <c r="F76" s="135">
        <f t="shared" si="296"/>
        <v>0</v>
      </c>
      <c r="G76" s="135" t="e">
        <f t="shared" si="297"/>
        <v>#REF!</v>
      </c>
      <c r="H76" s="135" t="e">
        <f t="shared" si="298"/>
        <v>#REF!</v>
      </c>
      <c r="I76" s="135" t="e">
        <f t="shared" si="299"/>
        <v>#REF!</v>
      </c>
      <c r="J76" s="135" t="e">
        <f t="shared" si="300"/>
        <v>#REF!</v>
      </c>
      <c r="K76" s="135" t="e">
        <f t="shared" si="301"/>
        <v>#REF!</v>
      </c>
      <c r="L76" s="135" t="e">
        <f t="shared" si="302"/>
        <v>#REF!</v>
      </c>
      <c r="M76" s="135" t="e">
        <f t="shared" si="303"/>
        <v>#REF!</v>
      </c>
      <c r="N76" s="135">
        <f t="shared" si="304"/>
        <v>0</v>
      </c>
      <c r="O76" s="135">
        <f t="shared" si="305"/>
        <v>0</v>
      </c>
      <c r="P76" s="135">
        <f t="shared" si="306"/>
        <v>10</v>
      </c>
      <c r="Q76" s="135" t="e">
        <f t="shared" si="307"/>
        <v>#REF!</v>
      </c>
      <c r="R76" s="135" t="e">
        <f t="shared" si="308"/>
        <v>#REF!</v>
      </c>
      <c r="S76" s="135" t="e">
        <f t="shared" si="309"/>
        <v>#REF!</v>
      </c>
      <c r="T76" s="135" t="e">
        <f t="shared" si="310"/>
        <v>#REF!</v>
      </c>
      <c r="U76" s="135" t="e">
        <f t="shared" si="311"/>
        <v>#REF!</v>
      </c>
      <c r="V76" s="135" t="e">
        <f t="shared" si="312"/>
        <v>#REF!</v>
      </c>
      <c r="W76" s="135" t="e">
        <f t="shared" si="313"/>
        <v>#REF!</v>
      </c>
      <c r="X76" s="135" t="e">
        <f t="shared" si="314"/>
        <v>#REF!</v>
      </c>
      <c r="Y76" s="135" t="e">
        <f t="shared" si="315"/>
        <v>#REF!</v>
      </c>
      <c r="Z76" s="135" t="e">
        <f t="shared" si="316"/>
        <v>#REF!</v>
      </c>
      <c r="AA76" s="135" t="e">
        <f t="shared" si="317"/>
        <v>#REF!</v>
      </c>
      <c r="AB76" s="135" t="e">
        <f t="shared" si="318"/>
        <v>#REF!</v>
      </c>
      <c r="AC76" s="135" t="e">
        <f t="shared" si="319"/>
        <v>#REF!</v>
      </c>
      <c r="AD76" s="135" t="e">
        <f t="shared" si="320"/>
        <v>#REF!</v>
      </c>
      <c r="AE76" s="135" t="e">
        <f t="shared" si="321"/>
        <v>#REF!</v>
      </c>
      <c r="AF76" s="135" t="e">
        <f t="shared" si="322"/>
        <v>#REF!</v>
      </c>
      <c r="AG76" s="135" t="e">
        <f t="shared" si="323"/>
        <v>#REF!</v>
      </c>
      <c r="AH76" s="135" t="e">
        <f t="shared" si="324"/>
        <v>#REF!</v>
      </c>
      <c r="AI76" s="135" t="e">
        <f t="shared" si="325"/>
        <v>#REF!</v>
      </c>
      <c r="AJ76" s="135" t="e">
        <f t="shared" si="326"/>
        <v>#REF!</v>
      </c>
      <c r="AK76" s="135" t="e">
        <f t="shared" si="327"/>
        <v>#REF!</v>
      </c>
      <c r="AL76" s="135" t="e">
        <f t="shared" si="328"/>
        <v>#REF!</v>
      </c>
      <c r="AM76" s="135" t="e">
        <f t="shared" si="329"/>
        <v>#REF!</v>
      </c>
      <c r="AN76" s="135" t="e">
        <f t="shared" si="330"/>
        <v>#REF!</v>
      </c>
      <c r="AO76" s="135" t="e">
        <f t="shared" si="331"/>
        <v>#REF!</v>
      </c>
      <c r="AP76" s="135" t="e">
        <f t="shared" si="332"/>
        <v>#REF!</v>
      </c>
      <c r="AQ76" s="135" t="e">
        <f t="shared" si="333"/>
        <v>#REF!</v>
      </c>
      <c r="AR76" s="135" t="e">
        <f t="shared" si="334"/>
        <v>#REF!</v>
      </c>
      <c r="AS76" s="135" t="e">
        <f t="shared" si="335"/>
        <v>#REF!</v>
      </c>
      <c r="AT76" s="135" t="e">
        <f t="shared" si="336"/>
        <v>#REF!</v>
      </c>
      <c r="AU76" s="135" t="e">
        <f t="shared" si="337"/>
        <v>#REF!</v>
      </c>
      <c r="AV76" s="135" t="e">
        <f t="shared" si="338"/>
        <v>#REF!</v>
      </c>
      <c r="AW76" s="135" t="e">
        <f t="shared" si="339"/>
        <v>#REF!</v>
      </c>
      <c r="AX76" s="135" t="e">
        <f t="shared" si="340"/>
        <v>#REF!</v>
      </c>
      <c r="AY76" s="135" t="e">
        <f t="shared" si="341"/>
        <v>#REF!</v>
      </c>
      <c r="AZ76" s="135" t="e">
        <f t="shared" si="342"/>
        <v>#REF!</v>
      </c>
      <c r="BA76" s="135" t="e">
        <f t="shared" si="343"/>
        <v>#REF!</v>
      </c>
      <c r="BB76" s="135" t="e">
        <f t="shared" si="344"/>
        <v>#REF!</v>
      </c>
      <c r="BC76" s="135" t="e">
        <f t="shared" si="345"/>
        <v>#REF!</v>
      </c>
      <c r="BD76" s="135" t="e">
        <f t="shared" si="346"/>
        <v>#REF!</v>
      </c>
      <c r="BE76" s="135" t="e">
        <f t="shared" si="347"/>
        <v>#REF!</v>
      </c>
      <c r="BF76" s="135" t="e">
        <f t="shared" si="348"/>
        <v>#REF!</v>
      </c>
      <c r="BG76" s="135" t="e">
        <f t="shared" si="349"/>
        <v>#REF!</v>
      </c>
      <c r="BH76" s="135" t="e">
        <f t="shared" si="350"/>
        <v>#REF!</v>
      </c>
      <c r="BI76" s="135" t="e">
        <f t="shared" si="351"/>
        <v>#REF!</v>
      </c>
      <c r="BJ76" s="135" t="e">
        <f t="shared" si="352"/>
        <v>#REF!</v>
      </c>
      <c r="BK76" s="135" t="e">
        <f t="shared" si="353"/>
        <v>#REF!</v>
      </c>
      <c r="BL76" s="135" t="e">
        <f t="shared" si="354"/>
        <v>#REF!</v>
      </c>
      <c r="BM76" s="135" t="e">
        <f t="shared" si="355"/>
        <v>#REF!</v>
      </c>
      <c r="BN76" s="135" t="e">
        <f t="shared" si="356"/>
        <v>#REF!</v>
      </c>
      <c r="BO76" s="135" t="e">
        <f t="shared" si="357"/>
        <v>#REF!</v>
      </c>
      <c r="BP76" s="135" t="e">
        <f t="shared" si="358"/>
        <v>#REF!</v>
      </c>
      <c r="BQ76" s="135" t="e">
        <f t="shared" si="359"/>
        <v>#REF!</v>
      </c>
      <c r="BR76" s="135" t="e">
        <f t="shared" si="360"/>
        <v>#REF!</v>
      </c>
      <c r="BS76" s="135" t="e">
        <f t="shared" si="361"/>
        <v>#REF!</v>
      </c>
      <c r="BT76" s="135" t="e">
        <f t="shared" si="362"/>
        <v>#REF!</v>
      </c>
      <c r="BU76" s="135" t="e">
        <f t="shared" si="363"/>
        <v>#REF!</v>
      </c>
      <c r="BV76" s="135" t="e">
        <f t="shared" si="364"/>
        <v>#REF!</v>
      </c>
      <c r="BW76" s="135" t="e">
        <f t="shared" si="365"/>
        <v>#REF!</v>
      </c>
      <c r="BX76" s="135" t="e">
        <f t="shared" si="366"/>
        <v>#REF!</v>
      </c>
      <c r="BY76" s="135" t="e">
        <f t="shared" si="367"/>
        <v>#REF!</v>
      </c>
      <c r="BZ76" s="135" t="e">
        <f t="shared" si="368"/>
        <v>#REF!</v>
      </c>
      <c r="CA76" s="135" t="e">
        <f t="shared" si="369"/>
        <v>#REF!</v>
      </c>
      <c r="CB76" s="135" t="e">
        <f t="shared" si="370"/>
        <v>#REF!</v>
      </c>
      <c r="CC76" s="135" t="e">
        <f t="shared" si="371"/>
        <v>#REF!</v>
      </c>
      <c r="CD76" s="135" t="e">
        <f t="shared" si="372"/>
        <v>#REF!</v>
      </c>
      <c r="CE76" s="135" t="e">
        <f t="shared" si="373"/>
        <v>#REF!</v>
      </c>
      <c r="CF76" s="135" t="e">
        <f t="shared" si="374"/>
        <v>#REF!</v>
      </c>
      <c r="CG76" s="135" t="e">
        <f t="shared" si="375"/>
        <v>#REF!</v>
      </c>
      <c r="CH76" s="135" t="e">
        <f t="shared" si="376"/>
        <v>#REF!</v>
      </c>
      <c r="CI76" s="135" t="e">
        <f t="shared" si="377"/>
        <v>#REF!</v>
      </c>
      <c r="CJ76" s="135" t="e">
        <f t="shared" si="378"/>
        <v>#REF!</v>
      </c>
      <c r="CK76" s="135" t="e">
        <f t="shared" si="379"/>
        <v>#REF!</v>
      </c>
      <c r="CL76" s="135" t="e">
        <f t="shared" si="380"/>
        <v>#REF!</v>
      </c>
      <c r="CM76" s="135" t="e">
        <f t="shared" si="381"/>
        <v>#REF!</v>
      </c>
      <c r="CN76" s="135" t="e">
        <f t="shared" si="382"/>
        <v>#REF!</v>
      </c>
      <c r="CO76" s="135" t="e">
        <f t="shared" si="383"/>
        <v>#REF!</v>
      </c>
      <c r="CP76" s="135" t="e">
        <f t="shared" si="384"/>
        <v>#REF!</v>
      </c>
      <c r="CQ76" s="135" t="e">
        <f t="shared" si="385"/>
        <v>#REF!</v>
      </c>
      <c r="CR76" s="135" t="e">
        <f t="shared" si="386"/>
        <v>#REF!</v>
      </c>
      <c r="CS76" s="135" t="e">
        <f t="shared" si="387"/>
        <v>#REF!</v>
      </c>
      <c r="CU76" s="36"/>
      <c r="CV76" s="36"/>
      <c r="CW76" s="36"/>
      <c r="CX76" s="36"/>
      <c r="CY76" s="36"/>
      <c r="CZ76" s="36"/>
      <c r="DA76" s="36"/>
      <c r="DB76" s="36"/>
      <c r="DC76" s="36"/>
      <c r="DD76" s="36"/>
      <c r="DE76" s="36"/>
      <c r="DF76" s="36"/>
      <c r="DG76" s="36"/>
      <c r="DH76" s="36"/>
      <c r="DI76" s="36"/>
      <c r="DJ76" s="36"/>
      <c r="DK76" s="36"/>
      <c r="DL76" s="36"/>
      <c r="DM76" s="36"/>
      <c r="DN76" s="36"/>
      <c r="DO76" s="36"/>
      <c r="DP76" s="36"/>
      <c r="DQ76" s="36"/>
      <c r="DR76" s="36"/>
      <c r="DS76" s="36"/>
      <c r="DT76" s="36"/>
      <c r="DU76" s="36"/>
      <c r="DV76" s="36"/>
      <c r="DW76" s="36"/>
      <c r="DX76" s="36"/>
      <c r="DY76" s="36"/>
      <c r="DZ76" s="36"/>
      <c r="EA76" s="36"/>
      <c r="EB76" s="36"/>
      <c r="EC76" s="36"/>
      <c r="ED76" s="36"/>
      <c r="EE76" s="36"/>
      <c r="EF76" s="36"/>
      <c r="EG76" s="36"/>
      <c r="EH76" s="36"/>
      <c r="EI76" s="36"/>
      <c r="EJ76" s="36"/>
      <c r="EK76" s="36"/>
      <c r="EL76" s="36"/>
      <c r="EM76" s="36"/>
      <c r="EN76" s="36"/>
    </row>
    <row r="77" spans="1:144">
      <c r="A77" s="157" t="s">
        <v>334</v>
      </c>
      <c r="B77" s="157" t="s">
        <v>335</v>
      </c>
      <c r="C77" s="147" t="e">
        <f t="shared" si="294"/>
        <v>#REF!</v>
      </c>
      <c r="D77" s="147"/>
      <c r="E77" s="135">
        <f t="shared" si="295"/>
        <v>0</v>
      </c>
      <c r="F77" s="135">
        <f t="shared" si="296"/>
        <v>0</v>
      </c>
      <c r="G77" s="135" t="e">
        <f t="shared" si="297"/>
        <v>#REF!</v>
      </c>
      <c r="H77" s="135" t="e">
        <f t="shared" si="298"/>
        <v>#REF!</v>
      </c>
      <c r="I77" s="135" t="e">
        <f t="shared" si="299"/>
        <v>#REF!</v>
      </c>
      <c r="J77" s="135" t="e">
        <f t="shared" si="300"/>
        <v>#REF!</v>
      </c>
      <c r="K77" s="135" t="e">
        <f t="shared" si="301"/>
        <v>#REF!</v>
      </c>
      <c r="L77" s="135" t="e">
        <f t="shared" si="302"/>
        <v>#REF!</v>
      </c>
      <c r="M77" s="135" t="e">
        <f t="shared" si="303"/>
        <v>#REF!</v>
      </c>
      <c r="N77" s="135">
        <f t="shared" si="304"/>
        <v>0</v>
      </c>
      <c r="O77" s="135">
        <f t="shared" si="305"/>
        <v>0</v>
      </c>
      <c r="P77" s="135">
        <f t="shared" si="306"/>
        <v>27</v>
      </c>
      <c r="Q77" s="135" t="e">
        <f t="shared" si="307"/>
        <v>#REF!</v>
      </c>
      <c r="R77" s="135" t="e">
        <f t="shared" si="308"/>
        <v>#REF!</v>
      </c>
      <c r="S77" s="135" t="e">
        <f t="shared" si="309"/>
        <v>#REF!</v>
      </c>
      <c r="T77" s="135" t="e">
        <f t="shared" si="310"/>
        <v>#REF!</v>
      </c>
      <c r="U77" s="135" t="e">
        <f t="shared" si="311"/>
        <v>#REF!</v>
      </c>
      <c r="V77" s="135" t="e">
        <f t="shared" si="312"/>
        <v>#REF!</v>
      </c>
      <c r="W77" s="135" t="e">
        <f t="shared" si="313"/>
        <v>#REF!</v>
      </c>
      <c r="X77" s="135" t="e">
        <f t="shared" si="314"/>
        <v>#REF!</v>
      </c>
      <c r="Y77" s="135" t="e">
        <f t="shared" si="315"/>
        <v>#REF!</v>
      </c>
      <c r="Z77" s="135" t="e">
        <f t="shared" si="316"/>
        <v>#REF!</v>
      </c>
      <c r="AA77" s="135" t="e">
        <f t="shared" si="317"/>
        <v>#REF!</v>
      </c>
      <c r="AB77" s="135" t="e">
        <f t="shared" si="318"/>
        <v>#REF!</v>
      </c>
      <c r="AC77" s="135" t="e">
        <f t="shared" si="319"/>
        <v>#REF!</v>
      </c>
      <c r="AD77" s="135" t="e">
        <f t="shared" si="320"/>
        <v>#REF!</v>
      </c>
      <c r="AE77" s="135" t="e">
        <f t="shared" si="321"/>
        <v>#REF!</v>
      </c>
      <c r="AF77" s="135" t="e">
        <f t="shared" si="322"/>
        <v>#REF!</v>
      </c>
      <c r="AG77" s="135" t="e">
        <f t="shared" si="323"/>
        <v>#REF!</v>
      </c>
      <c r="AH77" s="135" t="e">
        <f t="shared" si="324"/>
        <v>#REF!</v>
      </c>
      <c r="AI77" s="135" t="e">
        <f t="shared" si="325"/>
        <v>#REF!</v>
      </c>
      <c r="AJ77" s="135" t="e">
        <f t="shared" si="326"/>
        <v>#REF!</v>
      </c>
      <c r="AK77" s="135" t="e">
        <f t="shared" si="327"/>
        <v>#REF!</v>
      </c>
      <c r="AL77" s="135" t="e">
        <f t="shared" si="328"/>
        <v>#REF!</v>
      </c>
      <c r="AM77" s="135" t="e">
        <f t="shared" si="329"/>
        <v>#REF!</v>
      </c>
      <c r="AN77" s="135" t="e">
        <f t="shared" si="330"/>
        <v>#REF!</v>
      </c>
      <c r="AO77" s="135" t="e">
        <f t="shared" si="331"/>
        <v>#REF!</v>
      </c>
      <c r="AP77" s="135" t="e">
        <f t="shared" si="332"/>
        <v>#REF!</v>
      </c>
      <c r="AQ77" s="135" t="e">
        <f t="shared" si="333"/>
        <v>#REF!</v>
      </c>
      <c r="AR77" s="135" t="e">
        <f t="shared" si="334"/>
        <v>#REF!</v>
      </c>
      <c r="AS77" s="135" t="e">
        <f t="shared" si="335"/>
        <v>#REF!</v>
      </c>
      <c r="AT77" s="135" t="e">
        <f t="shared" si="336"/>
        <v>#REF!</v>
      </c>
      <c r="AU77" s="135" t="e">
        <f t="shared" si="337"/>
        <v>#REF!</v>
      </c>
      <c r="AV77" s="135" t="e">
        <f t="shared" si="338"/>
        <v>#REF!</v>
      </c>
      <c r="AW77" s="135" t="e">
        <f t="shared" si="339"/>
        <v>#REF!</v>
      </c>
      <c r="AX77" s="135" t="e">
        <f t="shared" si="340"/>
        <v>#REF!</v>
      </c>
      <c r="AY77" s="135" t="e">
        <f t="shared" si="341"/>
        <v>#REF!</v>
      </c>
      <c r="AZ77" s="135" t="e">
        <f t="shared" si="342"/>
        <v>#REF!</v>
      </c>
      <c r="BA77" s="135" t="e">
        <f t="shared" si="343"/>
        <v>#REF!</v>
      </c>
      <c r="BB77" s="135" t="e">
        <f t="shared" si="344"/>
        <v>#REF!</v>
      </c>
      <c r="BC77" s="135" t="e">
        <f t="shared" si="345"/>
        <v>#REF!</v>
      </c>
      <c r="BD77" s="135" t="e">
        <f t="shared" si="346"/>
        <v>#REF!</v>
      </c>
      <c r="BE77" s="135" t="e">
        <f t="shared" si="347"/>
        <v>#REF!</v>
      </c>
      <c r="BF77" s="135" t="e">
        <f t="shared" si="348"/>
        <v>#REF!</v>
      </c>
      <c r="BG77" s="135" t="e">
        <f t="shared" si="349"/>
        <v>#REF!</v>
      </c>
      <c r="BH77" s="135" t="e">
        <f t="shared" si="350"/>
        <v>#REF!</v>
      </c>
      <c r="BI77" s="135" t="e">
        <f t="shared" si="351"/>
        <v>#REF!</v>
      </c>
      <c r="BJ77" s="135" t="e">
        <f t="shared" si="352"/>
        <v>#REF!</v>
      </c>
      <c r="BK77" s="135" t="e">
        <f t="shared" si="353"/>
        <v>#REF!</v>
      </c>
      <c r="BL77" s="135" t="e">
        <f t="shared" si="354"/>
        <v>#REF!</v>
      </c>
      <c r="BM77" s="135" t="e">
        <f t="shared" si="355"/>
        <v>#REF!</v>
      </c>
      <c r="BN77" s="135" t="e">
        <f t="shared" si="356"/>
        <v>#REF!</v>
      </c>
      <c r="BO77" s="135" t="e">
        <f t="shared" si="357"/>
        <v>#REF!</v>
      </c>
      <c r="BP77" s="135" t="e">
        <f t="shared" si="358"/>
        <v>#REF!</v>
      </c>
      <c r="BQ77" s="135" t="e">
        <f t="shared" si="359"/>
        <v>#REF!</v>
      </c>
      <c r="BR77" s="135" t="e">
        <f t="shared" si="360"/>
        <v>#REF!</v>
      </c>
      <c r="BS77" s="135" t="e">
        <f t="shared" si="361"/>
        <v>#REF!</v>
      </c>
      <c r="BT77" s="135" t="e">
        <f t="shared" si="362"/>
        <v>#REF!</v>
      </c>
      <c r="BU77" s="135" t="e">
        <f t="shared" si="363"/>
        <v>#REF!</v>
      </c>
      <c r="BV77" s="135" t="e">
        <f t="shared" si="364"/>
        <v>#REF!</v>
      </c>
      <c r="BW77" s="135" t="e">
        <f t="shared" si="365"/>
        <v>#REF!</v>
      </c>
      <c r="BX77" s="135" t="e">
        <f t="shared" si="366"/>
        <v>#REF!</v>
      </c>
      <c r="BY77" s="135" t="e">
        <f t="shared" si="367"/>
        <v>#REF!</v>
      </c>
      <c r="BZ77" s="135" t="e">
        <f t="shared" si="368"/>
        <v>#REF!</v>
      </c>
      <c r="CA77" s="135" t="e">
        <f t="shared" si="369"/>
        <v>#REF!</v>
      </c>
      <c r="CB77" s="135" t="e">
        <f t="shared" si="370"/>
        <v>#REF!</v>
      </c>
      <c r="CC77" s="135" t="e">
        <f t="shared" si="371"/>
        <v>#REF!</v>
      </c>
      <c r="CD77" s="135" t="e">
        <f t="shared" si="372"/>
        <v>#REF!</v>
      </c>
      <c r="CE77" s="135" t="e">
        <f t="shared" si="373"/>
        <v>#REF!</v>
      </c>
      <c r="CF77" s="135" t="e">
        <f t="shared" si="374"/>
        <v>#REF!</v>
      </c>
      <c r="CG77" s="135" t="e">
        <f t="shared" si="375"/>
        <v>#REF!</v>
      </c>
      <c r="CH77" s="135" t="e">
        <f t="shared" si="376"/>
        <v>#REF!</v>
      </c>
      <c r="CI77" s="135" t="e">
        <f t="shared" si="377"/>
        <v>#REF!</v>
      </c>
      <c r="CJ77" s="135" t="e">
        <f t="shared" si="378"/>
        <v>#REF!</v>
      </c>
      <c r="CK77" s="135" t="e">
        <f t="shared" si="379"/>
        <v>#REF!</v>
      </c>
      <c r="CL77" s="135" t="e">
        <f t="shared" si="380"/>
        <v>#REF!</v>
      </c>
      <c r="CM77" s="135" t="e">
        <f t="shared" si="381"/>
        <v>#REF!</v>
      </c>
      <c r="CN77" s="135" t="e">
        <f t="shared" si="382"/>
        <v>#REF!</v>
      </c>
      <c r="CO77" s="135" t="e">
        <f t="shared" si="383"/>
        <v>#REF!</v>
      </c>
      <c r="CP77" s="135" t="e">
        <f t="shared" si="384"/>
        <v>#REF!</v>
      </c>
      <c r="CQ77" s="135" t="e">
        <f t="shared" si="385"/>
        <v>#REF!</v>
      </c>
      <c r="CR77" s="135" t="e">
        <f t="shared" si="386"/>
        <v>#REF!</v>
      </c>
      <c r="CS77" s="135" t="e">
        <f t="shared" si="387"/>
        <v>#REF!</v>
      </c>
      <c r="CU77" s="36"/>
      <c r="CV77" s="36"/>
      <c r="CW77" s="36"/>
      <c r="CX77" s="36"/>
      <c r="CY77" s="36"/>
      <c r="CZ77" s="36"/>
      <c r="DA77" s="36"/>
      <c r="DB77" s="36"/>
      <c r="DC77" s="36"/>
      <c r="DD77" s="36"/>
      <c r="DE77" s="36"/>
      <c r="DF77" s="36"/>
      <c r="DG77" s="36"/>
      <c r="DH77" s="36"/>
      <c r="DI77" s="36"/>
      <c r="DJ77" s="36"/>
      <c r="DK77" s="36"/>
      <c r="DL77" s="36"/>
      <c r="DM77" s="36"/>
      <c r="DN77" s="36"/>
      <c r="DO77" s="36"/>
      <c r="DP77" s="36"/>
      <c r="DQ77" s="36"/>
      <c r="DR77" s="36"/>
      <c r="DS77" s="36"/>
      <c r="DT77" s="36"/>
      <c r="DU77" s="36"/>
      <c r="DV77" s="36"/>
      <c r="DW77" s="36"/>
      <c r="DX77" s="36"/>
      <c r="DY77" s="36"/>
      <c r="DZ77" s="36"/>
      <c r="EA77" s="36"/>
      <c r="EB77" s="36"/>
      <c r="EC77" s="36"/>
      <c r="ED77" s="36"/>
      <c r="EE77" s="36"/>
      <c r="EF77" s="36"/>
      <c r="EG77" s="36"/>
      <c r="EH77" s="36"/>
      <c r="EI77" s="36"/>
      <c r="EJ77" s="36"/>
      <c r="EK77" s="36"/>
      <c r="EL77" s="36"/>
      <c r="EM77" s="36"/>
      <c r="EN77" s="36"/>
    </row>
    <row r="78" spans="1:144">
      <c r="A78" s="143"/>
      <c r="B78" s="148" t="s">
        <v>269</v>
      </c>
      <c r="C78" s="147"/>
      <c r="D78" s="149"/>
      <c r="E78" s="135">
        <f t="shared" ref="E78:CS78" si="388">SUM(E70:E77)</f>
        <v>0</v>
      </c>
      <c r="F78" s="135">
        <f t="shared" si="388"/>
        <v>0</v>
      </c>
      <c r="G78" s="135" t="e">
        <f t="shared" si="388"/>
        <v>#REF!</v>
      </c>
      <c r="H78" s="135" t="e">
        <f t="shared" si="388"/>
        <v>#REF!</v>
      </c>
      <c r="I78" s="135" t="e">
        <f t="shared" si="388"/>
        <v>#REF!</v>
      </c>
      <c r="J78" s="135" t="e">
        <f t="shared" si="388"/>
        <v>#REF!</v>
      </c>
      <c r="K78" s="135" t="e">
        <f t="shared" si="388"/>
        <v>#REF!</v>
      </c>
      <c r="L78" s="135" t="e">
        <f t="shared" si="388"/>
        <v>#REF!</v>
      </c>
      <c r="M78" s="135" t="e">
        <f t="shared" si="388"/>
        <v>#REF!</v>
      </c>
      <c r="N78" s="135">
        <f t="shared" si="388"/>
        <v>9</v>
      </c>
      <c r="O78" s="135">
        <f t="shared" si="388"/>
        <v>0</v>
      </c>
      <c r="P78" s="135">
        <f t="shared" si="388"/>
        <v>435</v>
      </c>
      <c r="Q78" s="135" t="e">
        <f t="shared" si="388"/>
        <v>#REF!</v>
      </c>
      <c r="R78" s="135" t="e">
        <f t="shared" si="388"/>
        <v>#REF!</v>
      </c>
      <c r="S78" s="135" t="e">
        <f t="shared" si="388"/>
        <v>#REF!</v>
      </c>
      <c r="T78" s="135" t="e">
        <f t="shared" si="388"/>
        <v>#REF!</v>
      </c>
      <c r="U78" s="135" t="e">
        <f t="shared" si="388"/>
        <v>#REF!</v>
      </c>
      <c r="V78" s="135" t="e">
        <f t="shared" si="388"/>
        <v>#REF!</v>
      </c>
      <c r="W78" s="135" t="e">
        <f t="shared" si="388"/>
        <v>#REF!</v>
      </c>
      <c r="X78" s="135" t="e">
        <f t="shared" si="388"/>
        <v>#REF!</v>
      </c>
      <c r="Y78" s="135" t="e">
        <f t="shared" si="388"/>
        <v>#REF!</v>
      </c>
      <c r="Z78" s="135" t="e">
        <f t="shared" si="388"/>
        <v>#REF!</v>
      </c>
      <c r="AA78" s="135" t="e">
        <f t="shared" si="388"/>
        <v>#REF!</v>
      </c>
      <c r="AB78" s="135" t="e">
        <f t="shared" si="388"/>
        <v>#REF!</v>
      </c>
      <c r="AC78" s="135" t="e">
        <f t="shared" si="388"/>
        <v>#REF!</v>
      </c>
      <c r="AD78" s="135" t="e">
        <f t="shared" si="388"/>
        <v>#REF!</v>
      </c>
      <c r="AE78" s="135" t="e">
        <f t="shared" si="388"/>
        <v>#REF!</v>
      </c>
      <c r="AF78" s="135" t="e">
        <f t="shared" si="388"/>
        <v>#REF!</v>
      </c>
      <c r="AG78" s="135" t="e">
        <f t="shared" si="388"/>
        <v>#REF!</v>
      </c>
      <c r="AH78" s="135" t="e">
        <f t="shared" si="388"/>
        <v>#REF!</v>
      </c>
      <c r="AI78" s="135" t="e">
        <f t="shared" si="388"/>
        <v>#REF!</v>
      </c>
      <c r="AJ78" s="135" t="e">
        <f t="shared" si="388"/>
        <v>#REF!</v>
      </c>
      <c r="AK78" s="135" t="e">
        <f t="shared" si="388"/>
        <v>#REF!</v>
      </c>
      <c r="AL78" s="135" t="e">
        <f t="shared" si="388"/>
        <v>#REF!</v>
      </c>
      <c r="AM78" s="135" t="e">
        <f t="shared" si="388"/>
        <v>#REF!</v>
      </c>
      <c r="AN78" s="135" t="e">
        <f t="shared" si="388"/>
        <v>#REF!</v>
      </c>
      <c r="AO78" s="135" t="e">
        <f t="shared" si="388"/>
        <v>#REF!</v>
      </c>
      <c r="AP78" s="135" t="e">
        <f t="shared" si="388"/>
        <v>#REF!</v>
      </c>
      <c r="AQ78" s="135" t="e">
        <f t="shared" si="388"/>
        <v>#REF!</v>
      </c>
      <c r="AR78" s="135" t="e">
        <f t="shared" si="388"/>
        <v>#REF!</v>
      </c>
      <c r="AS78" s="135" t="e">
        <f t="shared" si="388"/>
        <v>#REF!</v>
      </c>
      <c r="AT78" s="135" t="e">
        <f t="shared" si="388"/>
        <v>#REF!</v>
      </c>
      <c r="AU78" s="135" t="e">
        <f t="shared" si="388"/>
        <v>#REF!</v>
      </c>
      <c r="AV78" s="135" t="e">
        <f t="shared" si="388"/>
        <v>#REF!</v>
      </c>
      <c r="AW78" s="135" t="e">
        <f t="shared" si="388"/>
        <v>#REF!</v>
      </c>
      <c r="AX78" s="135" t="e">
        <f t="shared" si="388"/>
        <v>#REF!</v>
      </c>
      <c r="AY78" s="135" t="e">
        <f t="shared" si="388"/>
        <v>#REF!</v>
      </c>
      <c r="AZ78" s="135" t="e">
        <f t="shared" si="388"/>
        <v>#REF!</v>
      </c>
      <c r="BA78" s="135" t="e">
        <f t="shared" si="388"/>
        <v>#REF!</v>
      </c>
      <c r="BB78" s="135" t="e">
        <f t="shared" si="388"/>
        <v>#REF!</v>
      </c>
      <c r="BC78" s="135" t="e">
        <f t="shared" si="388"/>
        <v>#REF!</v>
      </c>
      <c r="BD78" s="135" t="e">
        <f t="shared" si="388"/>
        <v>#REF!</v>
      </c>
      <c r="BE78" s="135" t="e">
        <f t="shared" si="388"/>
        <v>#REF!</v>
      </c>
      <c r="BF78" s="135" t="e">
        <f t="shared" si="388"/>
        <v>#REF!</v>
      </c>
      <c r="BG78" s="135" t="e">
        <f t="shared" si="388"/>
        <v>#REF!</v>
      </c>
      <c r="BH78" s="135" t="e">
        <f t="shared" si="388"/>
        <v>#REF!</v>
      </c>
      <c r="BI78" s="135" t="e">
        <f t="shared" si="388"/>
        <v>#REF!</v>
      </c>
      <c r="BJ78" s="135" t="e">
        <f t="shared" si="388"/>
        <v>#REF!</v>
      </c>
      <c r="BK78" s="135" t="e">
        <f t="shared" si="388"/>
        <v>#REF!</v>
      </c>
      <c r="BL78" s="135" t="e">
        <f t="shared" si="388"/>
        <v>#REF!</v>
      </c>
      <c r="BM78" s="135" t="e">
        <f t="shared" si="388"/>
        <v>#REF!</v>
      </c>
      <c r="BN78" s="135" t="e">
        <f t="shared" si="388"/>
        <v>#REF!</v>
      </c>
      <c r="BO78" s="135" t="e">
        <f t="shared" si="388"/>
        <v>#REF!</v>
      </c>
      <c r="BP78" s="135" t="e">
        <f t="shared" si="388"/>
        <v>#REF!</v>
      </c>
      <c r="BQ78" s="135" t="e">
        <f t="shared" si="388"/>
        <v>#REF!</v>
      </c>
      <c r="BR78" s="135" t="e">
        <f t="shared" si="388"/>
        <v>#REF!</v>
      </c>
      <c r="BS78" s="135" t="e">
        <f t="shared" si="388"/>
        <v>#REF!</v>
      </c>
      <c r="BT78" s="135" t="e">
        <f t="shared" si="388"/>
        <v>#REF!</v>
      </c>
      <c r="BU78" s="135" t="e">
        <f t="shared" si="388"/>
        <v>#REF!</v>
      </c>
      <c r="BV78" s="135" t="e">
        <f t="shared" si="388"/>
        <v>#REF!</v>
      </c>
      <c r="BW78" s="135" t="e">
        <f t="shared" si="388"/>
        <v>#REF!</v>
      </c>
      <c r="BX78" s="135" t="e">
        <f t="shared" si="388"/>
        <v>#REF!</v>
      </c>
      <c r="BY78" s="135" t="e">
        <f t="shared" si="388"/>
        <v>#REF!</v>
      </c>
      <c r="BZ78" s="135" t="e">
        <f t="shared" si="388"/>
        <v>#REF!</v>
      </c>
      <c r="CA78" s="135" t="e">
        <f t="shared" si="388"/>
        <v>#REF!</v>
      </c>
      <c r="CB78" s="135" t="e">
        <f t="shared" si="388"/>
        <v>#REF!</v>
      </c>
      <c r="CC78" s="135" t="e">
        <f t="shared" si="388"/>
        <v>#REF!</v>
      </c>
      <c r="CD78" s="135" t="e">
        <f t="shared" si="388"/>
        <v>#REF!</v>
      </c>
      <c r="CE78" s="135" t="e">
        <f t="shared" si="388"/>
        <v>#REF!</v>
      </c>
      <c r="CF78" s="135" t="e">
        <f t="shared" si="388"/>
        <v>#REF!</v>
      </c>
      <c r="CG78" s="135" t="e">
        <f t="shared" si="388"/>
        <v>#REF!</v>
      </c>
      <c r="CH78" s="135" t="e">
        <f t="shared" si="388"/>
        <v>#REF!</v>
      </c>
      <c r="CI78" s="135" t="e">
        <f t="shared" si="388"/>
        <v>#REF!</v>
      </c>
      <c r="CJ78" s="135" t="e">
        <f t="shared" si="388"/>
        <v>#REF!</v>
      </c>
      <c r="CK78" s="135" t="e">
        <f t="shared" si="388"/>
        <v>#REF!</v>
      </c>
      <c r="CL78" s="135" t="e">
        <f t="shared" si="388"/>
        <v>#REF!</v>
      </c>
      <c r="CM78" s="135" t="e">
        <f t="shared" si="388"/>
        <v>#REF!</v>
      </c>
      <c r="CN78" s="135" t="e">
        <f t="shared" si="388"/>
        <v>#REF!</v>
      </c>
      <c r="CO78" s="135" t="e">
        <f t="shared" si="388"/>
        <v>#REF!</v>
      </c>
      <c r="CP78" s="135" t="e">
        <f t="shared" si="388"/>
        <v>#REF!</v>
      </c>
      <c r="CQ78" s="135" t="e">
        <f t="shared" si="388"/>
        <v>#REF!</v>
      </c>
      <c r="CR78" s="135" t="e">
        <f t="shared" si="388"/>
        <v>#REF!</v>
      </c>
      <c r="CS78" s="135" t="e">
        <f t="shared" si="388"/>
        <v>#REF!</v>
      </c>
      <c r="CU78" s="36"/>
      <c r="CV78" s="36"/>
      <c r="CW78" s="36"/>
      <c r="CX78" s="36"/>
      <c r="CY78" s="36"/>
      <c r="CZ78" s="36"/>
      <c r="DA78" s="36"/>
      <c r="DB78" s="36"/>
      <c r="DC78" s="36"/>
      <c r="DD78" s="36"/>
      <c r="DE78" s="36"/>
      <c r="DF78" s="36"/>
      <c r="DG78" s="36"/>
      <c r="DH78" s="36"/>
      <c r="DI78" s="36"/>
      <c r="DJ78" s="36"/>
      <c r="DK78" s="36"/>
      <c r="DL78" s="36"/>
      <c r="DM78" s="36"/>
      <c r="DN78" s="36"/>
      <c r="DO78" s="36"/>
      <c r="DP78" s="36"/>
      <c r="DQ78" s="36"/>
      <c r="DR78" s="36"/>
      <c r="DS78" s="36"/>
      <c r="DT78" s="36"/>
      <c r="DU78" s="36"/>
      <c r="DV78" s="36"/>
      <c r="DW78" s="36"/>
      <c r="DX78" s="36"/>
      <c r="DY78" s="36"/>
      <c r="DZ78" s="36"/>
      <c r="EA78" s="36"/>
      <c r="EB78" s="36"/>
      <c r="EC78" s="36"/>
      <c r="ED78" s="36"/>
      <c r="EE78" s="36"/>
      <c r="EF78" s="36"/>
      <c r="EG78" s="36"/>
      <c r="EH78" s="36"/>
      <c r="EI78" s="36"/>
      <c r="EJ78" s="36"/>
      <c r="EK78" s="36"/>
      <c r="EL78" s="36"/>
      <c r="EM78" s="36"/>
      <c r="EN78" s="36"/>
    </row>
    <row r="79" spans="1:144">
      <c r="A79" s="302" t="s">
        <v>336</v>
      </c>
      <c r="B79" s="283"/>
      <c r="C79" s="147"/>
      <c r="D79" s="149"/>
      <c r="E79" s="135"/>
      <c r="F79" s="135"/>
      <c r="G79" s="135"/>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35"/>
      <c r="CG79" s="135"/>
      <c r="CH79" s="135"/>
      <c r="CI79" s="135"/>
      <c r="CJ79" s="135"/>
      <c r="CK79" s="135"/>
      <c r="CL79" s="135"/>
      <c r="CM79" s="135"/>
      <c r="CN79" s="135"/>
      <c r="CO79" s="135"/>
      <c r="CP79" s="135"/>
      <c r="CQ79" s="135"/>
      <c r="CR79" s="135"/>
      <c r="CS79" s="135"/>
      <c r="CU79" s="36"/>
      <c r="CV79" s="36"/>
      <c r="CW79" s="36"/>
      <c r="CX79" s="36"/>
      <c r="CY79" s="36"/>
      <c r="CZ79" s="36"/>
      <c r="DA79" s="36"/>
      <c r="DB79" s="36"/>
      <c r="DC79" s="36"/>
      <c r="DD79" s="36"/>
      <c r="DE79" s="36"/>
      <c r="DF79" s="36"/>
      <c r="DG79" s="36"/>
      <c r="DH79" s="36"/>
      <c r="DI79" s="36"/>
      <c r="DJ79" s="36"/>
      <c r="DK79" s="36"/>
      <c r="DL79" s="36"/>
      <c r="DM79" s="36"/>
      <c r="DN79" s="36"/>
      <c r="DO79" s="36"/>
      <c r="DP79" s="36"/>
      <c r="DQ79" s="36"/>
      <c r="DR79" s="36"/>
      <c r="DS79" s="36"/>
      <c r="DT79" s="36"/>
      <c r="DU79" s="36"/>
      <c r="DV79" s="36"/>
      <c r="DW79" s="36"/>
      <c r="DX79" s="36"/>
      <c r="DY79" s="36"/>
      <c r="DZ79" s="36"/>
      <c r="EA79" s="36"/>
      <c r="EB79" s="36"/>
      <c r="EC79" s="36"/>
      <c r="ED79" s="36"/>
      <c r="EE79" s="36"/>
      <c r="EF79" s="36"/>
      <c r="EG79" s="36"/>
      <c r="EH79" s="36"/>
      <c r="EI79" s="36"/>
      <c r="EJ79" s="36"/>
      <c r="EK79" s="36"/>
      <c r="EL79" s="36"/>
      <c r="EM79" s="36"/>
      <c r="EN79" s="36"/>
    </row>
    <row r="80" spans="1:144">
      <c r="A80" s="142"/>
      <c r="B80" s="142" t="s">
        <v>260</v>
      </c>
      <c r="C80" s="147"/>
      <c r="D80" s="149"/>
      <c r="E80" s="135"/>
      <c r="F80" s="135"/>
      <c r="G80" s="135"/>
      <c r="H80" s="135"/>
      <c r="I80" s="135"/>
      <c r="J80" s="135"/>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35"/>
      <c r="CG80" s="135"/>
      <c r="CH80" s="135"/>
      <c r="CI80" s="135"/>
      <c r="CJ80" s="135"/>
      <c r="CK80" s="135"/>
      <c r="CL80" s="135"/>
      <c r="CM80" s="135"/>
      <c r="CN80" s="135"/>
      <c r="CO80" s="135"/>
      <c r="CP80" s="135"/>
      <c r="CQ80" s="135"/>
      <c r="CR80" s="135"/>
      <c r="CS80" s="135"/>
      <c r="CU80" s="36"/>
      <c r="CV80" s="36"/>
      <c r="CW80" s="36"/>
      <c r="CX80" s="36"/>
      <c r="CY80" s="36"/>
      <c r="CZ80" s="36"/>
      <c r="DA80" s="36"/>
      <c r="DB80" s="36"/>
      <c r="DC80" s="36"/>
      <c r="DD80" s="36"/>
      <c r="DE80" s="36"/>
      <c r="DF80" s="36"/>
      <c r="DG80" s="36"/>
      <c r="DH80" s="36"/>
      <c r="DI80" s="36"/>
      <c r="DJ80" s="36"/>
      <c r="DK80" s="36"/>
      <c r="DL80" s="36"/>
      <c r="DM80" s="36"/>
      <c r="DN80" s="36"/>
      <c r="DO80" s="36"/>
      <c r="DP80" s="36"/>
      <c r="DQ80" s="36"/>
      <c r="DR80" s="36"/>
      <c r="DS80" s="36"/>
      <c r="DT80" s="36"/>
      <c r="DU80" s="36"/>
      <c r="DV80" s="36"/>
      <c r="DW80" s="36"/>
      <c r="DX80" s="36"/>
      <c r="DY80" s="36"/>
      <c r="DZ80" s="36"/>
      <c r="EA80" s="36"/>
      <c r="EB80" s="36"/>
      <c r="EC80" s="36"/>
      <c r="ED80" s="36"/>
      <c r="EE80" s="36"/>
      <c r="EF80" s="36"/>
      <c r="EG80" s="36"/>
      <c r="EH80" s="36"/>
      <c r="EI80" s="36"/>
      <c r="EJ80" s="36"/>
      <c r="EK80" s="36"/>
      <c r="EL80" s="36"/>
      <c r="EM80" s="36"/>
      <c r="EN80" s="36"/>
    </row>
    <row r="81" spans="1:144">
      <c r="A81" s="146" t="s">
        <v>337</v>
      </c>
      <c r="B81" s="146" t="s">
        <v>338</v>
      </c>
      <c r="C81" s="147" t="e">
        <f t="shared" ref="C81:C109" si="389">SUM(E81:CS81)</f>
        <v>#REF!</v>
      </c>
      <c r="D81" s="147"/>
      <c r="E81" s="135">
        <f t="shared" ref="E81:E109" si="390">COUNTIF(AlumniPT, $A81)</f>
        <v>0</v>
      </c>
      <c r="F81" s="135">
        <f t="shared" ref="F81:F109" si="391">COUNTIF(BalaiPustakaPT, $A81)</f>
        <v>1</v>
      </c>
      <c r="G81" s="135" t="e">
        <f t="shared" ref="G81:G109" si="392">COUNTIF(KytaJayaMandiriCV, $A81)</f>
        <v>#REF!</v>
      </c>
      <c r="H81" s="135" t="e">
        <f t="shared" ref="H81:H109" si="393">COUNTIF(SindunataCV, $A81)</f>
        <v>#REF!</v>
      </c>
      <c r="I81" s="135" t="e">
        <f t="shared" ref="I81:I109" si="394">COUNTIF(SyiahKualaUniversityPress, $A81)</f>
        <v>#REF!</v>
      </c>
      <c r="J81" s="135" t="e">
        <f t="shared" ref="J81:J109" si="395">COUNTIF(UINMALIKIPRESS, $A81)</f>
        <v>#REF!</v>
      </c>
      <c r="K81" s="135" t="e">
        <f t="shared" ref="K81:K109" si="396">COUNTIF(UNISMAPRESS, $A81)</f>
        <v>#REF!</v>
      </c>
      <c r="L81" s="135" t="e">
        <f t="shared" ref="L81:L109" si="397">COUNTIF(UnitomoPress, $A81)</f>
        <v>#REF!</v>
      </c>
      <c r="M81" s="135" t="e">
        <f t="shared" ref="M81:M109" si="398">COUNTIF(TITIANILMUCV, $A81)</f>
        <v>#REF!</v>
      </c>
      <c r="N81" s="135">
        <f t="shared" ref="N81:N109" si="399">COUNTIF(AlqaprintJatinangor, $A81)</f>
        <v>13</v>
      </c>
      <c r="O81" s="135">
        <f t="shared" ref="O81:O109" si="400">COUNTIF(AnantaVidyaCV, $A81)</f>
        <v>1</v>
      </c>
      <c r="P81" s="135">
        <f t="shared" ref="P81:P109" si="401">COUNTIF(AndiOffsetCV, $A81)</f>
        <v>64</v>
      </c>
      <c r="Q81" s="135" t="e">
        <f t="shared" ref="Q81:Q109" si="402">COUNTIF(BestariBuanaMurniGroupPT, $A81)</f>
        <v>#REF!</v>
      </c>
      <c r="R81" s="135" t="e">
        <f t="shared" ref="R81:R109" si="403">COUNTIF(BintangSemestaMediaCV, $A81)</f>
        <v>#REF!</v>
      </c>
      <c r="S81" s="135" t="e">
        <f t="shared" ref="S81:S109" si="404">COUNTIF(BPKTodungSutanGunungMuliaPT, $A81)</f>
        <v>#REF!</v>
      </c>
      <c r="T81" s="135" t="e">
        <f t="shared" ref="T81:T109" si="405">COUNTIF(BrataFancyMediaPT, $A81)</f>
        <v>#REF!</v>
      </c>
      <c r="U81" s="135" t="e">
        <f t="shared" ref="U81:U109" si="406">COUNTIF(BudiUtamaCVDeepublish, $A81)</f>
        <v>#REF!</v>
      </c>
      <c r="V81" s="135" t="e">
        <f t="shared" ref="V81:V109" si="407">COUNTIF(BukaBukuPustaka, $A81)</f>
        <v>#REF!</v>
      </c>
      <c r="W81" s="135" t="e">
        <f t="shared" ref="W81:W109" si="408">COUNTIF(BUMIAKSARAPT, $A81)</f>
        <v>#REF!</v>
      </c>
      <c r="X81" s="135" t="e">
        <f t="shared" ref="X81:X109" si="409">COUNTIF(CahayaDuabelasSemestaPT, $A81)</f>
        <v>#REF!</v>
      </c>
      <c r="Y81" s="135" t="e">
        <f t="shared" ref="Y81:Y109" si="410">COUNTIF(CitraAdityaBaktiPT, $A81)</f>
        <v>#REF!</v>
      </c>
      <c r="Z81" s="135" t="e">
        <f t="shared" ref="Z81:Z109" si="411">COUNTIF(DeltaEdukasiPrimaCV, $A81)</f>
        <v>#REF!</v>
      </c>
      <c r="AA81" s="135" t="e">
        <f t="shared" ref="AA81:AA109" si="412">COUNTIF(DIANDRAPRIMAMITRAMEDIACV, $A81)</f>
        <v>#REF!</v>
      </c>
      <c r="AB81" s="135" t="e">
        <f t="shared" ref="AB81:AB109" si="413">COUNTIF(DuniaPustakaJayaPT, $A81)</f>
        <v>#REF!</v>
      </c>
      <c r="AC81" s="135" t="e">
        <f t="shared" ref="AC81:AC109" si="414">COUNTIF(DutaPustakaIndonesiaPT, $A81)</f>
        <v>#REF!</v>
      </c>
      <c r="AD81" s="135" t="e">
        <f t="shared" ref="AD81:AD109" si="415">COUNTIF(ElementaMediaLiterasiPT, $A81)</f>
        <v>#REF!</v>
      </c>
      <c r="AE81" s="135" t="e">
        <f t="shared" ref="AE81:AE109" si="416">COUNTIF(ElexMediaKomputindoPT, $A81)</f>
        <v>#REF!</v>
      </c>
      <c r="AF81" s="135" t="e">
        <f t="shared" ref="AF81:AF109" si="417">COUNTIF(EraAdicitraIntermediaPT, $A81)</f>
        <v>#REF!</v>
      </c>
      <c r="AG81" s="135" t="e">
        <f t="shared" ref="AG81:AG109" si="418">COUNTIF(GarudaMasSejahteraCV, $A81)</f>
        <v>#REF!</v>
      </c>
      <c r="AH81" s="135" t="e">
        <f t="shared" ref="AH81:AH109" si="419">COUNTIF(GavaMediaCV, $A81)</f>
        <v>#REF!</v>
      </c>
      <c r="AI81" s="135" t="e">
        <f t="shared" ref="AI81:AI109" si="420">COUNTIF(GemaInsani, $A81)</f>
        <v>#REF!</v>
      </c>
      <c r="AJ81" s="135" t="e">
        <f t="shared" ref="AJ81:AJ109" si="421">COUNTIF(GrahaPrintamaSelarasCV, $A81)</f>
        <v>#REF!</v>
      </c>
      <c r="AK81" s="135" t="e">
        <f t="shared" ref="AK81:AK109" si="422">COUNTIF(GramediaPustakaUtamaPT, $A81)</f>
        <v>#REF!</v>
      </c>
      <c r="AL81" s="135" t="e">
        <f t="shared" ref="AL81:AL109" si="423">COUNTIF(GrasindoGramediaWidiaSaranaIndonesia, $A81)</f>
        <v>#REF!</v>
      </c>
      <c r="AM81" s="135" t="e">
        <f t="shared" ref="AM81:AM109" si="424">COUNTIF(IndivaMediaKreasiPT, $A81)</f>
        <v>#REF!</v>
      </c>
      <c r="AN81" s="135" t="e">
        <f t="shared" ref="AN81:AN109" si="425">COUNTIF(IndocampCV, $A81)</f>
        <v>#REF!</v>
      </c>
      <c r="AO81" s="135" t="e">
        <f t="shared" ref="AO81:AO109" si="426">COUNTIF(IndonesiaEmasGroup, $A81)</f>
        <v>#REF!</v>
      </c>
      <c r="AP81" s="135" t="e">
        <f t="shared" ref="AP81:AP109" si="427">COUNTIF(IntanPariwaraGrupCempakaPutihPT, $A81)</f>
        <v>#REF!</v>
      </c>
      <c r="AQ81" s="135" t="e">
        <f t="shared" ref="AQ81:AQ109" si="428">COUNTIF(InteraCV, $A81)</f>
        <v>#REF!</v>
      </c>
      <c r="AR81" s="135" t="e">
        <f t="shared" ref="AR81:AR109" si="429">COUNTIF(JejakPublisherCV, $A81)</f>
        <v>#REF!</v>
      </c>
      <c r="AS81" s="135" t="e">
        <f t="shared" ref="AS81:AS109" si="430">COUNTIF(JejakPustaka, $A81)</f>
        <v>#REF!</v>
      </c>
      <c r="AT81" s="135" t="e">
        <f t="shared" ref="AT81:AT109" si="431">COUNTIF(JepePressMediaUtamaPT, $A81)</f>
        <v>#REF!</v>
      </c>
      <c r="AU81" s="135" t="e">
        <f t="shared" ref="AU81:AU109" si="432">COUNTIF(KanisiusPT, $A81)</f>
        <v>#REF!</v>
      </c>
      <c r="AV81" s="135" t="e">
        <f t="shared" ref="AV81:AV109" si="433">COUNTIF(KesaintBlancIndahPT, $A81)</f>
        <v>#REF!</v>
      </c>
      <c r="AW81" s="135" t="e">
        <f t="shared" ref="AW81:AW109" si="434">COUNTIF(KompasMediaNusantaraPenerbitBukuKompas, $A81)</f>
        <v>#REF!</v>
      </c>
      <c r="AX81" s="135" t="e">
        <f t="shared" ref="AX81:AX109" si="435">COUNTIF(LanggamPustaka, $A81)</f>
        <v>#REF!</v>
      </c>
      <c r="AY81" s="135" t="e">
        <f t="shared" ref="AY81:AY109" si="436">COUNTIF(LatifKittoMahesaPT, $A81)</f>
        <v>#REF!</v>
      </c>
      <c r="AZ81" s="135" t="e">
        <f t="shared" ref="AZ81:AZ109" si="437">COUNTIF(LENTERAHATIPT, $A81)</f>
        <v>#REF!</v>
      </c>
      <c r="BA81" s="135" t="e">
        <f t="shared" ref="BA81:BA109" si="438">COUNTIF(LenteraPustakaIndonesia, $A81)</f>
        <v>#REF!</v>
      </c>
      <c r="BB81" s="135" t="e">
        <f t="shared" ref="BB81:BB109" si="439">COUNTIF(LiterasiNusantaraAbadiGroupPT, $A81)</f>
        <v>#REF!</v>
      </c>
      <c r="BC81" s="135" t="e">
        <f t="shared" ref="BC81:BC109" si="440">COUNTIF(LiterindoBerkahKaryaPT, $A81)</f>
        <v>#REF!</v>
      </c>
      <c r="BD81" s="135" t="e">
        <f t="shared" ref="BD81:BD109" si="441">COUNTIF(LOKAAKSARACV, $A81)</f>
        <v>#REF!</v>
      </c>
      <c r="BE81" s="135" t="e">
        <f t="shared" ref="BE81:BE109" si="442">COUNTIF(LuximaMetroMediaPT, $A81)</f>
        <v>#REF!</v>
      </c>
      <c r="BF81" s="135" t="e">
        <f t="shared" ref="BF81:BF109" si="443">COUNTIF(MandarMajuCV, $A81)</f>
        <v>#REF!</v>
      </c>
      <c r="BG81" s="135" t="e">
        <f t="shared" ref="BG81:BG109" si="444">COUNTIF(MediaAkselerasi, $A81)</f>
        <v>#REF!</v>
      </c>
      <c r="BH81" s="135" t="e">
        <f t="shared" ref="BH81:BH109" si="445">COUNTIF(MediaCendekiaMuslimCV, $A81)</f>
        <v>#REF!</v>
      </c>
      <c r="BI81" s="135" t="e">
        <f t="shared" ref="BI81:BI109" si="446">COUNTIF(MediaDinamikaSelarasPT, $A81)</f>
        <v>#REF!</v>
      </c>
      <c r="BJ81" s="135" t="e">
        <f t="shared" ref="BJ81:BJ109" si="447">COUNTIF(MediaKaryaPutraCV, $A81)</f>
        <v>#REF!</v>
      </c>
      <c r="BK81" s="135" t="e">
        <f t="shared" ref="BK81:BK109" si="448">COUNTIF(MediaPressindoPT, $A81)</f>
        <v>#REF!</v>
      </c>
      <c r="BL81" s="135" t="e">
        <f t="shared" ref="BL81:BL109" si="449">COUNTIF(MediantaraSemestaPT, $A81)</f>
        <v>#REF!</v>
      </c>
      <c r="BM81" s="135" t="e">
        <f t="shared" ref="BM81:BM109" si="450">COUNTIF(MelaniaPublishingCV, $A81)</f>
        <v>#REF!</v>
      </c>
      <c r="BN81" s="135" t="e">
        <f t="shared" ref="BN81:BN109" si="451">COUNTIF(MutiaraAksaraCV, $A81)</f>
        <v>#REF!</v>
      </c>
      <c r="BO81" s="135" t="e">
        <f t="shared" ref="BO81:BO109" si="452">COUNTIF(NafalGlobalNusantaraPT, $A81)</f>
        <v>#REF!</v>
      </c>
      <c r="BP81" s="135" t="e">
        <f t="shared" ref="BP81:BP109" si="453">COUNTIF(NiagaSwadayaPT, $A81)</f>
        <v>#REF!</v>
      </c>
      <c r="BQ81" s="135" t="e">
        <f t="shared" ref="BQ81:BQ109" si="454">COUNTIF(NuansaCendekiaCV, $A81)</f>
        <v>#REF!</v>
      </c>
      <c r="BR81" s="135" t="e">
        <f t="shared" ref="BR81:BR109" si="455">COUNTIF(PenebarSwadayaPT, $A81)</f>
        <v>#REF!</v>
      </c>
      <c r="BS81" s="135" t="e">
        <f t="shared" ref="BS81:BS109" si="456">COUNTIF(PenerbitAdab, $A81)</f>
        <v>#REF!</v>
      </c>
      <c r="BT81" s="135" t="e">
        <f t="shared" ref="BT81:BT109" si="457">COUNTIF(PenerbitEGC, $A81)</f>
        <v>#REF!</v>
      </c>
      <c r="BU81" s="135" t="e">
        <f t="shared" ref="BU81:BU109" si="458">COUNTIF(PenerbitIPBPressPT, $A81)</f>
        <v>#REF!</v>
      </c>
      <c r="BV81" s="135" t="e">
        <f t="shared" ref="BV81:BV109" si="459">COUNTIF(PenerbitSalemba, $A81)</f>
        <v>#REF!</v>
      </c>
      <c r="BW81" s="135" t="e">
        <f t="shared" ref="BW81:BW109" si="460">COUNTIF(PohonCahayaSemestaPT, $A81)</f>
        <v>#REF!</v>
      </c>
      <c r="BX81" s="135" t="e">
        <f t="shared" ref="BX81:BX109" si="461">COUNTIF(PranaDinamikaSejahteraPT, $A81)</f>
        <v>#REF!</v>
      </c>
      <c r="BY81" s="135" t="e">
        <f t="shared" ref="BY81:BY109" si="462">COUNTIF(PrenadaMediaGroup, $A81)</f>
        <v>#REF!</v>
      </c>
      <c r="BZ81" s="135" t="e">
        <f t="shared" ref="BZ81:BZ109" si="463">COUNTIF(PusatDatadanAnalisaTempoPT, $A81)</f>
        <v>#REF!</v>
      </c>
      <c r="CA81" s="135" t="e">
        <f t="shared" ref="CA81:CA109" si="464">COUNTIF(PuspaSwaraPT, $A81)</f>
        <v>#REF!</v>
      </c>
      <c r="CB81" s="135" t="e">
        <f t="shared" ref="CB81:CB109" si="465">COUNTIF(PustakaBaruPress, $A81)</f>
        <v>#REF!</v>
      </c>
      <c r="CC81" s="135" t="e">
        <f t="shared" ref="CC81:CC109" si="466">COUNTIF(PustakaBengawanCV, $A81)</f>
        <v>#REF!</v>
      </c>
      <c r="CD81" s="135" t="e">
        <f t="shared" ref="CD81:CD109" si="467">COUNTIF(PustakaRumahCintaCV, $A81)</f>
        <v>#REF!</v>
      </c>
      <c r="CE81" s="135" t="e">
        <f t="shared" ref="CE81:CE109" si="468">COUNTIF(RajaGrafindoPersadaPT, $A81)</f>
        <v>#REF!</v>
      </c>
      <c r="CF81" s="135" t="e">
        <f t="shared" ref="CF81:CF109" si="469">COUNTIF(RajawaliIntanCemerlang, $A81)</f>
        <v>#REF!</v>
      </c>
      <c r="CG81" s="135" t="e">
        <f t="shared" ref="CG81:CG109" si="470">COUNTIF(RayyanaKomunikasindoPT, $A81)</f>
        <v>#REF!</v>
      </c>
      <c r="CH81" s="135" t="e">
        <f t="shared" ref="CH81:CH109" si="471">COUNTIF(RefikaAditamaPT, $A81)</f>
        <v>#REF!</v>
      </c>
      <c r="CI81" s="135" t="e">
        <f t="shared" ref="CI81:CI109" si="472">COUNTIF(RemajaRosdakaryaPT, $A81)</f>
        <v>#REF!</v>
      </c>
      <c r="CJ81" s="135" t="e">
        <f t="shared" ref="CJ81:CJ109" si="473">COUNTIF(ReneTurosIndonesiaPT, $A81)</f>
        <v>#REF!</v>
      </c>
      <c r="CK81" s="135" t="e">
        <f t="shared" ref="CK81:CK109" si="474">COUNTIF(SaranaPancakaryaNusaPT, $A81)</f>
        <v>#REF!</v>
      </c>
      <c r="CL81" s="135" t="e">
        <f t="shared" ref="CL81:CL109" si="475">COUNTIF(ScopindoMediaPustakaPT, $A81)</f>
        <v>#REF!</v>
      </c>
      <c r="CM81" s="135" t="e">
        <f t="shared" ref="CM81:CM109" si="476">COUNTIF(SetiAjiCV, $A81)</f>
        <v>#REF!</v>
      </c>
      <c r="CN81" s="135" t="e">
        <f t="shared" ref="CN81:CN109" si="477">COUNTIF(SinergiPrimaMagnaCV, $A81)</f>
        <v>#REF!</v>
      </c>
      <c r="CO81" s="135" t="e">
        <f t="shared" ref="CO81:CO109" si="478">COUNTIF(TazkiaInvestindoUtamaPT, $A81)</f>
        <v>#REF!</v>
      </c>
      <c r="CP81" s="135" t="e">
        <f t="shared" ref="CP81:CP109" si="479">COUNTIF(TeguhKaryaCV, $A81)</f>
        <v>#REF!</v>
      </c>
      <c r="CQ81" s="135" t="e">
        <f t="shared" ref="CQ81:CQ109" si="480">COUNTIF(TigaSerangkaiPustakaMandiriPT, $A81)</f>
        <v>#REF!</v>
      </c>
      <c r="CR81" s="135" t="e">
        <f t="shared" ref="CR81:CR109" si="481">COUNTIF(TrubusSwadayaPT, $A81)</f>
        <v>#REF!</v>
      </c>
      <c r="CS81" s="135" t="e">
        <f t="shared" ref="CS81:CS109" si="482">COUNTIF(UGMPress, $A81)</f>
        <v>#REF!</v>
      </c>
      <c r="CU81" s="36"/>
      <c r="CV81" s="36"/>
      <c r="CW81" s="36"/>
      <c r="CX81" s="36"/>
      <c r="CY81" s="36"/>
      <c r="CZ81" s="36"/>
      <c r="DA81" s="36"/>
      <c r="DB81" s="36"/>
      <c r="DC81" s="36"/>
      <c r="DD81" s="36"/>
      <c r="DE81" s="36"/>
      <c r="DF81" s="36"/>
      <c r="DG81" s="36"/>
      <c r="DH81" s="36"/>
      <c r="DI81" s="36"/>
      <c r="DJ81" s="36"/>
      <c r="DK81" s="36"/>
      <c r="DL81" s="36"/>
      <c r="DM81" s="36"/>
      <c r="DN81" s="36"/>
      <c r="DO81" s="36"/>
      <c r="DP81" s="36"/>
      <c r="DQ81" s="36"/>
      <c r="DR81" s="36"/>
      <c r="DS81" s="36"/>
      <c r="DT81" s="36"/>
      <c r="DU81" s="36"/>
      <c r="DV81" s="36"/>
      <c r="DW81" s="36"/>
      <c r="DX81" s="36"/>
      <c r="DY81" s="36"/>
      <c r="DZ81" s="36"/>
      <c r="EA81" s="36"/>
      <c r="EB81" s="36"/>
      <c r="EC81" s="36"/>
      <c r="ED81" s="36"/>
      <c r="EE81" s="36"/>
      <c r="EF81" s="36"/>
      <c r="EG81" s="36"/>
      <c r="EH81" s="36"/>
      <c r="EI81" s="36"/>
      <c r="EJ81" s="36"/>
      <c r="EK81" s="36"/>
      <c r="EL81" s="36"/>
      <c r="EM81" s="36"/>
      <c r="EN81" s="36"/>
    </row>
    <row r="82" spans="1:144">
      <c r="A82" s="146" t="s">
        <v>339</v>
      </c>
      <c r="B82" s="146" t="s">
        <v>340</v>
      </c>
      <c r="C82" s="147" t="e">
        <f t="shared" si="389"/>
        <v>#REF!</v>
      </c>
      <c r="D82" s="147"/>
      <c r="E82" s="135">
        <f t="shared" si="390"/>
        <v>0</v>
      </c>
      <c r="F82" s="135">
        <f t="shared" si="391"/>
        <v>0</v>
      </c>
      <c r="G82" s="135" t="e">
        <f t="shared" si="392"/>
        <v>#REF!</v>
      </c>
      <c r="H82" s="135" t="e">
        <f t="shared" si="393"/>
        <v>#REF!</v>
      </c>
      <c r="I82" s="135" t="e">
        <f t="shared" si="394"/>
        <v>#REF!</v>
      </c>
      <c r="J82" s="135" t="e">
        <f t="shared" si="395"/>
        <v>#REF!</v>
      </c>
      <c r="K82" s="135" t="e">
        <f t="shared" si="396"/>
        <v>#REF!</v>
      </c>
      <c r="L82" s="135" t="e">
        <f t="shared" si="397"/>
        <v>#REF!</v>
      </c>
      <c r="M82" s="135" t="e">
        <f t="shared" si="398"/>
        <v>#REF!</v>
      </c>
      <c r="N82" s="135">
        <f t="shared" si="399"/>
        <v>1</v>
      </c>
      <c r="O82" s="135">
        <f t="shared" si="400"/>
        <v>0</v>
      </c>
      <c r="P82" s="135">
        <f t="shared" si="401"/>
        <v>36</v>
      </c>
      <c r="Q82" s="135" t="e">
        <f t="shared" si="402"/>
        <v>#REF!</v>
      </c>
      <c r="R82" s="135" t="e">
        <f t="shared" si="403"/>
        <v>#REF!</v>
      </c>
      <c r="S82" s="135" t="e">
        <f t="shared" si="404"/>
        <v>#REF!</v>
      </c>
      <c r="T82" s="135" t="e">
        <f t="shared" si="405"/>
        <v>#REF!</v>
      </c>
      <c r="U82" s="135" t="e">
        <f t="shared" si="406"/>
        <v>#REF!</v>
      </c>
      <c r="V82" s="135" t="e">
        <f t="shared" si="407"/>
        <v>#REF!</v>
      </c>
      <c r="W82" s="135" t="e">
        <f t="shared" si="408"/>
        <v>#REF!</v>
      </c>
      <c r="X82" s="135" t="e">
        <f t="shared" si="409"/>
        <v>#REF!</v>
      </c>
      <c r="Y82" s="135" t="e">
        <f t="shared" si="410"/>
        <v>#REF!</v>
      </c>
      <c r="Z82" s="135" t="e">
        <f t="shared" si="411"/>
        <v>#REF!</v>
      </c>
      <c r="AA82" s="135" t="e">
        <f t="shared" si="412"/>
        <v>#REF!</v>
      </c>
      <c r="AB82" s="135" t="e">
        <f t="shared" si="413"/>
        <v>#REF!</v>
      </c>
      <c r="AC82" s="135" t="e">
        <f t="shared" si="414"/>
        <v>#REF!</v>
      </c>
      <c r="AD82" s="135" t="e">
        <f t="shared" si="415"/>
        <v>#REF!</v>
      </c>
      <c r="AE82" s="135" t="e">
        <f t="shared" si="416"/>
        <v>#REF!</v>
      </c>
      <c r="AF82" s="135" t="e">
        <f t="shared" si="417"/>
        <v>#REF!</v>
      </c>
      <c r="AG82" s="135" t="e">
        <f t="shared" si="418"/>
        <v>#REF!</v>
      </c>
      <c r="AH82" s="135" t="e">
        <f t="shared" si="419"/>
        <v>#REF!</v>
      </c>
      <c r="AI82" s="135" t="e">
        <f t="shared" si="420"/>
        <v>#REF!</v>
      </c>
      <c r="AJ82" s="135" t="e">
        <f t="shared" si="421"/>
        <v>#REF!</v>
      </c>
      <c r="AK82" s="135" t="e">
        <f t="shared" si="422"/>
        <v>#REF!</v>
      </c>
      <c r="AL82" s="135" t="e">
        <f t="shared" si="423"/>
        <v>#REF!</v>
      </c>
      <c r="AM82" s="135" t="e">
        <f t="shared" si="424"/>
        <v>#REF!</v>
      </c>
      <c r="AN82" s="135" t="e">
        <f t="shared" si="425"/>
        <v>#REF!</v>
      </c>
      <c r="AO82" s="135" t="e">
        <f t="shared" si="426"/>
        <v>#REF!</v>
      </c>
      <c r="AP82" s="135" t="e">
        <f t="shared" si="427"/>
        <v>#REF!</v>
      </c>
      <c r="AQ82" s="135" t="e">
        <f t="shared" si="428"/>
        <v>#REF!</v>
      </c>
      <c r="AR82" s="135" t="e">
        <f t="shared" si="429"/>
        <v>#REF!</v>
      </c>
      <c r="AS82" s="135" t="e">
        <f t="shared" si="430"/>
        <v>#REF!</v>
      </c>
      <c r="AT82" s="135" t="e">
        <f t="shared" si="431"/>
        <v>#REF!</v>
      </c>
      <c r="AU82" s="135" t="e">
        <f t="shared" si="432"/>
        <v>#REF!</v>
      </c>
      <c r="AV82" s="135" t="e">
        <f t="shared" si="433"/>
        <v>#REF!</v>
      </c>
      <c r="AW82" s="135" t="e">
        <f t="shared" si="434"/>
        <v>#REF!</v>
      </c>
      <c r="AX82" s="135" t="e">
        <f t="shared" si="435"/>
        <v>#REF!</v>
      </c>
      <c r="AY82" s="135" t="e">
        <f t="shared" si="436"/>
        <v>#REF!</v>
      </c>
      <c r="AZ82" s="135" t="e">
        <f t="shared" si="437"/>
        <v>#REF!</v>
      </c>
      <c r="BA82" s="135" t="e">
        <f t="shared" si="438"/>
        <v>#REF!</v>
      </c>
      <c r="BB82" s="135" t="e">
        <f t="shared" si="439"/>
        <v>#REF!</v>
      </c>
      <c r="BC82" s="135" t="e">
        <f t="shared" si="440"/>
        <v>#REF!</v>
      </c>
      <c r="BD82" s="135" t="e">
        <f t="shared" si="441"/>
        <v>#REF!</v>
      </c>
      <c r="BE82" s="135" t="e">
        <f t="shared" si="442"/>
        <v>#REF!</v>
      </c>
      <c r="BF82" s="135" t="e">
        <f t="shared" si="443"/>
        <v>#REF!</v>
      </c>
      <c r="BG82" s="135" t="e">
        <f t="shared" si="444"/>
        <v>#REF!</v>
      </c>
      <c r="BH82" s="135" t="e">
        <f t="shared" si="445"/>
        <v>#REF!</v>
      </c>
      <c r="BI82" s="135" t="e">
        <f t="shared" si="446"/>
        <v>#REF!</v>
      </c>
      <c r="BJ82" s="135" t="e">
        <f t="shared" si="447"/>
        <v>#REF!</v>
      </c>
      <c r="BK82" s="135" t="e">
        <f t="shared" si="448"/>
        <v>#REF!</v>
      </c>
      <c r="BL82" s="135" t="e">
        <f t="shared" si="449"/>
        <v>#REF!</v>
      </c>
      <c r="BM82" s="135" t="e">
        <f t="shared" si="450"/>
        <v>#REF!</v>
      </c>
      <c r="BN82" s="135" t="e">
        <f t="shared" si="451"/>
        <v>#REF!</v>
      </c>
      <c r="BO82" s="135" t="e">
        <f t="shared" si="452"/>
        <v>#REF!</v>
      </c>
      <c r="BP82" s="135" t="e">
        <f t="shared" si="453"/>
        <v>#REF!</v>
      </c>
      <c r="BQ82" s="135" t="e">
        <f t="shared" si="454"/>
        <v>#REF!</v>
      </c>
      <c r="BR82" s="135" t="e">
        <f t="shared" si="455"/>
        <v>#REF!</v>
      </c>
      <c r="BS82" s="135" t="e">
        <f t="shared" si="456"/>
        <v>#REF!</v>
      </c>
      <c r="BT82" s="135" t="e">
        <f t="shared" si="457"/>
        <v>#REF!</v>
      </c>
      <c r="BU82" s="135" t="e">
        <f t="shared" si="458"/>
        <v>#REF!</v>
      </c>
      <c r="BV82" s="135" t="e">
        <f t="shared" si="459"/>
        <v>#REF!</v>
      </c>
      <c r="BW82" s="135" t="e">
        <f t="shared" si="460"/>
        <v>#REF!</v>
      </c>
      <c r="BX82" s="135" t="e">
        <f t="shared" si="461"/>
        <v>#REF!</v>
      </c>
      <c r="BY82" s="135" t="e">
        <f t="shared" si="462"/>
        <v>#REF!</v>
      </c>
      <c r="BZ82" s="135" t="e">
        <f t="shared" si="463"/>
        <v>#REF!</v>
      </c>
      <c r="CA82" s="135" t="e">
        <f t="shared" si="464"/>
        <v>#REF!</v>
      </c>
      <c r="CB82" s="135" t="e">
        <f t="shared" si="465"/>
        <v>#REF!</v>
      </c>
      <c r="CC82" s="135" t="e">
        <f t="shared" si="466"/>
        <v>#REF!</v>
      </c>
      <c r="CD82" s="135" t="e">
        <f t="shared" si="467"/>
        <v>#REF!</v>
      </c>
      <c r="CE82" s="135" t="e">
        <f t="shared" si="468"/>
        <v>#REF!</v>
      </c>
      <c r="CF82" s="135" t="e">
        <f t="shared" si="469"/>
        <v>#REF!</v>
      </c>
      <c r="CG82" s="135" t="e">
        <f t="shared" si="470"/>
        <v>#REF!</v>
      </c>
      <c r="CH82" s="135" t="e">
        <f t="shared" si="471"/>
        <v>#REF!</v>
      </c>
      <c r="CI82" s="135" t="e">
        <f t="shared" si="472"/>
        <v>#REF!</v>
      </c>
      <c r="CJ82" s="135" t="e">
        <f t="shared" si="473"/>
        <v>#REF!</v>
      </c>
      <c r="CK82" s="135" t="e">
        <f t="shared" si="474"/>
        <v>#REF!</v>
      </c>
      <c r="CL82" s="135" t="e">
        <f t="shared" si="475"/>
        <v>#REF!</v>
      </c>
      <c r="CM82" s="135" t="e">
        <f t="shared" si="476"/>
        <v>#REF!</v>
      </c>
      <c r="CN82" s="135" t="e">
        <f t="shared" si="477"/>
        <v>#REF!</v>
      </c>
      <c r="CO82" s="135" t="e">
        <f t="shared" si="478"/>
        <v>#REF!</v>
      </c>
      <c r="CP82" s="135" t="e">
        <f t="shared" si="479"/>
        <v>#REF!</v>
      </c>
      <c r="CQ82" s="135" t="e">
        <f t="shared" si="480"/>
        <v>#REF!</v>
      </c>
      <c r="CR82" s="135" t="e">
        <f t="shared" si="481"/>
        <v>#REF!</v>
      </c>
      <c r="CS82" s="135" t="e">
        <f t="shared" si="482"/>
        <v>#REF!</v>
      </c>
      <c r="CU82" s="36"/>
      <c r="CV82" s="36"/>
      <c r="CW82" s="36"/>
      <c r="CX82" s="36"/>
      <c r="CY82" s="36"/>
      <c r="CZ82" s="36"/>
      <c r="DA82" s="36"/>
      <c r="DB82" s="36"/>
      <c r="DC82" s="36"/>
      <c r="DD82" s="36"/>
      <c r="DE82" s="36"/>
      <c r="DF82" s="36"/>
      <c r="DG82" s="36"/>
      <c r="DH82" s="36"/>
      <c r="DI82" s="36"/>
      <c r="DJ82" s="36"/>
      <c r="DK82" s="36"/>
      <c r="DL82" s="36"/>
      <c r="DM82" s="36"/>
      <c r="DN82" s="36"/>
      <c r="DO82" s="36"/>
      <c r="DP82" s="36"/>
      <c r="DQ82" s="36"/>
      <c r="DR82" s="36"/>
      <c r="DS82" s="36"/>
      <c r="DT82" s="36"/>
      <c r="DU82" s="36"/>
      <c r="DV82" s="36"/>
      <c r="DW82" s="36"/>
      <c r="DX82" s="36"/>
      <c r="DY82" s="36"/>
      <c r="DZ82" s="36"/>
      <c r="EA82" s="36"/>
      <c r="EB82" s="36"/>
      <c r="EC82" s="36"/>
      <c r="ED82" s="36"/>
      <c r="EE82" s="36"/>
      <c r="EF82" s="36"/>
      <c r="EG82" s="36"/>
      <c r="EH82" s="36"/>
      <c r="EI82" s="36"/>
      <c r="EJ82" s="36"/>
      <c r="EK82" s="36"/>
      <c r="EL82" s="36"/>
      <c r="EM82" s="36"/>
      <c r="EN82" s="36"/>
    </row>
    <row r="83" spans="1:144">
      <c r="A83" s="146" t="s">
        <v>341</v>
      </c>
      <c r="B83" s="146" t="s">
        <v>342</v>
      </c>
      <c r="C83" s="147" t="e">
        <f t="shared" si="389"/>
        <v>#REF!</v>
      </c>
      <c r="D83" s="147"/>
      <c r="E83" s="135">
        <f t="shared" si="390"/>
        <v>2</v>
      </c>
      <c r="F83" s="135">
        <f t="shared" si="391"/>
        <v>0</v>
      </c>
      <c r="G83" s="135" t="e">
        <f t="shared" si="392"/>
        <v>#REF!</v>
      </c>
      <c r="H83" s="135" t="e">
        <f t="shared" si="393"/>
        <v>#REF!</v>
      </c>
      <c r="I83" s="135" t="e">
        <f t="shared" si="394"/>
        <v>#REF!</v>
      </c>
      <c r="J83" s="135" t="e">
        <f t="shared" si="395"/>
        <v>#REF!</v>
      </c>
      <c r="K83" s="135" t="e">
        <f t="shared" si="396"/>
        <v>#REF!</v>
      </c>
      <c r="L83" s="135" t="e">
        <f t="shared" si="397"/>
        <v>#REF!</v>
      </c>
      <c r="M83" s="135" t="e">
        <f t="shared" si="398"/>
        <v>#REF!</v>
      </c>
      <c r="N83" s="135">
        <f t="shared" si="399"/>
        <v>8</v>
      </c>
      <c r="O83" s="135">
        <f t="shared" si="400"/>
        <v>1</v>
      </c>
      <c r="P83" s="135">
        <f t="shared" si="401"/>
        <v>29</v>
      </c>
      <c r="Q83" s="135" t="e">
        <f t="shared" si="402"/>
        <v>#REF!</v>
      </c>
      <c r="R83" s="135" t="e">
        <f t="shared" si="403"/>
        <v>#REF!</v>
      </c>
      <c r="S83" s="135" t="e">
        <f t="shared" si="404"/>
        <v>#REF!</v>
      </c>
      <c r="T83" s="135" t="e">
        <f t="shared" si="405"/>
        <v>#REF!</v>
      </c>
      <c r="U83" s="135" t="e">
        <f t="shared" si="406"/>
        <v>#REF!</v>
      </c>
      <c r="V83" s="135" t="e">
        <f t="shared" si="407"/>
        <v>#REF!</v>
      </c>
      <c r="W83" s="135" t="e">
        <f t="shared" si="408"/>
        <v>#REF!</v>
      </c>
      <c r="X83" s="135" t="e">
        <f t="shared" si="409"/>
        <v>#REF!</v>
      </c>
      <c r="Y83" s="135" t="e">
        <f t="shared" si="410"/>
        <v>#REF!</v>
      </c>
      <c r="Z83" s="135" t="e">
        <f t="shared" si="411"/>
        <v>#REF!</v>
      </c>
      <c r="AA83" s="135" t="e">
        <f t="shared" si="412"/>
        <v>#REF!</v>
      </c>
      <c r="AB83" s="135" t="e">
        <f t="shared" si="413"/>
        <v>#REF!</v>
      </c>
      <c r="AC83" s="135" t="e">
        <f t="shared" si="414"/>
        <v>#REF!</v>
      </c>
      <c r="AD83" s="135" t="e">
        <f t="shared" si="415"/>
        <v>#REF!</v>
      </c>
      <c r="AE83" s="135" t="e">
        <f t="shared" si="416"/>
        <v>#REF!</v>
      </c>
      <c r="AF83" s="135" t="e">
        <f t="shared" si="417"/>
        <v>#REF!</v>
      </c>
      <c r="AG83" s="135" t="e">
        <f t="shared" si="418"/>
        <v>#REF!</v>
      </c>
      <c r="AH83" s="135" t="e">
        <f t="shared" si="419"/>
        <v>#REF!</v>
      </c>
      <c r="AI83" s="135" t="e">
        <f t="shared" si="420"/>
        <v>#REF!</v>
      </c>
      <c r="AJ83" s="135" t="e">
        <f t="shared" si="421"/>
        <v>#REF!</v>
      </c>
      <c r="AK83" s="135" t="e">
        <f t="shared" si="422"/>
        <v>#REF!</v>
      </c>
      <c r="AL83" s="135" t="e">
        <f t="shared" si="423"/>
        <v>#REF!</v>
      </c>
      <c r="AM83" s="135" t="e">
        <f t="shared" si="424"/>
        <v>#REF!</v>
      </c>
      <c r="AN83" s="135" t="e">
        <f t="shared" si="425"/>
        <v>#REF!</v>
      </c>
      <c r="AO83" s="135" t="e">
        <f t="shared" si="426"/>
        <v>#REF!</v>
      </c>
      <c r="AP83" s="135" t="e">
        <f t="shared" si="427"/>
        <v>#REF!</v>
      </c>
      <c r="AQ83" s="135" t="e">
        <f t="shared" si="428"/>
        <v>#REF!</v>
      </c>
      <c r="AR83" s="135" t="e">
        <f t="shared" si="429"/>
        <v>#REF!</v>
      </c>
      <c r="AS83" s="135" t="e">
        <f t="shared" si="430"/>
        <v>#REF!</v>
      </c>
      <c r="AT83" s="135" t="e">
        <f t="shared" si="431"/>
        <v>#REF!</v>
      </c>
      <c r="AU83" s="135" t="e">
        <f t="shared" si="432"/>
        <v>#REF!</v>
      </c>
      <c r="AV83" s="135" t="e">
        <f t="shared" si="433"/>
        <v>#REF!</v>
      </c>
      <c r="AW83" s="135" t="e">
        <f t="shared" si="434"/>
        <v>#REF!</v>
      </c>
      <c r="AX83" s="135" t="e">
        <f t="shared" si="435"/>
        <v>#REF!</v>
      </c>
      <c r="AY83" s="135" t="e">
        <f t="shared" si="436"/>
        <v>#REF!</v>
      </c>
      <c r="AZ83" s="135" t="e">
        <f t="shared" si="437"/>
        <v>#REF!</v>
      </c>
      <c r="BA83" s="135" t="e">
        <f t="shared" si="438"/>
        <v>#REF!</v>
      </c>
      <c r="BB83" s="135" t="e">
        <f t="shared" si="439"/>
        <v>#REF!</v>
      </c>
      <c r="BC83" s="135" t="e">
        <f t="shared" si="440"/>
        <v>#REF!</v>
      </c>
      <c r="BD83" s="135" t="e">
        <f t="shared" si="441"/>
        <v>#REF!</v>
      </c>
      <c r="BE83" s="135" t="e">
        <f t="shared" si="442"/>
        <v>#REF!</v>
      </c>
      <c r="BF83" s="135" t="e">
        <f t="shared" si="443"/>
        <v>#REF!</v>
      </c>
      <c r="BG83" s="135" t="e">
        <f t="shared" si="444"/>
        <v>#REF!</v>
      </c>
      <c r="BH83" s="135" t="e">
        <f t="shared" si="445"/>
        <v>#REF!</v>
      </c>
      <c r="BI83" s="135" t="e">
        <f t="shared" si="446"/>
        <v>#REF!</v>
      </c>
      <c r="BJ83" s="135" t="e">
        <f t="shared" si="447"/>
        <v>#REF!</v>
      </c>
      <c r="BK83" s="135" t="e">
        <f t="shared" si="448"/>
        <v>#REF!</v>
      </c>
      <c r="BL83" s="135" t="e">
        <f t="shared" si="449"/>
        <v>#REF!</v>
      </c>
      <c r="BM83" s="135" t="e">
        <f t="shared" si="450"/>
        <v>#REF!</v>
      </c>
      <c r="BN83" s="135" t="e">
        <f t="shared" si="451"/>
        <v>#REF!</v>
      </c>
      <c r="BO83" s="135" t="e">
        <f t="shared" si="452"/>
        <v>#REF!</v>
      </c>
      <c r="BP83" s="135" t="e">
        <f t="shared" si="453"/>
        <v>#REF!</v>
      </c>
      <c r="BQ83" s="135" t="e">
        <f t="shared" si="454"/>
        <v>#REF!</v>
      </c>
      <c r="BR83" s="135" t="e">
        <f t="shared" si="455"/>
        <v>#REF!</v>
      </c>
      <c r="BS83" s="135" t="e">
        <f t="shared" si="456"/>
        <v>#REF!</v>
      </c>
      <c r="BT83" s="135" t="e">
        <f t="shared" si="457"/>
        <v>#REF!</v>
      </c>
      <c r="BU83" s="135" t="e">
        <f t="shared" si="458"/>
        <v>#REF!</v>
      </c>
      <c r="BV83" s="135" t="e">
        <f t="shared" si="459"/>
        <v>#REF!</v>
      </c>
      <c r="BW83" s="135" t="e">
        <f t="shared" si="460"/>
        <v>#REF!</v>
      </c>
      <c r="BX83" s="135" t="e">
        <f t="shared" si="461"/>
        <v>#REF!</v>
      </c>
      <c r="BY83" s="135" t="e">
        <f t="shared" si="462"/>
        <v>#REF!</v>
      </c>
      <c r="BZ83" s="135" t="e">
        <f t="shared" si="463"/>
        <v>#REF!</v>
      </c>
      <c r="CA83" s="135" t="e">
        <f t="shared" si="464"/>
        <v>#REF!</v>
      </c>
      <c r="CB83" s="135" t="e">
        <f t="shared" si="465"/>
        <v>#REF!</v>
      </c>
      <c r="CC83" s="135" t="e">
        <f t="shared" si="466"/>
        <v>#REF!</v>
      </c>
      <c r="CD83" s="135" t="e">
        <f t="shared" si="467"/>
        <v>#REF!</v>
      </c>
      <c r="CE83" s="135" t="e">
        <f t="shared" si="468"/>
        <v>#REF!</v>
      </c>
      <c r="CF83" s="135" t="e">
        <f t="shared" si="469"/>
        <v>#REF!</v>
      </c>
      <c r="CG83" s="135" t="e">
        <f t="shared" si="470"/>
        <v>#REF!</v>
      </c>
      <c r="CH83" s="135" t="e">
        <f t="shared" si="471"/>
        <v>#REF!</v>
      </c>
      <c r="CI83" s="135" t="e">
        <f t="shared" si="472"/>
        <v>#REF!</v>
      </c>
      <c r="CJ83" s="135" t="e">
        <f t="shared" si="473"/>
        <v>#REF!</v>
      </c>
      <c r="CK83" s="135" t="e">
        <f t="shared" si="474"/>
        <v>#REF!</v>
      </c>
      <c r="CL83" s="135" t="e">
        <f t="shared" si="475"/>
        <v>#REF!</v>
      </c>
      <c r="CM83" s="135" t="e">
        <f t="shared" si="476"/>
        <v>#REF!</v>
      </c>
      <c r="CN83" s="135" t="e">
        <f t="shared" si="477"/>
        <v>#REF!</v>
      </c>
      <c r="CO83" s="135" t="e">
        <f t="shared" si="478"/>
        <v>#REF!</v>
      </c>
      <c r="CP83" s="135" t="e">
        <f t="shared" si="479"/>
        <v>#REF!</v>
      </c>
      <c r="CQ83" s="135" t="e">
        <f t="shared" si="480"/>
        <v>#REF!</v>
      </c>
      <c r="CR83" s="135" t="e">
        <f t="shared" si="481"/>
        <v>#REF!</v>
      </c>
      <c r="CS83" s="135" t="e">
        <f t="shared" si="482"/>
        <v>#REF!</v>
      </c>
      <c r="CU83" s="36"/>
      <c r="CV83" s="36"/>
      <c r="CW83" s="36"/>
      <c r="CX83" s="36"/>
      <c r="CY83" s="36"/>
      <c r="CZ83" s="36"/>
      <c r="DA83" s="36"/>
      <c r="DB83" s="36"/>
      <c r="DC83" s="36"/>
      <c r="DD83" s="36"/>
      <c r="DE83" s="36"/>
      <c r="DF83" s="36"/>
      <c r="DG83" s="36"/>
      <c r="DH83" s="36"/>
      <c r="DI83" s="36"/>
      <c r="DJ83" s="36"/>
      <c r="DK83" s="36"/>
      <c r="DL83" s="36"/>
      <c r="DM83" s="36"/>
      <c r="DN83" s="36"/>
      <c r="DO83" s="36"/>
      <c r="DP83" s="36"/>
      <c r="DQ83" s="36"/>
      <c r="DR83" s="36"/>
      <c r="DS83" s="36"/>
      <c r="DT83" s="36"/>
      <c r="DU83" s="36"/>
      <c r="DV83" s="36"/>
      <c r="DW83" s="36"/>
      <c r="DX83" s="36"/>
      <c r="DY83" s="36"/>
      <c r="DZ83" s="36"/>
      <c r="EA83" s="36"/>
      <c r="EB83" s="36"/>
      <c r="EC83" s="36"/>
      <c r="ED83" s="36"/>
      <c r="EE83" s="36"/>
      <c r="EF83" s="36"/>
      <c r="EG83" s="36"/>
      <c r="EH83" s="36"/>
      <c r="EI83" s="36"/>
      <c r="EJ83" s="36"/>
      <c r="EK83" s="36"/>
      <c r="EL83" s="36"/>
      <c r="EM83" s="36"/>
      <c r="EN83" s="36"/>
    </row>
    <row r="84" spans="1:144">
      <c r="A84" s="146" t="s">
        <v>343</v>
      </c>
      <c r="B84" s="146" t="s">
        <v>344</v>
      </c>
      <c r="C84" s="147" t="e">
        <f t="shared" si="389"/>
        <v>#REF!</v>
      </c>
      <c r="D84" s="147"/>
      <c r="E84" s="135">
        <f t="shared" si="390"/>
        <v>0</v>
      </c>
      <c r="F84" s="135">
        <f t="shared" si="391"/>
        <v>1</v>
      </c>
      <c r="G84" s="135" t="e">
        <f t="shared" si="392"/>
        <v>#REF!</v>
      </c>
      <c r="H84" s="135" t="e">
        <f t="shared" si="393"/>
        <v>#REF!</v>
      </c>
      <c r="I84" s="135" t="e">
        <f t="shared" si="394"/>
        <v>#REF!</v>
      </c>
      <c r="J84" s="135" t="e">
        <f t="shared" si="395"/>
        <v>#REF!</v>
      </c>
      <c r="K84" s="135" t="e">
        <f t="shared" si="396"/>
        <v>#REF!</v>
      </c>
      <c r="L84" s="135" t="e">
        <f t="shared" si="397"/>
        <v>#REF!</v>
      </c>
      <c r="M84" s="135" t="e">
        <f t="shared" si="398"/>
        <v>#REF!</v>
      </c>
      <c r="N84" s="135">
        <f t="shared" si="399"/>
        <v>0</v>
      </c>
      <c r="O84" s="135">
        <f t="shared" si="400"/>
        <v>0</v>
      </c>
      <c r="P84" s="135">
        <f t="shared" si="401"/>
        <v>63</v>
      </c>
      <c r="Q84" s="135" t="e">
        <f t="shared" si="402"/>
        <v>#REF!</v>
      </c>
      <c r="R84" s="135" t="e">
        <f t="shared" si="403"/>
        <v>#REF!</v>
      </c>
      <c r="S84" s="135" t="e">
        <f t="shared" si="404"/>
        <v>#REF!</v>
      </c>
      <c r="T84" s="135" t="e">
        <f t="shared" si="405"/>
        <v>#REF!</v>
      </c>
      <c r="U84" s="135" t="e">
        <f t="shared" si="406"/>
        <v>#REF!</v>
      </c>
      <c r="V84" s="135" t="e">
        <f t="shared" si="407"/>
        <v>#REF!</v>
      </c>
      <c r="W84" s="135" t="e">
        <f t="shared" si="408"/>
        <v>#REF!</v>
      </c>
      <c r="X84" s="135" t="e">
        <f t="shared" si="409"/>
        <v>#REF!</v>
      </c>
      <c r="Y84" s="135" t="e">
        <f t="shared" si="410"/>
        <v>#REF!</v>
      </c>
      <c r="Z84" s="135" t="e">
        <f t="shared" si="411"/>
        <v>#REF!</v>
      </c>
      <c r="AA84" s="135" t="e">
        <f t="shared" si="412"/>
        <v>#REF!</v>
      </c>
      <c r="AB84" s="135" t="e">
        <f t="shared" si="413"/>
        <v>#REF!</v>
      </c>
      <c r="AC84" s="135" t="e">
        <f t="shared" si="414"/>
        <v>#REF!</v>
      </c>
      <c r="AD84" s="135" t="e">
        <f t="shared" si="415"/>
        <v>#REF!</v>
      </c>
      <c r="AE84" s="135" t="e">
        <f t="shared" si="416"/>
        <v>#REF!</v>
      </c>
      <c r="AF84" s="135" t="e">
        <f t="shared" si="417"/>
        <v>#REF!</v>
      </c>
      <c r="AG84" s="135" t="e">
        <f t="shared" si="418"/>
        <v>#REF!</v>
      </c>
      <c r="AH84" s="135" t="e">
        <f t="shared" si="419"/>
        <v>#REF!</v>
      </c>
      <c r="AI84" s="135" t="e">
        <f t="shared" si="420"/>
        <v>#REF!</v>
      </c>
      <c r="AJ84" s="135" t="e">
        <f t="shared" si="421"/>
        <v>#REF!</v>
      </c>
      <c r="AK84" s="135" t="e">
        <f t="shared" si="422"/>
        <v>#REF!</v>
      </c>
      <c r="AL84" s="135" t="e">
        <f t="shared" si="423"/>
        <v>#REF!</v>
      </c>
      <c r="AM84" s="135" t="e">
        <f t="shared" si="424"/>
        <v>#REF!</v>
      </c>
      <c r="AN84" s="135" t="e">
        <f t="shared" si="425"/>
        <v>#REF!</v>
      </c>
      <c r="AO84" s="135" t="e">
        <f t="shared" si="426"/>
        <v>#REF!</v>
      </c>
      <c r="AP84" s="135" t="e">
        <f t="shared" si="427"/>
        <v>#REF!</v>
      </c>
      <c r="AQ84" s="135" t="e">
        <f t="shared" si="428"/>
        <v>#REF!</v>
      </c>
      <c r="AR84" s="135" t="e">
        <f t="shared" si="429"/>
        <v>#REF!</v>
      </c>
      <c r="AS84" s="135" t="e">
        <f t="shared" si="430"/>
        <v>#REF!</v>
      </c>
      <c r="AT84" s="135" t="e">
        <f t="shared" si="431"/>
        <v>#REF!</v>
      </c>
      <c r="AU84" s="135" t="e">
        <f t="shared" si="432"/>
        <v>#REF!</v>
      </c>
      <c r="AV84" s="135" t="e">
        <f t="shared" si="433"/>
        <v>#REF!</v>
      </c>
      <c r="AW84" s="135" t="e">
        <f t="shared" si="434"/>
        <v>#REF!</v>
      </c>
      <c r="AX84" s="135" t="e">
        <f t="shared" si="435"/>
        <v>#REF!</v>
      </c>
      <c r="AY84" s="135" t="e">
        <f t="shared" si="436"/>
        <v>#REF!</v>
      </c>
      <c r="AZ84" s="135" t="e">
        <f t="shared" si="437"/>
        <v>#REF!</v>
      </c>
      <c r="BA84" s="135" t="e">
        <f t="shared" si="438"/>
        <v>#REF!</v>
      </c>
      <c r="BB84" s="135" t="e">
        <f t="shared" si="439"/>
        <v>#REF!</v>
      </c>
      <c r="BC84" s="135" t="e">
        <f t="shared" si="440"/>
        <v>#REF!</v>
      </c>
      <c r="BD84" s="135" t="e">
        <f t="shared" si="441"/>
        <v>#REF!</v>
      </c>
      <c r="BE84" s="135" t="e">
        <f t="shared" si="442"/>
        <v>#REF!</v>
      </c>
      <c r="BF84" s="135" t="e">
        <f t="shared" si="443"/>
        <v>#REF!</v>
      </c>
      <c r="BG84" s="135" t="e">
        <f t="shared" si="444"/>
        <v>#REF!</v>
      </c>
      <c r="BH84" s="135" t="e">
        <f t="shared" si="445"/>
        <v>#REF!</v>
      </c>
      <c r="BI84" s="135" t="e">
        <f t="shared" si="446"/>
        <v>#REF!</v>
      </c>
      <c r="BJ84" s="135" t="e">
        <f t="shared" si="447"/>
        <v>#REF!</v>
      </c>
      <c r="BK84" s="135" t="e">
        <f t="shared" si="448"/>
        <v>#REF!</v>
      </c>
      <c r="BL84" s="135" t="e">
        <f t="shared" si="449"/>
        <v>#REF!</v>
      </c>
      <c r="BM84" s="135" t="e">
        <f t="shared" si="450"/>
        <v>#REF!</v>
      </c>
      <c r="BN84" s="135" t="e">
        <f t="shared" si="451"/>
        <v>#REF!</v>
      </c>
      <c r="BO84" s="135" t="e">
        <f t="shared" si="452"/>
        <v>#REF!</v>
      </c>
      <c r="BP84" s="135" t="e">
        <f t="shared" si="453"/>
        <v>#REF!</v>
      </c>
      <c r="BQ84" s="135" t="e">
        <f t="shared" si="454"/>
        <v>#REF!</v>
      </c>
      <c r="BR84" s="135" t="e">
        <f t="shared" si="455"/>
        <v>#REF!</v>
      </c>
      <c r="BS84" s="135" t="e">
        <f t="shared" si="456"/>
        <v>#REF!</v>
      </c>
      <c r="BT84" s="135" t="e">
        <f t="shared" si="457"/>
        <v>#REF!</v>
      </c>
      <c r="BU84" s="135" t="e">
        <f t="shared" si="458"/>
        <v>#REF!</v>
      </c>
      <c r="BV84" s="135" t="e">
        <f t="shared" si="459"/>
        <v>#REF!</v>
      </c>
      <c r="BW84" s="135" t="e">
        <f t="shared" si="460"/>
        <v>#REF!</v>
      </c>
      <c r="BX84" s="135" t="e">
        <f t="shared" si="461"/>
        <v>#REF!</v>
      </c>
      <c r="BY84" s="135" t="e">
        <f t="shared" si="462"/>
        <v>#REF!</v>
      </c>
      <c r="BZ84" s="135" t="e">
        <f t="shared" si="463"/>
        <v>#REF!</v>
      </c>
      <c r="CA84" s="135" t="e">
        <f t="shared" si="464"/>
        <v>#REF!</v>
      </c>
      <c r="CB84" s="135" t="e">
        <f t="shared" si="465"/>
        <v>#REF!</v>
      </c>
      <c r="CC84" s="135" t="e">
        <f t="shared" si="466"/>
        <v>#REF!</v>
      </c>
      <c r="CD84" s="135" t="e">
        <f t="shared" si="467"/>
        <v>#REF!</v>
      </c>
      <c r="CE84" s="135" t="e">
        <f t="shared" si="468"/>
        <v>#REF!</v>
      </c>
      <c r="CF84" s="135" t="e">
        <f t="shared" si="469"/>
        <v>#REF!</v>
      </c>
      <c r="CG84" s="135" t="e">
        <f t="shared" si="470"/>
        <v>#REF!</v>
      </c>
      <c r="CH84" s="135" t="e">
        <f t="shared" si="471"/>
        <v>#REF!</v>
      </c>
      <c r="CI84" s="135" t="e">
        <f t="shared" si="472"/>
        <v>#REF!</v>
      </c>
      <c r="CJ84" s="135" t="e">
        <f t="shared" si="473"/>
        <v>#REF!</v>
      </c>
      <c r="CK84" s="135" t="e">
        <f t="shared" si="474"/>
        <v>#REF!</v>
      </c>
      <c r="CL84" s="135" t="e">
        <f t="shared" si="475"/>
        <v>#REF!</v>
      </c>
      <c r="CM84" s="135" t="e">
        <f t="shared" si="476"/>
        <v>#REF!</v>
      </c>
      <c r="CN84" s="135" t="e">
        <f t="shared" si="477"/>
        <v>#REF!</v>
      </c>
      <c r="CO84" s="135" t="e">
        <f t="shared" si="478"/>
        <v>#REF!</v>
      </c>
      <c r="CP84" s="135" t="e">
        <f t="shared" si="479"/>
        <v>#REF!</v>
      </c>
      <c r="CQ84" s="135" t="e">
        <f t="shared" si="480"/>
        <v>#REF!</v>
      </c>
      <c r="CR84" s="135" t="e">
        <f t="shared" si="481"/>
        <v>#REF!</v>
      </c>
      <c r="CS84" s="135" t="e">
        <f t="shared" si="482"/>
        <v>#REF!</v>
      </c>
      <c r="CU84" s="36"/>
      <c r="CV84" s="36"/>
      <c r="CW84" s="36"/>
      <c r="CX84" s="36"/>
      <c r="CY84" s="36"/>
      <c r="CZ84" s="36"/>
      <c r="DA84" s="36"/>
      <c r="DB84" s="36"/>
      <c r="DC84" s="36"/>
      <c r="DD84" s="36"/>
      <c r="DE84" s="36"/>
      <c r="DF84" s="36"/>
      <c r="DG84" s="36"/>
      <c r="DH84" s="36"/>
      <c r="DI84" s="36"/>
      <c r="DJ84" s="36"/>
      <c r="DK84" s="36"/>
      <c r="DL84" s="36"/>
      <c r="DM84" s="36"/>
      <c r="DN84" s="36"/>
      <c r="DO84" s="36"/>
      <c r="DP84" s="36"/>
      <c r="DQ84" s="36"/>
      <c r="DR84" s="36"/>
      <c r="DS84" s="36"/>
      <c r="DT84" s="36"/>
      <c r="DU84" s="36"/>
      <c r="DV84" s="36"/>
      <c r="DW84" s="36"/>
      <c r="DX84" s="36"/>
      <c r="DY84" s="36"/>
      <c r="DZ84" s="36"/>
      <c r="EA84" s="36"/>
      <c r="EB84" s="36"/>
      <c r="EC84" s="36"/>
      <c r="ED84" s="36"/>
      <c r="EE84" s="36"/>
      <c r="EF84" s="36"/>
      <c r="EG84" s="36"/>
      <c r="EH84" s="36"/>
      <c r="EI84" s="36"/>
      <c r="EJ84" s="36"/>
      <c r="EK84" s="36"/>
      <c r="EL84" s="36"/>
      <c r="EM84" s="36"/>
      <c r="EN84" s="36"/>
    </row>
    <row r="85" spans="1:144">
      <c r="A85" s="146" t="s">
        <v>345</v>
      </c>
      <c r="B85" s="146" t="s">
        <v>346</v>
      </c>
      <c r="C85" s="147" t="e">
        <f t="shared" si="389"/>
        <v>#REF!</v>
      </c>
      <c r="D85" s="147"/>
      <c r="E85" s="135">
        <f t="shared" si="390"/>
        <v>0</v>
      </c>
      <c r="F85" s="135">
        <f t="shared" si="391"/>
        <v>0</v>
      </c>
      <c r="G85" s="135" t="e">
        <f t="shared" si="392"/>
        <v>#REF!</v>
      </c>
      <c r="H85" s="135" t="e">
        <f t="shared" si="393"/>
        <v>#REF!</v>
      </c>
      <c r="I85" s="135" t="e">
        <f t="shared" si="394"/>
        <v>#REF!</v>
      </c>
      <c r="J85" s="135" t="e">
        <f t="shared" si="395"/>
        <v>#REF!</v>
      </c>
      <c r="K85" s="135" t="e">
        <f t="shared" si="396"/>
        <v>#REF!</v>
      </c>
      <c r="L85" s="135" t="e">
        <f t="shared" si="397"/>
        <v>#REF!</v>
      </c>
      <c r="M85" s="135" t="e">
        <f t="shared" si="398"/>
        <v>#REF!</v>
      </c>
      <c r="N85" s="135">
        <f t="shared" si="399"/>
        <v>1</v>
      </c>
      <c r="O85" s="135">
        <f t="shared" si="400"/>
        <v>2</v>
      </c>
      <c r="P85" s="135">
        <f t="shared" si="401"/>
        <v>674</v>
      </c>
      <c r="Q85" s="135" t="e">
        <f t="shared" si="402"/>
        <v>#REF!</v>
      </c>
      <c r="R85" s="135" t="e">
        <f t="shared" si="403"/>
        <v>#REF!</v>
      </c>
      <c r="S85" s="135" t="e">
        <f t="shared" si="404"/>
        <v>#REF!</v>
      </c>
      <c r="T85" s="135" t="e">
        <f t="shared" si="405"/>
        <v>#REF!</v>
      </c>
      <c r="U85" s="135" t="e">
        <f t="shared" si="406"/>
        <v>#REF!</v>
      </c>
      <c r="V85" s="135" t="e">
        <f t="shared" si="407"/>
        <v>#REF!</v>
      </c>
      <c r="W85" s="135" t="e">
        <f t="shared" si="408"/>
        <v>#REF!</v>
      </c>
      <c r="X85" s="135" t="e">
        <f t="shared" si="409"/>
        <v>#REF!</v>
      </c>
      <c r="Y85" s="135" t="e">
        <f t="shared" si="410"/>
        <v>#REF!</v>
      </c>
      <c r="Z85" s="135" t="e">
        <f t="shared" si="411"/>
        <v>#REF!</v>
      </c>
      <c r="AA85" s="135" t="e">
        <f t="shared" si="412"/>
        <v>#REF!</v>
      </c>
      <c r="AB85" s="135" t="e">
        <f t="shared" si="413"/>
        <v>#REF!</v>
      </c>
      <c r="AC85" s="135" t="e">
        <f t="shared" si="414"/>
        <v>#REF!</v>
      </c>
      <c r="AD85" s="135" t="e">
        <f t="shared" si="415"/>
        <v>#REF!</v>
      </c>
      <c r="AE85" s="135" t="e">
        <f t="shared" si="416"/>
        <v>#REF!</v>
      </c>
      <c r="AF85" s="135" t="e">
        <f t="shared" si="417"/>
        <v>#REF!</v>
      </c>
      <c r="AG85" s="135" t="e">
        <f t="shared" si="418"/>
        <v>#REF!</v>
      </c>
      <c r="AH85" s="135" t="e">
        <f t="shared" si="419"/>
        <v>#REF!</v>
      </c>
      <c r="AI85" s="135" t="e">
        <f t="shared" si="420"/>
        <v>#REF!</v>
      </c>
      <c r="AJ85" s="135" t="e">
        <f t="shared" si="421"/>
        <v>#REF!</v>
      </c>
      <c r="AK85" s="135" t="e">
        <f t="shared" si="422"/>
        <v>#REF!</v>
      </c>
      <c r="AL85" s="135" t="e">
        <f t="shared" si="423"/>
        <v>#REF!</v>
      </c>
      <c r="AM85" s="135" t="e">
        <f t="shared" si="424"/>
        <v>#REF!</v>
      </c>
      <c r="AN85" s="135" t="e">
        <f t="shared" si="425"/>
        <v>#REF!</v>
      </c>
      <c r="AO85" s="135" t="e">
        <f t="shared" si="426"/>
        <v>#REF!</v>
      </c>
      <c r="AP85" s="135" t="e">
        <f t="shared" si="427"/>
        <v>#REF!</v>
      </c>
      <c r="AQ85" s="135" t="e">
        <f t="shared" si="428"/>
        <v>#REF!</v>
      </c>
      <c r="AR85" s="135" t="e">
        <f t="shared" si="429"/>
        <v>#REF!</v>
      </c>
      <c r="AS85" s="135" t="e">
        <f t="shared" si="430"/>
        <v>#REF!</v>
      </c>
      <c r="AT85" s="135" t="e">
        <f t="shared" si="431"/>
        <v>#REF!</v>
      </c>
      <c r="AU85" s="135" t="e">
        <f t="shared" si="432"/>
        <v>#REF!</v>
      </c>
      <c r="AV85" s="135" t="e">
        <f t="shared" si="433"/>
        <v>#REF!</v>
      </c>
      <c r="AW85" s="135" t="e">
        <f t="shared" si="434"/>
        <v>#REF!</v>
      </c>
      <c r="AX85" s="135" t="e">
        <f t="shared" si="435"/>
        <v>#REF!</v>
      </c>
      <c r="AY85" s="135" t="e">
        <f t="shared" si="436"/>
        <v>#REF!</v>
      </c>
      <c r="AZ85" s="135" t="e">
        <f t="shared" si="437"/>
        <v>#REF!</v>
      </c>
      <c r="BA85" s="135" t="e">
        <f t="shared" si="438"/>
        <v>#REF!</v>
      </c>
      <c r="BB85" s="135" t="e">
        <f t="shared" si="439"/>
        <v>#REF!</v>
      </c>
      <c r="BC85" s="135" t="e">
        <f t="shared" si="440"/>
        <v>#REF!</v>
      </c>
      <c r="BD85" s="135" t="e">
        <f t="shared" si="441"/>
        <v>#REF!</v>
      </c>
      <c r="BE85" s="135" t="e">
        <f t="shared" si="442"/>
        <v>#REF!</v>
      </c>
      <c r="BF85" s="135" t="e">
        <f t="shared" si="443"/>
        <v>#REF!</v>
      </c>
      <c r="BG85" s="135" t="e">
        <f t="shared" si="444"/>
        <v>#REF!</v>
      </c>
      <c r="BH85" s="135" t="e">
        <f t="shared" si="445"/>
        <v>#REF!</v>
      </c>
      <c r="BI85" s="135" t="e">
        <f t="shared" si="446"/>
        <v>#REF!</v>
      </c>
      <c r="BJ85" s="135" t="e">
        <f t="shared" si="447"/>
        <v>#REF!</v>
      </c>
      <c r="BK85" s="135" t="e">
        <f t="shared" si="448"/>
        <v>#REF!</v>
      </c>
      <c r="BL85" s="135" t="e">
        <f t="shared" si="449"/>
        <v>#REF!</v>
      </c>
      <c r="BM85" s="135" t="e">
        <f t="shared" si="450"/>
        <v>#REF!</v>
      </c>
      <c r="BN85" s="135" t="e">
        <f t="shared" si="451"/>
        <v>#REF!</v>
      </c>
      <c r="BO85" s="135" t="e">
        <f t="shared" si="452"/>
        <v>#REF!</v>
      </c>
      <c r="BP85" s="135" t="e">
        <f t="shared" si="453"/>
        <v>#REF!</v>
      </c>
      <c r="BQ85" s="135" t="e">
        <f t="shared" si="454"/>
        <v>#REF!</v>
      </c>
      <c r="BR85" s="135" t="e">
        <f t="shared" si="455"/>
        <v>#REF!</v>
      </c>
      <c r="BS85" s="135" t="e">
        <f t="shared" si="456"/>
        <v>#REF!</v>
      </c>
      <c r="BT85" s="135" t="e">
        <f t="shared" si="457"/>
        <v>#REF!</v>
      </c>
      <c r="BU85" s="135" t="e">
        <f t="shared" si="458"/>
        <v>#REF!</v>
      </c>
      <c r="BV85" s="135" t="e">
        <f t="shared" si="459"/>
        <v>#REF!</v>
      </c>
      <c r="BW85" s="135" t="e">
        <f t="shared" si="460"/>
        <v>#REF!</v>
      </c>
      <c r="BX85" s="135" t="e">
        <f t="shared" si="461"/>
        <v>#REF!</v>
      </c>
      <c r="BY85" s="135" t="e">
        <f t="shared" si="462"/>
        <v>#REF!</v>
      </c>
      <c r="BZ85" s="135" t="e">
        <f t="shared" si="463"/>
        <v>#REF!</v>
      </c>
      <c r="CA85" s="135" t="e">
        <f t="shared" si="464"/>
        <v>#REF!</v>
      </c>
      <c r="CB85" s="135" t="e">
        <f t="shared" si="465"/>
        <v>#REF!</v>
      </c>
      <c r="CC85" s="135" t="e">
        <f t="shared" si="466"/>
        <v>#REF!</v>
      </c>
      <c r="CD85" s="135" t="e">
        <f t="shared" si="467"/>
        <v>#REF!</v>
      </c>
      <c r="CE85" s="135" t="e">
        <f t="shared" si="468"/>
        <v>#REF!</v>
      </c>
      <c r="CF85" s="135" t="e">
        <f t="shared" si="469"/>
        <v>#REF!</v>
      </c>
      <c r="CG85" s="135" t="e">
        <f t="shared" si="470"/>
        <v>#REF!</v>
      </c>
      <c r="CH85" s="135" t="e">
        <f t="shared" si="471"/>
        <v>#REF!</v>
      </c>
      <c r="CI85" s="135" t="e">
        <f t="shared" si="472"/>
        <v>#REF!</v>
      </c>
      <c r="CJ85" s="135" t="e">
        <f t="shared" si="473"/>
        <v>#REF!</v>
      </c>
      <c r="CK85" s="135" t="e">
        <f t="shared" si="474"/>
        <v>#REF!</v>
      </c>
      <c r="CL85" s="135" t="e">
        <f t="shared" si="475"/>
        <v>#REF!</v>
      </c>
      <c r="CM85" s="135" t="e">
        <f t="shared" si="476"/>
        <v>#REF!</v>
      </c>
      <c r="CN85" s="135" t="e">
        <f t="shared" si="477"/>
        <v>#REF!</v>
      </c>
      <c r="CO85" s="135" t="e">
        <f t="shared" si="478"/>
        <v>#REF!</v>
      </c>
      <c r="CP85" s="135" t="e">
        <f t="shared" si="479"/>
        <v>#REF!</v>
      </c>
      <c r="CQ85" s="135" t="e">
        <f t="shared" si="480"/>
        <v>#REF!</v>
      </c>
      <c r="CR85" s="135" t="e">
        <f t="shared" si="481"/>
        <v>#REF!</v>
      </c>
      <c r="CS85" s="135" t="e">
        <f t="shared" si="482"/>
        <v>#REF!</v>
      </c>
      <c r="CU85" s="36"/>
      <c r="CV85" s="36"/>
      <c r="CW85" s="36"/>
      <c r="CX85" s="36"/>
      <c r="CY85" s="36"/>
      <c r="CZ85" s="36"/>
      <c r="DA85" s="36"/>
      <c r="DB85" s="36"/>
      <c r="DC85" s="36"/>
      <c r="DD85" s="36"/>
      <c r="DE85" s="36"/>
      <c r="DF85" s="36"/>
      <c r="DG85" s="36"/>
      <c r="DH85" s="36"/>
      <c r="DI85" s="36"/>
      <c r="DJ85" s="36"/>
      <c r="DK85" s="36"/>
      <c r="DL85" s="36"/>
      <c r="DM85" s="36"/>
      <c r="DN85" s="36"/>
      <c r="DO85" s="36"/>
      <c r="DP85" s="36"/>
      <c r="DQ85" s="36"/>
      <c r="DR85" s="36"/>
      <c r="DS85" s="36"/>
      <c r="DT85" s="36"/>
      <c r="DU85" s="36"/>
      <c r="DV85" s="36"/>
      <c r="DW85" s="36"/>
      <c r="DX85" s="36"/>
      <c r="DY85" s="36"/>
      <c r="DZ85" s="36"/>
      <c r="EA85" s="36"/>
      <c r="EB85" s="36"/>
      <c r="EC85" s="36"/>
      <c r="ED85" s="36"/>
      <c r="EE85" s="36"/>
      <c r="EF85" s="36"/>
      <c r="EG85" s="36"/>
      <c r="EH85" s="36"/>
      <c r="EI85" s="36"/>
      <c r="EJ85" s="36"/>
      <c r="EK85" s="36"/>
      <c r="EL85" s="36"/>
      <c r="EM85" s="36"/>
      <c r="EN85" s="36"/>
    </row>
    <row r="86" spans="1:144">
      <c r="A86" s="146" t="s">
        <v>347</v>
      </c>
      <c r="B86" s="146" t="s">
        <v>348</v>
      </c>
      <c r="C86" s="147" t="e">
        <f t="shared" si="389"/>
        <v>#REF!</v>
      </c>
      <c r="D86" s="147"/>
      <c r="E86" s="135">
        <f t="shared" si="390"/>
        <v>1</v>
      </c>
      <c r="F86" s="135">
        <f t="shared" si="391"/>
        <v>2</v>
      </c>
      <c r="G86" s="135" t="e">
        <f t="shared" si="392"/>
        <v>#REF!</v>
      </c>
      <c r="H86" s="135" t="e">
        <f t="shared" si="393"/>
        <v>#REF!</v>
      </c>
      <c r="I86" s="135" t="e">
        <f t="shared" si="394"/>
        <v>#REF!</v>
      </c>
      <c r="J86" s="135" t="e">
        <f t="shared" si="395"/>
        <v>#REF!</v>
      </c>
      <c r="K86" s="135" t="e">
        <f t="shared" si="396"/>
        <v>#REF!</v>
      </c>
      <c r="L86" s="135" t="e">
        <f t="shared" si="397"/>
        <v>#REF!</v>
      </c>
      <c r="M86" s="135" t="e">
        <f t="shared" si="398"/>
        <v>#REF!</v>
      </c>
      <c r="N86" s="135">
        <f t="shared" si="399"/>
        <v>9</v>
      </c>
      <c r="O86" s="135">
        <f t="shared" si="400"/>
        <v>0</v>
      </c>
      <c r="P86" s="135">
        <f t="shared" si="401"/>
        <v>113</v>
      </c>
      <c r="Q86" s="135" t="e">
        <f t="shared" si="402"/>
        <v>#REF!</v>
      </c>
      <c r="R86" s="135" t="e">
        <f t="shared" si="403"/>
        <v>#REF!</v>
      </c>
      <c r="S86" s="135" t="e">
        <f t="shared" si="404"/>
        <v>#REF!</v>
      </c>
      <c r="T86" s="135" t="e">
        <f t="shared" si="405"/>
        <v>#REF!</v>
      </c>
      <c r="U86" s="135" t="e">
        <f t="shared" si="406"/>
        <v>#REF!</v>
      </c>
      <c r="V86" s="135" t="e">
        <f t="shared" si="407"/>
        <v>#REF!</v>
      </c>
      <c r="W86" s="135" t="e">
        <f t="shared" si="408"/>
        <v>#REF!</v>
      </c>
      <c r="X86" s="135" t="e">
        <f t="shared" si="409"/>
        <v>#REF!</v>
      </c>
      <c r="Y86" s="135" t="e">
        <f t="shared" si="410"/>
        <v>#REF!</v>
      </c>
      <c r="Z86" s="135" t="e">
        <f t="shared" si="411"/>
        <v>#REF!</v>
      </c>
      <c r="AA86" s="135" t="e">
        <f t="shared" si="412"/>
        <v>#REF!</v>
      </c>
      <c r="AB86" s="135" t="e">
        <f t="shared" si="413"/>
        <v>#REF!</v>
      </c>
      <c r="AC86" s="135" t="e">
        <f t="shared" si="414"/>
        <v>#REF!</v>
      </c>
      <c r="AD86" s="135" t="e">
        <f t="shared" si="415"/>
        <v>#REF!</v>
      </c>
      <c r="AE86" s="135" t="e">
        <f t="shared" si="416"/>
        <v>#REF!</v>
      </c>
      <c r="AF86" s="135" t="e">
        <f t="shared" si="417"/>
        <v>#REF!</v>
      </c>
      <c r="AG86" s="135" t="e">
        <f t="shared" si="418"/>
        <v>#REF!</v>
      </c>
      <c r="AH86" s="135" t="e">
        <f t="shared" si="419"/>
        <v>#REF!</v>
      </c>
      <c r="AI86" s="135" t="e">
        <f t="shared" si="420"/>
        <v>#REF!</v>
      </c>
      <c r="AJ86" s="135" t="e">
        <f t="shared" si="421"/>
        <v>#REF!</v>
      </c>
      <c r="AK86" s="135" t="e">
        <f t="shared" si="422"/>
        <v>#REF!</v>
      </c>
      <c r="AL86" s="135" t="e">
        <f t="shared" si="423"/>
        <v>#REF!</v>
      </c>
      <c r="AM86" s="135" t="e">
        <f t="shared" si="424"/>
        <v>#REF!</v>
      </c>
      <c r="AN86" s="135" t="e">
        <f t="shared" si="425"/>
        <v>#REF!</v>
      </c>
      <c r="AO86" s="135" t="e">
        <f t="shared" si="426"/>
        <v>#REF!</v>
      </c>
      <c r="AP86" s="135" t="e">
        <f t="shared" si="427"/>
        <v>#REF!</v>
      </c>
      <c r="AQ86" s="135" t="e">
        <f t="shared" si="428"/>
        <v>#REF!</v>
      </c>
      <c r="AR86" s="135" t="e">
        <f t="shared" si="429"/>
        <v>#REF!</v>
      </c>
      <c r="AS86" s="135" t="e">
        <f t="shared" si="430"/>
        <v>#REF!</v>
      </c>
      <c r="AT86" s="135" t="e">
        <f t="shared" si="431"/>
        <v>#REF!</v>
      </c>
      <c r="AU86" s="135" t="e">
        <f t="shared" si="432"/>
        <v>#REF!</v>
      </c>
      <c r="AV86" s="135" t="e">
        <f t="shared" si="433"/>
        <v>#REF!</v>
      </c>
      <c r="AW86" s="135" t="e">
        <f t="shared" si="434"/>
        <v>#REF!</v>
      </c>
      <c r="AX86" s="135" t="e">
        <f t="shared" si="435"/>
        <v>#REF!</v>
      </c>
      <c r="AY86" s="135" t="e">
        <f t="shared" si="436"/>
        <v>#REF!</v>
      </c>
      <c r="AZ86" s="135" t="e">
        <f t="shared" si="437"/>
        <v>#REF!</v>
      </c>
      <c r="BA86" s="135" t="e">
        <f t="shared" si="438"/>
        <v>#REF!</v>
      </c>
      <c r="BB86" s="135" t="e">
        <f t="shared" si="439"/>
        <v>#REF!</v>
      </c>
      <c r="BC86" s="135" t="e">
        <f t="shared" si="440"/>
        <v>#REF!</v>
      </c>
      <c r="BD86" s="135" t="e">
        <f t="shared" si="441"/>
        <v>#REF!</v>
      </c>
      <c r="BE86" s="135" t="e">
        <f t="shared" si="442"/>
        <v>#REF!</v>
      </c>
      <c r="BF86" s="135" t="e">
        <f t="shared" si="443"/>
        <v>#REF!</v>
      </c>
      <c r="BG86" s="135" t="e">
        <f t="shared" si="444"/>
        <v>#REF!</v>
      </c>
      <c r="BH86" s="135" t="e">
        <f t="shared" si="445"/>
        <v>#REF!</v>
      </c>
      <c r="BI86" s="135" t="e">
        <f t="shared" si="446"/>
        <v>#REF!</v>
      </c>
      <c r="BJ86" s="135" t="e">
        <f t="shared" si="447"/>
        <v>#REF!</v>
      </c>
      <c r="BK86" s="135" t="e">
        <f t="shared" si="448"/>
        <v>#REF!</v>
      </c>
      <c r="BL86" s="135" t="e">
        <f t="shared" si="449"/>
        <v>#REF!</v>
      </c>
      <c r="BM86" s="135" t="e">
        <f t="shared" si="450"/>
        <v>#REF!</v>
      </c>
      <c r="BN86" s="135" t="e">
        <f t="shared" si="451"/>
        <v>#REF!</v>
      </c>
      <c r="BO86" s="135" t="e">
        <f t="shared" si="452"/>
        <v>#REF!</v>
      </c>
      <c r="BP86" s="135" t="e">
        <f t="shared" si="453"/>
        <v>#REF!</v>
      </c>
      <c r="BQ86" s="135" t="e">
        <f t="shared" si="454"/>
        <v>#REF!</v>
      </c>
      <c r="BR86" s="135" t="e">
        <f t="shared" si="455"/>
        <v>#REF!</v>
      </c>
      <c r="BS86" s="135" t="e">
        <f t="shared" si="456"/>
        <v>#REF!</v>
      </c>
      <c r="BT86" s="135" t="e">
        <f t="shared" si="457"/>
        <v>#REF!</v>
      </c>
      <c r="BU86" s="135" t="e">
        <f t="shared" si="458"/>
        <v>#REF!</v>
      </c>
      <c r="BV86" s="135" t="e">
        <f t="shared" si="459"/>
        <v>#REF!</v>
      </c>
      <c r="BW86" s="135" t="e">
        <f t="shared" si="460"/>
        <v>#REF!</v>
      </c>
      <c r="BX86" s="135" t="e">
        <f t="shared" si="461"/>
        <v>#REF!</v>
      </c>
      <c r="BY86" s="135" t="e">
        <f t="shared" si="462"/>
        <v>#REF!</v>
      </c>
      <c r="BZ86" s="135" t="e">
        <f t="shared" si="463"/>
        <v>#REF!</v>
      </c>
      <c r="CA86" s="135" t="e">
        <f t="shared" si="464"/>
        <v>#REF!</v>
      </c>
      <c r="CB86" s="135" t="e">
        <f t="shared" si="465"/>
        <v>#REF!</v>
      </c>
      <c r="CC86" s="135" t="e">
        <f t="shared" si="466"/>
        <v>#REF!</v>
      </c>
      <c r="CD86" s="135" t="e">
        <f t="shared" si="467"/>
        <v>#REF!</v>
      </c>
      <c r="CE86" s="135" t="e">
        <f t="shared" si="468"/>
        <v>#REF!</v>
      </c>
      <c r="CF86" s="135" t="e">
        <f t="shared" si="469"/>
        <v>#REF!</v>
      </c>
      <c r="CG86" s="135" t="e">
        <f t="shared" si="470"/>
        <v>#REF!</v>
      </c>
      <c r="CH86" s="135" t="e">
        <f t="shared" si="471"/>
        <v>#REF!</v>
      </c>
      <c r="CI86" s="135" t="e">
        <f t="shared" si="472"/>
        <v>#REF!</v>
      </c>
      <c r="CJ86" s="135" t="e">
        <f t="shared" si="473"/>
        <v>#REF!</v>
      </c>
      <c r="CK86" s="135" t="e">
        <f t="shared" si="474"/>
        <v>#REF!</v>
      </c>
      <c r="CL86" s="135" t="e">
        <f t="shared" si="475"/>
        <v>#REF!</v>
      </c>
      <c r="CM86" s="135" t="e">
        <f t="shared" si="476"/>
        <v>#REF!</v>
      </c>
      <c r="CN86" s="135" t="e">
        <f t="shared" si="477"/>
        <v>#REF!</v>
      </c>
      <c r="CO86" s="135" t="e">
        <f t="shared" si="478"/>
        <v>#REF!</v>
      </c>
      <c r="CP86" s="135" t="e">
        <f t="shared" si="479"/>
        <v>#REF!</v>
      </c>
      <c r="CQ86" s="135" t="e">
        <f t="shared" si="480"/>
        <v>#REF!</v>
      </c>
      <c r="CR86" s="135" t="e">
        <f t="shared" si="481"/>
        <v>#REF!</v>
      </c>
      <c r="CS86" s="135" t="e">
        <f t="shared" si="482"/>
        <v>#REF!</v>
      </c>
      <c r="CU86" s="36"/>
      <c r="CV86" s="36"/>
      <c r="CW86" s="36"/>
      <c r="CX86" s="36"/>
      <c r="CY86" s="36"/>
      <c r="CZ86" s="36"/>
      <c r="DA86" s="36"/>
      <c r="DB86" s="36"/>
      <c r="DC86" s="36"/>
      <c r="DD86" s="36"/>
      <c r="DE86" s="36"/>
      <c r="DF86" s="36"/>
      <c r="DG86" s="36"/>
      <c r="DH86" s="36"/>
      <c r="DI86" s="36"/>
      <c r="DJ86" s="36"/>
      <c r="DK86" s="36"/>
      <c r="DL86" s="36"/>
      <c r="DM86" s="36"/>
      <c r="DN86" s="36"/>
      <c r="DO86" s="36"/>
      <c r="DP86" s="36"/>
      <c r="DQ86" s="36"/>
      <c r="DR86" s="36"/>
      <c r="DS86" s="36"/>
      <c r="DT86" s="36"/>
      <c r="DU86" s="36"/>
      <c r="DV86" s="36"/>
      <c r="DW86" s="36"/>
      <c r="DX86" s="36"/>
      <c r="DY86" s="36"/>
      <c r="DZ86" s="36"/>
      <c r="EA86" s="36"/>
      <c r="EB86" s="36"/>
      <c r="EC86" s="36"/>
      <c r="ED86" s="36"/>
      <c r="EE86" s="36"/>
      <c r="EF86" s="36"/>
      <c r="EG86" s="36"/>
      <c r="EH86" s="36"/>
      <c r="EI86" s="36"/>
      <c r="EJ86" s="36"/>
      <c r="EK86" s="36"/>
      <c r="EL86" s="36"/>
      <c r="EM86" s="36"/>
      <c r="EN86" s="36"/>
    </row>
    <row r="87" spans="1:144">
      <c r="A87" s="146" t="s">
        <v>349</v>
      </c>
      <c r="B87" s="146" t="s">
        <v>350</v>
      </c>
      <c r="C87" s="147" t="e">
        <f t="shared" si="389"/>
        <v>#REF!</v>
      </c>
      <c r="D87" s="147"/>
      <c r="E87" s="135">
        <f t="shared" si="390"/>
        <v>3</v>
      </c>
      <c r="F87" s="135">
        <f t="shared" si="391"/>
        <v>3</v>
      </c>
      <c r="G87" s="135" t="e">
        <f t="shared" si="392"/>
        <v>#REF!</v>
      </c>
      <c r="H87" s="135" t="e">
        <f t="shared" si="393"/>
        <v>#REF!</v>
      </c>
      <c r="I87" s="135" t="e">
        <f t="shared" si="394"/>
        <v>#REF!</v>
      </c>
      <c r="J87" s="135" t="e">
        <f t="shared" si="395"/>
        <v>#REF!</v>
      </c>
      <c r="K87" s="135" t="e">
        <f t="shared" si="396"/>
        <v>#REF!</v>
      </c>
      <c r="L87" s="135" t="e">
        <f t="shared" si="397"/>
        <v>#REF!</v>
      </c>
      <c r="M87" s="135" t="e">
        <f t="shared" si="398"/>
        <v>#REF!</v>
      </c>
      <c r="N87" s="135">
        <f t="shared" si="399"/>
        <v>15</v>
      </c>
      <c r="O87" s="135">
        <f t="shared" si="400"/>
        <v>0</v>
      </c>
      <c r="P87" s="135">
        <f t="shared" si="401"/>
        <v>18</v>
      </c>
      <c r="Q87" s="135" t="e">
        <f t="shared" si="402"/>
        <v>#REF!</v>
      </c>
      <c r="R87" s="135" t="e">
        <f t="shared" si="403"/>
        <v>#REF!</v>
      </c>
      <c r="S87" s="135" t="e">
        <f t="shared" si="404"/>
        <v>#REF!</v>
      </c>
      <c r="T87" s="135" t="e">
        <f t="shared" si="405"/>
        <v>#REF!</v>
      </c>
      <c r="U87" s="135" t="e">
        <f t="shared" si="406"/>
        <v>#REF!</v>
      </c>
      <c r="V87" s="135" t="e">
        <f t="shared" si="407"/>
        <v>#REF!</v>
      </c>
      <c r="W87" s="135" t="e">
        <f t="shared" si="408"/>
        <v>#REF!</v>
      </c>
      <c r="X87" s="135" t="e">
        <f t="shared" si="409"/>
        <v>#REF!</v>
      </c>
      <c r="Y87" s="135" t="e">
        <f t="shared" si="410"/>
        <v>#REF!</v>
      </c>
      <c r="Z87" s="135" t="e">
        <f t="shared" si="411"/>
        <v>#REF!</v>
      </c>
      <c r="AA87" s="135" t="e">
        <f t="shared" si="412"/>
        <v>#REF!</v>
      </c>
      <c r="AB87" s="135" t="e">
        <f t="shared" si="413"/>
        <v>#REF!</v>
      </c>
      <c r="AC87" s="135" t="e">
        <f t="shared" si="414"/>
        <v>#REF!</v>
      </c>
      <c r="AD87" s="135" t="e">
        <f t="shared" si="415"/>
        <v>#REF!</v>
      </c>
      <c r="AE87" s="135" t="e">
        <f t="shared" si="416"/>
        <v>#REF!</v>
      </c>
      <c r="AF87" s="135" t="e">
        <f t="shared" si="417"/>
        <v>#REF!</v>
      </c>
      <c r="AG87" s="135" t="e">
        <f t="shared" si="418"/>
        <v>#REF!</v>
      </c>
      <c r="AH87" s="135" t="e">
        <f t="shared" si="419"/>
        <v>#REF!</v>
      </c>
      <c r="AI87" s="135" t="e">
        <f t="shared" si="420"/>
        <v>#REF!</v>
      </c>
      <c r="AJ87" s="135" t="e">
        <f t="shared" si="421"/>
        <v>#REF!</v>
      </c>
      <c r="AK87" s="135" t="e">
        <f t="shared" si="422"/>
        <v>#REF!</v>
      </c>
      <c r="AL87" s="135" t="e">
        <f t="shared" si="423"/>
        <v>#REF!</v>
      </c>
      <c r="AM87" s="135" t="e">
        <f t="shared" si="424"/>
        <v>#REF!</v>
      </c>
      <c r="AN87" s="135" t="e">
        <f t="shared" si="425"/>
        <v>#REF!</v>
      </c>
      <c r="AO87" s="135" t="e">
        <f t="shared" si="426"/>
        <v>#REF!</v>
      </c>
      <c r="AP87" s="135" t="e">
        <f t="shared" si="427"/>
        <v>#REF!</v>
      </c>
      <c r="AQ87" s="135" t="e">
        <f t="shared" si="428"/>
        <v>#REF!</v>
      </c>
      <c r="AR87" s="135" t="e">
        <f t="shared" si="429"/>
        <v>#REF!</v>
      </c>
      <c r="AS87" s="135" t="e">
        <f t="shared" si="430"/>
        <v>#REF!</v>
      </c>
      <c r="AT87" s="135" t="e">
        <f t="shared" si="431"/>
        <v>#REF!</v>
      </c>
      <c r="AU87" s="135" t="e">
        <f t="shared" si="432"/>
        <v>#REF!</v>
      </c>
      <c r="AV87" s="135" t="e">
        <f t="shared" si="433"/>
        <v>#REF!</v>
      </c>
      <c r="AW87" s="135" t="e">
        <f t="shared" si="434"/>
        <v>#REF!</v>
      </c>
      <c r="AX87" s="135" t="e">
        <f t="shared" si="435"/>
        <v>#REF!</v>
      </c>
      <c r="AY87" s="135" t="e">
        <f t="shared" si="436"/>
        <v>#REF!</v>
      </c>
      <c r="AZ87" s="135" t="e">
        <f t="shared" si="437"/>
        <v>#REF!</v>
      </c>
      <c r="BA87" s="135" t="e">
        <f t="shared" si="438"/>
        <v>#REF!</v>
      </c>
      <c r="BB87" s="135" t="e">
        <f t="shared" si="439"/>
        <v>#REF!</v>
      </c>
      <c r="BC87" s="135" t="e">
        <f t="shared" si="440"/>
        <v>#REF!</v>
      </c>
      <c r="BD87" s="135" t="e">
        <f t="shared" si="441"/>
        <v>#REF!</v>
      </c>
      <c r="BE87" s="135" t="e">
        <f t="shared" si="442"/>
        <v>#REF!</v>
      </c>
      <c r="BF87" s="135" t="e">
        <f t="shared" si="443"/>
        <v>#REF!</v>
      </c>
      <c r="BG87" s="135" t="e">
        <f t="shared" si="444"/>
        <v>#REF!</v>
      </c>
      <c r="BH87" s="135" t="e">
        <f t="shared" si="445"/>
        <v>#REF!</v>
      </c>
      <c r="BI87" s="135" t="e">
        <f t="shared" si="446"/>
        <v>#REF!</v>
      </c>
      <c r="BJ87" s="135" t="e">
        <f t="shared" si="447"/>
        <v>#REF!</v>
      </c>
      <c r="BK87" s="135" t="e">
        <f t="shared" si="448"/>
        <v>#REF!</v>
      </c>
      <c r="BL87" s="135" t="e">
        <f t="shared" si="449"/>
        <v>#REF!</v>
      </c>
      <c r="BM87" s="135" t="e">
        <f t="shared" si="450"/>
        <v>#REF!</v>
      </c>
      <c r="BN87" s="135" t="e">
        <f t="shared" si="451"/>
        <v>#REF!</v>
      </c>
      <c r="BO87" s="135" t="e">
        <f t="shared" si="452"/>
        <v>#REF!</v>
      </c>
      <c r="BP87" s="135" t="e">
        <f t="shared" si="453"/>
        <v>#REF!</v>
      </c>
      <c r="BQ87" s="135" t="e">
        <f t="shared" si="454"/>
        <v>#REF!</v>
      </c>
      <c r="BR87" s="135" t="e">
        <f t="shared" si="455"/>
        <v>#REF!</v>
      </c>
      <c r="BS87" s="135" t="e">
        <f t="shared" si="456"/>
        <v>#REF!</v>
      </c>
      <c r="BT87" s="135" t="e">
        <f t="shared" si="457"/>
        <v>#REF!</v>
      </c>
      <c r="BU87" s="135" t="e">
        <f t="shared" si="458"/>
        <v>#REF!</v>
      </c>
      <c r="BV87" s="135" t="e">
        <f t="shared" si="459"/>
        <v>#REF!</v>
      </c>
      <c r="BW87" s="135" t="e">
        <f t="shared" si="460"/>
        <v>#REF!</v>
      </c>
      <c r="BX87" s="135" t="e">
        <f t="shared" si="461"/>
        <v>#REF!</v>
      </c>
      <c r="BY87" s="135" t="e">
        <f t="shared" si="462"/>
        <v>#REF!</v>
      </c>
      <c r="BZ87" s="135" t="e">
        <f t="shared" si="463"/>
        <v>#REF!</v>
      </c>
      <c r="CA87" s="135" t="e">
        <f t="shared" si="464"/>
        <v>#REF!</v>
      </c>
      <c r="CB87" s="135" t="e">
        <f t="shared" si="465"/>
        <v>#REF!</v>
      </c>
      <c r="CC87" s="135" t="e">
        <f t="shared" si="466"/>
        <v>#REF!</v>
      </c>
      <c r="CD87" s="135" t="e">
        <f t="shared" si="467"/>
        <v>#REF!</v>
      </c>
      <c r="CE87" s="135" t="e">
        <f t="shared" si="468"/>
        <v>#REF!</v>
      </c>
      <c r="CF87" s="135" t="e">
        <f t="shared" si="469"/>
        <v>#REF!</v>
      </c>
      <c r="CG87" s="135" t="e">
        <f t="shared" si="470"/>
        <v>#REF!</v>
      </c>
      <c r="CH87" s="135" t="e">
        <f t="shared" si="471"/>
        <v>#REF!</v>
      </c>
      <c r="CI87" s="135" t="e">
        <f t="shared" si="472"/>
        <v>#REF!</v>
      </c>
      <c r="CJ87" s="135" t="e">
        <f t="shared" si="473"/>
        <v>#REF!</v>
      </c>
      <c r="CK87" s="135" t="e">
        <f t="shared" si="474"/>
        <v>#REF!</v>
      </c>
      <c r="CL87" s="135" t="e">
        <f t="shared" si="475"/>
        <v>#REF!</v>
      </c>
      <c r="CM87" s="135" t="e">
        <f t="shared" si="476"/>
        <v>#REF!</v>
      </c>
      <c r="CN87" s="135" t="e">
        <f t="shared" si="477"/>
        <v>#REF!</v>
      </c>
      <c r="CO87" s="135" t="e">
        <f t="shared" si="478"/>
        <v>#REF!</v>
      </c>
      <c r="CP87" s="135" t="e">
        <f t="shared" si="479"/>
        <v>#REF!</v>
      </c>
      <c r="CQ87" s="135" t="e">
        <f t="shared" si="480"/>
        <v>#REF!</v>
      </c>
      <c r="CR87" s="135" t="e">
        <f t="shared" si="481"/>
        <v>#REF!</v>
      </c>
      <c r="CS87" s="135" t="e">
        <f t="shared" si="482"/>
        <v>#REF!</v>
      </c>
      <c r="CU87" s="36"/>
      <c r="CV87" s="36"/>
      <c r="CW87" s="36"/>
      <c r="CX87" s="36"/>
      <c r="CY87" s="36"/>
      <c r="CZ87" s="36"/>
      <c r="DA87" s="36"/>
      <c r="DB87" s="36"/>
      <c r="DC87" s="36"/>
      <c r="DD87" s="36"/>
      <c r="DE87" s="36"/>
      <c r="DF87" s="36"/>
      <c r="DG87" s="36"/>
      <c r="DH87" s="36"/>
      <c r="DI87" s="36"/>
      <c r="DJ87" s="36"/>
      <c r="DK87" s="36"/>
      <c r="DL87" s="36"/>
      <c r="DM87" s="36"/>
      <c r="DN87" s="36"/>
      <c r="DO87" s="36"/>
      <c r="DP87" s="36"/>
      <c r="DQ87" s="36"/>
      <c r="DR87" s="36"/>
      <c r="DS87" s="36"/>
      <c r="DT87" s="36"/>
      <c r="DU87" s="36"/>
      <c r="DV87" s="36"/>
      <c r="DW87" s="36"/>
      <c r="DX87" s="36"/>
      <c r="DY87" s="36"/>
      <c r="DZ87" s="36"/>
      <c r="EA87" s="36"/>
      <c r="EB87" s="36"/>
      <c r="EC87" s="36"/>
      <c r="ED87" s="36"/>
      <c r="EE87" s="36"/>
      <c r="EF87" s="36"/>
      <c r="EG87" s="36"/>
      <c r="EH87" s="36"/>
      <c r="EI87" s="36"/>
      <c r="EJ87" s="36"/>
      <c r="EK87" s="36"/>
      <c r="EL87" s="36"/>
      <c r="EM87" s="36"/>
      <c r="EN87" s="36"/>
    </row>
    <row r="88" spans="1:144">
      <c r="A88" s="146" t="s">
        <v>351</v>
      </c>
      <c r="B88" s="146" t="s">
        <v>352</v>
      </c>
      <c r="C88" s="147" t="e">
        <f t="shared" si="389"/>
        <v>#REF!</v>
      </c>
      <c r="D88" s="147"/>
      <c r="E88" s="135">
        <f t="shared" si="390"/>
        <v>0</v>
      </c>
      <c r="F88" s="135">
        <f t="shared" si="391"/>
        <v>0</v>
      </c>
      <c r="G88" s="135" t="e">
        <f t="shared" si="392"/>
        <v>#REF!</v>
      </c>
      <c r="H88" s="135" t="e">
        <f t="shared" si="393"/>
        <v>#REF!</v>
      </c>
      <c r="I88" s="135" t="e">
        <f t="shared" si="394"/>
        <v>#REF!</v>
      </c>
      <c r="J88" s="135" t="e">
        <f t="shared" si="395"/>
        <v>#REF!</v>
      </c>
      <c r="K88" s="135" t="e">
        <f t="shared" si="396"/>
        <v>#REF!</v>
      </c>
      <c r="L88" s="135" t="e">
        <f t="shared" si="397"/>
        <v>#REF!</v>
      </c>
      <c r="M88" s="135" t="e">
        <f t="shared" si="398"/>
        <v>#REF!</v>
      </c>
      <c r="N88" s="135">
        <f t="shared" si="399"/>
        <v>0</v>
      </c>
      <c r="O88" s="135">
        <f t="shared" si="400"/>
        <v>5</v>
      </c>
      <c r="P88" s="135">
        <f t="shared" si="401"/>
        <v>12</v>
      </c>
      <c r="Q88" s="135" t="e">
        <f t="shared" si="402"/>
        <v>#REF!</v>
      </c>
      <c r="R88" s="135" t="e">
        <f t="shared" si="403"/>
        <v>#REF!</v>
      </c>
      <c r="S88" s="135" t="e">
        <f t="shared" si="404"/>
        <v>#REF!</v>
      </c>
      <c r="T88" s="135" t="e">
        <f t="shared" si="405"/>
        <v>#REF!</v>
      </c>
      <c r="U88" s="135" t="e">
        <f t="shared" si="406"/>
        <v>#REF!</v>
      </c>
      <c r="V88" s="135" t="e">
        <f t="shared" si="407"/>
        <v>#REF!</v>
      </c>
      <c r="W88" s="135" t="e">
        <f t="shared" si="408"/>
        <v>#REF!</v>
      </c>
      <c r="X88" s="135" t="e">
        <f t="shared" si="409"/>
        <v>#REF!</v>
      </c>
      <c r="Y88" s="135" t="e">
        <f t="shared" si="410"/>
        <v>#REF!</v>
      </c>
      <c r="Z88" s="135" t="e">
        <f t="shared" si="411"/>
        <v>#REF!</v>
      </c>
      <c r="AA88" s="135" t="e">
        <f t="shared" si="412"/>
        <v>#REF!</v>
      </c>
      <c r="AB88" s="135" t="e">
        <f t="shared" si="413"/>
        <v>#REF!</v>
      </c>
      <c r="AC88" s="135" t="e">
        <f t="shared" si="414"/>
        <v>#REF!</v>
      </c>
      <c r="AD88" s="135" t="e">
        <f t="shared" si="415"/>
        <v>#REF!</v>
      </c>
      <c r="AE88" s="135" t="e">
        <f t="shared" si="416"/>
        <v>#REF!</v>
      </c>
      <c r="AF88" s="135" t="e">
        <f t="shared" si="417"/>
        <v>#REF!</v>
      </c>
      <c r="AG88" s="135" t="e">
        <f t="shared" si="418"/>
        <v>#REF!</v>
      </c>
      <c r="AH88" s="135" t="e">
        <f t="shared" si="419"/>
        <v>#REF!</v>
      </c>
      <c r="AI88" s="135" t="e">
        <f t="shared" si="420"/>
        <v>#REF!</v>
      </c>
      <c r="AJ88" s="135" t="e">
        <f t="shared" si="421"/>
        <v>#REF!</v>
      </c>
      <c r="AK88" s="135" t="e">
        <f t="shared" si="422"/>
        <v>#REF!</v>
      </c>
      <c r="AL88" s="135" t="e">
        <f t="shared" si="423"/>
        <v>#REF!</v>
      </c>
      <c r="AM88" s="135" t="e">
        <f t="shared" si="424"/>
        <v>#REF!</v>
      </c>
      <c r="AN88" s="135" t="e">
        <f t="shared" si="425"/>
        <v>#REF!</v>
      </c>
      <c r="AO88" s="135" t="e">
        <f t="shared" si="426"/>
        <v>#REF!</v>
      </c>
      <c r="AP88" s="135" t="e">
        <f t="shared" si="427"/>
        <v>#REF!</v>
      </c>
      <c r="AQ88" s="135" t="e">
        <f t="shared" si="428"/>
        <v>#REF!</v>
      </c>
      <c r="AR88" s="135" t="e">
        <f t="shared" si="429"/>
        <v>#REF!</v>
      </c>
      <c r="AS88" s="135" t="e">
        <f t="shared" si="430"/>
        <v>#REF!</v>
      </c>
      <c r="AT88" s="135" t="e">
        <f t="shared" si="431"/>
        <v>#REF!</v>
      </c>
      <c r="AU88" s="135" t="e">
        <f t="shared" si="432"/>
        <v>#REF!</v>
      </c>
      <c r="AV88" s="135" t="e">
        <f t="shared" si="433"/>
        <v>#REF!</v>
      </c>
      <c r="AW88" s="135" t="e">
        <f t="shared" si="434"/>
        <v>#REF!</v>
      </c>
      <c r="AX88" s="135" t="e">
        <f t="shared" si="435"/>
        <v>#REF!</v>
      </c>
      <c r="AY88" s="135" t="e">
        <f t="shared" si="436"/>
        <v>#REF!</v>
      </c>
      <c r="AZ88" s="135" t="e">
        <f t="shared" si="437"/>
        <v>#REF!</v>
      </c>
      <c r="BA88" s="135" t="e">
        <f t="shared" si="438"/>
        <v>#REF!</v>
      </c>
      <c r="BB88" s="135" t="e">
        <f t="shared" si="439"/>
        <v>#REF!</v>
      </c>
      <c r="BC88" s="135" t="e">
        <f t="shared" si="440"/>
        <v>#REF!</v>
      </c>
      <c r="BD88" s="135" t="e">
        <f t="shared" si="441"/>
        <v>#REF!</v>
      </c>
      <c r="BE88" s="135" t="e">
        <f t="shared" si="442"/>
        <v>#REF!</v>
      </c>
      <c r="BF88" s="135" t="e">
        <f t="shared" si="443"/>
        <v>#REF!</v>
      </c>
      <c r="BG88" s="135" t="e">
        <f t="shared" si="444"/>
        <v>#REF!</v>
      </c>
      <c r="BH88" s="135" t="e">
        <f t="shared" si="445"/>
        <v>#REF!</v>
      </c>
      <c r="BI88" s="135" t="e">
        <f t="shared" si="446"/>
        <v>#REF!</v>
      </c>
      <c r="BJ88" s="135" t="e">
        <f t="shared" si="447"/>
        <v>#REF!</v>
      </c>
      <c r="BK88" s="135" t="e">
        <f t="shared" si="448"/>
        <v>#REF!</v>
      </c>
      <c r="BL88" s="135" t="e">
        <f t="shared" si="449"/>
        <v>#REF!</v>
      </c>
      <c r="BM88" s="135" t="e">
        <f t="shared" si="450"/>
        <v>#REF!</v>
      </c>
      <c r="BN88" s="135" t="e">
        <f t="shared" si="451"/>
        <v>#REF!</v>
      </c>
      <c r="BO88" s="135" t="e">
        <f t="shared" si="452"/>
        <v>#REF!</v>
      </c>
      <c r="BP88" s="135" t="e">
        <f t="shared" si="453"/>
        <v>#REF!</v>
      </c>
      <c r="BQ88" s="135" t="e">
        <f t="shared" si="454"/>
        <v>#REF!</v>
      </c>
      <c r="BR88" s="135" t="e">
        <f t="shared" si="455"/>
        <v>#REF!</v>
      </c>
      <c r="BS88" s="135" t="e">
        <f t="shared" si="456"/>
        <v>#REF!</v>
      </c>
      <c r="BT88" s="135" t="e">
        <f t="shared" si="457"/>
        <v>#REF!</v>
      </c>
      <c r="BU88" s="135" t="e">
        <f t="shared" si="458"/>
        <v>#REF!</v>
      </c>
      <c r="BV88" s="135" t="e">
        <f t="shared" si="459"/>
        <v>#REF!</v>
      </c>
      <c r="BW88" s="135" t="e">
        <f t="shared" si="460"/>
        <v>#REF!</v>
      </c>
      <c r="BX88" s="135" t="e">
        <f t="shared" si="461"/>
        <v>#REF!</v>
      </c>
      <c r="BY88" s="135" t="e">
        <f t="shared" si="462"/>
        <v>#REF!</v>
      </c>
      <c r="BZ88" s="135" t="e">
        <f t="shared" si="463"/>
        <v>#REF!</v>
      </c>
      <c r="CA88" s="135" t="e">
        <f t="shared" si="464"/>
        <v>#REF!</v>
      </c>
      <c r="CB88" s="135" t="e">
        <f t="shared" si="465"/>
        <v>#REF!</v>
      </c>
      <c r="CC88" s="135" t="e">
        <f t="shared" si="466"/>
        <v>#REF!</v>
      </c>
      <c r="CD88" s="135" t="e">
        <f t="shared" si="467"/>
        <v>#REF!</v>
      </c>
      <c r="CE88" s="135" t="e">
        <f t="shared" si="468"/>
        <v>#REF!</v>
      </c>
      <c r="CF88" s="135" t="e">
        <f t="shared" si="469"/>
        <v>#REF!</v>
      </c>
      <c r="CG88" s="135" t="e">
        <f t="shared" si="470"/>
        <v>#REF!</v>
      </c>
      <c r="CH88" s="135" t="e">
        <f t="shared" si="471"/>
        <v>#REF!</v>
      </c>
      <c r="CI88" s="135" t="e">
        <f t="shared" si="472"/>
        <v>#REF!</v>
      </c>
      <c r="CJ88" s="135" t="e">
        <f t="shared" si="473"/>
        <v>#REF!</v>
      </c>
      <c r="CK88" s="135" t="e">
        <f t="shared" si="474"/>
        <v>#REF!</v>
      </c>
      <c r="CL88" s="135" t="e">
        <f t="shared" si="475"/>
        <v>#REF!</v>
      </c>
      <c r="CM88" s="135" t="e">
        <f t="shared" si="476"/>
        <v>#REF!</v>
      </c>
      <c r="CN88" s="135" t="e">
        <f t="shared" si="477"/>
        <v>#REF!</v>
      </c>
      <c r="CO88" s="135" t="e">
        <f t="shared" si="478"/>
        <v>#REF!</v>
      </c>
      <c r="CP88" s="135" t="e">
        <f t="shared" si="479"/>
        <v>#REF!</v>
      </c>
      <c r="CQ88" s="135" t="e">
        <f t="shared" si="480"/>
        <v>#REF!</v>
      </c>
      <c r="CR88" s="135" t="e">
        <f t="shared" si="481"/>
        <v>#REF!</v>
      </c>
      <c r="CS88" s="135" t="e">
        <f t="shared" si="482"/>
        <v>#REF!</v>
      </c>
      <c r="CU88" s="36"/>
      <c r="CV88" s="36"/>
      <c r="CW88" s="36"/>
      <c r="CX88" s="36"/>
      <c r="CY88" s="36"/>
      <c r="CZ88" s="36"/>
      <c r="DA88" s="36"/>
      <c r="DB88" s="36"/>
      <c r="DC88" s="36"/>
      <c r="DD88" s="36"/>
      <c r="DE88" s="36"/>
      <c r="DF88" s="36"/>
      <c r="DG88" s="36"/>
      <c r="DH88" s="36"/>
      <c r="DI88" s="36"/>
      <c r="DJ88" s="36"/>
      <c r="DK88" s="36"/>
      <c r="DL88" s="36"/>
      <c r="DM88" s="36"/>
      <c r="DN88" s="36"/>
      <c r="DO88" s="36"/>
      <c r="DP88" s="36"/>
      <c r="DQ88" s="36"/>
      <c r="DR88" s="36"/>
      <c r="DS88" s="36"/>
      <c r="DT88" s="36"/>
      <c r="DU88" s="36"/>
      <c r="DV88" s="36"/>
      <c r="DW88" s="36"/>
      <c r="DX88" s="36"/>
      <c r="DY88" s="36"/>
      <c r="DZ88" s="36"/>
      <c r="EA88" s="36"/>
      <c r="EB88" s="36"/>
      <c r="EC88" s="36"/>
      <c r="ED88" s="36"/>
      <c r="EE88" s="36"/>
      <c r="EF88" s="36"/>
      <c r="EG88" s="36"/>
      <c r="EH88" s="36"/>
      <c r="EI88" s="36"/>
      <c r="EJ88" s="36"/>
      <c r="EK88" s="36"/>
      <c r="EL88" s="36"/>
      <c r="EM88" s="36"/>
      <c r="EN88" s="36"/>
    </row>
    <row r="89" spans="1:144">
      <c r="A89" s="146" t="s">
        <v>353</v>
      </c>
      <c r="B89" s="146" t="s">
        <v>354</v>
      </c>
      <c r="C89" s="147" t="e">
        <f t="shared" si="389"/>
        <v>#REF!</v>
      </c>
      <c r="D89" s="147"/>
      <c r="E89" s="135">
        <f t="shared" si="390"/>
        <v>9</v>
      </c>
      <c r="F89" s="135">
        <f t="shared" si="391"/>
        <v>7</v>
      </c>
      <c r="G89" s="135" t="e">
        <f t="shared" si="392"/>
        <v>#REF!</v>
      </c>
      <c r="H89" s="135" t="e">
        <f t="shared" si="393"/>
        <v>#REF!</v>
      </c>
      <c r="I89" s="135" t="e">
        <f t="shared" si="394"/>
        <v>#REF!</v>
      </c>
      <c r="J89" s="135" t="e">
        <f t="shared" si="395"/>
        <v>#REF!</v>
      </c>
      <c r="K89" s="135" t="e">
        <f t="shared" si="396"/>
        <v>#REF!</v>
      </c>
      <c r="L89" s="135" t="e">
        <f t="shared" si="397"/>
        <v>#REF!</v>
      </c>
      <c r="M89" s="135" t="e">
        <f t="shared" si="398"/>
        <v>#REF!</v>
      </c>
      <c r="N89" s="135">
        <f t="shared" si="399"/>
        <v>45</v>
      </c>
      <c r="O89" s="135">
        <f t="shared" si="400"/>
        <v>1</v>
      </c>
      <c r="P89" s="135">
        <f t="shared" si="401"/>
        <v>152</v>
      </c>
      <c r="Q89" s="135" t="e">
        <f t="shared" si="402"/>
        <v>#REF!</v>
      </c>
      <c r="R89" s="135" t="e">
        <f t="shared" si="403"/>
        <v>#REF!</v>
      </c>
      <c r="S89" s="135" t="e">
        <f t="shared" si="404"/>
        <v>#REF!</v>
      </c>
      <c r="T89" s="135" t="e">
        <f t="shared" si="405"/>
        <v>#REF!</v>
      </c>
      <c r="U89" s="135" t="e">
        <f t="shared" si="406"/>
        <v>#REF!</v>
      </c>
      <c r="V89" s="135" t="e">
        <f t="shared" si="407"/>
        <v>#REF!</v>
      </c>
      <c r="W89" s="135" t="e">
        <f t="shared" si="408"/>
        <v>#REF!</v>
      </c>
      <c r="X89" s="135" t="e">
        <f t="shared" si="409"/>
        <v>#REF!</v>
      </c>
      <c r="Y89" s="135" t="e">
        <f t="shared" si="410"/>
        <v>#REF!</v>
      </c>
      <c r="Z89" s="135" t="e">
        <f t="shared" si="411"/>
        <v>#REF!</v>
      </c>
      <c r="AA89" s="135" t="e">
        <f t="shared" si="412"/>
        <v>#REF!</v>
      </c>
      <c r="AB89" s="135" t="e">
        <f t="shared" si="413"/>
        <v>#REF!</v>
      </c>
      <c r="AC89" s="135" t="e">
        <f t="shared" si="414"/>
        <v>#REF!</v>
      </c>
      <c r="AD89" s="135" t="e">
        <f t="shared" si="415"/>
        <v>#REF!</v>
      </c>
      <c r="AE89" s="135" t="e">
        <f t="shared" si="416"/>
        <v>#REF!</v>
      </c>
      <c r="AF89" s="135" t="e">
        <f t="shared" si="417"/>
        <v>#REF!</v>
      </c>
      <c r="AG89" s="135" t="e">
        <f t="shared" si="418"/>
        <v>#REF!</v>
      </c>
      <c r="AH89" s="135" t="e">
        <f t="shared" si="419"/>
        <v>#REF!</v>
      </c>
      <c r="AI89" s="135" t="e">
        <f t="shared" si="420"/>
        <v>#REF!</v>
      </c>
      <c r="AJ89" s="135" t="e">
        <f t="shared" si="421"/>
        <v>#REF!</v>
      </c>
      <c r="AK89" s="135" t="e">
        <f t="shared" si="422"/>
        <v>#REF!</v>
      </c>
      <c r="AL89" s="135" t="e">
        <f t="shared" si="423"/>
        <v>#REF!</v>
      </c>
      <c r="AM89" s="135" t="e">
        <f t="shared" si="424"/>
        <v>#REF!</v>
      </c>
      <c r="AN89" s="135" t="e">
        <f t="shared" si="425"/>
        <v>#REF!</v>
      </c>
      <c r="AO89" s="135" t="e">
        <f t="shared" si="426"/>
        <v>#REF!</v>
      </c>
      <c r="AP89" s="135" t="e">
        <f t="shared" si="427"/>
        <v>#REF!</v>
      </c>
      <c r="AQ89" s="135" t="e">
        <f t="shared" si="428"/>
        <v>#REF!</v>
      </c>
      <c r="AR89" s="135" t="e">
        <f t="shared" si="429"/>
        <v>#REF!</v>
      </c>
      <c r="AS89" s="135" t="e">
        <f t="shared" si="430"/>
        <v>#REF!</v>
      </c>
      <c r="AT89" s="135" t="e">
        <f t="shared" si="431"/>
        <v>#REF!</v>
      </c>
      <c r="AU89" s="135" t="e">
        <f t="shared" si="432"/>
        <v>#REF!</v>
      </c>
      <c r="AV89" s="135" t="e">
        <f t="shared" si="433"/>
        <v>#REF!</v>
      </c>
      <c r="AW89" s="135" t="e">
        <f t="shared" si="434"/>
        <v>#REF!</v>
      </c>
      <c r="AX89" s="135" t="e">
        <f t="shared" si="435"/>
        <v>#REF!</v>
      </c>
      <c r="AY89" s="135" t="e">
        <f t="shared" si="436"/>
        <v>#REF!</v>
      </c>
      <c r="AZ89" s="135" t="e">
        <f t="shared" si="437"/>
        <v>#REF!</v>
      </c>
      <c r="BA89" s="135" t="e">
        <f t="shared" si="438"/>
        <v>#REF!</v>
      </c>
      <c r="BB89" s="135" t="e">
        <f t="shared" si="439"/>
        <v>#REF!</v>
      </c>
      <c r="BC89" s="135" t="e">
        <f t="shared" si="440"/>
        <v>#REF!</v>
      </c>
      <c r="BD89" s="135" t="e">
        <f t="shared" si="441"/>
        <v>#REF!</v>
      </c>
      <c r="BE89" s="135" t="e">
        <f t="shared" si="442"/>
        <v>#REF!</v>
      </c>
      <c r="BF89" s="135" t="e">
        <f t="shared" si="443"/>
        <v>#REF!</v>
      </c>
      <c r="BG89" s="135" t="e">
        <f t="shared" si="444"/>
        <v>#REF!</v>
      </c>
      <c r="BH89" s="135" t="e">
        <f t="shared" si="445"/>
        <v>#REF!</v>
      </c>
      <c r="BI89" s="135" t="e">
        <f t="shared" si="446"/>
        <v>#REF!</v>
      </c>
      <c r="BJ89" s="135" t="e">
        <f t="shared" si="447"/>
        <v>#REF!</v>
      </c>
      <c r="BK89" s="135" t="e">
        <f t="shared" si="448"/>
        <v>#REF!</v>
      </c>
      <c r="BL89" s="135" t="e">
        <f t="shared" si="449"/>
        <v>#REF!</v>
      </c>
      <c r="BM89" s="135" t="e">
        <f t="shared" si="450"/>
        <v>#REF!</v>
      </c>
      <c r="BN89" s="135" t="e">
        <f t="shared" si="451"/>
        <v>#REF!</v>
      </c>
      <c r="BO89" s="135" t="e">
        <f t="shared" si="452"/>
        <v>#REF!</v>
      </c>
      <c r="BP89" s="135" t="e">
        <f t="shared" si="453"/>
        <v>#REF!</v>
      </c>
      <c r="BQ89" s="135" t="e">
        <f t="shared" si="454"/>
        <v>#REF!</v>
      </c>
      <c r="BR89" s="135" t="e">
        <f t="shared" si="455"/>
        <v>#REF!</v>
      </c>
      <c r="BS89" s="135" t="e">
        <f t="shared" si="456"/>
        <v>#REF!</v>
      </c>
      <c r="BT89" s="135" t="e">
        <f t="shared" si="457"/>
        <v>#REF!</v>
      </c>
      <c r="BU89" s="135" t="e">
        <f t="shared" si="458"/>
        <v>#REF!</v>
      </c>
      <c r="BV89" s="135" t="e">
        <f t="shared" si="459"/>
        <v>#REF!</v>
      </c>
      <c r="BW89" s="135" t="e">
        <f t="shared" si="460"/>
        <v>#REF!</v>
      </c>
      <c r="BX89" s="135" t="e">
        <f t="shared" si="461"/>
        <v>#REF!</v>
      </c>
      <c r="BY89" s="135" t="e">
        <f t="shared" si="462"/>
        <v>#REF!</v>
      </c>
      <c r="BZ89" s="135" t="e">
        <f t="shared" si="463"/>
        <v>#REF!</v>
      </c>
      <c r="CA89" s="135" t="e">
        <f t="shared" si="464"/>
        <v>#REF!</v>
      </c>
      <c r="CB89" s="135" t="e">
        <f t="shared" si="465"/>
        <v>#REF!</v>
      </c>
      <c r="CC89" s="135" t="e">
        <f t="shared" si="466"/>
        <v>#REF!</v>
      </c>
      <c r="CD89" s="135" t="e">
        <f t="shared" si="467"/>
        <v>#REF!</v>
      </c>
      <c r="CE89" s="135" t="e">
        <f t="shared" si="468"/>
        <v>#REF!</v>
      </c>
      <c r="CF89" s="135" t="e">
        <f t="shared" si="469"/>
        <v>#REF!</v>
      </c>
      <c r="CG89" s="135" t="e">
        <f t="shared" si="470"/>
        <v>#REF!</v>
      </c>
      <c r="CH89" s="135" t="e">
        <f t="shared" si="471"/>
        <v>#REF!</v>
      </c>
      <c r="CI89" s="135" t="e">
        <f t="shared" si="472"/>
        <v>#REF!</v>
      </c>
      <c r="CJ89" s="135" t="e">
        <f t="shared" si="473"/>
        <v>#REF!</v>
      </c>
      <c r="CK89" s="135" t="e">
        <f t="shared" si="474"/>
        <v>#REF!</v>
      </c>
      <c r="CL89" s="135" t="e">
        <f t="shared" si="475"/>
        <v>#REF!</v>
      </c>
      <c r="CM89" s="135" t="e">
        <f t="shared" si="476"/>
        <v>#REF!</v>
      </c>
      <c r="CN89" s="135" t="e">
        <f t="shared" si="477"/>
        <v>#REF!</v>
      </c>
      <c r="CO89" s="135" t="e">
        <f t="shared" si="478"/>
        <v>#REF!</v>
      </c>
      <c r="CP89" s="135" t="e">
        <f t="shared" si="479"/>
        <v>#REF!</v>
      </c>
      <c r="CQ89" s="135" t="e">
        <f t="shared" si="480"/>
        <v>#REF!</v>
      </c>
      <c r="CR89" s="135" t="e">
        <f t="shared" si="481"/>
        <v>#REF!</v>
      </c>
      <c r="CS89" s="135" t="e">
        <f t="shared" si="482"/>
        <v>#REF!</v>
      </c>
      <c r="CU89" s="36"/>
      <c r="CV89" s="36"/>
      <c r="CW89" s="36"/>
      <c r="CX89" s="36"/>
      <c r="CY89" s="36"/>
      <c r="CZ89" s="36"/>
      <c r="DA89" s="36"/>
      <c r="DB89" s="36"/>
      <c r="DC89" s="36"/>
      <c r="DD89" s="36"/>
      <c r="DE89" s="36"/>
      <c r="DF89" s="36"/>
      <c r="DG89" s="36"/>
      <c r="DH89" s="36"/>
      <c r="DI89" s="36"/>
      <c r="DJ89" s="36"/>
      <c r="DK89" s="36"/>
      <c r="DL89" s="36"/>
      <c r="DM89" s="36"/>
      <c r="DN89" s="36"/>
      <c r="DO89" s="36"/>
      <c r="DP89" s="36"/>
      <c r="DQ89" s="36"/>
      <c r="DR89" s="36"/>
      <c r="DS89" s="36"/>
      <c r="DT89" s="36"/>
      <c r="DU89" s="36"/>
      <c r="DV89" s="36"/>
      <c r="DW89" s="36"/>
      <c r="DX89" s="36"/>
      <c r="DY89" s="36"/>
      <c r="DZ89" s="36"/>
      <c r="EA89" s="36"/>
      <c r="EB89" s="36"/>
      <c r="EC89" s="36"/>
      <c r="ED89" s="36"/>
      <c r="EE89" s="36"/>
      <c r="EF89" s="36"/>
      <c r="EG89" s="36"/>
      <c r="EH89" s="36"/>
      <c r="EI89" s="36"/>
      <c r="EJ89" s="36"/>
      <c r="EK89" s="36"/>
      <c r="EL89" s="36"/>
      <c r="EM89" s="36"/>
      <c r="EN89" s="36"/>
    </row>
    <row r="90" spans="1:144">
      <c r="A90" s="146" t="s">
        <v>355</v>
      </c>
      <c r="B90" s="146" t="s">
        <v>356</v>
      </c>
      <c r="C90" s="147" t="e">
        <f t="shared" si="389"/>
        <v>#REF!</v>
      </c>
      <c r="D90" s="147"/>
      <c r="E90" s="135">
        <f t="shared" si="390"/>
        <v>0</v>
      </c>
      <c r="F90" s="135">
        <f t="shared" si="391"/>
        <v>0</v>
      </c>
      <c r="G90" s="135" t="e">
        <f t="shared" si="392"/>
        <v>#REF!</v>
      </c>
      <c r="H90" s="135" t="e">
        <f t="shared" si="393"/>
        <v>#REF!</v>
      </c>
      <c r="I90" s="135" t="e">
        <f t="shared" si="394"/>
        <v>#REF!</v>
      </c>
      <c r="J90" s="135" t="e">
        <f t="shared" si="395"/>
        <v>#REF!</v>
      </c>
      <c r="K90" s="135" t="e">
        <f t="shared" si="396"/>
        <v>#REF!</v>
      </c>
      <c r="L90" s="135" t="e">
        <f t="shared" si="397"/>
        <v>#REF!</v>
      </c>
      <c r="M90" s="135" t="e">
        <f t="shared" si="398"/>
        <v>#REF!</v>
      </c>
      <c r="N90" s="135">
        <f t="shared" si="399"/>
        <v>4</v>
      </c>
      <c r="O90" s="135">
        <f t="shared" si="400"/>
        <v>33</v>
      </c>
      <c r="P90" s="135">
        <f t="shared" si="401"/>
        <v>43</v>
      </c>
      <c r="Q90" s="135" t="e">
        <f t="shared" si="402"/>
        <v>#REF!</v>
      </c>
      <c r="R90" s="135" t="e">
        <f t="shared" si="403"/>
        <v>#REF!</v>
      </c>
      <c r="S90" s="135" t="e">
        <f t="shared" si="404"/>
        <v>#REF!</v>
      </c>
      <c r="T90" s="135" t="e">
        <f t="shared" si="405"/>
        <v>#REF!</v>
      </c>
      <c r="U90" s="135" t="e">
        <f t="shared" si="406"/>
        <v>#REF!</v>
      </c>
      <c r="V90" s="135" t="e">
        <f t="shared" si="407"/>
        <v>#REF!</v>
      </c>
      <c r="W90" s="135" t="e">
        <f t="shared" si="408"/>
        <v>#REF!</v>
      </c>
      <c r="X90" s="135" t="e">
        <f t="shared" si="409"/>
        <v>#REF!</v>
      </c>
      <c r="Y90" s="135" t="e">
        <f t="shared" si="410"/>
        <v>#REF!</v>
      </c>
      <c r="Z90" s="135" t="e">
        <f t="shared" si="411"/>
        <v>#REF!</v>
      </c>
      <c r="AA90" s="135" t="e">
        <f t="shared" si="412"/>
        <v>#REF!</v>
      </c>
      <c r="AB90" s="135" t="e">
        <f t="shared" si="413"/>
        <v>#REF!</v>
      </c>
      <c r="AC90" s="135" t="e">
        <f t="shared" si="414"/>
        <v>#REF!</v>
      </c>
      <c r="AD90" s="135" t="e">
        <f t="shared" si="415"/>
        <v>#REF!</v>
      </c>
      <c r="AE90" s="135" t="e">
        <f t="shared" si="416"/>
        <v>#REF!</v>
      </c>
      <c r="AF90" s="135" t="e">
        <f t="shared" si="417"/>
        <v>#REF!</v>
      </c>
      <c r="AG90" s="135" t="e">
        <f t="shared" si="418"/>
        <v>#REF!</v>
      </c>
      <c r="AH90" s="135" t="e">
        <f t="shared" si="419"/>
        <v>#REF!</v>
      </c>
      <c r="AI90" s="135" t="e">
        <f t="shared" si="420"/>
        <v>#REF!</v>
      </c>
      <c r="AJ90" s="135" t="e">
        <f t="shared" si="421"/>
        <v>#REF!</v>
      </c>
      <c r="AK90" s="135" t="e">
        <f t="shared" si="422"/>
        <v>#REF!</v>
      </c>
      <c r="AL90" s="135" t="e">
        <f t="shared" si="423"/>
        <v>#REF!</v>
      </c>
      <c r="AM90" s="135" t="e">
        <f t="shared" si="424"/>
        <v>#REF!</v>
      </c>
      <c r="AN90" s="135" t="e">
        <f t="shared" si="425"/>
        <v>#REF!</v>
      </c>
      <c r="AO90" s="135" t="e">
        <f t="shared" si="426"/>
        <v>#REF!</v>
      </c>
      <c r="AP90" s="135" t="e">
        <f t="shared" si="427"/>
        <v>#REF!</v>
      </c>
      <c r="AQ90" s="135" t="e">
        <f t="shared" si="428"/>
        <v>#REF!</v>
      </c>
      <c r="AR90" s="135" t="e">
        <f t="shared" si="429"/>
        <v>#REF!</v>
      </c>
      <c r="AS90" s="135" t="e">
        <f t="shared" si="430"/>
        <v>#REF!</v>
      </c>
      <c r="AT90" s="135" t="e">
        <f t="shared" si="431"/>
        <v>#REF!</v>
      </c>
      <c r="AU90" s="135" t="e">
        <f t="shared" si="432"/>
        <v>#REF!</v>
      </c>
      <c r="AV90" s="135" t="e">
        <f t="shared" si="433"/>
        <v>#REF!</v>
      </c>
      <c r="AW90" s="135" t="e">
        <f t="shared" si="434"/>
        <v>#REF!</v>
      </c>
      <c r="AX90" s="135" t="e">
        <f t="shared" si="435"/>
        <v>#REF!</v>
      </c>
      <c r="AY90" s="135" t="e">
        <f t="shared" si="436"/>
        <v>#REF!</v>
      </c>
      <c r="AZ90" s="135" t="e">
        <f t="shared" si="437"/>
        <v>#REF!</v>
      </c>
      <c r="BA90" s="135" t="e">
        <f t="shared" si="438"/>
        <v>#REF!</v>
      </c>
      <c r="BB90" s="135" t="e">
        <f t="shared" si="439"/>
        <v>#REF!</v>
      </c>
      <c r="BC90" s="135" t="e">
        <f t="shared" si="440"/>
        <v>#REF!</v>
      </c>
      <c r="BD90" s="135" t="e">
        <f t="shared" si="441"/>
        <v>#REF!</v>
      </c>
      <c r="BE90" s="135" t="e">
        <f t="shared" si="442"/>
        <v>#REF!</v>
      </c>
      <c r="BF90" s="135" t="e">
        <f t="shared" si="443"/>
        <v>#REF!</v>
      </c>
      <c r="BG90" s="135" t="e">
        <f t="shared" si="444"/>
        <v>#REF!</v>
      </c>
      <c r="BH90" s="135" t="e">
        <f t="shared" si="445"/>
        <v>#REF!</v>
      </c>
      <c r="BI90" s="135" t="e">
        <f t="shared" si="446"/>
        <v>#REF!</v>
      </c>
      <c r="BJ90" s="135" t="e">
        <f t="shared" si="447"/>
        <v>#REF!</v>
      </c>
      <c r="BK90" s="135" t="e">
        <f t="shared" si="448"/>
        <v>#REF!</v>
      </c>
      <c r="BL90" s="135" t="e">
        <f t="shared" si="449"/>
        <v>#REF!</v>
      </c>
      <c r="BM90" s="135" t="e">
        <f t="shared" si="450"/>
        <v>#REF!</v>
      </c>
      <c r="BN90" s="135" t="e">
        <f t="shared" si="451"/>
        <v>#REF!</v>
      </c>
      <c r="BO90" s="135" t="e">
        <f t="shared" si="452"/>
        <v>#REF!</v>
      </c>
      <c r="BP90" s="135" t="e">
        <f t="shared" si="453"/>
        <v>#REF!</v>
      </c>
      <c r="BQ90" s="135" t="e">
        <f t="shared" si="454"/>
        <v>#REF!</v>
      </c>
      <c r="BR90" s="135" t="e">
        <f t="shared" si="455"/>
        <v>#REF!</v>
      </c>
      <c r="BS90" s="135" t="e">
        <f t="shared" si="456"/>
        <v>#REF!</v>
      </c>
      <c r="BT90" s="135" t="e">
        <f t="shared" si="457"/>
        <v>#REF!</v>
      </c>
      <c r="BU90" s="135" t="e">
        <f t="shared" si="458"/>
        <v>#REF!</v>
      </c>
      <c r="BV90" s="135" t="e">
        <f t="shared" si="459"/>
        <v>#REF!</v>
      </c>
      <c r="BW90" s="135" t="e">
        <f t="shared" si="460"/>
        <v>#REF!</v>
      </c>
      <c r="BX90" s="135" t="e">
        <f t="shared" si="461"/>
        <v>#REF!</v>
      </c>
      <c r="BY90" s="135" t="e">
        <f t="shared" si="462"/>
        <v>#REF!</v>
      </c>
      <c r="BZ90" s="135" t="e">
        <f t="shared" si="463"/>
        <v>#REF!</v>
      </c>
      <c r="CA90" s="135" t="e">
        <f t="shared" si="464"/>
        <v>#REF!</v>
      </c>
      <c r="CB90" s="135" t="e">
        <f t="shared" si="465"/>
        <v>#REF!</v>
      </c>
      <c r="CC90" s="135" t="e">
        <f t="shared" si="466"/>
        <v>#REF!</v>
      </c>
      <c r="CD90" s="135" t="e">
        <f t="shared" si="467"/>
        <v>#REF!</v>
      </c>
      <c r="CE90" s="135" t="e">
        <f t="shared" si="468"/>
        <v>#REF!</v>
      </c>
      <c r="CF90" s="135" t="e">
        <f t="shared" si="469"/>
        <v>#REF!</v>
      </c>
      <c r="CG90" s="135" t="e">
        <f t="shared" si="470"/>
        <v>#REF!</v>
      </c>
      <c r="CH90" s="135" t="e">
        <f t="shared" si="471"/>
        <v>#REF!</v>
      </c>
      <c r="CI90" s="135" t="e">
        <f t="shared" si="472"/>
        <v>#REF!</v>
      </c>
      <c r="CJ90" s="135" t="e">
        <f t="shared" si="473"/>
        <v>#REF!</v>
      </c>
      <c r="CK90" s="135" t="e">
        <f t="shared" si="474"/>
        <v>#REF!</v>
      </c>
      <c r="CL90" s="135" t="e">
        <f t="shared" si="475"/>
        <v>#REF!</v>
      </c>
      <c r="CM90" s="135" t="e">
        <f t="shared" si="476"/>
        <v>#REF!</v>
      </c>
      <c r="CN90" s="135" t="e">
        <f t="shared" si="477"/>
        <v>#REF!</v>
      </c>
      <c r="CO90" s="135" t="e">
        <f t="shared" si="478"/>
        <v>#REF!</v>
      </c>
      <c r="CP90" s="135" t="e">
        <f t="shared" si="479"/>
        <v>#REF!</v>
      </c>
      <c r="CQ90" s="135" t="e">
        <f t="shared" si="480"/>
        <v>#REF!</v>
      </c>
      <c r="CR90" s="135" t="e">
        <f t="shared" si="481"/>
        <v>#REF!</v>
      </c>
      <c r="CS90" s="135" t="e">
        <f t="shared" si="482"/>
        <v>#REF!</v>
      </c>
      <c r="CU90" s="36"/>
      <c r="CV90" s="36"/>
      <c r="CW90" s="36"/>
      <c r="CX90" s="36"/>
      <c r="CY90" s="36"/>
      <c r="CZ90" s="36"/>
      <c r="DA90" s="36"/>
      <c r="DB90" s="36"/>
      <c r="DC90" s="36"/>
      <c r="DD90" s="36"/>
      <c r="DE90" s="36"/>
      <c r="DF90" s="36"/>
      <c r="DG90" s="36"/>
      <c r="DH90" s="36"/>
      <c r="DI90" s="36"/>
      <c r="DJ90" s="36"/>
      <c r="DK90" s="36"/>
      <c r="DL90" s="36"/>
      <c r="DM90" s="36"/>
      <c r="DN90" s="36"/>
      <c r="DO90" s="36"/>
      <c r="DP90" s="36"/>
      <c r="DQ90" s="36"/>
      <c r="DR90" s="36"/>
      <c r="DS90" s="36"/>
      <c r="DT90" s="36"/>
      <c r="DU90" s="36"/>
      <c r="DV90" s="36"/>
      <c r="DW90" s="36"/>
      <c r="DX90" s="36"/>
      <c r="DY90" s="36"/>
      <c r="DZ90" s="36"/>
      <c r="EA90" s="36"/>
      <c r="EB90" s="36"/>
      <c r="EC90" s="36"/>
      <c r="ED90" s="36"/>
      <c r="EE90" s="36"/>
      <c r="EF90" s="36"/>
      <c r="EG90" s="36"/>
      <c r="EH90" s="36"/>
      <c r="EI90" s="36"/>
      <c r="EJ90" s="36"/>
      <c r="EK90" s="36"/>
      <c r="EL90" s="36"/>
      <c r="EM90" s="36"/>
      <c r="EN90" s="36"/>
    </row>
    <row r="91" spans="1:144">
      <c r="A91" s="146" t="s">
        <v>357</v>
      </c>
      <c r="B91" s="146" t="s">
        <v>358</v>
      </c>
      <c r="C91" s="147" t="e">
        <f t="shared" si="389"/>
        <v>#REF!</v>
      </c>
      <c r="D91" s="147"/>
      <c r="E91" s="135">
        <f t="shared" si="390"/>
        <v>0</v>
      </c>
      <c r="F91" s="135">
        <f t="shared" si="391"/>
        <v>0</v>
      </c>
      <c r="G91" s="135" t="e">
        <f t="shared" si="392"/>
        <v>#REF!</v>
      </c>
      <c r="H91" s="135" t="e">
        <f t="shared" si="393"/>
        <v>#REF!</v>
      </c>
      <c r="I91" s="135" t="e">
        <f t="shared" si="394"/>
        <v>#REF!</v>
      </c>
      <c r="J91" s="135" t="e">
        <f t="shared" si="395"/>
        <v>#REF!</v>
      </c>
      <c r="K91" s="135" t="e">
        <f t="shared" si="396"/>
        <v>#REF!</v>
      </c>
      <c r="L91" s="135" t="e">
        <f t="shared" si="397"/>
        <v>#REF!</v>
      </c>
      <c r="M91" s="135" t="e">
        <f t="shared" si="398"/>
        <v>#REF!</v>
      </c>
      <c r="N91" s="135">
        <f t="shared" si="399"/>
        <v>0</v>
      </c>
      <c r="O91" s="135">
        <f t="shared" si="400"/>
        <v>0</v>
      </c>
      <c r="P91" s="135">
        <f t="shared" si="401"/>
        <v>11</v>
      </c>
      <c r="Q91" s="135" t="e">
        <f t="shared" si="402"/>
        <v>#REF!</v>
      </c>
      <c r="R91" s="135" t="e">
        <f t="shared" si="403"/>
        <v>#REF!</v>
      </c>
      <c r="S91" s="135" t="e">
        <f t="shared" si="404"/>
        <v>#REF!</v>
      </c>
      <c r="T91" s="135" t="e">
        <f t="shared" si="405"/>
        <v>#REF!</v>
      </c>
      <c r="U91" s="135" t="e">
        <f t="shared" si="406"/>
        <v>#REF!</v>
      </c>
      <c r="V91" s="135" t="e">
        <f t="shared" si="407"/>
        <v>#REF!</v>
      </c>
      <c r="W91" s="135" t="e">
        <f t="shared" si="408"/>
        <v>#REF!</v>
      </c>
      <c r="X91" s="135" t="e">
        <f t="shared" si="409"/>
        <v>#REF!</v>
      </c>
      <c r="Y91" s="135" t="e">
        <f t="shared" si="410"/>
        <v>#REF!</v>
      </c>
      <c r="Z91" s="135" t="e">
        <f t="shared" si="411"/>
        <v>#REF!</v>
      </c>
      <c r="AA91" s="135" t="e">
        <f t="shared" si="412"/>
        <v>#REF!</v>
      </c>
      <c r="AB91" s="135" t="e">
        <f t="shared" si="413"/>
        <v>#REF!</v>
      </c>
      <c r="AC91" s="135" t="e">
        <f t="shared" si="414"/>
        <v>#REF!</v>
      </c>
      <c r="AD91" s="135" t="e">
        <f t="shared" si="415"/>
        <v>#REF!</v>
      </c>
      <c r="AE91" s="135" t="e">
        <f t="shared" si="416"/>
        <v>#REF!</v>
      </c>
      <c r="AF91" s="135" t="e">
        <f t="shared" si="417"/>
        <v>#REF!</v>
      </c>
      <c r="AG91" s="135" t="e">
        <f t="shared" si="418"/>
        <v>#REF!</v>
      </c>
      <c r="AH91" s="135" t="e">
        <f t="shared" si="419"/>
        <v>#REF!</v>
      </c>
      <c r="AI91" s="135" t="e">
        <f t="shared" si="420"/>
        <v>#REF!</v>
      </c>
      <c r="AJ91" s="135" t="e">
        <f t="shared" si="421"/>
        <v>#REF!</v>
      </c>
      <c r="AK91" s="135" t="e">
        <f t="shared" si="422"/>
        <v>#REF!</v>
      </c>
      <c r="AL91" s="135" t="e">
        <f t="shared" si="423"/>
        <v>#REF!</v>
      </c>
      <c r="AM91" s="135" t="e">
        <f t="shared" si="424"/>
        <v>#REF!</v>
      </c>
      <c r="AN91" s="135" t="e">
        <f t="shared" si="425"/>
        <v>#REF!</v>
      </c>
      <c r="AO91" s="135" t="e">
        <f t="shared" si="426"/>
        <v>#REF!</v>
      </c>
      <c r="AP91" s="135" t="e">
        <f t="shared" si="427"/>
        <v>#REF!</v>
      </c>
      <c r="AQ91" s="135" t="e">
        <f t="shared" si="428"/>
        <v>#REF!</v>
      </c>
      <c r="AR91" s="135" t="e">
        <f t="shared" si="429"/>
        <v>#REF!</v>
      </c>
      <c r="AS91" s="135" t="e">
        <f t="shared" si="430"/>
        <v>#REF!</v>
      </c>
      <c r="AT91" s="135" t="e">
        <f t="shared" si="431"/>
        <v>#REF!</v>
      </c>
      <c r="AU91" s="135" t="e">
        <f t="shared" si="432"/>
        <v>#REF!</v>
      </c>
      <c r="AV91" s="135" t="e">
        <f t="shared" si="433"/>
        <v>#REF!</v>
      </c>
      <c r="AW91" s="135" t="e">
        <f t="shared" si="434"/>
        <v>#REF!</v>
      </c>
      <c r="AX91" s="135" t="e">
        <f t="shared" si="435"/>
        <v>#REF!</v>
      </c>
      <c r="AY91" s="135" t="e">
        <f t="shared" si="436"/>
        <v>#REF!</v>
      </c>
      <c r="AZ91" s="135" t="e">
        <f t="shared" si="437"/>
        <v>#REF!</v>
      </c>
      <c r="BA91" s="135" t="e">
        <f t="shared" si="438"/>
        <v>#REF!</v>
      </c>
      <c r="BB91" s="135" t="e">
        <f t="shared" si="439"/>
        <v>#REF!</v>
      </c>
      <c r="BC91" s="135" t="e">
        <f t="shared" si="440"/>
        <v>#REF!</v>
      </c>
      <c r="BD91" s="135" t="e">
        <f t="shared" si="441"/>
        <v>#REF!</v>
      </c>
      <c r="BE91" s="135" t="e">
        <f t="shared" si="442"/>
        <v>#REF!</v>
      </c>
      <c r="BF91" s="135" t="e">
        <f t="shared" si="443"/>
        <v>#REF!</v>
      </c>
      <c r="BG91" s="135" t="e">
        <f t="shared" si="444"/>
        <v>#REF!</v>
      </c>
      <c r="BH91" s="135" t="e">
        <f t="shared" si="445"/>
        <v>#REF!</v>
      </c>
      <c r="BI91" s="135" t="e">
        <f t="shared" si="446"/>
        <v>#REF!</v>
      </c>
      <c r="BJ91" s="135" t="e">
        <f t="shared" si="447"/>
        <v>#REF!</v>
      </c>
      <c r="BK91" s="135" t="e">
        <f t="shared" si="448"/>
        <v>#REF!</v>
      </c>
      <c r="BL91" s="135" t="e">
        <f t="shared" si="449"/>
        <v>#REF!</v>
      </c>
      <c r="BM91" s="135" t="e">
        <f t="shared" si="450"/>
        <v>#REF!</v>
      </c>
      <c r="BN91" s="135" t="e">
        <f t="shared" si="451"/>
        <v>#REF!</v>
      </c>
      <c r="BO91" s="135" t="e">
        <f t="shared" si="452"/>
        <v>#REF!</v>
      </c>
      <c r="BP91" s="135" t="e">
        <f t="shared" si="453"/>
        <v>#REF!</v>
      </c>
      <c r="BQ91" s="135" t="e">
        <f t="shared" si="454"/>
        <v>#REF!</v>
      </c>
      <c r="BR91" s="135" t="e">
        <f t="shared" si="455"/>
        <v>#REF!</v>
      </c>
      <c r="BS91" s="135" t="e">
        <f t="shared" si="456"/>
        <v>#REF!</v>
      </c>
      <c r="BT91" s="135" t="e">
        <f t="shared" si="457"/>
        <v>#REF!</v>
      </c>
      <c r="BU91" s="135" t="e">
        <f t="shared" si="458"/>
        <v>#REF!</v>
      </c>
      <c r="BV91" s="135" t="e">
        <f t="shared" si="459"/>
        <v>#REF!</v>
      </c>
      <c r="BW91" s="135" t="e">
        <f t="shared" si="460"/>
        <v>#REF!</v>
      </c>
      <c r="BX91" s="135" t="e">
        <f t="shared" si="461"/>
        <v>#REF!</v>
      </c>
      <c r="BY91" s="135" t="e">
        <f t="shared" si="462"/>
        <v>#REF!</v>
      </c>
      <c r="BZ91" s="135" t="e">
        <f t="shared" si="463"/>
        <v>#REF!</v>
      </c>
      <c r="CA91" s="135" t="e">
        <f t="shared" si="464"/>
        <v>#REF!</v>
      </c>
      <c r="CB91" s="135" t="e">
        <f t="shared" si="465"/>
        <v>#REF!</v>
      </c>
      <c r="CC91" s="135" t="e">
        <f t="shared" si="466"/>
        <v>#REF!</v>
      </c>
      <c r="CD91" s="135" t="e">
        <f t="shared" si="467"/>
        <v>#REF!</v>
      </c>
      <c r="CE91" s="135" t="e">
        <f t="shared" si="468"/>
        <v>#REF!</v>
      </c>
      <c r="CF91" s="135" t="e">
        <f t="shared" si="469"/>
        <v>#REF!</v>
      </c>
      <c r="CG91" s="135" t="e">
        <f t="shared" si="470"/>
        <v>#REF!</v>
      </c>
      <c r="CH91" s="135" t="e">
        <f t="shared" si="471"/>
        <v>#REF!</v>
      </c>
      <c r="CI91" s="135" t="e">
        <f t="shared" si="472"/>
        <v>#REF!</v>
      </c>
      <c r="CJ91" s="135" t="e">
        <f t="shared" si="473"/>
        <v>#REF!</v>
      </c>
      <c r="CK91" s="135" t="e">
        <f t="shared" si="474"/>
        <v>#REF!</v>
      </c>
      <c r="CL91" s="135" t="e">
        <f t="shared" si="475"/>
        <v>#REF!</v>
      </c>
      <c r="CM91" s="135" t="e">
        <f t="shared" si="476"/>
        <v>#REF!</v>
      </c>
      <c r="CN91" s="135" t="e">
        <f t="shared" si="477"/>
        <v>#REF!</v>
      </c>
      <c r="CO91" s="135" t="e">
        <f t="shared" si="478"/>
        <v>#REF!</v>
      </c>
      <c r="CP91" s="135" t="e">
        <f t="shared" si="479"/>
        <v>#REF!</v>
      </c>
      <c r="CQ91" s="135" t="e">
        <f t="shared" si="480"/>
        <v>#REF!</v>
      </c>
      <c r="CR91" s="135" t="e">
        <f t="shared" si="481"/>
        <v>#REF!</v>
      </c>
      <c r="CS91" s="135" t="e">
        <f t="shared" si="482"/>
        <v>#REF!</v>
      </c>
      <c r="CU91" s="36"/>
      <c r="CV91" s="36"/>
      <c r="CW91" s="36"/>
      <c r="CX91" s="36"/>
      <c r="CY91" s="36"/>
      <c r="CZ91" s="36"/>
      <c r="DA91" s="36"/>
      <c r="DB91" s="36"/>
      <c r="DC91" s="36"/>
      <c r="DD91" s="36"/>
      <c r="DE91" s="36"/>
      <c r="DF91" s="36"/>
      <c r="DG91" s="36"/>
      <c r="DH91" s="36"/>
      <c r="DI91" s="36"/>
      <c r="DJ91" s="36"/>
      <c r="DK91" s="36"/>
      <c r="DL91" s="36"/>
      <c r="DM91" s="36"/>
      <c r="DN91" s="36"/>
      <c r="DO91" s="36"/>
      <c r="DP91" s="36"/>
      <c r="DQ91" s="36"/>
      <c r="DR91" s="36"/>
      <c r="DS91" s="36"/>
      <c r="DT91" s="36"/>
      <c r="DU91" s="36"/>
      <c r="DV91" s="36"/>
      <c r="DW91" s="36"/>
      <c r="DX91" s="36"/>
      <c r="DY91" s="36"/>
      <c r="DZ91" s="36"/>
      <c r="EA91" s="36"/>
      <c r="EB91" s="36"/>
      <c r="EC91" s="36"/>
      <c r="ED91" s="36"/>
      <c r="EE91" s="36"/>
      <c r="EF91" s="36"/>
      <c r="EG91" s="36"/>
      <c r="EH91" s="36"/>
      <c r="EI91" s="36"/>
      <c r="EJ91" s="36"/>
      <c r="EK91" s="36"/>
      <c r="EL91" s="36"/>
      <c r="EM91" s="36"/>
      <c r="EN91" s="36"/>
    </row>
    <row r="92" spans="1:144">
      <c r="A92" s="146" t="s">
        <v>359</v>
      </c>
      <c r="B92" s="146" t="s">
        <v>360</v>
      </c>
      <c r="C92" s="147" t="e">
        <f t="shared" si="389"/>
        <v>#REF!</v>
      </c>
      <c r="D92" s="147"/>
      <c r="E92" s="135">
        <f t="shared" si="390"/>
        <v>67</v>
      </c>
      <c r="F92" s="135">
        <f t="shared" si="391"/>
        <v>1</v>
      </c>
      <c r="G92" s="135" t="e">
        <f t="shared" si="392"/>
        <v>#REF!</v>
      </c>
      <c r="H92" s="135" t="e">
        <f t="shared" si="393"/>
        <v>#REF!</v>
      </c>
      <c r="I92" s="135" t="e">
        <f t="shared" si="394"/>
        <v>#REF!</v>
      </c>
      <c r="J92" s="135" t="e">
        <f t="shared" si="395"/>
        <v>#REF!</v>
      </c>
      <c r="K92" s="135" t="e">
        <f t="shared" si="396"/>
        <v>#REF!</v>
      </c>
      <c r="L92" s="135" t="e">
        <f t="shared" si="397"/>
        <v>#REF!</v>
      </c>
      <c r="M92" s="135" t="e">
        <f t="shared" si="398"/>
        <v>#REF!</v>
      </c>
      <c r="N92" s="135">
        <f t="shared" si="399"/>
        <v>9</v>
      </c>
      <c r="O92" s="135">
        <f t="shared" si="400"/>
        <v>4</v>
      </c>
      <c r="P92" s="135">
        <f t="shared" si="401"/>
        <v>20</v>
      </c>
      <c r="Q92" s="135" t="e">
        <f t="shared" si="402"/>
        <v>#REF!</v>
      </c>
      <c r="R92" s="135" t="e">
        <f t="shared" si="403"/>
        <v>#REF!</v>
      </c>
      <c r="S92" s="135" t="e">
        <f t="shared" si="404"/>
        <v>#REF!</v>
      </c>
      <c r="T92" s="135" t="e">
        <f t="shared" si="405"/>
        <v>#REF!</v>
      </c>
      <c r="U92" s="135" t="e">
        <f t="shared" si="406"/>
        <v>#REF!</v>
      </c>
      <c r="V92" s="135" t="e">
        <f t="shared" si="407"/>
        <v>#REF!</v>
      </c>
      <c r="W92" s="135" t="e">
        <f t="shared" si="408"/>
        <v>#REF!</v>
      </c>
      <c r="X92" s="135" t="e">
        <f t="shared" si="409"/>
        <v>#REF!</v>
      </c>
      <c r="Y92" s="135" t="e">
        <f t="shared" si="410"/>
        <v>#REF!</v>
      </c>
      <c r="Z92" s="135" t="e">
        <f t="shared" si="411"/>
        <v>#REF!</v>
      </c>
      <c r="AA92" s="135" t="e">
        <f t="shared" si="412"/>
        <v>#REF!</v>
      </c>
      <c r="AB92" s="135" t="e">
        <f t="shared" si="413"/>
        <v>#REF!</v>
      </c>
      <c r="AC92" s="135" t="e">
        <f t="shared" si="414"/>
        <v>#REF!</v>
      </c>
      <c r="AD92" s="135" t="e">
        <f t="shared" si="415"/>
        <v>#REF!</v>
      </c>
      <c r="AE92" s="135" t="e">
        <f t="shared" si="416"/>
        <v>#REF!</v>
      </c>
      <c r="AF92" s="135" t="e">
        <f t="shared" si="417"/>
        <v>#REF!</v>
      </c>
      <c r="AG92" s="135" t="e">
        <f t="shared" si="418"/>
        <v>#REF!</v>
      </c>
      <c r="AH92" s="135" t="e">
        <f t="shared" si="419"/>
        <v>#REF!</v>
      </c>
      <c r="AI92" s="135" t="e">
        <f t="shared" si="420"/>
        <v>#REF!</v>
      </c>
      <c r="AJ92" s="135" t="e">
        <f t="shared" si="421"/>
        <v>#REF!</v>
      </c>
      <c r="AK92" s="135" t="e">
        <f t="shared" si="422"/>
        <v>#REF!</v>
      </c>
      <c r="AL92" s="135" t="e">
        <f t="shared" si="423"/>
        <v>#REF!</v>
      </c>
      <c r="AM92" s="135" t="e">
        <f t="shared" si="424"/>
        <v>#REF!</v>
      </c>
      <c r="AN92" s="135" t="e">
        <f t="shared" si="425"/>
        <v>#REF!</v>
      </c>
      <c r="AO92" s="135" t="e">
        <f t="shared" si="426"/>
        <v>#REF!</v>
      </c>
      <c r="AP92" s="135" t="e">
        <f t="shared" si="427"/>
        <v>#REF!</v>
      </c>
      <c r="AQ92" s="135" t="e">
        <f t="shared" si="428"/>
        <v>#REF!</v>
      </c>
      <c r="AR92" s="135" t="e">
        <f t="shared" si="429"/>
        <v>#REF!</v>
      </c>
      <c r="AS92" s="135" t="e">
        <f t="shared" si="430"/>
        <v>#REF!</v>
      </c>
      <c r="AT92" s="135" t="e">
        <f t="shared" si="431"/>
        <v>#REF!</v>
      </c>
      <c r="AU92" s="135" t="e">
        <f t="shared" si="432"/>
        <v>#REF!</v>
      </c>
      <c r="AV92" s="135" t="e">
        <f t="shared" si="433"/>
        <v>#REF!</v>
      </c>
      <c r="AW92" s="135" t="e">
        <f t="shared" si="434"/>
        <v>#REF!</v>
      </c>
      <c r="AX92" s="135" t="e">
        <f t="shared" si="435"/>
        <v>#REF!</v>
      </c>
      <c r="AY92" s="135" t="e">
        <f t="shared" si="436"/>
        <v>#REF!</v>
      </c>
      <c r="AZ92" s="135" t="e">
        <f t="shared" si="437"/>
        <v>#REF!</v>
      </c>
      <c r="BA92" s="135" t="e">
        <f t="shared" si="438"/>
        <v>#REF!</v>
      </c>
      <c r="BB92" s="135" t="e">
        <f t="shared" si="439"/>
        <v>#REF!</v>
      </c>
      <c r="BC92" s="135" t="e">
        <f t="shared" si="440"/>
        <v>#REF!</v>
      </c>
      <c r="BD92" s="135" t="e">
        <f t="shared" si="441"/>
        <v>#REF!</v>
      </c>
      <c r="BE92" s="135" t="e">
        <f t="shared" si="442"/>
        <v>#REF!</v>
      </c>
      <c r="BF92" s="135" t="e">
        <f t="shared" si="443"/>
        <v>#REF!</v>
      </c>
      <c r="BG92" s="135" t="e">
        <f t="shared" si="444"/>
        <v>#REF!</v>
      </c>
      <c r="BH92" s="135" t="e">
        <f t="shared" si="445"/>
        <v>#REF!</v>
      </c>
      <c r="BI92" s="135" t="e">
        <f t="shared" si="446"/>
        <v>#REF!</v>
      </c>
      <c r="BJ92" s="135" t="e">
        <f t="shared" si="447"/>
        <v>#REF!</v>
      </c>
      <c r="BK92" s="135" t="e">
        <f t="shared" si="448"/>
        <v>#REF!</v>
      </c>
      <c r="BL92" s="135" t="e">
        <f t="shared" si="449"/>
        <v>#REF!</v>
      </c>
      <c r="BM92" s="135" t="e">
        <f t="shared" si="450"/>
        <v>#REF!</v>
      </c>
      <c r="BN92" s="135" t="e">
        <f t="shared" si="451"/>
        <v>#REF!</v>
      </c>
      <c r="BO92" s="135" t="e">
        <f t="shared" si="452"/>
        <v>#REF!</v>
      </c>
      <c r="BP92" s="135" t="e">
        <f t="shared" si="453"/>
        <v>#REF!</v>
      </c>
      <c r="BQ92" s="135" t="e">
        <f t="shared" si="454"/>
        <v>#REF!</v>
      </c>
      <c r="BR92" s="135" t="e">
        <f t="shared" si="455"/>
        <v>#REF!</v>
      </c>
      <c r="BS92" s="135" t="e">
        <f t="shared" si="456"/>
        <v>#REF!</v>
      </c>
      <c r="BT92" s="135" t="e">
        <f t="shared" si="457"/>
        <v>#REF!</v>
      </c>
      <c r="BU92" s="135" t="e">
        <f t="shared" si="458"/>
        <v>#REF!</v>
      </c>
      <c r="BV92" s="135" t="e">
        <f t="shared" si="459"/>
        <v>#REF!</v>
      </c>
      <c r="BW92" s="135" t="e">
        <f t="shared" si="460"/>
        <v>#REF!</v>
      </c>
      <c r="BX92" s="135" t="e">
        <f t="shared" si="461"/>
        <v>#REF!</v>
      </c>
      <c r="BY92" s="135" t="e">
        <f t="shared" si="462"/>
        <v>#REF!</v>
      </c>
      <c r="BZ92" s="135" t="e">
        <f t="shared" si="463"/>
        <v>#REF!</v>
      </c>
      <c r="CA92" s="135" t="e">
        <f t="shared" si="464"/>
        <v>#REF!</v>
      </c>
      <c r="CB92" s="135" t="e">
        <f t="shared" si="465"/>
        <v>#REF!</v>
      </c>
      <c r="CC92" s="135" t="e">
        <f t="shared" si="466"/>
        <v>#REF!</v>
      </c>
      <c r="CD92" s="135" t="e">
        <f t="shared" si="467"/>
        <v>#REF!</v>
      </c>
      <c r="CE92" s="135" t="e">
        <f t="shared" si="468"/>
        <v>#REF!</v>
      </c>
      <c r="CF92" s="135" t="e">
        <f t="shared" si="469"/>
        <v>#REF!</v>
      </c>
      <c r="CG92" s="135" t="e">
        <f t="shared" si="470"/>
        <v>#REF!</v>
      </c>
      <c r="CH92" s="135" t="e">
        <f t="shared" si="471"/>
        <v>#REF!</v>
      </c>
      <c r="CI92" s="135" t="e">
        <f t="shared" si="472"/>
        <v>#REF!</v>
      </c>
      <c r="CJ92" s="135" t="e">
        <f t="shared" si="473"/>
        <v>#REF!</v>
      </c>
      <c r="CK92" s="135" t="e">
        <f t="shared" si="474"/>
        <v>#REF!</v>
      </c>
      <c r="CL92" s="135" t="e">
        <f t="shared" si="475"/>
        <v>#REF!</v>
      </c>
      <c r="CM92" s="135" t="e">
        <f t="shared" si="476"/>
        <v>#REF!</v>
      </c>
      <c r="CN92" s="135" t="e">
        <f t="shared" si="477"/>
        <v>#REF!</v>
      </c>
      <c r="CO92" s="135" t="e">
        <f t="shared" si="478"/>
        <v>#REF!</v>
      </c>
      <c r="CP92" s="135" t="e">
        <f t="shared" si="479"/>
        <v>#REF!</v>
      </c>
      <c r="CQ92" s="135" t="e">
        <f t="shared" si="480"/>
        <v>#REF!</v>
      </c>
      <c r="CR92" s="135" t="e">
        <f t="shared" si="481"/>
        <v>#REF!</v>
      </c>
      <c r="CS92" s="135" t="e">
        <f t="shared" si="482"/>
        <v>#REF!</v>
      </c>
      <c r="CU92" s="36"/>
      <c r="CV92" s="36"/>
      <c r="CW92" s="36"/>
      <c r="CX92" s="36"/>
      <c r="CY92" s="36"/>
      <c r="CZ92" s="36"/>
      <c r="DA92" s="36"/>
      <c r="DB92" s="36"/>
      <c r="DC92" s="36"/>
      <c r="DD92" s="36"/>
      <c r="DE92" s="36"/>
      <c r="DF92" s="36"/>
      <c r="DG92" s="36"/>
      <c r="DH92" s="36"/>
      <c r="DI92" s="36"/>
      <c r="DJ92" s="36"/>
      <c r="DK92" s="36"/>
      <c r="DL92" s="36"/>
      <c r="DM92" s="36"/>
      <c r="DN92" s="36"/>
      <c r="DO92" s="36"/>
      <c r="DP92" s="36"/>
      <c r="DQ92" s="36"/>
      <c r="DR92" s="36"/>
      <c r="DS92" s="36"/>
      <c r="DT92" s="36"/>
      <c r="DU92" s="36"/>
      <c r="DV92" s="36"/>
      <c r="DW92" s="36"/>
      <c r="DX92" s="36"/>
      <c r="DY92" s="36"/>
      <c r="DZ92" s="36"/>
      <c r="EA92" s="36"/>
      <c r="EB92" s="36"/>
      <c r="EC92" s="36"/>
      <c r="ED92" s="36"/>
      <c r="EE92" s="36"/>
      <c r="EF92" s="36"/>
      <c r="EG92" s="36"/>
      <c r="EH92" s="36"/>
      <c r="EI92" s="36"/>
      <c r="EJ92" s="36"/>
      <c r="EK92" s="36"/>
      <c r="EL92" s="36"/>
      <c r="EM92" s="36"/>
      <c r="EN92" s="36"/>
    </row>
    <row r="93" spans="1:144">
      <c r="A93" s="146" t="s">
        <v>361</v>
      </c>
      <c r="B93" s="146" t="s">
        <v>362</v>
      </c>
      <c r="C93" s="147" t="e">
        <f t="shared" si="389"/>
        <v>#REF!</v>
      </c>
      <c r="D93" s="147"/>
      <c r="E93" s="135">
        <f t="shared" si="390"/>
        <v>0</v>
      </c>
      <c r="F93" s="135">
        <f t="shared" si="391"/>
        <v>0</v>
      </c>
      <c r="G93" s="135" t="e">
        <f t="shared" si="392"/>
        <v>#REF!</v>
      </c>
      <c r="H93" s="135" t="e">
        <f t="shared" si="393"/>
        <v>#REF!</v>
      </c>
      <c r="I93" s="135" t="e">
        <f t="shared" si="394"/>
        <v>#REF!</v>
      </c>
      <c r="J93" s="135" t="e">
        <f t="shared" si="395"/>
        <v>#REF!</v>
      </c>
      <c r="K93" s="135" t="e">
        <f t="shared" si="396"/>
        <v>#REF!</v>
      </c>
      <c r="L93" s="135" t="e">
        <f t="shared" si="397"/>
        <v>#REF!</v>
      </c>
      <c r="M93" s="135" t="e">
        <f t="shared" si="398"/>
        <v>#REF!</v>
      </c>
      <c r="N93" s="135">
        <f t="shared" si="399"/>
        <v>0</v>
      </c>
      <c r="O93" s="135">
        <f t="shared" si="400"/>
        <v>1</v>
      </c>
      <c r="P93" s="135">
        <f t="shared" si="401"/>
        <v>48</v>
      </c>
      <c r="Q93" s="135" t="e">
        <f t="shared" si="402"/>
        <v>#REF!</v>
      </c>
      <c r="R93" s="135" t="e">
        <f t="shared" si="403"/>
        <v>#REF!</v>
      </c>
      <c r="S93" s="135" t="e">
        <f t="shared" si="404"/>
        <v>#REF!</v>
      </c>
      <c r="T93" s="135" t="e">
        <f t="shared" si="405"/>
        <v>#REF!</v>
      </c>
      <c r="U93" s="135" t="e">
        <f t="shared" si="406"/>
        <v>#REF!</v>
      </c>
      <c r="V93" s="135" t="e">
        <f t="shared" si="407"/>
        <v>#REF!</v>
      </c>
      <c r="W93" s="135" t="e">
        <f t="shared" si="408"/>
        <v>#REF!</v>
      </c>
      <c r="X93" s="135" t="e">
        <f t="shared" si="409"/>
        <v>#REF!</v>
      </c>
      <c r="Y93" s="135" t="e">
        <f t="shared" si="410"/>
        <v>#REF!</v>
      </c>
      <c r="Z93" s="135" t="e">
        <f t="shared" si="411"/>
        <v>#REF!</v>
      </c>
      <c r="AA93" s="135" t="e">
        <f t="shared" si="412"/>
        <v>#REF!</v>
      </c>
      <c r="AB93" s="135" t="e">
        <f t="shared" si="413"/>
        <v>#REF!</v>
      </c>
      <c r="AC93" s="135" t="e">
        <f t="shared" si="414"/>
        <v>#REF!</v>
      </c>
      <c r="AD93" s="135" t="e">
        <f t="shared" si="415"/>
        <v>#REF!</v>
      </c>
      <c r="AE93" s="135" t="e">
        <f t="shared" si="416"/>
        <v>#REF!</v>
      </c>
      <c r="AF93" s="135" t="e">
        <f t="shared" si="417"/>
        <v>#REF!</v>
      </c>
      <c r="AG93" s="135" t="e">
        <f t="shared" si="418"/>
        <v>#REF!</v>
      </c>
      <c r="AH93" s="135" t="e">
        <f t="shared" si="419"/>
        <v>#REF!</v>
      </c>
      <c r="AI93" s="135" t="e">
        <f t="shared" si="420"/>
        <v>#REF!</v>
      </c>
      <c r="AJ93" s="135" t="e">
        <f t="shared" si="421"/>
        <v>#REF!</v>
      </c>
      <c r="AK93" s="135" t="e">
        <f t="shared" si="422"/>
        <v>#REF!</v>
      </c>
      <c r="AL93" s="135" t="e">
        <f t="shared" si="423"/>
        <v>#REF!</v>
      </c>
      <c r="AM93" s="135" t="e">
        <f t="shared" si="424"/>
        <v>#REF!</v>
      </c>
      <c r="AN93" s="135" t="e">
        <f t="shared" si="425"/>
        <v>#REF!</v>
      </c>
      <c r="AO93" s="135" t="e">
        <f t="shared" si="426"/>
        <v>#REF!</v>
      </c>
      <c r="AP93" s="135" t="e">
        <f t="shared" si="427"/>
        <v>#REF!</v>
      </c>
      <c r="AQ93" s="135" t="e">
        <f t="shared" si="428"/>
        <v>#REF!</v>
      </c>
      <c r="AR93" s="135" t="e">
        <f t="shared" si="429"/>
        <v>#REF!</v>
      </c>
      <c r="AS93" s="135" t="e">
        <f t="shared" si="430"/>
        <v>#REF!</v>
      </c>
      <c r="AT93" s="135" t="e">
        <f t="shared" si="431"/>
        <v>#REF!</v>
      </c>
      <c r="AU93" s="135" t="e">
        <f t="shared" si="432"/>
        <v>#REF!</v>
      </c>
      <c r="AV93" s="135" t="e">
        <f t="shared" si="433"/>
        <v>#REF!</v>
      </c>
      <c r="AW93" s="135" t="e">
        <f t="shared" si="434"/>
        <v>#REF!</v>
      </c>
      <c r="AX93" s="135" t="e">
        <f t="shared" si="435"/>
        <v>#REF!</v>
      </c>
      <c r="AY93" s="135" t="e">
        <f t="shared" si="436"/>
        <v>#REF!</v>
      </c>
      <c r="AZ93" s="135" t="e">
        <f t="shared" si="437"/>
        <v>#REF!</v>
      </c>
      <c r="BA93" s="135" t="e">
        <f t="shared" si="438"/>
        <v>#REF!</v>
      </c>
      <c r="BB93" s="135" t="e">
        <f t="shared" si="439"/>
        <v>#REF!</v>
      </c>
      <c r="BC93" s="135" t="e">
        <f t="shared" si="440"/>
        <v>#REF!</v>
      </c>
      <c r="BD93" s="135" t="e">
        <f t="shared" si="441"/>
        <v>#REF!</v>
      </c>
      <c r="BE93" s="135" t="e">
        <f t="shared" si="442"/>
        <v>#REF!</v>
      </c>
      <c r="BF93" s="135" t="e">
        <f t="shared" si="443"/>
        <v>#REF!</v>
      </c>
      <c r="BG93" s="135" t="e">
        <f t="shared" si="444"/>
        <v>#REF!</v>
      </c>
      <c r="BH93" s="135" t="e">
        <f t="shared" si="445"/>
        <v>#REF!</v>
      </c>
      <c r="BI93" s="135" t="e">
        <f t="shared" si="446"/>
        <v>#REF!</v>
      </c>
      <c r="BJ93" s="135" t="e">
        <f t="shared" si="447"/>
        <v>#REF!</v>
      </c>
      <c r="BK93" s="135" t="e">
        <f t="shared" si="448"/>
        <v>#REF!</v>
      </c>
      <c r="BL93" s="135" t="e">
        <f t="shared" si="449"/>
        <v>#REF!</v>
      </c>
      <c r="BM93" s="135" t="e">
        <f t="shared" si="450"/>
        <v>#REF!</v>
      </c>
      <c r="BN93" s="135" t="e">
        <f t="shared" si="451"/>
        <v>#REF!</v>
      </c>
      <c r="BO93" s="135" t="e">
        <f t="shared" si="452"/>
        <v>#REF!</v>
      </c>
      <c r="BP93" s="135" t="e">
        <f t="shared" si="453"/>
        <v>#REF!</v>
      </c>
      <c r="BQ93" s="135" t="e">
        <f t="shared" si="454"/>
        <v>#REF!</v>
      </c>
      <c r="BR93" s="135" t="e">
        <f t="shared" si="455"/>
        <v>#REF!</v>
      </c>
      <c r="BS93" s="135" t="e">
        <f t="shared" si="456"/>
        <v>#REF!</v>
      </c>
      <c r="BT93" s="135" t="e">
        <f t="shared" si="457"/>
        <v>#REF!</v>
      </c>
      <c r="BU93" s="135" t="e">
        <f t="shared" si="458"/>
        <v>#REF!</v>
      </c>
      <c r="BV93" s="135" t="e">
        <f t="shared" si="459"/>
        <v>#REF!</v>
      </c>
      <c r="BW93" s="135" t="e">
        <f t="shared" si="460"/>
        <v>#REF!</v>
      </c>
      <c r="BX93" s="135" t="e">
        <f t="shared" si="461"/>
        <v>#REF!</v>
      </c>
      <c r="BY93" s="135" t="e">
        <f t="shared" si="462"/>
        <v>#REF!</v>
      </c>
      <c r="BZ93" s="135" t="e">
        <f t="shared" si="463"/>
        <v>#REF!</v>
      </c>
      <c r="CA93" s="135" t="e">
        <f t="shared" si="464"/>
        <v>#REF!</v>
      </c>
      <c r="CB93" s="135" t="e">
        <f t="shared" si="465"/>
        <v>#REF!</v>
      </c>
      <c r="CC93" s="135" t="e">
        <f t="shared" si="466"/>
        <v>#REF!</v>
      </c>
      <c r="CD93" s="135" t="e">
        <f t="shared" si="467"/>
        <v>#REF!</v>
      </c>
      <c r="CE93" s="135" t="e">
        <f t="shared" si="468"/>
        <v>#REF!</v>
      </c>
      <c r="CF93" s="135" t="e">
        <f t="shared" si="469"/>
        <v>#REF!</v>
      </c>
      <c r="CG93" s="135" t="e">
        <f t="shared" si="470"/>
        <v>#REF!</v>
      </c>
      <c r="CH93" s="135" t="e">
        <f t="shared" si="471"/>
        <v>#REF!</v>
      </c>
      <c r="CI93" s="135" t="e">
        <f t="shared" si="472"/>
        <v>#REF!</v>
      </c>
      <c r="CJ93" s="135" t="e">
        <f t="shared" si="473"/>
        <v>#REF!</v>
      </c>
      <c r="CK93" s="135" t="e">
        <f t="shared" si="474"/>
        <v>#REF!</v>
      </c>
      <c r="CL93" s="135" t="e">
        <f t="shared" si="475"/>
        <v>#REF!</v>
      </c>
      <c r="CM93" s="135" t="e">
        <f t="shared" si="476"/>
        <v>#REF!</v>
      </c>
      <c r="CN93" s="135" t="e">
        <f t="shared" si="477"/>
        <v>#REF!</v>
      </c>
      <c r="CO93" s="135" t="e">
        <f t="shared" si="478"/>
        <v>#REF!</v>
      </c>
      <c r="CP93" s="135" t="e">
        <f t="shared" si="479"/>
        <v>#REF!</v>
      </c>
      <c r="CQ93" s="135" t="e">
        <f t="shared" si="480"/>
        <v>#REF!</v>
      </c>
      <c r="CR93" s="135" t="e">
        <f t="shared" si="481"/>
        <v>#REF!</v>
      </c>
      <c r="CS93" s="135" t="e">
        <f t="shared" si="482"/>
        <v>#REF!</v>
      </c>
      <c r="CU93" s="36"/>
      <c r="CV93" s="36"/>
      <c r="CW93" s="36"/>
      <c r="CX93" s="36"/>
      <c r="CY93" s="36"/>
      <c r="CZ93" s="36"/>
      <c r="DA93" s="36"/>
      <c r="DB93" s="36"/>
      <c r="DC93" s="36"/>
      <c r="DD93" s="36"/>
      <c r="DE93" s="36"/>
      <c r="DF93" s="36"/>
      <c r="DG93" s="36"/>
      <c r="DH93" s="36"/>
      <c r="DI93" s="36"/>
      <c r="DJ93" s="36"/>
      <c r="DK93" s="36"/>
      <c r="DL93" s="36"/>
      <c r="DM93" s="36"/>
      <c r="DN93" s="36"/>
      <c r="DO93" s="36"/>
      <c r="DP93" s="36"/>
      <c r="DQ93" s="36"/>
      <c r="DR93" s="36"/>
      <c r="DS93" s="36"/>
      <c r="DT93" s="36"/>
      <c r="DU93" s="36"/>
      <c r="DV93" s="36"/>
      <c r="DW93" s="36"/>
      <c r="DX93" s="36"/>
      <c r="DY93" s="36"/>
      <c r="DZ93" s="36"/>
      <c r="EA93" s="36"/>
      <c r="EB93" s="36"/>
      <c r="EC93" s="36"/>
      <c r="ED93" s="36"/>
      <c r="EE93" s="36"/>
      <c r="EF93" s="36"/>
      <c r="EG93" s="36"/>
      <c r="EH93" s="36"/>
      <c r="EI93" s="36"/>
      <c r="EJ93" s="36"/>
      <c r="EK93" s="36"/>
      <c r="EL93" s="36"/>
      <c r="EM93" s="36"/>
      <c r="EN93" s="36"/>
    </row>
    <row r="94" spans="1:144">
      <c r="A94" s="146" t="s">
        <v>363</v>
      </c>
      <c r="B94" s="146" t="s">
        <v>364</v>
      </c>
      <c r="C94" s="147" t="e">
        <f t="shared" si="389"/>
        <v>#REF!</v>
      </c>
      <c r="D94" s="147"/>
      <c r="E94" s="135">
        <f t="shared" si="390"/>
        <v>3</v>
      </c>
      <c r="F94" s="135">
        <f t="shared" si="391"/>
        <v>0</v>
      </c>
      <c r="G94" s="135" t="e">
        <f t="shared" si="392"/>
        <v>#REF!</v>
      </c>
      <c r="H94" s="135" t="e">
        <f t="shared" si="393"/>
        <v>#REF!</v>
      </c>
      <c r="I94" s="135" t="e">
        <f t="shared" si="394"/>
        <v>#REF!</v>
      </c>
      <c r="J94" s="135" t="e">
        <f t="shared" si="395"/>
        <v>#REF!</v>
      </c>
      <c r="K94" s="135" t="e">
        <f t="shared" si="396"/>
        <v>#REF!</v>
      </c>
      <c r="L94" s="135" t="e">
        <f t="shared" si="397"/>
        <v>#REF!</v>
      </c>
      <c r="M94" s="135" t="e">
        <f t="shared" si="398"/>
        <v>#REF!</v>
      </c>
      <c r="N94" s="135">
        <f t="shared" si="399"/>
        <v>0</v>
      </c>
      <c r="O94" s="135">
        <f t="shared" si="400"/>
        <v>0</v>
      </c>
      <c r="P94" s="135">
        <f t="shared" si="401"/>
        <v>12</v>
      </c>
      <c r="Q94" s="135" t="e">
        <f t="shared" si="402"/>
        <v>#REF!</v>
      </c>
      <c r="R94" s="135" t="e">
        <f t="shared" si="403"/>
        <v>#REF!</v>
      </c>
      <c r="S94" s="135" t="e">
        <f t="shared" si="404"/>
        <v>#REF!</v>
      </c>
      <c r="T94" s="135" t="e">
        <f t="shared" si="405"/>
        <v>#REF!</v>
      </c>
      <c r="U94" s="135" t="e">
        <f t="shared" si="406"/>
        <v>#REF!</v>
      </c>
      <c r="V94" s="135" t="e">
        <f t="shared" si="407"/>
        <v>#REF!</v>
      </c>
      <c r="W94" s="135" t="e">
        <f t="shared" si="408"/>
        <v>#REF!</v>
      </c>
      <c r="X94" s="135" t="e">
        <f t="shared" si="409"/>
        <v>#REF!</v>
      </c>
      <c r="Y94" s="135" t="e">
        <f t="shared" si="410"/>
        <v>#REF!</v>
      </c>
      <c r="Z94" s="135" t="e">
        <f t="shared" si="411"/>
        <v>#REF!</v>
      </c>
      <c r="AA94" s="135" t="e">
        <f t="shared" si="412"/>
        <v>#REF!</v>
      </c>
      <c r="AB94" s="135" t="e">
        <f t="shared" si="413"/>
        <v>#REF!</v>
      </c>
      <c r="AC94" s="135" t="e">
        <f t="shared" si="414"/>
        <v>#REF!</v>
      </c>
      <c r="AD94" s="135" t="e">
        <f t="shared" si="415"/>
        <v>#REF!</v>
      </c>
      <c r="AE94" s="135" t="e">
        <f t="shared" si="416"/>
        <v>#REF!</v>
      </c>
      <c r="AF94" s="135" t="e">
        <f t="shared" si="417"/>
        <v>#REF!</v>
      </c>
      <c r="AG94" s="135" t="e">
        <f t="shared" si="418"/>
        <v>#REF!</v>
      </c>
      <c r="AH94" s="135" t="e">
        <f t="shared" si="419"/>
        <v>#REF!</v>
      </c>
      <c r="AI94" s="135" t="e">
        <f t="shared" si="420"/>
        <v>#REF!</v>
      </c>
      <c r="AJ94" s="135" t="e">
        <f t="shared" si="421"/>
        <v>#REF!</v>
      </c>
      <c r="AK94" s="135" t="e">
        <f t="shared" si="422"/>
        <v>#REF!</v>
      </c>
      <c r="AL94" s="135" t="e">
        <f t="shared" si="423"/>
        <v>#REF!</v>
      </c>
      <c r="AM94" s="135" t="e">
        <f t="shared" si="424"/>
        <v>#REF!</v>
      </c>
      <c r="AN94" s="135" t="e">
        <f t="shared" si="425"/>
        <v>#REF!</v>
      </c>
      <c r="AO94" s="135" t="e">
        <f t="shared" si="426"/>
        <v>#REF!</v>
      </c>
      <c r="AP94" s="135" t="e">
        <f t="shared" si="427"/>
        <v>#REF!</v>
      </c>
      <c r="AQ94" s="135" t="e">
        <f t="shared" si="428"/>
        <v>#REF!</v>
      </c>
      <c r="AR94" s="135" t="e">
        <f t="shared" si="429"/>
        <v>#REF!</v>
      </c>
      <c r="AS94" s="135" t="e">
        <f t="shared" si="430"/>
        <v>#REF!</v>
      </c>
      <c r="AT94" s="135" t="e">
        <f t="shared" si="431"/>
        <v>#REF!</v>
      </c>
      <c r="AU94" s="135" t="e">
        <f t="shared" si="432"/>
        <v>#REF!</v>
      </c>
      <c r="AV94" s="135" t="e">
        <f t="shared" si="433"/>
        <v>#REF!</v>
      </c>
      <c r="AW94" s="135" t="e">
        <f t="shared" si="434"/>
        <v>#REF!</v>
      </c>
      <c r="AX94" s="135" t="e">
        <f t="shared" si="435"/>
        <v>#REF!</v>
      </c>
      <c r="AY94" s="135" t="e">
        <f t="shared" si="436"/>
        <v>#REF!</v>
      </c>
      <c r="AZ94" s="135" t="e">
        <f t="shared" si="437"/>
        <v>#REF!</v>
      </c>
      <c r="BA94" s="135" t="e">
        <f t="shared" si="438"/>
        <v>#REF!</v>
      </c>
      <c r="BB94" s="135" t="e">
        <f t="shared" si="439"/>
        <v>#REF!</v>
      </c>
      <c r="BC94" s="135" t="e">
        <f t="shared" si="440"/>
        <v>#REF!</v>
      </c>
      <c r="BD94" s="135" t="e">
        <f t="shared" si="441"/>
        <v>#REF!</v>
      </c>
      <c r="BE94" s="135" t="e">
        <f t="shared" si="442"/>
        <v>#REF!</v>
      </c>
      <c r="BF94" s="135" t="e">
        <f t="shared" si="443"/>
        <v>#REF!</v>
      </c>
      <c r="BG94" s="135" t="e">
        <f t="shared" si="444"/>
        <v>#REF!</v>
      </c>
      <c r="BH94" s="135" t="e">
        <f t="shared" si="445"/>
        <v>#REF!</v>
      </c>
      <c r="BI94" s="135" t="e">
        <f t="shared" si="446"/>
        <v>#REF!</v>
      </c>
      <c r="BJ94" s="135" t="e">
        <f t="shared" si="447"/>
        <v>#REF!</v>
      </c>
      <c r="BK94" s="135" t="e">
        <f t="shared" si="448"/>
        <v>#REF!</v>
      </c>
      <c r="BL94" s="135" t="e">
        <f t="shared" si="449"/>
        <v>#REF!</v>
      </c>
      <c r="BM94" s="135" t="e">
        <f t="shared" si="450"/>
        <v>#REF!</v>
      </c>
      <c r="BN94" s="135" t="e">
        <f t="shared" si="451"/>
        <v>#REF!</v>
      </c>
      <c r="BO94" s="135" t="e">
        <f t="shared" si="452"/>
        <v>#REF!</v>
      </c>
      <c r="BP94" s="135" t="e">
        <f t="shared" si="453"/>
        <v>#REF!</v>
      </c>
      <c r="BQ94" s="135" t="e">
        <f t="shared" si="454"/>
        <v>#REF!</v>
      </c>
      <c r="BR94" s="135" t="e">
        <f t="shared" si="455"/>
        <v>#REF!</v>
      </c>
      <c r="BS94" s="135" t="e">
        <f t="shared" si="456"/>
        <v>#REF!</v>
      </c>
      <c r="BT94" s="135" t="e">
        <f t="shared" si="457"/>
        <v>#REF!</v>
      </c>
      <c r="BU94" s="135" t="e">
        <f t="shared" si="458"/>
        <v>#REF!</v>
      </c>
      <c r="BV94" s="135" t="e">
        <f t="shared" si="459"/>
        <v>#REF!</v>
      </c>
      <c r="BW94" s="135" t="e">
        <f t="shared" si="460"/>
        <v>#REF!</v>
      </c>
      <c r="BX94" s="135" t="e">
        <f t="shared" si="461"/>
        <v>#REF!</v>
      </c>
      <c r="BY94" s="135" t="e">
        <f t="shared" si="462"/>
        <v>#REF!</v>
      </c>
      <c r="BZ94" s="135" t="e">
        <f t="shared" si="463"/>
        <v>#REF!</v>
      </c>
      <c r="CA94" s="135" t="e">
        <f t="shared" si="464"/>
        <v>#REF!</v>
      </c>
      <c r="CB94" s="135" t="e">
        <f t="shared" si="465"/>
        <v>#REF!</v>
      </c>
      <c r="CC94" s="135" t="e">
        <f t="shared" si="466"/>
        <v>#REF!</v>
      </c>
      <c r="CD94" s="135" t="e">
        <f t="shared" si="467"/>
        <v>#REF!</v>
      </c>
      <c r="CE94" s="135" t="e">
        <f t="shared" si="468"/>
        <v>#REF!</v>
      </c>
      <c r="CF94" s="135" t="e">
        <f t="shared" si="469"/>
        <v>#REF!</v>
      </c>
      <c r="CG94" s="135" t="e">
        <f t="shared" si="470"/>
        <v>#REF!</v>
      </c>
      <c r="CH94" s="135" t="e">
        <f t="shared" si="471"/>
        <v>#REF!</v>
      </c>
      <c r="CI94" s="135" t="e">
        <f t="shared" si="472"/>
        <v>#REF!</v>
      </c>
      <c r="CJ94" s="135" t="e">
        <f t="shared" si="473"/>
        <v>#REF!</v>
      </c>
      <c r="CK94" s="135" t="e">
        <f t="shared" si="474"/>
        <v>#REF!</v>
      </c>
      <c r="CL94" s="135" t="e">
        <f t="shared" si="475"/>
        <v>#REF!</v>
      </c>
      <c r="CM94" s="135" t="e">
        <f t="shared" si="476"/>
        <v>#REF!</v>
      </c>
      <c r="CN94" s="135" t="e">
        <f t="shared" si="477"/>
        <v>#REF!</v>
      </c>
      <c r="CO94" s="135" t="e">
        <f t="shared" si="478"/>
        <v>#REF!</v>
      </c>
      <c r="CP94" s="135" t="e">
        <f t="shared" si="479"/>
        <v>#REF!</v>
      </c>
      <c r="CQ94" s="135" t="e">
        <f t="shared" si="480"/>
        <v>#REF!</v>
      </c>
      <c r="CR94" s="135" t="e">
        <f t="shared" si="481"/>
        <v>#REF!</v>
      </c>
      <c r="CS94" s="135" t="e">
        <f t="shared" si="482"/>
        <v>#REF!</v>
      </c>
      <c r="CU94" s="36"/>
      <c r="CV94" s="36"/>
      <c r="CW94" s="36"/>
      <c r="CX94" s="36"/>
      <c r="CY94" s="36"/>
      <c r="CZ94" s="36"/>
      <c r="DA94" s="36"/>
      <c r="DB94" s="36"/>
      <c r="DC94" s="36"/>
      <c r="DD94" s="36"/>
      <c r="DE94" s="36"/>
      <c r="DF94" s="36"/>
      <c r="DG94" s="36"/>
      <c r="DH94" s="36"/>
      <c r="DI94" s="36"/>
      <c r="DJ94" s="36"/>
      <c r="DK94" s="36"/>
      <c r="DL94" s="36"/>
      <c r="DM94" s="36"/>
      <c r="DN94" s="36"/>
      <c r="DO94" s="36"/>
      <c r="DP94" s="36"/>
      <c r="DQ94" s="36"/>
      <c r="DR94" s="36"/>
      <c r="DS94" s="36"/>
      <c r="DT94" s="36"/>
      <c r="DU94" s="36"/>
      <c r="DV94" s="36"/>
      <c r="DW94" s="36"/>
      <c r="DX94" s="36"/>
      <c r="DY94" s="36"/>
      <c r="DZ94" s="36"/>
      <c r="EA94" s="36"/>
      <c r="EB94" s="36"/>
      <c r="EC94" s="36"/>
      <c r="ED94" s="36"/>
      <c r="EE94" s="36"/>
      <c r="EF94" s="36"/>
      <c r="EG94" s="36"/>
      <c r="EH94" s="36"/>
      <c r="EI94" s="36"/>
      <c r="EJ94" s="36"/>
      <c r="EK94" s="36"/>
      <c r="EL94" s="36"/>
      <c r="EM94" s="36"/>
      <c r="EN94" s="36"/>
    </row>
    <row r="95" spans="1:144">
      <c r="A95" s="146" t="s">
        <v>365</v>
      </c>
      <c r="B95" s="146" t="s">
        <v>366</v>
      </c>
      <c r="C95" s="147" t="e">
        <f t="shared" si="389"/>
        <v>#REF!</v>
      </c>
      <c r="D95" s="147"/>
      <c r="E95" s="135">
        <f t="shared" si="390"/>
        <v>0</v>
      </c>
      <c r="F95" s="135">
        <f t="shared" si="391"/>
        <v>0</v>
      </c>
      <c r="G95" s="135" t="e">
        <f t="shared" si="392"/>
        <v>#REF!</v>
      </c>
      <c r="H95" s="135" t="e">
        <f t="shared" si="393"/>
        <v>#REF!</v>
      </c>
      <c r="I95" s="135" t="e">
        <f t="shared" si="394"/>
        <v>#REF!</v>
      </c>
      <c r="J95" s="135" t="e">
        <f t="shared" si="395"/>
        <v>#REF!</v>
      </c>
      <c r="K95" s="135" t="e">
        <f t="shared" si="396"/>
        <v>#REF!</v>
      </c>
      <c r="L95" s="135" t="e">
        <f t="shared" si="397"/>
        <v>#REF!</v>
      </c>
      <c r="M95" s="135" t="e">
        <f t="shared" si="398"/>
        <v>#REF!</v>
      </c>
      <c r="N95" s="135">
        <f t="shared" si="399"/>
        <v>0</v>
      </c>
      <c r="O95" s="135">
        <f t="shared" si="400"/>
        <v>0</v>
      </c>
      <c r="P95" s="135">
        <f t="shared" si="401"/>
        <v>1</v>
      </c>
      <c r="Q95" s="135" t="e">
        <f t="shared" si="402"/>
        <v>#REF!</v>
      </c>
      <c r="R95" s="135" t="e">
        <f t="shared" si="403"/>
        <v>#REF!</v>
      </c>
      <c r="S95" s="135" t="e">
        <f t="shared" si="404"/>
        <v>#REF!</v>
      </c>
      <c r="T95" s="135" t="e">
        <f t="shared" si="405"/>
        <v>#REF!</v>
      </c>
      <c r="U95" s="135" t="e">
        <f t="shared" si="406"/>
        <v>#REF!</v>
      </c>
      <c r="V95" s="135" t="e">
        <f t="shared" si="407"/>
        <v>#REF!</v>
      </c>
      <c r="W95" s="135" t="e">
        <f t="shared" si="408"/>
        <v>#REF!</v>
      </c>
      <c r="X95" s="135" t="e">
        <f t="shared" si="409"/>
        <v>#REF!</v>
      </c>
      <c r="Y95" s="135" t="e">
        <f t="shared" si="410"/>
        <v>#REF!</v>
      </c>
      <c r="Z95" s="135" t="e">
        <f t="shared" si="411"/>
        <v>#REF!</v>
      </c>
      <c r="AA95" s="135" t="e">
        <f t="shared" si="412"/>
        <v>#REF!</v>
      </c>
      <c r="AB95" s="135" t="e">
        <f t="shared" si="413"/>
        <v>#REF!</v>
      </c>
      <c r="AC95" s="135" t="e">
        <f t="shared" si="414"/>
        <v>#REF!</v>
      </c>
      <c r="AD95" s="135" t="e">
        <f t="shared" si="415"/>
        <v>#REF!</v>
      </c>
      <c r="AE95" s="135" t="e">
        <f t="shared" si="416"/>
        <v>#REF!</v>
      </c>
      <c r="AF95" s="135" t="e">
        <f t="shared" si="417"/>
        <v>#REF!</v>
      </c>
      <c r="AG95" s="135" t="e">
        <f t="shared" si="418"/>
        <v>#REF!</v>
      </c>
      <c r="AH95" s="135" t="e">
        <f t="shared" si="419"/>
        <v>#REF!</v>
      </c>
      <c r="AI95" s="135" t="e">
        <f t="shared" si="420"/>
        <v>#REF!</v>
      </c>
      <c r="AJ95" s="135" t="e">
        <f t="shared" si="421"/>
        <v>#REF!</v>
      </c>
      <c r="AK95" s="135" t="e">
        <f t="shared" si="422"/>
        <v>#REF!</v>
      </c>
      <c r="AL95" s="135" t="e">
        <f t="shared" si="423"/>
        <v>#REF!</v>
      </c>
      <c r="AM95" s="135" t="e">
        <f t="shared" si="424"/>
        <v>#REF!</v>
      </c>
      <c r="AN95" s="135" t="e">
        <f t="shared" si="425"/>
        <v>#REF!</v>
      </c>
      <c r="AO95" s="135" t="e">
        <f t="shared" si="426"/>
        <v>#REF!</v>
      </c>
      <c r="AP95" s="135" t="e">
        <f t="shared" si="427"/>
        <v>#REF!</v>
      </c>
      <c r="AQ95" s="135" t="e">
        <f t="shared" si="428"/>
        <v>#REF!</v>
      </c>
      <c r="AR95" s="135" t="e">
        <f t="shared" si="429"/>
        <v>#REF!</v>
      </c>
      <c r="AS95" s="135" t="e">
        <f t="shared" si="430"/>
        <v>#REF!</v>
      </c>
      <c r="AT95" s="135" t="e">
        <f t="shared" si="431"/>
        <v>#REF!</v>
      </c>
      <c r="AU95" s="135" t="e">
        <f t="shared" si="432"/>
        <v>#REF!</v>
      </c>
      <c r="AV95" s="135" t="e">
        <f t="shared" si="433"/>
        <v>#REF!</v>
      </c>
      <c r="AW95" s="135" t="e">
        <f t="shared" si="434"/>
        <v>#REF!</v>
      </c>
      <c r="AX95" s="135" t="e">
        <f t="shared" si="435"/>
        <v>#REF!</v>
      </c>
      <c r="AY95" s="135" t="e">
        <f t="shared" si="436"/>
        <v>#REF!</v>
      </c>
      <c r="AZ95" s="135" t="e">
        <f t="shared" si="437"/>
        <v>#REF!</v>
      </c>
      <c r="BA95" s="135" t="e">
        <f t="shared" si="438"/>
        <v>#REF!</v>
      </c>
      <c r="BB95" s="135" t="e">
        <f t="shared" si="439"/>
        <v>#REF!</v>
      </c>
      <c r="BC95" s="135" t="e">
        <f t="shared" si="440"/>
        <v>#REF!</v>
      </c>
      <c r="BD95" s="135" t="e">
        <f t="shared" si="441"/>
        <v>#REF!</v>
      </c>
      <c r="BE95" s="135" t="e">
        <f t="shared" si="442"/>
        <v>#REF!</v>
      </c>
      <c r="BF95" s="135" t="e">
        <f t="shared" si="443"/>
        <v>#REF!</v>
      </c>
      <c r="BG95" s="135" t="e">
        <f t="shared" si="444"/>
        <v>#REF!</v>
      </c>
      <c r="BH95" s="135" t="e">
        <f t="shared" si="445"/>
        <v>#REF!</v>
      </c>
      <c r="BI95" s="135" t="e">
        <f t="shared" si="446"/>
        <v>#REF!</v>
      </c>
      <c r="BJ95" s="135" t="e">
        <f t="shared" si="447"/>
        <v>#REF!</v>
      </c>
      <c r="BK95" s="135" t="e">
        <f t="shared" si="448"/>
        <v>#REF!</v>
      </c>
      <c r="BL95" s="135" t="e">
        <f t="shared" si="449"/>
        <v>#REF!</v>
      </c>
      <c r="BM95" s="135" t="e">
        <f t="shared" si="450"/>
        <v>#REF!</v>
      </c>
      <c r="BN95" s="135" t="e">
        <f t="shared" si="451"/>
        <v>#REF!</v>
      </c>
      <c r="BO95" s="135" t="e">
        <f t="shared" si="452"/>
        <v>#REF!</v>
      </c>
      <c r="BP95" s="135" t="e">
        <f t="shared" si="453"/>
        <v>#REF!</v>
      </c>
      <c r="BQ95" s="135" t="e">
        <f t="shared" si="454"/>
        <v>#REF!</v>
      </c>
      <c r="BR95" s="135" t="e">
        <f t="shared" si="455"/>
        <v>#REF!</v>
      </c>
      <c r="BS95" s="135" t="e">
        <f t="shared" si="456"/>
        <v>#REF!</v>
      </c>
      <c r="BT95" s="135" t="e">
        <f t="shared" si="457"/>
        <v>#REF!</v>
      </c>
      <c r="BU95" s="135" t="e">
        <f t="shared" si="458"/>
        <v>#REF!</v>
      </c>
      <c r="BV95" s="135" t="e">
        <f t="shared" si="459"/>
        <v>#REF!</v>
      </c>
      <c r="BW95" s="135" t="e">
        <f t="shared" si="460"/>
        <v>#REF!</v>
      </c>
      <c r="BX95" s="135" t="e">
        <f t="shared" si="461"/>
        <v>#REF!</v>
      </c>
      <c r="BY95" s="135" t="e">
        <f t="shared" si="462"/>
        <v>#REF!</v>
      </c>
      <c r="BZ95" s="135" t="e">
        <f t="shared" si="463"/>
        <v>#REF!</v>
      </c>
      <c r="CA95" s="135" t="e">
        <f t="shared" si="464"/>
        <v>#REF!</v>
      </c>
      <c r="CB95" s="135" t="e">
        <f t="shared" si="465"/>
        <v>#REF!</v>
      </c>
      <c r="CC95" s="135" t="e">
        <f t="shared" si="466"/>
        <v>#REF!</v>
      </c>
      <c r="CD95" s="135" t="e">
        <f t="shared" si="467"/>
        <v>#REF!</v>
      </c>
      <c r="CE95" s="135" t="e">
        <f t="shared" si="468"/>
        <v>#REF!</v>
      </c>
      <c r="CF95" s="135" t="e">
        <f t="shared" si="469"/>
        <v>#REF!</v>
      </c>
      <c r="CG95" s="135" t="e">
        <f t="shared" si="470"/>
        <v>#REF!</v>
      </c>
      <c r="CH95" s="135" t="e">
        <f t="shared" si="471"/>
        <v>#REF!</v>
      </c>
      <c r="CI95" s="135" t="e">
        <f t="shared" si="472"/>
        <v>#REF!</v>
      </c>
      <c r="CJ95" s="135" t="e">
        <f t="shared" si="473"/>
        <v>#REF!</v>
      </c>
      <c r="CK95" s="135" t="e">
        <f t="shared" si="474"/>
        <v>#REF!</v>
      </c>
      <c r="CL95" s="135" t="e">
        <f t="shared" si="475"/>
        <v>#REF!</v>
      </c>
      <c r="CM95" s="135" t="e">
        <f t="shared" si="476"/>
        <v>#REF!</v>
      </c>
      <c r="CN95" s="135" t="e">
        <f t="shared" si="477"/>
        <v>#REF!</v>
      </c>
      <c r="CO95" s="135" t="e">
        <f t="shared" si="478"/>
        <v>#REF!</v>
      </c>
      <c r="CP95" s="135" t="e">
        <f t="shared" si="479"/>
        <v>#REF!</v>
      </c>
      <c r="CQ95" s="135" t="e">
        <f t="shared" si="480"/>
        <v>#REF!</v>
      </c>
      <c r="CR95" s="135" t="e">
        <f t="shared" si="481"/>
        <v>#REF!</v>
      </c>
      <c r="CS95" s="135" t="e">
        <f t="shared" si="482"/>
        <v>#REF!</v>
      </c>
      <c r="CU95" s="36"/>
      <c r="CV95" s="36"/>
      <c r="CW95" s="36"/>
      <c r="CX95" s="36"/>
      <c r="CY95" s="36"/>
      <c r="CZ95" s="36"/>
      <c r="DA95" s="36"/>
      <c r="DB95" s="36"/>
      <c r="DC95" s="36"/>
      <c r="DD95" s="36"/>
      <c r="DE95" s="36"/>
      <c r="DF95" s="36"/>
      <c r="DG95" s="36"/>
      <c r="DH95" s="36"/>
      <c r="DI95" s="36"/>
      <c r="DJ95" s="36"/>
      <c r="DK95" s="36"/>
      <c r="DL95" s="36"/>
      <c r="DM95" s="36"/>
      <c r="DN95" s="36"/>
      <c r="DO95" s="36"/>
      <c r="DP95" s="36"/>
      <c r="DQ95" s="36"/>
      <c r="DR95" s="36"/>
      <c r="DS95" s="36"/>
      <c r="DT95" s="36"/>
      <c r="DU95" s="36"/>
      <c r="DV95" s="36"/>
      <c r="DW95" s="36"/>
      <c r="DX95" s="36"/>
      <c r="DY95" s="36"/>
      <c r="DZ95" s="36"/>
      <c r="EA95" s="36"/>
      <c r="EB95" s="36"/>
      <c r="EC95" s="36"/>
      <c r="ED95" s="36"/>
      <c r="EE95" s="36"/>
      <c r="EF95" s="36"/>
      <c r="EG95" s="36"/>
      <c r="EH95" s="36"/>
      <c r="EI95" s="36"/>
      <c r="EJ95" s="36"/>
      <c r="EK95" s="36"/>
      <c r="EL95" s="36"/>
      <c r="EM95" s="36"/>
      <c r="EN95" s="36"/>
    </row>
    <row r="96" spans="1:144">
      <c r="A96" s="146" t="s">
        <v>367</v>
      </c>
      <c r="B96" s="146" t="s">
        <v>368</v>
      </c>
      <c r="C96" s="147" t="e">
        <f t="shared" si="389"/>
        <v>#REF!</v>
      </c>
      <c r="D96" s="147"/>
      <c r="E96" s="135">
        <f t="shared" si="390"/>
        <v>0</v>
      </c>
      <c r="F96" s="135">
        <f t="shared" si="391"/>
        <v>0</v>
      </c>
      <c r="G96" s="135" t="e">
        <f t="shared" si="392"/>
        <v>#REF!</v>
      </c>
      <c r="H96" s="135" t="e">
        <f t="shared" si="393"/>
        <v>#REF!</v>
      </c>
      <c r="I96" s="135" t="e">
        <f t="shared" si="394"/>
        <v>#REF!</v>
      </c>
      <c r="J96" s="135" t="e">
        <f t="shared" si="395"/>
        <v>#REF!</v>
      </c>
      <c r="K96" s="135" t="e">
        <f t="shared" si="396"/>
        <v>#REF!</v>
      </c>
      <c r="L96" s="135" t="e">
        <f t="shared" si="397"/>
        <v>#REF!</v>
      </c>
      <c r="M96" s="135" t="e">
        <f t="shared" si="398"/>
        <v>#REF!</v>
      </c>
      <c r="N96" s="135">
        <f t="shared" si="399"/>
        <v>5</v>
      </c>
      <c r="O96" s="135">
        <f t="shared" si="400"/>
        <v>3</v>
      </c>
      <c r="P96" s="135">
        <f t="shared" si="401"/>
        <v>988</v>
      </c>
      <c r="Q96" s="135" t="e">
        <f t="shared" si="402"/>
        <v>#REF!</v>
      </c>
      <c r="R96" s="135" t="e">
        <f t="shared" si="403"/>
        <v>#REF!</v>
      </c>
      <c r="S96" s="135" t="e">
        <f t="shared" si="404"/>
        <v>#REF!</v>
      </c>
      <c r="T96" s="135" t="e">
        <f t="shared" si="405"/>
        <v>#REF!</v>
      </c>
      <c r="U96" s="135" t="e">
        <f t="shared" si="406"/>
        <v>#REF!</v>
      </c>
      <c r="V96" s="135" t="e">
        <f t="shared" si="407"/>
        <v>#REF!</v>
      </c>
      <c r="W96" s="135" t="e">
        <f t="shared" si="408"/>
        <v>#REF!</v>
      </c>
      <c r="X96" s="135" t="e">
        <f t="shared" si="409"/>
        <v>#REF!</v>
      </c>
      <c r="Y96" s="135" t="e">
        <f t="shared" si="410"/>
        <v>#REF!</v>
      </c>
      <c r="Z96" s="135" t="e">
        <f t="shared" si="411"/>
        <v>#REF!</v>
      </c>
      <c r="AA96" s="135" t="e">
        <f t="shared" si="412"/>
        <v>#REF!</v>
      </c>
      <c r="AB96" s="135" t="e">
        <f t="shared" si="413"/>
        <v>#REF!</v>
      </c>
      <c r="AC96" s="135" t="e">
        <f t="shared" si="414"/>
        <v>#REF!</v>
      </c>
      <c r="AD96" s="135" t="e">
        <f t="shared" si="415"/>
        <v>#REF!</v>
      </c>
      <c r="AE96" s="135" t="e">
        <f t="shared" si="416"/>
        <v>#REF!</v>
      </c>
      <c r="AF96" s="135" t="e">
        <f t="shared" si="417"/>
        <v>#REF!</v>
      </c>
      <c r="AG96" s="135" t="e">
        <f t="shared" si="418"/>
        <v>#REF!</v>
      </c>
      <c r="AH96" s="135" t="e">
        <f t="shared" si="419"/>
        <v>#REF!</v>
      </c>
      <c r="AI96" s="135" t="e">
        <f t="shared" si="420"/>
        <v>#REF!</v>
      </c>
      <c r="AJ96" s="135" t="e">
        <f t="shared" si="421"/>
        <v>#REF!</v>
      </c>
      <c r="AK96" s="135" t="e">
        <f t="shared" si="422"/>
        <v>#REF!</v>
      </c>
      <c r="AL96" s="135" t="e">
        <f t="shared" si="423"/>
        <v>#REF!</v>
      </c>
      <c r="AM96" s="135" t="e">
        <f t="shared" si="424"/>
        <v>#REF!</v>
      </c>
      <c r="AN96" s="135" t="e">
        <f t="shared" si="425"/>
        <v>#REF!</v>
      </c>
      <c r="AO96" s="135" t="e">
        <f t="shared" si="426"/>
        <v>#REF!</v>
      </c>
      <c r="AP96" s="135" t="e">
        <f t="shared" si="427"/>
        <v>#REF!</v>
      </c>
      <c r="AQ96" s="135" t="e">
        <f t="shared" si="428"/>
        <v>#REF!</v>
      </c>
      <c r="AR96" s="135" t="e">
        <f t="shared" si="429"/>
        <v>#REF!</v>
      </c>
      <c r="AS96" s="135" t="e">
        <f t="shared" si="430"/>
        <v>#REF!</v>
      </c>
      <c r="AT96" s="135" t="e">
        <f t="shared" si="431"/>
        <v>#REF!</v>
      </c>
      <c r="AU96" s="135" t="e">
        <f t="shared" si="432"/>
        <v>#REF!</v>
      </c>
      <c r="AV96" s="135" t="e">
        <f t="shared" si="433"/>
        <v>#REF!</v>
      </c>
      <c r="AW96" s="135" t="e">
        <f t="shared" si="434"/>
        <v>#REF!</v>
      </c>
      <c r="AX96" s="135" t="e">
        <f t="shared" si="435"/>
        <v>#REF!</v>
      </c>
      <c r="AY96" s="135" t="e">
        <f t="shared" si="436"/>
        <v>#REF!</v>
      </c>
      <c r="AZ96" s="135" t="e">
        <f t="shared" si="437"/>
        <v>#REF!</v>
      </c>
      <c r="BA96" s="135" t="e">
        <f t="shared" si="438"/>
        <v>#REF!</v>
      </c>
      <c r="BB96" s="135" t="e">
        <f t="shared" si="439"/>
        <v>#REF!</v>
      </c>
      <c r="BC96" s="135" t="e">
        <f t="shared" si="440"/>
        <v>#REF!</v>
      </c>
      <c r="BD96" s="135" t="e">
        <f t="shared" si="441"/>
        <v>#REF!</v>
      </c>
      <c r="BE96" s="135" t="e">
        <f t="shared" si="442"/>
        <v>#REF!</v>
      </c>
      <c r="BF96" s="135" t="e">
        <f t="shared" si="443"/>
        <v>#REF!</v>
      </c>
      <c r="BG96" s="135" t="e">
        <f t="shared" si="444"/>
        <v>#REF!</v>
      </c>
      <c r="BH96" s="135" t="e">
        <f t="shared" si="445"/>
        <v>#REF!</v>
      </c>
      <c r="BI96" s="135" t="e">
        <f t="shared" si="446"/>
        <v>#REF!</v>
      </c>
      <c r="BJ96" s="135" t="e">
        <f t="shared" si="447"/>
        <v>#REF!</v>
      </c>
      <c r="BK96" s="135" t="e">
        <f t="shared" si="448"/>
        <v>#REF!</v>
      </c>
      <c r="BL96" s="135" t="e">
        <f t="shared" si="449"/>
        <v>#REF!</v>
      </c>
      <c r="BM96" s="135" t="e">
        <f t="shared" si="450"/>
        <v>#REF!</v>
      </c>
      <c r="BN96" s="135" t="e">
        <f t="shared" si="451"/>
        <v>#REF!</v>
      </c>
      <c r="BO96" s="135" t="e">
        <f t="shared" si="452"/>
        <v>#REF!</v>
      </c>
      <c r="BP96" s="135" t="e">
        <f t="shared" si="453"/>
        <v>#REF!</v>
      </c>
      <c r="BQ96" s="135" t="e">
        <f t="shared" si="454"/>
        <v>#REF!</v>
      </c>
      <c r="BR96" s="135" t="e">
        <f t="shared" si="455"/>
        <v>#REF!</v>
      </c>
      <c r="BS96" s="135" t="e">
        <f t="shared" si="456"/>
        <v>#REF!</v>
      </c>
      <c r="BT96" s="135" t="e">
        <f t="shared" si="457"/>
        <v>#REF!</v>
      </c>
      <c r="BU96" s="135" t="e">
        <f t="shared" si="458"/>
        <v>#REF!</v>
      </c>
      <c r="BV96" s="135" t="e">
        <f t="shared" si="459"/>
        <v>#REF!</v>
      </c>
      <c r="BW96" s="135" t="e">
        <f t="shared" si="460"/>
        <v>#REF!</v>
      </c>
      <c r="BX96" s="135" t="e">
        <f t="shared" si="461"/>
        <v>#REF!</v>
      </c>
      <c r="BY96" s="135" t="e">
        <f t="shared" si="462"/>
        <v>#REF!</v>
      </c>
      <c r="BZ96" s="135" t="e">
        <f t="shared" si="463"/>
        <v>#REF!</v>
      </c>
      <c r="CA96" s="135" t="e">
        <f t="shared" si="464"/>
        <v>#REF!</v>
      </c>
      <c r="CB96" s="135" t="e">
        <f t="shared" si="465"/>
        <v>#REF!</v>
      </c>
      <c r="CC96" s="135" t="e">
        <f t="shared" si="466"/>
        <v>#REF!</v>
      </c>
      <c r="CD96" s="135" t="e">
        <f t="shared" si="467"/>
        <v>#REF!</v>
      </c>
      <c r="CE96" s="135" t="e">
        <f t="shared" si="468"/>
        <v>#REF!</v>
      </c>
      <c r="CF96" s="135" t="e">
        <f t="shared" si="469"/>
        <v>#REF!</v>
      </c>
      <c r="CG96" s="135" t="e">
        <f t="shared" si="470"/>
        <v>#REF!</v>
      </c>
      <c r="CH96" s="135" t="e">
        <f t="shared" si="471"/>
        <v>#REF!</v>
      </c>
      <c r="CI96" s="135" t="e">
        <f t="shared" si="472"/>
        <v>#REF!</v>
      </c>
      <c r="CJ96" s="135" t="e">
        <f t="shared" si="473"/>
        <v>#REF!</v>
      </c>
      <c r="CK96" s="135" t="e">
        <f t="shared" si="474"/>
        <v>#REF!</v>
      </c>
      <c r="CL96" s="135" t="e">
        <f t="shared" si="475"/>
        <v>#REF!</v>
      </c>
      <c r="CM96" s="135" t="e">
        <f t="shared" si="476"/>
        <v>#REF!</v>
      </c>
      <c r="CN96" s="135" t="e">
        <f t="shared" si="477"/>
        <v>#REF!</v>
      </c>
      <c r="CO96" s="135" t="e">
        <f t="shared" si="478"/>
        <v>#REF!</v>
      </c>
      <c r="CP96" s="135" t="e">
        <f t="shared" si="479"/>
        <v>#REF!</v>
      </c>
      <c r="CQ96" s="135" t="e">
        <f t="shared" si="480"/>
        <v>#REF!</v>
      </c>
      <c r="CR96" s="135" t="e">
        <f t="shared" si="481"/>
        <v>#REF!</v>
      </c>
      <c r="CS96" s="135" t="e">
        <f t="shared" si="482"/>
        <v>#REF!</v>
      </c>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row>
    <row r="97" spans="1:144">
      <c r="A97" s="146" t="s">
        <v>369</v>
      </c>
      <c r="B97" s="156" t="s">
        <v>370</v>
      </c>
      <c r="C97" s="147" t="e">
        <f t="shared" si="389"/>
        <v>#REF!</v>
      </c>
      <c r="D97" s="147"/>
      <c r="E97" s="135">
        <f t="shared" si="390"/>
        <v>1</v>
      </c>
      <c r="F97" s="135">
        <f t="shared" si="391"/>
        <v>0</v>
      </c>
      <c r="G97" s="135" t="e">
        <f t="shared" si="392"/>
        <v>#REF!</v>
      </c>
      <c r="H97" s="135" t="e">
        <f t="shared" si="393"/>
        <v>#REF!</v>
      </c>
      <c r="I97" s="135" t="e">
        <f t="shared" si="394"/>
        <v>#REF!</v>
      </c>
      <c r="J97" s="135" t="e">
        <f t="shared" si="395"/>
        <v>#REF!</v>
      </c>
      <c r="K97" s="135" t="e">
        <f t="shared" si="396"/>
        <v>#REF!</v>
      </c>
      <c r="L97" s="135" t="e">
        <f t="shared" si="397"/>
        <v>#REF!</v>
      </c>
      <c r="M97" s="135" t="e">
        <f t="shared" si="398"/>
        <v>#REF!</v>
      </c>
      <c r="N97" s="135">
        <f t="shared" si="399"/>
        <v>0</v>
      </c>
      <c r="O97" s="135">
        <f t="shared" si="400"/>
        <v>0</v>
      </c>
      <c r="P97" s="135">
        <f t="shared" si="401"/>
        <v>12</v>
      </c>
      <c r="Q97" s="135" t="e">
        <f t="shared" si="402"/>
        <v>#REF!</v>
      </c>
      <c r="R97" s="135" t="e">
        <f t="shared" si="403"/>
        <v>#REF!</v>
      </c>
      <c r="S97" s="135" t="e">
        <f t="shared" si="404"/>
        <v>#REF!</v>
      </c>
      <c r="T97" s="135" t="e">
        <f t="shared" si="405"/>
        <v>#REF!</v>
      </c>
      <c r="U97" s="135" t="e">
        <f t="shared" si="406"/>
        <v>#REF!</v>
      </c>
      <c r="V97" s="135" t="e">
        <f t="shared" si="407"/>
        <v>#REF!</v>
      </c>
      <c r="W97" s="135" t="e">
        <f t="shared" si="408"/>
        <v>#REF!</v>
      </c>
      <c r="X97" s="135" t="e">
        <f t="shared" si="409"/>
        <v>#REF!</v>
      </c>
      <c r="Y97" s="135" t="e">
        <f t="shared" si="410"/>
        <v>#REF!</v>
      </c>
      <c r="Z97" s="135" t="e">
        <f t="shared" si="411"/>
        <v>#REF!</v>
      </c>
      <c r="AA97" s="135" t="e">
        <f t="shared" si="412"/>
        <v>#REF!</v>
      </c>
      <c r="AB97" s="135" t="e">
        <f t="shared" si="413"/>
        <v>#REF!</v>
      </c>
      <c r="AC97" s="135" t="e">
        <f t="shared" si="414"/>
        <v>#REF!</v>
      </c>
      <c r="AD97" s="135" t="e">
        <f t="shared" si="415"/>
        <v>#REF!</v>
      </c>
      <c r="AE97" s="135" t="e">
        <f t="shared" si="416"/>
        <v>#REF!</v>
      </c>
      <c r="AF97" s="135" t="e">
        <f t="shared" si="417"/>
        <v>#REF!</v>
      </c>
      <c r="AG97" s="135" t="e">
        <f t="shared" si="418"/>
        <v>#REF!</v>
      </c>
      <c r="AH97" s="135" t="e">
        <f t="shared" si="419"/>
        <v>#REF!</v>
      </c>
      <c r="AI97" s="135" t="e">
        <f t="shared" si="420"/>
        <v>#REF!</v>
      </c>
      <c r="AJ97" s="135" t="e">
        <f t="shared" si="421"/>
        <v>#REF!</v>
      </c>
      <c r="AK97" s="135" t="e">
        <f t="shared" si="422"/>
        <v>#REF!</v>
      </c>
      <c r="AL97" s="135" t="e">
        <f t="shared" si="423"/>
        <v>#REF!</v>
      </c>
      <c r="AM97" s="135" t="e">
        <f t="shared" si="424"/>
        <v>#REF!</v>
      </c>
      <c r="AN97" s="135" t="e">
        <f t="shared" si="425"/>
        <v>#REF!</v>
      </c>
      <c r="AO97" s="135" t="e">
        <f t="shared" si="426"/>
        <v>#REF!</v>
      </c>
      <c r="AP97" s="135" t="e">
        <f t="shared" si="427"/>
        <v>#REF!</v>
      </c>
      <c r="AQ97" s="135" t="e">
        <f t="shared" si="428"/>
        <v>#REF!</v>
      </c>
      <c r="AR97" s="135" t="e">
        <f t="shared" si="429"/>
        <v>#REF!</v>
      </c>
      <c r="AS97" s="135" t="e">
        <f t="shared" si="430"/>
        <v>#REF!</v>
      </c>
      <c r="AT97" s="135" t="e">
        <f t="shared" si="431"/>
        <v>#REF!</v>
      </c>
      <c r="AU97" s="135" t="e">
        <f t="shared" si="432"/>
        <v>#REF!</v>
      </c>
      <c r="AV97" s="135" t="e">
        <f t="shared" si="433"/>
        <v>#REF!</v>
      </c>
      <c r="AW97" s="135" t="e">
        <f t="shared" si="434"/>
        <v>#REF!</v>
      </c>
      <c r="AX97" s="135" t="e">
        <f t="shared" si="435"/>
        <v>#REF!</v>
      </c>
      <c r="AY97" s="135" t="e">
        <f t="shared" si="436"/>
        <v>#REF!</v>
      </c>
      <c r="AZ97" s="135" t="e">
        <f t="shared" si="437"/>
        <v>#REF!</v>
      </c>
      <c r="BA97" s="135" t="e">
        <f t="shared" si="438"/>
        <v>#REF!</v>
      </c>
      <c r="BB97" s="135" t="e">
        <f t="shared" si="439"/>
        <v>#REF!</v>
      </c>
      <c r="BC97" s="135" t="e">
        <f t="shared" si="440"/>
        <v>#REF!</v>
      </c>
      <c r="BD97" s="135" t="e">
        <f t="shared" si="441"/>
        <v>#REF!</v>
      </c>
      <c r="BE97" s="135" t="e">
        <f t="shared" si="442"/>
        <v>#REF!</v>
      </c>
      <c r="BF97" s="135" t="e">
        <f t="shared" si="443"/>
        <v>#REF!</v>
      </c>
      <c r="BG97" s="135" t="e">
        <f t="shared" si="444"/>
        <v>#REF!</v>
      </c>
      <c r="BH97" s="135" t="e">
        <f t="shared" si="445"/>
        <v>#REF!</v>
      </c>
      <c r="BI97" s="135" t="e">
        <f t="shared" si="446"/>
        <v>#REF!</v>
      </c>
      <c r="BJ97" s="135" t="e">
        <f t="shared" si="447"/>
        <v>#REF!</v>
      </c>
      <c r="BK97" s="135" t="e">
        <f t="shared" si="448"/>
        <v>#REF!</v>
      </c>
      <c r="BL97" s="135" t="e">
        <f t="shared" si="449"/>
        <v>#REF!</v>
      </c>
      <c r="BM97" s="135" t="e">
        <f t="shared" si="450"/>
        <v>#REF!</v>
      </c>
      <c r="BN97" s="135" t="e">
        <f t="shared" si="451"/>
        <v>#REF!</v>
      </c>
      <c r="BO97" s="135" t="e">
        <f t="shared" si="452"/>
        <v>#REF!</v>
      </c>
      <c r="BP97" s="135" t="e">
        <f t="shared" si="453"/>
        <v>#REF!</v>
      </c>
      <c r="BQ97" s="135" t="e">
        <f t="shared" si="454"/>
        <v>#REF!</v>
      </c>
      <c r="BR97" s="135" t="e">
        <f t="shared" si="455"/>
        <v>#REF!</v>
      </c>
      <c r="BS97" s="135" t="e">
        <f t="shared" si="456"/>
        <v>#REF!</v>
      </c>
      <c r="BT97" s="135" t="e">
        <f t="shared" si="457"/>
        <v>#REF!</v>
      </c>
      <c r="BU97" s="135" t="e">
        <f t="shared" si="458"/>
        <v>#REF!</v>
      </c>
      <c r="BV97" s="135" t="e">
        <f t="shared" si="459"/>
        <v>#REF!</v>
      </c>
      <c r="BW97" s="135" t="e">
        <f t="shared" si="460"/>
        <v>#REF!</v>
      </c>
      <c r="BX97" s="135" t="e">
        <f t="shared" si="461"/>
        <v>#REF!</v>
      </c>
      <c r="BY97" s="135" t="e">
        <f t="shared" si="462"/>
        <v>#REF!</v>
      </c>
      <c r="BZ97" s="135" t="e">
        <f t="shared" si="463"/>
        <v>#REF!</v>
      </c>
      <c r="CA97" s="135" t="e">
        <f t="shared" si="464"/>
        <v>#REF!</v>
      </c>
      <c r="CB97" s="135" t="e">
        <f t="shared" si="465"/>
        <v>#REF!</v>
      </c>
      <c r="CC97" s="135" t="e">
        <f t="shared" si="466"/>
        <v>#REF!</v>
      </c>
      <c r="CD97" s="135" t="e">
        <f t="shared" si="467"/>
        <v>#REF!</v>
      </c>
      <c r="CE97" s="135" t="e">
        <f t="shared" si="468"/>
        <v>#REF!</v>
      </c>
      <c r="CF97" s="135" t="e">
        <f t="shared" si="469"/>
        <v>#REF!</v>
      </c>
      <c r="CG97" s="135" t="e">
        <f t="shared" si="470"/>
        <v>#REF!</v>
      </c>
      <c r="CH97" s="135" t="e">
        <f t="shared" si="471"/>
        <v>#REF!</v>
      </c>
      <c r="CI97" s="135" t="e">
        <f t="shared" si="472"/>
        <v>#REF!</v>
      </c>
      <c r="CJ97" s="135" t="e">
        <f t="shared" si="473"/>
        <v>#REF!</v>
      </c>
      <c r="CK97" s="135" t="e">
        <f t="shared" si="474"/>
        <v>#REF!</v>
      </c>
      <c r="CL97" s="135" t="e">
        <f t="shared" si="475"/>
        <v>#REF!</v>
      </c>
      <c r="CM97" s="135" t="e">
        <f t="shared" si="476"/>
        <v>#REF!</v>
      </c>
      <c r="CN97" s="135" t="e">
        <f t="shared" si="477"/>
        <v>#REF!</v>
      </c>
      <c r="CO97" s="135" t="e">
        <f t="shared" si="478"/>
        <v>#REF!</v>
      </c>
      <c r="CP97" s="135" t="e">
        <f t="shared" si="479"/>
        <v>#REF!</v>
      </c>
      <c r="CQ97" s="135" t="e">
        <f t="shared" si="480"/>
        <v>#REF!</v>
      </c>
      <c r="CR97" s="135" t="e">
        <f t="shared" si="481"/>
        <v>#REF!</v>
      </c>
      <c r="CS97" s="135" t="e">
        <f t="shared" si="482"/>
        <v>#REF!</v>
      </c>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c r="DW97" s="36"/>
      <c r="DX97" s="36"/>
      <c r="DY97" s="36"/>
      <c r="DZ97" s="36"/>
      <c r="EA97" s="36"/>
      <c r="EB97" s="36"/>
      <c r="EC97" s="36"/>
      <c r="ED97" s="36"/>
      <c r="EE97" s="36"/>
      <c r="EF97" s="36"/>
      <c r="EG97" s="36"/>
      <c r="EH97" s="36"/>
      <c r="EI97" s="36"/>
      <c r="EJ97" s="36"/>
      <c r="EK97" s="36"/>
      <c r="EL97" s="36"/>
      <c r="EM97" s="36"/>
      <c r="EN97" s="36"/>
    </row>
    <row r="98" spans="1:144">
      <c r="A98" s="146" t="s">
        <v>371</v>
      </c>
      <c r="B98" s="156" t="s">
        <v>372</v>
      </c>
      <c r="C98" s="147" t="e">
        <f t="shared" si="389"/>
        <v>#REF!</v>
      </c>
      <c r="D98" s="147"/>
      <c r="E98" s="135">
        <f t="shared" si="390"/>
        <v>0</v>
      </c>
      <c r="F98" s="135">
        <f t="shared" si="391"/>
        <v>0</v>
      </c>
      <c r="G98" s="135" t="e">
        <f t="shared" si="392"/>
        <v>#REF!</v>
      </c>
      <c r="H98" s="135" t="e">
        <f t="shared" si="393"/>
        <v>#REF!</v>
      </c>
      <c r="I98" s="135" t="e">
        <f t="shared" si="394"/>
        <v>#REF!</v>
      </c>
      <c r="J98" s="135" t="e">
        <f t="shared" si="395"/>
        <v>#REF!</v>
      </c>
      <c r="K98" s="135" t="e">
        <f t="shared" si="396"/>
        <v>#REF!</v>
      </c>
      <c r="L98" s="135" t="e">
        <f t="shared" si="397"/>
        <v>#REF!</v>
      </c>
      <c r="M98" s="135" t="e">
        <f t="shared" si="398"/>
        <v>#REF!</v>
      </c>
      <c r="N98" s="135">
        <f t="shared" si="399"/>
        <v>0</v>
      </c>
      <c r="O98" s="135">
        <f t="shared" si="400"/>
        <v>0</v>
      </c>
      <c r="P98" s="135">
        <f t="shared" si="401"/>
        <v>6</v>
      </c>
      <c r="Q98" s="135" t="e">
        <f t="shared" si="402"/>
        <v>#REF!</v>
      </c>
      <c r="R98" s="135" t="e">
        <f t="shared" si="403"/>
        <v>#REF!</v>
      </c>
      <c r="S98" s="135" t="e">
        <f t="shared" si="404"/>
        <v>#REF!</v>
      </c>
      <c r="T98" s="135" t="e">
        <f t="shared" si="405"/>
        <v>#REF!</v>
      </c>
      <c r="U98" s="135" t="e">
        <f t="shared" si="406"/>
        <v>#REF!</v>
      </c>
      <c r="V98" s="135" t="e">
        <f t="shared" si="407"/>
        <v>#REF!</v>
      </c>
      <c r="W98" s="135" t="e">
        <f t="shared" si="408"/>
        <v>#REF!</v>
      </c>
      <c r="X98" s="135" t="e">
        <f t="shared" si="409"/>
        <v>#REF!</v>
      </c>
      <c r="Y98" s="135" t="e">
        <f t="shared" si="410"/>
        <v>#REF!</v>
      </c>
      <c r="Z98" s="135" t="e">
        <f t="shared" si="411"/>
        <v>#REF!</v>
      </c>
      <c r="AA98" s="135" t="e">
        <f t="shared" si="412"/>
        <v>#REF!</v>
      </c>
      <c r="AB98" s="135" t="e">
        <f t="shared" si="413"/>
        <v>#REF!</v>
      </c>
      <c r="AC98" s="135" t="e">
        <f t="shared" si="414"/>
        <v>#REF!</v>
      </c>
      <c r="AD98" s="135" t="e">
        <f t="shared" si="415"/>
        <v>#REF!</v>
      </c>
      <c r="AE98" s="135" t="e">
        <f t="shared" si="416"/>
        <v>#REF!</v>
      </c>
      <c r="AF98" s="135" t="e">
        <f t="shared" si="417"/>
        <v>#REF!</v>
      </c>
      <c r="AG98" s="135" t="e">
        <f t="shared" si="418"/>
        <v>#REF!</v>
      </c>
      <c r="AH98" s="135" t="e">
        <f t="shared" si="419"/>
        <v>#REF!</v>
      </c>
      <c r="AI98" s="135" t="e">
        <f t="shared" si="420"/>
        <v>#REF!</v>
      </c>
      <c r="AJ98" s="135" t="e">
        <f t="shared" si="421"/>
        <v>#REF!</v>
      </c>
      <c r="AK98" s="135" t="e">
        <f t="shared" si="422"/>
        <v>#REF!</v>
      </c>
      <c r="AL98" s="135" t="e">
        <f t="shared" si="423"/>
        <v>#REF!</v>
      </c>
      <c r="AM98" s="135" t="e">
        <f t="shared" si="424"/>
        <v>#REF!</v>
      </c>
      <c r="AN98" s="135" t="e">
        <f t="shared" si="425"/>
        <v>#REF!</v>
      </c>
      <c r="AO98" s="135" t="e">
        <f t="shared" si="426"/>
        <v>#REF!</v>
      </c>
      <c r="AP98" s="135" t="e">
        <f t="shared" si="427"/>
        <v>#REF!</v>
      </c>
      <c r="AQ98" s="135" t="e">
        <f t="shared" si="428"/>
        <v>#REF!</v>
      </c>
      <c r="AR98" s="135" t="e">
        <f t="shared" si="429"/>
        <v>#REF!</v>
      </c>
      <c r="AS98" s="135" t="e">
        <f t="shared" si="430"/>
        <v>#REF!</v>
      </c>
      <c r="AT98" s="135" t="e">
        <f t="shared" si="431"/>
        <v>#REF!</v>
      </c>
      <c r="AU98" s="135" t="e">
        <f t="shared" si="432"/>
        <v>#REF!</v>
      </c>
      <c r="AV98" s="135" t="e">
        <f t="shared" si="433"/>
        <v>#REF!</v>
      </c>
      <c r="AW98" s="135" t="e">
        <f t="shared" si="434"/>
        <v>#REF!</v>
      </c>
      <c r="AX98" s="135" t="e">
        <f t="shared" si="435"/>
        <v>#REF!</v>
      </c>
      <c r="AY98" s="135" t="e">
        <f t="shared" si="436"/>
        <v>#REF!</v>
      </c>
      <c r="AZ98" s="135" t="e">
        <f t="shared" si="437"/>
        <v>#REF!</v>
      </c>
      <c r="BA98" s="135" t="e">
        <f t="shared" si="438"/>
        <v>#REF!</v>
      </c>
      <c r="BB98" s="135" t="e">
        <f t="shared" si="439"/>
        <v>#REF!</v>
      </c>
      <c r="BC98" s="135" t="e">
        <f t="shared" si="440"/>
        <v>#REF!</v>
      </c>
      <c r="BD98" s="135" t="e">
        <f t="shared" si="441"/>
        <v>#REF!</v>
      </c>
      <c r="BE98" s="135" t="e">
        <f t="shared" si="442"/>
        <v>#REF!</v>
      </c>
      <c r="BF98" s="135" t="e">
        <f t="shared" si="443"/>
        <v>#REF!</v>
      </c>
      <c r="BG98" s="135" t="e">
        <f t="shared" si="444"/>
        <v>#REF!</v>
      </c>
      <c r="BH98" s="135" t="e">
        <f t="shared" si="445"/>
        <v>#REF!</v>
      </c>
      <c r="BI98" s="135" t="e">
        <f t="shared" si="446"/>
        <v>#REF!</v>
      </c>
      <c r="BJ98" s="135" t="e">
        <f t="shared" si="447"/>
        <v>#REF!</v>
      </c>
      <c r="BK98" s="135" t="e">
        <f t="shared" si="448"/>
        <v>#REF!</v>
      </c>
      <c r="BL98" s="135" t="e">
        <f t="shared" si="449"/>
        <v>#REF!</v>
      </c>
      <c r="BM98" s="135" t="e">
        <f t="shared" si="450"/>
        <v>#REF!</v>
      </c>
      <c r="BN98" s="135" t="e">
        <f t="shared" si="451"/>
        <v>#REF!</v>
      </c>
      <c r="BO98" s="135" t="e">
        <f t="shared" si="452"/>
        <v>#REF!</v>
      </c>
      <c r="BP98" s="135" t="e">
        <f t="shared" si="453"/>
        <v>#REF!</v>
      </c>
      <c r="BQ98" s="135" t="e">
        <f t="shared" si="454"/>
        <v>#REF!</v>
      </c>
      <c r="BR98" s="135" t="e">
        <f t="shared" si="455"/>
        <v>#REF!</v>
      </c>
      <c r="BS98" s="135" t="e">
        <f t="shared" si="456"/>
        <v>#REF!</v>
      </c>
      <c r="BT98" s="135" t="e">
        <f t="shared" si="457"/>
        <v>#REF!</v>
      </c>
      <c r="BU98" s="135" t="e">
        <f t="shared" si="458"/>
        <v>#REF!</v>
      </c>
      <c r="BV98" s="135" t="e">
        <f t="shared" si="459"/>
        <v>#REF!</v>
      </c>
      <c r="BW98" s="135" t="e">
        <f t="shared" si="460"/>
        <v>#REF!</v>
      </c>
      <c r="BX98" s="135" t="e">
        <f t="shared" si="461"/>
        <v>#REF!</v>
      </c>
      <c r="BY98" s="135" t="e">
        <f t="shared" si="462"/>
        <v>#REF!</v>
      </c>
      <c r="BZ98" s="135" t="e">
        <f t="shared" si="463"/>
        <v>#REF!</v>
      </c>
      <c r="CA98" s="135" t="e">
        <f t="shared" si="464"/>
        <v>#REF!</v>
      </c>
      <c r="CB98" s="135" t="e">
        <f t="shared" si="465"/>
        <v>#REF!</v>
      </c>
      <c r="CC98" s="135" t="e">
        <f t="shared" si="466"/>
        <v>#REF!</v>
      </c>
      <c r="CD98" s="135" t="e">
        <f t="shared" si="467"/>
        <v>#REF!</v>
      </c>
      <c r="CE98" s="135" t="e">
        <f t="shared" si="468"/>
        <v>#REF!</v>
      </c>
      <c r="CF98" s="135" t="e">
        <f t="shared" si="469"/>
        <v>#REF!</v>
      </c>
      <c r="CG98" s="135" t="e">
        <f t="shared" si="470"/>
        <v>#REF!</v>
      </c>
      <c r="CH98" s="135" t="e">
        <f t="shared" si="471"/>
        <v>#REF!</v>
      </c>
      <c r="CI98" s="135" t="e">
        <f t="shared" si="472"/>
        <v>#REF!</v>
      </c>
      <c r="CJ98" s="135" t="e">
        <f t="shared" si="473"/>
        <v>#REF!</v>
      </c>
      <c r="CK98" s="135" t="e">
        <f t="shared" si="474"/>
        <v>#REF!</v>
      </c>
      <c r="CL98" s="135" t="e">
        <f t="shared" si="475"/>
        <v>#REF!</v>
      </c>
      <c r="CM98" s="135" t="e">
        <f t="shared" si="476"/>
        <v>#REF!</v>
      </c>
      <c r="CN98" s="135" t="e">
        <f t="shared" si="477"/>
        <v>#REF!</v>
      </c>
      <c r="CO98" s="135" t="e">
        <f t="shared" si="478"/>
        <v>#REF!</v>
      </c>
      <c r="CP98" s="135" t="e">
        <f t="shared" si="479"/>
        <v>#REF!</v>
      </c>
      <c r="CQ98" s="135" t="e">
        <f t="shared" si="480"/>
        <v>#REF!</v>
      </c>
      <c r="CR98" s="135" t="e">
        <f t="shared" si="481"/>
        <v>#REF!</v>
      </c>
      <c r="CS98" s="135" t="e">
        <f t="shared" si="482"/>
        <v>#REF!</v>
      </c>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36"/>
      <c r="DT98" s="36"/>
      <c r="DU98" s="36"/>
      <c r="DV98" s="36"/>
      <c r="DW98" s="36"/>
      <c r="DX98" s="36"/>
      <c r="DY98" s="36"/>
      <c r="DZ98" s="36"/>
      <c r="EA98" s="36"/>
      <c r="EB98" s="36"/>
      <c r="EC98" s="36"/>
      <c r="ED98" s="36"/>
      <c r="EE98" s="36"/>
      <c r="EF98" s="36"/>
      <c r="EG98" s="36"/>
      <c r="EH98" s="36"/>
      <c r="EI98" s="36"/>
      <c r="EJ98" s="36"/>
      <c r="EK98" s="36"/>
      <c r="EL98" s="36"/>
      <c r="EM98" s="36"/>
      <c r="EN98" s="36"/>
    </row>
    <row r="99" spans="1:144">
      <c r="A99" s="146" t="s">
        <v>373</v>
      </c>
      <c r="B99" s="156" t="s">
        <v>374</v>
      </c>
      <c r="C99" s="147" t="e">
        <f t="shared" si="389"/>
        <v>#REF!</v>
      </c>
      <c r="D99" s="147"/>
      <c r="E99" s="135">
        <f t="shared" si="390"/>
        <v>0</v>
      </c>
      <c r="F99" s="135">
        <f t="shared" si="391"/>
        <v>20</v>
      </c>
      <c r="G99" s="135" t="e">
        <f t="shared" si="392"/>
        <v>#REF!</v>
      </c>
      <c r="H99" s="135" t="e">
        <f t="shared" si="393"/>
        <v>#REF!</v>
      </c>
      <c r="I99" s="135" t="e">
        <f t="shared" si="394"/>
        <v>#REF!</v>
      </c>
      <c r="J99" s="135" t="e">
        <f t="shared" si="395"/>
        <v>#REF!</v>
      </c>
      <c r="K99" s="135" t="e">
        <f t="shared" si="396"/>
        <v>#REF!</v>
      </c>
      <c r="L99" s="135" t="e">
        <f t="shared" si="397"/>
        <v>#REF!</v>
      </c>
      <c r="M99" s="135" t="e">
        <f t="shared" si="398"/>
        <v>#REF!</v>
      </c>
      <c r="N99" s="135">
        <f t="shared" si="399"/>
        <v>19</v>
      </c>
      <c r="O99" s="135">
        <f t="shared" si="400"/>
        <v>60</v>
      </c>
      <c r="P99" s="135">
        <f t="shared" si="401"/>
        <v>89</v>
      </c>
      <c r="Q99" s="135" t="e">
        <f t="shared" si="402"/>
        <v>#REF!</v>
      </c>
      <c r="R99" s="135" t="e">
        <f t="shared" si="403"/>
        <v>#REF!</v>
      </c>
      <c r="S99" s="135" t="e">
        <f t="shared" si="404"/>
        <v>#REF!</v>
      </c>
      <c r="T99" s="135" t="e">
        <f t="shared" si="405"/>
        <v>#REF!</v>
      </c>
      <c r="U99" s="135" t="e">
        <f t="shared" si="406"/>
        <v>#REF!</v>
      </c>
      <c r="V99" s="135" t="e">
        <f t="shared" si="407"/>
        <v>#REF!</v>
      </c>
      <c r="W99" s="135" t="e">
        <f t="shared" si="408"/>
        <v>#REF!</v>
      </c>
      <c r="X99" s="135" t="e">
        <f t="shared" si="409"/>
        <v>#REF!</v>
      </c>
      <c r="Y99" s="135" t="e">
        <f t="shared" si="410"/>
        <v>#REF!</v>
      </c>
      <c r="Z99" s="135" t="e">
        <f t="shared" si="411"/>
        <v>#REF!</v>
      </c>
      <c r="AA99" s="135" t="e">
        <f t="shared" si="412"/>
        <v>#REF!</v>
      </c>
      <c r="AB99" s="135" t="e">
        <f t="shared" si="413"/>
        <v>#REF!</v>
      </c>
      <c r="AC99" s="135" t="e">
        <f t="shared" si="414"/>
        <v>#REF!</v>
      </c>
      <c r="AD99" s="135" t="e">
        <f t="shared" si="415"/>
        <v>#REF!</v>
      </c>
      <c r="AE99" s="135" t="e">
        <f t="shared" si="416"/>
        <v>#REF!</v>
      </c>
      <c r="AF99" s="135" t="e">
        <f t="shared" si="417"/>
        <v>#REF!</v>
      </c>
      <c r="AG99" s="135" t="e">
        <f t="shared" si="418"/>
        <v>#REF!</v>
      </c>
      <c r="AH99" s="135" t="e">
        <f t="shared" si="419"/>
        <v>#REF!</v>
      </c>
      <c r="AI99" s="135" t="e">
        <f t="shared" si="420"/>
        <v>#REF!</v>
      </c>
      <c r="AJ99" s="135" t="e">
        <f t="shared" si="421"/>
        <v>#REF!</v>
      </c>
      <c r="AK99" s="135" t="e">
        <f t="shared" si="422"/>
        <v>#REF!</v>
      </c>
      <c r="AL99" s="135" t="e">
        <f t="shared" si="423"/>
        <v>#REF!</v>
      </c>
      <c r="AM99" s="135" t="e">
        <f t="shared" si="424"/>
        <v>#REF!</v>
      </c>
      <c r="AN99" s="135" t="e">
        <f t="shared" si="425"/>
        <v>#REF!</v>
      </c>
      <c r="AO99" s="135" t="e">
        <f t="shared" si="426"/>
        <v>#REF!</v>
      </c>
      <c r="AP99" s="135" t="e">
        <f t="shared" si="427"/>
        <v>#REF!</v>
      </c>
      <c r="AQ99" s="135" t="e">
        <f t="shared" si="428"/>
        <v>#REF!</v>
      </c>
      <c r="AR99" s="135" t="e">
        <f t="shared" si="429"/>
        <v>#REF!</v>
      </c>
      <c r="AS99" s="135" t="e">
        <f t="shared" si="430"/>
        <v>#REF!</v>
      </c>
      <c r="AT99" s="135" t="e">
        <f t="shared" si="431"/>
        <v>#REF!</v>
      </c>
      <c r="AU99" s="135" t="e">
        <f t="shared" si="432"/>
        <v>#REF!</v>
      </c>
      <c r="AV99" s="135" t="e">
        <f t="shared" si="433"/>
        <v>#REF!</v>
      </c>
      <c r="AW99" s="135" t="e">
        <f t="shared" si="434"/>
        <v>#REF!</v>
      </c>
      <c r="AX99" s="135" t="e">
        <f t="shared" si="435"/>
        <v>#REF!</v>
      </c>
      <c r="AY99" s="135" t="e">
        <f t="shared" si="436"/>
        <v>#REF!</v>
      </c>
      <c r="AZ99" s="135" t="e">
        <f t="shared" si="437"/>
        <v>#REF!</v>
      </c>
      <c r="BA99" s="135" t="e">
        <f t="shared" si="438"/>
        <v>#REF!</v>
      </c>
      <c r="BB99" s="135" t="e">
        <f t="shared" si="439"/>
        <v>#REF!</v>
      </c>
      <c r="BC99" s="135" t="e">
        <f t="shared" si="440"/>
        <v>#REF!</v>
      </c>
      <c r="BD99" s="135" t="e">
        <f t="shared" si="441"/>
        <v>#REF!</v>
      </c>
      <c r="BE99" s="135" t="e">
        <f t="shared" si="442"/>
        <v>#REF!</v>
      </c>
      <c r="BF99" s="135" t="e">
        <f t="shared" si="443"/>
        <v>#REF!</v>
      </c>
      <c r="BG99" s="135" t="e">
        <f t="shared" si="444"/>
        <v>#REF!</v>
      </c>
      <c r="BH99" s="135" t="e">
        <f t="shared" si="445"/>
        <v>#REF!</v>
      </c>
      <c r="BI99" s="135" t="e">
        <f t="shared" si="446"/>
        <v>#REF!</v>
      </c>
      <c r="BJ99" s="135" t="e">
        <f t="shared" si="447"/>
        <v>#REF!</v>
      </c>
      <c r="BK99" s="135" t="e">
        <f t="shared" si="448"/>
        <v>#REF!</v>
      </c>
      <c r="BL99" s="135" t="e">
        <f t="shared" si="449"/>
        <v>#REF!</v>
      </c>
      <c r="BM99" s="135" t="e">
        <f t="shared" si="450"/>
        <v>#REF!</v>
      </c>
      <c r="BN99" s="135" t="e">
        <f t="shared" si="451"/>
        <v>#REF!</v>
      </c>
      <c r="BO99" s="135" t="e">
        <f t="shared" si="452"/>
        <v>#REF!</v>
      </c>
      <c r="BP99" s="135" t="e">
        <f t="shared" si="453"/>
        <v>#REF!</v>
      </c>
      <c r="BQ99" s="135" t="e">
        <f t="shared" si="454"/>
        <v>#REF!</v>
      </c>
      <c r="BR99" s="135" t="e">
        <f t="shared" si="455"/>
        <v>#REF!</v>
      </c>
      <c r="BS99" s="135" t="e">
        <f t="shared" si="456"/>
        <v>#REF!</v>
      </c>
      <c r="BT99" s="135" t="e">
        <f t="shared" si="457"/>
        <v>#REF!</v>
      </c>
      <c r="BU99" s="135" t="e">
        <f t="shared" si="458"/>
        <v>#REF!</v>
      </c>
      <c r="BV99" s="135" t="e">
        <f t="shared" si="459"/>
        <v>#REF!</v>
      </c>
      <c r="BW99" s="135" t="e">
        <f t="shared" si="460"/>
        <v>#REF!</v>
      </c>
      <c r="BX99" s="135" t="e">
        <f t="shared" si="461"/>
        <v>#REF!</v>
      </c>
      <c r="BY99" s="135" t="e">
        <f t="shared" si="462"/>
        <v>#REF!</v>
      </c>
      <c r="BZ99" s="135" t="e">
        <f t="shared" si="463"/>
        <v>#REF!</v>
      </c>
      <c r="CA99" s="135" t="e">
        <f t="shared" si="464"/>
        <v>#REF!</v>
      </c>
      <c r="CB99" s="135" t="e">
        <f t="shared" si="465"/>
        <v>#REF!</v>
      </c>
      <c r="CC99" s="135" t="e">
        <f t="shared" si="466"/>
        <v>#REF!</v>
      </c>
      <c r="CD99" s="135" t="e">
        <f t="shared" si="467"/>
        <v>#REF!</v>
      </c>
      <c r="CE99" s="135" t="e">
        <f t="shared" si="468"/>
        <v>#REF!</v>
      </c>
      <c r="CF99" s="135" t="e">
        <f t="shared" si="469"/>
        <v>#REF!</v>
      </c>
      <c r="CG99" s="135" t="e">
        <f t="shared" si="470"/>
        <v>#REF!</v>
      </c>
      <c r="CH99" s="135" t="e">
        <f t="shared" si="471"/>
        <v>#REF!</v>
      </c>
      <c r="CI99" s="135" t="e">
        <f t="shared" si="472"/>
        <v>#REF!</v>
      </c>
      <c r="CJ99" s="135" t="e">
        <f t="shared" si="473"/>
        <v>#REF!</v>
      </c>
      <c r="CK99" s="135" t="e">
        <f t="shared" si="474"/>
        <v>#REF!</v>
      </c>
      <c r="CL99" s="135" t="e">
        <f t="shared" si="475"/>
        <v>#REF!</v>
      </c>
      <c r="CM99" s="135" t="e">
        <f t="shared" si="476"/>
        <v>#REF!</v>
      </c>
      <c r="CN99" s="135" t="e">
        <f t="shared" si="477"/>
        <v>#REF!</v>
      </c>
      <c r="CO99" s="135" t="e">
        <f t="shared" si="478"/>
        <v>#REF!</v>
      </c>
      <c r="CP99" s="135" t="e">
        <f t="shared" si="479"/>
        <v>#REF!</v>
      </c>
      <c r="CQ99" s="135" t="e">
        <f t="shared" si="480"/>
        <v>#REF!</v>
      </c>
      <c r="CR99" s="135" t="e">
        <f t="shared" si="481"/>
        <v>#REF!</v>
      </c>
      <c r="CS99" s="135" t="e">
        <f t="shared" si="482"/>
        <v>#REF!</v>
      </c>
      <c r="CU99" s="36"/>
      <c r="CV99" s="36"/>
      <c r="CW99" s="36"/>
      <c r="CX99" s="36"/>
      <c r="CY99" s="36"/>
      <c r="CZ99" s="36"/>
      <c r="DA99" s="36"/>
      <c r="DB99" s="36"/>
      <c r="DC99" s="36"/>
      <c r="DD99" s="36"/>
      <c r="DE99" s="36"/>
      <c r="DF99" s="36"/>
      <c r="DG99" s="36"/>
      <c r="DH99" s="36"/>
      <c r="DI99" s="36"/>
      <c r="DJ99" s="36"/>
      <c r="DK99" s="36"/>
      <c r="DL99" s="36"/>
      <c r="DM99" s="36"/>
      <c r="DN99" s="36"/>
      <c r="DO99" s="36"/>
      <c r="DP99" s="36"/>
      <c r="DQ99" s="36"/>
      <c r="DR99" s="36"/>
      <c r="DS99" s="36"/>
      <c r="DT99" s="36"/>
      <c r="DU99" s="36"/>
      <c r="DV99" s="36"/>
      <c r="DW99" s="36"/>
      <c r="DX99" s="36"/>
      <c r="DY99" s="36"/>
      <c r="DZ99" s="36"/>
      <c r="EA99" s="36"/>
      <c r="EB99" s="36"/>
      <c r="EC99" s="36"/>
      <c r="ED99" s="36"/>
      <c r="EE99" s="36"/>
      <c r="EF99" s="36"/>
      <c r="EG99" s="36"/>
      <c r="EH99" s="36"/>
      <c r="EI99" s="36"/>
      <c r="EJ99" s="36"/>
      <c r="EK99" s="36"/>
      <c r="EL99" s="36"/>
      <c r="EM99" s="36"/>
      <c r="EN99" s="36"/>
    </row>
    <row r="100" spans="1:144">
      <c r="A100" s="146" t="s">
        <v>375</v>
      </c>
      <c r="B100" s="156" t="s">
        <v>376</v>
      </c>
      <c r="C100" s="147" t="e">
        <f t="shared" si="389"/>
        <v>#REF!</v>
      </c>
      <c r="D100" s="147"/>
      <c r="E100" s="135">
        <f t="shared" si="390"/>
        <v>0</v>
      </c>
      <c r="F100" s="135">
        <f t="shared" si="391"/>
        <v>0</v>
      </c>
      <c r="G100" s="135" t="e">
        <f t="shared" si="392"/>
        <v>#REF!</v>
      </c>
      <c r="H100" s="135" t="e">
        <f t="shared" si="393"/>
        <v>#REF!</v>
      </c>
      <c r="I100" s="135" t="e">
        <f t="shared" si="394"/>
        <v>#REF!</v>
      </c>
      <c r="J100" s="135" t="e">
        <f t="shared" si="395"/>
        <v>#REF!</v>
      </c>
      <c r="K100" s="135" t="e">
        <f t="shared" si="396"/>
        <v>#REF!</v>
      </c>
      <c r="L100" s="135" t="e">
        <f t="shared" si="397"/>
        <v>#REF!</v>
      </c>
      <c r="M100" s="135" t="e">
        <f t="shared" si="398"/>
        <v>#REF!</v>
      </c>
      <c r="N100" s="135">
        <f t="shared" si="399"/>
        <v>1</v>
      </c>
      <c r="O100" s="135">
        <f t="shared" si="400"/>
        <v>0</v>
      </c>
      <c r="P100" s="135">
        <f t="shared" si="401"/>
        <v>11</v>
      </c>
      <c r="Q100" s="135" t="e">
        <f t="shared" si="402"/>
        <v>#REF!</v>
      </c>
      <c r="R100" s="135" t="e">
        <f t="shared" si="403"/>
        <v>#REF!</v>
      </c>
      <c r="S100" s="135" t="e">
        <f t="shared" si="404"/>
        <v>#REF!</v>
      </c>
      <c r="T100" s="135" t="e">
        <f t="shared" si="405"/>
        <v>#REF!</v>
      </c>
      <c r="U100" s="135" t="e">
        <f t="shared" si="406"/>
        <v>#REF!</v>
      </c>
      <c r="V100" s="135" t="e">
        <f t="shared" si="407"/>
        <v>#REF!</v>
      </c>
      <c r="W100" s="135" t="e">
        <f t="shared" si="408"/>
        <v>#REF!</v>
      </c>
      <c r="X100" s="135" t="e">
        <f t="shared" si="409"/>
        <v>#REF!</v>
      </c>
      <c r="Y100" s="135" t="e">
        <f t="shared" si="410"/>
        <v>#REF!</v>
      </c>
      <c r="Z100" s="135" t="e">
        <f t="shared" si="411"/>
        <v>#REF!</v>
      </c>
      <c r="AA100" s="135" t="e">
        <f t="shared" si="412"/>
        <v>#REF!</v>
      </c>
      <c r="AB100" s="135" t="e">
        <f t="shared" si="413"/>
        <v>#REF!</v>
      </c>
      <c r="AC100" s="135" t="e">
        <f t="shared" si="414"/>
        <v>#REF!</v>
      </c>
      <c r="AD100" s="135" t="e">
        <f t="shared" si="415"/>
        <v>#REF!</v>
      </c>
      <c r="AE100" s="135" t="e">
        <f t="shared" si="416"/>
        <v>#REF!</v>
      </c>
      <c r="AF100" s="135" t="e">
        <f t="shared" si="417"/>
        <v>#REF!</v>
      </c>
      <c r="AG100" s="135" t="e">
        <f t="shared" si="418"/>
        <v>#REF!</v>
      </c>
      <c r="AH100" s="135" t="e">
        <f t="shared" si="419"/>
        <v>#REF!</v>
      </c>
      <c r="AI100" s="135" t="e">
        <f t="shared" si="420"/>
        <v>#REF!</v>
      </c>
      <c r="AJ100" s="135" t="e">
        <f t="shared" si="421"/>
        <v>#REF!</v>
      </c>
      <c r="AK100" s="135" t="e">
        <f t="shared" si="422"/>
        <v>#REF!</v>
      </c>
      <c r="AL100" s="135" t="e">
        <f t="shared" si="423"/>
        <v>#REF!</v>
      </c>
      <c r="AM100" s="135" t="e">
        <f t="shared" si="424"/>
        <v>#REF!</v>
      </c>
      <c r="AN100" s="135" t="e">
        <f t="shared" si="425"/>
        <v>#REF!</v>
      </c>
      <c r="AO100" s="135" t="e">
        <f t="shared" si="426"/>
        <v>#REF!</v>
      </c>
      <c r="AP100" s="135" t="e">
        <f t="shared" si="427"/>
        <v>#REF!</v>
      </c>
      <c r="AQ100" s="135" t="e">
        <f t="shared" si="428"/>
        <v>#REF!</v>
      </c>
      <c r="AR100" s="135" t="e">
        <f t="shared" si="429"/>
        <v>#REF!</v>
      </c>
      <c r="AS100" s="135" t="e">
        <f t="shared" si="430"/>
        <v>#REF!</v>
      </c>
      <c r="AT100" s="135" t="e">
        <f t="shared" si="431"/>
        <v>#REF!</v>
      </c>
      <c r="AU100" s="135" t="e">
        <f t="shared" si="432"/>
        <v>#REF!</v>
      </c>
      <c r="AV100" s="135" t="e">
        <f t="shared" si="433"/>
        <v>#REF!</v>
      </c>
      <c r="AW100" s="135" t="e">
        <f t="shared" si="434"/>
        <v>#REF!</v>
      </c>
      <c r="AX100" s="135" t="e">
        <f t="shared" si="435"/>
        <v>#REF!</v>
      </c>
      <c r="AY100" s="135" t="e">
        <f t="shared" si="436"/>
        <v>#REF!</v>
      </c>
      <c r="AZ100" s="135" t="e">
        <f t="shared" si="437"/>
        <v>#REF!</v>
      </c>
      <c r="BA100" s="135" t="e">
        <f t="shared" si="438"/>
        <v>#REF!</v>
      </c>
      <c r="BB100" s="135" t="e">
        <f t="shared" si="439"/>
        <v>#REF!</v>
      </c>
      <c r="BC100" s="135" t="e">
        <f t="shared" si="440"/>
        <v>#REF!</v>
      </c>
      <c r="BD100" s="135" t="e">
        <f t="shared" si="441"/>
        <v>#REF!</v>
      </c>
      <c r="BE100" s="135" t="e">
        <f t="shared" si="442"/>
        <v>#REF!</v>
      </c>
      <c r="BF100" s="135" t="e">
        <f t="shared" si="443"/>
        <v>#REF!</v>
      </c>
      <c r="BG100" s="135" t="e">
        <f t="shared" si="444"/>
        <v>#REF!</v>
      </c>
      <c r="BH100" s="135" t="e">
        <f t="shared" si="445"/>
        <v>#REF!</v>
      </c>
      <c r="BI100" s="135" t="e">
        <f t="shared" si="446"/>
        <v>#REF!</v>
      </c>
      <c r="BJ100" s="135" t="e">
        <f t="shared" si="447"/>
        <v>#REF!</v>
      </c>
      <c r="BK100" s="135" t="e">
        <f t="shared" si="448"/>
        <v>#REF!</v>
      </c>
      <c r="BL100" s="135" t="e">
        <f t="shared" si="449"/>
        <v>#REF!</v>
      </c>
      <c r="BM100" s="135" t="e">
        <f t="shared" si="450"/>
        <v>#REF!</v>
      </c>
      <c r="BN100" s="135" t="e">
        <f t="shared" si="451"/>
        <v>#REF!</v>
      </c>
      <c r="BO100" s="135" t="e">
        <f t="shared" si="452"/>
        <v>#REF!</v>
      </c>
      <c r="BP100" s="135" t="e">
        <f t="shared" si="453"/>
        <v>#REF!</v>
      </c>
      <c r="BQ100" s="135" t="e">
        <f t="shared" si="454"/>
        <v>#REF!</v>
      </c>
      <c r="BR100" s="135" t="e">
        <f t="shared" si="455"/>
        <v>#REF!</v>
      </c>
      <c r="BS100" s="135" t="e">
        <f t="shared" si="456"/>
        <v>#REF!</v>
      </c>
      <c r="BT100" s="135" t="e">
        <f t="shared" si="457"/>
        <v>#REF!</v>
      </c>
      <c r="BU100" s="135" t="e">
        <f t="shared" si="458"/>
        <v>#REF!</v>
      </c>
      <c r="BV100" s="135" t="e">
        <f t="shared" si="459"/>
        <v>#REF!</v>
      </c>
      <c r="BW100" s="135" t="e">
        <f t="shared" si="460"/>
        <v>#REF!</v>
      </c>
      <c r="BX100" s="135" t="e">
        <f t="shared" si="461"/>
        <v>#REF!</v>
      </c>
      <c r="BY100" s="135" t="e">
        <f t="shared" si="462"/>
        <v>#REF!</v>
      </c>
      <c r="BZ100" s="135" t="e">
        <f t="shared" si="463"/>
        <v>#REF!</v>
      </c>
      <c r="CA100" s="135" t="e">
        <f t="shared" si="464"/>
        <v>#REF!</v>
      </c>
      <c r="CB100" s="135" t="e">
        <f t="shared" si="465"/>
        <v>#REF!</v>
      </c>
      <c r="CC100" s="135" t="e">
        <f t="shared" si="466"/>
        <v>#REF!</v>
      </c>
      <c r="CD100" s="135" t="e">
        <f t="shared" si="467"/>
        <v>#REF!</v>
      </c>
      <c r="CE100" s="135" t="e">
        <f t="shared" si="468"/>
        <v>#REF!</v>
      </c>
      <c r="CF100" s="135" t="e">
        <f t="shared" si="469"/>
        <v>#REF!</v>
      </c>
      <c r="CG100" s="135" t="e">
        <f t="shared" si="470"/>
        <v>#REF!</v>
      </c>
      <c r="CH100" s="135" t="e">
        <f t="shared" si="471"/>
        <v>#REF!</v>
      </c>
      <c r="CI100" s="135" t="e">
        <f t="shared" si="472"/>
        <v>#REF!</v>
      </c>
      <c r="CJ100" s="135" t="e">
        <f t="shared" si="473"/>
        <v>#REF!</v>
      </c>
      <c r="CK100" s="135" t="e">
        <f t="shared" si="474"/>
        <v>#REF!</v>
      </c>
      <c r="CL100" s="135" t="e">
        <f t="shared" si="475"/>
        <v>#REF!</v>
      </c>
      <c r="CM100" s="135" t="e">
        <f t="shared" si="476"/>
        <v>#REF!</v>
      </c>
      <c r="CN100" s="135" t="e">
        <f t="shared" si="477"/>
        <v>#REF!</v>
      </c>
      <c r="CO100" s="135" t="e">
        <f t="shared" si="478"/>
        <v>#REF!</v>
      </c>
      <c r="CP100" s="135" t="e">
        <f t="shared" si="479"/>
        <v>#REF!</v>
      </c>
      <c r="CQ100" s="135" t="e">
        <f t="shared" si="480"/>
        <v>#REF!</v>
      </c>
      <c r="CR100" s="135" t="e">
        <f t="shared" si="481"/>
        <v>#REF!</v>
      </c>
      <c r="CS100" s="135" t="e">
        <f t="shared" si="482"/>
        <v>#REF!</v>
      </c>
      <c r="CU100" s="36"/>
      <c r="CV100" s="36"/>
      <c r="CW100" s="36"/>
      <c r="CX100" s="36"/>
      <c r="CY100" s="36"/>
      <c r="CZ100" s="36"/>
      <c r="DA100" s="36"/>
      <c r="DB100" s="36"/>
      <c r="DC100" s="36"/>
      <c r="DD100" s="36"/>
      <c r="DE100" s="36"/>
      <c r="DF100" s="36"/>
      <c r="DG100" s="36"/>
      <c r="DH100" s="36"/>
      <c r="DI100" s="36"/>
      <c r="DJ100" s="36"/>
      <c r="DK100" s="36"/>
      <c r="DL100" s="36"/>
      <c r="DM100" s="36"/>
      <c r="DN100" s="36"/>
      <c r="DO100" s="36"/>
      <c r="DP100" s="36"/>
      <c r="DQ100" s="36"/>
      <c r="DR100" s="36"/>
      <c r="DS100" s="36"/>
      <c r="DT100" s="36"/>
      <c r="DU100" s="36"/>
      <c r="DV100" s="36"/>
      <c r="DW100" s="36"/>
      <c r="DX100" s="36"/>
      <c r="DY100" s="36"/>
      <c r="DZ100" s="36"/>
      <c r="EA100" s="36"/>
      <c r="EB100" s="36"/>
      <c r="EC100" s="36"/>
      <c r="ED100" s="36"/>
      <c r="EE100" s="36"/>
      <c r="EF100" s="36"/>
      <c r="EG100" s="36"/>
      <c r="EH100" s="36"/>
      <c r="EI100" s="36"/>
      <c r="EJ100" s="36"/>
      <c r="EK100" s="36"/>
      <c r="EL100" s="36"/>
      <c r="EM100" s="36"/>
      <c r="EN100" s="36"/>
    </row>
    <row r="101" spans="1:144">
      <c r="A101" s="146" t="s">
        <v>377</v>
      </c>
      <c r="B101" s="156" t="s">
        <v>378</v>
      </c>
      <c r="C101" s="147" t="e">
        <f t="shared" si="389"/>
        <v>#REF!</v>
      </c>
      <c r="D101" s="147"/>
      <c r="E101" s="135">
        <f t="shared" si="390"/>
        <v>0</v>
      </c>
      <c r="F101" s="135">
        <f t="shared" si="391"/>
        <v>0</v>
      </c>
      <c r="G101" s="135" t="e">
        <f t="shared" si="392"/>
        <v>#REF!</v>
      </c>
      <c r="H101" s="135" t="e">
        <f t="shared" si="393"/>
        <v>#REF!</v>
      </c>
      <c r="I101" s="135" t="e">
        <f t="shared" si="394"/>
        <v>#REF!</v>
      </c>
      <c r="J101" s="135" t="e">
        <f t="shared" si="395"/>
        <v>#REF!</v>
      </c>
      <c r="K101" s="135" t="e">
        <f t="shared" si="396"/>
        <v>#REF!</v>
      </c>
      <c r="L101" s="135" t="e">
        <f t="shared" si="397"/>
        <v>#REF!</v>
      </c>
      <c r="M101" s="135" t="e">
        <f t="shared" si="398"/>
        <v>#REF!</v>
      </c>
      <c r="N101" s="135">
        <f t="shared" si="399"/>
        <v>0</v>
      </c>
      <c r="O101" s="135">
        <f t="shared" si="400"/>
        <v>0</v>
      </c>
      <c r="P101" s="135">
        <f t="shared" si="401"/>
        <v>0</v>
      </c>
      <c r="Q101" s="135" t="e">
        <f t="shared" si="402"/>
        <v>#REF!</v>
      </c>
      <c r="R101" s="135" t="e">
        <f t="shared" si="403"/>
        <v>#REF!</v>
      </c>
      <c r="S101" s="135" t="e">
        <f t="shared" si="404"/>
        <v>#REF!</v>
      </c>
      <c r="T101" s="135" t="e">
        <f t="shared" si="405"/>
        <v>#REF!</v>
      </c>
      <c r="U101" s="135" t="e">
        <f t="shared" si="406"/>
        <v>#REF!</v>
      </c>
      <c r="V101" s="135" t="e">
        <f t="shared" si="407"/>
        <v>#REF!</v>
      </c>
      <c r="W101" s="135" t="e">
        <f t="shared" si="408"/>
        <v>#REF!</v>
      </c>
      <c r="X101" s="135" t="e">
        <f t="shared" si="409"/>
        <v>#REF!</v>
      </c>
      <c r="Y101" s="135" t="e">
        <f t="shared" si="410"/>
        <v>#REF!</v>
      </c>
      <c r="Z101" s="135" t="e">
        <f t="shared" si="411"/>
        <v>#REF!</v>
      </c>
      <c r="AA101" s="135" t="e">
        <f t="shared" si="412"/>
        <v>#REF!</v>
      </c>
      <c r="AB101" s="135" t="e">
        <f t="shared" si="413"/>
        <v>#REF!</v>
      </c>
      <c r="AC101" s="135" t="e">
        <f t="shared" si="414"/>
        <v>#REF!</v>
      </c>
      <c r="AD101" s="135" t="e">
        <f t="shared" si="415"/>
        <v>#REF!</v>
      </c>
      <c r="AE101" s="135" t="e">
        <f t="shared" si="416"/>
        <v>#REF!</v>
      </c>
      <c r="AF101" s="135" t="e">
        <f t="shared" si="417"/>
        <v>#REF!</v>
      </c>
      <c r="AG101" s="135" t="e">
        <f t="shared" si="418"/>
        <v>#REF!</v>
      </c>
      <c r="AH101" s="135" t="e">
        <f t="shared" si="419"/>
        <v>#REF!</v>
      </c>
      <c r="AI101" s="135" t="e">
        <f t="shared" si="420"/>
        <v>#REF!</v>
      </c>
      <c r="AJ101" s="135" t="e">
        <f t="shared" si="421"/>
        <v>#REF!</v>
      </c>
      <c r="AK101" s="135" t="e">
        <f t="shared" si="422"/>
        <v>#REF!</v>
      </c>
      <c r="AL101" s="135" t="e">
        <f t="shared" si="423"/>
        <v>#REF!</v>
      </c>
      <c r="AM101" s="135" t="e">
        <f t="shared" si="424"/>
        <v>#REF!</v>
      </c>
      <c r="AN101" s="135" t="e">
        <f t="shared" si="425"/>
        <v>#REF!</v>
      </c>
      <c r="AO101" s="135" t="e">
        <f t="shared" si="426"/>
        <v>#REF!</v>
      </c>
      <c r="AP101" s="135" t="e">
        <f t="shared" si="427"/>
        <v>#REF!</v>
      </c>
      <c r="AQ101" s="135" t="e">
        <f t="shared" si="428"/>
        <v>#REF!</v>
      </c>
      <c r="AR101" s="135" t="e">
        <f t="shared" si="429"/>
        <v>#REF!</v>
      </c>
      <c r="AS101" s="135" t="e">
        <f t="shared" si="430"/>
        <v>#REF!</v>
      </c>
      <c r="AT101" s="135" t="e">
        <f t="shared" si="431"/>
        <v>#REF!</v>
      </c>
      <c r="AU101" s="135" t="e">
        <f t="shared" si="432"/>
        <v>#REF!</v>
      </c>
      <c r="AV101" s="135" t="e">
        <f t="shared" si="433"/>
        <v>#REF!</v>
      </c>
      <c r="AW101" s="135" t="e">
        <f t="shared" si="434"/>
        <v>#REF!</v>
      </c>
      <c r="AX101" s="135" t="e">
        <f t="shared" si="435"/>
        <v>#REF!</v>
      </c>
      <c r="AY101" s="135" t="e">
        <f t="shared" si="436"/>
        <v>#REF!</v>
      </c>
      <c r="AZ101" s="135" t="e">
        <f t="shared" si="437"/>
        <v>#REF!</v>
      </c>
      <c r="BA101" s="135" t="e">
        <f t="shared" si="438"/>
        <v>#REF!</v>
      </c>
      <c r="BB101" s="135" t="e">
        <f t="shared" si="439"/>
        <v>#REF!</v>
      </c>
      <c r="BC101" s="135" t="e">
        <f t="shared" si="440"/>
        <v>#REF!</v>
      </c>
      <c r="BD101" s="135" t="e">
        <f t="shared" si="441"/>
        <v>#REF!</v>
      </c>
      <c r="BE101" s="135" t="e">
        <f t="shared" si="442"/>
        <v>#REF!</v>
      </c>
      <c r="BF101" s="135" t="e">
        <f t="shared" si="443"/>
        <v>#REF!</v>
      </c>
      <c r="BG101" s="135" t="e">
        <f t="shared" si="444"/>
        <v>#REF!</v>
      </c>
      <c r="BH101" s="135" t="e">
        <f t="shared" si="445"/>
        <v>#REF!</v>
      </c>
      <c r="BI101" s="135" t="e">
        <f t="shared" si="446"/>
        <v>#REF!</v>
      </c>
      <c r="BJ101" s="135" t="e">
        <f t="shared" si="447"/>
        <v>#REF!</v>
      </c>
      <c r="BK101" s="135" t="e">
        <f t="shared" si="448"/>
        <v>#REF!</v>
      </c>
      <c r="BL101" s="135" t="e">
        <f t="shared" si="449"/>
        <v>#REF!</v>
      </c>
      <c r="BM101" s="135" t="e">
        <f t="shared" si="450"/>
        <v>#REF!</v>
      </c>
      <c r="BN101" s="135" t="e">
        <f t="shared" si="451"/>
        <v>#REF!</v>
      </c>
      <c r="BO101" s="135" t="e">
        <f t="shared" si="452"/>
        <v>#REF!</v>
      </c>
      <c r="BP101" s="135" t="e">
        <f t="shared" si="453"/>
        <v>#REF!</v>
      </c>
      <c r="BQ101" s="135" t="e">
        <f t="shared" si="454"/>
        <v>#REF!</v>
      </c>
      <c r="BR101" s="135" t="e">
        <f t="shared" si="455"/>
        <v>#REF!</v>
      </c>
      <c r="BS101" s="135" t="e">
        <f t="shared" si="456"/>
        <v>#REF!</v>
      </c>
      <c r="BT101" s="135" t="e">
        <f t="shared" si="457"/>
        <v>#REF!</v>
      </c>
      <c r="BU101" s="135" t="e">
        <f t="shared" si="458"/>
        <v>#REF!</v>
      </c>
      <c r="BV101" s="135" t="e">
        <f t="shared" si="459"/>
        <v>#REF!</v>
      </c>
      <c r="BW101" s="135" t="e">
        <f t="shared" si="460"/>
        <v>#REF!</v>
      </c>
      <c r="BX101" s="135" t="e">
        <f t="shared" si="461"/>
        <v>#REF!</v>
      </c>
      <c r="BY101" s="135" t="e">
        <f t="shared" si="462"/>
        <v>#REF!</v>
      </c>
      <c r="BZ101" s="135" t="e">
        <f t="shared" si="463"/>
        <v>#REF!</v>
      </c>
      <c r="CA101" s="135" t="e">
        <f t="shared" si="464"/>
        <v>#REF!</v>
      </c>
      <c r="CB101" s="135" t="e">
        <f t="shared" si="465"/>
        <v>#REF!</v>
      </c>
      <c r="CC101" s="135" t="e">
        <f t="shared" si="466"/>
        <v>#REF!</v>
      </c>
      <c r="CD101" s="135" t="e">
        <f t="shared" si="467"/>
        <v>#REF!</v>
      </c>
      <c r="CE101" s="135" t="e">
        <f t="shared" si="468"/>
        <v>#REF!</v>
      </c>
      <c r="CF101" s="135" t="e">
        <f t="shared" si="469"/>
        <v>#REF!</v>
      </c>
      <c r="CG101" s="135" t="e">
        <f t="shared" si="470"/>
        <v>#REF!</v>
      </c>
      <c r="CH101" s="135" t="e">
        <f t="shared" si="471"/>
        <v>#REF!</v>
      </c>
      <c r="CI101" s="135" t="e">
        <f t="shared" si="472"/>
        <v>#REF!</v>
      </c>
      <c r="CJ101" s="135" t="e">
        <f t="shared" si="473"/>
        <v>#REF!</v>
      </c>
      <c r="CK101" s="135" t="e">
        <f t="shared" si="474"/>
        <v>#REF!</v>
      </c>
      <c r="CL101" s="135" t="e">
        <f t="shared" si="475"/>
        <v>#REF!</v>
      </c>
      <c r="CM101" s="135" t="e">
        <f t="shared" si="476"/>
        <v>#REF!</v>
      </c>
      <c r="CN101" s="135" t="e">
        <f t="shared" si="477"/>
        <v>#REF!</v>
      </c>
      <c r="CO101" s="135" t="e">
        <f t="shared" si="478"/>
        <v>#REF!</v>
      </c>
      <c r="CP101" s="135" t="e">
        <f t="shared" si="479"/>
        <v>#REF!</v>
      </c>
      <c r="CQ101" s="135" t="e">
        <f t="shared" si="480"/>
        <v>#REF!</v>
      </c>
      <c r="CR101" s="135" t="e">
        <f t="shared" si="481"/>
        <v>#REF!</v>
      </c>
      <c r="CS101" s="135" t="e">
        <f t="shared" si="482"/>
        <v>#REF!</v>
      </c>
      <c r="CU101" s="36"/>
      <c r="CV101" s="36"/>
      <c r="CW101" s="36"/>
      <c r="CX101" s="36"/>
      <c r="CY101" s="36"/>
      <c r="CZ101" s="36"/>
      <c r="DA101" s="36"/>
      <c r="DB101" s="36"/>
      <c r="DC101" s="36"/>
      <c r="DD101" s="36"/>
      <c r="DE101" s="36"/>
      <c r="DF101" s="36"/>
      <c r="DG101" s="36"/>
      <c r="DH101" s="36"/>
      <c r="DI101" s="36"/>
      <c r="DJ101" s="36"/>
      <c r="DK101" s="36"/>
      <c r="DL101" s="36"/>
      <c r="DM101" s="36"/>
      <c r="DN101" s="36"/>
      <c r="DO101" s="36"/>
      <c r="DP101" s="36"/>
      <c r="DQ101" s="36"/>
      <c r="DR101" s="36"/>
      <c r="DS101" s="36"/>
      <c r="DT101" s="36"/>
      <c r="DU101" s="36"/>
      <c r="DV101" s="36"/>
      <c r="DW101" s="36"/>
      <c r="DX101" s="36"/>
      <c r="DY101" s="36"/>
      <c r="DZ101" s="36"/>
      <c r="EA101" s="36"/>
      <c r="EB101" s="36"/>
      <c r="EC101" s="36"/>
      <c r="ED101" s="36"/>
      <c r="EE101" s="36"/>
      <c r="EF101" s="36"/>
      <c r="EG101" s="36"/>
      <c r="EH101" s="36"/>
      <c r="EI101" s="36"/>
      <c r="EJ101" s="36"/>
      <c r="EK101" s="36"/>
      <c r="EL101" s="36"/>
      <c r="EM101" s="36"/>
      <c r="EN101" s="36"/>
    </row>
    <row r="102" spans="1:144">
      <c r="A102" s="152" t="s">
        <v>379</v>
      </c>
      <c r="B102" s="152" t="s">
        <v>380</v>
      </c>
      <c r="C102" s="147" t="e">
        <f t="shared" si="389"/>
        <v>#REF!</v>
      </c>
      <c r="D102" s="147"/>
      <c r="E102" s="135">
        <f t="shared" si="390"/>
        <v>0</v>
      </c>
      <c r="F102" s="135">
        <f t="shared" si="391"/>
        <v>0</v>
      </c>
      <c r="G102" s="135" t="e">
        <f t="shared" si="392"/>
        <v>#REF!</v>
      </c>
      <c r="H102" s="135" t="e">
        <f t="shared" si="393"/>
        <v>#REF!</v>
      </c>
      <c r="I102" s="135" t="e">
        <f t="shared" si="394"/>
        <v>#REF!</v>
      </c>
      <c r="J102" s="135" t="e">
        <f t="shared" si="395"/>
        <v>#REF!</v>
      </c>
      <c r="K102" s="135" t="e">
        <f t="shared" si="396"/>
        <v>#REF!</v>
      </c>
      <c r="L102" s="135" t="e">
        <f t="shared" si="397"/>
        <v>#REF!</v>
      </c>
      <c r="M102" s="135" t="e">
        <f t="shared" si="398"/>
        <v>#REF!</v>
      </c>
      <c r="N102" s="135">
        <f t="shared" si="399"/>
        <v>0</v>
      </c>
      <c r="O102" s="135">
        <f t="shared" si="400"/>
        <v>0</v>
      </c>
      <c r="P102" s="135">
        <f t="shared" si="401"/>
        <v>4</v>
      </c>
      <c r="Q102" s="135" t="e">
        <f t="shared" si="402"/>
        <v>#REF!</v>
      </c>
      <c r="R102" s="135" t="e">
        <f t="shared" si="403"/>
        <v>#REF!</v>
      </c>
      <c r="S102" s="135" t="e">
        <f t="shared" si="404"/>
        <v>#REF!</v>
      </c>
      <c r="T102" s="135" t="e">
        <f t="shared" si="405"/>
        <v>#REF!</v>
      </c>
      <c r="U102" s="135" t="e">
        <f t="shared" si="406"/>
        <v>#REF!</v>
      </c>
      <c r="V102" s="135" t="e">
        <f t="shared" si="407"/>
        <v>#REF!</v>
      </c>
      <c r="W102" s="135" t="e">
        <f t="shared" si="408"/>
        <v>#REF!</v>
      </c>
      <c r="X102" s="135" t="e">
        <f t="shared" si="409"/>
        <v>#REF!</v>
      </c>
      <c r="Y102" s="135" t="e">
        <f t="shared" si="410"/>
        <v>#REF!</v>
      </c>
      <c r="Z102" s="135" t="e">
        <f t="shared" si="411"/>
        <v>#REF!</v>
      </c>
      <c r="AA102" s="135" t="e">
        <f t="shared" si="412"/>
        <v>#REF!</v>
      </c>
      <c r="AB102" s="135" t="e">
        <f t="shared" si="413"/>
        <v>#REF!</v>
      </c>
      <c r="AC102" s="135" t="e">
        <f t="shared" si="414"/>
        <v>#REF!</v>
      </c>
      <c r="AD102" s="135" t="e">
        <f t="shared" si="415"/>
        <v>#REF!</v>
      </c>
      <c r="AE102" s="135" t="e">
        <f t="shared" si="416"/>
        <v>#REF!</v>
      </c>
      <c r="AF102" s="135" t="e">
        <f t="shared" si="417"/>
        <v>#REF!</v>
      </c>
      <c r="AG102" s="135" t="e">
        <f t="shared" si="418"/>
        <v>#REF!</v>
      </c>
      <c r="AH102" s="135" t="e">
        <f t="shared" si="419"/>
        <v>#REF!</v>
      </c>
      <c r="AI102" s="135" t="e">
        <f t="shared" si="420"/>
        <v>#REF!</v>
      </c>
      <c r="AJ102" s="135" t="e">
        <f t="shared" si="421"/>
        <v>#REF!</v>
      </c>
      <c r="AK102" s="135" t="e">
        <f t="shared" si="422"/>
        <v>#REF!</v>
      </c>
      <c r="AL102" s="135" t="e">
        <f t="shared" si="423"/>
        <v>#REF!</v>
      </c>
      <c r="AM102" s="135" t="e">
        <f t="shared" si="424"/>
        <v>#REF!</v>
      </c>
      <c r="AN102" s="135" t="e">
        <f t="shared" si="425"/>
        <v>#REF!</v>
      </c>
      <c r="AO102" s="135" t="e">
        <f t="shared" si="426"/>
        <v>#REF!</v>
      </c>
      <c r="AP102" s="135" t="e">
        <f t="shared" si="427"/>
        <v>#REF!</v>
      </c>
      <c r="AQ102" s="135" t="e">
        <f t="shared" si="428"/>
        <v>#REF!</v>
      </c>
      <c r="AR102" s="135" t="e">
        <f t="shared" si="429"/>
        <v>#REF!</v>
      </c>
      <c r="AS102" s="135" t="e">
        <f t="shared" si="430"/>
        <v>#REF!</v>
      </c>
      <c r="AT102" s="135" t="e">
        <f t="shared" si="431"/>
        <v>#REF!</v>
      </c>
      <c r="AU102" s="135" t="e">
        <f t="shared" si="432"/>
        <v>#REF!</v>
      </c>
      <c r="AV102" s="135" t="e">
        <f t="shared" si="433"/>
        <v>#REF!</v>
      </c>
      <c r="AW102" s="135" t="e">
        <f t="shared" si="434"/>
        <v>#REF!</v>
      </c>
      <c r="AX102" s="135" t="e">
        <f t="shared" si="435"/>
        <v>#REF!</v>
      </c>
      <c r="AY102" s="135" t="e">
        <f t="shared" si="436"/>
        <v>#REF!</v>
      </c>
      <c r="AZ102" s="135" t="e">
        <f t="shared" si="437"/>
        <v>#REF!</v>
      </c>
      <c r="BA102" s="135" t="e">
        <f t="shared" si="438"/>
        <v>#REF!</v>
      </c>
      <c r="BB102" s="135" t="e">
        <f t="shared" si="439"/>
        <v>#REF!</v>
      </c>
      <c r="BC102" s="135" t="e">
        <f t="shared" si="440"/>
        <v>#REF!</v>
      </c>
      <c r="BD102" s="135" t="e">
        <f t="shared" si="441"/>
        <v>#REF!</v>
      </c>
      <c r="BE102" s="135" t="e">
        <f t="shared" si="442"/>
        <v>#REF!</v>
      </c>
      <c r="BF102" s="135" t="e">
        <f t="shared" si="443"/>
        <v>#REF!</v>
      </c>
      <c r="BG102" s="135" t="e">
        <f t="shared" si="444"/>
        <v>#REF!</v>
      </c>
      <c r="BH102" s="135" t="e">
        <f t="shared" si="445"/>
        <v>#REF!</v>
      </c>
      <c r="BI102" s="135" t="e">
        <f t="shared" si="446"/>
        <v>#REF!</v>
      </c>
      <c r="BJ102" s="135" t="e">
        <f t="shared" si="447"/>
        <v>#REF!</v>
      </c>
      <c r="BK102" s="135" t="e">
        <f t="shared" si="448"/>
        <v>#REF!</v>
      </c>
      <c r="BL102" s="135" t="e">
        <f t="shared" si="449"/>
        <v>#REF!</v>
      </c>
      <c r="BM102" s="135" t="e">
        <f t="shared" si="450"/>
        <v>#REF!</v>
      </c>
      <c r="BN102" s="135" t="e">
        <f t="shared" si="451"/>
        <v>#REF!</v>
      </c>
      <c r="BO102" s="135" t="e">
        <f t="shared" si="452"/>
        <v>#REF!</v>
      </c>
      <c r="BP102" s="135" t="e">
        <f t="shared" si="453"/>
        <v>#REF!</v>
      </c>
      <c r="BQ102" s="135" t="e">
        <f t="shared" si="454"/>
        <v>#REF!</v>
      </c>
      <c r="BR102" s="135" t="e">
        <f t="shared" si="455"/>
        <v>#REF!</v>
      </c>
      <c r="BS102" s="135" t="e">
        <f t="shared" si="456"/>
        <v>#REF!</v>
      </c>
      <c r="BT102" s="135" t="e">
        <f t="shared" si="457"/>
        <v>#REF!</v>
      </c>
      <c r="BU102" s="135" t="e">
        <f t="shared" si="458"/>
        <v>#REF!</v>
      </c>
      <c r="BV102" s="135" t="e">
        <f t="shared" si="459"/>
        <v>#REF!</v>
      </c>
      <c r="BW102" s="135" t="e">
        <f t="shared" si="460"/>
        <v>#REF!</v>
      </c>
      <c r="BX102" s="135" t="e">
        <f t="shared" si="461"/>
        <v>#REF!</v>
      </c>
      <c r="BY102" s="135" t="e">
        <f t="shared" si="462"/>
        <v>#REF!</v>
      </c>
      <c r="BZ102" s="135" t="e">
        <f t="shared" si="463"/>
        <v>#REF!</v>
      </c>
      <c r="CA102" s="135" t="e">
        <f t="shared" si="464"/>
        <v>#REF!</v>
      </c>
      <c r="CB102" s="135" t="e">
        <f t="shared" si="465"/>
        <v>#REF!</v>
      </c>
      <c r="CC102" s="135" t="e">
        <f t="shared" si="466"/>
        <v>#REF!</v>
      </c>
      <c r="CD102" s="135" t="e">
        <f t="shared" si="467"/>
        <v>#REF!</v>
      </c>
      <c r="CE102" s="135" t="e">
        <f t="shared" si="468"/>
        <v>#REF!</v>
      </c>
      <c r="CF102" s="135" t="e">
        <f t="shared" si="469"/>
        <v>#REF!</v>
      </c>
      <c r="CG102" s="135" t="e">
        <f t="shared" si="470"/>
        <v>#REF!</v>
      </c>
      <c r="CH102" s="135" t="e">
        <f t="shared" si="471"/>
        <v>#REF!</v>
      </c>
      <c r="CI102" s="135" t="e">
        <f t="shared" si="472"/>
        <v>#REF!</v>
      </c>
      <c r="CJ102" s="135" t="e">
        <f t="shared" si="473"/>
        <v>#REF!</v>
      </c>
      <c r="CK102" s="135" t="e">
        <f t="shared" si="474"/>
        <v>#REF!</v>
      </c>
      <c r="CL102" s="135" t="e">
        <f t="shared" si="475"/>
        <v>#REF!</v>
      </c>
      <c r="CM102" s="135" t="e">
        <f t="shared" si="476"/>
        <v>#REF!</v>
      </c>
      <c r="CN102" s="135" t="e">
        <f t="shared" si="477"/>
        <v>#REF!</v>
      </c>
      <c r="CO102" s="135" t="e">
        <f t="shared" si="478"/>
        <v>#REF!</v>
      </c>
      <c r="CP102" s="135" t="e">
        <f t="shared" si="479"/>
        <v>#REF!</v>
      </c>
      <c r="CQ102" s="135" t="e">
        <f t="shared" si="480"/>
        <v>#REF!</v>
      </c>
      <c r="CR102" s="135" t="e">
        <f t="shared" si="481"/>
        <v>#REF!</v>
      </c>
      <c r="CS102" s="135" t="e">
        <f t="shared" si="482"/>
        <v>#REF!</v>
      </c>
      <c r="CU102" s="36"/>
      <c r="CV102" s="36"/>
      <c r="CW102" s="36"/>
      <c r="CX102" s="36"/>
      <c r="CY102" s="36"/>
      <c r="CZ102" s="36"/>
      <c r="DA102" s="36"/>
      <c r="DB102" s="36"/>
      <c r="DC102" s="36"/>
      <c r="DD102" s="36"/>
      <c r="DE102" s="36"/>
      <c r="DF102" s="36"/>
      <c r="DG102" s="36"/>
      <c r="DH102" s="36"/>
      <c r="DI102" s="36"/>
      <c r="DJ102" s="36"/>
      <c r="DK102" s="36"/>
      <c r="DL102" s="36"/>
      <c r="DM102" s="36"/>
      <c r="DN102" s="36"/>
      <c r="DO102" s="36"/>
      <c r="DP102" s="36"/>
      <c r="DQ102" s="36"/>
      <c r="DR102" s="36"/>
      <c r="DS102" s="36"/>
      <c r="DT102" s="36"/>
      <c r="DU102" s="36"/>
      <c r="DV102" s="36"/>
      <c r="DW102" s="36"/>
      <c r="DX102" s="36"/>
      <c r="DY102" s="36"/>
      <c r="DZ102" s="36"/>
      <c r="EA102" s="36"/>
      <c r="EB102" s="36"/>
      <c r="EC102" s="36"/>
      <c r="ED102" s="36"/>
      <c r="EE102" s="36"/>
      <c r="EF102" s="36"/>
      <c r="EG102" s="36"/>
      <c r="EH102" s="36"/>
      <c r="EI102" s="36"/>
      <c r="EJ102" s="36"/>
      <c r="EK102" s="36"/>
      <c r="EL102" s="36"/>
      <c r="EM102" s="36"/>
      <c r="EN102" s="36"/>
    </row>
    <row r="103" spans="1:144">
      <c r="A103" s="152" t="s">
        <v>381</v>
      </c>
      <c r="B103" s="152" t="s">
        <v>382</v>
      </c>
      <c r="C103" s="147" t="e">
        <f t="shared" si="389"/>
        <v>#REF!</v>
      </c>
      <c r="D103" s="147"/>
      <c r="E103" s="135">
        <f t="shared" si="390"/>
        <v>0</v>
      </c>
      <c r="F103" s="135">
        <f t="shared" si="391"/>
        <v>0</v>
      </c>
      <c r="G103" s="135" t="e">
        <f t="shared" si="392"/>
        <v>#REF!</v>
      </c>
      <c r="H103" s="135" t="e">
        <f t="shared" si="393"/>
        <v>#REF!</v>
      </c>
      <c r="I103" s="135" t="e">
        <f t="shared" si="394"/>
        <v>#REF!</v>
      </c>
      <c r="J103" s="135" t="e">
        <f t="shared" si="395"/>
        <v>#REF!</v>
      </c>
      <c r="K103" s="135" t="e">
        <f t="shared" si="396"/>
        <v>#REF!</v>
      </c>
      <c r="L103" s="135" t="e">
        <f t="shared" si="397"/>
        <v>#REF!</v>
      </c>
      <c r="M103" s="135" t="e">
        <f t="shared" si="398"/>
        <v>#REF!</v>
      </c>
      <c r="N103" s="135">
        <f t="shared" si="399"/>
        <v>0</v>
      </c>
      <c r="O103" s="135">
        <f t="shared" si="400"/>
        <v>0</v>
      </c>
      <c r="P103" s="135">
        <f t="shared" si="401"/>
        <v>1</v>
      </c>
      <c r="Q103" s="135" t="e">
        <f t="shared" si="402"/>
        <v>#REF!</v>
      </c>
      <c r="R103" s="135" t="e">
        <f t="shared" si="403"/>
        <v>#REF!</v>
      </c>
      <c r="S103" s="135" t="e">
        <f t="shared" si="404"/>
        <v>#REF!</v>
      </c>
      <c r="T103" s="135" t="e">
        <f t="shared" si="405"/>
        <v>#REF!</v>
      </c>
      <c r="U103" s="135" t="e">
        <f t="shared" si="406"/>
        <v>#REF!</v>
      </c>
      <c r="V103" s="135" t="e">
        <f t="shared" si="407"/>
        <v>#REF!</v>
      </c>
      <c r="W103" s="135" t="e">
        <f t="shared" si="408"/>
        <v>#REF!</v>
      </c>
      <c r="X103" s="135" t="e">
        <f t="shared" si="409"/>
        <v>#REF!</v>
      </c>
      <c r="Y103" s="135" t="e">
        <f t="shared" si="410"/>
        <v>#REF!</v>
      </c>
      <c r="Z103" s="135" t="e">
        <f t="shared" si="411"/>
        <v>#REF!</v>
      </c>
      <c r="AA103" s="135" t="e">
        <f t="shared" si="412"/>
        <v>#REF!</v>
      </c>
      <c r="AB103" s="135" t="e">
        <f t="shared" si="413"/>
        <v>#REF!</v>
      </c>
      <c r="AC103" s="135" t="e">
        <f t="shared" si="414"/>
        <v>#REF!</v>
      </c>
      <c r="AD103" s="135" t="e">
        <f t="shared" si="415"/>
        <v>#REF!</v>
      </c>
      <c r="AE103" s="135" t="e">
        <f t="shared" si="416"/>
        <v>#REF!</v>
      </c>
      <c r="AF103" s="135" t="e">
        <f t="shared" si="417"/>
        <v>#REF!</v>
      </c>
      <c r="AG103" s="135" t="e">
        <f t="shared" si="418"/>
        <v>#REF!</v>
      </c>
      <c r="AH103" s="135" t="e">
        <f t="shared" si="419"/>
        <v>#REF!</v>
      </c>
      <c r="AI103" s="135" t="e">
        <f t="shared" si="420"/>
        <v>#REF!</v>
      </c>
      <c r="AJ103" s="135" t="e">
        <f t="shared" si="421"/>
        <v>#REF!</v>
      </c>
      <c r="AK103" s="135" t="e">
        <f t="shared" si="422"/>
        <v>#REF!</v>
      </c>
      <c r="AL103" s="135" t="e">
        <f t="shared" si="423"/>
        <v>#REF!</v>
      </c>
      <c r="AM103" s="135" t="e">
        <f t="shared" si="424"/>
        <v>#REF!</v>
      </c>
      <c r="AN103" s="135" t="e">
        <f t="shared" si="425"/>
        <v>#REF!</v>
      </c>
      <c r="AO103" s="135" t="e">
        <f t="shared" si="426"/>
        <v>#REF!</v>
      </c>
      <c r="AP103" s="135" t="e">
        <f t="shared" si="427"/>
        <v>#REF!</v>
      </c>
      <c r="AQ103" s="135" t="e">
        <f t="shared" si="428"/>
        <v>#REF!</v>
      </c>
      <c r="AR103" s="135" t="e">
        <f t="shared" si="429"/>
        <v>#REF!</v>
      </c>
      <c r="AS103" s="135" t="e">
        <f t="shared" si="430"/>
        <v>#REF!</v>
      </c>
      <c r="AT103" s="135" t="e">
        <f t="shared" si="431"/>
        <v>#REF!</v>
      </c>
      <c r="AU103" s="135" t="e">
        <f t="shared" si="432"/>
        <v>#REF!</v>
      </c>
      <c r="AV103" s="135" t="e">
        <f t="shared" si="433"/>
        <v>#REF!</v>
      </c>
      <c r="AW103" s="135" t="e">
        <f t="shared" si="434"/>
        <v>#REF!</v>
      </c>
      <c r="AX103" s="135" t="e">
        <f t="shared" si="435"/>
        <v>#REF!</v>
      </c>
      <c r="AY103" s="135" t="e">
        <f t="shared" si="436"/>
        <v>#REF!</v>
      </c>
      <c r="AZ103" s="135" t="e">
        <f t="shared" si="437"/>
        <v>#REF!</v>
      </c>
      <c r="BA103" s="135" t="e">
        <f t="shared" si="438"/>
        <v>#REF!</v>
      </c>
      <c r="BB103" s="135" t="e">
        <f t="shared" si="439"/>
        <v>#REF!</v>
      </c>
      <c r="BC103" s="135" t="e">
        <f t="shared" si="440"/>
        <v>#REF!</v>
      </c>
      <c r="BD103" s="135" t="e">
        <f t="shared" si="441"/>
        <v>#REF!</v>
      </c>
      <c r="BE103" s="135" t="e">
        <f t="shared" si="442"/>
        <v>#REF!</v>
      </c>
      <c r="BF103" s="135" t="e">
        <f t="shared" si="443"/>
        <v>#REF!</v>
      </c>
      <c r="BG103" s="135" t="e">
        <f t="shared" si="444"/>
        <v>#REF!</v>
      </c>
      <c r="BH103" s="135" t="e">
        <f t="shared" si="445"/>
        <v>#REF!</v>
      </c>
      <c r="BI103" s="135" t="e">
        <f t="shared" si="446"/>
        <v>#REF!</v>
      </c>
      <c r="BJ103" s="135" t="e">
        <f t="shared" si="447"/>
        <v>#REF!</v>
      </c>
      <c r="BK103" s="135" t="e">
        <f t="shared" si="448"/>
        <v>#REF!</v>
      </c>
      <c r="BL103" s="135" t="e">
        <f t="shared" si="449"/>
        <v>#REF!</v>
      </c>
      <c r="BM103" s="135" t="e">
        <f t="shared" si="450"/>
        <v>#REF!</v>
      </c>
      <c r="BN103" s="135" t="e">
        <f t="shared" si="451"/>
        <v>#REF!</v>
      </c>
      <c r="BO103" s="135" t="e">
        <f t="shared" si="452"/>
        <v>#REF!</v>
      </c>
      <c r="BP103" s="135" t="e">
        <f t="shared" si="453"/>
        <v>#REF!</v>
      </c>
      <c r="BQ103" s="135" t="e">
        <f t="shared" si="454"/>
        <v>#REF!</v>
      </c>
      <c r="BR103" s="135" t="e">
        <f t="shared" si="455"/>
        <v>#REF!</v>
      </c>
      <c r="BS103" s="135" t="e">
        <f t="shared" si="456"/>
        <v>#REF!</v>
      </c>
      <c r="BT103" s="135" t="e">
        <f t="shared" si="457"/>
        <v>#REF!</v>
      </c>
      <c r="BU103" s="135" t="e">
        <f t="shared" si="458"/>
        <v>#REF!</v>
      </c>
      <c r="BV103" s="135" t="e">
        <f t="shared" si="459"/>
        <v>#REF!</v>
      </c>
      <c r="BW103" s="135" t="e">
        <f t="shared" si="460"/>
        <v>#REF!</v>
      </c>
      <c r="BX103" s="135" t="e">
        <f t="shared" si="461"/>
        <v>#REF!</v>
      </c>
      <c r="BY103" s="135" t="e">
        <f t="shared" si="462"/>
        <v>#REF!</v>
      </c>
      <c r="BZ103" s="135" t="e">
        <f t="shared" si="463"/>
        <v>#REF!</v>
      </c>
      <c r="CA103" s="135" t="e">
        <f t="shared" si="464"/>
        <v>#REF!</v>
      </c>
      <c r="CB103" s="135" t="e">
        <f t="shared" si="465"/>
        <v>#REF!</v>
      </c>
      <c r="CC103" s="135" t="e">
        <f t="shared" si="466"/>
        <v>#REF!</v>
      </c>
      <c r="CD103" s="135" t="e">
        <f t="shared" si="467"/>
        <v>#REF!</v>
      </c>
      <c r="CE103" s="135" t="e">
        <f t="shared" si="468"/>
        <v>#REF!</v>
      </c>
      <c r="CF103" s="135" t="e">
        <f t="shared" si="469"/>
        <v>#REF!</v>
      </c>
      <c r="CG103" s="135" t="e">
        <f t="shared" si="470"/>
        <v>#REF!</v>
      </c>
      <c r="CH103" s="135" t="e">
        <f t="shared" si="471"/>
        <v>#REF!</v>
      </c>
      <c r="CI103" s="135" t="e">
        <f t="shared" si="472"/>
        <v>#REF!</v>
      </c>
      <c r="CJ103" s="135" t="e">
        <f t="shared" si="473"/>
        <v>#REF!</v>
      </c>
      <c r="CK103" s="135" t="e">
        <f t="shared" si="474"/>
        <v>#REF!</v>
      </c>
      <c r="CL103" s="135" t="e">
        <f t="shared" si="475"/>
        <v>#REF!</v>
      </c>
      <c r="CM103" s="135" t="e">
        <f t="shared" si="476"/>
        <v>#REF!</v>
      </c>
      <c r="CN103" s="135" t="e">
        <f t="shared" si="477"/>
        <v>#REF!</v>
      </c>
      <c r="CO103" s="135" t="e">
        <f t="shared" si="478"/>
        <v>#REF!</v>
      </c>
      <c r="CP103" s="135" t="e">
        <f t="shared" si="479"/>
        <v>#REF!</v>
      </c>
      <c r="CQ103" s="135" t="e">
        <f t="shared" si="480"/>
        <v>#REF!</v>
      </c>
      <c r="CR103" s="135" t="e">
        <f t="shared" si="481"/>
        <v>#REF!</v>
      </c>
      <c r="CS103" s="135" t="e">
        <f t="shared" si="482"/>
        <v>#REF!</v>
      </c>
      <c r="CU103" s="36"/>
      <c r="CV103" s="36"/>
      <c r="CW103" s="36"/>
      <c r="CX103" s="36"/>
      <c r="CY103" s="36"/>
      <c r="CZ103" s="36"/>
      <c r="DA103" s="36"/>
      <c r="DB103" s="36"/>
      <c r="DC103" s="36"/>
      <c r="DD103" s="36"/>
      <c r="DE103" s="36"/>
      <c r="DF103" s="36"/>
      <c r="DG103" s="36"/>
      <c r="DH103" s="36"/>
      <c r="DI103" s="36"/>
      <c r="DJ103" s="36"/>
      <c r="DK103" s="36"/>
      <c r="DL103" s="36"/>
      <c r="DM103" s="36"/>
      <c r="DN103" s="36"/>
      <c r="DO103" s="36"/>
      <c r="DP103" s="36"/>
      <c r="DQ103" s="36"/>
      <c r="DR103" s="36"/>
      <c r="DS103" s="36"/>
      <c r="DT103" s="36"/>
      <c r="DU103" s="36"/>
      <c r="DV103" s="36"/>
      <c r="DW103" s="36"/>
      <c r="DX103" s="36"/>
      <c r="DY103" s="36"/>
      <c r="DZ103" s="36"/>
      <c r="EA103" s="36"/>
      <c r="EB103" s="36"/>
      <c r="EC103" s="36"/>
      <c r="ED103" s="36"/>
      <c r="EE103" s="36"/>
      <c r="EF103" s="36"/>
      <c r="EG103" s="36"/>
      <c r="EH103" s="36"/>
      <c r="EI103" s="36"/>
      <c r="EJ103" s="36"/>
      <c r="EK103" s="36"/>
      <c r="EL103" s="36"/>
      <c r="EM103" s="36"/>
      <c r="EN103" s="36"/>
    </row>
    <row r="104" spans="1:144">
      <c r="A104" s="152" t="s">
        <v>383</v>
      </c>
      <c r="B104" s="152" t="s">
        <v>384</v>
      </c>
      <c r="C104" s="147" t="e">
        <f t="shared" si="389"/>
        <v>#REF!</v>
      </c>
      <c r="D104" s="147"/>
      <c r="E104" s="135">
        <f t="shared" si="390"/>
        <v>0</v>
      </c>
      <c r="F104" s="135">
        <f t="shared" si="391"/>
        <v>0</v>
      </c>
      <c r="G104" s="135" t="e">
        <f t="shared" si="392"/>
        <v>#REF!</v>
      </c>
      <c r="H104" s="135" t="e">
        <f t="shared" si="393"/>
        <v>#REF!</v>
      </c>
      <c r="I104" s="135" t="e">
        <f t="shared" si="394"/>
        <v>#REF!</v>
      </c>
      <c r="J104" s="135" t="e">
        <f t="shared" si="395"/>
        <v>#REF!</v>
      </c>
      <c r="K104" s="135" t="e">
        <f t="shared" si="396"/>
        <v>#REF!</v>
      </c>
      <c r="L104" s="135" t="e">
        <f t="shared" si="397"/>
        <v>#REF!</v>
      </c>
      <c r="M104" s="135" t="e">
        <f t="shared" si="398"/>
        <v>#REF!</v>
      </c>
      <c r="N104" s="135">
        <f t="shared" si="399"/>
        <v>0</v>
      </c>
      <c r="O104" s="135">
        <f t="shared" si="400"/>
        <v>0</v>
      </c>
      <c r="P104" s="135">
        <f t="shared" si="401"/>
        <v>181</v>
      </c>
      <c r="Q104" s="135" t="e">
        <f t="shared" si="402"/>
        <v>#REF!</v>
      </c>
      <c r="R104" s="135" t="e">
        <f t="shared" si="403"/>
        <v>#REF!</v>
      </c>
      <c r="S104" s="135" t="e">
        <f t="shared" si="404"/>
        <v>#REF!</v>
      </c>
      <c r="T104" s="135" t="e">
        <f t="shared" si="405"/>
        <v>#REF!</v>
      </c>
      <c r="U104" s="135" t="e">
        <f t="shared" si="406"/>
        <v>#REF!</v>
      </c>
      <c r="V104" s="135" t="e">
        <f t="shared" si="407"/>
        <v>#REF!</v>
      </c>
      <c r="W104" s="135" t="e">
        <f t="shared" si="408"/>
        <v>#REF!</v>
      </c>
      <c r="X104" s="135" t="e">
        <f t="shared" si="409"/>
        <v>#REF!</v>
      </c>
      <c r="Y104" s="135" t="e">
        <f t="shared" si="410"/>
        <v>#REF!</v>
      </c>
      <c r="Z104" s="135" t="e">
        <f t="shared" si="411"/>
        <v>#REF!</v>
      </c>
      <c r="AA104" s="135" t="e">
        <f t="shared" si="412"/>
        <v>#REF!</v>
      </c>
      <c r="AB104" s="135" t="e">
        <f t="shared" si="413"/>
        <v>#REF!</v>
      </c>
      <c r="AC104" s="135" t="e">
        <f t="shared" si="414"/>
        <v>#REF!</v>
      </c>
      <c r="AD104" s="135" t="e">
        <f t="shared" si="415"/>
        <v>#REF!</v>
      </c>
      <c r="AE104" s="135" t="e">
        <f t="shared" si="416"/>
        <v>#REF!</v>
      </c>
      <c r="AF104" s="135" t="e">
        <f t="shared" si="417"/>
        <v>#REF!</v>
      </c>
      <c r="AG104" s="135" t="e">
        <f t="shared" si="418"/>
        <v>#REF!</v>
      </c>
      <c r="AH104" s="135" t="e">
        <f t="shared" si="419"/>
        <v>#REF!</v>
      </c>
      <c r="AI104" s="135" t="e">
        <f t="shared" si="420"/>
        <v>#REF!</v>
      </c>
      <c r="AJ104" s="135" t="e">
        <f t="shared" si="421"/>
        <v>#REF!</v>
      </c>
      <c r="AK104" s="135" t="e">
        <f t="shared" si="422"/>
        <v>#REF!</v>
      </c>
      <c r="AL104" s="135" t="e">
        <f t="shared" si="423"/>
        <v>#REF!</v>
      </c>
      <c r="AM104" s="135" t="e">
        <f t="shared" si="424"/>
        <v>#REF!</v>
      </c>
      <c r="AN104" s="135" t="e">
        <f t="shared" si="425"/>
        <v>#REF!</v>
      </c>
      <c r="AO104" s="135" t="e">
        <f t="shared" si="426"/>
        <v>#REF!</v>
      </c>
      <c r="AP104" s="135" t="e">
        <f t="shared" si="427"/>
        <v>#REF!</v>
      </c>
      <c r="AQ104" s="135" t="e">
        <f t="shared" si="428"/>
        <v>#REF!</v>
      </c>
      <c r="AR104" s="135" t="e">
        <f t="shared" si="429"/>
        <v>#REF!</v>
      </c>
      <c r="AS104" s="135" t="e">
        <f t="shared" si="430"/>
        <v>#REF!</v>
      </c>
      <c r="AT104" s="135" t="e">
        <f t="shared" si="431"/>
        <v>#REF!</v>
      </c>
      <c r="AU104" s="135" t="e">
        <f t="shared" si="432"/>
        <v>#REF!</v>
      </c>
      <c r="AV104" s="135" t="e">
        <f t="shared" si="433"/>
        <v>#REF!</v>
      </c>
      <c r="AW104" s="135" t="e">
        <f t="shared" si="434"/>
        <v>#REF!</v>
      </c>
      <c r="AX104" s="135" t="e">
        <f t="shared" si="435"/>
        <v>#REF!</v>
      </c>
      <c r="AY104" s="135" t="e">
        <f t="shared" si="436"/>
        <v>#REF!</v>
      </c>
      <c r="AZ104" s="135" t="e">
        <f t="shared" si="437"/>
        <v>#REF!</v>
      </c>
      <c r="BA104" s="135" t="e">
        <f t="shared" si="438"/>
        <v>#REF!</v>
      </c>
      <c r="BB104" s="135" t="e">
        <f t="shared" si="439"/>
        <v>#REF!</v>
      </c>
      <c r="BC104" s="135" t="e">
        <f t="shared" si="440"/>
        <v>#REF!</v>
      </c>
      <c r="BD104" s="135" t="e">
        <f t="shared" si="441"/>
        <v>#REF!</v>
      </c>
      <c r="BE104" s="135" t="e">
        <f t="shared" si="442"/>
        <v>#REF!</v>
      </c>
      <c r="BF104" s="135" t="e">
        <f t="shared" si="443"/>
        <v>#REF!</v>
      </c>
      <c r="BG104" s="135" t="e">
        <f t="shared" si="444"/>
        <v>#REF!</v>
      </c>
      <c r="BH104" s="135" t="e">
        <f t="shared" si="445"/>
        <v>#REF!</v>
      </c>
      <c r="BI104" s="135" t="e">
        <f t="shared" si="446"/>
        <v>#REF!</v>
      </c>
      <c r="BJ104" s="135" t="e">
        <f t="shared" si="447"/>
        <v>#REF!</v>
      </c>
      <c r="BK104" s="135" t="e">
        <f t="shared" si="448"/>
        <v>#REF!</v>
      </c>
      <c r="BL104" s="135" t="e">
        <f t="shared" si="449"/>
        <v>#REF!</v>
      </c>
      <c r="BM104" s="135" t="e">
        <f t="shared" si="450"/>
        <v>#REF!</v>
      </c>
      <c r="BN104" s="135" t="e">
        <f t="shared" si="451"/>
        <v>#REF!</v>
      </c>
      <c r="BO104" s="135" t="e">
        <f t="shared" si="452"/>
        <v>#REF!</v>
      </c>
      <c r="BP104" s="135" t="e">
        <f t="shared" si="453"/>
        <v>#REF!</v>
      </c>
      <c r="BQ104" s="135" t="e">
        <f t="shared" si="454"/>
        <v>#REF!</v>
      </c>
      <c r="BR104" s="135" t="e">
        <f t="shared" si="455"/>
        <v>#REF!</v>
      </c>
      <c r="BS104" s="135" t="e">
        <f t="shared" si="456"/>
        <v>#REF!</v>
      </c>
      <c r="BT104" s="135" t="e">
        <f t="shared" si="457"/>
        <v>#REF!</v>
      </c>
      <c r="BU104" s="135" t="e">
        <f t="shared" si="458"/>
        <v>#REF!</v>
      </c>
      <c r="BV104" s="135" t="e">
        <f t="shared" si="459"/>
        <v>#REF!</v>
      </c>
      <c r="BW104" s="135" t="e">
        <f t="shared" si="460"/>
        <v>#REF!</v>
      </c>
      <c r="BX104" s="135" t="e">
        <f t="shared" si="461"/>
        <v>#REF!</v>
      </c>
      <c r="BY104" s="135" t="e">
        <f t="shared" si="462"/>
        <v>#REF!</v>
      </c>
      <c r="BZ104" s="135" t="e">
        <f t="shared" si="463"/>
        <v>#REF!</v>
      </c>
      <c r="CA104" s="135" t="e">
        <f t="shared" si="464"/>
        <v>#REF!</v>
      </c>
      <c r="CB104" s="135" t="e">
        <f t="shared" si="465"/>
        <v>#REF!</v>
      </c>
      <c r="CC104" s="135" t="e">
        <f t="shared" si="466"/>
        <v>#REF!</v>
      </c>
      <c r="CD104" s="135" t="e">
        <f t="shared" si="467"/>
        <v>#REF!</v>
      </c>
      <c r="CE104" s="135" t="e">
        <f t="shared" si="468"/>
        <v>#REF!</v>
      </c>
      <c r="CF104" s="135" t="e">
        <f t="shared" si="469"/>
        <v>#REF!</v>
      </c>
      <c r="CG104" s="135" t="e">
        <f t="shared" si="470"/>
        <v>#REF!</v>
      </c>
      <c r="CH104" s="135" t="e">
        <f t="shared" si="471"/>
        <v>#REF!</v>
      </c>
      <c r="CI104" s="135" t="e">
        <f t="shared" si="472"/>
        <v>#REF!</v>
      </c>
      <c r="CJ104" s="135" t="e">
        <f t="shared" si="473"/>
        <v>#REF!</v>
      </c>
      <c r="CK104" s="135" t="e">
        <f t="shared" si="474"/>
        <v>#REF!</v>
      </c>
      <c r="CL104" s="135" t="e">
        <f t="shared" si="475"/>
        <v>#REF!</v>
      </c>
      <c r="CM104" s="135" t="e">
        <f t="shared" si="476"/>
        <v>#REF!</v>
      </c>
      <c r="CN104" s="135" t="e">
        <f t="shared" si="477"/>
        <v>#REF!</v>
      </c>
      <c r="CO104" s="135" t="e">
        <f t="shared" si="478"/>
        <v>#REF!</v>
      </c>
      <c r="CP104" s="135" t="e">
        <f t="shared" si="479"/>
        <v>#REF!</v>
      </c>
      <c r="CQ104" s="135" t="e">
        <f t="shared" si="480"/>
        <v>#REF!</v>
      </c>
      <c r="CR104" s="135" t="e">
        <f t="shared" si="481"/>
        <v>#REF!</v>
      </c>
      <c r="CS104" s="135" t="e">
        <f t="shared" si="482"/>
        <v>#REF!</v>
      </c>
      <c r="CU104" s="36"/>
      <c r="CV104" s="36"/>
      <c r="CW104" s="36"/>
      <c r="CX104" s="36"/>
      <c r="CY104" s="36"/>
      <c r="CZ104" s="36"/>
      <c r="DA104" s="36"/>
      <c r="DB104" s="36"/>
      <c r="DC104" s="36"/>
      <c r="DD104" s="36"/>
      <c r="DE104" s="36"/>
      <c r="DF104" s="36"/>
      <c r="DG104" s="36"/>
      <c r="DH104" s="36"/>
      <c r="DI104" s="36"/>
      <c r="DJ104" s="36"/>
      <c r="DK104" s="36"/>
      <c r="DL104" s="36"/>
      <c r="DM104" s="36"/>
      <c r="DN104" s="36"/>
      <c r="DO104" s="36"/>
      <c r="DP104" s="36"/>
      <c r="DQ104" s="36"/>
      <c r="DR104" s="36"/>
      <c r="DS104" s="36"/>
      <c r="DT104" s="36"/>
      <c r="DU104" s="36"/>
      <c r="DV104" s="36"/>
      <c r="DW104" s="36"/>
      <c r="DX104" s="36"/>
      <c r="DY104" s="36"/>
      <c r="DZ104" s="36"/>
      <c r="EA104" s="36"/>
      <c r="EB104" s="36"/>
      <c r="EC104" s="36"/>
      <c r="ED104" s="36"/>
      <c r="EE104" s="36"/>
      <c r="EF104" s="36"/>
      <c r="EG104" s="36"/>
      <c r="EH104" s="36"/>
      <c r="EI104" s="36"/>
      <c r="EJ104" s="36"/>
      <c r="EK104" s="36"/>
      <c r="EL104" s="36"/>
      <c r="EM104" s="36"/>
      <c r="EN104" s="36"/>
    </row>
    <row r="105" spans="1:144">
      <c r="A105" s="152" t="s">
        <v>385</v>
      </c>
      <c r="B105" s="152" t="s">
        <v>386</v>
      </c>
      <c r="C105" s="147" t="e">
        <f t="shared" si="389"/>
        <v>#REF!</v>
      </c>
      <c r="D105" s="147"/>
      <c r="E105" s="135">
        <f t="shared" si="390"/>
        <v>0</v>
      </c>
      <c r="F105" s="135">
        <f t="shared" si="391"/>
        <v>0</v>
      </c>
      <c r="G105" s="135" t="e">
        <f t="shared" si="392"/>
        <v>#REF!</v>
      </c>
      <c r="H105" s="135" t="e">
        <f t="shared" si="393"/>
        <v>#REF!</v>
      </c>
      <c r="I105" s="135" t="e">
        <f t="shared" si="394"/>
        <v>#REF!</v>
      </c>
      <c r="J105" s="135" t="e">
        <f t="shared" si="395"/>
        <v>#REF!</v>
      </c>
      <c r="K105" s="135" t="e">
        <f t="shared" si="396"/>
        <v>#REF!</v>
      </c>
      <c r="L105" s="135" t="e">
        <f t="shared" si="397"/>
        <v>#REF!</v>
      </c>
      <c r="M105" s="135" t="e">
        <f t="shared" si="398"/>
        <v>#REF!</v>
      </c>
      <c r="N105" s="135">
        <f t="shared" si="399"/>
        <v>0</v>
      </c>
      <c r="O105" s="135">
        <f t="shared" si="400"/>
        <v>2</v>
      </c>
      <c r="P105" s="135">
        <f t="shared" si="401"/>
        <v>153</v>
      </c>
      <c r="Q105" s="135" t="e">
        <f t="shared" si="402"/>
        <v>#REF!</v>
      </c>
      <c r="R105" s="135" t="e">
        <f t="shared" si="403"/>
        <v>#REF!</v>
      </c>
      <c r="S105" s="135" t="e">
        <f t="shared" si="404"/>
        <v>#REF!</v>
      </c>
      <c r="T105" s="135" t="e">
        <f t="shared" si="405"/>
        <v>#REF!</v>
      </c>
      <c r="U105" s="135" t="e">
        <f t="shared" si="406"/>
        <v>#REF!</v>
      </c>
      <c r="V105" s="135" t="e">
        <f t="shared" si="407"/>
        <v>#REF!</v>
      </c>
      <c r="W105" s="135" t="e">
        <f t="shared" si="408"/>
        <v>#REF!</v>
      </c>
      <c r="X105" s="135" t="e">
        <f t="shared" si="409"/>
        <v>#REF!</v>
      </c>
      <c r="Y105" s="135" t="e">
        <f t="shared" si="410"/>
        <v>#REF!</v>
      </c>
      <c r="Z105" s="135" t="e">
        <f t="shared" si="411"/>
        <v>#REF!</v>
      </c>
      <c r="AA105" s="135" t="e">
        <f t="shared" si="412"/>
        <v>#REF!</v>
      </c>
      <c r="AB105" s="135" t="e">
        <f t="shared" si="413"/>
        <v>#REF!</v>
      </c>
      <c r="AC105" s="135" t="e">
        <f t="shared" si="414"/>
        <v>#REF!</v>
      </c>
      <c r="AD105" s="135" t="e">
        <f t="shared" si="415"/>
        <v>#REF!</v>
      </c>
      <c r="AE105" s="135" t="e">
        <f t="shared" si="416"/>
        <v>#REF!</v>
      </c>
      <c r="AF105" s="135" t="e">
        <f t="shared" si="417"/>
        <v>#REF!</v>
      </c>
      <c r="AG105" s="135" t="e">
        <f t="shared" si="418"/>
        <v>#REF!</v>
      </c>
      <c r="AH105" s="135" t="e">
        <f t="shared" si="419"/>
        <v>#REF!</v>
      </c>
      <c r="AI105" s="135" t="e">
        <f t="shared" si="420"/>
        <v>#REF!</v>
      </c>
      <c r="AJ105" s="135" t="e">
        <f t="shared" si="421"/>
        <v>#REF!</v>
      </c>
      <c r="AK105" s="135" t="e">
        <f t="shared" si="422"/>
        <v>#REF!</v>
      </c>
      <c r="AL105" s="135" t="e">
        <f t="shared" si="423"/>
        <v>#REF!</v>
      </c>
      <c r="AM105" s="135" t="e">
        <f t="shared" si="424"/>
        <v>#REF!</v>
      </c>
      <c r="AN105" s="135" t="e">
        <f t="shared" si="425"/>
        <v>#REF!</v>
      </c>
      <c r="AO105" s="135" t="e">
        <f t="shared" si="426"/>
        <v>#REF!</v>
      </c>
      <c r="AP105" s="135" t="e">
        <f t="shared" si="427"/>
        <v>#REF!</v>
      </c>
      <c r="AQ105" s="135" t="e">
        <f t="shared" si="428"/>
        <v>#REF!</v>
      </c>
      <c r="AR105" s="135" t="e">
        <f t="shared" si="429"/>
        <v>#REF!</v>
      </c>
      <c r="AS105" s="135" t="e">
        <f t="shared" si="430"/>
        <v>#REF!</v>
      </c>
      <c r="AT105" s="135" t="e">
        <f t="shared" si="431"/>
        <v>#REF!</v>
      </c>
      <c r="AU105" s="135" t="e">
        <f t="shared" si="432"/>
        <v>#REF!</v>
      </c>
      <c r="AV105" s="135" t="e">
        <f t="shared" si="433"/>
        <v>#REF!</v>
      </c>
      <c r="AW105" s="135" t="e">
        <f t="shared" si="434"/>
        <v>#REF!</v>
      </c>
      <c r="AX105" s="135" t="e">
        <f t="shared" si="435"/>
        <v>#REF!</v>
      </c>
      <c r="AY105" s="135" t="e">
        <f t="shared" si="436"/>
        <v>#REF!</v>
      </c>
      <c r="AZ105" s="135" t="e">
        <f t="shared" si="437"/>
        <v>#REF!</v>
      </c>
      <c r="BA105" s="135" t="e">
        <f t="shared" si="438"/>
        <v>#REF!</v>
      </c>
      <c r="BB105" s="135" t="e">
        <f t="shared" si="439"/>
        <v>#REF!</v>
      </c>
      <c r="BC105" s="135" t="e">
        <f t="shared" si="440"/>
        <v>#REF!</v>
      </c>
      <c r="BD105" s="135" t="e">
        <f t="shared" si="441"/>
        <v>#REF!</v>
      </c>
      <c r="BE105" s="135" t="e">
        <f t="shared" si="442"/>
        <v>#REF!</v>
      </c>
      <c r="BF105" s="135" t="e">
        <f t="shared" si="443"/>
        <v>#REF!</v>
      </c>
      <c r="BG105" s="135" t="e">
        <f t="shared" si="444"/>
        <v>#REF!</v>
      </c>
      <c r="BH105" s="135" t="e">
        <f t="shared" si="445"/>
        <v>#REF!</v>
      </c>
      <c r="BI105" s="135" t="e">
        <f t="shared" si="446"/>
        <v>#REF!</v>
      </c>
      <c r="BJ105" s="135" t="e">
        <f t="shared" si="447"/>
        <v>#REF!</v>
      </c>
      <c r="BK105" s="135" t="e">
        <f t="shared" si="448"/>
        <v>#REF!</v>
      </c>
      <c r="BL105" s="135" t="e">
        <f t="shared" si="449"/>
        <v>#REF!</v>
      </c>
      <c r="BM105" s="135" t="e">
        <f t="shared" si="450"/>
        <v>#REF!</v>
      </c>
      <c r="BN105" s="135" t="e">
        <f t="shared" si="451"/>
        <v>#REF!</v>
      </c>
      <c r="BO105" s="135" t="e">
        <f t="shared" si="452"/>
        <v>#REF!</v>
      </c>
      <c r="BP105" s="135" t="e">
        <f t="shared" si="453"/>
        <v>#REF!</v>
      </c>
      <c r="BQ105" s="135" t="e">
        <f t="shared" si="454"/>
        <v>#REF!</v>
      </c>
      <c r="BR105" s="135" t="e">
        <f t="shared" si="455"/>
        <v>#REF!</v>
      </c>
      <c r="BS105" s="135" t="e">
        <f t="shared" si="456"/>
        <v>#REF!</v>
      </c>
      <c r="BT105" s="135" t="e">
        <f t="shared" si="457"/>
        <v>#REF!</v>
      </c>
      <c r="BU105" s="135" t="e">
        <f t="shared" si="458"/>
        <v>#REF!</v>
      </c>
      <c r="BV105" s="135" t="e">
        <f t="shared" si="459"/>
        <v>#REF!</v>
      </c>
      <c r="BW105" s="135" t="e">
        <f t="shared" si="460"/>
        <v>#REF!</v>
      </c>
      <c r="BX105" s="135" t="e">
        <f t="shared" si="461"/>
        <v>#REF!</v>
      </c>
      <c r="BY105" s="135" t="e">
        <f t="shared" si="462"/>
        <v>#REF!</v>
      </c>
      <c r="BZ105" s="135" t="e">
        <f t="shared" si="463"/>
        <v>#REF!</v>
      </c>
      <c r="CA105" s="135" t="e">
        <f t="shared" si="464"/>
        <v>#REF!</v>
      </c>
      <c r="CB105" s="135" t="e">
        <f t="shared" si="465"/>
        <v>#REF!</v>
      </c>
      <c r="CC105" s="135" t="e">
        <f t="shared" si="466"/>
        <v>#REF!</v>
      </c>
      <c r="CD105" s="135" t="e">
        <f t="shared" si="467"/>
        <v>#REF!</v>
      </c>
      <c r="CE105" s="135" t="e">
        <f t="shared" si="468"/>
        <v>#REF!</v>
      </c>
      <c r="CF105" s="135" t="e">
        <f t="shared" si="469"/>
        <v>#REF!</v>
      </c>
      <c r="CG105" s="135" t="e">
        <f t="shared" si="470"/>
        <v>#REF!</v>
      </c>
      <c r="CH105" s="135" t="e">
        <f t="shared" si="471"/>
        <v>#REF!</v>
      </c>
      <c r="CI105" s="135" t="e">
        <f t="shared" si="472"/>
        <v>#REF!</v>
      </c>
      <c r="CJ105" s="135" t="e">
        <f t="shared" si="473"/>
        <v>#REF!</v>
      </c>
      <c r="CK105" s="135" t="e">
        <f t="shared" si="474"/>
        <v>#REF!</v>
      </c>
      <c r="CL105" s="135" t="e">
        <f t="shared" si="475"/>
        <v>#REF!</v>
      </c>
      <c r="CM105" s="135" t="e">
        <f t="shared" si="476"/>
        <v>#REF!</v>
      </c>
      <c r="CN105" s="135" t="e">
        <f t="shared" si="477"/>
        <v>#REF!</v>
      </c>
      <c r="CO105" s="135" t="e">
        <f t="shared" si="478"/>
        <v>#REF!</v>
      </c>
      <c r="CP105" s="135" t="e">
        <f t="shared" si="479"/>
        <v>#REF!</v>
      </c>
      <c r="CQ105" s="135" t="e">
        <f t="shared" si="480"/>
        <v>#REF!</v>
      </c>
      <c r="CR105" s="135" t="e">
        <f t="shared" si="481"/>
        <v>#REF!</v>
      </c>
      <c r="CS105" s="135" t="e">
        <f t="shared" si="482"/>
        <v>#REF!</v>
      </c>
      <c r="CU105" s="36"/>
      <c r="CV105" s="36"/>
      <c r="CW105" s="36"/>
      <c r="CX105" s="36"/>
      <c r="CY105" s="36"/>
      <c r="CZ105" s="36"/>
      <c r="DA105" s="36"/>
      <c r="DB105" s="36"/>
      <c r="DC105" s="36"/>
      <c r="DD105" s="36"/>
      <c r="DE105" s="36"/>
      <c r="DF105" s="36"/>
      <c r="DG105" s="36"/>
      <c r="DH105" s="36"/>
      <c r="DI105" s="36"/>
      <c r="DJ105" s="36"/>
      <c r="DK105" s="36"/>
      <c r="DL105" s="36"/>
      <c r="DM105" s="36"/>
      <c r="DN105" s="36"/>
      <c r="DO105" s="36"/>
      <c r="DP105" s="36"/>
      <c r="DQ105" s="36"/>
      <c r="DR105" s="36"/>
      <c r="DS105" s="36"/>
      <c r="DT105" s="36"/>
      <c r="DU105" s="36"/>
      <c r="DV105" s="36"/>
      <c r="DW105" s="36"/>
      <c r="DX105" s="36"/>
      <c r="DY105" s="36"/>
      <c r="DZ105" s="36"/>
      <c r="EA105" s="36"/>
      <c r="EB105" s="36"/>
      <c r="EC105" s="36"/>
      <c r="ED105" s="36"/>
      <c r="EE105" s="36"/>
      <c r="EF105" s="36"/>
      <c r="EG105" s="36"/>
      <c r="EH105" s="36"/>
      <c r="EI105" s="36"/>
      <c r="EJ105" s="36"/>
      <c r="EK105" s="36"/>
      <c r="EL105" s="36"/>
      <c r="EM105" s="36"/>
      <c r="EN105" s="36"/>
    </row>
    <row r="106" spans="1:144">
      <c r="A106" s="152" t="s">
        <v>387</v>
      </c>
      <c r="B106" s="152" t="s">
        <v>388</v>
      </c>
      <c r="C106" s="147" t="e">
        <f t="shared" si="389"/>
        <v>#REF!</v>
      </c>
      <c r="D106" s="147"/>
      <c r="E106" s="135">
        <f t="shared" si="390"/>
        <v>0</v>
      </c>
      <c r="F106" s="135">
        <f t="shared" si="391"/>
        <v>0</v>
      </c>
      <c r="G106" s="135" t="e">
        <f t="shared" si="392"/>
        <v>#REF!</v>
      </c>
      <c r="H106" s="135" t="e">
        <f t="shared" si="393"/>
        <v>#REF!</v>
      </c>
      <c r="I106" s="135" t="e">
        <f t="shared" si="394"/>
        <v>#REF!</v>
      </c>
      <c r="J106" s="135" t="e">
        <f t="shared" si="395"/>
        <v>#REF!</v>
      </c>
      <c r="K106" s="135" t="e">
        <f t="shared" si="396"/>
        <v>#REF!</v>
      </c>
      <c r="L106" s="135" t="e">
        <f t="shared" si="397"/>
        <v>#REF!</v>
      </c>
      <c r="M106" s="135" t="e">
        <f t="shared" si="398"/>
        <v>#REF!</v>
      </c>
      <c r="N106" s="135">
        <f t="shared" si="399"/>
        <v>0</v>
      </c>
      <c r="O106" s="135">
        <f t="shared" si="400"/>
        <v>0</v>
      </c>
      <c r="P106" s="135">
        <f t="shared" si="401"/>
        <v>1</v>
      </c>
      <c r="Q106" s="135" t="e">
        <f t="shared" si="402"/>
        <v>#REF!</v>
      </c>
      <c r="R106" s="135" t="e">
        <f t="shared" si="403"/>
        <v>#REF!</v>
      </c>
      <c r="S106" s="135" t="e">
        <f t="shared" si="404"/>
        <v>#REF!</v>
      </c>
      <c r="T106" s="135" t="e">
        <f t="shared" si="405"/>
        <v>#REF!</v>
      </c>
      <c r="U106" s="135" t="e">
        <f t="shared" si="406"/>
        <v>#REF!</v>
      </c>
      <c r="V106" s="135" t="e">
        <f t="shared" si="407"/>
        <v>#REF!</v>
      </c>
      <c r="W106" s="135" t="e">
        <f t="shared" si="408"/>
        <v>#REF!</v>
      </c>
      <c r="X106" s="135" t="e">
        <f t="shared" si="409"/>
        <v>#REF!</v>
      </c>
      <c r="Y106" s="135" t="e">
        <f t="shared" si="410"/>
        <v>#REF!</v>
      </c>
      <c r="Z106" s="135" t="e">
        <f t="shared" si="411"/>
        <v>#REF!</v>
      </c>
      <c r="AA106" s="135" t="e">
        <f t="shared" si="412"/>
        <v>#REF!</v>
      </c>
      <c r="AB106" s="135" t="e">
        <f t="shared" si="413"/>
        <v>#REF!</v>
      </c>
      <c r="AC106" s="135" t="e">
        <f t="shared" si="414"/>
        <v>#REF!</v>
      </c>
      <c r="AD106" s="135" t="e">
        <f t="shared" si="415"/>
        <v>#REF!</v>
      </c>
      <c r="AE106" s="135" t="e">
        <f t="shared" si="416"/>
        <v>#REF!</v>
      </c>
      <c r="AF106" s="135" t="e">
        <f t="shared" si="417"/>
        <v>#REF!</v>
      </c>
      <c r="AG106" s="135" t="e">
        <f t="shared" si="418"/>
        <v>#REF!</v>
      </c>
      <c r="AH106" s="135" t="e">
        <f t="shared" si="419"/>
        <v>#REF!</v>
      </c>
      <c r="AI106" s="135" t="e">
        <f t="shared" si="420"/>
        <v>#REF!</v>
      </c>
      <c r="AJ106" s="135" t="e">
        <f t="shared" si="421"/>
        <v>#REF!</v>
      </c>
      <c r="AK106" s="135" t="e">
        <f t="shared" si="422"/>
        <v>#REF!</v>
      </c>
      <c r="AL106" s="135" t="e">
        <f t="shared" si="423"/>
        <v>#REF!</v>
      </c>
      <c r="AM106" s="135" t="e">
        <f t="shared" si="424"/>
        <v>#REF!</v>
      </c>
      <c r="AN106" s="135" t="e">
        <f t="shared" si="425"/>
        <v>#REF!</v>
      </c>
      <c r="AO106" s="135" t="e">
        <f t="shared" si="426"/>
        <v>#REF!</v>
      </c>
      <c r="AP106" s="135" t="e">
        <f t="shared" si="427"/>
        <v>#REF!</v>
      </c>
      <c r="AQ106" s="135" t="e">
        <f t="shared" si="428"/>
        <v>#REF!</v>
      </c>
      <c r="AR106" s="135" t="e">
        <f t="shared" si="429"/>
        <v>#REF!</v>
      </c>
      <c r="AS106" s="135" t="e">
        <f t="shared" si="430"/>
        <v>#REF!</v>
      </c>
      <c r="AT106" s="135" t="e">
        <f t="shared" si="431"/>
        <v>#REF!</v>
      </c>
      <c r="AU106" s="135" t="e">
        <f t="shared" si="432"/>
        <v>#REF!</v>
      </c>
      <c r="AV106" s="135" t="e">
        <f t="shared" si="433"/>
        <v>#REF!</v>
      </c>
      <c r="AW106" s="135" t="e">
        <f t="shared" si="434"/>
        <v>#REF!</v>
      </c>
      <c r="AX106" s="135" t="e">
        <f t="shared" si="435"/>
        <v>#REF!</v>
      </c>
      <c r="AY106" s="135" t="e">
        <f t="shared" si="436"/>
        <v>#REF!</v>
      </c>
      <c r="AZ106" s="135" t="e">
        <f t="shared" si="437"/>
        <v>#REF!</v>
      </c>
      <c r="BA106" s="135" t="e">
        <f t="shared" si="438"/>
        <v>#REF!</v>
      </c>
      <c r="BB106" s="135" t="e">
        <f t="shared" si="439"/>
        <v>#REF!</v>
      </c>
      <c r="BC106" s="135" t="e">
        <f t="shared" si="440"/>
        <v>#REF!</v>
      </c>
      <c r="BD106" s="135" t="e">
        <f t="shared" si="441"/>
        <v>#REF!</v>
      </c>
      <c r="BE106" s="135" t="e">
        <f t="shared" si="442"/>
        <v>#REF!</v>
      </c>
      <c r="BF106" s="135" t="e">
        <f t="shared" si="443"/>
        <v>#REF!</v>
      </c>
      <c r="BG106" s="135" t="e">
        <f t="shared" si="444"/>
        <v>#REF!</v>
      </c>
      <c r="BH106" s="135" t="e">
        <f t="shared" si="445"/>
        <v>#REF!</v>
      </c>
      <c r="BI106" s="135" t="e">
        <f t="shared" si="446"/>
        <v>#REF!</v>
      </c>
      <c r="BJ106" s="135" t="e">
        <f t="shared" si="447"/>
        <v>#REF!</v>
      </c>
      <c r="BK106" s="135" t="e">
        <f t="shared" si="448"/>
        <v>#REF!</v>
      </c>
      <c r="BL106" s="135" t="e">
        <f t="shared" si="449"/>
        <v>#REF!</v>
      </c>
      <c r="BM106" s="135" t="e">
        <f t="shared" si="450"/>
        <v>#REF!</v>
      </c>
      <c r="BN106" s="135" t="e">
        <f t="shared" si="451"/>
        <v>#REF!</v>
      </c>
      <c r="BO106" s="135" t="e">
        <f t="shared" si="452"/>
        <v>#REF!</v>
      </c>
      <c r="BP106" s="135" t="e">
        <f t="shared" si="453"/>
        <v>#REF!</v>
      </c>
      <c r="BQ106" s="135" t="e">
        <f t="shared" si="454"/>
        <v>#REF!</v>
      </c>
      <c r="BR106" s="135" t="e">
        <f t="shared" si="455"/>
        <v>#REF!</v>
      </c>
      <c r="BS106" s="135" t="e">
        <f t="shared" si="456"/>
        <v>#REF!</v>
      </c>
      <c r="BT106" s="135" t="e">
        <f t="shared" si="457"/>
        <v>#REF!</v>
      </c>
      <c r="BU106" s="135" t="e">
        <f t="shared" si="458"/>
        <v>#REF!</v>
      </c>
      <c r="BV106" s="135" t="e">
        <f t="shared" si="459"/>
        <v>#REF!</v>
      </c>
      <c r="BW106" s="135" t="e">
        <f t="shared" si="460"/>
        <v>#REF!</v>
      </c>
      <c r="BX106" s="135" t="e">
        <f t="shared" si="461"/>
        <v>#REF!</v>
      </c>
      <c r="BY106" s="135" t="e">
        <f t="shared" si="462"/>
        <v>#REF!</v>
      </c>
      <c r="BZ106" s="135" t="e">
        <f t="shared" si="463"/>
        <v>#REF!</v>
      </c>
      <c r="CA106" s="135" t="e">
        <f t="shared" si="464"/>
        <v>#REF!</v>
      </c>
      <c r="CB106" s="135" t="e">
        <f t="shared" si="465"/>
        <v>#REF!</v>
      </c>
      <c r="CC106" s="135" t="e">
        <f t="shared" si="466"/>
        <v>#REF!</v>
      </c>
      <c r="CD106" s="135" t="e">
        <f t="shared" si="467"/>
        <v>#REF!</v>
      </c>
      <c r="CE106" s="135" t="e">
        <f t="shared" si="468"/>
        <v>#REF!</v>
      </c>
      <c r="CF106" s="135" t="e">
        <f t="shared" si="469"/>
        <v>#REF!</v>
      </c>
      <c r="CG106" s="135" t="e">
        <f t="shared" si="470"/>
        <v>#REF!</v>
      </c>
      <c r="CH106" s="135" t="e">
        <f t="shared" si="471"/>
        <v>#REF!</v>
      </c>
      <c r="CI106" s="135" t="e">
        <f t="shared" si="472"/>
        <v>#REF!</v>
      </c>
      <c r="CJ106" s="135" t="e">
        <f t="shared" si="473"/>
        <v>#REF!</v>
      </c>
      <c r="CK106" s="135" t="e">
        <f t="shared" si="474"/>
        <v>#REF!</v>
      </c>
      <c r="CL106" s="135" t="e">
        <f t="shared" si="475"/>
        <v>#REF!</v>
      </c>
      <c r="CM106" s="135" t="e">
        <f t="shared" si="476"/>
        <v>#REF!</v>
      </c>
      <c r="CN106" s="135" t="e">
        <f t="shared" si="477"/>
        <v>#REF!</v>
      </c>
      <c r="CO106" s="135" t="e">
        <f t="shared" si="478"/>
        <v>#REF!</v>
      </c>
      <c r="CP106" s="135" t="e">
        <f t="shared" si="479"/>
        <v>#REF!</v>
      </c>
      <c r="CQ106" s="135" t="e">
        <f t="shared" si="480"/>
        <v>#REF!</v>
      </c>
      <c r="CR106" s="135" t="e">
        <f t="shared" si="481"/>
        <v>#REF!</v>
      </c>
      <c r="CS106" s="135" t="e">
        <f t="shared" si="482"/>
        <v>#REF!</v>
      </c>
      <c r="CU106" s="36"/>
      <c r="CV106" s="36"/>
      <c r="CW106" s="36"/>
      <c r="CX106" s="36"/>
      <c r="CY106" s="36"/>
      <c r="CZ106" s="36"/>
      <c r="DA106" s="36"/>
      <c r="DB106" s="36"/>
      <c r="DC106" s="36"/>
      <c r="DD106" s="36"/>
      <c r="DE106" s="36"/>
      <c r="DF106" s="36"/>
      <c r="DG106" s="36"/>
      <c r="DH106" s="36"/>
      <c r="DI106" s="36"/>
      <c r="DJ106" s="36"/>
      <c r="DK106" s="36"/>
      <c r="DL106" s="36"/>
      <c r="DM106" s="36"/>
      <c r="DN106" s="36"/>
      <c r="DO106" s="36"/>
      <c r="DP106" s="36"/>
      <c r="DQ106" s="36"/>
      <c r="DR106" s="36"/>
      <c r="DS106" s="36"/>
      <c r="DT106" s="36"/>
      <c r="DU106" s="36"/>
      <c r="DV106" s="36"/>
      <c r="DW106" s="36"/>
      <c r="DX106" s="36"/>
      <c r="DY106" s="36"/>
      <c r="DZ106" s="36"/>
      <c r="EA106" s="36"/>
      <c r="EB106" s="36"/>
      <c r="EC106" s="36"/>
      <c r="ED106" s="36"/>
      <c r="EE106" s="36"/>
      <c r="EF106" s="36"/>
      <c r="EG106" s="36"/>
      <c r="EH106" s="36"/>
      <c r="EI106" s="36"/>
      <c r="EJ106" s="36"/>
      <c r="EK106" s="36"/>
      <c r="EL106" s="36"/>
      <c r="EM106" s="36"/>
      <c r="EN106" s="36"/>
    </row>
    <row r="107" spans="1:144">
      <c r="A107" s="152" t="s">
        <v>389</v>
      </c>
      <c r="B107" s="152" t="s">
        <v>272</v>
      </c>
      <c r="C107" s="147" t="e">
        <f t="shared" si="389"/>
        <v>#REF!</v>
      </c>
      <c r="D107" s="147"/>
      <c r="E107" s="135">
        <f t="shared" si="390"/>
        <v>0</v>
      </c>
      <c r="F107" s="135">
        <f t="shared" si="391"/>
        <v>1</v>
      </c>
      <c r="G107" s="135" t="e">
        <f t="shared" si="392"/>
        <v>#REF!</v>
      </c>
      <c r="H107" s="135" t="e">
        <f t="shared" si="393"/>
        <v>#REF!</v>
      </c>
      <c r="I107" s="135" t="e">
        <f t="shared" si="394"/>
        <v>#REF!</v>
      </c>
      <c r="J107" s="135" t="e">
        <f t="shared" si="395"/>
        <v>#REF!</v>
      </c>
      <c r="K107" s="135" t="e">
        <f t="shared" si="396"/>
        <v>#REF!</v>
      </c>
      <c r="L107" s="135" t="e">
        <f t="shared" si="397"/>
        <v>#REF!</v>
      </c>
      <c r="M107" s="135" t="e">
        <f t="shared" si="398"/>
        <v>#REF!</v>
      </c>
      <c r="N107" s="135">
        <f t="shared" si="399"/>
        <v>0</v>
      </c>
      <c r="O107" s="135">
        <f t="shared" si="400"/>
        <v>4</v>
      </c>
      <c r="P107" s="135">
        <f t="shared" si="401"/>
        <v>12</v>
      </c>
      <c r="Q107" s="135" t="e">
        <f t="shared" si="402"/>
        <v>#REF!</v>
      </c>
      <c r="R107" s="135" t="e">
        <f t="shared" si="403"/>
        <v>#REF!</v>
      </c>
      <c r="S107" s="135" t="e">
        <f t="shared" si="404"/>
        <v>#REF!</v>
      </c>
      <c r="T107" s="135" t="e">
        <f t="shared" si="405"/>
        <v>#REF!</v>
      </c>
      <c r="U107" s="135" t="e">
        <f t="shared" si="406"/>
        <v>#REF!</v>
      </c>
      <c r="V107" s="135" t="e">
        <f t="shared" si="407"/>
        <v>#REF!</v>
      </c>
      <c r="W107" s="135" t="e">
        <f t="shared" si="408"/>
        <v>#REF!</v>
      </c>
      <c r="X107" s="135" t="e">
        <f t="shared" si="409"/>
        <v>#REF!</v>
      </c>
      <c r="Y107" s="135" t="e">
        <f t="shared" si="410"/>
        <v>#REF!</v>
      </c>
      <c r="Z107" s="135" t="e">
        <f t="shared" si="411"/>
        <v>#REF!</v>
      </c>
      <c r="AA107" s="135" t="e">
        <f t="shared" si="412"/>
        <v>#REF!</v>
      </c>
      <c r="AB107" s="135" t="e">
        <f t="shared" si="413"/>
        <v>#REF!</v>
      </c>
      <c r="AC107" s="135" t="e">
        <f t="shared" si="414"/>
        <v>#REF!</v>
      </c>
      <c r="AD107" s="135" t="e">
        <f t="shared" si="415"/>
        <v>#REF!</v>
      </c>
      <c r="AE107" s="135" t="e">
        <f t="shared" si="416"/>
        <v>#REF!</v>
      </c>
      <c r="AF107" s="135" t="e">
        <f t="shared" si="417"/>
        <v>#REF!</v>
      </c>
      <c r="AG107" s="135" t="e">
        <f t="shared" si="418"/>
        <v>#REF!</v>
      </c>
      <c r="AH107" s="135" t="e">
        <f t="shared" si="419"/>
        <v>#REF!</v>
      </c>
      <c r="AI107" s="135" t="e">
        <f t="shared" si="420"/>
        <v>#REF!</v>
      </c>
      <c r="AJ107" s="135" t="e">
        <f t="shared" si="421"/>
        <v>#REF!</v>
      </c>
      <c r="AK107" s="135" t="e">
        <f t="shared" si="422"/>
        <v>#REF!</v>
      </c>
      <c r="AL107" s="135" t="e">
        <f t="shared" si="423"/>
        <v>#REF!</v>
      </c>
      <c r="AM107" s="135" t="e">
        <f t="shared" si="424"/>
        <v>#REF!</v>
      </c>
      <c r="AN107" s="135" t="e">
        <f t="shared" si="425"/>
        <v>#REF!</v>
      </c>
      <c r="AO107" s="135" t="e">
        <f t="shared" si="426"/>
        <v>#REF!</v>
      </c>
      <c r="AP107" s="135" t="e">
        <f t="shared" si="427"/>
        <v>#REF!</v>
      </c>
      <c r="AQ107" s="135" t="e">
        <f t="shared" si="428"/>
        <v>#REF!</v>
      </c>
      <c r="AR107" s="135" t="e">
        <f t="shared" si="429"/>
        <v>#REF!</v>
      </c>
      <c r="AS107" s="135" t="e">
        <f t="shared" si="430"/>
        <v>#REF!</v>
      </c>
      <c r="AT107" s="135" t="e">
        <f t="shared" si="431"/>
        <v>#REF!</v>
      </c>
      <c r="AU107" s="135" t="e">
        <f t="shared" si="432"/>
        <v>#REF!</v>
      </c>
      <c r="AV107" s="135" t="e">
        <f t="shared" si="433"/>
        <v>#REF!</v>
      </c>
      <c r="AW107" s="135" t="e">
        <f t="shared" si="434"/>
        <v>#REF!</v>
      </c>
      <c r="AX107" s="135" t="e">
        <f t="shared" si="435"/>
        <v>#REF!</v>
      </c>
      <c r="AY107" s="135" t="e">
        <f t="shared" si="436"/>
        <v>#REF!</v>
      </c>
      <c r="AZ107" s="135" t="e">
        <f t="shared" si="437"/>
        <v>#REF!</v>
      </c>
      <c r="BA107" s="135" t="e">
        <f t="shared" si="438"/>
        <v>#REF!</v>
      </c>
      <c r="BB107" s="135" t="e">
        <f t="shared" si="439"/>
        <v>#REF!</v>
      </c>
      <c r="BC107" s="135" t="e">
        <f t="shared" si="440"/>
        <v>#REF!</v>
      </c>
      <c r="BD107" s="135" t="e">
        <f t="shared" si="441"/>
        <v>#REF!</v>
      </c>
      <c r="BE107" s="135" t="e">
        <f t="shared" si="442"/>
        <v>#REF!</v>
      </c>
      <c r="BF107" s="135" t="e">
        <f t="shared" si="443"/>
        <v>#REF!</v>
      </c>
      <c r="BG107" s="135" t="e">
        <f t="shared" si="444"/>
        <v>#REF!</v>
      </c>
      <c r="BH107" s="135" t="e">
        <f t="shared" si="445"/>
        <v>#REF!</v>
      </c>
      <c r="BI107" s="135" t="e">
        <f t="shared" si="446"/>
        <v>#REF!</v>
      </c>
      <c r="BJ107" s="135" t="e">
        <f t="shared" si="447"/>
        <v>#REF!</v>
      </c>
      <c r="BK107" s="135" t="e">
        <f t="shared" si="448"/>
        <v>#REF!</v>
      </c>
      <c r="BL107" s="135" t="e">
        <f t="shared" si="449"/>
        <v>#REF!</v>
      </c>
      <c r="BM107" s="135" t="e">
        <f t="shared" si="450"/>
        <v>#REF!</v>
      </c>
      <c r="BN107" s="135" t="e">
        <f t="shared" si="451"/>
        <v>#REF!</v>
      </c>
      <c r="BO107" s="135" t="e">
        <f t="shared" si="452"/>
        <v>#REF!</v>
      </c>
      <c r="BP107" s="135" t="e">
        <f t="shared" si="453"/>
        <v>#REF!</v>
      </c>
      <c r="BQ107" s="135" t="e">
        <f t="shared" si="454"/>
        <v>#REF!</v>
      </c>
      <c r="BR107" s="135" t="e">
        <f t="shared" si="455"/>
        <v>#REF!</v>
      </c>
      <c r="BS107" s="135" t="e">
        <f t="shared" si="456"/>
        <v>#REF!</v>
      </c>
      <c r="BT107" s="135" t="e">
        <f t="shared" si="457"/>
        <v>#REF!</v>
      </c>
      <c r="BU107" s="135" t="e">
        <f t="shared" si="458"/>
        <v>#REF!</v>
      </c>
      <c r="BV107" s="135" t="e">
        <f t="shared" si="459"/>
        <v>#REF!</v>
      </c>
      <c r="BW107" s="135" t="e">
        <f t="shared" si="460"/>
        <v>#REF!</v>
      </c>
      <c r="BX107" s="135" t="e">
        <f t="shared" si="461"/>
        <v>#REF!</v>
      </c>
      <c r="BY107" s="135" t="e">
        <f t="shared" si="462"/>
        <v>#REF!</v>
      </c>
      <c r="BZ107" s="135" t="e">
        <f t="shared" si="463"/>
        <v>#REF!</v>
      </c>
      <c r="CA107" s="135" t="e">
        <f t="shared" si="464"/>
        <v>#REF!</v>
      </c>
      <c r="CB107" s="135" t="e">
        <f t="shared" si="465"/>
        <v>#REF!</v>
      </c>
      <c r="CC107" s="135" t="e">
        <f t="shared" si="466"/>
        <v>#REF!</v>
      </c>
      <c r="CD107" s="135" t="e">
        <f t="shared" si="467"/>
        <v>#REF!</v>
      </c>
      <c r="CE107" s="135" t="e">
        <f t="shared" si="468"/>
        <v>#REF!</v>
      </c>
      <c r="CF107" s="135" t="e">
        <f t="shared" si="469"/>
        <v>#REF!</v>
      </c>
      <c r="CG107" s="135" t="e">
        <f t="shared" si="470"/>
        <v>#REF!</v>
      </c>
      <c r="CH107" s="135" t="e">
        <f t="shared" si="471"/>
        <v>#REF!</v>
      </c>
      <c r="CI107" s="135" t="e">
        <f t="shared" si="472"/>
        <v>#REF!</v>
      </c>
      <c r="CJ107" s="135" t="e">
        <f t="shared" si="473"/>
        <v>#REF!</v>
      </c>
      <c r="CK107" s="135" t="e">
        <f t="shared" si="474"/>
        <v>#REF!</v>
      </c>
      <c r="CL107" s="135" t="e">
        <f t="shared" si="475"/>
        <v>#REF!</v>
      </c>
      <c r="CM107" s="135" t="e">
        <f t="shared" si="476"/>
        <v>#REF!</v>
      </c>
      <c r="CN107" s="135" t="e">
        <f t="shared" si="477"/>
        <v>#REF!</v>
      </c>
      <c r="CO107" s="135" t="e">
        <f t="shared" si="478"/>
        <v>#REF!</v>
      </c>
      <c r="CP107" s="135" t="e">
        <f t="shared" si="479"/>
        <v>#REF!</v>
      </c>
      <c r="CQ107" s="135" t="e">
        <f t="shared" si="480"/>
        <v>#REF!</v>
      </c>
      <c r="CR107" s="135" t="e">
        <f t="shared" si="481"/>
        <v>#REF!</v>
      </c>
      <c r="CS107" s="135" t="e">
        <f t="shared" si="482"/>
        <v>#REF!</v>
      </c>
      <c r="CU107" s="36"/>
      <c r="CV107" s="36"/>
      <c r="CW107" s="36"/>
      <c r="CX107" s="36"/>
      <c r="CY107" s="36"/>
      <c r="CZ107" s="36"/>
      <c r="DA107" s="36"/>
      <c r="DB107" s="36"/>
      <c r="DC107" s="36"/>
      <c r="DD107" s="36"/>
      <c r="DE107" s="36"/>
      <c r="DF107" s="36"/>
      <c r="DG107" s="36"/>
      <c r="DH107" s="36"/>
      <c r="DI107" s="36"/>
      <c r="DJ107" s="36"/>
      <c r="DK107" s="36"/>
      <c r="DL107" s="36"/>
      <c r="DM107" s="36"/>
      <c r="DN107" s="36"/>
      <c r="DO107" s="36"/>
      <c r="DP107" s="36"/>
      <c r="DQ107" s="36"/>
      <c r="DR107" s="36"/>
      <c r="DS107" s="36"/>
      <c r="DT107" s="36"/>
      <c r="DU107" s="36"/>
      <c r="DV107" s="36"/>
      <c r="DW107" s="36"/>
      <c r="DX107" s="36"/>
      <c r="DY107" s="36"/>
      <c r="DZ107" s="36"/>
      <c r="EA107" s="36"/>
      <c r="EB107" s="36"/>
      <c r="EC107" s="36"/>
      <c r="ED107" s="36"/>
      <c r="EE107" s="36"/>
      <c r="EF107" s="36"/>
      <c r="EG107" s="36"/>
      <c r="EH107" s="36"/>
      <c r="EI107" s="36"/>
      <c r="EJ107" s="36"/>
      <c r="EK107" s="36"/>
      <c r="EL107" s="36"/>
      <c r="EM107" s="36"/>
      <c r="EN107" s="36"/>
    </row>
    <row r="108" spans="1:144">
      <c r="A108" s="152" t="s">
        <v>390</v>
      </c>
      <c r="B108" s="152" t="s">
        <v>391</v>
      </c>
      <c r="C108" s="147" t="e">
        <f t="shared" si="389"/>
        <v>#REF!</v>
      </c>
      <c r="D108" s="147"/>
      <c r="E108" s="135">
        <f t="shared" si="390"/>
        <v>0</v>
      </c>
      <c r="F108" s="135">
        <f t="shared" si="391"/>
        <v>0</v>
      </c>
      <c r="G108" s="135" t="e">
        <f t="shared" si="392"/>
        <v>#REF!</v>
      </c>
      <c r="H108" s="135" t="e">
        <f t="shared" si="393"/>
        <v>#REF!</v>
      </c>
      <c r="I108" s="135" t="e">
        <f t="shared" si="394"/>
        <v>#REF!</v>
      </c>
      <c r="J108" s="135" t="e">
        <f t="shared" si="395"/>
        <v>#REF!</v>
      </c>
      <c r="K108" s="135" t="e">
        <f t="shared" si="396"/>
        <v>#REF!</v>
      </c>
      <c r="L108" s="135" t="e">
        <f t="shared" si="397"/>
        <v>#REF!</v>
      </c>
      <c r="M108" s="135" t="e">
        <f t="shared" si="398"/>
        <v>#REF!</v>
      </c>
      <c r="N108" s="135">
        <f t="shared" si="399"/>
        <v>0</v>
      </c>
      <c r="O108" s="135">
        <f t="shared" si="400"/>
        <v>0</v>
      </c>
      <c r="P108" s="135">
        <f t="shared" si="401"/>
        <v>0</v>
      </c>
      <c r="Q108" s="135" t="e">
        <f t="shared" si="402"/>
        <v>#REF!</v>
      </c>
      <c r="R108" s="135" t="e">
        <f t="shared" si="403"/>
        <v>#REF!</v>
      </c>
      <c r="S108" s="135" t="e">
        <f t="shared" si="404"/>
        <v>#REF!</v>
      </c>
      <c r="T108" s="135" t="e">
        <f t="shared" si="405"/>
        <v>#REF!</v>
      </c>
      <c r="U108" s="135" t="e">
        <f t="shared" si="406"/>
        <v>#REF!</v>
      </c>
      <c r="V108" s="135" t="e">
        <f t="shared" si="407"/>
        <v>#REF!</v>
      </c>
      <c r="W108" s="135" t="e">
        <f t="shared" si="408"/>
        <v>#REF!</v>
      </c>
      <c r="X108" s="135" t="e">
        <f t="shared" si="409"/>
        <v>#REF!</v>
      </c>
      <c r="Y108" s="135" t="e">
        <f t="shared" si="410"/>
        <v>#REF!</v>
      </c>
      <c r="Z108" s="135" t="e">
        <f t="shared" si="411"/>
        <v>#REF!</v>
      </c>
      <c r="AA108" s="135" t="e">
        <f t="shared" si="412"/>
        <v>#REF!</v>
      </c>
      <c r="AB108" s="135" t="e">
        <f t="shared" si="413"/>
        <v>#REF!</v>
      </c>
      <c r="AC108" s="135" t="e">
        <f t="shared" si="414"/>
        <v>#REF!</v>
      </c>
      <c r="AD108" s="135" t="e">
        <f t="shared" si="415"/>
        <v>#REF!</v>
      </c>
      <c r="AE108" s="135" t="e">
        <f t="shared" si="416"/>
        <v>#REF!</v>
      </c>
      <c r="AF108" s="135" t="e">
        <f t="shared" si="417"/>
        <v>#REF!</v>
      </c>
      <c r="AG108" s="135" t="e">
        <f t="shared" si="418"/>
        <v>#REF!</v>
      </c>
      <c r="AH108" s="135" t="e">
        <f t="shared" si="419"/>
        <v>#REF!</v>
      </c>
      <c r="AI108" s="135" t="e">
        <f t="shared" si="420"/>
        <v>#REF!</v>
      </c>
      <c r="AJ108" s="135" t="e">
        <f t="shared" si="421"/>
        <v>#REF!</v>
      </c>
      <c r="AK108" s="135" t="e">
        <f t="shared" si="422"/>
        <v>#REF!</v>
      </c>
      <c r="AL108" s="135" t="e">
        <f t="shared" si="423"/>
        <v>#REF!</v>
      </c>
      <c r="AM108" s="135" t="e">
        <f t="shared" si="424"/>
        <v>#REF!</v>
      </c>
      <c r="AN108" s="135" t="e">
        <f t="shared" si="425"/>
        <v>#REF!</v>
      </c>
      <c r="AO108" s="135" t="e">
        <f t="shared" si="426"/>
        <v>#REF!</v>
      </c>
      <c r="AP108" s="135" t="e">
        <f t="shared" si="427"/>
        <v>#REF!</v>
      </c>
      <c r="AQ108" s="135" t="e">
        <f t="shared" si="428"/>
        <v>#REF!</v>
      </c>
      <c r="AR108" s="135" t="e">
        <f t="shared" si="429"/>
        <v>#REF!</v>
      </c>
      <c r="AS108" s="135" t="e">
        <f t="shared" si="430"/>
        <v>#REF!</v>
      </c>
      <c r="AT108" s="135" t="e">
        <f t="shared" si="431"/>
        <v>#REF!</v>
      </c>
      <c r="AU108" s="135" t="e">
        <f t="shared" si="432"/>
        <v>#REF!</v>
      </c>
      <c r="AV108" s="135" t="e">
        <f t="shared" si="433"/>
        <v>#REF!</v>
      </c>
      <c r="AW108" s="135" t="e">
        <f t="shared" si="434"/>
        <v>#REF!</v>
      </c>
      <c r="AX108" s="135" t="e">
        <f t="shared" si="435"/>
        <v>#REF!</v>
      </c>
      <c r="AY108" s="135" t="e">
        <f t="shared" si="436"/>
        <v>#REF!</v>
      </c>
      <c r="AZ108" s="135" t="e">
        <f t="shared" si="437"/>
        <v>#REF!</v>
      </c>
      <c r="BA108" s="135" t="e">
        <f t="shared" si="438"/>
        <v>#REF!</v>
      </c>
      <c r="BB108" s="135" t="e">
        <f t="shared" si="439"/>
        <v>#REF!</v>
      </c>
      <c r="BC108" s="135" t="e">
        <f t="shared" si="440"/>
        <v>#REF!</v>
      </c>
      <c r="BD108" s="135" t="e">
        <f t="shared" si="441"/>
        <v>#REF!</v>
      </c>
      <c r="BE108" s="135" t="e">
        <f t="shared" si="442"/>
        <v>#REF!</v>
      </c>
      <c r="BF108" s="135" t="e">
        <f t="shared" si="443"/>
        <v>#REF!</v>
      </c>
      <c r="BG108" s="135" t="e">
        <f t="shared" si="444"/>
        <v>#REF!</v>
      </c>
      <c r="BH108" s="135" t="e">
        <f t="shared" si="445"/>
        <v>#REF!</v>
      </c>
      <c r="BI108" s="135" t="e">
        <f t="shared" si="446"/>
        <v>#REF!</v>
      </c>
      <c r="BJ108" s="135" t="e">
        <f t="shared" si="447"/>
        <v>#REF!</v>
      </c>
      <c r="BK108" s="135" t="e">
        <f t="shared" si="448"/>
        <v>#REF!</v>
      </c>
      <c r="BL108" s="135" t="e">
        <f t="shared" si="449"/>
        <v>#REF!</v>
      </c>
      <c r="BM108" s="135" t="e">
        <f t="shared" si="450"/>
        <v>#REF!</v>
      </c>
      <c r="BN108" s="135" t="e">
        <f t="shared" si="451"/>
        <v>#REF!</v>
      </c>
      <c r="BO108" s="135" t="e">
        <f t="shared" si="452"/>
        <v>#REF!</v>
      </c>
      <c r="BP108" s="135" t="e">
        <f t="shared" si="453"/>
        <v>#REF!</v>
      </c>
      <c r="BQ108" s="135" t="e">
        <f t="shared" si="454"/>
        <v>#REF!</v>
      </c>
      <c r="BR108" s="135" t="e">
        <f t="shared" si="455"/>
        <v>#REF!</v>
      </c>
      <c r="BS108" s="135" t="e">
        <f t="shared" si="456"/>
        <v>#REF!</v>
      </c>
      <c r="BT108" s="135" t="e">
        <f t="shared" si="457"/>
        <v>#REF!</v>
      </c>
      <c r="BU108" s="135" t="e">
        <f t="shared" si="458"/>
        <v>#REF!</v>
      </c>
      <c r="BV108" s="135" t="e">
        <f t="shared" si="459"/>
        <v>#REF!</v>
      </c>
      <c r="BW108" s="135" t="e">
        <f t="shared" si="460"/>
        <v>#REF!</v>
      </c>
      <c r="BX108" s="135" t="e">
        <f t="shared" si="461"/>
        <v>#REF!</v>
      </c>
      <c r="BY108" s="135" t="e">
        <f t="shared" si="462"/>
        <v>#REF!</v>
      </c>
      <c r="BZ108" s="135" t="e">
        <f t="shared" si="463"/>
        <v>#REF!</v>
      </c>
      <c r="CA108" s="135" t="e">
        <f t="shared" si="464"/>
        <v>#REF!</v>
      </c>
      <c r="CB108" s="135" t="e">
        <f t="shared" si="465"/>
        <v>#REF!</v>
      </c>
      <c r="CC108" s="135" t="e">
        <f t="shared" si="466"/>
        <v>#REF!</v>
      </c>
      <c r="CD108" s="135" t="e">
        <f t="shared" si="467"/>
        <v>#REF!</v>
      </c>
      <c r="CE108" s="135" t="e">
        <f t="shared" si="468"/>
        <v>#REF!</v>
      </c>
      <c r="CF108" s="135" t="e">
        <f t="shared" si="469"/>
        <v>#REF!</v>
      </c>
      <c r="CG108" s="135" t="e">
        <f t="shared" si="470"/>
        <v>#REF!</v>
      </c>
      <c r="CH108" s="135" t="e">
        <f t="shared" si="471"/>
        <v>#REF!</v>
      </c>
      <c r="CI108" s="135" t="e">
        <f t="shared" si="472"/>
        <v>#REF!</v>
      </c>
      <c r="CJ108" s="135" t="e">
        <f t="shared" si="473"/>
        <v>#REF!</v>
      </c>
      <c r="CK108" s="135" t="e">
        <f t="shared" si="474"/>
        <v>#REF!</v>
      </c>
      <c r="CL108" s="135" t="e">
        <f t="shared" si="475"/>
        <v>#REF!</v>
      </c>
      <c r="CM108" s="135" t="e">
        <f t="shared" si="476"/>
        <v>#REF!</v>
      </c>
      <c r="CN108" s="135" t="e">
        <f t="shared" si="477"/>
        <v>#REF!</v>
      </c>
      <c r="CO108" s="135" t="e">
        <f t="shared" si="478"/>
        <v>#REF!</v>
      </c>
      <c r="CP108" s="135" t="e">
        <f t="shared" si="479"/>
        <v>#REF!</v>
      </c>
      <c r="CQ108" s="135" t="e">
        <f t="shared" si="480"/>
        <v>#REF!</v>
      </c>
      <c r="CR108" s="135" t="e">
        <f t="shared" si="481"/>
        <v>#REF!</v>
      </c>
      <c r="CS108" s="135" t="e">
        <f t="shared" si="482"/>
        <v>#REF!</v>
      </c>
      <c r="CU108" s="36"/>
      <c r="CV108" s="36"/>
      <c r="CW108" s="36"/>
      <c r="CX108" s="36"/>
      <c r="CY108" s="36"/>
      <c r="CZ108" s="36"/>
      <c r="DA108" s="36"/>
      <c r="DB108" s="36"/>
      <c r="DC108" s="36"/>
      <c r="DD108" s="36"/>
      <c r="DE108" s="36"/>
      <c r="DF108" s="36"/>
      <c r="DG108" s="36"/>
      <c r="DH108" s="36"/>
      <c r="DI108" s="36"/>
      <c r="DJ108" s="36"/>
      <c r="DK108" s="36"/>
      <c r="DL108" s="36"/>
      <c r="DM108" s="36"/>
      <c r="DN108" s="36"/>
      <c r="DO108" s="36"/>
      <c r="DP108" s="36"/>
      <c r="DQ108" s="36"/>
      <c r="DR108" s="36"/>
      <c r="DS108" s="36"/>
      <c r="DT108" s="36"/>
      <c r="DU108" s="36"/>
      <c r="DV108" s="36"/>
      <c r="DW108" s="36"/>
      <c r="DX108" s="36"/>
      <c r="DY108" s="36"/>
      <c r="DZ108" s="36"/>
      <c r="EA108" s="36"/>
      <c r="EB108" s="36"/>
      <c r="EC108" s="36"/>
      <c r="ED108" s="36"/>
      <c r="EE108" s="36"/>
      <c r="EF108" s="36"/>
      <c r="EG108" s="36"/>
      <c r="EH108" s="36"/>
      <c r="EI108" s="36"/>
      <c r="EJ108" s="36"/>
      <c r="EK108" s="36"/>
      <c r="EL108" s="36"/>
      <c r="EM108" s="36"/>
      <c r="EN108" s="36"/>
    </row>
    <row r="109" spans="1:144">
      <c r="A109" s="152" t="s">
        <v>392</v>
      </c>
      <c r="B109" s="152" t="s">
        <v>393</v>
      </c>
      <c r="C109" s="147" t="e">
        <f t="shared" si="389"/>
        <v>#REF!</v>
      </c>
      <c r="D109" s="147"/>
      <c r="E109" s="135">
        <f t="shared" si="390"/>
        <v>0</v>
      </c>
      <c r="F109" s="135">
        <f t="shared" si="391"/>
        <v>0</v>
      </c>
      <c r="G109" s="135" t="e">
        <f t="shared" si="392"/>
        <v>#REF!</v>
      </c>
      <c r="H109" s="135" t="e">
        <f t="shared" si="393"/>
        <v>#REF!</v>
      </c>
      <c r="I109" s="135" t="e">
        <f t="shared" si="394"/>
        <v>#REF!</v>
      </c>
      <c r="J109" s="135" t="e">
        <f t="shared" si="395"/>
        <v>#REF!</v>
      </c>
      <c r="K109" s="135" t="e">
        <f t="shared" si="396"/>
        <v>#REF!</v>
      </c>
      <c r="L109" s="135" t="e">
        <f t="shared" si="397"/>
        <v>#REF!</v>
      </c>
      <c r="M109" s="135" t="e">
        <f t="shared" si="398"/>
        <v>#REF!</v>
      </c>
      <c r="N109" s="135">
        <f t="shared" si="399"/>
        <v>0</v>
      </c>
      <c r="O109" s="135">
        <f t="shared" si="400"/>
        <v>0</v>
      </c>
      <c r="P109" s="135">
        <f t="shared" si="401"/>
        <v>0</v>
      </c>
      <c r="Q109" s="135" t="e">
        <f t="shared" si="402"/>
        <v>#REF!</v>
      </c>
      <c r="R109" s="135" t="e">
        <f t="shared" si="403"/>
        <v>#REF!</v>
      </c>
      <c r="S109" s="135" t="e">
        <f t="shared" si="404"/>
        <v>#REF!</v>
      </c>
      <c r="T109" s="135" t="e">
        <f t="shared" si="405"/>
        <v>#REF!</v>
      </c>
      <c r="U109" s="135" t="e">
        <f t="shared" si="406"/>
        <v>#REF!</v>
      </c>
      <c r="V109" s="135" t="e">
        <f t="shared" si="407"/>
        <v>#REF!</v>
      </c>
      <c r="W109" s="135" t="e">
        <f t="shared" si="408"/>
        <v>#REF!</v>
      </c>
      <c r="X109" s="135" t="e">
        <f t="shared" si="409"/>
        <v>#REF!</v>
      </c>
      <c r="Y109" s="135" t="e">
        <f t="shared" si="410"/>
        <v>#REF!</v>
      </c>
      <c r="Z109" s="135" t="e">
        <f t="shared" si="411"/>
        <v>#REF!</v>
      </c>
      <c r="AA109" s="135" t="e">
        <f t="shared" si="412"/>
        <v>#REF!</v>
      </c>
      <c r="AB109" s="135" t="e">
        <f t="shared" si="413"/>
        <v>#REF!</v>
      </c>
      <c r="AC109" s="135" t="e">
        <f t="shared" si="414"/>
        <v>#REF!</v>
      </c>
      <c r="AD109" s="135" t="e">
        <f t="shared" si="415"/>
        <v>#REF!</v>
      </c>
      <c r="AE109" s="135" t="e">
        <f t="shared" si="416"/>
        <v>#REF!</v>
      </c>
      <c r="AF109" s="135" t="e">
        <f t="shared" si="417"/>
        <v>#REF!</v>
      </c>
      <c r="AG109" s="135" t="e">
        <f t="shared" si="418"/>
        <v>#REF!</v>
      </c>
      <c r="AH109" s="135" t="e">
        <f t="shared" si="419"/>
        <v>#REF!</v>
      </c>
      <c r="AI109" s="135" t="e">
        <f t="shared" si="420"/>
        <v>#REF!</v>
      </c>
      <c r="AJ109" s="135" t="e">
        <f t="shared" si="421"/>
        <v>#REF!</v>
      </c>
      <c r="AK109" s="135" t="e">
        <f t="shared" si="422"/>
        <v>#REF!</v>
      </c>
      <c r="AL109" s="135" t="e">
        <f t="shared" si="423"/>
        <v>#REF!</v>
      </c>
      <c r="AM109" s="135" t="e">
        <f t="shared" si="424"/>
        <v>#REF!</v>
      </c>
      <c r="AN109" s="135" t="e">
        <f t="shared" si="425"/>
        <v>#REF!</v>
      </c>
      <c r="AO109" s="135" t="e">
        <f t="shared" si="426"/>
        <v>#REF!</v>
      </c>
      <c r="AP109" s="135" t="e">
        <f t="shared" si="427"/>
        <v>#REF!</v>
      </c>
      <c r="AQ109" s="135" t="e">
        <f t="shared" si="428"/>
        <v>#REF!</v>
      </c>
      <c r="AR109" s="135" t="e">
        <f t="shared" si="429"/>
        <v>#REF!</v>
      </c>
      <c r="AS109" s="135" t="e">
        <f t="shared" si="430"/>
        <v>#REF!</v>
      </c>
      <c r="AT109" s="135" t="e">
        <f t="shared" si="431"/>
        <v>#REF!</v>
      </c>
      <c r="AU109" s="135" t="e">
        <f t="shared" si="432"/>
        <v>#REF!</v>
      </c>
      <c r="AV109" s="135" t="e">
        <f t="shared" si="433"/>
        <v>#REF!</v>
      </c>
      <c r="AW109" s="135" t="e">
        <f t="shared" si="434"/>
        <v>#REF!</v>
      </c>
      <c r="AX109" s="135" t="e">
        <f t="shared" si="435"/>
        <v>#REF!</v>
      </c>
      <c r="AY109" s="135" t="e">
        <f t="shared" si="436"/>
        <v>#REF!</v>
      </c>
      <c r="AZ109" s="135" t="e">
        <f t="shared" si="437"/>
        <v>#REF!</v>
      </c>
      <c r="BA109" s="135" t="e">
        <f t="shared" si="438"/>
        <v>#REF!</v>
      </c>
      <c r="BB109" s="135" t="e">
        <f t="shared" si="439"/>
        <v>#REF!</v>
      </c>
      <c r="BC109" s="135" t="e">
        <f t="shared" si="440"/>
        <v>#REF!</v>
      </c>
      <c r="BD109" s="135" t="e">
        <f t="shared" si="441"/>
        <v>#REF!</v>
      </c>
      <c r="BE109" s="135" t="e">
        <f t="shared" si="442"/>
        <v>#REF!</v>
      </c>
      <c r="BF109" s="135" t="e">
        <f t="shared" si="443"/>
        <v>#REF!</v>
      </c>
      <c r="BG109" s="135" t="e">
        <f t="shared" si="444"/>
        <v>#REF!</v>
      </c>
      <c r="BH109" s="135" t="e">
        <f t="shared" si="445"/>
        <v>#REF!</v>
      </c>
      <c r="BI109" s="135" t="e">
        <f t="shared" si="446"/>
        <v>#REF!</v>
      </c>
      <c r="BJ109" s="135" t="e">
        <f t="shared" si="447"/>
        <v>#REF!</v>
      </c>
      <c r="BK109" s="135" t="e">
        <f t="shared" si="448"/>
        <v>#REF!</v>
      </c>
      <c r="BL109" s="135" t="e">
        <f t="shared" si="449"/>
        <v>#REF!</v>
      </c>
      <c r="BM109" s="135" t="e">
        <f t="shared" si="450"/>
        <v>#REF!</v>
      </c>
      <c r="BN109" s="135" t="e">
        <f t="shared" si="451"/>
        <v>#REF!</v>
      </c>
      <c r="BO109" s="135" t="e">
        <f t="shared" si="452"/>
        <v>#REF!</v>
      </c>
      <c r="BP109" s="135" t="e">
        <f t="shared" si="453"/>
        <v>#REF!</v>
      </c>
      <c r="BQ109" s="135" t="e">
        <f t="shared" si="454"/>
        <v>#REF!</v>
      </c>
      <c r="BR109" s="135" t="e">
        <f t="shared" si="455"/>
        <v>#REF!</v>
      </c>
      <c r="BS109" s="135" t="e">
        <f t="shared" si="456"/>
        <v>#REF!</v>
      </c>
      <c r="BT109" s="135" t="e">
        <f t="shared" si="457"/>
        <v>#REF!</v>
      </c>
      <c r="BU109" s="135" t="e">
        <f t="shared" si="458"/>
        <v>#REF!</v>
      </c>
      <c r="BV109" s="135" t="e">
        <f t="shared" si="459"/>
        <v>#REF!</v>
      </c>
      <c r="BW109" s="135" t="e">
        <f t="shared" si="460"/>
        <v>#REF!</v>
      </c>
      <c r="BX109" s="135" t="e">
        <f t="shared" si="461"/>
        <v>#REF!</v>
      </c>
      <c r="BY109" s="135" t="e">
        <f t="shared" si="462"/>
        <v>#REF!</v>
      </c>
      <c r="BZ109" s="135" t="e">
        <f t="shared" si="463"/>
        <v>#REF!</v>
      </c>
      <c r="CA109" s="135" t="e">
        <f t="shared" si="464"/>
        <v>#REF!</v>
      </c>
      <c r="CB109" s="135" t="e">
        <f t="shared" si="465"/>
        <v>#REF!</v>
      </c>
      <c r="CC109" s="135" t="e">
        <f t="shared" si="466"/>
        <v>#REF!</v>
      </c>
      <c r="CD109" s="135" t="e">
        <f t="shared" si="467"/>
        <v>#REF!</v>
      </c>
      <c r="CE109" s="135" t="e">
        <f t="shared" si="468"/>
        <v>#REF!</v>
      </c>
      <c r="CF109" s="135" t="e">
        <f t="shared" si="469"/>
        <v>#REF!</v>
      </c>
      <c r="CG109" s="135" t="e">
        <f t="shared" si="470"/>
        <v>#REF!</v>
      </c>
      <c r="CH109" s="135" t="e">
        <f t="shared" si="471"/>
        <v>#REF!</v>
      </c>
      <c r="CI109" s="135" t="e">
        <f t="shared" si="472"/>
        <v>#REF!</v>
      </c>
      <c r="CJ109" s="135" t="e">
        <f t="shared" si="473"/>
        <v>#REF!</v>
      </c>
      <c r="CK109" s="135" t="e">
        <f t="shared" si="474"/>
        <v>#REF!</v>
      </c>
      <c r="CL109" s="135" t="e">
        <f t="shared" si="475"/>
        <v>#REF!</v>
      </c>
      <c r="CM109" s="135" t="e">
        <f t="shared" si="476"/>
        <v>#REF!</v>
      </c>
      <c r="CN109" s="135" t="e">
        <f t="shared" si="477"/>
        <v>#REF!</v>
      </c>
      <c r="CO109" s="135" t="e">
        <f t="shared" si="478"/>
        <v>#REF!</v>
      </c>
      <c r="CP109" s="135" t="e">
        <f t="shared" si="479"/>
        <v>#REF!</v>
      </c>
      <c r="CQ109" s="135" t="e">
        <f t="shared" si="480"/>
        <v>#REF!</v>
      </c>
      <c r="CR109" s="135" t="e">
        <f t="shared" si="481"/>
        <v>#REF!</v>
      </c>
      <c r="CS109" s="135" t="e">
        <f t="shared" si="482"/>
        <v>#REF!</v>
      </c>
      <c r="CU109" s="36"/>
      <c r="CV109" s="36"/>
      <c r="CW109" s="36"/>
      <c r="CX109" s="36"/>
      <c r="CY109" s="36"/>
      <c r="CZ109" s="36"/>
      <c r="DA109" s="36"/>
      <c r="DB109" s="36"/>
      <c r="DC109" s="36"/>
      <c r="DD109" s="36"/>
      <c r="DE109" s="36"/>
      <c r="DF109" s="36"/>
      <c r="DG109" s="36"/>
      <c r="DH109" s="36"/>
      <c r="DI109" s="36"/>
      <c r="DJ109" s="36"/>
      <c r="DK109" s="36"/>
      <c r="DL109" s="36"/>
      <c r="DM109" s="36"/>
      <c r="DN109" s="36"/>
      <c r="DO109" s="36"/>
      <c r="DP109" s="36"/>
      <c r="DQ109" s="36"/>
      <c r="DR109" s="36"/>
      <c r="DS109" s="36"/>
      <c r="DT109" s="36"/>
      <c r="DU109" s="36"/>
      <c r="DV109" s="36"/>
      <c r="DW109" s="36"/>
      <c r="DX109" s="36"/>
      <c r="DY109" s="36"/>
      <c r="DZ109" s="36"/>
      <c r="EA109" s="36"/>
      <c r="EB109" s="36"/>
      <c r="EC109" s="36"/>
      <c r="ED109" s="36"/>
      <c r="EE109" s="36"/>
      <c r="EF109" s="36"/>
      <c r="EG109" s="36"/>
      <c r="EH109" s="36"/>
      <c r="EI109" s="36"/>
      <c r="EJ109" s="36"/>
      <c r="EK109" s="36"/>
      <c r="EL109" s="36"/>
      <c r="EM109" s="36"/>
      <c r="EN109" s="36"/>
    </row>
    <row r="110" spans="1:144">
      <c r="A110" s="36"/>
      <c r="B110" s="148" t="s">
        <v>269</v>
      </c>
      <c r="C110" s="147"/>
      <c r="D110" s="147"/>
      <c r="E110" s="135">
        <f t="shared" ref="E110:CS110" si="483">SUM(E81:E109)</f>
        <v>86</v>
      </c>
      <c r="F110" s="135">
        <f t="shared" si="483"/>
        <v>36</v>
      </c>
      <c r="G110" s="135" t="e">
        <f t="shared" si="483"/>
        <v>#REF!</v>
      </c>
      <c r="H110" s="135" t="e">
        <f t="shared" si="483"/>
        <v>#REF!</v>
      </c>
      <c r="I110" s="135" t="e">
        <f t="shared" si="483"/>
        <v>#REF!</v>
      </c>
      <c r="J110" s="135" t="e">
        <f t="shared" si="483"/>
        <v>#REF!</v>
      </c>
      <c r="K110" s="135" t="e">
        <f t="shared" si="483"/>
        <v>#REF!</v>
      </c>
      <c r="L110" s="135" t="e">
        <f t="shared" si="483"/>
        <v>#REF!</v>
      </c>
      <c r="M110" s="135" t="e">
        <f t="shared" si="483"/>
        <v>#REF!</v>
      </c>
      <c r="N110" s="135">
        <f t="shared" si="483"/>
        <v>130</v>
      </c>
      <c r="O110" s="135">
        <f t="shared" si="483"/>
        <v>117</v>
      </c>
      <c r="P110" s="135">
        <f t="shared" si="483"/>
        <v>2754</v>
      </c>
      <c r="Q110" s="135" t="e">
        <f t="shared" si="483"/>
        <v>#REF!</v>
      </c>
      <c r="R110" s="135" t="e">
        <f t="shared" si="483"/>
        <v>#REF!</v>
      </c>
      <c r="S110" s="135" t="e">
        <f t="shared" si="483"/>
        <v>#REF!</v>
      </c>
      <c r="T110" s="135" t="e">
        <f t="shared" si="483"/>
        <v>#REF!</v>
      </c>
      <c r="U110" s="135" t="e">
        <f t="shared" si="483"/>
        <v>#REF!</v>
      </c>
      <c r="V110" s="135" t="e">
        <f t="shared" si="483"/>
        <v>#REF!</v>
      </c>
      <c r="W110" s="135" t="e">
        <f t="shared" si="483"/>
        <v>#REF!</v>
      </c>
      <c r="X110" s="135" t="e">
        <f t="shared" si="483"/>
        <v>#REF!</v>
      </c>
      <c r="Y110" s="135" t="e">
        <f t="shared" si="483"/>
        <v>#REF!</v>
      </c>
      <c r="Z110" s="135" t="e">
        <f t="shared" si="483"/>
        <v>#REF!</v>
      </c>
      <c r="AA110" s="135" t="e">
        <f t="shared" si="483"/>
        <v>#REF!</v>
      </c>
      <c r="AB110" s="135" t="e">
        <f t="shared" si="483"/>
        <v>#REF!</v>
      </c>
      <c r="AC110" s="135" t="e">
        <f t="shared" si="483"/>
        <v>#REF!</v>
      </c>
      <c r="AD110" s="135" t="e">
        <f t="shared" si="483"/>
        <v>#REF!</v>
      </c>
      <c r="AE110" s="135" t="e">
        <f t="shared" si="483"/>
        <v>#REF!</v>
      </c>
      <c r="AF110" s="135" t="e">
        <f t="shared" si="483"/>
        <v>#REF!</v>
      </c>
      <c r="AG110" s="135" t="e">
        <f t="shared" si="483"/>
        <v>#REF!</v>
      </c>
      <c r="AH110" s="135" t="e">
        <f t="shared" si="483"/>
        <v>#REF!</v>
      </c>
      <c r="AI110" s="135" t="e">
        <f t="shared" si="483"/>
        <v>#REF!</v>
      </c>
      <c r="AJ110" s="135" t="e">
        <f t="shared" si="483"/>
        <v>#REF!</v>
      </c>
      <c r="AK110" s="135" t="e">
        <f t="shared" si="483"/>
        <v>#REF!</v>
      </c>
      <c r="AL110" s="135" t="e">
        <f t="shared" si="483"/>
        <v>#REF!</v>
      </c>
      <c r="AM110" s="135" t="e">
        <f t="shared" si="483"/>
        <v>#REF!</v>
      </c>
      <c r="AN110" s="135" t="e">
        <f t="shared" si="483"/>
        <v>#REF!</v>
      </c>
      <c r="AO110" s="135" t="e">
        <f t="shared" si="483"/>
        <v>#REF!</v>
      </c>
      <c r="AP110" s="135" t="e">
        <f t="shared" si="483"/>
        <v>#REF!</v>
      </c>
      <c r="AQ110" s="135" t="e">
        <f t="shared" si="483"/>
        <v>#REF!</v>
      </c>
      <c r="AR110" s="135" t="e">
        <f t="shared" si="483"/>
        <v>#REF!</v>
      </c>
      <c r="AS110" s="135" t="e">
        <f t="shared" si="483"/>
        <v>#REF!</v>
      </c>
      <c r="AT110" s="135" t="e">
        <f t="shared" si="483"/>
        <v>#REF!</v>
      </c>
      <c r="AU110" s="135" t="e">
        <f t="shared" si="483"/>
        <v>#REF!</v>
      </c>
      <c r="AV110" s="135" t="e">
        <f t="shared" si="483"/>
        <v>#REF!</v>
      </c>
      <c r="AW110" s="135" t="e">
        <f t="shared" si="483"/>
        <v>#REF!</v>
      </c>
      <c r="AX110" s="135" t="e">
        <f t="shared" si="483"/>
        <v>#REF!</v>
      </c>
      <c r="AY110" s="135" t="e">
        <f t="shared" si="483"/>
        <v>#REF!</v>
      </c>
      <c r="AZ110" s="135" t="e">
        <f t="shared" si="483"/>
        <v>#REF!</v>
      </c>
      <c r="BA110" s="135" t="e">
        <f t="shared" si="483"/>
        <v>#REF!</v>
      </c>
      <c r="BB110" s="135" t="e">
        <f t="shared" si="483"/>
        <v>#REF!</v>
      </c>
      <c r="BC110" s="135" t="e">
        <f t="shared" si="483"/>
        <v>#REF!</v>
      </c>
      <c r="BD110" s="135" t="e">
        <f t="shared" si="483"/>
        <v>#REF!</v>
      </c>
      <c r="BE110" s="135" t="e">
        <f t="shared" si="483"/>
        <v>#REF!</v>
      </c>
      <c r="BF110" s="135" t="e">
        <f t="shared" si="483"/>
        <v>#REF!</v>
      </c>
      <c r="BG110" s="135" t="e">
        <f t="shared" si="483"/>
        <v>#REF!</v>
      </c>
      <c r="BH110" s="135" t="e">
        <f t="shared" si="483"/>
        <v>#REF!</v>
      </c>
      <c r="BI110" s="135" t="e">
        <f t="shared" si="483"/>
        <v>#REF!</v>
      </c>
      <c r="BJ110" s="135" t="e">
        <f t="shared" si="483"/>
        <v>#REF!</v>
      </c>
      <c r="BK110" s="135" t="e">
        <f t="shared" si="483"/>
        <v>#REF!</v>
      </c>
      <c r="BL110" s="135" t="e">
        <f t="shared" si="483"/>
        <v>#REF!</v>
      </c>
      <c r="BM110" s="135" t="e">
        <f t="shared" si="483"/>
        <v>#REF!</v>
      </c>
      <c r="BN110" s="135" t="e">
        <f t="shared" si="483"/>
        <v>#REF!</v>
      </c>
      <c r="BO110" s="135" t="e">
        <f t="shared" si="483"/>
        <v>#REF!</v>
      </c>
      <c r="BP110" s="135" t="e">
        <f t="shared" si="483"/>
        <v>#REF!</v>
      </c>
      <c r="BQ110" s="135" t="e">
        <f t="shared" si="483"/>
        <v>#REF!</v>
      </c>
      <c r="BR110" s="135" t="e">
        <f t="shared" si="483"/>
        <v>#REF!</v>
      </c>
      <c r="BS110" s="135" t="e">
        <f t="shared" si="483"/>
        <v>#REF!</v>
      </c>
      <c r="BT110" s="135" t="e">
        <f t="shared" si="483"/>
        <v>#REF!</v>
      </c>
      <c r="BU110" s="135" t="e">
        <f t="shared" si="483"/>
        <v>#REF!</v>
      </c>
      <c r="BV110" s="135" t="e">
        <f t="shared" si="483"/>
        <v>#REF!</v>
      </c>
      <c r="BW110" s="135" t="e">
        <f t="shared" si="483"/>
        <v>#REF!</v>
      </c>
      <c r="BX110" s="135" t="e">
        <f t="shared" si="483"/>
        <v>#REF!</v>
      </c>
      <c r="BY110" s="135" t="e">
        <f t="shared" si="483"/>
        <v>#REF!</v>
      </c>
      <c r="BZ110" s="135" t="e">
        <f t="shared" si="483"/>
        <v>#REF!</v>
      </c>
      <c r="CA110" s="135" t="e">
        <f t="shared" si="483"/>
        <v>#REF!</v>
      </c>
      <c r="CB110" s="135" t="e">
        <f t="shared" si="483"/>
        <v>#REF!</v>
      </c>
      <c r="CC110" s="135" t="e">
        <f t="shared" si="483"/>
        <v>#REF!</v>
      </c>
      <c r="CD110" s="135" t="e">
        <f t="shared" si="483"/>
        <v>#REF!</v>
      </c>
      <c r="CE110" s="135" t="e">
        <f t="shared" si="483"/>
        <v>#REF!</v>
      </c>
      <c r="CF110" s="135" t="e">
        <f t="shared" si="483"/>
        <v>#REF!</v>
      </c>
      <c r="CG110" s="135" t="e">
        <f t="shared" si="483"/>
        <v>#REF!</v>
      </c>
      <c r="CH110" s="135" t="e">
        <f t="shared" si="483"/>
        <v>#REF!</v>
      </c>
      <c r="CI110" s="135" t="e">
        <f t="shared" si="483"/>
        <v>#REF!</v>
      </c>
      <c r="CJ110" s="135" t="e">
        <f t="shared" si="483"/>
        <v>#REF!</v>
      </c>
      <c r="CK110" s="135" t="e">
        <f t="shared" si="483"/>
        <v>#REF!</v>
      </c>
      <c r="CL110" s="135" t="e">
        <f t="shared" si="483"/>
        <v>#REF!</v>
      </c>
      <c r="CM110" s="135" t="e">
        <f t="shared" si="483"/>
        <v>#REF!</v>
      </c>
      <c r="CN110" s="135" t="e">
        <f t="shared" si="483"/>
        <v>#REF!</v>
      </c>
      <c r="CO110" s="135" t="e">
        <f t="shared" si="483"/>
        <v>#REF!</v>
      </c>
      <c r="CP110" s="135" t="e">
        <f t="shared" si="483"/>
        <v>#REF!</v>
      </c>
      <c r="CQ110" s="135" t="e">
        <f t="shared" si="483"/>
        <v>#REF!</v>
      </c>
      <c r="CR110" s="135" t="e">
        <f t="shared" si="483"/>
        <v>#REF!</v>
      </c>
      <c r="CS110" s="135" t="e">
        <f t="shared" si="483"/>
        <v>#REF!</v>
      </c>
      <c r="CU110" s="36"/>
      <c r="CV110" s="36"/>
      <c r="CW110" s="36"/>
      <c r="CX110" s="36"/>
      <c r="CY110" s="36"/>
      <c r="CZ110" s="36"/>
      <c r="DA110" s="36"/>
      <c r="DB110" s="36"/>
      <c r="DC110" s="36"/>
      <c r="DD110" s="36"/>
      <c r="DE110" s="36"/>
      <c r="DF110" s="36"/>
      <c r="DG110" s="36"/>
      <c r="DH110" s="36"/>
      <c r="DI110" s="36"/>
      <c r="DJ110" s="36"/>
      <c r="DK110" s="36"/>
      <c r="DL110" s="36"/>
      <c r="DM110" s="36"/>
      <c r="DN110" s="36"/>
      <c r="DO110" s="36"/>
      <c r="DP110" s="36"/>
      <c r="DQ110" s="36"/>
      <c r="DR110" s="36"/>
      <c r="DS110" s="36"/>
      <c r="DT110" s="36"/>
      <c r="DU110" s="36"/>
      <c r="DV110" s="36"/>
      <c r="DW110" s="36"/>
      <c r="DX110" s="36"/>
      <c r="DY110" s="36"/>
      <c r="DZ110" s="36"/>
      <c r="EA110" s="36"/>
      <c r="EB110" s="36"/>
      <c r="EC110" s="36"/>
      <c r="ED110" s="36"/>
      <c r="EE110" s="36"/>
      <c r="EF110" s="36"/>
      <c r="EG110" s="36"/>
      <c r="EH110" s="36"/>
      <c r="EI110" s="36"/>
      <c r="EJ110" s="36"/>
      <c r="EK110" s="36"/>
      <c r="EL110" s="36"/>
      <c r="EM110" s="36"/>
      <c r="EN110" s="36"/>
    </row>
    <row r="111" spans="1:144">
      <c r="A111" s="302" t="s">
        <v>394</v>
      </c>
      <c r="B111" s="283"/>
      <c r="C111" s="147"/>
      <c r="D111" s="149"/>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35"/>
      <c r="CG111" s="135"/>
      <c r="CH111" s="135"/>
      <c r="CI111" s="135"/>
      <c r="CJ111" s="135"/>
      <c r="CK111" s="135"/>
      <c r="CL111" s="135"/>
      <c r="CM111" s="135"/>
      <c r="CN111" s="135"/>
      <c r="CO111" s="135"/>
      <c r="CP111" s="135"/>
      <c r="CQ111" s="135"/>
      <c r="CR111" s="135"/>
      <c r="CS111" s="135"/>
      <c r="CU111" s="36"/>
      <c r="CV111" s="36"/>
      <c r="CW111" s="36"/>
      <c r="CX111" s="36"/>
      <c r="CY111" s="36"/>
      <c r="CZ111" s="36"/>
      <c r="DA111" s="36"/>
      <c r="DB111" s="36"/>
      <c r="DC111" s="36"/>
      <c r="DD111" s="36"/>
      <c r="DE111" s="36"/>
      <c r="DF111" s="36"/>
      <c r="DG111" s="36"/>
      <c r="DH111" s="36"/>
      <c r="DI111" s="36"/>
      <c r="DJ111" s="36"/>
      <c r="DK111" s="36"/>
      <c r="DL111" s="36"/>
      <c r="DM111" s="36"/>
      <c r="DN111" s="36"/>
      <c r="DO111" s="36"/>
      <c r="DP111" s="36"/>
      <c r="DQ111" s="36"/>
      <c r="DR111" s="36"/>
      <c r="DS111" s="36"/>
      <c r="DT111" s="36"/>
      <c r="DU111" s="36"/>
      <c r="DV111" s="36"/>
      <c r="DW111" s="36"/>
      <c r="DX111" s="36"/>
      <c r="DY111" s="36"/>
      <c r="DZ111" s="36"/>
      <c r="EA111" s="36"/>
      <c r="EB111" s="36"/>
      <c r="EC111" s="36"/>
      <c r="ED111" s="36"/>
      <c r="EE111" s="36"/>
      <c r="EF111" s="36"/>
      <c r="EG111" s="36"/>
      <c r="EH111" s="36"/>
      <c r="EI111" s="36"/>
      <c r="EJ111" s="36"/>
      <c r="EK111" s="36"/>
      <c r="EL111" s="36"/>
      <c r="EM111" s="36"/>
      <c r="EN111" s="36"/>
    </row>
    <row r="112" spans="1:144">
      <c r="A112" s="142"/>
      <c r="B112" s="142" t="s">
        <v>260</v>
      </c>
      <c r="C112" s="147"/>
      <c r="D112" s="149"/>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35"/>
      <c r="CG112" s="135"/>
      <c r="CH112" s="135"/>
      <c r="CI112" s="135"/>
      <c r="CJ112" s="135"/>
      <c r="CK112" s="135"/>
      <c r="CL112" s="135"/>
      <c r="CM112" s="135"/>
      <c r="CN112" s="135"/>
      <c r="CO112" s="135"/>
      <c r="CP112" s="135"/>
      <c r="CQ112" s="135"/>
      <c r="CR112" s="135"/>
      <c r="CS112" s="135"/>
      <c r="CU112" s="36"/>
      <c r="CV112" s="36"/>
      <c r="CW112" s="36"/>
      <c r="CX112" s="36"/>
      <c r="CY112" s="36"/>
      <c r="CZ112" s="36"/>
      <c r="DA112" s="36"/>
      <c r="DB112" s="36"/>
      <c r="DC112" s="36"/>
      <c r="DD112" s="36"/>
      <c r="DE112" s="36"/>
      <c r="DF112" s="36"/>
      <c r="DG112" s="36"/>
      <c r="DH112" s="36"/>
      <c r="DI112" s="36"/>
      <c r="DJ112" s="36"/>
      <c r="DK112" s="36"/>
      <c r="DL112" s="36"/>
      <c r="DM112" s="36"/>
      <c r="DN112" s="36"/>
      <c r="DO112" s="36"/>
      <c r="DP112" s="36"/>
      <c r="DQ112" s="36"/>
      <c r="DR112" s="36"/>
      <c r="DS112" s="36"/>
      <c r="DT112" s="36"/>
      <c r="DU112" s="36"/>
      <c r="DV112" s="36"/>
      <c r="DW112" s="36"/>
      <c r="DX112" s="36"/>
      <c r="DY112" s="36"/>
      <c r="DZ112" s="36"/>
      <c r="EA112" s="36"/>
      <c r="EB112" s="36"/>
      <c r="EC112" s="36"/>
      <c r="ED112" s="36"/>
      <c r="EE112" s="36"/>
      <c r="EF112" s="36"/>
      <c r="EG112" s="36"/>
      <c r="EH112" s="36"/>
      <c r="EI112" s="36"/>
      <c r="EJ112" s="36"/>
      <c r="EK112" s="36"/>
      <c r="EL112" s="36"/>
      <c r="EM112" s="36"/>
      <c r="EN112" s="36"/>
    </row>
    <row r="113" spans="1:144">
      <c r="A113" s="146" t="s">
        <v>395</v>
      </c>
      <c r="B113" s="146" t="s">
        <v>396</v>
      </c>
      <c r="C113" s="147" t="e">
        <f t="shared" ref="C113:C118" si="484">SUM(E113:CS113)</f>
        <v>#REF!</v>
      </c>
      <c r="D113" s="147"/>
      <c r="E113" s="135">
        <f t="shared" ref="E113:E118" si="485">COUNTIF(AlumniPT, $A113)</f>
        <v>0</v>
      </c>
      <c r="F113" s="135">
        <f t="shared" ref="F113:F118" si="486">COUNTIF(BalaiPustakaPT, $A113)</f>
        <v>0</v>
      </c>
      <c r="G113" s="135" t="e">
        <f t="shared" ref="G113:G118" si="487">COUNTIF(KytaJayaMandiriCV, $A113)</f>
        <v>#REF!</v>
      </c>
      <c r="H113" s="135" t="e">
        <f t="shared" ref="H113:H118" si="488">COUNTIF(SindunataCV, $A113)</f>
        <v>#REF!</v>
      </c>
      <c r="I113" s="135" t="e">
        <f t="shared" ref="I113:I118" si="489">COUNTIF(SyiahKualaUniversityPress, $A113)</f>
        <v>#REF!</v>
      </c>
      <c r="J113" s="135" t="e">
        <f t="shared" ref="J113:J118" si="490">COUNTIF(UINMALIKIPRESS, $A113)</f>
        <v>#REF!</v>
      </c>
      <c r="K113" s="135" t="e">
        <f t="shared" ref="K113:K118" si="491">COUNTIF(UNISMAPRESS, $A113)</f>
        <v>#REF!</v>
      </c>
      <c r="L113" s="135" t="e">
        <f t="shared" ref="L113:L118" si="492">COUNTIF(UnitomoPress, $A113)</f>
        <v>#REF!</v>
      </c>
      <c r="M113" s="135" t="e">
        <f t="shared" ref="M113:M118" si="493">COUNTIF(TITIANILMUCV, $A113)</f>
        <v>#REF!</v>
      </c>
      <c r="N113" s="135">
        <f t="shared" ref="N113:N118" si="494">COUNTIF(AlqaprintJatinangor, $A113)</f>
        <v>0</v>
      </c>
      <c r="O113" s="135">
        <f t="shared" ref="O113:O118" si="495">COUNTIF(AnantaVidyaCV, $A113)</f>
        <v>0</v>
      </c>
      <c r="P113" s="135">
        <f t="shared" ref="P113:P118" si="496">COUNTIF(AndiOffsetCV, $A113)</f>
        <v>33</v>
      </c>
      <c r="Q113" s="135" t="e">
        <f t="shared" ref="Q113:Q118" si="497">COUNTIF(BestariBuanaMurniGroupPT, $A113)</f>
        <v>#REF!</v>
      </c>
      <c r="R113" s="135" t="e">
        <f t="shared" ref="R113:R118" si="498">COUNTIF(BintangSemestaMediaCV, $A113)</f>
        <v>#REF!</v>
      </c>
      <c r="S113" s="135" t="e">
        <f t="shared" ref="S113:S118" si="499">COUNTIF(BPKTodungSutanGunungMuliaPT, $A113)</f>
        <v>#REF!</v>
      </c>
      <c r="T113" s="135" t="e">
        <f t="shared" ref="T113:T118" si="500">COUNTIF(BrataFancyMediaPT, $A113)</f>
        <v>#REF!</v>
      </c>
      <c r="U113" s="135" t="e">
        <f t="shared" ref="U113:U118" si="501">COUNTIF(BudiUtamaCVDeepublish, $A113)</f>
        <v>#REF!</v>
      </c>
      <c r="V113" s="135" t="e">
        <f t="shared" ref="V113:V118" si="502">COUNTIF(BukaBukuPustaka, $A113)</f>
        <v>#REF!</v>
      </c>
      <c r="W113" s="135" t="e">
        <f t="shared" ref="W113:W118" si="503">COUNTIF(BUMIAKSARAPT, $A113)</f>
        <v>#REF!</v>
      </c>
      <c r="X113" s="135" t="e">
        <f t="shared" ref="X113:X118" si="504">COUNTIF(CahayaDuabelasSemestaPT, $A113)</f>
        <v>#REF!</v>
      </c>
      <c r="Y113" s="135" t="e">
        <f t="shared" ref="Y113:Y118" si="505">COUNTIF(CitraAdityaBaktiPT, $A113)</f>
        <v>#REF!</v>
      </c>
      <c r="Z113" s="135" t="e">
        <f t="shared" ref="Z113:Z118" si="506">COUNTIF(DeltaEdukasiPrimaCV, $A113)</f>
        <v>#REF!</v>
      </c>
      <c r="AA113" s="135" t="e">
        <f t="shared" ref="AA113:AA118" si="507">COUNTIF(DIANDRAPRIMAMITRAMEDIACV, $A113)</f>
        <v>#REF!</v>
      </c>
      <c r="AB113" s="135" t="e">
        <f t="shared" ref="AB113:AB118" si="508">COUNTIF(DuniaPustakaJayaPT, $A113)</f>
        <v>#REF!</v>
      </c>
      <c r="AC113" s="135" t="e">
        <f t="shared" ref="AC113:AC118" si="509">COUNTIF(DutaPustakaIndonesiaPT, $A113)</f>
        <v>#REF!</v>
      </c>
      <c r="AD113" s="135" t="e">
        <f t="shared" ref="AD113:AD118" si="510">COUNTIF(ElementaMediaLiterasiPT, $A113)</f>
        <v>#REF!</v>
      </c>
      <c r="AE113" s="135" t="e">
        <f t="shared" ref="AE113:AE118" si="511">COUNTIF(ElexMediaKomputindoPT, $A113)</f>
        <v>#REF!</v>
      </c>
      <c r="AF113" s="135" t="e">
        <f t="shared" ref="AF113:AF118" si="512">COUNTIF(EraAdicitraIntermediaPT, $A113)</f>
        <v>#REF!</v>
      </c>
      <c r="AG113" s="135" t="e">
        <f t="shared" ref="AG113:AG118" si="513">COUNTIF(GarudaMasSejahteraCV, $A113)</f>
        <v>#REF!</v>
      </c>
      <c r="AH113" s="135" t="e">
        <f t="shared" ref="AH113:AH118" si="514">COUNTIF(GavaMediaCV, $A113)</f>
        <v>#REF!</v>
      </c>
      <c r="AI113" s="135" t="e">
        <f t="shared" ref="AI113:AI118" si="515">COUNTIF(GemaInsani, $A113)</f>
        <v>#REF!</v>
      </c>
      <c r="AJ113" s="135" t="e">
        <f t="shared" ref="AJ113:AJ118" si="516">COUNTIF(GrahaPrintamaSelarasCV, $A113)</f>
        <v>#REF!</v>
      </c>
      <c r="AK113" s="135" t="e">
        <f t="shared" ref="AK113:AK118" si="517">COUNTIF(GramediaPustakaUtamaPT, $A113)</f>
        <v>#REF!</v>
      </c>
      <c r="AL113" s="135" t="e">
        <f t="shared" ref="AL113:AL118" si="518">COUNTIF(GrasindoGramediaWidiaSaranaIndonesia, $A113)</f>
        <v>#REF!</v>
      </c>
      <c r="AM113" s="135" t="e">
        <f t="shared" ref="AM113:AM118" si="519">COUNTIF(IndivaMediaKreasiPT, $A113)</f>
        <v>#REF!</v>
      </c>
      <c r="AN113" s="135" t="e">
        <f t="shared" ref="AN113:AN118" si="520">COUNTIF(IndocampCV, $A113)</f>
        <v>#REF!</v>
      </c>
      <c r="AO113" s="135" t="e">
        <f t="shared" ref="AO113:AO118" si="521">COUNTIF(IndonesiaEmasGroup, $A113)</f>
        <v>#REF!</v>
      </c>
      <c r="AP113" s="135" t="e">
        <f t="shared" ref="AP113:AP118" si="522">COUNTIF(IntanPariwaraGrupCempakaPutihPT, $A113)</f>
        <v>#REF!</v>
      </c>
      <c r="AQ113" s="135" t="e">
        <f t="shared" ref="AQ113:AQ118" si="523">COUNTIF(InteraCV, $A113)</f>
        <v>#REF!</v>
      </c>
      <c r="AR113" s="135" t="e">
        <f t="shared" ref="AR113:AR118" si="524">COUNTIF(JejakPublisherCV, $A113)</f>
        <v>#REF!</v>
      </c>
      <c r="AS113" s="135" t="e">
        <f t="shared" ref="AS113:AS118" si="525">COUNTIF(JejakPustaka, $A113)</f>
        <v>#REF!</v>
      </c>
      <c r="AT113" s="135" t="e">
        <f t="shared" ref="AT113:AT118" si="526">COUNTIF(JepePressMediaUtamaPT, $A113)</f>
        <v>#REF!</v>
      </c>
      <c r="AU113" s="135" t="e">
        <f t="shared" ref="AU113:AU118" si="527">COUNTIF(KanisiusPT, $A113)</f>
        <v>#REF!</v>
      </c>
      <c r="AV113" s="135" t="e">
        <f t="shared" ref="AV113:AV118" si="528">COUNTIF(KesaintBlancIndahPT, $A113)</f>
        <v>#REF!</v>
      </c>
      <c r="AW113" s="135" t="e">
        <f t="shared" ref="AW113:AW118" si="529">COUNTIF(KompasMediaNusantaraPenerbitBukuKompas, $A113)</f>
        <v>#REF!</v>
      </c>
      <c r="AX113" s="135" t="e">
        <f t="shared" ref="AX113:AX118" si="530">COUNTIF(LanggamPustaka, $A113)</f>
        <v>#REF!</v>
      </c>
      <c r="AY113" s="135" t="e">
        <f t="shared" ref="AY113:AY118" si="531">COUNTIF(LatifKittoMahesaPT, $A113)</f>
        <v>#REF!</v>
      </c>
      <c r="AZ113" s="135" t="e">
        <f t="shared" ref="AZ113:AZ118" si="532">COUNTIF(LENTERAHATIPT, $A113)</f>
        <v>#REF!</v>
      </c>
      <c r="BA113" s="135" t="e">
        <f t="shared" ref="BA113:BA118" si="533">COUNTIF(LenteraPustakaIndonesia, $A113)</f>
        <v>#REF!</v>
      </c>
      <c r="BB113" s="135" t="e">
        <f t="shared" ref="BB113:BB118" si="534">COUNTIF(LiterasiNusantaraAbadiGroupPT, $A113)</f>
        <v>#REF!</v>
      </c>
      <c r="BC113" s="135" t="e">
        <f t="shared" ref="BC113:BC118" si="535">COUNTIF(LiterindoBerkahKaryaPT, $A113)</f>
        <v>#REF!</v>
      </c>
      <c r="BD113" s="135" t="e">
        <f t="shared" ref="BD113:BD118" si="536">COUNTIF(LOKAAKSARACV, $A113)</f>
        <v>#REF!</v>
      </c>
      <c r="BE113" s="135" t="e">
        <f t="shared" ref="BE113:BE118" si="537">COUNTIF(LuximaMetroMediaPT, $A113)</f>
        <v>#REF!</v>
      </c>
      <c r="BF113" s="135" t="e">
        <f t="shared" ref="BF113:BF118" si="538">COUNTIF(MandarMajuCV, $A113)</f>
        <v>#REF!</v>
      </c>
      <c r="BG113" s="135" t="e">
        <f t="shared" ref="BG113:BG118" si="539">COUNTIF(MediaAkselerasi, $A113)</f>
        <v>#REF!</v>
      </c>
      <c r="BH113" s="135" t="e">
        <f t="shared" ref="BH113:BH118" si="540">COUNTIF(MediaCendekiaMuslimCV, $A113)</f>
        <v>#REF!</v>
      </c>
      <c r="BI113" s="135" t="e">
        <f t="shared" ref="BI113:BI118" si="541">COUNTIF(MediaDinamikaSelarasPT, $A113)</f>
        <v>#REF!</v>
      </c>
      <c r="BJ113" s="135" t="e">
        <f t="shared" ref="BJ113:BJ118" si="542">COUNTIF(MediaKaryaPutraCV, $A113)</f>
        <v>#REF!</v>
      </c>
      <c r="BK113" s="135" t="e">
        <f t="shared" ref="BK113:BK118" si="543">COUNTIF(MediaPressindoPT, $A113)</f>
        <v>#REF!</v>
      </c>
      <c r="BL113" s="135" t="e">
        <f t="shared" ref="BL113:BL118" si="544">COUNTIF(MediantaraSemestaPT, $A113)</f>
        <v>#REF!</v>
      </c>
      <c r="BM113" s="135" t="e">
        <f t="shared" ref="BM113:BM118" si="545">COUNTIF(MelaniaPublishingCV, $A113)</f>
        <v>#REF!</v>
      </c>
      <c r="BN113" s="135" t="e">
        <f t="shared" ref="BN113:BN118" si="546">COUNTIF(MutiaraAksaraCV, $A113)</f>
        <v>#REF!</v>
      </c>
      <c r="BO113" s="135" t="e">
        <f t="shared" ref="BO113:BO118" si="547">COUNTIF(NafalGlobalNusantaraPT, $A113)</f>
        <v>#REF!</v>
      </c>
      <c r="BP113" s="135" t="e">
        <f t="shared" ref="BP113:BP118" si="548">COUNTIF(NiagaSwadayaPT, $A113)</f>
        <v>#REF!</v>
      </c>
      <c r="BQ113" s="135" t="e">
        <f t="shared" ref="BQ113:BQ118" si="549">COUNTIF(NuansaCendekiaCV, $A113)</f>
        <v>#REF!</v>
      </c>
      <c r="BR113" s="135" t="e">
        <f t="shared" ref="BR113:BR118" si="550">COUNTIF(PenebarSwadayaPT, $A113)</f>
        <v>#REF!</v>
      </c>
      <c r="BS113" s="135" t="e">
        <f t="shared" ref="BS113:BS118" si="551">COUNTIF(PenerbitAdab, $A113)</f>
        <v>#REF!</v>
      </c>
      <c r="BT113" s="135" t="e">
        <f t="shared" ref="BT113:BT118" si="552">COUNTIF(PenerbitEGC, $A113)</f>
        <v>#REF!</v>
      </c>
      <c r="BU113" s="135" t="e">
        <f t="shared" ref="BU113:BU118" si="553">COUNTIF(PenerbitIPBPressPT, $A113)</f>
        <v>#REF!</v>
      </c>
      <c r="BV113" s="135" t="e">
        <f t="shared" ref="BV113:BV118" si="554">COUNTIF(PenerbitSalemba, $A113)</f>
        <v>#REF!</v>
      </c>
      <c r="BW113" s="135" t="e">
        <f t="shared" ref="BW113:BW118" si="555">COUNTIF(PohonCahayaSemestaPT, $A113)</f>
        <v>#REF!</v>
      </c>
      <c r="BX113" s="135" t="e">
        <f t="shared" ref="BX113:BX118" si="556">COUNTIF(PranaDinamikaSejahteraPT, $A113)</f>
        <v>#REF!</v>
      </c>
      <c r="BY113" s="135" t="e">
        <f t="shared" ref="BY113:BY118" si="557">COUNTIF(PrenadaMediaGroup, $A113)</f>
        <v>#REF!</v>
      </c>
      <c r="BZ113" s="135" t="e">
        <f t="shared" ref="BZ113:BZ118" si="558">COUNTIF(PusatDatadanAnalisaTempoPT, $A113)</f>
        <v>#REF!</v>
      </c>
      <c r="CA113" s="135" t="e">
        <f t="shared" ref="CA113:CA118" si="559">COUNTIF(PuspaSwaraPT, $A113)</f>
        <v>#REF!</v>
      </c>
      <c r="CB113" s="135" t="e">
        <f t="shared" ref="CB113:CB118" si="560">COUNTIF(PustakaBaruPress, $A113)</f>
        <v>#REF!</v>
      </c>
      <c r="CC113" s="135" t="e">
        <f t="shared" ref="CC113:CC118" si="561">COUNTIF(PustakaBengawanCV, $A113)</f>
        <v>#REF!</v>
      </c>
      <c r="CD113" s="135" t="e">
        <f t="shared" ref="CD113:CD118" si="562">COUNTIF(PustakaRumahCintaCV, $A113)</f>
        <v>#REF!</v>
      </c>
      <c r="CE113" s="135" t="e">
        <f t="shared" ref="CE113:CE118" si="563">COUNTIF(RajaGrafindoPersadaPT, $A113)</f>
        <v>#REF!</v>
      </c>
      <c r="CF113" s="135" t="e">
        <f t="shared" ref="CF113:CF118" si="564">COUNTIF(RajawaliIntanCemerlang, $A113)</f>
        <v>#REF!</v>
      </c>
      <c r="CG113" s="135" t="e">
        <f t="shared" ref="CG113:CG118" si="565">COUNTIF(RayyanaKomunikasindoPT, $A113)</f>
        <v>#REF!</v>
      </c>
      <c r="CH113" s="135" t="e">
        <f t="shared" ref="CH113:CH118" si="566">COUNTIF(RefikaAditamaPT, $A113)</f>
        <v>#REF!</v>
      </c>
      <c r="CI113" s="135" t="e">
        <f t="shared" ref="CI113:CI118" si="567">COUNTIF(RemajaRosdakaryaPT, $A113)</f>
        <v>#REF!</v>
      </c>
      <c r="CJ113" s="135" t="e">
        <f t="shared" ref="CJ113:CJ118" si="568">COUNTIF(ReneTurosIndonesiaPT, $A113)</f>
        <v>#REF!</v>
      </c>
      <c r="CK113" s="135" t="e">
        <f t="shared" ref="CK113:CK118" si="569">COUNTIF(SaranaPancakaryaNusaPT, $A113)</f>
        <v>#REF!</v>
      </c>
      <c r="CL113" s="135" t="e">
        <f t="shared" ref="CL113:CL118" si="570">COUNTIF(ScopindoMediaPustakaPT, $A113)</f>
        <v>#REF!</v>
      </c>
      <c r="CM113" s="135" t="e">
        <f t="shared" ref="CM113:CM118" si="571">COUNTIF(SetiAjiCV, $A113)</f>
        <v>#REF!</v>
      </c>
      <c r="CN113" s="135" t="e">
        <f t="shared" ref="CN113:CN118" si="572">COUNTIF(SinergiPrimaMagnaCV, $A113)</f>
        <v>#REF!</v>
      </c>
      <c r="CO113" s="135" t="e">
        <f t="shared" ref="CO113:CO118" si="573">COUNTIF(TazkiaInvestindoUtamaPT, $A113)</f>
        <v>#REF!</v>
      </c>
      <c r="CP113" s="135" t="e">
        <f t="shared" ref="CP113:CP118" si="574">COUNTIF(TeguhKaryaCV, $A113)</f>
        <v>#REF!</v>
      </c>
      <c r="CQ113" s="135" t="e">
        <f t="shared" ref="CQ113:CQ118" si="575">COUNTIF(TigaSerangkaiPustakaMandiriPT, $A113)</f>
        <v>#REF!</v>
      </c>
      <c r="CR113" s="135" t="e">
        <f t="shared" ref="CR113:CR118" si="576">COUNTIF(TrubusSwadayaPT, $A113)</f>
        <v>#REF!</v>
      </c>
      <c r="CS113" s="135" t="e">
        <f t="shared" ref="CS113:CS118" si="577">COUNTIF(UGMPress, $A113)</f>
        <v>#REF!</v>
      </c>
      <c r="CU113" s="36"/>
      <c r="CV113" s="36"/>
      <c r="CW113" s="36"/>
      <c r="CX113" s="36"/>
      <c r="CY113" s="36"/>
      <c r="CZ113" s="36"/>
      <c r="DA113" s="36"/>
      <c r="DB113" s="36"/>
      <c r="DC113" s="36"/>
      <c r="DD113" s="36"/>
      <c r="DE113" s="36"/>
      <c r="DF113" s="36"/>
      <c r="DG113" s="36"/>
      <c r="DH113" s="36"/>
      <c r="DI113" s="36"/>
      <c r="DJ113" s="36"/>
      <c r="DK113" s="36"/>
      <c r="DL113" s="36"/>
      <c r="DM113" s="36"/>
      <c r="DN113" s="36"/>
      <c r="DO113" s="36"/>
      <c r="DP113" s="36"/>
      <c r="DQ113" s="36"/>
      <c r="DR113" s="36"/>
      <c r="DS113" s="36"/>
      <c r="DT113" s="36"/>
      <c r="DU113" s="36"/>
      <c r="DV113" s="36"/>
      <c r="DW113" s="36"/>
      <c r="DX113" s="36"/>
      <c r="DY113" s="36"/>
      <c r="DZ113" s="36"/>
      <c r="EA113" s="36"/>
      <c r="EB113" s="36"/>
      <c r="EC113" s="36"/>
      <c r="ED113" s="36"/>
      <c r="EE113" s="36"/>
      <c r="EF113" s="36"/>
      <c r="EG113" s="36"/>
      <c r="EH113" s="36"/>
      <c r="EI113" s="36"/>
      <c r="EJ113" s="36"/>
      <c r="EK113" s="36"/>
      <c r="EL113" s="36"/>
      <c r="EM113" s="36"/>
      <c r="EN113" s="36"/>
    </row>
    <row r="114" spans="1:144">
      <c r="A114" s="146" t="s">
        <v>397</v>
      </c>
      <c r="B114" s="146" t="s">
        <v>398</v>
      </c>
      <c r="C114" s="147" t="e">
        <f t="shared" si="484"/>
        <v>#REF!</v>
      </c>
      <c r="D114" s="147"/>
      <c r="E114" s="135">
        <f t="shared" si="485"/>
        <v>2</v>
      </c>
      <c r="F114" s="135">
        <f t="shared" si="486"/>
        <v>8</v>
      </c>
      <c r="G114" s="135" t="e">
        <f t="shared" si="487"/>
        <v>#REF!</v>
      </c>
      <c r="H114" s="135" t="e">
        <f t="shared" si="488"/>
        <v>#REF!</v>
      </c>
      <c r="I114" s="135" t="e">
        <f t="shared" si="489"/>
        <v>#REF!</v>
      </c>
      <c r="J114" s="135" t="e">
        <f t="shared" si="490"/>
        <v>#REF!</v>
      </c>
      <c r="K114" s="135" t="e">
        <f t="shared" si="491"/>
        <v>#REF!</v>
      </c>
      <c r="L114" s="135" t="e">
        <f t="shared" si="492"/>
        <v>#REF!</v>
      </c>
      <c r="M114" s="135" t="e">
        <f t="shared" si="493"/>
        <v>#REF!</v>
      </c>
      <c r="N114" s="135">
        <f t="shared" si="494"/>
        <v>0</v>
      </c>
      <c r="O114" s="135">
        <f t="shared" si="495"/>
        <v>6</v>
      </c>
      <c r="P114" s="135">
        <f t="shared" si="496"/>
        <v>63</v>
      </c>
      <c r="Q114" s="135" t="e">
        <f t="shared" si="497"/>
        <v>#REF!</v>
      </c>
      <c r="R114" s="135" t="e">
        <f t="shared" si="498"/>
        <v>#REF!</v>
      </c>
      <c r="S114" s="135" t="e">
        <f t="shared" si="499"/>
        <v>#REF!</v>
      </c>
      <c r="T114" s="135" t="e">
        <f t="shared" si="500"/>
        <v>#REF!</v>
      </c>
      <c r="U114" s="135" t="e">
        <f t="shared" si="501"/>
        <v>#REF!</v>
      </c>
      <c r="V114" s="135" t="e">
        <f t="shared" si="502"/>
        <v>#REF!</v>
      </c>
      <c r="W114" s="135" t="e">
        <f t="shared" si="503"/>
        <v>#REF!</v>
      </c>
      <c r="X114" s="135" t="e">
        <f t="shared" si="504"/>
        <v>#REF!</v>
      </c>
      <c r="Y114" s="135" t="e">
        <f t="shared" si="505"/>
        <v>#REF!</v>
      </c>
      <c r="Z114" s="135" t="e">
        <f t="shared" si="506"/>
        <v>#REF!</v>
      </c>
      <c r="AA114" s="135" t="e">
        <f t="shared" si="507"/>
        <v>#REF!</v>
      </c>
      <c r="AB114" s="135" t="e">
        <f t="shared" si="508"/>
        <v>#REF!</v>
      </c>
      <c r="AC114" s="135" t="e">
        <f t="shared" si="509"/>
        <v>#REF!</v>
      </c>
      <c r="AD114" s="135" t="e">
        <f t="shared" si="510"/>
        <v>#REF!</v>
      </c>
      <c r="AE114" s="135" t="e">
        <f t="shared" si="511"/>
        <v>#REF!</v>
      </c>
      <c r="AF114" s="135" t="e">
        <f t="shared" si="512"/>
        <v>#REF!</v>
      </c>
      <c r="AG114" s="135" t="e">
        <f t="shared" si="513"/>
        <v>#REF!</v>
      </c>
      <c r="AH114" s="135" t="e">
        <f t="shared" si="514"/>
        <v>#REF!</v>
      </c>
      <c r="AI114" s="135" t="e">
        <f t="shared" si="515"/>
        <v>#REF!</v>
      </c>
      <c r="AJ114" s="135" t="e">
        <f t="shared" si="516"/>
        <v>#REF!</v>
      </c>
      <c r="AK114" s="135" t="e">
        <f t="shared" si="517"/>
        <v>#REF!</v>
      </c>
      <c r="AL114" s="135" t="e">
        <f t="shared" si="518"/>
        <v>#REF!</v>
      </c>
      <c r="AM114" s="135" t="e">
        <f t="shared" si="519"/>
        <v>#REF!</v>
      </c>
      <c r="AN114" s="135" t="e">
        <f t="shared" si="520"/>
        <v>#REF!</v>
      </c>
      <c r="AO114" s="135" t="e">
        <f t="shared" si="521"/>
        <v>#REF!</v>
      </c>
      <c r="AP114" s="135" t="e">
        <f t="shared" si="522"/>
        <v>#REF!</v>
      </c>
      <c r="AQ114" s="135" t="e">
        <f t="shared" si="523"/>
        <v>#REF!</v>
      </c>
      <c r="AR114" s="135" t="e">
        <f t="shared" si="524"/>
        <v>#REF!</v>
      </c>
      <c r="AS114" s="135" t="e">
        <f t="shared" si="525"/>
        <v>#REF!</v>
      </c>
      <c r="AT114" s="135" t="e">
        <f t="shared" si="526"/>
        <v>#REF!</v>
      </c>
      <c r="AU114" s="135" t="e">
        <f t="shared" si="527"/>
        <v>#REF!</v>
      </c>
      <c r="AV114" s="135" t="e">
        <f t="shared" si="528"/>
        <v>#REF!</v>
      </c>
      <c r="AW114" s="135" t="e">
        <f t="shared" si="529"/>
        <v>#REF!</v>
      </c>
      <c r="AX114" s="135" t="e">
        <f t="shared" si="530"/>
        <v>#REF!</v>
      </c>
      <c r="AY114" s="135" t="e">
        <f t="shared" si="531"/>
        <v>#REF!</v>
      </c>
      <c r="AZ114" s="135" t="e">
        <f t="shared" si="532"/>
        <v>#REF!</v>
      </c>
      <c r="BA114" s="135" t="e">
        <f t="shared" si="533"/>
        <v>#REF!</v>
      </c>
      <c r="BB114" s="135" t="e">
        <f t="shared" si="534"/>
        <v>#REF!</v>
      </c>
      <c r="BC114" s="135" t="e">
        <f t="shared" si="535"/>
        <v>#REF!</v>
      </c>
      <c r="BD114" s="135" t="e">
        <f t="shared" si="536"/>
        <v>#REF!</v>
      </c>
      <c r="BE114" s="135" t="e">
        <f t="shared" si="537"/>
        <v>#REF!</v>
      </c>
      <c r="BF114" s="135" t="e">
        <f t="shared" si="538"/>
        <v>#REF!</v>
      </c>
      <c r="BG114" s="135" t="e">
        <f t="shared" si="539"/>
        <v>#REF!</v>
      </c>
      <c r="BH114" s="135" t="e">
        <f t="shared" si="540"/>
        <v>#REF!</v>
      </c>
      <c r="BI114" s="135" t="e">
        <f t="shared" si="541"/>
        <v>#REF!</v>
      </c>
      <c r="BJ114" s="135" t="e">
        <f t="shared" si="542"/>
        <v>#REF!</v>
      </c>
      <c r="BK114" s="135" t="e">
        <f t="shared" si="543"/>
        <v>#REF!</v>
      </c>
      <c r="BL114" s="135" t="e">
        <f t="shared" si="544"/>
        <v>#REF!</v>
      </c>
      <c r="BM114" s="135" t="e">
        <f t="shared" si="545"/>
        <v>#REF!</v>
      </c>
      <c r="BN114" s="135" t="e">
        <f t="shared" si="546"/>
        <v>#REF!</v>
      </c>
      <c r="BO114" s="135" t="e">
        <f t="shared" si="547"/>
        <v>#REF!</v>
      </c>
      <c r="BP114" s="135" t="e">
        <f t="shared" si="548"/>
        <v>#REF!</v>
      </c>
      <c r="BQ114" s="135" t="e">
        <f t="shared" si="549"/>
        <v>#REF!</v>
      </c>
      <c r="BR114" s="135" t="e">
        <f t="shared" si="550"/>
        <v>#REF!</v>
      </c>
      <c r="BS114" s="135" t="e">
        <f t="shared" si="551"/>
        <v>#REF!</v>
      </c>
      <c r="BT114" s="135" t="e">
        <f t="shared" si="552"/>
        <v>#REF!</v>
      </c>
      <c r="BU114" s="135" t="e">
        <f t="shared" si="553"/>
        <v>#REF!</v>
      </c>
      <c r="BV114" s="135" t="e">
        <f t="shared" si="554"/>
        <v>#REF!</v>
      </c>
      <c r="BW114" s="135" t="e">
        <f t="shared" si="555"/>
        <v>#REF!</v>
      </c>
      <c r="BX114" s="135" t="e">
        <f t="shared" si="556"/>
        <v>#REF!</v>
      </c>
      <c r="BY114" s="135" t="e">
        <f t="shared" si="557"/>
        <v>#REF!</v>
      </c>
      <c r="BZ114" s="135" t="e">
        <f t="shared" si="558"/>
        <v>#REF!</v>
      </c>
      <c r="CA114" s="135" t="e">
        <f t="shared" si="559"/>
        <v>#REF!</v>
      </c>
      <c r="CB114" s="135" t="e">
        <f t="shared" si="560"/>
        <v>#REF!</v>
      </c>
      <c r="CC114" s="135" t="e">
        <f t="shared" si="561"/>
        <v>#REF!</v>
      </c>
      <c r="CD114" s="135" t="e">
        <f t="shared" si="562"/>
        <v>#REF!</v>
      </c>
      <c r="CE114" s="135" t="e">
        <f t="shared" si="563"/>
        <v>#REF!</v>
      </c>
      <c r="CF114" s="135" t="e">
        <f t="shared" si="564"/>
        <v>#REF!</v>
      </c>
      <c r="CG114" s="135" t="e">
        <f t="shared" si="565"/>
        <v>#REF!</v>
      </c>
      <c r="CH114" s="135" t="e">
        <f t="shared" si="566"/>
        <v>#REF!</v>
      </c>
      <c r="CI114" s="135" t="e">
        <f t="shared" si="567"/>
        <v>#REF!</v>
      </c>
      <c r="CJ114" s="135" t="e">
        <f t="shared" si="568"/>
        <v>#REF!</v>
      </c>
      <c r="CK114" s="135" t="e">
        <f t="shared" si="569"/>
        <v>#REF!</v>
      </c>
      <c r="CL114" s="135" t="e">
        <f t="shared" si="570"/>
        <v>#REF!</v>
      </c>
      <c r="CM114" s="135" t="e">
        <f t="shared" si="571"/>
        <v>#REF!</v>
      </c>
      <c r="CN114" s="135" t="e">
        <f t="shared" si="572"/>
        <v>#REF!</v>
      </c>
      <c r="CO114" s="135" t="e">
        <f t="shared" si="573"/>
        <v>#REF!</v>
      </c>
      <c r="CP114" s="135" t="e">
        <f t="shared" si="574"/>
        <v>#REF!</v>
      </c>
      <c r="CQ114" s="135" t="e">
        <f t="shared" si="575"/>
        <v>#REF!</v>
      </c>
      <c r="CR114" s="135" t="e">
        <f t="shared" si="576"/>
        <v>#REF!</v>
      </c>
      <c r="CS114" s="135" t="e">
        <f t="shared" si="577"/>
        <v>#REF!</v>
      </c>
      <c r="CU114" s="36"/>
      <c r="CV114" s="36"/>
      <c r="CW114" s="36"/>
      <c r="CX114" s="36"/>
      <c r="CY114" s="36"/>
      <c r="CZ114" s="36"/>
      <c r="DA114" s="36"/>
      <c r="DB114" s="36"/>
      <c r="DC114" s="36"/>
      <c r="DD114" s="36"/>
      <c r="DE114" s="36"/>
      <c r="DF114" s="36"/>
      <c r="DG114" s="36"/>
      <c r="DH114" s="36"/>
      <c r="DI114" s="36"/>
      <c r="DJ114" s="36"/>
      <c r="DK114" s="36"/>
      <c r="DL114" s="36"/>
      <c r="DM114" s="36"/>
      <c r="DN114" s="36"/>
      <c r="DO114" s="36"/>
      <c r="DP114" s="36"/>
      <c r="DQ114" s="36"/>
      <c r="DR114" s="36"/>
      <c r="DS114" s="36"/>
      <c r="DT114" s="36"/>
      <c r="DU114" s="36"/>
      <c r="DV114" s="36"/>
      <c r="DW114" s="36"/>
      <c r="DX114" s="36"/>
      <c r="DY114" s="36"/>
      <c r="DZ114" s="36"/>
      <c r="EA114" s="36"/>
      <c r="EB114" s="36"/>
      <c r="EC114" s="36"/>
      <c r="ED114" s="36"/>
      <c r="EE114" s="36"/>
      <c r="EF114" s="36"/>
      <c r="EG114" s="36"/>
      <c r="EH114" s="36"/>
      <c r="EI114" s="36"/>
      <c r="EJ114" s="36"/>
      <c r="EK114" s="36"/>
      <c r="EL114" s="36"/>
      <c r="EM114" s="36"/>
      <c r="EN114" s="36"/>
    </row>
    <row r="115" spans="1:144">
      <c r="A115" s="146" t="s">
        <v>399</v>
      </c>
      <c r="B115" s="146" t="s">
        <v>400</v>
      </c>
      <c r="C115" s="147" t="e">
        <f t="shared" si="484"/>
        <v>#REF!</v>
      </c>
      <c r="D115" s="147"/>
      <c r="E115" s="135">
        <f t="shared" si="485"/>
        <v>0</v>
      </c>
      <c r="F115" s="135">
        <f t="shared" si="486"/>
        <v>0</v>
      </c>
      <c r="G115" s="135" t="e">
        <f t="shared" si="487"/>
        <v>#REF!</v>
      </c>
      <c r="H115" s="135" t="e">
        <f t="shared" si="488"/>
        <v>#REF!</v>
      </c>
      <c r="I115" s="135" t="e">
        <f t="shared" si="489"/>
        <v>#REF!</v>
      </c>
      <c r="J115" s="135" t="e">
        <f t="shared" si="490"/>
        <v>#REF!</v>
      </c>
      <c r="K115" s="135" t="e">
        <f t="shared" si="491"/>
        <v>#REF!</v>
      </c>
      <c r="L115" s="135" t="e">
        <f t="shared" si="492"/>
        <v>#REF!</v>
      </c>
      <c r="M115" s="135" t="e">
        <f t="shared" si="493"/>
        <v>#REF!</v>
      </c>
      <c r="N115" s="135">
        <f t="shared" si="494"/>
        <v>0</v>
      </c>
      <c r="O115" s="135">
        <f t="shared" si="495"/>
        <v>9</v>
      </c>
      <c r="P115" s="135">
        <f t="shared" si="496"/>
        <v>102</v>
      </c>
      <c r="Q115" s="135" t="e">
        <f t="shared" si="497"/>
        <v>#REF!</v>
      </c>
      <c r="R115" s="135" t="e">
        <f t="shared" si="498"/>
        <v>#REF!</v>
      </c>
      <c r="S115" s="135" t="e">
        <f t="shared" si="499"/>
        <v>#REF!</v>
      </c>
      <c r="T115" s="135" t="e">
        <f t="shared" si="500"/>
        <v>#REF!</v>
      </c>
      <c r="U115" s="135" t="e">
        <f t="shared" si="501"/>
        <v>#REF!</v>
      </c>
      <c r="V115" s="135" t="e">
        <f t="shared" si="502"/>
        <v>#REF!</v>
      </c>
      <c r="W115" s="135" t="e">
        <f t="shared" si="503"/>
        <v>#REF!</v>
      </c>
      <c r="X115" s="135" t="e">
        <f t="shared" si="504"/>
        <v>#REF!</v>
      </c>
      <c r="Y115" s="135" t="e">
        <f t="shared" si="505"/>
        <v>#REF!</v>
      </c>
      <c r="Z115" s="135" t="e">
        <f t="shared" si="506"/>
        <v>#REF!</v>
      </c>
      <c r="AA115" s="135" t="e">
        <f t="shared" si="507"/>
        <v>#REF!</v>
      </c>
      <c r="AB115" s="135" t="e">
        <f t="shared" si="508"/>
        <v>#REF!</v>
      </c>
      <c r="AC115" s="135" t="e">
        <f t="shared" si="509"/>
        <v>#REF!</v>
      </c>
      <c r="AD115" s="135" t="e">
        <f t="shared" si="510"/>
        <v>#REF!</v>
      </c>
      <c r="AE115" s="135" t="e">
        <f t="shared" si="511"/>
        <v>#REF!</v>
      </c>
      <c r="AF115" s="135" t="e">
        <f t="shared" si="512"/>
        <v>#REF!</v>
      </c>
      <c r="AG115" s="135" t="e">
        <f t="shared" si="513"/>
        <v>#REF!</v>
      </c>
      <c r="AH115" s="135" t="e">
        <f t="shared" si="514"/>
        <v>#REF!</v>
      </c>
      <c r="AI115" s="135" t="e">
        <f t="shared" si="515"/>
        <v>#REF!</v>
      </c>
      <c r="AJ115" s="135" t="e">
        <f t="shared" si="516"/>
        <v>#REF!</v>
      </c>
      <c r="AK115" s="135" t="e">
        <f t="shared" si="517"/>
        <v>#REF!</v>
      </c>
      <c r="AL115" s="135" t="e">
        <f t="shared" si="518"/>
        <v>#REF!</v>
      </c>
      <c r="AM115" s="135" t="e">
        <f t="shared" si="519"/>
        <v>#REF!</v>
      </c>
      <c r="AN115" s="135" t="e">
        <f t="shared" si="520"/>
        <v>#REF!</v>
      </c>
      <c r="AO115" s="135" t="e">
        <f t="shared" si="521"/>
        <v>#REF!</v>
      </c>
      <c r="AP115" s="135" t="e">
        <f t="shared" si="522"/>
        <v>#REF!</v>
      </c>
      <c r="AQ115" s="135" t="e">
        <f t="shared" si="523"/>
        <v>#REF!</v>
      </c>
      <c r="AR115" s="135" t="e">
        <f t="shared" si="524"/>
        <v>#REF!</v>
      </c>
      <c r="AS115" s="135" t="e">
        <f t="shared" si="525"/>
        <v>#REF!</v>
      </c>
      <c r="AT115" s="135" t="e">
        <f t="shared" si="526"/>
        <v>#REF!</v>
      </c>
      <c r="AU115" s="135" t="e">
        <f t="shared" si="527"/>
        <v>#REF!</v>
      </c>
      <c r="AV115" s="135" t="e">
        <f t="shared" si="528"/>
        <v>#REF!</v>
      </c>
      <c r="AW115" s="135" t="e">
        <f t="shared" si="529"/>
        <v>#REF!</v>
      </c>
      <c r="AX115" s="135" t="e">
        <f t="shared" si="530"/>
        <v>#REF!</v>
      </c>
      <c r="AY115" s="135" t="e">
        <f t="shared" si="531"/>
        <v>#REF!</v>
      </c>
      <c r="AZ115" s="135" t="e">
        <f t="shared" si="532"/>
        <v>#REF!</v>
      </c>
      <c r="BA115" s="135" t="e">
        <f t="shared" si="533"/>
        <v>#REF!</v>
      </c>
      <c r="BB115" s="135" t="e">
        <f t="shared" si="534"/>
        <v>#REF!</v>
      </c>
      <c r="BC115" s="135" t="e">
        <f t="shared" si="535"/>
        <v>#REF!</v>
      </c>
      <c r="BD115" s="135" t="e">
        <f t="shared" si="536"/>
        <v>#REF!</v>
      </c>
      <c r="BE115" s="135" t="e">
        <f t="shared" si="537"/>
        <v>#REF!</v>
      </c>
      <c r="BF115" s="135" t="e">
        <f t="shared" si="538"/>
        <v>#REF!</v>
      </c>
      <c r="BG115" s="135" t="e">
        <f t="shared" si="539"/>
        <v>#REF!</v>
      </c>
      <c r="BH115" s="135" t="e">
        <f t="shared" si="540"/>
        <v>#REF!</v>
      </c>
      <c r="BI115" s="135" t="e">
        <f t="shared" si="541"/>
        <v>#REF!</v>
      </c>
      <c r="BJ115" s="135" t="e">
        <f t="shared" si="542"/>
        <v>#REF!</v>
      </c>
      <c r="BK115" s="135" t="e">
        <f t="shared" si="543"/>
        <v>#REF!</v>
      </c>
      <c r="BL115" s="135" t="e">
        <f t="shared" si="544"/>
        <v>#REF!</v>
      </c>
      <c r="BM115" s="135" t="e">
        <f t="shared" si="545"/>
        <v>#REF!</v>
      </c>
      <c r="BN115" s="135" t="e">
        <f t="shared" si="546"/>
        <v>#REF!</v>
      </c>
      <c r="BO115" s="135" t="e">
        <f t="shared" si="547"/>
        <v>#REF!</v>
      </c>
      <c r="BP115" s="135" t="e">
        <f t="shared" si="548"/>
        <v>#REF!</v>
      </c>
      <c r="BQ115" s="135" t="e">
        <f t="shared" si="549"/>
        <v>#REF!</v>
      </c>
      <c r="BR115" s="135" t="e">
        <f t="shared" si="550"/>
        <v>#REF!</v>
      </c>
      <c r="BS115" s="135" t="e">
        <f t="shared" si="551"/>
        <v>#REF!</v>
      </c>
      <c r="BT115" s="135" t="e">
        <f t="shared" si="552"/>
        <v>#REF!</v>
      </c>
      <c r="BU115" s="135" t="e">
        <f t="shared" si="553"/>
        <v>#REF!</v>
      </c>
      <c r="BV115" s="135" t="e">
        <f t="shared" si="554"/>
        <v>#REF!</v>
      </c>
      <c r="BW115" s="135" t="e">
        <f t="shared" si="555"/>
        <v>#REF!</v>
      </c>
      <c r="BX115" s="135" t="e">
        <f t="shared" si="556"/>
        <v>#REF!</v>
      </c>
      <c r="BY115" s="135" t="e">
        <f t="shared" si="557"/>
        <v>#REF!</v>
      </c>
      <c r="BZ115" s="135" t="e">
        <f t="shared" si="558"/>
        <v>#REF!</v>
      </c>
      <c r="CA115" s="135" t="e">
        <f t="shared" si="559"/>
        <v>#REF!</v>
      </c>
      <c r="CB115" s="135" t="e">
        <f t="shared" si="560"/>
        <v>#REF!</v>
      </c>
      <c r="CC115" s="135" t="e">
        <f t="shared" si="561"/>
        <v>#REF!</v>
      </c>
      <c r="CD115" s="135" t="e">
        <f t="shared" si="562"/>
        <v>#REF!</v>
      </c>
      <c r="CE115" s="135" t="e">
        <f t="shared" si="563"/>
        <v>#REF!</v>
      </c>
      <c r="CF115" s="135" t="e">
        <f t="shared" si="564"/>
        <v>#REF!</v>
      </c>
      <c r="CG115" s="135" t="e">
        <f t="shared" si="565"/>
        <v>#REF!</v>
      </c>
      <c r="CH115" s="135" t="e">
        <f t="shared" si="566"/>
        <v>#REF!</v>
      </c>
      <c r="CI115" s="135" t="e">
        <f t="shared" si="567"/>
        <v>#REF!</v>
      </c>
      <c r="CJ115" s="135" t="e">
        <f t="shared" si="568"/>
        <v>#REF!</v>
      </c>
      <c r="CK115" s="135" t="e">
        <f t="shared" si="569"/>
        <v>#REF!</v>
      </c>
      <c r="CL115" s="135" t="e">
        <f t="shared" si="570"/>
        <v>#REF!</v>
      </c>
      <c r="CM115" s="135" t="e">
        <f t="shared" si="571"/>
        <v>#REF!</v>
      </c>
      <c r="CN115" s="135" t="e">
        <f t="shared" si="572"/>
        <v>#REF!</v>
      </c>
      <c r="CO115" s="135" t="e">
        <f t="shared" si="573"/>
        <v>#REF!</v>
      </c>
      <c r="CP115" s="135" t="e">
        <f t="shared" si="574"/>
        <v>#REF!</v>
      </c>
      <c r="CQ115" s="135" t="e">
        <f t="shared" si="575"/>
        <v>#REF!</v>
      </c>
      <c r="CR115" s="135" t="e">
        <f t="shared" si="576"/>
        <v>#REF!</v>
      </c>
      <c r="CS115" s="135" t="e">
        <f t="shared" si="577"/>
        <v>#REF!</v>
      </c>
      <c r="CU115" s="36"/>
      <c r="CV115" s="36"/>
      <c r="CW115" s="36"/>
      <c r="CX115" s="36"/>
      <c r="CY115" s="36"/>
      <c r="CZ115" s="36"/>
      <c r="DA115" s="36"/>
      <c r="DB115" s="36"/>
      <c r="DC115" s="36"/>
      <c r="DD115" s="36"/>
      <c r="DE115" s="36"/>
      <c r="DF115" s="36"/>
      <c r="DG115" s="36"/>
      <c r="DH115" s="36"/>
      <c r="DI115" s="36"/>
      <c r="DJ115" s="36"/>
      <c r="DK115" s="36"/>
      <c r="DL115" s="36"/>
      <c r="DM115" s="36"/>
      <c r="DN115" s="36"/>
      <c r="DO115" s="36"/>
      <c r="DP115" s="36"/>
      <c r="DQ115" s="36"/>
      <c r="DR115" s="36"/>
      <c r="DS115" s="36"/>
      <c r="DT115" s="36"/>
      <c r="DU115" s="36"/>
      <c r="DV115" s="36"/>
      <c r="DW115" s="36"/>
      <c r="DX115" s="36"/>
      <c r="DY115" s="36"/>
      <c r="DZ115" s="36"/>
      <c r="EA115" s="36"/>
      <c r="EB115" s="36"/>
      <c r="EC115" s="36"/>
      <c r="ED115" s="36"/>
      <c r="EE115" s="36"/>
      <c r="EF115" s="36"/>
      <c r="EG115" s="36"/>
      <c r="EH115" s="36"/>
      <c r="EI115" s="36"/>
      <c r="EJ115" s="36"/>
      <c r="EK115" s="36"/>
      <c r="EL115" s="36"/>
      <c r="EM115" s="36"/>
      <c r="EN115" s="36"/>
    </row>
    <row r="116" spans="1:144">
      <c r="A116" s="146" t="s">
        <v>401</v>
      </c>
      <c r="B116" s="146" t="s">
        <v>402</v>
      </c>
      <c r="C116" s="147" t="e">
        <f t="shared" si="484"/>
        <v>#REF!</v>
      </c>
      <c r="D116" s="147"/>
      <c r="E116" s="135">
        <f t="shared" si="485"/>
        <v>0</v>
      </c>
      <c r="F116" s="135">
        <f t="shared" si="486"/>
        <v>0</v>
      </c>
      <c r="G116" s="135" t="e">
        <f t="shared" si="487"/>
        <v>#REF!</v>
      </c>
      <c r="H116" s="135" t="e">
        <f t="shared" si="488"/>
        <v>#REF!</v>
      </c>
      <c r="I116" s="135" t="e">
        <f t="shared" si="489"/>
        <v>#REF!</v>
      </c>
      <c r="J116" s="135" t="e">
        <f t="shared" si="490"/>
        <v>#REF!</v>
      </c>
      <c r="K116" s="135" t="e">
        <f t="shared" si="491"/>
        <v>#REF!</v>
      </c>
      <c r="L116" s="135" t="e">
        <f t="shared" si="492"/>
        <v>#REF!</v>
      </c>
      <c r="M116" s="135" t="e">
        <f t="shared" si="493"/>
        <v>#REF!</v>
      </c>
      <c r="N116" s="135">
        <f t="shared" si="494"/>
        <v>0</v>
      </c>
      <c r="O116" s="135">
        <f t="shared" si="495"/>
        <v>2</v>
      </c>
      <c r="P116" s="135">
        <f t="shared" si="496"/>
        <v>160</v>
      </c>
      <c r="Q116" s="135" t="e">
        <f t="shared" si="497"/>
        <v>#REF!</v>
      </c>
      <c r="R116" s="135" t="e">
        <f t="shared" si="498"/>
        <v>#REF!</v>
      </c>
      <c r="S116" s="135" t="e">
        <f t="shared" si="499"/>
        <v>#REF!</v>
      </c>
      <c r="T116" s="135" t="e">
        <f t="shared" si="500"/>
        <v>#REF!</v>
      </c>
      <c r="U116" s="135" t="e">
        <f t="shared" si="501"/>
        <v>#REF!</v>
      </c>
      <c r="V116" s="135" t="e">
        <f t="shared" si="502"/>
        <v>#REF!</v>
      </c>
      <c r="W116" s="135" t="e">
        <f t="shared" si="503"/>
        <v>#REF!</v>
      </c>
      <c r="X116" s="135" t="e">
        <f t="shared" si="504"/>
        <v>#REF!</v>
      </c>
      <c r="Y116" s="135" t="e">
        <f t="shared" si="505"/>
        <v>#REF!</v>
      </c>
      <c r="Z116" s="135" t="e">
        <f t="shared" si="506"/>
        <v>#REF!</v>
      </c>
      <c r="AA116" s="135" t="e">
        <f t="shared" si="507"/>
        <v>#REF!</v>
      </c>
      <c r="AB116" s="135" t="e">
        <f t="shared" si="508"/>
        <v>#REF!</v>
      </c>
      <c r="AC116" s="135" t="e">
        <f t="shared" si="509"/>
        <v>#REF!</v>
      </c>
      <c r="AD116" s="135" t="e">
        <f t="shared" si="510"/>
        <v>#REF!</v>
      </c>
      <c r="AE116" s="135" t="e">
        <f t="shared" si="511"/>
        <v>#REF!</v>
      </c>
      <c r="AF116" s="135" t="e">
        <f t="shared" si="512"/>
        <v>#REF!</v>
      </c>
      <c r="AG116" s="135" t="e">
        <f t="shared" si="513"/>
        <v>#REF!</v>
      </c>
      <c r="AH116" s="135" t="e">
        <f t="shared" si="514"/>
        <v>#REF!</v>
      </c>
      <c r="AI116" s="135" t="e">
        <f t="shared" si="515"/>
        <v>#REF!</v>
      </c>
      <c r="AJ116" s="135" t="e">
        <f t="shared" si="516"/>
        <v>#REF!</v>
      </c>
      <c r="AK116" s="135" t="e">
        <f t="shared" si="517"/>
        <v>#REF!</v>
      </c>
      <c r="AL116" s="135" t="e">
        <f t="shared" si="518"/>
        <v>#REF!</v>
      </c>
      <c r="AM116" s="135" t="e">
        <f t="shared" si="519"/>
        <v>#REF!</v>
      </c>
      <c r="AN116" s="135" t="e">
        <f t="shared" si="520"/>
        <v>#REF!</v>
      </c>
      <c r="AO116" s="135" t="e">
        <f t="shared" si="521"/>
        <v>#REF!</v>
      </c>
      <c r="AP116" s="135" t="e">
        <f t="shared" si="522"/>
        <v>#REF!</v>
      </c>
      <c r="AQ116" s="135" t="e">
        <f t="shared" si="523"/>
        <v>#REF!</v>
      </c>
      <c r="AR116" s="135" t="e">
        <f t="shared" si="524"/>
        <v>#REF!</v>
      </c>
      <c r="AS116" s="135" t="e">
        <f t="shared" si="525"/>
        <v>#REF!</v>
      </c>
      <c r="AT116" s="135" t="e">
        <f t="shared" si="526"/>
        <v>#REF!</v>
      </c>
      <c r="AU116" s="135" t="e">
        <f t="shared" si="527"/>
        <v>#REF!</v>
      </c>
      <c r="AV116" s="135" t="e">
        <f t="shared" si="528"/>
        <v>#REF!</v>
      </c>
      <c r="AW116" s="135" t="e">
        <f t="shared" si="529"/>
        <v>#REF!</v>
      </c>
      <c r="AX116" s="135" t="e">
        <f t="shared" si="530"/>
        <v>#REF!</v>
      </c>
      <c r="AY116" s="135" t="e">
        <f t="shared" si="531"/>
        <v>#REF!</v>
      </c>
      <c r="AZ116" s="135" t="e">
        <f t="shared" si="532"/>
        <v>#REF!</v>
      </c>
      <c r="BA116" s="135" t="e">
        <f t="shared" si="533"/>
        <v>#REF!</v>
      </c>
      <c r="BB116" s="135" t="e">
        <f t="shared" si="534"/>
        <v>#REF!</v>
      </c>
      <c r="BC116" s="135" t="e">
        <f t="shared" si="535"/>
        <v>#REF!</v>
      </c>
      <c r="BD116" s="135" t="e">
        <f t="shared" si="536"/>
        <v>#REF!</v>
      </c>
      <c r="BE116" s="135" t="e">
        <f t="shared" si="537"/>
        <v>#REF!</v>
      </c>
      <c r="BF116" s="135" t="e">
        <f t="shared" si="538"/>
        <v>#REF!</v>
      </c>
      <c r="BG116" s="135" t="e">
        <f t="shared" si="539"/>
        <v>#REF!</v>
      </c>
      <c r="BH116" s="135" t="e">
        <f t="shared" si="540"/>
        <v>#REF!</v>
      </c>
      <c r="BI116" s="135" t="e">
        <f t="shared" si="541"/>
        <v>#REF!</v>
      </c>
      <c r="BJ116" s="135" t="e">
        <f t="shared" si="542"/>
        <v>#REF!</v>
      </c>
      <c r="BK116" s="135" t="e">
        <f t="shared" si="543"/>
        <v>#REF!</v>
      </c>
      <c r="BL116" s="135" t="e">
        <f t="shared" si="544"/>
        <v>#REF!</v>
      </c>
      <c r="BM116" s="135" t="e">
        <f t="shared" si="545"/>
        <v>#REF!</v>
      </c>
      <c r="BN116" s="135" t="e">
        <f t="shared" si="546"/>
        <v>#REF!</v>
      </c>
      <c r="BO116" s="135" t="e">
        <f t="shared" si="547"/>
        <v>#REF!</v>
      </c>
      <c r="BP116" s="135" t="e">
        <f t="shared" si="548"/>
        <v>#REF!</v>
      </c>
      <c r="BQ116" s="135" t="e">
        <f t="shared" si="549"/>
        <v>#REF!</v>
      </c>
      <c r="BR116" s="135" t="e">
        <f t="shared" si="550"/>
        <v>#REF!</v>
      </c>
      <c r="BS116" s="135" t="e">
        <f t="shared" si="551"/>
        <v>#REF!</v>
      </c>
      <c r="BT116" s="135" t="e">
        <f t="shared" si="552"/>
        <v>#REF!</v>
      </c>
      <c r="BU116" s="135" t="e">
        <f t="shared" si="553"/>
        <v>#REF!</v>
      </c>
      <c r="BV116" s="135" t="e">
        <f t="shared" si="554"/>
        <v>#REF!</v>
      </c>
      <c r="BW116" s="135" t="e">
        <f t="shared" si="555"/>
        <v>#REF!</v>
      </c>
      <c r="BX116" s="135" t="e">
        <f t="shared" si="556"/>
        <v>#REF!</v>
      </c>
      <c r="BY116" s="135" t="e">
        <f t="shared" si="557"/>
        <v>#REF!</v>
      </c>
      <c r="BZ116" s="135" t="e">
        <f t="shared" si="558"/>
        <v>#REF!</v>
      </c>
      <c r="CA116" s="135" t="e">
        <f t="shared" si="559"/>
        <v>#REF!</v>
      </c>
      <c r="CB116" s="135" t="e">
        <f t="shared" si="560"/>
        <v>#REF!</v>
      </c>
      <c r="CC116" s="135" t="e">
        <f t="shared" si="561"/>
        <v>#REF!</v>
      </c>
      <c r="CD116" s="135" t="e">
        <f t="shared" si="562"/>
        <v>#REF!</v>
      </c>
      <c r="CE116" s="135" t="e">
        <f t="shared" si="563"/>
        <v>#REF!</v>
      </c>
      <c r="CF116" s="135" t="e">
        <f t="shared" si="564"/>
        <v>#REF!</v>
      </c>
      <c r="CG116" s="135" t="e">
        <f t="shared" si="565"/>
        <v>#REF!</v>
      </c>
      <c r="CH116" s="135" t="e">
        <f t="shared" si="566"/>
        <v>#REF!</v>
      </c>
      <c r="CI116" s="135" t="e">
        <f t="shared" si="567"/>
        <v>#REF!</v>
      </c>
      <c r="CJ116" s="135" t="e">
        <f t="shared" si="568"/>
        <v>#REF!</v>
      </c>
      <c r="CK116" s="135" t="e">
        <f t="shared" si="569"/>
        <v>#REF!</v>
      </c>
      <c r="CL116" s="135" t="e">
        <f t="shared" si="570"/>
        <v>#REF!</v>
      </c>
      <c r="CM116" s="135" t="e">
        <f t="shared" si="571"/>
        <v>#REF!</v>
      </c>
      <c r="CN116" s="135" t="e">
        <f t="shared" si="572"/>
        <v>#REF!</v>
      </c>
      <c r="CO116" s="135" t="e">
        <f t="shared" si="573"/>
        <v>#REF!</v>
      </c>
      <c r="CP116" s="135" t="e">
        <f t="shared" si="574"/>
        <v>#REF!</v>
      </c>
      <c r="CQ116" s="135" t="e">
        <f t="shared" si="575"/>
        <v>#REF!</v>
      </c>
      <c r="CR116" s="135" t="e">
        <f t="shared" si="576"/>
        <v>#REF!</v>
      </c>
      <c r="CS116" s="135" t="e">
        <f t="shared" si="577"/>
        <v>#REF!</v>
      </c>
      <c r="CU116" s="36"/>
      <c r="CV116" s="36"/>
      <c r="CW116" s="36"/>
      <c r="CX116" s="36"/>
      <c r="CY116" s="36"/>
      <c r="CZ116" s="36"/>
      <c r="DA116" s="36"/>
      <c r="DB116" s="36"/>
      <c r="DC116" s="36"/>
      <c r="DD116" s="36"/>
      <c r="DE116" s="36"/>
      <c r="DF116" s="36"/>
      <c r="DG116" s="36"/>
      <c r="DH116" s="36"/>
      <c r="DI116" s="36"/>
      <c r="DJ116" s="36"/>
      <c r="DK116" s="36"/>
      <c r="DL116" s="36"/>
      <c r="DM116" s="36"/>
      <c r="DN116" s="36"/>
      <c r="DO116" s="36"/>
      <c r="DP116" s="36"/>
      <c r="DQ116" s="36"/>
      <c r="DR116" s="36"/>
      <c r="DS116" s="36"/>
      <c r="DT116" s="36"/>
      <c r="DU116" s="36"/>
      <c r="DV116" s="36"/>
      <c r="DW116" s="36"/>
      <c r="DX116" s="36"/>
      <c r="DY116" s="36"/>
      <c r="DZ116" s="36"/>
      <c r="EA116" s="36"/>
      <c r="EB116" s="36"/>
      <c r="EC116" s="36"/>
      <c r="ED116" s="36"/>
      <c r="EE116" s="36"/>
      <c r="EF116" s="36"/>
      <c r="EG116" s="36"/>
      <c r="EH116" s="36"/>
      <c r="EI116" s="36"/>
      <c r="EJ116" s="36"/>
      <c r="EK116" s="36"/>
      <c r="EL116" s="36"/>
      <c r="EM116" s="36"/>
      <c r="EN116" s="36"/>
    </row>
    <row r="117" spans="1:144">
      <c r="A117" s="146" t="s">
        <v>403</v>
      </c>
      <c r="B117" s="152" t="s">
        <v>404</v>
      </c>
      <c r="C117" s="147" t="e">
        <f t="shared" si="484"/>
        <v>#REF!</v>
      </c>
      <c r="D117" s="147"/>
      <c r="E117" s="135">
        <f t="shared" si="485"/>
        <v>0</v>
      </c>
      <c r="F117" s="135">
        <f t="shared" si="486"/>
        <v>0</v>
      </c>
      <c r="G117" s="135" t="e">
        <f t="shared" si="487"/>
        <v>#REF!</v>
      </c>
      <c r="H117" s="135" t="e">
        <f t="shared" si="488"/>
        <v>#REF!</v>
      </c>
      <c r="I117" s="135" t="e">
        <f t="shared" si="489"/>
        <v>#REF!</v>
      </c>
      <c r="J117" s="135" t="e">
        <f t="shared" si="490"/>
        <v>#REF!</v>
      </c>
      <c r="K117" s="135" t="e">
        <f t="shared" si="491"/>
        <v>#REF!</v>
      </c>
      <c r="L117" s="135" t="e">
        <f t="shared" si="492"/>
        <v>#REF!</v>
      </c>
      <c r="M117" s="135" t="e">
        <f t="shared" si="493"/>
        <v>#REF!</v>
      </c>
      <c r="N117" s="135">
        <f t="shared" si="494"/>
        <v>0</v>
      </c>
      <c r="O117" s="135">
        <f t="shared" si="495"/>
        <v>3</v>
      </c>
      <c r="P117" s="135">
        <f t="shared" si="496"/>
        <v>56</v>
      </c>
      <c r="Q117" s="135" t="e">
        <f t="shared" si="497"/>
        <v>#REF!</v>
      </c>
      <c r="R117" s="135" t="e">
        <f t="shared" si="498"/>
        <v>#REF!</v>
      </c>
      <c r="S117" s="135" t="e">
        <f t="shared" si="499"/>
        <v>#REF!</v>
      </c>
      <c r="T117" s="135" t="e">
        <f t="shared" si="500"/>
        <v>#REF!</v>
      </c>
      <c r="U117" s="135" t="e">
        <f t="shared" si="501"/>
        <v>#REF!</v>
      </c>
      <c r="V117" s="135" t="e">
        <f t="shared" si="502"/>
        <v>#REF!</v>
      </c>
      <c r="W117" s="135" t="e">
        <f t="shared" si="503"/>
        <v>#REF!</v>
      </c>
      <c r="X117" s="135" t="e">
        <f t="shared" si="504"/>
        <v>#REF!</v>
      </c>
      <c r="Y117" s="135" t="e">
        <f t="shared" si="505"/>
        <v>#REF!</v>
      </c>
      <c r="Z117" s="135" t="e">
        <f t="shared" si="506"/>
        <v>#REF!</v>
      </c>
      <c r="AA117" s="135" t="e">
        <f t="shared" si="507"/>
        <v>#REF!</v>
      </c>
      <c r="AB117" s="135" t="e">
        <f t="shared" si="508"/>
        <v>#REF!</v>
      </c>
      <c r="AC117" s="135" t="e">
        <f t="shared" si="509"/>
        <v>#REF!</v>
      </c>
      <c r="AD117" s="135" t="e">
        <f t="shared" si="510"/>
        <v>#REF!</v>
      </c>
      <c r="AE117" s="135" t="e">
        <f t="shared" si="511"/>
        <v>#REF!</v>
      </c>
      <c r="AF117" s="135" t="e">
        <f t="shared" si="512"/>
        <v>#REF!</v>
      </c>
      <c r="AG117" s="135" t="e">
        <f t="shared" si="513"/>
        <v>#REF!</v>
      </c>
      <c r="AH117" s="135" t="e">
        <f t="shared" si="514"/>
        <v>#REF!</v>
      </c>
      <c r="AI117" s="135" t="e">
        <f t="shared" si="515"/>
        <v>#REF!</v>
      </c>
      <c r="AJ117" s="135" t="e">
        <f t="shared" si="516"/>
        <v>#REF!</v>
      </c>
      <c r="AK117" s="135" t="e">
        <f t="shared" si="517"/>
        <v>#REF!</v>
      </c>
      <c r="AL117" s="135" t="e">
        <f t="shared" si="518"/>
        <v>#REF!</v>
      </c>
      <c r="AM117" s="135" t="e">
        <f t="shared" si="519"/>
        <v>#REF!</v>
      </c>
      <c r="AN117" s="135" t="e">
        <f t="shared" si="520"/>
        <v>#REF!</v>
      </c>
      <c r="AO117" s="135" t="e">
        <f t="shared" si="521"/>
        <v>#REF!</v>
      </c>
      <c r="AP117" s="135" t="e">
        <f t="shared" si="522"/>
        <v>#REF!</v>
      </c>
      <c r="AQ117" s="135" t="e">
        <f t="shared" si="523"/>
        <v>#REF!</v>
      </c>
      <c r="AR117" s="135" t="e">
        <f t="shared" si="524"/>
        <v>#REF!</v>
      </c>
      <c r="AS117" s="135" t="e">
        <f t="shared" si="525"/>
        <v>#REF!</v>
      </c>
      <c r="AT117" s="135" t="e">
        <f t="shared" si="526"/>
        <v>#REF!</v>
      </c>
      <c r="AU117" s="135" t="e">
        <f t="shared" si="527"/>
        <v>#REF!</v>
      </c>
      <c r="AV117" s="135" t="e">
        <f t="shared" si="528"/>
        <v>#REF!</v>
      </c>
      <c r="AW117" s="135" t="e">
        <f t="shared" si="529"/>
        <v>#REF!</v>
      </c>
      <c r="AX117" s="135" t="e">
        <f t="shared" si="530"/>
        <v>#REF!</v>
      </c>
      <c r="AY117" s="135" t="e">
        <f t="shared" si="531"/>
        <v>#REF!</v>
      </c>
      <c r="AZ117" s="135" t="e">
        <f t="shared" si="532"/>
        <v>#REF!</v>
      </c>
      <c r="BA117" s="135" t="e">
        <f t="shared" si="533"/>
        <v>#REF!</v>
      </c>
      <c r="BB117" s="135" t="e">
        <f t="shared" si="534"/>
        <v>#REF!</v>
      </c>
      <c r="BC117" s="135" t="e">
        <f t="shared" si="535"/>
        <v>#REF!</v>
      </c>
      <c r="BD117" s="135" t="e">
        <f t="shared" si="536"/>
        <v>#REF!</v>
      </c>
      <c r="BE117" s="135" t="e">
        <f t="shared" si="537"/>
        <v>#REF!</v>
      </c>
      <c r="BF117" s="135" t="e">
        <f t="shared" si="538"/>
        <v>#REF!</v>
      </c>
      <c r="BG117" s="135" t="e">
        <f t="shared" si="539"/>
        <v>#REF!</v>
      </c>
      <c r="BH117" s="135" t="e">
        <f t="shared" si="540"/>
        <v>#REF!</v>
      </c>
      <c r="BI117" s="135" t="e">
        <f t="shared" si="541"/>
        <v>#REF!</v>
      </c>
      <c r="BJ117" s="135" t="e">
        <f t="shared" si="542"/>
        <v>#REF!</v>
      </c>
      <c r="BK117" s="135" t="e">
        <f t="shared" si="543"/>
        <v>#REF!</v>
      </c>
      <c r="BL117" s="135" t="e">
        <f t="shared" si="544"/>
        <v>#REF!</v>
      </c>
      <c r="BM117" s="135" t="e">
        <f t="shared" si="545"/>
        <v>#REF!</v>
      </c>
      <c r="BN117" s="135" t="e">
        <f t="shared" si="546"/>
        <v>#REF!</v>
      </c>
      <c r="BO117" s="135" t="e">
        <f t="shared" si="547"/>
        <v>#REF!</v>
      </c>
      <c r="BP117" s="135" t="e">
        <f t="shared" si="548"/>
        <v>#REF!</v>
      </c>
      <c r="BQ117" s="135" t="e">
        <f t="shared" si="549"/>
        <v>#REF!</v>
      </c>
      <c r="BR117" s="135" t="e">
        <f t="shared" si="550"/>
        <v>#REF!</v>
      </c>
      <c r="BS117" s="135" t="e">
        <f t="shared" si="551"/>
        <v>#REF!</v>
      </c>
      <c r="BT117" s="135" t="e">
        <f t="shared" si="552"/>
        <v>#REF!</v>
      </c>
      <c r="BU117" s="135" t="e">
        <f t="shared" si="553"/>
        <v>#REF!</v>
      </c>
      <c r="BV117" s="135" t="e">
        <f t="shared" si="554"/>
        <v>#REF!</v>
      </c>
      <c r="BW117" s="135" t="e">
        <f t="shared" si="555"/>
        <v>#REF!</v>
      </c>
      <c r="BX117" s="135" t="e">
        <f t="shared" si="556"/>
        <v>#REF!</v>
      </c>
      <c r="BY117" s="135" t="e">
        <f t="shared" si="557"/>
        <v>#REF!</v>
      </c>
      <c r="BZ117" s="135" t="e">
        <f t="shared" si="558"/>
        <v>#REF!</v>
      </c>
      <c r="CA117" s="135" t="e">
        <f t="shared" si="559"/>
        <v>#REF!</v>
      </c>
      <c r="CB117" s="135" t="e">
        <f t="shared" si="560"/>
        <v>#REF!</v>
      </c>
      <c r="CC117" s="135" t="e">
        <f t="shared" si="561"/>
        <v>#REF!</v>
      </c>
      <c r="CD117" s="135" t="e">
        <f t="shared" si="562"/>
        <v>#REF!</v>
      </c>
      <c r="CE117" s="135" t="e">
        <f t="shared" si="563"/>
        <v>#REF!</v>
      </c>
      <c r="CF117" s="135" t="e">
        <f t="shared" si="564"/>
        <v>#REF!</v>
      </c>
      <c r="CG117" s="135" t="e">
        <f t="shared" si="565"/>
        <v>#REF!</v>
      </c>
      <c r="CH117" s="135" t="e">
        <f t="shared" si="566"/>
        <v>#REF!</v>
      </c>
      <c r="CI117" s="135" t="e">
        <f t="shared" si="567"/>
        <v>#REF!</v>
      </c>
      <c r="CJ117" s="135" t="e">
        <f t="shared" si="568"/>
        <v>#REF!</v>
      </c>
      <c r="CK117" s="135" t="e">
        <f t="shared" si="569"/>
        <v>#REF!</v>
      </c>
      <c r="CL117" s="135" t="e">
        <f t="shared" si="570"/>
        <v>#REF!</v>
      </c>
      <c r="CM117" s="135" t="e">
        <f t="shared" si="571"/>
        <v>#REF!</v>
      </c>
      <c r="CN117" s="135" t="e">
        <f t="shared" si="572"/>
        <v>#REF!</v>
      </c>
      <c r="CO117" s="135" t="e">
        <f t="shared" si="573"/>
        <v>#REF!</v>
      </c>
      <c r="CP117" s="135" t="e">
        <f t="shared" si="574"/>
        <v>#REF!</v>
      </c>
      <c r="CQ117" s="135" t="e">
        <f t="shared" si="575"/>
        <v>#REF!</v>
      </c>
      <c r="CR117" s="135" t="e">
        <f t="shared" si="576"/>
        <v>#REF!</v>
      </c>
      <c r="CS117" s="135" t="e">
        <f t="shared" si="577"/>
        <v>#REF!</v>
      </c>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row>
    <row r="118" spans="1:144">
      <c r="A118" s="152" t="s">
        <v>405</v>
      </c>
      <c r="B118" s="152" t="s">
        <v>406</v>
      </c>
      <c r="C118" s="147" t="e">
        <f t="shared" si="484"/>
        <v>#REF!</v>
      </c>
      <c r="D118" s="147"/>
      <c r="E118" s="135">
        <f t="shared" si="485"/>
        <v>0</v>
      </c>
      <c r="F118" s="135">
        <f t="shared" si="486"/>
        <v>0</v>
      </c>
      <c r="G118" s="135" t="e">
        <f t="shared" si="487"/>
        <v>#REF!</v>
      </c>
      <c r="H118" s="135" t="e">
        <f t="shared" si="488"/>
        <v>#REF!</v>
      </c>
      <c r="I118" s="135" t="e">
        <f t="shared" si="489"/>
        <v>#REF!</v>
      </c>
      <c r="J118" s="135" t="e">
        <f t="shared" si="490"/>
        <v>#REF!</v>
      </c>
      <c r="K118" s="135" t="e">
        <f t="shared" si="491"/>
        <v>#REF!</v>
      </c>
      <c r="L118" s="135" t="e">
        <f t="shared" si="492"/>
        <v>#REF!</v>
      </c>
      <c r="M118" s="135" t="e">
        <f t="shared" si="493"/>
        <v>#REF!</v>
      </c>
      <c r="N118" s="135">
        <f t="shared" si="494"/>
        <v>0</v>
      </c>
      <c r="O118" s="135">
        <f t="shared" si="495"/>
        <v>0</v>
      </c>
      <c r="P118" s="135">
        <f t="shared" si="496"/>
        <v>47</v>
      </c>
      <c r="Q118" s="135" t="e">
        <f t="shared" si="497"/>
        <v>#REF!</v>
      </c>
      <c r="R118" s="135" t="e">
        <f t="shared" si="498"/>
        <v>#REF!</v>
      </c>
      <c r="S118" s="135" t="e">
        <f t="shared" si="499"/>
        <v>#REF!</v>
      </c>
      <c r="T118" s="135" t="e">
        <f t="shared" si="500"/>
        <v>#REF!</v>
      </c>
      <c r="U118" s="135" t="e">
        <f t="shared" si="501"/>
        <v>#REF!</v>
      </c>
      <c r="V118" s="135" t="e">
        <f t="shared" si="502"/>
        <v>#REF!</v>
      </c>
      <c r="W118" s="135" t="e">
        <f t="shared" si="503"/>
        <v>#REF!</v>
      </c>
      <c r="X118" s="135" t="e">
        <f t="shared" si="504"/>
        <v>#REF!</v>
      </c>
      <c r="Y118" s="135" t="e">
        <f t="shared" si="505"/>
        <v>#REF!</v>
      </c>
      <c r="Z118" s="135" t="e">
        <f t="shared" si="506"/>
        <v>#REF!</v>
      </c>
      <c r="AA118" s="135" t="e">
        <f t="shared" si="507"/>
        <v>#REF!</v>
      </c>
      <c r="AB118" s="135" t="e">
        <f t="shared" si="508"/>
        <v>#REF!</v>
      </c>
      <c r="AC118" s="135" t="e">
        <f t="shared" si="509"/>
        <v>#REF!</v>
      </c>
      <c r="AD118" s="135" t="e">
        <f t="shared" si="510"/>
        <v>#REF!</v>
      </c>
      <c r="AE118" s="135" t="e">
        <f t="shared" si="511"/>
        <v>#REF!</v>
      </c>
      <c r="AF118" s="135" t="e">
        <f t="shared" si="512"/>
        <v>#REF!</v>
      </c>
      <c r="AG118" s="135" t="e">
        <f t="shared" si="513"/>
        <v>#REF!</v>
      </c>
      <c r="AH118" s="135" t="e">
        <f t="shared" si="514"/>
        <v>#REF!</v>
      </c>
      <c r="AI118" s="135" t="e">
        <f t="shared" si="515"/>
        <v>#REF!</v>
      </c>
      <c r="AJ118" s="135" t="e">
        <f t="shared" si="516"/>
        <v>#REF!</v>
      </c>
      <c r="AK118" s="135" t="e">
        <f t="shared" si="517"/>
        <v>#REF!</v>
      </c>
      <c r="AL118" s="135" t="e">
        <f t="shared" si="518"/>
        <v>#REF!</v>
      </c>
      <c r="AM118" s="135" t="e">
        <f t="shared" si="519"/>
        <v>#REF!</v>
      </c>
      <c r="AN118" s="135" t="e">
        <f t="shared" si="520"/>
        <v>#REF!</v>
      </c>
      <c r="AO118" s="135" t="e">
        <f t="shared" si="521"/>
        <v>#REF!</v>
      </c>
      <c r="AP118" s="135" t="e">
        <f t="shared" si="522"/>
        <v>#REF!</v>
      </c>
      <c r="AQ118" s="135" t="e">
        <f t="shared" si="523"/>
        <v>#REF!</v>
      </c>
      <c r="AR118" s="135" t="e">
        <f t="shared" si="524"/>
        <v>#REF!</v>
      </c>
      <c r="AS118" s="135" t="e">
        <f t="shared" si="525"/>
        <v>#REF!</v>
      </c>
      <c r="AT118" s="135" t="e">
        <f t="shared" si="526"/>
        <v>#REF!</v>
      </c>
      <c r="AU118" s="135" t="e">
        <f t="shared" si="527"/>
        <v>#REF!</v>
      </c>
      <c r="AV118" s="135" t="e">
        <f t="shared" si="528"/>
        <v>#REF!</v>
      </c>
      <c r="AW118" s="135" t="e">
        <f t="shared" si="529"/>
        <v>#REF!</v>
      </c>
      <c r="AX118" s="135" t="e">
        <f t="shared" si="530"/>
        <v>#REF!</v>
      </c>
      <c r="AY118" s="135" t="e">
        <f t="shared" si="531"/>
        <v>#REF!</v>
      </c>
      <c r="AZ118" s="135" t="e">
        <f t="shared" si="532"/>
        <v>#REF!</v>
      </c>
      <c r="BA118" s="135" t="e">
        <f t="shared" si="533"/>
        <v>#REF!</v>
      </c>
      <c r="BB118" s="135" t="e">
        <f t="shared" si="534"/>
        <v>#REF!</v>
      </c>
      <c r="BC118" s="135" t="e">
        <f t="shared" si="535"/>
        <v>#REF!</v>
      </c>
      <c r="BD118" s="135" t="e">
        <f t="shared" si="536"/>
        <v>#REF!</v>
      </c>
      <c r="BE118" s="135" t="e">
        <f t="shared" si="537"/>
        <v>#REF!</v>
      </c>
      <c r="BF118" s="135" t="e">
        <f t="shared" si="538"/>
        <v>#REF!</v>
      </c>
      <c r="BG118" s="135" t="e">
        <f t="shared" si="539"/>
        <v>#REF!</v>
      </c>
      <c r="BH118" s="135" t="e">
        <f t="shared" si="540"/>
        <v>#REF!</v>
      </c>
      <c r="BI118" s="135" t="e">
        <f t="shared" si="541"/>
        <v>#REF!</v>
      </c>
      <c r="BJ118" s="135" t="e">
        <f t="shared" si="542"/>
        <v>#REF!</v>
      </c>
      <c r="BK118" s="135" t="e">
        <f t="shared" si="543"/>
        <v>#REF!</v>
      </c>
      <c r="BL118" s="135" t="e">
        <f t="shared" si="544"/>
        <v>#REF!</v>
      </c>
      <c r="BM118" s="135" t="e">
        <f t="shared" si="545"/>
        <v>#REF!</v>
      </c>
      <c r="BN118" s="135" t="e">
        <f t="shared" si="546"/>
        <v>#REF!</v>
      </c>
      <c r="BO118" s="135" t="e">
        <f t="shared" si="547"/>
        <v>#REF!</v>
      </c>
      <c r="BP118" s="135" t="e">
        <f t="shared" si="548"/>
        <v>#REF!</v>
      </c>
      <c r="BQ118" s="135" t="e">
        <f t="shared" si="549"/>
        <v>#REF!</v>
      </c>
      <c r="BR118" s="135" t="e">
        <f t="shared" si="550"/>
        <v>#REF!</v>
      </c>
      <c r="BS118" s="135" t="e">
        <f t="shared" si="551"/>
        <v>#REF!</v>
      </c>
      <c r="BT118" s="135" t="e">
        <f t="shared" si="552"/>
        <v>#REF!</v>
      </c>
      <c r="BU118" s="135" t="e">
        <f t="shared" si="553"/>
        <v>#REF!</v>
      </c>
      <c r="BV118" s="135" t="e">
        <f t="shared" si="554"/>
        <v>#REF!</v>
      </c>
      <c r="BW118" s="135" t="e">
        <f t="shared" si="555"/>
        <v>#REF!</v>
      </c>
      <c r="BX118" s="135" t="e">
        <f t="shared" si="556"/>
        <v>#REF!</v>
      </c>
      <c r="BY118" s="135" t="e">
        <f t="shared" si="557"/>
        <v>#REF!</v>
      </c>
      <c r="BZ118" s="135" t="e">
        <f t="shared" si="558"/>
        <v>#REF!</v>
      </c>
      <c r="CA118" s="135" t="e">
        <f t="shared" si="559"/>
        <v>#REF!</v>
      </c>
      <c r="CB118" s="135" t="e">
        <f t="shared" si="560"/>
        <v>#REF!</v>
      </c>
      <c r="CC118" s="135" t="e">
        <f t="shared" si="561"/>
        <v>#REF!</v>
      </c>
      <c r="CD118" s="135" t="e">
        <f t="shared" si="562"/>
        <v>#REF!</v>
      </c>
      <c r="CE118" s="135" t="e">
        <f t="shared" si="563"/>
        <v>#REF!</v>
      </c>
      <c r="CF118" s="135" t="e">
        <f t="shared" si="564"/>
        <v>#REF!</v>
      </c>
      <c r="CG118" s="135" t="e">
        <f t="shared" si="565"/>
        <v>#REF!</v>
      </c>
      <c r="CH118" s="135" t="e">
        <f t="shared" si="566"/>
        <v>#REF!</v>
      </c>
      <c r="CI118" s="135" t="e">
        <f t="shared" si="567"/>
        <v>#REF!</v>
      </c>
      <c r="CJ118" s="135" t="e">
        <f t="shared" si="568"/>
        <v>#REF!</v>
      </c>
      <c r="CK118" s="135" t="e">
        <f t="shared" si="569"/>
        <v>#REF!</v>
      </c>
      <c r="CL118" s="135" t="e">
        <f t="shared" si="570"/>
        <v>#REF!</v>
      </c>
      <c r="CM118" s="135" t="e">
        <f t="shared" si="571"/>
        <v>#REF!</v>
      </c>
      <c r="CN118" s="135" t="e">
        <f t="shared" si="572"/>
        <v>#REF!</v>
      </c>
      <c r="CO118" s="135" t="e">
        <f t="shared" si="573"/>
        <v>#REF!</v>
      </c>
      <c r="CP118" s="135" t="e">
        <f t="shared" si="574"/>
        <v>#REF!</v>
      </c>
      <c r="CQ118" s="135" t="e">
        <f t="shared" si="575"/>
        <v>#REF!</v>
      </c>
      <c r="CR118" s="135" t="e">
        <f t="shared" si="576"/>
        <v>#REF!</v>
      </c>
      <c r="CS118" s="135" t="e">
        <f t="shared" si="577"/>
        <v>#REF!</v>
      </c>
      <c r="CU118" s="36"/>
      <c r="CV118" s="36"/>
      <c r="CW118" s="36"/>
      <c r="CX118" s="36"/>
      <c r="CY118" s="36"/>
      <c r="CZ118" s="36"/>
      <c r="DA118" s="36"/>
      <c r="DB118" s="36"/>
      <c r="DC118" s="36"/>
      <c r="DD118" s="36"/>
      <c r="DE118" s="36"/>
      <c r="DF118" s="36"/>
      <c r="DG118" s="36"/>
      <c r="DH118" s="36"/>
      <c r="DI118" s="36"/>
      <c r="DJ118" s="36"/>
      <c r="DK118" s="36"/>
      <c r="DL118" s="36"/>
      <c r="DM118" s="36"/>
      <c r="DN118" s="36"/>
      <c r="DO118" s="36"/>
      <c r="DP118" s="36"/>
      <c r="DQ118" s="36"/>
      <c r="DR118" s="36"/>
      <c r="DS118" s="36"/>
      <c r="DT118" s="36"/>
      <c r="DU118" s="36"/>
      <c r="DV118" s="36"/>
      <c r="DW118" s="36"/>
      <c r="DX118" s="36"/>
      <c r="DY118" s="36"/>
      <c r="DZ118" s="36"/>
      <c r="EA118" s="36"/>
      <c r="EB118" s="36"/>
      <c r="EC118" s="36"/>
      <c r="ED118" s="36"/>
      <c r="EE118" s="36"/>
      <c r="EF118" s="36"/>
      <c r="EG118" s="36"/>
      <c r="EH118" s="36"/>
      <c r="EI118" s="36"/>
      <c r="EJ118" s="36"/>
      <c r="EK118" s="36"/>
      <c r="EL118" s="36"/>
      <c r="EM118" s="36"/>
      <c r="EN118" s="36"/>
    </row>
    <row r="119" spans="1:144">
      <c r="A119" s="158"/>
      <c r="B119" s="148" t="s">
        <v>269</v>
      </c>
      <c r="C119" s="159"/>
      <c r="D119" s="159"/>
      <c r="E119" s="160">
        <f t="shared" ref="E119:CS119" si="578">SUM(E113:E118)</f>
        <v>2</v>
      </c>
      <c r="F119" s="160">
        <f t="shared" si="578"/>
        <v>8</v>
      </c>
      <c r="G119" s="160" t="e">
        <f t="shared" si="578"/>
        <v>#REF!</v>
      </c>
      <c r="H119" s="160" t="e">
        <f t="shared" si="578"/>
        <v>#REF!</v>
      </c>
      <c r="I119" s="160" t="e">
        <f t="shared" si="578"/>
        <v>#REF!</v>
      </c>
      <c r="J119" s="160" t="e">
        <f t="shared" si="578"/>
        <v>#REF!</v>
      </c>
      <c r="K119" s="160" t="e">
        <f t="shared" si="578"/>
        <v>#REF!</v>
      </c>
      <c r="L119" s="160" t="e">
        <f t="shared" si="578"/>
        <v>#REF!</v>
      </c>
      <c r="M119" s="160" t="e">
        <f t="shared" si="578"/>
        <v>#REF!</v>
      </c>
      <c r="N119" s="160">
        <f t="shared" si="578"/>
        <v>0</v>
      </c>
      <c r="O119" s="160">
        <f t="shared" si="578"/>
        <v>20</v>
      </c>
      <c r="P119" s="160">
        <f t="shared" si="578"/>
        <v>461</v>
      </c>
      <c r="Q119" s="160" t="e">
        <f t="shared" si="578"/>
        <v>#REF!</v>
      </c>
      <c r="R119" s="160" t="e">
        <f t="shared" si="578"/>
        <v>#REF!</v>
      </c>
      <c r="S119" s="160" t="e">
        <f t="shared" si="578"/>
        <v>#REF!</v>
      </c>
      <c r="T119" s="160" t="e">
        <f t="shared" si="578"/>
        <v>#REF!</v>
      </c>
      <c r="U119" s="160" t="e">
        <f t="shared" si="578"/>
        <v>#REF!</v>
      </c>
      <c r="V119" s="160" t="e">
        <f t="shared" si="578"/>
        <v>#REF!</v>
      </c>
      <c r="W119" s="160" t="e">
        <f t="shared" si="578"/>
        <v>#REF!</v>
      </c>
      <c r="X119" s="160" t="e">
        <f t="shared" si="578"/>
        <v>#REF!</v>
      </c>
      <c r="Y119" s="160" t="e">
        <f t="shared" si="578"/>
        <v>#REF!</v>
      </c>
      <c r="Z119" s="160" t="e">
        <f t="shared" si="578"/>
        <v>#REF!</v>
      </c>
      <c r="AA119" s="160" t="e">
        <f t="shared" si="578"/>
        <v>#REF!</v>
      </c>
      <c r="AB119" s="160" t="e">
        <f t="shared" si="578"/>
        <v>#REF!</v>
      </c>
      <c r="AC119" s="160" t="e">
        <f t="shared" si="578"/>
        <v>#REF!</v>
      </c>
      <c r="AD119" s="160" t="e">
        <f t="shared" si="578"/>
        <v>#REF!</v>
      </c>
      <c r="AE119" s="160" t="e">
        <f t="shared" si="578"/>
        <v>#REF!</v>
      </c>
      <c r="AF119" s="160" t="e">
        <f t="shared" si="578"/>
        <v>#REF!</v>
      </c>
      <c r="AG119" s="160" t="e">
        <f t="shared" si="578"/>
        <v>#REF!</v>
      </c>
      <c r="AH119" s="160" t="e">
        <f t="shared" si="578"/>
        <v>#REF!</v>
      </c>
      <c r="AI119" s="160" t="e">
        <f t="shared" si="578"/>
        <v>#REF!</v>
      </c>
      <c r="AJ119" s="160" t="e">
        <f t="shared" si="578"/>
        <v>#REF!</v>
      </c>
      <c r="AK119" s="160" t="e">
        <f t="shared" si="578"/>
        <v>#REF!</v>
      </c>
      <c r="AL119" s="160" t="e">
        <f t="shared" si="578"/>
        <v>#REF!</v>
      </c>
      <c r="AM119" s="160" t="e">
        <f t="shared" si="578"/>
        <v>#REF!</v>
      </c>
      <c r="AN119" s="160" t="e">
        <f t="shared" si="578"/>
        <v>#REF!</v>
      </c>
      <c r="AO119" s="160" t="e">
        <f t="shared" si="578"/>
        <v>#REF!</v>
      </c>
      <c r="AP119" s="160" t="e">
        <f t="shared" si="578"/>
        <v>#REF!</v>
      </c>
      <c r="AQ119" s="160" t="e">
        <f t="shared" si="578"/>
        <v>#REF!</v>
      </c>
      <c r="AR119" s="160" t="e">
        <f t="shared" si="578"/>
        <v>#REF!</v>
      </c>
      <c r="AS119" s="160" t="e">
        <f t="shared" si="578"/>
        <v>#REF!</v>
      </c>
      <c r="AT119" s="160" t="e">
        <f t="shared" si="578"/>
        <v>#REF!</v>
      </c>
      <c r="AU119" s="160" t="e">
        <f t="shared" si="578"/>
        <v>#REF!</v>
      </c>
      <c r="AV119" s="160" t="e">
        <f t="shared" si="578"/>
        <v>#REF!</v>
      </c>
      <c r="AW119" s="160" t="e">
        <f t="shared" si="578"/>
        <v>#REF!</v>
      </c>
      <c r="AX119" s="160" t="e">
        <f t="shared" si="578"/>
        <v>#REF!</v>
      </c>
      <c r="AY119" s="160" t="e">
        <f t="shared" si="578"/>
        <v>#REF!</v>
      </c>
      <c r="AZ119" s="160" t="e">
        <f t="shared" si="578"/>
        <v>#REF!</v>
      </c>
      <c r="BA119" s="160" t="e">
        <f t="shared" si="578"/>
        <v>#REF!</v>
      </c>
      <c r="BB119" s="160" t="e">
        <f t="shared" si="578"/>
        <v>#REF!</v>
      </c>
      <c r="BC119" s="160" t="e">
        <f t="shared" si="578"/>
        <v>#REF!</v>
      </c>
      <c r="BD119" s="160" t="e">
        <f t="shared" si="578"/>
        <v>#REF!</v>
      </c>
      <c r="BE119" s="160" t="e">
        <f t="shared" si="578"/>
        <v>#REF!</v>
      </c>
      <c r="BF119" s="160" t="e">
        <f t="shared" si="578"/>
        <v>#REF!</v>
      </c>
      <c r="BG119" s="160" t="e">
        <f t="shared" si="578"/>
        <v>#REF!</v>
      </c>
      <c r="BH119" s="160" t="e">
        <f t="shared" si="578"/>
        <v>#REF!</v>
      </c>
      <c r="BI119" s="160" t="e">
        <f t="shared" si="578"/>
        <v>#REF!</v>
      </c>
      <c r="BJ119" s="160" t="e">
        <f t="shared" si="578"/>
        <v>#REF!</v>
      </c>
      <c r="BK119" s="160" t="e">
        <f t="shared" si="578"/>
        <v>#REF!</v>
      </c>
      <c r="BL119" s="160" t="e">
        <f t="shared" si="578"/>
        <v>#REF!</v>
      </c>
      <c r="BM119" s="160" t="e">
        <f t="shared" si="578"/>
        <v>#REF!</v>
      </c>
      <c r="BN119" s="160" t="e">
        <f t="shared" si="578"/>
        <v>#REF!</v>
      </c>
      <c r="BO119" s="160" t="e">
        <f t="shared" si="578"/>
        <v>#REF!</v>
      </c>
      <c r="BP119" s="160" t="e">
        <f t="shared" si="578"/>
        <v>#REF!</v>
      </c>
      <c r="BQ119" s="160" t="e">
        <f t="shared" si="578"/>
        <v>#REF!</v>
      </c>
      <c r="BR119" s="160" t="e">
        <f t="shared" si="578"/>
        <v>#REF!</v>
      </c>
      <c r="BS119" s="160" t="e">
        <f t="shared" si="578"/>
        <v>#REF!</v>
      </c>
      <c r="BT119" s="160" t="e">
        <f t="shared" si="578"/>
        <v>#REF!</v>
      </c>
      <c r="BU119" s="160" t="e">
        <f t="shared" si="578"/>
        <v>#REF!</v>
      </c>
      <c r="BV119" s="160" t="e">
        <f t="shared" si="578"/>
        <v>#REF!</v>
      </c>
      <c r="BW119" s="160" t="e">
        <f t="shared" si="578"/>
        <v>#REF!</v>
      </c>
      <c r="BX119" s="160" t="e">
        <f t="shared" si="578"/>
        <v>#REF!</v>
      </c>
      <c r="BY119" s="160" t="e">
        <f t="shared" si="578"/>
        <v>#REF!</v>
      </c>
      <c r="BZ119" s="160" t="e">
        <f t="shared" si="578"/>
        <v>#REF!</v>
      </c>
      <c r="CA119" s="160" t="e">
        <f t="shared" si="578"/>
        <v>#REF!</v>
      </c>
      <c r="CB119" s="160" t="e">
        <f t="shared" si="578"/>
        <v>#REF!</v>
      </c>
      <c r="CC119" s="160" t="e">
        <f t="shared" si="578"/>
        <v>#REF!</v>
      </c>
      <c r="CD119" s="160" t="e">
        <f t="shared" si="578"/>
        <v>#REF!</v>
      </c>
      <c r="CE119" s="160" t="e">
        <f t="shared" si="578"/>
        <v>#REF!</v>
      </c>
      <c r="CF119" s="160" t="e">
        <f t="shared" si="578"/>
        <v>#REF!</v>
      </c>
      <c r="CG119" s="160" t="e">
        <f t="shared" si="578"/>
        <v>#REF!</v>
      </c>
      <c r="CH119" s="160" t="e">
        <f t="shared" si="578"/>
        <v>#REF!</v>
      </c>
      <c r="CI119" s="160" t="e">
        <f t="shared" si="578"/>
        <v>#REF!</v>
      </c>
      <c r="CJ119" s="160" t="e">
        <f t="shared" si="578"/>
        <v>#REF!</v>
      </c>
      <c r="CK119" s="160" t="e">
        <f t="shared" si="578"/>
        <v>#REF!</v>
      </c>
      <c r="CL119" s="160" t="e">
        <f t="shared" si="578"/>
        <v>#REF!</v>
      </c>
      <c r="CM119" s="160" t="e">
        <f t="shared" si="578"/>
        <v>#REF!</v>
      </c>
      <c r="CN119" s="160" t="e">
        <f t="shared" si="578"/>
        <v>#REF!</v>
      </c>
      <c r="CO119" s="160" t="e">
        <f t="shared" si="578"/>
        <v>#REF!</v>
      </c>
      <c r="CP119" s="160" t="e">
        <f t="shared" si="578"/>
        <v>#REF!</v>
      </c>
      <c r="CQ119" s="160" t="e">
        <f t="shared" si="578"/>
        <v>#REF!</v>
      </c>
      <c r="CR119" s="160" t="e">
        <f t="shared" si="578"/>
        <v>#REF!</v>
      </c>
      <c r="CS119" s="160" t="e">
        <f t="shared" si="578"/>
        <v>#REF!</v>
      </c>
      <c r="CT119" s="161"/>
      <c r="CU119" s="158"/>
      <c r="CV119" s="158"/>
      <c r="CW119" s="158"/>
      <c r="CX119" s="158"/>
      <c r="CY119" s="158"/>
      <c r="CZ119" s="158"/>
      <c r="DA119" s="158"/>
      <c r="DB119" s="158"/>
      <c r="DC119" s="158"/>
      <c r="DD119" s="158"/>
      <c r="DE119" s="158"/>
      <c r="DF119" s="158"/>
      <c r="DG119" s="158"/>
      <c r="DH119" s="158"/>
      <c r="DI119" s="158"/>
      <c r="DJ119" s="158"/>
      <c r="DK119" s="158"/>
      <c r="DL119" s="158"/>
      <c r="DM119" s="158"/>
      <c r="DN119" s="158"/>
      <c r="DO119" s="158"/>
      <c r="DP119" s="158"/>
      <c r="DQ119" s="158"/>
      <c r="DR119" s="158"/>
      <c r="DS119" s="158"/>
      <c r="DT119" s="158"/>
      <c r="DU119" s="158"/>
      <c r="DV119" s="158"/>
      <c r="DW119" s="158"/>
      <c r="DX119" s="158"/>
      <c r="DY119" s="158"/>
      <c r="DZ119" s="158"/>
      <c r="EA119" s="158"/>
      <c r="EB119" s="158"/>
      <c r="EC119" s="158"/>
      <c r="ED119" s="158"/>
      <c r="EE119" s="158"/>
      <c r="EF119" s="158"/>
      <c r="EG119" s="158"/>
      <c r="EH119" s="158"/>
      <c r="EI119" s="158"/>
      <c r="EJ119" s="158"/>
      <c r="EK119" s="158"/>
      <c r="EL119" s="158"/>
      <c r="EM119" s="158"/>
      <c r="EN119" s="158"/>
    </row>
    <row r="120" spans="1:144">
      <c r="A120" s="36"/>
      <c r="B120" s="36"/>
      <c r="C120" s="144"/>
      <c r="D120" s="144"/>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5"/>
      <c r="CK120" s="135"/>
      <c r="CL120" s="135"/>
      <c r="CM120" s="135"/>
      <c r="CN120" s="135"/>
      <c r="CO120" s="135"/>
      <c r="CP120" s="135"/>
      <c r="CQ120" s="135"/>
      <c r="CR120" s="135"/>
      <c r="CU120" s="36"/>
      <c r="CV120" s="36"/>
      <c r="CW120" s="36"/>
      <c r="CX120" s="36"/>
      <c r="CY120" s="36"/>
      <c r="CZ120" s="36"/>
      <c r="DA120" s="36"/>
      <c r="DB120" s="36"/>
      <c r="DC120" s="36"/>
      <c r="DD120" s="36"/>
      <c r="DE120" s="36"/>
      <c r="DF120" s="36"/>
      <c r="DG120" s="36"/>
      <c r="DH120" s="36"/>
      <c r="DI120" s="36"/>
      <c r="DJ120" s="36"/>
      <c r="DK120" s="36"/>
      <c r="DL120" s="36"/>
      <c r="DM120" s="36"/>
      <c r="DN120" s="36"/>
      <c r="DO120" s="36"/>
      <c r="DP120" s="36"/>
      <c r="DQ120" s="36"/>
      <c r="DR120" s="36"/>
      <c r="DS120" s="36"/>
      <c r="DT120" s="36"/>
      <c r="DU120" s="36"/>
      <c r="DV120" s="36"/>
      <c r="DW120" s="36"/>
      <c r="DX120" s="36"/>
      <c r="DY120" s="36"/>
      <c r="DZ120" s="36"/>
      <c r="EA120" s="36"/>
      <c r="EB120" s="36"/>
      <c r="EC120" s="36"/>
      <c r="ED120" s="36"/>
      <c r="EE120" s="36"/>
      <c r="EF120" s="36"/>
      <c r="EG120" s="36"/>
      <c r="EH120" s="36"/>
      <c r="EI120" s="36"/>
      <c r="EJ120" s="36"/>
      <c r="EK120" s="36"/>
      <c r="EL120" s="36"/>
      <c r="EM120" s="36"/>
      <c r="EN120" s="36"/>
    </row>
    <row r="121" spans="1:144">
      <c r="A121" s="36"/>
      <c r="B121" s="36"/>
      <c r="C121" s="144"/>
      <c r="D121" s="144"/>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35"/>
      <c r="CG121" s="135"/>
      <c r="CH121" s="135"/>
      <c r="CI121" s="135"/>
      <c r="CJ121" s="135"/>
      <c r="CK121" s="135"/>
      <c r="CL121" s="135"/>
      <c r="CM121" s="135"/>
      <c r="CN121" s="135"/>
      <c r="CO121" s="135"/>
      <c r="CP121" s="135"/>
      <c r="CQ121" s="135"/>
      <c r="CR121" s="135"/>
      <c r="CU121" s="36"/>
      <c r="CV121" s="36"/>
      <c r="CW121" s="36"/>
      <c r="CX121" s="36"/>
      <c r="CY121" s="36"/>
      <c r="CZ121" s="36"/>
      <c r="DA121" s="36"/>
      <c r="DB121" s="36"/>
      <c r="DC121" s="36"/>
      <c r="DD121" s="36"/>
      <c r="DE121" s="36"/>
      <c r="DF121" s="36"/>
      <c r="DG121" s="36"/>
      <c r="DH121" s="36"/>
      <c r="DI121" s="36"/>
      <c r="DJ121" s="36"/>
      <c r="DK121" s="36"/>
      <c r="DL121" s="36"/>
      <c r="DM121" s="36"/>
      <c r="DN121" s="36"/>
      <c r="DO121" s="36"/>
      <c r="DP121" s="36"/>
      <c r="DQ121" s="36"/>
      <c r="DR121" s="36"/>
      <c r="DS121" s="36"/>
      <c r="DT121" s="36"/>
      <c r="DU121" s="36"/>
      <c r="DV121" s="36"/>
      <c r="DW121" s="36"/>
      <c r="DX121" s="36"/>
      <c r="DY121" s="36"/>
      <c r="DZ121" s="36"/>
      <c r="EA121" s="36"/>
      <c r="EB121" s="36"/>
      <c r="EC121" s="36"/>
      <c r="ED121" s="36"/>
      <c r="EE121" s="36"/>
      <c r="EF121" s="36"/>
      <c r="EG121" s="36"/>
      <c r="EH121" s="36"/>
      <c r="EI121" s="36"/>
      <c r="EJ121" s="36"/>
      <c r="EK121" s="36"/>
      <c r="EL121" s="36"/>
      <c r="EM121" s="36"/>
      <c r="EN121" s="36"/>
    </row>
    <row r="122" spans="1:144">
      <c r="A122" s="36"/>
      <c r="B122" s="36"/>
      <c r="C122" s="144"/>
      <c r="D122" s="144"/>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35"/>
      <c r="CG122" s="135"/>
      <c r="CH122" s="135"/>
      <c r="CI122" s="135"/>
      <c r="CJ122" s="135"/>
      <c r="CK122" s="135"/>
      <c r="CL122" s="135"/>
      <c r="CM122" s="135"/>
      <c r="CN122" s="135"/>
      <c r="CO122" s="135"/>
      <c r="CP122" s="135"/>
      <c r="CQ122" s="135"/>
      <c r="CR122" s="135"/>
      <c r="CU122" s="36"/>
      <c r="CV122" s="36"/>
      <c r="CW122" s="36"/>
      <c r="CX122" s="36"/>
      <c r="CY122" s="36"/>
      <c r="CZ122" s="36"/>
      <c r="DA122" s="36"/>
      <c r="DB122" s="36"/>
      <c r="DC122" s="36"/>
      <c r="DD122" s="36"/>
      <c r="DE122" s="36"/>
      <c r="DF122" s="36"/>
      <c r="DG122" s="36"/>
      <c r="DH122" s="36"/>
      <c r="DI122" s="36"/>
      <c r="DJ122" s="36"/>
      <c r="DK122" s="36"/>
      <c r="DL122" s="36"/>
      <c r="DM122" s="36"/>
      <c r="DN122" s="36"/>
      <c r="DO122" s="36"/>
      <c r="DP122" s="36"/>
      <c r="DQ122" s="36"/>
      <c r="DR122" s="36"/>
      <c r="DS122" s="36"/>
      <c r="DT122" s="36"/>
      <c r="DU122" s="36"/>
      <c r="DV122" s="36"/>
      <c r="DW122" s="36"/>
      <c r="DX122" s="36"/>
      <c r="DY122" s="36"/>
      <c r="DZ122" s="36"/>
      <c r="EA122" s="36"/>
      <c r="EB122" s="36"/>
      <c r="EC122" s="36"/>
      <c r="ED122" s="36"/>
      <c r="EE122" s="36"/>
      <c r="EF122" s="36"/>
      <c r="EG122" s="36"/>
      <c r="EH122" s="36"/>
      <c r="EI122" s="36"/>
      <c r="EJ122" s="36"/>
      <c r="EK122" s="36"/>
      <c r="EL122" s="36"/>
      <c r="EM122" s="36"/>
      <c r="EN122" s="36"/>
    </row>
    <row r="123" spans="1:144">
      <c r="A123" s="36"/>
      <c r="B123" s="36"/>
      <c r="C123" s="144"/>
      <c r="D123" s="144"/>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35"/>
      <c r="CG123" s="135"/>
      <c r="CH123" s="135"/>
      <c r="CI123" s="135"/>
      <c r="CJ123" s="135"/>
      <c r="CK123" s="135"/>
      <c r="CL123" s="135"/>
      <c r="CM123" s="135"/>
      <c r="CN123" s="135"/>
      <c r="CO123" s="135"/>
      <c r="CP123" s="135"/>
      <c r="CQ123" s="135"/>
      <c r="CR123" s="135"/>
      <c r="CU123" s="36"/>
      <c r="CV123" s="36"/>
      <c r="CW123" s="36"/>
      <c r="CX123" s="36"/>
      <c r="CY123" s="36"/>
      <c r="CZ123" s="36"/>
      <c r="DA123" s="36"/>
      <c r="DB123" s="36"/>
      <c r="DC123" s="36"/>
      <c r="DD123" s="36"/>
      <c r="DE123" s="36"/>
      <c r="DF123" s="36"/>
      <c r="DG123" s="36"/>
      <c r="DH123" s="36"/>
      <c r="DI123" s="36"/>
      <c r="DJ123" s="36"/>
      <c r="DK123" s="36"/>
      <c r="DL123" s="36"/>
      <c r="DM123" s="36"/>
      <c r="DN123" s="36"/>
      <c r="DO123" s="36"/>
      <c r="DP123" s="36"/>
      <c r="DQ123" s="36"/>
      <c r="DR123" s="36"/>
      <c r="DS123" s="36"/>
      <c r="DT123" s="36"/>
      <c r="DU123" s="36"/>
      <c r="DV123" s="36"/>
      <c r="DW123" s="36"/>
      <c r="DX123" s="36"/>
      <c r="DY123" s="36"/>
      <c r="DZ123" s="36"/>
      <c r="EA123" s="36"/>
      <c r="EB123" s="36"/>
      <c r="EC123" s="36"/>
      <c r="ED123" s="36"/>
      <c r="EE123" s="36"/>
      <c r="EF123" s="36"/>
      <c r="EG123" s="36"/>
      <c r="EH123" s="36"/>
      <c r="EI123" s="36"/>
      <c r="EJ123" s="36"/>
      <c r="EK123" s="36"/>
      <c r="EL123" s="36"/>
      <c r="EM123" s="36"/>
      <c r="EN123" s="36"/>
    </row>
    <row r="124" spans="1:144">
      <c r="A124" s="36"/>
      <c r="B124" s="36"/>
      <c r="C124" s="144"/>
      <c r="D124" s="144"/>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35"/>
      <c r="CG124" s="135"/>
      <c r="CH124" s="135"/>
      <c r="CI124" s="135"/>
      <c r="CJ124" s="135"/>
      <c r="CK124" s="135"/>
      <c r="CL124" s="135"/>
      <c r="CM124" s="135"/>
      <c r="CN124" s="135"/>
      <c r="CO124" s="135"/>
      <c r="CP124" s="135"/>
      <c r="CQ124" s="135"/>
      <c r="CR124" s="135"/>
      <c r="CU124" s="36"/>
      <c r="CV124" s="36"/>
      <c r="CW124" s="36"/>
      <c r="CX124" s="36"/>
      <c r="CY124" s="36"/>
      <c r="CZ124" s="36"/>
      <c r="DA124" s="36"/>
      <c r="DB124" s="36"/>
      <c r="DC124" s="36"/>
      <c r="DD124" s="36"/>
      <c r="DE124" s="36"/>
      <c r="DF124" s="36"/>
      <c r="DG124" s="36"/>
      <c r="DH124" s="36"/>
      <c r="DI124" s="36"/>
      <c r="DJ124" s="36"/>
      <c r="DK124" s="36"/>
      <c r="DL124" s="36"/>
      <c r="DM124" s="36"/>
      <c r="DN124" s="36"/>
      <c r="DO124" s="36"/>
      <c r="DP124" s="36"/>
      <c r="DQ124" s="36"/>
      <c r="DR124" s="36"/>
      <c r="DS124" s="36"/>
      <c r="DT124" s="36"/>
      <c r="DU124" s="36"/>
      <c r="DV124" s="36"/>
      <c r="DW124" s="36"/>
      <c r="DX124" s="36"/>
      <c r="DY124" s="36"/>
      <c r="DZ124" s="36"/>
      <c r="EA124" s="36"/>
      <c r="EB124" s="36"/>
      <c r="EC124" s="36"/>
      <c r="ED124" s="36"/>
      <c r="EE124" s="36"/>
      <c r="EF124" s="36"/>
      <c r="EG124" s="36"/>
      <c r="EH124" s="36"/>
      <c r="EI124" s="36"/>
      <c r="EJ124" s="36"/>
      <c r="EK124" s="36"/>
      <c r="EL124" s="36"/>
      <c r="EM124" s="36"/>
      <c r="EN124" s="36"/>
    </row>
    <row r="125" spans="1:144">
      <c r="A125" s="36"/>
      <c r="B125" s="36"/>
      <c r="C125" s="144"/>
      <c r="D125" s="144"/>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35"/>
      <c r="CG125" s="135"/>
      <c r="CH125" s="135"/>
      <c r="CI125" s="135"/>
      <c r="CJ125" s="135"/>
      <c r="CK125" s="135"/>
      <c r="CL125" s="135"/>
      <c r="CM125" s="135"/>
      <c r="CN125" s="135"/>
      <c r="CO125" s="135"/>
      <c r="CP125" s="135"/>
      <c r="CQ125" s="135"/>
      <c r="CR125" s="135"/>
      <c r="CU125" s="36"/>
      <c r="CV125" s="36"/>
      <c r="CW125" s="36"/>
      <c r="CX125" s="36"/>
      <c r="CY125" s="36"/>
      <c r="CZ125" s="36"/>
      <c r="DA125" s="36"/>
      <c r="DB125" s="36"/>
      <c r="DC125" s="36"/>
      <c r="DD125" s="36"/>
      <c r="DE125" s="36"/>
      <c r="DF125" s="36"/>
      <c r="DG125" s="36"/>
      <c r="DH125" s="36"/>
      <c r="DI125" s="36"/>
      <c r="DJ125" s="36"/>
      <c r="DK125" s="36"/>
      <c r="DL125" s="36"/>
      <c r="DM125" s="36"/>
      <c r="DN125" s="36"/>
      <c r="DO125" s="36"/>
      <c r="DP125" s="36"/>
      <c r="DQ125" s="36"/>
      <c r="DR125" s="36"/>
      <c r="DS125" s="36"/>
      <c r="DT125" s="36"/>
      <c r="DU125" s="36"/>
      <c r="DV125" s="36"/>
      <c r="DW125" s="36"/>
      <c r="DX125" s="36"/>
      <c r="DY125" s="36"/>
      <c r="DZ125" s="36"/>
      <c r="EA125" s="36"/>
      <c r="EB125" s="36"/>
      <c r="EC125" s="36"/>
      <c r="ED125" s="36"/>
      <c r="EE125" s="36"/>
      <c r="EF125" s="36"/>
      <c r="EG125" s="36"/>
      <c r="EH125" s="36"/>
      <c r="EI125" s="36"/>
      <c r="EJ125" s="36"/>
      <c r="EK125" s="36"/>
      <c r="EL125" s="36"/>
      <c r="EM125" s="36"/>
      <c r="EN125" s="36"/>
    </row>
    <row r="126" spans="1:144">
      <c r="A126" s="36"/>
      <c r="B126" s="36"/>
      <c r="C126" s="144"/>
      <c r="D126" s="144"/>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5"/>
      <c r="CK126" s="135"/>
      <c r="CL126" s="135"/>
      <c r="CM126" s="135"/>
      <c r="CN126" s="135"/>
      <c r="CO126" s="135"/>
      <c r="CP126" s="135"/>
      <c r="CQ126" s="135"/>
      <c r="CR126" s="135"/>
      <c r="CU126" s="36"/>
      <c r="CV126" s="36"/>
      <c r="CW126" s="36"/>
      <c r="CX126" s="36"/>
      <c r="CY126" s="36"/>
      <c r="CZ126" s="36"/>
      <c r="DA126" s="36"/>
      <c r="DB126" s="36"/>
      <c r="DC126" s="36"/>
      <c r="DD126" s="36"/>
      <c r="DE126" s="36"/>
      <c r="DF126" s="36"/>
      <c r="DG126" s="36"/>
      <c r="DH126" s="36"/>
      <c r="DI126" s="36"/>
      <c r="DJ126" s="36"/>
      <c r="DK126" s="36"/>
      <c r="DL126" s="36"/>
      <c r="DM126" s="36"/>
      <c r="DN126" s="36"/>
      <c r="DO126" s="36"/>
      <c r="DP126" s="36"/>
      <c r="DQ126" s="36"/>
      <c r="DR126" s="36"/>
      <c r="DS126" s="36"/>
      <c r="DT126" s="36"/>
      <c r="DU126" s="36"/>
      <c r="DV126" s="36"/>
      <c r="DW126" s="36"/>
      <c r="DX126" s="36"/>
      <c r="DY126" s="36"/>
      <c r="DZ126" s="36"/>
      <c r="EA126" s="36"/>
      <c r="EB126" s="36"/>
      <c r="EC126" s="36"/>
      <c r="ED126" s="36"/>
      <c r="EE126" s="36"/>
      <c r="EF126" s="36"/>
      <c r="EG126" s="36"/>
      <c r="EH126" s="36"/>
      <c r="EI126" s="36"/>
      <c r="EJ126" s="36"/>
      <c r="EK126" s="36"/>
      <c r="EL126" s="36"/>
      <c r="EM126" s="36"/>
      <c r="EN126" s="36"/>
    </row>
    <row r="127" spans="1:144">
      <c r="A127" s="36"/>
      <c r="B127" s="36"/>
      <c r="C127" s="144"/>
      <c r="D127" s="144"/>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35"/>
      <c r="CG127" s="135"/>
      <c r="CH127" s="135"/>
      <c r="CI127" s="135"/>
      <c r="CJ127" s="135"/>
      <c r="CK127" s="135"/>
      <c r="CL127" s="135"/>
      <c r="CM127" s="135"/>
      <c r="CN127" s="135"/>
      <c r="CO127" s="135"/>
      <c r="CP127" s="135"/>
      <c r="CQ127" s="135"/>
      <c r="CR127" s="135"/>
      <c r="CU127" s="36"/>
      <c r="CV127" s="36"/>
      <c r="CW127" s="36"/>
      <c r="CX127" s="36"/>
      <c r="CY127" s="36"/>
      <c r="CZ127" s="36"/>
      <c r="DA127" s="36"/>
      <c r="DB127" s="36"/>
      <c r="DC127" s="36"/>
      <c r="DD127" s="36"/>
      <c r="DE127" s="36"/>
      <c r="DF127" s="36"/>
      <c r="DG127" s="36"/>
      <c r="DH127" s="36"/>
      <c r="DI127" s="36"/>
      <c r="DJ127" s="36"/>
      <c r="DK127" s="36"/>
      <c r="DL127" s="36"/>
      <c r="DM127" s="36"/>
      <c r="DN127" s="36"/>
      <c r="DO127" s="36"/>
      <c r="DP127" s="36"/>
      <c r="DQ127" s="36"/>
      <c r="DR127" s="36"/>
      <c r="DS127" s="36"/>
      <c r="DT127" s="36"/>
      <c r="DU127" s="36"/>
      <c r="DV127" s="36"/>
      <c r="DW127" s="36"/>
      <c r="DX127" s="36"/>
      <c r="DY127" s="36"/>
      <c r="DZ127" s="36"/>
      <c r="EA127" s="36"/>
      <c r="EB127" s="36"/>
      <c r="EC127" s="36"/>
      <c r="ED127" s="36"/>
      <c r="EE127" s="36"/>
      <c r="EF127" s="36"/>
      <c r="EG127" s="36"/>
      <c r="EH127" s="36"/>
      <c r="EI127" s="36"/>
      <c r="EJ127" s="36"/>
      <c r="EK127" s="36"/>
      <c r="EL127" s="36"/>
      <c r="EM127" s="36"/>
      <c r="EN127" s="36"/>
    </row>
    <row r="128" spans="1:144">
      <c r="A128" s="36"/>
      <c r="B128" s="36"/>
      <c r="C128" s="144"/>
      <c r="D128" s="144"/>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35"/>
      <c r="CG128" s="135"/>
      <c r="CH128" s="135"/>
      <c r="CI128" s="135"/>
      <c r="CJ128" s="135"/>
      <c r="CK128" s="135"/>
      <c r="CL128" s="135"/>
      <c r="CM128" s="135"/>
      <c r="CN128" s="135"/>
      <c r="CO128" s="135"/>
      <c r="CP128" s="135"/>
      <c r="CQ128" s="135"/>
      <c r="CR128" s="135"/>
      <c r="CU128" s="36"/>
      <c r="CV128" s="36"/>
      <c r="CW128" s="36"/>
      <c r="CX128" s="36"/>
      <c r="CY128" s="36"/>
      <c r="CZ128" s="36"/>
      <c r="DA128" s="36"/>
      <c r="DB128" s="36"/>
      <c r="DC128" s="36"/>
      <c r="DD128" s="36"/>
      <c r="DE128" s="36"/>
      <c r="DF128" s="36"/>
      <c r="DG128" s="36"/>
      <c r="DH128" s="36"/>
      <c r="DI128" s="36"/>
      <c r="DJ128" s="36"/>
      <c r="DK128" s="36"/>
      <c r="DL128" s="36"/>
      <c r="DM128" s="36"/>
      <c r="DN128" s="36"/>
      <c r="DO128" s="36"/>
      <c r="DP128" s="36"/>
      <c r="DQ128" s="36"/>
      <c r="DR128" s="36"/>
      <c r="DS128" s="36"/>
      <c r="DT128" s="36"/>
      <c r="DU128" s="36"/>
      <c r="DV128" s="36"/>
      <c r="DW128" s="36"/>
      <c r="DX128" s="36"/>
      <c r="DY128" s="36"/>
      <c r="DZ128" s="36"/>
      <c r="EA128" s="36"/>
      <c r="EB128" s="36"/>
      <c r="EC128" s="36"/>
      <c r="ED128" s="36"/>
      <c r="EE128" s="36"/>
      <c r="EF128" s="36"/>
      <c r="EG128" s="36"/>
      <c r="EH128" s="36"/>
      <c r="EI128" s="36"/>
      <c r="EJ128" s="36"/>
      <c r="EK128" s="36"/>
      <c r="EL128" s="36"/>
      <c r="EM128" s="36"/>
      <c r="EN128" s="36"/>
    </row>
    <row r="129" spans="1:144">
      <c r="A129" s="36"/>
      <c r="B129" s="36"/>
      <c r="C129" s="144"/>
      <c r="D129" s="144"/>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35"/>
      <c r="CG129" s="135"/>
      <c r="CH129" s="135"/>
      <c r="CI129" s="135"/>
      <c r="CJ129" s="135"/>
      <c r="CK129" s="135"/>
      <c r="CL129" s="135"/>
      <c r="CM129" s="135"/>
      <c r="CN129" s="135"/>
      <c r="CO129" s="135"/>
      <c r="CP129" s="135"/>
      <c r="CQ129" s="135"/>
      <c r="CR129" s="135"/>
      <c r="CU129" s="36"/>
      <c r="CV129" s="36"/>
      <c r="CW129" s="36"/>
      <c r="CX129" s="36"/>
      <c r="CY129" s="36"/>
      <c r="CZ129" s="36"/>
      <c r="DA129" s="36"/>
      <c r="DB129" s="36"/>
      <c r="DC129" s="36"/>
      <c r="DD129" s="36"/>
      <c r="DE129" s="36"/>
      <c r="DF129" s="36"/>
      <c r="DG129" s="36"/>
      <c r="DH129" s="36"/>
      <c r="DI129" s="36"/>
      <c r="DJ129" s="36"/>
      <c r="DK129" s="36"/>
      <c r="DL129" s="36"/>
      <c r="DM129" s="36"/>
      <c r="DN129" s="36"/>
      <c r="DO129" s="36"/>
      <c r="DP129" s="36"/>
      <c r="DQ129" s="36"/>
      <c r="DR129" s="36"/>
      <c r="DS129" s="36"/>
      <c r="DT129" s="36"/>
      <c r="DU129" s="36"/>
      <c r="DV129" s="36"/>
      <c r="DW129" s="36"/>
      <c r="DX129" s="36"/>
      <c r="DY129" s="36"/>
      <c r="DZ129" s="36"/>
      <c r="EA129" s="36"/>
      <c r="EB129" s="36"/>
      <c r="EC129" s="36"/>
      <c r="ED129" s="36"/>
      <c r="EE129" s="36"/>
      <c r="EF129" s="36"/>
      <c r="EG129" s="36"/>
      <c r="EH129" s="36"/>
      <c r="EI129" s="36"/>
      <c r="EJ129" s="36"/>
      <c r="EK129" s="36"/>
      <c r="EL129" s="36"/>
      <c r="EM129" s="36"/>
      <c r="EN129" s="36"/>
    </row>
    <row r="130" spans="1:144">
      <c r="A130" s="36"/>
      <c r="B130" s="36"/>
      <c r="C130" s="144"/>
      <c r="D130" s="144"/>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35"/>
      <c r="CG130" s="135"/>
      <c r="CH130" s="135"/>
      <c r="CI130" s="135"/>
      <c r="CJ130" s="135"/>
      <c r="CK130" s="135"/>
      <c r="CL130" s="135"/>
      <c r="CM130" s="135"/>
      <c r="CN130" s="135"/>
      <c r="CO130" s="135"/>
      <c r="CP130" s="135"/>
      <c r="CQ130" s="135"/>
      <c r="CR130" s="135"/>
      <c r="CU130" s="36"/>
      <c r="CV130" s="36"/>
      <c r="CW130" s="36"/>
      <c r="CX130" s="36"/>
      <c r="CY130" s="36"/>
      <c r="CZ130" s="36"/>
      <c r="DA130" s="36"/>
      <c r="DB130" s="36"/>
      <c r="DC130" s="36"/>
      <c r="DD130" s="36"/>
      <c r="DE130" s="36"/>
      <c r="DF130" s="36"/>
      <c r="DG130" s="36"/>
      <c r="DH130" s="36"/>
      <c r="DI130" s="36"/>
      <c r="DJ130" s="36"/>
      <c r="DK130" s="36"/>
      <c r="DL130" s="36"/>
      <c r="DM130" s="36"/>
      <c r="DN130" s="36"/>
      <c r="DO130" s="36"/>
      <c r="DP130" s="36"/>
      <c r="DQ130" s="36"/>
      <c r="DR130" s="36"/>
      <c r="DS130" s="36"/>
      <c r="DT130" s="36"/>
      <c r="DU130" s="36"/>
      <c r="DV130" s="36"/>
      <c r="DW130" s="36"/>
      <c r="DX130" s="36"/>
      <c r="DY130" s="36"/>
      <c r="DZ130" s="36"/>
      <c r="EA130" s="36"/>
      <c r="EB130" s="36"/>
      <c r="EC130" s="36"/>
      <c r="ED130" s="36"/>
      <c r="EE130" s="36"/>
      <c r="EF130" s="36"/>
      <c r="EG130" s="36"/>
      <c r="EH130" s="36"/>
      <c r="EI130" s="36"/>
      <c r="EJ130" s="36"/>
      <c r="EK130" s="36"/>
      <c r="EL130" s="36"/>
      <c r="EM130" s="36"/>
      <c r="EN130" s="36"/>
    </row>
    <row r="131" spans="1:144">
      <c r="A131" s="36"/>
      <c r="B131" s="36"/>
      <c r="C131" s="144"/>
      <c r="D131" s="144"/>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35"/>
      <c r="CG131" s="135"/>
      <c r="CH131" s="135"/>
      <c r="CI131" s="135"/>
      <c r="CJ131" s="135"/>
      <c r="CK131" s="135"/>
      <c r="CL131" s="135"/>
      <c r="CM131" s="135"/>
      <c r="CN131" s="135"/>
      <c r="CO131" s="135"/>
      <c r="CP131" s="135"/>
      <c r="CQ131" s="135"/>
      <c r="CR131" s="135"/>
      <c r="CU131" s="36"/>
      <c r="CV131" s="36"/>
      <c r="CW131" s="36"/>
      <c r="CX131" s="36"/>
      <c r="CY131" s="36"/>
      <c r="CZ131" s="36"/>
      <c r="DA131" s="36"/>
      <c r="DB131" s="36"/>
      <c r="DC131" s="36"/>
      <c r="DD131" s="36"/>
      <c r="DE131" s="36"/>
      <c r="DF131" s="36"/>
      <c r="DG131" s="36"/>
      <c r="DH131" s="36"/>
      <c r="DI131" s="36"/>
      <c r="DJ131" s="36"/>
      <c r="DK131" s="36"/>
      <c r="DL131" s="36"/>
      <c r="DM131" s="36"/>
      <c r="DN131" s="36"/>
      <c r="DO131" s="36"/>
      <c r="DP131" s="36"/>
      <c r="DQ131" s="36"/>
      <c r="DR131" s="36"/>
      <c r="DS131" s="36"/>
      <c r="DT131" s="36"/>
      <c r="DU131" s="36"/>
      <c r="DV131" s="36"/>
      <c r="DW131" s="36"/>
      <c r="DX131" s="36"/>
      <c r="DY131" s="36"/>
      <c r="DZ131" s="36"/>
      <c r="EA131" s="36"/>
      <c r="EB131" s="36"/>
      <c r="EC131" s="36"/>
      <c r="ED131" s="36"/>
      <c r="EE131" s="36"/>
      <c r="EF131" s="36"/>
      <c r="EG131" s="36"/>
      <c r="EH131" s="36"/>
      <c r="EI131" s="36"/>
      <c r="EJ131" s="36"/>
      <c r="EK131" s="36"/>
      <c r="EL131" s="36"/>
      <c r="EM131" s="36"/>
      <c r="EN131" s="36"/>
    </row>
    <row r="132" spans="1:144">
      <c r="A132" s="36"/>
      <c r="B132" s="36"/>
      <c r="C132" s="144"/>
      <c r="D132" s="144"/>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5"/>
      <c r="CK132" s="135"/>
      <c r="CL132" s="135"/>
      <c r="CM132" s="135"/>
      <c r="CN132" s="135"/>
      <c r="CO132" s="135"/>
      <c r="CP132" s="135"/>
      <c r="CQ132" s="135"/>
      <c r="CR132" s="135"/>
      <c r="CU132" s="36"/>
      <c r="CV132" s="36"/>
      <c r="CW132" s="36"/>
      <c r="CX132" s="36"/>
      <c r="CY132" s="36"/>
      <c r="CZ132" s="36"/>
      <c r="DA132" s="36"/>
      <c r="DB132" s="36"/>
      <c r="DC132" s="36"/>
      <c r="DD132" s="36"/>
      <c r="DE132" s="36"/>
      <c r="DF132" s="36"/>
      <c r="DG132" s="36"/>
      <c r="DH132" s="36"/>
      <c r="DI132" s="36"/>
      <c r="DJ132" s="36"/>
      <c r="DK132" s="36"/>
      <c r="DL132" s="36"/>
      <c r="DM132" s="36"/>
      <c r="DN132" s="36"/>
      <c r="DO132" s="36"/>
      <c r="DP132" s="36"/>
      <c r="DQ132" s="36"/>
      <c r="DR132" s="36"/>
      <c r="DS132" s="36"/>
      <c r="DT132" s="36"/>
      <c r="DU132" s="36"/>
      <c r="DV132" s="36"/>
      <c r="DW132" s="36"/>
      <c r="DX132" s="36"/>
      <c r="DY132" s="36"/>
      <c r="DZ132" s="36"/>
      <c r="EA132" s="36"/>
      <c r="EB132" s="36"/>
      <c r="EC132" s="36"/>
      <c r="ED132" s="36"/>
      <c r="EE132" s="36"/>
      <c r="EF132" s="36"/>
      <c r="EG132" s="36"/>
      <c r="EH132" s="36"/>
      <c r="EI132" s="36"/>
      <c r="EJ132" s="36"/>
      <c r="EK132" s="36"/>
      <c r="EL132" s="36"/>
      <c r="EM132" s="36"/>
      <c r="EN132" s="36"/>
    </row>
    <row r="133" spans="1:144">
      <c r="A133" s="36"/>
      <c r="B133" s="36"/>
      <c r="C133" s="144"/>
      <c r="D133" s="144"/>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35"/>
      <c r="CG133" s="135"/>
      <c r="CH133" s="135"/>
      <c r="CI133" s="135"/>
      <c r="CJ133" s="135"/>
      <c r="CK133" s="135"/>
      <c r="CL133" s="135"/>
      <c r="CM133" s="135"/>
      <c r="CN133" s="135"/>
      <c r="CO133" s="135"/>
      <c r="CP133" s="135"/>
      <c r="CQ133" s="135"/>
      <c r="CR133" s="135"/>
      <c r="CU133" s="36"/>
      <c r="CV133" s="36"/>
      <c r="CW133" s="36"/>
      <c r="CX133" s="36"/>
      <c r="CY133" s="36"/>
      <c r="CZ133" s="36"/>
      <c r="DA133" s="36"/>
      <c r="DB133" s="36"/>
      <c r="DC133" s="36"/>
      <c r="DD133" s="36"/>
      <c r="DE133" s="36"/>
      <c r="DF133" s="36"/>
      <c r="DG133" s="36"/>
      <c r="DH133" s="36"/>
      <c r="DI133" s="36"/>
      <c r="DJ133" s="36"/>
      <c r="DK133" s="36"/>
      <c r="DL133" s="36"/>
      <c r="DM133" s="36"/>
      <c r="DN133" s="36"/>
      <c r="DO133" s="36"/>
      <c r="DP133" s="36"/>
      <c r="DQ133" s="36"/>
      <c r="DR133" s="36"/>
      <c r="DS133" s="36"/>
      <c r="DT133" s="36"/>
      <c r="DU133" s="36"/>
      <c r="DV133" s="36"/>
      <c r="DW133" s="36"/>
      <c r="DX133" s="36"/>
      <c r="DY133" s="36"/>
      <c r="DZ133" s="36"/>
      <c r="EA133" s="36"/>
      <c r="EB133" s="36"/>
      <c r="EC133" s="36"/>
      <c r="ED133" s="36"/>
      <c r="EE133" s="36"/>
      <c r="EF133" s="36"/>
      <c r="EG133" s="36"/>
      <c r="EH133" s="36"/>
      <c r="EI133" s="36"/>
      <c r="EJ133" s="36"/>
      <c r="EK133" s="36"/>
      <c r="EL133" s="36"/>
      <c r="EM133" s="36"/>
      <c r="EN133" s="36"/>
    </row>
    <row r="134" spans="1:144">
      <c r="A134" s="36"/>
      <c r="B134" s="36"/>
      <c r="C134" s="144"/>
      <c r="D134" s="144"/>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35"/>
      <c r="CG134" s="135"/>
      <c r="CH134" s="135"/>
      <c r="CI134" s="135"/>
      <c r="CJ134" s="135"/>
      <c r="CK134" s="135"/>
      <c r="CL134" s="135"/>
      <c r="CM134" s="135"/>
      <c r="CN134" s="135"/>
      <c r="CO134" s="135"/>
      <c r="CP134" s="135"/>
      <c r="CQ134" s="135"/>
      <c r="CR134" s="135"/>
      <c r="CU134" s="36"/>
      <c r="CV134" s="36"/>
      <c r="CW134" s="36"/>
      <c r="CX134" s="36"/>
      <c r="CY134" s="36"/>
      <c r="CZ134" s="36"/>
      <c r="DA134" s="36"/>
      <c r="DB134" s="36"/>
      <c r="DC134" s="36"/>
      <c r="DD134" s="36"/>
      <c r="DE134" s="36"/>
      <c r="DF134" s="36"/>
      <c r="DG134" s="36"/>
      <c r="DH134" s="36"/>
      <c r="DI134" s="36"/>
      <c r="DJ134" s="36"/>
      <c r="DK134" s="36"/>
      <c r="DL134" s="36"/>
      <c r="DM134" s="36"/>
      <c r="DN134" s="36"/>
      <c r="DO134" s="36"/>
      <c r="DP134" s="36"/>
      <c r="DQ134" s="36"/>
      <c r="DR134" s="36"/>
      <c r="DS134" s="36"/>
      <c r="DT134" s="36"/>
      <c r="DU134" s="36"/>
      <c r="DV134" s="36"/>
      <c r="DW134" s="36"/>
      <c r="DX134" s="36"/>
      <c r="DY134" s="36"/>
      <c r="DZ134" s="36"/>
      <c r="EA134" s="36"/>
      <c r="EB134" s="36"/>
      <c r="EC134" s="36"/>
      <c r="ED134" s="36"/>
      <c r="EE134" s="36"/>
      <c r="EF134" s="36"/>
      <c r="EG134" s="36"/>
      <c r="EH134" s="36"/>
      <c r="EI134" s="36"/>
      <c r="EJ134" s="36"/>
      <c r="EK134" s="36"/>
      <c r="EL134" s="36"/>
      <c r="EM134" s="36"/>
      <c r="EN134" s="36"/>
    </row>
    <row r="135" spans="1:144">
      <c r="A135" s="36"/>
      <c r="B135" s="36"/>
      <c r="C135" s="144"/>
      <c r="D135" s="144"/>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35"/>
      <c r="CG135" s="135"/>
      <c r="CH135" s="135"/>
      <c r="CI135" s="135"/>
      <c r="CJ135" s="135"/>
      <c r="CK135" s="135"/>
      <c r="CL135" s="135"/>
      <c r="CM135" s="135"/>
      <c r="CN135" s="135"/>
      <c r="CO135" s="135"/>
      <c r="CP135" s="135"/>
      <c r="CQ135" s="135"/>
      <c r="CR135" s="135"/>
      <c r="CU135" s="36"/>
      <c r="CV135" s="36"/>
      <c r="CW135" s="36"/>
      <c r="CX135" s="36"/>
      <c r="CY135" s="36"/>
      <c r="CZ135" s="36"/>
      <c r="DA135" s="36"/>
      <c r="DB135" s="36"/>
      <c r="DC135" s="36"/>
      <c r="DD135" s="36"/>
      <c r="DE135" s="36"/>
      <c r="DF135" s="36"/>
      <c r="DG135" s="36"/>
      <c r="DH135" s="36"/>
      <c r="DI135" s="36"/>
      <c r="DJ135" s="36"/>
      <c r="DK135" s="36"/>
      <c r="DL135" s="36"/>
      <c r="DM135" s="36"/>
      <c r="DN135" s="36"/>
      <c r="DO135" s="36"/>
      <c r="DP135" s="36"/>
      <c r="DQ135" s="36"/>
      <c r="DR135" s="36"/>
      <c r="DS135" s="36"/>
      <c r="DT135" s="36"/>
      <c r="DU135" s="36"/>
      <c r="DV135" s="36"/>
      <c r="DW135" s="36"/>
      <c r="DX135" s="36"/>
      <c r="DY135" s="36"/>
      <c r="DZ135" s="36"/>
      <c r="EA135" s="36"/>
      <c r="EB135" s="36"/>
      <c r="EC135" s="36"/>
      <c r="ED135" s="36"/>
      <c r="EE135" s="36"/>
      <c r="EF135" s="36"/>
      <c r="EG135" s="36"/>
      <c r="EH135" s="36"/>
      <c r="EI135" s="36"/>
      <c r="EJ135" s="36"/>
      <c r="EK135" s="36"/>
      <c r="EL135" s="36"/>
      <c r="EM135" s="36"/>
      <c r="EN135" s="36"/>
    </row>
    <row r="136" spans="1:144">
      <c r="A136" s="36"/>
      <c r="B136" s="36"/>
      <c r="C136" s="144"/>
      <c r="D136" s="144"/>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35"/>
      <c r="CG136" s="135"/>
      <c r="CH136" s="135"/>
      <c r="CI136" s="135"/>
      <c r="CJ136" s="135"/>
      <c r="CK136" s="135"/>
      <c r="CL136" s="135"/>
      <c r="CM136" s="135"/>
      <c r="CN136" s="135"/>
      <c r="CO136" s="135"/>
      <c r="CP136" s="135"/>
      <c r="CQ136" s="135"/>
      <c r="CR136" s="135"/>
      <c r="CU136" s="36"/>
      <c r="CV136" s="36"/>
      <c r="CW136" s="36"/>
      <c r="CX136" s="36"/>
      <c r="CY136" s="36"/>
      <c r="CZ136" s="36"/>
      <c r="DA136" s="36"/>
      <c r="DB136" s="36"/>
      <c r="DC136" s="36"/>
      <c r="DD136" s="36"/>
      <c r="DE136" s="36"/>
      <c r="DF136" s="36"/>
      <c r="DG136" s="36"/>
      <c r="DH136" s="36"/>
      <c r="DI136" s="36"/>
      <c r="DJ136" s="36"/>
      <c r="DK136" s="36"/>
      <c r="DL136" s="36"/>
      <c r="DM136" s="36"/>
      <c r="DN136" s="36"/>
      <c r="DO136" s="36"/>
      <c r="DP136" s="36"/>
      <c r="DQ136" s="36"/>
      <c r="DR136" s="36"/>
      <c r="DS136" s="36"/>
      <c r="DT136" s="36"/>
      <c r="DU136" s="36"/>
      <c r="DV136" s="36"/>
      <c r="DW136" s="36"/>
      <c r="DX136" s="36"/>
      <c r="DY136" s="36"/>
      <c r="DZ136" s="36"/>
      <c r="EA136" s="36"/>
      <c r="EB136" s="36"/>
      <c r="EC136" s="36"/>
      <c r="ED136" s="36"/>
      <c r="EE136" s="36"/>
      <c r="EF136" s="36"/>
      <c r="EG136" s="36"/>
      <c r="EH136" s="36"/>
      <c r="EI136" s="36"/>
      <c r="EJ136" s="36"/>
      <c r="EK136" s="36"/>
      <c r="EL136" s="36"/>
      <c r="EM136" s="36"/>
      <c r="EN136" s="36"/>
    </row>
    <row r="137" spans="1:144">
      <c r="A137" s="36"/>
      <c r="B137" s="36"/>
      <c r="C137" s="144"/>
      <c r="D137" s="144"/>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35"/>
      <c r="CG137" s="135"/>
      <c r="CH137" s="135"/>
      <c r="CI137" s="135"/>
      <c r="CJ137" s="135"/>
      <c r="CK137" s="135"/>
      <c r="CL137" s="135"/>
      <c r="CM137" s="135"/>
      <c r="CN137" s="135"/>
      <c r="CO137" s="135"/>
      <c r="CP137" s="135"/>
      <c r="CQ137" s="135"/>
      <c r="CR137" s="135"/>
      <c r="CU137" s="36"/>
      <c r="CV137" s="36"/>
      <c r="CW137" s="36"/>
      <c r="CX137" s="36"/>
      <c r="CY137" s="36"/>
      <c r="CZ137" s="36"/>
      <c r="DA137" s="36"/>
      <c r="DB137" s="36"/>
      <c r="DC137" s="36"/>
      <c r="DD137" s="36"/>
      <c r="DE137" s="36"/>
      <c r="DF137" s="36"/>
      <c r="DG137" s="36"/>
      <c r="DH137" s="36"/>
      <c r="DI137" s="36"/>
      <c r="DJ137" s="36"/>
      <c r="DK137" s="36"/>
      <c r="DL137" s="36"/>
      <c r="DM137" s="36"/>
      <c r="DN137" s="36"/>
      <c r="DO137" s="36"/>
      <c r="DP137" s="36"/>
      <c r="DQ137" s="36"/>
      <c r="DR137" s="36"/>
      <c r="DS137" s="36"/>
      <c r="DT137" s="36"/>
      <c r="DU137" s="36"/>
      <c r="DV137" s="36"/>
      <c r="DW137" s="36"/>
      <c r="DX137" s="36"/>
      <c r="DY137" s="36"/>
      <c r="DZ137" s="36"/>
      <c r="EA137" s="36"/>
      <c r="EB137" s="36"/>
      <c r="EC137" s="36"/>
      <c r="ED137" s="36"/>
      <c r="EE137" s="36"/>
      <c r="EF137" s="36"/>
      <c r="EG137" s="36"/>
      <c r="EH137" s="36"/>
      <c r="EI137" s="36"/>
      <c r="EJ137" s="36"/>
      <c r="EK137" s="36"/>
      <c r="EL137" s="36"/>
      <c r="EM137" s="36"/>
      <c r="EN137" s="36"/>
    </row>
    <row r="138" spans="1:144">
      <c r="A138" s="36"/>
      <c r="B138" s="36"/>
      <c r="C138" s="144"/>
      <c r="D138" s="144"/>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35"/>
      <c r="CG138" s="135"/>
      <c r="CH138" s="135"/>
      <c r="CI138" s="135"/>
      <c r="CJ138" s="135"/>
      <c r="CK138" s="135"/>
      <c r="CL138" s="135"/>
      <c r="CM138" s="135"/>
      <c r="CN138" s="135"/>
      <c r="CO138" s="135"/>
      <c r="CP138" s="135"/>
      <c r="CQ138" s="135"/>
      <c r="CR138" s="135"/>
      <c r="CU138" s="36"/>
      <c r="CV138" s="36"/>
      <c r="CW138" s="36"/>
      <c r="CX138" s="36"/>
      <c r="CY138" s="36"/>
      <c r="CZ138" s="36"/>
      <c r="DA138" s="36"/>
      <c r="DB138" s="36"/>
      <c r="DC138" s="36"/>
      <c r="DD138" s="36"/>
      <c r="DE138" s="36"/>
      <c r="DF138" s="36"/>
      <c r="DG138" s="36"/>
      <c r="DH138" s="36"/>
      <c r="DI138" s="36"/>
      <c r="DJ138" s="36"/>
      <c r="DK138" s="36"/>
      <c r="DL138" s="36"/>
      <c r="DM138" s="36"/>
      <c r="DN138" s="36"/>
      <c r="DO138" s="36"/>
      <c r="DP138" s="36"/>
      <c r="DQ138" s="36"/>
      <c r="DR138" s="36"/>
      <c r="DS138" s="36"/>
      <c r="DT138" s="36"/>
      <c r="DU138" s="36"/>
      <c r="DV138" s="36"/>
      <c r="DW138" s="36"/>
      <c r="DX138" s="36"/>
      <c r="DY138" s="36"/>
      <c r="DZ138" s="36"/>
      <c r="EA138" s="36"/>
      <c r="EB138" s="36"/>
      <c r="EC138" s="36"/>
      <c r="ED138" s="36"/>
      <c r="EE138" s="36"/>
      <c r="EF138" s="36"/>
      <c r="EG138" s="36"/>
      <c r="EH138" s="36"/>
      <c r="EI138" s="36"/>
      <c r="EJ138" s="36"/>
      <c r="EK138" s="36"/>
      <c r="EL138" s="36"/>
      <c r="EM138" s="36"/>
      <c r="EN138" s="36"/>
    </row>
    <row r="139" spans="1:144">
      <c r="A139" s="36"/>
      <c r="B139" s="36"/>
      <c r="C139" s="144"/>
      <c r="D139" s="144"/>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35"/>
      <c r="CG139" s="135"/>
      <c r="CH139" s="135"/>
      <c r="CI139" s="135"/>
      <c r="CJ139" s="135"/>
      <c r="CK139" s="135"/>
      <c r="CL139" s="135"/>
      <c r="CM139" s="135"/>
      <c r="CN139" s="135"/>
      <c r="CO139" s="135"/>
      <c r="CP139" s="135"/>
      <c r="CQ139" s="135"/>
      <c r="CR139" s="135"/>
      <c r="CU139" s="36"/>
      <c r="CV139" s="36"/>
      <c r="CW139" s="36"/>
      <c r="CX139" s="36"/>
      <c r="CY139" s="36"/>
      <c r="CZ139" s="36"/>
      <c r="DA139" s="36"/>
      <c r="DB139" s="36"/>
      <c r="DC139" s="36"/>
      <c r="DD139" s="36"/>
      <c r="DE139" s="36"/>
      <c r="DF139" s="36"/>
      <c r="DG139" s="36"/>
      <c r="DH139" s="36"/>
      <c r="DI139" s="36"/>
      <c r="DJ139" s="36"/>
      <c r="DK139" s="36"/>
      <c r="DL139" s="36"/>
      <c r="DM139" s="36"/>
      <c r="DN139" s="36"/>
      <c r="DO139" s="36"/>
      <c r="DP139" s="36"/>
      <c r="DQ139" s="36"/>
      <c r="DR139" s="36"/>
      <c r="DS139" s="36"/>
      <c r="DT139" s="36"/>
      <c r="DU139" s="36"/>
      <c r="DV139" s="36"/>
      <c r="DW139" s="36"/>
      <c r="DX139" s="36"/>
      <c r="DY139" s="36"/>
      <c r="DZ139" s="36"/>
      <c r="EA139" s="36"/>
      <c r="EB139" s="36"/>
      <c r="EC139" s="36"/>
      <c r="ED139" s="36"/>
      <c r="EE139" s="36"/>
      <c r="EF139" s="36"/>
      <c r="EG139" s="36"/>
      <c r="EH139" s="36"/>
      <c r="EI139" s="36"/>
      <c r="EJ139" s="36"/>
      <c r="EK139" s="36"/>
      <c r="EL139" s="36"/>
      <c r="EM139" s="36"/>
      <c r="EN139" s="36"/>
    </row>
    <row r="140" spans="1:144">
      <c r="A140" s="36"/>
      <c r="B140" s="36"/>
      <c r="C140" s="144"/>
      <c r="D140" s="144"/>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35"/>
      <c r="CG140" s="135"/>
      <c r="CH140" s="135"/>
      <c r="CI140" s="135"/>
      <c r="CJ140" s="135"/>
      <c r="CK140" s="135"/>
      <c r="CL140" s="135"/>
      <c r="CM140" s="135"/>
      <c r="CN140" s="135"/>
      <c r="CO140" s="135"/>
      <c r="CP140" s="135"/>
      <c r="CQ140" s="135"/>
      <c r="CR140" s="135"/>
      <c r="CU140" s="36"/>
      <c r="CV140" s="36"/>
      <c r="CW140" s="36"/>
      <c r="CX140" s="36"/>
      <c r="CY140" s="36"/>
      <c r="CZ140" s="36"/>
      <c r="DA140" s="36"/>
      <c r="DB140" s="36"/>
      <c r="DC140" s="36"/>
      <c r="DD140" s="36"/>
      <c r="DE140" s="36"/>
      <c r="DF140" s="36"/>
      <c r="DG140" s="36"/>
      <c r="DH140" s="36"/>
      <c r="DI140" s="36"/>
      <c r="DJ140" s="36"/>
      <c r="DK140" s="36"/>
      <c r="DL140" s="36"/>
      <c r="DM140" s="36"/>
      <c r="DN140" s="36"/>
      <c r="DO140" s="36"/>
      <c r="DP140" s="36"/>
      <c r="DQ140" s="36"/>
      <c r="DR140" s="36"/>
      <c r="DS140" s="36"/>
      <c r="DT140" s="36"/>
      <c r="DU140" s="36"/>
      <c r="DV140" s="36"/>
      <c r="DW140" s="36"/>
      <c r="DX140" s="36"/>
      <c r="DY140" s="36"/>
      <c r="DZ140" s="36"/>
      <c r="EA140" s="36"/>
      <c r="EB140" s="36"/>
      <c r="EC140" s="36"/>
      <c r="ED140" s="36"/>
      <c r="EE140" s="36"/>
      <c r="EF140" s="36"/>
      <c r="EG140" s="36"/>
      <c r="EH140" s="36"/>
      <c r="EI140" s="36"/>
      <c r="EJ140" s="36"/>
      <c r="EK140" s="36"/>
      <c r="EL140" s="36"/>
      <c r="EM140" s="36"/>
      <c r="EN140" s="36"/>
    </row>
    <row r="141" spans="1:144">
      <c r="A141" s="36"/>
      <c r="B141" s="36"/>
      <c r="C141" s="144"/>
      <c r="D141" s="144"/>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35"/>
      <c r="CG141" s="135"/>
      <c r="CH141" s="135"/>
      <c r="CI141" s="135"/>
      <c r="CJ141" s="135"/>
      <c r="CK141" s="135"/>
      <c r="CL141" s="135"/>
      <c r="CM141" s="135"/>
      <c r="CN141" s="135"/>
      <c r="CO141" s="135"/>
      <c r="CP141" s="135"/>
      <c r="CQ141" s="135"/>
      <c r="CR141" s="135"/>
      <c r="CU141" s="36"/>
      <c r="CV141" s="36"/>
      <c r="CW141" s="36"/>
      <c r="CX141" s="36"/>
      <c r="CY141" s="36"/>
      <c r="CZ141" s="36"/>
      <c r="DA141" s="36"/>
      <c r="DB141" s="36"/>
      <c r="DC141" s="36"/>
      <c r="DD141" s="36"/>
      <c r="DE141" s="36"/>
      <c r="DF141" s="36"/>
      <c r="DG141" s="36"/>
      <c r="DH141" s="36"/>
      <c r="DI141" s="36"/>
      <c r="DJ141" s="36"/>
      <c r="DK141" s="36"/>
      <c r="DL141" s="36"/>
      <c r="DM141" s="36"/>
      <c r="DN141" s="36"/>
      <c r="DO141" s="36"/>
      <c r="DP141" s="36"/>
      <c r="DQ141" s="36"/>
      <c r="DR141" s="36"/>
      <c r="DS141" s="36"/>
      <c r="DT141" s="36"/>
      <c r="DU141" s="36"/>
      <c r="DV141" s="36"/>
      <c r="DW141" s="36"/>
      <c r="DX141" s="36"/>
      <c r="DY141" s="36"/>
      <c r="DZ141" s="36"/>
      <c r="EA141" s="36"/>
      <c r="EB141" s="36"/>
      <c r="EC141" s="36"/>
      <c r="ED141" s="36"/>
      <c r="EE141" s="36"/>
      <c r="EF141" s="36"/>
      <c r="EG141" s="36"/>
      <c r="EH141" s="36"/>
      <c r="EI141" s="36"/>
      <c r="EJ141" s="36"/>
      <c r="EK141" s="36"/>
      <c r="EL141" s="36"/>
      <c r="EM141" s="36"/>
      <c r="EN141" s="36"/>
    </row>
    <row r="142" spans="1:144">
      <c r="A142" s="36"/>
      <c r="B142" s="36"/>
      <c r="C142" s="144"/>
      <c r="D142" s="144"/>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35"/>
      <c r="CG142" s="135"/>
      <c r="CH142" s="135"/>
      <c r="CI142" s="135"/>
      <c r="CJ142" s="135"/>
      <c r="CK142" s="135"/>
      <c r="CL142" s="135"/>
      <c r="CM142" s="135"/>
      <c r="CN142" s="135"/>
      <c r="CO142" s="135"/>
      <c r="CP142" s="135"/>
      <c r="CQ142" s="135"/>
      <c r="CR142" s="135"/>
      <c r="CU142" s="36"/>
      <c r="CV142" s="36"/>
      <c r="CW142" s="36"/>
      <c r="CX142" s="36"/>
      <c r="CY142" s="36"/>
      <c r="CZ142" s="36"/>
      <c r="DA142" s="36"/>
      <c r="DB142" s="36"/>
      <c r="DC142" s="36"/>
      <c r="DD142" s="36"/>
      <c r="DE142" s="36"/>
      <c r="DF142" s="36"/>
      <c r="DG142" s="36"/>
      <c r="DH142" s="36"/>
      <c r="DI142" s="36"/>
      <c r="DJ142" s="36"/>
      <c r="DK142" s="36"/>
      <c r="DL142" s="36"/>
      <c r="DM142" s="36"/>
      <c r="DN142" s="36"/>
      <c r="DO142" s="36"/>
      <c r="DP142" s="36"/>
      <c r="DQ142" s="36"/>
      <c r="DR142" s="36"/>
      <c r="DS142" s="36"/>
      <c r="DT142" s="36"/>
      <c r="DU142" s="36"/>
      <c r="DV142" s="36"/>
      <c r="DW142" s="36"/>
      <c r="DX142" s="36"/>
      <c r="DY142" s="36"/>
      <c r="DZ142" s="36"/>
      <c r="EA142" s="36"/>
      <c r="EB142" s="36"/>
      <c r="EC142" s="36"/>
      <c r="ED142" s="36"/>
      <c r="EE142" s="36"/>
      <c r="EF142" s="36"/>
      <c r="EG142" s="36"/>
      <c r="EH142" s="36"/>
      <c r="EI142" s="36"/>
      <c r="EJ142" s="36"/>
      <c r="EK142" s="36"/>
      <c r="EL142" s="36"/>
      <c r="EM142" s="36"/>
      <c r="EN142" s="36"/>
    </row>
    <row r="143" spans="1:144">
      <c r="A143" s="36"/>
      <c r="B143" s="36"/>
      <c r="C143" s="144"/>
      <c r="D143" s="144"/>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35"/>
      <c r="CG143" s="135"/>
      <c r="CH143" s="135"/>
      <c r="CI143" s="135"/>
      <c r="CJ143" s="135"/>
      <c r="CK143" s="135"/>
      <c r="CL143" s="135"/>
      <c r="CM143" s="135"/>
      <c r="CN143" s="135"/>
      <c r="CO143" s="135"/>
      <c r="CP143" s="135"/>
      <c r="CQ143" s="135"/>
      <c r="CR143" s="135"/>
      <c r="CU143" s="36"/>
      <c r="CV143" s="36"/>
      <c r="CW143" s="36"/>
      <c r="CX143" s="36"/>
      <c r="CY143" s="36"/>
      <c r="CZ143" s="36"/>
      <c r="DA143" s="36"/>
      <c r="DB143" s="36"/>
      <c r="DC143" s="36"/>
      <c r="DD143" s="36"/>
      <c r="DE143" s="36"/>
      <c r="DF143" s="36"/>
      <c r="DG143" s="36"/>
      <c r="DH143" s="36"/>
      <c r="DI143" s="36"/>
      <c r="DJ143" s="36"/>
      <c r="DK143" s="36"/>
      <c r="DL143" s="36"/>
      <c r="DM143" s="36"/>
      <c r="DN143" s="36"/>
      <c r="DO143" s="36"/>
      <c r="DP143" s="36"/>
      <c r="DQ143" s="36"/>
      <c r="DR143" s="36"/>
      <c r="DS143" s="36"/>
      <c r="DT143" s="36"/>
      <c r="DU143" s="36"/>
      <c r="DV143" s="36"/>
      <c r="DW143" s="36"/>
      <c r="DX143" s="36"/>
      <c r="DY143" s="36"/>
      <c r="DZ143" s="36"/>
      <c r="EA143" s="36"/>
      <c r="EB143" s="36"/>
      <c r="EC143" s="36"/>
      <c r="ED143" s="36"/>
      <c r="EE143" s="36"/>
      <c r="EF143" s="36"/>
      <c r="EG143" s="36"/>
      <c r="EH143" s="36"/>
      <c r="EI143" s="36"/>
      <c r="EJ143" s="36"/>
      <c r="EK143" s="36"/>
      <c r="EL143" s="36"/>
      <c r="EM143" s="36"/>
      <c r="EN143" s="36"/>
    </row>
    <row r="144" spans="1:144">
      <c r="A144" s="36"/>
      <c r="B144" s="36"/>
      <c r="C144" s="144"/>
      <c r="D144" s="144"/>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35"/>
      <c r="CG144" s="135"/>
      <c r="CH144" s="135"/>
      <c r="CI144" s="135"/>
      <c r="CJ144" s="135"/>
      <c r="CK144" s="135"/>
      <c r="CL144" s="135"/>
      <c r="CM144" s="135"/>
      <c r="CN144" s="135"/>
      <c r="CO144" s="135"/>
      <c r="CP144" s="135"/>
      <c r="CQ144" s="135"/>
      <c r="CR144" s="135"/>
      <c r="CU144" s="36"/>
      <c r="CV144" s="36"/>
      <c r="CW144" s="36"/>
      <c r="CX144" s="36"/>
      <c r="CY144" s="36"/>
      <c r="CZ144" s="36"/>
      <c r="DA144" s="36"/>
      <c r="DB144" s="36"/>
      <c r="DC144" s="36"/>
      <c r="DD144" s="36"/>
      <c r="DE144" s="36"/>
      <c r="DF144" s="36"/>
      <c r="DG144" s="36"/>
      <c r="DH144" s="36"/>
      <c r="DI144" s="36"/>
      <c r="DJ144" s="36"/>
      <c r="DK144" s="36"/>
      <c r="DL144" s="36"/>
      <c r="DM144" s="36"/>
      <c r="DN144" s="36"/>
      <c r="DO144" s="36"/>
      <c r="DP144" s="36"/>
      <c r="DQ144" s="36"/>
      <c r="DR144" s="36"/>
      <c r="DS144" s="36"/>
      <c r="DT144" s="36"/>
      <c r="DU144" s="36"/>
      <c r="DV144" s="36"/>
      <c r="DW144" s="36"/>
      <c r="DX144" s="36"/>
      <c r="DY144" s="36"/>
      <c r="DZ144" s="36"/>
      <c r="EA144" s="36"/>
      <c r="EB144" s="36"/>
      <c r="EC144" s="36"/>
      <c r="ED144" s="36"/>
      <c r="EE144" s="36"/>
      <c r="EF144" s="36"/>
      <c r="EG144" s="36"/>
      <c r="EH144" s="36"/>
      <c r="EI144" s="36"/>
      <c r="EJ144" s="36"/>
      <c r="EK144" s="36"/>
      <c r="EL144" s="36"/>
      <c r="EM144" s="36"/>
      <c r="EN144" s="36"/>
    </row>
    <row r="145" spans="1:144">
      <c r="A145" s="36"/>
      <c r="B145" s="36"/>
      <c r="C145" s="144"/>
      <c r="D145" s="144"/>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5"/>
      <c r="CK145" s="135"/>
      <c r="CL145" s="135"/>
      <c r="CM145" s="135"/>
      <c r="CN145" s="135"/>
      <c r="CO145" s="135"/>
      <c r="CP145" s="135"/>
      <c r="CQ145" s="135"/>
      <c r="CR145" s="135"/>
      <c r="CU145" s="36"/>
      <c r="CV145" s="36"/>
      <c r="CW145" s="36"/>
      <c r="CX145" s="36"/>
      <c r="CY145" s="36"/>
      <c r="CZ145" s="36"/>
      <c r="DA145" s="36"/>
      <c r="DB145" s="36"/>
      <c r="DC145" s="36"/>
      <c r="DD145" s="36"/>
      <c r="DE145" s="36"/>
      <c r="DF145" s="36"/>
      <c r="DG145" s="36"/>
      <c r="DH145" s="36"/>
      <c r="DI145" s="36"/>
      <c r="DJ145" s="36"/>
      <c r="DK145" s="36"/>
      <c r="DL145" s="36"/>
      <c r="DM145" s="36"/>
      <c r="DN145" s="36"/>
      <c r="DO145" s="36"/>
      <c r="DP145" s="36"/>
      <c r="DQ145" s="36"/>
      <c r="DR145" s="36"/>
      <c r="DS145" s="36"/>
      <c r="DT145" s="36"/>
      <c r="DU145" s="36"/>
      <c r="DV145" s="36"/>
      <c r="DW145" s="36"/>
      <c r="DX145" s="36"/>
      <c r="DY145" s="36"/>
      <c r="DZ145" s="36"/>
      <c r="EA145" s="36"/>
      <c r="EB145" s="36"/>
      <c r="EC145" s="36"/>
      <c r="ED145" s="36"/>
      <c r="EE145" s="36"/>
      <c r="EF145" s="36"/>
      <c r="EG145" s="36"/>
      <c r="EH145" s="36"/>
      <c r="EI145" s="36"/>
      <c r="EJ145" s="36"/>
      <c r="EK145" s="36"/>
      <c r="EL145" s="36"/>
      <c r="EM145" s="36"/>
      <c r="EN145" s="36"/>
    </row>
    <row r="146" spans="1:144">
      <c r="A146" s="36"/>
      <c r="B146" s="36"/>
      <c r="C146" s="144"/>
      <c r="D146" s="144"/>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35"/>
      <c r="CG146" s="135"/>
      <c r="CH146" s="135"/>
      <c r="CI146" s="135"/>
      <c r="CJ146" s="135"/>
      <c r="CK146" s="135"/>
      <c r="CL146" s="135"/>
      <c r="CM146" s="135"/>
      <c r="CN146" s="135"/>
      <c r="CO146" s="135"/>
      <c r="CP146" s="135"/>
      <c r="CQ146" s="135"/>
      <c r="CR146" s="135"/>
      <c r="CU146" s="36"/>
      <c r="CV146" s="36"/>
      <c r="CW146" s="36"/>
      <c r="CX146" s="36"/>
      <c r="CY146" s="36"/>
      <c r="CZ146" s="36"/>
      <c r="DA146" s="36"/>
      <c r="DB146" s="36"/>
      <c r="DC146" s="36"/>
      <c r="DD146" s="36"/>
      <c r="DE146" s="36"/>
      <c r="DF146" s="36"/>
      <c r="DG146" s="36"/>
      <c r="DH146" s="36"/>
      <c r="DI146" s="36"/>
      <c r="DJ146" s="36"/>
      <c r="DK146" s="36"/>
      <c r="DL146" s="36"/>
      <c r="DM146" s="36"/>
      <c r="DN146" s="36"/>
      <c r="DO146" s="36"/>
      <c r="DP146" s="36"/>
      <c r="DQ146" s="36"/>
      <c r="DR146" s="36"/>
      <c r="DS146" s="36"/>
      <c r="DT146" s="36"/>
      <c r="DU146" s="36"/>
      <c r="DV146" s="36"/>
      <c r="DW146" s="36"/>
      <c r="DX146" s="36"/>
      <c r="DY146" s="36"/>
      <c r="DZ146" s="36"/>
      <c r="EA146" s="36"/>
      <c r="EB146" s="36"/>
      <c r="EC146" s="36"/>
      <c r="ED146" s="36"/>
      <c r="EE146" s="36"/>
      <c r="EF146" s="36"/>
      <c r="EG146" s="36"/>
      <c r="EH146" s="36"/>
      <c r="EI146" s="36"/>
      <c r="EJ146" s="36"/>
      <c r="EK146" s="36"/>
      <c r="EL146" s="36"/>
      <c r="EM146" s="36"/>
      <c r="EN146" s="36"/>
    </row>
    <row r="147" spans="1:144">
      <c r="A147" s="36"/>
      <c r="B147" s="36"/>
      <c r="C147" s="144"/>
      <c r="D147" s="144"/>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35"/>
      <c r="CG147" s="135"/>
      <c r="CH147" s="135"/>
      <c r="CI147" s="135"/>
      <c r="CJ147" s="135"/>
      <c r="CK147" s="135"/>
      <c r="CL147" s="135"/>
      <c r="CM147" s="135"/>
      <c r="CN147" s="135"/>
      <c r="CO147" s="135"/>
      <c r="CP147" s="135"/>
      <c r="CQ147" s="135"/>
      <c r="CR147" s="135"/>
      <c r="CU147" s="36"/>
      <c r="CV147" s="36"/>
      <c r="CW147" s="36"/>
      <c r="CX147" s="36"/>
      <c r="CY147" s="36"/>
      <c r="CZ147" s="36"/>
      <c r="DA147" s="36"/>
      <c r="DB147" s="36"/>
      <c r="DC147" s="36"/>
      <c r="DD147" s="36"/>
      <c r="DE147" s="36"/>
      <c r="DF147" s="36"/>
      <c r="DG147" s="36"/>
      <c r="DH147" s="36"/>
      <c r="DI147" s="36"/>
      <c r="DJ147" s="36"/>
      <c r="DK147" s="36"/>
      <c r="DL147" s="36"/>
      <c r="DM147" s="36"/>
      <c r="DN147" s="36"/>
      <c r="DO147" s="36"/>
      <c r="DP147" s="36"/>
      <c r="DQ147" s="36"/>
      <c r="DR147" s="36"/>
      <c r="DS147" s="36"/>
      <c r="DT147" s="36"/>
      <c r="DU147" s="36"/>
      <c r="DV147" s="36"/>
      <c r="DW147" s="36"/>
      <c r="DX147" s="36"/>
      <c r="DY147" s="36"/>
      <c r="DZ147" s="36"/>
      <c r="EA147" s="36"/>
      <c r="EB147" s="36"/>
      <c r="EC147" s="36"/>
      <c r="ED147" s="36"/>
      <c r="EE147" s="36"/>
      <c r="EF147" s="36"/>
      <c r="EG147" s="36"/>
      <c r="EH147" s="36"/>
      <c r="EI147" s="36"/>
      <c r="EJ147" s="36"/>
      <c r="EK147" s="36"/>
      <c r="EL147" s="36"/>
      <c r="EM147" s="36"/>
      <c r="EN147" s="36"/>
    </row>
    <row r="148" spans="1:144">
      <c r="A148" s="36"/>
      <c r="B148" s="36"/>
      <c r="C148" s="144"/>
      <c r="D148" s="144"/>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35"/>
      <c r="CG148" s="135"/>
      <c r="CH148" s="135"/>
      <c r="CI148" s="135"/>
      <c r="CJ148" s="135"/>
      <c r="CK148" s="135"/>
      <c r="CL148" s="135"/>
      <c r="CM148" s="135"/>
      <c r="CN148" s="135"/>
      <c r="CO148" s="135"/>
      <c r="CP148" s="135"/>
      <c r="CQ148" s="135"/>
      <c r="CR148" s="135"/>
      <c r="CU148" s="36"/>
      <c r="CV148" s="36"/>
      <c r="CW148" s="36"/>
      <c r="CX148" s="36"/>
      <c r="CY148" s="36"/>
      <c r="CZ148" s="36"/>
      <c r="DA148" s="36"/>
      <c r="DB148" s="36"/>
      <c r="DC148" s="36"/>
      <c r="DD148" s="36"/>
      <c r="DE148" s="36"/>
      <c r="DF148" s="36"/>
      <c r="DG148" s="36"/>
      <c r="DH148" s="36"/>
      <c r="DI148" s="36"/>
      <c r="DJ148" s="36"/>
      <c r="DK148" s="36"/>
      <c r="DL148" s="36"/>
      <c r="DM148" s="36"/>
      <c r="DN148" s="36"/>
      <c r="DO148" s="36"/>
      <c r="DP148" s="36"/>
      <c r="DQ148" s="36"/>
      <c r="DR148" s="36"/>
      <c r="DS148" s="36"/>
      <c r="DT148" s="36"/>
      <c r="DU148" s="36"/>
      <c r="DV148" s="36"/>
      <c r="DW148" s="36"/>
      <c r="DX148" s="36"/>
      <c r="DY148" s="36"/>
      <c r="DZ148" s="36"/>
      <c r="EA148" s="36"/>
      <c r="EB148" s="36"/>
      <c r="EC148" s="36"/>
      <c r="ED148" s="36"/>
      <c r="EE148" s="36"/>
      <c r="EF148" s="36"/>
      <c r="EG148" s="36"/>
      <c r="EH148" s="36"/>
      <c r="EI148" s="36"/>
      <c r="EJ148" s="36"/>
      <c r="EK148" s="36"/>
      <c r="EL148" s="36"/>
      <c r="EM148" s="36"/>
      <c r="EN148" s="36"/>
    </row>
    <row r="149" spans="1:144">
      <c r="A149" s="36"/>
      <c r="B149" s="36"/>
      <c r="C149" s="144"/>
      <c r="D149" s="144"/>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35"/>
      <c r="CG149" s="135"/>
      <c r="CH149" s="135"/>
      <c r="CI149" s="135"/>
      <c r="CJ149" s="135"/>
      <c r="CK149" s="135"/>
      <c r="CL149" s="135"/>
      <c r="CM149" s="135"/>
      <c r="CN149" s="135"/>
      <c r="CO149" s="135"/>
      <c r="CP149" s="135"/>
      <c r="CQ149" s="135"/>
      <c r="CR149" s="135"/>
      <c r="CU149" s="36"/>
      <c r="CV149" s="36"/>
      <c r="CW149" s="36"/>
      <c r="CX149" s="36"/>
      <c r="CY149" s="36"/>
      <c r="CZ149" s="36"/>
      <c r="DA149" s="36"/>
      <c r="DB149" s="36"/>
      <c r="DC149" s="36"/>
      <c r="DD149" s="36"/>
      <c r="DE149" s="36"/>
      <c r="DF149" s="36"/>
      <c r="DG149" s="36"/>
      <c r="DH149" s="36"/>
      <c r="DI149" s="36"/>
      <c r="DJ149" s="36"/>
      <c r="DK149" s="36"/>
      <c r="DL149" s="36"/>
      <c r="DM149" s="36"/>
      <c r="DN149" s="36"/>
      <c r="DO149" s="36"/>
      <c r="DP149" s="36"/>
      <c r="DQ149" s="36"/>
      <c r="DR149" s="36"/>
      <c r="DS149" s="36"/>
      <c r="DT149" s="36"/>
      <c r="DU149" s="36"/>
      <c r="DV149" s="36"/>
      <c r="DW149" s="36"/>
      <c r="DX149" s="36"/>
      <c r="DY149" s="36"/>
      <c r="DZ149" s="36"/>
      <c r="EA149" s="36"/>
      <c r="EB149" s="36"/>
      <c r="EC149" s="36"/>
      <c r="ED149" s="36"/>
      <c r="EE149" s="36"/>
      <c r="EF149" s="36"/>
      <c r="EG149" s="36"/>
      <c r="EH149" s="36"/>
      <c r="EI149" s="36"/>
      <c r="EJ149" s="36"/>
      <c r="EK149" s="36"/>
      <c r="EL149" s="36"/>
      <c r="EM149" s="36"/>
      <c r="EN149" s="36"/>
    </row>
    <row r="150" spans="1:144">
      <c r="A150" s="36"/>
      <c r="B150" s="36"/>
      <c r="C150" s="144"/>
      <c r="D150" s="144"/>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35"/>
      <c r="CG150" s="135"/>
      <c r="CH150" s="135"/>
      <c r="CI150" s="135"/>
      <c r="CJ150" s="135"/>
      <c r="CK150" s="135"/>
      <c r="CL150" s="135"/>
      <c r="CM150" s="135"/>
      <c r="CN150" s="135"/>
      <c r="CO150" s="135"/>
      <c r="CP150" s="135"/>
      <c r="CQ150" s="135"/>
      <c r="CR150" s="135"/>
      <c r="CU150" s="36"/>
      <c r="CV150" s="36"/>
      <c r="CW150" s="36"/>
      <c r="CX150" s="36"/>
      <c r="CY150" s="36"/>
      <c r="CZ150" s="36"/>
      <c r="DA150" s="36"/>
      <c r="DB150" s="36"/>
      <c r="DC150" s="36"/>
      <c r="DD150" s="36"/>
      <c r="DE150" s="36"/>
      <c r="DF150" s="36"/>
      <c r="DG150" s="36"/>
      <c r="DH150" s="36"/>
      <c r="DI150" s="36"/>
      <c r="DJ150" s="36"/>
      <c r="DK150" s="36"/>
      <c r="DL150" s="36"/>
      <c r="DM150" s="36"/>
      <c r="DN150" s="36"/>
      <c r="DO150" s="36"/>
      <c r="DP150" s="36"/>
      <c r="DQ150" s="36"/>
      <c r="DR150" s="36"/>
      <c r="DS150" s="36"/>
      <c r="DT150" s="36"/>
      <c r="DU150" s="36"/>
      <c r="DV150" s="36"/>
      <c r="DW150" s="36"/>
      <c r="DX150" s="36"/>
      <c r="DY150" s="36"/>
      <c r="DZ150" s="36"/>
      <c r="EA150" s="36"/>
      <c r="EB150" s="36"/>
      <c r="EC150" s="36"/>
      <c r="ED150" s="36"/>
      <c r="EE150" s="36"/>
      <c r="EF150" s="36"/>
      <c r="EG150" s="36"/>
      <c r="EH150" s="36"/>
      <c r="EI150" s="36"/>
      <c r="EJ150" s="36"/>
      <c r="EK150" s="36"/>
      <c r="EL150" s="36"/>
      <c r="EM150" s="36"/>
      <c r="EN150" s="36"/>
    </row>
    <row r="151" spans="1:144">
      <c r="A151" s="36"/>
      <c r="B151" s="36"/>
      <c r="C151" s="144"/>
      <c r="D151" s="144"/>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35"/>
      <c r="CG151" s="135"/>
      <c r="CH151" s="135"/>
      <c r="CI151" s="135"/>
      <c r="CJ151" s="135"/>
      <c r="CK151" s="135"/>
      <c r="CL151" s="135"/>
      <c r="CM151" s="135"/>
      <c r="CN151" s="135"/>
      <c r="CO151" s="135"/>
      <c r="CP151" s="135"/>
      <c r="CQ151" s="135"/>
      <c r="CR151" s="135"/>
      <c r="CU151" s="36"/>
      <c r="CV151" s="36"/>
      <c r="CW151" s="36"/>
      <c r="CX151" s="36"/>
      <c r="CY151" s="36"/>
      <c r="CZ151" s="36"/>
      <c r="DA151" s="36"/>
      <c r="DB151" s="36"/>
      <c r="DC151" s="36"/>
      <c r="DD151" s="36"/>
      <c r="DE151" s="36"/>
      <c r="DF151" s="36"/>
      <c r="DG151" s="36"/>
      <c r="DH151" s="36"/>
      <c r="DI151" s="36"/>
      <c r="DJ151" s="36"/>
      <c r="DK151" s="36"/>
      <c r="DL151" s="36"/>
      <c r="DM151" s="36"/>
      <c r="DN151" s="36"/>
      <c r="DO151" s="36"/>
      <c r="DP151" s="36"/>
      <c r="DQ151" s="36"/>
      <c r="DR151" s="36"/>
      <c r="DS151" s="36"/>
      <c r="DT151" s="36"/>
      <c r="DU151" s="36"/>
      <c r="DV151" s="36"/>
      <c r="DW151" s="36"/>
      <c r="DX151" s="36"/>
      <c r="DY151" s="36"/>
      <c r="DZ151" s="36"/>
      <c r="EA151" s="36"/>
      <c r="EB151" s="36"/>
      <c r="EC151" s="36"/>
      <c r="ED151" s="36"/>
      <c r="EE151" s="36"/>
      <c r="EF151" s="36"/>
      <c r="EG151" s="36"/>
      <c r="EH151" s="36"/>
      <c r="EI151" s="36"/>
      <c r="EJ151" s="36"/>
      <c r="EK151" s="36"/>
      <c r="EL151" s="36"/>
      <c r="EM151" s="36"/>
      <c r="EN151" s="36"/>
    </row>
    <row r="152" spans="1:144">
      <c r="A152" s="36"/>
      <c r="B152" s="36"/>
      <c r="C152" s="144"/>
      <c r="D152" s="144"/>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5"/>
      <c r="AY152" s="135"/>
      <c r="AZ152" s="135"/>
      <c r="BA152" s="135"/>
      <c r="BB152" s="135"/>
      <c r="BC152" s="135"/>
      <c r="BD152" s="135"/>
      <c r="BE152" s="135"/>
      <c r="BF152" s="135"/>
      <c r="BG152" s="135"/>
      <c r="BH152" s="135"/>
      <c r="BI152" s="135"/>
      <c r="BJ152" s="135"/>
      <c r="BK152" s="135"/>
      <c r="BL152" s="135"/>
      <c r="BM152" s="135"/>
      <c r="BN152" s="135"/>
      <c r="BO152" s="135"/>
      <c r="BP152" s="135"/>
      <c r="BQ152" s="135"/>
      <c r="BR152" s="135"/>
      <c r="BS152" s="135"/>
      <c r="BT152" s="135"/>
      <c r="BU152" s="135"/>
      <c r="BV152" s="135"/>
      <c r="BW152" s="135"/>
      <c r="BX152" s="135"/>
      <c r="BY152" s="135"/>
      <c r="BZ152" s="135"/>
      <c r="CA152" s="135"/>
      <c r="CB152" s="135"/>
      <c r="CC152" s="135"/>
      <c r="CD152" s="135"/>
      <c r="CE152" s="135"/>
      <c r="CF152" s="135"/>
      <c r="CG152" s="135"/>
      <c r="CH152" s="135"/>
      <c r="CI152" s="135"/>
      <c r="CJ152" s="135"/>
      <c r="CK152" s="135"/>
      <c r="CL152" s="135"/>
      <c r="CM152" s="135"/>
      <c r="CN152" s="135"/>
      <c r="CO152" s="135"/>
      <c r="CP152" s="135"/>
      <c r="CQ152" s="135"/>
      <c r="CR152" s="135"/>
      <c r="CU152" s="36"/>
      <c r="CV152" s="36"/>
      <c r="CW152" s="36"/>
      <c r="CX152" s="36"/>
      <c r="CY152" s="36"/>
      <c r="CZ152" s="36"/>
      <c r="DA152" s="36"/>
      <c r="DB152" s="36"/>
      <c r="DC152" s="36"/>
      <c r="DD152" s="36"/>
      <c r="DE152" s="36"/>
      <c r="DF152" s="36"/>
      <c r="DG152" s="36"/>
      <c r="DH152" s="36"/>
      <c r="DI152" s="36"/>
      <c r="DJ152" s="36"/>
      <c r="DK152" s="36"/>
      <c r="DL152" s="36"/>
      <c r="DM152" s="36"/>
      <c r="DN152" s="36"/>
      <c r="DO152" s="36"/>
      <c r="DP152" s="36"/>
      <c r="DQ152" s="36"/>
      <c r="DR152" s="36"/>
      <c r="DS152" s="36"/>
      <c r="DT152" s="36"/>
      <c r="DU152" s="36"/>
      <c r="DV152" s="36"/>
      <c r="DW152" s="36"/>
      <c r="DX152" s="36"/>
      <c r="DY152" s="36"/>
      <c r="DZ152" s="36"/>
      <c r="EA152" s="36"/>
      <c r="EB152" s="36"/>
      <c r="EC152" s="36"/>
      <c r="ED152" s="36"/>
      <c r="EE152" s="36"/>
      <c r="EF152" s="36"/>
      <c r="EG152" s="36"/>
      <c r="EH152" s="36"/>
      <c r="EI152" s="36"/>
      <c r="EJ152" s="36"/>
      <c r="EK152" s="36"/>
      <c r="EL152" s="36"/>
      <c r="EM152" s="36"/>
      <c r="EN152" s="36"/>
    </row>
    <row r="153" spans="1:144">
      <c r="A153" s="36"/>
      <c r="B153" s="36"/>
      <c r="C153" s="144"/>
      <c r="D153" s="144"/>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c r="BD153" s="135"/>
      <c r="BE153" s="135"/>
      <c r="BF153" s="135"/>
      <c r="BG153" s="135"/>
      <c r="BH153" s="135"/>
      <c r="BI153" s="135"/>
      <c r="BJ153" s="135"/>
      <c r="BK153" s="135"/>
      <c r="BL153" s="135"/>
      <c r="BM153" s="135"/>
      <c r="BN153" s="135"/>
      <c r="BO153" s="135"/>
      <c r="BP153" s="135"/>
      <c r="BQ153" s="135"/>
      <c r="BR153" s="135"/>
      <c r="BS153" s="135"/>
      <c r="BT153" s="135"/>
      <c r="BU153" s="135"/>
      <c r="BV153" s="135"/>
      <c r="BW153" s="135"/>
      <c r="BX153" s="135"/>
      <c r="BY153" s="135"/>
      <c r="BZ153" s="135"/>
      <c r="CA153" s="135"/>
      <c r="CB153" s="135"/>
      <c r="CC153" s="135"/>
      <c r="CD153" s="135"/>
      <c r="CE153" s="135"/>
      <c r="CF153" s="135"/>
      <c r="CG153" s="135"/>
      <c r="CH153" s="135"/>
      <c r="CI153" s="135"/>
      <c r="CJ153" s="135"/>
      <c r="CK153" s="135"/>
      <c r="CL153" s="135"/>
      <c r="CM153" s="135"/>
      <c r="CN153" s="135"/>
      <c r="CO153" s="135"/>
      <c r="CP153" s="135"/>
      <c r="CQ153" s="135"/>
      <c r="CR153" s="135"/>
      <c r="CU153" s="36"/>
      <c r="CV153" s="36"/>
      <c r="CW153" s="36"/>
      <c r="CX153" s="36"/>
      <c r="CY153" s="36"/>
      <c r="CZ153" s="36"/>
      <c r="DA153" s="36"/>
      <c r="DB153" s="36"/>
      <c r="DC153" s="36"/>
      <c r="DD153" s="36"/>
      <c r="DE153" s="36"/>
      <c r="DF153" s="36"/>
      <c r="DG153" s="36"/>
      <c r="DH153" s="36"/>
      <c r="DI153" s="36"/>
      <c r="DJ153" s="36"/>
      <c r="DK153" s="36"/>
      <c r="DL153" s="36"/>
      <c r="DM153" s="36"/>
      <c r="DN153" s="36"/>
      <c r="DO153" s="36"/>
      <c r="DP153" s="36"/>
      <c r="DQ153" s="36"/>
      <c r="DR153" s="36"/>
      <c r="DS153" s="36"/>
      <c r="DT153" s="36"/>
      <c r="DU153" s="36"/>
      <c r="DV153" s="36"/>
      <c r="DW153" s="36"/>
      <c r="DX153" s="36"/>
      <c r="DY153" s="36"/>
      <c r="DZ153" s="36"/>
      <c r="EA153" s="36"/>
      <c r="EB153" s="36"/>
      <c r="EC153" s="36"/>
      <c r="ED153" s="36"/>
      <c r="EE153" s="36"/>
      <c r="EF153" s="36"/>
      <c r="EG153" s="36"/>
      <c r="EH153" s="36"/>
      <c r="EI153" s="36"/>
      <c r="EJ153" s="36"/>
      <c r="EK153" s="36"/>
      <c r="EL153" s="36"/>
      <c r="EM153" s="36"/>
      <c r="EN153" s="36"/>
    </row>
    <row r="154" spans="1:144">
      <c r="A154" s="36"/>
      <c r="B154" s="36"/>
      <c r="C154" s="144"/>
      <c r="D154" s="144"/>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c r="BD154" s="135"/>
      <c r="BE154" s="135"/>
      <c r="BF154" s="135"/>
      <c r="BG154" s="135"/>
      <c r="BH154" s="135"/>
      <c r="BI154" s="135"/>
      <c r="BJ154" s="135"/>
      <c r="BK154" s="135"/>
      <c r="BL154" s="135"/>
      <c r="BM154" s="135"/>
      <c r="BN154" s="135"/>
      <c r="BO154" s="135"/>
      <c r="BP154" s="135"/>
      <c r="BQ154" s="135"/>
      <c r="BR154" s="135"/>
      <c r="BS154" s="135"/>
      <c r="BT154" s="135"/>
      <c r="BU154" s="135"/>
      <c r="BV154" s="135"/>
      <c r="BW154" s="135"/>
      <c r="BX154" s="135"/>
      <c r="BY154" s="135"/>
      <c r="BZ154" s="135"/>
      <c r="CA154" s="135"/>
      <c r="CB154" s="135"/>
      <c r="CC154" s="135"/>
      <c r="CD154" s="135"/>
      <c r="CE154" s="135"/>
      <c r="CF154" s="135"/>
      <c r="CG154" s="135"/>
      <c r="CH154" s="135"/>
      <c r="CI154" s="135"/>
      <c r="CJ154" s="135"/>
      <c r="CK154" s="135"/>
      <c r="CL154" s="135"/>
      <c r="CM154" s="135"/>
      <c r="CN154" s="135"/>
      <c r="CO154" s="135"/>
      <c r="CP154" s="135"/>
      <c r="CQ154" s="135"/>
      <c r="CR154" s="135"/>
      <c r="CU154" s="36"/>
      <c r="CV154" s="36"/>
      <c r="CW154" s="36"/>
      <c r="CX154" s="36"/>
      <c r="CY154" s="36"/>
      <c r="CZ154" s="36"/>
      <c r="DA154" s="36"/>
      <c r="DB154" s="36"/>
      <c r="DC154" s="36"/>
      <c r="DD154" s="36"/>
      <c r="DE154" s="36"/>
      <c r="DF154" s="36"/>
      <c r="DG154" s="36"/>
      <c r="DH154" s="36"/>
      <c r="DI154" s="36"/>
      <c r="DJ154" s="36"/>
      <c r="DK154" s="36"/>
      <c r="DL154" s="36"/>
      <c r="DM154" s="36"/>
      <c r="DN154" s="36"/>
      <c r="DO154" s="36"/>
      <c r="DP154" s="36"/>
      <c r="DQ154" s="36"/>
      <c r="DR154" s="36"/>
      <c r="DS154" s="36"/>
      <c r="DT154" s="36"/>
      <c r="DU154" s="36"/>
      <c r="DV154" s="36"/>
      <c r="DW154" s="36"/>
      <c r="DX154" s="36"/>
      <c r="DY154" s="36"/>
      <c r="DZ154" s="36"/>
      <c r="EA154" s="36"/>
      <c r="EB154" s="36"/>
      <c r="EC154" s="36"/>
      <c r="ED154" s="36"/>
      <c r="EE154" s="36"/>
      <c r="EF154" s="36"/>
      <c r="EG154" s="36"/>
      <c r="EH154" s="36"/>
      <c r="EI154" s="36"/>
      <c r="EJ154" s="36"/>
      <c r="EK154" s="36"/>
      <c r="EL154" s="36"/>
      <c r="EM154" s="36"/>
      <c r="EN154" s="36"/>
    </row>
    <row r="155" spans="1:144">
      <c r="A155" s="36"/>
      <c r="B155" s="36"/>
      <c r="C155" s="144"/>
      <c r="D155" s="144"/>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5"/>
      <c r="AV155" s="135"/>
      <c r="AW155" s="135"/>
      <c r="AX155" s="135"/>
      <c r="AY155" s="135"/>
      <c r="AZ155" s="135"/>
      <c r="BA155" s="135"/>
      <c r="BB155" s="135"/>
      <c r="BC155" s="135"/>
      <c r="BD155" s="135"/>
      <c r="BE155" s="135"/>
      <c r="BF155" s="135"/>
      <c r="BG155" s="135"/>
      <c r="BH155" s="135"/>
      <c r="BI155" s="135"/>
      <c r="BJ155" s="135"/>
      <c r="BK155" s="135"/>
      <c r="BL155" s="135"/>
      <c r="BM155" s="135"/>
      <c r="BN155" s="135"/>
      <c r="BO155" s="135"/>
      <c r="BP155" s="135"/>
      <c r="BQ155" s="135"/>
      <c r="BR155" s="135"/>
      <c r="BS155" s="135"/>
      <c r="BT155" s="135"/>
      <c r="BU155" s="135"/>
      <c r="BV155" s="135"/>
      <c r="BW155" s="135"/>
      <c r="BX155" s="135"/>
      <c r="BY155" s="135"/>
      <c r="BZ155" s="135"/>
      <c r="CA155" s="135"/>
      <c r="CB155" s="135"/>
      <c r="CC155" s="135"/>
      <c r="CD155" s="135"/>
      <c r="CE155" s="135"/>
      <c r="CF155" s="135"/>
      <c r="CG155" s="135"/>
      <c r="CH155" s="135"/>
      <c r="CI155" s="135"/>
      <c r="CJ155" s="135"/>
      <c r="CK155" s="135"/>
      <c r="CL155" s="135"/>
      <c r="CM155" s="135"/>
      <c r="CN155" s="135"/>
      <c r="CO155" s="135"/>
      <c r="CP155" s="135"/>
      <c r="CQ155" s="135"/>
      <c r="CR155" s="135"/>
      <c r="CU155" s="36"/>
      <c r="CV155" s="36"/>
      <c r="CW155" s="36"/>
      <c r="CX155" s="36"/>
      <c r="CY155" s="36"/>
      <c r="CZ155" s="36"/>
      <c r="DA155" s="36"/>
      <c r="DB155" s="36"/>
      <c r="DC155" s="36"/>
      <c r="DD155" s="36"/>
      <c r="DE155" s="36"/>
      <c r="DF155" s="36"/>
      <c r="DG155" s="36"/>
      <c r="DH155" s="36"/>
      <c r="DI155" s="36"/>
      <c r="DJ155" s="36"/>
      <c r="DK155" s="36"/>
      <c r="DL155" s="36"/>
      <c r="DM155" s="36"/>
      <c r="DN155" s="36"/>
      <c r="DO155" s="36"/>
      <c r="DP155" s="36"/>
      <c r="DQ155" s="36"/>
      <c r="DR155" s="36"/>
      <c r="DS155" s="36"/>
      <c r="DT155" s="36"/>
      <c r="DU155" s="36"/>
      <c r="DV155" s="36"/>
      <c r="DW155" s="36"/>
      <c r="DX155" s="36"/>
      <c r="DY155" s="36"/>
      <c r="DZ155" s="36"/>
      <c r="EA155" s="36"/>
      <c r="EB155" s="36"/>
      <c r="EC155" s="36"/>
      <c r="ED155" s="36"/>
      <c r="EE155" s="36"/>
      <c r="EF155" s="36"/>
      <c r="EG155" s="36"/>
      <c r="EH155" s="36"/>
      <c r="EI155" s="36"/>
      <c r="EJ155" s="36"/>
      <c r="EK155" s="36"/>
      <c r="EL155" s="36"/>
      <c r="EM155" s="36"/>
      <c r="EN155" s="36"/>
    </row>
    <row r="156" spans="1:144">
      <c r="A156" s="36"/>
      <c r="B156" s="36"/>
      <c r="C156" s="144"/>
      <c r="D156" s="144"/>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c r="BD156" s="135"/>
      <c r="BE156" s="135"/>
      <c r="BF156" s="135"/>
      <c r="BG156" s="135"/>
      <c r="BH156" s="135"/>
      <c r="BI156" s="135"/>
      <c r="BJ156" s="135"/>
      <c r="BK156" s="135"/>
      <c r="BL156" s="135"/>
      <c r="BM156" s="135"/>
      <c r="BN156" s="135"/>
      <c r="BO156" s="135"/>
      <c r="BP156" s="135"/>
      <c r="BQ156" s="135"/>
      <c r="BR156" s="135"/>
      <c r="BS156" s="135"/>
      <c r="BT156" s="135"/>
      <c r="BU156" s="135"/>
      <c r="BV156" s="135"/>
      <c r="BW156" s="135"/>
      <c r="BX156" s="135"/>
      <c r="BY156" s="135"/>
      <c r="BZ156" s="135"/>
      <c r="CA156" s="135"/>
      <c r="CB156" s="135"/>
      <c r="CC156" s="135"/>
      <c r="CD156" s="135"/>
      <c r="CE156" s="135"/>
      <c r="CF156" s="135"/>
      <c r="CG156" s="135"/>
      <c r="CH156" s="135"/>
      <c r="CI156" s="135"/>
      <c r="CJ156" s="135"/>
      <c r="CK156" s="135"/>
      <c r="CL156" s="135"/>
      <c r="CM156" s="135"/>
      <c r="CN156" s="135"/>
      <c r="CO156" s="135"/>
      <c r="CP156" s="135"/>
      <c r="CQ156" s="135"/>
      <c r="CR156" s="135"/>
      <c r="CU156" s="36"/>
      <c r="CV156" s="36"/>
      <c r="CW156" s="36"/>
      <c r="CX156" s="36"/>
      <c r="CY156" s="36"/>
      <c r="CZ156" s="36"/>
      <c r="DA156" s="36"/>
      <c r="DB156" s="36"/>
      <c r="DC156" s="36"/>
      <c r="DD156" s="36"/>
      <c r="DE156" s="36"/>
      <c r="DF156" s="36"/>
      <c r="DG156" s="36"/>
      <c r="DH156" s="36"/>
      <c r="DI156" s="36"/>
      <c r="DJ156" s="36"/>
      <c r="DK156" s="36"/>
      <c r="DL156" s="36"/>
      <c r="DM156" s="36"/>
      <c r="DN156" s="36"/>
      <c r="DO156" s="36"/>
      <c r="DP156" s="36"/>
      <c r="DQ156" s="36"/>
      <c r="DR156" s="36"/>
      <c r="DS156" s="36"/>
      <c r="DT156" s="36"/>
      <c r="DU156" s="36"/>
      <c r="DV156" s="36"/>
      <c r="DW156" s="36"/>
      <c r="DX156" s="36"/>
      <c r="DY156" s="36"/>
      <c r="DZ156" s="36"/>
      <c r="EA156" s="36"/>
      <c r="EB156" s="36"/>
      <c r="EC156" s="36"/>
      <c r="ED156" s="36"/>
      <c r="EE156" s="36"/>
      <c r="EF156" s="36"/>
      <c r="EG156" s="36"/>
      <c r="EH156" s="36"/>
      <c r="EI156" s="36"/>
      <c r="EJ156" s="36"/>
      <c r="EK156" s="36"/>
      <c r="EL156" s="36"/>
      <c r="EM156" s="36"/>
      <c r="EN156" s="36"/>
    </row>
    <row r="157" spans="1:144">
      <c r="A157" s="36"/>
      <c r="B157" s="36"/>
      <c r="C157" s="144"/>
      <c r="D157" s="144"/>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c r="BM157" s="135"/>
      <c r="BN157" s="135"/>
      <c r="BO157" s="135"/>
      <c r="BP157" s="135"/>
      <c r="BQ157" s="135"/>
      <c r="BR157" s="135"/>
      <c r="BS157" s="135"/>
      <c r="BT157" s="135"/>
      <c r="BU157" s="135"/>
      <c r="BV157" s="135"/>
      <c r="BW157" s="135"/>
      <c r="BX157" s="135"/>
      <c r="BY157" s="135"/>
      <c r="BZ157" s="135"/>
      <c r="CA157" s="135"/>
      <c r="CB157" s="135"/>
      <c r="CC157" s="135"/>
      <c r="CD157" s="135"/>
      <c r="CE157" s="135"/>
      <c r="CF157" s="135"/>
      <c r="CG157" s="135"/>
      <c r="CH157" s="135"/>
      <c r="CI157" s="135"/>
      <c r="CJ157" s="135"/>
      <c r="CK157" s="135"/>
      <c r="CL157" s="135"/>
      <c r="CM157" s="135"/>
      <c r="CN157" s="135"/>
      <c r="CO157" s="135"/>
      <c r="CP157" s="135"/>
      <c r="CQ157" s="135"/>
      <c r="CR157" s="135"/>
      <c r="CU157" s="36"/>
      <c r="CV157" s="36"/>
      <c r="CW157" s="36"/>
      <c r="CX157" s="36"/>
      <c r="CY157" s="36"/>
      <c r="CZ157" s="36"/>
      <c r="DA157" s="36"/>
      <c r="DB157" s="36"/>
      <c r="DC157" s="36"/>
      <c r="DD157" s="36"/>
      <c r="DE157" s="36"/>
      <c r="DF157" s="36"/>
      <c r="DG157" s="36"/>
      <c r="DH157" s="36"/>
      <c r="DI157" s="36"/>
      <c r="DJ157" s="36"/>
      <c r="DK157" s="36"/>
      <c r="DL157" s="36"/>
      <c r="DM157" s="36"/>
      <c r="DN157" s="36"/>
      <c r="DO157" s="36"/>
      <c r="DP157" s="36"/>
      <c r="DQ157" s="36"/>
      <c r="DR157" s="36"/>
      <c r="DS157" s="36"/>
      <c r="DT157" s="36"/>
      <c r="DU157" s="36"/>
      <c r="DV157" s="36"/>
      <c r="DW157" s="36"/>
      <c r="DX157" s="36"/>
      <c r="DY157" s="36"/>
      <c r="DZ157" s="36"/>
      <c r="EA157" s="36"/>
      <c r="EB157" s="36"/>
      <c r="EC157" s="36"/>
      <c r="ED157" s="36"/>
      <c r="EE157" s="36"/>
      <c r="EF157" s="36"/>
      <c r="EG157" s="36"/>
      <c r="EH157" s="36"/>
      <c r="EI157" s="36"/>
      <c r="EJ157" s="36"/>
      <c r="EK157" s="36"/>
      <c r="EL157" s="36"/>
      <c r="EM157" s="36"/>
      <c r="EN157" s="36"/>
    </row>
    <row r="158" spans="1:144">
      <c r="A158" s="36"/>
      <c r="B158" s="36"/>
      <c r="C158" s="144"/>
      <c r="D158" s="144"/>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135"/>
      <c r="BC158" s="135"/>
      <c r="BD158" s="135"/>
      <c r="BE158" s="135"/>
      <c r="BF158" s="135"/>
      <c r="BG158" s="135"/>
      <c r="BH158" s="135"/>
      <c r="BI158" s="135"/>
      <c r="BJ158" s="135"/>
      <c r="BK158" s="135"/>
      <c r="BL158" s="135"/>
      <c r="BM158" s="135"/>
      <c r="BN158" s="135"/>
      <c r="BO158" s="135"/>
      <c r="BP158" s="135"/>
      <c r="BQ158" s="135"/>
      <c r="BR158" s="135"/>
      <c r="BS158" s="135"/>
      <c r="BT158" s="135"/>
      <c r="BU158" s="135"/>
      <c r="BV158" s="135"/>
      <c r="BW158" s="135"/>
      <c r="BX158" s="135"/>
      <c r="BY158" s="135"/>
      <c r="BZ158" s="135"/>
      <c r="CA158" s="135"/>
      <c r="CB158" s="135"/>
      <c r="CC158" s="135"/>
      <c r="CD158" s="135"/>
      <c r="CE158" s="135"/>
      <c r="CF158" s="135"/>
      <c r="CG158" s="135"/>
      <c r="CH158" s="135"/>
      <c r="CI158" s="135"/>
      <c r="CJ158" s="135"/>
      <c r="CK158" s="135"/>
      <c r="CL158" s="135"/>
      <c r="CM158" s="135"/>
      <c r="CN158" s="135"/>
      <c r="CO158" s="135"/>
      <c r="CP158" s="135"/>
      <c r="CQ158" s="135"/>
      <c r="CR158" s="135"/>
      <c r="CU158" s="36"/>
      <c r="CV158" s="36"/>
      <c r="CW158" s="36"/>
      <c r="CX158" s="36"/>
      <c r="CY158" s="36"/>
      <c r="CZ158" s="36"/>
      <c r="DA158" s="36"/>
      <c r="DB158" s="36"/>
      <c r="DC158" s="36"/>
      <c r="DD158" s="36"/>
      <c r="DE158" s="36"/>
      <c r="DF158" s="36"/>
      <c r="DG158" s="36"/>
      <c r="DH158" s="36"/>
      <c r="DI158" s="36"/>
      <c r="DJ158" s="36"/>
      <c r="DK158" s="36"/>
      <c r="DL158" s="36"/>
      <c r="DM158" s="36"/>
      <c r="DN158" s="36"/>
      <c r="DO158" s="36"/>
      <c r="DP158" s="36"/>
      <c r="DQ158" s="36"/>
      <c r="DR158" s="36"/>
      <c r="DS158" s="36"/>
      <c r="DT158" s="36"/>
      <c r="DU158" s="36"/>
      <c r="DV158" s="36"/>
      <c r="DW158" s="36"/>
      <c r="DX158" s="36"/>
      <c r="DY158" s="36"/>
      <c r="DZ158" s="36"/>
      <c r="EA158" s="36"/>
      <c r="EB158" s="36"/>
      <c r="EC158" s="36"/>
      <c r="ED158" s="36"/>
      <c r="EE158" s="36"/>
      <c r="EF158" s="36"/>
      <c r="EG158" s="36"/>
      <c r="EH158" s="36"/>
      <c r="EI158" s="36"/>
      <c r="EJ158" s="36"/>
      <c r="EK158" s="36"/>
      <c r="EL158" s="36"/>
      <c r="EM158" s="36"/>
      <c r="EN158" s="36"/>
    </row>
    <row r="159" spans="1:144">
      <c r="A159" s="36"/>
      <c r="B159" s="36"/>
      <c r="C159" s="144"/>
      <c r="D159" s="144"/>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c r="AU159" s="135"/>
      <c r="AV159" s="135"/>
      <c r="AW159" s="135"/>
      <c r="AX159" s="135"/>
      <c r="AY159" s="135"/>
      <c r="AZ159" s="135"/>
      <c r="BA159" s="135"/>
      <c r="BB159" s="135"/>
      <c r="BC159" s="135"/>
      <c r="BD159" s="135"/>
      <c r="BE159" s="135"/>
      <c r="BF159" s="135"/>
      <c r="BG159" s="135"/>
      <c r="BH159" s="135"/>
      <c r="BI159" s="135"/>
      <c r="BJ159" s="135"/>
      <c r="BK159" s="135"/>
      <c r="BL159" s="135"/>
      <c r="BM159" s="135"/>
      <c r="BN159" s="135"/>
      <c r="BO159" s="135"/>
      <c r="BP159" s="135"/>
      <c r="BQ159" s="135"/>
      <c r="BR159" s="135"/>
      <c r="BS159" s="135"/>
      <c r="BT159" s="135"/>
      <c r="BU159" s="135"/>
      <c r="BV159" s="135"/>
      <c r="BW159" s="135"/>
      <c r="BX159" s="135"/>
      <c r="BY159" s="135"/>
      <c r="BZ159" s="135"/>
      <c r="CA159" s="135"/>
      <c r="CB159" s="135"/>
      <c r="CC159" s="135"/>
      <c r="CD159" s="135"/>
      <c r="CE159" s="135"/>
      <c r="CF159" s="135"/>
      <c r="CG159" s="135"/>
      <c r="CH159" s="135"/>
      <c r="CI159" s="135"/>
      <c r="CJ159" s="135"/>
      <c r="CK159" s="135"/>
      <c r="CL159" s="135"/>
      <c r="CM159" s="135"/>
      <c r="CN159" s="135"/>
      <c r="CO159" s="135"/>
      <c r="CP159" s="135"/>
      <c r="CQ159" s="135"/>
      <c r="CR159" s="135"/>
      <c r="CU159" s="36"/>
      <c r="CV159" s="36"/>
      <c r="CW159" s="36"/>
      <c r="CX159" s="36"/>
      <c r="CY159" s="36"/>
      <c r="CZ159" s="36"/>
      <c r="DA159" s="36"/>
      <c r="DB159" s="36"/>
      <c r="DC159" s="36"/>
      <c r="DD159" s="36"/>
      <c r="DE159" s="36"/>
      <c r="DF159" s="36"/>
      <c r="DG159" s="36"/>
      <c r="DH159" s="36"/>
      <c r="DI159" s="36"/>
      <c r="DJ159" s="36"/>
      <c r="DK159" s="36"/>
      <c r="DL159" s="36"/>
      <c r="DM159" s="36"/>
      <c r="DN159" s="36"/>
      <c r="DO159" s="36"/>
      <c r="DP159" s="36"/>
      <c r="DQ159" s="36"/>
      <c r="DR159" s="36"/>
      <c r="DS159" s="36"/>
      <c r="DT159" s="36"/>
      <c r="DU159" s="36"/>
      <c r="DV159" s="36"/>
      <c r="DW159" s="36"/>
      <c r="DX159" s="36"/>
      <c r="DY159" s="36"/>
      <c r="DZ159" s="36"/>
      <c r="EA159" s="36"/>
      <c r="EB159" s="36"/>
      <c r="EC159" s="36"/>
      <c r="ED159" s="36"/>
      <c r="EE159" s="36"/>
      <c r="EF159" s="36"/>
      <c r="EG159" s="36"/>
      <c r="EH159" s="36"/>
      <c r="EI159" s="36"/>
      <c r="EJ159" s="36"/>
      <c r="EK159" s="36"/>
      <c r="EL159" s="36"/>
      <c r="EM159" s="36"/>
      <c r="EN159" s="36"/>
    </row>
    <row r="160" spans="1:144">
      <c r="A160" s="36"/>
      <c r="B160" s="36"/>
      <c r="C160" s="144"/>
      <c r="D160" s="144"/>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135"/>
      <c r="BC160" s="135"/>
      <c r="BD160" s="135"/>
      <c r="BE160" s="135"/>
      <c r="BF160" s="135"/>
      <c r="BG160" s="135"/>
      <c r="BH160" s="135"/>
      <c r="BI160" s="135"/>
      <c r="BJ160" s="135"/>
      <c r="BK160" s="135"/>
      <c r="BL160" s="135"/>
      <c r="BM160" s="135"/>
      <c r="BN160" s="135"/>
      <c r="BO160" s="135"/>
      <c r="BP160" s="135"/>
      <c r="BQ160" s="135"/>
      <c r="BR160" s="135"/>
      <c r="BS160" s="135"/>
      <c r="BT160" s="135"/>
      <c r="BU160" s="135"/>
      <c r="BV160" s="135"/>
      <c r="BW160" s="135"/>
      <c r="BX160" s="135"/>
      <c r="BY160" s="135"/>
      <c r="BZ160" s="135"/>
      <c r="CA160" s="135"/>
      <c r="CB160" s="135"/>
      <c r="CC160" s="135"/>
      <c r="CD160" s="135"/>
      <c r="CE160" s="135"/>
      <c r="CF160" s="135"/>
      <c r="CG160" s="135"/>
      <c r="CH160" s="135"/>
      <c r="CI160" s="135"/>
      <c r="CJ160" s="135"/>
      <c r="CK160" s="135"/>
      <c r="CL160" s="135"/>
      <c r="CM160" s="135"/>
      <c r="CN160" s="135"/>
      <c r="CO160" s="135"/>
      <c r="CP160" s="135"/>
      <c r="CQ160" s="135"/>
      <c r="CR160" s="135"/>
      <c r="CU160" s="36"/>
      <c r="CV160" s="36"/>
      <c r="CW160" s="36"/>
      <c r="CX160" s="36"/>
      <c r="CY160" s="36"/>
      <c r="CZ160" s="36"/>
      <c r="DA160" s="36"/>
      <c r="DB160" s="36"/>
      <c r="DC160" s="36"/>
      <c r="DD160" s="36"/>
      <c r="DE160" s="36"/>
      <c r="DF160" s="36"/>
      <c r="DG160" s="36"/>
      <c r="DH160" s="36"/>
      <c r="DI160" s="36"/>
      <c r="DJ160" s="36"/>
      <c r="DK160" s="36"/>
      <c r="DL160" s="36"/>
      <c r="DM160" s="36"/>
      <c r="DN160" s="36"/>
      <c r="DO160" s="36"/>
      <c r="DP160" s="36"/>
      <c r="DQ160" s="36"/>
      <c r="DR160" s="36"/>
      <c r="DS160" s="36"/>
      <c r="DT160" s="36"/>
      <c r="DU160" s="36"/>
      <c r="DV160" s="36"/>
      <c r="DW160" s="36"/>
      <c r="DX160" s="36"/>
      <c r="DY160" s="36"/>
      <c r="DZ160" s="36"/>
      <c r="EA160" s="36"/>
      <c r="EB160" s="36"/>
      <c r="EC160" s="36"/>
      <c r="ED160" s="36"/>
      <c r="EE160" s="36"/>
      <c r="EF160" s="36"/>
      <c r="EG160" s="36"/>
      <c r="EH160" s="36"/>
      <c r="EI160" s="36"/>
      <c r="EJ160" s="36"/>
      <c r="EK160" s="36"/>
      <c r="EL160" s="36"/>
      <c r="EM160" s="36"/>
      <c r="EN160" s="36"/>
    </row>
    <row r="161" spans="1:144">
      <c r="A161" s="36"/>
      <c r="B161" s="36"/>
      <c r="C161" s="144"/>
      <c r="D161" s="144"/>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c r="AX161" s="135"/>
      <c r="AY161" s="135"/>
      <c r="AZ161" s="135"/>
      <c r="BA161" s="135"/>
      <c r="BB161" s="135"/>
      <c r="BC161" s="135"/>
      <c r="BD161" s="135"/>
      <c r="BE161" s="135"/>
      <c r="BF161" s="135"/>
      <c r="BG161" s="135"/>
      <c r="BH161" s="135"/>
      <c r="BI161" s="135"/>
      <c r="BJ161" s="135"/>
      <c r="BK161" s="135"/>
      <c r="BL161" s="135"/>
      <c r="BM161" s="135"/>
      <c r="BN161" s="135"/>
      <c r="BO161" s="135"/>
      <c r="BP161" s="135"/>
      <c r="BQ161" s="135"/>
      <c r="BR161" s="135"/>
      <c r="BS161" s="135"/>
      <c r="BT161" s="135"/>
      <c r="BU161" s="135"/>
      <c r="BV161" s="135"/>
      <c r="BW161" s="135"/>
      <c r="BX161" s="135"/>
      <c r="BY161" s="135"/>
      <c r="BZ161" s="135"/>
      <c r="CA161" s="135"/>
      <c r="CB161" s="135"/>
      <c r="CC161" s="135"/>
      <c r="CD161" s="135"/>
      <c r="CE161" s="135"/>
      <c r="CF161" s="135"/>
      <c r="CG161" s="135"/>
      <c r="CH161" s="135"/>
      <c r="CI161" s="135"/>
      <c r="CJ161" s="135"/>
      <c r="CK161" s="135"/>
      <c r="CL161" s="135"/>
      <c r="CM161" s="135"/>
      <c r="CN161" s="135"/>
      <c r="CO161" s="135"/>
      <c r="CP161" s="135"/>
      <c r="CQ161" s="135"/>
      <c r="CR161" s="135"/>
      <c r="CU161" s="36"/>
      <c r="CV161" s="36"/>
      <c r="CW161" s="36"/>
      <c r="CX161" s="36"/>
      <c r="CY161" s="36"/>
      <c r="CZ161" s="36"/>
      <c r="DA161" s="36"/>
      <c r="DB161" s="36"/>
      <c r="DC161" s="36"/>
      <c r="DD161" s="36"/>
      <c r="DE161" s="36"/>
      <c r="DF161" s="36"/>
      <c r="DG161" s="36"/>
      <c r="DH161" s="36"/>
      <c r="DI161" s="36"/>
      <c r="DJ161" s="36"/>
      <c r="DK161" s="36"/>
      <c r="DL161" s="36"/>
      <c r="DM161" s="36"/>
      <c r="DN161" s="36"/>
      <c r="DO161" s="36"/>
      <c r="DP161" s="36"/>
      <c r="DQ161" s="36"/>
      <c r="DR161" s="36"/>
      <c r="DS161" s="36"/>
      <c r="DT161" s="36"/>
      <c r="DU161" s="36"/>
      <c r="DV161" s="36"/>
      <c r="DW161" s="36"/>
      <c r="DX161" s="36"/>
      <c r="DY161" s="36"/>
      <c r="DZ161" s="36"/>
      <c r="EA161" s="36"/>
      <c r="EB161" s="36"/>
      <c r="EC161" s="36"/>
      <c r="ED161" s="36"/>
      <c r="EE161" s="36"/>
      <c r="EF161" s="36"/>
      <c r="EG161" s="36"/>
      <c r="EH161" s="36"/>
      <c r="EI161" s="36"/>
      <c r="EJ161" s="36"/>
      <c r="EK161" s="36"/>
      <c r="EL161" s="36"/>
      <c r="EM161" s="36"/>
      <c r="EN161" s="36"/>
    </row>
    <row r="162" spans="1:144">
      <c r="A162" s="36"/>
      <c r="B162" s="36"/>
      <c r="C162" s="144"/>
      <c r="D162" s="144"/>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135"/>
      <c r="BC162" s="135"/>
      <c r="BD162" s="135"/>
      <c r="BE162" s="135"/>
      <c r="BF162" s="135"/>
      <c r="BG162" s="135"/>
      <c r="BH162" s="135"/>
      <c r="BI162" s="135"/>
      <c r="BJ162" s="135"/>
      <c r="BK162" s="135"/>
      <c r="BL162" s="135"/>
      <c r="BM162" s="135"/>
      <c r="BN162" s="135"/>
      <c r="BO162" s="135"/>
      <c r="BP162" s="135"/>
      <c r="BQ162" s="135"/>
      <c r="BR162" s="135"/>
      <c r="BS162" s="135"/>
      <c r="BT162" s="135"/>
      <c r="BU162" s="135"/>
      <c r="BV162" s="135"/>
      <c r="BW162" s="135"/>
      <c r="BX162" s="135"/>
      <c r="BY162" s="135"/>
      <c r="BZ162" s="135"/>
      <c r="CA162" s="135"/>
      <c r="CB162" s="135"/>
      <c r="CC162" s="135"/>
      <c r="CD162" s="135"/>
      <c r="CE162" s="135"/>
      <c r="CF162" s="135"/>
      <c r="CG162" s="135"/>
      <c r="CH162" s="135"/>
      <c r="CI162" s="135"/>
      <c r="CJ162" s="135"/>
      <c r="CK162" s="135"/>
      <c r="CL162" s="135"/>
      <c r="CM162" s="135"/>
      <c r="CN162" s="135"/>
      <c r="CO162" s="135"/>
      <c r="CP162" s="135"/>
      <c r="CQ162" s="135"/>
      <c r="CR162" s="135"/>
      <c r="CU162" s="36"/>
      <c r="CV162" s="36"/>
      <c r="CW162" s="36"/>
      <c r="CX162" s="36"/>
      <c r="CY162" s="36"/>
      <c r="CZ162" s="36"/>
      <c r="DA162" s="36"/>
      <c r="DB162" s="36"/>
      <c r="DC162" s="36"/>
      <c r="DD162" s="36"/>
      <c r="DE162" s="36"/>
      <c r="DF162" s="36"/>
      <c r="DG162" s="36"/>
      <c r="DH162" s="36"/>
      <c r="DI162" s="36"/>
      <c r="DJ162" s="36"/>
      <c r="DK162" s="36"/>
      <c r="DL162" s="36"/>
      <c r="DM162" s="36"/>
      <c r="DN162" s="36"/>
      <c r="DO162" s="36"/>
      <c r="DP162" s="36"/>
      <c r="DQ162" s="36"/>
      <c r="DR162" s="36"/>
      <c r="DS162" s="36"/>
      <c r="DT162" s="36"/>
      <c r="DU162" s="36"/>
      <c r="DV162" s="36"/>
      <c r="DW162" s="36"/>
      <c r="DX162" s="36"/>
      <c r="DY162" s="36"/>
      <c r="DZ162" s="36"/>
      <c r="EA162" s="36"/>
      <c r="EB162" s="36"/>
      <c r="EC162" s="36"/>
      <c r="ED162" s="36"/>
      <c r="EE162" s="36"/>
      <c r="EF162" s="36"/>
      <c r="EG162" s="36"/>
      <c r="EH162" s="36"/>
      <c r="EI162" s="36"/>
      <c r="EJ162" s="36"/>
      <c r="EK162" s="36"/>
      <c r="EL162" s="36"/>
      <c r="EM162" s="36"/>
      <c r="EN162" s="36"/>
    </row>
    <row r="163" spans="1:144">
      <c r="A163" s="36"/>
      <c r="B163" s="36"/>
      <c r="C163" s="144"/>
      <c r="D163" s="144"/>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c r="BM163" s="135"/>
      <c r="BN163" s="135"/>
      <c r="BO163" s="135"/>
      <c r="BP163" s="135"/>
      <c r="BQ163" s="135"/>
      <c r="BR163" s="135"/>
      <c r="BS163" s="135"/>
      <c r="BT163" s="135"/>
      <c r="BU163" s="135"/>
      <c r="BV163" s="135"/>
      <c r="BW163" s="135"/>
      <c r="BX163" s="135"/>
      <c r="BY163" s="135"/>
      <c r="BZ163" s="135"/>
      <c r="CA163" s="135"/>
      <c r="CB163" s="135"/>
      <c r="CC163" s="135"/>
      <c r="CD163" s="135"/>
      <c r="CE163" s="135"/>
      <c r="CF163" s="135"/>
      <c r="CG163" s="135"/>
      <c r="CH163" s="135"/>
      <c r="CI163" s="135"/>
      <c r="CJ163" s="135"/>
      <c r="CK163" s="135"/>
      <c r="CL163" s="135"/>
      <c r="CM163" s="135"/>
      <c r="CN163" s="135"/>
      <c r="CO163" s="135"/>
      <c r="CP163" s="135"/>
      <c r="CQ163" s="135"/>
      <c r="CR163" s="135"/>
      <c r="CU163" s="36"/>
      <c r="CV163" s="36"/>
      <c r="CW163" s="36"/>
      <c r="CX163" s="36"/>
      <c r="CY163" s="36"/>
      <c r="CZ163" s="36"/>
      <c r="DA163" s="36"/>
      <c r="DB163" s="36"/>
      <c r="DC163" s="36"/>
      <c r="DD163" s="36"/>
      <c r="DE163" s="36"/>
      <c r="DF163" s="36"/>
      <c r="DG163" s="36"/>
      <c r="DH163" s="36"/>
      <c r="DI163" s="36"/>
      <c r="DJ163" s="36"/>
      <c r="DK163" s="36"/>
      <c r="DL163" s="36"/>
      <c r="DM163" s="36"/>
      <c r="DN163" s="36"/>
      <c r="DO163" s="36"/>
      <c r="DP163" s="36"/>
      <c r="DQ163" s="36"/>
      <c r="DR163" s="36"/>
      <c r="DS163" s="36"/>
      <c r="DT163" s="36"/>
      <c r="DU163" s="36"/>
      <c r="DV163" s="36"/>
      <c r="DW163" s="36"/>
      <c r="DX163" s="36"/>
      <c r="DY163" s="36"/>
      <c r="DZ163" s="36"/>
      <c r="EA163" s="36"/>
      <c r="EB163" s="36"/>
      <c r="EC163" s="36"/>
      <c r="ED163" s="36"/>
      <c r="EE163" s="36"/>
      <c r="EF163" s="36"/>
      <c r="EG163" s="36"/>
      <c r="EH163" s="36"/>
      <c r="EI163" s="36"/>
      <c r="EJ163" s="36"/>
      <c r="EK163" s="36"/>
      <c r="EL163" s="36"/>
      <c r="EM163" s="36"/>
      <c r="EN163" s="36"/>
    </row>
    <row r="164" spans="1:144">
      <c r="A164" s="36"/>
      <c r="B164" s="36"/>
      <c r="C164" s="144"/>
      <c r="D164" s="144"/>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c r="BM164" s="135"/>
      <c r="BN164" s="135"/>
      <c r="BO164" s="135"/>
      <c r="BP164" s="135"/>
      <c r="BQ164" s="135"/>
      <c r="BR164" s="135"/>
      <c r="BS164" s="135"/>
      <c r="BT164" s="135"/>
      <c r="BU164" s="135"/>
      <c r="BV164" s="135"/>
      <c r="BW164" s="135"/>
      <c r="BX164" s="135"/>
      <c r="BY164" s="135"/>
      <c r="BZ164" s="135"/>
      <c r="CA164" s="135"/>
      <c r="CB164" s="135"/>
      <c r="CC164" s="135"/>
      <c r="CD164" s="135"/>
      <c r="CE164" s="135"/>
      <c r="CF164" s="135"/>
      <c r="CG164" s="135"/>
      <c r="CH164" s="135"/>
      <c r="CI164" s="135"/>
      <c r="CJ164" s="135"/>
      <c r="CK164" s="135"/>
      <c r="CL164" s="135"/>
      <c r="CM164" s="135"/>
      <c r="CN164" s="135"/>
      <c r="CO164" s="135"/>
      <c r="CP164" s="135"/>
      <c r="CQ164" s="135"/>
      <c r="CR164" s="135"/>
      <c r="CU164" s="36"/>
      <c r="CV164" s="36"/>
      <c r="CW164" s="36"/>
      <c r="CX164" s="36"/>
      <c r="CY164" s="36"/>
      <c r="CZ164" s="36"/>
      <c r="DA164" s="36"/>
      <c r="DB164" s="36"/>
      <c r="DC164" s="36"/>
      <c r="DD164" s="36"/>
      <c r="DE164" s="36"/>
      <c r="DF164" s="36"/>
      <c r="DG164" s="36"/>
      <c r="DH164" s="36"/>
      <c r="DI164" s="36"/>
      <c r="DJ164" s="36"/>
      <c r="DK164" s="36"/>
      <c r="DL164" s="36"/>
      <c r="DM164" s="36"/>
      <c r="DN164" s="36"/>
      <c r="DO164" s="36"/>
      <c r="DP164" s="36"/>
      <c r="DQ164" s="36"/>
      <c r="DR164" s="36"/>
      <c r="DS164" s="36"/>
      <c r="DT164" s="36"/>
      <c r="DU164" s="36"/>
      <c r="DV164" s="36"/>
      <c r="DW164" s="36"/>
      <c r="DX164" s="36"/>
      <c r="DY164" s="36"/>
      <c r="DZ164" s="36"/>
      <c r="EA164" s="36"/>
      <c r="EB164" s="36"/>
      <c r="EC164" s="36"/>
      <c r="ED164" s="36"/>
      <c r="EE164" s="36"/>
      <c r="EF164" s="36"/>
      <c r="EG164" s="36"/>
      <c r="EH164" s="36"/>
      <c r="EI164" s="36"/>
      <c r="EJ164" s="36"/>
      <c r="EK164" s="36"/>
      <c r="EL164" s="36"/>
      <c r="EM164" s="36"/>
      <c r="EN164" s="36"/>
    </row>
    <row r="165" spans="1:144">
      <c r="A165" s="36"/>
      <c r="B165" s="36"/>
      <c r="C165" s="144"/>
      <c r="D165" s="144"/>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135"/>
      <c r="BC165" s="135"/>
      <c r="BD165" s="135"/>
      <c r="BE165" s="135"/>
      <c r="BF165" s="135"/>
      <c r="BG165" s="135"/>
      <c r="BH165" s="135"/>
      <c r="BI165" s="135"/>
      <c r="BJ165" s="135"/>
      <c r="BK165" s="135"/>
      <c r="BL165" s="135"/>
      <c r="BM165" s="135"/>
      <c r="BN165" s="135"/>
      <c r="BO165" s="135"/>
      <c r="BP165" s="135"/>
      <c r="BQ165" s="135"/>
      <c r="BR165" s="135"/>
      <c r="BS165" s="135"/>
      <c r="BT165" s="135"/>
      <c r="BU165" s="135"/>
      <c r="BV165" s="135"/>
      <c r="BW165" s="135"/>
      <c r="BX165" s="135"/>
      <c r="BY165" s="135"/>
      <c r="BZ165" s="135"/>
      <c r="CA165" s="135"/>
      <c r="CB165" s="135"/>
      <c r="CC165" s="135"/>
      <c r="CD165" s="135"/>
      <c r="CE165" s="135"/>
      <c r="CF165" s="135"/>
      <c r="CG165" s="135"/>
      <c r="CH165" s="135"/>
      <c r="CI165" s="135"/>
      <c r="CJ165" s="135"/>
      <c r="CK165" s="135"/>
      <c r="CL165" s="135"/>
      <c r="CM165" s="135"/>
      <c r="CN165" s="135"/>
      <c r="CO165" s="135"/>
      <c r="CP165" s="135"/>
      <c r="CQ165" s="135"/>
      <c r="CR165" s="135"/>
      <c r="CU165" s="36"/>
      <c r="CV165" s="36"/>
      <c r="CW165" s="36"/>
      <c r="CX165" s="36"/>
      <c r="CY165" s="36"/>
      <c r="CZ165" s="36"/>
      <c r="DA165" s="36"/>
      <c r="DB165" s="36"/>
      <c r="DC165" s="36"/>
      <c r="DD165" s="36"/>
      <c r="DE165" s="36"/>
      <c r="DF165" s="36"/>
      <c r="DG165" s="36"/>
      <c r="DH165" s="36"/>
      <c r="DI165" s="36"/>
      <c r="DJ165" s="36"/>
      <c r="DK165" s="36"/>
      <c r="DL165" s="36"/>
      <c r="DM165" s="36"/>
      <c r="DN165" s="36"/>
      <c r="DO165" s="36"/>
      <c r="DP165" s="36"/>
      <c r="DQ165" s="36"/>
      <c r="DR165" s="36"/>
      <c r="DS165" s="36"/>
      <c r="DT165" s="36"/>
      <c r="DU165" s="36"/>
      <c r="DV165" s="36"/>
      <c r="DW165" s="36"/>
      <c r="DX165" s="36"/>
      <c r="DY165" s="36"/>
      <c r="DZ165" s="36"/>
      <c r="EA165" s="36"/>
      <c r="EB165" s="36"/>
      <c r="EC165" s="36"/>
      <c r="ED165" s="36"/>
      <c r="EE165" s="36"/>
      <c r="EF165" s="36"/>
      <c r="EG165" s="36"/>
      <c r="EH165" s="36"/>
      <c r="EI165" s="36"/>
      <c r="EJ165" s="36"/>
      <c r="EK165" s="36"/>
      <c r="EL165" s="36"/>
      <c r="EM165" s="36"/>
      <c r="EN165" s="36"/>
    </row>
    <row r="166" spans="1:144">
      <c r="A166" s="36"/>
      <c r="B166" s="36"/>
      <c r="C166" s="144"/>
      <c r="D166" s="144"/>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c r="BM166" s="135"/>
      <c r="BN166" s="135"/>
      <c r="BO166" s="135"/>
      <c r="BP166" s="135"/>
      <c r="BQ166" s="135"/>
      <c r="BR166" s="135"/>
      <c r="BS166" s="135"/>
      <c r="BT166" s="135"/>
      <c r="BU166" s="135"/>
      <c r="BV166" s="135"/>
      <c r="BW166" s="135"/>
      <c r="BX166" s="135"/>
      <c r="BY166" s="135"/>
      <c r="BZ166" s="135"/>
      <c r="CA166" s="135"/>
      <c r="CB166" s="135"/>
      <c r="CC166" s="135"/>
      <c r="CD166" s="135"/>
      <c r="CE166" s="135"/>
      <c r="CF166" s="135"/>
      <c r="CG166" s="135"/>
      <c r="CH166" s="135"/>
      <c r="CI166" s="135"/>
      <c r="CJ166" s="135"/>
      <c r="CK166" s="135"/>
      <c r="CL166" s="135"/>
      <c r="CM166" s="135"/>
      <c r="CN166" s="135"/>
      <c r="CO166" s="135"/>
      <c r="CP166" s="135"/>
      <c r="CQ166" s="135"/>
      <c r="CR166" s="135"/>
      <c r="CU166" s="36"/>
      <c r="CV166" s="36"/>
      <c r="CW166" s="36"/>
      <c r="CX166" s="36"/>
      <c r="CY166" s="36"/>
      <c r="CZ166" s="36"/>
      <c r="DA166" s="36"/>
      <c r="DB166" s="36"/>
      <c r="DC166" s="36"/>
      <c r="DD166" s="36"/>
      <c r="DE166" s="36"/>
      <c r="DF166" s="36"/>
      <c r="DG166" s="36"/>
      <c r="DH166" s="36"/>
      <c r="DI166" s="36"/>
      <c r="DJ166" s="36"/>
      <c r="DK166" s="36"/>
      <c r="DL166" s="36"/>
      <c r="DM166" s="36"/>
      <c r="DN166" s="36"/>
      <c r="DO166" s="36"/>
      <c r="DP166" s="36"/>
      <c r="DQ166" s="36"/>
      <c r="DR166" s="36"/>
      <c r="DS166" s="36"/>
      <c r="DT166" s="36"/>
      <c r="DU166" s="36"/>
      <c r="DV166" s="36"/>
      <c r="DW166" s="36"/>
      <c r="DX166" s="36"/>
      <c r="DY166" s="36"/>
      <c r="DZ166" s="36"/>
      <c r="EA166" s="36"/>
      <c r="EB166" s="36"/>
      <c r="EC166" s="36"/>
      <c r="ED166" s="36"/>
      <c r="EE166" s="36"/>
      <c r="EF166" s="36"/>
      <c r="EG166" s="36"/>
      <c r="EH166" s="36"/>
      <c r="EI166" s="36"/>
      <c r="EJ166" s="36"/>
      <c r="EK166" s="36"/>
      <c r="EL166" s="36"/>
      <c r="EM166" s="36"/>
      <c r="EN166" s="36"/>
    </row>
    <row r="167" spans="1:144">
      <c r="A167" s="36"/>
      <c r="B167" s="36"/>
      <c r="C167" s="144"/>
      <c r="D167" s="144"/>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c r="CE167" s="135"/>
      <c r="CF167" s="135"/>
      <c r="CG167" s="135"/>
      <c r="CH167" s="135"/>
      <c r="CI167" s="135"/>
      <c r="CJ167" s="135"/>
      <c r="CK167" s="135"/>
      <c r="CL167" s="135"/>
      <c r="CM167" s="135"/>
      <c r="CN167" s="135"/>
      <c r="CO167" s="135"/>
      <c r="CP167" s="135"/>
      <c r="CQ167" s="135"/>
      <c r="CR167" s="135"/>
      <c r="CU167" s="36"/>
      <c r="CV167" s="36"/>
      <c r="CW167" s="36"/>
      <c r="CX167" s="36"/>
      <c r="CY167" s="36"/>
      <c r="CZ167" s="36"/>
      <c r="DA167" s="36"/>
      <c r="DB167" s="36"/>
      <c r="DC167" s="36"/>
      <c r="DD167" s="36"/>
      <c r="DE167" s="36"/>
      <c r="DF167" s="36"/>
      <c r="DG167" s="36"/>
      <c r="DH167" s="36"/>
      <c r="DI167" s="36"/>
      <c r="DJ167" s="36"/>
      <c r="DK167" s="36"/>
      <c r="DL167" s="36"/>
      <c r="DM167" s="36"/>
      <c r="DN167" s="36"/>
      <c r="DO167" s="36"/>
      <c r="DP167" s="36"/>
      <c r="DQ167" s="36"/>
      <c r="DR167" s="36"/>
      <c r="DS167" s="36"/>
      <c r="DT167" s="36"/>
      <c r="DU167" s="36"/>
      <c r="DV167" s="36"/>
      <c r="DW167" s="36"/>
      <c r="DX167" s="36"/>
      <c r="DY167" s="36"/>
      <c r="DZ167" s="36"/>
      <c r="EA167" s="36"/>
      <c r="EB167" s="36"/>
      <c r="EC167" s="36"/>
      <c r="ED167" s="36"/>
      <c r="EE167" s="36"/>
      <c r="EF167" s="36"/>
      <c r="EG167" s="36"/>
      <c r="EH167" s="36"/>
      <c r="EI167" s="36"/>
      <c r="EJ167" s="36"/>
      <c r="EK167" s="36"/>
      <c r="EL167" s="36"/>
      <c r="EM167" s="36"/>
      <c r="EN167" s="36"/>
    </row>
    <row r="168" spans="1:144">
      <c r="A168" s="36"/>
      <c r="B168" s="36"/>
      <c r="C168" s="144"/>
      <c r="D168" s="144"/>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135"/>
      <c r="BC168" s="135"/>
      <c r="BD168" s="135"/>
      <c r="BE168" s="135"/>
      <c r="BF168" s="135"/>
      <c r="BG168" s="135"/>
      <c r="BH168" s="135"/>
      <c r="BI168" s="135"/>
      <c r="BJ168" s="135"/>
      <c r="BK168" s="135"/>
      <c r="BL168" s="135"/>
      <c r="BM168" s="135"/>
      <c r="BN168" s="135"/>
      <c r="BO168" s="135"/>
      <c r="BP168" s="135"/>
      <c r="BQ168" s="135"/>
      <c r="BR168" s="135"/>
      <c r="BS168" s="135"/>
      <c r="BT168" s="135"/>
      <c r="BU168" s="135"/>
      <c r="BV168" s="135"/>
      <c r="BW168" s="135"/>
      <c r="BX168" s="135"/>
      <c r="BY168" s="135"/>
      <c r="BZ168" s="135"/>
      <c r="CA168" s="135"/>
      <c r="CB168" s="135"/>
      <c r="CC168" s="135"/>
      <c r="CD168" s="135"/>
      <c r="CE168" s="135"/>
      <c r="CF168" s="135"/>
      <c r="CG168" s="135"/>
      <c r="CH168" s="135"/>
      <c r="CI168" s="135"/>
      <c r="CJ168" s="135"/>
      <c r="CK168" s="135"/>
      <c r="CL168" s="135"/>
      <c r="CM168" s="135"/>
      <c r="CN168" s="135"/>
      <c r="CO168" s="135"/>
      <c r="CP168" s="135"/>
      <c r="CQ168" s="135"/>
      <c r="CR168" s="135"/>
      <c r="CU168" s="36"/>
      <c r="CV168" s="36"/>
      <c r="CW168" s="36"/>
      <c r="CX168" s="36"/>
      <c r="CY168" s="36"/>
      <c r="CZ168" s="36"/>
      <c r="DA168" s="36"/>
      <c r="DB168" s="36"/>
      <c r="DC168" s="36"/>
      <c r="DD168" s="36"/>
      <c r="DE168" s="36"/>
      <c r="DF168" s="36"/>
      <c r="DG168" s="36"/>
      <c r="DH168" s="36"/>
      <c r="DI168" s="36"/>
      <c r="DJ168" s="36"/>
      <c r="DK168" s="36"/>
      <c r="DL168" s="36"/>
      <c r="DM168" s="36"/>
      <c r="DN168" s="36"/>
      <c r="DO168" s="36"/>
      <c r="DP168" s="36"/>
      <c r="DQ168" s="36"/>
      <c r="DR168" s="36"/>
      <c r="DS168" s="36"/>
      <c r="DT168" s="36"/>
      <c r="DU168" s="36"/>
      <c r="DV168" s="36"/>
      <c r="DW168" s="36"/>
      <c r="DX168" s="36"/>
      <c r="DY168" s="36"/>
      <c r="DZ168" s="36"/>
      <c r="EA168" s="36"/>
      <c r="EB168" s="36"/>
      <c r="EC168" s="36"/>
      <c r="ED168" s="36"/>
      <c r="EE168" s="36"/>
      <c r="EF168" s="36"/>
      <c r="EG168" s="36"/>
      <c r="EH168" s="36"/>
      <c r="EI168" s="36"/>
      <c r="EJ168" s="36"/>
      <c r="EK168" s="36"/>
      <c r="EL168" s="36"/>
      <c r="EM168" s="36"/>
      <c r="EN168" s="36"/>
    </row>
    <row r="169" spans="1:144">
      <c r="A169" s="36"/>
      <c r="B169" s="36"/>
      <c r="C169" s="144"/>
      <c r="D169" s="144"/>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c r="BF169" s="135"/>
      <c r="BG169" s="135"/>
      <c r="BH169" s="135"/>
      <c r="BI169" s="135"/>
      <c r="BJ169" s="135"/>
      <c r="BK169" s="135"/>
      <c r="BL169" s="135"/>
      <c r="BM169" s="135"/>
      <c r="BN169" s="135"/>
      <c r="BO169" s="135"/>
      <c r="BP169" s="135"/>
      <c r="BQ169" s="135"/>
      <c r="BR169" s="135"/>
      <c r="BS169" s="135"/>
      <c r="BT169" s="135"/>
      <c r="BU169" s="135"/>
      <c r="BV169" s="135"/>
      <c r="BW169" s="135"/>
      <c r="BX169" s="135"/>
      <c r="BY169" s="135"/>
      <c r="BZ169" s="135"/>
      <c r="CA169" s="135"/>
      <c r="CB169" s="135"/>
      <c r="CC169" s="135"/>
      <c r="CD169" s="135"/>
      <c r="CE169" s="135"/>
      <c r="CF169" s="135"/>
      <c r="CG169" s="135"/>
      <c r="CH169" s="135"/>
      <c r="CI169" s="135"/>
      <c r="CJ169" s="135"/>
      <c r="CK169" s="135"/>
      <c r="CL169" s="135"/>
      <c r="CM169" s="135"/>
      <c r="CN169" s="135"/>
      <c r="CO169" s="135"/>
      <c r="CP169" s="135"/>
      <c r="CQ169" s="135"/>
      <c r="CR169" s="135"/>
      <c r="CU169" s="36"/>
      <c r="CV169" s="36"/>
      <c r="CW169" s="36"/>
      <c r="CX169" s="36"/>
      <c r="CY169" s="36"/>
      <c r="CZ169" s="36"/>
      <c r="DA169" s="36"/>
      <c r="DB169" s="36"/>
      <c r="DC169" s="36"/>
      <c r="DD169" s="36"/>
      <c r="DE169" s="36"/>
      <c r="DF169" s="36"/>
      <c r="DG169" s="36"/>
      <c r="DH169" s="36"/>
      <c r="DI169" s="36"/>
      <c r="DJ169" s="36"/>
      <c r="DK169" s="36"/>
      <c r="DL169" s="36"/>
      <c r="DM169" s="36"/>
      <c r="DN169" s="36"/>
      <c r="DO169" s="36"/>
      <c r="DP169" s="36"/>
      <c r="DQ169" s="36"/>
      <c r="DR169" s="36"/>
      <c r="DS169" s="36"/>
      <c r="DT169" s="36"/>
      <c r="DU169" s="36"/>
      <c r="DV169" s="36"/>
      <c r="DW169" s="36"/>
      <c r="DX169" s="36"/>
      <c r="DY169" s="36"/>
      <c r="DZ169" s="36"/>
      <c r="EA169" s="36"/>
      <c r="EB169" s="36"/>
      <c r="EC169" s="36"/>
      <c r="ED169" s="36"/>
      <c r="EE169" s="36"/>
      <c r="EF169" s="36"/>
      <c r="EG169" s="36"/>
      <c r="EH169" s="36"/>
      <c r="EI169" s="36"/>
      <c r="EJ169" s="36"/>
      <c r="EK169" s="36"/>
      <c r="EL169" s="36"/>
      <c r="EM169" s="36"/>
      <c r="EN169" s="36"/>
    </row>
    <row r="170" spans="1:144">
      <c r="A170" s="36"/>
      <c r="B170" s="36"/>
      <c r="C170" s="144"/>
      <c r="D170" s="144"/>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c r="BM170" s="135"/>
      <c r="BN170" s="135"/>
      <c r="BO170" s="135"/>
      <c r="BP170" s="135"/>
      <c r="BQ170" s="135"/>
      <c r="BR170" s="135"/>
      <c r="BS170" s="135"/>
      <c r="BT170" s="135"/>
      <c r="BU170" s="135"/>
      <c r="BV170" s="135"/>
      <c r="BW170" s="135"/>
      <c r="BX170" s="135"/>
      <c r="BY170" s="135"/>
      <c r="BZ170" s="135"/>
      <c r="CA170" s="135"/>
      <c r="CB170" s="135"/>
      <c r="CC170" s="135"/>
      <c r="CD170" s="135"/>
      <c r="CE170" s="135"/>
      <c r="CF170" s="135"/>
      <c r="CG170" s="135"/>
      <c r="CH170" s="135"/>
      <c r="CI170" s="135"/>
      <c r="CJ170" s="135"/>
      <c r="CK170" s="135"/>
      <c r="CL170" s="135"/>
      <c r="CM170" s="135"/>
      <c r="CN170" s="135"/>
      <c r="CO170" s="135"/>
      <c r="CP170" s="135"/>
      <c r="CQ170" s="135"/>
      <c r="CR170" s="135"/>
      <c r="CU170" s="36"/>
      <c r="CV170" s="36"/>
      <c r="CW170" s="36"/>
      <c r="CX170" s="36"/>
      <c r="CY170" s="36"/>
      <c r="CZ170" s="36"/>
      <c r="DA170" s="36"/>
      <c r="DB170" s="36"/>
      <c r="DC170" s="36"/>
      <c r="DD170" s="36"/>
      <c r="DE170" s="36"/>
      <c r="DF170" s="36"/>
      <c r="DG170" s="36"/>
      <c r="DH170" s="36"/>
      <c r="DI170" s="36"/>
      <c r="DJ170" s="36"/>
      <c r="DK170" s="36"/>
      <c r="DL170" s="36"/>
      <c r="DM170" s="36"/>
      <c r="DN170" s="36"/>
      <c r="DO170" s="36"/>
      <c r="DP170" s="36"/>
      <c r="DQ170" s="36"/>
      <c r="DR170" s="36"/>
      <c r="DS170" s="36"/>
      <c r="DT170" s="36"/>
      <c r="DU170" s="36"/>
      <c r="DV170" s="36"/>
      <c r="DW170" s="36"/>
      <c r="DX170" s="36"/>
      <c r="DY170" s="36"/>
      <c r="DZ170" s="36"/>
      <c r="EA170" s="36"/>
      <c r="EB170" s="36"/>
      <c r="EC170" s="36"/>
      <c r="ED170" s="36"/>
      <c r="EE170" s="36"/>
      <c r="EF170" s="36"/>
      <c r="EG170" s="36"/>
      <c r="EH170" s="36"/>
      <c r="EI170" s="36"/>
      <c r="EJ170" s="36"/>
      <c r="EK170" s="36"/>
      <c r="EL170" s="36"/>
      <c r="EM170" s="36"/>
      <c r="EN170" s="36"/>
    </row>
    <row r="171" spans="1:144">
      <c r="A171" s="36"/>
      <c r="B171" s="36"/>
      <c r="C171" s="144"/>
      <c r="D171" s="144"/>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c r="BG171" s="135"/>
      <c r="BH171" s="135"/>
      <c r="BI171" s="135"/>
      <c r="BJ171" s="135"/>
      <c r="BK171" s="135"/>
      <c r="BL171" s="135"/>
      <c r="BM171" s="135"/>
      <c r="BN171" s="135"/>
      <c r="BO171" s="135"/>
      <c r="BP171" s="135"/>
      <c r="BQ171" s="135"/>
      <c r="BR171" s="135"/>
      <c r="BS171" s="135"/>
      <c r="BT171" s="135"/>
      <c r="BU171" s="135"/>
      <c r="BV171" s="135"/>
      <c r="BW171" s="135"/>
      <c r="BX171" s="135"/>
      <c r="BY171" s="135"/>
      <c r="BZ171" s="135"/>
      <c r="CA171" s="135"/>
      <c r="CB171" s="135"/>
      <c r="CC171" s="135"/>
      <c r="CD171" s="135"/>
      <c r="CE171" s="135"/>
      <c r="CF171" s="135"/>
      <c r="CG171" s="135"/>
      <c r="CH171" s="135"/>
      <c r="CI171" s="135"/>
      <c r="CJ171" s="135"/>
      <c r="CK171" s="135"/>
      <c r="CL171" s="135"/>
      <c r="CM171" s="135"/>
      <c r="CN171" s="135"/>
      <c r="CO171" s="135"/>
      <c r="CP171" s="135"/>
      <c r="CQ171" s="135"/>
      <c r="CR171" s="135"/>
      <c r="CU171" s="36"/>
      <c r="CV171" s="36"/>
      <c r="CW171" s="36"/>
      <c r="CX171" s="36"/>
      <c r="CY171" s="36"/>
      <c r="CZ171" s="36"/>
      <c r="DA171" s="36"/>
      <c r="DB171" s="36"/>
      <c r="DC171" s="36"/>
      <c r="DD171" s="36"/>
      <c r="DE171" s="36"/>
      <c r="DF171" s="36"/>
      <c r="DG171" s="36"/>
      <c r="DH171" s="36"/>
      <c r="DI171" s="36"/>
      <c r="DJ171" s="36"/>
      <c r="DK171" s="36"/>
      <c r="DL171" s="36"/>
      <c r="DM171" s="36"/>
      <c r="DN171" s="36"/>
      <c r="DO171" s="36"/>
      <c r="DP171" s="36"/>
      <c r="DQ171" s="36"/>
      <c r="DR171" s="36"/>
      <c r="DS171" s="36"/>
      <c r="DT171" s="36"/>
      <c r="DU171" s="36"/>
      <c r="DV171" s="36"/>
      <c r="DW171" s="36"/>
      <c r="DX171" s="36"/>
      <c r="DY171" s="36"/>
      <c r="DZ171" s="36"/>
      <c r="EA171" s="36"/>
      <c r="EB171" s="36"/>
      <c r="EC171" s="36"/>
      <c r="ED171" s="36"/>
      <c r="EE171" s="36"/>
      <c r="EF171" s="36"/>
      <c r="EG171" s="36"/>
      <c r="EH171" s="36"/>
      <c r="EI171" s="36"/>
      <c r="EJ171" s="36"/>
      <c r="EK171" s="36"/>
      <c r="EL171" s="36"/>
      <c r="EM171" s="36"/>
      <c r="EN171" s="36"/>
    </row>
    <row r="172" spans="1:144">
      <c r="A172" s="36"/>
      <c r="B172" s="36"/>
      <c r="C172" s="144"/>
      <c r="D172" s="144"/>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c r="BM172" s="135"/>
      <c r="BN172" s="135"/>
      <c r="BO172" s="135"/>
      <c r="BP172" s="135"/>
      <c r="BQ172" s="135"/>
      <c r="BR172" s="135"/>
      <c r="BS172" s="135"/>
      <c r="BT172" s="135"/>
      <c r="BU172" s="135"/>
      <c r="BV172" s="135"/>
      <c r="BW172" s="135"/>
      <c r="BX172" s="135"/>
      <c r="BY172" s="135"/>
      <c r="BZ172" s="135"/>
      <c r="CA172" s="135"/>
      <c r="CB172" s="135"/>
      <c r="CC172" s="135"/>
      <c r="CD172" s="135"/>
      <c r="CE172" s="135"/>
      <c r="CF172" s="135"/>
      <c r="CG172" s="135"/>
      <c r="CH172" s="135"/>
      <c r="CI172" s="135"/>
      <c r="CJ172" s="135"/>
      <c r="CK172" s="135"/>
      <c r="CL172" s="135"/>
      <c r="CM172" s="135"/>
      <c r="CN172" s="135"/>
      <c r="CO172" s="135"/>
      <c r="CP172" s="135"/>
      <c r="CQ172" s="135"/>
      <c r="CR172" s="135"/>
      <c r="CU172" s="36"/>
      <c r="CV172" s="36"/>
      <c r="CW172" s="36"/>
      <c r="CX172" s="36"/>
      <c r="CY172" s="36"/>
      <c r="CZ172" s="36"/>
      <c r="DA172" s="36"/>
      <c r="DB172" s="36"/>
      <c r="DC172" s="36"/>
      <c r="DD172" s="36"/>
      <c r="DE172" s="36"/>
      <c r="DF172" s="36"/>
      <c r="DG172" s="36"/>
      <c r="DH172" s="36"/>
      <c r="DI172" s="36"/>
      <c r="DJ172" s="36"/>
      <c r="DK172" s="36"/>
      <c r="DL172" s="36"/>
      <c r="DM172" s="36"/>
      <c r="DN172" s="36"/>
      <c r="DO172" s="36"/>
      <c r="DP172" s="36"/>
      <c r="DQ172" s="36"/>
      <c r="DR172" s="36"/>
      <c r="DS172" s="36"/>
      <c r="DT172" s="36"/>
      <c r="DU172" s="36"/>
      <c r="DV172" s="36"/>
      <c r="DW172" s="36"/>
      <c r="DX172" s="36"/>
      <c r="DY172" s="36"/>
      <c r="DZ172" s="36"/>
      <c r="EA172" s="36"/>
      <c r="EB172" s="36"/>
      <c r="EC172" s="36"/>
      <c r="ED172" s="36"/>
      <c r="EE172" s="36"/>
      <c r="EF172" s="36"/>
      <c r="EG172" s="36"/>
      <c r="EH172" s="36"/>
      <c r="EI172" s="36"/>
      <c r="EJ172" s="36"/>
      <c r="EK172" s="36"/>
      <c r="EL172" s="36"/>
      <c r="EM172" s="36"/>
      <c r="EN172" s="36"/>
    </row>
    <row r="173" spans="1:144">
      <c r="A173" s="36"/>
      <c r="B173" s="36"/>
      <c r="C173" s="144"/>
      <c r="D173" s="144"/>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c r="BG173" s="135"/>
      <c r="BH173" s="135"/>
      <c r="BI173" s="135"/>
      <c r="BJ173" s="135"/>
      <c r="BK173" s="135"/>
      <c r="BL173" s="135"/>
      <c r="BM173" s="135"/>
      <c r="BN173" s="135"/>
      <c r="BO173" s="135"/>
      <c r="BP173" s="135"/>
      <c r="BQ173" s="135"/>
      <c r="BR173" s="135"/>
      <c r="BS173" s="135"/>
      <c r="BT173" s="135"/>
      <c r="BU173" s="135"/>
      <c r="BV173" s="135"/>
      <c r="BW173" s="135"/>
      <c r="BX173" s="135"/>
      <c r="BY173" s="135"/>
      <c r="BZ173" s="135"/>
      <c r="CA173" s="135"/>
      <c r="CB173" s="135"/>
      <c r="CC173" s="135"/>
      <c r="CD173" s="135"/>
      <c r="CE173" s="135"/>
      <c r="CF173" s="135"/>
      <c r="CG173" s="135"/>
      <c r="CH173" s="135"/>
      <c r="CI173" s="135"/>
      <c r="CJ173" s="135"/>
      <c r="CK173" s="135"/>
      <c r="CL173" s="135"/>
      <c r="CM173" s="135"/>
      <c r="CN173" s="135"/>
      <c r="CO173" s="135"/>
      <c r="CP173" s="135"/>
      <c r="CQ173" s="135"/>
      <c r="CR173" s="135"/>
      <c r="CU173" s="36"/>
      <c r="CV173" s="36"/>
      <c r="CW173" s="36"/>
      <c r="CX173" s="36"/>
      <c r="CY173" s="36"/>
      <c r="CZ173" s="36"/>
      <c r="DA173" s="36"/>
      <c r="DB173" s="36"/>
      <c r="DC173" s="36"/>
      <c r="DD173" s="36"/>
      <c r="DE173" s="36"/>
      <c r="DF173" s="36"/>
      <c r="DG173" s="36"/>
      <c r="DH173" s="36"/>
      <c r="DI173" s="36"/>
      <c r="DJ173" s="36"/>
      <c r="DK173" s="36"/>
      <c r="DL173" s="36"/>
      <c r="DM173" s="36"/>
      <c r="DN173" s="36"/>
      <c r="DO173" s="36"/>
      <c r="DP173" s="36"/>
      <c r="DQ173" s="36"/>
      <c r="DR173" s="36"/>
      <c r="DS173" s="36"/>
      <c r="DT173" s="36"/>
      <c r="DU173" s="36"/>
      <c r="DV173" s="36"/>
      <c r="DW173" s="36"/>
      <c r="DX173" s="36"/>
      <c r="DY173" s="36"/>
      <c r="DZ173" s="36"/>
      <c r="EA173" s="36"/>
      <c r="EB173" s="36"/>
      <c r="EC173" s="36"/>
      <c r="ED173" s="36"/>
      <c r="EE173" s="36"/>
      <c r="EF173" s="36"/>
      <c r="EG173" s="36"/>
      <c r="EH173" s="36"/>
      <c r="EI173" s="36"/>
      <c r="EJ173" s="36"/>
      <c r="EK173" s="36"/>
      <c r="EL173" s="36"/>
      <c r="EM173" s="36"/>
      <c r="EN173" s="36"/>
    </row>
    <row r="174" spans="1:144">
      <c r="A174" s="36"/>
      <c r="B174" s="36"/>
      <c r="C174" s="144"/>
      <c r="D174" s="144"/>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c r="BG174" s="135"/>
      <c r="BH174" s="135"/>
      <c r="BI174" s="135"/>
      <c r="BJ174" s="135"/>
      <c r="BK174" s="135"/>
      <c r="BL174" s="135"/>
      <c r="BM174" s="135"/>
      <c r="BN174" s="135"/>
      <c r="BO174" s="135"/>
      <c r="BP174" s="135"/>
      <c r="BQ174" s="135"/>
      <c r="BR174" s="135"/>
      <c r="BS174" s="135"/>
      <c r="BT174" s="135"/>
      <c r="BU174" s="135"/>
      <c r="BV174" s="135"/>
      <c r="BW174" s="135"/>
      <c r="BX174" s="135"/>
      <c r="BY174" s="135"/>
      <c r="BZ174" s="135"/>
      <c r="CA174" s="135"/>
      <c r="CB174" s="135"/>
      <c r="CC174" s="135"/>
      <c r="CD174" s="135"/>
      <c r="CE174" s="135"/>
      <c r="CF174" s="135"/>
      <c r="CG174" s="135"/>
      <c r="CH174" s="135"/>
      <c r="CI174" s="135"/>
      <c r="CJ174" s="135"/>
      <c r="CK174" s="135"/>
      <c r="CL174" s="135"/>
      <c r="CM174" s="135"/>
      <c r="CN174" s="135"/>
      <c r="CO174" s="135"/>
      <c r="CP174" s="135"/>
      <c r="CQ174" s="135"/>
      <c r="CR174" s="135"/>
      <c r="CU174" s="36"/>
      <c r="CV174" s="36"/>
      <c r="CW174" s="36"/>
      <c r="CX174" s="36"/>
      <c r="CY174" s="36"/>
      <c r="CZ174" s="36"/>
      <c r="DA174" s="36"/>
      <c r="DB174" s="36"/>
      <c r="DC174" s="36"/>
      <c r="DD174" s="36"/>
      <c r="DE174" s="36"/>
      <c r="DF174" s="36"/>
      <c r="DG174" s="36"/>
      <c r="DH174" s="36"/>
      <c r="DI174" s="36"/>
      <c r="DJ174" s="36"/>
      <c r="DK174" s="36"/>
      <c r="DL174" s="36"/>
      <c r="DM174" s="36"/>
      <c r="DN174" s="36"/>
      <c r="DO174" s="36"/>
      <c r="DP174" s="36"/>
      <c r="DQ174" s="36"/>
      <c r="DR174" s="36"/>
      <c r="DS174" s="36"/>
      <c r="DT174" s="36"/>
      <c r="DU174" s="36"/>
      <c r="DV174" s="36"/>
      <c r="DW174" s="36"/>
      <c r="DX174" s="36"/>
      <c r="DY174" s="36"/>
      <c r="DZ174" s="36"/>
      <c r="EA174" s="36"/>
      <c r="EB174" s="36"/>
      <c r="EC174" s="36"/>
      <c r="ED174" s="36"/>
      <c r="EE174" s="36"/>
      <c r="EF174" s="36"/>
      <c r="EG174" s="36"/>
      <c r="EH174" s="36"/>
      <c r="EI174" s="36"/>
      <c r="EJ174" s="36"/>
      <c r="EK174" s="36"/>
      <c r="EL174" s="36"/>
      <c r="EM174" s="36"/>
      <c r="EN174" s="36"/>
    </row>
    <row r="175" spans="1:144">
      <c r="A175" s="36"/>
      <c r="B175" s="36"/>
      <c r="C175" s="144"/>
      <c r="D175" s="144"/>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c r="BG175" s="135"/>
      <c r="BH175" s="135"/>
      <c r="BI175" s="135"/>
      <c r="BJ175" s="135"/>
      <c r="BK175" s="135"/>
      <c r="BL175" s="135"/>
      <c r="BM175" s="135"/>
      <c r="BN175" s="135"/>
      <c r="BO175" s="135"/>
      <c r="BP175" s="135"/>
      <c r="BQ175" s="135"/>
      <c r="BR175" s="135"/>
      <c r="BS175" s="135"/>
      <c r="BT175" s="135"/>
      <c r="BU175" s="135"/>
      <c r="BV175" s="135"/>
      <c r="BW175" s="135"/>
      <c r="BX175" s="135"/>
      <c r="BY175" s="135"/>
      <c r="BZ175" s="135"/>
      <c r="CA175" s="135"/>
      <c r="CB175" s="135"/>
      <c r="CC175" s="135"/>
      <c r="CD175" s="135"/>
      <c r="CE175" s="135"/>
      <c r="CF175" s="135"/>
      <c r="CG175" s="135"/>
      <c r="CH175" s="135"/>
      <c r="CI175" s="135"/>
      <c r="CJ175" s="135"/>
      <c r="CK175" s="135"/>
      <c r="CL175" s="135"/>
      <c r="CM175" s="135"/>
      <c r="CN175" s="135"/>
      <c r="CO175" s="135"/>
      <c r="CP175" s="135"/>
      <c r="CQ175" s="135"/>
      <c r="CR175" s="135"/>
      <c r="CU175" s="36"/>
      <c r="CV175" s="36"/>
      <c r="CW175" s="36"/>
      <c r="CX175" s="36"/>
      <c r="CY175" s="36"/>
      <c r="CZ175" s="36"/>
      <c r="DA175" s="36"/>
      <c r="DB175" s="36"/>
      <c r="DC175" s="36"/>
      <c r="DD175" s="36"/>
      <c r="DE175" s="36"/>
      <c r="DF175" s="36"/>
      <c r="DG175" s="36"/>
      <c r="DH175" s="36"/>
      <c r="DI175" s="36"/>
      <c r="DJ175" s="36"/>
      <c r="DK175" s="36"/>
      <c r="DL175" s="36"/>
      <c r="DM175" s="36"/>
      <c r="DN175" s="36"/>
      <c r="DO175" s="36"/>
      <c r="DP175" s="36"/>
      <c r="DQ175" s="36"/>
      <c r="DR175" s="36"/>
      <c r="DS175" s="36"/>
      <c r="DT175" s="36"/>
      <c r="DU175" s="36"/>
      <c r="DV175" s="36"/>
      <c r="DW175" s="36"/>
      <c r="DX175" s="36"/>
      <c r="DY175" s="36"/>
      <c r="DZ175" s="36"/>
      <c r="EA175" s="36"/>
      <c r="EB175" s="36"/>
      <c r="EC175" s="36"/>
      <c r="ED175" s="36"/>
      <c r="EE175" s="36"/>
      <c r="EF175" s="36"/>
      <c r="EG175" s="36"/>
      <c r="EH175" s="36"/>
      <c r="EI175" s="36"/>
      <c r="EJ175" s="36"/>
      <c r="EK175" s="36"/>
      <c r="EL175" s="36"/>
      <c r="EM175" s="36"/>
      <c r="EN175" s="36"/>
    </row>
    <row r="176" spans="1:144">
      <c r="A176" s="36"/>
      <c r="B176" s="36"/>
      <c r="C176" s="144"/>
      <c r="D176" s="144"/>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c r="BM176" s="135"/>
      <c r="BN176" s="135"/>
      <c r="BO176" s="135"/>
      <c r="BP176" s="135"/>
      <c r="BQ176" s="135"/>
      <c r="BR176" s="135"/>
      <c r="BS176" s="135"/>
      <c r="BT176" s="135"/>
      <c r="BU176" s="135"/>
      <c r="BV176" s="135"/>
      <c r="BW176" s="135"/>
      <c r="BX176" s="135"/>
      <c r="BY176" s="135"/>
      <c r="BZ176" s="135"/>
      <c r="CA176" s="135"/>
      <c r="CB176" s="135"/>
      <c r="CC176" s="135"/>
      <c r="CD176" s="135"/>
      <c r="CE176" s="135"/>
      <c r="CF176" s="135"/>
      <c r="CG176" s="135"/>
      <c r="CH176" s="135"/>
      <c r="CI176" s="135"/>
      <c r="CJ176" s="135"/>
      <c r="CK176" s="135"/>
      <c r="CL176" s="135"/>
      <c r="CM176" s="135"/>
      <c r="CN176" s="135"/>
      <c r="CO176" s="135"/>
      <c r="CP176" s="135"/>
      <c r="CQ176" s="135"/>
      <c r="CR176" s="135"/>
      <c r="CU176" s="36"/>
      <c r="CV176" s="36"/>
      <c r="CW176" s="36"/>
      <c r="CX176" s="36"/>
      <c r="CY176" s="36"/>
      <c r="CZ176" s="36"/>
      <c r="DA176" s="36"/>
      <c r="DB176" s="36"/>
      <c r="DC176" s="36"/>
      <c r="DD176" s="36"/>
      <c r="DE176" s="36"/>
      <c r="DF176" s="36"/>
      <c r="DG176" s="36"/>
      <c r="DH176" s="36"/>
      <c r="DI176" s="36"/>
      <c r="DJ176" s="36"/>
      <c r="DK176" s="36"/>
      <c r="DL176" s="36"/>
      <c r="DM176" s="36"/>
      <c r="DN176" s="36"/>
      <c r="DO176" s="36"/>
      <c r="DP176" s="36"/>
      <c r="DQ176" s="36"/>
      <c r="DR176" s="36"/>
      <c r="DS176" s="36"/>
      <c r="DT176" s="36"/>
      <c r="DU176" s="36"/>
      <c r="DV176" s="36"/>
      <c r="DW176" s="36"/>
      <c r="DX176" s="36"/>
      <c r="DY176" s="36"/>
      <c r="DZ176" s="36"/>
      <c r="EA176" s="36"/>
      <c r="EB176" s="36"/>
      <c r="EC176" s="36"/>
      <c r="ED176" s="36"/>
      <c r="EE176" s="36"/>
      <c r="EF176" s="36"/>
      <c r="EG176" s="36"/>
      <c r="EH176" s="36"/>
      <c r="EI176" s="36"/>
      <c r="EJ176" s="36"/>
      <c r="EK176" s="36"/>
      <c r="EL176" s="36"/>
      <c r="EM176" s="36"/>
      <c r="EN176" s="36"/>
    </row>
    <row r="177" spans="1:144">
      <c r="A177" s="36"/>
      <c r="B177" s="36"/>
      <c r="C177" s="144"/>
      <c r="D177" s="144"/>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135"/>
      <c r="BC177" s="135"/>
      <c r="BD177" s="135"/>
      <c r="BE177" s="135"/>
      <c r="BF177" s="135"/>
      <c r="BG177" s="135"/>
      <c r="BH177" s="135"/>
      <c r="BI177" s="135"/>
      <c r="BJ177" s="135"/>
      <c r="BK177" s="135"/>
      <c r="BL177" s="135"/>
      <c r="BM177" s="135"/>
      <c r="BN177" s="135"/>
      <c r="BO177" s="135"/>
      <c r="BP177" s="135"/>
      <c r="BQ177" s="135"/>
      <c r="BR177" s="135"/>
      <c r="BS177" s="135"/>
      <c r="BT177" s="135"/>
      <c r="BU177" s="135"/>
      <c r="BV177" s="135"/>
      <c r="BW177" s="135"/>
      <c r="BX177" s="135"/>
      <c r="BY177" s="135"/>
      <c r="BZ177" s="135"/>
      <c r="CA177" s="135"/>
      <c r="CB177" s="135"/>
      <c r="CC177" s="135"/>
      <c r="CD177" s="135"/>
      <c r="CE177" s="135"/>
      <c r="CF177" s="135"/>
      <c r="CG177" s="135"/>
      <c r="CH177" s="135"/>
      <c r="CI177" s="135"/>
      <c r="CJ177" s="135"/>
      <c r="CK177" s="135"/>
      <c r="CL177" s="135"/>
      <c r="CM177" s="135"/>
      <c r="CN177" s="135"/>
      <c r="CO177" s="135"/>
      <c r="CP177" s="135"/>
      <c r="CQ177" s="135"/>
      <c r="CR177" s="135"/>
      <c r="CU177" s="36"/>
      <c r="CV177" s="36"/>
      <c r="CW177" s="36"/>
      <c r="CX177" s="36"/>
      <c r="CY177" s="36"/>
      <c r="CZ177" s="36"/>
      <c r="DA177" s="36"/>
      <c r="DB177" s="36"/>
      <c r="DC177" s="36"/>
      <c r="DD177" s="36"/>
      <c r="DE177" s="36"/>
      <c r="DF177" s="36"/>
      <c r="DG177" s="36"/>
      <c r="DH177" s="36"/>
      <c r="DI177" s="36"/>
      <c r="DJ177" s="36"/>
      <c r="DK177" s="36"/>
      <c r="DL177" s="36"/>
      <c r="DM177" s="36"/>
      <c r="DN177" s="36"/>
      <c r="DO177" s="36"/>
      <c r="DP177" s="36"/>
      <c r="DQ177" s="36"/>
      <c r="DR177" s="36"/>
      <c r="DS177" s="36"/>
      <c r="DT177" s="36"/>
      <c r="DU177" s="36"/>
      <c r="DV177" s="36"/>
      <c r="DW177" s="36"/>
      <c r="DX177" s="36"/>
      <c r="DY177" s="36"/>
      <c r="DZ177" s="36"/>
      <c r="EA177" s="36"/>
      <c r="EB177" s="36"/>
      <c r="EC177" s="36"/>
      <c r="ED177" s="36"/>
      <c r="EE177" s="36"/>
      <c r="EF177" s="36"/>
      <c r="EG177" s="36"/>
      <c r="EH177" s="36"/>
      <c r="EI177" s="36"/>
      <c r="EJ177" s="36"/>
      <c r="EK177" s="36"/>
      <c r="EL177" s="36"/>
      <c r="EM177" s="36"/>
      <c r="EN177" s="36"/>
    </row>
    <row r="178" spans="1:144">
      <c r="A178" s="36"/>
      <c r="B178" s="36"/>
      <c r="C178" s="144"/>
      <c r="D178" s="144"/>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c r="BQ178" s="135"/>
      <c r="BR178" s="135"/>
      <c r="BS178" s="135"/>
      <c r="BT178" s="135"/>
      <c r="BU178" s="135"/>
      <c r="BV178" s="135"/>
      <c r="BW178" s="135"/>
      <c r="BX178" s="135"/>
      <c r="BY178" s="135"/>
      <c r="BZ178" s="135"/>
      <c r="CA178" s="135"/>
      <c r="CB178" s="135"/>
      <c r="CC178" s="135"/>
      <c r="CD178" s="135"/>
      <c r="CE178" s="135"/>
      <c r="CF178" s="135"/>
      <c r="CG178" s="135"/>
      <c r="CH178" s="135"/>
      <c r="CI178" s="135"/>
      <c r="CJ178" s="135"/>
      <c r="CK178" s="135"/>
      <c r="CL178" s="135"/>
      <c r="CM178" s="135"/>
      <c r="CN178" s="135"/>
      <c r="CO178" s="135"/>
      <c r="CP178" s="135"/>
      <c r="CQ178" s="135"/>
      <c r="CR178" s="135"/>
      <c r="CU178" s="36"/>
      <c r="CV178" s="36"/>
      <c r="CW178" s="36"/>
      <c r="CX178" s="36"/>
      <c r="CY178" s="36"/>
      <c r="CZ178" s="36"/>
      <c r="DA178" s="36"/>
      <c r="DB178" s="36"/>
      <c r="DC178" s="36"/>
      <c r="DD178" s="36"/>
      <c r="DE178" s="36"/>
      <c r="DF178" s="36"/>
      <c r="DG178" s="36"/>
      <c r="DH178" s="36"/>
      <c r="DI178" s="36"/>
      <c r="DJ178" s="36"/>
      <c r="DK178" s="36"/>
      <c r="DL178" s="36"/>
      <c r="DM178" s="36"/>
      <c r="DN178" s="36"/>
      <c r="DO178" s="36"/>
      <c r="DP178" s="36"/>
      <c r="DQ178" s="36"/>
      <c r="DR178" s="36"/>
      <c r="DS178" s="36"/>
      <c r="DT178" s="36"/>
      <c r="DU178" s="36"/>
      <c r="DV178" s="36"/>
      <c r="DW178" s="36"/>
      <c r="DX178" s="36"/>
      <c r="DY178" s="36"/>
      <c r="DZ178" s="36"/>
      <c r="EA178" s="36"/>
      <c r="EB178" s="36"/>
      <c r="EC178" s="36"/>
      <c r="ED178" s="36"/>
      <c r="EE178" s="36"/>
      <c r="EF178" s="36"/>
      <c r="EG178" s="36"/>
      <c r="EH178" s="36"/>
      <c r="EI178" s="36"/>
      <c r="EJ178" s="36"/>
      <c r="EK178" s="36"/>
      <c r="EL178" s="36"/>
      <c r="EM178" s="36"/>
      <c r="EN178" s="36"/>
    </row>
    <row r="179" spans="1:144">
      <c r="A179" s="36"/>
      <c r="B179" s="36"/>
      <c r="C179" s="144"/>
      <c r="D179" s="144"/>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c r="BG179" s="135"/>
      <c r="BH179" s="135"/>
      <c r="BI179" s="135"/>
      <c r="BJ179" s="135"/>
      <c r="BK179" s="135"/>
      <c r="BL179" s="135"/>
      <c r="BM179" s="135"/>
      <c r="BN179" s="135"/>
      <c r="BO179" s="135"/>
      <c r="BP179" s="135"/>
      <c r="BQ179" s="135"/>
      <c r="BR179" s="135"/>
      <c r="BS179" s="135"/>
      <c r="BT179" s="135"/>
      <c r="BU179" s="135"/>
      <c r="BV179" s="135"/>
      <c r="BW179" s="135"/>
      <c r="BX179" s="135"/>
      <c r="BY179" s="135"/>
      <c r="BZ179" s="135"/>
      <c r="CA179" s="135"/>
      <c r="CB179" s="135"/>
      <c r="CC179" s="135"/>
      <c r="CD179" s="135"/>
      <c r="CE179" s="135"/>
      <c r="CF179" s="135"/>
      <c r="CG179" s="135"/>
      <c r="CH179" s="135"/>
      <c r="CI179" s="135"/>
      <c r="CJ179" s="135"/>
      <c r="CK179" s="135"/>
      <c r="CL179" s="135"/>
      <c r="CM179" s="135"/>
      <c r="CN179" s="135"/>
      <c r="CO179" s="135"/>
      <c r="CP179" s="135"/>
      <c r="CQ179" s="135"/>
      <c r="CR179" s="135"/>
      <c r="CU179" s="36"/>
      <c r="CV179" s="36"/>
      <c r="CW179" s="36"/>
      <c r="CX179" s="36"/>
      <c r="CY179" s="36"/>
      <c r="CZ179" s="36"/>
      <c r="DA179" s="36"/>
      <c r="DB179" s="36"/>
      <c r="DC179" s="36"/>
      <c r="DD179" s="36"/>
      <c r="DE179" s="36"/>
      <c r="DF179" s="36"/>
      <c r="DG179" s="36"/>
      <c r="DH179" s="36"/>
      <c r="DI179" s="36"/>
      <c r="DJ179" s="36"/>
      <c r="DK179" s="36"/>
      <c r="DL179" s="36"/>
      <c r="DM179" s="36"/>
      <c r="DN179" s="36"/>
      <c r="DO179" s="36"/>
      <c r="DP179" s="36"/>
      <c r="DQ179" s="36"/>
      <c r="DR179" s="36"/>
      <c r="DS179" s="36"/>
      <c r="DT179" s="36"/>
      <c r="DU179" s="36"/>
      <c r="DV179" s="36"/>
      <c r="DW179" s="36"/>
      <c r="DX179" s="36"/>
      <c r="DY179" s="36"/>
      <c r="DZ179" s="36"/>
      <c r="EA179" s="36"/>
      <c r="EB179" s="36"/>
      <c r="EC179" s="36"/>
      <c r="ED179" s="36"/>
      <c r="EE179" s="36"/>
      <c r="EF179" s="36"/>
      <c r="EG179" s="36"/>
      <c r="EH179" s="36"/>
      <c r="EI179" s="36"/>
      <c r="EJ179" s="36"/>
      <c r="EK179" s="36"/>
      <c r="EL179" s="36"/>
      <c r="EM179" s="36"/>
      <c r="EN179" s="36"/>
    </row>
    <row r="180" spans="1:144">
      <c r="A180" s="36"/>
      <c r="B180" s="36"/>
      <c r="C180" s="144"/>
      <c r="D180" s="144"/>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c r="BM180" s="135"/>
      <c r="BN180" s="135"/>
      <c r="BO180" s="135"/>
      <c r="BP180" s="135"/>
      <c r="BQ180" s="135"/>
      <c r="BR180" s="135"/>
      <c r="BS180" s="135"/>
      <c r="BT180" s="135"/>
      <c r="BU180" s="135"/>
      <c r="BV180" s="135"/>
      <c r="BW180" s="135"/>
      <c r="BX180" s="135"/>
      <c r="BY180" s="135"/>
      <c r="BZ180" s="135"/>
      <c r="CA180" s="135"/>
      <c r="CB180" s="135"/>
      <c r="CC180" s="135"/>
      <c r="CD180" s="135"/>
      <c r="CE180" s="135"/>
      <c r="CF180" s="135"/>
      <c r="CG180" s="135"/>
      <c r="CH180" s="135"/>
      <c r="CI180" s="135"/>
      <c r="CJ180" s="135"/>
      <c r="CK180" s="135"/>
      <c r="CL180" s="135"/>
      <c r="CM180" s="135"/>
      <c r="CN180" s="135"/>
      <c r="CO180" s="135"/>
      <c r="CP180" s="135"/>
      <c r="CQ180" s="135"/>
      <c r="CR180" s="135"/>
      <c r="CU180" s="36"/>
      <c r="CV180" s="36"/>
      <c r="CW180" s="36"/>
      <c r="CX180" s="36"/>
      <c r="CY180" s="36"/>
      <c r="CZ180" s="36"/>
      <c r="DA180" s="36"/>
      <c r="DB180" s="36"/>
      <c r="DC180" s="36"/>
      <c r="DD180" s="36"/>
      <c r="DE180" s="36"/>
      <c r="DF180" s="36"/>
      <c r="DG180" s="36"/>
      <c r="DH180" s="36"/>
      <c r="DI180" s="36"/>
      <c r="DJ180" s="36"/>
      <c r="DK180" s="36"/>
      <c r="DL180" s="36"/>
      <c r="DM180" s="36"/>
      <c r="DN180" s="36"/>
      <c r="DO180" s="36"/>
      <c r="DP180" s="36"/>
      <c r="DQ180" s="36"/>
      <c r="DR180" s="36"/>
      <c r="DS180" s="36"/>
      <c r="DT180" s="36"/>
      <c r="DU180" s="36"/>
      <c r="DV180" s="36"/>
      <c r="DW180" s="36"/>
      <c r="DX180" s="36"/>
      <c r="DY180" s="36"/>
      <c r="DZ180" s="36"/>
      <c r="EA180" s="36"/>
      <c r="EB180" s="36"/>
      <c r="EC180" s="36"/>
      <c r="ED180" s="36"/>
      <c r="EE180" s="36"/>
      <c r="EF180" s="36"/>
      <c r="EG180" s="36"/>
      <c r="EH180" s="36"/>
      <c r="EI180" s="36"/>
      <c r="EJ180" s="36"/>
      <c r="EK180" s="36"/>
      <c r="EL180" s="36"/>
      <c r="EM180" s="36"/>
      <c r="EN180" s="36"/>
    </row>
    <row r="181" spans="1:144">
      <c r="A181" s="36"/>
      <c r="B181" s="36"/>
      <c r="C181" s="144"/>
      <c r="D181" s="144"/>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c r="BG181" s="135"/>
      <c r="BH181" s="135"/>
      <c r="BI181" s="135"/>
      <c r="BJ181" s="135"/>
      <c r="BK181" s="135"/>
      <c r="BL181" s="135"/>
      <c r="BM181" s="135"/>
      <c r="BN181" s="135"/>
      <c r="BO181" s="135"/>
      <c r="BP181" s="135"/>
      <c r="BQ181" s="135"/>
      <c r="BR181" s="135"/>
      <c r="BS181" s="135"/>
      <c r="BT181" s="135"/>
      <c r="BU181" s="135"/>
      <c r="BV181" s="135"/>
      <c r="BW181" s="135"/>
      <c r="BX181" s="135"/>
      <c r="BY181" s="135"/>
      <c r="BZ181" s="135"/>
      <c r="CA181" s="135"/>
      <c r="CB181" s="135"/>
      <c r="CC181" s="135"/>
      <c r="CD181" s="135"/>
      <c r="CE181" s="135"/>
      <c r="CF181" s="135"/>
      <c r="CG181" s="135"/>
      <c r="CH181" s="135"/>
      <c r="CI181" s="135"/>
      <c r="CJ181" s="135"/>
      <c r="CK181" s="135"/>
      <c r="CL181" s="135"/>
      <c r="CM181" s="135"/>
      <c r="CN181" s="135"/>
      <c r="CO181" s="135"/>
      <c r="CP181" s="135"/>
      <c r="CQ181" s="135"/>
      <c r="CR181" s="135"/>
      <c r="CU181" s="36"/>
      <c r="CV181" s="36"/>
      <c r="CW181" s="36"/>
      <c r="CX181" s="36"/>
      <c r="CY181" s="36"/>
      <c r="CZ181" s="36"/>
      <c r="DA181" s="36"/>
      <c r="DB181" s="36"/>
      <c r="DC181" s="36"/>
      <c r="DD181" s="36"/>
      <c r="DE181" s="36"/>
      <c r="DF181" s="36"/>
      <c r="DG181" s="36"/>
      <c r="DH181" s="36"/>
      <c r="DI181" s="36"/>
      <c r="DJ181" s="36"/>
      <c r="DK181" s="36"/>
      <c r="DL181" s="36"/>
      <c r="DM181" s="36"/>
      <c r="DN181" s="36"/>
      <c r="DO181" s="36"/>
      <c r="DP181" s="36"/>
      <c r="DQ181" s="36"/>
      <c r="DR181" s="36"/>
      <c r="DS181" s="36"/>
      <c r="DT181" s="36"/>
      <c r="DU181" s="36"/>
      <c r="DV181" s="36"/>
      <c r="DW181" s="36"/>
      <c r="DX181" s="36"/>
      <c r="DY181" s="36"/>
      <c r="DZ181" s="36"/>
      <c r="EA181" s="36"/>
      <c r="EB181" s="36"/>
      <c r="EC181" s="36"/>
      <c r="ED181" s="36"/>
      <c r="EE181" s="36"/>
      <c r="EF181" s="36"/>
      <c r="EG181" s="36"/>
      <c r="EH181" s="36"/>
      <c r="EI181" s="36"/>
      <c r="EJ181" s="36"/>
      <c r="EK181" s="36"/>
      <c r="EL181" s="36"/>
      <c r="EM181" s="36"/>
      <c r="EN181" s="36"/>
    </row>
    <row r="182" spans="1:144">
      <c r="A182" s="36"/>
      <c r="B182" s="36"/>
      <c r="C182" s="144"/>
      <c r="D182" s="144"/>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c r="BG182" s="135"/>
      <c r="BH182" s="135"/>
      <c r="BI182" s="135"/>
      <c r="BJ182" s="135"/>
      <c r="BK182" s="135"/>
      <c r="BL182" s="135"/>
      <c r="BM182" s="135"/>
      <c r="BN182" s="135"/>
      <c r="BO182" s="135"/>
      <c r="BP182" s="135"/>
      <c r="BQ182" s="135"/>
      <c r="BR182" s="135"/>
      <c r="BS182" s="135"/>
      <c r="BT182" s="135"/>
      <c r="BU182" s="135"/>
      <c r="BV182" s="135"/>
      <c r="BW182" s="135"/>
      <c r="BX182" s="135"/>
      <c r="BY182" s="135"/>
      <c r="BZ182" s="135"/>
      <c r="CA182" s="135"/>
      <c r="CB182" s="135"/>
      <c r="CC182" s="135"/>
      <c r="CD182" s="135"/>
      <c r="CE182" s="135"/>
      <c r="CF182" s="135"/>
      <c r="CG182" s="135"/>
      <c r="CH182" s="135"/>
      <c r="CI182" s="135"/>
      <c r="CJ182" s="135"/>
      <c r="CK182" s="135"/>
      <c r="CL182" s="135"/>
      <c r="CM182" s="135"/>
      <c r="CN182" s="135"/>
      <c r="CO182" s="135"/>
      <c r="CP182" s="135"/>
      <c r="CQ182" s="135"/>
      <c r="CR182" s="135"/>
      <c r="CU182" s="36"/>
      <c r="CV182" s="36"/>
      <c r="CW182" s="36"/>
      <c r="CX182" s="36"/>
      <c r="CY182" s="36"/>
      <c r="CZ182" s="36"/>
      <c r="DA182" s="36"/>
      <c r="DB182" s="36"/>
      <c r="DC182" s="36"/>
      <c r="DD182" s="36"/>
      <c r="DE182" s="36"/>
      <c r="DF182" s="36"/>
      <c r="DG182" s="36"/>
      <c r="DH182" s="36"/>
      <c r="DI182" s="36"/>
      <c r="DJ182" s="36"/>
      <c r="DK182" s="36"/>
      <c r="DL182" s="36"/>
      <c r="DM182" s="36"/>
      <c r="DN182" s="36"/>
      <c r="DO182" s="36"/>
      <c r="DP182" s="36"/>
      <c r="DQ182" s="36"/>
      <c r="DR182" s="36"/>
      <c r="DS182" s="36"/>
      <c r="DT182" s="36"/>
      <c r="DU182" s="36"/>
      <c r="DV182" s="36"/>
      <c r="DW182" s="36"/>
      <c r="DX182" s="36"/>
      <c r="DY182" s="36"/>
      <c r="DZ182" s="36"/>
      <c r="EA182" s="36"/>
      <c r="EB182" s="36"/>
      <c r="EC182" s="36"/>
      <c r="ED182" s="36"/>
      <c r="EE182" s="36"/>
      <c r="EF182" s="36"/>
      <c r="EG182" s="36"/>
      <c r="EH182" s="36"/>
      <c r="EI182" s="36"/>
      <c r="EJ182" s="36"/>
      <c r="EK182" s="36"/>
      <c r="EL182" s="36"/>
      <c r="EM182" s="36"/>
      <c r="EN182" s="36"/>
    </row>
    <row r="183" spans="1:144">
      <c r="A183" s="36"/>
      <c r="B183" s="36"/>
      <c r="C183" s="144"/>
      <c r="D183" s="144"/>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135"/>
      <c r="BC183" s="135"/>
      <c r="BD183" s="135"/>
      <c r="BE183" s="135"/>
      <c r="BF183" s="135"/>
      <c r="BG183" s="135"/>
      <c r="BH183" s="135"/>
      <c r="BI183" s="135"/>
      <c r="BJ183" s="135"/>
      <c r="BK183" s="135"/>
      <c r="BL183" s="135"/>
      <c r="BM183" s="135"/>
      <c r="BN183" s="135"/>
      <c r="BO183" s="135"/>
      <c r="BP183" s="135"/>
      <c r="BQ183" s="135"/>
      <c r="BR183" s="135"/>
      <c r="BS183" s="135"/>
      <c r="BT183" s="135"/>
      <c r="BU183" s="135"/>
      <c r="BV183" s="135"/>
      <c r="BW183" s="135"/>
      <c r="BX183" s="135"/>
      <c r="BY183" s="135"/>
      <c r="BZ183" s="135"/>
      <c r="CA183" s="135"/>
      <c r="CB183" s="135"/>
      <c r="CC183" s="135"/>
      <c r="CD183" s="135"/>
      <c r="CE183" s="135"/>
      <c r="CF183" s="135"/>
      <c r="CG183" s="135"/>
      <c r="CH183" s="135"/>
      <c r="CI183" s="135"/>
      <c r="CJ183" s="135"/>
      <c r="CK183" s="135"/>
      <c r="CL183" s="135"/>
      <c r="CM183" s="135"/>
      <c r="CN183" s="135"/>
      <c r="CO183" s="135"/>
      <c r="CP183" s="135"/>
      <c r="CQ183" s="135"/>
      <c r="CR183" s="135"/>
      <c r="CU183" s="36"/>
      <c r="CV183" s="36"/>
      <c r="CW183" s="36"/>
      <c r="CX183" s="36"/>
      <c r="CY183" s="36"/>
      <c r="CZ183" s="36"/>
      <c r="DA183" s="36"/>
      <c r="DB183" s="36"/>
      <c r="DC183" s="36"/>
      <c r="DD183" s="36"/>
      <c r="DE183" s="36"/>
      <c r="DF183" s="36"/>
      <c r="DG183" s="36"/>
      <c r="DH183" s="36"/>
      <c r="DI183" s="36"/>
      <c r="DJ183" s="36"/>
      <c r="DK183" s="36"/>
      <c r="DL183" s="36"/>
      <c r="DM183" s="36"/>
      <c r="DN183" s="36"/>
      <c r="DO183" s="36"/>
      <c r="DP183" s="36"/>
      <c r="DQ183" s="36"/>
      <c r="DR183" s="36"/>
      <c r="DS183" s="36"/>
      <c r="DT183" s="36"/>
      <c r="DU183" s="36"/>
      <c r="DV183" s="36"/>
      <c r="DW183" s="36"/>
      <c r="DX183" s="36"/>
      <c r="DY183" s="36"/>
      <c r="DZ183" s="36"/>
      <c r="EA183" s="36"/>
      <c r="EB183" s="36"/>
      <c r="EC183" s="36"/>
      <c r="ED183" s="36"/>
      <c r="EE183" s="36"/>
      <c r="EF183" s="36"/>
      <c r="EG183" s="36"/>
      <c r="EH183" s="36"/>
      <c r="EI183" s="36"/>
      <c r="EJ183" s="36"/>
      <c r="EK183" s="36"/>
      <c r="EL183" s="36"/>
      <c r="EM183" s="36"/>
      <c r="EN183" s="36"/>
    </row>
    <row r="184" spans="1:144">
      <c r="A184" s="36"/>
      <c r="B184" s="36"/>
      <c r="C184" s="144"/>
      <c r="D184" s="144"/>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c r="BM184" s="135"/>
      <c r="BN184" s="135"/>
      <c r="BO184" s="135"/>
      <c r="BP184" s="135"/>
      <c r="BQ184" s="135"/>
      <c r="BR184" s="135"/>
      <c r="BS184" s="135"/>
      <c r="BT184" s="135"/>
      <c r="BU184" s="135"/>
      <c r="BV184" s="135"/>
      <c r="BW184" s="135"/>
      <c r="BX184" s="135"/>
      <c r="BY184" s="135"/>
      <c r="BZ184" s="135"/>
      <c r="CA184" s="135"/>
      <c r="CB184" s="135"/>
      <c r="CC184" s="135"/>
      <c r="CD184" s="135"/>
      <c r="CE184" s="135"/>
      <c r="CF184" s="135"/>
      <c r="CG184" s="135"/>
      <c r="CH184" s="135"/>
      <c r="CI184" s="135"/>
      <c r="CJ184" s="135"/>
      <c r="CK184" s="135"/>
      <c r="CL184" s="135"/>
      <c r="CM184" s="135"/>
      <c r="CN184" s="135"/>
      <c r="CO184" s="135"/>
      <c r="CP184" s="135"/>
      <c r="CQ184" s="135"/>
      <c r="CR184" s="135"/>
      <c r="CU184" s="36"/>
      <c r="CV184" s="36"/>
      <c r="CW184" s="36"/>
      <c r="CX184" s="36"/>
      <c r="CY184" s="36"/>
      <c r="CZ184" s="36"/>
      <c r="DA184" s="36"/>
      <c r="DB184" s="36"/>
      <c r="DC184" s="36"/>
      <c r="DD184" s="36"/>
      <c r="DE184" s="36"/>
      <c r="DF184" s="36"/>
      <c r="DG184" s="36"/>
      <c r="DH184" s="36"/>
      <c r="DI184" s="36"/>
      <c r="DJ184" s="36"/>
      <c r="DK184" s="36"/>
      <c r="DL184" s="36"/>
      <c r="DM184" s="36"/>
      <c r="DN184" s="36"/>
      <c r="DO184" s="36"/>
      <c r="DP184" s="36"/>
      <c r="DQ184" s="36"/>
      <c r="DR184" s="36"/>
      <c r="DS184" s="36"/>
      <c r="DT184" s="36"/>
      <c r="DU184" s="36"/>
      <c r="DV184" s="36"/>
      <c r="DW184" s="36"/>
      <c r="DX184" s="36"/>
      <c r="DY184" s="36"/>
      <c r="DZ184" s="36"/>
      <c r="EA184" s="36"/>
      <c r="EB184" s="36"/>
      <c r="EC184" s="36"/>
      <c r="ED184" s="36"/>
      <c r="EE184" s="36"/>
      <c r="EF184" s="36"/>
      <c r="EG184" s="36"/>
      <c r="EH184" s="36"/>
      <c r="EI184" s="36"/>
      <c r="EJ184" s="36"/>
      <c r="EK184" s="36"/>
      <c r="EL184" s="36"/>
      <c r="EM184" s="36"/>
      <c r="EN184" s="36"/>
    </row>
    <row r="185" spans="1:144">
      <c r="A185" s="36"/>
      <c r="B185" s="36"/>
      <c r="C185" s="144"/>
      <c r="D185" s="144"/>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c r="AU185" s="135"/>
      <c r="AV185" s="135"/>
      <c r="AW185" s="135"/>
      <c r="AX185" s="135"/>
      <c r="AY185" s="135"/>
      <c r="AZ185" s="135"/>
      <c r="BA185" s="135"/>
      <c r="BB185" s="135"/>
      <c r="BC185" s="135"/>
      <c r="BD185" s="135"/>
      <c r="BE185" s="135"/>
      <c r="BF185" s="135"/>
      <c r="BG185" s="135"/>
      <c r="BH185" s="135"/>
      <c r="BI185" s="135"/>
      <c r="BJ185" s="135"/>
      <c r="BK185" s="135"/>
      <c r="BL185" s="135"/>
      <c r="BM185" s="135"/>
      <c r="BN185" s="135"/>
      <c r="BO185" s="135"/>
      <c r="BP185" s="135"/>
      <c r="BQ185" s="135"/>
      <c r="BR185" s="135"/>
      <c r="BS185" s="135"/>
      <c r="BT185" s="135"/>
      <c r="BU185" s="135"/>
      <c r="BV185" s="135"/>
      <c r="BW185" s="135"/>
      <c r="BX185" s="135"/>
      <c r="BY185" s="135"/>
      <c r="BZ185" s="135"/>
      <c r="CA185" s="135"/>
      <c r="CB185" s="135"/>
      <c r="CC185" s="135"/>
      <c r="CD185" s="135"/>
      <c r="CE185" s="135"/>
      <c r="CF185" s="135"/>
      <c r="CG185" s="135"/>
      <c r="CH185" s="135"/>
      <c r="CI185" s="135"/>
      <c r="CJ185" s="135"/>
      <c r="CK185" s="135"/>
      <c r="CL185" s="135"/>
      <c r="CM185" s="135"/>
      <c r="CN185" s="135"/>
      <c r="CO185" s="135"/>
      <c r="CP185" s="135"/>
      <c r="CQ185" s="135"/>
      <c r="CR185" s="135"/>
      <c r="CU185" s="36"/>
      <c r="CV185" s="36"/>
      <c r="CW185" s="36"/>
      <c r="CX185" s="36"/>
      <c r="CY185" s="36"/>
      <c r="CZ185" s="36"/>
      <c r="DA185" s="36"/>
      <c r="DB185" s="36"/>
      <c r="DC185" s="36"/>
      <c r="DD185" s="36"/>
      <c r="DE185" s="36"/>
      <c r="DF185" s="36"/>
      <c r="DG185" s="36"/>
      <c r="DH185" s="36"/>
      <c r="DI185" s="36"/>
      <c r="DJ185" s="36"/>
      <c r="DK185" s="36"/>
      <c r="DL185" s="36"/>
      <c r="DM185" s="36"/>
      <c r="DN185" s="36"/>
      <c r="DO185" s="36"/>
      <c r="DP185" s="36"/>
      <c r="DQ185" s="36"/>
      <c r="DR185" s="36"/>
      <c r="DS185" s="36"/>
      <c r="DT185" s="36"/>
      <c r="DU185" s="36"/>
      <c r="DV185" s="36"/>
      <c r="DW185" s="36"/>
      <c r="DX185" s="36"/>
      <c r="DY185" s="36"/>
      <c r="DZ185" s="36"/>
      <c r="EA185" s="36"/>
      <c r="EB185" s="36"/>
      <c r="EC185" s="36"/>
      <c r="ED185" s="36"/>
      <c r="EE185" s="36"/>
      <c r="EF185" s="36"/>
      <c r="EG185" s="36"/>
      <c r="EH185" s="36"/>
      <c r="EI185" s="36"/>
      <c r="EJ185" s="36"/>
      <c r="EK185" s="36"/>
      <c r="EL185" s="36"/>
      <c r="EM185" s="36"/>
      <c r="EN185" s="36"/>
    </row>
    <row r="186" spans="1:144">
      <c r="A186" s="36"/>
      <c r="B186" s="36"/>
      <c r="C186" s="144"/>
      <c r="D186" s="144"/>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c r="AU186" s="135"/>
      <c r="AV186" s="135"/>
      <c r="AW186" s="135"/>
      <c r="AX186" s="135"/>
      <c r="AY186" s="135"/>
      <c r="AZ186" s="135"/>
      <c r="BA186" s="135"/>
      <c r="BB186" s="135"/>
      <c r="BC186" s="135"/>
      <c r="BD186" s="135"/>
      <c r="BE186" s="135"/>
      <c r="BF186" s="135"/>
      <c r="BG186" s="135"/>
      <c r="BH186" s="135"/>
      <c r="BI186" s="135"/>
      <c r="BJ186" s="135"/>
      <c r="BK186" s="135"/>
      <c r="BL186" s="135"/>
      <c r="BM186" s="135"/>
      <c r="BN186" s="135"/>
      <c r="BO186" s="135"/>
      <c r="BP186" s="135"/>
      <c r="BQ186" s="135"/>
      <c r="BR186" s="135"/>
      <c r="BS186" s="135"/>
      <c r="BT186" s="135"/>
      <c r="BU186" s="135"/>
      <c r="BV186" s="135"/>
      <c r="BW186" s="135"/>
      <c r="BX186" s="135"/>
      <c r="BY186" s="135"/>
      <c r="BZ186" s="135"/>
      <c r="CA186" s="135"/>
      <c r="CB186" s="135"/>
      <c r="CC186" s="135"/>
      <c r="CD186" s="135"/>
      <c r="CE186" s="135"/>
      <c r="CF186" s="135"/>
      <c r="CG186" s="135"/>
      <c r="CH186" s="135"/>
      <c r="CI186" s="135"/>
      <c r="CJ186" s="135"/>
      <c r="CK186" s="135"/>
      <c r="CL186" s="135"/>
      <c r="CM186" s="135"/>
      <c r="CN186" s="135"/>
      <c r="CO186" s="135"/>
      <c r="CP186" s="135"/>
      <c r="CQ186" s="135"/>
      <c r="CR186" s="135"/>
      <c r="CU186" s="36"/>
      <c r="CV186" s="36"/>
      <c r="CW186" s="36"/>
      <c r="CX186" s="36"/>
      <c r="CY186" s="36"/>
      <c r="CZ186" s="36"/>
      <c r="DA186" s="36"/>
      <c r="DB186" s="36"/>
      <c r="DC186" s="36"/>
      <c r="DD186" s="36"/>
      <c r="DE186" s="36"/>
      <c r="DF186" s="36"/>
      <c r="DG186" s="36"/>
      <c r="DH186" s="36"/>
      <c r="DI186" s="36"/>
      <c r="DJ186" s="36"/>
      <c r="DK186" s="36"/>
      <c r="DL186" s="36"/>
      <c r="DM186" s="36"/>
      <c r="DN186" s="36"/>
      <c r="DO186" s="36"/>
      <c r="DP186" s="36"/>
      <c r="DQ186" s="36"/>
      <c r="DR186" s="36"/>
      <c r="DS186" s="36"/>
      <c r="DT186" s="36"/>
      <c r="DU186" s="36"/>
      <c r="DV186" s="36"/>
      <c r="DW186" s="36"/>
      <c r="DX186" s="36"/>
      <c r="DY186" s="36"/>
      <c r="DZ186" s="36"/>
      <c r="EA186" s="36"/>
      <c r="EB186" s="36"/>
      <c r="EC186" s="36"/>
      <c r="ED186" s="36"/>
      <c r="EE186" s="36"/>
      <c r="EF186" s="36"/>
      <c r="EG186" s="36"/>
      <c r="EH186" s="36"/>
      <c r="EI186" s="36"/>
      <c r="EJ186" s="36"/>
      <c r="EK186" s="36"/>
      <c r="EL186" s="36"/>
      <c r="EM186" s="36"/>
      <c r="EN186" s="36"/>
    </row>
    <row r="187" spans="1:144">
      <c r="A187" s="36"/>
      <c r="B187" s="36"/>
      <c r="C187" s="144"/>
      <c r="D187" s="144"/>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c r="AU187" s="135"/>
      <c r="AV187" s="135"/>
      <c r="AW187" s="135"/>
      <c r="AX187" s="135"/>
      <c r="AY187" s="135"/>
      <c r="AZ187" s="135"/>
      <c r="BA187" s="135"/>
      <c r="BB187" s="135"/>
      <c r="BC187" s="135"/>
      <c r="BD187" s="135"/>
      <c r="BE187" s="135"/>
      <c r="BF187" s="135"/>
      <c r="BG187" s="135"/>
      <c r="BH187" s="135"/>
      <c r="BI187" s="135"/>
      <c r="BJ187" s="135"/>
      <c r="BK187" s="135"/>
      <c r="BL187" s="135"/>
      <c r="BM187" s="135"/>
      <c r="BN187" s="135"/>
      <c r="BO187" s="135"/>
      <c r="BP187" s="135"/>
      <c r="BQ187" s="135"/>
      <c r="BR187" s="135"/>
      <c r="BS187" s="135"/>
      <c r="BT187" s="135"/>
      <c r="BU187" s="135"/>
      <c r="BV187" s="135"/>
      <c r="BW187" s="135"/>
      <c r="BX187" s="135"/>
      <c r="BY187" s="135"/>
      <c r="BZ187" s="135"/>
      <c r="CA187" s="135"/>
      <c r="CB187" s="135"/>
      <c r="CC187" s="135"/>
      <c r="CD187" s="135"/>
      <c r="CE187" s="135"/>
      <c r="CF187" s="135"/>
      <c r="CG187" s="135"/>
      <c r="CH187" s="135"/>
      <c r="CI187" s="135"/>
      <c r="CJ187" s="135"/>
      <c r="CK187" s="135"/>
      <c r="CL187" s="135"/>
      <c r="CM187" s="135"/>
      <c r="CN187" s="135"/>
      <c r="CO187" s="135"/>
      <c r="CP187" s="135"/>
      <c r="CQ187" s="135"/>
      <c r="CR187" s="135"/>
      <c r="CU187" s="36"/>
      <c r="CV187" s="36"/>
      <c r="CW187" s="36"/>
      <c r="CX187" s="36"/>
      <c r="CY187" s="36"/>
      <c r="CZ187" s="36"/>
      <c r="DA187" s="36"/>
      <c r="DB187" s="36"/>
      <c r="DC187" s="36"/>
      <c r="DD187" s="36"/>
      <c r="DE187" s="36"/>
      <c r="DF187" s="36"/>
      <c r="DG187" s="36"/>
      <c r="DH187" s="36"/>
      <c r="DI187" s="36"/>
      <c r="DJ187" s="36"/>
      <c r="DK187" s="36"/>
      <c r="DL187" s="36"/>
      <c r="DM187" s="36"/>
      <c r="DN187" s="36"/>
      <c r="DO187" s="36"/>
      <c r="DP187" s="36"/>
      <c r="DQ187" s="36"/>
      <c r="DR187" s="36"/>
      <c r="DS187" s="36"/>
      <c r="DT187" s="36"/>
      <c r="DU187" s="36"/>
      <c r="DV187" s="36"/>
      <c r="DW187" s="36"/>
      <c r="DX187" s="36"/>
      <c r="DY187" s="36"/>
      <c r="DZ187" s="36"/>
      <c r="EA187" s="36"/>
      <c r="EB187" s="36"/>
      <c r="EC187" s="36"/>
      <c r="ED187" s="36"/>
      <c r="EE187" s="36"/>
      <c r="EF187" s="36"/>
      <c r="EG187" s="36"/>
      <c r="EH187" s="36"/>
      <c r="EI187" s="36"/>
      <c r="EJ187" s="36"/>
      <c r="EK187" s="36"/>
      <c r="EL187" s="36"/>
      <c r="EM187" s="36"/>
      <c r="EN187" s="36"/>
    </row>
    <row r="188" spans="1:144">
      <c r="A188" s="36"/>
      <c r="B188" s="36"/>
      <c r="C188" s="144"/>
      <c r="D188" s="144"/>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c r="BG188" s="135"/>
      <c r="BH188" s="135"/>
      <c r="BI188" s="135"/>
      <c r="BJ188" s="135"/>
      <c r="BK188" s="135"/>
      <c r="BL188" s="135"/>
      <c r="BM188" s="135"/>
      <c r="BN188" s="135"/>
      <c r="BO188" s="135"/>
      <c r="BP188" s="135"/>
      <c r="BQ188" s="135"/>
      <c r="BR188" s="135"/>
      <c r="BS188" s="135"/>
      <c r="BT188" s="135"/>
      <c r="BU188" s="135"/>
      <c r="BV188" s="135"/>
      <c r="BW188" s="135"/>
      <c r="BX188" s="135"/>
      <c r="BY188" s="135"/>
      <c r="BZ188" s="135"/>
      <c r="CA188" s="135"/>
      <c r="CB188" s="135"/>
      <c r="CC188" s="135"/>
      <c r="CD188" s="135"/>
      <c r="CE188" s="135"/>
      <c r="CF188" s="135"/>
      <c r="CG188" s="135"/>
      <c r="CH188" s="135"/>
      <c r="CI188" s="135"/>
      <c r="CJ188" s="135"/>
      <c r="CK188" s="135"/>
      <c r="CL188" s="135"/>
      <c r="CM188" s="135"/>
      <c r="CN188" s="135"/>
      <c r="CO188" s="135"/>
      <c r="CP188" s="135"/>
      <c r="CQ188" s="135"/>
      <c r="CR188" s="135"/>
      <c r="CU188" s="36"/>
      <c r="CV188" s="36"/>
      <c r="CW188" s="36"/>
      <c r="CX188" s="36"/>
      <c r="CY188" s="36"/>
      <c r="CZ188" s="36"/>
      <c r="DA188" s="36"/>
      <c r="DB188" s="36"/>
      <c r="DC188" s="36"/>
      <c r="DD188" s="36"/>
      <c r="DE188" s="36"/>
      <c r="DF188" s="36"/>
      <c r="DG188" s="36"/>
      <c r="DH188" s="36"/>
      <c r="DI188" s="36"/>
      <c r="DJ188" s="36"/>
      <c r="DK188" s="36"/>
      <c r="DL188" s="36"/>
      <c r="DM188" s="36"/>
      <c r="DN188" s="36"/>
      <c r="DO188" s="36"/>
      <c r="DP188" s="36"/>
      <c r="DQ188" s="36"/>
      <c r="DR188" s="36"/>
      <c r="DS188" s="36"/>
      <c r="DT188" s="36"/>
      <c r="DU188" s="36"/>
      <c r="DV188" s="36"/>
      <c r="DW188" s="36"/>
      <c r="DX188" s="36"/>
      <c r="DY188" s="36"/>
      <c r="DZ188" s="36"/>
      <c r="EA188" s="36"/>
      <c r="EB188" s="36"/>
      <c r="EC188" s="36"/>
      <c r="ED188" s="36"/>
      <c r="EE188" s="36"/>
      <c r="EF188" s="36"/>
      <c r="EG188" s="36"/>
      <c r="EH188" s="36"/>
      <c r="EI188" s="36"/>
      <c r="EJ188" s="36"/>
      <c r="EK188" s="36"/>
      <c r="EL188" s="36"/>
      <c r="EM188" s="36"/>
      <c r="EN188" s="36"/>
    </row>
    <row r="189" spans="1:144">
      <c r="A189" s="36"/>
      <c r="B189" s="36"/>
      <c r="C189" s="144"/>
      <c r="D189" s="144"/>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c r="BG189" s="135"/>
      <c r="BH189" s="135"/>
      <c r="BI189" s="135"/>
      <c r="BJ189" s="135"/>
      <c r="BK189" s="135"/>
      <c r="BL189" s="135"/>
      <c r="BM189" s="135"/>
      <c r="BN189" s="135"/>
      <c r="BO189" s="135"/>
      <c r="BP189" s="135"/>
      <c r="BQ189" s="135"/>
      <c r="BR189" s="135"/>
      <c r="BS189" s="135"/>
      <c r="BT189" s="135"/>
      <c r="BU189" s="135"/>
      <c r="BV189" s="135"/>
      <c r="BW189" s="135"/>
      <c r="BX189" s="135"/>
      <c r="BY189" s="135"/>
      <c r="BZ189" s="135"/>
      <c r="CA189" s="135"/>
      <c r="CB189" s="135"/>
      <c r="CC189" s="135"/>
      <c r="CD189" s="135"/>
      <c r="CE189" s="135"/>
      <c r="CF189" s="135"/>
      <c r="CG189" s="135"/>
      <c r="CH189" s="135"/>
      <c r="CI189" s="135"/>
      <c r="CJ189" s="135"/>
      <c r="CK189" s="135"/>
      <c r="CL189" s="135"/>
      <c r="CM189" s="135"/>
      <c r="CN189" s="135"/>
      <c r="CO189" s="135"/>
      <c r="CP189" s="135"/>
      <c r="CQ189" s="135"/>
      <c r="CR189" s="135"/>
      <c r="CU189" s="36"/>
      <c r="CV189" s="36"/>
      <c r="CW189" s="36"/>
      <c r="CX189" s="36"/>
      <c r="CY189" s="36"/>
      <c r="CZ189" s="36"/>
      <c r="DA189" s="36"/>
      <c r="DB189" s="36"/>
      <c r="DC189" s="36"/>
      <c r="DD189" s="36"/>
      <c r="DE189" s="36"/>
      <c r="DF189" s="36"/>
      <c r="DG189" s="36"/>
      <c r="DH189" s="36"/>
      <c r="DI189" s="36"/>
      <c r="DJ189" s="36"/>
      <c r="DK189" s="36"/>
      <c r="DL189" s="36"/>
      <c r="DM189" s="36"/>
      <c r="DN189" s="36"/>
      <c r="DO189" s="36"/>
      <c r="DP189" s="36"/>
      <c r="DQ189" s="36"/>
      <c r="DR189" s="36"/>
      <c r="DS189" s="36"/>
      <c r="DT189" s="36"/>
      <c r="DU189" s="36"/>
      <c r="DV189" s="36"/>
      <c r="DW189" s="36"/>
      <c r="DX189" s="36"/>
      <c r="DY189" s="36"/>
      <c r="DZ189" s="36"/>
      <c r="EA189" s="36"/>
      <c r="EB189" s="36"/>
      <c r="EC189" s="36"/>
      <c r="ED189" s="36"/>
      <c r="EE189" s="36"/>
      <c r="EF189" s="36"/>
      <c r="EG189" s="36"/>
      <c r="EH189" s="36"/>
      <c r="EI189" s="36"/>
      <c r="EJ189" s="36"/>
      <c r="EK189" s="36"/>
      <c r="EL189" s="36"/>
      <c r="EM189" s="36"/>
      <c r="EN189" s="36"/>
    </row>
    <row r="190" spans="1:144">
      <c r="A190" s="36"/>
      <c r="B190" s="36"/>
      <c r="C190" s="144"/>
      <c r="D190" s="144"/>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c r="BM190" s="135"/>
      <c r="BN190" s="135"/>
      <c r="BO190" s="135"/>
      <c r="BP190" s="135"/>
      <c r="BQ190" s="135"/>
      <c r="BR190" s="135"/>
      <c r="BS190" s="135"/>
      <c r="BT190" s="135"/>
      <c r="BU190" s="135"/>
      <c r="BV190" s="135"/>
      <c r="BW190" s="135"/>
      <c r="BX190" s="135"/>
      <c r="BY190" s="135"/>
      <c r="BZ190" s="135"/>
      <c r="CA190" s="135"/>
      <c r="CB190" s="135"/>
      <c r="CC190" s="135"/>
      <c r="CD190" s="135"/>
      <c r="CE190" s="135"/>
      <c r="CF190" s="135"/>
      <c r="CG190" s="135"/>
      <c r="CH190" s="135"/>
      <c r="CI190" s="135"/>
      <c r="CJ190" s="135"/>
      <c r="CK190" s="135"/>
      <c r="CL190" s="135"/>
      <c r="CM190" s="135"/>
      <c r="CN190" s="135"/>
      <c r="CO190" s="135"/>
      <c r="CP190" s="135"/>
      <c r="CQ190" s="135"/>
      <c r="CR190" s="135"/>
      <c r="CU190" s="36"/>
      <c r="CV190" s="36"/>
      <c r="CW190" s="36"/>
      <c r="CX190" s="36"/>
      <c r="CY190" s="36"/>
      <c r="CZ190" s="36"/>
      <c r="DA190" s="36"/>
      <c r="DB190" s="36"/>
      <c r="DC190" s="36"/>
      <c r="DD190" s="36"/>
      <c r="DE190" s="36"/>
      <c r="DF190" s="36"/>
      <c r="DG190" s="36"/>
      <c r="DH190" s="36"/>
      <c r="DI190" s="36"/>
      <c r="DJ190" s="36"/>
      <c r="DK190" s="36"/>
      <c r="DL190" s="36"/>
      <c r="DM190" s="36"/>
      <c r="DN190" s="36"/>
      <c r="DO190" s="36"/>
      <c r="DP190" s="36"/>
      <c r="DQ190" s="36"/>
      <c r="DR190" s="36"/>
      <c r="DS190" s="36"/>
      <c r="DT190" s="36"/>
      <c r="DU190" s="36"/>
      <c r="DV190" s="36"/>
      <c r="DW190" s="36"/>
      <c r="DX190" s="36"/>
      <c r="DY190" s="36"/>
      <c r="DZ190" s="36"/>
      <c r="EA190" s="36"/>
      <c r="EB190" s="36"/>
      <c r="EC190" s="36"/>
      <c r="ED190" s="36"/>
      <c r="EE190" s="36"/>
      <c r="EF190" s="36"/>
      <c r="EG190" s="36"/>
      <c r="EH190" s="36"/>
      <c r="EI190" s="36"/>
      <c r="EJ190" s="36"/>
      <c r="EK190" s="36"/>
      <c r="EL190" s="36"/>
      <c r="EM190" s="36"/>
      <c r="EN190" s="36"/>
    </row>
    <row r="191" spans="1:144">
      <c r="A191" s="36"/>
      <c r="B191" s="36"/>
      <c r="C191" s="144"/>
      <c r="D191" s="144"/>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c r="BG191" s="135"/>
      <c r="BH191" s="135"/>
      <c r="BI191" s="135"/>
      <c r="BJ191" s="135"/>
      <c r="BK191" s="135"/>
      <c r="BL191" s="135"/>
      <c r="BM191" s="135"/>
      <c r="BN191" s="135"/>
      <c r="BO191" s="135"/>
      <c r="BP191" s="135"/>
      <c r="BQ191" s="135"/>
      <c r="BR191" s="135"/>
      <c r="BS191" s="135"/>
      <c r="BT191" s="135"/>
      <c r="BU191" s="135"/>
      <c r="BV191" s="135"/>
      <c r="BW191" s="135"/>
      <c r="BX191" s="135"/>
      <c r="BY191" s="135"/>
      <c r="BZ191" s="135"/>
      <c r="CA191" s="135"/>
      <c r="CB191" s="135"/>
      <c r="CC191" s="135"/>
      <c r="CD191" s="135"/>
      <c r="CE191" s="135"/>
      <c r="CF191" s="135"/>
      <c r="CG191" s="135"/>
      <c r="CH191" s="135"/>
      <c r="CI191" s="135"/>
      <c r="CJ191" s="135"/>
      <c r="CK191" s="135"/>
      <c r="CL191" s="135"/>
      <c r="CM191" s="135"/>
      <c r="CN191" s="135"/>
      <c r="CO191" s="135"/>
      <c r="CP191" s="135"/>
      <c r="CQ191" s="135"/>
      <c r="CR191" s="135"/>
      <c r="CU191" s="36"/>
      <c r="CV191" s="36"/>
      <c r="CW191" s="36"/>
      <c r="CX191" s="36"/>
      <c r="CY191" s="36"/>
      <c r="CZ191" s="36"/>
      <c r="DA191" s="36"/>
      <c r="DB191" s="36"/>
      <c r="DC191" s="36"/>
      <c r="DD191" s="36"/>
      <c r="DE191" s="36"/>
      <c r="DF191" s="36"/>
      <c r="DG191" s="36"/>
      <c r="DH191" s="36"/>
      <c r="DI191" s="36"/>
      <c r="DJ191" s="36"/>
      <c r="DK191" s="36"/>
      <c r="DL191" s="36"/>
      <c r="DM191" s="36"/>
      <c r="DN191" s="36"/>
      <c r="DO191" s="36"/>
      <c r="DP191" s="36"/>
      <c r="DQ191" s="36"/>
      <c r="DR191" s="36"/>
      <c r="DS191" s="36"/>
      <c r="DT191" s="36"/>
      <c r="DU191" s="36"/>
      <c r="DV191" s="36"/>
      <c r="DW191" s="36"/>
      <c r="DX191" s="36"/>
      <c r="DY191" s="36"/>
      <c r="DZ191" s="36"/>
      <c r="EA191" s="36"/>
      <c r="EB191" s="36"/>
      <c r="EC191" s="36"/>
      <c r="ED191" s="36"/>
      <c r="EE191" s="36"/>
      <c r="EF191" s="36"/>
      <c r="EG191" s="36"/>
      <c r="EH191" s="36"/>
      <c r="EI191" s="36"/>
      <c r="EJ191" s="36"/>
      <c r="EK191" s="36"/>
      <c r="EL191" s="36"/>
      <c r="EM191" s="36"/>
      <c r="EN191" s="36"/>
    </row>
    <row r="192" spans="1:144">
      <c r="A192" s="36"/>
      <c r="B192" s="36"/>
      <c r="C192" s="144"/>
      <c r="D192" s="144"/>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c r="BG192" s="135"/>
      <c r="BH192" s="135"/>
      <c r="BI192" s="135"/>
      <c r="BJ192" s="135"/>
      <c r="BK192" s="135"/>
      <c r="BL192" s="135"/>
      <c r="BM192" s="135"/>
      <c r="BN192" s="135"/>
      <c r="BO192" s="135"/>
      <c r="BP192" s="135"/>
      <c r="BQ192" s="135"/>
      <c r="BR192" s="135"/>
      <c r="BS192" s="135"/>
      <c r="BT192" s="135"/>
      <c r="BU192" s="135"/>
      <c r="BV192" s="135"/>
      <c r="BW192" s="135"/>
      <c r="BX192" s="135"/>
      <c r="BY192" s="135"/>
      <c r="BZ192" s="135"/>
      <c r="CA192" s="135"/>
      <c r="CB192" s="135"/>
      <c r="CC192" s="135"/>
      <c r="CD192" s="135"/>
      <c r="CE192" s="135"/>
      <c r="CF192" s="135"/>
      <c r="CG192" s="135"/>
      <c r="CH192" s="135"/>
      <c r="CI192" s="135"/>
      <c r="CJ192" s="135"/>
      <c r="CK192" s="135"/>
      <c r="CL192" s="135"/>
      <c r="CM192" s="135"/>
      <c r="CN192" s="135"/>
      <c r="CO192" s="135"/>
      <c r="CP192" s="135"/>
      <c r="CQ192" s="135"/>
      <c r="CR192" s="135"/>
      <c r="CU192" s="36"/>
      <c r="CV192" s="36"/>
      <c r="CW192" s="36"/>
      <c r="CX192" s="36"/>
      <c r="CY192" s="36"/>
      <c r="CZ192" s="36"/>
      <c r="DA192" s="36"/>
      <c r="DB192" s="36"/>
      <c r="DC192" s="36"/>
      <c r="DD192" s="36"/>
      <c r="DE192" s="36"/>
      <c r="DF192" s="36"/>
      <c r="DG192" s="36"/>
      <c r="DH192" s="36"/>
      <c r="DI192" s="36"/>
      <c r="DJ192" s="36"/>
      <c r="DK192" s="36"/>
      <c r="DL192" s="36"/>
      <c r="DM192" s="36"/>
      <c r="DN192" s="36"/>
      <c r="DO192" s="36"/>
      <c r="DP192" s="36"/>
      <c r="DQ192" s="36"/>
      <c r="DR192" s="36"/>
      <c r="DS192" s="36"/>
      <c r="DT192" s="36"/>
      <c r="DU192" s="36"/>
      <c r="DV192" s="36"/>
      <c r="DW192" s="36"/>
      <c r="DX192" s="36"/>
      <c r="DY192" s="36"/>
      <c r="DZ192" s="36"/>
      <c r="EA192" s="36"/>
      <c r="EB192" s="36"/>
      <c r="EC192" s="36"/>
      <c r="ED192" s="36"/>
      <c r="EE192" s="36"/>
      <c r="EF192" s="36"/>
      <c r="EG192" s="36"/>
      <c r="EH192" s="36"/>
      <c r="EI192" s="36"/>
      <c r="EJ192" s="36"/>
      <c r="EK192" s="36"/>
      <c r="EL192" s="36"/>
      <c r="EM192" s="36"/>
      <c r="EN192" s="36"/>
    </row>
    <row r="193" spans="1:144">
      <c r="A193" s="36"/>
      <c r="B193" s="36"/>
      <c r="C193" s="144"/>
      <c r="D193" s="144"/>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135"/>
      <c r="BC193" s="135"/>
      <c r="BD193" s="135"/>
      <c r="BE193" s="135"/>
      <c r="BF193" s="135"/>
      <c r="BG193" s="135"/>
      <c r="BH193" s="135"/>
      <c r="BI193" s="135"/>
      <c r="BJ193" s="135"/>
      <c r="BK193" s="135"/>
      <c r="BL193" s="135"/>
      <c r="BM193" s="135"/>
      <c r="BN193" s="135"/>
      <c r="BO193" s="135"/>
      <c r="BP193" s="135"/>
      <c r="BQ193" s="135"/>
      <c r="BR193" s="135"/>
      <c r="BS193" s="135"/>
      <c r="BT193" s="135"/>
      <c r="BU193" s="135"/>
      <c r="BV193" s="135"/>
      <c r="BW193" s="135"/>
      <c r="BX193" s="135"/>
      <c r="BY193" s="135"/>
      <c r="BZ193" s="135"/>
      <c r="CA193" s="135"/>
      <c r="CB193" s="135"/>
      <c r="CC193" s="135"/>
      <c r="CD193" s="135"/>
      <c r="CE193" s="135"/>
      <c r="CF193" s="135"/>
      <c r="CG193" s="135"/>
      <c r="CH193" s="135"/>
      <c r="CI193" s="135"/>
      <c r="CJ193" s="135"/>
      <c r="CK193" s="135"/>
      <c r="CL193" s="135"/>
      <c r="CM193" s="135"/>
      <c r="CN193" s="135"/>
      <c r="CO193" s="135"/>
      <c r="CP193" s="135"/>
      <c r="CQ193" s="135"/>
      <c r="CR193" s="135"/>
      <c r="CU193" s="36"/>
      <c r="CV193" s="36"/>
      <c r="CW193" s="36"/>
      <c r="CX193" s="36"/>
      <c r="CY193" s="36"/>
      <c r="CZ193" s="36"/>
      <c r="DA193" s="36"/>
      <c r="DB193" s="36"/>
      <c r="DC193" s="36"/>
      <c r="DD193" s="36"/>
      <c r="DE193" s="36"/>
      <c r="DF193" s="36"/>
      <c r="DG193" s="36"/>
      <c r="DH193" s="36"/>
      <c r="DI193" s="36"/>
      <c r="DJ193" s="36"/>
      <c r="DK193" s="36"/>
      <c r="DL193" s="36"/>
      <c r="DM193" s="36"/>
      <c r="DN193" s="36"/>
      <c r="DO193" s="36"/>
      <c r="DP193" s="36"/>
      <c r="DQ193" s="36"/>
      <c r="DR193" s="36"/>
      <c r="DS193" s="36"/>
      <c r="DT193" s="36"/>
      <c r="DU193" s="36"/>
      <c r="DV193" s="36"/>
      <c r="DW193" s="36"/>
      <c r="DX193" s="36"/>
      <c r="DY193" s="36"/>
      <c r="DZ193" s="36"/>
      <c r="EA193" s="36"/>
      <c r="EB193" s="36"/>
      <c r="EC193" s="36"/>
      <c r="ED193" s="36"/>
      <c r="EE193" s="36"/>
      <c r="EF193" s="36"/>
      <c r="EG193" s="36"/>
      <c r="EH193" s="36"/>
      <c r="EI193" s="36"/>
      <c r="EJ193" s="36"/>
      <c r="EK193" s="36"/>
      <c r="EL193" s="36"/>
      <c r="EM193" s="36"/>
      <c r="EN193" s="36"/>
    </row>
    <row r="194" spans="1:144">
      <c r="A194" s="36"/>
      <c r="B194" s="36"/>
      <c r="C194" s="144"/>
      <c r="D194" s="144"/>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c r="BD194" s="135"/>
      <c r="BE194" s="135"/>
      <c r="BF194" s="135"/>
      <c r="BG194" s="135"/>
      <c r="BH194" s="135"/>
      <c r="BI194" s="135"/>
      <c r="BJ194" s="135"/>
      <c r="BK194" s="135"/>
      <c r="BL194" s="135"/>
      <c r="BM194" s="135"/>
      <c r="BN194" s="135"/>
      <c r="BO194" s="135"/>
      <c r="BP194" s="135"/>
      <c r="BQ194" s="135"/>
      <c r="BR194" s="135"/>
      <c r="BS194" s="135"/>
      <c r="BT194" s="135"/>
      <c r="BU194" s="135"/>
      <c r="BV194" s="135"/>
      <c r="BW194" s="135"/>
      <c r="BX194" s="135"/>
      <c r="BY194" s="135"/>
      <c r="BZ194" s="135"/>
      <c r="CA194" s="135"/>
      <c r="CB194" s="135"/>
      <c r="CC194" s="135"/>
      <c r="CD194" s="135"/>
      <c r="CE194" s="135"/>
      <c r="CF194" s="135"/>
      <c r="CG194" s="135"/>
      <c r="CH194" s="135"/>
      <c r="CI194" s="135"/>
      <c r="CJ194" s="135"/>
      <c r="CK194" s="135"/>
      <c r="CL194" s="135"/>
      <c r="CM194" s="135"/>
      <c r="CN194" s="135"/>
      <c r="CO194" s="135"/>
      <c r="CP194" s="135"/>
      <c r="CQ194" s="135"/>
      <c r="CR194" s="135"/>
      <c r="CU194" s="36"/>
      <c r="CV194" s="36"/>
      <c r="CW194" s="36"/>
      <c r="CX194" s="36"/>
      <c r="CY194" s="36"/>
      <c r="CZ194" s="36"/>
      <c r="DA194" s="36"/>
      <c r="DB194" s="36"/>
      <c r="DC194" s="36"/>
      <c r="DD194" s="36"/>
      <c r="DE194" s="36"/>
      <c r="DF194" s="36"/>
      <c r="DG194" s="36"/>
      <c r="DH194" s="36"/>
      <c r="DI194" s="36"/>
      <c r="DJ194" s="36"/>
      <c r="DK194" s="36"/>
      <c r="DL194" s="36"/>
      <c r="DM194" s="36"/>
      <c r="DN194" s="36"/>
      <c r="DO194" s="36"/>
      <c r="DP194" s="36"/>
      <c r="DQ194" s="36"/>
      <c r="DR194" s="36"/>
      <c r="DS194" s="36"/>
      <c r="DT194" s="36"/>
      <c r="DU194" s="36"/>
      <c r="DV194" s="36"/>
      <c r="DW194" s="36"/>
      <c r="DX194" s="36"/>
      <c r="DY194" s="36"/>
      <c r="DZ194" s="36"/>
      <c r="EA194" s="36"/>
      <c r="EB194" s="36"/>
      <c r="EC194" s="36"/>
      <c r="ED194" s="36"/>
      <c r="EE194" s="36"/>
      <c r="EF194" s="36"/>
      <c r="EG194" s="36"/>
      <c r="EH194" s="36"/>
      <c r="EI194" s="36"/>
      <c r="EJ194" s="36"/>
      <c r="EK194" s="36"/>
      <c r="EL194" s="36"/>
      <c r="EM194" s="36"/>
      <c r="EN194" s="36"/>
    </row>
    <row r="195" spans="1:144">
      <c r="A195" s="36"/>
      <c r="B195" s="36"/>
      <c r="C195" s="144"/>
      <c r="D195" s="144"/>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c r="BD195" s="135"/>
      <c r="BE195" s="135"/>
      <c r="BF195" s="135"/>
      <c r="BG195" s="135"/>
      <c r="BH195" s="135"/>
      <c r="BI195" s="135"/>
      <c r="BJ195" s="135"/>
      <c r="BK195" s="135"/>
      <c r="BL195" s="135"/>
      <c r="BM195" s="135"/>
      <c r="BN195" s="135"/>
      <c r="BO195" s="135"/>
      <c r="BP195" s="135"/>
      <c r="BQ195" s="135"/>
      <c r="BR195" s="135"/>
      <c r="BS195" s="135"/>
      <c r="BT195" s="135"/>
      <c r="BU195" s="135"/>
      <c r="BV195" s="135"/>
      <c r="BW195" s="135"/>
      <c r="BX195" s="135"/>
      <c r="BY195" s="135"/>
      <c r="BZ195" s="135"/>
      <c r="CA195" s="135"/>
      <c r="CB195" s="135"/>
      <c r="CC195" s="135"/>
      <c r="CD195" s="135"/>
      <c r="CE195" s="135"/>
      <c r="CF195" s="135"/>
      <c r="CG195" s="135"/>
      <c r="CH195" s="135"/>
      <c r="CI195" s="135"/>
      <c r="CJ195" s="135"/>
      <c r="CK195" s="135"/>
      <c r="CL195" s="135"/>
      <c r="CM195" s="135"/>
      <c r="CN195" s="135"/>
      <c r="CO195" s="135"/>
      <c r="CP195" s="135"/>
      <c r="CQ195" s="135"/>
      <c r="CR195" s="135"/>
      <c r="CU195" s="36"/>
      <c r="CV195" s="36"/>
      <c r="CW195" s="36"/>
      <c r="CX195" s="36"/>
      <c r="CY195" s="36"/>
      <c r="CZ195" s="36"/>
      <c r="DA195" s="36"/>
      <c r="DB195" s="36"/>
      <c r="DC195" s="36"/>
      <c r="DD195" s="36"/>
      <c r="DE195" s="36"/>
      <c r="DF195" s="36"/>
      <c r="DG195" s="36"/>
      <c r="DH195" s="36"/>
      <c r="DI195" s="36"/>
      <c r="DJ195" s="36"/>
      <c r="DK195" s="36"/>
      <c r="DL195" s="36"/>
      <c r="DM195" s="36"/>
      <c r="DN195" s="36"/>
      <c r="DO195" s="36"/>
      <c r="DP195" s="36"/>
      <c r="DQ195" s="36"/>
      <c r="DR195" s="36"/>
      <c r="DS195" s="36"/>
      <c r="DT195" s="36"/>
      <c r="DU195" s="36"/>
      <c r="DV195" s="36"/>
      <c r="DW195" s="36"/>
      <c r="DX195" s="36"/>
      <c r="DY195" s="36"/>
      <c r="DZ195" s="36"/>
      <c r="EA195" s="36"/>
      <c r="EB195" s="36"/>
      <c r="EC195" s="36"/>
      <c r="ED195" s="36"/>
      <c r="EE195" s="36"/>
      <c r="EF195" s="36"/>
      <c r="EG195" s="36"/>
      <c r="EH195" s="36"/>
      <c r="EI195" s="36"/>
      <c r="EJ195" s="36"/>
      <c r="EK195" s="36"/>
      <c r="EL195" s="36"/>
      <c r="EM195" s="36"/>
      <c r="EN195" s="36"/>
    </row>
    <row r="196" spans="1:144">
      <c r="A196" s="36"/>
      <c r="B196" s="36"/>
      <c r="C196" s="144"/>
      <c r="D196" s="144"/>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c r="BM196" s="135"/>
      <c r="BN196" s="135"/>
      <c r="BO196" s="135"/>
      <c r="BP196" s="135"/>
      <c r="BQ196" s="135"/>
      <c r="BR196" s="135"/>
      <c r="BS196" s="135"/>
      <c r="BT196" s="135"/>
      <c r="BU196" s="135"/>
      <c r="BV196" s="135"/>
      <c r="BW196" s="135"/>
      <c r="BX196" s="135"/>
      <c r="BY196" s="135"/>
      <c r="BZ196" s="135"/>
      <c r="CA196" s="135"/>
      <c r="CB196" s="135"/>
      <c r="CC196" s="135"/>
      <c r="CD196" s="135"/>
      <c r="CE196" s="135"/>
      <c r="CF196" s="135"/>
      <c r="CG196" s="135"/>
      <c r="CH196" s="135"/>
      <c r="CI196" s="135"/>
      <c r="CJ196" s="135"/>
      <c r="CK196" s="135"/>
      <c r="CL196" s="135"/>
      <c r="CM196" s="135"/>
      <c r="CN196" s="135"/>
      <c r="CO196" s="135"/>
      <c r="CP196" s="135"/>
      <c r="CQ196" s="135"/>
      <c r="CR196" s="135"/>
      <c r="CU196" s="36"/>
      <c r="CV196" s="36"/>
      <c r="CW196" s="36"/>
      <c r="CX196" s="36"/>
      <c r="CY196" s="36"/>
      <c r="CZ196" s="36"/>
      <c r="DA196" s="36"/>
      <c r="DB196" s="36"/>
      <c r="DC196" s="36"/>
      <c r="DD196" s="36"/>
      <c r="DE196" s="36"/>
      <c r="DF196" s="36"/>
      <c r="DG196" s="36"/>
      <c r="DH196" s="36"/>
      <c r="DI196" s="36"/>
      <c r="DJ196" s="36"/>
      <c r="DK196" s="36"/>
      <c r="DL196" s="36"/>
      <c r="DM196" s="36"/>
      <c r="DN196" s="36"/>
      <c r="DO196" s="36"/>
      <c r="DP196" s="36"/>
      <c r="DQ196" s="36"/>
      <c r="DR196" s="36"/>
      <c r="DS196" s="36"/>
      <c r="DT196" s="36"/>
      <c r="DU196" s="36"/>
      <c r="DV196" s="36"/>
      <c r="DW196" s="36"/>
      <c r="DX196" s="36"/>
      <c r="DY196" s="36"/>
      <c r="DZ196" s="36"/>
      <c r="EA196" s="36"/>
      <c r="EB196" s="36"/>
      <c r="EC196" s="36"/>
      <c r="ED196" s="36"/>
      <c r="EE196" s="36"/>
      <c r="EF196" s="36"/>
      <c r="EG196" s="36"/>
      <c r="EH196" s="36"/>
      <c r="EI196" s="36"/>
      <c r="EJ196" s="36"/>
      <c r="EK196" s="36"/>
      <c r="EL196" s="36"/>
      <c r="EM196" s="36"/>
      <c r="EN196" s="36"/>
    </row>
    <row r="197" spans="1:144">
      <c r="A197" s="36"/>
      <c r="B197" s="36"/>
      <c r="C197" s="144"/>
      <c r="D197" s="144"/>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c r="AU197" s="135"/>
      <c r="AV197" s="135"/>
      <c r="AW197" s="135"/>
      <c r="AX197" s="135"/>
      <c r="AY197" s="135"/>
      <c r="AZ197" s="135"/>
      <c r="BA197" s="135"/>
      <c r="BB197" s="135"/>
      <c r="BC197" s="135"/>
      <c r="BD197" s="135"/>
      <c r="BE197" s="135"/>
      <c r="BF197" s="135"/>
      <c r="BG197" s="135"/>
      <c r="BH197" s="135"/>
      <c r="BI197" s="135"/>
      <c r="BJ197" s="135"/>
      <c r="BK197" s="135"/>
      <c r="BL197" s="135"/>
      <c r="BM197" s="135"/>
      <c r="BN197" s="135"/>
      <c r="BO197" s="135"/>
      <c r="BP197" s="135"/>
      <c r="BQ197" s="135"/>
      <c r="BR197" s="135"/>
      <c r="BS197" s="135"/>
      <c r="BT197" s="135"/>
      <c r="BU197" s="135"/>
      <c r="BV197" s="135"/>
      <c r="BW197" s="135"/>
      <c r="BX197" s="135"/>
      <c r="BY197" s="135"/>
      <c r="BZ197" s="135"/>
      <c r="CA197" s="135"/>
      <c r="CB197" s="135"/>
      <c r="CC197" s="135"/>
      <c r="CD197" s="135"/>
      <c r="CE197" s="135"/>
      <c r="CF197" s="135"/>
      <c r="CG197" s="135"/>
      <c r="CH197" s="135"/>
      <c r="CI197" s="135"/>
      <c r="CJ197" s="135"/>
      <c r="CK197" s="135"/>
      <c r="CL197" s="135"/>
      <c r="CM197" s="135"/>
      <c r="CN197" s="135"/>
      <c r="CO197" s="135"/>
      <c r="CP197" s="135"/>
      <c r="CQ197" s="135"/>
      <c r="CR197" s="135"/>
      <c r="CU197" s="36"/>
      <c r="CV197" s="36"/>
      <c r="CW197" s="36"/>
      <c r="CX197" s="36"/>
      <c r="CY197" s="36"/>
      <c r="CZ197" s="36"/>
      <c r="DA197" s="36"/>
      <c r="DB197" s="36"/>
      <c r="DC197" s="36"/>
      <c r="DD197" s="36"/>
      <c r="DE197" s="36"/>
      <c r="DF197" s="36"/>
      <c r="DG197" s="36"/>
      <c r="DH197" s="36"/>
      <c r="DI197" s="36"/>
      <c r="DJ197" s="36"/>
      <c r="DK197" s="36"/>
      <c r="DL197" s="36"/>
      <c r="DM197" s="36"/>
      <c r="DN197" s="36"/>
      <c r="DO197" s="36"/>
      <c r="DP197" s="36"/>
      <c r="DQ197" s="36"/>
      <c r="DR197" s="36"/>
      <c r="DS197" s="36"/>
      <c r="DT197" s="36"/>
      <c r="DU197" s="36"/>
      <c r="DV197" s="36"/>
      <c r="DW197" s="36"/>
      <c r="DX197" s="36"/>
      <c r="DY197" s="36"/>
      <c r="DZ197" s="36"/>
      <c r="EA197" s="36"/>
      <c r="EB197" s="36"/>
      <c r="EC197" s="36"/>
      <c r="ED197" s="36"/>
      <c r="EE197" s="36"/>
      <c r="EF197" s="36"/>
      <c r="EG197" s="36"/>
      <c r="EH197" s="36"/>
      <c r="EI197" s="36"/>
      <c r="EJ197" s="36"/>
      <c r="EK197" s="36"/>
      <c r="EL197" s="36"/>
      <c r="EM197" s="36"/>
      <c r="EN197" s="36"/>
    </row>
    <row r="198" spans="1:144">
      <c r="A198" s="36"/>
      <c r="B198" s="36"/>
      <c r="C198" s="144"/>
      <c r="D198" s="144"/>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35"/>
      <c r="BM198" s="135"/>
      <c r="BN198" s="135"/>
      <c r="BO198" s="135"/>
      <c r="BP198" s="135"/>
      <c r="BQ198" s="135"/>
      <c r="BR198" s="135"/>
      <c r="BS198" s="135"/>
      <c r="BT198" s="135"/>
      <c r="BU198" s="135"/>
      <c r="BV198" s="135"/>
      <c r="BW198" s="135"/>
      <c r="BX198" s="135"/>
      <c r="BY198" s="135"/>
      <c r="BZ198" s="135"/>
      <c r="CA198" s="135"/>
      <c r="CB198" s="135"/>
      <c r="CC198" s="135"/>
      <c r="CD198" s="135"/>
      <c r="CE198" s="135"/>
      <c r="CF198" s="135"/>
      <c r="CG198" s="135"/>
      <c r="CH198" s="135"/>
      <c r="CI198" s="135"/>
      <c r="CJ198" s="135"/>
      <c r="CK198" s="135"/>
      <c r="CL198" s="135"/>
      <c r="CM198" s="135"/>
      <c r="CN198" s="135"/>
      <c r="CO198" s="135"/>
      <c r="CP198" s="135"/>
      <c r="CQ198" s="135"/>
      <c r="CR198" s="135"/>
      <c r="CU198" s="36"/>
      <c r="CV198" s="36"/>
      <c r="CW198" s="36"/>
      <c r="CX198" s="36"/>
      <c r="CY198" s="36"/>
      <c r="CZ198" s="36"/>
      <c r="DA198" s="36"/>
      <c r="DB198" s="36"/>
      <c r="DC198" s="36"/>
      <c r="DD198" s="36"/>
      <c r="DE198" s="36"/>
      <c r="DF198" s="36"/>
      <c r="DG198" s="36"/>
      <c r="DH198" s="36"/>
      <c r="DI198" s="36"/>
      <c r="DJ198" s="36"/>
      <c r="DK198" s="36"/>
      <c r="DL198" s="36"/>
      <c r="DM198" s="36"/>
      <c r="DN198" s="36"/>
      <c r="DO198" s="36"/>
      <c r="DP198" s="36"/>
      <c r="DQ198" s="36"/>
      <c r="DR198" s="36"/>
      <c r="DS198" s="36"/>
      <c r="DT198" s="36"/>
      <c r="DU198" s="36"/>
      <c r="DV198" s="36"/>
      <c r="DW198" s="36"/>
      <c r="DX198" s="36"/>
      <c r="DY198" s="36"/>
      <c r="DZ198" s="36"/>
      <c r="EA198" s="36"/>
      <c r="EB198" s="36"/>
      <c r="EC198" s="36"/>
      <c r="ED198" s="36"/>
      <c r="EE198" s="36"/>
      <c r="EF198" s="36"/>
      <c r="EG198" s="36"/>
      <c r="EH198" s="36"/>
      <c r="EI198" s="36"/>
      <c r="EJ198" s="36"/>
      <c r="EK198" s="36"/>
      <c r="EL198" s="36"/>
      <c r="EM198" s="36"/>
      <c r="EN198" s="36"/>
    </row>
    <row r="199" spans="1:144">
      <c r="A199" s="36"/>
      <c r="B199" s="36"/>
      <c r="C199" s="144"/>
      <c r="D199" s="144"/>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c r="BG199" s="135"/>
      <c r="BH199" s="135"/>
      <c r="BI199" s="135"/>
      <c r="BJ199" s="135"/>
      <c r="BK199" s="135"/>
      <c r="BL199" s="135"/>
      <c r="BM199" s="135"/>
      <c r="BN199" s="135"/>
      <c r="BO199" s="135"/>
      <c r="BP199" s="135"/>
      <c r="BQ199" s="135"/>
      <c r="BR199" s="135"/>
      <c r="BS199" s="135"/>
      <c r="BT199" s="135"/>
      <c r="BU199" s="135"/>
      <c r="BV199" s="135"/>
      <c r="BW199" s="135"/>
      <c r="BX199" s="135"/>
      <c r="BY199" s="135"/>
      <c r="BZ199" s="135"/>
      <c r="CA199" s="135"/>
      <c r="CB199" s="135"/>
      <c r="CC199" s="135"/>
      <c r="CD199" s="135"/>
      <c r="CE199" s="135"/>
      <c r="CF199" s="135"/>
      <c r="CG199" s="135"/>
      <c r="CH199" s="135"/>
      <c r="CI199" s="135"/>
      <c r="CJ199" s="135"/>
      <c r="CK199" s="135"/>
      <c r="CL199" s="135"/>
      <c r="CM199" s="135"/>
      <c r="CN199" s="135"/>
      <c r="CO199" s="135"/>
      <c r="CP199" s="135"/>
      <c r="CQ199" s="135"/>
      <c r="CR199" s="135"/>
      <c r="CU199" s="36"/>
      <c r="CV199" s="36"/>
      <c r="CW199" s="36"/>
      <c r="CX199" s="36"/>
      <c r="CY199" s="36"/>
      <c r="CZ199" s="36"/>
      <c r="DA199" s="36"/>
      <c r="DB199" s="36"/>
      <c r="DC199" s="36"/>
      <c r="DD199" s="36"/>
      <c r="DE199" s="36"/>
      <c r="DF199" s="36"/>
      <c r="DG199" s="36"/>
      <c r="DH199" s="36"/>
      <c r="DI199" s="36"/>
      <c r="DJ199" s="36"/>
      <c r="DK199" s="36"/>
      <c r="DL199" s="36"/>
      <c r="DM199" s="36"/>
      <c r="DN199" s="36"/>
      <c r="DO199" s="36"/>
      <c r="DP199" s="36"/>
      <c r="DQ199" s="36"/>
      <c r="DR199" s="36"/>
      <c r="DS199" s="36"/>
      <c r="DT199" s="36"/>
      <c r="DU199" s="36"/>
      <c r="DV199" s="36"/>
      <c r="DW199" s="36"/>
      <c r="DX199" s="36"/>
      <c r="DY199" s="36"/>
      <c r="DZ199" s="36"/>
      <c r="EA199" s="36"/>
      <c r="EB199" s="36"/>
      <c r="EC199" s="36"/>
      <c r="ED199" s="36"/>
      <c r="EE199" s="36"/>
      <c r="EF199" s="36"/>
      <c r="EG199" s="36"/>
      <c r="EH199" s="36"/>
      <c r="EI199" s="36"/>
      <c r="EJ199" s="36"/>
      <c r="EK199" s="36"/>
      <c r="EL199" s="36"/>
      <c r="EM199" s="36"/>
      <c r="EN199" s="36"/>
    </row>
    <row r="200" spans="1:144">
      <c r="A200" s="36"/>
      <c r="B200" s="36"/>
      <c r="C200" s="144"/>
      <c r="D200" s="144"/>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c r="BG200" s="135"/>
      <c r="BH200" s="135"/>
      <c r="BI200" s="135"/>
      <c r="BJ200" s="135"/>
      <c r="BK200" s="135"/>
      <c r="BL200" s="135"/>
      <c r="BM200" s="135"/>
      <c r="BN200" s="135"/>
      <c r="BO200" s="135"/>
      <c r="BP200" s="135"/>
      <c r="BQ200" s="135"/>
      <c r="BR200" s="135"/>
      <c r="BS200" s="135"/>
      <c r="BT200" s="135"/>
      <c r="BU200" s="135"/>
      <c r="BV200" s="135"/>
      <c r="BW200" s="135"/>
      <c r="BX200" s="135"/>
      <c r="BY200" s="135"/>
      <c r="BZ200" s="135"/>
      <c r="CA200" s="135"/>
      <c r="CB200" s="135"/>
      <c r="CC200" s="135"/>
      <c r="CD200" s="135"/>
      <c r="CE200" s="135"/>
      <c r="CF200" s="135"/>
      <c r="CG200" s="135"/>
      <c r="CH200" s="135"/>
      <c r="CI200" s="135"/>
      <c r="CJ200" s="135"/>
      <c r="CK200" s="135"/>
      <c r="CL200" s="135"/>
      <c r="CM200" s="135"/>
      <c r="CN200" s="135"/>
      <c r="CO200" s="135"/>
      <c r="CP200" s="135"/>
      <c r="CQ200" s="135"/>
      <c r="CR200" s="135"/>
      <c r="CU200" s="36"/>
      <c r="CV200" s="36"/>
      <c r="CW200" s="36"/>
      <c r="CX200" s="36"/>
      <c r="CY200" s="36"/>
      <c r="CZ200" s="36"/>
      <c r="DA200" s="36"/>
      <c r="DB200" s="36"/>
      <c r="DC200" s="36"/>
      <c r="DD200" s="36"/>
      <c r="DE200" s="36"/>
      <c r="DF200" s="36"/>
      <c r="DG200" s="36"/>
      <c r="DH200" s="36"/>
      <c r="DI200" s="36"/>
      <c r="DJ200" s="36"/>
      <c r="DK200" s="36"/>
      <c r="DL200" s="36"/>
      <c r="DM200" s="36"/>
      <c r="DN200" s="36"/>
      <c r="DO200" s="36"/>
      <c r="DP200" s="36"/>
      <c r="DQ200" s="36"/>
      <c r="DR200" s="36"/>
      <c r="DS200" s="36"/>
      <c r="DT200" s="36"/>
      <c r="DU200" s="36"/>
      <c r="DV200" s="36"/>
      <c r="DW200" s="36"/>
      <c r="DX200" s="36"/>
      <c r="DY200" s="36"/>
      <c r="DZ200" s="36"/>
      <c r="EA200" s="36"/>
      <c r="EB200" s="36"/>
      <c r="EC200" s="36"/>
      <c r="ED200" s="36"/>
      <c r="EE200" s="36"/>
      <c r="EF200" s="36"/>
      <c r="EG200" s="36"/>
      <c r="EH200" s="36"/>
      <c r="EI200" s="36"/>
      <c r="EJ200" s="36"/>
      <c r="EK200" s="36"/>
      <c r="EL200" s="36"/>
      <c r="EM200" s="36"/>
      <c r="EN200" s="36"/>
    </row>
    <row r="201" spans="1:144">
      <c r="A201" s="36"/>
      <c r="B201" s="36"/>
      <c r="C201" s="144"/>
      <c r="D201" s="144"/>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c r="BG201" s="135"/>
      <c r="BH201" s="135"/>
      <c r="BI201" s="135"/>
      <c r="BJ201" s="135"/>
      <c r="BK201" s="135"/>
      <c r="BL201" s="135"/>
      <c r="BM201" s="135"/>
      <c r="BN201" s="135"/>
      <c r="BO201" s="135"/>
      <c r="BP201" s="135"/>
      <c r="BQ201" s="135"/>
      <c r="BR201" s="135"/>
      <c r="BS201" s="135"/>
      <c r="BT201" s="135"/>
      <c r="BU201" s="135"/>
      <c r="BV201" s="135"/>
      <c r="BW201" s="135"/>
      <c r="BX201" s="135"/>
      <c r="BY201" s="135"/>
      <c r="BZ201" s="135"/>
      <c r="CA201" s="135"/>
      <c r="CB201" s="135"/>
      <c r="CC201" s="135"/>
      <c r="CD201" s="135"/>
      <c r="CE201" s="135"/>
      <c r="CF201" s="135"/>
      <c r="CG201" s="135"/>
      <c r="CH201" s="135"/>
      <c r="CI201" s="135"/>
      <c r="CJ201" s="135"/>
      <c r="CK201" s="135"/>
      <c r="CL201" s="135"/>
      <c r="CM201" s="135"/>
      <c r="CN201" s="135"/>
      <c r="CO201" s="135"/>
      <c r="CP201" s="135"/>
      <c r="CQ201" s="135"/>
      <c r="CR201" s="135"/>
      <c r="CU201" s="36"/>
      <c r="CV201" s="36"/>
      <c r="CW201" s="36"/>
      <c r="CX201" s="36"/>
      <c r="CY201" s="36"/>
      <c r="CZ201" s="36"/>
      <c r="DA201" s="36"/>
      <c r="DB201" s="36"/>
      <c r="DC201" s="36"/>
      <c r="DD201" s="36"/>
      <c r="DE201" s="36"/>
      <c r="DF201" s="36"/>
      <c r="DG201" s="36"/>
      <c r="DH201" s="36"/>
      <c r="DI201" s="36"/>
      <c r="DJ201" s="36"/>
      <c r="DK201" s="36"/>
      <c r="DL201" s="36"/>
      <c r="DM201" s="36"/>
      <c r="DN201" s="36"/>
      <c r="DO201" s="36"/>
      <c r="DP201" s="36"/>
      <c r="DQ201" s="36"/>
      <c r="DR201" s="36"/>
      <c r="DS201" s="36"/>
      <c r="DT201" s="36"/>
      <c r="DU201" s="36"/>
      <c r="DV201" s="36"/>
      <c r="DW201" s="36"/>
      <c r="DX201" s="36"/>
      <c r="DY201" s="36"/>
      <c r="DZ201" s="36"/>
      <c r="EA201" s="36"/>
      <c r="EB201" s="36"/>
      <c r="EC201" s="36"/>
      <c r="ED201" s="36"/>
      <c r="EE201" s="36"/>
      <c r="EF201" s="36"/>
      <c r="EG201" s="36"/>
      <c r="EH201" s="36"/>
      <c r="EI201" s="36"/>
      <c r="EJ201" s="36"/>
      <c r="EK201" s="36"/>
      <c r="EL201" s="36"/>
      <c r="EM201" s="36"/>
      <c r="EN201" s="36"/>
    </row>
    <row r="202" spans="1:144">
      <c r="A202" s="36"/>
      <c r="B202" s="36"/>
      <c r="C202" s="144"/>
      <c r="D202" s="144"/>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c r="BM202" s="135"/>
      <c r="BN202" s="135"/>
      <c r="BO202" s="135"/>
      <c r="BP202" s="135"/>
      <c r="BQ202" s="135"/>
      <c r="BR202" s="135"/>
      <c r="BS202" s="135"/>
      <c r="BT202" s="135"/>
      <c r="BU202" s="135"/>
      <c r="BV202" s="135"/>
      <c r="BW202" s="135"/>
      <c r="BX202" s="135"/>
      <c r="BY202" s="135"/>
      <c r="BZ202" s="135"/>
      <c r="CA202" s="135"/>
      <c r="CB202" s="135"/>
      <c r="CC202" s="135"/>
      <c r="CD202" s="135"/>
      <c r="CE202" s="135"/>
      <c r="CF202" s="135"/>
      <c r="CG202" s="135"/>
      <c r="CH202" s="135"/>
      <c r="CI202" s="135"/>
      <c r="CJ202" s="135"/>
      <c r="CK202" s="135"/>
      <c r="CL202" s="135"/>
      <c r="CM202" s="135"/>
      <c r="CN202" s="135"/>
      <c r="CO202" s="135"/>
      <c r="CP202" s="135"/>
      <c r="CQ202" s="135"/>
      <c r="CR202" s="135"/>
      <c r="CU202" s="36"/>
      <c r="CV202" s="36"/>
      <c r="CW202" s="36"/>
      <c r="CX202" s="36"/>
      <c r="CY202" s="36"/>
      <c r="CZ202" s="36"/>
      <c r="DA202" s="36"/>
      <c r="DB202" s="36"/>
      <c r="DC202" s="36"/>
      <c r="DD202" s="36"/>
      <c r="DE202" s="36"/>
      <c r="DF202" s="36"/>
      <c r="DG202" s="36"/>
      <c r="DH202" s="36"/>
      <c r="DI202" s="36"/>
      <c r="DJ202" s="36"/>
      <c r="DK202" s="36"/>
      <c r="DL202" s="36"/>
      <c r="DM202" s="36"/>
      <c r="DN202" s="36"/>
      <c r="DO202" s="36"/>
      <c r="DP202" s="36"/>
      <c r="DQ202" s="36"/>
      <c r="DR202" s="36"/>
      <c r="DS202" s="36"/>
      <c r="DT202" s="36"/>
      <c r="DU202" s="36"/>
      <c r="DV202" s="36"/>
      <c r="DW202" s="36"/>
      <c r="DX202" s="36"/>
      <c r="DY202" s="36"/>
      <c r="DZ202" s="36"/>
      <c r="EA202" s="36"/>
      <c r="EB202" s="36"/>
      <c r="EC202" s="36"/>
      <c r="ED202" s="36"/>
      <c r="EE202" s="36"/>
      <c r="EF202" s="36"/>
      <c r="EG202" s="36"/>
      <c r="EH202" s="36"/>
      <c r="EI202" s="36"/>
      <c r="EJ202" s="36"/>
      <c r="EK202" s="36"/>
      <c r="EL202" s="36"/>
      <c r="EM202" s="36"/>
      <c r="EN202" s="36"/>
    </row>
    <row r="203" spans="1:144">
      <c r="A203" s="36"/>
      <c r="B203" s="36"/>
      <c r="C203" s="144"/>
      <c r="D203" s="144"/>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5"/>
      <c r="AV203" s="135"/>
      <c r="AW203" s="135"/>
      <c r="AX203" s="135"/>
      <c r="AY203" s="135"/>
      <c r="AZ203" s="135"/>
      <c r="BA203" s="135"/>
      <c r="BB203" s="135"/>
      <c r="BC203" s="135"/>
      <c r="BD203" s="135"/>
      <c r="BE203" s="135"/>
      <c r="BF203" s="135"/>
      <c r="BG203" s="135"/>
      <c r="BH203" s="135"/>
      <c r="BI203" s="135"/>
      <c r="BJ203" s="135"/>
      <c r="BK203" s="135"/>
      <c r="BL203" s="135"/>
      <c r="BM203" s="135"/>
      <c r="BN203" s="135"/>
      <c r="BO203" s="135"/>
      <c r="BP203" s="135"/>
      <c r="BQ203" s="135"/>
      <c r="BR203" s="135"/>
      <c r="BS203" s="135"/>
      <c r="BT203" s="135"/>
      <c r="BU203" s="135"/>
      <c r="BV203" s="135"/>
      <c r="BW203" s="135"/>
      <c r="BX203" s="135"/>
      <c r="BY203" s="135"/>
      <c r="BZ203" s="135"/>
      <c r="CA203" s="135"/>
      <c r="CB203" s="135"/>
      <c r="CC203" s="135"/>
      <c r="CD203" s="135"/>
      <c r="CE203" s="135"/>
      <c r="CF203" s="135"/>
      <c r="CG203" s="135"/>
      <c r="CH203" s="135"/>
      <c r="CI203" s="135"/>
      <c r="CJ203" s="135"/>
      <c r="CK203" s="135"/>
      <c r="CL203" s="135"/>
      <c r="CM203" s="135"/>
      <c r="CN203" s="135"/>
      <c r="CO203" s="135"/>
      <c r="CP203" s="135"/>
      <c r="CQ203" s="135"/>
      <c r="CR203" s="135"/>
      <c r="CU203" s="36"/>
      <c r="CV203" s="36"/>
      <c r="CW203" s="36"/>
      <c r="CX203" s="36"/>
      <c r="CY203" s="36"/>
      <c r="CZ203" s="36"/>
      <c r="DA203" s="36"/>
      <c r="DB203" s="36"/>
      <c r="DC203" s="36"/>
      <c r="DD203" s="36"/>
      <c r="DE203" s="36"/>
      <c r="DF203" s="36"/>
      <c r="DG203" s="36"/>
      <c r="DH203" s="36"/>
      <c r="DI203" s="36"/>
      <c r="DJ203" s="36"/>
      <c r="DK203" s="36"/>
      <c r="DL203" s="36"/>
      <c r="DM203" s="36"/>
      <c r="DN203" s="36"/>
      <c r="DO203" s="36"/>
      <c r="DP203" s="36"/>
      <c r="DQ203" s="36"/>
      <c r="DR203" s="36"/>
      <c r="DS203" s="36"/>
      <c r="DT203" s="36"/>
      <c r="DU203" s="36"/>
      <c r="DV203" s="36"/>
      <c r="DW203" s="36"/>
      <c r="DX203" s="36"/>
      <c r="DY203" s="36"/>
      <c r="DZ203" s="36"/>
      <c r="EA203" s="36"/>
      <c r="EB203" s="36"/>
      <c r="EC203" s="36"/>
      <c r="ED203" s="36"/>
      <c r="EE203" s="36"/>
      <c r="EF203" s="36"/>
      <c r="EG203" s="36"/>
      <c r="EH203" s="36"/>
      <c r="EI203" s="36"/>
      <c r="EJ203" s="36"/>
      <c r="EK203" s="36"/>
      <c r="EL203" s="36"/>
      <c r="EM203" s="36"/>
      <c r="EN203" s="36"/>
    </row>
    <row r="204" spans="1:144">
      <c r="A204" s="36"/>
      <c r="B204" s="36"/>
      <c r="C204" s="144"/>
      <c r="D204" s="144"/>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5"/>
      <c r="AV204" s="135"/>
      <c r="AW204" s="135"/>
      <c r="AX204" s="135"/>
      <c r="AY204" s="135"/>
      <c r="AZ204" s="135"/>
      <c r="BA204" s="135"/>
      <c r="BB204" s="135"/>
      <c r="BC204" s="135"/>
      <c r="BD204" s="135"/>
      <c r="BE204" s="135"/>
      <c r="BF204" s="135"/>
      <c r="BG204" s="135"/>
      <c r="BH204" s="135"/>
      <c r="BI204" s="135"/>
      <c r="BJ204" s="135"/>
      <c r="BK204" s="135"/>
      <c r="BL204" s="135"/>
      <c r="BM204" s="135"/>
      <c r="BN204" s="135"/>
      <c r="BO204" s="135"/>
      <c r="BP204" s="135"/>
      <c r="BQ204" s="135"/>
      <c r="BR204" s="135"/>
      <c r="BS204" s="135"/>
      <c r="BT204" s="135"/>
      <c r="BU204" s="135"/>
      <c r="BV204" s="135"/>
      <c r="BW204" s="135"/>
      <c r="BX204" s="135"/>
      <c r="BY204" s="135"/>
      <c r="BZ204" s="135"/>
      <c r="CA204" s="135"/>
      <c r="CB204" s="135"/>
      <c r="CC204" s="135"/>
      <c r="CD204" s="135"/>
      <c r="CE204" s="135"/>
      <c r="CF204" s="135"/>
      <c r="CG204" s="135"/>
      <c r="CH204" s="135"/>
      <c r="CI204" s="135"/>
      <c r="CJ204" s="135"/>
      <c r="CK204" s="135"/>
      <c r="CL204" s="135"/>
      <c r="CM204" s="135"/>
      <c r="CN204" s="135"/>
      <c r="CO204" s="135"/>
      <c r="CP204" s="135"/>
      <c r="CQ204" s="135"/>
      <c r="CR204" s="135"/>
      <c r="CU204" s="36"/>
      <c r="CV204" s="36"/>
      <c r="CW204" s="36"/>
      <c r="CX204" s="36"/>
      <c r="CY204" s="36"/>
      <c r="CZ204" s="36"/>
      <c r="DA204" s="36"/>
      <c r="DB204" s="36"/>
      <c r="DC204" s="36"/>
      <c r="DD204" s="36"/>
      <c r="DE204" s="36"/>
      <c r="DF204" s="36"/>
      <c r="DG204" s="36"/>
      <c r="DH204" s="36"/>
      <c r="DI204" s="36"/>
      <c r="DJ204" s="36"/>
      <c r="DK204" s="36"/>
      <c r="DL204" s="36"/>
      <c r="DM204" s="36"/>
      <c r="DN204" s="36"/>
      <c r="DO204" s="36"/>
      <c r="DP204" s="36"/>
      <c r="DQ204" s="36"/>
      <c r="DR204" s="36"/>
      <c r="DS204" s="36"/>
      <c r="DT204" s="36"/>
      <c r="DU204" s="36"/>
      <c r="DV204" s="36"/>
      <c r="DW204" s="36"/>
      <c r="DX204" s="36"/>
      <c r="DY204" s="36"/>
      <c r="DZ204" s="36"/>
      <c r="EA204" s="36"/>
      <c r="EB204" s="36"/>
      <c r="EC204" s="36"/>
      <c r="ED204" s="36"/>
      <c r="EE204" s="36"/>
      <c r="EF204" s="36"/>
      <c r="EG204" s="36"/>
      <c r="EH204" s="36"/>
      <c r="EI204" s="36"/>
      <c r="EJ204" s="36"/>
      <c r="EK204" s="36"/>
      <c r="EL204" s="36"/>
      <c r="EM204" s="36"/>
      <c r="EN204" s="36"/>
    </row>
    <row r="205" spans="1:144">
      <c r="A205" s="36"/>
      <c r="B205" s="36"/>
      <c r="C205" s="144"/>
      <c r="D205" s="144"/>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135"/>
      <c r="BC205" s="135"/>
      <c r="BD205" s="135"/>
      <c r="BE205" s="135"/>
      <c r="BF205" s="135"/>
      <c r="BG205" s="135"/>
      <c r="BH205" s="135"/>
      <c r="BI205" s="135"/>
      <c r="BJ205" s="135"/>
      <c r="BK205" s="135"/>
      <c r="BL205" s="135"/>
      <c r="BM205" s="135"/>
      <c r="BN205" s="135"/>
      <c r="BO205" s="135"/>
      <c r="BP205" s="135"/>
      <c r="BQ205" s="135"/>
      <c r="BR205" s="135"/>
      <c r="BS205" s="135"/>
      <c r="BT205" s="135"/>
      <c r="BU205" s="135"/>
      <c r="BV205" s="135"/>
      <c r="BW205" s="135"/>
      <c r="BX205" s="135"/>
      <c r="BY205" s="135"/>
      <c r="BZ205" s="135"/>
      <c r="CA205" s="135"/>
      <c r="CB205" s="135"/>
      <c r="CC205" s="135"/>
      <c r="CD205" s="135"/>
      <c r="CE205" s="135"/>
      <c r="CF205" s="135"/>
      <c r="CG205" s="135"/>
      <c r="CH205" s="135"/>
      <c r="CI205" s="135"/>
      <c r="CJ205" s="135"/>
      <c r="CK205" s="135"/>
      <c r="CL205" s="135"/>
      <c r="CM205" s="135"/>
      <c r="CN205" s="135"/>
      <c r="CO205" s="135"/>
      <c r="CP205" s="135"/>
      <c r="CQ205" s="135"/>
      <c r="CR205" s="135"/>
      <c r="CU205" s="36"/>
      <c r="CV205" s="36"/>
      <c r="CW205" s="36"/>
      <c r="CX205" s="36"/>
      <c r="CY205" s="36"/>
      <c r="CZ205" s="36"/>
      <c r="DA205" s="36"/>
      <c r="DB205" s="36"/>
      <c r="DC205" s="36"/>
      <c r="DD205" s="36"/>
      <c r="DE205" s="36"/>
      <c r="DF205" s="36"/>
      <c r="DG205" s="36"/>
      <c r="DH205" s="36"/>
      <c r="DI205" s="36"/>
      <c r="DJ205" s="36"/>
      <c r="DK205" s="36"/>
      <c r="DL205" s="36"/>
      <c r="DM205" s="36"/>
      <c r="DN205" s="36"/>
      <c r="DO205" s="36"/>
      <c r="DP205" s="36"/>
      <c r="DQ205" s="36"/>
      <c r="DR205" s="36"/>
      <c r="DS205" s="36"/>
      <c r="DT205" s="36"/>
      <c r="DU205" s="36"/>
      <c r="DV205" s="36"/>
      <c r="DW205" s="36"/>
      <c r="DX205" s="36"/>
      <c r="DY205" s="36"/>
      <c r="DZ205" s="36"/>
      <c r="EA205" s="36"/>
      <c r="EB205" s="36"/>
      <c r="EC205" s="36"/>
      <c r="ED205" s="36"/>
      <c r="EE205" s="36"/>
      <c r="EF205" s="36"/>
      <c r="EG205" s="36"/>
      <c r="EH205" s="36"/>
      <c r="EI205" s="36"/>
      <c r="EJ205" s="36"/>
      <c r="EK205" s="36"/>
      <c r="EL205" s="36"/>
      <c r="EM205" s="36"/>
      <c r="EN205" s="36"/>
    </row>
    <row r="206" spans="1:144">
      <c r="A206" s="36"/>
      <c r="B206" s="36"/>
      <c r="C206" s="144"/>
      <c r="D206" s="144"/>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c r="BA206" s="135"/>
      <c r="BB206" s="135"/>
      <c r="BC206" s="135"/>
      <c r="BD206" s="135"/>
      <c r="BE206" s="135"/>
      <c r="BF206" s="135"/>
      <c r="BG206" s="135"/>
      <c r="BH206" s="135"/>
      <c r="BI206" s="135"/>
      <c r="BJ206" s="135"/>
      <c r="BK206" s="135"/>
      <c r="BL206" s="135"/>
      <c r="BM206" s="135"/>
      <c r="BN206" s="135"/>
      <c r="BO206" s="135"/>
      <c r="BP206" s="135"/>
      <c r="BQ206" s="135"/>
      <c r="BR206" s="135"/>
      <c r="BS206" s="135"/>
      <c r="BT206" s="135"/>
      <c r="BU206" s="135"/>
      <c r="BV206" s="135"/>
      <c r="BW206" s="135"/>
      <c r="BX206" s="135"/>
      <c r="BY206" s="135"/>
      <c r="BZ206" s="135"/>
      <c r="CA206" s="135"/>
      <c r="CB206" s="135"/>
      <c r="CC206" s="135"/>
      <c r="CD206" s="135"/>
      <c r="CE206" s="135"/>
      <c r="CF206" s="135"/>
      <c r="CG206" s="135"/>
      <c r="CH206" s="135"/>
      <c r="CI206" s="135"/>
      <c r="CJ206" s="135"/>
      <c r="CK206" s="135"/>
      <c r="CL206" s="135"/>
      <c r="CM206" s="135"/>
      <c r="CN206" s="135"/>
      <c r="CO206" s="135"/>
      <c r="CP206" s="135"/>
      <c r="CQ206" s="135"/>
      <c r="CR206" s="135"/>
      <c r="CU206" s="36"/>
      <c r="CV206" s="36"/>
      <c r="CW206" s="36"/>
      <c r="CX206" s="36"/>
      <c r="CY206" s="36"/>
      <c r="CZ206" s="36"/>
      <c r="DA206" s="36"/>
      <c r="DB206" s="36"/>
      <c r="DC206" s="36"/>
      <c r="DD206" s="36"/>
      <c r="DE206" s="36"/>
      <c r="DF206" s="36"/>
      <c r="DG206" s="36"/>
      <c r="DH206" s="36"/>
      <c r="DI206" s="36"/>
      <c r="DJ206" s="36"/>
      <c r="DK206" s="36"/>
      <c r="DL206" s="36"/>
      <c r="DM206" s="36"/>
      <c r="DN206" s="36"/>
      <c r="DO206" s="36"/>
      <c r="DP206" s="36"/>
      <c r="DQ206" s="36"/>
      <c r="DR206" s="36"/>
      <c r="DS206" s="36"/>
      <c r="DT206" s="36"/>
      <c r="DU206" s="36"/>
      <c r="DV206" s="36"/>
      <c r="DW206" s="36"/>
      <c r="DX206" s="36"/>
      <c r="DY206" s="36"/>
      <c r="DZ206" s="36"/>
      <c r="EA206" s="36"/>
      <c r="EB206" s="36"/>
      <c r="EC206" s="36"/>
      <c r="ED206" s="36"/>
      <c r="EE206" s="36"/>
      <c r="EF206" s="36"/>
      <c r="EG206" s="36"/>
      <c r="EH206" s="36"/>
      <c r="EI206" s="36"/>
      <c r="EJ206" s="36"/>
      <c r="EK206" s="36"/>
      <c r="EL206" s="36"/>
      <c r="EM206" s="36"/>
      <c r="EN206" s="36"/>
    </row>
    <row r="207" spans="1:144">
      <c r="A207" s="36"/>
      <c r="B207" s="36"/>
      <c r="C207" s="144"/>
      <c r="D207" s="144"/>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35"/>
      <c r="BG207" s="135"/>
      <c r="BH207" s="135"/>
      <c r="BI207" s="135"/>
      <c r="BJ207" s="135"/>
      <c r="BK207" s="135"/>
      <c r="BL207" s="135"/>
      <c r="BM207" s="135"/>
      <c r="BN207" s="135"/>
      <c r="BO207" s="135"/>
      <c r="BP207" s="135"/>
      <c r="BQ207" s="135"/>
      <c r="BR207" s="135"/>
      <c r="BS207" s="135"/>
      <c r="BT207" s="135"/>
      <c r="BU207" s="135"/>
      <c r="BV207" s="135"/>
      <c r="BW207" s="135"/>
      <c r="BX207" s="135"/>
      <c r="BY207" s="135"/>
      <c r="BZ207" s="135"/>
      <c r="CA207" s="135"/>
      <c r="CB207" s="135"/>
      <c r="CC207" s="135"/>
      <c r="CD207" s="135"/>
      <c r="CE207" s="135"/>
      <c r="CF207" s="135"/>
      <c r="CG207" s="135"/>
      <c r="CH207" s="135"/>
      <c r="CI207" s="135"/>
      <c r="CJ207" s="135"/>
      <c r="CK207" s="135"/>
      <c r="CL207" s="135"/>
      <c r="CM207" s="135"/>
      <c r="CN207" s="135"/>
      <c r="CO207" s="135"/>
      <c r="CP207" s="135"/>
      <c r="CQ207" s="135"/>
      <c r="CR207" s="135"/>
      <c r="CU207" s="36"/>
      <c r="CV207" s="36"/>
      <c r="CW207" s="36"/>
      <c r="CX207" s="36"/>
      <c r="CY207" s="36"/>
      <c r="CZ207" s="36"/>
      <c r="DA207" s="36"/>
      <c r="DB207" s="36"/>
      <c r="DC207" s="36"/>
      <c r="DD207" s="36"/>
      <c r="DE207" s="36"/>
      <c r="DF207" s="36"/>
      <c r="DG207" s="36"/>
      <c r="DH207" s="36"/>
      <c r="DI207" s="36"/>
      <c r="DJ207" s="36"/>
      <c r="DK207" s="36"/>
      <c r="DL207" s="36"/>
      <c r="DM207" s="36"/>
      <c r="DN207" s="36"/>
      <c r="DO207" s="36"/>
      <c r="DP207" s="36"/>
      <c r="DQ207" s="36"/>
      <c r="DR207" s="36"/>
      <c r="DS207" s="36"/>
      <c r="DT207" s="36"/>
      <c r="DU207" s="36"/>
      <c r="DV207" s="36"/>
      <c r="DW207" s="36"/>
      <c r="DX207" s="36"/>
      <c r="DY207" s="36"/>
      <c r="DZ207" s="36"/>
      <c r="EA207" s="36"/>
      <c r="EB207" s="36"/>
      <c r="EC207" s="36"/>
      <c r="ED207" s="36"/>
      <c r="EE207" s="36"/>
      <c r="EF207" s="36"/>
      <c r="EG207" s="36"/>
      <c r="EH207" s="36"/>
      <c r="EI207" s="36"/>
      <c r="EJ207" s="36"/>
      <c r="EK207" s="36"/>
      <c r="EL207" s="36"/>
      <c r="EM207" s="36"/>
      <c r="EN207" s="36"/>
    </row>
    <row r="208" spans="1:144">
      <c r="A208" s="36"/>
      <c r="B208" s="36"/>
      <c r="C208" s="144"/>
      <c r="D208" s="144"/>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c r="BM208" s="135"/>
      <c r="BN208" s="135"/>
      <c r="BO208" s="135"/>
      <c r="BP208" s="135"/>
      <c r="BQ208" s="135"/>
      <c r="BR208" s="135"/>
      <c r="BS208" s="135"/>
      <c r="BT208" s="135"/>
      <c r="BU208" s="135"/>
      <c r="BV208" s="135"/>
      <c r="BW208" s="135"/>
      <c r="BX208" s="135"/>
      <c r="BY208" s="135"/>
      <c r="BZ208" s="135"/>
      <c r="CA208" s="135"/>
      <c r="CB208" s="135"/>
      <c r="CC208" s="135"/>
      <c r="CD208" s="135"/>
      <c r="CE208" s="135"/>
      <c r="CF208" s="135"/>
      <c r="CG208" s="135"/>
      <c r="CH208" s="135"/>
      <c r="CI208" s="135"/>
      <c r="CJ208" s="135"/>
      <c r="CK208" s="135"/>
      <c r="CL208" s="135"/>
      <c r="CM208" s="135"/>
      <c r="CN208" s="135"/>
      <c r="CO208" s="135"/>
      <c r="CP208" s="135"/>
      <c r="CQ208" s="135"/>
      <c r="CR208" s="135"/>
      <c r="CU208" s="36"/>
      <c r="CV208" s="36"/>
      <c r="CW208" s="36"/>
      <c r="CX208" s="36"/>
      <c r="CY208" s="36"/>
      <c r="CZ208" s="36"/>
      <c r="DA208" s="36"/>
      <c r="DB208" s="36"/>
      <c r="DC208" s="36"/>
      <c r="DD208" s="36"/>
      <c r="DE208" s="36"/>
      <c r="DF208" s="36"/>
      <c r="DG208" s="36"/>
      <c r="DH208" s="36"/>
      <c r="DI208" s="36"/>
      <c r="DJ208" s="36"/>
      <c r="DK208" s="36"/>
      <c r="DL208" s="36"/>
      <c r="DM208" s="36"/>
      <c r="DN208" s="36"/>
      <c r="DO208" s="36"/>
      <c r="DP208" s="36"/>
      <c r="DQ208" s="36"/>
      <c r="DR208" s="36"/>
      <c r="DS208" s="36"/>
      <c r="DT208" s="36"/>
      <c r="DU208" s="36"/>
      <c r="DV208" s="36"/>
      <c r="DW208" s="36"/>
      <c r="DX208" s="36"/>
      <c r="DY208" s="36"/>
      <c r="DZ208" s="36"/>
      <c r="EA208" s="36"/>
      <c r="EB208" s="36"/>
      <c r="EC208" s="36"/>
      <c r="ED208" s="36"/>
      <c r="EE208" s="36"/>
      <c r="EF208" s="36"/>
      <c r="EG208" s="36"/>
      <c r="EH208" s="36"/>
      <c r="EI208" s="36"/>
      <c r="EJ208" s="36"/>
      <c r="EK208" s="36"/>
      <c r="EL208" s="36"/>
      <c r="EM208" s="36"/>
      <c r="EN208" s="36"/>
    </row>
    <row r="209" spans="1:144">
      <c r="A209" s="36"/>
      <c r="B209" s="36"/>
      <c r="C209" s="144"/>
      <c r="D209" s="144"/>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U209" s="36"/>
      <c r="CV209" s="36"/>
      <c r="CW209" s="36"/>
      <c r="CX209" s="36"/>
      <c r="CY209" s="36"/>
      <c r="CZ209" s="36"/>
      <c r="DA209" s="36"/>
      <c r="DB209" s="36"/>
      <c r="DC209" s="36"/>
      <c r="DD209" s="36"/>
      <c r="DE209" s="36"/>
      <c r="DF209" s="36"/>
      <c r="DG209" s="36"/>
      <c r="DH209" s="36"/>
      <c r="DI209" s="36"/>
      <c r="DJ209" s="36"/>
      <c r="DK209" s="36"/>
      <c r="DL209" s="36"/>
      <c r="DM209" s="36"/>
      <c r="DN209" s="36"/>
      <c r="DO209" s="36"/>
      <c r="DP209" s="36"/>
      <c r="DQ209" s="36"/>
      <c r="DR209" s="36"/>
      <c r="DS209" s="36"/>
      <c r="DT209" s="36"/>
      <c r="DU209" s="36"/>
      <c r="DV209" s="36"/>
      <c r="DW209" s="36"/>
      <c r="DX209" s="36"/>
      <c r="DY209" s="36"/>
      <c r="DZ209" s="36"/>
      <c r="EA209" s="36"/>
      <c r="EB209" s="36"/>
      <c r="EC209" s="36"/>
      <c r="ED209" s="36"/>
      <c r="EE209" s="36"/>
      <c r="EF209" s="36"/>
      <c r="EG209" s="36"/>
      <c r="EH209" s="36"/>
      <c r="EI209" s="36"/>
      <c r="EJ209" s="36"/>
      <c r="EK209" s="36"/>
      <c r="EL209" s="36"/>
      <c r="EM209" s="36"/>
      <c r="EN209" s="36"/>
    </row>
    <row r="210" spans="1:144">
      <c r="A210" s="36"/>
      <c r="B210" s="36"/>
      <c r="C210" s="144"/>
      <c r="D210" s="144"/>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5"/>
      <c r="AV210" s="135"/>
      <c r="AW210" s="135"/>
      <c r="AX210" s="135"/>
      <c r="AY210" s="135"/>
      <c r="AZ210" s="135"/>
      <c r="BA210" s="135"/>
      <c r="BB210" s="135"/>
      <c r="BC210" s="135"/>
      <c r="BD210" s="135"/>
      <c r="BE210" s="135"/>
      <c r="BF210" s="135"/>
      <c r="BG210" s="135"/>
      <c r="BH210" s="135"/>
      <c r="BI210" s="135"/>
      <c r="BJ210" s="135"/>
      <c r="BK210" s="135"/>
      <c r="BL210" s="135"/>
      <c r="BM210" s="135"/>
      <c r="BN210" s="135"/>
      <c r="BO210" s="135"/>
      <c r="BP210" s="135"/>
      <c r="BQ210" s="135"/>
      <c r="BR210" s="135"/>
      <c r="BS210" s="135"/>
      <c r="BT210" s="135"/>
      <c r="BU210" s="135"/>
      <c r="BV210" s="135"/>
      <c r="BW210" s="135"/>
      <c r="BX210" s="135"/>
      <c r="BY210" s="135"/>
      <c r="BZ210" s="135"/>
      <c r="CA210" s="135"/>
      <c r="CB210" s="135"/>
      <c r="CC210" s="135"/>
      <c r="CD210" s="135"/>
      <c r="CE210" s="135"/>
      <c r="CF210" s="135"/>
      <c r="CG210" s="135"/>
      <c r="CH210" s="135"/>
      <c r="CI210" s="135"/>
      <c r="CJ210" s="135"/>
      <c r="CK210" s="135"/>
      <c r="CL210" s="135"/>
      <c r="CM210" s="135"/>
      <c r="CN210" s="135"/>
      <c r="CO210" s="135"/>
      <c r="CP210" s="135"/>
      <c r="CQ210" s="135"/>
      <c r="CR210" s="135"/>
      <c r="CU210" s="36"/>
      <c r="CV210" s="36"/>
      <c r="CW210" s="36"/>
      <c r="CX210" s="36"/>
      <c r="CY210" s="36"/>
      <c r="CZ210" s="36"/>
      <c r="DA210" s="36"/>
      <c r="DB210" s="36"/>
      <c r="DC210" s="36"/>
      <c r="DD210" s="36"/>
      <c r="DE210" s="36"/>
      <c r="DF210" s="36"/>
      <c r="DG210" s="36"/>
      <c r="DH210" s="36"/>
      <c r="DI210" s="36"/>
      <c r="DJ210" s="36"/>
      <c r="DK210" s="36"/>
      <c r="DL210" s="36"/>
      <c r="DM210" s="36"/>
      <c r="DN210" s="36"/>
      <c r="DO210" s="36"/>
      <c r="DP210" s="36"/>
      <c r="DQ210" s="36"/>
      <c r="DR210" s="36"/>
      <c r="DS210" s="36"/>
      <c r="DT210" s="36"/>
      <c r="DU210" s="36"/>
      <c r="DV210" s="36"/>
      <c r="DW210" s="36"/>
      <c r="DX210" s="36"/>
      <c r="DY210" s="36"/>
      <c r="DZ210" s="36"/>
      <c r="EA210" s="36"/>
      <c r="EB210" s="36"/>
      <c r="EC210" s="36"/>
      <c r="ED210" s="36"/>
      <c r="EE210" s="36"/>
      <c r="EF210" s="36"/>
      <c r="EG210" s="36"/>
      <c r="EH210" s="36"/>
      <c r="EI210" s="36"/>
      <c r="EJ210" s="36"/>
      <c r="EK210" s="36"/>
      <c r="EL210" s="36"/>
      <c r="EM210" s="36"/>
      <c r="EN210" s="36"/>
    </row>
    <row r="211" spans="1:144">
      <c r="A211" s="36"/>
      <c r="B211" s="36"/>
      <c r="C211" s="144"/>
      <c r="D211" s="144"/>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c r="AU211" s="135"/>
      <c r="AV211" s="135"/>
      <c r="AW211" s="135"/>
      <c r="AX211" s="135"/>
      <c r="AY211" s="135"/>
      <c r="AZ211" s="135"/>
      <c r="BA211" s="135"/>
      <c r="BB211" s="135"/>
      <c r="BC211" s="135"/>
      <c r="BD211" s="135"/>
      <c r="BE211" s="135"/>
      <c r="BF211" s="135"/>
      <c r="BG211" s="135"/>
      <c r="BH211" s="135"/>
      <c r="BI211" s="135"/>
      <c r="BJ211" s="135"/>
      <c r="BK211" s="135"/>
      <c r="BL211" s="135"/>
      <c r="BM211" s="135"/>
      <c r="BN211" s="135"/>
      <c r="BO211" s="135"/>
      <c r="BP211" s="135"/>
      <c r="BQ211" s="135"/>
      <c r="BR211" s="135"/>
      <c r="BS211" s="135"/>
      <c r="BT211" s="135"/>
      <c r="BU211" s="135"/>
      <c r="BV211" s="135"/>
      <c r="BW211" s="135"/>
      <c r="BX211" s="135"/>
      <c r="BY211" s="135"/>
      <c r="BZ211" s="135"/>
      <c r="CA211" s="135"/>
      <c r="CB211" s="135"/>
      <c r="CC211" s="135"/>
      <c r="CD211" s="135"/>
      <c r="CE211" s="135"/>
      <c r="CF211" s="135"/>
      <c r="CG211" s="135"/>
      <c r="CH211" s="135"/>
      <c r="CI211" s="135"/>
      <c r="CJ211" s="135"/>
      <c r="CK211" s="135"/>
      <c r="CL211" s="135"/>
      <c r="CM211" s="135"/>
      <c r="CN211" s="135"/>
      <c r="CO211" s="135"/>
      <c r="CP211" s="135"/>
      <c r="CQ211" s="135"/>
      <c r="CR211" s="135"/>
      <c r="CU211" s="36"/>
      <c r="CV211" s="36"/>
      <c r="CW211" s="36"/>
      <c r="CX211" s="36"/>
      <c r="CY211" s="36"/>
      <c r="CZ211" s="36"/>
      <c r="DA211" s="36"/>
      <c r="DB211" s="36"/>
      <c r="DC211" s="36"/>
      <c r="DD211" s="36"/>
      <c r="DE211" s="36"/>
      <c r="DF211" s="36"/>
      <c r="DG211" s="36"/>
      <c r="DH211" s="36"/>
      <c r="DI211" s="36"/>
      <c r="DJ211" s="36"/>
      <c r="DK211" s="36"/>
      <c r="DL211" s="36"/>
      <c r="DM211" s="36"/>
      <c r="DN211" s="36"/>
      <c r="DO211" s="36"/>
      <c r="DP211" s="36"/>
      <c r="DQ211" s="36"/>
      <c r="DR211" s="36"/>
      <c r="DS211" s="36"/>
      <c r="DT211" s="36"/>
      <c r="DU211" s="36"/>
      <c r="DV211" s="36"/>
      <c r="DW211" s="36"/>
      <c r="DX211" s="36"/>
      <c r="DY211" s="36"/>
      <c r="DZ211" s="36"/>
      <c r="EA211" s="36"/>
      <c r="EB211" s="36"/>
      <c r="EC211" s="36"/>
      <c r="ED211" s="36"/>
      <c r="EE211" s="36"/>
      <c r="EF211" s="36"/>
      <c r="EG211" s="36"/>
      <c r="EH211" s="36"/>
      <c r="EI211" s="36"/>
      <c r="EJ211" s="36"/>
      <c r="EK211" s="36"/>
      <c r="EL211" s="36"/>
      <c r="EM211" s="36"/>
      <c r="EN211" s="36"/>
    </row>
    <row r="212" spans="1:144">
      <c r="A212" s="36"/>
      <c r="B212" s="36"/>
      <c r="C212" s="144"/>
      <c r="D212" s="144"/>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c r="BV212" s="135"/>
      <c r="BW212" s="135"/>
      <c r="BX212" s="135"/>
      <c r="BY212" s="135"/>
      <c r="BZ212" s="135"/>
      <c r="CA212" s="135"/>
      <c r="CB212" s="135"/>
      <c r="CC212" s="135"/>
      <c r="CD212" s="135"/>
      <c r="CE212" s="135"/>
      <c r="CF212" s="135"/>
      <c r="CG212" s="135"/>
      <c r="CH212" s="135"/>
      <c r="CI212" s="135"/>
      <c r="CJ212" s="135"/>
      <c r="CK212" s="135"/>
      <c r="CL212" s="135"/>
      <c r="CM212" s="135"/>
      <c r="CN212" s="135"/>
      <c r="CO212" s="135"/>
      <c r="CP212" s="135"/>
      <c r="CQ212" s="135"/>
      <c r="CR212" s="135"/>
      <c r="CU212" s="36"/>
      <c r="CV212" s="36"/>
      <c r="CW212" s="36"/>
      <c r="CX212" s="36"/>
      <c r="CY212" s="36"/>
      <c r="CZ212" s="36"/>
      <c r="DA212" s="36"/>
      <c r="DB212" s="36"/>
      <c r="DC212" s="36"/>
      <c r="DD212" s="36"/>
      <c r="DE212" s="36"/>
      <c r="DF212" s="36"/>
      <c r="DG212" s="36"/>
      <c r="DH212" s="36"/>
      <c r="DI212" s="36"/>
      <c r="DJ212" s="36"/>
      <c r="DK212" s="36"/>
      <c r="DL212" s="36"/>
      <c r="DM212" s="36"/>
      <c r="DN212" s="36"/>
      <c r="DO212" s="36"/>
      <c r="DP212" s="36"/>
      <c r="DQ212" s="36"/>
      <c r="DR212" s="36"/>
      <c r="DS212" s="36"/>
      <c r="DT212" s="36"/>
      <c r="DU212" s="36"/>
      <c r="DV212" s="36"/>
      <c r="DW212" s="36"/>
      <c r="DX212" s="36"/>
      <c r="DY212" s="36"/>
      <c r="DZ212" s="36"/>
      <c r="EA212" s="36"/>
      <c r="EB212" s="36"/>
      <c r="EC212" s="36"/>
      <c r="ED212" s="36"/>
      <c r="EE212" s="36"/>
      <c r="EF212" s="36"/>
      <c r="EG212" s="36"/>
      <c r="EH212" s="36"/>
      <c r="EI212" s="36"/>
      <c r="EJ212" s="36"/>
      <c r="EK212" s="36"/>
      <c r="EL212" s="36"/>
      <c r="EM212" s="36"/>
      <c r="EN212" s="36"/>
    </row>
    <row r="213" spans="1:144">
      <c r="A213" s="36"/>
      <c r="B213" s="36"/>
      <c r="C213" s="144"/>
      <c r="D213" s="144"/>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c r="BG213" s="135"/>
      <c r="BH213" s="135"/>
      <c r="BI213" s="135"/>
      <c r="BJ213" s="135"/>
      <c r="BK213" s="135"/>
      <c r="BL213" s="135"/>
      <c r="BM213" s="135"/>
      <c r="BN213" s="135"/>
      <c r="BO213" s="135"/>
      <c r="BP213" s="135"/>
      <c r="BQ213" s="135"/>
      <c r="BR213" s="135"/>
      <c r="BS213" s="135"/>
      <c r="BT213" s="135"/>
      <c r="BU213" s="135"/>
      <c r="BV213" s="135"/>
      <c r="BW213" s="135"/>
      <c r="BX213" s="135"/>
      <c r="BY213" s="135"/>
      <c r="BZ213" s="135"/>
      <c r="CA213" s="135"/>
      <c r="CB213" s="135"/>
      <c r="CC213" s="135"/>
      <c r="CD213" s="135"/>
      <c r="CE213" s="135"/>
      <c r="CF213" s="135"/>
      <c r="CG213" s="135"/>
      <c r="CH213" s="135"/>
      <c r="CI213" s="135"/>
      <c r="CJ213" s="135"/>
      <c r="CK213" s="135"/>
      <c r="CL213" s="135"/>
      <c r="CM213" s="135"/>
      <c r="CN213" s="135"/>
      <c r="CO213" s="135"/>
      <c r="CP213" s="135"/>
      <c r="CQ213" s="135"/>
      <c r="CR213" s="135"/>
      <c r="CU213" s="36"/>
      <c r="CV213" s="36"/>
      <c r="CW213" s="36"/>
      <c r="CX213" s="36"/>
      <c r="CY213" s="36"/>
      <c r="CZ213" s="36"/>
      <c r="DA213" s="36"/>
      <c r="DB213" s="36"/>
      <c r="DC213" s="36"/>
      <c r="DD213" s="36"/>
      <c r="DE213" s="36"/>
      <c r="DF213" s="36"/>
      <c r="DG213" s="36"/>
      <c r="DH213" s="36"/>
      <c r="DI213" s="36"/>
      <c r="DJ213" s="36"/>
      <c r="DK213" s="36"/>
      <c r="DL213" s="36"/>
      <c r="DM213" s="36"/>
      <c r="DN213" s="36"/>
      <c r="DO213" s="36"/>
      <c r="DP213" s="36"/>
      <c r="DQ213" s="36"/>
      <c r="DR213" s="36"/>
      <c r="DS213" s="36"/>
      <c r="DT213" s="36"/>
      <c r="DU213" s="36"/>
      <c r="DV213" s="36"/>
      <c r="DW213" s="36"/>
      <c r="DX213" s="36"/>
      <c r="DY213" s="36"/>
      <c r="DZ213" s="36"/>
      <c r="EA213" s="36"/>
      <c r="EB213" s="36"/>
      <c r="EC213" s="36"/>
      <c r="ED213" s="36"/>
      <c r="EE213" s="36"/>
      <c r="EF213" s="36"/>
      <c r="EG213" s="36"/>
      <c r="EH213" s="36"/>
      <c r="EI213" s="36"/>
      <c r="EJ213" s="36"/>
      <c r="EK213" s="36"/>
      <c r="EL213" s="36"/>
      <c r="EM213" s="36"/>
      <c r="EN213" s="36"/>
    </row>
    <row r="214" spans="1:144">
      <c r="A214" s="36"/>
      <c r="B214" s="36"/>
      <c r="C214" s="144"/>
      <c r="D214" s="144"/>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35"/>
      <c r="BG214" s="135"/>
      <c r="BH214" s="135"/>
      <c r="BI214" s="135"/>
      <c r="BJ214" s="135"/>
      <c r="BK214" s="135"/>
      <c r="BL214" s="135"/>
      <c r="BM214" s="135"/>
      <c r="BN214" s="135"/>
      <c r="BO214" s="135"/>
      <c r="BP214" s="135"/>
      <c r="BQ214" s="135"/>
      <c r="BR214" s="135"/>
      <c r="BS214" s="135"/>
      <c r="BT214" s="135"/>
      <c r="BU214" s="135"/>
      <c r="BV214" s="135"/>
      <c r="BW214" s="135"/>
      <c r="BX214" s="135"/>
      <c r="BY214" s="135"/>
      <c r="BZ214" s="135"/>
      <c r="CA214" s="135"/>
      <c r="CB214" s="135"/>
      <c r="CC214" s="135"/>
      <c r="CD214" s="135"/>
      <c r="CE214" s="135"/>
      <c r="CF214" s="135"/>
      <c r="CG214" s="135"/>
      <c r="CH214" s="135"/>
      <c r="CI214" s="135"/>
      <c r="CJ214" s="135"/>
      <c r="CK214" s="135"/>
      <c r="CL214" s="135"/>
      <c r="CM214" s="135"/>
      <c r="CN214" s="135"/>
      <c r="CO214" s="135"/>
      <c r="CP214" s="135"/>
      <c r="CQ214" s="135"/>
      <c r="CR214" s="135"/>
      <c r="CU214" s="36"/>
      <c r="CV214" s="36"/>
      <c r="CW214" s="36"/>
      <c r="CX214" s="36"/>
      <c r="CY214" s="36"/>
      <c r="CZ214" s="36"/>
      <c r="DA214" s="36"/>
      <c r="DB214" s="36"/>
      <c r="DC214" s="36"/>
      <c r="DD214" s="36"/>
      <c r="DE214" s="36"/>
      <c r="DF214" s="36"/>
      <c r="DG214" s="36"/>
      <c r="DH214" s="36"/>
      <c r="DI214" s="36"/>
      <c r="DJ214" s="36"/>
      <c r="DK214" s="36"/>
      <c r="DL214" s="36"/>
      <c r="DM214" s="36"/>
      <c r="DN214" s="36"/>
      <c r="DO214" s="36"/>
      <c r="DP214" s="36"/>
      <c r="DQ214" s="36"/>
      <c r="DR214" s="36"/>
      <c r="DS214" s="36"/>
      <c r="DT214" s="36"/>
      <c r="DU214" s="36"/>
      <c r="DV214" s="36"/>
      <c r="DW214" s="36"/>
      <c r="DX214" s="36"/>
      <c r="DY214" s="36"/>
      <c r="DZ214" s="36"/>
      <c r="EA214" s="36"/>
      <c r="EB214" s="36"/>
      <c r="EC214" s="36"/>
      <c r="ED214" s="36"/>
      <c r="EE214" s="36"/>
      <c r="EF214" s="36"/>
      <c r="EG214" s="36"/>
      <c r="EH214" s="36"/>
      <c r="EI214" s="36"/>
      <c r="EJ214" s="36"/>
      <c r="EK214" s="36"/>
      <c r="EL214" s="36"/>
      <c r="EM214" s="36"/>
      <c r="EN214" s="36"/>
    </row>
    <row r="215" spans="1:144">
      <c r="A215" s="36"/>
      <c r="B215" s="36"/>
      <c r="C215" s="144"/>
      <c r="D215" s="144"/>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c r="CL215" s="135"/>
      <c r="CM215" s="135"/>
      <c r="CN215" s="135"/>
      <c r="CO215" s="135"/>
      <c r="CP215" s="135"/>
      <c r="CQ215" s="135"/>
      <c r="CR215" s="135"/>
      <c r="CU215" s="36"/>
      <c r="CV215" s="36"/>
      <c r="CW215" s="36"/>
      <c r="CX215" s="36"/>
      <c r="CY215" s="36"/>
      <c r="CZ215" s="36"/>
      <c r="DA215" s="36"/>
      <c r="DB215" s="36"/>
      <c r="DC215" s="36"/>
      <c r="DD215" s="36"/>
      <c r="DE215" s="36"/>
      <c r="DF215" s="36"/>
      <c r="DG215" s="36"/>
      <c r="DH215" s="36"/>
      <c r="DI215" s="36"/>
      <c r="DJ215" s="36"/>
      <c r="DK215" s="36"/>
      <c r="DL215" s="36"/>
      <c r="DM215" s="36"/>
      <c r="DN215" s="36"/>
      <c r="DO215" s="36"/>
      <c r="DP215" s="36"/>
      <c r="DQ215" s="36"/>
      <c r="DR215" s="36"/>
      <c r="DS215" s="36"/>
      <c r="DT215" s="36"/>
      <c r="DU215" s="36"/>
      <c r="DV215" s="36"/>
      <c r="DW215" s="36"/>
      <c r="DX215" s="36"/>
      <c r="DY215" s="36"/>
      <c r="DZ215" s="36"/>
      <c r="EA215" s="36"/>
      <c r="EB215" s="36"/>
      <c r="EC215" s="36"/>
      <c r="ED215" s="36"/>
      <c r="EE215" s="36"/>
      <c r="EF215" s="36"/>
      <c r="EG215" s="36"/>
      <c r="EH215" s="36"/>
      <c r="EI215" s="36"/>
      <c r="EJ215" s="36"/>
      <c r="EK215" s="36"/>
      <c r="EL215" s="36"/>
      <c r="EM215" s="36"/>
      <c r="EN215" s="36"/>
    </row>
    <row r="216" spans="1:144">
      <c r="A216" s="36"/>
      <c r="B216" s="36"/>
      <c r="C216" s="144"/>
      <c r="D216" s="144"/>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c r="BA216" s="135"/>
      <c r="BB216" s="135"/>
      <c r="BC216" s="135"/>
      <c r="BD216" s="135"/>
      <c r="BE216" s="135"/>
      <c r="BF216" s="135"/>
      <c r="BG216" s="135"/>
      <c r="BH216" s="135"/>
      <c r="BI216" s="135"/>
      <c r="BJ216" s="135"/>
      <c r="BK216" s="135"/>
      <c r="BL216" s="135"/>
      <c r="BM216" s="135"/>
      <c r="BN216" s="135"/>
      <c r="BO216" s="135"/>
      <c r="BP216" s="135"/>
      <c r="BQ216" s="135"/>
      <c r="BR216" s="135"/>
      <c r="BS216" s="135"/>
      <c r="BT216" s="135"/>
      <c r="BU216" s="135"/>
      <c r="BV216" s="135"/>
      <c r="BW216" s="135"/>
      <c r="BX216" s="135"/>
      <c r="BY216" s="135"/>
      <c r="BZ216" s="135"/>
      <c r="CA216" s="135"/>
      <c r="CB216" s="135"/>
      <c r="CC216" s="135"/>
      <c r="CD216" s="135"/>
      <c r="CE216" s="135"/>
      <c r="CF216" s="135"/>
      <c r="CG216" s="135"/>
      <c r="CH216" s="135"/>
      <c r="CI216" s="135"/>
      <c r="CJ216" s="135"/>
      <c r="CK216" s="135"/>
      <c r="CL216" s="135"/>
      <c r="CM216" s="135"/>
      <c r="CN216" s="135"/>
      <c r="CO216" s="135"/>
      <c r="CP216" s="135"/>
      <c r="CQ216" s="135"/>
      <c r="CR216" s="135"/>
      <c r="CU216" s="36"/>
      <c r="CV216" s="36"/>
      <c r="CW216" s="36"/>
      <c r="CX216" s="36"/>
      <c r="CY216" s="36"/>
      <c r="CZ216" s="36"/>
      <c r="DA216" s="36"/>
      <c r="DB216" s="36"/>
      <c r="DC216" s="36"/>
      <c r="DD216" s="36"/>
      <c r="DE216" s="36"/>
      <c r="DF216" s="36"/>
      <c r="DG216" s="36"/>
      <c r="DH216" s="36"/>
      <c r="DI216" s="36"/>
      <c r="DJ216" s="36"/>
      <c r="DK216" s="36"/>
      <c r="DL216" s="36"/>
      <c r="DM216" s="36"/>
      <c r="DN216" s="36"/>
      <c r="DO216" s="36"/>
      <c r="DP216" s="36"/>
      <c r="DQ216" s="36"/>
      <c r="DR216" s="36"/>
      <c r="DS216" s="36"/>
      <c r="DT216" s="36"/>
      <c r="DU216" s="36"/>
      <c r="DV216" s="36"/>
      <c r="DW216" s="36"/>
      <c r="DX216" s="36"/>
      <c r="DY216" s="36"/>
      <c r="DZ216" s="36"/>
      <c r="EA216" s="36"/>
      <c r="EB216" s="36"/>
      <c r="EC216" s="36"/>
      <c r="ED216" s="36"/>
      <c r="EE216" s="36"/>
      <c r="EF216" s="36"/>
      <c r="EG216" s="36"/>
      <c r="EH216" s="36"/>
      <c r="EI216" s="36"/>
      <c r="EJ216" s="36"/>
      <c r="EK216" s="36"/>
      <c r="EL216" s="36"/>
      <c r="EM216" s="36"/>
      <c r="EN216" s="36"/>
    </row>
    <row r="217" spans="1:144">
      <c r="A217" s="36"/>
      <c r="B217" s="36"/>
      <c r="C217" s="144"/>
      <c r="D217" s="144"/>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135"/>
      <c r="BC217" s="135"/>
      <c r="BD217" s="135"/>
      <c r="BE217" s="135"/>
      <c r="BF217" s="135"/>
      <c r="BG217" s="135"/>
      <c r="BH217" s="135"/>
      <c r="BI217" s="135"/>
      <c r="BJ217" s="135"/>
      <c r="BK217" s="135"/>
      <c r="BL217" s="135"/>
      <c r="BM217" s="135"/>
      <c r="BN217" s="135"/>
      <c r="BO217" s="135"/>
      <c r="BP217" s="135"/>
      <c r="BQ217" s="135"/>
      <c r="BR217" s="135"/>
      <c r="BS217" s="135"/>
      <c r="BT217" s="135"/>
      <c r="BU217" s="135"/>
      <c r="BV217" s="135"/>
      <c r="BW217" s="135"/>
      <c r="BX217" s="135"/>
      <c r="BY217" s="135"/>
      <c r="BZ217" s="135"/>
      <c r="CA217" s="135"/>
      <c r="CB217" s="135"/>
      <c r="CC217" s="135"/>
      <c r="CD217" s="135"/>
      <c r="CE217" s="135"/>
      <c r="CF217" s="135"/>
      <c r="CG217" s="135"/>
      <c r="CH217" s="135"/>
      <c r="CI217" s="135"/>
      <c r="CJ217" s="135"/>
      <c r="CK217" s="135"/>
      <c r="CL217" s="135"/>
      <c r="CM217" s="135"/>
      <c r="CN217" s="135"/>
      <c r="CO217" s="135"/>
      <c r="CP217" s="135"/>
      <c r="CQ217" s="135"/>
      <c r="CR217" s="135"/>
      <c r="CU217" s="36"/>
      <c r="CV217" s="36"/>
      <c r="CW217" s="36"/>
      <c r="CX217" s="36"/>
      <c r="CY217" s="36"/>
      <c r="CZ217" s="36"/>
      <c r="DA217" s="36"/>
      <c r="DB217" s="36"/>
      <c r="DC217" s="36"/>
      <c r="DD217" s="36"/>
      <c r="DE217" s="36"/>
      <c r="DF217" s="36"/>
      <c r="DG217" s="36"/>
      <c r="DH217" s="36"/>
      <c r="DI217" s="36"/>
      <c r="DJ217" s="36"/>
      <c r="DK217" s="36"/>
      <c r="DL217" s="36"/>
      <c r="DM217" s="36"/>
      <c r="DN217" s="36"/>
      <c r="DO217" s="36"/>
      <c r="DP217" s="36"/>
      <c r="DQ217" s="36"/>
      <c r="DR217" s="36"/>
      <c r="DS217" s="36"/>
      <c r="DT217" s="36"/>
      <c r="DU217" s="36"/>
      <c r="DV217" s="36"/>
      <c r="DW217" s="36"/>
      <c r="DX217" s="36"/>
      <c r="DY217" s="36"/>
      <c r="DZ217" s="36"/>
      <c r="EA217" s="36"/>
      <c r="EB217" s="36"/>
      <c r="EC217" s="36"/>
      <c r="ED217" s="36"/>
      <c r="EE217" s="36"/>
      <c r="EF217" s="36"/>
      <c r="EG217" s="36"/>
      <c r="EH217" s="36"/>
      <c r="EI217" s="36"/>
      <c r="EJ217" s="36"/>
      <c r="EK217" s="36"/>
      <c r="EL217" s="36"/>
      <c r="EM217" s="36"/>
      <c r="EN217" s="36"/>
    </row>
    <row r="218" spans="1:144">
      <c r="A218" s="36"/>
      <c r="B218" s="36"/>
      <c r="C218" s="144"/>
      <c r="D218" s="144"/>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c r="BG218" s="135"/>
      <c r="BH218" s="135"/>
      <c r="BI218" s="135"/>
      <c r="BJ218" s="135"/>
      <c r="BK218" s="135"/>
      <c r="BL218" s="135"/>
      <c r="BM218" s="135"/>
      <c r="BN218" s="135"/>
      <c r="BO218" s="135"/>
      <c r="BP218" s="135"/>
      <c r="BQ218" s="135"/>
      <c r="BR218" s="135"/>
      <c r="BS218" s="135"/>
      <c r="BT218" s="135"/>
      <c r="BU218" s="135"/>
      <c r="BV218" s="135"/>
      <c r="BW218" s="135"/>
      <c r="BX218" s="135"/>
      <c r="BY218" s="135"/>
      <c r="BZ218" s="135"/>
      <c r="CA218" s="135"/>
      <c r="CB218" s="135"/>
      <c r="CC218" s="135"/>
      <c r="CD218" s="135"/>
      <c r="CE218" s="135"/>
      <c r="CF218" s="135"/>
      <c r="CG218" s="135"/>
      <c r="CH218" s="135"/>
      <c r="CI218" s="135"/>
      <c r="CJ218" s="135"/>
      <c r="CK218" s="135"/>
      <c r="CL218" s="135"/>
      <c r="CM218" s="135"/>
      <c r="CN218" s="135"/>
      <c r="CO218" s="135"/>
      <c r="CP218" s="135"/>
      <c r="CQ218" s="135"/>
      <c r="CR218" s="135"/>
      <c r="CU218" s="36"/>
      <c r="CV218" s="36"/>
      <c r="CW218" s="36"/>
      <c r="CX218" s="36"/>
      <c r="CY218" s="36"/>
      <c r="CZ218" s="36"/>
      <c r="DA218" s="36"/>
      <c r="DB218" s="36"/>
      <c r="DC218" s="36"/>
      <c r="DD218" s="36"/>
      <c r="DE218" s="36"/>
      <c r="DF218" s="36"/>
      <c r="DG218" s="36"/>
      <c r="DH218" s="36"/>
      <c r="DI218" s="36"/>
      <c r="DJ218" s="36"/>
      <c r="DK218" s="36"/>
      <c r="DL218" s="36"/>
      <c r="DM218" s="36"/>
      <c r="DN218" s="36"/>
      <c r="DO218" s="36"/>
      <c r="DP218" s="36"/>
      <c r="DQ218" s="36"/>
      <c r="DR218" s="36"/>
      <c r="DS218" s="36"/>
      <c r="DT218" s="36"/>
      <c r="DU218" s="36"/>
      <c r="DV218" s="36"/>
      <c r="DW218" s="36"/>
      <c r="DX218" s="36"/>
      <c r="DY218" s="36"/>
      <c r="DZ218" s="36"/>
      <c r="EA218" s="36"/>
      <c r="EB218" s="36"/>
      <c r="EC218" s="36"/>
      <c r="ED218" s="36"/>
      <c r="EE218" s="36"/>
      <c r="EF218" s="36"/>
      <c r="EG218" s="36"/>
      <c r="EH218" s="36"/>
      <c r="EI218" s="36"/>
      <c r="EJ218" s="36"/>
      <c r="EK218" s="36"/>
      <c r="EL218" s="36"/>
      <c r="EM218" s="36"/>
      <c r="EN218" s="36"/>
    </row>
    <row r="219" spans="1:144">
      <c r="A219" s="36"/>
      <c r="B219" s="36"/>
      <c r="C219" s="144"/>
      <c r="D219" s="144"/>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c r="BQ219" s="135"/>
      <c r="BR219" s="135"/>
      <c r="BS219" s="135"/>
      <c r="BT219" s="135"/>
      <c r="BU219" s="135"/>
      <c r="BV219" s="135"/>
      <c r="BW219" s="135"/>
      <c r="BX219" s="135"/>
      <c r="BY219" s="135"/>
      <c r="BZ219" s="135"/>
      <c r="CA219" s="135"/>
      <c r="CB219" s="135"/>
      <c r="CC219" s="135"/>
      <c r="CD219" s="135"/>
      <c r="CE219" s="135"/>
      <c r="CF219" s="135"/>
      <c r="CG219" s="135"/>
      <c r="CH219" s="135"/>
      <c r="CI219" s="135"/>
      <c r="CJ219" s="135"/>
      <c r="CK219" s="135"/>
      <c r="CL219" s="135"/>
      <c r="CM219" s="135"/>
      <c r="CN219" s="135"/>
      <c r="CO219" s="135"/>
      <c r="CP219" s="135"/>
      <c r="CQ219" s="135"/>
      <c r="CR219" s="135"/>
      <c r="CU219" s="36"/>
      <c r="CV219" s="36"/>
      <c r="CW219" s="36"/>
      <c r="CX219" s="36"/>
      <c r="CY219" s="36"/>
      <c r="CZ219" s="36"/>
      <c r="DA219" s="36"/>
      <c r="DB219" s="36"/>
      <c r="DC219" s="36"/>
      <c r="DD219" s="36"/>
      <c r="DE219" s="36"/>
      <c r="DF219" s="36"/>
      <c r="DG219" s="36"/>
      <c r="DH219" s="36"/>
      <c r="DI219" s="36"/>
      <c r="DJ219" s="36"/>
      <c r="DK219" s="36"/>
      <c r="DL219" s="36"/>
      <c r="DM219" s="36"/>
      <c r="DN219" s="36"/>
      <c r="DO219" s="36"/>
      <c r="DP219" s="36"/>
      <c r="DQ219" s="36"/>
      <c r="DR219" s="36"/>
      <c r="DS219" s="36"/>
      <c r="DT219" s="36"/>
      <c r="DU219" s="36"/>
      <c r="DV219" s="36"/>
      <c r="DW219" s="36"/>
      <c r="DX219" s="36"/>
      <c r="DY219" s="36"/>
      <c r="DZ219" s="36"/>
      <c r="EA219" s="36"/>
      <c r="EB219" s="36"/>
      <c r="EC219" s="36"/>
      <c r="ED219" s="36"/>
      <c r="EE219" s="36"/>
      <c r="EF219" s="36"/>
      <c r="EG219" s="36"/>
      <c r="EH219" s="36"/>
      <c r="EI219" s="36"/>
      <c r="EJ219" s="36"/>
      <c r="EK219" s="36"/>
      <c r="EL219" s="36"/>
      <c r="EM219" s="36"/>
      <c r="EN219" s="36"/>
    </row>
    <row r="220" spans="1:144">
      <c r="A220" s="36"/>
      <c r="B220" s="36"/>
      <c r="C220" s="144"/>
      <c r="D220" s="144"/>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135"/>
      <c r="BC220" s="135"/>
      <c r="BD220" s="135"/>
      <c r="BE220" s="135"/>
      <c r="BF220" s="135"/>
      <c r="BG220" s="135"/>
      <c r="BH220" s="135"/>
      <c r="BI220" s="135"/>
      <c r="BJ220" s="135"/>
      <c r="BK220" s="135"/>
      <c r="BL220" s="135"/>
      <c r="BM220" s="135"/>
      <c r="BN220" s="135"/>
      <c r="BO220" s="135"/>
      <c r="BP220" s="135"/>
      <c r="BQ220" s="135"/>
      <c r="BR220" s="135"/>
      <c r="BS220" s="135"/>
      <c r="BT220" s="135"/>
      <c r="BU220" s="135"/>
      <c r="BV220" s="135"/>
      <c r="BW220" s="135"/>
      <c r="BX220" s="135"/>
      <c r="BY220" s="135"/>
      <c r="BZ220" s="135"/>
      <c r="CA220" s="135"/>
      <c r="CB220" s="135"/>
      <c r="CC220" s="135"/>
      <c r="CD220" s="135"/>
      <c r="CE220" s="135"/>
      <c r="CF220" s="135"/>
      <c r="CG220" s="135"/>
      <c r="CH220" s="135"/>
      <c r="CI220" s="135"/>
      <c r="CJ220" s="135"/>
      <c r="CK220" s="135"/>
      <c r="CL220" s="135"/>
      <c r="CM220" s="135"/>
      <c r="CN220" s="135"/>
      <c r="CO220" s="135"/>
      <c r="CP220" s="135"/>
      <c r="CQ220" s="135"/>
      <c r="CR220" s="135"/>
      <c r="CU220" s="36"/>
      <c r="CV220" s="36"/>
      <c r="CW220" s="36"/>
      <c r="CX220" s="36"/>
      <c r="CY220" s="36"/>
      <c r="CZ220" s="36"/>
      <c r="DA220" s="36"/>
      <c r="DB220" s="36"/>
      <c r="DC220" s="36"/>
      <c r="DD220" s="36"/>
      <c r="DE220" s="36"/>
      <c r="DF220" s="36"/>
      <c r="DG220" s="36"/>
      <c r="DH220" s="36"/>
      <c r="DI220" s="36"/>
      <c r="DJ220" s="36"/>
      <c r="DK220" s="36"/>
      <c r="DL220" s="36"/>
      <c r="DM220" s="36"/>
      <c r="DN220" s="36"/>
      <c r="DO220" s="36"/>
      <c r="DP220" s="36"/>
      <c r="DQ220" s="36"/>
      <c r="DR220" s="36"/>
      <c r="DS220" s="36"/>
      <c r="DT220" s="36"/>
      <c r="DU220" s="36"/>
      <c r="DV220" s="36"/>
      <c r="DW220" s="36"/>
      <c r="DX220" s="36"/>
      <c r="DY220" s="36"/>
      <c r="DZ220" s="36"/>
      <c r="EA220" s="36"/>
      <c r="EB220" s="36"/>
      <c r="EC220" s="36"/>
      <c r="ED220" s="36"/>
      <c r="EE220" s="36"/>
      <c r="EF220" s="36"/>
      <c r="EG220" s="36"/>
      <c r="EH220" s="36"/>
      <c r="EI220" s="36"/>
      <c r="EJ220" s="36"/>
      <c r="EK220" s="36"/>
      <c r="EL220" s="36"/>
      <c r="EM220" s="36"/>
      <c r="EN220" s="36"/>
    </row>
    <row r="221" spans="1:144">
      <c r="A221" s="36"/>
      <c r="B221" s="36"/>
      <c r="C221" s="144"/>
      <c r="D221" s="144"/>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c r="BS221" s="135"/>
      <c r="BT221" s="135"/>
      <c r="BU221" s="135"/>
      <c r="BV221" s="135"/>
      <c r="BW221" s="135"/>
      <c r="BX221" s="135"/>
      <c r="BY221" s="135"/>
      <c r="BZ221" s="135"/>
      <c r="CA221" s="135"/>
      <c r="CB221" s="135"/>
      <c r="CC221" s="135"/>
      <c r="CD221" s="135"/>
      <c r="CE221" s="135"/>
      <c r="CF221" s="135"/>
      <c r="CG221" s="135"/>
      <c r="CH221" s="135"/>
      <c r="CI221" s="135"/>
      <c r="CJ221" s="135"/>
      <c r="CK221" s="135"/>
      <c r="CL221" s="135"/>
      <c r="CM221" s="135"/>
      <c r="CN221" s="135"/>
      <c r="CO221" s="135"/>
      <c r="CP221" s="135"/>
      <c r="CQ221" s="135"/>
      <c r="CR221" s="135"/>
      <c r="CU221" s="36"/>
      <c r="CV221" s="36"/>
      <c r="CW221" s="36"/>
      <c r="CX221" s="36"/>
      <c r="CY221" s="36"/>
      <c r="CZ221" s="36"/>
      <c r="DA221" s="36"/>
      <c r="DB221" s="36"/>
      <c r="DC221" s="36"/>
      <c r="DD221" s="36"/>
      <c r="DE221" s="36"/>
      <c r="DF221" s="36"/>
      <c r="DG221" s="36"/>
      <c r="DH221" s="36"/>
      <c r="DI221" s="36"/>
      <c r="DJ221" s="36"/>
      <c r="DK221" s="36"/>
      <c r="DL221" s="36"/>
      <c r="DM221" s="36"/>
      <c r="DN221" s="36"/>
      <c r="DO221" s="36"/>
      <c r="DP221" s="36"/>
      <c r="DQ221" s="36"/>
      <c r="DR221" s="36"/>
      <c r="DS221" s="36"/>
      <c r="DT221" s="36"/>
      <c r="DU221" s="36"/>
      <c r="DV221" s="36"/>
      <c r="DW221" s="36"/>
      <c r="DX221" s="36"/>
      <c r="DY221" s="36"/>
      <c r="DZ221" s="36"/>
      <c r="EA221" s="36"/>
      <c r="EB221" s="36"/>
      <c r="EC221" s="36"/>
      <c r="ED221" s="36"/>
      <c r="EE221" s="36"/>
      <c r="EF221" s="36"/>
      <c r="EG221" s="36"/>
      <c r="EH221" s="36"/>
      <c r="EI221" s="36"/>
      <c r="EJ221" s="36"/>
      <c r="EK221" s="36"/>
      <c r="EL221" s="36"/>
      <c r="EM221" s="36"/>
      <c r="EN221" s="36"/>
    </row>
    <row r="222" spans="1:144">
      <c r="A222" s="36"/>
      <c r="B222" s="36"/>
      <c r="C222" s="144"/>
      <c r="D222" s="144"/>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135"/>
      <c r="BC222" s="135"/>
      <c r="BD222" s="135"/>
      <c r="BE222" s="135"/>
      <c r="BF222" s="135"/>
      <c r="BG222" s="135"/>
      <c r="BH222" s="135"/>
      <c r="BI222" s="135"/>
      <c r="BJ222" s="135"/>
      <c r="BK222" s="135"/>
      <c r="BL222" s="135"/>
      <c r="BM222" s="135"/>
      <c r="BN222" s="135"/>
      <c r="BO222" s="135"/>
      <c r="BP222" s="135"/>
      <c r="BQ222" s="135"/>
      <c r="BR222" s="135"/>
      <c r="BS222" s="135"/>
      <c r="BT222" s="135"/>
      <c r="BU222" s="135"/>
      <c r="BV222" s="135"/>
      <c r="BW222" s="135"/>
      <c r="BX222" s="135"/>
      <c r="BY222" s="135"/>
      <c r="BZ222" s="135"/>
      <c r="CA222" s="135"/>
      <c r="CB222" s="135"/>
      <c r="CC222" s="135"/>
      <c r="CD222" s="135"/>
      <c r="CE222" s="135"/>
      <c r="CF222" s="135"/>
      <c r="CG222" s="135"/>
      <c r="CH222" s="135"/>
      <c r="CI222" s="135"/>
      <c r="CJ222" s="135"/>
      <c r="CK222" s="135"/>
      <c r="CL222" s="135"/>
      <c r="CM222" s="135"/>
      <c r="CN222" s="135"/>
      <c r="CO222" s="135"/>
      <c r="CP222" s="135"/>
      <c r="CQ222" s="135"/>
      <c r="CR222" s="135"/>
      <c r="CU222" s="36"/>
      <c r="CV222" s="36"/>
      <c r="CW222" s="36"/>
      <c r="CX222" s="36"/>
      <c r="CY222" s="36"/>
      <c r="CZ222" s="36"/>
      <c r="DA222" s="36"/>
      <c r="DB222" s="36"/>
      <c r="DC222" s="36"/>
      <c r="DD222" s="36"/>
      <c r="DE222" s="36"/>
      <c r="DF222" s="36"/>
      <c r="DG222" s="36"/>
      <c r="DH222" s="36"/>
      <c r="DI222" s="36"/>
      <c r="DJ222" s="36"/>
      <c r="DK222" s="36"/>
      <c r="DL222" s="36"/>
      <c r="DM222" s="36"/>
      <c r="DN222" s="36"/>
      <c r="DO222" s="36"/>
      <c r="DP222" s="36"/>
      <c r="DQ222" s="36"/>
      <c r="DR222" s="36"/>
      <c r="DS222" s="36"/>
      <c r="DT222" s="36"/>
      <c r="DU222" s="36"/>
      <c r="DV222" s="36"/>
      <c r="DW222" s="36"/>
      <c r="DX222" s="36"/>
      <c r="DY222" s="36"/>
      <c r="DZ222" s="36"/>
      <c r="EA222" s="36"/>
      <c r="EB222" s="36"/>
      <c r="EC222" s="36"/>
      <c r="ED222" s="36"/>
      <c r="EE222" s="36"/>
      <c r="EF222" s="36"/>
      <c r="EG222" s="36"/>
      <c r="EH222" s="36"/>
      <c r="EI222" s="36"/>
      <c r="EJ222" s="36"/>
      <c r="EK222" s="36"/>
      <c r="EL222" s="36"/>
      <c r="EM222" s="36"/>
      <c r="EN222" s="36"/>
    </row>
    <row r="223" spans="1:144">
      <c r="A223" s="36"/>
      <c r="B223" s="36"/>
      <c r="C223" s="144"/>
      <c r="D223" s="144"/>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135"/>
      <c r="BC223" s="135"/>
      <c r="BD223" s="135"/>
      <c r="BE223" s="135"/>
      <c r="BF223" s="135"/>
      <c r="BG223" s="135"/>
      <c r="BH223" s="135"/>
      <c r="BI223" s="135"/>
      <c r="BJ223" s="135"/>
      <c r="BK223" s="135"/>
      <c r="BL223" s="135"/>
      <c r="BM223" s="135"/>
      <c r="BN223" s="135"/>
      <c r="BO223" s="135"/>
      <c r="BP223" s="135"/>
      <c r="BQ223" s="135"/>
      <c r="BR223" s="135"/>
      <c r="BS223" s="135"/>
      <c r="BT223" s="135"/>
      <c r="BU223" s="135"/>
      <c r="BV223" s="135"/>
      <c r="BW223" s="135"/>
      <c r="BX223" s="135"/>
      <c r="BY223" s="135"/>
      <c r="BZ223" s="135"/>
      <c r="CA223" s="135"/>
      <c r="CB223" s="135"/>
      <c r="CC223" s="135"/>
      <c r="CD223" s="135"/>
      <c r="CE223" s="135"/>
      <c r="CF223" s="135"/>
      <c r="CG223" s="135"/>
      <c r="CH223" s="135"/>
      <c r="CI223" s="135"/>
      <c r="CJ223" s="135"/>
      <c r="CK223" s="135"/>
      <c r="CL223" s="135"/>
      <c r="CM223" s="135"/>
      <c r="CN223" s="135"/>
      <c r="CO223" s="135"/>
      <c r="CP223" s="135"/>
      <c r="CQ223" s="135"/>
      <c r="CR223" s="135"/>
      <c r="CU223" s="36"/>
      <c r="CV223" s="36"/>
      <c r="CW223" s="36"/>
      <c r="CX223" s="36"/>
      <c r="CY223" s="36"/>
      <c r="CZ223" s="36"/>
      <c r="DA223" s="36"/>
      <c r="DB223" s="36"/>
      <c r="DC223" s="36"/>
      <c r="DD223" s="36"/>
      <c r="DE223" s="36"/>
      <c r="DF223" s="36"/>
      <c r="DG223" s="36"/>
      <c r="DH223" s="36"/>
      <c r="DI223" s="36"/>
      <c r="DJ223" s="36"/>
      <c r="DK223" s="36"/>
      <c r="DL223" s="36"/>
      <c r="DM223" s="36"/>
      <c r="DN223" s="36"/>
      <c r="DO223" s="36"/>
      <c r="DP223" s="36"/>
      <c r="DQ223" s="36"/>
      <c r="DR223" s="36"/>
      <c r="DS223" s="36"/>
      <c r="DT223" s="36"/>
      <c r="DU223" s="36"/>
      <c r="DV223" s="36"/>
      <c r="DW223" s="36"/>
      <c r="DX223" s="36"/>
      <c r="DY223" s="36"/>
      <c r="DZ223" s="36"/>
      <c r="EA223" s="36"/>
      <c r="EB223" s="36"/>
      <c r="EC223" s="36"/>
      <c r="ED223" s="36"/>
      <c r="EE223" s="36"/>
      <c r="EF223" s="36"/>
      <c r="EG223" s="36"/>
      <c r="EH223" s="36"/>
      <c r="EI223" s="36"/>
      <c r="EJ223" s="36"/>
      <c r="EK223" s="36"/>
      <c r="EL223" s="36"/>
      <c r="EM223" s="36"/>
      <c r="EN223" s="36"/>
    </row>
    <row r="224" spans="1:144">
      <c r="A224" s="36"/>
      <c r="B224" s="36"/>
      <c r="C224" s="144"/>
      <c r="D224" s="144"/>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5"/>
      <c r="AV224" s="135"/>
      <c r="AW224" s="135"/>
      <c r="AX224" s="135"/>
      <c r="AY224" s="135"/>
      <c r="AZ224" s="135"/>
      <c r="BA224" s="135"/>
      <c r="BB224" s="135"/>
      <c r="BC224" s="135"/>
      <c r="BD224" s="135"/>
      <c r="BE224" s="135"/>
      <c r="BF224" s="135"/>
      <c r="BG224" s="135"/>
      <c r="BH224" s="135"/>
      <c r="BI224" s="135"/>
      <c r="BJ224" s="135"/>
      <c r="BK224" s="135"/>
      <c r="BL224" s="135"/>
      <c r="BM224" s="135"/>
      <c r="BN224" s="135"/>
      <c r="BO224" s="135"/>
      <c r="BP224" s="135"/>
      <c r="BQ224" s="135"/>
      <c r="BR224" s="135"/>
      <c r="BS224" s="135"/>
      <c r="BT224" s="135"/>
      <c r="BU224" s="135"/>
      <c r="BV224" s="135"/>
      <c r="BW224" s="135"/>
      <c r="BX224" s="135"/>
      <c r="BY224" s="135"/>
      <c r="BZ224" s="135"/>
      <c r="CA224" s="135"/>
      <c r="CB224" s="135"/>
      <c r="CC224" s="135"/>
      <c r="CD224" s="135"/>
      <c r="CE224" s="135"/>
      <c r="CF224" s="135"/>
      <c r="CG224" s="135"/>
      <c r="CH224" s="135"/>
      <c r="CI224" s="135"/>
      <c r="CJ224" s="135"/>
      <c r="CK224" s="135"/>
      <c r="CL224" s="135"/>
      <c r="CM224" s="135"/>
      <c r="CN224" s="135"/>
      <c r="CO224" s="135"/>
      <c r="CP224" s="135"/>
      <c r="CQ224" s="135"/>
      <c r="CR224" s="135"/>
      <c r="CU224" s="36"/>
      <c r="CV224" s="36"/>
      <c r="CW224" s="36"/>
      <c r="CX224" s="36"/>
      <c r="CY224" s="36"/>
      <c r="CZ224" s="36"/>
      <c r="DA224" s="36"/>
      <c r="DB224" s="36"/>
      <c r="DC224" s="36"/>
      <c r="DD224" s="36"/>
      <c r="DE224" s="36"/>
      <c r="DF224" s="36"/>
      <c r="DG224" s="36"/>
      <c r="DH224" s="36"/>
      <c r="DI224" s="36"/>
      <c r="DJ224" s="36"/>
      <c r="DK224" s="36"/>
      <c r="DL224" s="36"/>
      <c r="DM224" s="36"/>
      <c r="DN224" s="36"/>
      <c r="DO224" s="36"/>
      <c r="DP224" s="36"/>
      <c r="DQ224" s="36"/>
      <c r="DR224" s="36"/>
      <c r="DS224" s="36"/>
      <c r="DT224" s="36"/>
      <c r="DU224" s="36"/>
      <c r="DV224" s="36"/>
      <c r="DW224" s="36"/>
      <c r="DX224" s="36"/>
      <c r="DY224" s="36"/>
      <c r="DZ224" s="36"/>
      <c r="EA224" s="36"/>
      <c r="EB224" s="36"/>
      <c r="EC224" s="36"/>
      <c r="ED224" s="36"/>
      <c r="EE224" s="36"/>
      <c r="EF224" s="36"/>
      <c r="EG224" s="36"/>
      <c r="EH224" s="36"/>
      <c r="EI224" s="36"/>
      <c r="EJ224" s="36"/>
      <c r="EK224" s="36"/>
      <c r="EL224" s="36"/>
      <c r="EM224" s="36"/>
      <c r="EN224" s="36"/>
    </row>
    <row r="225" spans="1:144">
      <c r="A225" s="36"/>
      <c r="B225" s="36"/>
      <c r="C225" s="144"/>
      <c r="D225" s="144"/>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5"/>
      <c r="AV225" s="135"/>
      <c r="AW225" s="135"/>
      <c r="AX225" s="135"/>
      <c r="AY225" s="135"/>
      <c r="AZ225" s="135"/>
      <c r="BA225" s="135"/>
      <c r="BB225" s="135"/>
      <c r="BC225" s="135"/>
      <c r="BD225" s="135"/>
      <c r="BE225" s="135"/>
      <c r="BF225" s="135"/>
      <c r="BG225" s="135"/>
      <c r="BH225" s="135"/>
      <c r="BI225" s="135"/>
      <c r="BJ225" s="135"/>
      <c r="BK225" s="135"/>
      <c r="BL225" s="135"/>
      <c r="BM225" s="135"/>
      <c r="BN225" s="135"/>
      <c r="BO225" s="135"/>
      <c r="BP225" s="135"/>
      <c r="BQ225" s="135"/>
      <c r="BR225" s="135"/>
      <c r="BS225" s="135"/>
      <c r="BT225" s="135"/>
      <c r="BU225" s="135"/>
      <c r="BV225" s="135"/>
      <c r="BW225" s="135"/>
      <c r="BX225" s="135"/>
      <c r="BY225" s="135"/>
      <c r="BZ225" s="135"/>
      <c r="CA225" s="135"/>
      <c r="CB225" s="135"/>
      <c r="CC225" s="135"/>
      <c r="CD225" s="135"/>
      <c r="CE225" s="135"/>
      <c r="CF225" s="135"/>
      <c r="CG225" s="135"/>
      <c r="CH225" s="135"/>
      <c r="CI225" s="135"/>
      <c r="CJ225" s="135"/>
      <c r="CK225" s="135"/>
      <c r="CL225" s="135"/>
      <c r="CM225" s="135"/>
      <c r="CN225" s="135"/>
      <c r="CO225" s="135"/>
      <c r="CP225" s="135"/>
      <c r="CQ225" s="135"/>
      <c r="CR225" s="135"/>
      <c r="CU225" s="36"/>
      <c r="CV225" s="36"/>
      <c r="CW225" s="36"/>
      <c r="CX225" s="36"/>
      <c r="CY225" s="36"/>
      <c r="CZ225" s="36"/>
      <c r="DA225" s="36"/>
      <c r="DB225" s="36"/>
      <c r="DC225" s="36"/>
      <c r="DD225" s="36"/>
      <c r="DE225" s="36"/>
      <c r="DF225" s="36"/>
      <c r="DG225" s="36"/>
      <c r="DH225" s="36"/>
      <c r="DI225" s="36"/>
      <c r="DJ225" s="36"/>
      <c r="DK225" s="36"/>
      <c r="DL225" s="36"/>
      <c r="DM225" s="36"/>
      <c r="DN225" s="36"/>
      <c r="DO225" s="36"/>
      <c r="DP225" s="36"/>
      <c r="DQ225" s="36"/>
      <c r="DR225" s="36"/>
      <c r="DS225" s="36"/>
      <c r="DT225" s="36"/>
      <c r="DU225" s="36"/>
      <c r="DV225" s="36"/>
      <c r="DW225" s="36"/>
      <c r="DX225" s="36"/>
      <c r="DY225" s="36"/>
      <c r="DZ225" s="36"/>
      <c r="EA225" s="36"/>
      <c r="EB225" s="36"/>
      <c r="EC225" s="36"/>
      <c r="ED225" s="36"/>
      <c r="EE225" s="36"/>
      <c r="EF225" s="36"/>
      <c r="EG225" s="36"/>
      <c r="EH225" s="36"/>
      <c r="EI225" s="36"/>
      <c r="EJ225" s="36"/>
      <c r="EK225" s="36"/>
      <c r="EL225" s="36"/>
      <c r="EM225" s="36"/>
      <c r="EN225" s="36"/>
    </row>
    <row r="226" spans="1:144">
      <c r="A226" s="36"/>
      <c r="B226" s="36"/>
      <c r="C226" s="144"/>
      <c r="D226" s="144"/>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135"/>
      <c r="BC226" s="135"/>
      <c r="BD226" s="135"/>
      <c r="BE226" s="135"/>
      <c r="BF226" s="135"/>
      <c r="BG226" s="135"/>
      <c r="BH226" s="135"/>
      <c r="BI226" s="135"/>
      <c r="BJ226" s="135"/>
      <c r="BK226" s="135"/>
      <c r="BL226" s="135"/>
      <c r="BM226" s="135"/>
      <c r="BN226" s="135"/>
      <c r="BO226" s="135"/>
      <c r="BP226" s="135"/>
      <c r="BQ226" s="135"/>
      <c r="BR226" s="135"/>
      <c r="BS226" s="135"/>
      <c r="BT226" s="135"/>
      <c r="BU226" s="135"/>
      <c r="BV226" s="135"/>
      <c r="BW226" s="135"/>
      <c r="BX226" s="135"/>
      <c r="BY226" s="135"/>
      <c r="BZ226" s="135"/>
      <c r="CA226" s="135"/>
      <c r="CB226" s="135"/>
      <c r="CC226" s="135"/>
      <c r="CD226" s="135"/>
      <c r="CE226" s="135"/>
      <c r="CF226" s="135"/>
      <c r="CG226" s="135"/>
      <c r="CH226" s="135"/>
      <c r="CI226" s="135"/>
      <c r="CJ226" s="135"/>
      <c r="CK226" s="135"/>
      <c r="CL226" s="135"/>
      <c r="CM226" s="135"/>
      <c r="CN226" s="135"/>
      <c r="CO226" s="135"/>
      <c r="CP226" s="135"/>
      <c r="CQ226" s="135"/>
      <c r="CR226" s="135"/>
      <c r="CU226" s="36"/>
      <c r="CV226" s="36"/>
      <c r="CW226" s="36"/>
      <c r="CX226" s="36"/>
      <c r="CY226" s="36"/>
      <c r="CZ226" s="36"/>
      <c r="DA226" s="36"/>
      <c r="DB226" s="36"/>
      <c r="DC226" s="36"/>
      <c r="DD226" s="36"/>
      <c r="DE226" s="36"/>
      <c r="DF226" s="36"/>
      <c r="DG226" s="36"/>
      <c r="DH226" s="36"/>
      <c r="DI226" s="36"/>
      <c r="DJ226" s="36"/>
      <c r="DK226" s="36"/>
      <c r="DL226" s="36"/>
      <c r="DM226" s="36"/>
      <c r="DN226" s="36"/>
      <c r="DO226" s="36"/>
      <c r="DP226" s="36"/>
      <c r="DQ226" s="36"/>
      <c r="DR226" s="36"/>
      <c r="DS226" s="36"/>
      <c r="DT226" s="36"/>
      <c r="DU226" s="36"/>
      <c r="DV226" s="36"/>
      <c r="DW226" s="36"/>
      <c r="DX226" s="36"/>
      <c r="DY226" s="36"/>
      <c r="DZ226" s="36"/>
      <c r="EA226" s="36"/>
      <c r="EB226" s="36"/>
      <c r="EC226" s="36"/>
      <c r="ED226" s="36"/>
      <c r="EE226" s="36"/>
      <c r="EF226" s="36"/>
      <c r="EG226" s="36"/>
      <c r="EH226" s="36"/>
      <c r="EI226" s="36"/>
      <c r="EJ226" s="36"/>
      <c r="EK226" s="36"/>
      <c r="EL226" s="36"/>
      <c r="EM226" s="36"/>
      <c r="EN226" s="36"/>
    </row>
    <row r="227" spans="1:144">
      <c r="A227" s="36"/>
      <c r="B227" s="36"/>
      <c r="C227" s="144"/>
      <c r="D227" s="144"/>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c r="BS227" s="135"/>
      <c r="BT227" s="135"/>
      <c r="BU227" s="135"/>
      <c r="BV227" s="135"/>
      <c r="BW227" s="135"/>
      <c r="BX227" s="135"/>
      <c r="BY227" s="135"/>
      <c r="BZ227" s="135"/>
      <c r="CA227" s="135"/>
      <c r="CB227" s="135"/>
      <c r="CC227" s="135"/>
      <c r="CD227" s="135"/>
      <c r="CE227" s="135"/>
      <c r="CF227" s="135"/>
      <c r="CG227" s="135"/>
      <c r="CH227" s="135"/>
      <c r="CI227" s="135"/>
      <c r="CJ227" s="135"/>
      <c r="CK227" s="135"/>
      <c r="CL227" s="135"/>
      <c r="CM227" s="135"/>
      <c r="CN227" s="135"/>
      <c r="CO227" s="135"/>
      <c r="CP227" s="135"/>
      <c r="CQ227" s="135"/>
      <c r="CR227" s="135"/>
      <c r="CU227" s="36"/>
      <c r="CV227" s="36"/>
      <c r="CW227" s="36"/>
      <c r="CX227" s="36"/>
      <c r="CY227" s="36"/>
      <c r="CZ227" s="36"/>
      <c r="DA227" s="36"/>
      <c r="DB227" s="36"/>
      <c r="DC227" s="36"/>
      <c r="DD227" s="36"/>
      <c r="DE227" s="36"/>
      <c r="DF227" s="36"/>
      <c r="DG227" s="36"/>
      <c r="DH227" s="36"/>
      <c r="DI227" s="36"/>
      <c r="DJ227" s="36"/>
      <c r="DK227" s="36"/>
      <c r="DL227" s="36"/>
      <c r="DM227" s="36"/>
      <c r="DN227" s="36"/>
      <c r="DO227" s="36"/>
      <c r="DP227" s="36"/>
      <c r="DQ227" s="36"/>
      <c r="DR227" s="36"/>
      <c r="DS227" s="36"/>
      <c r="DT227" s="36"/>
      <c r="DU227" s="36"/>
      <c r="DV227" s="36"/>
      <c r="DW227" s="36"/>
      <c r="DX227" s="36"/>
      <c r="DY227" s="36"/>
      <c r="DZ227" s="36"/>
      <c r="EA227" s="36"/>
      <c r="EB227" s="36"/>
      <c r="EC227" s="36"/>
      <c r="ED227" s="36"/>
      <c r="EE227" s="36"/>
      <c r="EF227" s="36"/>
      <c r="EG227" s="36"/>
      <c r="EH227" s="36"/>
      <c r="EI227" s="36"/>
      <c r="EJ227" s="36"/>
      <c r="EK227" s="36"/>
      <c r="EL227" s="36"/>
      <c r="EM227" s="36"/>
      <c r="EN227" s="36"/>
    </row>
    <row r="228" spans="1:144">
      <c r="A228" s="36"/>
      <c r="B228" s="36"/>
      <c r="C228" s="144"/>
      <c r="D228" s="144"/>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c r="BQ228" s="135"/>
      <c r="BR228" s="135"/>
      <c r="BS228" s="135"/>
      <c r="BT228" s="135"/>
      <c r="BU228" s="135"/>
      <c r="BV228" s="135"/>
      <c r="BW228" s="135"/>
      <c r="BX228" s="135"/>
      <c r="BY228" s="135"/>
      <c r="BZ228" s="135"/>
      <c r="CA228" s="135"/>
      <c r="CB228" s="135"/>
      <c r="CC228" s="135"/>
      <c r="CD228" s="135"/>
      <c r="CE228" s="135"/>
      <c r="CF228" s="135"/>
      <c r="CG228" s="135"/>
      <c r="CH228" s="135"/>
      <c r="CI228" s="135"/>
      <c r="CJ228" s="135"/>
      <c r="CK228" s="135"/>
      <c r="CL228" s="135"/>
      <c r="CM228" s="135"/>
      <c r="CN228" s="135"/>
      <c r="CO228" s="135"/>
      <c r="CP228" s="135"/>
      <c r="CQ228" s="135"/>
      <c r="CR228" s="135"/>
      <c r="CU228" s="36"/>
      <c r="CV228" s="36"/>
      <c r="CW228" s="36"/>
      <c r="CX228" s="36"/>
      <c r="CY228" s="36"/>
      <c r="CZ228" s="36"/>
      <c r="DA228" s="36"/>
      <c r="DB228" s="36"/>
      <c r="DC228" s="36"/>
      <c r="DD228" s="36"/>
      <c r="DE228" s="36"/>
      <c r="DF228" s="36"/>
      <c r="DG228" s="36"/>
      <c r="DH228" s="36"/>
      <c r="DI228" s="36"/>
      <c r="DJ228" s="36"/>
      <c r="DK228" s="36"/>
      <c r="DL228" s="36"/>
      <c r="DM228" s="36"/>
      <c r="DN228" s="36"/>
      <c r="DO228" s="36"/>
      <c r="DP228" s="36"/>
      <c r="DQ228" s="36"/>
      <c r="DR228" s="36"/>
      <c r="DS228" s="36"/>
      <c r="DT228" s="36"/>
      <c r="DU228" s="36"/>
      <c r="DV228" s="36"/>
      <c r="DW228" s="36"/>
      <c r="DX228" s="36"/>
      <c r="DY228" s="36"/>
      <c r="DZ228" s="36"/>
      <c r="EA228" s="36"/>
      <c r="EB228" s="36"/>
      <c r="EC228" s="36"/>
      <c r="ED228" s="36"/>
      <c r="EE228" s="36"/>
      <c r="EF228" s="36"/>
      <c r="EG228" s="36"/>
      <c r="EH228" s="36"/>
      <c r="EI228" s="36"/>
      <c r="EJ228" s="36"/>
      <c r="EK228" s="36"/>
      <c r="EL228" s="36"/>
      <c r="EM228" s="36"/>
      <c r="EN228" s="36"/>
    </row>
    <row r="229" spans="1:144">
      <c r="A229" s="36"/>
      <c r="B229" s="36"/>
      <c r="C229" s="144"/>
      <c r="D229" s="144"/>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c r="BQ229" s="135"/>
      <c r="BR229" s="135"/>
      <c r="BS229" s="135"/>
      <c r="BT229" s="135"/>
      <c r="BU229" s="135"/>
      <c r="BV229" s="135"/>
      <c r="BW229" s="135"/>
      <c r="BX229" s="135"/>
      <c r="BY229" s="135"/>
      <c r="BZ229" s="135"/>
      <c r="CA229" s="135"/>
      <c r="CB229" s="135"/>
      <c r="CC229" s="135"/>
      <c r="CD229" s="135"/>
      <c r="CE229" s="135"/>
      <c r="CF229" s="135"/>
      <c r="CG229" s="135"/>
      <c r="CH229" s="135"/>
      <c r="CI229" s="135"/>
      <c r="CJ229" s="135"/>
      <c r="CK229" s="135"/>
      <c r="CL229" s="135"/>
      <c r="CM229" s="135"/>
      <c r="CN229" s="135"/>
      <c r="CO229" s="135"/>
      <c r="CP229" s="135"/>
      <c r="CQ229" s="135"/>
      <c r="CR229" s="135"/>
      <c r="CU229" s="36"/>
      <c r="CV229" s="36"/>
      <c r="CW229" s="36"/>
      <c r="CX229" s="36"/>
      <c r="CY229" s="36"/>
      <c r="CZ229" s="36"/>
      <c r="DA229" s="36"/>
      <c r="DB229" s="36"/>
      <c r="DC229" s="36"/>
      <c r="DD229" s="36"/>
      <c r="DE229" s="36"/>
      <c r="DF229" s="36"/>
      <c r="DG229" s="36"/>
      <c r="DH229" s="36"/>
      <c r="DI229" s="36"/>
      <c r="DJ229" s="36"/>
      <c r="DK229" s="36"/>
      <c r="DL229" s="36"/>
      <c r="DM229" s="36"/>
      <c r="DN229" s="36"/>
      <c r="DO229" s="36"/>
      <c r="DP229" s="36"/>
      <c r="DQ229" s="36"/>
      <c r="DR229" s="36"/>
      <c r="DS229" s="36"/>
      <c r="DT229" s="36"/>
      <c r="DU229" s="36"/>
      <c r="DV229" s="36"/>
      <c r="DW229" s="36"/>
      <c r="DX229" s="36"/>
      <c r="DY229" s="36"/>
      <c r="DZ229" s="36"/>
      <c r="EA229" s="36"/>
      <c r="EB229" s="36"/>
      <c r="EC229" s="36"/>
      <c r="ED229" s="36"/>
      <c r="EE229" s="36"/>
      <c r="EF229" s="36"/>
      <c r="EG229" s="36"/>
      <c r="EH229" s="36"/>
      <c r="EI229" s="36"/>
      <c r="EJ229" s="36"/>
      <c r="EK229" s="36"/>
      <c r="EL229" s="36"/>
      <c r="EM229" s="36"/>
      <c r="EN229" s="36"/>
    </row>
    <row r="230" spans="1:144">
      <c r="A230" s="36"/>
      <c r="B230" s="36"/>
      <c r="C230" s="144"/>
      <c r="D230" s="144"/>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5"/>
      <c r="AV230" s="135"/>
      <c r="AW230" s="135"/>
      <c r="AX230" s="135"/>
      <c r="AY230" s="135"/>
      <c r="AZ230" s="135"/>
      <c r="BA230" s="135"/>
      <c r="BB230" s="135"/>
      <c r="BC230" s="135"/>
      <c r="BD230" s="135"/>
      <c r="BE230" s="135"/>
      <c r="BF230" s="135"/>
      <c r="BG230" s="135"/>
      <c r="BH230" s="135"/>
      <c r="BI230" s="135"/>
      <c r="BJ230" s="135"/>
      <c r="BK230" s="135"/>
      <c r="BL230" s="135"/>
      <c r="BM230" s="135"/>
      <c r="BN230" s="135"/>
      <c r="BO230" s="135"/>
      <c r="BP230" s="135"/>
      <c r="BQ230" s="135"/>
      <c r="BR230" s="135"/>
      <c r="BS230" s="135"/>
      <c r="BT230" s="135"/>
      <c r="BU230" s="135"/>
      <c r="BV230" s="135"/>
      <c r="BW230" s="135"/>
      <c r="BX230" s="135"/>
      <c r="BY230" s="135"/>
      <c r="BZ230" s="135"/>
      <c r="CA230" s="135"/>
      <c r="CB230" s="135"/>
      <c r="CC230" s="135"/>
      <c r="CD230" s="135"/>
      <c r="CE230" s="135"/>
      <c r="CF230" s="135"/>
      <c r="CG230" s="135"/>
      <c r="CH230" s="135"/>
      <c r="CI230" s="135"/>
      <c r="CJ230" s="135"/>
      <c r="CK230" s="135"/>
      <c r="CL230" s="135"/>
      <c r="CM230" s="135"/>
      <c r="CN230" s="135"/>
      <c r="CO230" s="135"/>
      <c r="CP230" s="135"/>
      <c r="CQ230" s="135"/>
      <c r="CR230" s="135"/>
      <c r="CU230" s="36"/>
      <c r="CV230" s="36"/>
      <c r="CW230" s="36"/>
      <c r="CX230" s="36"/>
      <c r="CY230" s="36"/>
      <c r="CZ230" s="36"/>
      <c r="DA230" s="36"/>
      <c r="DB230" s="36"/>
      <c r="DC230" s="36"/>
      <c r="DD230" s="36"/>
      <c r="DE230" s="36"/>
      <c r="DF230" s="36"/>
      <c r="DG230" s="36"/>
      <c r="DH230" s="36"/>
      <c r="DI230" s="36"/>
      <c r="DJ230" s="36"/>
      <c r="DK230" s="36"/>
      <c r="DL230" s="36"/>
      <c r="DM230" s="36"/>
      <c r="DN230" s="36"/>
      <c r="DO230" s="36"/>
      <c r="DP230" s="36"/>
      <c r="DQ230" s="36"/>
      <c r="DR230" s="36"/>
      <c r="DS230" s="36"/>
      <c r="DT230" s="36"/>
      <c r="DU230" s="36"/>
      <c r="DV230" s="36"/>
      <c r="DW230" s="36"/>
      <c r="DX230" s="36"/>
      <c r="DY230" s="36"/>
      <c r="DZ230" s="36"/>
      <c r="EA230" s="36"/>
      <c r="EB230" s="36"/>
      <c r="EC230" s="36"/>
      <c r="ED230" s="36"/>
      <c r="EE230" s="36"/>
      <c r="EF230" s="36"/>
      <c r="EG230" s="36"/>
      <c r="EH230" s="36"/>
      <c r="EI230" s="36"/>
      <c r="EJ230" s="36"/>
      <c r="EK230" s="36"/>
      <c r="EL230" s="36"/>
      <c r="EM230" s="36"/>
      <c r="EN230" s="36"/>
    </row>
    <row r="231" spans="1:144">
      <c r="A231" s="36"/>
      <c r="B231" s="36"/>
      <c r="C231" s="144"/>
      <c r="D231" s="144"/>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135"/>
      <c r="BC231" s="135"/>
      <c r="BD231" s="135"/>
      <c r="BE231" s="135"/>
      <c r="BF231" s="135"/>
      <c r="BG231" s="135"/>
      <c r="BH231" s="135"/>
      <c r="BI231" s="135"/>
      <c r="BJ231" s="135"/>
      <c r="BK231" s="135"/>
      <c r="BL231" s="135"/>
      <c r="BM231" s="135"/>
      <c r="BN231" s="135"/>
      <c r="BO231" s="135"/>
      <c r="BP231" s="135"/>
      <c r="BQ231" s="135"/>
      <c r="BR231" s="135"/>
      <c r="BS231" s="135"/>
      <c r="BT231" s="135"/>
      <c r="BU231" s="135"/>
      <c r="BV231" s="135"/>
      <c r="BW231" s="135"/>
      <c r="BX231" s="135"/>
      <c r="BY231" s="135"/>
      <c r="BZ231" s="135"/>
      <c r="CA231" s="135"/>
      <c r="CB231" s="135"/>
      <c r="CC231" s="135"/>
      <c r="CD231" s="135"/>
      <c r="CE231" s="135"/>
      <c r="CF231" s="135"/>
      <c r="CG231" s="135"/>
      <c r="CH231" s="135"/>
      <c r="CI231" s="135"/>
      <c r="CJ231" s="135"/>
      <c r="CK231" s="135"/>
      <c r="CL231" s="135"/>
      <c r="CM231" s="135"/>
      <c r="CN231" s="135"/>
      <c r="CO231" s="135"/>
      <c r="CP231" s="135"/>
      <c r="CQ231" s="135"/>
      <c r="CR231" s="135"/>
      <c r="CU231" s="36"/>
      <c r="CV231" s="36"/>
      <c r="CW231" s="36"/>
      <c r="CX231" s="36"/>
      <c r="CY231" s="36"/>
      <c r="CZ231" s="36"/>
      <c r="DA231" s="36"/>
      <c r="DB231" s="36"/>
      <c r="DC231" s="36"/>
      <c r="DD231" s="36"/>
      <c r="DE231" s="36"/>
      <c r="DF231" s="36"/>
      <c r="DG231" s="36"/>
      <c r="DH231" s="36"/>
      <c r="DI231" s="36"/>
      <c r="DJ231" s="36"/>
      <c r="DK231" s="36"/>
      <c r="DL231" s="36"/>
      <c r="DM231" s="36"/>
      <c r="DN231" s="36"/>
      <c r="DO231" s="36"/>
      <c r="DP231" s="36"/>
      <c r="DQ231" s="36"/>
      <c r="DR231" s="36"/>
      <c r="DS231" s="36"/>
      <c r="DT231" s="36"/>
      <c r="DU231" s="36"/>
      <c r="DV231" s="36"/>
      <c r="DW231" s="36"/>
      <c r="DX231" s="36"/>
      <c r="DY231" s="36"/>
      <c r="DZ231" s="36"/>
      <c r="EA231" s="36"/>
      <c r="EB231" s="36"/>
      <c r="EC231" s="36"/>
      <c r="ED231" s="36"/>
      <c r="EE231" s="36"/>
      <c r="EF231" s="36"/>
      <c r="EG231" s="36"/>
      <c r="EH231" s="36"/>
      <c r="EI231" s="36"/>
      <c r="EJ231" s="36"/>
      <c r="EK231" s="36"/>
      <c r="EL231" s="36"/>
      <c r="EM231" s="36"/>
      <c r="EN231" s="36"/>
    </row>
    <row r="232" spans="1:144">
      <c r="A232" s="36"/>
      <c r="B232" s="36"/>
      <c r="C232" s="144"/>
      <c r="D232" s="144"/>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135"/>
      <c r="BC232" s="135"/>
      <c r="BD232" s="135"/>
      <c r="BE232" s="135"/>
      <c r="BF232" s="135"/>
      <c r="BG232" s="135"/>
      <c r="BH232" s="135"/>
      <c r="BI232" s="135"/>
      <c r="BJ232" s="135"/>
      <c r="BK232" s="135"/>
      <c r="BL232" s="135"/>
      <c r="BM232" s="135"/>
      <c r="BN232" s="135"/>
      <c r="BO232" s="135"/>
      <c r="BP232" s="135"/>
      <c r="BQ232" s="135"/>
      <c r="BR232" s="135"/>
      <c r="BS232" s="135"/>
      <c r="BT232" s="135"/>
      <c r="BU232" s="135"/>
      <c r="BV232" s="135"/>
      <c r="BW232" s="135"/>
      <c r="BX232" s="135"/>
      <c r="BY232" s="135"/>
      <c r="BZ232" s="135"/>
      <c r="CA232" s="135"/>
      <c r="CB232" s="135"/>
      <c r="CC232" s="135"/>
      <c r="CD232" s="135"/>
      <c r="CE232" s="135"/>
      <c r="CF232" s="135"/>
      <c r="CG232" s="135"/>
      <c r="CH232" s="135"/>
      <c r="CI232" s="135"/>
      <c r="CJ232" s="135"/>
      <c r="CK232" s="135"/>
      <c r="CL232" s="135"/>
      <c r="CM232" s="135"/>
      <c r="CN232" s="135"/>
      <c r="CO232" s="135"/>
      <c r="CP232" s="135"/>
      <c r="CQ232" s="135"/>
      <c r="CR232" s="135"/>
      <c r="CU232" s="36"/>
      <c r="CV232" s="36"/>
      <c r="CW232" s="36"/>
      <c r="CX232" s="36"/>
      <c r="CY232" s="36"/>
      <c r="CZ232" s="36"/>
      <c r="DA232" s="36"/>
      <c r="DB232" s="36"/>
      <c r="DC232" s="36"/>
      <c r="DD232" s="36"/>
      <c r="DE232" s="36"/>
      <c r="DF232" s="36"/>
      <c r="DG232" s="36"/>
      <c r="DH232" s="36"/>
      <c r="DI232" s="36"/>
      <c r="DJ232" s="36"/>
      <c r="DK232" s="36"/>
      <c r="DL232" s="36"/>
      <c r="DM232" s="36"/>
      <c r="DN232" s="36"/>
      <c r="DO232" s="36"/>
      <c r="DP232" s="36"/>
      <c r="DQ232" s="36"/>
      <c r="DR232" s="36"/>
      <c r="DS232" s="36"/>
      <c r="DT232" s="36"/>
      <c r="DU232" s="36"/>
      <c r="DV232" s="36"/>
      <c r="DW232" s="36"/>
      <c r="DX232" s="36"/>
      <c r="DY232" s="36"/>
      <c r="DZ232" s="36"/>
      <c r="EA232" s="36"/>
      <c r="EB232" s="36"/>
      <c r="EC232" s="36"/>
      <c r="ED232" s="36"/>
      <c r="EE232" s="36"/>
      <c r="EF232" s="36"/>
      <c r="EG232" s="36"/>
      <c r="EH232" s="36"/>
      <c r="EI232" s="36"/>
      <c r="EJ232" s="36"/>
      <c r="EK232" s="36"/>
      <c r="EL232" s="36"/>
      <c r="EM232" s="36"/>
      <c r="EN232" s="36"/>
    </row>
    <row r="233" spans="1:144">
      <c r="A233" s="36"/>
      <c r="B233" s="36"/>
      <c r="C233" s="144"/>
      <c r="D233" s="144"/>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c r="BM233" s="135"/>
      <c r="BN233" s="135"/>
      <c r="BO233" s="135"/>
      <c r="BP233" s="135"/>
      <c r="BQ233" s="135"/>
      <c r="BR233" s="135"/>
      <c r="BS233" s="135"/>
      <c r="BT233" s="135"/>
      <c r="BU233" s="135"/>
      <c r="BV233" s="135"/>
      <c r="BW233" s="135"/>
      <c r="BX233" s="135"/>
      <c r="BY233" s="135"/>
      <c r="BZ233" s="135"/>
      <c r="CA233" s="135"/>
      <c r="CB233" s="135"/>
      <c r="CC233" s="135"/>
      <c r="CD233" s="135"/>
      <c r="CE233" s="135"/>
      <c r="CF233" s="135"/>
      <c r="CG233" s="135"/>
      <c r="CH233" s="135"/>
      <c r="CI233" s="135"/>
      <c r="CJ233" s="135"/>
      <c r="CK233" s="135"/>
      <c r="CL233" s="135"/>
      <c r="CM233" s="135"/>
      <c r="CN233" s="135"/>
      <c r="CO233" s="135"/>
      <c r="CP233" s="135"/>
      <c r="CQ233" s="135"/>
      <c r="CR233" s="135"/>
      <c r="CU233" s="36"/>
      <c r="CV233" s="36"/>
      <c r="CW233" s="36"/>
      <c r="CX233" s="36"/>
      <c r="CY233" s="36"/>
      <c r="CZ233" s="36"/>
      <c r="DA233" s="36"/>
      <c r="DB233" s="36"/>
      <c r="DC233" s="36"/>
      <c r="DD233" s="36"/>
      <c r="DE233" s="36"/>
      <c r="DF233" s="36"/>
      <c r="DG233" s="36"/>
      <c r="DH233" s="36"/>
      <c r="DI233" s="36"/>
      <c r="DJ233" s="36"/>
      <c r="DK233" s="36"/>
      <c r="DL233" s="36"/>
      <c r="DM233" s="36"/>
      <c r="DN233" s="36"/>
      <c r="DO233" s="36"/>
      <c r="DP233" s="36"/>
      <c r="DQ233" s="36"/>
      <c r="DR233" s="36"/>
      <c r="DS233" s="36"/>
      <c r="DT233" s="36"/>
      <c r="DU233" s="36"/>
      <c r="DV233" s="36"/>
      <c r="DW233" s="36"/>
      <c r="DX233" s="36"/>
      <c r="DY233" s="36"/>
      <c r="DZ233" s="36"/>
      <c r="EA233" s="36"/>
      <c r="EB233" s="36"/>
      <c r="EC233" s="36"/>
      <c r="ED233" s="36"/>
      <c r="EE233" s="36"/>
      <c r="EF233" s="36"/>
      <c r="EG233" s="36"/>
      <c r="EH233" s="36"/>
      <c r="EI233" s="36"/>
      <c r="EJ233" s="36"/>
      <c r="EK233" s="36"/>
      <c r="EL233" s="36"/>
      <c r="EM233" s="36"/>
      <c r="EN233" s="36"/>
    </row>
    <row r="234" spans="1:144">
      <c r="A234" s="36"/>
      <c r="B234" s="36"/>
      <c r="C234" s="144"/>
      <c r="D234" s="144"/>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135"/>
      <c r="BC234" s="135"/>
      <c r="BD234" s="135"/>
      <c r="BE234" s="135"/>
      <c r="BF234" s="135"/>
      <c r="BG234" s="135"/>
      <c r="BH234" s="135"/>
      <c r="BI234" s="135"/>
      <c r="BJ234" s="135"/>
      <c r="BK234" s="135"/>
      <c r="BL234" s="135"/>
      <c r="BM234" s="135"/>
      <c r="BN234" s="135"/>
      <c r="BO234" s="135"/>
      <c r="BP234" s="135"/>
      <c r="BQ234" s="135"/>
      <c r="BR234" s="135"/>
      <c r="BS234" s="135"/>
      <c r="BT234" s="135"/>
      <c r="BU234" s="135"/>
      <c r="BV234" s="135"/>
      <c r="BW234" s="135"/>
      <c r="BX234" s="135"/>
      <c r="BY234" s="135"/>
      <c r="BZ234" s="135"/>
      <c r="CA234" s="135"/>
      <c r="CB234" s="135"/>
      <c r="CC234" s="135"/>
      <c r="CD234" s="135"/>
      <c r="CE234" s="135"/>
      <c r="CF234" s="135"/>
      <c r="CG234" s="135"/>
      <c r="CH234" s="135"/>
      <c r="CI234" s="135"/>
      <c r="CJ234" s="135"/>
      <c r="CK234" s="135"/>
      <c r="CL234" s="135"/>
      <c r="CM234" s="135"/>
      <c r="CN234" s="135"/>
      <c r="CO234" s="135"/>
      <c r="CP234" s="135"/>
      <c r="CQ234" s="135"/>
      <c r="CR234" s="135"/>
      <c r="CU234" s="36"/>
      <c r="CV234" s="36"/>
      <c r="CW234" s="36"/>
      <c r="CX234" s="36"/>
      <c r="CY234" s="36"/>
      <c r="CZ234" s="36"/>
      <c r="DA234" s="36"/>
      <c r="DB234" s="36"/>
      <c r="DC234" s="36"/>
      <c r="DD234" s="36"/>
      <c r="DE234" s="36"/>
      <c r="DF234" s="36"/>
      <c r="DG234" s="36"/>
      <c r="DH234" s="36"/>
      <c r="DI234" s="36"/>
      <c r="DJ234" s="36"/>
      <c r="DK234" s="36"/>
      <c r="DL234" s="36"/>
      <c r="DM234" s="36"/>
      <c r="DN234" s="36"/>
      <c r="DO234" s="36"/>
      <c r="DP234" s="36"/>
      <c r="DQ234" s="36"/>
      <c r="DR234" s="36"/>
      <c r="DS234" s="36"/>
      <c r="DT234" s="36"/>
      <c r="DU234" s="36"/>
      <c r="DV234" s="36"/>
      <c r="DW234" s="36"/>
      <c r="DX234" s="36"/>
      <c r="DY234" s="36"/>
      <c r="DZ234" s="36"/>
      <c r="EA234" s="36"/>
      <c r="EB234" s="36"/>
      <c r="EC234" s="36"/>
      <c r="ED234" s="36"/>
      <c r="EE234" s="36"/>
      <c r="EF234" s="36"/>
      <c r="EG234" s="36"/>
      <c r="EH234" s="36"/>
      <c r="EI234" s="36"/>
      <c r="EJ234" s="36"/>
      <c r="EK234" s="36"/>
      <c r="EL234" s="36"/>
      <c r="EM234" s="36"/>
      <c r="EN234" s="36"/>
    </row>
    <row r="235" spans="1:144">
      <c r="A235" s="36"/>
      <c r="B235" s="36"/>
      <c r="C235" s="144"/>
      <c r="D235" s="144"/>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c r="BQ235" s="135"/>
      <c r="BR235" s="135"/>
      <c r="BS235" s="135"/>
      <c r="BT235" s="135"/>
      <c r="BU235" s="135"/>
      <c r="BV235" s="135"/>
      <c r="BW235" s="135"/>
      <c r="BX235" s="135"/>
      <c r="BY235" s="135"/>
      <c r="BZ235" s="135"/>
      <c r="CA235" s="135"/>
      <c r="CB235" s="135"/>
      <c r="CC235" s="135"/>
      <c r="CD235" s="135"/>
      <c r="CE235" s="135"/>
      <c r="CF235" s="135"/>
      <c r="CG235" s="135"/>
      <c r="CH235" s="135"/>
      <c r="CI235" s="135"/>
      <c r="CJ235" s="135"/>
      <c r="CK235" s="135"/>
      <c r="CL235" s="135"/>
      <c r="CM235" s="135"/>
      <c r="CN235" s="135"/>
      <c r="CO235" s="135"/>
      <c r="CP235" s="135"/>
      <c r="CQ235" s="135"/>
      <c r="CR235" s="135"/>
      <c r="CU235" s="36"/>
      <c r="CV235" s="36"/>
      <c r="CW235" s="36"/>
      <c r="CX235" s="36"/>
      <c r="CY235" s="36"/>
      <c r="CZ235" s="36"/>
      <c r="DA235" s="36"/>
      <c r="DB235" s="36"/>
      <c r="DC235" s="36"/>
      <c r="DD235" s="36"/>
      <c r="DE235" s="36"/>
      <c r="DF235" s="36"/>
      <c r="DG235" s="36"/>
      <c r="DH235" s="36"/>
      <c r="DI235" s="36"/>
      <c r="DJ235" s="36"/>
      <c r="DK235" s="36"/>
      <c r="DL235" s="36"/>
      <c r="DM235" s="36"/>
      <c r="DN235" s="36"/>
      <c r="DO235" s="36"/>
      <c r="DP235" s="36"/>
      <c r="DQ235" s="36"/>
      <c r="DR235" s="36"/>
      <c r="DS235" s="36"/>
      <c r="DT235" s="36"/>
      <c r="DU235" s="36"/>
      <c r="DV235" s="36"/>
      <c r="DW235" s="36"/>
      <c r="DX235" s="36"/>
      <c r="DY235" s="36"/>
      <c r="DZ235" s="36"/>
      <c r="EA235" s="36"/>
      <c r="EB235" s="36"/>
      <c r="EC235" s="36"/>
      <c r="ED235" s="36"/>
      <c r="EE235" s="36"/>
      <c r="EF235" s="36"/>
      <c r="EG235" s="36"/>
      <c r="EH235" s="36"/>
      <c r="EI235" s="36"/>
      <c r="EJ235" s="36"/>
      <c r="EK235" s="36"/>
      <c r="EL235" s="36"/>
      <c r="EM235" s="36"/>
      <c r="EN235" s="36"/>
    </row>
    <row r="236" spans="1:144">
      <c r="A236" s="36"/>
      <c r="B236" s="36"/>
      <c r="C236" s="144"/>
      <c r="D236" s="144"/>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c r="BQ236" s="135"/>
      <c r="BR236" s="135"/>
      <c r="BS236" s="135"/>
      <c r="BT236" s="135"/>
      <c r="BU236" s="135"/>
      <c r="BV236" s="135"/>
      <c r="BW236" s="135"/>
      <c r="BX236" s="135"/>
      <c r="BY236" s="135"/>
      <c r="BZ236" s="135"/>
      <c r="CA236" s="135"/>
      <c r="CB236" s="135"/>
      <c r="CC236" s="135"/>
      <c r="CD236" s="135"/>
      <c r="CE236" s="135"/>
      <c r="CF236" s="135"/>
      <c r="CG236" s="135"/>
      <c r="CH236" s="135"/>
      <c r="CI236" s="135"/>
      <c r="CJ236" s="135"/>
      <c r="CK236" s="135"/>
      <c r="CL236" s="135"/>
      <c r="CM236" s="135"/>
      <c r="CN236" s="135"/>
      <c r="CO236" s="135"/>
      <c r="CP236" s="135"/>
      <c r="CQ236" s="135"/>
      <c r="CR236" s="135"/>
      <c r="CU236" s="36"/>
      <c r="CV236" s="36"/>
      <c r="CW236" s="36"/>
      <c r="CX236" s="36"/>
      <c r="CY236" s="36"/>
      <c r="CZ236" s="36"/>
      <c r="DA236" s="36"/>
      <c r="DB236" s="36"/>
      <c r="DC236" s="36"/>
      <c r="DD236" s="36"/>
      <c r="DE236" s="36"/>
      <c r="DF236" s="36"/>
      <c r="DG236" s="36"/>
      <c r="DH236" s="36"/>
      <c r="DI236" s="36"/>
      <c r="DJ236" s="36"/>
      <c r="DK236" s="36"/>
      <c r="DL236" s="36"/>
      <c r="DM236" s="36"/>
      <c r="DN236" s="36"/>
      <c r="DO236" s="36"/>
      <c r="DP236" s="36"/>
      <c r="DQ236" s="36"/>
      <c r="DR236" s="36"/>
      <c r="DS236" s="36"/>
      <c r="DT236" s="36"/>
      <c r="DU236" s="36"/>
      <c r="DV236" s="36"/>
      <c r="DW236" s="36"/>
      <c r="DX236" s="36"/>
      <c r="DY236" s="36"/>
      <c r="DZ236" s="36"/>
      <c r="EA236" s="36"/>
      <c r="EB236" s="36"/>
      <c r="EC236" s="36"/>
      <c r="ED236" s="36"/>
      <c r="EE236" s="36"/>
      <c r="EF236" s="36"/>
      <c r="EG236" s="36"/>
      <c r="EH236" s="36"/>
      <c r="EI236" s="36"/>
      <c r="EJ236" s="36"/>
      <c r="EK236" s="36"/>
      <c r="EL236" s="36"/>
      <c r="EM236" s="36"/>
      <c r="EN236" s="36"/>
    </row>
    <row r="237" spans="1:144">
      <c r="A237" s="36"/>
      <c r="B237" s="36"/>
      <c r="C237" s="144"/>
      <c r="D237" s="144"/>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c r="AU237" s="135"/>
      <c r="AV237" s="135"/>
      <c r="AW237" s="135"/>
      <c r="AX237" s="135"/>
      <c r="AY237" s="135"/>
      <c r="AZ237" s="135"/>
      <c r="BA237" s="135"/>
      <c r="BB237" s="135"/>
      <c r="BC237" s="135"/>
      <c r="BD237" s="135"/>
      <c r="BE237" s="135"/>
      <c r="BF237" s="135"/>
      <c r="BG237" s="135"/>
      <c r="BH237" s="135"/>
      <c r="BI237" s="135"/>
      <c r="BJ237" s="135"/>
      <c r="BK237" s="135"/>
      <c r="BL237" s="135"/>
      <c r="BM237" s="135"/>
      <c r="BN237" s="135"/>
      <c r="BO237" s="135"/>
      <c r="BP237" s="135"/>
      <c r="BQ237" s="135"/>
      <c r="BR237" s="135"/>
      <c r="BS237" s="135"/>
      <c r="BT237" s="135"/>
      <c r="BU237" s="135"/>
      <c r="BV237" s="135"/>
      <c r="BW237" s="135"/>
      <c r="BX237" s="135"/>
      <c r="BY237" s="135"/>
      <c r="BZ237" s="135"/>
      <c r="CA237" s="135"/>
      <c r="CB237" s="135"/>
      <c r="CC237" s="135"/>
      <c r="CD237" s="135"/>
      <c r="CE237" s="135"/>
      <c r="CF237" s="135"/>
      <c r="CG237" s="135"/>
      <c r="CH237" s="135"/>
      <c r="CI237" s="135"/>
      <c r="CJ237" s="135"/>
      <c r="CK237" s="135"/>
      <c r="CL237" s="135"/>
      <c r="CM237" s="135"/>
      <c r="CN237" s="135"/>
      <c r="CO237" s="135"/>
      <c r="CP237" s="135"/>
      <c r="CQ237" s="135"/>
      <c r="CR237" s="135"/>
      <c r="CU237" s="36"/>
      <c r="CV237" s="36"/>
      <c r="CW237" s="36"/>
      <c r="CX237" s="36"/>
      <c r="CY237" s="36"/>
      <c r="CZ237" s="36"/>
      <c r="DA237" s="36"/>
      <c r="DB237" s="36"/>
      <c r="DC237" s="36"/>
      <c r="DD237" s="36"/>
      <c r="DE237" s="36"/>
      <c r="DF237" s="36"/>
      <c r="DG237" s="36"/>
      <c r="DH237" s="36"/>
      <c r="DI237" s="36"/>
      <c r="DJ237" s="36"/>
      <c r="DK237" s="36"/>
      <c r="DL237" s="36"/>
      <c r="DM237" s="36"/>
      <c r="DN237" s="36"/>
      <c r="DO237" s="36"/>
      <c r="DP237" s="36"/>
      <c r="DQ237" s="36"/>
      <c r="DR237" s="36"/>
      <c r="DS237" s="36"/>
      <c r="DT237" s="36"/>
      <c r="DU237" s="36"/>
      <c r="DV237" s="36"/>
      <c r="DW237" s="36"/>
      <c r="DX237" s="36"/>
      <c r="DY237" s="36"/>
      <c r="DZ237" s="36"/>
      <c r="EA237" s="36"/>
      <c r="EB237" s="36"/>
      <c r="EC237" s="36"/>
      <c r="ED237" s="36"/>
      <c r="EE237" s="36"/>
      <c r="EF237" s="36"/>
      <c r="EG237" s="36"/>
      <c r="EH237" s="36"/>
      <c r="EI237" s="36"/>
      <c r="EJ237" s="36"/>
      <c r="EK237" s="36"/>
      <c r="EL237" s="36"/>
      <c r="EM237" s="36"/>
      <c r="EN237" s="36"/>
    </row>
    <row r="238" spans="1:144">
      <c r="A238" s="36"/>
      <c r="B238" s="36"/>
      <c r="C238" s="144"/>
      <c r="D238" s="144"/>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35"/>
      <c r="BG238" s="135"/>
      <c r="BH238" s="135"/>
      <c r="BI238" s="135"/>
      <c r="BJ238" s="135"/>
      <c r="BK238" s="135"/>
      <c r="BL238" s="135"/>
      <c r="BM238" s="135"/>
      <c r="BN238" s="135"/>
      <c r="BO238" s="135"/>
      <c r="BP238" s="135"/>
      <c r="BQ238" s="135"/>
      <c r="BR238" s="135"/>
      <c r="BS238" s="135"/>
      <c r="BT238" s="135"/>
      <c r="BU238" s="135"/>
      <c r="BV238" s="135"/>
      <c r="BW238" s="135"/>
      <c r="BX238" s="135"/>
      <c r="BY238" s="135"/>
      <c r="BZ238" s="135"/>
      <c r="CA238" s="135"/>
      <c r="CB238" s="135"/>
      <c r="CC238" s="135"/>
      <c r="CD238" s="135"/>
      <c r="CE238" s="135"/>
      <c r="CF238" s="135"/>
      <c r="CG238" s="135"/>
      <c r="CH238" s="135"/>
      <c r="CI238" s="135"/>
      <c r="CJ238" s="135"/>
      <c r="CK238" s="135"/>
      <c r="CL238" s="135"/>
      <c r="CM238" s="135"/>
      <c r="CN238" s="135"/>
      <c r="CO238" s="135"/>
      <c r="CP238" s="135"/>
      <c r="CQ238" s="135"/>
      <c r="CR238" s="135"/>
      <c r="CU238" s="36"/>
      <c r="CV238" s="36"/>
      <c r="CW238" s="36"/>
      <c r="CX238" s="36"/>
      <c r="CY238" s="36"/>
      <c r="CZ238" s="36"/>
      <c r="DA238" s="36"/>
      <c r="DB238" s="36"/>
      <c r="DC238" s="36"/>
      <c r="DD238" s="36"/>
      <c r="DE238" s="36"/>
      <c r="DF238" s="36"/>
      <c r="DG238" s="36"/>
      <c r="DH238" s="36"/>
      <c r="DI238" s="36"/>
      <c r="DJ238" s="36"/>
      <c r="DK238" s="36"/>
      <c r="DL238" s="36"/>
      <c r="DM238" s="36"/>
      <c r="DN238" s="36"/>
      <c r="DO238" s="36"/>
      <c r="DP238" s="36"/>
      <c r="DQ238" s="36"/>
      <c r="DR238" s="36"/>
      <c r="DS238" s="36"/>
      <c r="DT238" s="36"/>
      <c r="DU238" s="36"/>
      <c r="DV238" s="36"/>
      <c r="DW238" s="36"/>
      <c r="DX238" s="36"/>
      <c r="DY238" s="36"/>
      <c r="DZ238" s="36"/>
      <c r="EA238" s="36"/>
      <c r="EB238" s="36"/>
      <c r="EC238" s="36"/>
      <c r="ED238" s="36"/>
      <c r="EE238" s="36"/>
      <c r="EF238" s="36"/>
      <c r="EG238" s="36"/>
      <c r="EH238" s="36"/>
      <c r="EI238" s="36"/>
      <c r="EJ238" s="36"/>
      <c r="EK238" s="36"/>
      <c r="EL238" s="36"/>
      <c r="EM238" s="36"/>
      <c r="EN238" s="36"/>
    </row>
    <row r="239" spans="1:144">
      <c r="A239" s="36"/>
      <c r="B239" s="36"/>
      <c r="C239" s="144"/>
      <c r="D239" s="144"/>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c r="BM239" s="135"/>
      <c r="BN239" s="135"/>
      <c r="BO239" s="135"/>
      <c r="BP239" s="135"/>
      <c r="BQ239" s="135"/>
      <c r="BR239" s="135"/>
      <c r="BS239" s="135"/>
      <c r="BT239" s="135"/>
      <c r="BU239" s="135"/>
      <c r="BV239" s="135"/>
      <c r="BW239" s="135"/>
      <c r="BX239" s="135"/>
      <c r="BY239" s="135"/>
      <c r="BZ239" s="135"/>
      <c r="CA239" s="135"/>
      <c r="CB239" s="135"/>
      <c r="CC239" s="135"/>
      <c r="CD239" s="135"/>
      <c r="CE239" s="135"/>
      <c r="CF239" s="135"/>
      <c r="CG239" s="135"/>
      <c r="CH239" s="135"/>
      <c r="CI239" s="135"/>
      <c r="CJ239" s="135"/>
      <c r="CK239" s="135"/>
      <c r="CL239" s="135"/>
      <c r="CM239" s="135"/>
      <c r="CN239" s="135"/>
      <c r="CO239" s="135"/>
      <c r="CP239" s="135"/>
      <c r="CQ239" s="135"/>
      <c r="CR239" s="135"/>
      <c r="CU239" s="36"/>
      <c r="CV239" s="36"/>
      <c r="CW239" s="36"/>
      <c r="CX239" s="36"/>
      <c r="CY239" s="36"/>
      <c r="CZ239" s="36"/>
      <c r="DA239" s="36"/>
      <c r="DB239" s="36"/>
      <c r="DC239" s="36"/>
      <c r="DD239" s="36"/>
      <c r="DE239" s="36"/>
      <c r="DF239" s="36"/>
      <c r="DG239" s="36"/>
      <c r="DH239" s="36"/>
      <c r="DI239" s="36"/>
      <c r="DJ239" s="36"/>
      <c r="DK239" s="36"/>
      <c r="DL239" s="36"/>
      <c r="DM239" s="36"/>
      <c r="DN239" s="36"/>
      <c r="DO239" s="36"/>
      <c r="DP239" s="36"/>
      <c r="DQ239" s="36"/>
      <c r="DR239" s="36"/>
      <c r="DS239" s="36"/>
      <c r="DT239" s="36"/>
      <c r="DU239" s="36"/>
      <c r="DV239" s="36"/>
      <c r="DW239" s="36"/>
      <c r="DX239" s="36"/>
      <c r="DY239" s="36"/>
      <c r="DZ239" s="36"/>
      <c r="EA239" s="36"/>
      <c r="EB239" s="36"/>
      <c r="EC239" s="36"/>
      <c r="ED239" s="36"/>
      <c r="EE239" s="36"/>
      <c r="EF239" s="36"/>
      <c r="EG239" s="36"/>
      <c r="EH239" s="36"/>
      <c r="EI239" s="36"/>
      <c r="EJ239" s="36"/>
      <c r="EK239" s="36"/>
      <c r="EL239" s="36"/>
      <c r="EM239" s="36"/>
      <c r="EN239" s="36"/>
    </row>
    <row r="240" spans="1:144">
      <c r="A240" s="36"/>
      <c r="B240" s="36"/>
      <c r="C240" s="144"/>
      <c r="D240" s="144"/>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35"/>
      <c r="BG240" s="135"/>
      <c r="BH240" s="135"/>
      <c r="BI240" s="135"/>
      <c r="BJ240" s="135"/>
      <c r="BK240" s="135"/>
      <c r="BL240" s="135"/>
      <c r="BM240" s="135"/>
      <c r="BN240" s="135"/>
      <c r="BO240" s="135"/>
      <c r="BP240" s="135"/>
      <c r="BQ240" s="135"/>
      <c r="BR240" s="135"/>
      <c r="BS240" s="135"/>
      <c r="BT240" s="135"/>
      <c r="BU240" s="135"/>
      <c r="BV240" s="135"/>
      <c r="BW240" s="135"/>
      <c r="BX240" s="135"/>
      <c r="BY240" s="135"/>
      <c r="BZ240" s="135"/>
      <c r="CA240" s="135"/>
      <c r="CB240" s="135"/>
      <c r="CC240" s="135"/>
      <c r="CD240" s="135"/>
      <c r="CE240" s="135"/>
      <c r="CF240" s="135"/>
      <c r="CG240" s="135"/>
      <c r="CH240" s="135"/>
      <c r="CI240" s="135"/>
      <c r="CJ240" s="135"/>
      <c r="CK240" s="135"/>
      <c r="CL240" s="135"/>
      <c r="CM240" s="135"/>
      <c r="CN240" s="135"/>
      <c r="CO240" s="135"/>
      <c r="CP240" s="135"/>
      <c r="CQ240" s="135"/>
      <c r="CR240" s="135"/>
      <c r="CU240" s="36"/>
      <c r="CV240" s="36"/>
      <c r="CW240" s="36"/>
      <c r="CX240" s="36"/>
      <c r="CY240" s="36"/>
      <c r="CZ240" s="36"/>
      <c r="DA240" s="36"/>
      <c r="DB240" s="36"/>
      <c r="DC240" s="36"/>
      <c r="DD240" s="36"/>
      <c r="DE240" s="36"/>
      <c r="DF240" s="36"/>
      <c r="DG240" s="36"/>
      <c r="DH240" s="36"/>
      <c r="DI240" s="36"/>
      <c r="DJ240" s="36"/>
      <c r="DK240" s="36"/>
      <c r="DL240" s="36"/>
      <c r="DM240" s="36"/>
      <c r="DN240" s="36"/>
      <c r="DO240" s="36"/>
      <c r="DP240" s="36"/>
      <c r="DQ240" s="36"/>
      <c r="DR240" s="36"/>
      <c r="DS240" s="36"/>
      <c r="DT240" s="36"/>
      <c r="DU240" s="36"/>
      <c r="DV240" s="36"/>
      <c r="DW240" s="36"/>
      <c r="DX240" s="36"/>
      <c r="DY240" s="36"/>
      <c r="DZ240" s="36"/>
      <c r="EA240" s="36"/>
      <c r="EB240" s="36"/>
      <c r="EC240" s="36"/>
      <c r="ED240" s="36"/>
      <c r="EE240" s="36"/>
      <c r="EF240" s="36"/>
      <c r="EG240" s="36"/>
      <c r="EH240" s="36"/>
      <c r="EI240" s="36"/>
      <c r="EJ240" s="36"/>
      <c r="EK240" s="36"/>
      <c r="EL240" s="36"/>
      <c r="EM240" s="36"/>
      <c r="EN240" s="36"/>
    </row>
    <row r="241" spans="1:144">
      <c r="A241" s="36"/>
      <c r="B241" s="36"/>
      <c r="C241" s="144"/>
      <c r="D241" s="144"/>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c r="AU241" s="135"/>
      <c r="AV241" s="135"/>
      <c r="AW241" s="135"/>
      <c r="AX241" s="135"/>
      <c r="AY241" s="135"/>
      <c r="AZ241" s="135"/>
      <c r="BA241" s="135"/>
      <c r="BB241" s="135"/>
      <c r="BC241" s="135"/>
      <c r="BD241" s="135"/>
      <c r="BE241" s="135"/>
      <c r="BF241" s="135"/>
      <c r="BG241" s="135"/>
      <c r="BH241" s="135"/>
      <c r="BI241" s="135"/>
      <c r="BJ241" s="135"/>
      <c r="BK241" s="135"/>
      <c r="BL241" s="135"/>
      <c r="BM241" s="135"/>
      <c r="BN241" s="135"/>
      <c r="BO241" s="135"/>
      <c r="BP241" s="135"/>
      <c r="BQ241" s="135"/>
      <c r="BR241" s="135"/>
      <c r="BS241" s="135"/>
      <c r="BT241" s="135"/>
      <c r="BU241" s="135"/>
      <c r="BV241" s="135"/>
      <c r="BW241" s="135"/>
      <c r="BX241" s="135"/>
      <c r="BY241" s="135"/>
      <c r="BZ241" s="135"/>
      <c r="CA241" s="135"/>
      <c r="CB241" s="135"/>
      <c r="CC241" s="135"/>
      <c r="CD241" s="135"/>
      <c r="CE241" s="135"/>
      <c r="CF241" s="135"/>
      <c r="CG241" s="135"/>
      <c r="CH241" s="135"/>
      <c r="CI241" s="135"/>
      <c r="CJ241" s="135"/>
      <c r="CK241" s="135"/>
      <c r="CL241" s="135"/>
      <c r="CM241" s="135"/>
      <c r="CN241" s="135"/>
      <c r="CO241" s="135"/>
      <c r="CP241" s="135"/>
      <c r="CQ241" s="135"/>
      <c r="CR241" s="135"/>
      <c r="CU241" s="36"/>
      <c r="CV241" s="36"/>
      <c r="CW241" s="36"/>
      <c r="CX241" s="36"/>
      <c r="CY241" s="36"/>
      <c r="CZ241" s="36"/>
      <c r="DA241" s="36"/>
      <c r="DB241" s="36"/>
      <c r="DC241" s="36"/>
      <c r="DD241" s="36"/>
      <c r="DE241" s="36"/>
      <c r="DF241" s="36"/>
      <c r="DG241" s="36"/>
      <c r="DH241" s="36"/>
      <c r="DI241" s="36"/>
      <c r="DJ241" s="36"/>
      <c r="DK241" s="36"/>
      <c r="DL241" s="36"/>
      <c r="DM241" s="36"/>
      <c r="DN241" s="36"/>
      <c r="DO241" s="36"/>
      <c r="DP241" s="36"/>
      <c r="DQ241" s="36"/>
      <c r="DR241" s="36"/>
      <c r="DS241" s="36"/>
      <c r="DT241" s="36"/>
      <c r="DU241" s="36"/>
      <c r="DV241" s="36"/>
      <c r="DW241" s="36"/>
      <c r="DX241" s="36"/>
      <c r="DY241" s="36"/>
      <c r="DZ241" s="36"/>
      <c r="EA241" s="36"/>
      <c r="EB241" s="36"/>
      <c r="EC241" s="36"/>
      <c r="ED241" s="36"/>
      <c r="EE241" s="36"/>
      <c r="EF241" s="36"/>
      <c r="EG241" s="36"/>
      <c r="EH241" s="36"/>
      <c r="EI241" s="36"/>
      <c r="EJ241" s="36"/>
      <c r="EK241" s="36"/>
      <c r="EL241" s="36"/>
      <c r="EM241" s="36"/>
      <c r="EN241" s="36"/>
    </row>
    <row r="242" spans="1:144">
      <c r="A242" s="36"/>
      <c r="B242" s="36"/>
      <c r="C242" s="144"/>
      <c r="D242" s="144"/>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c r="BG242" s="135"/>
      <c r="BH242" s="135"/>
      <c r="BI242" s="135"/>
      <c r="BJ242" s="135"/>
      <c r="BK242" s="135"/>
      <c r="BL242" s="135"/>
      <c r="BM242" s="135"/>
      <c r="BN242" s="135"/>
      <c r="BO242" s="135"/>
      <c r="BP242" s="135"/>
      <c r="BQ242" s="135"/>
      <c r="BR242" s="135"/>
      <c r="BS242" s="135"/>
      <c r="BT242" s="135"/>
      <c r="BU242" s="135"/>
      <c r="BV242" s="135"/>
      <c r="BW242" s="135"/>
      <c r="BX242" s="135"/>
      <c r="BY242" s="135"/>
      <c r="BZ242" s="135"/>
      <c r="CA242" s="135"/>
      <c r="CB242" s="135"/>
      <c r="CC242" s="135"/>
      <c r="CD242" s="135"/>
      <c r="CE242" s="135"/>
      <c r="CF242" s="135"/>
      <c r="CG242" s="135"/>
      <c r="CH242" s="135"/>
      <c r="CI242" s="135"/>
      <c r="CJ242" s="135"/>
      <c r="CK242" s="135"/>
      <c r="CL242" s="135"/>
      <c r="CM242" s="135"/>
      <c r="CN242" s="135"/>
      <c r="CO242" s="135"/>
      <c r="CP242" s="135"/>
      <c r="CQ242" s="135"/>
      <c r="CR242" s="135"/>
      <c r="CU242" s="36"/>
      <c r="CV242" s="36"/>
      <c r="CW242" s="36"/>
      <c r="CX242" s="36"/>
      <c r="CY242" s="36"/>
      <c r="CZ242" s="36"/>
      <c r="DA242" s="36"/>
      <c r="DB242" s="36"/>
      <c r="DC242" s="36"/>
      <c r="DD242" s="36"/>
      <c r="DE242" s="36"/>
      <c r="DF242" s="36"/>
      <c r="DG242" s="36"/>
      <c r="DH242" s="36"/>
      <c r="DI242" s="36"/>
      <c r="DJ242" s="36"/>
      <c r="DK242" s="36"/>
      <c r="DL242" s="36"/>
      <c r="DM242" s="36"/>
      <c r="DN242" s="36"/>
      <c r="DO242" s="36"/>
      <c r="DP242" s="36"/>
      <c r="DQ242" s="36"/>
      <c r="DR242" s="36"/>
      <c r="DS242" s="36"/>
      <c r="DT242" s="36"/>
      <c r="DU242" s="36"/>
      <c r="DV242" s="36"/>
      <c r="DW242" s="36"/>
      <c r="DX242" s="36"/>
      <c r="DY242" s="36"/>
      <c r="DZ242" s="36"/>
      <c r="EA242" s="36"/>
      <c r="EB242" s="36"/>
      <c r="EC242" s="36"/>
      <c r="ED242" s="36"/>
      <c r="EE242" s="36"/>
      <c r="EF242" s="36"/>
      <c r="EG242" s="36"/>
      <c r="EH242" s="36"/>
      <c r="EI242" s="36"/>
      <c r="EJ242" s="36"/>
      <c r="EK242" s="36"/>
      <c r="EL242" s="36"/>
      <c r="EM242" s="36"/>
      <c r="EN242" s="36"/>
    </row>
    <row r="243" spans="1:144">
      <c r="A243" s="36"/>
      <c r="B243" s="36"/>
      <c r="C243" s="144"/>
      <c r="D243" s="144"/>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c r="BC243" s="135"/>
      <c r="BD243" s="135"/>
      <c r="BE243" s="135"/>
      <c r="BF243" s="135"/>
      <c r="BG243" s="135"/>
      <c r="BH243" s="135"/>
      <c r="BI243" s="135"/>
      <c r="BJ243" s="135"/>
      <c r="BK243" s="135"/>
      <c r="BL243" s="135"/>
      <c r="BM243" s="135"/>
      <c r="BN243" s="135"/>
      <c r="BO243" s="135"/>
      <c r="BP243" s="135"/>
      <c r="BQ243" s="135"/>
      <c r="BR243" s="135"/>
      <c r="BS243" s="135"/>
      <c r="BT243" s="135"/>
      <c r="BU243" s="135"/>
      <c r="BV243" s="135"/>
      <c r="BW243" s="135"/>
      <c r="BX243" s="135"/>
      <c r="BY243" s="135"/>
      <c r="BZ243" s="135"/>
      <c r="CA243" s="135"/>
      <c r="CB243" s="135"/>
      <c r="CC243" s="135"/>
      <c r="CD243" s="135"/>
      <c r="CE243" s="135"/>
      <c r="CF243" s="135"/>
      <c r="CG243" s="135"/>
      <c r="CH243" s="135"/>
      <c r="CI243" s="135"/>
      <c r="CJ243" s="135"/>
      <c r="CK243" s="135"/>
      <c r="CL243" s="135"/>
      <c r="CM243" s="135"/>
      <c r="CN243" s="135"/>
      <c r="CO243" s="135"/>
      <c r="CP243" s="135"/>
      <c r="CQ243" s="135"/>
      <c r="CR243" s="135"/>
      <c r="CU243" s="36"/>
      <c r="CV243" s="36"/>
      <c r="CW243" s="36"/>
      <c r="CX243" s="36"/>
      <c r="CY243" s="36"/>
      <c r="CZ243" s="36"/>
      <c r="DA243" s="36"/>
      <c r="DB243" s="36"/>
      <c r="DC243" s="36"/>
      <c r="DD243" s="36"/>
      <c r="DE243" s="36"/>
      <c r="DF243" s="36"/>
      <c r="DG243" s="36"/>
      <c r="DH243" s="36"/>
      <c r="DI243" s="36"/>
      <c r="DJ243" s="36"/>
      <c r="DK243" s="36"/>
      <c r="DL243" s="36"/>
      <c r="DM243" s="36"/>
      <c r="DN243" s="36"/>
      <c r="DO243" s="36"/>
      <c r="DP243" s="36"/>
      <c r="DQ243" s="36"/>
      <c r="DR243" s="36"/>
      <c r="DS243" s="36"/>
      <c r="DT243" s="36"/>
      <c r="DU243" s="36"/>
      <c r="DV243" s="36"/>
      <c r="DW243" s="36"/>
      <c r="DX243" s="36"/>
      <c r="DY243" s="36"/>
      <c r="DZ243" s="36"/>
      <c r="EA243" s="36"/>
      <c r="EB243" s="36"/>
      <c r="EC243" s="36"/>
      <c r="ED243" s="36"/>
      <c r="EE243" s="36"/>
      <c r="EF243" s="36"/>
      <c r="EG243" s="36"/>
      <c r="EH243" s="36"/>
      <c r="EI243" s="36"/>
      <c r="EJ243" s="36"/>
      <c r="EK243" s="36"/>
      <c r="EL243" s="36"/>
      <c r="EM243" s="36"/>
      <c r="EN243" s="36"/>
    </row>
    <row r="244" spans="1:144">
      <c r="A244" s="36"/>
      <c r="B244" s="36"/>
      <c r="C244" s="144"/>
      <c r="D244" s="144"/>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c r="BM244" s="135"/>
      <c r="BN244" s="135"/>
      <c r="BO244" s="135"/>
      <c r="BP244" s="135"/>
      <c r="BQ244" s="135"/>
      <c r="BR244" s="135"/>
      <c r="BS244" s="135"/>
      <c r="BT244" s="135"/>
      <c r="BU244" s="135"/>
      <c r="BV244" s="135"/>
      <c r="BW244" s="135"/>
      <c r="BX244" s="135"/>
      <c r="BY244" s="135"/>
      <c r="BZ244" s="135"/>
      <c r="CA244" s="135"/>
      <c r="CB244" s="135"/>
      <c r="CC244" s="135"/>
      <c r="CD244" s="135"/>
      <c r="CE244" s="135"/>
      <c r="CF244" s="135"/>
      <c r="CG244" s="135"/>
      <c r="CH244" s="135"/>
      <c r="CI244" s="135"/>
      <c r="CJ244" s="135"/>
      <c r="CK244" s="135"/>
      <c r="CL244" s="135"/>
      <c r="CM244" s="135"/>
      <c r="CN244" s="135"/>
      <c r="CO244" s="135"/>
      <c r="CP244" s="135"/>
      <c r="CQ244" s="135"/>
      <c r="CR244" s="135"/>
      <c r="CU244" s="36"/>
      <c r="CV244" s="36"/>
      <c r="CW244" s="36"/>
      <c r="CX244" s="36"/>
      <c r="CY244" s="36"/>
      <c r="CZ244" s="36"/>
      <c r="DA244" s="36"/>
      <c r="DB244" s="36"/>
      <c r="DC244" s="36"/>
      <c r="DD244" s="36"/>
      <c r="DE244" s="36"/>
      <c r="DF244" s="36"/>
      <c r="DG244" s="36"/>
      <c r="DH244" s="36"/>
      <c r="DI244" s="36"/>
      <c r="DJ244" s="36"/>
      <c r="DK244" s="36"/>
      <c r="DL244" s="36"/>
      <c r="DM244" s="36"/>
      <c r="DN244" s="36"/>
      <c r="DO244" s="36"/>
      <c r="DP244" s="36"/>
      <c r="DQ244" s="36"/>
      <c r="DR244" s="36"/>
      <c r="DS244" s="36"/>
      <c r="DT244" s="36"/>
      <c r="DU244" s="36"/>
      <c r="DV244" s="36"/>
      <c r="DW244" s="36"/>
      <c r="DX244" s="36"/>
      <c r="DY244" s="36"/>
      <c r="DZ244" s="36"/>
      <c r="EA244" s="36"/>
      <c r="EB244" s="36"/>
      <c r="EC244" s="36"/>
      <c r="ED244" s="36"/>
      <c r="EE244" s="36"/>
      <c r="EF244" s="36"/>
      <c r="EG244" s="36"/>
      <c r="EH244" s="36"/>
      <c r="EI244" s="36"/>
      <c r="EJ244" s="36"/>
      <c r="EK244" s="36"/>
      <c r="EL244" s="36"/>
      <c r="EM244" s="36"/>
      <c r="EN244" s="36"/>
    </row>
    <row r="245" spans="1:144">
      <c r="A245" s="36"/>
      <c r="B245" s="36"/>
      <c r="C245" s="144"/>
      <c r="D245" s="144"/>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c r="BM245" s="135"/>
      <c r="BN245" s="135"/>
      <c r="BO245" s="135"/>
      <c r="BP245" s="135"/>
      <c r="BQ245" s="135"/>
      <c r="BR245" s="135"/>
      <c r="BS245" s="135"/>
      <c r="BT245" s="135"/>
      <c r="BU245" s="135"/>
      <c r="BV245" s="135"/>
      <c r="BW245" s="135"/>
      <c r="BX245" s="135"/>
      <c r="BY245" s="135"/>
      <c r="BZ245" s="135"/>
      <c r="CA245" s="135"/>
      <c r="CB245" s="135"/>
      <c r="CC245" s="135"/>
      <c r="CD245" s="135"/>
      <c r="CE245" s="135"/>
      <c r="CF245" s="135"/>
      <c r="CG245" s="135"/>
      <c r="CH245" s="135"/>
      <c r="CI245" s="135"/>
      <c r="CJ245" s="135"/>
      <c r="CK245" s="135"/>
      <c r="CL245" s="135"/>
      <c r="CM245" s="135"/>
      <c r="CN245" s="135"/>
      <c r="CO245" s="135"/>
      <c r="CP245" s="135"/>
      <c r="CQ245" s="135"/>
      <c r="CR245" s="135"/>
      <c r="CU245" s="36"/>
      <c r="CV245" s="36"/>
      <c r="CW245" s="36"/>
      <c r="CX245" s="36"/>
      <c r="CY245" s="36"/>
      <c r="CZ245" s="36"/>
      <c r="DA245" s="36"/>
      <c r="DB245" s="36"/>
      <c r="DC245" s="36"/>
      <c r="DD245" s="36"/>
      <c r="DE245" s="36"/>
      <c r="DF245" s="36"/>
      <c r="DG245" s="36"/>
      <c r="DH245" s="36"/>
      <c r="DI245" s="36"/>
      <c r="DJ245" s="36"/>
      <c r="DK245" s="36"/>
      <c r="DL245" s="36"/>
      <c r="DM245" s="36"/>
      <c r="DN245" s="36"/>
      <c r="DO245" s="36"/>
      <c r="DP245" s="36"/>
      <c r="DQ245" s="36"/>
      <c r="DR245" s="36"/>
      <c r="DS245" s="36"/>
      <c r="DT245" s="36"/>
      <c r="DU245" s="36"/>
      <c r="DV245" s="36"/>
      <c r="DW245" s="36"/>
      <c r="DX245" s="36"/>
      <c r="DY245" s="36"/>
      <c r="DZ245" s="36"/>
      <c r="EA245" s="36"/>
      <c r="EB245" s="36"/>
      <c r="EC245" s="36"/>
      <c r="ED245" s="36"/>
      <c r="EE245" s="36"/>
      <c r="EF245" s="36"/>
      <c r="EG245" s="36"/>
      <c r="EH245" s="36"/>
      <c r="EI245" s="36"/>
      <c r="EJ245" s="36"/>
      <c r="EK245" s="36"/>
      <c r="EL245" s="36"/>
      <c r="EM245" s="36"/>
      <c r="EN245" s="36"/>
    </row>
    <row r="246" spans="1:144">
      <c r="A246" s="36"/>
      <c r="B246" s="36"/>
      <c r="C246" s="144"/>
      <c r="D246" s="144"/>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c r="BQ246" s="135"/>
      <c r="BR246" s="135"/>
      <c r="BS246" s="135"/>
      <c r="BT246" s="135"/>
      <c r="BU246" s="135"/>
      <c r="BV246" s="135"/>
      <c r="BW246" s="135"/>
      <c r="BX246" s="135"/>
      <c r="BY246" s="135"/>
      <c r="BZ246" s="135"/>
      <c r="CA246" s="135"/>
      <c r="CB246" s="135"/>
      <c r="CC246" s="135"/>
      <c r="CD246" s="135"/>
      <c r="CE246" s="135"/>
      <c r="CF246" s="135"/>
      <c r="CG246" s="135"/>
      <c r="CH246" s="135"/>
      <c r="CI246" s="135"/>
      <c r="CJ246" s="135"/>
      <c r="CK246" s="135"/>
      <c r="CL246" s="135"/>
      <c r="CM246" s="135"/>
      <c r="CN246" s="135"/>
      <c r="CO246" s="135"/>
      <c r="CP246" s="135"/>
      <c r="CQ246" s="135"/>
      <c r="CR246" s="135"/>
      <c r="CU246" s="36"/>
      <c r="CV246" s="36"/>
      <c r="CW246" s="36"/>
      <c r="CX246" s="36"/>
      <c r="CY246" s="36"/>
      <c r="CZ246" s="36"/>
      <c r="DA246" s="36"/>
      <c r="DB246" s="36"/>
      <c r="DC246" s="36"/>
      <c r="DD246" s="36"/>
      <c r="DE246" s="36"/>
      <c r="DF246" s="36"/>
      <c r="DG246" s="36"/>
      <c r="DH246" s="36"/>
      <c r="DI246" s="36"/>
      <c r="DJ246" s="36"/>
      <c r="DK246" s="36"/>
      <c r="DL246" s="36"/>
      <c r="DM246" s="36"/>
      <c r="DN246" s="36"/>
      <c r="DO246" s="36"/>
      <c r="DP246" s="36"/>
      <c r="DQ246" s="36"/>
      <c r="DR246" s="36"/>
      <c r="DS246" s="36"/>
      <c r="DT246" s="36"/>
      <c r="DU246" s="36"/>
      <c r="DV246" s="36"/>
      <c r="DW246" s="36"/>
      <c r="DX246" s="36"/>
      <c r="DY246" s="36"/>
      <c r="DZ246" s="36"/>
      <c r="EA246" s="36"/>
      <c r="EB246" s="36"/>
      <c r="EC246" s="36"/>
      <c r="ED246" s="36"/>
      <c r="EE246" s="36"/>
      <c r="EF246" s="36"/>
      <c r="EG246" s="36"/>
      <c r="EH246" s="36"/>
      <c r="EI246" s="36"/>
      <c r="EJ246" s="36"/>
      <c r="EK246" s="36"/>
      <c r="EL246" s="36"/>
      <c r="EM246" s="36"/>
      <c r="EN246" s="36"/>
    </row>
    <row r="247" spans="1:144">
      <c r="A247" s="36"/>
      <c r="B247" s="36"/>
      <c r="C247" s="144"/>
      <c r="D247" s="144"/>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c r="BC247" s="135"/>
      <c r="BD247" s="135"/>
      <c r="BE247" s="135"/>
      <c r="BF247" s="135"/>
      <c r="BG247" s="135"/>
      <c r="BH247" s="135"/>
      <c r="BI247" s="135"/>
      <c r="BJ247" s="135"/>
      <c r="BK247" s="135"/>
      <c r="BL247" s="135"/>
      <c r="BM247" s="135"/>
      <c r="BN247" s="135"/>
      <c r="BO247" s="135"/>
      <c r="BP247" s="135"/>
      <c r="BQ247" s="135"/>
      <c r="BR247" s="135"/>
      <c r="BS247" s="135"/>
      <c r="BT247" s="135"/>
      <c r="BU247" s="135"/>
      <c r="BV247" s="135"/>
      <c r="BW247" s="135"/>
      <c r="BX247" s="135"/>
      <c r="BY247" s="135"/>
      <c r="BZ247" s="135"/>
      <c r="CA247" s="135"/>
      <c r="CB247" s="135"/>
      <c r="CC247" s="135"/>
      <c r="CD247" s="135"/>
      <c r="CE247" s="135"/>
      <c r="CF247" s="135"/>
      <c r="CG247" s="135"/>
      <c r="CH247" s="135"/>
      <c r="CI247" s="135"/>
      <c r="CJ247" s="135"/>
      <c r="CK247" s="135"/>
      <c r="CL247" s="135"/>
      <c r="CM247" s="135"/>
      <c r="CN247" s="135"/>
      <c r="CO247" s="135"/>
      <c r="CP247" s="135"/>
      <c r="CQ247" s="135"/>
      <c r="CR247" s="135"/>
      <c r="CU247" s="36"/>
      <c r="CV247" s="36"/>
      <c r="CW247" s="36"/>
      <c r="CX247" s="36"/>
      <c r="CY247" s="36"/>
      <c r="CZ247" s="36"/>
      <c r="DA247" s="36"/>
      <c r="DB247" s="36"/>
      <c r="DC247" s="36"/>
      <c r="DD247" s="36"/>
      <c r="DE247" s="36"/>
      <c r="DF247" s="36"/>
      <c r="DG247" s="36"/>
      <c r="DH247" s="36"/>
      <c r="DI247" s="36"/>
      <c r="DJ247" s="36"/>
      <c r="DK247" s="36"/>
      <c r="DL247" s="36"/>
      <c r="DM247" s="36"/>
      <c r="DN247" s="36"/>
      <c r="DO247" s="36"/>
      <c r="DP247" s="36"/>
      <c r="DQ247" s="36"/>
      <c r="DR247" s="36"/>
      <c r="DS247" s="36"/>
      <c r="DT247" s="36"/>
      <c r="DU247" s="36"/>
      <c r="DV247" s="36"/>
      <c r="DW247" s="36"/>
      <c r="DX247" s="36"/>
      <c r="DY247" s="36"/>
      <c r="DZ247" s="36"/>
      <c r="EA247" s="36"/>
      <c r="EB247" s="36"/>
      <c r="EC247" s="36"/>
      <c r="ED247" s="36"/>
      <c r="EE247" s="36"/>
      <c r="EF247" s="36"/>
      <c r="EG247" s="36"/>
      <c r="EH247" s="36"/>
      <c r="EI247" s="36"/>
      <c r="EJ247" s="36"/>
      <c r="EK247" s="36"/>
      <c r="EL247" s="36"/>
      <c r="EM247" s="36"/>
      <c r="EN247" s="36"/>
    </row>
    <row r="248" spans="1:144">
      <c r="A248" s="36"/>
      <c r="B248" s="36"/>
      <c r="C248" s="144"/>
      <c r="D248" s="144"/>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c r="BC248" s="135"/>
      <c r="BD248" s="135"/>
      <c r="BE248" s="135"/>
      <c r="BF248" s="135"/>
      <c r="BG248" s="135"/>
      <c r="BH248" s="135"/>
      <c r="BI248" s="135"/>
      <c r="BJ248" s="135"/>
      <c r="BK248" s="135"/>
      <c r="BL248" s="135"/>
      <c r="BM248" s="135"/>
      <c r="BN248" s="135"/>
      <c r="BO248" s="135"/>
      <c r="BP248" s="135"/>
      <c r="BQ248" s="135"/>
      <c r="BR248" s="135"/>
      <c r="BS248" s="135"/>
      <c r="BT248" s="135"/>
      <c r="BU248" s="135"/>
      <c r="BV248" s="135"/>
      <c r="BW248" s="135"/>
      <c r="BX248" s="135"/>
      <c r="BY248" s="135"/>
      <c r="BZ248" s="135"/>
      <c r="CA248" s="135"/>
      <c r="CB248" s="135"/>
      <c r="CC248" s="135"/>
      <c r="CD248" s="135"/>
      <c r="CE248" s="135"/>
      <c r="CF248" s="135"/>
      <c r="CG248" s="135"/>
      <c r="CH248" s="135"/>
      <c r="CI248" s="135"/>
      <c r="CJ248" s="135"/>
      <c r="CK248" s="135"/>
      <c r="CL248" s="135"/>
      <c r="CM248" s="135"/>
      <c r="CN248" s="135"/>
      <c r="CO248" s="135"/>
      <c r="CP248" s="135"/>
      <c r="CQ248" s="135"/>
      <c r="CR248" s="135"/>
      <c r="CU248" s="36"/>
      <c r="CV248" s="36"/>
      <c r="CW248" s="36"/>
      <c r="CX248" s="36"/>
      <c r="CY248" s="36"/>
      <c r="CZ248" s="36"/>
      <c r="DA248" s="36"/>
      <c r="DB248" s="36"/>
      <c r="DC248" s="36"/>
      <c r="DD248" s="36"/>
      <c r="DE248" s="36"/>
      <c r="DF248" s="36"/>
      <c r="DG248" s="36"/>
      <c r="DH248" s="36"/>
      <c r="DI248" s="36"/>
      <c r="DJ248" s="36"/>
      <c r="DK248" s="36"/>
      <c r="DL248" s="36"/>
      <c r="DM248" s="36"/>
      <c r="DN248" s="36"/>
      <c r="DO248" s="36"/>
      <c r="DP248" s="36"/>
      <c r="DQ248" s="36"/>
      <c r="DR248" s="36"/>
      <c r="DS248" s="36"/>
      <c r="DT248" s="36"/>
      <c r="DU248" s="36"/>
      <c r="DV248" s="36"/>
      <c r="DW248" s="36"/>
      <c r="DX248" s="36"/>
      <c r="DY248" s="36"/>
      <c r="DZ248" s="36"/>
      <c r="EA248" s="36"/>
      <c r="EB248" s="36"/>
      <c r="EC248" s="36"/>
      <c r="ED248" s="36"/>
      <c r="EE248" s="36"/>
      <c r="EF248" s="36"/>
      <c r="EG248" s="36"/>
      <c r="EH248" s="36"/>
      <c r="EI248" s="36"/>
      <c r="EJ248" s="36"/>
      <c r="EK248" s="36"/>
      <c r="EL248" s="36"/>
      <c r="EM248" s="36"/>
      <c r="EN248" s="36"/>
    </row>
    <row r="249" spans="1:144">
      <c r="A249" s="36"/>
      <c r="B249" s="36"/>
      <c r="C249" s="144"/>
      <c r="D249" s="144"/>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c r="BC249" s="135"/>
      <c r="BD249" s="135"/>
      <c r="BE249" s="135"/>
      <c r="BF249" s="135"/>
      <c r="BG249" s="135"/>
      <c r="BH249" s="135"/>
      <c r="BI249" s="135"/>
      <c r="BJ249" s="135"/>
      <c r="BK249" s="135"/>
      <c r="BL249" s="135"/>
      <c r="BM249" s="135"/>
      <c r="BN249" s="135"/>
      <c r="BO249" s="135"/>
      <c r="BP249" s="135"/>
      <c r="BQ249" s="135"/>
      <c r="BR249" s="135"/>
      <c r="BS249" s="135"/>
      <c r="BT249" s="135"/>
      <c r="BU249" s="135"/>
      <c r="BV249" s="135"/>
      <c r="BW249" s="135"/>
      <c r="BX249" s="135"/>
      <c r="BY249" s="135"/>
      <c r="BZ249" s="135"/>
      <c r="CA249" s="135"/>
      <c r="CB249" s="135"/>
      <c r="CC249" s="135"/>
      <c r="CD249" s="135"/>
      <c r="CE249" s="135"/>
      <c r="CF249" s="135"/>
      <c r="CG249" s="135"/>
      <c r="CH249" s="135"/>
      <c r="CI249" s="135"/>
      <c r="CJ249" s="135"/>
      <c r="CK249" s="135"/>
      <c r="CL249" s="135"/>
      <c r="CM249" s="135"/>
      <c r="CN249" s="135"/>
      <c r="CO249" s="135"/>
      <c r="CP249" s="135"/>
      <c r="CQ249" s="135"/>
      <c r="CR249" s="135"/>
      <c r="CU249" s="36"/>
      <c r="CV249" s="36"/>
      <c r="CW249" s="36"/>
      <c r="CX249" s="36"/>
      <c r="CY249" s="36"/>
      <c r="CZ249" s="36"/>
      <c r="DA249" s="36"/>
      <c r="DB249" s="36"/>
      <c r="DC249" s="36"/>
      <c r="DD249" s="36"/>
      <c r="DE249" s="36"/>
      <c r="DF249" s="36"/>
      <c r="DG249" s="36"/>
      <c r="DH249" s="36"/>
      <c r="DI249" s="36"/>
      <c r="DJ249" s="36"/>
      <c r="DK249" s="36"/>
      <c r="DL249" s="36"/>
      <c r="DM249" s="36"/>
      <c r="DN249" s="36"/>
      <c r="DO249" s="36"/>
      <c r="DP249" s="36"/>
      <c r="DQ249" s="36"/>
      <c r="DR249" s="36"/>
      <c r="DS249" s="36"/>
      <c r="DT249" s="36"/>
      <c r="DU249" s="36"/>
      <c r="DV249" s="36"/>
      <c r="DW249" s="36"/>
      <c r="DX249" s="36"/>
      <c r="DY249" s="36"/>
      <c r="DZ249" s="36"/>
      <c r="EA249" s="36"/>
      <c r="EB249" s="36"/>
      <c r="EC249" s="36"/>
      <c r="ED249" s="36"/>
      <c r="EE249" s="36"/>
      <c r="EF249" s="36"/>
      <c r="EG249" s="36"/>
      <c r="EH249" s="36"/>
      <c r="EI249" s="36"/>
      <c r="EJ249" s="36"/>
      <c r="EK249" s="36"/>
      <c r="EL249" s="36"/>
      <c r="EM249" s="36"/>
      <c r="EN249" s="36"/>
    </row>
    <row r="250" spans="1:144">
      <c r="A250" s="36"/>
      <c r="B250" s="36"/>
      <c r="C250" s="144"/>
      <c r="D250" s="144"/>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c r="BC250" s="135"/>
      <c r="BD250" s="135"/>
      <c r="BE250" s="135"/>
      <c r="BF250" s="135"/>
      <c r="BG250" s="135"/>
      <c r="BH250" s="135"/>
      <c r="BI250" s="135"/>
      <c r="BJ250" s="135"/>
      <c r="BK250" s="135"/>
      <c r="BL250" s="135"/>
      <c r="BM250" s="135"/>
      <c r="BN250" s="135"/>
      <c r="BO250" s="135"/>
      <c r="BP250" s="135"/>
      <c r="BQ250" s="135"/>
      <c r="BR250" s="135"/>
      <c r="BS250" s="135"/>
      <c r="BT250" s="135"/>
      <c r="BU250" s="135"/>
      <c r="BV250" s="135"/>
      <c r="BW250" s="135"/>
      <c r="BX250" s="135"/>
      <c r="BY250" s="135"/>
      <c r="BZ250" s="135"/>
      <c r="CA250" s="135"/>
      <c r="CB250" s="135"/>
      <c r="CC250" s="135"/>
      <c r="CD250" s="135"/>
      <c r="CE250" s="135"/>
      <c r="CF250" s="135"/>
      <c r="CG250" s="135"/>
      <c r="CH250" s="135"/>
      <c r="CI250" s="135"/>
      <c r="CJ250" s="135"/>
      <c r="CK250" s="135"/>
      <c r="CL250" s="135"/>
      <c r="CM250" s="135"/>
      <c r="CN250" s="135"/>
      <c r="CO250" s="135"/>
      <c r="CP250" s="135"/>
      <c r="CQ250" s="135"/>
      <c r="CR250" s="135"/>
      <c r="CU250" s="36"/>
      <c r="CV250" s="36"/>
      <c r="CW250" s="36"/>
      <c r="CX250" s="36"/>
      <c r="CY250" s="36"/>
      <c r="CZ250" s="36"/>
      <c r="DA250" s="36"/>
      <c r="DB250" s="36"/>
      <c r="DC250" s="36"/>
      <c r="DD250" s="36"/>
      <c r="DE250" s="36"/>
      <c r="DF250" s="36"/>
      <c r="DG250" s="36"/>
      <c r="DH250" s="36"/>
      <c r="DI250" s="36"/>
      <c r="DJ250" s="36"/>
      <c r="DK250" s="36"/>
      <c r="DL250" s="36"/>
      <c r="DM250" s="36"/>
      <c r="DN250" s="36"/>
      <c r="DO250" s="36"/>
      <c r="DP250" s="36"/>
      <c r="DQ250" s="36"/>
      <c r="DR250" s="36"/>
      <c r="DS250" s="36"/>
      <c r="DT250" s="36"/>
      <c r="DU250" s="36"/>
      <c r="DV250" s="36"/>
      <c r="DW250" s="36"/>
      <c r="DX250" s="36"/>
      <c r="DY250" s="36"/>
      <c r="DZ250" s="36"/>
      <c r="EA250" s="36"/>
      <c r="EB250" s="36"/>
      <c r="EC250" s="36"/>
      <c r="ED250" s="36"/>
      <c r="EE250" s="36"/>
      <c r="EF250" s="36"/>
      <c r="EG250" s="36"/>
      <c r="EH250" s="36"/>
      <c r="EI250" s="36"/>
      <c r="EJ250" s="36"/>
      <c r="EK250" s="36"/>
      <c r="EL250" s="36"/>
      <c r="EM250" s="36"/>
      <c r="EN250" s="36"/>
    </row>
    <row r="251" spans="1:144">
      <c r="A251" s="36"/>
      <c r="B251" s="36"/>
      <c r="C251" s="144"/>
      <c r="D251" s="144"/>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c r="BQ251" s="135"/>
      <c r="BR251" s="135"/>
      <c r="BS251" s="135"/>
      <c r="BT251" s="135"/>
      <c r="BU251" s="135"/>
      <c r="BV251" s="135"/>
      <c r="BW251" s="135"/>
      <c r="BX251" s="135"/>
      <c r="BY251" s="135"/>
      <c r="BZ251" s="135"/>
      <c r="CA251" s="135"/>
      <c r="CB251" s="135"/>
      <c r="CC251" s="135"/>
      <c r="CD251" s="135"/>
      <c r="CE251" s="135"/>
      <c r="CF251" s="135"/>
      <c r="CG251" s="135"/>
      <c r="CH251" s="135"/>
      <c r="CI251" s="135"/>
      <c r="CJ251" s="135"/>
      <c r="CK251" s="135"/>
      <c r="CL251" s="135"/>
      <c r="CM251" s="135"/>
      <c r="CN251" s="135"/>
      <c r="CO251" s="135"/>
      <c r="CP251" s="135"/>
      <c r="CQ251" s="135"/>
      <c r="CR251" s="135"/>
      <c r="CU251" s="36"/>
      <c r="CV251" s="36"/>
      <c r="CW251" s="36"/>
      <c r="CX251" s="36"/>
      <c r="CY251" s="36"/>
      <c r="CZ251" s="36"/>
      <c r="DA251" s="36"/>
      <c r="DB251" s="36"/>
      <c r="DC251" s="36"/>
      <c r="DD251" s="36"/>
      <c r="DE251" s="36"/>
      <c r="DF251" s="36"/>
      <c r="DG251" s="36"/>
      <c r="DH251" s="36"/>
      <c r="DI251" s="36"/>
      <c r="DJ251" s="36"/>
      <c r="DK251" s="36"/>
      <c r="DL251" s="36"/>
      <c r="DM251" s="36"/>
      <c r="DN251" s="36"/>
      <c r="DO251" s="36"/>
      <c r="DP251" s="36"/>
      <c r="DQ251" s="36"/>
      <c r="DR251" s="36"/>
      <c r="DS251" s="36"/>
      <c r="DT251" s="36"/>
      <c r="DU251" s="36"/>
      <c r="DV251" s="36"/>
      <c r="DW251" s="36"/>
      <c r="DX251" s="36"/>
      <c r="DY251" s="36"/>
      <c r="DZ251" s="36"/>
      <c r="EA251" s="36"/>
      <c r="EB251" s="36"/>
      <c r="EC251" s="36"/>
      <c r="ED251" s="36"/>
      <c r="EE251" s="36"/>
      <c r="EF251" s="36"/>
      <c r="EG251" s="36"/>
      <c r="EH251" s="36"/>
      <c r="EI251" s="36"/>
      <c r="EJ251" s="36"/>
      <c r="EK251" s="36"/>
      <c r="EL251" s="36"/>
      <c r="EM251" s="36"/>
      <c r="EN251" s="36"/>
    </row>
    <row r="252" spans="1:144">
      <c r="A252" s="36"/>
      <c r="B252" s="36"/>
      <c r="C252" s="144"/>
      <c r="D252" s="144"/>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c r="BM252" s="135"/>
      <c r="BN252" s="135"/>
      <c r="BO252" s="135"/>
      <c r="BP252" s="135"/>
      <c r="BQ252" s="135"/>
      <c r="BR252" s="135"/>
      <c r="BS252" s="135"/>
      <c r="BT252" s="135"/>
      <c r="BU252" s="135"/>
      <c r="BV252" s="135"/>
      <c r="BW252" s="135"/>
      <c r="BX252" s="135"/>
      <c r="BY252" s="135"/>
      <c r="BZ252" s="135"/>
      <c r="CA252" s="135"/>
      <c r="CB252" s="135"/>
      <c r="CC252" s="135"/>
      <c r="CD252" s="135"/>
      <c r="CE252" s="135"/>
      <c r="CF252" s="135"/>
      <c r="CG252" s="135"/>
      <c r="CH252" s="135"/>
      <c r="CI252" s="135"/>
      <c r="CJ252" s="135"/>
      <c r="CK252" s="135"/>
      <c r="CL252" s="135"/>
      <c r="CM252" s="135"/>
      <c r="CN252" s="135"/>
      <c r="CO252" s="135"/>
      <c r="CP252" s="135"/>
      <c r="CQ252" s="135"/>
      <c r="CR252" s="135"/>
      <c r="CU252" s="36"/>
      <c r="CV252" s="36"/>
      <c r="CW252" s="36"/>
      <c r="CX252" s="36"/>
      <c r="CY252" s="36"/>
      <c r="CZ252" s="36"/>
      <c r="DA252" s="36"/>
      <c r="DB252" s="36"/>
      <c r="DC252" s="36"/>
      <c r="DD252" s="36"/>
      <c r="DE252" s="36"/>
      <c r="DF252" s="36"/>
      <c r="DG252" s="36"/>
      <c r="DH252" s="36"/>
      <c r="DI252" s="36"/>
      <c r="DJ252" s="36"/>
      <c r="DK252" s="36"/>
      <c r="DL252" s="36"/>
      <c r="DM252" s="36"/>
      <c r="DN252" s="36"/>
      <c r="DO252" s="36"/>
      <c r="DP252" s="36"/>
      <c r="DQ252" s="36"/>
      <c r="DR252" s="36"/>
      <c r="DS252" s="36"/>
      <c r="DT252" s="36"/>
      <c r="DU252" s="36"/>
      <c r="DV252" s="36"/>
      <c r="DW252" s="36"/>
      <c r="DX252" s="36"/>
      <c r="DY252" s="36"/>
      <c r="DZ252" s="36"/>
      <c r="EA252" s="36"/>
      <c r="EB252" s="36"/>
      <c r="EC252" s="36"/>
      <c r="ED252" s="36"/>
      <c r="EE252" s="36"/>
      <c r="EF252" s="36"/>
      <c r="EG252" s="36"/>
      <c r="EH252" s="36"/>
      <c r="EI252" s="36"/>
      <c r="EJ252" s="36"/>
      <c r="EK252" s="36"/>
      <c r="EL252" s="36"/>
      <c r="EM252" s="36"/>
      <c r="EN252" s="36"/>
    </row>
    <row r="253" spans="1:144">
      <c r="A253" s="36"/>
      <c r="B253" s="36"/>
      <c r="C253" s="144"/>
      <c r="D253" s="144"/>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c r="AU253" s="135"/>
      <c r="AV253" s="135"/>
      <c r="AW253" s="135"/>
      <c r="AX253" s="135"/>
      <c r="AY253" s="135"/>
      <c r="AZ253" s="135"/>
      <c r="BA253" s="135"/>
      <c r="BB253" s="135"/>
      <c r="BC253" s="135"/>
      <c r="BD253" s="135"/>
      <c r="BE253" s="135"/>
      <c r="BF253" s="135"/>
      <c r="BG253" s="135"/>
      <c r="BH253" s="135"/>
      <c r="BI253" s="135"/>
      <c r="BJ253" s="135"/>
      <c r="BK253" s="135"/>
      <c r="BL253" s="135"/>
      <c r="BM253" s="135"/>
      <c r="BN253" s="135"/>
      <c r="BO253" s="135"/>
      <c r="BP253" s="135"/>
      <c r="BQ253" s="135"/>
      <c r="BR253" s="135"/>
      <c r="BS253" s="135"/>
      <c r="BT253" s="135"/>
      <c r="BU253" s="135"/>
      <c r="BV253" s="135"/>
      <c r="BW253" s="135"/>
      <c r="BX253" s="135"/>
      <c r="BY253" s="135"/>
      <c r="BZ253" s="135"/>
      <c r="CA253" s="135"/>
      <c r="CB253" s="135"/>
      <c r="CC253" s="135"/>
      <c r="CD253" s="135"/>
      <c r="CE253" s="135"/>
      <c r="CF253" s="135"/>
      <c r="CG253" s="135"/>
      <c r="CH253" s="135"/>
      <c r="CI253" s="135"/>
      <c r="CJ253" s="135"/>
      <c r="CK253" s="135"/>
      <c r="CL253" s="135"/>
      <c r="CM253" s="135"/>
      <c r="CN253" s="135"/>
      <c r="CO253" s="135"/>
      <c r="CP253" s="135"/>
      <c r="CQ253" s="135"/>
      <c r="CR253" s="135"/>
      <c r="CU253" s="36"/>
      <c r="CV253" s="36"/>
      <c r="CW253" s="36"/>
      <c r="CX253" s="36"/>
      <c r="CY253" s="36"/>
      <c r="CZ253" s="36"/>
      <c r="DA253" s="36"/>
      <c r="DB253" s="36"/>
      <c r="DC253" s="36"/>
      <c r="DD253" s="36"/>
      <c r="DE253" s="36"/>
      <c r="DF253" s="36"/>
      <c r="DG253" s="36"/>
      <c r="DH253" s="36"/>
      <c r="DI253" s="36"/>
      <c r="DJ253" s="36"/>
      <c r="DK253" s="36"/>
      <c r="DL253" s="36"/>
      <c r="DM253" s="36"/>
      <c r="DN253" s="36"/>
      <c r="DO253" s="36"/>
      <c r="DP253" s="36"/>
      <c r="DQ253" s="36"/>
      <c r="DR253" s="36"/>
      <c r="DS253" s="36"/>
      <c r="DT253" s="36"/>
      <c r="DU253" s="36"/>
      <c r="DV253" s="36"/>
      <c r="DW253" s="36"/>
      <c r="DX253" s="36"/>
      <c r="DY253" s="36"/>
      <c r="DZ253" s="36"/>
      <c r="EA253" s="36"/>
      <c r="EB253" s="36"/>
      <c r="EC253" s="36"/>
      <c r="ED253" s="36"/>
      <c r="EE253" s="36"/>
      <c r="EF253" s="36"/>
      <c r="EG253" s="36"/>
      <c r="EH253" s="36"/>
      <c r="EI253" s="36"/>
      <c r="EJ253" s="36"/>
      <c r="EK253" s="36"/>
      <c r="EL253" s="36"/>
      <c r="EM253" s="36"/>
      <c r="EN253" s="36"/>
    </row>
    <row r="254" spans="1:144">
      <c r="A254" s="36"/>
      <c r="B254" s="36"/>
      <c r="C254" s="144"/>
      <c r="D254" s="144"/>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c r="BG254" s="135"/>
      <c r="BH254" s="135"/>
      <c r="BI254" s="135"/>
      <c r="BJ254" s="135"/>
      <c r="BK254" s="135"/>
      <c r="BL254" s="135"/>
      <c r="BM254" s="135"/>
      <c r="BN254" s="135"/>
      <c r="BO254" s="135"/>
      <c r="BP254" s="135"/>
      <c r="BQ254" s="135"/>
      <c r="BR254" s="135"/>
      <c r="BS254" s="135"/>
      <c r="BT254" s="135"/>
      <c r="BU254" s="135"/>
      <c r="BV254" s="135"/>
      <c r="BW254" s="135"/>
      <c r="BX254" s="135"/>
      <c r="BY254" s="135"/>
      <c r="BZ254" s="135"/>
      <c r="CA254" s="135"/>
      <c r="CB254" s="135"/>
      <c r="CC254" s="135"/>
      <c r="CD254" s="135"/>
      <c r="CE254" s="135"/>
      <c r="CF254" s="135"/>
      <c r="CG254" s="135"/>
      <c r="CH254" s="135"/>
      <c r="CI254" s="135"/>
      <c r="CJ254" s="135"/>
      <c r="CK254" s="135"/>
      <c r="CL254" s="135"/>
      <c r="CM254" s="135"/>
      <c r="CN254" s="135"/>
      <c r="CO254" s="135"/>
      <c r="CP254" s="135"/>
      <c r="CQ254" s="135"/>
      <c r="CR254" s="135"/>
      <c r="CU254" s="36"/>
      <c r="CV254" s="36"/>
      <c r="CW254" s="36"/>
      <c r="CX254" s="36"/>
      <c r="CY254" s="36"/>
      <c r="CZ254" s="36"/>
      <c r="DA254" s="36"/>
      <c r="DB254" s="36"/>
      <c r="DC254" s="36"/>
      <c r="DD254" s="36"/>
      <c r="DE254" s="36"/>
      <c r="DF254" s="36"/>
      <c r="DG254" s="36"/>
      <c r="DH254" s="36"/>
      <c r="DI254" s="36"/>
      <c r="DJ254" s="36"/>
      <c r="DK254" s="36"/>
      <c r="DL254" s="36"/>
      <c r="DM254" s="36"/>
      <c r="DN254" s="36"/>
      <c r="DO254" s="36"/>
      <c r="DP254" s="36"/>
      <c r="DQ254" s="36"/>
      <c r="DR254" s="36"/>
      <c r="DS254" s="36"/>
      <c r="DT254" s="36"/>
      <c r="DU254" s="36"/>
      <c r="DV254" s="36"/>
      <c r="DW254" s="36"/>
      <c r="DX254" s="36"/>
      <c r="DY254" s="36"/>
      <c r="DZ254" s="36"/>
      <c r="EA254" s="36"/>
      <c r="EB254" s="36"/>
      <c r="EC254" s="36"/>
      <c r="ED254" s="36"/>
      <c r="EE254" s="36"/>
      <c r="EF254" s="36"/>
      <c r="EG254" s="36"/>
      <c r="EH254" s="36"/>
      <c r="EI254" s="36"/>
      <c r="EJ254" s="36"/>
      <c r="EK254" s="36"/>
      <c r="EL254" s="36"/>
      <c r="EM254" s="36"/>
      <c r="EN254" s="36"/>
    </row>
    <row r="255" spans="1:144">
      <c r="A255" s="36"/>
      <c r="B255" s="36"/>
      <c r="C255" s="144"/>
      <c r="D255" s="144"/>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c r="BC255" s="135"/>
      <c r="BD255" s="135"/>
      <c r="BE255" s="135"/>
      <c r="BF255" s="135"/>
      <c r="BG255" s="135"/>
      <c r="BH255" s="135"/>
      <c r="BI255" s="135"/>
      <c r="BJ255" s="135"/>
      <c r="BK255" s="135"/>
      <c r="BL255" s="135"/>
      <c r="BM255" s="135"/>
      <c r="BN255" s="135"/>
      <c r="BO255" s="135"/>
      <c r="BP255" s="135"/>
      <c r="BQ255" s="135"/>
      <c r="BR255" s="135"/>
      <c r="BS255" s="135"/>
      <c r="BT255" s="135"/>
      <c r="BU255" s="135"/>
      <c r="BV255" s="135"/>
      <c r="BW255" s="135"/>
      <c r="BX255" s="135"/>
      <c r="BY255" s="135"/>
      <c r="BZ255" s="135"/>
      <c r="CA255" s="135"/>
      <c r="CB255" s="135"/>
      <c r="CC255" s="135"/>
      <c r="CD255" s="135"/>
      <c r="CE255" s="135"/>
      <c r="CF255" s="135"/>
      <c r="CG255" s="135"/>
      <c r="CH255" s="135"/>
      <c r="CI255" s="135"/>
      <c r="CJ255" s="135"/>
      <c r="CK255" s="135"/>
      <c r="CL255" s="135"/>
      <c r="CM255" s="135"/>
      <c r="CN255" s="135"/>
      <c r="CO255" s="135"/>
      <c r="CP255" s="135"/>
      <c r="CQ255" s="135"/>
      <c r="CR255" s="135"/>
      <c r="CU255" s="36"/>
      <c r="CV255" s="36"/>
      <c r="CW255" s="36"/>
      <c r="CX255" s="36"/>
      <c r="CY255" s="36"/>
      <c r="CZ255" s="36"/>
      <c r="DA255" s="36"/>
      <c r="DB255" s="36"/>
      <c r="DC255" s="36"/>
      <c r="DD255" s="36"/>
      <c r="DE255" s="36"/>
      <c r="DF255" s="36"/>
      <c r="DG255" s="36"/>
      <c r="DH255" s="36"/>
      <c r="DI255" s="36"/>
      <c r="DJ255" s="36"/>
      <c r="DK255" s="36"/>
      <c r="DL255" s="36"/>
      <c r="DM255" s="36"/>
      <c r="DN255" s="36"/>
      <c r="DO255" s="36"/>
      <c r="DP255" s="36"/>
      <c r="DQ255" s="36"/>
      <c r="DR255" s="36"/>
      <c r="DS255" s="36"/>
      <c r="DT255" s="36"/>
      <c r="DU255" s="36"/>
      <c r="DV255" s="36"/>
      <c r="DW255" s="36"/>
      <c r="DX255" s="36"/>
      <c r="DY255" s="36"/>
      <c r="DZ255" s="36"/>
      <c r="EA255" s="36"/>
      <c r="EB255" s="36"/>
      <c r="EC255" s="36"/>
      <c r="ED255" s="36"/>
      <c r="EE255" s="36"/>
      <c r="EF255" s="36"/>
      <c r="EG255" s="36"/>
      <c r="EH255" s="36"/>
      <c r="EI255" s="36"/>
      <c r="EJ255" s="36"/>
      <c r="EK255" s="36"/>
      <c r="EL255" s="36"/>
      <c r="EM255" s="36"/>
      <c r="EN255" s="36"/>
    </row>
    <row r="256" spans="1:144">
      <c r="A256" s="36"/>
      <c r="B256" s="36"/>
      <c r="C256" s="144"/>
      <c r="D256" s="144"/>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35"/>
      <c r="BF256" s="135"/>
      <c r="BG256" s="135"/>
      <c r="BH256" s="135"/>
      <c r="BI256" s="135"/>
      <c r="BJ256" s="135"/>
      <c r="BK256" s="135"/>
      <c r="BL256" s="135"/>
      <c r="BM256" s="135"/>
      <c r="BN256" s="135"/>
      <c r="BO256" s="135"/>
      <c r="BP256" s="135"/>
      <c r="BQ256" s="135"/>
      <c r="BR256" s="135"/>
      <c r="BS256" s="135"/>
      <c r="BT256" s="135"/>
      <c r="BU256" s="135"/>
      <c r="BV256" s="135"/>
      <c r="BW256" s="135"/>
      <c r="BX256" s="135"/>
      <c r="BY256" s="135"/>
      <c r="BZ256" s="135"/>
      <c r="CA256" s="135"/>
      <c r="CB256" s="135"/>
      <c r="CC256" s="135"/>
      <c r="CD256" s="135"/>
      <c r="CE256" s="135"/>
      <c r="CF256" s="135"/>
      <c r="CG256" s="135"/>
      <c r="CH256" s="135"/>
      <c r="CI256" s="135"/>
      <c r="CJ256" s="135"/>
      <c r="CK256" s="135"/>
      <c r="CL256" s="135"/>
      <c r="CM256" s="135"/>
      <c r="CN256" s="135"/>
      <c r="CO256" s="135"/>
      <c r="CP256" s="135"/>
      <c r="CQ256" s="135"/>
      <c r="CR256" s="135"/>
      <c r="CU256" s="36"/>
      <c r="CV256" s="36"/>
      <c r="CW256" s="36"/>
      <c r="CX256" s="36"/>
      <c r="CY256" s="36"/>
      <c r="CZ256" s="36"/>
      <c r="DA256" s="36"/>
      <c r="DB256" s="36"/>
      <c r="DC256" s="36"/>
      <c r="DD256" s="36"/>
      <c r="DE256" s="36"/>
      <c r="DF256" s="36"/>
      <c r="DG256" s="36"/>
      <c r="DH256" s="36"/>
      <c r="DI256" s="36"/>
      <c r="DJ256" s="36"/>
      <c r="DK256" s="36"/>
      <c r="DL256" s="36"/>
      <c r="DM256" s="36"/>
      <c r="DN256" s="36"/>
      <c r="DO256" s="36"/>
      <c r="DP256" s="36"/>
      <c r="DQ256" s="36"/>
      <c r="DR256" s="36"/>
      <c r="DS256" s="36"/>
      <c r="DT256" s="36"/>
      <c r="DU256" s="36"/>
      <c r="DV256" s="36"/>
      <c r="DW256" s="36"/>
      <c r="DX256" s="36"/>
      <c r="DY256" s="36"/>
      <c r="DZ256" s="36"/>
      <c r="EA256" s="36"/>
      <c r="EB256" s="36"/>
      <c r="EC256" s="36"/>
      <c r="ED256" s="36"/>
      <c r="EE256" s="36"/>
      <c r="EF256" s="36"/>
      <c r="EG256" s="36"/>
      <c r="EH256" s="36"/>
      <c r="EI256" s="36"/>
      <c r="EJ256" s="36"/>
      <c r="EK256" s="36"/>
      <c r="EL256" s="36"/>
      <c r="EM256" s="36"/>
      <c r="EN256" s="36"/>
    </row>
    <row r="257" spans="1:144">
      <c r="A257" s="36"/>
      <c r="B257" s="36"/>
      <c r="C257" s="144"/>
      <c r="D257" s="144"/>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c r="BC257" s="135"/>
      <c r="BD257" s="135"/>
      <c r="BE257" s="135"/>
      <c r="BF257" s="135"/>
      <c r="BG257" s="135"/>
      <c r="BH257" s="135"/>
      <c r="BI257" s="135"/>
      <c r="BJ257" s="135"/>
      <c r="BK257" s="135"/>
      <c r="BL257" s="135"/>
      <c r="BM257" s="135"/>
      <c r="BN257" s="135"/>
      <c r="BO257" s="135"/>
      <c r="BP257" s="135"/>
      <c r="BQ257" s="135"/>
      <c r="BR257" s="135"/>
      <c r="BS257" s="135"/>
      <c r="BT257" s="135"/>
      <c r="BU257" s="135"/>
      <c r="BV257" s="135"/>
      <c r="BW257" s="135"/>
      <c r="BX257" s="135"/>
      <c r="BY257" s="135"/>
      <c r="BZ257" s="135"/>
      <c r="CA257" s="135"/>
      <c r="CB257" s="135"/>
      <c r="CC257" s="135"/>
      <c r="CD257" s="135"/>
      <c r="CE257" s="135"/>
      <c r="CF257" s="135"/>
      <c r="CG257" s="135"/>
      <c r="CH257" s="135"/>
      <c r="CI257" s="135"/>
      <c r="CJ257" s="135"/>
      <c r="CK257" s="135"/>
      <c r="CL257" s="135"/>
      <c r="CM257" s="135"/>
      <c r="CN257" s="135"/>
      <c r="CO257" s="135"/>
      <c r="CP257" s="135"/>
      <c r="CQ257" s="135"/>
      <c r="CR257" s="135"/>
      <c r="CU257" s="36"/>
      <c r="CV257" s="36"/>
      <c r="CW257" s="36"/>
      <c r="CX257" s="36"/>
      <c r="CY257" s="36"/>
      <c r="CZ257" s="36"/>
      <c r="DA257" s="36"/>
      <c r="DB257" s="36"/>
      <c r="DC257" s="36"/>
      <c r="DD257" s="36"/>
      <c r="DE257" s="36"/>
      <c r="DF257" s="36"/>
      <c r="DG257" s="36"/>
      <c r="DH257" s="36"/>
      <c r="DI257" s="36"/>
      <c r="DJ257" s="36"/>
      <c r="DK257" s="36"/>
      <c r="DL257" s="36"/>
      <c r="DM257" s="36"/>
      <c r="DN257" s="36"/>
      <c r="DO257" s="36"/>
      <c r="DP257" s="36"/>
      <c r="DQ257" s="36"/>
      <c r="DR257" s="36"/>
      <c r="DS257" s="36"/>
      <c r="DT257" s="36"/>
      <c r="DU257" s="36"/>
      <c r="DV257" s="36"/>
      <c r="DW257" s="36"/>
      <c r="DX257" s="36"/>
      <c r="DY257" s="36"/>
      <c r="DZ257" s="36"/>
      <c r="EA257" s="36"/>
      <c r="EB257" s="36"/>
      <c r="EC257" s="36"/>
      <c r="ED257" s="36"/>
      <c r="EE257" s="36"/>
      <c r="EF257" s="36"/>
      <c r="EG257" s="36"/>
      <c r="EH257" s="36"/>
      <c r="EI257" s="36"/>
      <c r="EJ257" s="36"/>
      <c r="EK257" s="36"/>
      <c r="EL257" s="36"/>
      <c r="EM257" s="36"/>
      <c r="EN257" s="36"/>
    </row>
    <row r="258" spans="1:144">
      <c r="A258" s="36"/>
      <c r="B258" s="36"/>
      <c r="C258" s="144"/>
      <c r="D258" s="144"/>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c r="BM258" s="135"/>
      <c r="BN258" s="135"/>
      <c r="BO258" s="135"/>
      <c r="BP258" s="135"/>
      <c r="BQ258" s="135"/>
      <c r="BR258" s="135"/>
      <c r="BS258" s="135"/>
      <c r="BT258" s="135"/>
      <c r="BU258" s="135"/>
      <c r="BV258" s="135"/>
      <c r="BW258" s="135"/>
      <c r="BX258" s="135"/>
      <c r="BY258" s="135"/>
      <c r="BZ258" s="135"/>
      <c r="CA258" s="135"/>
      <c r="CB258" s="135"/>
      <c r="CC258" s="135"/>
      <c r="CD258" s="135"/>
      <c r="CE258" s="135"/>
      <c r="CF258" s="135"/>
      <c r="CG258" s="135"/>
      <c r="CH258" s="135"/>
      <c r="CI258" s="135"/>
      <c r="CJ258" s="135"/>
      <c r="CK258" s="135"/>
      <c r="CL258" s="135"/>
      <c r="CM258" s="135"/>
      <c r="CN258" s="135"/>
      <c r="CO258" s="135"/>
      <c r="CP258" s="135"/>
      <c r="CQ258" s="135"/>
      <c r="CR258" s="135"/>
      <c r="CU258" s="36"/>
      <c r="CV258" s="36"/>
      <c r="CW258" s="36"/>
      <c r="CX258" s="36"/>
      <c r="CY258" s="36"/>
      <c r="CZ258" s="36"/>
      <c r="DA258" s="36"/>
      <c r="DB258" s="36"/>
      <c r="DC258" s="36"/>
      <c r="DD258" s="36"/>
      <c r="DE258" s="36"/>
      <c r="DF258" s="36"/>
      <c r="DG258" s="36"/>
      <c r="DH258" s="36"/>
      <c r="DI258" s="36"/>
      <c r="DJ258" s="36"/>
      <c r="DK258" s="36"/>
      <c r="DL258" s="36"/>
      <c r="DM258" s="36"/>
      <c r="DN258" s="36"/>
      <c r="DO258" s="36"/>
      <c r="DP258" s="36"/>
      <c r="DQ258" s="36"/>
      <c r="DR258" s="36"/>
      <c r="DS258" s="36"/>
      <c r="DT258" s="36"/>
      <c r="DU258" s="36"/>
      <c r="DV258" s="36"/>
      <c r="DW258" s="36"/>
      <c r="DX258" s="36"/>
      <c r="DY258" s="36"/>
      <c r="DZ258" s="36"/>
      <c r="EA258" s="36"/>
      <c r="EB258" s="36"/>
      <c r="EC258" s="36"/>
      <c r="ED258" s="36"/>
      <c r="EE258" s="36"/>
      <c r="EF258" s="36"/>
      <c r="EG258" s="36"/>
      <c r="EH258" s="36"/>
      <c r="EI258" s="36"/>
      <c r="EJ258" s="36"/>
      <c r="EK258" s="36"/>
      <c r="EL258" s="36"/>
      <c r="EM258" s="36"/>
      <c r="EN258" s="36"/>
    </row>
    <row r="259" spans="1:144">
      <c r="A259" s="36"/>
      <c r="B259" s="36"/>
      <c r="C259" s="144"/>
      <c r="D259" s="144"/>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c r="BM259" s="135"/>
      <c r="BN259" s="135"/>
      <c r="BO259" s="135"/>
      <c r="BP259" s="135"/>
      <c r="BQ259" s="135"/>
      <c r="BR259" s="135"/>
      <c r="BS259" s="135"/>
      <c r="BT259" s="135"/>
      <c r="BU259" s="135"/>
      <c r="BV259" s="135"/>
      <c r="BW259" s="135"/>
      <c r="BX259" s="135"/>
      <c r="BY259" s="135"/>
      <c r="BZ259" s="135"/>
      <c r="CA259" s="135"/>
      <c r="CB259" s="135"/>
      <c r="CC259" s="135"/>
      <c r="CD259" s="135"/>
      <c r="CE259" s="135"/>
      <c r="CF259" s="135"/>
      <c r="CG259" s="135"/>
      <c r="CH259" s="135"/>
      <c r="CI259" s="135"/>
      <c r="CJ259" s="135"/>
      <c r="CK259" s="135"/>
      <c r="CL259" s="135"/>
      <c r="CM259" s="135"/>
      <c r="CN259" s="135"/>
      <c r="CO259" s="135"/>
      <c r="CP259" s="135"/>
      <c r="CQ259" s="135"/>
      <c r="CR259" s="135"/>
      <c r="CU259" s="36"/>
      <c r="CV259" s="36"/>
      <c r="CW259" s="36"/>
      <c r="CX259" s="36"/>
      <c r="CY259" s="36"/>
      <c r="CZ259" s="36"/>
      <c r="DA259" s="36"/>
      <c r="DB259" s="36"/>
      <c r="DC259" s="36"/>
      <c r="DD259" s="36"/>
      <c r="DE259" s="36"/>
      <c r="DF259" s="36"/>
      <c r="DG259" s="36"/>
      <c r="DH259" s="36"/>
      <c r="DI259" s="36"/>
      <c r="DJ259" s="36"/>
      <c r="DK259" s="36"/>
      <c r="DL259" s="36"/>
      <c r="DM259" s="36"/>
      <c r="DN259" s="36"/>
      <c r="DO259" s="36"/>
      <c r="DP259" s="36"/>
      <c r="DQ259" s="36"/>
      <c r="DR259" s="36"/>
      <c r="DS259" s="36"/>
      <c r="DT259" s="36"/>
      <c r="DU259" s="36"/>
      <c r="DV259" s="36"/>
      <c r="DW259" s="36"/>
      <c r="DX259" s="36"/>
      <c r="DY259" s="36"/>
      <c r="DZ259" s="36"/>
      <c r="EA259" s="36"/>
      <c r="EB259" s="36"/>
      <c r="EC259" s="36"/>
      <c r="ED259" s="36"/>
      <c r="EE259" s="36"/>
      <c r="EF259" s="36"/>
      <c r="EG259" s="36"/>
      <c r="EH259" s="36"/>
      <c r="EI259" s="36"/>
      <c r="EJ259" s="36"/>
      <c r="EK259" s="36"/>
      <c r="EL259" s="36"/>
      <c r="EM259" s="36"/>
      <c r="EN259" s="36"/>
    </row>
    <row r="260" spans="1:144">
      <c r="A260" s="36"/>
      <c r="B260" s="36"/>
      <c r="C260" s="144"/>
      <c r="D260" s="144"/>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c r="AU260" s="135"/>
      <c r="AV260" s="135"/>
      <c r="AW260" s="135"/>
      <c r="AX260" s="135"/>
      <c r="AY260" s="135"/>
      <c r="AZ260" s="135"/>
      <c r="BA260" s="135"/>
      <c r="BB260" s="135"/>
      <c r="BC260" s="135"/>
      <c r="BD260" s="135"/>
      <c r="BE260" s="135"/>
      <c r="BF260" s="135"/>
      <c r="BG260" s="135"/>
      <c r="BH260" s="135"/>
      <c r="BI260" s="135"/>
      <c r="BJ260" s="135"/>
      <c r="BK260" s="135"/>
      <c r="BL260" s="135"/>
      <c r="BM260" s="135"/>
      <c r="BN260" s="135"/>
      <c r="BO260" s="135"/>
      <c r="BP260" s="135"/>
      <c r="BQ260" s="135"/>
      <c r="BR260" s="135"/>
      <c r="BS260" s="135"/>
      <c r="BT260" s="135"/>
      <c r="BU260" s="135"/>
      <c r="BV260" s="135"/>
      <c r="BW260" s="135"/>
      <c r="BX260" s="135"/>
      <c r="BY260" s="135"/>
      <c r="BZ260" s="135"/>
      <c r="CA260" s="135"/>
      <c r="CB260" s="135"/>
      <c r="CC260" s="135"/>
      <c r="CD260" s="135"/>
      <c r="CE260" s="135"/>
      <c r="CF260" s="135"/>
      <c r="CG260" s="135"/>
      <c r="CH260" s="135"/>
      <c r="CI260" s="135"/>
      <c r="CJ260" s="135"/>
      <c r="CK260" s="135"/>
      <c r="CL260" s="135"/>
      <c r="CM260" s="135"/>
      <c r="CN260" s="135"/>
      <c r="CO260" s="135"/>
      <c r="CP260" s="135"/>
      <c r="CQ260" s="135"/>
      <c r="CR260" s="135"/>
      <c r="CU260" s="36"/>
      <c r="CV260" s="36"/>
      <c r="CW260" s="36"/>
      <c r="CX260" s="36"/>
      <c r="CY260" s="36"/>
      <c r="CZ260" s="36"/>
      <c r="DA260" s="36"/>
      <c r="DB260" s="36"/>
      <c r="DC260" s="36"/>
      <c r="DD260" s="36"/>
      <c r="DE260" s="36"/>
      <c r="DF260" s="36"/>
      <c r="DG260" s="36"/>
      <c r="DH260" s="36"/>
      <c r="DI260" s="36"/>
      <c r="DJ260" s="36"/>
      <c r="DK260" s="36"/>
      <c r="DL260" s="36"/>
      <c r="DM260" s="36"/>
      <c r="DN260" s="36"/>
      <c r="DO260" s="36"/>
      <c r="DP260" s="36"/>
      <c r="DQ260" s="36"/>
      <c r="DR260" s="36"/>
      <c r="DS260" s="36"/>
      <c r="DT260" s="36"/>
      <c r="DU260" s="36"/>
      <c r="DV260" s="36"/>
      <c r="DW260" s="36"/>
      <c r="DX260" s="36"/>
      <c r="DY260" s="36"/>
      <c r="DZ260" s="36"/>
      <c r="EA260" s="36"/>
      <c r="EB260" s="36"/>
      <c r="EC260" s="36"/>
      <c r="ED260" s="36"/>
      <c r="EE260" s="36"/>
      <c r="EF260" s="36"/>
      <c r="EG260" s="36"/>
      <c r="EH260" s="36"/>
      <c r="EI260" s="36"/>
      <c r="EJ260" s="36"/>
      <c r="EK260" s="36"/>
      <c r="EL260" s="36"/>
      <c r="EM260" s="36"/>
      <c r="EN260" s="36"/>
    </row>
    <row r="261" spans="1:144">
      <c r="A261" s="36"/>
      <c r="B261" s="36"/>
      <c r="C261" s="144"/>
      <c r="D261" s="144"/>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35"/>
      <c r="BF261" s="135"/>
      <c r="BG261" s="135"/>
      <c r="BH261" s="135"/>
      <c r="BI261" s="135"/>
      <c r="BJ261" s="135"/>
      <c r="BK261" s="135"/>
      <c r="BL261" s="135"/>
      <c r="BM261" s="135"/>
      <c r="BN261" s="135"/>
      <c r="BO261" s="135"/>
      <c r="BP261" s="135"/>
      <c r="BQ261" s="135"/>
      <c r="BR261" s="135"/>
      <c r="BS261" s="135"/>
      <c r="BT261" s="135"/>
      <c r="BU261" s="135"/>
      <c r="BV261" s="135"/>
      <c r="BW261" s="135"/>
      <c r="BX261" s="135"/>
      <c r="BY261" s="135"/>
      <c r="BZ261" s="135"/>
      <c r="CA261" s="135"/>
      <c r="CB261" s="135"/>
      <c r="CC261" s="135"/>
      <c r="CD261" s="135"/>
      <c r="CE261" s="135"/>
      <c r="CF261" s="135"/>
      <c r="CG261" s="135"/>
      <c r="CH261" s="135"/>
      <c r="CI261" s="135"/>
      <c r="CJ261" s="135"/>
      <c r="CK261" s="135"/>
      <c r="CL261" s="135"/>
      <c r="CM261" s="135"/>
      <c r="CN261" s="135"/>
      <c r="CO261" s="135"/>
      <c r="CP261" s="135"/>
      <c r="CQ261" s="135"/>
      <c r="CR261" s="135"/>
      <c r="CU261" s="36"/>
      <c r="CV261" s="36"/>
      <c r="CW261" s="36"/>
      <c r="CX261" s="36"/>
      <c r="CY261" s="36"/>
      <c r="CZ261" s="36"/>
      <c r="DA261" s="36"/>
      <c r="DB261" s="36"/>
      <c r="DC261" s="36"/>
      <c r="DD261" s="36"/>
      <c r="DE261" s="36"/>
      <c r="DF261" s="36"/>
      <c r="DG261" s="36"/>
      <c r="DH261" s="36"/>
      <c r="DI261" s="36"/>
      <c r="DJ261" s="36"/>
      <c r="DK261" s="36"/>
      <c r="DL261" s="36"/>
      <c r="DM261" s="36"/>
      <c r="DN261" s="36"/>
      <c r="DO261" s="36"/>
      <c r="DP261" s="36"/>
      <c r="DQ261" s="36"/>
      <c r="DR261" s="36"/>
      <c r="DS261" s="36"/>
      <c r="DT261" s="36"/>
      <c r="DU261" s="36"/>
      <c r="DV261" s="36"/>
      <c r="DW261" s="36"/>
      <c r="DX261" s="36"/>
      <c r="DY261" s="36"/>
      <c r="DZ261" s="36"/>
      <c r="EA261" s="36"/>
      <c r="EB261" s="36"/>
      <c r="EC261" s="36"/>
      <c r="ED261" s="36"/>
      <c r="EE261" s="36"/>
      <c r="EF261" s="36"/>
      <c r="EG261" s="36"/>
      <c r="EH261" s="36"/>
      <c r="EI261" s="36"/>
      <c r="EJ261" s="36"/>
      <c r="EK261" s="36"/>
      <c r="EL261" s="36"/>
      <c r="EM261" s="36"/>
      <c r="EN261" s="36"/>
    </row>
    <row r="262" spans="1:144">
      <c r="A262" s="36"/>
      <c r="B262" s="36"/>
      <c r="C262" s="144"/>
      <c r="D262" s="144"/>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c r="BG262" s="135"/>
      <c r="BH262" s="135"/>
      <c r="BI262" s="135"/>
      <c r="BJ262" s="135"/>
      <c r="BK262" s="135"/>
      <c r="BL262" s="135"/>
      <c r="BM262" s="135"/>
      <c r="BN262" s="135"/>
      <c r="BO262" s="135"/>
      <c r="BP262" s="135"/>
      <c r="BQ262" s="135"/>
      <c r="BR262" s="135"/>
      <c r="BS262" s="135"/>
      <c r="BT262" s="135"/>
      <c r="BU262" s="135"/>
      <c r="BV262" s="135"/>
      <c r="BW262" s="135"/>
      <c r="BX262" s="135"/>
      <c r="BY262" s="135"/>
      <c r="BZ262" s="135"/>
      <c r="CA262" s="135"/>
      <c r="CB262" s="135"/>
      <c r="CC262" s="135"/>
      <c r="CD262" s="135"/>
      <c r="CE262" s="135"/>
      <c r="CF262" s="135"/>
      <c r="CG262" s="135"/>
      <c r="CH262" s="135"/>
      <c r="CI262" s="135"/>
      <c r="CJ262" s="135"/>
      <c r="CK262" s="135"/>
      <c r="CL262" s="135"/>
      <c r="CM262" s="135"/>
      <c r="CN262" s="135"/>
      <c r="CO262" s="135"/>
      <c r="CP262" s="135"/>
      <c r="CQ262" s="135"/>
      <c r="CR262" s="135"/>
      <c r="CU262" s="36"/>
      <c r="CV262" s="36"/>
      <c r="CW262" s="36"/>
      <c r="CX262" s="36"/>
      <c r="CY262" s="36"/>
      <c r="CZ262" s="36"/>
      <c r="DA262" s="36"/>
      <c r="DB262" s="36"/>
      <c r="DC262" s="36"/>
      <c r="DD262" s="36"/>
      <c r="DE262" s="36"/>
      <c r="DF262" s="36"/>
      <c r="DG262" s="36"/>
      <c r="DH262" s="36"/>
      <c r="DI262" s="36"/>
      <c r="DJ262" s="36"/>
      <c r="DK262" s="36"/>
      <c r="DL262" s="36"/>
      <c r="DM262" s="36"/>
      <c r="DN262" s="36"/>
      <c r="DO262" s="36"/>
      <c r="DP262" s="36"/>
      <c r="DQ262" s="36"/>
      <c r="DR262" s="36"/>
      <c r="DS262" s="36"/>
      <c r="DT262" s="36"/>
      <c r="DU262" s="36"/>
      <c r="DV262" s="36"/>
      <c r="DW262" s="36"/>
      <c r="DX262" s="36"/>
      <c r="DY262" s="36"/>
      <c r="DZ262" s="36"/>
      <c r="EA262" s="36"/>
      <c r="EB262" s="36"/>
      <c r="EC262" s="36"/>
      <c r="ED262" s="36"/>
      <c r="EE262" s="36"/>
      <c r="EF262" s="36"/>
      <c r="EG262" s="36"/>
      <c r="EH262" s="36"/>
      <c r="EI262" s="36"/>
      <c r="EJ262" s="36"/>
      <c r="EK262" s="36"/>
      <c r="EL262" s="36"/>
      <c r="EM262" s="36"/>
      <c r="EN262" s="36"/>
    </row>
    <row r="263" spans="1:144">
      <c r="A263" s="36"/>
      <c r="B263" s="36"/>
      <c r="C263" s="144"/>
      <c r="D263" s="144"/>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35"/>
      <c r="BF263" s="135"/>
      <c r="BG263" s="135"/>
      <c r="BH263" s="135"/>
      <c r="BI263" s="135"/>
      <c r="BJ263" s="135"/>
      <c r="BK263" s="135"/>
      <c r="BL263" s="135"/>
      <c r="BM263" s="135"/>
      <c r="BN263" s="135"/>
      <c r="BO263" s="135"/>
      <c r="BP263" s="135"/>
      <c r="BQ263" s="135"/>
      <c r="BR263" s="135"/>
      <c r="BS263" s="135"/>
      <c r="BT263" s="135"/>
      <c r="BU263" s="135"/>
      <c r="BV263" s="135"/>
      <c r="BW263" s="135"/>
      <c r="BX263" s="135"/>
      <c r="BY263" s="135"/>
      <c r="BZ263" s="135"/>
      <c r="CA263" s="135"/>
      <c r="CB263" s="135"/>
      <c r="CC263" s="135"/>
      <c r="CD263" s="135"/>
      <c r="CE263" s="135"/>
      <c r="CF263" s="135"/>
      <c r="CG263" s="135"/>
      <c r="CH263" s="135"/>
      <c r="CI263" s="135"/>
      <c r="CJ263" s="135"/>
      <c r="CK263" s="135"/>
      <c r="CL263" s="135"/>
      <c r="CM263" s="135"/>
      <c r="CN263" s="135"/>
      <c r="CO263" s="135"/>
      <c r="CP263" s="135"/>
      <c r="CQ263" s="135"/>
      <c r="CR263" s="135"/>
      <c r="CU263" s="36"/>
      <c r="CV263" s="36"/>
      <c r="CW263" s="36"/>
      <c r="CX263" s="36"/>
      <c r="CY263" s="36"/>
      <c r="CZ263" s="36"/>
      <c r="DA263" s="36"/>
      <c r="DB263" s="36"/>
      <c r="DC263" s="36"/>
      <c r="DD263" s="36"/>
      <c r="DE263" s="36"/>
      <c r="DF263" s="36"/>
      <c r="DG263" s="36"/>
      <c r="DH263" s="36"/>
      <c r="DI263" s="36"/>
      <c r="DJ263" s="36"/>
      <c r="DK263" s="36"/>
      <c r="DL263" s="36"/>
      <c r="DM263" s="36"/>
      <c r="DN263" s="36"/>
      <c r="DO263" s="36"/>
      <c r="DP263" s="36"/>
      <c r="DQ263" s="36"/>
      <c r="DR263" s="36"/>
      <c r="DS263" s="36"/>
      <c r="DT263" s="36"/>
      <c r="DU263" s="36"/>
      <c r="DV263" s="36"/>
      <c r="DW263" s="36"/>
      <c r="DX263" s="36"/>
      <c r="DY263" s="36"/>
      <c r="DZ263" s="36"/>
      <c r="EA263" s="36"/>
      <c r="EB263" s="36"/>
      <c r="EC263" s="36"/>
      <c r="ED263" s="36"/>
      <c r="EE263" s="36"/>
      <c r="EF263" s="36"/>
      <c r="EG263" s="36"/>
      <c r="EH263" s="36"/>
      <c r="EI263" s="36"/>
      <c r="EJ263" s="36"/>
      <c r="EK263" s="36"/>
      <c r="EL263" s="36"/>
      <c r="EM263" s="36"/>
      <c r="EN263" s="36"/>
    </row>
    <row r="264" spans="1:144">
      <c r="A264" s="36"/>
      <c r="B264" s="36"/>
      <c r="C264" s="144"/>
      <c r="D264" s="144"/>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c r="BM264" s="135"/>
      <c r="BN264" s="135"/>
      <c r="BO264" s="135"/>
      <c r="BP264" s="135"/>
      <c r="BQ264" s="135"/>
      <c r="BR264" s="135"/>
      <c r="BS264" s="135"/>
      <c r="BT264" s="135"/>
      <c r="BU264" s="135"/>
      <c r="BV264" s="135"/>
      <c r="BW264" s="135"/>
      <c r="BX264" s="135"/>
      <c r="BY264" s="135"/>
      <c r="BZ264" s="135"/>
      <c r="CA264" s="135"/>
      <c r="CB264" s="135"/>
      <c r="CC264" s="135"/>
      <c r="CD264" s="135"/>
      <c r="CE264" s="135"/>
      <c r="CF264" s="135"/>
      <c r="CG264" s="135"/>
      <c r="CH264" s="135"/>
      <c r="CI264" s="135"/>
      <c r="CJ264" s="135"/>
      <c r="CK264" s="135"/>
      <c r="CL264" s="135"/>
      <c r="CM264" s="135"/>
      <c r="CN264" s="135"/>
      <c r="CO264" s="135"/>
      <c r="CP264" s="135"/>
      <c r="CQ264" s="135"/>
      <c r="CR264" s="135"/>
      <c r="CU264" s="36"/>
      <c r="CV264" s="36"/>
      <c r="CW264" s="36"/>
      <c r="CX264" s="36"/>
      <c r="CY264" s="36"/>
      <c r="CZ264" s="36"/>
      <c r="DA264" s="36"/>
      <c r="DB264" s="36"/>
      <c r="DC264" s="36"/>
      <c r="DD264" s="36"/>
      <c r="DE264" s="36"/>
      <c r="DF264" s="36"/>
      <c r="DG264" s="36"/>
      <c r="DH264" s="36"/>
      <c r="DI264" s="36"/>
      <c r="DJ264" s="36"/>
      <c r="DK264" s="36"/>
      <c r="DL264" s="36"/>
      <c r="DM264" s="36"/>
      <c r="DN264" s="36"/>
      <c r="DO264" s="36"/>
      <c r="DP264" s="36"/>
      <c r="DQ264" s="36"/>
      <c r="DR264" s="36"/>
      <c r="DS264" s="36"/>
      <c r="DT264" s="36"/>
      <c r="DU264" s="36"/>
      <c r="DV264" s="36"/>
      <c r="DW264" s="36"/>
      <c r="DX264" s="36"/>
      <c r="DY264" s="36"/>
      <c r="DZ264" s="36"/>
      <c r="EA264" s="36"/>
      <c r="EB264" s="36"/>
      <c r="EC264" s="36"/>
      <c r="ED264" s="36"/>
      <c r="EE264" s="36"/>
      <c r="EF264" s="36"/>
      <c r="EG264" s="36"/>
      <c r="EH264" s="36"/>
      <c r="EI264" s="36"/>
      <c r="EJ264" s="36"/>
      <c r="EK264" s="36"/>
      <c r="EL264" s="36"/>
      <c r="EM264" s="36"/>
      <c r="EN264" s="36"/>
    </row>
    <row r="265" spans="1:144">
      <c r="A265" s="36"/>
      <c r="B265" s="36"/>
      <c r="C265" s="144"/>
      <c r="D265" s="144"/>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c r="AU265" s="135"/>
      <c r="AV265" s="135"/>
      <c r="AW265" s="135"/>
      <c r="AX265" s="135"/>
      <c r="AY265" s="135"/>
      <c r="AZ265" s="135"/>
      <c r="BA265" s="135"/>
      <c r="BB265" s="135"/>
      <c r="BC265" s="135"/>
      <c r="BD265" s="135"/>
      <c r="BE265" s="135"/>
      <c r="BF265" s="135"/>
      <c r="BG265" s="135"/>
      <c r="BH265" s="135"/>
      <c r="BI265" s="135"/>
      <c r="BJ265" s="135"/>
      <c r="BK265" s="135"/>
      <c r="BL265" s="135"/>
      <c r="BM265" s="135"/>
      <c r="BN265" s="135"/>
      <c r="BO265" s="135"/>
      <c r="BP265" s="135"/>
      <c r="BQ265" s="135"/>
      <c r="BR265" s="135"/>
      <c r="BS265" s="135"/>
      <c r="BT265" s="135"/>
      <c r="BU265" s="135"/>
      <c r="BV265" s="135"/>
      <c r="BW265" s="135"/>
      <c r="BX265" s="135"/>
      <c r="BY265" s="135"/>
      <c r="BZ265" s="135"/>
      <c r="CA265" s="135"/>
      <c r="CB265" s="135"/>
      <c r="CC265" s="135"/>
      <c r="CD265" s="135"/>
      <c r="CE265" s="135"/>
      <c r="CF265" s="135"/>
      <c r="CG265" s="135"/>
      <c r="CH265" s="135"/>
      <c r="CI265" s="135"/>
      <c r="CJ265" s="135"/>
      <c r="CK265" s="135"/>
      <c r="CL265" s="135"/>
      <c r="CM265" s="135"/>
      <c r="CN265" s="135"/>
      <c r="CO265" s="135"/>
      <c r="CP265" s="135"/>
      <c r="CQ265" s="135"/>
      <c r="CR265" s="135"/>
      <c r="CU265" s="36"/>
      <c r="CV265" s="36"/>
      <c r="CW265" s="36"/>
      <c r="CX265" s="36"/>
      <c r="CY265" s="36"/>
      <c r="CZ265" s="36"/>
      <c r="DA265" s="36"/>
      <c r="DB265" s="36"/>
      <c r="DC265" s="36"/>
      <c r="DD265" s="36"/>
      <c r="DE265" s="36"/>
      <c r="DF265" s="36"/>
      <c r="DG265" s="36"/>
      <c r="DH265" s="36"/>
      <c r="DI265" s="36"/>
      <c r="DJ265" s="36"/>
      <c r="DK265" s="36"/>
      <c r="DL265" s="36"/>
      <c r="DM265" s="36"/>
      <c r="DN265" s="36"/>
      <c r="DO265" s="36"/>
      <c r="DP265" s="36"/>
      <c r="DQ265" s="36"/>
      <c r="DR265" s="36"/>
      <c r="DS265" s="36"/>
      <c r="DT265" s="36"/>
      <c r="DU265" s="36"/>
      <c r="DV265" s="36"/>
      <c r="DW265" s="36"/>
      <c r="DX265" s="36"/>
      <c r="DY265" s="36"/>
      <c r="DZ265" s="36"/>
      <c r="EA265" s="36"/>
      <c r="EB265" s="36"/>
      <c r="EC265" s="36"/>
      <c r="ED265" s="36"/>
      <c r="EE265" s="36"/>
      <c r="EF265" s="36"/>
      <c r="EG265" s="36"/>
      <c r="EH265" s="36"/>
      <c r="EI265" s="36"/>
      <c r="EJ265" s="36"/>
      <c r="EK265" s="36"/>
      <c r="EL265" s="36"/>
      <c r="EM265" s="36"/>
      <c r="EN265" s="36"/>
    </row>
    <row r="266" spans="1:144">
      <c r="A266" s="36"/>
      <c r="B266" s="36"/>
      <c r="C266" s="144"/>
      <c r="D266" s="144"/>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c r="AU266" s="135"/>
      <c r="AV266" s="135"/>
      <c r="AW266" s="135"/>
      <c r="AX266" s="135"/>
      <c r="AY266" s="135"/>
      <c r="AZ266" s="135"/>
      <c r="BA266" s="135"/>
      <c r="BB266" s="135"/>
      <c r="BC266" s="135"/>
      <c r="BD266" s="135"/>
      <c r="BE266" s="135"/>
      <c r="BF266" s="135"/>
      <c r="BG266" s="135"/>
      <c r="BH266" s="135"/>
      <c r="BI266" s="135"/>
      <c r="BJ266" s="135"/>
      <c r="BK266" s="135"/>
      <c r="BL266" s="135"/>
      <c r="BM266" s="135"/>
      <c r="BN266" s="135"/>
      <c r="BO266" s="135"/>
      <c r="BP266" s="135"/>
      <c r="BQ266" s="135"/>
      <c r="BR266" s="135"/>
      <c r="BS266" s="135"/>
      <c r="BT266" s="135"/>
      <c r="BU266" s="135"/>
      <c r="BV266" s="135"/>
      <c r="BW266" s="135"/>
      <c r="BX266" s="135"/>
      <c r="BY266" s="135"/>
      <c r="BZ266" s="135"/>
      <c r="CA266" s="135"/>
      <c r="CB266" s="135"/>
      <c r="CC266" s="135"/>
      <c r="CD266" s="135"/>
      <c r="CE266" s="135"/>
      <c r="CF266" s="135"/>
      <c r="CG266" s="135"/>
      <c r="CH266" s="135"/>
      <c r="CI266" s="135"/>
      <c r="CJ266" s="135"/>
      <c r="CK266" s="135"/>
      <c r="CL266" s="135"/>
      <c r="CM266" s="135"/>
      <c r="CN266" s="135"/>
      <c r="CO266" s="135"/>
      <c r="CP266" s="135"/>
      <c r="CQ266" s="135"/>
      <c r="CR266" s="135"/>
      <c r="CU266" s="36"/>
      <c r="CV266" s="36"/>
      <c r="CW266" s="36"/>
      <c r="CX266" s="36"/>
      <c r="CY266" s="36"/>
      <c r="CZ266" s="36"/>
      <c r="DA266" s="36"/>
      <c r="DB266" s="36"/>
      <c r="DC266" s="36"/>
      <c r="DD266" s="36"/>
      <c r="DE266" s="36"/>
      <c r="DF266" s="36"/>
      <c r="DG266" s="36"/>
      <c r="DH266" s="36"/>
      <c r="DI266" s="36"/>
      <c r="DJ266" s="36"/>
      <c r="DK266" s="36"/>
      <c r="DL266" s="36"/>
      <c r="DM266" s="36"/>
      <c r="DN266" s="36"/>
      <c r="DO266" s="36"/>
      <c r="DP266" s="36"/>
      <c r="DQ266" s="36"/>
      <c r="DR266" s="36"/>
      <c r="DS266" s="36"/>
      <c r="DT266" s="36"/>
      <c r="DU266" s="36"/>
      <c r="DV266" s="36"/>
      <c r="DW266" s="36"/>
      <c r="DX266" s="36"/>
      <c r="DY266" s="36"/>
      <c r="DZ266" s="36"/>
      <c r="EA266" s="36"/>
      <c r="EB266" s="36"/>
      <c r="EC266" s="36"/>
      <c r="ED266" s="36"/>
      <c r="EE266" s="36"/>
      <c r="EF266" s="36"/>
      <c r="EG266" s="36"/>
      <c r="EH266" s="36"/>
      <c r="EI266" s="36"/>
      <c r="EJ266" s="36"/>
      <c r="EK266" s="36"/>
      <c r="EL266" s="36"/>
      <c r="EM266" s="36"/>
      <c r="EN266" s="36"/>
    </row>
    <row r="267" spans="1:144">
      <c r="A267" s="36"/>
      <c r="B267" s="36"/>
      <c r="C267" s="144"/>
      <c r="D267" s="144"/>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c r="BC267" s="135"/>
      <c r="BD267" s="135"/>
      <c r="BE267" s="135"/>
      <c r="BF267" s="135"/>
      <c r="BG267" s="135"/>
      <c r="BH267" s="135"/>
      <c r="BI267" s="135"/>
      <c r="BJ267" s="135"/>
      <c r="BK267" s="135"/>
      <c r="BL267" s="135"/>
      <c r="BM267" s="135"/>
      <c r="BN267" s="135"/>
      <c r="BO267" s="135"/>
      <c r="BP267" s="135"/>
      <c r="BQ267" s="135"/>
      <c r="BR267" s="135"/>
      <c r="BS267" s="135"/>
      <c r="BT267" s="135"/>
      <c r="BU267" s="135"/>
      <c r="BV267" s="135"/>
      <c r="BW267" s="135"/>
      <c r="BX267" s="135"/>
      <c r="BY267" s="135"/>
      <c r="BZ267" s="135"/>
      <c r="CA267" s="135"/>
      <c r="CB267" s="135"/>
      <c r="CC267" s="135"/>
      <c r="CD267" s="135"/>
      <c r="CE267" s="135"/>
      <c r="CF267" s="135"/>
      <c r="CG267" s="135"/>
      <c r="CH267" s="135"/>
      <c r="CI267" s="135"/>
      <c r="CJ267" s="135"/>
      <c r="CK267" s="135"/>
      <c r="CL267" s="135"/>
      <c r="CM267" s="135"/>
      <c r="CN267" s="135"/>
      <c r="CO267" s="135"/>
      <c r="CP267" s="135"/>
      <c r="CQ267" s="135"/>
      <c r="CR267" s="135"/>
      <c r="CU267" s="36"/>
      <c r="CV267" s="36"/>
      <c r="CW267" s="36"/>
      <c r="CX267" s="36"/>
      <c r="CY267" s="36"/>
      <c r="CZ267" s="36"/>
      <c r="DA267" s="36"/>
      <c r="DB267" s="36"/>
      <c r="DC267" s="36"/>
      <c r="DD267" s="36"/>
      <c r="DE267" s="36"/>
      <c r="DF267" s="36"/>
      <c r="DG267" s="36"/>
      <c r="DH267" s="36"/>
      <c r="DI267" s="36"/>
      <c r="DJ267" s="36"/>
      <c r="DK267" s="36"/>
      <c r="DL267" s="36"/>
      <c r="DM267" s="36"/>
      <c r="DN267" s="36"/>
      <c r="DO267" s="36"/>
      <c r="DP267" s="36"/>
      <c r="DQ267" s="36"/>
      <c r="DR267" s="36"/>
      <c r="DS267" s="36"/>
      <c r="DT267" s="36"/>
      <c r="DU267" s="36"/>
      <c r="DV267" s="36"/>
      <c r="DW267" s="36"/>
      <c r="DX267" s="36"/>
      <c r="DY267" s="36"/>
      <c r="DZ267" s="36"/>
      <c r="EA267" s="36"/>
      <c r="EB267" s="36"/>
      <c r="EC267" s="36"/>
      <c r="ED267" s="36"/>
      <c r="EE267" s="36"/>
      <c r="EF267" s="36"/>
      <c r="EG267" s="36"/>
      <c r="EH267" s="36"/>
      <c r="EI267" s="36"/>
      <c r="EJ267" s="36"/>
      <c r="EK267" s="36"/>
      <c r="EL267" s="36"/>
      <c r="EM267" s="36"/>
      <c r="EN267" s="36"/>
    </row>
    <row r="268" spans="1:144">
      <c r="A268" s="36"/>
      <c r="B268" s="36"/>
      <c r="C268" s="144"/>
      <c r="D268" s="144"/>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c r="BC268" s="135"/>
      <c r="BD268" s="135"/>
      <c r="BE268" s="135"/>
      <c r="BF268" s="135"/>
      <c r="BG268" s="135"/>
      <c r="BH268" s="135"/>
      <c r="BI268" s="135"/>
      <c r="BJ268" s="135"/>
      <c r="BK268" s="135"/>
      <c r="BL268" s="135"/>
      <c r="BM268" s="135"/>
      <c r="BN268" s="135"/>
      <c r="BO268" s="135"/>
      <c r="BP268" s="135"/>
      <c r="BQ268" s="135"/>
      <c r="BR268" s="135"/>
      <c r="BS268" s="135"/>
      <c r="BT268" s="135"/>
      <c r="BU268" s="135"/>
      <c r="BV268" s="135"/>
      <c r="BW268" s="135"/>
      <c r="BX268" s="135"/>
      <c r="BY268" s="135"/>
      <c r="BZ268" s="135"/>
      <c r="CA268" s="135"/>
      <c r="CB268" s="135"/>
      <c r="CC268" s="135"/>
      <c r="CD268" s="135"/>
      <c r="CE268" s="135"/>
      <c r="CF268" s="135"/>
      <c r="CG268" s="135"/>
      <c r="CH268" s="135"/>
      <c r="CI268" s="135"/>
      <c r="CJ268" s="135"/>
      <c r="CK268" s="135"/>
      <c r="CL268" s="135"/>
      <c r="CM268" s="135"/>
      <c r="CN268" s="135"/>
      <c r="CO268" s="135"/>
      <c r="CP268" s="135"/>
      <c r="CQ268" s="135"/>
      <c r="CR268" s="135"/>
      <c r="CU268" s="36"/>
      <c r="CV268" s="36"/>
      <c r="CW268" s="36"/>
      <c r="CX268" s="36"/>
      <c r="CY268" s="36"/>
      <c r="CZ268" s="36"/>
      <c r="DA268" s="36"/>
      <c r="DB268" s="36"/>
      <c r="DC268" s="36"/>
      <c r="DD268" s="36"/>
      <c r="DE268" s="36"/>
      <c r="DF268" s="36"/>
      <c r="DG268" s="36"/>
      <c r="DH268" s="36"/>
      <c r="DI268" s="36"/>
      <c r="DJ268" s="36"/>
      <c r="DK268" s="36"/>
      <c r="DL268" s="36"/>
      <c r="DM268" s="36"/>
      <c r="DN268" s="36"/>
      <c r="DO268" s="36"/>
      <c r="DP268" s="36"/>
      <c r="DQ268" s="36"/>
      <c r="DR268" s="36"/>
      <c r="DS268" s="36"/>
      <c r="DT268" s="36"/>
      <c r="DU268" s="36"/>
      <c r="DV268" s="36"/>
      <c r="DW268" s="36"/>
      <c r="DX268" s="36"/>
      <c r="DY268" s="36"/>
      <c r="DZ268" s="36"/>
      <c r="EA268" s="36"/>
      <c r="EB268" s="36"/>
      <c r="EC268" s="36"/>
      <c r="ED268" s="36"/>
      <c r="EE268" s="36"/>
      <c r="EF268" s="36"/>
      <c r="EG268" s="36"/>
      <c r="EH268" s="36"/>
      <c r="EI268" s="36"/>
      <c r="EJ268" s="36"/>
      <c r="EK268" s="36"/>
      <c r="EL268" s="36"/>
      <c r="EM268" s="36"/>
      <c r="EN268" s="36"/>
    </row>
    <row r="269" spans="1:144">
      <c r="A269" s="36"/>
      <c r="B269" s="36"/>
      <c r="C269" s="144"/>
      <c r="D269" s="144"/>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c r="BC269" s="135"/>
      <c r="BD269" s="135"/>
      <c r="BE269" s="135"/>
      <c r="BF269" s="135"/>
      <c r="BG269" s="135"/>
      <c r="BH269" s="135"/>
      <c r="BI269" s="135"/>
      <c r="BJ269" s="135"/>
      <c r="BK269" s="135"/>
      <c r="BL269" s="135"/>
      <c r="BM269" s="135"/>
      <c r="BN269" s="135"/>
      <c r="BO269" s="135"/>
      <c r="BP269" s="135"/>
      <c r="BQ269" s="135"/>
      <c r="BR269" s="135"/>
      <c r="BS269" s="135"/>
      <c r="BT269" s="135"/>
      <c r="BU269" s="135"/>
      <c r="BV269" s="135"/>
      <c r="BW269" s="135"/>
      <c r="BX269" s="135"/>
      <c r="BY269" s="135"/>
      <c r="BZ269" s="135"/>
      <c r="CA269" s="135"/>
      <c r="CB269" s="135"/>
      <c r="CC269" s="135"/>
      <c r="CD269" s="135"/>
      <c r="CE269" s="135"/>
      <c r="CF269" s="135"/>
      <c r="CG269" s="135"/>
      <c r="CH269" s="135"/>
      <c r="CI269" s="135"/>
      <c r="CJ269" s="135"/>
      <c r="CK269" s="135"/>
      <c r="CL269" s="135"/>
      <c r="CM269" s="135"/>
      <c r="CN269" s="135"/>
      <c r="CO269" s="135"/>
      <c r="CP269" s="135"/>
      <c r="CQ269" s="135"/>
      <c r="CR269" s="135"/>
      <c r="CU269" s="36"/>
      <c r="CV269" s="36"/>
      <c r="CW269" s="36"/>
      <c r="CX269" s="36"/>
      <c r="CY269" s="36"/>
      <c r="CZ269" s="36"/>
      <c r="DA269" s="36"/>
      <c r="DB269" s="36"/>
      <c r="DC269" s="36"/>
      <c r="DD269" s="36"/>
      <c r="DE269" s="36"/>
      <c r="DF269" s="36"/>
      <c r="DG269" s="36"/>
      <c r="DH269" s="36"/>
      <c r="DI269" s="36"/>
      <c r="DJ269" s="36"/>
      <c r="DK269" s="36"/>
      <c r="DL269" s="36"/>
      <c r="DM269" s="36"/>
      <c r="DN269" s="36"/>
      <c r="DO269" s="36"/>
      <c r="DP269" s="36"/>
      <c r="DQ269" s="36"/>
      <c r="DR269" s="36"/>
      <c r="DS269" s="36"/>
      <c r="DT269" s="36"/>
      <c r="DU269" s="36"/>
      <c r="DV269" s="36"/>
      <c r="DW269" s="36"/>
      <c r="DX269" s="36"/>
      <c r="DY269" s="36"/>
      <c r="DZ269" s="36"/>
      <c r="EA269" s="36"/>
      <c r="EB269" s="36"/>
      <c r="EC269" s="36"/>
      <c r="ED269" s="36"/>
      <c r="EE269" s="36"/>
      <c r="EF269" s="36"/>
      <c r="EG269" s="36"/>
      <c r="EH269" s="36"/>
      <c r="EI269" s="36"/>
      <c r="EJ269" s="36"/>
      <c r="EK269" s="36"/>
      <c r="EL269" s="36"/>
      <c r="EM269" s="36"/>
      <c r="EN269" s="36"/>
    </row>
    <row r="270" spans="1:144">
      <c r="A270" s="36"/>
      <c r="B270" s="36"/>
      <c r="C270" s="144"/>
      <c r="D270" s="144"/>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c r="AU270" s="135"/>
      <c r="AV270" s="135"/>
      <c r="AW270" s="135"/>
      <c r="AX270" s="135"/>
      <c r="AY270" s="135"/>
      <c r="AZ270" s="135"/>
      <c r="BA270" s="135"/>
      <c r="BB270" s="135"/>
      <c r="BC270" s="135"/>
      <c r="BD270" s="135"/>
      <c r="BE270" s="135"/>
      <c r="BF270" s="135"/>
      <c r="BG270" s="135"/>
      <c r="BH270" s="135"/>
      <c r="BI270" s="135"/>
      <c r="BJ270" s="135"/>
      <c r="BK270" s="135"/>
      <c r="BL270" s="135"/>
      <c r="BM270" s="135"/>
      <c r="BN270" s="135"/>
      <c r="BO270" s="135"/>
      <c r="BP270" s="135"/>
      <c r="BQ270" s="135"/>
      <c r="BR270" s="135"/>
      <c r="BS270" s="135"/>
      <c r="BT270" s="135"/>
      <c r="BU270" s="135"/>
      <c r="BV270" s="135"/>
      <c r="BW270" s="135"/>
      <c r="BX270" s="135"/>
      <c r="BY270" s="135"/>
      <c r="BZ270" s="135"/>
      <c r="CA270" s="135"/>
      <c r="CB270" s="135"/>
      <c r="CC270" s="135"/>
      <c r="CD270" s="135"/>
      <c r="CE270" s="135"/>
      <c r="CF270" s="135"/>
      <c r="CG270" s="135"/>
      <c r="CH270" s="135"/>
      <c r="CI270" s="135"/>
      <c r="CJ270" s="135"/>
      <c r="CK270" s="135"/>
      <c r="CL270" s="135"/>
      <c r="CM270" s="135"/>
      <c r="CN270" s="135"/>
      <c r="CO270" s="135"/>
      <c r="CP270" s="135"/>
      <c r="CQ270" s="135"/>
      <c r="CR270" s="135"/>
      <c r="CU270" s="36"/>
      <c r="CV270" s="36"/>
      <c r="CW270" s="36"/>
      <c r="CX270" s="36"/>
      <c r="CY270" s="36"/>
      <c r="CZ270" s="36"/>
      <c r="DA270" s="36"/>
      <c r="DB270" s="36"/>
      <c r="DC270" s="36"/>
      <c r="DD270" s="36"/>
      <c r="DE270" s="36"/>
      <c r="DF270" s="36"/>
      <c r="DG270" s="36"/>
      <c r="DH270" s="36"/>
      <c r="DI270" s="36"/>
      <c r="DJ270" s="36"/>
      <c r="DK270" s="36"/>
      <c r="DL270" s="36"/>
      <c r="DM270" s="36"/>
      <c r="DN270" s="36"/>
      <c r="DO270" s="36"/>
      <c r="DP270" s="36"/>
      <c r="DQ270" s="36"/>
      <c r="DR270" s="36"/>
      <c r="DS270" s="36"/>
      <c r="DT270" s="36"/>
      <c r="DU270" s="36"/>
      <c r="DV270" s="36"/>
      <c r="DW270" s="36"/>
      <c r="DX270" s="36"/>
      <c r="DY270" s="36"/>
      <c r="DZ270" s="36"/>
      <c r="EA270" s="36"/>
      <c r="EB270" s="36"/>
      <c r="EC270" s="36"/>
      <c r="ED270" s="36"/>
      <c r="EE270" s="36"/>
      <c r="EF270" s="36"/>
      <c r="EG270" s="36"/>
      <c r="EH270" s="36"/>
      <c r="EI270" s="36"/>
      <c r="EJ270" s="36"/>
      <c r="EK270" s="36"/>
      <c r="EL270" s="36"/>
      <c r="EM270" s="36"/>
      <c r="EN270" s="36"/>
    </row>
    <row r="271" spans="1:144">
      <c r="A271" s="36"/>
      <c r="B271" s="36"/>
      <c r="C271" s="144"/>
      <c r="D271" s="144"/>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c r="BM271" s="135"/>
      <c r="BN271" s="135"/>
      <c r="BO271" s="135"/>
      <c r="BP271" s="135"/>
      <c r="BQ271" s="135"/>
      <c r="BR271" s="135"/>
      <c r="BS271" s="135"/>
      <c r="BT271" s="135"/>
      <c r="BU271" s="135"/>
      <c r="BV271" s="135"/>
      <c r="BW271" s="135"/>
      <c r="BX271" s="135"/>
      <c r="BY271" s="135"/>
      <c r="BZ271" s="135"/>
      <c r="CA271" s="135"/>
      <c r="CB271" s="135"/>
      <c r="CC271" s="135"/>
      <c r="CD271" s="135"/>
      <c r="CE271" s="135"/>
      <c r="CF271" s="135"/>
      <c r="CG271" s="135"/>
      <c r="CH271" s="135"/>
      <c r="CI271" s="135"/>
      <c r="CJ271" s="135"/>
      <c r="CK271" s="135"/>
      <c r="CL271" s="135"/>
      <c r="CM271" s="135"/>
      <c r="CN271" s="135"/>
      <c r="CO271" s="135"/>
      <c r="CP271" s="135"/>
      <c r="CQ271" s="135"/>
      <c r="CR271" s="135"/>
      <c r="CU271" s="36"/>
      <c r="CV271" s="36"/>
      <c r="CW271" s="36"/>
      <c r="CX271" s="36"/>
      <c r="CY271" s="36"/>
      <c r="CZ271" s="36"/>
      <c r="DA271" s="36"/>
      <c r="DB271" s="36"/>
      <c r="DC271" s="36"/>
      <c r="DD271" s="36"/>
      <c r="DE271" s="36"/>
      <c r="DF271" s="36"/>
      <c r="DG271" s="36"/>
      <c r="DH271" s="36"/>
      <c r="DI271" s="36"/>
      <c r="DJ271" s="36"/>
      <c r="DK271" s="36"/>
      <c r="DL271" s="36"/>
      <c r="DM271" s="36"/>
      <c r="DN271" s="36"/>
      <c r="DO271" s="36"/>
      <c r="DP271" s="36"/>
      <c r="DQ271" s="36"/>
      <c r="DR271" s="36"/>
      <c r="DS271" s="36"/>
      <c r="DT271" s="36"/>
      <c r="DU271" s="36"/>
      <c r="DV271" s="36"/>
      <c r="DW271" s="36"/>
      <c r="DX271" s="36"/>
      <c r="DY271" s="36"/>
      <c r="DZ271" s="36"/>
      <c r="EA271" s="36"/>
      <c r="EB271" s="36"/>
      <c r="EC271" s="36"/>
      <c r="ED271" s="36"/>
      <c r="EE271" s="36"/>
      <c r="EF271" s="36"/>
      <c r="EG271" s="36"/>
      <c r="EH271" s="36"/>
      <c r="EI271" s="36"/>
      <c r="EJ271" s="36"/>
      <c r="EK271" s="36"/>
      <c r="EL271" s="36"/>
      <c r="EM271" s="36"/>
      <c r="EN271" s="36"/>
    </row>
    <row r="272" spans="1:144">
      <c r="A272" s="36"/>
      <c r="B272" s="36"/>
      <c r="C272" s="144"/>
      <c r="D272" s="144"/>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c r="BC272" s="135"/>
      <c r="BD272" s="135"/>
      <c r="BE272" s="135"/>
      <c r="BF272" s="135"/>
      <c r="BG272" s="135"/>
      <c r="BH272" s="135"/>
      <c r="BI272" s="135"/>
      <c r="BJ272" s="135"/>
      <c r="BK272" s="135"/>
      <c r="BL272" s="135"/>
      <c r="BM272" s="135"/>
      <c r="BN272" s="135"/>
      <c r="BO272" s="135"/>
      <c r="BP272" s="135"/>
      <c r="BQ272" s="135"/>
      <c r="BR272" s="135"/>
      <c r="BS272" s="135"/>
      <c r="BT272" s="135"/>
      <c r="BU272" s="135"/>
      <c r="BV272" s="135"/>
      <c r="BW272" s="135"/>
      <c r="BX272" s="135"/>
      <c r="BY272" s="135"/>
      <c r="BZ272" s="135"/>
      <c r="CA272" s="135"/>
      <c r="CB272" s="135"/>
      <c r="CC272" s="135"/>
      <c r="CD272" s="135"/>
      <c r="CE272" s="135"/>
      <c r="CF272" s="135"/>
      <c r="CG272" s="135"/>
      <c r="CH272" s="135"/>
      <c r="CI272" s="135"/>
      <c r="CJ272" s="135"/>
      <c r="CK272" s="135"/>
      <c r="CL272" s="135"/>
      <c r="CM272" s="135"/>
      <c r="CN272" s="135"/>
      <c r="CO272" s="135"/>
      <c r="CP272" s="135"/>
      <c r="CQ272" s="135"/>
      <c r="CR272" s="135"/>
      <c r="CU272" s="36"/>
      <c r="CV272" s="36"/>
      <c r="CW272" s="36"/>
      <c r="CX272" s="36"/>
      <c r="CY272" s="36"/>
      <c r="CZ272" s="36"/>
      <c r="DA272" s="36"/>
      <c r="DB272" s="36"/>
      <c r="DC272" s="36"/>
      <c r="DD272" s="36"/>
      <c r="DE272" s="36"/>
      <c r="DF272" s="36"/>
      <c r="DG272" s="36"/>
      <c r="DH272" s="36"/>
      <c r="DI272" s="36"/>
      <c r="DJ272" s="36"/>
      <c r="DK272" s="36"/>
      <c r="DL272" s="36"/>
      <c r="DM272" s="36"/>
      <c r="DN272" s="36"/>
      <c r="DO272" s="36"/>
      <c r="DP272" s="36"/>
      <c r="DQ272" s="36"/>
      <c r="DR272" s="36"/>
      <c r="DS272" s="36"/>
      <c r="DT272" s="36"/>
      <c r="DU272" s="36"/>
      <c r="DV272" s="36"/>
      <c r="DW272" s="36"/>
      <c r="DX272" s="36"/>
      <c r="DY272" s="36"/>
      <c r="DZ272" s="36"/>
      <c r="EA272" s="36"/>
      <c r="EB272" s="36"/>
      <c r="EC272" s="36"/>
      <c r="ED272" s="36"/>
      <c r="EE272" s="36"/>
      <c r="EF272" s="36"/>
      <c r="EG272" s="36"/>
      <c r="EH272" s="36"/>
      <c r="EI272" s="36"/>
      <c r="EJ272" s="36"/>
      <c r="EK272" s="36"/>
      <c r="EL272" s="36"/>
      <c r="EM272" s="36"/>
      <c r="EN272" s="36"/>
    </row>
    <row r="273" spans="1:144">
      <c r="A273" s="36"/>
      <c r="B273" s="36"/>
      <c r="C273" s="144"/>
      <c r="D273" s="144"/>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c r="BM273" s="135"/>
      <c r="BN273" s="135"/>
      <c r="BO273" s="135"/>
      <c r="BP273" s="135"/>
      <c r="BQ273" s="135"/>
      <c r="BR273" s="135"/>
      <c r="BS273" s="135"/>
      <c r="BT273" s="135"/>
      <c r="BU273" s="135"/>
      <c r="BV273" s="135"/>
      <c r="BW273" s="135"/>
      <c r="BX273" s="135"/>
      <c r="BY273" s="135"/>
      <c r="BZ273" s="135"/>
      <c r="CA273" s="135"/>
      <c r="CB273" s="135"/>
      <c r="CC273" s="135"/>
      <c r="CD273" s="135"/>
      <c r="CE273" s="135"/>
      <c r="CF273" s="135"/>
      <c r="CG273" s="135"/>
      <c r="CH273" s="135"/>
      <c r="CI273" s="135"/>
      <c r="CJ273" s="135"/>
      <c r="CK273" s="135"/>
      <c r="CL273" s="135"/>
      <c r="CM273" s="135"/>
      <c r="CN273" s="135"/>
      <c r="CO273" s="135"/>
      <c r="CP273" s="135"/>
      <c r="CQ273" s="135"/>
      <c r="CR273" s="135"/>
      <c r="CU273" s="36"/>
      <c r="CV273" s="36"/>
      <c r="CW273" s="36"/>
      <c r="CX273" s="36"/>
      <c r="CY273" s="36"/>
      <c r="CZ273" s="36"/>
      <c r="DA273" s="36"/>
      <c r="DB273" s="36"/>
      <c r="DC273" s="36"/>
      <c r="DD273" s="36"/>
      <c r="DE273" s="36"/>
      <c r="DF273" s="36"/>
      <c r="DG273" s="36"/>
      <c r="DH273" s="36"/>
      <c r="DI273" s="36"/>
      <c r="DJ273" s="36"/>
      <c r="DK273" s="36"/>
      <c r="DL273" s="36"/>
      <c r="DM273" s="36"/>
      <c r="DN273" s="36"/>
      <c r="DO273" s="36"/>
      <c r="DP273" s="36"/>
      <c r="DQ273" s="36"/>
      <c r="DR273" s="36"/>
      <c r="DS273" s="36"/>
      <c r="DT273" s="36"/>
      <c r="DU273" s="36"/>
      <c r="DV273" s="36"/>
      <c r="DW273" s="36"/>
      <c r="DX273" s="36"/>
      <c r="DY273" s="36"/>
      <c r="DZ273" s="36"/>
      <c r="EA273" s="36"/>
      <c r="EB273" s="36"/>
      <c r="EC273" s="36"/>
      <c r="ED273" s="36"/>
      <c r="EE273" s="36"/>
      <c r="EF273" s="36"/>
      <c r="EG273" s="36"/>
      <c r="EH273" s="36"/>
      <c r="EI273" s="36"/>
      <c r="EJ273" s="36"/>
      <c r="EK273" s="36"/>
      <c r="EL273" s="36"/>
      <c r="EM273" s="36"/>
      <c r="EN273" s="36"/>
    </row>
    <row r="274" spans="1:144">
      <c r="A274" s="36"/>
      <c r="B274" s="36"/>
      <c r="C274" s="144"/>
      <c r="D274" s="144"/>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c r="AU274" s="135"/>
      <c r="AV274" s="135"/>
      <c r="AW274" s="135"/>
      <c r="AX274" s="135"/>
      <c r="AY274" s="135"/>
      <c r="AZ274" s="135"/>
      <c r="BA274" s="135"/>
      <c r="BB274" s="135"/>
      <c r="BC274" s="135"/>
      <c r="BD274" s="135"/>
      <c r="BE274" s="135"/>
      <c r="BF274" s="135"/>
      <c r="BG274" s="135"/>
      <c r="BH274" s="135"/>
      <c r="BI274" s="135"/>
      <c r="BJ274" s="135"/>
      <c r="BK274" s="135"/>
      <c r="BL274" s="135"/>
      <c r="BM274" s="135"/>
      <c r="BN274" s="135"/>
      <c r="BO274" s="135"/>
      <c r="BP274" s="135"/>
      <c r="BQ274" s="135"/>
      <c r="BR274" s="135"/>
      <c r="BS274" s="135"/>
      <c r="BT274" s="135"/>
      <c r="BU274" s="135"/>
      <c r="BV274" s="135"/>
      <c r="BW274" s="135"/>
      <c r="BX274" s="135"/>
      <c r="BY274" s="135"/>
      <c r="BZ274" s="135"/>
      <c r="CA274" s="135"/>
      <c r="CB274" s="135"/>
      <c r="CC274" s="135"/>
      <c r="CD274" s="135"/>
      <c r="CE274" s="135"/>
      <c r="CF274" s="135"/>
      <c r="CG274" s="135"/>
      <c r="CH274" s="135"/>
      <c r="CI274" s="135"/>
      <c r="CJ274" s="135"/>
      <c r="CK274" s="135"/>
      <c r="CL274" s="135"/>
      <c r="CM274" s="135"/>
      <c r="CN274" s="135"/>
      <c r="CO274" s="135"/>
      <c r="CP274" s="135"/>
      <c r="CQ274" s="135"/>
      <c r="CR274" s="135"/>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row>
    <row r="275" spans="1:144">
      <c r="A275" s="36"/>
      <c r="B275" s="36"/>
      <c r="C275" s="144"/>
      <c r="D275" s="144"/>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c r="AU275" s="135"/>
      <c r="AV275" s="135"/>
      <c r="AW275" s="135"/>
      <c r="AX275" s="135"/>
      <c r="AY275" s="135"/>
      <c r="AZ275" s="135"/>
      <c r="BA275" s="135"/>
      <c r="BB275" s="135"/>
      <c r="BC275" s="135"/>
      <c r="BD275" s="135"/>
      <c r="BE275" s="135"/>
      <c r="BF275" s="135"/>
      <c r="BG275" s="135"/>
      <c r="BH275" s="135"/>
      <c r="BI275" s="135"/>
      <c r="BJ275" s="135"/>
      <c r="BK275" s="135"/>
      <c r="BL275" s="135"/>
      <c r="BM275" s="135"/>
      <c r="BN275" s="135"/>
      <c r="BO275" s="135"/>
      <c r="BP275" s="135"/>
      <c r="BQ275" s="135"/>
      <c r="BR275" s="135"/>
      <c r="BS275" s="135"/>
      <c r="BT275" s="135"/>
      <c r="BU275" s="135"/>
      <c r="BV275" s="135"/>
      <c r="BW275" s="135"/>
      <c r="BX275" s="135"/>
      <c r="BY275" s="135"/>
      <c r="BZ275" s="135"/>
      <c r="CA275" s="135"/>
      <c r="CB275" s="135"/>
      <c r="CC275" s="135"/>
      <c r="CD275" s="135"/>
      <c r="CE275" s="135"/>
      <c r="CF275" s="135"/>
      <c r="CG275" s="135"/>
      <c r="CH275" s="135"/>
      <c r="CI275" s="135"/>
      <c r="CJ275" s="135"/>
      <c r="CK275" s="135"/>
      <c r="CL275" s="135"/>
      <c r="CM275" s="135"/>
      <c r="CN275" s="135"/>
      <c r="CO275" s="135"/>
      <c r="CP275" s="135"/>
      <c r="CQ275" s="135"/>
      <c r="CR275" s="135"/>
      <c r="CU275" s="36"/>
      <c r="CV275" s="36"/>
      <c r="CW275" s="36"/>
      <c r="CX275" s="36"/>
      <c r="CY275" s="36"/>
      <c r="CZ275" s="36"/>
      <c r="DA275" s="36"/>
      <c r="DB275" s="36"/>
      <c r="DC275" s="36"/>
      <c r="DD275" s="36"/>
      <c r="DE275" s="36"/>
      <c r="DF275" s="36"/>
      <c r="DG275" s="36"/>
      <c r="DH275" s="36"/>
      <c r="DI275" s="36"/>
      <c r="DJ275" s="36"/>
      <c r="DK275" s="36"/>
      <c r="DL275" s="36"/>
      <c r="DM275" s="36"/>
      <c r="DN275" s="36"/>
      <c r="DO275" s="36"/>
      <c r="DP275" s="36"/>
      <c r="DQ275" s="36"/>
      <c r="DR275" s="36"/>
      <c r="DS275" s="36"/>
      <c r="DT275" s="36"/>
      <c r="DU275" s="36"/>
      <c r="DV275" s="36"/>
      <c r="DW275" s="36"/>
      <c r="DX275" s="36"/>
      <c r="DY275" s="36"/>
      <c r="DZ275" s="36"/>
      <c r="EA275" s="36"/>
      <c r="EB275" s="36"/>
      <c r="EC275" s="36"/>
      <c r="ED275" s="36"/>
      <c r="EE275" s="36"/>
      <c r="EF275" s="36"/>
      <c r="EG275" s="36"/>
      <c r="EH275" s="36"/>
      <c r="EI275" s="36"/>
      <c r="EJ275" s="36"/>
      <c r="EK275" s="36"/>
      <c r="EL275" s="36"/>
      <c r="EM275" s="36"/>
      <c r="EN275" s="36"/>
    </row>
    <row r="276" spans="1:144">
      <c r="A276" s="36"/>
      <c r="B276" s="36"/>
      <c r="C276" s="144"/>
      <c r="D276" s="144"/>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c r="BC276" s="135"/>
      <c r="BD276" s="135"/>
      <c r="BE276" s="135"/>
      <c r="BF276" s="135"/>
      <c r="BG276" s="135"/>
      <c r="BH276" s="135"/>
      <c r="BI276" s="135"/>
      <c r="BJ276" s="135"/>
      <c r="BK276" s="135"/>
      <c r="BL276" s="135"/>
      <c r="BM276" s="135"/>
      <c r="BN276" s="135"/>
      <c r="BO276" s="135"/>
      <c r="BP276" s="135"/>
      <c r="BQ276" s="135"/>
      <c r="BR276" s="135"/>
      <c r="BS276" s="135"/>
      <c r="BT276" s="135"/>
      <c r="BU276" s="135"/>
      <c r="BV276" s="135"/>
      <c r="BW276" s="135"/>
      <c r="BX276" s="135"/>
      <c r="BY276" s="135"/>
      <c r="BZ276" s="135"/>
      <c r="CA276" s="135"/>
      <c r="CB276" s="135"/>
      <c r="CC276" s="135"/>
      <c r="CD276" s="135"/>
      <c r="CE276" s="135"/>
      <c r="CF276" s="135"/>
      <c r="CG276" s="135"/>
      <c r="CH276" s="135"/>
      <c r="CI276" s="135"/>
      <c r="CJ276" s="135"/>
      <c r="CK276" s="135"/>
      <c r="CL276" s="135"/>
      <c r="CM276" s="135"/>
      <c r="CN276" s="135"/>
      <c r="CO276" s="135"/>
      <c r="CP276" s="135"/>
      <c r="CQ276" s="135"/>
      <c r="CR276" s="135"/>
      <c r="CU276" s="36"/>
      <c r="CV276" s="36"/>
      <c r="CW276" s="36"/>
      <c r="CX276" s="36"/>
      <c r="CY276" s="36"/>
      <c r="CZ276" s="36"/>
      <c r="DA276" s="36"/>
      <c r="DB276" s="36"/>
      <c r="DC276" s="36"/>
      <c r="DD276" s="36"/>
      <c r="DE276" s="36"/>
      <c r="DF276" s="36"/>
      <c r="DG276" s="36"/>
      <c r="DH276" s="36"/>
      <c r="DI276" s="36"/>
      <c r="DJ276" s="36"/>
      <c r="DK276" s="36"/>
      <c r="DL276" s="36"/>
      <c r="DM276" s="36"/>
      <c r="DN276" s="36"/>
      <c r="DO276" s="36"/>
      <c r="DP276" s="36"/>
      <c r="DQ276" s="36"/>
      <c r="DR276" s="36"/>
      <c r="DS276" s="36"/>
      <c r="DT276" s="36"/>
      <c r="DU276" s="36"/>
      <c r="DV276" s="36"/>
      <c r="DW276" s="36"/>
      <c r="DX276" s="36"/>
      <c r="DY276" s="36"/>
      <c r="DZ276" s="36"/>
      <c r="EA276" s="36"/>
      <c r="EB276" s="36"/>
      <c r="EC276" s="36"/>
      <c r="ED276" s="36"/>
      <c r="EE276" s="36"/>
      <c r="EF276" s="36"/>
      <c r="EG276" s="36"/>
      <c r="EH276" s="36"/>
      <c r="EI276" s="36"/>
      <c r="EJ276" s="36"/>
      <c r="EK276" s="36"/>
      <c r="EL276" s="36"/>
      <c r="EM276" s="36"/>
      <c r="EN276" s="36"/>
    </row>
    <row r="277" spans="1:144">
      <c r="A277" s="36"/>
      <c r="B277" s="36"/>
      <c r="C277" s="144"/>
      <c r="D277" s="144"/>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c r="BM277" s="135"/>
      <c r="BN277" s="135"/>
      <c r="BO277" s="135"/>
      <c r="BP277" s="135"/>
      <c r="BQ277" s="135"/>
      <c r="BR277" s="135"/>
      <c r="BS277" s="135"/>
      <c r="BT277" s="135"/>
      <c r="BU277" s="135"/>
      <c r="BV277" s="135"/>
      <c r="BW277" s="135"/>
      <c r="BX277" s="135"/>
      <c r="BY277" s="135"/>
      <c r="BZ277" s="135"/>
      <c r="CA277" s="135"/>
      <c r="CB277" s="135"/>
      <c r="CC277" s="135"/>
      <c r="CD277" s="135"/>
      <c r="CE277" s="135"/>
      <c r="CF277" s="135"/>
      <c r="CG277" s="135"/>
      <c r="CH277" s="135"/>
      <c r="CI277" s="135"/>
      <c r="CJ277" s="135"/>
      <c r="CK277" s="135"/>
      <c r="CL277" s="135"/>
      <c r="CM277" s="135"/>
      <c r="CN277" s="135"/>
      <c r="CO277" s="135"/>
      <c r="CP277" s="135"/>
      <c r="CQ277" s="135"/>
      <c r="CR277" s="135"/>
      <c r="CU277" s="36"/>
      <c r="CV277" s="36"/>
      <c r="CW277" s="36"/>
      <c r="CX277" s="36"/>
      <c r="CY277" s="36"/>
      <c r="CZ277" s="36"/>
      <c r="DA277" s="36"/>
      <c r="DB277" s="36"/>
      <c r="DC277" s="36"/>
      <c r="DD277" s="36"/>
      <c r="DE277" s="36"/>
      <c r="DF277" s="36"/>
      <c r="DG277" s="36"/>
      <c r="DH277" s="36"/>
      <c r="DI277" s="36"/>
      <c r="DJ277" s="36"/>
      <c r="DK277" s="36"/>
      <c r="DL277" s="36"/>
      <c r="DM277" s="36"/>
      <c r="DN277" s="36"/>
      <c r="DO277" s="36"/>
      <c r="DP277" s="36"/>
      <c r="DQ277" s="36"/>
      <c r="DR277" s="36"/>
      <c r="DS277" s="36"/>
      <c r="DT277" s="36"/>
      <c r="DU277" s="36"/>
      <c r="DV277" s="36"/>
      <c r="DW277" s="36"/>
      <c r="DX277" s="36"/>
      <c r="DY277" s="36"/>
      <c r="DZ277" s="36"/>
      <c r="EA277" s="36"/>
      <c r="EB277" s="36"/>
      <c r="EC277" s="36"/>
      <c r="ED277" s="36"/>
      <c r="EE277" s="36"/>
      <c r="EF277" s="36"/>
      <c r="EG277" s="36"/>
      <c r="EH277" s="36"/>
      <c r="EI277" s="36"/>
      <c r="EJ277" s="36"/>
      <c r="EK277" s="36"/>
      <c r="EL277" s="36"/>
      <c r="EM277" s="36"/>
      <c r="EN277" s="36"/>
    </row>
    <row r="278" spans="1:144">
      <c r="A278" s="36"/>
      <c r="B278" s="36"/>
      <c r="C278" s="144"/>
      <c r="D278" s="144"/>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c r="BC278" s="135"/>
      <c r="BD278" s="135"/>
      <c r="BE278" s="135"/>
      <c r="BF278" s="135"/>
      <c r="BG278" s="135"/>
      <c r="BH278" s="135"/>
      <c r="BI278" s="135"/>
      <c r="BJ278" s="135"/>
      <c r="BK278" s="135"/>
      <c r="BL278" s="135"/>
      <c r="BM278" s="135"/>
      <c r="BN278" s="135"/>
      <c r="BO278" s="135"/>
      <c r="BP278" s="135"/>
      <c r="BQ278" s="135"/>
      <c r="BR278" s="135"/>
      <c r="BS278" s="135"/>
      <c r="BT278" s="135"/>
      <c r="BU278" s="135"/>
      <c r="BV278" s="135"/>
      <c r="BW278" s="135"/>
      <c r="BX278" s="135"/>
      <c r="BY278" s="135"/>
      <c r="BZ278" s="135"/>
      <c r="CA278" s="135"/>
      <c r="CB278" s="135"/>
      <c r="CC278" s="135"/>
      <c r="CD278" s="135"/>
      <c r="CE278" s="135"/>
      <c r="CF278" s="135"/>
      <c r="CG278" s="135"/>
      <c r="CH278" s="135"/>
      <c r="CI278" s="135"/>
      <c r="CJ278" s="135"/>
      <c r="CK278" s="135"/>
      <c r="CL278" s="135"/>
      <c r="CM278" s="135"/>
      <c r="CN278" s="135"/>
      <c r="CO278" s="135"/>
      <c r="CP278" s="135"/>
      <c r="CQ278" s="135"/>
      <c r="CR278" s="135"/>
      <c r="CU278" s="36"/>
      <c r="CV278" s="36"/>
      <c r="CW278" s="36"/>
      <c r="CX278" s="36"/>
      <c r="CY278" s="36"/>
      <c r="CZ278" s="36"/>
      <c r="DA278" s="36"/>
      <c r="DB278" s="36"/>
      <c r="DC278" s="36"/>
      <c r="DD278" s="36"/>
      <c r="DE278" s="36"/>
      <c r="DF278" s="36"/>
      <c r="DG278" s="36"/>
      <c r="DH278" s="36"/>
      <c r="DI278" s="36"/>
      <c r="DJ278" s="36"/>
      <c r="DK278" s="36"/>
      <c r="DL278" s="36"/>
      <c r="DM278" s="36"/>
      <c r="DN278" s="36"/>
      <c r="DO278" s="36"/>
      <c r="DP278" s="36"/>
      <c r="DQ278" s="36"/>
      <c r="DR278" s="36"/>
      <c r="DS278" s="36"/>
      <c r="DT278" s="36"/>
      <c r="DU278" s="36"/>
      <c r="DV278" s="36"/>
      <c r="DW278" s="36"/>
      <c r="DX278" s="36"/>
      <c r="DY278" s="36"/>
      <c r="DZ278" s="36"/>
      <c r="EA278" s="36"/>
      <c r="EB278" s="36"/>
      <c r="EC278" s="36"/>
      <c r="ED278" s="36"/>
      <c r="EE278" s="36"/>
      <c r="EF278" s="36"/>
      <c r="EG278" s="36"/>
      <c r="EH278" s="36"/>
      <c r="EI278" s="36"/>
      <c r="EJ278" s="36"/>
      <c r="EK278" s="36"/>
      <c r="EL278" s="36"/>
      <c r="EM278" s="36"/>
      <c r="EN278" s="36"/>
    </row>
    <row r="279" spans="1:144">
      <c r="A279" s="36"/>
      <c r="B279" s="36"/>
      <c r="C279" s="144"/>
      <c r="D279" s="144"/>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c r="AU279" s="135"/>
      <c r="AV279" s="135"/>
      <c r="AW279" s="135"/>
      <c r="AX279" s="135"/>
      <c r="AY279" s="135"/>
      <c r="AZ279" s="135"/>
      <c r="BA279" s="135"/>
      <c r="BB279" s="135"/>
      <c r="BC279" s="135"/>
      <c r="BD279" s="135"/>
      <c r="BE279" s="135"/>
      <c r="BF279" s="135"/>
      <c r="BG279" s="135"/>
      <c r="BH279" s="135"/>
      <c r="BI279" s="135"/>
      <c r="BJ279" s="135"/>
      <c r="BK279" s="135"/>
      <c r="BL279" s="135"/>
      <c r="BM279" s="135"/>
      <c r="BN279" s="135"/>
      <c r="BO279" s="135"/>
      <c r="BP279" s="135"/>
      <c r="BQ279" s="135"/>
      <c r="BR279" s="135"/>
      <c r="BS279" s="135"/>
      <c r="BT279" s="135"/>
      <c r="BU279" s="135"/>
      <c r="BV279" s="135"/>
      <c r="BW279" s="135"/>
      <c r="BX279" s="135"/>
      <c r="BY279" s="135"/>
      <c r="BZ279" s="135"/>
      <c r="CA279" s="135"/>
      <c r="CB279" s="135"/>
      <c r="CC279" s="135"/>
      <c r="CD279" s="135"/>
      <c r="CE279" s="135"/>
      <c r="CF279" s="135"/>
      <c r="CG279" s="135"/>
      <c r="CH279" s="135"/>
      <c r="CI279" s="135"/>
      <c r="CJ279" s="135"/>
      <c r="CK279" s="135"/>
      <c r="CL279" s="135"/>
      <c r="CM279" s="135"/>
      <c r="CN279" s="135"/>
      <c r="CO279" s="135"/>
      <c r="CP279" s="135"/>
      <c r="CQ279" s="135"/>
      <c r="CR279" s="135"/>
      <c r="CU279" s="36"/>
      <c r="CV279" s="36"/>
      <c r="CW279" s="36"/>
      <c r="CX279" s="36"/>
      <c r="CY279" s="36"/>
      <c r="CZ279" s="36"/>
      <c r="DA279" s="36"/>
      <c r="DB279" s="36"/>
      <c r="DC279" s="36"/>
      <c r="DD279" s="36"/>
      <c r="DE279" s="36"/>
      <c r="DF279" s="36"/>
      <c r="DG279" s="36"/>
      <c r="DH279" s="36"/>
      <c r="DI279" s="36"/>
      <c r="DJ279" s="36"/>
      <c r="DK279" s="36"/>
      <c r="DL279" s="36"/>
      <c r="DM279" s="36"/>
      <c r="DN279" s="36"/>
      <c r="DO279" s="36"/>
      <c r="DP279" s="36"/>
      <c r="DQ279" s="36"/>
      <c r="DR279" s="36"/>
      <c r="DS279" s="36"/>
      <c r="DT279" s="36"/>
      <c r="DU279" s="36"/>
      <c r="DV279" s="36"/>
      <c r="DW279" s="36"/>
      <c r="DX279" s="36"/>
      <c r="DY279" s="36"/>
      <c r="DZ279" s="36"/>
      <c r="EA279" s="36"/>
      <c r="EB279" s="36"/>
      <c r="EC279" s="36"/>
      <c r="ED279" s="36"/>
      <c r="EE279" s="36"/>
      <c r="EF279" s="36"/>
      <c r="EG279" s="36"/>
      <c r="EH279" s="36"/>
      <c r="EI279" s="36"/>
      <c r="EJ279" s="36"/>
      <c r="EK279" s="36"/>
      <c r="EL279" s="36"/>
      <c r="EM279" s="36"/>
      <c r="EN279" s="36"/>
    </row>
    <row r="280" spans="1:144">
      <c r="A280" s="36"/>
      <c r="B280" s="36"/>
      <c r="C280" s="144"/>
      <c r="D280" s="144"/>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c r="BC280" s="135"/>
      <c r="BD280" s="135"/>
      <c r="BE280" s="135"/>
      <c r="BF280" s="135"/>
      <c r="BG280" s="135"/>
      <c r="BH280" s="135"/>
      <c r="BI280" s="135"/>
      <c r="BJ280" s="135"/>
      <c r="BK280" s="135"/>
      <c r="BL280" s="135"/>
      <c r="BM280" s="135"/>
      <c r="BN280" s="135"/>
      <c r="BO280" s="135"/>
      <c r="BP280" s="135"/>
      <c r="BQ280" s="135"/>
      <c r="BR280" s="135"/>
      <c r="BS280" s="135"/>
      <c r="BT280" s="135"/>
      <c r="BU280" s="135"/>
      <c r="BV280" s="135"/>
      <c r="BW280" s="135"/>
      <c r="BX280" s="135"/>
      <c r="BY280" s="135"/>
      <c r="BZ280" s="135"/>
      <c r="CA280" s="135"/>
      <c r="CB280" s="135"/>
      <c r="CC280" s="135"/>
      <c r="CD280" s="135"/>
      <c r="CE280" s="135"/>
      <c r="CF280" s="135"/>
      <c r="CG280" s="135"/>
      <c r="CH280" s="135"/>
      <c r="CI280" s="135"/>
      <c r="CJ280" s="135"/>
      <c r="CK280" s="135"/>
      <c r="CL280" s="135"/>
      <c r="CM280" s="135"/>
      <c r="CN280" s="135"/>
      <c r="CO280" s="135"/>
      <c r="CP280" s="135"/>
      <c r="CQ280" s="135"/>
      <c r="CR280" s="135"/>
      <c r="CU280" s="36"/>
      <c r="CV280" s="36"/>
      <c r="CW280" s="36"/>
      <c r="CX280" s="36"/>
      <c r="CY280" s="36"/>
      <c r="CZ280" s="36"/>
      <c r="DA280" s="36"/>
      <c r="DB280" s="36"/>
      <c r="DC280" s="36"/>
      <c r="DD280" s="36"/>
      <c r="DE280" s="36"/>
      <c r="DF280" s="36"/>
      <c r="DG280" s="36"/>
      <c r="DH280" s="36"/>
      <c r="DI280" s="36"/>
      <c r="DJ280" s="36"/>
      <c r="DK280" s="36"/>
      <c r="DL280" s="36"/>
      <c r="DM280" s="36"/>
      <c r="DN280" s="36"/>
      <c r="DO280" s="36"/>
      <c r="DP280" s="36"/>
      <c r="DQ280" s="36"/>
      <c r="DR280" s="36"/>
      <c r="DS280" s="36"/>
      <c r="DT280" s="36"/>
      <c r="DU280" s="36"/>
      <c r="DV280" s="36"/>
      <c r="DW280" s="36"/>
      <c r="DX280" s="36"/>
      <c r="DY280" s="36"/>
      <c r="DZ280" s="36"/>
      <c r="EA280" s="36"/>
      <c r="EB280" s="36"/>
      <c r="EC280" s="36"/>
      <c r="ED280" s="36"/>
      <c r="EE280" s="36"/>
      <c r="EF280" s="36"/>
      <c r="EG280" s="36"/>
      <c r="EH280" s="36"/>
      <c r="EI280" s="36"/>
      <c r="EJ280" s="36"/>
      <c r="EK280" s="36"/>
      <c r="EL280" s="36"/>
      <c r="EM280" s="36"/>
      <c r="EN280" s="36"/>
    </row>
    <row r="281" spans="1:144">
      <c r="A281" s="36"/>
      <c r="B281" s="36"/>
      <c r="C281" s="144"/>
      <c r="D281" s="144"/>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c r="BC281" s="135"/>
      <c r="BD281" s="135"/>
      <c r="BE281" s="135"/>
      <c r="BF281" s="135"/>
      <c r="BG281" s="135"/>
      <c r="BH281" s="135"/>
      <c r="BI281" s="135"/>
      <c r="BJ281" s="135"/>
      <c r="BK281" s="135"/>
      <c r="BL281" s="135"/>
      <c r="BM281" s="135"/>
      <c r="BN281" s="135"/>
      <c r="BO281" s="135"/>
      <c r="BP281" s="135"/>
      <c r="BQ281" s="135"/>
      <c r="BR281" s="135"/>
      <c r="BS281" s="135"/>
      <c r="BT281" s="135"/>
      <c r="BU281" s="135"/>
      <c r="BV281" s="135"/>
      <c r="BW281" s="135"/>
      <c r="BX281" s="135"/>
      <c r="BY281" s="135"/>
      <c r="BZ281" s="135"/>
      <c r="CA281" s="135"/>
      <c r="CB281" s="135"/>
      <c r="CC281" s="135"/>
      <c r="CD281" s="135"/>
      <c r="CE281" s="135"/>
      <c r="CF281" s="135"/>
      <c r="CG281" s="135"/>
      <c r="CH281" s="135"/>
      <c r="CI281" s="135"/>
      <c r="CJ281" s="135"/>
      <c r="CK281" s="135"/>
      <c r="CL281" s="135"/>
      <c r="CM281" s="135"/>
      <c r="CN281" s="135"/>
      <c r="CO281" s="135"/>
      <c r="CP281" s="135"/>
      <c r="CQ281" s="135"/>
      <c r="CR281" s="135"/>
      <c r="CU281" s="36"/>
      <c r="CV281" s="36"/>
      <c r="CW281" s="36"/>
      <c r="CX281" s="36"/>
      <c r="CY281" s="36"/>
      <c r="CZ281" s="36"/>
      <c r="DA281" s="36"/>
      <c r="DB281" s="36"/>
      <c r="DC281" s="36"/>
      <c r="DD281" s="36"/>
      <c r="DE281" s="36"/>
      <c r="DF281" s="36"/>
      <c r="DG281" s="36"/>
      <c r="DH281" s="36"/>
      <c r="DI281" s="36"/>
      <c r="DJ281" s="36"/>
      <c r="DK281" s="36"/>
      <c r="DL281" s="36"/>
      <c r="DM281" s="36"/>
      <c r="DN281" s="36"/>
      <c r="DO281" s="36"/>
      <c r="DP281" s="36"/>
      <c r="DQ281" s="36"/>
      <c r="DR281" s="36"/>
      <c r="DS281" s="36"/>
      <c r="DT281" s="36"/>
      <c r="DU281" s="36"/>
      <c r="DV281" s="36"/>
      <c r="DW281" s="36"/>
      <c r="DX281" s="36"/>
      <c r="DY281" s="36"/>
      <c r="DZ281" s="36"/>
      <c r="EA281" s="36"/>
      <c r="EB281" s="36"/>
      <c r="EC281" s="36"/>
      <c r="ED281" s="36"/>
      <c r="EE281" s="36"/>
      <c r="EF281" s="36"/>
      <c r="EG281" s="36"/>
      <c r="EH281" s="36"/>
      <c r="EI281" s="36"/>
      <c r="EJ281" s="36"/>
      <c r="EK281" s="36"/>
      <c r="EL281" s="36"/>
      <c r="EM281" s="36"/>
      <c r="EN281" s="36"/>
    </row>
    <row r="282" spans="1:144">
      <c r="A282" s="36"/>
      <c r="B282" s="36"/>
      <c r="C282" s="144"/>
      <c r="D282" s="144"/>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c r="BC282" s="135"/>
      <c r="BD282" s="135"/>
      <c r="BE282" s="135"/>
      <c r="BF282" s="135"/>
      <c r="BG282" s="135"/>
      <c r="BH282" s="135"/>
      <c r="BI282" s="135"/>
      <c r="BJ282" s="135"/>
      <c r="BK282" s="135"/>
      <c r="BL282" s="135"/>
      <c r="BM282" s="135"/>
      <c r="BN282" s="135"/>
      <c r="BO282" s="135"/>
      <c r="BP282" s="135"/>
      <c r="BQ282" s="135"/>
      <c r="BR282" s="135"/>
      <c r="BS282" s="135"/>
      <c r="BT282" s="135"/>
      <c r="BU282" s="135"/>
      <c r="BV282" s="135"/>
      <c r="BW282" s="135"/>
      <c r="BX282" s="135"/>
      <c r="BY282" s="135"/>
      <c r="BZ282" s="135"/>
      <c r="CA282" s="135"/>
      <c r="CB282" s="135"/>
      <c r="CC282" s="135"/>
      <c r="CD282" s="135"/>
      <c r="CE282" s="135"/>
      <c r="CF282" s="135"/>
      <c r="CG282" s="135"/>
      <c r="CH282" s="135"/>
      <c r="CI282" s="135"/>
      <c r="CJ282" s="135"/>
      <c r="CK282" s="135"/>
      <c r="CL282" s="135"/>
      <c r="CM282" s="135"/>
      <c r="CN282" s="135"/>
      <c r="CO282" s="135"/>
      <c r="CP282" s="135"/>
      <c r="CQ282" s="135"/>
      <c r="CR282" s="135"/>
      <c r="CU282" s="36"/>
      <c r="CV282" s="36"/>
      <c r="CW282" s="36"/>
      <c r="CX282" s="36"/>
      <c r="CY282" s="36"/>
      <c r="CZ282" s="36"/>
      <c r="DA282" s="36"/>
      <c r="DB282" s="36"/>
      <c r="DC282" s="36"/>
      <c r="DD282" s="36"/>
      <c r="DE282" s="36"/>
      <c r="DF282" s="36"/>
      <c r="DG282" s="36"/>
      <c r="DH282" s="36"/>
      <c r="DI282" s="36"/>
      <c r="DJ282" s="36"/>
      <c r="DK282" s="36"/>
      <c r="DL282" s="36"/>
      <c r="DM282" s="36"/>
      <c r="DN282" s="36"/>
      <c r="DO282" s="36"/>
      <c r="DP282" s="36"/>
      <c r="DQ282" s="36"/>
      <c r="DR282" s="36"/>
      <c r="DS282" s="36"/>
      <c r="DT282" s="36"/>
      <c r="DU282" s="36"/>
      <c r="DV282" s="36"/>
      <c r="DW282" s="36"/>
      <c r="DX282" s="36"/>
      <c r="DY282" s="36"/>
      <c r="DZ282" s="36"/>
      <c r="EA282" s="36"/>
      <c r="EB282" s="36"/>
      <c r="EC282" s="36"/>
      <c r="ED282" s="36"/>
      <c r="EE282" s="36"/>
      <c r="EF282" s="36"/>
      <c r="EG282" s="36"/>
      <c r="EH282" s="36"/>
      <c r="EI282" s="36"/>
      <c r="EJ282" s="36"/>
      <c r="EK282" s="36"/>
      <c r="EL282" s="36"/>
      <c r="EM282" s="36"/>
      <c r="EN282" s="36"/>
    </row>
    <row r="283" spans="1:144">
      <c r="A283" s="36"/>
      <c r="B283" s="36"/>
      <c r="C283" s="144"/>
      <c r="D283" s="144"/>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135"/>
      <c r="AZ283" s="135"/>
      <c r="BA283" s="135"/>
      <c r="BB283" s="135"/>
      <c r="BC283" s="135"/>
      <c r="BD283" s="135"/>
      <c r="BE283" s="135"/>
      <c r="BF283" s="135"/>
      <c r="BG283" s="135"/>
      <c r="BH283" s="135"/>
      <c r="BI283" s="135"/>
      <c r="BJ283" s="135"/>
      <c r="BK283" s="135"/>
      <c r="BL283" s="135"/>
      <c r="BM283" s="135"/>
      <c r="BN283" s="135"/>
      <c r="BO283" s="135"/>
      <c r="BP283" s="135"/>
      <c r="BQ283" s="135"/>
      <c r="BR283" s="135"/>
      <c r="BS283" s="135"/>
      <c r="BT283" s="135"/>
      <c r="BU283" s="135"/>
      <c r="BV283" s="135"/>
      <c r="BW283" s="135"/>
      <c r="BX283" s="135"/>
      <c r="BY283" s="135"/>
      <c r="BZ283" s="135"/>
      <c r="CA283" s="135"/>
      <c r="CB283" s="135"/>
      <c r="CC283" s="135"/>
      <c r="CD283" s="135"/>
      <c r="CE283" s="135"/>
      <c r="CF283" s="135"/>
      <c r="CG283" s="135"/>
      <c r="CH283" s="135"/>
      <c r="CI283" s="135"/>
      <c r="CJ283" s="135"/>
      <c r="CK283" s="135"/>
      <c r="CL283" s="135"/>
      <c r="CM283" s="135"/>
      <c r="CN283" s="135"/>
      <c r="CO283" s="135"/>
      <c r="CP283" s="135"/>
      <c r="CQ283" s="135"/>
      <c r="CR283" s="135"/>
      <c r="CU283" s="36"/>
      <c r="CV283" s="36"/>
      <c r="CW283" s="36"/>
      <c r="CX283" s="36"/>
      <c r="CY283" s="36"/>
      <c r="CZ283" s="36"/>
      <c r="DA283" s="36"/>
      <c r="DB283" s="36"/>
      <c r="DC283" s="36"/>
      <c r="DD283" s="36"/>
      <c r="DE283" s="36"/>
      <c r="DF283" s="36"/>
      <c r="DG283" s="36"/>
      <c r="DH283" s="36"/>
      <c r="DI283" s="36"/>
      <c r="DJ283" s="36"/>
      <c r="DK283" s="36"/>
      <c r="DL283" s="36"/>
      <c r="DM283" s="36"/>
      <c r="DN283" s="36"/>
      <c r="DO283" s="36"/>
      <c r="DP283" s="36"/>
      <c r="DQ283" s="36"/>
      <c r="DR283" s="36"/>
      <c r="DS283" s="36"/>
      <c r="DT283" s="36"/>
      <c r="DU283" s="36"/>
      <c r="DV283" s="36"/>
      <c r="DW283" s="36"/>
      <c r="DX283" s="36"/>
      <c r="DY283" s="36"/>
      <c r="DZ283" s="36"/>
      <c r="EA283" s="36"/>
      <c r="EB283" s="36"/>
      <c r="EC283" s="36"/>
      <c r="ED283" s="36"/>
      <c r="EE283" s="36"/>
      <c r="EF283" s="36"/>
      <c r="EG283" s="36"/>
      <c r="EH283" s="36"/>
      <c r="EI283" s="36"/>
      <c r="EJ283" s="36"/>
      <c r="EK283" s="36"/>
      <c r="EL283" s="36"/>
      <c r="EM283" s="36"/>
      <c r="EN283" s="36"/>
    </row>
    <row r="284" spans="1:144">
      <c r="A284" s="36"/>
      <c r="B284" s="36"/>
      <c r="C284" s="144"/>
      <c r="D284" s="144"/>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c r="BM284" s="135"/>
      <c r="BN284" s="135"/>
      <c r="BO284" s="135"/>
      <c r="BP284" s="135"/>
      <c r="BQ284" s="135"/>
      <c r="BR284" s="135"/>
      <c r="BS284" s="135"/>
      <c r="BT284" s="135"/>
      <c r="BU284" s="135"/>
      <c r="BV284" s="135"/>
      <c r="BW284" s="135"/>
      <c r="BX284" s="135"/>
      <c r="BY284" s="135"/>
      <c r="BZ284" s="135"/>
      <c r="CA284" s="135"/>
      <c r="CB284" s="135"/>
      <c r="CC284" s="135"/>
      <c r="CD284" s="135"/>
      <c r="CE284" s="135"/>
      <c r="CF284" s="135"/>
      <c r="CG284" s="135"/>
      <c r="CH284" s="135"/>
      <c r="CI284" s="135"/>
      <c r="CJ284" s="135"/>
      <c r="CK284" s="135"/>
      <c r="CL284" s="135"/>
      <c r="CM284" s="135"/>
      <c r="CN284" s="135"/>
      <c r="CO284" s="135"/>
      <c r="CP284" s="135"/>
      <c r="CQ284" s="135"/>
      <c r="CR284" s="135"/>
      <c r="CU284" s="36"/>
      <c r="CV284" s="36"/>
      <c r="CW284" s="36"/>
      <c r="CX284" s="36"/>
      <c r="CY284" s="36"/>
      <c r="CZ284" s="36"/>
      <c r="DA284" s="36"/>
      <c r="DB284" s="36"/>
      <c r="DC284" s="36"/>
      <c r="DD284" s="36"/>
      <c r="DE284" s="36"/>
      <c r="DF284" s="36"/>
      <c r="DG284" s="36"/>
      <c r="DH284" s="36"/>
      <c r="DI284" s="36"/>
      <c r="DJ284" s="36"/>
      <c r="DK284" s="36"/>
      <c r="DL284" s="36"/>
      <c r="DM284" s="36"/>
      <c r="DN284" s="36"/>
      <c r="DO284" s="36"/>
      <c r="DP284" s="36"/>
      <c r="DQ284" s="36"/>
      <c r="DR284" s="36"/>
      <c r="DS284" s="36"/>
      <c r="DT284" s="36"/>
      <c r="DU284" s="36"/>
      <c r="DV284" s="36"/>
      <c r="DW284" s="36"/>
      <c r="DX284" s="36"/>
      <c r="DY284" s="36"/>
      <c r="DZ284" s="36"/>
      <c r="EA284" s="36"/>
      <c r="EB284" s="36"/>
      <c r="EC284" s="36"/>
      <c r="ED284" s="36"/>
      <c r="EE284" s="36"/>
      <c r="EF284" s="36"/>
      <c r="EG284" s="36"/>
      <c r="EH284" s="36"/>
      <c r="EI284" s="36"/>
      <c r="EJ284" s="36"/>
      <c r="EK284" s="36"/>
      <c r="EL284" s="36"/>
      <c r="EM284" s="36"/>
      <c r="EN284" s="36"/>
    </row>
    <row r="285" spans="1:144">
      <c r="A285" s="36"/>
      <c r="B285" s="36"/>
      <c r="C285" s="144"/>
      <c r="D285" s="144"/>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c r="BC285" s="135"/>
      <c r="BD285" s="135"/>
      <c r="BE285" s="135"/>
      <c r="BF285" s="135"/>
      <c r="BG285" s="135"/>
      <c r="BH285" s="135"/>
      <c r="BI285" s="135"/>
      <c r="BJ285" s="135"/>
      <c r="BK285" s="135"/>
      <c r="BL285" s="135"/>
      <c r="BM285" s="135"/>
      <c r="BN285" s="135"/>
      <c r="BO285" s="135"/>
      <c r="BP285" s="135"/>
      <c r="BQ285" s="135"/>
      <c r="BR285" s="135"/>
      <c r="BS285" s="135"/>
      <c r="BT285" s="135"/>
      <c r="BU285" s="135"/>
      <c r="BV285" s="135"/>
      <c r="BW285" s="135"/>
      <c r="BX285" s="135"/>
      <c r="BY285" s="135"/>
      <c r="BZ285" s="135"/>
      <c r="CA285" s="135"/>
      <c r="CB285" s="135"/>
      <c r="CC285" s="135"/>
      <c r="CD285" s="135"/>
      <c r="CE285" s="135"/>
      <c r="CF285" s="135"/>
      <c r="CG285" s="135"/>
      <c r="CH285" s="135"/>
      <c r="CI285" s="135"/>
      <c r="CJ285" s="135"/>
      <c r="CK285" s="135"/>
      <c r="CL285" s="135"/>
      <c r="CM285" s="135"/>
      <c r="CN285" s="135"/>
      <c r="CO285" s="135"/>
      <c r="CP285" s="135"/>
      <c r="CQ285" s="135"/>
      <c r="CR285" s="135"/>
      <c r="CU285" s="36"/>
      <c r="CV285" s="36"/>
      <c r="CW285" s="36"/>
      <c r="CX285" s="36"/>
      <c r="CY285" s="36"/>
      <c r="CZ285" s="36"/>
      <c r="DA285" s="36"/>
      <c r="DB285" s="36"/>
      <c r="DC285" s="36"/>
      <c r="DD285" s="36"/>
      <c r="DE285" s="36"/>
      <c r="DF285" s="36"/>
      <c r="DG285" s="36"/>
      <c r="DH285" s="36"/>
      <c r="DI285" s="36"/>
      <c r="DJ285" s="36"/>
      <c r="DK285" s="36"/>
      <c r="DL285" s="36"/>
      <c r="DM285" s="36"/>
      <c r="DN285" s="36"/>
      <c r="DO285" s="36"/>
      <c r="DP285" s="36"/>
      <c r="DQ285" s="36"/>
      <c r="DR285" s="36"/>
      <c r="DS285" s="36"/>
      <c r="DT285" s="36"/>
      <c r="DU285" s="36"/>
      <c r="DV285" s="36"/>
      <c r="DW285" s="36"/>
      <c r="DX285" s="36"/>
      <c r="DY285" s="36"/>
      <c r="DZ285" s="36"/>
      <c r="EA285" s="36"/>
      <c r="EB285" s="36"/>
      <c r="EC285" s="36"/>
      <c r="ED285" s="36"/>
      <c r="EE285" s="36"/>
      <c r="EF285" s="36"/>
      <c r="EG285" s="36"/>
      <c r="EH285" s="36"/>
      <c r="EI285" s="36"/>
      <c r="EJ285" s="36"/>
      <c r="EK285" s="36"/>
      <c r="EL285" s="36"/>
      <c r="EM285" s="36"/>
      <c r="EN285" s="36"/>
    </row>
    <row r="286" spans="1:144">
      <c r="A286" s="36"/>
      <c r="B286" s="36"/>
      <c r="C286" s="144"/>
      <c r="D286" s="144"/>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c r="BC286" s="135"/>
      <c r="BD286" s="135"/>
      <c r="BE286" s="135"/>
      <c r="BF286" s="135"/>
      <c r="BG286" s="135"/>
      <c r="BH286" s="135"/>
      <c r="BI286" s="135"/>
      <c r="BJ286" s="135"/>
      <c r="BK286" s="135"/>
      <c r="BL286" s="135"/>
      <c r="BM286" s="135"/>
      <c r="BN286" s="135"/>
      <c r="BO286" s="135"/>
      <c r="BP286" s="135"/>
      <c r="BQ286" s="135"/>
      <c r="BR286" s="135"/>
      <c r="BS286" s="135"/>
      <c r="BT286" s="135"/>
      <c r="BU286" s="135"/>
      <c r="BV286" s="135"/>
      <c r="BW286" s="135"/>
      <c r="BX286" s="135"/>
      <c r="BY286" s="135"/>
      <c r="BZ286" s="135"/>
      <c r="CA286" s="135"/>
      <c r="CB286" s="135"/>
      <c r="CC286" s="135"/>
      <c r="CD286" s="135"/>
      <c r="CE286" s="135"/>
      <c r="CF286" s="135"/>
      <c r="CG286" s="135"/>
      <c r="CH286" s="135"/>
      <c r="CI286" s="135"/>
      <c r="CJ286" s="135"/>
      <c r="CK286" s="135"/>
      <c r="CL286" s="135"/>
      <c r="CM286" s="135"/>
      <c r="CN286" s="135"/>
      <c r="CO286" s="135"/>
      <c r="CP286" s="135"/>
      <c r="CQ286" s="135"/>
      <c r="CR286" s="135"/>
      <c r="CU286" s="36"/>
      <c r="CV286" s="36"/>
      <c r="CW286" s="36"/>
      <c r="CX286" s="36"/>
      <c r="CY286" s="36"/>
      <c r="CZ286" s="36"/>
      <c r="DA286" s="36"/>
      <c r="DB286" s="36"/>
      <c r="DC286" s="36"/>
      <c r="DD286" s="36"/>
      <c r="DE286" s="36"/>
      <c r="DF286" s="36"/>
      <c r="DG286" s="36"/>
      <c r="DH286" s="36"/>
      <c r="DI286" s="36"/>
      <c r="DJ286" s="36"/>
      <c r="DK286" s="36"/>
      <c r="DL286" s="36"/>
      <c r="DM286" s="36"/>
      <c r="DN286" s="36"/>
      <c r="DO286" s="36"/>
      <c r="DP286" s="36"/>
      <c r="DQ286" s="36"/>
      <c r="DR286" s="36"/>
      <c r="DS286" s="36"/>
      <c r="DT286" s="36"/>
      <c r="DU286" s="36"/>
      <c r="DV286" s="36"/>
      <c r="DW286" s="36"/>
      <c r="DX286" s="36"/>
      <c r="DY286" s="36"/>
      <c r="DZ286" s="36"/>
      <c r="EA286" s="36"/>
      <c r="EB286" s="36"/>
      <c r="EC286" s="36"/>
      <c r="ED286" s="36"/>
      <c r="EE286" s="36"/>
      <c r="EF286" s="36"/>
      <c r="EG286" s="36"/>
      <c r="EH286" s="36"/>
      <c r="EI286" s="36"/>
      <c r="EJ286" s="36"/>
      <c r="EK286" s="36"/>
      <c r="EL286" s="36"/>
      <c r="EM286" s="36"/>
      <c r="EN286" s="36"/>
    </row>
    <row r="287" spans="1:144">
      <c r="A287" s="36"/>
      <c r="B287" s="36"/>
      <c r="C287" s="144"/>
      <c r="D287" s="144"/>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c r="BC287" s="135"/>
      <c r="BD287" s="135"/>
      <c r="BE287" s="135"/>
      <c r="BF287" s="135"/>
      <c r="BG287" s="135"/>
      <c r="BH287" s="135"/>
      <c r="BI287" s="135"/>
      <c r="BJ287" s="135"/>
      <c r="BK287" s="135"/>
      <c r="BL287" s="135"/>
      <c r="BM287" s="135"/>
      <c r="BN287" s="135"/>
      <c r="BO287" s="135"/>
      <c r="BP287" s="135"/>
      <c r="BQ287" s="135"/>
      <c r="BR287" s="135"/>
      <c r="BS287" s="135"/>
      <c r="BT287" s="135"/>
      <c r="BU287" s="135"/>
      <c r="BV287" s="135"/>
      <c r="BW287" s="135"/>
      <c r="BX287" s="135"/>
      <c r="BY287" s="135"/>
      <c r="BZ287" s="135"/>
      <c r="CA287" s="135"/>
      <c r="CB287" s="135"/>
      <c r="CC287" s="135"/>
      <c r="CD287" s="135"/>
      <c r="CE287" s="135"/>
      <c r="CF287" s="135"/>
      <c r="CG287" s="135"/>
      <c r="CH287" s="135"/>
      <c r="CI287" s="135"/>
      <c r="CJ287" s="135"/>
      <c r="CK287" s="135"/>
      <c r="CL287" s="135"/>
      <c r="CM287" s="135"/>
      <c r="CN287" s="135"/>
      <c r="CO287" s="135"/>
      <c r="CP287" s="135"/>
      <c r="CQ287" s="135"/>
      <c r="CR287" s="135"/>
      <c r="CU287" s="36"/>
      <c r="CV287" s="36"/>
      <c r="CW287" s="36"/>
      <c r="CX287" s="36"/>
      <c r="CY287" s="36"/>
      <c r="CZ287" s="36"/>
      <c r="DA287" s="36"/>
      <c r="DB287" s="36"/>
      <c r="DC287" s="36"/>
      <c r="DD287" s="36"/>
      <c r="DE287" s="36"/>
      <c r="DF287" s="36"/>
      <c r="DG287" s="36"/>
      <c r="DH287" s="36"/>
      <c r="DI287" s="36"/>
      <c r="DJ287" s="36"/>
      <c r="DK287" s="36"/>
      <c r="DL287" s="36"/>
      <c r="DM287" s="36"/>
      <c r="DN287" s="36"/>
      <c r="DO287" s="36"/>
      <c r="DP287" s="36"/>
      <c r="DQ287" s="36"/>
      <c r="DR287" s="36"/>
      <c r="DS287" s="36"/>
      <c r="DT287" s="36"/>
      <c r="DU287" s="36"/>
      <c r="DV287" s="36"/>
      <c r="DW287" s="36"/>
      <c r="DX287" s="36"/>
      <c r="DY287" s="36"/>
      <c r="DZ287" s="36"/>
      <c r="EA287" s="36"/>
      <c r="EB287" s="36"/>
      <c r="EC287" s="36"/>
      <c r="ED287" s="36"/>
      <c r="EE287" s="36"/>
      <c r="EF287" s="36"/>
      <c r="EG287" s="36"/>
      <c r="EH287" s="36"/>
      <c r="EI287" s="36"/>
      <c r="EJ287" s="36"/>
      <c r="EK287" s="36"/>
      <c r="EL287" s="36"/>
      <c r="EM287" s="36"/>
      <c r="EN287" s="36"/>
    </row>
    <row r="288" spans="1:144">
      <c r="A288" s="36"/>
      <c r="B288" s="36"/>
      <c r="C288" s="144"/>
      <c r="D288" s="144"/>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c r="AU288" s="135"/>
      <c r="AV288" s="135"/>
      <c r="AW288" s="135"/>
      <c r="AX288" s="135"/>
      <c r="AY288" s="135"/>
      <c r="AZ288" s="135"/>
      <c r="BA288" s="135"/>
      <c r="BB288" s="135"/>
      <c r="BC288" s="135"/>
      <c r="BD288" s="135"/>
      <c r="BE288" s="135"/>
      <c r="BF288" s="135"/>
      <c r="BG288" s="135"/>
      <c r="BH288" s="135"/>
      <c r="BI288" s="135"/>
      <c r="BJ288" s="135"/>
      <c r="BK288" s="135"/>
      <c r="BL288" s="135"/>
      <c r="BM288" s="135"/>
      <c r="BN288" s="135"/>
      <c r="BO288" s="135"/>
      <c r="BP288" s="135"/>
      <c r="BQ288" s="135"/>
      <c r="BR288" s="135"/>
      <c r="BS288" s="135"/>
      <c r="BT288" s="135"/>
      <c r="BU288" s="135"/>
      <c r="BV288" s="135"/>
      <c r="BW288" s="135"/>
      <c r="BX288" s="135"/>
      <c r="BY288" s="135"/>
      <c r="BZ288" s="135"/>
      <c r="CA288" s="135"/>
      <c r="CB288" s="135"/>
      <c r="CC288" s="135"/>
      <c r="CD288" s="135"/>
      <c r="CE288" s="135"/>
      <c r="CF288" s="135"/>
      <c r="CG288" s="135"/>
      <c r="CH288" s="135"/>
      <c r="CI288" s="135"/>
      <c r="CJ288" s="135"/>
      <c r="CK288" s="135"/>
      <c r="CL288" s="135"/>
      <c r="CM288" s="135"/>
      <c r="CN288" s="135"/>
      <c r="CO288" s="135"/>
      <c r="CP288" s="135"/>
      <c r="CQ288" s="135"/>
      <c r="CR288" s="135"/>
      <c r="CU288" s="36"/>
      <c r="CV288" s="36"/>
      <c r="CW288" s="36"/>
      <c r="CX288" s="36"/>
      <c r="CY288" s="36"/>
      <c r="CZ288" s="36"/>
      <c r="DA288" s="36"/>
      <c r="DB288" s="36"/>
      <c r="DC288" s="36"/>
      <c r="DD288" s="36"/>
      <c r="DE288" s="36"/>
      <c r="DF288" s="36"/>
      <c r="DG288" s="36"/>
      <c r="DH288" s="36"/>
      <c r="DI288" s="36"/>
      <c r="DJ288" s="36"/>
      <c r="DK288" s="36"/>
      <c r="DL288" s="36"/>
      <c r="DM288" s="36"/>
      <c r="DN288" s="36"/>
      <c r="DO288" s="36"/>
      <c r="DP288" s="36"/>
      <c r="DQ288" s="36"/>
      <c r="DR288" s="36"/>
      <c r="DS288" s="36"/>
      <c r="DT288" s="36"/>
      <c r="DU288" s="36"/>
      <c r="DV288" s="36"/>
      <c r="DW288" s="36"/>
      <c r="DX288" s="36"/>
      <c r="DY288" s="36"/>
      <c r="DZ288" s="36"/>
      <c r="EA288" s="36"/>
      <c r="EB288" s="36"/>
      <c r="EC288" s="36"/>
      <c r="ED288" s="36"/>
      <c r="EE288" s="36"/>
      <c r="EF288" s="36"/>
      <c r="EG288" s="36"/>
      <c r="EH288" s="36"/>
      <c r="EI288" s="36"/>
      <c r="EJ288" s="36"/>
      <c r="EK288" s="36"/>
      <c r="EL288" s="36"/>
      <c r="EM288" s="36"/>
      <c r="EN288" s="36"/>
    </row>
    <row r="289" spans="1:144">
      <c r="A289" s="36"/>
      <c r="B289" s="36"/>
      <c r="C289" s="144"/>
      <c r="D289" s="144"/>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c r="AU289" s="135"/>
      <c r="AV289" s="135"/>
      <c r="AW289" s="135"/>
      <c r="AX289" s="135"/>
      <c r="AY289" s="135"/>
      <c r="AZ289" s="135"/>
      <c r="BA289" s="135"/>
      <c r="BB289" s="135"/>
      <c r="BC289" s="135"/>
      <c r="BD289" s="135"/>
      <c r="BE289" s="135"/>
      <c r="BF289" s="135"/>
      <c r="BG289" s="135"/>
      <c r="BH289" s="135"/>
      <c r="BI289" s="135"/>
      <c r="BJ289" s="135"/>
      <c r="BK289" s="135"/>
      <c r="BL289" s="135"/>
      <c r="BM289" s="135"/>
      <c r="BN289" s="135"/>
      <c r="BO289" s="135"/>
      <c r="BP289" s="135"/>
      <c r="BQ289" s="135"/>
      <c r="BR289" s="135"/>
      <c r="BS289" s="135"/>
      <c r="BT289" s="135"/>
      <c r="BU289" s="135"/>
      <c r="BV289" s="135"/>
      <c r="BW289" s="135"/>
      <c r="BX289" s="135"/>
      <c r="BY289" s="135"/>
      <c r="BZ289" s="135"/>
      <c r="CA289" s="135"/>
      <c r="CB289" s="135"/>
      <c r="CC289" s="135"/>
      <c r="CD289" s="135"/>
      <c r="CE289" s="135"/>
      <c r="CF289" s="135"/>
      <c r="CG289" s="135"/>
      <c r="CH289" s="135"/>
      <c r="CI289" s="135"/>
      <c r="CJ289" s="135"/>
      <c r="CK289" s="135"/>
      <c r="CL289" s="135"/>
      <c r="CM289" s="135"/>
      <c r="CN289" s="135"/>
      <c r="CO289" s="135"/>
      <c r="CP289" s="135"/>
      <c r="CQ289" s="135"/>
      <c r="CR289" s="135"/>
      <c r="CU289" s="36"/>
      <c r="CV289" s="36"/>
      <c r="CW289" s="36"/>
      <c r="CX289" s="36"/>
      <c r="CY289" s="36"/>
      <c r="CZ289" s="36"/>
      <c r="DA289" s="36"/>
      <c r="DB289" s="36"/>
      <c r="DC289" s="36"/>
      <c r="DD289" s="36"/>
      <c r="DE289" s="36"/>
      <c r="DF289" s="36"/>
      <c r="DG289" s="36"/>
      <c r="DH289" s="36"/>
      <c r="DI289" s="36"/>
      <c r="DJ289" s="36"/>
      <c r="DK289" s="36"/>
      <c r="DL289" s="36"/>
      <c r="DM289" s="36"/>
      <c r="DN289" s="36"/>
      <c r="DO289" s="36"/>
      <c r="DP289" s="36"/>
      <c r="DQ289" s="36"/>
      <c r="DR289" s="36"/>
      <c r="DS289" s="36"/>
      <c r="DT289" s="36"/>
      <c r="DU289" s="36"/>
      <c r="DV289" s="36"/>
      <c r="DW289" s="36"/>
      <c r="DX289" s="36"/>
      <c r="DY289" s="36"/>
      <c r="DZ289" s="36"/>
      <c r="EA289" s="36"/>
      <c r="EB289" s="36"/>
      <c r="EC289" s="36"/>
      <c r="ED289" s="36"/>
      <c r="EE289" s="36"/>
      <c r="EF289" s="36"/>
      <c r="EG289" s="36"/>
      <c r="EH289" s="36"/>
      <c r="EI289" s="36"/>
      <c r="EJ289" s="36"/>
      <c r="EK289" s="36"/>
      <c r="EL289" s="36"/>
      <c r="EM289" s="36"/>
      <c r="EN289" s="36"/>
    </row>
    <row r="290" spans="1:144">
      <c r="A290" s="36"/>
      <c r="B290" s="36"/>
      <c r="C290" s="144"/>
      <c r="D290" s="144"/>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c r="BM290" s="135"/>
      <c r="BN290" s="135"/>
      <c r="BO290" s="135"/>
      <c r="BP290" s="135"/>
      <c r="BQ290" s="135"/>
      <c r="BR290" s="135"/>
      <c r="BS290" s="135"/>
      <c r="BT290" s="135"/>
      <c r="BU290" s="135"/>
      <c r="BV290" s="135"/>
      <c r="BW290" s="135"/>
      <c r="BX290" s="135"/>
      <c r="BY290" s="135"/>
      <c r="BZ290" s="135"/>
      <c r="CA290" s="135"/>
      <c r="CB290" s="135"/>
      <c r="CC290" s="135"/>
      <c r="CD290" s="135"/>
      <c r="CE290" s="135"/>
      <c r="CF290" s="135"/>
      <c r="CG290" s="135"/>
      <c r="CH290" s="135"/>
      <c r="CI290" s="135"/>
      <c r="CJ290" s="135"/>
      <c r="CK290" s="135"/>
      <c r="CL290" s="135"/>
      <c r="CM290" s="135"/>
      <c r="CN290" s="135"/>
      <c r="CO290" s="135"/>
      <c r="CP290" s="135"/>
      <c r="CQ290" s="135"/>
      <c r="CR290" s="135"/>
      <c r="CU290" s="36"/>
      <c r="CV290" s="36"/>
      <c r="CW290" s="36"/>
      <c r="CX290" s="36"/>
      <c r="CY290" s="36"/>
      <c r="CZ290" s="36"/>
      <c r="DA290" s="36"/>
      <c r="DB290" s="36"/>
      <c r="DC290" s="36"/>
      <c r="DD290" s="36"/>
      <c r="DE290" s="36"/>
      <c r="DF290" s="36"/>
      <c r="DG290" s="36"/>
      <c r="DH290" s="36"/>
      <c r="DI290" s="36"/>
      <c r="DJ290" s="36"/>
      <c r="DK290" s="36"/>
      <c r="DL290" s="36"/>
      <c r="DM290" s="36"/>
      <c r="DN290" s="36"/>
      <c r="DO290" s="36"/>
      <c r="DP290" s="36"/>
      <c r="DQ290" s="36"/>
      <c r="DR290" s="36"/>
      <c r="DS290" s="36"/>
      <c r="DT290" s="36"/>
      <c r="DU290" s="36"/>
      <c r="DV290" s="36"/>
      <c r="DW290" s="36"/>
      <c r="DX290" s="36"/>
      <c r="DY290" s="36"/>
      <c r="DZ290" s="36"/>
      <c r="EA290" s="36"/>
      <c r="EB290" s="36"/>
      <c r="EC290" s="36"/>
      <c r="ED290" s="36"/>
      <c r="EE290" s="36"/>
      <c r="EF290" s="36"/>
      <c r="EG290" s="36"/>
      <c r="EH290" s="36"/>
      <c r="EI290" s="36"/>
      <c r="EJ290" s="36"/>
      <c r="EK290" s="36"/>
      <c r="EL290" s="36"/>
      <c r="EM290" s="36"/>
      <c r="EN290" s="36"/>
    </row>
    <row r="291" spans="1:144">
      <c r="A291" s="36"/>
      <c r="B291" s="36"/>
      <c r="C291" s="144"/>
      <c r="D291" s="144"/>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c r="BC291" s="135"/>
      <c r="BD291" s="135"/>
      <c r="BE291" s="135"/>
      <c r="BF291" s="135"/>
      <c r="BG291" s="135"/>
      <c r="BH291" s="135"/>
      <c r="BI291" s="135"/>
      <c r="BJ291" s="135"/>
      <c r="BK291" s="135"/>
      <c r="BL291" s="135"/>
      <c r="BM291" s="135"/>
      <c r="BN291" s="135"/>
      <c r="BO291" s="135"/>
      <c r="BP291" s="135"/>
      <c r="BQ291" s="135"/>
      <c r="BR291" s="135"/>
      <c r="BS291" s="135"/>
      <c r="BT291" s="135"/>
      <c r="BU291" s="135"/>
      <c r="BV291" s="135"/>
      <c r="BW291" s="135"/>
      <c r="BX291" s="135"/>
      <c r="BY291" s="135"/>
      <c r="BZ291" s="135"/>
      <c r="CA291" s="135"/>
      <c r="CB291" s="135"/>
      <c r="CC291" s="135"/>
      <c r="CD291" s="135"/>
      <c r="CE291" s="135"/>
      <c r="CF291" s="135"/>
      <c r="CG291" s="135"/>
      <c r="CH291" s="135"/>
      <c r="CI291" s="135"/>
      <c r="CJ291" s="135"/>
      <c r="CK291" s="135"/>
      <c r="CL291" s="135"/>
      <c r="CM291" s="135"/>
      <c r="CN291" s="135"/>
      <c r="CO291" s="135"/>
      <c r="CP291" s="135"/>
      <c r="CQ291" s="135"/>
      <c r="CR291" s="135"/>
      <c r="CU291" s="36"/>
      <c r="CV291" s="36"/>
      <c r="CW291" s="36"/>
      <c r="CX291" s="36"/>
      <c r="CY291" s="36"/>
      <c r="CZ291" s="36"/>
      <c r="DA291" s="36"/>
      <c r="DB291" s="36"/>
      <c r="DC291" s="36"/>
      <c r="DD291" s="36"/>
      <c r="DE291" s="36"/>
      <c r="DF291" s="36"/>
      <c r="DG291" s="36"/>
      <c r="DH291" s="36"/>
      <c r="DI291" s="36"/>
      <c r="DJ291" s="36"/>
      <c r="DK291" s="36"/>
      <c r="DL291" s="36"/>
      <c r="DM291" s="36"/>
      <c r="DN291" s="36"/>
      <c r="DO291" s="36"/>
      <c r="DP291" s="36"/>
      <c r="DQ291" s="36"/>
      <c r="DR291" s="36"/>
      <c r="DS291" s="36"/>
      <c r="DT291" s="36"/>
      <c r="DU291" s="36"/>
      <c r="DV291" s="36"/>
      <c r="DW291" s="36"/>
      <c r="DX291" s="36"/>
      <c r="DY291" s="36"/>
      <c r="DZ291" s="36"/>
      <c r="EA291" s="36"/>
      <c r="EB291" s="36"/>
      <c r="EC291" s="36"/>
      <c r="ED291" s="36"/>
      <c r="EE291" s="36"/>
      <c r="EF291" s="36"/>
      <c r="EG291" s="36"/>
      <c r="EH291" s="36"/>
      <c r="EI291" s="36"/>
      <c r="EJ291" s="36"/>
      <c r="EK291" s="36"/>
      <c r="EL291" s="36"/>
      <c r="EM291" s="36"/>
      <c r="EN291" s="36"/>
    </row>
    <row r="292" spans="1:144">
      <c r="A292" s="36"/>
      <c r="B292" s="36"/>
      <c r="C292" s="144"/>
      <c r="D292" s="144"/>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c r="BC292" s="135"/>
      <c r="BD292" s="135"/>
      <c r="BE292" s="135"/>
      <c r="BF292" s="135"/>
      <c r="BG292" s="135"/>
      <c r="BH292" s="135"/>
      <c r="BI292" s="135"/>
      <c r="BJ292" s="135"/>
      <c r="BK292" s="135"/>
      <c r="BL292" s="135"/>
      <c r="BM292" s="135"/>
      <c r="BN292" s="135"/>
      <c r="BO292" s="135"/>
      <c r="BP292" s="135"/>
      <c r="BQ292" s="135"/>
      <c r="BR292" s="135"/>
      <c r="BS292" s="135"/>
      <c r="BT292" s="135"/>
      <c r="BU292" s="135"/>
      <c r="BV292" s="135"/>
      <c r="BW292" s="135"/>
      <c r="BX292" s="135"/>
      <c r="BY292" s="135"/>
      <c r="BZ292" s="135"/>
      <c r="CA292" s="135"/>
      <c r="CB292" s="135"/>
      <c r="CC292" s="135"/>
      <c r="CD292" s="135"/>
      <c r="CE292" s="135"/>
      <c r="CF292" s="135"/>
      <c r="CG292" s="135"/>
      <c r="CH292" s="135"/>
      <c r="CI292" s="135"/>
      <c r="CJ292" s="135"/>
      <c r="CK292" s="135"/>
      <c r="CL292" s="135"/>
      <c r="CM292" s="135"/>
      <c r="CN292" s="135"/>
      <c r="CO292" s="135"/>
      <c r="CP292" s="135"/>
      <c r="CQ292" s="135"/>
      <c r="CR292" s="135"/>
      <c r="CU292" s="36"/>
      <c r="CV292" s="36"/>
      <c r="CW292" s="36"/>
      <c r="CX292" s="36"/>
      <c r="CY292" s="36"/>
      <c r="CZ292" s="36"/>
      <c r="DA292" s="36"/>
      <c r="DB292" s="36"/>
      <c r="DC292" s="36"/>
      <c r="DD292" s="36"/>
      <c r="DE292" s="36"/>
      <c r="DF292" s="36"/>
      <c r="DG292" s="36"/>
      <c r="DH292" s="36"/>
      <c r="DI292" s="36"/>
      <c r="DJ292" s="36"/>
      <c r="DK292" s="36"/>
      <c r="DL292" s="36"/>
      <c r="DM292" s="36"/>
      <c r="DN292" s="36"/>
      <c r="DO292" s="36"/>
      <c r="DP292" s="36"/>
      <c r="DQ292" s="36"/>
      <c r="DR292" s="36"/>
      <c r="DS292" s="36"/>
      <c r="DT292" s="36"/>
      <c r="DU292" s="36"/>
      <c r="DV292" s="36"/>
      <c r="DW292" s="36"/>
      <c r="DX292" s="36"/>
      <c r="DY292" s="36"/>
      <c r="DZ292" s="36"/>
      <c r="EA292" s="36"/>
      <c r="EB292" s="36"/>
      <c r="EC292" s="36"/>
      <c r="ED292" s="36"/>
      <c r="EE292" s="36"/>
      <c r="EF292" s="36"/>
      <c r="EG292" s="36"/>
      <c r="EH292" s="36"/>
      <c r="EI292" s="36"/>
      <c r="EJ292" s="36"/>
      <c r="EK292" s="36"/>
      <c r="EL292" s="36"/>
      <c r="EM292" s="36"/>
      <c r="EN292" s="36"/>
    </row>
    <row r="293" spans="1:144">
      <c r="A293" s="36"/>
      <c r="B293" s="36"/>
      <c r="C293" s="144"/>
      <c r="D293" s="144"/>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c r="BQ293" s="135"/>
      <c r="BR293" s="135"/>
      <c r="BS293" s="135"/>
      <c r="BT293" s="135"/>
      <c r="BU293" s="135"/>
      <c r="BV293" s="135"/>
      <c r="BW293" s="135"/>
      <c r="BX293" s="135"/>
      <c r="BY293" s="135"/>
      <c r="BZ293" s="135"/>
      <c r="CA293" s="135"/>
      <c r="CB293" s="135"/>
      <c r="CC293" s="135"/>
      <c r="CD293" s="135"/>
      <c r="CE293" s="135"/>
      <c r="CF293" s="135"/>
      <c r="CG293" s="135"/>
      <c r="CH293" s="135"/>
      <c r="CI293" s="135"/>
      <c r="CJ293" s="135"/>
      <c r="CK293" s="135"/>
      <c r="CL293" s="135"/>
      <c r="CM293" s="135"/>
      <c r="CN293" s="135"/>
      <c r="CO293" s="135"/>
      <c r="CP293" s="135"/>
      <c r="CQ293" s="135"/>
      <c r="CR293" s="135"/>
      <c r="CU293" s="36"/>
      <c r="CV293" s="36"/>
      <c r="CW293" s="36"/>
      <c r="CX293" s="36"/>
      <c r="CY293" s="36"/>
      <c r="CZ293" s="36"/>
      <c r="DA293" s="36"/>
      <c r="DB293" s="36"/>
      <c r="DC293" s="36"/>
      <c r="DD293" s="36"/>
      <c r="DE293" s="36"/>
      <c r="DF293" s="36"/>
      <c r="DG293" s="36"/>
      <c r="DH293" s="36"/>
      <c r="DI293" s="36"/>
      <c r="DJ293" s="36"/>
      <c r="DK293" s="36"/>
      <c r="DL293" s="36"/>
      <c r="DM293" s="36"/>
      <c r="DN293" s="36"/>
      <c r="DO293" s="36"/>
      <c r="DP293" s="36"/>
      <c r="DQ293" s="36"/>
      <c r="DR293" s="36"/>
      <c r="DS293" s="36"/>
      <c r="DT293" s="36"/>
      <c r="DU293" s="36"/>
      <c r="DV293" s="36"/>
      <c r="DW293" s="36"/>
      <c r="DX293" s="36"/>
      <c r="DY293" s="36"/>
      <c r="DZ293" s="36"/>
      <c r="EA293" s="36"/>
      <c r="EB293" s="36"/>
      <c r="EC293" s="36"/>
      <c r="ED293" s="36"/>
      <c r="EE293" s="36"/>
      <c r="EF293" s="36"/>
      <c r="EG293" s="36"/>
      <c r="EH293" s="36"/>
      <c r="EI293" s="36"/>
      <c r="EJ293" s="36"/>
      <c r="EK293" s="36"/>
      <c r="EL293" s="36"/>
      <c r="EM293" s="36"/>
      <c r="EN293" s="36"/>
    </row>
    <row r="294" spans="1:144">
      <c r="A294" s="36"/>
      <c r="B294" s="36"/>
      <c r="C294" s="144"/>
      <c r="D294" s="144"/>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c r="BC294" s="135"/>
      <c r="BD294" s="135"/>
      <c r="BE294" s="135"/>
      <c r="BF294" s="135"/>
      <c r="BG294" s="135"/>
      <c r="BH294" s="135"/>
      <c r="BI294" s="135"/>
      <c r="BJ294" s="135"/>
      <c r="BK294" s="135"/>
      <c r="BL294" s="135"/>
      <c r="BM294" s="135"/>
      <c r="BN294" s="135"/>
      <c r="BO294" s="135"/>
      <c r="BP294" s="135"/>
      <c r="BQ294" s="135"/>
      <c r="BR294" s="135"/>
      <c r="BS294" s="135"/>
      <c r="BT294" s="135"/>
      <c r="BU294" s="135"/>
      <c r="BV294" s="135"/>
      <c r="BW294" s="135"/>
      <c r="BX294" s="135"/>
      <c r="BY294" s="135"/>
      <c r="BZ294" s="135"/>
      <c r="CA294" s="135"/>
      <c r="CB294" s="135"/>
      <c r="CC294" s="135"/>
      <c r="CD294" s="135"/>
      <c r="CE294" s="135"/>
      <c r="CF294" s="135"/>
      <c r="CG294" s="135"/>
      <c r="CH294" s="135"/>
      <c r="CI294" s="135"/>
      <c r="CJ294" s="135"/>
      <c r="CK294" s="135"/>
      <c r="CL294" s="135"/>
      <c r="CM294" s="135"/>
      <c r="CN294" s="135"/>
      <c r="CO294" s="135"/>
      <c r="CP294" s="135"/>
      <c r="CQ294" s="135"/>
      <c r="CR294" s="135"/>
      <c r="CU294" s="36"/>
      <c r="CV294" s="36"/>
      <c r="CW294" s="36"/>
      <c r="CX294" s="36"/>
      <c r="CY294" s="36"/>
      <c r="CZ294" s="36"/>
      <c r="DA294" s="36"/>
      <c r="DB294" s="36"/>
      <c r="DC294" s="36"/>
      <c r="DD294" s="36"/>
      <c r="DE294" s="36"/>
      <c r="DF294" s="36"/>
      <c r="DG294" s="36"/>
      <c r="DH294" s="36"/>
      <c r="DI294" s="36"/>
      <c r="DJ294" s="36"/>
      <c r="DK294" s="36"/>
      <c r="DL294" s="36"/>
      <c r="DM294" s="36"/>
      <c r="DN294" s="36"/>
      <c r="DO294" s="36"/>
      <c r="DP294" s="36"/>
      <c r="DQ294" s="36"/>
      <c r="DR294" s="36"/>
      <c r="DS294" s="36"/>
      <c r="DT294" s="36"/>
      <c r="DU294" s="36"/>
      <c r="DV294" s="36"/>
      <c r="DW294" s="36"/>
      <c r="DX294" s="36"/>
      <c r="DY294" s="36"/>
      <c r="DZ294" s="36"/>
      <c r="EA294" s="36"/>
      <c r="EB294" s="36"/>
      <c r="EC294" s="36"/>
      <c r="ED294" s="36"/>
      <c r="EE294" s="36"/>
      <c r="EF294" s="36"/>
      <c r="EG294" s="36"/>
      <c r="EH294" s="36"/>
      <c r="EI294" s="36"/>
      <c r="EJ294" s="36"/>
      <c r="EK294" s="36"/>
      <c r="EL294" s="36"/>
      <c r="EM294" s="36"/>
      <c r="EN294" s="36"/>
    </row>
    <row r="295" spans="1:144">
      <c r="A295" s="36"/>
      <c r="B295" s="36"/>
      <c r="C295" s="144"/>
      <c r="D295" s="144"/>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c r="BC295" s="135"/>
      <c r="BD295" s="135"/>
      <c r="BE295" s="135"/>
      <c r="BF295" s="135"/>
      <c r="BG295" s="135"/>
      <c r="BH295" s="135"/>
      <c r="BI295" s="135"/>
      <c r="BJ295" s="135"/>
      <c r="BK295" s="135"/>
      <c r="BL295" s="135"/>
      <c r="BM295" s="135"/>
      <c r="BN295" s="135"/>
      <c r="BO295" s="135"/>
      <c r="BP295" s="135"/>
      <c r="BQ295" s="135"/>
      <c r="BR295" s="135"/>
      <c r="BS295" s="135"/>
      <c r="BT295" s="135"/>
      <c r="BU295" s="135"/>
      <c r="BV295" s="135"/>
      <c r="BW295" s="135"/>
      <c r="BX295" s="135"/>
      <c r="BY295" s="135"/>
      <c r="BZ295" s="135"/>
      <c r="CA295" s="135"/>
      <c r="CB295" s="135"/>
      <c r="CC295" s="135"/>
      <c r="CD295" s="135"/>
      <c r="CE295" s="135"/>
      <c r="CF295" s="135"/>
      <c r="CG295" s="135"/>
      <c r="CH295" s="135"/>
      <c r="CI295" s="135"/>
      <c r="CJ295" s="135"/>
      <c r="CK295" s="135"/>
      <c r="CL295" s="135"/>
      <c r="CM295" s="135"/>
      <c r="CN295" s="135"/>
      <c r="CO295" s="135"/>
      <c r="CP295" s="135"/>
      <c r="CQ295" s="135"/>
      <c r="CR295" s="135"/>
      <c r="CU295" s="36"/>
      <c r="CV295" s="36"/>
      <c r="CW295" s="36"/>
      <c r="CX295" s="36"/>
      <c r="CY295" s="36"/>
      <c r="CZ295" s="36"/>
      <c r="DA295" s="36"/>
      <c r="DB295" s="36"/>
      <c r="DC295" s="36"/>
      <c r="DD295" s="36"/>
      <c r="DE295" s="36"/>
      <c r="DF295" s="36"/>
      <c r="DG295" s="36"/>
      <c r="DH295" s="36"/>
      <c r="DI295" s="36"/>
      <c r="DJ295" s="36"/>
      <c r="DK295" s="36"/>
      <c r="DL295" s="36"/>
      <c r="DM295" s="36"/>
      <c r="DN295" s="36"/>
      <c r="DO295" s="36"/>
      <c r="DP295" s="36"/>
      <c r="DQ295" s="36"/>
      <c r="DR295" s="36"/>
      <c r="DS295" s="36"/>
      <c r="DT295" s="36"/>
      <c r="DU295" s="36"/>
      <c r="DV295" s="36"/>
      <c r="DW295" s="36"/>
      <c r="DX295" s="36"/>
      <c r="DY295" s="36"/>
      <c r="DZ295" s="36"/>
      <c r="EA295" s="36"/>
      <c r="EB295" s="36"/>
      <c r="EC295" s="36"/>
      <c r="ED295" s="36"/>
      <c r="EE295" s="36"/>
      <c r="EF295" s="36"/>
      <c r="EG295" s="36"/>
      <c r="EH295" s="36"/>
      <c r="EI295" s="36"/>
      <c r="EJ295" s="36"/>
      <c r="EK295" s="36"/>
      <c r="EL295" s="36"/>
      <c r="EM295" s="36"/>
      <c r="EN295" s="36"/>
    </row>
    <row r="296" spans="1:144">
      <c r="A296" s="36"/>
      <c r="B296" s="36"/>
      <c r="C296" s="144"/>
      <c r="D296" s="144"/>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c r="BM296" s="135"/>
      <c r="BN296" s="135"/>
      <c r="BO296" s="135"/>
      <c r="BP296" s="135"/>
      <c r="BQ296" s="135"/>
      <c r="BR296" s="135"/>
      <c r="BS296" s="135"/>
      <c r="BT296" s="135"/>
      <c r="BU296" s="135"/>
      <c r="BV296" s="135"/>
      <c r="BW296" s="135"/>
      <c r="BX296" s="135"/>
      <c r="BY296" s="135"/>
      <c r="BZ296" s="135"/>
      <c r="CA296" s="135"/>
      <c r="CB296" s="135"/>
      <c r="CC296" s="135"/>
      <c r="CD296" s="135"/>
      <c r="CE296" s="135"/>
      <c r="CF296" s="135"/>
      <c r="CG296" s="135"/>
      <c r="CH296" s="135"/>
      <c r="CI296" s="135"/>
      <c r="CJ296" s="135"/>
      <c r="CK296" s="135"/>
      <c r="CL296" s="135"/>
      <c r="CM296" s="135"/>
      <c r="CN296" s="135"/>
      <c r="CO296" s="135"/>
      <c r="CP296" s="135"/>
      <c r="CQ296" s="135"/>
      <c r="CR296" s="135"/>
      <c r="CU296" s="36"/>
      <c r="CV296" s="36"/>
      <c r="CW296" s="36"/>
      <c r="CX296" s="36"/>
      <c r="CY296" s="36"/>
      <c r="CZ296" s="36"/>
      <c r="DA296" s="36"/>
      <c r="DB296" s="36"/>
      <c r="DC296" s="36"/>
      <c r="DD296" s="36"/>
      <c r="DE296" s="36"/>
      <c r="DF296" s="36"/>
      <c r="DG296" s="36"/>
      <c r="DH296" s="36"/>
      <c r="DI296" s="36"/>
      <c r="DJ296" s="36"/>
      <c r="DK296" s="36"/>
      <c r="DL296" s="36"/>
      <c r="DM296" s="36"/>
      <c r="DN296" s="36"/>
      <c r="DO296" s="36"/>
      <c r="DP296" s="36"/>
      <c r="DQ296" s="36"/>
      <c r="DR296" s="36"/>
      <c r="DS296" s="36"/>
      <c r="DT296" s="36"/>
      <c r="DU296" s="36"/>
      <c r="DV296" s="36"/>
      <c r="DW296" s="36"/>
      <c r="DX296" s="36"/>
      <c r="DY296" s="36"/>
      <c r="DZ296" s="36"/>
      <c r="EA296" s="36"/>
      <c r="EB296" s="36"/>
      <c r="EC296" s="36"/>
      <c r="ED296" s="36"/>
      <c r="EE296" s="36"/>
      <c r="EF296" s="36"/>
      <c r="EG296" s="36"/>
      <c r="EH296" s="36"/>
      <c r="EI296" s="36"/>
      <c r="EJ296" s="36"/>
      <c r="EK296" s="36"/>
      <c r="EL296" s="36"/>
      <c r="EM296" s="36"/>
      <c r="EN296" s="36"/>
    </row>
    <row r="297" spans="1:144">
      <c r="A297" s="36"/>
      <c r="B297" s="36"/>
      <c r="C297" s="144"/>
      <c r="D297" s="144"/>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c r="BK297" s="135"/>
      <c r="BL297" s="135"/>
      <c r="BM297" s="135"/>
      <c r="BN297" s="135"/>
      <c r="BO297" s="135"/>
      <c r="BP297" s="135"/>
      <c r="BQ297" s="135"/>
      <c r="BR297" s="135"/>
      <c r="BS297" s="135"/>
      <c r="BT297" s="135"/>
      <c r="BU297" s="135"/>
      <c r="BV297" s="135"/>
      <c r="BW297" s="135"/>
      <c r="BX297" s="135"/>
      <c r="BY297" s="135"/>
      <c r="BZ297" s="135"/>
      <c r="CA297" s="135"/>
      <c r="CB297" s="135"/>
      <c r="CC297" s="135"/>
      <c r="CD297" s="135"/>
      <c r="CE297" s="135"/>
      <c r="CF297" s="135"/>
      <c r="CG297" s="135"/>
      <c r="CH297" s="135"/>
      <c r="CI297" s="135"/>
      <c r="CJ297" s="135"/>
      <c r="CK297" s="135"/>
      <c r="CL297" s="135"/>
      <c r="CM297" s="135"/>
      <c r="CN297" s="135"/>
      <c r="CO297" s="135"/>
      <c r="CP297" s="135"/>
      <c r="CQ297" s="135"/>
      <c r="CR297" s="135"/>
      <c r="CU297" s="36"/>
      <c r="CV297" s="36"/>
      <c r="CW297" s="36"/>
      <c r="CX297" s="36"/>
      <c r="CY297" s="36"/>
      <c r="CZ297" s="36"/>
      <c r="DA297" s="36"/>
      <c r="DB297" s="36"/>
      <c r="DC297" s="36"/>
      <c r="DD297" s="36"/>
      <c r="DE297" s="36"/>
      <c r="DF297" s="36"/>
      <c r="DG297" s="36"/>
      <c r="DH297" s="36"/>
      <c r="DI297" s="36"/>
      <c r="DJ297" s="36"/>
      <c r="DK297" s="36"/>
      <c r="DL297" s="36"/>
      <c r="DM297" s="36"/>
      <c r="DN297" s="36"/>
      <c r="DO297" s="36"/>
      <c r="DP297" s="36"/>
      <c r="DQ297" s="36"/>
      <c r="DR297" s="36"/>
      <c r="DS297" s="36"/>
      <c r="DT297" s="36"/>
      <c r="DU297" s="36"/>
      <c r="DV297" s="36"/>
      <c r="DW297" s="36"/>
      <c r="DX297" s="36"/>
      <c r="DY297" s="36"/>
      <c r="DZ297" s="36"/>
      <c r="EA297" s="36"/>
      <c r="EB297" s="36"/>
      <c r="EC297" s="36"/>
      <c r="ED297" s="36"/>
      <c r="EE297" s="36"/>
      <c r="EF297" s="36"/>
      <c r="EG297" s="36"/>
      <c r="EH297" s="36"/>
      <c r="EI297" s="36"/>
      <c r="EJ297" s="36"/>
      <c r="EK297" s="36"/>
      <c r="EL297" s="36"/>
      <c r="EM297" s="36"/>
      <c r="EN297" s="36"/>
    </row>
    <row r="298" spans="1:144">
      <c r="A298" s="36"/>
      <c r="B298" s="36"/>
      <c r="C298" s="144"/>
      <c r="D298" s="144"/>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c r="BK298" s="135"/>
      <c r="BL298" s="135"/>
      <c r="BM298" s="135"/>
      <c r="BN298" s="135"/>
      <c r="BO298" s="135"/>
      <c r="BP298" s="135"/>
      <c r="BQ298" s="135"/>
      <c r="BR298" s="135"/>
      <c r="BS298" s="135"/>
      <c r="BT298" s="135"/>
      <c r="BU298" s="135"/>
      <c r="BV298" s="135"/>
      <c r="BW298" s="135"/>
      <c r="BX298" s="135"/>
      <c r="BY298" s="135"/>
      <c r="BZ298" s="135"/>
      <c r="CA298" s="135"/>
      <c r="CB298" s="135"/>
      <c r="CC298" s="135"/>
      <c r="CD298" s="135"/>
      <c r="CE298" s="135"/>
      <c r="CF298" s="135"/>
      <c r="CG298" s="135"/>
      <c r="CH298" s="135"/>
      <c r="CI298" s="135"/>
      <c r="CJ298" s="135"/>
      <c r="CK298" s="135"/>
      <c r="CL298" s="135"/>
      <c r="CM298" s="135"/>
      <c r="CN298" s="135"/>
      <c r="CO298" s="135"/>
      <c r="CP298" s="135"/>
      <c r="CQ298" s="135"/>
      <c r="CR298" s="135"/>
      <c r="CU298" s="36"/>
      <c r="CV298" s="36"/>
      <c r="CW298" s="36"/>
      <c r="CX298" s="36"/>
      <c r="CY298" s="36"/>
      <c r="CZ298" s="36"/>
      <c r="DA298" s="36"/>
      <c r="DB298" s="36"/>
      <c r="DC298" s="36"/>
      <c r="DD298" s="36"/>
      <c r="DE298" s="36"/>
      <c r="DF298" s="36"/>
      <c r="DG298" s="36"/>
      <c r="DH298" s="36"/>
      <c r="DI298" s="36"/>
      <c r="DJ298" s="36"/>
      <c r="DK298" s="36"/>
      <c r="DL298" s="36"/>
      <c r="DM298" s="36"/>
      <c r="DN298" s="36"/>
      <c r="DO298" s="36"/>
      <c r="DP298" s="36"/>
      <c r="DQ298" s="36"/>
      <c r="DR298" s="36"/>
      <c r="DS298" s="36"/>
      <c r="DT298" s="36"/>
      <c r="DU298" s="36"/>
      <c r="DV298" s="36"/>
      <c r="DW298" s="36"/>
      <c r="DX298" s="36"/>
      <c r="DY298" s="36"/>
      <c r="DZ298" s="36"/>
      <c r="EA298" s="36"/>
      <c r="EB298" s="36"/>
      <c r="EC298" s="36"/>
      <c r="ED298" s="36"/>
      <c r="EE298" s="36"/>
      <c r="EF298" s="36"/>
      <c r="EG298" s="36"/>
      <c r="EH298" s="36"/>
      <c r="EI298" s="36"/>
      <c r="EJ298" s="36"/>
      <c r="EK298" s="36"/>
      <c r="EL298" s="36"/>
      <c r="EM298" s="36"/>
      <c r="EN298" s="36"/>
    </row>
    <row r="299" spans="1:144">
      <c r="A299" s="36"/>
      <c r="B299" s="36"/>
      <c r="C299" s="144"/>
      <c r="D299" s="144"/>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c r="BK299" s="135"/>
      <c r="BL299" s="135"/>
      <c r="BM299" s="135"/>
      <c r="BN299" s="135"/>
      <c r="BO299" s="135"/>
      <c r="BP299" s="135"/>
      <c r="BQ299" s="135"/>
      <c r="BR299" s="135"/>
      <c r="BS299" s="135"/>
      <c r="BT299" s="135"/>
      <c r="BU299" s="135"/>
      <c r="BV299" s="135"/>
      <c r="BW299" s="135"/>
      <c r="BX299" s="135"/>
      <c r="BY299" s="135"/>
      <c r="BZ299" s="135"/>
      <c r="CA299" s="135"/>
      <c r="CB299" s="135"/>
      <c r="CC299" s="135"/>
      <c r="CD299" s="135"/>
      <c r="CE299" s="135"/>
      <c r="CF299" s="135"/>
      <c r="CG299" s="135"/>
      <c r="CH299" s="135"/>
      <c r="CI299" s="135"/>
      <c r="CJ299" s="135"/>
      <c r="CK299" s="135"/>
      <c r="CL299" s="135"/>
      <c r="CM299" s="135"/>
      <c r="CN299" s="135"/>
      <c r="CO299" s="135"/>
      <c r="CP299" s="135"/>
      <c r="CQ299" s="135"/>
      <c r="CR299" s="135"/>
      <c r="CU299" s="36"/>
      <c r="CV299" s="36"/>
      <c r="CW299" s="36"/>
      <c r="CX299" s="36"/>
      <c r="CY299" s="36"/>
      <c r="CZ299" s="36"/>
      <c r="DA299" s="36"/>
      <c r="DB299" s="36"/>
      <c r="DC299" s="36"/>
      <c r="DD299" s="36"/>
      <c r="DE299" s="36"/>
      <c r="DF299" s="36"/>
      <c r="DG299" s="36"/>
      <c r="DH299" s="36"/>
      <c r="DI299" s="36"/>
      <c r="DJ299" s="36"/>
      <c r="DK299" s="36"/>
      <c r="DL299" s="36"/>
      <c r="DM299" s="36"/>
      <c r="DN299" s="36"/>
      <c r="DO299" s="36"/>
      <c r="DP299" s="36"/>
      <c r="DQ299" s="36"/>
      <c r="DR299" s="36"/>
      <c r="DS299" s="36"/>
      <c r="DT299" s="36"/>
      <c r="DU299" s="36"/>
      <c r="DV299" s="36"/>
      <c r="DW299" s="36"/>
      <c r="DX299" s="36"/>
      <c r="DY299" s="36"/>
      <c r="DZ299" s="36"/>
      <c r="EA299" s="36"/>
      <c r="EB299" s="36"/>
      <c r="EC299" s="36"/>
      <c r="ED299" s="36"/>
      <c r="EE299" s="36"/>
      <c r="EF299" s="36"/>
      <c r="EG299" s="36"/>
      <c r="EH299" s="36"/>
      <c r="EI299" s="36"/>
      <c r="EJ299" s="36"/>
      <c r="EK299" s="36"/>
      <c r="EL299" s="36"/>
      <c r="EM299" s="36"/>
      <c r="EN299" s="36"/>
    </row>
    <row r="300" spans="1:144">
      <c r="A300" s="36"/>
      <c r="B300" s="36"/>
      <c r="C300" s="144"/>
      <c r="D300" s="144"/>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c r="BK300" s="135"/>
      <c r="BL300" s="135"/>
      <c r="BM300" s="135"/>
      <c r="BN300" s="135"/>
      <c r="BO300" s="135"/>
      <c r="BP300" s="135"/>
      <c r="BQ300" s="135"/>
      <c r="BR300" s="135"/>
      <c r="BS300" s="135"/>
      <c r="BT300" s="135"/>
      <c r="BU300" s="135"/>
      <c r="BV300" s="135"/>
      <c r="BW300" s="135"/>
      <c r="BX300" s="135"/>
      <c r="BY300" s="135"/>
      <c r="BZ300" s="135"/>
      <c r="CA300" s="135"/>
      <c r="CB300" s="135"/>
      <c r="CC300" s="135"/>
      <c r="CD300" s="135"/>
      <c r="CE300" s="135"/>
      <c r="CF300" s="135"/>
      <c r="CG300" s="135"/>
      <c r="CH300" s="135"/>
      <c r="CI300" s="135"/>
      <c r="CJ300" s="135"/>
      <c r="CK300" s="135"/>
      <c r="CL300" s="135"/>
      <c r="CM300" s="135"/>
      <c r="CN300" s="135"/>
      <c r="CO300" s="135"/>
      <c r="CP300" s="135"/>
      <c r="CQ300" s="135"/>
      <c r="CR300" s="135"/>
      <c r="CU300" s="36"/>
      <c r="CV300" s="36"/>
      <c r="CW300" s="36"/>
      <c r="CX300" s="36"/>
      <c r="CY300" s="36"/>
      <c r="CZ300" s="36"/>
      <c r="DA300" s="36"/>
      <c r="DB300" s="36"/>
      <c r="DC300" s="36"/>
      <c r="DD300" s="36"/>
      <c r="DE300" s="36"/>
      <c r="DF300" s="36"/>
      <c r="DG300" s="36"/>
      <c r="DH300" s="36"/>
      <c r="DI300" s="36"/>
      <c r="DJ300" s="36"/>
      <c r="DK300" s="36"/>
      <c r="DL300" s="36"/>
      <c r="DM300" s="36"/>
      <c r="DN300" s="36"/>
      <c r="DO300" s="36"/>
      <c r="DP300" s="36"/>
      <c r="DQ300" s="36"/>
      <c r="DR300" s="36"/>
      <c r="DS300" s="36"/>
      <c r="DT300" s="36"/>
      <c r="DU300" s="36"/>
      <c r="DV300" s="36"/>
      <c r="DW300" s="36"/>
      <c r="DX300" s="36"/>
      <c r="DY300" s="36"/>
      <c r="DZ300" s="36"/>
      <c r="EA300" s="36"/>
      <c r="EB300" s="36"/>
      <c r="EC300" s="36"/>
      <c r="ED300" s="36"/>
      <c r="EE300" s="36"/>
      <c r="EF300" s="36"/>
      <c r="EG300" s="36"/>
      <c r="EH300" s="36"/>
      <c r="EI300" s="36"/>
      <c r="EJ300" s="36"/>
      <c r="EK300" s="36"/>
      <c r="EL300" s="36"/>
      <c r="EM300" s="36"/>
      <c r="EN300" s="36"/>
    </row>
    <row r="301" spans="1:144">
      <c r="A301" s="36"/>
      <c r="B301" s="36"/>
      <c r="C301" s="144"/>
      <c r="D301" s="144"/>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c r="BK301" s="135"/>
      <c r="BL301" s="135"/>
      <c r="BM301" s="135"/>
      <c r="BN301" s="135"/>
      <c r="BO301" s="135"/>
      <c r="BP301" s="135"/>
      <c r="BQ301" s="135"/>
      <c r="BR301" s="135"/>
      <c r="BS301" s="135"/>
      <c r="BT301" s="135"/>
      <c r="BU301" s="135"/>
      <c r="BV301" s="135"/>
      <c r="BW301" s="135"/>
      <c r="BX301" s="135"/>
      <c r="BY301" s="135"/>
      <c r="BZ301" s="135"/>
      <c r="CA301" s="135"/>
      <c r="CB301" s="135"/>
      <c r="CC301" s="135"/>
      <c r="CD301" s="135"/>
      <c r="CE301" s="135"/>
      <c r="CF301" s="135"/>
      <c r="CG301" s="135"/>
      <c r="CH301" s="135"/>
      <c r="CI301" s="135"/>
      <c r="CJ301" s="135"/>
      <c r="CK301" s="135"/>
      <c r="CL301" s="135"/>
      <c r="CM301" s="135"/>
      <c r="CN301" s="135"/>
      <c r="CO301" s="135"/>
      <c r="CP301" s="135"/>
      <c r="CQ301" s="135"/>
      <c r="CR301" s="135"/>
      <c r="CU301" s="36"/>
      <c r="CV301" s="36"/>
      <c r="CW301" s="36"/>
      <c r="CX301" s="36"/>
      <c r="CY301" s="36"/>
      <c r="CZ301" s="36"/>
      <c r="DA301" s="36"/>
      <c r="DB301" s="36"/>
      <c r="DC301" s="36"/>
      <c r="DD301" s="36"/>
      <c r="DE301" s="36"/>
      <c r="DF301" s="36"/>
      <c r="DG301" s="36"/>
      <c r="DH301" s="36"/>
      <c r="DI301" s="36"/>
      <c r="DJ301" s="36"/>
      <c r="DK301" s="36"/>
      <c r="DL301" s="36"/>
      <c r="DM301" s="36"/>
      <c r="DN301" s="36"/>
      <c r="DO301" s="36"/>
      <c r="DP301" s="36"/>
      <c r="DQ301" s="36"/>
      <c r="DR301" s="36"/>
      <c r="DS301" s="36"/>
      <c r="DT301" s="36"/>
      <c r="DU301" s="36"/>
      <c r="DV301" s="36"/>
      <c r="DW301" s="36"/>
      <c r="DX301" s="36"/>
      <c r="DY301" s="36"/>
      <c r="DZ301" s="36"/>
      <c r="EA301" s="36"/>
      <c r="EB301" s="36"/>
      <c r="EC301" s="36"/>
      <c r="ED301" s="36"/>
      <c r="EE301" s="36"/>
      <c r="EF301" s="36"/>
      <c r="EG301" s="36"/>
      <c r="EH301" s="36"/>
      <c r="EI301" s="36"/>
      <c r="EJ301" s="36"/>
      <c r="EK301" s="36"/>
      <c r="EL301" s="36"/>
      <c r="EM301" s="36"/>
      <c r="EN301" s="36"/>
    </row>
    <row r="302" spans="1:144">
      <c r="A302" s="36"/>
      <c r="B302" s="36"/>
      <c r="C302" s="144"/>
      <c r="D302" s="144"/>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c r="BM302" s="135"/>
      <c r="BN302" s="135"/>
      <c r="BO302" s="135"/>
      <c r="BP302" s="135"/>
      <c r="BQ302" s="135"/>
      <c r="BR302" s="135"/>
      <c r="BS302" s="135"/>
      <c r="BT302" s="135"/>
      <c r="BU302" s="135"/>
      <c r="BV302" s="135"/>
      <c r="BW302" s="135"/>
      <c r="BX302" s="135"/>
      <c r="BY302" s="135"/>
      <c r="BZ302" s="135"/>
      <c r="CA302" s="135"/>
      <c r="CB302" s="135"/>
      <c r="CC302" s="135"/>
      <c r="CD302" s="135"/>
      <c r="CE302" s="135"/>
      <c r="CF302" s="135"/>
      <c r="CG302" s="135"/>
      <c r="CH302" s="135"/>
      <c r="CI302" s="135"/>
      <c r="CJ302" s="135"/>
      <c r="CK302" s="135"/>
      <c r="CL302" s="135"/>
      <c r="CM302" s="135"/>
      <c r="CN302" s="135"/>
      <c r="CO302" s="135"/>
      <c r="CP302" s="135"/>
      <c r="CQ302" s="135"/>
      <c r="CR302" s="135"/>
      <c r="CU302" s="36"/>
      <c r="CV302" s="36"/>
      <c r="CW302" s="36"/>
      <c r="CX302" s="36"/>
      <c r="CY302" s="36"/>
      <c r="CZ302" s="36"/>
      <c r="DA302" s="36"/>
      <c r="DB302" s="36"/>
      <c r="DC302" s="36"/>
      <c r="DD302" s="36"/>
      <c r="DE302" s="36"/>
      <c r="DF302" s="36"/>
      <c r="DG302" s="36"/>
      <c r="DH302" s="36"/>
      <c r="DI302" s="36"/>
      <c r="DJ302" s="36"/>
      <c r="DK302" s="36"/>
      <c r="DL302" s="36"/>
      <c r="DM302" s="36"/>
      <c r="DN302" s="36"/>
      <c r="DO302" s="36"/>
      <c r="DP302" s="36"/>
      <c r="DQ302" s="36"/>
      <c r="DR302" s="36"/>
      <c r="DS302" s="36"/>
      <c r="DT302" s="36"/>
      <c r="DU302" s="36"/>
      <c r="DV302" s="36"/>
      <c r="DW302" s="36"/>
      <c r="DX302" s="36"/>
      <c r="DY302" s="36"/>
      <c r="DZ302" s="36"/>
      <c r="EA302" s="36"/>
      <c r="EB302" s="36"/>
      <c r="EC302" s="36"/>
      <c r="ED302" s="36"/>
      <c r="EE302" s="36"/>
      <c r="EF302" s="36"/>
      <c r="EG302" s="36"/>
      <c r="EH302" s="36"/>
      <c r="EI302" s="36"/>
      <c r="EJ302" s="36"/>
      <c r="EK302" s="36"/>
      <c r="EL302" s="36"/>
      <c r="EM302" s="36"/>
      <c r="EN302" s="36"/>
    </row>
    <row r="303" spans="1:144">
      <c r="A303" s="36"/>
      <c r="B303" s="36"/>
      <c r="C303" s="144"/>
      <c r="D303" s="144"/>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c r="AU303" s="135"/>
      <c r="AV303" s="135"/>
      <c r="AW303" s="135"/>
      <c r="AX303" s="135"/>
      <c r="AY303" s="135"/>
      <c r="AZ303" s="135"/>
      <c r="BA303" s="135"/>
      <c r="BB303" s="135"/>
      <c r="BC303" s="135"/>
      <c r="BD303" s="135"/>
      <c r="BE303" s="135"/>
      <c r="BF303" s="135"/>
      <c r="BG303" s="135"/>
      <c r="BH303" s="135"/>
      <c r="BI303" s="135"/>
      <c r="BJ303" s="135"/>
      <c r="BK303" s="135"/>
      <c r="BL303" s="135"/>
      <c r="BM303" s="135"/>
      <c r="BN303" s="135"/>
      <c r="BO303" s="135"/>
      <c r="BP303" s="135"/>
      <c r="BQ303" s="135"/>
      <c r="BR303" s="135"/>
      <c r="BS303" s="135"/>
      <c r="BT303" s="135"/>
      <c r="BU303" s="135"/>
      <c r="BV303" s="135"/>
      <c r="BW303" s="135"/>
      <c r="BX303" s="135"/>
      <c r="BY303" s="135"/>
      <c r="BZ303" s="135"/>
      <c r="CA303" s="135"/>
      <c r="CB303" s="135"/>
      <c r="CC303" s="135"/>
      <c r="CD303" s="135"/>
      <c r="CE303" s="135"/>
      <c r="CF303" s="135"/>
      <c r="CG303" s="135"/>
      <c r="CH303" s="135"/>
      <c r="CI303" s="135"/>
      <c r="CJ303" s="135"/>
      <c r="CK303" s="135"/>
      <c r="CL303" s="135"/>
      <c r="CM303" s="135"/>
      <c r="CN303" s="135"/>
      <c r="CO303" s="135"/>
      <c r="CP303" s="135"/>
      <c r="CQ303" s="135"/>
      <c r="CR303" s="135"/>
      <c r="CU303" s="36"/>
      <c r="CV303" s="36"/>
      <c r="CW303" s="36"/>
      <c r="CX303" s="36"/>
      <c r="CY303" s="36"/>
      <c r="CZ303" s="36"/>
      <c r="DA303" s="36"/>
      <c r="DB303" s="36"/>
      <c r="DC303" s="36"/>
      <c r="DD303" s="36"/>
      <c r="DE303" s="36"/>
      <c r="DF303" s="36"/>
      <c r="DG303" s="36"/>
      <c r="DH303" s="36"/>
      <c r="DI303" s="36"/>
      <c r="DJ303" s="36"/>
      <c r="DK303" s="36"/>
      <c r="DL303" s="36"/>
      <c r="DM303" s="36"/>
      <c r="DN303" s="36"/>
      <c r="DO303" s="36"/>
      <c r="DP303" s="36"/>
      <c r="DQ303" s="36"/>
      <c r="DR303" s="36"/>
      <c r="DS303" s="36"/>
      <c r="DT303" s="36"/>
      <c r="DU303" s="36"/>
      <c r="DV303" s="36"/>
      <c r="DW303" s="36"/>
      <c r="DX303" s="36"/>
      <c r="DY303" s="36"/>
      <c r="DZ303" s="36"/>
      <c r="EA303" s="36"/>
      <c r="EB303" s="36"/>
      <c r="EC303" s="36"/>
      <c r="ED303" s="36"/>
      <c r="EE303" s="36"/>
      <c r="EF303" s="36"/>
      <c r="EG303" s="36"/>
      <c r="EH303" s="36"/>
      <c r="EI303" s="36"/>
      <c r="EJ303" s="36"/>
      <c r="EK303" s="36"/>
      <c r="EL303" s="36"/>
      <c r="EM303" s="36"/>
      <c r="EN303" s="36"/>
    </row>
    <row r="304" spans="1:144">
      <c r="A304" s="36"/>
      <c r="B304" s="36"/>
      <c r="C304" s="144"/>
      <c r="D304" s="144"/>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c r="AU304" s="135"/>
      <c r="AV304" s="135"/>
      <c r="AW304" s="135"/>
      <c r="AX304" s="135"/>
      <c r="AY304" s="135"/>
      <c r="AZ304" s="135"/>
      <c r="BA304" s="135"/>
      <c r="BB304" s="135"/>
      <c r="BC304" s="135"/>
      <c r="BD304" s="135"/>
      <c r="BE304" s="135"/>
      <c r="BF304" s="135"/>
      <c r="BG304" s="135"/>
      <c r="BH304" s="135"/>
      <c r="BI304" s="135"/>
      <c r="BJ304" s="135"/>
      <c r="BK304" s="135"/>
      <c r="BL304" s="135"/>
      <c r="BM304" s="135"/>
      <c r="BN304" s="135"/>
      <c r="BO304" s="135"/>
      <c r="BP304" s="135"/>
      <c r="BQ304" s="135"/>
      <c r="BR304" s="135"/>
      <c r="BS304" s="135"/>
      <c r="BT304" s="135"/>
      <c r="BU304" s="135"/>
      <c r="BV304" s="135"/>
      <c r="BW304" s="135"/>
      <c r="BX304" s="135"/>
      <c r="BY304" s="135"/>
      <c r="BZ304" s="135"/>
      <c r="CA304" s="135"/>
      <c r="CB304" s="135"/>
      <c r="CC304" s="135"/>
      <c r="CD304" s="135"/>
      <c r="CE304" s="135"/>
      <c r="CF304" s="135"/>
      <c r="CG304" s="135"/>
      <c r="CH304" s="135"/>
      <c r="CI304" s="135"/>
      <c r="CJ304" s="135"/>
      <c r="CK304" s="135"/>
      <c r="CL304" s="135"/>
      <c r="CM304" s="135"/>
      <c r="CN304" s="135"/>
      <c r="CO304" s="135"/>
      <c r="CP304" s="135"/>
      <c r="CQ304" s="135"/>
      <c r="CR304" s="135"/>
      <c r="CU304" s="36"/>
      <c r="CV304" s="36"/>
      <c r="CW304" s="36"/>
      <c r="CX304" s="36"/>
      <c r="CY304" s="36"/>
      <c r="CZ304" s="36"/>
      <c r="DA304" s="36"/>
      <c r="DB304" s="36"/>
      <c r="DC304" s="36"/>
      <c r="DD304" s="36"/>
      <c r="DE304" s="36"/>
      <c r="DF304" s="36"/>
      <c r="DG304" s="36"/>
      <c r="DH304" s="36"/>
      <c r="DI304" s="36"/>
      <c r="DJ304" s="36"/>
      <c r="DK304" s="36"/>
      <c r="DL304" s="36"/>
      <c r="DM304" s="36"/>
      <c r="DN304" s="36"/>
      <c r="DO304" s="36"/>
      <c r="DP304" s="36"/>
      <c r="DQ304" s="36"/>
      <c r="DR304" s="36"/>
      <c r="DS304" s="36"/>
      <c r="DT304" s="36"/>
      <c r="DU304" s="36"/>
      <c r="DV304" s="36"/>
      <c r="DW304" s="36"/>
      <c r="DX304" s="36"/>
      <c r="DY304" s="36"/>
      <c r="DZ304" s="36"/>
      <c r="EA304" s="36"/>
      <c r="EB304" s="36"/>
      <c r="EC304" s="36"/>
      <c r="ED304" s="36"/>
      <c r="EE304" s="36"/>
      <c r="EF304" s="36"/>
      <c r="EG304" s="36"/>
      <c r="EH304" s="36"/>
      <c r="EI304" s="36"/>
      <c r="EJ304" s="36"/>
      <c r="EK304" s="36"/>
      <c r="EL304" s="36"/>
      <c r="EM304" s="36"/>
      <c r="EN304" s="36"/>
    </row>
    <row r="305" spans="1:144">
      <c r="A305" s="36"/>
      <c r="B305" s="36"/>
      <c r="C305" s="144"/>
      <c r="D305" s="144"/>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c r="AU305" s="135"/>
      <c r="AV305" s="135"/>
      <c r="AW305" s="135"/>
      <c r="AX305" s="135"/>
      <c r="AY305" s="135"/>
      <c r="AZ305" s="135"/>
      <c r="BA305" s="135"/>
      <c r="BB305" s="135"/>
      <c r="BC305" s="135"/>
      <c r="BD305" s="135"/>
      <c r="BE305" s="135"/>
      <c r="BF305" s="135"/>
      <c r="BG305" s="135"/>
      <c r="BH305" s="135"/>
      <c r="BI305" s="135"/>
      <c r="BJ305" s="135"/>
      <c r="BK305" s="135"/>
      <c r="BL305" s="135"/>
      <c r="BM305" s="135"/>
      <c r="BN305" s="135"/>
      <c r="BO305" s="135"/>
      <c r="BP305" s="135"/>
      <c r="BQ305" s="135"/>
      <c r="BR305" s="135"/>
      <c r="BS305" s="135"/>
      <c r="BT305" s="135"/>
      <c r="BU305" s="135"/>
      <c r="BV305" s="135"/>
      <c r="BW305" s="135"/>
      <c r="BX305" s="135"/>
      <c r="BY305" s="135"/>
      <c r="BZ305" s="135"/>
      <c r="CA305" s="135"/>
      <c r="CB305" s="135"/>
      <c r="CC305" s="135"/>
      <c r="CD305" s="135"/>
      <c r="CE305" s="135"/>
      <c r="CF305" s="135"/>
      <c r="CG305" s="135"/>
      <c r="CH305" s="135"/>
      <c r="CI305" s="135"/>
      <c r="CJ305" s="135"/>
      <c r="CK305" s="135"/>
      <c r="CL305" s="135"/>
      <c r="CM305" s="135"/>
      <c r="CN305" s="135"/>
      <c r="CO305" s="135"/>
      <c r="CP305" s="135"/>
      <c r="CQ305" s="135"/>
      <c r="CR305" s="135"/>
      <c r="CU305" s="36"/>
      <c r="CV305" s="36"/>
      <c r="CW305" s="36"/>
      <c r="CX305" s="36"/>
      <c r="CY305" s="36"/>
      <c r="CZ305" s="36"/>
      <c r="DA305" s="36"/>
      <c r="DB305" s="36"/>
      <c r="DC305" s="36"/>
      <c r="DD305" s="36"/>
      <c r="DE305" s="36"/>
      <c r="DF305" s="36"/>
      <c r="DG305" s="36"/>
      <c r="DH305" s="36"/>
      <c r="DI305" s="36"/>
      <c r="DJ305" s="36"/>
      <c r="DK305" s="36"/>
      <c r="DL305" s="36"/>
      <c r="DM305" s="36"/>
      <c r="DN305" s="36"/>
      <c r="DO305" s="36"/>
      <c r="DP305" s="36"/>
      <c r="DQ305" s="36"/>
      <c r="DR305" s="36"/>
      <c r="DS305" s="36"/>
      <c r="DT305" s="36"/>
      <c r="DU305" s="36"/>
      <c r="DV305" s="36"/>
      <c r="DW305" s="36"/>
      <c r="DX305" s="36"/>
      <c r="DY305" s="36"/>
      <c r="DZ305" s="36"/>
      <c r="EA305" s="36"/>
      <c r="EB305" s="36"/>
      <c r="EC305" s="36"/>
      <c r="ED305" s="36"/>
      <c r="EE305" s="36"/>
      <c r="EF305" s="36"/>
      <c r="EG305" s="36"/>
      <c r="EH305" s="36"/>
      <c r="EI305" s="36"/>
      <c r="EJ305" s="36"/>
      <c r="EK305" s="36"/>
      <c r="EL305" s="36"/>
      <c r="EM305" s="36"/>
      <c r="EN305" s="36"/>
    </row>
    <row r="306" spans="1:144">
      <c r="A306" s="36"/>
      <c r="B306" s="36"/>
      <c r="C306" s="144"/>
      <c r="D306" s="144"/>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c r="AU306" s="135"/>
      <c r="AV306" s="135"/>
      <c r="AW306" s="135"/>
      <c r="AX306" s="135"/>
      <c r="AY306" s="135"/>
      <c r="AZ306" s="135"/>
      <c r="BA306" s="135"/>
      <c r="BB306" s="135"/>
      <c r="BC306" s="135"/>
      <c r="BD306" s="135"/>
      <c r="BE306" s="135"/>
      <c r="BF306" s="135"/>
      <c r="BG306" s="135"/>
      <c r="BH306" s="135"/>
      <c r="BI306" s="135"/>
      <c r="BJ306" s="135"/>
      <c r="BK306" s="135"/>
      <c r="BL306" s="135"/>
      <c r="BM306" s="135"/>
      <c r="BN306" s="135"/>
      <c r="BO306" s="135"/>
      <c r="BP306" s="135"/>
      <c r="BQ306" s="135"/>
      <c r="BR306" s="135"/>
      <c r="BS306" s="135"/>
      <c r="BT306" s="135"/>
      <c r="BU306" s="135"/>
      <c r="BV306" s="135"/>
      <c r="BW306" s="135"/>
      <c r="BX306" s="135"/>
      <c r="BY306" s="135"/>
      <c r="BZ306" s="135"/>
      <c r="CA306" s="135"/>
      <c r="CB306" s="135"/>
      <c r="CC306" s="135"/>
      <c r="CD306" s="135"/>
      <c r="CE306" s="135"/>
      <c r="CF306" s="135"/>
      <c r="CG306" s="135"/>
      <c r="CH306" s="135"/>
      <c r="CI306" s="135"/>
      <c r="CJ306" s="135"/>
      <c r="CK306" s="135"/>
      <c r="CL306" s="135"/>
      <c r="CM306" s="135"/>
      <c r="CN306" s="135"/>
      <c r="CO306" s="135"/>
      <c r="CP306" s="135"/>
      <c r="CQ306" s="135"/>
      <c r="CR306" s="135"/>
      <c r="CU306" s="36"/>
      <c r="CV306" s="36"/>
      <c r="CW306" s="36"/>
      <c r="CX306" s="36"/>
      <c r="CY306" s="36"/>
      <c r="CZ306" s="36"/>
      <c r="DA306" s="36"/>
      <c r="DB306" s="36"/>
      <c r="DC306" s="36"/>
      <c r="DD306" s="36"/>
      <c r="DE306" s="36"/>
      <c r="DF306" s="36"/>
      <c r="DG306" s="36"/>
      <c r="DH306" s="36"/>
      <c r="DI306" s="36"/>
      <c r="DJ306" s="36"/>
      <c r="DK306" s="36"/>
      <c r="DL306" s="36"/>
      <c r="DM306" s="36"/>
      <c r="DN306" s="36"/>
      <c r="DO306" s="36"/>
      <c r="DP306" s="36"/>
      <c r="DQ306" s="36"/>
      <c r="DR306" s="36"/>
      <c r="DS306" s="36"/>
      <c r="DT306" s="36"/>
      <c r="DU306" s="36"/>
      <c r="DV306" s="36"/>
      <c r="DW306" s="36"/>
      <c r="DX306" s="36"/>
      <c r="DY306" s="36"/>
      <c r="DZ306" s="36"/>
      <c r="EA306" s="36"/>
      <c r="EB306" s="36"/>
      <c r="EC306" s="36"/>
      <c r="ED306" s="36"/>
      <c r="EE306" s="36"/>
      <c r="EF306" s="36"/>
      <c r="EG306" s="36"/>
      <c r="EH306" s="36"/>
      <c r="EI306" s="36"/>
      <c r="EJ306" s="36"/>
      <c r="EK306" s="36"/>
      <c r="EL306" s="36"/>
      <c r="EM306" s="36"/>
      <c r="EN306" s="36"/>
    </row>
    <row r="307" spans="1:144">
      <c r="A307" s="36"/>
      <c r="B307" s="36"/>
      <c r="C307" s="144"/>
      <c r="D307" s="144"/>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c r="AU307" s="135"/>
      <c r="AV307" s="135"/>
      <c r="AW307" s="135"/>
      <c r="AX307" s="135"/>
      <c r="AY307" s="135"/>
      <c r="AZ307" s="135"/>
      <c r="BA307" s="135"/>
      <c r="BB307" s="135"/>
      <c r="BC307" s="135"/>
      <c r="BD307" s="135"/>
      <c r="BE307" s="135"/>
      <c r="BF307" s="135"/>
      <c r="BG307" s="135"/>
      <c r="BH307" s="135"/>
      <c r="BI307" s="135"/>
      <c r="BJ307" s="135"/>
      <c r="BK307" s="135"/>
      <c r="BL307" s="135"/>
      <c r="BM307" s="135"/>
      <c r="BN307" s="135"/>
      <c r="BO307" s="135"/>
      <c r="BP307" s="135"/>
      <c r="BQ307" s="135"/>
      <c r="BR307" s="135"/>
      <c r="BS307" s="135"/>
      <c r="BT307" s="135"/>
      <c r="BU307" s="135"/>
      <c r="BV307" s="135"/>
      <c r="BW307" s="135"/>
      <c r="BX307" s="135"/>
      <c r="BY307" s="135"/>
      <c r="BZ307" s="135"/>
      <c r="CA307" s="135"/>
      <c r="CB307" s="135"/>
      <c r="CC307" s="135"/>
      <c r="CD307" s="135"/>
      <c r="CE307" s="135"/>
      <c r="CF307" s="135"/>
      <c r="CG307" s="135"/>
      <c r="CH307" s="135"/>
      <c r="CI307" s="135"/>
      <c r="CJ307" s="135"/>
      <c r="CK307" s="135"/>
      <c r="CL307" s="135"/>
      <c r="CM307" s="135"/>
      <c r="CN307" s="135"/>
      <c r="CO307" s="135"/>
      <c r="CP307" s="135"/>
      <c r="CQ307" s="135"/>
      <c r="CR307" s="135"/>
      <c r="CU307" s="36"/>
      <c r="CV307" s="36"/>
      <c r="CW307" s="36"/>
      <c r="CX307" s="36"/>
      <c r="CY307" s="36"/>
      <c r="CZ307" s="36"/>
      <c r="DA307" s="36"/>
      <c r="DB307" s="36"/>
      <c r="DC307" s="36"/>
      <c r="DD307" s="36"/>
      <c r="DE307" s="36"/>
      <c r="DF307" s="36"/>
      <c r="DG307" s="36"/>
      <c r="DH307" s="36"/>
      <c r="DI307" s="36"/>
      <c r="DJ307" s="36"/>
      <c r="DK307" s="36"/>
      <c r="DL307" s="36"/>
      <c r="DM307" s="36"/>
      <c r="DN307" s="36"/>
      <c r="DO307" s="36"/>
      <c r="DP307" s="36"/>
      <c r="DQ307" s="36"/>
      <c r="DR307" s="36"/>
      <c r="DS307" s="36"/>
      <c r="DT307" s="36"/>
      <c r="DU307" s="36"/>
      <c r="DV307" s="36"/>
      <c r="DW307" s="36"/>
      <c r="DX307" s="36"/>
      <c r="DY307" s="36"/>
      <c r="DZ307" s="36"/>
      <c r="EA307" s="36"/>
      <c r="EB307" s="36"/>
      <c r="EC307" s="36"/>
      <c r="ED307" s="36"/>
      <c r="EE307" s="36"/>
      <c r="EF307" s="36"/>
      <c r="EG307" s="36"/>
      <c r="EH307" s="36"/>
      <c r="EI307" s="36"/>
      <c r="EJ307" s="36"/>
      <c r="EK307" s="36"/>
      <c r="EL307" s="36"/>
      <c r="EM307" s="36"/>
      <c r="EN307" s="36"/>
    </row>
    <row r="308" spans="1:144">
      <c r="A308" s="36"/>
      <c r="B308" s="36"/>
      <c r="C308" s="144"/>
      <c r="D308" s="144"/>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c r="BM308" s="135"/>
      <c r="BN308" s="135"/>
      <c r="BO308" s="135"/>
      <c r="BP308" s="135"/>
      <c r="BQ308" s="135"/>
      <c r="BR308" s="135"/>
      <c r="BS308" s="135"/>
      <c r="BT308" s="135"/>
      <c r="BU308" s="135"/>
      <c r="BV308" s="135"/>
      <c r="BW308" s="135"/>
      <c r="BX308" s="135"/>
      <c r="BY308" s="135"/>
      <c r="BZ308" s="135"/>
      <c r="CA308" s="135"/>
      <c r="CB308" s="135"/>
      <c r="CC308" s="135"/>
      <c r="CD308" s="135"/>
      <c r="CE308" s="135"/>
      <c r="CF308" s="135"/>
      <c r="CG308" s="135"/>
      <c r="CH308" s="135"/>
      <c r="CI308" s="135"/>
      <c r="CJ308" s="135"/>
      <c r="CK308" s="135"/>
      <c r="CL308" s="135"/>
      <c r="CM308" s="135"/>
      <c r="CN308" s="135"/>
      <c r="CO308" s="135"/>
      <c r="CP308" s="135"/>
      <c r="CQ308" s="135"/>
      <c r="CR308" s="135"/>
      <c r="CU308" s="36"/>
      <c r="CV308" s="36"/>
      <c r="CW308" s="36"/>
      <c r="CX308" s="36"/>
      <c r="CY308" s="36"/>
      <c r="CZ308" s="36"/>
      <c r="DA308" s="36"/>
      <c r="DB308" s="36"/>
      <c r="DC308" s="36"/>
      <c r="DD308" s="36"/>
      <c r="DE308" s="36"/>
      <c r="DF308" s="36"/>
      <c r="DG308" s="36"/>
      <c r="DH308" s="36"/>
      <c r="DI308" s="36"/>
      <c r="DJ308" s="36"/>
      <c r="DK308" s="36"/>
      <c r="DL308" s="36"/>
      <c r="DM308" s="36"/>
      <c r="DN308" s="36"/>
      <c r="DO308" s="36"/>
      <c r="DP308" s="36"/>
      <c r="DQ308" s="36"/>
      <c r="DR308" s="36"/>
      <c r="DS308" s="36"/>
      <c r="DT308" s="36"/>
      <c r="DU308" s="36"/>
      <c r="DV308" s="36"/>
      <c r="DW308" s="36"/>
      <c r="DX308" s="36"/>
      <c r="DY308" s="36"/>
      <c r="DZ308" s="36"/>
      <c r="EA308" s="36"/>
      <c r="EB308" s="36"/>
      <c r="EC308" s="36"/>
      <c r="ED308" s="36"/>
      <c r="EE308" s="36"/>
      <c r="EF308" s="36"/>
      <c r="EG308" s="36"/>
      <c r="EH308" s="36"/>
      <c r="EI308" s="36"/>
      <c r="EJ308" s="36"/>
      <c r="EK308" s="36"/>
      <c r="EL308" s="36"/>
      <c r="EM308" s="36"/>
      <c r="EN308" s="36"/>
    </row>
    <row r="309" spans="1:144">
      <c r="A309" s="36"/>
      <c r="B309" s="36"/>
      <c r="C309" s="144"/>
      <c r="D309" s="144"/>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c r="AU309" s="135"/>
      <c r="AV309" s="135"/>
      <c r="AW309" s="135"/>
      <c r="AX309" s="135"/>
      <c r="AY309" s="135"/>
      <c r="AZ309" s="135"/>
      <c r="BA309" s="135"/>
      <c r="BB309" s="135"/>
      <c r="BC309" s="135"/>
      <c r="BD309" s="135"/>
      <c r="BE309" s="135"/>
      <c r="BF309" s="135"/>
      <c r="BG309" s="135"/>
      <c r="BH309" s="135"/>
      <c r="BI309" s="135"/>
      <c r="BJ309" s="135"/>
      <c r="BK309" s="135"/>
      <c r="BL309" s="135"/>
      <c r="BM309" s="135"/>
      <c r="BN309" s="135"/>
      <c r="BO309" s="135"/>
      <c r="BP309" s="135"/>
      <c r="BQ309" s="135"/>
      <c r="BR309" s="135"/>
      <c r="BS309" s="135"/>
      <c r="BT309" s="135"/>
      <c r="BU309" s="135"/>
      <c r="BV309" s="135"/>
      <c r="BW309" s="135"/>
      <c r="BX309" s="135"/>
      <c r="BY309" s="135"/>
      <c r="BZ309" s="135"/>
      <c r="CA309" s="135"/>
      <c r="CB309" s="135"/>
      <c r="CC309" s="135"/>
      <c r="CD309" s="135"/>
      <c r="CE309" s="135"/>
      <c r="CF309" s="135"/>
      <c r="CG309" s="135"/>
      <c r="CH309" s="135"/>
      <c r="CI309" s="135"/>
      <c r="CJ309" s="135"/>
      <c r="CK309" s="135"/>
      <c r="CL309" s="135"/>
      <c r="CM309" s="135"/>
      <c r="CN309" s="135"/>
      <c r="CO309" s="135"/>
      <c r="CP309" s="135"/>
      <c r="CQ309" s="135"/>
      <c r="CR309" s="135"/>
      <c r="CU309" s="36"/>
      <c r="CV309" s="36"/>
      <c r="CW309" s="36"/>
      <c r="CX309" s="36"/>
      <c r="CY309" s="36"/>
      <c r="CZ309" s="36"/>
      <c r="DA309" s="36"/>
      <c r="DB309" s="36"/>
      <c r="DC309" s="36"/>
      <c r="DD309" s="36"/>
      <c r="DE309" s="36"/>
      <c r="DF309" s="36"/>
      <c r="DG309" s="36"/>
      <c r="DH309" s="36"/>
      <c r="DI309" s="36"/>
      <c r="DJ309" s="36"/>
      <c r="DK309" s="36"/>
      <c r="DL309" s="36"/>
      <c r="DM309" s="36"/>
      <c r="DN309" s="36"/>
      <c r="DO309" s="36"/>
      <c r="DP309" s="36"/>
      <c r="DQ309" s="36"/>
      <c r="DR309" s="36"/>
      <c r="DS309" s="36"/>
      <c r="DT309" s="36"/>
      <c r="DU309" s="36"/>
      <c r="DV309" s="36"/>
      <c r="DW309" s="36"/>
      <c r="DX309" s="36"/>
      <c r="DY309" s="36"/>
      <c r="DZ309" s="36"/>
      <c r="EA309" s="36"/>
      <c r="EB309" s="36"/>
      <c r="EC309" s="36"/>
      <c r="ED309" s="36"/>
      <c r="EE309" s="36"/>
      <c r="EF309" s="36"/>
      <c r="EG309" s="36"/>
      <c r="EH309" s="36"/>
      <c r="EI309" s="36"/>
      <c r="EJ309" s="36"/>
      <c r="EK309" s="36"/>
      <c r="EL309" s="36"/>
      <c r="EM309" s="36"/>
      <c r="EN309" s="36"/>
    </row>
    <row r="310" spans="1:144">
      <c r="A310" s="36"/>
      <c r="B310" s="36"/>
      <c r="C310" s="144"/>
      <c r="D310" s="144"/>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c r="AU310" s="135"/>
      <c r="AV310" s="135"/>
      <c r="AW310" s="135"/>
      <c r="AX310" s="135"/>
      <c r="AY310" s="135"/>
      <c r="AZ310" s="135"/>
      <c r="BA310" s="135"/>
      <c r="BB310" s="135"/>
      <c r="BC310" s="135"/>
      <c r="BD310" s="135"/>
      <c r="BE310" s="135"/>
      <c r="BF310" s="135"/>
      <c r="BG310" s="135"/>
      <c r="BH310" s="135"/>
      <c r="BI310" s="135"/>
      <c r="BJ310" s="135"/>
      <c r="BK310" s="135"/>
      <c r="BL310" s="135"/>
      <c r="BM310" s="135"/>
      <c r="BN310" s="135"/>
      <c r="BO310" s="135"/>
      <c r="BP310" s="135"/>
      <c r="BQ310" s="135"/>
      <c r="BR310" s="135"/>
      <c r="BS310" s="135"/>
      <c r="BT310" s="135"/>
      <c r="BU310" s="135"/>
      <c r="BV310" s="135"/>
      <c r="BW310" s="135"/>
      <c r="BX310" s="135"/>
      <c r="BY310" s="135"/>
      <c r="BZ310" s="135"/>
      <c r="CA310" s="135"/>
      <c r="CB310" s="135"/>
      <c r="CC310" s="135"/>
      <c r="CD310" s="135"/>
      <c r="CE310" s="135"/>
      <c r="CF310" s="135"/>
      <c r="CG310" s="135"/>
      <c r="CH310" s="135"/>
      <c r="CI310" s="135"/>
      <c r="CJ310" s="135"/>
      <c r="CK310" s="135"/>
      <c r="CL310" s="135"/>
      <c r="CM310" s="135"/>
      <c r="CN310" s="135"/>
      <c r="CO310" s="135"/>
      <c r="CP310" s="135"/>
      <c r="CQ310" s="135"/>
      <c r="CR310" s="135"/>
      <c r="CU310" s="36"/>
      <c r="CV310" s="36"/>
      <c r="CW310" s="36"/>
      <c r="CX310" s="36"/>
      <c r="CY310" s="36"/>
      <c r="CZ310" s="36"/>
      <c r="DA310" s="36"/>
      <c r="DB310" s="36"/>
      <c r="DC310" s="36"/>
      <c r="DD310" s="36"/>
      <c r="DE310" s="36"/>
      <c r="DF310" s="36"/>
      <c r="DG310" s="36"/>
      <c r="DH310" s="36"/>
      <c r="DI310" s="36"/>
      <c r="DJ310" s="36"/>
      <c r="DK310" s="36"/>
      <c r="DL310" s="36"/>
      <c r="DM310" s="36"/>
      <c r="DN310" s="36"/>
      <c r="DO310" s="36"/>
      <c r="DP310" s="36"/>
      <c r="DQ310" s="36"/>
      <c r="DR310" s="36"/>
      <c r="DS310" s="36"/>
      <c r="DT310" s="36"/>
      <c r="DU310" s="36"/>
      <c r="DV310" s="36"/>
      <c r="DW310" s="36"/>
      <c r="DX310" s="36"/>
      <c r="DY310" s="36"/>
      <c r="DZ310" s="36"/>
      <c r="EA310" s="36"/>
      <c r="EB310" s="36"/>
      <c r="EC310" s="36"/>
      <c r="ED310" s="36"/>
      <c r="EE310" s="36"/>
      <c r="EF310" s="36"/>
      <c r="EG310" s="36"/>
      <c r="EH310" s="36"/>
      <c r="EI310" s="36"/>
      <c r="EJ310" s="36"/>
      <c r="EK310" s="36"/>
      <c r="EL310" s="36"/>
      <c r="EM310" s="36"/>
      <c r="EN310" s="36"/>
    </row>
    <row r="311" spans="1:144">
      <c r="A311" s="36"/>
      <c r="B311" s="36"/>
      <c r="C311" s="144"/>
      <c r="D311" s="144"/>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c r="AU311" s="135"/>
      <c r="AV311" s="135"/>
      <c r="AW311" s="135"/>
      <c r="AX311" s="135"/>
      <c r="AY311" s="135"/>
      <c r="AZ311" s="135"/>
      <c r="BA311" s="135"/>
      <c r="BB311" s="135"/>
      <c r="BC311" s="135"/>
      <c r="BD311" s="135"/>
      <c r="BE311" s="135"/>
      <c r="BF311" s="135"/>
      <c r="BG311" s="135"/>
      <c r="BH311" s="135"/>
      <c r="BI311" s="135"/>
      <c r="BJ311" s="135"/>
      <c r="BK311" s="135"/>
      <c r="BL311" s="135"/>
      <c r="BM311" s="135"/>
      <c r="BN311" s="135"/>
      <c r="BO311" s="135"/>
      <c r="BP311" s="135"/>
      <c r="BQ311" s="135"/>
      <c r="BR311" s="135"/>
      <c r="BS311" s="135"/>
      <c r="BT311" s="135"/>
      <c r="BU311" s="135"/>
      <c r="BV311" s="135"/>
      <c r="BW311" s="135"/>
      <c r="BX311" s="135"/>
      <c r="BY311" s="135"/>
      <c r="BZ311" s="135"/>
      <c r="CA311" s="135"/>
      <c r="CB311" s="135"/>
      <c r="CC311" s="135"/>
      <c r="CD311" s="135"/>
      <c r="CE311" s="135"/>
      <c r="CF311" s="135"/>
      <c r="CG311" s="135"/>
      <c r="CH311" s="135"/>
      <c r="CI311" s="135"/>
      <c r="CJ311" s="135"/>
      <c r="CK311" s="135"/>
      <c r="CL311" s="135"/>
      <c r="CM311" s="135"/>
      <c r="CN311" s="135"/>
      <c r="CO311" s="135"/>
      <c r="CP311" s="135"/>
      <c r="CQ311" s="135"/>
      <c r="CR311" s="135"/>
      <c r="CU311" s="36"/>
      <c r="CV311" s="36"/>
      <c r="CW311" s="36"/>
      <c r="CX311" s="36"/>
      <c r="CY311" s="36"/>
      <c r="CZ311" s="36"/>
      <c r="DA311" s="36"/>
      <c r="DB311" s="36"/>
      <c r="DC311" s="36"/>
      <c r="DD311" s="36"/>
      <c r="DE311" s="36"/>
      <c r="DF311" s="36"/>
      <c r="DG311" s="36"/>
      <c r="DH311" s="36"/>
      <c r="DI311" s="36"/>
      <c r="DJ311" s="36"/>
      <c r="DK311" s="36"/>
      <c r="DL311" s="36"/>
      <c r="DM311" s="36"/>
      <c r="DN311" s="36"/>
      <c r="DO311" s="36"/>
      <c r="DP311" s="36"/>
      <c r="DQ311" s="36"/>
      <c r="DR311" s="36"/>
      <c r="DS311" s="36"/>
      <c r="DT311" s="36"/>
      <c r="DU311" s="36"/>
      <c r="DV311" s="36"/>
      <c r="DW311" s="36"/>
      <c r="DX311" s="36"/>
      <c r="DY311" s="36"/>
      <c r="DZ311" s="36"/>
      <c r="EA311" s="36"/>
      <c r="EB311" s="36"/>
      <c r="EC311" s="36"/>
      <c r="ED311" s="36"/>
      <c r="EE311" s="36"/>
      <c r="EF311" s="36"/>
      <c r="EG311" s="36"/>
      <c r="EH311" s="36"/>
      <c r="EI311" s="36"/>
      <c r="EJ311" s="36"/>
      <c r="EK311" s="36"/>
      <c r="EL311" s="36"/>
      <c r="EM311" s="36"/>
      <c r="EN311" s="36"/>
    </row>
    <row r="312" spans="1:144">
      <c r="A312" s="36"/>
      <c r="B312" s="36"/>
      <c r="C312" s="144"/>
      <c r="D312" s="144"/>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c r="AU312" s="135"/>
      <c r="AV312" s="135"/>
      <c r="AW312" s="135"/>
      <c r="AX312" s="135"/>
      <c r="AY312" s="135"/>
      <c r="AZ312" s="135"/>
      <c r="BA312" s="135"/>
      <c r="BB312" s="135"/>
      <c r="BC312" s="135"/>
      <c r="BD312" s="135"/>
      <c r="BE312" s="135"/>
      <c r="BF312" s="135"/>
      <c r="BG312" s="135"/>
      <c r="BH312" s="135"/>
      <c r="BI312" s="135"/>
      <c r="BJ312" s="135"/>
      <c r="BK312" s="135"/>
      <c r="BL312" s="135"/>
      <c r="BM312" s="135"/>
      <c r="BN312" s="135"/>
      <c r="BO312" s="135"/>
      <c r="BP312" s="135"/>
      <c r="BQ312" s="135"/>
      <c r="BR312" s="135"/>
      <c r="BS312" s="135"/>
      <c r="BT312" s="135"/>
      <c r="BU312" s="135"/>
      <c r="BV312" s="135"/>
      <c r="BW312" s="135"/>
      <c r="BX312" s="135"/>
      <c r="BY312" s="135"/>
      <c r="BZ312" s="135"/>
      <c r="CA312" s="135"/>
      <c r="CB312" s="135"/>
      <c r="CC312" s="135"/>
      <c r="CD312" s="135"/>
      <c r="CE312" s="135"/>
      <c r="CF312" s="135"/>
      <c r="CG312" s="135"/>
      <c r="CH312" s="135"/>
      <c r="CI312" s="135"/>
      <c r="CJ312" s="135"/>
      <c r="CK312" s="135"/>
      <c r="CL312" s="135"/>
      <c r="CM312" s="135"/>
      <c r="CN312" s="135"/>
      <c r="CO312" s="135"/>
      <c r="CP312" s="135"/>
      <c r="CQ312" s="135"/>
      <c r="CR312" s="135"/>
      <c r="CU312" s="36"/>
      <c r="CV312" s="36"/>
      <c r="CW312" s="36"/>
      <c r="CX312" s="36"/>
      <c r="CY312" s="36"/>
      <c r="CZ312" s="36"/>
      <c r="DA312" s="36"/>
      <c r="DB312" s="36"/>
      <c r="DC312" s="36"/>
      <c r="DD312" s="36"/>
      <c r="DE312" s="36"/>
      <c r="DF312" s="36"/>
      <c r="DG312" s="36"/>
      <c r="DH312" s="36"/>
      <c r="DI312" s="36"/>
      <c r="DJ312" s="36"/>
      <c r="DK312" s="36"/>
      <c r="DL312" s="36"/>
      <c r="DM312" s="36"/>
      <c r="DN312" s="36"/>
      <c r="DO312" s="36"/>
      <c r="DP312" s="36"/>
      <c r="DQ312" s="36"/>
      <c r="DR312" s="36"/>
      <c r="DS312" s="36"/>
      <c r="DT312" s="36"/>
      <c r="DU312" s="36"/>
      <c r="DV312" s="36"/>
      <c r="DW312" s="36"/>
      <c r="DX312" s="36"/>
      <c r="DY312" s="36"/>
      <c r="DZ312" s="36"/>
      <c r="EA312" s="36"/>
      <c r="EB312" s="36"/>
      <c r="EC312" s="36"/>
      <c r="ED312" s="36"/>
      <c r="EE312" s="36"/>
      <c r="EF312" s="36"/>
      <c r="EG312" s="36"/>
      <c r="EH312" s="36"/>
      <c r="EI312" s="36"/>
      <c r="EJ312" s="36"/>
      <c r="EK312" s="36"/>
      <c r="EL312" s="36"/>
      <c r="EM312" s="36"/>
      <c r="EN312" s="36"/>
    </row>
    <row r="313" spans="1:144">
      <c r="A313" s="36"/>
      <c r="B313" s="36"/>
      <c r="C313" s="144"/>
      <c r="D313" s="144"/>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c r="AU313" s="135"/>
      <c r="AV313" s="135"/>
      <c r="AW313" s="135"/>
      <c r="AX313" s="135"/>
      <c r="AY313" s="135"/>
      <c r="AZ313" s="135"/>
      <c r="BA313" s="135"/>
      <c r="BB313" s="135"/>
      <c r="BC313" s="135"/>
      <c r="BD313" s="135"/>
      <c r="BE313" s="135"/>
      <c r="BF313" s="135"/>
      <c r="BG313" s="135"/>
      <c r="BH313" s="135"/>
      <c r="BI313" s="135"/>
      <c r="BJ313" s="135"/>
      <c r="BK313" s="135"/>
      <c r="BL313" s="135"/>
      <c r="BM313" s="135"/>
      <c r="BN313" s="135"/>
      <c r="BO313" s="135"/>
      <c r="BP313" s="135"/>
      <c r="BQ313" s="135"/>
      <c r="BR313" s="135"/>
      <c r="BS313" s="135"/>
      <c r="BT313" s="135"/>
      <c r="BU313" s="135"/>
      <c r="BV313" s="135"/>
      <c r="BW313" s="135"/>
      <c r="BX313" s="135"/>
      <c r="BY313" s="135"/>
      <c r="BZ313" s="135"/>
      <c r="CA313" s="135"/>
      <c r="CB313" s="135"/>
      <c r="CC313" s="135"/>
      <c r="CD313" s="135"/>
      <c r="CE313" s="135"/>
      <c r="CF313" s="135"/>
      <c r="CG313" s="135"/>
      <c r="CH313" s="135"/>
      <c r="CI313" s="135"/>
      <c r="CJ313" s="135"/>
      <c r="CK313" s="135"/>
      <c r="CL313" s="135"/>
      <c r="CM313" s="135"/>
      <c r="CN313" s="135"/>
      <c r="CO313" s="135"/>
      <c r="CP313" s="135"/>
      <c r="CQ313" s="135"/>
      <c r="CR313" s="135"/>
      <c r="CU313" s="36"/>
      <c r="CV313" s="36"/>
      <c r="CW313" s="36"/>
      <c r="CX313" s="36"/>
      <c r="CY313" s="36"/>
      <c r="CZ313" s="36"/>
      <c r="DA313" s="36"/>
      <c r="DB313" s="36"/>
      <c r="DC313" s="36"/>
      <c r="DD313" s="36"/>
      <c r="DE313" s="36"/>
      <c r="DF313" s="36"/>
      <c r="DG313" s="36"/>
      <c r="DH313" s="36"/>
      <c r="DI313" s="36"/>
      <c r="DJ313" s="36"/>
      <c r="DK313" s="36"/>
      <c r="DL313" s="36"/>
      <c r="DM313" s="36"/>
      <c r="DN313" s="36"/>
      <c r="DO313" s="36"/>
      <c r="DP313" s="36"/>
      <c r="DQ313" s="36"/>
      <c r="DR313" s="36"/>
      <c r="DS313" s="36"/>
      <c r="DT313" s="36"/>
      <c r="DU313" s="36"/>
      <c r="DV313" s="36"/>
      <c r="DW313" s="36"/>
      <c r="DX313" s="36"/>
      <c r="DY313" s="36"/>
      <c r="DZ313" s="36"/>
      <c r="EA313" s="36"/>
      <c r="EB313" s="36"/>
      <c r="EC313" s="36"/>
      <c r="ED313" s="36"/>
      <c r="EE313" s="36"/>
      <c r="EF313" s="36"/>
      <c r="EG313" s="36"/>
      <c r="EH313" s="36"/>
      <c r="EI313" s="36"/>
      <c r="EJ313" s="36"/>
      <c r="EK313" s="36"/>
      <c r="EL313" s="36"/>
      <c r="EM313" s="36"/>
      <c r="EN313" s="36"/>
    </row>
    <row r="314" spans="1:144">
      <c r="A314" s="36"/>
      <c r="B314" s="36"/>
      <c r="C314" s="144"/>
      <c r="D314" s="144"/>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c r="BM314" s="135"/>
      <c r="BN314" s="135"/>
      <c r="BO314" s="135"/>
      <c r="BP314" s="135"/>
      <c r="BQ314" s="135"/>
      <c r="BR314" s="135"/>
      <c r="BS314" s="135"/>
      <c r="BT314" s="135"/>
      <c r="BU314" s="135"/>
      <c r="BV314" s="135"/>
      <c r="BW314" s="135"/>
      <c r="BX314" s="135"/>
      <c r="BY314" s="135"/>
      <c r="BZ314" s="135"/>
      <c r="CA314" s="135"/>
      <c r="CB314" s="135"/>
      <c r="CC314" s="135"/>
      <c r="CD314" s="135"/>
      <c r="CE314" s="135"/>
      <c r="CF314" s="135"/>
      <c r="CG314" s="135"/>
      <c r="CH314" s="135"/>
      <c r="CI314" s="135"/>
      <c r="CJ314" s="135"/>
      <c r="CK314" s="135"/>
      <c r="CL314" s="135"/>
      <c r="CM314" s="135"/>
      <c r="CN314" s="135"/>
      <c r="CO314" s="135"/>
      <c r="CP314" s="135"/>
      <c r="CQ314" s="135"/>
      <c r="CR314" s="135"/>
      <c r="CU314" s="36"/>
      <c r="CV314" s="36"/>
      <c r="CW314" s="36"/>
      <c r="CX314" s="36"/>
      <c r="CY314" s="36"/>
      <c r="CZ314" s="36"/>
      <c r="DA314" s="36"/>
      <c r="DB314" s="36"/>
      <c r="DC314" s="36"/>
      <c r="DD314" s="36"/>
      <c r="DE314" s="36"/>
      <c r="DF314" s="36"/>
      <c r="DG314" s="36"/>
      <c r="DH314" s="36"/>
      <c r="DI314" s="36"/>
      <c r="DJ314" s="36"/>
      <c r="DK314" s="36"/>
      <c r="DL314" s="36"/>
      <c r="DM314" s="36"/>
      <c r="DN314" s="36"/>
      <c r="DO314" s="36"/>
      <c r="DP314" s="36"/>
      <c r="DQ314" s="36"/>
      <c r="DR314" s="36"/>
      <c r="DS314" s="36"/>
      <c r="DT314" s="36"/>
      <c r="DU314" s="36"/>
      <c r="DV314" s="36"/>
      <c r="DW314" s="36"/>
      <c r="DX314" s="36"/>
      <c r="DY314" s="36"/>
      <c r="DZ314" s="36"/>
      <c r="EA314" s="36"/>
      <c r="EB314" s="36"/>
      <c r="EC314" s="36"/>
      <c r="ED314" s="36"/>
      <c r="EE314" s="36"/>
      <c r="EF314" s="36"/>
      <c r="EG314" s="36"/>
      <c r="EH314" s="36"/>
      <c r="EI314" s="36"/>
      <c r="EJ314" s="36"/>
      <c r="EK314" s="36"/>
      <c r="EL314" s="36"/>
      <c r="EM314" s="36"/>
      <c r="EN314" s="36"/>
    </row>
    <row r="315" spans="1:144">
      <c r="A315" s="36"/>
      <c r="B315" s="36"/>
      <c r="C315" s="144"/>
      <c r="D315" s="144"/>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c r="BK315" s="135"/>
      <c r="BL315" s="135"/>
      <c r="BM315" s="135"/>
      <c r="BN315" s="135"/>
      <c r="BO315" s="135"/>
      <c r="BP315" s="135"/>
      <c r="BQ315" s="135"/>
      <c r="BR315" s="135"/>
      <c r="BS315" s="135"/>
      <c r="BT315" s="135"/>
      <c r="BU315" s="135"/>
      <c r="BV315" s="135"/>
      <c r="BW315" s="135"/>
      <c r="BX315" s="135"/>
      <c r="BY315" s="135"/>
      <c r="BZ315" s="135"/>
      <c r="CA315" s="135"/>
      <c r="CB315" s="135"/>
      <c r="CC315" s="135"/>
      <c r="CD315" s="135"/>
      <c r="CE315" s="135"/>
      <c r="CF315" s="135"/>
      <c r="CG315" s="135"/>
      <c r="CH315" s="135"/>
      <c r="CI315" s="135"/>
      <c r="CJ315" s="135"/>
      <c r="CK315" s="135"/>
      <c r="CL315" s="135"/>
      <c r="CM315" s="135"/>
      <c r="CN315" s="135"/>
      <c r="CO315" s="135"/>
      <c r="CP315" s="135"/>
      <c r="CQ315" s="135"/>
      <c r="CR315" s="135"/>
      <c r="CU315" s="36"/>
      <c r="CV315" s="36"/>
      <c r="CW315" s="36"/>
      <c r="CX315" s="36"/>
      <c r="CY315" s="36"/>
      <c r="CZ315" s="36"/>
      <c r="DA315" s="36"/>
      <c r="DB315" s="36"/>
      <c r="DC315" s="36"/>
      <c r="DD315" s="36"/>
      <c r="DE315" s="36"/>
      <c r="DF315" s="36"/>
      <c r="DG315" s="36"/>
      <c r="DH315" s="36"/>
      <c r="DI315" s="36"/>
      <c r="DJ315" s="36"/>
      <c r="DK315" s="36"/>
      <c r="DL315" s="36"/>
      <c r="DM315" s="36"/>
      <c r="DN315" s="36"/>
      <c r="DO315" s="36"/>
      <c r="DP315" s="36"/>
      <c r="DQ315" s="36"/>
      <c r="DR315" s="36"/>
      <c r="DS315" s="36"/>
      <c r="DT315" s="36"/>
      <c r="DU315" s="36"/>
      <c r="DV315" s="36"/>
      <c r="DW315" s="36"/>
      <c r="DX315" s="36"/>
      <c r="DY315" s="36"/>
      <c r="DZ315" s="36"/>
      <c r="EA315" s="36"/>
      <c r="EB315" s="36"/>
      <c r="EC315" s="36"/>
      <c r="ED315" s="36"/>
      <c r="EE315" s="36"/>
      <c r="EF315" s="36"/>
      <c r="EG315" s="36"/>
      <c r="EH315" s="36"/>
      <c r="EI315" s="36"/>
      <c r="EJ315" s="36"/>
      <c r="EK315" s="36"/>
      <c r="EL315" s="36"/>
      <c r="EM315" s="36"/>
      <c r="EN315" s="36"/>
    </row>
    <row r="316" spans="1:144">
      <c r="A316" s="36"/>
      <c r="B316" s="36"/>
      <c r="C316" s="144"/>
      <c r="D316" s="144"/>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c r="BK316" s="135"/>
      <c r="BL316" s="135"/>
      <c r="BM316" s="135"/>
      <c r="BN316" s="135"/>
      <c r="BO316" s="135"/>
      <c r="BP316" s="135"/>
      <c r="BQ316" s="135"/>
      <c r="BR316" s="135"/>
      <c r="BS316" s="135"/>
      <c r="BT316" s="135"/>
      <c r="BU316" s="135"/>
      <c r="BV316" s="135"/>
      <c r="BW316" s="135"/>
      <c r="BX316" s="135"/>
      <c r="BY316" s="135"/>
      <c r="BZ316" s="135"/>
      <c r="CA316" s="135"/>
      <c r="CB316" s="135"/>
      <c r="CC316" s="135"/>
      <c r="CD316" s="135"/>
      <c r="CE316" s="135"/>
      <c r="CF316" s="135"/>
      <c r="CG316" s="135"/>
      <c r="CH316" s="135"/>
      <c r="CI316" s="135"/>
      <c r="CJ316" s="135"/>
      <c r="CK316" s="135"/>
      <c r="CL316" s="135"/>
      <c r="CM316" s="135"/>
      <c r="CN316" s="135"/>
      <c r="CO316" s="135"/>
      <c r="CP316" s="135"/>
      <c r="CQ316" s="135"/>
      <c r="CR316" s="135"/>
      <c r="CU316" s="36"/>
      <c r="CV316" s="36"/>
      <c r="CW316" s="36"/>
      <c r="CX316" s="36"/>
      <c r="CY316" s="36"/>
      <c r="CZ316" s="36"/>
      <c r="DA316" s="36"/>
      <c r="DB316" s="36"/>
      <c r="DC316" s="36"/>
      <c r="DD316" s="36"/>
      <c r="DE316" s="36"/>
      <c r="DF316" s="36"/>
      <c r="DG316" s="36"/>
      <c r="DH316" s="36"/>
      <c r="DI316" s="36"/>
      <c r="DJ316" s="36"/>
      <c r="DK316" s="36"/>
      <c r="DL316" s="36"/>
      <c r="DM316" s="36"/>
      <c r="DN316" s="36"/>
      <c r="DO316" s="36"/>
      <c r="DP316" s="36"/>
      <c r="DQ316" s="36"/>
      <c r="DR316" s="36"/>
      <c r="DS316" s="36"/>
      <c r="DT316" s="36"/>
      <c r="DU316" s="36"/>
      <c r="DV316" s="36"/>
      <c r="DW316" s="36"/>
      <c r="DX316" s="36"/>
      <c r="DY316" s="36"/>
      <c r="DZ316" s="36"/>
      <c r="EA316" s="36"/>
      <c r="EB316" s="36"/>
      <c r="EC316" s="36"/>
      <c r="ED316" s="36"/>
      <c r="EE316" s="36"/>
      <c r="EF316" s="36"/>
      <c r="EG316" s="36"/>
      <c r="EH316" s="36"/>
      <c r="EI316" s="36"/>
      <c r="EJ316" s="36"/>
      <c r="EK316" s="36"/>
      <c r="EL316" s="36"/>
      <c r="EM316" s="36"/>
      <c r="EN316" s="36"/>
    </row>
    <row r="317" spans="1:144">
      <c r="A317" s="36"/>
      <c r="B317" s="36"/>
      <c r="C317" s="144"/>
      <c r="D317" s="144"/>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c r="BK317" s="135"/>
      <c r="BL317" s="135"/>
      <c r="BM317" s="135"/>
      <c r="BN317" s="135"/>
      <c r="BO317" s="135"/>
      <c r="BP317" s="135"/>
      <c r="BQ317" s="135"/>
      <c r="BR317" s="135"/>
      <c r="BS317" s="135"/>
      <c r="BT317" s="135"/>
      <c r="BU317" s="135"/>
      <c r="BV317" s="135"/>
      <c r="BW317" s="135"/>
      <c r="BX317" s="135"/>
      <c r="BY317" s="135"/>
      <c r="BZ317" s="135"/>
      <c r="CA317" s="135"/>
      <c r="CB317" s="135"/>
      <c r="CC317" s="135"/>
      <c r="CD317" s="135"/>
      <c r="CE317" s="135"/>
      <c r="CF317" s="135"/>
      <c r="CG317" s="135"/>
      <c r="CH317" s="135"/>
      <c r="CI317" s="135"/>
      <c r="CJ317" s="135"/>
      <c r="CK317" s="135"/>
      <c r="CL317" s="135"/>
      <c r="CM317" s="135"/>
      <c r="CN317" s="135"/>
      <c r="CO317" s="135"/>
      <c r="CP317" s="135"/>
      <c r="CQ317" s="135"/>
      <c r="CR317" s="135"/>
      <c r="CU317" s="36"/>
      <c r="CV317" s="36"/>
      <c r="CW317" s="36"/>
      <c r="CX317" s="36"/>
      <c r="CY317" s="36"/>
      <c r="CZ317" s="36"/>
      <c r="DA317" s="36"/>
      <c r="DB317" s="36"/>
      <c r="DC317" s="36"/>
      <c r="DD317" s="36"/>
      <c r="DE317" s="36"/>
      <c r="DF317" s="36"/>
      <c r="DG317" s="36"/>
      <c r="DH317" s="36"/>
      <c r="DI317" s="36"/>
      <c r="DJ317" s="36"/>
      <c r="DK317" s="36"/>
      <c r="DL317" s="36"/>
      <c r="DM317" s="36"/>
      <c r="DN317" s="36"/>
      <c r="DO317" s="36"/>
      <c r="DP317" s="36"/>
      <c r="DQ317" s="36"/>
      <c r="DR317" s="36"/>
      <c r="DS317" s="36"/>
      <c r="DT317" s="36"/>
      <c r="DU317" s="36"/>
      <c r="DV317" s="36"/>
      <c r="DW317" s="36"/>
      <c r="DX317" s="36"/>
      <c r="DY317" s="36"/>
      <c r="DZ317" s="36"/>
      <c r="EA317" s="36"/>
      <c r="EB317" s="36"/>
      <c r="EC317" s="36"/>
      <c r="ED317" s="36"/>
      <c r="EE317" s="36"/>
      <c r="EF317" s="36"/>
      <c r="EG317" s="36"/>
      <c r="EH317" s="36"/>
      <c r="EI317" s="36"/>
      <c r="EJ317" s="36"/>
      <c r="EK317" s="36"/>
      <c r="EL317" s="36"/>
      <c r="EM317" s="36"/>
      <c r="EN317" s="36"/>
    </row>
    <row r="318" spans="1:144">
      <c r="A318" s="36"/>
      <c r="B318" s="36"/>
      <c r="C318" s="144"/>
      <c r="D318" s="144"/>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c r="AU318" s="135"/>
      <c r="AV318" s="135"/>
      <c r="AW318" s="135"/>
      <c r="AX318" s="135"/>
      <c r="AY318" s="135"/>
      <c r="AZ318" s="135"/>
      <c r="BA318" s="135"/>
      <c r="BB318" s="135"/>
      <c r="BC318" s="135"/>
      <c r="BD318" s="135"/>
      <c r="BE318" s="135"/>
      <c r="BF318" s="135"/>
      <c r="BG318" s="135"/>
      <c r="BH318" s="135"/>
      <c r="BI318" s="135"/>
      <c r="BJ318" s="135"/>
      <c r="BK318" s="135"/>
      <c r="BL318" s="135"/>
      <c r="BM318" s="135"/>
      <c r="BN318" s="135"/>
      <c r="BO318" s="135"/>
      <c r="BP318" s="135"/>
      <c r="BQ318" s="135"/>
      <c r="BR318" s="135"/>
      <c r="BS318" s="135"/>
      <c r="BT318" s="135"/>
      <c r="BU318" s="135"/>
      <c r="BV318" s="135"/>
      <c r="BW318" s="135"/>
      <c r="BX318" s="135"/>
      <c r="BY318" s="135"/>
      <c r="BZ318" s="135"/>
      <c r="CA318" s="135"/>
      <c r="CB318" s="135"/>
      <c r="CC318" s="135"/>
      <c r="CD318" s="135"/>
      <c r="CE318" s="135"/>
      <c r="CF318" s="135"/>
      <c r="CG318" s="135"/>
      <c r="CH318" s="135"/>
      <c r="CI318" s="135"/>
      <c r="CJ318" s="135"/>
      <c r="CK318" s="135"/>
      <c r="CL318" s="135"/>
      <c r="CM318" s="135"/>
      <c r="CN318" s="135"/>
      <c r="CO318" s="135"/>
      <c r="CP318" s="135"/>
      <c r="CQ318" s="135"/>
      <c r="CR318" s="135"/>
      <c r="CU318" s="36"/>
      <c r="CV318" s="36"/>
      <c r="CW318" s="36"/>
      <c r="CX318" s="36"/>
      <c r="CY318" s="36"/>
      <c r="CZ318" s="36"/>
      <c r="DA318" s="36"/>
      <c r="DB318" s="36"/>
      <c r="DC318" s="36"/>
      <c r="DD318" s="36"/>
      <c r="DE318" s="36"/>
      <c r="DF318" s="36"/>
      <c r="DG318" s="36"/>
      <c r="DH318" s="36"/>
      <c r="DI318" s="36"/>
      <c r="DJ318" s="36"/>
      <c r="DK318" s="36"/>
      <c r="DL318" s="36"/>
      <c r="DM318" s="36"/>
      <c r="DN318" s="36"/>
      <c r="DO318" s="36"/>
      <c r="DP318" s="36"/>
      <c r="DQ318" s="36"/>
      <c r="DR318" s="36"/>
      <c r="DS318" s="36"/>
      <c r="DT318" s="36"/>
      <c r="DU318" s="36"/>
      <c r="DV318" s="36"/>
      <c r="DW318" s="36"/>
      <c r="DX318" s="36"/>
      <c r="DY318" s="36"/>
      <c r="DZ318" s="36"/>
      <c r="EA318" s="36"/>
      <c r="EB318" s="36"/>
      <c r="EC318" s="36"/>
      <c r="ED318" s="36"/>
      <c r="EE318" s="36"/>
      <c r="EF318" s="36"/>
      <c r="EG318" s="36"/>
      <c r="EH318" s="36"/>
      <c r="EI318" s="36"/>
      <c r="EJ318" s="36"/>
      <c r="EK318" s="36"/>
      <c r="EL318" s="36"/>
      <c r="EM318" s="36"/>
      <c r="EN318" s="36"/>
    </row>
    <row r="319" spans="1:144">
      <c r="A319" s="36"/>
      <c r="B319" s="36"/>
      <c r="C319" s="144"/>
      <c r="D319" s="144"/>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135"/>
      <c r="AZ319" s="135"/>
      <c r="BA319" s="135"/>
      <c r="BB319" s="135"/>
      <c r="BC319" s="135"/>
      <c r="BD319" s="135"/>
      <c r="BE319" s="135"/>
      <c r="BF319" s="135"/>
      <c r="BG319" s="135"/>
      <c r="BH319" s="135"/>
      <c r="BI319" s="135"/>
      <c r="BJ319" s="135"/>
      <c r="BK319" s="135"/>
      <c r="BL319" s="135"/>
      <c r="BM319" s="135"/>
      <c r="BN319" s="135"/>
      <c r="BO319" s="135"/>
      <c r="BP319" s="135"/>
      <c r="BQ319" s="135"/>
      <c r="BR319" s="135"/>
      <c r="BS319" s="135"/>
      <c r="BT319" s="135"/>
      <c r="BU319" s="135"/>
      <c r="BV319" s="135"/>
      <c r="BW319" s="135"/>
      <c r="BX319" s="135"/>
      <c r="BY319" s="135"/>
      <c r="BZ319" s="135"/>
      <c r="CA319" s="135"/>
      <c r="CB319" s="135"/>
      <c r="CC319" s="135"/>
      <c r="CD319" s="135"/>
      <c r="CE319" s="135"/>
      <c r="CF319" s="135"/>
      <c r="CG319" s="135"/>
      <c r="CH319" s="135"/>
      <c r="CI319" s="135"/>
      <c r="CJ319" s="135"/>
      <c r="CK319" s="135"/>
      <c r="CL319" s="135"/>
      <c r="CM319" s="135"/>
      <c r="CN319" s="135"/>
      <c r="CO319" s="135"/>
      <c r="CP319" s="135"/>
      <c r="CQ319" s="135"/>
      <c r="CR319" s="135"/>
      <c r="CU319" s="36"/>
      <c r="CV319" s="36"/>
      <c r="CW319" s="36"/>
      <c r="CX319" s="36"/>
      <c r="CY319" s="36"/>
      <c r="CZ319" s="36"/>
      <c r="DA319" s="36"/>
      <c r="DB319" s="36"/>
      <c r="DC319" s="36"/>
      <c r="DD319" s="36"/>
      <c r="DE319" s="36"/>
      <c r="DF319" s="36"/>
      <c r="DG319" s="36"/>
      <c r="DH319" s="36"/>
      <c r="DI319" s="36"/>
      <c r="DJ319" s="36"/>
      <c r="DK319" s="36"/>
      <c r="DL319" s="36"/>
      <c r="DM319" s="36"/>
      <c r="DN319" s="36"/>
      <c r="DO319" s="36"/>
      <c r="DP319" s="36"/>
      <c r="DQ319" s="36"/>
      <c r="DR319" s="36"/>
      <c r="DS319" s="36"/>
      <c r="DT319" s="36"/>
      <c r="DU319" s="36"/>
      <c r="DV319" s="36"/>
      <c r="DW319" s="36"/>
      <c r="DX319" s="36"/>
      <c r="DY319" s="36"/>
      <c r="DZ319" s="36"/>
      <c r="EA319" s="36"/>
      <c r="EB319" s="36"/>
      <c r="EC319" s="36"/>
      <c r="ED319" s="36"/>
      <c r="EE319" s="36"/>
      <c r="EF319" s="36"/>
      <c r="EG319" s="36"/>
      <c r="EH319" s="36"/>
      <c r="EI319" s="36"/>
      <c r="EJ319" s="36"/>
      <c r="EK319" s="36"/>
      <c r="EL319" s="36"/>
      <c r="EM319" s="36"/>
      <c r="EN319" s="36"/>
    </row>
    <row r="320" spans="1:144">
      <c r="A320" s="36"/>
      <c r="B320" s="36"/>
      <c r="C320" s="144"/>
      <c r="D320" s="144"/>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c r="BM320" s="135"/>
      <c r="BN320" s="135"/>
      <c r="BO320" s="135"/>
      <c r="BP320" s="135"/>
      <c r="BQ320" s="135"/>
      <c r="BR320" s="135"/>
      <c r="BS320" s="135"/>
      <c r="BT320" s="135"/>
      <c r="BU320" s="135"/>
      <c r="BV320" s="135"/>
      <c r="BW320" s="135"/>
      <c r="BX320" s="135"/>
      <c r="BY320" s="135"/>
      <c r="BZ320" s="135"/>
      <c r="CA320" s="135"/>
      <c r="CB320" s="135"/>
      <c r="CC320" s="135"/>
      <c r="CD320" s="135"/>
      <c r="CE320" s="135"/>
      <c r="CF320" s="135"/>
      <c r="CG320" s="135"/>
      <c r="CH320" s="135"/>
      <c r="CI320" s="135"/>
      <c r="CJ320" s="135"/>
      <c r="CK320" s="135"/>
      <c r="CL320" s="135"/>
      <c r="CM320" s="135"/>
      <c r="CN320" s="135"/>
      <c r="CO320" s="135"/>
      <c r="CP320" s="135"/>
      <c r="CQ320" s="135"/>
      <c r="CR320" s="135"/>
      <c r="CU320" s="36"/>
      <c r="CV320" s="36"/>
      <c r="CW320" s="36"/>
      <c r="CX320" s="36"/>
      <c r="CY320" s="36"/>
      <c r="CZ320" s="36"/>
      <c r="DA320" s="36"/>
      <c r="DB320" s="36"/>
      <c r="DC320" s="36"/>
      <c r="DD320" s="36"/>
      <c r="DE320" s="36"/>
      <c r="DF320" s="36"/>
      <c r="DG320" s="36"/>
      <c r="DH320" s="36"/>
      <c r="DI320" s="36"/>
      <c r="DJ320" s="36"/>
      <c r="DK320" s="36"/>
      <c r="DL320" s="36"/>
      <c r="DM320" s="36"/>
      <c r="DN320" s="36"/>
      <c r="DO320" s="36"/>
      <c r="DP320" s="36"/>
      <c r="DQ320" s="36"/>
      <c r="DR320" s="36"/>
      <c r="DS320" s="36"/>
      <c r="DT320" s="36"/>
      <c r="DU320" s="36"/>
      <c r="DV320" s="36"/>
      <c r="DW320" s="36"/>
      <c r="DX320" s="36"/>
      <c r="DY320" s="36"/>
      <c r="DZ320" s="36"/>
      <c r="EA320" s="36"/>
      <c r="EB320" s="36"/>
      <c r="EC320" s="36"/>
      <c r="ED320" s="36"/>
      <c r="EE320" s="36"/>
      <c r="EF320" s="36"/>
      <c r="EG320" s="36"/>
      <c r="EH320" s="36"/>
      <c r="EI320" s="36"/>
      <c r="EJ320" s="36"/>
      <c r="EK320" s="36"/>
      <c r="EL320" s="36"/>
      <c r="EM320" s="36"/>
      <c r="EN320" s="36"/>
    </row>
    <row r="321" spans="1:144">
      <c r="A321" s="36"/>
      <c r="B321" s="36"/>
      <c r="C321" s="144"/>
      <c r="D321" s="144"/>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c r="AU321" s="135"/>
      <c r="AV321" s="135"/>
      <c r="AW321" s="135"/>
      <c r="AX321" s="135"/>
      <c r="AY321" s="135"/>
      <c r="AZ321" s="135"/>
      <c r="BA321" s="135"/>
      <c r="BB321" s="135"/>
      <c r="BC321" s="135"/>
      <c r="BD321" s="135"/>
      <c r="BE321" s="135"/>
      <c r="BF321" s="135"/>
      <c r="BG321" s="135"/>
      <c r="BH321" s="135"/>
      <c r="BI321" s="135"/>
      <c r="BJ321" s="135"/>
      <c r="BK321" s="135"/>
      <c r="BL321" s="135"/>
      <c r="BM321" s="135"/>
      <c r="BN321" s="135"/>
      <c r="BO321" s="135"/>
      <c r="BP321" s="135"/>
      <c r="BQ321" s="135"/>
      <c r="BR321" s="135"/>
      <c r="BS321" s="135"/>
      <c r="BT321" s="135"/>
      <c r="BU321" s="135"/>
      <c r="BV321" s="135"/>
      <c r="BW321" s="135"/>
      <c r="BX321" s="135"/>
      <c r="BY321" s="135"/>
      <c r="BZ321" s="135"/>
      <c r="CA321" s="135"/>
      <c r="CB321" s="135"/>
      <c r="CC321" s="135"/>
      <c r="CD321" s="135"/>
      <c r="CE321" s="135"/>
      <c r="CF321" s="135"/>
      <c r="CG321" s="135"/>
      <c r="CH321" s="135"/>
      <c r="CI321" s="135"/>
      <c r="CJ321" s="135"/>
      <c r="CK321" s="135"/>
      <c r="CL321" s="135"/>
      <c r="CM321" s="135"/>
      <c r="CN321" s="135"/>
      <c r="CO321" s="135"/>
      <c r="CP321" s="135"/>
      <c r="CQ321" s="135"/>
      <c r="CR321" s="135"/>
      <c r="CU321" s="36"/>
      <c r="CV321" s="36"/>
      <c r="CW321" s="36"/>
      <c r="CX321" s="36"/>
      <c r="CY321" s="36"/>
      <c r="CZ321" s="36"/>
      <c r="DA321" s="36"/>
      <c r="DB321" s="36"/>
      <c r="DC321" s="36"/>
      <c r="DD321" s="36"/>
      <c r="DE321" s="36"/>
      <c r="DF321" s="36"/>
      <c r="DG321" s="36"/>
      <c r="DH321" s="36"/>
      <c r="DI321" s="36"/>
      <c r="DJ321" s="36"/>
      <c r="DK321" s="36"/>
      <c r="DL321" s="36"/>
      <c r="DM321" s="36"/>
      <c r="DN321" s="36"/>
      <c r="DO321" s="36"/>
      <c r="DP321" s="36"/>
      <c r="DQ321" s="36"/>
      <c r="DR321" s="36"/>
      <c r="DS321" s="36"/>
      <c r="DT321" s="36"/>
      <c r="DU321" s="36"/>
      <c r="DV321" s="36"/>
      <c r="DW321" s="36"/>
      <c r="DX321" s="36"/>
      <c r="DY321" s="36"/>
      <c r="DZ321" s="36"/>
      <c r="EA321" s="36"/>
      <c r="EB321" s="36"/>
      <c r="EC321" s="36"/>
      <c r="ED321" s="36"/>
      <c r="EE321" s="36"/>
      <c r="EF321" s="36"/>
      <c r="EG321" s="36"/>
      <c r="EH321" s="36"/>
      <c r="EI321" s="36"/>
      <c r="EJ321" s="36"/>
      <c r="EK321" s="36"/>
      <c r="EL321" s="36"/>
      <c r="EM321" s="36"/>
      <c r="EN321" s="36"/>
    </row>
    <row r="322" spans="1:144">
      <c r="A322" s="36"/>
      <c r="B322" s="36"/>
      <c r="C322" s="144"/>
      <c r="D322" s="144"/>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c r="AU322" s="135"/>
      <c r="AV322" s="135"/>
      <c r="AW322" s="135"/>
      <c r="AX322" s="135"/>
      <c r="AY322" s="135"/>
      <c r="AZ322" s="135"/>
      <c r="BA322" s="135"/>
      <c r="BB322" s="135"/>
      <c r="BC322" s="135"/>
      <c r="BD322" s="135"/>
      <c r="BE322" s="135"/>
      <c r="BF322" s="135"/>
      <c r="BG322" s="135"/>
      <c r="BH322" s="135"/>
      <c r="BI322" s="135"/>
      <c r="BJ322" s="135"/>
      <c r="BK322" s="135"/>
      <c r="BL322" s="135"/>
      <c r="BM322" s="135"/>
      <c r="BN322" s="135"/>
      <c r="BO322" s="135"/>
      <c r="BP322" s="135"/>
      <c r="BQ322" s="135"/>
      <c r="BR322" s="135"/>
      <c r="BS322" s="135"/>
      <c r="BT322" s="135"/>
      <c r="BU322" s="135"/>
      <c r="BV322" s="135"/>
      <c r="BW322" s="135"/>
      <c r="BX322" s="135"/>
      <c r="BY322" s="135"/>
      <c r="BZ322" s="135"/>
      <c r="CA322" s="135"/>
      <c r="CB322" s="135"/>
      <c r="CC322" s="135"/>
      <c r="CD322" s="135"/>
      <c r="CE322" s="135"/>
      <c r="CF322" s="135"/>
      <c r="CG322" s="135"/>
      <c r="CH322" s="135"/>
      <c r="CI322" s="135"/>
      <c r="CJ322" s="135"/>
      <c r="CK322" s="135"/>
      <c r="CL322" s="135"/>
      <c r="CM322" s="135"/>
      <c r="CN322" s="135"/>
      <c r="CO322" s="135"/>
      <c r="CP322" s="135"/>
      <c r="CQ322" s="135"/>
      <c r="CR322" s="135"/>
      <c r="CU322" s="36"/>
      <c r="CV322" s="36"/>
      <c r="CW322" s="36"/>
      <c r="CX322" s="36"/>
      <c r="CY322" s="36"/>
      <c r="CZ322" s="36"/>
      <c r="DA322" s="36"/>
      <c r="DB322" s="36"/>
      <c r="DC322" s="36"/>
      <c r="DD322" s="36"/>
      <c r="DE322" s="36"/>
      <c r="DF322" s="36"/>
      <c r="DG322" s="36"/>
      <c r="DH322" s="36"/>
      <c r="DI322" s="36"/>
      <c r="DJ322" s="36"/>
      <c r="DK322" s="36"/>
      <c r="DL322" s="36"/>
      <c r="DM322" s="36"/>
      <c r="DN322" s="36"/>
      <c r="DO322" s="36"/>
      <c r="DP322" s="36"/>
      <c r="DQ322" s="36"/>
      <c r="DR322" s="36"/>
      <c r="DS322" s="36"/>
      <c r="DT322" s="36"/>
      <c r="DU322" s="36"/>
      <c r="DV322" s="36"/>
      <c r="DW322" s="36"/>
      <c r="DX322" s="36"/>
      <c r="DY322" s="36"/>
      <c r="DZ322" s="36"/>
      <c r="EA322" s="36"/>
      <c r="EB322" s="36"/>
      <c r="EC322" s="36"/>
      <c r="ED322" s="36"/>
      <c r="EE322" s="36"/>
      <c r="EF322" s="36"/>
      <c r="EG322" s="36"/>
      <c r="EH322" s="36"/>
      <c r="EI322" s="36"/>
      <c r="EJ322" s="36"/>
      <c r="EK322" s="36"/>
      <c r="EL322" s="36"/>
      <c r="EM322" s="36"/>
      <c r="EN322" s="36"/>
    </row>
    <row r="323" spans="1:144">
      <c r="A323" s="36"/>
      <c r="B323" s="36"/>
      <c r="C323" s="144"/>
      <c r="D323" s="144"/>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c r="AU323" s="135"/>
      <c r="AV323" s="135"/>
      <c r="AW323" s="135"/>
      <c r="AX323" s="135"/>
      <c r="AY323" s="135"/>
      <c r="AZ323" s="135"/>
      <c r="BA323" s="135"/>
      <c r="BB323" s="135"/>
      <c r="BC323" s="135"/>
      <c r="BD323" s="135"/>
      <c r="BE323" s="135"/>
      <c r="BF323" s="135"/>
      <c r="BG323" s="135"/>
      <c r="BH323" s="135"/>
      <c r="BI323" s="135"/>
      <c r="BJ323" s="135"/>
      <c r="BK323" s="135"/>
      <c r="BL323" s="135"/>
      <c r="BM323" s="135"/>
      <c r="BN323" s="135"/>
      <c r="BO323" s="135"/>
      <c r="BP323" s="135"/>
      <c r="BQ323" s="135"/>
      <c r="BR323" s="135"/>
      <c r="BS323" s="135"/>
      <c r="BT323" s="135"/>
      <c r="BU323" s="135"/>
      <c r="BV323" s="135"/>
      <c r="BW323" s="135"/>
      <c r="BX323" s="135"/>
      <c r="BY323" s="135"/>
      <c r="BZ323" s="135"/>
      <c r="CA323" s="135"/>
      <c r="CB323" s="135"/>
      <c r="CC323" s="135"/>
      <c r="CD323" s="135"/>
      <c r="CE323" s="135"/>
      <c r="CF323" s="135"/>
      <c r="CG323" s="135"/>
      <c r="CH323" s="135"/>
      <c r="CI323" s="135"/>
      <c r="CJ323" s="135"/>
      <c r="CK323" s="135"/>
      <c r="CL323" s="135"/>
      <c r="CM323" s="135"/>
      <c r="CN323" s="135"/>
      <c r="CO323" s="135"/>
      <c r="CP323" s="135"/>
      <c r="CQ323" s="135"/>
      <c r="CR323" s="135"/>
      <c r="CU323" s="36"/>
      <c r="CV323" s="36"/>
      <c r="CW323" s="36"/>
      <c r="CX323" s="36"/>
      <c r="CY323" s="36"/>
      <c r="CZ323" s="36"/>
      <c r="DA323" s="36"/>
      <c r="DB323" s="36"/>
      <c r="DC323" s="36"/>
      <c r="DD323" s="36"/>
      <c r="DE323" s="36"/>
      <c r="DF323" s="36"/>
      <c r="DG323" s="36"/>
      <c r="DH323" s="36"/>
      <c r="DI323" s="36"/>
      <c r="DJ323" s="36"/>
      <c r="DK323" s="36"/>
      <c r="DL323" s="36"/>
      <c r="DM323" s="36"/>
      <c r="DN323" s="36"/>
      <c r="DO323" s="36"/>
      <c r="DP323" s="36"/>
      <c r="DQ323" s="36"/>
      <c r="DR323" s="36"/>
      <c r="DS323" s="36"/>
      <c r="DT323" s="36"/>
      <c r="DU323" s="36"/>
      <c r="DV323" s="36"/>
      <c r="DW323" s="36"/>
      <c r="DX323" s="36"/>
      <c r="DY323" s="36"/>
      <c r="DZ323" s="36"/>
      <c r="EA323" s="36"/>
      <c r="EB323" s="36"/>
      <c r="EC323" s="36"/>
      <c r="ED323" s="36"/>
      <c r="EE323" s="36"/>
      <c r="EF323" s="36"/>
      <c r="EG323" s="36"/>
      <c r="EH323" s="36"/>
      <c r="EI323" s="36"/>
      <c r="EJ323" s="36"/>
      <c r="EK323" s="36"/>
      <c r="EL323" s="36"/>
      <c r="EM323" s="36"/>
      <c r="EN323" s="36"/>
    </row>
    <row r="324" spans="1:144">
      <c r="A324" s="36"/>
      <c r="B324" s="36"/>
      <c r="C324" s="144"/>
      <c r="D324" s="144"/>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c r="BK324" s="135"/>
      <c r="BL324" s="135"/>
      <c r="BM324" s="135"/>
      <c r="BN324" s="135"/>
      <c r="BO324" s="135"/>
      <c r="BP324" s="135"/>
      <c r="BQ324" s="135"/>
      <c r="BR324" s="135"/>
      <c r="BS324" s="135"/>
      <c r="BT324" s="135"/>
      <c r="BU324" s="135"/>
      <c r="BV324" s="135"/>
      <c r="BW324" s="135"/>
      <c r="BX324" s="135"/>
      <c r="BY324" s="135"/>
      <c r="BZ324" s="135"/>
      <c r="CA324" s="135"/>
      <c r="CB324" s="135"/>
      <c r="CC324" s="135"/>
      <c r="CD324" s="135"/>
      <c r="CE324" s="135"/>
      <c r="CF324" s="135"/>
      <c r="CG324" s="135"/>
      <c r="CH324" s="135"/>
      <c r="CI324" s="135"/>
      <c r="CJ324" s="135"/>
      <c r="CK324" s="135"/>
      <c r="CL324" s="135"/>
      <c r="CM324" s="135"/>
      <c r="CN324" s="135"/>
      <c r="CO324" s="135"/>
      <c r="CP324" s="135"/>
      <c r="CQ324" s="135"/>
      <c r="CR324" s="135"/>
      <c r="CU324" s="36"/>
      <c r="CV324" s="36"/>
      <c r="CW324" s="36"/>
      <c r="CX324" s="36"/>
      <c r="CY324" s="36"/>
      <c r="CZ324" s="36"/>
      <c r="DA324" s="36"/>
      <c r="DB324" s="36"/>
      <c r="DC324" s="36"/>
      <c r="DD324" s="36"/>
      <c r="DE324" s="36"/>
      <c r="DF324" s="36"/>
      <c r="DG324" s="36"/>
      <c r="DH324" s="36"/>
      <c r="DI324" s="36"/>
      <c r="DJ324" s="36"/>
      <c r="DK324" s="36"/>
      <c r="DL324" s="36"/>
      <c r="DM324" s="36"/>
      <c r="DN324" s="36"/>
      <c r="DO324" s="36"/>
      <c r="DP324" s="36"/>
      <c r="DQ324" s="36"/>
      <c r="DR324" s="36"/>
      <c r="DS324" s="36"/>
      <c r="DT324" s="36"/>
      <c r="DU324" s="36"/>
      <c r="DV324" s="36"/>
      <c r="DW324" s="36"/>
      <c r="DX324" s="36"/>
      <c r="DY324" s="36"/>
      <c r="DZ324" s="36"/>
      <c r="EA324" s="36"/>
      <c r="EB324" s="36"/>
      <c r="EC324" s="36"/>
      <c r="ED324" s="36"/>
      <c r="EE324" s="36"/>
      <c r="EF324" s="36"/>
      <c r="EG324" s="36"/>
      <c r="EH324" s="36"/>
      <c r="EI324" s="36"/>
      <c r="EJ324" s="36"/>
      <c r="EK324" s="36"/>
      <c r="EL324" s="36"/>
      <c r="EM324" s="36"/>
      <c r="EN324" s="36"/>
    </row>
    <row r="325" spans="1:144">
      <c r="A325" s="36"/>
      <c r="B325" s="36"/>
      <c r="C325" s="144"/>
      <c r="D325" s="144"/>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c r="BK325" s="135"/>
      <c r="BL325" s="135"/>
      <c r="BM325" s="135"/>
      <c r="BN325" s="135"/>
      <c r="BO325" s="135"/>
      <c r="BP325" s="135"/>
      <c r="BQ325" s="135"/>
      <c r="BR325" s="135"/>
      <c r="BS325" s="135"/>
      <c r="BT325" s="135"/>
      <c r="BU325" s="135"/>
      <c r="BV325" s="135"/>
      <c r="BW325" s="135"/>
      <c r="BX325" s="135"/>
      <c r="BY325" s="135"/>
      <c r="BZ325" s="135"/>
      <c r="CA325" s="135"/>
      <c r="CB325" s="135"/>
      <c r="CC325" s="135"/>
      <c r="CD325" s="135"/>
      <c r="CE325" s="135"/>
      <c r="CF325" s="135"/>
      <c r="CG325" s="135"/>
      <c r="CH325" s="135"/>
      <c r="CI325" s="135"/>
      <c r="CJ325" s="135"/>
      <c r="CK325" s="135"/>
      <c r="CL325" s="135"/>
      <c r="CM325" s="135"/>
      <c r="CN325" s="135"/>
      <c r="CO325" s="135"/>
      <c r="CP325" s="135"/>
      <c r="CQ325" s="135"/>
      <c r="CR325" s="135"/>
      <c r="CU325" s="36"/>
      <c r="CV325" s="36"/>
      <c r="CW325" s="36"/>
      <c r="CX325" s="36"/>
      <c r="CY325" s="36"/>
      <c r="CZ325" s="36"/>
      <c r="DA325" s="36"/>
      <c r="DB325" s="36"/>
      <c r="DC325" s="36"/>
      <c r="DD325" s="36"/>
      <c r="DE325" s="36"/>
      <c r="DF325" s="36"/>
      <c r="DG325" s="36"/>
      <c r="DH325" s="36"/>
      <c r="DI325" s="36"/>
      <c r="DJ325" s="36"/>
      <c r="DK325" s="36"/>
      <c r="DL325" s="36"/>
      <c r="DM325" s="36"/>
      <c r="DN325" s="36"/>
      <c r="DO325" s="36"/>
      <c r="DP325" s="36"/>
      <c r="DQ325" s="36"/>
      <c r="DR325" s="36"/>
      <c r="DS325" s="36"/>
      <c r="DT325" s="36"/>
      <c r="DU325" s="36"/>
      <c r="DV325" s="36"/>
      <c r="DW325" s="36"/>
      <c r="DX325" s="36"/>
      <c r="DY325" s="36"/>
      <c r="DZ325" s="36"/>
      <c r="EA325" s="36"/>
      <c r="EB325" s="36"/>
      <c r="EC325" s="36"/>
      <c r="ED325" s="36"/>
      <c r="EE325" s="36"/>
      <c r="EF325" s="36"/>
      <c r="EG325" s="36"/>
      <c r="EH325" s="36"/>
      <c r="EI325" s="36"/>
      <c r="EJ325" s="36"/>
      <c r="EK325" s="36"/>
      <c r="EL325" s="36"/>
      <c r="EM325" s="36"/>
      <c r="EN325" s="36"/>
    </row>
    <row r="326" spans="1:144">
      <c r="A326" s="36"/>
      <c r="B326" s="36"/>
      <c r="C326" s="144"/>
      <c r="D326" s="144"/>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c r="BM326" s="135"/>
      <c r="BN326" s="135"/>
      <c r="BO326" s="135"/>
      <c r="BP326" s="135"/>
      <c r="BQ326" s="135"/>
      <c r="BR326" s="135"/>
      <c r="BS326" s="135"/>
      <c r="BT326" s="135"/>
      <c r="BU326" s="135"/>
      <c r="BV326" s="135"/>
      <c r="BW326" s="135"/>
      <c r="BX326" s="135"/>
      <c r="BY326" s="135"/>
      <c r="BZ326" s="135"/>
      <c r="CA326" s="135"/>
      <c r="CB326" s="135"/>
      <c r="CC326" s="135"/>
      <c r="CD326" s="135"/>
      <c r="CE326" s="135"/>
      <c r="CF326" s="135"/>
      <c r="CG326" s="135"/>
      <c r="CH326" s="135"/>
      <c r="CI326" s="135"/>
      <c r="CJ326" s="135"/>
      <c r="CK326" s="135"/>
      <c r="CL326" s="135"/>
      <c r="CM326" s="135"/>
      <c r="CN326" s="135"/>
      <c r="CO326" s="135"/>
      <c r="CP326" s="135"/>
      <c r="CQ326" s="135"/>
      <c r="CR326" s="135"/>
      <c r="CU326" s="36"/>
      <c r="CV326" s="36"/>
      <c r="CW326" s="36"/>
      <c r="CX326" s="36"/>
      <c r="CY326" s="36"/>
      <c r="CZ326" s="36"/>
      <c r="DA326" s="36"/>
      <c r="DB326" s="36"/>
      <c r="DC326" s="36"/>
      <c r="DD326" s="36"/>
      <c r="DE326" s="36"/>
      <c r="DF326" s="36"/>
      <c r="DG326" s="36"/>
      <c r="DH326" s="36"/>
      <c r="DI326" s="36"/>
      <c r="DJ326" s="36"/>
      <c r="DK326" s="36"/>
      <c r="DL326" s="36"/>
      <c r="DM326" s="36"/>
      <c r="DN326" s="36"/>
      <c r="DO326" s="36"/>
      <c r="DP326" s="36"/>
      <c r="DQ326" s="36"/>
      <c r="DR326" s="36"/>
      <c r="DS326" s="36"/>
      <c r="DT326" s="36"/>
      <c r="DU326" s="36"/>
      <c r="DV326" s="36"/>
      <c r="DW326" s="36"/>
      <c r="DX326" s="36"/>
      <c r="DY326" s="36"/>
      <c r="DZ326" s="36"/>
      <c r="EA326" s="36"/>
      <c r="EB326" s="36"/>
      <c r="EC326" s="36"/>
      <c r="ED326" s="36"/>
      <c r="EE326" s="36"/>
      <c r="EF326" s="36"/>
      <c r="EG326" s="36"/>
      <c r="EH326" s="36"/>
      <c r="EI326" s="36"/>
      <c r="EJ326" s="36"/>
      <c r="EK326" s="36"/>
      <c r="EL326" s="36"/>
      <c r="EM326" s="36"/>
      <c r="EN326" s="36"/>
    </row>
    <row r="327" spans="1:144">
      <c r="A327" s="36"/>
      <c r="B327" s="36"/>
      <c r="C327" s="144"/>
      <c r="D327" s="144"/>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c r="BG327" s="135"/>
      <c r="BH327" s="135"/>
      <c r="BI327" s="135"/>
      <c r="BJ327" s="135"/>
      <c r="BK327" s="135"/>
      <c r="BL327" s="135"/>
      <c r="BM327" s="135"/>
      <c r="BN327" s="135"/>
      <c r="BO327" s="135"/>
      <c r="BP327" s="135"/>
      <c r="BQ327" s="135"/>
      <c r="BR327" s="135"/>
      <c r="BS327" s="135"/>
      <c r="BT327" s="135"/>
      <c r="BU327" s="135"/>
      <c r="BV327" s="135"/>
      <c r="BW327" s="135"/>
      <c r="BX327" s="135"/>
      <c r="BY327" s="135"/>
      <c r="BZ327" s="135"/>
      <c r="CA327" s="135"/>
      <c r="CB327" s="135"/>
      <c r="CC327" s="135"/>
      <c r="CD327" s="135"/>
      <c r="CE327" s="135"/>
      <c r="CF327" s="135"/>
      <c r="CG327" s="135"/>
      <c r="CH327" s="135"/>
      <c r="CI327" s="135"/>
      <c r="CJ327" s="135"/>
      <c r="CK327" s="135"/>
      <c r="CL327" s="135"/>
      <c r="CM327" s="135"/>
      <c r="CN327" s="135"/>
      <c r="CO327" s="135"/>
      <c r="CP327" s="135"/>
      <c r="CQ327" s="135"/>
      <c r="CR327" s="135"/>
      <c r="CU327" s="36"/>
      <c r="CV327" s="36"/>
      <c r="CW327" s="36"/>
      <c r="CX327" s="36"/>
      <c r="CY327" s="36"/>
      <c r="CZ327" s="36"/>
      <c r="DA327" s="36"/>
      <c r="DB327" s="36"/>
      <c r="DC327" s="36"/>
      <c r="DD327" s="36"/>
      <c r="DE327" s="36"/>
      <c r="DF327" s="36"/>
      <c r="DG327" s="36"/>
      <c r="DH327" s="36"/>
      <c r="DI327" s="36"/>
      <c r="DJ327" s="36"/>
      <c r="DK327" s="36"/>
      <c r="DL327" s="36"/>
      <c r="DM327" s="36"/>
      <c r="DN327" s="36"/>
      <c r="DO327" s="36"/>
      <c r="DP327" s="36"/>
      <c r="DQ327" s="36"/>
      <c r="DR327" s="36"/>
      <c r="DS327" s="36"/>
      <c r="DT327" s="36"/>
      <c r="DU327" s="36"/>
      <c r="DV327" s="36"/>
      <c r="DW327" s="36"/>
      <c r="DX327" s="36"/>
      <c r="DY327" s="36"/>
      <c r="DZ327" s="36"/>
      <c r="EA327" s="36"/>
      <c r="EB327" s="36"/>
      <c r="EC327" s="36"/>
      <c r="ED327" s="36"/>
      <c r="EE327" s="36"/>
      <c r="EF327" s="36"/>
      <c r="EG327" s="36"/>
      <c r="EH327" s="36"/>
      <c r="EI327" s="36"/>
      <c r="EJ327" s="36"/>
      <c r="EK327" s="36"/>
      <c r="EL327" s="36"/>
      <c r="EM327" s="36"/>
      <c r="EN327" s="36"/>
    </row>
    <row r="328" spans="1:144">
      <c r="A328" s="36"/>
      <c r="B328" s="36"/>
      <c r="C328" s="144"/>
      <c r="D328" s="144"/>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5"/>
      <c r="BE328" s="135"/>
      <c r="BF328" s="135"/>
      <c r="BG328" s="135"/>
      <c r="BH328" s="135"/>
      <c r="BI328" s="135"/>
      <c r="BJ328" s="135"/>
      <c r="BK328" s="135"/>
      <c r="BL328" s="135"/>
      <c r="BM328" s="135"/>
      <c r="BN328" s="135"/>
      <c r="BO328" s="135"/>
      <c r="BP328" s="135"/>
      <c r="BQ328" s="135"/>
      <c r="BR328" s="135"/>
      <c r="BS328" s="135"/>
      <c r="BT328" s="135"/>
      <c r="BU328" s="135"/>
      <c r="BV328" s="135"/>
      <c r="BW328" s="135"/>
      <c r="BX328" s="135"/>
      <c r="BY328" s="135"/>
      <c r="BZ328" s="135"/>
      <c r="CA328" s="135"/>
      <c r="CB328" s="135"/>
      <c r="CC328" s="135"/>
      <c r="CD328" s="135"/>
      <c r="CE328" s="135"/>
      <c r="CF328" s="135"/>
      <c r="CG328" s="135"/>
      <c r="CH328" s="135"/>
      <c r="CI328" s="135"/>
      <c r="CJ328" s="135"/>
      <c r="CK328" s="135"/>
      <c r="CL328" s="135"/>
      <c r="CM328" s="135"/>
      <c r="CN328" s="135"/>
      <c r="CO328" s="135"/>
      <c r="CP328" s="135"/>
      <c r="CQ328" s="135"/>
      <c r="CR328" s="135"/>
      <c r="CU328" s="36"/>
      <c r="CV328" s="36"/>
      <c r="CW328" s="36"/>
      <c r="CX328" s="36"/>
      <c r="CY328" s="36"/>
      <c r="CZ328" s="36"/>
      <c r="DA328" s="36"/>
      <c r="DB328" s="36"/>
      <c r="DC328" s="36"/>
      <c r="DD328" s="36"/>
      <c r="DE328" s="36"/>
      <c r="DF328" s="36"/>
      <c r="DG328" s="36"/>
      <c r="DH328" s="36"/>
      <c r="DI328" s="36"/>
      <c r="DJ328" s="36"/>
      <c r="DK328" s="36"/>
      <c r="DL328" s="36"/>
      <c r="DM328" s="36"/>
      <c r="DN328" s="36"/>
      <c r="DO328" s="36"/>
      <c r="DP328" s="36"/>
      <c r="DQ328" s="36"/>
      <c r="DR328" s="36"/>
      <c r="DS328" s="36"/>
      <c r="DT328" s="36"/>
      <c r="DU328" s="36"/>
      <c r="DV328" s="36"/>
      <c r="DW328" s="36"/>
      <c r="DX328" s="36"/>
      <c r="DY328" s="36"/>
      <c r="DZ328" s="36"/>
      <c r="EA328" s="36"/>
      <c r="EB328" s="36"/>
      <c r="EC328" s="36"/>
      <c r="ED328" s="36"/>
      <c r="EE328" s="36"/>
      <c r="EF328" s="36"/>
      <c r="EG328" s="36"/>
      <c r="EH328" s="36"/>
      <c r="EI328" s="36"/>
      <c r="EJ328" s="36"/>
      <c r="EK328" s="36"/>
      <c r="EL328" s="36"/>
      <c r="EM328" s="36"/>
      <c r="EN328" s="36"/>
    </row>
    <row r="329" spans="1:144">
      <c r="A329" s="36"/>
      <c r="B329" s="36"/>
      <c r="C329" s="144"/>
      <c r="D329" s="144"/>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c r="BG329" s="135"/>
      <c r="BH329" s="135"/>
      <c r="BI329" s="135"/>
      <c r="BJ329" s="135"/>
      <c r="BK329" s="135"/>
      <c r="BL329" s="135"/>
      <c r="BM329" s="135"/>
      <c r="BN329" s="135"/>
      <c r="BO329" s="135"/>
      <c r="BP329" s="135"/>
      <c r="BQ329" s="135"/>
      <c r="BR329" s="135"/>
      <c r="BS329" s="135"/>
      <c r="BT329" s="135"/>
      <c r="BU329" s="135"/>
      <c r="BV329" s="135"/>
      <c r="BW329" s="135"/>
      <c r="BX329" s="135"/>
      <c r="BY329" s="135"/>
      <c r="BZ329" s="135"/>
      <c r="CA329" s="135"/>
      <c r="CB329" s="135"/>
      <c r="CC329" s="135"/>
      <c r="CD329" s="135"/>
      <c r="CE329" s="135"/>
      <c r="CF329" s="135"/>
      <c r="CG329" s="135"/>
      <c r="CH329" s="135"/>
      <c r="CI329" s="135"/>
      <c r="CJ329" s="135"/>
      <c r="CK329" s="135"/>
      <c r="CL329" s="135"/>
      <c r="CM329" s="135"/>
      <c r="CN329" s="135"/>
      <c r="CO329" s="135"/>
      <c r="CP329" s="135"/>
      <c r="CQ329" s="135"/>
      <c r="CR329" s="135"/>
      <c r="CU329" s="36"/>
      <c r="CV329" s="36"/>
      <c r="CW329" s="36"/>
      <c r="CX329" s="36"/>
      <c r="CY329" s="36"/>
      <c r="CZ329" s="36"/>
      <c r="DA329" s="36"/>
      <c r="DB329" s="36"/>
      <c r="DC329" s="36"/>
      <c r="DD329" s="36"/>
      <c r="DE329" s="36"/>
      <c r="DF329" s="36"/>
      <c r="DG329" s="36"/>
      <c r="DH329" s="36"/>
      <c r="DI329" s="36"/>
      <c r="DJ329" s="36"/>
      <c r="DK329" s="36"/>
      <c r="DL329" s="36"/>
      <c r="DM329" s="36"/>
      <c r="DN329" s="36"/>
      <c r="DO329" s="36"/>
      <c r="DP329" s="36"/>
      <c r="DQ329" s="36"/>
      <c r="DR329" s="36"/>
      <c r="DS329" s="36"/>
      <c r="DT329" s="36"/>
      <c r="DU329" s="36"/>
      <c r="DV329" s="36"/>
      <c r="DW329" s="36"/>
      <c r="DX329" s="36"/>
      <c r="DY329" s="36"/>
      <c r="DZ329" s="36"/>
      <c r="EA329" s="36"/>
      <c r="EB329" s="36"/>
      <c r="EC329" s="36"/>
      <c r="ED329" s="36"/>
      <c r="EE329" s="36"/>
      <c r="EF329" s="36"/>
      <c r="EG329" s="36"/>
      <c r="EH329" s="36"/>
      <c r="EI329" s="36"/>
      <c r="EJ329" s="36"/>
      <c r="EK329" s="36"/>
      <c r="EL329" s="36"/>
      <c r="EM329" s="36"/>
      <c r="EN329" s="36"/>
    </row>
    <row r="330" spans="1:144">
      <c r="A330" s="36"/>
      <c r="B330" s="36"/>
      <c r="C330" s="144"/>
      <c r="D330" s="144"/>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c r="AU330" s="135"/>
      <c r="AV330" s="135"/>
      <c r="AW330" s="135"/>
      <c r="AX330" s="135"/>
      <c r="AY330" s="135"/>
      <c r="AZ330" s="135"/>
      <c r="BA330" s="135"/>
      <c r="BB330" s="135"/>
      <c r="BC330" s="135"/>
      <c r="BD330" s="135"/>
      <c r="BE330" s="135"/>
      <c r="BF330" s="135"/>
      <c r="BG330" s="135"/>
      <c r="BH330" s="135"/>
      <c r="BI330" s="135"/>
      <c r="BJ330" s="135"/>
      <c r="BK330" s="135"/>
      <c r="BL330" s="135"/>
      <c r="BM330" s="135"/>
      <c r="BN330" s="135"/>
      <c r="BO330" s="135"/>
      <c r="BP330" s="135"/>
      <c r="BQ330" s="135"/>
      <c r="BR330" s="135"/>
      <c r="BS330" s="135"/>
      <c r="BT330" s="135"/>
      <c r="BU330" s="135"/>
      <c r="BV330" s="135"/>
      <c r="BW330" s="135"/>
      <c r="BX330" s="135"/>
      <c r="BY330" s="135"/>
      <c r="BZ330" s="135"/>
      <c r="CA330" s="135"/>
      <c r="CB330" s="135"/>
      <c r="CC330" s="135"/>
      <c r="CD330" s="135"/>
      <c r="CE330" s="135"/>
      <c r="CF330" s="135"/>
      <c r="CG330" s="135"/>
      <c r="CH330" s="135"/>
      <c r="CI330" s="135"/>
      <c r="CJ330" s="135"/>
      <c r="CK330" s="135"/>
      <c r="CL330" s="135"/>
      <c r="CM330" s="135"/>
      <c r="CN330" s="135"/>
      <c r="CO330" s="135"/>
      <c r="CP330" s="135"/>
      <c r="CQ330" s="135"/>
      <c r="CR330" s="135"/>
      <c r="CU330" s="36"/>
      <c r="CV330" s="36"/>
      <c r="CW330" s="36"/>
      <c r="CX330" s="36"/>
      <c r="CY330" s="36"/>
      <c r="CZ330" s="36"/>
      <c r="DA330" s="36"/>
      <c r="DB330" s="36"/>
      <c r="DC330" s="36"/>
      <c r="DD330" s="36"/>
      <c r="DE330" s="36"/>
      <c r="DF330" s="36"/>
      <c r="DG330" s="36"/>
      <c r="DH330" s="36"/>
      <c r="DI330" s="36"/>
      <c r="DJ330" s="36"/>
      <c r="DK330" s="36"/>
      <c r="DL330" s="36"/>
      <c r="DM330" s="36"/>
      <c r="DN330" s="36"/>
      <c r="DO330" s="36"/>
      <c r="DP330" s="36"/>
      <c r="DQ330" s="36"/>
      <c r="DR330" s="36"/>
      <c r="DS330" s="36"/>
      <c r="DT330" s="36"/>
      <c r="DU330" s="36"/>
      <c r="DV330" s="36"/>
      <c r="DW330" s="36"/>
      <c r="DX330" s="36"/>
      <c r="DY330" s="36"/>
      <c r="DZ330" s="36"/>
      <c r="EA330" s="36"/>
      <c r="EB330" s="36"/>
      <c r="EC330" s="36"/>
      <c r="ED330" s="36"/>
      <c r="EE330" s="36"/>
      <c r="EF330" s="36"/>
      <c r="EG330" s="36"/>
      <c r="EH330" s="36"/>
      <c r="EI330" s="36"/>
      <c r="EJ330" s="36"/>
      <c r="EK330" s="36"/>
      <c r="EL330" s="36"/>
      <c r="EM330" s="36"/>
      <c r="EN330" s="36"/>
    </row>
    <row r="331" spans="1:144">
      <c r="A331" s="36"/>
      <c r="B331" s="36"/>
      <c r="C331" s="144"/>
      <c r="D331" s="144"/>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c r="AU331" s="135"/>
      <c r="AV331" s="135"/>
      <c r="AW331" s="135"/>
      <c r="AX331" s="135"/>
      <c r="AY331" s="135"/>
      <c r="AZ331" s="135"/>
      <c r="BA331" s="135"/>
      <c r="BB331" s="135"/>
      <c r="BC331" s="135"/>
      <c r="BD331" s="135"/>
      <c r="BE331" s="135"/>
      <c r="BF331" s="135"/>
      <c r="BG331" s="135"/>
      <c r="BH331" s="135"/>
      <c r="BI331" s="135"/>
      <c r="BJ331" s="135"/>
      <c r="BK331" s="135"/>
      <c r="BL331" s="135"/>
      <c r="BM331" s="135"/>
      <c r="BN331" s="135"/>
      <c r="BO331" s="135"/>
      <c r="BP331" s="135"/>
      <c r="BQ331" s="135"/>
      <c r="BR331" s="135"/>
      <c r="BS331" s="135"/>
      <c r="BT331" s="135"/>
      <c r="BU331" s="135"/>
      <c r="BV331" s="135"/>
      <c r="BW331" s="135"/>
      <c r="BX331" s="135"/>
      <c r="BY331" s="135"/>
      <c r="BZ331" s="135"/>
      <c r="CA331" s="135"/>
      <c r="CB331" s="135"/>
      <c r="CC331" s="135"/>
      <c r="CD331" s="135"/>
      <c r="CE331" s="135"/>
      <c r="CF331" s="135"/>
      <c r="CG331" s="135"/>
      <c r="CH331" s="135"/>
      <c r="CI331" s="135"/>
      <c r="CJ331" s="135"/>
      <c r="CK331" s="135"/>
      <c r="CL331" s="135"/>
      <c r="CM331" s="135"/>
      <c r="CN331" s="135"/>
      <c r="CO331" s="135"/>
      <c r="CP331" s="135"/>
      <c r="CQ331" s="135"/>
      <c r="CR331" s="135"/>
      <c r="CU331" s="36"/>
      <c r="CV331" s="36"/>
      <c r="CW331" s="36"/>
      <c r="CX331" s="36"/>
      <c r="CY331" s="36"/>
      <c r="CZ331" s="36"/>
      <c r="DA331" s="36"/>
      <c r="DB331" s="36"/>
      <c r="DC331" s="36"/>
      <c r="DD331" s="36"/>
      <c r="DE331" s="36"/>
      <c r="DF331" s="36"/>
      <c r="DG331" s="36"/>
      <c r="DH331" s="36"/>
      <c r="DI331" s="36"/>
      <c r="DJ331" s="36"/>
      <c r="DK331" s="36"/>
      <c r="DL331" s="36"/>
      <c r="DM331" s="36"/>
      <c r="DN331" s="36"/>
      <c r="DO331" s="36"/>
      <c r="DP331" s="36"/>
      <c r="DQ331" s="36"/>
      <c r="DR331" s="36"/>
      <c r="DS331" s="36"/>
      <c r="DT331" s="36"/>
      <c r="DU331" s="36"/>
      <c r="DV331" s="36"/>
      <c r="DW331" s="36"/>
      <c r="DX331" s="36"/>
      <c r="DY331" s="36"/>
      <c r="DZ331" s="36"/>
      <c r="EA331" s="36"/>
      <c r="EB331" s="36"/>
      <c r="EC331" s="36"/>
      <c r="ED331" s="36"/>
      <c r="EE331" s="36"/>
      <c r="EF331" s="36"/>
      <c r="EG331" s="36"/>
      <c r="EH331" s="36"/>
      <c r="EI331" s="36"/>
      <c r="EJ331" s="36"/>
      <c r="EK331" s="36"/>
      <c r="EL331" s="36"/>
      <c r="EM331" s="36"/>
      <c r="EN331" s="36"/>
    </row>
    <row r="332" spans="1:144">
      <c r="A332" s="36"/>
      <c r="B332" s="36"/>
      <c r="C332" s="144"/>
      <c r="D332" s="144"/>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c r="BM332" s="135"/>
      <c r="BN332" s="135"/>
      <c r="BO332" s="135"/>
      <c r="BP332" s="135"/>
      <c r="BQ332" s="135"/>
      <c r="BR332" s="135"/>
      <c r="BS332" s="135"/>
      <c r="BT332" s="135"/>
      <c r="BU332" s="135"/>
      <c r="BV332" s="135"/>
      <c r="BW332" s="135"/>
      <c r="BX332" s="135"/>
      <c r="BY332" s="135"/>
      <c r="BZ332" s="135"/>
      <c r="CA332" s="135"/>
      <c r="CB332" s="135"/>
      <c r="CC332" s="135"/>
      <c r="CD332" s="135"/>
      <c r="CE332" s="135"/>
      <c r="CF332" s="135"/>
      <c r="CG332" s="135"/>
      <c r="CH332" s="135"/>
      <c r="CI332" s="135"/>
      <c r="CJ332" s="135"/>
      <c r="CK332" s="135"/>
      <c r="CL332" s="135"/>
      <c r="CM332" s="135"/>
      <c r="CN332" s="135"/>
      <c r="CO332" s="135"/>
      <c r="CP332" s="135"/>
      <c r="CQ332" s="135"/>
      <c r="CR332" s="135"/>
      <c r="CU332" s="36"/>
      <c r="CV332" s="36"/>
      <c r="CW332" s="36"/>
      <c r="CX332" s="36"/>
      <c r="CY332" s="36"/>
      <c r="CZ332" s="36"/>
      <c r="DA332" s="36"/>
      <c r="DB332" s="36"/>
      <c r="DC332" s="36"/>
      <c r="DD332" s="36"/>
      <c r="DE332" s="36"/>
      <c r="DF332" s="36"/>
      <c r="DG332" s="36"/>
      <c r="DH332" s="36"/>
      <c r="DI332" s="36"/>
      <c r="DJ332" s="36"/>
      <c r="DK332" s="36"/>
      <c r="DL332" s="36"/>
      <c r="DM332" s="36"/>
      <c r="DN332" s="36"/>
      <c r="DO332" s="36"/>
      <c r="DP332" s="36"/>
      <c r="DQ332" s="36"/>
      <c r="DR332" s="36"/>
      <c r="DS332" s="36"/>
      <c r="DT332" s="36"/>
      <c r="DU332" s="36"/>
      <c r="DV332" s="36"/>
      <c r="DW332" s="36"/>
      <c r="DX332" s="36"/>
      <c r="DY332" s="36"/>
      <c r="DZ332" s="36"/>
      <c r="EA332" s="36"/>
      <c r="EB332" s="36"/>
      <c r="EC332" s="36"/>
      <c r="ED332" s="36"/>
      <c r="EE332" s="36"/>
      <c r="EF332" s="36"/>
      <c r="EG332" s="36"/>
      <c r="EH332" s="36"/>
      <c r="EI332" s="36"/>
      <c r="EJ332" s="36"/>
      <c r="EK332" s="36"/>
      <c r="EL332" s="36"/>
      <c r="EM332" s="36"/>
      <c r="EN332" s="36"/>
    </row>
    <row r="333" spans="1:144">
      <c r="A333" s="36"/>
      <c r="B333" s="36"/>
      <c r="C333" s="144"/>
      <c r="D333" s="144"/>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c r="AU333" s="135"/>
      <c r="AV333" s="135"/>
      <c r="AW333" s="135"/>
      <c r="AX333" s="135"/>
      <c r="AY333" s="135"/>
      <c r="AZ333" s="135"/>
      <c r="BA333" s="135"/>
      <c r="BB333" s="135"/>
      <c r="BC333" s="135"/>
      <c r="BD333" s="135"/>
      <c r="BE333" s="135"/>
      <c r="BF333" s="135"/>
      <c r="BG333" s="135"/>
      <c r="BH333" s="135"/>
      <c r="BI333" s="135"/>
      <c r="BJ333" s="135"/>
      <c r="BK333" s="135"/>
      <c r="BL333" s="135"/>
      <c r="BM333" s="135"/>
      <c r="BN333" s="135"/>
      <c r="BO333" s="135"/>
      <c r="BP333" s="135"/>
      <c r="BQ333" s="135"/>
      <c r="BR333" s="135"/>
      <c r="BS333" s="135"/>
      <c r="BT333" s="135"/>
      <c r="BU333" s="135"/>
      <c r="BV333" s="135"/>
      <c r="BW333" s="135"/>
      <c r="BX333" s="135"/>
      <c r="BY333" s="135"/>
      <c r="BZ333" s="135"/>
      <c r="CA333" s="135"/>
      <c r="CB333" s="135"/>
      <c r="CC333" s="135"/>
      <c r="CD333" s="135"/>
      <c r="CE333" s="135"/>
      <c r="CF333" s="135"/>
      <c r="CG333" s="135"/>
      <c r="CH333" s="135"/>
      <c r="CI333" s="135"/>
      <c r="CJ333" s="135"/>
      <c r="CK333" s="135"/>
      <c r="CL333" s="135"/>
      <c r="CM333" s="135"/>
      <c r="CN333" s="135"/>
      <c r="CO333" s="135"/>
      <c r="CP333" s="135"/>
      <c r="CQ333" s="135"/>
      <c r="CR333" s="135"/>
      <c r="CU333" s="36"/>
      <c r="CV333" s="36"/>
      <c r="CW333" s="36"/>
      <c r="CX333" s="36"/>
      <c r="CY333" s="36"/>
      <c r="CZ333" s="36"/>
      <c r="DA333" s="36"/>
      <c r="DB333" s="36"/>
      <c r="DC333" s="36"/>
      <c r="DD333" s="36"/>
      <c r="DE333" s="36"/>
      <c r="DF333" s="36"/>
      <c r="DG333" s="36"/>
      <c r="DH333" s="36"/>
      <c r="DI333" s="36"/>
      <c r="DJ333" s="36"/>
      <c r="DK333" s="36"/>
      <c r="DL333" s="36"/>
      <c r="DM333" s="36"/>
      <c r="DN333" s="36"/>
      <c r="DO333" s="36"/>
      <c r="DP333" s="36"/>
      <c r="DQ333" s="36"/>
      <c r="DR333" s="36"/>
      <c r="DS333" s="36"/>
      <c r="DT333" s="36"/>
      <c r="DU333" s="36"/>
      <c r="DV333" s="36"/>
      <c r="DW333" s="36"/>
      <c r="DX333" s="36"/>
      <c r="DY333" s="36"/>
      <c r="DZ333" s="36"/>
      <c r="EA333" s="36"/>
      <c r="EB333" s="36"/>
      <c r="EC333" s="36"/>
      <c r="ED333" s="36"/>
      <c r="EE333" s="36"/>
      <c r="EF333" s="36"/>
      <c r="EG333" s="36"/>
      <c r="EH333" s="36"/>
      <c r="EI333" s="36"/>
      <c r="EJ333" s="36"/>
      <c r="EK333" s="36"/>
      <c r="EL333" s="36"/>
      <c r="EM333" s="36"/>
      <c r="EN333" s="36"/>
    </row>
    <row r="334" spans="1:144">
      <c r="A334" s="36"/>
      <c r="B334" s="36"/>
      <c r="C334" s="144"/>
      <c r="D334" s="144"/>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c r="AU334" s="135"/>
      <c r="AV334" s="135"/>
      <c r="AW334" s="135"/>
      <c r="AX334" s="135"/>
      <c r="AY334" s="135"/>
      <c r="AZ334" s="135"/>
      <c r="BA334" s="135"/>
      <c r="BB334" s="135"/>
      <c r="BC334" s="135"/>
      <c r="BD334" s="135"/>
      <c r="BE334" s="135"/>
      <c r="BF334" s="135"/>
      <c r="BG334" s="135"/>
      <c r="BH334" s="135"/>
      <c r="BI334" s="135"/>
      <c r="BJ334" s="135"/>
      <c r="BK334" s="135"/>
      <c r="BL334" s="135"/>
      <c r="BM334" s="135"/>
      <c r="BN334" s="135"/>
      <c r="BO334" s="135"/>
      <c r="BP334" s="135"/>
      <c r="BQ334" s="135"/>
      <c r="BR334" s="135"/>
      <c r="BS334" s="135"/>
      <c r="BT334" s="135"/>
      <c r="BU334" s="135"/>
      <c r="BV334" s="135"/>
      <c r="BW334" s="135"/>
      <c r="BX334" s="135"/>
      <c r="BY334" s="135"/>
      <c r="BZ334" s="135"/>
      <c r="CA334" s="135"/>
      <c r="CB334" s="135"/>
      <c r="CC334" s="135"/>
      <c r="CD334" s="135"/>
      <c r="CE334" s="135"/>
      <c r="CF334" s="135"/>
      <c r="CG334" s="135"/>
      <c r="CH334" s="135"/>
      <c r="CI334" s="135"/>
      <c r="CJ334" s="135"/>
      <c r="CK334" s="135"/>
      <c r="CL334" s="135"/>
      <c r="CM334" s="135"/>
      <c r="CN334" s="135"/>
      <c r="CO334" s="135"/>
      <c r="CP334" s="135"/>
      <c r="CQ334" s="135"/>
      <c r="CR334" s="135"/>
      <c r="CU334" s="36"/>
      <c r="CV334" s="36"/>
      <c r="CW334" s="36"/>
      <c r="CX334" s="36"/>
      <c r="CY334" s="36"/>
      <c r="CZ334" s="36"/>
      <c r="DA334" s="36"/>
      <c r="DB334" s="36"/>
      <c r="DC334" s="36"/>
      <c r="DD334" s="36"/>
      <c r="DE334" s="36"/>
      <c r="DF334" s="36"/>
      <c r="DG334" s="36"/>
      <c r="DH334" s="36"/>
      <c r="DI334" s="36"/>
      <c r="DJ334" s="36"/>
      <c r="DK334" s="36"/>
      <c r="DL334" s="36"/>
      <c r="DM334" s="36"/>
      <c r="DN334" s="36"/>
      <c r="DO334" s="36"/>
      <c r="DP334" s="36"/>
      <c r="DQ334" s="36"/>
      <c r="DR334" s="36"/>
      <c r="DS334" s="36"/>
      <c r="DT334" s="36"/>
      <c r="DU334" s="36"/>
      <c r="DV334" s="36"/>
      <c r="DW334" s="36"/>
      <c r="DX334" s="36"/>
      <c r="DY334" s="36"/>
      <c r="DZ334" s="36"/>
      <c r="EA334" s="36"/>
      <c r="EB334" s="36"/>
      <c r="EC334" s="36"/>
      <c r="ED334" s="36"/>
      <c r="EE334" s="36"/>
      <c r="EF334" s="36"/>
      <c r="EG334" s="36"/>
      <c r="EH334" s="36"/>
      <c r="EI334" s="36"/>
      <c r="EJ334" s="36"/>
      <c r="EK334" s="36"/>
      <c r="EL334" s="36"/>
      <c r="EM334" s="36"/>
      <c r="EN334" s="36"/>
    </row>
    <row r="335" spans="1:144">
      <c r="A335" s="36"/>
      <c r="B335" s="36"/>
      <c r="C335" s="144"/>
      <c r="D335" s="144"/>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c r="AU335" s="135"/>
      <c r="AV335" s="135"/>
      <c r="AW335" s="135"/>
      <c r="AX335" s="135"/>
      <c r="AY335" s="135"/>
      <c r="AZ335" s="135"/>
      <c r="BA335" s="135"/>
      <c r="BB335" s="135"/>
      <c r="BC335" s="135"/>
      <c r="BD335" s="135"/>
      <c r="BE335" s="135"/>
      <c r="BF335" s="135"/>
      <c r="BG335" s="135"/>
      <c r="BH335" s="135"/>
      <c r="BI335" s="135"/>
      <c r="BJ335" s="135"/>
      <c r="BK335" s="135"/>
      <c r="BL335" s="135"/>
      <c r="BM335" s="135"/>
      <c r="BN335" s="135"/>
      <c r="BO335" s="135"/>
      <c r="BP335" s="135"/>
      <c r="BQ335" s="135"/>
      <c r="BR335" s="135"/>
      <c r="BS335" s="135"/>
      <c r="BT335" s="135"/>
      <c r="BU335" s="135"/>
      <c r="BV335" s="135"/>
      <c r="BW335" s="135"/>
      <c r="BX335" s="135"/>
      <c r="BY335" s="135"/>
      <c r="BZ335" s="135"/>
      <c r="CA335" s="135"/>
      <c r="CB335" s="135"/>
      <c r="CC335" s="135"/>
      <c r="CD335" s="135"/>
      <c r="CE335" s="135"/>
      <c r="CF335" s="135"/>
      <c r="CG335" s="135"/>
      <c r="CH335" s="135"/>
      <c r="CI335" s="135"/>
      <c r="CJ335" s="135"/>
      <c r="CK335" s="135"/>
      <c r="CL335" s="135"/>
      <c r="CM335" s="135"/>
      <c r="CN335" s="135"/>
      <c r="CO335" s="135"/>
      <c r="CP335" s="135"/>
      <c r="CQ335" s="135"/>
      <c r="CR335" s="135"/>
      <c r="CU335" s="36"/>
      <c r="CV335" s="36"/>
      <c r="CW335" s="36"/>
      <c r="CX335" s="36"/>
      <c r="CY335" s="36"/>
      <c r="CZ335" s="36"/>
      <c r="DA335" s="36"/>
      <c r="DB335" s="36"/>
      <c r="DC335" s="36"/>
      <c r="DD335" s="36"/>
      <c r="DE335" s="36"/>
      <c r="DF335" s="36"/>
      <c r="DG335" s="36"/>
      <c r="DH335" s="36"/>
      <c r="DI335" s="36"/>
      <c r="DJ335" s="36"/>
      <c r="DK335" s="36"/>
      <c r="DL335" s="36"/>
      <c r="DM335" s="36"/>
      <c r="DN335" s="36"/>
      <c r="DO335" s="36"/>
      <c r="DP335" s="36"/>
      <c r="DQ335" s="36"/>
      <c r="DR335" s="36"/>
      <c r="DS335" s="36"/>
      <c r="DT335" s="36"/>
      <c r="DU335" s="36"/>
      <c r="DV335" s="36"/>
      <c r="DW335" s="36"/>
      <c r="DX335" s="36"/>
      <c r="DY335" s="36"/>
      <c r="DZ335" s="36"/>
      <c r="EA335" s="36"/>
      <c r="EB335" s="36"/>
      <c r="EC335" s="36"/>
      <c r="ED335" s="36"/>
      <c r="EE335" s="36"/>
      <c r="EF335" s="36"/>
      <c r="EG335" s="36"/>
      <c r="EH335" s="36"/>
      <c r="EI335" s="36"/>
      <c r="EJ335" s="36"/>
      <c r="EK335" s="36"/>
      <c r="EL335" s="36"/>
      <c r="EM335" s="36"/>
      <c r="EN335" s="36"/>
    </row>
    <row r="336" spans="1:144">
      <c r="A336" s="36"/>
      <c r="B336" s="36"/>
      <c r="C336" s="144"/>
      <c r="D336" s="144"/>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c r="AU336" s="135"/>
      <c r="AV336" s="135"/>
      <c r="AW336" s="135"/>
      <c r="AX336" s="135"/>
      <c r="AY336" s="135"/>
      <c r="AZ336" s="135"/>
      <c r="BA336" s="135"/>
      <c r="BB336" s="135"/>
      <c r="BC336" s="135"/>
      <c r="BD336" s="135"/>
      <c r="BE336" s="135"/>
      <c r="BF336" s="135"/>
      <c r="BG336" s="135"/>
      <c r="BH336" s="135"/>
      <c r="BI336" s="135"/>
      <c r="BJ336" s="135"/>
      <c r="BK336" s="135"/>
      <c r="BL336" s="135"/>
      <c r="BM336" s="135"/>
      <c r="BN336" s="135"/>
      <c r="BO336" s="135"/>
      <c r="BP336" s="135"/>
      <c r="BQ336" s="135"/>
      <c r="BR336" s="135"/>
      <c r="BS336" s="135"/>
      <c r="BT336" s="135"/>
      <c r="BU336" s="135"/>
      <c r="BV336" s="135"/>
      <c r="BW336" s="135"/>
      <c r="BX336" s="135"/>
      <c r="BY336" s="135"/>
      <c r="BZ336" s="135"/>
      <c r="CA336" s="135"/>
      <c r="CB336" s="135"/>
      <c r="CC336" s="135"/>
      <c r="CD336" s="135"/>
      <c r="CE336" s="135"/>
      <c r="CF336" s="135"/>
      <c r="CG336" s="135"/>
      <c r="CH336" s="135"/>
      <c r="CI336" s="135"/>
      <c r="CJ336" s="135"/>
      <c r="CK336" s="135"/>
      <c r="CL336" s="135"/>
      <c r="CM336" s="135"/>
      <c r="CN336" s="135"/>
      <c r="CO336" s="135"/>
      <c r="CP336" s="135"/>
      <c r="CQ336" s="135"/>
      <c r="CR336" s="135"/>
      <c r="CU336" s="36"/>
      <c r="CV336" s="36"/>
      <c r="CW336" s="36"/>
      <c r="CX336" s="36"/>
      <c r="CY336" s="36"/>
      <c r="CZ336" s="36"/>
      <c r="DA336" s="36"/>
      <c r="DB336" s="36"/>
      <c r="DC336" s="36"/>
      <c r="DD336" s="36"/>
      <c r="DE336" s="36"/>
      <c r="DF336" s="36"/>
      <c r="DG336" s="36"/>
      <c r="DH336" s="36"/>
      <c r="DI336" s="36"/>
      <c r="DJ336" s="36"/>
      <c r="DK336" s="36"/>
      <c r="DL336" s="36"/>
      <c r="DM336" s="36"/>
      <c r="DN336" s="36"/>
      <c r="DO336" s="36"/>
      <c r="DP336" s="36"/>
      <c r="DQ336" s="36"/>
      <c r="DR336" s="36"/>
      <c r="DS336" s="36"/>
      <c r="DT336" s="36"/>
      <c r="DU336" s="36"/>
      <c r="DV336" s="36"/>
      <c r="DW336" s="36"/>
      <c r="DX336" s="36"/>
      <c r="DY336" s="36"/>
      <c r="DZ336" s="36"/>
      <c r="EA336" s="36"/>
      <c r="EB336" s="36"/>
      <c r="EC336" s="36"/>
      <c r="ED336" s="36"/>
      <c r="EE336" s="36"/>
      <c r="EF336" s="36"/>
      <c r="EG336" s="36"/>
      <c r="EH336" s="36"/>
      <c r="EI336" s="36"/>
      <c r="EJ336" s="36"/>
      <c r="EK336" s="36"/>
      <c r="EL336" s="36"/>
      <c r="EM336" s="36"/>
      <c r="EN336" s="36"/>
    </row>
    <row r="337" spans="1:144">
      <c r="A337" s="36"/>
      <c r="B337" s="36"/>
      <c r="C337" s="144"/>
      <c r="D337" s="144"/>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c r="AU337" s="135"/>
      <c r="AV337" s="135"/>
      <c r="AW337" s="135"/>
      <c r="AX337" s="135"/>
      <c r="AY337" s="135"/>
      <c r="AZ337" s="135"/>
      <c r="BA337" s="135"/>
      <c r="BB337" s="135"/>
      <c r="BC337" s="135"/>
      <c r="BD337" s="135"/>
      <c r="BE337" s="135"/>
      <c r="BF337" s="135"/>
      <c r="BG337" s="135"/>
      <c r="BH337" s="135"/>
      <c r="BI337" s="135"/>
      <c r="BJ337" s="135"/>
      <c r="BK337" s="135"/>
      <c r="BL337" s="135"/>
      <c r="BM337" s="135"/>
      <c r="BN337" s="135"/>
      <c r="BO337" s="135"/>
      <c r="BP337" s="135"/>
      <c r="BQ337" s="135"/>
      <c r="BR337" s="135"/>
      <c r="BS337" s="135"/>
      <c r="BT337" s="135"/>
      <c r="BU337" s="135"/>
      <c r="BV337" s="135"/>
      <c r="BW337" s="135"/>
      <c r="BX337" s="135"/>
      <c r="BY337" s="135"/>
      <c r="BZ337" s="135"/>
      <c r="CA337" s="135"/>
      <c r="CB337" s="135"/>
      <c r="CC337" s="135"/>
      <c r="CD337" s="135"/>
      <c r="CE337" s="135"/>
      <c r="CF337" s="135"/>
      <c r="CG337" s="135"/>
      <c r="CH337" s="135"/>
      <c r="CI337" s="135"/>
      <c r="CJ337" s="135"/>
      <c r="CK337" s="135"/>
      <c r="CL337" s="135"/>
      <c r="CM337" s="135"/>
      <c r="CN337" s="135"/>
      <c r="CO337" s="135"/>
      <c r="CP337" s="135"/>
      <c r="CQ337" s="135"/>
      <c r="CR337" s="135"/>
      <c r="CU337" s="36"/>
      <c r="CV337" s="36"/>
      <c r="CW337" s="36"/>
      <c r="CX337" s="36"/>
      <c r="CY337" s="36"/>
      <c r="CZ337" s="36"/>
      <c r="DA337" s="36"/>
      <c r="DB337" s="36"/>
      <c r="DC337" s="36"/>
      <c r="DD337" s="36"/>
      <c r="DE337" s="36"/>
      <c r="DF337" s="36"/>
      <c r="DG337" s="36"/>
      <c r="DH337" s="36"/>
      <c r="DI337" s="36"/>
      <c r="DJ337" s="36"/>
      <c r="DK337" s="36"/>
      <c r="DL337" s="36"/>
      <c r="DM337" s="36"/>
      <c r="DN337" s="36"/>
      <c r="DO337" s="36"/>
      <c r="DP337" s="36"/>
      <c r="DQ337" s="36"/>
      <c r="DR337" s="36"/>
      <c r="DS337" s="36"/>
      <c r="DT337" s="36"/>
      <c r="DU337" s="36"/>
      <c r="DV337" s="36"/>
      <c r="DW337" s="36"/>
      <c r="DX337" s="36"/>
      <c r="DY337" s="36"/>
      <c r="DZ337" s="36"/>
      <c r="EA337" s="36"/>
      <c r="EB337" s="36"/>
      <c r="EC337" s="36"/>
      <c r="ED337" s="36"/>
      <c r="EE337" s="36"/>
      <c r="EF337" s="36"/>
      <c r="EG337" s="36"/>
      <c r="EH337" s="36"/>
      <c r="EI337" s="36"/>
      <c r="EJ337" s="36"/>
      <c r="EK337" s="36"/>
      <c r="EL337" s="36"/>
      <c r="EM337" s="36"/>
      <c r="EN337" s="36"/>
    </row>
    <row r="338" spans="1:144">
      <c r="A338" s="36"/>
      <c r="B338" s="36"/>
      <c r="C338" s="144"/>
      <c r="D338" s="144"/>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c r="BM338" s="135"/>
      <c r="BN338" s="135"/>
      <c r="BO338" s="135"/>
      <c r="BP338" s="135"/>
      <c r="BQ338" s="135"/>
      <c r="BR338" s="135"/>
      <c r="BS338" s="135"/>
      <c r="BT338" s="135"/>
      <c r="BU338" s="135"/>
      <c r="BV338" s="135"/>
      <c r="BW338" s="135"/>
      <c r="BX338" s="135"/>
      <c r="BY338" s="135"/>
      <c r="BZ338" s="135"/>
      <c r="CA338" s="135"/>
      <c r="CB338" s="135"/>
      <c r="CC338" s="135"/>
      <c r="CD338" s="135"/>
      <c r="CE338" s="135"/>
      <c r="CF338" s="135"/>
      <c r="CG338" s="135"/>
      <c r="CH338" s="135"/>
      <c r="CI338" s="135"/>
      <c r="CJ338" s="135"/>
      <c r="CK338" s="135"/>
      <c r="CL338" s="135"/>
      <c r="CM338" s="135"/>
      <c r="CN338" s="135"/>
      <c r="CO338" s="135"/>
      <c r="CP338" s="135"/>
      <c r="CQ338" s="135"/>
      <c r="CR338" s="135"/>
      <c r="CU338" s="36"/>
      <c r="CV338" s="36"/>
      <c r="CW338" s="36"/>
      <c r="CX338" s="36"/>
      <c r="CY338" s="36"/>
      <c r="CZ338" s="36"/>
      <c r="DA338" s="36"/>
      <c r="DB338" s="36"/>
      <c r="DC338" s="36"/>
      <c r="DD338" s="36"/>
      <c r="DE338" s="36"/>
      <c r="DF338" s="36"/>
      <c r="DG338" s="36"/>
      <c r="DH338" s="36"/>
      <c r="DI338" s="36"/>
      <c r="DJ338" s="36"/>
      <c r="DK338" s="36"/>
      <c r="DL338" s="36"/>
      <c r="DM338" s="36"/>
      <c r="DN338" s="36"/>
      <c r="DO338" s="36"/>
      <c r="DP338" s="36"/>
      <c r="DQ338" s="36"/>
      <c r="DR338" s="36"/>
      <c r="DS338" s="36"/>
      <c r="DT338" s="36"/>
      <c r="DU338" s="36"/>
      <c r="DV338" s="36"/>
      <c r="DW338" s="36"/>
      <c r="DX338" s="36"/>
      <c r="DY338" s="36"/>
      <c r="DZ338" s="36"/>
      <c r="EA338" s="36"/>
      <c r="EB338" s="36"/>
      <c r="EC338" s="36"/>
      <c r="ED338" s="36"/>
      <c r="EE338" s="36"/>
      <c r="EF338" s="36"/>
      <c r="EG338" s="36"/>
      <c r="EH338" s="36"/>
      <c r="EI338" s="36"/>
      <c r="EJ338" s="36"/>
      <c r="EK338" s="36"/>
      <c r="EL338" s="36"/>
      <c r="EM338" s="36"/>
      <c r="EN338" s="36"/>
    </row>
    <row r="339" spans="1:144">
      <c r="A339" s="36"/>
      <c r="B339" s="36"/>
      <c r="C339" s="144"/>
      <c r="D339" s="144"/>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c r="AA339" s="135"/>
      <c r="AB339" s="135"/>
      <c r="AC339" s="135"/>
      <c r="AD339" s="135"/>
      <c r="AE339" s="135"/>
      <c r="AF339" s="135"/>
      <c r="AG339" s="135"/>
      <c r="AH339" s="135"/>
      <c r="AI339" s="135"/>
      <c r="AJ339" s="135"/>
      <c r="AK339" s="135"/>
      <c r="AL339" s="135"/>
      <c r="AM339" s="135"/>
      <c r="AN339" s="135"/>
      <c r="AO339" s="135"/>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c r="CQ339" s="135"/>
      <c r="CR339" s="135"/>
      <c r="CU339" s="36"/>
      <c r="CV339" s="36"/>
      <c r="CW339" s="36"/>
      <c r="CX339" s="36"/>
      <c r="CY339" s="36"/>
      <c r="CZ339" s="36"/>
      <c r="DA339" s="36"/>
      <c r="DB339" s="36"/>
      <c r="DC339" s="36"/>
      <c r="DD339" s="36"/>
      <c r="DE339" s="36"/>
      <c r="DF339" s="36"/>
      <c r="DG339" s="36"/>
      <c r="DH339" s="36"/>
      <c r="DI339" s="36"/>
      <c r="DJ339" s="36"/>
      <c r="DK339" s="36"/>
      <c r="DL339" s="36"/>
      <c r="DM339" s="36"/>
      <c r="DN339" s="36"/>
      <c r="DO339" s="36"/>
      <c r="DP339" s="36"/>
      <c r="DQ339" s="36"/>
      <c r="DR339" s="36"/>
      <c r="DS339" s="36"/>
      <c r="DT339" s="36"/>
      <c r="DU339" s="36"/>
      <c r="DV339" s="36"/>
      <c r="DW339" s="36"/>
      <c r="DX339" s="36"/>
      <c r="DY339" s="36"/>
      <c r="DZ339" s="36"/>
      <c r="EA339" s="36"/>
      <c r="EB339" s="36"/>
      <c r="EC339" s="36"/>
      <c r="ED339" s="36"/>
      <c r="EE339" s="36"/>
      <c r="EF339" s="36"/>
      <c r="EG339" s="36"/>
      <c r="EH339" s="36"/>
      <c r="EI339" s="36"/>
      <c r="EJ339" s="36"/>
      <c r="EK339" s="36"/>
      <c r="EL339" s="36"/>
      <c r="EM339" s="36"/>
      <c r="EN339" s="36"/>
    </row>
    <row r="340" spans="1:144">
      <c r="A340" s="36"/>
      <c r="B340" s="36"/>
      <c r="C340" s="144"/>
      <c r="D340" s="144"/>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c r="AA340" s="135"/>
      <c r="AB340" s="135"/>
      <c r="AC340" s="135"/>
      <c r="AD340" s="135"/>
      <c r="AE340" s="135"/>
      <c r="AF340" s="135"/>
      <c r="AG340" s="135"/>
      <c r="AH340" s="135"/>
      <c r="AI340" s="135"/>
      <c r="AJ340" s="135"/>
      <c r="AK340" s="135"/>
      <c r="AL340" s="135"/>
      <c r="AM340" s="135"/>
      <c r="AN340" s="135"/>
      <c r="AO340" s="135"/>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c r="CQ340" s="135"/>
      <c r="CR340" s="135"/>
      <c r="CU340" s="36"/>
      <c r="CV340" s="36"/>
      <c r="CW340" s="36"/>
      <c r="CX340" s="36"/>
      <c r="CY340" s="36"/>
      <c r="CZ340" s="36"/>
      <c r="DA340" s="36"/>
      <c r="DB340" s="36"/>
      <c r="DC340" s="36"/>
      <c r="DD340" s="36"/>
      <c r="DE340" s="36"/>
      <c r="DF340" s="36"/>
      <c r="DG340" s="36"/>
      <c r="DH340" s="36"/>
      <c r="DI340" s="36"/>
      <c r="DJ340" s="36"/>
      <c r="DK340" s="36"/>
      <c r="DL340" s="36"/>
      <c r="DM340" s="36"/>
      <c r="DN340" s="36"/>
      <c r="DO340" s="36"/>
      <c r="DP340" s="36"/>
      <c r="DQ340" s="36"/>
      <c r="DR340" s="36"/>
      <c r="DS340" s="36"/>
      <c r="DT340" s="36"/>
      <c r="DU340" s="36"/>
      <c r="DV340" s="36"/>
      <c r="DW340" s="36"/>
      <c r="DX340" s="36"/>
      <c r="DY340" s="36"/>
      <c r="DZ340" s="36"/>
      <c r="EA340" s="36"/>
      <c r="EB340" s="36"/>
      <c r="EC340" s="36"/>
      <c r="ED340" s="36"/>
      <c r="EE340" s="36"/>
      <c r="EF340" s="36"/>
      <c r="EG340" s="36"/>
      <c r="EH340" s="36"/>
      <c r="EI340" s="36"/>
      <c r="EJ340" s="36"/>
      <c r="EK340" s="36"/>
      <c r="EL340" s="36"/>
      <c r="EM340" s="36"/>
      <c r="EN340" s="36"/>
    </row>
    <row r="341" spans="1:144">
      <c r="A341" s="36"/>
      <c r="B341" s="36"/>
      <c r="C341" s="144"/>
      <c r="D341" s="144"/>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c r="AA341" s="135"/>
      <c r="AB341" s="135"/>
      <c r="AC341" s="135"/>
      <c r="AD341" s="135"/>
      <c r="AE341" s="135"/>
      <c r="AF341" s="135"/>
      <c r="AG341" s="135"/>
      <c r="AH341" s="135"/>
      <c r="AI341" s="135"/>
      <c r="AJ341" s="135"/>
      <c r="AK341" s="135"/>
      <c r="AL341" s="135"/>
      <c r="AM341" s="135"/>
      <c r="AN341" s="135"/>
      <c r="AO341" s="135"/>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c r="CQ341" s="135"/>
      <c r="CR341" s="135"/>
      <c r="CU341" s="36"/>
      <c r="CV341" s="36"/>
      <c r="CW341" s="36"/>
      <c r="CX341" s="36"/>
      <c r="CY341" s="36"/>
      <c r="CZ341" s="36"/>
      <c r="DA341" s="36"/>
      <c r="DB341" s="36"/>
      <c r="DC341" s="36"/>
      <c r="DD341" s="36"/>
      <c r="DE341" s="36"/>
      <c r="DF341" s="36"/>
      <c r="DG341" s="36"/>
      <c r="DH341" s="36"/>
      <c r="DI341" s="36"/>
      <c r="DJ341" s="36"/>
      <c r="DK341" s="36"/>
      <c r="DL341" s="36"/>
      <c r="DM341" s="36"/>
      <c r="DN341" s="36"/>
      <c r="DO341" s="36"/>
      <c r="DP341" s="36"/>
      <c r="DQ341" s="36"/>
      <c r="DR341" s="36"/>
      <c r="DS341" s="36"/>
      <c r="DT341" s="36"/>
      <c r="DU341" s="36"/>
      <c r="DV341" s="36"/>
      <c r="DW341" s="36"/>
      <c r="DX341" s="36"/>
      <c r="DY341" s="36"/>
      <c r="DZ341" s="36"/>
      <c r="EA341" s="36"/>
      <c r="EB341" s="36"/>
      <c r="EC341" s="36"/>
      <c r="ED341" s="36"/>
      <c r="EE341" s="36"/>
      <c r="EF341" s="36"/>
      <c r="EG341" s="36"/>
      <c r="EH341" s="36"/>
      <c r="EI341" s="36"/>
      <c r="EJ341" s="36"/>
      <c r="EK341" s="36"/>
      <c r="EL341" s="36"/>
      <c r="EM341" s="36"/>
      <c r="EN341" s="36"/>
    </row>
    <row r="342" spans="1:144">
      <c r="A342" s="36"/>
      <c r="B342" s="36"/>
      <c r="C342" s="144"/>
      <c r="D342" s="144"/>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c r="AA342" s="135"/>
      <c r="AB342" s="135"/>
      <c r="AC342" s="135"/>
      <c r="AD342" s="135"/>
      <c r="AE342" s="135"/>
      <c r="AF342" s="135"/>
      <c r="AG342" s="135"/>
      <c r="AH342" s="135"/>
      <c r="AI342" s="135"/>
      <c r="AJ342" s="135"/>
      <c r="AK342" s="135"/>
      <c r="AL342" s="135"/>
      <c r="AM342" s="135"/>
      <c r="AN342" s="135"/>
      <c r="AO342" s="135"/>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c r="CQ342" s="135"/>
      <c r="CR342" s="135"/>
      <c r="CU342" s="36"/>
      <c r="CV342" s="36"/>
      <c r="CW342" s="36"/>
      <c r="CX342" s="36"/>
      <c r="CY342" s="36"/>
      <c r="CZ342" s="36"/>
      <c r="DA342" s="36"/>
      <c r="DB342" s="36"/>
      <c r="DC342" s="36"/>
      <c r="DD342" s="36"/>
      <c r="DE342" s="36"/>
      <c r="DF342" s="36"/>
      <c r="DG342" s="36"/>
      <c r="DH342" s="36"/>
      <c r="DI342" s="36"/>
      <c r="DJ342" s="36"/>
      <c r="DK342" s="36"/>
      <c r="DL342" s="36"/>
      <c r="DM342" s="36"/>
      <c r="DN342" s="36"/>
      <c r="DO342" s="36"/>
      <c r="DP342" s="36"/>
      <c r="DQ342" s="36"/>
      <c r="DR342" s="36"/>
      <c r="DS342" s="36"/>
      <c r="DT342" s="36"/>
      <c r="DU342" s="36"/>
      <c r="DV342" s="36"/>
      <c r="DW342" s="36"/>
      <c r="DX342" s="36"/>
      <c r="DY342" s="36"/>
      <c r="DZ342" s="36"/>
      <c r="EA342" s="36"/>
      <c r="EB342" s="36"/>
      <c r="EC342" s="36"/>
      <c r="ED342" s="36"/>
      <c r="EE342" s="36"/>
      <c r="EF342" s="36"/>
      <c r="EG342" s="36"/>
      <c r="EH342" s="36"/>
      <c r="EI342" s="36"/>
      <c r="EJ342" s="36"/>
      <c r="EK342" s="36"/>
      <c r="EL342" s="36"/>
      <c r="EM342" s="36"/>
      <c r="EN342" s="36"/>
    </row>
    <row r="343" spans="1:144">
      <c r="A343" s="36"/>
      <c r="B343" s="36"/>
      <c r="C343" s="144"/>
      <c r="D343" s="144"/>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c r="AA343" s="135"/>
      <c r="AB343" s="135"/>
      <c r="AC343" s="135"/>
      <c r="AD343" s="135"/>
      <c r="AE343" s="135"/>
      <c r="AF343" s="135"/>
      <c r="AG343" s="135"/>
      <c r="AH343" s="135"/>
      <c r="AI343" s="135"/>
      <c r="AJ343" s="135"/>
      <c r="AK343" s="135"/>
      <c r="AL343" s="135"/>
      <c r="AM343" s="135"/>
      <c r="AN343" s="135"/>
      <c r="AO343" s="135"/>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c r="CQ343" s="135"/>
      <c r="CR343" s="135"/>
      <c r="CU343" s="36"/>
      <c r="CV343" s="36"/>
      <c r="CW343" s="36"/>
      <c r="CX343" s="36"/>
      <c r="CY343" s="36"/>
      <c r="CZ343" s="36"/>
      <c r="DA343" s="36"/>
      <c r="DB343" s="36"/>
      <c r="DC343" s="36"/>
      <c r="DD343" s="36"/>
      <c r="DE343" s="36"/>
      <c r="DF343" s="36"/>
      <c r="DG343" s="36"/>
      <c r="DH343" s="36"/>
      <c r="DI343" s="36"/>
      <c r="DJ343" s="36"/>
      <c r="DK343" s="36"/>
      <c r="DL343" s="36"/>
      <c r="DM343" s="36"/>
      <c r="DN343" s="36"/>
      <c r="DO343" s="36"/>
      <c r="DP343" s="36"/>
      <c r="DQ343" s="36"/>
      <c r="DR343" s="36"/>
      <c r="DS343" s="36"/>
      <c r="DT343" s="36"/>
      <c r="DU343" s="36"/>
      <c r="DV343" s="36"/>
      <c r="DW343" s="36"/>
      <c r="DX343" s="36"/>
      <c r="DY343" s="36"/>
      <c r="DZ343" s="36"/>
      <c r="EA343" s="36"/>
      <c r="EB343" s="36"/>
      <c r="EC343" s="36"/>
      <c r="ED343" s="36"/>
      <c r="EE343" s="36"/>
      <c r="EF343" s="36"/>
      <c r="EG343" s="36"/>
      <c r="EH343" s="36"/>
      <c r="EI343" s="36"/>
      <c r="EJ343" s="36"/>
      <c r="EK343" s="36"/>
      <c r="EL343" s="36"/>
      <c r="EM343" s="36"/>
      <c r="EN343" s="36"/>
    </row>
    <row r="344" spans="1:144">
      <c r="A344" s="36"/>
      <c r="B344" s="36"/>
      <c r="C344" s="144"/>
      <c r="D344" s="144"/>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c r="AA344" s="135"/>
      <c r="AB344" s="135"/>
      <c r="AC344" s="135"/>
      <c r="AD344" s="135"/>
      <c r="AE344" s="135"/>
      <c r="AF344" s="135"/>
      <c r="AG344" s="135"/>
      <c r="AH344" s="135"/>
      <c r="AI344" s="135"/>
      <c r="AJ344" s="135"/>
      <c r="AK344" s="135"/>
      <c r="AL344" s="135"/>
      <c r="AM344" s="135"/>
      <c r="AN344" s="135"/>
      <c r="AO344" s="135"/>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c r="CQ344" s="135"/>
      <c r="CR344" s="135"/>
      <c r="CU344" s="36"/>
      <c r="CV344" s="36"/>
      <c r="CW344" s="36"/>
      <c r="CX344" s="36"/>
      <c r="CY344" s="36"/>
      <c r="CZ344" s="36"/>
      <c r="DA344" s="36"/>
      <c r="DB344" s="36"/>
      <c r="DC344" s="36"/>
      <c r="DD344" s="36"/>
      <c r="DE344" s="36"/>
      <c r="DF344" s="36"/>
      <c r="DG344" s="36"/>
      <c r="DH344" s="36"/>
      <c r="DI344" s="36"/>
      <c r="DJ344" s="36"/>
      <c r="DK344" s="36"/>
      <c r="DL344" s="36"/>
      <c r="DM344" s="36"/>
      <c r="DN344" s="36"/>
      <c r="DO344" s="36"/>
      <c r="DP344" s="36"/>
      <c r="DQ344" s="36"/>
      <c r="DR344" s="36"/>
      <c r="DS344" s="36"/>
      <c r="DT344" s="36"/>
      <c r="DU344" s="36"/>
      <c r="DV344" s="36"/>
      <c r="DW344" s="36"/>
      <c r="DX344" s="36"/>
      <c r="DY344" s="36"/>
      <c r="DZ344" s="36"/>
      <c r="EA344" s="36"/>
      <c r="EB344" s="36"/>
      <c r="EC344" s="36"/>
      <c r="ED344" s="36"/>
      <c r="EE344" s="36"/>
      <c r="EF344" s="36"/>
      <c r="EG344" s="36"/>
      <c r="EH344" s="36"/>
      <c r="EI344" s="36"/>
      <c r="EJ344" s="36"/>
      <c r="EK344" s="36"/>
      <c r="EL344" s="36"/>
      <c r="EM344" s="36"/>
      <c r="EN344" s="36"/>
    </row>
    <row r="345" spans="1:144">
      <c r="A345" s="36"/>
      <c r="B345" s="36"/>
      <c r="C345" s="144"/>
      <c r="D345" s="144"/>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c r="CQ345" s="135"/>
      <c r="CR345" s="135"/>
      <c r="CU345" s="36"/>
      <c r="CV345" s="36"/>
      <c r="CW345" s="36"/>
      <c r="CX345" s="36"/>
      <c r="CY345" s="36"/>
      <c r="CZ345" s="36"/>
      <c r="DA345" s="36"/>
      <c r="DB345" s="36"/>
      <c r="DC345" s="36"/>
      <c r="DD345" s="36"/>
      <c r="DE345" s="36"/>
      <c r="DF345" s="36"/>
      <c r="DG345" s="36"/>
      <c r="DH345" s="36"/>
      <c r="DI345" s="36"/>
      <c r="DJ345" s="36"/>
      <c r="DK345" s="36"/>
      <c r="DL345" s="36"/>
      <c r="DM345" s="36"/>
      <c r="DN345" s="36"/>
      <c r="DO345" s="36"/>
      <c r="DP345" s="36"/>
      <c r="DQ345" s="36"/>
      <c r="DR345" s="36"/>
      <c r="DS345" s="36"/>
      <c r="DT345" s="36"/>
      <c r="DU345" s="36"/>
      <c r="DV345" s="36"/>
      <c r="DW345" s="36"/>
      <c r="DX345" s="36"/>
      <c r="DY345" s="36"/>
      <c r="DZ345" s="36"/>
      <c r="EA345" s="36"/>
      <c r="EB345" s="36"/>
      <c r="EC345" s="36"/>
      <c r="ED345" s="36"/>
      <c r="EE345" s="36"/>
      <c r="EF345" s="36"/>
      <c r="EG345" s="36"/>
      <c r="EH345" s="36"/>
      <c r="EI345" s="36"/>
      <c r="EJ345" s="36"/>
      <c r="EK345" s="36"/>
      <c r="EL345" s="36"/>
      <c r="EM345" s="36"/>
      <c r="EN345" s="36"/>
    </row>
    <row r="346" spans="1:144">
      <c r="A346" s="36"/>
      <c r="B346" s="36"/>
      <c r="C346" s="144"/>
      <c r="D346" s="144"/>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F346" s="135"/>
      <c r="AG346" s="135"/>
      <c r="AH346" s="135"/>
      <c r="AI346" s="135"/>
      <c r="AJ346" s="135"/>
      <c r="AK346" s="135"/>
      <c r="AL346" s="135"/>
      <c r="AM346" s="135"/>
      <c r="AN346" s="135"/>
      <c r="AO346" s="135"/>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c r="CQ346" s="135"/>
      <c r="CR346" s="135"/>
      <c r="CU346" s="36"/>
      <c r="CV346" s="36"/>
      <c r="CW346" s="36"/>
      <c r="CX346" s="36"/>
      <c r="CY346" s="36"/>
      <c r="CZ346" s="36"/>
      <c r="DA346" s="36"/>
      <c r="DB346" s="36"/>
      <c r="DC346" s="36"/>
      <c r="DD346" s="36"/>
      <c r="DE346" s="36"/>
      <c r="DF346" s="36"/>
      <c r="DG346" s="36"/>
      <c r="DH346" s="36"/>
      <c r="DI346" s="36"/>
      <c r="DJ346" s="36"/>
      <c r="DK346" s="36"/>
      <c r="DL346" s="36"/>
      <c r="DM346" s="36"/>
      <c r="DN346" s="36"/>
      <c r="DO346" s="36"/>
      <c r="DP346" s="36"/>
      <c r="DQ346" s="36"/>
      <c r="DR346" s="36"/>
      <c r="DS346" s="36"/>
      <c r="DT346" s="36"/>
      <c r="DU346" s="36"/>
      <c r="DV346" s="36"/>
      <c r="DW346" s="36"/>
      <c r="DX346" s="36"/>
      <c r="DY346" s="36"/>
      <c r="DZ346" s="36"/>
      <c r="EA346" s="36"/>
      <c r="EB346" s="36"/>
      <c r="EC346" s="36"/>
      <c r="ED346" s="36"/>
      <c r="EE346" s="36"/>
      <c r="EF346" s="36"/>
      <c r="EG346" s="36"/>
      <c r="EH346" s="36"/>
      <c r="EI346" s="36"/>
      <c r="EJ346" s="36"/>
      <c r="EK346" s="36"/>
      <c r="EL346" s="36"/>
      <c r="EM346" s="36"/>
      <c r="EN346" s="36"/>
    </row>
    <row r="347" spans="1:144">
      <c r="A347" s="36"/>
      <c r="B347" s="36"/>
      <c r="C347" s="144"/>
      <c r="D347" s="144"/>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c r="AA347" s="135"/>
      <c r="AB347" s="135"/>
      <c r="AC347" s="135"/>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c r="CQ347" s="135"/>
      <c r="CR347" s="135"/>
      <c r="CU347" s="36"/>
      <c r="CV347" s="36"/>
      <c r="CW347" s="36"/>
      <c r="CX347" s="36"/>
      <c r="CY347" s="36"/>
      <c r="CZ347" s="36"/>
      <c r="DA347" s="36"/>
      <c r="DB347" s="36"/>
      <c r="DC347" s="36"/>
      <c r="DD347" s="36"/>
      <c r="DE347" s="36"/>
      <c r="DF347" s="36"/>
      <c r="DG347" s="36"/>
      <c r="DH347" s="36"/>
      <c r="DI347" s="36"/>
      <c r="DJ347" s="36"/>
      <c r="DK347" s="36"/>
      <c r="DL347" s="36"/>
      <c r="DM347" s="36"/>
      <c r="DN347" s="36"/>
      <c r="DO347" s="36"/>
      <c r="DP347" s="36"/>
      <c r="DQ347" s="36"/>
      <c r="DR347" s="36"/>
      <c r="DS347" s="36"/>
      <c r="DT347" s="36"/>
      <c r="DU347" s="36"/>
      <c r="DV347" s="36"/>
      <c r="DW347" s="36"/>
      <c r="DX347" s="36"/>
      <c r="DY347" s="36"/>
      <c r="DZ347" s="36"/>
      <c r="EA347" s="36"/>
      <c r="EB347" s="36"/>
      <c r="EC347" s="36"/>
      <c r="ED347" s="36"/>
      <c r="EE347" s="36"/>
      <c r="EF347" s="36"/>
      <c r="EG347" s="36"/>
      <c r="EH347" s="36"/>
      <c r="EI347" s="36"/>
      <c r="EJ347" s="36"/>
      <c r="EK347" s="36"/>
      <c r="EL347" s="36"/>
      <c r="EM347" s="36"/>
      <c r="EN347" s="36"/>
    </row>
    <row r="348" spans="1:144">
      <c r="A348" s="36"/>
      <c r="B348" s="36"/>
      <c r="C348" s="144"/>
      <c r="D348" s="144"/>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c r="AA348" s="135"/>
      <c r="AB348" s="135"/>
      <c r="AC348" s="135"/>
      <c r="AD348" s="135"/>
      <c r="AE348" s="135"/>
      <c r="AF348" s="135"/>
      <c r="AG348" s="135"/>
      <c r="AH348" s="135"/>
      <c r="AI348" s="135"/>
      <c r="AJ348" s="135"/>
      <c r="AK348" s="135"/>
      <c r="AL348" s="135"/>
      <c r="AM348" s="135"/>
      <c r="AN348" s="135"/>
      <c r="AO348" s="135"/>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c r="CQ348" s="135"/>
      <c r="CR348" s="135"/>
      <c r="CU348" s="36"/>
      <c r="CV348" s="36"/>
      <c r="CW348" s="36"/>
      <c r="CX348" s="36"/>
      <c r="CY348" s="36"/>
      <c r="CZ348" s="36"/>
      <c r="DA348" s="36"/>
      <c r="DB348" s="36"/>
      <c r="DC348" s="36"/>
      <c r="DD348" s="36"/>
      <c r="DE348" s="36"/>
      <c r="DF348" s="36"/>
      <c r="DG348" s="36"/>
      <c r="DH348" s="36"/>
      <c r="DI348" s="36"/>
      <c r="DJ348" s="36"/>
      <c r="DK348" s="36"/>
      <c r="DL348" s="36"/>
      <c r="DM348" s="36"/>
      <c r="DN348" s="36"/>
      <c r="DO348" s="36"/>
      <c r="DP348" s="36"/>
      <c r="DQ348" s="36"/>
      <c r="DR348" s="36"/>
      <c r="DS348" s="36"/>
      <c r="DT348" s="36"/>
      <c r="DU348" s="36"/>
      <c r="DV348" s="36"/>
      <c r="DW348" s="36"/>
      <c r="DX348" s="36"/>
      <c r="DY348" s="36"/>
      <c r="DZ348" s="36"/>
      <c r="EA348" s="36"/>
      <c r="EB348" s="36"/>
      <c r="EC348" s="36"/>
      <c r="ED348" s="36"/>
      <c r="EE348" s="36"/>
      <c r="EF348" s="36"/>
      <c r="EG348" s="36"/>
      <c r="EH348" s="36"/>
      <c r="EI348" s="36"/>
      <c r="EJ348" s="36"/>
      <c r="EK348" s="36"/>
      <c r="EL348" s="36"/>
      <c r="EM348" s="36"/>
      <c r="EN348" s="36"/>
    </row>
    <row r="349" spans="1:144">
      <c r="A349" s="36"/>
      <c r="B349" s="36"/>
      <c r="C349" s="144"/>
      <c r="D349" s="144"/>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c r="AA349" s="135"/>
      <c r="AB349" s="135"/>
      <c r="AC349" s="135"/>
      <c r="AD349" s="135"/>
      <c r="AE349" s="135"/>
      <c r="AF349" s="135"/>
      <c r="AG349" s="135"/>
      <c r="AH349" s="135"/>
      <c r="AI349" s="135"/>
      <c r="AJ349" s="135"/>
      <c r="AK349" s="135"/>
      <c r="AL349" s="135"/>
      <c r="AM349" s="135"/>
      <c r="AN349" s="135"/>
      <c r="AO349" s="135"/>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c r="CQ349" s="135"/>
      <c r="CR349" s="135"/>
      <c r="CU349" s="36"/>
      <c r="CV349" s="36"/>
      <c r="CW349" s="36"/>
      <c r="CX349" s="36"/>
      <c r="CY349" s="36"/>
      <c r="CZ349" s="36"/>
      <c r="DA349" s="36"/>
      <c r="DB349" s="36"/>
      <c r="DC349" s="36"/>
      <c r="DD349" s="36"/>
      <c r="DE349" s="36"/>
      <c r="DF349" s="36"/>
      <c r="DG349" s="36"/>
      <c r="DH349" s="36"/>
      <c r="DI349" s="36"/>
      <c r="DJ349" s="36"/>
      <c r="DK349" s="36"/>
      <c r="DL349" s="36"/>
      <c r="DM349" s="36"/>
      <c r="DN349" s="36"/>
      <c r="DO349" s="36"/>
      <c r="DP349" s="36"/>
      <c r="DQ349" s="36"/>
      <c r="DR349" s="36"/>
      <c r="DS349" s="36"/>
      <c r="DT349" s="36"/>
      <c r="DU349" s="36"/>
      <c r="DV349" s="36"/>
      <c r="DW349" s="36"/>
      <c r="DX349" s="36"/>
      <c r="DY349" s="36"/>
      <c r="DZ349" s="36"/>
      <c r="EA349" s="36"/>
      <c r="EB349" s="36"/>
      <c r="EC349" s="36"/>
      <c r="ED349" s="36"/>
      <c r="EE349" s="36"/>
      <c r="EF349" s="36"/>
      <c r="EG349" s="36"/>
      <c r="EH349" s="36"/>
      <c r="EI349" s="36"/>
      <c r="EJ349" s="36"/>
      <c r="EK349" s="36"/>
      <c r="EL349" s="36"/>
      <c r="EM349" s="36"/>
      <c r="EN349" s="36"/>
    </row>
    <row r="350" spans="1:144">
      <c r="A350" s="36"/>
      <c r="B350" s="36"/>
      <c r="C350" s="144"/>
      <c r="D350" s="144"/>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c r="CQ350" s="135"/>
      <c r="CR350" s="135"/>
      <c r="CU350" s="36"/>
      <c r="CV350" s="36"/>
      <c r="CW350" s="36"/>
      <c r="CX350" s="36"/>
      <c r="CY350" s="36"/>
      <c r="CZ350" s="36"/>
      <c r="DA350" s="36"/>
      <c r="DB350" s="36"/>
      <c r="DC350" s="36"/>
      <c r="DD350" s="36"/>
      <c r="DE350" s="36"/>
      <c r="DF350" s="36"/>
      <c r="DG350" s="36"/>
      <c r="DH350" s="36"/>
      <c r="DI350" s="36"/>
      <c r="DJ350" s="36"/>
      <c r="DK350" s="36"/>
      <c r="DL350" s="36"/>
      <c r="DM350" s="36"/>
      <c r="DN350" s="36"/>
      <c r="DO350" s="36"/>
      <c r="DP350" s="36"/>
      <c r="DQ350" s="36"/>
      <c r="DR350" s="36"/>
      <c r="DS350" s="36"/>
      <c r="DT350" s="36"/>
      <c r="DU350" s="36"/>
      <c r="DV350" s="36"/>
      <c r="DW350" s="36"/>
      <c r="DX350" s="36"/>
      <c r="DY350" s="36"/>
      <c r="DZ350" s="36"/>
      <c r="EA350" s="36"/>
      <c r="EB350" s="36"/>
      <c r="EC350" s="36"/>
      <c r="ED350" s="36"/>
      <c r="EE350" s="36"/>
      <c r="EF350" s="36"/>
      <c r="EG350" s="36"/>
      <c r="EH350" s="36"/>
      <c r="EI350" s="36"/>
      <c r="EJ350" s="36"/>
      <c r="EK350" s="36"/>
      <c r="EL350" s="36"/>
      <c r="EM350" s="36"/>
      <c r="EN350" s="36"/>
    </row>
    <row r="351" spans="1:144">
      <c r="A351" s="36"/>
      <c r="B351" s="36"/>
      <c r="C351" s="144"/>
      <c r="D351" s="144"/>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c r="CQ351" s="135"/>
      <c r="CR351" s="135"/>
      <c r="CU351" s="36"/>
      <c r="CV351" s="36"/>
      <c r="CW351" s="36"/>
      <c r="CX351" s="36"/>
      <c r="CY351" s="36"/>
      <c r="CZ351" s="36"/>
      <c r="DA351" s="36"/>
      <c r="DB351" s="36"/>
      <c r="DC351" s="36"/>
      <c r="DD351" s="36"/>
      <c r="DE351" s="36"/>
      <c r="DF351" s="36"/>
      <c r="DG351" s="36"/>
      <c r="DH351" s="36"/>
      <c r="DI351" s="36"/>
      <c r="DJ351" s="36"/>
      <c r="DK351" s="36"/>
      <c r="DL351" s="36"/>
      <c r="DM351" s="36"/>
      <c r="DN351" s="36"/>
      <c r="DO351" s="36"/>
      <c r="DP351" s="36"/>
      <c r="DQ351" s="36"/>
      <c r="DR351" s="36"/>
      <c r="DS351" s="36"/>
      <c r="DT351" s="36"/>
      <c r="DU351" s="36"/>
      <c r="DV351" s="36"/>
      <c r="DW351" s="36"/>
      <c r="DX351" s="36"/>
      <c r="DY351" s="36"/>
      <c r="DZ351" s="36"/>
      <c r="EA351" s="36"/>
      <c r="EB351" s="36"/>
      <c r="EC351" s="36"/>
      <c r="ED351" s="36"/>
      <c r="EE351" s="36"/>
      <c r="EF351" s="36"/>
      <c r="EG351" s="36"/>
      <c r="EH351" s="36"/>
      <c r="EI351" s="36"/>
      <c r="EJ351" s="36"/>
      <c r="EK351" s="36"/>
      <c r="EL351" s="36"/>
      <c r="EM351" s="36"/>
      <c r="EN351" s="36"/>
    </row>
    <row r="352" spans="1:144">
      <c r="A352" s="36"/>
      <c r="B352" s="36"/>
      <c r="C352" s="144"/>
      <c r="D352" s="144"/>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c r="AA352" s="135"/>
      <c r="AB352" s="135"/>
      <c r="AC352" s="135"/>
      <c r="AD352" s="135"/>
      <c r="AE352" s="135"/>
      <c r="AF352" s="135"/>
      <c r="AG352" s="135"/>
      <c r="AH352" s="135"/>
      <c r="AI352" s="135"/>
      <c r="AJ352" s="135"/>
      <c r="AK352" s="135"/>
      <c r="AL352" s="135"/>
      <c r="AM352" s="135"/>
      <c r="AN352" s="135"/>
      <c r="AO352" s="135"/>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c r="CQ352" s="135"/>
      <c r="CR352" s="135"/>
      <c r="CU352" s="36"/>
      <c r="CV352" s="36"/>
      <c r="CW352" s="36"/>
      <c r="CX352" s="36"/>
      <c r="CY352" s="36"/>
      <c r="CZ352" s="36"/>
      <c r="DA352" s="36"/>
      <c r="DB352" s="36"/>
      <c r="DC352" s="36"/>
      <c r="DD352" s="36"/>
      <c r="DE352" s="36"/>
      <c r="DF352" s="36"/>
      <c r="DG352" s="36"/>
      <c r="DH352" s="36"/>
      <c r="DI352" s="36"/>
      <c r="DJ352" s="36"/>
      <c r="DK352" s="36"/>
      <c r="DL352" s="36"/>
      <c r="DM352" s="36"/>
      <c r="DN352" s="36"/>
      <c r="DO352" s="36"/>
      <c r="DP352" s="36"/>
      <c r="DQ352" s="36"/>
      <c r="DR352" s="36"/>
      <c r="DS352" s="36"/>
      <c r="DT352" s="36"/>
      <c r="DU352" s="36"/>
      <c r="DV352" s="36"/>
      <c r="DW352" s="36"/>
      <c r="DX352" s="36"/>
      <c r="DY352" s="36"/>
      <c r="DZ352" s="36"/>
      <c r="EA352" s="36"/>
      <c r="EB352" s="36"/>
      <c r="EC352" s="36"/>
      <c r="ED352" s="36"/>
      <c r="EE352" s="36"/>
      <c r="EF352" s="36"/>
      <c r="EG352" s="36"/>
      <c r="EH352" s="36"/>
      <c r="EI352" s="36"/>
      <c r="EJ352" s="36"/>
      <c r="EK352" s="36"/>
      <c r="EL352" s="36"/>
      <c r="EM352" s="36"/>
      <c r="EN352" s="36"/>
    </row>
    <row r="353" spans="1:144">
      <c r="A353" s="36"/>
      <c r="B353" s="36"/>
      <c r="C353" s="144"/>
      <c r="D353" s="144"/>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c r="AA353" s="135"/>
      <c r="AB353" s="135"/>
      <c r="AC353" s="135"/>
      <c r="AD353" s="135"/>
      <c r="AE353" s="135"/>
      <c r="AF353" s="135"/>
      <c r="AG353" s="135"/>
      <c r="AH353" s="135"/>
      <c r="AI353" s="135"/>
      <c r="AJ353" s="135"/>
      <c r="AK353" s="135"/>
      <c r="AL353" s="135"/>
      <c r="AM353" s="135"/>
      <c r="AN353" s="135"/>
      <c r="AO353" s="135"/>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c r="CQ353" s="135"/>
      <c r="CR353" s="135"/>
      <c r="CU353" s="36"/>
      <c r="CV353" s="36"/>
      <c r="CW353" s="36"/>
      <c r="CX353" s="36"/>
      <c r="CY353" s="36"/>
      <c r="CZ353" s="36"/>
      <c r="DA353" s="36"/>
      <c r="DB353" s="36"/>
      <c r="DC353" s="36"/>
      <c r="DD353" s="36"/>
      <c r="DE353" s="36"/>
      <c r="DF353" s="36"/>
      <c r="DG353" s="36"/>
      <c r="DH353" s="36"/>
      <c r="DI353" s="36"/>
      <c r="DJ353" s="36"/>
      <c r="DK353" s="36"/>
      <c r="DL353" s="36"/>
      <c r="DM353" s="36"/>
      <c r="DN353" s="36"/>
      <c r="DO353" s="36"/>
      <c r="DP353" s="36"/>
      <c r="DQ353" s="36"/>
      <c r="DR353" s="36"/>
      <c r="DS353" s="36"/>
      <c r="DT353" s="36"/>
      <c r="DU353" s="36"/>
      <c r="DV353" s="36"/>
      <c r="DW353" s="36"/>
      <c r="DX353" s="36"/>
      <c r="DY353" s="36"/>
      <c r="DZ353" s="36"/>
      <c r="EA353" s="36"/>
      <c r="EB353" s="36"/>
      <c r="EC353" s="36"/>
      <c r="ED353" s="36"/>
      <c r="EE353" s="36"/>
      <c r="EF353" s="36"/>
      <c r="EG353" s="36"/>
      <c r="EH353" s="36"/>
      <c r="EI353" s="36"/>
      <c r="EJ353" s="36"/>
      <c r="EK353" s="36"/>
      <c r="EL353" s="36"/>
      <c r="EM353" s="36"/>
      <c r="EN353" s="36"/>
    </row>
    <row r="354" spans="1:144">
      <c r="A354" s="36"/>
      <c r="B354" s="36"/>
      <c r="C354" s="144"/>
      <c r="D354" s="144"/>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c r="AU354" s="135"/>
      <c r="AV354" s="135"/>
      <c r="AW354" s="135"/>
      <c r="AX354" s="135"/>
      <c r="AY354" s="135"/>
      <c r="AZ354" s="135"/>
      <c r="BA354" s="135"/>
      <c r="BB354" s="135"/>
      <c r="BC354" s="135"/>
      <c r="BD354" s="135"/>
      <c r="BE354" s="135"/>
      <c r="BF354" s="135"/>
      <c r="BG354" s="135"/>
      <c r="BH354" s="135"/>
      <c r="BI354" s="135"/>
      <c r="BJ354" s="135"/>
      <c r="BK354" s="135"/>
      <c r="BL354" s="135"/>
      <c r="BM354" s="135"/>
      <c r="BN354" s="135"/>
      <c r="BO354" s="135"/>
      <c r="BP354" s="135"/>
      <c r="BQ354" s="135"/>
      <c r="BR354" s="135"/>
      <c r="BS354" s="135"/>
      <c r="BT354" s="135"/>
      <c r="BU354" s="135"/>
      <c r="BV354" s="135"/>
      <c r="BW354" s="135"/>
      <c r="BX354" s="135"/>
      <c r="BY354" s="135"/>
      <c r="BZ354" s="135"/>
      <c r="CA354" s="135"/>
      <c r="CB354" s="135"/>
      <c r="CC354" s="135"/>
      <c r="CD354" s="135"/>
      <c r="CE354" s="135"/>
      <c r="CF354" s="135"/>
      <c r="CG354" s="135"/>
      <c r="CH354" s="135"/>
      <c r="CI354" s="135"/>
      <c r="CJ354" s="135"/>
      <c r="CK354" s="135"/>
      <c r="CL354" s="135"/>
      <c r="CM354" s="135"/>
      <c r="CN354" s="135"/>
      <c r="CO354" s="135"/>
      <c r="CP354" s="135"/>
      <c r="CQ354" s="135"/>
      <c r="CR354" s="135"/>
      <c r="CU354" s="36"/>
      <c r="CV354" s="36"/>
      <c r="CW354" s="36"/>
      <c r="CX354" s="36"/>
      <c r="CY354" s="36"/>
      <c r="CZ354" s="36"/>
      <c r="DA354" s="36"/>
      <c r="DB354" s="36"/>
      <c r="DC354" s="36"/>
      <c r="DD354" s="36"/>
      <c r="DE354" s="36"/>
      <c r="DF354" s="36"/>
      <c r="DG354" s="36"/>
      <c r="DH354" s="36"/>
      <c r="DI354" s="36"/>
      <c r="DJ354" s="36"/>
      <c r="DK354" s="36"/>
      <c r="DL354" s="36"/>
      <c r="DM354" s="36"/>
      <c r="DN354" s="36"/>
      <c r="DO354" s="36"/>
      <c r="DP354" s="36"/>
      <c r="DQ354" s="36"/>
      <c r="DR354" s="36"/>
      <c r="DS354" s="36"/>
      <c r="DT354" s="36"/>
      <c r="DU354" s="36"/>
      <c r="DV354" s="36"/>
      <c r="DW354" s="36"/>
      <c r="DX354" s="36"/>
      <c r="DY354" s="36"/>
      <c r="DZ354" s="36"/>
      <c r="EA354" s="36"/>
      <c r="EB354" s="36"/>
      <c r="EC354" s="36"/>
      <c r="ED354" s="36"/>
      <c r="EE354" s="36"/>
      <c r="EF354" s="36"/>
      <c r="EG354" s="36"/>
      <c r="EH354" s="36"/>
      <c r="EI354" s="36"/>
      <c r="EJ354" s="36"/>
      <c r="EK354" s="36"/>
      <c r="EL354" s="36"/>
      <c r="EM354" s="36"/>
      <c r="EN354" s="36"/>
    </row>
    <row r="355" spans="1:144">
      <c r="A355" s="36"/>
      <c r="B355" s="36"/>
      <c r="C355" s="144"/>
      <c r="D355" s="144"/>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135"/>
      <c r="AZ355" s="135"/>
      <c r="BA355" s="135"/>
      <c r="BB355" s="135"/>
      <c r="BC355" s="135"/>
      <c r="BD355" s="135"/>
      <c r="BE355" s="135"/>
      <c r="BF355" s="135"/>
      <c r="BG355" s="135"/>
      <c r="BH355" s="135"/>
      <c r="BI355" s="135"/>
      <c r="BJ355" s="135"/>
      <c r="BK355" s="135"/>
      <c r="BL355" s="135"/>
      <c r="BM355" s="135"/>
      <c r="BN355" s="135"/>
      <c r="BO355" s="135"/>
      <c r="BP355" s="135"/>
      <c r="BQ355" s="135"/>
      <c r="BR355" s="135"/>
      <c r="BS355" s="135"/>
      <c r="BT355" s="135"/>
      <c r="BU355" s="135"/>
      <c r="BV355" s="135"/>
      <c r="BW355" s="135"/>
      <c r="BX355" s="135"/>
      <c r="BY355" s="135"/>
      <c r="BZ355" s="135"/>
      <c r="CA355" s="135"/>
      <c r="CB355" s="135"/>
      <c r="CC355" s="135"/>
      <c r="CD355" s="135"/>
      <c r="CE355" s="135"/>
      <c r="CF355" s="135"/>
      <c r="CG355" s="135"/>
      <c r="CH355" s="135"/>
      <c r="CI355" s="135"/>
      <c r="CJ355" s="135"/>
      <c r="CK355" s="135"/>
      <c r="CL355" s="135"/>
      <c r="CM355" s="135"/>
      <c r="CN355" s="135"/>
      <c r="CO355" s="135"/>
      <c r="CP355" s="135"/>
      <c r="CQ355" s="135"/>
      <c r="CR355" s="135"/>
      <c r="CU355" s="36"/>
      <c r="CV355" s="36"/>
      <c r="CW355" s="36"/>
      <c r="CX355" s="36"/>
      <c r="CY355" s="36"/>
      <c r="CZ355" s="36"/>
      <c r="DA355" s="36"/>
      <c r="DB355" s="36"/>
      <c r="DC355" s="36"/>
      <c r="DD355" s="36"/>
      <c r="DE355" s="36"/>
      <c r="DF355" s="36"/>
      <c r="DG355" s="36"/>
      <c r="DH355" s="36"/>
      <c r="DI355" s="36"/>
      <c r="DJ355" s="36"/>
      <c r="DK355" s="36"/>
      <c r="DL355" s="36"/>
      <c r="DM355" s="36"/>
      <c r="DN355" s="36"/>
      <c r="DO355" s="36"/>
      <c r="DP355" s="36"/>
      <c r="DQ355" s="36"/>
      <c r="DR355" s="36"/>
      <c r="DS355" s="36"/>
      <c r="DT355" s="36"/>
      <c r="DU355" s="36"/>
      <c r="DV355" s="36"/>
      <c r="DW355" s="36"/>
      <c r="DX355" s="36"/>
      <c r="DY355" s="36"/>
      <c r="DZ355" s="36"/>
      <c r="EA355" s="36"/>
      <c r="EB355" s="36"/>
      <c r="EC355" s="36"/>
      <c r="ED355" s="36"/>
      <c r="EE355" s="36"/>
      <c r="EF355" s="36"/>
      <c r="EG355" s="36"/>
      <c r="EH355" s="36"/>
      <c r="EI355" s="36"/>
      <c r="EJ355" s="36"/>
      <c r="EK355" s="36"/>
      <c r="EL355" s="36"/>
      <c r="EM355" s="36"/>
      <c r="EN355" s="36"/>
    </row>
    <row r="356" spans="1:144">
      <c r="A356" s="36"/>
      <c r="B356" s="36"/>
      <c r="C356" s="144"/>
      <c r="D356" s="144"/>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c r="AA356" s="135"/>
      <c r="AB356" s="135"/>
      <c r="AC356" s="135"/>
      <c r="AD356" s="135"/>
      <c r="AE356" s="135"/>
      <c r="AF356" s="135"/>
      <c r="AG356" s="135"/>
      <c r="AH356" s="135"/>
      <c r="AI356" s="135"/>
      <c r="AJ356" s="135"/>
      <c r="AK356" s="135"/>
      <c r="AL356" s="135"/>
      <c r="AM356" s="135"/>
      <c r="AN356" s="135"/>
      <c r="AO356" s="135"/>
      <c r="AP356" s="135"/>
      <c r="AQ356" s="135"/>
      <c r="AR356" s="135"/>
      <c r="AS356" s="135"/>
      <c r="AT356" s="135"/>
      <c r="AU356" s="135"/>
      <c r="AV356" s="135"/>
      <c r="AW356" s="135"/>
      <c r="AX356" s="135"/>
      <c r="AY356" s="135"/>
      <c r="AZ356" s="135"/>
      <c r="BA356" s="135"/>
      <c r="BB356" s="135"/>
      <c r="BC356" s="135"/>
      <c r="BD356" s="135"/>
      <c r="BE356" s="135"/>
      <c r="BF356" s="135"/>
      <c r="BG356" s="135"/>
      <c r="BH356" s="135"/>
      <c r="BI356" s="135"/>
      <c r="BJ356" s="135"/>
      <c r="BK356" s="135"/>
      <c r="BL356" s="135"/>
      <c r="BM356" s="135"/>
      <c r="BN356" s="135"/>
      <c r="BO356" s="135"/>
      <c r="BP356" s="135"/>
      <c r="BQ356" s="135"/>
      <c r="BR356" s="135"/>
      <c r="BS356" s="135"/>
      <c r="BT356" s="135"/>
      <c r="BU356" s="135"/>
      <c r="BV356" s="135"/>
      <c r="BW356" s="135"/>
      <c r="BX356" s="135"/>
      <c r="BY356" s="135"/>
      <c r="BZ356" s="135"/>
      <c r="CA356" s="135"/>
      <c r="CB356" s="135"/>
      <c r="CC356" s="135"/>
      <c r="CD356" s="135"/>
      <c r="CE356" s="135"/>
      <c r="CF356" s="135"/>
      <c r="CG356" s="135"/>
      <c r="CH356" s="135"/>
      <c r="CI356" s="135"/>
      <c r="CJ356" s="135"/>
      <c r="CK356" s="135"/>
      <c r="CL356" s="135"/>
      <c r="CM356" s="135"/>
      <c r="CN356" s="135"/>
      <c r="CO356" s="135"/>
      <c r="CP356" s="135"/>
      <c r="CQ356" s="135"/>
      <c r="CR356" s="135"/>
      <c r="CU356" s="36"/>
      <c r="CV356" s="36"/>
      <c r="CW356" s="36"/>
      <c r="CX356" s="36"/>
      <c r="CY356" s="36"/>
      <c r="CZ356" s="36"/>
      <c r="DA356" s="36"/>
      <c r="DB356" s="36"/>
      <c r="DC356" s="36"/>
      <c r="DD356" s="36"/>
      <c r="DE356" s="36"/>
      <c r="DF356" s="36"/>
      <c r="DG356" s="36"/>
      <c r="DH356" s="36"/>
      <c r="DI356" s="36"/>
      <c r="DJ356" s="36"/>
      <c r="DK356" s="36"/>
      <c r="DL356" s="36"/>
      <c r="DM356" s="36"/>
      <c r="DN356" s="36"/>
      <c r="DO356" s="36"/>
      <c r="DP356" s="36"/>
      <c r="DQ356" s="36"/>
      <c r="DR356" s="36"/>
      <c r="DS356" s="36"/>
      <c r="DT356" s="36"/>
      <c r="DU356" s="36"/>
      <c r="DV356" s="36"/>
      <c r="DW356" s="36"/>
      <c r="DX356" s="36"/>
      <c r="DY356" s="36"/>
      <c r="DZ356" s="36"/>
      <c r="EA356" s="36"/>
      <c r="EB356" s="36"/>
      <c r="EC356" s="36"/>
      <c r="ED356" s="36"/>
      <c r="EE356" s="36"/>
      <c r="EF356" s="36"/>
      <c r="EG356" s="36"/>
      <c r="EH356" s="36"/>
      <c r="EI356" s="36"/>
      <c r="EJ356" s="36"/>
      <c r="EK356" s="36"/>
      <c r="EL356" s="36"/>
      <c r="EM356" s="36"/>
      <c r="EN356" s="36"/>
    </row>
    <row r="357" spans="1:144">
      <c r="A357" s="36"/>
      <c r="B357" s="36"/>
      <c r="C357" s="144"/>
      <c r="D357" s="144"/>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c r="AA357" s="135"/>
      <c r="AB357" s="135"/>
      <c r="AC357" s="135"/>
      <c r="AD357" s="135"/>
      <c r="AE357" s="135"/>
      <c r="AF357" s="135"/>
      <c r="AG357" s="135"/>
      <c r="AH357" s="135"/>
      <c r="AI357" s="135"/>
      <c r="AJ357" s="135"/>
      <c r="AK357" s="135"/>
      <c r="AL357" s="135"/>
      <c r="AM357" s="135"/>
      <c r="AN357" s="135"/>
      <c r="AO357" s="135"/>
      <c r="AP357" s="135"/>
      <c r="AQ357" s="135"/>
      <c r="AR357" s="135"/>
      <c r="AS357" s="135"/>
      <c r="AT357" s="135"/>
      <c r="AU357" s="135"/>
      <c r="AV357" s="135"/>
      <c r="AW357" s="135"/>
      <c r="AX357" s="135"/>
      <c r="AY357" s="135"/>
      <c r="AZ357" s="135"/>
      <c r="BA357" s="135"/>
      <c r="BB357" s="135"/>
      <c r="BC357" s="135"/>
      <c r="BD357" s="135"/>
      <c r="BE357" s="135"/>
      <c r="BF357" s="135"/>
      <c r="BG357" s="135"/>
      <c r="BH357" s="135"/>
      <c r="BI357" s="135"/>
      <c r="BJ357" s="135"/>
      <c r="BK357" s="135"/>
      <c r="BL357" s="135"/>
      <c r="BM357" s="135"/>
      <c r="BN357" s="135"/>
      <c r="BO357" s="135"/>
      <c r="BP357" s="135"/>
      <c r="BQ357" s="135"/>
      <c r="BR357" s="135"/>
      <c r="BS357" s="135"/>
      <c r="BT357" s="135"/>
      <c r="BU357" s="135"/>
      <c r="BV357" s="135"/>
      <c r="BW357" s="135"/>
      <c r="BX357" s="135"/>
      <c r="BY357" s="135"/>
      <c r="BZ357" s="135"/>
      <c r="CA357" s="135"/>
      <c r="CB357" s="135"/>
      <c r="CC357" s="135"/>
      <c r="CD357" s="135"/>
      <c r="CE357" s="135"/>
      <c r="CF357" s="135"/>
      <c r="CG357" s="135"/>
      <c r="CH357" s="135"/>
      <c r="CI357" s="135"/>
      <c r="CJ357" s="135"/>
      <c r="CK357" s="135"/>
      <c r="CL357" s="135"/>
      <c r="CM357" s="135"/>
      <c r="CN357" s="135"/>
      <c r="CO357" s="135"/>
      <c r="CP357" s="135"/>
      <c r="CQ357" s="135"/>
      <c r="CR357" s="135"/>
      <c r="CU357" s="36"/>
      <c r="CV357" s="36"/>
      <c r="CW357" s="36"/>
      <c r="CX357" s="36"/>
      <c r="CY357" s="36"/>
      <c r="CZ357" s="36"/>
      <c r="DA357" s="36"/>
      <c r="DB357" s="36"/>
      <c r="DC357" s="36"/>
      <c r="DD357" s="36"/>
      <c r="DE357" s="36"/>
      <c r="DF357" s="36"/>
      <c r="DG357" s="36"/>
      <c r="DH357" s="36"/>
      <c r="DI357" s="36"/>
      <c r="DJ357" s="36"/>
      <c r="DK357" s="36"/>
      <c r="DL357" s="36"/>
      <c r="DM357" s="36"/>
      <c r="DN357" s="36"/>
      <c r="DO357" s="36"/>
      <c r="DP357" s="36"/>
      <c r="DQ357" s="36"/>
      <c r="DR357" s="36"/>
      <c r="DS357" s="36"/>
      <c r="DT357" s="36"/>
      <c r="DU357" s="36"/>
      <c r="DV357" s="36"/>
      <c r="DW357" s="36"/>
      <c r="DX357" s="36"/>
      <c r="DY357" s="36"/>
      <c r="DZ357" s="36"/>
      <c r="EA357" s="36"/>
      <c r="EB357" s="36"/>
      <c r="EC357" s="36"/>
      <c r="ED357" s="36"/>
      <c r="EE357" s="36"/>
      <c r="EF357" s="36"/>
      <c r="EG357" s="36"/>
      <c r="EH357" s="36"/>
      <c r="EI357" s="36"/>
      <c r="EJ357" s="36"/>
      <c r="EK357" s="36"/>
      <c r="EL357" s="36"/>
      <c r="EM357" s="36"/>
      <c r="EN357" s="36"/>
    </row>
    <row r="358" spans="1:144">
      <c r="A358" s="36"/>
      <c r="B358" s="36"/>
      <c r="C358" s="144"/>
      <c r="D358" s="144"/>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135"/>
      <c r="AU358" s="135"/>
      <c r="AV358" s="135"/>
      <c r="AW358" s="135"/>
      <c r="AX358" s="135"/>
      <c r="AY358" s="135"/>
      <c r="AZ358" s="135"/>
      <c r="BA358" s="135"/>
      <c r="BB358" s="135"/>
      <c r="BC358" s="135"/>
      <c r="BD358" s="135"/>
      <c r="BE358" s="135"/>
      <c r="BF358" s="135"/>
      <c r="BG358" s="135"/>
      <c r="BH358" s="135"/>
      <c r="BI358" s="135"/>
      <c r="BJ358" s="135"/>
      <c r="BK358" s="135"/>
      <c r="BL358" s="135"/>
      <c r="BM358" s="135"/>
      <c r="BN358" s="135"/>
      <c r="BO358" s="135"/>
      <c r="BP358" s="135"/>
      <c r="BQ358" s="135"/>
      <c r="BR358" s="135"/>
      <c r="BS358" s="135"/>
      <c r="BT358" s="135"/>
      <c r="BU358" s="135"/>
      <c r="BV358" s="135"/>
      <c r="BW358" s="135"/>
      <c r="BX358" s="135"/>
      <c r="BY358" s="135"/>
      <c r="BZ358" s="135"/>
      <c r="CA358" s="135"/>
      <c r="CB358" s="135"/>
      <c r="CC358" s="135"/>
      <c r="CD358" s="135"/>
      <c r="CE358" s="135"/>
      <c r="CF358" s="135"/>
      <c r="CG358" s="135"/>
      <c r="CH358" s="135"/>
      <c r="CI358" s="135"/>
      <c r="CJ358" s="135"/>
      <c r="CK358" s="135"/>
      <c r="CL358" s="135"/>
      <c r="CM358" s="135"/>
      <c r="CN358" s="135"/>
      <c r="CO358" s="135"/>
      <c r="CP358" s="135"/>
      <c r="CQ358" s="135"/>
      <c r="CR358" s="135"/>
      <c r="CU358" s="36"/>
      <c r="CV358" s="36"/>
      <c r="CW358" s="36"/>
      <c r="CX358" s="36"/>
      <c r="CY358" s="36"/>
      <c r="CZ358" s="36"/>
      <c r="DA358" s="36"/>
      <c r="DB358" s="36"/>
      <c r="DC358" s="36"/>
      <c r="DD358" s="36"/>
      <c r="DE358" s="36"/>
      <c r="DF358" s="36"/>
      <c r="DG358" s="36"/>
      <c r="DH358" s="36"/>
      <c r="DI358" s="36"/>
      <c r="DJ358" s="36"/>
      <c r="DK358" s="36"/>
      <c r="DL358" s="36"/>
      <c r="DM358" s="36"/>
      <c r="DN358" s="36"/>
      <c r="DO358" s="36"/>
      <c r="DP358" s="36"/>
      <c r="DQ358" s="36"/>
      <c r="DR358" s="36"/>
      <c r="DS358" s="36"/>
      <c r="DT358" s="36"/>
      <c r="DU358" s="36"/>
      <c r="DV358" s="36"/>
      <c r="DW358" s="36"/>
      <c r="DX358" s="36"/>
      <c r="DY358" s="36"/>
      <c r="DZ358" s="36"/>
      <c r="EA358" s="36"/>
      <c r="EB358" s="36"/>
      <c r="EC358" s="36"/>
      <c r="ED358" s="36"/>
      <c r="EE358" s="36"/>
      <c r="EF358" s="36"/>
      <c r="EG358" s="36"/>
      <c r="EH358" s="36"/>
      <c r="EI358" s="36"/>
      <c r="EJ358" s="36"/>
      <c r="EK358" s="36"/>
      <c r="EL358" s="36"/>
      <c r="EM358" s="36"/>
      <c r="EN358" s="36"/>
    </row>
    <row r="359" spans="1:144">
      <c r="A359" s="36"/>
      <c r="B359" s="36"/>
      <c r="C359" s="144"/>
      <c r="D359" s="144"/>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135"/>
      <c r="AZ359" s="135"/>
      <c r="BA359" s="135"/>
      <c r="BB359" s="135"/>
      <c r="BC359" s="135"/>
      <c r="BD359" s="135"/>
      <c r="BE359" s="135"/>
      <c r="BF359" s="135"/>
      <c r="BG359" s="135"/>
      <c r="BH359" s="135"/>
      <c r="BI359" s="135"/>
      <c r="BJ359" s="135"/>
      <c r="BK359" s="135"/>
      <c r="BL359" s="135"/>
      <c r="BM359" s="135"/>
      <c r="BN359" s="135"/>
      <c r="BO359" s="135"/>
      <c r="BP359" s="135"/>
      <c r="BQ359" s="135"/>
      <c r="BR359" s="135"/>
      <c r="BS359" s="135"/>
      <c r="BT359" s="135"/>
      <c r="BU359" s="135"/>
      <c r="BV359" s="135"/>
      <c r="BW359" s="135"/>
      <c r="BX359" s="135"/>
      <c r="BY359" s="135"/>
      <c r="BZ359" s="135"/>
      <c r="CA359" s="135"/>
      <c r="CB359" s="135"/>
      <c r="CC359" s="135"/>
      <c r="CD359" s="135"/>
      <c r="CE359" s="135"/>
      <c r="CF359" s="135"/>
      <c r="CG359" s="135"/>
      <c r="CH359" s="135"/>
      <c r="CI359" s="135"/>
      <c r="CJ359" s="135"/>
      <c r="CK359" s="135"/>
      <c r="CL359" s="135"/>
      <c r="CM359" s="135"/>
      <c r="CN359" s="135"/>
      <c r="CO359" s="135"/>
      <c r="CP359" s="135"/>
      <c r="CQ359" s="135"/>
      <c r="CR359" s="135"/>
      <c r="CU359" s="36"/>
      <c r="CV359" s="36"/>
      <c r="CW359" s="36"/>
      <c r="CX359" s="36"/>
      <c r="CY359" s="36"/>
      <c r="CZ359" s="36"/>
      <c r="DA359" s="36"/>
      <c r="DB359" s="36"/>
      <c r="DC359" s="36"/>
      <c r="DD359" s="36"/>
      <c r="DE359" s="36"/>
      <c r="DF359" s="36"/>
      <c r="DG359" s="36"/>
      <c r="DH359" s="36"/>
      <c r="DI359" s="36"/>
      <c r="DJ359" s="36"/>
      <c r="DK359" s="36"/>
      <c r="DL359" s="36"/>
      <c r="DM359" s="36"/>
      <c r="DN359" s="36"/>
      <c r="DO359" s="36"/>
      <c r="DP359" s="36"/>
      <c r="DQ359" s="36"/>
      <c r="DR359" s="36"/>
      <c r="DS359" s="36"/>
      <c r="DT359" s="36"/>
      <c r="DU359" s="36"/>
      <c r="DV359" s="36"/>
      <c r="DW359" s="36"/>
      <c r="DX359" s="36"/>
      <c r="DY359" s="36"/>
      <c r="DZ359" s="36"/>
      <c r="EA359" s="36"/>
      <c r="EB359" s="36"/>
      <c r="EC359" s="36"/>
      <c r="ED359" s="36"/>
      <c r="EE359" s="36"/>
      <c r="EF359" s="36"/>
      <c r="EG359" s="36"/>
      <c r="EH359" s="36"/>
      <c r="EI359" s="36"/>
      <c r="EJ359" s="36"/>
      <c r="EK359" s="36"/>
      <c r="EL359" s="36"/>
      <c r="EM359" s="36"/>
      <c r="EN359" s="36"/>
    </row>
    <row r="360" spans="1:144">
      <c r="A360" s="36"/>
      <c r="B360" s="36"/>
      <c r="C360" s="144"/>
      <c r="D360" s="144"/>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c r="AU360" s="135"/>
      <c r="AV360" s="135"/>
      <c r="AW360" s="135"/>
      <c r="AX360" s="135"/>
      <c r="AY360" s="135"/>
      <c r="AZ360" s="135"/>
      <c r="BA360" s="135"/>
      <c r="BB360" s="135"/>
      <c r="BC360" s="135"/>
      <c r="BD360" s="135"/>
      <c r="BE360" s="135"/>
      <c r="BF360" s="135"/>
      <c r="BG360" s="135"/>
      <c r="BH360" s="135"/>
      <c r="BI360" s="135"/>
      <c r="BJ360" s="135"/>
      <c r="BK360" s="135"/>
      <c r="BL360" s="135"/>
      <c r="BM360" s="135"/>
      <c r="BN360" s="135"/>
      <c r="BO360" s="135"/>
      <c r="BP360" s="135"/>
      <c r="BQ360" s="135"/>
      <c r="BR360" s="135"/>
      <c r="BS360" s="135"/>
      <c r="BT360" s="135"/>
      <c r="BU360" s="135"/>
      <c r="BV360" s="135"/>
      <c r="BW360" s="135"/>
      <c r="BX360" s="135"/>
      <c r="BY360" s="135"/>
      <c r="BZ360" s="135"/>
      <c r="CA360" s="135"/>
      <c r="CB360" s="135"/>
      <c r="CC360" s="135"/>
      <c r="CD360" s="135"/>
      <c r="CE360" s="135"/>
      <c r="CF360" s="135"/>
      <c r="CG360" s="135"/>
      <c r="CH360" s="135"/>
      <c r="CI360" s="135"/>
      <c r="CJ360" s="135"/>
      <c r="CK360" s="135"/>
      <c r="CL360" s="135"/>
      <c r="CM360" s="135"/>
      <c r="CN360" s="135"/>
      <c r="CO360" s="135"/>
      <c r="CP360" s="135"/>
      <c r="CQ360" s="135"/>
      <c r="CR360" s="135"/>
      <c r="CU360" s="36"/>
      <c r="CV360" s="36"/>
      <c r="CW360" s="36"/>
      <c r="CX360" s="36"/>
      <c r="CY360" s="36"/>
      <c r="CZ360" s="36"/>
      <c r="DA360" s="36"/>
      <c r="DB360" s="36"/>
      <c r="DC360" s="36"/>
      <c r="DD360" s="36"/>
      <c r="DE360" s="36"/>
      <c r="DF360" s="36"/>
      <c r="DG360" s="36"/>
      <c r="DH360" s="36"/>
      <c r="DI360" s="36"/>
      <c r="DJ360" s="36"/>
      <c r="DK360" s="36"/>
      <c r="DL360" s="36"/>
      <c r="DM360" s="36"/>
      <c r="DN360" s="36"/>
      <c r="DO360" s="36"/>
      <c r="DP360" s="36"/>
      <c r="DQ360" s="36"/>
      <c r="DR360" s="36"/>
      <c r="DS360" s="36"/>
      <c r="DT360" s="36"/>
      <c r="DU360" s="36"/>
      <c r="DV360" s="36"/>
      <c r="DW360" s="36"/>
      <c r="DX360" s="36"/>
      <c r="DY360" s="36"/>
      <c r="DZ360" s="36"/>
      <c r="EA360" s="36"/>
      <c r="EB360" s="36"/>
      <c r="EC360" s="36"/>
      <c r="ED360" s="36"/>
      <c r="EE360" s="36"/>
      <c r="EF360" s="36"/>
      <c r="EG360" s="36"/>
      <c r="EH360" s="36"/>
      <c r="EI360" s="36"/>
      <c r="EJ360" s="36"/>
      <c r="EK360" s="36"/>
      <c r="EL360" s="36"/>
      <c r="EM360" s="36"/>
      <c r="EN360" s="36"/>
    </row>
    <row r="361" spans="1:144">
      <c r="A361" s="36"/>
      <c r="B361" s="36"/>
      <c r="C361" s="144"/>
      <c r="D361" s="144"/>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c r="AA361" s="135"/>
      <c r="AB361" s="135"/>
      <c r="AC361" s="135"/>
      <c r="AD361" s="135"/>
      <c r="AE361" s="135"/>
      <c r="AF361" s="135"/>
      <c r="AG361" s="135"/>
      <c r="AH361" s="135"/>
      <c r="AI361" s="135"/>
      <c r="AJ361" s="135"/>
      <c r="AK361" s="135"/>
      <c r="AL361" s="135"/>
      <c r="AM361" s="135"/>
      <c r="AN361" s="135"/>
      <c r="AO361" s="135"/>
      <c r="AP361" s="135"/>
      <c r="AQ361" s="135"/>
      <c r="AR361" s="135"/>
      <c r="AS361" s="135"/>
      <c r="AT361" s="135"/>
      <c r="AU361" s="135"/>
      <c r="AV361" s="135"/>
      <c r="AW361" s="135"/>
      <c r="AX361" s="135"/>
      <c r="AY361" s="135"/>
      <c r="AZ361" s="135"/>
      <c r="BA361" s="135"/>
      <c r="BB361" s="135"/>
      <c r="BC361" s="135"/>
      <c r="BD361" s="135"/>
      <c r="BE361" s="135"/>
      <c r="BF361" s="135"/>
      <c r="BG361" s="135"/>
      <c r="BH361" s="135"/>
      <c r="BI361" s="135"/>
      <c r="BJ361" s="135"/>
      <c r="BK361" s="135"/>
      <c r="BL361" s="135"/>
      <c r="BM361" s="135"/>
      <c r="BN361" s="135"/>
      <c r="BO361" s="135"/>
      <c r="BP361" s="135"/>
      <c r="BQ361" s="135"/>
      <c r="BR361" s="135"/>
      <c r="BS361" s="135"/>
      <c r="BT361" s="135"/>
      <c r="BU361" s="135"/>
      <c r="BV361" s="135"/>
      <c r="BW361" s="135"/>
      <c r="BX361" s="135"/>
      <c r="BY361" s="135"/>
      <c r="BZ361" s="135"/>
      <c r="CA361" s="135"/>
      <c r="CB361" s="135"/>
      <c r="CC361" s="135"/>
      <c r="CD361" s="135"/>
      <c r="CE361" s="135"/>
      <c r="CF361" s="135"/>
      <c r="CG361" s="135"/>
      <c r="CH361" s="135"/>
      <c r="CI361" s="135"/>
      <c r="CJ361" s="135"/>
      <c r="CK361" s="135"/>
      <c r="CL361" s="135"/>
      <c r="CM361" s="135"/>
      <c r="CN361" s="135"/>
      <c r="CO361" s="135"/>
      <c r="CP361" s="135"/>
      <c r="CQ361" s="135"/>
      <c r="CR361" s="135"/>
      <c r="CU361" s="36"/>
      <c r="CV361" s="36"/>
      <c r="CW361" s="36"/>
      <c r="CX361" s="36"/>
      <c r="CY361" s="36"/>
      <c r="CZ361" s="36"/>
      <c r="DA361" s="36"/>
      <c r="DB361" s="36"/>
      <c r="DC361" s="36"/>
      <c r="DD361" s="36"/>
      <c r="DE361" s="36"/>
      <c r="DF361" s="36"/>
      <c r="DG361" s="36"/>
      <c r="DH361" s="36"/>
      <c r="DI361" s="36"/>
      <c r="DJ361" s="36"/>
      <c r="DK361" s="36"/>
      <c r="DL361" s="36"/>
      <c r="DM361" s="36"/>
      <c r="DN361" s="36"/>
      <c r="DO361" s="36"/>
      <c r="DP361" s="36"/>
      <c r="DQ361" s="36"/>
      <c r="DR361" s="36"/>
      <c r="DS361" s="36"/>
      <c r="DT361" s="36"/>
      <c r="DU361" s="36"/>
      <c r="DV361" s="36"/>
      <c r="DW361" s="36"/>
      <c r="DX361" s="36"/>
      <c r="DY361" s="36"/>
      <c r="DZ361" s="36"/>
      <c r="EA361" s="36"/>
      <c r="EB361" s="36"/>
      <c r="EC361" s="36"/>
      <c r="ED361" s="36"/>
      <c r="EE361" s="36"/>
      <c r="EF361" s="36"/>
      <c r="EG361" s="36"/>
      <c r="EH361" s="36"/>
      <c r="EI361" s="36"/>
      <c r="EJ361" s="36"/>
      <c r="EK361" s="36"/>
      <c r="EL361" s="36"/>
      <c r="EM361" s="36"/>
      <c r="EN361" s="36"/>
    </row>
    <row r="362" spans="1:144">
      <c r="A362" s="36"/>
      <c r="B362" s="36"/>
      <c r="C362" s="144"/>
      <c r="D362" s="144"/>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c r="AA362" s="135"/>
      <c r="AB362" s="135"/>
      <c r="AC362" s="135"/>
      <c r="AD362" s="135"/>
      <c r="AE362" s="135"/>
      <c r="AF362" s="135"/>
      <c r="AG362" s="135"/>
      <c r="AH362" s="135"/>
      <c r="AI362" s="135"/>
      <c r="AJ362" s="135"/>
      <c r="AK362" s="135"/>
      <c r="AL362" s="135"/>
      <c r="AM362" s="135"/>
      <c r="AN362" s="135"/>
      <c r="AO362" s="135"/>
      <c r="AP362" s="135"/>
      <c r="AQ362" s="135"/>
      <c r="AR362" s="135"/>
      <c r="AS362" s="135"/>
      <c r="AT362" s="135"/>
      <c r="AU362" s="135"/>
      <c r="AV362" s="135"/>
      <c r="AW362" s="135"/>
      <c r="AX362" s="135"/>
      <c r="AY362" s="135"/>
      <c r="AZ362" s="135"/>
      <c r="BA362" s="135"/>
      <c r="BB362" s="135"/>
      <c r="BC362" s="135"/>
      <c r="BD362" s="135"/>
      <c r="BE362" s="135"/>
      <c r="BF362" s="135"/>
      <c r="BG362" s="135"/>
      <c r="BH362" s="135"/>
      <c r="BI362" s="135"/>
      <c r="BJ362" s="135"/>
      <c r="BK362" s="135"/>
      <c r="BL362" s="135"/>
      <c r="BM362" s="135"/>
      <c r="BN362" s="135"/>
      <c r="BO362" s="135"/>
      <c r="BP362" s="135"/>
      <c r="BQ362" s="135"/>
      <c r="BR362" s="135"/>
      <c r="BS362" s="135"/>
      <c r="BT362" s="135"/>
      <c r="BU362" s="135"/>
      <c r="BV362" s="135"/>
      <c r="BW362" s="135"/>
      <c r="BX362" s="135"/>
      <c r="BY362" s="135"/>
      <c r="BZ362" s="135"/>
      <c r="CA362" s="135"/>
      <c r="CB362" s="135"/>
      <c r="CC362" s="135"/>
      <c r="CD362" s="135"/>
      <c r="CE362" s="135"/>
      <c r="CF362" s="135"/>
      <c r="CG362" s="135"/>
      <c r="CH362" s="135"/>
      <c r="CI362" s="135"/>
      <c r="CJ362" s="135"/>
      <c r="CK362" s="135"/>
      <c r="CL362" s="135"/>
      <c r="CM362" s="135"/>
      <c r="CN362" s="135"/>
      <c r="CO362" s="135"/>
      <c r="CP362" s="135"/>
      <c r="CQ362" s="135"/>
      <c r="CR362" s="135"/>
      <c r="CU362" s="36"/>
      <c r="CV362" s="36"/>
      <c r="CW362" s="36"/>
      <c r="CX362" s="36"/>
      <c r="CY362" s="36"/>
      <c r="CZ362" s="36"/>
      <c r="DA362" s="36"/>
      <c r="DB362" s="36"/>
      <c r="DC362" s="36"/>
      <c r="DD362" s="36"/>
      <c r="DE362" s="36"/>
      <c r="DF362" s="36"/>
      <c r="DG362" s="36"/>
      <c r="DH362" s="36"/>
      <c r="DI362" s="36"/>
      <c r="DJ362" s="36"/>
      <c r="DK362" s="36"/>
      <c r="DL362" s="36"/>
      <c r="DM362" s="36"/>
      <c r="DN362" s="36"/>
      <c r="DO362" s="36"/>
      <c r="DP362" s="36"/>
      <c r="DQ362" s="36"/>
      <c r="DR362" s="36"/>
      <c r="DS362" s="36"/>
      <c r="DT362" s="36"/>
      <c r="DU362" s="36"/>
      <c r="DV362" s="36"/>
      <c r="DW362" s="36"/>
      <c r="DX362" s="36"/>
      <c r="DY362" s="36"/>
      <c r="DZ362" s="36"/>
      <c r="EA362" s="36"/>
      <c r="EB362" s="36"/>
      <c r="EC362" s="36"/>
      <c r="ED362" s="36"/>
      <c r="EE362" s="36"/>
      <c r="EF362" s="36"/>
      <c r="EG362" s="36"/>
      <c r="EH362" s="36"/>
      <c r="EI362" s="36"/>
      <c r="EJ362" s="36"/>
      <c r="EK362" s="36"/>
      <c r="EL362" s="36"/>
      <c r="EM362" s="36"/>
      <c r="EN362" s="36"/>
    </row>
    <row r="363" spans="1:144">
      <c r="A363" s="36"/>
      <c r="B363" s="36"/>
      <c r="C363" s="144"/>
      <c r="D363" s="144"/>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c r="AA363" s="135"/>
      <c r="AB363" s="135"/>
      <c r="AC363" s="135"/>
      <c r="AD363" s="135"/>
      <c r="AE363" s="135"/>
      <c r="AF363" s="135"/>
      <c r="AG363" s="135"/>
      <c r="AH363" s="135"/>
      <c r="AI363" s="135"/>
      <c r="AJ363" s="135"/>
      <c r="AK363" s="135"/>
      <c r="AL363" s="135"/>
      <c r="AM363" s="135"/>
      <c r="AN363" s="135"/>
      <c r="AO363" s="135"/>
      <c r="AP363" s="135"/>
      <c r="AQ363" s="135"/>
      <c r="AR363" s="135"/>
      <c r="AS363" s="135"/>
      <c r="AT363" s="135"/>
      <c r="AU363" s="135"/>
      <c r="AV363" s="135"/>
      <c r="AW363" s="135"/>
      <c r="AX363" s="135"/>
      <c r="AY363" s="135"/>
      <c r="AZ363" s="135"/>
      <c r="BA363" s="135"/>
      <c r="BB363" s="135"/>
      <c r="BC363" s="135"/>
      <c r="BD363" s="135"/>
      <c r="BE363" s="135"/>
      <c r="BF363" s="135"/>
      <c r="BG363" s="135"/>
      <c r="BH363" s="135"/>
      <c r="BI363" s="135"/>
      <c r="BJ363" s="135"/>
      <c r="BK363" s="135"/>
      <c r="BL363" s="135"/>
      <c r="BM363" s="135"/>
      <c r="BN363" s="135"/>
      <c r="BO363" s="135"/>
      <c r="BP363" s="135"/>
      <c r="BQ363" s="135"/>
      <c r="BR363" s="135"/>
      <c r="BS363" s="135"/>
      <c r="BT363" s="135"/>
      <c r="BU363" s="135"/>
      <c r="BV363" s="135"/>
      <c r="BW363" s="135"/>
      <c r="BX363" s="135"/>
      <c r="BY363" s="135"/>
      <c r="BZ363" s="135"/>
      <c r="CA363" s="135"/>
      <c r="CB363" s="135"/>
      <c r="CC363" s="135"/>
      <c r="CD363" s="135"/>
      <c r="CE363" s="135"/>
      <c r="CF363" s="135"/>
      <c r="CG363" s="135"/>
      <c r="CH363" s="135"/>
      <c r="CI363" s="135"/>
      <c r="CJ363" s="135"/>
      <c r="CK363" s="135"/>
      <c r="CL363" s="135"/>
      <c r="CM363" s="135"/>
      <c r="CN363" s="135"/>
      <c r="CO363" s="135"/>
      <c r="CP363" s="135"/>
      <c r="CQ363" s="135"/>
      <c r="CR363" s="135"/>
      <c r="CU363" s="36"/>
      <c r="CV363" s="36"/>
      <c r="CW363" s="36"/>
      <c r="CX363" s="36"/>
      <c r="CY363" s="36"/>
      <c r="CZ363" s="36"/>
      <c r="DA363" s="36"/>
      <c r="DB363" s="36"/>
      <c r="DC363" s="36"/>
      <c r="DD363" s="36"/>
      <c r="DE363" s="36"/>
      <c r="DF363" s="36"/>
      <c r="DG363" s="36"/>
      <c r="DH363" s="36"/>
      <c r="DI363" s="36"/>
      <c r="DJ363" s="36"/>
      <c r="DK363" s="36"/>
      <c r="DL363" s="36"/>
      <c r="DM363" s="36"/>
      <c r="DN363" s="36"/>
      <c r="DO363" s="36"/>
      <c r="DP363" s="36"/>
      <c r="DQ363" s="36"/>
      <c r="DR363" s="36"/>
      <c r="DS363" s="36"/>
      <c r="DT363" s="36"/>
      <c r="DU363" s="36"/>
      <c r="DV363" s="36"/>
      <c r="DW363" s="36"/>
      <c r="DX363" s="36"/>
      <c r="DY363" s="36"/>
      <c r="DZ363" s="36"/>
      <c r="EA363" s="36"/>
      <c r="EB363" s="36"/>
      <c r="EC363" s="36"/>
      <c r="ED363" s="36"/>
      <c r="EE363" s="36"/>
      <c r="EF363" s="36"/>
      <c r="EG363" s="36"/>
      <c r="EH363" s="36"/>
      <c r="EI363" s="36"/>
      <c r="EJ363" s="36"/>
      <c r="EK363" s="36"/>
      <c r="EL363" s="36"/>
      <c r="EM363" s="36"/>
      <c r="EN363" s="36"/>
    </row>
    <row r="364" spans="1:144">
      <c r="A364" s="36"/>
      <c r="B364" s="36"/>
      <c r="C364" s="144"/>
      <c r="D364" s="144"/>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c r="AA364" s="135"/>
      <c r="AB364" s="135"/>
      <c r="AC364" s="135"/>
      <c r="AD364" s="135"/>
      <c r="AE364" s="135"/>
      <c r="AF364" s="135"/>
      <c r="AG364" s="135"/>
      <c r="AH364" s="135"/>
      <c r="AI364" s="135"/>
      <c r="AJ364" s="135"/>
      <c r="AK364" s="135"/>
      <c r="AL364" s="135"/>
      <c r="AM364" s="135"/>
      <c r="AN364" s="135"/>
      <c r="AO364" s="135"/>
      <c r="AP364" s="135"/>
      <c r="AQ364" s="135"/>
      <c r="AR364" s="135"/>
      <c r="AS364" s="135"/>
      <c r="AT364" s="135"/>
      <c r="AU364" s="135"/>
      <c r="AV364" s="135"/>
      <c r="AW364" s="135"/>
      <c r="AX364" s="135"/>
      <c r="AY364" s="135"/>
      <c r="AZ364" s="135"/>
      <c r="BA364" s="135"/>
      <c r="BB364" s="135"/>
      <c r="BC364" s="135"/>
      <c r="BD364" s="135"/>
      <c r="BE364" s="135"/>
      <c r="BF364" s="135"/>
      <c r="BG364" s="135"/>
      <c r="BH364" s="135"/>
      <c r="BI364" s="135"/>
      <c r="BJ364" s="135"/>
      <c r="BK364" s="135"/>
      <c r="BL364" s="135"/>
      <c r="BM364" s="135"/>
      <c r="BN364" s="135"/>
      <c r="BO364" s="135"/>
      <c r="BP364" s="135"/>
      <c r="BQ364" s="135"/>
      <c r="BR364" s="135"/>
      <c r="BS364" s="135"/>
      <c r="BT364" s="135"/>
      <c r="BU364" s="135"/>
      <c r="BV364" s="135"/>
      <c r="BW364" s="135"/>
      <c r="BX364" s="135"/>
      <c r="BY364" s="135"/>
      <c r="BZ364" s="135"/>
      <c r="CA364" s="135"/>
      <c r="CB364" s="135"/>
      <c r="CC364" s="135"/>
      <c r="CD364" s="135"/>
      <c r="CE364" s="135"/>
      <c r="CF364" s="135"/>
      <c r="CG364" s="135"/>
      <c r="CH364" s="135"/>
      <c r="CI364" s="135"/>
      <c r="CJ364" s="135"/>
      <c r="CK364" s="135"/>
      <c r="CL364" s="135"/>
      <c r="CM364" s="135"/>
      <c r="CN364" s="135"/>
      <c r="CO364" s="135"/>
      <c r="CP364" s="135"/>
      <c r="CQ364" s="135"/>
      <c r="CR364" s="135"/>
      <c r="CU364" s="36"/>
      <c r="CV364" s="36"/>
      <c r="CW364" s="36"/>
      <c r="CX364" s="36"/>
      <c r="CY364" s="36"/>
      <c r="CZ364" s="36"/>
      <c r="DA364" s="36"/>
      <c r="DB364" s="36"/>
      <c r="DC364" s="36"/>
      <c r="DD364" s="36"/>
      <c r="DE364" s="36"/>
      <c r="DF364" s="36"/>
      <c r="DG364" s="36"/>
      <c r="DH364" s="36"/>
      <c r="DI364" s="36"/>
      <c r="DJ364" s="36"/>
      <c r="DK364" s="36"/>
      <c r="DL364" s="36"/>
      <c r="DM364" s="36"/>
      <c r="DN364" s="36"/>
      <c r="DO364" s="36"/>
      <c r="DP364" s="36"/>
      <c r="DQ364" s="36"/>
      <c r="DR364" s="36"/>
      <c r="DS364" s="36"/>
      <c r="DT364" s="36"/>
      <c r="DU364" s="36"/>
      <c r="DV364" s="36"/>
      <c r="DW364" s="36"/>
      <c r="DX364" s="36"/>
      <c r="DY364" s="36"/>
      <c r="DZ364" s="36"/>
      <c r="EA364" s="36"/>
      <c r="EB364" s="36"/>
      <c r="EC364" s="36"/>
      <c r="ED364" s="36"/>
      <c r="EE364" s="36"/>
      <c r="EF364" s="36"/>
      <c r="EG364" s="36"/>
      <c r="EH364" s="36"/>
      <c r="EI364" s="36"/>
      <c r="EJ364" s="36"/>
      <c r="EK364" s="36"/>
      <c r="EL364" s="36"/>
      <c r="EM364" s="36"/>
      <c r="EN364" s="36"/>
    </row>
    <row r="365" spans="1:144">
      <c r="A365" s="36"/>
      <c r="B365" s="36"/>
      <c r="C365" s="144"/>
      <c r="D365" s="144"/>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c r="AA365" s="135"/>
      <c r="AB365" s="135"/>
      <c r="AC365" s="135"/>
      <c r="AD365" s="135"/>
      <c r="AE365" s="135"/>
      <c r="AF365" s="135"/>
      <c r="AG365" s="135"/>
      <c r="AH365" s="135"/>
      <c r="AI365" s="135"/>
      <c r="AJ365" s="135"/>
      <c r="AK365" s="135"/>
      <c r="AL365" s="135"/>
      <c r="AM365" s="135"/>
      <c r="AN365" s="135"/>
      <c r="AO365" s="135"/>
      <c r="AP365" s="135"/>
      <c r="AQ365" s="135"/>
      <c r="AR365" s="135"/>
      <c r="AS365" s="135"/>
      <c r="AT365" s="135"/>
      <c r="AU365" s="135"/>
      <c r="AV365" s="135"/>
      <c r="AW365" s="135"/>
      <c r="AX365" s="135"/>
      <c r="AY365" s="135"/>
      <c r="AZ365" s="135"/>
      <c r="BA365" s="135"/>
      <c r="BB365" s="135"/>
      <c r="BC365" s="135"/>
      <c r="BD365" s="135"/>
      <c r="BE365" s="135"/>
      <c r="BF365" s="135"/>
      <c r="BG365" s="135"/>
      <c r="BH365" s="135"/>
      <c r="BI365" s="135"/>
      <c r="BJ365" s="135"/>
      <c r="BK365" s="135"/>
      <c r="BL365" s="135"/>
      <c r="BM365" s="135"/>
      <c r="BN365" s="135"/>
      <c r="BO365" s="135"/>
      <c r="BP365" s="135"/>
      <c r="BQ365" s="135"/>
      <c r="BR365" s="135"/>
      <c r="BS365" s="135"/>
      <c r="BT365" s="135"/>
      <c r="BU365" s="135"/>
      <c r="BV365" s="135"/>
      <c r="BW365" s="135"/>
      <c r="BX365" s="135"/>
      <c r="BY365" s="135"/>
      <c r="BZ365" s="135"/>
      <c r="CA365" s="135"/>
      <c r="CB365" s="135"/>
      <c r="CC365" s="135"/>
      <c r="CD365" s="135"/>
      <c r="CE365" s="135"/>
      <c r="CF365" s="135"/>
      <c r="CG365" s="135"/>
      <c r="CH365" s="135"/>
      <c r="CI365" s="135"/>
      <c r="CJ365" s="135"/>
      <c r="CK365" s="135"/>
      <c r="CL365" s="135"/>
      <c r="CM365" s="135"/>
      <c r="CN365" s="135"/>
      <c r="CO365" s="135"/>
      <c r="CP365" s="135"/>
      <c r="CQ365" s="135"/>
      <c r="CR365" s="135"/>
      <c r="CU365" s="36"/>
      <c r="CV365" s="36"/>
      <c r="CW365" s="36"/>
      <c r="CX365" s="36"/>
      <c r="CY365" s="36"/>
      <c r="CZ365" s="36"/>
      <c r="DA365" s="36"/>
      <c r="DB365" s="36"/>
      <c r="DC365" s="36"/>
      <c r="DD365" s="36"/>
      <c r="DE365" s="36"/>
      <c r="DF365" s="36"/>
      <c r="DG365" s="36"/>
      <c r="DH365" s="36"/>
      <c r="DI365" s="36"/>
      <c r="DJ365" s="36"/>
      <c r="DK365" s="36"/>
      <c r="DL365" s="36"/>
      <c r="DM365" s="36"/>
      <c r="DN365" s="36"/>
      <c r="DO365" s="36"/>
      <c r="DP365" s="36"/>
      <c r="DQ365" s="36"/>
      <c r="DR365" s="36"/>
      <c r="DS365" s="36"/>
      <c r="DT365" s="36"/>
      <c r="DU365" s="36"/>
      <c r="DV365" s="36"/>
      <c r="DW365" s="36"/>
      <c r="DX365" s="36"/>
      <c r="DY365" s="36"/>
      <c r="DZ365" s="36"/>
      <c r="EA365" s="36"/>
      <c r="EB365" s="36"/>
      <c r="EC365" s="36"/>
      <c r="ED365" s="36"/>
      <c r="EE365" s="36"/>
      <c r="EF365" s="36"/>
      <c r="EG365" s="36"/>
      <c r="EH365" s="36"/>
      <c r="EI365" s="36"/>
      <c r="EJ365" s="36"/>
      <c r="EK365" s="36"/>
      <c r="EL365" s="36"/>
      <c r="EM365" s="36"/>
      <c r="EN365" s="36"/>
    </row>
    <row r="366" spans="1:144">
      <c r="A366" s="36"/>
      <c r="B366" s="36"/>
      <c r="C366" s="144"/>
      <c r="D366" s="144"/>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c r="AU366" s="135"/>
      <c r="AV366" s="135"/>
      <c r="AW366" s="135"/>
      <c r="AX366" s="135"/>
      <c r="AY366" s="135"/>
      <c r="AZ366" s="135"/>
      <c r="BA366" s="135"/>
      <c r="BB366" s="135"/>
      <c r="BC366" s="135"/>
      <c r="BD366" s="135"/>
      <c r="BE366" s="135"/>
      <c r="BF366" s="135"/>
      <c r="BG366" s="135"/>
      <c r="BH366" s="135"/>
      <c r="BI366" s="135"/>
      <c r="BJ366" s="135"/>
      <c r="BK366" s="135"/>
      <c r="BL366" s="135"/>
      <c r="BM366" s="135"/>
      <c r="BN366" s="135"/>
      <c r="BO366" s="135"/>
      <c r="BP366" s="135"/>
      <c r="BQ366" s="135"/>
      <c r="BR366" s="135"/>
      <c r="BS366" s="135"/>
      <c r="BT366" s="135"/>
      <c r="BU366" s="135"/>
      <c r="BV366" s="135"/>
      <c r="BW366" s="135"/>
      <c r="BX366" s="135"/>
      <c r="BY366" s="135"/>
      <c r="BZ366" s="135"/>
      <c r="CA366" s="135"/>
      <c r="CB366" s="135"/>
      <c r="CC366" s="135"/>
      <c r="CD366" s="135"/>
      <c r="CE366" s="135"/>
      <c r="CF366" s="135"/>
      <c r="CG366" s="135"/>
      <c r="CH366" s="135"/>
      <c r="CI366" s="135"/>
      <c r="CJ366" s="135"/>
      <c r="CK366" s="135"/>
      <c r="CL366" s="135"/>
      <c r="CM366" s="135"/>
      <c r="CN366" s="135"/>
      <c r="CO366" s="135"/>
      <c r="CP366" s="135"/>
      <c r="CQ366" s="135"/>
      <c r="CR366" s="135"/>
      <c r="CU366" s="36"/>
      <c r="CV366" s="36"/>
      <c r="CW366" s="36"/>
      <c r="CX366" s="36"/>
      <c r="CY366" s="36"/>
      <c r="CZ366" s="36"/>
      <c r="DA366" s="36"/>
      <c r="DB366" s="36"/>
      <c r="DC366" s="36"/>
      <c r="DD366" s="36"/>
      <c r="DE366" s="36"/>
      <c r="DF366" s="36"/>
      <c r="DG366" s="36"/>
      <c r="DH366" s="36"/>
      <c r="DI366" s="36"/>
      <c r="DJ366" s="36"/>
      <c r="DK366" s="36"/>
      <c r="DL366" s="36"/>
      <c r="DM366" s="36"/>
      <c r="DN366" s="36"/>
      <c r="DO366" s="36"/>
      <c r="DP366" s="36"/>
      <c r="DQ366" s="36"/>
      <c r="DR366" s="36"/>
      <c r="DS366" s="36"/>
      <c r="DT366" s="36"/>
      <c r="DU366" s="36"/>
      <c r="DV366" s="36"/>
      <c r="DW366" s="36"/>
      <c r="DX366" s="36"/>
      <c r="DY366" s="36"/>
      <c r="DZ366" s="36"/>
      <c r="EA366" s="36"/>
      <c r="EB366" s="36"/>
      <c r="EC366" s="36"/>
      <c r="ED366" s="36"/>
      <c r="EE366" s="36"/>
      <c r="EF366" s="36"/>
      <c r="EG366" s="36"/>
      <c r="EH366" s="36"/>
      <c r="EI366" s="36"/>
      <c r="EJ366" s="36"/>
      <c r="EK366" s="36"/>
      <c r="EL366" s="36"/>
      <c r="EM366" s="36"/>
      <c r="EN366" s="36"/>
    </row>
    <row r="367" spans="1:144">
      <c r="A367" s="36"/>
      <c r="B367" s="36"/>
      <c r="C367" s="144"/>
      <c r="D367" s="144"/>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c r="AA367" s="135"/>
      <c r="AB367" s="135"/>
      <c r="AC367" s="135"/>
      <c r="AD367" s="135"/>
      <c r="AE367" s="135"/>
      <c r="AF367" s="135"/>
      <c r="AG367" s="135"/>
      <c r="AH367" s="135"/>
      <c r="AI367" s="135"/>
      <c r="AJ367" s="135"/>
      <c r="AK367" s="135"/>
      <c r="AL367" s="135"/>
      <c r="AM367" s="135"/>
      <c r="AN367" s="135"/>
      <c r="AO367" s="135"/>
      <c r="AP367" s="135"/>
      <c r="AQ367" s="135"/>
      <c r="AR367" s="135"/>
      <c r="AS367" s="135"/>
      <c r="AT367" s="135"/>
      <c r="AU367" s="135"/>
      <c r="AV367" s="135"/>
      <c r="AW367" s="135"/>
      <c r="AX367" s="135"/>
      <c r="AY367" s="135"/>
      <c r="AZ367" s="135"/>
      <c r="BA367" s="135"/>
      <c r="BB367" s="135"/>
      <c r="BC367" s="135"/>
      <c r="BD367" s="135"/>
      <c r="BE367" s="135"/>
      <c r="BF367" s="135"/>
      <c r="BG367" s="135"/>
      <c r="BH367" s="135"/>
      <c r="BI367" s="135"/>
      <c r="BJ367" s="135"/>
      <c r="BK367" s="135"/>
      <c r="BL367" s="135"/>
      <c r="BM367" s="135"/>
      <c r="BN367" s="135"/>
      <c r="BO367" s="135"/>
      <c r="BP367" s="135"/>
      <c r="BQ367" s="135"/>
      <c r="BR367" s="135"/>
      <c r="BS367" s="135"/>
      <c r="BT367" s="135"/>
      <c r="BU367" s="135"/>
      <c r="BV367" s="135"/>
      <c r="BW367" s="135"/>
      <c r="BX367" s="135"/>
      <c r="BY367" s="135"/>
      <c r="BZ367" s="135"/>
      <c r="CA367" s="135"/>
      <c r="CB367" s="135"/>
      <c r="CC367" s="135"/>
      <c r="CD367" s="135"/>
      <c r="CE367" s="135"/>
      <c r="CF367" s="135"/>
      <c r="CG367" s="135"/>
      <c r="CH367" s="135"/>
      <c r="CI367" s="135"/>
      <c r="CJ367" s="135"/>
      <c r="CK367" s="135"/>
      <c r="CL367" s="135"/>
      <c r="CM367" s="135"/>
      <c r="CN367" s="135"/>
      <c r="CO367" s="135"/>
      <c r="CP367" s="135"/>
      <c r="CQ367" s="135"/>
      <c r="CR367" s="135"/>
      <c r="CU367" s="36"/>
      <c r="CV367" s="36"/>
      <c r="CW367" s="36"/>
      <c r="CX367" s="36"/>
      <c r="CY367" s="36"/>
      <c r="CZ367" s="36"/>
      <c r="DA367" s="36"/>
      <c r="DB367" s="36"/>
      <c r="DC367" s="36"/>
      <c r="DD367" s="36"/>
      <c r="DE367" s="36"/>
      <c r="DF367" s="36"/>
      <c r="DG367" s="36"/>
      <c r="DH367" s="36"/>
      <c r="DI367" s="36"/>
      <c r="DJ367" s="36"/>
      <c r="DK367" s="36"/>
      <c r="DL367" s="36"/>
      <c r="DM367" s="36"/>
      <c r="DN367" s="36"/>
      <c r="DO367" s="36"/>
      <c r="DP367" s="36"/>
      <c r="DQ367" s="36"/>
      <c r="DR367" s="36"/>
      <c r="DS367" s="36"/>
      <c r="DT367" s="36"/>
      <c r="DU367" s="36"/>
      <c r="DV367" s="36"/>
      <c r="DW367" s="36"/>
      <c r="DX367" s="36"/>
      <c r="DY367" s="36"/>
      <c r="DZ367" s="36"/>
      <c r="EA367" s="36"/>
      <c r="EB367" s="36"/>
      <c r="EC367" s="36"/>
      <c r="ED367" s="36"/>
      <c r="EE367" s="36"/>
      <c r="EF367" s="36"/>
      <c r="EG367" s="36"/>
      <c r="EH367" s="36"/>
      <c r="EI367" s="36"/>
      <c r="EJ367" s="36"/>
      <c r="EK367" s="36"/>
      <c r="EL367" s="36"/>
      <c r="EM367" s="36"/>
      <c r="EN367" s="36"/>
    </row>
    <row r="368" spans="1:144">
      <c r="A368" s="36"/>
      <c r="B368" s="36"/>
      <c r="C368" s="144"/>
      <c r="D368" s="144"/>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c r="AA368" s="135"/>
      <c r="AB368" s="135"/>
      <c r="AC368" s="135"/>
      <c r="AD368" s="135"/>
      <c r="AE368" s="135"/>
      <c r="AF368" s="135"/>
      <c r="AG368" s="135"/>
      <c r="AH368" s="135"/>
      <c r="AI368" s="135"/>
      <c r="AJ368" s="135"/>
      <c r="AK368" s="135"/>
      <c r="AL368" s="135"/>
      <c r="AM368" s="135"/>
      <c r="AN368" s="135"/>
      <c r="AO368" s="135"/>
      <c r="AP368" s="135"/>
      <c r="AQ368" s="135"/>
      <c r="AR368" s="135"/>
      <c r="AS368" s="135"/>
      <c r="AT368" s="135"/>
      <c r="AU368" s="135"/>
      <c r="AV368" s="135"/>
      <c r="AW368" s="135"/>
      <c r="AX368" s="135"/>
      <c r="AY368" s="135"/>
      <c r="AZ368" s="135"/>
      <c r="BA368" s="135"/>
      <c r="BB368" s="135"/>
      <c r="BC368" s="135"/>
      <c r="BD368" s="135"/>
      <c r="BE368" s="135"/>
      <c r="BF368" s="135"/>
      <c r="BG368" s="135"/>
      <c r="BH368" s="135"/>
      <c r="BI368" s="135"/>
      <c r="BJ368" s="135"/>
      <c r="BK368" s="135"/>
      <c r="BL368" s="135"/>
      <c r="BM368" s="135"/>
      <c r="BN368" s="135"/>
      <c r="BO368" s="135"/>
      <c r="BP368" s="135"/>
      <c r="BQ368" s="135"/>
      <c r="BR368" s="135"/>
      <c r="BS368" s="135"/>
      <c r="BT368" s="135"/>
      <c r="BU368" s="135"/>
      <c r="BV368" s="135"/>
      <c r="BW368" s="135"/>
      <c r="BX368" s="135"/>
      <c r="BY368" s="135"/>
      <c r="BZ368" s="135"/>
      <c r="CA368" s="135"/>
      <c r="CB368" s="135"/>
      <c r="CC368" s="135"/>
      <c r="CD368" s="135"/>
      <c r="CE368" s="135"/>
      <c r="CF368" s="135"/>
      <c r="CG368" s="135"/>
      <c r="CH368" s="135"/>
      <c r="CI368" s="135"/>
      <c r="CJ368" s="135"/>
      <c r="CK368" s="135"/>
      <c r="CL368" s="135"/>
      <c r="CM368" s="135"/>
      <c r="CN368" s="135"/>
      <c r="CO368" s="135"/>
      <c r="CP368" s="135"/>
      <c r="CQ368" s="135"/>
      <c r="CR368" s="135"/>
      <c r="CU368" s="36"/>
      <c r="CV368" s="36"/>
      <c r="CW368" s="36"/>
      <c r="CX368" s="36"/>
      <c r="CY368" s="36"/>
      <c r="CZ368" s="36"/>
      <c r="DA368" s="36"/>
      <c r="DB368" s="36"/>
      <c r="DC368" s="36"/>
      <c r="DD368" s="36"/>
      <c r="DE368" s="36"/>
      <c r="DF368" s="36"/>
      <c r="DG368" s="36"/>
      <c r="DH368" s="36"/>
      <c r="DI368" s="36"/>
      <c r="DJ368" s="36"/>
      <c r="DK368" s="36"/>
      <c r="DL368" s="36"/>
      <c r="DM368" s="36"/>
      <c r="DN368" s="36"/>
      <c r="DO368" s="36"/>
      <c r="DP368" s="36"/>
      <c r="DQ368" s="36"/>
      <c r="DR368" s="36"/>
      <c r="DS368" s="36"/>
      <c r="DT368" s="36"/>
      <c r="DU368" s="36"/>
      <c r="DV368" s="36"/>
      <c r="DW368" s="36"/>
      <c r="DX368" s="36"/>
      <c r="DY368" s="36"/>
      <c r="DZ368" s="36"/>
      <c r="EA368" s="36"/>
      <c r="EB368" s="36"/>
      <c r="EC368" s="36"/>
      <c r="ED368" s="36"/>
      <c r="EE368" s="36"/>
      <c r="EF368" s="36"/>
      <c r="EG368" s="36"/>
      <c r="EH368" s="36"/>
      <c r="EI368" s="36"/>
      <c r="EJ368" s="36"/>
      <c r="EK368" s="36"/>
      <c r="EL368" s="36"/>
      <c r="EM368" s="36"/>
      <c r="EN368" s="36"/>
    </row>
    <row r="369" spans="1:144">
      <c r="A369" s="36"/>
      <c r="B369" s="36"/>
      <c r="C369" s="144"/>
      <c r="D369" s="144"/>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c r="AA369" s="135"/>
      <c r="AB369" s="135"/>
      <c r="AC369" s="135"/>
      <c r="AD369" s="135"/>
      <c r="AE369" s="135"/>
      <c r="AF369" s="135"/>
      <c r="AG369" s="135"/>
      <c r="AH369" s="135"/>
      <c r="AI369" s="135"/>
      <c r="AJ369" s="135"/>
      <c r="AK369" s="135"/>
      <c r="AL369" s="135"/>
      <c r="AM369" s="135"/>
      <c r="AN369" s="135"/>
      <c r="AO369" s="135"/>
      <c r="AP369" s="135"/>
      <c r="AQ369" s="135"/>
      <c r="AR369" s="135"/>
      <c r="AS369" s="135"/>
      <c r="AT369" s="135"/>
      <c r="AU369" s="135"/>
      <c r="AV369" s="135"/>
      <c r="AW369" s="135"/>
      <c r="AX369" s="135"/>
      <c r="AY369" s="135"/>
      <c r="AZ369" s="135"/>
      <c r="BA369" s="135"/>
      <c r="BB369" s="135"/>
      <c r="BC369" s="135"/>
      <c r="BD369" s="135"/>
      <c r="BE369" s="135"/>
      <c r="BF369" s="135"/>
      <c r="BG369" s="135"/>
      <c r="BH369" s="135"/>
      <c r="BI369" s="135"/>
      <c r="BJ369" s="135"/>
      <c r="BK369" s="135"/>
      <c r="BL369" s="135"/>
      <c r="BM369" s="135"/>
      <c r="BN369" s="135"/>
      <c r="BO369" s="135"/>
      <c r="BP369" s="135"/>
      <c r="BQ369" s="135"/>
      <c r="BR369" s="135"/>
      <c r="BS369" s="135"/>
      <c r="BT369" s="135"/>
      <c r="BU369" s="135"/>
      <c r="BV369" s="135"/>
      <c r="BW369" s="135"/>
      <c r="BX369" s="135"/>
      <c r="BY369" s="135"/>
      <c r="BZ369" s="135"/>
      <c r="CA369" s="135"/>
      <c r="CB369" s="135"/>
      <c r="CC369" s="135"/>
      <c r="CD369" s="135"/>
      <c r="CE369" s="135"/>
      <c r="CF369" s="135"/>
      <c r="CG369" s="135"/>
      <c r="CH369" s="135"/>
      <c r="CI369" s="135"/>
      <c r="CJ369" s="135"/>
      <c r="CK369" s="135"/>
      <c r="CL369" s="135"/>
      <c r="CM369" s="135"/>
      <c r="CN369" s="135"/>
      <c r="CO369" s="135"/>
      <c r="CP369" s="135"/>
      <c r="CQ369" s="135"/>
      <c r="CR369" s="135"/>
      <c r="CU369" s="36"/>
      <c r="CV369" s="36"/>
      <c r="CW369" s="36"/>
      <c r="CX369" s="36"/>
      <c r="CY369" s="36"/>
      <c r="CZ369" s="36"/>
      <c r="DA369" s="36"/>
      <c r="DB369" s="36"/>
      <c r="DC369" s="36"/>
      <c r="DD369" s="36"/>
      <c r="DE369" s="36"/>
      <c r="DF369" s="36"/>
      <c r="DG369" s="36"/>
      <c r="DH369" s="36"/>
      <c r="DI369" s="36"/>
      <c r="DJ369" s="36"/>
      <c r="DK369" s="36"/>
      <c r="DL369" s="36"/>
      <c r="DM369" s="36"/>
      <c r="DN369" s="36"/>
      <c r="DO369" s="36"/>
      <c r="DP369" s="36"/>
      <c r="DQ369" s="36"/>
      <c r="DR369" s="36"/>
      <c r="DS369" s="36"/>
      <c r="DT369" s="36"/>
      <c r="DU369" s="36"/>
      <c r="DV369" s="36"/>
      <c r="DW369" s="36"/>
      <c r="DX369" s="36"/>
      <c r="DY369" s="36"/>
      <c r="DZ369" s="36"/>
      <c r="EA369" s="36"/>
      <c r="EB369" s="36"/>
      <c r="EC369" s="36"/>
      <c r="ED369" s="36"/>
      <c r="EE369" s="36"/>
      <c r="EF369" s="36"/>
      <c r="EG369" s="36"/>
      <c r="EH369" s="36"/>
      <c r="EI369" s="36"/>
      <c r="EJ369" s="36"/>
      <c r="EK369" s="36"/>
      <c r="EL369" s="36"/>
      <c r="EM369" s="36"/>
      <c r="EN369" s="36"/>
    </row>
    <row r="370" spans="1:144">
      <c r="A370" s="36"/>
      <c r="B370" s="36"/>
      <c r="C370" s="144"/>
      <c r="D370" s="144"/>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c r="AA370" s="135"/>
      <c r="AB370" s="135"/>
      <c r="AC370" s="135"/>
      <c r="AD370" s="135"/>
      <c r="AE370" s="135"/>
      <c r="AF370" s="135"/>
      <c r="AG370" s="135"/>
      <c r="AH370" s="135"/>
      <c r="AI370" s="135"/>
      <c r="AJ370" s="135"/>
      <c r="AK370" s="135"/>
      <c r="AL370" s="135"/>
      <c r="AM370" s="135"/>
      <c r="AN370" s="135"/>
      <c r="AO370" s="135"/>
      <c r="AP370" s="135"/>
      <c r="AQ370" s="135"/>
      <c r="AR370" s="135"/>
      <c r="AS370" s="135"/>
      <c r="AT370" s="135"/>
      <c r="AU370" s="135"/>
      <c r="AV370" s="135"/>
      <c r="AW370" s="135"/>
      <c r="AX370" s="135"/>
      <c r="AY370" s="135"/>
      <c r="AZ370" s="135"/>
      <c r="BA370" s="135"/>
      <c r="BB370" s="135"/>
      <c r="BC370" s="135"/>
      <c r="BD370" s="135"/>
      <c r="BE370" s="135"/>
      <c r="BF370" s="135"/>
      <c r="BG370" s="135"/>
      <c r="BH370" s="135"/>
      <c r="BI370" s="135"/>
      <c r="BJ370" s="135"/>
      <c r="BK370" s="135"/>
      <c r="BL370" s="135"/>
      <c r="BM370" s="135"/>
      <c r="BN370" s="135"/>
      <c r="BO370" s="135"/>
      <c r="BP370" s="135"/>
      <c r="BQ370" s="135"/>
      <c r="BR370" s="135"/>
      <c r="BS370" s="135"/>
      <c r="BT370" s="135"/>
      <c r="BU370" s="135"/>
      <c r="BV370" s="135"/>
      <c r="BW370" s="135"/>
      <c r="BX370" s="135"/>
      <c r="BY370" s="135"/>
      <c r="BZ370" s="135"/>
      <c r="CA370" s="135"/>
      <c r="CB370" s="135"/>
      <c r="CC370" s="135"/>
      <c r="CD370" s="135"/>
      <c r="CE370" s="135"/>
      <c r="CF370" s="135"/>
      <c r="CG370" s="135"/>
      <c r="CH370" s="135"/>
      <c r="CI370" s="135"/>
      <c r="CJ370" s="135"/>
      <c r="CK370" s="135"/>
      <c r="CL370" s="135"/>
      <c r="CM370" s="135"/>
      <c r="CN370" s="135"/>
      <c r="CO370" s="135"/>
      <c r="CP370" s="135"/>
      <c r="CQ370" s="135"/>
      <c r="CR370" s="135"/>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row>
    <row r="371" spans="1:144">
      <c r="A371" s="36"/>
      <c r="B371" s="36"/>
      <c r="C371" s="144"/>
      <c r="D371" s="144"/>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c r="AA371" s="135"/>
      <c r="AB371" s="135"/>
      <c r="AC371" s="135"/>
      <c r="AD371" s="135"/>
      <c r="AE371" s="135"/>
      <c r="AF371" s="135"/>
      <c r="AG371" s="135"/>
      <c r="AH371" s="135"/>
      <c r="AI371" s="135"/>
      <c r="AJ371" s="135"/>
      <c r="AK371" s="135"/>
      <c r="AL371" s="135"/>
      <c r="AM371" s="135"/>
      <c r="AN371" s="135"/>
      <c r="AO371" s="135"/>
      <c r="AP371" s="135"/>
      <c r="AQ371" s="135"/>
      <c r="AR371" s="135"/>
      <c r="AS371" s="135"/>
      <c r="AT371" s="135"/>
      <c r="AU371" s="135"/>
      <c r="AV371" s="135"/>
      <c r="AW371" s="135"/>
      <c r="AX371" s="135"/>
      <c r="AY371" s="135"/>
      <c r="AZ371" s="135"/>
      <c r="BA371" s="135"/>
      <c r="BB371" s="135"/>
      <c r="BC371" s="135"/>
      <c r="BD371" s="135"/>
      <c r="BE371" s="135"/>
      <c r="BF371" s="135"/>
      <c r="BG371" s="135"/>
      <c r="BH371" s="135"/>
      <c r="BI371" s="135"/>
      <c r="BJ371" s="135"/>
      <c r="BK371" s="135"/>
      <c r="BL371" s="135"/>
      <c r="BM371" s="135"/>
      <c r="BN371" s="135"/>
      <c r="BO371" s="135"/>
      <c r="BP371" s="135"/>
      <c r="BQ371" s="135"/>
      <c r="BR371" s="135"/>
      <c r="BS371" s="135"/>
      <c r="BT371" s="135"/>
      <c r="BU371" s="135"/>
      <c r="BV371" s="135"/>
      <c r="BW371" s="135"/>
      <c r="BX371" s="135"/>
      <c r="BY371" s="135"/>
      <c r="BZ371" s="135"/>
      <c r="CA371" s="135"/>
      <c r="CB371" s="135"/>
      <c r="CC371" s="135"/>
      <c r="CD371" s="135"/>
      <c r="CE371" s="135"/>
      <c r="CF371" s="135"/>
      <c r="CG371" s="135"/>
      <c r="CH371" s="135"/>
      <c r="CI371" s="135"/>
      <c r="CJ371" s="135"/>
      <c r="CK371" s="135"/>
      <c r="CL371" s="135"/>
      <c r="CM371" s="135"/>
      <c r="CN371" s="135"/>
      <c r="CO371" s="135"/>
      <c r="CP371" s="135"/>
      <c r="CQ371" s="135"/>
      <c r="CR371" s="135"/>
      <c r="CU371" s="36"/>
      <c r="CV371" s="36"/>
      <c r="CW371" s="36"/>
      <c r="CX371" s="36"/>
      <c r="CY371" s="36"/>
      <c r="CZ371" s="36"/>
      <c r="DA371" s="36"/>
      <c r="DB371" s="36"/>
      <c r="DC371" s="36"/>
      <c r="DD371" s="36"/>
      <c r="DE371" s="36"/>
      <c r="DF371" s="36"/>
      <c r="DG371" s="36"/>
      <c r="DH371" s="36"/>
      <c r="DI371" s="36"/>
      <c r="DJ371" s="36"/>
      <c r="DK371" s="36"/>
      <c r="DL371" s="36"/>
      <c r="DM371" s="36"/>
      <c r="DN371" s="36"/>
      <c r="DO371" s="36"/>
      <c r="DP371" s="36"/>
      <c r="DQ371" s="36"/>
      <c r="DR371" s="36"/>
      <c r="DS371" s="36"/>
      <c r="DT371" s="36"/>
      <c r="DU371" s="36"/>
      <c r="DV371" s="36"/>
      <c r="DW371" s="36"/>
      <c r="DX371" s="36"/>
      <c r="DY371" s="36"/>
      <c r="DZ371" s="36"/>
      <c r="EA371" s="36"/>
      <c r="EB371" s="36"/>
      <c r="EC371" s="36"/>
      <c r="ED371" s="36"/>
      <c r="EE371" s="36"/>
      <c r="EF371" s="36"/>
      <c r="EG371" s="36"/>
      <c r="EH371" s="36"/>
      <c r="EI371" s="36"/>
      <c r="EJ371" s="36"/>
      <c r="EK371" s="36"/>
      <c r="EL371" s="36"/>
      <c r="EM371" s="36"/>
      <c r="EN371" s="36"/>
    </row>
    <row r="372" spans="1:144">
      <c r="A372" s="36"/>
      <c r="B372" s="36"/>
      <c r="C372" s="144"/>
      <c r="D372" s="144"/>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c r="AU372" s="135"/>
      <c r="AV372" s="135"/>
      <c r="AW372" s="135"/>
      <c r="AX372" s="135"/>
      <c r="AY372" s="135"/>
      <c r="AZ372" s="135"/>
      <c r="BA372" s="135"/>
      <c r="BB372" s="135"/>
      <c r="BC372" s="135"/>
      <c r="BD372" s="135"/>
      <c r="BE372" s="135"/>
      <c r="BF372" s="135"/>
      <c r="BG372" s="135"/>
      <c r="BH372" s="135"/>
      <c r="BI372" s="135"/>
      <c r="BJ372" s="135"/>
      <c r="BK372" s="135"/>
      <c r="BL372" s="135"/>
      <c r="BM372" s="135"/>
      <c r="BN372" s="135"/>
      <c r="BO372" s="135"/>
      <c r="BP372" s="135"/>
      <c r="BQ372" s="135"/>
      <c r="BR372" s="135"/>
      <c r="BS372" s="135"/>
      <c r="BT372" s="135"/>
      <c r="BU372" s="135"/>
      <c r="BV372" s="135"/>
      <c r="BW372" s="135"/>
      <c r="BX372" s="135"/>
      <c r="BY372" s="135"/>
      <c r="BZ372" s="135"/>
      <c r="CA372" s="135"/>
      <c r="CB372" s="135"/>
      <c r="CC372" s="135"/>
      <c r="CD372" s="135"/>
      <c r="CE372" s="135"/>
      <c r="CF372" s="135"/>
      <c r="CG372" s="135"/>
      <c r="CH372" s="135"/>
      <c r="CI372" s="135"/>
      <c r="CJ372" s="135"/>
      <c r="CK372" s="135"/>
      <c r="CL372" s="135"/>
      <c r="CM372" s="135"/>
      <c r="CN372" s="135"/>
      <c r="CO372" s="135"/>
      <c r="CP372" s="135"/>
      <c r="CQ372" s="135"/>
      <c r="CR372" s="135"/>
      <c r="CU372" s="36"/>
      <c r="CV372" s="36"/>
      <c r="CW372" s="36"/>
      <c r="CX372" s="36"/>
      <c r="CY372" s="36"/>
      <c r="CZ372" s="36"/>
      <c r="DA372" s="36"/>
      <c r="DB372" s="36"/>
      <c r="DC372" s="36"/>
      <c r="DD372" s="36"/>
      <c r="DE372" s="36"/>
      <c r="DF372" s="36"/>
      <c r="DG372" s="36"/>
      <c r="DH372" s="36"/>
      <c r="DI372" s="36"/>
      <c r="DJ372" s="36"/>
      <c r="DK372" s="36"/>
      <c r="DL372" s="36"/>
      <c r="DM372" s="36"/>
      <c r="DN372" s="36"/>
      <c r="DO372" s="36"/>
      <c r="DP372" s="36"/>
      <c r="DQ372" s="36"/>
      <c r="DR372" s="36"/>
      <c r="DS372" s="36"/>
      <c r="DT372" s="36"/>
      <c r="DU372" s="36"/>
      <c r="DV372" s="36"/>
      <c r="DW372" s="36"/>
      <c r="DX372" s="36"/>
      <c r="DY372" s="36"/>
      <c r="DZ372" s="36"/>
      <c r="EA372" s="36"/>
      <c r="EB372" s="36"/>
      <c r="EC372" s="36"/>
      <c r="ED372" s="36"/>
      <c r="EE372" s="36"/>
      <c r="EF372" s="36"/>
      <c r="EG372" s="36"/>
      <c r="EH372" s="36"/>
      <c r="EI372" s="36"/>
      <c r="EJ372" s="36"/>
      <c r="EK372" s="36"/>
      <c r="EL372" s="36"/>
      <c r="EM372" s="36"/>
      <c r="EN372" s="36"/>
    </row>
    <row r="373" spans="1:144">
      <c r="A373" s="36"/>
      <c r="B373" s="36"/>
      <c r="C373" s="144"/>
      <c r="D373" s="144"/>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c r="AA373" s="135"/>
      <c r="AB373" s="135"/>
      <c r="AC373" s="135"/>
      <c r="AD373" s="135"/>
      <c r="AE373" s="135"/>
      <c r="AF373" s="135"/>
      <c r="AG373" s="135"/>
      <c r="AH373" s="135"/>
      <c r="AI373" s="135"/>
      <c r="AJ373" s="135"/>
      <c r="AK373" s="135"/>
      <c r="AL373" s="135"/>
      <c r="AM373" s="135"/>
      <c r="AN373" s="135"/>
      <c r="AO373" s="135"/>
      <c r="AP373" s="135"/>
      <c r="AQ373" s="135"/>
      <c r="AR373" s="135"/>
      <c r="AS373" s="135"/>
      <c r="AT373" s="135"/>
      <c r="AU373" s="135"/>
      <c r="AV373" s="135"/>
      <c r="AW373" s="135"/>
      <c r="AX373" s="135"/>
      <c r="AY373" s="135"/>
      <c r="AZ373" s="135"/>
      <c r="BA373" s="135"/>
      <c r="BB373" s="135"/>
      <c r="BC373" s="135"/>
      <c r="BD373" s="135"/>
      <c r="BE373" s="135"/>
      <c r="BF373" s="135"/>
      <c r="BG373" s="135"/>
      <c r="BH373" s="135"/>
      <c r="BI373" s="135"/>
      <c r="BJ373" s="135"/>
      <c r="BK373" s="135"/>
      <c r="BL373" s="135"/>
      <c r="BM373" s="135"/>
      <c r="BN373" s="135"/>
      <c r="BO373" s="135"/>
      <c r="BP373" s="135"/>
      <c r="BQ373" s="135"/>
      <c r="BR373" s="135"/>
      <c r="BS373" s="135"/>
      <c r="BT373" s="135"/>
      <c r="BU373" s="135"/>
      <c r="BV373" s="135"/>
      <c r="BW373" s="135"/>
      <c r="BX373" s="135"/>
      <c r="BY373" s="135"/>
      <c r="BZ373" s="135"/>
      <c r="CA373" s="135"/>
      <c r="CB373" s="135"/>
      <c r="CC373" s="135"/>
      <c r="CD373" s="135"/>
      <c r="CE373" s="135"/>
      <c r="CF373" s="135"/>
      <c r="CG373" s="135"/>
      <c r="CH373" s="135"/>
      <c r="CI373" s="135"/>
      <c r="CJ373" s="135"/>
      <c r="CK373" s="135"/>
      <c r="CL373" s="135"/>
      <c r="CM373" s="135"/>
      <c r="CN373" s="135"/>
      <c r="CO373" s="135"/>
      <c r="CP373" s="135"/>
      <c r="CQ373" s="135"/>
      <c r="CR373" s="135"/>
      <c r="CU373" s="36"/>
      <c r="CV373" s="36"/>
      <c r="CW373" s="36"/>
      <c r="CX373" s="36"/>
      <c r="CY373" s="36"/>
      <c r="CZ373" s="36"/>
      <c r="DA373" s="36"/>
      <c r="DB373" s="36"/>
      <c r="DC373" s="36"/>
      <c r="DD373" s="36"/>
      <c r="DE373" s="36"/>
      <c r="DF373" s="36"/>
      <c r="DG373" s="36"/>
      <c r="DH373" s="36"/>
      <c r="DI373" s="36"/>
      <c r="DJ373" s="36"/>
      <c r="DK373" s="36"/>
      <c r="DL373" s="36"/>
      <c r="DM373" s="36"/>
      <c r="DN373" s="36"/>
      <c r="DO373" s="36"/>
      <c r="DP373" s="36"/>
      <c r="DQ373" s="36"/>
      <c r="DR373" s="36"/>
      <c r="DS373" s="36"/>
      <c r="DT373" s="36"/>
      <c r="DU373" s="36"/>
      <c r="DV373" s="36"/>
      <c r="DW373" s="36"/>
      <c r="DX373" s="36"/>
      <c r="DY373" s="36"/>
      <c r="DZ373" s="36"/>
      <c r="EA373" s="36"/>
      <c r="EB373" s="36"/>
      <c r="EC373" s="36"/>
      <c r="ED373" s="36"/>
      <c r="EE373" s="36"/>
      <c r="EF373" s="36"/>
      <c r="EG373" s="36"/>
      <c r="EH373" s="36"/>
      <c r="EI373" s="36"/>
      <c r="EJ373" s="36"/>
      <c r="EK373" s="36"/>
      <c r="EL373" s="36"/>
      <c r="EM373" s="36"/>
      <c r="EN373" s="36"/>
    </row>
    <row r="374" spans="1:144">
      <c r="A374" s="36"/>
      <c r="B374" s="36"/>
      <c r="C374" s="144"/>
      <c r="D374" s="144"/>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c r="AA374" s="135"/>
      <c r="AB374" s="135"/>
      <c r="AC374" s="135"/>
      <c r="AD374" s="135"/>
      <c r="AE374" s="135"/>
      <c r="AF374" s="135"/>
      <c r="AG374" s="135"/>
      <c r="AH374" s="135"/>
      <c r="AI374" s="135"/>
      <c r="AJ374" s="135"/>
      <c r="AK374" s="135"/>
      <c r="AL374" s="135"/>
      <c r="AM374" s="135"/>
      <c r="AN374" s="135"/>
      <c r="AO374" s="135"/>
      <c r="AP374" s="135"/>
      <c r="AQ374" s="135"/>
      <c r="AR374" s="135"/>
      <c r="AS374" s="135"/>
      <c r="AT374" s="135"/>
      <c r="AU374" s="135"/>
      <c r="AV374" s="135"/>
      <c r="AW374" s="135"/>
      <c r="AX374" s="135"/>
      <c r="AY374" s="135"/>
      <c r="AZ374" s="135"/>
      <c r="BA374" s="135"/>
      <c r="BB374" s="135"/>
      <c r="BC374" s="135"/>
      <c r="BD374" s="135"/>
      <c r="BE374" s="135"/>
      <c r="BF374" s="135"/>
      <c r="BG374" s="135"/>
      <c r="BH374" s="135"/>
      <c r="BI374" s="135"/>
      <c r="BJ374" s="135"/>
      <c r="BK374" s="135"/>
      <c r="BL374" s="135"/>
      <c r="BM374" s="135"/>
      <c r="BN374" s="135"/>
      <c r="BO374" s="135"/>
      <c r="BP374" s="135"/>
      <c r="BQ374" s="135"/>
      <c r="BR374" s="135"/>
      <c r="BS374" s="135"/>
      <c r="BT374" s="135"/>
      <c r="BU374" s="135"/>
      <c r="BV374" s="135"/>
      <c r="BW374" s="135"/>
      <c r="BX374" s="135"/>
      <c r="BY374" s="135"/>
      <c r="BZ374" s="135"/>
      <c r="CA374" s="135"/>
      <c r="CB374" s="135"/>
      <c r="CC374" s="135"/>
      <c r="CD374" s="135"/>
      <c r="CE374" s="135"/>
      <c r="CF374" s="135"/>
      <c r="CG374" s="135"/>
      <c r="CH374" s="135"/>
      <c r="CI374" s="135"/>
      <c r="CJ374" s="135"/>
      <c r="CK374" s="135"/>
      <c r="CL374" s="135"/>
      <c r="CM374" s="135"/>
      <c r="CN374" s="135"/>
      <c r="CO374" s="135"/>
      <c r="CP374" s="135"/>
      <c r="CQ374" s="135"/>
      <c r="CR374" s="135"/>
      <c r="CU374" s="36"/>
      <c r="CV374" s="36"/>
      <c r="CW374" s="36"/>
      <c r="CX374" s="36"/>
      <c r="CY374" s="36"/>
      <c r="CZ374" s="36"/>
      <c r="DA374" s="36"/>
      <c r="DB374" s="36"/>
      <c r="DC374" s="36"/>
      <c r="DD374" s="36"/>
      <c r="DE374" s="36"/>
      <c r="DF374" s="36"/>
      <c r="DG374" s="36"/>
      <c r="DH374" s="36"/>
      <c r="DI374" s="36"/>
      <c r="DJ374" s="36"/>
      <c r="DK374" s="36"/>
      <c r="DL374" s="36"/>
      <c r="DM374" s="36"/>
      <c r="DN374" s="36"/>
      <c r="DO374" s="36"/>
      <c r="DP374" s="36"/>
      <c r="DQ374" s="36"/>
      <c r="DR374" s="36"/>
      <c r="DS374" s="36"/>
      <c r="DT374" s="36"/>
      <c r="DU374" s="36"/>
      <c r="DV374" s="36"/>
      <c r="DW374" s="36"/>
      <c r="DX374" s="36"/>
      <c r="DY374" s="36"/>
      <c r="DZ374" s="36"/>
      <c r="EA374" s="36"/>
      <c r="EB374" s="36"/>
      <c r="EC374" s="36"/>
      <c r="ED374" s="36"/>
      <c r="EE374" s="36"/>
      <c r="EF374" s="36"/>
      <c r="EG374" s="36"/>
      <c r="EH374" s="36"/>
      <c r="EI374" s="36"/>
      <c r="EJ374" s="36"/>
      <c r="EK374" s="36"/>
      <c r="EL374" s="36"/>
      <c r="EM374" s="36"/>
      <c r="EN374" s="36"/>
    </row>
    <row r="375" spans="1:144">
      <c r="A375" s="36"/>
      <c r="B375" s="36"/>
      <c r="C375" s="144"/>
      <c r="D375" s="144"/>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c r="AA375" s="135"/>
      <c r="AB375" s="135"/>
      <c r="AC375" s="135"/>
      <c r="AD375" s="135"/>
      <c r="AE375" s="135"/>
      <c r="AF375" s="135"/>
      <c r="AG375" s="135"/>
      <c r="AH375" s="135"/>
      <c r="AI375" s="135"/>
      <c r="AJ375" s="135"/>
      <c r="AK375" s="135"/>
      <c r="AL375" s="135"/>
      <c r="AM375" s="135"/>
      <c r="AN375" s="135"/>
      <c r="AO375" s="135"/>
      <c r="AP375" s="135"/>
      <c r="AQ375" s="135"/>
      <c r="AR375" s="135"/>
      <c r="AS375" s="135"/>
      <c r="AT375" s="135"/>
      <c r="AU375" s="135"/>
      <c r="AV375" s="135"/>
      <c r="AW375" s="135"/>
      <c r="AX375" s="135"/>
      <c r="AY375" s="135"/>
      <c r="AZ375" s="135"/>
      <c r="BA375" s="135"/>
      <c r="BB375" s="135"/>
      <c r="BC375" s="135"/>
      <c r="BD375" s="135"/>
      <c r="BE375" s="135"/>
      <c r="BF375" s="135"/>
      <c r="BG375" s="135"/>
      <c r="BH375" s="135"/>
      <c r="BI375" s="135"/>
      <c r="BJ375" s="135"/>
      <c r="BK375" s="135"/>
      <c r="BL375" s="135"/>
      <c r="BM375" s="135"/>
      <c r="BN375" s="135"/>
      <c r="BO375" s="135"/>
      <c r="BP375" s="135"/>
      <c r="BQ375" s="135"/>
      <c r="BR375" s="135"/>
      <c r="BS375" s="135"/>
      <c r="BT375" s="135"/>
      <c r="BU375" s="135"/>
      <c r="BV375" s="135"/>
      <c r="BW375" s="135"/>
      <c r="BX375" s="135"/>
      <c r="BY375" s="135"/>
      <c r="BZ375" s="135"/>
      <c r="CA375" s="135"/>
      <c r="CB375" s="135"/>
      <c r="CC375" s="135"/>
      <c r="CD375" s="135"/>
      <c r="CE375" s="135"/>
      <c r="CF375" s="135"/>
      <c r="CG375" s="135"/>
      <c r="CH375" s="135"/>
      <c r="CI375" s="135"/>
      <c r="CJ375" s="135"/>
      <c r="CK375" s="135"/>
      <c r="CL375" s="135"/>
      <c r="CM375" s="135"/>
      <c r="CN375" s="135"/>
      <c r="CO375" s="135"/>
      <c r="CP375" s="135"/>
      <c r="CQ375" s="135"/>
      <c r="CR375" s="135"/>
      <c r="CU375" s="36"/>
      <c r="CV375" s="36"/>
      <c r="CW375" s="36"/>
      <c r="CX375" s="36"/>
      <c r="CY375" s="36"/>
      <c r="CZ375" s="36"/>
      <c r="DA375" s="36"/>
      <c r="DB375" s="36"/>
      <c r="DC375" s="36"/>
      <c r="DD375" s="36"/>
      <c r="DE375" s="36"/>
      <c r="DF375" s="36"/>
      <c r="DG375" s="36"/>
      <c r="DH375" s="36"/>
      <c r="DI375" s="36"/>
      <c r="DJ375" s="36"/>
      <c r="DK375" s="36"/>
      <c r="DL375" s="36"/>
      <c r="DM375" s="36"/>
      <c r="DN375" s="36"/>
      <c r="DO375" s="36"/>
      <c r="DP375" s="36"/>
      <c r="DQ375" s="36"/>
      <c r="DR375" s="36"/>
      <c r="DS375" s="36"/>
      <c r="DT375" s="36"/>
      <c r="DU375" s="36"/>
      <c r="DV375" s="36"/>
      <c r="DW375" s="36"/>
      <c r="DX375" s="36"/>
      <c r="DY375" s="36"/>
      <c r="DZ375" s="36"/>
      <c r="EA375" s="36"/>
      <c r="EB375" s="36"/>
      <c r="EC375" s="36"/>
      <c r="ED375" s="36"/>
      <c r="EE375" s="36"/>
      <c r="EF375" s="36"/>
      <c r="EG375" s="36"/>
      <c r="EH375" s="36"/>
      <c r="EI375" s="36"/>
      <c r="EJ375" s="36"/>
      <c r="EK375" s="36"/>
      <c r="EL375" s="36"/>
      <c r="EM375" s="36"/>
      <c r="EN375" s="36"/>
    </row>
    <row r="376" spans="1:144">
      <c r="A376" s="36"/>
      <c r="B376" s="36"/>
      <c r="C376" s="144"/>
      <c r="D376" s="144"/>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c r="AA376" s="135"/>
      <c r="AB376" s="135"/>
      <c r="AC376" s="135"/>
      <c r="AD376" s="135"/>
      <c r="AE376" s="135"/>
      <c r="AF376" s="135"/>
      <c r="AG376" s="135"/>
      <c r="AH376" s="135"/>
      <c r="AI376" s="135"/>
      <c r="AJ376" s="135"/>
      <c r="AK376" s="135"/>
      <c r="AL376" s="135"/>
      <c r="AM376" s="135"/>
      <c r="AN376" s="135"/>
      <c r="AO376" s="135"/>
      <c r="AP376" s="135"/>
      <c r="AQ376" s="135"/>
      <c r="AR376" s="135"/>
      <c r="AS376" s="135"/>
      <c r="AT376" s="135"/>
      <c r="AU376" s="135"/>
      <c r="AV376" s="135"/>
      <c r="AW376" s="135"/>
      <c r="AX376" s="135"/>
      <c r="AY376" s="135"/>
      <c r="AZ376" s="135"/>
      <c r="BA376" s="135"/>
      <c r="BB376" s="135"/>
      <c r="BC376" s="135"/>
      <c r="BD376" s="135"/>
      <c r="BE376" s="135"/>
      <c r="BF376" s="135"/>
      <c r="BG376" s="135"/>
      <c r="BH376" s="135"/>
      <c r="BI376" s="135"/>
      <c r="BJ376" s="135"/>
      <c r="BK376" s="135"/>
      <c r="BL376" s="135"/>
      <c r="BM376" s="135"/>
      <c r="BN376" s="135"/>
      <c r="BO376" s="135"/>
      <c r="BP376" s="135"/>
      <c r="BQ376" s="135"/>
      <c r="BR376" s="135"/>
      <c r="BS376" s="135"/>
      <c r="BT376" s="135"/>
      <c r="BU376" s="135"/>
      <c r="BV376" s="135"/>
      <c r="BW376" s="135"/>
      <c r="BX376" s="135"/>
      <c r="BY376" s="135"/>
      <c r="BZ376" s="135"/>
      <c r="CA376" s="135"/>
      <c r="CB376" s="135"/>
      <c r="CC376" s="135"/>
      <c r="CD376" s="135"/>
      <c r="CE376" s="135"/>
      <c r="CF376" s="135"/>
      <c r="CG376" s="135"/>
      <c r="CH376" s="135"/>
      <c r="CI376" s="135"/>
      <c r="CJ376" s="135"/>
      <c r="CK376" s="135"/>
      <c r="CL376" s="135"/>
      <c r="CM376" s="135"/>
      <c r="CN376" s="135"/>
      <c r="CO376" s="135"/>
      <c r="CP376" s="135"/>
      <c r="CQ376" s="135"/>
      <c r="CR376" s="135"/>
      <c r="CU376" s="36"/>
      <c r="CV376" s="36"/>
      <c r="CW376" s="36"/>
      <c r="CX376" s="36"/>
      <c r="CY376" s="36"/>
      <c r="CZ376" s="36"/>
      <c r="DA376" s="36"/>
      <c r="DB376" s="36"/>
      <c r="DC376" s="36"/>
      <c r="DD376" s="36"/>
      <c r="DE376" s="36"/>
      <c r="DF376" s="36"/>
      <c r="DG376" s="36"/>
      <c r="DH376" s="36"/>
      <c r="DI376" s="36"/>
      <c r="DJ376" s="36"/>
      <c r="DK376" s="36"/>
      <c r="DL376" s="36"/>
      <c r="DM376" s="36"/>
      <c r="DN376" s="36"/>
      <c r="DO376" s="36"/>
      <c r="DP376" s="36"/>
      <c r="DQ376" s="36"/>
      <c r="DR376" s="36"/>
      <c r="DS376" s="36"/>
      <c r="DT376" s="36"/>
      <c r="DU376" s="36"/>
      <c r="DV376" s="36"/>
      <c r="DW376" s="36"/>
      <c r="DX376" s="36"/>
      <c r="DY376" s="36"/>
      <c r="DZ376" s="36"/>
      <c r="EA376" s="36"/>
      <c r="EB376" s="36"/>
      <c r="EC376" s="36"/>
      <c r="ED376" s="36"/>
      <c r="EE376" s="36"/>
      <c r="EF376" s="36"/>
      <c r="EG376" s="36"/>
      <c r="EH376" s="36"/>
      <c r="EI376" s="36"/>
      <c r="EJ376" s="36"/>
      <c r="EK376" s="36"/>
      <c r="EL376" s="36"/>
      <c r="EM376" s="36"/>
      <c r="EN376" s="36"/>
    </row>
    <row r="377" spans="1:144">
      <c r="A377" s="36"/>
      <c r="B377" s="36"/>
      <c r="C377" s="144"/>
      <c r="D377" s="144"/>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c r="AA377" s="135"/>
      <c r="AB377" s="135"/>
      <c r="AC377" s="135"/>
      <c r="AD377" s="135"/>
      <c r="AE377" s="135"/>
      <c r="AF377" s="135"/>
      <c r="AG377" s="135"/>
      <c r="AH377" s="135"/>
      <c r="AI377" s="135"/>
      <c r="AJ377" s="135"/>
      <c r="AK377" s="135"/>
      <c r="AL377" s="135"/>
      <c r="AM377" s="135"/>
      <c r="AN377" s="135"/>
      <c r="AO377" s="135"/>
      <c r="AP377" s="135"/>
      <c r="AQ377" s="135"/>
      <c r="AR377" s="135"/>
      <c r="AS377" s="135"/>
      <c r="AT377" s="135"/>
      <c r="AU377" s="135"/>
      <c r="AV377" s="135"/>
      <c r="AW377" s="135"/>
      <c r="AX377" s="135"/>
      <c r="AY377" s="135"/>
      <c r="AZ377" s="135"/>
      <c r="BA377" s="135"/>
      <c r="BB377" s="135"/>
      <c r="BC377" s="135"/>
      <c r="BD377" s="135"/>
      <c r="BE377" s="135"/>
      <c r="BF377" s="135"/>
      <c r="BG377" s="135"/>
      <c r="BH377" s="135"/>
      <c r="BI377" s="135"/>
      <c r="BJ377" s="135"/>
      <c r="BK377" s="135"/>
      <c r="BL377" s="135"/>
      <c r="BM377" s="135"/>
      <c r="BN377" s="135"/>
      <c r="BO377" s="135"/>
      <c r="BP377" s="135"/>
      <c r="BQ377" s="135"/>
      <c r="BR377" s="135"/>
      <c r="BS377" s="135"/>
      <c r="BT377" s="135"/>
      <c r="BU377" s="135"/>
      <c r="BV377" s="135"/>
      <c r="BW377" s="135"/>
      <c r="BX377" s="135"/>
      <c r="BY377" s="135"/>
      <c r="BZ377" s="135"/>
      <c r="CA377" s="135"/>
      <c r="CB377" s="135"/>
      <c r="CC377" s="135"/>
      <c r="CD377" s="135"/>
      <c r="CE377" s="135"/>
      <c r="CF377" s="135"/>
      <c r="CG377" s="135"/>
      <c r="CH377" s="135"/>
      <c r="CI377" s="135"/>
      <c r="CJ377" s="135"/>
      <c r="CK377" s="135"/>
      <c r="CL377" s="135"/>
      <c r="CM377" s="135"/>
      <c r="CN377" s="135"/>
      <c r="CO377" s="135"/>
      <c r="CP377" s="135"/>
      <c r="CQ377" s="135"/>
      <c r="CR377" s="135"/>
      <c r="CU377" s="36"/>
      <c r="CV377" s="36"/>
      <c r="CW377" s="36"/>
      <c r="CX377" s="36"/>
      <c r="CY377" s="36"/>
      <c r="CZ377" s="36"/>
      <c r="DA377" s="36"/>
      <c r="DB377" s="36"/>
      <c r="DC377" s="36"/>
      <c r="DD377" s="36"/>
      <c r="DE377" s="36"/>
      <c r="DF377" s="36"/>
      <c r="DG377" s="36"/>
      <c r="DH377" s="36"/>
      <c r="DI377" s="36"/>
      <c r="DJ377" s="36"/>
      <c r="DK377" s="36"/>
      <c r="DL377" s="36"/>
      <c r="DM377" s="36"/>
      <c r="DN377" s="36"/>
      <c r="DO377" s="36"/>
      <c r="DP377" s="36"/>
      <c r="DQ377" s="36"/>
      <c r="DR377" s="36"/>
      <c r="DS377" s="36"/>
      <c r="DT377" s="36"/>
      <c r="DU377" s="36"/>
      <c r="DV377" s="36"/>
      <c r="DW377" s="36"/>
      <c r="DX377" s="36"/>
      <c r="DY377" s="36"/>
      <c r="DZ377" s="36"/>
      <c r="EA377" s="36"/>
      <c r="EB377" s="36"/>
      <c r="EC377" s="36"/>
      <c r="ED377" s="36"/>
      <c r="EE377" s="36"/>
      <c r="EF377" s="36"/>
      <c r="EG377" s="36"/>
      <c r="EH377" s="36"/>
      <c r="EI377" s="36"/>
      <c r="EJ377" s="36"/>
      <c r="EK377" s="36"/>
      <c r="EL377" s="36"/>
      <c r="EM377" s="36"/>
      <c r="EN377" s="36"/>
    </row>
    <row r="378" spans="1:144">
      <c r="A378" s="36"/>
      <c r="B378" s="36"/>
      <c r="C378" s="144"/>
      <c r="D378" s="144"/>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c r="AU378" s="135"/>
      <c r="AV378" s="135"/>
      <c r="AW378" s="135"/>
      <c r="AX378" s="135"/>
      <c r="AY378" s="135"/>
      <c r="AZ378" s="135"/>
      <c r="BA378" s="135"/>
      <c r="BB378" s="135"/>
      <c r="BC378" s="135"/>
      <c r="BD378" s="135"/>
      <c r="BE378" s="135"/>
      <c r="BF378" s="135"/>
      <c r="BG378" s="135"/>
      <c r="BH378" s="135"/>
      <c r="BI378" s="135"/>
      <c r="BJ378" s="135"/>
      <c r="BK378" s="135"/>
      <c r="BL378" s="135"/>
      <c r="BM378" s="135"/>
      <c r="BN378" s="135"/>
      <c r="BO378" s="135"/>
      <c r="BP378" s="135"/>
      <c r="BQ378" s="135"/>
      <c r="BR378" s="135"/>
      <c r="BS378" s="135"/>
      <c r="BT378" s="135"/>
      <c r="BU378" s="135"/>
      <c r="BV378" s="135"/>
      <c r="BW378" s="135"/>
      <c r="BX378" s="135"/>
      <c r="BY378" s="135"/>
      <c r="BZ378" s="135"/>
      <c r="CA378" s="135"/>
      <c r="CB378" s="135"/>
      <c r="CC378" s="135"/>
      <c r="CD378" s="135"/>
      <c r="CE378" s="135"/>
      <c r="CF378" s="135"/>
      <c r="CG378" s="135"/>
      <c r="CH378" s="135"/>
      <c r="CI378" s="135"/>
      <c r="CJ378" s="135"/>
      <c r="CK378" s="135"/>
      <c r="CL378" s="135"/>
      <c r="CM378" s="135"/>
      <c r="CN378" s="135"/>
      <c r="CO378" s="135"/>
      <c r="CP378" s="135"/>
      <c r="CQ378" s="135"/>
      <c r="CR378" s="135"/>
      <c r="CU378" s="36"/>
      <c r="CV378" s="36"/>
      <c r="CW378" s="36"/>
      <c r="CX378" s="36"/>
      <c r="CY378" s="36"/>
      <c r="CZ378" s="36"/>
      <c r="DA378" s="36"/>
      <c r="DB378" s="36"/>
      <c r="DC378" s="36"/>
      <c r="DD378" s="36"/>
      <c r="DE378" s="36"/>
      <c r="DF378" s="36"/>
      <c r="DG378" s="36"/>
      <c r="DH378" s="36"/>
      <c r="DI378" s="36"/>
      <c r="DJ378" s="36"/>
      <c r="DK378" s="36"/>
      <c r="DL378" s="36"/>
      <c r="DM378" s="36"/>
      <c r="DN378" s="36"/>
      <c r="DO378" s="36"/>
      <c r="DP378" s="36"/>
      <c r="DQ378" s="36"/>
      <c r="DR378" s="36"/>
      <c r="DS378" s="36"/>
      <c r="DT378" s="36"/>
      <c r="DU378" s="36"/>
      <c r="DV378" s="36"/>
      <c r="DW378" s="36"/>
      <c r="DX378" s="36"/>
      <c r="DY378" s="36"/>
      <c r="DZ378" s="36"/>
      <c r="EA378" s="36"/>
      <c r="EB378" s="36"/>
      <c r="EC378" s="36"/>
      <c r="ED378" s="36"/>
      <c r="EE378" s="36"/>
      <c r="EF378" s="36"/>
      <c r="EG378" s="36"/>
      <c r="EH378" s="36"/>
      <c r="EI378" s="36"/>
      <c r="EJ378" s="36"/>
      <c r="EK378" s="36"/>
      <c r="EL378" s="36"/>
      <c r="EM378" s="36"/>
      <c r="EN378" s="36"/>
    </row>
    <row r="379" spans="1:144">
      <c r="A379" s="36"/>
      <c r="B379" s="36"/>
      <c r="C379" s="144"/>
      <c r="D379" s="144"/>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c r="AA379" s="135"/>
      <c r="AB379" s="135"/>
      <c r="AC379" s="135"/>
      <c r="AD379" s="135"/>
      <c r="AE379" s="135"/>
      <c r="AF379" s="135"/>
      <c r="AG379" s="135"/>
      <c r="AH379" s="135"/>
      <c r="AI379" s="135"/>
      <c r="AJ379" s="135"/>
      <c r="AK379" s="135"/>
      <c r="AL379" s="135"/>
      <c r="AM379" s="135"/>
      <c r="AN379" s="135"/>
      <c r="AO379" s="135"/>
      <c r="AP379" s="135"/>
      <c r="AQ379" s="135"/>
      <c r="AR379" s="135"/>
      <c r="AS379" s="135"/>
      <c r="AT379" s="135"/>
      <c r="AU379" s="135"/>
      <c r="AV379" s="135"/>
      <c r="AW379" s="135"/>
      <c r="AX379" s="135"/>
      <c r="AY379" s="135"/>
      <c r="AZ379" s="135"/>
      <c r="BA379" s="135"/>
      <c r="BB379" s="135"/>
      <c r="BC379" s="135"/>
      <c r="BD379" s="135"/>
      <c r="BE379" s="135"/>
      <c r="BF379" s="135"/>
      <c r="BG379" s="135"/>
      <c r="BH379" s="135"/>
      <c r="BI379" s="135"/>
      <c r="BJ379" s="135"/>
      <c r="BK379" s="135"/>
      <c r="BL379" s="135"/>
      <c r="BM379" s="135"/>
      <c r="BN379" s="135"/>
      <c r="BO379" s="135"/>
      <c r="BP379" s="135"/>
      <c r="BQ379" s="135"/>
      <c r="BR379" s="135"/>
      <c r="BS379" s="135"/>
      <c r="BT379" s="135"/>
      <c r="BU379" s="135"/>
      <c r="BV379" s="135"/>
      <c r="BW379" s="135"/>
      <c r="BX379" s="135"/>
      <c r="BY379" s="135"/>
      <c r="BZ379" s="135"/>
      <c r="CA379" s="135"/>
      <c r="CB379" s="135"/>
      <c r="CC379" s="135"/>
      <c r="CD379" s="135"/>
      <c r="CE379" s="135"/>
      <c r="CF379" s="135"/>
      <c r="CG379" s="135"/>
      <c r="CH379" s="135"/>
      <c r="CI379" s="135"/>
      <c r="CJ379" s="135"/>
      <c r="CK379" s="135"/>
      <c r="CL379" s="135"/>
      <c r="CM379" s="135"/>
      <c r="CN379" s="135"/>
      <c r="CO379" s="135"/>
      <c r="CP379" s="135"/>
      <c r="CQ379" s="135"/>
      <c r="CR379" s="135"/>
      <c r="CU379" s="36"/>
      <c r="CV379" s="36"/>
      <c r="CW379" s="36"/>
      <c r="CX379" s="36"/>
      <c r="CY379" s="36"/>
      <c r="CZ379" s="36"/>
      <c r="DA379" s="36"/>
      <c r="DB379" s="36"/>
      <c r="DC379" s="36"/>
      <c r="DD379" s="36"/>
      <c r="DE379" s="36"/>
      <c r="DF379" s="36"/>
      <c r="DG379" s="36"/>
      <c r="DH379" s="36"/>
      <c r="DI379" s="36"/>
      <c r="DJ379" s="36"/>
      <c r="DK379" s="36"/>
      <c r="DL379" s="36"/>
      <c r="DM379" s="36"/>
      <c r="DN379" s="36"/>
      <c r="DO379" s="36"/>
      <c r="DP379" s="36"/>
      <c r="DQ379" s="36"/>
      <c r="DR379" s="36"/>
      <c r="DS379" s="36"/>
      <c r="DT379" s="36"/>
      <c r="DU379" s="36"/>
      <c r="DV379" s="36"/>
      <c r="DW379" s="36"/>
      <c r="DX379" s="36"/>
      <c r="DY379" s="36"/>
      <c r="DZ379" s="36"/>
      <c r="EA379" s="36"/>
      <c r="EB379" s="36"/>
      <c r="EC379" s="36"/>
      <c r="ED379" s="36"/>
      <c r="EE379" s="36"/>
      <c r="EF379" s="36"/>
      <c r="EG379" s="36"/>
      <c r="EH379" s="36"/>
      <c r="EI379" s="36"/>
      <c r="EJ379" s="36"/>
      <c r="EK379" s="36"/>
      <c r="EL379" s="36"/>
      <c r="EM379" s="36"/>
      <c r="EN379" s="36"/>
    </row>
    <row r="380" spans="1:144">
      <c r="A380" s="36"/>
      <c r="B380" s="36"/>
      <c r="C380" s="144"/>
      <c r="D380" s="144"/>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c r="AA380" s="135"/>
      <c r="AB380" s="135"/>
      <c r="AC380" s="135"/>
      <c r="AD380" s="135"/>
      <c r="AE380" s="135"/>
      <c r="AF380" s="135"/>
      <c r="AG380" s="135"/>
      <c r="AH380" s="135"/>
      <c r="AI380" s="135"/>
      <c r="AJ380" s="135"/>
      <c r="AK380" s="135"/>
      <c r="AL380" s="135"/>
      <c r="AM380" s="135"/>
      <c r="AN380" s="135"/>
      <c r="AO380" s="135"/>
      <c r="AP380" s="135"/>
      <c r="AQ380" s="135"/>
      <c r="AR380" s="135"/>
      <c r="AS380" s="135"/>
      <c r="AT380" s="135"/>
      <c r="AU380" s="135"/>
      <c r="AV380" s="135"/>
      <c r="AW380" s="135"/>
      <c r="AX380" s="135"/>
      <c r="AY380" s="135"/>
      <c r="AZ380" s="135"/>
      <c r="BA380" s="135"/>
      <c r="BB380" s="135"/>
      <c r="BC380" s="135"/>
      <c r="BD380" s="135"/>
      <c r="BE380" s="135"/>
      <c r="BF380" s="135"/>
      <c r="BG380" s="135"/>
      <c r="BH380" s="135"/>
      <c r="BI380" s="135"/>
      <c r="BJ380" s="135"/>
      <c r="BK380" s="135"/>
      <c r="BL380" s="135"/>
      <c r="BM380" s="135"/>
      <c r="BN380" s="135"/>
      <c r="BO380" s="135"/>
      <c r="BP380" s="135"/>
      <c r="BQ380" s="135"/>
      <c r="BR380" s="135"/>
      <c r="BS380" s="135"/>
      <c r="BT380" s="135"/>
      <c r="BU380" s="135"/>
      <c r="BV380" s="135"/>
      <c r="BW380" s="135"/>
      <c r="BX380" s="135"/>
      <c r="BY380" s="135"/>
      <c r="BZ380" s="135"/>
      <c r="CA380" s="135"/>
      <c r="CB380" s="135"/>
      <c r="CC380" s="135"/>
      <c r="CD380" s="135"/>
      <c r="CE380" s="135"/>
      <c r="CF380" s="135"/>
      <c r="CG380" s="135"/>
      <c r="CH380" s="135"/>
      <c r="CI380" s="135"/>
      <c r="CJ380" s="135"/>
      <c r="CK380" s="135"/>
      <c r="CL380" s="135"/>
      <c r="CM380" s="135"/>
      <c r="CN380" s="135"/>
      <c r="CO380" s="135"/>
      <c r="CP380" s="135"/>
      <c r="CQ380" s="135"/>
      <c r="CR380" s="135"/>
      <c r="CU380" s="36"/>
      <c r="CV380" s="36"/>
      <c r="CW380" s="36"/>
      <c r="CX380" s="36"/>
      <c r="CY380" s="36"/>
      <c r="CZ380" s="36"/>
      <c r="DA380" s="36"/>
      <c r="DB380" s="36"/>
      <c r="DC380" s="36"/>
      <c r="DD380" s="36"/>
      <c r="DE380" s="36"/>
      <c r="DF380" s="36"/>
      <c r="DG380" s="36"/>
      <c r="DH380" s="36"/>
      <c r="DI380" s="36"/>
      <c r="DJ380" s="36"/>
      <c r="DK380" s="36"/>
      <c r="DL380" s="36"/>
      <c r="DM380" s="36"/>
      <c r="DN380" s="36"/>
      <c r="DO380" s="36"/>
      <c r="DP380" s="36"/>
      <c r="DQ380" s="36"/>
      <c r="DR380" s="36"/>
      <c r="DS380" s="36"/>
      <c r="DT380" s="36"/>
      <c r="DU380" s="36"/>
      <c r="DV380" s="36"/>
      <c r="DW380" s="36"/>
      <c r="DX380" s="36"/>
      <c r="DY380" s="36"/>
      <c r="DZ380" s="36"/>
      <c r="EA380" s="36"/>
      <c r="EB380" s="36"/>
      <c r="EC380" s="36"/>
      <c r="ED380" s="36"/>
      <c r="EE380" s="36"/>
      <c r="EF380" s="36"/>
      <c r="EG380" s="36"/>
      <c r="EH380" s="36"/>
      <c r="EI380" s="36"/>
      <c r="EJ380" s="36"/>
      <c r="EK380" s="36"/>
      <c r="EL380" s="36"/>
      <c r="EM380" s="36"/>
      <c r="EN380" s="36"/>
    </row>
    <row r="381" spans="1:144">
      <c r="A381" s="36"/>
      <c r="B381" s="36"/>
      <c r="C381" s="144"/>
      <c r="D381" s="144"/>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c r="AA381" s="135"/>
      <c r="AB381" s="135"/>
      <c r="AC381" s="135"/>
      <c r="AD381" s="135"/>
      <c r="AE381" s="135"/>
      <c r="AF381" s="135"/>
      <c r="AG381" s="135"/>
      <c r="AH381" s="135"/>
      <c r="AI381" s="135"/>
      <c r="AJ381" s="135"/>
      <c r="AK381" s="135"/>
      <c r="AL381" s="135"/>
      <c r="AM381" s="135"/>
      <c r="AN381" s="135"/>
      <c r="AO381" s="135"/>
      <c r="AP381" s="135"/>
      <c r="AQ381" s="135"/>
      <c r="AR381" s="135"/>
      <c r="AS381" s="135"/>
      <c r="AT381" s="135"/>
      <c r="AU381" s="135"/>
      <c r="AV381" s="135"/>
      <c r="AW381" s="135"/>
      <c r="AX381" s="135"/>
      <c r="AY381" s="135"/>
      <c r="AZ381" s="135"/>
      <c r="BA381" s="135"/>
      <c r="BB381" s="135"/>
      <c r="BC381" s="135"/>
      <c r="BD381" s="135"/>
      <c r="BE381" s="135"/>
      <c r="BF381" s="135"/>
      <c r="BG381" s="135"/>
      <c r="BH381" s="135"/>
      <c r="BI381" s="135"/>
      <c r="BJ381" s="135"/>
      <c r="BK381" s="135"/>
      <c r="BL381" s="135"/>
      <c r="BM381" s="135"/>
      <c r="BN381" s="135"/>
      <c r="BO381" s="135"/>
      <c r="BP381" s="135"/>
      <c r="BQ381" s="135"/>
      <c r="BR381" s="135"/>
      <c r="BS381" s="135"/>
      <c r="BT381" s="135"/>
      <c r="BU381" s="135"/>
      <c r="BV381" s="135"/>
      <c r="BW381" s="135"/>
      <c r="BX381" s="135"/>
      <c r="BY381" s="135"/>
      <c r="BZ381" s="135"/>
      <c r="CA381" s="135"/>
      <c r="CB381" s="135"/>
      <c r="CC381" s="135"/>
      <c r="CD381" s="135"/>
      <c r="CE381" s="135"/>
      <c r="CF381" s="135"/>
      <c r="CG381" s="135"/>
      <c r="CH381" s="135"/>
      <c r="CI381" s="135"/>
      <c r="CJ381" s="135"/>
      <c r="CK381" s="135"/>
      <c r="CL381" s="135"/>
      <c r="CM381" s="135"/>
      <c r="CN381" s="135"/>
      <c r="CO381" s="135"/>
      <c r="CP381" s="135"/>
      <c r="CQ381" s="135"/>
      <c r="CR381" s="135"/>
      <c r="CU381" s="36"/>
      <c r="CV381" s="36"/>
      <c r="CW381" s="36"/>
      <c r="CX381" s="36"/>
      <c r="CY381" s="36"/>
      <c r="CZ381" s="36"/>
      <c r="DA381" s="36"/>
      <c r="DB381" s="36"/>
      <c r="DC381" s="36"/>
      <c r="DD381" s="36"/>
      <c r="DE381" s="36"/>
      <c r="DF381" s="36"/>
      <c r="DG381" s="36"/>
      <c r="DH381" s="36"/>
      <c r="DI381" s="36"/>
      <c r="DJ381" s="36"/>
      <c r="DK381" s="36"/>
      <c r="DL381" s="36"/>
      <c r="DM381" s="36"/>
      <c r="DN381" s="36"/>
      <c r="DO381" s="36"/>
      <c r="DP381" s="36"/>
      <c r="DQ381" s="36"/>
      <c r="DR381" s="36"/>
      <c r="DS381" s="36"/>
      <c r="DT381" s="36"/>
      <c r="DU381" s="36"/>
      <c r="DV381" s="36"/>
      <c r="DW381" s="36"/>
      <c r="DX381" s="36"/>
      <c r="DY381" s="36"/>
      <c r="DZ381" s="36"/>
      <c r="EA381" s="36"/>
      <c r="EB381" s="36"/>
      <c r="EC381" s="36"/>
      <c r="ED381" s="36"/>
      <c r="EE381" s="36"/>
      <c r="EF381" s="36"/>
      <c r="EG381" s="36"/>
      <c r="EH381" s="36"/>
      <c r="EI381" s="36"/>
      <c r="EJ381" s="36"/>
      <c r="EK381" s="36"/>
      <c r="EL381" s="36"/>
      <c r="EM381" s="36"/>
      <c r="EN381" s="36"/>
    </row>
    <row r="382" spans="1:144">
      <c r="A382" s="36"/>
      <c r="B382" s="36"/>
      <c r="C382" s="144"/>
      <c r="D382" s="144"/>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c r="AA382" s="135"/>
      <c r="AB382" s="135"/>
      <c r="AC382" s="135"/>
      <c r="AD382" s="135"/>
      <c r="AE382" s="135"/>
      <c r="AF382" s="135"/>
      <c r="AG382" s="135"/>
      <c r="AH382" s="135"/>
      <c r="AI382" s="135"/>
      <c r="AJ382" s="135"/>
      <c r="AK382" s="135"/>
      <c r="AL382" s="135"/>
      <c r="AM382" s="135"/>
      <c r="AN382" s="135"/>
      <c r="AO382" s="135"/>
      <c r="AP382" s="135"/>
      <c r="AQ382" s="135"/>
      <c r="AR382" s="135"/>
      <c r="AS382" s="135"/>
      <c r="AT382" s="135"/>
      <c r="AU382" s="135"/>
      <c r="AV382" s="135"/>
      <c r="AW382" s="135"/>
      <c r="AX382" s="135"/>
      <c r="AY382" s="135"/>
      <c r="AZ382" s="135"/>
      <c r="BA382" s="135"/>
      <c r="BB382" s="135"/>
      <c r="BC382" s="135"/>
      <c r="BD382" s="135"/>
      <c r="BE382" s="135"/>
      <c r="BF382" s="135"/>
      <c r="BG382" s="135"/>
      <c r="BH382" s="135"/>
      <c r="BI382" s="135"/>
      <c r="BJ382" s="135"/>
      <c r="BK382" s="135"/>
      <c r="BL382" s="135"/>
      <c r="BM382" s="135"/>
      <c r="BN382" s="135"/>
      <c r="BO382" s="135"/>
      <c r="BP382" s="135"/>
      <c r="BQ382" s="135"/>
      <c r="BR382" s="135"/>
      <c r="BS382" s="135"/>
      <c r="BT382" s="135"/>
      <c r="BU382" s="135"/>
      <c r="BV382" s="135"/>
      <c r="BW382" s="135"/>
      <c r="BX382" s="135"/>
      <c r="BY382" s="135"/>
      <c r="BZ382" s="135"/>
      <c r="CA382" s="135"/>
      <c r="CB382" s="135"/>
      <c r="CC382" s="135"/>
      <c r="CD382" s="135"/>
      <c r="CE382" s="135"/>
      <c r="CF382" s="135"/>
      <c r="CG382" s="135"/>
      <c r="CH382" s="135"/>
      <c r="CI382" s="135"/>
      <c r="CJ382" s="135"/>
      <c r="CK382" s="135"/>
      <c r="CL382" s="135"/>
      <c r="CM382" s="135"/>
      <c r="CN382" s="135"/>
      <c r="CO382" s="135"/>
      <c r="CP382" s="135"/>
      <c r="CQ382" s="135"/>
      <c r="CR382" s="135"/>
      <c r="CU382" s="36"/>
      <c r="CV382" s="36"/>
      <c r="CW382" s="36"/>
      <c r="CX382" s="36"/>
      <c r="CY382" s="36"/>
      <c r="CZ382" s="36"/>
      <c r="DA382" s="36"/>
      <c r="DB382" s="36"/>
      <c r="DC382" s="36"/>
      <c r="DD382" s="36"/>
      <c r="DE382" s="36"/>
      <c r="DF382" s="36"/>
      <c r="DG382" s="36"/>
      <c r="DH382" s="36"/>
      <c r="DI382" s="36"/>
      <c r="DJ382" s="36"/>
      <c r="DK382" s="36"/>
      <c r="DL382" s="36"/>
      <c r="DM382" s="36"/>
      <c r="DN382" s="36"/>
      <c r="DO382" s="36"/>
      <c r="DP382" s="36"/>
      <c r="DQ382" s="36"/>
      <c r="DR382" s="36"/>
      <c r="DS382" s="36"/>
      <c r="DT382" s="36"/>
      <c r="DU382" s="36"/>
      <c r="DV382" s="36"/>
      <c r="DW382" s="36"/>
      <c r="DX382" s="36"/>
      <c r="DY382" s="36"/>
      <c r="DZ382" s="36"/>
      <c r="EA382" s="36"/>
      <c r="EB382" s="36"/>
      <c r="EC382" s="36"/>
      <c r="ED382" s="36"/>
      <c r="EE382" s="36"/>
      <c r="EF382" s="36"/>
      <c r="EG382" s="36"/>
      <c r="EH382" s="36"/>
      <c r="EI382" s="36"/>
      <c r="EJ382" s="36"/>
      <c r="EK382" s="36"/>
      <c r="EL382" s="36"/>
      <c r="EM382" s="36"/>
      <c r="EN382" s="36"/>
    </row>
    <row r="383" spans="1:144">
      <c r="A383" s="36"/>
      <c r="B383" s="36"/>
      <c r="C383" s="144"/>
      <c r="D383" s="144"/>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c r="AA383" s="135"/>
      <c r="AB383" s="135"/>
      <c r="AC383" s="135"/>
      <c r="AD383" s="135"/>
      <c r="AE383" s="135"/>
      <c r="AF383" s="135"/>
      <c r="AG383" s="135"/>
      <c r="AH383" s="135"/>
      <c r="AI383" s="135"/>
      <c r="AJ383" s="135"/>
      <c r="AK383" s="135"/>
      <c r="AL383" s="135"/>
      <c r="AM383" s="135"/>
      <c r="AN383" s="135"/>
      <c r="AO383" s="135"/>
      <c r="AP383" s="135"/>
      <c r="AQ383" s="135"/>
      <c r="AR383" s="135"/>
      <c r="AS383" s="135"/>
      <c r="AT383" s="135"/>
      <c r="AU383" s="135"/>
      <c r="AV383" s="135"/>
      <c r="AW383" s="135"/>
      <c r="AX383" s="135"/>
      <c r="AY383" s="135"/>
      <c r="AZ383" s="135"/>
      <c r="BA383" s="135"/>
      <c r="BB383" s="135"/>
      <c r="BC383" s="135"/>
      <c r="BD383" s="135"/>
      <c r="BE383" s="135"/>
      <c r="BF383" s="135"/>
      <c r="BG383" s="135"/>
      <c r="BH383" s="135"/>
      <c r="BI383" s="135"/>
      <c r="BJ383" s="135"/>
      <c r="BK383" s="135"/>
      <c r="BL383" s="135"/>
      <c r="BM383" s="135"/>
      <c r="BN383" s="135"/>
      <c r="BO383" s="135"/>
      <c r="BP383" s="135"/>
      <c r="BQ383" s="135"/>
      <c r="BR383" s="135"/>
      <c r="BS383" s="135"/>
      <c r="BT383" s="135"/>
      <c r="BU383" s="135"/>
      <c r="BV383" s="135"/>
      <c r="BW383" s="135"/>
      <c r="BX383" s="135"/>
      <c r="BY383" s="135"/>
      <c r="BZ383" s="135"/>
      <c r="CA383" s="135"/>
      <c r="CB383" s="135"/>
      <c r="CC383" s="135"/>
      <c r="CD383" s="135"/>
      <c r="CE383" s="135"/>
      <c r="CF383" s="135"/>
      <c r="CG383" s="135"/>
      <c r="CH383" s="135"/>
      <c r="CI383" s="135"/>
      <c r="CJ383" s="135"/>
      <c r="CK383" s="135"/>
      <c r="CL383" s="135"/>
      <c r="CM383" s="135"/>
      <c r="CN383" s="135"/>
      <c r="CO383" s="135"/>
      <c r="CP383" s="135"/>
      <c r="CQ383" s="135"/>
      <c r="CR383" s="135"/>
      <c r="CU383" s="36"/>
      <c r="CV383" s="36"/>
      <c r="CW383" s="36"/>
      <c r="CX383" s="36"/>
      <c r="CY383" s="36"/>
      <c r="CZ383" s="36"/>
      <c r="DA383" s="36"/>
      <c r="DB383" s="36"/>
      <c r="DC383" s="36"/>
      <c r="DD383" s="36"/>
      <c r="DE383" s="36"/>
      <c r="DF383" s="36"/>
      <c r="DG383" s="36"/>
      <c r="DH383" s="36"/>
      <c r="DI383" s="36"/>
      <c r="DJ383" s="36"/>
      <c r="DK383" s="36"/>
      <c r="DL383" s="36"/>
      <c r="DM383" s="36"/>
      <c r="DN383" s="36"/>
      <c r="DO383" s="36"/>
      <c r="DP383" s="36"/>
      <c r="DQ383" s="36"/>
      <c r="DR383" s="36"/>
      <c r="DS383" s="36"/>
      <c r="DT383" s="36"/>
      <c r="DU383" s="36"/>
      <c r="DV383" s="36"/>
      <c r="DW383" s="36"/>
      <c r="DX383" s="36"/>
      <c r="DY383" s="36"/>
      <c r="DZ383" s="36"/>
      <c r="EA383" s="36"/>
      <c r="EB383" s="36"/>
      <c r="EC383" s="36"/>
      <c r="ED383" s="36"/>
      <c r="EE383" s="36"/>
      <c r="EF383" s="36"/>
      <c r="EG383" s="36"/>
      <c r="EH383" s="36"/>
      <c r="EI383" s="36"/>
      <c r="EJ383" s="36"/>
      <c r="EK383" s="36"/>
      <c r="EL383" s="36"/>
      <c r="EM383" s="36"/>
      <c r="EN383" s="36"/>
    </row>
    <row r="384" spans="1:144">
      <c r="A384" s="36"/>
      <c r="B384" s="36"/>
      <c r="C384" s="144"/>
      <c r="D384" s="144"/>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c r="BG384" s="135"/>
      <c r="BH384" s="135"/>
      <c r="BI384" s="135"/>
      <c r="BJ384" s="135"/>
      <c r="BK384" s="135"/>
      <c r="BL384" s="135"/>
      <c r="BM384" s="135"/>
      <c r="BN384" s="135"/>
      <c r="BO384" s="135"/>
      <c r="BP384" s="135"/>
      <c r="BQ384" s="135"/>
      <c r="BR384" s="135"/>
      <c r="BS384" s="135"/>
      <c r="BT384" s="135"/>
      <c r="BU384" s="135"/>
      <c r="BV384" s="135"/>
      <c r="BW384" s="135"/>
      <c r="BX384" s="135"/>
      <c r="BY384" s="135"/>
      <c r="BZ384" s="135"/>
      <c r="CA384" s="135"/>
      <c r="CB384" s="135"/>
      <c r="CC384" s="135"/>
      <c r="CD384" s="135"/>
      <c r="CE384" s="135"/>
      <c r="CF384" s="135"/>
      <c r="CG384" s="135"/>
      <c r="CH384" s="135"/>
      <c r="CI384" s="135"/>
      <c r="CJ384" s="135"/>
      <c r="CK384" s="135"/>
      <c r="CL384" s="135"/>
      <c r="CM384" s="135"/>
      <c r="CN384" s="135"/>
      <c r="CO384" s="135"/>
      <c r="CP384" s="135"/>
      <c r="CQ384" s="135"/>
      <c r="CR384" s="135"/>
      <c r="CU384" s="36"/>
      <c r="CV384" s="36"/>
      <c r="CW384" s="36"/>
      <c r="CX384" s="36"/>
      <c r="CY384" s="36"/>
      <c r="CZ384" s="36"/>
      <c r="DA384" s="36"/>
      <c r="DB384" s="36"/>
      <c r="DC384" s="36"/>
      <c r="DD384" s="36"/>
      <c r="DE384" s="36"/>
      <c r="DF384" s="36"/>
      <c r="DG384" s="36"/>
      <c r="DH384" s="36"/>
      <c r="DI384" s="36"/>
      <c r="DJ384" s="36"/>
      <c r="DK384" s="36"/>
      <c r="DL384" s="36"/>
      <c r="DM384" s="36"/>
      <c r="DN384" s="36"/>
      <c r="DO384" s="36"/>
      <c r="DP384" s="36"/>
      <c r="DQ384" s="36"/>
      <c r="DR384" s="36"/>
      <c r="DS384" s="36"/>
      <c r="DT384" s="36"/>
      <c r="DU384" s="36"/>
      <c r="DV384" s="36"/>
      <c r="DW384" s="36"/>
      <c r="DX384" s="36"/>
      <c r="DY384" s="36"/>
      <c r="DZ384" s="36"/>
      <c r="EA384" s="36"/>
      <c r="EB384" s="36"/>
      <c r="EC384" s="36"/>
      <c r="ED384" s="36"/>
      <c r="EE384" s="36"/>
      <c r="EF384" s="36"/>
      <c r="EG384" s="36"/>
      <c r="EH384" s="36"/>
      <c r="EI384" s="36"/>
      <c r="EJ384" s="36"/>
      <c r="EK384" s="36"/>
      <c r="EL384" s="36"/>
      <c r="EM384" s="36"/>
      <c r="EN384" s="36"/>
    </row>
    <row r="385" spans="1:144">
      <c r="A385" s="36"/>
      <c r="B385" s="36"/>
      <c r="C385" s="144"/>
      <c r="D385" s="144"/>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c r="AA385" s="135"/>
      <c r="AB385" s="135"/>
      <c r="AC385" s="135"/>
      <c r="AD385" s="135"/>
      <c r="AE385" s="135"/>
      <c r="AF385" s="135"/>
      <c r="AG385" s="135"/>
      <c r="AH385" s="135"/>
      <c r="AI385" s="135"/>
      <c r="AJ385" s="135"/>
      <c r="AK385" s="135"/>
      <c r="AL385" s="135"/>
      <c r="AM385" s="135"/>
      <c r="AN385" s="135"/>
      <c r="AO385" s="135"/>
      <c r="AP385" s="135"/>
      <c r="AQ385" s="135"/>
      <c r="AR385" s="135"/>
      <c r="AS385" s="135"/>
      <c r="AT385" s="135"/>
      <c r="AU385" s="135"/>
      <c r="AV385" s="135"/>
      <c r="AW385" s="135"/>
      <c r="AX385" s="135"/>
      <c r="AY385" s="135"/>
      <c r="AZ385" s="135"/>
      <c r="BA385" s="135"/>
      <c r="BB385" s="135"/>
      <c r="BC385" s="135"/>
      <c r="BD385" s="135"/>
      <c r="BE385" s="135"/>
      <c r="BF385" s="135"/>
      <c r="BG385" s="135"/>
      <c r="BH385" s="135"/>
      <c r="BI385" s="135"/>
      <c r="BJ385" s="135"/>
      <c r="BK385" s="135"/>
      <c r="BL385" s="135"/>
      <c r="BM385" s="135"/>
      <c r="BN385" s="135"/>
      <c r="BO385" s="135"/>
      <c r="BP385" s="135"/>
      <c r="BQ385" s="135"/>
      <c r="BR385" s="135"/>
      <c r="BS385" s="135"/>
      <c r="BT385" s="135"/>
      <c r="BU385" s="135"/>
      <c r="BV385" s="135"/>
      <c r="BW385" s="135"/>
      <c r="BX385" s="135"/>
      <c r="BY385" s="135"/>
      <c r="BZ385" s="135"/>
      <c r="CA385" s="135"/>
      <c r="CB385" s="135"/>
      <c r="CC385" s="135"/>
      <c r="CD385" s="135"/>
      <c r="CE385" s="135"/>
      <c r="CF385" s="135"/>
      <c r="CG385" s="135"/>
      <c r="CH385" s="135"/>
      <c r="CI385" s="135"/>
      <c r="CJ385" s="135"/>
      <c r="CK385" s="135"/>
      <c r="CL385" s="135"/>
      <c r="CM385" s="135"/>
      <c r="CN385" s="135"/>
      <c r="CO385" s="135"/>
      <c r="CP385" s="135"/>
      <c r="CQ385" s="135"/>
      <c r="CR385" s="135"/>
      <c r="CU385" s="36"/>
      <c r="CV385" s="36"/>
      <c r="CW385" s="36"/>
      <c r="CX385" s="36"/>
      <c r="CY385" s="36"/>
      <c r="CZ385" s="36"/>
      <c r="DA385" s="36"/>
      <c r="DB385" s="36"/>
      <c r="DC385" s="36"/>
      <c r="DD385" s="36"/>
      <c r="DE385" s="36"/>
      <c r="DF385" s="36"/>
      <c r="DG385" s="36"/>
      <c r="DH385" s="36"/>
      <c r="DI385" s="36"/>
      <c r="DJ385" s="36"/>
      <c r="DK385" s="36"/>
      <c r="DL385" s="36"/>
      <c r="DM385" s="36"/>
      <c r="DN385" s="36"/>
      <c r="DO385" s="36"/>
      <c r="DP385" s="36"/>
      <c r="DQ385" s="36"/>
      <c r="DR385" s="36"/>
      <c r="DS385" s="36"/>
      <c r="DT385" s="36"/>
      <c r="DU385" s="36"/>
      <c r="DV385" s="36"/>
      <c r="DW385" s="36"/>
      <c r="DX385" s="36"/>
      <c r="DY385" s="36"/>
      <c r="DZ385" s="36"/>
      <c r="EA385" s="36"/>
      <c r="EB385" s="36"/>
      <c r="EC385" s="36"/>
      <c r="ED385" s="36"/>
      <c r="EE385" s="36"/>
      <c r="EF385" s="36"/>
      <c r="EG385" s="36"/>
      <c r="EH385" s="36"/>
      <c r="EI385" s="36"/>
      <c r="EJ385" s="36"/>
      <c r="EK385" s="36"/>
      <c r="EL385" s="36"/>
      <c r="EM385" s="36"/>
      <c r="EN385" s="36"/>
    </row>
    <row r="386" spans="1:144">
      <c r="A386" s="36"/>
      <c r="B386" s="36"/>
      <c r="C386" s="144"/>
      <c r="D386" s="144"/>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c r="AA386" s="135"/>
      <c r="AB386" s="135"/>
      <c r="AC386" s="135"/>
      <c r="AD386" s="135"/>
      <c r="AE386" s="135"/>
      <c r="AF386" s="135"/>
      <c r="AG386" s="135"/>
      <c r="AH386" s="135"/>
      <c r="AI386" s="135"/>
      <c r="AJ386" s="135"/>
      <c r="AK386" s="135"/>
      <c r="AL386" s="135"/>
      <c r="AM386" s="135"/>
      <c r="AN386" s="135"/>
      <c r="AO386" s="135"/>
      <c r="AP386" s="135"/>
      <c r="AQ386" s="135"/>
      <c r="AR386" s="135"/>
      <c r="AS386" s="135"/>
      <c r="AT386" s="135"/>
      <c r="AU386" s="135"/>
      <c r="AV386" s="135"/>
      <c r="AW386" s="135"/>
      <c r="AX386" s="135"/>
      <c r="AY386" s="135"/>
      <c r="AZ386" s="135"/>
      <c r="BA386" s="135"/>
      <c r="BB386" s="135"/>
      <c r="BC386" s="135"/>
      <c r="BD386" s="135"/>
      <c r="BE386" s="135"/>
      <c r="BF386" s="135"/>
      <c r="BG386" s="135"/>
      <c r="BH386" s="135"/>
      <c r="BI386" s="135"/>
      <c r="BJ386" s="135"/>
      <c r="BK386" s="135"/>
      <c r="BL386" s="135"/>
      <c r="BM386" s="135"/>
      <c r="BN386" s="135"/>
      <c r="BO386" s="135"/>
      <c r="BP386" s="135"/>
      <c r="BQ386" s="135"/>
      <c r="BR386" s="135"/>
      <c r="BS386" s="135"/>
      <c r="BT386" s="135"/>
      <c r="BU386" s="135"/>
      <c r="BV386" s="135"/>
      <c r="BW386" s="135"/>
      <c r="BX386" s="135"/>
      <c r="BY386" s="135"/>
      <c r="BZ386" s="135"/>
      <c r="CA386" s="135"/>
      <c r="CB386" s="135"/>
      <c r="CC386" s="135"/>
      <c r="CD386" s="135"/>
      <c r="CE386" s="135"/>
      <c r="CF386" s="135"/>
      <c r="CG386" s="135"/>
      <c r="CH386" s="135"/>
      <c r="CI386" s="135"/>
      <c r="CJ386" s="135"/>
      <c r="CK386" s="135"/>
      <c r="CL386" s="135"/>
      <c r="CM386" s="135"/>
      <c r="CN386" s="135"/>
      <c r="CO386" s="135"/>
      <c r="CP386" s="135"/>
      <c r="CQ386" s="135"/>
      <c r="CR386" s="135"/>
      <c r="CU386" s="36"/>
      <c r="CV386" s="36"/>
      <c r="CW386" s="36"/>
      <c r="CX386" s="36"/>
      <c r="CY386" s="36"/>
      <c r="CZ386" s="36"/>
      <c r="DA386" s="36"/>
      <c r="DB386" s="36"/>
      <c r="DC386" s="36"/>
      <c r="DD386" s="36"/>
      <c r="DE386" s="36"/>
      <c r="DF386" s="36"/>
      <c r="DG386" s="36"/>
      <c r="DH386" s="36"/>
      <c r="DI386" s="36"/>
      <c r="DJ386" s="36"/>
      <c r="DK386" s="36"/>
      <c r="DL386" s="36"/>
      <c r="DM386" s="36"/>
      <c r="DN386" s="36"/>
      <c r="DO386" s="36"/>
      <c r="DP386" s="36"/>
      <c r="DQ386" s="36"/>
      <c r="DR386" s="36"/>
      <c r="DS386" s="36"/>
      <c r="DT386" s="36"/>
      <c r="DU386" s="36"/>
      <c r="DV386" s="36"/>
      <c r="DW386" s="36"/>
      <c r="DX386" s="36"/>
      <c r="DY386" s="36"/>
      <c r="DZ386" s="36"/>
      <c r="EA386" s="36"/>
      <c r="EB386" s="36"/>
      <c r="EC386" s="36"/>
      <c r="ED386" s="36"/>
      <c r="EE386" s="36"/>
      <c r="EF386" s="36"/>
      <c r="EG386" s="36"/>
      <c r="EH386" s="36"/>
      <c r="EI386" s="36"/>
      <c r="EJ386" s="36"/>
      <c r="EK386" s="36"/>
      <c r="EL386" s="36"/>
      <c r="EM386" s="36"/>
      <c r="EN386" s="36"/>
    </row>
    <row r="387" spans="1:144">
      <c r="A387" s="36"/>
      <c r="B387" s="36"/>
      <c r="C387" s="144"/>
      <c r="D387" s="144"/>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c r="AA387" s="135"/>
      <c r="AB387" s="135"/>
      <c r="AC387" s="135"/>
      <c r="AD387" s="135"/>
      <c r="AE387" s="135"/>
      <c r="AF387" s="135"/>
      <c r="AG387" s="135"/>
      <c r="AH387" s="135"/>
      <c r="AI387" s="135"/>
      <c r="AJ387" s="135"/>
      <c r="AK387" s="135"/>
      <c r="AL387" s="135"/>
      <c r="AM387" s="135"/>
      <c r="AN387" s="135"/>
      <c r="AO387" s="135"/>
      <c r="AP387" s="135"/>
      <c r="AQ387" s="135"/>
      <c r="AR387" s="135"/>
      <c r="AS387" s="135"/>
      <c r="AT387" s="135"/>
      <c r="AU387" s="135"/>
      <c r="AV387" s="135"/>
      <c r="AW387" s="135"/>
      <c r="AX387" s="135"/>
      <c r="AY387" s="135"/>
      <c r="AZ387" s="135"/>
      <c r="BA387" s="135"/>
      <c r="BB387" s="135"/>
      <c r="BC387" s="135"/>
      <c r="BD387" s="135"/>
      <c r="BE387" s="135"/>
      <c r="BF387" s="135"/>
      <c r="BG387" s="135"/>
      <c r="BH387" s="135"/>
      <c r="BI387" s="135"/>
      <c r="BJ387" s="135"/>
      <c r="BK387" s="135"/>
      <c r="BL387" s="135"/>
      <c r="BM387" s="135"/>
      <c r="BN387" s="135"/>
      <c r="BO387" s="135"/>
      <c r="BP387" s="135"/>
      <c r="BQ387" s="135"/>
      <c r="BR387" s="135"/>
      <c r="BS387" s="135"/>
      <c r="BT387" s="135"/>
      <c r="BU387" s="135"/>
      <c r="BV387" s="135"/>
      <c r="BW387" s="135"/>
      <c r="BX387" s="135"/>
      <c r="BY387" s="135"/>
      <c r="BZ387" s="135"/>
      <c r="CA387" s="135"/>
      <c r="CB387" s="135"/>
      <c r="CC387" s="135"/>
      <c r="CD387" s="135"/>
      <c r="CE387" s="135"/>
      <c r="CF387" s="135"/>
      <c r="CG387" s="135"/>
      <c r="CH387" s="135"/>
      <c r="CI387" s="135"/>
      <c r="CJ387" s="135"/>
      <c r="CK387" s="135"/>
      <c r="CL387" s="135"/>
      <c r="CM387" s="135"/>
      <c r="CN387" s="135"/>
      <c r="CO387" s="135"/>
      <c r="CP387" s="135"/>
      <c r="CQ387" s="135"/>
      <c r="CR387" s="135"/>
      <c r="CU387" s="36"/>
      <c r="CV387" s="36"/>
      <c r="CW387" s="36"/>
      <c r="CX387" s="36"/>
      <c r="CY387" s="36"/>
      <c r="CZ387" s="36"/>
      <c r="DA387" s="36"/>
      <c r="DB387" s="36"/>
      <c r="DC387" s="36"/>
      <c r="DD387" s="36"/>
      <c r="DE387" s="36"/>
      <c r="DF387" s="36"/>
      <c r="DG387" s="36"/>
      <c r="DH387" s="36"/>
      <c r="DI387" s="36"/>
      <c r="DJ387" s="36"/>
      <c r="DK387" s="36"/>
      <c r="DL387" s="36"/>
      <c r="DM387" s="36"/>
      <c r="DN387" s="36"/>
      <c r="DO387" s="36"/>
      <c r="DP387" s="36"/>
      <c r="DQ387" s="36"/>
      <c r="DR387" s="36"/>
      <c r="DS387" s="36"/>
      <c r="DT387" s="36"/>
      <c r="DU387" s="36"/>
      <c r="DV387" s="36"/>
      <c r="DW387" s="36"/>
      <c r="DX387" s="36"/>
      <c r="DY387" s="36"/>
      <c r="DZ387" s="36"/>
      <c r="EA387" s="36"/>
      <c r="EB387" s="36"/>
      <c r="EC387" s="36"/>
      <c r="ED387" s="36"/>
      <c r="EE387" s="36"/>
      <c r="EF387" s="36"/>
      <c r="EG387" s="36"/>
      <c r="EH387" s="36"/>
      <c r="EI387" s="36"/>
      <c r="EJ387" s="36"/>
      <c r="EK387" s="36"/>
      <c r="EL387" s="36"/>
      <c r="EM387" s="36"/>
      <c r="EN387" s="36"/>
    </row>
    <row r="388" spans="1:144">
      <c r="A388" s="36"/>
      <c r="B388" s="36"/>
      <c r="C388" s="144"/>
      <c r="D388" s="144"/>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c r="AA388" s="135"/>
      <c r="AB388" s="135"/>
      <c r="AC388" s="135"/>
      <c r="AD388" s="135"/>
      <c r="AE388" s="135"/>
      <c r="AF388" s="135"/>
      <c r="AG388" s="135"/>
      <c r="AH388" s="135"/>
      <c r="AI388" s="135"/>
      <c r="AJ388" s="135"/>
      <c r="AK388" s="135"/>
      <c r="AL388" s="135"/>
      <c r="AM388" s="135"/>
      <c r="AN388" s="135"/>
      <c r="AO388" s="135"/>
      <c r="AP388" s="135"/>
      <c r="AQ388" s="135"/>
      <c r="AR388" s="135"/>
      <c r="AS388" s="135"/>
      <c r="AT388" s="135"/>
      <c r="AU388" s="135"/>
      <c r="AV388" s="135"/>
      <c r="AW388" s="135"/>
      <c r="AX388" s="135"/>
      <c r="AY388" s="135"/>
      <c r="AZ388" s="135"/>
      <c r="BA388" s="135"/>
      <c r="BB388" s="135"/>
      <c r="BC388" s="135"/>
      <c r="BD388" s="135"/>
      <c r="BE388" s="135"/>
      <c r="BF388" s="135"/>
      <c r="BG388" s="135"/>
      <c r="BH388" s="135"/>
      <c r="BI388" s="135"/>
      <c r="BJ388" s="135"/>
      <c r="BK388" s="135"/>
      <c r="BL388" s="135"/>
      <c r="BM388" s="135"/>
      <c r="BN388" s="135"/>
      <c r="BO388" s="135"/>
      <c r="BP388" s="135"/>
      <c r="BQ388" s="135"/>
      <c r="BR388" s="135"/>
      <c r="BS388" s="135"/>
      <c r="BT388" s="135"/>
      <c r="BU388" s="135"/>
      <c r="BV388" s="135"/>
      <c r="BW388" s="135"/>
      <c r="BX388" s="135"/>
      <c r="BY388" s="135"/>
      <c r="BZ388" s="135"/>
      <c r="CA388" s="135"/>
      <c r="CB388" s="135"/>
      <c r="CC388" s="135"/>
      <c r="CD388" s="135"/>
      <c r="CE388" s="135"/>
      <c r="CF388" s="135"/>
      <c r="CG388" s="135"/>
      <c r="CH388" s="135"/>
      <c r="CI388" s="135"/>
      <c r="CJ388" s="135"/>
      <c r="CK388" s="135"/>
      <c r="CL388" s="135"/>
      <c r="CM388" s="135"/>
      <c r="CN388" s="135"/>
      <c r="CO388" s="135"/>
      <c r="CP388" s="135"/>
      <c r="CQ388" s="135"/>
      <c r="CR388" s="135"/>
      <c r="CU388" s="36"/>
      <c r="CV388" s="36"/>
      <c r="CW388" s="36"/>
      <c r="CX388" s="36"/>
      <c r="CY388" s="36"/>
      <c r="CZ388" s="36"/>
      <c r="DA388" s="36"/>
      <c r="DB388" s="36"/>
      <c r="DC388" s="36"/>
      <c r="DD388" s="36"/>
      <c r="DE388" s="36"/>
      <c r="DF388" s="36"/>
      <c r="DG388" s="36"/>
      <c r="DH388" s="36"/>
      <c r="DI388" s="36"/>
      <c r="DJ388" s="36"/>
      <c r="DK388" s="36"/>
      <c r="DL388" s="36"/>
      <c r="DM388" s="36"/>
      <c r="DN388" s="36"/>
      <c r="DO388" s="36"/>
      <c r="DP388" s="36"/>
      <c r="DQ388" s="36"/>
      <c r="DR388" s="36"/>
      <c r="DS388" s="36"/>
      <c r="DT388" s="36"/>
      <c r="DU388" s="36"/>
      <c r="DV388" s="36"/>
      <c r="DW388" s="36"/>
      <c r="DX388" s="36"/>
      <c r="DY388" s="36"/>
      <c r="DZ388" s="36"/>
      <c r="EA388" s="36"/>
      <c r="EB388" s="36"/>
      <c r="EC388" s="36"/>
      <c r="ED388" s="36"/>
      <c r="EE388" s="36"/>
      <c r="EF388" s="36"/>
      <c r="EG388" s="36"/>
      <c r="EH388" s="36"/>
      <c r="EI388" s="36"/>
      <c r="EJ388" s="36"/>
      <c r="EK388" s="36"/>
      <c r="EL388" s="36"/>
      <c r="EM388" s="36"/>
      <c r="EN388" s="36"/>
    </row>
    <row r="389" spans="1:144">
      <c r="A389" s="36"/>
      <c r="B389" s="36"/>
      <c r="C389" s="144"/>
      <c r="D389" s="144"/>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c r="AA389" s="135"/>
      <c r="AB389" s="135"/>
      <c r="AC389" s="135"/>
      <c r="AD389" s="135"/>
      <c r="AE389" s="135"/>
      <c r="AF389" s="135"/>
      <c r="AG389" s="135"/>
      <c r="AH389" s="135"/>
      <c r="AI389" s="135"/>
      <c r="AJ389" s="135"/>
      <c r="AK389" s="135"/>
      <c r="AL389" s="135"/>
      <c r="AM389" s="135"/>
      <c r="AN389" s="135"/>
      <c r="AO389" s="135"/>
      <c r="AP389" s="135"/>
      <c r="AQ389" s="135"/>
      <c r="AR389" s="135"/>
      <c r="AS389" s="135"/>
      <c r="AT389" s="135"/>
      <c r="AU389" s="135"/>
      <c r="AV389" s="135"/>
      <c r="AW389" s="135"/>
      <c r="AX389" s="135"/>
      <c r="AY389" s="135"/>
      <c r="AZ389" s="135"/>
      <c r="BA389" s="135"/>
      <c r="BB389" s="135"/>
      <c r="BC389" s="135"/>
      <c r="BD389" s="135"/>
      <c r="BE389" s="135"/>
      <c r="BF389" s="135"/>
      <c r="BG389" s="135"/>
      <c r="BH389" s="135"/>
      <c r="BI389" s="135"/>
      <c r="BJ389" s="135"/>
      <c r="BK389" s="135"/>
      <c r="BL389" s="135"/>
      <c r="BM389" s="135"/>
      <c r="BN389" s="135"/>
      <c r="BO389" s="135"/>
      <c r="BP389" s="135"/>
      <c r="BQ389" s="135"/>
      <c r="BR389" s="135"/>
      <c r="BS389" s="135"/>
      <c r="BT389" s="135"/>
      <c r="BU389" s="135"/>
      <c r="BV389" s="135"/>
      <c r="BW389" s="135"/>
      <c r="BX389" s="135"/>
      <c r="BY389" s="135"/>
      <c r="BZ389" s="135"/>
      <c r="CA389" s="135"/>
      <c r="CB389" s="135"/>
      <c r="CC389" s="135"/>
      <c r="CD389" s="135"/>
      <c r="CE389" s="135"/>
      <c r="CF389" s="135"/>
      <c r="CG389" s="135"/>
      <c r="CH389" s="135"/>
      <c r="CI389" s="135"/>
      <c r="CJ389" s="135"/>
      <c r="CK389" s="135"/>
      <c r="CL389" s="135"/>
      <c r="CM389" s="135"/>
      <c r="CN389" s="135"/>
      <c r="CO389" s="135"/>
      <c r="CP389" s="135"/>
      <c r="CQ389" s="135"/>
      <c r="CR389" s="135"/>
      <c r="CU389" s="36"/>
      <c r="CV389" s="36"/>
      <c r="CW389" s="36"/>
      <c r="CX389" s="36"/>
      <c r="CY389" s="36"/>
      <c r="CZ389" s="36"/>
      <c r="DA389" s="36"/>
      <c r="DB389" s="36"/>
      <c r="DC389" s="36"/>
      <c r="DD389" s="36"/>
      <c r="DE389" s="36"/>
      <c r="DF389" s="36"/>
      <c r="DG389" s="36"/>
      <c r="DH389" s="36"/>
      <c r="DI389" s="36"/>
      <c r="DJ389" s="36"/>
      <c r="DK389" s="36"/>
      <c r="DL389" s="36"/>
      <c r="DM389" s="36"/>
      <c r="DN389" s="36"/>
      <c r="DO389" s="36"/>
      <c r="DP389" s="36"/>
      <c r="DQ389" s="36"/>
      <c r="DR389" s="36"/>
      <c r="DS389" s="36"/>
      <c r="DT389" s="36"/>
      <c r="DU389" s="36"/>
      <c r="DV389" s="36"/>
      <c r="DW389" s="36"/>
      <c r="DX389" s="36"/>
      <c r="DY389" s="36"/>
      <c r="DZ389" s="36"/>
      <c r="EA389" s="36"/>
      <c r="EB389" s="36"/>
      <c r="EC389" s="36"/>
      <c r="ED389" s="36"/>
      <c r="EE389" s="36"/>
      <c r="EF389" s="36"/>
      <c r="EG389" s="36"/>
      <c r="EH389" s="36"/>
      <c r="EI389" s="36"/>
      <c r="EJ389" s="36"/>
      <c r="EK389" s="36"/>
      <c r="EL389" s="36"/>
      <c r="EM389" s="36"/>
      <c r="EN389" s="36"/>
    </row>
    <row r="390" spans="1:144">
      <c r="A390" s="36"/>
      <c r="B390" s="36"/>
      <c r="C390" s="144"/>
      <c r="D390" s="144"/>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c r="AU390" s="135"/>
      <c r="AV390" s="135"/>
      <c r="AW390" s="135"/>
      <c r="AX390" s="135"/>
      <c r="AY390" s="135"/>
      <c r="AZ390" s="135"/>
      <c r="BA390" s="135"/>
      <c r="BB390" s="135"/>
      <c r="BC390" s="135"/>
      <c r="BD390" s="135"/>
      <c r="BE390" s="135"/>
      <c r="BF390" s="135"/>
      <c r="BG390" s="135"/>
      <c r="BH390" s="135"/>
      <c r="BI390" s="135"/>
      <c r="BJ390" s="135"/>
      <c r="BK390" s="135"/>
      <c r="BL390" s="135"/>
      <c r="BM390" s="135"/>
      <c r="BN390" s="135"/>
      <c r="BO390" s="135"/>
      <c r="BP390" s="135"/>
      <c r="BQ390" s="135"/>
      <c r="BR390" s="135"/>
      <c r="BS390" s="135"/>
      <c r="BT390" s="135"/>
      <c r="BU390" s="135"/>
      <c r="BV390" s="135"/>
      <c r="BW390" s="135"/>
      <c r="BX390" s="135"/>
      <c r="BY390" s="135"/>
      <c r="BZ390" s="135"/>
      <c r="CA390" s="135"/>
      <c r="CB390" s="135"/>
      <c r="CC390" s="135"/>
      <c r="CD390" s="135"/>
      <c r="CE390" s="135"/>
      <c r="CF390" s="135"/>
      <c r="CG390" s="135"/>
      <c r="CH390" s="135"/>
      <c r="CI390" s="135"/>
      <c r="CJ390" s="135"/>
      <c r="CK390" s="135"/>
      <c r="CL390" s="135"/>
      <c r="CM390" s="135"/>
      <c r="CN390" s="135"/>
      <c r="CO390" s="135"/>
      <c r="CP390" s="135"/>
      <c r="CQ390" s="135"/>
      <c r="CR390" s="135"/>
      <c r="CU390" s="36"/>
      <c r="CV390" s="36"/>
      <c r="CW390" s="36"/>
      <c r="CX390" s="36"/>
      <c r="CY390" s="36"/>
      <c r="CZ390" s="36"/>
      <c r="DA390" s="36"/>
      <c r="DB390" s="36"/>
      <c r="DC390" s="36"/>
      <c r="DD390" s="36"/>
      <c r="DE390" s="36"/>
      <c r="DF390" s="36"/>
      <c r="DG390" s="36"/>
      <c r="DH390" s="36"/>
      <c r="DI390" s="36"/>
      <c r="DJ390" s="36"/>
      <c r="DK390" s="36"/>
      <c r="DL390" s="36"/>
      <c r="DM390" s="36"/>
      <c r="DN390" s="36"/>
      <c r="DO390" s="36"/>
      <c r="DP390" s="36"/>
      <c r="DQ390" s="36"/>
      <c r="DR390" s="36"/>
      <c r="DS390" s="36"/>
      <c r="DT390" s="36"/>
      <c r="DU390" s="36"/>
      <c r="DV390" s="36"/>
      <c r="DW390" s="36"/>
      <c r="DX390" s="36"/>
      <c r="DY390" s="36"/>
      <c r="DZ390" s="36"/>
      <c r="EA390" s="36"/>
      <c r="EB390" s="36"/>
      <c r="EC390" s="36"/>
      <c r="ED390" s="36"/>
      <c r="EE390" s="36"/>
      <c r="EF390" s="36"/>
      <c r="EG390" s="36"/>
      <c r="EH390" s="36"/>
      <c r="EI390" s="36"/>
      <c r="EJ390" s="36"/>
      <c r="EK390" s="36"/>
      <c r="EL390" s="36"/>
      <c r="EM390" s="36"/>
      <c r="EN390" s="36"/>
    </row>
    <row r="391" spans="1:144">
      <c r="A391" s="36"/>
      <c r="B391" s="36"/>
      <c r="C391" s="144"/>
      <c r="D391" s="144"/>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c r="AA391" s="135"/>
      <c r="AB391" s="135"/>
      <c r="AC391" s="135"/>
      <c r="AD391" s="135"/>
      <c r="AE391" s="135"/>
      <c r="AF391" s="135"/>
      <c r="AG391" s="135"/>
      <c r="AH391" s="135"/>
      <c r="AI391" s="135"/>
      <c r="AJ391" s="135"/>
      <c r="AK391" s="135"/>
      <c r="AL391" s="135"/>
      <c r="AM391" s="135"/>
      <c r="AN391" s="135"/>
      <c r="AO391" s="135"/>
      <c r="AP391" s="135"/>
      <c r="AQ391" s="135"/>
      <c r="AR391" s="135"/>
      <c r="AS391" s="135"/>
      <c r="AT391" s="135"/>
      <c r="AU391" s="135"/>
      <c r="AV391" s="135"/>
      <c r="AW391" s="135"/>
      <c r="AX391" s="135"/>
      <c r="AY391" s="135"/>
      <c r="AZ391" s="135"/>
      <c r="BA391" s="135"/>
      <c r="BB391" s="135"/>
      <c r="BC391" s="135"/>
      <c r="BD391" s="135"/>
      <c r="BE391" s="135"/>
      <c r="BF391" s="135"/>
      <c r="BG391" s="135"/>
      <c r="BH391" s="135"/>
      <c r="BI391" s="135"/>
      <c r="BJ391" s="135"/>
      <c r="BK391" s="135"/>
      <c r="BL391" s="135"/>
      <c r="BM391" s="135"/>
      <c r="BN391" s="135"/>
      <c r="BO391" s="135"/>
      <c r="BP391" s="135"/>
      <c r="BQ391" s="135"/>
      <c r="BR391" s="135"/>
      <c r="BS391" s="135"/>
      <c r="BT391" s="135"/>
      <c r="BU391" s="135"/>
      <c r="BV391" s="135"/>
      <c r="BW391" s="135"/>
      <c r="BX391" s="135"/>
      <c r="BY391" s="135"/>
      <c r="BZ391" s="135"/>
      <c r="CA391" s="135"/>
      <c r="CB391" s="135"/>
      <c r="CC391" s="135"/>
      <c r="CD391" s="135"/>
      <c r="CE391" s="135"/>
      <c r="CF391" s="135"/>
      <c r="CG391" s="135"/>
      <c r="CH391" s="135"/>
      <c r="CI391" s="135"/>
      <c r="CJ391" s="135"/>
      <c r="CK391" s="135"/>
      <c r="CL391" s="135"/>
      <c r="CM391" s="135"/>
      <c r="CN391" s="135"/>
      <c r="CO391" s="135"/>
      <c r="CP391" s="135"/>
      <c r="CQ391" s="135"/>
      <c r="CR391" s="135"/>
      <c r="CU391" s="36"/>
      <c r="CV391" s="36"/>
      <c r="CW391" s="36"/>
      <c r="CX391" s="36"/>
      <c r="CY391" s="36"/>
      <c r="CZ391" s="36"/>
      <c r="DA391" s="36"/>
      <c r="DB391" s="36"/>
      <c r="DC391" s="36"/>
      <c r="DD391" s="36"/>
      <c r="DE391" s="36"/>
      <c r="DF391" s="36"/>
      <c r="DG391" s="36"/>
      <c r="DH391" s="36"/>
      <c r="DI391" s="36"/>
      <c r="DJ391" s="36"/>
      <c r="DK391" s="36"/>
      <c r="DL391" s="36"/>
      <c r="DM391" s="36"/>
      <c r="DN391" s="36"/>
      <c r="DO391" s="36"/>
      <c r="DP391" s="36"/>
      <c r="DQ391" s="36"/>
      <c r="DR391" s="36"/>
      <c r="DS391" s="36"/>
      <c r="DT391" s="36"/>
      <c r="DU391" s="36"/>
      <c r="DV391" s="36"/>
      <c r="DW391" s="36"/>
      <c r="DX391" s="36"/>
      <c r="DY391" s="36"/>
      <c r="DZ391" s="36"/>
      <c r="EA391" s="36"/>
      <c r="EB391" s="36"/>
      <c r="EC391" s="36"/>
      <c r="ED391" s="36"/>
      <c r="EE391" s="36"/>
      <c r="EF391" s="36"/>
      <c r="EG391" s="36"/>
      <c r="EH391" s="36"/>
      <c r="EI391" s="36"/>
      <c r="EJ391" s="36"/>
      <c r="EK391" s="36"/>
      <c r="EL391" s="36"/>
      <c r="EM391" s="36"/>
      <c r="EN391" s="36"/>
    </row>
    <row r="392" spans="1:144">
      <c r="A392" s="36"/>
      <c r="B392" s="36"/>
      <c r="C392" s="144"/>
      <c r="D392" s="144"/>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c r="AA392" s="135"/>
      <c r="AB392" s="135"/>
      <c r="AC392" s="135"/>
      <c r="AD392" s="135"/>
      <c r="AE392" s="135"/>
      <c r="AF392" s="135"/>
      <c r="AG392" s="135"/>
      <c r="AH392" s="135"/>
      <c r="AI392" s="135"/>
      <c r="AJ392" s="135"/>
      <c r="AK392" s="135"/>
      <c r="AL392" s="135"/>
      <c r="AM392" s="135"/>
      <c r="AN392" s="135"/>
      <c r="AO392" s="135"/>
      <c r="AP392" s="135"/>
      <c r="AQ392" s="135"/>
      <c r="AR392" s="135"/>
      <c r="AS392" s="135"/>
      <c r="AT392" s="135"/>
      <c r="AU392" s="135"/>
      <c r="AV392" s="135"/>
      <c r="AW392" s="135"/>
      <c r="AX392" s="135"/>
      <c r="AY392" s="135"/>
      <c r="AZ392" s="135"/>
      <c r="BA392" s="135"/>
      <c r="BB392" s="135"/>
      <c r="BC392" s="135"/>
      <c r="BD392" s="135"/>
      <c r="BE392" s="135"/>
      <c r="BF392" s="135"/>
      <c r="BG392" s="135"/>
      <c r="BH392" s="135"/>
      <c r="BI392" s="135"/>
      <c r="BJ392" s="135"/>
      <c r="BK392" s="135"/>
      <c r="BL392" s="135"/>
      <c r="BM392" s="135"/>
      <c r="BN392" s="135"/>
      <c r="BO392" s="135"/>
      <c r="BP392" s="135"/>
      <c r="BQ392" s="135"/>
      <c r="BR392" s="135"/>
      <c r="BS392" s="135"/>
      <c r="BT392" s="135"/>
      <c r="BU392" s="135"/>
      <c r="BV392" s="135"/>
      <c r="BW392" s="135"/>
      <c r="BX392" s="135"/>
      <c r="BY392" s="135"/>
      <c r="BZ392" s="135"/>
      <c r="CA392" s="135"/>
      <c r="CB392" s="135"/>
      <c r="CC392" s="135"/>
      <c r="CD392" s="135"/>
      <c r="CE392" s="135"/>
      <c r="CF392" s="135"/>
      <c r="CG392" s="135"/>
      <c r="CH392" s="135"/>
      <c r="CI392" s="135"/>
      <c r="CJ392" s="135"/>
      <c r="CK392" s="135"/>
      <c r="CL392" s="135"/>
      <c r="CM392" s="135"/>
      <c r="CN392" s="135"/>
      <c r="CO392" s="135"/>
      <c r="CP392" s="135"/>
      <c r="CQ392" s="135"/>
      <c r="CR392" s="135"/>
      <c r="CU392" s="36"/>
      <c r="CV392" s="36"/>
      <c r="CW392" s="36"/>
      <c r="CX392" s="36"/>
      <c r="CY392" s="36"/>
      <c r="CZ392" s="36"/>
      <c r="DA392" s="36"/>
      <c r="DB392" s="36"/>
      <c r="DC392" s="36"/>
      <c r="DD392" s="36"/>
      <c r="DE392" s="36"/>
      <c r="DF392" s="36"/>
      <c r="DG392" s="36"/>
      <c r="DH392" s="36"/>
      <c r="DI392" s="36"/>
      <c r="DJ392" s="36"/>
      <c r="DK392" s="36"/>
      <c r="DL392" s="36"/>
      <c r="DM392" s="36"/>
      <c r="DN392" s="36"/>
      <c r="DO392" s="36"/>
      <c r="DP392" s="36"/>
      <c r="DQ392" s="36"/>
      <c r="DR392" s="36"/>
      <c r="DS392" s="36"/>
      <c r="DT392" s="36"/>
      <c r="DU392" s="36"/>
      <c r="DV392" s="36"/>
      <c r="DW392" s="36"/>
      <c r="DX392" s="36"/>
      <c r="DY392" s="36"/>
      <c r="DZ392" s="36"/>
      <c r="EA392" s="36"/>
      <c r="EB392" s="36"/>
      <c r="EC392" s="36"/>
      <c r="ED392" s="36"/>
      <c r="EE392" s="36"/>
      <c r="EF392" s="36"/>
      <c r="EG392" s="36"/>
      <c r="EH392" s="36"/>
      <c r="EI392" s="36"/>
      <c r="EJ392" s="36"/>
      <c r="EK392" s="36"/>
      <c r="EL392" s="36"/>
      <c r="EM392" s="36"/>
      <c r="EN392" s="36"/>
    </row>
    <row r="393" spans="1:144">
      <c r="A393" s="36"/>
      <c r="B393" s="36"/>
      <c r="C393" s="144"/>
      <c r="D393" s="144"/>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c r="AA393" s="135"/>
      <c r="AB393" s="135"/>
      <c r="AC393" s="135"/>
      <c r="AD393" s="135"/>
      <c r="AE393" s="135"/>
      <c r="AF393" s="135"/>
      <c r="AG393" s="135"/>
      <c r="AH393" s="135"/>
      <c r="AI393" s="135"/>
      <c r="AJ393" s="135"/>
      <c r="AK393" s="135"/>
      <c r="AL393" s="135"/>
      <c r="AM393" s="135"/>
      <c r="AN393" s="135"/>
      <c r="AO393" s="135"/>
      <c r="AP393" s="135"/>
      <c r="AQ393" s="135"/>
      <c r="AR393" s="135"/>
      <c r="AS393" s="135"/>
      <c r="AT393" s="135"/>
      <c r="AU393" s="135"/>
      <c r="AV393" s="135"/>
      <c r="AW393" s="135"/>
      <c r="AX393" s="135"/>
      <c r="AY393" s="135"/>
      <c r="AZ393" s="135"/>
      <c r="BA393" s="135"/>
      <c r="BB393" s="135"/>
      <c r="BC393" s="135"/>
      <c r="BD393" s="135"/>
      <c r="BE393" s="135"/>
      <c r="BF393" s="135"/>
      <c r="BG393" s="135"/>
      <c r="BH393" s="135"/>
      <c r="BI393" s="135"/>
      <c r="BJ393" s="135"/>
      <c r="BK393" s="135"/>
      <c r="BL393" s="135"/>
      <c r="BM393" s="135"/>
      <c r="BN393" s="135"/>
      <c r="BO393" s="135"/>
      <c r="BP393" s="135"/>
      <c r="BQ393" s="135"/>
      <c r="BR393" s="135"/>
      <c r="BS393" s="135"/>
      <c r="BT393" s="135"/>
      <c r="BU393" s="135"/>
      <c r="BV393" s="135"/>
      <c r="BW393" s="135"/>
      <c r="BX393" s="135"/>
      <c r="BY393" s="135"/>
      <c r="BZ393" s="135"/>
      <c r="CA393" s="135"/>
      <c r="CB393" s="135"/>
      <c r="CC393" s="135"/>
      <c r="CD393" s="135"/>
      <c r="CE393" s="135"/>
      <c r="CF393" s="135"/>
      <c r="CG393" s="135"/>
      <c r="CH393" s="135"/>
      <c r="CI393" s="135"/>
      <c r="CJ393" s="135"/>
      <c r="CK393" s="135"/>
      <c r="CL393" s="135"/>
      <c r="CM393" s="135"/>
      <c r="CN393" s="135"/>
      <c r="CO393" s="135"/>
      <c r="CP393" s="135"/>
      <c r="CQ393" s="135"/>
      <c r="CR393" s="135"/>
      <c r="CU393" s="36"/>
      <c r="CV393" s="36"/>
      <c r="CW393" s="36"/>
      <c r="CX393" s="36"/>
      <c r="CY393" s="36"/>
      <c r="CZ393" s="36"/>
      <c r="DA393" s="36"/>
      <c r="DB393" s="36"/>
      <c r="DC393" s="36"/>
      <c r="DD393" s="36"/>
      <c r="DE393" s="36"/>
      <c r="DF393" s="36"/>
      <c r="DG393" s="36"/>
      <c r="DH393" s="36"/>
      <c r="DI393" s="36"/>
      <c r="DJ393" s="36"/>
      <c r="DK393" s="36"/>
      <c r="DL393" s="36"/>
      <c r="DM393" s="36"/>
      <c r="DN393" s="36"/>
      <c r="DO393" s="36"/>
      <c r="DP393" s="36"/>
      <c r="DQ393" s="36"/>
      <c r="DR393" s="36"/>
      <c r="DS393" s="36"/>
      <c r="DT393" s="36"/>
      <c r="DU393" s="36"/>
      <c r="DV393" s="36"/>
      <c r="DW393" s="36"/>
      <c r="DX393" s="36"/>
      <c r="DY393" s="36"/>
      <c r="DZ393" s="36"/>
      <c r="EA393" s="36"/>
      <c r="EB393" s="36"/>
      <c r="EC393" s="36"/>
      <c r="ED393" s="36"/>
      <c r="EE393" s="36"/>
      <c r="EF393" s="36"/>
      <c r="EG393" s="36"/>
      <c r="EH393" s="36"/>
      <c r="EI393" s="36"/>
      <c r="EJ393" s="36"/>
      <c r="EK393" s="36"/>
      <c r="EL393" s="36"/>
      <c r="EM393" s="36"/>
      <c r="EN393" s="36"/>
    </row>
    <row r="394" spans="1:144">
      <c r="A394" s="36"/>
      <c r="B394" s="36"/>
      <c r="C394" s="144"/>
      <c r="D394" s="144"/>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c r="AA394" s="135"/>
      <c r="AB394" s="135"/>
      <c r="AC394" s="135"/>
      <c r="AD394" s="135"/>
      <c r="AE394" s="135"/>
      <c r="AF394" s="135"/>
      <c r="AG394" s="135"/>
      <c r="AH394" s="135"/>
      <c r="AI394" s="135"/>
      <c r="AJ394" s="135"/>
      <c r="AK394" s="135"/>
      <c r="AL394" s="135"/>
      <c r="AM394" s="135"/>
      <c r="AN394" s="135"/>
      <c r="AO394" s="135"/>
      <c r="AP394" s="135"/>
      <c r="AQ394" s="135"/>
      <c r="AR394" s="135"/>
      <c r="AS394" s="135"/>
      <c r="AT394" s="135"/>
      <c r="AU394" s="135"/>
      <c r="AV394" s="135"/>
      <c r="AW394" s="135"/>
      <c r="AX394" s="135"/>
      <c r="AY394" s="135"/>
      <c r="AZ394" s="135"/>
      <c r="BA394" s="135"/>
      <c r="BB394" s="135"/>
      <c r="BC394" s="135"/>
      <c r="BD394" s="135"/>
      <c r="BE394" s="135"/>
      <c r="BF394" s="135"/>
      <c r="BG394" s="135"/>
      <c r="BH394" s="135"/>
      <c r="BI394" s="135"/>
      <c r="BJ394" s="135"/>
      <c r="BK394" s="135"/>
      <c r="BL394" s="135"/>
      <c r="BM394" s="135"/>
      <c r="BN394" s="135"/>
      <c r="BO394" s="135"/>
      <c r="BP394" s="135"/>
      <c r="BQ394" s="135"/>
      <c r="BR394" s="135"/>
      <c r="BS394" s="135"/>
      <c r="BT394" s="135"/>
      <c r="BU394" s="135"/>
      <c r="BV394" s="135"/>
      <c r="BW394" s="135"/>
      <c r="BX394" s="135"/>
      <c r="BY394" s="135"/>
      <c r="BZ394" s="135"/>
      <c r="CA394" s="135"/>
      <c r="CB394" s="135"/>
      <c r="CC394" s="135"/>
      <c r="CD394" s="135"/>
      <c r="CE394" s="135"/>
      <c r="CF394" s="135"/>
      <c r="CG394" s="135"/>
      <c r="CH394" s="135"/>
      <c r="CI394" s="135"/>
      <c r="CJ394" s="135"/>
      <c r="CK394" s="135"/>
      <c r="CL394" s="135"/>
      <c r="CM394" s="135"/>
      <c r="CN394" s="135"/>
      <c r="CO394" s="135"/>
      <c r="CP394" s="135"/>
      <c r="CQ394" s="135"/>
      <c r="CR394" s="135"/>
      <c r="CU394" s="36"/>
      <c r="CV394" s="36"/>
      <c r="CW394" s="36"/>
      <c r="CX394" s="36"/>
      <c r="CY394" s="36"/>
      <c r="CZ394" s="36"/>
      <c r="DA394" s="36"/>
      <c r="DB394" s="36"/>
      <c r="DC394" s="36"/>
      <c r="DD394" s="36"/>
      <c r="DE394" s="36"/>
      <c r="DF394" s="36"/>
      <c r="DG394" s="36"/>
      <c r="DH394" s="36"/>
      <c r="DI394" s="36"/>
      <c r="DJ394" s="36"/>
      <c r="DK394" s="36"/>
      <c r="DL394" s="36"/>
      <c r="DM394" s="36"/>
      <c r="DN394" s="36"/>
      <c r="DO394" s="36"/>
      <c r="DP394" s="36"/>
      <c r="DQ394" s="36"/>
      <c r="DR394" s="36"/>
      <c r="DS394" s="36"/>
      <c r="DT394" s="36"/>
      <c r="DU394" s="36"/>
      <c r="DV394" s="36"/>
      <c r="DW394" s="36"/>
      <c r="DX394" s="36"/>
      <c r="DY394" s="36"/>
      <c r="DZ394" s="36"/>
      <c r="EA394" s="36"/>
      <c r="EB394" s="36"/>
      <c r="EC394" s="36"/>
      <c r="ED394" s="36"/>
      <c r="EE394" s="36"/>
      <c r="EF394" s="36"/>
      <c r="EG394" s="36"/>
      <c r="EH394" s="36"/>
      <c r="EI394" s="36"/>
      <c r="EJ394" s="36"/>
      <c r="EK394" s="36"/>
      <c r="EL394" s="36"/>
      <c r="EM394" s="36"/>
      <c r="EN394" s="36"/>
    </row>
    <row r="395" spans="1:144">
      <c r="A395" s="36"/>
      <c r="B395" s="36"/>
      <c r="C395" s="144"/>
      <c r="D395" s="144"/>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c r="AA395" s="135"/>
      <c r="AB395" s="135"/>
      <c r="AC395" s="135"/>
      <c r="AD395" s="135"/>
      <c r="AE395" s="135"/>
      <c r="AF395" s="135"/>
      <c r="AG395" s="135"/>
      <c r="AH395" s="135"/>
      <c r="AI395" s="135"/>
      <c r="AJ395" s="135"/>
      <c r="AK395" s="135"/>
      <c r="AL395" s="135"/>
      <c r="AM395" s="135"/>
      <c r="AN395" s="135"/>
      <c r="AO395" s="135"/>
      <c r="AP395" s="135"/>
      <c r="AQ395" s="135"/>
      <c r="AR395" s="135"/>
      <c r="AS395" s="135"/>
      <c r="AT395" s="135"/>
      <c r="AU395" s="135"/>
      <c r="AV395" s="135"/>
      <c r="AW395" s="135"/>
      <c r="AX395" s="135"/>
      <c r="AY395" s="135"/>
      <c r="AZ395" s="135"/>
      <c r="BA395" s="135"/>
      <c r="BB395" s="135"/>
      <c r="BC395" s="135"/>
      <c r="BD395" s="135"/>
      <c r="BE395" s="135"/>
      <c r="BF395" s="135"/>
      <c r="BG395" s="135"/>
      <c r="BH395" s="135"/>
      <c r="BI395" s="135"/>
      <c r="BJ395" s="135"/>
      <c r="BK395" s="135"/>
      <c r="BL395" s="135"/>
      <c r="BM395" s="135"/>
      <c r="BN395" s="135"/>
      <c r="BO395" s="135"/>
      <c r="BP395" s="135"/>
      <c r="BQ395" s="135"/>
      <c r="BR395" s="135"/>
      <c r="BS395" s="135"/>
      <c r="BT395" s="135"/>
      <c r="BU395" s="135"/>
      <c r="BV395" s="135"/>
      <c r="BW395" s="135"/>
      <c r="BX395" s="135"/>
      <c r="BY395" s="135"/>
      <c r="BZ395" s="135"/>
      <c r="CA395" s="135"/>
      <c r="CB395" s="135"/>
      <c r="CC395" s="135"/>
      <c r="CD395" s="135"/>
      <c r="CE395" s="135"/>
      <c r="CF395" s="135"/>
      <c r="CG395" s="135"/>
      <c r="CH395" s="135"/>
      <c r="CI395" s="135"/>
      <c r="CJ395" s="135"/>
      <c r="CK395" s="135"/>
      <c r="CL395" s="135"/>
      <c r="CM395" s="135"/>
      <c r="CN395" s="135"/>
      <c r="CO395" s="135"/>
      <c r="CP395" s="135"/>
      <c r="CQ395" s="135"/>
      <c r="CR395" s="135"/>
      <c r="CU395" s="36"/>
      <c r="CV395" s="36"/>
      <c r="CW395" s="36"/>
      <c r="CX395" s="36"/>
      <c r="CY395" s="36"/>
      <c r="CZ395" s="36"/>
      <c r="DA395" s="36"/>
      <c r="DB395" s="36"/>
      <c r="DC395" s="36"/>
      <c r="DD395" s="36"/>
      <c r="DE395" s="36"/>
      <c r="DF395" s="36"/>
      <c r="DG395" s="36"/>
      <c r="DH395" s="36"/>
      <c r="DI395" s="36"/>
      <c r="DJ395" s="36"/>
      <c r="DK395" s="36"/>
      <c r="DL395" s="36"/>
      <c r="DM395" s="36"/>
      <c r="DN395" s="36"/>
      <c r="DO395" s="36"/>
      <c r="DP395" s="36"/>
      <c r="DQ395" s="36"/>
      <c r="DR395" s="36"/>
      <c r="DS395" s="36"/>
      <c r="DT395" s="36"/>
      <c r="DU395" s="36"/>
      <c r="DV395" s="36"/>
      <c r="DW395" s="36"/>
      <c r="DX395" s="36"/>
      <c r="DY395" s="36"/>
      <c r="DZ395" s="36"/>
      <c r="EA395" s="36"/>
      <c r="EB395" s="36"/>
      <c r="EC395" s="36"/>
      <c r="ED395" s="36"/>
      <c r="EE395" s="36"/>
      <c r="EF395" s="36"/>
      <c r="EG395" s="36"/>
      <c r="EH395" s="36"/>
      <c r="EI395" s="36"/>
      <c r="EJ395" s="36"/>
      <c r="EK395" s="36"/>
      <c r="EL395" s="36"/>
      <c r="EM395" s="36"/>
      <c r="EN395" s="36"/>
    </row>
    <row r="396" spans="1:144">
      <c r="A396" s="36"/>
      <c r="B396" s="36"/>
      <c r="C396" s="144"/>
      <c r="D396" s="144"/>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c r="AU396" s="135"/>
      <c r="AV396" s="135"/>
      <c r="AW396" s="135"/>
      <c r="AX396" s="135"/>
      <c r="AY396" s="135"/>
      <c r="AZ396" s="135"/>
      <c r="BA396" s="135"/>
      <c r="BB396" s="135"/>
      <c r="BC396" s="135"/>
      <c r="BD396" s="135"/>
      <c r="BE396" s="135"/>
      <c r="BF396" s="135"/>
      <c r="BG396" s="135"/>
      <c r="BH396" s="135"/>
      <c r="BI396" s="135"/>
      <c r="BJ396" s="135"/>
      <c r="BK396" s="135"/>
      <c r="BL396" s="135"/>
      <c r="BM396" s="135"/>
      <c r="BN396" s="135"/>
      <c r="BO396" s="135"/>
      <c r="BP396" s="135"/>
      <c r="BQ396" s="135"/>
      <c r="BR396" s="135"/>
      <c r="BS396" s="135"/>
      <c r="BT396" s="135"/>
      <c r="BU396" s="135"/>
      <c r="BV396" s="135"/>
      <c r="BW396" s="135"/>
      <c r="BX396" s="135"/>
      <c r="BY396" s="135"/>
      <c r="BZ396" s="135"/>
      <c r="CA396" s="135"/>
      <c r="CB396" s="135"/>
      <c r="CC396" s="135"/>
      <c r="CD396" s="135"/>
      <c r="CE396" s="135"/>
      <c r="CF396" s="135"/>
      <c r="CG396" s="135"/>
      <c r="CH396" s="135"/>
      <c r="CI396" s="135"/>
      <c r="CJ396" s="135"/>
      <c r="CK396" s="135"/>
      <c r="CL396" s="135"/>
      <c r="CM396" s="135"/>
      <c r="CN396" s="135"/>
      <c r="CO396" s="135"/>
      <c r="CP396" s="135"/>
      <c r="CQ396" s="135"/>
      <c r="CR396" s="135"/>
      <c r="CU396" s="36"/>
      <c r="CV396" s="36"/>
      <c r="CW396" s="36"/>
      <c r="CX396" s="36"/>
      <c r="CY396" s="36"/>
      <c r="CZ396" s="36"/>
      <c r="DA396" s="36"/>
      <c r="DB396" s="36"/>
      <c r="DC396" s="36"/>
      <c r="DD396" s="36"/>
      <c r="DE396" s="36"/>
      <c r="DF396" s="36"/>
      <c r="DG396" s="36"/>
      <c r="DH396" s="36"/>
      <c r="DI396" s="36"/>
      <c r="DJ396" s="36"/>
      <c r="DK396" s="36"/>
      <c r="DL396" s="36"/>
      <c r="DM396" s="36"/>
      <c r="DN396" s="36"/>
      <c r="DO396" s="36"/>
      <c r="DP396" s="36"/>
      <c r="DQ396" s="36"/>
      <c r="DR396" s="36"/>
      <c r="DS396" s="36"/>
      <c r="DT396" s="36"/>
      <c r="DU396" s="36"/>
      <c r="DV396" s="36"/>
      <c r="DW396" s="36"/>
      <c r="DX396" s="36"/>
      <c r="DY396" s="36"/>
      <c r="DZ396" s="36"/>
      <c r="EA396" s="36"/>
      <c r="EB396" s="36"/>
      <c r="EC396" s="36"/>
      <c r="ED396" s="36"/>
      <c r="EE396" s="36"/>
      <c r="EF396" s="36"/>
      <c r="EG396" s="36"/>
      <c r="EH396" s="36"/>
      <c r="EI396" s="36"/>
      <c r="EJ396" s="36"/>
      <c r="EK396" s="36"/>
      <c r="EL396" s="36"/>
      <c r="EM396" s="36"/>
      <c r="EN396" s="36"/>
    </row>
    <row r="397" spans="1:144">
      <c r="A397" s="36"/>
      <c r="B397" s="36"/>
      <c r="C397" s="144"/>
      <c r="D397" s="144"/>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c r="AA397" s="135"/>
      <c r="AB397" s="135"/>
      <c r="AC397" s="135"/>
      <c r="AD397" s="135"/>
      <c r="AE397" s="135"/>
      <c r="AF397" s="135"/>
      <c r="AG397" s="135"/>
      <c r="AH397" s="135"/>
      <c r="AI397" s="135"/>
      <c r="AJ397" s="135"/>
      <c r="AK397" s="135"/>
      <c r="AL397" s="135"/>
      <c r="AM397" s="135"/>
      <c r="AN397" s="135"/>
      <c r="AO397" s="135"/>
      <c r="AP397" s="135"/>
      <c r="AQ397" s="135"/>
      <c r="AR397" s="135"/>
      <c r="AS397" s="135"/>
      <c r="AT397" s="135"/>
      <c r="AU397" s="135"/>
      <c r="AV397" s="135"/>
      <c r="AW397" s="135"/>
      <c r="AX397" s="135"/>
      <c r="AY397" s="135"/>
      <c r="AZ397" s="135"/>
      <c r="BA397" s="135"/>
      <c r="BB397" s="135"/>
      <c r="BC397" s="135"/>
      <c r="BD397" s="135"/>
      <c r="BE397" s="135"/>
      <c r="BF397" s="135"/>
      <c r="BG397" s="135"/>
      <c r="BH397" s="135"/>
      <c r="BI397" s="135"/>
      <c r="BJ397" s="135"/>
      <c r="BK397" s="135"/>
      <c r="BL397" s="135"/>
      <c r="BM397" s="135"/>
      <c r="BN397" s="135"/>
      <c r="BO397" s="135"/>
      <c r="BP397" s="135"/>
      <c r="BQ397" s="135"/>
      <c r="BR397" s="135"/>
      <c r="BS397" s="135"/>
      <c r="BT397" s="135"/>
      <c r="BU397" s="135"/>
      <c r="BV397" s="135"/>
      <c r="BW397" s="135"/>
      <c r="BX397" s="135"/>
      <c r="BY397" s="135"/>
      <c r="BZ397" s="135"/>
      <c r="CA397" s="135"/>
      <c r="CB397" s="135"/>
      <c r="CC397" s="135"/>
      <c r="CD397" s="135"/>
      <c r="CE397" s="135"/>
      <c r="CF397" s="135"/>
      <c r="CG397" s="135"/>
      <c r="CH397" s="135"/>
      <c r="CI397" s="135"/>
      <c r="CJ397" s="135"/>
      <c r="CK397" s="135"/>
      <c r="CL397" s="135"/>
      <c r="CM397" s="135"/>
      <c r="CN397" s="135"/>
      <c r="CO397" s="135"/>
      <c r="CP397" s="135"/>
      <c r="CQ397" s="135"/>
      <c r="CR397" s="135"/>
      <c r="CU397" s="36"/>
      <c r="CV397" s="36"/>
      <c r="CW397" s="36"/>
      <c r="CX397" s="36"/>
      <c r="CY397" s="36"/>
      <c r="CZ397" s="36"/>
      <c r="DA397" s="36"/>
      <c r="DB397" s="36"/>
      <c r="DC397" s="36"/>
      <c r="DD397" s="36"/>
      <c r="DE397" s="36"/>
      <c r="DF397" s="36"/>
      <c r="DG397" s="36"/>
      <c r="DH397" s="36"/>
      <c r="DI397" s="36"/>
      <c r="DJ397" s="36"/>
      <c r="DK397" s="36"/>
      <c r="DL397" s="36"/>
      <c r="DM397" s="36"/>
      <c r="DN397" s="36"/>
      <c r="DO397" s="36"/>
      <c r="DP397" s="36"/>
      <c r="DQ397" s="36"/>
      <c r="DR397" s="36"/>
      <c r="DS397" s="36"/>
      <c r="DT397" s="36"/>
      <c r="DU397" s="36"/>
      <c r="DV397" s="36"/>
      <c r="DW397" s="36"/>
      <c r="DX397" s="36"/>
      <c r="DY397" s="36"/>
      <c r="DZ397" s="36"/>
      <c r="EA397" s="36"/>
      <c r="EB397" s="36"/>
      <c r="EC397" s="36"/>
      <c r="ED397" s="36"/>
      <c r="EE397" s="36"/>
      <c r="EF397" s="36"/>
      <c r="EG397" s="36"/>
      <c r="EH397" s="36"/>
      <c r="EI397" s="36"/>
      <c r="EJ397" s="36"/>
      <c r="EK397" s="36"/>
      <c r="EL397" s="36"/>
      <c r="EM397" s="36"/>
      <c r="EN397" s="36"/>
    </row>
    <row r="398" spans="1:144">
      <c r="A398" s="36"/>
      <c r="B398" s="36"/>
      <c r="C398" s="144"/>
      <c r="D398" s="144"/>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c r="AA398" s="135"/>
      <c r="AB398" s="135"/>
      <c r="AC398" s="135"/>
      <c r="AD398" s="135"/>
      <c r="AE398" s="135"/>
      <c r="AF398" s="135"/>
      <c r="AG398" s="135"/>
      <c r="AH398" s="135"/>
      <c r="AI398" s="135"/>
      <c r="AJ398" s="135"/>
      <c r="AK398" s="135"/>
      <c r="AL398" s="135"/>
      <c r="AM398" s="135"/>
      <c r="AN398" s="135"/>
      <c r="AO398" s="135"/>
      <c r="AP398" s="135"/>
      <c r="AQ398" s="135"/>
      <c r="AR398" s="135"/>
      <c r="AS398" s="135"/>
      <c r="AT398" s="135"/>
      <c r="AU398" s="135"/>
      <c r="AV398" s="135"/>
      <c r="AW398" s="135"/>
      <c r="AX398" s="135"/>
      <c r="AY398" s="135"/>
      <c r="AZ398" s="135"/>
      <c r="BA398" s="135"/>
      <c r="BB398" s="135"/>
      <c r="BC398" s="135"/>
      <c r="BD398" s="135"/>
      <c r="BE398" s="135"/>
      <c r="BF398" s="135"/>
      <c r="BG398" s="135"/>
      <c r="BH398" s="135"/>
      <c r="BI398" s="135"/>
      <c r="BJ398" s="135"/>
      <c r="BK398" s="135"/>
      <c r="BL398" s="135"/>
      <c r="BM398" s="135"/>
      <c r="BN398" s="135"/>
      <c r="BO398" s="135"/>
      <c r="BP398" s="135"/>
      <c r="BQ398" s="135"/>
      <c r="BR398" s="135"/>
      <c r="BS398" s="135"/>
      <c r="BT398" s="135"/>
      <c r="BU398" s="135"/>
      <c r="BV398" s="135"/>
      <c r="BW398" s="135"/>
      <c r="BX398" s="135"/>
      <c r="BY398" s="135"/>
      <c r="BZ398" s="135"/>
      <c r="CA398" s="135"/>
      <c r="CB398" s="135"/>
      <c r="CC398" s="135"/>
      <c r="CD398" s="135"/>
      <c r="CE398" s="135"/>
      <c r="CF398" s="135"/>
      <c r="CG398" s="135"/>
      <c r="CH398" s="135"/>
      <c r="CI398" s="135"/>
      <c r="CJ398" s="135"/>
      <c r="CK398" s="135"/>
      <c r="CL398" s="135"/>
      <c r="CM398" s="135"/>
      <c r="CN398" s="135"/>
      <c r="CO398" s="135"/>
      <c r="CP398" s="135"/>
      <c r="CQ398" s="135"/>
      <c r="CR398" s="135"/>
      <c r="CU398" s="36"/>
      <c r="CV398" s="36"/>
      <c r="CW398" s="36"/>
      <c r="CX398" s="36"/>
      <c r="CY398" s="36"/>
      <c r="CZ398" s="36"/>
      <c r="DA398" s="36"/>
      <c r="DB398" s="36"/>
      <c r="DC398" s="36"/>
      <c r="DD398" s="36"/>
      <c r="DE398" s="36"/>
      <c r="DF398" s="36"/>
      <c r="DG398" s="36"/>
      <c r="DH398" s="36"/>
      <c r="DI398" s="36"/>
      <c r="DJ398" s="36"/>
      <c r="DK398" s="36"/>
      <c r="DL398" s="36"/>
      <c r="DM398" s="36"/>
      <c r="DN398" s="36"/>
      <c r="DO398" s="36"/>
      <c r="DP398" s="36"/>
      <c r="DQ398" s="36"/>
      <c r="DR398" s="36"/>
      <c r="DS398" s="36"/>
      <c r="DT398" s="36"/>
      <c r="DU398" s="36"/>
      <c r="DV398" s="36"/>
      <c r="DW398" s="36"/>
      <c r="DX398" s="36"/>
      <c r="DY398" s="36"/>
      <c r="DZ398" s="36"/>
      <c r="EA398" s="36"/>
      <c r="EB398" s="36"/>
      <c r="EC398" s="36"/>
      <c r="ED398" s="36"/>
      <c r="EE398" s="36"/>
      <c r="EF398" s="36"/>
      <c r="EG398" s="36"/>
      <c r="EH398" s="36"/>
      <c r="EI398" s="36"/>
      <c r="EJ398" s="36"/>
      <c r="EK398" s="36"/>
      <c r="EL398" s="36"/>
      <c r="EM398" s="36"/>
      <c r="EN398" s="36"/>
    </row>
    <row r="399" spans="1:144">
      <c r="A399" s="36"/>
      <c r="B399" s="36"/>
      <c r="C399" s="144"/>
      <c r="D399" s="144"/>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c r="AA399" s="135"/>
      <c r="AB399" s="135"/>
      <c r="AC399" s="135"/>
      <c r="AD399" s="135"/>
      <c r="AE399" s="135"/>
      <c r="AF399" s="135"/>
      <c r="AG399" s="135"/>
      <c r="AH399" s="135"/>
      <c r="AI399" s="135"/>
      <c r="AJ399" s="135"/>
      <c r="AK399" s="135"/>
      <c r="AL399" s="135"/>
      <c r="AM399" s="135"/>
      <c r="AN399" s="135"/>
      <c r="AO399" s="135"/>
      <c r="AP399" s="135"/>
      <c r="AQ399" s="135"/>
      <c r="AR399" s="135"/>
      <c r="AS399" s="135"/>
      <c r="AT399" s="135"/>
      <c r="AU399" s="135"/>
      <c r="AV399" s="135"/>
      <c r="AW399" s="135"/>
      <c r="AX399" s="135"/>
      <c r="AY399" s="135"/>
      <c r="AZ399" s="135"/>
      <c r="BA399" s="135"/>
      <c r="BB399" s="135"/>
      <c r="BC399" s="135"/>
      <c r="BD399" s="135"/>
      <c r="BE399" s="135"/>
      <c r="BF399" s="135"/>
      <c r="BG399" s="135"/>
      <c r="BH399" s="135"/>
      <c r="BI399" s="135"/>
      <c r="BJ399" s="135"/>
      <c r="BK399" s="135"/>
      <c r="BL399" s="135"/>
      <c r="BM399" s="135"/>
      <c r="BN399" s="135"/>
      <c r="BO399" s="135"/>
      <c r="BP399" s="135"/>
      <c r="BQ399" s="135"/>
      <c r="BR399" s="135"/>
      <c r="BS399" s="135"/>
      <c r="BT399" s="135"/>
      <c r="BU399" s="135"/>
      <c r="BV399" s="135"/>
      <c r="BW399" s="135"/>
      <c r="BX399" s="135"/>
      <c r="BY399" s="135"/>
      <c r="BZ399" s="135"/>
      <c r="CA399" s="135"/>
      <c r="CB399" s="135"/>
      <c r="CC399" s="135"/>
      <c r="CD399" s="135"/>
      <c r="CE399" s="135"/>
      <c r="CF399" s="135"/>
      <c r="CG399" s="135"/>
      <c r="CH399" s="135"/>
      <c r="CI399" s="135"/>
      <c r="CJ399" s="135"/>
      <c r="CK399" s="135"/>
      <c r="CL399" s="135"/>
      <c r="CM399" s="135"/>
      <c r="CN399" s="135"/>
      <c r="CO399" s="135"/>
      <c r="CP399" s="135"/>
      <c r="CQ399" s="135"/>
      <c r="CR399" s="135"/>
      <c r="CU399" s="36"/>
      <c r="CV399" s="36"/>
      <c r="CW399" s="36"/>
      <c r="CX399" s="36"/>
      <c r="CY399" s="36"/>
      <c r="CZ399" s="36"/>
      <c r="DA399" s="36"/>
      <c r="DB399" s="36"/>
      <c r="DC399" s="36"/>
      <c r="DD399" s="36"/>
      <c r="DE399" s="36"/>
      <c r="DF399" s="36"/>
      <c r="DG399" s="36"/>
      <c r="DH399" s="36"/>
      <c r="DI399" s="36"/>
      <c r="DJ399" s="36"/>
      <c r="DK399" s="36"/>
      <c r="DL399" s="36"/>
      <c r="DM399" s="36"/>
      <c r="DN399" s="36"/>
      <c r="DO399" s="36"/>
      <c r="DP399" s="36"/>
      <c r="DQ399" s="36"/>
      <c r="DR399" s="36"/>
      <c r="DS399" s="36"/>
      <c r="DT399" s="36"/>
      <c r="DU399" s="36"/>
      <c r="DV399" s="36"/>
      <c r="DW399" s="36"/>
      <c r="DX399" s="36"/>
      <c r="DY399" s="36"/>
      <c r="DZ399" s="36"/>
      <c r="EA399" s="36"/>
      <c r="EB399" s="36"/>
      <c r="EC399" s="36"/>
      <c r="ED399" s="36"/>
      <c r="EE399" s="36"/>
      <c r="EF399" s="36"/>
      <c r="EG399" s="36"/>
      <c r="EH399" s="36"/>
      <c r="EI399" s="36"/>
      <c r="EJ399" s="36"/>
      <c r="EK399" s="36"/>
      <c r="EL399" s="36"/>
      <c r="EM399" s="36"/>
      <c r="EN399" s="36"/>
    </row>
    <row r="400" spans="1:144">
      <c r="A400" s="36"/>
      <c r="B400" s="36"/>
      <c r="C400" s="144"/>
      <c r="D400" s="144"/>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c r="AA400" s="135"/>
      <c r="AB400" s="135"/>
      <c r="AC400" s="135"/>
      <c r="AD400" s="135"/>
      <c r="AE400" s="135"/>
      <c r="AF400" s="135"/>
      <c r="AG400" s="135"/>
      <c r="AH400" s="135"/>
      <c r="AI400" s="135"/>
      <c r="AJ400" s="135"/>
      <c r="AK400" s="135"/>
      <c r="AL400" s="135"/>
      <c r="AM400" s="135"/>
      <c r="AN400" s="135"/>
      <c r="AO400" s="135"/>
      <c r="AP400" s="135"/>
      <c r="AQ400" s="135"/>
      <c r="AR400" s="135"/>
      <c r="AS400" s="135"/>
      <c r="AT400" s="135"/>
      <c r="AU400" s="135"/>
      <c r="AV400" s="135"/>
      <c r="AW400" s="135"/>
      <c r="AX400" s="135"/>
      <c r="AY400" s="135"/>
      <c r="AZ400" s="135"/>
      <c r="BA400" s="135"/>
      <c r="BB400" s="135"/>
      <c r="BC400" s="135"/>
      <c r="BD400" s="135"/>
      <c r="BE400" s="135"/>
      <c r="BF400" s="135"/>
      <c r="BG400" s="135"/>
      <c r="BH400" s="135"/>
      <c r="BI400" s="135"/>
      <c r="BJ400" s="135"/>
      <c r="BK400" s="135"/>
      <c r="BL400" s="135"/>
      <c r="BM400" s="135"/>
      <c r="BN400" s="135"/>
      <c r="BO400" s="135"/>
      <c r="BP400" s="135"/>
      <c r="BQ400" s="135"/>
      <c r="BR400" s="135"/>
      <c r="BS400" s="135"/>
      <c r="BT400" s="135"/>
      <c r="BU400" s="135"/>
      <c r="BV400" s="135"/>
      <c r="BW400" s="135"/>
      <c r="BX400" s="135"/>
      <c r="BY400" s="135"/>
      <c r="BZ400" s="135"/>
      <c r="CA400" s="135"/>
      <c r="CB400" s="135"/>
      <c r="CC400" s="135"/>
      <c r="CD400" s="135"/>
      <c r="CE400" s="135"/>
      <c r="CF400" s="135"/>
      <c r="CG400" s="135"/>
      <c r="CH400" s="135"/>
      <c r="CI400" s="135"/>
      <c r="CJ400" s="135"/>
      <c r="CK400" s="135"/>
      <c r="CL400" s="135"/>
      <c r="CM400" s="135"/>
      <c r="CN400" s="135"/>
      <c r="CO400" s="135"/>
      <c r="CP400" s="135"/>
      <c r="CQ400" s="135"/>
      <c r="CR400" s="135"/>
      <c r="CU400" s="36"/>
      <c r="CV400" s="36"/>
      <c r="CW400" s="36"/>
      <c r="CX400" s="36"/>
      <c r="CY400" s="36"/>
      <c r="CZ400" s="36"/>
      <c r="DA400" s="36"/>
      <c r="DB400" s="36"/>
      <c r="DC400" s="36"/>
      <c r="DD400" s="36"/>
      <c r="DE400" s="36"/>
      <c r="DF400" s="36"/>
      <c r="DG400" s="36"/>
      <c r="DH400" s="36"/>
      <c r="DI400" s="36"/>
      <c r="DJ400" s="36"/>
      <c r="DK400" s="36"/>
      <c r="DL400" s="36"/>
      <c r="DM400" s="36"/>
      <c r="DN400" s="36"/>
      <c r="DO400" s="36"/>
      <c r="DP400" s="36"/>
      <c r="DQ400" s="36"/>
      <c r="DR400" s="36"/>
      <c r="DS400" s="36"/>
      <c r="DT400" s="36"/>
      <c r="DU400" s="36"/>
      <c r="DV400" s="36"/>
      <c r="DW400" s="36"/>
      <c r="DX400" s="36"/>
      <c r="DY400" s="36"/>
      <c r="DZ400" s="36"/>
      <c r="EA400" s="36"/>
      <c r="EB400" s="36"/>
      <c r="EC400" s="36"/>
      <c r="ED400" s="36"/>
      <c r="EE400" s="36"/>
      <c r="EF400" s="36"/>
      <c r="EG400" s="36"/>
      <c r="EH400" s="36"/>
      <c r="EI400" s="36"/>
      <c r="EJ400" s="36"/>
      <c r="EK400" s="36"/>
      <c r="EL400" s="36"/>
      <c r="EM400" s="36"/>
      <c r="EN400" s="36"/>
    </row>
    <row r="401" spans="1:144">
      <c r="A401" s="36"/>
      <c r="B401" s="36"/>
      <c r="C401" s="144"/>
      <c r="D401" s="144"/>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c r="AA401" s="135"/>
      <c r="AB401" s="135"/>
      <c r="AC401" s="135"/>
      <c r="AD401" s="135"/>
      <c r="AE401" s="135"/>
      <c r="AF401" s="135"/>
      <c r="AG401" s="135"/>
      <c r="AH401" s="135"/>
      <c r="AI401" s="135"/>
      <c r="AJ401" s="135"/>
      <c r="AK401" s="135"/>
      <c r="AL401" s="135"/>
      <c r="AM401" s="135"/>
      <c r="AN401" s="135"/>
      <c r="AO401" s="135"/>
      <c r="AP401" s="135"/>
      <c r="AQ401" s="135"/>
      <c r="AR401" s="135"/>
      <c r="AS401" s="135"/>
      <c r="AT401" s="135"/>
      <c r="AU401" s="135"/>
      <c r="AV401" s="135"/>
      <c r="AW401" s="135"/>
      <c r="AX401" s="135"/>
      <c r="AY401" s="135"/>
      <c r="AZ401" s="135"/>
      <c r="BA401" s="135"/>
      <c r="BB401" s="135"/>
      <c r="BC401" s="135"/>
      <c r="BD401" s="135"/>
      <c r="BE401" s="135"/>
      <c r="BF401" s="135"/>
      <c r="BG401" s="135"/>
      <c r="BH401" s="135"/>
      <c r="BI401" s="135"/>
      <c r="BJ401" s="135"/>
      <c r="BK401" s="135"/>
      <c r="BL401" s="135"/>
      <c r="BM401" s="135"/>
      <c r="BN401" s="135"/>
      <c r="BO401" s="135"/>
      <c r="BP401" s="135"/>
      <c r="BQ401" s="135"/>
      <c r="BR401" s="135"/>
      <c r="BS401" s="135"/>
      <c r="BT401" s="135"/>
      <c r="BU401" s="135"/>
      <c r="BV401" s="135"/>
      <c r="BW401" s="135"/>
      <c r="BX401" s="135"/>
      <c r="BY401" s="135"/>
      <c r="BZ401" s="135"/>
      <c r="CA401" s="135"/>
      <c r="CB401" s="135"/>
      <c r="CC401" s="135"/>
      <c r="CD401" s="135"/>
      <c r="CE401" s="135"/>
      <c r="CF401" s="135"/>
      <c r="CG401" s="135"/>
      <c r="CH401" s="135"/>
      <c r="CI401" s="135"/>
      <c r="CJ401" s="135"/>
      <c r="CK401" s="135"/>
      <c r="CL401" s="135"/>
      <c r="CM401" s="135"/>
      <c r="CN401" s="135"/>
      <c r="CO401" s="135"/>
      <c r="CP401" s="135"/>
      <c r="CQ401" s="135"/>
      <c r="CR401" s="135"/>
      <c r="CU401" s="36"/>
      <c r="CV401" s="36"/>
      <c r="CW401" s="36"/>
      <c r="CX401" s="36"/>
      <c r="CY401" s="36"/>
      <c r="CZ401" s="36"/>
      <c r="DA401" s="36"/>
      <c r="DB401" s="36"/>
      <c r="DC401" s="36"/>
      <c r="DD401" s="36"/>
      <c r="DE401" s="36"/>
      <c r="DF401" s="36"/>
      <c r="DG401" s="36"/>
      <c r="DH401" s="36"/>
      <c r="DI401" s="36"/>
      <c r="DJ401" s="36"/>
      <c r="DK401" s="36"/>
      <c r="DL401" s="36"/>
      <c r="DM401" s="36"/>
      <c r="DN401" s="36"/>
      <c r="DO401" s="36"/>
      <c r="DP401" s="36"/>
      <c r="DQ401" s="36"/>
      <c r="DR401" s="36"/>
      <c r="DS401" s="36"/>
      <c r="DT401" s="36"/>
      <c r="DU401" s="36"/>
      <c r="DV401" s="36"/>
      <c r="DW401" s="36"/>
      <c r="DX401" s="36"/>
      <c r="DY401" s="36"/>
      <c r="DZ401" s="36"/>
      <c r="EA401" s="36"/>
      <c r="EB401" s="36"/>
      <c r="EC401" s="36"/>
      <c r="ED401" s="36"/>
      <c r="EE401" s="36"/>
      <c r="EF401" s="36"/>
      <c r="EG401" s="36"/>
      <c r="EH401" s="36"/>
      <c r="EI401" s="36"/>
      <c r="EJ401" s="36"/>
      <c r="EK401" s="36"/>
      <c r="EL401" s="36"/>
      <c r="EM401" s="36"/>
      <c r="EN401" s="36"/>
    </row>
    <row r="402" spans="1:144">
      <c r="A402" s="36"/>
      <c r="B402" s="36"/>
      <c r="C402" s="144"/>
      <c r="D402" s="144"/>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c r="AU402" s="135"/>
      <c r="AV402" s="135"/>
      <c r="AW402" s="135"/>
      <c r="AX402" s="135"/>
      <c r="AY402" s="135"/>
      <c r="AZ402" s="135"/>
      <c r="BA402" s="135"/>
      <c r="BB402" s="135"/>
      <c r="BC402" s="135"/>
      <c r="BD402" s="135"/>
      <c r="BE402" s="135"/>
      <c r="BF402" s="135"/>
      <c r="BG402" s="135"/>
      <c r="BH402" s="135"/>
      <c r="BI402" s="135"/>
      <c r="BJ402" s="135"/>
      <c r="BK402" s="135"/>
      <c r="BL402" s="135"/>
      <c r="BM402" s="135"/>
      <c r="BN402" s="135"/>
      <c r="BO402" s="135"/>
      <c r="BP402" s="135"/>
      <c r="BQ402" s="135"/>
      <c r="BR402" s="135"/>
      <c r="BS402" s="135"/>
      <c r="BT402" s="135"/>
      <c r="BU402" s="135"/>
      <c r="BV402" s="135"/>
      <c r="BW402" s="135"/>
      <c r="BX402" s="135"/>
      <c r="BY402" s="135"/>
      <c r="BZ402" s="135"/>
      <c r="CA402" s="135"/>
      <c r="CB402" s="135"/>
      <c r="CC402" s="135"/>
      <c r="CD402" s="135"/>
      <c r="CE402" s="135"/>
      <c r="CF402" s="135"/>
      <c r="CG402" s="135"/>
      <c r="CH402" s="135"/>
      <c r="CI402" s="135"/>
      <c r="CJ402" s="135"/>
      <c r="CK402" s="135"/>
      <c r="CL402" s="135"/>
      <c r="CM402" s="135"/>
      <c r="CN402" s="135"/>
      <c r="CO402" s="135"/>
      <c r="CP402" s="135"/>
      <c r="CQ402" s="135"/>
      <c r="CR402" s="135"/>
      <c r="CU402" s="36"/>
      <c r="CV402" s="36"/>
      <c r="CW402" s="36"/>
      <c r="CX402" s="36"/>
      <c r="CY402" s="36"/>
      <c r="CZ402" s="36"/>
      <c r="DA402" s="36"/>
      <c r="DB402" s="36"/>
      <c r="DC402" s="36"/>
      <c r="DD402" s="36"/>
      <c r="DE402" s="36"/>
      <c r="DF402" s="36"/>
      <c r="DG402" s="36"/>
      <c r="DH402" s="36"/>
      <c r="DI402" s="36"/>
      <c r="DJ402" s="36"/>
      <c r="DK402" s="36"/>
      <c r="DL402" s="36"/>
      <c r="DM402" s="36"/>
      <c r="DN402" s="36"/>
      <c r="DO402" s="36"/>
      <c r="DP402" s="36"/>
      <c r="DQ402" s="36"/>
      <c r="DR402" s="36"/>
      <c r="DS402" s="36"/>
      <c r="DT402" s="36"/>
      <c r="DU402" s="36"/>
      <c r="DV402" s="36"/>
      <c r="DW402" s="36"/>
      <c r="DX402" s="36"/>
      <c r="DY402" s="36"/>
      <c r="DZ402" s="36"/>
      <c r="EA402" s="36"/>
      <c r="EB402" s="36"/>
      <c r="EC402" s="36"/>
      <c r="ED402" s="36"/>
      <c r="EE402" s="36"/>
      <c r="EF402" s="36"/>
      <c r="EG402" s="36"/>
      <c r="EH402" s="36"/>
      <c r="EI402" s="36"/>
      <c r="EJ402" s="36"/>
      <c r="EK402" s="36"/>
      <c r="EL402" s="36"/>
      <c r="EM402" s="36"/>
      <c r="EN402" s="36"/>
    </row>
    <row r="403" spans="1:144">
      <c r="A403" s="36"/>
      <c r="B403" s="36"/>
      <c r="C403" s="144"/>
      <c r="D403" s="144"/>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c r="AA403" s="135"/>
      <c r="AB403" s="135"/>
      <c r="AC403" s="135"/>
      <c r="AD403" s="135"/>
      <c r="AE403" s="135"/>
      <c r="AF403" s="135"/>
      <c r="AG403" s="135"/>
      <c r="AH403" s="135"/>
      <c r="AI403" s="135"/>
      <c r="AJ403" s="135"/>
      <c r="AK403" s="135"/>
      <c r="AL403" s="135"/>
      <c r="AM403" s="135"/>
      <c r="AN403" s="135"/>
      <c r="AO403" s="135"/>
      <c r="AP403" s="135"/>
      <c r="AQ403" s="135"/>
      <c r="AR403" s="135"/>
      <c r="AS403" s="135"/>
      <c r="AT403" s="135"/>
      <c r="AU403" s="135"/>
      <c r="AV403" s="135"/>
      <c r="AW403" s="135"/>
      <c r="AX403" s="135"/>
      <c r="AY403" s="135"/>
      <c r="AZ403" s="135"/>
      <c r="BA403" s="135"/>
      <c r="BB403" s="135"/>
      <c r="BC403" s="135"/>
      <c r="BD403" s="135"/>
      <c r="BE403" s="135"/>
      <c r="BF403" s="135"/>
      <c r="BG403" s="135"/>
      <c r="BH403" s="135"/>
      <c r="BI403" s="135"/>
      <c r="BJ403" s="135"/>
      <c r="BK403" s="135"/>
      <c r="BL403" s="135"/>
      <c r="BM403" s="135"/>
      <c r="BN403" s="135"/>
      <c r="BO403" s="135"/>
      <c r="BP403" s="135"/>
      <c r="BQ403" s="135"/>
      <c r="BR403" s="135"/>
      <c r="BS403" s="135"/>
      <c r="BT403" s="135"/>
      <c r="BU403" s="135"/>
      <c r="BV403" s="135"/>
      <c r="BW403" s="135"/>
      <c r="BX403" s="135"/>
      <c r="BY403" s="135"/>
      <c r="BZ403" s="135"/>
      <c r="CA403" s="135"/>
      <c r="CB403" s="135"/>
      <c r="CC403" s="135"/>
      <c r="CD403" s="135"/>
      <c r="CE403" s="135"/>
      <c r="CF403" s="135"/>
      <c r="CG403" s="135"/>
      <c r="CH403" s="135"/>
      <c r="CI403" s="135"/>
      <c r="CJ403" s="135"/>
      <c r="CK403" s="135"/>
      <c r="CL403" s="135"/>
      <c r="CM403" s="135"/>
      <c r="CN403" s="135"/>
      <c r="CO403" s="135"/>
      <c r="CP403" s="135"/>
      <c r="CQ403" s="135"/>
      <c r="CR403" s="135"/>
      <c r="CU403" s="36"/>
      <c r="CV403" s="36"/>
      <c r="CW403" s="36"/>
      <c r="CX403" s="36"/>
      <c r="CY403" s="36"/>
      <c r="CZ403" s="36"/>
      <c r="DA403" s="36"/>
      <c r="DB403" s="36"/>
      <c r="DC403" s="36"/>
      <c r="DD403" s="36"/>
      <c r="DE403" s="36"/>
      <c r="DF403" s="36"/>
      <c r="DG403" s="36"/>
      <c r="DH403" s="36"/>
      <c r="DI403" s="36"/>
      <c r="DJ403" s="36"/>
      <c r="DK403" s="36"/>
      <c r="DL403" s="36"/>
      <c r="DM403" s="36"/>
      <c r="DN403" s="36"/>
      <c r="DO403" s="36"/>
      <c r="DP403" s="36"/>
      <c r="DQ403" s="36"/>
      <c r="DR403" s="36"/>
      <c r="DS403" s="36"/>
      <c r="DT403" s="36"/>
      <c r="DU403" s="36"/>
      <c r="DV403" s="36"/>
      <c r="DW403" s="36"/>
      <c r="DX403" s="36"/>
      <c r="DY403" s="36"/>
      <c r="DZ403" s="36"/>
      <c r="EA403" s="36"/>
      <c r="EB403" s="36"/>
      <c r="EC403" s="36"/>
      <c r="ED403" s="36"/>
      <c r="EE403" s="36"/>
      <c r="EF403" s="36"/>
      <c r="EG403" s="36"/>
      <c r="EH403" s="36"/>
      <c r="EI403" s="36"/>
      <c r="EJ403" s="36"/>
      <c r="EK403" s="36"/>
      <c r="EL403" s="36"/>
      <c r="EM403" s="36"/>
      <c r="EN403" s="36"/>
    </row>
    <row r="404" spans="1:144">
      <c r="A404" s="36"/>
      <c r="B404" s="36"/>
      <c r="C404" s="144"/>
      <c r="D404" s="144"/>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c r="AA404" s="135"/>
      <c r="AB404" s="135"/>
      <c r="AC404" s="135"/>
      <c r="AD404" s="135"/>
      <c r="AE404" s="135"/>
      <c r="AF404" s="135"/>
      <c r="AG404" s="135"/>
      <c r="AH404" s="135"/>
      <c r="AI404" s="135"/>
      <c r="AJ404" s="135"/>
      <c r="AK404" s="135"/>
      <c r="AL404" s="135"/>
      <c r="AM404" s="135"/>
      <c r="AN404" s="135"/>
      <c r="AO404" s="135"/>
      <c r="AP404" s="135"/>
      <c r="AQ404" s="135"/>
      <c r="AR404" s="135"/>
      <c r="AS404" s="135"/>
      <c r="AT404" s="135"/>
      <c r="AU404" s="135"/>
      <c r="AV404" s="135"/>
      <c r="AW404" s="135"/>
      <c r="AX404" s="135"/>
      <c r="AY404" s="135"/>
      <c r="AZ404" s="135"/>
      <c r="BA404" s="135"/>
      <c r="BB404" s="135"/>
      <c r="BC404" s="135"/>
      <c r="BD404" s="135"/>
      <c r="BE404" s="135"/>
      <c r="BF404" s="135"/>
      <c r="BG404" s="135"/>
      <c r="BH404" s="135"/>
      <c r="BI404" s="135"/>
      <c r="BJ404" s="135"/>
      <c r="BK404" s="135"/>
      <c r="BL404" s="135"/>
      <c r="BM404" s="135"/>
      <c r="BN404" s="135"/>
      <c r="BO404" s="135"/>
      <c r="BP404" s="135"/>
      <c r="BQ404" s="135"/>
      <c r="BR404" s="135"/>
      <c r="BS404" s="135"/>
      <c r="BT404" s="135"/>
      <c r="BU404" s="135"/>
      <c r="BV404" s="135"/>
      <c r="BW404" s="135"/>
      <c r="BX404" s="135"/>
      <c r="BY404" s="135"/>
      <c r="BZ404" s="135"/>
      <c r="CA404" s="135"/>
      <c r="CB404" s="135"/>
      <c r="CC404" s="135"/>
      <c r="CD404" s="135"/>
      <c r="CE404" s="135"/>
      <c r="CF404" s="135"/>
      <c r="CG404" s="135"/>
      <c r="CH404" s="135"/>
      <c r="CI404" s="135"/>
      <c r="CJ404" s="135"/>
      <c r="CK404" s="135"/>
      <c r="CL404" s="135"/>
      <c r="CM404" s="135"/>
      <c r="CN404" s="135"/>
      <c r="CO404" s="135"/>
      <c r="CP404" s="135"/>
      <c r="CQ404" s="135"/>
      <c r="CR404" s="135"/>
      <c r="CU404" s="36"/>
      <c r="CV404" s="36"/>
      <c r="CW404" s="36"/>
      <c r="CX404" s="36"/>
      <c r="CY404" s="36"/>
      <c r="CZ404" s="36"/>
      <c r="DA404" s="36"/>
      <c r="DB404" s="36"/>
      <c r="DC404" s="36"/>
      <c r="DD404" s="36"/>
      <c r="DE404" s="36"/>
      <c r="DF404" s="36"/>
      <c r="DG404" s="36"/>
      <c r="DH404" s="36"/>
      <c r="DI404" s="36"/>
      <c r="DJ404" s="36"/>
      <c r="DK404" s="36"/>
      <c r="DL404" s="36"/>
      <c r="DM404" s="36"/>
      <c r="DN404" s="36"/>
      <c r="DO404" s="36"/>
      <c r="DP404" s="36"/>
      <c r="DQ404" s="36"/>
      <c r="DR404" s="36"/>
      <c r="DS404" s="36"/>
      <c r="DT404" s="36"/>
      <c r="DU404" s="36"/>
      <c r="DV404" s="36"/>
      <c r="DW404" s="36"/>
      <c r="DX404" s="36"/>
      <c r="DY404" s="36"/>
      <c r="DZ404" s="36"/>
      <c r="EA404" s="36"/>
      <c r="EB404" s="36"/>
      <c r="EC404" s="36"/>
      <c r="ED404" s="36"/>
      <c r="EE404" s="36"/>
      <c r="EF404" s="36"/>
      <c r="EG404" s="36"/>
      <c r="EH404" s="36"/>
      <c r="EI404" s="36"/>
      <c r="EJ404" s="36"/>
      <c r="EK404" s="36"/>
      <c r="EL404" s="36"/>
      <c r="EM404" s="36"/>
      <c r="EN404" s="36"/>
    </row>
    <row r="405" spans="1:144">
      <c r="A405" s="36"/>
      <c r="B405" s="36"/>
      <c r="C405" s="144"/>
      <c r="D405" s="144"/>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c r="AA405" s="135"/>
      <c r="AB405" s="135"/>
      <c r="AC405" s="135"/>
      <c r="AD405" s="135"/>
      <c r="AE405" s="135"/>
      <c r="AF405" s="135"/>
      <c r="AG405" s="135"/>
      <c r="AH405" s="135"/>
      <c r="AI405" s="135"/>
      <c r="AJ405" s="135"/>
      <c r="AK405" s="135"/>
      <c r="AL405" s="135"/>
      <c r="AM405" s="135"/>
      <c r="AN405" s="135"/>
      <c r="AO405" s="135"/>
      <c r="AP405" s="135"/>
      <c r="AQ405" s="135"/>
      <c r="AR405" s="135"/>
      <c r="AS405" s="135"/>
      <c r="AT405" s="135"/>
      <c r="AU405" s="135"/>
      <c r="AV405" s="135"/>
      <c r="AW405" s="135"/>
      <c r="AX405" s="135"/>
      <c r="AY405" s="135"/>
      <c r="AZ405" s="135"/>
      <c r="BA405" s="135"/>
      <c r="BB405" s="135"/>
      <c r="BC405" s="135"/>
      <c r="BD405" s="135"/>
      <c r="BE405" s="135"/>
      <c r="BF405" s="135"/>
      <c r="BG405" s="135"/>
      <c r="BH405" s="135"/>
      <c r="BI405" s="135"/>
      <c r="BJ405" s="135"/>
      <c r="BK405" s="135"/>
      <c r="BL405" s="135"/>
      <c r="BM405" s="135"/>
      <c r="BN405" s="135"/>
      <c r="BO405" s="135"/>
      <c r="BP405" s="135"/>
      <c r="BQ405" s="135"/>
      <c r="BR405" s="135"/>
      <c r="BS405" s="135"/>
      <c r="BT405" s="135"/>
      <c r="BU405" s="135"/>
      <c r="BV405" s="135"/>
      <c r="BW405" s="135"/>
      <c r="BX405" s="135"/>
      <c r="BY405" s="135"/>
      <c r="BZ405" s="135"/>
      <c r="CA405" s="135"/>
      <c r="CB405" s="135"/>
      <c r="CC405" s="135"/>
      <c r="CD405" s="135"/>
      <c r="CE405" s="135"/>
      <c r="CF405" s="135"/>
      <c r="CG405" s="135"/>
      <c r="CH405" s="135"/>
      <c r="CI405" s="135"/>
      <c r="CJ405" s="135"/>
      <c r="CK405" s="135"/>
      <c r="CL405" s="135"/>
      <c r="CM405" s="135"/>
      <c r="CN405" s="135"/>
      <c r="CO405" s="135"/>
      <c r="CP405" s="135"/>
      <c r="CQ405" s="135"/>
      <c r="CR405" s="135"/>
      <c r="CU405" s="36"/>
      <c r="CV405" s="36"/>
      <c r="CW405" s="36"/>
      <c r="CX405" s="36"/>
      <c r="CY405" s="36"/>
      <c r="CZ405" s="36"/>
      <c r="DA405" s="36"/>
      <c r="DB405" s="36"/>
      <c r="DC405" s="36"/>
      <c r="DD405" s="36"/>
      <c r="DE405" s="36"/>
      <c r="DF405" s="36"/>
      <c r="DG405" s="36"/>
      <c r="DH405" s="36"/>
      <c r="DI405" s="36"/>
      <c r="DJ405" s="36"/>
      <c r="DK405" s="36"/>
      <c r="DL405" s="36"/>
      <c r="DM405" s="36"/>
      <c r="DN405" s="36"/>
      <c r="DO405" s="36"/>
      <c r="DP405" s="36"/>
      <c r="DQ405" s="36"/>
      <c r="DR405" s="36"/>
      <c r="DS405" s="36"/>
      <c r="DT405" s="36"/>
      <c r="DU405" s="36"/>
      <c r="DV405" s="36"/>
      <c r="DW405" s="36"/>
      <c r="DX405" s="36"/>
      <c r="DY405" s="36"/>
      <c r="DZ405" s="36"/>
      <c r="EA405" s="36"/>
      <c r="EB405" s="36"/>
      <c r="EC405" s="36"/>
      <c r="ED405" s="36"/>
      <c r="EE405" s="36"/>
      <c r="EF405" s="36"/>
      <c r="EG405" s="36"/>
      <c r="EH405" s="36"/>
      <c r="EI405" s="36"/>
      <c r="EJ405" s="36"/>
      <c r="EK405" s="36"/>
      <c r="EL405" s="36"/>
      <c r="EM405" s="36"/>
      <c r="EN405" s="36"/>
    </row>
    <row r="406" spans="1:144">
      <c r="A406" s="36"/>
      <c r="B406" s="36"/>
      <c r="C406" s="144"/>
      <c r="D406" s="144"/>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c r="AA406" s="135"/>
      <c r="AB406" s="135"/>
      <c r="AC406" s="135"/>
      <c r="AD406" s="135"/>
      <c r="AE406" s="135"/>
      <c r="AF406" s="135"/>
      <c r="AG406" s="135"/>
      <c r="AH406" s="135"/>
      <c r="AI406" s="135"/>
      <c r="AJ406" s="135"/>
      <c r="AK406" s="135"/>
      <c r="AL406" s="135"/>
      <c r="AM406" s="135"/>
      <c r="AN406" s="135"/>
      <c r="AO406" s="135"/>
      <c r="AP406" s="135"/>
      <c r="AQ406" s="135"/>
      <c r="AR406" s="135"/>
      <c r="AS406" s="135"/>
      <c r="AT406" s="135"/>
      <c r="AU406" s="135"/>
      <c r="AV406" s="135"/>
      <c r="AW406" s="135"/>
      <c r="AX406" s="135"/>
      <c r="AY406" s="135"/>
      <c r="AZ406" s="135"/>
      <c r="BA406" s="135"/>
      <c r="BB406" s="135"/>
      <c r="BC406" s="135"/>
      <c r="BD406" s="135"/>
      <c r="BE406" s="135"/>
      <c r="BF406" s="135"/>
      <c r="BG406" s="135"/>
      <c r="BH406" s="135"/>
      <c r="BI406" s="135"/>
      <c r="BJ406" s="135"/>
      <c r="BK406" s="135"/>
      <c r="BL406" s="135"/>
      <c r="BM406" s="135"/>
      <c r="BN406" s="135"/>
      <c r="BO406" s="135"/>
      <c r="BP406" s="135"/>
      <c r="BQ406" s="135"/>
      <c r="BR406" s="135"/>
      <c r="BS406" s="135"/>
      <c r="BT406" s="135"/>
      <c r="BU406" s="135"/>
      <c r="BV406" s="135"/>
      <c r="BW406" s="135"/>
      <c r="BX406" s="135"/>
      <c r="BY406" s="135"/>
      <c r="BZ406" s="135"/>
      <c r="CA406" s="135"/>
      <c r="CB406" s="135"/>
      <c r="CC406" s="135"/>
      <c r="CD406" s="135"/>
      <c r="CE406" s="135"/>
      <c r="CF406" s="135"/>
      <c r="CG406" s="135"/>
      <c r="CH406" s="135"/>
      <c r="CI406" s="135"/>
      <c r="CJ406" s="135"/>
      <c r="CK406" s="135"/>
      <c r="CL406" s="135"/>
      <c r="CM406" s="135"/>
      <c r="CN406" s="135"/>
      <c r="CO406" s="135"/>
      <c r="CP406" s="135"/>
      <c r="CQ406" s="135"/>
      <c r="CR406" s="135"/>
      <c r="CU406" s="36"/>
      <c r="CV406" s="36"/>
      <c r="CW406" s="36"/>
      <c r="CX406" s="36"/>
      <c r="CY406" s="36"/>
      <c r="CZ406" s="36"/>
      <c r="DA406" s="36"/>
      <c r="DB406" s="36"/>
      <c r="DC406" s="36"/>
      <c r="DD406" s="36"/>
      <c r="DE406" s="36"/>
      <c r="DF406" s="36"/>
      <c r="DG406" s="36"/>
      <c r="DH406" s="36"/>
      <c r="DI406" s="36"/>
      <c r="DJ406" s="36"/>
      <c r="DK406" s="36"/>
      <c r="DL406" s="36"/>
      <c r="DM406" s="36"/>
      <c r="DN406" s="36"/>
      <c r="DO406" s="36"/>
      <c r="DP406" s="36"/>
      <c r="DQ406" s="36"/>
      <c r="DR406" s="36"/>
      <c r="DS406" s="36"/>
      <c r="DT406" s="36"/>
      <c r="DU406" s="36"/>
      <c r="DV406" s="36"/>
      <c r="DW406" s="36"/>
      <c r="DX406" s="36"/>
      <c r="DY406" s="36"/>
      <c r="DZ406" s="36"/>
      <c r="EA406" s="36"/>
      <c r="EB406" s="36"/>
      <c r="EC406" s="36"/>
      <c r="ED406" s="36"/>
      <c r="EE406" s="36"/>
      <c r="EF406" s="36"/>
      <c r="EG406" s="36"/>
      <c r="EH406" s="36"/>
      <c r="EI406" s="36"/>
      <c r="EJ406" s="36"/>
      <c r="EK406" s="36"/>
      <c r="EL406" s="36"/>
      <c r="EM406" s="36"/>
      <c r="EN406" s="36"/>
    </row>
    <row r="407" spans="1:144">
      <c r="A407" s="36"/>
      <c r="B407" s="36"/>
      <c r="C407" s="144"/>
      <c r="D407" s="144"/>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c r="AA407" s="135"/>
      <c r="AB407" s="135"/>
      <c r="AC407" s="135"/>
      <c r="AD407" s="135"/>
      <c r="AE407" s="135"/>
      <c r="AF407" s="135"/>
      <c r="AG407" s="135"/>
      <c r="AH407" s="135"/>
      <c r="AI407" s="135"/>
      <c r="AJ407" s="135"/>
      <c r="AK407" s="135"/>
      <c r="AL407" s="135"/>
      <c r="AM407" s="135"/>
      <c r="AN407" s="135"/>
      <c r="AO407" s="135"/>
      <c r="AP407" s="135"/>
      <c r="AQ407" s="135"/>
      <c r="AR407" s="135"/>
      <c r="AS407" s="135"/>
      <c r="AT407" s="135"/>
      <c r="AU407" s="135"/>
      <c r="AV407" s="135"/>
      <c r="AW407" s="135"/>
      <c r="AX407" s="135"/>
      <c r="AY407" s="135"/>
      <c r="AZ407" s="135"/>
      <c r="BA407" s="135"/>
      <c r="BB407" s="135"/>
      <c r="BC407" s="135"/>
      <c r="BD407" s="135"/>
      <c r="BE407" s="135"/>
      <c r="BF407" s="135"/>
      <c r="BG407" s="135"/>
      <c r="BH407" s="135"/>
      <c r="BI407" s="135"/>
      <c r="BJ407" s="135"/>
      <c r="BK407" s="135"/>
      <c r="BL407" s="135"/>
      <c r="BM407" s="135"/>
      <c r="BN407" s="135"/>
      <c r="BO407" s="135"/>
      <c r="BP407" s="135"/>
      <c r="BQ407" s="135"/>
      <c r="BR407" s="135"/>
      <c r="BS407" s="135"/>
      <c r="BT407" s="135"/>
      <c r="BU407" s="135"/>
      <c r="BV407" s="135"/>
      <c r="BW407" s="135"/>
      <c r="BX407" s="135"/>
      <c r="BY407" s="135"/>
      <c r="BZ407" s="135"/>
      <c r="CA407" s="135"/>
      <c r="CB407" s="135"/>
      <c r="CC407" s="135"/>
      <c r="CD407" s="135"/>
      <c r="CE407" s="135"/>
      <c r="CF407" s="135"/>
      <c r="CG407" s="135"/>
      <c r="CH407" s="135"/>
      <c r="CI407" s="135"/>
      <c r="CJ407" s="135"/>
      <c r="CK407" s="135"/>
      <c r="CL407" s="135"/>
      <c r="CM407" s="135"/>
      <c r="CN407" s="135"/>
      <c r="CO407" s="135"/>
      <c r="CP407" s="135"/>
      <c r="CQ407" s="135"/>
      <c r="CR407" s="135"/>
      <c r="CU407" s="36"/>
      <c r="CV407" s="36"/>
      <c r="CW407" s="36"/>
      <c r="CX407" s="36"/>
      <c r="CY407" s="36"/>
      <c r="CZ407" s="36"/>
      <c r="DA407" s="36"/>
      <c r="DB407" s="36"/>
      <c r="DC407" s="36"/>
      <c r="DD407" s="36"/>
      <c r="DE407" s="36"/>
      <c r="DF407" s="36"/>
      <c r="DG407" s="36"/>
      <c r="DH407" s="36"/>
      <c r="DI407" s="36"/>
      <c r="DJ407" s="36"/>
      <c r="DK407" s="36"/>
      <c r="DL407" s="36"/>
      <c r="DM407" s="36"/>
      <c r="DN407" s="36"/>
      <c r="DO407" s="36"/>
      <c r="DP407" s="36"/>
      <c r="DQ407" s="36"/>
      <c r="DR407" s="36"/>
      <c r="DS407" s="36"/>
      <c r="DT407" s="36"/>
      <c r="DU407" s="36"/>
      <c r="DV407" s="36"/>
      <c r="DW407" s="36"/>
      <c r="DX407" s="36"/>
      <c r="DY407" s="36"/>
      <c r="DZ407" s="36"/>
      <c r="EA407" s="36"/>
      <c r="EB407" s="36"/>
      <c r="EC407" s="36"/>
      <c r="ED407" s="36"/>
      <c r="EE407" s="36"/>
      <c r="EF407" s="36"/>
      <c r="EG407" s="36"/>
      <c r="EH407" s="36"/>
      <c r="EI407" s="36"/>
      <c r="EJ407" s="36"/>
      <c r="EK407" s="36"/>
      <c r="EL407" s="36"/>
      <c r="EM407" s="36"/>
      <c r="EN407" s="36"/>
    </row>
    <row r="408" spans="1:144">
      <c r="A408" s="36"/>
      <c r="B408" s="36"/>
      <c r="C408" s="144"/>
      <c r="D408" s="144"/>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c r="AA408" s="135"/>
      <c r="AB408" s="135"/>
      <c r="AC408" s="135"/>
      <c r="AD408" s="135"/>
      <c r="AE408" s="135"/>
      <c r="AF408" s="135"/>
      <c r="AG408" s="135"/>
      <c r="AH408" s="135"/>
      <c r="AI408" s="135"/>
      <c r="AJ408" s="135"/>
      <c r="AK408" s="135"/>
      <c r="AL408" s="135"/>
      <c r="AM408" s="135"/>
      <c r="AN408" s="135"/>
      <c r="AO408" s="135"/>
      <c r="AP408" s="135"/>
      <c r="AQ408" s="135"/>
      <c r="AR408" s="135"/>
      <c r="AS408" s="135"/>
      <c r="AT408" s="135"/>
      <c r="AU408" s="135"/>
      <c r="AV408" s="135"/>
      <c r="AW408" s="135"/>
      <c r="AX408" s="135"/>
      <c r="AY408" s="135"/>
      <c r="AZ408" s="135"/>
      <c r="BA408" s="135"/>
      <c r="BB408" s="135"/>
      <c r="BC408" s="135"/>
      <c r="BD408" s="135"/>
      <c r="BE408" s="135"/>
      <c r="BF408" s="135"/>
      <c r="BG408" s="135"/>
      <c r="BH408" s="135"/>
      <c r="BI408" s="135"/>
      <c r="BJ408" s="135"/>
      <c r="BK408" s="135"/>
      <c r="BL408" s="135"/>
      <c r="BM408" s="135"/>
      <c r="BN408" s="135"/>
      <c r="BO408" s="135"/>
      <c r="BP408" s="135"/>
      <c r="BQ408" s="135"/>
      <c r="BR408" s="135"/>
      <c r="BS408" s="135"/>
      <c r="BT408" s="135"/>
      <c r="BU408" s="135"/>
      <c r="BV408" s="135"/>
      <c r="BW408" s="135"/>
      <c r="BX408" s="135"/>
      <c r="BY408" s="135"/>
      <c r="BZ408" s="135"/>
      <c r="CA408" s="135"/>
      <c r="CB408" s="135"/>
      <c r="CC408" s="135"/>
      <c r="CD408" s="135"/>
      <c r="CE408" s="135"/>
      <c r="CF408" s="135"/>
      <c r="CG408" s="135"/>
      <c r="CH408" s="135"/>
      <c r="CI408" s="135"/>
      <c r="CJ408" s="135"/>
      <c r="CK408" s="135"/>
      <c r="CL408" s="135"/>
      <c r="CM408" s="135"/>
      <c r="CN408" s="135"/>
      <c r="CO408" s="135"/>
      <c r="CP408" s="135"/>
      <c r="CQ408" s="135"/>
      <c r="CR408" s="135"/>
      <c r="CU408" s="36"/>
      <c r="CV408" s="36"/>
      <c r="CW408" s="36"/>
      <c r="CX408" s="36"/>
      <c r="CY408" s="36"/>
      <c r="CZ408" s="36"/>
      <c r="DA408" s="36"/>
      <c r="DB408" s="36"/>
      <c r="DC408" s="36"/>
      <c r="DD408" s="36"/>
      <c r="DE408" s="36"/>
      <c r="DF408" s="36"/>
      <c r="DG408" s="36"/>
      <c r="DH408" s="36"/>
      <c r="DI408" s="36"/>
      <c r="DJ408" s="36"/>
      <c r="DK408" s="36"/>
      <c r="DL408" s="36"/>
      <c r="DM408" s="36"/>
      <c r="DN408" s="36"/>
      <c r="DO408" s="36"/>
      <c r="DP408" s="36"/>
      <c r="DQ408" s="36"/>
      <c r="DR408" s="36"/>
      <c r="DS408" s="36"/>
      <c r="DT408" s="36"/>
      <c r="DU408" s="36"/>
      <c r="DV408" s="36"/>
      <c r="DW408" s="36"/>
      <c r="DX408" s="36"/>
      <c r="DY408" s="36"/>
      <c r="DZ408" s="36"/>
      <c r="EA408" s="36"/>
      <c r="EB408" s="36"/>
      <c r="EC408" s="36"/>
      <c r="ED408" s="36"/>
      <c r="EE408" s="36"/>
      <c r="EF408" s="36"/>
      <c r="EG408" s="36"/>
      <c r="EH408" s="36"/>
      <c r="EI408" s="36"/>
      <c r="EJ408" s="36"/>
      <c r="EK408" s="36"/>
      <c r="EL408" s="36"/>
      <c r="EM408" s="36"/>
      <c r="EN408" s="36"/>
    </row>
    <row r="409" spans="1:144">
      <c r="A409" s="36"/>
      <c r="B409" s="36"/>
      <c r="C409" s="144"/>
      <c r="D409" s="144"/>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c r="AU409" s="135"/>
      <c r="AV409" s="135"/>
      <c r="AW409" s="135"/>
      <c r="AX409" s="135"/>
      <c r="AY409" s="135"/>
      <c r="AZ409" s="135"/>
      <c r="BA409" s="135"/>
      <c r="BB409" s="135"/>
      <c r="BC409" s="135"/>
      <c r="BD409" s="135"/>
      <c r="BE409" s="135"/>
      <c r="BF409" s="135"/>
      <c r="BG409" s="135"/>
      <c r="BH409" s="135"/>
      <c r="BI409" s="135"/>
      <c r="BJ409" s="135"/>
      <c r="BK409" s="135"/>
      <c r="BL409" s="135"/>
      <c r="BM409" s="135"/>
      <c r="BN409" s="135"/>
      <c r="BO409" s="135"/>
      <c r="BP409" s="135"/>
      <c r="BQ409" s="135"/>
      <c r="BR409" s="135"/>
      <c r="BS409" s="135"/>
      <c r="BT409" s="135"/>
      <c r="BU409" s="135"/>
      <c r="BV409" s="135"/>
      <c r="BW409" s="135"/>
      <c r="BX409" s="135"/>
      <c r="BY409" s="135"/>
      <c r="BZ409" s="135"/>
      <c r="CA409" s="135"/>
      <c r="CB409" s="135"/>
      <c r="CC409" s="135"/>
      <c r="CD409" s="135"/>
      <c r="CE409" s="135"/>
      <c r="CF409" s="135"/>
      <c r="CG409" s="135"/>
      <c r="CH409" s="135"/>
      <c r="CI409" s="135"/>
      <c r="CJ409" s="135"/>
      <c r="CK409" s="135"/>
      <c r="CL409" s="135"/>
      <c r="CM409" s="135"/>
      <c r="CN409" s="135"/>
      <c r="CO409" s="135"/>
      <c r="CP409" s="135"/>
      <c r="CQ409" s="135"/>
      <c r="CR409" s="135"/>
      <c r="CU409" s="36"/>
      <c r="CV409" s="36"/>
      <c r="CW409" s="36"/>
      <c r="CX409" s="36"/>
      <c r="CY409" s="36"/>
      <c r="CZ409" s="36"/>
      <c r="DA409" s="36"/>
      <c r="DB409" s="36"/>
      <c r="DC409" s="36"/>
      <c r="DD409" s="36"/>
      <c r="DE409" s="36"/>
      <c r="DF409" s="36"/>
      <c r="DG409" s="36"/>
      <c r="DH409" s="36"/>
      <c r="DI409" s="36"/>
      <c r="DJ409" s="36"/>
      <c r="DK409" s="36"/>
      <c r="DL409" s="36"/>
      <c r="DM409" s="36"/>
      <c r="DN409" s="36"/>
      <c r="DO409" s="36"/>
      <c r="DP409" s="36"/>
      <c r="DQ409" s="36"/>
      <c r="DR409" s="36"/>
      <c r="DS409" s="36"/>
      <c r="DT409" s="36"/>
      <c r="DU409" s="36"/>
      <c r="DV409" s="36"/>
      <c r="DW409" s="36"/>
      <c r="DX409" s="36"/>
      <c r="DY409" s="36"/>
      <c r="DZ409" s="36"/>
      <c r="EA409" s="36"/>
      <c r="EB409" s="36"/>
      <c r="EC409" s="36"/>
      <c r="ED409" s="36"/>
      <c r="EE409" s="36"/>
      <c r="EF409" s="36"/>
      <c r="EG409" s="36"/>
      <c r="EH409" s="36"/>
      <c r="EI409" s="36"/>
      <c r="EJ409" s="36"/>
      <c r="EK409" s="36"/>
      <c r="EL409" s="36"/>
      <c r="EM409" s="36"/>
      <c r="EN409" s="36"/>
    </row>
    <row r="410" spans="1:144">
      <c r="A410" s="36"/>
      <c r="B410" s="36"/>
      <c r="C410" s="144"/>
      <c r="D410" s="144"/>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c r="AA410" s="135"/>
      <c r="AB410" s="135"/>
      <c r="AC410" s="135"/>
      <c r="AD410" s="135"/>
      <c r="AE410" s="135"/>
      <c r="AF410" s="135"/>
      <c r="AG410" s="135"/>
      <c r="AH410" s="135"/>
      <c r="AI410" s="135"/>
      <c r="AJ410" s="135"/>
      <c r="AK410" s="135"/>
      <c r="AL410" s="135"/>
      <c r="AM410" s="135"/>
      <c r="AN410" s="135"/>
      <c r="AO410" s="135"/>
      <c r="AP410" s="135"/>
      <c r="AQ410" s="135"/>
      <c r="AR410" s="135"/>
      <c r="AS410" s="135"/>
      <c r="AT410" s="135"/>
      <c r="AU410" s="135"/>
      <c r="AV410" s="135"/>
      <c r="AW410" s="135"/>
      <c r="AX410" s="135"/>
      <c r="AY410" s="135"/>
      <c r="AZ410" s="135"/>
      <c r="BA410" s="135"/>
      <c r="BB410" s="135"/>
      <c r="BC410" s="135"/>
      <c r="BD410" s="135"/>
      <c r="BE410" s="135"/>
      <c r="BF410" s="135"/>
      <c r="BG410" s="135"/>
      <c r="BH410" s="135"/>
      <c r="BI410" s="135"/>
      <c r="BJ410" s="135"/>
      <c r="BK410" s="135"/>
      <c r="BL410" s="135"/>
      <c r="BM410" s="135"/>
      <c r="BN410" s="135"/>
      <c r="BO410" s="135"/>
      <c r="BP410" s="135"/>
      <c r="BQ410" s="135"/>
      <c r="BR410" s="135"/>
      <c r="BS410" s="135"/>
      <c r="BT410" s="135"/>
      <c r="BU410" s="135"/>
      <c r="BV410" s="135"/>
      <c r="BW410" s="135"/>
      <c r="BX410" s="135"/>
      <c r="BY410" s="135"/>
      <c r="BZ410" s="135"/>
      <c r="CA410" s="135"/>
      <c r="CB410" s="135"/>
      <c r="CC410" s="135"/>
      <c r="CD410" s="135"/>
      <c r="CE410" s="135"/>
      <c r="CF410" s="135"/>
      <c r="CG410" s="135"/>
      <c r="CH410" s="135"/>
      <c r="CI410" s="135"/>
      <c r="CJ410" s="135"/>
      <c r="CK410" s="135"/>
      <c r="CL410" s="135"/>
      <c r="CM410" s="135"/>
      <c r="CN410" s="135"/>
      <c r="CO410" s="135"/>
      <c r="CP410" s="135"/>
      <c r="CQ410" s="135"/>
      <c r="CR410" s="135"/>
      <c r="CU410" s="36"/>
      <c r="CV410" s="36"/>
      <c r="CW410" s="36"/>
      <c r="CX410" s="36"/>
      <c r="CY410" s="36"/>
      <c r="CZ410" s="36"/>
      <c r="DA410" s="36"/>
      <c r="DB410" s="36"/>
      <c r="DC410" s="36"/>
      <c r="DD410" s="36"/>
      <c r="DE410" s="36"/>
      <c r="DF410" s="36"/>
      <c r="DG410" s="36"/>
      <c r="DH410" s="36"/>
      <c r="DI410" s="36"/>
      <c r="DJ410" s="36"/>
      <c r="DK410" s="36"/>
      <c r="DL410" s="36"/>
      <c r="DM410" s="36"/>
      <c r="DN410" s="36"/>
      <c r="DO410" s="36"/>
      <c r="DP410" s="36"/>
      <c r="DQ410" s="36"/>
      <c r="DR410" s="36"/>
      <c r="DS410" s="36"/>
      <c r="DT410" s="36"/>
      <c r="DU410" s="36"/>
      <c r="DV410" s="36"/>
      <c r="DW410" s="36"/>
      <c r="DX410" s="36"/>
      <c r="DY410" s="36"/>
      <c r="DZ410" s="36"/>
      <c r="EA410" s="36"/>
      <c r="EB410" s="36"/>
      <c r="EC410" s="36"/>
      <c r="ED410" s="36"/>
      <c r="EE410" s="36"/>
      <c r="EF410" s="36"/>
      <c r="EG410" s="36"/>
      <c r="EH410" s="36"/>
      <c r="EI410" s="36"/>
      <c r="EJ410" s="36"/>
      <c r="EK410" s="36"/>
      <c r="EL410" s="36"/>
      <c r="EM410" s="36"/>
      <c r="EN410" s="36"/>
    </row>
    <row r="411" spans="1:144">
      <c r="A411" s="36"/>
      <c r="B411" s="36"/>
      <c r="C411" s="144"/>
      <c r="D411" s="144"/>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c r="AA411" s="135"/>
      <c r="AB411" s="135"/>
      <c r="AC411" s="135"/>
      <c r="AD411" s="135"/>
      <c r="AE411" s="135"/>
      <c r="AF411" s="135"/>
      <c r="AG411" s="135"/>
      <c r="AH411" s="135"/>
      <c r="AI411" s="135"/>
      <c r="AJ411" s="135"/>
      <c r="AK411" s="135"/>
      <c r="AL411" s="135"/>
      <c r="AM411" s="135"/>
      <c r="AN411" s="135"/>
      <c r="AO411" s="135"/>
      <c r="AP411" s="135"/>
      <c r="AQ411" s="135"/>
      <c r="AR411" s="135"/>
      <c r="AS411" s="135"/>
      <c r="AT411" s="135"/>
      <c r="AU411" s="135"/>
      <c r="AV411" s="135"/>
      <c r="AW411" s="135"/>
      <c r="AX411" s="135"/>
      <c r="AY411" s="135"/>
      <c r="AZ411" s="135"/>
      <c r="BA411" s="135"/>
      <c r="BB411" s="135"/>
      <c r="BC411" s="135"/>
      <c r="BD411" s="135"/>
      <c r="BE411" s="135"/>
      <c r="BF411" s="135"/>
      <c r="BG411" s="135"/>
      <c r="BH411" s="135"/>
      <c r="BI411" s="135"/>
      <c r="BJ411" s="135"/>
      <c r="BK411" s="135"/>
      <c r="BL411" s="135"/>
      <c r="BM411" s="135"/>
      <c r="BN411" s="135"/>
      <c r="BO411" s="135"/>
      <c r="BP411" s="135"/>
      <c r="BQ411" s="135"/>
      <c r="BR411" s="135"/>
      <c r="BS411" s="135"/>
      <c r="BT411" s="135"/>
      <c r="BU411" s="135"/>
      <c r="BV411" s="135"/>
      <c r="BW411" s="135"/>
      <c r="BX411" s="135"/>
      <c r="BY411" s="135"/>
      <c r="BZ411" s="135"/>
      <c r="CA411" s="135"/>
      <c r="CB411" s="135"/>
      <c r="CC411" s="135"/>
      <c r="CD411" s="135"/>
      <c r="CE411" s="135"/>
      <c r="CF411" s="135"/>
      <c r="CG411" s="135"/>
      <c r="CH411" s="135"/>
      <c r="CI411" s="135"/>
      <c r="CJ411" s="135"/>
      <c r="CK411" s="135"/>
      <c r="CL411" s="135"/>
      <c r="CM411" s="135"/>
      <c r="CN411" s="135"/>
      <c r="CO411" s="135"/>
      <c r="CP411" s="135"/>
      <c r="CQ411" s="135"/>
      <c r="CR411" s="135"/>
      <c r="CU411" s="36"/>
      <c r="CV411" s="36"/>
      <c r="CW411" s="36"/>
      <c r="CX411" s="36"/>
      <c r="CY411" s="36"/>
      <c r="CZ411" s="36"/>
      <c r="DA411" s="36"/>
      <c r="DB411" s="36"/>
      <c r="DC411" s="36"/>
      <c r="DD411" s="36"/>
      <c r="DE411" s="36"/>
      <c r="DF411" s="36"/>
      <c r="DG411" s="36"/>
      <c r="DH411" s="36"/>
      <c r="DI411" s="36"/>
      <c r="DJ411" s="36"/>
      <c r="DK411" s="36"/>
      <c r="DL411" s="36"/>
      <c r="DM411" s="36"/>
      <c r="DN411" s="36"/>
      <c r="DO411" s="36"/>
      <c r="DP411" s="36"/>
      <c r="DQ411" s="36"/>
      <c r="DR411" s="36"/>
      <c r="DS411" s="36"/>
      <c r="DT411" s="36"/>
      <c r="DU411" s="36"/>
      <c r="DV411" s="36"/>
      <c r="DW411" s="36"/>
      <c r="DX411" s="36"/>
      <c r="DY411" s="36"/>
      <c r="DZ411" s="36"/>
      <c r="EA411" s="36"/>
      <c r="EB411" s="36"/>
      <c r="EC411" s="36"/>
      <c r="ED411" s="36"/>
      <c r="EE411" s="36"/>
      <c r="EF411" s="36"/>
      <c r="EG411" s="36"/>
      <c r="EH411" s="36"/>
      <c r="EI411" s="36"/>
      <c r="EJ411" s="36"/>
      <c r="EK411" s="36"/>
      <c r="EL411" s="36"/>
      <c r="EM411" s="36"/>
      <c r="EN411" s="36"/>
    </row>
    <row r="412" spans="1:144">
      <c r="A412" s="36"/>
      <c r="B412" s="36"/>
      <c r="C412" s="144"/>
      <c r="D412" s="144"/>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c r="AA412" s="135"/>
      <c r="AB412" s="135"/>
      <c r="AC412" s="135"/>
      <c r="AD412" s="135"/>
      <c r="AE412" s="135"/>
      <c r="AF412" s="135"/>
      <c r="AG412" s="135"/>
      <c r="AH412" s="135"/>
      <c r="AI412" s="135"/>
      <c r="AJ412" s="135"/>
      <c r="AK412" s="135"/>
      <c r="AL412" s="135"/>
      <c r="AM412" s="135"/>
      <c r="AN412" s="135"/>
      <c r="AO412" s="135"/>
      <c r="AP412" s="135"/>
      <c r="AQ412" s="135"/>
      <c r="AR412" s="135"/>
      <c r="AS412" s="135"/>
      <c r="AT412" s="135"/>
      <c r="AU412" s="135"/>
      <c r="AV412" s="135"/>
      <c r="AW412" s="135"/>
      <c r="AX412" s="135"/>
      <c r="AY412" s="135"/>
      <c r="AZ412" s="135"/>
      <c r="BA412" s="135"/>
      <c r="BB412" s="135"/>
      <c r="BC412" s="135"/>
      <c r="BD412" s="135"/>
      <c r="BE412" s="135"/>
      <c r="BF412" s="135"/>
      <c r="BG412" s="135"/>
      <c r="BH412" s="135"/>
      <c r="BI412" s="135"/>
      <c r="BJ412" s="135"/>
      <c r="BK412" s="135"/>
      <c r="BL412" s="135"/>
      <c r="BM412" s="135"/>
      <c r="BN412" s="135"/>
      <c r="BO412" s="135"/>
      <c r="BP412" s="135"/>
      <c r="BQ412" s="135"/>
      <c r="BR412" s="135"/>
      <c r="BS412" s="135"/>
      <c r="BT412" s="135"/>
      <c r="BU412" s="135"/>
      <c r="BV412" s="135"/>
      <c r="BW412" s="135"/>
      <c r="BX412" s="135"/>
      <c r="BY412" s="135"/>
      <c r="BZ412" s="135"/>
      <c r="CA412" s="135"/>
      <c r="CB412" s="135"/>
      <c r="CC412" s="135"/>
      <c r="CD412" s="135"/>
      <c r="CE412" s="135"/>
      <c r="CF412" s="135"/>
      <c r="CG412" s="135"/>
      <c r="CH412" s="135"/>
      <c r="CI412" s="135"/>
      <c r="CJ412" s="135"/>
      <c r="CK412" s="135"/>
      <c r="CL412" s="135"/>
      <c r="CM412" s="135"/>
      <c r="CN412" s="135"/>
      <c r="CO412" s="135"/>
      <c r="CP412" s="135"/>
      <c r="CQ412" s="135"/>
      <c r="CR412" s="135"/>
      <c r="CU412" s="36"/>
      <c r="CV412" s="36"/>
      <c r="CW412" s="36"/>
      <c r="CX412" s="36"/>
      <c r="CY412" s="36"/>
      <c r="CZ412" s="36"/>
      <c r="DA412" s="36"/>
      <c r="DB412" s="36"/>
      <c r="DC412" s="36"/>
      <c r="DD412" s="36"/>
      <c r="DE412" s="36"/>
      <c r="DF412" s="36"/>
      <c r="DG412" s="36"/>
      <c r="DH412" s="36"/>
      <c r="DI412" s="36"/>
      <c r="DJ412" s="36"/>
      <c r="DK412" s="36"/>
      <c r="DL412" s="36"/>
      <c r="DM412" s="36"/>
      <c r="DN412" s="36"/>
      <c r="DO412" s="36"/>
      <c r="DP412" s="36"/>
      <c r="DQ412" s="36"/>
      <c r="DR412" s="36"/>
      <c r="DS412" s="36"/>
      <c r="DT412" s="36"/>
      <c r="DU412" s="36"/>
      <c r="DV412" s="36"/>
      <c r="DW412" s="36"/>
      <c r="DX412" s="36"/>
      <c r="DY412" s="36"/>
      <c r="DZ412" s="36"/>
      <c r="EA412" s="36"/>
      <c r="EB412" s="36"/>
      <c r="EC412" s="36"/>
      <c r="ED412" s="36"/>
      <c r="EE412" s="36"/>
      <c r="EF412" s="36"/>
      <c r="EG412" s="36"/>
      <c r="EH412" s="36"/>
      <c r="EI412" s="36"/>
      <c r="EJ412" s="36"/>
      <c r="EK412" s="36"/>
      <c r="EL412" s="36"/>
      <c r="EM412" s="36"/>
      <c r="EN412" s="36"/>
    </row>
    <row r="413" spans="1:144">
      <c r="A413" s="36"/>
      <c r="B413" s="36"/>
      <c r="C413" s="144"/>
      <c r="D413" s="144"/>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c r="AA413" s="135"/>
      <c r="AB413" s="135"/>
      <c r="AC413" s="135"/>
      <c r="AD413" s="135"/>
      <c r="AE413" s="135"/>
      <c r="AF413" s="135"/>
      <c r="AG413" s="135"/>
      <c r="AH413" s="135"/>
      <c r="AI413" s="135"/>
      <c r="AJ413" s="135"/>
      <c r="AK413" s="135"/>
      <c r="AL413" s="135"/>
      <c r="AM413" s="135"/>
      <c r="AN413" s="135"/>
      <c r="AO413" s="135"/>
      <c r="AP413" s="135"/>
      <c r="AQ413" s="135"/>
      <c r="AR413" s="135"/>
      <c r="AS413" s="135"/>
      <c r="AT413" s="135"/>
      <c r="AU413" s="135"/>
      <c r="AV413" s="135"/>
      <c r="AW413" s="135"/>
      <c r="AX413" s="135"/>
      <c r="AY413" s="135"/>
      <c r="AZ413" s="135"/>
      <c r="BA413" s="135"/>
      <c r="BB413" s="135"/>
      <c r="BC413" s="135"/>
      <c r="BD413" s="135"/>
      <c r="BE413" s="135"/>
      <c r="BF413" s="135"/>
      <c r="BG413" s="135"/>
      <c r="BH413" s="135"/>
      <c r="BI413" s="135"/>
      <c r="BJ413" s="135"/>
      <c r="BK413" s="135"/>
      <c r="BL413" s="135"/>
      <c r="BM413" s="135"/>
      <c r="BN413" s="135"/>
      <c r="BO413" s="135"/>
      <c r="BP413" s="135"/>
      <c r="BQ413" s="135"/>
      <c r="BR413" s="135"/>
      <c r="BS413" s="135"/>
      <c r="BT413" s="135"/>
      <c r="BU413" s="135"/>
      <c r="BV413" s="135"/>
      <c r="BW413" s="135"/>
      <c r="BX413" s="135"/>
      <c r="BY413" s="135"/>
      <c r="BZ413" s="135"/>
      <c r="CA413" s="135"/>
      <c r="CB413" s="135"/>
      <c r="CC413" s="135"/>
      <c r="CD413" s="135"/>
      <c r="CE413" s="135"/>
      <c r="CF413" s="135"/>
      <c r="CG413" s="135"/>
      <c r="CH413" s="135"/>
      <c r="CI413" s="135"/>
      <c r="CJ413" s="135"/>
      <c r="CK413" s="135"/>
      <c r="CL413" s="135"/>
      <c r="CM413" s="135"/>
      <c r="CN413" s="135"/>
      <c r="CO413" s="135"/>
      <c r="CP413" s="135"/>
      <c r="CQ413" s="135"/>
      <c r="CR413" s="135"/>
      <c r="CU413" s="36"/>
      <c r="CV413" s="36"/>
      <c r="CW413" s="36"/>
      <c r="CX413" s="36"/>
      <c r="CY413" s="36"/>
      <c r="CZ413" s="36"/>
      <c r="DA413" s="36"/>
      <c r="DB413" s="36"/>
      <c r="DC413" s="36"/>
      <c r="DD413" s="36"/>
      <c r="DE413" s="36"/>
      <c r="DF413" s="36"/>
      <c r="DG413" s="36"/>
      <c r="DH413" s="36"/>
      <c r="DI413" s="36"/>
      <c r="DJ413" s="36"/>
      <c r="DK413" s="36"/>
      <c r="DL413" s="36"/>
      <c r="DM413" s="36"/>
      <c r="DN413" s="36"/>
      <c r="DO413" s="36"/>
      <c r="DP413" s="36"/>
      <c r="DQ413" s="36"/>
      <c r="DR413" s="36"/>
      <c r="DS413" s="36"/>
      <c r="DT413" s="36"/>
      <c r="DU413" s="36"/>
      <c r="DV413" s="36"/>
      <c r="DW413" s="36"/>
      <c r="DX413" s="36"/>
      <c r="DY413" s="36"/>
      <c r="DZ413" s="36"/>
      <c r="EA413" s="36"/>
      <c r="EB413" s="36"/>
      <c r="EC413" s="36"/>
      <c r="ED413" s="36"/>
      <c r="EE413" s="36"/>
      <c r="EF413" s="36"/>
      <c r="EG413" s="36"/>
      <c r="EH413" s="36"/>
      <c r="EI413" s="36"/>
      <c r="EJ413" s="36"/>
      <c r="EK413" s="36"/>
      <c r="EL413" s="36"/>
      <c r="EM413" s="36"/>
      <c r="EN413" s="36"/>
    </row>
    <row r="414" spans="1:144">
      <c r="A414" s="36"/>
      <c r="B414" s="36"/>
      <c r="C414" s="144"/>
      <c r="D414" s="144"/>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c r="AA414" s="135"/>
      <c r="AB414" s="135"/>
      <c r="AC414" s="135"/>
      <c r="AD414" s="135"/>
      <c r="AE414" s="135"/>
      <c r="AF414" s="135"/>
      <c r="AG414" s="135"/>
      <c r="AH414" s="135"/>
      <c r="AI414" s="135"/>
      <c r="AJ414" s="135"/>
      <c r="AK414" s="135"/>
      <c r="AL414" s="135"/>
      <c r="AM414" s="135"/>
      <c r="AN414" s="135"/>
      <c r="AO414" s="135"/>
      <c r="AP414" s="135"/>
      <c r="AQ414" s="135"/>
      <c r="AR414" s="135"/>
      <c r="AS414" s="135"/>
      <c r="AT414" s="135"/>
      <c r="AU414" s="135"/>
      <c r="AV414" s="135"/>
      <c r="AW414" s="135"/>
      <c r="AX414" s="135"/>
      <c r="AY414" s="135"/>
      <c r="AZ414" s="135"/>
      <c r="BA414" s="135"/>
      <c r="BB414" s="135"/>
      <c r="BC414" s="135"/>
      <c r="BD414" s="135"/>
      <c r="BE414" s="135"/>
      <c r="BF414" s="135"/>
      <c r="BG414" s="135"/>
      <c r="BH414" s="135"/>
      <c r="BI414" s="135"/>
      <c r="BJ414" s="135"/>
      <c r="BK414" s="135"/>
      <c r="BL414" s="135"/>
      <c r="BM414" s="135"/>
      <c r="BN414" s="135"/>
      <c r="BO414" s="135"/>
      <c r="BP414" s="135"/>
      <c r="BQ414" s="135"/>
      <c r="BR414" s="135"/>
      <c r="BS414" s="135"/>
      <c r="BT414" s="135"/>
      <c r="BU414" s="135"/>
      <c r="BV414" s="135"/>
      <c r="BW414" s="135"/>
      <c r="BX414" s="135"/>
      <c r="BY414" s="135"/>
      <c r="BZ414" s="135"/>
      <c r="CA414" s="135"/>
      <c r="CB414" s="135"/>
      <c r="CC414" s="135"/>
      <c r="CD414" s="135"/>
      <c r="CE414" s="135"/>
      <c r="CF414" s="135"/>
      <c r="CG414" s="135"/>
      <c r="CH414" s="135"/>
      <c r="CI414" s="135"/>
      <c r="CJ414" s="135"/>
      <c r="CK414" s="135"/>
      <c r="CL414" s="135"/>
      <c r="CM414" s="135"/>
      <c r="CN414" s="135"/>
      <c r="CO414" s="135"/>
      <c r="CP414" s="135"/>
      <c r="CQ414" s="135"/>
      <c r="CR414" s="135"/>
      <c r="CU414" s="36"/>
      <c r="CV414" s="36"/>
      <c r="CW414" s="36"/>
      <c r="CX414" s="36"/>
      <c r="CY414" s="36"/>
      <c r="CZ414" s="36"/>
      <c r="DA414" s="36"/>
      <c r="DB414" s="36"/>
      <c r="DC414" s="36"/>
      <c r="DD414" s="36"/>
      <c r="DE414" s="36"/>
      <c r="DF414" s="36"/>
      <c r="DG414" s="36"/>
      <c r="DH414" s="36"/>
      <c r="DI414" s="36"/>
      <c r="DJ414" s="36"/>
      <c r="DK414" s="36"/>
      <c r="DL414" s="36"/>
      <c r="DM414" s="36"/>
      <c r="DN414" s="36"/>
      <c r="DO414" s="36"/>
      <c r="DP414" s="36"/>
      <c r="DQ414" s="36"/>
      <c r="DR414" s="36"/>
      <c r="DS414" s="36"/>
      <c r="DT414" s="36"/>
      <c r="DU414" s="36"/>
      <c r="DV414" s="36"/>
      <c r="DW414" s="36"/>
      <c r="DX414" s="36"/>
      <c r="DY414" s="36"/>
      <c r="DZ414" s="36"/>
      <c r="EA414" s="36"/>
      <c r="EB414" s="36"/>
      <c r="EC414" s="36"/>
      <c r="ED414" s="36"/>
      <c r="EE414" s="36"/>
      <c r="EF414" s="36"/>
      <c r="EG414" s="36"/>
      <c r="EH414" s="36"/>
      <c r="EI414" s="36"/>
      <c r="EJ414" s="36"/>
      <c r="EK414" s="36"/>
      <c r="EL414" s="36"/>
      <c r="EM414" s="36"/>
      <c r="EN414" s="36"/>
    </row>
    <row r="415" spans="1:144">
      <c r="A415" s="36"/>
      <c r="B415" s="36"/>
      <c r="C415" s="144"/>
      <c r="D415" s="144"/>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c r="AU415" s="135"/>
      <c r="AV415" s="135"/>
      <c r="AW415" s="135"/>
      <c r="AX415" s="135"/>
      <c r="AY415" s="135"/>
      <c r="AZ415" s="135"/>
      <c r="BA415" s="135"/>
      <c r="BB415" s="135"/>
      <c r="BC415" s="135"/>
      <c r="BD415" s="135"/>
      <c r="BE415" s="135"/>
      <c r="BF415" s="135"/>
      <c r="BG415" s="135"/>
      <c r="BH415" s="135"/>
      <c r="BI415" s="135"/>
      <c r="BJ415" s="135"/>
      <c r="BK415" s="135"/>
      <c r="BL415" s="135"/>
      <c r="BM415" s="135"/>
      <c r="BN415" s="135"/>
      <c r="BO415" s="135"/>
      <c r="BP415" s="135"/>
      <c r="BQ415" s="135"/>
      <c r="BR415" s="135"/>
      <c r="BS415" s="135"/>
      <c r="BT415" s="135"/>
      <c r="BU415" s="135"/>
      <c r="BV415" s="135"/>
      <c r="BW415" s="135"/>
      <c r="BX415" s="135"/>
      <c r="BY415" s="135"/>
      <c r="BZ415" s="135"/>
      <c r="CA415" s="135"/>
      <c r="CB415" s="135"/>
      <c r="CC415" s="135"/>
      <c r="CD415" s="135"/>
      <c r="CE415" s="135"/>
      <c r="CF415" s="135"/>
      <c r="CG415" s="135"/>
      <c r="CH415" s="135"/>
      <c r="CI415" s="135"/>
      <c r="CJ415" s="135"/>
      <c r="CK415" s="135"/>
      <c r="CL415" s="135"/>
      <c r="CM415" s="135"/>
      <c r="CN415" s="135"/>
      <c r="CO415" s="135"/>
      <c r="CP415" s="135"/>
      <c r="CQ415" s="135"/>
      <c r="CR415" s="135"/>
      <c r="CU415" s="36"/>
      <c r="CV415" s="36"/>
      <c r="CW415" s="36"/>
      <c r="CX415" s="36"/>
      <c r="CY415" s="36"/>
      <c r="CZ415" s="36"/>
      <c r="DA415" s="36"/>
      <c r="DB415" s="36"/>
      <c r="DC415" s="36"/>
      <c r="DD415" s="36"/>
      <c r="DE415" s="36"/>
      <c r="DF415" s="36"/>
      <c r="DG415" s="36"/>
      <c r="DH415" s="36"/>
      <c r="DI415" s="36"/>
      <c r="DJ415" s="36"/>
      <c r="DK415" s="36"/>
      <c r="DL415" s="36"/>
      <c r="DM415" s="36"/>
      <c r="DN415" s="36"/>
      <c r="DO415" s="36"/>
      <c r="DP415" s="36"/>
      <c r="DQ415" s="36"/>
      <c r="DR415" s="36"/>
      <c r="DS415" s="36"/>
      <c r="DT415" s="36"/>
      <c r="DU415" s="36"/>
      <c r="DV415" s="36"/>
      <c r="DW415" s="36"/>
      <c r="DX415" s="36"/>
      <c r="DY415" s="36"/>
      <c r="DZ415" s="36"/>
      <c r="EA415" s="36"/>
      <c r="EB415" s="36"/>
      <c r="EC415" s="36"/>
      <c r="ED415" s="36"/>
      <c r="EE415" s="36"/>
      <c r="EF415" s="36"/>
      <c r="EG415" s="36"/>
      <c r="EH415" s="36"/>
      <c r="EI415" s="36"/>
      <c r="EJ415" s="36"/>
      <c r="EK415" s="36"/>
      <c r="EL415" s="36"/>
      <c r="EM415" s="36"/>
      <c r="EN415" s="36"/>
    </row>
    <row r="416" spans="1:144">
      <c r="A416" s="36"/>
      <c r="B416" s="36"/>
      <c r="C416" s="144"/>
      <c r="D416" s="144"/>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c r="AA416" s="135"/>
      <c r="AB416" s="135"/>
      <c r="AC416" s="135"/>
      <c r="AD416" s="135"/>
      <c r="AE416" s="135"/>
      <c r="AF416" s="135"/>
      <c r="AG416" s="135"/>
      <c r="AH416" s="135"/>
      <c r="AI416" s="135"/>
      <c r="AJ416" s="135"/>
      <c r="AK416" s="135"/>
      <c r="AL416" s="135"/>
      <c r="AM416" s="135"/>
      <c r="AN416" s="135"/>
      <c r="AO416" s="135"/>
      <c r="AP416" s="135"/>
      <c r="AQ416" s="135"/>
      <c r="AR416" s="135"/>
      <c r="AS416" s="135"/>
      <c r="AT416" s="135"/>
      <c r="AU416" s="135"/>
      <c r="AV416" s="135"/>
      <c r="AW416" s="135"/>
      <c r="AX416" s="135"/>
      <c r="AY416" s="135"/>
      <c r="AZ416" s="135"/>
      <c r="BA416" s="135"/>
      <c r="BB416" s="135"/>
      <c r="BC416" s="135"/>
      <c r="BD416" s="135"/>
      <c r="BE416" s="135"/>
      <c r="BF416" s="135"/>
      <c r="BG416" s="135"/>
      <c r="BH416" s="135"/>
      <c r="BI416" s="135"/>
      <c r="BJ416" s="135"/>
      <c r="BK416" s="135"/>
      <c r="BL416" s="135"/>
      <c r="BM416" s="135"/>
      <c r="BN416" s="135"/>
      <c r="BO416" s="135"/>
      <c r="BP416" s="135"/>
      <c r="BQ416" s="135"/>
      <c r="BR416" s="135"/>
      <c r="BS416" s="135"/>
      <c r="BT416" s="135"/>
      <c r="BU416" s="135"/>
      <c r="BV416" s="135"/>
      <c r="BW416" s="135"/>
      <c r="BX416" s="135"/>
      <c r="BY416" s="135"/>
      <c r="BZ416" s="135"/>
      <c r="CA416" s="135"/>
      <c r="CB416" s="135"/>
      <c r="CC416" s="135"/>
      <c r="CD416" s="135"/>
      <c r="CE416" s="135"/>
      <c r="CF416" s="135"/>
      <c r="CG416" s="135"/>
      <c r="CH416" s="135"/>
      <c r="CI416" s="135"/>
      <c r="CJ416" s="135"/>
      <c r="CK416" s="135"/>
      <c r="CL416" s="135"/>
      <c r="CM416" s="135"/>
      <c r="CN416" s="135"/>
      <c r="CO416" s="135"/>
      <c r="CP416" s="135"/>
      <c r="CQ416" s="135"/>
      <c r="CR416" s="135"/>
      <c r="CU416" s="36"/>
      <c r="CV416" s="36"/>
      <c r="CW416" s="36"/>
      <c r="CX416" s="36"/>
      <c r="CY416" s="36"/>
      <c r="CZ416" s="36"/>
      <c r="DA416" s="36"/>
      <c r="DB416" s="36"/>
      <c r="DC416" s="36"/>
      <c r="DD416" s="36"/>
      <c r="DE416" s="36"/>
      <c r="DF416" s="36"/>
      <c r="DG416" s="36"/>
      <c r="DH416" s="36"/>
      <c r="DI416" s="36"/>
      <c r="DJ416" s="36"/>
      <c r="DK416" s="36"/>
      <c r="DL416" s="36"/>
      <c r="DM416" s="36"/>
      <c r="DN416" s="36"/>
      <c r="DO416" s="36"/>
      <c r="DP416" s="36"/>
      <c r="DQ416" s="36"/>
      <c r="DR416" s="36"/>
      <c r="DS416" s="36"/>
      <c r="DT416" s="36"/>
      <c r="DU416" s="36"/>
      <c r="DV416" s="36"/>
      <c r="DW416" s="36"/>
      <c r="DX416" s="36"/>
      <c r="DY416" s="36"/>
      <c r="DZ416" s="36"/>
      <c r="EA416" s="36"/>
      <c r="EB416" s="36"/>
      <c r="EC416" s="36"/>
      <c r="ED416" s="36"/>
      <c r="EE416" s="36"/>
      <c r="EF416" s="36"/>
      <c r="EG416" s="36"/>
      <c r="EH416" s="36"/>
      <c r="EI416" s="36"/>
      <c r="EJ416" s="36"/>
      <c r="EK416" s="36"/>
      <c r="EL416" s="36"/>
      <c r="EM416" s="36"/>
      <c r="EN416" s="36"/>
    </row>
    <row r="417" spans="1:144">
      <c r="A417" s="36"/>
      <c r="B417" s="36"/>
      <c r="C417" s="144"/>
      <c r="D417" s="144"/>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c r="AA417" s="135"/>
      <c r="AB417" s="135"/>
      <c r="AC417" s="135"/>
      <c r="AD417" s="135"/>
      <c r="AE417" s="135"/>
      <c r="AF417" s="135"/>
      <c r="AG417" s="135"/>
      <c r="AH417" s="135"/>
      <c r="AI417" s="135"/>
      <c r="AJ417" s="135"/>
      <c r="AK417" s="135"/>
      <c r="AL417" s="135"/>
      <c r="AM417" s="135"/>
      <c r="AN417" s="135"/>
      <c r="AO417" s="135"/>
      <c r="AP417" s="135"/>
      <c r="AQ417" s="135"/>
      <c r="AR417" s="135"/>
      <c r="AS417" s="135"/>
      <c r="AT417" s="135"/>
      <c r="AU417" s="135"/>
      <c r="AV417" s="135"/>
      <c r="AW417" s="135"/>
      <c r="AX417" s="135"/>
      <c r="AY417" s="135"/>
      <c r="AZ417" s="135"/>
      <c r="BA417" s="135"/>
      <c r="BB417" s="135"/>
      <c r="BC417" s="135"/>
      <c r="BD417" s="135"/>
      <c r="BE417" s="135"/>
      <c r="BF417" s="135"/>
      <c r="BG417" s="135"/>
      <c r="BH417" s="135"/>
      <c r="BI417" s="135"/>
      <c r="BJ417" s="135"/>
      <c r="BK417" s="135"/>
      <c r="BL417" s="135"/>
      <c r="BM417" s="135"/>
      <c r="BN417" s="135"/>
      <c r="BO417" s="135"/>
      <c r="BP417" s="135"/>
      <c r="BQ417" s="135"/>
      <c r="BR417" s="135"/>
      <c r="BS417" s="135"/>
      <c r="BT417" s="135"/>
      <c r="BU417" s="135"/>
      <c r="BV417" s="135"/>
      <c r="BW417" s="135"/>
      <c r="BX417" s="135"/>
      <c r="BY417" s="135"/>
      <c r="BZ417" s="135"/>
      <c r="CA417" s="135"/>
      <c r="CB417" s="135"/>
      <c r="CC417" s="135"/>
      <c r="CD417" s="135"/>
      <c r="CE417" s="135"/>
      <c r="CF417" s="135"/>
      <c r="CG417" s="135"/>
      <c r="CH417" s="135"/>
      <c r="CI417" s="135"/>
      <c r="CJ417" s="135"/>
      <c r="CK417" s="135"/>
      <c r="CL417" s="135"/>
      <c r="CM417" s="135"/>
      <c r="CN417" s="135"/>
      <c r="CO417" s="135"/>
      <c r="CP417" s="135"/>
      <c r="CQ417" s="135"/>
      <c r="CR417" s="135"/>
      <c r="CU417" s="36"/>
      <c r="CV417" s="36"/>
      <c r="CW417" s="36"/>
      <c r="CX417" s="36"/>
      <c r="CY417" s="36"/>
      <c r="CZ417" s="36"/>
      <c r="DA417" s="36"/>
      <c r="DB417" s="36"/>
      <c r="DC417" s="36"/>
      <c r="DD417" s="36"/>
      <c r="DE417" s="36"/>
      <c r="DF417" s="36"/>
      <c r="DG417" s="36"/>
      <c r="DH417" s="36"/>
      <c r="DI417" s="36"/>
      <c r="DJ417" s="36"/>
      <c r="DK417" s="36"/>
      <c r="DL417" s="36"/>
      <c r="DM417" s="36"/>
      <c r="DN417" s="36"/>
      <c r="DO417" s="36"/>
      <c r="DP417" s="36"/>
      <c r="DQ417" s="36"/>
      <c r="DR417" s="36"/>
      <c r="DS417" s="36"/>
      <c r="DT417" s="36"/>
      <c r="DU417" s="36"/>
      <c r="DV417" s="36"/>
      <c r="DW417" s="36"/>
      <c r="DX417" s="36"/>
      <c r="DY417" s="36"/>
      <c r="DZ417" s="36"/>
      <c r="EA417" s="36"/>
      <c r="EB417" s="36"/>
      <c r="EC417" s="36"/>
      <c r="ED417" s="36"/>
      <c r="EE417" s="36"/>
      <c r="EF417" s="36"/>
      <c r="EG417" s="36"/>
      <c r="EH417" s="36"/>
      <c r="EI417" s="36"/>
      <c r="EJ417" s="36"/>
      <c r="EK417" s="36"/>
      <c r="EL417" s="36"/>
      <c r="EM417" s="36"/>
      <c r="EN417" s="36"/>
    </row>
    <row r="418" spans="1:144">
      <c r="A418" s="36"/>
      <c r="B418" s="36"/>
      <c r="C418" s="144"/>
      <c r="D418" s="144"/>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c r="AA418" s="135"/>
      <c r="AB418" s="135"/>
      <c r="AC418" s="135"/>
      <c r="AD418" s="135"/>
      <c r="AE418" s="135"/>
      <c r="AF418" s="135"/>
      <c r="AG418" s="135"/>
      <c r="AH418" s="135"/>
      <c r="AI418" s="135"/>
      <c r="AJ418" s="135"/>
      <c r="AK418" s="135"/>
      <c r="AL418" s="135"/>
      <c r="AM418" s="135"/>
      <c r="AN418" s="135"/>
      <c r="AO418" s="135"/>
      <c r="AP418" s="135"/>
      <c r="AQ418" s="135"/>
      <c r="AR418" s="135"/>
      <c r="AS418" s="135"/>
      <c r="AT418" s="135"/>
      <c r="AU418" s="135"/>
      <c r="AV418" s="135"/>
      <c r="AW418" s="135"/>
      <c r="AX418" s="135"/>
      <c r="AY418" s="135"/>
      <c r="AZ418" s="135"/>
      <c r="BA418" s="135"/>
      <c r="BB418" s="135"/>
      <c r="BC418" s="135"/>
      <c r="BD418" s="135"/>
      <c r="BE418" s="135"/>
      <c r="BF418" s="135"/>
      <c r="BG418" s="135"/>
      <c r="BH418" s="135"/>
      <c r="BI418" s="135"/>
      <c r="BJ418" s="135"/>
      <c r="BK418" s="135"/>
      <c r="BL418" s="135"/>
      <c r="BM418" s="135"/>
      <c r="BN418" s="135"/>
      <c r="BO418" s="135"/>
      <c r="BP418" s="135"/>
      <c r="BQ418" s="135"/>
      <c r="BR418" s="135"/>
      <c r="BS418" s="135"/>
      <c r="BT418" s="135"/>
      <c r="BU418" s="135"/>
      <c r="BV418" s="135"/>
      <c r="BW418" s="135"/>
      <c r="BX418" s="135"/>
      <c r="BY418" s="135"/>
      <c r="BZ418" s="135"/>
      <c r="CA418" s="135"/>
      <c r="CB418" s="135"/>
      <c r="CC418" s="135"/>
      <c r="CD418" s="135"/>
      <c r="CE418" s="135"/>
      <c r="CF418" s="135"/>
      <c r="CG418" s="135"/>
      <c r="CH418" s="135"/>
      <c r="CI418" s="135"/>
      <c r="CJ418" s="135"/>
      <c r="CK418" s="135"/>
      <c r="CL418" s="135"/>
      <c r="CM418" s="135"/>
      <c r="CN418" s="135"/>
      <c r="CO418" s="135"/>
      <c r="CP418" s="135"/>
      <c r="CQ418" s="135"/>
      <c r="CR418" s="135"/>
      <c r="CU418" s="36"/>
      <c r="CV418" s="36"/>
      <c r="CW418" s="36"/>
      <c r="CX418" s="36"/>
      <c r="CY418" s="36"/>
      <c r="CZ418" s="36"/>
      <c r="DA418" s="36"/>
      <c r="DB418" s="36"/>
      <c r="DC418" s="36"/>
      <c r="DD418" s="36"/>
      <c r="DE418" s="36"/>
      <c r="DF418" s="36"/>
      <c r="DG418" s="36"/>
      <c r="DH418" s="36"/>
      <c r="DI418" s="36"/>
      <c r="DJ418" s="36"/>
      <c r="DK418" s="36"/>
      <c r="DL418" s="36"/>
      <c r="DM418" s="36"/>
      <c r="DN418" s="36"/>
      <c r="DO418" s="36"/>
      <c r="DP418" s="36"/>
      <c r="DQ418" s="36"/>
      <c r="DR418" s="36"/>
      <c r="DS418" s="36"/>
      <c r="DT418" s="36"/>
      <c r="DU418" s="36"/>
      <c r="DV418" s="36"/>
      <c r="DW418" s="36"/>
      <c r="DX418" s="36"/>
      <c r="DY418" s="36"/>
      <c r="DZ418" s="36"/>
      <c r="EA418" s="36"/>
      <c r="EB418" s="36"/>
      <c r="EC418" s="36"/>
      <c r="ED418" s="36"/>
      <c r="EE418" s="36"/>
      <c r="EF418" s="36"/>
      <c r="EG418" s="36"/>
      <c r="EH418" s="36"/>
      <c r="EI418" s="36"/>
      <c r="EJ418" s="36"/>
      <c r="EK418" s="36"/>
      <c r="EL418" s="36"/>
      <c r="EM418" s="36"/>
      <c r="EN418" s="36"/>
    </row>
    <row r="419" spans="1:144">
      <c r="A419" s="36"/>
      <c r="B419" s="36"/>
      <c r="C419" s="144"/>
      <c r="D419" s="144"/>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c r="AA419" s="135"/>
      <c r="AB419" s="135"/>
      <c r="AC419" s="135"/>
      <c r="AD419" s="135"/>
      <c r="AE419" s="135"/>
      <c r="AF419" s="135"/>
      <c r="AG419" s="135"/>
      <c r="AH419" s="135"/>
      <c r="AI419" s="135"/>
      <c r="AJ419" s="135"/>
      <c r="AK419" s="135"/>
      <c r="AL419" s="135"/>
      <c r="AM419" s="135"/>
      <c r="AN419" s="135"/>
      <c r="AO419" s="135"/>
      <c r="AP419" s="135"/>
      <c r="AQ419" s="135"/>
      <c r="AR419" s="135"/>
      <c r="AS419" s="135"/>
      <c r="AT419" s="135"/>
      <c r="AU419" s="135"/>
      <c r="AV419" s="135"/>
      <c r="AW419" s="135"/>
      <c r="AX419" s="135"/>
      <c r="AY419" s="135"/>
      <c r="AZ419" s="135"/>
      <c r="BA419" s="135"/>
      <c r="BB419" s="135"/>
      <c r="BC419" s="135"/>
      <c r="BD419" s="135"/>
      <c r="BE419" s="135"/>
      <c r="BF419" s="135"/>
      <c r="BG419" s="135"/>
      <c r="BH419" s="135"/>
      <c r="BI419" s="135"/>
      <c r="BJ419" s="135"/>
      <c r="BK419" s="135"/>
      <c r="BL419" s="135"/>
      <c r="BM419" s="135"/>
      <c r="BN419" s="135"/>
      <c r="BO419" s="135"/>
      <c r="BP419" s="135"/>
      <c r="BQ419" s="135"/>
      <c r="BR419" s="135"/>
      <c r="BS419" s="135"/>
      <c r="BT419" s="135"/>
      <c r="BU419" s="135"/>
      <c r="BV419" s="135"/>
      <c r="BW419" s="135"/>
      <c r="BX419" s="135"/>
      <c r="BY419" s="135"/>
      <c r="BZ419" s="135"/>
      <c r="CA419" s="135"/>
      <c r="CB419" s="135"/>
      <c r="CC419" s="135"/>
      <c r="CD419" s="135"/>
      <c r="CE419" s="135"/>
      <c r="CF419" s="135"/>
      <c r="CG419" s="135"/>
      <c r="CH419" s="135"/>
      <c r="CI419" s="135"/>
      <c r="CJ419" s="135"/>
      <c r="CK419" s="135"/>
      <c r="CL419" s="135"/>
      <c r="CM419" s="135"/>
      <c r="CN419" s="135"/>
      <c r="CO419" s="135"/>
      <c r="CP419" s="135"/>
      <c r="CQ419" s="135"/>
      <c r="CR419" s="135"/>
      <c r="CU419" s="36"/>
      <c r="CV419" s="36"/>
      <c r="CW419" s="36"/>
      <c r="CX419" s="36"/>
      <c r="CY419" s="36"/>
      <c r="CZ419" s="36"/>
      <c r="DA419" s="36"/>
      <c r="DB419" s="36"/>
      <c r="DC419" s="36"/>
      <c r="DD419" s="36"/>
      <c r="DE419" s="36"/>
      <c r="DF419" s="36"/>
      <c r="DG419" s="36"/>
      <c r="DH419" s="36"/>
      <c r="DI419" s="36"/>
      <c r="DJ419" s="36"/>
      <c r="DK419" s="36"/>
      <c r="DL419" s="36"/>
      <c r="DM419" s="36"/>
      <c r="DN419" s="36"/>
      <c r="DO419" s="36"/>
      <c r="DP419" s="36"/>
      <c r="DQ419" s="36"/>
      <c r="DR419" s="36"/>
      <c r="DS419" s="36"/>
      <c r="DT419" s="36"/>
      <c r="DU419" s="36"/>
      <c r="DV419" s="36"/>
      <c r="DW419" s="36"/>
      <c r="DX419" s="36"/>
      <c r="DY419" s="36"/>
      <c r="DZ419" s="36"/>
      <c r="EA419" s="36"/>
      <c r="EB419" s="36"/>
      <c r="EC419" s="36"/>
      <c r="ED419" s="36"/>
      <c r="EE419" s="36"/>
      <c r="EF419" s="36"/>
      <c r="EG419" s="36"/>
      <c r="EH419" s="36"/>
      <c r="EI419" s="36"/>
      <c r="EJ419" s="36"/>
      <c r="EK419" s="36"/>
      <c r="EL419" s="36"/>
      <c r="EM419" s="36"/>
      <c r="EN419" s="36"/>
    </row>
    <row r="420" spans="1:144">
      <c r="A420" s="36"/>
      <c r="B420" s="36"/>
      <c r="C420" s="144"/>
      <c r="D420" s="144"/>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c r="AA420" s="135"/>
      <c r="AB420" s="135"/>
      <c r="AC420" s="135"/>
      <c r="AD420" s="135"/>
      <c r="AE420" s="135"/>
      <c r="AF420" s="135"/>
      <c r="AG420" s="135"/>
      <c r="AH420" s="135"/>
      <c r="AI420" s="135"/>
      <c r="AJ420" s="135"/>
      <c r="AK420" s="135"/>
      <c r="AL420" s="135"/>
      <c r="AM420" s="135"/>
      <c r="AN420" s="135"/>
      <c r="AO420" s="135"/>
      <c r="AP420" s="135"/>
      <c r="AQ420" s="135"/>
      <c r="AR420" s="135"/>
      <c r="AS420" s="135"/>
      <c r="AT420" s="135"/>
      <c r="AU420" s="135"/>
      <c r="AV420" s="135"/>
      <c r="AW420" s="135"/>
      <c r="AX420" s="135"/>
      <c r="AY420" s="135"/>
      <c r="AZ420" s="135"/>
      <c r="BA420" s="135"/>
      <c r="BB420" s="135"/>
      <c r="BC420" s="135"/>
      <c r="BD420" s="135"/>
      <c r="BE420" s="135"/>
      <c r="BF420" s="135"/>
      <c r="BG420" s="135"/>
      <c r="BH420" s="135"/>
      <c r="BI420" s="135"/>
      <c r="BJ420" s="135"/>
      <c r="BK420" s="135"/>
      <c r="BL420" s="135"/>
      <c r="BM420" s="135"/>
      <c r="BN420" s="135"/>
      <c r="BO420" s="135"/>
      <c r="BP420" s="135"/>
      <c r="BQ420" s="135"/>
      <c r="BR420" s="135"/>
      <c r="BS420" s="135"/>
      <c r="BT420" s="135"/>
      <c r="BU420" s="135"/>
      <c r="BV420" s="135"/>
      <c r="BW420" s="135"/>
      <c r="BX420" s="135"/>
      <c r="BY420" s="135"/>
      <c r="BZ420" s="135"/>
      <c r="CA420" s="135"/>
      <c r="CB420" s="135"/>
      <c r="CC420" s="135"/>
      <c r="CD420" s="135"/>
      <c r="CE420" s="135"/>
      <c r="CF420" s="135"/>
      <c r="CG420" s="135"/>
      <c r="CH420" s="135"/>
      <c r="CI420" s="135"/>
      <c r="CJ420" s="135"/>
      <c r="CK420" s="135"/>
      <c r="CL420" s="135"/>
      <c r="CM420" s="135"/>
      <c r="CN420" s="135"/>
      <c r="CO420" s="135"/>
      <c r="CP420" s="135"/>
      <c r="CQ420" s="135"/>
      <c r="CR420" s="135"/>
      <c r="CU420" s="36"/>
      <c r="CV420" s="36"/>
      <c r="CW420" s="36"/>
      <c r="CX420" s="36"/>
      <c r="CY420" s="36"/>
      <c r="CZ420" s="36"/>
      <c r="DA420" s="36"/>
      <c r="DB420" s="36"/>
      <c r="DC420" s="36"/>
      <c r="DD420" s="36"/>
      <c r="DE420" s="36"/>
      <c r="DF420" s="36"/>
      <c r="DG420" s="36"/>
      <c r="DH420" s="36"/>
      <c r="DI420" s="36"/>
      <c r="DJ420" s="36"/>
      <c r="DK420" s="36"/>
      <c r="DL420" s="36"/>
      <c r="DM420" s="36"/>
      <c r="DN420" s="36"/>
      <c r="DO420" s="36"/>
      <c r="DP420" s="36"/>
      <c r="DQ420" s="36"/>
      <c r="DR420" s="36"/>
      <c r="DS420" s="36"/>
      <c r="DT420" s="36"/>
      <c r="DU420" s="36"/>
      <c r="DV420" s="36"/>
      <c r="DW420" s="36"/>
      <c r="DX420" s="36"/>
      <c r="DY420" s="36"/>
      <c r="DZ420" s="36"/>
      <c r="EA420" s="36"/>
      <c r="EB420" s="36"/>
      <c r="EC420" s="36"/>
      <c r="ED420" s="36"/>
      <c r="EE420" s="36"/>
      <c r="EF420" s="36"/>
      <c r="EG420" s="36"/>
      <c r="EH420" s="36"/>
      <c r="EI420" s="36"/>
      <c r="EJ420" s="36"/>
      <c r="EK420" s="36"/>
      <c r="EL420" s="36"/>
      <c r="EM420" s="36"/>
      <c r="EN420" s="36"/>
    </row>
    <row r="421" spans="1:144">
      <c r="A421" s="36"/>
      <c r="B421" s="36"/>
      <c r="C421" s="144"/>
      <c r="D421" s="144"/>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c r="AJ421" s="135"/>
      <c r="AK421" s="135"/>
      <c r="AL421" s="135"/>
      <c r="AM421" s="135"/>
      <c r="AN421" s="135"/>
      <c r="AO421" s="135"/>
      <c r="AP421" s="135"/>
      <c r="AQ421" s="135"/>
      <c r="AR421" s="135"/>
      <c r="AS421" s="135"/>
      <c r="AT421" s="135"/>
      <c r="AU421" s="135"/>
      <c r="AV421" s="135"/>
      <c r="AW421" s="135"/>
      <c r="AX421" s="135"/>
      <c r="AY421" s="135"/>
      <c r="AZ421" s="135"/>
      <c r="BA421" s="135"/>
      <c r="BB421" s="135"/>
      <c r="BC421" s="135"/>
      <c r="BD421" s="135"/>
      <c r="BE421" s="135"/>
      <c r="BF421" s="135"/>
      <c r="BG421" s="135"/>
      <c r="BH421" s="135"/>
      <c r="BI421" s="135"/>
      <c r="BJ421" s="135"/>
      <c r="BK421" s="135"/>
      <c r="BL421" s="135"/>
      <c r="BM421" s="135"/>
      <c r="BN421" s="135"/>
      <c r="BO421" s="135"/>
      <c r="BP421" s="135"/>
      <c r="BQ421" s="135"/>
      <c r="BR421" s="135"/>
      <c r="BS421" s="135"/>
      <c r="BT421" s="135"/>
      <c r="BU421" s="135"/>
      <c r="BV421" s="135"/>
      <c r="BW421" s="135"/>
      <c r="BX421" s="135"/>
      <c r="BY421" s="135"/>
      <c r="BZ421" s="135"/>
      <c r="CA421" s="135"/>
      <c r="CB421" s="135"/>
      <c r="CC421" s="135"/>
      <c r="CD421" s="135"/>
      <c r="CE421" s="135"/>
      <c r="CF421" s="135"/>
      <c r="CG421" s="135"/>
      <c r="CH421" s="135"/>
      <c r="CI421" s="135"/>
      <c r="CJ421" s="135"/>
      <c r="CK421" s="135"/>
      <c r="CL421" s="135"/>
      <c r="CM421" s="135"/>
      <c r="CN421" s="135"/>
      <c r="CO421" s="135"/>
      <c r="CP421" s="135"/>
      <c r="CQ421" s="135"/>
      <c r="CR421" s="135"/>
      <c r="CU421" s="36"/>
      <c r="CV421" s="36"/>
      <c r="CW421" s="36"/>
      <c r="CX421" s="36"/>
      <c r="CY421" s="36"/>
      <c r="CZ421" s="36"/>
      <c r="DA421" s="36"/>
      <c r="DB421" s="36"/>
      <c r="DC421" s="36"/>
      <c r="DD421" s="36"/>
      <c r="DE421" s="36"/>
      <c r="DF421" s="36"/>
      <c r="DG421" s="36"/>
      <c r="DH421" s="36"/>
      <c r="DI421" s="36"/>
      <c r="DJ421" s="36"/>
      <c r="DK421" s="36"/>
      <c r="DL421" s="36"/>
      <c r="DM421" s="36"/>
      <c r="DN421" s="36"/>
      <c r="DO421" s="36"/>
      <c r="DP421" s="36"/>
      <c r="DQ421" s="36"/>
      <c r="DR421" s="36"/>
      <c r="DS421" s="36"/>
      <c r="DT421" s="36"/>
      <c r="DU421" s="36"/>
      <c r="DV421" s="36"/>
      <c r="DW421" s="36"/>
      <c r="DX421" s="36"/>
      <c r="DY421" s="36"/>
      <c r="DZ421" s="36"/>
      <c r="EA421" s="36"/>
      <c r="EB421" s="36"/>
      <c r="EC421" s="36"/>
      <c r="ED421" s="36"/>
      <c r="EE421" s="36"/>
      <c r="EF421" s="36"/>
      <c r="EG421" s="36"/>
      <c r="EH421" s="36"/>
      <c r="EI421" s="36"/>
      <c r="EJ421" s="36"/>
      <c r="EK421" s="36"/>
      <c r="EL421" s="36"/>
      <c r="EM421" s="36"/>
      <c r="EN421" s="36"/>
    </row>
    <row r="422" spans="1:144">
      <c r="A422" s="36"/>
      <c r="B422" s="36"/>
      <c r="C422" s="144"/>
      <c r="D422" s="144"/>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c r="AA422" s="135"/>
      <c r="AB422" s="135"/>
      <c r="AC422" s="135"/>
      <c r="AD422" s="135"/>
      <c r="AE422" s="135"/>
      <c r="AF422" s="135"/>
      <c r="AG422" s="135"/>
      <c r="AH422" s="135"/>
      <c r="AI422" s="135"/>
      <c r="AJ422" s="135"/>
      <c r="AK422" s="135"/>
      <c r="AL422" s="135"/>
      <c r="AM422" s="135"/>
      <c r="AN422" s="135"/>
      <c r="AO422" s="135"/>
      <c r="AP422" s="135"/>
      <c r="AQ422" s="135"/>
      <c r="AR422" s="135"/>
      <c r="AS422" s="135"/>
      <c r="AT422" s="135"/>
      <c r="AU422" s="135"/>
      <c r="AV422" s="135"/>
      <c r="AW422" s="135"/>
      <c r="AX422" s="135"/>
      <c r="AY422" s="135"/>
      <c r="AZ422" s="135"/>
      <c r="BA422" s="135"/>
      <c r="BB422" s="135"/>
      <c r="BC422" s="135"/>
      <c r="BD422" s="135"/>
      <c r="BE422" s="135"/>
      <c r="BF422" s="135"/>
      <c r="BG422" s="135"/>
      <c r="BH422" s="135"/>
      <c r="BI422" s="135"/>
      <c r="BJ422" s="135"/>
      <c r="BK422" s="135"/>
      <c r="BL422" s="135"/>
      <c r="BM422" s="135"/>
      <c r="BN422" s="135"/>
      <c r="BO422" s="135"/>
      <c r="BP422" s="135"/>
      <c r="BQ422" s="135"/>
      <c r="BR422" s="135"/>
      <c r="BS422" s="135"/>
      <c r="BT422" s="135"/>
      <c r="BU422" s="135"/>
      <c r="BV422" s="135"/>
      <c r="BW422" s="135"/>
      <c r="BX422" s="135"/>
      <c r="BY422" s="135"/>
      <c r="BZ422" s="135"/>
      <c r="CA422" s="135"/>
      <c r="CB422" s="135"/>
      <c r="CC422" s="135"/>
      <c r="CD422" s="135"/>
      <c r="CE422" s="135"/>
      <c r="CF422" s="135"/>
      <c r="CG422" s="135"/>
      <c r="CH422" s="135"/>
      <c r="CI422" s="135"/>
      <c r="CJ422" s="135"/>
      <c r="CK422" s="135"/>
      <c r="CL422" s="135"/>
      <c r="CM422" s="135"/>
      <c r="CN422" s="135"/>
      <c r="CO422" s="135"/>
      <c r="CP422" s="135"/>
      <c r="CQ422" s="135"/>
      <c r="CR422" s="135"/>
      <c r="CU422" s="36"/>
      <c r="CV422" s="36"/>
      <c r="CW422" s="36"/>
      <c r="CX422" s="36"/>
      <c r="CY422" s="36"/>
      <c r="CZ422" s="36"/>
      <c r="DA422" s="36"/>
      <c r="DB422" s="36"/>
      <c r="DC422" s="36"/>
      <c r="DD422" s="36"/>
      <c r="DE422" s="36"/>
      <c r="DF422" s="36"/>
      <c r="DG422" s="36"/>
      <c r="DH422" s="36"/>
      <c r="DI422" s="36"/>
      <c r="DJ422" s="36"/>
      <c r="DK422" s="36"/>
      <c r="DL422" s="36"/>
      <c r="DM422" s="36"/>
      <c r="DN422" s="36"/>
      <c r="DO422" s="36"/>
      <c r="DP422" s="36"/>
      <c r="DQ422" s="36"/>
      <c r="DR422" s="36"/>
      <c r="DS422" s="36"/>
      <c r="DT422" s="36"/>
      <c r="DU422" s="36"/>
      <c r="DV422" s="36"/>
      <c r="DW422" s="36"/>
      <c r="DX422" s="36"/>
      <c r="DY422" s="36"/>
      <c r="DZ422" s="36"/>
      <c r="EA422" s="36"/>
      <c r="EB422" s="36"/>
      <c r="EC422" s="36"/>
      <c r="ED422" s="36"/>
      <c r="EE422" s="36"/>
      <c r="EF422" s="36"/>
      <c r="EG422" s="36"/>
      <c r="EH422" s="36"/>
      <c r="EI422" s="36"/>
      <c r="EJ422" s="36"/>
      <c r="EK422" s="36"/>
      <c r="EL422" s="36"/>
      <c r="EM422" s="36"/>
      <c r="EN422" s="36"/>
    </row>
    <row r="423" spans="1:144">
      <c r="A423" s="36"/>
      <c r="B423" s="36"/>
      <c r="C423" s="144"/>
      <c r="D423" s="144"/>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c r="AA423" s="135"/>
      <c r="AB423" s="135"/>
      <c r="AC423" s="135"/>
      <c r="AD423" s="135"/>
      <c r="AE423" s="135"/>
      <c r="AF423" s="135"/>
      <c r="AG423" s="135"/>
      <c r="AH423" s="135"/>
      <c r="AI423" s="135"/>
      <c r="AJ423" s="135"/>
      <c r="AK423" s="135"/>
      <c r="AL423" s="135"/>
      <c r="AM423" s="135"/>
      <c r="AN423" s="135"/>
      <c r="AO423" s="135"/>
      <c r="AP423" s="135"/>
      <c r="AQ423" s="135"/>
      <c r="AR423" s="135"/>
      <c r="AS423" s="135"/>
      <c r="AT423" s="135"/>
      <c r="AU423" s="135"/>
      <c r="AV423" s="135"/>
      <c r="AW423" s="135"/>
      <c r="AX423" s="135"/>
      <c r="AY423" s="135"/>
      <c r="AZ423" s="135"/>
      <c r="BA423" s="135"/>
      <c r="BB423" s="135"/>
      <c r="BC423" s="135"/>
      <c r="BD423" s="135"/>
      <c r="BE423" s="135"/>
      <c r="BF423" s="135"/>
      <c r="BG423" s="135"/>
      <c r="BH423" s="135"/>
      <c r="BI423" s="135"/>
      <c r="BJ423" s="135"/>
      <c r="BK423" s="135"/>
      <c r="BL423" s="135"/>
      <c r="BM423" s="135"/>
      <c r="BN423" s="135"/>
      <c r="BO423" s="135"/>
      <c r="BP423" s="135"/>
      <c r="BQ423" s="135"/>
      <c r="BR423" s="135"/>
      <c r="BS423" s="135"/>
      <c r="BT423" s="135"/>
      <c r="BU423" s="135"/>
      <c r="BV423" s="135"/>
      <c r="BW423" s="135"/>
      <c r="BX423" s="135"/>
      <c r="BY423" s="135"/>
      <c r="BZ423" s="135"/>
      <c r="CA423" s="135"/>
      <c r="CB423" s="135"/>
      <c r="CC423" s="135"/>
      <c r="CD423" s="135"/>
      <c r="CE423" s="135"/>
      <c r="CF423" s="135"/>
      <c r="CG423" s="135"/>
      <c r="CH423" s="135"/>
      <c r="CI423" s="135"/>
      <c r="CJ423" s="135"/>
      <c r="CK423" s="135"/>
      <c r="CL423" s="135"/>
      <c r="CM423" s="135"/>
      <c r="CN423" s="135"/>
      <c r="CO423" s="135"/>
      <c r="CP423" s="135"/>
      <c r="CQ423" s="135"/>
      <c r="CR423" s="135"/>
      <c r="CU423" s="36"/>
      <c r="CV423" s="36"/>
      <c r="CW423" s="36"/>
      <c r="CX423" s="36"/>
      <c r="CY423" s="36"/>
      <c r="CZ423" s="36"/>
      <c r="DA423" s="36"/>
      <c r="DB423" s="36"/>
      <c r="DC423" s="36"/>
      <c r="DD423" s="36"/>
      <c r="DE423" s="36"/>
      <c r="DF423" s="36"/>
      <c r="DG423" s="36"/>
      <c r="DH423" s="36"/>
      <c r="DI423" s="36"/>
      <c r="DJ423" s="36"/>
      <c r="DK423" s="36"/>
      <c r="DL423" s="36"/>
      <c r="DM423" s="36"/>
      <c r="DN423" s="36"/>
      <c r="DO423" s="36"/>
      <c r="DP423" s="36"/>
      <c r="DQ423" s="36"/>
      <c r="DR423" s="36"/>
      <c r="DS423" s="36"/>
      <c r="DT423" s="36"/>
      <c r="DU423" s="36"/>
      <c r="DV423" s="36"/>
      <c r="DW423" s="36"/>
      <c r="DX423" s="36"/>
      <c r="DY423" s="36"/>
      <c r="DZ423" s="36"/>
      <c r="EA423" s="36"/>
      <c r="EB423" s="36"/>
      <c r="EC423" s="36"/>
      <c r="ED423" s="36"/>
      <c r="EE423" s="36"/>
      <c r="EF423" s="36"/>
      <c r="EG423" s="36"/>
      <c r="EH423" s="36"/>
      <c r="EI423" s="36"/>
      <c r="EJ423" s="36"/>
      <c r="EK423" s="36"/>
      <c r="EL423" s="36"/>
      <c r="EM423" s="36"/>
      <c r="EN423" s="36"/>
    </row>
    <row r="424" spans="1:144">
      <c r="A424" s="36"/>
      <c r="B424" s="36"/>
      <c r="C424" s="144"/>
      <c r="D424" s="144"/>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c r="AA424" s="135"/>
      <c r="AB424" s="135"/>
      <c r="AC424" s="135"/>
      <c r="AD424" s="135"/>
      <c r="AE424" s="135"/>
      <c r="AF424" s="135"/>
      <c r="AG424" s="135"/>
      <c r="AH424" s="135"/>
      <c r="AI424" s="135"/>
      <c r="AJ424" s="135"/>
      <c r="AK424" s="135"/>
      <c r="AL424" s="135"/>
      <c r="AM424" s="135"/>
      <c r="AN424" s="135"/>
      <c r="AO424" s="135"/>
      <c r="AP424" s="135"/>
      <c r="AQ424" s="135"/>
      <c r="AR424" s="135"/>
      <c r="AS424" s="135"/>
      <c r="AT424" s="135"/>
      <c r="AU424" s="135"/>
      <c r="AV424" s="135"/>
      <c r="AW424" s="135"/>
      <c r="AX424" s="135"/>
      <c r="AY424" s="135"/>
      <c r="AZ424" s="135"/>
      <c r="BA424" s="135"/>
      <c r="BB424" s="135"/>
      <c r="BC424" s="135"/>
      <c r="BD424" s="135"/>
      <c r="BE424" s="135"/>
      <c r="BF424" s="135"/>
      <c r="BG424" s="135"/>
      <c r="BH424" s="135"/>
      <c r="BI424" s="135"/>
      <c r="BJ424" s="135"/>
      <c r="BK424" s="135"/>
      <c r="BL424" s="135"/>
      <c r="BM424" s="135"/>
      <c r="BN424" s="135"/>
      <c r="BO424" s="135"/>
      <c r="BP424" s="135"/>
      <c r="BQ424" s="135"/>
      <c r="BR424" s="135"/>
      <c r="BS424" s="135"/>
      <c r="BT424" s="135"/>
      <c r="BU424" s="135"/>
      <c r="BV424" s="135"/>
      <c r="BW424" s="135"/>
      <c r="BX424" s="135"/>
      <c r="BY424" s="135"/>
      <c r="BZ424" s="135"/>
      <c r="CA424" s="135"/>
      <c r="CB424" s="135"/>
      <c r="CC424" s="135"/>
      <c r="CD424" s="135"/>
      <c r="CE424" s="135"/>
      <c r="CF424" s="135"/>
      <c r="CG424" s="135"/>
      <c r="CH424" s="135"/>
      <c r="CI424" s="135"/>
      <c r="CJ424" s="135"/>
      <c r="CK424" s="135"/>
      <c r="CL424" s="135"/>
      <c r="CM424" s="135"/>
      <c r="CN424" s="135"/>
      <c r="CO424" s="135"/>
      <c r="CP424" s="135"/>
      <c r="CQ424" s="135"/>
      <c r="CR424" s="135"/>
      <c r="CU424" s="36"/>
      <c r="CV424" s="36"/>
      <c r="CW424" s="36"/>
      <c r="CX424" s="36"/>
      <c r="CY424" s="36"/>
      <c r="CZ424" s="36"/>
      <c r="DA424" s="36"/>
      <c r="DB424" s="36"/>
      <c r="DC424" s="36"/>
      <c r="DD424" s="36"/>
      <c r="DE424" s="36"/>
      <c r="DF424" s="36"/>
      <c r="DG424" s="36"/>
      <c r="DH424" s="36"/>
      <c r="DI424" s="36"/>
      <c r="DJ424" s="36"/>
      <c r="DK424" s="36"/>
      <c r="DL424" s="36"/>
      <c r="DM424" s="36"/>
      <c r="DN424" s="36"/>
      <c r="DO424" s="36"/>
      <c r="DP424" s="36"/>
      <c r="DQ424" s="36"/>
      <c r="DR424" s="36"/>
      <c r="DS424" s="36"/>
      <c r="DT424" s="36"/>
      <c r="DU424" s="36"/>
      <c r="DV424" s="36"/>
      <c r="DW424" s="36"/>
      <c r="DX424" s="36"/>
      <c r="DY424" s="36"/>
      <c r="DZ424" s="36"/>
      <c r="EA424" s="36"/>
      <c r="EB424" s="36"/>
      <c r="EC424" s="36"/>
      <c r="ED424" s="36"/>
      <c r="EE424" s="36"/>
      <c r="EF424" s="36"/>
      <c r="EG424" s="36"/>
      <c r="EH424" s="36"/>
      <c r="EI424" s="36"/>
      <c r="EJ424" s="36"/>
      <c r="EK424" s="36"/>
      <c r="EL424" s="36"/>
      <c r="EM424" s="36"/>
      <c r="EN424" s="36"/>
    </row>
    <row r="425" spans="1:144">
      <c r="A425" s="36"/>
      <c r="B425" s="36"/>
      <c r="C425" s="144"/>
      <c r="D425" s="144"/>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c r="AA425" s="135"/>
      <c r="AB425" s="135"/>
      <c r="AC425" s="135"/>
      <c r="AD425" s="135"/>
      <c r="AE425" s="135"/>
      <c r="AF425" s="135"/>
      <c r="AG425" s="135"/>
      <c r="AH425" s="135"/>
      <c r="AI425" s="135"/>
      <c r="AJ425" s="135"/>
      <c r="AK425" s="135"/>
      <c r="AL425" s="135"/>
      <c r="AM425" s="135"/>
      <c r="AN425" s="135"/>
      <c r="AO425" s="135"/>
      <c r="AP425" s="135"/>
      <c r="AQ425" s="135"/>
      <c r="AR425" s="135"/>
      <c r="AS425" s="135"/>
      <c r="AT425" s="135"/>
      <c r="AU425" s="135"/>
      <c r="AV425" s="135"/>
      <c r="AW425" s="135"/>
      <c r="AX425" s="135"/>
      <c r="AY425" s="135"/>
      <c r="AZ425" s="135"/>
      <c r="BA425" s="135"/>
      <c r="BB425" s="135"/>
      <c r="BC425" s="135"/>
      <c r="BD425" s="135"/>
      <c r="BE425" s="135"/>
      <c r="BF425" s="135"/>
      <c r="BG425" s="135"/>
      <c r="BH425" s="135"/>
      <c r="BI425" s="135"/>
      <c r="BJ425" s="135"/>
      <c r="BK425" s="135"/>
      <c r="BL425" s="135"/>
      <c r="BM425" s="135"/>
      <c r="BN425" s="135"/>
      <c r="BO425" s="135"/>
      <c r="BP425" s="135"/>
      <c r="BQ425" s="135"/>
      <c r="BR425" s="135"/>
      <c r="BS425" s="135"/>
      <c r="BT425" s="135"/>
      <c r="BU425" s="135"/>
      <c r="BV425" s="135"/>
      <c r="BW425" s="135"/>
      <c r="BX425" s="135"/>
      <c r="BY425" s="135"/>
      <c r="BZ425" s="135"/>
      <c r="CA425" s="135"/>
      <c r="CB425" s="135"/>
      <c r="CC425" s="135"/>
      <c r="CD425" s="135"/>
      <c r="CE425" s="135"/>
      <c r="CF425" s="135"/>
      <c r="CG425" s="135"/>
      <c r="CH425" s="135"/>
      <c r="CI425" s="135"/>
      <c r="CJ425" s="135"/>
      <c r="CK425" s="135"/>
      <c r="CL425" s="135"/>
      <c r="CM425" s="135"/>
      <c r="CN425" s="135"/>
      <c r="CO425" s="135"/>
      <c r="CP425" s="135"/>
      <c r="CQ425" s="135"/>
      <c r="CR425" s="135"/>
      <c r="CU425" s="36"/>
      <c r="CV425" s="36"/>
      <c r="CW425" s="36"/>
      <c r="CX425" s="36"/>
      <c r="CY425" s="36"/>
      <c r="CZ425" s="36"/>
      <c r="DA425" s="36"/>
      <c r="DB425" s="36"/>
      <c r="DC425" s="36"/>
      <c r="DD425" s="36"/>
      <c r="DE425" s="36"/>
      <c r="DF425" s="36"/>
      <c r="DG425" s="36"/>
      <c r="DH425" s="36"/>
      <c r="DI425" s="36"/>
      <c r="DJ425" s="36"/>
      <c r="DK425" s="36"/>
      <c r="DL425" s="36"/>
      <c r="DM425" s="36"/>
      <c r="DN425" s="36"/>
      <c r="DO425" s="36"/>
      <c r="DP425" s="36"/>
      <c r="DQ425" s="36"/>
      <c r="DR425" s="36"/>
      <c r="DS425" s="36"/>
      <c r="DT425" s="36"/>
      <c r="DU425" s="36"/>
      <c r="DV425" s="36"/>
      <c r="DW425" s="36"/>
      <c r="DX425" s="36"/>
      <c r="DY425" s="36"/>
      <c r="DZ425" s="36"/>
      <c r="EA425" s="36"/>
      <c r="EB425" s="36"/>
      <c r="EC425" s="36"/>
      <c r="ED425" s="36"/>
      <c r="EE425" s="36"/>
      <c r="EF425" s="36"/>
      <c r="EG425" s="36"/>
      <c r="EH425" s="36"/>
      <c r="EI425" s="36"/>
      <c r="EJ425" s="36"/>
      <c r="EK425" s="36"/>
      <c r="EL425" s="36"/>
      <c r="EM425" s="36"/>
      <c r="EN425" s="36"/>
    </row>
    <row r="426" spans="1:144">
      <c r="A426" s="36"/>
      <c r="B426" s="36"/>
      <c r="C426" s="144"/>
      <c r="D426" s="144"/>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c r="AA426" s="135"/>
      <c r="AB426" s="135"/>
      <c r="AC426" s="135"/>
      <c r="AD426" s="135"/>
      <c r="AE426" s="135"/>
      <c r="AF426" s="135"/>
      <c r="AG426" s="135"/>
      <c r="AH426" s="135"/>
      <c r="AI426" s="135"/>
      <c r="AJ426" s="135"/>
      <c r="AK426" s="135"/>
      <c r="AL426" s="135"/>
      <c r="AM426" s="135"/>
      <c r="AN426" s="135"/>
      <c r="AO426" s="135"/>
      <c r="AP426" s="135"/>
      <c r="AQ426" s="135"/>
      <c r="AR426" s="135"/>
      <c r="AS426" s="135"/>
      <c r="AT426" s="135"/>
      <c r="AU426" s="135"/>
      <c r="AV426" s="135"/>
      <c r="AW426" s="135"/>
      <c r="AX426" s="135"/>
      <c r="AY426" s="135"/>
      <c r="AZ426" s="135"/>
      <c r="BA426" s="135"/>
      <c r="BB426" s="135"/>
      <c r="BC426" s="135"/>
      <c r="BD426" s="135"/>
      <c r="BE426" s="135"/>
      <c r="BF426" s="135"/>
      <c r="BG426" s="135"/>
      <c r="BH426" s="135"/>
      <c r="BI426" s="135"/>
      <c r="BJ426" s="135"/>
      <c r="BK426" s="135"/>
      <c r="BL426" s="135"/>
      <c r="BM426" s="135"/>
      <c r="BN426" s="135"/>
      <c r="BO426" s="135"/>
      <c r="BP426" s="135"/>
      <c r="BQ426" s="135"/>
      <c r="BR426" s="135"/>
      <c r="BS426" s="135"/>
      <c r="BT426" s="135"/>
      <c r="BU426" s="135"/>
      <c r="BV426" s="135"/>
      <c r="BW426" s="135"/>
      <c r="BX426" s="135"/>
      <c r="BY426" s="135"/>
      <c r="BZ426" s="135"/>
      <c r="CA426" s="135"/>
      <c r="CB426" s="135"/>
      <c r="CC426" s="135"/>
      <c r="CD426" s="135"/>
      <c r="CE426" s="135"/>
      <c r="CF426" s="135"/>
      <c r="CG426" s="135"/>
      <c r="CH426" s="135"/>
      <c r="CI426" s="135"/>
      <c r="CJ426" s="135"/>
      <c r="CK426" s="135"/>
      <c r="CL426" s="135"/>
      <c r="CM426" s="135"/>
      <c r="CN426" s="135"/>
      <c r="CO426" s="135"/>
      <c r="CP426" s="135"/>
      <c r="CQ426" s="135"/>
      <c r="CR426" s="135"/>
      <c r="CU426" s="36"/>
      <c r="CV426" s="36"/>
      <c r="CW426" s="36"/>
      <c r="CX426" s="36"/>
      <c r="CY426" s="36"/>
      <c r="CZ426" s="36"/>
      <c r="DA426" s="36"/>
      <c r="DB426" s="36"/>
      <c r="DC426" s="36"/>
      <c r="DD426" s="36"/>
      <c r="DE426" s="36"/>
      <c r="DF426" s="36"/>
      <c r="DG426" s="36"/>
      <c r="DH426" s="36"/>
      <c r="DI426" s="36"/>
      <c r="DJ426" s="36"/>
      <c r="DK426" s="36"/>
      <c r="DL426" s="36"/>
      <c r="DM426" s="36"/>
      <c r="DN426" s="36"/>
      <c r="DO426" s="36"/>
      <c r="DP426" s="36"/>
      <c r="DQ426" s="36"/>
      <c r="DR426" s="36"/>
      <c r="DS426" s="36"/>
      <c r="DT426" s="36"/>
      <c r="DU426" s="36"/>
      <c r="DV426" s="36"/>
      <c r="DW426" s="36"/>
      <c r="DX426" s="36"/>
      <c r="DY426" s="36"/>
      <c r="DZ426" s="36"/>
      <c r="EA426" s="36"/>
      <c r="EB426" s="36"/>
      <c r="EC426" s="36"/>
      <c r="ED426" s="36"/>
      <c r="EE426" s="36"/>
      <c r="EF426" s="36"/>
      <c r="EG426" s="36"/>
      <c r="EH426" s="36"/>
      <c r="EI426" s="36"/>
      <c r="EJ426" s="36"/>
      <c r="EK426" s="36"/>
      <c r="EL426" s="36"/>
      <c r="EM426" s="36"/>
      <c r="EN426" s="36"/>
    </row>
    <row r="427" spans="1:144">
      <c r="A427" s="36"/>
      <c r="B427" s="36"/>
      <c r="C427" s="144"/>
      <c r="D427" s="144"/>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c r="AU427" s="135"/>
      <c r="AV427" s="135"/>
      <c r="AW427" s="135"/>
      <c r="AX427" s="135"/>
      <c r="AY427" s="135"/>
      <c r="AZ427" s="135"/>
      <c r="BA427" s="135"/>
      <c r="BB427" s="135"/>
      <c r="BC427" s="135"/>
      <c r="BD427" s="135"/>
      <c r="BE427" s="135"/>
      <c r="BF427" s="135"/>
      <c r="BG427" s="135"/>
      <c r="BH427" s="135"/>
      <c r="BI427" s="135"/>
      <c r="BJ427" s="135"/>
      <c r="BK427" s="135"/>
      <c r="BL427" s="135"/>
      <c r="BM427" s="135"/>
      <c r="BN427" s="135"/>
      <c r="BO427" s="135"/>
      <c r="BP427" s="135"/>
      <c r="BQ427" s="135"/>
      <c r="BR427" s="135"/>
      <c r="BS427" s="135"/>
      <c r="BT427" s="135"/>
      <c r="BU427" s="135"/>
      <c r="BV427" s="135"/>
      <c r="BW427" s="135"/>
      <c r="BX427" s="135"/>
      <c r="BY427" s="135"/>
      <c r="BZ427" s="135"/>
      <c r="CA427" s="135"/>
      <c r="CB427" s="135"/>
      <c r="CC427" s="135"/>
      <c r="CD427" s="135"/>
      <c r="CE427" s="135"/>
      <c r="CF427" s="135"/>
      <c r="CG427" s="135"/>
      <c r="CH427" s="135"/>
      <c r="CI427" s="135"/>
      <c r="CJ427" s="135"/>
      <c r="CK427" s="135"/>
      <c r="CL427" s="135"/>
      <c r="CM427" s="135"/>
      <c r="CN427" s="135"/>
      <c r="CO427" s="135"/>
      <c r="CP427" s="135"/>
      <c r="CQ427" s="135"/>
      <c r="CR427" s="135"/>
      <c r="CU427" s="36"/>
      <c r="CV427" s="36"/>
      <c r="CW427" s="36"/>
      <c r="CX427" s="36"/>
      <c r="CY427" s="36"/>
      <c r="CZ427" s="36"/>
      <c r="DA427" s="36"/>
      <c r="DB427" s="36"/>
      <c r="DC427" s="36"/>
      <c r="DD427" s="36"/>
      <c r="DE427" s="36"/>
      <c r="DF427" s="36"/>
      <c r="DG427" s="36"/>
      <c r="DH427" s="36"/>
      <c r="DI427" s="36"/>
      <c r="DJ427" s="36"/>
      <c r="DK427" s="36"/>
      <c r="DL427" s="36"/>
      <c r="DM427" s="36"/>
      <c r="DN427" s="36"/>
      <c r="DO427" s="36"/>
      <c r="DP427" s="36"/>
      <c r="DQ427" s="36"/>
      <c r="DR427" s="36"/>
      <c r="DS427" s="36"/>
      <c r="DT427" s="36"/>
      <c r="DU427" s="36"/>
      <c r="DV427" s="36"/>
      <c r="DW427" s="36"/>
      <c r="DX427" s="36"/>
      <c r="DY427" s="36"/>
      <c r="DZ427" s="36"/>
      <c r="EA427" s="36"/>
      <c r="EB427" s="36"/>
      <c r="EC427" s="36"/>
      <c r="ED427" s="36"/>
      <c r="EE427" s="36"/>
      <c r="EF427" s="36"/>
      <c r="EG427" s="36"/>
      <c r="EH427" s="36"/>
      <c r="EI427" s="36"/>
      <c r="EJ427" s="36"/>
      <c r="EK427" s="36"/>
      <c r="EL427" s="36"/>
      <c r="EM427" s="36"/>
      <c r="EN427" s="36"/>
    </row>
    <row r="428" spans="1:144">
      <c r="A428" s="36"/>
      <c r="B428" s="36"/>
      <c r="C428" s="144"/>
      <c r="D428" s="144"/>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c r="AA428" s="135"/>
      <c r="AB428" s="135"/>
      <c r="AC428" s="135"/>
      <c r="AD428" s="135"/>
      <c r="AE428" s="135"/>
      <c r="AF428" s="135"/>
      <c r="AG428" s="135"/>
      <c r="AH428" s="135"/>
      <c r="AI428" s="135"/>
      <c r="AJ428" s="135"/>
      <c r="AK428" s="135"/>
      <c r="AL428" s="135"/>
      <c r="AM428" s="135"/>
      <c r="AN428" s="135"/>
      <c r="AO428" s="135"/>
      <c r="AP428" s="135"/>
      <c r="AQ428" s="135"/>
      <c r="AR428" s="135"/>
      <c r="AS428" s="135"/>
      <c r="AT428" s="135"/>
      <c r="AU428" s="135"/>
      <c r="AV428" s="135"/>
      <c r="AW428" s="135"/>
      <c r="AX428" s="135"/>
      <c r="AY428" s="135"/>
      <c r="AZ428" s="135"/>
      <c r="BA428" s="135"/>
      <c r="BB428" s="135"/>
      <c r="BC428" s="135"/>
      <c r="BD428" s="135"/>
      <c r="BE428" s="135"/>
      <c r="BF428" s="135"/>
      <c r="BG428" s="135"/>
      <c r="BH428" s="135"/>
      <c r="BI428" s="135"/>
      <c r="BJ428" s="135"/>
      <c r="BK428" s="135"/>
      <c r="BL428" s="135"/>
      <c r="BM428" s="135"/>
      <c r="BN428" s="135"/>
      <c r="BO428" s="135"/>
      <c r="BP428" s="135"/>
      <c r="BQ428" s="135"/>
      <c r="BR428" s="135"/>
      <c r="BS428" s="135"/>
      <c r="BT428" s="135"/>
      <c r="BU428" s="135"/>
      <c r="BV428" s="135"/>
      <c r="BW428" s="135"/>
      <c r="BX428" s="135"/>
      <c r="BY428" s="135"/>
      <c r="BZ428" s="135"/>
      <c r="CA428" s="135"/>
      <c r="CB428" s="135"/>
      <c r="CC428" s="135"/>
      <c r="CD428" s="135"/>
      <c r="CE428" s="135"/>
      <c r="CF428" s="135"/>
      <c r="CG428" s="135"/>
      <c r="CH428" s="135"/>
      <c r="CI428" s="135"/>
      <c r="CJ428" s="135"/>
      <c r="CK428" s="135"/>
      <c r="CL428" s="135"/>
      <c r="CM428" s="135"/>
      <c r="CN428" s="135"/>
      <c r="CO428" s="135"/>
      <c r="CP428" s="135"/>
      <c r="CQ428" s="135"/>
      <c r="CR428" s="135"/>
      <c r="CU428" s="36"/>
      <c r="CV428" s="36"/>
      <c r="CW428" s="36"/>
      <c r="CX428" s="36"/>
      <c r="CY428" s="36"/>
      <c r="CZ428" s="36"/>
      <c r="DA428" s="36"/>
      <c r="DB428" s="36"/>
      <c r="DC428" s="36"/>
      <c r="DD428" s="36"/>
      <c r="DE428" s="36"/>
      <c r="DF428" s="36"/>
      <c r="DG428" s="36"/>
      <c r="DH428" s="36"/>
      <c r="DI428" s="36"/>
      <c r="DJ428" s="36"/>
      <c r="DK428" s="36"/>
      <c r="DL428" s="36"/>
      <c r="DM428" s="36"/>
      <c r="DN428" s="36"/>
      <c r="DO428" s="36"/>
      <c r="DP428" s="36"/>
      <c r="DQ428" s="36"/>
      <c r="DR428" s="36"/>
      <c r="DS428" s="36"/>
      <c r="DT428" s="36"/>
      <c r="DU428" s="36"/>
      <c r="DV428" s="36"/>
      <c r="DW428" s="36"/>
      <c r="DX428" s="36"/>
      <c r="DY428" s="36"/>
      <c r="DZ428" s="36"/>
      <c r="EA428" s="36"/>
      <c r="EB428" s="36"/>
      <c r="EC428" s="36"/>
      <c r="ED428" s="36"/>
      <c r="EE428" s="36"/>
      <c r="EF428" s="36"/>
      <c r="EG428" s="36"/>
      <c r="EH428" s="36"/>
      <c r="EI428" s="36"/>
      <c r="EJ428" s="36"/>
      <c r="EK428" s="36"/>
      <c r="EL428" s="36"/>
      <c r="EM428" s="36"/>
      <c r="EN428" s="36"/>
    </row>
    <row r="429" spans="1:144">
      <c r="A429" s="36"/>
      <c r="B429" s="36"/>
      <c r="C429" s="144"/>
      <c r="D429" s="144"/>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c r="AA429" s="135"/>
      <c r="AB429" s="135"/>
      <c r="AC429" s="135"/>
      <c r="AD429" s="135"/>
      <c r="AE429" s="135"/>
      <c r="AF429" s="135"/>
      <c r="AG429" s="135"/>
      <c r="AH429" s="135"/>
      <c r="AI429" s="135"/>
      <c r="AJ429" s="135"/>
      <c r="AK429" s="135"/>
      <c r="AL429" s="135"/>
      <c r="AM429" s="135"/>
      <c r="AN429" s="135"/>
      <c r="AO429" s="135"/>
      <c r="AP429" s="135"/>
      <c r="AQ429" s="135"/>
      <c r="AR429" s="135"/>
      <c r="AS429" s="135"/>
      <c r="AT429" s="135"/>
      <c r="AU429" s="135"/>
      <c r="AV429" s="135"/>
      <c r="AW429" s="135"/>
      <c r="AX429" s="135"/>
      <c r="AY429" s="135"/>
      <c r="AZ429" s="135"/>
      <c r="BA429" s="135"/>
      <c r="BB429" s="135"/>
      <c r="BC429" s="135"/>
      <c r="BD429" s="135"/>
      <c r="BE429" s="135"/>
      <c r="BF429" s="135"/>
      <c r="BG429" s="135"/>
      <c r="BH429" s="135"/>
      <c r="BI429" s="135"/>
      <c r="BJ429" s="135"/>
      <c r="BK429" s="135"/>
      <c r="BL429" s="135"/>
      <c r="BM429" s="135"/>
      <c r="BN429" s="135"/>
      <c r="BO429" s="135"/>
      <c r="BP429" s="135"/>
      <c r="BQ429" s="135"/>
      <c r="BR429" s="135"/>
      <c r="BS429" s="135"/>
      <c r="BT429" s="135"/>
      <c r="BU429" s="135"/>
      <c r="BV429" s="135"/>
      <c r="BW429" s="135"/>
      <c r="BX429" s="135"/>
      <c r="BY429" s="135"/>
      <c r="BZ429" s="135"/>
      <c r="CA429" s="135"/>
      <c r="CB429" s="135"/>
      <c r="CC429" s="135"/>
      <c r="CD429" s="135"/>
      <c r="CE429" s="135"/>
      <c r="CF429" s="135"/>
      <c r="CG429" s="135"/>
      <c r="CH429" s="135"/>
      <c r="CI429" s="135"/>
      <c r="CJ429" s="135"/>
      <c r="CK429" s="135"/>
      <c r="CL429" s="135"/>
      <c r="CM429" s="135"/>
      <c r="CN429" s="135"/>
      <c r="CO429" s="135"/>
      <c r="CP429" s="135"/>
      <c r="CQ429" s="135"/>
      <c r="CR429" s="135"/>
      <c r="CU429" s="36"/>
      <c r="CV429" s="36"/>
      <c r="CW429" s="36"/>
      <c r="CX429" s="36"/>
      <c r="CY429" s="36"/>
      <c r="CZ429" s="36"/>
      <c r="DA429" s="36"/>
      <c r="DB429" s="36"/>
      <c r="DC429" s="36"/>
      <c r="DD429" s="36"/>
      <c r="DE429" s="36"/>
      <c r="DF429" s="36"/>
      <c r="DG429" s="36"/>
      <c r="DH429" s="36"/>
      <c r="DI429" s="36"/>
      <c r="DJ429" s="36"/>
      <c r="DK429" s="36"/>
      <c r="DL429" s="36"/>
      <c r="DM429" s="36"/>
      <c r="DN429" s="36"/>
      <c r="DO429" s="36"/>
      <c r="DP429" s="36"/>
      <c r="DQ429" s="36"/>
      <c r="DR429" s="36"/>
      <c r="DS429" s="36"/>
      <c r="DT429" s="36"/>
      <c r="DU429" s="36"/>
      <c r="DV429" s="36"/>
      <c r="DW429" s="36"/>
      <c r="DX429" s="36"/>
      <c r="DY429" s="36"/>
      <c r="DZ429" s="36"/>
      <c r="EA429" s="36"/>
      <c r="EB429" s="36"/>
      <c r="EC429" s="36"/>
      <c r="ED429" s="36"/>
      <c r="EE429" s="36"/>
      <c r="EF429" s="36"/>
      <c r="EG429" s="36"/>
      <c r="EH429" s="36"/>
      <c r="EI429" s="36"/>
      <c r="EJ429" s="36"/>
      <c r="EK429" s="36"/>
      <c r="EL429" s="36"/>
      <c r="EM429" s="36"/>
      <c r="EN429" s="36"/>
    </row>
    <row r="430" spans="1:144">
      <c r="A430" s="36"/>
      <c r="B430" s="36"/>
      <c r="C430" s="144"/>
      <c r="D430" s="144"/>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c r="AA430" s="135"/>
      <c r="AB430" s="135"/>
      <c r="AC430" s="135"/>
      <c r="AD430" s="135"/>
      <c r="AE430" s="135"/>
      <c r="AF430" s="135"/>
      <c r="AG430" s="135"/>
      <c r="AH430" s="135"/>
      <c r="AI430" s="135"/>
      <c r="AJ430" s="135"/>
      <c r="AK430" s="135"/>
      <c r="AL430" s="135"/>
      <c r="AM430" s="135"/>
      <c r="AN430" s="135"/>
      <c r="AO430" s="135"/>
      <c r="AP430" s="135"/>
      <c r="AQ430" s="135"/>
      <c r="AR430" s="135"/>
      <c r="AS430" s="135"/>
      <c r="AT430" s="135"/>
      <c r="AU430" s="135"/>
      <c r="AV430" s="135"/>
      <c r="AW430" s="135"/>
      <c r="AX430" s="135"/>
      <c r="AY430" s="135"/>
      <c r="AZ430" s="135"/>
      <c r="BA430" s="135"/>
      <c r="BB430" s="135"/>
      <c r="BC430" s="135"/>
      <c r="BD430" s="135"/>
      <c r="BE430" s="135"/>
      <c r="BF430" s="135"/>
      <c r="BG430" s="135"/>
      <c r="BH430" s="135"/>
      <c r="BI430" s="135"/>
      <c r="BJ430" s="135"/>
      <c r="BK430" s="135"/>
      <c r="BL430" s="135"/>
      <c r="BM430" s="135"/>
      <c r="BN430" s="135"/>
      <c r="BO430" s="135"/>
      <c r="BP430" s="135"/>
      <c r="BQ430" s="135"/>
      <c r="BR430" s="135"/>
      <c r="BS430" s="135"/>
      <c r="BT430" s="135"/>
      <c r="BU430" s="135"/>
      <c r="BV430" s="135"/>
      <c r="BW430" s="135"/>
      <c r="BX430" s="135"/>
      <c r="BY430" s="135"/>
      <c r="BZ430" s="135"/>
      <c r="CA430" s="135"/>
      <c r="CB430" s="135"/>
      <c r="CC430" s="135"/>
      <c r="CD430" s="135"/>
      <c r="CE430" s="135"/>
      <c r="CF430" s="135"/>
      <c r="CG430" s="135"/>
      <c r="CH430" s="135"/>
      <c r="CI430" s="135"/>
      <c r="CJ430" s="135"/>
      <c r="CK430" s="135"/>
      <c r="CL430" s="135"/>
      <c r="CM430" s="135"/>
      <c r="CN430" s="135"/>
      <c r="CO430" s="135"/>
      <c r="CP430" s="135"/>
      <c r="CQ430" s="135"/>
      <c r="CR430" s="135"/>
      <c r="CU430" s="36"/>
      <c r="CV430" s="36"/>
      <c r="CW430" s="36"/>
      <c r="CX430" s="36"/>
      <c r="CY430" s="36"/>
      <c r="CZ430" s="36"/>
      <c r="DA430" s="36"/>
      <c r="DB430" s="36"/>
      <c r="DC430" s="36"/>
      <c r="DD430" s="36"/>
      <c r="DE430" s="36"/>
      <c r="DF430" s="36"/>
      <c r="DG430" s="36"/>
      <c r="DH430" s="36"/>
      <c r="DI430" s="36"/>
      <c r="DJ430" s="36"/>
      <c r="DK430" s="36"/>
      <c r="DL430" s="36"/>
      <c r="DM430" s="36"/>
      <c r="DN430" s="36"/>
      <c r="DO430" s="36"/>
      <c r="DP430" s="36"/>
      <c r="DQ430" s="36"/>
      <c r="DR430" s="36"/>
      <c r="DS430" s="36"/>
      <c r="DT430" s="36"/>
      <c r="DU430" s="36"/>
      <c r="DV430" s="36"/>
      <c r="DW430" s="36"/>
      <c r="DX430" s="36"/>
      <c r="DY430" s="36"/>
      <c r="DZ430" s="36"/>
      <c r="EA430" s="36"/>
      <c r="EB430" s="36"/>
      <c r="EC430" s="36"/>
      <c r="ED430" s="36"/>
      <c r="EE430" s="36"/>
      <c r="EF430" s="36"/>
      <c r="EG430" s="36"/>
      <c r="EH430" s="36"/>
      <c r="EI430" s="36"/>
      <c r="EJ430" s="36"/>
      <c r="EK430" s="36"/>
      <c r="EL430" s="36"/>
      <c r="EM430" s="36"/>
      <c r="EN430" s="36"/>
    </row>
    <row r="431" spans="1:144">
      <c r="A431" s="36"/>
      <c r="B431" s="36"/>
      <c r="C431" s="144"/>
      <c r="D431" s="144"/>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c r="AA431" s="135"/>
      <c r="AB431" s="135"/>
      <c r="AC431" s="135"/>
      <c r="AD431" s="135"/>
      <c r="AE431" s="135"/>
      <c r="AF431" s="135"/>
      <c r="AG431" s="135"/>
      <c r="AH431" s="135"/>
      <c r="AI431" s="135"/>
      <c r="AJ431" s="135"/>
      <c r="AK431" s="135"/>
      <c r="AL431" s="135"/>
      <c r="AM431" s="135"/>
      <c r="AN431" s="135"/>
      <c r="AO431" s="135"/>
      <c r="AP431" s="135"/>
      <c r="AQ431" s="135"/>
      <c r="AR431" s="135"/>
      <c r="AS431" s="135"/>
      <c r="AT431" s="135"/>
      <c r="AU431" s="135"/>
      <c r="AV431" s="135"/>
      <c r="AW431" s="135"/>
      <c r="AX431" s="135"/>
      <c r="AY431" s="135"/>
      <c r="AZ431" s="135"/>
      <c r="BA431" s="135"/>
      <c r="BB431" s="135"/>
      <c r="BC431" s="135"/>
      <c r="BD431" s="135"/>
      <c r="BE431" s="135"/>
      <c r="BF431" s="135"/>
      <c r="BG431" s="135"/>
      <c r="BH431" s="135"/>
      <c r="BI431" s="135"/>
      <c r="BJ431" s="135"/>
      <c r="BK431" s="135"/>
      <c r="BL431" s="135"/>
      <c r="BM431" s="135"/>
      <c r="BN431" s="135"/>
      <c r="BO431" s="135"/>
      <c r="BP431" s="135"/>
      <c r="BQ431" s="135"/>
      <c r="BR431" s="135"/>
      <c r="BS431" s="135"/>
      <c r="BT431" s="135"/>
      <c r="BU431" s="135"/>
      <c r="BV431" s="135"/>
      <c r="BW431" s="135"/>
      <c r="BX431" s="135"/>
      <c r="BY431" s="135"/>
      <c r="BZ431" s="135"/>
      <c r="CA431" s="135"/>
      <c r="CB431" s="135"/>
      <c r="CC431" s="135"/>
      <c r="CD431" s="135"/>
      <c r="CE431" s="135"/>
      <c r="CF431" s="135"/>
      <c r="CG431" s="135"/>
      <c r="CH431" s="135"/>
      <c r="CI431" s="135"/>
      <c r="CJ431" s="135"/>
      <c r="CK431" s="135"/>
      <c r="CL431" s="135"/>
      <c r="CM431" s="135"/>
      <c r="CN431" s="135"/>
      <c r="CO431" s="135"/>
      <c r="CP431" s="135"/>
      <c r="CQ431" s="135"/>
      <c r="CR431" s="135"/>
      <c r="CU431" s="36"/>
      <c r="CV431" s="36"/>
      <c r="CW431" s="36"/>
      <c r="CX431" s="36"/>
      <c r="CY431" s="36"/>
      <c r="CZ431" s="36"/>
      <c r="DA431" s="36"/>
      <c r="DB431" s="36"/>
      <c r="DC431" s="36"/>
      <c r="DD431" s="36"/>
      <c r="DE431" s="36"/>
      <c r="DF431" s="36"/>
      <c r="DG431" s="36"/>
      <c r="DH431" s="36"/>
      <c r="DI431" s="36"/>
      <c r="DJ431" s="36"/>
      <c r="DK431" s="36"/>
      <c r="DL431" s="36"/>
      <c r="DM431" s="36"/>
      <c r="DN431" s="36"/>
      <c r="DO431" s="36"/>
      <c r="DP431" s="36"/>
      <c r="DQ431" s="36"/>
      <c r="DR431" s="36"/>
      <c r="DS431" s="36"/>
      <c r="DT431" s="36"/>
      <c r="DU431" s="36"/>
      <c r="DV431" s="36"/>
      <c r="DW431" s="36"/>
      <c r="DX431" s="36"/>
      <c r="DY431" s="36"/>
      <c r="DZ431" s="36"/>
      <c r="EA431" s="36"/>
      <c r="EB431" s="36"/>
      <c r="EC431" s="36"/>
      <c r="ED431" s="36"/>
      <c r="EE431" s="36"/>
      <c r="EF431" s="36"/>
      <c r="EG431" s="36"/>
      <c r="EH431" s="36"/>
      <c r="EI431" s="36"/>
      <c r="EJ431" s="36"/>
      <c r="EK431" s="36"/>
      <c r="EL431" s="36"/>
      <c r="EM431" s="36"/>
      <c r="EN431" s="36"/>
    </row>
    <row r="432" spans="1:144">
      <c r="A432" s="36"/>
      <c r="B432" s="36"/>
      <c r="C432" s="144"/>
      <c r="D432" s="144"/>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c r="AA432" s="135"/>
      <c r="AB432" s="135"/>
      <c r="AC432" s="135"/>
      <c r="AD432" s="135"/>
      <c r="AE432" s="135"/>
      <c r="AF432" s="135"/>
      <c r="AG432" s="135"/>
      <c r="AH432" s="135"/>
      <c r="AI432" s="135"/>
      <c r="AJ432" s="135"/>
      <c r="AK432" s="135"/>
      <c r="AL432" s="135"/>
      <c r="AM432" s="135"/>
      <c r="AN432" s="135"/>
      <c r="AO432" s="135"/>
      <c r="AP432" s="135"/>
      <c r="AQ432" s="135"/>
      <c r="AR432" s="135"/>
      <c r="AS432" s="135"/>
      <c r="AT432" s="135"/>
      <c r="AU432" s="135"/>
      <c r="AV432" s="135"/>
      <c r="AW432" s="135"/>
      <c r="AX432" s="135"/>
      <c r="AY432" s="135"/>
      <c r="AZ432" s="135"/>
      <c r="BA432" s="135"/>
      <c r="BB432" s="135"/>
      <c r="BC432" s="135"/>
      <c r="BD432" s="135"/>
      <c r="BE432" s="135"/>
      <c r="BF432" s="135"/>
      <c r="BG432" s="135"/>
      <c r="BH432" s="135"/>
      <c r="BI432" s="135"/>
      <c r="BJ432" s="135"/>
      <c r="BK432" s="135"/>
      <c r="BL432" s="135"/>
      <c r="BM432" s="135"/>
      <c r="BN432" s="135"/>
      <c r="BO432" s="135"/>
      <c r="BP432" s="135"/>
      <c r="BQ432" s="135"/>
      <c r="BR432" s="135"/>
      <c r="BS432" s="135"/>
      <c r="BT432" s="135"/>
      <c r="BU432" s="135"/>
      <c r="BV432" s="135"/>
      <c r="BW432" s="135"/>
      <c r="BX432" s="135"/>
      <c r="BY432" s="135"/>
      <c r="BZ432" s="135"/>
      <c r="CA432" s="135"/>
      <c r="CB432" s="135"/>
      <c r="CC432" s="135"/>
      <c r="CD432" s="135"/>
      <c r="CE432" s="135"/>
      <c r="CF432" s="135"/>
      <c r="CG432" s="135"/>
      <c r="CH432" s="135"/>
      <c r="CI432" s="135"/>
      <c r="CJ432" s="135"/>
      <c r="CK432" s="135"/>
      <c r="CL432" s="135"/>
      <c r="CM432" s="135"/>
      <c r="CN432" s="135"/>
      <c r="CO432" s="135"/>
      <c r="CP432" s="135"/>
      <c r="CQ432" s="135"/>
      <c r="CR432" s="135"/>
      <c r="CU432" s="36"/>
      <c r="CV432" s="36"/>
      <c r="CW432" s="36"/>
      <c r="CX432" s="36"/>
      <c r="CY432" s="36"/>
      <c r="CZ432" s="36"/>
      <c r="DA432" s="36"/>
      <c r="DB432" s="36"/>
      <c r="DC432" s="36"/>
      <c r="DD432" s="36"/>
      <c r="DE432" s="36"/>
      <c r="DF432" s="36"/>
      <c r="DG432" s="36"/>
      <c r="DH432" s="36"/>
      <c r="DI432" s="36"/>
      <c r="DJ432" s="36"/>
      <c r="DK432" s="36"/>
      <c r="DL432" s="36"/>
      <c r="DM432" s="36"/>
      <c r="DN432" s="36"/>
      <c r="DO432" s="36"/>
      <c r="DP432" s="36"/>
      <c r="DQ432" s="36"/>
      <c r="DR432" s="36"/>
      <c r="DS432" s="36"/>
      <c r="DT432" s="36"/>
      <c r="DU432" s="36"/>
      <c r="DV432" s="36"/>
      <c r="DW432" s="36"/>
      <c r="DX432" s="36"/>
      <c r="DY432" s="36"/>
      <c r="DZ432" s="36"/>
      <c r="EA432" s="36"/>
      <c r="EB432" s="36"/>
      <c r="EC432" s="36"/>
      <c r="ED432" s="36"/>
      <c r="EE432" s="36"/>
      <c r="EF432" s="36"/>
      <c r="EG432" s="36"/>
      <c r="EH432" s="36"/>
      <c r="EI432" s="36"/>
      <c r="EJ432" s="36"/>
      <c r="EK432" s="36"/>
      <c r="EL432" s="36"/>
      <c r="EM432" s="36"/>
      <c r="EN432" s="36"/>
    </row>
    <row r="433" spans="1:144">
      <c r="A433" s="36"/>
      <c r="B433" s="36"/>
      <c r="C433" s="144"/>
      <c r="D433" s="144"/>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c r="AA433" s="135"/>
      <c r="AB433" s="135"/>
      <c r="AC433" s="135"/>
      <c r="AD433" s="135"/>
      <c r="AE433" s="135"/>
      <c r="AF433" s="135"/>
      <c r="AG433" s="135"/>
      <c r="AH433" s="135"/>
      <c r="AI433" s="135"/>
      <c r="AJ433" s="135"/>
      <c r="AK433" s="135"/>
      <c r="AL433" s="135"/>
      <c r="AM433" s="135"/>
      <c r="AN433" s="135"/>
      <c r="AO433" s="135"/>
      <c r="AP433" s="135"/>
      <c r="AQ433" s="135"/>
      <c r="AR433" s="135"/>
      <c r="AS433" s="135"/>
      <c r="AT433" s="135"/>
      <c r="AU433" s="135"/>
      <c r="AV433" s="135"/>
      <c r="AW433" s="135"/>
      <c r="AX433" s="135"/>
      <c r="AY433" s="135"/>
      <c r="AZ433" s="135"/>
      <c r="BA433" s="135"/>
      <c r="BB433" s="135"/>
      <c r="BC433" s="135"/>
      <c r="BD433" s="135"/>
      <c r="BE433" s="135"/>
      <c r="BF433" s="135"/>
      <c r="BG433" s="135"/>
      <c r="BH433" s="135"/>
      <c r="BI433" s="135"/>
      <c r="BJ433" s="135"/>
      <c r="BK433" s="135"/>
      <c r="BL433" s="135"/>
      <c r="BM433" s="135"/>
      <c r="BN433" s="135"/>
      <c r="BO433" s="135"/>
      <c r="BP433" s="135"/>
      <c r="BQ433" s="135"/>
      <c r="BR433" s="135"/>
      <c r="BS433" s="135"/>
      <c r="BT433" s="135"/>
      <c r="BU433" s="135"/>
      <c r="BV433" s="135"/>
      <c r="BW433" s="135"/>
      <c r="BX433" s="135"/>
      <c r="BY433" s="135"/>
      <c r="BZ433" s="135"/>
      <c r="CA433" s="135"/>
      <c r="CB433" s="135"/>
      <c r="CC433" s="135"/>
      <c r="CD433" s="135"/>
      <c r="CE433" s="135"/>
      <c r="CF433" s="135"/>
      <c r="CG433" s="135"/>
      <c r="CH433" s="135"/>
      <c r="CI433" s="135"/>
      <c r="CJ433" s="135"/>
      <c r="CK433" s="135"/>
      <c r="CL433" s="135"/>
      <c r="CM433" s="135"/>
      <c r="CN433" s="135"/>
      <c r="CO433" s="135"/>
      <c r="CP433" s="135"/>
      <c r="CQ433" s="135"/>
      <c r="CR433" s="135"/>
      <c r="CU433" s="36"/>
      <c r="CV433" s="36"/>
      <c r="CW433" s="36"/>
      <c r="CX433" s="36"/>
      <c r="CY433" s="36"/>
      <c r="CZ433" s="36"/>
      <c r="DA433" s="36"/>
      <c r="DB433" s="36"/>
      <c r="DC433" s="36"/>
      <c r="DD433" s="36"/>
      <c r="DE433" s="36"/>
      <c r="DF433" s="36"/>
      <c r="DG433" s="36"/>
      <c r="DH433" s="36"/>
      <c r="DI433" s="36"/>
      <c r="DJ433" s="36"/>
      <c r="DK433" s="36"/>
      <c r="DL433" s="36"/>
      <c r="DM433" s="36"/>
      <c r="DN433" s="36"/>
      <c r="DO433" s="36"/>
      <c r="DP433" s="36"/>
      <c r="DQ433" s="36"/>
      <c r="DR433" s="36"/>
      <c r="DS433" s="36"/>
      <c r="DT433" s="36"/>
      <c r="DU433" s="36"/>
      <c r="DV433" s="36"/>
      <c r="DW433" s="36"/>
      <c r="DX433" s="36"/>
      <c r="DY433" s="36"/>
      <c r="DZ433" s="36"/>
      <c r="EA433" s="36"/>
      <c r="EB433" s="36"/>
      <c r="EC433" s="36"/>
      <c r="ED433" s="36"/>
      <c r="EE433" s="36"/>
      <c r="EF433" s="36"/>
      <c r="EG433" s="36"/>
      <c r="EH433" s="36"/>
      <c r="EI433" s="36"/>
      <c r="EJ433" s="36"/>
      <c r="EK433" s="36"/>
      <c r="EL433" s="36"/>
      <c r="EM433" s="36"/>
      <c r="EN433" s="36"/>
    </row>
    <row r="434" spans="1:144">
      <c r="A434" s="36"/>
      <c r="B434" s="36"/>
      <c r="C434" s="144"/>
      <c r="D434" s="144"/>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c r="AA434" s="135"/>
      <c r="AB434" s="135"/>
      <c r="AC434" s="135"/>
      <c r="AD434" s="135"/>
      <c r="AE434" s="135"/>
      <c r="AF434" s="135"/>
      <c r="AG434" s="135"/>
      <c r="AH434" s="135"/>
      <c r="AI434" s="135"/>
      <c r="AJ434" s="135"/>
      <c r="AK434" s="135"/>
      <c r="AL434" s="135"/>
      <c r="AM434" s="135"/>
      <c r="AN434" s="135"/>
      <c r="AO434" s="135"/>
      <c r="AP434" s="135"/>
      <c r="AQ434" s="135"/>
      <c r="AR434" s="135"/>
      <c r="AS434" s="135"/>
      <c r="AT434" s="135"/>
      <c r="AU434" s="135"/>
      <c r="AV434" s="135"/>
      <c r="AW434" s="135"/>
      <c r="AX434" s="135"/>
      <c r="AY434" s="135"/>
      <c r="AZ434" s="135"/>
      <c r="BA434" s="135"/>
      <c r="BB434" s="135"/>
      <c r="BC434" s="135"/>
      <c r="BD434" s="135"/>
      <c r="BE434" s="135"/>
      <c r="BF434" s="135"/>
      <c r="BG434" s="135"/>
      <c r="BH434" s="135"/>
      <c r="BI434" s="135"/>
      <c r="BJ434" s="135"/>
      <c r="BK434" s="135"/>
      <c r="BL434" s="135"/>
      <c r="BM434" s="135"/>
      <c r="BN434" s="135"/>
      <c r="BO434" s="135"/>
      <c r="BP434" s="135"/>
      <c r="BQ434" s="135"/>
      <c r="BR434" s="135"/>
      <c r="BS434" s="135"/>
      <c r="BT434" s="135"/>
      <c r="BU434" s="135"/>
      <c r="BV434" s="135"/>
      <c r="BW434" s="135"/>
      <c r="BX434" s="135"/>
      <c r="BY434" s="135"/>
      <c r="BZ434" s="135"/>
      <c r="CA434" s="135"/>
      <c r="CB434" s="135"/>
      <c r="CC434" s="135"/>
      <c r="CD434" s="135"/>
      <c r="CE434" s="135"/>
      <c r="CF434" s="135"/>
      <c r="CG434" s="135"/>
      <c r="CH434" s="135"/>
      <c r="CI434" s="135"/>
      <c r="CJ434" s="135"/>
      <c r="CK434" s="135"/>
      <c r="CL434" s="135"/>
      <c r="CM434" s="135"/>
      <c r="CN434" s="135"/>
      <c r="CO434" s="135"/>
      <c r="CP434" s="135"/>
      <c r="CQ434" s="135"/>
      <c r="CR434" s="135"/>
      <c r="CU434" s="36"/>
      <c r="CV434" s="36"/>
      <c r="CW434" s="36"/>
      <c r="CX434" s="36"/>
      <c r="CY434" s="36"/>
      <c r="CZ434" s="36"/>
      <c r="DA434" s="36"/>
      <c r="DB434" s="36"/>
      <c r="DC434" s="36"/>
      <c r="DD434" s="36"/>
      <c r="DE434" s="36"/>
      <c r="DF434" s="36"/>
      <c r="DG434" s="36"/>
      <c r="DH434" s="36"/>
      <c r="DI434" s="36"/>
      <c r="DJ434" s="36"/>
      <c r="DK434" s="36"/>
      <c r="DL434" s="36"/>
      <c r="DM434" s="36"/>
      <c r="DN434" s="36"/>
      <c r="DO434" s="36"/>
      <c r="DP434" s="36"/>
      <c r="DQ434" s="36"/>
      <c r="DR434" s="36"/>
      <c r="DS434" s="36"/>
      <c r="DT434" s="36"/>
      <c r="DU434" s="36"/>
      <c r="DV434" s="36"/>
      <c r="DW434" s="36"/>
      <c r="DX434" s="36"/>
      <c r="DY434" s="36"/>
      <c r="DZ434" s="36"/>
      <c r="EA434" s="36"/>
      <c r="EB434" s="36"/>
      <c r="EC434" s="36"/>
      <c r="ED434" s="36"/>
      <c r="EE434" s="36"/>
      <c r="EF434" s="36"/>
      <c r="EG434" s="36"/>
      <c r="EH434" s="36"/>
      <c r="EI434" s="36"/>
      <c r="EJ434" s="36"/>
      <c r="EK434" s="36"/>
      <c r="EL434" s="36"/>
      <c r="EM434" s="36"/>
      <c r="EN434" s="36"/>
    </row>
    <row r="435" spans="1:144">
      <c r="A435" s="36"/>
      <c r="B435" s="36"/>
      <c r="C435" s="144"/>
      <c r="D435" s="144"/>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c r="AJ435" s="135"/>
      <c r="AK435" s="135"/>
      <c r="AL435" s="135"/>
      <c r="AM435" s="135"/>
      <c r="AN435" s="135"/>
      <c r="AO435" s="135"/>
      <c r="AP435" s="135"/>
      <c r="AQ435" s="135"/>
      <c r="AR435" s="135"/>
      <c r="AS435" s="135"/>
      <c r="AT435" s="135"/>
      <c r="AU435" s="135"/>
      <c r="AV435" s="135"/>
      <c r="AW435" s="135"/>
      <c r="AX435" s="135"/>
      <c r="AY435" s="135"/>
      <c r="AZ435" s="135"/>
      <c r="BA435" s="135"/>
      <c r="BB435" s="135"/>
      <c r="BC435" s="135"/>
      <c r="BD435" s="135"/>
      <c r="BE435" s="135"/>
      <c r="BF435" s="135"/>
      <c r="BG435" s="135"/>
      <c r="BH435" s="135"/>
      <c r="BI435" s="135"/>
      <c r="BJ435" s="135"/>
      <c r="BK435" s="135"/>
      <c r="BL435" s="135"/>
      <c r="BM435" s="135"/>
      <c r="BN435" s="135"/>
      <c r="BO435" s="135"/>
      <c r="BP435" s="135"/>
      <c r="BQ435" s="135"/>
      <c r="BR435" s="135"/>
      <c r="BS435" s="135"/>
      <c r="BT435" s="135"/>
      <c r="BU435" s="135"/>
      <c r="BV435" s="135"/>
      <c r="BW435" s="135"/>
      <c r="BX435" s="135"/>
      <c r="BY435" s="135"/>
      <c r="BZ435" s="135"/>
      <c r="CA435" s="135"/>
      <c r="CB435" s="135"/>
      <c r="CC435" s="135"/>
      <c r="CD435" s="135"/>
      <c r="CE435" s="135"/>
      <c r="CF435" s="135"/>
      <c r="CG435" s="135"/>
      <c r="CH435" s="135"/>
      <c r="CI435" s="135"/>
      <c r="CJ435" s="135"/>
      <c r="CK435" s="135"/>
      <c r="CL435" s="135"/>
      <c r="CM435" s="135"/>
      <c r="CN435" s="135"/>
      <c r="CO435" s="135"/>
      <c r="CP435" s="135"/>
      <c r="CQ435" s="135"/>
      <c r="CR435" s="135"/>
      <c r="CU435" s="36"/>
      <c r="CV435" s="36"/>
      <c r="CW435" s="36"/>
      <c r="CX435" s="36"/>
      <c r="CY435" s="36"/>
      <c r="CZ435" s="36"/>
      <c r="DA435" s="36"/>
      <c r="DB435" s="36"/>
      <c r="DC435" s="36"/>
      <c r="DD435" s="36"/>
      <c r="DE435" s="36"/>
      <c r="DF435" s="36"/>
      <c r="DG435" s="36"/>
      <c r="DH435" s="36"/>
      <c r="DI435" s="36"/>
      <c r="DJ435" s="36"/>
      <c r="DK435" s="36"/>
      <c r="DL435" s="36"/>
      <c r="DM435" s="36"/>
      <c r="DN435" s="36"/>
      <c r="DO435" s="36"/>
      <c r="DP435" s="36"/>
      <c r="DQ435" s="36"/>
      <c r="DR435" s="36"/>
      <c r="DS435" s="36"/>
      <c r="DT435" s="36"/>
      <c r="DU435" s="36"/>
      <c r="DV435" s="36"/>
      <c r="DW435" s="36"/>
      <c r="DX435" s="36"/>
      <c r="DY435" s="36"/>
      <c r="DZ435" s="36"/>
      <c r="EA435" s="36"/>
      <c r="EB435" s="36"/>
      <c r="EC435" s="36"/>
      <c r="ED435" s="36"/>
      <c r="EE435" s="36"/>
      <c r="EF435" s="36"/>
      <c r="EG435" s="36"/>
      <c r="EH435" s="36"/>
      <c r="EI435" s="36"/>
      <c r="EJ435" s="36"/>
      <c r="EK435" s="36"/>
      <c r="EL435" s="36"/>
      <c r="EM435" s="36"/>
      <c r="EN435" s="36"/>
    </row>
    <row r="436" spans="1:144">
      <c r="A436" s="36"/>
      <c r="B436" s="36"/>
      <c r="C436" s="144"/>
      <c r="D436" s="144"/>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c r="AA436" s="135"/>
      <c r="AB436" s="135"/>
      <c r="AC436" s="135"/>
      <c r="AD436" s="135"/>
      <c r="AE436" s="135"/>
      <c r="AF436" s="135"/>
      <c r="AG436" s="135"/>
      <c r="AH436" s="135"/>
      <c r="AI436" s="135"/>
      <c r="AJ436" s="135"/>
      <c r="AK436" s="135"/>
      <c r="AL436" s="135"/>
      <c r="AM436" s="135"/>
      <c r="AN436" s="135"/>
      <c r="AO436" s="135"/>
      <c r="AP436" s="135"/>
      <c r="AQ436" s="135"/>
      <c r="AR436" s="135"/>
      <c r="AS436" s="135"/>
      <c r="AT436" s="135"/>
      <c r="AU436" s="135"/>
      <c r="AV436" s="135"/>
      <c r="AW436" s="135"/>
      <c r="AX436" s="135"/>
      <c r="AY436" s="135"/>
      <c r="AZ436" s="135"/>
      <c r="BA436" s="135"/>
      <c r="BB436" s="135"/>
      <c r="BC436" s="135"/>
      <c r="BD436" s="135"/>
      <c r="BE436" s="135"/>
      <c r="BF436" s="135"/>
      <c r="BG436" s="135"/>
      <c r="BH436" s="135"/>
      <c r="BI436" s="135"/>
      <c r="BJ436" s="135"/>
      <c r="BK436" s="135"/>
      <c r="BL436" s="135"/>
      <c r="BM436" s="135"/>
      <c r="BN436" s="135"/>
      <c r="BO436" s="135"/>
      <c r="BP436" s="135"/>
      <c r="BQ436" s="135"/>
      <c r="BR436" s="135"/>
      <c r="BS436" s="135"/>
      <c r="BT436" s="135"/>
      <c r="BU436" s="135"/>
      <c r="BV436" s="135"/>
      <c r="BW436" s="135"/>
      <c r="BX436" s="135"/>
      <c r="BY436" s="135"/>
      <c r="BZ436" s="135"/>
      <c r="CA436" s="135"/>
      <c r="CB436" s="135"/>
      <c r="CC436" s="135"/>
      <c r="CD436" s="135"/>
      <c r="CE436" s="135"/>
      <c r="CF436" s="135"/>
      <c r="CG436" s="135"/>
      <c r="CH436" s="135"/>
      <c r="CI436" s="135"/>
      <c r="CJ436" s="135"/>
      <c r="CK436" s="135"/>
      <c r="CL436" s="135"/>
      <c r="CM436" s="135"/>
      <c r="CN436" s="135"/>
      <c r="CO436" s="135"/>
      <c r="CP436" s="135"/>
      <c r="CQ436" s="135"/>
      <c r="CR436" s="135"/>
      <c r="CU436" s="36"/>
      <c r="CV436" s="36"/>
      <c r="CW436" s="36"/>
      <c r="CX436" s="36"/>
      <c r="CY436" s="36"/>
      <c r="CZ436" s="36"/>
      <c r="DA436" s="36"/>
      <c r="DB436" s="36"/>
      <c r="DC436" s="36"/>
      <c r="DD436" s="36"/>
      <c r="DE436" s="36"/>
      <c r="DF436" s="36"/>
      <c r="DG436" s="36"/>
      <c r="DH436" s="36"/>
      <c r="DI436" s="36"/>
      <c r="DJ436" s="36"/>
      <c r="DK436" s="36"/>
      <c r="DL436" s="36"/>
      <c r="DM436" s="36"/>
      <c r="DN436" s="36"/>
      <c r="DO436" s="36"/>
      <c r="DP436" s="36"/>
      <c r="DQ436" s="36"/>
      <c r="DR436" s="36"/>
      <c r="DS436" s="36"/>
      <c r="DT436" s="36"/>
      <c r="DU436" s="36"/>
      <c r="DV436" s="36"/>
      <c r="DW436" s="36"/>
      <c r="DX436" s="36"/>
      <c r="DY436" s="36"/>
      <c r="DZ436" s="36"/>
      <c r="EA436" s="36"/>
      <c r="EB436" s="36"/>
      <c r="EC436" s="36"/>
      <c r="ED436" s="36"/>
      <c r="EE436" s="36"/>
      <c r="EF436" s="36"/>
      <c r="EG436" s="36"/>
      <c r="EH436" s="36"/>
      <c r="EI436" s="36"/>
      <c r="EJ436" s="36"/>
      <c r="EK436" s="36"/>
      <c r="EL436" s="36"/>
      <c r="EM436" s="36"/>
      <c r="EN436" s="36"/>
    </row>
    <row r="437" spans="1:144">
      <c r="A437" s="36"/>
      <c r="B437" s="36"/>
      <c r="C437" s="144"/>
      <c r="D437" s="144"/>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c r="AA437" s="135"/>
      <c r="AB437" s="135"/>
      <c r="AC437" s="135"/>
      <c r="AD437" s="135"/>
      <c r="AE437" s="135"/>
      <c r="AF437" s="135"/>
      <c r="AG437" s="135"/>
      <c r="AH437" s="135"/>
      <c r="AI437" s="135"/>
      <c r="AJ437" s="135"/>
      <c r="AK437" s="135"/>
      <c r="AL437" s="135"/>
      <c r="AM437" s="135"/>
      <c r="AN437" s="135"/>
      <c r="AO437" s="135"/>
      <c r="AP437" s="135"/>
      <c r="AQ437" s="135"/>
      <c r="AR437" s="135"/>
      <c r="AS437" s="135"/>
      <c r="AT437" s="135"/>
      <c r="AU437" s="135"/>
      <c r="AV437" s="135"/>
      <c r="AW437" s="135"/>
      <c r="AX437" s="135"/>
      <c r="AY437" s="135"/>
      <c r="AZ437" s="135"/>
      <c r="BA437" s="135"/>
      <c r="BB437" s="135"/>
      <c r="BC437" s="135"/>
      <c r="BD437" s="135"/>
      <c r="BE437" s="135"/>
      <c r="BF437" s="135"/>
      <c r="BG437" s="135"/>
      <c r="BH437" s="135"/>
      <c r="BI437" s="135"/>
      <c r="BJ437" s="135"/>
      <c r="BK437" s="135"/>
      <c r="BL437" s="135"/>
      <c r="BM437" s="135"/>
      <c r="BN437" s="135"/>
      <c r="BO437" s="135"/>
      <c r="BP437" s="135"/>
      <c r="BQ437" s="135"/>
      <c r="BR437" s="135"/>
      <c r="BS437" s="135"/>
      <c r="BT437" s="135"/>
      <c r="BU437" s="135"/>
      <c r="BV437" s="135"/>
      <c r="BW437" s="135"/>
      <c r="BX437" s="135"/>
      <c r="BY437" s="135"/>
      <c r="BZ437" s="135"/>
      <c r="CA437" s="135"/>
      <c r="CB437" s="135"/>
      <c r="CC437" s="135"/>
      <c r="CD437" s="135"/>
      <c r="CE437" s="135"/>
      <c r="CF437" s="135"/>
      <c r="CG437" s="135"/>
      <c r="CH437" s="135"/>
      <c r="CI437" s="135"/>
      <c r="CJ437" s="135"/>
      <c r="CK437" s="135"/>
      <c r="CL437" s="135"/>
      <c r="CM437" s="135"/>
      <c r="CN437" s="135"/>
      <c r="CO437" s="135"/>
      <c r="CP437" s="135"/>
      <c r="CQ437" s="135"/>
      <c r="CR437" s="135"/>
      <c r="CU437" s="36"/>
      <c r="CV437" s="36"/>
      <c r="CW437" s="36"/>
      <c r="CX437" s="36"/>
      <c r="CY437" s="36"/>
      <c r="CZ437" s="36"/>
      <c r="DA437" s="36"/>
      <c r="DB437" s="36"/>
      <c r="DC437" s="36"/>
      <c r="DD437" s="36"/>
      <c r="DE437" s="36"/>
      <c r="DF437" s="36"/>
      <c r="DG437" s="36"/>
      <c r="DH437" s="36"/>
      <c r="DI437" s="36"/>
      <c r="DJ437" s="36"/>
      <c r="DK437" s="36"/>
      <c r="DL437" s="36"/>
      <c r="DM437" s="36"/>
      <c r="DN437" s="36"/>
      <c r="DO437" s="36"/>
      <c r="DP437" s="36"/>
      <c r="DQ437" s="36"/>
      <c r="DR437" s="36"/>
      <c r="DS437" s="36"/>
      <c r="DT437" s="36"/>
      <c r="DU437" s="36"/>
      <c r="DV437" s="36"/>
      <c r="DW437" s="36"/>
      <c r="DX437" s="36"/>
      <c r="DY437" s="36"/>
      <c r="DZ437" s="36"/>
      <c r="EA437" s="36"/>
      <c r="EB437" s="36"/>
      <c r="EC437" s="36"/>
      <c r="ED437" s="36"/>
      <c r="EE437" s="36"/>
      <c r="EF437" s="36"/>
      <c r="EG437" s="36"/>
      <c r="EH437" s="36"/>
      <c r="EI437" s="36"/>
      <c r="EJ437" s="36"/>
      <c r="EK437" s="36"/>
      <c r="EL437" s="36"/>
      <c r="EM437" s="36"/>
      <c r="EN437" s="36"/>
    </row>
    <row r="438" spans="1:144">
      <c r="A438" s="36"/>
      <c r="B438" s="36"/>
      <c r="C438" s="144"/>
      <c r="D438" s="144"/>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c r="AA438" s="135"/>
      <c r="AB438" s="135"/>
      <c r="AC438" s="135"/>
      <c r="AD438" s="135"/>
      <c r="AE438" s="135"/>
      <c r="AF438" s="135"/>
      <c r="AG438" s="135"/>
      <c r="AH438" s="135"/>
      <c r="AI438" s="135"/>
      <c r="AJ438" s="135"/>
      <c r="AK438" s="135"/>
      <c r="AL438" s="135"/>
      <c r="AM438" s="135"/>
      <c r="AN438" s="135"/>
      <c r="AO438" s="135"/>
      <c r="AP438" s="135"/>
      <c r="AQ438" s="135"/>
      <c r="AR438" s="135"/>
      <c r="AS438" s="135"/>
      <c r="AT438" s="135"/>
      <c r="AU438" s="135"/>
      <c r="AV438" s="135"/>
      <c r="AW438" s="135"/>
      <c r="AX438" s="135"/>
      <c r="AY438" s="135"/>
      <c r="AZ438" s="135"/>
      <c r="BA438" s="135"/>
      <c r="BB438" s="135"/>
      <c r="BC438" s="135"/>
      <c r="BD438" s="135"/>
      <c r="BE438" s="135"/>
      <c r="BF438" s="135"/>
      <c r="BG438" s="135"/>
      <c r="BH438" s="135"/>
      <c r="BI438" s="135"/>
      <c r="BJ438" s="135"/>
      <c r="BK438" s="135"/>
      <c r="BL438" s="135"/>
      <c r="BM438" s="135"/>
      <c r="BN438" s="135"/>
      <c r="BO438" s="135"/>
      <c r="BP438" s="135"/>
      <c r="BQ438" s="135"/>
      <c r="BR438" s="135"/>
      <c r="BS438" s="135"/>
      <c r="BT438" s="135"/>
      <c r="BU438" s="135"/>
      <c r="BV438" s="135"/>
      <c r="BW438" s="135"/>
      <c r="BX438" s="135"/>
      <c r="BY438" s="135"/>
      <c r="BZ438" s="135"/>
      <c r="CA438" s="135"/>
      <c r="CB438" s="135"/>
      <c r="CC438" s="135"/>
      <c r="CD438" s="135"/>
      <c r="CE438" s="135"/>
      <c r="CF438" s="135"/>
      <c r="CG438" s="135"/>
      <c r="CH438" s="135"/>
      <c r="CI438" s="135"/>
      <c r="CJ438" s="135"/>
      <c r="CK438" s="135"/>
      <c r="CL438" s="135"/>
      <c r="CM438" s="135"/>
      <c r="CN438" s="135"/>
      <c r="CO438" s="135"/>
      <c r="CP438" s="135"/>
      <c r="CQ438" s="135"/>
      <c r="CR438" s="135"/>
      <c r="CU438" s="36"/>
      <c r="CV438" s="36"/>
      <c r="CW438" s="36"/>
      <c r="CX438" s="36"/>
      <c r="CY438" s="36"/>
      <c r="CZ438" s="36"/>
      <c r="DA438" s="36"/>
      <c r="DB438" s="36"/>
      <c r="DC438" s="36"/>
      <c r="DD438" s="36"/>
      <c r="DE438" s="36"/>
      <c r="DF438" s="36"/>
      <c r="DG438" s="36"/>
      <c r="DH438" s="36"/>
      <c r="DI438" s="36"/>
      <c r="DJ438" s="36"/>
      <c r="DK438" s="36"/>
      <c r="DL438" s="36"/>
      <c r="DM438" s="36"/>
      <c r="DN438" s="36"/>
      <c r="DO438" s="36"/>
      <c r="DP438" s="36"/>
      <c r="DQ438" s="36"/>
      <c r="DR438" s="36"/>
      <c r="DS438" s="36"/>
      <c r="DT438" s="36"/>
      <c r="DU438" s="36"/>
      <c r="DV438" s="36"/>
      <c r="DW438" s="36"/>
      <c r="DX438" s="36"/>
      <c r="DY438" s="36"/>
      <c r="DZ438" s="36"/>
      <c r="EA438" s="36"/>
      <c r="EB438" s="36"/>
      <c r="EC438" s="36"/>
      <c r="ED438" s="36"/>
      <c r="EE438" s="36"/>
      <c r="EF438" s="36"/>
      <c r="EG438" s="36"/>
      <c r="EH438" s="36"/>
      <c r="EI438" s="36"/>
      <c r="EJ438" s="36"/>
      <c r="EK438" s="36"/>
      <c r="EL438" s="36"/>
      <c r="EM438" s="36"/>
      <c r="EN438" s="36"/>
    </row>
    <row r="439" spans="1:144">
      <c r="A439" s="36"/>
      <c r="B439" s="36"/>
      <c r="C439" s="144"/>
      <c r="D439" s="144"/>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c r="AA439" s="135"/>
      <c r="AB439" s="135"/>
      <c r="AC439" s="135"/>
      <c r="AD439" s="135"/>
      <c r="AE439" s="135"/>
      <c r="AF439" s="135"/>
      <c r="AG439" s="135"/>
      <c r="AH439" s="135"/>
      <c r="AI439" s="135"/>
      <c r="AJ439" s="135"/>
      <c r="AK439" s="135"/>
      <c r="AL439" s="135"/>
      <c r="AM439" s="135"/>
      <c r="AN439" s="135"/>
      <c r="AO439" s="135"/>
      <c r="AP439" s="135"/>
      <c r="AQ439" s="135"/>
      <c r="AR439" s="135"/>
      <c r="AS439" s="135"/>
      <c r="AT439" s="135"/>
      <c r="AU439" s="135"/>
      <c r="AV439" s="135"/>
      <c r="AW439" s="135"/>
      <c r="AX439" s="135"/>
      <c r="AY439" s="135"/>
      <c r="AZ439" s="135"/>
      <c r="BA439" s="135"/>
      <c r="BB439" s="135"/>
      <c r="BC439" s="135"/>
      <c r="BD439" s="135"/>
      <c r="BE439" s="135"/>
      <c r="BF439" s="135"/>
      <c r="BG439" s="135"/>
      <c r="BH439" s="135"/>
      <c r="BI439" s="135"/>
      <c r="BJ439" s="135"/>
      <c r="BK439" s="135"/>
      <c r="BL439" s="135"/>
      <c r="BM439" s="135"/>
      <c r="BN439" s="135"/>
      <c r="BO439" s="135"/>
      <c r="BP439" s="135"/>
      <c r="BQ439" s="135"/>
      <c r="BR439" s="135"/>
      <c r="BS439" s="135"/>
      <c r="BT439" s="135"/>
      <c r="BU439" s="135"/>
      <c r="BV439" s="135"/>
      <c r="BW439" s="135"/>
      <c r="BX439" s="135"/>
      <c r="BY439" s="135"/>
      <c r="BZ439" s="135"/>
      <c r="CA439" s="135"/>
      <c r="CB439" s="135"/>
      <c r="CC439" s="135"/>
      <c r="CD439" s="135"/>
      <c r="CE439" s="135"/>
      <c r="CF439" s="135"/>
      <c r="CG439" s="135"/>
      <c r="CH439" s="135"/>
      <c r="CI439" s="135"/>
      <c r="CJ439" s="135"/>
      <c r="CK439" s="135"/>
      <c r="CL439" s="135"/>
      <c r="CM439" s="135"/>
      <c r="CN439" s="135"/>
      <c r="CO439" s="135"/>
      <c r="CP439" s="135"/>
      <c r="CQ439" s="135"/>
      <c r="CR439" s="135"/>
      <c r="CU439" s="36"/>
      <c r="CV439" s="36"/>
      <c r="CW439" s="36"/>
      <c r="CX439" s="36"/>
      <c r="CY439" s="36"/>
      <c r="CZ439" s="36"/>
      <c r="DA439" s="36"/>
      <c r="DB439" s="36"/>
      <c r="DC439" s="36"/>
      <c r="DD439" s="36"/>
      <c r="DE439" s="36"/>
      <c r="DF439" s="36"/>
      <c r="DG439" s="36"/>
      <c r="DH439" s="36"/>
      <c r="DI439" s="36"/>
      <c r="DJ439" s="36"/>
      <c r="DK439" s="36"/>
      <c r="DL439" s="36"/>
      <c r="DM439" s="36"/>
      <c r="DN439" s="36"/>
      <c r="DO439" s="36"/>
      <c r="DP439" s="36"/>
      <c r="DQ439" s="36"/>
      <c r="DR439" s="36"/>
      <c r="DS439" s="36"/>
      <c r="DT439" s="36"/>
      <c r="DU439" s="36"/>
      <c r="DV439" s="36"/>
      <c r="DW439" s="36"/>
      <c r="DX439" s="36"/>
      <c r="DY439" s="36"/>
      <c r="DZ439" s="36"/>
      <c r="EA439" s="36"/>
      <c r="EB439" s="36"/>
      <c r="EC439" s="36"/>
      <c r="ED439" s="36"/>
      <c r="EE439" s="36"/>
      <c r="EF439" s="36"/>
      <c r="EG439" s="36"/>
      <c r="EH439" s="36"/>
      <c r="EI439" s="36"/>
      <c r="EJ439" s="36"/>
      <c r="EK439" s="36"/>
      <c r="EL439" s="36"/>
      <c r="EM439" s="36"/>
      <c r="EN439" s="36"/>
    </row>
    <row r="440" spans="1:144">
      <c r="A440" s="36"/>
      <c r="B440" s="36"/>
      <c r="C440" s="144"/>
      <c r="D440" s="144"/>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c r="AA440" s="135"/>
      <c r="AB440" s="135"/>
      <c r="AC440" s="135"/>
      <c r="AD440" s="135"/>
      <c r="AE440" s="135"/>
      <c r="AF440" s="135"/>
      <c r="AG440" s="135"/>
      <c r="AH440" s="135"/>
      <c r="AI440" s="135"/>
      <c r="AJ440" s="135"/>
      <c r="AK440" s="135"/>
      <c r="AL440" s="135"/>
      <c r="AM440" s="135"/>
      <c r="AN440" s="135"/>
      <c r="AO440" s="135"/>
      <c r="AP440" s="135"/>
      <c r="AQ440" s="135"/>
      <c r="AR440" s="135"/>
      <c r="AS440" s="135"/>
      <c r="AT440" s="135"/>
      <c r="AU440" s="135"/>
      <c r="AV440" s="135"/>
      <c r="AW440" s="135"/>
      <c r="AX440" s="135"/>
      <c r="AY440" s="135"/>
      <c r="AZ440" s="135"/>
      <c r="BA440" s="135"/>
      <c r="BB440" s="135"/>
      <c r="BC440" s="135"/>
      <c r="BD440" s="135"/>
      <c r="BE440" s="135"/>
      <c r="BF440" s="135"/>
      <c r="BG440" s="135"/>
      <c r="BH440" s="135"/>
      <c r="BI440" s="135"/>
      <c r="BJ440" s="135"/>
      <c r="BK440" s="135"/>
      <c r="BL440" s="135"/>
      <c r="BM440" s="135"/>
      <c r="BN440" s="135"/>
      <c r="BO440" s="135"/>
      <c r="BP440" s="135"/>
      <c r="BQ440" s="135"/>
      <c r="BR440" s="135"/>
      <c r="BS440" s="135"/>
      <c r="BT440" s="135"/>
      <c r="BU440" s="135"/>
      <c r="BV440" s="135"/>
      <c r="BW440" s="135"/>
      <c r="BX440" s="135"/>
      <c r="BY440" s="135"/>
      <c r="BZ440" s="135"/>
      <c r="CA440" s="135"/>
      <c r="CB440" s="135"/>
      <c r="CC440" s="135"/>
      <c r="CD440" s="135"/>
      <c r="CE440" s="135"/>
      <c r="CF440" s="135"/>
      <c r="CG440" s="135"/>
      <c r="CH440" s="135"/>
      <c r="CI440" s="135"/>
      <c r="CJ440" s="135"/>
      <c r="CK440" s="135"/>
      <c r="CL440" s="135"/>
      <c r="CM440" s="135"/>
      <c r="CN440" s="135"/>
      <c r="CO440" s="135"/>
      <c r="CP440" s="135"/>
      <c r="CQ440" s="135"/>
      <c r="CR440" s="135"/>
      <c r="CU440" s="36"/>
      <c r="CV440" s="36"/>
      <c r="CW440" s="36"/>
      <c r="CX440" s="36"/>
      <c r="CY440" s="36"/>
      <c r="CZ440" s="36"/>
      <c r="DA440" s="36"/>
      <c r="DB440" s="36"/>
      <c r="DC440" s="36"/>
      <c r="DD440" s="36"/>
      <c r="DE440" s="36"/>
      <c r="DF440" s="36"/>
      <c r="DG440" s="36"/>
      <c r="DH440" s="36"/>
      <c r="DI440" s="36"/>
      <c r="DJ440" s="36"/>
      <c r="DK440" s="36"/>
      <c r="DL440" s="36"/>
      <c r="DM440" s="36"/>
      <c r="DN440" s="36"/>
      <c r="DO440" s="36"/>
      <c r="DP440" s="36"/>
      <c r="DQ440" s="36"/>
      <c r="DR440" s="36"/>
      <c r="DS440" s="36"/>
      <c r="DT440" s="36"/>
      <c r="DU440" s="36"/>
      <c r="DV440" s="36"/>
      <c r="DW440" s="36"/>
      <c r="DX440" s="36"/>
      <c r="DY440" s="36"/>
      <c r="DZ440" s="36"/>
      <c r="EA440" s="36"/>
      <c r="EB440" s="36"/>
      <c r="EC440" s="36"/>
      <c r="ED440" s="36"/>
      <c r="EE440" s="36"/>
      <c r="EF440" s="36"/>
      <c r="EG440" s="36"/>
      <c r="EH440" s="36"/>
      <c r="EI440" s="36"/>
      <c r="EJ440" s="36"/>
      <c r="EK440" s="36"/>
      <c r="EL440" s="36"/>
      <c r="EM440" s="36"/>
      <c r="EN440" s="36"/>
    </row>
    <row r="441" spans="1:144">
      <c r="A441" s="36"/>
      <c r="B441" s="36"/>
      <c r="C441" s="144"/>
      <c r="D441" s="144"/>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c r="AU441" s="135"/>
      <c r="AV441" s="135"/>
      <c r="AW441" s="135"/>
      <c r="AX441" s="135"/>
      <c r="AY441" s="135"/>
      <c r="AZ441" s="135"/>
      <c r="BA441" s="135"/>
      <c r="BB441" s="135"/>
      <c r="BC441" s="135"/>
      <c r="BD441" s="135"/>
      <c r="BE441" s="135"/>
      <c r="BF441" s="135"/>
      <c r="BG441" s="135"/>
      <c r="BH441" s="135"/>
      <c r="BI441" s="135"/>
      <c r="BJ441" s="135"/>
      <c r="BK441" s="135"/>
      <c r="BL441" s="135"/>
      <c r="BM441" s="135"/>
      <c r="BN441" s="135"/>
      <c r="BO441" s="135"/>
      <c r="BP441" s="135"/>
      <c r="BQ441" s="135"/>
      <c r="BR441" s="135"/>
      <c r="BS441" s="135"/>
      <c r="BT441" s="135"/>
      <c r="BU441" s="135"/>
      <c r="BV441" s="135"/>
      <c r="BW441" s="135"/>
      <c r="BX441" s="135"/>
      <c r="BY441" s="135"/>
      <c r="BZ441" s="135"/>
      <c r="CA441" s="135"/>
      <c r="CB441" s="135"/>
      <c r="CC441" s="135"/>
      <c r="CD441" s="135"/>
      <c r="CE441" s="135"/>
      <c r="CF441" s="135"/>
      <c r="CG441" s="135"/>
      <c r="CH441" s="135"/>
      <c r="CI441" s="135"/>
      <c r="CJ441" s="135"/>
      <c r="CK441" s="135"/>
      <c r="CL441" s="135"/>
      <c r="CM441" s="135"/>
      <c r="CN441" s="135"/>
      <c r="CO441" s="135"/>
      <c r="CP441" s="135"/>
      <c r="CQ441" s="135"/>
      <c r="CR441" s="135"/>
      <c r="CU441" s="36"/>
      <c r="CV441" s="36"/>
      <c r="CW441" s="36"/>
      <c r="CX441" s="36"/>
      <c r="CY441" s="36"/>
      <c r="CZ441" s="36"/>
      <c r="DA441" s="36"/>
      <c r="DB441" s="36"/>
      <c r="DC441" s="36"/>
      <c r="DD441" s="36"/>
      <c r="DE441" s="36"/>
      <c r="DF441" s="36"/>
      <c r="DG441" s="36"/>
      <c r="DH441" s="36"/>
      <c r="DI441" s="36"/>
      <c r="DJ441" s="36"/>
      <c r="DK441" s="36"/>
      <c r="DL441" s="36"/>
      <c r="DM441" s="36"/>
      <c r="DN441" s="36"/>
      <c r="DO441" s="36"/>
      <c r="DP441" s="36"/>
      <c r="DQ441" s="36"/>
      <c r="DR441" s="36"/>
      <c r="DS441" s="36"/>
      <c r="DT441" s="36"/>
      <c r="DU441" s="36"/>
      <c r="DV441" s="36"/>
      <c r="DW441" s="36"/>
      <c r="DX441" s="36"/>
      <c r="DY441" s="36"/>
      <c r="DZ441" s="36"/>
      <c r="EA441" s="36"/>
      <c r="EB441" s="36"/>
      <c r="EC441" s="36"/>
      <c r="ED441" s="36"/>
      <c r="EE441" s="36"/>
      <c r="EF441" s="36"/>
      <c r="EG441" s="36"/>
      <c r="EH441" s="36"/>
      <c r="EI441" s="36"/>
      <c r="EJ441" s="36"/>
      <c r="EK441" s="36"/>
      <c r="EL441" s="36"/>
      <c r="EM441" s="36"/>
      <c r="EN441" s="36"/>
    </row>
    <row r="442" spans="1:144">
      <c r="A442" s="36"/>
      <c r="B442" s="36"/>
      <c r="C442" s="144"/>
      <c r="D442" s="144"/>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c r="AA442" s="135"/>
      <c r="AB442" s="135"/>
      <c r="AC442" s="135"/>
      <c r="AD442" s="135"/>
      <c r="AE442" s="135"/>
      <c r="AF442" s="135"/>
      <c r="AG442" s="135"/>
      <c r="AH442" s="135"/>
      <c r="AI442" s="135"/>
      <c r="AJ442" s="135"/>
      <c r="AK442" s="135"/>
      <c r="AL442" s="135"/>
      <c r="AM442" s="135"/>
      <c r="AN442" s="135"/>
      <c r="AO442" s="135"/>
      <c r="AP442" s="135"/>
      <c r="AQ442" s="135"/>
      <c r="AR442" s="135"/>
      <c r="AS442" s="135"/>
      <c r="AT442" s="135"/>
      <c r="AU442" s="135"/>
      <c r="AV442" s="135"/>
      <c r="AW442" s="135"/>
      <c r="AX442" s="135"/>
      <c r="AY442" s="135"/>
      <c r="AZ442" s="135"/>
      <c r="BA442" s="135"/>
      <c r="BB442" s="135"/>
      <c r="BC442" s="135"/>
      <c r="BD442" s="135"/>
      <c r="BE442" s="135"/>
      <c r="BF442" s="135"/>
      <c r="BG442" s="135"/>
      <c r="BH442" s="135"/>
      <c r="BI442" s="135"/>
      <c r="BJ442" s="135"/>
      <c r="BK442" s="135"/>
      <c r="BL442" s="135"/>
      <c r="BM442" s="135"/>
      <c r="BN442" s="135"/>
      <c r="BO442" s="135"/>
      <c r="BP442" s="135"/>
      <c r="BQ442" s="135"/>
      <c r="BR442" s="135"/>
      <c r="BS442" s="135"/>
      <c r="BT442" s="135"/>
      <c r="BU442" s="135"/>
      <c r="BV442" s="135"/>
      <c r="BW442" s="135"/>
      <c r="BX442" s="135"/>
      <c r="BY442" s="135"/>
      <c r="BZ442" s="135"/>
      <c r="CA442" s="135"/>
      <c r="CB442" s="135"/>
      <c r="CC442" s="135"/>
      <c r="CD442" s="135"/>
      <c r="CE442" s="135"/>
      <c r="CF442" s="135"/>
      <c r="CG442" s="135"/>
      <c r="CH442" s="135"/>
      <c r="CI442" s="135"/>
      <c r="CJ442" s="135"/>
      <c r="CK442" s="135"/>
      <c r="CL442" s="135"/>
      <c r="CM442" s="135"/>
      <c r="CN442" s="135"/>
      <c r="CO442" s="135"/>
      <c r="CP442" s="135"/>
      <c r="CQ442" s="135"/>
      <c r="CR442" s="135"/>
      <c r="CU442" s="36"/>
      <c r="CV442" s="36"/>
      <c r="CW442" s="36"/>
      <c r="CX442" s="36"/>
      <c r="CY442" s="36"/>
      <c r="CZ442" s="36"/>
      <c r="DA442" s="36"/>
      <c r="DB442" s="36"/>
      <c r="DC442" s="36"/>
      <c r="DD442" s="36"/>
      <c r="DE442" s="36"/>
      <c r="DF442" s="36"/>
      <c r="DG442" s="36"/>
      <c r="DH442" s="36"/>
      <c r="DI442" s="36"/>
      <c r="DJ442" s="36"/>
      <c r="DK442" s="36"/>
      <c r="DL442" s="36"/>
      <c r="DM442" s="36"/>
      <c r="DN442" s="36"/>
      <c r="DO442" s="36"/>
      <c r="DP442" s="36"/>
      <c r="DQ442" s="36"/>
      <c r="DR442" s="36"/>
      <c r="DS442" s="36"/>
      <c r="DT442" s="36"/>
      <c r="DU442" s="36"/>
      <c r="DV442" s="36"/>
      <c r="DW442" s="36"/>
      <c r="DX442" s="36"/>
      <c r="DY442" s="36"/>
      <c r="DZ442" s="36"/>
      <c r="EA442" s="36"/>
      <c r="EB442" s="36"/>
      <c r="EC442" s="36"/>
      <c r="ED442" s="36"/>
      <c r="EE442" s="36"/>
      <c r="EF442" s="36"/>
      <c r="EG442" s="36"/>
      <c r="EH442" s="36"/>
      <c r="EI442" s="36"/>
      <c r="EJ442" s="36"/>
      <c r="EK442" s="36"/>
      <c r="EL442" s="36"/>
      <c r="EM442" s="36"/>
      <c r="EN442" s="36"/>
    </row>
    <row r="443" spans="1:144">
      <c r="A443" s="36"/>
      <c r="B443" s="36"/>
      <c r="C443" s="144"/>
      <c r="D443" s="144"/>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c r="AA443" s="135"/>
      <c r="AB443" s="135"/>
      <c r="AC443" s="135"/>
      <c r="AD443" s="135"/>
      <c r="AE443" s="135"/>
      <c r="AF443" s="135"/>
      <c r="AG443" s="135"/>
      <c r="AH443" s="135"/>
      <c r="AI443" s="135"/>
      <c r="AJ443" s="135"/>
      <c r="AK443" s="135"/>
      <c r="AL443" s="135"/>
      <c r="AM443" s="135"/>
      <c r="AN443" s="135"/>
      <c r="AO443" s="135"/>
      <c r="AP443" s="135"/>
      <c r="AQ443" s="135"/>
      <c r="AR443" s="135"/>
      <c r="AS443" s="135"/>
      <c r="AT443" s="135"/>
      <c r="AU443" s="135"/>
      <c r="AV443" s="135"/>
      <c r="AW443" s="135"/>
      <c r="AX443" s="135"/>
      <c r="AY443" s="135"/>
      <c r="AZ443" s="135"/>
      <c r="BA443" s="135"/>
      <c r="BB443" s="135"/>
      <c r="BC443" s="135"/>
      <c r="BD443" s="135"/>
      <c r="BE443" s="135"/>
      <c r="BF443" s="135"/>
      <c r="BG443" s="135"/>
      <c r="BH443" s="135"/>
      <c r="BI443" s="135"/>
      <c r="BJ443" s="135"/>
      <c r="BK443" s="135"/>
      <c r="BL443" s="135"/>
      <c r="BM443" s="135"/>
      <c r="BN443" s="135"/>
      <c r="BO443" s="135"/>
      <c r="BP443" s="135"/>
      <c r="BQ443" s="135"/>
      <c r="BR443" s="135"/>
      <c r="BS443" s="135"/>
      <c r="BT443" s="135"/>
      <c r="BU443" s="135"/>
      <c r="BV443" s="135"/>
      <c r="BW443" s="135"/>
      <c r="BX443" s="135"/>
      <c r="BY443" s="135"/>
      <c r="BZ443" s="135"/>
      <c r="CA443" s="135"/>
      <c r="CB443" s="135"/>
      <c r="CC443" s="135"/>
      <c r="CD443" s="135"/>
      <c r="CE443" s="135"/>
      <c r="CF443" s="135"/>
      <c r="CG443" s="135"/>
      <c r="CH443" s="135"/>
      <c r="CI443" s="135"/>
      <c r="CJ443" s="135"/>
      <c r="CK443" s="135"/>
      <c r="CL443" s="135"/>
      <c r="CM443" s="135"/>
      <c r="CN443" s="135"/>
      <c r="CO443" s="135"/>
      <c r="CP443" s="135"/>
      <c r="CQ443" s="135"/>
      <c r="CR443" s="135"/>
      <c r="CU443" s="36"/>
      <c r="CV443" s="36"/>
      <c r="CW443" s="36"/>
      <c r="CX443" s="36"/>
      <c r="CY443" s="36"/>
      <c r="CZ443" s="36"/>
      <c r="DA443" s="36"/>
      <c r="DB443" s="36"/>
      <c r="DC443" s="36"/>
      <c r="DD443" s="36"/>
      <c r="DE443" s="36"/>
      <c r="DF443" s="36"/>
      <c r="DG443" s="36"/>
      <c r="DH443" s="36"/>
      <c r="DI443" s="36"/>
      <c r="DJ443" s="36"/>
      <c r="DK443" s="36"/>
      <c r="DL443" s="36"/>
      <c r="DM443" s="36"/>
      <c r="DN443" s="36"/>
      <c r="DO443" s="36"/>
      <c r="DP443" s="36"/>
      <c r="DQ443" s="36"/>
      <c r="DR443" s="36"/>
      <c r="DS443" s="36"/>
      <c r="DT443" s="36"/>
      <c r="DU443" s="36"/>
      <c r="DV443" s="36"/>
      <c r="DW443" s="36"/>
      <c r="DX443" s="36"/>
      <c r="DY443" s="36"/>
      <c r="DZ443" s="36"/>
      <c r="EA443" s="36"/>
      <c r="EB443" s="36"/>
      <c r="EC443" s="36"/>
      <c r="ED443" s="36"/>
      <c r="EE443" s="36"/>
      <c r="EF443" s="36"/>
      <c r="EG443" s="36"/>
      <c r="EH443" s="36"/>
      <c r="EI443" s="36"/>
      <c r="EJ443" s="36"/>
      <c r="EK443" s="36"/>
      <c r="EL443" s="36"/>
      <c r="EM443" s="36"/>
      <c r="EN443" s="36"/>
    </row>
    <row r="444" spans="1:144">
      <c r="A444" s="36"/>
      <c r="B444" s="36"/>
      <c r="C444" s="144"/>
      <c r="D444" s="144"/>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c r="AA444" s="135"/>
      <c r="AB444" s="135"/>
      <c r="AC444" s="135"/>
      <c r="AD444" s="135"/>
      <c r="AE444" s="135"/>
      <c r="AF444" s="135"/>
      <c r="AG444" s="135"/>
      <c r="AH444" s="135"/>
      <c r="AI444" s="135"/>
      <c r="AJ444" s="135"/>
      <c r="AK444" s="135"/>
      <c r="AL444" s="135"/>
      <c r="AM444" s="135"/>
      <c r="AN444" s="135"/>
      <c r="AO444" s="135"/>
      <c r="AP444" s="135"/>
      <c r="AQ444" s="135"/>
      <c r="AR444" s="135"/>
      <c r="AS444" s="135"/>
      <c r="AT444" s="135"/>
      <c r="AU444" s="135"/>
      <c r="AV444" s="135"/>
      <c r="AW444" s="135"/>
      <c r="AX444" s="135"/>
      <c r="AY444" s="135"/>
      <c r="AZ444" s="135"/>
      <c r="BA444" s="135"/>
      <c r="BB444" s="135"/>
      <c r="BC444" s="135"/>
      <c r="BD444" s="135"/>
      <c r="BE444" s="135"/>
      <c r="BF444" s="135"/>
      <c r="BG444" s="135"/>
      <c r="BH444" s="135"/>
      <c r="BI444" s="135"/>
      <c r="BJ444" s="135"/>
      <c r="BK444" s="135"/>
      <c r="BL444" s="135"/>
      <c r="BM444" s="135"/>
      <c r="BN444" s="135"/>
      <c r="BO444" s="135"/>
      <c r="BP444" s="135"/>
      <c r="BQ444" s="135"/>
      <c r="BR444" s="135"/>
      <c r="BS444" s="135"/>
      <c r="BT444" s="135"/>
      <c r="BU444" s="135"/>
      <c r="BV444" s="135"/>
      <c r="BW444" s="135"/>
      <c r="BX444" s="135"/>
      <c r="BY444" s="135"/>
      <c r="BZ444" s="135"/>
      <c r="CA444" s="135"/>
      <c r="CB444" s="135"/>
      <c r="CC444" s="135"/>
      <c r="CD444" s="135"/>
      <c r="CE444" s="135"/>
      <c r="CF444" s="135"/>
      <c r="CG444" s="135"/>
      <c r="CH444" s="135"/>
      <c r="CI444" s="135"/>
      <c r="CJ444" s="135"/>
      <c r="CK444" s="135"/>
      <c r="CL444" s="135"/>
      <c r="CM444" s="135"/>
      <c r="CN444" s="135"/>
      <c r="CO444" s="135"/>
      <c r="CP444" s="135"/>
      <c r="CQ444" s="135"/>
      <c r="CR444" s="135"/>
      <c r="CU444" s="36"/>
      <c r="CV444" s="36"/>
      <c r="CW444" s="36"/>
      <c r="CX444" s="36"/>
      <c r="CY444" s="36"/>
      <c r="CZ444" s="36"/>
      <c r="DA444" s="36"/>
      <c r="DB444" s="36"/>
      <c r="DC444" s="36"/>
      <c r="DD444" s="36"/>
      <c r="DE444" s="36"/>
      <c r="DF444" s="36"/>
      <c r="DG444" s="36"/>
      <c r="DH444" s="36"/>
      <c r="DI444" s="36"/>
      <c r="DJ444" s="36"/>
      <c r="DK444" s="36"/>
      <c r="DL444" s="36"/>
      <c r="DM444" s="36"/>
      <c r="DN444" s="36"/>
      <c r="DO444" s="36"/>
      <c r="DP444" s="36"/>
      <c r="DQ444" s="36"/>
      <c r="DR444" s="36"/>
      <c r="DS444" s="36"/>
      <c r="DT444" s="36"/>
      <c r="DU444" s="36"/>
      <c r="DV444" s="36"/>
      <c r="DW444" s="36"/>
      <c r="DX444" s="36"/>
      <c r="DY444" s="36"/>
      <c r="DZ444" s="36"/>
      <c r="EA444" s="36"/>
      <c r="EB444" s="36"/>
      <c r="EC444" s="36"/>
      <c r="ED444" s="36"/>
      <c r="EE444" s="36"/>
      <c r="EF444" s="36"/>
      <c r="EG444" s="36"/>
      <c r="EH444" s="36"/>
      <c r="EI444" s="36"/>
      <c r="EJ444" s="36"/>
      <c r="EK444" s="36"/>
      <c r="EL444" s="36"/>
      <c r="EM444" s="36"/>
      <c r="EN444" s="36"/>
    </row>
    <row r="445" spans="1:144">
      <c r="A445" s="36"/>
      <c r="B445" s="36"/>
      <c r="C445" s="144"/>
      <c r="D445" s="144"/>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c r="AA445" s="135"/>
      <c r="AB445" s="135"/>
      <c r="AC445" s="135"/>
      <c r="AD445" s="135"/>
      <c r="AE445" s="135"/>
      <c r="AF445" s="135"/>
      <c r="AG445" s="135"/>
      <c r="AH445" s="135"/>
      <c r="AI445" s="135"/>
      <c r="AJ445" s="135"/>
      <c r="AK445" s="135"/>
      <c r="AL445" s="135"/>
      <c r="AM445" s="135"/>
      <c r="AN445" s="135"/>
      <c r="AO445" s="135"/>
      <c r="AP445" s="135"/>
      <c r="AQ445" s="135"/>
      <c r="AR445" s="135"/>
      <c r="AS445" s="135"/>
      <c r="AT445" s="135"/>
      <c r="AU445" s="135"/>
      <c r="AV445" s="135"/>
      <c r="AW445" s="135"/>
      <c r="AX445" s="135"/>
      <c r="AY445" s="135"/>
      <c r="AZ445" s="135"/>
      <c r="BA445" s="135"/>
      <c r="BB445" s="135"/>
      <c r="BC445" s="135"/>
      <c r="BD445" s="135"/>
      <c r="BE445" s="135"/>
      <c r="BF445" s="135"/>
      <c r="BG445" s="135"/>
      <c r="BH445" s="135"/>
      <c r="BI445" s="135"/>
      <c r="BJ445" s="135"/>
      <c r="BK445" s="135"/>
      <c r="BL445" s="135"/>
      <c r="BM445" s="135"/>
      <c r="BN445" s="135"/>
      <c r="BO445" s="135"/>
      <c r="BP445" s="135"/>
      <c r="BQ445" s="135"/>
      <c r="BR445" s="135"/>
      <c r="BS445" s="135"/>
      <c r="BT445" s="135"/>
      <c r="BU445" s="135"/>
      <c r="BV445" s="135"/>
      <c r="BW445" s="135"/>
      <c r="BX445" s="135"/>
      <c r="BY445" s="135"/>
      <c r="BZ445" s="135"/>
      <c r="CA445" s="135"/>
      <c r="CB445" s="135"/>
      <c r="CC445" s="135"/>
      <c r="CD445" s="135"/>
      <c r="CE445" s="135"/>
      <c r="CF445" s="135"/>
      <c r="CG445" s="135"/>
      <c r="CH445" s="135"/>
      <c r="CI445" s="135"/>
      <c r="CJ445" s="135"/>
      <c r="CK445" s="135"/>
      <c r="CL445" s="135"/>
      <c r="CM445" s="135"/>
      <c r="CN445" s="135"/>
      <c r="CO445" s="135"/>
      <c r="CP445" s="135"/>
      <c r="CQ445" s="135"/>
      <c r="CR445" s="135"/>
      <c r="CU445" s="36"/>
      <c r="CV445" s="36"/>
      <c r="CW445" s="36"/>
      <c r="CX445" s="36"/>
      <c r="CY445" s="36"/>
      <c r="CZ445" s="36"/>
      <c r="DA445" s="36"/>
      <c r="DB445" s="36"/>
      <c r="DC445" s="36"/>
      <c r="DD445" s="36"/>
      <c r="DE445" s="36"/>
      <c r="DF445" s="36"/>
      <c r="DG445" s="36"/>
      <c r="DH445" s="36"/>
      <c r="DI445" s="36"/>
      <c r="DJ445" s="36"/>
      <c r="DK445" s="36"/>
      <c r="DL445" s="36"/>
      <c r="DM445" s="36"/>
      <c r="DN445" s="36"/>
      <c r="DO445" s="36"/>
      <c r="DP445" s="36"/>
      <c r="DQ445" s="36"/>
      <c r="DR445" s="36"/>
      <c r="DS445" s="36"/>
      <c r="DT445" s="36"/>
      <c r="DU445" s="36"/>
      <c r="DV445" s="36"/>
      <c r="DW445" s="36"/>
      <c r="DX445" s="36"/>
      <c r="DY445" s="36"/>
      <c r="DZ445" s="36"/>
      <c r="EA445" s="36"/>
      <c r="EB445" s="36"/>
      <c r="EC445" s="36"/>
      <c r="ED445" s="36"/>
      <c r="EE445" s="36"/>
      <c r="EF445" s="36"/>
      <c r="EG445" s="36"/>
      <c r="EH445" s="36"/>
      <c r="EI445" s="36"/>
      <c r="EJ445" s="36"/>
      <c r="EK445" s="36"/>
      <c r="EL445" s="36"/>
      <c r="EM445" s="36"/>
      <c r="EN445" s="36"/>
    </row>
    <row r="446" spans="1:144">
      <c r="A446" s="36"/>
      <c r="B446" s="36"/>
      <c r="C446" s="144"/>
      <c r="D446" s="144"/>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c r="AA446" s="135"/>
      <c r="AB446" s="135"/>
      <c r="AC446" s="135"/>
      <c r="AD446" s="135"/>
      <c r="AE446" s="135"/>
      <c r="AF446" s="135"/>
      <c r="AG446" s="135"/>
      <c r="AH446" s="135"/>
      <c r="AI446" s="135"/>
      <c r="AJ446" s="135"/>
      <c r="AK446" s="135"/>
      <c r="AL446" s="135"/>
      <c r="AM446" s="135"/>
      <c r="AN446" s="135"/>
      <c r="AO446" s="135"/>
      <c r="AP446" s="135"/>
      <c r="AQ446" s="135"/>
      <c r="AR446" s="135"/>
      <c r="AS446" s="135"/>
      <c r="AT446" s="135"/>
      <c r="AU446" s="135"/>
      <c r="AV446" s="135"/>
      <c r="AW446" s="135"/>
      <c r="AX446" s="135"/>
      <c r="AY446" s="135"/>
      <c r="AZ446" s="135"/>
      <c r="BA446" s="135"/>
      <c r="BB446" s="135"/>
      <c r="BC446" s="135"/>
      <c r="BD446" s="135"/>
      <c r="BE446" s="135"/>
      <c r="BF446" s="135"/>
      <c r="BG446" s="135"/>
      <c r="BH446" s="135"/>
      <c r="BI446" s="135"/>
      <c r="BJ446" s="135"/>
      <c r="BK446" s="135"/>
      <c r="BL446" s="135"/>
      <c r="BM446" s="135"/>
      <c r="BN446" s="135"/>
      <c r="BO446" s="135"/>
      <c r="BP446" s="135"/>
      <c r="BQ446" s="135"/>
      <c r="BR446" s="135"/>
      <c r="BS446" s="135"/>
      <c r="BT446" s="135"/>
      <c r="BU446" s="135"/>
      <c r="BV446" s="135"/>
      <c r="BW446" s="135"/>
      <c r="BX446" s="135"/>
      <c r="BY446" s="135"/>
      <c r="BZ446" s="135"/>
      <c r="CA446" s="135"/>
      <c r="CB446" s="135"/>
      <c r="CC446" s="135"/>
      <c r="CD446" s="135"/>
      <c r="CE446" s="135"/>
      <c r="CF446" s="135"/>
      <c r="CG446" s="135"/>
      <c r="CH446" s="135"/>
      <c r="CI446" s="135"/>
      <c r="CJ446" s="135"/>
      <c r="CK446" s="135"/>
      <c r="CL446" s="135"/>
      <c r="CM446" s="135"/>
      <c r="CN446" s="135"/>
      <c r="CO446" s="135"/>
      <c r="CP446" s="135"/>
      <c r="CQ446" s="135"/>
      <c r="CR446" s="135"/>
      <c r="CU446" s="36"/>
      <c r="CV446" s="36"/>
      <c r="CW446" s="36"/>
      <c r="CX446" s="36"/>
      <c r="CY446" s="36"/>
      <c r="CZ446" s="36"/>
      <c r="DA446" s="36"/>
      <c r="DB446" s="36"/>
      <c r="DC446" s="36"/>
      <c r="DD446" s="36"/>
      <c r="DE446" s="36"/>
      <c r="DF446" s="36"/>
      <c r="DG446" s="36"/>
      <c r="DH446" s="36"/>
      <c r="DI446" s="36"/>
      <c r="DJ446" s="36"/>
      <c r="DK446" s="36"/>
      <c r="DL446" s="36"/>
      <c r="DM446" s="36"/>
      <c r="DN446" s="36"/>
      <c r="DO446" s="36"/>
      <c r="DP446" s="36"/>
      <c r="DQ446" s="36"/>
      <c r="DR446" s="36"/>
      <c r="DS446" s="36"/>
      <c r="DT446" s="36"/>
      <c r="DU446" s="36"/>
      <c r="DV446" s="36"/>
      <c r="DW446" s="36"/>
      <c r="DX446" s="36"/>
      <c r="DY446" s="36"/>
      <c r="DZ446" s="36"/>
      <c r="EA446" s="36"/>
      <c r="EB446" s="36"/>
      <c r="EC446" s="36"/>
      <c r="ED446" s="36"/>
      <c r="EE446" s="36"/>
      <c r="EF446" s="36"/>
      <c r="EG446" s="36"/>
      <c r="EH446" s="36"/>
      <c r="EI446" s="36"/>
      <c r="EJ446" s="36"/>
      <c r="EK446" s="36"/>
      <c r="EL446" s="36"/>
      <c r="EM446" s="36"/>
      <c r="EN446" s="36"/>
    </row>
    <row r="447" spans="1:144">
      <c r="A447" s="36"/>
      <c r="B447" s="36"/>
      <c r="C447" s="144"/>
      <c r="D447" s="144"/>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c r="AU447" s="135"/>
      <c r="AV447" s="135"/>
      <c r="AW447" s="135"/>
      <c r="AX447" s="135"/>
      <c r="AY447" s="135"/>
      <c r="AZ447" s="135"/>
      <c r="BA447" s="135"/>
      <c r="BB447" s="135"/>
      <c r="BC447" s="135"/>
      <c r="BD447" s="135"/>
      <c r="BE447" s="135"/>
      <c r="BF447" s="135"/>
      <c r="BG447" s="135"/>
      <c r="BH447" s="135"/>
      <c r="BI447" s="135"/>
      <c r="BJ447" s="135"/>
      <c r="BK447" s="135"/>
      <c r="BL447" s="135"/>
      <c r="BM447" s="135"/>
      <c r="BN447" s="135"/>
      <c r="BO447" s="135"/>
      <c r="BP447" s="135"/>
      <c r="BQ447" s="135"/>
      <c r="BR447" s="135"/>
      <c r="BS447" s="135"/>
      <c r="BT447" s="135"/>
      <c r="BU447" s="135"/>
      <c r="BV447" s="135"/>
      <c r="BW447" s="135"/>
      <c r="BX447" s="135"/>
      <c r="BY447" s="135"/>
      <c r="BZ447" s="135"/>
      <c r="CA447" s="135"/>
      <c r="CB447" s="135"/>
      <c r="CC447" s="135"/>
      <c r="CD447" s="135"/>
      <c r="CE447" s="135"/>
      <c r="CF447" s="135"/>
      <c r="CG447" s="135"/>
      <c r="CH447" s="135"/>
      <c r="CI447" s="135"/>
      <c r="CJ447" s="135"/>
      <c r="CK447" s="135"/>
      <c r="CL447" s="135"/>
      <c r="CM447" s="135"/>
      <c r="CN447" s="135"/>
      <c r="CO447" s="135"/>
      <c r="CP447" s="135"/>
      <c r="CQ447" s="135"/>
      <c r="CR447" s="135"/>
      <c r="CU447" s="36"/>
      <c r="CV447" s="36"/>
      <c r="CW447" s="36"/>
      <c r="CX447" s="36"/>
      <c r="CY447" s="36"/>
      <c r="CZ447" s="36"/>
      <c r="DA447" s="36"/>
      <c r="DB447" s="36"/>
      <c r="DC447" s="36"/>
      <c r="DD447" s="36"/>
      <c r="DE447" s="36"/>
      <c r="DF447" s="36"/>
      <c r="DG447" s="36"/>
      <c r="DH447" s="36"/>
      <c r="DI447" s="36"/>
      <c r="DJ447" s="36"/>
      <c r="DK447" s="36"/>
      <c r="DL447" s="36"/>
      <c r="DM447" s="36"/>
      <c r="DN447" s="36"/>
      <c r="DO447" s="36"/>
      <c r="DP447" s="36"/>
      <c r="DQ447" s="36"/>
      <c r="DR447" s="36"/>
      <c r="DS447" s="36"/>
      <c r="DT447" s="36"/>
      <c r="DU447" s="36"/>
      <c r="DV447" s="36"/>
      <c r="DW447" s="36"/>
      <c r="DX447" s="36"/>
      <c r="DY447" s="36"/>
      <c r="DZ447" s="36"/>
      <c r="EA447" s="36"/>
      <c r="EB447" s="36"/>
      <c r="EC447" s="36"/>
      <c r="ED447" s="36"/>
      <c r="EE447" s="36"/>
      <c r="EF447" s="36"/>
      <c r="EG447" s="36"/>
      <c r="EH447" s="36"/>
      <c r="EI447" s="36"/>
      <c r="EJ447" s="36"/>
      <c r="EK447" s="36"/>
      <c r="EL447" s="36"/>
      <c r="EM447" s="36"/>
      <c r="EN447" s="36"/>
    </row>
    <row r="448" spans="1:144">
      <c r="A448" s="36"/>
      <c r="B448" s="36"/>
      <c r="C448" s="144"/>
      <c r="D448" s="144"/>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c r="AA448" s="135"/>
      <c r="AB448" s="135"/>
      <c r="AC448" s="135"/>
      <c r="AD448" s="135"/>
      <c r="AE448" s="135"/>
      <c r="AF448" s="135"/>
      <c r="AG448" s="135"/>
      <c r="AH448" s="135"/>
      <c r="AI448" s="135"/>
      <c r="AJ448" s="135"/>
      <c r="AK448" s="135"/>
      <c r="AL448" s="135"/>
      <c r="AM448" s="135"/>
      <c r="AN448" s="135"/>
      <c r="AO448" s="135"/>
      <c r="AP448" s="135"/>
      <c r="AQ448" s="135"/>
      <c r="AR448" s="135"/>
      <c r="AS448" s="135"/>
      <c r="AT448" s="135"/>
      <c r="AU448" s="135"/>
      <c r="AV448" s="135"/>
      <c r="AW448" s="135"/>
      <c r="AX448" s="135"/>
      <c r="AY448" s="135"/>
      <c r="AZ448" s="135"/>
      <c r="BA448" s="135"/>
      <c r="BB448" s="135"/>
      <c r="BC448" s="135"/>
      <c r="BD448" s="135"/>
      <c r="BE448" s="135"/>
      <c r="BF448" s="135"/>
      <c r="BG448" s="135"/>
      <c r="BH448" s="135"/>
      <c r="BI448" s="135"/>
      <c r="BJ448" s="135"/>
      <c r="BK448" s="135"/>
      <c r="BL448" s="135"/>
      <c r="BM448" s="135"/>
      <c r="BN448" s="135"/>
      <c r="BO448" s="135"/>
      <c r="BP448" s="135"/>
      <c r="BQ448" s="135"/>
      <c r="BR448" s="135"/>
      <c r="BS448" s="135"/>
      <c r="BT448" s="135"/>
      <c r="BU448" s="135"/>
      <c r="BV448" s="135"/>
      <c r="BW448" s="135"/>
      <c r="BX448" s="135"/>
      <c r="BY448" s="135"/>
      <c r="BZ448" s="135"/>
      <c r="CA448" s="135"/>
      <c r="CB448" s="135"/>
      <c r="CC448" s="135"/>
      <c r="CD448" s="135"/>
      <c r="CE448" s="135"/>
      <c r="CF448" s="135"/>
      <c r="CG448" s="135"/>
      <c r="CH448" s="135"/>
      <c r="CI448" s="135"/>
      <c r="CJ448" s="135"/>
      <c r="CK448" s="135"/>
      <c r="CL448" s="135"/>
      <c r="CM448" s="135"/>
      <c r="CN448" s="135"/>
      <c r="CO448" s="135"/>
      <c r="CP448" s="135"/>
      <c r="CQ448" s="135"/>
      <c r="CR448" s="135"/>
      <c r="CU448" s="36"/>
      <c r="CV448" s="36"/>
      <c r="CW448" s="36"/>
      <c r="CX448" s="36"/>
      <c r="CY448" s="36"/>
      <c r="CZ448" s="36"/>
      <c r="DA448" s="36"/>
      <c r="DB448" s="36"/>
      <c r="DC448" s="36"/>
      <c r="DD448" s="36"/>
      <c r="DE448" s="36"/>
      <c r="DF448" s="36"/>
      <c r="DG448" s="36"/>
      <c r="DH448" s="36"/>
      <c r="DI448" s="36"/>
      <c r="DJ448" s="36"/>
      <c r="DK448" s="36"/>
      <c r="DL448" s="36"/>
      <c r="DM448" s="36"/>
      <c r="DN448" s="36"/>
      <c r="DO448" s="36"/>
      <c r="DP448" s="36"/>
      <c r="DQ448" s="36"/>
      <c r="DR448" s="36"/>
      <c r="DS448" s="36"/>
      <c r="DT448" s="36"/>
      <c r="DU448" s="36"/>
      <c r="DV448" s="36"/>
      <c r="DW448" s="36"/>
      <c r="DX448" s="36"/>
      <c r="DY448" s="36"/>
      <c r="DZ448" s="36"/>
      <c r="EA448" s="36"/>
      <c r="EB448" s="36"/>
      <c r="EC448" s="36"/>
      <c r="ED448" s="36"/>
      <c r="EE448" s="36"/>
      <c r="EF448" s="36"/>
      <c r="EG448" s="36"/>
      <c r="EH448" s="36"/>
      <c r="EI448" s="36"/>
      <c r="EJ448" s="36"/>
      <c r="EK448" s="36"/>
      <c r="EL448" s="36"/>
      <c r="EM448" s="36"/>
      <c r="EN448" s="36"/>
    </row>
    <row r="449" spans="1:144">
      <c r="A449" s="36"/>
      <c r="B449" s="36"/>
      <c r="C449" s="144"/>
      <c r="D449" s="144"/>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c r="AA449" s="135"/>
      <c r="AB449" s="135"/>
      <c r="AC449" s="135"/>
      <c r="AD449" s="135"/>
      <c r="AE449" s="135"/>
      <c r="AF449" s="135"/>
      <c r="AG449" s="135"/>
      <c r="AH449" s="135"/>
      <c r="AI449" s="135"/>
      <c r="AJ449" s="135"/>
      <c r="AK449" s="135"/>
      <c r="AL449" s="135"/>
      <c r="AM449" s="135"/>
      <c r="AN449" s="135"/>
      <c r="AO449" s="135"/>
      <c r="AP449" s="135"/>
      <c r="AQ449" s="135"/>
      <c r="AR449" s="135"/>
      <c r="AS449" s="135"/>
      <c r="AT449" s="135"/>
      <c r="AU449" s="135"/>
      <c r="AV449" s="135"/>
      <c r="AW449" s="135"/>
      <c r="AX449" s="135"/>
      <c r="AY449" s="135"/>
      <c r="AZ449" s="135"/>
      <c r="BA449" s="135"/>
      <c r="BB449" s="135"/>
      <c r="BC449" s="135"/>
      <c r="BD449" s="135"/>
      <c r="BE449" s="135"/>
      <c r="BF449" s="135"/>
      <c r="BG449" s="135"/>
      <c r="BH449" s="135"/>
      <c r="BI449" s="135"/>
      <c r="BJ449" s="135"/>
      <c r="BK449" s="135"/>
      <c r="BL449" s="135"/>
      <c r="BM449" s="135"/>
      <c r="BN449" s="135"/>
      <c r="BO449" s="135"/>
      <c r="BP449" s="135"/>
      <c r="BQ449" s="135"/>
      <c r="BR449" s="135"/>
      <c r="BS449" s="135"/>
      <c r="BT449" s="135"/>
      <c r="BU449" s="135"/>
      <c r="BV449" s="135"/>
      <c r="BW449" s="135"/>
      <c r="BX449" s="135"/>
      <c r="BY449" s="135"/>
      <c r="BZ449" s="135"/>
      <c r="CA449" s="135"/>
      <c r="CB449" s="135"/>
      <c r="CC449" s="135"/>
      <c r="CD449" s="135"/>
      <c r="CE449" s="135"/>
      <c r="CF449" s="135"/>
      <c r="CG449" s="135"/>
      <c r="CH449" s="135"/>
      <c r="CI449" s="135"/>
      <c r="CJ449" s="135"/>
      <c r="CK449" s="135"/>
      <c r="CL449" s="135"/>
      <c r="CM449" s="135"/>
      <c r="CN449" s="135"/>
      <c r="CO449" s="135"/>
      <c r="CP449" s="135"/>
      <c r="CQ449" s="135"/>
      <c r="CR449" s="135"/>
      <c r="CU449" s="36"/>
      <c r="CV449" s="36"/>
      <c r="CW449" s="36"/>
      <c r="CX449" s="36"/>
      <c r="CY449" s="36"/>
      <c r="CZ449" s="36"/>
      <c r="DA449" s="36"/>
      <c r="DB449" s="36"/>
      <c r="DC449" s="36"/>
      <c r="DD449" s="36"/>
      <c r="DE449" s="36"/>
      <c r="DF449" s="36"/>
      <c r="DG449" s="36"/>
      <c r="DH449" s="36"/>
      <c r="DI449" s="36"/>
      <c r="DJ449" s="36"/>
      <c r="DK449" s="36"/>
      <c r="DL449" s="36"/>
      <c r="DM449" s="36"/>
      <c r="DN449" s="36"/>
      <c r="DO449" s="36"/>
      <c r="DP449" s="36"/>
      <c r="DQ449" s="36"/>
      <c r="DR449" s="36"/>
      <c r="DS449" s="36"/>
      <c r="DT449" s="36"/>
      <c r="DU449" s="36"/>
      <c r="DV449" s="36"/>
      <c r="DW449" s="36"/>
      <c r="DX449" s="36"/>
      <c r="DY449" s="36"/>
      <c r="DZ449" s="36"/>
      <c r="EA449" s="36"/>
      <c r="EB449" s="36"/>
      <c r="EC449" s="36"/>
      <c r="ED449" s="36"/>
      <c r="EE449" s="36"/>
      <c r="EF449" s="36"/>
      <c r="EG449" s="36"/>
      <c r="EH449" s="36"/>
      <c r="EI449" s="36"/>
      <c r="EJ449" s="36"/>
      <c r="EK449" s="36"/>
      <c r="EL449" s="36"/>
      <c r="EM449" s="36"/>
      <c r="EN449" s="36"/>
    </row>
    <row r="450" spans="1:144">
      <c r="A450" s="36"/>
      <c r="B450" s="36"/>
      <c r="C450" s="144"/>
      <c r="D450" s="144"/>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c r="AA450" s="135"/>
      <c r="AB450" s="135"/>
      <c r="AC450" s="135"/>
      <c r="AD450" s="135"/>
      <c r="AE450" s="135"/>
      <c r="AF450" s="135"/>
      <c r="AG450" s="135"/>
      <c r="AH450" s="135"/>
      <c r="AI450" s="135"/>
      <c r="AJ450" s="135"/>
      <c r="AK450" s="135"/>
      <c r="AL450" s="135"/>
      <c r="AM450" s="135"/>
      <c r="AN450" s="135"/>
      <c r="AO450" s="135"/>
      <c r="AP450" s="135"/>
      <c r="AQ450" s="135"/>
      <c r="AR450" s="135"/>
      <c r="AS450" s="135"/>
      <c r="AT450" s="135"/>
      <c r="AU450" s="135"/>
      <c r="AV450" s="135"/>
      <c r="AW450" s="135"/>
      <c r="AX450" s="135"/>
      <c r="AY450" s="135"/>
      <c r="AZ450" s="135"/>
      <c r="BA450" s="135"/>
      <c r="BB450" s="135"/>
      <c r="BC450" s="135"/>
      <c r="BD450" s="135"/>
      <c r="BE450" s="135"/>
      <c r="BF450" s="135"/>
      <c r="BG450" s="135"/>
      <c r="BH450" s="135"/>
      <c r="BI450" s="135"/>
      <c r="BJ450" s="135"/>
      <c r="BK450" s="135"/>
      <c r="BL450" s="135"/>
      <c r="BM450" s="135"/>
      <c r="BN450" s="135"/>
      <c r="BO450" s="135"/>
      <c r="BP450" s="135"/>
      <c r="BQ450" s="135"/>
      <c r="BR450" s="135"/>
      <c r="BS450" s="135"/>
      <c r="BT450" s="135"/>
      <c r="BU450" s="135"/>
      <c r="BV450" s="135"/>
      <c r="BW450" s="135"/>
      <c r="BX450" s="135"/>
      <c r="BY450" s="135"/>
      <c r="BZ450" s="135"/>
      <c r="CA450" s="135"/>
      <c r="CB450" s="135"/>
      <c r="CC450" s="135"/>
      <c r="CD450" s="135"/>
      <c r="CE450" s="135"/>
      <c r="CF450" s="135"/>
      <c r="CG450" s="135"/>
      <c r="CH450" s="135"/>
      <c r="CI450" s="135"/>
      <c r="CJ450" s="135"/>
      <c r="CK450" s="135"/>
      <c r="CL450" s="135"/>
      <c r="CM450" s="135"/>
      <c r="CN450" s="135"/>
      <c r="CO450" s="135"/>
      <c r="CP450" s="135"/>
      <c r="CQ450" s="135"/>
      <c r="CR450" s="135"/>
      <c r="CU450" s="36"/>
      <c r="CV450" s="36"/>
      <c r="CW450" s="36"/>
      <c r="CX450" s="36"/>
      <c r="CY450" s="36"/>
      <c r="CZ450" s="36"/>
      <c r="DA450" s="36"/>
      <c r="DB450" s="36"/>
      <c r="DC450" s="36"/>
      <c r="DD450" s="36"/>
      <c r="DE450" s="36"/>
      <c r="DF450" s="36"/>
      <c r="DG450" s="36"/>
      <c r="DH450" s="36"/>
      <c r="DI450" s="36"/>
      <c r="DJ450" s="36"/>
      <c r="DK450" s="36"/>
      <c r="DL450" s="36"/>
      <c r="DM450" s="36"/>
      <c r="DN450" s="36"/>
      <c r="DO450" s="36"/>
      <c r="DP450" s="36"/>
      <c r="DQ450" s="36"/>
      <c r="DR450" s="36"/>
      <c r="DS450" s="36"/>
      <c r="DT450" s="36"/>
      <c r="DU450" s="36"/>
      <c r="DV450" s="36"/>
      <c r="DW450" s="36"/>
      <c r="DX450" s="36"/>
      <c r="DY450" s="36"/>
      <c r="DZ450" s="36"/>
      <c r="EA450" s="36"/>
      <c r="EB450" s="36"/>
      <c r="EC450" s="36"/>
      <c r="ED450" s="36"/>
      <c r="EE450" s="36"/>
      <c r="EF450" s="36"/>
      <c r="EG450" s="36"/>
      <c r="EH450" s="36"/>
      <c r="EI450" s="36"/>
      <c r="EJ450" s="36"/>
      <c r="EK450" s="36"/>
      <c r="EL450" s="36"/>
      <c r="EM450" s="36"/>
      <c r="EN450" s="36"/>
    </row>
    <row r="451" spans="1:144">
      <c r="A451" s="36"/>
      <c r="B451" s="36"/>
      <c r="C451" s="144"/>
      <c r="D451" s="144"/>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c r="AA451" s="135"/>
      <c r="AB451" s="135"/>
      <c r="AC451" s="135"/>
      <c r="AD451" s="135"/>
      <c r="AE451" s="135"/>
      <c r="AF451" s="135"/>
      <c r="AG451" s="135"/>
      <c r="AH451" s="135"/>
      <c r="AI451" s="135"/>
      <c r="AJ451" s="135"/>
      <c r="AK451" s="135"/>
      <c r="AL451" s="135"/>
      <c r="AM451" s="135"/>
      <c r="AN451" s="135"/>
      <c r="AO451" s="135"/>
      <c r="AP451" s="135"/>
      <c r="AQ451" s="135"/>
      <c r="AR451" s="135"/>
      <c r="AS451" s="135"/>
      <c r="AT451" s="135"/>
      <c r="AU451" s="135"/>
      <c r="AV451" s="135"/>
      <c r="AW451" s="135"/>
      <c r="AX451" s="135"/>
      <c r="AY451" s="135"/>
      <c r="AZ451" s="135"/>
      <c r="BA451" s="135"/>
      <c r="BB451" s="135"/>
      <c r="BC451" s="135"/>
      <c r="BD451" s="135"/>
      <c r="BE451" s="135"/>
      <c r="BF451" s="135"/>
      <c r="BG451" s="135"/>
      <c r="BH451" s="135"/>
      <c r="BI451" s="135"/>
      <c r="BJ451" s="135"/>
      <c r="BK451" s="135"/>
      <c r="BL451" s="135"/>
      <c r="BM451" s="135"/>
      <c r="BN451" s="135"/>
      <c r="BO451" s="135"/>
      <c r="BP451" s="135"/>
      <c r="BQ451" s="135"/>
      <c r="BR451" s="135"/>
      <c r="BS451" s="135"/>
      <c r="BT451" s="135"/>
      <c r="BU451" s="135"/>
      <c r="BV451" s="135"/>
      <c r="BW451" s="135"/>
      <c r="BX451" s="135"/>
      <c r="BY451" s="135"/>
      <c r="BZ451" s="135"/>
      <c r="CA451" s="135"/>
      <c r="CB451" s="135"/>
      <c r="CC451" s="135"/>
      <c r="CD451" s="135"/>
      <c r="CE451" s="135"/>
      <c r="CF451" s="135"/>
      <c r="CG451" s="135"/>
      <c r="CH451" s="135"/>
      <c r="CI451" s="135"/>
      <c r="CJ451" s="135"/>
      <c r="CK451" s="135"/>
      <c r="CL451" s="135"/>
      <c r="CM451" s="135"/>
      <c r="CN451" s="135"/>
      <c r="CO451" s="135"/>
      <c r="CP451" s="135"/>
      <c r="CQ451" s="135"/>
      <c r="CR451" s="135"/>
      <c r="CU451" s="36"/>
      <c r="CV451" s="36"/>
      <c r="CW451" s="36"/>
      <c r="CX451" s="36"/>
      <c r="CY451" s="36"/>
      <c r="CZ451" s="36"/>
      <c r="DA451" s="36"/>
      <c r="DB451" s="36"/>
      <c r="DC451" s="36"/>
      <c r="DD451" s="36"/>
      <c r="DE451" s="36"/>
      <c r="DF451" s="36"/>
      <c r="DG451" s="36"/>
      <c r="DH451" s="36"/>
      <c r="DI451" s="36"/>
      <c r="DJ451" s="36"/>
      <c r="DK451" s="36"/>
      <c r="DL451" s="36"/>
      <c r="DM451" s="36"/>
      <c r="DN451" s="36"/>
      <c r="DO451" s="36"/>
      <c r="DP451" s="36"/>
      <c r="DQ451" s="36"/>
      <c r="DR451" s="36"/>
      <c r="DS451" s="36"/>
      <c r="DT451" s="36"/>
      <c r="DU451" s="36"/>
      <c r="DV451" s="36"/>
      <c r="DW451" s="36"/>
      <c r="DX451" s="36"/>
      <c r="DY451" s="36"/>
      <c r="DZ451" s="36"/>
      <c r="EA451" s="36"/>
      <c r="EB451" s="36"/>
      <c r="EC451" s="36"/>
      <c r="ED451" s="36"/>
      <c r="EE451" s="36"/>
      <c r="EF451" s="36"/>
      <c r="EG451" s="36"/>
      <c r="EH451" s="36"/>
      <c r="EI451" s="36"/>
      <c r="EJ451" s="36"/>
      <c r="EK451" s="36"/>
      <c r="EL451" s="36"/>
      <c r="EM451" s="36"/>
      <c r="EN451" s="36"/>
    </row>
    <row r="452" spans="1:144">
      <c r="A452" s="36"/>
      <c r="B452" s="36"/>
      <c r="C452" s="144"/>
      <c r="D452" s="144"/>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c r="AA452" s="135"/>
      <c r="AB452" s="135"/>
      <c r="AC452" s="135"/>
      <c r="AD452" s="135"/>
      <c r="AE452" s="135"/>
      <c r="AF452" s="135"/>
      <c r="AG452" s="135"/>
      <c r="AH452" s="135"/>
      <c r="AI452" s="135"/>
      <c r="AJ452" s="135"/>
      <c r="AK452" s="135"/>
      <c r="AL452" s="135"/>
      <c r="AM452" s="135"/>
      <c r="AN452" s="135"/>
      <c r="AO452" s="135"/>
      <c r="AP452" s="135"/>
      <c r="AQ452" s="135"/>
      <c r="AR452" s="135"/>
      <c r="AS452" s="135"/>
      <c r="AT452" s="135"/>
      <c r="AU452" s="135"/>
      <c r="AV452" s="135"/>
      <c r="AW452" s="135"/>
      <c r="AX452" s="135"/>
      <c r="AY452" s="135"/>
      <c r="AZ452" s="135"/>
      <c r="BA452" s="135"/>
      <c r="BB452" s="135"/>
      <c r="BC452" s="135"/>
      <c r="BD452" s="135"/>
      <c r="BE452" s="135"/>
      <c r="BF452" s="135"/>
      <c r="BG452" s="135"/>
      <c r="BH452" s="135"/>
      <c r="BI452" s="135"/>
      <c r="BJ452" s="135"/>
      <c r="BK452" s="135"/>
      <c r="BL452" s="135"/>
      <c r="BM452" s="135"/>
      <c r="BN452" s="135"/>
      <c r="BO452" s="135"/>
      <c r="BP452" s="135"/>
      <c r="BQ452" s="135"/>
      <c r="BR452" s="135"/>
      <c r="BS452" s="135"/>
      <c r="BT452" s="135"/>
      <c r="BU452" s="135"/>
      <c r="BV452" s="135"/>
      <c r="BW452" s="135"/>
      <c r="BX452" s="135"/>
      <c r="BY452" s="135"/>
      <c r="BZ452" s="135"/>
      <c r="CA452" s="135"/>
      <c r="CB452" s="135"/>
      <c r="CC452" s="135"/>
      <c r="CD452" s="135"/>
      <c r="CE452" s="135"/>
      <c r="CF452" s="135"/>
      <c r="CG452" s="135"/>
      <c r="CH452" s="135"/>
      <c r="CI452" s="135"/>
      <c r="CJ452" s="135"/>
      <c r="CK452" s="135"/>
      <c r="CL452" s="135"/>
      <c r="CM452" s="135"/>
      <c r="CN452" s="135"/>
      <c r="CO452" s="135"/>
      <c r="CP452" s="135"/>
      <c r="CQ452" s="135"/>
      <c r="CR452" s="135"/>
      <c r="CU452" s="36"/>
      <c r="CV452" s="36"/>
      <c r="CW452" s="36"/>
      <c r="CX452" s="36"/>
      <c r="CY452" s="36"/>
      <c r="CZ452" s="36"/>
      <c r="DA452" s="36"/>
      <c r="DB452" s="36"/>
      <c r="DC452" s="36"/>
      <c r="DD452" s="36"/>
      <c r="DE452" s="36"/>
      <c r="DF452" s="36"/>
      <c r="DG452" s="36"/>
      <c r="DH452" s="36"/>
      <c r="DI452" s="36"/>
      <c r="DJ452" s="36"/>
      <c r="DK452" s="36"/>
      <c r="DL452" s="36"/>
      <c r="DM452" s="36"/>
      <c r="DN452" s="36"/>
      <c r="DO452" s="36"/>
      <c r="DP452" s="36"/>
      <c r="DQ452" s="36"/>
      <c r="DR452" s="36"/>
      <c r="DS452" s="36"/>
      <c r="DT452" s="36"/>
      <c r="DU452" s="36"/>
      <c r="DV452" s="36"/>
      <c r="DW452" s="36"/>
      <c r="DX452" s="36"/>
      <c r="DY452" s="36"/>
      <c r="DZ452" s="36"/>
      <c r="EA452" s="36"/>
      <c r="EB452" s="36"/>
      <c r="EC452" s="36"/>
      <c r="ED452" s="36"/>
      <c r="EE452" s="36"/>
      <c r="EF452" s="36"/>
      <c r="EG452" s="36"/>
      <c r="EH452" s="36"/>
      <c r="EI452" s="36"/>
      <c r="EJ452" s="36"/>
      <c r="EK452" s="36"/>
      <c r="EL452" s="36"/>
      <c r="EM452" s="36"/>
      <c r="EN452" s="36"/>
    </row>
    <row r="453" spans="1:144">
      <c r="A453" s="36"/>
      <c r="B453" s="36"/>
      <c r="C453" s="144"/>
      <c r="D453" s="144"/>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c r="AU453" s="135"/>
      <c r="AV453" s="135"/>
      <c r="AW453" s="135"/>
      <c r="AX453" s="135"/>
      <c r="AY453" s="135"/>
      <c r="AZ453" s="135"/>
      <c r="BA453" s="135"/>
      <c r="BB453" s="135"/>
      <c r="BC453" s="135"/>
      <c r="BD453" s="135"/>
      <c r="BE453" s="135"/>
      <c r="BF453" s="135"/>
      <c r="BG453" s="135"/>
      <c r="BH453" s="135"/>
      <c r="BI453" s="135"/>
      <c r="BJ453" s="135"/>
      <c r="BK453" s="135"/>
      <c r="BL453" s="135"/>
      <c r="BM453" s="135"/>
      <c r="BN453" s="135"/>
      <c r="BO453" s="135"/>
      <c r="BP453" s="135"/>
      <c r="BQ453" s="135"/>
      <c r="BR453" s="135"/>
      <c r="BS453" s="135"/>
      <c r="BT453" s="135"/>
      <c r="BU453" s="135"/>
      <c r="BV453" s="135"/>
      <c r="BW453" s="135"/>
      <c r="BX453" s="135"/>
      <c r="BY453" s="135"/>
      <c r="BZ453" s="135"/>
      <c r="CA453" s="135"/>
      <c r="CB453" s="135"/>
      <c r="CC453" s="135"/>
      <c r="CD453" s="135"/>
      <c r="CE453" s="135"/>
      <c r="CF453" s="135"/>
      <c r="CG453" s="135"/>
      <c r="CH453" s="135"/>
      <c r="CI453" s="135"/>
      <c r="CJ453" s="135"/>
      <c r="CK453" s="135"/>
      <c r="CL453" s="135"/>
      <c r="CM453" s="135"/>
      <c r="CN453" s="135"/>
      <c r="CO453" s="135"/>
      <c r="CP453" s="135"/>
      <c r="CQ453" s="135"/>
      <c r="CR453" s="135"/>
      <c r="CU453" s="36"/>
      <c r="CV453" s="36"/>
      <c r="CW453" s="36"/>
      <c r="CX453" s="36"/>
      <c r="CY453" s="36"/>
      <c r="CZ453" s="36"/>
      <c r="DA453" s="36"/>
      <c r="DB453" s="36"/>
      <c r="DC453" s="36"/>
      <c r="DD453" s="36"/>
      <c r="DE453" s="36"/>
      <c r="DF453" s="36"/>
      <c r="DG453" s="36"/>
      <c r="DH453" s="36"/>
      <c r="DI453" s="36"/>
      <c r="DJ453" s="36"/>
      <c r="DK453" s="36"/>
      <c r="DL453" s="36"/>
      <c r="DM453" s="36"/>
      <c r="DN453" s="36"/>
      <c r="DO453" s="36"/>
      <c r="DP453" s="36"/>
      <c r="DQ453" s="36"/>
      <c r="DR453" s="36"/>
      <c r="DS453" s="36"/>
      <c r="DT453" s="36"/>
      <c r="DU453" s="36"/>
      <c r="DV453" s="36"/>
      <c r="DW453" s="36"/>
      <c r="DX453" s="36"/>
      <c r="DY453" s="36"/>
      <c r="DZ453" s="36"/>
      <c r="EA453" s="36"/>
      <c r="EB453" s="36"/>
      <c r="EC453" s="36"/>
      <c r="ED453" s="36"/>
      <c r="EE453" s="36"/>
      <c r="EF453" s="36"/>
      <c r="EG453" s="36"/>
      <c r="EH453" s="36"/>
      <c r="EI453" s="36"/>
      <c r="EJ453" s="36"/>
      <c r="EK453" s="36"/>
      <c r="EL453" s="36"/>
      <c r="EM453" s="36"/>
      <c r="EN453" s="36"/>
    </row>
    <row r="454" spans="1:144">
      <c r="A454" s="36"/>
      <c r="B454" s="36"/>
      <c r="C454" s="144"/>
      <c r="D454" s="144"/>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c r="AA454" s="135"/>
      <c r="AB454" s="135"/>
      <c r="AC454" s="135"/>
      <c r="AD454" s="135"/>
      <c r="AE454" s="135"/>
      <c r="AF454" s="135"/>
      <c r="AG454" s="135"/>
      <c r="AH454" s="135"/>
      <c r="AI454" s="135"/>
      <c r="AJ454" s="135"/>
      <c r="AK454" s="135"/>
      <c r="AL454" s="135"/>
      <c r="AM454" s="135"/>
      <c r="AN454" s="135"/>
      <c r="AO454" s="135"/>
      <c r="AP454" s="135"/>
      <c r="AQ454" s="135"/>
      <c r="AR454" s="135"/>
      <c r="AS454" s="135"/>
      <c r="AT454" s="135"/>
      <c r="AU454" s="135"/>
      <c r="AV454" s="135"/>
      <c r="AW454" s="135"/>
      <c r="AX454" s="135"/>
      <c r="AY454" s="135"/>
      <c r="AZ454" s="135"/>
      <c r="BA454" s="135"/>
      <c r="BB454" s="135"/>
      <c r="BC454" s="135"/>
      <c r="BD454" s="135"/>
      <c r="BE454" s="135"/>
      <c r="BF454" s="135"/>
      <c r="BG454" s="135"/>
      <c r="BH454" s="135"/>
      <c r="BI454" s="135"/>
      <c r="BJ454" s="135"/>
      <c r="BK454" s="135"/>
      <c r="BL454" s="135"/>
      <c r="BM454" s="135"/>
      <c r="BN454" s="135"/>
      <c r="BO454" s="135"/>
      <c r="BP454" s="135"/>
      <c r="BQ454" s="135"/>
      <c r="BR454" s="135"/>
      <c r="BS454" s="135"/>
      <c r="BT454" s="135"/>
      <c r="BU454" s="135"/>
      <c r="BV454" s="135"/>
      <c r="BW454" s="135"/>
      <c r="BX454" s="135"/>
      <c r="BY454" s="135"/>
      <c r="BZ454" s="135"/>
      <c r="CA454" s="135"/>
      <c r="CB454" s="135"/>
      <c r="CC454" s="135"/>
      <c r="CD454" s="135"/>
      <c r="CE454" s="135"/>
      <c r="CF454" s="135"/>
      <c r="CG454" s="135"/>
      <c r="CH454" s="135"/>
      <c r="CI454" s="135"/>
      <c r="CJ454" s="135"/>
      <c r="CK454" s="135"/>
      <c r="CL454" s="135"/>
      <c r="CM454" s="135"/>
      <c r="CN454" s="135"/>
      <c r="CO454" s="135"/>
      <c r="CP454" s="135"/>
      <c r="CQ454" s="135"/>
      <c r="CR454" s="135"/>
      <c r="CU454" s="36"/>
      <c r="CV454" s="36"/>
      <c r="CW454" s="36"/>
      <c r="CX454" s="36"/>
      <c r="CY454" s="36"/>
      <c r="CZ454" s="36"/>
      <c r="DA454" s="36"/>
      <c r="DB454" s="36"/>
      <c r="DC454" s="36"/>
      <c r="DD454" s="36"/>
      <c r="DE454" s="36"/>
      <c r="DF454" s="36"/>
      <c r="DG454" s="36"/>
      <c r="DH454" s="36"/>
      <c r="DI454" s="36"/>
      <c r="DJ454" s="36"/>
      <c r="DK454" s="36"/>
      <c r="DL454" s="36"/>
      <c r="DM454" s="36"/>
      <c r="DN454" s="36"/>
      <c r="DO454" s="36"/>
      <c r="DP454" s="36"/>
      <c r="DQ454" s="36"/>
      <c r="DR454" s="36"/>
      <c r="DS454" s="36"/>
      <c r="DT454" s="36"/>
      <c r="DU454" s="36"/>
      <c r="DV454" s="36"/>
      <c r="DW454" s="36"/>
      <c r="DX454" s="36"/>
      <c r="DY454" s="36"/>
      <c r="DZ454" s="36"/>
      <c r="EA454" s="36"/>
      <c r="EB454" s="36"/>
      <c r="EC454" s="36"/>
      <c r="ED454" s="36"/>
      <c r="EE454" s="36"/>
      <c r="EF454" s="36"/>
      <c r="EG454" s="36"/>
      <c r="EH454" s="36"/>
      <c r="EI454" s="36"/>
      <c r="EJ454" s="36"/>
      <c r="EK454" s="36"/>
      <c r="EL454" s="36"/>
      <c r="EM454" s="36"/>
      <c r="EN454" s="36"/>
    </row>
    <row r="455" spans="1:144">
      <c r="A455" s="36"/>
      <c r="B455" s="36"/>
      <c r="C455" s="144"/>
      <c r="D455" s="144"/>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c r="AA455" s="135"/>
      <c r="AB455" s="135"/>
      <c r="AC455" s="135"/>
      <c r="AD455" s="135"/>
      <c r="AE455" s="135"/>
      <c r="AF455" s="135"/>
      <c r="AG455" s="135"/>
      <c r="AH455" s="135"/>
      <c r="AI455" s="135"/>
      <c r="AJ455" s="135"/>
      <c r="AK455" s="135"/>
      <c r="AL455" s="135"/>
      <c r="AM455" s="135"/>
      <c r="AN455" s="135"/>
      <c r="AO455" s="135"/>
      <c r="AP455" s="135"/>
      <c r="AQ455" s="135"/>
      <c r="AR455" s="135"/>
      <c r="AS455" s="135"/>
      <c r="AT455" s="135"/>
      <c r="AU455" s="135"/>
      <c r="AV455" s="135"/>
      <c r="AW455" s="135"/>
      <c r="AX455" s="135"/>
      <c r="AY455" s="135"/>
      <c r="AZ455" s="135"/>
      <c r="BA455" s="135"/>
      <c r="BB455" s="135"/>
      <c r="BC455" s="135"/>
      <c r="BD455" s="135"/>
      <c r="BE455" s="135"/>
      <c r="BF455" s="135"/>
      <c r="BG455" s="135"/>
      <c r="BH455" s="135"/>
      <c r="BI455" s="135"/>
      <c r="BJ455" s="135"/>
      <c r="BK455" s="135"/>
      <c r="BL455" s="135"/>
      <c r="BM455" s="135"/>
      <c r="BN455" s="135"/>
      <c r="BO455" s="135"/>
      <c r="BP455" s="135"/>
      <c r="BQ455" s="135"/>
      <c r="BR455" s="135"/>
      <c r="BS455" s="135"/>
      <c r="BT455" s="135"/>
      <c r="BU455" s="135"/>
      <c r="BV455" s="135"/>
      <c r="BW455" s="135"/>
      <c r="BX455" s="135"/>
      <c r="BY455" s="135"/>
      <c r="BZ455" s="135"/>
      <c r="CA455" s="135"/>
      <c r="CB455" s="135"/>
      <c r="CC455" s="135"/>
      <c r="CD455" s="135"/>
      <c r="CE455" s="135"/>
      <c r="CF455" s="135"/>
      <c r="CG455" s="135"/>
      <c r="CH455" s="135"/>
      <c r="CI455" s="135"/>
      <c r="CJ455" s="135"/>
      <c r="CK455" s="135"/>
      <c r="CL455" s="135"/>
      <c r="CM455" s="135"/>
      <c r="CN455" s="135"/>
      <c r="CO455" s="135"/>
      <c r="CP455" s="135"/>
      <c r="CQ455" s="135"/>
      <c r="CR455" s="135"/>
      <c r="CU455" s="36"/>
      <c r="CV455" s="36"/>
      <c r="CW455" s="36"/>
      <c r="CX455" s="36"/>
      <c r="CY455" s="36"/>
      <c r="CZ455" s="36"/>
      <c r="DA455" s="36"/>
      <c r="DB455" s="36"/>
      <c r="DC455" s="36"/>
      <c r="DD455" s="36"/>
      <c r="DE455" s="36"/>
      <c r="DF455" s="36"/>
      <c r="DG455" s="36"/>
      <c r="DH455" s="36"/>
      <c r="DI455" s="36"/>
      <c r="DJ455" s="36"/>
      <c r="DK455" s="36"/>
      <c r="DL455" s="36"/>
      <c r="DM455" s="36"/>
      <c r="DN455" s="36"/>
      <c r="DO455" s="36"/>
      <c r="DP455" s="36"/>
      <c r="DQ455" s="36"/>
      <c r="DR455" s="36"/>
      <c r="DS455" s="36"/>
      <c r="DT455" s="36"/>
      <c r="DU455" s="36"/>
      <c r="DV455" s="36"/>
      <c r="DW455" s="36"/>
      <c r="DX455" s="36"/>
      <c r="DY455" s="36"/>
      <c r="DZ455" s="36"/>
      <c r="EA455" s="36"/>
      <c r="EB455" s="36"/>
      <c r="EC455" s="36"/>
      <c r="ED455" s="36"/>
      <c r="EE455" s="36"/>
      <c r="EF455" s="36"/>
      <c r="EG455" s="36"/>
      <c r="EH455" s="36"/>
      <c r="EI455" s="36"/>
      <c r="EJ455" s="36"/>
      <c r="EK455" s="36"/>
      <c r="EL455" s="36"/>
      <c r="EM455" s="36"/>
      <c r="EN455" s="36"/>
    </row>
    <row r="456" spans="1:144">
      <c r="A456" s="36"/>
      <c r="B456" s="36"/>
      <c r="C456" s="144"/>
      <c r="D456" s="144"/>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c r="AA456" s="135"/>
      <c r="AB456" s="135"/>
      <c r="AC456" s="135"/>
      <c r="AD456" s="135"/>
      <c r="AE456" s="135"/>
      <c r="AF456" s="135"/>
      <c r="AG456" s="135"/>
      <c r="AH456" s="135"/>
      <c r="AI456" s="135"/>
      <c r="AJ456" s="135"/>
      <c r="AK456" s="135"/>
      <c r="AL456" s="135"/>
      <c r="AM456" s="135"/>
      <c r="AN456" s="135"/>
      <c r="AO456" s="135"/>
      <c r="AP456" s="135"/>
      <c r="AQ456" s="135"/>
      <c r="AR456" s="135"/>
      <c r="AS456" s="135"/>
      <c r="AT456" s="135"/>
      <c r="AU456" s="135"/>
      <c r="AV456" s="135"/>
      <c r="AW456" s="135"/>
      <c r="AX456" s="135"/>
      <c r="AY456" s="135"/>
      <c r="AZ456" s="135"/>
      <c r="BA456" s="135"/>
      <c r="BB456" s="135"/>
      <c r="BC456" s="135"/>
      <c r="BD456" s="135"/>
      <c r="BE456" s="135"/>
      <c r="BF456" s="135"/>
      <c r="BG456" s="135"/>
      <c r="BH456" s="135"/>
      <c r="BI456" s="135"/>
      <c r="BJ456" s="135"/>
      <c r="BK456" s="135"/>
      <c r="BL456" s="135"/>
      <c r="BM456" s="135"/>
      <c r="BN456" s="135"/>
      <c r="BO456" s="135"/>
      <c r="BP456" s="135"/>
      <c r="BQ456" s="135"/>
      <c r="BR456" s="135"/>
      <c r="BS456" s="135"/>
      <c r="BT456" s="135"/>
      <c r="BU456" s="135"/>
      <c r="BV456" s="135"/>
      <c r="BW456" s="135"/>
      <c r="BX456" s="135"/>
      <c r="BY456" s="135"/>
      <c r="BZ456" s="135"/>
      <c r="CA456" s="135"/>
      <c r="CB456" s="135"/>
      <c r="CC456" s="135"/>
      <c r="CD456" s="135"/>
      <c r="CE456" s="135"/>
      <c r="CF456" s="135"/>
      <c r="CG456" s="135"/>
      <c r="CH456" s="135"/>
      <c r="CI456" s="135"/>
      <c r="CJ456" s="135"/>
      <c r="CK456" s="135"/>
      <c r="CL456" s="135"/>
      <c r="CM456" s="135"/>
      <c r="CN456" s="135"/>
      <c r="CO456" s="135"/>
      <c r="CP456" s="135"/>
      <c r="CQ456" s="135"/>
      <c r="CR456" s="135"/>
      <c r="CU456" s="36"/>
      <c r="CV456" s="36"/>
      <c r="CW456" s="36"/>
      <c r="CX456" s="36"/>
      <c r="CY456" s="36"/>
      <c r="CZ456" s="36"/>
      <c r="DA456" s="36"/>
      <c r="DB456" s="36"/>
      <c r="DC456" s="36"/>
      <c r="DD456" s="36"/>
      <c r="DE456" s="36"/>
      <c r="DF456" s="36"/>
      <c r="DG456" s="36"/>
      <c r="DH456" s="36"/>
      <c r="DI456" s="36"/>
      <c r="DJ456" s="36"/>
      <c r="DK456" s="36"/>
      <c r="DL456" s="36"/>
      <c r="DM456" s="36"/>
      <c r="DN456" s="36"/>
      <c r="DO456" s="36"/>
      <c r="DP456" s="36"/>
      <c r="DQ456" s="36"/>
      <c r="DR456" s="36"/>
      <c r="DS456" s="36"/>
      <c r="DT456" s="36"/>
      <c r="DU456" s="36"/>
      <c r="DV456" s="36"/>
      <c r="DW456" s="36"/>
      <c r="DX456" s="36"/>
      <c r="DY456" s="36"/>
      <c r="DZ456" s="36"/>
      <c r="EA456" s="36"/>
      <c r="EB456" s="36"/>
      <c r="EC456" s="36"/>
      <c r="ED456" s="36"/>
      <c r="EE456" s="36"/>
      <c r="EF456" s="36"/>
      <c r="EG456" s="36"/>
      <c r="EH456" s="36"/>
      <c r="EI456" s="36"/>
      <c r="EJ456" s="36"/>
      <c r="EK456" s="36"/>
      <c r="EL456" s="36"/>
      <c r="EM456" s="36"/>
      <c r="EN456" s="36"/>
    </row>
    <row r="457" spans="1:144">
      <c r="A457" s="36"/>
      <c r="B457" s="36"/>
      <c r="C457" s="144"/>
      <c r="D457" s="144"/>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c r="AA457" s="135"/>
      <c r="AB457" s="135"/>
      <c r="AC457" s="135"/>
      <c r="AD457" s="135"/>
      <c r="AE457" s="135"/>
      <c r="AF457" s="135"/>
      <c r="AG457" s="135"/>
      <c r="AH457" s="135"/>
      <c r="AI457" s="135"/>
      <c r="AJ457" s="135"/>
      <c r="AK457" s="135"/>
      <c r="AL457" s="135"/>
      <c r="AM457" s="135"/>
      <c r="AN457" s="135"/>
      <c r="AO457" s="135"/>
      <c r="AP457" s="135"/>
      <c r="AQ457" s="135"/>
      <c r="AR457" s="135"/>
      <c r="AS457" s="135"/>
      <c r="AT457" s="135"/>
      <c r="AU457" s="135"/>
      <c r="AV457" s="135"/>
      <c r="AW457" s="135"/>
      <c r="AX457" s="135"/>
      <c r="AY457" s="135"/>
      <c r="AZ457" s="135"/>
      <c r="BA457" s="135"/>
      <c r="BB457" s="135"/>
      <c r="BC457" s="135"/>
      <c r="BD457" s="135"/>
      <c r="BE457" s="135"/>
      <c r="BF457" s="135"/>
      <c r="BG457" s="135"/>
      <c r="BH457" s="135"/>
      <c r="BI457" s="135"/>
      <c r="BJ457" s="135"/>
      <c r="BK457" s="135"/>
      <c r="BL457" s="135"/>
      <c r="BM457" s="135"/>
      <c r="BN457" s="135"/>
      <c r="BO457" s="135"/>
      <c r="BP457" s="135"/>
      <c r="BQ457" s="135"/>
      <c r="BR457" s="135"/>
      <c r="BS457" s="135"/>
      <c r="BT457" s="135"/>
      <c r="BU457" s="135"/>
      <c r="BV457" s="135"/>
      <c r="BW457" s="135"/>
      <c r="BX457" s="135"/>
      <c r="BY457" s="135"/>
      <c r="BZ457" s="135"/>
      <c r="CA457" s="135"/>
      <c r="CB457" s="135"/>
      <c r="CC457" s="135"/>
      <c r="CD457" s="135"/>
      <c r="CE457" s="135"/>
      <c r="CF457" s="135"/>
      <c r="CG457" s="135"/>
      <c r="CH457" s="135"/>
      <c r="CI457" s="135"/>
      <c r="CJ457" s="135"/>
      <c r="CK457" s="135"/>
      <c r="CL457" s="135"/>
      <c r="CM457" s="135"/>
      <c r="CN457" s="135"/>
      <c r="CO457" s="135"/>
      <c r="CP457" s="135"/>
      <c r="CQ457" s="135"/>
      <c r="CR457" s="135"/>
      <c r="CU457" s="36"/>
      <c r="CV457" s="36"/>
      <c r="CW457" s="36"/>
      <c r="CX457" s="36"/>
      <c r="CY457" s="36"/>
      <c r="CZ457" s="36"/>
      <c r="DA457" s="36"/>
      <c r="DB457" s="36"/>
      <c r="DC457" s="36"/>
      <c r="DD457" s="36"/>
      <c r="DE457" s="36"/>
      <c r="DF457" s="36"/>
      <c r="DG457" s="36"/>
      <c r="DH457" s="36"/>
      <c r="DI457" s="36"/>
      <c r="DJ457" s="36"/>
      <c r="DK457" s="36"/>
      <c r="DL457" s="36"/>
      <c r="DM457" s="36"/>
      <c r="DN457" s="36"/>
      <c r="DO457" s="36"/>
      <c r="DP457" s="36"/>
      <c r="DQ457" s="36"/>
      <c r="DR457" s="36"/>
      <c r="DS457" s="36"/>
      <c r="DT457" s="36"/>
      <c r="DU457" s="36"/>
      <c r="DV457" s="36"/>
      <c r="DW457" s="36"/>
      <c r="DX457" s="36"/>
      <c r="DY457" s="36"/>
      <c r="DZ457" s="36"/>
      <c r="EA457" s="36"/>
      <c r="EB457" s="36"/>
      <c r="EC457" s="36"/>
      <c r="ED457" s="36"/>
      <c r="EE457" s="36"/>
      <c r="EF457" s="36"/>
      <c r="EG457" s="36"/>
      <c r="EH457" s="36"/>
      <c r="EI457" s="36"/>
      <c r="EJ457" s="36"/>
      <c r="EK457" s="36"/>
      <c r="EL457" s="36"/>
      <c r="EM457" s="36"/>
      <c r="EN457" s="36"/>
    </row>
    <row r="458" spans="1:144">
      <c r="A458" s="36"/>
      <c r="B458" s="36"/>
      <c r="C458" s="144"/>
      <c r="D458" s="144"/>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c r="AA458" s="135"/>
      <c r="AB458" s="135"/>
      <c r="AC458" s="135"/>
      <c r="AD458" s="135"/>
      <c r="AE458" s="135"/>
      <c r="AF458" s="135"/>
      <c r="AG458" s="135"/>
      <c r="AH458" s="135"/>
      <c r="AI458" s="135"/>
      <c r="AJ458" s="135"/>
      <c r="AK458" s="135"/>
      <c r="AL458" s="135"/>
      <c r="AM458" s="135"/>
      <c r="AN458" s="135"/>
      <c r="AO458" s="135"/>
      <c r="AP458" s="135"/>
      <c r="AQ458" s="135"/>
      <c r="AR458" s="135"/>
      <c r="AS458" s="135"/>
      <c r="AT458" s="135"/>
      <c r="AU458" s="135"/>
      <c r="AV458" s="135"/>
      <c r="AW458" s="135"/>
      <c r="AX458" s="135"/>
      <c r="AY458" s="135"/>
      <c r="AZ458" s="135"/>
      <c r="BA458" s="135"/>
      <c r="BB458" s="135"/>
      <c r="BC458" s="135"/>
      <c r="BD458" s="135"/>
      <c r="BE458" s="135"/>
      <c r="BF458" s="135"/>
      <c r="BG458" s="135"/>
      <c r="BH458" s="135"/>
      <c r="BI458" s="135"/>
      <c r="BJ458" s="135"/>
      <c r="BK458" s="135"/>
      <c r="BL458" s="135"/>
      <c r="BM458" s="135"/>
      <c r="BN458" s="135"/>
      <c r="BO458" s="135"/>
      <c r="BP458" s="135"/>
      <c r="BQ458" s="135"/>
      <c r="BR458" s="135"/>
      <c r="BS458" s="135"/>
      <c r="BT458" s="135"/>
      <c r="BU458" s="135"/>
      <c r="BV458" s="135"/>
      <c r="BW458" s="135"/>
      <c r="BX458" s="135"/>
      <c r="BY458" s="135"/>
      <c r="BZ458" s="135"/>
      <c r="CA458" s="135"/>
      <c r="CB458" s="135"/>
      <c r="CC458" s="135"/>
      <c r="CD458" s="135"/>
      <c r="CE458" s="135"/>
      <c r="CF458" s="135"/>
      <c r="CG458" s="135"/>
      <c r="CH458" s="135"/>
      <c r="CI458" s="135"/>
      <c r="CJ458" s="135"/>
      <c r="CK458" s="135"/>
      <c r="CL458" s="135"/>
      <c r="CM458" s="135"/>
      <c r="CN458" s="135"/>
      <c r="CO458" s="135"/>
      <c r="CP458" s="135"/>
      <c r="CQ458" s="135"/>
      <c r="CR458" s="135"/>
      <c r="CU458" s="36"/>
      <c r="CV458" s="36"/>
      <c r="CW458" s="36"/>
      <c r="CX458" s="36"/>
      <c r="CY458" s="36"/>
      <c r="CZ458" s="36"/>
      <c r="DA458" s="36"/>
      <c r="DB458" s="36"/>
      <c r="DC458" s="36"/>
      <c r="DD458" s="36"/>
      <c r="DE458" s="36"/>
      <c r="DF458" s="36"/>
      <c r="DG458" s="36"/>
      <c r="DH458" s="36"/>
      <c r="DI458" s="36"/>
      <c r="DJ458" s="36"/>
      <c r="DK458" s="36"/>
      <c r="DL458" s="36"/>
      <c r="DM458" s="36"/>
      <c r="DN458" s="36"/>
      <c r="DO458" s="36"/>
      <c r="DP458" s="36"/>
      <c r="DQ458" s="36"/>
      <c r="DR458" s="36"/>
      <c r="DS458" s="36"/>
      <c r="DT458" s="36"/>
      <c r="DU458" s="36"/>
      <c r="DV458" s="36"/>
      <c r="DW458" s="36"/>
      <c r="DX458" s="36"/>
      <c r="DY458" s="36"/>
      <c r="DZ458" s="36"/>
      <c r="EA458" s="36"/>
      <c r="EB458" s="36"/>
      <c r="EC458" s="36"/>
      <c r="ED458" s="36"/>
      <c r="EE458" s="36"/>
      <c r="EF458" s="36"/>
      <c r="EG458" s="36"/>
      <c r="EH458" s="36"/>
      <c r="EI458" s="36"/>
      <c r="EJ458" s="36"/>
      <c r="EK458" s="36"/>
      <c r="EL458" s="36"/>
      <c r="EM458" s="36"/>
      <c r="EN458" s="36"/>
    </row>
    <row r="459" spans="1:144">
      <c r="A459" s="36"/>
      <c r="B459" s="36"/>
      <c r="C459" s="144"/>
      <c r="D459" s="144"/>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c r="AU459" s="135"/>
      <c r="AV459" s="135"/>
      <c r="AW459" s="135"/>
      <c r="AX459" s="135"/>
      <c r="AY459" s="135"/>
      <c r="AZ459" s="135"/>
      <c r="BA459" s="135"/>
      <c r="BB459" s="135"/>
      <c r="BC459" s="135"/>
      <c r="BD459" s="135"/>
      <c r="BE459" s="135"/>
      <c r="BF459" s="135"/>
      <c r="BG459" s="135"/>
      <c r="BH459" s="135"/>
      <c r="BI459" s="135"/>
      <c r="BJ459" s="135"/>
      <c r="BK459" s="135"/>
      <c r="BL459" s="135"/>
      <c r="BM459" s="135"/>
      <c r="BN459" s="135"/>
      <c r="BO459" s="135"/>
      <c r="BP459" s="135"/>
      <c r="BQ459" s="135"/>
      <c r="BR459" s="135"/>
      <c r="BS459" s="135"/>
      <c r="BT459" s="135"/>
      <c r="BU459" s="135"/>
      <c r="BV459" s="135"/>
      <c r="BW459" s="135"/>
      <c r="BX459" s="135"/>
      <c r="BY459" s="135"/>
      <c r="BZ459" s="135"/>
      <c r="CA459" s="135"/>
      <c r="CB459" s="135"/>
      <c r="CC459" s="135"/>
      <c r="CD459" s="135"/>
      <c r="CE459" s="135"/>
      <c r="CF459" s="135"/>
      <c r="CG459" s="135"/>
      <c r="CH459" s="135"/>
      <c r="CI459" s="135"/>
      <c r="CJ459" s="135"/>
      <c r="CK459" s="135"/>
      <c r="CL459" s="135"/>
      <c r="CM459" s="135"/>
      <c r="CN459" s="135"/>
      <c r="CO459" s="135"/>
      <c r="CP459" s="135"/>
      <c r="CQ459" s="135"/>
      <c r="CR459" s="135"/>
      <c r="CU459" s="36"/>
      <c r="CV459" s="36"/>
      <c r="CW459" s="36"/>
      <c r="CX459" s="36"/>
      <c r="CY459" s="36"/>
      <c r="CZ459" s="36"/>
      <c r="DA459" s="36"/>
      <c r="DB459" s="36"/>
      <c r="DC459" s="36"/>
      <c r="DD459" s="36"/>
      <c r="DE459" s="36"/>
      <c r="DF459" s="36"/>
      <c r="DG459" s="36"/>
      <c r="DH459" s="36"/>
      <c r="DI459" s="36"/>
      <c r="DJ459" s="36"/>
      <c r="DK459" s="36"/>
      <c r="DL459" s="36"/>
      <c r="DM459" s="36"/>
      <c r="DN459" s="36"/>
      <c r="DO459" s="36"/>
      <c r="DP459" s="36"/>
      <c r="DQ459" s="36"/>
      <c r="DR459" s="36"/>
      <c r="DS459" s="36"/>
      <c r="DT459" s="36"/>
      <c r="DU459" s="36"/>
      <c r="DV459" s="36"/>
      <c r="DW459" s="36"/>
      <c r="DX459" s="36"/>
      <c r="DY459" s="36"/>
      <c r="DZ459" s="36"/>
      <c r="EA459" s="36"/>
      <c r="EB459" s="36"/>
      <c r="EC459" s="36"/>
      <c r="ED459" s="36"/>
      <c r="EE459" s="36"/>
      <c r="EF459" s="36"/>
      <c r="EG459" s="36"/>
      <c r="EH459" s="36"/>
      <c r="EI459" s="36"/>
      <c r="EJ459" s="36"/>
      <c r="EK459" s="36"/>
      <c r="EL459" s="36"/>
      <c r="EM459" s="36"/>
      <c r="EN459" s="36"/>
    </row>
    <row r="460" spans="1:144">
      <c r="A460" s="36"/>
      <c r="B460" s="36"/>
      <c r="C460" s="144"/>
      <c r="D460" s="144"/>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c r="AA460" s="135"/>
      <c r="AB460" s="135"/>
      <c r="AC460" s="135"/>
      <c r="AD460" s="135"/>
      <c r="AE460" s="135"/>
      <c r="AF460" s="135"/>
      <c r="AG460" s="135"/>
      <c r="AH460" s="135"/>
      <c r="AI460" s="135"/>
      <c r="AJ460" s="135"/>
      <c r="AK460" s="135"/>
      <c r="AL460" s="135"/>
      <c r="AM460" s="135"/>
      <c r="AN460" s="135"/>
      <c r="AO460" s="135"/>
      <c r="AP460" s="135"/>
      <c r="AQ460" s="135"/>
      <c r="AR460" s="135"/>
      <c r="AS460" s="135"/>
      <c r="AT460" s="135"/>
      <c r="AU460" s="135"/>
      <c r="AV460" s="135"/>
      <c r="AW460" s="135"/>
      <c r="AX460" s="135"/>
      <c r="AY460" s="135"/>
      <c r="AZ460" s="135"/>
      <c r="BA460" s="135"/>
      <c r="BB460" s="135"/>
      <c r="BC460" s="135"/>
      <c r="BD460" s="135"/>
      <c r="BE460" s="135"/>
      <c r="BF460" s="135"/>
      <c r="BG460" s="135"/>
      <c r="BH460" s="135"/>
      <c r="BI460" s="135"/>
      <c r="BJ460" s="135"/>
      <c r="BK460" s="135"/>
      <c r="BL460" s="135"/>
      <c r="BM460" s="135"/>
      <c r="BN460" s="135"/>
      <c r="BO460" s="135"/>
      <c r="BP460" s="135"/>
      <c r="BQ460" s="135"/>
      <c r="BR460" s="135"/>
      <c r="BS460" s="135"/>
      <c r="BT460" s="135"/>
      <c r="BU460" s="135"/>
      <c r="BV460" s="135"/>
      <c r="BW460" s="135"/>
      <c r="BX460" s="135"/>
      <c r="BY460" s="135"/>
      <c r="BZ460" s="135"/>
      <c r="CA460" s="135"/>
      <c r="CB460" s="135"/>
      <c r="CC460" s="135"/>
      <c r="CD460" s="135"/>
      <c r="CE460" s="135"/>
      <c r="CF460" s="135"/>
      <c r="CG460" s="135"/>
      <c r="CH460" s="135"/>
      <c r="CI460" s="135"/>
      <c r="CJ460" s="135"/>
      <c r="CK460" s="135"/>
      <c r="CL460" s="135"/>
      <c r="CM460" s="135"/>
      <c r="CN460" s="135"/>
      <c r="CO460" s="135"/>
      <c r="CP460" s="135"/>
      <c r="CQ460" s="135"/>
      <c r="CR460" s="135"/>
      <c r="CU460" s="36"/>
      <c r="CV460" s="36"/>
      <c r="CW460" s="36"/>
      <c r="CX460" s="36"/>
      <c r="CY460" s="36"/>
      <c r="CZ460" s="36"/>
      <c r="DA460" s="36"/>
      <c r="DB460" s="36"/>
      <c r="DC460" s="36"/>
      <c r="DD460" s="36"/>
      <c r="DE460" s="36"/>
      <c r="DF460" s="36"/>
      <c r="DG460" s="36"/>
      <c r="DH460" s="36"/>
      <c r="DI460" s="36"/>
      <c r="DJ460" s="36"/>
      <c r="DK460" s="36"/>
      <c r="DL460" s="36"/>
      <c r="DM460" s="36"/>
      <c r="DN460" s="36"/>
      <c r="DO460" s="36"/>
      <c r="DP460" s="36"/>
      <c r="DQ460" s="36"/>
      <c r="DR460" s="36"/>
      <c r="DS460" s="36"/>
      <c r="DT460" s="36"/>
      <c r="DU460" s="36"/>
      <c r="DV460" s="36"/>
      <c r="DW460" s="36"/>
      <c r="DX460" s="36"/>
      <c r="DY460" s="36"/>
      <c r="DZ460" s="36"/>
      <c r="EA460" s="36"/>
      <c r="EB460" s="36"/>
      <c r="EC460" s="36"/>
      <c r="ED460" s="36"/>
      <c r="EE460" s="36"/>
      <c r="EF460" s="36"/>
      <c r="EG460" s="36"/>
      <c r="EH460" s="36"/>
      <c r="EI460" s="36"/>
      <c r="EJ460" s="36"/>
      <c r="EK460" s="36"/>
      <c r="EL460" s="36"/>
      <c r="EM460" s="36"/>
      <c r="EN460" s="36"/>
    </row>
    <row r="461" spans="1:144">
      <c r="A461" s="36"/>
      <c r="B461" s="36"/>
      <c r="C461" s="144"/>
      <c r="D461" s="144"/>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c r="AA461" s="135"/>
      <c r="AB461" s="135"/>
      <c r="AC461" s="135"/>
      <c r="AD461" s="135"/>
      <c r="AE461" s="135"/>
      <c r="AF461" s="135"/>
      <c r="AG461" s="135"/>
      <c r="AH461" s="135"/>
      <c r="AI461" s="135"/>
      <c r="AJ461" s="135"/>
      <c r="AK461" s="135"/>
      <c r="AL461" s="135"/>
      <c r="AM461" s="135"/>
      <c r="AN461" s="135"/>
      <c r="AO461" s="135"/>
      <c r="AP461" s="135"/>
      <c r="AQ461" s="135"/>
      <c r="AR461" s="135"/>
      <c r="AS461" s="135"/>
      <c r="AT461" s="135"/>
      <c r="AU461" s="135"/>
      <c r="AV461" s="135"/>
      <c r="AW461" s="135"/>
      <c r="AX461" s="135"/>
      <c r="AY461" s="135"/>
      <c r="AZ461" s="135"/>
      <c r="BA461" s="135"/>
      <c r="BB461" s="135"/>
      <c r="BC461" s="135"/>
      <c r="BD461" s="135"/>
      <c r="BE461" s="135"/>
      <c r="BF461" s="135"/>
      <c r="BG461" s="135"/>
      <c r="BH461" s="135"/>
      <c r="BI461" s="135"/>
      <c r="BJ461" s="135"/>
      <c r="BK461" s="135"/>
      <c r="BL461" s="135"/>
      <c r="BM461" s="135"/>
      <c r="BN461" s="135"/>
      <c r="BO461" s="135"/>
      <c r="BP461" s="135"/>
      <c r="BQ461" s="135"/>
      <c r="BR461" s="135"/>
      <c r="BS461" s="135"/>
      <c r="BT461" s="135"/>
      <c r="BU461" s="135"/>
      <c r="BV461" s="135"/>
      <c r="BW461" s="135"/>
      <c r="BX461" s="135"/>
      <c r="BY461" s="135"/>
      <c r="BZ461" s="135"/>
      <c r="CA461" s="135"/>
      <c r="CB461" s="135"/>
      <c r="CC461" s="135"/>
      <c r="CD461" s="135"/>
      <c r="CE461" s="135"/>
      <c r="CF461" s="135"/>
      <c r="CG461" s="135"/>
      <c r="CH461" s="135"/>
      <c r="CI461" s="135"/>
      <c r="CJ461" s="135"/>
      <c r="CK461" s="135"/>
      <c r="CL461" s="135"/>
      <c r="CM461" s="135"/>
      <c r="CN461" s="135"/>
      <c r="CO461" s="135"/>
      <c r="CP461" s="135"/>
      <c r="CQ461" s="135"/>
      <c r="CR461" s="135"/>
      <c r="CU461" s="36"/>
      <c r="CV461" s="36"/>
      <c r="CW461" s="36"/>
      <c r="CX461" s="36"/>
      <c r="CY461" s="36"/>
      <c r="CZ461" s="36"/>
      <c r="DA461" s="36"/>
      <c r="DB461" s="36"/>
      <c r="DC461" s="36"/>
      <c r="DD461" s="36"/>
      <c r="DE461" s="36"/>
      <c r="DF461" s="36"/>
      <c r="DG461" s="36"/>
      <c r="DH461" s="36"/>
      <c r="DI461" s="36"/>
      <c r="DJ461" s="36"/>
      <c r="DK461" s="36"/>
      <c r="DL461" s="36"/>
      <c r="DM461" s="36"/>
      <c r="DN461" s="36"/>
      <c r="DO461" s="36"/>
      <c r="DP461" s="36"/>
      <c r="DQ461" s="36"/>
      <c r="DR461" s="36"/>
      <c r="DS461" s="36"/>
      <c r="DT461" s="36"/>
      <c r="DU461" s="36"/>
      <c r="DV461" s="36"/>
      <c r="DW461" s="36"/>
      <c r="DX461" s="36"/>
      <c r="DY461" s="36"/>
      <c r="DZ461" s="36"/>
      <c r="EA461" s="36"/>
      <c r="EB461" s="36"/>
      <c r="EC461" s="36"/>
      <c r="ED461" s="36"/>
      <c r="EE461" s="36"/>
      <c r="EF461" s="36"/>
      <c r="EG461" s="36"/>
      <c r="EH461" s="36"/>
      <c r="EI461" s="36"/>
      <c r="EJ461" s="36"/>
      <c r="EK461" s="36"/>
      <c r="EL461" s="36"/>
      <c r="EM461" s="36"/>
      <c r="EN461" s="36"/>
    </row>
    <row r="462" spans="1:144">
      <c r="A462" s="36"/>
      <c r="B462" s="36"/>
      <c r="C462" s="144"/>
      <c r="D462" s="144"/>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c r="AA462" s="135"/>
      <c r="AB462" s="135"/>
      <c r="AC462" s="135"/>
      <c r="AD462" s="135"/>
      <c r="AE462" s="135"/>
      <c r="AF462" s="135"/>
      <c r="AG462" s="135"/>
      <c r="AH462" s="135"/>
      <c r="AI462" s="135"/>
      <c r="AJ462" s="135"/>
      <c r="AK462" s="135"/>
      <c r="AL462" s="135"/>
      <c r="AM462" s="135"/>
      <c r="AN462" s="135"/>
      <c r="AO462" s="135"/>
      <c r="AP462" s="135"/>
      <c r="AQ462" s="135"/>
      <c r="AR462" s="135"/>
      <c r="AS462" s="135"/>
      <c r="AT462" s="135"/>
      <c r="AU462" s="135"/>
      <c r="AV462" s="135"/>
      <c r="AW462" s="135"/>
      <c r="AX462" s="135"/>
      <c r="AY462" s="135"/>
      <c r="AZ462" s="135"/>
      <c r="BA462" s="135"/>
      <c r="BB462" s="135"/>
      <c r="BC462" s="135"/>
      <c r="BD462" s="135"/>
      <c r="BE462" s="135"/>
      <c r="BF462" s="135"/>
      <c r="BG462" s="135"/>
      <c r="BH462" s="135"/>
      <c r="BI462" s="135"/>
      <c r="BJ462" s="135"/>
      <c r="BK462" s="135"/>
      <c r="BL462" s="135"/>
      <c r="BM462" s="135"/>
      <c r="BN462" s="135"/>
      <c r="BO462" s="135"/>
      <c r="BP462" s="135"/>
      <c r="BQ462" s="135"/>
      <c r="BR462" s="135"/>
      <c r="BS462" s="135"/>
      <c r="BT462" s="135"/>
      <c r="BU462" s="135"/>
      <c r="BV462" s="135"/>
      <c r="BW462" s="135"/>
      <c r="BX462" s="135"/>
      <c r="BY462" s="135"/>
      <c r="BZ462" s="135"/>
      <c r="CA462" s="135"/>
      <c r="CB462" s="135"/>
      <c r="CC462" s="135"/>
      <c r="CD462" s="135"/>
      <c r="CE462" s="135"/>
      <c r="CF462" s="135"/>
      <c r="CG462" s="135"/>
      <c r="CH462" s="135"/>
      <c r="CI462" s="135"/>
      <c r="CJ462" s="135"/>
      <c r="CK462" s="135"/>
      <c r="CL462" s="135"/>
      <c r="CM462" s="135"/>
      <c r="CN462" s="135"/>
      <c r="CO462" s="135"/>
      <c r="CP462" s="135"/>
      <c r="CQ462" s="135"/>
      <c r="CR462" s="135"/>
      <c r="CU462" s="36"/>
      <c r="CV462" s="36"/>
      <c r="CW462" s="36"/>
      <c r="CX462" s="36"/>
      <c r="CY462" s="36"/>
      <c r="CZ462" s="36"/>
      <c r="DA462" s="36"/>
      <c r="DB462" s="36"/>
      <c r="DC462" s="36"/>
      <c r="DD462" s="36"/>
      <c r="DE462" s="36"/>
      <c r="DF462" s="36"/>
      <c r="DG462" s="36"/>
      <c r="DH462" s="36"/>
      <c r="DI462" s="36"/>
      <c r="DJ462" s="36"/>
      <c r="DK462" s="36"/>
      <c r="DL462" s="36"/>
      <c r="DM462" s="36"/>
      <c r="DN462" s="36"/>
      <c r="DO462" s="36"/>
      <c r="DP462" s="36"/>
      <c r="DQ462" s="36"/>
      <c r="DR462" s="36"/>
      <c r="DS462" s="36"/>
      <c r="DT462" s="36"/>
      <c r="DU462" s="36"/>
      <c r="DV462" s="36"/>
      <c r="DW462" s="36"/>
      <c r="DX462" s="36"/>
      <c r="DY462" s="36"/>
      <c r="DZ462" s="36"/>
      <c r="EA462" s="36"/>
      <c r="EB462" s="36"/>
      <c r="EC462" s="36"/>
      <c r="ED462" s="36"/>
      <c r="EE462" s="36"/>
      <c r="EF462" s="36"/>
      <c r="EG462" s="36"/>
      <c r="EH462" s="36"/>
      <c r="EI462" s="36"/>
      <c r="EJ462" s="36"/>
      <c r="EK462" s="36"/>
      <c r="EL462" s="36"/>
      <c r="EM462" s="36"/>
      <c r="EN462" s="36"/>
    </row>
    <row r="463" spans="1:144">
      <c r="A463" s="36"/>
      <c r="B463" s="36"/>
      <c r="C463" s="144"/>
      <c r="D463" s="144"/>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c r="AA463" s="135"/>
      <c r="AB463" s="135"/>
      <c r="AC463" s="135"/>
      <c r="AD463" s="135"/>
      <c r="AE463" s="135"/>
      <c r="AF463" s="135"/>
      <c r="AG463" s="135"/>
      <c r="AH463" s="135"/>
      <c r="AI463" s="135"/>
      <c r="AJ463" s="135"/>
      <c r="AK463" s="135"/>
      <c r="AL463" s="135"/>
      <c r="AM463" s="135"/>
      <c r="AN463" s="135"/>
      <c r="AO463" s="135"/>
      <c r="AP463" s="135"/>
      <c r="AQ463" s="135"/>
      <c r="AR463" s="135"/>
      <c r="AS463" s="135"/>
      <c r="AT463" s="135"/>
      <c r="AU463" s="135"/>
      <c r="AV463" s="135"/>
      <c r="AW463" s="135"/>
      <c r="AX463" s="135"/>
      <c r="AY463" s="135"/>
      <c r="AZ463" s="135"/>
      <c r="BA463" s="135"/>
      <c r="BB463" s="135"/>
      <c r="BC463" s="135"/>
      <c r="BD463" s="135"/>
      <c r="BE463" s="135"/>
      <c r="BF463" s="135"/>
      <c r="BG463" s="135"/>
      <c r="BH463" s="135"/>
      <c r="BI463" s="135"/>
      <c r="BJ463" s="135"/>
      <c r="BK463" s="135"/>
      <c r="BL463" s="135"/>
      <c r="BM463" s="135"/>
      <c r="BN463" s="135"/>
      <c r="BO463" s="135"/>
      <c r="BP463" s="135"/>
      <c r="BQ463" s="135"/>
      <c r="BR463" s="135"/>
      <c r="BS463" s="135"/>
      <c r="BT463" s="135"/>
      <c r="BU463" s="135"/>
      <c r="BV463" s="135"/>
      <c r="BW463" s="135"/>
      <c r="BX463" s="135"/>
      <c r="BY463" s="135"/>
      <c r="BZ463" s="135"/>
      <c r="CA463" s="135"/>
      <c r="CB463" s="135"/>
      <c r="CC463" s="135"/>
      <c r="CD463" s="135"/>
      <c r="CE463" s="135"/>
      <c r="CF463" s="135"/>
      <c r="CG463" s="135"/>
      <c r="CH463" s="135"/>
      <c r="CI463" s="135"/>
      <c r="CJ463" s="135"/>
      <c r="CK463" s="135"/>
      <c r="CL463" s="135"/>
      <c r="CM463" s="135"/>
      <c r="CN463" s="135"/>
      <c r="CO463" s="135"/>
      <c r="CP463" s="135"/>
      <c r="CQ463" s="135"/>
      <c r="CR463" s="135"/>
      <c r="CU463" s="36"/>
      <c r="CV463" s="36"/>
      <c r="CW463" s="36"/>
      <c r="CX463" s="36"/>
      <c r="CY463" s="36"/>
      <c r="CZ463" s="36"/>
      <c r="DA463" s="36"/>
      <c r="DB463" s="36"/>
      <c r="DC463" s="36"/>
      <c r="DD463" s="36"/>
      <c r="DE463" s="36"/>
      <c r="DF463" s="36"/>
      <c r="DG463" s="36"/>
      <c r="DH463" s="36"/>
      <c r="DI463" s="36"/>
      <c r="DJ463" s="36"/>
      <c r="DK463" s="36"/>
      <c r="DL463" s="36"/>
      <c r="DM463" s="36"/>
      <c r="DN463" s="36"/>
      <c r="DO463" s="36"/>
      <c r="DP463" s="36"/>
      <c r="DQ463" s="36"/>
      <c r="DR463" s="36"/>
      <c r="DS463" s="36"/>
      <c r="DT463" s="36"/>
      <c r="DU463" s="36"/>
      <c r="DV463" s="36"/>
      <c r="DW463" s="36"/>
      <c r="DX463" s="36"/>
      <c r="DY463" s="36"/>
      <c r="DZ463" s="36"/>
      <c r="EA463" s="36"/>
      <c r="EB463" s="36"/>
      <c r="EC463" s="36"/>
      <c r="ED463" s="36"/>
      <c r="EE463" s="36"/>
      <c r="EF463" s="36"/>
      <c r="EG463" s="36"/>
      <c r="EH463" s="36"/>
      <c r="EI463" s="36"/>
      <c r="EJ463" s="36"/>
      <c r="EK463" s="36"/>
      <c r="EL463" s="36"/>
      <c r="EM463" s="36"/>
      <c r="EN463" s="36"/>
    </row>
    <row r="464" spans="1:144">
      <c r="A464" s="36"/>
      <c r="B464" s="36"/>
      <c r="C464" s="144"/>
      <c r="D464" s="144"/>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c r="AA464" s="135"/>
      <c r="AB464" s="135"/>
      <c r="AC464" s="135"/>
      <c r="AD464" s="135"/>
      <c r="AE464" s="135"/>
      <c r="AF464" s="135"/>
      <c r="AG464" s="135"/>
      <c r="AH464" s="135"/>
      <c r="AI464" s="135"/>
      <c r="AJ464" s="135"/>
      <c r="AK464" s="135"/>
      <c r="AL464" s="135"/>
      <c r="AM464" s="135"/>
      <c r="AN464" s="135"/>
      <c r="AO464" s="135"/>
      <c r="AP464" s="135"/>
      <c r="AQ464" s="135"/>
      <c r="AR464" s="135"/>
      <c r="AS464" s="135"/>
      <c r="AT464" s="135"/>
      <c r="AU464" s="135"/>
      <c r="AV464" s="135"/>
      <c r="AW464" s="135"/>
      <c r="AX464" s="135"/>
      <c r="AY464" s="135"/>
      <c r="AZ464" s="135"/>
      <c r="BA464" s="135"/>
      <c r="BB464" s="135"/>
      <c r="BC464" s="135"/>
      <c r="BD464" s="135"/>
      <c r="BE464" s="135"/>
      <c r="BF464" s="135"/>
      <c r="BG464" s="135"/>
      <c r="BH464" s="135"/>
      <c r="BI464" s="135"/>
      <c r="BJ464" s="135"/>
      <c r="BK464" s="135"/>
      <c r="BL464" s="135"/>
      <c r="BM464" s="135"/>
      <c r="BN464" s="135"/>
      <c r="BO464" s="135"/>
      <c r="BP464" s="135"/>
      <c r="BQ464" s="135"/>
      <c r="BR464" s="135"/>
      <c r="BS464" s="135"/>
      <c r="BT464" s="135"/>
      <c r="BU464" s="135"/>
      <c r="BV464" s="135"/>
      <c r="BW464" s="135"/>
      <c r="BX464" s="135"/>
      <c r="BY464" s="135"/>
      <c r="BZ464" s="135"/>
      <c r="CA464" s="135"/>
      <c r="CB464" s="135"/>
      <c r="CC464" s="135"/>
      <c r="CD464" s="135"/>
      <c r="CE464" s="135"/>
      <c r="CF464" s="135"/>
      <c r="CG464" s="135"/>
      <c r="CH464" s="135"/>
      <c r="CI464" s="135"/>
      <c r="CJ464" s="135"/>
      <c r="CK464" s="135"/>
      <c r="CL464" s="135"/>
      <c r="CM464" s="135"/>
      <c r="CN464" s="135"/>
      <c r="CO464" s="135"/>
      <c r="CP464" s="135"/>
      <c r="CQ464" s="135"/>
      <c r="CR464" s="135"/>
      <c r="CU464" s="36"/>
      <c r="CV464" s="36"/>
      <c r="CW464" s="36"/>
      <c r="CX464" s="36"/>
      <c r="CY464" s="36"/>
      <c r="CZ464" s="36"/>
      <c r="DA464" s="36"/>
      <c r="DB464" s="36"/>
      <c r="DC464" s="36"/>
      <c r="DD464" s="36"/>
      <c r="DE464" s="36"/>
      <c r="DF464" s="36"/>
      <c r="DG464" s="36"/>
      <c r="DH464" s="36"/>
      <c r="DI464" s="36"/>
      <c r="DJ464" s="36"/>
      <c r="DK464" s="36"/>
      <c r="DL464" s="36"/>
      <c r="DM464" s="36"/>
      <c r="DN464" s="36"/>
      <c r="DO464" s="36"/>
      <c r="DP464" s="36"/>
      <c r="DQ464" s="36"/>
      <c r="DR464" s="36"/>
      <c r="DS464" s="36"/>
      <c r="DT464" s="36"/>
      <c r="DU464" s="36"/>
      <c r="DV464" s="36"/>
      <c r="DW464" s="36"/>
      <c r="DX464" s="36"/>
      <c r="DY464" s="36"/>
      <c r="DZ464" s="36"/>
      <c r="EA464" s="36"/>
      <c r="EB464" s="36"/>
      <c r="EC464" s="36"/>
      <c r="ED464" s="36"/>
      <c r="EE464" s="36"/>
      <c r="EF464" s="36"/>
      <c r="EG464" s="36"/>
      <c r="EH464" s="36"/>
      <c r="EI464" s="36"/>
      <c r="EJ464" s="36"/>
      <c r="EK464" s="36"/>
      <c r="EL464" s="36"/>
      <c r="EM464" s="36"/>
      <c r="EN464" s="36"/>
    </row>
    <row r="465" spans="1:144">
      <c r="A465" s="36"/>
      <c r="B465" s="36"/>
      <c r="C465" s="144"/>
      <c r="D465" s="144"/>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c r="AU465" s="135"/>
      <c r="AV465" s="135"/>
      <c r="AW465" s="135"/>
      <c r="AX465" s="135"/>
      <c r="AY465" s="135"/>
      <c r="AZ465" s="135"/>
      <c r="BA465" s="135"/>
      <c r="BB465" s="135"/>
      <c r="BC465" s="135"/>
      <c r="BD465" s="135"/>
      <c r="BE465" s="135"/>
      <c r="BF465" s="135"/>
      <c r="BG465" s="135"/>
      <c r="BH465" s="135"/>
      <c r="BI465" s="135"/>
      <c r="BJ465" s="135"/>
      <c r="BK465" s="135"/>
      <c r="BL465" s="135"/>
      <c r="BM465" s="135"/>
      <c r="BN465" s="135"/>
      <c r="BO465" s="135"/>
      <c r="BP465" s="135"/>
      <c r="BQ465" s="135"/>
      <c r="BR465" s="135"/>
      <c r="BS465" s="135"/>
      <c r="BT465" s="135"/>
      <c r="BU465" s="135"/>
      <c r="BV465" s="135"/>
      <c r="BW465" s="135"/>
      <c r="BX465" s="135"/>
      <c r="BY465" s="135"/>
      <c r="BZ465" s="135"/>
      <c r="CA465" s="135"/>
      <c r="CB465" s="135"/>
      <c r="CC465" s="135"/>
      <c r="CD465" s="135"/>
      <c r="CE465" s="135"/>
      <c r="CF465" s="135"/>
      <c r="CG465" s="135"/>
      <c r="CH465" s="135"/>
      <c r="CI465" s="135"/>
      <c r="CJ465" s="135"/>
      <c r="CK465" s="135"/>
      <c r="CL465" s="135"/>
      <c r="CM465" s="135"/>
      <c r="CN465" s="135"/>
      <c r="CO465" s="135"/>
      <c r="CP465" s="135"/>
      <c r="CQ465" s="135"/>
      <c r="CR465" s="135"/>
      <c r="CU465" s="36"/>
      <c r="CV465" s="36"/>
      <c r="CW465" s="36"/>
      <c r="CX465" s="36"/>
      <c r="CY465" s="36"/>
      <c r="CZ465" s="36"/>
      <c r="DA465" s="36"/>
      <c r="DB465" s="36"/>
      <c r="DC465" s="36"/>
      <c r="DD465" s="36"/>
      <c r="DE465" s="36"/>
      <c r="DF465" s="36"/>
      <c r="DG465" s="36"/>
      <c r="DH465" s="36"/>
      <c r="DI465" s="36"/>
      <c r="DJ465" s="36"/>
      <c r="DK465" s="36"/>
      <c r="DL465" s="36"/>
      <c r="DM465" s="36"/>
      <c r="DN465" s="36"/>
      <c r="DO465" s="36"/>
      <c r="DP465" s="36"/>
      <c r="DQ465" s="36"/>
      <c r="DR465" s="36"/>
      <c r="DS465" s="36"/>
      <c r="DT465" s="36"/>
      <c r="DU465" s="36"/>
      <c r="DV465" s="36"/>
      <c r="DW465" s="36"/>
      <c r="DX465" s="36"/>
      <c r="DY465" s="36"/>
      <c r="DZ465" s="36"/>
      <c r="EA465" s="36"/>
      <c r="EB465" s="36"/>
      <c r="EC465" s="36"/>
      <c r="ED465" s="36"/>
      <c r="EE465" s="36"/>
      <c r="EF465" s="36"/>
      <c r="EG465" s="36"/>
      <c r="EH465" s="36"/>
      <c r="EI465" s="36"/>
      <c r="EJ465" s="36"/>
      <c r="EK465" s="36"/>
      <c r="EL465" s="36"/>
      <c r="EM465" s="36"/>
      <c r="EN465" s="36"/>
    </row>
    <row r="466" spans="1:144">
      <c r="A466" s="36"/>
      <c r="B466" s="36"/>
      <c r="C466" s="144"/>
      <c r="D466" s="144"/>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c r="AA466" s="135"/>
      <c r="AB466" s="135"/>
      <c r="AC466" s="135"/>
      <c r="AD466" s="135"/>
      <c r="AE466" s="135"/>
      <c r="AF466" s="135"/>
      <c r="AG466" s="135"/>
      <c r="AH466" s="135"/>
      <c r="AI466" s="135"/>
      <c r="AJ466" s="135"/>
      <c r="AK466" s="135"/>
      <c r="AL466" s="135"/>
      <c r="AM466" s="135"/>
      <c r="AN466" s="135"/>
      <c r="AO466" s="135"/>
      <c r="AP466" s="135"/>
      <c r="AQ466" s="135"/>
      <c r="AR466" s="135"/>
      <c r="AS466" s="135"/>
      <c r="AT466" s="135"/>
      <c r="AU466" s="135"/>
      <c r="AV466" s="135"/>
      <c r="AW466" s="135"/>
      <c r="AX466" s="135"/>
      <c r="AY466" s="135"/>
      <c r="AZ466" s="135"/>
      <c r="BA466" s="135"/>
      <c r="BB466" s="135"/>
      <c r="BC466" s="135"/>
      <c r="BD466" s="135"/>
      <c r="BE466" s="135"/>
      <c r="BF466" s="135"/>
      <c r="BG466" s="135"/>
      <c r="BH466" s="135"/>
      <c r="BI466" s="135"/>
      <c r="BJ466" s="135"/>
      <c r="BK466" s="135"/>
      <c r="BL466" s="135"/>
      <c r="BM466" s="135"/>
      <c r="BN466" s="135"/>
      <c r="BO466" s="135"/>
      <c r="BP466" s="135"/>
      <c r="BQ466" s="135"/>
      <c r="BR466" s="135"/>
      <c r="BS466" s="135"/>
      <c r="BT466" s="135"/>
      <c r="BU466" s="135"/>
      <c r="BV466" s="135"/>
      <c r="BW466" s="135"/>
      <c r="BX466" s="135"/>
      <c r="BY466" s="135"/>
      <c r="BZ466" s="135"/>
      <c r="CA466" s="135"/>
      <c r="CB466" s="135"/>
      <c r="CC466" s="135"/>
      <c r="CD466" s="135"/>
      <c r="CE466" s="135"/>
      <c r="CF466" s="135"/>
      <c r="CG466" s="135"/>
      <c r="CH466" s="135"/>
      <c r="CI466" s="135"/>
      <c r="CJ466" s="135"/>
      <c r="CK466" s="135"/>
      <c r="CL466" s="135"/>
      <c r="CM466" s="135"/>
      <c r="CN466" s="135"/>
      <c r="CO466" s="135"/>
      <c r="CP466" s="135"/>
      <c r="CQ466" s="135"/>
      <c r="CR466" s="135"/>
      <c r="CU466" s="36"/>
      <c r="CV466" s="36"/>
      <c r="CW466" s="36"/>
      <c r="CX466" s="36"/>
      <c r="CY466" s="36"/>
      <c r="CZ466" s="36"/>
      <c r="DA466" s="36"/>
      <c r="DB466" s="36"/>
      <c r="DC466" s="36"/>
      <c r="DD466" s="36"/>
      <c r="DE466" s="36"/>
      <c r="DF466" s="36"/>
      <c r="DG466" s="36"/>
      <c r="DH466" s="36"/>
      <c r="DI466" s="36"/>
      <c r="DJ466" s="36"/>
      <c r="DK466" s="36"/>
      <c r="DL466" s="36"/>
      <c r="DM466" s="36"/>
      <c r="DN466" s="36"/>
      <c r="DO466" s="36"/>
      <c r="DP466" s="36"/>
      <c r="DQ466" s="36"/>
      <c r="DR466" s="36"/>
      <c r="DS466" s="36"/>
      <c r="DT466" s="36"/>
      <c r="DU466" s="36"/>
      <c r="DV466" s="36"/>
      <c r="DW466" s="36"/>
      <c r="DX466" s="36"/>
      <c r="DY466" s="36"/>
      <c r="DZ466" s="36"/>
      <c r="EA466" s="36"/>
      <c r="EB466" s="36"/>
      <c r="EC466" s="36"/>
      <c r="ED466" s="36"/>
      <c r="EE466" s="36"/>
      <c r="EF466" s="36"/>
      <c r="EG466" s="36"/>
      <c r="EH466" s="36"/>
      <c r="EI466" s="36"/>
      <c r="EJ466" s="36"/>
      <c r="EK466" s="36"/>
      <c r="EL466" s="36"/>
      <c r="EM466" s="36"/>
      <c r="EN466" s="36"/>
    </row>
    <row r="467" spans="1:144">
      <c r="A467" s="36"/>
      <c r="B467" s="36"/>
      <c r="C467" s="144"/>
      <c r="D467" s="144"/>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c r="AA467" s="135"/>
      <c r="AB467" s="135"/>
      <c r="AC467" s="135"/>
      <c r="AD467" s="135"/>
      <c r="AE467" s="135"/>
      <c r="AF467" s="135"/>
      <c r="AG467" s="135"/>
      <c r="AH467" s="135"/>
      <c r="AI467" s="135"/>
      <c r="AJ467" s="135"/>
      <c r="AK467" s="135"/>
      <c r="AL467" s="135"/>
      <c r="AM467" s="135"/>
      <c r="AN467" s="135"/>
      <c r="AO467" s="135"/>
      <c r="AP467" s="135"/>
      <c r="AQ467" s="135"/>
      <c r="AR467" s="135"/>
      <c r="AS467" s="135"/>
      <c r="AT467" s="135"/>
      <c r="AU467" s="135"/>
      <c r="AV467" s="135"/>
      <c r="AW467" s="135"/>
      <c r="AX467" s="135"/>
      <c r="AY467" s="135"/>
      <c r="AZ467" s="135"/>
      <c r="BA467" s="135"/>
      <c r="BB467" s="135"/>
      <c r="BC467" s="135"/>
      <c r="BD467" s="135"/>
      <c r="BE467" s="135"/>
      <c r="BF467" s="135"/>
      <c r="BG467" s="135"/>
      <c r="BH467" s="135"/>
      <c r="BI467" s="135"/>
      <c r="BJ467" s="135"/>
      <c r="BK467" s="135"/>
      <c r="BL467" s="135"/>
      <c r="BM467" s="135"/>
      <c r="BN467" s="135"/>
      <c r="BO467" s="135"/>
      <c r="BP467" s="135"/>
      <c r="BQ467" s="135"/>
      <c r="BR467" s="135"/>
      <c r="BS467" s="135"/>
      <c r="BT467" s="135"/>
      <c r="BU467" s="135"/>
      <c r="BV467" s="135"/>
      <c r="BW467" s="135"/>
      <c r="BX467" s="135"/>
      <c r="BY467" s="135"/>
      <c r="BZ467" s="135"/>
      <c r="CA467" s="135"/>
      <c r="CB467" s="135"/>
      <c r="CC467" s="135"/>
      <c r="CD467" s="135"/>
      <c r="CE467" s="135"/>
      <c r="CF467" s="135"/>
      <c r="CG467" s="135"/>
      <c r="CH467" s="135"/>
      <c r="CI467" s="135"/>
      <c r="CJ467" s="135"/>
      <c r="CK467" s="135"/>
      <c r="CL467" s="135"/>
      <c r="CM467" s="135"/>
      <c r="CN467" s="135"/>
      <c r="CO467" s="135"/>
      <c r="CP467" s="135"/>
      <c r="CQ467" s="135"/>
      <c r="CR467" s="135"/>
      <c r="CU467" s="36"/>
      <c r="CV467" s="36"/>
      <c r="CW467" s="36"/>
      <c r="CX467" s="36"/>
      <c r="CY467" s="36"/>
      <c r="CZ467" s="36"/>
      <c r="DA467" s="36"/>
      <c r="DB467" s="36"/>
      <c r="DC467" s="36"/>
      <c r="DD467" s="36"/>
      <c r="DE467" s="36"/>
      <c r="DF467" s="36"/>
      <c r="DG467" s="36"/>
      <c r="DH467" s="36"/>
      <c r="DI467" s="36"/>
      <c r="DJ467" s="36"/>
      <c r="DK467" s="36"/>
      <c r="DL467" s="36"/>
      <c r="DM467" s="36"/>
      <c r="DN467" s="36"/>
      <c r="DO467" s="36"/>
      <c r="DP467" s="36"/>
      <c r="DQ467" s="36"/>
      <c r="DR467" s="36"/>
      <c r="DS467" s="36"/>
      <c r="DT467" s="36"/>
      <c r="DU467" s="36"/>
      <c r="DV467" s="36"/>
      <c r="DW467" s="36"/>
      <c r="DX467" s="36"/>
      <c r="DY467" s="36"/>
      <c r="DZ467" s="36"/>
      <c r="EA467" s="36"/>
      <c r="EB467" s="36"/>
      <c r="EC467" s="36"/>
      <c r="ED467" s="36"/>
      <c r="EE467" s="36"/>
      <c r="EF467" s="36"/>
      <c r="EG467" s="36"/>
      <c r="EH467" s="36"/>
      <c r="EI467" s="36"/>
      <c r="EJ467" s="36"/>
      <c r="EK467" s="36"/>
      <c r="EL467" s="36"/>
      <c r="EM467" s="36"/>
      <c r="EN467" s="36"/>
    </row>
    <row r="468" spans="1:144">
      <c r="A468" s="36"/>
      <c r="B468" s="36"/>
      <c r="C468" s="144"/>
      <c r="D468" s="144"/>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c r="AL468" s="135"/>
      <c r="AM468" s="135"/>
      <c r="AN468" s="135"/>
      <c r="AO468" s="135"/>
      <c r="AP468" s="135"/>
      <c r="AQ468" s="135"/>
      <c r="AR468" s="135"/>
      <c r="AS468" s="135"/>
      <c r="AT468" s="135"/>
      <c r="AU468" s="135"/>
      <c r="AV468" s="135"/>
      <c r="AW468" s="135"/>
      <c r="AX468" s="135"/>
      <c r="AY468" s="135"/>
      <c r="AZ468" s="135"/>
      <c r="BA468" s="135"/>
      <c r="BB468" s="135"/>
      <c r="BC468" s="135"/>
      <c r="BD468" s="135"/>
      <c r="BE468" s="135"/>
      <c r="BF468" s="135"/>
      <c r="BG468" s="135"/>
      <c r="BH468" s="135"/>
      <c r="BI468" s="135"/>
      <c r="BJ468" s="135"/>
      <c r="BK468" s="135"/>
      <c r="BL468" s="135"/>
      <c r="BM468" s="135"/>
      <c r="BN468" s="135"/>
      <c r="BO468" s="135"/>
      <c r="BP468" s="135"/>
      <c r="BQ468" s="135"/>
      <c r="BR468" s="135"/>
      <c r="BS468" s="135"/>
      <c r="BT468" s="135"/>
      <c r="BU468" s="135"/>
      <c r="BV468" s="135"/>
      <c r="BW468" s="135"/>
      <c r="BX468" s="135"/>
      <c r="BY468" s="135"/>
      <c r="BZ468" s="135"/>
      <c r="CA468" s="135"/>
      <c r="CB468" s="135"/>
      <c r="CC468" s="135"/>
      <c r="CD468" s="135"/>
      <c r="CE468" s="135"/>
      <c r="CF468" s="135"/>
      <c r="CG468" s="135"/>
      <c r="CH468" s="135"/>
      <c r="CI468" s="135"/>
      <c r="CJ468" s="135"/>
      <c r="CK468" s="135"/>
      <c r="CL468" s="135"/>
      <c r="CM468" s="135"/>
      <c r="CN468" s="135"/>
      <c r="CO468" s="135"/>
      <c r="CP468" s="135"/>
      <c r="CQ468" s="135"/>
      <c r="CR468" s="135"/>
      <c r="CU468" s="36"/>
      <c r="CV468" s="36"/>
      <c r="CW468" s="36"/>
      <c r="CX468" s="36"/>
      <c r="CY468" s="36"/>
      <c r="CZ468" s="36"/>
      <c r="DA468" s="36"/>
      <c r="DB468" s="36"/>
      <c r="DC468" s="36"/>
      <c r="DD468" s="36"/>
      <c r="DE468" s="36"/>
      <c r="DF468" s="36"/>
      <c r="DG468" s="36"/>
      <c r="DH468" s="36"/>
      <c r="DI468" s="36"/>
      <c r="DJ468" s="36"/>
      <c r="DK468" s="36"/>
      <c r="DL468" s="36"/>
      <c r="DM468" s="36"/>
      <c r="DN468" s="36"/>
      <c r="DO468" s="36"/>
      <c r="DP468" s="36"/>
      <c r="DQ468" s="36"/>
      <c r="DR468" s="36"/>
      <c r="DS468" s="36"/>
      <c r="DT468" s="36"/>
      <c r="DU468" s="36"/>
      <c r="DV468" s="36"/>
      <c r="DW468" s="36"/>
      <c r="DX468" s="36"/>
      <c r="DY468" s="36"/>
      <c r="DZ468" s="36"/>
      <c r="EA468" s="36"/>
      <c r="EB468" s="36"/>
      <c r="EC468" s="36"/>
      <c r="ED468" s="36"/>
      <c r="EE468" s="36"/>
      <c r="EF468" s="36"/>
      <c r="EG468" s="36"/>
      <c r="EH468" s="36"/>
      <c r="EI468" s="36"/>
      <c r="EJ468" s="36"/>
      <c r="EK468" s="36"/>
      <c r="EL468" s="36"/>
      <c r="EM468" s="36"/>
      <c r="EN468" s="36"/>
    </row>
    <row r="469" spans="1:144">
      <c r="A469" s="36"/>
      <c r="B469" s="36"/>
      <c r="C469" s="144"/>
      <c r="D469" s="144"/>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c r="AL469" s="135"/>
      <c r="AM469" s="135"/>
      <c r="AN469" s="135"/>
      <c r="AO469" s="135"/>
      <c r="AP469" s="135"/>
      <c r="AQ469" s="135"/>
      <c r="AR469" s="135"/>
      <c r="AS469" s="135"/>
      <c r="AT469" s="135"/>
      <c r="AU469" s="135"/>
      <c r="AV469" s="135"/>
      <c r="AW469" s="135"/>
      <c r="AX469" s="135"/>
      <c r="AY469" s="135"/>
      <c r="AZ469" s="135"/>
      <c r="BA469" s="135"/>
      <c r="BB469" s="135"/>
      <c r="BC469" s="135"/>
      <c r="BD469" s="135"/>
      <c r="BE469" s="135"/>
      <c r="BF469" s="135"/>
      <c r="BG469" s="135"/>
      <c r="BH469" s="135"/>
      <c r="BI469" s="135"/>
      <c r="BJ469" s="135"/>
      <c r="BK469" s="135"/>
      <c r="BL469" s="135"/>
      <c r="BM469" s="135"/>
      <c r="BN469" s="135"/>
      <c r="BO469" s="135"/>
      <c r="BP469" s="135"/>
      <c r="BQ469" s="135"/>
      <c r="BR469" s="135"/>
      <c r="BS469" s="135"/>
      <c r="BT469" s="135"/>
      <c r="BU469" s="135"/>
      <c r="BV469" s="135"/>
      <c r="BW469" s="135"/>
      <c r="BX469" s="135"/>
      <c r="BY469" s="135"/>
      <c r="BZ469" s="135"/>
      <c r="CA469" s="135"/>
      <c r="CB469" s="135"/>
      <c r="CC469" s="135"/>
      <c r="CD469" s="135"/>
      <c r="CE469" s="135"/>
      <c r="CF469" s="135"/>
      <c r="CG469" s="135"/>
      <c r="CH469" s="135"/>
      <c r="CI469" s="135"/>
      <c r="CJ469" s="135"/>
      <c r="CK469" s="135"/>
      <c r="CL469" s="135"/>
      <c r="CM469" s="135"/>
      <c r="CN469" s="135"/>
      <c r="CO469" s="135"/>
      <c r="CP469" s="135"/>
      <c r="CQ469" s="135"/>
      <c r="CR469" s="135"/>
      <c r="CU469" s="36"/>
      <c r="CV469" s="36"/>
      <c r="CW469" s="36"/>
      <c r="CX469" s="36"/>
      <c r="CY469" s="36"/>
      <c r="CZ469" s="36"/>
      <c r="DA469" s="36"/>
      <c r="DB469" s="36"/>
      <c r="DC469" s="36"/>
      <c r="DD469" s="36"/>
      <c r="DE469" s="36"/>
      <c r="DF469" s="36"/>
      <c r="DG469" s="36"/>
      <c r="DH469" s="36"/>
      <c r="DI469" s="36"/>
      <c r="DJ469" s="36"/>
      <c r="DK469" s="36"/>
      <c r="DL469" s="36"/>
      <c r="DM469" s="36"/>
      <c r="DN469" s="36"/>
      <c r="DO469" s="36"/>
      <c r="DP469" s="36"/>
      <c r="DQ469" s="36"/>
      <c r="DR469" s="36"/>
      <c r="DS469" s="36"/>
      <c r="DT469" s="36"/>
      <c r="DU469" s="36"/>
      <c r="DV469" s="36"/>
      <c r="DW469" s="36"/>
      <c r="DX469" s="36"/>
      <c r="DY469" s="36"/>
      <c r="DZ469" s="36"/>
      <c r="EA469" s="36"/>
      <c r="EB469" s="36"/>
      <c r="EC469" s="36"/>
      <c r="ED469" s="36"/>
      <c r="EE469" s="36"/>
      <c r="EF469" s="36"/>
      <c r="EG469" s="36"/>
      <c r="EH469" s="36"/>
      <c r="EI469" s="36"/>
      <c r="EJ469" s="36"/>
      <c r="EK469" s="36"/>
      <c r="EL469" s="36"/>
      <c r="EM469" s="36"/>
      <c r="EN469" s="36"/>
    </row>
    <row r="470" spans="1:144">
      <c r="A470" s="36"/>
      <c r="B470" s="36"/>
      <c r="C470" s="144"/>
      <c r="D470" s="144"/>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c r="AA470" s="135"/>
      <c r="AB470" s="135"/>
      <c r="AC470" s="135"/>
      <c r="AD470" s="135"/>
      <c r="AE470" s="135"/>
      <c r="AF470" s="135"/>
      <c r="AG470" s="135"/>
      <c r="AH470" s="135"/>
      <c r="AI470" s="135"/>
      <c r="AJ470" s="135"/>
      <c r="AK470" s="135"/>
      <c r="AL470" s="135"/>
      <c r="AM470" s="135"/>
      <c r="AN470" s="135"/>
      <c r="AO470" s="135"/>
      <c r="AP470" s="135"/>
      <c r="AQ470" s="135"/>
      <c r="AR470" s="135"/>
      <c r="AS470" s="135"/>
      <c r="AT470" s="135"/>
      <c r="AU470" s="135"/>
      <c r="AV470" s="135"/>
      <c r="AW470" s="135"/>
      <c r="AX470" s="135"/>
      <c r="AY470" s="135"/>
      <c r="AZ470" s="135"/>
      <c r="BA470" s="135"/>
      <c r="BB470" s="135"/>
      <c r="BC470" s="135"/>
      <c r="BD470" s="135"/>
      <c r="BE470" s="135"/>
      <c r="BF470" s="135"/>
      <c r="BG470" s="135"/>
      <c r="BH470" s="135"/>
      <c r="BI470" s="135"/>
      <c r="BJ470" s="135"/>
      <c r="BK470" s="135"/>
      <c r="BL470" s="135"/>
      <c r="BM470" s="135"/>
      <c r="BN470" s="135"/>
      <c r="BO470" s="135"/>
      <c r="BP470" s="135"/>
      <c r="BQ470" s="135"/>
      <c r="BR470" s="135"/>
      <c r="BS470" s="135"/>
      <c r="BT470" s="135"/>
      <c r="BU470" s="135"/>
      <c r="BV470" s="135"/>
      <c r="BW470" s="135"/>
      <c r="BX470" s="135"/>
      <c r="BY470" s="135"/>
      <c r="BZ470" s="135"/>
      <c r="CA470" s="135"/>
      <c r="CB470" s="135"/>
      <c r="CC470" s="135"/>
      <c r="CD470" s="135"/>
      <c r="CE470" s="135"/>
      <c r="CF470" s="135"/>
      <c r="CG470" s="135"/>
      <c r="CH470" s="135"/>
      <c r="CI470" s="135"/>
      <c r="CJ470" s="135"/>
      <c r="CK470" s="135"/>
      <c r="CL470" s="135"/>
      <c r="CM470" s="135"/>
      <c r="CN470" s="135"/>
      <c r="CO470" s="135"/>
      <c r="CP470" s="135"/>
      <c r="CQ470" s="135"/>
      <c r="CR470" s="135"/>
      <c r="CU470" s="36"/>
      <c r="CV470" s="36"/>
      <c r="CW470" s="36"/>
      <c r="CX470" s="36"/>
      <c r="CY470" s="36"/>
      <c r="CZ470" s="36"/>
      <c r="DA470" s="36"/>
      <c r="DB470" s="36"/>
      <c r="DC470" s="36"/>
      <c r="DD470" s="36"/>
      <c r="DE470" s="36"/>
      <c r="DF470" s="36"/>
      <c r="DG470" s="36"/>
      <c r="DH470" s="36"/>
      <c r="DI470" s="36"/>
      <c r="DJ470" s="36"/>
      <c r="DK470" s="36"/>
      <c r="DL470" s="36"/>
      <c r="DM470" s="36"/>
      <c r="DN470" s="36"/>
      <c r="DO470" s="36"/>
      <c r="DP470" s="36"/>
      <c r="DQ470" s="36"/>
      <c r="DR470" s="36"/>
      <c r="DS470" s="36"/>
      <c r="DT470" s="36"/>
      <c r="DU470" s="36"/>
      <c r="DV470" s="36"/>
      <c r="DW470" s="36"/>
      <c r="DX470" s="36"/>
      <c r="DY470" s="36"/>
      <c r="DZ470" s="36"/>
      <c r="EA470" s="36"/>
      <c r="EB470" s="36"/>
      <c r="EC470" s="36"/>
      <c r="ED470" s="36"/>
      <c r="EE470" s="36"/>
      <c r="EF470" s="36"/>
      <c r="EG470" s="36"/>
      <c r="EH470" s="36"/>
      <c r="EI470" s="36"/>
      <c r="EJ470" s="36"/>
      <c r="EK470" s="36"/>
      <c r="EL470" s="36"/>
      <c r="EM470" s="36"/>
      <c r="EN470" s="36"/>
    </row>
    <row r="471" spans="1:144">
      <c r="A471" s="36"/>
      <c r="B471" s="36"/>
      <c r="C471" s="144"/>
      <c r="D471" s="144"/>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c r="AU471" s="135"/>
      <c r="AV471" s="135"/>
      <c r="AW471" s="135"/>
      <c r="AX471" s="135"/>
      <c r="AY471" s="135"/>
      <c r="AZ471" s="135"/>
      <c r="BA471" s="135"/>
      <c r="BB471" s="135"/>
      <c r="BC471" s="135"/>
      <c r="BD471" s="135"/>
      <c r="BE471" s="135"/>
      <c r="BF471" s="135"/>
      <c r="BG471" s="135"/>
      <c r="BH471" s="135"/>
      <c r="BI471" s="135"/>
      <c r="BJ471" s="135"/>
      <c r="BK471" s="135"/>
      <c r="BL471" s="135"/>
      <c r="BM471" s="135"/>
      <c r="BN471" s="135"/>
      <c r="BO471" s="135"/>
      <c r="BP471" s="135"/>
      <c r="BQ471" s="135"/>
      <c r="BR471" s="135"/>
      <c r="BS471" s="135"/>
      <c r="BT471" s="135"/>
      <c r="BU471" s="135"/>
      <c r="BV471" s="135"/>
      <c r="BW471" s="135"/>
      <c r="BX471" s="135"/>
      <c r="BY471" s="135"/>
      <c r="BZ471" s="135"/>
      <c r="CA471" s="135"/>
      <c r="CB471" s="135"/>
      <c r="CC471" s="135"/>
      <c r="CD471" s="135"/>
      <c r="CE471" s="135"/>
      <c r="CF471" s="135"/>
      <c r="CG471" s="135"/>
      <c r="CH471" s="135"/>
      <c r="CI471" s="135"/>
      <c r="CJ471" s="135"/>
      <c r="CK471" s="135"/>
      <c r="CL471" s="135"/>
      <c r="CM471" s="135"/>
      <c r="CN471" s="135"/>
      <c r="CO471" s="135"/>
      <c r="CP471" s="135"/>
      <c r="CQ471" s="135"/>
      <c r="CR471" s="135"/>
      <c r="CU471" s="36"/>
      <c r="CV471" s="36"/>
      <c r="CW471" s="36"/>
      <c r="CX471" s="36"/>
      <c r="CY471" s="36"/>
      <c r="CZ471" s="36"/>
      <c r="DA471" s="36"/>
      <c r="DB471" s="36"/>
      <c r="DC471" s="36"/>
      <c r="DD471" s="36"/>
      <c r="DE471" s="36"/>
      <c r="DF471" s="36"/>
      <c r="DG471" s="36"/>
      <c r="DH471" s="36"/>
      <c r="DI471" s="36"/>
      <c r="DJ471" s="36"/>
      <c r="DK471" s="36"/>
      <c r="DL471" s="36"/>
      <c r="DM471" s="36"/>
      <c r="DN471" s="36"/>
      <c r="DO471" s="36"/>
      <c r="DP471" s="36"/>
      <c r="DQ471" s="36"/>
      <c r="DR471" s="36"/>
      <c r="DS471" s="36"/>
      <c r="DT471" s="36"/>
      <c r="DU471" s="36"/>
      <c r="DV471" s="36"/>
      <c r="DW471" s="36"/>
      <c r="DX471" s="36"/>
      <c r="DY471" s="36"/>
      <c r="DZ471" s="36"/>
      <c r="EA471" s="36"/>
      <c r="EB471" s="36"/>
      <c r="EC471" s="36"/>
      <c r="ED471" s="36"/>
      <c r="EE471" s="36"/>
      <c r="EF471" s="36"/>
      <c r="EG471" s="36"/>
      <c r="EH471" s="36"/>
      <c r="EI471" s="36"/>
      <c r="EJ471" s="36"/>
      <c r="EK471" s="36"/>
      <c r="EL471" s="36"/>
      <c r="EM471" s="36"/>
      <c r="EN471" s="36"/>
    </row>
    <row r="472" spans="1:144">
      <c r="A472" s="36"/>
      <c r="B472" s="36"/>
      <c r="C472" s="144"/>
      <c r="D472" s="144"/>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c r="AA472" s="135"/>
      <c r="AB472" s="135"/>
      <c r="AC472" s="135"/>
      <c r="AD472" s="135"/>
      <c r="AE472" s="135"/>
      <c r="AF472" s="135"/>
      <c r="AG472" s="135"/>
      <c r="AH472" s="135"/>
      <c r="AI472" s="135"/>
      <c r="AJ472" s="135"/>
      <c r="AK472" s="135"/>
      <c r="AL472" s="135"/>
      <c r="AM472" s="135"/>
      <c r="AN472" s="135"/>
      <c r="AO472" s="135"/>
      <c r="AP472" s="135"/>
      <c r="AQ472" s="135"/>
      <c r="AR472" s="135"/>
      <c r="AS472" s="135"/>
      <c r="AT472" s="135"/>
      <c r="AU472" s="135"/>
      <c r="AV472" s="135"/>
      <c r="AW472" s="135"/>
      <c r="AX472" s="135"/>
      <c r="AY472" s="135"/>
      <c r="AZ472" s="135"/>
      <c r="BA472" s="135"/>
      <c r="BB472" s="135"/>
      <c r="BC472" s="135"/>
      <c r="BD472" s="135"/>
      <c r="BE472" s="135"/>
      <c r="BF472" s="135"/>
      <c r="BG472" s="135"/>
      <c r="BH472" s="135"/>
      <c r="BI472" s="135"/>
      <c r="BJ472" s="135"/>
      <c r="BK472" s="135"/>
      <c r="BL472" s="135"/>
      <c r="BM472" s="135"/>
      <c r="BN472" s="135"/>
      <c r="BO472" s="135"/>
      <c r="BP472" s="135"/>
      <c r="BQ472" s="135"/>
      <c r="BR472" s="135"/>
      <c r="BS472" s="135"/>
      <c r="BT472" s="135"/>
      <c r="BU472" s="135"/>
      <c r="BV472" s="135"/>
      <c r="BW472" s="135"/>
      <c r="BX472" s="135"/>
      <c r="BY472" s="135"/>
      <c r="BZ472" s="135"/>
      <c r="CA472" s="135"/>
      <c r="CB472" s="135"/>
      <c r="CC472" s="135"/>
      <c r="CD472" s="135"/>
      <c r="CE472" s="135"/>
      <c r="CF472" s="135"/>
      <c r="CG472" s="135"/>
      <c r="CH472" s="135"/>
      <c r="CI472" s="135"/>
      <c r="CJ472" s="135"/>
      <c r="CK472" s="135"/>
      <c r="CL472" s="135"/>
      <c r="CM472" s="135"/>
      <c r="CN472" s="135"/>
      <c r="CO472" s="135"/>
      <c r="CP472" s="135"/>
      <c r="CQ472" s="135"/>
      <c r="CR472" s="135"/>
      <c r="CU472" s="36"/>
      <c r="CV472" s="36"/>
      <c r="CW472" s="36"/>
      <c r="CX472" s="36"/>
      <c r="CY472" s="36"/>
      <c r="CZ472" s="36"/>
      <c r="DA472" s="36"/>
      <c r="DB472" s="36"/>
      <c r="DC472" s="36"/>
      <c r="DD472" s="36"/>
      <c r="DE472" s="36"/>
      <c r="DF472" s="36"/>
      <c r="DG472" s="36"/>
      <c r="DH472" s="36"/>
      <c r="DI472" s="36"/>
      <c r="DJ472" s="36"/>
      <c r="DK472" s="36"/>
      <c r="DL472" s="36"/>
      <c r="DM472" s="36"/>
      <c r="DN472" s="36"/>
      <c r="DO472" s="36"/>
      <c r="DP472" s="36"/>
      <c r="DQ472" s="36"/>
      <c r="DR472" s="36"/>
      <c r="DS472" s="36"/>
      <c r="DT472" s="36"/>
      <c r="DU472" s="36"/>
      <c r="DV472" s="36"/>
      <c r="DW472" s="36"/>
      <c r="DX472" s="36"/>
      <c r="DY472" s="36"/>
      <c r="DZ472" s="36"/>
      <c r="EA472" s="36"/>
      <c r="EB472" s="36"/>
      <c r="EC472" s="36"/>
      <c r="ED472" s="36"/>
      <c r="EE472" s="36"/>
      <c r="EF472" s="36"/>
      <c r="EG472" s="36"/>
      <c r="EH472" s="36"/>
      <c r="EI472" s="36"/>
      <c r="EJ472" s="36"/>
      <c r="EK472" s="36"/>
      <c r="EL472" s="36"/>
      <c r="EM472" s="36"/>
      <c r="EN472" s="36"/>
    </row>
    <row r="473" spans="1:144">
      <c r="A473" s="36"/>
      <c r="B473" s="36"/>
      <c r="C473" s="144"/>
      <c r="D473" s="144"/>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AZ473" s="135"/>
      <c r="BA473" s="135"/>
      <c r="BB473" s="135"/>
      <c r="BC473" s="135"/>
      <c r="BD473" s="135"/>
      <c r="BE473" s="135"/>
      <c r="BF473" s="135"/>
      <c r="BG473" s="135"/>
      <c r="BH473" s="135"/>
      <c r="BI473" s="135"/>
      <c r="BJ473" s="135"/>
      <c r="BK473" s="135"/>
      <c r="BL473" s="135"/>
      <c r="BM473" s="135"/>
      <c r="BN473" s="135"/>
      <c r="BO473" s="135"/>
      <c r="BP473" s="135"/>
      <c r="BQ473" s="135"/>
      <c r="BR473" s="135"/>
      <c r="BS473" s="135"/>
      <c r="BT473" s="135"/>
      <c r="BU473" s="135"/>
      <c r="BV473" s="135"/>
      <c r="BW473" s="135"/>
      <c r="BX473" s="135"/>
      <c r="BY473" s="135"/>
      <c r="BZ473" s="135"/>
      <c r="CA473" s="135"/>
      <c r="CB473" s="135"/>
      <c r="CC473" s="135"/>
      <c r="CD473" s="135"/>
      <c r="CE473" s="135"/>
      <c r="CF473" s="135"/>
      <c r="CG473" s="135"/>
      <c r="CH473" s="135"/>
      <c r="CI473" s="135"/>
      <c r="CJ473" s="135"/>
      <c r="CK473" s="135"/>
      <c r="CL473" s="135"/>
      <c r="CM473" s="135"/>
      <c r="CN473" s="135"/>
      <c r="CO473" s="135"/>
      <c r="CP473" s="135"/>
      <c r="CQ473" s="135"/>
      <c r="CR473" s="135"/>
      <c r="CU473" s="36"/>
      <c r="CV473" s="36"/>
      <c r="CW473" s="36"/>
      <c r="CX473" s="36"/>
      <c r="CY473" s="36"/>
      <c r="CZ473" s="36"/>
      <c r="DA473" s="36"/>
      <c r="DB473" s="36"/>
      <c r="DC473" s="36"/>
      <c r="DD473" s="36"/>
      <c r="DE473" s="36"/>
      <c r="DF473" s="36"/>
      <c r="DG473" s="36"/>
      <c r="DH473" s="36"/>
      <c r="DI473" s="36"/>
      <c r="DJ473" s="36"/>
      <c r="DK473" s="36"/>
      <c r="DL473" s="36"/>
      <c r="DM473" s="36"/>
      <c r="DN473" s="36"/>
      <c r="DO473" s="36"/>
      <c r="DP473" s="36"/>
      <c r="DQ473" s="36"/>
      <c r="DR473" s="36"/>
      <c r="DS473" s="36"/>
      <c r="DT473" s="36"/>
      <c r="DU473" s="36"/>
      <c r="DV473" s="36"/>
      <c r="DW473" s="36"/>
      <c r="DX473" s="36"/>
      <c r="DY473" s="36"/>
      <c r="DZ473" s="36"/>
      <c r="EA473" s="36"/>
      <c r="EB473" s="36"/>
      <c r="EC473" s="36"/>
      <c r="ED473" s="36"/>
      <c r="EE473" s="36"/>
      <c r="EF473" s="36"/>
      <c r="EG473" s="36"/>
      <c r="EH473" s="36"/>
      <c r="EI473" s="36"/>
      <c r="EJ473" s="36"/>
      <c r="EK473" s="36"/>
      <c r="EL473" s="36"/>
      <c r="EM473" s="36"/>
      <c r="EN473" s="36"/>
    </row>
    <row r="474" spans="1:144">
      <c r="A474" s="36"/>
      <c r="B474" s="36"/>
      <c r="C474" s="144"/>
      <c r="D474" s="144"/>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c r="AA474" s="135"/>
      <c r="AB474" s="135"/>
      <c r="AC474" s="135"/>
      <c r="AD474" s="135"/>
      <c r="AE474" s="135"/>
      <c r="AF474" s="135"/>
      <c r="AG474" s="135"/>
      <c r="AH474" s="135"/>
      <c r="AI474" s="135"/>
      <c r="AJ474" s="135"/>
      <c r="AK474" s="135"/>
      <c r="AL474" s="135"/>
      <c r="AM474" s="135"/>
      <c r="AN474" s="135"/>
      <c r="AO474" s="135"/>
      <c r="AP474" s="135"/>
      <c r="AQ474" s="135"/>
      <c r="AR474" s="135"/>
      <c r="AS474" s="135"/>
      <c r="AT474" s="135"/>
      <c r="AU474" s="135"/>
      <c r="AV474" s="135"/>
      <c r="AW474" s="135"/>
      <c r="AX474" s="135"/>
      <c r="AY474" s="135"/>
      <c r="AZ474" s="135"/>
      <c r="BA474" s="135"/>
      <c r="BB474" s="135"/>
      <c r="BC474" s="135"/>
      <c r="BD474" s="135"/>
      <c r="BE474" s="135"/>
      <c r="BF474" s="135"/>
      <c r="BG474" s="135"/>
      <c r="BH474" s="135"/>
      <c r="BI474" s="135"/>
      <c r="BJ474" s="135"/>
      <c r="BK474" s="135"/>
      <c r="BL474" s="135"/>
      <c r="BM474" s="135"/>
      <c r="BN474" s="135"/>
      <c r="BO474" s="135"/>
      <c r="BP474" s="135"/>
      <c r="BQ474" s="135"/>
      <c r="BR474" s="135"/>
      <c r="BS474" s="135"/>
      <c r="BT474" s="135"/>
      <c r="BU474" s="135"/>
      <c r="BV474" s="135"/>
      <c r="BW474" s="135"/>
      <c r="BX474" s="135"/>
      <c r="BY474" s="135"/>
      <c r="BZ474" s="135"/>
      <c r="CA474" s="135"/>
      <c r="CB474" s="135"/>
      <c r="CC474" s="135"/>
      <c r="CD474" s="135"/>
      <c r="CE474" s="135"/>
      <c r="CF474" s="135"/>
      <c r="CG474" s="135"/>
      <c r="CH474" s="135"/>
      <c r="CI474" s="135"/>
      <c r="CJ474" s="135"/>
      <c r="CK474" s="135"/>
      <c r="CL474" s="135"/>
      <c r="CM474" s="135"/>
      <c r="CN474" s="135"/>
      <c r="CO474" s="135"/>
      <c r="CP474" s="135"/>
      <c r="CQ474" s="135"/>
      <c r="CR474" s="135"/>
      <c r="CU474" s="36"/>
      <c r="CV474" s="36"/>
      <c r="CW474" s="36"/>
      <c r="CX474" s="36"/>
      <c r="CY474" s="36"/>
      <c r="CZ474" s="36"/>
      <c r="DA474" s="36"/>
      <c r="DB474" s="36"/>
      <c r="DC474" s="36"/>
      <c r="DD474" s="36"/>
      <c r="DE474" s="36"/>
      <c r="DF474" s="36"/>
      <c r="DG474" s="36"/>
      <c r="DH474" s="36"/>
      <c r="DI474" s="36"/>
      <c r="DJ474" s="36"/>
      <c r="DK474" s="36"/>
      <c r="DL474" s="36"/>
      <c r="DM474" s="36"/>
      <c r="DN474" s="36"/>
      <c r="DO474" s="36"/>
      <c r="DP474" s="36"/>
      <c r="DQ474" s="36"/>
      <c r="DR474" s="36"/>
      <c r="DS474" s="36"/>
      <c r="DT474" s="36"/>
      <c r="DU474" s="36"/>
      <c r="DV474" s="36"/>
      <c r="DW474" s="36"/>
      <c r="DX474" s="36"/>
      <c r="DY474" s="36"/>
      <c r="DZ474" s="36"/>
      <c r="EA474" s="36"/>
      <c r="EB474" s="36"/>
      <c r="EC474" s="36"/>
      <c r="ED474" s="36"/>
      <c r="EE474" s="36"/>
      <c r="EF474" s="36"/>
      <c r="EG474" s="36"/>
      <c r="EH474" s="36"/>
      <c r="EI474" s="36"/>
      <c r="EJ474" s="36"/>
      <c r="EK474" s="36"/>
      <c r="EL474" s="36"/>
      <c r="EM474" s="36"/>
      <c r="EN474" s="36"/>
    </row>
    <row r="475" spans="1:144">
      <c r="A475" s="36"/>
      <c r="B475" s="36"/>
      <c r="C475" s="144"/>
      <c r="D475" s="144"/>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c r="AA475" s="135"/>
      <c r="AB475" s="135"/>
      <c r="AC475" s="135"/>
      <c r="AD475" s="135"/>
      <c r="AE475" s="135"/>
      <c r="AF475" s="135"/>
      <c r="AG475" s="135"/>
      <c r="AH475" s="135"/>
      <c r="AI475" s="135"/>
      <c r="AJ475" s="135"/>
      <c r="AK475" s="135"/>
      <c r="AL475" s="135"/>
      <c r="AM475" s="135"/>
      <c r="AN475" s="135"/>
      <c r="AO475" s="135"/>
      <c r="AP475" s="135"/>
      <c r="AQ475" s="135"/>
      <c r="AR475" s="135"/>
      <c r="AS475" s="135"/>
      <c r="AT475" s="135"/>
      <c r="AU475" s="135"/>
      <c r="AV475" s="135"/>
      <c r="AW475" s="135"/>
      <c r="AX475" s="135"/>
      <c r="AY475" s="135"/>
      <c r="AZ475" s="135"/>
      <c r="BA475" s="135"/>
      <c r="BB475" s="135"/>
      <c r="BC475" s="135"/>
      <c r="BD475" s="135"/>
      <c r="BE475" s="135"/>
      <c r="BF475" s="135"/>
      <c r="BG475" s="135"/>
      <c r="BH475" s="135"/>
      <c r="BI475" s="135"/>
      <c r="BJ475" s="135"/>
      <c r="BK475" s="135"/>
      <c r="BL475" s="135"/>
      <c r="BM475" s="135"/>
      <c r="BN475" s="135"/>
      <c r="BO475" s="135"/>
      <c r="BP475" s="135"/>
      <c r="BQ475" s="135"/>
      <c r="BR475" s="135"/>
      <c r="BS475" s="135"/>
      <c r="BT475" s="135"/>
      <c r="BU475" s="135"/>
      <c r="BV475" s="135"/>
      <c r="BW475" s="135"/>
      <c r="BX475" s="135"/>
      <c r="BY475" s="135"/>
      <c r="BZ475" s="135"/>
      <c r="CA475" s="135"/>
      <c r="CB475" s="135"/>
      <c r="CC475" s="135"/>
      <c r="CD475" s="135"/>
      <c r="CE475" s="135"/>
      <c r="CF475" s="135"/>
      <c r="CG475" s="135"/>
      <c r="CH475" s="135"/>
      <c r="CI475" s="135"/>
      <c r="CJ475" s="135"/>
      <c r="CK475" s="135"/>
      <c r="CL475" s="135"/>
      <c r="CM475" s="135"/>
      <c r="CN475" s="135"/>
      <c r="CO475" s="135"/>
      <c r="CP475" s="135"/>
      <c r="CQ475" s="135"/>
      <c r="CR475" s="135"/>
      <c r="CU475" s="36"/>
      <c r="CV475" s="36"/>
      <c r="CW475" s="36"/>
      <c r="CX475" s="36"/>
      <c r="CY475" s="36"/>
      <c r="CZ475" s="36"/>
      <c r="DA475" s="36"/>
      <c r="DB475" s="36"/>
      <c r="DC475" s="36"/>
      <c r="DD475" s="36"/>
      <c r="DE475" s="36"/>
      <c r="DF475" s="36"/>
      <c r="DG475" s="36"/>
      <c r="DH475" s="36"/>
      <c r="DI475" s="36"/>
      <c r="DJ475" s="36"/>
      <c r="DK475" s="36"/>
      <c r="DL475" s="36"/>
      <c r="DM475" s="36"/>
      <c r="DN475" s="36"/>
      <c r="DO475" s="36"/>
      <c r="DP475" s="36"/>
      <c r="DQ475" s="36"/>
      <c r="DR475" s="36"/>
      <c r="DS475" s="36"/>
      <c r="DT475" s="36"/>
      <c r="DU475" s="36"/>
      <c r="DV475" s="36"/>
      <c r="DW475" s="36"/>
      <c r="DX475" s="36"/>
      <c r="DY475" s="36"/>
      <c r="DZ475" s="36"/>
      <c r="EA475" s="36"/>
      <c r="EB475" s="36"/>
      <c r="EC475" s="36"/>
      <c r="ED475" s="36"/>
      <c r="EE475" s="36"/>
      <c r="EF475" s="36"/>
      <c r="EG475" s="36"/>
      <c r="EH475" s="36"/>
      <c r="EI475" s="36"/>
      <c r="EJ475" s="36"/>
      <c r="EK475" s="36"/>
      <c r="EL475" s="36"/>
      <c r="EM475" s="36"/>
      <c r="EN475" s="36"/>
    </row>
    <row r="476" spans="1:144">
      <c r="A476" s="36"/>
      <c r="B476" s="36"/>
      <c r="C476" s="144"/>
      <c r="D476" s="144"/>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c r="AA476" s="135"/>
      <c r="AB476" s="135"/>
      <c r="AC476" s="135"/>
      <c r="AD476" s="135"/>
      <c r="AE476" s="135"/>
      <c r="AF476" s="135"/>
      <c r="AG476" s="135"/>
      <c r="AH476" s="135"/>
      <c r="AI476" s="135"/>
      <c r="AJ476" s="135"/>
      <c r="AK476" s="135"/>
      <c r="AL476" s="135"/>
      <c r="AM476" s="135"/>
      <c r="AN476" s="135"/>
      <c r="AO476" s="135"/>
      <c r="AP476" s="135"/>
      <c r="AQ476" s="135"/>
      <c r="AR476" s="135"/>
      <c r="AS476" s="135"/>
      <c r="AT476" s="135"/>
      <c r="AU476" s="135"/>
      <c r="AV476" s="135"/>
      <c r="AW476" s="135"/>
      <c r="AX476" s="135"/>
      <c r="AY476" s="135"/>
      <c r="AZ476" s="135"/>
      <c r="BA476" s="135"/>
      <c r="BB476" s="135"/>
      <c r="BC476" s="135"/>
      <c r="BD476" s="135"/>
      <c r="BE476" s="135"/>
      <c r="BF476" s="135"/>
      <c r="BG476" s="135"/>
      <c r="BH476" s="135"/>
      <c r="BI476" s="135"/>
      <c r="BJ476" s="135"/>
      <c r="BK476" s="135"/>
      <c r="BL476" s="135"/>
      <c r="BM476" s="135"/>
      <c r="BN476" s="135"/>
      <c r="BO476" s="135"/>
      <c r="BP476" s="135"/>
      <c r="BQ476" s="135"/>
      <c r="BR476" s="135"/>
      <c r="BS476" s="135"/>
      <c r="BT476" s="135"/>
      <c r="BU476" s="135"/>
      <c r="BV476" s="135"/>
      <c r="BW476" s="135"/>
      <c r="BX476" s="135"/>
      <c r="BY476" s="135"/>
      <c r="BZ476" s="135"/>
      <c r="CA476" s="135"/>
      <c r="CB476" s="135"/>
      <c r="CC476" s="135"/>
      <c r="CD476" s="135"/>
      <c r="CE476" s="135"/>
      <c r="CF476" s="135"/>
      <c r="CG476" s="135"/>
      <c r="CH476" s="135"/>
      <c r="CI476" s="135"/>
      <c r="CJ476" s="135"/>
      <c r="CK476" s="135"/>
      <c r="CL476" s="135"/>
      <c r="CM476" s="135"/>
      <c r="CN476" s="135"/>
      <c r="CO476" s="135"/>
      <c r="CP476" s="135"/>
      <c r="CQ476" s="135"/>
      <c r="CR476" s="135"/>
      <c r="CU476" s="36"/>
      <c r="CV476" s="36"/>
      <c r="CW476" s="36"/>
      <c r="CX476" s="36"/>
      <c r="CY476" s="36"/>
      <c r="CZ476" s="36"/>
      <c r="DA476" s="36"/>
      <c r="DB476" s="36"/>
      <c r="DC476" s="36"/>
      <c r="DD476" s="36"/>
      <c r="DE476" s="36"/>
      <c r="DF476" s="36"/>
      <c r="DG476" s="36"/>
      <c r="DH476" s="36"/>
      <c r="DI476" s="36"/>
      <c r="DJ476" s="36"/>
      <c r="DK476" s="36"/>
      <c r="DL476" s="36"/>
      <c r="DM476" s="36"/>
      <c r="DN476" s="36"/>
      <c r="DO476" s="36"/>
      <c r="DP476" s="36"/>
      <c r="DQ476" s="36"/>
      <c r="DR476" s="36"/>
      <c r="DS476" s="36"/>
      <c r="DT476" s="36"/>
      <c r="DU476" s="36"/>
      <c r="DV476" s="36"/>
      <c r="DW476" s="36"/>
      <c r="DX476" s="36"/>
      <c r="DY476" s="36"/>
      <c r="DZ476" s="36"/>
      <c r="EA476" s="36"/>
      <c r="EB476" s="36"/>
      <c r="EC476" s="36"/>
      <c r="ED476" s="36"/>
      <c r="EE476" s="36"/>
      <c r="EF476" s="36"/>
      <c r="EG476" s="36"/>
      <c r="EH476" s="36"/>
      <c r="EI476" s="36"/>
      <c r="EJ476" s="36"/>
      <c r="EK476" s="36"/>
      <c r="EL476" s="36"/>
      <c r="EM476" s="36"/>
      <c r="EN476" s="36"/>
    </row>
    <row r="477" spans="1:144">
      <c r="A477" s="36"/>
      <c r="B477" s="36"/>
      <c r="C477" s="144"/>
      <c r="D477" s="144"/>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c r="AU477" s="135"/>
      <c r="AV477" s="135"/>
      <c r="AW477" s="135"/>
      <c r="AX477" s="135"/>
      <c r="AY477" s="135"/>
      <c r="AZ477" s="135"/>
      <c r="BA477" s="135"/>
      <c r="BB477" s="135"/>
      <c r="BC477" s="135"/>
      <c r="BD477" s="135"/>
      <c r="BE477" s="135"/>
      <c r="BF477" s="135"/>
      <c r="BG477" s="135"/>
      <c r="BH477" s="135"/>
      <c r="BI477" s="135"/>
      <c r="BJ477" s="135"/>
      <c r="BK477" s="135"/>
      <c r="BL477" s="135"/>
      <c r="BM477" s="135"/>
      <c r="BN477" s="135"/>
      <c r="BO477" s="135"/>
      <c r="BP477" s="135"/>
      <c r="BQ477" s="135"/>
      <c r="BR477" s="135"/>
      <c r="BS477" s="135"/>
      <c r="BT477" s="135"/>
      <c r="BU477" s="135"/>
      <c r="BV477" s="135"/>
      <c r="BW477" s="135"/>
      <c r="BX477" s="135"/>
      <c r="BY477" s="135"/>
      <c r="BZ477" s="135"/>
      <c r="CA477" s="135"/>
      <c r="CB477" s="135"/>
      <c r="CC477" s="135"/>
      <c r="CD477" s="135"/>
      <c r="CE477" s="135"/>
      <c r="CF477" s="135"/>
      <c r="CG477" s="135"/>
      <c r="CH477" s="135"/>
      <c r="CI477" s="135"/>
      <c r="CJ477" s="135"/>
      <c r="CK477" s="135"/>
      <c r="CL477" s="135"/>
      <c r="CM477" s="135"/>
      <c r="CN477" s="135"/>
      <c r="CO477" s="135"/>
      <c r="CP477" s="135"/>
      <c r="CQ477" s="135"/>
      <c r="CR477" s="135"/>
      <c r="CU477" s="36"/>
      <c r="CV477" s="36"/>
      <c r="CW477" s="36"/>
      <c r="CX477" s="36"/>
      <c r="CY477" s="36"/>
      <c r="CZ477" s="36"/>
      <c r="DA477" s="36"/>
      <c r="DB477" s="36"/>
      <c r="DC477" s="36"/>
      <c r="DD477" s="36"/>
      <c r="DE477" s="36"/>
      <c r="DF477" s="36"/>
      <c r="DG477" s="36"/>
      <c r="DH477" s="36"/>
      <c r="DI477" s="36"/>
      <c r="DJ477" s="36"/>
      <c r="DK477" s="36"/>
      <c r="DL477" s="36"/>
      <c r="DM477" s="36"/>
      <c r="DN477" s="36"/>
      <c r="DO477" s="36"/>
      <c r="DP477" s="36"/>
      <c r="DQ477" s="36"/>
      <c r="DR477" s="36"/>
      <c r="DS477" s="36"/>
      <c r="DT477" s="36"/>
      <c r="DU477" s="36"/>
      <c r="DV477" s="36"/>
      <c r="DW477" s="36"/>
      <c r="DX477" s="36"/>
      <c r="DY477" s="36"/>
      <c r="DZ477" s="36"/>
      <c r="EA477" s="36"/>
      <c r="EB477" s="36"/>
      <c r="EC477" s="36"/>
      <c r="ED477" s="36"/>
      <c r="EE477" s="36"/>
      <c r="EF477" s="36"/>
      <c r="EG477" s="36"/>
      <c r="EH477" s="36"/>
      <c r="EI477" s="36"/>
      <c r="EJ477" s="36"/>
      <c r="EK477" s="36"/>
      <c r="EL477" s="36"/>
      <c r="EM477" s="36"/>
      <c r="EN477" s="36"/>
    </row>
    <row r="478" spans="1:144">
      <c r="A478" s="36"/>
      <c r="B478" s="36"/>
      <c r="C478" s="144"/>
      <c r="D478" s="144"/>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c r="AA478" s="135"/>
      <c r="AB478" s="135"/>
      <c r="AC478" s="135"/>
      <c r="AD478" s="135"/>
      <c r="AE478" s="135"/>
      <c r="AF478" s="135"/>
      <c r="AG478" s="135"/>
      <c r="AH478" s="135"/>
      <c r="AI478" s="135"/>
      <c r="AJ478" s="135"/>
      <c r="AK478" s="135"/>
      <c r="AL478" s="135"/>
      <c r="AM478" s="135"/>
      <c r="AN478" s="135"/>
      <c r="AO478" s="135"/>
      <c r="AP478" s="135"/>
      <c r="AQ478" s="135"/>
      <c r="AR478" s="135"/>
      <c r="AS478" s="135"/>
      <c r="AT478" s="135"/>
      <c r="AU478" s="135"/>
      <c r="AV478" s="135"/>
      <c r="AW478" s="135"/>
      <c r="AX478" s="135"/>
      <c r="AY478" s="135"/>
      <c r="AZ478" s="135"/>
      <c r="BA478" s="135"/>
      <c r="BB478" s="135"/>
      <c r="BC478" s="135"/>
      <c r="BD478" s="135"/>
      <c r="BE478" s="135"/>
      <c r="BF478" s="135"/>
      <c r="BG478" s="135"/>
      <c r="BH478" s="135"/>
      <c r="BI478" s="135"/>
      <c r="BJ478" s="135"/>
      <c r="BK478" s="135"/>
      <c r="BL478" s="135"/>
      <c r="BM478" s="135"/>
      <c r="BN478" s="135"/>
      <c r="BO478" s="135"/>
      <c r="BP478" s="135"/>
      <c r="BQ478" s="135"/>
      <c r="BR478" s="135"/>
      <c r="BS478" s="135"/>
      <c r="BT478" s="135"/>
      <c r="BU478" s="135"/>
      <c r="BV478" s="135"/>
      <c r="BW478" s="135"/>
      <c r="BX478" s="135"/>
      <c r="BY478" s="135"/>
      <c r="BZ478" s="135"/>
      <c r="CA478" s="135"/>
      <c r="CB478" s="135"/>
      <c r="CC478" s="135"/>
      <c r="CD478" s="135"/>
      <c r="CE478" s="135"/>
      <c r="CF478" s="135"/>
      <c r="CG478" s="135"/>
      <c r="CH478" s="135"/>
      <c r="CI478" s="135"/>
      <c r="CJ478" s="135"/>
      <c r="CK478" s="135"/>
      <c r="CL478" s="135"/>
      <c r="CM478" s="135"/>
      <c r="CN478" s="135"/>
      <c r="CO478" s="135"/>
      <c r="CP478" s="135"/>
      <c r="CQ478" s="135"/>
      <c r="CR478" s="135"/>
      <c r="CU478" s="36"/>
      <c r="CV478" s="36"/>
      <c r="CW478" s="36"/>
      <c r="CX478" s="36"/>
      <c r="CY478" s="36"/>
      <c r="CZ478" s="36"/>
      <c r="DA478" s="36"/>
      <c r="DB478" s="36"/>
      <c r="DC478" s="36"/>
      <c r="DD478" s="36"/>
      <c r="DE478" s="36"/>
      <c r="DF478" s="36"/>
      <c r="DG478" s="36"/>
      <c r="DH478" s="36"/>
      <c r="DI478" s="36"/>
      <c r="DJ478" s="36"/>
      <c r="DK478" s="36"/>
      <c r="DL478" s="36"/>
      <c r="DM478" s="36"/>
      <c r="DN478" s="36"/>
      <c r="DO478" s="36"/>
      <c r="DP478" s="36"/>
      <c r="DQ478" s="36"/>
      <c r="DR478" s="36"/>
      <c r="DS478" s="36"/>
      <c r="DT478" s="36"/>
      <c r="DU478" s="36"/>
      <c r="DV478" s="36"/>
      <c r="DW478" s="36"/>
      <c r="DX478" s="36"/>
      <c r="DY478" s="36"/>
      <c r="DZ478" s="36"/>
      <c r="EA478" s="36"/>
      <c r="EB478" s="36"/>
      <c r="EC478" s="36"/>
      <c r="ED478" s="36"/>
      <c r="EE478" s="36"/>
      <c r="EF478" s="36"/>
      <c r="EG478" s="36"/>
      <c r="EH478" s="36"/>
      <c r="EI478" s="36"/>
      <c r="EJ478" s="36"/>
      <c r="EK478" s="36"/>
      <c r="EL478" s="36"/>
      <c r="EM478" s="36"/>
      <c r="EN478" s="36"/>
    </row>
    <row r="479" spans="1:144">
      <c r="A479" s="36"/>
      <c r="B479" s="36"/>
      <c r="C479" s="144"/>
      <c r="D479" s="144"/>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c r="AA479" s="135"/>
      <c r="AB479" s="135"/>
      <c r="AC479" s="135"/>
      <c r="AD479" s="135"/>
      <c r="AE479" s="135"/>
      <c r="AF479" s="135"/>
      <c r="AG479" s="135"/>
      <c r="AH479" s="135"/>
      <c r="AI479" s="135"/>
      <c r="AJ479" s="135"/>
      <c r="AK479" s="135"/>
      <c r="AL479" s="135"/>
      <c r="AM479" s="135"/>
      <c r="AN479" s="135"/>
      <c r="AO479" s="135"/>
      <c r="AP479" s="135"/>
      <c r="AQ479" s="135"/>
      <c r="AR479" s="135"/>
      <c r="AS479" s="135"/>
      <c r="AT479" s="135"/>
      <c r="AU479" s="135"/>
      <c r="AV479" s="135"/>
      <c r="AW479" s="135"/>
      <c r="AX479" s="135"/>
      <c r="AY479" s="135"/>
      <c r="AZ479" s="135"/>
      <c r="BA479" s="135"/>
      <c r="BB479" s="135"/>
      <c r="BC479" s="135"/>
      <c r="BD479" s="135"/>
      <c r="BE479" s="135"/>
      <c r="BF479" s="135"/>
      <c r="BG479" s="135"/>
      <c r="BH479" s="135"/>
      <c r="BI479" s="135"/>
      <c r="BJ479" s="135"/>
      <c r="BK479" s="135"/>
      <c r="BL479" s="135"/>
      <c r="BM479" s="135"/>
      <c r="BN479" s="135"/>
      <c r="BO479" s="135"/>
      <c r="BP479" s="135"/>
      <c r="BQ479" s="135"/>
      <c r="BR479" s="135"/>
      <c r="BS479" s="135"/>
      <c r="BT479" s="135"/>
      <c r="BU479" s="135"/>
      <c r="BV479" s="135"/>
      <c r="BW479" s="135"/>
      <c r="BX479" s="135"/>
      <c r="BY479" s="135"/>
      <c r="BZ479" s="135"/>
      <c r="CA479" s="135"/>
      <c r="CB479" s="135"/>
      <c r="CC479" s="135"/>
      <c r="CD479" s="135"/>
      <c r="CE479" s="135"/>
      <c r="CF479" s="135"/>
      <c r="CG479" s="135"/>
      <c r="CH479" s="135"/>
      <c r="CI479" s="135"/>
      <c r="CJ479" s="135"/>
      <c r="CK479" s="135"/>
      <c r="CL479" s="135"/>
      <c r="CM479" s="135"/>
      <c r="CN479" s="135"/>
      <c r="CO479" s="135"/>
      <c r="CP479" s="135"/>
      <c r="CQ479" s="135"/>
      <c r="CR479" s="135"/>
      <c r="CU479" s="36"/>
      <c r="CV479" s="36"/>
      <c r="CW479" s="36"/>
      <c r="CX479" s="36"/>
      <c r="CY479" s="36"/>
      <c r="CZ479" s="36"/>
      <c r="DA479" s="36"/>
      <c r="DB479" s="36"/>
      <c r="DC479" s="36"/>
      <c r="DD479" s="36"/>
      <c r="DE479" s="36"/>
      <c r="DF479" s="36"/>
      <c r="DG479" s="36"/>
      <c r="DH479" s="36"/>
      <c r="DI479" s="36"/>
      <c r="DJ479" s="36"/>
      <c r="DK479" s="36"/>
      <c r="DL479" s="36"/>
      <c r="DM479" s="36"/>
      <c r="DN479" s="36"/>
      <c r="DO479" s="36"/>
      <c r="DP479" s="36"/>
      <c r="DQ479" s="36"/>
      <c r="DR479" s="36"/>
      <c r="DS479" s="36"/>
      <c r="DT479" s="36"/>
      <c r="DU479" s="36"/>
      <c r="DV479" s="36"/>
      <c r="DW479" s="36"/>
      <c r="DX479" s="36"/>
      <c r="DY479" s="36"/>
      <c r="DZ479" s="36"/>
      <c r="EA479" s="36"/>
      <c r="EB479" s="36"/>
      <c r="EC479" s="36"/>
      <c r="ED479" s="36"/>
      <c r="EE479" s="36"/>
      <c r="EF479" s="36"/>
      <c r="EG479" s="36"/>
      <c r="EH479" s="36"/>
      <c r="EI479" s="36"/>
      <c r="EJ479" s="36"/>
      <c r="EK479" s="36"/>
      <c r="EL479" s="36"/>
      <c r="EM479" s="36"/>
      <c r="EN479" s="36"/>
    </row>
    <row r="480" spans="1:144">
      <c r="A480" s="36"/>
      <c r="B480" s="36"/>
      <c r="C480" s="144"/>
      <c r="D480" s="144"/>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c r="AA480" s="135"/>
      <c r="AB480" s="135"/>
      <c r="AC480" s="135"/>
      <c r="AD480" s="135"/>
      <c r="AE480" s="135"/>
      <c r="AF480" s="135"/>
      <c r="AG480" s="135"/>
      <c r="AH480" s="135"/>
      <c r="AI480" s="135"/>
      <c r="AJ480" s="135"/>
      <c r="AK480" s="135"/>
      <c r="AL480" s="135"/>
      <c r="AM480" s="135"/>
      <c r="AN480" s="135"/>
      <c r="AO480" s="135"/>
      <c r="AP480" s="135"/>
      <c r="AQ480" s="135"/>
      <c r="AR480" s="135"/>
      <c r="AS480" s="135"/>
      <c r="AT480" s="135"/>
      <c r="AU480" s="135"/>
      <c r="AV480" s="135"/>
      <c r="AW480" s="135"/>
      <c r="AX480" s="135"/>
      <c r="AY480" s="135"/>
      <c r="AZ480" s="135"/>
      <c r="BA480" s="135"/>
      <c r="BB480" s="135"/>
      <c r="BC480" s="135"/>
      <c r="BD480" s="135"/>
      <c r="BE480" s="135"/>
      <c r="BF480" s="135"/>
      <c r="BG480" s="135"/>
      <c r="BH480" s="135"/>
      <c r="BI480" s="135"/>
      <c r="BJ480" s="135"/>
      <c r="BK480" s="135"/>
      <c r="BL480" s="135"/>
      <c r="BM480" s="135"/>
      <c r="BN480" s="135"/>
      <c r="BO480" s="135"/>
      <c r="BP480" s="135"/>
      <c r="BQ480" s="135"/>
      <c r="BR480" s="135"/>
      <c r="BS480" s="135"/>
      <c r="BT480" s="135"/>
      <c r="BU480" s="135"/>
      <c r="BV480" s="135"/>
      <c r="BW480" s="135"/>
      <c r="BX480" s="135"/>
      <c r="BY480" s="135"/>
      <c r="BZ480" s="135"/>
      <c r="CA480" s="135"/>
      <c r="CB480" s="135"/>
      <c r="CC480" s="135"/>
      <c r="CD480" s="135"/>
      <c r="CE480" s="135"/>
      <c r="CF480" s="135"/>
      <c r="CG480" s="135"/>
      <c r="CH480" s="135"/>
      <c r="CI480" s="135"/>
      <c r="CJ480" s="135"/>
      <c r="CK480" s="135"/>
      <c r="CL480" s="135"/>
      <c r="CM480" s="135"/>
      <c r="CN480" s="135"/>
      <c r="CO480" s="135"/>
      <c r="CP480" s="135"/>
      <c r="CQ480" s="135"/>
      <c r="CR480" s="135"/>
      <c r="CU480" s="36"/>
      <c r="CV480" s="36"/>
      <c r="CW480" s="36"/>
      <c r="CX480" s="36"/>
      <c r="CY480" s="36"/>
      <c r="CZ480" s="36"/>
      <c r="DA480" s="36"/>
      <c r="DB480" s="36"/>
      <c r="DC480" s="36"/>
      <c r="DD480" s="36"/>
      <c r="DE480" s="36"/>
      <c r="DF480" s="36"/>
      <c r="DG480" s="36"/>
      <c r="DH480" s="36"/>
      <c r="DI480" s="36"/>
      <c r="DJ480" s="36"/>
      <c r="DK480" s="36"/>
      <c r="DL480" s="36"/>
      <c r="DM480" s="36"/>
      <c r="DN480" s="36"/>
      <c r="DO480" s="36"/>
      <c r="DP480" s="36"/>
      <c r="DQ480" s="36"/>
      <c r="DR480" s="36"/>
      <c r="DS480" s="36"/>
      <c r="DT480" s="36"/>
      <c r="DU480" s="36"/>
      <c r="DV480" s="36"/>
      <c r="DW480" s="36"/>
      <c r="DX480" s="36"/>
      <c r="DY480" s="36"/>
      <c r="DZ480" s="36"/>
      <c r="EA480" s="36"/>
      <c r="EB480" s="36"/>
      <c r="EC480" s="36"/>
      <c r="ED480" s="36"/>
      <c r="EE480" s="36"/>
      <c r="EF480" s="36"/>
      <c r="EG480" s="36"/>
      <c r="EH480" s="36"/>
      <c r="EI480" s="36"/>
      <c r="EJ480" s="36"/>
      <c r="EK480" s="36"/>
      <c r="EL480" s="36"/>
      <c r="EM480" s="36"/>
      <c r="EN480" s="36"/>
    </row>
    <row r="481" spans="1:144">
      <c r="A481" s="36"/>
      <c r="B481" s="36"/>
      <c r="C481" s="144"/>
      <c r="D481" s="144"/>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c r="AA481" s="135"/>
      <c r="AB481" s="135"/>
      <c r="AC481" s="135"/>
      <c r="AD481" s="135"/>
      <c r="AE481" s="135"/>
      <c r="AF481" s="135"/>
      <c r="AG481" s="135"/>
      <c r="AH481" s="135"/>
      <c r="AI481" s="135"/>
      <c r="AJ481" s="135"/>
      <c r="AK481" s="135"/>
      <c r="AL481" s="135"/>
      <c r="AM481" s="135"/>
      <c r="AN481" s="135"/>
      <c r="AO481" s="135"/>
      <c r="AP481" s="135"/>
      <c r="AQ481" s="135"/>
      <c r="AR481" s="135"/>
      <c r="AS481" s="135"/>
      <c r="AT481" s="135"/>
      <c r="AU481" s="135"/>
      <c r="AV481" s="135"/>
      <c r="AW481" s="135"/>
      <c r="AX481" s="135"/>
      <c r="AY481" s="135"/>
      <c r="AZ481" s="135"/>
      <c r="BA481" s="135"/>
      <c r="BB481" s="135"/>
      <c r="BC481" s="135"/>
      <c r="BD481" s="135"/>
      <c r="BE481" s="135"/>
      <c r="BF481" s="135"/>
      <c r="BG481" s="135"/>
      <c r="BH481" s="135"/>
      <c r="BI481" s="135"/>
      <c r="BJ481" s="135"/>
      <c r="BK481" s="135"/>
      <c r="BL481" s="135"/>
      <c r="BM481" s="135"/>
      <c r="BN481" s="135"/>
      <c r="BO481" s="135"/>
      <c r="BP481" s="135"/>
      <c r="BQ481" s="135"/>
      <c r="BR481" s="135"/>
      <c r="BS481" s="135"/>
      <c r="BT481" s="135"/>
      <c r="BU481" s="135"/>
      <c r="BV481" s="135"/>
      <c r="BW481" s="135"/>
      <c r="BX481" s="135"/>
      <c r="BY481" s="135"/>
      <c r="BZ481" s="135"/>
      <c r="CA481" s="135"/>
      <c r="CB481" s="135"/>
      <c r="CC481" s="135"/>
      <c r="CD481" s="135"/>
      <c r="CE481" s="135"/>
      <c r="CF481" s="135"/>
      <c r="CG481" s="135"/>
      <c r="CH481" s="135"/>
      <c r="CI481" s="135"/>
      <c r="CJ481" s="135"/>
      <c r="CK481" s="135"/>
      <c r="CL481" s="135"/>
      <c r="CM481" s="135"/>
      <c r="CN481" s="135"/>
      <c r="CO481" s="135"/>
      <c r="CP481" s="135"/>
      <c r="CQ481" s="135"/>
      <c r="CR481" s="135"/>
      <c r="CU481" s="36"/>
      <c r="CV481" s="36"/>
      <c r="CW481" s="36"/>
      <c r="CX481" s="36"/>
      <c r="CY481" s="36"/>
      <c r="CZ481" s="36"/>
      <c r="DA481" s="36"/>
      <c r="DB481" s="36"/>
      <c r="DC481" s="36"/>
      <c r="DD481" s="36"/>
      <c r="DE481" s="36"/>
      <c r="DF481" s="36"/>
      <c r="DG481" s="36"/>
      <c r="DH481" s="36"/>
      <c r="DI481" s="36"/>
      <c r="DJ481" s="36"/>
      <c r="DK481" s="36"/>
      <c r="DL481" s="36"/>
      <c r="DM481" s="36"/>
      <c r="DN481" s="36"/>
      <c r="DO481" s="36"/>
      <c r="DP481" s="36"/>
      <c r="DQ481" s="36"/>
      <c r="DR481" s="36"/>
      <c r="DS481" s="36"/>
      <c r="DT481" s="36"/>
      <c r="DU481" s="36"/>
      <c r="DV481" s="36"/>
      <c r="DW481" s="36"/>
      <c r="DX481" s="36"/>
      <c r="DY481" s="36"/>
      <c r="DZ481" s="36"/>
      <c r="EA481" s="36"/>
      <c r="EB481" s="36"/>
      <c r="EC481" s="36"/>
      <c r="ED481" s="36"/>
      <c r="EE481" s="36"/>
      <c r="EF481" s="36"/>
      <c r="EG481" s="36"/>
      <c r="EH481" s="36"/>
      <c r="EI481" s="36"/>
      <c r="EJ481" s="36"/>
      <c r="EK481" s="36"/>
      <c r="EL481" s="36"/>
      <c r="EM481" s="36"/>
      <c r="EN481" s="36"/>
    </row>
    <row r="482" spans="1:144">
      <c r="A482" s="36"/>
      <c r="B482" s="36"/>
      <c r="C482" s="144"/>
      <c r="D482" s="144"/>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c r="AA482" s="135"/>
      <c r="AB482" s="135"/>
      <c r="AC482" s="135"/>
      <c r="AD482" s="135"/>
      <c r="AE482" s="135"/>
      <c r="AF482" s="135"/>
      <c r="AG482" s="135"/>
      <c r="AH482" s="135"/>
      <c r="AI482" s="135"/>
      <c r="AJ482" s="135"/>
      <c r="AK482" s="135"/>
      <c r="AL482" s="135"/>
      <c r="AM482" s="135"/>
      <c r="AN482" s="135"/>
      <c r="AO482" s="135"/>
      <c r="AP482" s="135"/>
      <c r="AQ482" s="135"/>
      <c r="AR482" s="135"/>
      <c r="AS482" s="135"/>
      <c r="AT482" s="135"/>
      <c r="AU482" s="135"/>
      <c r="AV482" s="135"/>
      <c r="AW482" s="135"/>
      <c r="AX482" s="135"/>
      <c r="AY482" s="135"/>
      <c r="AZ482" s="135"/>
      <c r="BA482" s="135"/>
      <c r="BB482" s="135"/>
      <c r="BC482" s="135"/>
      <c r="BD482" s="135"/>
      <c r="BE482" s="135"/>
      <c r="BF482" s="135"/>
      <c r="BG482" s="135"/>
      <c r="BH482" s="135"/>
      <c r="BI482" s="135"/>
      <c r="BJ482" s="135"/>
      <c r="BK482" s="135"/>
      <c r="BL482" s="135"/>
      <c r="BM482" s="135"/>
      <c r="BN482" s="135"/>
      <c r="BO482" s="135"/>
      <c r="BP482" s="135"/>
      <c r="BQ482" s="135"/>
      <c r="BR482" s="135"/>
      <c r="BS482" s="135"/>
      <c r="BT482" s="135"/>
      <c r="BU482" s="135"/>
      <c r="BV482" s="135"/>
      <c r="BW482" s="135"/>
      <c r="BX482" s="135"/>
      <c r="BY482" s="135"/>
      <c r="BZ482" s="135"/>
      <c r="CA482" s="135"/>
      <c r="CB482" s="135"/>
      <c r="CC482" s="135"/>
      <c r="CD482" s="135"/>
      <c r="CE482" s="135"/>
      <c r="CF482" s="135"/>
      <c r="CG482" s="135"/>
      <c r="CH482" s="135"/>
      <c r="CI482" s="135"/>
      <c r="CJ482" s="135"/>
      <c r="CK482" s="135"/>
      <c r="CL482" s="135"/>
      <c r="CM482" s="135"/>
      <c r="CN482" s="135"/>
      <c r="CO482" s="135"/>
      <c r="CP482" s="135"/>
      <c r="CQ482" s="135"/>
      <c r="CR482" s="135"/>
      <c r="CU482" s="36"/>
      <c r="CV482" s="36"/>
      <c r="CW482" s="36"/>
      <c r="CX482" s="36"/>
      <c r="CY482" s="36"/>
      <c r="CZ482" s="36"/>
      <c r="DA482" s="36"/>
      <c r="DB482" s="36"/>
      <c r="DC482" s="36"/>
      <c r="DD482" s="36"/>
      <c r="DE482" s="36"/>
      <c r="DF482" s="36"/>
      <c r="DG482" s="36"/>
      <c r="DH482" s="36"/>
      <c r="DI482" s="36"/>
      <c r="DJ482" s="36"/>
      <c r="DK482" s="36"/>
      <c r="DL482" s="36"/>
      <c r="DM482" s="36"/>
      <c r="DN482" s="36"/>
      <c r="DO482" s="36"/>
      <c r="DP482" s="36"/>
      <c r="DQ482" s="36"/>
      <c r="DR482" s="36"/>
      <c r="DS482" s="36"/>
      <c r="DT482" s="36"/>
      <c r="DU482" s="36"/>
      <c r="DV482" s="36"/>
      <c r="DW482" s="36"/>
      <c r="DX482" s="36"/>
      <c r="DY482" s="36"/>
      <c r="DZ482" s="36"/>
      <c r="EA482" s="36"/>
      <c r="EB482" s="36"/>
      <c r="EC482" s="36"/>
      <c r="ED482" s="36"/>
      <c r="EE482" s="36"/>
      <c r="EF482" s="36"/>
      <c r="EG482" s="36"/>
      <c r="EH482" s="36"/>
      <c r="EI482" s="36"/>
      <c r="EJ482" s="36"/>
      <c r="EK482" s="36"/>
      <c r="EL482" s="36"/>
      <c r="EM482" s="36"/>
      <c r="EN482" s="36"/>
    </row>
    <row r="483" spans="1:144">
      <c r="A483" s="36"/>
      <c r="B483" s="36"/>
      <c r="C483" s="144"/>
      <c r="D483" s="144"/>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c r="AU483" s="135"/>
      <c r="AV483" s="135"/>
      <c r="AW483" s="135"/>
      <c r="AX483" s="135"/>
      <c r="AY483" s="135"/>
      <c r="AZ483" s="135"/>
      <c r="BA483" s="135"/>
      <c r="BB483" s="135"/>
      <c r="BC483" s="135"/>
      <c r="BD483" s="135"/>
      <c r="BE483" s="135"/>
      <c r="BF483" s="135"/>
      <c r="BG483" s="135"/>
      <c r="BH483" s="135"/>
      <c r="BI483" s="135"/>
      <c r="BJ483" s="135"/>
      <c r="BK483" s="135"/>
      <c r="BL483" s="135"/>
      <c r="BM483" s="135"/>
      <c r="BN483" s="135"/>
      <c r="BO483" s="135"/>
      <c r="BP483" s="135"/>
      <c r="BQ483" s="135"/>
      <c r="BR483" s="135"/>
      <c r="BS483" s="135"/>
      <c r="BT483" s="135"/>
      <c r="BU483" s="135"/>
      <c r="BV483" s="135"/>
      <c r="BW483" s="135"/>
      <c r="BX483" s="135"/>
      <c r="BY483" s="135"/>
      <c r="BZ483" s="135"/>
      <c r="CA483" s="135"/>
      <c r="CB483" s="135"/>
      <c r="CC483" s="135"/>
      <c r="CD483" s="135"/>
      <c r="CE483" s="135"/>
      <c r="CF483" s="135"/>
      <c r="CG483" s="135"/>
      <c r="CH483" s="135"/>
      <c r="CI483" s="135"/>
      <c r="CJ483" s="135"/>
      <c r="CK483" s="135"/>
      <c r="CL483" s="135"/>
      <c r="CM483" s="135"/>
      <c r="CN483" s="135"/>
      <c r="CO483" s="135"/>
      <c r="CP483" s="135"/>
      <c r="CQ483" s="135"/>
      <c r="CR483" s="135"/>
      <c r="CU483" s="36"/>
      <c r="CV483" s="36"/>
      <c r="CW483" s="36"/>
      <c r="CX483" s="36"/>
      <c r="CY483" s="36"/>
      <c r="CZ483" s="36"/>
      <c r="DA483" s="36"/>
      <c r="DB483" s="36"/>
      <c r="DC483" s="36"/>
      <c r="DD483" s="36"/>
      <c r="DE483" s="36"/>
      <c r="DF483" s="36"/>
      <c r="DG483" s="36"/>
      <c r="DH483" s="36"/>
      <c r="DI483" s="36"/>
      <c r="DJ483" s="36"/>
      <c r="DK483" s="36"/>
      <c r="DL483" s="36"/>
      <c r="DM483" s="36"/>
      <c r="DN483" s="36"/>
      <c r="DO483" s="36"/>
      <c r="DP483" s="36"/>
      <c r="DQ483" s="36"/>
      <c r="DR483" s="36"/>
      <c r="DS483" s="36"/>
      <c r="DT483" s="36"/>
      <c r="DU483" s="36"/>
      <c r="DV483" s="36"/>
      <c r="DW483" s="36"/>
      <c r="DX483" s="36"/>
      <c r="DY483" s="36"/>
      <c r="DZ483" s="36"/>
      <c r="EA483" s="36"/>
      <c r="EB483" s="36"/>
      <c r="EC483" s="36"/>
      <c r="ED483" s="36"/>
      <c r="EE483" s="36"/>
      <c r="EF483" s="36"/>
      <c r="EG483" s="36"/>
      <c r="EH483" s="36"/>
      <c r="EI483" s="36"/>
      <c r="EJ483" s="36"/>
      <c r="EK483" s="36"/>
      <c r="EL483" s="36"/>
      <c r="EM483" s="36"/>
      <c r="EN483" s="36"/>
    </row>
    <row r="484" spans="1:144">
      <c r="A484" s="36"/>
      <c r="B484" s="36"/>
      <c r="C484" s="144"/>
      <c r="D484" s="144"/>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c r="AA484" s="135"/>
      <c r="AB484" s="135"/>
      <c r="AC484" s="135"/>
      <c r="AD484" s="135"/>
      <c r="AE484" s="135"/>
      <c r="AF484" s="135"/>
      <c r="AG484" s="135"/>
      <c r="AH484" s="135"/>
      <c r="AI484" s="135"/>
      <c r="AJ484" s="135"/>
      <c r="AK484" s="135"/>
      <c r="AL484" s="135"/>
      <c r="AM484" s="135"/>
      <c r="AN484" s="135"/>
      <c r="AO484" s="135"/>
      <c r="AP484" s="135"/>
      <c r="AQ484" s="135"/>
      <c r="AR484" s="135"/>
      <c r="AS484" s="135"/>
      <c r="AT484" s="135"/>
      <c r="AU484" s="135"/>
      <c r="AV484" s="135"/>
      <c r="AW484" s="135"/>
      <c r="AX484" s="135"/>
      <c r="AY484" s="135"/>
      <c r="AZ484" s="135"/>
      <c r="BA484" s="135"/>
      <c r="BB484" s="135"/>
      <c r="BC484" s="135"/>
      <c r="BD484" s="135"/>
      <c r="BE484" s="135"/>
      <c r="BF484" s="135"/>
      <c r="BG484" s="135"/>
      <c r="BH484" s="135"/>
      <c r="BI484" s="135"/>
      <c r="BJ484" s="135"/>
      <c r="BK484" s="135"/>
      <c r="BL484" s="135"/>
      <c r="BM484" s="135"/>
      <c r="BN484" s="135"/>
      <c r="BO484" s="135"/>
      <c r="BP484" s="135"/>
      <c r="BQ484" s="135"/>
      <c r="BR484" s="135"/>
      <c r="BS484" s="135"/>
      <c r="BT484" s="135"/>
      <c r="BU484" s="135"/>
      <c r="BV484" s="135"/>
      <c r="BW484" s="135"/>
      <c r="BX484" s="135"/>
      <c r="BY484" s="135"/>
      <c r="BZ484" s="135"/>
      <c r="CA484" s="135"/>
      <c r="CB484" s="135"/>
      <c r="CC484" s="135"/>
      <c r="CD484" s="135"/>
      <c r="CE484" s="135"/>
      <c r="CF484" s="135"/>
      <c r="CG484" s="135"/>
      <c r="CH484" s="135"/>
      <c r="CI484" s="135"/>
      <c r="CJ484" s="135"/>
      <c r="CK484" s="135"/>
      <c r="CL484" s="135"/>
      <c r="CM484" s="135"/>
      <c r="CN484" s="135"/>
      <c r="CO484" s="135"/>
      <c r="CP484" s="135"/>
      <c r="CQ484" s="135"/>
      <c r="CR484" s="135"/>
      <c r="CU484" s="36"/>
      <c r="CV484" s="36"/>
      <c r="CW484" s="36"/>
      <c r="CX484" s="36"/>
      <c r="CY484" s="36"/>
      <c r="CZ484" s="36"/>
      <c r="DA484" s="36"/>
      <c r="DB484" s="36"/>
      <c r="DC484" s="36"/>
      <c r="DD484" s="36"/>
      <c r="DE484" s="36"/>
      <c r="DF484" s="36"/>
      <c r="DG484" s="36"/>
      <c r="DH484" s="36"/>
      <c r="DI484" s="36"/>
      <c r="DJ484" s="36"/>
      <c r="DK484" s="36"/>
      <c r="DL484" s="36"/>
      <c r="DM484" s="36"/>
      <c r="DN484" s="36"/>
      <c r="DO484" s="36"/>
      <c r="DP484" s="36"/>
      <c r="DQ484" s="36"/>
      <c r="DR484" s="36"/>
      <c r="DS484" s="36"/>
      <c r="DT484" s="36"/>
      <c r="DU484" s="36"/>
      <c r="DV484" s="36"/>
      <c r="DW484" s="36"/>
      <c r="DX484" s="36"/>
      <c r="DY484" s="36"/>
      <c r="DZ484" s="36"/>
      <c r="EA484" s="36"/>
      <c r="EB484" s="36"/>
      <c r="EC484" s="36"/>
      <c r="ED484" s="36"/>
      <c r="EE484" s="36"/>
      <c r="EF484" s="36"/>
      <c r="EG484" s="36"/>
      <c r="EH484" s="36"/>
      <c r="EI484" s="36"/>
      <c r="EJ484" s="36"/>
      <c r="EK484" s="36"/>
      <c r="EL484" s="36"/>
      <c r="EM484" s="36"/>
      <c r="EN484" s="36"/>
    </row>
    <row r="485" spans="1:144">
      <c r="A485" s="36"/>
      <c r="B485" s="36"/>
      <c r="C485" s="144"/>
      <c r="D485" s="144"/>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c r="AA485" s="135"/>
      <c r="AB485" s="135"/>
      <c r="AC485" s="135"/>
      <c r="AD485" s="135"/>
      <c r="AE485" s="135"/>
      <c r="AF485" s="135"/>
      <c r="AG485" s="135"/>
      <c r="AH485" s="135"/>
      <c r="AI485" s="135"/>
      <c r="AJ485" s="135"/>
      <c r="AK485" s="135"/>
      <c r="AL485" s="135"/>
      <c r="AM485" s="135"/>
      <c r="AN485" s="135"/>
      <c r="AO485" s="135"/>
      <c r="AP485" s="135"/>
      <c r="AQ485" s="135"/>
      <c r="AR485" s="135"/>
      <c r="AS485" s="135"/>
      <c r="AT485" s="135"/>
      <c r="AU485" s="135"/>
      <c r="AV485" s="135"/>
      <c r="AW485" s="135"/>
      <c r="AX485" s="135"/>
      <c r="AY485" s="135"/>
      <c r="AZ485" s="135"/>
      <c r="BA485" s="135"/>
      <c r="BB485" s="135"/>
      <c r="BC485" s="135"/>
      <c r="BD485" s="135"/>
      <c r="BE485" s="135"/>
      <c r="BF485" s="135"/>
      <c r="BG485" s="135"/>
      <c r="BH485" s="135"/>
      <c r="BI485" s="135"/>
      <c r="BJ485" s="135"/>
      <c r="BK485" s="135"/>
      <c r="BL485" s="135"/>
      <c r="BM485" s="135"/>
      <c r="BN485" s="135"/>
      <c r="BO485" s="135"/>
      <c r="BP485" s="135"/>
      <c r="BQ485" s="135"/>
      <c r="BR485" s="135"/>
      <c r="BS485" s="135"/>
      <c r="BT485" s="135"/>
      <c r="BU485" s="135"/>
      <c r="BV485" s="135"/>
      <c r="BW485" s="135"/>
      <c r="BX485" s="135"/>
      <c r="BY485" s="135"/>
      <c r="BZ485" s="135"/>
      <c r="CA485" s="135"/>
      <c r="CB485" s="135"/>
      <c r="CC485" s="135"/>
      <c r="CD485" s="135"/>
      <c r="CE485" s="135"/>
      <c r="CF485" s="135"/>
      <c r="CG485" s="135"/>
      <c r="CH485" s="135"/>
      <c r="CI485" s="135"/>
      <c r="CJ485" s="135"/>
      <c r="CK485" s="135"/>
      <c r="CL485" s="135"/>
      <c r="CM485" s="135"/>
      <c r="CN485" s="135"/>
      <c r="CO485" s="135"/>
      <c r="CP485" s="135"/>
      <c r="CQ485" s="135"/>
      <c r="CR485" s="135"/>
      <c r="CU485" s="36"/>
      <c r="CV485" s="36"/>
      <c r="CW485" s="36"/>
      <c r="CX485" s="36"/>
      <c r="CY485" s="36"/>
      <c r="CZ485" s="36"/>
      <c r="DA485" s="36"/>
      <c r="DB485" s="36"/>
      <c r="DC485" s="36"/>
      <c r="DD485" s="36"/>
      <c r="DE485" s="36"/>
      <c r="DF485" s="36"/>
      <c r="DG485" s="36"/>
      <c r="DH485" s="36"/>
      <c r="DI485" s="36"/>
      <c r="DJ485" s="36"/>
      <c r="DK485" s="36"/>
      <c r="DL485" s="36"/>
      <c r="DM485" s="36"/>
      <c r="DN485" s="36"/>
      <c r="DO485" s="36"/>
      <c r="DP485" s="36"/>
      <c r="DQ485" s="36"/>
      <c r="DR485" s="36"/>
      <c r="DS485" s="36"/>
      <c r="DT485" s="36"/>
      <c r="DU485" s="36"/>
      <c r="DV485" s="36"/>
      <c r="DW485" s="36"/>
      <c r="DX485" s="36"/>
      <c r="DY485" s="36"/>
      <c r="DZ485" s="36"/>
      <c r="EA485" s="36"/>
      <c r="EB485" s="36"/>
      <c r="EC485" s="36"/>
      <c r="ED485" s="36"/>
      <c r="EE485" s="36"/>
      <c r="EF485" s="36"/>
      <c r="EG485" s="36"/>
      <c r="EH485" s="36"/>
      <c r="EI485" s="36"/>
      <c r="EJ485" s="36"/>
      <c r="EK485" s="36"/>
      <c r="EL485" s="36"/>
      <c r="EM485" s="36"/>
      <c r="EN485" s="36"/>
    </row>
    <row r="486" spans="1:144">
      <c r="A486" s="36"/>
      <c r="B486" s="36"/>
      <c r="C486" s="144"/>
      <c r="D486" s="144"/>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c r="AA486" s="135"/>
      <c r="AB486" s="135"/>
      <c r="AC486" s="135"/>
      <c r="AD486" s="135"/>
      <c r="AE486" s="135"/>
      <c r="AF486" s="135"/>
      <c r="AG486" s="135"/>
      <c r="AH486" s="135"/>
      <c r="AI486" s="135"/>
      <c r="AJ486" s="135"/>
      <c r="AK486" s="135"/>
      <c r="AL486" s="135"/>
      <c r="AM486" s="135"/>
      <c r="AN486" s="135"/>
      <c r="AO486" s="135"/>
      <c r="AP486" s="135"/>
      <c r="AQ486" s="135"/>
      <c r="AR486" s="135"/>
      <c r="AS486" s="135"/>
      <c r="AT486" s="135"/>
      <c r="AU486" s="135"/>
      <c r="AV486" s="135"/>
      <c r="AW486" s="135"/>
      <c r="AX486" s="135"/>
      <c r="AY486" s="135"/>
      <c r="AZ486" s="135"/>
      <c r="BA486" s="135"/>
      <c r="BB486" s="135"/>
      <c r="BC486" s="135"/>
      <c r="BD486" s="135"/>
      <c r="BE486" s="135"/>
      <c r="BF486" s="135"/>
      <c r="BG486" s="135"/>
      <c r="BH486" s="135"/>
      <c r="BI486" s="135"/>
      <c r="BJ486" s="135"/>
      <c r="BK486" s="135"/>
      <c r="BL486" s="135"/>
      <c r="BM486" s="135"/>
      <c r="BN486" s="135"/>
      <c r="BO486" s="135"/>
      <c r="BP486" s="135"/>
      <c r="BQ486" s="135"/>
      <c r="BR486" s="135"/>
      <c r="BS486" s="135"/>
      <c r="BT486" s="135"/>
      <c r="BU486" s="135"/>
      <c r="BV486" s="135"/>
      <c r="BW486" s="135"/>
      <c r="BX486" s="135"/>
      <c r="BY486" s="135"/>
      <c r="BZ486" s="135"/>
      <c r="CA486" s="135"/>
      <c r="CB486" s="135"/>
      <c r="CC486" s="135"/>
      <c r="CD486" s="135"/>
      <c r="CE486" s="135"/>
      <c r="CF486" s="135"/>
      <c r="CG486" s="135"/>
      <c r="CH486" s="135"/>
      <c r="CI486" s="135"/>
      <c r="CJ486" s="135"/>
      <c r="CK486" s="135"/>
      <c r="CL486" s="135"/>
      <c r="CM486" s="135"/>
      <c r="CN486" s="135"/>
      <c r="CO486" s="135"/>
      <c r="CP486" s="135"/>
      <c r="CQ486" s="135"/>
      <c r="CR486" s="135"/>
      <c r="CU486" s="36"/>
      <c r="CV486" s="36"/>
      <c r="CW486" s="36"/>
      <c r="CX486" s="36"/>
      <c r="CY486" s="36"/>
      <c r="CZ486" s="36"/>
      <c r="DA486" s="36"/>
      <c r="DB486" s="36"/>
      <c r="DC486" s="36"/>
      <c r="DD486" s="36"/>
      <c r="DE486" s="36"/>
      <c r="DF486" s="36"/>
      <c r="DG486" s="36"/>
      <c r="DH486" s="36"/>
      <c r="DI486" s="36"/>
      <c r="DJ486" s="36"/>
      <c r="DK486" s="36"/>
      <c r="DL486" s="36"/>
      <c r="DM486" s="36"/>
      <c r="DN486" s="36"/>
      <c r="DO486" s="36"/>
      <c r="DP486" s="36"/>
      <c r="DQ486" s="36"/>
      <c r="DR486" s="36"/>
      <c r="DS486" s="36"/>
      <c r="DT486" s="36"/>
      <c r="DU486" s="36"/>
      <c r="DV486" s="36"/>
      <c r="DW486" s="36"/>
      <c r="DX486" s="36"/>
      <c r="DY486" s="36"/>
      <c r="DZ486" s="36"/>
      <c r="EA486" s="36"/>
      <c r="EB486" s="36"/>
      <c r="EC486" s="36"/>
      <c r="ED486" s="36"/>
      <c r="EE486" s="36"/>
      <c r="EF486" s="36"/>
      <c r="EG486" s="36"/>
      <c r="EH486" s="36"/>
      <c r="EI486" s="36"/>
      <c r="EJ486" s="36"/>
      <c r="EK486" s="36"/>
      <c r="EL486" s="36"/>
      <c r="EM486" s="36"/>
      <c r="EN486" s="36"/>
    </row>
    <row r="487" spans="1:144">
      <c r="A487" s="36"/>
      <c r="B487" s="36"/>
      <c r="C487" s="144"/>
      <c r="D487" s="144"/>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c r="AA487" s="135"/>
      <c r="AB487" s="135"/>
      <c r="AC487" s="135"/>
      <c r="AD487" s="135"/>
      <c r="AE487" s="135"/>
      <c r="AF487" s="135"/>
      <c r="AG487" s="135"/>
      <c r="AH487" s="135"/>
      <c r="AI487" s="135"/>
      <c r="AJ487" s="135"/>
      <c r="AK487" s="135"/>
      <c r="AL487" s="135"/>
      <c r="AM487" s="135"/>
      <c r="AN487" s="135"/>
      <c r="AO487" s="135"/>
      <c r="AP487" s="135"/>
      <c r="AQ487" s="135"/>
      <c r="AR487" s="135"/>
      <c r="AS487" s="135"/>
      <c r="AT487" s="135"/>
      <c r="AU487" s="135"/>
      <c r="AV487" s="135"/>
      <c r="AW487" s="135"/>
      <c r="AX487" s="135"/>
      <c r="AY487" s="135"/>
      <c r="AZ487" s="135"/>
      <c r="BA487" s="135"/>
      <c r="BB487" s="135"/>
      <c r="BC487" s="135"/>
      <c r="BD487" s="135"/>
      <c r="BE487" s="135"/>
      <c r="BF487" s="135"/>
      <c r="BG487" s="135"/>
      <c r="BH487" s="135"/>
      <c r="BI487" s="135"/>
      <c r="BJ487" s="135"/>
      <c r="BK487" s="135"/>
      <c r="BL487" s="135"/>
      <c r="BM487" s="135"/>
      <c r="BN487" s="135"/>
      <c r="BO487" s="135"/>
      <c r="BP487" s="135"/>
      <c r="BQ487" s="135"/>
      <c r="BR487" s="135"/>
      <c r="BS487" s="135"/>
      <c r="BT487" s="135"/>
      <c r="BU487" s="135"/>
      <c r="BV487" s="135"/>
      <c r="BW487" s="135"/>
      <c r="BX487" s="135"/>
      <c r="BY487" s="135"/>
      <c r="BZ487" s="135"/>
      <c r="CA487" s="135"/>
      <c r="CB487" s="135"/>
      <c r="CC487" s="135"/>
      <c r="CD487" s="135"/>
      <c r="CE487" s="135"/>
      <c r="CF487" s="135"/>
      <c r="CG487" s="135"/>
      <c r="CH487" s="135"/>
      <c r="CI487" s="135"/>
      <c r="CJ487" s="135"/>
      <c r="CK487" s="135"/>
      <c r="CL487" s="135"/>
      <c r="CM487" s="135"/>
      <c r="CN487" s="135"/>
      <c r="CO487" s="135"/>
      <c r="CP487" s="135"/>
      <c r="CQ487" s="135"/>
      <c r="CR487" s="135"/>
      <c r="CU487" s="36"/>
      <c r="CV487" s="36"/>
      <c r="CW487" s="36"/>
      <c r="CX487" s="36"/>
      <c r="CY487" s="36"/>
      <c r="CZ487" s="36"/>
      <c r="DA487" s="36"/>
      <c r="DB487" s="36"/>
      <c r="DC487" s="36"/>
      <c r="DD487" s="36"/>
      <c r="DE487" s="36"/>
      <c r="DF487" s="36"/>
      <c r="DG487" s="36"/>
      <c r="DH487" s="36"/>
      <c r="DI487" s="36"/>
      <c r="DJ487" s="36"/>
      <c r="DK487" s="36"/>
      <c r="DL487" s="36"/>
      <c r="DM487" s="36"/>
      <c r="DN487" s="36"/>
      <c r="DO487" s="36"/>
      <c r="DP487" s="36"/>
      <c r="DQ487" s="36"/>
      <c r="DR487" s="36"/>
      <c r="DS487" s="36"/>
      <c r="DT487" s="36"/>
      <c r="DU487" s="36"/>
      <c r="DV487" s="36"/>
      <c r="DW487" s="36"/>
      <c r="DX487" s="36"/>
      <c r="DY487" s="36"/>
      <c r="DZ487" s="36"/>
      <c r="EA487" s="36"/>
      <c r="EB487" s="36"/>
      <c r="EC487" s="36"/>
      <c r="ED487" s="36"/>
      <c r="EE487" s="36"/>
      <c r="EF487" s="36"/>
      <c r="EG487" s="36"/>
      <c r="EH487" s="36"/>
      <c r="EI487" s="36"/>
      <c r="EJ487" s="36"/>
      <c r="EK487" s="36"/>
      <c r="EL487" s="36"/>
      <c r="EM487" s="36"/>
      <c r="EN487" s="36"/>
    </row>
    <row r="488" spans="1:144">
      <c r="A488" s="36"/>
      <c r="B488" s="36"/>
      <c r="C488" s="144"/>
      <c r="D488" s="144"/>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c r="AA488" s="135"/>
      <c r="AB488" s="135"/>
      <c r="AC488" s="135"/>
      <c r="AD488" s="135"/>
      <c r="AE488" s="135"/>
      <c r="AF488" s="135"/>
      <c r="AG488" s="135"/>
      <c r="AH488" s="135"/>
      <c r="AI488" s="135"/>
      <c r="AJ488" s="135"/>
      <c r="AK488" s="135"/>
      <c r="AL488" s="135"/>
      <c r="AM488" s="135"/>
      <c r="AN488" s="135"/>
      <c r="AO488" s="135"/>
      <c r="AP488" s="135"/>
      <c r="AQ488" s="135"/>
      <c r="AR488" s="135"/>
      <c r="AS488" s="135"/>
      <c r="AT488" s="135"/>
      <c r="AU488" s="135"/>
      <c r="AV488" s="135"/>
      <c r="AW488" s="135"/>
      <c r="AX488" s="135"/>
      <c r="AY488" s="135"/>
      <c r="AZ488" s="135"/>
      <c r="BA488" s="135"/>
      <c r="BB488" s="135"/>
      <c r="BC488" s="135"/>
      <c r="BD488" s="135"/>
      <c r="BE488" s="135"/>
      <c r="BF488" s="135"/>
      <c r="BG488" s="135"/>
      <c r="BH488" s="135"/>
      <c r="BI488" s="135"/>
      <c r="BJ488" s="135"/>
      <c r="BK488" s="135"/>
      <c r="BL488" s="135"/>
      <c r="BM488" s="135"/>
      <c r="BN488" s="135"/>
      <c r="BO488" s="135"/>
      <c r="BP488" s="135"/>
      <c r="BQ488" s="135"/>
      <c r="BR488" s="135"/>
      <c r="BS488" s="135"/>
      <c r="BT488" s="135"/>
      <c r="BU488" s="135"/>
      <c r="BV488" s="135"/>
      <c r="BW488" s="135"/>
      <c r="BX488" s="135"/>
      <c r="BY488" s="135"/>
      <c r="BZ488" s="135"/>
      <c r="CA488" s="135"/>
      <c r="CB488" s="135"/>
      <c r="CC488" s="135"/>
      <c r="CD488" s="135"/>
      <c r="CE488" s="135"/>
      <c r="CF488" s="135"/>
      <c r="CG488" s="135"/>
      <c r="CH488" s="135"/>
      <c r="CI488" s="135"/>
      <c r="CJ488" s="135"/>
      <c r="CK488" s="135"/>
      <c r="CL488" s="135"/>
      <c r="CM488" s="135"/>
      <c r="CN488" s="135"/>
      <c r="CO488" s="135"/>
      <c r="CP488" s="135"/>
      <c r="CQ488" s="135"/>
      <c r="CR488" s="135"/>
      <c r="CU488" s="36"/>
      <c r="CV488" s="36"/>
      <c r="CW488" s="36"/>
      <c r="CX488" s="36"/>
      <c r="CY488" s="36"/>
      <c r="CZ488" s="36"/>
      <c r="DA488" s="36"/>
      <c r="DB488" s="36"/>
      <c r="DC488" s="36"/>
      <c r="DD488" s="36"/>
      <c r="DE488" s="36"/>
      <c r="DF488" s="36"/>
      <c r="DG488" s="36"/>
      <c r="DH488" s="36"/>
      <c r="DI488" s="36"/>
      <c r="DJ488" s="36"/>
      <c r="DK488" s="36"/>
      <c r="DL488" s="36"/>
      <c r="DM488" s="36"/>
      <c r="DN488" s="36"/>
      <c r="DO488" s="36"/>
      <c r="DP488" s="36"/>
      <c r="DQ488" s="36"/>
      <c r="DR488" s="36"/>
      <c r="DS488" s="36"/>
      <c r="DT488" s="36"/>
      <c r="DU488" s="36"/>
      <c r="DV488" s="36"/>
      <c r="DW488" s="36"/>
      <c r="DX488" s="36"/>
      <c r="DY488" s="36"/>
      <c r="DZ488" s="36"/>
      <c r="EA488" s="36"/>
      <c r="EB488" s="36"/>
      <c r="EC488" s="36"/>
      <c r="ED488" s="36"/>
      <c r="EE488" s="36"/>
      <c r="EF488" s="36"/>
      <c r="EG488" s="36"/>
      <c r="EH488" s="36"/>
      <c r="EI488" s="36"/>
      <c r="EJ488" s="36"/>
      <c r="EK488" s="36"/>
      <c r="EL488" s="36"/>
      <c r="EM488" s="36"/>
      <c r="EN488" s="36"/>
    </row>
    <row r="489" spans="1:144">
      <c r="A489" s="36"/>
      <c r="B489" s="36"/>
      <c r="C489" s="144"/>
      <c r="D489" s="144"/>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c r="AU489" s="135"/>
      <c r="AV489" s="135"/>
      <c r="AW489" s="135"/>
      <c r="AX489" s="135"/>
      <c r="AY489" s="135"/>
      <c r="AZ489" s="135"/>
      <c r="BA489" s="135"/>
      <c r="BB489" s="135"/>
      <c r="BC489" s="135"/>
      <c r="BD489" s="135"/>
      <c r="BE489" s="135"/>
      <c r="BF489" s="135"/>
      <c r="BG489" s="135"/>
      <c r="BH489" s="135"/>
      <c r="BI489" s="135"/>
      <c r="BJ489" s="135"/>
      <c r="BK489" s="135"/>
      <c r="BL489" s="135"/>
      <c r="BM489" s="135"/>
      <c r="BN489" s="135"/>
      <c r="BO489" s="135"/>
      <c r="BP489" s="135"/>
      <c r="BQ489" s="135"/>
      <c r="BR489" s="135"/>
      <c r="BS489" s="135"/>
      <c r="BT489" s="135"/>
      <c r="BU489" s="135"/>
      <c r="BV489" s="135"/>
      <c r="BW489" s="135"/>
      <c r="BX489" s="135"/>
      <c r="BY489" s="135"/>
      <c r="BZ489" s="135"/>
      <c r="CA489" s="135"/>
      <c r="CB489" s="135"/>
      <c r="CC489" s="135"/>
      <c r="CD489" s="135"/>
      <c r="CE489" s="135"/>
      <c r="CF489" s="135"/>
      <c r="CG489" s="135"/>
      <c r="CH489" s="135"/>
      <c r="CI489" s="135"/>
      <c r="CJ489" s="135"/>
      <c r="CK489" s="135"/>
      <c r="CL489" s="135"/>
      <c r="CM489" s="135"/>
      <c r="CN489" s="135"/>
      <c r="CO489" s="135"/>
      <c r="CP489" s="135"/>
      <c r="CQ489" s="135"/>
      <c r="CR489" s="135"/>
      <c r="CU489" s="36"/>
      <c r="CV489" s="36"/>
      <c r="CW489" s="36"/>
      <c r="CX489" s="36"/>
      <c r="CY489" s="36"/>
      <c r="CZ489" s="36"/>
      <c r="DA489" s="36"/>
      <c r="DB489" s="36"/>
      <c r="DC489" s="36"/>
      <c r="DD489" s="36"/>
      <c r="DE489" s="36"/>
      <c r="DF489" s="36"/>
      <c r="DG489" s="36"/>
      <c r="DH489" s="36"/>
      <c r="DI489" s="36"/>
      <c r="DJ489" s="36"/>
      <c r="DK489" s="36"/>
      <c r="DL489" s="36"/>
      <c r="DM489" s="36"/>
      <c r="DN489" s="36"/>
      <c r="DO489" s="36"/>
      <c r="DP489" s="36"/>
      <c r="DQ489" s="36"/>
      <c r="DR489" s="36"/>
      <c r="DS489" s="36"/>
      <c r="DT489" s="36"/>
      <c r="DU489" s="36"/>
      <c r="DV489" s="36"/>
      <c r="DW489" s="36"/>
      <c r="DX489" s="36"/>
      <c r="DY489" s="36"/>
      <c r="DZ489" s="36"/>
      <c r="EA489" s="36"/>
      <c r="EB489" s="36"/>
      <c r="EC489" s="36"/>
      <c r="ED489" s="36"/>
      <c r="EE489" s="36"/>
      <c r="EF489" s="36"/>
      <c r="EG489" s="36"/>
      <c r="EH489" s="36"/>
      <c r="EI489" s="36"/>
      <c r="EJ489" s="36"/>
      <c r="EK489" s="36"/>
      <c r="EL489" s="36"/>
      <c r="EM489" s="36"/>
      <c r="EN489" s="36"/>
    </row>
    <row r="490" spans="1:144">
      <c r="A490" s="36"/>
      <c r="B490" s="36"/>
      <c r="C490" s="144"/>
      <c r="D490" s="144"/>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c r="AA490" s="135"/>
      <c r="AB490" s="135"/>
      <c r="AC490" s="135"/>
      <c r="AD490" s="135"/>
      <c r="AE490" s="135"/>
      <c r="AF490" s="135"/>
      <c r="AG490" s="135"/>
      <c r="AH490" s="135"/>
      <c r="AI490" s="135"/>
      <c r="AJ490" s="135"/>
      <c r="AK490" s="135"/>
      <c r="AL490" s="135"/>
      <c r="AM490" s="135"/>
      <c r="AN490" s="135"/>
      <c r="AO490" s="135"/>
      <c r="AP490" s="135"/>
      <c r="AQ490" s="135"/>
      <c r="AR490" s="135"/>
      <c r="AS490" s="135"/>
      <c r="AT490" s="135"/>
      <c r="AU490" s="135"/>
      <c r="AV490" s="135"/>
      <c r="AW490" s="135"/>
      <c r="AX490" s="135"/>
      <c r="AY490" s="135"/>
      <c r="AZ490" s="135"/>
      <c r="BA490" s="135"/>
      <c r="BB490" s="135"/>
      <c r="BC490" s="135"/>
      <c r="BD490" s="135"/>
      <c r="BE490" s="135"/>
      <c r="BF490" s="135"/>
      <c r="BG490" s="135"/>
      <c r="BH490" s="135"/>
      <c r="BI490" s="135"/>
      <c r="BJ490" s="135"/>
      <c r="BK490" s="135"/>
      <c r="BL490" s="135"/>
      <c r="BM490" s="135"/>
      <c r="BN490" s="135"/>
      <c r="BO490" s="135"/>
      <c r="BP490" s="135"/>
      <c r="BQ490" s="135"/>
      <c r="BR490" s="135"/>
      <c r="BS490" s="135"/>
      <c r="BT490" s="135"/>
      <c r="BU490" s="135"/>
      <c r="BV490" s="135"/>
      <c r="BW490" s="135"/>
      <c r="BX490" s="135"/>
      <c r="BY490" s="135"/>
      <c r="BZ490" s="135"/>
      <c r="CA490" s="135"/>
      <c r="CB490" s="135"/>
      <c r="CC490" s="135"/>
      <c r="CD490" s="135"/>
      <c r="CE490" s="135"/>
      <c r="CF490" s="135"/>
      <c r="CG490" s="135"/>
      <c r="CH490" s="135"/>
      <c r="CI490" s="135"/>
      <c r="CJ490" s="135"/>
      <c r="CK490" s="135"/>
      <c r="CL490" s="135"/>
      <c r="CM490" s="135"/>
      <c r="CN490" s="135"/>
      <c r="CO490" s="135"/>
      <c r="CP490" s="135"/>
      <c r="CQ490" s="135"/>
      <c r="CR490" s="135"/>
      <c r="CU490" s="36"/>
      <c r="CV490" s="36"/>
      <c r="CW490" s="36"/>
      <c r="CX490" s="36"/>
      <c r="CY490" s="36"/>
      <c r="CZ490" s="36"/>
      <c r="DA490" s="36"/>
      <c r="DB490" s="36"/>
      <c r="DC490" s="36"/>
      <c r="DD490" s="36"/>
      <c r="DE490" s="36"/>
      <c r="DF490" s="36"/>
      <c r="DG490" s="36"/>
      <c r="DH490" s="36"/>
      <c r="DI490" s="36"/>
      <c r="DJ490" s="36"/>
      <c r="DK490" s="36"/>
      <c r="DL490" s="36"/>
      <c r="DM490" s="36"/>
      <c r="DN490" s="36"/>
      <c r="DO490" s="36"/>
      <c r="DP490" s="36"/>
      <c r="DQ490" s="36"/>
      <c r="DR490" s="36"/>
      <c r="DS490" s="36"/>
      <c r="DT490" s="36"/>
      <c r="DU490" s="36"/>
      <c r="DV490" s="36"/>
      <c r="DW490" s="36"/>
      <c r="DX490" s="36"/>
      <c r="DY490" s="36"/>
      <c r="DZ490" s="36"/>
      <c r="EA490" s="36"/>
      <c r="EB490" s="36"/>
      <c r="EC490" s="36"/>
      <c r="ED490" s="36"/>
      <c r="EE490" s="36"/>
      <c r="EF490" s="36"/>
      <c r="EG490" s="36"/>
      <c r="EH490" s="36"/>
      <c r="EI490" s="36"/>
      <c r="EJ490" s="36"/>
      <c r="EK490" s="36"/>
      <c r="EL490" s="36"/>
      <c r="EM490" s="36"/>
      <c r="EN490" s="36"/>
    </row>
    <row r="491" spans="1:144">
      <c r="A491" s="36"/>
      <c r="B491" s="36"/>
      <c r="C491" s="144"/>
      <c r="D491" s="144"/>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c r="AA491" s="135"/>
      <c r="AB491" s="135"/>
      <c r="AC491" s="135"/>
      <c r="AD491" s="135"/>
      <c r="AE491" s="135"/>
      <c r="AF491" s="135"/>
      <c r="AG491" s="135"/>
      <c r="AH491" s="135"/>
      <c r="AI491" s="135"/>
      <c r="AJ491" s="135"/>
      <c r="AK491" s="135"/>
      <c r="AL491" s="135"/>
      <c r="AM491" s="135"/>
      <c r="AN491" s="135"/>
      <c r="AO491" s="135"/>
      <c r="AP491" s="135"/>
      <c r="AQ491" s="135"/>
      <c r="AR491" s="135"/>
      <c r="AS491" s="135"/>
      <c r="AT491" s="135"/>
      <c r="AU491" s="135"/>
      <c r="AV491" s="135"/>
      <c r="AW491" s="135"/>
      <c r="AX491" s="135"/>
      <c r="AY491" s="135"/>
      <c r="AZ491" s="135"/>
      <c r="BA491" s="135"/>
      <c r="BB491" s="135"/>
      <c r="BC491" s="135"/>
      <c r="BD491" s="135"/>
      <c r="BE491" s="135"/>
      <c r="BF491" s="135"/>
      <c r="BG491" s="135"/>
      <c r="BH491" s="135"/>
      <c r="BI491" s="135"/>
      <c r="BJ491" s="135"/>
      <c r="BK491" s="135"/>
      <c r="BL491" s="135"/>
      <c r="BM491" s="135"/>
      <c r="BN491" s="135"/>
      <c r="BO491" s="135"/>
      <c r="BP491" s="135"/>
      <c r="BQ491" s="135"/>
      <c r="BR491" s="135"/>
      <c r="BS491" s="135"/>
      <c r="BT491" s="135"/>
      <c r="BU491" s="135"/>
      <c r="BV491" s="135"/>
      <c r="BW491" s="135"/>
      <c r="BX491" s="135"/>
      <c r="BY491" s="135"/>
      <c r="BZ491" s="135"/>
      <c r="CA491" s="135"/>
      <c r="CB491" s="135"/>
      <c r="CC491" s="135"/>
      <c r="CD491" s="135"/>
      <c r="CE491" s="135"/>
      <c r="CF491" s="135"/>
      <c r="CG491" s="135"/>
      <c r="CH491" s="135"/>
      <c r="CI491" s="135"/>
      <c r="CJ491" s="135"/>
      <c r="CK491" s="135"/>
      <c r="CL491" s="135"/>
      <c r="CM491" s="135"/>
      <c r="CN491" s="135"/>
      <c r="CO491" s="135"/>
      <c r="CP491" s="135"/>
      <c r="CQ491" s="135"/>
      <c r="CR491" s="135"/>
      <c r="CU491" s="36"/>
      <c r="CV491" s="36"/>
      <c r="CW491" s="36"/>
      <c r="CX491" s="36"/>
      <c r="CY491" s="36"/>
      <c r="CZ491" s="36"/>
      <c r="DA491" s="36"/>
      <c r="DB491" s="36"/>
      <c r="DC491" s="36"/>
      <c r="DD491" s="36"/>
      <c r="DE491" s="36"/>
      <c r="DF491" s="36"/>
      <c r="DG491" s="36"/>
      <c r="DH491" s="36"/>
      <c r="DI491" s="36"/>
      <c r="DJ491" s="36"/>
      <c r="DK491" s="36"/>
      <c r="DL491" s="36"/>
      <c r="DM491" s="36"/>
      <c r="DN491" s="36"/>
      <c r="DO491" s="36"/>
      <c r="DP491" s="36"/>
      <c r="DQ491" s="36"/>
      <c r="DR491" s="36"/>
      <c r="DS491" s="36"/>
      <c r="DT491" s="36"/>
      <c r="DU491" s="36"/>
      <c r="DV491" s="36"/>
      <c r="DW491" s="36"/>
      <c r="DX491" s="36"/>
      <c r="DY491" s="36"/>
      <c r="DZ491" s="36"/>
      <c r="EA491" s="36"/>
      <c r="EB491" s="36"/>
      <c r="EC491" s="36"/>
      <c r="ED491" s="36"/>
      <c r="EE491" s="36"/>
      <c r="EF491" s="36"/>
      <c r="EG491" s="36"/>
      <c r="EH491" s="36"/>
      <c r="EI491" s="36"/>
      <c r="EJ491" s="36"/>
      <c r="EK491" s="36"/>
      <c r="EL491" s="36"/>
      <c r="EM491" s="36"/>
      <c r="EN491" s="36"/>
    </row>
    <row r="492" spans="1:144">
      <c r="A492" s="36"/>
      <c r="B492" s="36"/>
      <c r="C492" s="144"/>
      <c r="D492" s="144"/>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c r="AA492" s="135"/>
      <c r="AB492" s="135"/>
      <c r="AC492" s="135"/>
      <c r="AD492" s="135"/>
      <c r="AE492" s="135"/>
      <c r="AF492" s="135"/>
      <c r="AG492" s="135"/>
      <c r="AH492" s="135"/>
      <c r="AI492" s="135"/>
      <c r="AJ492" s="135"/>
      <c r="AK492" s="135"/>
      <c r="AL492" s="135"/>
      <c r="AM492" s="135"/>
      <c r="AN492" s="135"/>
      <c r="AO492" s="135"/>
      <c r="AP492" s="135"/>
      <c r="AQ492" s="135"/>
      <c r="AR492" s="135"/>
      <c r="AS492" s="135"/>
      <c r="AT492" s="135"/>
      <c r="AU492" s="135"/>
      <c r="AV492" s="135"/>
      <c r="AW492" s="135"/>
      <c r="AX492" s="135"/>
      <c r="AY492" s="135"/>
      <c r="AZ492" s="135"/>
      <c r="BA492" s="135"/>
      <c r="BB492" s="135"/>
      <c r="BC492" s="135"/>
      <c r="BD492" s="135"/>
      <c r="BE492" s="135"/>
      <c r="BF492" s="135"/>
      <c r="BG492" s="135"/>
      <c r="BH492" s="135"/>
      <c r="BI492" s="135"/>
      <c r="BJ492" s="135"/>
      <c r="BK492" s="135"/>
      <c r="BL492" s="135"/>
      <c r="BM492" s="135"/>
      <c r="BN492" s="135"/>
      <c r="BO492" s="135"/>
      <c r="BP492" s="135"/>
      <c r="BQ492" s="135"/>
      <c r="BR492" s="135"/>
      <c r="BS492" s="135"/>
      <c r="BT492" s="135"/>
      <c r="BU492" s="135"/>
      <c r="BV492" s="135"/>
      <c r="BW492" s="135"/>
      <c r="BX492" s="135"/>
      <c r="BY492" s="135"/>
      <c r="BZ492" s="135"/>
      <c r="CA492" s="135"/>
      <c r="CB492" s="135"/>
      <c r="CC492" s="135"/>
      <c r="CD492" s="135"/>
      <c r="CE492" s="135"/>
      <c r="CF492" s="135"/>
      <c r="CG492" s="135"/>
      <c r="CH492" s="135"/>
      <c r="CI492" s="135"/>
      <c r="CJ492" s="135"/>
      <c r="CK492" s="135"/>
      <c r="CL492" s="135"/>
      <c r="CM492" s="135"/>
      <c r="CN492" s="135"/>
      <c r="CO492" s="135"/>
      <c r="CP492" s="135"/>
      <c r="CQ492" s="135"/>
      <c r="CR492" s="135"/>
      <c r="CU492" s="36"/>
      <c r="CV492" s="36"/>
      <c r="CW492" s="36"/>
      <c r="CX492" s="36"/>
      <c r="CY492" s="36"/>
      <c r="CZ492" s="36"/>
      <c r="DA492" s="36"/>
      <c r="DB492" s="36"/>
      <c r="DC492" s="36"/>
      <c r="DD492" s="36"/>
      <c r="DE492" s="36"/>
      <c r="DF492" s="36"/>
      <c r="DG492" s="36"/>
      <c r="DH492" s="36"/>
      <c r="DI492" s="36"/>
      <c r="DJ492" s="36"/>
      <c r="DK492" s="36"/>
      <c r="DL492" s="36"/>
      <c r="DM492" s="36"/>
      <c r="DN492" s="36"/>
      <c r="DO492" s="36"/>
      <c r="DP492" s="36"/>
      <c r="DQ492" s="36"/>
      <c r="DR492" s="36"/>
      <c r="DS492" s="36"/>
      <c r="DT492" s="36"/>
      <c r="DU492" s="36"/>
      <c r="DV492" s="36"/>
      <c r="DW492" s="36"/>
      <c r="DX492" s="36"/>
      <c r="DY492" s="36"/>
      <c r="DZ492" s="36"/>
      <c r="EA492" s="36"/>
      <c r="EB492" s="36"/>
      <c r="EC492" s="36"/>
      <c r="ED492" s="36"/>
      <c r="EE492" s="36"/>
      <c r="EF492" s="36"/>
      <c r="EG492" s="36"/>
      <c r="EH492" s="36"/>
      <c r="EI492" s="36"/>
      <c r="EJ492" s="36"/>
      <c r="EK492" s="36"/>
      <c r="EL492" s="36"/>
      <c r="EM492" s="36"/>
      <c r="EN492" s="36"/>
    </row>
    <row r="493" spans="1:144">
      <c r="A493" s="36"/>
      <c r="B493" s="36"/>
      <c r="C493" s="144"/>
      <c r="D493" s="144"/>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c r="AA493" s="135"/>
      <c r="AB493" s="135"/>
      <c r="AC493" s="135"/>
      <c r="AD493" s="135"/>
      <c r="AE493" s="135"/>
      <c r="AF493" s="135"/>
      <c r="AG493" s="135"/>
      <c r="AH493" s="135"/>
      <c r="AI493" s="135"/>
      <c r="AJ493" s="135"/>
      <c r="AK493" s="135"/>
      <c r="AL493" s="135"/>
      <c r="AM493" s="135"/>
      <c r="AN493" s="135"/>
      <c r="AO493" s="135"/>
      <c r="AP493" s="135"/>
      <c r="AQ493" s="135"/>
      <c r="AR493" s="135"/>
      <c r="AS493" s="135"/>
      <c r="AT493" s="135"/>
      <c r="AU493" s="135"/>
      <c r="AV493" s="135"/>
      <c r="AW493" s="135"/>
      <c r="AX493" s="135"/>
      <c r="AY493" s="135"/>
      <c r="AZ493" s="135"/>
      <c r="BA493" s="135"/>
      <c r="BB493" s="135"/>
      <c r="BC493" s="135"/>
      <c r="BD493" s="135"/>
      <c r="BE493" s="135"/>
      <c r="BF493" s="135"/>
      <c r="BG493" s="135"/>
      <c r="BH493" s="135"/>
      <c r="BI493" s="135"/>
      <c r="BJ493" s="135"/>
      <c r="BK493" s="135"/>
      <c r="BL493" s="135"/>
      <c r="BM493" s="135"/>
      <c r="BN493" s="135"/>
      <c r="BO493" s="135"/>
      <c r="BP493" s="135"/>
      <c r="BQ493" s="135"/>
      <c r="BR493" s="135"/>
      <c r="BS493" s="135"/>
      <c r="BT493" s="135"/>
      <c r="BU493" s="135"/>
      <c r="BV493" s="135"/>
      <c r="BW493" s="135"/>
      <c r="BX493" s="135"/>
      <c r="BY493" s="135"/>
      <c r="BZ493" s="135"/>
      <c r="CA493" s="135"/>
      <c r="CB493" s="135"/>
      <c r="CC493" s="135"/>
      <c r="CD493" s="135"/>
      <c r="CE493" s="135"/>
      <c r="CF493" s="135"/>
      <c r="CG493" s="135"/>
      <c r="CH493" s="135"/>
      <c r="CI493" s="135"/>
      <c r="CJ493" s="135"/>
      <c r="CK493" s="135"/>
      <c r="CL493" s="135"/>
      <c r="CM493" s="135"/>
      <c r="CN493" s="135"/>
      <c r="CO493" s="135"/>
      <c r="CP493" s="135"/>
      <c r="CQ493" s="135"/>
      <c r="CR493" s="135"/>
      <c r="CU493" s="36"/>
      <c r="CV493" s="36"/>
      <c r="CW493" s="36"/>
      <c r="CX493" s="36"/>
      <c r="CY493" s="36"/>
      <c r="CZ493" s="36"/>
      <c r="DA493" s="36"/>
      <c r="DB493" s="36"/>
      <c r="DC493" s="36"/>
      <c r="DD493" s="36"/>
      <c r="DE493" s="36"/>
      <c r="DF493" s="36"/>
      <c r="DG493" s="36"/>
      <c r="DH493" s="36"/>
      <c r="DI493" s="36"/>
      <c r="DJ493" s="36"/>
      <c r="DK493" s="36"/>
      <c r="DL493" s="36"/>
      <c r="DM493" s="36"/>
      <c r="DN493" s="36"/>
      <c r="DO493" s="36"/>
      <c r="DP493" s="36"/>
      <c r="DQ493" s="36"/>
      <c r="DR493" s="36"/>
      <c r="DS493" s="36"/>
      <c r="DT493" s="36"/>
      <c r="DU493" s="36"/>
      <c r="DV493" s="36"/>
      <c r="DW493" s="36"/>
      <c r="DX493" s="36"/>
      <c r="DY493" s="36"/>
      <c r="DZ493" s="36"/>
      <c r="EA493" s="36"/>
      <c r="EB493" s="36"/>
      <c r="EC493" s="36"/>
      <c r="ED493" s="36"/>
      <c r="EE493" s="36"/>
      <c r="EF493" s="36"/>
      <c r="EG493" s="36"/>
      <c r="EH493" s="36"/>
      <c r="EI493" s="36"/>
      <c r="EJ493" s="36"/>
      <c r="EK493" s="36"/>
      <c r="EL493" s="36"/>
      <c r="EM493" s="36"/>
      <c r="EN493" s="36"/>
    </row>
    <row r="494" spans="1:144">
      <c r="A494" s="36"/>
      <c r="B494" s="36"/>
      <c r="C494" s="144"/>
      <c r="D494" s="144"/>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c r="AA494" s="135"/>
      <c r="AB494" s="135"/>
      <c r="AC494" s="135"/>
      <c r="AD494" s="135"/>
      <c r="AE494" s="135"/>
      <c r="AF494" s="135"/>
      <c r="AG494" s="135"/>
      <c r="AH494" s="135"/>
      <c r="AI494" s="135"/>
      <c r="AJ494" s="135"/>
      <c r="AK494" s="135"/>
      <c r="AL494" s="135"/>
      <c r="AM494" s="135"/>
      <c r="AN494" s="135"/>
      <c r="AO494" s="135"/>
      <c r="AP494" s="135"/>
      <c r="AQ494" s="135"/>
      <c r="AR494" s="135"/>
      <c r="AS494" s="135"/>
      <c r="AT494" s="135"/>
      <c r="AU494" s="135"/>
      <c r="AV494" s="135"/>
      <c r="AW494" s="135"/>
      <c r="AX494" s="135"/>
      <c r="AY494" s="135"/>
      <c r="AZ494" s="135"/>
      <c r="BA494" s="135"/>
      <c r="BB494" s="135"/>
      <c r="BC494" s="135"/>
      <c r="BD494" s="135"/>
      <c r="BE494" s="135"/>
      <c r="BF494" s="135"/>
      <c r="BG494" s="135"/>
      <c r="BH494" s="135"/>
      <c r="BI494" s="135"/>
      <c r="BJ494" s="135"/>
      <c r="BK494" s="135"/>
      <c r="BL494" s="135"/>
      <c r="BM494" s="135"/>
      <c r="BN494" s="135"/>
      <c r="BO494" s="135"/>
      <c r="BP494" s="135"/>
      <c r="BQ494" s="135"/>
      <c r="BR494" s="135"/>
      <c r="BS494" s="135"/>
      <c r="BT494" s="135"/>
      <c r="BU494" s="135"/>
      <c r="BV494" s="135"/>
      <c r="BW494" s="135"/>
      <c r="BX494" s="135"/>
      <c r="BY494" s="135"/>
      <c r="BZ494" s="135"/>
      <c r="CA494" s="135"/>
      <c r="CB494" s="135"/>
      <c r="CC494" s="135"/>
      <c r="CD494" s="135"/>
      <c r="CE494" s="135"/>
      <c r="CF494" s="135"/>
      <c r="CG494" s="135"/>
      <c r="CH494" s="135"/>
      <c r="CI494" s="135"/>
      <c r="CJ494" s="135"/>
      <c r="CK494" s="135"/>
      <c r="CL494" s="135"/>
      <c r="CM494" s="135"/>
      <c r="CN494" s="135"/>
      <c r="CO494" s="135"/>
      <c r="CP494" s="135"/>
      <c r="CQ494" s="135"/>
      <c r="CR494" s="135"/>
      <c r="CU494" s="36"/>
      <c r="CV494" s="36"/>
      <c r="CW494" s="36"/>
      <c r="CX494" s="36"/>
      <c r="CY494" s="36"/>
      <c r="CZ494" s="36"/>
      <c r="DA494" s="36"/>
      <c r="DB494" s="36"/>
      <c r="DC494" s="36"/>
      <c r="DD494" s="36"/>
      <c r="DE494" s="36"/>
      <c r="DF494" s="36"/>
      <c r="DG494" s="36"/>
      <c r="DH494" s="36"/>
      <c r="DI494" s="36"/>
      <c r="DJ494" s="36"/>
      <c r="DK494" s="36"/>
      <c r="DL494" s="36"/>
      <c r="DM494" s="36"/>
      <c r="DN494" s="36"/>
      <c r="DO494" s="36"/>
      <c r="DP494" s="36"/>
      <c r="DQ494" s="36"/>
      <c r="DR494" s="36"/>
      <c r="DS494" s="36"/>
      <c r="DT494" s="36"/>
      <c r="DU494" s="36"/>
      <c r="DV494" s="36"/>
      <c r="DW494" s="36"/>
      <c r="DX494" s="36"/>
      <c r="DY494" s="36"/>
      <c r="DZ494" s="36"/>
      <c r="EA494" s="36"/>
      <c r="EB494" s="36"/>
      <c r="EC494" s="36"/>
      <c r="ED494" s="36"/>
      <c r="EE494" s="36"/>
      <c r="EF494" s="36"/>
      <c r="EG494" s="36"/>
      <c r="EH494" s="36"/>
      <c r="EI494" s="36"/>
      <c r="EJ494" s="36"/>
      <c r="EK494" s="36"/>
      <c r="EL494" s="36"/>
      <c r="EM494" s="36"/>
      <c r="EN494" s="36"/>
    </row>
    <row r="495" spans="1:144">
      <c r="A495" s="36"/>
      <c r="B495" s="36"/>
      <c r="C495" s="144"/>
      <c r="D495" s="144"/>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c r="AU495" s="135"/>
      <c r="AV495" s="135"/>
      <c r="AW495" s="135"/>
      <c r="AX495" s="135"/>
      <c r="AY495" s="135"/>
      <c r="AZ495" s="135"/>
      <c r="BA495" s="135"/>
      <c r="BB495" s="135"/>
      <c r="BC495" s="135"/>
      <c r="BD495" s="135"/>
      <c r="BE495" s="135"/>
      <c r="BF495" s="135"/>
      <c r="BG495" s="135"/>
      <c r="BH495" s="135"/>
      <c r="BI495" s="135"/>
      <c r="BJ495" s="135"/>
      <c r="BK495" s="135"/>
      <c r="BL495" s="135"/>
      <c r="BM495" s="135"/>
      <c r="BN495" s="135"/>
      <c r="BO495" s="135"/>
      <c r="BP495" s="135"/>
      <c r="BQ495" s="135"/>
      <c r="BR495" s="135"/>
      <c r="BS495" s="135"/>
      <c r="BT495" s="135"/>
      <c r="BU495" s="135"/>
      <c r="BV495" s="135"/>
      <c r="BW495" s="135"/>
      <c r="BX495" s="135"/>
      <c r="BY495" s="135"/>
      <c r="BZ495" s="135"/>
      <c r="CA495" s="135"/>
      <c r="CB495" s="135"/>
      <c r="CC495" s="135"/>
      <c r="CD495" s="135"/>
      <c r="CE495" s="135"/>
      <c r="CF495" s="135"/>
      <c r="CG495" s="135"/>
      <c r="CH495" s="135"/>
      <c r="CI495" s="135"/>
      <c r="CJ495" s="135"/>
      <c r="CK495" s="135"/>
      <c r="CL495" s="135"/>
      <c r="CM495" s="135"/>
      <c r="CN495" s="135"/>
      <c r="CO495" s="135"/>
      <c r="CP495" s="135"/>
      <c r="CQ495" s="135"/>
      <c r="CR495" s="135"/>
      <c r="CU495" s="36"/>
      <c r="CV495" s="36"/>
      <c r="CW495" s="36"/>
      <c r="CX495" s="36"/>
      <c r="CY495" s="36"/>
      <c r="CZ495" s="36"/>
      <c r="DA495" s="36"/>
      <c r="DB495" s="36"/>
      <c r="DC495" s="36"/>
      <c r="DD495" s="36"/>
      <c r="DE495" s="36"/>
      <c r="DF495" s="36"/>
      <c r="DG495" s="36"/>
      <c r="DH495" s="36"/>
      <c r="DI495" s="36"/>
      <c r="DJ495" s="36"/>
      <c r="DK495" s="36"/>
      <c r="DL495" s="36"/>
      <c r="DM495" s="36"/>
      <c r="DN495" s="36"/>
      <c r="DO495" s="36"/>
      <c r="DP495" s="36"/>
      <c r="DQ495" s="36"/>
      <c r="DR495" s="36"/>
      <c r="DS495" s="36"/>
      <c r="DT495" s="36"/>
      <c r="DU495" s="36"/>
      <c r="DV495" s="36"/>
      <c r="DW495" s="36"/>
      <c r="DX495" s="36"/>
      <c r="DY495" s="36"/>
      <c r="DZ495" s="36"/>
      <c r="EA495" s="36"/>
      <c r="EB495" s="36"/>
      <c r="EC495" s="36"/>
      <c r="ED495" s="36"/>
      <c r="EE495" s="36"/>
      <c r="EF495" s="36"/>
      <c r="EG495" s="36"/>
      <c r="EH495" s="36"/>
      <c r="EI495" s="36"/>
      <c r="EJ495" s="36"/>
      <c r="EK495" s="36"/>
      <c r="EL495" s="36"/>
      <c r="EM495" s="36"/>
      <c r="EN495" s="36"/>
    </row>
    <row r="496" spans="1:144">
      <c r="A496" s="36"/>
      <c r="B496" s="36"/>
      <c r="C496" s="144"/>
      <c r="D496" s="144"/>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c r="AA496" s="135"/>
      <c r="AB496" s="135"/>
      <c r="AC496" s="135"/>
      <c r="AD496" s="135"/>
      <c r="AE496" s="135"/>
      <c r="AF496" s="135"/>
      <c r="AG496" s="135"/>
      <c r="AH496" s="135"/>
      <c r="AI496" s="135"/>
      <c r="AJ496" s="135"/>
      <c r="AK496" s="135"/>
      <c r="AL496" s="135"/>
      <c r="AM496" s="135"/>
      <c r="AN496" s="135"/>
      <c r="AO496" s="135"/>
      <c r="AP496" s="135"/>
      <c r="AQ496" s="135"/>
      <c r="AR496" s="135"/>
      <c r="AS496" s="135"/>
      <c r="AT496" s="135"/>
      <c r="AU496" s="135"/>
      <c r="AV496" s="135"/>
      <c r="AW496" s="135"/>
      <c r="AX496" s="135"/>
      <c r="AY496" s="135"/>
      <c r="AZ496" s="135"/>
      <c r="BA496" s="135"/>
      <c r="BB496" s="135"/>
      <c r="BC496" s="135"/>
      <c r="BD496" s="135"/>
      <c r="BE496" s="135"/>
      <c r="BF496" s="135"/>
      <c r="BG496" s="135"/>
      <c r="BH496" s="135"/>
      <c r="BI496" s="135"/>
      <c r="BJ496" s="135"/>
      <c r="BK496" s="135"/>
      <c r="BL496" s="135"/>
      <c r="BM496" s="135"/>
      <c r="BN496" s="135"/>
      <c r="BO496" s="135"/>
      <c r="BP496" s="135"/>
      <c r="BQ496" s="135"/>
      <c r="BR496" s="135"/>
      <c r="BS496" s="135"/>
      <c r="BT496" s="135"/>
      <c r="BU496" s="135"/>
      <c r="BV496" s="135"/>
      <c r="BW496" s="135"/>
      <c r="BX496" s="135"/>
      <c r="BY496" s="135"/>
      <c r="BZ496" s="135"/>
      <c r="CA496" s="135"/>
      <c r="CB496" s="135"/>
      <c r="CC496" s="135"/>
      <c r="CD496" s="135"/>
      <c r="CE496" s="135"/>
      <c r="CF496" s="135"/>
      <c r="CG496" s="135"/>
      <c r="CH496" s="135"/>
      <c r="CI496" s="135"/>
      <c r="CJ496" s="135"/>
      <c r="CK496" s="135"/>
      <c r="CL496" s="135"/>
      <c r="CM496" s="135"/>
      <c r="CN496" s="135"/>
      <c r="CO496" s="135"/>
      <c r="CP496" s="135"/>
      <c r="CQ496" s="135"/>
      <c r="CR496" s="135"/>
      <c r="CU496" s="36"/>
      <c r="CV496" s="36"/>
      <c r="CW496" s="36"/>
      <c r="CX496" s="36"/>
      <c r="CY496" s="36"/>
      <c r="CZ496" s="36"/>
      <c r="DA496" s="36"/>
      <c r="DB496" s="36"/>
      <c r="DC496" s="36"/>
      <c r="DD496" s="36"/>
      <c r="DE496" s="36"/>
      <c r="DF496" s="36"/>
      <c r="DG496" s="36"/>
      <c r="DH496" s="36"/>
      <c r="DI496" s="36"/>
      <c r="DJ496" s="36"/>
      <c r="DK496" s="36"/>
      <c r="DL496" s="36"/>
      <c r="DM496" s="36"/>
      <c r="DN496" s="36"/>
      <c r="DO496" s="36"/>
      <c r="DP496" s="36"/>
      <c r="DQ496" s="36"/>
      <c r="DR496" s="36"/>
      <c r="DS496" s="36"/>
      <c r="DT496" s="36"/>
      <c r="DU496" s="36"/>
      <c r="DV496" s="36"/>
      <c r="DW496" s="36"/>
      <c r="DX496" s="36"/>
      <c r="DY496" s="36"/>
      <c r="DZ496" s="36"/>
      <c r="EA496" s="36"/>
      <c r="EB496" s="36"/>
      <c r="EC496" s="36"/>
      <c r="ED496" s="36"/>
      <c r="EE496" s="36"/>
      <c r="EF496" s="36"/>
      <c r="EG496" s="36"/>
      <c r="EH496" s="36"/>
      <c r="EI496" s="36"/>
      <c r="EJ496" s="36"/>
      <c r="EK496" s="36"/>
      <c r="EL496" s="36"/>
      <c r="EM496" s="36"/>
      <c r="EN496" s="36"/>
    </row>
    <row r="497" spans="1:144">
      <c r="A497" s="36"/>
      <c r="B497" s="36"/>
      <c r="C497" s="144"/>
      <c r="D497" s="144"/>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c r="AA497" s="135"/>
      <c r="AB497" s="135"/>
      <c r="AC497" s="135"/>
      <c r="AD497" s="135"/>
      <c r="AE497" s="135"/>
      <c r="AF497" s="135"/>
      <c r="AG497" s="135"/>
      <c r="AH497" s="135"/>
      <c r="AI497" s="135"/>
      <c r="AJ497" s="135"/>
      <c r="AK497" s="135"/>
      <c r="AL497" s="135"/>
      <c r="AM497" s="135"/>
      <c r="AN497" s="135"/>
      <c r="AO497" s="135"/>
      <c r="AP497" s="135"/>
      <c r="AQ497" s="135"/>
      <c r="AR497" s="135"/>
      <c r="AS497" s="135"/>
      <c r="AT497" s="135"/>
      <c r="AU497" s="135"/>
      <c r="AV497" s="135"/>
      <c r="AW497" s="135"/>
      <c r="AX497" s="135"/>
      <c r="AY497" s="135"/>
      <c r="AZ497" s="135"/>
      <c r="BA497" s="135"/>
      <c r="BB497" s="135"/>
      <c r="BC497" s="135"/>
      <c r="BD497" s="135"/>
      <c r="BE497" s="135"/>
      <c r="BF497" s="135"/>
      <c r="BG497" s="135"/>
      <c r="BH497" s="135"/>
      <c r="BI497" s="135"/>
      <c r="BJ497" s="135"/>
      <c r="BK497" s="135"/>
      <c r="BL497" s="135"/>
      <c r="BM497" s="135"/>
      <c r="BN497" s="135"/>
      <c r="BO497" s="135"/>
      <c r="BP497" s="135"/>
      <c r="BQ497" s="135"/>
      <c r="BR497" s="135"/>
      <c r="BS497" s="135"/>
      <c r="BT497" s="135"/>
      <c r="BU497" s="135"/>
      <c r="BV497" s="135"/>
      <c r="BW497" s="135"/>
      <c r="BX497" s="135"/>
      <c r="BY497" s="135"/>
      <c r="BZ497" s="135"/>
      <c r="CA497" s="135"/>
      <c r="CB497" s="135"/>
      <c r="CC497" s="135"/>
      <c r="CD497" s="135"/>
      <c r="CE497" s="135"/>
      <c r="CF497" s="135"/>
      <c r="CG497" s="135"/>
      <c r="CH497" s="135"/>
      <c r="CI497" s="135"/>
      <c r="CJ497" s="135"/>
      <c r="CK497" s="135"/>
      <c r="CL497" s="135"/>
      <c r="CM497" s="135"/>
      <c r="CN497" s="135"/>
      <c r="CO497" s="135"/>
      <c r="CP497" s="135"/>
      <c r="CQ497" s="135"/>
      <c r="CR497" s="135"/>
      <c r="CU497" s="36"/>
      <c r="CV497" s="36"/>
      <c r="CW497" s="36"/>
      <c r="CX497" s="36"/>
      <c r="CY497" s="36"/>
      <c r="CZ497" s="36"/>
      <c r="DA497" s="36"/>
      <c r="DB497" s="36"/>
      <c r="DC497" s="36"/>
      <c r="DD497" s="36"/>
      <c r="DE497" s="36"/>
      <c r="DF497" s="36"/>
      <c r="DG497" s="36"/>
      <c r="DH497" s="36"/>
      <c r="DI497" s="36"/>
      <c r="DJ497" s="36"/>
      <c r="DK497" s="36"/>
      <c r="DL497" s="36"/>
      <c r="DM497" s="36"/>
      <c r="DN497" s="36"/>
      <c r="DO497" s="36"/>
      <c r="DP497" s="36"/>
      <c r="DQ497" s="36"/>
      <c r="DR497" s="36"/>
      <c r="DS497" s="36"/>
      <c r="DT497" s="36"/>
      <c r="DU497" s="36"/>
      <c r="DV497" s="36"/>
      <c r="DW497" s="36"/>
      <c r="DX497" s="36"/>
      <c r="DY497" s="36"/>
      <c r="DZ497" s="36"/>
      <c r="EA497" s="36"/>
      <c r="EB497" s="36"/>
      <c r="EC497" s="36"/>
      <c r="ED497" s="36"/>
      <c r="EE497" s="36"/>
      <c r="EF497" s="36"/>
      <c r="EG497" s="36"/>
      <c r="EH497" s="36"/>
      <c r="EI497" s="36"/>
      <c r="EJ497" s="36"/>
      <c r="EK497" s="36"/>
      <c r="EL497" s="36"/>
      <c r="EM497" s="36"/>
      <c r="EN497" s="36"/>
    </row>
    <row r="498" spans="1:144">
      <c r="A498" s="36"/>
      <c r="B498" s="36"/>
      <c r="C498" s="144"/>
      <c r="D498" s="144"/>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c r="AA498" s="135"/>
      <c r="AB498" s="135"/>
      <c r="AC498" s="135"/>
      <c r="AD498" s="135"/>
      <c r="AE498" s="135"/>
      <c r="AF498" s="135"/>
      <c r="AG498" s="135"/>
      <c r="AH498" s="135"/>
      <c r="AI498" s="135"/>
      <c r="AJ498" s="135"/>
      <c r="AK498" s="135"/>
      <c r="AL498" s="135"/>
      <c r="AM498" s="135"/>
      <c r="AN498" s="135"/>
      <c r="AO498" s="135"/>
      <c r="AP498" s="135"/>
      <c r="AQ498" s="135"/>
      <c r="AR498" s="135"/>
      <c r="AS498" s="135"/>
      <c r="AT498" s="135"/>
      <c r="AU498" s="135"/>
      <c r="AV498" s="135"/>
      <c r="AW498" s="135"/>
      <c r="AX498" s="135"/>
      <c r="AY498" s="135"/>
      <c r="AZ498" s="135"/>
      <c r="BA498" s="135"/>
      <c r="BB498" s="135"/>
      <c r="BC498" s="135"/>
      <c r="BD498" s="135"/>
      <c r="BE498" s="135"/>
      <c r="BF498" s="135"/>
      <c r="BG498" s="135"/>
      <c r="BH498" s="135"/>
      <c r="BI498" s="135"/>
      <c r="BJ498" s="135"/>
      <c r="BK498" s="135"/>
      <c r="BL498" s="135"/>
      <c r="BM498" s="135"/>
      <c r="BN498" s="135"/>
      <c r="BO498" s="135"/>
      <c r="BP498" s="135"/>
      <c r="BQ498" s="135"/>
      <c r="BR498" s="135"/>
      <c r="BS498" s="135"/>
      <c r="BT498" s="135"/>
      <c r="BU498" s="135"/>
      <c r="BV498" s="135"/>
      <c r="BW498" s="135"/>
      <c r="BX498" s="135"/>
      <c r="BY498" s="135"/>
      <c r="BZ498" s="135"/>
      <c r="CA498" s="135"/>
      <c r="CB498" s="135"/>
      <c r="CC498" s="135"/>
      <c r="CD498" s="135"/>
      <c r="CE498" s="135"/>
      <c r="CF498" s="135"/>
      <c r="CG498" s="135"/>
      <c r="CH498" s="135"/>
      <c r="CI498" s="135"/>
      <c r="CJ498" s="135"/>
      <c r="CK498" s="135"/>
      <c r="CL498" s="135"/>
      <c r="CM498" s="135"/>
      <c r="CN498" s="135"/>
      <c r="CO498" s="135"/>
      <c r="CP498" s="135"/>
      <c r="CQ498" s="135"/>
      <c r="CR498" s="135"/>
      <c r="CU498" s="36"/>
      <c r="CV498" s="36"/>
      <c r="CW498" s="36"/>
      <c r="CX498" s="36"/>
      <c r="CY498" s="36"/>
      <c r="CZ498" s="36"/>
      <c r="DA498" s="36"/>
      <c r="DB498" s="36"/>
      <c r="DC498" s="36"/>
      <c r="DD498" s="36"/>
      <c r="DE498" s="36"/>
      <c r="DF498" s="36"/>
      <c r="DG498" s="36"/>
      <c r="DH498" s="36"/>
      <c r="DI498" s="36"/>
      <c r="DJ498" s="36"/>
      <c r="DK498" s="36"/>
      <c r="DL498" s="36"/>
      <c r="DM498" s="36"/>
      <c r="DN498" s="36"/>
      <c r="DO498" s="36"/>
      <c r="DP498" s="36"/>
      <c r="DQ498" s="36"/>
      <c r="DR498" s="36"/>
      <c r="DS498" s="36"/>
      <c r="DT498" s="36"/>
      <c r="DU498" s="36"/>
      <c r="DV498" s="36"/>
      <c r="DW498" s="36"/>
      <c r="DX498" s="36"/>
      <c r="DY498" s="36"/>
      <c r="DZ498" s="36"/>
      <c r="EA498" s="36"/>
      <c r="EB498" s="36"/>
      <c r="EC498" s="36"/>
      <c r="ED498" s="36"/>
      <c r="EE498" s="36"/>
      <c r="EF498" s="36"/>
      <c r="EG498" s="36"/>
      <c r="EH498" s="36"/>
      <c r="EI498" s="36"/>
      <c r="EJ498" s="36"/>
      <c r="EK498" s="36"/>
      <c r="EL498" s="36"/>
      <c r="EM498" s="36"/>
      <c r="EN498" s="36"/>
    </row>
    <row r="499" spans="1:144">
      <c r="A499" s="36"/>
      <c r="B499" s="36"/>
      <c r="C499" s="144"/>
      <c r="D499" s="144"/>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c r="AA499" s="135"/>
      <c r="AB499" s="135"/>
      <c r="AC499" s="135"/>
      <c r="AD499" s="135"/>
      <c r="AE499" s="135"/>
      <c r="AF499" s="135"/>
      <c r="AG499" s="135"/>
      <c r="AH499" s="135"/>
      <c r="AI499" s="135"/>
      <c r="AJ499" s="135"/>
      <c r="AK499" s="135"/>
      <c r="AL499" s="135"/>
      <c r="AM499" s="135"/>
      <c r="AN499" s="135"/>
      <c r="AO499" s="135"/>
      <c r="AP499" s="135"/>
      <c r="AQ499" s="135"/>
      <c r="AR499" s="135"/>
      <c r="AS499" s="135"/>
      <c r="AT499" s="135"/>
      <c r="AU499" s="135"/>
      <c r="AV499" s="135"/>
      <c r="AW499" s="135"/>
      <c r="AX499" s="135"/>
      <c r="AY499" s="135"/>
      <c r="AZ499" s="135"/>
      <c r="BA499" s="135"/>
      <c r="BB499" s="135"/>
      <c r="BC499" s="135"/>
      <c r="BD499" s="135"/>
      <c r="BE499" s="135"/>
      <c r="BF499" s="135"/>
      <c r="BG499" s="135"/>
      <c r="BH499" s="135"/>
      <c r="BI499" s="135"/>
      <c r="BJ499" s="135"/>
      <c r="BK499" s="135"/>
      <c r="BL499" s="135"/>
      <c r="BM499" s="135"/>
      <c r="BN499" s="135"/>
      <c r="BO499" s="135"/>
      <c r="BP499" s="135"/>
      <c r="BQ499" s="135"/>
      <c r="BR499" s="135"/>
      <c r="BS499" s="135"/>
      <c r="BT499" s="135"/>
      <c r="BU499" s="135"/>
      <c r="BV499" s="135"/>
      <c r="BW499" s="135"/>
      <c r="BX499" s="135"/>
      <c r="BY499" s="135"/>
      <c r="BZ499" s="135"/>
      <c r="CA499" s="135"/>
      <c r="CB499" s="135"/>
      <c r="CC499" s="135"/>
      <c r="CD499" s="135"/>
      <c r="CE499" s="135"/>
      <c r="CF499" s="135"/>
      <c r="CG499" s="135"/>
      <c r="CH499" s="135"/>
      <c r="CI499" s="135"/>
      <c r="CJ499" s="135"/>
      <c r="CK499" s="135"/>
      <c r="CL499" s="135"/>
      <c r="CM499" s="135"/>
      <c r="CN499" s="135"/>
      <c r="CO499" s="135"/>
      <c r="CP499" s="135"/>
      <c r="CQ499" s="135"/>
      <c r="CR499" s="135"/>
      <c r="CU499" s="36"/>
      <c r="CV499" s="36"/>
      <c r="CW499" s="36"/>
      <c r="CX499" s="36"/>
      <c r="CY499" s="36"/>
      <c r="CZ499" s="36"/>
      <c r="DA499" s="36"/>
      <c r="DB499" s="36"/>
      <c r="DC499" s="36"/>
      <c r="DD499" s="36"/>
      <c r="DE499" s="36"/>
      <c r="DF499" s="36"/>
      <c r="DG499" s="36"/>
      <c r="DH499" s="36"/>
      <c r="DI499" s="36"/>
      <c r="DJ499" s="36"/>
      <c r="DK499" s="36"/>
      <c r="DL499" s="36"/>
      <c r="DM499" s="36"/>
      <c r="DN499" s="36"/>
      <c r="DO499" s="36"/>
      <c r="DP499" s="36"/>
      <c r="DQ499" s="36"/>
      <c r="DR499" s="36"/>
      <c r="DS499" s="36"/>
      <c r="DT499" s="36"/>
      <c r="DU499" s="36"/>
      <c r="DV499" s="36"/>
      <c r="DW499" s="36"/>
      <c r="DX499" s="36"/>
      <c r="DY499" s="36"/>
      <c r="DZ499" s="36"/>
      <c r="EA499" s="36"/>
      <c r="EB499" s="36"/>
      <c r="EC499" s="36"/>
      <c r="ED499" s="36"/>
      <c r="EE499" s="36"/>
      <c r="EF499" s="36"/>
      <c r="EG499" s="36"/>
      <c r="EH499" s="36"/>
      <c r="EI499" s="36"/>
      <c r="EJ499" s="36"/>
      <c r="EK499" s="36"/>
      <c r="EL499" s="36"/>
      <c r="EM499" s="36"/>
      <c r="EN499" s="36"/>
    </row>
    <row r="500" spans="1:144">
      <c r="A500" s="36"/>
      <c r="B500" s="36"/>
      <c r="C500" s="144"/>
      <c r="D500" s="144"/>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c r="AA500" s="135"/>
      <c r="AB500" s="135"/>
      <c r="AC500" s="135"/>
      <c r="AD500" s="135"/>
      <c r="AE500" s="135"/>
      <c r="AF500" s="135"/>
      <c r="AG500" s="135"/>
      <c r="AH500" s="135"/>
      <c r="AI500" s="135"/>
      <c r="AJ500" s="135"/>
      <c r="AK500" s="135"/>
      <c r="AL500" s="135"/>
      <c r="AM500" s="135"/>
      <c r="AN500" s="135"/>
      <c r="AO500" s="135"/>
      <c r="AP500" s="135"/>
      <c r="AQ500" s="135"/>
      <c r="AR500" s="135"/>
      <c r="AS500" s="135"/>
      <c r="AT500" s="135"/>
      <c r="AU500" s="135"/>
      <c r="AV500" s="135"/>
      <c r="AW500" s="135"/>
      <c r="AX500" s="135"/>
      <c r="AY500" s="135"/>
      <c r="AZ500" s="135"/>
      <c r="BA500" s="135"/>
      <c r="BB500" s="135"/>
      <c r="BC500" s="135"/>
      <c r="BD500" s="135"/>
      <c r="BE500" s="135"/>
      <c r="BF500" s="135"/>
      <c r="BG500" s="135"/>
      <c r="BH500" s="135"/>
      <c r="BI500" s="135"/>
      <c r="BJ500" s="135"/>
      <c r="BK500" s="135"/>
      <c r="BL500" s="135"/>
      <c r="BM500" s="135"/>
      <c r="BN500" s="135"/>
      <c r="BO500" s="135"/>
      <c r="BP500" s="135"/>
      <c r="BQ500" s="135"/>
      <c r="BR500" s="135"/>
      <c r="BS500" s="135"/>
      <c r="BT500" s="135"/>
      <c r="BU500" s="135"/>
      <c r="BV500" s="135"/>
      <c r="BW500" s="135"/>
      <c r="BX500" s="135"/>
      <c r="BY500" s="135"/>
      <c r="BZ500" s="135"/>
      <c r="CA500" s="135"/>
      <c r="CB500" s="135"/>
      <c r="CC500" s="135"/>
      <c r="CD500" s="135"/>
      <c r="CE500" s="135"/>
      <c r="CF500" s="135"/>
      <c r="CG500" s="135"/>
      <c r="CH500" s="135"/>
      <c r="CI500" s="135"/>
      <c r="CJ500" s="135"/>
      <c r="CK500" s="135"/>
      <c r="CL500" s="135"/>
      <c r="CM500" s="135"/>
      <c r="CN500" s="135"/>
      <c r="CO500" s="135"/>
      <c r="CP500" s="135"/>
      <c r="CQ500" s="135"/>
      <c r="CR500" s="135"/>
      <c r="CU500" s="36"/>
      <c r="CV500" s="36"/>
      <c r="CW500" s="36"/>
      <c r="CX500" s="36"/>
      <c r="CY500" s="36"/>
      <c r="CZ500" s="36"/>
      <c r="DA500" s="36"/>
      <c r="DB500" s="36"/>
      <c r="DC500" s="36"/>
      <c r="DD500" s="36"/>
      <c r="DE500" s="36"/>
      <c r="DF500" s="36"/>
      <c r="DG500" s="36"/>
      <c r="DH500" s="36"/>
      <c r="DI500" s="36"/>
      <c r="DJ500" s="36"/>
      <c r="DK500" s="36"/>
      <c r="DL500" s="36"/>
      <c r="DM500" s="36"/>
      <c r="DN500" s="36"/>
      <c r="DO500" s="36"/>
      <c r="DP500" s="36"/>
      <c r="DQ500" s="36"/>
      <c r="DR500" s="36"/>
      <c r="DS500" s="36"/>
      <c r="DT500" s="36"/>
      <c r="DU500" s="36"/>
      <c r="DV500" s="36"/>
      <c r="DW500" s="36"/>
      <c r="DX500" s="36"/>
      <c r="DY500" s="36"/>
      <c r="DZ500" s="36"/>
      <c r="EA500" s="36"/>
      <c r="EB500" s="36"/>
      <c r="EC500" s="36"/>
      <c r="ED500" s="36"/>
      <c r="EE500" s="36"/>
      <c r="EF500" s="36"/>
      <c r="EG500" s="36"/>
      <c r="EH500" s="36"/>
      <c r="EI500" s="36"/>
      <c r="EJ500" s="36"/>
      <c r="EK500" s="36"/>
      <c r="EL500" s="36"/>
      <c r="EM500" s="36"/>
      <c r="EN500" s="36"/>
    </row>
    <row r="501" spans="1:144">
      <c r="A501" s="36"/>
      <c r="B501" s="36"/>
      <c r="C501" s="144"/>
      <c r="D501" s="144"/>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c r="AU501" s="135"/>
      <c r="AV501" s="135"/>
      <c r="AW501" s="135"/>
      <c r="AX501" s="135"/>
      <c r="AY501" s="135"/>
      <c r="AZ501" s="135"/>
      <c r="BA501" s="135"/>
      <c r="BB501" s="135"/>
      <c r="BC501" s="135"/>
      <c r="BD501" s="135"/>
      <c r="BE501" s="135"/>
      <c r="BF501" s="135"/>
      <c r="BG501" s="135"/>
      <c r="BH501" s="135"/>
      <c r="BI501" s="135"/>
      <c r="BJ501" s="135"/>
      <c r="BK501" s="135"/>
      <c r="BL501" s="135"/>
      <c r="BM501" s="135"/>
      <c r="BN501" s="135"/>
      <c r="BO501" s="135"/>
      <c r="BP501" s="135"/>
      <c r="BQ501" s="135"/>
      <c r="BR501" s="135"/>
      <c r="BS501" s="135"/>
      <c r="BT501" s="135"/>
      <c r="BU501" s="135"/>
      <c r="BV501" s="135"/>
      <c r="BW501" s="135"/>
      <c r="BX501" s="135"/>
      <c r="BY501" s="135"/>
      <c r="BZ501" s="135"/>
      <c r="CA501" s="135"/>
      <c r="CB501" s="135"/>
      <c r="CC501" s="135"/>
      <c r="CD501" s="135"/>
      <c r="CE501" s="135"/>
      <c r="CF501" s="135"/>
      <c r="CG501" s="135"/>
      <c r="CH501" s="135"/>
      <c r="CI501" s="135"/>
      <c r="CJ501" s="135"/>
      <c r="CK501" s="135"/>
      <c r="CL501" s="135"/>
      <c r="CM501" s="135"/>
      <c r="CN501" s="135"/>
      <c r="CO501" s="135"/>
      <c r="CP501" s="135"/>
      <c r="CQ501" s="135"/>
      <c r="CR501" s="135"/>
      <c r="CU501" s="36"/>
      <c r="CV501" s="36"/>
      <c r="CW501" s="36"/>
      <c r="CX501" s="36"/>
      <c r="CY501" s="36"/>
      <c r="CZ501" s="36"/>
      <c r="DA501" s="36"/>
      <c r="DB501" s="36"/>
      <c r="DC501" s="36"/>
      <c r="DD501" s="36"/>
      <c r="DE501" s="36"/>
      <c r="DF501" s="36"/>
      <c r="DG501" s="36"/>
      <c r="DH501" s="36"/>
      <c r="DI501" s="36"/>
      <c r="DJ501" s="36"/>
      <c r="DK501" s="36"/>
      <c r="DL501" s="36"/>
      <c r="DM501" s="36"/>
      <c r="DN501" s="36"/>
      <c r="DO501" s="36"/>
      <c r="DP501" s="36"/>
      <c r="DQ501" s="36"/>
      <c r="DR501" s="36"/>
      <c r="DS501" s="36"/>
      <c r="DT501" s="36"/>
      <c r="DU501" s="36"/>
      <c r="DV501" s="36"/>
      <c r="DW501" s="36"/>
      <c r="DX501" s="36"/>
      <c r="DY501" s="36"/>
      <c r="DZ501" s="36"/>
      <c r="EA501" s="36"/>
      <c r="EB501" s="36"/>
      <c r="EC501" s="36"/>
      <c r="ED501" s="36"/>
      <c r="EE501" s="36"/>
      <c r="EF501" s="36"/>
      <c r="EG501" s="36"/>
      <c r="EH501" s="36"/>
      <c r="EI501" s="36"/>
      <c r="EJ501" s="36"/>
      <c r="EK501" s="36"/>
      <c r="EL501" s="36"/>
      <c r="EM501" s="36"/>
      <c r="EN501" s="36"/>
    </row>
    <row r="502" spans="1:144">
      <c r="A502" s="36"/>
      <c r="B502" s="36"/>
      <c r="C502" s="144"/>
      <c r="D502" s="144"/>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c r="AA502" s="135"/>
      <c r="AB502" s="135"/>
      <c r="AC502" s="135"/>
      <c r="AD502" s="135"/>
      <c r="AE502" s="135"/>
      <c r="AF502" s="135"/>
      <c r="AG502" s="135"/>
      <c r="AH502" s="135"/>
      <c r="AI502" s="135"/>
      <c r="AJ502" s="135"/>
      <c r="AK502" s="135"/>
      <c r="AL502" s="135"/>
      <c r="AM502" s="135"/>
      <c r="AN502" s="135"/>
      <c r="AO502" s="135"/>
      <c r="AP502" s="135"/>
      <c r="AQ502" s="135"/>
      <c r="AR502" s="135"/>
      <c r="AS502" s="135"/>
      <c r="AT502" s="135"/>
      <c r="AU502" s="135"/>
      <c r="AV502" s="135"/>
      <c r="AW502" s="135"/>
      <c r="AX502" s="135"/>
      <c r="AY502" s="135"/>
      <c r="AZ502" s="135"/>
      <c r="BA502" s="135"/>
      <c r="BB502" s="135"/>
      <c r="BC502" s="135"/>
      <c r="BD502" s="135"/>
      <c r="BE502" s="135"/>
      <c r="BF502" s="135"/>
      <c r="BG502" s="135"/>
      <c r="BH502" s="135"/>
      <c r="BI502" s="135"/>
      <c r="BJ502" s="135"/>
      <c r="BK502" s="135"/>
      <c r="BL502" s="135"/>
      <c r="BM502" s="135"/>
      <c r="BN502" s="135"/>
      <c r="BO502" s="135"/>
      <c r="BP502" s="135"/>
      <c r="BQ502" s="135"/>
      <c r="BR502" s="135"/>
      <c r="BS502" s="135"/>
      <c r="BT502" s="135"/>
      <c r="BU502" s="135"/>
      <c r="BV502" s="135"/>
      <c r="BW502" s="135"/>
      <c r="BX502" s="135"/>
      <c r="BY502" s="135"/>
      <c r="BZ502" s="135"/>
      <c r="CA502" s="135"/>
      <c r="CB502" s="135"/>
      <c r="CC502" s="135"/>
      <c r="CD502" s="135"/>
      <c r="CE502" s="135"/>
      <c r="CF502" s="135"/>
      <c r="CG502" s="135"/>
      <c r="CH502" s="135"/>
      <c r="CI502" s="135"/>
      <c r="CJ502" s="135"/>
      <c r="CK502" s="135"/>
      <c r="CL502" s="135"/>
      <c r="CM502" s="135"/>
      <c r="CN502" s="135"/>
      <c r="CO502" s="135"/>
      <c r="CP502" s="135"/>
      <c r="CQ502" s="135"/>
      <c r="CR502" s="135"/>
      <c r="CU502" s="36"/>
      <c r="CV502" s="36"/>
      <c r="CW502" s="36"/>
      <c r="CX502" s="36"/>
      <c r="CY502" s="36"/>
      <c r="CZ502" s="36"/>
      <c r="DA502" s="36"/>
      <c r="DB502" s="36"/>
      <c r="DC502" s="36"/>
      <c r="DD502" s="36"/>
      <c r="DE502" s="36"/>
      <c r="DF502" s="36"/>
      <c r="DG502" s="36"/>
      <c r="DH502" s="36"/>
      <c r="DI502" s="36"/>
      <c r="DJ502" s="36"/>
      <c r="DK502" s="36"/>
      <c r="DL502" s="36"/>
      <c r="DM502" s="36"/>
      <c r="DN502" s="36"/>
      <c r="DO502" s="36"/>
      <c r="DP502" s="36"/>
      <c r="DQ502" s="36"/>
      <c r="DR502" s="36"/>
      <c r="DS502" s="36"/>
      <c r="DT502" s="36"/>
      <c r="DU502" s="36"/>
      <c r="DV502" s="36"/>
      <c r="DW502" s="36"/>
      <c r="DX502" s="36"/>
      <c r="DY502" s="36"/>
      <c r="DZ502" s="36"/>
      <c r="EA502" s="36"/>
      <c r="EB502" s="36"/>
      <c r="EC502" s="36"/>
      <c r="ED502" s="36"/>
      <c r="EE502" s="36"/>
      <c r="EF502" s="36"/>
      <c r="EG502" s="36"/>
      <c r="EH502" s="36"/>
      <c r="EI502" s="36"/>
      <c r="EJ502" s="36"/>
      <c r="EK502" s="36"/>
      <c r="EL502" s="36"/>
      <c r="EM502" s="36"/>
      <c r="EN502" s="36"/>
    </row>
    <row r="503" spans="1:144">
      <c r="A503" s="36"/>
      <c r="B503" s="36"/>
      <c r="C503" s="144"/>
      <c r="D503" s="144"/>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c r="AA503" s="135"/>
      <c r="AB503" s="135"/>
      <c r="AC503" s="135"/>
      <c r="AD503" s="135"/>
      <c r="AE503" s="135"/>
      <c r="AF503" s="135"/>
      <c r="AG503" s="135"/>
      <c r="AH503" s="135"/>
      <c r="AI503" s="135"/>
      <c r="AJ503" s="135"/>
      <c r="AK503" s="135"/>
      <c r="AL503" s="135"/>
      <c r="AM503" s="135"/>
      <c r="AN503" s="135"/>
      <c r="AO503" s="135"/>
      <c r="AP503" s="135"/>
      <c r="AQ503" s="135"/>
      <c r="AR503" s="135"/>
      <c r="AS503" s="135"/>
      <c r="AT503" s="135"/>
      <c r="AU503" s="135"/>
      <c r="AV503" s="135"/>
      <c r="AW503" s="135"/>
      <c r="AX503" s="135"/>
      <c r="AY503" s="135"/>
      <c r="AZ503" s="135"/>
      <c r="BA503" s="135"/>
      <c r="BB503" s="135"/>
      <c r="BC503" s="135"/>
      <c r="BD503" s="135"/>
      <c r="BE503" s="135"/>
      <c r="BF503" s="135"/>
      <c r="BG503" s="135"/>
      <c r="BH503" s="135"/>
      <c r="BI503" s="135"/>
      <c r="BJ503" s="135"/>
      <c r="BK503" s="135"/>
      <c r="BL503" s="135"/>
      <c r="BM503" s="135"/>
      <c r="BN503" s="135"/>
      <c r="BO503" s="135"/>
      <c r="BP503" s="135"/>
      <c r="BQ503" s="135"/>
      <c r="BR503" s="135"/>
      <c r="BS503" s="135"/>
      <c r="BT503" s="135"/>
      <c r="BU503" s="135"/>
      <c r="BV503" s="135"/>
      <c r="BW503" s="135"/>
      <c r="BX503" s="135"/>
      <c r="BY503" s="135"/>
      <c r="BZ503" s="135"/>
      <c r="CA503" s="135"/>
      <c r="CB503" s="135"/>
      <c r="CC503" s="135"/>
      <c r="CD503" s="135"/>
      <c r="CE503" s="135"/>
      <c r="CF503" s="135"/>
      <c r="CG503" s="135"/>
      <c r="CH503" s="135"/>
      <c r="CI503" s="135"/>
      <c r="CJ503" s="135"/>
      <c r="CK503" s="135"/>
      <c r="CL503" s="135"/>
      <c r="CM503" s="135"/>
      <c r="CN503" s="135"/>
      <c r="CO503" s="135"/>
      <c r="CP503" s="135"/>
      <c r="CQ503" s="135"/>
      <c r="CR503" s="135"/>
      <c r="CU503" s="36"/>
      <c r="CV503" s="36"/>
      <c r="CW503" s="36"/>
      <c r="CX503" s="36"/>
      <c r="CY503" s="36"/>
      <c r="CZ503" s="36"/>
      <c r="DA503" s="36"/>
      <c r="DB503" s="36"/>
      <c r="DC503" s="36"/>
      <c r="DD503" s="36"/>
      <c r="DE503" s="36"/>
      <c r="DF503" s="36"/>
      <c r="DG503" s="36"/>
      <c r="DH503" s="36"/>
      <c r="DI503" s="36"/>
      <c r="DJ503" s="36"/>
      <c r="DK503" s="36"/>
      <c r="DL503" s="36"/>
      <c r="DM503" s="36"/>
      <c r="DN503" s="36"/>
      <c r="DO503" s="36"/>
      <c r="DP503" s="36"/>
      <c r="DQ503" s="36"/>
      <c r="DR503" s="36"/>
      <c r="DS503" s="36"/>
      <c r="DT503" s="36"/>
      <c r="DU503" s="36"/>
      <c r="DV503" s="36"/>
      <c r="DW503" s="36"/>
      <c r="DX503" s="36"/>
      <c r="DY503" s="36"/>
      <c r="DZ503" s="36"/>
      <c r="EA503" s="36"/>
      <c r="EB503" s="36"/>
      <c r="EC503" s="36"/>
      <c r="ED503" s="36"/>
      <c r="EE503" s="36"/>
      <c r="EF503" s="36"/>
      <c r="EG503" s="36"/>
      <c r="EH503" s="36"/>
      <c r="EI503" s="36"/>
      <c r="EJ503" s="36"/>
      <c r="EK503" s="36"/>
      <c r="EL503" s="36"/>
      <c r="EM503" s="36"/>
      <c r="EN503" s="36"/>
    </row>
    <row r="504" spans="1:144">
      <c r="A504" s="36"/>
      <c r="B504" s="36"/>
      <c r="C504" s="144"/>
      <c r="D504" s="144"/>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c r="AA504" s="135"/>
      <c r="AB504" s="135"/>
      <c r="AC504" s="135"/>
      <c r="AD504" s="135"/>
      <c r="AE504" s="135"/>
      <c r="AF504" s="135"/>
      <c r="AG504" s="135"/>
      <c r="AH504" s="135"/>
      <c r="AI504" s="135"/>
      <c r="AJ504" s="135"/>
      <c r="AK504" s="135"/>
      <c r="AL504" s="135"/>
      <c r="AM504" s="135"/>
      <c r="AN504" s="135"/>
      <c r="AO504" s="135"/>
      <c r="AP504" s="135"/>
      <c r="AQ504" s="135"/>
      <c r="AR504" s="135"/>
      <c r="AS504" s="135"/>
      <c r="AT504" s="135"/>
      <c r="AU504" s="135"/>
      <c r="AV504" s="135"/>
      <c r="AW504" s="135"/>
      <c r="AX504" s="135"/>
      <c r="AY504" s="135"/>
      <c r="AZ504" s="135"/>
      <c r="BA504" s="135"/>
      <c r="BB504" s="135"/>
      <c r="BC504" s="135"/>
      <c r="BD504" s="135"/>
      <c r="BE504" s="135"/>
      <c r="BF504" s="135"/>
      <c r="BG504" s="135"/>
      <c r="BH504" s="135"/>
      <c r="BI504" s="135"/>
      <c r="BJ504" s="135"/>
      <c r="BK504" s="135"/>
      <c r="BL504" s="135"/>
      <c r="BM504" s="135"/>
      <c r="BN504" s="135"/>
      <c r="BO504" s="135"/>
      <c r="BP504" s="135"/>
      <c r="BQ504" s="135"/>
      <c r="BR504" s="135"/>
      <c r="BS504" s="135"/>
      <c r="BT504" s="135"/>
      <c r="BU504" s="135"/>
      <c r="BV504" s="135"/>
      <c r="BW504" s="135"/>
      <c r="BX504" s="135"/>
      <c r="BY504" s="135"/>
      <c r="BZ504" s="135"/>
      <c r="CA504" s="135"/>
      <c r="CB504" s="135"/>
      <c r="CC504" s="135"/>
      <c r="CD504" s="135"/>
      <c r="CE504" s="135"/>
      <c r="CF504" s="135"/>
      <c r="CG504" s="135"/>
      <c r="CH504" s="135"/>
      <c r="CI504" s="135"/>
      <c r="CJ504" s="135"/>
      <c r="CK504" s="135"/>
      <c r="CL504" s="135"/>
      <c r="CM504" s="135"/>
      <c r="CN504" s="135"/>
      <c r="CO504" s="135"/>
      <c r="CP504" s="135"/>
      <c r="CQ504" s="135"/>
      <c r="CR504" s="135"/>
      <c r="CU504" s="36"/>
      <c r="CV504" s="36"/>
      <c r="CW504" s="36"/>
      <c r="CX504" s="36"/>
      <c r="CY504" s="36"/>
      <c r="CZ504" s="36"/>
      <c r="DA504" s="36"/>
      <c r="DB504" s="36"/>
      <c r="DC504" s="36"/>
      <c r="DD504" s="36"/>
      <c r="DE504" s="36"/>
      <c r="DF504" s="36"/>
      <c r="DG504" s="36"/>
      <c r="DH504" s="36"/>
      <c r="DI504" s="36"/>
      <c r="DJ504" s="36"/>
      <c r="DK504" s="36"/>
      <c r="DL504" s="36"/>
      <c r="DM504" s="36"/>
      <c r="DN504" s="36"/>
      <c r="DO504" s="36"/>
      <c r="DP504" s="36"/>
      <c r="DQ504" s="36"/>
      <c r="DR504" s="36"/>
      <c r="DS504" s="36"/>
      <c r="DT504" s="36"/>
      <c r="DU504" s="36"/>
      <c r="DV504" s="36"/>
      <c r="DW504" s="36"/>
      <c r="DX504" s="36"/>
      <c r="DY504" s="36"/>
      <c r="DZ504" s="36"/>
      <c r="EA504" s="36"/>
      <c r="EB504" s="36"/>
      <c r="EC504" s="36"/>
      <c r="ED504" s="36"/>
      <c r="EE504" s="36"/>
      <c r="EF504" s="36"/>
      <c r="EG504" s="36"/>
      <c r="EH504" s="36"/>
      <c r="EI504" s="36"/>
      <c r="EJ504" s="36"/>
      <c r="EK504" s="36"/>
      <c r="EL504" s="36"/>
      <c r="EM504" s="36"/>
      <c r="EN504" s="36"/>
    </row>
    <row r="505" spans="1:144">
      <c r="A505" s="36"/>
      <c r="B505" s="36"/>
      <c r="C505" s="144"/>
      <c r="D505" s="144"/>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c r="AA505" s="135"/>
      <c r="AB505" s="135"/>
      <c r="AC505" s="135"/>
      <c r="AD505" s="135"/>
      <c r="AE505" s="135"/>
      <c r="AF505" s="135"/>
      <c r="AG505" s="135"/>
      <c r="AH505" s="135"/>
      <c r="AI505" s="135"/>
      <c r="AJ505" s="135"/>
      <c r="AK505" s="135"/>
      <c r="AL505" s="135"/>
      <c r="AM505" s="135"/>
      <c r="AN505" s="135"/>
      <c r="AO505" s="135"/>
      <c r="AP505" s="135"/>
      <c r="AQ505" s="135"/>
      <c r="AR505" s="135"/>
      <c r="AS505" s="135"/>
      <c r="AT505" s="135"/>
      <c r="AU505" s="135"/>
      <c r="AV505" s="135"/>
      <c r="AW505" s="135"/>
      <c r="AX505" s="135"/>
      <c r="AY505" s="135"/>
      <c r="AZ505" s="135"/>
      <c r="BA505" s="135"/>
      <c r="BB505" s="135"/>
      <c r="BC505" s="135"/>
      <c r="BD505" s="135"/>
      <c r="BE505" s="135"/>
      <c r="BF505" s="135"/>
      <c r="BG505" s="135"/>
      <c r="BH505" s="135"/>
      <c r="BI505" s="135"/>
      <c r="BJ505" s="135"/>
      <c r="BK505" s="135"/>
      <c r="BL505" s="135"/>
      <c r="BM505" s="135"/>
      <c r="BN505" s="135"/>
      <c r="BO505" s="135"/>
      <c r="BP505" s="135"/>
      <c r="BQ505" s="135"/>
      <c r="BR505" s="135"/>
      <c r="BS505" s="135"/>
      <c r="BT505" s="135"/>
      <c r="BU505" s="135"/>
      <c r="BV505" s="135"/>
      <c r="BW505" s="135"/>
      <c r="BX505" s="135"/>
      <c r="BY505" s="135"/>
      <c r="BZ505" s="135"/>
      <c r="CA505" s="135"/>
      <c r="CB505" s="135"/>
      <c r="CC505" s="135"/>
      <c r="CD505" s="135"/>
      <c r="CE505" s="135"/>
      <c r="CF505" s="135"/>
      <c r="CG505" s="135"/>
      <c r="CH505" s="135"/>
      <c r="CI505" s="135"/>
      <c r="CJ505" s="135"/>
      <c r="CK505" s="135"/>
      <c r="CL505" s="135"/>
      <c r="CM505" s="135"/>
      <c r="CN505" s="135"/>
      <c r="CO505" s="135"/>
      <c r="CP505" s="135"/>
      <c r="CQ505" s="135"/>
      <c r="CR505" s="135"/>
      <c r="CU505" s="36"/>
      <c r="CV505" s="36"/>
      <c r="CW505" s="36"/>
      <c r="CX505" s="36"/>
      <c r="CY505" s="36"/>
      <c r="CZ505" s="36"/>
      <c r="DA505" s="36"/>
      <c r="DB505" s="36"/>
      <c r="DC505" s="36"/>
      <c r="DD505" s="36"/>
      <c r="DE505" s="36"/>
      <c r="DF505" s="36"/>
      <c r="DG505" s="36"/>
      <c r="DH505" s="36"/>
      <c r="DI505" s="36"/>
      <c r="DJ505" s="36"/>
      <c r="DK505" s="36"/>
      <c r="DL505" s="36"/>
      <c r="DM505" s="36"/>
      <c r="DN505" s="36"/>
      <c r="DO505" s="36"/>
      <c r="DP505" s="36"/>
      <c r="DQ505" s="36"/>
      <c r="DR505" s="36"/>
      <c r="DS505" s="36"/>
      <c r="DT505" s="36"/>
      <c r="DU505" s="36"/>
      <c r="DV505" s="36"/>
      <c r="DW505" s="36"/>
      <c r="DX505" s="36"/>
      <c r="DY505" s="36"/>
      <c r="DZ505" s="36"/>
      <c r="EA505" s="36"/>
      <c r="EB505" s="36"/>
      <c r="EC505" s="36"/>
      <c r="ED505" s="36"/>
      <c r="EE505" s="36"/>
      <c r="EF505" s="36"/>
      <c r="EG505" s="36"/>
      <c r="EH505" s="36"/>
      <c r="EI505" s="36"/>
      <c r="EJ505" s="36"/>
      <c r="EK505" s="36"/>
      <c r="EL505" s="36"/>
      <c r="EM505" s="36"/>
      <c r="EN505" s="36"/>
    </row>
    <row r="506" spans="1:144">
      <c r="A506" s="36"/>
      <c r="B506" s="36"/>
      <c r="C506" s="144"/>
      <c r="D506" s="144"/>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c r="AA506" s="135"/>
      <c r="AB506" s="135"/>
      <c r="AC506" s="135"/>
      <c r="AD506" s="135"/>
      <c r="AE506" s="135"/>
      <c r="AF506" s="135"/>
      <c r="AG506" s="135"/>
      <c r="AH506" s="135"/>
      <c r="AI506" s="135"/>
      <c r="AJ506" s="135"/>
      <c r="AK506" s="135"/>
      <c r="AL506" s="135"/>
      <c r="AM506" s="135"/>
      <c r="AN506" s="135"/>
      <c r="AO506" s="135"/>
      <c r="AP506" s="135"/>
      <c r="AQ506" s="135"/>
      <c r="AR506" s="135"/>
      <c r="AS506" s="135"/>
      <c r="AT506" s="135"/>
      <c r="AU506" s="135"/>
      <c r="AV506" s="135"/>
      <c r="AW506" s="135"/>
      <c r="AX506" s="135"/>
      <c r="AY506" s="135"/>
      <c r="AZ506" s="135"/>
      <c r="BA506" s="135"/>
      <c r="BB506" s="135"/>
      <c r="BC506" s="135"/>
      <c r="BD506" s="135"/>
      <c r="BE506" s="135"/>
      <c r="BF506" s="135"/>
      <c r="BG506" s="135"/>
      <c r="BH506" s="135"/>
      <c r="BI506" s="135"/>
      <c r="BJ506" s="135"/>
      <c r="BK506" s="135"/>
      <c r="BL506" s="135"/>
      <c r="BM506" s="135"/>
      <c r="BN506" s="135"/>
      <c r="BO506" s="135"/>
      <c r="BP506" s="135"/>
      <c r="BQ506" s="135"/>
      <c r="BR506" s="135"/>
      <c r="BS506" s="135"/>
      <c r="BT506" s="135"/>
      <c r="BU506" s="135"/>
      <c r="BV506" s="135"/>
      <c r="BW506" s="135"/>
      <c r="BX506" s="135"/>
      <c r="BY506" s="135"/>
      <c r="BZ506" s="135"/>
      <c r="CA506" s="135"/>
      <c r="CB506" s="135"/>
      <c r="CC506" s="135"/>
      <c r="CD506" s="135"/>
      <c r="CE506" s="135"/>
      <c r="CF506" s="135"/>
      <c r="CG506" s="135"/>
      <c r="CH506" s="135"/>
      <c r="CI506" s="135"/>
      <c r="CJ506" s="135"/>
      <c r="CK506" s="135"/>
      <c r="CL506" s="135"/>
      <c r="CM506" s="135"/>
      <c r="CN506" s="135"/>
      <c r="CO506" s="135"/>
      <c r="CP506" s="135"/>
      <c r="CQ506" s="135"/>
      <c r="CR506" s="135"/>
      <c r="CU506" s="36"/>
      <c r="CV506" s="36"/>
      <c r="CW506" s="36"/>
      <c r="CX506" s="36"/>
      <c r="CY506" s="36"/>
      <c r="CZ506" s="36"/>
      <c r="DA506" s="36"/>
      <c r="DB506" s="36"/>
      <c r="DC506" s="36"/>
      <c r="DD506" s="36"/>
      <c r="DE506" s="36"/>
      <c r="DF506" s="36"/>
      <c r="DG506" s="36"/>
      <c r="DH506" s="36"/>
      <c r="DI506" s="36"/>
      <c r="DJ506" s="36"/>
      <c r="DK506" s="36"/>
      <c r="DL506" s="36"/>
      <c r="DM506" s="36"/>
      <c r="DN506" s="36"/>
      <c r="DO506" s="36"/>
      <c r="DP506" s="36"/>
      <c r="DQ506" s="36"/>
      <c r="DR506" s="36"/>
      <c r="DS506" s="36"/>
      <c r="DT506" s="36"/>
      <c r="DU506" s="36"/>
      <c r="DV506" s="36"/>
      <c r="DW506" s="36"/>
      <c r="DX506" s="36"/>
      <c r="DY506" s="36"/>
      <c r="DZ506" s="36"/>
      <c r="EA506" s="36"/>
      <c r="EB506" s="36"/>
      <c r="EC506" s="36"/>
      <c r="ED506" s="36"/>
      <c r="EE506" s="36"/>
      <c r="EF506" s="36"/>
      <c r="EG506" s="36"/>
      <c r="EH506" s="36"/>
      <c r="EI506" s="36"/>
      <c r="EJ506" s="36"/>
      <c r="EK506" s="36"/>
      <c r="EL506" s="36"/>
      <c r="EM506" s="36"/>
      <c r="EN506" s="36"/>
    </row>
    <row r="507" spans="1:144">
      <c r="A507" s="36"/>
      <c r="B507" s="36"/>
      <c r="C507" s="144"/>
      <c r="D507" s="144"/>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c r="AU507" s="135"/>
      <c r="AV507" s="135"/>
      <c r="AW507" s="135"/>
      <c r="AX507" s="135"/>
      <c r="AY507" s="135"/>
      <c r="AZ507" s="135"/>
      <c r="BA507" s="135"/>
      <c r="BB507" s="135"/>
      <c r="BC507" s="135"/>
      <c r="BD507" s="135"/>
      <c r="BE507" s="135"/>
      <c r="BF507" s="135"/>
      <c r="BG507" s="135"/>
      <c r="BH507" s="135"/>
      <c r="BI507" s="135"/>
      <c r="BJ507" s="135"/>
      <c r="BK507" s="135"/>
      <c r="BL507" s="135"/>
      <c r="BM507" s="135"/>
      <c r="BN507" s="135"/>
      <c r="BO507" s="135"/>
      <c r="BP507" s="135"/>
      <c r="BQ507" s="135"/>
      <c r="BR507" s="135"/>
      <c r="BS507" s="135"/>
      <c r="BT507" s="135"/>
      <c r="BU507" s="135"/>
      <c r="BV507" s="135"/>
      <c r="BW507" s="135"/>
      <c r="BX507" s="135"/>
      <c r="BY507" s="135"/>
      <c r="BZ507" s="135"/>
      <c r="CA507" s="135"/>
      <c r="CB507" s="135"/>
      <c r="CC507" s="135"/>
      <c r="CD507" s="135"/>
      <c r="CE507" s="135"/>
      <c r="CF507" s="135"/>
      <c r="CG507" s="135"/>
      <c r="CH507" s="135"/>
      <c r="CI507" s="135"/>
      <c r="CJ507" s="135"/>
      <c r="CK507" s="135"/>
      <c r="CL507" s="135"/>
      <c r="CM507" s="135"/>
      <c r="CN507" s="135"/>
      <c r="CO507" s="135"/>
      <c r="CP507" s="135"/>
      <c r="CQ507" s="135"/>
      <c r="CR507" s="135"/>
      <c r="CU507" s="36"/>
      <c r="CV507" s="36"/>
      <c r="CW507" s="36"/>
      <c r="CX507" s="36"/>
      <c r="CY507" s="36"/>
      <c r="CZ507" s="36"/>
      <c r="DA507" s="36"/>
      <c r="DB507" s="36"/>
      <c r="DC507" s="36"/>
      <c r="DD507" s="36"/>
      <c r="DE507" s="36"/>
      <c r="DF507" s="36"/>
      <c r="DG507" s="36"/>
      <c r="DH507" s="36"/>
      <c r="DI507" s="36"/>
      <c r="DJ507" s="36"/>
      <c r="DK507" s="36"/>
      <c r="DL507" s="36"/>
      <c r="DM507" s="36"/>
      <c r="DN507" s="36"/>
      <c r="DO507" s="36"/>
      <c r="DP507" s="36"/>
      <c r="DQ507" s="36"/>
      <c r="DR507" s="36"/>
      <c r="DS507" s="36"/>
      <c r="DT507" s="36"/>
      <c r="DU507" s="36"/>
      <c r="DV507" s="36"/>
      <c r="DW507" s="36"/>
      <c r="DX507" s="36"/>
      <c r="DY507" s="36"/>
      <c r="DZ507" s="36"/>
      <c r="EA507" s="36"/>
      <c r="EB507" s="36"/>
      <c r="EC507" s="36"/>
      <c r="ED507" s="36"/>
      <c r="EE507" s="36"/>
      <c r="EF507" s="36"/>
      <c r="EG507" s="36"/>
      <c r="EH507" s="36"/>
      <c r="EI507" s="36"/>
      <c r="EJ507" s="36"/>
      <c r="EK507" s="36"/>
      <c r="EL507" s="36"/>
      <c r="EM507" s="36"/>
      <c r="EN507" s="36"/>
    </row>
    <row r="508" spans="1:144">
      <c r="A508" s="36"/>
      <c r="B508" s="36"/>
      <c r="C508" s="144"/>
      <c r="D508" s="144"/>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c r="AA508" s="135"/>
      <c r="AB508" s="135"/>
      <c r="AC508" s="135"/>
      <c r="AD508" s="135"/>
      <c r="AE508" s="135"/>
      <c r="AF508" s="135"/>
      <c r="AG508" s="135"/>
      <c r="AH508" s="135"/>
      <c r="AI508" s="135"/>
      <c r="AJ508" s="135"/>
      <c r="AK508" s="135"/>
      <c r="AL508" s="135"/>
      <c r="AM508" s="135"/>
      <c r="AN508" s="135"/>
      <c r="AO508" s="135"/>
      <c r="AP508" s="135"/>
      <c r="AQ508" s="135"/>
      <c r="AR508" s="135"/>
      <c r="AS508" s="135"/>
      <c r="AT508" s="135"/>
      <c r="AU508" s="135"/>
      <c r="AV508" s="135"/>
      <c r="AW508" s="135"/>
      <c r="AX508" s="135"/>
      <c r="AY508" s="135"/>
      <c r="AZ508" s="135"/>
      <c r="BA508" s="135"/>
      <c r="BB508" s="135"/>
      <c r="BC508" s="135"/>
      <c r="BD508" s="135"/>
      <c r="BE508" s="135"/>
      <c r="BF508" s="135"/>
      <c r="BG508" s="135"/>
      <c r="BH508" s="135"/>
      <c r="BI508" s="135"/>
      <c r="BJ508" s="135"/>
      <c r="BK508" s="135"/>
      <c r="BL508" s="135"/>
      <c r="BM508" s="135"/>
      <c r="BN508" s="135"/>
      <c r="BO508" s="135"/>
      <c r="BP508" s="135"/>
      <c r="BQ508" s="135"/>
      <c r="BR508" s="135"/>
      <c r="BS508" s="135"/>
      <c r="BT508" s="135"/>
      <c r="BU508" s="135"/>
      <c r="BV508" s="135"/>
      <c r="BW508" s="135"/>
      <c r="BX508" s="135"/>
      <c r="BY508" s="135"/>
      <c r="BZ508" s="135"/>
      <c r="CA508" s="135"/>
      <c r="CB508" s="135"/>
      <c r="CC508" s="135"/>
      <c r="CD508" s="135"/>
      <c r="CE508" s="135"/>
      <c r="CF508" s="135"/>
      <c r="CG508" s="135"/>
      <c r="CH508" s="135"/>
      <c r="CI508" s="135"/>
      <c r="CJ508" s="135"/>
      <c r="CK508" s="135"/>
      <c r="CL508" s="135"/>
      <c r="CM508" s="135"/>
      <c r="CN508" s="135"/>
      <c r="CO508" s="135"/>
      <c r="CP508" s="135"/>
      <c r="CQ508" s="135"/>
      <c r="CR508" s="135"/>
      <c r="CU508" s="36"/>
      <c r="CV508" s="36"/>
      <c r="CW508" s="36"/>
      <c r="CX508" s="36"/>
      <c r="CY508" s="36"/>
      <c r="CZ508" s="36"/>
      <c r="DA508" s="36"/>
      <c r="DB508" s="36"/>
      <c r="DC508" s="36"/>
      <c r="DD508" s="36"/>
      <c r="DE508" s="36"/>
      <c r="DF508" s="36"/>
      <c r="DG508" s="36"/>
      <c r="DH508" s="36"/>
      <c r="DI508" s="36"/>
      <c r="DJ508" s="36"/>
      <c r="DK508" s="36"/>
      <c r="DL508" s="36"/>
      <c r="DM508" s="36"/>
      <c r="DN508" s="36"/>
      <c r="DO508" s="36"/>
      <c r="DP508" s="36"/>
      <c r="DQ508" s="36"/>
      <c r="DR508" s="36"/>
      <c r="DS508" s="36"/>
      <c r="DT508" s="36"/>
      <c r="DU508" s="36"/>
      <c r="DV508" s="36"/>
      <c r="DW508" s="36"/>
      <c r="DX508" s="36"/>
      <c r="DY508" s="36"/>
      <c r="DZ508" s="36"/>
      <c r="EA508" s="36"/>
      <c r="EB508" s="36"/>
      <c r="EC508" s="36"/>
      <c r="ED508" s="36"/>
      <c r="EE508" s="36"/>
      <c r="EF508" s="36"/>
      <c r="EG508" s="36"/>
      <c r="EH508" s="36"/>
      <c r="EI508" s="36"/>
      <c r="EJ508" s="36"/>
      <c r="EK508" s="36"/>
      <c r="EL508" s="36"/>
      <c r="EM508" s="36"/>
      <c r="EN508" s="36"/>
    </row>
    <row r="509" spans="1:144">
      <c r="A509" s="36"/>
      <c r="B509" s="36"/>
      <c r="C509" s="144"/>
      <c r="D509" s="144"/>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c r="AA509" s="135"/>
      <c r="AB509" s="135"/>
      <c r="AC509" s="135"/>
      <c r="AD509" s="135"/>
      <c r="AE509" s="135"/>
      <c r="AF509" s="135"/>
      <c r="AG509" s="135"/>
      <c r="AH509" s="135"/>
      <c r="AI509" s="135"/>
      <c r="AJ509" s="135"/>
      <c r="AK509" s="135"/>
      <c r="AL509" s="135"/>
      <c r="AM509" s="135"/>
      <c r="AN509" s="135"/>
      <c r="AO509" s="135"/>
      <c r="AP509" s="135"/>
      <c r="AQ509" s="135"/>
      <c r="AR509" s="135"/>
      <c r="AS509" s="135"/>
      <c r="AT509" s="135"/>
      <c r="AU509" s="135"/>
      <c r="AV509" s="135"/>
      <c r="AW509" s="135"/>
      <c r="AX509" s="135"/>
      <c r="AY509" s="135"/>
      <c r="AZ509" s="135"/>
      <c r="BA509" s="135"/>
      <c r="BB509" s="135"/>
      <c r="BC509" s="135"/>
      <c r="BD509" s="135"/>
      <c r="BE509" s="135"/>
      <c r="BF509" s="135"/>
      <c r="BG509" s="135"/>
      <c r="BH509" s="135"/>
      <c r="BI509" s="135"/>
      <c r="BJ509" s="135"/>
      <c r="BK509" s="135"/>
      <c r="BL509" s="135"/>
      <c r="BM509" s="135"/>
      <c r="BN509" s="135"/>
      <c r="BO509" s="135"/>
      <c r="BP509" s="135"/>
      <c r="BQ509" s="135"/>
      <c r="BR509" s="135"/>
      <c r="BS509" s="135"/>
      <c r="BT509" s="135"/>
      <c r="BU509" s="135"/>
      <c r="BV509" s="135"/>
      <c r="BW509" s="135"/>
      <c r="BX509" s="135"/>
      <c r="BY509" s="135"/>
      <c r="BZ509" s="135"/>
      <c r="CA509" s="135"/>
      <c r="CB509" s="135"/>
      <c r="CC509" s="135"/>
      <c r="CD509" s="135"/>
      <c r="CE509" s="135"/>
      <c r="CF509" s="135"/>
      <c r="CG509" s="135"/>
      <c r="CH509" s="135"/>
      <c r="CI509" s="135"/>
      <c r="CJ509" s="135"/>
      <c r="CK509" s="135"/>
      <c r="CL509" s="135"/>
      <c r="CM509" s="135"/>
      <c r="CN509" s="135"/>
      <c r="CO509" s="135"/>
      <c r="CP509" s="135"/>
      <c r="CQ509" s="135"/>
      <c r="CR509" s="135"/>
      <c r="CU509" s="36"/>
      <c r="CV509" s="36"/>
      <c r="CW509" s="36"/>
      <c r="CX509" s="36"/>
      <c r="CY509" s="36"/>
      <c r="CZ509" s="36"/>
      <c r="DA509" s="36"/>
      <c r="DB509" s="36"/>
      <c r="DC509" s="36"/>
      <c r="DD509" s="36"/>
      <c r="DE509" s="36"/>
      <c r="DF509" s="36"/>
      <c r="DG509" s="36"/>
      <c r="DH509" s="36"/>
      <c r="DI509" s="36"/>
      <c r="DJ509" s="36"/>
      <c r="DK509" s="36"/>
      <c r="DL509" s="36"/>
      <c r="DM509" s="36"/>
      <c r="DN509" s="36"/>
      <c r="DO509" s="36"/>
      <c r="DP509" s="36"/>
      <c r="DQ509" s="36"/>
      <c r="DR509" s="36"/>
      <c r="DS509" s="36"/>
      <c r="DT509" s="36"/>
      <c r="DU509" s="36"/>
      <c r="DV509" s="36"/>
      <c r="DW509" s="36"/>
      <c r="DX509" s="36"/>
      <c r="DY509" s="36"/>
      <c r="DZ509" s="36"/>
      <c r="EA509" s="36"/>
      <c r="EB509" s="36"/>
      <c r="EC509" s="36"/>
      <c r="ED509" s="36"/>
      <c r="EE509" s="36"/>
      <c r="EF509" s="36"/>
      <c r="EG509" s="36"/>
      <c r="EH509" s="36"/>
      <c r="EI509" s="36"/>
      <c r="EJ509" s="36"/>
      <c r="EK509" s="36"/>
      <c r="EL509" s="36"/>
      <c r="EM509" s="36"/>
      <c r="EN509" s="36"/>
    </row>
    <row r="510" spans="1:144">
      <c r="A510" s="36"/>
      <c r="B510" s="36"/>
      <c r="C510" s="144"/>
      <c r="D510" s="144"/>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c r="AA510" s="135"/>
      <c r="AB510" s="135"/>
      <c r="AC510" s="135"/>
      <c r="AD510" s="135"/>
      <c r="AE510" s="135"/>
      <c r="AF510" s="135"/>
      <c r="AG510" s="135"/>
      <c r="AH510" s="135"/>
      <c r="AI510" s="135"/>
      <c r="AJ510" s="135"/>
      <c r="AK510" s="135"/>
      <c r="AL510" s="135"/>
      <c r="AM510" s="135"/>
      <c r="AN510" s="135"/>
      <c r="AO510" s="135"/>
      <c r="AP510" s="135"/>
      <c r="AQ510" s="135"/>
      <c r="AR510" s="135"/>
      <c r="AS510" s="135"/>
      <c r="AT510" s="135"/>
      <c r="AU510" s="135"/>
      <c r="AV510" s="135"/>
      <c r="AW510" s="135"/>
      <c r="AX510" s="135"/>
      <c r="AY510" s="135"/>
      <c r="AZ510" s="135"/>
      <c r="BA510" s="135"/>
      <c r="BB510" s="135"/>
      <c r="BC510" s="135"/>
      <c r="BD510" s="135"/>
      <c r="BE510" s="135"/>
      <c r="BF510" s="135"/>
      <c r="BG510" s="135"/>
      <c r="BH510" s="135"/>
      <c r="BI510" s="135"/>
      <c r="BJ510" s="135"/>
      <c r="BK510" s="135"/>
      <c r="BL510" s="135"/>
      <c r="BM510" s="135"/>
      <c r="BN510" s="135"/>
      <c r="BO510" s="135"/>
      <c r="BP510" s="135"/>
      <c r="BQ510" s="135"/>
      <c r="BR510" s="135"/>
      <c r="BS510" s="135"/>
      <c r="BT510" s="135"/>
      <c r="BU510" s="135"/>
      <c r="BV510" s="135"/>
      <c r="BW510" s="135"/>
      <c r="BX510" s="135"/>
      <c r="BY510" s="135"/>
      <c r="BZ510" s="135"/>
      <c r="CA510" s="135"/>
      <c r="CB510" s="135"/>
      <c r="CC510" s="135"/>
      <c r="CD510" s="135"/>
      <c r="CE510" s="135"/>
      <c r="CF510" s="135"/>
      <c r="CG510" s="135"/>
      <c r="CH510" s="135"/>
      <c r="CI510" s="135"/>
      <c r="CJ510" s="135"/>
      <c r="CK510" s="135"/>
      <c r="CL510" s="135"/>
      <c r="CM510" s="135"/>
      <c r="CN510" s="135"/>
      <c r="CO510" s="135"/>
      <c r="CP510" s="135"/>
      <c r="CQ510" s="135"/>
      <c r="CR510" s="135"/>
      <c r="CU510" s="36"/>
      <c r="CV510" s="36"/>
      <c r="CW510" s="36"/>
      <c r="CX510" s="36"/>
      <c r="CY510" s="36"/>
      <c r="CZ510" s="36"/>
      <c r="DA510" s="36"/>
      <c r="DB510" s="36"/>
      <c r="DC510" s="36"/>
      <c r="DD510" s="36"/>
      <c r="DE510" s="36"/>
      <c r="DF510" s="36"/>
      <c r="DG510" s="36"/>
      <c r="DH510" s="36"/>
      <c r="DI510" s="36"/>
      <c r="DJ510" s="36"/>
      <c r="DK510" s="36"/>
      <c r="DL510" s="36"/>
      <c r="DM510" s="36"/>
      <c r="DN510" s="36"/>
      <c r="DO510" s="36"/>
      <c r="DP510" s="36"/>
      <c r="DQ510" s="36"/>
      <c r="DR510" s="36"/>
      <c r="DS510" s="36"/>
      <c r="DT510" s="36"/>
      <c r="DU510" s="36"/>
      <c r="DV510" s="36"/>
      <c r="DW510" s="36"/>
      <c r="DX510" s="36"/>
      <c r="DY510" s="36"/>
      <c r="DZ510" s="36"/>
      <c r="EA510" s="36"/>
      <c r="EB510" s="36"/>
      <c r="EC510" s="36"/>
      <c r="ED510" s="36"/>
      <c r="EE510" s="36"/>
      <c r="EF510" s="36"/>
      <c r="EG510" s="36"/>
      <c r="EH510" s="36"/>
      <c r="EI510" s="36"/>
      <c r="EJ510" s="36"/>
      <c r="EK510" s="36"/>
      <c r="EL510" s="36"/>
      <c r="EM510" s="36"/>
      <c r="EN510" s="36"/>
    </row>
    <row r="511" spans="1:144">
      <c r="A511" s="36"/>
      <c r="B511" s="36"/>
      <c r="C511" s="144"/>
      <c r="D511" s="144"/>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c r="AA511" s="135"/>
      <c r="AB511" s="135"/>
      <c r="AC511" s="135"/>
      <c r="AD511" s="135"/>
      <c r="AE511" s="135"/>
      <c r="AF511" s="135"/>
      <c r="AG511" s="135"/>
      <c r="AH511" s="135"/>
      <c r="AI511" s="135"/>
      <c r="AJ511" s="135"/>
      <c r="AK511" s="135"/>
      <c r="AL511" s="135"/>
      <c r="AM511" s="135"/>
      <c r="AN511" s="135"/>
      <c r="AO511" s="135"/>
      <c r="AP511" s="135"/>
      <c r="AQ511" s="135"/>
      <c r="AR511" s="135"/>
      <c r="AS511" s="135"/>
      <c r="AT511" s="135"/>
      <c r="AU511" s="135"/>
      <c r="AV511" s="135"/>
      <c r="AW511" s="135"/>
      <c r="AX511" s="135"/>
      <c r="AY511" s="135"/>
      <c r="AZ511" s="135"/>
      <c r="BA511" s="135"/>
      <c r="BB511" s="135"/>
      <c r="BC511" s="135"/>
      <c r="BD511" s="135"/>
      <c r="BE511" s="135"/>
      <c r="BF511" s="135"/>
      <c r="BG511" s="135"/>
      <c r="BH511" s="135"/>
      <c r="BI511" s="135"/>
      <c r="BJ511" s="135"/>
      <c r="BK511" s="135"/>
      <c r="BL511" s="135"/>
      <c r="BM511" s="135"/>
      <c r="BN511" s="135"/>
      <c r="BO511" s="135"/>
      <c r="BP511" s="135"/>
      <c r="BQ511" s="135"/>
      <c r="BR511" s="135"/>
      <c r="BS511" s="135"/>
      <c r="BT511" s="135"/>
      <c r="BU511" s="135"/>
      <c r="BV511" s="135"/>
      <c r="BW511" s="135"/>
      <c r="BX511" s="135"/>
      <c r="BY511" s="135"/>
      <c r="BZ511" s="135"/>
      <c r="CA511" s="135"/>
      <c r="CB511" s="135"/>
      <c r="CC511" s="135"/>
      <c r="CD511" s="135"/>
      <c r="CE511" s="135"/>
      <c r="CF511" s="135"/>
      <c r="CG511" s="135"/>
      <c r="CH511" s="135"/>
      <c r="CI511" s="135"/>
      <c r="CJ511" s="135"/>
      <c r="CK511" s="135"/>
      <c r="CL511" s="135"/>
      <c r="CM511" s="135"/>
      <c r="CN511" s="135"/>
      <c r="CO511" s="135"/>
      <c r="CP511" s="135"/>
      <c r="CQ511" s="135"/>
      <c r="CR511" s="135"/>
      <c r="CU511" s="36"/>
      <c r="CV511" s="36"/>
      <c r="CW511" s="36"/>
      <c r="CX511" s="36"/>
      <c r="CY511" s="36"/>
      <c r="CZ511" s="36"/>
      <c r="DA511" s="36"/>
      <c r="DB511" s="36"/>
      <c r="DC511" s="36"/>
      <c r="DD511" s="36"/>
      <c r="DE511" s="36"/>
      <c r="DF511" s="36"/>
      <c r="DG511" s="36"/>
      <c r="DH511" s="36"/>
      <c r="DI511" s="36"/>
      <c r="DJ511" s="36"/>
      <c r="DK511" s="36"/>
      <c r="DL511" s="36"/>
      <c r="DM511" s="36"/>
      <c r="DN511" s="36"/>
      <c r="DO511" s="36"/>
      <c r="DP511" s="36"/>
      <c r="DQ511" s="36"/>
      <c r="DR511" s="36"/>
      <c r="DS511" s="36"/>
      <c r="DT511" s="36"/>
      <c r="DU511" s="36"/>
      <c r="DV511" s="36"/>
      <c r="DW511" s="36"/>
      <c r="DX511" s="36"/>
      <c r="DY511" s="36"/>
      <c r="DZ511" s="36"/>
      <c r="EA511" s="36"/>
      <c r="EB511" s="36"/>
      <c r="EC511" s="36"/>
      <c r="ED511" s="36"/>
      <c r="EE511" s="36"/>
      <c r="EF511" s="36"/>
      <c r="EG511" s="36"/>
      <c r="EH511" s="36"/>
      <c r="EI511" s="36"/>
      <c r="EJ511" s="36"/>
      <c r="EK511" s="36"/>
      <c r="EL511" s="36"/>
      <c r="EM511" s="36"/>
      <c r="EN511" s="36"/>
    </row>
    <row r="512" spans="1:144">
      <c r="A512" s="36"/>
      <c r="B512" s="36"/>
      <c r="C512" s="144"/>
      <c r="D512" s="144"/>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c r="AA512" s="135"/>
      <c r="AB512" s="135"/>
      <c r="AC512" s="135"/>
      <c r="AD512" s="135"/>
      <c r="AE512" s="135"/>
      <c r="AF512" s="135"/>
      <c r="AG512" s="135"/>
      <c r="AH512" s="135"/>
      <c r="AI512" s="135"/>
      <c r="AJ512" s="135"/>
      <c r="AK512" s="135"/>
      <c r="AL512" s="135"/>
      <c r="AM512" s="135"/>
      <c r="AN512" s="135"/>
      <c r="AO512" s="135"/>
      <c r="AP512" s="135"/>
      <c r="AQ512" s="135"/>
      <c r="AR512" s="135"/>
      <c r="AS512" s="135"/>
      <c r="AT512" s="135"/>
      <c r="AU512" s="135"/>
      <c r="AV512" s="135"/>
      <c r="AW512" s="135"/>
      <c r="AX512" s="135"/>
      <c r="AY512" s="135"/>
      <c r="AZ512" s="135"/>
      <c r="BA512" s="135"/>
      <c r="BB512" s="135"/>
      <c r="BC512" s="135"/>
      <c r="BD512" s="135"/>
      <c r="BE512" s="135"/>
      <c r="BF512" s="135"/>
      <c r="BG512" s="135"/>
      <c r="BH512" s="135"/>
      <c r="BI512" s="135"/>
      <c r="BJ512" s="135"/>
      <c r="BK512" s="135"/>
      <c r="BL512" s="135"/>
      <c r="BM512" s="135"/>
      <c r="BN512" s="135"/>
      <c r="BO512" s="135"/>
      <c r="BP512" s="135"/>
      <c r="BQ512" s="135"/>
      <c r="BR512" s="135"/>
      <c r="BS512" s="135"/>
      <c r="BT512" s="135"/>
      <c r="BU512" s="135"/>
      <c r="BV512" s="135"/>
      <c r="BW512" s="135"/>
      <c r="BX512" s="135"/>
      <c r="BY512" s="135"/>
      <c r="BZ512" s="135"/>
      <c r="CA512" s="135"/>
      <c r="CB512" s="135"/>
      <c r="CC512" s="135"/>
      <c r="CD512" s="135"/>
      <c r="CE512" s="135"/>
      <c r="CF512" s="135"/>
      <c r="CG512" s="135"/>
      <c r="CH512" s="135"/>
      <c r="CI512" s="135"/>
      <c r="CJ512" s="135"/>
      <c r="CK512" s="135"/>
      <c r="CL512" s="135"/>
      <c r="CM512" s="135"/>
      <c r="CN512" s="135"/>
      <c r="CO512" s="135"/>
      <c r="CP512" s="135"/>
      <c r="CQ512" s="135"/>
      <c r="CR512" s="135"/>
      <c r="CU512" s="36"/>
      <c r="CV512" s="36"/>
      <c r="CW512" s="36"/>
      <c r="CX512" s="36"/>
      <c r="CY512" s="36"/>
      <c r="CZ512" s="36"/>
      <c r="DA512" s="36"/>
      <c r="DB512" s="36"/>
      <c r="DC512" s="36"/>
      <c r="DD512" s="36"/>
      <c r="DE512" s="36"/>
      <c r="DF512" s="36"/>
      <c r="DG512" s="36"/>
      <c r="DH512" s="36"/>
      <c r="DI512" s="36"/>
      <c r="DJ512" s="36"/>
      <c r="DK512" s="36"/>
      <c r="DL512" s="36"/>
      <c r="DM512" s="36"/>
      <c r="DN512" s="36"/>
      <c r="DO512" s="36"/>
      <c r="DP512" s="36"/>
      <c r="DQ512" s="36"/>
      <c r="DR512" s="36"/>
      <c r="DS512" s="36"/>
      <c r="DT512" s="36"/>
      <c r="DU512" s="36"/>
      <c r="DV512" s="36"/>
      <c r="DW512" s="36"/>
      <c r="DX512" s="36"/>
      <c r="DY512" s="36"/>
      <c r="DZ512" s="36"/>
      <c r="EA512" s="36"/>
      <c r="EB512" s="36"/>
      <c r="EC512" s="36"/>
      <c r="ED512" s="36"/>
      <c r="EE512" s="36"/>
      <c r="EF512" s="36"/>
      <c r="EG512" s="36"/>
      <c r="EH512" s="36"/>
      <c r="EI512" s="36"/>
      <c r="EJ512" s="36"/>
      <c r="EK512" s="36"/>
      <c r="EL512" s="36"/>
      <c r="EM512" s="36"/>
      <c r="EN512" s="36"/>
    </row>
    <row r="513" spans="1:144">
      <c r="A513" s="36"/>
      <c r="B513" s="36"/>
      <c r="C513" s="144"/>
      <c r="D513" s="144"/>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c r="AA513" s="135"/>
      <c r="AB513" s="135"/>
      <c r="AC513" s="135"/>
      <c r="AD513" s="135"/>
      <c r="AE513" s="135"/>
      <c r="AF513" s="135"/>
      <c r="AG513" s="135"/>
      <c r="AH513" s="135"/>
      <c r="AI513" s="135"/>
      <c r="AJ513" s="135"/>
      <c r="AK513" s="135"/>
      <c r="AL513" s="135"/>
      <c r="AM513" s="135"/>
      <c r="AN513" s="135"/>
      <c r="AO513" s="135"/>
      <c r="AP513" s="135"/>
      <c r="AQ513" s="135"/>
      <c r="AR513" s="135"/>
      <c r="AS513" s="135"/>
      <c r="AT513" s="135"/>
      <c r="AU513" s="135"/>
      <c r="AV513" s="135"/>
      <c r="AW513" s="135"/>
      <c r="AX513" s="135"/>
      <c r="AY513" s="135"/>
      <c r="AZ513" s="135"/>
      <c r="BA513" s="135"/>
      <c r="BB513" s="135"/>
      <c r="BC513" s="135"/>
      <c r="BD513" s="135"/>
      <c r="BE513" s="135"/>
      <c r="BF513" s="135"/>
      <c r="BG513" s="135"/>
      <c r="BH513" s="135"/>
      <c r="BI513" s="135"/>
      <c r="BJ513" s="135"/>
      <c r="BK513" s="135"/>
      <c r="BL513" s="135"/>
      <c r="BM513" s="135"/>
      <c r="BN513" s="135"/>
      <c r="BO513" s="135"/>
      <c r="BP513" s="135"/>
      <c r="BQ513" s="135"/>
      <c r="BR513" s="135"/>
      <c r="BS513" s="135"/>
      <c r="BT513" s="135"/>
      <c r="BU513" s="135"/>
      <c r="BV513" s="135"/>
      <c r="BW513" s="135"/>
      <c r="BX513" s="135"/>
      <c r="BY513" s="135"/>
      <c r="BZ513" s="135"/>
      <c r="CA513" s="135"/>
      <c r="CB513" s="135"/>
      <c r="CC513" s="135"/>
      <c r="CD513" s="135"/>
      <c r="CE513" s="135"/>
      <c r="CF513" s="135"/>
      <c r="CG513" s="135"/>
      <c r="CH513" s="135"/>
      <c r="CI513" s="135"/>
      <c r="CJ513" s="135"/>
      <c r="CK513" s="135"/>
      <c r="CL513" s="135"/>
      <c r="CM513" s="135"/>
      <c r="CN513" s="135"/>
      <c r="CO513" s="135"/>
      <c r="CP513" s="135"/>
      <c r="CQ513" s="135"/>
      <c r="CR513" s="135"/>
      <c r="CU513" s="36"/>
      <c r="CV513" s="36"/>
      <c r="CW513" s="36"/>
      <c r="CX513" s="36"/>
      <c r="CY513" s="36"/>
      <c r="CZ513" s="36"/>
      <c r="DA513" s="36"/>
      <c r="DB513" s="36"/>
      <c r="DC513" s="36"/>
      <c r="DD513" s="36"/>
      <c r="DE513" s="36"/>
      <c r="DF513" s="36"/>
      <c r="DG513" s="36"/>
      <c r="DH513" s="36"/>
      <c r="DI513" s="36"/>
      <c r="DJ513" s="36"/>
      <c r="DK513" s="36"/>
      <c r="DL513" s="36"/>
      <c r="DM513" s="36"/>
      <c r="DN513" s="36"/>
      <c r="DO513" s="36"/>
      <c r="DP513" s="36"/>
      <c r="DQ513" s="36"/>
      <c r="DR513" s="36"/>
      <c r="DS513" s="36"/>
      <c r="DT513" s="36"/>
      <c r="DU513" s="36"/>
      <c r="DV513" s="36"/>
      <c r="DW513" s="36"/>
      <c r="DX513" s="36"/>
      <c r="DY513" s="36"/>
      <c r="DZ513" s="36"/>
      <c r="EA513" s="36"/>
      <c r="EB513" s="36"/>
      <c r="EC513" s="36"/>
      <c r="ED513" s="36"/>
      <c r="EE513" s="36"/>
      <c r="EF513" s="36"/>
      <c r="EG513" s="36"/>
      <c r="EH513" s="36"/>
      <c r="EI513" s="36"/>
      <c r="EJ513" s="36"/>
      <c r="EK513" s="36"/>
      <c r="EL513" s="36"/>
      <c r="EM513" s="36"/>
      <c r="EN513" s="36"/>
    </row>
    <row r="514" spans="1:144">
      <c r="A514" s="36"/>
      <c r="B514" s="36"/>
      <c r="C514" s="144"/>
      <c r="D514" s="144"/>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c r="AA514" s="135"/>
      <c r="AB514" s="135"/>
      <c r="AC514" s="135"/>
      <c r="AD514" s="135"/>
      <c r="AE514" s="135"/>
      <c r="AF514" s="135"/>
      <c r="AG514" s="135"/>
      <c r="AH514" s="135"/>
      <c r="AI514" s="135"/>
      <c r="AJ514" s="135"/>
      <c r="AK514" s="135"/>
      <c r="AL514" s="135"/>
      <c r="AM514" s="135"/>
      <c r="AN514" s="135"/>
      <c r="AO514" s="135"/>
      <c r="AP514" s="135"/>
      <c r="AQ514" s="135"/>
      <c r="AR514" s="135"/>
      <c r="AS514" s="135"/>
      <c r="AT514" s="135"/>
      <c r="AU514" s="135"/>
      <c r="AV514" s="135"/>
      <c r="AW514" s="135"/>
      <c r="AX514" s="135"/>
      <c r="AY514" s="135"/>
      <c r="AZ514" s="135"/>
      <c r="BA514" s="135"/>
      <c r="BB514" s="135"/>
      <c r="BC514" s="135"/>
      <c r="BD514" s="135"/>
      <c r="BE514" s="135"/>
      <c r="BF514" s="135"/>
      <c r="BG514" s="135"/>
      <c r="BH514" s="135"/>
      <c r="BI514" s="135"/>
      <c r="BJ514" s="135"/>
      <c r="BK514" s="135"/>
      <c r="BL514" s="135"/>
      <c r="BM514" s="135"/>
      <c r="BN514" s="135"/>
      <c r="BO514" s="135"/>
      <c r="BP514" s="135"/>
      <c r="BQ514" s="135"/>
      <c r="BR514" s="135"/>
      <c r="BS514" s="135"/>
      <c r="BT514" s="135"/>
      <c r="BU514" s="135"/>
      <c r="BV514" s="135"/>
      <c r="BW514" s="135"/>
      <c r="BX514" s="135"/>
      <c r="BY514" s="135"/>
      <c r="BZ514" s="135"/>
      <c r="CA514" s="135"/>
      <c r="CB514" s="135"/>
      <c r="CC514" s="135"/>
      <c r="CD514" s="135"/>
      <c r="CE514" s="135"/>
      <c r="CF514" s="135"/>
      <c r="CG514" s="135"/>
      <c r="CH514" s="135"/>
      <c r="CI514" s="135"/>
      <c r="CJ514" s="135"/>
      <c r="CK514" s="135"/>
      <c r="CL514" s="135"/>
      <c r="CM514" s="135"/>
      <c r="CN514" s="135"/>
      <c r="CO514" s="135"/>
      <c r="CP514" s="135"/>
      <c r="CQ514" s="135"/>
      <c r="CR514" s="135"/>
      <c r="CU514" s="36"/>
      <c r="CV514" s="36"/>
      <c r="CW514" s="36"/>
      <c r="CX514" s="36"/>
      <c r="CY514" s="36"/>
      <c r="CZ514" s="36"/>
      <c r="DA514" s="36"/>
      <c r="DB514" s="36"/>
      <c r="DC514" s="36"/>
      <c r="DD514" s="36"/>
      <c r="DE514" s="36"/>
      <c r="DF514" s="36"/>
      <c r="DG514" s="36"/>
      <c r="DH514" s="36"/>
      <c r="DI514" s="36"/>
      <c r="DJ514" s="36"/>
      <c r="DK514" s="36"/>
      <c r="DL514" s="36"/>
      <c r="DM514" s="36"/>
      <c r="DN514" s="36"/>
      <c r="DO514" s="36"/>
      <c r="DP514" s="36"/>
      <c r="DQ514" s="36"/>
      <c r="DR514" s="36"/>
      <c r="DS514" s="36"/>
      <c r="DT514" s="36"/>
      <c r="DU514" s="36"/>
      <c r="DV514" s="36"/>
      <c r="DW514" s="36"/>
      <c r="DX514" s="36"/>
      <c r="DY514" s="36"/>
      <c r="DZ514" s="36"/>
      <c r="EA514" s="36"/>
      <c r="EB514" s="36"/>
      <c r="EC514" s="36"/>
      <c r="ED514" s="36"/>
      <c r="EE514" s="36"/>
      <c r="EF514" s="36"/>
      <c r="EG514" s="36"/>
      <c r="EH514" s="36"/>
      <c r="EI514" s="36"/>
      <c r="EJ514" s="36"/>
      <c r="EK514" s="36"/>
      <c r="EL514" s="36"/>
      <c r="EM514" s="36"/>
      <c r="EN514" s="36"/>
    </row>
    <row r="515" spans="1:144">
      <c r="A515" s="36"/>
      <c r="B515" s="36"/>
      <c r="C515" s="144"/>
      <c r="D515" s="144"/>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c r="AA515" s="135"/>
      <c r="AB515" s="135"/>
      <c r="AC515" s="135"/>
      <c r="AD515" s="135"/>
      <c r="AE515" s="135"/>
      <c r="AF515" s="135"/>
      <c r="AG515" s="135"/>
      <c r="AH515" s="135"/>
      <c r="AI515" s="135"/>
      <c r="AJ515" s="135"/>
      <c r="AK515" s="135"/>
      <c r="AL515" s="135"/>
      <c r="AM515" s="135"/>
      <c r="AN515" s="135"/>
      <c r="AO515" s="135"/>
      <c r="AP515" s="135"/>
      <c r="AQ515" s="135"/>
      <c r="AR515" s="135"/>
      <c r="AS515" s="135"/>
      <c r="AT515" s="135"/>
      <c r="AU515" s="135"/>
      <c r="AV515" s="135"/>
      <c r="AW515" s="135"/>
      <c r="AX515" s="135"/>
      <c r="AY515" s="135"/>
      <c r="AZ515" s="135"/>
      <c r="BA515" s="135"/>
      <c r="BB515" s="135"/>
      <c r="BC515" s="135"/>
      <c r="BD515" s="135"/>
      <c r="BE515" s="135"/>
      <c r="BF515" s="135"/>
      <c r="BG515" s="135"/>
      <c r="BH515" s="135"/>
      <c r="BI515" s="135"/>
      <c r="BJ515" s="135"/>
      <c r="BK515" s="135"/>
      <c r="BL515" s="135"/>
      <c r="BM515" s="135"/>
      <c r="BN515" s="135"/>
      <c r="BO515" s="135"/>
      <c r="BP515" s="135"/>
      <c r="BQ515" s="135"/>
      <c r="BR515" s="135"/>
      <c r="BS515" s="135"/>
      <c r="BT515" s="135"/>
      <c r="BU515" s="135"/>
      <c r="BV515" s="135"/>
      <c r="BW515" s="135"/>
      <c r="BX515" s="135"/>
      <c r="BY515" s="135"/>
      <c r="BZ515" s="135"/>
      <c r="CA515" s="135"/>
      <c r="CB515" s="135"/>
      <c r="CC515" s="135"/>
      <c r="CD515" s="135"/>
      <c r="CE515" s="135"/>
      <c r="CF515" s="135"/>
      <c r="CG515" s="135"/>
      <c r="CH515" s="135"/>
      <c r="CI515" s="135"/>
      <c r="CJ515" s="135"/>
      <c r="CK515" s="135"/>
      <c r="CL515" s="135"/>
      <c r="CM515" s="135"/>
      <c r="CN515" s="135"/>
      <c r="CO515" s="135"/>
      <c r="CP515" s="135"/>
      <c r="CQ515" s="135"/>
      <c r="CR515" s="135"/>
      <c r="CU515" s="36"/>
      <c r="CV515" s="36"/>
      <c r="CW515" s="36"/>
      <c r="CX515" s="36"/>
      <c r="CY515" s="36"/>
      <c r="CZ515" s="36"/>
      <c r="DA515" s="36"/>
      <c r="DB515" s="36"/>
      <c r="DC515" s="36"/>
      <c r="DD515" s="36"/>
      <c r="DE515" s="36"/>
      <c r="DF515" s="36"/>
      <c r="DG515" s="36"/>
      <c r="DH515" s="36"/>
      <c r="DI515" s="36"/>
      <c r="DJ515" s="36"/>
      <c r="DK515" s="36"/>
      <c r="DL515" s="36"/>
      <c r="DM515" s="36"/>
      <c r="DN515" s="36"/>
      <c r="DO515" s="36"/>
      <c r="DP515" s="36"/>
      <c r="DQ515" s="36"/>
      <c r="DR515" s="36"/>
      <c r="DS515" s="36"/>
      <c r="DT515" s="36"/>
      <c r="DU515" s="36"/>
      <c r="DV515" s="36"/>
      <c r="DW515" s="36"/>
      <c r="DX515" s="36"/>
      <c r="DY515" s="36"/>
      <c r="DZ515" s="36"/>
      <c r="EA515" s="36"/>
      <c r="EB515" s="36"/>
      <c r="EC515" s="36"/>
      <c r="ED515" s="36"/>
      <c r="EE515" s="36"/>
      <c r="EF515" s="36"/>
      <c r="EG515" s="36"/>
      <c r="EH515" s="36"/>
      <c r="EI515" s="36"/>
      <c r="EJ515" s="36"/>
      <c r="EK515" s="36"/>
      <c r="EL515" s="36"/>
      <c r="EM515" s="36"/>
      <c r="EN515" s="36"/>
    </row>
    <row r="516" spans="1:144">
      <c r="A516" s="36"/>
      <c r="B516" s="36"/>
      <c r="C516" s="144"/>
      <c r="D516" s="144"/>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c r="AA516" s="135"/>
      <c r="AB516" s="135"/>
      <c r="AC516" s="135"/>
      <c r="AD516" s="135"/>
      <c r="AE516" s="135"/>
      <c r="AF516" s="135"/>
      <c r="AG516" s="135"/>
      <c r="AH516" s="135"/>
      <c r="AI516" s="135"/>
      <c r="AJ516" s="135"/>
      <c r="AK516" s="135"/>
      <c r="AL516" s="135"/>
      <c r="AM516" s="135"/>
      <c r="AN516" s="135"/>
      <c r="AO516" s="135"/>
      <c r="AP516" s="135"/>
      <c r="AQ516" s="135"/>
      <c r="AR516" s="135"/>
      <c r="AS516" s="135"/>
      <c r="AT516" s="135"/>
      <c r="AU516" s="135"/>
      <c r="AV516" s="135"/>
      <c r="AW516" s="135"/>
      <c r="AX516" s="135"/>
      <c r="AY516" s="135"/>
      <c r="AZ516" s="135"/>
      <c r="BA516" s="135"/>
      <c r="BB516" s="135"/>
      <c r="BC516" s="135"/>
      <c r="BD516" s="135"/>
      <c r="BE516" s="135"/>
      <c r="BF516" s="135"/>
      <c r="BG516" s="135"/>
      <c r="BH516" s="135"/>
      <c r="BI516" s="135"/>
      <c r="BJ516" s="135"/>
      <c r="BK516" s="135"/>
      <c r="BL516" s="135"/>
      <c r="BM516" s="135"/>
      <c r="BN516" s="135"/>
      <c r="BO516" s="135"/>
      <c r="BP516" s="135"/>
      <c r="BQ516" s="135"/>
      <c r="BR516" s="135"/>
      <c r="BS516" s="135"/>
      <c r="BT516" s="135"/>
      <c r="BU516" s="135"/>
      <c r="BV516" s="135"/>
      <c r="BW516" s="135"/>
      <c r="BX516" s="135"/>
      <c r="BY516" s="135"/>
      <c r="BZ516" s="135"/>
      <c r="CA516" s="135"/>
      <c r="CB516" s="135"/>
      <c r="CC516" s="135"/>
      <c r="CD516" s="135"/>
      <c r="CE516" s="135"/>
      <c r="CF516" s="135"/>
      <c r="CG516" s="135"/>
      <c r="CH516" s="135"/>
      <c r="CI516" s="135"/>
      <c r="CJ516" s="135"/>
      <c r="CK516" s="135"/>
      <c r="CL516" s="135"/>
      <c r="CM516" s="135"/>
      <c r="CN516" s="135"/>
      <c r="CO516" s="135"/>
      <c r="CP516" s="135"/>
      <c r="CQ516" s="135"/>
      <c r="CR516" s="135"/>
      <c r="CU516" s="36"/>
      <c r="CV516" s="36"/>
      <c r="CW516" s="36"/>
      <c r="CX516" s="36"/>
      <c r="CY516" s="36"/>
      <c r="CZ516" s="36"/>
      <c r="DA516" s="36"/>
      <c r="DB516" s="36"/>
      <c r="DC516" s="36"/>
      <c r="DD516" s="36"/>
      <c r="DE516" s="36"/>
      <c r="DF516" s="36"/>
      <c r="DG516" s="36"/>
      <c r="DH516" s="36"/>
      <c r="DI516" s="36"/>
      <c r="DJ516" s="36"/>
      <c r="DK516" s="36"/>
      <c r="DL516" s="36"/>
      <c r="DM516" s="36"/>
      <c r="DN516" s="36"/>
      <c r="DO516" s="36"/>
      <c r="DP516" s="36"/>
      <c r="DQ516" s="36"/>
      <c r="DR516" s="36"/>
      <c r="DS516" s="36"/>
      <c r="DT516" s="36"/>
      <c r="DU516" s="36"/>
      <c r="DV516" s="36"/>
      <c r="DW516" s="36"/>
      <c r="DX516" s="36"/>
      <c r="DY516" s="36"/>
      <c r="DZ516" s="36"/>
      <c r="EA516" s="36"/>
      <c r="EB516" s="36"/>
      <c r="EC516" s="36"/>
      <c r="ED516" s="36"/>
      <c r="EE516" s="36"/>
      <c r="EF516" s="36"/>
      <c r="EG516" s="36"/>
      <c r="EH516" s="36"/>
      <c r="EI516" s="36"/>
      <c r="EJ516" s="36"/>
      <c r="EK516" s="36"/>
      <c r="EL516" s="36"/>
      <c r="EM516" s="36"/>
      <c r="EN516" s="36"/>
    </row>
    <row r="517" spans="1:144">
      <c r="A517" s="36"/>
      <c r="B517" s="36"/>
      <c r="C517" s="144"/>
      <c r="D517" s="144"/>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c r="AA517" s="135"/>
      <c r="AB517" s="135"/>
      <c r="AC517" s="135"/>
      <c r="AD517" s="135"/>
      <c r="AE517" s="135"/>
      <c r="AF517" s="135"/>
      <c r="AG517" s="135"/>
      <c r="AH517" s="135"/>
      <c r="AI517" s="135"/>
      <c r="AJ517" s="135"/>
      <c r="AK517" s="135"/>
      <c r="AL517" s="135"/>
      <c r="AM517" s="135"/>
      <c r="AN517" s="135"/>
      <c r="AO517" s="135"/>
      <c r="AP517" s="135"/>
      <c r="AQ517" s="135"/>
      <c r="AR517" s="135"/>
      <c r="AS517" s="135"/>
      <c r="AT517" s="135"/>
      <c r="AU517" s="135"/>
      <c r="AV517" s="135"/>
      <c r="AW517" s="135"/>
      <c r="AX517" s="135"/>
      <c r="AY517" s="135"/>
      <c r="AZ517" s="135"/>
      <c r="BA517" s="135"/>
      <c r="BB517" s="135"/>
      <c r="BC517" s="135"/>
      <c r="BD517" s="135"/>
      <c r="BE517" s="135"/>
      <c r="BF517" s="135"/>
      <c r="BG517" s="135"/>
      <c r="BH517" s="135"/>
      <c r="BI517" s="135"/>
      <c r="BJ517" s="135"/>
      <c r="BK517" s="135"/>
      <c r="BL517" s="135"/>
      <c r="BM517" s="135"/>
      <c r="BN517" s="135"/>
      <c r="BO517" s="135"/>
      <c r="BP517" s="135"/>
      <c r="BQ517" s="135"/>
      <c r="BR517" s="135"/>
      <c r="BS517" s="135"/>
      <c r="BT517" s="135"/>
      <c r="BU517" s="135"/>
      <c r="BV517" s="135"/>
      <c r="BW517" s="135"/>
      <c r="BX517" s="135"/>
      <c r="BY517" s="135"/>
      <c r="BZ517" s="135"/>
      <c r="CA517" s="135"/>
      <c r="CB517" s="135"/>
      <c r="CC517" s="135"/>
      <c r="CD517" s="135"/>
      <c r="CE517" s="135"/>
      <c r="CF517" s="135"/>
      <c r="CG517" s="135"/>
      <c r="CH517" s="135"/>
      <c r="CI517" s="135"/>
      <c r="CJ517" s="135"/>
      <c r="CK517" s="135"/>
      <c r="CL517" s="135"/>
      <c r="CM517" s="135"/>
      <c r="CN517" s="135"/>
      <c r="CO517" s="135"/>
      <c r="CP517" s="135"/>
      <c r="CQ517" s="135"/>
      <c r="CR517" s="135"/>
      <c r="CU517" s="36"/>
      <c r="CV517" s="36"/>
      <c r="CW517" s="36"/>
      <c r="CX517" s="36"/>
      <c r="CY517" s="36"/>
      <c r="CZ517" s="36"/>
      <c r="DA517" s="36"/>
      <c r="DB517" s="36"/>
      <c r="DC517" s="36"/>
      <c r="DD517" s="36"/>
      <c r="DE517" s="36"/>
      <c r="DF517" s="36"/>
      <c r="DG517" s="36"/>
      <c r="DH517" s="36"/>
      <c r="DI517" s="36"/>
      <c r="DJ517" s="36"/>
      <c r="DK517" s="36"/>
      <c r="DL517" s="36"/>
      <c r="DM517" s="36"/>
      <c r="DN517" s="36"/>
      <c r="DO517" s="36"/>
      <c r="DP517" s="36"/>
      <c r="DQ517" s="36"/>
      <c r="DR517" s="36"/>
      <c r="DS517" s="36"/>
      <c r="DT517" s="36"/>
      <c r="DU517" s="36"/>
      <c r="DV517" s="36"/>
      <c r="DW517" s="36"/>
      <c r="DX517" s="36"/>
      <c r="DY517" s="36"/>
      <c r="DZ517" s="36"/>
      <c r="EA517" s="36"/>
      <c r="EB517" s="36"/>
      <c r="EC517" s="36"/>
      <c r="ED517" s="36"/>
      <c r="EE517" s="36"/>
      <c r="EF517" s="36"/>
      <c r="EG517" s="36"/>
      <c r="EH517" s="36"/>
      <c r="EI517" s="36"/>
      <c r="EJ517" s="36"/>
      <c r="EK517" s="36"/>
      <c r="EL517" s="36"/>
      <c r="EM517" s="36"/>
      <c r="EN517" s="36"/>
    </row>
    <row r="518" spans="1:144">
      <c r="A518" s="36"/>
      <c r="B518" s="36"/>
      <c r="C518" s="144"/>
      <c r="D518" s="144"/>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c r="AA518" s="135"/>
      <c r="AB518" s="135"/>
      <c r="AC518" s="135"/>
      <c r="AD518" s="135"/>
      <c r="AE518" s="135"/>
      <c r="AF518" s="135"/>
      <c r="AG518" s="135"/>
      <c r="AH518" s="135"/>
      <c r="AI518" s="135"/>
      <c r="AJ518" s="135"/>
      <c r="AK518" s="135"/>
      <c r="AL518" s="135"/>
      <c r="AM518" s="135"/>
      <c r="AN518" s="135"/>
      <c r="AO518" s="135"/>
      <c r="AP518" s="135"/>
      <c r="AQ518" s="135"/>
      <c r="AR518" s="135"/>
      <c r="AS518" s="135"/>
      <c r="AT518" s="135"/>
      <c r="AU518" s="135"/>
      <c r="AV518" s="135"/>
      <c r="AW518" s="135"/>
      <c r="AX518" s="135"/>
      <c r="AY518" s="135"/>
      <c r="AZ518" s="135"/>
      <c r="BA518" s="135"/>
      <c r="BB518" s="135"/>
      <c r="BC518" s="135"/>
      <c r="BD518" s="135"/>
      <c r="BE518" s="135"/>
      <c r="BF518" s="135"/>
      <c r="BG518" s="135"/>
      <c r="BH518" s="135"/>
      <c r="BI518" s="135"/>
      <c r="BJ518" s="135"/>
      <c r="BK518" s="135"/>
      <c r="BL518" s="135"/>
      <c r="BM518" s="135"/>
      <c r="BN518" s="135"/>
      <c r="BO518" s="135"/>
      <c r="BP518" s="135"/>
      <c r="BQ518" s="135"/>
      <c r="BR518" s="135"/>
      <c r="BS518" s="135"/>
      <c r="BT518" s="135"/>
      <c r="BU518" s="135"/>
      <c r="BV518" s="135"/>
      <c r="BW518" s="135"/>
      <c r="BX518" s="135"/>
      <c r="BY518" s="135"/>
      <c r="BZ518" s="135"/>
      <c r="CA518" s="135"/>
      <c r="CB518" s="135"/>
      <c r="CC518" s="135"/>
      <c r="CD518" s="135"/>
      <c r="CE518" s="135"/>
      <c r="CF518" s="135"/>
      <c r="CG518" s="135"/>
      <c r="CH518" s="135"/>
      <c r="CI518" s="135"/>
      <c r="CJ518" s="135"/>
      <c r="CK518" s="135"/>
      <c r="CL518" s="135"/>
      <c r="CM518" s="135"/>
      <c r="CN518" s="135"/>
      <c r="CO518" s="135"/>
      <c r="CP518" s="135"/>
      <c r="CQ518" s="135"/>
      <c r="CR518" s="135"/>
      <c r="CU518" s="36"/>
      <c r="CV518" s="36"/>
      <c r="CW518" s="36"/>
      <c r="CX518" s="36"/>
      <c r="CY518" s="36"/>
      <c r="CZ518" s="36"/>
      <c r="DA518" s="36"/>
      <c r="DB518" s="36"/>
      <c r="DC518" s="36"/>
      <c r="DD518" s="36"/>
      <c r="DE518" s="36"/>
      <c r="DF518" s="36"/>
      <c r="DG518" s="36"/>
      <c r="DH518" s="36"/>
      <c r="DI518" s="36"/>
      <c r="DJ518" s="36"/>
      <c r="DK518" s="36"/>
      <c r="DL518" s="36"/>
      <c r="DM518" s="36"/>
      <c r="DN518" s="36"/>
      <c r="DO518" s="36"/>
      <c r="DP518" s="36"/>
      <c r="DQ518" s="36"/>
      <c r="DR518" s="36"/>
      <c r="DS518" s="36"/>
      <c r="DT518" s="36"/>
      <c r="DU518" s="36"/>
      <c r="DV518" s="36"/>
      <c r="DW518" s="36"/>
      <c r="DX518" s="36"/>
      <c r="DY518" s="36"/>
      <c r="DZ518" s="36"/>
      <c r="EA518" s="36"/>
      <c r="EB518" s="36"/>
      <c r="EC518" s="36"/>
      <c r="ED518" s="36"/>
      <c r="EE518" s="36"/>
      <c r="EF518" s="36"/>
      <c r="EG518" s="36"/>
      <c r="EH518" s="36"/>
      <c r="EI518" s="36"/>
      <c r="EJ518" s="36"/>
      <c r="EK518" s="36"/>
      <c r="EL518" s="36"/>
      <c r="EM518" s="36"/>
      <c r="EN518" s="36"/>
    </row>
    <row r="519" spans="1:144">
      <c r="A519" s="36"/>
      <c r="B519" s="36"/>
      <c r="C519" s="144"/>
      <c r="D519" s="144"/>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c r="AA519" s="135"/>
      <c r="AB519" s="135"/>
      <c r="AC519" s="135"/>
      <c r="AD519" s="135"/>
      <c r="AE519" s="135"/>
      <c r="AF519" s="135"/>
      <c r="AG519" s="135"/>
      <c r="AH519" s="135"/>
      <c r="AI519" s="135"/>
      <c r="AJ519" s="135"/>
      <c r="AK519" s="135"/>
      <c r="AL519" s="135"/>
      <c r="AM519" s="135"/>
      <c r="AN519" s="135"/>
      <c r="AO519" s="135"/>
      <c r="AP519" s="135"/>
      <c r="AQ519" s="135"/>
      <c r="AR519" s="135"/>
      <c r="AS519" s="135"/>
      <c r="AT519" s="135"/>
      <c r="AU519" s="135"/>
      <c r="AV519" s="135"/>
      <c r="AW519" s="135"/>
      <c r="AX519" s="135"/>
      <c r="AY519" s="135"/>
      <c r="AZ519" s="135"/>
      <c r="BA519" s="135"/>
      <c r="BB519" s="135"/>
      <c r="BC519" s="135"/>
      <c r="BD519" s="135"/>
      <c r="BE519" s="135"/>
      <c r="BF519" s="135"/>
      <c r="BG519" s="135"/>
      <c r="BH519" s="135"/>
      <c r="BI519" s="135"/>
      <c r="BJ519" s="135"/>
      <c r="BK519" s="135"/>
      <c r="BL519" s="135"/>
      <c r="BM519" s="135"/>
      <c r="BN519" s="135"/>
      <c r="BO519" s="135"/>
      <c r="BP519" s="135"/>
      <c r="BQ519" s="135"/>
      <c r="BR519" s="135"/>
      <c r="BS519" s="135"/>
      <c r="BT519" s="135"/>
      <c r="BU519" s="135"/>
      <c r="BV519" s="135"/>
      <c r="BW519" s="135"/>
      <c r="BX519" s="135"/>
      <c r="BY519" s="135"/>
      <c r="BZ519" s="135"/>
      <c r="CA519" s="135"/>
      <c r="CB519" s="135"/>
      <c r="CC519" s="135"/>
      <c r="CD519" s="135"/>
      <c r="CE519" s="135"/>
      <c r="CF519" s="135"/>
      <c r="CG519" s="135"/>
      <c r="CH519" s="135"/>
      <c r="CI519" s="135"/>
      <c r="CJ519" s="135"/>
      <c r="CK519" s="135"/>
      <c r="CL519" s="135"/>
      <c r="CM519" s="135"/>
      <c r="CN519" s="135"/>
      <c r="CO519" s="135"/>
      <c r="CP519" s="135"/>
      <c r="CQ519" s="135"/>
      <c r="CR519" s="135"/>
      <c r="CU519" s="36"/>
      <c r="CV519" s="36"/>
      <c r="CW519" s="36"/>
      <c r="CX519" s="36"/>
      <c r="CY519" s="36"/>
      <c r="CZ519" s="36"/>
      <c r="DA519" s="36"/>
      <c r="DB519" s="36"/>
      <c r="DC519" s="36"/>
      <c r="DD519" s="36"/>
      <c r="DE519" s="36"/>
      <c r="DF519" s="36"/>
      <c r="DG519" s="36"/>
      <c r="DH519" s="36"/>
      <c r="DI519" s="36"/>
      <c r="DJ519" s="36"/>
      <c r="DK519" s="36"/>
      <c r="DL519" s="36"/>
      <c r="DM519" s="36"/>
      <c r="DN519" s="36"/>
      <c r="DO519" s="36"/>
      <c r="DP519" s="36"/>
      <c r="DQ519" s="36"/>
      <c r="DR519" s="36"/>
      <c r="DS519" s="36"/>
      <c r="DT519" s="36"/>
      <c r="DU519" s="36"/>
      <c r="DV519" s="36"/>
      <c r="DW519" s="36"/>
      <c r="DX519" s="36"/>
      <c r="DY519" s="36"/>
      <c r="DZ519" s="36"/>
      <c r="EA519" s="36"/>
      <c r="EB519" s="36"/>
      <c r="EC519" s="36"/>
      <c r="ED519" s="36"/>
      <c r="EE519" s="36"/>
      <c r="EF519" s="36"/>
      <c r="EG519" s="36"/>
      <c r="EH519" s="36"/>
      <c r="EI519" s="36"/>
      <c r="EJ519" s="36"/>
      <c r="EK519" s="36"/>
      <c r="EL519" s="36"/>
      <c r="EM519" s="36"/>
      <c r="EN519" s="36"/>
    </row>
    <row r="520" spans="1:144">
      <c r="A520" s="36"/>
      <c r="B520" s="36"/>
      <c r="C520" s="144"/>
      <c r="D520" s="144"/>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c r="AA520" s="135"/>
      <c r="AB520" s="135"/>
      <c r="AC520" s="135"/>
      <c r="AD520" s="135"/>
      <c r="AE520" s="135"/>
      <c r="AF520" s="135"/>
      <c r="AG520" s="135"/>
      <c r="AH520" s="135"/>
      <c r="AI520" s="135"/>
      <c r="AJ520" s="135"/>
      <c r="AK520" s="135"/>
      <c r="AL520" s="135"/>
      <c r="AM520" s="135"/>
      <c r="AN520" s="135"/>
      <c r="AO520" s="135"/>
      <c r="AP520" s="135"/>
      <c r="AQ520" s="135"/>
      <c r="AR520" s="135"/>
      <c r="AS520" s="135"/>
      <c r="AT520" s="135"/>
      <c r="AU520" s="135"/>
      <c r="AV520" s="135"/>
      <c r="AW520" s="135"/>
      <c r="AX520" s="135"/>
      <c r="AY520" s="135"/>
      <c r="AZ520" s="135"/>
      <c r="BA520" s="135"/>
      <c r="BB520" s="135"/>
      <c r="BC520" s="135"/>
      <c r="BD520" s="135"/>
      <c r="BE520" s="135"/>
      <c r="BF520" s="135"/>
      <c r="BG520" s="135"/>
      <c r="BH520" s="135"/>
      <c r="BI520" s="135"/>
      <c r="BJ520" s="135"/>
      <c r="BK520" s="135"/>
      <c r="BL520" s="135"/>
      <c r="BM520" s="135"/>
      <c r="BN520" s="135"/>
      <c r="BO520" s="135"/>
      <c r="BP520" s="135"/>
      <c r="BQ520" s="135"/>
      <c r="BR520" s="135"/>
      <c r="BS520" s="135"/>
      <c r="BT520" s="135"/>
      <c r="BU520" s="135"/>
      <c r="BV520" s="135"/>
      <c r="BW520" s="135"/>
      <c r="BX520" s="135"/>
      <c r="BY520" s="135"/>
      <c r="BZ520" s="135"/>
      <c r="CA520" s="135"/>
      <c r="CB520" s="135"/>
      <c r="CC520" s="135"/>
      <c r="CD520" s="135"/>
      <c r="CE520" s="135"/>
      <c r="CF520" s="135"/>
      <c r="CG520" s="135"/>
      <c r="CH520" s="135"/>
      <c r="CI520" s="135"/>
      <c r="CJ520" s="135"/>
      <c r="CK520" s="135"/>
      <c r="CL520" s="135"/>
      <c r="CM520" s="135"/>
      <c r="CN520" s="135"/>
      <c r="CO520" s="135"/>
      <c r="CP520" s="135"/>
      <c r="CQ520" s="135"/>
      <c r="CR520" s="135"/>
      <c r="CU520" s="36"/>
      <c r="CV520" s="36"/>
      <c r="CW520" s="36"/>
      <c r="CX520" s="36"/>
      <c r="CY520" s="36"/>
      <c r="CZ520" s="36"/>
      <c r="DA520" s="36"/>
      <c r="DB520" s="36"/>
      <c r="DC520" s="36"/>
      <c r="DD520" s="36"/>
      <c r="DE520" s="36"/>
      <c r="DF520" s="36"/>
      <c r="DG520" s="36"/>
      <c r="DH520" s="36"/>
      <c r="DI520" s="36"/>
      <c r="DJ520" s="36"/>
      <c r="DK520" s="36"/>
      <c r="DL520" s="36"/>
      <c r="DM520" s="36"/>
      <c r="DN520" s="36"/>
      <c r="DO520" s="36"/>
      <c r="DP520" s="36"/>
      <c r="DQ520" s="36"/>
      <c r="DR520" s="36"/>
      <c r="DS520" s="36"/>
      <c r="DT520" s="36"/>
      <c r="DU520" s="36"/>
      <c r="DV520" s="36"/>
      <c r="DW520" s="36"/>
      <c r="DX520" s="36"/>
      <c r="DY520" s="36"/>
      <c r="DZ520" s="36"/>
      <c r="EA520" s="36"/>
      <c r="EB520" s="36"/>
      <c r="EC520" s="36"/>
      <c r="ED520" s="36"/>
      <c r="EE520" s="36"/>
      <c r="EF520" s="36"/>
      <c r="EG520" s="36"/>
      <c r="EH520" s="36"/>
      <c r="EI520" s="36"/>
      <c r="EJ520" s="36"/>
      <c r="EK520" s="36"/>
      <c r="EL520" s="36"/>
      <c r="EM520" s="36"/>
      <c r="EN520" s="36"/>
    </row>
    <row r="521" spans="1:144">
      <c r="A521" s="36"/>
      <c r="B521" s="36"/>
      <c r="C521" s="144"/>
      <c r="D521" s="144"/>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c r="AA521" s="135"/>
      <c r="AB521" s="135"/>
      <c r="AC521" s="135"/>
      <c r="AD521" s="135"/>
      <c r="AE521" s="135"/>
      <c r="AF521" s="135"/>
      <c r="AG521" s="135"/>
      <c r="AH521" s="135"/>
      <c r="AI521" s="135"/>
      <c r="AJ521" s="135"/>
      <c r="AK521" s="135"/>
      <c r="AL521" s="135"/>
      <c r="AM521" s="135"/>
      <c r="AN521" s="135"/>
      <c r="AO521" s="135"/>
      <c r="AP521" s="135"/>
      <c r="AQ521" s="135"/>
      <c r="AR521" s="135"/>
      <c r="AS521" s="135"/>
      <c r="AT521" s="135"/>
      <c r="AU521" s="135"/>
      <c r="AV521" s="135"/>
      <c r="AW521" s="135"/>
      <c r="AX521" s="135"/>
      <c r="AY521" s="135"/>
      <c r="AZ521" s="135"/>
      <c r="BA521" s="135"/>
      <c r="BB521" s="135"/>
      <c r="BC521" s="135"/>
      <c r="BD521" s="135"/>
      <c r="BE521" s="135"/>
      <c r="BF521" s="135"/>
      <c r="BG521" s="135"/>
      <c r="BH521" s="135"/>
      <c r="BI521" s="135"/>
      <c r="BJ521" s="135"/>
      <c r="BK521" s="135"/>
      <c r="BL521" s="135"/>
      <c r="BM521" s="135"/>
      <c r="BN521" s="135"/>
      <c r="BO521" s="135"/>
      <c r="BP521" s="135"/>
      <c r="BQ521" s="135"/>
      <c r="BR521" s="135"/>
      <c r="BS521" s="135"/>
      <c r="BT521" s="135"/>
      <c r="BU521" s="135"/>
      <c r="BV521" s="135"/>
      <c r="BW521" s="135"/>
      <c r="BX521" s="135"/>
      <c r="BY521" s="135"/>
      <c r="BZ521" s="135"/>
      <c r="CA521" s="135"/>
      <c r="CB521" s="135"/>
      <c r="CC521" s="135"/>
      <c r="CD521" s="135"/>
      <c r="CE521" s="135"/>
      <c r="CF521" s="135"/>
      <c r="CG521" s="135"/>
      <c r="CH521" s="135"/>
      <c r="CI521" s="135"/>
      <c r="CJ521" s="135"/>
      <c r="CK521" s="135"/>
      <c r="CL521" s="135"/>
      <c r="CM521" s="135"/>
      <c r="CN521" s="135"/>
      <c r="CO521" s="135"/>
      <c r="CP521" s="135"/>
      <c r="CQ521" s="135"/>
      <c r="CR521" s="135"/>
      <c r="CU521" s="36"/>
      <c r="CV521" s="36"/>
      <c r="CW521" s="36"/>
      <c r="CX521" s="36"/>
      <c r="CY521" s="36"/>
      <c r="CZ521" s="36"/>
      <c r="DA521" s="36"/>
      <c r="DB521" s="36"/>
      <c r="DC521" s="36"/>
      <c r="DD521" s="36"/>
      <c r="DE521" s="36"/>
      <c r="DF521" s="36"/>
      <c r="DG521" s="36"/>
      <c r="DH521" s="36"/>
      <c r="DI521" s="36"/>
      <c r="DJ521" s="36"/>
      <c r="DK521" s="36"/>
      <c r="DL521" s="36"/>
      <c r="DM521" s="36"/>
      <c r="DN521" s="36"/>
      <c r="DO521" s="36"/>
      <c r="DP521" s="36"/>
      <c r="DQ521" s="36"/>
      <c r="DR521" s="36"/>
      <c r="DS521" s="36"/>
      <c r="DT521" s="36"/>
      <c r="DU521" s="36"/>
      <c r="DV521" s="36"/>
      <c r="DW521" s="36"/>
      <c r="DX521" s="36"/>
      <c r="DY521" s="36"/>
      <c r="DZ521" s="36"/>
      <c r="EA521" s="36"/>
      <c r="EB521" s="36"/>
      <c r="EC521" s="36"/>
      <c r="ED521" s="36"/>
      <c r="EE521" s="36"/>
      <c r="EF521" s="36"/>
      <c r="EG521" s="36"/>
      <c r="EH521" s="36"/>
      <c r="EI521" s="36"/>
      <c r="EJ521" s="36"/>
      <c r="EK521" s="36"/>
      <c r="EL521" s="36"/>
      <c r="EM521" s="36"/>
      <c r="EN521" s="36"/>
    </row>
    <row r="522" spans="1:144">
      <c r="A522" s="36"/>
      <c r="B522" s="36"/>
      <c r="C522" s="144"/>
      <c r="D522" s="144"/>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c r="AA522" s="135"/>
      <c r="AB522" s="135"/>
      <c r="AC522" s="135"/>
      <c r="AD522" s="135"/>
      <c r="AE522" s="135"/>
      <c r="AF522" s="135"/>
      <c r="AG522" s="135"/>
      <c r="AH522" s="135"/>
      <c r="AI522" s="135"/>
      <c r="AJ522" s="135"/>
      <c r="AK522" s="135"/>
      <c r="AL522" s="135"/>
      <c r="AM522" s="135"/>
      <c r="AN522" s="135"/>
      <c r="AO522" s="135"/>
      <c r="AP522" s="135"/>
      <c r="AQ522" s="135"/>
      <c r="AR522" s="135"/>
      <c r="AS522" s="135"/>
      <c r="AT522" s="135"/>
      <c r="AU522" s="135"/>
      <c r="AV522" s="135"/>
      <c r="AW522" s="135"/>
      <c r="AX522" s="135"/>
      <c r="AY522" s="135"/>
      <c r="AZ522" s="135"/>
      <c r="BA522" s="135"/>
      <c r="BB522" s="135"/>
      <c r="BC522" s="135"/>
      <c r="BD522" s="135"/>
      <c r="BE522" s="135"/>
      <c r="BF522" s="135"/>
      <c r="BG522" s="135"/>
      <c r="BH522" s="135"/>
      <c r="BI522" s="135"/>
      <c r="BJ522" s="135"/>
      <c r="BK522" s="135"/>
      <c r="BL522" s="135"/>
      <c r="BM522" s="135"/>
      <c r="BN522" s="135"/>
      <c r="BO522" s="135"/>
      <c r="BP522" s="135"/>
      <c r="BQ522" s="135"/>
      <c r="BR522" s="135"/>
      <c r="BS522" s="135"/>
      <c r="BT522" s="135"/>
      <c r="BU522" s="135"/>
      <c r="BV522" s="135"/>
      <c r="BW522" s="135"/>
      <c r="BX522" s="135"/>
      <c r="BY522" s="135"/>
      <c r="BZ522" s="135"/>
      <c r="CA522" s="135"/>
      <c r="CB522" s="135"/>
      <c r="CC522" s="135"/>
      <c r="CD522" s="135"/>
      <c r="CE522" s="135"/>
      <c r="CF522" s="135"/>
      <c r="CG522" s="135"/>
      <c r="CH522" s="135"/>
      <c r="CI522" s="135"/>
      <c r="CJ522" s="135"/>
      <c r="CK522" s="135"/>
      <c r="CL522" s="135"/>
      <c r="CM522" s="135"/>
      <c r="CN522" s="135"/>
      <c r="CO522" s="135"/>
      <c r="CP522" s="135"/>
      <c r="CQ522" s="135"/>
      <c r="CR522" s="135"/>
      <c r="CU522" s="36"/>
      <c r="CV522" s="36"/>
      <c r="CW522" s="36"/>
      <c r="CX522" s="36"/>
      <c r="CY522" s="36"/>
      <c r="CZ522" s="36"/>
      <c r="DA522" s="36"/>
      <c r="DB522" s="36"/>
      <c r="DC522" s="36"/>
      <c r="DD522" s="36"/>
      <c r="DE522" s="36"/>
      <c r="DF522" s="36"/>
      <c r="DG522" s="36"/>
      <c r="DH522" s="36"/>
      <c r="DI522" s="36"/>
      <c r="DJ522" s="36"/>
      <c r="DK522" s="36"/>
      <c r="DL522" s="36"/>
      <c r="DM522" s="36"/>
      <c r="DN522" s="36"/>
      <c r="DO522" s="36"/>
      <c r="DP522" s="36"/>
      <c r="DQ522" s="36"/>
      <c r="DR522" s="36"/>
      <c r="DS522" s="36"/>
      <c r="DT522" s="36"/>
      <c r="DU522" s="36"/>
      <c r="DV522" s="36"/>
      <c r="DW522" s="36"/>
      <c r="DX522" s="36"/>
      <c r="DY522" s="36"/>
      <c r="DZ522" s="36"/>
      <c r="EA522" s="36"/>
      <c r="EB522" s="36"/>
      <c r="EC522" s="36"/>
      <c r="ED522" s="36"/>
      <c r="EE522" s="36"/>
      <c r="EF522" s="36"/>
      <c r="EG522" s="36"/>
      <c r="EH522" s="36"/>
      <c r="EI522" s="36"/>
      <c r="EJ522" s="36"/>
      <c r="EK522" s="36"/>
      <c r="EL522" s="36"/>
      <c r="EM522" s="36"/>
      <c r="EN522" s="36"/>
    </row>
    <row r="523" spans="1:144">
      <c r="A523" s="36"/>
      <c r="B523" s="36"/>
      <c r="C523" s="144"/>
      <c r="D523" s="144"/>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c r="AA523" s="135"/>
      <c r="AB523" s="135"/>
      <c r="AC523" s="135"/>
      <c r="AD523" s="135"/>
      <c r="AE523" s="135"/>
      <c r="AF523" s="135"/>
      <c r="AG523" s="135"/>
      <c r="AH523" s="135"/>
      <c r="AI523" s="135"/>
      <c r="AJ523" s="135"/>
      <c r="AK523" s="135"/>
      <c r="AL523" s="135"/>
      <c r="AM523" s="135"/>
      <c r="AN523" s="135"/>
      <c r="AO523" s="135"/>
      <c r="AP523" s="135"/>
      <c r="AQ523" s="135"/>
      <c r="AR523" s="135"/>
      <c r="AS523" s="135"/>
      <c r="AT523" s="135"/>
      <c r="AU523" s="135"/>
      <c r="AV523" s="135"/>
      <c r="AW523" s="135"/>
      <c r="AX523" s="135"/>
      <c r="AY523" s="135"/>
      <c r="AZ523" s="135"/>
      <c r="BA523" s="135"/>
      <c r="BB523" s="135"/>
      <c r="BC523" s="135"/>
      <c r="BD523" s="135"/>
      <c r="BE523" s="135"/>
      <c r="BF523" s="135"/>
      <c r="BG523" s="135"/>
      <c r="BH523" s="135"/>
      <c r="BI523" s="135"/>
      <c r="BJ523" s="135"/>
      <c r="BK523" s="135"/>
      <c r="BL523" s="135"/>
      <c r="BM523" s="135"/>
      <c r="BN523" s="135"/>
      <c r="BO523" s="135"/>
      <c r="BP523" s="135"/>
      <c r="BQ523" s="135"/>
      <c r="BR523" s="135"/>
      <c r="BS523" s="135"/>
      <c r="BT523" s="135"/>
      <c r="BU523" s="135"/>
      <c r="BV523" s="135"/>
      <c r="BW523" s="135"/>
      <c r="BX523" s="135"/>
      <c r="BY523" s="135"/>
      <c r="BZ523" s="135"/>
      <c r="CA523" s="135"/>
      <c r="CB523" s="135"/>
      <c r="CC523" s="135"/>
      <c r="CD523" s="135"/>
      <c r="CE523" s="135"/>
      <c r="CF523" s="135"/>
      <c r="CG523" s="135"/>
      <c r="CH523" s="135"/>
      <c r="CI523" s="135"/>
      <c r="CJ523" s="135"/>
      <c r="CK523" s="135"/>
      <c r="CL523" s="135"/>
      <c r="CM523" s="135"/>
      <c r="CN523" s="135"/>
      <c r="CO523" s="135"/>
      <c r="CP523" s="135"/>
      <c r="CQ523" s="135"/>
      <c r="CR523" s="135"/>
      <c r="CU523" s="36"/>
      <c r="CV523" s="36"/>
      <c r="CW523" s="36"/>
      <c r="CX523" s="36"/>
      <c r="CY523" s="36"/>
      <c r="CZ523" s="36"/>
      <c r="DA523" s="36"/>
      <c r="DB523" s="36"/>
      <c r="DC523" s="36"/>
      <c r="DD523" s="36"/>
      <c r="DE523" s="36"/>
      <c r="DF523" s="36"/>
      <c r="DG523" s="36"/>
      <c r="DH523" s="36"/>
      <c r="DI523" s="36"/>
      <c r="DJ523" s="36"/>
      <c r="DK523" s="36"/>
      <c r="DL523" s="36"/>
      <c r="DM523" s="36"/>
      <c r="DN523" s="36"/>
      <c r="DO523" s="36"/>
      <c r="DP523" s="36"/>
      <c r="DQ523" s="36"/>
      <c r="DR523" s="36"/>
      <c r="DS523" s="36"/>
      <c r="DT523" s="36"/>
      <c r="DU523" s="36"/>
      <c r="DV523" s="36"/>
      <c r="DW523" s="36"/>
      <c r="DX523" s="36"/>
      <c r="DY523" s="36"/>
      <c r="DZ523" s="36"/>
      <c r="EA523" s="36"/>
      <c r="EB523" s="36"/>
      <c r="EC523" s="36"/>
      <c r="ED523" s="36"/>
      <c r="EE523" s="36"/>
      <c r="EF523" s="36"/>
      <c r="EG523" s="36"/>
      <c r="EH523" s="36"/>
      <c r="EI523" s="36"/>
      <c r="EJ523" s="36"/>
      <c r="EK523" s="36"/>
      <c r="EL523" s="36"/>
      <c r="EM523" s="36"/>
      <c r="EN523" s="36"/>
    </row>
    <row r="524" spans="1:144">
      <c r="A524" s="36"/>
      <c r="B524" s="36"/>
      <c r="C524" s="144"/>
      <c r="D524" s="144"/>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c r="AA524" s="135"/>
      <c r="AB524" s="135"/>
      <c r="AC524" s="135"/>
      <c r="AD524" s="135"/>
      <c r="AE524" s="135"/>
      <c r="AF524" s="135"/>
      <c r="AG524" s="135"/>
      <c r="AH524" s="135"/>
      <c r="AI524" s="135"/>
      <c r="AJ524" s="135"/>
      <c r="AK524" s="135"/>
      <c r="AL524" s="135"/>
      <c r="AM524" s="135"/>
      <c r="AN524" s="135"/>
      <c r="AO524" s="135"/>
      <c r="AP524" s="135"/>
      <c r="AQ524" s="135"/>
      <c r="AR524" s="135"/>
      <c r="AS524" s="135"/>
      <c r="AT524" s="135"/>
      <c r="AU524" s="135"/>
      <c r="AV524" s="135"/>
      <c r="AW524" s="135"/>
      <c r="AX524" s="135"/>
      <c r="AY524" s="135"/>
      <c r="AZ524" s="135"/>
      <c r="BA524" s="135"/>
      <c r="BB524" s="135"/>
      <c r="BC524" s="135"/>
      <c r="BD524" s="135"/>
      <c r="BE524" s="135"/>
      <c r="BF524" s="135"/>
      <c r="BG524" s="135"/>
      <c r="BH524" s="135"/>
      <c r="BI524" s="135"/>
      <c r="BJ524" s="135"/>
      <c r="BK524" s="135"/>
      <c r="BL524" s="135"/>
      <c r="BM524" s="135"/>
      <c r="BN524" s="135"/>
      <c r="BO524" s="135"/>
      <c r="BP524" s="135"/>
      <c r="BQ524" s="135"/>
      <c r="BR524" s="135"/>
      <c r="BS524" s="135"/>
      <c r="BT524" s="135"/>
      <c r="BU524" s="135"/>
      <c r="BV524" s="135"/>
      <c r="BW524" s="135"/>
      <c r="BX524" s="135"/>
      <c r="BY524" s="135"/>
      <c r="BZ524" s="135"/>
      <c r="CA524" s="135"/>
      <c r="CB524" s="135"/>
      <c r="CC524" s="135"/>
      <c r="CD524" s="135"/>
      <c r="CE524" s="135"/>
      <c r="CF524" s="135"/>
      <c r="CG524" s="135"/>
      <c r="CH524" s="135"/>
      <c r="CI524" s="135"/>
      <c r="CJ524" s="135"/>
      <c r="CK524" s="135"/>
      <c r="CL524" s="135"/>
      <c r="CM524" s="135"/>
      <c r="CN524" s="135"/>
      <c r="CO524" s="135"/>
      <c r="CP524" s="135"/>
      <c r="CQ524" s="135"/>
      <c r="CR524" s="135"/>
      <c r="CU524" s="36"/>
      <c r="CV524" s="36"/>
      <c r="CW524" s="36"/>
      <c r="CX524" s="36"/>
      <c r="CY524" s="36"/>
      <c r="CZ524" s="36"/>
      <c r="DA524" s="36"/>
      <c r="DB524" s="36"/>
      <c r="DC524" s="36"/>
      <c r="DD524" s="36"/>
      <c r="DE524" s="36"/>
      <c r="DF524" s="36"/>
      <c r="DG524" s="36"/>
      <c r="DH524" s="36"/>
      <c r="DI524" s="36"/>
      <c r="DJ524" s="36"/>
      <c r="DK524" s="36"/>
      <c r="DL524" s="36"/>
      <c r="DM524" s="36"/>
      <c r="DN524" s="36"/>
      <c r="DO524" s="36"/>
      <c r="DP524" s="36"/>
      <c r="DQ524" s="36"/>
      <c r="DR524" s="36"/>
      <c r="DS524" s="36"/>
      <c r="DT524" s="36"/>
      <c r="DU524" s="36"/>
      <c r="DV524" s="36"/>
      <c r="DW524" s="36"/>
      <c r="DX524" s="36"/>
      <c r="DY524" s="36"/>
      <c r="DZ524" s="36"/>
      <c r="EA524" s="36"/>
      <c r="EB524" s="36"/>
      <c r="EC524" s="36"/>
      <c r="ED524" s="36"/>
      <c r="EE524" s="36"/>
      <c r="EF524" s="36"/>
      <c r="EG524" s="36"/>
      <c r="EH524" s="36"/>
      <c r="EI524" s="36"/>
      <c r="EJ524" s="36"/>
      <c r="EK524" s="36"/>
      <c r="EL524" s="36"/>
      <c r="EM524" s="36"/>
      <c r="EN524" s="36"/>
    </row>
    <row r="525" spans="1:144">
      <c r="A525" s="36"/>
      <c r="B525" s="36"/>
      <c r="C525" s="144"/>
      <c r="D525" s="144"/>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c r="AA525" s="135"/>
      <c r="AB525" s="135"/>
      <c r="AC525" s="135"/>
      <c r="AD525" s="135"/>
      <c r="AE525" s="135"/>
      <c r="AF525" s="135"/>
      <c r="AG525" s="135"/>
      <c r="AH525" s="135"/>
      <c r="AI525" s="135"/>
      <c r="AJ525" s="135"/>
      <c r="AK525" s="135"/>
      <c r="AL525" s="135"/>
      <c r="AM525" s="135"/>
      <c r="AN525" s="135"/>
      <c r="AO525" s="135"/>
      <c r="AP525" s="135"/>
      <c r="AQ525" s="135"/>
      <c r="AR525" s="135"/>
      <c r="AS525" s="135"/>
      <c r="AT525" s="135"/>
      <c r="AU525" s="135"/>
      <c r="AV525" s="135"/>
      <c r="AW525" s="135"/>
      <c r="AX525" s="135"/>
      <c r="AY525" s="135"/>
      <c r="AZ525" s="135"/>
      <c r="BA525" s="135"/>
      <c r="BB525" s="135"/>
      <c r="BC525" s="135"/>
      <c r="BD525" s="135"/>
      <c r="BE525" s="135"/>
      <c r="BF525" s="135"/>
      <c r="BG525" s="135"/>
      <c r="BH525" s="135"/>
      <c r="BI525" s="135"/>
      <c r="BJ525" s="135"/>
      <c r="BK525" s="135"/>
      <c r="BL525" s="135"/>
      <c r="BM525" s="135"/>
      <c r="BN525" s="135"/>
      <c r="BO525" s="135"/>
      <c r="BP525" s="135"/>
      <c r="BQ525" s="135"/>
      <c r="BR525" s="135"/>
      <c r="BS525" s="135"/>
      <c r="BT525" s="135"/>
      <c r="BU525" s="135"/>
      <c r="BV525" s="135"/>
      <c r="BW525" s="135"/>
      <c r="BX525" s="135"/>
      <c r="BY525" s="135"/>
      <c r="BZ525" s="135"/>
      <c r="CA525" s="135"/>
      <c r="CB525" s="135"/>
      <c r="CC525" s="135"/>
      <c r="CD525" s="135"/>
      <c r="CE525" s="135"/>
      <c r="CF525" s="135"/>
      <c r="CG525" s="135"/>
      <c r="CH525" s="135"/>
      <c r="CI525" s="135"/>
      <c r="CJ525" s="135"/>
      <c r="CK525" s="135"/>
      <c r="CL525" s="135"/>
      <c r="CM525" s="135"/>
      <c r="CN525" s="135"/>
      <c r="CO525" s="135"/>
      <c r="CP525" s="135"/>
      <c r="CQ525" s="135"/>
      <c r="CR525" s="135"/>
      <c r="CU525" s="36"/>
      <c r="CV525" s="36"/>
      <c r="CW525" s="36"/>
      <c r="CX525" s="36"/>
      <c r="CY525" s="36"/>
      <c r="CZ525" s="36"/>
      <c r="DA525" s="36"/>
      <c r="DB525" s="36"/>
      <c r="DC525" s="36"/>
      <c r="DD525" s="36"/>
      <c r="DE525" s="36"/>
      <c r="DF525" s="36"/>
      <c r="DG525" s="36"/>
      <c r="DH525" s="36"/>
      <c r="DI525" s="36"/>
      <c r="DJ525" s="36"/>
      <c r="DK525" s="36"/>
      <c r="DL525" s="36"/>
      <c r="DM525" s="36"/>
      <c r="DN525" s="36"/>
      <c r="DO525" s="36"/>
      <c r="DP525" s="36"/>
      <c r="DQ525" s="36"/>
      <c r="DR525" s="36"/>
      <c r="DS525" s="36"/>
      <c r="DT525" s="36"/>
      <c r="DU525" s="36"/>
      <c r="DV525" s="36"/>
      <c r="DW525" s="36"/>
      <c r="DX525" s="36"/>
      <c r="DY525" s="36"/>
      <c r="DZ525" s="36"/>
      <c r="EA525" s="36"/>
      <c r="EB525" s="36"/>
      <c r="EC525" s="36"/>
      <c r="ED525" s="36"/>
      <c r="EE525" s="36"/>
      <c r="EF525" s="36"/>
      <c r="EG525" s="36"/>
      <c r="EH525" s="36"/>
      <c r="EI525" s="36"/>
      <c r="EJ525" s="36"/>
      <c r="EK525" s="36"/>
      <c r="EL525" s="36"/>
      <c r="EM525" s="36"/>
      <c r="EN525" s="36"/>
    </row>
    <row r="526" spans="1:144">
      <c r="A526" s="36"/>
      <c r="B526" s="36"/>
      <c r="C526" s="144"/>
      <c r="D526" s="144"/>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c r="AA526" s="135"/>
      <c r="AB526" s="135"/>
      <c r="AC526" s="135"/>
      <c r="AD526" s="135"/>
      <c r="AE526" s="135"/>
      <c r="AF526" s="135"/>
      <c r="AG526" s="135"/>
      <c r="AH526" s="135"/>
      <c r="AI526" s="135"/>
      <c r="AJ526" s="135"/>
      <c r="AK526" s="135"/>
      <c r="AL526" s="135"/>
      <c r="AM526" s="135"/>
      <c r="AN526" s="135"/>
      <c r="AO526" s="135"/>
      <c r="AP526" s="135"/>
      <c r="AQ526" s="135"/>
      <c r="AR526" s="135"/>
      <c r="AS526" s="135"/>
      <c r="AT526" s="135"/>
      <c r="AU526" s="135"/>
      <c r="AV526" s="135"/>
      <c r="AW526" s="135"/>
      <c r="AX526" s="135"/>
      <c r="AY526" s="135"/>
      <c r="AZ526" s="135"/>
      <c r="BA526" s="135"/>
      <c r="BB526" s="135"/>
      <c r="BC526" s="135"/>
      <c r="BD526" s="135"/>
      <c r="BE526" s="135"/>
      <c r="BF526" s="135"/>
      <c r="BG526" s="135"/>
      <c r="BH526" s="135"/>
      <c r="BI526" s="135"/>
      <c r="BJ526" s="135"/>
      <c r="BK526" s="135"/>
      <c r="BL526" s="135"/>
      <c r="BM526" s="135"/>
      <c r="BN526" s="135"/>
      <c r="BO526" s="135"/>
      <c r="BP526" s="135"/>
      <c r="BQ526" s="135"/>
      <c r="BR526" s="135"/>
      <c r="BS526" s="135"/>
      <c r="BT526" s="135"/>
      <c r="BU526" s="135"/>
      <c r="BV526" s="135"/>
      <c r="BW526" s="135"/>
      <c r="BX526" s="135"/>
      <c r="BY526" s="135"/>
      <c r="BZ526" s="135"/>
      <c r="CA526" s="135"/>
      <c r="CB526" s="135"/>
      <c r="CC526" s="135"/>
      <c r="CD526" s="135"/>
      <c r="CE526" s="135"/>
      <c r="CF526" s="135"/>
      <c r="CG526" s="135"/>
      <c r="CH526" s="135"/>
      <c r="CI526" s="135"/>
      <c r="CJ526" s="135"/>
      <c r="CK526" s="135"/>
      <c r="CL526" s="135"/>
      <c r="CM526" s="135"/>
      <c r="CN526" s="135"/>
      <c r="CO526" s="135"/>
      <c r="CP526" s="135"/>
      <c r="CQ526" s="135"/>
      <c r="CR526" s="135"/>
      <c r="CU526" s="36"/>
      <c r="CV526" s="36"/>
      <c r="CW526" s="36"/>
      <c r="CX526" s="36"/>
      <c r="CY526" s="36"/>
      <c r="CZ526" s="36"/>
      <c r="DA526" s="36"/>
      <c r="DB526" s="36"/>
      <c r="DC526" s="36"/>
      <c r="DD526" s="36"/>
      <c r="DE526" s="36"/>
      <c r="DF526" s="36"/>
      <c r="DG526" s="36"/>
      <c r="DH526" s="36"/>
      <c r="DI526" s="36"/>
      <c r="DJ526" s="36"/>
      <c r="DK526" s="36"/>
      <c r="DL526" s="36"/>
      <c r="DM526" s="36"/>
      <c r="DN526" s="36"/>
      <c r="DO526" s="36"/>
      <c r="DP526" s="36"/>
      <c r="DQ526" s="36"/>
      <c r="DR526" s="36"/>
      <c r="DS526" s="36"/>
      <c r="DT526" s="36"/>
      <c r="DU526" s="36"/>
      <c r="DV526" s="36"/>
      <c r="DW526" s="36"/>
      <c r="DX526" s="36"/>
      <c r="DY526" s="36"/>
      <c r="DZ526" s="36"/>
      <c r="EA526" s="36"/>
      <c r="EB526" s="36"/>
      <c r="EC526" s="36"/>
      <c r="ED526" s="36"/>
      <c r="EE526" s="36"/>
      <c r="EF526" s="36"/>
      <c r="EG526" s="36"/>
      <c r="EH526" s="36"/>
      <c r="EI526" s="36"/>
      <c r="EJ526" s="36"/>
      <c r="EK526" s="36"/>
      <c r="EL526" s="36"/>
      <c r="EM526" s="36"/>
      <c r="EN526" s="36"/>
    </row>
    <row r="527" spans="1:144">
      <c r="A527" s="36"/>
      <c r="B527" s="36"/>
      <c r="C527" s="144"/>
      <c r="D527" s="144"/>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c r="AA527" s="135"/>
      <c r="AB527" s="135"/>
      <c r="AC527" s="135"/>
      <c r="AD527" s="135"/>
      <c r="AE527" s="135"/>
      <c r="AF527" s="135"/>
      <c r="AG527" s="135"/>
      <c r="AH527" s="135"/>
      <c r="AI527" s="135"/>
      <c r="AJ527" s="135"/>
      <c r="AK527" s="135"/>
      <c r="AL527" s="135"/>
      <c r="AM527" s="135"/>
      <c r="AN527" s="135"/>
      <c r="AO527" s="135"/>
      <c r="AP527" s="135"/>
      <c r="AQ527" s="135"/>
      <c r="AR527" s="135"/>
      <c r="AS527" s="135"/>
      <c r="AT527" s="135"/>
      <c r="AU527" s="135"/>
      <c r="AV527" s="135"/>
      <c r="AW527" s="135"/>
      <c r="AX527" s="135"/>
      <c r="AY527" s="135"/>
      <c r="AZ527" s="135"/>
      <c r="BA527" s="135"/>
      <c r="BB527" s="135"/>
      <c r="BC527" s="135"/>
      <c r="BD527" s="135"/>
      <c r="BE527" s="135"/>
      <c r="BF527" s="135"/>
      <c r="BG527" s="135"/>
      <c r="BH527" s="135"/>
      <c r="BI527" s="135"/>
      <c r="BJ527" s="135"/>
      <c r="BK527" s="135"/>
      <c r="BL527" s="135"/>
      <c r="BM527" s="135"/>
      <c r="BN527" s="135"/>
      <c r="BO527" s="135"/>
      <c r="BP527" s="135"/>
      <c r="BQ527" s="135"/>
      <c r="BR527" s="135"/>
      <c r="BS527" s="135"/>
      <c r="BT527" s="135"/>
      <c r="BU527" s="135"/>
      <c r="BV527" s="135"/>
      <c r="BW527" s="135"/>
      <c r="BX527" s="135"/>
      <c r="BY527" s="135"/>
      <c r="BZ527" s="135"/>
      <c r="CA527" s="135"/>
      <c r="CB527" s="135"/>
      <c r="CC527" s="135"/>
      <c r="CD527" s="135"/>
      <c r="CE527" s="135"/>
      <c r="CF527" s="135"/>
      <c r="CG527" s="135"/>
      <c r="CH527" s="135"/>
      <c r="CI527" s="135"/>
      <c r="CJ527" s="135"/>
      <c r="CK527" s="135"/>
      <c r="CL527" s="135"/>
      <c r="CM527" s="135"/>
      <c r="CN527" s="135"/>
      <c r="CO527" s="135"/>
      <c r="CP527" s="135"/>
      <c r="CQ527" s="135"/>
      <c r="CR527" s="135"/>
      <c r="CU527" s="36"/>
      <c r="CV527" s="36"/>
      <c r="CW527" s="36"/>
      <c r="CX527" s="36"/>
      <c r="CY527" s="36"/>
      <c r="CZ527" s="36"/>
      <c r="DA527" s="36"/>
      <c r="DB527" s="36"/>
      <c r="DC527" s="36"/>
      <c r="DD527" s="36"/>
      <c r="DE527" s="36"/>
      <c r="DF527" s="36"/>
      <c r="DG527" s="36"/>
      <c r="DH527" s="36"/>
      <c r="DI527" s="36"/>
      <c r="DJ527" s="36"/>
      <c r="DK527" s="36"/>
      <c r="DL527" s="36"/>
      <c r="DM527" s="36"/>
      <c r="DN527" s="36"/>
      <c r="DO527" s="36"/>
      <c r="DP527" s="36"/>
      <c r="DQ527" s="36"/>
      <c r="DR527" s="36"/>
      <c r="DS527" s="36"/>
      <c r="DT527" s="36"/>
      <c r="DU527" s="36"/>
      <c r="DV527" s="36"/>
      <c r="DW527" s="36"/>
      <c r="DX527" s="36"/>
      <c r="DY527" s="36"/>
      <c r="DZ527" s="36"/>
      <c r="EA527" s="36"/>
      <c r="EB527" s="36"/>
      <c r="EC527" s="36"/>
      <c r="ED527" s="36"/>
      <c r="EE527" s="36"/>
      <c r="EF527" s="36"/>
      <c r="EG527" s="36"/>
      <c r="EH527" s="36"/>
      <c r="EI527" s="36"/>
      <c r="EJ527" s="36"/>
      <c r="EK527" s="36"/>
      <c r="EL527" s="36"/>
      <c r="EM527" s="36"/>
      <c r="EN527" s="36"/>
    </row>
    <row r="528" spans="1:144">
      <c r="A528" s="36"/>
      <c r="B528" s="36"/>
      <c r="C528" s="144"/>
      <c r="D528" s="144"/>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c r="AA528" s="135"/>
      <c r="AB528" s="135"/>
      <c r="AC528" s="135"/>
      <c r="AD528" s="135"/>
      <c r="AE528" s="135"/>
      <c r="AF528" s="135"/>
      <c r="AG528" s="135"/>
      <c r="AH528" s="135"/>
      <c r="AI528" s="135"/>
      <c r="AJ528" s="135"/>
      <c r="AK528" s="135"/>
      <c r="AL528" s="135"/>
      <c r="AM528" s="135"/>
      <c r="AN528" s="135"/>
      <c r="AO528" s="135"/>
      <c r="AP528" s="135"/>
      <c r="AQ528" s="135"/>
      <c r="AR528" s="135"/>
      <c r="AS528" s="135"/>
      <c r="AT528" s="135"/>
      <c r="AU528" s="135"/>
      <c r="AV528" s="135"/>
      <c r="AW528" s="135"/>
      <c r="AX528" s="135"/>
      <c r="AY528" s="135"/>
      <c r="AZ528" s="135"/>
      <c r="BA528" s="135"/>
      <c r="BB528" s="135"/>
      <c r="BC528" s="135"/>
      <c r="BD528" s="135"/>
      <c r="BE528" s="135"/>
      <c r="BF528" s="135"/>
      <c r="BG528" s="135"/>
      <c r="BH528" s="135"/>
      <c r="BI528" s="135"/>
      <c r="BJ528" s="135"/>
      <c r="BK528" s="135"/>
      <c r="BL528" s="135"/>
      <c r="BM528" s="135"/>
      <c r="BN528" s="135"/>
      <c r="BO528" s="135"/>
      <c r="BP528" s="135"/>
      <c r="BQ528" s="135"/>
      <c r="BR528" s="135"/>
      <c r="BS528" s="135"/>
      <c r="BT528" s="135"/>
      <c r="BU528" s="135"/>
      <c r="BV528" s="135"/>
      <c r="BW528" s="135"/>
      <c r="BX528" s="135"/>
      <c r="BY528" s="135"/>
      <c r="BZ528" s="135"/>
      <c r="CA528" s="135"/>
      <c r="CB528" s="135"/>
      <c r="CC528" s="135"/>
      <c r="CD528" s="135"/>
      <c r="CE528" s="135"/>
      <c r="CF528" s="135"/>
      <c r="CG528" s="135"/>
      <c r="CH528" s="135"/>
      <c r="CI528" s="135"/>
      <c r="CJ528" s="135"/>
      <c r="CK528" s="135"/>
      <c r="CL528" s="135"/>
      <c r="CM528" s="135"/>
      <c r="CN528" s="135"/>
      <c r="CO528" s="135"/>
      <c r="CP528" s="135"/>
      <c r="CQ528" s="135"/>
      <c r="CR528" s="135"/>
      <c r="CU528" s="36"/>
      <c r="CV528" s="36"/>
      <c r="CW528" s="36"/>
      <c r="CX528" s="36"/>
      <c r="CY528" s="36"/>
      <c r="CZ528" s="36"/>
      <c r="DA528" s="36"/>
      <c r="DB528" s="36"/>
      <c r="DC528" s="36"/>
      <c r="DD528" s="36"/>
      <c r="DE528" s="36"/>
      <c r="DF528" s="36"/>
      <c r="DG528" s="36"/>
      <c r="DH528" s="36"/>
      <c r="DI528" s="36"/>
      <c r="DJ528" s="36"/>
      <c r="DK528" s="36"/>
      <c r="DL528" s="36"/>
      <c r="DM528" s="36"/>
      <c r="DN528" s="36"/>
      <c r="DO528" s="36"/>
      <c r="DP528" s="36"/>
      <c r="DQ528" s="36"/>
      <c r="DR528" s="36"/>
      <c r="DS528" s="36"/>
      <c r="DT528" s="36"/>
      <c r="DU528" s="36"/>
      <c r="DV528" s="36"/>
      <c r="DW528" s="36"/>
      <c r="DX528" s="36"/>
      <c r="DY528" s="36"/>
      <c r="DZ528" s="36"/>
      <c r="EA528" s="36"/>
      <c r="EB528" s="36"/>
      <c r="EC528" s="36"/>
      <c r="ED528" s="36"/>
      <c r="EE528" s="36"/>
      <c r="EF528" s="36"/>
      <c r="EG528" s="36"/>
      <c r="EH528" s="36"/>
      <c r="EI528" s="36"/>
      <c r="EJ528" s="36"/>
      <c r="EK528" s="36"/>
      <c r="EL528" s="36"/>
      <c r="EM528" s="36"/>
      <c r="EN528" s="36"/>
    </row>
    <row r="529" spans="1:144">
      <c r="A529" s="36"/>
      <c r="B529" s="36"/>
      <c r="C529" s="144"/>
      <c r="D529" s="144"/>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c r="AA529" s="135"/>
      <c r="AB529" s="135"/>
      <c r="AC529" s="135"/>
      <c r="AD529" s="135"/>
      <c r="AE529" s="135"/>
      <c r="AF529" s="135"/>
      <c r="AG529" s="135"/>
      <c r="AH529" s="135"/>
      <c r="AI529" s="135"/>
      <c r="AJ529" s="135"/>
      <c r="AK529" s="135"/>
      <c r="AL529" s="135"/>
      <c r="AM529" s="135"/>
      <c r="AN529" s="135"/>
      <c r="AO529" s="135"/>
      <c r="AP529" s="135"/>
      <c r="AQ529" s="135"/>
      <c r="AR529" s="135"/>
      <c r="AS529" s="135"/>
      <c r="AT529" s="135"/>
      <c r="AU529" s="135"/>
      <c r="AV529" s="135"/>
      <c r="AW529" s="135"/>
      <c r="AX529" s="135"/>
      <c r="AY529" s="135"/>
      <c r="AZ529" s="135"/>
      <c r="BA529" s="135"/>
      <c r="BB529" s="135"/>
      <c r="BC529" s="135"/>
      <c r="BD529" s="135"/>
      <c r="BE529" s="135"/>
      <c r="BF529" s="135"/>
      <c r="BG529" s="135"/>
      <c r="BH529" s="135"/>
      <c r="BI529" s="135"/>
      <c r="BJ529" s="135"/>
      <c r="BK529" s="135"/>
      <c r="BL529" s="135"/>
      <c r="BM529" s="135"/>
      <c r="BN529" s="135"/>
      <c r="BO529" s="135"/>
      <c r="BP529" s="135"/>
      <c r="BQ529" s="135"/>
      <c r="BR529" s="135"/>
      <c r="BS529" s="135"/>
      <c r="BT529" s="135"/>
      <c r="BU529" s="135"/>
      <c r="BV529" s="135"/>
      <c r="BW529" s="135"/>
      <c r="BX529" s="135"/>
      <c r="BY529" s="135"/>
      <c r="BZ529" s="135"/>
      <c r="CA529" s="135"/>
      <c r="CB529" s="135"/>
      <c r="CC529" s="135"/>
      <c r="CD529" s="135"/>
      <c r="CE529" s="135"/>
      <c r="CF529" s="135"/>
      <c r="CG529" s="135"/>
      <c r="CH529" s="135"/>
      <c r="CI529" s="135"/>
      <c r="CJ529" s="135"/>
      <c r="CK529" s="135"/>
      <c r="CL529" s="135"/>
      <c r="CM529" s="135"/>
      <c r="CN529" s="135"/>
      <c r="CO529" s="135"/>
      <c r="CP529" s="135"/>
      <c r="CQ529" s="135"/>
      <c r="CR529" s="135"/>
      <c r="CU529" s="36"/>
      <c r="CV529" s="36"/>
      <c r="CW529" s="36"/>
      <c r="CX529" s="36"/>
      <c r="CY529" s="36"/>
      <c r="CZ529" s="36"/>
      <c r="DA529" s="36"/>
      <c r="DB529" s="36"/>
      <c r="DC529" s="36"/>
      <c r="DD529" s="36"/>
      <c r="DE529" s="36"/>
      <c r="DF529" s="36"/>
      <c r="DG529" s="36"/>
      <c r="DH529" s="36"/>
      <c r="DI529" s="36"/>
      <c r="DJ529" s="36"/>
      <c r="DK529" s="36"/>
      <c r="DL529" s="36"/>
      <c r="DM529" s="36"/>
      <c r="DN529" s="36"/>
      <c r="DO529" s="36"/>
      <c r="DP529" s="36"/>
      <c r="DQ529" s="36"/>
      <c r="DR529" s="36"/>
      <c r="DS529" s="36"/>
      <c r="DT529" s="36"/>
      <c r="DU529" s="36"/>
      <c r="DV529" s="36"/>
      <c r="DW529" s="36"/>
      <c r="DX529" s="36"/>
      <c r="DY529" s="36"/>
      <c r="DZ529" s="36"/>
      <c r="EA529" s="36"/>
      <c r="EB529" s="36"/>
      <c r="EC529" s="36"/>
      <c r="ED529" s="36"/>
      <c r="EE529" s="36"/>
      <c r="EF529" s="36"/>
      <c r="EG529" s="36"/>
      <c r="EH529" s="36"/>
      <c r="EI529" s="36"/>
      <c r="EJ529" s="36"/>
      <c r="EK529" s="36"/>
      <c r="EL529" s="36"/>
      <c r="EM529" s="36"/>
      <c r="EN529" s="36"/>
    </row>
    <row r="530" spans="1:144">
      <c r="A530" s="36"/>
      <c r="B530" s="36"/>
      <c r="C530" s="144"/>
      <c r="D530" s="144"/>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c r="AA530" s="135"/>
      <c r="AB530" s="135"/>
      <c r="AC530" s="135"/>
      <c r="AD530" s="135"/>
      <c r="AE530" s="135"/>
      <c r="AF530" s="135"/>
      <c r="AG530" s="135"/>
      <c r="AH530" s="135"/>
      <c r="AI530" s="135"/>
      <c r="AJ530" s="135"/>
      <c r="AK530" s="135"/>
      <c r="AL530" s="135"/>
      <c r="AM530" s="135"/>
      <c r="AN530" s="135"/>
      <c r="AO530" s="135"/>
      <c r="AP530" s="135"/>
      <c r="AQ530" s="135"/>
      <c r="AR530" s="135"/>
      <c r="AS530" s="135"/>
      <c r="AT530" s="135"/>
      <c r="AU530" s="135"/>
      <c r="AV530" s="135"/>
      <c r="AW530" s="135"/>
      <c r="AX530" s="135"/>
      <c r="AY530" s="135"/>
      <c r="AZ530" s="135"/>
      <c r="BA530" s="135"/>
      <c r="BB530" s="135"/>
      <c r="BC530" s="135"/>
      <c r="BD530" s="135"/>
      <c r="BE530" s="135"/>
      <c r="BF530" s="135"/>
      <c r="BG530" s="135"/>
      <c r="BH530" s="135"/>
      <c r="BI530" s="135"/>
      <c r="BJ530" s="135"/>
      <c r="BK530" s="135"/>
      <c r="BL530" s="135"/>
      <c r="BM530" s="135"/>
      <c r="BN530" s="135"/>
      <c r="BO530" s="135"/>
      <c r="BP530" s="135"/>
      <c r="BQ530" s="135"/>
      <c r="BR530" s="135"/>
      <c r="BS530" s="135"/>
      <c r="BT530" s="135"/>
      <c r="BU530" s="135"/>
      <c r="BV530" s="135"/>
      <c r="BW530" s="135"/>
      <c r="BX530" s="135"/>
      <c r="BY530" s="135"/>
      <c r="BZ530" s="135"/>
      <c r="CA530" s="135"/>
      <c r="CB530" s="135"/>
      <c r="CC530" s="135"/>
      <c r="CD530" s="135"/>
      <c r="CE530" s="135"/>
      <c r="CF530" s="135"/>
      <c r="CG530" s="135"/>
      <c r="CH530" s="135"/>
      <c r="CI530" s="135"/>
      <c r="CJ530" s="135"/>
      <c r="CK530" s="135"/>
      <c r="CL530" s="135"/>
      <c r="CM530" s="135"/>
      <c r="CN530" s="135"/>
      <c r="CO530" s="135"/>
      <c r="CP530" s="135"/>
      <c r="CQ530" s="135"/>
      <c r="CR530" s="135"/>
      <c r="CU530" s="36"/>
      <c r="CV530" s="36"/>
      <c r="CW530" s="36"/>
      <c r="CX530" s="36"/>
      <c r="CY530" s="36"/>
      <c r="CZ530" s="36"/>
      <c r="DA530" s="36"/>
      <c r="DB530" s="36"/>
      <c r="DC530" s="36"/>
      <c r="DD530" s="36"/>
      <c r="DE530" s="36"/>
      <c r="DF530" s="36"/>
      <c r="DG530" s="36"/>
      <c r="DH530" s="36"/>
      <c r="DI530" s="36"/>
      <c r="DJ530" s="36"/>
      <c r="DK530" s="36"/>
      <c r="DL530" s="36"/>
      <c r="DM530" s="36"/>
      <c r="DN530" s="36"/>
      <c r="DO530" s="36"/>
      <c r="DP530" s="36"/>
      <c r="DQ530" s="36"/>
      <c r="DR530" s="36"/>
      <c r="DS530" s="36"/>
      <c r="DT530" s="36"/>
      <c r="DU530" s="36"/>
      <c r="DV530" s="36"/>
      <c r="DW530" s="36"/>
      <c r="DX530" s="36"/>
      <c r="DY530" s="36"/>
      <c r="DZ530" s="36"/>
      <c r="EA530" s="36"/>
      <c r="EB530" s="36"/>
      <c r="EC530" s="36"/>
      <c r="ED530" s="36"/>
      <c r="EE530" s="36"/>
      <c r="EF530" s="36"/>
      <c r="EG530" s="36"/>
      <c r="EH530" s="36"/>
      <c r="EI530" s="36"/>
      <c r="EJ530" s="36"/>
      <c r="EK530" s="36"/>
      <c r="EL530" s="36"/>
      <c r="EM530" s="36"/>
      <c r="EN530" s="36"/>
    </row>
    <row r="531" spans="1:144">
      <c r="A531" s="36"/>
      <c r="B531" s="36"/>
      <c r="C531" s="144"/>
      <c r="D531" s="144"/>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c r="AA531" s="135"/>
      <c r="AB531" s="135"/>
      <c r="AC531" s="135"/>
      <c r="AD531" s="135"/>
      <c r="AE531" s="135"/>
      <c r="AF531" s="135"/>
      <c r="AG531" s="135"/>
      <c r="AH531" s="135"/>
      <c r="AI531" s="135"/>
      <c r="AJ531" s="135"/>
      <c r="AK531" s="135"/>
      <c r="AL531" s="135"/>
      <c r="AM531" s="135"/>
      <c r="AN531" s="135"/>
      <c r="AO531" s="135"/>
      <c r="AP531" s="135"/>
      <c r="AQ531" s="135"/>
      <c r="AR531" s="135"/>
      <c r="AS531" s="135"/>
      <c r="AT531" s="135"/>
      <c r="AU531" s="135"/>
      <c r="AV531" s="135"/>
      <c r="AW531" s="135"/>
      <c r="AX531" s="135"/>
      <c r="AY531" s="135"/>
      <c r="AZ531" s="135"/>
      <c r="BA531" s="135"/>
      <c r="BB531" s="135"/>
      <c r="BC531" s="135"/>
      <c r="BD531" s="135"/>
      <c r="BE531" s="135"/>
      <c r="BF531" s="135"/>
      <c r="BG531" s="135"/>
      <c r="BH531" s="135"/>
      <c r="BI531" s="135"/>
      <c r="BJ531" s="135"/>
      <c r="BK531" s="135"/>
      <c r="BL531" s="135"/>
      <c r="BM531" s="135"/>
      <c r="BN531" s="135"/>
      <c r="BO531" s="135"/>
      <c r="BP531" s="135"/>
      <c r="BQ531" s="135"/>
      <c r="BR531" s="135"/>
      <c r="BS531" s="135"/>
      <c r="BT531" s="135"/>
      <c r="BU531" s="135"/>
      <c r="BV531" s="135"/>
      <c r="BW531" s="135"/>
      <c r="BX531" s="135"/>
      <c r="BY531" s="135"/>
      <c r="BZ531" s="135"/>
      <c r="CA531" s="135"/>
      <c r="CB531" s="135"/>
      <c r="CC531" s="135"/>
      <c r="CD531" s="135"/>
      <c r="CE531" s="135"/>
      <c r="CF531" s="135"/>
      <c r="CG531" s="135"/>
      <c r="CH531" s="135"/>
      <c r="CI531" s="135"/>
      <c r="CJ531" s="135"/>
      <c r="CK531" s="135"/>
      <c r="CL531" s="135"/>
      <c r="CM531" s="135"/>
      <c r="CN531" s="135"/>
      <c r="CO531" s="135"/>
      <c r="CP531" s="135"/>
      <c r="CQ531" s="135"/>
      <c r="CR531" s="135"/>
      <c r="CU531" s="36"/>
      <c r="CV531" s="36"/>
      <c r="CW531" s="36"/>
      <c r="CX531" s="36"/>
      <c r="CY531" s="36"/>
      <c r="CZ531" s="36"/>
      <c r="DA531" s="36"/>
      <c r="DB531" s="36"/>
      <c r="DC531" s="36"/>
      <c r="DD531" s="36"/>
      <c r="DE531" s="36"/>
      <c r="DF531" s="36"/>
      <c r="DG531" s="36"/>
      <c r="DH531" s="36"/>
      <c r="DI531" s="36"/>
      <c r="DJ531" s="36"/>
      <c r="DK531" s="36"/>
      <c r="DL531" s="36"/>
      <c r="DM531" s="36"/>
      <c r="DN531" s="36"/>
      <c r="DO531" s="36"/>
      <c r="DP531" s="36"/>
      <c r="DQ531" s="36"/>
      <c r="DR531" s="36"/>
      <c r="DS531" s="36"/>
      <c r="DT531" s="36"/>
      <c r="DU531" s="36"/>
      <c r="DV531" s="36"/>
      <c r="DW531" s="36"/>
      <c r="DX531" s="36"/>
      <c r="DY531" s="36"/>
      <c r="DZ531" s="36"/>
      <c r="EA531" s="36"/>
      <c r="EB531" s="36"/>
      <c r="EC531" s="36"/>
      <c r="ED531" s="36"/>
      <c r="EE531" s="36"/>
      <c r="EF531" s="36"/>
      <c r="EG531" s="36"/>
      <c r="EH531" s="36"/>
      <c r="EI531" s="36"/>
      <c r="EJ531" s="36"/>
      <c r="EK531" s="36"/>
      <c r="EL531" s="36"/>
      <c r="EM531" s="36"/>
      <c r="EN531" s="36"/>
    </row>
    <row r="532" spans="1:144">
      <c r="A532" s="36"/>
      <c r="B532" s="36"/>
      <c r="C532" s="144"/>
      <c r="D532" s="144"/>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c r="AA532" s="135"/>
      <c r="AB532" s="135"/>
      <c r="AC532" s="135"/>
      <c r="AD532" s="135"/>
      <c r="AE532" s="135"/>
      <c r="AF532" s="135"/>
      <c r="AG532" s="135"/>
      <c r="AH532" s="135"/>
      <c r="AI532" s="135"/>
      <c r="AJ532" s="135"/>
      <c r="AK532" s="135"/>
      <c r="AL532" s="135"/>
      <c r="AM532" s="135"/>
      <c r="AN532" s="135"/>
      <c r="AO532" s="135"/>
      <c r="AP532" s="135"/>
      <c r="AQ532" s="135"/>
      <c r="AR532" s="135"/>
      <c r="AS532" s="135"/>
      <c r="AT532" s="135"/>
      <c r="AU532" s="135"/>
      <c r="AV532" s="135"/>
      <c r="AW532" s="135"/>
      <c r="AX532" s="135"/>
      <c r="AY532" s="135"/>
      <c r="AZ532" s="135"/>
      <c r="BA532" s="135"/>
      <c r="BB532" s="135"/>
      <c r="BC532" s="135"/>
      <c r="BD532" s="135"/>
      <c r="BE532" s="135"/>
      <c r="BF532" s="135"/>
      <c r="BG532" s="135"/>
      <c r="BH532" s="135"/>
      <c r="BI532" s="135"/>
      <c r="BJ532" s="135"/>
      <c r="BK532" s="135"/>
      <c r="BL532" s="135"/>
      <c r="BM532" s="135"/>
      <c r="BN532" s="135"/>
      <c r="BO532" s="135"/>
      <c r="BP532" s="135"/>
      <c r="BQ532" s="135"/>
      <c r="BR532" s="135"/>
      <c r="BS532" s="135"/>
      <c r="BT532" s="135"/>
      <c r="BU532" s="135"/>
      <c r="BV532" s="135"/>
      <c r="BW532" s="135"/>
      <c r="BX532" s="135"/>
      <c r="BY532" s="135"/>
      <c r="BZ532" s="135"/>
      <c r="CA532" s="135"/>
      <c r="CB532" s="135"/>
      <c r="CC532" s="135"/>
      <c r="CD532" s="135"/>
      <c r="CE532" s="135"/>
      <c r="CF532" s="135"/>
      <c r="CG532" s="135"/>
      <c r="CH532" s="135"/>
      <c r="CI532" s="135"/>
      <c r="CJ532" s="135"/>
      <c r="CK532" s="135"/>
      <c r="CL532" s="135"/>
      <c r="CM532" s="135"/>
      <c r="CN532" s="135"/>
      <c r="CO532" s="135"/>
      <c r="CP532" s="135"/>
      <c r="CQ532" s="135"/>
      <c r="CR532" s="135"/>
      <c r="CU532" s="36"/>
      <c r="CV532" s="36"/>
      <c r="CW532" s="36"/>
      <c r="CX532" s="36"/>
      <c r="CY532" s="36"/>
      <c r="CZ532" s="36"/>
      <c r="DA532" s="36"/>
      <c r="DB532" s="36"/>
      <c r="DC532" s="36"/>
      <c r="DD532" s="36"/>
      <c r="DE532" s="36"/>
      <c r="DF532" s="36"/>
      <c r="DG532" s="36"/>
      <c r="DH532" s="36"/>
      <c r="DI532" s="36"/>
      <c r="DJ532" s="36"/>
      <c r="DK532" s="36"/>
      <c r="DL532" s="36"/>
      <c r="DM532" s="36"/>
      <c r="DN532" s="36"/>
      <c r="DO532" s="36"/>
      <c r="DP532" s="36"/>
      <c r="DQ532" s="36"/>
      <c r="DR532" s="36"/>
      <c r="DS532" s="36"/>
      <c r="DT532" s="36"/>
      <c r="DU532" s="36"/>
      <c r="DV532" s="36"/>
      <c r="DW532" s="36"/>
      <c r="DX532" s="36"/>
      <c r="DY532" s="36"/>
      <c r="DZ532" s="36"/>
      <c r="EA532" s="36"/>
      <c r="EB532" s="36"/>
      <c r="EC532" s="36"/>
      <c r="ED532" s="36"/>
      <c r="EE532" s="36"/>
      <c r="EF532" s="36"/>
      <c r="EG532" s="36"/>
      <c r="EH532" s="36"/>
      <c r="EI532" s="36"/>
      <c r="EJ532" s="36"/>
      <c r="EK532" s="36"/>
      <c r="EL532" s="36"/>
      <c r="EM532" s="36"/>
      <c r="EN532" s="36"/>
    </row>
    <row r="533" spans="1:144">
      <c r="A533" s="36"/>
      <c r="B533" s="36"/>
      <c r="C533" s="144"/>
      <c r="D533" s="144"/>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c r="AA533" s="135"/>
      <c r="AB533" s="135"/>
      <c r="AC533" s="135"/>
      <c r="AD533" s="135"/>
      <c r="AE533" s="135"/>
      <c r="AF533" s="135"/>
      <c r="AG533" s="135"/>
      <c r="AH533" s="135"/>
      <c r="AI533" s="135"/>
      <c r="AJ533" s="135"/>
      <c r="AK533" s="135"/>
      <c r="AL533" s="135"/>
      <c r="AM533" s="135"/>
      <c r="AN533" s="135"/>
      <c r="AO533" s="135"/>
      <c r="AP533" s="135"/>
      <c r="AQ533" s="135"/>
      <c r="AR533" s="135"/>
      <c r="AS533" s="135"/>
      <c r="AT533" s="135"/>
      <c r="AU533" s="135"/>
      <c r="AV533" s="135"/>
      <c r="AW533" s="135"/>
      <c r="AX533" s="135"/>
      <c r="AY533" s="135"/>
      <c r="AZ533" s="135"/>
      <c r="BA533" s="135"/>
      <c r="BB533" s="135"/>
      <c r="BC533" s="135"/>
      <c r="BD533" s="135"/>
      <c r="BE533" s="135"/>
      <c r="BF533" s="135"/>
      <c r="BG533" s="135"/>
      <c r="BH533" s="135"/>
      <c r="BI533" s="135"/>
      <c r="BJ533" s="135"/>
      <c r="BK533" s="135"/>
      <c r="BL533" s="135"/>
      <c r="BM533" s="135"/>
      <c r="BN533" s="135"/>
      <c r="BO533" s="135"/>
      <c r="BP533" s="135"/>
      <c r="BQ533" s="135"/>
      <c r="BR533" s="135"/>
      <c r="BS533" s="135"/>
      <c r="BT533" s="135"/>
      <c r="BU533" s="135"/>
      <c r="BV533" s="135"/>
      <c r="BW533" s="135"/>
      <c r="BX533" s="135"/>
      <c r="BY533" s="135"/>
      <c r="BZ533" s="135"/>
      <c r="CA533" s="135"/>
      <c r="CB533" s="135"/>
      <c r="CC533" s="135"/>
      <c r="CD533" s="135"/>
      <c r="CE533" s="135"/>
      <c r="CF533" s="135"/>
      <c r="CG533" s="135"/>
      <c r="CH533" s="135"/>
      <c r="CI533" s="135"/>
      <c r="CJ533" s="135"/>
      <c r="CK533" s="135"/>
      <c r="CL533" s="135"/>
      <c r="CM533" s="135"/>
      <c r="CN533" s="135"/>
      <c r="CO533" s="135"/>
      <c r="CP533" s="135"/>
      <c r="CQ533" s="135"/>
      <c r="CR533" s="135"/>
      <c r="CU533" s="36"/>
      <c r="CV533" s="36"/>
      <c r="CW533" s="36"/>
      <c r="CX533" s="36"/>
      <c r="CY533" s="36"/>
      <c r="CZ533" s="36"/>
      <c r="DA533" s="36"/>
      <c r="DB533" s="36"/>
      <c r="DC533" s="36"/>
      <c r="DD533" s="36"/>
      <c r="DE533" s="36"/>
      <c r="DF533" s="36"/>
      <c r="DG533" s="36"/>
      <c r="DH533" s="36"/>
      <c r="DI533" s="36"/>
      <c r="DJ533" s="36"/>
      <c r="DK533" s="36"/>
      <c r="DL533" s="36"/>
      <c r="DM533" s="36"/>
      <c r="DN533" s="36"/>
      <c r="DO533" s="36"/>
      <c r="DP533" s="36"/>
      <c r="DQ533" s="36"/>
      <c r="DR533" s="36"/>
      <c r="DS533" s="36"/>
      <c r="DT533" s="36"/>
      <c r="DU533" s="36"/>
      <c r="DV533" s="36"/>
      <c r="DW533" s="36"/>
      <c r="DX533" s="36"/>
      <c r="DY533" s="36"/>
      <c r="DZ533" s="36"/>
      <c r="EA533" s="36"/>
      <c r="EB533" s="36"/>
      <c r="EC533" s="36"/>
      <c r="ED533" s="36"/>
      <c r="EE533" s="36"/>
      <c r="EF533" s="36"/>
      <c r="EG533" s="36"/>
      <c r="EH533" s="36"/>
      <c r="EI533" s="36"/>
      <c r="EJ533" s="36"/>
      <c r="EK533" s="36"/>
      <c r="EL533" s="36"/>
      <c r="EM533" s="36"/>
      <c r="EN533" s="36"/>
    </row>
    <row r="534" spans="1:144">
      <c r="A534" s="36"/>
      <c r="B534" s="36"/>
      <c r="C534" s="144"/>
      <c r="D534" s="144"/>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c r="AA534" s="135"/>
      <c r="AB534" s="135"/>
      <c r="AC534" s="135"/>
      <c r="AD534" s="135"/>
      <c r="AE534" s="135"/>
      <c r="AF534" s="135"/>
      <c r="AG534" s="135"/>
      <c r="AH534" s="135"/>
      <c r="AI534" s="135"/>
      <c r="AJ534" s="135"/>
      <c r="AK534" s="135"/>
      <c r="AL534" s="135"/>
      <c r="AM534" s="135"/>
      <c r="AN534" s="135"/>
      <c r="AO534" s="135"/>
      <c r="AP534" s="135"/>
      <c r="AQ534" s="135"/>
      <c r="AR534" s="135"/>
      <c r="AS534" s="135"/>
      <c r="AT534" s="135"/>
      <c r="AU534" s="135"/>
      <c r="AV534" s="135"/>
      <c r="AW534" s="135"/>
      <c r="AX534" s="135"/>
      <c r="AY534" s="135"/>
      <c r="AZ534" s="135"/>
      <c r="BA534" s="135"/>
      <c r="BB534" s="135"/>
      <c r="BC534" s="135"/>
      <c r="BD534" s="135"/>
      <c r="BE534" s="135"/>
      <c r="BF534" s="135"/>
      <c r="BG534" s="135"/>
      <c r="BH534" s="135"/>
      <c r="BI534" s="135"/>
      <c r="BJ534" s="135"/>
      <c r="BK534" s="135"/>
      <c r="BL534" s="135"/>
      <c r="BM534" s="135"/>
      <c r="BN534" s="135"/>
      <c r="BO534" s="135"/>
      <c r="BP534" s="135"/>
      <c r="BQ534" s="135"/>
      <c r="BR534" s="135"/>
      <c r="BS534" s="135"/>
      <c r="BT534" s="135"/>
      <c r="BU534" s="135"/>
      <c r="BV534" s="135"/>
      <c r="BW534" s="135"/>
      <c r="BX534" s="135"/>
      <c r="BY534" s="135"/>
      <c r="BZ534" s="135"/>
      <c r="CA534" s="135"/>
      <c r="CB534" s="135"/>
      <c r="CC534" s="135"/>
      <c r="CD534" s="135"/>
      <c r="CE534" s="135"/>
      <c r="CF534" s="135"/>
      <c r="CG534" s="135"/>
      <c r="CH534" s="135"/>
      <c r="CI534" s="135"/>
      <c r="CJ534" s="135"/>
      <c r="CK534" s="135"/>
      <c r="CL534" s="135"/>
      <c r="CM534" s="135"/>
      <c r="CN534" s="135"/>
      <c r="CO534" s="135"/>
      <c r="CP534" s="135"/>
      <c r="CQ534" s="135"/>
      <c r="CR534" s="135"/>
      <c r="CU534" s="36"/>
      <c r="CV534" s="36"/>
      <c r="CW534" s="36"/>
      <c r="CX534" s="36"/>
      <c r="CY534" s="36"/>
      <c r="CZ534" s="36"/>
      <c r="DA534" s="36"/>
      <c r="DB534" s="36"/>
      <c r="DC534" s="36"/>
      <c r="DD534" s="36"/>
      <c r="DE534" s="36"/>
      <c r="DF534" s="36"/>
      <c r="DG534" s="36"/>
      <c r="DH534" s="36"/>
      <c r="DI534" s="36"/>
      <c r="DJ534" s="36"/>
      <c r="DK534" s="36"/>
      <c r="DL534" s="36"/>
      <c r="DM534" s="36"/>
      <c r="DN534" s="36"/>
      <c r="DO534" s="36"/>
      <c r="DP534" s="36"/>
      <c r="DQ534" s="36"/>
      <c r="DR534" s="36"/>
      <c r="DS534" s="36"/>
      <c r="DT534" s="36"/>
      <c r="DU534" s="36"/>
      <c r="DV534" s="36"/>
      <c r="DW534" s="36"/>
      <c r="DX534" s="36"/>
      <c r="DY534" s="36"/>
      <c r="DZ534" s="36"/>
      <c r="EA534" s="36"/>
      <c r="EB534" s="36"/>
      <c r="EC534" s="36"/>
      <c r="ED534" s="36"/>
      <c r="EE534" s="36"/>
      <c r="EF534" s="36"/>
      <c r="EG534" s="36"/>
      <c r="EH534" s="36"/>
      <c r="EI534" s="36"/>
      <c r="EJ534" s="36"/>
      <c r="EK534" s="36"/>
      <c r="EL534" s="36"/>
      <c r="EM534" s="36"/>
      <c r="EN534" s="36"/>
    </row>
    <row r="535" spans="1:144">
      <c r="A535" s="36"/>
      <c r="B535" s="36"/>
      <c r="C535" s="144"/>
      <c r="D535" s="144"/>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c r="AA535" s="135"/>
      <c r="AB535" s="135"/>
      <c r="AC535" s="135"/>
      <c r="AD535" s="135"/>
      <c r="AE535" s="135"/>
      <c r="AF535" s="135"/>
      <c r="AG535" s="135"/>
      <c r="AH535" s="135"/>
      <c r="AI535" s="135"/>
      <c r="AJ535" s="135"/>
      <c r="AK535" s="135"/>
      <c r="AL535" s="135"/>
      <c r="AM535" s="135"/>
      <c r="AN535" s="135"/>
      <c r="AO535" s="135"/>
      <c r="AP535" s="135"/>
      <c r="AQ535" s="135"/>
      <c r="AR535" s="135"/>
      <c r="AS535" s="135"/>
      <c r="AT535" s="135"/>
      <c r="AU535" s="135"/>
      <c r="AV535" s="135"/>
      <c r="AW535" s="135"/>
      <c r="AX535" s="135"/>
      <c r="AY535" s="135"/>
      <c r="AZ535" s="135"/>
      <c r="BA535" s="135"/>
      <c r="BB535" s="135"/>
      <c r="BC535" s="135"/>
      <c r="BD535" s="135"/>
      <c r="BE535" s="135"/>
      <c r="BF535" s="135"/>
      <c r="BG535" s="135"/>
      <c r="BH535" s="135"/>
      <c r="BI535" s="135"/>
      <c r="BJ535" s="135"/>
      <c r="BK535" s="135"/>
      <c r="BL535" s="135"/>
      <c r="BM535" s="135"/>
      <c r="BN535" s="135"/>
      <c r="BO535" s="135"/>
      <c r="BP535" s="135"/>
      <c r="BQ535" s="135"/>
      <c r="BR535" s="135"/>
      <c r="BS535" s="135"/>
      <c r="BT535" s="135"/>
      <c r="BU535" s="135"/>
      <c r="BV535" s="135"/>
      <c r="BW535" s="135"/>
      <c r="BX535" s="135"/>
      <c r="BY535" s="135"/>
      <c r="BZ535" s="135"/>
      <c r="CA535" s="135"/>
      <c r="CB535" s="135"/>
      <c r="CC535" s="135"/>
      <c r="CD535" s="135"/>
      <c r="CE535" s="135"/>
      <c r="CF535" s="135"/>
      <c r="CG535" s="135"/>
      <c r="CH535" s="135"/>
      <c r="CI535" s="135"/>
      <c r="CJ535" s="135"/>
      <c r="CK535" s="135"/>
      <c r="CL535" s="135"/>
      <c r="CM535" s="135"/>
      <c r="CN535" s="135"/>
      <c r="CO535" s="135"/>
      <c r="CP535" s="135"/>
      <c r="CQ535" s="135"/>
      <c r="CR535" s="135"/>
      <c r="CU535" s="36"/>
      <c r="CV535" s="36"/>
      <c r="CW535" s="36"/>
      <c r="CX535" s="36"/>
      <c r="CY535" s="36"/>
      <c r="CZ535" s="36"/>
      <c r="DA535" s="36"/>
      <c r="DB535" s="36"/>
      <c r="DC535" s="36"/>
      <c r="DD535" s="36"/>
      <c r="DE535" s="36"/>
      <c r="DF535" s="36"/>
      <c r="DG535" s="36"/>
      <c r="DH535" s="36"/>
      <c r="DI535" s="36"/>
      <c r="DJ535" s="36"/>
      <c r="DK535" s="36"/>
      <c r="DL535" s="36"/>
      <c r="DM535" s="36"/>
      <c r="DN535" s="36"/>
      <c r="DO535" s="36"/>
      <c r="DP535" s="36"/>
      <c r="DQ535" s="36"/>
      <c r="DR535" s="36"/>
      <c r="DS535" s="36"/>
      <c r="DT535" s="36"/>
      <c r="DU535" s="36"/>
      <c r="DV535" s="36"/>
      <c r="DW535" s="36"/>
      <c r="DX535" s="36"/>
      <c r="DY535" s="36"/>
      <c r="DZ535" s="36"/>
      <c r="EA535" s="36"/>
      <c r="EB535" s="36"/>
      <c r="EC535" s="36"/>
      <c r="ED535" s="36"/>
      <c r="EE535" s="36"/>
      <c r="EF535" s="36"/>
      <c r="EG535" s="36"/>
      <c r="EH535" s="36"/>
      <c r="EI535" s="36"/>
      <c r="EJ535" s="36"/>
      <c r="EK535" s="36"/>
      <c r="EL535" s="36"/>
      <c r="EM535" s="36"/>
      <c r="EN535" s="36"/>
    </row>
    <row r="536" spans="1:144">
      <c r="A536" s="36"/>
      <c r="B536" s="36"/>
      <c r="C536" s="144"/>
      <c r="D536" s="144"/>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c r="AA536" s="135"/>
      <c r="AB536" s="135"/>
      <c r="AC536" s="135"/>
      <c r="AD536" s="135"/>
      <c r="AE536" s="135"/>
      <c r="AF536" s="135"/>
      <c r="AG536" s="135"/>
      <c r="AH536" s="135"/>
      <c r="AI536" s="135"/>
      <c r="AJ536" s="135"/>
      <c r="AK536" s="135"/>
      <c r="AL536" s="135"/>
      <c r="AM536" s="135"/>
      <c r="AN536" s="135"/>
      <c r="AO536" s="135"/>
      <c r="AP536" s="135"/>
      <c r="AQ536" s="135"/>
      <c r="AR536" s="135"/>
      <c r="AS536" s="135"/>
      <c r="AT536" s="135"/>
      <c r="AU536" s="135"/>
      <c r="AV536" s="135"/>
      <c r="AW536" s="135"/>
      <c r="AX536" s="135"/>
      <c r="AY536" s="135"/>
      <c r="AZ536" s="135"/>
      <c r="BA536" s="135"/>
      <c r="BB536" s="135"/>
      <c r="BC536" s="135"/>
      <c r="BD536" s="135"/>
      <c r="BE536" s="135"/>
      <c r="BF536" s="135"/>
      <c r="BG536" s="135"/>
      <c r="BH536" s="135"/>
      <c r="BI536" s="135"/>
      <c r="BJ536" s="135"/>
      <c r="BK536" s="135"/>
      <c r="BL536" s="135"/>
      <c r="BM536" s="135"/>
      <c r="BN536" s="135"/>
      <c r="BO536" s="135"/>
      <c r="BP536" s="135"/>
      <c r="BQ536" s="135"/>
      <c r="BR536" s="135"/>
      <c r="BS536" s="135"/>
      <c r="BT536" s="135"/>
      <c r="BU536" s="135"/>
      <c r="BV536" s="135"/>
      <c r="BW536" s="135"/>
      <c r="BX536" s="135"/>
      <c r="BY536" s="135"/>
      <c r="BZ536" s="135"/>
      <c r="CA536" s="135"/>
      <c r="CB536" s="135"/>
      <c r="CC536" s="135"/>
      <c r="CD536" s="135"/>
      <c r="CE536" s="135"/>
      <c r="CF536" s="135"/>
      <c r="CG536" s="135"/>
      <c r="CH536" s="135"/>
      <c r="CI536" s="135"/>
      <c r="CJ536" s="135"/>
      <c r="CK536" s="135"/>
      <c r="CL536" s="135"/>
      <c r="CM536" s="135"/>
      <c r="CN536" s="135"/>
      <c r="CO536" s="135"/>
      <c r="CP536" s="135"/>
      <c r="CQ536" s="135"/>
      <c r="CR536" s="135"/>
      <c r="CU536" s="36"/>
      <c r="CV536" s="36"/>
      <c r="CW536" s="36"/>
      <c r="CX536" s="36"/>
      <c r="CY536" s="36"/>
      <c r="CZ536" s="36"/>
      <c r="DA536" s="36"/>
      <c r="DB536" s="36"/>
      <c r="DC536" s="36"/>
      <c r="DD536" s="36"/>
      <c r="DE536" s="36"/>
      <c r="DF536" s="36"/>
      <c r="DG536" s="36"/>
      <c r="DH536" s="36"/>
      <c r="DI536" s="36"/>
      <c r="DJ536" s="36"/>
      <c r="DK536" s="36"/>
      <c r="DL536" s="36"/>
      <c r="DM536" s="36"/>
      <c r="DN536" s="36"/>
      <c r="DO536" s="36"/>
      <c r="DP536" s="36"/>
      <c r="DQ536" s="36"/>
      <c r="DR536" s="36"/>
      <c r="DS536" s="36"/>
      <c r="DT536" s="36"/>
      <c r="DU536" s="36"/>
      <c r="DV536" s="36"/>
      <c r="DW536" s="36"/>
      <c r="DX536" s="36"/>
      <c r="DY536" s="36"/>
      <c r="DZ536" s="36"/>
      <c r="EA536" s="36"/>
      <c r="EB536" s="36"/>
      <c r="EC536" s="36"/>
      <c r="ED536" s="36"/>
      <c r="EE536" s="36"/>
      <c r="EF536" s="36"/>
      <c r="EG536" s="36"/>
      <c r="EH536" s="36"/>
      <c r="EI536" s="36"/>
      <c r="EJ536" s="36"/>
      <c r="EK536" s="36"/>
      <c r="EL536" s="36"/>
      <c r="EM536" s="36"/>
      <c r="EN536" s="36"/>
    </row>
    <row r="537" spans="1:144">
      <c r="A537" s="36"/>
      <c r="B537" s="36"/>
      <c r="C537" s="144"/>
      <c r="D537" s="144"/>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c r="AA537" s="135"/>
      <c r="AB537" s="135"/>
      <c r="AC537" s="135"/>
      <c r="AD537" s="135"/>
      <c r="AE537" s="135"/>
      <c r="AF537" s="135"/>
      <c r="AG537" s="135"/>
      <c r="AH537" s="135"/>
      <c r="AI537" s="135"/>
      <c r="AJ537" s="135"/>
      <c r="AK537" s="135"/>
      <c r="AL537" s="135"/>
      <c r="AM537" s="135"/>
      <c r="AN537" s="135"/>
      <c r="AO537" s="135"/>
      <c r="AP537" s="135"/>
      <c r="AQ537" s="135"/>
      <c r="AR537" s="135"/>
      <c r="AS537" s="135"/>
      <c r="AT537" s="135"/>
      <c r="AU537" s="135"/>
      <c r="AV537" s="135"/>
      <c r="AW537" s="135"/>
      <c r="AX537" s="135"/>
      <c r="AY537" s="135"/>
      <c r="AZ537" s="135"/>
      <c r="BA537" s="135"/>
      <c r="BB537" s="135"/>
      <c r="BC537" s="135"/>
      <c r="BD537" s="135"/>
      <c r="BE537" s="135"/>
      <c r="BF537" s="135"/>
      <c r="BG537" s="135"/>
      <c r="BH537" s="135"/>
      <c r="BI537" s="135"/>
      <c r="BJ537" s="135"/>
      <c r="BK537" s="135"/>
      <c r="BL537" s="135"/>
      <c r="BM537" s="135"/>
      <c r="BN537" s="135"/>
      <c r="BO537" s="135"/>
      <c r="BP537" s="135"/>
      <c r="BQ537" s="135"/>
      <c r="BR537" s="135"/>
      <c r="BS537" s="135"/>
      <c r="BT537" s="135"/>
      <c r="BU537" s="135"/>
      <c r="BV537" s="135"/>
      <c r="BW537" s="135"/>
      <c r="BX537" s="135"/>
      <c r="BY537" s="135"/>
      <c r="BZ537" s="135"/>
      <c r="CA537" s="135"/>
      <c r="CB537" s="135"/>
      <c r="CC537" s="135"/>
      <c r="CD537" s="135"/>
      <c r="CE537" s="135"/>
      <c r="CF537" s="135"/>
      <c r="CG537" s="135"/>
      <c r="CH537" s="135"/>
      <c r="CI537" s="135"/>
      <c r="CJ537" s="135"/>
      <c r="CK537" s="135"/>
      <c r="CL537" s="135"/>
      <c r="CM537" s="135"/>
      <c r="CN537" s="135"/>
      <c r="CO537" s="135"/>
      <c r="CP537" s="135"/>
      <c r="CQ537" s="135"/>
      <c r="CR537" s="135"/>
      <c r="CU537" s="36"/>
      <c r="CV537" s="36"/>
      <c r="CW537" s="36"/>
      <c r="CX537" s="36"/>
      <c r="CY537" s="36"/>
      <c r="CZ537" s="36"/>
      <c r="DA537" s="36"/>
      <c r="DB537" s="36"/>
      <c r="DC537" s="36"/>
      <c r="DD537" s="36"/>
      <c r="DE537" s="36"/>
      <c r="DF537" s="36"/>
      <c r="DG537" s="36"/>
      <c r="DH537" s="36"/>
      <c r="DI537" s="36"/>
      <c r="DJ537" s="36"/>
      <c r="DK537" s="36"/>
      <c r="DL537" s="36"/>
      <c r="DM537" s="36"/>
      <c r="DN537" s="36"/>
      <c r="DO537" s="36"/>
      <c r="DP537" s="36"/>
      <c r="DQ537" s="36"/>
      <c r="DR537" s="36"/>
      <c r="DS537" s="36"/>
      <c r="DT537" s="36"/>
      <c r="DU537" s="36"/>
      <c r="DV537" s="36"/>
      <c r="DW537" s="36"/>
      <c r="DX537" s="36"/>
      <c r="DY537" s="36"/>
      <c r="DZ537" s="36"/>
      <c r="EA537" s="36"/>
      <c r="EB537" s="36"/>
      <c r="EC537" s="36"/>
      <c r="ED537" s="36"/>
      <c r="EE537" s="36"/>
      <c r="EF537" s="36"/>
      <c r="EG537" s="36"/>
      <c r="EH537" s="36"/>
      <c r="EI537" s="36"/>
      <c r="EJ537" s="36"/>
      <c r="EK537" s="36"/>
      <c r="EL537" s="36"/>
      <c r="EM537" s="36"/>
      <c r="EN537" s="36"/>
    </row>
    <row r="538" spans="1:144">
      <c r="A538" s="36"/>
      <c r="B538" s="36"/>
      <c r="C538" s="144"/>
      <c r="D538" s="144"/>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c r="AA538" s="135"/>
      <c r="AB538" s="135"/>
      <c r="AC538" s="135"/>
      <c r="AD538" s="135"/>
      <c r="AE538" s="135"/>
      <c r="AF538" s="135"/>
      <c r="AG538" s="135"/>
      <c r="AH538" s="135"/>
      <c r="AI538" s="135"/>
      <c r="AJ538" s="135"/>
      <c r="AK538" s="135"/>
      <c r="AL538" s="135"/>
      <c r="AM538" s="135"/>
      <c r="AN538" s="135"/>
      <c r="AO538" s="135"/>
      <c r="AP538" s="135"/>
      <c r="AQ538" s="135"/>
      <c r="AR538" s="135"/>
      <c r="AS538" s="135"/>
      <c r="AT538" s="135"/>
      <c r="AU538" s="135"/>
      <c r="AV538" s="135"/>
      <c r="AW538" s="135"/>
      <c r="AX538" s="135"/>
      <c r="AY538" s="135"/>
      <c r="AZ538" s="135"/>
      <c r="BA538" s="135"/>
      <c r="BB538" s="135"/>
      <c r="BC538" s="135"/>
      <c r="BD538" s="135"/>
      <c r="BE538" s="135"/>
      <c r="BF538" s="135"/>
      <c r="BG538" s="135"/>
      <c r="BH538" s="135"/>
      <c r="BI538" s="135"/>
      <c r="BJ538" s="135"/>
      <c r="BK538" s="135"/>
      <c r="BL538" s="135"/>
      <c r="BM538" s="135"/>
      <c r="BN538" s="135"/>
      <c r="BO538" s="135"/>
      <c r="BP538" s="135"/>
      <c r="BQ538" s="135"/>
      <c r="BR538" s="135"/>
      <c r="BS538" s="135"/>
      <c r="BT538" s="135"/>
      <c r="BU538" s="135"/>
      <c r="BV538" s="135"/>
      <c r="BW538" s="135"/>
      <c r="BX538" s="135"/>
      <c r="BY538" s="135"/>
      <c r="BZ538" s="135"/>
      <c r="CA538" s="135"/>
      <c r="CB538" s="135"/>
      <c r="CC538" s="135"/>
      <c r="CD538" s="135"/>
      <c r="CE538" s="135"/>
      <c r="CF538" s="135"/>
      <c r="CG538" s="135"/>
      <c r="CH538" s="135"/>
      <c r="CI538" s="135"/>
      <c r="CJ538" s="135"/>
      <c r="CK538" s="135"/>
      <c r="CL538" s="135"/>
      <c r="CM538" s="135"/>
      <c r="CN538" s="135"/>
      <c r="CO538" s="135"/>
      <c r="CP538" s="135"/>
      <c r="CQ538" s="135"/>
      <c r="CR538" s="135"/>
      <c r="CU538" s="36"/>
      <c r="CV538" s="36"/>
      <c r="CW538" s="36"/>
      <c r="CX538" s="36"/>
      <c r="CY538" s="36"/>
      <c r="CZ538" s="36"/>
      <c r="DA538" s="36"/>
      <c r="DB538" s="36"/>
      <c r="DC538" s="36"/>
      <c r="DD538" s="36"/>
      <c r="DE538" s="36"/>
      <c r="DF538" s="36"/>
      <c r="DG538" s="36"/>
      <c r="DH538" s="36"/>
      <c r="DI538" s="36"/>
      <c r="DJ538" s="36"/>
      <c r="DK538" s="36"/>
      <c r="DL538" s="36"/>
      <c r="DM538" s="36"/>
      <c r="DN538" s="36"/>
      <c r="DO538" s="36"/>
      <c r="DP538" s="36"/>
      <c r="DQ538" s="36"/>
      <c r="DR538" s="36"/>
      <c r="DS538" s="36"/>
      <c r="DT538" s="36"/>
      <c r="DU538" s="36"/>
      <c r="DV538" s="36"/>
      <c r="DW538" s="36"/>
      <c r="DX538" s="36"/>
      <c r="DY538" s="36"/>
      <c r="DZ538" s="36"/>
      <c r="EA538" s="36"/>
      <c r="EB538" s="36"/>
      <c r="EC538" s="36"/>
      <c r="ED538" s="36"/>
      <c r="EE538" s="36"/>
      <c r="EF538" s="36"/>
      <c r="EG538" s="36"/>
      <c r="EH538" s="36"/>
      <c r="EI538" s="36"/>
      <c r="EJ538" s="36"/>
      <c r="EK538" s="36"/>
      <c r="EL538" s="36"/>
      <c r="EM538" s="36"/>
      <c r="EN538" s="36"/>
    </row>
    <row r="539" spans="1:144">
      <c r="A539" s="36"/>
      <c r="B539" s="36"/>
      <c r="C539" s="144"/>
      <c r="D539" s="144"/>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c r="AA539" s="135"/>
      <c r="AB539" s="135"/>
      <c r="AC539" s="135"/>
      <c r="AD539" s="135"/>
      <c r="AE539" s="135"/>
      <c r="AF539" s="135"/>
      <c r="AG539" s="135"/>
      <c r="AH539" s="135"/>
      <c r="AI539" s="135"/>
      <c r="AJ539" s="135"/>
      <c r="AK539" s="135"/>
      <c r="AL539" s="135"/>
      <c r="AM539" s="135"/>
      <c r="AN539" s="135"/>
      <c r="AO539" s="135"/>
      <c r="AP539" s="135"/>
      <c r="AQ539" s="135"/>
      <c r="AR539" s="135"/>
      <c r="AS539" s="135"/>
      <c r="AT539" s="135"/>
      <c r="AU539" s="135"/>
      <c r="AV539" s="135"/>
      <c r="AW539" s="135"/>
      <c r="AX539" s="135"/>
      <c r="AY539" s="135"/>
      <c r="AZ539" s="135"/>
      <c r="BA539" s="135"/>
      <c r="BB539" s="135"/>
      <c r="BC539" s="135"/>
      <c r="BD539" s="135"/>
      <c r="BE539" s="135"/>
      <c r="BF539" s="135"/>
      <c r="BG539" s="135"/>
      <c r="BH539" s="135"/>
      <c r="BI539" s="135"/>
      <c r="BJ539" s="135"/>
      <c r="BK539" s="135"/>
      <c r="BL539" s="135"/>
      <c r="BM539" s="135"/>
      <c r="BN539" s="135"/>
      <c r="BO539" s="135"/>
      <c r="BP539" s="135"/>
      <c r="BQ539" s="135"/>
      <c r="BR539" s="135"/>
      <c r="BS539" s="135"/>
      <c r="BT539" s="135"/>
      <c r="BU539" s="135"/>
      <c r="BV539" s="135"/>
      <c r="BW539" s="135"/>
      <c r="BX539" s="135"/>
      <c r="BY539" s="135"/>
      <c r="BZ539" s="135"/>
      <c r="CA539" s="135"/>
      <c r="CB539" s="135"/>
      <c r="CC539" s="135"/>
      <c r="CD539" s="135"/>
      <c r="CE539" s="135"/>
      <c r="CF539" s="135"/>
      <c r="CG539" s="135"/>
      <c r="CH539" s="135"/>
      <c r="CI539" s="135"/>
      <c r="CJ539" s="135"/>
      <c r="CK539" s="135"/>
      <c r="CL539" s="135"/>
      <c r="CM539" s="135"/>
      <c r="CN539" s="135"/>
      <c r="CO539" s="135"/>
      <c r="CP539" s="135"/>
      <c r="CQ539" s="135"/>
      <c r="CR539" s="135"/>
      <c r="CU539" s="36"/>
      <c r="CV539" s="36"/>
      <c r="CW539" s="36"/>
      <c r="CX539" s="36"/>
      <c r="CY539" s="36"/>
      <c r="CZ539" s="36"/>
      <c r="DA539" s="36"/>
      <c r="DB539" s="36"/>
      <c r="DC539" s="36"/>
      <c r="DD539" s="36"/>
      <c r="DE539" s="36"/>
      <c r="DF539" s="36"/>
      <c r="DG539" s="36"/>
      <c r="DH539" s="36"/>
      <c r="DI539" s="36"/>
      <c r="DJ539" s="36"/>
      <c r="DK539" s="36"/>
      <c r="DL539" s="36"/>
      <c r="DM539" s="36"/>
      <c r="DN539" s="36"/>
      <c r="DO539" s="36"/>
      <c r="DP539" s="36"/>
      <c r="DQ539" s="36"/>
      <c r="DR539" s="36"/>
      <c r="DS539" s="36"/>
      <c r="DT539" s="36"/>
      <c r="DU539" s="36"/>
      <c r="DV539" s="36"/>
      <c r="DW539" s="36"/>
      <c r="DX539" s="36"/>
      <c r="DY539" s="36"/>
      <c r="DZ539" s="36"/>
      <c r="EA539" s="36"/>
      <c r="EB539" s="36"/>
      <c r="EC539" s="36"/>
      <c r="ED539" s="36"/>
      <c r="EE539" s="36"/>
      <c r="EF539" s="36"/>
      <c r="EG539" s="36"/>
      <c r="EH539" s="36"/>
      <c r="EI539" s="36"/>
      <c r="EJ539" s="36"/>
      <c r="EK539" s="36"/>
      <c r="EL539" s="36"/>
      <c r="EM539" s="36"/>
      <c r="EN539" s="36"/>
    </row>
    <row r="540" spans="1:144">
      <c r="A540" s="36"/>
      <c r="B540" s="36"/>
      <c r="C540" s="144"/>
      <c r="D540" s="144"/>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c r="AA540" s="135"/>
      <c r="AB540" s="135"/>
      <c r="AC540" s="135"/>
      <c r="AD540" s="135"/>
      <c r="AE540" s="135"/>
      <c r="AF540" s="135"/>
      <c r="AG540" s="135"/>
      <c r="AH540" s="135"/>
      <c r="AI540" s="135"/>
      <c r="AJ540" s="135"/>
      <c r="AK540" s="135"/>
      <c r="AL540" s="135"/>
      <c r="AM540" s="135"/>
      <c r="AN540" s="135"/>
      <c r="AO540" s="135"/>
      <c r="AP540" s="135"/>
      <c r="AQ540" s="135"/>
      <c r="AR540" s="135"/>
      <c r="AS540" s="135"/>
      <c r="AT540" s="135"/>
      <c r="AU540" s="135"/>
      <c r="AV540" s="135"/>
      <c r="AW540" s="135"/>
      <c r="AX540" s="135"/>
      <c r="AY540" s="135"/>
      <c r="AZ540" s="135"/>
      <c r="BA540" s="135"/>
      <c r="BB540" s="135"/>
      <c r="BC540" s="135"/>
      <c r="BD540" s="135"/>
      <c r="BE540" s="135"/>
      <c r="BF540" s="135"/>
      <c r="BG540" s="135"/>
      <c r="BH540" s="135"/>
      <c r="BI540" s="135"/>
      <c r="BJ540" s="135"/>
      <c r="BK540" s="135"/>
      <c r="BL540" s="135"/>
      <c r="BM540" s="135"/>
      <c r="BN540" s="135"/>
      <c r="BO540" s="135"/>
      <c r="BP540" s="135"/>
      <c r="BQ540" s="135"/>
      <c r="BR540" s="135"/>
      <c r="BS540" s="135"/>
      <c r="BT540" s="135"/>
      <c r="BU540" s="135"/>
      <c r="BV540" s="135"/>
      <c r="BW540" s="135"/>
      <c r="BX540" s="135"/>
      <c r="BY540" s="135"/>
      <c r="BZ540" s="135"/>
      <c r="CA540" s="135"/>
      <c r="CB540" s="135"/>
      <c r="CC540" s="135"/>
      <c r="CD540" s="135"/>
      <c r="CE540" s="135"/>
      <c r="CF540" s="135"/>
      <c r="CG540" s="135"/>
      <c r="CH540" s="135"/>
      <c r="CI540" s="135"/>
      <c r="CJ540" s="135"/>
      <c r="CK540" s="135"/>
      <c r="CL540" s="135"/>
      <c r="CM540" s="135"/>
      <c r="CN540" s="135"/>
      <c r="CO540" s="135"/>
      <c r="CP540" s="135"/>
      <c r="CQ540" s="135"/>
      <c r="CR540" s="135"/>
      <c r="CU540" s="36"/>
      <c r="CV540" s="36"/>
      <c r="CW540" s="36"/>
      <c r="CX540" s="36"/>
      <c r="CY540" s="36"/>
      <c r="CZ540" s="36"/>
      <c r="DA540" s="36"/>
      <c r="DB540" s="36"/>
      <c r="DC540" s="36"/>
      <c r="DD540" s="36"/>
      <c r="DE540" s="36"/>
      <c r="DF540" s="36"/>
      <c r="DG540" s="36"/>
      <c r="DH540" s="36"/>
      <c r="DI540" s="36"/>
      <c r="DJ540" s="36"/>
      <c r="DK540" s="36"/>
      <c r="DL540" s="36"/>
      <c r="DM540" s="36"/>
      <c r="DN540" s="36"/>
      <c r="DO540" s="36"/>
      <c r="DP540" s="36"/>
      <c r="DQ540" s="36"/>
      <c r="DR540" s="36"/>
      <c r="DS540" s="36"/>
      <c r="DT540" s="36"/>
      <c r="DU540" s="36"/>
      <c r="DV540" s="36"/>
      <c r="DW540" s="36"/>
      <c r="DX540" s="36"/>
      <c r="DY540" s="36"/>
      <c r="DZ540" s="36"/>
      <c r="EA540" s="36"/>
      <c r="EB540" s="36"/>
      <c r="EC540" s="36"/>
      <c r="ED540" s="36"/>
      <c r="EE540" s="36"/>
      <c r="EF540" s="36"/>
      <c r="EG540" s="36"/>
      <c r="EH540" s="36"/>
      <c r="EI540" s="36"/>
      <c r="EJ540" s="36"/>
      <c r="EK540" s="36"/>
      <c r="EL540" s="36"/>
      <c r="EM540" s="36"/>
      <c r="EN540" s="36"/>
    </row>
    <row r="541" spans="1:144">
      <c r="A541" s="36"/>
      <c r="B541" s="36"/>
      <c r="C541" s="144"/>
      <c r="D541" s="144"/>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c r="AA541" s="135"/>
      <c r="AB541" s="135"/>
      <c r="AC541" s="135"/>
      <c r="AD541" s="135"/>
      <c r="AE541" s="135"/>
      <c r="AF541" s="135"/>
      <c r="AG541" s="135"/>
      <c r="AH541" s="135"/>
      <c r="AI541" s="135"/>
      <c r="AJ541" s="135"/>
      <c r="AK541" s="135"/>
      <c r="AL541" s="135"/>
      <c r="AM541" s="135"/>
      <c r="AN541" s="135"/>
      <c r="AO541" s="135"/>
      <c r="AP541" s="135"/>
      <c r="AQ541" s="135"/>
      <c r="AR541" s="135"/>
      <c r="AS541" s="135"/>
      <c r="AT541" s="135"/>
      <c r="AU541" s="135"/>
      <c r="AV541" s="135"/>
      <c r="AW541" s="135"/>
      <c r="AX541" s="135"/>
      <c r="AY541" s="135"/>
      <c r="AZ541" s="135"/>
      <c r="BA541" s="135"/>
      <c r="BB541" s="135"/>
      <c r="BC541" s="135"/>
      <c r="BD541" s="135"/>
      <c r="BE541" s="135"/>
      <c r="BF541" s="135"/>
      <c r="BG541" s="135"/>
      <c r="BH541" s="135"/>
      <c r="BI541" s="135"/>
      <c r="BJ541" s="135"/>
      <c r="BK541" s="135"/>
      <c r="BL541" s="135"/>
      <c r="BM541" s="135"/>
      <c r="BN541" s="135"/>
      <c r="BO541" s="135"/>
      <c r="BP541" s="135"/>
      <c r="BQ541" s="135"/>
      <c r="BR541" s="135"/>
      <c r="BS541" s="135"/>
      <c r="BT541" s="135"/>
      <c r="BU541" s="135"/>
      <c r="BV541" s="135"/>
      <c r="BW541" s="135"/>
      <c r="BX541" s="135"/>
      <c r="BY541" s="135"/>
      <c r="BZ541" s="135"/>
      <c r="CA541" s="135"/>
      <c r="CB541" s="135"/>
      <c r="CC541" s="135"/>
      <c r="CD541" s="135"/>
      <c r="CE541" s="135"/>
      <c r="CF541" s="135"/>
      <c r="CG541" s="135"/>
      <c r="CH541" s="135"/>
      <c r="CI541" s="135"/>
      <c r="CJ541" s="135"/>
      <c r="CK541" s="135"/>
      <c r="CL541" s="135"/>
      <c r="CM541" s="135"/>
      <c r="CN541" s="135"/>
      <c r="CO541" s="135"/>
      <c r="CP541" s="135"/>
      <c r="CQ541" s="135"/>
      <c r="CR541" s="135"/>
      <c r="CU541" s="36"/>
      <c r="CV541" s="36"/>
      <c r="CW541" s="36"/>
      <c r="CX541" s="36"/>
      <c r="CY541" s="36"/>
      <c r="CZ541" s="36"/>
      <c r="DA541" s="36"/>
      <c r="DB541" s="36"/>
      <c r="DC541" s="36"/>
      <c r="DD541" s="36"/>
      <c r="DE541" s="36"/>
      <c r="DF541" s="36"/>
      <c r="DG541" s="36"/>
      <c r="DH541" s="36"/>
      <c r="DI541" s="36"/>
      <c r="DJ541" s="36"/>
      <c r="DK541" s="36"/>
      <c r="DL541" s="36"/>
      <c r="DM541" s="36"/>
      <c r="DN541" s="36"/>
      <c r="DO541" s="36"/>
      <c r="DP541" s="36"/>
      <c r="DQ541" s="36"/>
      <c r="DR541" s="36"/>
      <c r="DS541" s="36"/>
      <c r="DT541" s="36"/>
      <c r="DU541" s="36"/>
      <c r="DV541" s="36"/>
      <c r="DW541" s="36"/>
      <c r="DX541" s="36"/>
      <c r="DY541" s="36"/>
      <c r="DZ541" s="36"/>
      <c r="EA541" s="36"/>
      <c r="EB541" s="36"/>
      <c r="EC541" s="36"/>
      <c r="ED541" s="36"/>
      <c r="EE541" s="36"/>
      <c r="EF541" s="36"/>
      <c r="EG541" s="36"/>
      <c r="EH541" s="36"/>
      <c r="EI541" s="36"/>
      <c r="EJ541" s="36"/>
      <c r="EK541" s="36"/>
      <c r="EL541" s="36"/>
      <c r="EM541" s="36"/>
      <c r="EN541" s="36"/>
    </row>
    <row r="542" spans="1:144">
      <c r="A542" s="36"/>
      <c r="B542" s="36"/>
      <c r="C542" s="144"/>
      <c r="D542" s="144"/>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c r="AU542" s="135"/>
      <c r="AV542" s="135"/>
      <c r="AW542" s="135"/>
      <c r="AX542" s="135"/>
      <c r="AY542" s="135"/>
      <c r="AZ542" s="135"/>
      <c r="BA542" s="135"/>
      <c r="BB542" s="135"/>
      <c r="BC542" s="135"/>
      <c r="BD542" s="135"/>
      <c r="BE542" s="135"/>
      <c r="BF542" s="135"/>
      <c r="BG542" s="135"/>
      <c r="BH542" s="135"/>
      <c r="BI542" s="135"/>
      <c r="BJ542" s="135"/>
      <c r="BK542" s="135"/>
      <c r="BL542" s="135"/>
      <c r="BM542" s="135"/>
      <c r="BN542" s="135"/>
      <c r="BO542" s="135"/>
      <c r="BP542" s="135"/>
      <c r="BQ542" s="135"/>
      <c r="BR542" s="135"/>
      <c r="BS542" s="135"/>
      <c r="BT542" s="135"/>
      <c r="BU542" s="135"/>
      <c r="BV542" s="135"/>
      <c r="BW542" s="135"/>
      <c r="BX542" s="135"/>
      <c r="BY542" s="135"/>
      <c r="BZ542" s="135"/>
      <c r="CA542" s="135"/>
      <c r="CB542" s="135"/>
      <c r="CC542" s="135"/>
      <c r="CD542" s="135"/>
      <c r="CE542" s="135"/>
      <c r="CF542" s="135"/>
      <c r="CG542" s="135"/>
      <c r="CH542" s="135"/>
      <c r="CI542" s="135"/>
      <c r="CJ542" s="135"/>
      <c r="CK542" s="135"/>
      <c r="CL542" s="135"/>
      <c r="CM542" s="135"/>
      <c r="CN542" s="135"/>
      <c r="CO542" s="135"/>
      <c r="CP542" s="135"/>
      <c r="CQ542" s="135"/>
      <c r="CR542" s="135"/>
      <c r="CU542" s="36"/>
      <c r="CV542" s="36"/>
      <c r="CW542" s="36"/>
      <c r="CX542" s="36"/>
      <c r="CY542" s="36"/>
      <c r="CZ542" s="36"/>
      <c r="DA542" s="36"/>
      <c r="DB542" s="36"/>
      <c r="DC542" s="36"/>
      <c r="DD542" s="36"/>
      <c r="DE542" s="36"/>
      <c r="DF542" s="36"/>
      <c r="DG542" s="36"/>
      <c r="DH542" s="36"/>
      <c r="DI542" s="36"/>
      <c r="DJ542" s="36"/>
      <c r="DK542" s="36"/>
      <c r="DL542" s="36"/>
      <c r="DM542" s="36"/>
      <c r="DN542" s="36"/>
      <c r="DO542" s="36"/>
      <c r="DP542" s="36"/>
      <c r="DQ542" s="36"/>
      <c r="DR542" s="36"/>
      <c r="DS542" s="36"/>
      <c r="DT542" s="36"/>
      <c r="DU542" s="36"/>
      <c r="DV542" s="36"/>
      <c r="DW542" s="36"/>
      <c r="DX542" s="36"/>
      <c r="DY542" s="36"/>
      <c r="DZ542" s="36"/>
      <c r="EA542" s="36"/>
      <c r="EB542" s="36"/>
      <c r="EC542" s="36"/>
      <c r="ED542" s="36"/>
      <c r="EE542" s="36"/>
      <c r="EF542" s="36"/>
      <c r="EG542" s="36"/>
      <c r="EH542" s="36"/>
      <c r="EI542" s="36"/>
      <c r="EJ542" s="36"/>
      <c r="EK542" s="36"/>
      <c r="EL542" s="36"/>
      <c r="EM542" s="36"/>
      <c r="EN542" s="36"/>
    </row>
    <row r="543" spans="1:144">
      <c r="A543" s="36"/>
      <c r="B543" s="36"/>
      <c r="C543" s="144"/>
      <c r="D543" s="144"/>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c r="AA543" s="135"/>
      <c r="AB543" s="135"/>
      <c r="AC543" s="135"/>
      <c r="AD543" s="135"/>
      <c r="AE543" s="135"/>
      <c r="AF543" s="135"/>
      <c r="AG543" s="135"/>
      <c r="AH543" s="135"/>
      <c r="AI543" s="135"/>
      <c r="AJ543" s="135"/>
      <c r="AK543" s="135"/>
      <c r="AL543" s="135"/>
      <c r="AM543" s="135"/>
      <c r="AN543" s="135"/>
      <c r="AO543" s="135"/>
      <c r="AP543" s="135"/>
      <c r="AQ543" s="135"/>
      <c r="AR543" s="135"/>
      <c r="AS543" s="135"/>
      <c r="AT543" s="135"/>
      <c r="AU543" s="135"/>
      <c r="AV543" s="135"/>
      <c r="AW543" s="135"/>
      <c r="AX543" s="135"/>
      <c r="AY543" s="135"/>
      <c r="AZ543" s="135"/>
      <c r="BA543" s="135"/>
      <c r="BB543" s="135"/>
      <c r="BC543" s="135"/>
      <c r="BD543" s="135"/>
      <c r="BE543" s="135"/>
      <c r="BF543" s="135"/>
      <c r="BG543" s="135"/>
      <c r="BH543" s="135"/>
      <c r="BI543" s="135"/>
      <c r="BJ543" s="135"/>
      <c r="BK543" s="135"/>
      <c r="BL543" s="135"/>
      <c r="BM543" s="135"/>
      <c r="BN543" s="135"/>
      <c r="BO543" s="135"/>
      <c r="BP543" s="135"/>
      <c r="BQ543" s="135"/>
      <c r="BR543" s="135"/>
      <c r="BS543" s="135"/>
      <c r="BT543" s="135"/>
      <c r="BU543" s="135"/>
      <c r="BV543" s="135"/>
      <c r="BW543" s="135"/>
      <c r="BX543" s="135"/>
      <c r="BY543" s="135"/>
      <c r="BZ543" s="135"/>
      <c r="CA543" s="135"/>
      <c r="CB543" s="135"/>
      <c r="CC543" s="135"/>
      <c r="CD543" s="135"/>
      <c r="CE543" s="135"/>
      <c r="CF543" s="135"/>
      <c r="CG543" s="135"/>
      <c r="CH543" s="135"/>
      <c r="CI543" s="135"/>
      <c r="CJ543" s="135"/>
      <c r="CK543" s="135"/>
      <c r="CL543" s="135"/>
      <c r="CM543" s="135"/>
      <c r="CN543" s="135"/>
      <c r="CO543" s="135"/>
      <c r="CP543" s="135"/>
      <c r="CQ543" s="135"/>
      <c r="CR543" s="135"/>
      <c r="CU543" s="36"/>
      <c r="CV543" s="36"/>
      <c r="CW543" s="36"/>
      <c r="CX543" s="36"/>
      <c r="CY543" s="36"/>
      <c r="CZ543" s="36"/>
      <c r="DA543" s="36"/>
      <c r="DB543" s="36"/>
      <c r="DC543" s="36"/>
      <c r="DD543" s="36"/>
      <c r="DE543" s="36"/>
      <c r="DF543" s="36"/>
      <c r="DG543" s="36"/>
      <c r="DH543" s="36"/>
      <c r="DI543" s="36"/>
      <c r="DJ543" s="36"/>
      <c r="DK543" s="36"/>
      <c r="DL543" s="36"/>
      <c r="DM543" s="36"/>
      <c r="DN543" s="36"/>
      <c r="DO543" s="36"/>
      <c r="DP543" s="36"/>
      <c r="DQ543" s="36"/>
      <c r="DR543" s="36"/>
      <c r="DS543" s="36"/>
      <c r="DT543" s="36"/>
      <c r="DU543" s="36"/>
      <c r="DV543" s="36"/>
      <c r="DW543" s="36"/>
      <c r="DX543" s="36"/>
      <c r="DY543" s="36"/>
      <c r="DZ543" s="36"/>
      <c r="EA543" s="36"/>
      <c r="EB543" s="36"/>
      <c r="EC543" s="36"/>
      <c r="ED543" s="36"/>
      <c r="EE543" s="36"/>
      <c r="EF543" s="36"/>
      <c r="EG543" s="36"/>
      <c r="EH543" s="36"/>
      <c r="EI543" s="36"/>
      <c r="EJ543" s="36"/>
      <c r="EK543" s="36"/>
      <c r="EL543" s="36"/>
      <c r="EM543" s="36"/>
      <c r="EN543" s="36"/>
    </row>
    <row r="544" spans="1:144">
      <c r="A544" s="36"/>
      <c r="B544" s="36"/>
      <c r="C544" s="144"/>
      <c r="D544" s="144"/>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c r="AA544" s="135"/>
      <c r="AB544" s="135"/>
      <c r="AC544" s="135"/>
      <c r="AD544" s="135"/>
      <c r="AE544" s="135"/>
      <c r="AF544" s="135"/>
      <c r="AG544" s="135"/>
      <c r="AH544" s="135"/>
      <c r="AI544" s="135"/>
      <c r="AJ544" s="135"/>
      <c r="AK544" s="135"/>
      <c r="AL544" s="135"/>
      <c r="AM544" s="135"/>
      <c r="AN544" s="135"/>
      <c r="AO544" s="135"/>
      <c r="AP544" s="135"/>
      <c r="AQ544" s="135"/>
      <c r="AR544" s="135"/>
      <c r="AS544" s="135"/>
      <c r="AT544" s="135"/>
      <c r="AU544" s="135"/>
      <c r="AV544" s="135"/>
      <c r="AW544" s="135"/>
      <c r="AX544" s="135"/>
      <c r="AY544" s="135"/>
      <c r="AZ544" s="135"/>
      <c r="BA544" s="135"/>
      <c r="BB544" s="135"/>
      <c r="BC544" s="135"/>
      <c r="BD544" s="135"/>
      <c r="BE544" s="135"/>
      <c r="BF544" s="135"/>
      <c r="BG544" s="135"/>
      <c r="BH544" s="135"/>
      <c r="BI544" s="135"/>
      <c r="BJ544" s="135"/>
      <c r="BK544" s="135"/>
      <c r="BL544" s="135"/>
      <c r="BM544" s="135"/>
      <c r="BN544" s="135"/>
      <c r="BO544" s="135"/>
      <c r="BP544" s="135"/>
      <c r="BQ544" s="135"/>
      <c r="BR544" s="135"/>
      <c r="BS544" s="135"/>
      <c r="BT544" s="135"/>
      <c r="BU544" s="135"/>
      <c r="BV544" s="135"/>
      <c r="BW544" s="135"/>
      <c r="BX544" s="135"/>
      <c r="BY544" s="135"/>
      <c r="BZ544" s="135"/>
      <c r="CA544" s="135"/>
      <c r="CB544" s="135"/>
      <c r="CC544" s="135"/>
      <c r="CD544" s="135"/>
      <c r="CE544" s="135"/>
      <c r="CF544" s="135"/>
      <c r="CG544" s="135"/>
      <c r="CH544" s="135"/>
      <c r="CI544" s="135"/>
      <c r="CJ544" s="135"/>
      <c r="CK544" s="135"/>
      <c r="CL544" s="135"/>
      <c r="CM544" s="135"/>
      <c r="CN544" s="135"/>
      <c r="CO544" s="135"/>
      <c r="CP544" s="135"/>
      <c r="CQ544" s="135"/>
      <c r="CR544" s="135"/>
      <c r="CU544" s="36"/>
      <c r="CV544" s="36"/>
      <c r="CW544" s="36"/>
      <c r="CX544" s="36"/>
      <c r="CY544" s="36"/>
      <c r="CZ544" s="36"/>
      <c r="DA544" s="36"/>
      <c r="DB544" s="36"/>
      <c r="DC544" s="36"/>
      <c r="DD544" s="36"/>
      <c r="DE544" s="36"/>
      <c r="DF544" s="36"/>
      <c r="DG544" s="36"/>
      <c r="DH544" s="36"/>
      <c r="DI544" s="36"/>
      <c r="DJ544" s="36"/>
      <c r="DK544" s="36"/>
      <c r="DL544" s="36"/>
      <c r="DM544" s="36"/>
      <c r="DN544" s="36"/>
      <c r="DO544" s="36"/>
      <c r="DP544" s="36"/>
      <c r="DQ544" s="36"/>
      <c r="DR544" s="36"/>
      <c r="DS544" s="36"/>
      <c r="DT544" s="36"/>
      <c r="DU544" s="36"/>
      <c r="DV544" s="36"/>
      <c r="DW544" s="36"/>
      <c r="DX544" s="36"/>
      <c r="DY544" s="36"/>
      <c r="DZ544" s="36"/>
      <c r="EA544" s="36"/>
      <c r="EB544" s="36"/>
      <c r="EC544" s="36"/>
      <c r="ED544" s="36"/>
      <c r="EE544" s="36"/>
      <c r="EF544" s="36"/>
      <c r="EG544" s="36"/>
      <c r="EH544" s="36"/>
      <c r="EI544" s="36"/>
      <c r="EJ544" s="36"/>
      <c r="EK544" s="36"/>
      <c r="EL544" s="36"/>
      <c r="EM544" s="36"/>
      <c r="EN544" s="36"/>
    </row>
    <row r="545" spans="1:144">
      <c r="A545" s="36"/>
      <c r="B545" s="36"/>
      <c r="C545" s="144"/>
      <c r="D545" s="144"/>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c r="AA545" s="135"/>
      <c r="AB545" s="135"/>
      <c r="AC545" s="135"/>
      <c r="AD545" s="135"/>
      <c r="AE545" s="135"/>
      <c r="AF545" s="135"/>
      <c r="AG545" s="135"/>
      <c r="AH545" s="135"/>
      <c r="AI545" s="135"/>
      <c r="AJ545" s="135"/>
      <c r="AK545" s="135"/>
      <c r="AL545" s="135"/>
      <c r="AM545" s="135"/>
      <c r="AN545" s="135"/>
      <c r="AO545" s="135"/>
      <c r="AP545" s="135"/>
      <c r="AQ545" s="135"/>
      <c r="AR545" s="135"/>
      <c r="AS545" s="135"/>
      <c r="AT545" s="135"/>
      <c r="AU545" s="135"/>
      <c r="AV545" s="135"/>
      <c r="AW545" s="135"/>
      <c r="AX545" s="135"/>
      <c r="AY545" s="135"/>
      <c r="AZ545" s="135"/>
      <c r="BA545" s="135"/>
      <c r="BB545" s="135"/>
      <c r="BC545" s="135"/>
      <c r="BD545" s="135"/>
      <c r="BE545" s="135"/>
      <c r="BF545" s="135"/>
      <c r="BG545" s="135"/>
      <c r="BH545" s="135"/>
      <c r="BI545" s="135"/>
      <c r="BJ545" s="135"/>
      <c r="BK545" s="135"/>
      <c r="BL545" s="135"/>
      <c r="BM545" s="135"/>
      <c r="BN545" s="135"/>
      <c r="BO545" s="135"/>
      <c r="BP545" s="135"/>
      <c r="BQ545" s="135"/>
      <c r="BR545" s="135"/>
      <c r="BS545" s="135"/>
      <c r="BT545" s="135"/>
      <c r="BU545" s="135"/>
      <c r="BV545" s="135"/>
      <c r="BW545" s="135"/>
      <c r="BX545" s="135"/>
      <c r="BY545" s="135"/>
      <c r="BZ545" s="135"/>
      <c r="CA545" s="135"/>
      <c r="CB545" s="135"/>
      <c r="CC545" s="135"/>
      <c r="CD545" s="135"/>
      <c r="CE545" s="135"/>
      <c r="CF545" s="135"/>
      <c r="CG545" s="135"/>
      <c r="CH545" s="135"/>
      <c r="CI545" s="135"/>
      <c r="CJ545" s="135"/>
      <c r="CK545" s="135"/>
      <c r="CL545" s="135"/>
      <c r="CM545" s="135"/>
      <c r="CN545" s="135"/>
      <c r="CO545" s="135"/>
      <c r="CP545" s="135"/>
      <c r="CQ545" s="135"/>
      <c r="CR545" s="135"/>
      <c r="CU545" s="36"/>
      <c r="CV545" s="36"/>
      <c r="CW545" s="36"/>
      <c r="CX545" s="36"/>
      <c r="CY545" s="36"/>
      <c r="CZ545" s="36"/>
      <c r="DA545" s="36"/>
      <c r="DB545" s="36"/>
      <c r="DC545" s="36"/>
      <c r="DD545" s="36"/>
      <c r="DE545" s="36"/>
      <c r="DF545" s="36"/>
      <c r="DG545" s="36"/>
      <c r="DH545" s="36"/>
      <c r="DI545" s="36"/>
      <c r="DJ545" s="36"/>
      <c r="DK545" s="36"/>
      <c r="DL545" s="36"/>
      <c r="DM545" s="36"/>
      <c r="DN545" s="36"/>
      <c r="DO545" s="36"/>
      <c r="DP545" s="36"/>
      <c r="DQ545" s="36"/>
      <c r="DR545" s="36"/>
      <c r="DS545" s="36"/>
      <c r="DT545" s="36"/>
      <c r="DU545" s="36"/>
      <c r="DV545" s="36"/>
      <c r="DW545" s="36"/>
      <c r="DX545" s="36"/>
      <c r="DY545" s="36"/>
      <c r="DZ545" s="36"/>
      <c r="EA545" s="36"/>
      <c r="EB545" s="36"/>
      <c r="EC545" s="36"/>
      <c r="ED545" s="36"/>
      <c r="EE545" s="36"/>
      <c r="EF545" s="36"/>
      <c r="EG545" s="36"/>
      <c r="EH545" s="36"/>
      <c r="EI545" s="36"/>
      <c r="EJ545" s="36"/>
      <c r="EK545" s="36"/>
      <c r="EL545" s="36"/>
      <c r="EM545" s="36"/>
      <c r="EN545" s="36"/>
    </row>
    <row r="546" spans="1:144">
      <c r="A546" s="36"/>
      <c r="B546" s="36"/>
      <c r="C546" s="144"/>
      <c r="D546" s="144"/>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c r="AA546" s="135"/>
      <c r="AB546" s="135"/>
      <c r="AC546" s="135"/>
      <c r="AD546" s="135"/>
      <c r="AE546" s="135"/>
      <c r="AF546" s="135"/>
      <c r="AG546" s="135"/>
      <c r="AH546" s="135"/>
      <c r="AI546" s="135"/>
      <c r="AJ546" s="135"/>
      <c r="AK546" s="135"/>
      <c r="AL546" s="135"/>
      <c r="AM546" s="135"/>
      <c r="AN546" s="135"/>
      <c r="AO546" s="135"/>
      <c r="AP546" s="135"/>
      <c r="AQ546" s="135"/>
      <c r="AR546" s="135"/>
      <c r="AS546" s="135"/>
      <c r="AT546" s="135"/>
      <c r="AU546" s="135"/>
      <c r="AV546" s="135"/>
      <c r="AW546" s="135"/>
      <c r="AX546" s="135"/>
      <c r="AY546" s="135"/>
      <c r="AZ546" s="135"/>
      <c r="BA546" s="135"/>
      <c r="BB546" s="135"/>
      <c r="BC546" s="135"/>
      <c r="BD546" s="135"/>
      <c r="BE546" s="135"/>
      <c r="BF546" s="135"/>
      <c r="BG546" s="135"/>
      <c r="BH546" s="135"/>
      <c r="BI546" s="135"/>
      <c r="BJ546" s="135"/>
      <c r="BK546" s="135"/>
      <c r="BL546" s="135"/>
      <c r="BM546" s="135"/>
      <c r="BN546" s="135"/>
      <c r="BO546" s="135"/>
      <c r="BP546" s="135"/>
      <c r="BQ546" s="135"/>
      <c r="BR546" s="135"/>
      <c r="BS546" s="135"/>
      <c r="BT546" s="135"/>
      <c r="BU546" s="135"/>
      <c r="BV546" s="135"/>
      <c r="BW546" s="135"/>
      <c r="BX546" s="135"/>
      <c r="BY546" s="135"/>
      <c r="BZ546" s="135"/>
      <c r="CA546" s="135"/>
      <c r="CB546" s="135"/>
      <c r="CC546" s="135"/>
      <c r="CD546" s="135"/>
      <c r="CE546" s="135"/>
      <c r="CF546" s="135"/>
      <c r="CG546" s="135"/>
      <c r="CH546" s="135"/>
      <c r="CI546" s="135"/>
      <c r="CJ546" s="135"/>
      <c r="CK546" s="135"/>
      <c r="CL546" s="135"/>
      <c r="CM546" s="135"/>
      <c r="CN546" s="135"/>
      <c r="CO546" s="135"/>
      <c r="CP546" s="135"/>
      <c r="CQ546" s="135"/>
      <c r="CR546" s="135"/>
      <c r="CU546" s="36"/>
      <c r="CV546" s="36"/>
      <c r="CW546" s="36"/>
      <c r="CX546" s="36"/>
      <c r="CY546" s="36"/>
      <c r="CZ546" s="36"/>
      <c r="DA546" s="36"/>
      <c r="DB546" s="36"/>
      <c r="DC546" s="36"/>
      <c r="DD546" s="36"/>
      <c r="DE546" s="36"/>
      <c r="DF546" s="36"/>
      <c r="DG546" s="36"/>
      <c r="DH546" s="36"/>
      <c r="DI546" s="36"/>
      <c r="DJ546" s="36"/>
      <c r="DK546" s="36"/>
      <c r="DL546" s="36"/>
      <c r="DM546" s="36"/>
      <c r="DN546" s="36"/>
      <c r="DO546" s="36"/>
      <c r="DP546" s="36"/>
      <c r="DQ546" s="36"/>
      <c r="DR546" s="36"/>
      <c r="DS546" s="36"/>
      <c r="DT546" s="36"/>
      <c r="DU546" s="36"/>
      <c r="DV546" s="36"/>
      <c r="DW546" s="36"/>
      <c r="DX546" s="36"/>
      <c r="DY546" s="36"/>
      <c r="DZ546" s="36"/>
      <c r="EA546" s="36"/>
      <c r="EB546" s="36"/>
      <c r="EC546" s="36"/>
      <c r="ED546" s="36"/>
      <c r="EE546" s="36"/>
      <c r="EF546" s="36"/>
      <c r="EG546" s="36"/>
      <c r="EH546" s="36"/>
      <c r="EI546" s="36"/>
      <c r="EJ546" s="36"/>
      <c r="EK546" s="36"/>
      <c r="EL546" s="36"/>
      <c r="EM546" s="36"/>
      <c r="EN546" s="36"/>
    </row>
    <row r="547" spans="1:144">
      <c r="A547" s="36"/>
      <c r="B547" s="36"/>
      <c r="C547" s="144"/>
      <c r="D547" s="144"/>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c r="AA547" s="135"/>
      <c r="AB547" s="135"/>
      <c r="AC547" s="135"/>
      <c r="AD547" s="135"/>
      <c r="AE547" s="135"/>
      <c r="AF547" s="135"/>
      <c r="AG547" s="135"/>
      <c r="AH547" s="135"/>
      <c r="AI547" s="135"/>
      <c r="AJ547" s="135"/>
      <c r="AK547" s="135"/>
      <c r="AL547" s="135"/>
      <c r="AM547" s="135"/>
      <c r="AN547" s="135"/>
      <c r="AO547" s="135"/>
      <c r="AP547" s="135"/>
      <c r="AQ547" s="135"/>
      <c r="AR547" s="135"/>
      <c r="AS547" s="135"/>
      <c r="AT547" s="135"/>
      <c r="AU547" s="135"/>
      <c r="AV547" s="135"/>
      <c r="AW547" s="135"/>
      <c r="AX547" s="135"/>
      <c r="AY547" s="135"/>
      <c r="AZ547" s="135"/>
      <c r="BA547" s="135"/>
      <c r="BB547" s="135"/>
      <c r="BC547" s="135"/>
      <c r="BD547" s="135"/>
      <c r="BE547" s="135"/>
      <c r="BF547" s="135"/>
      <c r="BG547" s="135"/>
      <c r="BH547" s="135"/>
      <c r="BI547" s="135"/>
      <c r="BJ547" s="135"/>
      <c r="BK547" s="135"/>
      <c r="BL547" s="135"/>
      <c r="BM547" s="135"/>
      <c r="BN547" s="135"/>
      <c r="BO547" s="135"/>
      <c r="BP547" s="135"/>
      <c r="BQ547" s="135"/>
      <c r="BR547" s="135"/>
      <c r="BS547" s="135"/>
      <c r="BT547" s="135"/>
      <c r="BU547" s="135"/>
      <c r="BV547" s="135"/>
      <c r="BW547" s="135"/>
      <c r="BX547" s="135"/>
      <c r="BY547" s="135"/>
      <c r="BZ547" s="135"/>
      <c r="CA547" s="135"/>
      <c r="CB547" s="135"/>
      <c r="CC547" s="135"/>
      <c r="CD547" s="135"/>
      <c r="CE547" s="135"/>
      <c r="CF547" s="135"/>
      <c r="CG547" s="135"/>
      <c r="CH547" s="135"/>
      <c r="CI547" s="135"/>
      <c r="CJ547" s="135"/>
      <c r="CK547" s="135"/>
      <c r="CL547" s="135"/>
      <c r="CM547" s="135"/>
      <c r="CN547" s="135"/>
      <c r="CO547" s="135"/>
      <c r="CP547" s="135"/>
      <c r="CQ547" s="135"/>
      <c r="CR547" s="135"/>
      <c r="CU547" s="36"/>
      <c r="CV547" s="36"/>
      <c r="CW547" s="36"/>
      <c r="CX547" s="36"/>
      <c r="CY547" s="36"/>
      <c r="CZ547" s="36"/>
      <c r="DA547" s="36"/>
      <c r="DB547" s="36"/>
      <c r="DC547" s="36"/>
      <c r="DD547" s="36"/>
      <c r="DE547" s="36"/>
      <c r="DF547" s="36"/>
      <c r="DG547" s="36"/>
      <c r="DH547" s="36"/>
      <c r="DI547" s="36"/>
      <c r="DJ547" s="36"/>
      <c r="DK547" s="36"/>
      <c r="DL547" s="36"/>
      <c r="DM547" s="36"/>
      <c r="DN547" s="36"/>
      <c r="DO547" s="36"/>
      <c r="DP547" s="36"/>
      <c r="DQ547" s="36"/>
      <c r="DR547" s="36"/>
      <c r="DS547" s="36"/>
      <c r="DT547" s="36"/>
      <c r="DU547" s="36"/>
      <c r="DV547" s="36"/>
      <c r="DW547" s="36"/>
      <c r="DX547" s="36"/>
      <c r="DY547" s="36"/>
      <c r="DZ547" s="36"/>
      <c r="EA547" s="36"/>
      <c r="EB547" s="36"/>
      <c r="EC547" s="36"/>
      <c r="ED547" s="36"/>
      <c r="EE547" s="36"/>
      <c r="EF547" s="36"/>
      <c r="EG547" s="36"/>
      <c r="EH547" s="36"/>
      <c r="EI547" s="36"/>
      <c r="EJ547" s="36"/>
      <c r="EK547" s="36"/>
      <c r="EL547" s="36"/>
      <c r="EM547" s="36"/>
      <c r="EN547" s="36"/>
    </row>
    <row r="548" spans="1:144">
      <c r="A548" s="36"/>
      <c r="B548" s="36"/>
      <c r="C548" s="144"/>
      <c r="D548" s="144"/>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c r="AU548" s="135"/>
      <c r="AV548" s="135"/>
      <c r="AW548" s="135"/>
      <c r="AX548" s="135"/>
      <c r="AY548" s="135"/>
      <c r="AZ548" s="135"/>
      <c r="BA548" s="135"/>
      <c r="BB548" s="135"/>
      <c r="BC548" s="135"/>
      <c r="BD548" s="135"/>
      <c r="BE548" s="135"/>
      <c r="BF548" s="135"/>
      <c r="BG548" s="135"/>
      <c r="BH548" s="135"/>
      <c r="BI548" s="135"/>
      <c r="BJ548" s="135"/>
      <c r="BK548" s="135"/>
      <c r="BL548" s="135"/>
      <c r="BM548" s="135"/>
      <c r="BN548" s="135"/>
      <c r="BO548" s="135"/>
      <c r="BP548" s="135"/>
      <c r="BQ548" s="135"/>
      <c r="BR548" s="135"/>
      <c r="BS548" s="135"/>
      <c r="BT548" s="135"/>
      <c r="BU548" s="135"/>
      <c r="BV548" s="135"/>
      <c r="BW548" s="135"/>
      <c r="BX548" s="135"/>
      <c r="BY548" s="135"/>
      <c r="BZ548" s="135"/>
      <c r="CA548" s="135"/>
      <c r="CB548" s="135"/>
      <c r="CC548" s="135"/>
      <c r="CD548" s="135"/>
      <c r="CE548" s="135"/>
      <c r="CF548" s="135"/>
      <c r="CG548" s="135"/>
      <c r="CH548" s="135"/>
      <c r="CI548" s="135"/>
      <c r="CJ548" s="135"/>
      <c r="CK548" s="135"/>
      <c r="CL548" s="135"/>
      <c r="CM548" s="135"/>
      <c r="CN548" s="135"/>
      <c r="CO548" s="135"/>
      <c r="CP548" s="135"/>
      <c r="CQ548" s="135"/>
      <c r="CR548" s="135"/>
      <c r="CU548" s="36"/>
      <c r="CV548" s="36"/>
      <c r="CW548" s="36"/>
      <c r="CX548" s="36"/>
      <c r="CY548" s="36"/>
      <c r="CZ548" s="36"/>
      <c r="DA548" s="36"/>
      <c r="DB548" s="36"/>
      <c r="DC548" s="36"/>
      <c r="DD548" s="36"/>
      <c r="DE548" s="36"/>
      <c r="DF548" s="36"/>
      <c r="DG548" s="36"/>
      <c r="DH548" s="36"/>
      <c r="DI548" s="36"/>
      <c r="DJ548" s="36"/>
      <c r="DK548" s="36"/>
      <c r="DL548" s="36"/>
      <c r="DM548" s="36"/>
      <c r="DN548" s="36"/>
      <c r="DO548" s="36"/>
      <c r="DP548" s="36"/>
      <c r="DQ548" s="36"/>
      <c r="DR548" s="36"/>
      <c r="DS548" s="36"/>
      <c r="DT548" s="36"/>
      <c r="DU548" s="36"/>
      <c r="DV548" s="36"/>
      <c r="DW548" s="36"/>
      <c r="DX548" s="36"/>
      <c r="DY548" s="36"/>
      <c r="DZ548" s="36"/>
      <c r="EA548" s="36"/>
      <c r="EB548" s="36"/>
      <c r="EC548" s="36"/>
      <c r="ED548" s="36"/>
      <c r="EE548" s="36"/>
      <c r="EF548" s="36"/>
      <c r="EG548" s="36"/>
      <c r="EH548" s="36"/>
      <c r="EI548" s="36"/>
      <c r="EJ548" s="36"/>
      <c r="EK548" s="36"/>
      <c r="EL548" s="36"/>
      <c r="EM548" s="36"/>
      <c r="EN548" s="36"/>
    </row>
    <row r="549" spans="1:144">
      <c r="A549" s="36"/>
      <c r="B549" s="36"/>
      <c r="C549" s="144"/>
      <c r="D549" s="144"/>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c r="AA549" s="135"/>
      <c r="AB549" s="135"/>
      <c r="AC549" s="135"/>
      <c r="AD549" s="135"/>
      <c r="AE549" s="135"/>
      <c r="AF549" s="135"/>
      <c r="AG549" s="135"/>
      <c r="AH549" s="135"/>
      <c r="AI549" s="135"/>
      <c r="AJ549" s="135"/>
      <c r="AK549" s="135"/>
      <c r="AL549" s="135"/>
      <c r="AM549" s="135"/>
      <c r="AN549" s="135"/>
      <c r="AO549" s="135"/>
      <c r="AP549" s="135"/>
      <c r="AQ549" s="135"/>
      <c r="AR549" s="135"/>
      <c r="AS549" s="135"/>
      <c r="AT549" s="135"/>
      <c r="AU549" s="135"/>
      <c r="AV549" s="135"/>
      <c r="AW549" s="135"/>
      <c r="AX549" s="135"/>
      <c r="AY549" s="135"/>
      <c r="AZ549" s="135"/>
      <c r="BA549" s="135"/>
      <c r="BB549" s="135"/>
      <c r="BC549" s="135"/>
      <c r="BD549" s="135"/>
      <c r="BE549" s="135"/>
      <c r="BF549" s="135"/>
      <c r="BG549" s="135"/>
      <c r="BH549" s="135"/>
      <c r="BI549" s="135"/>
      <c r="BJ549" s="135"/>
      <c r="BK549" s="135"/>
      <c r="BL549" s="135"/>
      <c r="BM549" s="135"/>
      <c r="BN549" s="135"/>
      <c r="BO549" s="135"/>
      <c r="BP549" s="135"/>
      <c r="BQ549" s="135"/>
      <c r="BR549" s="135"/>
      <c r="BS549" s="135"/>
      <c r="BT549" s="135"/>
      <c r="BU549" s="135"/>
      <c r="BV549" s="135"/>
      <c r="BW549" s="135"/>
      <c r="BX549" s="135"/>
      <c r="BY549" s="135"/>
      <c r="BZ549" s="135"/>
      <c r="CA549" s="135"/>
      <c r="CB549" s="135"/>
      <c r="CC549" s="135"/>
      <c r="CD549" s="135"/>
      <c r="CE549" s="135"/>
      <c r="CF549" s="135"/>
      <c r="CG549" s="135"/>
      <c r="CH549" s="135"/>
      <c r="CI549" s="135"/>
      <c r="CJ549" s="135"/>
      <c r="CK549" s="135"/>
      <c r="CL549" s="135"/>
      <c r="CM549" s="135"/>
      <c r="CN549" s="135"/>
      <c r="CO549" s="135"/>
      <c r="CP549" s="135"/>
      <c r="CQ549" s="135"/>
      <c r="CR549" s="135"/>
      <c r="CU549" s="36"/>
      <c r="CV549" s="36"/>
      <c r="CW549" s="36"/>
      <c r="CX549" s="36"/>
      <c r="CY549" s="36"/>
      <c r="CZ549" s="36"/>
      <c r="DA549" s="36"/>
      <c r="DB549" s="36"/>
      <c r="DC549" s="36"/>
      <c r="DD549" s="36"/>
      <c r="DE549" s="36"/>
      <c r="DF549" s="36"/>
      <c r="DG549" s="36"/>
      <c r="DH549" s="36"/>
      <c r="DI549" s="36"/>
      <c r="DJ549" s="36"/>
      <c r="DK549" s="36"/>
      <c r="DL549" s="36"/>
      <c r="DM549" s="36"/>
      <c r="DN549" s="36"/>
      <c r="DO549" s="36"/>
      <c r="DP549" s="36"/>
      <c r="DQ549" s="36"/>
      <c r="DR549" s="36"/>
      <c r="DS549" s="36"/>
      <c r="DT549" s="36"/>
      <c r="DU549" s="36"/>
      <c r="DV549" s="36"/>
      <c r="DW549" s="36"/>
      <c r="DX549" s="36"/>
      <c r="DY549" s="36"/>
      <c r="DZ549" s="36"/>
      <c r="EA549" s="36"/>
      <c r="EB549" s="36"/>
      <c r="EC549" s="36"/>
      <c r="ED549" s="36"/>
      <c r="EE549" s="36"/>
      <c r="EF549" s="36"/>
      <c r="EG549" s="36"/>
      <c r="EH549" s="36"/>
      <c r="EI549" s="36"/>
      <c r="EJ549" s="36"/>
      <c r="EK549" s="36"/>
      <c r="EL549" s="36"/>
      <c r="EM549" s="36"/>
      <c r="EN549" s="36"/>
    </row>
    <row r="550" spans="1:144">
      <c r="A550" s="36"/>
      <c r="B550" s="36"/>
      <c r="C550" s="144"/>
      <c r="D550" s="144"/>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c r="AA550" s="135"/>
      <c r="AB550" s="135"/>
      <c r="AC550" s="135"/>
      <c r="AD550" s="135"/>
      <c r="AE550" s="135"/>
      <c r="AF550" s="135"/>
      <c r="AG550" s="135"/>
      <c r="AH550" s="135"/>
      <c r="AI550" s="135"/>
      <c r="AJ550" s="135"/>
      <c r="AK550" s="135"/>
      <c r="AL550" s="135"/>
      <c r="AM550" s="135"/>
      <c r="AN550" s="135"/>
      <c r="AO550" s="135"/>
      <c r="AP550" s="135"/>
      <c r="AQ550" s="135"/>
      <c r="AR550" s="135"/>
      <c r="AS550" s="135"/>
      <c r="AT550" s="135"/>
      <c r="AU550" s="135"/>
      <c r="AV550" s="135"/>
      <c r="AW550" s="135"/>
      <c r="AX550" s="135"/>
      <c r="AY550" s="135"/>
      <c r="AZ550" s="135"/>
      <c r="BA550" s="135"/>
      <c r="BB550" s="135"/>
      <c r="BC550" s="135"/>
      <c r="BD550" s="135"/>
      <c r="BE550" s="135"/>
      <c r="BF550" s="135"/>
      <c r="BG550" s="135"/>
      <c r="BH550" s="135"/>
      <c r="BI550" s="135"/>
      <c r="BJ550" s="135"/>
      <c r="BK550" s="135"/>
      <c r="BL550" s="135"/>
      <c r="BM550" s="135"/>
      <c r="BN550" s="135"/>
      <c r="BO550" s="135"/>
      <c r="BP550" s="135"/>
      <c r="BQ550" s="135"/>
      <c r="BR550" s="135"/>
      <c r="BS550" s="135"/>
      <c r="BT550" s="135"/>
      <c r="BU550" s="135"/>
      <c r="BV550" s="135"/>
      <c r="BW550" s="135"/>
      <c r="BX550" s="135"/>
      <c r="BY550" s="135"/>
      <c r="BZ550" s="135"/>
      <c r="CA550" s="135"/>
      <c r="CB550" s="135"/>
      <c r="CC550" s="135"/>
      <c r="CD550" s="135"/>
      <c r="CE550" s="135"/>
      <c r="CF550" s="135"/>
      <c r="CG550" s="135"/>
      <c r="CH550" s="135"/>
      <c r="CI550" s="135"/>
      <c r="CJ550" s="135"/>
      <c r="CK550" s="135"/>
      <c r="CL550" s="135"/>
      <c r="CM550" s="135"/>
      <c r="CN550" s="135"/>
      <c r="CO550" s="135"/>
      <c r="CP550" s="135"/>
      <c r="CQ550" s="135"/>
      <c r="CR550" s="135"/>
      <c r="CU550" s="36"/>
      <c r="CV550" s="36"/>
      <c r="CW550" s="36"/>
      <c r="CX550" s="36"/>
      <c r="CY550" s="36"/>
      <c r="CZ550" s="36"/>
      <c r="DA550" s="36"/>
      <c r="DB550" s="36"/>
      <c r="DC550" s="36"/>
      <c r="DD550" s="36"/>
      <c r="DE550" s="36"/>
      <c r="DF550" s="36"/>
      <c r="DG550" s="36"/>
      <c r="DH550" s="36"/>
      <c r="DI550" s="36"/>
      <c r="DJ550" s="36"/>
      <c r="DK550" s="36"/>
      <c r="DL550" s="36"/>
      <c r="DM550" s="36"/>
      <c r="DN550" s="36"/>
      <c r="DO550" s="36"/>
      <c r="DP550" s="36"/>
      <c r="DQ550" s="36"/>
      <c r="DR550" s="36"/>
      <c r="DS550" s="36"/>
      <c r="DT550" s="36"/>
      <c r="DU550" s="36"/>
      <c r="DV550" s="36"/>
      <c r="DW550" s="36"/>
      <c r="DX550" s="36"/>
      <c r="DY550" s="36"/>
      <c r="DZ550" s="36"/>
      <c r="EA550" s="36"/>
      <c r="EB550" s="36"/>
      <c r="EC550" s="36"/>
      <c r="ED550" s="36"/>
      <c r="EE550" s="36"/>
      <c r="EF550" s="36"/>
      <c r="EG550" s="36"/>
      <c r="EH550" s="36"/>
      <c r="EI550" s="36"/>
      <c r="EJ550" s="36"/>
      <c r="EK550" s="36"/>
      <c r="EL550" s="36"/>
      <c r="EM550" s="36"/>
      <c r="EN550" s="36"/>
    </row>
    <row r="551" spans="1:144">
      <c r="A551" s="36"/>
      <c r="B551" s="36"/>
      <c r="C551" s="144"/>
      <c r="D551" s="144"/>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c r="AA551" s="135"/>
      <c r="AB551" s="135"/>
      <c r="AC551" s="135"/>
      <c r="AD551" s="135"/>
      <c r="AE551" s="135"/>
      <c r="AF551" s="135"/>
      <c r="AG551" s="135"/>
      <c r="AH551" s="135"/>
      <c r="AI551" s="135"/>
      <c r="AJ551" s="135"/>
      <c r="AK551" s="135"/>
      <c r="AL551" s="135"/>
      <c r="AM551" s="135"/>
      <c r="AN551" s="135"/>
      <c r="AO551" s="135"/>
      <c r="AP551" s="135"/>
      <c r="AQ551" s="135"/>
      <c r="AR551" s="135"/>
      <c r="AS551" s="135"/>
      <c r="AT551" s="135"/>
      <c r="AU551" s="135"/>
      <c r="AV551" s="135"/>
      <c r="AW551" s="135"/>
      <c r="AX551" s="135"/>
      <c r="AY551" s="135"/>
      <c r="AZ551" s="135"/>
      <c r="BA551" s="135"/>
      <c r="BB551" s="135"/>
      <c r="BC551" s="135"/>
      <c r="BD551" s="135"/>
      <c r="BE551" s="135"/>
      <c r="BF551" s="135"/>
      <c r="BG551" s="135"/>
      <c r="BH551" s="135"/>
      <c r="BI551" s="135"/>
      <c r="BJ551" s="135"/>
      <c r="BK551" s="135"/>
      <c r="BL551" s="135"/>
      <c r="BM551" s="135"/>
      <c r="BN551" s="135"/>
      <c r="BO551" s="135"/>
      <c r="BP551" s="135"/>
      <c r="BQ551" s="135"/>
      <c r="BR551" s="135"/>
      <c r="BS551" s="135"/>
      <c r="BT551" s="135"/>
      <c r="BU551" s="135"/>
      <c r="BV551" s="135"/>
      <c r="BW551" s="135"/>
      <c r="BX551" s="135"/>
      <c r="BY551" s="135"/>
      <c r="BZ551" s="135"/>
      <c r="CA551" s="135"/>
      <c r="CB551" s="135"/>
      <c r="CC551" s="135"/>
      <c r="CD551" s="135"/>
      <c r="CE551" s="135"/>
      <c r="CF551" s="135"/>
      <c r="CG551" s="135"/>
      <c r="CH551" s="135"/>
      <c r="CI551" s="135"/>
      <c r="CJ551" s="135"/>
      <c r="CK551" s="135"/>
      <c r="CL551" s="135"/>
      <c r="CM551" s="135"/>
      <c r="CN551" s="135"/>
      <c r="CO551" s="135"/>
      <c r="CP551" s="135"/>
      <c r="CQ551" s="135"/>
      <c r="CR551" s="135"/>
      <c r="CU551" s="36"/>
      <c r="CV551" s="36"/>
      <c r="CW551" s="36"/>
      <c r="CX551" s="36"/>
      <c r="CY551" s="36"/>
      <c r="CZ551" s="36"/>
      <c r="DA551" s="36"/>
      <c r="DB551" s="36"/>
      <c r="DC551" s="36"/>
      <c r="DD551" s="36"/>
      <c r="DE551" s="36"/>
      <c r="DF551" s="36"/>
      <c r="DG551" s="36"/>
      <c r="DH551" s="36"/>
      <c r="DI551" s="36"/>
      <c r="DJ551" s="36"/>
      <c r="DK551" s="36"/>
      <c r="DL551" s="36"/>
      <c r="DM551" s="36"/>
      <c r="DN551" s="36"/>
      <c r="DO551" s="36"/>
      <c r="DP551" s="36"/>
      <c r="DQ551" s="36"/>
      <c r="DR551" s="36"/>
      <c r="DS551" s="36"/>
      <c r="DT551" s="36"/>
      <c r="DU551" s="36"/>
      <c r="DV551" s="36"/>
      <c r="DW551" s="36"/>
      <c r="DX551" s="36"/>
      <c r="DY551" s="36"/>
      <c r="DZ551" s="36"/>
      <c r="EA551" s="36"/>
      <c r="EB551" s="36"/>
      <c r="EC551" s="36"/>
      <c r="ED551" s="36"/>
      <c r="EE551" s="36"/>
      <c r="EF551" s="36"/>
      <c r="EG551" s="36"/>
      <c r="EH551" s="36"/>
      <c r="EI551" s="36"/>
      <c r="EJ551" s="36"/>
      <c r="EK551" s="36"/>
      <c r="EL551" s="36"/>
      <c r="EM551" s="36"/>
      <c r="EN551" s="36"/>
    </row>
    <row r="552" spans="1:144">
      <c r="A552" s="36"/>
      <c r="B552" s="36"/>
      <c r="C552" s="144"/>
      <c r="D552" s="144"/>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c r="AA552" s="135"/>
      <c r="AB552" s="135"/>
      <c r="AC552" s="135"/>
      <c r="AD552" s="135"/>
      <c r="AE552" s="135"/>
      <c r="AF552" s="135"/>
      <c r="AG552" s="135"/>
      <c r="AH552" s="135"/>
      <c r="AI552" s="135"/>
      <c r="AJ552" s="135"/>
      <c r="AK552" s="135"/>
      <c r="AL552" s="135"/>
      <c r="AM552" s="135"/>
      <c r="AN552" s="135"/>
      <c r="AO552" s="135"/>
      <c r="AP552" s="135"/>
      <c r="AQ552" s="135"/>
      <c r="AR552" s="135"/>
      <c r="AS552" s="135"/>
      <c r="AT552" s="135"/>
      <c r="AU552" s="135"/>
      <c r="AV552" s="135"/>
      <c r="AW552" s="135"/>
      <c r="AX552" s="135"/>
      <c r="AY552" s="135"/>
      <c r="AZ552" s="135"/>
      <c r="BA552" s="135"/>
      <c r="BB552" s="135"/>
      <c r="BC552" s="135"/>
      <c r="BD552" s="135"/>
      <c r="BE552" s="135"/>
      <c r="BF552" s="135"/>
      <c r="BG552" s="135"/>
      <c r="BH552" s="135"/>
      <c r="BI552" s="135"/>
      <c r="BJ552" s="135"/>
      <c r="BK552" s="135"/>
      <c r="BL552" s="135"/>
      <c r="BM552" s="135"/>
      <c r="BN552" s="135"/>
      <c r="BO552" s="135"/>
      <c r="BP552" s="135"/>
      <c r="BQ552" s="135"/>
      <c r="BR552" s="135"/>
      <c r="BS552" s="135"/>
      <c r="BT552" s="135"/>
      <c r="BU552" s="135"/>
      <c r="BV552" s="135"/>
      <c r="BW552" s="135"/>
      <c r="BX552" s="135"/>
      <c r="BY552" s="135"/>
      <c r="BZ552" s="135"/>
      <c r="CA552" s="135"/>
      <c r="CB552" s="135"/>
      <c r="CC552" s="135"/>
      <c r="CD552" s="135"/>
      <c r="CE552" s="135"/>
      <c r="CF552" s="135"/>
      <c r="CG552" s="135"/>
      <c r="CH552" s="135"/>
      <c r="CI552" s="135"/>
      <c r="CJ552" s="135"/>
      <c r="CK552" s="135"/>
      <c r="CL552" s="135"/>
      <c r="CM552" s="135"/>
      <c r="CN552" s="135"/>
      <c r="CO552" s="135"/>
      <c r="CP552" s="135"/>
      <c r="CQ552" s="135"/>
      <c r="CR552" s="135"/>
      <c r="CU552" s="36"/>
      <c r="CV552" s="36"/>
      <c r="CW552" s="36"/>
      <c r="CX552" s="36"/>
      <c r="CY552" s="36"/>
      <c r="CZ552" s="36"/>
      <c r="DA552" s="36"/>
      <c r="DB552" s="36"/>
      <c r="DC552" s="36"/>
      <c r="DD552" s="36"/>
      <c r="DE552" s="36"/>
      <c r="DF552" s="36"/>
      <c r="DG552" s="36"/>
      <c r="DH552" s="36"/>
      <c r="DI552" s="36"/>
      <c r="DJ552" s="36"/>
      <c r="DK552" s="36"/>
      <c r="DL552" s="36"/>
      <c r="DM552" s="36"/>
      <c r="DN552" s="36"/>
      <c r="DO552" s="36"/>
      <c r="DP552" s="36"/>
      <c r="DQ552" s="36"/>
      <c r="DR552" s="36"/>
      <c r="DS552" s="36"/>
      <c r="DT552" s="36"/>
      <c r="DU552" s="36"/>
      <c r="DV552" s="36"/>
      <c r="DW552" s="36"/>
      <c r="DX552" s="36"/>
      <c r="DY552" s="36"/>
      <c r="DZ552" s="36"/>
      <c r="EA552" s="36"/>
      <c r="EB552" s="36"/>
      <c r="EC552" s="36"/>
      <c r="ED552" s="36"/>
      <c r="EE552" s="36"/>
      <c r="EF552" s="36"/>
      <c r="EG552" s="36"/>
      <c r="EH552" s="36"/>
      <c r="EI552" s="36"/>
      <c r="EJ552" s="36"/>
      <c r="EK552" s="36"/>
      <c r="EL552" s="36"/>
      <c r="EM552" s="36"/>
      <c r="EN552" s="36"/>
    </row>
    <row r="553" spans="1:144">
      <c r="A553" s="36"/>
      <c r="B553" s="36"/>
      <c r="C553" s="144"/>
      <c r="D553" s="144"/>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c r="AA553" s="135"/>
      <c r="AB553" s="135"/>
      <c r="AC553" s="135"/>
      <c r="AD553" s="135"/>
      <c r="AE553" s="135"/>
      <c r="AF553" s="135"/>
      <c r="AG553" s="135"/>
      <c r="AH553" s="135"/>
      <c r="AI553" s="135"/>
      <c r="AJ553" s="135"/>
      <c r="AK553" s="135"/>
      <c r="AL553" s="135"/>
      <c r="AM553" s="135"/>
      <c r="AN553" s="135"/>
      <c r="AO553" s="135"/>
      <c r="AP553" s="135"/>
      <c r="AQ553" s="135"/>
      <c r="AR553" s="135"/>
      <c r="AS553" s="135"/>
      <c r="AT553" s="135"/>
      <c r="AU553" s="135"/>
      <c r="AV553" s="135"/>
      <c r="AW553" s="135"/>
      <c r="AX553" s="135"/>
      <c r="AY553" s="135"/>
      <c r="AZ553" s="135"/>
      <c r="BA553" s="135"/>
      <c r="BB553" s="135"/>
      <c r="BC553" s="135"/>
      <c r="BD553" s="135"/>
      <c r="BE553" s="135"/>
      <c r="BF553" s="135"/>
      <c r="BG553" s="135"/>
      <c r="BH553" s="135"/>
      <c r="BI553" s="135"/>
      <c r="BJ553" s="135"/>
      <c r="BK553" s="135"/>
      <c r="BL553" s="135"/>
      <c r="BM553" s="135"/>
      <c r="BN553" s="135"/>
      <c r="BO553" s="135"/>
      <c r="BP553" s="135"/>
      <c r="BQ553" s="135"/>
      <c r="BR553" s="135"/>
      <c r="BS553" s="135"/>
      <c r="BT553" s="135"/>
      <c r="BU553" s="135"/>
      <c r="BV553" s="135"/>
      <c r="BW553" s="135"/>
      <c r="BX553" s="135"/>
      <c r="BY553" s="135"/>
      <c r="BZ553" s="135"/>
      <c r="CA553" s="135"/>
      <c r="CB553" s="135"/>
      <c r="CC553" s="135"/>
      <c r="CD553" s="135"/>
      <c r="CE553" s="135"/>
      <c r="CF553" s="135"/>
      <c r="CG553" s="135"/>
      <c r="CH553" s="135"/>
      <c r="CI553" s="135"/>
      <c r="CJ553" s="135"/>
      <c r="CK553" s="135"/>
      <c r="CL553" s="135"/>
      <c r="CM553" s="135"/>
      <c r="CN553" s="135"/>
      <c r="CO553" s="135"/>
      <c r="CP553" s="135"/>
      <c r="CQ553" s="135"/>
      <c r="CR553" s="135"/>
      <c r="CU553" s="36"/>
      <c r="CV553" s="36"/>
      <c r="CW553" s="36"/>
      <c r="CX553" s="36"/>
      <c r="CY553" s="36"/>
      <c r="CZ553" s="36"/>
      <c r="DA553" s="36"/>
      <c r="DB553" s="36"/>
      <c r="DC553" s="36"/>
      <c r="DD553" s="36"/>
      <c r="DE553" s="36"/>
      <c r="DF553" s="36"/>
      <c r="DG553" s="36"/>
      <c r="DH553" s="36"/>
      <c r="DI553" s="36"/>
      <c r="DJ553" s="36"/>
      <c r="DK553" s="36"/>
      <c r="DL553" s="36"/>
      <c r="DM553" s="36"/>
      <c r="DN553" s="36"/>
      <c r="DO553" s="36"/>
      <c r="DP553" s="36"/>
      <c r="DQ553" s="36"/>
      <c r="DR553" s="36"/>
      <c r="DS553" s="36"/>
      <c r="DT553" s="36"/>
      <c r="DU553" s="36"/>
      <c r="DV553" s="36"/>
      <c r="DW553" s="36"/>
      <c r="DX553" s="36"/>
      <c r="DY553" s="36"/>
      <c r="DZ553" s="36"/>
      <c r="EA553" s="36"/>
      <c r="EB553" s="36"/>
      <c r="EC553" s="36"/>
      <c r="ED553" s="36"/>
      <c r="EE553" s="36"/>
      <c r="EF553" s="36"/>
      <c r="EG553" s="36"/>
      <c r="EH553" s="36"/>
      <c r="EI553" s="36"/>
      <c r="EJ553" s="36"/>
      <c r="EK553" s="36"/>
      <c r="EL553" s="36"/>
      <c r="EM553" s="36"/>
      <c r="EN553" s="36"/>
    </row>
    <row r="554" spans="1:144">
      <c r="A554" s="36"/>
      <c r="B554" s="36"/>
      <c r="C554" s="144"/>
      <c r="D554" s="144"/>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c r="AU554" s="135"/>
      <c r="AV554" s="135"/>
      <c r="AW554" s="135"/>
      <c r="AX554" s="135"/>
      <c r="AY554" s="135"/>
      <c r="AZ554" s="135"/>
      <c r="BA554" s="135"/>
      <c r="BB554" s="135"/>
      <c r="BC554" s="135"/>
      <c r="BD554" s="135"/>
      <c r="BE554" s="135"/>
      <c r="BF554" s="135"/>
      <c r="BG554" s="135"/>
      <c r="BH554" s="135"/>
      <c r="BI554" s="135"/>
      <c r="BJ554" s="135"/>
      <c r="BK554" s="135"/>
      <c r="BL554" s="135"/>
      <c r="BM554" s="135"/>
      <c r="BN554" s="135"/>
      <c r="BO554" s="135"/>
      <c r="BP554" s="135"/>
      <c r="BQ554" s="135"/>
      <c r="BR554" s="135"/>
      <c r="BS554" s="135"/>
      <c r="BT554" s="135"/>
      <c r="BU554" s="135"/>
      <c r="BV554" s="135"/>
      <c r="BW554" s="135"/>
      <c r="BX554" s="135"/>
      <c r="BY554" s="135"/>
      <c r="BZ554" s="135"/>
      <c r="CA554" s="135"/>
      <c r="CB554" s="135"/>
      <c r="CC554" s="135"/>
      <c r="CD554" s="135"/>
      <c r="CE554" s="135"/>
      <c r="CF554" s="135"/>
      <c r="CG554" s="135"/>
      <c r="CH554" s="135"/>
      <c r="CI554" s="135"/>
      <c r="CJ554" s="135"/>
      <c r="CK554" s="135"/>
      <c r="CL554" s="135"/>
      <c r="CM554" s="135"/>
      <c r="CN554" s="135"/>
      <c r="CO554" s="135"/>
      <c r="CP554" s="135"/>
      <c r="CQ554" s="135"/>
      <c r="CR554" s="135"/>
      <c r="CU554" s="36"/>
      <c r="CV554" s="36"/>
      <c r="CW554" s="36"/>
      <c r="CX554" s="36"/>
      <c r="CY554" s="36"/>
      <c r="CZ554" s="36"/>
      <c r="DA554" s="36"/>
      <c r="DB554" s="36"/>
      <c r="DC554" s="36"/>
      <c r="DD554" s="36"/>
      <c r="DE554" s="36"/>
      <c r="DF554" s="36"/>
      <c r="DG554" s="36"/>
      <c r="DH554" s="36"/>
      <c r="DI554" s="36"/>
      <c r="DJ554" s="36"/>
      <c r="DK554" s="36"/>
      <c r="DL554" s="36"/>
      <c r="DM554" s="36"/>
      <c r="DN554" s="36"/>
      <c r="DO554" s="36"/>
      <c r="DP554" s="36"/>
      <c r="DQ554" s="36"/>
      <c r="DR554" s="36"/>
      <c r="DS554" s="36"/>
      <c r="DT554" s="36"/>
      <c r="DU554" s="36"/>
      <c r="DV554" s="36"/>
      <c r="DW554" s="36"/>
      <c r="DX554" s="36"/>
      <c r="DY554" s="36"/>
      <c r="DZ554" s="36"/>
      <c r="EA554" s="36"/>
      <c r="EB554" s="36"/>
      <c r="EC554" s="36"/>
      <c r="ED554" s="36"/>
      <c r="EE554" s="36"/>
      <c r="EF554" s="36"/>
      <c r="EG554" s="36"/>
      <c r="EH554" s="36"/>
      <c r="EI554" s="36"/>
      <c r="EJ554" s="36"/>
      <c r="EK554" s="36"/>
      <c r="EL554" s="36"/>
      <c r="EM554" s="36"/>
      <c r="EN554" s="36"/>
    </row>
    <row r="555" spans="1:144">
      <c r="A555" s="36"/>
      <c r="B555" s="36"/>
      <c r="C555" s="144"/>
      <c r="D555" s="144"/>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c r="AA555" s="135"/>
      <c r="AB555" s="135"/>
      <c r="AC555" s="135"/>
      <c r="AD555" s="135"/>
      <c r="AE555" s="135"/>
      <c r="AF555" s="135"/>
      <c r="AG555" s="135"/>
      <c r="AH555" s="135"/>
      <c r="AI555" s="135"/>
      <c r="AJ555" s="135"/>
      <c r="AK555" s="135"/>
      <c r="AL555" s="135"/>
      <c r="AM555" s="135"/>
      <c r="AN555" s="135"/>
      <c r="AO555" s="135"/>
      <c r="AP555" s="135"/>
      <c r="AQ555" s="135"/>
      <c r="AR555" s="135"/>
      <c r="AS555" s="135"/>
      <c r="AT555" s="135"/>
      <c r="AU555" s="135"/>
      <c r="AV555" s="135"/>
      <c r="AW555" s="135"/>
      <c r="AX555" s="135"/>
      <c r="AY555" s="135"/>
      <c r="AZ555" s="135"/>
      <c r="BA555" s="135"/>
      <c r="BB555" s="135"/>
      <c r="BC555" s="135"/>
      <c r="BD555" s="135"/>
      <c r="BE555" s="135"/>
      <c r="BF555" s="135"/>
      <c r="BG555" s="135"/>
      <c r="BH555" s="135"/>
      <c r="BI555" s="135"/>
      <c r="BJ555" s="135"/>
      <c r="BK555" s="135"/>
      <c r="BL555" s="135"/>
      <c r="BM555" s="135"/>
      <c r="BN555" s="135"/>
      <c r="BO555" s="135"/>
      <c r="BP555" s="135"/>
      <c r="BQ555" s="135"/>
      <c r="BR555" s="135"/>
      <c r="BS555" s="135"/>
      <c r="BT555" s="135"/>
      <c r="BU555" s="135"/>
      <c r="BV555" s="135"/>
      <c r="BW555" s="135"/>
      <c r="BX555" s="135"/>
      <c r="BY555" s="135"/>
      <c r="BZ555" s="135"/>
      <c r="CA555" s="135"/>
      <c r="CB555" s="135"/>
      <c r="CC555" s="135"/>
      <c r="CD555" s="135"/>
      <c r="CE555" s="135"/>
      <c r="CF555" s="135"/>
      <c r="CG555" s="135"/>
      <c r="CH555" s="135"/>
      <c r="CI555" s="135"/>
      <c r="CJ555" s="135"/>
      <c r="CK555" s="135"/>
      <c r="CL555" s="135"/>
      <c r="CM555" s="135"/>
      <c r="CN555" s="135"/>
      <c r="CO555" s="135"/>
      <c r="CP555" s="135"/>
      <c r="CQ555" s="135"/>
      <c r="CR555" s="135"/>
      <c r="CU555" s="36"/>
      <c r="CV555" s="36"/>
      <c r="CW555" s="36"/>
      <c r="CX555" s="36"/>
      <c r="CY555" s="36"/>
      <c r="CZ555" s="36"/>
      <c r="DA555" s="36"/>
      <c r="DB555" s="36"/>
      <c r="DC555" s="36"/>
      <c r="DD555" s="36"/>
      <c r="DE555" s="36"/>
      <c r="DF555" s="36"/>
      <c r="DG555" s="36"/>
      <c r="DH555" s="36"/>
      <c r="DI555" s="36"/>
      <c r="DJ555" s="36"/>
      <c r="DK555" s="36"/>
      <c r="DL555" s="36"/>
      <c r="DM555" s="36"/>
      <c r="DN555" s="36"/>
      <c r="DO555" s="36"/>
      <c r="DP555" s="36"/>
      <c r="DQ555" s="36"/>
      <c r="DR555" s="36"/>
      <c r="DS555" s="36"/>
      <c r="DT555" s="36"/>
      <c r="DU555" s="36"/>
      <c r="DV555" s="36"/>
      <c r="DW555" s="36"/>
      <c r="DX555" s="36"/>
      <c r="DY555" s="36"/>
      <c r="DZ555" s="36"/>
      <c r="EA555" s="36"/>
      <c r="EB555" s="36"/>
      <c r="EC555" s="36"/>
      <c r="ED555" s="36"/>
      <c r="EE555" s="36"/>
      <c r="EF555" s="36"/>
      <c r="EG555" s="36"/>
      <c r="EH555" s="36"/>
      <c r="EI555" s="36"/>
      <c r="EJ555" s="36"/>
      <c r="EK555" s="36"/>
      <c r="EL555" s="36"/>
      <c r="EM555" s="36"/>
      <c r="EN555" s="36"/>
    </row>
    <row r="556" spans="1:144">
      <c r="A556" s="36"/>
      <c r="B556" s="36"/>
      <c r="C556" s="144"/>
      <c r="D556" s="144"/>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c r="AA556" s="135"/>
      <c r="AB556" s="135"/>
      <c r="AC556" s="135"/>
      <c r="AD556" s="135"/>
      <c r="AE556" s="135"/>
      <c r="AF556" s="135"/>
      <c r="AG556" s="135"/>
      <c r="AH556" s="135"/>
      <c r="AI556" s="135"/>
      <c r="AJ556" s="135"/>
      <c r="AK556" s="135"/>
      <c r="AL556" s="135"/>
      <c r="AM556" s="135"/>
      <c r="AN556" s="135"/>
      <c r="AO556" s="135"/>
      <c r="AP556" s="135"/>
      <c r="AQ556" s="135"/>
      <c r="AR556" s="135"/>
      <c r="AS556" s="135"/>
      <c r="AT556" s="135"/>
      <c r="AU556" s="135"/>
      <c r="AV556" s="135"/>
      <c r="AW556" s="135"/>
      <c r="AX556" s="135"/>
      <c r="AY556" s="135"/>
      <c r="AZ556" s="135"/>
      <c r="BA556" s="135"/>
      <c r="BB556" s="135"/>
      <c r="BC556" s="135"/>
      <c r="BD556" s="135"/>
      <c r="BE556" s="135"/>
      <c r="BF556" s="135"/>
      <c r="BG556" s="135"/>
      <c r="BH556" s="135"/>
      <c r="BI556" s="135"/>
      <c r="BJ556" s="135"/>
      <c r="BK556" s="135"/>
      <c r="BL556" s="135"/>
      <c r="BM556" s="135"/>
      <c r="BN556" s="135"/>
      <c r="BO556" s="135"/>
      <c r="BP556" s="135"/>
      <c r="BQ556" s="135"/>
      <c r="BR556" s="135"/>
      <c r="BS556" s="135"/>
      <c r="BT556" s="135"/>
      <c r="BU556" s="135"/>
      <c r="BV556" s="135"/>
      <c r="BW556" s="135"/>
      <c r="BX556" s="135"/>
      <c r="BY556" s="135"/>
      <c r="BZ556" s="135"/>
      <c r="CA556" s="135"/>
      <c r="CB556" s="135"/>
      <c r="CC556" s="135"/>
      <c r="CD556" s="135"/>
      <c r="CE556" s="135"/>
      <c r="CF556" s="135"/>
      <c r="CG556" s="135"/>
      <c r="CH556" s="135"/>
      <c r="CI556" s="135"/>
      <c r="CJ556" s="135"/>
      <c r="CK556" s="135"/>
      <c r="CL556" s="135"/>
      <c r="CM556" s="135"/>
      <c r="CN556" s="135"/>
      <c r="CO556" s="135"/>
      <c r="CP556" s="135"/>
      <c r="CQ556" s="135"/>
      <c r="CR556" s="135"/>
      <c r="CU556" s="36"/>
      <c r="CV556" s="36"/>
      <c r="CW556" s="36"/>
      <c r="CX556" s="36"/>
      <c r="CY556" s="36"/>
      <c r="CZ556" s="36"/>
      <c r="DA556" s="36"/>
      <c r="DB556" s="36"/>
      <c r="DC556" s="36"/>
      <c r="DD556" s="36"/>
      <c r="DE556" s="36"/>
      <c r="DF556" s="36"/>
      <c r="DG556" s="36"/>
      <c r="DH556" s="36"/>
      <c r="DI556" s="36"/>
      <c r="DJ556" s="36"/>
      <c r="DK556" s="36"/>
      <c r="DL556" s="36"/>
      <c r="DM556" s="36"/>
      <c r="DN556" s="36"/>
      <c r="DO556" s="36"/>
      <c r="DP556" s="36"/>
      <c r="DQ556" s="36"/>
      <c r="DR556" s="36"/>
      <c r="DS556" s="36"/>
      <c r="DT556" s="36"/>
      <c r="DU556" s="36"/>
      <c r="DV556" s="36"/>
      <c r="DW556" s="36"/>
      <c r="DX556" s="36"/>
      <c r="DY556" s="36"/>
      <c r="DZ556" s="36"/>
      <c r="EA556" s="36"/>
      <c r="EB556" s="36"/>
      <c r="EC556" s="36"/>
      <c r="ED556" s="36"/>
      <c r="EE556" s="36"/>
      <c r="EF556" s="36"/>
      <c r="EG556" s="36"/>
      <c r="EH556" s="36"/>
      <c r="EI556" s="36"/>
      <c r="EJ556" s="36"/>
      <c r="EK556" s="36"/>
      <c r="EL556" s="36"/>
      <c r="EM556" s="36"/>
      <c r="EN556" s="36"/>
    </row>
    <row r="557" spans="1:144">
      <c r="A557" s="36"/>
      <c r="B557" s="36"/>
      <c r="C557" s="144"/>
      <c r="D557" s="144"/>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c r="AA557" s="135"/>
      <c r="AB557" s="135"/>
      <c r="AC557" s="135"/>
      <c r="AD557" s="135"/>
      <c r="AE557" s="135"/>
      <c r="AF557" s="135"/>
      <c r="AG557" s="135"/>
      <c r="AH557" s="135"/>
      <c r="AI557" s="135"/>
      <c r="AJ557" s="135"/>
      <c r="AK557" s="135"/>
      <c r="AL557" s="135"/>
      <c r="AM557" s="135"/>
      <c r="AN557" s="135"/>
      <c r="AO557" s="135"/>
      <c r="AP557" s="135"/>
      <c r="AQ557" s="135"/>
      <c r="AR557" s="135"/>
      <c r="AS557" s="135"/>
      <c r="AT557" s="135"/>
      <c r="AU557" s="135"/>
      <c r="AV557" s="135"/>
      <c r="AW557" s="135"/>
      <c r="AX557" s="135"/>
      <c r="AY557" s="135"/>
      <c r="AZ557" s="135"/>
      <c r="BA557" s="135"/>
      <c r="BB557" s="135"/>
      <c r="BC557" s="135"/>
      <c r="BD557" s="135"/>
      <c r="BE557" s="135"/>
      <c r="BF557" s="135"/>
      <c r="BG557" s="135"/>
      <c r="BH557" s="135"/>
      <c r="BI557" s="135"/>
      <c r="BJ557" s="135"/>
      <c r="BK557" s="135"/>
      <c r="BL557" s="135"/>
      <c r="BM557" s="135"/>
      <c r="BN557" s="135"/>
      <c r="BO557" s="135"/>
      <c r="BP557" s="135"/>
      <c r="BQ557" s="135"/>
      <c r="BR557" s="135"/>
      <c r="BS557" s="135"/>
      <c r="BT557" s="135"/>
      <c r="BU557" s="135"/>
      <c r="BV557" s="135"/>
      <c r="BW557" s="135"/>
      <c r="BX557" s="135"/>
      <c r="BY557" s="135"/>
      <c r="BZ557" s="135"/>
      <c r="CA557" s="135"/>
      <c r="CB557" s="135"/>
      <c r="CC557" s="135"/>
      <c r="CD557" s="135"/>
      <c r="CE557" s="135"/>
      <c r="CF557" s="135"/>
      <c r="CG557" s="135"/>
      <c r="CH557" s="135"/>
      <c r="CI557" s="135"/>
      <c r="CJ557" s="135"/>
      <c r="CK557" s="135"/>
      <c r="CL557" s="135"/>
      <c r="CM557" s="135"/>
      <c r="CN557" s="135"/>
      <c r="CO557" s="135"/>
      <c r="CP557" s="135"/>
      <c r="CQ557" s="135"/>
      <c r="CR557" s="135"/>
      <c r="CU557" s="36"/>
      <c r="CV557" s="36"/>
      <c r="CW557" s="36"/>
      <c r="CX557" s="36"/>
      <c r="CY557" s="36"/>
      <c r="CZ557" s="36"/>
      <c r="DA557" s="36"/>
      <c r="DB557" s="36"/>
      <c r="DC557" s="36"/>
      <c r="DD557" s="36"/>
      <c r="DE557" s="36"/>
      <c r="DF557" s="36"/>
      <c r="DG557" s="36"/>
      <c r="DH557" s="36"/>
      <c r="DI557" s="36"/>
      <c r="DJ557" s="36"/>
      <c r="DK557" s="36"/>
      <c r="DL557" s="36"/>
      <c r="DM557" s="36"/>
      <c r="DN557" s="36"/>
      <c r="DO557" s="36"/>
      <c r="DP557" s="36"/>
      <c r="DQ557" s="36"/>
      <c r="DR557" s="36"/>
      <c r="DS557" s="36"/>
      <c r="DT557" s="36"/>
      <c r="DU557" s="36"/>
      <c r="DV557" s="36"/>
      <c r="DW557" s="36"/>
      <c r="DX557" s="36"/>
      <c r="DY557" s="36"/>
      <c r="DZ557" s="36"/>
      <c r="EA557" s="36"/>
      <c r="EB557" s="36"/>
      <c r="EC557" s="36"/>
      <c r="ED557" s="36"/>
      <c r="EE557" s="36"/>
      <c r="EF557" s="36"/>
      <c r="EG557" s="36"/>
      <c r="EH557" s="36"/>
      <c r="EI557" s="36"/>
      <c r="EJ557" s="36"/>
      <c r="EK557" s="36"/>
      <c r="EL557" s="36"/>
      <c r="EM557" s="36"/>
      <c r="EN557" s="36"/>
    </row>
    <row r="558" spans="1:144">
      <c r="A558" s="36"/>
      <c r="B558" s="36"/>
      <c r="C558" s="144"/>
      <c r="D558" s="144"/>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c r="AA558" s="135"/>
      <c r="AB558" s="135"/>
      <c r="AC558" s="135"/>
      <c r="AD558" s="135"/>
      <c r="AE558" s="135"/>
      <c r="AF558" s="135"/>
      <c r="AG558" s="135"/>
      <c r="AH558" s="135"/>
      <c r="AI558" s="135"/>
      <c r="AJ558" s="135"/>
      <c r="AK558" s="135"/>
      <c r="AL558" s="135"/>
      <c r="AM558" s="135"/>
      <c r="AN558" s="135"/>
      <c r="AO558" s="135"/>
      <c r="AP558" s="135"/>
      <c r="AQ558" s="135"/>
      <c r="AR558" s="135"/>
      <c r="AS558" s="135"/>
      <c r="AT558" s="135"/>
      <c r="AU558" s="135"/>
      <c r="AV558" s="135"/>
      <c r="AW558" s="135"/>
      <c r="AX558" s="135"/>
      <c r="AY558" s="135"/>
      <c r="AZ558" s="135"/>
      <c r="BA558" s="135"/>
      <c r="BB558" s="135"/>
      <c r="BC558" s="135"/>
      <c r="BD558" s="135"/>
      <c r="BE558" s="135"/>
      <c r="BF558" s="135"/>
      <c r="BG558" s="135"/>
      <c r="BH558" s="135"/>
      <c r="BI558" s="135"/>
      <c r="BJ558" s="135"/>
      <c r="BK558" s="135"/>
      <c r="BL558" s="135"/>
      <c r="BM558" s="135"/>
      <c r="BN558" s="135"/>
      <c r="BO558" s="135"/>
      <c r="BP558" s="135"/>
      <c r="BQ558" s="135"/>
      <c r="BR558" s="135"/>
      <c r="BS558" s="135"/>
      <c r="BT558" s="135"/>
      <c r="BU558" s="135"/>
      <c r="BV558" s="135"/>
      <c r="BW558" s="135"/>
      <c r="BX558" s="135"/>
      <c r="BY558" s="135"/>
      <c r="BZ558" s="135"/>
      <c r="CA558" s="135"/>
      <c r="CB558" s="135"/>
      <c r="CC558" s="135"/>
      <c r="CD558" s="135"/>
      <c r="CE558" s="135"/>
      <c r="CF558" s="135"/>
      <c r="CG558" s="135"/>
      <c r="CH558" s="135"/>
      <c r="CI558" s="135"/>
      <c r="CJ558" s="135"/>
      <c r="CK558" s="135"/>
      <c r="CL558" s="135"/>
      <c r="CM558" s="135"/>
      <c r="CN558" s="135"/>
      <c r="CO558" s="135"/>
      <c r="CP558" s="135"/>
      <c r="CQ558" s="135"/>
      <c r="CR558" s="135"/>
      <c r="CU558" s="36"/>
      <c r="CV558" s="36"/>
      <c r="CW558" s="36"/>
      <c r="CX558" s="36"/>
      <c r="CY558" s="36"/>
      <c r="CZ558" s="36"/>
      <c r="DA558" s="36"/>
      <c r="DB558" s="36"/>
      <c r="DC558" s="36"/>
      <c r="DD558" s="36"/>
      <c r="DE558" s="36"/>
      <c r="DF558" s="36"/>
      <c r="DG558" s="36"/>
      <c r="DH558" s="36"/>
      <c r="DI558" s="36"/>
      <c r="DJ558" s="36"/>
      <c r="DK558" s="36"/>
      <c r="DL558" s="36"/>
      <c r="DM558" s="36"/>
      <c r="DN558" s="36"/>
      <c r="DO558" s="36"/>
      <c r="DP558" s="36"/>
      <c r="DQ558" s="36"/>
      <c r="DR558" s="36"/>
      <c r="DS558" s="36"/>
      <c r="DT558" s="36"/>
      <c r="DU558" s="36"/>
      <c r="DV558" s="36"/>
      <c r="DW558" s="36"/>
      <c r="DX558" s="36"/>
      <c r="DY558" s="36"/>
      <c r="DZ558" s="36"/>
      <c r="EA558" s="36"/>
      <c r="EB558" s="36"/>
      <c r="EC558" s="36"/>
      <c r="ED558" s="36"/>
      <c r="EE558" s="36"/>
      <c r="EF558" s="36"/>
      <c r="EG558" s="36"/>
      <c r="EH558" s="36"/>
      <c r="EI558" s="36"/>
      <c r="EJ558" s="36"/>
      <c r="EK558" s="36"/>
      <c r="EL558" s="36"/>
      <c r="EM558" s="36"/>
      <c r="EN558" s="36"/>
    </row>
    <row r="559" spans="1:144">
      <c r="A559" s="36"/>
      <c r="B559" s="36"/>
      <c r="C559" s="144"/>
      <c r="D559" s="144"/>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c r="AA559" s="135"/>
      <c r="AB559" s="135"/>
      <c r="AC559" s="135"/>
      <c r="AD559" s="135"/>
      <c r="AE559" s="135"/>
      <c r="AF559" s="135"/>
      <c r="AG559" s="135"/>
      <c r="AH559" s="135"/>
      <c r="AI559" s="135"/>
      <c r="AJ559" s="135"/>
      <c r="AK559" s="135"/>
      <c r="AL559" s="135"/>
      <c r="AM559" s="135"/>
      <c r="AN559" s="135"/>
      <c r="AO559" s="135"/>
      <c r="AP559" s="135"/>
      <c r="AQ559" s="135"/>
      <c r="AR559" s="135"/>
      <c r="AS559" s="135"/>
      <c r="AT559" s="135"/>
      <c r="AU559" s="135"/>
      <c r="AV559" s="135"/>
      <c r="AW559" s="135"/>
      <c r="AX559" s="135"/>
      <c r="AY559" s="135"/>
      <c r="AZ559" s="135"/>
      <c r="BA559" s="135"/>
      <c r="BB559" s="135"/>
      <c r="BC559" s="135"/>
      <c r="BD559" s="135"/>
      <c r="BE559" s="135"/>
      <c r="BF559" s="135"/>
      <c r="BG559" s="135"/>
      <c r="BH559" s="135"/>
      <c r="BI559" s="135"/>
      <c r="BJ559" s="135"/>
      <c r="BK559" s="135"/>
      <c r="BL559" s="135"/>
      <c r="BM559" s="135"/>
      <c r="BN559" s="135"/>
      <c r="BO559" s="135"/>
      <c r="BP559" s="135"/>
      <c r="BQ559" s="135"/>
      <c r="BR559" s="135"/>
      <c r="BS559" s="135"/>
      <c r="BT559" s="135"/>
      <c r="BU559" s="135"/>
      <c r="BV559" s="135"/>
      <c r="BW559" s="135"/>
      <c r="BX559" s="135"/>
      <c r="BY559" s="135"/>
      <c r="BZ559" s="135"/>
      <c r="CA559" s="135"/>
      <c r="CB559" s="135"/>
      <c r="CC559" s="135"/>
      <c r="CD559" s="135"/>
      <c r="CE559" s="135"/>
      <c r="CF559" s="135"/>
      <c r="CG559" s="135"/>
      <c r="CH559" s="135"/>
      <c r="CI559" s="135"/>
      <c r="CJ559" s="135"/>
      <c r="CK559" s="135"/>
      <c r="CL559" s="135"/>
      <c r="CM559" s="135"/>
      <c r="CN559" s="135"/>
      <c r="CO559" s="135"/>
      <c r="CP559" s="135"/>
      <c r="CQ559" s="135"/>
      <c r="CR559" s="135"/>
      <c r="CU559" s="36"/>
      <c r="CV559" s="36"/>
      <c r="CW559" s="36"/>
      <c r="CX559" s="36"/>
      <c r="CY559" s="36"/>
      <c r="CZ559" s="36"/>
      <c r="DA559" s="36"/>
      <c r="DB559" s="36"/>
      <c r="DC559" s="36"/>
      <c r="DD559" s="36"/>
      <c r="DE559" s="36"/>
      <c r="DF559" s="36"/>
      <c r="DG559" s="36"/>
      <c r="DH559" s="36"/>
      <c r="DI559" s="36"/>
      <c r="DJ559" s="36"/>
      <c r="DK559" s="36"/>
      <c r="DL559" s="36"/>
      <c r="DM559" s="36"/>
      <c r="DN559" s="36"/>
      <c r="DO559" s="36"/>
      <c r="DP559" s="36"/>
      <c r="DQ559" s="36"/>
      <c r="DR559" s="36"/>
      <c r="DS559" s="36"/>
      <c r="DT559" s="36"/>
      <c r="DU559" s="36"/>
      <c r="DV559" s="36"/>
      <c r="DW559" s="36"/>
      <c r="DX559" s="36"/>
      <c r="DY559" s="36"/>
      <c r="DZ559" s="36"/>
      <c r="EA559" s="36"/>
      <c r="EB559" s="36"/>
      <c r="EC559" s="36"/>
      <c r="ED559" s="36"/>
      <c r="EE559" s="36"/>
      <c r="EF559" s="36"/>
      <c r="EG559" s="36"/>
      <c r="EH559" s="36"/>
      <c r="EI559" s="36"/>
      <c r="EJ559" s="36"/>
      <c r="EK559" s="36"/>
      <c r="EL559" s="36"/>
      <c r="EM559" s="36"/>
      <c r="EN559" s="36"/>
    </row>
    <row r="560" spans="1:144">
      <c r="A560" s="36"/>
      <c r="B560" s="36"/>
      <c r="C560" s="144"/>
      <c r="D560" s="144"/>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c r="AU560" s="135"/>
      <c r="AV560" s="135"/>
      <c r="AW560" s="135"/>
      <c r="AX560" s="135"/>
      <c r="AY560" s="135"/>
      <c r="AZ560" s="135"/>
      <c r="BA560" s="135"/>
      <c r="BB560" s="135"/>
      <c r="BC560" s="135"/>
      <c r="BD560" s="135"/>
      <c r="BE560" s="135"/>
      <c r="BF560" s="135"/>
      <c r="BG560" s="135"/>
      <c r="BH560" s="135"/>
      <c r="BI560" s="135"/>
      <c r="BJ560" s="135"/>
      <c r="BK560" s="135"/>
      <c r="BL560" s="135"/>
      <c r="BM560" s="135"/>
      <c r="BN560" s="135"/>
      <c r="BO560" s="135"/>
      <c r="BP560" s="135"/>
      <c r="BQ560" s="135"/>
      <c r="BR560" s="135"/>
      <c r="BS560" s="135"/>
      <c r="BT560" s="135"/>
      <c r="BU560" s="135"/>
      <c r="BV560" s="135"/>
      <c r="BW560" s="135"/>
      <c r="BX560" s="135"/>
      <c r="BY560" s="135"/>
      <c r="BZ560" s="135"/>
      <c r="CA560" s="135"/>
      <c r="CB560" s="135"/>
      <c r="CC560" s="135"/>
      <c r="CD560" s="135"/>
      <c r="CE560" s="135"/>
      <c r="CF560" s="135"/>
      <c r="CG560" s="135"/>
      <c r="CH560" s="135"/>
      <c r="CI560" s="135"/>
      <c r="CJ560" s="135"/>
      <c r="CK560" s="135"/>
      <c r="CL560" s="135"/>
      <c r="CM560" s="135"/>
      <c r="CN560" s="135"/>
      <c r="CO560" s="135"/>
      <c r="CP560" s="135"/>
      <c r="CQ560" s="135"/>
      <c r="CR560" s="135"/>
      <c r="CU560" s="36"/>
      <c r="CV560" s="36"/>
      <c r="CW560" s="36"/>
      <c r="CX560" s="36"/>
      <c r="CY560" s="36"/>
      <c r="CZ560" s="36"/>
      <c r="DA560" s="36"/>
      <c r="DB560" s="36"/>
      <c r="DC560" s="36"/>
      <c r="DD560" s="36"/>
      <c r="DE560" s="36"/>
      <c r="DF560" s="36"/>
      <c r="DG560" s="36"/>
      <c r="DH560" s="36"/>
      <c r="DI560" s="36"/>
      <c r="DJ560" s="36"/>
      <c r="DK560" s="36"/>
      <c r="DL560" s="36"/>
      <c r="DM560" s="36"/>
      <c r="DN560" s="36"/>
      <c r="DO560" s="36"/>
      <c r="DP560" s="36"/>
      <c r="DQ560" s="36"/>
      <c r="DR560" s="36"/>
      <c r="DS560" s="36"/>
      <c r="DT560" s="36"/>
      <c r="DU560" s="36"/>
      <c r="DV560" s="36"/>
      <c r="DW560" s="36"/>
      <c r="DX560" s="36"/>
      <c r="DY560" s="36"/>
      <c r="DZ560" s="36"/>
      <c r="EA560" s="36"/>
      <c r="EB560" s="36"/>
      <c r="EC560" s="36"/>
      <c r="ED560" s="36"/>
      <c r="EE560" s="36"/>
      <c r="EF560" s="36"/>
      <c r="EG560" s="36"/>
      <c r="EH560" s="36"/>
      <c r="EI560" s="36"/>
      <c r="EJ560" s="36"/>
      <c r="EK560" s="36"/>
      <c r="EL560" s="36"/>
      <c r="EM560" s="36"/>
      <c r="EN560" s="36"/>
    </row>
    <row r="561" spans="1:144">
      <c r="A561" s="36"/>
      <c r="B561" s="36"/>
      <c r="C561" s="144"/>
      <c r="D561" s="144"/>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c r="AA561" s="135"/>
      <c r="AB561" s="135"/>
      <c r="AC561" s="135"/>
      <c r="AD561" s="135"/>
      <c r="AE561" s="135"/>
      <c r="AF561" s="135"/>
      <c r="AG561" s="135"/>
      <c r="AH561" s="135"/>
      <c r="AI561" s="135"/>
      <c r="AJ561" s="135"/>
      <c r="AK561" s="135"/>
      <c r="AL561" s="135"/>
      <c r="AM561" s="135"/>
      <c r="AN561" s="135"/>
      <c r="AO561" s="135"/>
      <c r="AP561" s="135"/>
      <c r="AQ561" s="135"/>
      <c r="AR561" s="135"/>
      <c r="AS561" s="135"/>
      <c r="AT561" s="135"/>
      <c r="AU561" s="135"/>
      <c r="AV561" s="135"/>
      <c r="AW561" s="135"/>
      <c r="AX561" s="135"/>
      <c r="AY561" s="135"/>
      <c r="AZ561" s="135"/>
      <c r="BA561" s="135"/>
      <c r="BB561" s="135"/>
      <c r="BC561" s="135"/>
      <c r="BD561" s="135"/>
      <c r="BE561" s="135"/>
      <c r="BF561" s="135"/>
      <c r="BG561" s="135"/>
      <c r="BH561" s="135"/>
      <c r="BI561" s="135"/>
      <c r="BJ561" s="135"/>
      <c r="BK561" s="135"/>
      <c r="BL561" s="135"/>
      <c r="BM561" s="135"/>
      <c r="BN561" s="135"/>
      <c r="BO561" s="135"/>
      <c r="BP561" s="135"/>
      <c r="BQ561" s="135"/>
      <c r="BR561" s="135"/>
      <c r="BS561" s="135"/>
      <c r="BT561" s="135"/>
      <c r="BU561" s="135"/>
      <c r="BV561" s="135"/>
      <c r="BW561" s="135"/>
      <c r="BX561" s="135"/>
      <c r="BY561" s="135"/>
      <c r="BZ561" s="135"/>
      <c r="CA561" s="135"/>
      <c r="CB561" s="135"/>
      <c r="CC561" s="135"/>
      <c r="CD561" s="135"/>
      <c r="CE561" s="135"/>
      <c r="CF561" s="135"/>
      <c r="CG561" s="135"/>
      <c r="CH561" s="135"/>
      <c r="CI561" s="135"/>
      <c r="CJ561" s="135"/>
      <c r="CK561" s="135"/>
      <c r="CL561" s="135"/>
      <c r="CM561" s="135"/>
      <c r="CN561" s="135"/>
      <c r="CO561" s="135"/>
      <c r="CP561" s="135"/>
      <c r="CQ561" s="135"/>
      <c r="CR561" s="135"/>
      <c r="CU561" s="36"/>
      <c r="CV561" s="36"/>
      <c r="CW561" s="36"/>
      <c r="CX561" s="36"/>
      <c r="CY561" s="36"/>
      <c r="CZ561" s="36"/>
      <c r="DA561" s="36"/>
      <c r="DB561" s="36"/>
      <c r="DC561" s="36"/>
      <c r="DD561" s="36"/>
      <c r="DE561" s="36"/>
      <c r="DF561" s="36"/>
      <c r="DG561" s="36"/>
      <c r="DH561" s="36"/>
      <c r="DI561" s="36"/>
      <c r="DJ561" s="36"/>
      <c r="DK561" s="36"/>
      <c r="DL561" s="36"/>
      <c r="DM561" s="36"/>
      <c r="DN561" s="36"/>
      <c r="DO561" s="36"/>
      <c r="DP561" s="36"/>
      <c r="DQ561" s="36"/>
      <c r="DR561" s="36"/>
      <c r="DS561" s="36"/>
      <c r="DT561" s="36"/>
      <c r="DU561" s="36"/>
      <c r="DV561" s="36"/>
      <c r="DW561" s="36"/>
      <c r="DX561" s="36"/>
      <c r="DY561" s="36"/>
      <c r="DZ561" s="36"/>
      <c r="EA561" s="36"/>
      <c r="EB561" s="36"/>
      <c r="EC561" s="36"/>
      <c r="ED561" s="36"/>
      <c r="EE561" s="36"/>
      <c r="EF561" s="36"/>
      <c r="EG561" s="36"/>
      <c r="EH561" s="36"/>
      <c r="EI561" s="36"/>
      <c r="EJ561" s="36"/>
      <c r="EK561" s="36"/>
      <c r="EL561" s="36"/>
      <c r="EM561" s="36"/>
      <c r="EN561" s="36"/>
    </row>
    <row r="562" spans="1:144">
      <c r="A562" s="36"/>
      <c r="B562" s="36"/>
      <c r="C562" s="144"/>
      <c r="D562" s="144"/>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c r="AA562" s="135"/>
      <c r="AB562" s="135"/>
      <c r="AC562" s="135"/>
      <c r="AD562" s="135"/>
      <c r="AE562" s="135"/>
      <c r="AF562" s="135"/>
      <c r="AG562" s="135"/>
      <c r="AH562" s="135"/>
      <c r="AI562" s="135"/>
      <c r="AJ562" s="135"/>
      <c r="AK562" s="135"/>
      <c r="AL562" s="135"/>
      <c r="AM562" s="135"/>
      <c r="AN562" s="135"/>
      <c r="AO562" s="135"/>
      <c r="AP562" s="135"/>
      <c r="AQ562" s="135"/>
      <c r="AR562" s="135"/>
      <c r="AS562" s="135"/>
      <c r="AT562" s="135"/>
      <c r="AU562" s="135"/>
      <c r="AV562" s="135"/>
      <c r="AW562" s="135"/>
      <c r="AX562" s="135"/>
      <c r="AY562" s="135"/>
      <c r="AZ562" s="135"/>
      <c r="BA562" s="135"/>
      <c r="BB562" s="135"/>
      <c r="BC562" s="135"/>
      <c r="BD562" s="135"/>
      <c r="BE562" s="135"/>
      <c r="BF562" s="135"/>
      <c r="BG562" s="135"/>
      <c r="BH562" s="135"/>
      <c r="BI562" s="135"/>
      <c r="BJ562" s="135"/>
      <c r="BK562" s="135"/>
      <c r="BL562" s="135"/>
      <c r="BM562" s="135"/>
      <c r="BN562" s="135"/>
      <c r="BO562" s="135"/>
      <c r="BP562" s="135"/>
      <c r="BQ562" s="135"/>
      <c r="BR562" s="135"/>
      <c r="BS562" s="135"/>
      <c r="BT562" s="135"/>
      <c r="BU562" s="135"/>
      <c r="BV562" s="135"/>
      <c r="BW562" s="135"/>
      <c r="BX562" s="135"/>
      <c r="BY562" s="135"/>
      <c r="BZ562" s="135"/>
      <c r="CA562" s="135"/>
      <c r="CB562" s="135"/>
      <c r="CC562" s="135"/>
      <c r="CD562" s="135"/>
      <c r="CE562" s="135"/>
      <c r="CF562" s="135"/>
      <c r="CG562" s="135"/>
      <c r="CH562" s="135"/>
      <c r="CI562" s="135"/>
      <c r="CJ562" s="135"/>
      <c r="CK562" s="135"/>
      <c r="CL562" s="135"/>
      <c r="CM562" s="135"/>
      <c r="CN562" s="135"/>
      <c r="CO562" s="135"/>
      <c r="CP562" s="135"/>
      <c r="CQ562" s="135"/>
      <c r="CR562" s="135"/>
      <c r="CU562" s="36"/>
      <c r="CV562" s="36"/>
      <c r="CW562" s="36"/>
      <c r="CX562" s="36"/>
      <c r="CY562" s="36"/>
      <c r="CZ562" s="36"/>
      <c r="DA562" s="36"/>
      <c r="DB562" s="36"/>
      <c r="DC562" s="36"/>
      <c r="DD562" s="36"/>
      <c r="DE562" s="36"/>
      <c r="DF562" s="36"/>
      <c r="DG562" s="36"/>
      <c r="DH562" s="36"/>
      <c r="DI562" s="36"/>
      <c r="DJ562" s="36"/>
      <c r="DK562" s="36"/>
      <c r="DL562" s="36"/>
      <c r="DM562" s="36"/>
      <c r="DN562" s="36"/>
      <c r="DO562" s="36"/>
      <c r="DP562" s="36"/>
      <c r="DQ562" s="36"/>
      <c r="DR562" s="36"/>
      <c r="DS562" s="36"/>
      <c r="DT562" s="36"/>
      <c r="DU562" s="36"/>
      <c r="DV562" s="36"/>
      <c r="DW562" s="36"/>
      <c r="DX562" s="36"/>
      <c r="DY562" s="36"/>
      <c r="DZ562" s="36"/>
      <c r="EA562" s="36"/>
      <c r="EB562" s="36"/>
      <c r="EC562" s="36"/>
      <c r="ED562" s="36"/>
      <c r="EE562" s="36"/>
      <c r="EF562" s="36"/>
      <c r="EG562" s="36"/>
      <c r="EH562" s="36"/>
      <c r="EI562" s="36"/>
      <c r="EJ562" s="36"/>
      <c r="EK562" s="36"/>
      <c r="EL562" s="36"/>
      <c r="EM562" s="36"/>
      <c r="EN562" s="36"/>
    </row>
    <row r="563" spans="1:144">
      <c r="A563" s="36"/>
      <c r="B563" s="36"/>
      <c r="C563" s="144"/>
      <c r="D563" s="144"/>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c r="AA563" s="135"/>
      <c r="AB563" s="135"/>
      <c r="AC563" s="135"/>
      <c r="AD563" s="135"/>
      <c r="AE563" s="135"/>
      <c r="AF563" s="135"/>
      <c r="AG563" s="135"/>
      <c r="AH563" s="135"/>
      <c r="AI563" s="135"/>
      <c r="AJ563" s="135"/>
      <c r="AK563" s="135"/>
      <c r="AL563" s="135"/>
      <c r="AM563" s="135"/>
      <c r="AN563" s="135"/>
      <c r="AO563" s="135"/>
      <c r="AP563" s="135"/>
      <c r="AQ563" s="135"/>
      <c r="AR563" s="135"/>
      <c r="AS563" s="135"/>
      <c r="AT563" s="135"/>
      <c r="AU563" s="135"/>
      <c r="AV563" s="135"/>
      <c r="AW563" s="135"/>
      <c r="AX563" s="135"/>
      <c r="AY563" s="135"/>
      <c r="AZ563" s="135"/>
      <c r="BA563" s="135"/>
      <c r="BB563" s="135"/>
      <c r="BC563" s="135"/>
      <c r="BD563" s="135"/>
      <c r="BE563" s="135"/>
      <c r="BF563" s="135"/>
      <c r="BG563" s="135"/>
      <c r="BH563" s="135"/>
      <c r="BI563" s="135"/>
      <c r="BJ563" s="135"/>
      <c r="BK563" s="135"/>
      <c r="BL563" s="135"/>
      <c r="BM563" s="135"/>
      <c r="BN563" s="135"/>
      <c r="BO563" s="135"/>
      <c r="BP563" s="135"/>
      <c r="BQ563" s="135"/>
      <c r="BR563" s="135"/>
      <c r="BS563" s="135"/>
      <c r="BT563" s="135"/>
      <c r="BU563" s="135"/>
      <c r="BV563" s="135"/>
      <c r="BW563" s="135"/>
      <c r="BX563" s="135"/>
      <c r="BY563" s="135"/>
      <c r="BZ563" s="135"/>
      <c r="CA563" s="135"/>
      <c r="CB563" s="135"/>
      <c r="CC563" s="135"/>
      <c r="CD563" s="135"/>
      <c r="CE563" s="135"/>
      <c r="CF563" s="135"/>
      <c r="CG563" s="135"/>
      <c r="CH563" s="135"/>
      <c r="CI563" s="135"/>
      <c r="CJ563" s="135"/>
      <c r="CK563" s="135"/>
      <c r="CL563" s="135"/>
      <c r="CM563" s="135"/>
      <c r="CN563" s="135"/>
      <c r="CO563" s="135"/>
      <c r="CP563" s="135"/>
      <c r="CQ563" s="135"/>
      <c r="CR563" s="135"/>
      <c r="CU563" s="36"/>
      <c r="CV563" s="36"/>
      <c r="CW563" s="36"/>
      <c r="CX563" s="36"/>
      <c r="CY563" s="36"/>
      <c r="CZ563" s="36"/>
      <c r="DA563" s="36"/>
      <c r="DB563" s="36"/>
      <c r="DC563" s="36"/>
      <c r="DD563" s="36"/>
      <c r="DE563" s="36"/>
      <c r="DF563" s="36"/>
      <c r="DG563" s="36"/>
      <c r="DH563" s="36"/>
      <c r="DI563" s="36"/>
      <c r="DJ563" s="36"/>
      <c r="DK563" s="36"/>
      <c r="DL563" s="36"/>
      <c r="DM563" s="36"/>
      <c r="DN563" s="36"/>
      <c r="DO563" s="36"/>
      <c r="DP563" s="36"/>
      <c r="DQ563" s="36"/>
      <c r="DR563" s="36"/>
      <c r="DS563" s="36"/>
      <c r="DT563" s="36"/>
      <c r="DU563" s="36"/>
      <c r="DV563" s="36"/>
      <c r="DW563" s="36"/>
      <c r="DX563" s="36"/>
      <c r="DY563" s="36"/>
      <c r="DZ563" s="36"/>
      <c r="EA563" s="36"/>
      <c r="EB563" s="36"/>
      <c r="EC563" s="36"/>
      <c r="ED563" s="36"/>
      <c r="EE563" s="36"/>
      <c r="EF563" s="36"/>
      <c r="EG563" s="36"/>
      <c r="EH563" s="36"/>
      <c r="EI563" s="36"/>
      <c r="EJ563" s="36"/>
      <c r="EK563" s="36"/>
      <c r="EL563" s="36"/>
      <c r="EM563" s="36"/>
      <c r="EN563" s="36"/>
    </row>
    <row r="564" spans="1:144">
      <c r="A564" s="36"/>
      <c r="B564" s="36"/>
      <c r="C564" s="144"/>
      <c r="D564" s="144"/>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c r="AA564" s="135"/>
      <c r="AB564" s="135"/>
      <c r="AC564" s="135"/>
      <c r="AD564" s="135"/>
      <c r="AE564" s="135"/>
      <c r="AF564" s="135"/>
      <c r="AG564" s="135"/>
      <c r="AH564" s="135"/>
      <c r="AI564" s="135"/>
      <c r="AJ564" s="135"/>
      <c r="AK564" s="135"/>
      <c r="AL564" s="135"/>
      <c r="AM564" s="135"/>
      <c r="AN564" s="135"/>
      <c r="AO564" s="135"/>
      <c r="AP564" s="135"/>
      <c r="AQ564" s="135"/>
      <c r="AR564" s="135"/>
      <c r="AS564" s="135"/>
      <c r="AT564" s="135"/>
      <c r="AU564" s="135"/>
      <c r="AV564" s="135"/>
      <c r="AW564" s="135"/>
      <c r="AX564" s="135"/>
      <c r="AY564" s="135"/>
      <c r="AZ564" s="135"/>
      <c r="BA564" s="135"/>
      <c r="BB564" s="135"/>
      <c r="BC564" s="135"/>
      <c r="BD564" s="135"/>
      <c r="BE564" s="135"/>
      <c r="BF564" s="135"/>
      <c r="BG564" s="135"/>
      <c r="BH564" s="135"/>
      <c r="BI564" s="135"/>
      <c r="BJ564" s="135"/>
      <c r="BK564" s="135"/>
      <c r="BL564" s="135"/>
      <c r="BM564" s="135"/>
      <c r="BN564" s="135"/>
      <c r="BO564" s="135"/>
      <c r="BP564" s="135"/>
      <c r="BQ564" s="135"/>
      <c r="BR564" s="135"/>
      <c r="BS564" s="135"/>
      <c r="BT564" s="135"/>
      <c r="BU564" s="135"/>
      <c r="BV564" s="135"/>
      <c r="BW564" s="135"/>
      <c r="BX564" s="135"/>
      <c r="BY564" s="135"/>
      <c r="BZ564" s="135"/>
      <c r="CA564" s="135"/>
      <c r="CB564" s="135"/>
      <c r="CC564" s="135"/>
      <c r="CD564" s="135"/>
      <c r="CE564" s="135"/>
      <c r="CF564" s="135"/>
      <c r="CG564" s="135"/>
      <c r="CH564" s="135"/>
      <c r="CI564" s="135"/>
      <c r="CJ564" s="135"/>
      <c r="CK564" s="135"/>
      <c r="CL564" s="135"/>
      <c r="CM564" s="135"/>
      <c r="CN564" s="135"/>
      <c r="CO564" s="135"/>
      <c r="CP564" s="135"/>
      <c r="CQ564" s="135"/>
      <c r="CR564" s="135"/>
      <c r="CU564" s="36"/>
      <c r="CV564" s="36"/>
      <c r="CW564" s="36"/>
      <c r="CX564" s="36"/>
      <c r="CY564" s="36"/>
      <c r="CZ564" s="36"/>
      <c r="DA564" s="36"/>
      <c r="DB564" s="36"/>
      <c r="DC564" s="36"/>
      <c r="DD564" s="36"/>
      <c r="DE564" s="36"/>
      <c r="DF564" s="36"/>
      <c r="DG564" s="36"/>
      <c r="DH564" s="36"/>
      <c r="DI564" s="36"/>
      <c r="DJ564" s="36"/>
      <c r="DK564" s="36"/>
      <c r="DL564" s="36"/>
      <c r="DM564" s="36"/>
      <c r="DN564" s="36"/>
      <c r="DO564" s="36"/>
      <c r="DP564" s="36"/>
      <c r="DQ564" s="36"/>
      <c r="DR564" s="36"/>
      <c r="DS564" s="36"/>
      <c r="DT564" s="36"/>
      <c r="DU564" s="36"/>
      <c r="DV564" s="36"/>
      <c r="DW564" s="36"/>
      <c r="DX564" s="36"/>
      <c r="DY564" s="36"/>
      <c r="DZ564" s="36"/>
      <c r="EA564" s="36"/>
      <c r="EB564" s="36"/>
      <c r="EC564" s="36"/>
      <c r="ED564" s="36"/>
      <c r="EE564" s="36"/>
      <c r="EF564" s="36"/>
      <c r="EG564" s="36"/>
      <c r="EH564" s="36"/>
      <c r="EI564" s="36"/>
      <c r="EJ564" s="36"/>
      <c r="EK564" s="36"/>
      <c r="EL564" s="36"/>
      <c r="EM564" s="36"/>
      <c r="EN564" s="36"/>
    </row>
    <row r="565" spans="1:144">
      <c r="A565" s="36"/>
      <c r="B565" s="36"/>
      <c r="C565" s="144"/>
      <c r="D565" s="144"/>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c r="AA565" s="135"/>
      <c r="AB565" s="135"/>
      <c r="AC565" s="135"/>
      <c r="AD565" s="135"/>
      <c r="AE565" s="135"/>
      <c r="AF565" s="135"/>
      <c r="AG565" s="135"/>
      <c r="AH565" s="135"/>
      <c r="AI565" s="135"/>
      <c r="AJ565" s="135"/>
      <c r="AK565" s="135"/>
      <c r="AL565" s="135"/>
      <c r="AM565" s="135"/>
      <c r="AN565" s="135"/>
      <c r="AO565" s="135"/>
      <c r="AP565" s="135"/>
      <c r="AQ565" s="135"/>
      <c r="AR565" s="135"/>
      <c r="AS565" s="135"/>
      <c r="AT565" s="135"/>
      <c r="AU565" s="135"/>
      <c r="AV565" s="135"/>
      <c r="AW565" s="135"/>
      <c r="AX565" s="135"/>
      <c r="AY565" s="135"/>
      <c r="AZ565" s="135"/>
      <c r="BA565" s="135"/>
      <c r="BB565" s="135"/>
      <c r="BC565" s="135"/>
      <c r="BD565" s="135"/>
      <c r="BE565" s="135"/>
      <c r="BF565" s="135"/>
      <c r="BG565" s="135"/>
      <c r="BH565" s="135"/>
      <c r="BI565" s="135"/>
      <c r="BJ565" s="135"/>
      <c r="BK565" s="135"/>
      <c r="BL565" s="135"/>
      <c r="BM565" s="135"/>
      <c r="BN565" s="135"/>
      <c r="BO565" s="135"/>
      <c r="BP565" s="135"/>
      <c r="BQ565" s="135"/>
      <c r="BR565" s="135"/>
      <c r="BS565" s="135"/>
      <c r="BT565" s="135"/>
      <c r="BU565" s="135"/>
      <c r="BV565" s="135"/>
      <c r="BW565" s="135"/>
      <c r="BX565" s="135"/>
      <c r="BY565" s="135"/>
      <c r="BZ565" s="135"/>
      <c r="CA565" s="135"/>
      <c r="CB565" s="135"/>
      <c r="CC565" s="135"/>
      <c r="CD565" s="135"/>
      <c r="CE565" s="135"/>
      <c r="CF565" s="135"/>
      <c r="CG565" s="135"/>
      <c r="CH565" s="135"/>
      <c r="CI565" s="135"/>
      <c r="CJ565" s="135"/>
      <c r="CK565" s="135"/>
      <c r="CL565" s="135"/>
      <c r="CM565" s="135"/>
      <c r="CN565" s="135"/>
      <c r="CO565" s="135"/>
      <c r="CP565" s="135"/>
      <c r="CQ565" s="135"/>
      <c r="CR565" s="135"/>
      <c r="CU565" s="36"/>
      <c r="CV565" s="36"/>
      <c r="CW565" s="36"/>
      <c r="CX565" s="36"/>
      <c r="CY565" s="36"/>
      <c r="CZ565" s="36"/>
      <c r="DA565" s="36"/>
      <c r="DB565" s="36"/>
      <c r="DC565" s="36"/>
      <c r="DD565" s="36"/>
      <c r="DE565" s="36"/>
      <c r="DF565" s="36"/>
      <c r="DG565" s="36"/>
      <c r="DH565" s="36"/>
      <c r="DI565" s="36"/>
      <c r="DJ565" s="36"/>
      <c r="DK565" s="36"/>
      <c r="DL565" s="36"/>
      <c r="DM565" s="36"/>
      <c r="DN565" s="36"/>
      <c r="DO565" s="36"/>
      <c r="DP565" s="36"/>
      <c r="DQ565" s="36"/>
      <c r="DR565" s="36"/>
      <c r="DS565" s="36"/>
      <c r="DT565" s="36"/>
      <c r="DU565" s="36"/>
      <c r="DV565" s="36"/>
      <c r="DW565" s="36"/>
      <c r="DX565" s="36"/>
      <c r="DY565" s="36"/>
      <c r="DZ565" s="36"/>
      <c r="EA565" s="36"/>
      <c r="EB565" s="36"/>
      <c r="EC565" s="36"/>
      <c r="ED565" s="36"/>
      <c r="EE565" s="36"/>
      <c r="EF565" s="36"/>
      <c r="EG565" s="36"/>
      <c r="EH565" s="36"/>
      <c r="EI565" s="36"/>
      <c r="EJ565" s="36"/>
      <c r="EK565" s="36"/>
      <c r="EL565" s="36"/>
      <c r="EM565" s="36"/>
      <c r="EN565" s="36"/>
    </row>
    <row r="566" spans="1:144">
      <c r="A566" s="36"/>
      <c r="B566" s="36"/>
      <c r="C566" s="144"/>
      <c r="D566" s="144"/>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c r="AU566" s="135"/>
      <c r="AV566" s="135"/>
      <c r="AW566" s="135"/>
      <c r="AX566" s="135"/>
      <c r="AY566" s="135"/>
      <c r="AZ566" s="135"/>
      <c r="BA566" s="135"/>
      <c r="BB566" s="135"/>
      <c r="BC566" s="135"/>
      <c r="BD566" s="135"/>
      <c r="BE566" s="135"/>
      <c r="BF566" s="135"/>
      <c r="BG566" s="135"/>
      <c r="BH566" s="135"/>
      <c r="BI566" s="135"/>
      <c r="BJ566" s="135"/>
      <c r="BK566" s="135"/>
      <c r="BL566" s="135"/>
      <c r="BM566" s="135"/>
      <c r="BN566" s="135"/>
      <c r="BO566" s="135"/>
      <c r="BP566" s="135"/>
      <c r="BQ566" s="135"/>
      <c r="BR566" s="135"/>
      <c r="BS566" s="135"/>
      <c r="BT566" s="135"/>
      <c r="BU566" s="135"/>
      <c r="BV566" s="135"/>
      <c r="BW566" s="135"/>
      <c r="BX566" s="135"/>
      <c r="BY566" s="135"/>
      <c r="BZ566" s="135"/>
      <c r="CA566" s="135"/>
      <c r="CB566" s="135"/>
      <c r="CC566" s="135"/>
      <c r="CD566" s="135"/>
      <c r="CE566" s="135"/>
      <c r="CF566" s="135"/>
      <c r="CG566" s="135"/>
      <c r="CH566" s="135"/>
      <c r="CI566" s="135"/>
      <c r="CJ566" s="135"/>
      <c r="CK566" s="135"/>
      <c r="CL566" s="135"/>
      <c r="CM566" s="135"/>
      <c r="CN566" s="135"/>
      <c r="CO566" s="135"/>
      <c r="CP566" s="135"/>
      <c r="CQ566" s="135"/>
      <c r="CR566" s="135"/>
      <c r="CU566" s="36"/>
      <c r="CV566" s="36"/>
      <c r="CW566" s="36"/>
      <c r="CX566" s="36"/>
      <c r="CY566" s="36"/>
      <c r="CZ566" s="36"/>
      <c r="DA566" s="36"/>
      <c r="DB566" s="36"/>
      <c r="DC566" s="36"/>
      <c r="DD566" s="36"/>
      <c r="DE566" s="36"/>
      <c r="DF566" s="36"/>
      <c r="DG566" s="36"/>
      <c r="DH566" s="36"/>
      <c r="DI566" s="36"/>
      <c r="DJ566" s="36"/>
      <c r="DK566" s="36"/>
      <c r="DL566" s="36"/>
      <c r="DM566" s="36"/>
      <c r="DN566" s="36"/>
      <c r="DO566" s="36"/>
      <c r="DP566" s="36"/>
      <c r="DQ566" s="36"/>
      <c r="DR566" s="36"/>
      <c r="DS566" s="36"/>
      <c r="DT566" s="36"/>
      <c r="DU566" s="36"/>
      <c r="DV566" s="36"/>
      <c r="DW566" s="36"/>
      <c r="DX566" s="36"/>
      <c r="DY566" s="36"/>
      <c r="DZ566" s="36"/>
      <c r="EA566" s="36"/>
      <c r="EB566" s="36"/>
      <c r="EC566" s="36"/>
      <c r="ED566" s="36"/>
      <c r="EE566" s="36"/>
      <c r="EF566" s="36"/>
      <c r="EG566" s="36"/>
      <c r="EH566" s="36"/>
      <c r="EI566" s="36"/>
      <c r="EJ566" s="36"/>
      <c r="EK566" s="36"/>
      <c r="EL566" s="36"/>
      <c r="EM566" s="36"/>
      <c r="EN566" s="36"/>
    </row>
    <row r="567" spans="1:144">
      <c r="A567" s="36"/>
      <c r="B567" s="36"/>
      <c r="C567" s="144"/>
      <c r="D567" s="144"/>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c r="AG567" s="135"/>
      <c r="AH567" s="135"/>
      <c r="AI567" s="135"/>
      <c r="AJ567" s="135"/>
      <c r="AK567" s="135"/>
      <c r="AL567" s="135"/>
      <c r="AM567" s="135"/>
      <c r="AN567" s="135"/>
      <c r="AO567" s="135"/>
      <c r="AP567" s="135"/>
      <c r="AQ567" s="135"/>
      <c r="AR567" s="135"/>
      <c r="AS567" s="135"/>
      <c r="AT567" s="135"/>
      <c r="AU567" s="135"/>
      <c r="AV567" s="135"/>
      <c r="AW567" s="135"/>
      <c r="AX567" s="135"/>
      <c r="AY567" s="135"/>
      <c r="AZ567" s="135"/>
      <c r="BA567" s="135"/>
      <c r="BB567" s="135"/>
      <c r="BC567" s="135"/>
      <c r="BD567" s="135"/>
      <c r="BE567" s="135"/>
      <c r="BF567" s="135"/>
      <c r="BG567" s="135"/>
      <c r="BH567" s="135"/>
      <c r="BI567" s="135"/>
      <c r="BJ567" s="135"/>
      <c r="BK567" s="135"/>
      <c r="BL567" s="135"/>
      <c r="BM567" s="135"/>
      <c r="BN567" s="135"/>
      <c r="BO567" s="135"/>
      <c r="BP567" s="135"/>
      <c r="BQ567" s="135"/>
      <c r="BR567" s="135"/>
      <c r="BS567" s="135"/>
      <c r="BT567" s="135"/>
      <c r="BU567" s="135"/>
      <c r="BV567" s="135"/>
      <c r="BW567" s="135"/>
      <c r="BX567" s="135"/>
      <c r="BY567" s="135"/>
      <c r="BZ567" s="135"/>
      <c r="CA567" s="135"/>
      <c r="CB567" s="135"/>
      <c r="CC567" s="135"/>
      <c r="CD567" s="135"/>
      <c r="CE567" s="135"/>
      <c r="CF567" s="135"/>
      <c r="CG567" s="135"/>
      <c r="CH567" s="135"/>
      <c r="CI567" s="135"/>
      <c r="CJ567" s="135"/>
      <c r="CK567" s="135"/>
      <c r="CL567" s="135"/>
      <c r="CM567" s="135"/>
      <c r="CN567" s="135"/>
      <c r="CO567" s="135"/>
      <c r="CP567" s="135"/>
      <c r="CQ567" s="135"/>
      <c r="CR567" s="135"/>
      <c r="CU567" s="36"/>
      <c r="CV567" s="36"/>
      <c r="CW567" s="36"/>
      <c r="CX567" s="36"/>
      <c r="CY567" s="36"/>
      <c r="CZ567" s="36"/>
      <c r="DA567" s="36"/>
      <c r="DB567" s="36"/>
      <c r="DC567" s="36"/>
      <c r="DD567" s="36"/>
      <c r="DE567" s="36"/>
      <c r="DF567" s="36"/>
      <c r="DG567" s="36"/>
      <c r="DH567" s="36"/>
      <c r="DI567" s="36"/>
      <c r="DJ567" s="36"/>
      <c r="DK567" s="36"/>
      <c r="DL567" s="36"/>
      <c r="DM567" s="36"/>
      <c r="DN567" s="36"/>
      <c r="DO567" s="36"/>
      <c r="DP567" s="36"/>
      <c r="DQ567" s="36"/>
      <c r="DR567" s="36"/>
      <c r="DS567" s="36"/>
      <c r="DT567" s="36"/>
      <c r="DU567" s="36"/>
      <c r="DV567" s="36"/>
      <c r="DW567" s="36"/>
      <c r="DX567" s="36"/>
      <c r="DY567" s="36"/>
      <c r="DZ567" s="36"/>
      <c r="EA567" s="36"/>
      <c r="EB567" s="36"/>
      <c r="EC567" s="36"/>
      <c r="ED567" s="36"/>
      <c r="EE567" s="36"/>
      <c r="EF567" s="36"/>
      <c r="EG567" s="36"/>
      <c r="EH567" s="36"/>
      <c r="EI567" s="36"/>
      <c r="EJ567" s="36"/>
      <c r="EK567" s="36"/>
      <c r="EL567" s="36"/>
      <c r="EM567" s="36"/>
      <c r="EN567" s="36"/>
    </row>
    <row r="568" spans="1:144">
      <c r="A568" s="36"/>
      <c r="B568" s="36"/>
      <c r="C568" s="144"/>
      <c r="D568" s="144"/>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c r="AG568" s="135"/>
      <c r="AH568" s="135"/>
      <c r="AI568" s="135"/>
      <c r="AJ568" s="135"/>
      <c r="AK568" s="135"/>
      <c r="AL568" s="135"/>
      <c r="AM568" s="135"/>
      <c r="AN568" s="135"/>
      <c r="AO568" s="135"/>
      <c r="AP568" s="135"/>
      <c r="AQ568" s="135"/>
      <c r="AR568" s="135"/>
      <c r="AS568" s="135"/>
      <c r="AT568" s="135"/>
      <c r="AU568" s="135"/>
      <c r="AV568" s="135"/>
      <c r="AW568" s="135"/>
      <c r="AX568" s="135"/>
      <c r="AY568" s="135"/>
      <c r="AZ568" s="135"/>
      <c r="BA568" s="135"/>
      <c r="BB568" s="135"/>
      <c r="BC568" s="135"/>
      <c r="BD568" s="135"/>
      <c r="BE568" s="135"/>
      <c r="BF568" s="135"/>
      <c r="BG568" s="135"/>
      <c r="BH568" s="135"/>
      <c r="BI568" s="135"/>
      <c r="BJ568" s="135"/>
      <c r="BK568" s="135"/>
      <c r="BL568" s="135"/>
      <c r="BM568" s="135"/>
      <c r="BN568" s="135"/>
      <c r="BO568" s="135"/>
      <c r="BP568" s="135"/>
      <c r="BQ568" s="135"/>
      <c r="BR568" s="135"/>
      <c r="BS568" s="135"/>
      <c r="BT568" s="135"/>
      <c r="BU568" s="135"/>
      <c r="BV568" s="135"/>
      <c r="BW568" s="135"/>
      <c r="BX568" s="135"/>
      <c r="BY568" s="135"/>
      <c r="BZ568" s="135"/>
      <c r="CA568" s="135"/>
      <c r="CB568" s="135"/>
      <c r="CC568" s="135"/>
      <c r="CD568" s="135"/>
      <c r="CE568" s="135"/>
      <c r="CF568" s="135"/>
      <c r="CG568" s="135"/>
      <c r="CH568" s="135"/>
      <c r="CI568" s="135"/>
      <c r="CJ568" s="135"/>
      <c r="CK568" s="135"/>
      <c r="CL568" s="135"/>
      <c r="CM568" s="135"/>
      <c r="CN568" s="135"/>
      <c r="CO568" s="135"/>
      <c r="CP568" s="135"/>
      <c r="CQ568" s="135"/>
      <c r="CR568" s="135"/>
      <c r="CU568" s="36"/>
      <c r="CV568" s="36"/>
      <c r="CW568" s="36"/>
      <c r="CX568" s="36"/>
      <c r="CY568" s="36"/>
      <c r="CZ568" s="36"/>
      <c r="DA568" s="36"/>
      <c r="DB568" s="36"/>
      <c r="DC568" s="36"/>
      <c r="DD568" s="36"/>
      <c r="DE568" s="36"/>
      <c r="DF568" s="36"/>
      <c r="DG568" s="36"/>
      <c r="DH568" s="36"/>
      <c r="DI568" s="36"/>
      <c r="DJ568" s="36"/>
      <c r="DK568" s="36"/>
      <c r="DL568" s="36"/>
      <c r="DM568" s="36"/>
      <c r="DN568" s="36"/>
      <c r="DO568" s="36"/>
      <c r="DP568" s="36"/>
      <c r="DQ568" s="36"/>
      <c r="DR568" s="36"/>
      <c r="DS568" s="36"/>
      <c r="DT568" s="36"/>
      <c r="DU568" s="36"/>
      <c r="DV568" s="36"/>
      <c r="DW568" s="36"/>
      <c r="DX568" s="36"/>
      <c r="DY568" s="36"/>
      <c r="DZ568" s="36"/>
      <c r="EA568" s="36"/>
      <c r="EB568" s="36"/>
      <c r="EC568" s="36"/>
      <c r="ED568" s="36"/>
      <c r="EE568" s="36"/>
      <c r="EF568" s="36"/>
      <c r="EG568" s="36"/>
      <c r="EH568" s="36"/>
      <c r="EI568" s="36"/>
      <c r="EJ568" s="36"/>
      <c r="EK568" s="36"/>
      <c r="EL568" s="36"/>
      <c r="EM568" s="36"/>
      <c r="EN568" s="36"/>
    </row>
    <row r="569" spans="1:144">
      <c r="A569" s="36"/>
      <c r="B569" s="36"/>
      <c r="C569" s="144"/>
      <c r="D569" s="144"/>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c r="AA569" s="135"/>
      <c r="AB569" s="135"/>
      <c r="AC569" s="135"/>
      <c r="AD569" s="135"/>
      <c r="AE569" s="135"/>
      <c r="AF569" s="135"/>
      <c r="AG569" s="135"/>
      <c r="AH569" s="135"/>
      <c r="AI569" s="135"/>
      <c r="AJ569" s="135"/>
      <c r="AK569" s="135"/>
      <c r="AL569" s="135"/>
      <c r="AM569" s="135"/>
      <c r="AN569" s="135"/>
      <c r="AO569" s="135"/>
      <c r="AP569" s="135"/>
      <c r="AQ569" s="135"/>
      <c r="AR569" s="135"/>
      <c r="AS569" s="135"/>
      <c r="AT569" s="135"/>
      <c r="AU569" s="135"/>
      <c r="AV569" s="135"/>
      <c r="AW569" s="135"/>
      <c r="AX569" s="135"/>
      <c r="AY569" s="135"/>
      <c r="AZ569" s="135"/>
      <c r="BA569" s="135"/>
      <c r="BB569" s="135"/>
      <c r="BC569" s="135"/>
      <c r="BD569" s="135"/>
      <c r="BE569" s="135"/>
      <c r="BF569" s="135"/>
      <c r="BG569" s="135"/>
      <c r="BH569" s="135"/>
      <c r="BI569" s="135"/>
      <c r="BJ569" s="135"/>
      <c r="BK569" s="135"/>
      <c r="BL569" s="135"/>
      <c r="BM569" s="135"/>
      <c r="BN569" s="135"/>
      <c r="BO569" s="135"/>
      <c r="BP569" s="135"/>
      <c r="BQ569" s="135"/>
      <c r="BR569" s="135"/>
      <c r="BS569" s="135"/>
      <c r="BT569" s="135"/>
      <c r="BU569" s="135"/>
      <c r="BV569" s="135"/>
      <c r="BW569" s="135"/>
      <c r="BX569" s="135"/>
      <c r="BY569" s="135"/>
      <c r="BZ569" s="135"/>
      <c r="CA569" s="135"/>
      <c r="CB569" s="135"/>
      <c r="CC569" s="135"/>
      <c r="CD569" s="135"/>
      <c r="CE569" s="135"/>
      <c r="CF569" s="135"/>
      <c r="CG569" s="135"/>
      <c r="CH569" s="135"/>
      <c r="CI569" s="135"/>
      <c r="CJ569" s="135"/>
      <c r="CK569" s="135"/>
      <c r="CL569" s="135"/>
      <c r="CM569" s="135"/>
      <c r="CN569" s="135"/>
      <c r="CO569" s="135"/>
      <c r="CP569" s="135"/>
      <c r="CQ569" s="135"/>
      <c r="CR569" s="135"/>
      <c r="CU569" s="36"/>
      <c r="CV569" s="36"/>
      <c r="CW569" s="36"/>
      <c r="CX569" s="36"/>
      <c r="CY569" s="36"/>
      <c r="CZ569" s="36"/>
      <c r="DA569" s="36"/>
      <c r="DB569" s="36"/>
      <c r="DC569" s="36"/>
      <c r="DD569" s="36"/>
      <c r="DE569" s="36"/>
      <c r="DF569" s="36"/>
      <c r="DG569" s="36"/>
      <c r="DH569" s="36"/>
      <c r="DI569" s="36"/>
      <c r="DJ569" s="36"/>
      <c r="DK569" s="36"/>
      <c r="DL569" s="36"/>
      <c r="DM569" s="36"/>
      <c r="DN569" s="36"/>
      <c r="DO569" s="36"/>
      <c r="DP569" s="36"/>
      <c r="DQ569" s="36"/>
      <c r="DR569" s="36"/>
      <c r="DS569" s="36"/>
      <c r="DT569" s="36"/>
      <c r="DU569" s="36"/>
      <c r="DV569" s="36"/>
      <c r="DW569" s="36"/>
      <c r="DX569" s="36"/>
      <c r="DY569" s="36"/>
      <c r="DZ569" s="36"/>
      <c r="EA569" s="36"/>
      <c r="EB569" s="36"/>
      <c r="EC569" s="36"/>
      <c r="ED569" s="36"/>
      <c r="EE569" s="36"/>
      <c r="EF569" s="36"/>
      <c r="EG569" s="36"/>
      <c r="EH569" s="36"/>
      <c r="EI569" s="36"/>
      <c r="EJ569" s="36"/>
      <c r="EK569" s="36"/>
      <c r="EL569" s="36"/>
      <c r="EM569" s="36"/>
      <c r="EN569" s="36"/>
    </row>
    <row r="570" spans="1:144">
      <c r="A570" s="36"/>
      <c r="B570" s="36"/>
      <c r="C570" s="144"/>
      <c r="D570" s="144"/>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c r="AA570" s="135"/>
      <c r="AB570" s="135"/>
      <c r="AC570" s="135"/>
      <c r="AD570" s="135"/>
      <c r="AE570" s="135"/>
      <c r="AF570" s="135"/>
      <c r="AG570" s="135"/>
      <c r="AH570" s="135"/>
      <c r="AI570" s="135"/>
      <c r="AJ570" s="135"/>
      <c r="AK570" s="135"/>
      <c r="AL570" s="135"/>
      <c r="AM570" s="135"/>
      <c r="AN570" s="135"/>
      <c r="AO570" s="135"/>
      <c r="AP570" s="135"/>
      <c r="AQ570" s="135"/>
      <c r="AR570" s="135"/>
      <c r="AS570" s="135"/>
      <c r="AT570" s="135"/>
      <c r="AU570" s="135"/>
      <c r="AV570" s="135"/>
      <c r="AW570" s="135"/>
      <c r="AX570" s="135"/>
      <c r="AY570" s="135"/>
      <c r="AZ570" s="135"/>
      <c r="BA570" s="135"/>
      <c r="BB570" s="135"/>
      <c r="BC570" s="135"/>
      <c r="BD570" s="135"/>
      <c r="BE570" s="135"/>
      <c r="BF570" s="135"/>
      <c r="BG570" s="135"/>
      <c r="BH570" s="135"/>
      <c r="BI570" s="135"/>
      <c r="BJ570" s="135"/>
      <c r="BK570" s="135"/>
      <c r="BL570" s="135"/>
      <c r="BM570" s="135"/>
      <c r="BN570" s="135"/>
      <c r="BO570" s="135"/>
      <c r="BP570" s="135"/>
      <c r="BQ570" s="135"/>
      <c r="BR570" s="135"/>
      <c r="BS570" s="135"/>
      <c r="BT570" s="135"/>
      <c r="BU570" s="135"/>
      <c r="BV570" s="135"/>
      <c r="BW570" s="135"/>
      <c r="BX570" s="135"/>
      <c r="BY570" s="135"/>
      <c r="BZ570" s="135"/>
      <c r="CA570" s="135"/>
      <c r="CB570" s="135"/>
      <c r="CC570" s="135"/>
      <c r="CD570" s="135"/>
      <c r="CE570" s="135"/>
      <c r="CF570" s="135"/>
      <c r="CG570" s="135"/>
      <c r="CH570" s="135"/>
      <c r="CI570" s="135"/>
      <c r="CJ570" s="135"/>
      <c r="CK570" s="135"/>
      <c r="CL570" s="135"/>
      <c r="CM570" s="135"/>
      <c r="CN570" s="135"/>
      <c r="CO570" s="135"/>
      <c r="CP570" s="135"/>
      <c r="CQ570" s="135"/>
      <c r="CR570" s="135"/>
      <c r="CU570" s="36"/>
      <c r="CV570" s="36"/>
      <c r="CW570" s="36"/>
      <c r="CX570" s="36"/>
      <c r="CY570" s="36"/>
      <c r="CZ570" s="36"/>
      <c r="DA570" s="36"/>
      <c r="DB570" s="36"/>
      <c r="DC570" s="36"/>
      <c r="DD570" s="36"/>
      <c r="DE570" s="36"/>
      <c r="DF570" s="36"/>
      <c r="DG570" s="36"/>
      <c r="DH570" s="36"/>
      <c r="DI570" s="36"/>
      <c r="DJ570" s="36"/>
      <c r="DK570" s="36"/>
      <c r="DL570" s="36"/>
      <c r="DM570" s="36"/>
      <c r="DN570" s="36"/>
      <c r="DO570" s="36"/>
      <c r="DP570" s="36"/>
      <c r="DQ570" s="36"/>
      <c r="DR570" s="36"/>
      <c r="DS570" s="36"/>
      <c r="DT570" s="36"/>
      <c r="DU570" s="36"/>
      <c r="DV570" s="36"/>
      <c r="DW570" s="36"/>
      <c r="DX570" s="36"/>
      <c r="DY570" s="36"/>
      <c r="DZ570" s="36"/>
      <c r="EA570" s="36"/>
      <c r="EB570" s="36"/>
      <c r="EC570" s="36"/>
      <c r="ED570" s="36"/>
      <c r="EE570" s="36"/>
      <c r="EF570" s="36"/>
      <c r="EG570" s="36"/>
      <c r="EH570" s="36"/>
      <c r="EI570" s="36"/>
      <c r="EJ570" s="36"/>
      <c r="EK570" s="36"/>
      <c r="EL570" s="36"/>
      <c r="EM570" s="36"/>
      <c r="EN570" s="36"/>
    </row>
    <row r="571" spans="1:144">
      <c r="A571" s="36"/>
      <c r="B571" s="36"/>
      <c r="C571" s="144"/>
      <c r="D571" s="144"/>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c r="AA571" s="135"/>
      <c r="AB571" s="135"/>
      <c r="AC571" s="135"/>
      <c r="AD571" s="135"/>
      <c r="AE571" s="135"/>
      <c r="AF571" s="135"/>
      <c r="AG571" s="135"/>
      <c r="AH571" s="135"/>
      <c r="AI571" s="135"/>
      <c r="AJ571" s="135"/>
      <c r="AK571" s="135"/>
      <c r="AL571" s="135"/>
      <c r="AM571" s="135"/>
      <c r="AN571" s="135"/>
      <c r="AO571" s="135"/>
      <c r="AP571" s="135"/>
      <c r="AQ571" s="135"/>
      <c r="AR571" s="135"/>
      <c r="AS571" s="135"/>
      <c r="AT571" s="135"/>
      <c r="AU571" s="135"/>
      <c r="AV571" s="135"/>
      <c r="AW571" s="135"/>
      <c r="AX571" s="135"/>
      <c r="AY571" s="135"/>
      <c r="AZ571" s="135"/>
      <c r="BA571" s="135"/>
      <c r="BB571" s="135"/>
      <c r="BC571" s="135"/>
      <c r="BD571" s="135"/>
      <c r="BE571" s="135"/>
      <c r="BF571" s="135"/>
      <c r="BG571" s="135"/>
      <c r="BH571" s="135"/>
      <c r="BI571" s="135"/>
      <c r="BJ571" s="135"/>
      <c r="BK571" s="135"/>
      <c r="BL571" s="135"/>
      <c r="BM571" s="135"/>
      <c r="BN571" s="135"/>
      <c r="BO571" s="135"/>
      <c r="BP571" s="135"/>
      <c r="BQ571" s="135"/>
      <c r="BR571" s="135"/>
      <c r="BS571" s="135"/>
      <c r="BT571" s="135"/>
      <c r="BU571" s="135"/>
      <c r="BV571" s="135"/>
      <c r="BW571" s="135"/>
      <c r="BX571" s="135"/>
      <c r="BY571" s="135"/>
      <c r="BZ571" s="135"/>
      <c r="CA571" s="135"/>
      <c r="CB571" s="135"/>
      <c r="CC571" s="135"/>
      <c r="CD571" s="135"/>
      <c r="CE571" s="135"/>
      <c r="CF571" s="135"/>
      <c r="CG571" s="135"/>
      <c r="CH571" s="135"/>
      <c r="CI571" s="135"/>
      <c r="CJ571" s="135"/>
      <c r="CK571" s="135"/>
      <c r="CL571" s="135"/>
      <c r="CM571" s="135"/>
      <c r="CN571" s="135"/>
      <c r="CO571" s="135"/>
      <c r="CP571" s="135"/>
      <c r="CQ571" s="135"/>
      <c r="CR571" s="135"/>
      <c r="CU571" s="36"/>
      <c r="CV571" s="36"/>
      <c r="CW571" s="36"/>
      <c r="CX571" s="36"/>
      <c r="CY571" s="36"/>
      <c r="CZ571" s="36"/>
      <c r="DA571" s="36"/>
      <c r="DB571" s="36"/>
      <c r="DC571" s="36"/>
      <c r="DD571" s="36"/>
      <c r="DE571" s="36"/>
      <c r="DF571" s="36"/>
      <c r="DG571" s="36"/>
      <c r="DH571" s="36"/>
      <c r="DI571" s="36"/>
      <c r="DJ571" s="36"/>
      <c r="DK571" s="36"/>
      <c r="DL571" s="36"/>
      <c r="DM571" s="36"/>
      <c r="DN571" s="36"/>
      <c r="DO571" s="36"/>
      <c r="DP571" s="36"/>
      <c r="DQ571" s="36"/>
      <c r="DR571" s="36"/>
      <c r="DS571" s="36"/>
      <c r="DT571" s="36"/>
      <c r="DU571" s="36"/>
      <c r="DV571" s="36"/>
      <c r="DW571" s="36"/>
      <c r="DX571" s="36"/>
      <c r="DY571" s="36"/>
      <c r="DZ571" s="36"/>
      <c r="EA571" s="36"/>
      <c r="EB571" s="36"/>
      <c r="EC571" s="36"/>
      <c r="ED571" s="36"/>
      <c r="EE571" s="36"/>
      <c r="EF571" s="36"/>
      <c r="EG571" s="36"/>
      <c r="EH571" s="36"/>
      <c r="EI571" s="36"/>
      <c r="EJ571" s="36"/>
      <c r="EK571" s="36"/>
      <c r="EL571" s="36"/>
      <c r="EM571" s="36"/>
      <c r="EN571" s="36"/>
    </row>
    <row r="572" spans="1:144">
      <c r="A572" s="36"/>
      <c r="B572" s="36"/>
      <c r="C572" s="144"/>
      <c r="D572" s="144"/>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c r="AU572" s="135"/>
      <c r="AV572" s="135"/>
      <c r="AW572" s="135"/>
      <c r="AX572" s="135"/>
      <c r="AY572" s="135"/>
      <c r="AZ572" s="135"/>
      <c r="BA572" s="135"/>
      <c r="BB572" s="135"/>
      <c r="BC572" s="135"/>
      <c r="BD572" s="135"/>
      <c r="BE572" s="135"/>
      <c r="BF572" s="135"/>
      <c r="BG572" s="135"/>
      <c r="BH572" s="135"/>
      <c r="BI572" s="135"/>
      <c r="BJ572" s="135"/>
      <c r="BK572" s="135"/>
      <c r="BL572" s="135"/>
      <c r="BM572" s="135"/>
      <c r="BN572" s="135"/>
      <c r="BO572" s="135"/>
      <c r="BP572" s="135"/>
      <c r="BQ572" s="135"/>
      <c r="BR572" s="135"/>
      <c r="BS572" s="135"/>
      <c r="BT572" s="135"/>
      <c r="BU572" s="135"/>
      <c r="BV572" s="135"/>
      <c r="BW572" s="135"/>
      <c r="BX572" s="135"/>
      <c r="BY572" s="135"/>
      <c r="BZ572" s="135"/>
      <c r="CA572" s="135"/>
      <c r="CB572" s="135"/>
      <c r="CC572" s="135"/>
      <c r="CD572" s="135"/>
      <c r="CE572" s="135"/>
      <c r="CF572" s="135"/>
      <c r="CG572" s="135"/>
      <c r="CH572" s="135"/>
      <c r="CI572" s="135"/>
      <c r="CJ572" s="135"/>
      <c r="CK572" s="135"/>
      <c r="CL572" s="135"/>
      <c r="CM572" s="135"/>
      <c r="CN572" s="135"/>
      <c r="CO572" s="135"/>
      <c r="CP572" s="135"/>
      <c r="CQ572" s="135"/>
      <c r="CR572" s="135"/>
      <c r="CU572" s="36"/>
      <c r="CV572" s="36"/>
      <c r="CW572" s="36"/>
      <c r="CX572" s="36"/>
      <c r="CY572" s="36"/>
      <c r="CZ572" s="36"/>
      <c r="DA572" s="36"/>
      <c r="DB572" s="36"/>
      <c r="DC572" s="36"/>
      <c r="DD572" s="36"/>
      <c r="DE572" s="36"/>
      <c r="DF572" s="36"/>
      <c r="DG572" s="36"/>
      <c r="DH572" s="36"/>
      <c r="DI572" s="36"/>
      <c r="DJ572" s="36"/>
      <c r="DK572" s="36"/>
      <c r="DL572" s="36"/>
      <c r="DM572" s="36"/>
      <c r="DN572" s="36"/>
      <c r="DO572" s="36"/>
      <c r="DP572" s="36"/>
      <c r="DQ572" s="36"/>
      <c r="DR572" s="36"/>
      <c r="DS572" s="36"/>
      <c r="DT572" s="36"/>
      <c r="DU572" s="36"/>
      <c r="DV572" s="36"/>
      <c r="DW572" s="36"/>
      <c r="DX572" s="36"/>
      <c r="DY572" s="36"/>
      <c r="DZ572" s="36"/>
      <c r="EA572" s="36"/>
      <c r="EB572" s="36"/>
      <c r="EC572" s="36"/>
      <c r="ED572" s="36"/>
      <c r="EE572" s="36"/>
      <c r="EF572" s="36"/>
      <c r="EG572" s="36"/>
      <c r="EH572" s="36"/>
      <c r="EI572" s="36"/>
      <c r="EJ572" s="36"/>
      <c r="EK572" s="36"/>
      <c r="EL572" s="36"/>
      <c r="EM572" s="36"/>
      <c r="EN572" s="36"/>
    </row>
    <row r="573" spans="1:144">
      <c r="A573" s="36"/>
      <c r="B573" s="36"/>
      <c r="C573" s="144"/>
      <c r="D573" s="144"/>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c r="AA573" s="135"/>
      <c r="AB573" s="135"/>
      <c r="AC573" s="135"/>
      <c r="AD573" s="135"/>
      <c r="AE573" s="135"/>
      <c r="AF573" s="135"/>
      <c r="AG573" s="135"/>
      <c r="AH573" s="135"/>
      <c r="AI573" s="135"/>
      <c r="AJ573" s="135"/>
      <c r="AK573" s="135"/>
      <c r="AL573" s="135"/>
      <c r="AM573" s="135"/>
      <c r="AN573" s="135"/>
      <c r="AO573" s="135"/>
      <c r="AP573" s="135"/>
      <c r="AQ573" s="135"/>
      <c r="AR573" s="135"/>
      <c r="AS573" s="135"/>
      <c r="AT573" s="135"/>
      <c r="AU573" s="135"/>
      <c r="AV573" s="135"/>
      <c r="AW573" s="135"/>
      <c r="AX573" s="135"/>
      <c r="AY573" s="135"/>
      <c r="AZ573" s="135"/>
      <c r="BA573" s="135"/>
      <c r="BB573" s="135"/>
      <c r="BC573" s="135"/>
      <c r="BD573" s="135"/>
      <c r="BE573" s="135"/>
      <c r="BF573" s="135"/>
      <c r="BG573" s="135"/>
      <c r="BH573" s="135"/>
      <c r="BI573" s="135"/>
      <c r="BJ573" s="135"/>
      <c r="BK573" s="135"/>
      <c r="BL573" s="135"/>
      <c r="BM573" s="135"/>
      <c r="BN573" s="135"/>
      <c r="BO573" s="135"/>
      <c r="BP573" s="135"/>
      <c r="BQ573" s="135"/>
      <c r="BR573" s="135"/>
      <c r="BS573" s="135"/>
      <c r="BT573" s="135"/>
      <c r="BU573" s="135"/>
      <c r="BV573" s="135"/>
      <c r="BW573" s="135"/>
      <c r="BX573" s="135"/>
      <c r="BY573" s="135"/>
      <c r="BZ573" s="135"/>
      <c r="CA573" s="135"/>
      <c r="CB573" s="135"/>
      <c r="CC573" s="135"/>
      <c r="CD573" s="135"/>
      <c r="CE573" s="135"/>
      <c r="CF573" s="135"/>
      <c r="CG573" s="135"/>
      <c r="CH573" s="135"/>
      <c r="CI573" s="135"/>
      <c r="CJ573" s="135"/>
      <c r="CK573" s="135"/>
      <c r="CL573" s="135"/>
      <c r="CM573" s="135"/>
      <c r="CN573" s="135"/>
      <c r="CO573" s="135"/>
      <c r="CP573" s="135"/>
      <c r="CQ573" s="135"/>
      <c r="CR573" s="135"/>
      <c r="CU573" s="36"/>
      <c r="CV573" s="36"/>
      <c r="CW573" s="36"/>
      <c r="CX573" s="36"/>
      <c r="CY573" s="36"/>
      <c r="CZ573" s="36"/>
      <c r="DA573" s="36"/>
      <c r="DB573" s="36"/>
      <c r="DC573" s="36"/>
      <c r="DD573" s="36"/>
      <c r="DE573" s="36"/>
      <c r="DF573" s="36"/>
      <c r="DG573" s="36"/>
      <c r="DH573" s="36"/>
      <c r="DI573" s="36"/>
      <c r="DJ573" s="36"/>
      <c r="DK573" s="36"/>
      <c r="DL573" s="36"/>
      <c r="DM573" s="36"/>
      <c r="DN573" s="36"/>
      <c r="DO573" s="36"/>
      <c r="DP573" s="36"/>
      <c r="DQ573" s="36"/>
      <c r="DR573" s="36"/>
      <c r="DS573" s="36"/>
      <c r="DT573" s="36"/>
      <c r="DU573" s="36"/>
      <c r="DV573" s="36"/>
      <c r="DW573" s="36"/>
      <c r="DX573" s="36"/>
      <c r="DY573" s="36"/>
      <c r="DZ573" s="36"/>
      <c r="EA573" s="36"/>
      <c r="EB573" s="36"/>
      <c r="EC573" s="36"/>
      <c r="ED573" s="36"/>
      <c r="EE573" s="36"/>
      <c r="EF573" s="36"/>
      <c r="EG573" s="36"/>
      <c r="EH573" s="36"/>
      <c r="EI573" s="36"/>
      <c r="EJ573" s="36"/>
      <c r="EK573" s="36"/>
      <c r="EL573" s="36"/>
      <c r="EM573" s="36"/>
      <c r="EN573" s="36"/>
    </row>
    <row r="574" spans="1:144">
      <c r="A574" s="36"/>
      <c r="B574" s="36"/>
      <c r="C574" s="144"/>
      <c r="D574" s="144"/>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c r="AA574" s="135"/>
      <c r="AB574" s="135"/>
      <c r="AC574" s="135"/>
      <c r="AD574" s="135"/>
      <c r="AE574" s="135"/>
      <c r="AF574" s="135"/>
      <c r="AG574" s="135"/>
      <c r="AH574" s="135"/>
      <c r="AI574" s="135"/>
      <c r="AJ574" s="135"/>
      <c r="AK574" s="135"/>
      <c r="AL574" s="135"/>
      <c r="AM574" s="135"/>
      <c r="AN574" s="135"/>
      <c r="AO574" s="135"/>
      <c r="AP574" s="135"/>
      <c r="AQ574" s="135"/>
      <c r="AR574" s="135"/>
      <c r="AS574" s="135"/>
      <c r="AT574" s="135"/>
      <c r="AU574" s="135"/>
      <c r="AV574" s="135"/>
      <c r="AW574" s="135"/>
      <c r="AX574" s="135"/>
      <c r="AY574" s="135"/>
      <c r="AZ574" s="135"/>
      <c r="BA574" s="135"/>
      <c r="BB574" s="135"/>
      <c r="BC574" s="135"/>
      <c r="BD574" s="135"/>
      <c r="BE574" s="135"/>
      <c r="BF574" s="135"/>
      <c r="BG574" s="135"/>
      <c r="BH574" s="135"/>
      <c r="BI574" s="135"/>
      <c r="BJ574" s="135"/>
      <c r="BK574" s="135"/>
      <c r="BL574" s="135"/>
      <c r="BM574" s="135"/>
      <c r="BN574" s="135"/>
      <c r="BO574" s="135"/>
      <c r="BP574" s="135"/>
      <c r="BQ574" s="135"/>
      <c r="BR574" s="135"/>
      <c r="BS574" s="135"/>
      <c r="BT574" s="135"/>
      <c r="BU574" s="135"/>
      <c r="BV574" s="135"/>
      <c r="BW574" s="135"/>
      <c r="BX574" s="135"/>
      <c r="BY574" s="135"/>
      <c r="BZ574" s="135"/>
      <c r="CA574" s="135"/>
      <c r="CB574" s="135"/>
      <c r="CC574" s="135"/>
      <c r="CD574" s="135"/>
      <c r="CE574" s="135"/>
      <c r="CF574" s="135"/>
      <c r="CG574" s="135"/>
      <c r="CH574" s="135"/>
      <c r="CI574" s="135"/>
      <c r="CJ574" s="135"/>
      <c r="CK574" s="135"/>
      <c r="CL574" s="135"/>
      <c r="CM574" s="135"/>
      <c r="CN574" s="135"/>
      <c r="CO574" s="135"/>
      <c r="CP574" s="135"/>
      <c r="CQ574" s="135"/>
      <c r="CR574" s="135"/>
      <c r="CU574" s="36"/>
      <c r="CV574" s="36"/>
      <c r="CW574" s="36"/>
      <c r="CX574" s="36"/>
      <c r="CY574" s="36"/>
      <c r="CZ574" s="36"/>
      <c r="DA574" s="36"/>
      <c r="DB574" s="36"/>
      <c r="DC574" s="36"/>
      <c r="DD574" s="36"/>
      <c r="DE574" s="36"/>
      <c r="DF574" s="36"/>
      <c r="DG574" s="36"/>
      <c r="DH574" s="36"/>
      <c r="DI574" s="36"/>
      <c r="DJ574" s="36"/>
      <c r="DK574" s="36"/>
      <c r="DL574" s="36"/>
      <c r="DM574" s="36"/>
      <c r="DN574" s="36"/>
      <c r="DO574" s="36"/>
      <c r="DP574" s="36"/>
      <c r="DQ574" s="36"/>
      <c r="DR574" s="36"/>
      <c r="DS574" s="36"/>
      <c r="DT574" s="36"/>
      <c r="DU574" s="36"/>
      <c r="DV574" s="36"/>
      <c r="DW574" s="36"/>
      <c r="DX574" s="36"/>
      <c r="DY574" s="36"/>
      <c r="DZ574" s="36"/>
      <c r="EA574" s="36"/>
      <c r="EB574" s="36"/>
      <c r="EC574" s="36"/>
      <c r="ED574" s="36"/>
      <c r="EE574" s="36"/>
      <c r="EF574" s="36"/>
      <c r="EG574" s="36"/>
      <c r="EH574" s="36"/>
      <c r="EI574" s="36"/>
      <c r="EJ574" s="36"/>
      <c r="EK574" s="36"/>
      <c r="EL574" s="36"/>
      <c r="EM574" s="36"/>
      <c r="EN574" s="36"/>
    </row>
    <row r="575" spans="1:144">
      <c r="A575" s="36"/>
      <c r="B575" s="36"/>
      <c r="C575" s="144"/>
      <c r="D575" s="144"/>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c r="AA575" s="135"/>
      <c r="AB575" s="135"/>
      <c r="AC575" s="135"/>
      <c r="AD575" s="135"/>
      <c r="AE575" s="135"/>
      <c r="AF575" s="135"/>
      <c r="AG575" s="135"/>
      <c r="AH575" s="135"/>
      <c r="AI575" s="135"/>
      <c r="AJ575" s="135"/>
      <c r="AK575" s="135"/>
      <c r="AL575" s="135"/>
      <c r="AM575" s="135"/>
      <c r="AN575" s="135"/>
      <c r="AO575" s="135"/>
      <c r="AP575" s="135"/>
      <c r="AQ575" s="135"/>
      <c r="AR575" s="135"/>
      <c r="AS575" s="135"/>
      <c r="AT575" s="135"/>
      <c r="AU575" s="135"/>
      <c r="AV575" s="135"/>
      <c r="AW575" s="135"/>
      <c r="AX575" s="135"/>
      <c r="AY575" s="135"/>
      <c r="AZ575" s="135"/>
      <c r="BA575" s="135"/>
      <c r="BB575" s="135"/>
      <c r="BC575" s="135"/>
      <c r="BD575" s="135"/>
      <c r="BE575" s="135"/>
      <c r="BF575" s="135"/>
      <c r="BG575" s="135"/>
      <c r="BH575" s="135"/>
      <c r="BI575" s="135"/>
      <c r="BJ575" s="135"/>
      <c r="BK575" s="135"/>
      <c r="BL575" s="135"/>
      <c r="BM575" s="135"/>
      <c r="BN575" s="135"/>
      <c r="BO575" s="135"/>
      <c r="BP575" s="135"/>
      <c r="BQ575" s="135"/>
      <c r="BR575" s="135"/>
      <c r="BS575" s="135"/>
      <c r="BT575" s="135"/>
      <c r="BU575" s="135"/>
      <c r="BV575" s="135"/>
      <c r="BW575" s="135"/>
      <c r="BX575" s="135"/>
      <c r="BY575" s="135"/>
      <c r="BZ575" s="135"/>
      <c r="CA575" s="135"/>
      <c r="CB575" s="135"/>
      <c r="CC575" s="135"/>
      <c r="CD575" s="135"/>
      <c r="CE575" s="135"/>
      <c r="CF575" s="135"/>
      <c r="CG575" s="135"/>
      <c r="CH575" s="135"/>
      <c r="CI575" s="135"/>
      <c r="CJ575" s="135"/>
      <c r="CK575" s="135"/>
      <c r="CL575" s="135"/>
      <c r="CM575" s="135"/>
      <c r="CN575" s="135"/>
      <c r="CO575" s="135"/>
      <c r="CP575" s="135"/>
      <c r="CQ575" s="135"/>
      <c r="CR575" s="135"/>
      <c r="CU575" s="36"/>
      <c r="CV575" s="36"/>
      <c r="CW575" s="36"/>
      <c r="CX575" s="36"/>
      <c r="CY575" s="36"/>
      <c r="CZ575" s="36"/>
      <c r="DA575" s="36"/>
      <c r="DB575" s="36"/>
      <c r="DC575" s="36"/>
      <c r="DD575" s="36"/>
      <c r="DE575" s="36"/>
      <c r="DF575" s="36"/>
      <c r="DG575" s="36"/>
      <c r="DH575" s="36"/>
      <c r="DI575" s="36"/>
      <c r="DJ575" s="36"/>
      <c r="DK575" s="36"/>
      <c r="DL575" s="36"/>
      <c r="DM575" s="36"/>
      <c r="DN575" s="36"/>
      <c r="DO575" s="36"/>
      <c r="DP575" s="36"/>
      <c r="DQ575" s="36"/>
      <c r="DR575" s="36"/>
      <c r="DS575" s="36"/>
      <c r="DT575" s="36"/>
      <c r="DU575" s="36"/>
      <c r="DV575" s="36"/>
      <c r="DW575" s="36"/>
      <c r="DX575" s="36"/>
      <c r="DY575" s="36"/>
      <c r="DZ575" s="36"/>
      <c r="EA575" s="36"/>
      <c r="EB575" s="36"/>
      <c r="EC575" s="36"/>
      <c r="ED575" s="36"/>
      <c r="EE575" s="36"/>
      <c r="EF575" s="36"/>
      <c r="EG575" s="36"/>
      <c r="EH575" s="36"/>
      <c r="EI575" s="36"/>
      <c r="EJ575" s="36"/>
      <c r="EK575" s="36"/>
      <c r="EL575" s="36"/>
      <c r="EM575" s="36"/>
      <c r="EN575" s="36"/>
    </row>
    <row r="576" spans="1:144">
      <c r="A576" s="36"/>
      <c r="B576" s="36"/>
      <c r="C576" s="144"/>
      <c r="D576" s="144"/>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c r="AA576" s="135"/>
      <c r="AB576" s="135"/>
      <c r="AC576" s="135"/>
      <c r="AD576" s="135"/>
      <c r="AE576" s="135"/>
      <c r="AF576" s="135"/>
      <c r="AG576" s="135"/>
      <c r="AH576" s="135"/>
      <c r="AI576" s="135"/>
      <c r="AJ576" s="135"/>
      <c r="AK576" s="135"/>
      <c r="AL576" s="135"/>
      <c r="AM576" s="135"/>
      <c r="AN576" s="135"/>
      <c r="AO576" s="135"/>
      <c r="AP576" s="135"/>
      <c r="AQ576" s="135"/>
      <c r="AR576" s="135"/>
      <c r="AS576" s="135"/>
      <c r="AT576" s="135"/>
      <c r="AU576" s="135"/>
      <c r="AV576" s="135"/>
      <c r="AW576" s="135"/>
      <c r="AX576" s="135"/>
      <c r="AY576" s="135"/>
      <c r="AZ576" s="135"/>
      <c r="BA576" s="135"/>
      <c r="BB576" s="135"/>
      <c r="BC576" s="135"/>
      <c r="BD576" s="135"/>
      <c r="BE576" s="135"/>
      <c r="BF576" s="135"/>
      <c r="BG576" s="135"/>
      <c r="BH576" s="135"/>
      <c r="BI576" s="135"/>
      <c r="BJ576" s="135"/>
      <c r="BK576" s="135"/>
      <c r="BL576" s="135"/>
      <c r="BM576" s="135"/>
      <c r="BN576" s="135"/>
      <c r="BO576" s="135"/>
      <c r="BP576" s="135"/>
      <c r="BQ576" s="135"/>
      <c r="BR576" s="135"/>
      <c r="BS576" s="135"/>
      <c r="BT576" s="135"/>
      <c r="BU576" s="135"/>
      <c r="BV576" s="135"/>
      <c r="BW576" s="135"/>
      <c r="BX576" s="135"/>
      <c r="BY576" s="135"/>
      <c r="BZ576" s="135"/>
      <c r="CA576" s="135"/>
      <c r="CB576" s="135"/>
      <c r="CC576" s="135"/>
      <c r="CD576" s="135"/>
      <c r="CE576" s="135"/>
      <c r="CF576" s="135"/>
      <c r="CG576" s="135"/>
      <c r="CH576" s="135"/>
      <c r="CI576" s="135"/>
      <c r="CJ576" s="135"/>
      <c r="CK576" s="135"/>
      <c r="CL576" s="135"/>
      <c r="CM576" s="135"/>
      <c r="CN576" s="135"/>
      <c r="CO576" s="135"/>
      <c r="CP576" s="135"/>
      <c r="CQ576" s="135"/>
      <c r="CR576" s="135"/>
      <c r="CU576" s="36"/>
      <c r="CV576" s="36"/>
      <c r="CW576" s="36"/>
      <c r="CX576" s="36"/>
      <c r="CY576" s="36"/>
      <c r="CZ576" s="36"/>
      <c r="DA576" s="36"/>
      <c r="DB576" s="36"/>
      <c r="DC576" s="36"/>
      <c r="DD576" s="36"/>
      <c r="DE576" s="36"/>
      <c r="DF576" s="36"/>
      <c r="DG576" s="36"/>
      <c r="DH576" s="36"/>
      <c r="DI576" s="36"/>
      <c r="DJ576" s="36"/>
      <c r="DK576" s="36"/>
      <c r="DL576" s="36"/>
      <c r="DM576" s="36"/>
      <c r="DN576" s="36"/>
      <c r="DO576" s="36"/>
      <c r="DP576" s="36"/>
      <c r="DQ576" s="36"/>
      <c r="DR576" s="36"/>
      <c r="DS576" s="36"/>
      <c r="DT576" s="36"/>
      <c r="DU576" s="36"/>
      <c r="DV576" s="36"/>
      <c r="DW576" s="36"/>
      <c r="DX576" s="36"/>
      <c r="DY576" s="36"/>
      <c r="DZ576" s="36"/>
      <c r="EA576" s="36"/>
      <c r="EB576" s="36"/>
      <c r="EC576" s="36"/>
      <c r="ED576" s="36"/>
      <c r="EE576" s="36"/>
      <c r="EF576" s="36"/>
      <c r="EG576" s="36"/>
      <c r="EH576" s="36"/>
      <c r="EI576" s="36"/>
      <c r="EJ576" s="36"/>
      <c r="EK576" s="36"/>
      <c r="EL576" s="36"/>
      <c r="EM576" s="36"/>
      <c r="EN576" s="36"/>
    </row>
    <row r="577" spans="1:144">
      <c r="A577" s="36"/>
      <c r="B577" s="36"/>
      <c r="C577" s="144"/>
      <c r="D577" s="144"/>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c r="AA577" s="135"/>
      <c r="AB577" s="135"/>
      <c r="AC577" s="135"/>
      <c r="AD577" s="135"/>
      <c r="AE577" s="135"/>
      <c r="AF577" s="135"/>
      <c r="AG577" s="135"/>
      <c r="AH577" s="135"/>
      <c r="AI577" s="135"/>
      <c r="AJ577" s="135"/>
      <c r="AK577" s="135"/>
      <c r="AL577" s="135"/>
      <c r="AM577" s="135"/>
      <c r="AN577" s="135"/>
      <c r="AO577" s="135"/>
      <c r="AP577" s="135"/>
      <c r="AQ577" s="135"/>
      <c r="AR577" s="135"/>
      <c r="AS577" s="135"/>
      <c r="AT577" s="135"/>
      <c r="AU577" s="135"/>
      <c r="AV577" s="135"/>
      <c r="AW577" s="135"/>
      <c r="AX577" s="135"/>
      <c r="AY577" s="135"/>
      <c r="AZ577" s="135"/>
      <c r="BA577" s="135"/>
      <c r="BB577" s="135"/>
      <c r="BC577" s="135"/>
      <c r="BD577" s="135"/>
      <c r="BE577" s="135"/>
      <c r="BF577" s="135"/>
      <c r="BG577" s="135"/>
      <c r="BH577" s="135"/>
      <c r="BI577" s="135"/>
      <c r="BJ577" s="135"/>
      <c r="BK577" s="135"/>
      <c r="BL577" s="135"/>
      <c r="BM577" s="135"/>
      <c r="BN577" s="135"/>
      <c r="BO577" s="135"/>
      <c r="BP577" s="135"/>
      <c r="BQ577" s="135"/>
      <c r="BR577" s="135"/>
      <c r="BS577" s="135"/>
      <c r="BT577" s="135"/>
      <c r="BU577" s="135"/>
      <c r="BV577" s="135"/>
      <c r="BW577" s="135"/>
      <c r="BX577" s="135"/>
      <c r="BY577" s="135"/>
      <c r="BZ577" s="135"/>
      <c r="CA577" s="135"/>
      <c r="CB577" s="135"/>
      <c r="CC577" s="135"/>
      <c r="CD577" s="135"/>
      <c r="CE577" s="135"/>
      <c r="CF577" s="135"/>
      <c r="CG577" s="135"/>
      <c r="CH577" s="135"/>
      <c r="CI577" s="135"/>
      <c r="CJ577" s="135"/>
      <c r="CK577" s="135"/>
      <c r="CL577" s="135"/>
      <c r="CM577" s="135"/>
      <c r="CN577" s="135"/>
      <c r="CO577" s="135"/>
      <c r="CP577" s="135"/>
      <c r="CQ577" s="135"/>
      <c r="CR577" s="135"/>
      <c r="CU577" s="36"/>
      <c r="CV577" s="36"/>
      <c r="CW577" s="36"/>
      <c r="CX577" s="36"/>
      <c r="CY577" s="36"/>
      <c r="CZ577" s="36"/>
      <c r="DA577" s="36"/>
      <c r="DB577" s="36"/>
      <c r="DC577" s="36"/>
      <c r="DD577" s="36"/>
      <c r="DE577" s="36"/>
      <c r="DF577" s="36"/>
      <c r="DG577" s="36"/>
      <c r="DH577" s="36"/>
      <c r="DI577" s="36"/>
      <c r="DJ577" s="36"/>
      <c r="DK577" s="36"/>
      <c r="DL577" s="36"/>
      <c r="DM577" s="36"/>
      <c r="DN577" s="36"/>
      <c r="DO577" s="36"/>
      <c r="DP577" s="36"/>
      <c r="DQ577" s="36"/>
      <c r="DR577" s="36"/>
      <c r="DS577" s="36"/>
      <c r="DT577" s="36"/>
      <c r="DU577" s="36"/>
      <c r="DV577" s="36"/>
      <c r="DW577" s="36"/>
      <c r="DX577" s="36"/>
      <c r="DY577" s="36"/>
      <c r="DZ577" s="36"/>
      <c r="EA577" s="36"/>
      <c r="EB577" s="36"/>
      <c r="EC577" s="36"/>
      <c r="ED577" s="36"/>
      <c r="EE577" s="36"/>
      <c r="EF577" s="36"/>
      <c r="EG577" s="36"/>
      <c r="EH577" s="36"/>
      <c r="EI577" s="36"/>
      <c r="EJ577" s="36"/>
      <c r="EK577" s="36"/>
      <c r="EL577" s="36"/>
      <c r="EM577" s="36"/>
      <c r="EN577" s="36"/>
    </row>
    <row r="578" spans="1:144">
      <c r="A578" s="36"/>
      <c r="B578" s="36"/>
      <c r="C578" s="144"/>
      <c r="D578" s="144"/>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c r="AU578" s="135"/>
      <c r="AV578" s="135"/>
      <c r="AW578" s="135"/>
      <c r="AX578" s="135"/>
      <c r="AY578" s="135"/>
      <c r="AZ578" s="135"/>
      <c r="BA578" s="135"/>
      <c r="BB578" s="135"/>
      <c r="BC578" s="135"/>
      <c r="BD578" s="135"/>
      <c r="BE578" s="135"/>
      <c r="BF578" s="135"/>
      <c r="BG578" s="135"/>
      <c r="BH578" s="135"/>
      <c r="BI578" s="135"/>
      <c r="BJ578" s="135"/>
      <c r="BK578" s="135"/>
      <c r="BL578" s="135"/>
      <c r="BM578" s="135"/>
      <c r="BN578" s="135"/>
      <c r="BO578" s="135"/>
      <c r="BP578" s="135"/>
      <c r="BQ578" s="135"/>
      <c r="BR578" s="135"/>
      <c r="BS578" s="135"/>
      <c r="BT578" s="135"/>
      <c r="BU578" s="135"/>
      <c r="BV578" s="135"/>
      <c r="BW578" s="135"/>
      <c r="BX578" s="135"/>
      <c r="BY578" s="135"/>
      <c r="BZ578" s="135"/>
      <c r="CA578" s="135"/>
      <c r="CB578" s="135"/>
      <c r="CC578" s="135"/>
      <c r="CD578" s="135"/>
      <c r="CE578" s="135"/>
      <c r="CF578" s="135"/>
      <c r="CG578" s="135"/>
      <c r="CH578" s="135"/>
      <c r="CI578" s="135"/>
      <c r="CJ578" s="135"/>
      <c r="CK578" s="135"/>
      <c r="CL578" s="135"/>
      <c r="CM578" s="135"/>
      <c r="CN578" s="135"/>
      <c r="CO578" s="135"/>
      <c r="CP578" s="135"/>
      <c r="CQ578" s="135"/>
      <c r="CR578" s="135"/>
      <c r="CU578" s="36"/>
      <c r="CV578" s="36"/>
      <c r="CW578" s="36"/>
      <c r="CX578" s="36"/>
      <c r="CY578" s="36"/>
      <c r="CZ578" s="36"/>
      <c r="DA578" s="36"/>
      <c r="DB578" s="36"/>
      <c r="DC578" s="36"/>
      <c r="DD578" s="36"/>
      <c r="DE578" s="36"/>
      <c r="DF578" s="36"/>
      <c r="DG578" s="36"/>
      <c r="DH578" s="36"/>
      <c r="DI578" s="36"/>
      <c r="DJ578" s="36"/>
      <c r="DK578" s="36"/>
      <c r="DL578" s="36"/>
      <c r="DM578" s="36"/>
      <c r="DN578" s="36"/>
      <c r="DO578" s="36"/>
      <c r="DP578" s="36"/>
      <c r="DQ578" s="36"/>
      <c r="DR578" s="36"/>
      <c r="DS578" s="36"/>
      <c r="DT578" s="36"/>
      <c r="DU578" s="36"/>
      <c r="DV578" s="36"/>
      <c r="DW578" s="36"/>
      <c r="DX578" s="36"/>
      <c r="DY578" s="36"/>
      <c r="DZ578" s="36"/>
      <c r="EA578" s="36"/>
      <c r="EB578" s="36"/>
      <c r="EC578" s="36"/>
      <c r="ED578" s="36"/>
      <c r="EE578" s="36"/>
      <c r="EF578" s="36"/>
      <c r="EG578" s="36"/>
      <c r="EH578" s="36"/>
      <c r="EI578" s="36"/>
      <c r="EJ578" s="36"/>
      <c r="EK578" s="36"/>
      <c r="EL578" s="36"/>
      <c r="EM578" s="36"/>
      <c r="EN578" s="36"/>
    </row>
    <row r="579" spans="1:144">
      <c r="A579" s="36"/>
      <c r="B579" s="36"/>
      <c r="C579" s="144"/>
      <c r="D579" s="144"/>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c r="AA579" s="135"/>
      <c r="AB579" s="135"/>
      <c r="AC579" s="135"/>
      <c r="AD579" s="135"/>
      <c r="AE579" s="135"/>
      <c r="AF579" s="135"/>
      <c r="AG579" s="135"/>
      <c r="AH579" s="135"/>
      <c r="AI579" s="135"/>
      <c r="AJ579" s="135"/>
      <c r="AK579" s="135"/>
      <c r="AL579" s="135"/>
      <c r="AM579" s="135"/>
      <c r="AN579" s="135"/>
      <c r="AO579" s="135"/>
      <c r="AP579" s="135"/>
      <c r="AQ579" s="135"/>
      <c r="AR579" s="135"/>
      <c r="AS579" s="135"/>
      <c r="AT579" s="135"/>
      <c r="AU579" s="135"/>
      <c r="AV579" s="135"/>
      <c r="AW579" s="135"/>
      <c r="AX579" s="135"/>
      <c r="AY579" s="135"/>
      <c r="AZ579" s="135"/>
      <c r="BA579" s="135"/>
      <c r="BB579" s="135"/>
      <c r="BC579" s="135"/>
      <c r="BD579" s="135"/>
      <c r="BE579" s="135"/>
      <c r="BF579" s="135"/>
      <c r="BG579" s="135"/>
      <c r="BH579" s="135"/>
      <c r="BI579" s="135"/>
      <c r="BJ579" s="135"/>
      <c r="BK579" s="135"/>
      <c r="BL579" s="135"/>
      <c r="BM579" s="135"/>
      <c r="BN579" s="135"/>
      <c r="BO579" s="135"/>
      <c r="BP579" s="135"/>
      <c r="BQ579" s="135"/>
      <c r="BR579" s="135"/>
      <c r="BS579" s="135"/>
      <c r="BT579" s="135"/>
      <c r="BU579" s="135"/>
      <c r="BV579" s="135"/>
      <c r="BW579" s="135"/>
      <c r="BX579" s="135"/>
      <c r="BY579" s="135"/>
      <c r="BZ579" s="135"/>
      <c r="CA579" s="135"/>
      <c r="CB579" s="135"/>
      <c r="CC579" s="135"/>
      <c r="CD579" s="135"/>
      <c r="CE579" s="135"/>
      <c r="CF579" s="135"/>
      <c r="CG579" s="135"/>
      <c r="CH579" s="135"/>
      <c r="CI579" s="135"/>
      <c r="CJ579" s="135"/>
      <c r="CK579" s="135"/>
      <c r="CL579" s="135"/>
      <c r="CM579" s="135"/>
      <c r="CN579" s="135"/>
      <c r="CO579" s="135"/>
      <c r="CP579" s="135"/>
      <c r="CQ579" s="135"/>
      <c r="CR579" s="135"/>
      <c r="CU579" s="36"/>
      <c r="CV579" s="36"/>
      <c r="CW579" s="36"/>
      <c r="CX579" s="36"/>
      <c r="CY579" s="36"/>
      <c r="CZ579" s="36"/>
      <c r="DA579" s="36"/>
      <c r="DB579" s="36"/>
      <c r="DC579" s="36"/>
      <c r="DD579" s="36"/>
      <c r="DE579" s="36"/>
      <c r="DF579" s="36"/>
      <c r="DG579" s="36"/>
      <c r="DH579" s="36"/>
      <c r="DI579" s="36"/>
      <c r="DJ579" s="36"/>
      <c r="DK579" s="36"/>
      <c r="DL579" s="36"/>
      <c r="DM579" s="36"/>
      <c r="DN579" s="36"/>
      <c r="DO579" s="36"/>
      <c r="DP579" s="36"/>
      <c r="DQ579" s="36"/>
      <c r="DR579" s="36"/>
      <c r="DS579" s="36"/>
      <c r="DT579" s="36"/>
      <c r="DU579" s="36"/>
      <c r="DV579" s="36"/>
      <c r="DW579" s="36"/>
      <c r="DX579" s="36"/>
      <c r="DY579" s="36"/>
      <c r="DZ579" s="36"/>
      <c r="EA579" s="36"/>
      <c r="EB579" s="36"/>
      <c r="EC579" s="36"/>
      <c r="ED579" s="36"/>
      <c r="EE579" s="36"/>
      <c r="EF579" s="36"/>
      <c r="EG579" s="36"/>
      <c r="EH579" s="36"/>
      <c r="EI579" s="36"/>
      <c r="EJ579" s="36"/>
      <c r="EK579" s="36"/>
      <c r="EL579" s="36"/>
      <c r="EM579" s="36"/>
      <c r="EN579" s="36"/>
    </row>
    <row r="580" spans="1:144">
      <c r="A580" s="36"/>
      <c r="B580" s="36"/>
      <c r="C580" s="144"/>
      <c r="D580" s="144"/>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c r="AA580" s="135"/>
      <c r="AB580" s="135"/>
      <c r="AC580" s="135"/>
      <c r="AD580" s="135"/>
      <c r="AE580" s="135"/>
      <c r="AF580" s="135"/>
      <c r="AG580" s="135"/>
      <c r="AH580" s="135"/>
      <c r="AI580" s="135"/>
      <c r="AJ580" s="135"/>
      <c r="AK580" s="135"/>
      <c r="AL580" s="135"/>
      <c r="AM580" s="135"/>
      <c r="AN580" s="135"/>
      <c r="AO580" s="135"/>
      <c r="AP580" s="135"/>
      <c r="AQ580" s="135"/>
      <c r="AR580" s="135"/>
      <c r="AS580" s="135"/>
      <c r="AT580" s="135"/>
      <c r="AU580" s="135"/>
      <c r="AV580" s="135"/>
      <c r="AW580" s="135"/>
      <c r="AX580" s="135"/>
      <c r="AY580" s="135"/>
      <c r="AZ580" s="135"/>
      <c r="BA580" s="135"/>
      <c r="BB580" s="135"/>
      <c r="BC580" s="135"/>
      <c r="BD580" s="135"/>
      <c r="BE580" s="135"/>
      <c r="BF580" s="135"/>
      <c r="BG580" s="135"/>
      <c r="BH580" s="135"/>
      <c r="BI580" s="135"/>
      <c r="BJ580" s="135"/>
      <c r="BK580" s="135"/>
      <c r="BL580" s="135"/>
      <c r="BM580" s="135"/>
      <c r="BN580" s="135"/>
      <c r="BO580" s="135"/>
      <c r="BP580" s="135"/>
      <c r="BQ580" s="135"/>
      <c r="BR580" s="135"/>
      <c r="BS580" s="135"/>
      <c r="BT580" s="135"/>
      <c r="BU580" s="135"/>
      <c r="BV580" s="135"/>
      <c r="BW580" s="135"/>
      <c r="BX580" s="135"/>
      <c r="BY580" s="135"/>
      <c r="BZ580" s="135"/>
      <c r="CA580" s="135"/>
      <c r="CB580" s="135"/>
      <c r="CC580" s="135"/>
      <c r="CD580" s="135"/>
      <c r="CE580" s="135"/>
      <c r="CF580" s="135"/>
      <c r="CG580" s="135"/>
      <c r="CH580" s="135"/>
      <c r="CI580" s="135"/>
      <c r="CJ580" s="135"/>
      <c r="CK580" s="135"/>
      <c r="CL580" s="135"/>
      <c r="CM580" s="135"/>
      <c r="CN580" s="135"/>
      <c r="CO580" s="135"/>
      <c r="CP580" s="135"/>
      <c r="CQ580" s="135"/>
      <c r="CR580" s="135"/>
      <c r="CU580" s="36"/>
      <c r="CV580" s="36"/>
      <c r="CW580" s="36"/>
      <c r="CX580" s="36"/>
      <c r="CY580" s="36"/>
      <c r="CZ580" s="36"/>
      <c r="DA580" s="36"/>
      <c r="DB580" s="36"/>
      <c r="DC580" s="36"/>
      <c r="DD580" s="36"/>
      <c r="DE580" s="36"/>
      <c r="DF580" s="36"/>
      <c r="DG580" s="36"/>
      <c r="DH580" s="36"/>
      <c r="DI580" s="36"/>
      <c r="DJ580" s="36"/>
      <c r="DK580" s="36"/>
      <c r="DL580" s="36"/>
      <c r="DM580" s="36"/>
      <c r="DN580" s="36"/>
      <c r="DO580" s="36"/>
      <c r="DP580" s="36"/>
      <c r="DQ580" s="36"/>
      <c r="DR580" s="36"/>
      <c r="DS580" s="36"/>
      <c r="DT580" s="36"/>
      <c r="DU580" s="36"/>
      <c r="DV580" s="36"/>
      <c r="DW580" s="36"/>
      <c r="DX580" s="36"/>
      <c r="DY580" s="36"/>
      <c r="DZ580" s="36"/>
      <c r="EA580" s="36"/>
      <c r="EB580" s="36"/>
      <c r="EC580" s="36"/>
      <c r="ED580" s="36"/>
      <c r="EE580" s="36"/>
      <c r="EF580" s="36"/>
      <c r="EG580" s="36"/>
      <c r="EH580" s="36"/>
      <c r="EI580" s="36"/>
      <c r="EJ580" s="36"/>
      <c r="EK580" s="36"/>
      <c r="EL580" s="36"/>
      <c r="EM580" s="36"/>
      <c r="EN580" s="36"/>
    </row>
    <row r="581" spans="1:144">
      <c r="A581" s="36"/>
      <c r="B581" s="36"/>
      <c r="C581" s="144"/>
      <c r="D581" s="144"/>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c r="AA581" s="135"/>
      <c r="AB581" s="135"/>
      <c r="AC581" s="135"/>
      <c r="AD581" s="135"/>
      <c r="AE581" s="135"/>
      <c r="AF581" s="135"/>
      <c r="AG581" s="135"/>
      <c r="AH581" s="135"/>
      <c r="AI581" s="135"/>
      <c r="AJ581" s="135"/>
      <c r="AK581" s="135"/>
      <c r="AL581" s="135"/>
      <c r="AM581" s="135"/>
      <c r="AN581" s="135"/>
      <c r="AO581" s="135"/>
      <c r="AP581" s="135"/>
      <c r="AQ581" s="135"/>
      <c r="AR581" s="135"/>
      <c r="AS581" s="135"/>
      <c r="AT581" s="135"/>
      <c r="AU581" s="135"/>
      <c r="AV581" s="135"/>
      <c r="AW581" s="135"/>
      <c r="AX581" s="135"/>
      <c r="AY581" s="135"/>
      <c r="AZ581" s="135"/>
      <c r="BA581" s="135"/>
      <c r="BB581" s="135"/>
      <c r="BC581" s="135"/>
      <c r="BD581" s="135"/>
      <c r="BE581" s="135"/>
      <c r="BF581" s="135"/>
      <c r="BG581" s="135"/>
      <c r="BH581" s="135"/>
      <c r="BI581" s="135"/>
      <c r="BJ581" s="135"/>
      <c r="BK581" s="135"/>
      <c r="BL581" s="135"/>
      <c r="BM581" s="135"/>
      <c r="BN581" s="135"/>
      <c r="BO581" s="135"/>
      <c r="BP581" s="135"/>
      <c r="BQ581" s="135"/>
      <c r="BR581" s="135"/>
      <c r="BS581" s="135"/>
      <c r="BT581" s="135"/>
      <c r="BU581" s="135"/>
      <c r="BV581" s="135"/>
      <c r="BW581" s="135"/>
      <c r="BX581" s="135"/>
      <c r="BY581" s="135"/>
      <c r="BZ581" s="135"/>
      <c r="CA581" s="135"/>
      <c r="CB581" s="135"/>
      <c r="CC581" s="135"/>
      <c r="CD581" s="135"/>
      <c r="CE581" s="135"/>
      <c r="CF581" s="135"/>
      <c r="CG581" s="135"/>
      <c r="CH581" s="135"/>
      <c r="CI581" s="135"/>
      <c r="CJ581" s="135"/>
      <c r="CK581" s="135"/>
      <c r="CL581" s="135"/>
      <c r="CM581" s="135"/>
      <c r="CN581" s="135"/>
      <c r="CO581" s="135"/>
      <c r="CP581" s="135"/>
      <c r="CQ581" s="135"/>
      <c r="CR581" s="135"/>
      <c r="CU581" s="36"/>
      <c r="CV581" s="36"/>
      <c r="CW581" s="36"/>
      <c r="CX581" s="36"/>
      <c r="CY581" s="36"/>
      <c r="CZ581" s="36"/>
      <c r="DA581" s="36"/>
      <c r="DB581" s="36"/>
      <c r="DC581" s="36"/>
      <c r="DD581" s="36"/>
      <c r="DE581" s="36"/>
      <c r="DF581" s="36"/>
      <c r="DG581" s="36"/>
      <c r="DH581" s="36"/>
      <c r="DI581" s="36"/>
      <c r="DJ581" s="36"/>
      <c r="DK581" s="36"/>
      <c r="DL581" s="36"/>
      <c r="DM581" s="36"/>
      <c r="DN581" s="36"/>
      <c r="DO581" s="36"/>
      <c r="DP581" s="36"/>
      <c r="DQ581" s="36"/>
      <c r="DR581" s="36"/>
      <c r="DS581" s="36"/>
      <c r="DT581" s="36"/>
      <c r="DU581" s="36"/>
      <c r="DV581" s="36"/>
      <c r="DW581" s="36"/>
      <c r="DX581" s="36"/>
      <c r="DY581" s="36"/>
      <c r="DZ581" s="36"/>
      <c r="EA581" s="36"/>
      <c r="EB581" s="36"/>
      <c r="EC581" s="36"/>
      <c r="ED581" s="36"/>
      <c r="EE581" s="36"/>
      <c r="EF581" s="36"/>
      <c r="EG581" s="36"/>
      <c r="EH581" s="36"/>
      <c r="EI581" s="36"/>
      <c r="EJ581" s="36"/>
      <c r="EK581" s="36"/>
      <c r="EL581" s="36"/>
      <c r="EM581" s="36"/>
      <c r="EN581" s="36"/>
    </row>
    <row r="582" spans="1:144">
      <c r="A582" s="36"/>
      <c r="B582" s="36"/>
      <c r="C582" s="144"/>
      <c r="D582" s="144"/>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c r="AA582" s="135"/>
      <c r="AB582" s="135"/>
      <c r="AC582" s="135"/>
      <c r="AD582" s="135"/>
      <c r="AE582" s="135"/>
      <c r="AF582" s="135"/>
      <c r="AG582" s="135"/>
      <c r="AH582" s="135"/>
      <c r="AI582" s="135"/>
      <c r="AJ582" s="135"/>
      <c r="AK582" s="135"/>
      <c r="AL582" s="135"/>
      <c r="AM582" s="135"/>
      <c r="AN582" s="135"/>
      <c r="AO582" s="135"/>
      <c r="AP582" s="135"/>
      <c r="AQ582" s="135"/>
      <c r="AR582" s="135"/>
      <c r="AS582" s="135"/>
      <c r="AT582" s="135"/>
      <c r="AU582" s="135"/>
      <c r="AV582" s="135"/>
      <c r="AW582" s="135"/>
      <c r="AX582" s="135"/>
      <c r="AY582" s="135"/>
      <c r="AZ582" s="135"/>
      <c r="BA582" s="135"/>
      <c r="BB582" s="135"/>
      <c r="BC582" s="135"/>
      <c r="BD582" s="135"/>
      <c r="BE582" s="135"/>
      <c r="BF582" s="135"/>
      <c r="BG582" s="135"/>
      <c r="BH582" s="135"/>
      <c r="BI582" s="135"/>
      <c r="BJ582" s="135"/>
      <c r="BK582" s="135"/>
      <c r="BL582" s="135"/>
      <c r="BM582" s="135"/>
      <c r="BN582" s="135"/>
      <c r="BO582" s="135"/>
      <c r="BP582" s="135"/>
      <c r="BQ582" s="135"/>
      <c r="BR582" s="135"/>
      <c r="BS582" s="135"/>
      <c r="BT582" s="135"/>
      <c r="BU582" s="135"/>
      <c r="BV582" s="135"/>
      <c r="BW582" s="135"/>
      <c r="BX582" s="135"/>
      <c r="BY582" s="135"/>
      <c r="BZ582" s="135"/>
      <c r="CA582" s="135"/>
      <c r="CB582" s="135"/>
      <c r="CC582" s="135"/>
      <c r="CD582" s="135"/>
      <c r="CE582" s="135"/>
      <c r="CF582" s="135"/>
      <c r="CG582" s="135"/>
      <c r="CH582" s="135"/>
      <c r="CI582" s="135"/>
      <c r="CJ582" s="135"/>
      <c r="CK582" s="135"/>
      <c r="CL582" s="135"/>
      <c r="CM582" s="135"/>
      <c r="CN582" s="135"/>
      <c r="CO582" s="135"/>
      <c r="CP582" s="135"/>
      <c r="CQ582" s="135"/>
      <c r="CR582" s="135"/>
      <c r="CU582" s="36"/>
      <c r="CV582" s="36"/>
      <c r="CW582" s="36"/>
      <c r="CX582" s="36"/>
      <c r="CY582" s="36"/>
      <c r="CZ582" s="36"/>
      <c r="DA582" s="36"/>
      <c r="DB582" s="36"/>
      <c r="DC582" s="36"/>
      <c r="DD582" s="36"/>
      <c r="DE582" s="36"/>
      <c r="DF582" s="36"/>
      <c r="DG582" s="36"/>
      <c r="DH582" s="36"/>
      <c r="DI582" s="36"/>
      <c r="DJ582" s="36"/>
      <c r="DK582" s="36"/>
      <c r="DL582" s="36"/>
      <c r="DM582" s="36"/>
      <c r="DN582" s="36"/>
      <c r="DO582" s="36"/>
      <c r="DP582" s="36"/>
      <c r="DQ582" s="36"/>
      <c r="DR582" s="36"/>
      <c r="DS582" s="36"/>
      <c r="DT582" s="36"/>
      <c r="DU582" s="36"/>
      <c r="DV582" s="36"/>
      <c r="DW582" s="36"/>
      <c r="DX582" s="36"/>
      <c r="DY582" s="36"/>
      <c r="DZ582" s="36"/>
      <c r="EA582" s="36"/>
      <c r="EB582" s="36"/>
      <c r="EC582" s="36"/>
      <c r="ED582" s="36"/>
      <c r="EE582" s="36"/>
      <c r="EF582" s="36"/>
      <c r="EG582" s="36"/>
      <c r="EH582" s="36"/>
      <c r="EI582" s="36"/>
      <c r="EJ582" s="36"/>
      <c r="EK582" s="36"/>
      <c r="EL582" s="36"/>
      <c r="EM582" s="36"/>
      <c r="EN582" s="36"/>
    </row>
    <row r="583" spans="1:144">
      <c r="A583" s="36"/>
      <c r="B583" s="36"/>
      <c r="C583" s="144"/>
      <c r="D583" s="144"/>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c r="AA583" s="135"/>
      <c r="AB583" s="135"/>
      <c r="AC583" s="135"/>
      <c r="AD583" s="135"/>
      <c r="AE583" s="135"/>
      <c r="AF583" s="135"/>
      <c r="AG583" s="135"/>
      <c r="AH583" s="135"/>
      <c r="AI583" s="135"/>
      <c r="AJ583" s="135"/>
      <c r="AK583" s="135"/>
      <c r="AL583" s="135"/>
      <c r="AM583" s="135"/>
      <c r="AN583" s="135"/>
      <c r="AO583" s="135"/>
      <c r="AP583" s="135"/>
      <c r="AQ583" s="135"/>
      <c r="AR583" s="135"/>
      <c r="AS583" s="135"/>
      <c r="AT583" s="135"/>
      <c r="AU583" s="135"/>
      <c r="AV583" s="135"/>
      <c r="AW583" s="135"/>
      <c r="AX583" s="135"/>
      <c r="AY583" s="135"/>
      <c r="AZ583" s="135"/>
      <c r="BA583" s="135"/>
      <c r="BB583" s="135"/>
      <c r="BC583" s="135"/>
      <c r="BD583" s="135"/>
      <c r="BE583" s="135"/>
      <c r="BF583" s="135"/>
      <c r="BG583" s="135"/>
      <c r="BH583" s="135"/>
      <c r="BI583" s="135"/>
      <c r="BJ583" s="135"/>
      <c r="BK583" s="135"/>
      <c r="BL583" s="135"/>
      <c r="BM583" s="135"/>
      <c r="BN583" s="135"/>
      <c r="BO583" s="135"/>
      <c r="BP583" s="135"/>
      <c r="BQ583" s="135"/>
      <c r="BR583" s="135"/>
      <c r="BS583" s="135"/>
      <c r="BT583" s="135"/>
      <c r="BU583" s="135"/>
      <c r="BV583" s="135"/>
      <c r="BW583" s="135"/>
      <c r="BX583" s="135"/>
      <c r="BY583" s="135"/>
      <c r="BZ583" s="135"/>
      <c r="CA583" s="135"/>
      <c r="CB583" s="135"/>
      <c r="CC583" s="135"/>
      <c r="CD583" s="135"/>
      <c r="CE583" s="135"/>
      <c r="CF583" s="135"/>
      <c r="CG583" s="135"/>
      <c r="CH583" s="135"/>
      <c r="CI583" s="135"/>
      <c r="CJ583" s="135"/>
      <c r="CK583" s="135"/>
      <c r="CL583" s="135"/>
      <c r="CM583" s="135"/>
      <c r="CN583" s="135"/>
      <c r="CO583" s="135"/>
      <c r="CP583" s="135"/>
      <c r="CQ583" s="135"/>
      <c r="CR583" s="135"/>
      <c r="CU583" s="36"/>
      <c r="CV583" s="36"/>
      <c r="CW583" s="36"/>
      <c r="CX583" s="36"/>
      <c r="CY583" s="36"/>
      <c r="CZ583" s="36"/>
      <c r="DA583" s="36"/>
      <c r="DB583" s="36"/>
      <c r="DC583" s="36"/>
      <c r="DD583" s="36"/>
      <c r="DE583" s="36"/>
      <c r="DF583" s="36"/>
      <c r="DG583" s="36"/>
      <c r="DH583" s="36"/>
      <c r="DI583" s="36"/>
      <c r="DJ583" s="36"/>
      <c r="DK583" s="36"/>
      <c r="DL583" s="36"/>
      <c r="DM583" s="36"/>
      <c r="DN583" s="36"/>
      <c r="DO583" s="36"/>
      <c r="DP583" s="36"/>
      <c r="DQ583" s="36"/>
      <c r="DR583" s="36"/>
      <c r="DS583" s="36"/>
      <c r="DT583" s="36"/>
      <c r="DU583" s="36"/>
      <c r="DV583" s="36"/>
      <c r="DW583" s="36"/>
      <c r="DX583" s="36"/>
      <c r="DY583" s="36"/>
      <c r="DZ583" s="36"/>
      <c r="EA583" s="36"/>
      <c r="EB583" s="36"/>
      <c r="EC583" s="36"/>
      <c r="ED583" s="36"/>
      <c r="EE583" s="36"/>
      <c r="EF583" s="36"/>
      <c r="EG583" s="36"/>
      <c r="EH583" s="36"/>
      <c r="EI583" s="36"/>
      <c r="EJ583" s="36"/>
      <c r="EK583" s="36"/>
      <c r="EL583" s="36"/>
      <c r="EM583" s="36"/>
      <c r="EN583" s="36"/>
    </row>
    <row r="584" spans="1:144">
      <c r="A584" s="36"/>
      <c r="B584" s="36"/>
      <c r="C584" s="144"/>
      <c r="D584" s="144"/>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c r="AU584" s="135"/>
      <c r="AV584" s="135"/>
      <c r="AW584" s="135"/>
      <c r="AX584" s="135"/>
      <c r="AY584" s="135"/>
      <c r="AZ584" s="135"/>
      <c r="BA584" s="135"/>
      <c r="BB584" s="135"/>
      <c r="BC584" s="135"/>
      <c r="BD584" s="135"/>
      <c r="BE584" s="135"/>
      <c r="BF584" s="135"/>
      <c r="BG584" s="135"/>
      <c r="BH584" s="135"/>
      <c r="BI584" s="135"/>
      <c r="BJ584" s="135"/>
      <c r="BK584" s="135"/>
      <c r="BL584" s="135"/>
      <c r="BM584" s="135"/>
      <c r="BN584" s="135"/>
      <c r="BO584" s="135"/>
      <c r="BP584" s="135"/>
      <c r="BQ584" s="135"/>
      <c r="BR584" s="135"/>
      <c r="BS584" s="135"/>
      <c r="BT584" s="135"/>
      <c r="BU584" s="135"/>
      <c r="BV584" s="135"/>
      <c r="BW584" s="135"/>
      <c r="BX584" s="135"/>
      <c r="BY584" s="135"/>
      <c r="BZ584" s="135"/>
      <c r="CA584" s="135"/>
      <c r="CB584" s="135"/>
      <c r="CC584" s="135"/>
      <c r="CD584" s="135"/>
      <c r="CE584" s="135"/>
      <c r="CF584" s="135"/>
      <c r="CG584" s="135"/>
      <c r="CH584" s="135"/>
      <c r="CI584" s="135"/>
      <c r="CJ584" s="135"/>
      <c r="CK584" s="135"/>
      <c r="CL584" s="135"/>
      <c r="CM584" s="135"/>
      <c r="CN584" s="135"/>
      <c r="CO584" s="135"/>
      <c r="CP584" s="135"/>
      <c r="CQ584" s="135"/>
      <c r="CR584" s="135"/>
      <c r="CU584" s="36"/>
      <c r="CV584" s="36"/>
      <c r="CW584" s="36"/>
      <c r="CX584" s="36"/>
      <c r="CY584" s="36"/>
      <c r="CZ584" s="36"/>
      <c r="DA584" s="36"/>
      <c r="DB584" s="36"/>
      <c r="DC584" s="36"/>
      <c r="DD584" s="36"/>
      <c r="DE584" s="36"/>
      <c r="DF584" s="36"/>
      <c r="DG584" s="36"/>
      <c r="DH584" s="36"/>
      <c r="DI584" s="36"/>
      <c r="DJ584" s="36"/>
      <c r="DK584" s="36"/>
      <c r="DL584" s="36"/>
      <c r="DM584" s="36"/>
      <c r="DN584" s="36"/>
      <c r="DO584" s="36"/>
      <c r="DP584" s="36"/>
      <c r="DQ584" s="36"/>
      <c r="DR584" s="36"/>
      <c r="DS584" s="36"/>
      <c r="DT584" s="36"/>
      <c r="DU584" s="36"/>
      <c r="DV584" s="36"/>
      <c r="DW584" s="36"/>
      <c r="DX584" s="36"/>
      <c r="DY584" s="36"/>
      <c r="DZ584" s="36"/>
      <c r="EA584" s="36"/>
      <c r="EB584" s="36"/>
      <c r="EC584" s="36"/>
      <c r="ED584" s="36"/>
      <c r="EE584" s="36"/>
      <c r="EF584" s="36"/>
      <c r="EG584" s="36"/>
      <c r="EH584" s="36"/>
      <c r="EI584" s="36"/>
      <c r="EJ584" s="36"/>
      <c r="EK584" s="36"/>
      <c r="EL584" s="36"/>
      <c r="EM584" s="36"/>
      <c r="EN584" s="36"/>
    </row>
    <row r="585" spans="1:144">
      <c r="A585" s="36"/>
      <c r="B585" s="36"/>
      <c r="C585" s="144"/>
      <c r="D585" s="144"/>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c r="AG585" s="135"/>
      <c r="AH585" s="135"/>
      <c r="AI585" s="135"/>
      <c r="AJ585" s="135"/>
      <c r="AK585" s="135"/>
      <c r="AL585" s="135"/>
      <c r="AM585" s="135"/>
      <c r="AN585" s="135"/>
      <c r="AO585" s="135"/>
      <c r="AP585" s="135"/>
      <c r="AQ585" s="135"/>
      <c r="AR585" s="135"/>
      <c r="AS585" s="135"/>
      <c r="AT585" s="135"/>
      <c r="AU585" s="135"/>
      <c r="AV585" s="135"/>
      <c r="AW585" s="135"/>
      <c r="AX585" s="135"/>
      <c r="AY585" s="135"/>
      <c r="AZ585" s="135"/>
      <c r="BA585" s="135"/>
      <c r="BB585" s="135"/>
      <c r="BC585" s="135"/>
      <c r="BD585" s="135"/>
      <c r="BE585" s="135"/>
      <c r="BF585" s="135"/>
      <c r="BG585" s="135"/>
      <c r="BH585" s="135"/>
      <c r="BI585" s="135"/>
      <c r="BJ585" s="135"/>
      <c r="BK585" s="135"/>
      <c r="BL585" s="135"/>
      <c r="BM585" s="135"/>
      <c r="BN585" s="135"/>
      <c r="BO585" s="135"/>
      <c r="BP585" s="135"/>
      <c r="BQ585" s="135"/>
      <c r="BR585" s="135"/>
      <c r="BS585" s="135"/>
      <c r="BT585" s="135"/>
      <c r="BU585" s="135"/>
      <c r="BV585" s="135"/>
      <c r="BW585" s="135"/>
      <c r="BX585" s="135"/>
      <c r="BY585" s="135"/>
      <c r="BZ585" s="135"/>
      <c r="CA585" s="135"/>
      <c r="CB585" s="135"/>
      <c r="CC585" s="135"/>
      <c r="CD585" s="135"/>
      <c r="CE585" s="135"/>
      <c r="CF585" s="135"/>
      <c r="CG585" s="135"/>
      <c r="CH585" s="135"/>
      <c r="CI585" s="135"/>
      <c r="CJ585" s="135"/>
      <c r="CK585" s="135"/>
      <c r="CL585" s="135"/>
      <c r="CM585" s="135"/>
      <c r="CN585" s="135"/>
      <c r="CO585" s="135"/>
      <c r="CP585" s="135"/>
      <c r="CQ585" s="135"/>
      <c r="CR585" s="135"/>
      <c r="CU585" s="36"/>
      <c r="CV585" s="36"/>
      <c r="CW585" s="36"/>
      <c r="CX585" s="36"/>
      <c r="CY585" s="36"/>
      <c r="CZ585" s="36"/>
      <c r="DA585" s="36"/>
      <c r="DB585" s="36"/>
      <c r="DC585" s="36"/>
      <c r="DD585" s="36"/>
      <c r="DE585" s="36"/>
      <c r="DF585" s="36"/>
      <c r="DG585" s="36"/>
      <c r="DH585" s="36"/>
      <c r="DI585" s="36"/>
      <c r="DJ585" s="36"/>
      <c r="DK585" s="36"/>
      <c r="DL585" s="36"/>
      <c r="DM585" s="36"/>
      <c r="DN585" s="36"/>
      <c r="DO585" s="36"/>
      <c r="DP585" s="36"/>
      <c r="DQ585" s="36"/>
      <c r="DR585" s="36"/>
      <c r="DS585" s="36"/>
      <c r="DT585" s="36"/>
      <c r="DU585" s="36"/>
      <c r="DV585" s="36"/>
      <c r="DW585" s="36"/>
      <c r="DX585" s="36"/>
      <c r="DY585" s="36"/>
      <c r="DZ585" s="36"/>
      <c r="EA585" s="36"/>
      <c r="EB585" s="36"/>
      <c r="EC585" s="36"/>
      <c r="ED585" s="36"/>
      <c r="EE585" s="36"/>
      <c r="EF585" s="36"/>
      <c r="EG585" s="36"/>
      <c r="EH585" s="36"/>
      <c r="EI585" s="36"/>
      <c r="EJ585" s="36"/>
      <c r="EK585" s="36"/>
      <c r="EL585" s="36"/>
      <c r="EM585" s="36"/>
      <c r="EN585" s="36"/>
    </row>
    <row r="586" spans="1:144">
      <c r="A586" s="36"/>
      <c r="B586" s="36"/>
      <c r="C586" s="144"/>
      <c r="D586" s="144"/>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c r="AG586" s="135"/>
      <c r="AH586" s="135"/>
      <c r="AI586" s="135"/>
      <c r="AJ586" s="135"/>
      <c r="AK586" s="135"/>
      <c r="AL586" s="135"/>
      <c r="AM586" s="135"/>
      <c r="AN586" s="135"/>
      <c r="AO586" s="135"/>
      <c r="AP586" s="135"/>
      <c r="AQ586" s="135"/>
      <c r="AR586" s="135"/>
      <c r="AS586" s="135"/>
      <c r="AT586" s="135"/>
      <c r="AU586" s="135"/>
      <c r="AV586" s="135"/>
      <c r="AW586" s="135"/>
      <c r="AX586" s="135"/>
      <c r="AY586" s="135"/>
      <c r="AZ586" s="135"/>
      <c r="BA586" s="135"/>
      <c r="BB586" s="135"/>
      <c r="BC586" s="135"/>
      <c r="BD586" s="135"/>
      <c r="BE586" s="135"/>
      <c r="BF586" s="135"/>
      <c r="BG586" s="135"/>
      <c r="BH586" s="135"/>
      <c r="BI586" s="135"/>
      <c r="BJ586" s="135"/>
      <c r="BK586" s="135"/>
      <c r="BL586" s="135"/>
      <c r="BM586" s="135"/>
      <c r="BN586" s="135"/>
      <c r="BO586" s="135"/>
      <c r="BP586" s="135"/>
      <c r="BQ586" s="135"/>
      <c r="BR586" s="135"/>
      <c r="BS586" s="135"/>
      <c r="BT586" s="135"/>
      <c r="BU586" s="135"/>
      <c r="BV586" s="135"/>
      <c r="BW586" s="135"/>
      <c r="BX586" s="135"/>
      <c r="BY586" s="135"/>
      <c r="BZ586" s="135"/>
      <c r="CA586" s="135"/>
      <c r="CB586" s="135"/>
      <c r="CC586" s="135"/>
      <c r="CD586" s="135"/>
      <c r="CE586" s="135"/>
      <c r="CF586" s="135"/>
      <c r="CG586" s="135"/>
      <c r="CH586" s="135"/>
      <c r="CI586" s="135"/>
      <c r="CJ586" s="135"/>
      <c r="CK586" s="135"/>
      <c r="CL586" s="135"/>
      <c r="CM586" s="135"/>
      <c r="CN586" s="135"/>
      <c r="CO586" s="135"/>
      <c r="CP586" s="135"/>
      <c r="CQ586" s="135"/>
      <c r="CR586" s="135"/>
      <c r="CU586" s="36"/>
      <c r="CV586" s="36"/>
      <c r="CW586" s="36"/>
      <c r="CX586" s="36"/>
      <c r="CY586" s="36"/>
      <c r="CZ586" s="36"/>
      <c r="DA586" s="36"/>
      <c r="DB586" s="36"/>
      <c r="DC586" s="36"/>
      <c r="DD586" s="36"/>
      <c r="DE586" s="36"/>
      <c r="DF586" s="36"/>
      <c r="DG586" s="36"/>
      <c r="DH586" s="36"/>
      <c r="DI586" s="36"/>
      <c r="DJ586" s="36"/>
      <c r="DK586" s="36"/>
      <c r="DL586" s="36"/>
      <c r="DM586" s="36"/>
      <c r="DN586" s="36"/>
      <c r="DO586" s="36"/>
      <c r="DP586" s="36"/>
      <c r="DQ586" s="36"/>
      <c r="DR586" s="36"/>
      <c r="DS586" s="36"/>
      <c r="DT586" s="36"/>
      <c r="DU586" s="36"/>
      <c r="DV586" s="36"/>
      <c r="DW586" s="36"/>
      <c r="DX586" s="36"/>
      <c r="DY586" s="36"/>
      <c r="DZ586" s="36"/>
      <c r="EA586" s="36"/>
      <c r="EB586" s="36"/>
      <c r="EC586" s="36"/>
      <c r="ED586" s="36"/>
      <c r="EE586" s="36"/>
      <c r="EF586" s="36"/>
      <c r="EG586" s="36"/>
      <c r="EH586" s="36"/>
      <c r="EI586" s="36"/>
      <c r="EJ586" s="36"/>
      <c r="EK586" s="36"/>
      <c r="EL586" s="36"/>
      <c r="EM586" s="36"/>
      <c r="EN586" s="36"/>
    </row>
    <row r="587" spans="1:144">
      <c r="A587" s="36"/>
      <c r="B587" s="36"/>
      <c r="C587" s="144"/>
      <c r="D587" s="144"/>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c r="AA587" s="135"/>
      <c r="AB587" s="135"/>
      <c r="AC587" s="135"/>
      <c r="AD587" s="135"/>
      <c r="AE587" s="135"/>
      <c r="AF587" s="135"/>
      <c r="AG587" s="135"/>
      <c r="AH587" s="135"/>
      <c r="AI587" s="135"/>
      <c r="AJ587" s="135"/>
      <c r="AK587" s="135"/>
      <c r="AL587" s="135"/>
      <c r="AM587" s="135"/>
      <c r="AN587" s="135"/>
      <c r="AO587" s="135"/>
      <c r="AP587" s="135"/>
      <c r="AQ587" s="135"/>
      <c r="AR587" s="135"/>
      <c r="AS587" s="135"/>
      <c r="AT587" s="135"/>
      <c r="AU587" s="135"/>
      <c r="AV587" s="135"/>
      <c r="AW587" s="135"/>
      <c r="AX587" s="135"/>
      <c r="AY587" s="135"/>
      <c r="AZ587" s="135"/>
      <c r="BA587" s="135"/>
      <c r="BB587" s="135"/>
      <c r="BC587" s="135"/>
      <c r="BD587" s="135"/>
      <c r="BE587" s="135"/>
      <c r="BF587" s="135"/>
      <c r="BG587" s="135"/>
      <c r="BH587" s="135"/>
      <c r="BI587" s="135"/>
      <c r="BJ587" s="135"/>
      <c r="BK587" s="135"/>
      <c r="BL587" s="135"/>
      <c r="BM587" s="135"/>
      <c r="BN587" s="135"/>
      <c r="BO587" s="135"/>
      <c r="BP587" s="135"/>
      <c r="BQ587" s="135"/>
      <c r="BR587" s="135"/>
      <c r="BS587" s="135"/>
      <c r="BT587" s="135"/>
      <c r="BU587" s="135"/>
      <c r="BV587" s="135"/>
      <c r="BW587" s="135"/>
      <c r="BX587" s="135"/>
      <c r="BY587" s="135"/>
      <c r="BZ587" s="135"/>
      <c r="CA587" s="135"/>
      <c r="CB587" s="135"/>
      <c r="CC587" s="135"/>
      <c r="CD587" s="135"/>
      <c r="CE587" s="135"/>
      <c r="CF587" s="135"/>
      <c r="CG587" s="135"/>
      <c r="CH587" s="135"/>
      <c r="CI587" s="135"/>
      <c r="CJ587" s="135"/>
      <c r="CK587" s="135"/>
      <c r="CL587" s="135"/>
      <c r="CM587" s="135"/>
      <c r="CN587" s="135"/>
      <c r="CO587" s="135"/>
      <c r="CP587" s="135"/>
      <c r="CQ587" s="135"/>
      <c r="CR587" s="135"/>
      <c r="CU587" s="36"/>
      <c r="CV587" s="36"/>
      <c r="CW587" s="36"/>
      <c r="CX587" s="36"/>
      <c r="CY587" s="36"/>
      <c r="CZ587" s="36"/>
      <c r="DA587" s="36"/>
      <c r="DB587" s="36"/>
      <c r="DC587" s="36"/>
      <c r="DD587" s="36"/>
      <c r="DE587" s="36"/>
      <c r="DF587" s="36"/>
      <c r="DG587" s="36"/>
      <c r="DH587" s="36"/>
      <c r="DI587" s="36"/>
      <c r="DJ587" s="36"/>
      <c r="DK587" s="36"/>
      <c r="DL587" s="36"/>
      <c r="DM587" s="36"/>
      <c r="DN587" s="36"/>
      <c r="DO587" s="36"/>
      <c r="DP587" s="36"/>
      <c r="DQ587" s="36"/>
      <c r="DR587" s="36"/>
      <c r="DS587" s="36"/>
      <c r="DT587" s="36"/>
      <c r="DU587" s="36"/>
      <c r="DV587" s="36"/>
      <c r="DW587" s="36"/>
      <c r="DX587" s="36"/>
      <c r="DY587" s="36"/>
      <c r="DZ587" s="36"/>
      <c r="EA587" s="36"/>
      <c r="EB587" s="36"/>
      <c r="EC587" s="36"/>
      <c r="ED587" s="36"/>
      <c r="EE587" s="36"/>
      <c r="EF587" s="36"/>
      <c r="EG587" s="36"/>
      <c r="EH587" s="36"/>
      <c r="EI587" s="36"/>
      <c r="EJ587" s="36"/>
      <c r="EK587" s="36"/>
      <c r="EL587" s="36"/>
      <c r="EM587" s="36"/>
      <c r="EN587" s="36"/>
    </row>
    <row r="588" spans="1:144">
      <c r="A588" s="36"/>
      <c r="B588" s="36"/>
      <c r="C588" s="144"/>
      <c r="D588" s="144"/>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c r="AA588" s="135"/>
      <c r="AB588" s="135"/>
      <c r="AC588" s="135"/>
      <c r="AD588" s="135"/>
      <c r="AE588" s="135"/>
      <c r="AF588" s="135"/>
      <c r="AG588" s="135"/>
      <c r="AH588" s="135"/>
      <c r="AI588" s="135"/>
      <c r="AJ588" s="135"/>
      <c r="AK588" s="135"/>
      <c r="AL588" s="135"/>
      <c r="AM588" s="135"/>
      <c r="AN588" s="135"/>
      <c r="AO588" s="135"/>
      <c r="AP588" s="135"/>
      <c r="AQ588" s="135"/>
      <c r="AR588" s="135"/>
      <c r="AS588" s="135"/>
      <c r="AT588" s="135"/>
      <c r="AU588" s="135"/>
      <c r="AV588" s="135"/>
      <c r="AW588" s="135"/>
      <c r="AX588" s="135"/>
      <c r="AY588" s="135"/>
      <c r="AZ588" s="135"/>
      <c r="BA588" s="135"/>
      <c r="BB588" s="135"/>
      <c r="BC588" s="135"/>
      <c r="BD588" s="135"/>
      <c r="BE588" s="135"/>
      <c r="BF588" s="135"/>
      <c r="BG588" s="135"/>
      <c r="BH588" s="135"/>
      <c r="BI588" s="135"/>
      <c r="BJ588" s="135"/>
      <c r="BK588" s="135"/>
      <c r="BL588" s="135"/>
      <c r="BM588" s="135"/>
      <c r="BN588" s="135"/>
      <c r="BO588" s="135"/>
      <c r="BP588" s="135"/>
      <c r="BQ588" s="135"/>
      <c r="BR588" s="135"/>
      <c r="BS588" s="135"/>
      <c r="BT588" s="135"/>
      <c r="BU588" s="135"/>
      <c r="BV588" s="135"/>
      <c r="BW588" s="135"/>
      <c r="BX588" s="135"/>
      <c r="BY588" s="135"/>
      <c r="BZ588" s="135"/>
      <c r="CA588" s="135"/>
      <c r="CB588" s="135"/>
      <c r="CC588" s="135"/>
      <c r="CD588" s="135"/>
      <c r="CE588" s="135"/>
      <c r="CF588" s="135"/>
      <c r="CG588" s="135"/>
      <c r="CH588" s="135"/>
      <c r="CI588" s="135"/>
      <c r="CJ588" s="135"/>
      <c r="CK588" s="135"/>
      <c r="CL588" s="135"/>
      <c r="CM588" s="135"/>
      <c r="CN588" s="135"/>
      <c r="CO588" s="135"/>
      <c r="CP588" s="135"/>
      <c r="CQ588" s="135"/>
      <c r="CR588" s="135"/>
      <c r="CU588" s="36"/>
      <c r="CV588" s="36"/>
      <c r="CW588" s="36"/>
      <c r="CX588" s="36"/>
      <c r="CY588" s="36"/>
      <c r="CZ588" s="36"/>
      <c r="DA588" s="36"/>
      <c r="DB588" s="36"/>
      <c r="DC588" s="36"/>
      <c r="DD588" s="36"/>
      <c r="DE588" s="36"/>
      <c r="DF588" s="36"/>
      <c r="DG588" s="36"/>
      <c r="DH588" s="36"/>
      <c r="DI588" s="36"/>
      <c r="DJ588" s="36"/>
      <c r="DK588" s="36"/>
      <c r="DL588" s="36"/>
      <c r="DM588" s="36"/>
      <c r="DN588" s="36"/>
      <c r="DO588" s="36"/>
      <c r="DP588" s="36"/>
      <c r="DQ588" s="36"/>
      <c r="DR588" s="36"/>
      <c r="DS588" s="36"/>
      <c r="DT588" s="36"/>
      <c r="DU588" s="36"/>
      <c r="DV588" s="36"/>
      <c r="DW588" s="36"/>
      <c r="DX588" s="36"/>
      <c r="DY588" s="36"/>
      <c r="DZ588" s="36"/>
      <c r="EA588" s="36"/>
      <c r="EB588" s="36"/>
      <c r="EC588" s="36"/>
      <c r="ED588" s="36"/>
      <c r="EE588" s="36"/>
      <c r="EF588" s="36"/>
      <c r="EG588" s="36"/>
      <c r="EH588" s="36"/>
      <c r="EI588" s="36"/>
      <c r="EJ588" s="36"/>
      <c r="EK588" s="36"/>
      <c r="EL588" s="36"/>
      <c r="EM588" s="36"/>
      <c r="EN588" s="36"/>
    </row>
    <row r="589" spans="1:144">
      <c r="A589" s="36"/>
      <c r="B589" s="36"/>
      <c r="C589" s="144"/>
      <c r="D589" s="144"/>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c r="AA589" s="135"/>
      <c r="AB589" s="135"/>
      <c r="AC589" s="135"/>
      <c r="AD589" s="135"/>
      <c r="AE589" s="135"/>
      <c r="AF589" s="135"/>
      <c r="AG589" s="135"/>
      <c r="AH589" s="135"/>
      <c r="AI589" s="135"/>
      <c r="AJ589" s="135"/>
      <c r="AK589" s="135"/>
      <c r="AL589" s="135"/>
      <c r="AM589" s="135"/>
      <c r="AN589" s="135"/>
      <c r="AO589" s="135"/>
      <c r="AP589" s="135"/>
      <c r="AQ589" s="135"/>
      <c r="AR589" s="135"/>
      <c r="AS589" s="135"/>
      <c r="AT589" s="135"/>
      <c r="AU589" s="135"/>
      <c r="AV589" s="135"/>
      <c r="AW589" s="135"/>
      <c r="AX589" s="135"/>
      <c r="AY589" s="135"/>
      <c r="AZ589" s="135"/>
      <c r="BA589" s="135"/>
      <c r="BB589" s="135"/>
      <c r="BC589" s="135"/>
      <c r="BD589" s="135"/>
      <c r="BE589" s="135"/>
      <c r="BF589" s="135"/>
      <c r="BG589" s="135"/>
      <c r="BH589" s="135"/>
      <c r="BI589" s="135"/>
      <c r="BJ589" s="135"/>
      <c r="BK589" s="135"/>
      <c r="BL589" s="135"/>
      <c r="BM589" s="135"/>
      <c r="BN589" s="135"/>
      <c r="BO589" s="135"/>
      <c r="BP589" s="135"/>
      <c r="BQ589" s="135"/>
      <c r="BR589" s="135"/>
      <c r="BS589" s="135"/>
      <c r="BT589" s="135"/>
      <c r="BU589" s="135"/>
      <c r="BV589" s="135"/>
      <c r="BW589" s="135"/>
      <c r="BX589" s="135"/>
      <c r="BY589" s="135"/>
      <c r="BZ589" s="135"/>
      <c r="CA589" s="135"/>
      <c r="CB589" s="135"/>
      <c r="CC589" s="135"/>
      <c r="CD589" s="135"/>
      <c r="CE589" s="135"/>
      <c r="CF589" s="135"/>
      <c r="CG589" s="135"/>
      <c r="CH589" s="135"/>
      <c r="CI589" s="135"/>
      <c r="CJ589" s="135"/>
      <c r="CK589" s="135"/>
      <c r="CL589" s="135"/>
      <c r="CM589" s="135"/>
      <c r="CN589" s="135"/>
      <c r="CO589" s="135"/>
      <c r="CP589" s="135"/>
      <c r="CQ589" s="135"/>
      <c r="CR589" s="135"/>
      <c r="CU589" s="36"/>
      <c r="CV589" s="36"/>
      <c r="CW589" s="36"/>
      <c r="CX589" s="36"/>
      <c r="CY589" s="36"/>
      <c r="CZ589" s="36"/>
      <c r="DA589" s="36"/>
      <c r="DB589" s="36"/>
      <c r="DC589" s="36"/>
      <c r="DD589" s="36"/>
      <c r="DE589" s="36"/>
      <c r="DF589" s="36"/>
      <c r="DG589" s="36"/>
      <c r="DH589" s="36"/>
      <c r="DI589" s="36"/>
      <c r="DJ589" s="36"/>
      <c r="DK589" s="36"/>
      <c r="DL589" s="36"/>
      <c r="DM589" s="36"/>
      <c r="DN589" s="36"/>
      <c r="DO589" s="36"/>
      <c r="DP589" s="36"/>
      <c r="DQ589" s="36"/>
      <c r="DR589" s="36"/>
      <c r="DS589" s="36"/>
      <c r="DT589" s="36"/>
      <c r="DU589" s="36"/>
      <c r="DV589" s="36"/>
      <c r="DW589" s="36"/>
      <c r="DX589" s="36"/>
      <c r="DY589" s="36"/>
      <c r="DZ589" s="36"/>
      <c r="EA589" s="36"/>
      <c r="EB589" s="36"/>
      <c r="EC589" s="36"/>
      <c r="ED589" s="36"/>
      <c r="EE589" s="36"/>
      <c r="EF589" s="36"/>
      <c r="EG589" s="36"/>
      <c r="EH589" s="36"/>
      <c r="EI589" s="36"/>
      <c r="EJ589" s="36"/>
      <c r="EK589" s="36"/>
      <c r="EL589" s="36"/>
      <c r="EM589" s="36"/>
      <c r="EN589" s="36"/>
    </row>
    <row r="590" spans="1:144">
      <c r="A590" s="36"/>
      <c r="B590" s="36"/>
      <c r="C590" s="144"/>
      <c r="D590" s="144"/>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c r="AU590" s="135"/>
      <c r="AV590" s="135"/>
      <c r="AW590" s="135"/>
      <c r="AX590" s="135"/>
      <c r="AY590" s="135"/>
      <c r="AZ590" s="135"/>
      <c r="BA590" s="135"/>
      <c r="BB590" s="135"/>
      <c r="BC590" s="135"/>
      <c r="BD590" s="135"/>
      <c r="BE590" s="135"/>
      <c r="BF590" s="135"/>
      <c r="BG590" s="135"/>
      <c r="BH590" s="135"/>
      <c r="BI590" s="135"/>
      <c r="BJ590" s="135"/>
      <c r="BK590" s="135"/>
      <c r="BL590" s="135"/>
      <c r="BM590" s="135"/>
      <c r="BN590" s="135"/>
      <c r="BO590" s="135"/>
      <c r="BP590" s="135"/>
      <c r="BQ590" s="135"/>
      <c r="BR590" s="135"/>
      <c r="BS590" s="135"/>
      <c r="BT590" s="135"/>
      <c r="BU590" s="135"/>
      <c r="BV590" s="135"/>
      <c r="BW590" s="135"/>
      <c r="BX590" s="135"/>
      <c r="BY590" s="135"/>
      <c r="BZ590" s="135"/>
      <c r="CA590" s="135"/>
      <c r="CB590" s="135"/>
      <c r="CC590" s="135"/>
      <c r="CD590" s="135"/>
      <c r="CE590" s="135"/>
      <c r="CF590" s="135"/>
      <c r="CG590" s="135"/>
      <c r="CH590" s="135"/>
      <c r="CI590" s="135"/>
      <c r="CJ590" s="135"/>
      <c r="CK590" s="135"/>
      <c r="CL590" s="135"/>
      <c r="CM590" s="135"/>
      <c r="CN590" s="135"/>
      <c r="CO590" s="135"/>
      <c r="CP590" s="135"/>
      <c r="CQ590" s="135"/>
      <c r="CR590" s="135"/>
      <c r="CU590" s="36"/>
      <c r="CV590" s="36"/>
      <c r="CW590" s="36"/>
      <c r="CX590" s="36"/>
      <c r="CY590" s="36"/>
      <c r="CZ590" s="36"/>
      <c r="DA590" s="36"/>
      <c r="DB590" s="36"/>
      <c r="DC590" s="36"/>
      <c r="DD590" s="36"/>
      <c r="DE590" s="36"/>
      <c r="DF590" s="36"/>
      <c r="DG590" s="36"/>
      <c r="DH590" s="36"/>
      <c r="DI590" s="36"/>
      <c r="DJ590" s="36"/>
      <c r="DK590" s="36"/>
      <c r="DL590" s="36"/>
      <c r="DM590" s="36"/>
      <c r="DN590" s="36"/>
      <c r="DO590" s="36"/>
      <c r="DP590" s="36"/>
      <c r="DQ590" s="36"/>
      <c r="DR590" s="36"/>
      <c r="DS590" s="36"/>
      <c r="DT590" s="36"/>
      <c r="DU590" s="36"/>
      <c r="DV590" s="36"/>
      <c r="DW590" s="36"/>
      <c r="DX590" s="36"/>
      <c r="DY590" s="36"/>
      <c r="DZ590" s="36"/>
      <c r="EA590" s="36"/>
      <c r="EB590" s="36"/>
      <c r="EC590" s="36"/>
      <c r="ED590" s="36"/>
      <c r="EE590" s="36"/>
      <c r="EF590" s="36"/>
      <c r="EG590" s="36"/>
      <c r="EH590" s="36"/>
      <c r="EI590" s="36"/>
      <c r="EJ590" s="36"/>
      <c r="EK590" s="36"/>
      <c r="EL590" s="36"/>
      <c r="EM590" s="36"/>
      <c r="EN590" s="36"/>
    </row>
    <row r="591" spans="1:144">
      <c r="A591" s="36"/>
      <c r="B591" s="36"/>
      <c r="C591" s="144"/>
      <c r="D591" s="144"/>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c r="AA591" s="135"/>
      <c r="AB591" s="135"/>
      <c r="AC591" s="135"/>
      <c r="AD591" s="135"/>
      <c r="AE591" s="135"/>
      <c r="AF591" s="135"/>
      <c r="AG591" s="135"/>
      <c r="AH591" s="135"/>
      <c r="AI591" s="135"/>
      <c r="AJ591" s="135"/>
      <c r="AK591" s="135"/>
      <c r="AL591" s="135"/>
      <c r="AM591" s="135"/>
      <c r="AN591" s="135"/>
      <c r="AO591" s="135"/>
      <c r="AP591" s="135"/>
      <c r="AQ591" s="135"/>
      <c r="AR591" s="135"/>
      <c r="AS591" s="135"/>
      <c r="AT591" s="135"/>
      <c r="AU591" s="135"/>
      <c r="AV591" s="135"/>
      <c r="AW591" s="135"/>
      <c r="AX591" s="135"/>
      <c r="AY591" s="135"/>
      <c r="AZ591" s="135"/>
      <c r="BA591" s="135"/>
      <c r="BB591" s="135"/>
      <c r="BC591" s="135"/>
      <c r="BD591" s="135"/>
      <c r="BE591" s="135"/>
      <c r="BF591" s="135"/>
      <c r="BG591" s="135"/>
      <c r="BH591" s="135"/>
      <c r="BI591" s="135"/>
      <c r="BJ591" s="135"/>
      <c r="BK591" s="135"/>
      <c r="BL591" s="135"/>
      <c r="BM591" s="135"/>
      <c r="BN591" s="135"/>
      <c r="BO591" s="135"/>
      <c r="BP591" s="135"/>
      <c r="BQ591" s="135"/>
      <c r="BR591" s="135"/>
      <c r="BS591" s="135"/>
      <c r="BT591" s="135"/>
      <c r="BU591" s="135"/>
      <c r="BV591" s="135"/>
      <c r="BW591" s="135"/>
      <c r="BX591" s="135"/>
      <c r="BY591" s="135"/>
      <c r="BZ591" s="135"/>
      <c r="CA591" s="135"/>
      <c r="CB591" s="135"/>
      <c r="CC591" s="135"/>
      <c r="CD591" s="135"/>
      <c r="CE591" s="135"/>
      <c r="CF591" s="135"/>
      <c r="CG591" s="135"/>
      <c r="CH591" s="135"/>
      <c r="CI591" s="135"/>
      <c r="CJ591" s="135"/>
      <c r="CK591" s="135"/>
      <c r="CL591" s="135"/>
      <c r="CM591" s="135"/>
      <c r="CN591" s="135"/>
      <c r="CO591" s="135"/>
      <c r="CP591" s="135"/>
      <c r="CQ591" s="135"/>
      <c r="CR591" s="135"/>
      <c r="CU591" s="36"/>
      <c r="CV591" s="36"/>
      <c r="CW591" s="36"/>
      <c r="CX591" s="36"/>
      <c r="CY591" s="36"/>
      <c r="CZ591" s="36"/>
      <c r="DA591" s="36"/>
      <c r="DB591" s="36"/>
      <c r="DC591" s="36"/>
      <c r="DD591" s="36"/>
      <c r="DE591" s="36"/>
      <c r="DF591" s="36"/>
      <c r="DG591" s="36"/>
      <c r="DH591" s="36"/>
      <c r="DI591" s="36"/>
      <c r="DJ591" s="36"/>
      <c r="DK591" s="36"/>
      <c r="DL591" s="36"/>
      <c r="DM591" s="36"/>
      <c r="DN591" s="36"/>
      <c r="DO591" s="36"/>
      <c r="DP591" s="36"/>
      <c r="DQ591" s="36"/>
      <c r="DR591" s="36"/>
      <c r="DS591" s="36"/>
      <c r="DT591" s="36"/>
      <c r="DU591" s="36"/>
      <c r="DV591" s="36"/>
      <c r="DW591" s="36"/>
      <c r="DX591" s="36"/>
      <c r="DY591" s="36"/>
      <c r="DZ591" s="36"/>
      <c r="EA591" s="36"/>
      <c r="EB591" s="36"/>
      <c r="EC591" s="36"/>
      <c r="ED591" s="36"/>
      <c r="EE591" s="36"/>
      <c r="EF591" s="36"/>
      <c r="EG591" s="36"/>
      <c r="EH591" s="36"/>
      <c r="EI591" s="36"/>
      <c r="EJ591" s="36"/>
      <c r="EK591" s="36"/>
      <c r="EL591" s="36"/>
      <c r="EM591" s="36"/>
      <c r="EN591" s="36"/>
    </row>
    <row r="592" spans="1:144">
      <c r="A592" s="36"/>
      <c r="B592" s="36"/>
      <c r="C592" s="144"/>
      <c r="D592" s="144"/>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c r="AA592" s="135"/>
      <c r="AB592" s="135"/>
      <c r="AC592" s="135"/>
      <c r="AD592" s="135"/>
      <c r="AE592" s="135"/>
      <c r="AF592" s="135"/>
      <c r="AG592" s="135"/>
      <c r="AH592" s="135"/>
      <c r="AI592" s="135"/>
      <c r="AJ592" s="135"/>
      <c r="AK592" s="135"/>
      <c r="AL592" s="135"/>
      <c r="AM592" s="135"/>
      <c r="AN592" s="135"/>
      <c r="AO592" s="135"/>
      <c r="AP592" s="135"/>
      <c r="AQ592" s="135"/>
      <c r="AR592" s="135"/>
      <c r="AS592" s="135"/>
      <c r="AT592" s="135"/>
      <c r="AU592" s="135"/>
      <c r="AV592" s="135"/>
      <c r="AW592" s="135"/>
      <c r="AX592" s="135"/>
      <c r="AY592" s="135"/>
      <c r="AZ592" s="135"/>
      <c r="BA592" s="135"/>
      <c r="BB592" s="135"/>
      <c r="BC592" s="135"/>
      <c r="BD592" s="135"/>
      <c r="BE592" s="135"/>
      <c r="BF592" s="135"/>
      <c r="BG592" s="135"/>
      <c r="BH592" s="135"/>
      <c r="BI592" s="135"/>
      <c r="BJ592" s="135"/>
      <c r="BK592" s="135"/>
      <c r="BL592" s="135"/>
      <c r="BM592" s="135"/>
      <c r="BN592" s="135"/>
      <c r="BO592" s="135"/>
      <c r="BP592" s="135"/>
      <c r="BQ592" s="135"/>
      <c r="BR592" s="135"/>
      <c r="BS592" s="135"/>
      <c r="BT592" s="135"/>
      <c r="BU592" s="135"/>
      <c r="BV592" s="135"/>
      <c r="BW592" s="135"/>
      <c r="BX592" s="135"/>
      <c r="BY592" s="135"/>
      <c r="BZ592" s="135"/>
      <c r="CA592" s="135"/>
      <c r="CB592" s="135"/>
      <c r="CC592" s="135"/>
      <c r="CD592" s="135"/>
      <c r="CE592" s="135"/>
      <c r="CF592" s="135"/>
      <c r="CG592" s="135"/>
      <c r="CH592" s="135"/>
      <c r="CI592" s="135"/>
      <c r="CJ592" s="135"/>
      <c r="CK592" s="135"/>
      <c r="CL592" s="135"/>
      <c r="CM592" s="135"/>
      <c r="CN592" s="135"/>
      <c r="CO592" s="135"/>
      <c r="CP592" s="135"/>
      <c r="CQ592" s="135"/>
      <c r="CR592" s="135"/>
      <c r="CU592" s="36"/>
      <c r="CV592" s="36"/>
      <c r="CW592" s="36"/>
      <c r="CX592" s="36"/>
      <c r="CY592" s="36"/>
      <c r="CZ592" s="36"/>
      <c r="DA592" s="36"/>
      <c r="DB592" s="36"/>
      <c r="DC592" s="36"/>
      <c r="DD592" s="36"/>
      <c r="DE592" s="36"/>
      <c r="DF592" s="36"/>
      <c r="DG592" s="36"/>
      <c r="DH592" s="36"/>
      <c r="DI592" s="36"/>
      <c r="DJ592" s="36"/>
      <c r="DK592" s="36"/>
      <c r="DL592" s="36"/>
      <c r="DM592" s="36"/>
      <c r="DN592" s="36"/>
      <c r="DO592" s="36"/>
      <c r="DP592" s="36"/>
      <c r="DQ592" s="36"/>
      <c r="DR592" s="36"/>
      <c r="DS592" s="36"/>
      <c r="DT592" s="36"/>
      <c r="DU592" s="36"/>
      <c r="DV592" s="36"/>
      <c r="DW592" s="36"/>
      <c r="DX592" s="36"/>
      <c r="DY592" s="36"/>
      <c r="DZ592" s="36"/>
      <c r="EA592" s="36"/>
      <c r="EB592" s="36"/>
      <c r="EC592" s="36"/>
      <c r="ED592" s="36"/>
      <c r="EE592" s="36"/>
      <c r="EF592" s="36"/>
      <c r="EG592" s="36"/>
      <c r="EH592" s="36"/>
      <c r="EI592" s="36"/>
      <c r="EJ592" s="36"/>
      <c r="EK592" s="36"/>
      <c r="EL592" s="36"/>
      <c r="EM592" s="36"/>
      <c r="EN592" s="36"/>
    </row>
    <row r="593" spans="1:144">
      <c r="A593" s="36"/>
      <c r="B593" s="36"/>
      <c r="C593" s="144"/>
      <c r="D593" s="144"/>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c r="AA593" s="135"/>
      <c r="AB593" s="135"/>
      <c r="AC593" s="135"/>
      <c r="AD593" s="135"/>
      <c r="AE593" s="135"/>
      <c r="AF593" s="135"/>
      <c r="AG593" s="135"/>
      <c r="AH593" s="135"/>
      <c r="AI593" s="135"/>
      <c r="AJ593" s="135"/>
      <c r="AK593" s="135"/>
      <c r="AL593" s="135"/>
      <c r="AM593" s="135"/>
      <c r="AN593" s="135"/>
      <c r="AO593" s="135"/>
      <c r="AP593" s="135"/>
      <c r="AQ593" s="135"/>
      <c r="AR593" s="135"/>
      <c r="AS593" s="135"/>
      <c r="AT593" s="135"/>
      <c r="AU593" s="135"/>
      <c r="AV593" s="135"/>
      <c r="AW593" s="135"/>
      <c r="AX593" s="135"/>
      <c r="AY593" s="135"/>
      <c r="AZ593" s="135"/>
      <c r="BA593" s="135"/>
      <c r="BB593" s="135"/>
      <c r="BC593" s="135"/>
      <c r="BD593" s="135"/>
      <c r="BE593" s="135"/>
      <c r="BF593" s="135"/>
      <c r="BG593" s="135"/>
      <c r="BH593" s="135"/>
      <c r="BI593" s="135"/>
      <c r="BJ593" s="135"/>
      <c r="BK593" s="135"/>
      <c r="BL593" s="135"/>
      <c r="BM593" s="135"/>
      <c r="BN593" s="135"/>
      <c r="BO593" s="135"/>
      <c r="BP593" s="135"/>
      <c r="BQ593" s="135"/>
      <c r="BR593" s="135"/>
      <c r="BS593" s="135"/>
      <c r="BT593" s="135"/>
      <c r="BU593" s="135"/>
      <c r="BV593" s="135"/>
      <c r="BW593" s="135"/>
      <c r="BX593" s="135"/>
      <c r="BY593" s="135"/>
      <c r="BZ593" s="135"/>
      <c r="CA593" s="135"/>
      <c r="CB593" s="135"/>
      <c r="CC593" s="135"/>
      <c r="CD593" s="135"/>
      <c r="CE593" s="135"/>
      <c r="CF593" s="135"/>
      <c r="CG593" s="135"/>
      <c r="CH593" s="135"/>
      <c r="CI593" s="135"/>
      <c r="CJ593" s="135"/>
      <c r="CK593" s="135"/>
      <c r="CL593" s="135"/>
      <c r="CM593" s="135"/>
      <c r="CN593" s="135"/>
      <c r="CO593" s="135"/>
      <c r="CP593" s="135"/>
      <c r="CQ593" s="135"/>
      <c r="CR593" s="135"/>
      <c r="CU593" s="36"/>
      <c r="CV593" s="36"/>
      <c r="CW593" s="36"/>
      <c r="CX593" s="36"/>
      <c r="CY593" s="36"/>
      <c r="CZ593" s="36"/>
      <c r="DA593" s="36"/>
      <c r="DB593" s="36"/>
      <c r="DC593" s="36"/>
      <c r="DD593" s="36"/>
      <c r="DE593" s="36"/>
      <c r="DF593" s="36"/>
      <c r="DG593" s="36"/>
      <c r="DH593" s="36"/>
      <c r="DI593" s="36"/>
      <c r="DJ593" s="36"/>
      <c r="DK593" s="36"/>
      <c r="DL593" s="36"/>
      <c r="DM593" s="36"/>
      <c r="DN593" s="36"/>
      <c r="DO593" s="36"/>
      <c r="DP593" s="36"/>
      <c r="DQ593" s="36"/>
      <c r="DR593" s="36"/>
      <c r="DS593" s="36"/>
      <c r="DT593" s="36"/>
      <c r="DU593" s="36"/>
      <c r="DV593" s="36"/>
      <c r="DW593" s="36"/>
      <c r="DX593" s="36"/>
      <c r="DY593" s="36"/>
      <c r="DZ593" s="36"/>
      <c r="EA593" s="36"/>
      <c r="EB593" s="36"/>
      <c r="EC593" s="36"/>
      <c r="ED593" s="36"/>
      <c r="EE593" s="36"/>
      <c r="EF593" s="36"/>
      <c r="EG593" s="36"/>
      <c r="EH593" s="36"/>
      <c r="EI593" s="36"/>
      <c r="EJ593" s="36"/>
      <c r="EK593" s="36"/>
      <c r="EL593" s="36"/>
      <c r="EM593" s="36"/>
      <c r="EN593" s="36"/>
    </row>
    <row r="594" spans="1:144">
      <c r="A594" s="36"/>
      <c r="B594" s="36"/>
      <c r="C594" s="144"/>
      <c r="D594" s="144"/>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c r="AA594" s="135"/>
      <c r="AB594" s="135"/>
      <c r="AC594" s="135"/>
      <c r="AD594" s="135"/>
      <c r="AE594" s="135"/>
      <c r="AF594" s="135"/>
      <c r="AG594" s="135"/>
      <c r="AH594" s="135"/>
      <c r="AI594" s="135"/>
      <c r="AJ594" s="135"/>
      <c r="AK594" s="135"/>
      <c r="AL594" s="135"/>
      <c r="AM594" s="135"/>
      <c r="AN594" s="135"/>
      <c r="AO594" s="135"/>
      <c r="AP594" s="135"/>
      <c r="AQ594" s="135"/>
      <c r="AR594" s="135"/>
      <c r="AS594" s="135"/>
      <c r="AT594" s="135"/>
      <c r="AU594" s="135"/>
      <c r="AV594" s="135"/>
      <c r="AW594" s="135"/>
      <c r="AX594" s="135"/>
      <c r="AY594" s="135"/>
      <c r="AZ594" s="135"/>
      <c r="BA594" s="135"/>
      <c r="BB594" s="135"/>
      <c r="BC594" s="135"/>
      <c r="BD594" s="135"/>
      <c r="BE594" s="135"/>
      <c r="BF594" s="135"/>
      <c r="BG594" s="135"/>
      <c r="BH594" s="135"/>
      <c r="BI594" s="135"/>
      <c r="BJ594" s="135"/>
      <c r="BK594" s="135"/>
      <c r="BL594" s="135"/>
      <c r="BM594" s="135"/>
      <c r="BN594" s="135"/>
      <c r="BO594" s="135"/>
      <c r="BP594" s="135"/>
      <c r="BQ594" s="135"/>
      <c r="BR594" s="135"/>
      <c r="BS594" s="135"/>
      <c r="BT594" s="135"/>
      <c r="BU594" s="135"/>
      <c r="BV594" s="135"/>
      <c r="BW594" s="135"/>
      <c r="BX594" s="135"/>
      <c r="BY594" s="135"/>
      <c r="BZ594" s="135"/>
      <c r="CA594" s="135"/>
      <c r="CB594" s="135"/>
      <c r="CC594" s="135"/>
      <c r="CD594" s="135"/>
      <c r="CE594" s="135"/>
      <c r="CF594" s="135"/>
      <c r="CG594" s="135"/>
      <c r="CH594" s="135"/>
      <c r="CI594" s="135"/>
      <c r="CJ594" s="135"/>
      <c r="CK594" s="135"/>
      <c r="CL594" s="135"/>
      <c r="CM594" s="135"/>
      <c r="CN594" s="135"/>
      <c r="CO594" s="135"/>
      <c r="CP594" s="135"/>
      <c r="CQ594" s="135"/>
      <c r="CR594" s="135"/>
      <c r="CU594" s="36"/>
      <c r="CV594" s="36"/>
      <c r="CW594" s="36"/>
      <c r="CX594" s="36"/>
      <c r="CY594" s="36"/>
      <c r="CZ594" s="36"/>
      <c r="DA594" s="36"/>
      <c r="DB594" s="36"/>
      <c r="DC594" s="36"/>
      <c r="DD594" s="36"/>
      <c r="DE594" s="36"/>
      <c r="DF594" s="36"/>
      <c r="DG594" s="36"/>
      <c r="DH594" s="36"/>
      <c r="DI594" s="36"/>
      <c r="DJ594" s="36"/>
      <c r="DK594" s="36"/>
      <c r="DL594" s="36"/>
      <c r="DM594" s="36"/>
      <c r="DN594" s="36"/>
      <c r="DO594" s="36"/>
      <c r="DP594" s="36"/>
      <c r="DQ594" s="36"/>
      <c r="DR594" s="36"/>
      <c r="DS594" s="36"/>
      <c r="DT594" s="36"/>
      <c r="DU594" s="36"/>
      <c r="DV594" s="36"/>
      <c r="DW594" s="36"/>
      <c r="DX594" s="36"/>
      <c r="DY594" s="36"/>
      <c r="DZ594" s="36"/>
      <c r="EA594" s="36"/>
      <c r="EB594" s="36"/>
      <c r="EC594" s="36"/>
      <c r="ED594" s="36"/>
      <c r="EE594" s="36"/>
      <c r="EF594" s="36"/>
      <c r="EG594" s="36"/>
      <c r="EH594" s="36"/>
      <c r="EI594" s="36"/>
      <c r="EJ594" s="36"/>
      <c r="EK594" s="36"/>
      <c r="EL594" s="36"/>
      <c r="EM594" s="36"/>
      <c r="EN594" s="36"/>
    </row>
    <row r="595" spans="1:144">
      <c r="A595" s="36"/>
      <c r="B595" s="36"/>
      <c r="C595" s="144"/>
      <c r="D595" s="144"/>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c r="AA595" s="135"/>
      <c r="AB595" s="135"/>
      <c r="AC595" s="135"/>
      <c r="AD595" s="135"/>
      <c r="AE595" s="135"/>
      <c r="AF595" s="135"/>
      <c r="AG595" s="135"/>
      <c r="AH595" s="135"/>
      <c r="AI595" s="135"/>
      <c r="AJ595" s="135"/>
      <c r="AK595" s="135"/>
      <c r="AL595" s="135"/>
      <c r="AM595" s="135"/>
      <c r="AN595" s="135"/>
      <c r="AO595" s="135"/>
      <c r="AP595" s="135"/>
      <c r="AQ595" s="135"/>
      <c r="AR595" s="135"/>
      <c r="AS595" s="135"/>
      <c r="AT595" s="135"/>
      <c r="AU595" s="135"/>
      <c r="AV595" s="135"/>
      <c r="AW595" s="135"/>
      <c r="AX595" s="135"/>
      <c r="AY595" s="135"/>
      <c r="AZ595" s="135"/>
      <c r="BA595" s="135"/>
      <c r="BB595" s="135"/>
      <c r="BC595" s="135"/>
      <c r="BD595" s="135"/>
      <c r="BE595" s="135"/>
      <c r="BF595" s="135"/>
      <c r="BG595" s="135"/>
      <c r="BH595" s="135"/>
      <c r="BI595" s="135"/>
      <c r="BJ595" s="135"/>
      <c r="BK595" s="135"/>
      <c r="BL595" s="135"/>
      <c r="BM595" s="135"/>
      <c r="BN595" s="135"/>
      <c r="BO595" s="135"/>
      <c r="BP595" s="135"/>
      <c r="BQ595" s="135"/>
      <c r="BR595" s="135"/>
      <c r="BS595" s="135"/>
      <c r="BT595" s="135"/>
      <c r="BU595" s="135"/>
      <c r="BV595" s="135"/>
      <c r="BW595" s="135"/>
      <c r="BX595" s="135"/>
      <c r="BY595" s="135"/>
      <c r="BZ595" s="135"/>
      <c r="CA595" s="135"/>
      <c r="CB595" s="135"/>
      <c r="CC595" s="135"/>
      <c r="CD595" s="135"/>
      <c r="CE595" s="135"/>
      <c r="CF595" s="135"/>
      <c r="CG595" s="135"/>
      <c r="CH595" s="135"/>
      <c r="CI595" s="135"/>
      <c r="CJ595" s="135"/>
      <c r="CK595" s="135"/>
      <c r="CL595" s="135"/>
      <c r="CM595" s="135"/>
      <c r="CN595" s="135"/>
      <c r="CO595" s="135"/>
      <c r="CP595" s="135"/>
      <c r="CQ595" s="135"/>
      <c r="CR595" s="135"/>
      <c r="CU595" s="36"/>
      <c r="CV595" s="36"/>
      <c r="CW595" s="36"/>
      <c r="CX595" s="36"/>
      <c r="CY595" s="36"/>
      <c r="CZ595" s="36"/>
      <c r="DA595" s="36"/>
      <c r="DB595" s="36"/>
      <c r="DC595" s="36"/>
      <c r="DD595" s="36"/>
      <c r="DE595" s="36"/>
      <c r="DF595" s="36"/>
      <c r="DG595" s="36"/>
      <c r="DH595" s="36"/>
      <c r="DI595" s="36"/>
      <c r="DJ595" s="36"/>
      <c r="DK595" s="36"/>
      <c r="DL595" s="36"/>
      <c r="DM595" s="36"/>
      <c r="DN595" s="36"/>
      <c r="DO595" s="36"/>
      <c r="DP595" s="36"/>
      <c r="DQ595" s="36"/>
      <c r="DR595" s="36"/>
      <c r="DS595" s="36"/>
      <c r="DT595" s="36"/>
      <c r="DU595" s="36"/>
      <c r="DV595" s="36"/>
      <c r="DW595" s="36"/>
      <c r="DX595" s="36"/>
      <c r="DY595" s="36"/>
      <c r="DZ595" s="36"/>
      <c r="EA595" s="36"/>
      <c r="EB595" s="36"/>
      <c r="EC595" s="36"/>
      <c r="ED595" s="36"/>
      <c r="EE595" s="36"/>
      <c r="EF595" s="36"/>
      <c r="EG595" s="36"/>
      <c r="EH595" s="36"/>
      <c r="EI595" s="36"/>
      <c r="EJ595" s="36"/>
      <c r="EK595" s="36"/>
      <c r="EL595" s="36"/>
      <c r="EM595" s="36"/>
      <c r="EN595" s="36"/>
    </row>
    <row r="596" spans="1:144">
      <c r="A596" s="36"/>
      <c r="B596" s="36"/>
      <c r="C596" s="144"/>
      <c r="D596" s="144"/>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c r="BG596" s="135"/>
      <c r="BH596" s="135"/>
      <c r="BI596" s="135"/>
      <c r="BJ596" s="135"/>
      <c r="BK596" s="135"/>
      <c r="BL596" s="135"/>
      <c r="BM596" s="135"/>
      <c r="BN596" s="135"/>
      <c r="BO596" s="135"/>
      <c r="BP596" s="135"/>
      <c r="BQ596" s="135"/>
      <c r="BR596" s="135"/>
      <c r="BS596" s="135"/>
      <c r="BT596" s="135"/>
      <c r="BU596" s="135"/>
      <c r="BV596" s="135"/>
      <c r="BW596" s="135"/>
      <c r="BX596" s="135"/>
      <c r="BY596" s="135"/>
      <c r="BZ596" s="135"/>
      <c r="CA596" s="135"/>
      <c r="CB596" s="135"/>
      <c r="CC596" s="135"/>
      <c r="CD596" s="135"/>
      <c r="CE596" s="135"/>
      <c r="CF596" s="135"/>
      <c r="CG596" s="135"/>
      <c r="CH596" s="135"/>
      <c r="CI596" s="135"/>
      <c r="CJ596" s="135"/>
      <c r="CK596" s="135"/>
      <c r="CL596" s="135"/>
      <c r="CM596" s="135"/>
      <c r="CN596" s="135"/>
      <c r="CO596" s="135"/>
      <c r="CP596" s="135"/>
      <c r="CQ596" s="135"/>
      <c r="CR596" s="135"/>
      <c r="CU596" s="36"/>
      <c r="CV596" s="36"/>
      <c r="CW596" s="36"/>
      <c r="CX596" s="36"/>
      <c r="CY596" s="36"/>
      <c r="CZ596" s="36"/>
      <c r="DA596" s="36"/>
      <c r="DB596" s="36"/>
      <c r="DC596" s="36"/>
      <c r="DD596" s="36"/>
      <c r="DE596" s="36"/>
      <c r="DF596" s="36"/>
      <c r="DG596" s="36"/>
      <c r="DH596" s="36"/>
      <c r="DI596" s="36"/>
      <c r="DJ596" s="36"/>
      <c r="DK596" s="36"/>
      <c r="DL596" s="36"/>
      <c r="DM596" s="36"/>
      <c r="DN596" s="36"/>
      <c r="DO596" s="36"/>
      <c r="DP596" s="36"/>
      <c r="DQ596" s="36"/>
      <c r="DR596" s="36"/>
      <c r="DS596" s="36"/>
      <c r="DT596" s="36"/>
      <c r="DU596" s="36"/>
      <c r="DV596" s="36"/>
      <c r="DW596" s="36"/>
      <c r="DX596" s="36"/>
      <c r="DY596" s="36"/>
      <c r="DZ596" s="36"/>
      <c r="EA596" s="36"/>
      <c r="EB596" s="36"/>
      <c r="EC596" s="36"/>
      <c r="ED596" s="36"/>
      <c r="EE596" s="36"/>
      <c r="EF596" s="36"/>
      <c r="EG596" s="36"/>
      <c r="EH596" s="36"/>
      <c r="EI596" s="36"/>
      <c r="EJ596" s="36"/>
      <c r="EK596" s="36"/>
      <c r="EL596" s="36"/>
      <c r="EM596" s="36"/>
      <c r="EN596" s="36"/>
    </row>
    <row r="597" spans="1:144">
      <c r="A597" s="36"/>
      <c r="B597" s="36"/>
      <c r="C597" s="144"/>
      <c r="D597" s="144"/>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c r="AA597" s="135"/>
      <c r="AB597" s="135"/>
      <c r="AC597" s="135"/>
      <c r="AD597" s="135"/>
      <c r="AE597" s="135"/>
      <c r="AF597" s="135"/>
      <c r="AG597" s="135"/>
      <c r="AH597" s="135"/>
      <c r="AI597" s="135"/>
      <c r="AJ597" s="135"/>
      <c r="AK597" s="135"/>
      <c r="AL597" s="135"/>
      <c r="AM597" s="135"/>
      <c r="AN597" s="135"/>
      <c r="AO597" s="135"/>
      <c r="AP597" s="135"/>
      <c r="AQ597" s="135"/>
      <c r="AR597" s="135"/>
      <c r="AS597" s="135"/>
      <c r="AT597" s="135"/>
      <c r="AU597" s="135"/>
      <c r="AV597" s="135"/>
      <c r="AW597" s="135"/>
      <c r="AX597" s="135"/>
      <c r="AY597" s="135"/>
      <c r="AZ597" s="135"/>
      <c r="BA597" s="135"/>
      <c r="BB597" s="135"/>
      <c r="BC597" s="135"/>
      <c r="BD597" s="135"/>
      <c r="BE597" s="135"/>
      <c r="BF597" s="135"/>
      <c r="BG597" s="135"/>
      <c r="BH597" s="135"/>
      <c r="BI597" s="135"/>
      <c r="BJ597" s="135"/>
      <c r="BK597" s="135"/>
      <c r="BL597" s="135"/>
      <c r="BM597" s="135"/>
      <c r="BN597" s="135"/>
      <c r="BO597" s="135"/>
      <c r="BP597" s="135"/>
      <c r="BQ597" s="135"/>
      <c r="BR597" s="135"/>
      <c r="BS597" s="135"/>
      <c r="BT597" s="135"/>
      <c r="BU597" s="135"/>
      <c r="BV597" s="135"/>
      <c r="BW597" s="135"/>
      <c r="BX597" s="135"/>
      <c r="BY597" s="135"/>
      <c r="BZ597" s="135"/>
      <c r="CA597" s="135"/>
      <c r="CB597" s="135"/>
      <c r="CC597" s="135"/>
      <c r="CD597" s="135"/>
      <c r="CE597" s="135"/>
      <c r="CF597" s="135"/>
      <c r="CG597" s="135"/>
      <c r="CH597" s="135"/>
      <c r="CI597" s="135"/>
      <c r="CJ597" s="135"/>
      <c r="CK597" s="135"/>
      <c r="CL597" s="135"/>
      <c r="CM597" s="135"/>
      <c r="CN597" s="135"/>
      <c r="CO597" s="135"/>
      <c r="CP597" s="135"/>
      <c r="CQ597" s="135"/>
      <c r="CR597" s="135"/>
      <c r="CU597" s="36"/>
      <c r="CV597" s="36"/>
      <c r="CW597" s="36"/>
      <c r="CX597" s="36"/>
      <c r="CY597" s="36"/>
      <c r="CZ597" s="36"/>
      <c r="DA597" s="36"/>
      <c r="DB597" s="36"/>
      <c r="DC597" s="36"/>
      <c r="DD597" s="36"/>
      <c r="DE597" s="36"/>
      <c r="DF597" s="36"/>
      <c r="DG597" s="36"/>
      <c r="DH597" s="36"/>
      <c r="DI597" s="36"/>
      <c r="DJ597" s="36"/>
      <c r="DK597" s="36"/>
      <c r="DL597" s="36"/>
      <c r="DM597" s="36"/>
      <c r="DN597" s="36"/>
      <c r="DO597" s="36"/>
      <c r="DP597" s="36"/>
      <c r="DQ597" s="36"/>
      <c r="DR597" s="36"/>
      <c r="DS597" s="36"/>
      <c r="DT597" s="36"/>
      <c r="DU597" s="36"/>
      <c r="DV597" s="36"/>
      <c r="DW597" s="36"/>
      <c r="DX597" s="36"/>
      <c r="DY597" s="36"/>
      <c r="DZ597" s="36"/>
      <c r="EA597" s="36"/>
      <c r="EB597" s="36"/>
      <c r="EC597" s="36"/>
      <c r="ED597" s="36"/>
      <c r="EE597" s="36"/>
      <c r="EF597" s="36"/>
      <c r="EG597" s="36"/>
      <c r="EH597" s="36"/>
      <c r="EI597" s="36"/>
      <c r="EJ597" s="36"/>
      <c r="EK597" s="36"/>
      <c r="EL597" s="36"/>
      <c r="EM597" s="36"/>
      <c r="EN597" s="36"/>
    </row>
    <row r="598" spans="1:144">
      <c r="A598" s="36"/>
      <c r="B598" s="36"/>
      <c r="C598" s="144"/>
      <c r="D598" s="144"/>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c r="AA598" s="135"/>
      <c r="AB598" s="135"/>
      <c r="AC598" s="135"/>
      <c r="AD598" s="135"/>
      <c r="AE598" s="135"/>
      <c r="AF598" s="135"/>
      <c r="AG598" s="135"/>
      <c r="AH598" s="135"/>
      <c r="AI598" s="135"/>
      <c r="AJ598" s="135"/>
      <c r="AK598" s="135"/>
      <c r="AL598" s="135"/>
      <c r="AM598" s="135"/>
      <c r="AN598" s="135"/>
      <c r="AO598" s="135"/>
      <c r="AP598" s="135"/>
      <c r="AQ598" s="135"/>
      <c r="AR598" s="135"/>
      <c r="AS598" s="135"/>
      <c r="AT598" s="135"/>
      <c r="AU598" s="135"/>
      <c r="AV598" s="135"/>
      <c r="AW598" s="135"/>
      <c r="AX598" s="135"/>
      <c r="AY598" s="135"/>
      <c r="AZ598" s="135"/>
      <c r="BA598" s="135"/>
      <c r="BB598" s="135"/>
      <c r="BC598" s="135"/>
      <c r="BD598" s="135"/>
      <c r="BE598" s="135"/>
      <c r="BF598" s="135"/>
      <c r="BG598" s="135"/>
      <c r="BH598" s="135"/>
      <c r="BI598" s="135"/>
      <c r="BJ598" s="135"/>
      <c r="BK598" s="135"/>
      <c r="BL598" s="135"/>
      <c r="BM598" s="135"/>
      <c r="BN598" s="135"/>
      <c r="BO598" s="135"/>
      <c r="BP598" s="135"/>
      <c r="BQ598" s="135"/>
      <c r="BR598" s="135"/>
      <c r="BS598" s="135"/>
      <c r="BT598" s="135"/>
      <c r="BU598" s="135"/>
      <c r="BV598" s="135"/>
      <c r="BW598" s="135"/>
      <c r="BX598" s="135"/>
      <c r="BY598" s="135"/>
      <c r="BZ598" s="135"/>
      <c r="CA598" s="135"/>
      <c r="CB598" s="135"/>
      <c r="CC598" s="135"/>
      <c r="CD598" s="135"/>
      <c r="CE598" s="135"/>
      <c r="CF598" s="135"/>
      <c r="CG598" s="135"/>
      <c r="CH598" s="135"/>
      <c r="CI598" s="135"/>
      <c r="CJ598" s="135"/>
      <c r="CK598" s="135"/>
      <c r="CL598" s="135"/>
      <c r="CM598" s="135"/>
      <c r="CN598" s="135"/>
      <c r="CO598" s="135"/>
      <c r="CP598" s="135"/>
      <c r="CQ598" s="135"/>
      <c r="CR598" s="135"/>
      <c r="CU598" s="36"/>
      <c r="CV598" s="36"/>
      <c r="CW598" s="36"/>
      <c r="CX598" s="36"/>
      <c r="CY598" s="36"/>
      <c r="CZ598" s="36"/>
      <c r="DA598" s="36"/>
      <c r="DB598" s="36"/>
      <c r="DC598" s="36"/>
      <c r="DD598" s="36"/>
      <c r="DE598" s="36"/>
      <c r="DF598" s="36"/>
      <c r="DG598" s="36"/>
      <c r="DH598" s="36"/>
      <c r="DI598" s="36"/>
      <c r="DJ598" s="36"/>
      <c r="DK598" s="36"/>
      <c r="DL598" s="36"/>
      <c r="DM598" s="36"/>
      <c r="DN598" s="36"/>
      <c r="DO598" s="36"/>
      <c r="DP598" s="36"/>
      <c r="DQ598" s="36"/>
      <c r="DR598" s="36"/>
      <c r="DS598" s="36"/>
      <c r="DT598" s="36"/>
      <c r="DU598" s="36"/>
      <c r="DV598" s="36"/>
      <c r="DW598" s="36"/>
      <c r="DX598" s="36"/>
      <c r="DY598" s="36"/>
      <c r="DZ598" s="36"/>
      <c r="EA598" s="36"/>
      <c r="EB598" s="36"/>
      <c r="EC598" s="36"/>
      <c r="ED598" s="36"/>
      <c r="EE598" s="36"/>
      <c r="EF598" s="36"/>
      <c r="EG598" s="36"/>
      <c r="EH598" s="36"/>
      <c r="EI598" s="36"/>
      <c r="EJ598" s="36"/>
      <c r="EK598" s="36"/>
      <c r="EL598" s="36"/>
      <c r="EM598" s="36"/>
      <c r="EN598" s="36"/>
    </row>
    <row r="599" spans="1:144">
      <c r="A599" s="36"/>
      <c r="B599" s="36"/>
      <c r="C599" s="144"/>
      <c r="D599" s="144"/>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c r="AA599" s="135"/>
      <c r="AB599" s="135"/>
      <c r="AC599" s="135"/>
      <c r="AD599" s="135"/>
      <c r="AE599" s="135"/>
      <c r="AF599" s="135"/>
      <c r="AG599" s="135"/>
      <c r="AH599" s="135"/>
      <c r="AI599" s="135"/>
      <c r="AJ599" s="135"/>
      <c r="AK599" s="135"/>
      <c r="AL599" s="135"/>
      <c r="AM599" s="135"/>
      <c r="AN599" s="135"/>
      <c r="AO599" s="135"/>
      <c r="AP599" s="135"/>
      <c r="AQ599" s="135"/>
      <c r="AR599" s="135"/>
      <c r="AS599" s="135"/>
      <c r="AT599" s="135"/>
      <c r="AU599" s="135"/>
      <c r="AV599" s="135"/>
      <c r="AW599" s="135"/>
      <c r="AX599" s="135"/>
      <c r="AY599" s="135"/>
      <c r="AZ599" s="135"/>
      <c r="BA599" s="135"/>
      <c r="BB599" s="135"/>
      <c r="BC599" s="135"/>
      <c r="BD599" s="135"/>
      <c r="BE599" s="135"/>
      <c r="BF599" s="135"/>
      <c r="BG599" s="135"/>
      <c r="BH599" s="135"/>
      <c r="BI599" s="135"/>
      <c r="BJ599" s="135"/>
      <c r="BK599" s="135"/>
      <c r="BL599" s="135"/>
      <c r="BM599" s="135"/>
      <c r="BN599" s="135"/>
      <c r="BO599" s="135"/>
      <c r="BP599" s="135"/>
      <c r="BQ599" s="135"/>
      <c r="BR599" s="135"/>
      <c r="BS599" s="135"/>
      <c r="BT599" s="135"/>
      <c r="BU599" s="135"/>
      <c r="BV599" s="135"/>
      <c r="BW599" s="135"/>
      <c r="BX599" s="135"/>
      <c r="BY599" s="135"/>
      <c r="BZ599" s="135"/>
      <c r="CA599" s="135"/>
      <c r="CB599" s="135"/>
      <c r="CC599" s="135"/>
      <c r="CD599" s="135"/>
      <c r="CE599" s="135"/>
      <c r="CF599" s="135"/>
      <c r="CG599" s="135"/>
      <c r="CH599" s="135"/>
      <c r="CI599" s="135"/>
      <c r="CJ599" s="135"/>
      <c r="CK599" s="135"/>
      <c r="CL599" s="135"/>
      <c r="CM599" s="135"/>
      <c r="CN599" s="135"/>
      <c r="CO599" s="135"/>
      <c r="CP599" s="135"/>
      <c r="CQ599" s="135"/>
      <c r="CR599" s="135"/>
      <c r="CU599" s="36"/>
      <c r="CV599" s="36"/>
      <c r="CW599" s="36"/>
      <c r="CX599" s="36"/>
      <c r="CY599" s="36"/>
      <c r="CZ599" s="36"/>
      <c r="DA599" s="36"/>
      <c r="DB599" s="36"/>
      <c r="DC599" s="36"/>
      <c r="DD599" s="36"/>
      <c r="DE599" s="36"/>
      <c r="DF599" s="36"/>
      <c r="DG599" s="36"/>
      <c r="DH599" s="36"/>
      <c r="DI599" s="36"/>
      <c r="DJ599" s="36"/>
      <c r="DK599" s="36"/>
      <c r="DL599" s="36"/>
      <c r="DM599" s="36"/>
      <c r="DN599" s="36"/>
      <c r="DO599" s="36"/>
      <c r="DP599" s="36"/>
      <c r="DQ599" s="36"/>
      <c r="DR599" s="36"/>
      <c r="DS599" s="36"/>
      <c r="DT599" s="36"/>
      <c r="DU599" s="36"/>
      <c r="DV599" s="36"/>
      <c r="DW599" s="36"/>
      <c r="DX599" s="36"/>
      <c r="DY599" s="36"/>
      <c r="DZ599" s="36"/>
      <c r="EA599" s="36"/>
      <c r="EB599" s="36"/>
      <c r="EC599" s="36"/>
      <c r="ED599" s="36"/>
      <c r="EE599" s="36"/>
      <c r="EF599" s="36"/>
      <c r="EG599" s="36"/>
      <c r="EH599" s="36"/>
      <c r="EI599" s="36"/>
      <c r="EJ599" s="36"/>
      <c r="EK599" s="36"/>
      <c r="EL599" s="36"/>
      <c r="EM599" s="36"/>
      <c r="EN599" s="36"/>
    </row>
    <row r="600" spans="1:144">
      <c r="A600" s="36"/>
      <c r="B600" s="36"/>
      <c r="C600" s="144"/>
      <c r="D600" s="144"/>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c r="AA600" s="135"/>
      <c r="AB600" s="135"/>
      <c r="AC600" s="135"/>
      <c r="AD600" s="135"/>
      <c r="AE600" s="135"/>
      <c r="AF600" s="135"/>
      <c r="AG600" s="135"/>
      <c r="AH600" s="135"/>
      <c r="AI600" s="135"/>
      <c r="AJ600" s="135"/>
      <c r="AK600" s="135"/>
      <c r="AL600" s="135"/>
      <c r="AM600" s="135"/>
      <c r="AN600" s="135"/>
      <c r="AO600" s="135"/>
      <c r="AP600" s="135"/>
      <c r="AQ600" s="135"/>
      <c r="AR600" s="135"/>
      <c r="AS600" s="135"/>
      <c r="AT600" s="135"/>
      <c r="AU600" s="135"/>
      <c r="AV600" s="135"/>
      <c r="AW600" s="135"/>
      <c r="AX600" s="135"/>
      <c r="AY600" s="135"/>
      <c r="AZ600" s="135"/>
      <c r="BA600" s="135"/>
      <c r="BB600" s="135"/>
      <c r="BC600" s="135"/>
      <c r="BD600" s="135"/>
      <c r="BE600" s="135"/>
      <c r="BF600" s="135"/>
      <c r="BG600" s="135"/>
      <c r="BH600" s="135"/>
      <c r="BI600" s="135"/>
      <c r="BJ600" s="135"/>
      <c r="BK600" s="135"/>
      <c r="BL600" s="135"/>
      <c r="BM600" s="135"/>
      <c r="BN600" s="135"/>
      <c r="BO600" s="135"/>
      <c r="BP600" s="135"/>
      <c r="BQ600" s="135"/>
      <c r="BR600" s="135"/>
      <c r="BS600" s="135"/>
      <c r="BT600" s="135"/>
      <c r="BU600" s="135"/>
      <c r="BV600" s="135"/>
      <c r="BW600" s="135"/>
      <c r="BX600" s="135"/>
      <c r="BY600" s="135"/>
      <c r="BZ600" s="135"/>
      <c r="CA600" s="135"/>
      <c r="CB600" s="135"/>
      <c r="CC600" s="135"/>
      <c r="CD600" s="135"/>
      <c r="CE600" s="135"/>
      <c r="CF600" s="135"/>
      <c r="CG600" s="135"/>
      <c r="CH600" s="135"/>
      <c r="CI600" s="135"/>
      <c r="CJ600" s="135"/>
      <c r="CK600" s="135"/>
      <c r="CL600" s="135"/>
      <c r="CM600" s="135"/>
      <c r="CN600" s="135"/>
      <c r="CO600" s="135"/>
      <c r="CP600" s="135"/>
      <c r="CQ600" s="135"/>
      <c r="CR600" s="135"/>
      <c r="CU600" s="36"/>
      <c r="CV600" s="36"/>
      <c r="CW600" s="36"/>
      <c r="CX600" s="36"/>
      <c r="CY600" s="36"/>
      <c r="CZ600" s="36"/>
      <c r="DA600" s="36"/>
      <c r="DB600" s="36"/>
      <c r="DC600" s="36"/>
      <c r="DD600" s="36"/>
      <c r="DE600" s="36"/>
      <c r="DF600" s="36"/>
      <c r="DG600" s="36"/>
      <c r="DH600" s="36"/>
      <c r="DI600" s="36"/>
      <c r="DJ600" s="36"/>
      <c r="DK600" s="36"/>
      <c r="DL600" s="36"/>
      <c r="DM600" s="36"/>
      <c r="DN600" s="36"/>
      <c r="DO600" s="36"/>
      <c r="DP600" s="36"/>
      <c r="DQ600" s="36"/>
      <c r="DR600" s="36"/>
      <c r="DS600" s="36"/>
      <c r="DT600" s="36"/>
      <c r="DU600" s="36"/>
      <c r="DV600" s="36"/>
      <c r="DW600" s="36"/>
      <c r="DX600" s="36"/>
      <c r="DY600" s="36"/>
      <c r="DZ600" s="36"/>
      <c r="EA600" s="36"/>
      <c r="EB600" s="36"/>
      <c r="EC600" s="36"/>
      <c r="ED600" s="36"/>
      <c r="EE600" s="36"/>
      <c r="EF600" s="36"/>
      <c r="EG600" s="36"/>
      <c r="EH600" s="36"/>
      <c r="EI600" s="36"/>
      <c r="EJ600" s="36"/>
      <c r="EK600" s="36"/>
      <c r="EL600" s="36"/>
      <c r="EM600" s="36"/>
      <c r="EN600" s="36"/>
    </row>
    <row r="601" spans="1:144">
      <c r="A601" s="36"/>
      <c r="B601" s="36"/>
      <c r="C601" s="144"/>
      <c r="D601" s="144"/>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c r="AA601" s="135"/>
      <c r="AB601" s="135"/>
      <c r="AC601" s="135"/>
      <c r="AD601" s="135"/>
      <c r="AE601" s="135"/>
      <c r="AF601" s="135"/>
      <c r="AG601" s="135"/>
      <c r="AH601" s="135"/>
      <c r="AI601" s="135"/>
      <c r="AJ601" s="135"/>
      <c r="AK601" s="135"/>
      <c r="AL601" s="135"/>
      <c r="AM601" s="135"/>
      <c r="AN601" s="135"/>
      <c r="AO601" s="135"/>
      <c r="AP601" s="135"/>
      <c r="AQ601" s="135"/>
      <c r="AR601" s="135"/>
      <c r="AS601" s="135"/>
      <c r="AT601" s="135"/>
      <c r="AU601" s="135"/>
      <c r="AV601" s="135"/>
      <c r="AW601" s="135"/>
      <c r="AX601" s="135"/>
      <c r="AY601" s="135"/>
      <c r="AZ601" s="135"/>
      <c r="BA601" s="135"/>
      <c r="BB601" s="135"/>
      <c r="BC601" s="135"/>
      <c r="BD601" s="135"/>
      <c r="BE601" s="135"/>
      <c r="BF601" s="135"/>
      <c r="BG601" s="135"/>
      <c r="BH601" s="135"/>
      <c r="BI601" s="135"/>
      <c r="BJ601" s="135"/>
      <c r="BK601" s="135"/>
      <c r="BL601" s="135"/>
      <c r="BM601" s="135"/>
      <c r="BN601" s="135"/>
      <c r="BO601" s="135"/>
      <c r="BP601" s="135"/>
      <c r="BQ601" s="135"/>
      <c r="BR601" s="135"/>
      <c r="BS601" s="135"/>
      <c r="BT601" s="135"/>
      <c r="BU601" s="135"/>
      <c r="BV601" s="135"/>
      <c r="BW601" s="135"/>
      <c r="BX601" s="135"/>
      <c r="BY601" s="135"/>
      <c r="BZ601" s="135"/>
      <c r="CA601" s="135"/>
      <c r="CB601" s="135"/>
      <c r="CC601" s="135"/>
      <c r="CD601" s="135"/>
      <c r="CE601" s="135"/>
      <c r="CF601" s="135"/>
      <c r="CG601" s="135"/>
      <c r="CH601" s="135"/>
      <c r="CI601" s="135"/>
      <c r="CJ601" s="135"/>
      <c r="CK601" s="135"/>
      <c r="CL601" s="135"/>
      <c r="CM601" s="135"/>
      <c r="CN601" s="135"/>
      <c r="CO601" s="135"/>
      <c r="CP601" s="135"/>
      <c r="CQ601" s="135"/>
      <c r="CR601" s="135"/>
      <c r="CU601" s="36"/>
      <c r="CV601" s="36"/>
      <c r="CW601" s="36"/>
      <c r="CX601" s="36"/>
      <c r="CY601" s="36"/>
      <c r="CZ601" s="36"/>
      <c r="DA601" s="36"/>
      <c r="DB601" s="36"/>
      <c r="DC601" s="36"/>
      <c r="DD601" s="36"/>
      <c r="DE601" s="36"/>
      <c r="DF601" s="36"/>
      <c r="DG601" s="36"/>
      <c r="DH601" s="36"/>
      <c r="DI601" s="36"/>
      <c r="DJ601" s="36"/>
      <c r="DK601" s="36"/>
      <c r="DL601" s="36"/>
      <c r="DM601" s="36"/>
      <c r="DN601" s="36"/>
      <c r="DO601" s="36"/>
      <c r="DP601" s="36"/>
      <c r="DQ601" s="36"/>
      <c r="DR601" s="36"/>
      <c r="DS601" s="36"/>
      <c r="DT601" s="36"/>
      <c r="DU601" s="36"/>
      <c r="DV601" s="36"/>
      <c r="DW601" s="36"/>
      <c r="DX601" s="36"/>
      <c r="DY601" s="36"/>
      <c r="DZ601" s="36"/>
      <c r="EA601" s="36"/>
      <c r="EB601" s="36"/>
      <c r="EC601" s="36"/>
      <c r="ED601" s="36"/>
      <c r="EE601" s="36"/>
      <c r="EF601" s="36"/>
      <c r="EG601" s="36"/>
      <c r="EH601" s="36"/>
      <c r="EI601" s="36"/>
      <c r="EJ601" s="36"/>
      <c r="EK601" s="36"/>
      <c r="EL601" s="36"/>
      <c r="EM601" s="36"/>
      <c r="EN601" s="36"/>
    </row>
    <row r="602" spans="1:144">
      <c r="A602" s="36"/>
      <c r="B602" s="36"/>
      <c r="C602" s="144"/>
      <c r="D602" s="144"/>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c r="AA602" s="135"/>
      <c r="AB602" s="135"/>
      <c r="AC602" s="135"/>
      <c r="AD602" s="135"/>
      <c r="AE602" s="135"/>
      <c r="AF602" s="135"/>
      <c r="AG602" s="135"/>
      <c r="AH602" s="135"/>
      <c r="AI602" s="135"/>
      <c r="AJ602" s="135"/>
      <c r="AK602" s="135"/>
      <c r="AL602" s="135"/>
      <c r="AM602" s="135"/>
      <c r="AN602" s="135"/>
      <c r="AO602" s="135"/>
      <c r="AP602" s="135"/>
      <c r="AQ602" s="135"/>
      <c r="AR602" s="135"/>
      <c r="AS602" s="135"/>
      <c r="AT602" s="135"/>
      <c r="AU602" s="135"/>
      <c r="AV602" s="135"/>
      <c r="AW602" s="135"/>
      <c r="AX602" s="135"/>
      <c r="AY602" s="135"/>
      <c r="AZ602" s="135"/>
      <c r="BA602" s="135"/>
      <c r="BB602" s="135"/>
      <c r="BC602" s="135"/>
      <c r="BD602" s="135"/>
      <c r="BE602" s="135"/>
      <c r="BF602" s="135"/>
      <c r="BG602" s="135"/>
      <c r="BH602" s="135"/>
      <c r="BI602" s="135"/>
      <c r="BJ602" s="135"/>
      <c r="BK602" s="135"/>
      <c r="BL602" s="135"/>
      <c r="BM602" s="135"/>
      <c r="BN602" s="135"/>
      <c r="BO602" s="135"/>
      <c r="BP602" s="135"/>
      <c r="BQ602" s="135"/>
      <c r="BR602" s="135"/>
      <c r="BS602" s="135"/>
      <c r="BT602" s="135"/>
      <c r="BU602" s="135"/>
      <c r="BV602" s="135"/>
      <c r="BW602" s="135"/>
      <c r="BX602" s="135"/>
      <c r="BY602" s="135"/>
      <c r="BZ602" s="135"/>
      <c r="CA602" s="135"/>
      <c r="CB602" s="135"/>
      <c r="CC602" s="135"/>
      <c r="CD602" s="135"/>
      <c r="CE602" s="135"/>
      <c r="CF602" s="135"/>
      <c r="CG602" s="135"/>
      <c r="CH602" s="135"/>
      <c r="CI602" s="135"/>
      <c r="CJ602" s="135"/>
      <c r="CK602" s="135"/>
      <c r="CL602" s="135"/>
      <c r="CM602" s="135"/>
      <c r="CN602" s="135"/>
      <c r="CO602" s="135"/>
      <c r="CP602" s="135"/>
      <c r="CQ602" s="135"/>
      <c r="CR602" s="135"/>
      <c r="CU602" s="36"/>
      <c r="CV602" s="36"/>
      <c r="CW602" s="36"/>
      <c r="CX602" s="36"/>
      <c r="CY602" s="36"/>
      <c r="CZ602" s="36"/>
      <c r="DA602" s="36"/>
      <c r="DB602" s="36"/>
      <c r="DC602" s="36"/>
      <c r="DD602" s="36"/>
      <c r="DE602" s="36"/>
      <c r="DF602" s="36"/>
      <c r="DG602" s="36"/>
      <c r="DH602" s="36"/>
      <c r="DI602" s="36"/>
      <c r="DJ602" s="36"/>
      <c r="DK602" s="36"/>
      <c r="DL602" s="36"/>
      <c r="DM602" s="36"/>
      <c r="DN602" s="36"/>
      <c r="DO602" s="36"/>
      <c r="DP602" s="36"/>
      <c r="DQ602" s="36"/>
      <c r="DR602" s="36"/>
      <c r="DS602" s="36"/>
      <c r="DT602" s="36"/>
      <c r="DU602" s="36"/>
      <c r="DV602" s="36"/>
      <c r="DW602" s="36"/>
      <c r="DX602" s="36"/>
      <c r="DY602" s="36"/>
      <c r="DZ602" s="36"/>
      <c r="EA602" s="36"/>
      <c r="EB602" s="36"/>
      <c r="EC602" s="36"/>
      <c r="ED602" s="36"/>
      <c r="EE602" s="36"/>
      <c r="EF602" s="36"/>
      <c r="EG602" s="36"/>
      <c r="EH602" s="36"/>
      <c r="EI602" s="36"/>
      <c r="EJ602" s="36"/>
      <c r="EK602" s="36"/>
      <c r="EL602" s="36"/>
      <c r="EM602" s="36"/>
      <c r="EN602" s="36"/>
    </row>
    <row r="603" spans="1:144">
      <c r="A603" s="36"/>
      <c r="B603" s="36"/>
      <c r="C603" s="144"/>
      <c r="D603" s="144"/>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c r="AG603" s="135"/>
      <c r="AH603" s="135"/>
      <c r="AI603" s="135"/>
      <c r="AJ603" s="135"/>
      <c r="AK603" s="135"/>
      <c r="AL603" s="135"/>
      <c r="AM603" s="135"/>
      <c r="AN603" s="135"/>
      <c r="AO603" s="135"/>
      <c r="AP603" s="135"/>
      <c r="AQ603" s="135"/>
      <c r="AR603" s="135"/>
      <c r="AS603" s="135"/>
      <c r="AT603" s="135"/>
      <c r="AU603" s="135"/>
      <c r="AV603" s="135"/>
      <c r="AW603" s="135"/>
      <c r="AX603" s="135"/>
      <c r="AY603" s="135"/>
      <c r="AZ603" s="135"/>
      <c r="BA603" s="135"/>
      <c r="BB603" s="135"/>
      <c r="BC603" s="135"/>
      <c r="BD603" s="135"/>
      <c r="BE603" s="135"/>
      <c r="BF603" s="135"/>
      <c r="BG603" s="135"/>
      <c r="BH603" s="135"/>
      <c r="BI603" s="135"/>
      <c r="BJ603" s="135"/>
      <c r="BK603" s="135"/>
      <c r="BL603" s="135"/>
      <c r="BM603" s="135"/>
      <c r="BN603" s="135"/>
      <c r="BO603" s="135"/>
      <c r="BP603" s="135"/>
      <c r="BQ603" s="135"/>
      <c r="BR603" s="135"/>
      <c r="BS603" s="135"/>
      <c r="BT603" s="135"/>
      <c r="BU603" s="135"/>
      <c r="BV603" s="135"/>
      <c r="BW603" s="135"/>
      <c r="BX603" s="135"/>
      <c r="BY603" s="135"/>
      <c r="BZ603" s="135"/>
      <c r="CA603" s="135"/>
      <c r="CB603" s="135"/>
      <c r="CC603" s="135"/>
      <c r="CD603" s="135"/>
      <c r="CE603" s="135"/>
      <c r="CF603" s="135"/>
      <c r="CG603" s="135"/>
      <c r="CH603" s="135"/>
      <c r="CI603" s="135"/>
      <c r="CJ603" s="135"/>
      <c r="CK603" s="135"/>
      <c r="CL603" s="135"/>
      <c r="CM603" s="135"/>
      <c r="CN603" s="135"/>
      <c r="CO603" s="135"/>
      <c r="CP603" s="135"/>
      <c r="CQ603" s="135"/>
      <c r="CR603" s="135"/>
      <c r="CU603" s="36"/>
      <c r="CV603" s="36"/>
      <c r="CW603" s="36"/>
      <c r="CX603" s="36"/>
      <c r="CY603" s="36"/>
      <c r="CZ603" s="36"/>
      <c r="DA603" s="36"/>
      <c r="DB603" s="36"/>
      <c r="DC603" s="36"/>
      <c r="DD603" s="36"/>
      <c r="DE603" s="36"/>
      <c r="DF603" s="36"/>
      <c r="DG603" s="36"/>
      <c r="DH603" s="36"/>
      <c r="DI603" s="36"/>
      <c r="DJ603" s="36"/>
      <c r="DK603" s="36"/>
      <c r="DL603" s="36"/>
      <c r="DM603" s="36"/>
      <c r="DN603" s="36"/>
      <c r="DO603" s="36"/>
      <c r="DP603" s="36"/>
      <c r="DQ603" s="36"/>
      <c r="DR603" s="36"/>
      <c r="DS603" s="36"/>
      <c r="DT603" s="36"/>
      <c r="DU603" s="36"/>
      <c r="DV603" s="36"/>
      <c r="DW603" s="36"/>
      <c r="DX603" s="36"/>
      <c r="DY603" s="36"/>
      <c r="DZ603" s="36"/>
      <c r="EA603" s="36"/>
      <c r="EB603" s="36"/>
      <c r="EC603" s="36"/>
      <c r="ED603" s="36"/>
      <c r="EE603" s="36"/>
      <c r="EF603" s="36"/>
      <c r="EG603" s="36"/>
      <c r="EH603" s="36"/>
      <c r="EI603" s="36"/>
      <c r="EJ603" s="36"/>
      <c r="EK603" s="36"/>
      <c r="EL603" s="36"/>
      <c r="EM603" s="36"/>
      <c r="EN603" s="36"/>
    </row>
    <row r="604" spans="1:144">
      <c r="A604" s="36"/>
      <c r="B604" s="36"/>
      <c r="C604" s="144"/>
      <c r="D604" s="144"/>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c r="AG604" s="135"/>
      <c r="AH604" s="135"/>
      <c r="AI604" s="135"/>
      <c r="AJ604" s="135"/>
      <c r="AK604" s="135"/>
      <c r="AL604" s="135"/>
      <c r="AM604" s="135"/>
      <c r="AN604" s="135"/>
      <c r="AO604" s="135"/>
      <c r="AP604" s="135"/>
      <c r="AQ604" s="135"/>
      <c r="AR604" s="135"/>
      <c r="AS604" s="135"/>
      <c r="AT604" s="135"/>
      <c r="AU604" s="135"/>
      <c r="AV604" s="135"/>
      <c r="AW604" s="135"/>
      <c r="AX604" s="135"/>
      <c r="AY604" s="135"/>
      <c r="AZ604" s="135"/>
      <c r="BA604" s="135"/>
      <c r="BB604" s="135"/>
      <c r="BC604" s="135"/>
      <c r="BD604" s="135"/>
      <c r="BE604" s="135"/>
      <c r="BF604" s="135"/>
      <c r="BG604" s="135"/>
      <c r="BH604" s="135"/>
      <c r="BI604" s="135"/>
      <c r="BJ604" s="135"/>
      <c r="BK604" s="135"/>
      <c r="BL604" s="135"/>
      <c r="BM604" s="135"/>
      <c r="BN604" s="135"/>
      <c r="BO604" s="135"/>
      <c r="BP604" s="135"/>
      <c r="BQ604" s="135"/>
      <c r="BR604" s="135"/>
      <c r="BS604" s="135"/>
      <c r="BT604" s="135"/>
      <c r="BU604" s="135"/>
      <c r="BV604" s="135"/>
      <c r="BW604" s="135"/>
      <c r="BX604" s="135"/>
      <c r="BY604" s="135"/>
      <c r="BZ604" s="135"/>
      <c r="CA604" s="135"/>
      <c r="CB604" s="135"/>
      <c r="CC604" s="135"/>
      <c r="CD604" s="135"/>
      <c r="CE604" s="135"/>
      <c r="CF604" s="135"/>
      <c r="CG604" s="135"/>
      <c r="CH604" s="135"/>
      <c r="CI604" s="135"/>
      <c r="CJ604" s="135"/>
      <c r="CK604" s="135"/>
      <c r="CL604" s="135"/>
      <c r="CM604" s="135"/>
      <c r="CN604" s="135"/>
      <c r="CO604" s="135"/>
      <c r="CP604" s="135"/>
      <c r="CQ604" s="135"/>
      <c r="CR604" s="135"/>
      <c r="CU604" s="36"/>
      <c r="CV604" s="36"/>
      <c r="CW604" s="36"/>
      <c r="CX604" s="36"/>
      <c r="CY604" s="36"/>
      <c r="CZ604" s="36"/>
      <c r="DA604" s="36"/>
      <c r="DB604" s="36"/>
      <c r="DC604" s="36"/>
      <c r="DD604" s="36"/>
      <c r="DE604" s="36"/>
      <c r="DF604" s="36"/>
      <c r="DG604" s="36"/>
      <c r="DH604" s="36"/>
      <c r="DI604" s="36"/>
      <c r="DJ604" s="36"/>
      <c r="DK604" s="36"/>
      <c r="DL604" s="36"/>
      <c r="DM604" s="36"/>
      <c r="DN604" s="36"/>
      <c r="DO604" s="36"/>
      <c r="DP604" s="36"/>
      <c r="DQ604" s="36"/>
      <c r="DR604" s="36"/>
      <c r="DS604" s="36"/>
      <c r="DT604" s="36"/>
      <c r="DU604" s="36"/>
      <c r="DV604" s="36"/>
      <c r="DW604" s="36"/>
      <c r="DX604" s="36"/>
      <c r="DY604" s="36"/>
      <c r="DZ604" s="36"/>
      <c r="EA604" s="36"/>
      <c r="EB604" s="36"/>
      <c r="EC604" s="36"/>
      <c r="ED604" s="36"/>
      <c r="EE604" s="36"/>
      <c r="EF604" s="36"/>
      <c r="EG604" s="36"/>
      <c r="EH604" s="36"/>
      <c r="EI604" s="36"/>
      <c r="EJ604" s="36"/>
      <c r="EK604" s="36"/>
      <c r="EL604" s="36"/>
      <c r="EM604" s="36"/>
      <c r="EN604" s="36"/>
    </row>
    <row r="605" spans="1:144">
      <c r="A605" s="36"/>
      <c r="B605" s="36"/>
      <c r="C605" s="144"/>
      <c r="D605" s="144"/>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c r="AA605" s="135"/>
      <c r="AB605" s="135"/>
      <c r="AC605" s="135"/>
      <c r="AD605" s="135"/>
      <c r="AE605" s="135"/>
      <c r="AF605" s="135"/>
      <c r="AG605" s="135"/>
      <c r="AH605" s="135"/>
      <c r="AI605" s="135"/>
      <c r="AJ605" s="135"/>
      <c r="AK605" s="135"/>
      <c r="AL605" s="135"/>
      <c r="AM605" s="135"/>
      <c r="AN605" s="135"/>
      <c r="AO605" s="135"/>
      <c r="AP605" s="135"/>
      <c r="AQ605" s="135"/>
      <c r="AR605" s="135"/>
      <c r="AS605" s="135"/>
      <c r="AT605" s="135"/>
      <c r="AU605" s="135"/>
      <c r="AV605" s="135"/>
      <c r="AW605" s="135"/>
      <c r="AX605" s="135"/>
      <c r="AY605" s="135"/>
      <c r="AZ605" s="135"/>
      <c r="BA605" s="135"/>
      <c r="BB605" s="135"/>
      <c r="BC605" s="135"/>
      <c r="BD605" s="135"/>
      <c r="BE605" s="135"/>
      <c r="BF605" s="135"/>
      <c r="BG605" s="135"/>
      <c r="BH605" s="135"/>
      <c r="BI605" s="135"/>
      <c r="BJ605" s="135"/>
      <c r="BK605" s="135"/>
      <c r="BL605" s="135"/>
      <c r="BM605" s="135"/>
      <c r="BN605" s="135"/>
      <c r="BO605" s="135"/>
      <c r="BP605" s="135"/>
      <c r="BQ605" s="135"/>
      <c r="BR605" s="135"/>
      <c r="BS605" s="135"/>
      <c r="BT605" s="135"/>
      <c r="BU605" s="135"/>
      <c r="BV605" s="135"/>
      <c r="BW605" s="135"/>
      <c r="BX605" s="135"/>
      <c r="BY605" s="135"/>
      <c r="BZ605" s="135"/>
      <c r="CA605" s="135"/>
      <c r="CB605" s="135"/>
      <c r="CC605" s="135"/>
      <c r="CD605" s="135"/>
      <c r="CE605" s="135"/>
      <c r="CF605" s="135"/>
      <c r="CG605" s="135"/>
      <c r="CH605" s="135"/>
      <c r="CI605" s="135"/>
      <c r="CJ605" s="135"/>
      <c r="CK605" s="135"/>
      <c r="CL605" s="135"/>
      <c r="CM605" s="135"/>
      <c r="CN605" s="135"/>
      <c r="CO605" s="135"/>
      <c r="CP605" s="135"/>
      <c r="CQ605" s="135"/>
      <c r="CR605" s="135"/>
      <c r="CU605" s="36"/>
      <c r="CV605" s="36"/>
      <c r="CW605" s="36"/>
      <c r="CX605" s="36"/>
      <c r="CY605" s="36"/>
      <c r="CZ605" s="36"/>
      <c r="DA605" s="36"/>
      <c r="DB605" s="36"/>
      <c r="DC605" s="36"/>
      <c r="DD605" s="36"/>
      <c r="DE605" s="36"/>
      <c r="DF605" s="36"/>
      <c r="DG605" s="36"/>
      <c r="DH605" s="36"/>
      <c r="DI605" s="36"/>
      <c r="DJ605" s="36"/>
      <c r="DK605" s="36"/>
      <c r="DL605" s="36"/>
      <c r="DM605" s="36"/>
      <c r="DN605" s="36"/>
      <c r="DO605" s="36"/>
      <c r="DP605" s="36"/>
      <c r="DQ605" s="36"/>
      <c r="DR605" s="36"/>
      <c r="DS605" s="36"/>
      <c r="DT605" s="36"/>
      <c r="DU605" s="36"/>
      <c r="DV605" s="36"/>
      <c r="DW605" s="36"/>
      <c r="DX605" s="36"/>
      <c r="DY605" s="36"/>
      <c r="DZ605" s="36"/>
      <c r="EA605" s="36"/>
      <c r="EB605" s="36"/>
      <c r="EC605" s="36"/>
      <c r="ED605" s="36"/>
      <c r="EE605" s="36"/>
      <c r="EF605" s="36"/>
      <c r="EG605" s="36"/>
      <c r="EH605" s="36"/>
      <c r="EI605" s="36"/>
      <c r="EJ605" s="36"/>
      <c r="EK605" s="36"/>
      <c r="EL605" s="36"/>
      <c r="EM605" s="36"/>
      <c r="EN605" s="36"/>
    </row>
    <row r="606" spans="1:144">
      <c r="A606" s="36"/>
      <c r="B606" s="36"/>
      <c r="C606" s="144"/>
      <c r="D606" s="144"/>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c r="AA606" s="135"/>
      <c r="AB606" s="135"/>
      <c r="AC606" s="135"/>
      <c r="AD606" s="135"/>
      <c r="AE606" s="135"/>
      <c r="AF606" s="135"/>
      <c r="AG606" s="135"/>
      <c r="AH606" s="135"/>
      <c r="AI606" s="135"/>
      <c r="AJ606" s="135"/>
      <c r="AK606" s="135"/>
      <c r="AL606" s="135"/>
      <c r="AM606" s="135"/>
      <c r="AN606" s="135"/>
      <c r="AO606" s="135"/>
      <c r="AP606" s="135"/>
      <c r="AQ606" s="135"/>
      <c r="AR606" s="135"/>
      <c r="AS606" s="135"/>
      <c r="AT606" s="135"/>
      <c r="AU606" s="135"/>
      <c r="AV606" s="135"/>
      <c r="AW606" s="135"/>
      <c r="AX606" s="135"/>
      <c r="AY606" s="135"/>
      <c r="AZ606" s="135"/>
      <c r="BA606" s="135"/>
      <c r="BB606" s="135"/>
      <c r="BC606" s="135"/>
      <c r="BD606" s="135"/>
      <c r="BE606" s="135"/>
      <c r="BF606" s="135"/>
      <c r="BG606" s="135"/>
      <c r="BH606" s="135"/>
      <c r="BI606" s="135"/>
      <c r="BJ606" s="135"/>
      <c r="BK606" s="135"/>
      <c r="BL606" s="135"/>
      <c r="BM606" s="135"/>
      <c r="BN606" s="135"/>
      <c r="BO606" s="135"/>
      <c r="BP606" s="135"/>
      <c r="BQ606" s="135"/>
      <c r="BR606" s="135"/>
      <c r="BS606" s="135"/>
      <c r="BT606" s="135"/>
      <c r="BU606" s="135"/>
      <c r="BV606" s="135"/>
      <c r="BW606" s="135"/>
      <c r="BX606" s="135"/>
      <c r="BY606" s="135"/>
      <c r="BZ606" s="135"/>
      <c r="CA606" s="135"/>
      <c r="CB606" s="135"/>
      <c r="CC606" s="135"/>
      <c r="CD606" s="135"/>
      <c r="CE606" s="135"/>
      <c r="CF606" s="135"/>
      <c r="CG606" s="135"/>
      <c r="CH606" s="135"/>
      <c r="CI606" s="135"/>
      <c r="CJ606" s="135"/>
      <c r="CK606" s="135"/>
      <c r="CL606" s="135"/>
      <c r="CM606" s="135"/>
      <c r="CN606" s="135"/>
      <c r="CO606" s="135"/>
      <c r="CP606" s="135"/>
      <c r="CQ606" s="135"/>
      <c r="CR606" s="135"/>
      <c r="CU606" s="36"/>
      <c r="CV606" s="36"/>
      <c r="CW606" s="36"/>
      <c r="CX606" s="36"/>
      <c r="CY606" s="36"/>
      <c r="CZ606" s="36"/>
      <c r="DA606" s="36"/>
      <c r="DB606" s="36"/>
      <c r="DC606" s="36"/>
      <c r="DD606" s="36"/>
      <c r="DE606" s="36"/>
      <c r="DF606" s="36"/>
      <c r="DG606" s="36"/>
      <c r="DH606" s="36"/>
      <c r="DI606" s="36"/>
      <c r="DJ606" s="36"/>
      <c r="DK606" s="36"/>
      <c r="DL606" s="36"/>
      <c r="DM606" s="36"/>
      <c r="DN606" s="36"/>
      <c r="DO606" s="36"/>
      <c r="DP606" s="36"/>
      <c r="DQ606" s="36"/>
      <c r="DR606" s="36"/>
      <c r="DS606" s="36"/>
      <c r="DT606" s="36"/>
      <c r="DU606" s="36"/>
      <c r="DV606" s="36"/>
      <c r="DW606" s="36"/>
      <c r="DX606" s="36"/>
      <c r="DY606" s="36"/>
      <c r="DZ606" s="36"/>
      <c r="EA606" s="36"/>
      <c r="EB606" s="36"/>
      <c r="EC606" s="36"/>
      <c r="ED606" s="36"/>
      <c r="EE606" s="36"/>
      <c r="EF606" s="36"/>
      <c r="EG606" s="36"/>
      <c r="EH606" s="36"/>
      <c r="EI606" s="36"/>
      <c r="EJ606" s="36"/>
      <c r="EK606" s="36"/>
      <c r="EL606" s="36"/>
      <c r="EM606" s="36"/>
      <c r="EN606" s="36"/>
    </row>
    <row r="607" spans="1:144">
      <c r="A607" s="36"/>
      <c r="B607" s="36"/>
      <c r="C607" s="144"/>
      <c r="D607" s="144"/>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c r="AA607" s="135"/>
      <c r="AB607" s="135"/>
      <c r="AC607" s="135"/>
      <c r="AD607" s="135"/>
      <c r="AE607" s="135"/>
      <c r="AF607" s="135"/>
      <c r="AG607" s="135"/>
      <c r="AH607" s="135"/>
      <c r="AI607" s="135"/>
      <c r="AJ607" s="135"/>
      <c r="AK607" s="135"/>
      <c r="AL607" s="135"/>
      <c r="AM607" s="135"/>
      <c r="AN607" s="135"/>
      <c r="AO607" s="135"/>
      <c r="AP607" s="135"/>
      <c r="AQ607" s="135"/>
      <c r="AR607" s="135"/>
      <c r="AS607" s="135"/>
      <c r="AT607" s="135"/>
      <c r="AU607" s="135"/>
      <c r="AV607" s="135"/>
      <c r="AW607" s="135"/>
      <c r="AX607" s="135"/>
      <c r="AY607" s="135"/>
      <c r="AZ607" s="135"/>
      <c r="BA607" s="135"/>
      <c r="BB607" s="135"/>
      <c r="BC607" s="135"/>
      <c r="BD607" s="135"/>
      <c r="BE607" s="135"/>
      <c r="BF607" s="135"/>
      <c r="BG607" s="135"/>
      <c r="BH607" s="135"/>
      <c r="BI607" s="135"/>
      <c r="BJ607" s="135"/>
      <c r="BK607" s="135"/>
      <c r="BL607" s="135"/>
      <c r="BM607" s="135"/>
      <c r="BN607" s="135"/>
      <c r="BO607" s="135"/>
      <c r="BP607" s="135"/>
      <c r="BQ607" s="135"/>
      <c r="BR607" s="135"/>
      <c r="BS607" s="135"/>
      <c r="BT607" s="135"/>
      <c r="BU607" s="135"/>
      <c r="BV607" s="135"/>
      <c r="BW607" s="135"/>
      <c r="BX607" s="135"/>
      <c r="BY607" s="135"/>
      <c r="BZ607" s="135"/>
      <c r="CA607" s="135"/>
      <c r="CB607" s="135"/>
      <c r="CC607" s="135"/>
      <c r="CD607" s="135"/>
      <c r="CE607" s="135"/>
      <c r="CF607" s="135"/>
      <c r="CG607" s="135"/>
      <c r="CH607" s="135"/>
      <c r="CI607" s="135"/>
      <c r="CJ607" s="135"/>
      <c r="CK607" s="135"/>
      <c r="CL607" s="135"/>
      <c r="CM607" s="135"/>
      <c r="CN607" s="135"/>
      <c r="CO607" s="135"/>
      <c r="CP607" s="135"/>
      <c r="CQ607" s="135"/>
      <c r="CR607" s="135"/>
      <c r="CU607" s="36"/>
      <c r="CV607" s="36"/>
      <c r="CW607" s="36"/>
      <c r="CX607" s="36"/>
      <c r="CY607" s="36"/>
      <c r="CZ607" s="36"/>
      <c r="DA607" s="36"/>
      <c r="DB607" s="36"/>
      <c r="DC607" s="36"/>
      <c r="DD607" s="36"/>
      <c r="DE607" s="36"/>
      <c r="DF607" s="36"/>
      <c r="DG607" s="36"/>
      <c r="DH607" s="36"/>
      <c r="DI607" s="36"/>
      <c r="DJ607" s="36"/>
      <c r="DK607" s="36"/>
      <c r="DL607" s="36"/>
      <c r="DM607" s="36"/>
      <c r="DN607" s="36"/>
      <c r="DO607" s="36"/>
      <c r="DP607" s="36"/>
      <c r="DQ607" s="36"/>
      <c r="DR607" s="36"/>
      <c r="DS607" s="36"/>
      <c r="DT607" s="36"/>
      <c r="DU607" s="36"/>
      <c r="DV607" s="36"/>
      <c r="DW607" s="36"/>
      <c r="DX607" s="36"/>
      <c r="DY607" s="36"/>
      <c r="DZ607" s="36"/>
      <c r="EA607" s="36"/>
      <c r="EB607" s="36"/>
      <c r="EC607" s="36"/>
      <c r="ED607" s="36"/>
      <c r="EE607" s="36"/>
      <c r="EF607" s="36"/>
      <c r="EG607" s="36"/>
      <c r="EH607" s="36"/>
      <c r="EI607" s="36"/>
      <c r="EJ607" s="36"/>
      <c r="EK607" s="36"/>
      <c r="EL607" s="36"/>
      <c r="EM607" s="36"/>
      <c r="EN607" s="36"/>
    </row>
    <row r="608" spans="1:144">
      <c r="A608" s="36"/>
      <c r="B608" s="36"/>
      <c r="C608" s="144"/>
      <c r="D608" s="144"/>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c r="AA608" s="135"/>
      <c r="AB608" s="135"/>
      <c r="AC608" s="135"/>
      <c r="AD608" s="135"/>
      <c r="AE608" s="135"/>
      <c r="AF608" s="135"/>
      <c r="AG608" s="135"/>
      <c r="AH608" s="135"/>
      <c r="AI608" s="135"/>
      <c r="AJ608" s="135"/>
      <c r="AK608" s="135"/>
      <c r="AL608" s="135"/>
      <c r="AM608" s="135"/>
      <c r="AN608" s="135"/>
      <c r="AO608" s="135"/>
      <c r="AP608" s="135"/>
      <c r="AQ608" s="135"/>
      <c r="AR608" s="135"/>
      <c r="AS608" s="135"/>
      <c r="AT608" s="135"/>
      <c r="AU608" s="135"/>
      <c r="AV608" s="135"/>
      <c r="AW608" s="135"/>
      <c r="AX608" s="135"/>
      <c r="AY608" s="135"/>
      <c r="AZ608" s="135"/>
      <c r="BA608" s="135"/>
      <c r="BB608" s="135"/>
      <c r="BC608" s="135"/>
      <c r="BD608" s="135"/>
      <c r="BE608" s="135"/>
      <c r="BF608" s="135"/>
      <c r="BG608" s="135"/>
      <c r="BH608" s="135"/>
      <c r="BI608" s="135"/>
      <c r="BJ608" s="135"/>
      <c r="BK608" s="135"/>
      <c r="BL608" s="135"/>
      <c r="BM608" s="135"/>
      <c r="BN608" s="135"/>
      <c r="BO608" s="135"/>
      <c r="BP608" s="135"/>
      <c r="BQ608" s="135"/>
      <c r="BR608" s="135"/>
      <c r="BS608" s="135"/>
      <c r="BT608" s="135"/>
      <c r="BU608" s="135"/>
      <c r="BV608" s="135"/>
      <c r="BW608" s="135"/>
      <c r="BX608" s="135"/>
      <c r="BY608" s="135"/>
      <c r="BZ608" s="135"/>
      <c r="CA608" s="135"/>
      <c r="CB608" s="135"/>
      <c r="CC608" s="135"/>
      <c r="CD608" s="135"/>
      <c r="CE608" s="135"/>
      <c r="CF608" s="135"/>
      <c r="CG608" s="135"/>
      <c r="CH608" s="135"/>
      <c r="CI608" s="135"/>
      <c r="CJ608" s="135"/>
      <c r="CK608" s="135"/>
      <c r="CL608" s="135"/>
      <c r="CM608" s="135"/>
      <c r="CN608" s="135"/>
      <c r="CO608" s="135"/>
      <c r="CP608" s="135"/>
      <c r="CQ608" s="135"/>
      <c r="CR608" s="135"/>
      <c r="CU608" s="36"/>
      <c r="CV608" s="36"/>
      <c r="CW608" s="36"/>
      <c r="CX608" s="36"/>
      <c r="CY608" s="36"/>
      <c r="CZ608" s="36"/>
      <c r="DA608" s="36"/>
      <c r="DB608" s="36"/>
      <c r="DC608" s="36"/>
      <c r="DD608" s="36"/>
      <c r="DE608" s="36"/>
      <c r="DF608" s="36"/>
      <c r="DG608" s="36"/>
      <c r="DH608" s="36"/>
      <c r="DI608" s="36"/>
      <c r="DJ608" s="36"/>
      <c r="DK608" s="36"/>
      <c r="DL608" s="36"/>
      <c r="DM608" s="36"/>
      <c r="DN608" s="36"/>
      <c r="DO608" s="36"/>
      <c r="DP608" s="36"/>
      <c r="DQ608" s="36"/>
      <c r="DR608" s="36"/>
      <c r="DS608" s="36"/>
      <c r="DT608" s="36"/>
      <c r="DU608" s="36"/>
      <c r="DV608" s="36"/>
      <c r="DW608" s="36"/>
      <c r="DX608" s="36"/>
      <c r="DY608" s="36"/>
      <c r="DZ608" s="36"/>
      <c r="EA608" s="36"/>
      <c r="EB608" s="36"/>
      <c r="EC608" s="36"/>
      <c r="ED608" s="36"/>
      <c r="EE608" s="36"/>
      <c r="EF608" s="36"/>
      <c r="EG608" s="36"/>
      <c r="EH608" s="36"/>
      <c r="EI608" s="36"/>
      <c r="EJ608" s="36"/>
      <c r="EK608" s="36"/>
      <c r="EL608" s="36"/>
      <c r="EM608" s="36"/>
      <c r="EN608" s="36"/>
    </row>
    <row r="609" spans="1:144">
      <c r="A609" s="36"/>
      <c r="B609" s="36"/>
      <c r="C609" s="144"/>
      <c r="D609" s="144"/>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c r="AA609" s="135"/>
      <c r="AB609" s="135"/>
      <c r="AC609" s="135"/>
      <c r="AD609" s="135"/>
      <c r="AE609" s="135"/>
      <c r="AF609" s="135"/>
      <c r="AG609" s="135"/>
      <c r="AH609" s="135"/>
      <c r="AI609" s="135"/>
      <c r="AJ609" s="135"/>
      <c r="AK609" s="135"/>
      <c r="AL609" s="135"/>
      <c r="AM609" s="135"/>
      <c r="AN609" s="135"/>
      <c r="AO609" s="135"/>
      <c r="AP609" s="135"/>
      <c r="AQ609" s="135"/>
      <c r="AR609" s="135"/>
      <c r="AS609" s="135"/>
      <c r="AT609" s="135"/>
      <c r="AU609" s="135"/>
      <c r="AV609" s="135"/>
      <c r="AW609" s="135"/>
      <c r="AX609" s="135"/>
      <c r="AY609" s="135"/>
      <c r="AZ609" s="135"/>
      <c r="BA609" s="135"/>
      <c r="BB609" s="135"/>
      <c r="BC609" s="135"/>
      <c r="BD609" s="135"/>
      <c r="BE609" s="135"/>
      <c r="BF609" s="135"/>
      <c r="BG609" s="135"/>
      <c r="BH609" s="135"/>
      <c r="BI609" s="135"/>
      <c r="BJ609" s="135"/>
      <c r="BK609" s="135"/>
      <c r="BL609" s="135"/>
      <c r="BM609" s="135"/>
      <c r="BN609" s="135"/>
      <c r="BO609" s="135"/>
      <c r="BP609" s="135"/>
      <c r="BQ609" s="135"/>
      <c r="BR609" s="135"/>
      <c r="BS609" s="135"/>
      <c r="BT609" s="135"/>
      <c r="BU609" s="135"/>
      <c r="BV609" s="135"/>
      <c r="BW609" s="135"/>
      <c r="BX609" s="135"/>
      <c r="BY609" s="135"/>
      <c r="BZ609" s="135"/>
      <c r="CA609" s="135"/>
      <c r="CB609" s="135"/>
      <c r="CC609" s="135"/>
      <c r="CD609" s="135"/>
      <c r="CE609" s="135"/>
      <c r="CF609" s="135"/>
      <c r="CG609" s="135"/>
      <c r="CH609" s="135"/>
      <c r="CI609" s="135"/>
      <c r="CJ609" s="135"/>
      <c r="CK609" s="135"/>
      <c r="CL609" s="135"/>
      <c r="CM609" s="135"/>
      <c r="CN609" s="135"/>
      <c r="CO609" s="135"/>
      <c r="CP609" s="135"/>
      <c r="CQ609" s="135"/>
      <c r="CR609" s="135"/>
      <c r="CU609" s="36"/>
      <c r="CV609" s="36"/>
      <c r="CW609" s="36"/>
      <c r="CX609" s="36"/>
      <c r="CY609" s="36"/>
      <c r="CZ609" s="36"/>
      <c r="DA609" s="36"/>
      <c r="DB609" s="36"/>
      <c r="DC609" s="36"/>
      <c r="DD609" s="36"/>
      <c r="DE609" s="36"/>
      <c r="DF609" s="36"/>
      <c r="DG609" s="36"/>
      <c r="DH609" s="36"/>
      <c r="DI609" s="36"/>
      <c r="DJ609" s="36"/>
      <c r="DK609" s="36"/>
      <c r="DL609" s="36"/>
      <c r="DM609" s="36"/>
      <c r="DN609" s="36"/>
      <c r="DO609" s="36"/>
      <c r="DP609" s="36"/>
      <c r="DQ609" s="36"/>
      <c r="DR609" s="36"/>
      <c r="DS609" s="36"/>
      <c r="DT609" s="36"/>
      <c r="DU609" s="36"/>
      <c r="DV609" s="36"/>
      <c r="DW609" s="36"/>
      <c r="DX609" s="36"/>
      <c r="DY609" s="36"/>
      <c r="DZ609" s="36"/>
      <c r="EA609" s="36"/>
      <c r="EB609" s="36"/>
      <c r="EC609" s="36"/>
      <c r="ED609" s="36"/>
      <c r="EE609" s="36"/>
      <c r="EF609" s="36"/>
      <c r="EG609" s="36"/>
      <c r="EH609" s="36"/>
      <c r="EI609" s="36"/>
      <c r="EJ609" s="36"/>
      <c r="EK609" s="36"/>
      <c r="EL609" s="36"/>
      <c r="EM609" s="36"/>
      <c r="EN609" s="36"/>
    </row>
    <row r="610" spans="1:144">
      <c r="A610" s="36"/>
      <c r="B610" s="36"/>
      <c r="C610" s="144"/>
      <c r="D610" s="144"/>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c r="AA610" s="135"/>
      <c r="AB610" s="135"/>
      <c r="AC610" s="135"/>
      <c r="AD610" s="135"/>
      <c r="AE610" s="135"/>
      <c r="AF610" s="135"/>
      <c r="AG610" s="135"/>
      <c r="AH610" s="135"/>
      <c r="AI610" s="135"/>
      <c r="AJ610" s="135"/>
      <c r="AK610" s="135"/>
      <c r="AL610" s="135"/>
      <c r="AM610" s="135"/>
      <c r="AN610" s="135"/>
      <c r="AO610" s="135"/>
      <c r="AP610" s="135"/>
      <c r="AQ610" s="135"/>
      <c r="AR610" s="135"/>
      <c r="AS610" s="135"/>
      <c r="AT610" s="135"/>
      <c r="AU610" s="135"/>
      <c r="AV610" s="135"/>
      <c r="AW610" s="135"/>
      <c r="AX610" s="135"/>
      <c r="AY610" s="135"/>
      <c r="AZ610" s="135"/>
      <c r="BA610" s="135"/>
      <c r="BB610" s="135"/>
      <c r="BC610" s="135"/>
      <c r="BD610" s="135"/>
      <c r="BE610" s="135"/>
      <c r="BF610" s="135"/>
      <c r="BG610" s="135"/>
      <c r="BH610" s="135"/>
      <c r="BI610" s="135"/>
      <c r="BJ610" s="135"/>
      <c r="BK610" s="135"/>
      <c r="BL610" s="135"/>
      <c r="BM610" s="135"/>
      <c r="BN610" s="135"/>
      <c r="BO610" s="135"/>
      <c r="BP610" s="135"/>
      <c r="BQ610" s="135"/>
      <c r="BR610" s="135"/>
      <c r="BS610" s="135"/>
      <c r="BT610" s="135"/>
      <c r="BU610" s="135"/>
      <c r="BV610" s="135"/>
      <c r="BW610" s="135"/>
      <c r="BX610" s="135"/>
      <c r="BY610" s="135"/>
      <c r="BZ610" s="135"/>
      <c r="CA610" s="135"/>
      <c r="CB610" s="135"/>
      <c r="CC610" s="135"/>
      <c r="CD610" s="135"/>
      <c r="CE610" s="135"/>
      <c r="CF610" s="135"/>
      <c r="CG610" s="135"/>
      <c r="CH610" s="135"/>
      <c r="CI610" s="135"/>
      <c r="CJ610" s="135"/>
      <c r="CK610" s="135"/>
      <c r="CL610" s="135"/>
      <c r="CM610" s="135"/>
      <c r="CN610" s="135"/>
      <c r="CO610" s="135"/>
      <c r="CP610" s="135"/>
      <c r="CQ610" s="135"/>
      <c r="CR610" s="135"/>
      <c r="CU610" s="36"/>
      <c r="CV610" s="36"/>
      <c r="CW610" s="36"/>
      <c r="CX610" s="36"/>
      <c r="CY610" s="36"/>
      <c r="CZ610" s="36"/>
      <c r="DA610" s="36"/>
      <c r="DB610" s="36"/>
      <c r="DC610" s="36"/>
      <c r="DD610" s="36"/>
      <c r="DE610" s="36"/>
      <c r="DF610" s="36"/>
      <c r="DG610" s="36"/>
      <c r="DH610" s="36"/>
      <c r="DI610" s="36"/>
      <c r="DJ610" s="36"/>
      <c r="DK610" s="36"/>
      <c r="DL610" s="36"/>
      <c r="DM610" s="36"/>
      <c r="DN610" s="36"/>
      <c r="DO610" s="36"/>
      <c r="DP610" s="36"/>
      <c r="DQ610" s="36"/>
      <c r="DR610" s="36"/>
      <c r="DS610" s="36"/>
      <c r="DT610" s="36"/>
      <c r="DU610" s="36"/>
      <c r="DV610" s="36"/>
      <c r="DW610" s="36"/>
      <c r="DX610" s="36"/>
      <c r="DY610" s="36"/>
      <c r="DZ610" s="36"/>
      <c r="EA610" s="36"/>
      <c r="EB610" s="36"/>
      <c r="EC610" s="36"/>
      <c r="ED610" s="36"/>
      <c r="EE610" s="36"/>
      <c r="EF610" s="36"/>
      <c r="EG610" s="36"/>
      <c r="EH610" s="36"/>
      <c r="EI610" s="36"/>
      <c r="EJ610" s="36"/>
      <c r="EK610" s="36"/>
      <c r="EL610" s="36"/>
      <c r="EM610" s="36"/>
      <c r="EN610" s="36"/>
    </row>
    <row r="611" spans="1:144">
      <c r="A611" s="36"/>
      <c r="B611" s="36"/>
      <c r="C611" s="144"/>
      <c r="D611" s="144"/>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c r="AA611" s="135"/>
      <c r="AB611" s="135"/>
      <c r="AC611" s="135"/>
      <c r="AD611" s="135"/>
      <c r="AE611" s="135"/>
      <c r="AF611" s="135"/>
      <c r="AG611" s="135"/>
      <c r="AH611" s="135"/>
      <c r="AI611" s="135"/>
      <c r="AJ611" s="135"/>
      <c r="AK611" s="135"/>
      <c r="AL611" s="135"/>
      <c r="AM611" s="135"/>
      <c r="AN611" s="135"/>
      <c r="AO611" s="135"/>
      <c r="AP611" s="135"/>
      <c r="AQ611" s="135"/>
      <c r="AR611" s="135"/>
      <c r="AS611" s="135"/>
      <c r="AT611" s="135"/>
      <c r="AU611" s="135"/>
      <c r="AV611" s="135"/>
      <c r="AW611" s="135"/>
      <c r="AX611" s="135"/>
      <c r="AY611" s="135"/>
      <c r="AZ611" s="135"/>
      <c r="BA611" s="135"/>
      <c r="BB611" s="135"/>
      <c r="BC611" s="135"/>
      <c r="BD611" s="135"/>
      <c r="BE611" s="135"/>
      <c r="BF611" s="135"/>
      <c r="BG611" s="135"/>
      <c r="BH611" s="135"/>
      <c r="BI611" s="135"/>
      <c r="BJ611" s="135"/>
      <c r="BK611" s="135"/>
      <c r="BL611" s="135"/>
      <c r="BM611" s="135"/>
      <c r="BN611" s="135"/>
      <c r="BO611" s="135"/>
      <c r="BP611" s="135"/>
      <c r="BQ611" s="135"/>
      <c r="BR611" s="135"/>
      <c r="BS611" s="135"/>
      <c r="BT611" s="135"/>
      <c r="BU611" s="135"/>
      <c r="BV611" s="135"/>
      <c r="BW611" s="135"/>
      <c r="BX611" s="135"/>
      <c r="BY611" s="135"/>
      <c r="BZ611" s="135"/>
      <c r="CA611" s="135"/>
      <c r="CB611" s="135"/>
      <c r="CC611" s="135"/>
      <c r="CD611" s="135"/>
      <c r="CE611" s="135"/>
      <c r="CF611" s="135"/>
      <c r="CG611" s="135"/>
      <c r="CH611" s="135"/>
      <c r="CI611" s="135"/>
      <c r="CJ611" s="135"/>
      <c r="CK611" s="135"/>
      <c r="CL611" s="135"/>
      <c r="CM611" s="135"/>
      <c r="CN611" s="135"/>
      <c r="CO611" s="135"/>
      <c r="CP611" s="135"/>
      <c r="CQ611" s="135"/>
      <c r="CR611" s="135"/>
      <c r="CU611" s="36"/>
      <c r="CV611" s="36"/>
      <c r="CW611" s="36"/>
      <c r="CX611" s="36"/>
      <c r="CY611" s="36"/>
      <c r="CZ611" s="36"/>
      <c r="DA611" s="36"/>
      <c r="DB611" s="36"/>
      <c r="DC611" s="36"/>
      <c r="DD611" s="36"/>
      <c r="DE611" s="36"/>
      <c r="DF611" s="36"/>
      <c r="DG611" s="36"/>
      <c r="DH611" s="36"/>
      <c r="DI611" s="36"/>
      <c r="DJ611" s="36"/>
      <c r="DK611" s="36"/>
      <c r="DL611" s="36"/>
      <c r="DM611" s="36"/>
      <c r="DN611" s="36"/>
      <c r="DO611" s="36"/>
      <c r="DP611" s="36"/>
      <c r="DQ611" s="36"/>
      <c r="DR611" s="36"/>
      <c r="DS611" s="36"/>
      <c r="DT611" s="36"/>
      <c r="DU611" s="36"/>
      <c r="DV611" s="36"/>
      <c r="DW611" s="36"/>
      <c r="DX611" s="36"/>
      <c r="DY611" s="36"/>
      <c r="DZ611" s="36"/>
      <c r="EA611" s="36"/>
      <c r="EB611" s="36"/>
      <c r="EC611" s="36"/>
      <c r="ED611" s="36"/>
      <c r="EE611" s="36"/>
      <c r="EF611" s="36"/>
      <c r="EG611" s="36"/>
      <c r="EH611" s="36"/>
      <c r="EI611" s="36"/>
      <c r="EJ611" s="36"/>
      <c r="EK611" s="36"/>
      <c r="EL611" s="36"/>
      <c r="EM611" s="36"/>
      <c r="EN611" s="36"/>
    </row>
    <row r="612" spans="1:144">
      <c r="A612" s="36"/>
      <c r="B612" s="36"/>
      <c r="C612" s="144"/>
      <c r="D612" s="144"/>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c r="AA612" s="135"/>
      <c r="AB612" s="135"/>
      <c r="AC612" s="135"/>
      <c r="AD612" s="135"/>
      <c r="AE612" s="135"/>
      <c r="AF612" s="135"/>
      <c r="AG612" s="135"/>
      <c r="AH612" s="135"/>
      <c r="AI612" s="135"/>
      <c r="AJ612" s="135"/>
      <c r="AK612" s="135"/>
      <c r="AL612" s="135"/>
      <c r="AM612" s="135"/>
      <c r="AN612" s="135"/>
      <c r="AO612" s="135"/>
      <c r="AP612" s="135"/>
      <c r="AQ612" s="135"/>
      <c r="AR612" s="135"/>
      <c r="AS612" s="135"/>
      <c r="AT612" s="135"/>
      <c r="AU612" s="135"/>
      <c r="AV612" s="135"/>
      <c r="AW612" s="135"/>
      <c r="AX612" s="135"/>
      <c r="AY612" s="135"/>
      <c r="AZ612" s="135"/>
      <c r="BA612" s="135"/>
      <c r="BB612" s="135"/>
      <c r="BC612" s="135"/>
      <c r="BD612" s="135"/>
      <c r="BE612" s="135"/>
      <c r="BF612" s="135"/>
      <c r="BG612" s="135"/>
      <c r="BH612" s="135"/>
      <c r="BI612" s="135"/>
      <c r="BJ612" s="135"/>
      <c r="BK612" s="135"/>
      <c r="BL612" s="135"/>
      <c r="BM612" s="135"/>
      <c r="BN612" s="135"/>
      <c r="BO612" s="135"/>
      <c r="BP612" s="135"/>
      <c r="BQ612" s="135"/>
      <c r="BR612" s="135"/>
      <c r="BS612" s="135"/>
      <c r="BT612" s="135"/>
      <c r="BU612" s="135"/>
      <c r="BV612" s="135"/>
      <c r="BW612" s="135"/>
      <c r="BX612" s="135"/>
      <c r="BY612" s="135"/>
      <c r="BZ612" s="135"/>
      <c r="CA612" s="135"/>
      <c r="CB612" s="135"/>
      <c r="CC612" s="135"/>
      <c r="CD612" s="135"/>
      <c r="CE612" s="135"/>
      <c r="CF612" s="135"/>
      <c r="CG612" s="135"/>
      <c r="CH612" s="135"/>
      <c r="CI612" s="135"/>
      <c r="CJ612" s="135"/>
      <c r="CK612" s="135"/>
      <c r="CL612" s="135"/>
      <c r="CM612" s="135"/>
      <c r="CN612" s="135"/>
      <c r="CO612" s="135"/>
      <c r="CP612" s="135"/>
      <c r="CQ612" s="135"/>
      <c r="CR612" s="135"/>
      <c r="CU612" s="36"/>
      <c r="CV612" s="36"/>
      <c r="CW612" s="36"/>
      <c r="CX612" s="36"/>
      <c r="CY612" s="36"/>
      <c r="CZ612" s="36"/>
      <c r="DA612" s="36"/>
      <c r="DB612" s="36"/>
      <c r="DC612" s="36"/>
      <c r="DD612" s="36"/>
      <c r="DE612" s="36"/>
      <c r="DF612" s="36"/>
      <c r="DG612" s="36"/>
      <c r="DH612" s="36"/>
      <c r="DI612" s="36"/>
      <c r="DJ612" s="36"/>
      <c r="DK612" s="36"/>
      <c r="DL612" s="36"/>
      <c r="DM612" s="36"/>
      <c r="DN612" s="36"/>
      <c r="DO612" s="36"/>
      <c r="DP612" s="36"/>
      <c r="DQ612" s="36"/>
      <c r="DR612" s="36"/>
      <c r="DS612" s="36"/>
      <c r="DT612" s="36"/>
      <c r="DU612" s="36"/>
      <c r="DV612" s="36"/>
      <c r="DW612" s="36"/>
      <c r="DX612" s="36"/>
      <c r="DY612" s="36"/>
      <c r="DZ612" s="36"/>
      <c r="EA612" s="36"/>
      <c r="EB612" s="36"/>
      <c r="EC612" s="36"/>
      <c r="ED612" s="36"/>
      <c r="EE612" s="36"/>
      <c r="EF612" s="36"/>
      <c r="EG612" s="36"/>
      <c r="EH612" s="36"/>
      <c r="EI612" s="36"/>
      <c r="EJ612" s="36"/>
      <c r="EK612" s="36"/>
      <c r="EL612" s="36"/>
      <c r="EM612" s="36"/>
      <c r="EN612" s="36"/>
    </row>
    <row r="613" spans="1:144">
      <c r="A613" s="36"/>
      <c r="B613" s="36"/>
      <c r="C613" s="144"/>
      <c r="D613" s="144"/>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c r="AA613" s="135"/>
      <c r="AB613" s="135"/>
      <c r="AC613" s="135"/>
      <c r="AD613" s="135"/>
      <c r="AE613" s="135"/>
      <c r="AF613" s="135"/>
      <c r="AG613" s="135"/>
      <c r="AH613" s="135"/>
      <c r="AI613" s="135"/>
      <c r="AJ613" s="135"/>
      <c r="AK613" s="135"/>
      <c r="AL613" s="135"/>
      <c r="AM613" s="135"/>
      <c r="AN613" s="135"/>
      <c r="AO613" s="135"/>
      <c r="AP613" s="135"/>
      <c r="AQ613" s="135"/>
      <c r="AR613" s="135"/>
      <c r="AS613" s="135"/>
      <c r="AT613" s="135"/>
      <c r="AU613" s="135"/>
      <c r="AV613" s="135"/>
      <c r="AW613" s="135"/>
      <c r="AX613" s="135"/>
      <c r="AY613" s="135"/>
      <c r="AZ613" s="135"/>
      <c r="BA613" s="135"/>
      <c r="BB613" s="135"/>
      <c r="BC613" s="135"/>
      <c r="BD613" s="135"/>
      <c r="BE613" s="135"/>
      <c r="BF613" s="135"/>
      <c r="BG613" s="135"/>
      <c r="BH613" s="135"/>
      <c r="BI613" s="135"/>
      <c r="BJ613" s="135"/>
      <c r="BK613" s="135"/>
      <c r="BL613" s="135"/>
      <c r="BM613" s="135"/>
      <c r="BN613" s="135"/>
      <c r="BO613" s="135"/>
      <c r="BP613" s="135"/>
      <c r="BQ613" s="135"/>
      <c r="BR613" s="135"/>
      <c r="BS613" s="135"/>
      <c r="BT613" s="135"/>
      <c r="BU613" s="135"/>
      <c r="BV613" s="135"/>
      <c r="BW613" s="135"/>
      <c r="BX613" s="135"/>
      <c r="BY613" s="135"/>
      <c r="BZ613" s="135"/>
      <c r="CA613" s="135"/>
      <c r="CB613" s="135"/>
      <c r="CC613" s="135"/>
      <c r="CD613" s="135"/>
      <c r="CE613" s="135"/>
      <c r="CF613" s="135"/>
      <c r="CG613" s="135"/>
      <c r="CH613" s="135"/>
      <c r="CI613" s="135"/>
      <c r="CJ613" s="135"/>
      <c r="CK613" s="135"/>
      <c r="CL613" s="135"/>
      <c r="CM613" s="135"/>
      <c r="CN613" s="135"/>
      <c r="CO613" s="135"/>
      <c r="CP613" s="135"/>
      <c r="CQ613" s="135"/>
      <c r="CR613" s="135"/>
      <c r="CU613" s="36"/>
      <c r="CV613" s="36"/>
      <c r="CW613" s="36"/>
      <c r="CX613" s="36"/>
      <c r="CY613" s="36"/>
      <c r="CZ613" s="36"/>
      <c r="DA613" s="36"/>
      <c r="DB613" s="36"/>
      <c r="DC613" s="36"/>
      <c r="DD613" s="36"/>
      <c r="DE613" s="36"/>
      <c r="DF613" s="36"/>
      <c r="DG613" s="36"/>
      <c r="DH613" s="36"/>
      <c r="DI613" s="36"/>
      <c r="DJ613" s="36"/>
      <c r="DK613" s="36"/>
      <c r="DL613" s="36"/>
      <c r="DM613" s="36"/>
      <c r="DN613" s="36"/>
      <c r="DO613" s="36"/>
      <c r="DP613" s="36"/>
      <c r="DQ613" s="36"/>
      <c r="DR613" s="36"/>
      <c r="DS613" s="36"/>
      <c r="DT613" s="36"/>
      <c r="DU613" s="36"/>
      <c r="DV613" s="36"/>
      <c r="DW613" s="36"/>
      <c r="DX613" s="36"/>
      <c r="DY613" s="36"/>
      <c r="DZ613" s="36"/>
      <c r="EA613" s="36"/>
      <c r="EB613" s="36"/>
      <c r="EC613" s="36"/>
      <c r="ED613" s="36"/>
      <c r="EE613" s="36"/>
      <c r="EF613" s="36"/>
      <c r="EG613" s="36"/>
      <c r="EH613" s="36"/>
      <c r="EI613" s="36"/>
      <c r="EJ613" s="36"/>
      <c r="EK613" s="36"/>
      <c r="EL613" s="36"/>
      <c r="EM613" s="36"/>
      <c r="EN613" s="36"/>
    </row>
    <row r="614" spans="1:144">
      <c r="A614" s="36"/>
      <c r="B614" s="36"/>
      <c r="C614" s="144"/>
      <c r="D614" s="144"/>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c r="AA614" s="135"/>
      <c r="AB614" s="135"/>
      <c r="AC614" s="135"/>
      <c r="AD614" s="135"/>
      <c r="AE614" s="135"/>
      <c r="AF614" s="135"/>
      <c r="AG614" s="135"/>
      <c r="AH614" s="135"/>
      <c r="AI614" s="135"/>
      <c r="AJ614" s="135"/>
      <c r="AK614" s="135"/>
      <c r="AL614" s="135"/>
      <c r="AM614" s="135"/>
      <c r="AN614" s="135"/>
      <c r="AO614" s="135"/>
      <c r="AP614" s="135"/>
      <c r="AQ614" s="135"/>
      <c r="AR614" s="135"/>
      <c r="AS614" s="135"/>
      <c r="AT614" s="135"/>
      <c r="AU614" s="135"/>
      <c r="AV614" s="135"/>
      <c r="AW614" s="135"/>
      <c r="AX614" s="135"/>
      <c r="AY614" s="135"/>
      <c r="AZ614" s="135"/>
      <c r="BA614" s="135"/>
      <c r="BB614" s="135"/>
      <c r="BC614" s="135"/>
      <c r="BD614" s="135"/>
      <c r="BE614" s="135"/>
      <c r="BF614" s="135"/>
      <c r="BG614" s="135"/>
      <c r="BH614" s="135"/>
      <c r="BI614" s="135"/>
      <c r="BJ614" s="135"/>
      <c r="BK614" s="135"/>
      <c r="BL614" s="135"/>
      <c r="BM614" s="135"/>
      <c r="BN614" s="135"/>
      <c r="BO614" s="135"/>
      <c r="BP614" s="135"/>
      <c r="BQ614" s="135"/>
      <c r="BR614" s="135"/>
      <c r="BS614" s="135"/>
      <c r="BT614" s="135"/>
      <c r="BU614" s="135"/>
      <c r="BV614" s="135"/>
      <c r="BW614" s="135"/>
      <c r="BX614" s="135"/>
      <c r="BY614" s="135"/>
      <c r="BZ614" s="135"/>
      <c r="CA614" s="135"/>
      <c r="CB614" s="135"/>
      <c r="CC614" s="135"/>
      <c r="CD614" s="135"/>
      <c r="CE614" s="135"/>
      <c r="CF614" s="135"/>
      <c r="CG614" s="135"/>
      <c r="CH614" s="135"/>
      <c r="CI614" s="135"/>
      <c r="CJ614" s="135"/>
      <c r="CK614" s="135"/>
      <c r="CL614" s="135"/>
      <c r="CM614" s="135"/>
      <c r="CN614" s="135"/>
      <c r="CO614" s="135"/>
      <c r="CP614" s="135"/>
      <c r="CQ614" s="135"/>
      <c r="CR614" s="135"/>
      <c r="CU614" s="36"/>
      <c r="CV614" s="36"/>
      <c r="CW614" s="36"/>
      <c r="CX614" s="36"/>
      <c r="CY614" s="36"/>
      <c r="CZ614" s="36"/>
      <c r="DA614" s="36"/>
      <c r="DB614" s="36"/>
      <c r="DC614" s="36"/>
      <c r="DD614" s="36"/>
      <c r="DE614" s="36"/>
      <c r="DF614" s="36"/>
      <c r="DG614" s="36"/>
      <c r="DH614" s="36"/>
      <c r="DI614" s="36"/>
      <c r="DJ614" s="36"/>
      <c r="DK614" s="36"/>
      <c r="DL614" s="36"/>
      <c r="DM614" s="36"/>
      <c r="DN614" s="36"/>
      <c r="DO614" s="36"/>
      <c r="DP614" s="36"/>
      <c r="DQ614" s="36"/>
      <c r="DR614" s="36"/>
      <c r="DS614" s="36"/>
      <c r="DT614" s="36"/>
      <c r="DU614" s="36"/>
      <c r="DV614" s="36"/>
      <c r="DW614" s="36"/>
      <c r="DX614" s="36"/>
      <c r="DY614" s="36"/>
      <c r="DZ614" s="36"/>
      <c r="EA614" s="36"/>
      <c r="EB614" s="36"/>
      <c r="EC614" s="36"/>
      <c r="ED614" s="36"/>
      <c r="EE614" s="36"/>
      <c r="EF614" s="36"/>
      <c r="EG614" s="36"/>
      <c r="EH614" s="36"/>
      <c r="EI614" s="36"/>
      <c r="EJ614" s="36"/>
      <c r="EK614" s="36"/>
      <c r="EL614" s="36"/>
      <c r="EM614" s="36"/>
      <c r="EN614" s="36"/>
    </row>
    <row r="615" spans="1:144">
      <c r="A615" s="36"/>
      <c r="B615" s="36"/>
      <c r="C615" s="144"/>
      <c r="D615" s="144"/>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c r="AA615" s="135"/>
      <c r="AB615" s="135"/>
      <c r="AC615" s="135"/>
      <c r="AD615" s="135"/>
      <c r="AE615" s="135"/>
      <c r="AF615" s="135"/>
      <c r="AG615" s="135"/>
      <c r="AH615" s="135"/>
      <c r="AI615" s="135"/>
      <c r="AJ615" s="135"/>
      <c r="AK615" s="135"/>
      <c r="AL615" s="135"/>
      <c r="AM615" s="135"/>
      <c r="AN615" s="135"/>
      <c r="AO615" s="135"/>
      <c r="AP615" s="135"/>
      <c r="AQ615" s="135"/>
      <c r="AR615" s="135"/>
      <c r="AS615" s="135"/>
      <c r="AT615" s="135"/>
      <c r="AU615" s="135"/>
      <c r="AV615" s="135"/>
      <c r="AW615" s="135"/>
      <c r="AX615" s="135"/>
      <c r="AY615" s="135"/>
      <c r="AZ615" s="135"/>
      <c r="BA615" s="135"/>
      <c r="BB615" s="135"/>
      <c r="BC615" s="135"/>
      <c r="BD615" s="135"/>
      <c r="BE615" s="135"/>
      <c r="BF615" s="135"/>
      <c r="BG615" s="135"/>
      <c r="BH615" s="135"/>
      <c r="BI615" s="135"/>
      <c r="BJ615" s="135"/>
      <c r="BK615" s="135"/>
      <c r="BL615" s="135"/>
      <c r="BM615" s="135"/>
      <c r="BN615" s="135"/>
      <c r="BO615" s="135"/>
      <c r="BP615" s="135"/>
      <c r="BQ615" s="135"/>
      <c r="BR615" s="135"/>
      <c r="BS615" s="135"/>
      <c r="BT615" s="135"/>
      <c r="BU615" s="135"/>
      <c r="BV615" s="135"/>
      <c r="BW615" s="135"/>
      <c r="BX615" s="135"/>
      <c r="BY615" s="135"/>
      <c r="BZ615" s="135"/>
      <c r="CA615" s="135"/>
      <c r="CB615" s="135"/>
      <c r="CC615" s="135"/>
      <c r="CD615" s="135"/>
      <c r="CE615" s="135"/>
      <c r="CF615" s="135"/>
      <c r="CG615" s="135"/>
      <c r="CH615" s="135"/>
      <c r="CI615" s="135"/>
      <c r="CJ615" s="135"/>
      <c r="CK615" s="135"/>
      <c r="CL615" s="135"/>
      <c r="CM615" s="135"/>
      <c r="CN615" s="135"/>
      <c r="CO615" s="135"/>
      <c r="CP615" s="135"/>
      <c r="CQ615" s="135"/>
      <c r="CR615" s="135"/>
      <c r="CU615" s="36"/>
      <c r="CV615" s="36"/>
      <c r="CW615" s="36"/>
      <c r="CX615" s="36"/>
      <c r="CY615" s="36"/>
      <c r="CZ615" s="36"/>
      <c r="DA615" s="36"/>
      <c r="DB615" s="36"/>
      <c r="DC615" s="36"/>
      <c r="DD615" s="36"/>
      <c r="DE615" s="36"/>
      <c r="DF615" s="36"/>
      <c r="DG615" s="36"/>
      <c r="DH615" s="36"/>
      <c r="DI615" s="36"/>
      <c r="DJ615" s="36"/>
      <c r="DK615" s="36"/>
      <c r="DL615" s="36"/>
      <c r="DM615" s="36"/>
      <c r="DN615" s="36"/>
      <c r="DO615" s="36"/>
      <c r="DP615" s="36"/>
      <c r="DQ615" s="36"/>
      <c r="DR615" s="36"/>
      <c r="DS615" s="36"/>
      <c r="DT615" s="36"/>
      <c r="DU615" s="36"/>
      <c r="DV615" s="36"/>
      <c r="DW615" s="36"/>
      <c r="DX615" s="36"/>
      <c r="DY615" s="36"/>
      <c r="DZ615" s="36"/>
      <c r="EA615" s="36"/>
      <c r="EB615" s="36"/>
      <c r="EC615" s="36"/>
      <c r="ED615" s="36"/>
      <c r="EE615" s="36"/>
      <c r="EF615" s="36"/>
      <c r="EG615" s="36"/>
      <c r="EH615" s="36"/>
      <c r="EI615" s="36"/>
      <c r="EJ615" s="36"/>
      <c r="EK615" s="36"/>
      <c r="EL615" s="36"/>
      <c r="EM615" s="36"/>
      <c r="EN615" s="36"/>
    </row>
    <row r="616" spans="1:144">
      <c r="A616" s="36"/>
      <c r="B616" s="36"/>
      <c r="C616" s="144"/>
      <c r="D616" s="144"/>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c r="AA616" s="135"/>
      <c r="AB616" s="135"/>
      <c r="AC616" s="135"/>
      <c r="AD616" s="135"/>
      <c r="AE616" s="135"/>
      <c r="AF616" s="135"/>
      <c r="AG616" s="135"/>
      <c r="AH616" s="135"/>
      <c r="AI616" s="135"/>
      <c r="AJ616" s="135"/>
      <c r="AK616" s="135"/>
      <c r="AL616" s="135"/>
      <c r="AM616" s="135"/>
      <c r="AN616" s="135"/>
      <c r="AO616" s="135"/>
      <c r="AP616" s="135"/>
      <c r="AQ616" s="135"/>
      <c r="AR616" s="135"/>
      <c r="AS616" s="135"/>
      <c r="AT616" s="135"/>
      <c r="AU616" s="135"/>
      <c r="AV616" s="135"/>
      <c r="AW616" s="135"/>
      <c r="AX616" s="135"/>
      <c r="AY616" s="135"/>
      <c r="AZ616" s="135"/>
      <c r="BA616" s="135"/>
      <c r="BB616" s="135"/>
      <c r="BC616" s="135"/>
      <c r="BD616" s="135"/>
      <c r="BE616" s="135"/>
      <c r="BF616" s="135"/>
      <c r="BG616" s="135"/>
      <c r="BH616" s="135"/>
      <c r="BI616" s="135"/>
      <c r="BJ616" s="135"/>
      <c r="BK616" s="135"/>
      <c r="BL616" s="135"/>
      <c r="BM616" s="135"/>
      <c r="BN616" s="135"/>
      <c r="BO616" s="135"/>
      <c r="BP616" s="135"/>
      <c r="BQ616" s="135"/>
      <c r="BR616" s="135"/>
      <c r="BS616" s="135"/>
      <c r="BT616" s="135"/>
      <c r="BU616" s="135"/>
      <c r="BV616" s="135"/>
      <c r="BW616" s="135"/>
      <c r="BX616" s="135"/>
      <c r="BY616" s="135"/>
      <c r="BZ616" s="135"/>
      <c r="CA616" s="135"/>
      <c r="CB616" s="135"/>
      <c r="CC616" s="135"/>
      <c r="CD616" s="135"/>
      <c r="CE616" s="135"/>
      <c r="CF616" s="135"/>
      <c r="CG616" s="135"/>
      <c r="CH616" s="135"/>
      <c r="CI616" s="135"/>
      <c r="CJ616" s="135"/>
      <c r="CK616" s="135"/>
      <c r="CL616" s="135"/>
      <c r="CM616" s="135"/>
      <c r="CN616" s="135"/>
      <c r="CO616" s="135"/>
      <c r="CP616" s="135"/>
      <c r="CQ616" s="135"/>
      <c r="CR616" s="135"/>
      <c r="CU616" s="36"/>
      <c r="CV616" s="36"/>
      <c r="CW616" s="36"/>
      <c r="CX616" s="36"/>
      <c r="CY616" s="36"/>
      <c r="CZ616" s="36"/>
      <c r="DA616" s="36"/>
      <c r="DB616" s="36"/>
      <c r="DC616" s="36"/>
      <c r="DD616" s="36"/>
      <c r="DE616" s="36"/>
      <c r="DF616" s="36"/>
      <c r="DG616" s="36"/>
      <c r="DH616" s="36"/>
      <c r="DI616" s="36"/>
      <c r="DJ616" s="36"/>
      <c r="DK616" s="36"/>
      <c r="DL616" s="36"/>
      <c r="DM616" s="36"/>
      <c r="DN616" s="36"/>
      <c r="DO616" s="36"/>
      <c r="DP616" s="36"/>
      <c r="DQ616" s="36"/>
      <c r="DR616" s="36"/>
      <c r="DS616" s="36"/>
      <c r="DT616" s="36"/>
      <c r="DU616" s="36"/>
      <c r="DV616" s="36"/>
      <c r="DW616" s="36"/>
      <c r="DX616" s="36"/>
      <c r="DY616" s="36"/>
      <c r="DZ616" s="36"/>
      <c r="EA616" s="36"/>
      <c r="EB616" s="36"/>
      <c r="EC616" s="36"/>
      <c r="ED616" s="36"/>
      <c r="EE616" s="36"/>
      <c r="EF616" s="36"/>
      <c r="EG616" s="36"/>
      <c r="EH616" s="36"/>
      <c r="EI616" s="36"/>
      <c r="EJ616" s="36"/>
      <c r="EK616" s="36"/>
      <c r="EL616" s="36"/>
      <c r="EM616" s="36"/>
      <c r="EN616" s="36"/>
    </row>
    <row r="617" spans="1:144">
      <c r="A617" s="36"/>
      <c r="B617" s="36"/>
      <c r="C617" s="144"/>
      <c r="D617" s="144"/>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c r="AA617" s="135"/>
      <c r="AB617" s="135"/>
      <c r="AC617" s="135"/>
      <c r="AD617" s="135"/>
      <c r="AE617" s="135"/>
      <c r="AF617" s="135"/>
      <c r="AG617" s="135"/>
      <c r="AH617" s="135"/>
      <c r="AI617" s="135"/>
      <c r="AJ617" s="135"/>
      <c r="AK617" s="135"/>
      <c r="AL617" s="135"/>
      <c r="AM617" s="135"/>
      <c r="AN617" s="135"/>
      <c r="AO617" s="135"/>
      <c r="AP617" s="135"/>
      <c r="AQ617" s="135"/>
      <c r="AR617" s="135"/>
      <c r="AS617" s="135"/>
      <c r="AT617" s="135"/>
      <c r="AU617" s="135"/>
      <c r="AV617" s="135"/>
      <c r="AW617" s="135"/>
      <c r="AX617" s="135"/>
      <c r="AY617" s="135"/>
      <c r="AZ617" s="135"/>
      <c r="BA617" s="135"/>
      <c r="BB617" s="135"/>
      <c r="BC617" s="135"/>
      <c r="BD617" s="135"/>
      <c r="BE617" s="135"/>
      <c r="BF617" s="135"/>
      <c r="BG617" s="135"/>
      <c r="BH617" s="135"/>
      <c r="BI617" s="135"/>
      <c r="BJ617" s="135"/>
      <c r="BK617" s="135"/>
      <c r="BL617" s="135"/>
      <c r="BM617" s="135"/>
      <c r="BN617" s="135"/>
      <c r="BO617" s="135"/>
      <c r="BP617" s="135"/>
      <c r="BQ617" s="135"/>
      <c r="BR617" s="135"/>
      <c r="BS617" s="135"/>
      <c r="BT617" s="135"/>
      <c r="BU617" s="135"/>
      <c r="BV617" s="135"/>
      <c r="BW617" s="135"/>
      <c r="BX617" s="135"/>
      <c r="BY617" s="135"/>
      <c r="BZ617" s="135"/>
      <c r="CA617" s="135"/>
      <c r="CB617" s="135"/>
      <c r="CC617" s="135"/>
      <c r="CD617" s="135"/>
      <c r="CE617" s="135"/>
      <c r="CF617" s="135"/>
      <c r="CG617" s="135"/>
      <c r="CH617" s="135"/>
      <c r="CI617" s="135"/>
      <c r="CJ617" s="135"/>
      <c r="CK617" s="135"/>
      <c r="CL617" s="135"/>
      <c r="CM617" s="135"/>
      <c r="CN617" s="135"/>
      <c r="CO617" s="135"/>
      <c r="CP617" s="135"/>
      <c r="CQ617" s="135"/>
      <c r="CR617" s="135"/>
      <c r="CU617" s="36"/>
      <c r="CV617" s="36"/>
      <c r="CW617" s="36"/>
      <c r="CX617" s="36"/>
      <c r="CY617" s="36"/>
      <c r="CZ617" s="36"/>
      <c r="DA617" s="36"/>
      <c r="DB617" s="36"/>
      <c r="DC617" s="36"/>
      <c r="DD617" s="36"/>
      <c r="DE617" s="36"/>
      <c r="DF617" s="36"/>
      <c r="DG617" s="36"/>
      <c r="DH617" s="36"/>
      <c r="DI617" s="36"/>
      <c r="DJ617" s="36"/>
      <c r="DK617" s="36"/>
      <c r="DL617" s="36"/>
      <c r="DM617" s="36"/>
      <c r="DN617" s="36"/>
      <c r="DO617" s="36"/>
      <c r="DP617" s="36"/>
      <c r="DQ617" s="36"/>
      <c r="DR617" s="36"/>
      <c r="DS617" s="36"/>
      <c r="DT617" s="36"/>
      <c r="DU617" s="36"/>
      <c r="DV617" s="36"/>
      <c r="DW617" s="36"/>
      <c r="DX617" s="36"/>
      <c r="DY617" s="36"/>
      <c r="DZ617" s="36"/>
      <c r="EA617" s="36"/>
      <c r="EB617" s="36"/>
      <c r="EC617" s="36"/>
      <c r="ED617" s="36"/>
      <c r="EE617" s="36"/>
      <c r="EF617" s="36"/>
      <c r="EG617" s="36"/>
      <c r="EH617" s="36"/>
      <c r="EI617" s="36"/>
      <c r="EJ617" s="36"/>
      <c r="EK617" s="36"/>
      <c r="EL617" s="36"/>
      <c r="EM617" s="36"/>
      <c r="EN617" s="36"/>
    </row>
    <row r="618" spans="1:144">
      <c r="A618" s="36"/>
      <c r="B618" s="36"/>
      <c r="C618" s="144"/>
      <c r="D618" s="144"/>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c r="AL618" s="135"/>
      <c r="AM618" s="135"/>
      <c r="AN618" s="135"/>
      <c r="AO618" s="135"/>
      <c r="AP618" s="135"/>
      <c r="AQ618" s="135"/>
      <c r="AR618" s="135"/>
      <c r="AS618" s="135"/>
      <c r="AT618" s="135"/>
      <c r="AU618" s="135"/>
      <c r="AV618" s="135"/>
      <c r="AW618" s="135"/>
      <c r="AX618" s="135"/>
      <c r="AY618" s="135"/>
      <c r="AZ618" s="135"/>
      <c r="BA618" s="135"/>
      <c r="BB618" s="135"/>
      <c r="BC618" s="135"/>
      <c r="BD618" s="135"/>
      <c r="BE618" s="135"/>
      <c r="BF618" s="135"/>
      <c r="BG618" s="135"/>
      <c r="BH618" s="135"/>
      <c r="BI618" s="135"/>
      <c r="BJ618" s="135"/>
      <c r="BK618" s="135"/>
      <c r="BL618" s="135"/>
      <c r="BM618" s="135"/>
      <c r="BN618" s="135"/>
      <c r="BO618" s="135"/>
      <c r="BP618" s="135"/>
      <c r="BQ618" s="135"/>
      <c r="BR618" s="135"/>
      <c r="BS618" s="135"/>
      <c r="BT618" s="135"/>
      <c r="BU618" s="135"/>
      <c r="BV618" s="135"/>
      <c r="BW618" s="135"/>
      <c r="BX618" s="135"/>
      <c r="BY618" s="135"/>
      <c r="BZ618" s="135"/>
      <c r="CA618" s="135"/>
      <c r="CB618" s="135"/>
      <c r="CC618" s="135"/>
      <c r="CD618" s="135"/>
      <c r="CE618" s="135"/>
      <c r="CF618" s="135"/>
      <c r="CG618" s="135"/>
      <c r="CH618" s="135"/>
      <c r="CI618" s="135"/>
      <c r="CJ618" s="135"/>
      <c r="CK618" s="135"/>
      <c r="CL618" s="135"/>
      <c r="CM618" s="135"/>
      <c r="CN618" s="135"/>
      <c r="CO618" s="135"/>
      <c r="CP618" s="135"/>
      <c r="CQ618" s="135"/>
      <c r="CR618" s="135"/>
      <c r="CU618" s="36"/>
      <c r="CV618" s="36"/>
      <c r="CW618" s="36"/>
      <c r="CX618" s="36"/>
      <c r="CY618" s="36"/>
      <c r="CZ618" s="36"/>
      <c r="DA618" s="36"/>
      <c r="DB618" s="36"/>
      <c r="DC618" s="36"/>
      <c r="DD618" s="36"/>
      <c r="DE618" s="36"/>
      <c r="DF618" s="36"/>
      <c r="DG618" s="36"/>
      <c r="DH618" s="36"/>
      <c r="DI618" s="36"/>
      <c r="DJ618" s="36"/>
      <c r="DK618" s="36"/>
      <c r="DL618" s="36"/>
      <c r="DM618" s="36"/>
      <c r="DN618" s="36"/>
      <c r="DO618" s="36"/>
      <c r="DP618" s="36"/>
      <c r="DQ618" s="36"/>
      <c r="DR618" s="36"/>
      <c r="DS618" s="36"/>
      <c r="DT618" s="36"/>
      <c r="DU618" s="36"/>
      <c r="DV618" s="36"/>
      <c r="DW618" s="36"/>
      <c r="DX618" s="36"/>
      <c r="DY618" s="36"/>
      <c r="DZ618" s="36"/>
      <c r="EA618" s="36"/>
      <c r="EB618" s="36"/>
      <c r="EC618" s="36"/>
      <c r="ED618" s="36"/>
      <c r="EE618" s="36"/>
      <c r="EF618" s="36"/>
      <c r="EG618" s="36"/>
      <c r="EH618" s="36"/>
      <c r="EI618" s="36"/>
      <c r="EJ618" s="36"/>
      <c r="EK618" s="36"/>
      <c r="EL618" s="36"/>
      <c r="EM618" s="36"/>
      <c r="EN618" s="36"/>
    </row>
    <row r="619" spans="1:144">
      <c r="A619" s="36"/>
      <c r="B619" s="36"/>
      <c r="C619" s="144"/>
      <c r="D619" s="144"/>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c r="AL619" s="135"/>
      <c r="AM619" s="135"/>
      <c r="AN619" s="135"/>
      <c r="AO619" s="135"/>
      <c r="AP619" s="135"/>
      <c r="AQ619" s="135"/>
      <c r="AR619" s="135"/>
      <c r="AS619" s="135"/>
      <c r="AT619" s="135"/>
      <c r="AU619" s="135"/>
      <c r="AV619" s="135"/>
      <c r="AW619" s="135"/>
      <c r="AX619" s="135"/>
      <c r="AY619" s="135"/>
      <c r="AZ619" s="135"/>
      <c r="BA619" s="135"/>
      <c r="BB619" s="135"/>
      <c r="BC619" s="135"/>
      <c r="BD619" s="135"/>
      <c r="BE619" s="135"/>
      <c r="BF619" s="135"/>
      <c r="BG619" s="135"/>
      <c r="BH619" s="135"/>
      <c r="BI619" s="135"/>
      <c r="BJ619" s="135"/>
      <c r="BK619" s="135"/>
      <c r="BL619" s="135"/>
      <c r="BM619" s="135"/>
      <c r="BN619" s="135"/>
      <c r="BO619" s="135"/>
      <c r="BP619" s="135"/>
      <c r="BQ619" s="135"/>
      <c r="BR619" s="135"/>
      <c r="BS619" s="135"/>
      <c r="BT619" s="135"/>
      <c r="BU619" s="135"/>
      <c r="BV619" s="135"/>
      <c r="BW619" s="135"/>
      <c r="BX619" s="135"/>
      <c r="BY619" s="135"/>
      <c r="BZ619" s="135"/>
      <c r="CA619" s="135"/>
      <c r="CB619" s="135"/>
      <c r="CC619" s="135"/>
      <c r="CD619" s="135"/>
      <c r="CE619" s="135"/>
      <c r="CF619" s="135"/>
      <c r="CG619" s="135"/>
      <c r="CH619" s="135"/>
      <c r="CI619" s="135"/>
      <c r="CJ619" s="135"/>
      <c r="CK619" s="135"/>
      <c r="CL619" s="135"/>
      <c r="CM619" s="135"/>
      <c r="CN619" s="135"/>
      <c r="CO619" s="135"/>
      <c r="CP619" s="135"/>
      <c r="CQ619" s="135"/>
      <c r="CR619" s="135"/>
      <c r="CU619" s="36"/>
      <c r="CV619" s="36"/>
      <c r="CW619" s="36"/>
      <c r="CX619" s="36"/>
      <c r="CY619" s="36"/>
      <c r="CZ619" s="36"/>
      <c r="DA619" s="36"/>
      <c r="DB619" s="36"/>
      <c r="DC619" s="36"/>
      <c r="DD619" s="36"/>
      <c r="DE619" s="36"/>
      <c r="DF619" s="36"/>
      <c r="DG619" s="36"/>
      <c r="DH619" s="36"/>
      <c r="DI619" s="36"/>
      <c r="DJ619" s="36"/>
      <c r="DK619" s="36"/>
      <c r="DL619" s="36"/>
      <c r="DM619" s="36"/>
      <c r="DN619" s="36"/>
      <c r="DO619" s="36"/>
      <c r="DP619" s="36"/>
      <c r="DQ619" s="36"/>
      <c r="DR619" s="36"/>
      <c r="DS619" s="36"/>
      <c r="DT619" s="36"/>
      <c r="DU619" s="36"/>
      <c r="DV619" s="36"/>
      <c r="DW619" s="36"/>
      <c r="DX619" s="36"/>
      <c r="DY619" s="36"/>
      <c r="DZ619" s="36"/>
      <c r="EA619" s="36"/>
      <c r="EB619" s="36"/>
      <c r="EC619" s="36"/>
      <c r="ED619" s="36"/>
      <c r="EE619" s="36"/>
      <c r="EF619" s="36"/>
      <c r="EG619" s="36"/>
      <c r="EH619" s="36"/>
      <c r="EI619" s="36"/>
      <c r="EJ619" s="36"/>
      <c r="EK619" s="36"/>
      <c r="EL619" s="36"/>
      <c r="EM619" s="36"/>
      <c r="EN619" s="36"/>
    </row>
    <row r="620" spans="1:144">
      <c r="A620" s="36"/>
      <c r="B620" s="36"/>
      <c r="C620" s="144"/>
      <c r="D620" s="144"/>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c r="AL620" s="135"/>
      <c r="AM620" s="135"/>
      <c r="AN620" s="135"/>
      <c r="AO620" s="135"/>
      <c r="AP620" s="135"/>
      <c r="AQ620" s="135"/>
      <c r="AR620" s="135"/>
      <c r="AS620" s="135"/>
      <c r="AT620" s="135"/>
      <c r="AU620" s="135"/>
      <c r="AV620" s="135"/>
      <c r="AW620" s="135"/>
      <c r="AX620" s="135"/>
      <c r="AY620" s="135"/>
      <c r="AZ620" s="135"/>
      <c r="BA620" s="135"/>
      <c r="BB620" s="135"/>
      <c r="BC620" s="135"/>
      <c r="BD620" s="135"/>
      <c r="BE620" s="135"/>
      <c r="BF620" s="135"/>
      <c r="BG620" s="135"/>
      <c r="BH620" s="135"/>
      <c r="BI620" s="135"/>
      <c r="BJ620" s="135"/>
      <c r="BK620" s="135"/>
      <c r="BL620" s="135"/>
      <c r="BM620" s="135"/>
      <c r="BN620" s="135"/>
      <c r="BO620" s="135"/>
      <c r="BP620" s="135"/>
      <c r="BQ620" s="135"/>
      <c r="BR620" s="135"/>
      <c r="BS620" s="135"/>
      <c r="BT620" s="135"/>
      <c r="BU620" s="135"/>
      <c r="BV620" s="135"/>
      <c r="BW620" s="135"/>
      <c r="BX620" s="135"/>
      <c r="BY620" s="135"/>
      <c r="BZ620" s="135"/>
      <c r="CA620" s="135"/>
      <c r="CB620" s="135"/>
      <c r="CC620" s="135"/>
      <c r="CD620" s="135"/>
      <c r="CE620" s="135"/>
      <c r="CF620" s="135"/>
      <c r="CG620" s="135"/>
      <c r="CH620" s="135"/>
      <c r="CI620" s="135"/>
      <c r="CJ620" s="135"/>
      <c r="CK620" s="135"/>
      <c r="CL620" s="135"/>
      <c r="CM620" s="135"/>
      <c r="CN620" s="135"/>
      <c r="CO620" s="135"/>
      <c r="CP620" s="135"/>
      <c r="CQ620" s="135"/>
      <c r="CR620" s="135"/>
      <c r="CU620" s="36"/>
      <c r="CV620" s="36"/>
      <c r="CW620" s="36"/>
      <c r="CX620" s="36"/>
      <c r="CY620" s="36"/>
      <c r="CZ620" s="36"/>
      <c r="DA620" s="36"/>
      <c r="DB620" s="36"/>
      <c r="DC620" s="36"/>
      <c r="DD620" s="36"/>
      <c r="DE620" s="36"/>
      <c r="DF620" s="36"/>
      <c r="DG620" s="36"/>
      <c r="DH620" s="36"/>
      <c r="DI620" s="36"/>
      <c r="DJ620" s="36"/>
      <c r="DK620" s="36"/>
      <c r="DL620" s="36"/>
      <c r="DM620" s="36"/>
      <c r="DN620" s="36"/>
      <c r="DO620" s="36"/>
      <c r="DP620" s="36"/>
      <c r="DQ620" s="36"/>
      <c r="DR620" s="36"/>
      <c r="DS620" s="36"/>
      <c r="DT620" s="36"/>
      <c r="DU620" s="36"/>
      <c r="DV620" s="36"/>
      <c r="DW620" s="36"/>
      <c r="DX620" s="36"/>
      <c r="DY620" s="36"/>
      <c r="DZ620" s="36"/>
      <c r="EA620" s="36"/>
      <c r="EB620" s="36"/>
      <c r="EC620" s="36"/>
      <c r="ED620" s="36"/>
      <c r="EE620" s="36"/>
      <c r="EF620" s="36"/>
      <c r="EG620" s="36"/>
      <c r="EH620" s="36"/>
      <c r="EI620" s="36"/>
      <c r="EJ620" s="36"/>
      <c r="EK620" s="36"/>
      <c r="EL620" s="36"/>
      <c r="EM620" s="36"/>
      <c r="EN620" s="36"/>
    </row>
    <row r="621" spans="1:144">
      <c r="A621" s="36"/>
      <c r="B621" s="36"/>
      <c r="C621" s="144"/>
      <c r="D621" s="144"/>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c r="AL621" s="135"/>
      <c r="AM621" s="135"/>
      <c r="AN621" s="135"/>
      <c r="AO621" s="135"/>
      <c r="AP621" s="135"/>
      <c r="AQ621" s="135"/>
      <c r="AR621" s="135"/>
      <c r="AS621" s="135"/>
      <c r="AT621" s="135"/>
      <c r="AU621" s="135"/>
      <c r="AV621" s="135"/>
      <c r="AW621" s="135"/>
      <c r="AX621" s="135"/>
      <c r="AY621" s="135"/>
      <c r="AZ621" s="135"/>
      <c r="BA621" s="135"/>
      <c r="BB621" s="135"/>
      <c r="BC621" s="135"/>
      <c r="BD621" s="135"/>
      <c r="BE621" s="135"/>
      <c r="BF621" s="135"/>
      <c r="BG621" s="135"/>
      <c r="BH621" s="135"/>
      <c r="BI621" s="135"/>
      <c r="BJ621" s="135"/>
      <c r="BK621" s="135"/>
      <c r="BL621" s="135"/>
      <c r="BM621" s="135"/>
      <c r="BN621" s="135"/>
      <c r="BO621" s="135"/>
      <c r="BP621" s="135"/>
      <c r="BQ621" s="135"/>
      <c r="BR621" s="135"/>
      <c r="BS621" s="135"/>
      <c r="BT621" s="135"/>
      <c r="BU621" s="135"/>
      <c r="BV621" s="135"/>
      <c r="BW621" s="135"/>
      <c r="BX621" s="135"/>
      <c r="BY621" s="135"/>
      <c r="BZ621" s="135"/>
      <c r="CA621" s="135"/>
      <c r="CB621" s="135"/>
      <c r="CC621" s="135"/>
      <c r="CD621" s="135"/>
      <c r="CE621" s="135"/>
      <c r="CF621" s="135"/>
      <c r="CG621" s="135"/>
      <c r="CH621" s="135"/>
      <c r="CI621" s="135"/>
      <c r="CJ621" s="135"/>
      <c r="CK621" s="135"/>
      <c r="CL621" s="135"/>
      <c r="CM621" s="135"/>
      <c r="CN621" s="135"/>
      <c r="CO621" s="135"/>
      <c r="CP621" s="135"/>
      <c r="CQ621" s="135"/>
      <c r="CR621" s="135"/>
      <c r="CU621" s="36"/>
      <c r="CV621" s="36"/>
      <c r="CW621" s="36"/>
      <c r="CX621" s="36"/>
      <c r="CY621" s="36"/>
      <c r="CZ621" s="36"/>
      <c r="DA621" s="36"/>
      <c r="DB621" s="36"/>
      <c r="DC621" s="36"/>
      <c r="DD621" s="36"/>
      <c r="DE621" s="36"/>
      <c r="DF621" s="36"/>
      <c r="DG621" s="36"/>
      <c r="DH621" s="36"/>
      <c r="DI621" s="36"/>
      <c r="DJ621" s="36"/>
      <c r="DK621" s="36"/>
      <c r="DL621" s="36"/>
      <c r="DM621" s="36"/>
      <c r="DN621" s="36"/>
      <c r="DO621" s="36"/>
      <c r="DP621" s="36"/>
      <c r="DQ621" s="36"/>
      <c r="DR621" s="36"/>
      <c r="DS621" s="36"/>
      <c r="DT621" s="36"/>
      <c r="DU621" s="36"/>
      <c r="DV621" s="36"/>
      <c r="DW621" s="36"/>
      <c r="DX621" s="36"/>
      <c r="DY621" s="36"/>
      <c r="DZ621" s="36"/>
      <c r="EA621" s="36"/>
      <c r="EB621" s="36"/>
      <c r="EC621" s="36"/>
      <c r="ED621" s="36"/>
      <c r="EE621" s="36"/>
      <c r="EF621" s="36"/>
      <c r="EG621" s="36"/>
      <c r="EH621" s="36"/>
      <c r="EI621" s="36"/>
      <c r="EJ621" s="36"/>
      <c r="EK621" s="36"/>
      <c r="EL621" s="36"/>
      <c r="EM621" s="36"/>
      <c r="EN621" s="36"/>
    </row>
    <row r="622" spans="1:144">
      <c r="A622" s="36"/>
      <c r="B622" s="36"/>
      <c r="C622" s="144"/>
      <c r="D622" s="144"/>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c r="AA622" s="135"/>
      <c r="AB622" s="135"/>
      <c r="AC622" s="135"/>
      <c r="AD622" s="135"/>
      <c r="AE622" s="135"/>
      <c r="AF622" s="135"/>
      <c r="AG622" s="135"/>
      <c r="AH622" s="135"/>
      <c r="AI622" s="135"/>
      <c r="AJ622" s="135"/>
      <c r="AK622" s="135"/>
      <c r="AL622" s="135"/>
      <c r="AM622" s="135"/>
      <c r="AN622" s="135"/>
      <c r="AO622" s="135"/>
      <c r="AP622" s="135"/>
      <c r="AQ622" s="135"/>
      <c r="AR622" s="135"/>
      <c r="AS622" s="135"/>
      <c r="AT622" s="135"/>
      <c r="AU622" s="135"/>
      <c r="AV622" s="135"/>
      <c r="AW622" s="135"/>
      <c r="AX622" s="135"/>
      <c r="AY622" s="135"/>
      <c r="AZ622" s="135"/>
      <c r="BA622" s="135"/>
      <c r="BB622" s="135"/>
      <c r="BC622" s="135"/>
      <c r="BD622" s="135"/>
      <c r="BE622" s="135"/>
      <c r="BF622" s="135"/>
      <c r="BG622" s="135"/>
      <c r="BH622" s="135"/>
      <c r="BI622" s="135"/>
      <c r="BJ622" s="135"/>
      <c r="BK622" s="135"/>
      <c r="BL622" s="135"/>
      <c r="BM622" s="135"/>
      <c r="BN622" s="135"/>
      <c r="BO622" s="135"/>
      <c r="BP622" s="135"/>
      <c r="BQ622" s="135"/>
      <c r="BR622" s="135"/>
      <c r="BS622" s="135"/>
      <c r="BT622" s="135"/>
      <c r="BU622" s="135"/>
      <c r="BV622" s="135"/>
      <c r="BW622" s="135"/>
      <c r="BX622" s="135"/>
      <c r="BY622" s="135"/>
      <c r="BZ622" s="135"/>
      <c r="CA622" s="135"/>
      <c r="CB622" s="135"/>
      <c r="CC622" s="135"/>
      <c r="CD622" s="135"/>
      <c r="CE622" s="135"/>
      <c r="CF622" s="135"/>
      <c r="CG622" s="135"/>
      <c r="CH622" s="135"/>
      <c r="CI622" s="135"/>
      <c r="CJ622" s="135"/>
      <c r="CK622" s="135"/>
      <c r="CL622" s="135"/>
      <c r="CM622" s="135"/>
      <c r="CN622" s="135"/>
      <c r="CO622" s="135"/>
      <c r="CP622" s="135"/>
      <c r="CQ622" s="135"/>
      <c r="CR622" s="135"/>
      <c r="CU622" s="36"/>
      <c r="CV622" s="36"/>
      <c r="CW622" s="36"/>
      <c r="CX622" s="36"/>
      <c r="CY622" s="36"/>
      <c r="CZ622" s="36"/>
      <c r="DA622" s="36"/>
      <c r="DB622" s="36"/>
      <c r="DC622" s="36"/>
      <c r="DD622" s="36"/>
      <c r="DE622" s="36"/>
      <c r="DF622" s="36"/>
      <c r="DG622" s="36"/>
      <c r="DH622" s="36"/>
      <c r="DI622" s="36"/>
      <c r="DJ622" s="36"/>
      <c r="DK622" s="36"/>
      <c r="DL622" s="36"/>
      <c r="DM622" s="36"/>
      <c r="DN622" s="36"/>
      <c r="DO622" s="36"/>
      <c r="DP622" s="36"/>
      <c r="DQ622" s="36"/>
      <c r="DR622" s="36"/>
      <c r="DS622" s="36"/>
      <c r="DT622" s="36"/>
      <c r="DU622" s="36"/>
      <c r="DV622" s="36"/>
      <c r="DW622" s="36"/>
      <c r="DX622" s="36"/>
      <c r="DY622" s="36"/>
      <c r="DZ622" s="36"/>
      <c r="EA622" s="36"/>
      <c r="EB622" s="36"/>
      <c r="EC622" s="36"/>
      <c r="ED622" s="36"/>
      <c r="EE622" s="36"/>
      <c r="EF622" s="36"/>
      <c r="EG622" s="36"/>
      <c r="EH622" s="36"/>
      <c r="EI622" s="36"/>
      <c r="EJ622" s="36"/>
      <c r="EK622" s="36"/>
      <c r="EL622" s="36"/>
      <c r="EM622" s="36"/>
      <c r="EN622" s="36"/>
    </row>
    <row r="623" spans="1:144">
      <c r="A623" s="36"/>
      <c r="B623" s="36"/>
      <c r="C623" s="144"/>
      <c r="D623" s="144"/>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c r="AL623" s="135"/>
      <c r="AM623" s="135"/>
      <c r="AN623" s="135"/>
      <c r="AO623" s="135"/>
      <c r="AP623" s="135"/>
      <c r="AQ623" s="135"/>
      <c r="AR623" s="135"/>
      <c r="AS623" s="135"/>
      <c r="AT623" s="135"/>
      <c r="AU623" s="135"/>
      <c r="AV623" s="135"/>
      <c r="AW623" s="135"/>
      <c r="AX623" s="135"/>
      <c r="AY623" s="135"/>
      <c r="AZ623" s="135"/>
      <c r="BA623" s="135"/>
      <c r="BB623" s="135"/>
      <c r="BC623" s="135"/>
      <c r="BD623" s="135"/>
      <c r="BE623" s="135"/>
      <c r="BF623" s="135"/>
      <c r="BG623" s="135"/>
      <c r="BH623" s="135"/>
      <c r="BI623" s="135"/>
      <c r="BJ623" s="135"/>
      <c r="BK623" s="135"/>
      <c r="BL623" s="135"/>
      <c r="BM623" s="135"/>
      <c r="BN623" s="135"/>
      <c r="BO623" s="135"/>
      <c r="BP623" s="135"/>
      <c r="BQ623" s="135"/>
      <c r="BR623" s="135"/>
      <c r="BS623" s="135"/>
      <c r="BT623" s="135"/>
      <c r="BU623" s="135"/>
      <c r="BV623" s="135"/>
      <c r="BW623" s="135"/>
      <c r="BX623" s="135"/>
      <c r="BY623" s="135"/>
      <c r="BZ623" s="135"/>
      <c r="CA623" s="135"/>
      <c r="CB623" s="135"/>
      <c r="CC623" s="135"/>
      <c r="CD623" s="135"/>
      <c r="CE623" s="135"/>
      <c r="CF623" s="135"/>
      <c r="CG623" s="135"/>
      <c r="CH623" s="135"/>
      <c r="CI623" s="135"/>
      <c r="CJ623" s="135"/>
      <c r="CK623" s="135"/>
      <c r="CL623" s="135"/>
      <c r="CM623" s="135"/>
      <c r="CN623" s="135"/>
      <c r="CO623" s="135"/>
      <c r="CP623" s="135"/>
      <c r="CQ623" s="135"/>
      <c r="CR623" s="135"/>
      <c r="CU623" s="36"/>
      <c r="CV623" s="36"/>
      <c r="CW623" s="36"/>
      <c r="CX623" s="36"/>
      <c r="CY623" s="36"/>
      <c r="CZ623" s="36"/>
      <c r="DA623" s="36"/>
      <c r="DB623" s="36"/>
      <c r="DC623" s="36"/>
      <c r="DD623" s="36"/>
      <c r="DE623" s="36"/>
      <c r="DF623" s="36"/>
      <c r="DG623" s="36"/>
      <c r="DH623" s="36"/>
      <c r="DI623" s="36"/>
      <c r="DJ623" s="36"/>
      <c r="DK623" s="36"/>
      <c r="DL623" s="36"/>
      <c r="DM623" s="36"/>
      <c r="DN623" s="36"/>
      <c r="DO623" s="36"/>
      <c r="DP623" s="36"/>
      <c r="DQ623" s="36"/>
      <c r="DR623" s="36"/>
      <c r="DS623" s="36"/>
      <c r="DT623" s="36"/>
      <c r="DU623" s="36"/>
      <c r="DV623" s="36"/>
      <c r="DW623" s="36"/>
      <c r="DX623" s="36"/>
      <c r="DY623" s="36"/>
      <c r="DZ623" s="36"/>
      <c r="EA623" s="36"/>
      <c r="EB623" s="36"/>
      <c r="EC623" s="36"/>
      <c r="ED623" s="36"/>
      <c r="EE623" s="36"/>
      <c r="EF623" s="36"/>
      <c r="EG623" s="36"/>
      <c r="EH623" s="36"/>
      <c r="EI623" s="36"/>
      <c r="EJ623" s="36"/>
      <c r="EK623" s="36"/>
      <c r="EL623" s="36"/>
      <c r="EM623" s="36"/>
      <c r="EN623" s="36"/>
    </row>
    <row r="624" spans="1:144">
      <c r="A624" s="36"/>
      <c r="B624" s="36"/>
      <c r="C624" s="144"/>
      <c r="D624" s="144"/>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c r="AA624" s="135"/>
      <c r="AB624" s="135"/>
      <c r="AC624" s="135"/>
      <c r="AD624" s="135"/>
      <c r="AE624" s="135"/>
      <c r="AF624" s="135"/>
      <c r="AG624" s="135"/>
      <c r="AH624" s="135"/>
      <c r="AI624" s="135"/>
      <c r="AJ624" s="135"/>
      <c r="AK624" s="135"/>
      <c r="AL624" s="135"/>
      <c r="AM624" s="135"/>
      <c r="AN624" s="135"/>
      <c r="AO624" s="135"/>
      <c r="AP624" s="135"/>
      <c r="AQ624" s="135"/>
      <c r="AR624" s="135"/>
      <c r="AS624" s="135"/>
      <c r="AT624" s="135"/>
      <c r="AU624" s="135"/>
      <c r="AV624" s="135"/>
      <c r="AW624" s="135"/>
      <c r="AX624" s="135"/>
      <c r="AY624" s="135"/>
      <c r="AZ624" s="135"/>
      <c r="BA624" s="135"/>
      <c r="BB624" s="135"/>
      <c r="BC624" s="135"/>
      <c r="BD624" s="135"/>
      <c r="BE624" s="135"/>
      <c r="BF624" s="135"/>
      <c r="BG624" s="135"/>
      <c r="BH624" s="135"/>
      <c r="BI624" s="135"/>
      <c r="BJ624" s="135"/>
      <c r="BK624" s="135"/>
      <c r="BL624" s="135"/>
      <c r="BM624" s="135"/>
      <c r="BN624" s="135"/>
      <c r="BO624" s="135"/>
      <c r="BP624" s="135"/>
      <c r="BQ624" s="135"/>
      <c r="BR624" s="135"/>
      <c r="BS624" s="135"/>
      <c r="BT624" s="135"/>
      <c r="BU624" s="135"/>
      <c r="BV624" s="135"/>
      <c r="BW624" s="135"/>
      <c r="BX624" s="135"/>
      <c r="BY624" s="135"/>
      <c r="BZ624" s="135"/>
      <c r="CA624" s="135"/>
      <c r="CB624" s="135"/>
      <c r="CC624" s="135"/>
      <c r="CD624" s="135"/>
      <c r="CE624" s="135"/>
      <c r="CF624" s="135"/>
      <c r="CG624" s="135"/>
      <c r="CH624" s="135"/>
      <c r="CI624" s="135"/>
      <c r="CJ624" s="135"/>
      <c r="CK624" s="135"/>
      <c r="CL624" s="135"/>
      <c r="CM624" s="135"/>
      <c r="CN624" s="135"/>
      <c r="CO624" s="135"/>
      <c r="CP624" s="135"/>
      <c r="CQ624" s="135"/>
      <c r="CR624" s="135"/>
      <c r="CU624" s="36"/>
      <c r="CV624" s="36"/>
      <c r="CW624" s="36"/>
      <c r="CX624" s="36"/>
      <c r="CY624" s="36"/>
      <c r="CZ624" s="36"/>
      <c r="DA624" s="36"/>
      <c r="DB624" s="36"/>
      <c r="DC624" s="36"/>
      <c r="DD624" s="36"/>
      <c r="DE624" s="36"/>
      <c r="DF624" s="36"/>
      <c r="DG624" s="36"/>
      <c r="DH624" s="36"/>
      <c r="DI624" s="36"/>
      <c r="DJ624" s="36"/>
      <c r="DK624" s="36"/>
      <c r="DL624" s="36"/>
      <c r="DM624" s="36"/>
      <c r="DN624" s="36"/>
      <c r="DO624" s="36"/>
      <c r="DP624" s="36"/>
      <c r="DQ624" s="36"/>
      <c r="DR624" s="36"/>
      <c r="DS624" s="36"/>
      <c r="DT624" s="36"/>
      <c r="DU624" s="36"/>
      <c r="DV624" s="36"/>
      <c r="DW624" s="36"/>
      <c r="DX624" s="36"/>
      <c r="DY624" s="36"/>
      <c r="DZ624" s="36"/>
      <c r="EA624" s="36"/>
      <c r="EB624" s="36"/>
      <c r="EC624" s="36"/>
      <c r="ED624" s="36"/>
      <c r="EE624" s="36"/>
      <c r="EF624" s="36"/>
      <c r="EG624" s="36"/>
      <c r="EH624" s="36"/>
      <c r="EI624" s="36"/>
      <c r="EJ624" s="36"/>
      <c r="EK624" s="36"/>
      <c r="EL624" s="36"/>
      <c r="EM624" s="36"/>
      <c r="EN624" s="36"/>
    </row>
    <row r="625" spans="1:144">
      <c r="A625" s="36"/>
      <c r="B625" s="36"/>
      <c r="C625" s="144"/>
      <c r="D625" s="144"/>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c r="AL625" s="135"/>
      <c r="AM625" s="135"/>
      <c r="AN625" s="135"/>
      <c r="AO625" s="135"/>
      <c r="AP625" s="135"/>
      <c r="AQ625" s="135"/>
      <c r="AR625" s="135"/>
      <c r="AS625" s="135"/>
      <c r="AT625" s="135"/>
      <c r="AU625" s="135"/>
      <c r="AV625" s="135"/>
      <c r="AW625" s="135"/>
      <c r="AX625" s="135"/>
      <c r="AY625" s="135"/>
      <c r="AZ625" s="135"/>
      <c r="BA625" s="135"/>
      <c r="BB625" s="135"/>
      <c r="BC625" s="135"/>
      <c r="BD625" s="135"/>
      <c r="BE625" s="135"/>
      <c r="BF625" s="135"/>
      <c r="BG625" s="135"/>
      <c r="BH625" s="135"/>
      <c r="BI625" s="135"/>
      <c r="BJ625" s="135"/>
      <c r="BK625" s="135"/>
      <c r="BL625" s="135"/>
      <c r="BM625" s="135"/>
      <c r="BN625" s="135"/>
      <c r="BO625" s="135"/>
      <c r="BP625" s="135"/>
      <c r="BQ625" s="135"/>
      <c r="BR625" s="135"/>
      <c r="BS625" s="135"/>
      <c r="BT625" s="135"/>
      <c r="BU625" s="135"/>
      <c r="BV625" s="135"/>
      <c r="BW625" s="135"/>
      <c r="BX625" s="135"/>
      <c r="BY625" s="135"/>
      <c r="BZ625" s="135"/>
      <c r="CA625" s="135"/>
      <c r="CB625" s="135"/>
      <c r="CC625" s="135"/>
      <c r="CD625" s="135"/>
      <c r="CE625" s="135"/>
      <c r="CF625" s="135"/>
      <c r="CG625" s="135"/>
      <c r="CH625" s="135"/>
      <c r="CI625" s="135"/>
      <c r="CJ625" s="135"/>
      <c r="CK625" s="135"/>
      <c r="CL625" s="135"/>
      <c r="CM625" s="135"/>
      <c r="CN625" s="135"/>
      <c r="CO625" s="135"/>
      <c r="CP625" s="135"/>
      <c r="CQ625" s="135"/>
      <c r="CR625" s="135"/>
      <c r="CU625" s="36"/>
      <c r="CV625" s="36"/>
      <c r="CW625" s="36"/>
      <c r="CX625" s="36"/>
      <c r="CY625" s="36"/>
      <c r="CZ625" s="36"/>
      <c r="DA625" s="36"/>
      <c r="DB625" s="36"/>
      <c r="DC625" s="36"/>
      <c r="DD625" s="36"/>
      <c r="DE625" s="36"/>
      <c r="DF625" s="36"/>
      <c r="DG625" s="36"/>
      <c r="DH625" s="36"/>
      <c r="DI625" s="36"/>
      <c r="DJ625" s="36"/>
      <c r="DK625" s="36"/>
      <c r="DL625" s="36"/>
      <c r="DM625" s="36"/>
      <c r="DN625" s="36"/>
      <c r="DO625" s="36"/>
      <c r="DP625" s="36"/>
      <c r="DQ625" s="36"/>
      <c r="DR625" s="36"/>
      <c r="DS625" s="36"/>
      <c r="DT625" s="36"/>
      <c r="DU625" s="36"/>
      <c r="DV625" s="36"/>
      <c r="DW625" s="36"/>
      <c r="DX625" s="36"/>
      <c r="DY625" s="36"/>
      <c r="DZ625" s="36"/>
      <c r="EA625" s="36"/>
      <c r="EB625" s="36"/>
      <c r="EC625" s="36"/>
      <c r="ED625" s="36"/>
      <c r="EE625" s="36"/>
      <c r="EF625" s="36"/>
      <c r="EG625" s="36"/>
      <c r="EH625" s="36"/>
      <c r="EI625" s="36"/>
      <c r="EJ625" s="36"/>
      <c r="EK625" s="36"/>
      <c r="EL625" s="36"/>
      <c r="EM625" s="36"/>
      <c r="EN625" s="36"/>
    </row>
    <row r="626" spans="1:144">
      <c r="A626" s="36"/>
      <c r="B626" s="36"/>
      <c r="C626" s="144"/>
      <c r="D626" s="144"/>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c r="AL626" s="135"/>
      <c r="AM626" s="135"/>
      <c r="AN626" s="135"/>
      <c r="AO626" s="135"/>
      <c r="AP626" s="135"/>
      <c r="AQ626" s="135"/>
      <c r="AR626" s="135"/>
      <c r="AS626" s="135"/>
      <c r="AT626" s="135"/>
      <c r="AU626" s="135"/>
      <c r="AV626" s="135"/>
      <c r="AW626" s="135"/>
      <c r="AX626" s="135"/>
      <c r="AY626" s="135"/>
      <c r="AZ626" s="135"/>
      <c r="BA626" s="135"/>
      <c r="BB626" s="135"/>
      <c r="BC626" s="135"/>
      <c r="BD626" s="135"/>
      <c r="BE626" s="135"/>
      <c r="BF626" s="135"/>
      <c r="BG626" s="135"/>
      <c r="BH626" s="135"/>
      <c r="BI626" s="135"/>
      <c r="BJ626" s="135"/>
      <c r="BK626" s="135"/>
      <c r="BL626" s="135"/>
      <c r="BM626" s="135"/>
      <c r="BN626" s="135"/>
      <c r="BO626" s="135"/>
      <c r="BP626" s="135"/>
      <c r="BQ626" s="135"/>
      <c r="BR626" s="135"/>
      <c r="BS626" s="135"/>
      <c r="BT626" s="135"/>
      <c r="BU626" s="135"/>
      <c r="BV626" s="135"/>
      <c r="BW626" s="135"/>
      <c r="BX626" s="135"/>
      <c r="BY626" s="135"/>
      <c r="BZ626" s="135"/>
      <c r="CA626" s="135"/>
      <c r="CB626" s="135"/>
      <c r="CC626" s="135"/>
      <c r="CD626" s="135"/>
      <c r="CE626" s="135"/>
      <c r="CF626" s="135"/>
      <c r="CG626" s="135"/>
      <c r="CH626" s="135"/>
      <c r="CI626" s="135"/>
      <c r="CJ626" s="135"/>
      <c r="CK626" s="135"/>
      <c r="CL626" s="135"/>
      <c r="CM626" s="135"/>
      <c r="CN626" s="135"/>
      <c r="CO626" s="135"/>
      <c r="CP626" s="135"/>
      <c r="CQ626" s="135"/>
      <c r="CR626" s="135"/>
      <c r="CU626" s="36"/>
      <c r="CV626" s="36"/>
      <c r="CW626" s="36"/>
      <c r="CX626" s="36"/>
      <c r="CY626" s="36"/>
      <c r="CZ626" s="36"/>
      <c r="DA626" s="36"/>
      <c r="DB626" s="36"/>
      <c r="DC626" s="36"/>
      <c r="DD626" s="36"/>
      <c r="DE626" s="36"/>
      <c r="DF626" s="36"/>
      <c r="DG626" s="36"/>
      <c r="DH626" s="36"/>
      <c r="DI626" s="36"/>
      <c r="DJ626" s="36"/>
      <c r="DK626" s="36"/>
      <c r="DL626" s="36"/>
      <c r="DM626" s="36"/>
      <c r="DN626" s="36"/>
      <c r="DO626" s="36"/>
      <c r="DP626" s="36"/>
      <c r="DQ626" s="36"/>
      <c r="DR626" s="36"/>
      <c r="DS626" s="36"/>
      <c r="DT626" s="36"/>
      <c r="DU626" s="36"/>
      <c r="DV626" s="36"/>
      <c r="DW626" s="36"/>
      <c r="DX626" s="36"/>
      <c r="DY626" s="36"/>
      <c r="DZ626" s="36"/>
      <c r="EA626" s="36"/>
      <c r="EB626" s="36"/>
      <c r="EC626" s="36"/>
      <c r="ED626" s="36"/>
      <c r="EE626" s="36"/>
      <c r="EF626" s="36"/>
      <c r="EG626" s="36"/>
      <c r="EH626" s="36"/>
      <c r="EI626" s="36"/>
      <c r="EJ626" s="36"/>
      <c r="EK626" s="36"/>
      <c r="EL626" s="36"/>
      <c r="EM626" s="36"/>
      <c r="EN626" s="36"/>
    </row>
    <row r="627" spans="1:144">
      <c r="A627" s="36"/>
      <c r="B627" s="36"/>
      <c r="C627" s="144"/>
      <c r="D627" s="144"/>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c r="AL627" s="135"/>
      <c r="AM627" s="135"/>
      <c r="AN627" s="135"/>
      <c r="AO627" s="135"/>
      <c r="AP627" s="135"/>
      <c r="AQ627" s="135"/>
      <c r="AR627" s="135"/>
      <c r="AS627" s="135"/>
      <c r="AT627" s="135"/>
      <c r="AU627" s="135"/>
      <c r="AV627" s="135"/>
      <c r="AW627" s="135"/>
      <c r="AX627" s="135"/>
      <c r="AY627" s="135"/>
      <c r="AZ627" s="135"/>
      <c r="BA627" s="135"/>
      <c r="BB627" s="135"/>
      <c r="BC627" s="135"/>
      <c r="BD627" s="135"/>
      <c r="BE627" s="135"/>
      <c r="BF627" s="135"/>
      <c r="BG627" s="135"/>
      <c r="BH627" s="135"/>
      <c r="BI627" s="135"/>
      <c r="BJ627" s="135"/>
      <c r="BK627" s="135"/>
      <c r="BL627" s="135"/>
      <c r="BM627" s="135"/>
      <c r="BN627" s="135"/>
      <c r="BO627" s="135"/>
      <c r="BP627" s="135"/>
      <c r="BQ627" s="135"/>
      <c r="BR627" s="135"/>
      <c r="BS627" s="135"/>
      <c r="BT627" s="135"/>
      <c r="BU627" s="135"/>
      <c r="BV627" s="135"/>
      <c r="BW627" s="135"/>
      <c r="BX627" s="135"/>
      <c r="BY627" s="135"/>
      <c r="BZ627" s="135"/>
      <c r="CA627" s="135"/>
      <c r="CB627" s="135"/>
      <c r="CC627" s="135"/>
      <c r="CD627" s="135"/>
      <c r="CE627" s="135"/>
      <c r="CF627" s="135"/>
      <c r="CG627" s="135"/>
      <c r="CH627" s="135"/>
      <c r="CI627" s="135"/>
      <c r="CJ627" s="135"/>
      <c r="CK627" s="135"/>
      <c r="CL627" s="135"/>
      <c r="CM627" s="135"/>
      <c r="CN627" s="135"/>
      <c r="CO627" s="135"/>
      <c r="CP627" s="135"/>
      <c r="CQ627" s="135"/>
      <c r="CR627" s="135"/>
      <c r="CU627" s="36"/>
      <c r="CV627" s="36"/>
      <c r="CW627" s="36"/>
      <c r="CX627" s="36"/>
      <c r="CY627" s="36"/>
      <c r="CZ627" s="36"/>
      <c r="DA627" s="36"/>
      <c r="DB627" s="36"/>
      <c r="DC627" s="36"/>
      <c r="DD627" s="36"/>
      <c r="DE627" s="36"/>
      <c r="DF627" s="36"/>
      <c r="DG627" s="36"/>
      <c r="DH627" s="36"/>
      <c r="DI627" s="36"/>
      <c r="DJ627" s="36"/>
      <c r="DK627" s="36"/>
      <c r="DL627" s="36"/>
      <c r="DM627" s="36"/>
      <c r="DN627" s="36"/>
      <c r="DO627" s="36"/>
      <c r="DP627" s="36"/>
      <c r="DQ627" s="36"/>
      <c r="DR627" s="36"/>
      <c r="DS627" s="36"/>
      <c r="DT627" s="36"/>
      <c r="DU627" s="36"/>
      <c r="DV627" s="36"/>
      <c r="DW627" s="36"/>
      <c r="DX627" s="36"/>
      <c r="DY627" s="36"/>
      <c r="DZ627" s="36"/>
      <c r="EA627" s="36"/>
      <c r="EB627" s="36"/>
      <c r="EC627" s="36"/>
      <c r="ED627" s="36"/>
      <c r="EE627" s="36"/>
      <c r="EF627" s="36"/>
      <c r="EG627" s="36"/>
      <c r="EH627" s="36"/>
      <c r="EI627" s="36"/>
      <c r="EJ627" s="36"/>
      <c r="EK627" s="36"/>
      <c r="EL627" s="36"/>
      <c r="EM627" s="36"/>
      <c r="EN627" s="36"/>
    </row>
    <row r="628" spans="1:144">
      <c r="A628" s="36"/>
      <c r="B628" s="36"/>
      <c r="C628" s="144"/>
      <c r="D628" s="144"/>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c r="AL628" s="135"/>
      <c r="AM628" s="135"/>
      <c r="AN628" s="135"/>
      <c r="AO628" s="135"/>
      <c r="AP628" s="135"/>
      <c r="AQ628" s="135"/>
      <c r="AR628" s="135"/>
      <c r="AS628" s="135"/>
      <c r="AT628" s="135"/>
      <c r="AU628" s="135"/>
      <c r="AV628" s="135"/>
      <c r="AW628" s="135"/>
      <c r="AX628" s="135"/>
      <c r="AY628" s="135"/>
      <c r="AZ628" s="135"/>
      <c r="BA628" s="135"/>
      <c r="BB628" s="135"/>
      <c r="BC628" s="135"/>
      <c r="BD628" s="135"/>
      <c r="BE628" s="135"/>
      <c r="BF628" s="135"/>
      <c r="BG628" s="135"/>
      <c r="BH628" s="135"/>
      <c r="BI628" s="135"/>
      <c r="BJ628" s="135"/>
      <c r="BK628" s="135"/>
      <c r="BL628" s="135"/>
      <c r="BM628" s="135"/>
      <c r="BN628" s="135"/>
      <c r="BO628" s="135"/>
      <c r="BP628" s="135"/>
      <c r="BQ628" s="135"/>
      <c r="BR628" s="135"/>
      <c r="BS628" s="135"/>
      <c r="BT628" s="135"/>
      <c r="BU628" s="135"/>
      <c r="BV628" s="135"/>
      <c r="BW628" s="135"/>
      <c r="BX628" s="135"/>
      <c r="BY628" s="135"/>
      <c r="BZ628" s="135"/>
      <c r="CA628" s="135"/>
      <c r="CB628" s="135"/>
      <c r="CC628" s="135"/>
      <c r="CD628" s="135"/>
      <c r="CE628" s="135"/>
      <c r="CF628" s="135"/>
      <c r="CG628" s="135"/>
      <c r="CH628" s="135"/>
      <c r="CI628" s="135"/>
      <c r="CJ628" s="135"/>
      <c r="CK628" s="135"/>
      <c r="CL628" s="135"/>
      <c r="CM628" s="135"/>
      <c r="CN628" s="135"/>
      <c r="CO628" s="135"/>
      <c r="CP628" s="135"/>
      <c r="CQ628" s="135"/>
      <c r="CR628" s="135"/>
      <c r="CU628" s="36"/>
      <c r="CV628" s="36"/>
      <c r="CW628" s="36"/>
      <c r="CX628" s="36"/>
      <c r="CY628" s="36"/>
      <c r="CZ628" s="36"/>
      <c r="DA628" s="36"/>
      <c r="DB628" s="36"/>
      <c r="DC628" s="36"/>
      <c r="DD628" s="36"/>
      <c r="DE628" s="36"/>
      <c r="DF628" s="36"/>
      <c r="DG628" s="36"/>
      <c r="DH628" s="36"/>
      <c r="DI628" s="36"/>
      <c r="DJ628" s="36"/>
      <c r="DK628" s="36"/>
      <c r="DL628" s="36"/>
      <c r="DM628" s="36"/>
      <c r="DN628" s="36"/>
      <c r="DO628" s="36"/>
      <c r="DP628" s="36"/>
      <c r="DQ628" s="36"/>
      <c r="DR628" s="36"/>
      <c r="DS628" s="36"/>
      <c r="DT628" s="36"/>
      <c r="DU628" s="36"/>
      <c r="DV628" s="36"/>
      <c r="DW628" s="36"/>
      <c r="DX628" s="36"/>
      <c r="DY628" s="36"/>
      <c r="DZ628" s="36"/>
      <c r="EA628" s="36"/>
      <c r="EB628" s="36"/>
      <c r="EC628" s="36"/>
      <c r="ED628" s="36"/>
      <c r="EE628" s="36"/>
      <c r="EF628" s="36"/>
      <c r="EG628" s="36"/>
      <c r="EH628" s="36"/>
      <c r="EI628" s="36"/>
      <c r="EJ628" s="36"/>
      <c r="EK628" s="36"/>
      <c r="EL628" s="36"/>
      <c r="EM628" s="36"/>
      <c r="EN628" s="36"/>
    </row>
    <row r="629" spans="1:144">
      <c r="A629" s="36"/>
      <c r="B629" s="36"/>
      <c r="C629" s="144"/>
      <c r="D629" s="144"/>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c r="AL629" s="135"/>
      <c r="AM629" s="135"/>
      <c r="AN629" s="135"/>
      <c r="AO629" s="135"/>
      <c r="AP629" s="135"/>
      <c r="AQ629" s="135"/>
      <c r="AR629" s="135"/>
      <c r="AS629" s="135"/>
      <c r="AT629" s="135"/>
      <c r="AU629" s="135"/>
      <c r="AV629" s="135"/>
      <c r="AW629" s="135"/>
      <c r="AX629" s="135"/>
      <c r="AY629" s="135"/>
      <c r="AZ629" s="135"/>
      <c r="BA629" s="135"/>
      <c r="BB629" s="135"/>
      <c r="BC629" s="135"/>
      <c r="BD629" s="135"/>
      <c r="BE629" s="135"/>
      <c r="BF629" s="135"/>
      <c r="BG629" s="135"/>
      <c r="BH629" s="135"/>
      <c r="BI629" s="135"/>
      <c r="BJ629" s="135"/>
      <c r="BK629" s="135"/>
      <c r="BL629" s="135"/>
      <c r="BM629" s="135"/>
      <c r="BN629" s="135"/>
      <c r="BO629" s="135"/>
      <c r="BP629" s="135"/>
      <c r="BQ629" s="135"/>
      <c r="BR629" s="135"/>
      <c r="BS629" s="135"/>
      <c r="BT629" s="135"/>
      <c r="BU629" s="135"/>
      <c r="BV629" s="135"/>
      <c r="BW629" s="135"/>
      <c r="BX629" s="135"/>
      <c r="BY629" s="135"/>
      <c r="BZ629" s="135"/>
      <c r="CA629" s="135"/>
      <c r="CB629" s="135"/>
      <c r="CC629" s="135"/>
      <c r="CD629" s="135"/>
      <c r="CE629" s="135"/>
      <c r="CF629" s="135"/>
      <c r="CG629" s="135"/>
      <c r="CH629" s="135"/>
      <c r="CI629" s="135"/>
      <c r="CJ629" s="135"/>
      <c r="CK629" s="135"/>
      <c r="CL629" s="135"/>
      <c r="CM629" s="135"/>
      <c r="CN629" s="135"/>
      <c r="CO629" s="135"/>
      <c r="CP629" s="135"/>
      <c r="CQ629" s="135"/>
      <c r="CR629" s="135"/>
      <c r="CU629" s="36"/>
      <c r="CV629" s="36"/>
      <c r="CW629" s="36"/>
      <c r="CX629" s="36"/>
      <c r="CY629" s="36"/>
      <c r="CZ629" s="36"/>
      <c r="DA629" s="36"/>
      <c r="DB629" s="36"/>
      <c r="DC629" s="36"/>
      <c r="DD629" s="36"/>
      <c r="DE629" s="36"/>
      <c r="DF629" s="36"/>
      <c r="DG629" s="36"/>
      <c r="DH629" s="36"/>
      <c r="DI629" s="36"/>
      <c r="DJ629" s="36"/>
      <c r="DK629" s="36"/>
      <c r="DL629" s="36"/>
      <c r="DM629" s="36"/>
      <c r="DN629" s="36"/>
      <c r="DO629" s="36"/>
      <c r="DP629" s="36"/>
      <c r="DQ629" s="36"/>
      <c r="DR629" s="36"/>
      <c r="DS629" s="36"/>
      <c r="DT629" s="36"/>
      <c r="DU629" s="36"/>
      <c r="DV629" s="36"/>
      <c r="DW629" s="36"/>
      <c r="DX629" s="36"/>
      <c r="DY629" s="36"/>
      <c r="DZ629" s="36"/>
      <c r="EA629" s="36"/>
      <c r="EB629" s="36"/>
      <c r="EC629" s="36"/>
      <c r="ED629" s="36"/>
      <c r="EE629" s="36"/>
      <c r="EF629" s="36"/>
      <c r="EG629" s="36"/>
      <c r="EH629" s="36"/>
      <c r="EI629" s="36"/>
      <c r="EJ629" s="36"/>
      <c r="EK629" s="36"/>
      <c r="EL629" s="36"/>
      <c r="EM629" s="36"/>
      <c r="EN629" s="36"/>
    </row>
    <row r="630" spans="1:144">
      <c r="A630" s="36"/>
      <c r="B630" s="36"/>
      <c r="C630" s="144"/>
      <c r="D630" s="144"/>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c r="AL630" s="135"/>
      <c r="AM630" s="135"/>
      <c r="AN630" s="135"/>
      <c r="AO630" s="135"/>
      <c r="AP630" s="135"/>
      <c r="AQ630" s="135"/>
      <c r="AR630" s="135"/>
      <c r="AS630" s="135"/>
      <c r="AT630" s="135"/>
      <c r="AU630" s="135"/>
      <c r="AV630" s="135"/>
      <c r="AW630" s="135"/>
      <c r="AX630" s="135"/>
      <c r="AY630" s="135"/>
      <c r="AZ630" s="135"/>
      <c r="BA630" s="135"/>
      <c r="BB630" s="135"/>
      <c r="BC630" s="135"/>
      <c r="BD630" s="135"/>
      <c r="BE630" s="135"/>
      <c r="BF630" s="135"/>
      <c r="BG630" s="135"/>
      <c r="BH630" s="135"/>
      <c r="BI630" s="135"/>
      <c r="BJ630" s="135"/>
      <c r="BK630" s="135"/>
      <c r="BL630" s="135"/>
      <c r="BM630" s="135"/>
      <c r="BN630" s="135"/>
      <c r="BO630" s="135"/>
      <c r="BP630" s="135"/>
      <c r="BQ630" s="135"/>
      <c r="BR630" s="135"/>
      <c r="BS630" s="135"/>
      <c r="BT630" s="135"/>
      <c r="BU630" s="135"/>
      <c r="BV630" s="135"/>
      <c r="BW630" s="135"/>
      <c r="BX630" s="135"/>
      <c r="BY630" s="135"/>
      <c r="BZ630" s="135"/>
      <c r="CA630" s="135"/>
      <c r="CB630" s="135"/>
      <c r="CC630" s="135"/>
      <c r="CD630" s="135"/>
      <c r="CE630" s="135"/>
      <c r="CF630" s="135"/>
      <c r="CG630" s="135"/>
      <c r="CH630" s="135"/>
      <c r="CI630" s="135"/>
      <c r="CJ630" s="135"/>
      <c r="CK630" s="135"/>
      <c r="CL630" s="135"/>
      <c r="CM630" s="135"/>
      <c r="CN630" s="135"/>
      <c r="CO630" s="135"/>
      <c r="CP630" s="135"/>
      <c r="CQ630" s="135"/>
      <c r="CR630" s="135"/>
      <c r="CU630" s="36"/>
      <c r="CV630" s="36"/>
      <c r="CW630" s="36"/>
      <c r="CX630" s="36"/>
      <c r="CY630" s="36"/>
      <c r="CZ630" s="36"/>
      <c r="DA630" s="36"/>
      <c r="DB630" s="36"/>
      <c r="DC630" s="36"/>
      <c r="DD630" s="36"/>
      <c r="DE630" s="36"/>
      <c r="DF630" s="36"/>
      <c r="DG630" s="36"/>
      <c r="DH630" s="36"/>
      <c r="DI630" s="36"/>
      <c r="DJ630" s="36"/>
      <c r="DK630" s="36"/>
      <c r="DL630" s="36"/>
      <c r="DM630" s="36"/>
      <c r="DN630" s="36"/>
      <c r="DO630" s="36"/>
      <c r="DP630" s="36"/>
      <c r="DQ630" s="36"/>
      <c r="DR630" s="36"/>
      <c r="DS630" s="36"/>
      <c r="DT630" s="36"/>
      <c r="DU630" s="36"/>
      <c r="DV630" s="36"/>
      <c r="DW630" s="36"/>
      <c r="DX630" s="36"/>
      <c r="DY630" s="36"/>
      <c r="DZ630" s="36"/>
      <c r="EA630" s="36"/>
      <c r="EB630" s="36"/>
      <c r="EC630" s="36"/>
      <c r="ED630" s="36"/>
      <c r="EE630" s="36"/>
      <c r="EF630" s="36"/>
      <c r="EG630" s="36"/>
      <c r="EH630" s="36"/>
      <c r="EI630" s="36"/>
      <c r="EJ630" s="36"/>
      <c r="EK630" s="36"/>
      <c r="EL630" s="36"/>
      <c r="EM630" s="36"/>
      <c r="EN630" s="36"/>
    </row>
    <row r="631" spans="1:144">
      <c r="A631" s="36"/>
      <c r="B631" s="36"/>
      <c r="C631" s="144"/>
      <c r="D631" s="144"/>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c r="AL631" s="135"/>
      <c r="AM631" s="135"/>
      <c r="AN631" s="135"/>
      <c r="AO631" s="135"/>
      <c r="AP631" s="135"/>
      <c r="AQ631" s="135"/>
      <c r="AR631" s="135"/>
      <c r="AS631" s="135"/>
      <c r="AT631" s="135"/>
      <c r="AU631" s="135"/>
      <c r="AV631" s="135"/>
      <c r="AW631" s="135"/>
      <c r="AX631" s="135"/>
      <c r="AY631" s="135"/>
      <c r="AZ631" s="135"/>
      <c r="BA631" s="135"/>
      <c r="BB631" s="135"/>
      <c r="BC631" s="135"/>
      <c r="BD631" s="135"/>
      <c r="BE631" s="135"/>
      <c r="BF631" s="135"/>
      <c r="BG631" s="135"/>
      <c r="BH631" s="135"/>
      <c r="BI631" s="135"/>
      <c r="BJ631" s="135"/>
      <c r="BK631" s="135"/>
      <c r="BL631" s="135"/>
      <c r="BM631" s="135"/>
      <c r="BN631" s="135"/>
      <c r="BO631" s="135"/>
      <c r="BP631" s="135"/>
      <c r="BQ631" s="135"/>
      <c r="BR631" s="135"/>
      <c r="BS631" s="135"/>
      <c r="BT631" s="135"/>
      <c r="BU631" s="135"/>
      <c r="BV631" s="135"/>
      <c r="BW631" s="135"/>
      <c r="BX631" s="135"/>
      <c r="BY631" s="135"/>
      <c r="BZ631" s="135"/>
      <c r="CA631" s="135"/>
      <c r="CB631" s="135"/>
      <c r="CC631" s="135"/>
      <c r="CD631" s="135"/>
      <c r="CE631" s="135"/>
      <c r="CF631" s="135"/>
      <c r="CG631" s="135"/>
      <c r="CH631" s="135"/>
      <c r="CI631" s="135"/>
      <c r="CJ631" s="135"/>
      <c r="CK631" s="135"/>
      <c r="CL631" s="135"/>
      <c r="CM631" s="135"/>
      <c r="CN631" s="135"/>
      <c r="CO631" s="135"/>
      <c r="CP631" s="135"/>
      <c r="CQ631" s="135"/>
      <c r="CR631" s="135"/>
      <c r="CU631" s="36"/>
      <c r="CV631" s="36"/>
      <c r="CW631" s="36"/>
      <c r="CX631" s="36"/>
      <c r="CY631" s="36"/>
      <c r="CZ631" s="36"/>
      <c r="DA631" s="36"/>
      <c r="DB631" s="36"/>
      <c r="DC631" s="36"/>
      <c r="DD631" s="36"/>
      <c r="DE631" s="36"/>
      <c r="DF631" s="36"/>
      <c r="DG631" s="36"/>
      <c r="DH631" s="36"/>
      <c r="DI631" s="36"/>
      <c r="DJ631" s="36"/>
      <c r="DK631" s="36"/>
      <c r="DL631" s="36"/>
      <c r="DM631" s="36"/>
      <c r="DN631" s="36"/>
      <c r="DO631" s="36"/>
      <c r="DP631" s="36"/>
      <c r="DQ631" s="36"/>
      <c r="DR631" s="36"/>
      <c r="DS631" s="36"/>
      <c r="DT631" s="36"/>
      <c r="DU631" s="36"/>
      <c r="DV631" s="36"/>
      <c r="DW631" s="36"/>
      <c r="DX631" s="36"/>
      <c r="DY631" s="36"/>
      <c r="DZ631" s="36"/>
      <c r="EA631" s="36"/>
      <c r="EB631" s="36"/>
      <c r="EC631" s="36"/>
      <c r="ED631" s="36"/>
      <c r="EE631" s="36"/>
      <c r="EF631" s="36"/>
      <c r="EG631" s="36"/>
      <c r="EH631" s="36"/>
      <c r="EI631" s="36"/>
      <c r="EJ631" s="36"/>
      <c r="EK631" s="36"/>
      <c r="EL631" s="36"/>
      <c r="EM631" s="36"/>
      <c r="EN631" s="36"/>
    </row>
    <row r="632" spans="1:144">
      <c r="A632" s="36"/>
      <c r="B632" s="36"/>
      <c r="C632" s="144"/>
      <c r="D632" s="144"/>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c r="AL632" s="135"/>
      <c r="AM632" s="135"/>
      <c r="AN632" s="135"/>
      <c r="AO632" s="135"/>
      <c r="AP632" s="135"/>
      <c r="AQ632" s="135"/>
      <c r="AR632" s="135"/>
      <c r="AS632" s="135"/>
      <c r="AT632" s="135"/>
      <c r="AU632" s="135"/>
      <c r="AV632" s="135"/>
      <c r="AW632" s="135"/>
      <c r="AX632" s="135"/>
      <c r="AY632" s="135"/>
      <c r="AZ632" s="135"/>
      <c r="BA632" s="135"/>
      <c r="BB632" s="135"/>
      <c r="BC632" s="135"/>
      <c r="BD632" s="135"/>
      <c r="BE632" s="135"/>
      <c r="BF632" s="135"/>
      <c r="BG632" s="135"/>
      <c r="BH632" s="135"/>
      <c r="BI632" s="135"/>
      <c r="BJ632" s="135"/>
      <c r="BK632" s="135"/>
      <c r="BL632" s="135"/>
      <c r="BM632" s="135"/>
      <c r="BN632" s="135"/>
      <c r="BO632" s="135"/>
      <c r="BP632" s="135"/>
      <c r="BQ632" s="135"/>
      <c r="BR632" s="135"/>
      <c r="BS632" s="135"/>
      <c r="BT632" s="135"/>
      <c r="BU632" s="135"/>
      <c r="BV632" s="135"/>
      <c r="BW632" s="135"/>
      <c r="BX632" s="135"/>
      <c r="BY632" s="135"/>
      <c r="BZ632" s="135"/>
      <c r="CA632" s="135"/>
      <c r="CB632" s="135"/>
      <c r="CC632" s="135"/>
      <c r="CD632" s="135"/>
      <c r="CE632" s="135"/>
      <c r="CF632" s="135"/>
      <c r="CG632" s="135"/>
      <c r="CH632" s="135"/>
      <c r="CI632" s="135"/>
      <c r="CJ632" s="135"/>
      <c r="CK632" s="135"/>
      <c r="CL632" s="135"/>
      <c r="CM632" s="135"/>
      <c r="CN632" s="135"/>
      <c r="CO632" s="135"/>
      <c r="CP632" s="135"/>
      <c r="CQ632" s="135"/>
      <c r="CR632" s="135"/>
      <c r="CU632" s="36"/>
      <c r="CV632" s="36"/>
      <c r="CW632" s="36"/>
      <c r="CX632" s="36"/>
      <c r="CY632" s="36"/>
      <c r="CZ632" s="36"/>
      <c r="DA632" s="36"/>
      <c r="DB632" s="36"/>
      <c r="DC632" s="36"/>
      <c r="DD632" s="36"/>
      <c r="DE632" s="36"/>
      <c r="DF632" s="36"/>
      <c r="DG632" s="36"/>
      <c r="DH632" s="36"/>
      <c r="DI632" s="36"/>
      <c r="DJ632" s="36"/>
      <c r="DK632" s="36"/>
      <c r="DL632" s="36"/>
      <c r="DM632" s="36"/>
      <c r="DN632" s="36"/>
      <c r="DO632" s="36"/>
      <c r="DP632" s="36"/>
      <c r="DQ632" s="36"/>
      <c r="DR632" s="36"/>
      <c r="DS632" s="36"/>
      <c r="DT632" s="36"/>
      <c r="DU632" s="36"/>
      <c r="DV632" s="36"/>
      <c r="DW632" s="36"/>
      <c r="DX632" s="36"/>
      <c r="DY632" s="36"/>
      <c r="DZ632" s="36"/>
      <c r="EA632" s="36"/>
      <c r="EB632" s="36"/>
      <c r="EC632" s="36"/>
      <c r="ED632" s="36"/>
      <c r="EE632" s="36"/>
      <c r="EF632" s="36"/>
      <c r="EG632" s="36"/>
      <c r="EH632" s="36"/>
      <c r="EI632" s="36"/>
      <c r="EJ632" s="36"/>
      <c r="EK632" s="36"/>
      <c r="EL632" s="36"/>
      <c r="EM632" s="36"/>
      <c r="EN632" s="36"/>
    </row>
    <row r="633" spans="1:144">
      <c r="A633" s="36"/>
      <c r="B633" s="36"/>
      <c r="C633" s="144"/>
      <c r="D633" s="144"/>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c r="AL633" s="135"/>
      <c r="AM633" s="135"/>
      <c r="AN633" s="135"/>
      <c r="AO633" s="135"/>
      <c r="AP633" s="135"/>
      <c r="AQ633" s="135"/>
      <c r="AR633" s="135"/>
      <c r="AS633" s="135"/>
      <c r="AT633" s="135"/>
      <c r="AU633" s="135"/>
      <c r="AV633" s="135"/>
      <c r="AW633" s="135"/>
      <c r="AX633" s="135"/>
      <c r="AY633" s="135"/>
      <c r="AZ633" s="135"/>
      <c r="BA633" s="135"/>
      <c r="BB633" s="135"/>
      <c r="BC633" s="135"/>
      <c r="BD633" s="135"/>
      <c r="BE633" s="135"/>
      <c r="BF633" s="135"/>
      <c r="BG633" s="135"/>
      <c r="BH633" s="135"/>
      <c r="BI633" s="135"/>
      <c r="BJ633" s="135"/>
      <c r="BK633" s="135"/>
      <c r="BL633" s="135"/>
      <c r="BM633" s="135"/>
      <c r="BN633" s="135"/>
      <c r="BO633" s="135"/>
      <c r="BP633" s="135"/>
      <c r="BQ633" s="135"/>
      <c r="BR633" s="135"/>
      <c r="BS633" s="135"/>
      <c r="BT633" s="135"/>
      <c r="BU633" s="135"/>
      <c r="BV633" s="135"/>
      <c r="BW633" s="135"/>
      <c r="BX633" s="135"/>
      <c r="BY633" s="135"/>
      <c r="BZ633" s="135"/>
      <c r="CA633" s="135"/>
      <c r="CB633" s="135"/>
      <c r="CC633" s="135"/>
      <c r="CD633" s="135"/>
      <c r="CE633" s="135"/>
      <c r="CF633" s="135"/>
      <c r="CG633" s="135"/>
      <c r="CH633" s="135"/>
      <c r="CI633" s="135"/>
      <c r="CJ633" s="135"/>
      <c r="CK633" s="135"/>
      <c r="CL633" s="135"/>
      <c r="CM633" s="135"/>
      <c r="CN633" s="135"/>
      <c r="CO633" s="135"/>
      <c r="CP633" s="135"/>
      <c r="CQ633" s="135"/>
      <c r="CR633" s="135"/>
      <c r="CU633" s="36"/>
      <c r="CV633" s="36"/>
      <c r="CW633" s="36"/>
      <c r="CX633" s="36"/>
      <c r="CY633" s="36"/>
      <c r="CZ633" s="36"/>
      <c r="DA633" s="36"/>
      <c r="DB633" s="36"/>
      <c r="DC633" s="36"/>
      <c r="DD633" s="36"/>
      <c r="DE633" s="36"/>
      <c r="DF633" s="36"/>
      <c r="DG633" s="36"/>
      <c r="DH633" s="36"/>
      <c r="DI633" s="36"/>
      <c r="DJ633" s="36"/>
      <c r="DK633" s="36"/>
      <c r="DL633" s="36"/>
      <c r="DM633" s="36"/>
      <c r="DN633" s="36"/>
      <c r="DO633" s="36"/>
      <c r="DP633" s="36"/>
      <c r="DQ633" s="36"/>
      <c r="DR633" s="36"/>
      <c r="DS633" s="36"/>
      <c r="DT633" s="36"/>
      <c r="DU633" s="36"/>
      <c r="DV633" s="36"/>
      <c r="DW633" s="36"/>
      <c r="DX633" s="36"/>
      <c r="DY633" s="36"/>
      <c r="DZ633" s="36"/>
      <c r="EA633" s="36"/>
      <c r="EB633" s="36"/>
      <c r="EC633" s="36"/>
      <c r="ED633" s="36"/>
      <c r="EE633" s="36"/>
      <c r="EF633" s="36"/>
      <c r="EG633" s="36"/>
      <c r="EH633" s="36"/>
      <c r="EI633" s="36"/>
      <c r="EJ633" s="36"/>
      <c r="EK633" s="36"/>
      <c r="EL633" s="36"/>
      <c r="EM633" s="36"/>
      <c r="EN633" s="36"/>
    </row>
    <row r="634" spans="1:144">
      <c r="A634" s="36"/>
      <c r="B634" s="36"/>
      <c r="C634" s="144"/>
      <c r="D634" s="144"/>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c r="AA634" s="135"/>
      <c r="AB634" s="135"/>
      <c r="AC634" s="135"/>
      <c r="AD634" s="135"/>
      <c r="AE634" s="135"/>
      <c r="AF634" s="135"/>
      <c r="AG634" s="135"/>
      <c r="AH634" s="135"/>
      <c r="AI634" s="135"/>
      <c r="AJ634" s="135"/>
      <c r="AK634" s="135"/>
      <c r="AL634" s="135"/>
      <c r="AM634" s="135"/>
      <c r="AN634" s="135"/>
      <c r="AO634" s="135"/>
      <c r="AP634" s="135"/>
      <c r="AQ634" s="135"/>
      <c r="AR634" s="135"/>
      <c r="AS634" s="135"/>
      <c r="AT634" s="135"/>
      <c r="AU634" s="135"/>
      <c r="AV634" s="135"/>
      <c r="AW634" s="135"/>
      <c r="AX634" s="135"/>
      <c r="AY634" s="135"/>
      <c r="AZ634" s="135"/>
      <c r="BA634" s="135"/>
      <c r="BB634" s="135"/>
      <c r="BC634" s="135"/>
      <c r="BD634" s="135"/>
      <c r="BE634" s="135"/>
      <c r="BF634" s="135"/>
      <c r="BG634" s="135"/>
      <c r="BH634" s="135"/>
      <c r="BI634" s="135"/>
      <c r="BJ634" s="135"/>
      <c r="BK634" s="135"/>
      <c r="BL634" s="135"/>
      <c r="BM634" s="135"/>
      <c r="BN634" s="135"/>
      <c r="BO634" s="135"/>
      <c r="BP634" s="135"/>
      <c r="BQ634" s="135"/>
      <c r="BR634" s="135"/>
      <c r="BS634" s="135"/>
      <c r="BT634" s="135"/>
      <c r="BU634" s="135"/>
      <c r="BV634" s="135"/>
      <c r="BW634" s="135"/>
      <c r="BX634" s="135"/>
      <c r="BY634" s="135"/>
      <c r="BZ634" s="135"/>
      <c r="CA634" s="135"/>
      <c r="CB634" s="135"/>
      <c r="CC634" s="135"/>
      <c r="CD634" s="135"/>
      <c r="CE634" s="135"/>
      <c r="CF634" s="135"/>
      <c r="CG634" s="135"/>
      <c r="CH634" s="135"/>
      <c r="CI634" s="135"/>
      <c r="CJ634" s="135"/>
      <c r="CK634" s="135"/>
      <c r="CL634" s="135"/>
      <c r="CM634" s="135"/>
      <c r="CN634" s="135"/>
      <c r="CO634" s="135"/>
      <c r="CP634" s="135"/>
      <c r="CQ634" s="135"/>
      <c r="CR634" s="135"/>
      <c r="CU634" s="36"/>
      <c r="CV634" s="36"/>
      <c r="CW634" s="36"/>
      <c r="CX634" s="36"/>
      <c r="CY634" s="36"/>
      <c r="CZ634" s="36"/>
      <c r="DA634" s="36"/>
      <c r="DB634" s="36"/>
      <c r="DC634" s="36"/>
      <c r="DD634" s="36"/>
      <c r="DE634" s="36"/>
      <c r="DF634" s="36"/>
      <c r="DG634" s="36"/>
      <c r="DH634" s="36"/>
      <c r="DI634" s="36"/>
      <c r="DJ634" s="36"/>
      <c r="DK634" s="36"/>
      <c r="DL634" s="36"/>
      <c r="DM634" s="36"/>
      <c r="DN634" s="36"/>
      <c r="DO634" s="36"/>
      <c r="DP634" s="36"/>
      <c r="DQ634" s="36"/>
      <c r="DR634" s="36"/>
      <c r="DS634" s="36"/>
      <c r="DT634" s="36"/>
      <c r="DU634" s="36"/>
      <c r="DV634" s="36"/>
      <c r="DW634" s="36"/>
      <c r="DX634" s="36"/>
      <c r="DY634" s="36"/>
      <c r="DZ634" s="36"/>
      <c r="EA634" s="36"/>
      <c r="EB634" s="36"/>
      <c r="EC634" s="36"/>
      <c r="ED634" s="36"/>
      <c r="EE634" s="36"/>
      <c r="EF634" s="36"/>
      <c r="EG634" s="36"/>
      <c r="EH634" s="36"/>
      <c r="EI634" s="36"/>
      <c r="EJ634" s="36"/>
      <c r="EK634" s="36"/>
      <c r="EL634" s="36"/>
      <c r="EM634" s="36"/>
      <c r="EN634" s="36"/>
    </row>
    <row r="635" spans="1:144">
      <c r="A635" s="36"/>
      <c r="B635" s="36"/>
      <c r="C635" s="144"/>
      <c r="D635" s="144"/>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c r="AA635" s="135"/>
      <c r="AB635" s="135"/>
      <c r="AC635" s="135"/>
      <c r="AD635" s="135"/>
      <c r="AE635" s="135"/>
      <c r="AF635" s="135"/>
      <c r="AG635" s="135"/>
      <c r="AH635" s="135"/>
      <c r="AI635" s="135"/>
      <c r="AJ635" s="135"/>
      <c r="AK635" s="135"/>
      <c r="AL635" s="135"/>
      <c r="AM635" s="135"/>
      <c r="AN635" s="135"/>
      <c r="AO635" s="135"/>
      <c r="AP635" s="135"/>
      <c r="AQ635" s="135"/>
      <c r="AR635" s="135"/>
      <c r="AS635" s="135"/>
      <c r="AT635" s="135"/>
      <c r="AU635" s="135"/>
      <c r="AV635" s="135"/>
      <c r="AW635" s="135"/>
      <c r="AX635" s="135"/>
      <c r="AY635" s="135"/>
      <c r="AZ635" s="135"/>
      <c r="BA635" s="135"/>
      <c r="BB635" s="135"/>
      <c r="BC635" s="135"/>
      <c r="BD635" s="135"/>
      <c r="BE635" s="135"/>
      <c r="BF635" s="135"/>
      <c r="BG635" s="135"/>
      <c r="BH635" s="135"/>
      <c r="BI635" s="135"/>
      <c r="BJ635" s="135"/>
      <c r="BK635" s="135"/>
      <c r="BL635" s="135"/>
      <c r="BM635" s="135"/>
      <c r="BN635" s="135"/>
      <c r="BO635" s="135"/>
      <c r="BP635" s="135"/>
      <c r="BQ635" s="135"/>
      <c r="BR635" s="135"/>
      <c r="BS635" s="135"/>
      <c r="BT635" s="135"/>
      <c r="BU635" s="135"/>
      <c r="BV635" s="135"/>
      <c r="BW635" s="135"/>
      <c r="BX635" s="135"/>
      <c r="BY635" s="135"/>
      <c r="BZ635" s="135"/>
      <c r="CA635" s="135"/>
      <c r="CB635" s="135"/>
      <c r="CC635" s="135"/>
      <c r="CD635" s="135"/>
      <c r="CE635" s="135"/>
      <c r="CF635" s="135"/>
      <c r="CG635" s="135"/>
      <c r="CH635" s="135"/>
      <c r="CI635" s="135"/>
      <c r="CJ635" s="135"/>
      <c r="CK635" s="135"/>
      <c r="CL635" s="135"/>
      <c r="CM635" s="135"/>
      <c r="CN635" s="135"/>
      <c r="CO635" s="135"/>
      <c r="CP635" s="135"/>
      <c r="CQ635" s="135"/>
      <c r="CR635" s="135"/>
      <c r="CU635" s="36"/>
      <c r="CV635" s="36"/>
      <c r="CW635" s="36"/>
      <c r="CX635" s="36"/>
      <c r="CY635" s="36"/>
      <c r="CZ635" s="36"/>
      <c r="DA635" s="36"/>
      <c r="DB635" s="36"/>
      <c r="DC635" s="36"/>
      <c r="DD635" s="36"/>
      <c r="DE635" s="36"/>
      <c r="DF635" s="36"/>
      <c r="DG635" s="36"/>
      <c r="DH635" s="36"/>
      <c r="DI635" s="36"/>
      <c r="DJ635" s="36"/>
      <c r="DK635" s="36"/>
      <c r="DL635" s="36"/>
      <c r="DM635" s="36"/>
      <c r="DN635" s="36"/>
      <c r="DO635" s="36"/>
      <c r="DP635" s="36"/>
      <c r="DQ635" s="36"/>
      <c r="DR635" s="36"/>
      <c r="DS635" s="36"/>
      <c r="DT635" s="36"/>
      <c r="DU635" s="36"/>
      <c r="DV635" s="36"/>
      <c r="DW635" s="36"/>
      <c r="DX635" s="36"/>
      <c r="DY635" s="36"/>
      <c r="DZ635" s="36"/>
      <c r="EA635" s="36"/>
      <c r="EB635" s="36"/>
      <c r="EC635" s="36"/>
      <c r="ED635" s="36"/>
      <c r="EE635" s="36"/>
      <c r="EF635" s="36"/>
      <c r="EG635" s="36"/>
      <c r="EH635" s="36"/>
      <c r="EI635" s="36"/>
      <c r="EJ635" s="36"/>
      <c r="EK635" s="36"/>
      <c r="EL635" s="36"/>
      <c r="EM635" s="36"/>
      <c r="EN635" s="36"/>
    </row>
    <row r="636" spans="1:144">
      <c r="A636" s="36"/>
      <c r="B636" s="36"/>
      <c r="C636" s="144"/>
      <c r="D636" s="144"/>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c r="AA636" s="135"/>
      <c r="AB636" s="135"/>
      <c r="AC636" s="135"/>
      <c r="AD636" s="135"/>
      <c r="AE636" s="135"/>
      <c r="AF636" s="135"/>
      <c r="AG636" s="135"/>
      <c r="AH636" s="135"/>
      <c r="AI636" s="135"/>
      <c r="AJ636" s="135"/>
      <c r="AK636" s="135"/>
      <c r="AL636" s="135"/>
      <c r="AM636" s="135"/>
      <c r="AN636" s="135"/>
      <c r="AO636" s="135"/>
      <c r="AP636" s="135"/>
      <c r="AQ636" s="135"/>
      <c r="AR636" s="135"/>
      <c r="AS636" s="135"/>
      <c r="AT636" s="135"/>
      <c r="AU636" s="135"/>
      <c r="AV636" s="135"/>
      <c r="AW636" s="135"/>
      <c r="AX636" s="135"/>
      <c r="AY636" s="135"/>
      <c r="AZ636" s="135"/>
      <c r="BA636" s="135"/>
      <c r="BB636" s="135"/>
      <c r="BC636" s="135"/>
      <c r="BD636" s="135"/>
      <c r="BE636" s="135"/>
      <c r="BF636" s="135"/>
      <c r="BG636" s="135"/>
      <c r="BH636" s="135"/>
      <c r="BI636" s="135"/>
      <c r="BJ636" s="135"/>
      <c r="BK636" s="135"/>
      <c r="BL636" s="135"/>
      <c r="BM636" s="135"/>
      <c r="BN636" s="135"/>
      <c r="BO636" s="135"/>
      <c r="BP636" s="135"/>
      <c r="BQ636" s="135"/>
      <c r="BR636" s="135"/>
      <c r="BS636" s="135"/>
      <c r="BT636" s="135"/>
      <c r="BU636" s="135"/>
      <c r="BV636" s="135"/>
      <c r="BW636" s="135"/>
      <c r="BX636" s="135"/>
      <c r="BY636" s="135"/>
      <c r="BZ636" s="135"/>
      <c r="CA636" s="135"/>
      <c r="CB636" s="135"/>
      <c r="CC636" s="135"/>
      <c r="CD636" s="135"/>
      <c r="CE636" s="135"/>
      <c r="CF636" s="135"/>
      <c r="CG636" s="135"/>
      <c r="CH636" s="135"/>
      <c r="CI636" s="135"/>
      <c r="CJ636" s="135"/>
      <c r="CK636" s="135"/>
      <c r="CL636" s="135"/>
      <c r="CM636" s="135"/>
      <c r="CN636" s="135"/>
      <c r="CO636" s="135"/>
      <c r="CP636" s="135"/>
      <c r="CQ636" s="135"/>
      <c r="CR636" s="135"/>
      <c r="CU636" s="36"/>
      <c r="CV636" s="36"/>
      <c r="CW636" s="36"/>
      <c r="CX636" s="36"/>
      <c r="CY636" s="36"/>
      <c r="CZ636" s="36"/>
      <c r="DA636" s="36"/>
      <c r="DB636" s="36"/>
      <c r="DC636" s="36"/>
      <c r="DD636" s="36"/>
      <c r="DE636" s="36"/>
      <c r="DF636" s="36"/>
      <c r="DG636" s="36"/>
      <c r="DH636" s="36"/>
      <c r="DI636" s="36"/>
      <c r="DJ636" s="36"/>
      <c r="DK636" s="36"/>
      <c r="DL636" s="36"/>
      <c r="DM636" s="36"/>
      <c r="DN636" s="36"/>
      <c r="DO636" s="36"/>
      <c r="DP636" s="36"/>
      <c r="DQ636" s="36"/>
      <c r="DR636" s="36"/>
      <c r="DS636" s="36"/>
      <c r="DT636" s="36"/>
      <c r="DU636" s="36"/>
      <c r="DV636" s="36"/>
      <c r="DW636" s="36"/>
      <c r="DX636" s="36"/>
      <c r="DY636" s="36"/>
      <c r="DZ636" s="36"/>
      <c r="EA636" s="36"/>
      <c r="EB636" s="36"/>
      <c r="EC636" s="36"/>
      <c r="ED636" s="36"/>
      <c r="EE636" s="36"/>
      <c r="EF636" s="36"/>
      <c r="EG636" s="36"/>
      <c r="EH636" s="36"/>
      <c r="EI636" s="36"/>
      <c r="EJ636" s="36"/>
      <c r="EK636" s="36"/>
      <c r="EL636" s="36"/>
      <c r="EM636" s="36"/>
      <c r="EN636" s="36"/>
    </row>
    <row r="637" spans="1:144">
      <c r="A637" s="36"/>
      <c r="B637" s="36"/>
      <c r="C637" s="144"/>
      <c r="D637" s="144"/>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c r="AA637" s="135"/>
      <c r="AB637" s="135"/>
      <c r="AC637" s="135"/>
      <c r="AD637" s="135"/>
      <c r="AE637" s="135"/>
      <c r="AF637" s="135"/>
      <c r="AG637" s="135"/>
      <c r="AH637" s="135"/>
      <c r="AI637" s="135"/>
      <c r="AJ637" s="135"/>
      <c r="AK637" s="135"/>
      <c r="AL637" s="135"/>
      <c r="AM637" s="135"/>
      <c r="AN637" s="135"/>
      <c r="AO637" s="135"/>
      <c r="AP637" s="135"/>
      <c r="AQ637" s="135"/>
      <c r="AR637" s="135"/>
      <c r="AS637" s="135"/>
      <c r="AT637" s="135"/>
      <c r="AU637" s="135"/>
      <c r="AV637" s="135"/>
      <c r="AW637" s="135"/>
      <c r="AX637" s="135"/>
      <c r="AY637" s="135"/>
      <c r="AZ637" s="135"/>
      <c r="BA637" s="135"/>
      <c r="BB637" s="135"/>
      <c r="BC637" s="135"/>
      <c r="BD637" s="135"/>
      <c r="BE637" s="135"/>
      <c r="BF637" s="135"/>
      <c r="BG637" s="135"/>
      <c r="BH637" s="135"/>
      <c r="BI637" s="135"/>
      <c r="BJ637" s="135"/>
      <c r="BK637" s="135"/>
      <c r="BL637" s="135"/>
      <c r="BM637" s="135"/>
      <c r="BN637" s="135"/>
      <c r="BO637" s="135"/>
      <c r="BP637" s="135"/>
      <c r="BQ637" s="135"/>
      <c r="BR637" s="135"/>
      <c r="BS637" s="135"/>
      <c r="BT637" s="135"/>
      <c r="BU637" s="135"/>
      <c r="BV637" s="135"/>
      <c r="BW637" s="135"/>
      <c r="BX637" s="135"/>
      <c r="BY637" s="135"/>
      <c r="BZ637" s="135"/>
      <c r="CA637" s="135"/>
      <c r="CB637" s="135"/>
      <c r="CC637" s="135"/>
      <c r="CD637" s="135"/>
      <c r="CE637" s="135"/>
      <c r="CF637" s="135"/>
      <c r="CG637" s="135"/>
      <c r="CH637" s="135"/>
      <c r="CI637" s="135"/>
      <c r="CJ637" s="135"/>
      <c r="CK637" s="135"/>
      <c r="CL637" s="135"/>
      <c r="CM637" s="135"/>
      <c r="CN637" s="135"/>
      <c r="CO637" s="135"/>
      <c r="CP637" s="135"/>
      <c r="CQ637" s="135"/>
      <c r="CR637" s="135"/>
      <c r="CU637" s="36"/>
      <c r="CV637" s="36"/>
      <c r="CW637" s="36"/>
      <c r="CX637" s="36"/>
      <c r="CY637" s="36"/>
      <c r="CZ637" s="36"/>
      <c r="DA637" s="36"/>
      <c r="DB637" s="36"/>
      <c r="DC637" s="36"/>
      <c r="DD637" s="36"/>
      <c r="DE637" s="36"/>
      <c r="DF637" s="36"/>
      <c r="DG637" s="36"/>
      <c r="DH637" s="36"/>
      <c r="DI637" s="36"/>
      <c r="DJ637" s="36"/>
      <c r="DK637" s="36"/>
      <c r="DL637" s="36"/>
      <c r="DM637" s="36"/>
      <c r="DN637" s="36"/>
      <c r="DO637" s="36"/>
      <c r="DP637" s="36"/>
      <c r="DQ637" s="36"/>
      <c r="DR637" s="36"/>
      <c r="DS637" s="36"/>
      <c r="DT637" s="36"/>
      <c r="DU637" s="36"/>
      <c r="DV637" s="36"/>
      <c r="DW637" s="36"/>
      <c r="DX637" s="36"/>
      <c r="DY637" s="36"/>
      <c r="DZ637" s="36"/>
      <c r="EA637" s="36"/>
      <c r="EB637" s="36"/>
      <c r="EC637" s="36"/>
      <c r="ED637" s="36"/>
      <c r="EE637" s="36"/>
      <c r="EF637" s="36"/>
      <c r="EG637" s="36"/>
      <c r="EH637" s="36"/>
      <c r="EI637" s="36"/>
      <c r="EJ637" s="36"/>
      <c r="EK637" s="36"/>
      <c r="EL637" s="36"/>
      <c r="EM637" s="36"/>
      <c r="EN637" s="36"/>
    </row>
    <row r="638" spans="1:144">
      <c r="A638" s="36"/>
      <c r="B638" s="36"/>
      <c r="C638" s="144"/>
      <c r="D638" s="144"/>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c r="AA638" s="135"/>
      <c r="AB638" s="135"/>
      <c r="AC638" s="135"/>
      <c r="AD638" s="135"/>
      <c r="AE638" s="135"/>
      <c r="AF638" s="135"/>
      <c r="AG638" s="135"/>
      <c r="AH638" s="135"/>
      <c r="AI638" s="135"/>
      <c r="AJ638" s="135"/>
      <c r="AK638" s="135"/>
      <c r="AL638" s="135"/>
      <c r="AM638" s="135"/>
      <c r="AN638" s="135"/>
      <c r="AO638" s="135"/>
      <c r="AP638" s="135"/>
      <c r="AQ638" s="135"/>
      <c r="AR638" s="135"/>
      <c r="AS638" s="135"/>
      <c r="AT638" s="135"/>
      <c r="AU638" s="135"/>
      <c r="AV638" s="135"/>
      <c r="AW638" s="135"/>
      <c r="AX638" s="135"/>
      <c r="AY638" s="135"/>
      <c r="AZ638" s="135"/>
      <c r="BA638" s="135"/>
      <c r="BB638" s="135"/>
      <c r="BC638" s="135"/>
      <c r="BD638" s="135"/>
      <c r="BE638" s="135"/>
      <c r="BF638" s="135"/>
      <c r="BG638" s="135"/>
      <c r="BH638" s="135"/>
      <c r="BI638" s="135"/>
      <c r="BJ638" s="135"/>
      <c r="BK638" s="135"/>
      <c r="BL638" s="135"/>
      <c r="BM638" s="135"/>
      <c r="BN638" s="135"/>
      <c r="BO638" s="135"/>
      <c r="BP638" s="135"/>
      <c r="BQ638" s="135"/>
      <c r="BR638" s="135"/>
      <c r="BS638" s="135"/>
      <c r="BT638" s="135"/>
      <c r="BU638" s="135"/>
      <c r="BV638" s="135"/>
      <c r="BW638" s="135"/>
      <c r="BX638" s="135"/>
      <c r="BY638" s="135"/>
      <c r="BZ638" s="135"/>
      <c r="CA638" s="135"/>
      <c r="CB638" s="135"/>
      <c r="CC638" s="135"/>
      <c r="CD638" s="135"/>
      <c r="CE638" s="135"/>
      <c r="CF638" s="135"/>
      <c r="CG638" s="135"/>
      <c r="CH638" s="135"/>
      <c r="CI638" s="135"/>
      <c r="CJ638" s="135"/>
      <c r="CK638" s="135"/>
      <c r="CL638" s="135"/>
      <c r="CM638" s="135"/>
      <c r="CN638" s="135"/>
      <c r="CO638" s="135"/>
      <c r="CP638" s="135"/>
      <c r="CQ638" s="135"/>
      <c r="CR638" s="135"/>
      <c r="CU638" s="36"/>
      <c r="CV638" s="36"/>
      <c r="CW638" s="36"/>
      <c r="CX638" s="36"/>
      <c r="CY638" s="36"/>
      <c r="CZ638" s="36"/>
      <c r="DA638" s="36"/>
      <c r="DB638" s="36"/>
      <c r="DC638" s="36"/>
      <c r="DD638" s="36"/>
      <c r="DE638" s="36"/>
      <c r="DF638" s="36"/>
      <c r="DG638" s="36"/>
      <c r="DH638" s="36"/>
      <c r="DI638" s="36"/>
      <c r="DJ638" s="36"/>
      <c r="DK638" s="36"/>
      <c r="DL638" s="36"/>
      <c r="DM638" s="36"/>
      <c r="DN638" s="36"/>
      <c r="DO638" s="36"/>
      <c r="DP638" s="36"/>
      <c r="DQ638" s="36"/>
      <c r="DR638" s="36"/>
      <c r="DS638" s="36"/>
      <c r="DT638" s="36"/>
      <c r="DU638" s="36"/>
      <c r="DV638" s="36"/>
      <c r="DW638" s="36"/>
      <c r="DX638" s="36"/>
      <c r="DY638" s="36"/>
      <c r="DZ638" s="36"/>
      <c r="EA638" s="36"/>
      <c r="EB638" s="36"/>
      <c r="EC638" s="36"/>
      <c r="ED638" s="36"/>
      <c r="EE638" s="36"/>
      <c r="EF638" s="36"/>
      <c r="EG638" s="36"/>
      <c r="EH638" s="36"/>
      <c r="EI638" s="36"/>
      <c r="EJ638" s="36"/>
      <c r="EK638" s="36"/>
      <c r="EL638" s="36"/>
      <c r="EM638" s="36"/>
      <c r="EN638" s="36"/>
    </row>
    <row r="639" spans="1:144">
      <c r="A639" s="36"/>
      <c r="B639" s="36"/>
      <c r="C639" s="144"/>
      <c r="D639" s="144"/>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c r="AA639" s="135"/>
      <c r="AB639" s="135"/>
      <c r="AC639" s="135"/>
      <c r="AD639" s="135"/>
      <c r="AE639" s="135"/>
      <c r="AF639" s="135"/>
      <c r="AG639" s="135"/>
      <c r="AH639" s="135"/>
      <c r="AI639" s="135"/>
      <c r="AJ639" s="135"/>
      <c r="AK639" s="135"/>
      <c r="AL639" s="135"/>
      <c r="AM639" s="135"/>
      <c r="AN639" s="135"/>
      <c r="AO639" s="135"/>
      <c r="AP639" s="135"/>
      <c r="AQ639" s="135"/>
      <c r="AR639" s="135"/>
      <c r="AS639" s="135"/>
      <c r="AT639" s="135"/>
      <c r="AU639" s="135"/>
      <c r="AV639" s="135"/>
      <c r="AW639" s="135"/>
      <c r="AX639" s="135"/>
      <c r="AY639" s="135"/>
      <c r="AZ639" s="135"/>
      <c r="BA639" s="135"/>
      <c r="BB639" s="135"/>
      <c r="BC639" s="135"/>
      <c r="BD639" s="135"/>
      <c r="BE639" s="135"/>
      <c r="BF639" s="135"/>
      <c r="BG639" s="135"/>
      <c r="BH639" s="135"/>
      <c r="BI639" s="135"/>
      <c r="BJ639" s="135"/>
      <c r="BK639" s="135"/>
      <c r="BL639" s="135"/>
      <c r="BM639" s="135"/>
      <c r="BN639" s="135"/>
      <c r="BO639" s="135"/>
      <c r="BP639" s="135"/>
      <c r="BQ639" s="135"/>
      <c r="BR639" s="135"/>
      <c r="BS639" s="135"/>
      <c r="BT639" s="135"/>
      <c r="BU639" s="135"/>
      <c r="BV639" s="135"/>
      <c r="BW639" s="135"/>
      <c r="BX639" s="135"/>
      <c r="BY639" s="135"/>
      <c r="BZ639" s="135"/>
      <c r="CA639" s="135"/>
      <c r="CB639" s="135"/>
      <c r="CC639" s="135"/>
      <c r="CD639" s="135"/>
      <c r="CE639" s="135"/>
      <c r="CF639" s="135"/>
      <c r="CG639" s="135"/>
      <c r="CH639" s="135"/>
      <c r="CI639" s="135"/>
      <c r="CJ639" s="135"/>
      <c r="CK639" s="135"/>
      <c r="CL639" s="135"/>
      <c r="CM639" s="135"/>
      <c r="CN639" s="135"/>
      <c r="CO639" s="135"/>
      <c r="CP639" s="135"/>
      <c r="CQ639" s="135"/>
      <c r="CR639" s="135"/>
      <c r="CU639" s="36"/>
      <c r="CV639" s="36"/>
      <c r="CW639" s="36"/>
      <c r="CX639" s="36"/>
      <c r="CY639" s="36"/>
      <c r="CZ639" s="36"/>
      <c r="DA639" s="36"/>
      <c r="DB639" s="36"/>
      <c r="DC639" s="36"/>
      <c r="DD639" s="36"/>
      <c r="DE639" s="36"/>
      <c r="DF639" s="36"/>
      <c r="DG639" s="36"/>
      <c r="DH639" s="36"/>
      <c r="DI639" s="36"/>
      <c r="DJ639" s="36"/>
      <c r="DK639" s="36"/>
      <c r="DL639" s="36"/>
      <c r="DM639" s="36"/>
      <c r="DN639" s="36"/>
      <c r="DO639" s="36"/>
      <c r="DP639" s="36"/>
      <c r="DQ639" s="36"/>
      <c r="DR639" s="36"/>
      <c r="DS639" s="36"/>
      <c r="DT639" s="36"/>
      <c r="DU639" s="36"/>
      <c r="DV639" s="36"/>
      <c r="DW639" s="36"/>
      <c r="DX639" s="36"/>
      <c r="DY639" s="36"/>
      <c r="DZ639" s="36"/>
      <c r="EA639" s="36"/>
      <c r="EB639" s="36"/>
      <c r="EC639" s="36"/>
      <c r="ED639" s="36"/>
      <c r="EE639" s="36"/>
      <c r="EF639" s="36"/>
      <c r="EG639" s="36"/>
      <c r="EH639" s="36"/>
      <c r="EI639" s="36"/>
      <c r="EJ639" s="36"/>
      <c r="EK639" s="36"/>
      <c r="EL639" s="36"/>
      <c r="EM639" s="36"/>
      <c r="EN639" s="36"/>
    </row>
    <row r="640" spans="1:144">
      <c r="A640" s="36"/>
      <c r="B640" s="36"/>
      <c r="C640" s="144"/>
      <c r="D640" s="144"/>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c r="AA640" s="135"/>
      <c r="AB640" s="135"/>
      <c r="AC640" s="135"/>
      <c r="AD640" s="135"/>
      <c r="AE640" s="135"/>
      <c r="AF640" s="135"/>
      <c r="AG640" s="135"/>
      <c r="AH640" s="135"/>
      <c r="AI640" s="135"/>
      <c r="AJ640" s="135"/>
      <c r="AK640" s="135"/>
      <c r="AL640" s="135"/>
      <c r="AM640" s="135"/>
      <c r="AN640" s="135"/>
      <c r="AO640" s="135"/>
      <c r="AP640" s="135"/>
      <c r="AQ640" s="135"/>
      <c r="AR640" s="135"/>
      <c r="AS640" s="135"/>
      <c r="AT640" s="135"/>
      <c r="AU640" s="135"/>
      <c r="AV640" s="135"/>
      <c r="AW640" s="135"/>
      <c r="AX640" s="135"/>
      <c r="AY640" s="135"/>
      <c r="AZ640" s="135"/>
      <c r="BA640" s="135"/>
      <c r="BB640" s="135"/>
      <c r="BC640" s="135"/>
      <c r="BD640" s="135"/>
      <c r="BE640" s="135"/>
      <c r="BF640" s="135"/>
      <c r="BG640" s="135"/>
      <c r="BH640" s="135"/>
      <c r="BI640" s="135"/>
      <c r="BJ640" s="135"/>
      <c r="BK640" s="135"/>
      <c r="BL640" s="135"/>
      <c r="BM640" s="135"/>
      <c r="BN640" s="135"/>
      <c r="BO640" s="135"/>
      <c r="BP640" s="135"/>
      <c r="BQ640" s="135"/>
      <c r="BR640" s="135"/>
      <c r="BS640" s="135"/>
      <c r="BT640" s="135"/>
      <c r="BU640" s="135"/>
      <c r="BV640" s="135"/>
      <c r="BW640" s="135"/>
      <c r="BX640" s="135"/>
      <c r="BY640" s="135"/>
      <c r="BZ640" s="135"/>
      <c r="CA640" s="135"/>
      <c r="CB640" s="135"/>
      <c r="CC640" s="135"/>
      <c r="CD640" s="135"/>
      <c r="CE640" s="135"/>
      <c r="CF640" s="135"/>
      <c r="CG640" s="135"/>
      <c r="CH640" s="135"/>
      <c r="CI640" s="135"/>
      <c r="CJ640" s="135"/>
      <c r="CK640" s="135"/>
      <c r="CL640" s="135"/>
      <c r="CM640" s="135"/>
      <c r="CN640" s="135"/>
      <c r="CO640" s="135"/>
      <c r="CP640" s="135"/>
      <c r="CQ640" s="135"/>
      <c r="CR640" s="135"/>
      <c r="CU640" s="36"/>
      <c r="CV640" s="36"/>
      <c r="CW640" s="36"/>
      <c r="CX640" s="36"/>
      <c r="CY640" s="36"/>
      <c r="CZ640" s="36"/>
      <c r="DA640" s="36"/>
      <c r="DB640" s="36"/>
      <c r="DC640" s="36"/>
      <c r="DD640" s="36"/>
      <c r="DE640" s="36"/>
      <c r="DF640" s="36"/>
      <c r="DG640" s="36"/>
      <c r="DH640" s="36"/>
      <c r="DI640" s="36"/>
      <c r="DJ640" s="36"/>
      <c r="DK640" s="36"/>
      <c r="DL640" s="36"/>
      <c r="DM640" s="36"/>
      <c r="DN640" s="36"/>
      <c r="DO640" s="36"/>
      <c r="DP640" s="36"/>
      <c r="DQ640" s="36"/>
      <c r="DR640" s="36"/>
      <c r="DS640" s="36"/>
      <c r="DT640" s="36"/>
      <c r="DU640" s="36"/>
      <c r="DV640" s="36"/>
      <c r="DW640" s="36"/>
      <c r="DX640" s="36"/>
      <c r="DY640" s="36"/>
      <c r="DZ640" s="36"/>
      <c r="EA640" s="36"/>
      <c r="EB640" s="36"/>
      <c r="EC640" s="36"/>
      <c r="ED640" s="36"/>
      <c r="EE640" s="36"/>
      <c r="EF640" s="36"/>
      <c r="EG640" s="36"/>
      <c r="EH640" s="36"/>
      <c r="EI640" s="36"/>
      <c r="EJ640" s="36"/>
      <c r="EK640" s="36"/>
      <c r="EL640" s="36"/>
      <c r="EM640" s="36"/>
      <c r="EN640" s="36"/>
    </row>
    <row r="641" spans="1:144">
      <c r="A641" s="36"/>
      <c r="B641" s="36"/>
      <c r="C641" s="144"/>
      <c r="D641" s="144"/>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c r="AA641" s="135"/>
      <c r="AB641" s="135"/>
      <c r="AC641" s="135"/>
      <c r="AD641" s="135"/>
      <c r="AE641" s="135"/>
      <c r="AF641" s="135"/>
      <c r="AG641" s="135"/>
      <c r="AH641" s="135"/>
      <c r="AI641" s="135"/>
      <c r="AJ641" s="135"/>
      <c r="AK641" s="135"/>
      <c r="AL641" s="135"/>
      <c r="AM641" s="135"/>
      <c r="AN641" s="135"/>
      <c r="AO641" s="135"/>
      <c r="AP641" s="135"/>
      <c r="AQ641" s="135"/>
      <c r="AR641" s="135"/>
      <c r="AS641" s="135"/>
      <c r="AT641" s="135"/>
      <c r="AU641" s="135"/>
      <c r="AV641" s="135"/>
      <c r="AW641" s="135"/>
      <c r="AX641" s="135"/>
      <c r="AY641" s="135"/>
      <c r="AZ641" s="135"/>
      <c r="BA641" s="135"/>
      <c r="BB641" s="135"/>
      <c r="BC641" s="135"/>
      <c r="BD641" s="135"/>
      <c r="BE641" s="135"/>
      <c r="BF641" s="135"/>
      <c r="BG641" s="135"/>
      <c r="BH641" s="135"/>
      <c r="BI641" s="135"/>
      <c r="BJ641" s="135"/>
      <c r="BK641" s="135"/>
      <c r="BL641" s="135"/>
      <c r="BM641" s="135"/>
      <c r="BN641" s="135"/>
      <c r="BO641" s="135"/>
      <c r="BP641" s="135"/>
      <c r="BQ641" s="135"/>
      <c r="BR641" s="135"/>
      <c r="BS641" s="135"/>
      <c r="BT641" s="135"/>
      <c r="BU641" s="135"/>
      <c r="BV641" s="135"/>
      <c r="BW641" s="135"/>
      <c r="BX641" s="135"/>
      <c r="BY641" s="135"/>
      <c r="BZ641" s="135"/>
      <c r="CA641" s="135"/>
      <c r="CB641" s="135"/>
      <c r="CC641" s="135"/>
      <c r="CD641" s="135"/>
      <c r="CE641" s="135"/>
      <c r="CF641" s="135"/>
      <c r="CG641" s="135"/>
      <c r="CH641" s="135"/>
      <c r="CI641" s="135"/>
      <c r="CJ641" s="135"/>
      <c r="CK641" s="135"/>
      <c r="CL641" s="135"/>
      <c r="CM641" s="135"/>
      <c r="CN641" s="135"/>
      <c r="CO641" s="135"/>
      <c r="CP641" s="135"/>
      <c r="CQ641" s="135"/>
      <c r="CR641" s="135"/>
      <c r="CU641" s="36"/>
      <c r="CV641" s="36"/>
      <c r="CW641" s="36"/>
      <c r="CX641" s="36"/>
      <c r="CY641" s="36"/>
      <c r="CZ641" s="36"/>
      <c r="DA641" s="36"/>
      <c r="DB641" s="36"/>
      <c r="DC641" s="36"/>
      <c r="DD641" s="36"/>
      <c r="DE641" s="36"/>
      <c r="DF641" s="36"/>
      <c r="DG641" s="36"/>
      <c r="DH641" s="36"/>
      <c r="DI641" s="36"/>
      <c r="DJ641" s="36"/>
      <c r="DK641" s="36"/>
      <c r="DL641" s="36"/>
      <c r="DM641" s="36"/>
      <c r="DN641" s="36"/>
      <c r="DO641" s="36"/>
      <c r="DP641" s="36"/>
      <c r="DQ641" s="36"/>
      <c r="DR641" s="36"/>
      <c r="DS641" s="36"/>
      <c r="DT641" s="36"/>
      <c r="DU641" s="36"/>
      <c r="DV641" s="36"/>
      <c r="DW641" s="36"/>
      <c r="DX641" s="36"/>
      <c r="DY641" s="36"/>
      <c r="DZ641" s="36"/>
      <c r="EA641" s="36"/>
      <c r="EB641" s="36"/>
      <c r="EC641" s="36"/>
      <c r="ED641" s="36"/>
      <c r="EE641" s="36"/>
      <c r="EF641" s="36"/>
      <c r="EG641" s="36"/>
      <c r="EH641" s="36"/>
      <c r="EI641" s="36"/>
      <c r="EJ641" s="36"/>
      <c r="EK641" s="36"/>
      <c r="EL641" s="36"/>
      <c r="EM641" s="36"/>
      <c r="EN641" s="36"/>
    </row>
    <row r="642" spans="1:144">
      <c r="A642" s="36"/>
      <c r="B642" s="36"/>
      <c r="C642" s="144"/>
      <c r="D642" s="144"/>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c r="AA642" s="135"/>
      <c r="AB642" s="135"/>
      <c r="AC642" s="135"/>
      <c r="AD642" s="135"/>
      <c r="AE642" s="135"/>
      <c r="AF642" s="135"/>
      <c r="AG642" s="135"/>
      <c r="AH642" s="135"/>
      <c r="AI642" s="135"/>
      <c r="AJ642" s="135"/>
      <c r="AK642" s="135"/>
      <c r="AL642" s="135"/>
      <c r="AM642" s="135"/>
      <c r="AN642" s="135"/>
      <c r="AO642" s="135"/>
      <c r="AP642" s="135"/>
      <c r="AQ642" s="135"/>
      <c r="AR642" s="135"/>
      <c r="AS642" s="135"/>
      <c r="AT642" s="135"/>
      <c r="AU642" s="135"/>
      <c r="AV642" s="135"/>
      <c r="AW642" s="135"/>
      <c r="AX642" s="135"/>
      <c r="AY642" s="135"/>
      <c r="AZ642" s="135"/>
      <c r="BA642" s="135"/>
      <c r="BB642" s="135"/>
      <c r="BC642" s="135"/>
      <c r="BD642" s="135"/>
      <c r="BE642" s="135"/>
      <c r="BF642" s="135"/>
      <c r="BG642" s="135"/>
      <c r="BH642" s="135"/>
      <c r="BI642" s="135"/>
      <c r="BJ642" s="135"/>
      <c r="BK642" s="135"/>
      <c r="BL642" s="135"/>
      <c r="BM642" s="135"/>
      <c r="BN642" s="135"/>
      <c r="BO642" s="135"/>
      <c r="BP642" s="135"/>
      <c r="BQ642" s="135"/>
      <c r="BR642" s="135"/>
      <c r="BS642" s="135"/>
      <c r="BT642" s="135"/>
      <c r="BU642" s="135"/>
      <c r="BV642" s="135"/>
      <c r="BW642" s="135"/>
      <c r="BX642" s="135"/>
      <c r="BY642" s="135"/>
      <c r="BZ642" s="135"/>
      <c r="CA642" s="135"/>
      <c r="CB642" s="135"/>
      <c r="CC642" s="135"/>
      <c r="CD642" s="135"/>
      <c r="CE642" s="135"/>
      <c r="CF642" s="135"/>
      <c r="CG642" s="135"/>
      <c r="CH642" s="135"/>
      <c r="CI642" s="135"/>
      <c r="CJ642" s="135"/>
      <c r="CK642" s="135"/>
      <c r="CL642" s="135"/>
      <c r="CM642" s="135"/>
      <c r="CN642" s="135"/>
      <c r="CO642" s="135"/>
      <c r="CP642" s="135"/>
      <c r="CQ642" s="135"/>
      <c r="CR642" s="135"/>
      <c r="CU642" s="36"/>
      <c r="CV642" s="36"/>
      <c r="CW642" s="36"/>
      <c r="CX642" s="36"/>
      <c r="CY642" s="36"/>
      <c r="CZ642" s="36"/>
      <c r="DA642" s="36"/>
      <c r="DB642" s="36"/>
      <c r="DC642" s="36"/>
      <c r="DD642" s="36"/>
      <c r="DE642" s="36"/>
      <c r="DF642" s="36"/>
      <c r="DG642" s="36"/>
      <c r="DH642" s="36"/>
      <c r="DI642" s="36"/>
      <c r="DJ642" s="36"/>
      <c r="DK642" s="36"/>
      <c r="DL642" s="36"/>
      <c r="DM642" s="36"/>
      <c r="DN642" s="36"/>
      <c r="DO642" s="36"/>
      <c r="DP642" s="36"/>
      <c r="DQ642" s="36"/>
      <c r="DR642" s="36"/>
      <c r="DS642" s="36"/>
      <c r="DT642" s="36"/>
      <c r="DU642" s="36"/>
      <c r="DV642" s="36"/>
      <c r="DW642" s="36"/>
      <c r="DX642" s="36"/>
      <c r="DY642" s="36"/>
      <c r="DZ642" s="36"/>
      <c r="EA642" s="36"/>
      <c r="EB642" s="36"/>
      <c r="EC642" s="36"/>
      <c r="ED642" s="36"/>
      <c r="EE642" s="36"/>
      <c r="EF642" s="36"/>
      <c r="EG642" s="36"/>
      <c r="EH642" s="36"/>
      <c r="EI642" s="36"/>
      <c r="EJ642" s="36"/>
      <c r="EK642" s="36"/>
      <c r="EL642" s="36"/>
      <c r="EM642" s="36"/>
      <c r="EN642" s="36"/>
    </row>
    <row r="643" spans="1:144">
      <c r="A643" s="36"/>
      <c r="B643" s="36"/>
      <c r="C643" s="144"/>
      <c r="D643" s="144"/>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c r="AA643" s="135"/>
      <c r="AB643" s="135"/>
      <c r="AC643" s="135"/>
      <c r="AD643" s="135"/>
      <c r="AE643" s="135"/>
      <c r="AF643" s="135"/>
      <c r="AG643" s="135"/>
      <c r="AH643" s="135"/>
      <c r="AI643" s="135"/>
      <c r="AJ643" s="135"/>
      <c r="AK643" s="135"/>
      <c r="AL643" s="135"/>
      <c r="AM643" s="135"/>
      <c r="AN643" s="135"/>
      <c r="AO643" s="135"/>
      <c r="AP643" s="135"/>
      <c r="AQ643" s="135"/>
      <c r="AR643" s="135"/>
      <c r="AS643" s="135"/>
      <c r="AT643" s="135"/>
      <c r="AU643" s="135"/>
      <c r="AV643" s="135"/>
      <c r="AW643" s="135"/>
      <c r="AX643" s="135"/>
      <c r="AY643" s="135"/>
      <c r="AZ643" s="135"/>
      <c r="BA643" s="135"/>
      <c r="BB643" s="135"/>
      <c r="BC643" s="135"/>
      <c r="BD643" s="135"/>
      <c r="BE643" s="135"/>
      <c r="BF643" s="135"/>
      <c r="BG643" s="135"/>
      <c r="BH643" s="135"/>
      <c r="BI643" s="135"/>
      <c r="BJ643" s="135"/>
      <c r="BK643" s="135"/>
      <c r="BL643" s="135"/>
      <c r="BM643" s="135"/>
      <c r="BN643" s="135"/>
      <c r="BO643" s="135"/>
      <c r="BP643" s="135"/>
      <c r="BQ643" s="135"/>
      <c r="BR643" s="135"/>
      <c r="BS643" s="135"/>
      <c r="BT643" s="135"/>
      <c r="BU643" s="135"/>
      <c r="BV643" s="135"/>
      <c r="BW643" s="135"/>
      <c r="BX643" s="135"/>
      <c r="BY643" s="135"/>
      <c r="BZ643" s="135"/>
      <c r="CA643" s="135"/>
      <c r="CB643" s="135"/>
      <c r="CC643" s="135"/>
      <c r="CD643" s="135"/>
      <c r="CE643" s="135"/>
      <c r="CF643" s="135"/>
      <c r="CG643" s="135"/>
      <c r="CH643" s="135"/>
      <c r="CI643" s="135"/>
      <c r="CJ643" s="135"/>
      <c r="CK643" s="135"/>
      <c r="CL643" s="135"/>
      <c r="CM643" s="135"/>
      <c r="CN643" s="135"/>
      <c r="CO643" s="135"/>
      <c r="CP643" s="135"/>
      <c r="CQ643" s="135"/>
      <c r="CR643" s="135"/>
      <c r="CU643" s="36"/>
      <c r="CV643" s="36"/>
      <c r="CW643" s="36"/>
      <c r="CX643" s="36"/>
      <c r="CY643" s="36"/>
      <c r="CZ643" s="36"/>
      <c r="DA643" s="36"/>
      <c r="DB643" s="36"/>
      <c r="DC643" s="36"/>
      <c r="DD643" s="36"/>
      <c r="DE643" s="36"/>
      <c r="DF643" s="36"/>
      <c r="DG643" s="36"/>
      <c r="DH643" s="36"/>
      <c r="DI643" s="36"/>
      <c r="DJ643" s="36"/>
      <c r="DK643" s="36"/>
      <c r="DL643" s="36"/>
      <c r="DM643" s="36"/>
      <c r="DN643" s="36"/>
      <c r="DO643" s="36"/>
      <c r="DP643" s="36"/>
      <c r="DQ643" s="36"/>
      <c r="DR643" s="36"/>
      <c r="DS643" s="36"/>
      <c r="DT643" s="36"/>
      <c r="DU643" s="36"/>
      <c r="DV643" s="36"/>
      <c r="DW643" s="36"/>
      <c r="DX643" s="36"/>
      <c r="DY643" s="36"/>
      <c r="DZ643" s="36"/>
      <c r="EA643" s="36"/>
      <c r="EB643" s="36"/>
      <c r="EC643" s="36"/>
      <c r="ED643" s="36"/>
      <c r="EE643" s="36"/>
      <c r="EF643" s="36"/>
      <c r="EG643" s="36"/>
      <c r="EH643" s="36"/>
      <c r="EI643" s="36"/>
      <c r="EJ643" s="36"/>
      <c r="EK643" s="36"/>
      <c r="EL643" s="36"/>
      <c r="EM643" s="36"/>
      <c r="EN643" s="36"/>
    </row>
    <row r="644" spans="1:144">
      <c r="A644" s="36"/>
      <c r="B644" s="36"/>
      <c r="C644" s="144"/>
      <c r="D644" s="144"/>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c r="AA644" s="135"/>
      <c r="AB644" s="135"/>
      <c r="AC644" s="135"/>
      <c r="AD644" s="135"/>
      <c r="AE644" s="135"/>
      <c r="AF644" s="135"/>
      <c r="AG644" s="135"/>
      <c r="AH644" s="135"/>
      <c r="AI644" s="135"/>
      <c r="AJ644" s="135"/>
      <c r="AK644" s="135"/>
      <c r="AL644" s="135"/>
      <c r="AM644" s="135"/>
      <c r="AN644" s="135"/>
      <c r="AO644" s="135"/>
      <c r="AP644" s="135"/>
      <c r="AQ644" s="135"/>
      <c r="AR644" s="135"/>
      <c r="AS644" s="135"/>
      <c r="AT644" s="135"/>
      <c r="AU644" s="135"/>
      <c r="AV644" s="135"/>
      <c r="AW644" s="135"/>
      <c r="AX644" s="135"/>
      <c r="AY644" s="135"/>
      <c r="AZ644" s="135"/>
      <c r="BA644" s="135"/>
      <c r="BB644" s="135"/>
      <c r="BC644" s="135"/>
      <c r="BD644" s="135"/>
      <c r="BE644" s="135"/>
      <c r="BF644" s="135"/>
      <c r="BG644" s="135"/>
      <c r="BH644" s="135"/>
      <c r="BI644" s="135"/>
      <c r="BJ644" s="135"/>
      <c r="BK644" s="135"/>
      <c r="BL644" s="135"/>
      <c r="BM644" s="135"/>
      <c r="BN644" s="135"/>
      <c r="BO644" s="135"/>
      <c r="BP644" s="135"/>
      <c r="BQ644" s="135"/>
      <c r="BR644" s="135"/>
      <c r="BS644" s="135"/>
      <c r="BT644" s="135"/>
      <c r="BU644" s="135"/>
      <c r="BV644" s="135"/>
      <c r="BW644" s="135"/>
      <c r="BX644" s="135"/>
      <c r="BY644" s="135"/>
      <c r="BZ644" s="135"/>
      <c r="CA644" s="135"/>
      <c r="CB644" s="135"/>
      <c r="CC644" s="135"/>
      <c r="CD644" s="135"/>
      <c r="CE644" s="135"/>
      <c r="CF644" s="135"/>
      <c r="CG644" s="135"/>
      <c r="CH644" s="135"/>
      <c r="CI644" s="135"/>
      <c r="CJ644" s="135"/>
      <c r="CK644" s="135"/>
      <c r="CL644" s="135"/>
      <c r="CM644" s="135"/>
      <c r="CN644" s="135"/>
      <c r="CO644" s="135"/>
      <c r="CP644" s="135"/>
      <c r="CQ644" s="135"/>
      <c r="CR644" s="135"/>
      <c r="CU644" s="36"/>
      <c r="CV644" s="36"/>
      <c r="CW644" s="36"/>
      <c r="CX644" s="36"/>
      <c r="CY644" s="36"/>
      <c r="CZ644" s="36"/>
      <c r="DA644" s="36"/>
      <c r="DB644" s="36"/>
      <c r="DC644" s="36"/>
      <c r="DD644" s="36"/>
      <c r="DE644" s="36"/>
      <c r="DF644" s="36"/>
      <c r="DG644" s="36"/>
      <c r="DH644" s="36"/>
      <c r="DI644" s="36"/>
      <c r="DJ644" s="36"/>
      <c r="DK644" s="36"/>
      <c r="DL644" s="36"/>
      <c r="DM644" s="36"/>
      <c r="DN644" s="36"/>
      <c r="DO644" s="36"/>
      <c r="DP644" s="36"/>
      <c r="DQ644" s="36"/>
      <c r="DR644" s="36"/>
      <c r="DS644" s="36"/>
      <c r="DT644" s="36"/>
      <c r="DU644" s="36"/>
      <c r="DV644" s="36"/>
      <c r="DW644" s="36"/>
      <c r="DX644" s="36"/>
      <c r="DY644" s="36"/>
      <c r="DZ644" s="36"/>
      <c r="EA644" s="36"/>
      <c r="EB644" s="36"/>
      <c r="EC644" s="36"/>
      <c r="ED644" s="36"/>
      <c r="EE644" s="36"/>
      <c r="EF644" s="36"/>
      <c r="EG644" s="36"/>
      <c r="EH644" s="36"/>
      <c r="EI644" s="36"/>
      <c r="EJ644" s="36"/>
      <c r="EK644" s="36"/>
      <c r="EL644" s="36"/>
      <c r="EM644" s="36"/>
      <c r="EN644" s="36"/>
    </row>
    <row r="645" spans="1:144">
      <c r="A645" s="36"/>
      <c r="B645" s="36"/>
      <c r="C645" s="144"/>
      <c r="D645" s="144"/>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c r="AA645" s="135"/>
      <c r="AB645" s="135"/>
      <c r="AC645" s="135"/>
      <c r="AD645" s="135"/>
      <c r="AE645" s="135"/>
      <c r="AF645" s="135"/>
      <c r="AG645" s="135"/>
      <c r="AH645" s="135"/>
      <c r="AI645" s="135"/>
      <c r="AJ645" s="135"/>
      <c r="AK645" s="135"/>
      <c r="AL645" s="135"/>
      <c r="AM645" s="135"/>
      <c r="AN645" s="135"/>
      <c r="AO645" s="135"/>
      <c r="AP645" s="135"/>
      <c r="AQ645" s="135"/>
      <c r="AR645" s="135"/>
      <c r="AS645" s="135"/>
      <c r="AT645" s="135"/>
      <c r="AU645" s="135"/>
      <c r="AV645" s="135"/>
      <c r="AW645" s="135"/>
      <c r="AX645" s="135"/>
      <c r="AY645" s="135"/>
      <c r="AZ645" s="135"/>
      <c r="BA645" s="135"/>
      <c r="BB645" s="135"/>
      <c r="BC645" s="135"/>
      <c r="BD645" s="135"/>
      <c r="BE645" s="135"/>
      <c r="BF645" s="135"/>
      <c r="BG645" s="135"/>
      <c r="BH645" s="135"/>
      <c r="BI645" s="135"/>
      <c r="BJ645" s="135"/>
      <c r="BK645" s="135"/>
      <c r="BL645" s="135"/>
      <c r="BM645" s="135"/>
      <c r="BN645" s="135"/>
      <c r="BO645" s="135"/>
      <c r="BP645" s="135"/>
      <c r="BQ645" s="135"/>
      <c r="BR645" s="135"/>
      <c r="BS645" s="135"/>
      <c r="BT645" s="135"/>
      <c r="BU645" s="135"/>
      <c r="BV645" s="135"/>
      <c r="BW645" s="135"/>
      <c r="BX645" s="135"/>
      <c r="BY645" s="135"/>
      <c r="BZ645" s="135"/>
      <c r="CA645" s="135"/>
      <c r="CB645" s="135"/>
      <c r="CC645" s="135"/>
      <c r="CD645" s="135"/>
      <c r="CE645" s="135"/>
      <c r="CF645" s="135"/>
      <c r="CG645" s="135"/>
      <c r="CH645" s="135"/>
      <c r="CI645" s="135"/>
      <c r="CJ645" s="135"/>
      <c r="CK645" s="135"/>
      <c r="CL645" s="135"/>
      <c r="CM645" s="135"/>
      <c r="CN645" s="135"/>
      <c r="CO645" s="135"/>
      <c r="CP645" s="135"/>
      <c r="CQ645" s="135"/>
      <c r="CR645" s="135"/>
      <c r="CU645" s="36"/>
      <c r="CV645" s="36"/>
      <c r="CW645" s="36"/>
      <c r="CX645" s="36"/>
      <c r="CY645" s="36"/>
      <c r="CZ645" s="36"/>
      <c r="DA645" s="36"/>
      <c r="DB645" s="36"/>
      <c r="DC645" s="36"/>
      <c r="DD645" s="36"/>
      <c r="DE645" s="36"/>
      <c r="DF645" s="36"/>
      <c r="DG645" s="36"/>
      <c r="DH645" s="36"/>
      <c r="DI645" s="36"/>
      <c r="DJ645" s="36"/>
      <c r="DK645" s="36"/>
      <c r="DL645" s="36"/>
      <c r="DM645" s="36"/>
      <c r="DN645" s="36"/>
      <c r="DO645" s="36"/>
      <c r="DP645" s="36"/>
      <c r="DQ645" s="36"/>
      <c r="DR645" s="36"/>
      <c r="DS645" s="36"/>
      <c r="DT645" s="36"/>
      <c r="DU645" s="36"/>
      <c r="DV645" s="36"/>
      <c r="DW645" s="36"/>
      <c r="DX645" s="36"/>
      <c r="DY645" s="36"/>
      <c r="DZ645" s="36"/>
      <c r="EA645" s="36"/>
      <c r="EB645" s="36"/>
      <c r="EC645" s="36"/>
      <c r="ED645" s="36"/>
      <c r="EE645" s="36"/>
      <c r="EF645" s="36"/>
      <c r="EG645" s="36"/>
      <c r="EH645" s="36"/>
      <c r="EI645" s="36"/>
      <c r="EJ645" s="36"/>
      <c r="EK645" s="36"/>
      <c r="EL645" s="36"/>
      <c r="EM645" s="36"/>
      <c r="EN645" s="36"/>
    </row>
    <row r="646" spans="1:144">
      <c r="A646" s="36"/>
      <c r="B646" s="36"/>
      <c r="C646" s="144"/>
      <c r="D646" s="144"/>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c r="AA646" s="135"/>
      <c r="AB646" s="135"/>
      <c r="AC646" s="135"/>
      <c r="AD646" s="135"/>
      <c r="AE646" s="135"/>
      <c r="AF646" s="135"/>
      <c r="AG646" s="135"/>
      <c r="AH646" s="135"/>
      <c r="AI646" s="135"/>
      <c r="AJ646" s="135"/>
      <c r="AK646" s="135"/>
      <c r="AL646" s="135"/>
      <c r="AM646" s="135"/>
      <c r="AN646" s="135"/>
      <c r="AO646" s="135"/>
      <c r="AP646" s="135"/>
      <c r="AQ646" s="135"/>
      <c r="AR646" s="135"/>
      <c r="AS646" s="135"/>
      <c r="AT646" s="135"/>
      <c r="AU646" s="135"/>
      <c r="AV646" s="135"/>
      <c r="AW646" s="135"/>
      <c r="AX646" s="135"/>
      <c r="AY646" s="135"/>
      <c r="AZ646" s="135"/>
      <c r="BA646" s="135"/>
      <c r="BB646" s="135"/>
      <c r="BC646" s="135"/>
      <c r="BD646" s="135"/>
      <c r="BE646" s="135"/>
      <c r="BF646" s="135"/>
      <c r="BG646" s="135"/>
      <c r="BH646" s="135"/>
      <c r="BI646" s="135"/>
      <c r="BJ646" s="135"/>
      <c r="BK646" s="135"/>
      <c r="BL646" s="135"/>
      <c r="BM646" s="135"/>
      <c r="BN646" s="135"/>
      <c r="BO646" s="135"/>
      <c r="BP646" s="135"/>
      <c r="BQ646" s="135"/>
      <c r="BR646" s="135"/>
      <c r="BS646" s="135"/>
      <c r="BT646" s="135"/>
      <c r="BU646" s="135"/>
      <c r="BV646" s="135"/>
      <c r="BW646" s="135"/>
      <c r="BX646" s="135"/>
      <c r="BY646" s="135"/>
      <c r="BZ646" s="135"/>
      <c r="CA646" s="135"/>
      <c r="CB646" s="135"/>
      <c r="CC646" s="135"/>
      <c r="CD646" s="135"/>
      <c r="CE646" s="135"/>
      <c r="CF646" s="135"/>
      <c r="CG646" s="135"/>
      <c r="CH646" s="135"/>
      <c r="CI646" s="135"/>
      <c r="CJ646" s="135"/>
      <c r="CK646" s="135"/>
      <c r="CL646" s="135"/>
      <c r="CM646" s="135"/>
      <c r="CN646" s="135"/>
      <c r="CO646" s="135"/>
      <c r="CP646" s="135"/>
      <c r="CQ646" s="135"/>
      <c r="CR646" s="135"/>
      <c r="CU646" s="36"/>
      <c r="CV646" s="36"/>
      <c r="CW646" s="36"/>
      <c r="CX646" s="36"/>
      <c r="CY646" s="36"/>
      <c r="CZ646" s="36"/>
      <c r="DA646" s="36"/>
      <c r="DB646" s="36"/>
      <c r="DC646" s="36"/>
      <c r="DD646" s="36"/>
      <c r="DE646" s="36"/>
      <c r="DF646" s="36"/>
      <c r="DG646" s="36"/>
      <c r="DH646" s="36"/>
      <c r="DI646" s="36"/>
      <c r="DJ646" s="36"/>
      <c r="DK646" s="36"/>
      <c r="DL646" s="36"/>
      <c r="DM646" s="36"/>
      <c r="DN646" s="36"/>
      <c r="DO646" s="36"/>
      <c r="DP646" s="36"/>
      <c r="DQ646" s="36"/>
      <c r="DR646" s="36"/>
      <c r="DS646" s="36"/>
      <c r="DT646" s="36"/>
      <c r="DU646" s="36"/>
      <c r="DV646" s="36"/>
      <c r="DW646" s="36"/>
      <c r="DX646" s="36"/>
      <c r="DY646" s="36"/>
      <c r="DZ646" s="36"/>
      <c r="EA646" s="36"/>
      <c r="EB646" s="36"/>
      <c r="EC646" s="36"/>
      <c r="ED646" s="36"/>
      <c r="EE646" s="36"/>
      <c r="EF646" s="36"/>
      <c r="EG646" s="36"/>
      <c r="EH646" s="36"/>
      <c r="EI646" s="36"/>
      <c r="EJ646" s="36"/>
      <c r="EK646" s="36"/>
      <c r="EL646" s="36"/>
      <c r="EM646" s="36"/>
      <c r="EN646" s="36"/>
    </row>
    <row r="647" spans="1:144">
      <c r="A647" s="36"/>
      <c r="B647" s="36"/>
      <c r="C647" s="144"/>
      <c r="D647" s="144"/>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c r="AA647" s="135"/>
      <c r="AB647" s="135"/>
      <c r="AC647" s="135"/>
      <c r="AD647" s="135"/>
      <c r="AE647" s="135"/>
      <c r="AF647" s="135"/>
      <c r="AG647" s="135"/>
      <c r="AH647" s="135"/>
      <c r="AI647" s="135"/>
      <c r="AJ647" s="135"/>
      <c r="AK647" s="135"/>
      <c r="AL647" s="135"/>
      <c r="AM647" s="135"/>
      <c r="AN647" s="135"/>
      <c r="AO647" s="135"/>
      <c r="AP647" s="135"/>
      <c r="AQ647" s="135"/>
      <c r="AR647" s="135"/>
      <c r="AS647" s="135"/>
      <c r="AT647" s="135"/>
      <c r="AU647" s="135"/>
      <c r="AV647" s="135"/>
      <c r="AW647" s="135"/>
      <c r="AX647" s="135"/>
      <c r="AY647" s="135"/>
      <c r="AZ647" s="135"/>
      <c r="BA647" s="135"/>
      <c r="BB647" s="135"/>
      <c r="BC647" s="135"/>
      <c r="BD647" s="135"/>
      <c r="BE647" s="135"/>
      <c r="BF647" s="135"/>
      <c r="BG647" s="135"/>
      <c r="BH647" s="135"/>
      <c r="BI647" s="135"/>
      <c r="BJ647" s="135"/>
      <c r="BK647" s="135"/>
      <c r="BL647" s="135"/>
      <c r="BM647" s="135"/>
      <c r="BN647" s="135"/>
      <c r="BO647" s="135"/>
      <c r="BP647" s="135"/>
      <c r="BQ647" s="135"/>
      <c r="BR647" s="135"/>
      <c r="BS647" s="135"/>
      <c r="BT647" s="135"/>
      <c r="BU647" s="135"/>
      <c r="BV647" s="135"/>
      <c r="BW647" s="135"/>
      <c r="BX647" s="135"/>
      <c r="BY647" s="135"/>
      <c r="BZ647" s="135"/>
      <c r="CA647" s="135"/>
      <c r="CB647" s="135"/>
      <c r="CC647" s="135"/>
      <c r="CD647" s="135"/>
      <c r="CE647" s="135"/>
      <c r="CF647" s="135"/>
      <c r="CG647" s="135"/>
      <c r="CH647" s="135"/>
      <c r="CI647" s="135"/>
      <c r="CJ647" s="135"/>
      <c r="CK647" s="135"/>
      <c r="CL647" s="135"/>
      <c r="CM647" s="135"/>
      <c r="CN647" s="135"/>
      <c r="CO647" s="135"/>
      <c r="CP647" s="135"/>
      <c r="CQ647" s="135"/>
      <c r="CR647" s="135"/>
      <c r="CU647" s="36"/>
      <c r="CV647" s="36"/>
      <c r="CW647" s="36"/>
      <c r="CX647" s="36"/>
      <c r="CY647" s="36"/>
      <c r="CZ647" s="36"/>
      <c r="DA647" s="36"/>
      <c r="DB647" s="36"/>
      <c r="DC647" s="36"/>
      <c r="DD647" s="36"/>
      <c r="DE647" s="36"/>
      <c r="DF647" s="36"/>
      <c r="DG647" s="36"/>
      <c r="DH647" s="36"/>
      <c r="DI647" s="36"/>
      <c r="DJ647" s="36"/>
      <c r="DK647" s="36"/>
      <c r="DL647" s="36"/>
      <c r="DM647" s="36"/>
      <c r="DN647" s="36"/>
      <c r="DO647" s="36"/>
      <c r="DP647" s="36"/>
      <c r="DQ647" s="36"/>
      <c r="DR647" s="36"/>
      <c r="DS647" s="36"/>
      <c r="DT647" s="36"/>
      <c r="DU647" s="36"/>
      <c r="DV647" s="36"/>
      <c r="DW647" s="36"/>
      <c r="DX647" s="36"/>
      <c r="DY647" s="36"/>
      <c r="DZ647" s="36"/>
      <c r="EA647" s="36"/>
      <c r="EB647" s="36"/>
      <c r="EC647" s="36"/>
      <c r="ED647" s="36"/>
      <c r="EE647" s="36"/>
      <c r="EF647" s="36"/>
      <c r="EG647" s="36"/>
      <c r="EH647" s="36"/>
      <c r="EI647" s="36"/>
      <c r="EJ647" s="36"/>
      <c r="EK647" s="36"/>
      <c r="EL647" s="36"/>
      <c r="EM647" s="36"/>
      <c r="EN647" s="36"/>
    </row>
    <row r="648" spans="1:144">
      <c r="A648" s="36"/>
      <c r="B648" s="36"/>
      <c r="C648" s="144"/>
      <c r="D648" s="144"/>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c r="AA648" s="135"/>
      <c r="AB648" s="135"/>
      <c r="AC648" s="135"/>
      <c r="AD648" s="135"/>
      <c r="AE648" s="135"/>
      <c r="AF648" s="135"/>
      <c r="AG648" s="135"/>
      <c r="AH648" s="135"/>
      <c r="AI648" s="135"/>
      <c r="AJ648" s="135"/>
      <c r="AK648" s="135"/>
      <c r="AL648" s="135"/>
      <c r="AM648" s="135"/>
      <c r="AN648" s="135"/>
      <c r="AO648" s="135"/>
      <c r="AP648" s="135"/>
      <c r="AQ648" s="135"/>
      <c r="AR648" s="135"/>
      <c r="AS648" s="135"/>
      <c r="AT648" s="135"/>
      <c r="AU648" s="135"/>
      <c r="AV648" s="135"/>
      <c r="AW648" s="135"/>
      <c r="AX648" s="135"/>
      <c r="AY648" s="135"/>
      <c r="AZ648" s="135"/>
      <c r="BA648" s="135"/>
      <c r="BB648" s="135"/>
      <c r="BC648" s="135"/>
      <c r="BD648" s="135"/>
      <c r="BE648" s="135"/>
      <c r="BF648" s="135"/>
      <c r="BG648" s="135"/>
      <c r="BH648" s="135"/>
      <c r="BI648" s="135"/>
      <c r="BJ648" s="135"/>
      <c r="BK648" s="135"/>
      <c r="BL648" s="135"/>
      <c r="BM648" s="135"/>
      <c r="BN648" s="135"/>
      <c r="BO648" s="135"/>
      <c r="BP648" s="135"/>
      <c r="BQ648" s="135"/>
      <c r="BR648" s="135"/>
      <c r="BS648" s="135"/>
      <c r="BT648" s="135"/>
      <c r="BU648" s="135"/>
      <c r="BV648" s="135"/>
      <c r="BW648" s="135"/>
      <c r="BX648" s="135"/>
      <c r="BY648" s="135"/>
      <c r="BZ648" s="135"/>
      <c r="CA648" s="135"/>
      <c r="CB648" s="135"/>
      <c r="CC648" s="135"/>
      <c r="CD648" s="135"/>
      <c r="CE648" s="135"/>
      <c r="CF648" s="135"/>
      <c r="CG648" s="135"/>
      <c r="CH648" s="135"/>
      <c r="CI648" s="135"/>
      <c r="CJ648" s="135"/>
      <c r="CK648" s="135"/>
      <c r="CL648" s="135"/>
      <c r="CM648" s="135"/>
      <c r="CN648" s="135"/>
      <c r="CO648" s="135"/>
      <c r="CP648" s="135"/>
      <c r="CQ648" s="135"/>
      <c r="CR648" s="135"/>
      <c r="CU648" s="36"/>
      <c r="CV648" s="36"/>
      <c r="CW648" s="36"/>
      <c r="CX648" s="36"/>
      <c r="CY648" s="36"/>
      <c r="CZ648" s="36"/>
      <c r="DA648" s="36"/>
      <c r="DB648" s="36"/>
      <c r="DC648" s="36"/>
      <c r="DD648" s="36"/>
      <c r="DE648" s="36"/>
      <c r="DF648" s="36"/>
      <c r="DG648" s="36"/>
      <c r="DH648" s="36"/>
      <c r="DI648" s="36"/>
      <c r="DJ648" s="36"/>
      <c r="DK648" s="36"/>
      <c r="DL648" s="36"/>
      <c r="DM648" s="36"/>
      <c r="DN648" s="36"/>
      <c r="DO648" s="36"/>
      <c r="DP648" s="36"/>
      <c r="DQ648" s="36"/>
      <c r="DR648" s="36"/>
      <c r="DS648" s="36"/>
      <c r="DT648" s="36"/>
      <c r="DU648" s="36"/>
      <c r="DV648" s="36"/>
      <c r="DW648" s="36"/>
      <c r="DX648" s="36"/>
      <c r="DY648" s="36"/>
      <c r="DZ648" s="36"/>
      <c r="EA648" s="36"/>
      <c r="EB648" s="36"/>
      <c r="EC648" s="36"/>
      <c r="ED648" s="36"/>
      <c r="EE648" s="36"/>
      <c r="EF648" s="36"/>
      <c r="EG648" s="36"/>
      <c r="EH648" s="36"/>
      <c r="EI648" s="36"/>
      <c r="EJ648" s="36"/>
      <c r="EK648" s="36"/>
      <c r="EL648" s="36"/>
      <c r="EM648" s="36"/>
      <c r="EN648" s="36"/>
    </row>
    <row r="649" spans="1:144">
      <c r="A649" s="36"/>
      <c r="B649" s="36"/>
      <c r="C649" s="144"/>
      <c r="D649" s="144"/>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c r="AA649" s="135"/>
      <c r="AB649" s="135"/>
      <c r="AC649" s="135"/>
      <c r="AD649" s="135"/>
      <c r="AE649" s="135"/>
      <c r="AF649" s="135"/>
      <c r="AG649" s="135"/>
      <c r="AH649" s="135"/>
      <c r="AI649" s="135"/>
      <c r="AJ649" s="135"/>
      <c r="AK649" s="135"/>
      <c r="AL649" s="135"/>
      <c r="AM649" s="135"/>
      <c r="AN649" s="135"/>
      <c r="AO649" s="135"/>
      <c r="AP649" s="135"/>
      <c r="AQ649" s="135"/>
      <c r="AR649" s="135"/>
      <c r="AS649" s="135"/>
      <c r="AT649" s="135"/>
      <c r="AU649" s="135"/>
      <c r="AV649" s="135"/>
      <c r="AW649" s="135"/>
      <c r="AX649" s="135"/>
      <c r="AY649" s="135"/>
      <c r="AZ649" s="135"/>
      <c r="BA649" s="135"/>
      <c r="BB649" s="135"/>
      <c r="BC649" s="135"/>
      <c r="BD649" s="135"/>
      <c r="BE649" s="135"/>
      <c r="BF649" s="135"/>
      <c r="BG649" s="135"/>
      <c r="BH649" s="135"/>
      <c r="BI649" s="135"/>
      <c r="BJ649" s="135"/>
      <c r="BK649" s="135"/>
      <c r="BL649" s="135"/>
      <c r="BM649" s="135"/>
      <c r="BN649" s="135"/>
      <c r="BO649" s="135"/>
      <c r="BP649" s="135"/>
      <c r="BQ649" s="135"/>
      <c r="BR649" s="135"/>
      <c r="BS649" s="135"/>
      <c r="BT649" s="135"/>
      <c r="BU649" s="135"/>
      <c r="BV649" s="135"/>
      <c r="BW649" s="135"/>
      <c r="BX649" s="135"/>
      <c r="BY649" s="135"/>
      <c r="BZ649" s="135"/>
      <c r="CA649" s="135"/>
      <c r="CB649" s="135"/>
      <c r="CC649" s="135"/>
      <c r="CD649" s="135"/>
      <c r="CE649" s="135"/>
      <c r="CF649" s="135"/>
      <c r="CG649" s="135"/>
      <c r="CH649" s="135"/>
      <c r="CI649" s="135"/>
      <c r="CJ649" s="135"/>
      <c r="CK649" s="135"/>
      <c r="CL649" s="135"/>
      <c r="CM649" s="135"/>
      <c r="CN649" s="135"/>
      <c r="CO649" s="135"/>
      <c r="CP649" s="135"/>
      <c r="CQ649" s="135"/>
      <c r="CR649" s="135"/>
      <c r="CU649" s="36"/>
      <c r="CV649" s="36"/>
      <c r="CW649" s="36"/>
      <c r="CX649" s="36"/>
      <c r="CY649" s="36"/>
      <c r="CZ649" s="36"/>
      <c r="DA649" s="36"/>
      <c r="DB649" s="36"/>
      <c r="DC649" s="36"/>
      <c r="DD649" s="36"/>
      <c r="DE649" s="36"/>
      <c r="DF649" s="36"/>
      <c r="DG649" s="36"/>
      <c r="DH649" s="36"/>
      <c r="DI649" s="36"/>
      <c r="DJ649" s="36"/>
      <c r="DK649" s="36"/>
      <c r="DL649" s="36"/>
      <c r="DM649" s="36"/>
      <c r="DN649" s="36"/>
      <c r="DO649" s="36"/>
      <c r="DP649" s="36"/>
      <c r="DQ649" s="36"/>
      <c r="DR649" s="36"/>
      <c r="DS649" s="36"/>
      <c r="DT649" s="36"/>
      <c r="DU649" s="36"/>
      <c r="DV649" s="36"/>
      <c r="DW649" s="36"/>
      <c r="DX649" s="36"/>
      <c r="DY649" s="36"/>
      <c r="DZ649" s="36"/>
      <c r="EA649" s="36"/>
      <c r="EB649" s="36"/>
      <c r="EC649" s="36"/>
      <c r="ED649" s="36"/>
      <c r="EE649" s="36"/>
      <c r="EF649" s="36"/>
      <c r="EG649" s="36"/>
      <c r="EH649" s="36"/>
      <c r="EI649" s="36"/>
      <c r="EJ649" s="36"/>
      <c r="EK649" s="36"/>
      <c r="EL649" s="36"/>
      <c r="EM649" s="36"/>
      <c r="EN649" s="36"/>
    </row>
    <row r="650" spans="1:144">
      <c r="A650" s="36"/>
      <c r="B650" s="36"/>
      <c r="C650" s="144"/>
      <c r="D650" s="144"/>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c r="AA650" s="135"/>
      <c r="AB650" s="135"/>
      <c r="AC650" s="135"/>
      <c r="AD650" s="135"/>
      <c r="AE650" s="135"/>
      <c r="AF650" s="135"/>
      <c r="AG650" s="135"/>
      <c r="AH650" s="135"/>
      <c r="AI650" s="135"/>
      <c r="AJ650" s="135"/>
      <c r="AK650" s="135"/>
      <c r="AL650" s="135"/>
      <c r="AM650" s="135"/>
      <c r="AN650" s="135"/>
      <c r="AO650" s="135"/>
      <c r="AP650" s="135"/>
      <c r="AQ650" s="135"/>
      <c r="AR650" s="135"/>
      <c r="AS650" s="135"/>
      <c r="AT650" s="135"/>
      <c r="AU650" s="135"/>
      <c r="AV650" s="135"/>
      <c r="AW650" s="135"/>
      <c r="AX650" s="135"/>
      <c r="AY650" s="135"/>
      <c r="AZ650" s="135"/>
      <c r="BA650" s="135"/>
      <c r="BB650" s="135"/>
      <c r="BC650" s="135"/>
      <c r="BD650" s="135"/>
      <c r="BE650" s="135"/>
      <c r="BF650" s="135"/>
      <c r="BG650" s="135"/>
      <c r="BH650" s="135"/>
      <c r="BI650" s="135"/>
      <c r="BJ650" s="135"/>
      <c r="BK650" s="135"/>
      <c r="BL650" s="135"/>
      <c r="BM650" s="135"/>
      <c r="BN650" s="135"/>
      <c r="BO650" s="135"/>
      <c r="BP650" s="135"/>
      <c r="BQ650" s="135"/>
      <c r="BR650" s="135"/>
      <c r="BS650" s="135"/>
      <c r="BT650" s="135"/>
      <c r="BU650" s="135"/>
      <c r="BV650" s="135"/>
      <c r="BW650" s="135"/>
      <c r="BX650" s="135"/>
      <c r="BY650" s="135"/>
      <c r="BZ650" s="135"/>
      <c r="CA650" s="135"/>
      <c r="CB650" s="135"/>
      <c r="CC650" s="135"/>
      <c r="CD650" s="135"/>
      <c r="CE650" s="135"/>
      <c r="CF650" s="135"/>
      <c r="CG650" s="135"/>
      <c r="CH650" s="135"/>
      <c r="CI650" s="135"/>
      <c r="CJ650" s="135"/>
      <c r="CK650" s="135"/>
      <c r="CL650" s="135"/>
      <c r="CM650" s="135"/>
      <c r="CN650" s="135"/>
      <c r="CO650" s="135"/>
      <c r="CP650" s="135"/>
      <c r="CQ650" s="135"/>
      <c r="CR650" s="135"/>
      <c r="CU650" s="36"/>
      <c r="CV650" s="36"/>
      <c r="CW650" s="36"/>
      <c r="CX650" s="36"/>
      <c r="CY650" s="36"/>
      <c r="CZ650" s="36"/>
      <c r="DA650" s="36"/>
      <c r="DB650" s="36"/>
      <c r="DC650" s="36"/>
      <c r="DD650" s="36"/>
      <c r="DE650" s="36"/>
      <c r="DF650" s="36"/>
      <c r="DG650" s="36"/>
      <c r="DH650" s="36"/>
      <c r="DI650" s="36"/>
      <c r="DJ650" s="36"/>
      <c r="DK650" s="36"/>
      <c r="DL650" s="36"/>
      <c r="DM650" s="36"/>
      <c r="DN650" s="36"/>
      <c r="DO650" s="36"/>
      <c r="DP650" s="36"/>
      <c r="DQ650" s="36"/>
      <c r="DR650" s="36"/>
      <c r="DS650" s="36"/>
      <c r="DT650" s="36"/>
      <c r="DU650" s="36"/>
      <c r="DV650" s="36"/>
      <c r="DW650" s="36"/>
      <c r="DX650" s="36"/>
      <c r="DY650" s="36"/>
      <c r="DZ650" s="36"/>
      <c r="EA650" s="36"/>
      <c r="EB650" s="36"/>
      <c r="EC650" s="36"/>
      <c r="ED650" s="36"/>
      <c r="EE650" s="36"/>
      <c r="EF650" s="36"/>
      <c r="EG650" s="36"/>
      <c r="EH650" s="36"/>
      <c r="EI650" s="36"/>
      <c r="EJ650" s="36"/>
      <c r="EK650" s="36"/>
      <c r="EL650" s="36"/>
      <c r="EM650" s="36"/>
      <c r="EN650" s="36"/>
    </row>
    <row r="651" spans="1:144">
      <c r="A651" s="36"/>
      <c r="B651" s="36"/>
      <c r="C651" s="144"/>
      <c r="D651" s="144"/>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c r="AA651" s="135"/>
      <c r="AB651" s="135"/>
      <c r="AC651" s="135"/>
      <c r="AD651" s="135"/>
      <c r="AE651" s="135"/>
      <c r="AF651" s="135"/>
      <c r="AG651" s="135"/>
      <c r="AH651" s="135"/>
      <c r="AI651" s="135"/>
      <c r="AJ651" s="135"/>
      <c r="AK651" s="135"/>
      <c r="AL651" s="135"/>
      <c r="AM651" s="135"/>
      <c r="AN651" s="135"/>
      <c r="AO651" s="135"/>
      <c r="AP651" s="135"/>
      <c r="AQ651" s="135"/>
      <c r="AR651" s="135"/>
      <c r="AS651" s="135"/>
      <c r="AT651" s="135"/>
      <c r="AU651" s="135"/>
      <c r="AV651" s="135"/>
      <c r="AW651" s="135"/>
      <c r="AX651" s="135"/>
      <c r="AY651" s="135"/>
      <c r="AZ651" s="135"/>
      <c r="BA651" s="135"/>
      <c r="BB651" s="135"/>
      <c r="BC651" s="135"/>
      <c r="BD651" s="135"/>
      <c r="BE651" s="135"/>
      <c r="BF651" s="135"/>
      <c r="BG651" s="135"/>
      <c r="BH651" s="135"/>
      <c r="BI651" s="135"/>
      <c r="BJ651" s="135"/>
      <c r="BK651" s="135"/>
      <c r="BL651" s="135"/>
      <c r="BM651" s="135"/>
      <c r="BN651" s="135"/>
      <c r="BO651" s="135"/>
      <c r="BP651" s="135"/>
      <c r="BQ651" s="135"/>
      <c r="BR651" s="135"/>
      <c r="BS651" s="135"/>
      <c r="BT651" s="135"/>
      <c r="BU651" s="135"/>
      <c r="BV651" s="135"/>
      <c r="BW651" s="135"/>
      <c r="BX651" s="135"/>
      <c r="BY651" s="135"/>
      <c r="BZ651" s="135"/>
      <c r="CA651" s="135"/>
      <c r="CB651" s="135"/>
      <c r="CC651" s="135"/>
      <c r="CD651" s="135"/>
      <c r="CE651" s="135"/>
      <c r="CF651" s="135"/>
      <c r="CG651" s="135"/>
      <c r="CH651" s="135"/>
      <c r="CI651" s="135"/>
      <c r="CJ651" s="135"/>
      <c r="CK651" s="135"/>
      <c r="CL651" s="135"/>
      <c r="CM651" s="135"/>
      <c r="CN651" s="135"/>
      <c r="CO651" s="135"/>
      <c r="CP651" s="135"/>
      <c r="CQ651" s="135"/>
      <c r="CR651" s="135"/>
      <c r="CU651" s="36"/>
      <c r="CV651" s="36"/>
      <c r="CW651" s="36"/>
      <c r="CX651" s="36"/>
      <c r="CY651" s="36"/>
      <c r="CZ651" s="36"/>
      <c r="DA651" s="36"/>
      <c r="DB651" s="36"/>
      <c r="DC651" s="36"/>
      <c r="DD651" s="36"/>
      <c r="DE651" s="36"/>
      <c r="DF651" s="36"/>
      <c r="DG651" s="36"/>
      <c r="DH651" s="36"/>
      <c r="DI651" s="36"/>
      <c r="DJ651" s="36"/>
      <c r="DK651" s="36"/>
      <c r="DL651" s="36"/>
      <c r="DM651" s="36"/>
      <c r="DN651" s="36"/>
      <c r="DO651" s="36"/>
      <c r="DP651" s="36"/>
      <c r="DQ651" s="36"/>
      <c r="DR651" s="36"/>
      <c r="DS651" s="36"/>
      <c r="DT651" s="36"/>
      <c r="DU651" s="36"/>
      <c r="DV651" s="36"/>
      <c r="DW651" s="36"/>
      <c r="DX651" s="36"/>
      <c r="DY651" s="36"/>
      <c r="DZ651" s="36"/>
      <c r="EA651" s="36"/>
      <c r="EB651" s="36"/>
      <c r="EC651" s="36"/>
      <c r="ED651" s="36"/>
      <c r="EE651" s="36"/>
      <c r="EF651" s="36"/>
      <c r="EG651" s="36"/>
      <c r="EH651" s="36"/>
      <c r="EI651" s="36"/>
      <c r="EJ651" s="36"/>
      <c r="EK651" s="36"/>
      <c r="EL651" s="36"/>
      <c r="EM651" s="36"/>
      <c r="EN651" s="36"/>
    </row>
    <row r="652" spans="1:144">
      <c r="A652" s="36"/>
      <c r="B652" s="36"/>
      <c r="C652" s="144"/>
      <c r="D652" s="144"/>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c r="AA652" s="135"/>
      <c r="AB652" s="135"/>
      <c r="AC652" s="135"/>
      <c r="AD652" s="135"/>
      <c r="AE652" s="135"/>
      <c r="AF652" s="135"/>
      <c r="AG652" s="135"/>
      <c r="AH652" s="135"/>
      <c r="AI652" s="135"/>
      <c r="AJ652" s="135"/>
      <c r="AK652" s="135"/>
      <c r="AL652" s="135"/>
      <c r="AM652" s="135"/>
      <c r="AN652" s="135"/>
      <c r="AO652" s="135"/>
      <c r="AP652" s="135"/>
      <c r="AQ652" s="135"/>
      <c r="AR652" s="135"/>
      <c r="AS652" s="135"/>
      <c r="AT652" s="135"/>
      <c r="AU652" s="135"/>
      <c r="AV652" s="135"/>
      <c r="AW652" s="135"/>
      <c r="AX652" s="135"/>
      <c r="AY652" s="135"/>
      <c r="AZ652" s="135"/>
      <c r="BA652" s="135"/>
      <c r="BB652" s="135"/>
      <c r="BC652" s="135"/>
      <c r="BD652" s="135"/>
      <c r="BE652" s="135"/>
      <c r="BF652" s="135"/>
      <c r="BG652" s="135"/>
      <c r="BH652" s="135"/>
      <c r="BI652" s="135"/>
      <c r="BJ652" s="135"/>
      <c r="BK652" s="135"/>
      <c r="BL652" s="135"/>
      <c r="BM652" s="135"/>
      <c r="BN652" s="135"/>
      <c r="BO652" s="135"/>
      <c r="BP652" s="135"/>
      <c r="BQ652" s="135"/>
      <c r="BR652" s="135"/>
      <c r="BS652" s="135"/>
      <c r="BT652" s="135"/>
      <c r="BU652" s="135"/>
      <c r="BV652" s="135"/>
      <c r="BW652" s="135"/>
      <c r="BX652" s="135"/>
      <c r="BY652" s="135"/>
      <c r="BZ652" s="135"/>
      <c r="CA652" s="135"/>
      <c r="CB652" s="135"/>
      <c r="CC652" s="135"/>
      <c r="CD652" s="135"/>
      <c r="CE652" s="135"/>
      <c r="CF652" s="135"/>
      <c r="CG652" s="135"/>
      <c r="CH652" s="135"/>
      <c r="CI652" s="135"/>
      <c r="CJ652" s="135"/>
      <c r="CK652" s="135"/>
      <c r="CL652" s="135"/>
      <c r="CM652" s="135"/>
      <c r="CN652" s="135"/>
      <c r="CO652" s="135"/>
      <c r="CP652" s="135"/>
      <c r="CQ652" s="135"/>
      <c r="CR652" s="135"/>
      <c r="CU652" s="36"/>
      <c r="CV652" s="36"/>
      <c r="CW652" s="36"/>
      <c r="CX652" s="36"/>
      <c r="CY652" s="36"/>
      <c r="CZ652" s="36"/>
      <c r="DA652" s="36"/>
      <c r="DB652" s="36"/>
      <c r="DC652" s="36"/>
      <c r="DD652" s="36"/>
      <c r="DE652" s="36"/>
      <c r="DF652" s="36"/>
      <c r="DG652" s="36"/>
      <c r="DH652" s="36"/>
      <c r="DI652" s="36"/>
      <c r="DJ652" s="36"/>
      <c r="DK652" s="36"/>
      <c r="DL652" s="36"/>
      <c r="DM652" s="36"/>
      <c r="DN652" s="36"/>
      <c r="DO652" s="36"/>
      <c r="DP652" s="36"/>
      <c r="DQ652" s="36"/>
      <c r="DR652" s="36"/>
      <c r="DS652" s="36"/>
      <c r="DT652" s="36"/>
      <c r="DU652" s="36"/>
      <c r="DV652" s="36"/>
      <c r="DW652" s="36"/>
      <c r="DX652" s="36"/>
      <c r="DY652" s="36"/>
      <c r="DZ652" s="36"/>
      <c r="EA652" s="36"/>
      <c r="EB652" s="36"/>
      <c r="EC652" s="36"/>
      <c r="ED652" s="36"/>
      <c r="EE652" s="36"/>
      <c r="EF652" s="36"/>
      <c r="EG652" s="36"/>
      <c r="EH652" s="36"/>
      <c r="EI652" s="36"/>
      <c r="EJ652" s="36"/>
      <c r="EK652" s="36"/>
      <c r="EL652" s="36"/>
      <c r="EM652" s="36"/>
      <c r="EN652" s="36"/>
    </row>
    <row r="653" spans="1:144">
      <c r="A653" s="36"/>
      <c r="B653" s="36"/>
      <c r="C653" s="144"/>
      <c r="D653" s="144"/>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c r="AA653" s="135"/>
      <c r="AB653" s="135"/>
      <c r="AC653" s="135"/>
      <c r="AD653" s="135"/>
      <c r="AE653" s="135"/>
      <c r="AF653" s="135"/>
      <c r="AG653" s="135"/>
      <c r="AH653" s="135"/>
      <c r="AI653" s="135"/>
      <c r="AJ653" s="135"/>
      <c r="AK653" s="135"/>
      <c r="AL653" s="135"/>
      <c r="AM653" s="135"/>
      <c r="AN653" s="135"/>
      <c r="AO653" s="135"/>
      <c r="AP653" s="135"/>
      <c r="AQ653" s="135"/>
      <c r="AR653" s="135"/>
      <c r="AS653" s="135"/>
      <c r="AT653" s="135"/>
      <c r="AU653" s="135"/>
      <c r="AV653" s="135"/>
      <c r="AW653" s="135"/>
      <c r="AX653" s="135"/>
      <c r="AY653" s="135"/>
      <c r="AZ653" s="135"/>
      <c r="BA653" s="135"/>
      <c r="BB653" s="135"/>
      <c r="BC653" s="135"/>
      <c r="BD653" s="135"/>
      <c r="BE653" s="135"/>
      <c r="BF653" s="135"/>
      <c r="BG653" s="135"/>
      <c r="BH653" s="135"/>
      <c r="BI653" s="135"/>
      <c r="BJ653" s="135"/>
      <c r="BK653" s="135"/>
      <c r="BL653" s="135"/>
      <c r="BM653" s="135"/>
      <c r="BN653" s="135"/>
      <c r="BO653" s="135"/>
      <c r="BP653" s="135"/>
      <c r="BQ653" s="135"/>
      <c r="BR653" s="135"/>
      <c r="BS653" s="135"/>
      <c r="BT653" s="135"/>
      <c r="BU653" s="135"/>
      <c r="BV653" s="135"/>
      <c r="BW653" s="135"/>
      <c r="BX653" s="135"/>
      <c r="BY653" s="135"/>
      <c r="BZ653" s="135"/>
      <c r="CA653" s="135"/>
      <c r="CB653" s="135"/>
      <c r="CC653" s="135"/>
      <c r="CD653" s="135"/>
      <c r="CE653" s="135"/>
      <c r="CF653" s="135"/>
      <c r="CG653" s="135"/>
      <c r="CH653" s="135"/>
      <c r="CI653" s="135"/>
      <c r="CJ653" s="135"/>
      <c r="CK653" s="135"/>
      <c r="CL653" s="135"/>
      <c r="CM653" s="135"/>
      <c r="CN653" s="135"/>
      <c r="CO653" s="135"/>
      <c r="CP653" s="135"/>
      <c r="CQ653" s="135"/>
      <c r="CR653" s="135"/>
      <c r="CU653" s="36"/>
      <c r="CV653" s="36"/>
      <c r="CW653" s="36"/>
      <c r="CX653" s="36"/>
      <c r="CY653" s="36"/>
      <c r="CZ653" s="36"/>
      <c r="DA653" s="36"/>
      <c r="DB653" s="36"/>
      <c r="DC653" s="36"/>
      <c r="DD653" s="36"/>
      <c r="DE653" s="36"/>
      <c r="DF653" s="36"/>
      <c r="DG653" s="36"/>
      <c r="DH653" s="36"/>
      <c r="DI653" s="36"/>
      <c r="DJ653" s="36"/>
      <c r="DK653" s="36"/>
      <c r="DL653" s="36"/>
      <c r="DM653" s="36"/>
      <c r="DN653" s="36"/>
      <c r="DO653" s="36"/>
      <c r="DP653" s="36"/>
      <c r="DQ653" s="36"/>
      <c r="DR653" s="36"/>
      <c r="DS653" s="36"/>
      <c r="DT653" s="36"/>
      <c r="DU653" s="36"/>
      <c r="DV653" s="36"/>
      <c r="DW653" s="36"/>
      <c r="DX653" s="36"/>
      <c r="DY653" s="36"/>
      <c r="DZ653" s="36"/>
      <c r="EA653" s="36"/>
      <c r="EB653" s="36"/>
      <c r="EC653" s="36"/>
      <c r="ED653" s="36"/>
      <c r="EE653" s="36"/>
      <c r="EF653" s="36"/>
      <c r="EG653" s="36"/>
      <c r="EH653" s="36"/>
      <c r="EI653" s="36"/>
      <c r="EJ653" s="36"/>
      <c r="EK653" s="36"/>
      <c r="EL653" s="36"/>
      <c r="EM653" s="36"/>
      <c r="EN653" s="36"/>
    </row>
    <row r="654" spans="1:144">
      <c r="A654" s="36"/>
      <c r="B654" s="36"/>
      <c r="C654" s="144"/>
      <c r="D654" s="144"/>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c r="AA654" s="135"/>
      <c r="AB654" s="135"/>
      <c r="AC654" s="135"/>
      <c r="AD654" s="135"/>
      <c r="AE654" s="135"/>
      <c r="AF654" s="135"/>
      <c r="AG654" s="135"/>
      <c r="AH654" s="135"/>
      <c r="AI654" s="135"/>
      <c r="AJ654" s="135"/>
      <c r="AK654" s="135"/>
      <c r="AL654" s="135"/>
      <c r="AM654" s="135"/>
      <c r="AN654" s="135"/>
      <c r="AO654" s="135"/>
      <c r="AP654" s="135"/>
      <c r="AQ654" s="135"/>
      <c r="AR654" s="135"/>
      <c r="AS654" s="135"/>
      <c r="AT654" s="135"/>
      <c r="AU654" s="135"/>
      <c r="AV654" s="135"/>
      <c r="AW654" s="135"/>
      <c r="AX654" s="135"/>
      <c r="AY654" s="135"/>
      <c r="AZ654" s="135"/>
      <c r="BA654" s="135"/>
      <c r="BB654" s="135"/>
      <c r="BC654" s="135"/>
      <c r="BD654" s="135"/>
      <c r="BE654" s="135"/>
      <c r="BF654" s="135"/>
      <c r="BG654" s="135"/>
      <c r="BH654" s="135"/>
      <c r="BI654" s="135"/>
      <c r="BJ654" s="135"/>
      <c r="BK654" s="135"/>
      <c r="BL654" s="135"/>
      <c r="BM654" s="135"/>
      <c r="BN654" s="135"/>
      <c r="BO654" s="135"/>
      <c r="BP654" s="135"/>
      <c r="BQ654" s="135"/>
      <c r="BR654" s="135"/>
      <c r="BS654" s="135"/>
      <c r="BT654" s="135"/>
      <c r="BU654" s="135"/>
      <c r="BV654" s="135"/>
      <c r="BW654" s="135"/>
      <c r="BX654" s="135"/>
      <c r="BY654" s="135"/>
      <c r="BZ654" s="135"/>
      <c r="CA654" s="135"/>
      <c r="CB654" s="135"/>
      <c r="CC654" s="135"/>
      <c r="CD654" s="135"/>
      <c r="CE654" s="135"/>
      <c r="CF654" s="135"/>
      <c r="CG654" s="135"/>
      <c r="CH654" s="135"/>
      <c r="CI654" s="135"/>
      <c r="CJ654" s="135"/>
      <c r="CK654" s="135"/>
      <c r="CL654" s="135"/>
      <c r="CM654" s="135"/>
      <c r="CN654" s="135"/>
      <c r="CO654" s="135"/>
      <c r="CP654" s="135"/>
      <c r="CQ654" s="135"/>
      <c r="CR654" s="135"/>
      <c r="CU654" s="36"/>
      <c r="CV654" s="36"/>
      <c r="CW654" s="36"/>
      <c r="CX654" s="36"/>
      <c r="CY654" s="36"/>
      <c r="CZ654" s="36"/>
      <c r="DA654" s="36"/>
      <c r="DB654" s="36"/>
      <c r="DC654" s="36"/>
      <c r="DD654" s="36"/>
      <c r="DE654" s="36"/>
      <c r="DF654" s="36"/>
      <c r="DG654" s="36"/>
      <c r="DH654" s="36"/>
      <c r="DI654" s="36"/>
      <c r="DJ654" s="36"/>
      <c r="DK654" s="36"/>
      <c r="DL654" s="36"/>
      <c r="DM654" s="36"/>
      <c r="DN654" s="36"/>
      <c r="DO654" s="36"/>
      <c r="DP654" s="36"/>
      <c r="DQ654" s="36"/>
      <c r="DR654" s="36"/>
      <c r="DS654" s="36"/>
      <c r="DT654" s="36"/>
      <c r="DU654" s="36"/>
      <c r="DV654" s="36"/>
      <c r="DW654" s="36"/>
      <c r="DX654" s="36"/>
      <c r="DY654" s="36"/>
      <c r="DZ654" s="36"/>
      <c r="EA654" s="36"/>
      <c r="EB654" s="36"/>
      <c r="EC654" s="36"/>
      <c r="ED654" s="36"/>
      <c r="EE654" s="36"/>
      <c r="EF654" s="36"/>
      <c r="EG654" s="36"/>
      <c r="EH654" s="36"/>
      <c r="EI654" s="36"/>
      <c r="EJ654" s="36"/>
      <c r="EK654" s="36"/>
      <c r="EL654" s="36"/>
      <c r="EM654" s="36"/>
      <c r="EN654" s="36"/>
    </row>
    <row r="655" spans="1:144">
      <c r="A655" s="36"/>
      <c r="B655" s="36"/>
      <c r="C655" s="144"/>
      <c r="D655" s="144"/>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c r="AA655" s="135"/>
      <c r="AB655" s="135"/>
      <c r="AC655" s="135"/>
      <c r="AD655" s="135"/>
      <c r="AE655" s="135"/>
      <c r="AF655" s="135"/>
      <c r="AG655" s="135"/>
      <c r="AH655" s="135"/>
      <c r="AI655" s="135"/>
      <c r="AJ655" s="135"/>
      <c r="AK655" s="135"/>
      <c r="AL655" s="135"/>
      <c r="AM655" s="135"/>
      <c r="AN655" s="135"/>
      <c r="AO655" s="135"/>
      <c r="AP655" s="135"/>
      <c r="AQ655" s="135"/>
      <c r="AR655" s="135"/>
      <c r="AS655" s="135"/>
      <c r="AT655" s="135"/>
      <c r="AU655" s="135"/>
      <c r="AV655" s="135"/>
      <c r="AW655" s="135"/>
      <c r="AX655" s="135"/>
      <c r="AY655" s="135"/>
      <c r="AZ655" s="135"/>
      <c r="BA655" s="135"/>
      <c r="BB655" s="135"/>
      <c r="BC655" s="135"/>
      <c r="BD655" s="135"/>
      <c r="BE655" s="135"/>
      <c r="BF655" s="135"/>
      <c r="BG655" s="135"/>
      <c r="BH655" s="135"/>
      <c r="BI655" s="135"/>
      <c r="BJ655" s="135"/>
      <c r="BK655" s="135"/>
      <c r="BL655" s="135"/>
      <c r="BM655" s="135"/>
      <c r="BN655" s="135"/>
      <c r="BO655" s="135"/>
      <c r="BP655" s="135"/>
      <c r="BQ655" s="135"/>
      <c r="BR655" s="135"/>
      <c r="BS655" s="135"/>
      <c r="BT655" s="135"/>
      <c r="BU655" s="135"/>
      <c r="BV655" s="135"/>
      <c r="BW655" s="135"/>
      <c r="BX655" s="135"/>
      <c r="BY655" s="135"/>
      <c r="BZ655" s="135"/>
      <c r="CA655" s="135"/>
      <c r="CB655" s="135"/>
      <c r="CC655" s="135"/>
      <c r="CD655" s="135"/>
      <c r="CE655" s="135"/>
      <c r="CF655" s="135"/>
      <c r="CG655" s="135"/>
      <c r="CH655" s="135"/>
      <c r="CI655" s="135"/>
      <c r="CJ655" s="135"/>
      <c r="CK655" s="135"/>
      <c r="CL655" s="135"/>
      <c r="CM655" s="135"/>
      <c r="CN655" s="135"/>
      <c r="CO655" s="135"/>
      <c r="CP655" s="135"/>
      <c r="CQ655" s="135"/>
      <c r="CR655" s="135"/>
      <c r="CU655" s="36"/>
      <c r="CV655" s="36"/>
      <c r="CW655" s="36"/>
      <c r="CX655" s="36"/>
      <c r="CY655" s="36"/>
      <c r="CZ655" s="36"/>
      <c r="DA655" s="36"/>
      <c r="DB655" s="36"/>
      <c r="DC655" s="36"/>
      <c r="DD655" s="36"/>
      <c r="DE655" s="36"/>
      <c r="DF655" s="36"/>
      <c r="DG655" s="36"/>
      <c r="DH655" s="36"/>
      <c r="DI655" s="36"/>
      <c r="DJ655" s="36"/>
      <c r="DK655" s="36"/>
      <c r="DL655" s="36"/>
      <c r="DM655" s="36"/>
      <c r="DN655" s="36"/>
      <c r="DO655" s="36"/>
      <c r="DP655" s="36"/>
      <c r="DQ655" s="36"/>
      <c r="DR655" s="36"/>
      <c r="DS655" s="36"/>
      <c r="DT655" s="36"/>
      <c r="DU655" s="36"/>
      <c r="DV655" s="36"/>
      <c r="DW655" s="36"/>
      <c r="DX655" s="36"/>
      <c r="DY655" s="36"/>
      <c r="DZ655" s="36"/>
      <c r="EA655" s="36"/>
      <c r="EB655" s="36"/>
      <c r="EC655" s="36"/>
      <c r="ED655" s="36"/>
      <c r="EE655" s="36"/>
      <c r="EF655" s="36"/>
      <c r="EG655" s="36"/>
      <c r="EH655" s="36"/>
      <c r="EI655" s="36"/>
      <c r="EJ655" s="36"/>
      <c r="EK655" s="36"/>
      <c r="EL655" s="36"/>
      <c r="EM655" s="36"/>
      <c r="EN655" s="36"/>
    </row>
    <row r="656" spans="1:144">
      <c r="A656" s="36"/>
      <c r="B656" s="36"/>
      <c r="C656" s="144"/>
      <c r="D656" s="144"/>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c r="AA656" s="135"/>
      <c r="AB656" s="135"/>
      <c r="AC656" s="135"/>
      <c r="AD656" s="135"/>
      <c r="AE656" s="135"/>
      <c r="AF656" s="135"/>
      <c r="AG656" s="135"/>
      <c r="AH656" s="135"/>
      <c r="AI656" s="135"/>
      <c r="AJ656" s="135"/>
      <c r="AK656" s="135"/>
      <c r="AL656" s="135"/>
      <c r="AM656" s="135"/>
      <c r="AN656" s="135"/>
      <c r="AO656" s="135"/>
      <c r="AP656" s="135"/>
      <c r="AQ656" s="135"/>
      <c r="AR656" s="135"/>
      <c r="AS656" s="135"/>
      <c r="AT656" s="135"/>
      <c r="AU656" s="135"/>
      <c r="AV656" s="135"/>
      <c r="AW656" s="135"/>
      <c r="AX656" s="135"/>
      <c r="AY656" s="135"/>
      <c r="AZ656" s="135"/>
      <c r="BA656" s="135"/>
      <c r="BB656" s="135"/>
      <c r="BC656" s="135"/>
      <c r="BD656" s="135"/>
      <c r="BE656" s="135"/>
      <c r="BF656" s="135"/>
      <c r="BG656" s="135"/>
      <c r="BH656" s="135"/>
      <c r="BI656" s="135"/>
      <c r="BJ656" s="135"/>
      <c r="BK656" s="135"/>
      <c r="BL656" s="135"/>
      <c r="BM656" s="135"/>
      <c r="BN656" s="135"/>
      <c r="BO656" s="135"/>
      <c r="BP656" s="135"/>
      <c r="BQ656" s="135"/>
      <c r="BR656" s="135"/>
      <c r="BS656" s="135"/>
      <c r="BT656" s="135"/>
      <c r="BU656" s="135"/>
      <c r="BV656" s="135"/>
      <c r="BW656" s="135"/>
      <c r="BX656" s="135"/>
      <c r="BY656" s="135"/>
      <c r="BZ656" s="135"/>
      <c r="CA656" s="135"/>
      <c r="CB656" s="135"/>
      <c r="CC656" s="135"/>
      <c r="CD656" s="135"/>
      <c r="CE656" s="135"/>
      <c r="CF656" s="135"/>
      <c r="CG656" s="135"/>
      <c r="CH656" s="135"/>
      <c r="CI656" s="135"/>
      <c r="CJ656" s="135"/>
      <c r="CK656" s="135"/>
      <c r="CL656" s="135"/>
      <c r="CM656" s="135"/>
      <c r="CN656" s="135"/>
      <c r="CO656" s="135"/>
      <c r="CP656" s="135"/>
      <c r="CQ656" s="135"/>
      <c r="CR656" s="135"/>
      <c r="CU656" s="36"/>
      <c r="CV656" s="36"/>
      <c r="CW656" s="36"/>
      <c r="CX656" s="36"/>
      <c r="CY656" s="36"/>
      <c r="CZ656" s="36"/>
      <c r="DA656" s="36"/>
      <c r="DB656" s="36"/>
      <c r="DC656" s="36"/>
      <c r="DD656" s="36"/>
      <c r="DE656" s="36"/>
      <c r="DF656" s="36"/>
      <c r="DG656" s="36"/>
      <c r="DH656" s="36"/>
      <c r="DI656" s="36"/>
      <c r="DJ656" s="36"/>
      <c r="DK656" s="36"/>
      <c r="DL656" s="36"/>
      <c r="DM656" s="36"/>
      <c r="DN656" s="36"/>
      <c r="DO656" s="36"/>
      <c r="DP656" s="36"/>
      <c r="DQ656" s="36"/>
      <c r="DR656" s="36"/>
      <c r="DS656" s="36"/>
      <c r="DT656" s="36"/>
      <c r="DU656" s="36"/>
      <c r="DV656" s="36"/>
      <c r="DW656" s="36"/>
      <c r="DX656" s="36"/>
      <c r="DY656" s="36"/>
      <c r="DZ656" s="36"/>
      <c r="EA656" s="36"/>
      <c r="EB656" s="36"/>
      <c r="EC656" s="36"/>
      <c r="ED656" s="36"/>
      <c r="EE656" s="36"/>
      <c r="EF656" s="36"/>
      <c r="EG656" s="36"/>
      <c r="EH656" s="36"/>
      <c r="EI656" s="36"/>
      <c r="EJ656" s="36"/>
      <c r="EK656" s="36"/>
      <c r="EL656" s="36"/>
      <c r="EM656" s="36"/>
      <c r="EN656" s="36"/>
    </row>
    <row r="657" spans="1:144">
      <c r="A657" s="36"/>
      <c r="B657" s="36"/>
      <c r="C657" s="144"/>
      <c r="D657" s="144"/>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c r="AA657" s="135"/>
      <c r="AB657" s="135"/>
      <c r="AC657" s="135"/>
      <c r="AD657" s="135"/>
      <c r="AE657" s="135"/>
      <c r="AF657" s="135"/>
      <c r="AG657" s="135"/>
      <c r="AH657" s="135"/>
      <c r="AI657" s="135"/>
      <c r="AJ657" s="135"/>
      <c r="AK657" s="135"/>
      <c r="AL657" s="135"/>
      <c r="AM657" s="135"/>
      <c r="AN657" s="135"/>
      <c r="AO657" s="135"/>
      <c r="AP657" s="135"/>
      <c r="AQ657" s="135"/>
      <c r="AR657" s="135"/>
      <c r="AS657" s="135"/>
      <c r="AT657" s="135"/>
      <c r="AU657" s="135"/>
      <c r="AV657" s="135"/>
      <c r="AW657" s="135"/>
      <c r="AX657" s="135"/>
      <c r="AY657" s="135"/>
      <c r="AZ657" s="135"/>
      <c r="BA657" s="135"/>
      <c r="BB657" s="135"/>
      <c r="BC657" s="135"/>
      <c r="BD657" s="135"/>
      <c r="BE657" s="135"/>
      <c r="BF657" s="135"/>
      <c r="BG657" s="135"/>
      <c r="BH657" s="135"/>
      <c r="BI657" s="135"/>
      <c r="BJ657" s="135"/>
      <c r="BK657" s="135"/>
      <c r="BL657" s="135"/>
      <c r="BM657" s="135"/>
      <c r="BN657" s="135"/>
      <c r="BO657" s="135"/>
      <c r="BP657" s="135"/>
      <c r="BQ657" s="135"/>
      <c r="BR657" s="135"/>
      <c r="BS657" s="135"/>
      <c r="BT657" s="135"/>
      <c r="BU657" s="135"/>
      <c r="BV657" s="135"/>
      <c r="BW657" s="135"/>
      <c r="BX657" s="135"/>
      <c r="BY657" s="135"/>
      <c r="BZ657" s="135"/>
      <c r="CA657" s="135"/>
      <c r="CB657" s="135"/>
      <c r="CC657" s="135"/>
      <c r="CD657" s="135"/>
      <c r="CE657" s="135"/>
      <c r="CF657" s="135"/>
      <c r="CG657" s="135"/>
      <c r="CH657" s="135"/>
      <c r="CI657" s="135"/>
      <c r="CJ657" s="135"/>
      <c r="CK657" s="135"/>
      <c r="CL657" s="135"/>
      <c r="CM657" s="135"/>
      <c r="CN657" s="135"/>
      <c r="CO657" s="135"/>
      <c r="CP657" s="135"/>
      <c r="CQ657" s="135"/>
      <c r="CR657" s="135"/>
      <c r="CU657" s="36"/>
      <c r="CV657" s="36"/>
      <c r="CW657" s="36"/>
      <c r="CX657" s="36"/>
      <c r="CY657" s="36"/>
      <c r="CZ657" s="36"/>
      <c r="DA657" s="36"/>
      <c r="DB657" s="36"/>
      <c r="DC657" s="36"/>
      <c r="DD657" s="36"/>
      <c r="DE657" s="36"/>
      <c r="DF657" s="36"/>
      <c r="DG657" s="36"/>
      <c r="DH657" s="36"/>
      <c r="DI657" s="36"/>
      <c r="DJ657" s="36"/>
      <c r="DK657" s="36"/>
      <c r="DL657" s="36"/>
      <c r="DM657" s="36"/>
      <c r="DN657" s="36"/>
      <c r="DO657" s="36"/>
      <c r="DP657" s="36"/>
      <c r="DQ657" s="36"/>
      <c r="DR657" s="36"/>
      <c r="DS657" s="36"/>
      <c r="DT657" s="36"/>
      <c r="DU657" s="36"/>
      <c r="DV657" s="36"/>
      <c r="DW657" s="36"/>
      <c r="DX657" s="36"/>
      <c r="DY657" s="36"/>
      <c r="DZ657" s="36"/>
      <c r="EA657" s="36"/>
      <c r="EB657" s="36"/>
      <c r="EC657" s="36"/>
      <c r="ED657" s="36"/>
      <c r="EE657" s="36"/>
      <c r="EF657" s="36"/>
      <c r="EG657" s="36"/>
      <c r="EH657" s="36"/>
      <c r="EI657" s="36"/>
      <c r="EJ657" s="36"/>
      <c r="EK657" s="36"/>
      <c r="EL657" s="36"/>
      <c r="EM657" s="36"/>
      <c r="EN657" s="36"/>
    </row>
    <row r="658" spans="1:144">
      <c r="A658" s="36"/>
      <c r="B658" s="36"/>
      <c r="C658" s="144"/>
      <c r="D658" s="144"/>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c r="AA658" s="135"/>
      <c r="AB658" s="135"/>
      <c r="AC658" s="135"/>
      <c r="AD658" s="135"/>
      <c r="AE658" s="135"/>
      <c r="AF658" s="135"/>
      <c r="AG658" s="135"/>
      <c r="AH658" s="135"/>
      <c r="AI658" s="135"/>
      <c r="AJ658" s="135"/>
      <c r="AK658" s="135"/>
      <c r="AL658" s="135"/>
      <c r="AM658" s="135"/>
      <c r="AN658" s="135"/>
      <c r="AO658" s="135"/>
      <c r="AP658" s="135"/>
      <c r="AQ658" s="135"/>
      <c r="AR658" s="135"/>
      <c r="AS658" s="135"/>
      <c r="AT658" s="135"/>
      <c r="AU658" s="135"/>
      <c r="AV658" s="135"/>
      <c r="AW658" s="135"/>
      <c r="AX658" s="135"/>
      <c r="AY658" s="135"/>
      <c r="AZ658" s="135"/>
      <c r="BA658" s="135"/>
      <c r="BB658" s="135"/>
      <c r="BC658" s="135"/>
      <c r="BD658" s="135"/>
      <c r="BE658" s="135"/>
      <c r="BF658" s="135"/>
      <c r="BG658" s="135"/>
      <c r="BH658" s="135"/>
      <c r="BI658" s="135"/>
      <c r="BJ658" s="135"/>
      <c r="BK658" s="135"/>
      <c r="BL658" s="135"/>
      <c r="BM658" s="135"/>
      <c r="BN658" s="135"/>
      <c r="BO658" s="135"/>
      <c r="BP658" s="135"/>
      <c r="BQ658" s="135"/>
      <c r="BR658" s="135"/>
      <c r="BS658" s="135"/>
      <c r="BT658" s="135"/>
      <c r="BU658" s="135"/>
      <c r="BV658" s="135"/>
      <c r="BW658" s="135"/>
      <c r="BX658" s="135"/>
      <c r="BY658" s="135"/>
      <c r="BZ658" s="135"/>
      <c r="CA658" s="135"/>
      <c r="CB658" s="135"/>
      <c r="CC658" s="135"/>
      <c r="CD658" s="135"/>
      <c r="CE658" s="135"/>
      <c r="CF658" s="135"/>
      <c r="CG658" s="135"/>
      <c r="CH658" s="135"/>
      <c r="CI658" s="135"/>
      <c r="CJ658" s="135"/>
      <c r="CK658" s="135"/>
      <c r="CL658" s="135"/>
      <c r="CM658" s="135"/>
      <c r="CN658" s="135"/>
      <c r="CO658" s="135"/>
      <c r="CP658" s="135"/>
      <c r="CQ658" s="135"/>
      <c r="CR658" s="135"/>
      <c r="CU658" s="36"/>
      <c r="CV658" s="36"/>
      <c r="CW658" s="36"/>
      <c r="CX658" s="36"/>
      <c r="CY658" s="36"/>
      <c r="CZ658" s="36"/>
      <c r="DA658" s="36"/>
      <c r="DB658" s="36"/>
      <c r="DC658" s="36"/>
      <c r="DD658" s="36"/>
      <c r="DE658" s="36"/>
      <c r="DF658" s="36"/>
      <c r="DG658" s="36"/>
      <c r="DH658" s="36"/>
      <c r="DI658" s="36"/>
      <c r="DJ658" s="36"/>
      <c r="DK658" s="36"/>
      <c r="DL658" s="36"/>
      <c r="DM658" s="36"/>
      <c r="DN658" s="36"/>
      <c r="DO658" s="36"/>
      <c r="DP658" s="36"/>
      <c r="DQ658" s="36"/>
      <c r="DR658" s="36"/>
      <c r="DS658" s="36"/>
      <c r="DT658" s="36"/>
      <c r="DU658" s="36"/>
      <c r="DV658" s="36"/>
      <c r="DW658" s="36"/>
      <c r="DX658" s="36"/>
      <c r="DY658" s="36"/>
      <c r="DZ658" s="36"/>
      <c r="EA658" s="36"/>
      <c r="EB658" s="36"/>
      <c r="EC658" s="36"/>
      <c r="ED658" s="36"/>
      <c r="EE658" s="36"/>
      <c r="EF658" s="36"/>
      <c r="EG658" s="36"/>
      <c r="EH658" s="36"/>
      <c r="EI658" s="36"/>
      <c r="EJ658" s="36"/>
      <c r="EK658" s="36"/>
      <c r="EL658" s="36"/>
      <c r="EM658" s="36"/>
      <c r="EN658" s="36"/>
    </row>
    <row r="659" spans="1:144">
      <c r="A659" s="36"/>
      <c r="B659" s="36"/>
      <c r="C659" s="144"/>
      <c r="D659" s="144"/>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c r="AA659" s="135"/>
      <c r="AB659" s="135"/>
      <c r="AC659" s="135"/>
      <c r="AD659" s="135"/>
      <c r="AE659" s="135"/>
      <c r="AF659" s="135"/>
      <c r="AG659" s="135"/>
      <c r="AH659" s="135"/>
      <c r="AI659" s="135"/>
      <c r="AJ659" s="135"/>
      <c r="AK659" s="135"/>
      <c r="AL659" s="135"/>
      <c r="AM659" s="135"/>
      <c r="AN659" s="135"/>
      <c r="AO659" s="135"/>
      <c r="AP659" s="135"/>
      <c r="AQ659" s="135"/>
      <c r="AR659" s="135"/>
      <c r="AS659" s="135"/>
      <c r="AT659" s="135"/>
      <c r="AU659" s="135"/>
      <c r="AV659" s="135"/>
      <c r="AW659" s="135"/>
      <c r="AX659" s="135"/>
      <c r="AY659" s="135"/>
      <c r="AZ659" s="135"/>
      <c r="BA659" s="135"/>
      <c r="BB659" s="135"/>
      <c r="BC659" s="135"/>
      <c r="BD659" s="135"/>
      <c r="BE659" s="135"/>
      <c r="BF659" s="135"/>
      <c r="BG659" s="135"/>
      <c r="BH659" s="135"/>
      <c r="BI659" s="135"/>
      <c r="BJ659" s="135"/>
      <c r="BK659" s="135"/>
      <c r="BL659" s="135"/>
      <c r="BM659" s="135"/>
      <c r="BN659" s="135"/>
      <c r="BO659" s="135"/>
      <c r="BP659" s="135"/>
      <c r="BQ659" s="135"/>
      <c r="BR659" s="135"/>
      <c r="BS659" s="135"/>
      <c r="BT659" s="135"/>
      <c r="BU659" s="135"/>
      <c r="BV659" s="135"/>
      <c r="BW659" s="135"/>
      <c r="BX659" s="135"/>
      <c r="BY659" s="135"/>
      <c r="BZ659" s="135"/>
      <c r="CA659" s="135"/>
      <c r="CB659" s="135"/>
      <c r="CC659" s="135"/>
      <c r="CD659" s="135"/>
      <c r="CE659" s="135"/>
      <c r="CF659" s="135"/>
      <c r="CG659" s="135"/>
      <c r="CH659" s="135"/>
      <c r="CI659" s="135"/>
      <c r="CJ659" s="135"/>
      <c r="CK659" s="135"/>
      <c r="CL659" s="135"/>
      <c r="CM659" s="135"/>
      <c r="CN659" s="135"/>
      <c r="CO659" s="135"/>
      <c r="CP659" s="135"/>
      <c r="CQ659" s="135"/>
      <c r="CR659" s="135"/>
      <c r="CU659" s="36"/>
      <c r="CV659" s="36"/>
      <c r="CW659" s="36"/>
      <c r="CX659" s="36"/>
      <c r="CY659" s="36"/>
      <c r="CZ659" s="36"/>
      <c r="DA659" s="36"/>
      <c r="DB659" s="36"/>
      <c r="DC659" s="36"/>
      <c r="DD659" s="36"/>
      <c r="DE659" s="36"/>
      <c r="DF659" s="36"/>
      <c r="DG659" s="36"/>
      <c r="DH659" s="36"/>
      <c r="DI659" s="36"/>
      <c r="DJ659" s="36"/>
      <c r="DK659" s="36"/>
      <c r="DL659" s="36"/>
      <c r="DM659" s="36"/>
      <c r="DN659" s="36"/>
      <c r="DO659" s="36"/>
      <c r="DP659" s="36"/>
      <c r="DQ659" s="36"/>
      <c r="DR659" s="36"/>
      <c r="DS659" s="36"/>
      <c r="DT659" s="36"/>
      <c r="DU659" s="36"/>
      <c r="DV659" s="36"/>
      <c r="DW659" s="36"/>
      <c r="DX659" s="36"/>
      <c r="DY659" s="36"/>
      <c r="DZ659" s="36"/>
      <c r="EA659" s="36"/>
      <c r="EB659" s="36"/>
      <c r="EC659" s="36"/>
      <c r="ED659" s="36"/>
      <c r="EE659" s="36"/>
      <c r="EF659" s="36"/>
      <c r="EG659" s="36"/>
      <c r="EH659" s="36"/>
      <c r="EI659" s="36"/>
      <c r="EJ659" s="36"/>
      <c r="EK659" s="36"/>
      <c r="EL659" s="36"/>
      <c r="EM659" s="36"/>
      <c r="EN659" s="36"/>
    </row>
    <row r="660" spans="1:144">
      <c r="A660" s="36"/>
      <c r="B660" s="36"/>
      <c r="C660" s="144"/>
      <c r="D660" s="144"/>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c r="AA660" s="135"/>
      <c r="AB660" s="135"/>
      <c r="AC660" s="135"/>
      <c r="AD660" s="135"/>
      <c r="AE660" s="135"/>
      <c r="AF660" s="135"/>
      <c r="AG660" s="135"/>
      <c r="AH660" s="135"/>
      <c r="AI660" s="135"/>
      <c r="AJ660" s="135"/>
      <c r="AK660" s="135"/>
      <c r="AL660" s="135"/>
      <c r="AM660" s="135"/>
      <c r="AN660" s="135"/>
      <c r="AO660" s="135"/>
      <c r="AP660" s="135"/>
      <c r="AQ660" s="135"/>
      <c r="AR660" s="135"/>
      <c r="AS660" s="135"/>
      <c r="AT660" s="135"/>
      <c r="AU660" s="135"/>
      <c r="AV660" s="135"/>
      <c r="AW660" s="135"/>
      <c r="AX660" s="135"/>
      <c r="AY660" s="135"/>
      <c r="AZ660" s="135"/>
      <c r="BA660" s="135"/>
      <c r="BB660" s="135"/>
      <c r="BC660" s="135"/>
      <c r="BD660" s="135"/>
      <c r="BE660" s="135"/>
      <c r="BF660" s="135"/>
      <c r="BG660" s="135"/>
      <c r="BH660" s="135"/>
      <c r="BI660" s="135"/>
      <c r="BJ660" s="135"/>
      <c r="BK660" s="135"/>
      <c r="BL660" s="135"/>
      <c r="BM660" s="135"/>
      <c r="BN660" s="135"/>
      <c r="BO660" s="135"/>
      <c r="BP660" s="135"/>
      <c r="BQ660" s="135"/>
      <c r="BR660" s="135"/>
      <c r="BS660" s="135"/>
      <c r="BT660" s="135"/>
      <c r="BU660" s="135"/>
      <c r="BV660" s="135"/>
      <c r="BW660" s="135"/>
      <c r="BX660" s="135"/>
      <c r="BY660" s="135"/>
      <c r="BZ660" s="135"/>
      <c r="CA660" s="135"/>
      <c r="CB660" s="135"/>
      <c r="CC660" s="135"/>
      <c r="CD660" s="135"/>
      <c r="CE660" s="135"/>
      <c r="CF660" s="135"/>
      <c r="CG660" s="135"/>
      <c r="CH660" s="135"/>
      <c r="CI660" s="135"/>
      <c r="CJ660" s="135"/>
      <c r="CK660" s="135"/>
      <c r="CL660" s="135"/>
      <c r="CM660" s="135"/>
      <c r="CN660" s="135"/>
      <c r="CO660" s="135"/>
      <c r="CP660" s="135"/>
      <c r="CQ660" s="135"/>
      <c r="CR660" s="135"/>
      <c r="CU660" s="36"/>
      <c r="CV660" s="36"/>
      <c r="CW660" s="36"/>
      <c r="CX660" s="36"/>
      <c r="CY660" s="36"/>
      <c r="CZ660" s="36"/>
      <c r="DA660" s="36"/>
      <c r="DB660" s="36"/>
      <c r="DC660" s="36"/>
      <c r="DD660" s="36"/>
      <c r="DE660" s="36"/>
      <c r="DF660" s="36"/>
      <c r="DG660" s="36"/>
      <c r="DH660" s="36"/>
      <c r="DI660" s="36"/>
      <c r="DJ660" s="36"/>
      <c r="DK660" s="36"/>
      <c r="DL660" s="36"/>
      <c r="DM660" s="36"/>
      <c r="DN660" s="36"/>
      <c r="DO660" s="36"/>
      <c r="DP660" s="36"/>
      <c r="DQ660" s="36"/>
      <c r="DR660" s="36"/>
      <c r="DS660" s="36"/>
      <c r="DT660" s="36"/>
      <c r="DU660" s="36"/>
      <c r="DV660" s="36"/>
      <c r="DW660" s="36"/>
      <c r="DX660" s="36"/>
      <c r="DY660" s="36"/>
      <c r="DZ660" s="36"/>
      <c r="EA660" s="36"/>
      <c r="EB660" s="36"/>
      <c r="EC660" s="36"/>
      <c r="ED660" s="36"/>
      <c r="EE660" s="36"/>
      <c r="EF660" s="36"/>
      <c r="EG660" s="36"/>
      <c r="EH660" s="36"/>
      <c r="EI660" s="36"/>
      <c r="EJ660" s="36"/>
      <c r="EK660" s="36"/>
      <c r="EL660" s="36"/>
      <c r="EM660" s="36"/>
      <c r="EN660" s="36"/>
    </row>
    <row r="661" spans="1:144">
      <c r="A661" s="36"/>
      <c r="B661" s="36"/>
      <c r="C661" s="144"/>
      <c r="D661" s="144"/>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c r="AA661" s="135"/>
      <c r="AB661" s="135"/>
      <c r="AC661" s="135"/>
      <c r="AD661" s="135"/>
      <c r="AE661" s="135"/>
      <c r="AF661" s="135"/>
      <c r="AG661" s="135"/>
      <c r="AH661" s="135"/>
      <c r="AI661" s="135"/>
      <c r="AJ661" s="135"/>
      <c r="AK661" s="135"/>
      <c r="AL661" s="135"/>
      <c r="AM661" s="135"/>
      <c r="AN661" s="135"/>
      <c r="AO661" s="135"/>
      <c r="AP661" s="135"/>
      <c r="AQ661" s="135"/>
      <c r="AR661" s="135"/>
      <c r="AS661" s="135"/>
      <c r="AT661" s="135"/>
      <c r="AU661" s="135"/>
      <c r="AV661" s="135"/>
      <c r="AW661" s="135"/>
      <c r="AX661" s="135"/>
      <c r="AY661" s="135"/>
      <c r="AZ661" s="135"/>
      <c r="BA661" s="135"/>
      <c r="BB661" s="135"/>
      <c r="BC661" s="135"/>
      <c r="BD661" s="135"/>
      <c r="BE661" s="135"/>
      <c r="BF661" s="135"/>
      <c r="BG661" s="135"/>
      <c r="BH661" s="135"/>
      <c r="BI661" s="135"/>
      <c r="BJ661" s="135"/>
      <c r="BK661" s="135"/>
      <c r="BL661" s="135"/>
      <c r="BM661" s="135"/>
      <c r="BN661" s="135"/>
      <c r="BO661" s="135"/>
      <c r="BP661" s="135"/>
      <c r="BQ661" s="135"/>
      <c r="BR661" s="135"/>
      <c r="BS661" s="135"/>
      <c r="BT661" s="135"/>
      <c r="BU661" s="135"/>
      <c r="BV661" s="135"/>
      <c r="BW661" s="135"/>
      <c r="BX661" s="135"/>
      <c r="BY661" s="135"/>
      <c r="BZ661" s="135"/>
      <c r="CA661" s="135"/>
      <c r="CB661" s="135"/>
      <c r="CC661" s="135"/>
      <c r="CD661" s="135"/>
      <c r="CE661" s="135"/>
      <c r="CF661" s="135"/>
      <c r="CG661" s="135"/>
      <c r="CH661" s="135"/>
      <c r="CI661" s="135"/>
      <c r="CJ661" s="135"/>
      <c r="CK661" s="135"/>
      <c r="CL661" s="135"/>
      <c r="CM661" s="135"/>
      <c r="CN661" s="135"/>
      <c r="CO661" s="135"/>
      <c r="CP661" s="135"/>
      <c r="CQ661" s="135"/>
      <c r="CR661" s="135"/>
      <c r="CU661" s="36"/>
      <c r="CV661" s="36"/>
      <c r="CW661" s="36"/>
      <c r="CX661" s="36"/>
      <c r="CY661" s="36"/>
      <c r="CZ661" s="36"/>
      <c r="DA661" s="36"/>
      <c r="DB661" s="36"/>
      <c r="DC661" s="36"/>
      <c r="DD661" s="36"/>
      <c r="DE661" s="36"/>
      <c r="DF661" s="36"/>
      <c r="DG661" s="36"/>
      <c r="DH661" s="36"/>
      <c r="DI661" s="36"/>
      <c r="DJ661" s="36"/>
      <c r="DK661" s="36"/>
      <c r="DL661" s="36"/>
      <c r="DM661" s="36"/>
      <c r="DN661" s="36"/>
      <c r="DO661" s="36"/>
      <c r="DP661" s="36"/>
      <c r="DQ661" s="36"/>
      <c r="DR661" s="36"/>
      <c r="DS661" s="36"/>
      <c r="DT661" s="36"/>
      <c r="DU661" s="36"/>
      <c r="DV661" s="36"/>
      <c r="DW661" s="36"/>
      <c r="DX661" s="36"/>
      <c r="DY661" s="36"/>
      <c r="DZ661" s="36"/>
      <c r="EA661" s="36"/>
      <c r="EB661" s="36"/>
      <c r="EC661" s="36"/>
      <c r="ED661" s="36"/>
      <c r="EE661" s="36"/>
      <c r="EF661" s="36"/>
      <c r="EG661" s="36"/>
      <c r="EH661" s="36"/>
      <c r="EI661" s="36"/>
      <c r="EJ661" s="36"/>
      <c r="EK661" s="36"/>
      <c r="EL661" s="36"/>
      <c r="EM661" s="36"/>
      <c r="EN661" s="36"/>
    </row>
    <row r="662" spans="1:144">
      <c r="A662" s="36"/>
      <c r="B662" s="36"/>
      <c r="C662" s="144"/>
      <c r="D662" s="144"/>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c r="AA662" s="135"/>
      <c r="AB662" s="135"/>
      <c r="AC662" s="135"/>
      <c r="AD662" s="135"/>
      <c r="AE662" s="135"/>
      <c r="AF662" s="135"/>
      <c r="AG662" s="135"/>
      <c r="AH662" s="135"/>
      <c r="AI662" s="135"/>
      <c r="AJ662" s="135"/>
      <c r="AK662" s="135"/>
      <c r="AL662" s="135"/>
      <c r="AM662" s="135"/>
      <c r="AN662" s="135"/>
      <c r="AO662" s="135"/>
      <c r="AP662" s="135"/>
      <c r="AQ662" s="135"/>
      <c r="AR662" s="135"/>
      <c r="AS662" s="135"/>
      <c r="AT662" s="135"/>
      <c r="AU662" s="135"/>
      <c r="AV662" s="135"/>
      <c r="AW662" s="135"/>
      <c r="AX662" s="135"/>
      <c r="AY662" s="135"/>
      <c r="AZ662" s="135"/>
      <c r="BA662" s="135"/>
      <c r="BB662" s="135"/>
      <c r="BC662" s="135"/>
      <c r="BD662" s="135"/>
      <c r="BE662" s="135"/>
      <c r="BF662" s="135"/>
      <c r="BG662" s="135"/>
      <c r="BH662" s="135"/>
      <c r="BI662" s="135"/>
      <c r="BJ662" s="135"/>
      <c r="BK662" s="135"/>
      <c r="BL662" s="135"/>
      <c r="BM662" s="135"/>
      <c r="BN662" s="135"/>
      <c r="BO662" s="135"/>
      <c r="BP662" s="135"/>
      <c r="BQ662" s="135"/>
      <c r="BR662" s="135"/>
      <c r="BS662" s="135"/>
      <c r="BT662" s="135"/>
      <c r="BU662" s="135"/>
      <c r="BV662" s="135"/>
      <c r="BW662" s="135"/>
      <c r="BX662" s="135"/>
      <c r="BY662" s="135"/>
      <c r="BZ662" s="135"/>
      <c r="CA662" s="135"/>
      <c r="CB662" s="135"/>
      <c r="CC662" s="135"/>
      <c r="CD662" s="135"/>
      <c r="CE662" s="135"/>
      <c r="CF662" s="135"/>
      <c r="CG662" s="135"/>
      <c r="CH662" s="135"/>
      <c r="CI662" s="135"/>
      <c r="CJ662" s="135"/>
      <c r="CK662" s="135"/>
      <c r="CL662" s="135"/>
      <c r="CM662" s="135"/>
      <c r="CN662" s="135"/>
      <c r="CO662" s="135"/>
      <c r="CP662" s="135"/>
      <c r="CQ662" s="135"/>
      <c r="CR662" s="135"/>
      <c r="CU662" s="36"/>
      <c r="CV662" s="36"/>
      <c r="CW662" s="36"/>
      <c r="CX662" s="36"/>
      <c r="CY662" s="36"/>
      <c r="CZ662" s="36"/>
      <c r="DA662" s="36"/>
      <c r="DB662" s="36"/>
      <c r="DC662" s="36"/>
      <c r="DD662" s="36"/>
      <c r="DE662" s="36"/>
      <c r="DF662" s="36"/>
      <c r="DG662" s="36"/>
      <c r="DH662" s="36"/>
      <c r="DI662" s="36"/>
      <c r="DJ662" s="36"/>
      <c r="DK662" s="36"/>
      <c r="DL662" s="36"/>
      <c r="DM662" s="36"/>
      <c r="DN662" s="36"/>
      <c r="DO662" s="36"/>
      <c r="DP662" s="36"/>
      <c r="DQ662" s="36"/>
      <c r="DR662" s="36"/>
      <c r="DS662" s="36"/>
      <c r="DT662" s="36"/>
      <c r="DU662" s="36"/>
      <c r="DV662" s="36"/>
      <c r="DW662" s="36"/>
      <c r="DX662" s="36"/>
      <c r="DY662" s="36"/>
      <c r="DZ662" s="36"/>
      <c r="EA662" s="36"/>
      <c r="EB662" s="36"/>
      <c r="EC662" s="36"/>
      <c r="ED662" s="36"/>
      <c r="EE662" s="36"/>
      <c r="EF662" s="36"/>
      <c r="EG662" s="36"/>
      <c r="EH662" s="36"/>
      <c r="EI662" s="36"/>
      <c r="EJ662" s="36"/>
      <c r="EK662" s="36"/>
      <c r="EL662" s="36"/>
      <c r="EM662" s="36"/>
      <c r="EN662" s="36"/>
    </row>
    <row r="663" spans="1:144">
      <c r="A663" s="36"/>
      <c r="B663" s="36"/>
      <c r="C663" s="144"/>
      <c r="D663" s="144"/>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c r="AA663" s="135"/>
      <c r="AB663" s="135"/>
      <c r="AC663" s="135"/>
      <c r="AD663" s="135"/>
      <c r="AE663" s="135"/>
      <c r="AF663" s="135"/>
      <c r="AG663" s="135"/>
      <c r="AH663" s="135"/>
      <c r="AI663" s="135"/>
      <c r="AJ663" s="135"/>
      <c r="AK663" s="135"/>
      <c r="AL663" s="135"/>
      <c r="AM663" s="135"/>
      <c r="AN663" s="135"/>
      <c r="AO663" s="135"/>
      <c r="AP663" s="135"/>
      <c r="AQ663" s="135"/>
      <c r="AR663" s="135"/>
      <c r="AS663" s="135"/>
      <c r="AT663" s="135"/>
      <c r="AU663" s="135"/>
      <c r="AV663" s="135"/>
      <c r="AW663" s="135"/>
      <c r="AX663" s="135"/>
      <c r="AY663" s="135"/>
      <c r="AZ663" s="135"/>
      <c r="BA663" s="135"/>
      <c r="BB663" s="135"/>
      <c r="BC663" s="135"/>
      <c r="BD663" s="135"/>
      <c r="BE663" s="135"/>
      <c r="BF663" s="135"/>
      <c r="BG663" s="135"/>
      <c r="BH663" s="135"/>
      <c r="BI663" s="135"/>
      <c r="BJ663" s="135"/>
      <c r="BK663" s="135"/>
      <c r="BL663" s="135"/>
      <c r="BM663" s="135"/>
      <c r="BN663" s="135"/>
      <c r="BO663" s="135"/>
      <c r="BP663" s="135"/>
      <c r="BQ663" s="135"/>
      <c r="BR663" s="135"/>
      <c r="BS663" s="135"/>
      <c r="BT663" s="135"/>
      <c r="BU663" s="135"/>
      <c r="BV663" s="135"/>
      <c r="BW663" s="135"/>
      <c r="BX663" s="135"/>
      <c r="BY663" s="135"/>
      <c r="BZ663" s="135"/>
      <c r="CA663" s="135"/>
      <c r="CB663" s="135"/>
      <c r="CC663" s="135"/>
      <c r="CD663" s="135"/>
      <c r="CE663" s="135"/>
      <c r="CF663" s="135"/>
      <c r="CG663" s="135"/>
      <c r="CH663" s="135"/>
      <c r="CI663" s="135"/>
      <c r="CJ663" s="135"/>
      <c r="CK663" s="135"/>
      <c r="CL663" s="135"/>
      <c r="CM663" s="135"/>
      <c r="CN663" s="135"/>
      <c r="CO663" s="135"/>
      <c r="CP663" s="135"/>
      <c r="CQ663" s="135"/>
      <c r="CR663" s="135"/>
      <c r="CU663" s="36"/>
      <c r="CV663" s="36"/>
      <c r="CW663" s="36"/>
      <c r="CX663" s="36"/>
      <c r="CY663" s="36"/>
      <c r="CZ663" s="36"/>
      <c r="DA663" s="36"/>
      <c r="DB663" s="36"/>
      <c r="DC663" s="36"/>
      <c r="DD663" s="36"/>
      <c r="DE663" s="36"/>
      <c r="DF663" s="36"/>
      <c r="DG663" s="36"/>
      <c r="DH663" s="36"/>
      <c r="DI663" s="36"/>
      <c r="DJ663" s="36"/>
      <c r="DK663" s="36"/>
      <c r="DL663" s="36"/>
      <c r="DM663" s="36"/>
      <c r="DN663" s="36"/>
      <c r="DO663" s="36"/>
      <c r="DP663" s="36"/>
      <c r="DQ663" s="36"/>
      <c r="DR663" s="36"/>
      <c r="DS663" s="36"/>
      <c r="DT663" s="36"/>
      <c r="DU663" s="36"/>
      <c r="DV663" s="36"/>
      <c r="DW663" s="36"/>
      <c r="DX663" s="36"/>
      <c r="DY663" s="36"/>
      <c r="DZ663" s="36"/>
      <c r="EA663" s="36"/>
      <c r="EB663" s="36"/>
      <c r="EC663" s="36"/>
      <c r="ED663" s="36"/>
      <c r="EE663" s="36"/>
      <c r="EF663" s="36"/>
      <c r="EG663" s="36"/>
      <c r="EH663" s="36"/>
      <c r="EI663" s="36"/>
      <c r="EJ663" s="36"/>
      <c r="EK663" s="36"/>
      <c r="EL663" s="36"/>
      <c r="EM663" s="36"/>
      <c r="EN663" s="36"/>
    </row>
    <row r="664" spans="1:144">
      <c r="A664" s="36"/>
      <c r="B664" s="36"/>
      <c r="C664" s="144"/>
      <c r="D664" s="144"/>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c r="AA664" s="135"/>
      <c r="AB664" s="135"/>
      <c r="AC664" s="135"/>
      <c r="AD664" s="135"/>
      <c r="AE664" s="135"/>
      <c r="AF664" s="135"/>
      <c r="AG664" s="135"/>
      <c r="AH664" s="135"/>
      <c r="AI664" s="135"/>
      <c r="AJ664" s="135"/>
      <c r="AK664" s="135"/>
      <c r="AL664" s="135"/>
      <c r="AM664" s="135"/>
      <c r="AN664" s="135"/>
      <c r="AO664" s="135"/>
      <c r="AP664" s="135"/>
      <c r="AQ664" s="135"/>
      <c r="AR664" s="135"/>
      <c r="AS664" s="135"/>
      <c r="AT664" s="135"/>
      <c r="AU664" s="135"/>
      <c r="AV664" s="135"/>
      <c r="AW664" s="135"/>
      <c r="AX664" s="135"/>
      <c r="AY664" s="135"/>
      <c r="AZ664" s="135"/>
      <c r="BA664" s="135"/>
      <c r="BB664" s="135"/>
      <c r="BC664" s="135"/>
      <c r="BD664" s="135"/>
      <c r="BE664" s="135"/>
      <c r="BF664" s="135"/>
      <c r="BG664" s="135"/>
      <c r="BH664" s="135"/>
      <c r="BI664" s="135"/>
      <c r="BJ664" s="135"/>
      <c r="BK664" s="135"/>
      <c r="BL664" s="135"/>
      <c r="BM664" s="135"/>
      <c r="BN664" s="135"/>
      <c r="BO664" s="135"/>
      <c r="BP664" s="135"/>
      <c r="BQ664" s="135"/>
      <c r="BR664" s="135"/>
      <c r="BS664" s="135"/>
      <c r="BT664" s="135"/>
      <c r="BU664" s="135"/>
      <c r="BV664" s="135"/>
      <c r="BW664" s="135"/>
      <c r="BX664" s="135"/>
      <c r="BY664" s="135"/>
      <c r="BZ664" s="135"/>
      <c r="CA664" s="135"/>
      <c r="CB664" s="135"/>
      <c r="CC664" s="135"/>
      <c r="CD664" s="135"/>
      <c r="CE664" s="135"/>
      <c r="CF664" s="135"/>
      <c r="CG664" s="135"/>
      <c r="CH664" s="135"/>
      <c r="CI664" s="135"/>
      <c r="CJ664" s="135"/>
      <c r="CK664" s="135"/>
      <c r="CL664" s="135"/>
      <c r="CM664" s="135"/>
      <c r="CN664" s="135"/>
      <c r="CO664" s="135"/>
      <c r="CP664" s="135"/>
      <c r="CQ664" s="135"/>
      <c r="CR664" s="135"/>
      <c r="CU664" s="36"/>
      <c r="CV664" s="36"/>
      <c r="CW664" s="36"/>
      <c r="CX664" s="36"/>
      <c r="CY664" s="36"/>
      <c r="CZ664" s="36"/>
      <c r="DA664" s="36"/>
      <c r="DB664" s="36"/>
      <c r="DC664" s="36"/>
      <c r="DD664" s="36"/>
      <c r="DE664" s="36"/>
      <c r="DF664" s="36"/>
      <c r="DG664" s="36"/>
      <c r="DH664" s="36"/>
      <c r="DI664" s="36"/>
      <c r="DJ664" s="36"/>
      <c r="DK664" s="36"/>
      <c r="DL664" s="36"/>
      <c r="DM664" s="36"/>
      <c r="DN664" s="36"/>
      <c r="DO664" s="36"/>
      <c r="DP664" s="36"/>
      <c r="DQ664" s="36"/>
      <c r="DR664" s="36"/>
      <c r="DS664" s="36"/>
      <c r="DT664" s="36"/>
      <c r="DU664" s="36"/>
      <c r="DV664" s="36"/>
      <c r="DW664" s="36"/>
      <c r="DX664" s="36"/>
      <c r="DY664" s="36"/>
      <c r="DZ664" s="36"/>
      <c r="EA664" s="36"/>
      <c r="EB664" s="36"/>
      <c r="EC664" s="36"/>
      <c r="ED664" s="36"/>
      <c r="EE664" s="36"/>
      <c r="EF664" s="36"/>
      <c r="EG664" s="36"/>
      <c r="EH664" s="36"/>
      <c r="EI664" s="36"/>
      <c r="EJ664" s="36"/>
      <c r="EK664" s="36"/>
      <c r="EL664" s="36"/>
      <c r="EM664" s="36"/>
      <c r="EN664" s="36"/>
    </row>
    <row r="665" spans="1:144">
      <c r="A665" s="36"/>
      <c r="B665" s="36"/>
      <c r="C665" s="144"/>
      <c r="D665" s="144"/>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c r="AA665" s="135"/>
      <c r="AB665" s="135"/>
      <c r="AC665" s="135"/>
      <c r="AD665" s="135"/>
      <c r="AE665" s="135"/>
      <c r="AF665" s="135"/>
      <c r="AG665" s="135"/>
      <c r="AH665" s="135"/>
      <c r="AI665" s="135"/>
      <c r="AJ665" s="135"/>
      <c r="AK665" s="135"/>
      <c r="AL665" s="135"/>
      <c r="AM665" s="135"/>
      <c r="AN665" s="135"/>
      <c r="AO665" s="135"/>
      <c r="AP665" s="135"/>
      <c r="AQ665" s="135"/>
      <c r="AR665" s="135"/>
      <c r="AS665" s="135"/>
      <c r="AT665" s="135"/>
      <c r="AU665" s="135"/>
      <c r="AV665" s="135"/>
      <c r="AW665" s="135"/>
      <c r="AX665" s="135"/>
      <c r="AY665" s="135"/>
      <c r="AZ665" s="135"/>
      <c r="BA665" s="135"/>
      <c r="BB665" s="135"/>
      <c r="BC665" s="135"/>
      <c r="BD665" s="135"/>
      <c r="BE665" s="135"/>
      <c r="BF665" s="135"/>
      <c r="BG665" s="135"/>
      <c r="BH665" s="135"/>
      <c r="BI665" s="135"/>
      <c r="BJ665" s="135"/>
      <c r="BK665" s="135"/>
      <c r="BL665" s="135"/>
      <c r="BM665" s="135"/>
      <c r="BN665" s="135"/>
      <c r="BO665" s="135"/>
      <c r="BP665" s="135"/>
      <c r="BQ665" s="135"/>
      <c r="BR665" s="135"/>
      <c r="BS665" s="135"/>
      <c r="BT665" s="135"/>
      <c r="BU665" s="135"/>
      <c r="BV665" s="135"/>
      <c r="BW665" s="135"/>
      <c r="BX665" s="135"/>
      <c r="BY665" s="135"/>
      <c r="BZ665" s="135"/>
      <c r="CA665" s="135"/>
      <c r="CB665" s="135"/>
      <c r="CC665" s="135"/>
      <c r="CD665" s="135"/>
      <c r="CE665" s="135"/>
      <c r="CF665" s="135"/>
      <c r="CG665" s="135"/>
      <c r="CH665" s="135"/>
      <c r="CI665" s="135"/>
      <c r="CJ665" s="135"/>
      <c r="CK665" s="135"/>
      <c r="CL665" s="135"/>
      <c r="CM665" s="135"/>
      <c r="CN665" s="135"/>
      <c r="CO665" s="135"/>
      <c r="CP665" s="135"/>
      <c r="CQ665" s="135"/>
      <c r="CR665" s="135"/>
      <c r="CU665" s="36"/>
      <c r="CV665" s="36"/>
      <c r="CW665" s="36"/>
      <c r="CX665" s="36"/>
      <c r="CY665" s="36"/>
      <c r="CZ665" s="36"/>
      <c r="DA665" s="36"/>
      <c r="DB665" s="36"/>
      <c r="DC665" s="36"/>
      <c r="DD665" s="36"/>
      <c r="DE665" s="36"/>
      <c r="DF665" s="36"/>
      <c r="DG665" s="36"/>
      <c r="DH665" s="36"/>
      <c r="DI665" s="36"/>
      <c r="DJ665" s="36"/>
      <c r="DK665" s="36"/>
      <c r="DL665" s="36"/>
      <c r="DM665" s="36"/>
      <c r="DN665" s="36"/>
      <c r="DO665" s="36"/>
      <c r="DP665" s="36"/>
      <c r="DQ665" s="36"/>
      <c r="DR665" s="36"/>
      <c r="DS665" s="36"/>
      <c r="DT665" s="36"/>
      <c r="DU665" s="36"/>
      <c r="DV665" s="36"/>
      <c r="DW665" s="36"/>
      <c r="DX665" s="36"/>
      <c r="DY665" s="36"/>
      <c r="DZ665" s="36"/>
      <c r="EA665" s="36"/>
      <c r="EB665" s="36"/>
      <c r="EC665" s="36"/>
      <c r="ED665" s="36"/>
      <c r="EE665" s="36"/>
      <c r="EF665" s="36"/>
      <c r="EG665" s="36"/>
      <c r="EH665" s="36"/>
      <c r="EI665" s="36"/>
      <c r="EJ665" s="36"/>
      <c r="EK665" s="36"/>
      <c r="EL665" s="36"/>
      <c r="EM665" s="36"/>
      <c r="EN665" s="36"/>
    </row>
    <row r="666" spans="1:144">
      <c r="A666" s="36"/>
      <c r="B666" s="36"/>
      <c r="C666" s="144"/>
      <c r="D666" s="144"/>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c r="AA666" s="135"/>
      <c r="AB666" s="135"/>
      <c r="AC666" s="135"/>
      <c r="AD666" s="135"/>
      <c r="AE666" s="135"/>
      <c r="AF666" s="135"/>
      <c r="AG666" s="135"/>
      <c r="AH666" s="135"/>
      <c r="AI666" s="135"/>
      <c r="AJ666" s="135"/>
      <c r="AK666" s="135"/>
      <c r="AL666" s="135"/>
      <c r="AM666" s="135"/>
      <c r="AN666" s="135"/>
      <c r="AO666" s="135"/>
      <c r="AP666" s="135"/>
      <c r="AQ666" s="135"/>
      <c r="AR666" s="135"/>
      <c r="AS666" s="135"/>
      <c r="AT666" s="135"/>
      <c r="AU666" s="135"/>
      <c r="AV666" s="135"/>
      <c r="AW666" s="135"/>
      <c r="AX666" s="135"/>
      <c r="AY666" s="135"/>
      <c r="AZ666" s="135"/>
      <c r="BA666" s="135"/>
      <c r="BB666" s="135"/>
      <c r="BC666" s="135"/>
      <c r="BD666" s="135"/>
      <c r="BE666" s="135"/>
      <c r="BF666" s="135"/>
      <c r="BG666" s="135"/>
      <c r="BH666" s="135"/>
      <c r="BI666" s="135"/>
      <c r="BJ666" s="135"/>
      <c r="BK666" s="135"/>
      <c r="BL666" s="135"/>
      <c r="BM666" s="135"/>
      <c r="BN666" s="135"/>
      <c r="BO666" s="135"/>
      <c r="BP666" s="135"/>
      <c r="BQ666" s="135"/>
      <c r="BR666" s="135"/>
      <c r="BS666" s="135"/>
      <c r="BT666" s="135"/>
      <c r="BU666" s="135"/>
      <c r="BV666" s="135"/>
      <c r="BW666" s="135"/>
      <c r="BX666" s="135"/>
      <c r="BY666" s="135"/>
      <c r="BZ666" s="135"/>
      <c r="CA666" s="135"/>
      <c r="CB666" s="135"/>
      <c r="CC666" s="135"/>
      <c r="CD666" s="135"/>
      <c r="CE666" s="135"/>
      <c r="CF666" s="135"/>
      <c r="CG666" s="135"/>
      <c r="CH666" s="135"/>
      <c r="CI666" s="135"/>
      <c r="CJ666" s="135"/>
      <c r="CK666" s="135"/>
      <c r="CL666" s="135"/>
      <c r="CM666" s="135"/>
      <c r="CN666" s="135"/>
      <c r="CO666" s="135"/>
      <c r="CP666" s="135"/>
      <c r="CQ666" s="135"/>
      <c r="CR666" s="135"/>
      <c r="CU666" s="36"/>
      <c r="CV666" s="36"/>
      <c r="CW666" s="36"/>
      <c r="CX666" s="36"/>
      <c r="CY666" s="36"/>
      <c r="CZ666" s="36"/>
      <c r="DA666" s="36"/>
      <c r="DB666" s="36"/>
      <c r="DC666" s="36"/>
      <c r="DD666" s="36"/>
      <c r="DE666" s="36"/>
      <c r="DF666" s="36"/>
      <c r="DG666" s="36"/>
      <c r="DH666" s="36"/>
      <c r="DI666" s="36"/>
      <c r="DJ666" s="36"/>
      <c r="DK666" s="36"/>
      <c r="DL666" s="36"/>
      <c r="DM666" s="36"/>
      <c r="DN666" s="36"/>
      <c r="DO666" s="36"/>
      <c r="DP666" s="36"/>
      <c r="DQ666" s="36"/>
      <c r="DR666" s="36"/>
      <c r="DS666" s="36"/>
      <c r="DT666" s="36"/>
      <c r="DU666" s="36"/>
      <c r="DV666" s="36"/>
      <c r="DW666" s="36"/>
      <c r="DX666" s="36"/>
      <c r="DY666" s="36"/>
      <c r="DZ666" s="36"/>
      <c r="EA666" s="36"/>
      <c r="EB666" s="36"/>
      <c r="EC666" s="36"/>
      <c r="ED666" s="36"/>
      <c r="EE666" s="36"/>
      <c r="EF666" s="36"/>
      <c r="EG666" s="36"/>
      <c r="EH666" s="36"/>
      <c r="EI666" s="36"/>
      <c r="EJ666" s="36"/>
      <c r="EK666" s="36"/>
      <c r="EL666" s="36"/>
      <c r="EM666" s="36"/>
      <c r="EN666" s="36"/>
    </row>
    <row r="667" spans="1:144">
      <c r="A667" s="36"/>
      <c r="B667" s="36"/>
      <c r="C667" s="144"/>
      <c r="D667" s="144"/>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c r="AA667" s="135"/>
      <c r="AB667" s="135"/>
      <c r="AC667" s="135"/>
      <c r="AD667" s="135"/>
      <c r="AE667" s="135"/>
      <c r="AF667" s="135"/>
      <c r="AG667" s="135"/>
      <c r="AH667" s="135"/>
      <c r="AI667" s="135"/>
      <c r="AJ667" s="135"/>
      <c r="AK667" s="135"/>
      <c r="AL667" s="135"/>
      <c r="AM667" s="135"/>
      <c r="AN667" s="135"/>
      <c r="AO667" s="135"/>
      <c r="AP667" s="135"/>
      <c r="AQ667" s="135"/>
      <c r="AR667" s="135"/>
      <c r="AS667" s="135"/>
      <c r="AT667" s="135"/>
      <c r="AU667" s="135"/>
      <c r="AV667" s="135"/>
      <c r="AW667" s="135"/>
      <c r="AX667" s="135"/>
      <c r="AY667" s="135"/>
      <c r="AZ667" s="135"/>
      <c r="BA667" s="135"/>
      <c r="BB667" s="135"/>
      <c r="BC667" s="135"/>
      <c r="BD667" s="135"/>
      <c r="BE667" s="135"/>
      <c r="BF667" s="135"/>
      <c r="BG667" s="135"/>
      <c r="BH667" s="135"/>
      <c r="BI667" s="135"/>
      <c r="BJ667" s="135"/>
      <c r="BK667" s="135"/>
      <c r="BL667" s="135"/>
      <c r="BM667" s="135"/>
      <c r="BN667" s="135"/>
      <c r="BO667" s="135"/>
      <c r="BP667" s="135"/>
      <c r="BQ667" s="135"/>
      <c r="BR667" s="135"/>
      <c r="BS667" s="135"/>
      <c r="BT667" s="135"/>
      <c r="BU667" s="135"/>
      <c r="BV667" s="135"/>
      <c r="BW667" s="135"/>
      <c r="BX667" s="135"/>
      <c r="BY667" s="135"/>
      <c r="BZ667" s="135"/>
      <c r="CA667" s="135"/>
      <c r="CB667" s="135"/>
      <c r="CC667" s="135"/>
      <c r="CD667" s="135"/>
      <c r="CE667" s="135"/>
      <c r="CF667" s="135"/>
      <c r="CG667" s="135"/>
      <c r="CH667" s="135"/>
      <c r="CI667" s="135"/>
      <c r="CJ667" s="135"/>
      <c r="CK667" s="135"/>
      <c r="CL667" s="135"/>
      <c r="CM667" s="135"/>
      <c r="CN667" s="135"/>
      <c r="CO667" s="135"/>
      <c r="CP667" s="135"/>
      <c r="CQ667" s="135"/>
      <c r="CR667" s="135"/>
      <c r="CU667" s="36"/>
      <c r="CV667" s="36"/>
      <c r="CW667" s="36"/>
      <c r="CX667" s="36"/>
      <c r="CY667" s="36"/>
      <c r="CZ667" s="36"/>
      <c r="DA667" s="36"/>
      <c r="DB667" s="36"/>
      <c r="DC667" s="36"/>
      <c r="DD667" s="36"/>
      <c r="DE667" s="36"/>
      <c r="DF667" s="36"/>
      <c r="DG667" s="36"/>
      <c r="DH667" s="36"/>
      <c r="DI667" s="36"/>
      <c r="DJ667" s="36"/>
      <c r="DK667" s="36"/>
      <c r="DL667" s="36"/>
      <c r="DM667" s="36"/>
      <c r="DN667" s="36"/>
      <c r="DO667" s="36"/>
      <c r="DP667" s="36"/>
      <c r="DQ667" s="36"/>
      <c r="DR667" s="36"/>
      <c r="DS667" s="36"/>
      <c r="DT667" s="36"/>
      <c r="DU667" s="36"/>
      <c r="DV667" s="36"/>
      <c r="DW667" s="36"/>
      <c r="DX667" s="36"/>
      <c r="DY667" s="36"/>
      <c r="DZ667" s="36"/>
      <c r="EA667" s="36"/>
      <c r="EB667" s="36"/>
      <c r="EC667" s="36"/>
      <c r="ED667" s="36"/>
      <c r="EE667" s="36"/>
      <c r="EF667" s="36"/>
      <c r="EG667" s="36"/>
      <c r="EH667" s="36"/>
      <c r="EI667" s="36"/>
      <c r="EJ667" s="36"/>
      <c r="EK667" s="36"/>
      <c r="EL667" s="36"/>
      <c r="EM667" s="36"/>
      <c r="EN667" s="36"/>
    </row>
    <row r="668" spans="1:144">
      <c r="A668" s="36"/>
      <c r="B668" s="36"/>
      <c r="C668" s="144"/>
      <c r="D668" s="144"/>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c r="AA668" s="135"/>
      <c r="AB668" s="135"/>
      <c r="AC668" s="135"/>
      <c r="AD668" s="135"/>
      <c r="AE668" s="135"/>
      <c r="AF668" s="135"/>
      <c r="AG668" s="135"/>
      <c r="AH668" s="135"/>
      <c r="AI668" s="135"/>
      <c r="AJ668" s="135"/>
      <c r="AK668" s="135"/>
      <c r="AL668" s="135"/>
      <c r="AM668" s="135"/>
      <c r="AN668" s="135"/>
      <c r="AO668" s="135"/>
      <c r="AP668" s="135"/>
      <c r="AQ668" s="135"/>
      <c r="AR668" s="135"/>
      <c r="AS668" s="135"/>
      <c r="AT668" s="135"/>
      <c r="AU668" s="135"/>
      <c r="AV668" s="135"/>
      <c r="AW668" s="135"/>
      <c r="AX668" s="135"/>
      <c r="AY668" s="135"/>
      <c r="AZ668" s="135"/>
      <c r="BA668" s="135"/>
      <c r="BB668" s="135"/>
      <c r="BC668" s="135"/>
      <c r="BD668" s="135"/>
      <c r="BE668" s="135"/>
      <c r="BF668" s="135"/>
      <c r="BG668" s="135"/>
      <c r="BH668" s="135"/>
      <c r="BI668" s="135"/>
      <c r="BJ668" s="135"/>
      <c r="BK668" s="135"/>
      <c r="BL668" s="135"/>
      <c r="BM668" s="135"/>
      <c r="BN668" s="135"/>
      <c r="BO668" s="135"/>
      <c r="BP668" s="135"/>
      <c r="BQ668" s="135"/>
      <c r="BR668" s="135"/>
      <c r="BS668" s="135"/>
      <c r="BT668" s="135"/>
      <c r="BU668" s="135"/>
      <c r="BV668" s="135"/>
      <c r="BW668" s="135"/>
      <c r="BX668" s="135"/>
      <c r="BY668" s="135"/>
      <c r="BZ668" s="135"/>
      <c r="CA668" s="135"/>
      <c r="CB668" s="135"/>
      <c r="CC668" s="135"/>
      <c r="CD668" s="135"/>
      <c r="CE668" s="135"/>
      <c r="CF668" s="135"/>
      <c r="CG668" s="135"/>
      <c r="CH668" s="135"/>
      <c r="CI668" s="135"/>
      <c r="CJ668" s="135"/>
      <c r="CK668" s="135"/>
      <c r="CL668" s="135"/>
      <c r="CM668" s="135"/>
      <c r="CN668" s="135"/>
      <c r="CO668" s="135"/>
      <c r="CP668" s="135"/>
      <c r="CQ668" s="135"/>
      <c r="CR668" s="135"/>
      <c r="CU668" s="36"/>
      <c r="CV668" s="36"/>
      <c r="CW668" s="36"/>
      <c r="CX668" s="36"/>
      <c r="CY668" s="36"/>
      <c r="CZ668" s="36"/>
      <c r="DA668" s="36"/>
      <c r="DB668" s="36"/>
      <c r="DC668" s="36"/>
      <c r="DD668" s="36"/>
      <c r="DE668" s="36"/>
      <c r="DF668" s="36"/>
      <c r="DG668" s="36"/>
      <c r="DH668" s="36"/>
      <c r="DI668" s="36"/>
      <c r="DJ668" s="36"/>
      <c r="DK668" s="36"/>
      <c r="DL668" s="36"/>
      <c r="DM668" s="36"/>
      <c r="DN668" s="36"/>
      <c r="DO668" s="36"/>
      <c r="DP668" s="36"/>
      <c r="DQ668" s="36"/>
      <c r="DR668" s="36"/>
      <c r="DS668" s="36"/>
      <c r="DT668" s="36"/>
      <c r="DU668" s="36"/>
      <c r="DV668" s="36"/>
      <c r="DW668" s="36"/>
      <c r="DX668" s="36"/>
      <c r="DY668" s="36"/>
      <c r="DZ668" s="36"/>
      <c r="EA668" s="36"/>
      <c r="EB668" s="36"/>
      <c r="EC668" s="36"/>
      <c r="ED668" s="36"/>
      <c r="EE668" s="36"/>
      <c r="EF668" s="36"/>
      <c r="EG668" s="36"/>
      <c r="EH668" s="36"/>
      <c r="EI668" s="36"/>
      <c r="EJ668" s="36"/>
      <c r="EK668" s="36"/>
      <c r="EL668" s="36"/>
      <c r="EM668" s="36"/>
      <c r="EN668" s="36"/>
    </row>
    <row r="669" spans="1:144">
      <c r="A669" s="36"/>
      <c r="B669" s="36"/>
      <c r="C669" s="144"/>
      <c r="D669" s="144"/>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c r="AA669" s="135"/>
      <c r="AB669" s="135"/>
      <c r="AC669" s="135"/>
      <c r="AD669" s="135"/>
      <c r="AE669" s="135"/>
      <c r="AF669" s="135"/>
      <c r="AG669" s="135"/>
      <c r="AH669" s="135"/>
      <c r="AI669" s="135"/>
      <c r="AJ669" s="135"/>
      <c r="AK669" s="135"/>
      <c r="AL669" s="135"/>
      <c r="AM669" s="135"/>
      <c r="AN669" s="135"/>
      <c r="AO669" s="135"/>
      <c r="AP669" s="135"/>
      <c r="AQ669" s="135"/>
      <c r="AR669" s="135"/>
      <c r="AS669" s="135"/>
      <c r="AT669" s="135"/>
      <c r="AU669" s="135"/>
      <c r="AV669" s="135"/>
      <c r="AW669" s="135"/>
      <c r="AX669" s="135"/>
      <c r="AY669" s="135"/>
      <c r="AZ669" s="135"/>
      <c r="BA669" s="135"/>
      <c r="BB669" s="135"/>
      <c r="BC669" s="135"/>
      <c r="BD669" s="135"/>
      <c r="BE669" s="135"/>
      <c r="BF669" s="135"/>
      <c r="BG669" s="135"/>
      <c r="BH669" s="135"/>
      <c r="BI669" s="135"/>
      <c r="BJ669" s="135"/>
      <c r="BK669" s="135"/>
      <c r="BL669" s="135"/>
      <c r="BM669" s="135"/>
      <c r="BN669" s="135"/>
      <c r="BO669" s="135"/>
      <c r="BP669" s="135"/>
      <c r="BQ669" s="135"/>
      <c r="BR669" s="135"/>
      <c r="BS669" s="135"/>
      <c r="BT669" s="135"/>
      <c r="BU669" s="135"/>
      <c r="BV669" s="135"/>
      <c r="BW669" s="135"/>
      <c r="BX669" s="135"/>
      <c r="BY669" s="135"/>
      <c r="BZ669" s="135"/>
      <c r="CA669" s="135"/>
      <c r="CB669" s="135"/>
      <c r="CC669" s="135"/>
      <c r="CD669" s="135"/>
      <c r="CE669" s="135"/>
      <c r="CF669" s="135"/>
      <c r="CG669" s="135"/>
      <c r="CH669" s="135"/>
      <c r="CI669" s="135"/>
      <c r="CJ669" s="135"/>
      <c r="CK669" s="135"/>
      <c r="CL669" s="135"/>
      <c r="CM669" s="135"/>
      <c r="CN669" s="135"/>
      <c r="CO669" s="135"/>
      <c r="CP669" s="135"/>
      <c r="CQ669" s="135"/>
      <c r="CR669" s="135"/>
      <c r="CU669" s="36"/>
      <c r="CV669" s="36"/>
      <c r="CW669" s="36"/>
      <c r="CX669" s="36"/>
      <c r="CY669" s="36"/>
      <c r="CZ669" s="36"/>
      <c r="DA669" s="36"/>
      <c r="DB669" s="36"/>
      <c r="DC669" s="36"/>
      <c r="DD669" s="36"/>
      <c r="DE669" s="36"/>
      <c r="DF669" s="36"/>
      <c r="DG669" s="36"/>
      <c r="DH669" s="36"/>
      <c r="DI669" s="36"/>
      <c r="DJ669" s="36"/>
      <c r="DK669" s="36"/>
      <c r="DL669" s="36"/>
      <c r="DM669" s="36"/>
      <c r="DN669" s="36"/>
      <c r="DO669" s="36"/>
      <c r="DP669" s="36"/>
      <c r="DQ669" s="36"/>
      <c r="DR669" s="36"/>
      <c r="DS669" s="36"/>
      <c r="DT669" s="36"/>
      <c r="DU669" s="36"/>
      <c r="DV669" s="36"/>
      <c r="DW669" s="36"/>
      <c r="DX669" s="36"/>
      <c r="DY669" s="36"/>
      <c r="DZ669" s="36"/>
      <c r="EA669" s="36"/>
      <c r="EB669" s="36"/>
      <c r="EC669" s="36"/>
      <c r="ED669" s="36"/>
      <c r="EE669" s="36"/>
      <c r="EF669" s="36"/>
      <c r="EG669" s="36"/>
      <c r="EH669" s="36"/>
      <c r="EI669" s="36"/>
      <c r="EJ669" s="36"/>
      <c r="EK669" s="36"/>
      <c r="EL669" s="36"/>
      <c r="EM669" s="36"/>
      <c r="EN669" s="36"/>
    </row>
    <row r="670" spans="1:144">
      <c r="A670" s="36"/>
      <c r="B670" s="36"/>
      <c r="C670" s="144"/>
      <c r="D670" s="144"/>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c r="AA670" s="135"/>
      <c r="AB670" s="135"/>
      <c r="AC670" s="135"/>
      <c r="AD670" s="135"/>
      <c r="AE670" s="135"/>
      <c r="AF670" s="135"/>
      <c r="AG670" s="135"/>
      <c r="AH670" s="135"/>
      <c r="AI670" s="135"/>
      <c r="AJ670" s="135"/>
      <c r="AK670" s="135"/>
      <c r="AL670" s="135"/>
      <c r="AM670" s="135"/>
      <c r="AN670" s="135"/>
      <c r="AO670" s="135"/>
      <c r="AP670" s="135"/>
      <c r="AQ670" s="135"/>
      <c r="AR670" s="135"/>
      <c r="AS670" s="135"/>
      <c r="AT670" s="135"/>
      <c r="AU670" s="135"/>
      <c r="AV670" s="135"/>
      <c r="AW670" s="135"/>
      <c r="AX670" s="135"/>
      <c r="AY670" s="135"/>
      <c r="AZ670" s="135"/>
      <c r="BA670" s="135"/>
      <c r="BB670" s="135"/>
      <c r="BC670" s="135"/>
      <c r="BD670" s="135"/>
      <c r="BE670" s="135"/>
      <c r="BF670" s="135"/>
      <c r="BG670" s="135"/>
      <c r="BH670" s="135"/>
      <c r="BI670" s="135"/>
      <c r="BJ670" s="135"/>
      <c r="BK670" s="135"/>
      <c r="BL670" s="135"/>
      <c r="BM670" s="135"/>
      <c r="BN670" s="135"/>
      <c r="BO670" s="135"/>
      <c r="BP670" s="135"/>
      <c r="BQ670" s="135"/>
      <c r="BR670" s="135"/>
      <c r="BS670" s="135"/>
      <c r="BT670" s="135"/>
      <c r="BU670" s="135"/>
      <c r="BV670" s="135"/>
      <c r="BW670" s="135"/>
      <c r="BX670" s="135"/>
      <c r="BY670" s="135"/>
      <c r="BZ670" s="135"/>
      <c r="CA670" s="135"/>
      <c r="CB670" s="135"/>
      <c r="CC670" s="135"/>
      <c r="CD670" s="135"/>
      <c r="CE670" s="135"/>
      <c r="CF670" s="135"/>
      <c r="CG670" s="135"/>
      <c r="CH670" s="135"/>
      <c r="CI670" s="135"/>
      <c r="CJ670" s="135"/>
      <c r="CK670" s="135"/>
      <c r="CL670" s="135"/>
      <c r="CM670" s="135"/>
      <c r="CN670" s="135"/>
      <c r="CO670" s="135"/>
      <c r="CP670" s="135"/>
      <c r="CQ670" s="135"/>
      <c r="CR670" s="135"/>
      <c r="CU670" s="36"/>
      <c r="CV670" s="36"/>
      <c r="CW670" s="36"/>
      <c r="CX670" s="36"/>
      <c r="CY670" s="36"/>
      <c r="CZ670" s="36"/>
      <c r="DA670" s="36"/>
      <c r="DB670" s="36"/>
      <c r="DC670" s="36"/>
      <c r="DD670" s="36"/>
      <c r="DE670" s="36"/>
      <c r="DF670" s="36"/>
      <c r="DG670" s="36"/>
      <c r="DH670" s="36"/>
      <c r="DI670" s="36"/>
      <c r="DJ670" s="36"/>
      <c r="DK670" s="36"/>
      <c r="DL670" s="36"/>
      <c r="DM670" s="36"/>
      <c r="DN670" s="36"/>
      <c r="DO670" s="36"/>
      <c r="DP670" s="36"/>
      <c r="DQ670" s="36"/>
      <c r="DR670" s="36"/>
      <c r="DS670" s="36"/>
      <c r="DT670" s="36"/>
      <c r="DU670" s="36"/>
      <c r="DV670" s="36"/>
      <c r="DW670" s="36"/>
      <c r="DX670" s="36"/>
      <c r="DY670" s="36"/>
      <c r="DZ670" s="36"/>
      <c r="EA670" s="36"/>
      <c r="EB670" s="36"/>
      <c r="EC670" s="36"/>
      <c r="ED670" s="36"/>
      <c r="EE670" s="36"/>
      <c r="EF670" s="36"/>
      <c r="EG670" s="36"/>
      <c r="EH670" s="36"/>
      <c r="EI670" s="36"/>
      <c r="EJ670" s="36"/>
      <c r="EK670" s="36"/>
      <c r="EL670" s="36"/>
      <c r="EM670" s="36"/>
      <c r="EN670" s="36"/>
    </row>
    <row r="671" spans="1:144">
      <c r="A671" s="36"/>
      <c r="B671" s="36"/>
      <c r="C671" s="144"/>
      <c r="D671" s="144"/>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c r="AA671" s="135"/>
      <c r="AB671" s="135"/>
      <c r="AC671" s="135"/>
      <c r="AD671" s="135"/>
      <c r="AE671" s="135"/>
      <c r="AF671" s="135"/>
      <c r="AG671" s="135"/>
      <c r="AH671" s="135"/>
      <c r="AI671" s="135"/>
      <c r="AJ671" s="135"/>
      <c r="AK671" s="135"/>
      <c r="AL671" s="135"/>
      <c r="AM671" s="135"/>
      <c r="AN671" s="135"/>
      <c r="AO671" s="135"/>
      <c r="AP671" s="135"/>
      <c r="AQ671" s="135"/>
      <c r="AR671" s="135"/>
      <c r="AS671" s="135"/>
      <c r="AT671" s="135"/>
      <c r="AU671" s="135"/>
      <c r="AV671" s="135"/>
      <c r="AW671" s="135"/>
      <c r="AX671" s="135"/>
      <c r="AY671" s="135"/>
      <c r="AZ671" s="135"/>
      <c r="BA671" s="135"/>
      <c r="BB671" s="135"/>
      <c r="BC671" s="135"/>
      <c r="BD671" s="135"/>
      <c r="BE671" s="135"/>
      <c r="BF671" s="135"/>
      <c r="BG671" s="135"/>
      <c r="BH671" s="135"/>
      <c r="BI671" s="135"/>
      <c r="BJ671" s="135"/>
      <c r="BK671" s="135"/>
      <c r="BL671" s="135"/>
      <c r="BM671" s="135"/>
      <c r="BN671" s="135"/>
      <c r="BO671" s="135"/>
      <c r="BP671" s="135"/>
      <c r="BQ671" s="135"/>
      <c r="BR671" s="135"/>
      <c r="BS671" s="135"/>
      <c r="BT671" s="135"/>
      <c r="BU671" s="135"/>
      <c r="BV671" s="135"/>
      <c r="BW671" s="135"/>
      <c r="BX671" s="135"/>
      <c r="BY671" s="135"/>
      <c r="BZ671" s="135"/>
      <c r="CA671" s="135"/>
      <c r="CB671" s="135"/>
      <c r="CC671" s="135"/>
      <c r="CD671" s="135"/>
      <c r="CE671" s="135"/>
      <c r="CF671" s="135"/>
      <c r="CG671" s="135"/>
      <c r="CH671" s="135"/>
      <c r="CI671" s="135"/>
      <c r="CJ671" s="135"/>
      <c r="CK671" s="135"/>
      <c r="CL671" s="135"/>
      <c r="CM671" s="135"/>
      <c r="CN671" s="135"/>
      <c r="CO671" s="135"/>
      <c r="CP671" s="135"/>
      <c r="CQ671" s="135"/>
      <c r="CR671" s="135"/>
      <c r="CU671" s="36"/>
      <c r="CV671" s="36"/>
      <c r="CW671" s="36"/>
      <c r="CX671" s="36"/>
      <c r="CY671" s="36"/>
      <c r="CZ671" s="36"/>
      <c r="DA671" s="36"/>
      <c r="DB671" s="36"/>
      <c r="DC671" s="36"/>
      <c r="DD671" s="36"/>
      <c r="DE671" s="36"/>
      <c r="DF671" s="36"/>
      <c r="DG671" s="36"/>
      <c r="DH671" s="36"/>
      <c r="DI671" s="36"/>
      <c r="DJ671" s="36"/>
      <c r="DK671" s="36"/>
      <c r="DL671" s="36"/>
      <c r="DM671" s="36"/>
      <c r="DN671" s="36"/>
      <c r="DO671" s="36"/>
      <c r="DP671" s="36"/>
      <c r="DQ671" s="36"/>
      <c r="DR671" s="36"/>
      <c r="DS671" s="36"/>
      <c r="DT671" s="36"/>
      <c r="DU671" s="36"/>
      <c r="DV671" s="36"/>
      <c r="DW671" s="36"/>
      <c r="DX671" s="36"/>
      <c r="DY671" s="36"/>
      <c r="DZ671" s="36"/>
      <c r="EA671" s="36"/>
      <c r="EB671" s="36"/>
      <c r="EC671" s="36"/>
      <c r="ED671" s="36"/>
      <c r="EE671" s="36"/>
      <c r="EF671" s="36"/>
      <c r="EG671" s="36"/>
      <c r="EH671" s="36"/>
      <c r="EI671" s="36"/>
      <c r="EJ671" s="36"/>
      <c r="EK671" s="36"/>
      <c r="EL671" s="36"/>
      <c r="EM671" s="36"/>
      <c r="EN671" s="36"/>
    </row>
    <row r="672" spans="1:144">
      <c r="A672" s="36"/>
      <c r="B672" s="36"/>
      <c r="C672" s="144"/>
      <c r="D672" s="144"/>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c r="AA672" s="135"/>
      <c r="AB672" s="135"/>
      <c r="AC672" s="135"/>
      <c r="AD672" s="135"/>
      <c r="AE672" s="135"/>
      <c r="AF672" s="135"/>
      <c r="AG672" s="135"/>
      <c r="AH672" s="135"/>
      <c r="AI672" s="135"/>
      <c r="AJ672" s="135"/>
      <c r="AK672" s="135"/>
      <c r="AL672" s="135"/>
      <c r="AM672" s="135"/>
      <c r="AN672" s="135"/>
      <c r="AO672" s="135"/>
      <c r="AP672" s="135"/>
      <c r="AQ672" s="135"/>
      <c r="AR672" s="135"/>
      <c r="AS672" s="135"/>
      <c r="AT672" s="135"/>
      <c r="AU672" s="135"/>
      <c r="AV672" s="135"/>
      <c r="AW672" s="135"/>
      <c r="AX672" s="135"/>
      <c r="AY672" s="135"/>
      <c r="AZ672" s="135"/>
      <c r="BA672" s="135"/>
      <c r="BB672" s="135"/>
      <c r="BC672" s="135"/>
      <c r="BD672" s="135"/>
      <c r="BE672" s="135"/>
      <c r="BF672" s="135"/>
      <c r="BG672" s="135"/>
      <c r="BH672" s="135"/>
      <c r="BI672" s="135"/>
      <c r="BJ672" s="135"/>
      <c r="BK672" s="135"/>
      <c r="BL672" s="135"/>
      <c r="BM672" s="135"/>
      <c r="BN672" s="135"/>
      <c r="BO672" s="135"/>
      <c r="BP672" s="135"/>
      <c r="BQ672" s="135"/>
      <c r="BR672" s="135"/>
      <c r="BS672" s="135"/>
      <c r="BT672" s="135"/>
      <c r="BU672" s="135"/>
      <c r="BV672" s="135"/>
      <c r="BW672" s="135"/>
      <c r="BX672" s="135"/>
      <c r="BY672" s="135"/>
      <c r="BZ672" s="135"/>
      <c r="CA672" s="135"/>
      <c r="CB672" s="135"/>
      <c r="CC672" s="135"/>
      <c r="CD672" s="135"/>
      <c r="CE672" s="135"/>
      <c r="CF672" s="135"/>
      <c r="CG672" s="135"/>
      <c r="CH672" s="135"/>
      <c r="CI672" s="135"/>
      <c r="CJ672" s="135"/>
      <c r="CK672" s="135"/>
      <c r="CL672" s="135"/>
      <c r="CM672" s="135"/>
      <c r="CN672" s="135"/>
      <c r="CO672" s="135"/>
      <c r="CP672" s="135"/>
      <c r="CQ672" s="135"/>
      <c r="CR672" s="135"/>
      <c r="CU672" s="36"/>
      <c r="CV672" s="36"/>
      <c r="CW672" s="36"/>
      <c r="CX672" s="36"/>
      <c r="CY672" s="36"/>
      <c r="CZ672" s="36"/>
      <c r="DA672" s="36"/>
      <c r="DB672" s="36"/>
      <c r="DC672" s="36"/>
      <c r="DD672" s="36"/>
      <c r="DE672" s="36"/>
      <c r="DF672" s="36"/>
      <c r="DG672" s="36"/>
      <c r="DH672" s="36"/>
      <c r="DI672" s="36"/>
      <c r="DJ672" s="36"/>
      <c r="DK672" s="36"/>
      <c r="DL672" s="36"/>
      <c r="DM672" s="36"/>
      <c r="DN672" s="36"/>
      <c r="DO672" s="36"/>
      <c r="DP672" s="36"/>
      <c r="DQ672" s="36"/>
      <c r="DR672" s="36"/>
      <c r="DS672" s="36"/>
      <c r="DT672" s="36"/>
      <c r="DU672" s="36"/>
      <c r="DV672" s="36"/>
      <c r="DW672" s="36"/>
      <c r="DX672" s="36"/>
      <c r="DY672" s="36"/>
      <c r="DZ672" s="36"/>
      <c r="EA672" s="36"/>
      <c r="EB672" s="36"/>
      <c r="EC672" s="36"/>
      <c r="ED672" s="36"/>
      <c r="EE672" s="36"/>
      <c r="EF672" s="36"/>
      <c r="EG672" s="36"/>
      <c r="EH672" s="36"/>
      <c r="EI672" s="36"/>
      <c r="EJ672" s="36"/>
      <c r="EK672" s="36"/>
      <c r="EL672" s="36"/>
      <c r="EM672" s="36"/>
      <c r="EN672" s="36"/>
    </row>
    <row r="673" spans="1:144">
      <c r="A673" s="36"/>
      <c r="B673" s="36"/>
      <c r="C673" s="144"/>
      <c r="D673" s="144"/>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c r="AA673" s="135"/>
      <c r="AB673" s="135"/>
      <c r="AC673" s="135"/>
      <c r="AD673" s="135"/>
      <c r="AE673" s="135"/>
      <c r="AF673" s="135"/>
      <c r="AG673" s="135"/>
      <c r="AH673" s="135"/>
      <c r="AI673" s="135"/>
      <c r="AJ673" s="135"/>
      <c r="AK673" s="135"/>
      <c r="AL673" s="135"/>
      <c r="AM673" s="135"/>
      <c r="AN673" s="135"/>
      <c r="AO673" s="135"/>
      <c r="AP673" s="135"/>
      <c r="AQ673" s="135"/>
      <c r="AR673" s="135"/>
      <c r="AS673" s="135"/>
      <c r="AT673" s="135"/>
      <c r="AU673" s="135"/>
      <c r="AV673" s="135"/>
      <c r="AW673" s="135"/>
      <c r="AX673" s="135"/>
      <c r="AY673" s="135"/>
      <c r="AZ673" s="135"/>
      <c r="BA673" s="135"/>
      <c r="BB673" s="135"/>
      <c r="BC673" s="135"/>
      <c r="BD673" s="135"/>
      <c r="BE673" s="135"/>
      <c r="BF673" s="135"/>
      <c r="BG673" s="135"/>
      <c r="BH673" s="135"/>
      <c r="BI673" s="135"/>
      <c r="BJ673" s="135"/>
      <c r="BK673" s="135"/>
      <c r="BL673" s="135"/>
      <c r="BM673" s="135"/>
      <c r="BN673" s="135"/>
      <c r="BO673" s="135"/>
      <c r="BP673" s="135"/>
      <c r="BQ673" s="135"/>
      <c r="BR673" s="135"/>
      <c r="BS673" s="135"/>
      <c r="BT673" s="135"/>
      <c r="BU673" s="135"/>
      <c r="BV673" s="135"/>
      <c r="BW673" s="135"/>
      <c r="BX673" s="135"/>
      <c r="BY673" s="135"/>
      <c r="BZ673" s="135"/>
      <c r="CA673" s="135"/>
      <c r="CB673" s="135"/>
      <c r="CC673" s="135"/>
      <c r="CD673" s="135"/>
      <c r="CE673" s="135"/>
      <c r="CF673" s="135"/>
      <c r="CG673" s="135"/>
      <c r="CH673" s="135"/>
      <c r="CI673" s="135"/>
      <c r="CJ673" s="135"/>
      <c r="CK673" s="135"/>
      <c r="CL673" s="135"/>
      <c r="CM673" s="135"/>
      <c r="CN673" s="135"/>
      <c r="CO673" s="135"/>
      <c r="CP673" s="135"/>
      <c r="CQ673" s="135"/>
      <c r="CR673" s="135"/>
      <c r="CU673" s="36"/>
      <c r="CV673" s="36"/>
      <c r="CW673" s="36"/>
      <c r="CX673" s="36"/>
      <c r="CY673" s="36"/>
      <c r="CZ673" s="36"/>
      <c r="DA673" s="36"/>
      <c r="DB673" s="36"/>
      <c r="DC673" s="36"/>
      <c r="DD673" s="36"/>
      <c r="DE673" s="36"/>
      <c r="DF673" s="36"/>
      <c r="DG673" s="36"/>
      <c r="DH673" s="36"/>
      <c r="DI673" s="36"/>
      <c r="DJ673" s="36"/>
      <c r="DK673" s="36"/>
      <c r="DL673" s="36"/>
      <c r="DM673" s="36"/>
      <c r="DN673" s="36"/>
      <c r="DO673" s="36"/>
      <c r="DP673" s="36"/>
      <c r="DQ673" s="36"/>
      <c r="DR673" s="36"/>
      <c r="DS673" s="36"/>
      <c r="DT673" s="36"/>
      <c r="DU673" s="36"/>
      <c r="DV673" s="36"/>
      <c r="DW673" s="36"/>
      <c r="DX673" s="36"/>
      <c r="DY673" s="36"/>
      <c r="DZ673" s="36"/>
      <c r="EA673" s="36"/>
      <c r="EB673" s="36"/>
      <c r="EC673" s="36"/>
      <c r="ED673" s="36"/>
      <c r="EE673" s="36"/>
      <c r="EF673" s="36"/>
      <c r="EG673" s="36"/>
      <c r="EH673" s="36"/>
      <c r="EI673" s="36"/>
      <c r="EJ673" s="36"/>
      <c r="EK673" s="36"/>
      <c r="EL673" s="36"/>
      <c r="EM673" s="36"/>
      <c r="EN673" s="36"/>
    </row>
    <row r="674" spans="1:144">
      <c r="A674" s="36"/>
      <c r="B674" s="36"/>
      <c r="C674" s="144"/>
      <c r="D674" s="144"/>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c r="AA674" s="135"/>
      <c r="AB674" s="135"/>
      <c r="AC674" s="135"/>
      <c r="AD674" s="135"/>
      <c r="AE674" s="135"/>
      <c r="AF674" s="135"/>
      <c r="AG674" s="135"/>
      <c r="AH674" s="135"/>
      <c r="AI674" s="135"/>
      <c r="AJ674" s="135"/>
      <c r="AK674" s="135"/>
      <c r="AL674" s="135"/>
      <c r="AM674" s="135"/>
      <c r="AN674" s="135"/>
      <c r="AO674" s="135"/>
      <c r="AP674" s="135"/>
      <c r="AQ674" s="135"/>
      <c r="AR674" s="135"/>
      <c r="AS674" s="135"/>
      <c r="AT674" s="135"/>
      <c r="AU674" s="135"/>
      <c r="AV674" s="135"/>
      <c r="AW674" s="135"/>
      <c r="AX674" s="135"/>
      <c r="AY674" s="135"/>
      <c r="AZ674" s="135"/>
      <c r="BA674" s="135"/>
      <c r="BB674" s="135"/>
      <c r="BC674" s="135"/>
      <c r="BD674" s="135"/>
      <c r="BE674" s="135"/>
      <c r="BF674" s="135"/>
      <c r="BG674" s="135"/>
      <c r="BH674" s="135"/>
      <c r="BI674" s="135"/>
      <c r="BJ674" s="135"/>
      <c r="BK674" s="135"/>
      <c r="BL674" s="135"/>
      <c r="BM674" s="135"/>
      <c r="BN674" s="135"/>
      <c r="BO674" s="135"/>
      <c r="BP674" s="135"/>
      <c r="BQ674" s="135"/>
      <c r="BR674" s="135"/>
      <c r="BS674" s="135"/>
      <c r="BT674" s="135"/>
      <c r="BU674" s="135"/>
      <c r="BV674" s="135"/>
      <c r="BW674" s="135"/>
      <c r="BX674" s="135"/>
      <c r="BY674" s="135"/>
      <c r="BZ674" s="135"/>
      <c r="CA674" s="135"/>
      <c r="CB674" s="135"/>
      <c r="CC674" s="135"/>
      <c r="CD674" s="135"/>
      <c r="CE674" s="135"/>
      <c r="CF674" s="135"/>
      <c r="CG674" s="135"/>
      <c r="CH674" s="135"/>
      <c r="CI674" s="135"/>
      <c r="CJ674" s="135"/>
      <c r="CK674" s="135"/>
      <c r="CL674" s="135"/>
      <c r="CM674" s="135"/>
      <c r="CN674" s="135"/>
      <c r="CO674" s="135"/>
      <c r="CP674" s="135"/>
      <c r="CQ674" s="135"/>
      <c r="CR674" s="135"/>
      <c r="CU674" s="36"/>
      <c r="CV674" s="36"/>
      <c r="CW674" s="36"/>
      <c r="CX674" s="36"/>
      <c r="CY674" s="36"/>
      <c r="CZ674" s="36"/>
      <c r="DA674" s="36"/>
      <c r="DB674" s="36"/>
      <c r="DC674" s="36"/>
      <c r="DD674" s="36"/>
      <c r="DE674" s="36"/>
      <c r="DF674" s="36"/>
      <c r="DG674" s="36"/>
      <c r="DH674" s="36"/>
      <c r="DI674" s="36"/>
      <c r="DJ674" s="36"/>
      <c r="DK674" s="36"/>
      <c r="DL674" s="36"/>
      <c r="DM674" s="36"/>
      <c r="DN674" s="36"/>
      <c r="DO674" s="36"/>
      <c r="DP674" s="36"/>
      <c r="DQ674" s="36"/>
      <c r="DR674" s="36"/>
      <c r="DS674" s="36"/>
      <c r="DT674" s="36"/>
      <c r="DU674" s="36"/>
      <c r="DV674" s="36"/>
      <c r="DW674" s="36"/>
      <c r="DX674" s="36"/>
      <c r="DY674" s="36"/>
      <c r="DZ674" s="36"/>
      <c r="EA674" s="36"/>
      <c r="EB674" s="36"/>
      <c r="EC674" s="36"/>
      <c r="ED674" s="36"/>
      <c r="EE674" s="36"/>
      <c r="EF674" s="36"/>
      <c r="EG674" s="36"/>
      <c r="EH674" s="36"/>
      <c r="EI674" s="36"/>
      <c r="EJ674" s="36"/>
      <c r="EK674" s="36"/>
      <c r="EL674" s="36"/>
      <c r="EM674" s="36"/>
      <c r="EN674" s="36"/>
    </row>
    <row r="675" spans="1:144">
      <c r="A675" s="36"/>
      <c r="B675" s="36"/>
      <c r="C675" s="144"/>
      <c r="D675" s="144"/>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c r="AA675" s="135"/>
      <c r="AB675" s="135"/>
      <c r="AC675" s="135"/>
      <c r="AD675" s="135"/>
      <c r="AE675" s="135"/>
      <c r="AF675" s="135"/>
      <c r="AG675" s="135"/>
      <c r="AH675" s="135"/>
      <c r="AI675" s="135"/>
      <c r="AJ675" s="135"/>
      <c r="AK675" s="135"/>
      <c r="AL675" s="135"/>
      <c r="AM675" s="135"/>
      <c r="AN675" s="135"/>
      <c r="AO675" s="135"/>
      <c r="AP675" s="135"/>
      <c r="AQ675" s="135"/>
      <c r="AR675" s="135"/>
      <c r="AS675" s="135"/>
      <c r="AT675" s="135"/>
      <c r="AU675" s="135"/>
      <c r="AV675" s="135"/>
      <c r="AW675" s="135"/>
      <c r="AX675" s="135"/>
      <c r="AY675" s="135"/>
      <c r="AZ675" s="135"/>
      <c r="BA675" s="135"/>
      <c r="BB675" s="135"/>
      <c r="BC675" s="135"/>
      <c r="BD675" s="135"/>
      <c r="BE675" s="135"/>
      <c r="BF675" s="135"/>
      <c r="BG675" s="135"/>
      <c r="BH675" s="135"/>
      <c r="BI675" s="135"/>
      <c r="BJ675" s="135"/>
      <c r="BK675" s="135"/>
      <c r="BL675" s="135"/>
      <c r="BM675" s="135"/>
      <c r="BN675" s="135"/>
      <c r="BO675" s="135"/>
      <c r="BP675" s="135"/>
      <c r="BQ675" s="135"/>
      <c r="BR675" s="135"/>
      <c r="BS675" s="135"/>
      <c r="BT675" s="135"/>
      <c r="BU675" s="135"/>
      <c r="BV675" s="135"/>
      <c r="BW675" s="135"/>
      <c r="BX675" s="135"/>
      <c r="BY675" s="135"/>
      <c r="BZ675" s="135"/>
      <c r="CA675" s="135"/>
      <c r="CB675" s="135"/>
      <c r="CC675" s="135"/>
      <c r="CD675" s="135"/>
      <c r="CE675" s="135"/>
      <c r="CF675" s="135"/>
      <c r="CG675" s="135"/>
      <c r="CH675" s="135"/>
      <c r="CI675" s="135"/>
      <c r="CJ675" s="135"/>
      <c r="CK675" s="135"/>
      <c r="CL675" s="135"/>
      <c r="CM675" s="135"/>
      <c r="CN675" s="135"/>
      <c r="CO675" s="135"/>
      <c r="CP675" s="135"/>
      <c r="CQ675" s="135"/>
      <c r="CR675" s="135"/>
      <c r="CU675" s="36"/>
      <c r="CV675" s="36"/>
      <c r="CW675" s="36"/>
      <c r="CX675" s="36"/>
      <c r="CY675" s="36"/>
      <c r="CZ675" s="36"/>
      <c r="DA675" s="36"/>
      <c r="DB675" s="36"/>
      <c r="DC675" s="36"/>
      <c r="DD675" s="36"/>
      <c r="DE675" s="36"/>
      <c r="DF675" s="36"/>
      <c r="DG675" s="36"/>
      <c r="DH675" s="36"/>
      <c r="DI675" s="36"/>
      <c r="DJ675" s="36"/>
      <c r="DK675" s="36"/>
      <c r="DL675" s="36"/>
      <c r="DM675" s="36"/>
      <c r="DN675" s="36"/>
      <c r="DO675" s="36"/>
      <c r="DP675" s="36"/>
      <c r="DQ675" s="36"/>
      <c r="DR675" s="36"/>
      <c r="DS675" s="36"/>
      <c r="DT675" s="36"/>
      <c r="DU675" s="36"/>
      <c r="DV675" s="36"/>
      <c r="DW675" s="36"/>
      <c r="DX675" s="36"/>
      <c r="DY675" s="36"/>
      <c r="DZ675" s="36"/>
      <c r="EA675" s="36"/>
      <c r="EB675" s="36"/>
      <c r="EC675" s="36"/>
      <c r="ED675" s="36"/>
      <c r="EE675" s="36"/>
      <c r="EF675" s="36"/>
      <c r="EG675" s="36"/>
      <c r="EH675" s="36"/>
      <c r="EI675" s="36"/>
      <c r="EJ675" s="36"/>
      <c r="EK675" s="36"/>
      <c r="EL675" s="36"/>
      <c r="EM675" s="36"/>
      <c r="EN675" s="36"/>
    </row>
    <row r="676" spans="1:144">
      <c r="A676" s="36"/>
      <c r="B676" s="36"/>
      <c r="C676" s="144"/>
      <c r="D676" s="144"/>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c r="AA676" s="135"/>
      <c r="AB676" s="135"/>
      <c r="AC676" s="135"/>
      <c r="AD676" s="135"/>
      <c r="AE676" s="135"/>
      <c r="AF676" s="135"/>
      <c r="AG676" s="135"/>
      <c r="AH676" s="135"/>
      <c r="AI676" s="135"/>
      <c r="AJ676" s="135"/>
      <c r="AK676" s="135"/>
      <c r="AL676" s="135"/>
      <c r="AM676" s="135"/>
      <c r="AN676" s="135"/>
      <c r="AO676" s="135"/>
      <c r="AP676" s="135"/>
      <c r="AQ676" s="135"/>
      <c r="AR676" s="135"/>
      <c r="AS676" s="135"/>
      <c r="AT676" s="135"/>
      <c r="AU676" s="135"/>
      <c r="AV676" s="135"/>
      <c r="AW676" s="135"/>
      <c r="AX676" s="135"/>
      <c r="AY676" s="135"/>
      <c r="AZ676" s="135"/>
      <c r="BA676" s="135"/>
      <c r="BB676" s="135"/>
      <c r="BC676" s="135"/>
      <c r="BD676" s="135"/>
      <c r="BE676" s="135"/>
      <c r="BF676" s="135"/>
      <c r="BG676" s="135"/>
      <c r="BH676" s="135"/>
      <c r="BI676" s="135"/>
      <c r="BJ676" s="135"/>
      <c r="BK676" s="135"/>
      <c r="BL676" s="135"/>
      <c r="BM676" s="135"/>
      <c r="BN676" s="135"/>
      <c r="BO676" s="135"/>
      <c r="BP676" s="135"/>
      <c r="BQ676" s="135"/>
      <c r="BR676" s="135"/>
      <c r="BS676" s="135"/>
      <c r="BT676" s="135"/>
      <c r="BU676" s="135"/>
      <c r="BV676" s="135"/>
      <c r="BW676" s="135"/>
      <c r="BX676" s="135"/>
      <c r="BY676" s="135"/>
      <c r="BZ676" s="135"/>
      <c r="CA676" s="135"/>
      <c r="CB676" s="135"/>
      <c r="CC676" s="135"/>
      <c r="CD676" s="135"/>
      <c r="CE676" s="135"/>
      <c r="CF676" s="135"/>
      <c r="CG676" s="135"/>
      <c r="CH676" s="135"/>
      <c r="CI676" s="135"/>
      <c r="CJ676" s="135"/>
      <c r="CK676" s="135"/>
      <c r="CL676" s="135"/>
      <c r="CM676" s="135"/>
      <c r="CN676" s="135"/>
      <c r="CO676" s="135"/>
      <c r="CP676" s="135"/>
      <c r="CQ676" s="135"/>
      <c r="CR676" s="135"/>
      <c r="CU676" s="36"/>
      <c r="CV676" s="36"/>
      <c r="CW676" s="36"/>
      <c r="CX676" s="36"/>
      <c r="CY676" s="36"/>
      <c r="CZ676" s="36"/>
      <c r="DA676" s="36"/>
      <c r="DB676" s="36"/>
      <c r="DC676" s="36"/>
      <c r="DD676" s="36"/>
      <c r="DE676" s="36"/>
      <c r="DF676" s="36"/>
      <c r="DG676" s="36"/>
      <c r="DH676" s="36"/>
      <c r="DI676" s="36"/>
      <c r="DJ676" s="36"/>
      <c r="DK676" s="36"/>
      <c r="DL676" s="36"/>
      <c r="DM676" s="36"/>
      <c r="DN676" s="36"/>
      <c r="DO676" s="36"/>
      <c r="DP676" s="36"/>
      <c r="DQ676" s="36"/>
      <c r="DR676" s="36"/>
      <c r="DS676" s="36"/>
      <c r="DT676" s="36"/>
      <c r="DU676" s="36"/>
      <c r="DV676" s="36"/>
      <c r="DW676" s="36"/>
      <c r="DX676" s="36"/>
      <c r="DY676" s="36"/>
      <c r="DZ676" s="36"/>
      <c r="EA676" s="36"/>
      <c r="EB676" s="36"/>
      <c r="EC676" s="36"/>
      <c r="ED676" s="36"/>
      <c r="EE676" s="36"/>
      <c r="EF676" s="36"/>
      <c r="EG676" s="36"/>
      <c r="EH676" s="36"/>
      <c r="EI676" s="36"/>
      <c r="EJ676" s="36"/>
      <c r="EK676" s="36"/>
      <c r="EL676" s="36"/>
      <c r="EM676" s="36"/>
      <c r="EN676" s="36"/>
    </row>
    <row r="677" spans="1:144">
      <c r="A677" s="36"/>
      <c r="B677" s="36"/>
      <c r="C677" s="144"/>
      <c r="D677" s="144"/>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c r="AA677" s="135"/>
      <c r="AB677" s="135"/>
      <c r="AC677" s="135"/>
      <c r="AD677" s="135"/>
      <c r="AE677" s="135"/>
      <c r="AF677" s="135"/>
      <c r="AG677" s="135"/>
      <c r="AH677" s="135"/>
      <c r="AI677" s="135"/>
      <c r="AJ677" s="135"/>
      <c r="AK677" s="135"/>
      <c r="AL677" s="135"/>
      <c r="AM677" s="135"/>
      <c r="AN677" s="135"/>
      <c r="AO677" s="135"/>
      <c r="AP677" s="135"/>
      <c r="AQ677" s="135"/>
      <c r="AR677" s="135"/>
      <c r="AS677" s="135"/>
      <c r="AT677" s="135"/>
      <c r="AU677" s="135"/>
      <c r="AV677" s="135"/>
      <c r="AW677" s="135"/>
      <c r="AX677" s="135"/>
      <c r="AY677" s="135"/>
      <c r="AZ677" s="135"/>
      <c r="BA677" s="135"/>
      <c r="BB677" s="135"/>
      <c r="BC677" s="135"/>
      <c r="BD677" s="135"/>
      <c r="BE677" s="135"/>
      <c r="BF677" s="135"/>
      <c r="BG677" s="135"/>
      <c r="BH677" s="135"/>
      <c r="BI677" s="135"/>
      <c r="BJ677" s="135"/>
      <c r="BK677" s="135"/>
      <c r="BL677" s="135"/>
      <c r="BM677" s="135"/>
      <c r="BN677" s="135"/>
      <c r="BO677" s="135"/>
      <c r="BP677" s="135"/>
      <c r="BQ677" s="135"/>
      <c r="BR677" s="135"/>
      <c r="BS677" s="135"/>
      <c r="BT677" s="135"/>
      <c r="BU677" s="135"/>
      <c r="BV677" s="135"/>
      <c r="BW677" s="135"/>
      <c r="BX677" s="135"/>
      <c r="BY677" s="135"/>
      <c r="BZ677" s="135"/>
      <c r="CA677" s="135"/>
      <c r="CB677" s="135"/>
      <c r="CC677" s="135"/>
      <c r="CD677" s="135"/>
      <c r="CE677" s="135"/>
      <c r="CF677" s="135"/>
      <c r="CG677" s="135"/>
      <c r="CH677" s="135"/>
      <c r="CI677" s="135"/>
      <c r="CJ677" s="135"/>
      <c r="CK677" s="135"/>
      <c r="CL677" s="135"/>
      <c r="CM677" s="135"/>
      <c r="CN677" s="135"/>
      <c r="CO677" s="135"/>
      <c r="CP677" s="135"/>
      <c r="CQ677" s="135"/>
      <c r="CR677" s="135"/>
      <c r="CU677" s="36"/>
      <c r="CV677" s="36"/>
      <c r="CW677" s="36"/>
      <c r="CX677" s="36"/>
      <c r="CY677" s="36"/>
      <c r="CZ677" s="36"/>
      <c r="DA677" s="36"/>
      <c r="DB677" s="36"/>
      <c r="DC677" s="36"/>
      <c r="DD677" s="36"/>
      <c r="DE677" s="36"/>
      <c r="DF677" s="36"/>
      <c r="DG677" s="36"/>
      <c r="DH677" s="36"/>
      <c r="DI677" s="36"/>
      <c r="DJ677" s="36"/>
      <c r="DK677" s="36"/>
      <c r="DL677" s="36"/>
      <c r="DM677" s="36"/>
      <c r="DN677" s="36"/>
      <c r="DO677" s="36"/>
      <c r="DP677" s="36"/>
      <c r="DQ677" s="36"/>
      <c r="DR677" s="36"/>
      <c r="DS677" s="36"/>
      <c r="DT677" s="36"/>
      <c r="DU677" s="36"/>
      <c r="DV677" s="36"/>
      <c r="DW677" s="36"/>
      <c r="DX677" s="36"/>
      <c r="DY677" s="36"/>
      <c r="DZ677" s="36"/>
      <c r="EA677" s="36"/>
      <c r="EB677" s="36"/>
      <c r="EC677" s="36"/>
      <c r="ED677" s="36"/>
      <c r="EE677" s="36"/>
      <c r="EF677" s="36"/>
      <c r="EG677" s="36"/>
      <c r="EH677" s="36"/>
      <c r="EI677" s="36"/>
      <c r="EJ677" s="36"/>
      <c r="EK677" s="36"/>
      <c r="EL677" s="36"/>
      <c r="EM677" s="36"/>
      <c r="EN677" s="36"/>
    </row>
    <row r="678" spans="1:144">
      <c r="A678" s="36"/>
      <c r="B678" s="36"/>
      <c r="C678" s="144"/>
      <c r="D678" s="144"/>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c r="AA678" s="135"/>
      <c r="AB678" s="135"/>
      <c r="AC678" s="135"/>
      <c r="AD678" s="135"/>
      <c r="AE678" s="135"/>
      <c r="AF678" s="135"/>
      <c r="AG678" s="135"/>
      <c r="AH678" s="135"/>
      <c r="AI678" s="135"/>
      <c r="AJ678" s="135"/>
      <c r="AK678" s="135"/>
      <c r="AL678" s="135"/>
      <c r="AM678" s="135"/>
      <c r="AN678" s="135"/>
      <c r="AO678" s="135"/>
      <c r="AP678" s="135"/>
      <c r="AQ678" s="135"/>
      <c r="AR678" s="135"/>
      <c r="AS678" s="135"/>
      <c r="AT678" s="135"/>
      <c r="AU678" s="135"/>
      <c r="AV678" s="135"/>
      <c r="AW678" s="135"/>
      <c r="AX678" s="135"/>
      <c r="AY678" s="135"/>
      <c r="AZ678" s="135"/>
      <c r="BA678" s="135"/>
      <c r="BB678" s="135"/>
      <c r="BC678" s="135"/>
      <c r="BD678" s="135"/>
      <c r="BE678" s="135"/>
      <c r="BF678" s="135"/>
      <c r="BG678" s="135"/>
      <c r="BH678" s="135"/>
      <c r="BI678" s="135"/>
      <c r="BJ678" s="135"/>
      <c r="BK678" s="135"/>
      <c r="BL678" s="135"/>
      <c r="BM678" s="135"/>
      <c r="BN678" s="135"/>
      <c r="BO678" s="135"/>
      <c r="BP678" s="135"/>
      <c r="BQ678" s="135"/>
      <c r="BR678" s="135"/>
      <c r="BS678" s="135"/>
      <c r="BT678" s="135"/>
      <c r="BU678" s="135"/>
      <c r="BV678" s="135"/>
      <c r="BW678" s="135"/>
      <c r="BX678" s="135"/>
      <c r="BY678" s="135"/>
      <c r="BZ678" s="135"/>
      <c r="CA678" s="135"/>
      <c r="CB678" s="135"/>
      <c r="CC678" s="135"/>
      <c r="CD678" s="135"/>
      <c r="CE678" s="135"/>
      <c r="CF678" s="135"/>
      <c r="CG678" s="135"/>
      <c r="CH678" s="135"/>
      <c r="CI678" s="135"/>
      <c r="CJ678" s="135"/>
      <c r="CK678" s="135"/>
      <c r="CL678" s="135"/>
      <c r="CM678" s="135"/>
      <c r="CN678" s="135"/>
      <c r="CO678" s="135"/>
      <c r="CP678" s="135"/>
      <c r="CQ678" s="135"/>
      <c r="CR678" s="135"/>
      <c r="CU678" s="36"/>
      <c r="CV678" s="36"/>
      <c r="CW678" s="36"/>
      <c r="CX678" s="36"/>
      <c r="CY678" s="36"/>
      <c r="CZ678" s="36"/>
      <c r="DA678" s="36"/>
      <c r="DB678" s="36"/>
      <c r="DC678" s="36"/>
      <c r="DD678" s="36"/>
      <c r="DE678" s="36"/>
      <c r="DF678" s="36"/>
      <c r="DG678" s="36"/>
      <c r="DH678" s="36"/>
      <c r="DI678" s="36"/>
      <c r="DJ678" s="36"/>
      <c r="DK678" s="36"/>
      <c r="DL678" s="36"/>
      <c r="DM678" s="36"/>
      <c r="DN678" s="36"/>
      <c r="DO678" s="36"/>
      <c r="DP678" s="36"/>
      <c r="DQ678" s="36"/>
      <c r="DR678" s="36"/>
      <c r="DS678" s="36"/>
      <c r="DT678" s="36"/>
      <c r="DU678" s="36"/>
      <c r="DV678" s="36"/>
      <c r="DW678" s="36"/>
      <c r="DX678" s="36"/>
      <c r="DY678" s="36"/>
      <c r="DZ678" s="36"/>
      <c r="EA678" s="36"/>
      <c r="EB678" s="36"/>
      <c r="EC678" s="36"/>
      <c r="ED678" s="36"/>
      <c r="EE678" s="36"/>
      <c r="EF678" s="36"/>
      <c r="EG678" s="36"/>
      <c r="EH678" s="36"/>
      <c r="EI678" s="36"/>
      <c r="EJ678" s="36"/>
      <c r="EK678" s="36"/>
      <c r="EL678" s="36"/>
      <c r="EM678" s="36"/>
      <c r="EN678" s="36"/>
    </row>
    <row r="679" spans="1:144">
      <c r="A679" s="36"/>
      <c r="B679" s="36"/>
      <c r="C679" s="144"/>
      <c r="D679" s="144"/>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c r="AA679" s="135"/>
      <c r="AB679" s="135"/>
      <c r="AC679" s="135"/>
      <c r="AD679" s="135"/>
      <c r="AE679" s="135"/>
      <c r="AF679" s="135"/>
      <c r="AG679" s="135"/>
      <c r="AH679" s="135"/>
      <c r="AI679" s="135"/>
      <c r="AJ679" s="135"/>
      <c r="AK679" s="135"/>
      <c r="AL679" s="135"/>
      <c r="AM679" s="135"/>
      <c r="AN679" s="135"/>
      <c r="AO679" s="135"/>
      <c r="AP679" s="135"/>
      <c r="AQ679" s="135"/>
      <c r="AR679" s="135"/>
      <c r="AS679" s="135"/>
      <c r="AT679" s="135"/>
      <c r="AU679" s="135"/>
      <c r="AV679" s="135"/>
      <c r="AW679" s="135"/>
      <c r="AX679" s="135"/>
      <c r="AY679" s="135"/>
      <c r="AZ679" s="135"/>
      <c r="BA679" s="135"/>
      <c r="BB679" s="135"/>
      <c r="BC679" s="135"/>
      <c r="BD679" s="135"/>
      <c r="BE679" s="135"/>
      <c r="BF679" s="135"/>
      <c r="BG679" s="135"/>
      <c r="BH679" s="135"/>
      <c r="BI679" s="135"/>
      <c r="BJ679" s="135"/>
      <c r="BK679" s="135"/>
      <c r="BL679" s="135"/>
      <c r="BM679" s="135"/>
      <c r="BN679" s="135"/>
      <c r="BO679" s="135"/>
      <c r="BP679" s="135"/>
      <c r="BQ679" s="135"/>
      <c r="BR679" s="135"/>
      <c r="BS679" s="135"/>
      <c r="BT679" s="135"/>
      <c r="BU679" s="135"/>
      <c r="BV679" s="135"/>
      <c r="BW679" s="135"/>
      <c r="BX679" s="135"/>
      <c r="BY679" s="135"/>
      <c r="BZ679" s="135"/>
      <c r="CA679" s="135"/>
      <c r="CB679" s="135"/>
      <c r="CC679" s="135"/>
      <c r="CD679" s="135"/>
      <c r="CE679" s="135"/>
      <c r="CF679" s="135"/>
      <c r="CG679" s="135"/>
      <c r="CH679" s="135"/>
      <c r="CI679" s="135"/>
      <c r="CJ679" s="135"/>
      <c r="CK679" s="135"/>
      <c r="CL679" s="135"/>
      <c r="CM679" s="135"/>
      <c r="CN679" s="135"/>
      <c r="CO679" s="135"/>
      <c r="CP679" s="135"/>
      <c r="CQ679" s="135"/>
      <c r="CR679" s="135"/>
      <c r="CU679" s="36"/>
      <c r="CV679" s="36"/>
      <c r="CW679" s="36"/>
      <c r="CX679" s="36"/>
      <c r="CY679" s="36"/>
      <c r="CZ679" s="36"/>
      <c r="DA679" s="36"/>
      <c r="DB679" s="36"/>
      <c r="DC679" s="36"/>
      <c r="DD679" s="36"/>
      <c r="DE679" s="36"/>
      <c r="DF679" s="36"/>
      <c r="DG679" s="36"/>
      <c r="DH679" s="36"/>
      <c r="DI679" s="36"/>
      <c r="DJ679" s="36"/>
      <c r="DK679" s="36"/>
      <c r="DL679" s="36"/>
      <c r="DM679" s="36"/>
      <c r="DN679" s="36"/>
      <c r="DO679" s="36"/>
      <c r="DP679" s="36"/>
      <c r="DQ679" s="36"/>
      <c r="DR679" s="36"/>
      <c r="DS679" s="36"/>
      <c r="DT679" s="36"/>
      <c r="DU679" s="36"/>
      <c r="DV679" s="36"/>
      <c r="DW679" s="36"/>
      <c r="DX679" s="36"/>
      <c r="DY679" s="36"/>
      <c r="DZ679" s="36"/>
      <c r="EA679" s="36"/>
      <c r="EB679" s="36"/>
      <c r="EC679" s="36"/>
      <c r="ED679" s="36"/>
      <c r="EE679" s="36"/>
      <c r="EF679" s="36"/>
      <c r="EG679" s="36"/>
      <c r="EH679" s="36"/>
      <c r="EI679" s="36"/>
      <c r="EJ679" s="36"/>
      <c r="EK679" s="36"/>
      <c r="EL679" s="36"/>
      <c r="EM679" s="36"/>
      <c r="EN679" s="36"/>
    </row>
    <row r="680" spans="1:144">
      <c r="A680" s="36"/>
      <c r="B680" s="36"/>
      <c r="C680" s="144"/>
      <c r="D680" s="144"/>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c r="AA680" s="135"/>
      <c r="AB680" s="135"/>
      <c r="AC680" s="135"/>
      <c r="AD680" s="135"/>
      <c r="AE680" s="135"/>
      <c r="AF680" s="135"/>
      <c r="AG680" s="135"/>
      <c r="AH680" s="135"/>
      <c r="AI680" s="135"/>
      <c r="AJ680" s="135"/>
      <c r="AK680" s="135"/>
      <c r="AL680" s="135"/>
      <c r="AM680" s="135"/>
      <c r="AN680" s="135"/>
      <c r="AO680" s="135"/>
      <c r="AP680" s="135"/>
      <c r="AQ680" s="135"/>
      <c r="AR680" s="135"/>
      <c r="AS680" s="135"/>
      <c r="AT680" s="135"/>
      <c r="AU680" s="135"/>
      <c r="AV680" s="135"/>
      <c r="AW680" s="135"/>
      <c r="AX680" s="135"/>
      <c r="AY680" s="135"/>
      <c r="AZ680" s="135"/>
      <c r="BA680" s="135"/>
      <c r="BB680" s="135"/>
      <c r="BC680" s="135"/>
      <c r="BD680" s="135"/>
      <c r="BE680" s="135"/>
      <c r="BF680" s="135"/>
      <c r="BG680" s="135"/>
      <c r="BH680" s="135"/>
      <c r="BI680" s="135"/>
      <c r="BJ680" s="135"/>
      <c r="BK680" s="135"/>
      <c r="BL680" s="135"/>
      <c r="BM680" s="135"/>
      <c r="BN680" s="135"/>
      <c r="BO680" s="135"/>
      <c r="BP680" s="135"/>
      <c r="BQ680" s="135"/>
      <c r="BR680" s="135"/>
      <c r="BS680" s="135"/>
      <c r="BT680" s="135"/>
      <c r="BU680" s="135"/>
      <c r="BV680" s="135"/>
      <c r="BW680" s="135"/>
      <c r="BX680" s="135"/>
      <c r="BY680" s="135"/>
      <c r="BZ680" s="135"/>
      <c r="CA680" s="135"/>
      <c r="CB680" s="135"/>
      <c r="CC680" s="135"/>
      <c r="CD680" s="135"/>
      <c r="CE680" s="135"/>
      <c r="CF680" s="135"/>
      <c r="CG680" s="135"/>
      <c r="CH680" s="135"/>
      <c r="CI680" s="135"/>
      <c r="CJ680" s="135"/>
      <c r="CK680" s="135"/>
      <c r="CL680" s="135"/>
      <c r="CM680" s="135"/>
      <c r="CN680" s="135"/>
      <c r="CO680" s="135"/>
      <c r="CP680" s="135"/>
      <c r="CQ680" s="135"/>
      <c r="CR680" s="135"/>
      <c r="CU680" s="36"/>
      <c r="CV680" s="36"/>
      <c r="CW680" s="36"/>
      <c r="CX680" s="36"/>
      <c r="CY680" s="36"/>
      <c r="CZ680" s="36"/>
      <c r="DA680" s="36"/>
      <c r="DB680" s="36"/>
      <c r="DC680" s="36"/>
      <c r="DD680" s="36"/>
      <c r="DE680" s="36"/>
      <c r="DF680" s="36"/>
      <c r="DG680" s="36"/>
      <c r="DH680" s="36"/>
      <c r="DI680" s="36"/>
      <c r="DJ680" s="36"/>
      <c r="DK680" s="36"/>
      <c r="DL680" s="36"/>
      <c r="DM680" s="36"/>
      <c r="DN680" s="36"/>
      <c r="DO680" s="36"/>
      <c r="DP680" s="36"/>
      <c r="DQ680" s="36"/>
      <c r="DR680" s="36"/>
      <c r="DS680" s="36"/>
      <c r="DT680" s="36"/>
      <c r="DU680" s="36"/>
      <c r="DV680" s="36"/>
      <c r="DW680" s="36"/>
      <c r="DX680" s="36"/>
      <c r="DY680" s="36"/>
      <c r="DZ680" s="36"/>
      <c r="EA680" s="36"/>
      <c r="EB680" s="36"/>
      <c r="EC680" s="36"/>
      <c r="ED680" s="36"/>
      <c r="EE680" s="36"/>
      <c r="EF680" s="36"/>
      <c r="EG680" s="36"/>
      <c r="EH680" s="36"/>
      <c r="EI680" s="36"/>
      <c r="EJ680" s="36"/>
      <c r="EK680" s="36"/>
      <c r="EL680" s="36"/>
      <c r="EM680" s="36"/>
      <c r="EN680" s="36"/>
    </row>
    <row r="681" spans="1:144">
      <c r="A681" s="36"/>
      <c r="B681" s="36"/>
      <c r="C681" s="144"/>
      <c r="D681" s="144"/>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c r="AA681" s="135"/>
      <c r="AB681" s="135"/>
      <c r="AC681" s="135"/>
      <c r="AD681" s="135"/>
      <c r="AE681" s="135"/>
      <c r="AF681" s="135"/>
      <c r="AG681" s="135"/>
      <c r="AH681" s="135"/>
      <c r="AI681" s="135"/>
      <c r="AJ681" s="135"/>
      <c r="AK681" s="135"/>
      <c r="AL681" s="135"/>
      <c r="AM681" s="135"/>
      <c r="AN681" s="135"/>
      <c r="AO681" s="135"/>
      <c r="AP681" s="135"/>
      <c r="AQ681" s="135"/>
      <c r="AR681" s="135"/>
      <c r="AS681" s="135"/>
      <c r="AT681" s="135"/>
      <c r="AU681" s="135"/>
      <c r="AV681" s="135"/>
      <c r="AW681" s="135"/>
      <c r="AX681" s="135"/>
      <c r="AY681" s="135"/>
      <c r="AZ681" s="135"/>
      <c r="BA681" s="135"/>
      <c r="BB681" s="135"/>
      <c r="BC681" s="135"/>
      <c r="BD681" s="135"/>
      <c r="BE681" s="135"/>
      <c r="BF681" s="135"/>
      <c r="BG681" s="135"/>
      <c r="BH681" s="135"/>
      <c r="BI681" s="135"/>
      <c r="BJ681" s="135"/>
      <c r="BK681" s="135"/>
      <c r="BL681" s="135"/>
      <c r="BM681" s="135"/>
      <c r="BN681" s="135"/>
      <c r="BO681" s="135"/>
      <c r="BP681" s="135"/>
      <c r="BQ681" s="135"/>
      <c r="BR681" s="135"/>
      <c r="BS681" s="135"/>
      <c r="BT681" s="135"/>
      <c r="BU681" s="135"/>
      <c r="BV681" s="135"/>
      <c r="BW681" s="135"/>
      <c r="BX681" s="135"/>
      <c r="BY681" s="135"/>
      <c r="BZ681" s="135"/>
      <c r="CA681" s="135"/>
      <c r="CB681" s="135"/>
      <c r="CC681" s="135"/>
      <c r="CD681" s="135"/>
      <c r="CE681" s="135"/>
      <c r="CF681" s="135"/>
      <c r="CG681" s="135"/>
      <c r="CH681" s="135"/>
      <c r="CI681" s="135"/>
      <c r="CJ681" s="135"/>
      <c r="CK681" s="135"/>
      <c r="CL681" s="135"/>
      <c r="CM681" s="135"/>
      <c r="CN681" s="135"/>
      <c r="CO681" s="135"/>
      <c r="CP681" s="135"/>
      <c r="CQ681" s="135"/>
      <c r="CR681" s="135"/>
      <c r="CU681" s="36"/>
      <c r="CV681" s="36"/>
      <c r="CW681" s="36"/>
      <c r="CX681" s="36"/>
      <c r="CY681" s="36"/>
      <c r="CZ681" s="36"/>
      <c r="DA681" s="36"/>
      <c r="DB681" s="36"/>
      <c r="DC681" s="36"/>
      <c r="DD681" s="36"/>
      <c r="DE681" s="36"/>
      <c r="DF681" s="36"/>
      <c r="DG681" s="36"/>
      <c r="DH681" s="36"/>
      <c r="DI681" s="36"/>
      <c r="DJ681" s="36"/>
      <c r="DK681" s="36"/>
      <c r="DL681" s="36"/>
      <c r="DM681" s="36"/>
      <c r="DN681" s="36"/>
      <c r="DO681" s="36"/>
      <c r="DP681" s="36"/>
      <c r="DQ681" s="36"/>
      <c r="DR681" s="36"/>
      <c r="DS681" s="36"/>
      <c r="DT681" s="36"/>
      <c r="DU681" s="36"/>
      <c r="DV681" s="36"/>
      <c r="DW681" s="36"/>
      <c r="DX681" s="36"/>
      <c r="DY681" s="36"/>
      <c r="DZ681" s="36"/>
      <c r="EA681" s="36"/>
      <c r="EB681" s="36"/>
      <c r="EC681" s="36"/>
      <c r="ED681" s="36"/>
      <c r="EE681" s="36"/>
      <c r="EF681" s="36"/>
      <c r="EG681" s="36"/>
      <c r="EH681" s="36"/>
      <c r="EI681" s="36"/>
      <c r="EJ681" s="36"/>
      <c r="EK681" s="36"/>
      <c r="EL681" s="36"/>
      <c r="EM681" s="36"/>
      <c r="EN681" s="36"/>
    </row>
    <row r="682" spans="1:144">
      <c r="A682" s="36"/>
      <c r="B682" s="36"/>
      <c r="C682" s="144"/>
      <c r="D682" s="144"/>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c r="AA682" s="135"/>
      <c r="AB682" s="135"/>
      <c r="AC682" s="135"/>
      <c r="AD682" s="135"/>
      <c r="AE682" s="135"/>
      <c r="AF682" s="135"/>
      <c r="AG682" s="135"/>
      <c r="AH682" s="135"/>
      <c r="AI682" s="135"/>
      <c r="AJ682" s="135"/>
      <c r="AK682" s="135"/>
      <c r="AL682" s="135"/>
      <c r="AM682" s="135"/>
      <c r="AN682" s="135"/>
      <c r="AO682" s="135"/>
      <c r="AP682" s="135"/>
      <c r="AQ682" s="135"/>
      <c r="AR682" s="135"/>
      <c r="AS682" s="135"/>
      <c r="AT682" s="135"/>
      <c r="AU682" s="135"/>
      <c r="AV682" s="135"/>
      <c r="AW682" s="135"/>
      <c r="AX682" s="135"/>
      <c r="AY682" s="135"/>
      <c r="AZ682" s="135"/>
      <c r="BA682" s="135"/>
      <c r="BB682" s="135"/>
      <c r="BC682" s="135"/>
      <c r="BD682" s="135"/>
      <c r="BE682" s="135"/>
      <c r="BF682" s="135"/>
      <c r="BG682" s="135"/>
      <c r="BH682" s="135"/>
      <c r="BI682" s="135"/>
      <c r="BJ682" s="135"/>
      <c r="BK682" s="135"/>
      <c r="BL682" s="135"/>
      <c r="BM682" s="135"/>
      <c r="BN682" s="135"/>
      <c r="BO682" s="135"/>
      <c r="BP682" s="135"/>
      <c r="BQ682" s="135"/>
      <c r="BR682" s="135"/>
      <c r="BS682" s="135"/>
      <c r="BT682" s="135"/>
      <c r="BU682" s="135"/>
      <c r="BV682" s="135"/>
      <c r="BW682" s="135"/>
      <c r="BX682" s="135"/>
      <c r="BY682" s="135"/>
      <c r="BZ682" s="135"/>
      <c r="CA682" s="135"/>
      <c r="CB682" s="135"/>
      <c r="CC682" s="135"/>
      <c r="CD682" s="135"/>
      <c r="CE682" s="135"/>
      <c r="CF682" s="135"/>
      <c r="CG682" s="135"/>
      <c r="CH682" s="135"/>
      <c r="CI682" s="135"/>
      <c r="CJ682" s="135"/>
      <c r="CK682" s="135"/>
      <c r="CL682" s="135"/>
      <c r="CM682" s="135"/>
      <c r="CN682" s="135"/>
      <c r="CO682" s="135"/>
      <c r="CP682" s="135"/>
      <c r="CQ682" s="135"/>
      <c r="CR682" s="135"/>
      <c r="CU682" s="36"/>
      <c r="CV682" s="36"/>
      <c r="CW682" s="36"/>
      <c r="CX682" s="36"/>
      <c r="CY682" s="36"/>
      <c r="CZ682" s="36"/>
      <c r="DA682" s="36"/>
      <c r="DB682" s="36"/>
      <c r="DC682" s="36"/>
      <c r="DD682" s="36"/>
      <c r="DE682" s="36"/>
      <c r="DF682" s="36"/>
      <c r="DG682" s="36"/>
      <c r="DH682" s="36"/>
      <c r="DI682" s="36"/>
      <c r="DJ682" s="36"/>
      <c r="DK682" s="36"/>
      <c r="DL682" s="36"/>
      <c r="DM682" s="36"/>
      <c r="DN682" s="36"/>
      <c r="DO682" s="36"/>
      <c r="DP682" s="36"/>
      <c r="DQ682" s="36"/>
      <c r="DR682" s="36"/>
      <c r="DS682" s="36"/>
      <c r="DT682" s="36"/>
      <c r="DU682" s="36"/>
      <c r="DV682" s="36"/>
      <c r="DW682" s="36"/>
      <c r="DX682" s="36"/>
      <c r="DY682" s="36"/>
      <c r="DZ682" s="36"/>
      <c r="EA682" s="36"/>
      <c r="EB682" s="36"/>
      <c r="EC682" s="36"/>
      <c r="ED682" s="36"/>
      <c r="EE682" s="36"/>
      <c r="EF682" s="36"/>
      <c r="EG682" s="36"/>
      <c r="EH682" s="36"/>
      <c r="EI682" s="36"/>
      <c r="EJ682" s="36"/>
      <c r="EK682" s="36"/>
      <c r="EL682" s="36"/>
      <c r="EM682" s="36"/>
      <c r="EN682" s="36"/>
    </row>
    <row r="683" spans="1:144">
      <c r="A683" s="36"/>
      <c r="B683" s="36"/>
      <c r="C683" s="144"/>
      <c r="D683" s="144"/>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c r="AA683" s="135"/>
      <c r="AB683" s="135"/>
      <c r="AC683" s="135"/>
      <c r="AD683" s="135"/>
      <c r="AE683" s="135"/>
      <c r="AF683" s="135"/>
      <c r="AG683" s="135"/>
      <c r="AH683" s="135"/>
      <c r="AI683" s="135"/>
      <c r="AJ683" s="135"/>
      <c r="AK683" s="135"/>
      <c r="AL683" s="135"/>
      <c r="AM683" s="135"/>
      <c r="AN683" s="135"/>
      <c r="AO683" s="135"/>
      <c r="AP683" s="135"/>
      <c r="AQ683" s="135"/>
      <c r="AR683" s="135"/>
      <c r="AS683" s="135"/>
      <c r="AT683" s="135"/>
      <c r="AU683" s="135"/>
      <c r="AV683" s="135"/>
      <c r="AW683" s="135"/>
      <c r="AX683" s="135"/>
      <c r="AY683" s="135"/>
      <c r="AZ683" s="135"/>
      <c r="BA683" s="135"/>
      <c r="BB683" s="135"/>
      <c r="BC683" s="135"/>
      <c r="BD683" s="135"/>
      <c r="BE683" s="135"/>
      <c r="BF683" s="135"/>
      <c r="BG683" s="135"/>
      <c r="BH683" s="135"/>
      <c r="BI683" s="135"/>
      <c r="BJ683" s="135"/>
      <c r="BK683" s="135"/>
      <c r="BL683" s="135"/>
      <c r="BM683" s="135"/>
      <c r="BN683" s="135"/>
      <c r="BO683" s="135"/>
      <c r="BP683" s="135"/>
      <c r="BQ683" s="135"/>
      <c r="BR683" s="135"/>
      <c r="BS683" s="135"/>
      <c r="BT683" s="135"/>
      <c r="BU683" s="135"/>
      <c r="BV683" s="135"/>
      <c r="BW683" s="135"/>
      <c r="BX683" s="135"/>
      <c r="BY683" s="135"/>
      <c r="BZ683" s="135"/>
      <c r="CA683" s="135"/>
      <c r="CB683" s="135"/>
      <c r="CC683" s="135"/>
      <c r="CD683" s="135"/>
      <c r="CE683" s="135"/>
      <c r="CF683" s="135"/>
      <c r="CG683" s="135"/>
      <c r="CH683" s="135"/>
      <c r="CI683" s="135"/>
      <c r="CJ683" s="135"/>
      <c r="CK683" s="135"/>
      <c r="CL683" s="135"/>
      <c r="CM683" s="135"/>
      <c r="CN683" s="135"/>
      <c r="CO683" s="135"/>
      <c r="CP683" s="135"/>
      <c r="CQ683" s="135"/>
      <c r="CR683" s="135"/>
      <c r="CU683" s="36"/>
      <c r="CV683" s="36"/>
      <c r="CW683" s="36"/>
      <c r="CX683" s="36"/>
      <c r="CY683" s="36"/>
      <c r="CZ683" s="36"/>
      <c r="DA683" s="36"/>
      <c r="DB683" s="36"/>
      <c r="DC683" s="36"/>
      <c r="DD683" s="36"/>
      <c r="DE683" s="36"/>
      <c r="DF683" s="36"/>
      <c r="DG683" s="36"/>
      <c r="DH683" s="36"/>
      <c r="DI683" s="36"/>
      <c r="DJ683" s="36"/>
      <c r="DK683" s="36"/>
      <c r="DL683" s="36"/>
      <c r="DM683" s="36"/>
      <c r="DN683" s="36"/>
      <c r="DO683" s="36"/>
      <c r="DP683" s="36"/>
      <c r="DQ683" s="36"/>
      <c r="DR683" s="36"/>
      <c r="DS683" s="36"/>
      <c r="DT683" s="36"/>
      <c r="DU683" s="36"/>
      <c r="DV683" s="36"/>
      <c r="DW683" s="36"/>
      <c r="DX683" s="36"/>
      <c r="DY683" s="36"/>
      <c r="DZ683" s="36"/>
      <c r="EA683" s="36"/>
      <c r="EB683" s="36"/>
      <c r="EC683" s="36"/>
      <c r="ED683" s="36"/>
      <c r="EE683" s="36"/>
      <c r="EF683" s="36"/>
      <c r="EG683" s="36"/>
      <c r="EH683" s="36"/>
      <c r="EI683" s="36"/>
      <c r="EJ683" s="36"/>
      <c r="EK683" s="36"/>
      <c r="EL683" s="36"/>
      <c r="EM683" s="36"/>
      <c r="EN683" s="36"/>
    </row>
    <row r="684" spans="1:144">
      <c r="A684" s="36"/>
      <c r="B684" s="36"/>
      <c r="C684" s="144"/>
      <c r="D684" s="144"/>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c r="AA684" s="135"/>
      <c r="AB684" s="135"/>
      <c r="AC684" s="135"/>
      <c r="AD684" s="135"/>
      <c r="AE684" s="135"/>
      <c r="AF684" s="135"/>
      <c r="AG684" s="135"/>
      <c r="AH684" s="135"/>
      <c r="AI684" s="135"/>
      <c r="AJ684" s="135"/>
      <c r="AK684" s="135"/>
      <c r="AL684" s="135"/>
      <c r="AM684" s="135"/>
      <c r="AN684" s="135"/>
      <c r="AO684" s="135"/>
      <c r="AP684" s="135"/>
      <c r="AQ684" s="135"/>
      <c r="AR684" s="135"/>
      <c r="AS684" s="135"/>
      <c r="AT684" s="135"/>
      <c r="AU684" s="135"/>
      <c r="AV684" s="135"/>
      <c r="AW684" s="135"/>
      <c r="AX684" s="135"/>
      <c r="AY684" s="135"/>
      <c r="AZ684" s="135"/>
      <c r="BA684" s="135"/>
      <c r="BB684" s="135"/>
      <c r="BC684" s="135"/>
      <c r="BD684" s="135"/>
      <c r="BE684" s="135"/>
      <c r="BF684" s="135"/>
      <c r="BG684" s="135"/>
      <c r="BH684" s="135"/>
      <c r="BI684" s="135"/>
      <c r="BJ684" s="135"/>
      <c r="BK684" s="135"/>
      <c r="BL684" s="135"/>
      <c r="BM684" s="135"/>
      <c r="BN684" s="135"/>
      <c r="BO684" s="135"/>
      <c r="BP684" s="135"/>
      <c r="BQ684" s="135"/>
      <c r="BR684" s="135"/>
      <c r="BS684" s="135"/>
      <c r="BT684" s="135"/>
      <c r="BU684" s="135"/>
      <c r="BV684" s="135"/>
      <c r="BW684" s="135"/>
      <c r="BX684" s="135"/>
      <c r="BY684" s="135"/>
      <c r="BZ684" s="135"/>
      <c r="CA684" s="135"/>
      <c r="CB684" s="135"/>
      <c r="CC684" s="135"/>
      <c r="CD684" s="135"/>
      <c r="CE684" s="135"/>
      <c r="CF684" s="135"/>
      <c r="CG684" s="135"/>
      <c r="CH684" s="135"/>
      <c r="CI684" s="135"/>
      <c r="CJ684" s="135"/>
      <c r="CK684" s="135"/>
      <c r="CL684" s="135"/>
      <c r="CM684" s="135"/>
      <c r="CN684" s="135"/>
      <c r="CO684" s="135"/>
      <c r="CP684" s="135"/>
      <c r="CQ684" s="135"/>
      <c r="CR684" s="135"/>
      <c r="CU684" s="36"/>
      <c r="CV684" s="36"/>
      <c r="CW684" s="36"/>
      <c r="CX684" s="36"/>
      <c r="CY684" s="36"/>
      <c r="CZ684" s="36"/>
      <c r="DA684" s="36"/>
      <c r="DB684" s="36"/>
      <c r="DC684" s="36"/>
      <c r="DD684" s="36"/>
      <c r="DE684" s="36"/>
      <c r="DF684" s="36"/>
      <c r="DG684" s="36"/>
      <c r="DH684" s="36"/>
      <c r="DI684" s="36"/>
      <c r="DJ684" s="36"/>
      <c r="DK684" s="36"/>
      <c r="DL684" s="36"/>
      <c r="DM684" s="36"/>
      <c r="DN684" s="36"/>
      <c r="DO684" s="36"/>
      <c r="DP684" s="36"/>
      <c r="DQ684" s="36"/>
      <c r="DR684" s="36"/>
      <c r="DS684" s="36"/>
      <c r="DT684" s="36"/>
      <c r="DU684" s="36"/>
      <c r="DV684" s="36"/>
      <c r="DW684" s="36"/>
      <c r="DX684" s="36"/>
      <c r="DY684" s="36"/>
      <c r="DZ684" s="36"/>
      <c r="EA684" s="36"/>
      <c r="EB684" s="36"/>
      <c r="EC684" s="36"/>
      <c r="ED684" s="36"/>
      <c r="EE684" s="36"/>
      <c r="EF684" s="36"/>
      <c r="EG684" s="36"/>
      <c r="EH684" s="36"/>
      <c r="EI684" s="36"/>
      <c r="EJ684" s="36"/>
      <c r="EK684" s="36"/>
      <c r="EL684" s="36"/>
      <c r="EM684" s="36"/>
      <c r="EN684" s="36"/>
    </row>
    <row r="685" spans="1:144">
      <c r="A685" s="36"/>
      <c r="B685" s="36"/>
      <c r="C685" s="144"/>
      <c r="D685" s="144"/>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c r="AA685" s="135"/>
      <c r="AB685" s="135"/>
      <c r="AC685" s="135"/>
      <c r="AD685" s="135"/>
      <c r="AE685" s="135"/>
      <c r="AF685" s="135"/>
      <c r="AG685" s="135"/>
      <c r="AH685" s="135"/>
      <c r="AI685" s="135"/>
      <c r="AJ685" s="135"/>
      <c r="AK685" s="135"/>
      <c r="AL685" s="135"/>
      <c r="AM685" s="135"/>
      <c r="AN685" s="135"/>
      <c r="AO685" s="135"/>
      <c r="AP685" s="135"/>
      <c r="AQ685" s="135"/>
      <c r="AR685" s="135"/>
      <c r="AS685" s="135"/>
      <c r="AT685" s="135"/>
      <c r="AU685" s="135"/>
      <c r="AV685" s="135"/>
      <c r="AW685" s="135"/>
      <c r="AX685" s="135"/>
      <c r="AY685" s="135"/>
      <c r="AZ685" s="135"/>
      <c r="BA685" s="135"/>
      <c r="BB685" s="135"/>
      <c r="BC685" s="135"/>
      <c r="BD685" s="135"/>
      <c r="BE685" s="135"/>
      <c r="BF685" s="135"/>
      <c r="BG685" s="135"/>
      <c r="BH685" s="135"/>
      <c r="BI685" s="135"/>
      <c r="BJ685" s="135"/>
      <c r="BK685" s="135"/>
      <c r="BL685" s="135"/>
      <c r="BM685" s="135"/>
      <c r="BN685" s="135"/>
      <c r="BO685" s="135"/>
      <c r="BP685" s="135"/>
      <c r="BQ685" s="135"/>
      <c r="BR685" s="135"/>
      <c r="BS685" s="135"/>
      <c r="BT685" s="135"/>
      <c r="BU685" s="135"/>
      <c r="BV685" s="135"/>
      <c r="BW685" s="135"/>
      <c r="BX685" s="135"/>
      <c r="BY685" s="135"/>
      <c r="BZ685" s="135"/>
      <c r="CA685" s="135"/>
      <c r="CB685" s="135"/>
      <c r="CC685" s="135"/>
      <c r="CD685" s="135"/>
      <c r="CE685" s="135"/>
      <c r="CF685" s="135"/>
      <c r="CG685" s="135"/>
      <c r="CH685" s="135"/>
      <c r="CI685" s="135"/>
      <c r="CJ685" s="135"/>
      <c r="CK685" s="135"/>
      <c r="CL685" s="135"/>
      <c r="CM685" s="135"/>
      <c r="CN685" s="135"/>
      <c r="CO685" s="135"/>
      <c r="CP685" s="135"/>
      <c r="CQ685" s="135"/>
      <c r="CR685" s="135"/>
      <c r="CU685" s="36"/>
      <c r="CV685" s="36"/>
      <c r="CW685" s="36"/>
      <c r="CX685" s="36"/>
      <c r="CY685" s="36"/>
      <c r="CZ685" s="36"/>
      <c r="DA685" s="36"/>
      <c r="DB685" s="36"/>
      <c r="DC685" s="36"/>
      <c r="DD685" s="36"/>
      <c r="DE685" s="36"/>
      <c r="DF685" s="36"/>
      <c r="DG685" s="36"/>
      <c r="DH685" s="36"/>
      <c r="DI685" s="36"/>
      <c r="DJ685" s="36"/>
      <c r="DK685" s="36"/>
      <c r="DL685" s="36"/>
      <c r="DM685" s="36"/>
      <c r="DN685" s="36"/>
      <c r="DO685" s="36"/>
      <c r="DP685" s="36"/>
      <c r="DQ685" s="36"/>
      <c r="DR685" s="36"/>
      <c r="DS685" s="36"/>
      <c r="DT685" s="36"/>
      <c r="DU685" s="36"/>
      <c r="DV685" s="36"/>
      <c r="DW685" s="36"/>
      <c r="DX685" s="36"/>
      <c r="DY685" s="36"/>
      <c r="DZ685" s="36"/>
      <c r="EA685" s="36"/>
      <c r="EB685" s="36"/>
      <c r="EC685" s="36"/>
      <c r="ED685" s="36"/>
      <c r="EE685" s="36"/>
      <c r="EF685" s="36"/>
      <c r="EG685" s="36"/>
      <c r="EH685" s="36"/>
      <c r="EI685" s="36"/>
      <c r="EJ685" s="36"/>
      <c r="EK685" s="36"/>
      <c r="EL685" s="36"/>
      <c r="EM685" s="36"/>
      <c r="EN685" s="36"/>
    </row>
    <row r="686" spans="1:144">
      <c r="A686" s="36"/>
      <c r="B686" s="36"/>
      <c r="C686" s="144"/>
      <c r="D686" s="144"/>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c r="AA686" s="135"/>
      <c r="AB686" s="135"/>
      <c r="AC686" s="135"/>
      <c r="AD686" s="135"/>
      <c r="AE686" s="135"/>
      <c r="AF686" s="135"/>
      <c r="AG686" s="135"/>
      <c r="AH686" s="135"/>
      <c r="AI686" s="135"/>
      <c r="AJ686" s="135"/>
      <c r="AK686" s="135"/>
      <c r="AL686" s="135"/>
      <c r="AM686" s="135"/>
      <c r="AN686" s="135"/>
      <c r="AO686" s="135"/>
      <c r="AP686" s="135"/>
      <c r="AQ686" s="135"/>
      <c r="AR686" s="135"/>
      <c r="AS686" s="135"/>
      <c r="AT686" s="135"/>
      <c r="AU686" s="135"/>
      <c r="AV686" s="135"/>
      <c r="AW686" s="135"/>
      <c r="AX686" s="135"/>
      <c r="AY686" s="135"/>
      <c r="AZ686" s="135"/>
      <c r="BA686" s="135"/>
      <c r="BB686" s="135"/>
      <c r="BC686" s="135"/>
      <c r="BD686" s="135"/>
      <c r="BE686" s="135"/>
      <c r="BF686" s="135"/>
      <c r="BG686" s="135"/>
      <c r="BH686" s="135"/>
      <c r="BI686" s="135"/>
      <c r="BJ686" s="135"/>
      <c r="BK686" s="135"/>
      <c r="BL686" s="135"/>
      <c r="BM686" s="135"/>
      <c r="BN686" s="135"/>
      <c r="BO686" s="135"/>
      <c r="BP686" s="135"/>
      <c r="BQ686" s="135"/>
      <c r="BR686" s="135"/>
      <c r="BS686" s="135"/>
      <c r="BT686" s="135"/>
      <c r="BU686" s="135"/>
      <c r="BV686" s="135"/>
      <c r="BW686" s="135"/>
      <c r="BX686" s="135"/>
      <c r="BY686" s="135"/>
      <c r="BZ686" s="135"/>
      <c r="CA686" s="135"/>
      <c r="CB686" s="135"/>
      <c r="CC686" s="135"/>
      <c r="CD686" s="135"/>
      <c r="CE686" s="135"/>
      <c r="CF686" s="135"/>
      <c r="CG686" s="135"/>
      <c r="CH686" s="135"/>
      <c r="CI686" s="135"/>
      <c r="CJ686" s="135"/>
      <c r="CK686" s="135"/>
      <c r="CL686" s="135"/>
      <c r="CM686" s="135"/>
      <c r="CN686" s="135"/>
      <c r="CO686" s="135"/>
      <c r="CP686" s="135"/>
      <c r="CQ686" s="135"/>
      <c r="CR686" s="135"/>
      <c r="CU686" s="36"/>
      <c r="CV686" s="36"/>
      <c r="CW686" s="36"/>
      <c r="CX686" s="36"/>
      <c r="CY686" s="36"/>
      <c r="CZ686" s="36"/>
      <c r="DA686" s="36"/>
      <c r="DB686" s="36"/>
      <c r="DC686" s="36"/>
      <c r="DD686" s="36"/>
      <c r="DE686" s="36"/>
      <c r="DF686" s="36"/>
      <c r="DG686" s="36"/>
      <c r="DH686" s="36"/>
      <c r="DI686" s="36"/>
      <c r="DJ686" s="36"/>
      <c r="DK686" s="36"/>
      <c r="DL686" s="36"/>
      <c r="DM686" s="36"/>
      <c r="DN686" s="36"/>
      <c r="DO686" s="36"/>
      <c r="DP686" s="36"/>
      <c r="DQ686" s="36"/>
      <c r="DR686" s="36"/>
      <c r="DS686" s="36"/>
      <c r="DT686" s="36"/>
      <c r="DU686" s="36"/>
      <c r="DV686" s="36"/>
      <c r="DW686" s="36"/>
      <c r="DX686" s="36"/>
      <c r="DY686" s="36"/>
      <c r="DZ686" s="36"/>
      <c r="EA686" s="36"/>
      <c r="EB686" s="36"/>
      <c r="EC686" s="36"/>
      <c r="ED686" s="36"/>
      <c r="EE686" s="36"/>
      <c r="EF686" s="36"/>
      <c r="EG686" s="36"/>
      <c r="EH686" s="36"/>
      <c r="EI686" s="36"/>
      <c r="EJ686" s="36"/>
      <c r="EK686" s="36"/>
      <c r="EL686" s="36"/>
      <c r="EM686" s="36"/>
      <c r="EN686" s="36"/>
    </row>
    <row r="687" spans="1:144">
      <c r="A687" s="36"/>
      <c r="B687" s="36"/>
      <c r="C687" s="144"/>
      <c r="D687" s="144"/>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c r="AA687" s="135"/>
      <c r="AB687" s="135"/>
      <c r="AC687" s="135"/>
      <c r="AD687" s="135"/>
      <c r="AE687" s="135"/>
      <c r="AF687" s="135"/>
      <c r="AG687" s="135"/>
      <c r="AH687" s="135"/>
      <c r="AI687" s="135"/>
      <c r="AJ687" s="135"/>
      <c r="AK687" s="135"/>
      <c r="AL687" s="135"/>
      <c r="AM687" s="135"/>
      <c r="AN687" s="135"/>
      <c r="AO687" s="135"/>
      <c r="AP687" s="135"/>
      <c r="AQ687" s="135"/>
      <c r="AR687" s="135"/>
      <c r="AS687" s="135"/>
      <c r="AT687" s="135"/>
      <c r="AU687" s="135"/>
      <c r="AV687" s="135"/>
      <c r="AW687" s="135"/>
      <c r="AX687" s="135"/>
      <c r="AY687" s="135"/>
      <c r="AZ687" s="135"/>
      <c r="BA687" s="135"/>
      <c r="BB687" s="135"/>
      <c r="BC687" s="135"/>
      <c r="BD687" s="135"/>
      <c r="BE687" s="135"/>
      <c r="BF687" s="135"/>
      <c r="BG687" s="135"/>
      <c r="BH687" s="135"/>
      <c r="BI687" s="135"/>
      <c r="BJ687" s="135"/>
      <c r="BK687" s="135"/>
      <c r="BL687" s="135"/>
      <c r="BM687" s="135"/>
      <c r="BN687" s="135"/>
      <c r="BO687" s="135"/>
      <c r="BP687" s="135"/>
      <c r="BQ687" s="135"/>
      <c r="BR687" s="135"/>
      <c r="BS687" s="135"/>
      <c r="BT687" s="135"/>
      <c r="BU687" s="135"/>
      <c r="BV687" s="135"/>
      <c r="BW687" s="135"/>
      <c r="BX687" s="135"/>
      <c r="BY687" s="135"/>
      <c r="BZ687" s="135"/>
      <c r="CA687" s="135"/>
      <c r="CB687" s="135"/>
      <c r="CC687" s="135"/>
      <c r="CD687" s="135"/>
      <c r="CE687" s="135"/>
      <c r="CF687" s="135"/>
      <c r="CG687" s="135"/>
      <c r="CH687" s="135"/>
      <c r="CI687" s="135"/>
      <c r="CJ687" s="135"/>
      <c r="CK687" s="135"/>
      <c r="CL687" s="135"/>
      <c r="CM687" s="135"/>
      <c r="CN687" s="135"/>
      <c r="CO687" s="135"/>
      <c r="CP687" s="135"/>
      <c r="CQ687" s="135"/>
      <c r="CR687" s="135"/>
      <c r="CU687" s="36"/>
      <c r="CV687" s="36"/>
      <c r="CW687" s="36"/>
      <c r="CX687" s="36"/>
      <c r="CY687" s="36"/>
      <c r="CZ687" s="36"/>
      <c r="DA687" s="36"/>
      <c r="DB687" s="36"/>
      <c r="DC687" s="36"/>
      <c r="DD687" s="36"/>
      <c r="DE687" s="36"/>
      <c r="DF687" s="36"/>
      <c r="DG687" s="36"/>
      <c r="DH687" s="36"/>
      <c r="DI687" s="36"/>
      <c r="DJ687" s="36"/>
      <c r="DK687" s="36"/>
      <c r="DL687" s="36"/>
      <c r="DM687" s="36"/>
      <c r="DN687" s="36"/>
      <c r="DO687" s="36"/>
      <c r="DP687" s="36"/>
      <c r="DQ687" s="36"/>
      <c r="DR687" s="36"/>
      <c r="DS687" s="36"/>
      <c r="DT687" s="36"/>
      <c r="DU687" s="36"/>
      <c r="DV687" s="36"/>
      <c r="DW687" s="36"/>
      <c r="DX687" s="36"/>
      <c r="DY687" s="36"/>
      <c r="DZ687" s="36"/>
      <c r="EA687" s="36"/>
      <c r="EB687" s="36"/>
      <c r="EC687" s="36"/>
      <c r="ED687" s="36"/>
      <c r="EE687" s="36"/>
      <c r="EF687" s="36"/>
      <c r="EG687" s="36"/>
      <c r="EH687" s="36"/>
      <c r="EI687" s="36"/>
      <c r="EJ687" s="36"/>
      <c r="EK687" s="36"/>
      <c r="EL687" s="36"/>
      <c r="EM687" s="36"/>
      <c r="EN687" s="36"/>
    </row>
    <row r="688" spans="1:144">
      <c r="A688" s="36"/>
      <c r="B688" s="36"/>
      <c r="C688" s="144"/>
      <c r="D688" s="144"/>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c r="AA688" s="135"/>
      <c r="AB688" s="135"/>
      <c r="AC688" s="135"/>
      <c r="AD688" s="135"/>
      <c r="AE688" s="135"/>
      <c r="AF688" s="135"/>
      <c r="AG688" s="135"/>
      <c r="AH688" s="135"/>
      <c r="AI688" s="135"/>
      <c r="AJ688" s="135"/>
      <c r="AK688" s="135"/>
      <c r="AL688" s="135"/>
      <c r="AM688" s="135"/>
      <c r="AN688" s="135"/>
      <c r="AO688" s="135"/>
      <c r="AP688" s="135"/>
      <c r="AQ688" s="135"/>
      <c r="AR688" s="135"/>
      <c r="AS688" s="135"/>
      <c r="AT688" s="135"/>
      <c r="AU688" s="135"/>
      <c r="AV688" s="135"/>
      <c r="AW688" s="135"/>
      <c r="AX688" s="135"/>
      <c r="AY688" s="135"/>
      <c r="AZ688" s="135"/>
      <c r="BA688" s="135"/>
      <c r="BB688" s="135"/>
      <c r="BC688" s="135"/>
      <c r="BD688" s="135"/>
      <c r="BE688" s="135"/>
      <c r="BF688" s="135"/>
      <c r="BG688" s="135"/>
      <c r="BH688" s="135"/>
      <c r="BI688" s="135"/>
      <c r="BJ688" s="135"/>
      <c r="BK688" s="135"/>
      <c r="BL688" s="135"/>
      <c r="BM688" s="135"/>
      <c r="BN688" s="135"/>
      <c r="BO688" s="135"/>
      <c r="BP688" s="135"/>
      <c r="BQ688" s="135"/>
      <c r="BR688" s="135"/>
      <c r="BS688" s="135"/>
      <c r="BT688" s="135"/>
      <c r="BU688" s="135"/>
      <c r="BV688" s="135"/>
      <c r="BW688" s="135"/>
      <c r="BX688" s="135"/>
      <c r="BY688" s="135"/>
      <c r="BZ688" s="135"/>
      <c r="CA688" s="135"/>
      <c r="CB688" s="135"/>
      <c r="CC688" s="135"/>
      <c r="CD688" s="135"/>
      <c r="CE688" s="135"/>
      <c r="CF688" s="135"/>
      <c r="CG688" s="135"/>
      <c r="CH688" s="135"/>
      <c r="CI688" s="135"/>
      <c r="CJ688" s="135"/>
      <c r="CK688" s="135"/>
      <c r="CL688" s="135"/>
      <c r="CM688" s="135"/>
      <c r="CN688" s="135"/>
      <c r="CO688" s="135"/>
      <c r="CP688" s="135"/>
      <c r="CQ688" s="135"/>
      <c r="CR688" s="135"/>
      <c r="CU688" s="36"/>
      <c r="CV688" s="36"/>
      <c r="CW688" s="36"/>
      <c r="CX688" s="36"/>
      <c r="CY688" s="36"/>
      <c r="CZ688" s="36"/>
      <c r="DA688" s="36"/>
      <c r="DB688" s="36"/>
      <c r="DC688" s="36"/>
      <c r="DD688" s="36"/>
      <c r="DE688" s="36"/>
      <c r="DF688" s="36"/>
      <c r="DG688" s="36"/>
      <c r="DH688" s="36"/>
      <c r="DI688" s="36"/>
      <c r="DJ688" s="36"/>
      <c r="DK688" s="36"/>
      <c r="DL688" s="36"/>
      <c r="DM688" s="36"/>
      <c r="DN688" s="36"/>
      <c r="DO688" s="36"/>
      <c r="DP688" s="36"/>
      <c r="DQ688" s="36"/>
      <c r="DR688" s="36"/>
      <c r="DS688" s="36"/>
      <c r="DT688" s="36"/>
      <c r="DU688" s="36"/>
      <c r="DV688" s="36"/>
      <c r="DW688" s="36"/>
      <c r="DX688" s="36"/>
      <c r="DY688" s="36"/>
      <c r="DZ688" s="36"/>
      <c r="EA688" s="36"/>
      <c r="EB688" s="36"/>
      <c r="EC688" s="36"/>
      <c r="ED688" s="36"/>
      <c r="EE688" s="36"/>
      <c r="EF688" s="36"/>
      <c r="EG688" s="36"/>
      <c r="EH688" s="36"/>
      <c r="EI688" s="36"/>
      <c r="EJ688" s="36"/>
      <c r="EK688" s="36"/>
      <c r="EL688" s="36"/>
      <c r="EM688" s="36"/>
      <c r="EN688" s="36"/>
    </row>
    <row r="689" spans="1:144">
      <c r="A689" s="36"/>
      <c r="B689" s="36"/>
      <c r="C689" s="144"/>
      <c r="D689" s="144"/>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c r="AA689" s="135"/>
      <c r="AB689" s="135"/>
      <c r="AC689" s="135"/>
      <c r="AD689" s="135"/>
      <c r="AE689" s="135"/>
      <c r="AF689" s="135"/>
      <c r="AG689" s="135"/>
      <c r="AH689" s="135"/>
      <c r="AI689" s="135"/>
      <c r="AJ689" s="135"/>
      <c r="AK689" s="135"/>
      <c r="AL689" s="135"/>
      <c r="AM689" s="135"/>
      <c r="AN689" s="135"/>
      <c r="AO689" s="135"/>
      <c r="AP689" s="135"/>
      <c r="AQ689" s="135"/>
      <c r="AR689" s="135"/>
      <c r="AS689" s="135"/>
      <c r="AT689" s="135"/>
      <c r="AU689" s="135"/>
      <c r="AV689" s="135"/>
      <c r="AW689" s="135"/>
      <c r="AX689" s="135"/>
      <c r="AY689" s="135"/>
      <c r="AZ689" s="135"/>
      <c r="BA689" s="135"/>
      <c r="BB689" s="135"/>
      <c r="BC689" s="135"/>
      <c r="BD689" s="135"/>
      <c r="BE689" s="135"/>
      <c r="BF689" s="135"/>
      <c r="BG689" s="135"/>
      <c r="BH689" s="135"/>
      <c r="BI689" s="135"/>
      <c r="BJ689" s="135"/>
      <c r="BK689" s="135"/>
      <c r="BL689" s="135"/>
      <c r="BM689" s="135"/>
      <c r="BN689" s="135"/>
      <c r="BO689" s="135"/>
      <c r="BP689" s="135"/>
      <c r="BQ689" s="135"/>
      <c r="BR689" s="135"/>
      <c r="BS689" s="135"/>
      <c r="BT689" s="135"/>
      <c r="BU689" s="135"/>
      <c r="BV689" s="135"/>
      <c r="BW689" s="135"/>
      <c r="BX689" s="135"/>
      <c r="BY689" s="135"/>
      <c r="BZ689" s="135"/>
      <c r="CA689" s="135"/>
      <c r="CB689" s="135"/>
      <c r="CC689" s="135"/>
      <c r="CD689" s="135"/>
      <c r="CE689" s="135"/>
      <c r="CF689" s="135"/>
      <c r="CG689" s="135"/>
      <c r="CH689" s="135"/>
      <c r="CI689" s="135"/>
      <c r="CJ689" s="135"/>
      <c r="CK689" s="135"/>
      <c r="CL689" s="135"/>
      <c r="CM689" s="135"/>
      <c r="CN689" s="135"/>
      <c r="CO689" s="135"/>
      <c r="CP689" s="135"/>
      <c r="CQ689" s="135"/>
      <c r="CR689" s="135"/>
      <c r="CU689" s="36"/>
      <c r="CV689" s="36"/>
      <c r="CW689" s="36"/>
      <c r="CX689" s="36"/>
      <c r="CY689" s="36"/>
      <c r="CZ689" s="36"/>
      <c r="DA689" s="36"/>
      <c r="DB689" s="36"/>
      <c r="DC689" s="36"/>
      <c r="DD689" s="36"/>
      <c r="DE689" s="36"/>
      <c r="DF689" s="36"/>
      <c r="DG689" s="36"/>
      <c r="DH689" s="36"/>
      <c r="DI689" s="36"/>
      <c r="DJ689" s="36"/>
      <c r="DK689" s="36"/>
      <c r="DL689" s="36"/>
      <c r="DM689" s="36"/>
      <c r="DN689" s="36"/>
      <c r="DO689" s="36"/>
      <c r="DP689" s="36"/>
      <c r="DQ689" s="36"/>
      <c r="DR689" s="36"/>
      <c r="DS689" s="36"/>
      <c r="DT689" s="36"/>
      <c r="DU689" s="36"/>
      <c r="DV689" s="36"/>
      <c r="DW689" s="36"/>
      <c r="DX689" s="36"/>
      <c r="DY689" s="36"/>
      <c r="DZ689" s="36"/>
      <c r="EA689" s="36"/>
      <c r="EB689" s="36"/>
      <c r="EC689" s="36"/>
      <c r="ED689" s="36"/>
      <c r="EE689" s="36"/>
      <c r="EF689" s="36"/>
      <c r="EG689" s="36"/>
      <c r="EH689" s="36"/>
      <c r="EI689" s="36"/>
      <c r="EJ689" s="36"/>
      <c r="EK689" s="36"/>
      <c r="EL689" s="36"/>
      <c r="EM689" s="36"/>
      <c r="EN689" s="36"/>
    </row>
    <row r="690" spans="1:144">
      <c r="A690" s="36"/>
      <c r="B690" s="36"/>
      <c r="C690" s="144"/>
      <c r="D690" s="144"/>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c r="AA690" s="135"/>
      <c r="AB690" s="135"/>
      <c r="AC690" s="135"/>
      <c r="AD690" s="135"/>
      <c r="AE690" s="135"/>
      <c r="AF690" s="135"/>
      <c r="AG690" s="135"/>
      <c r="AH690" s="135"/>
      <c r="AI690" s="135"/>
      <c r="AJ690" s="135"/>
      <c r="AK690" s="135"/>
      <c r="AL690" s="135"/>
      <c r="AM690" s="135"/>
      <c r="AN690" s="135"/>
      <c r="AO690" s="135"/>
      <c r="AP690" s="135"/>
      <c r="AQ690" s="135"/>
      <c r="AR690" s="135"/>
      <c r="AS690" s="135"/>
      <c r="AT690" s="135"/>
      <c r="AU690" s="135"/>
      <c r="AV690" s="135"/>
      <c r="AW690" s="135"/>
      <c r="AX690" s="135"/>
      <c r="AY690" s="135"/>
      <c r="AZ690" s="135"/>
      <c r="BA690" s="135"/>
      <c r="BB690" s="135"/>
      <c r="BC690" s="135"/>
      <c r="BD690" s="135"/>
      <c r="BE690" s="135"/>
      <c r="BF690" s="135"/>
      <c r="BG690" s="135"/>
      <c r="BH690" s="135"/>
      <c r="BI690" s="135"/>
      <c r="BJ690" s="135"/>
      <c r="BK690" s="135"/>
      <c r="BL690" s="135"/>
      <c r="BM690" s="135"/>
      <c r="BN690" s="135"/>
      <c r="BO690" s="135"/>
      <c r="BP690" s="135"/>
      <c r="BQ690" s="135"/>
      <c r="BR690" s="135"/>
      <c r="BS690" s="135"/>
      <c r="BT690" s="135"/>
      <c r="BU690" s="135"/>
      <c r="BV690" s="135"/>
      <c r="BW690" s="135"/>
      <c r="BX690" s="135"/>
      <c r="BY690" s="135"/>
      <c r="BZ690" s="135"/>
      <c r="CA690" s="135"/>
      <c r="CB690" s="135"/>
      <c r="CC690" s="135"/>
      <c r="CD690" s="135"/>
      <c r="CE690" s="135"/>
      <c r="CF690" s="135"/>
      <c r="CG690" s="135"/>
      <c r="CH690" s="135"/>
      <c r="CI690" s="135"/>
      <c r="CJ690" s="135"/>
      <c r="CK690" s="135"/>
      <c r="CL690" s="135"/>
      <c r="CM690" s="135"/>
      <c r="CN690" s="135"/>
      <c r="CO690" s="135"/>
      <c r="CP690" s="135"/>
      <c r="CQ690" s="135"/>
      <c r="CR690" s="135"/>
      <c r="CU690" s="36"/>
      <c r="CV690" s="36"/>
      <c r="CW690" s="36"/>
      <c r="CX690" s="36"/>
      <c r="CY690" s="36"/>
      <c r="CZ690" s="36"/>
      <c r="DA690" s="36"/>
      <c r="DB690" s="36"/>
      <c r="DC690" s="36"/>
      <c r="DD690" s="36"/>
      <c r="DE690" s="36"/>
      <c r="DF690" s="36"/>
      <c r="DG690" s="36"/>
      <c r="DH690" s="36"/>
      <c r="DI690" s="36"/>
      <c r="DJ690" s="36"/>
      <c r="DK690" s="36"/>
      <c r="DL690" s="36"/>
      <c r="DM690" s="36"/>
      <c r="DN690" s="36"/>
      <c r="DO690" s="36"/>
      <c r="DP690" s="36"/>
      <c r="DQ690" s="36"/>
      <c r="DR690" s="36"/>
      <c r="DS690" s="36"/>
      <c r="DT690" s="36"/>
      <c r="DU690" s="36"/>
      <c r="DV690" s="36"/>
      <c r="DW690" s="36"/>
      <c r="DX690" s="36"/>
      <c r="DY690" s="36"/>
      <c r="DZ690" s="36"/>
      <c r="EA690" s="36"/>
      <c r="EB690" s="36"/>
      <c r="EC690" s="36"/>
      <c r="ED690" s="36"/>
      <c r="EE690" s="36"/>
      <c r="EF690" s="36"/>
      <c r="EG690" s="36"/>
      <c r="EH690" s="36"/>
      <c r="EI690" s="36"/>
      <c r="EJ690" s="36"/>
      <c r="EK690" s="36"/>
      <c r="EL690" s="36"/>
      <c r="EM690" s="36"/>
      <c r="EN690" s="36"/>
    </row>
    <row r="691" spans="1:144">
      <c r="A691" s="36"/>
      <c r="B691" s="36"/>
      <c r="C691" s="144"/>
      <c r="D691" s="144"/>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c r="AA691" s="135"/>
      <c r="AB691" s="135"/>
      <c r="AC691" s="135"/>
      <c r="AD691" s="135"/>
      <c r="AE691" s="135"/>
      <c r="AF691" s="135"/>
      <c r="AG691" s="135"/>
      <c r="AH691" s="135"/>
      <c r="AI691" s="135"/>
      <c r="AJ691" s="135"/>
      <c r="AK691" s="135"/>
      <c r="AL691" s="135"/>
      <c r="AM691" s="135"/>
      <c r="AN691" s="135"/>
      <c r="AO691" s="135"/>
      <c r="AP691" s="135"/>
      <c r="AQ691" s="135"/>
      <c r="AR691" s="135"/>
      <c r="AS691" s="135"/>
      <c r="AT691" s="135"/>
      <c r="AU691" s="135"/>
      <c r="AV691" s="135"/>
      <c r="AW691" s="135"/>
      <c r="AX691" s="135"/>
      <c r="AY691" s="135"/>
      <c r="AZ691" s="135"/>
      <c r="BA691" s="135"/>
      <c r="BB691" s="135"/>
      <c r="BC691" s="135"/>
      <c r="BD691" s="135"/>
      <c r="BE691" s="135"/>
      <c r="BF691" s="135"/>
      <c r="BG691" s="135"/>
      <c r="BH691" s="135"/>
      <c r="BI691" s="135"/>
      <c r="BJ691" s="135"/>
      <c r="BK691" s="135"/>
      <c r="BL691" s="135"/>
      <c r="BM691" s="135"/>
      <c r="BN691" s="135"/>
      <c r="BO691" s="135"/>
      <c r="BP691" s="135"/>
      <c r="BQ691" s="135"/>
      <c r="BR691" s="135"/>
      <c r="BS691" s="135"/>
      <c r="BT691" s="135"/>
      <c r="BU691" s="135"/>
      <c r="BV691" s="135"/>
      <c r="BW691" s="135"/>
      <c r="BX691" s="135"/>
      <c r="BY691" s="135"/>
      <c r="BZ691" s="135"/>
      <c r="CA691" s="135"/>
      <c r="CB691" s="135"/>
      <c r="CC691" s="135"/>
      <c r="CD691" s="135"/>
      <c r="CE691" s="135"/>
      <c r="CF691" s="135"/>
      <c r="CG691" s="135"/>
      <c r="CH691" s="135"/>
      <c r="CI691" s="135"/>
      <c r="CJ691" s="135"/>
      <c r="CK691" s="135"/>
      <c r="CL691" s="135"/>
      <c r="CM691" s="135"/>
      <c r="CN691" s="135"/>
      <c r="CO691" s="135"/>
      <c r="CP691" s="135"/>
      <c r="CQ691" s="135"/>
      <c r="CR691" s="135"/>
      <c r="CU691" s="36"/>
      <c r="CV691" s="36"/>
      <c r="CW691" s="36"/>
      <c r="CX691" s="36"/>
      <c r="CY691" s="36"/>
      <c r="CZ691" s="36"/>
      <c r="DA691" s="36"/>
      <c r="DB691" s="36"/>
      <c r="DC691" s="36"/>
      <c r="DD691" s="36"/>
      <c r="DE691" s="36"/>
      <c r="DF691" s="36"/>
      <c r="DG691" s="36"/>
      <c r="DH691" s="36"/>
      <c r="DI691" s="36"/>
      <c r="DJ691" s="36"/>
      <c r="DK691" s="36"/>
      <c r="DL691" s="36"/>
      <c r="DM691" s="36"/>
      <c r="DN691" s="36"/>
      <c r="DO691" s="36"/>
      <c r="DP691" s="36"/>
      <c r="DQ691" s="36"/>
      <c r="DR691" s="36"/>
      <c r="DS691" s="36"/>
      <c r="DT691" s="36"/>
      <c r="DU691" s="36"/>
      <c r="DV691" s="36"/>
      <c r="DW691" s="36"/>
      <c r="DX691" s="36"/>
      <c r="DY691" s="36"/>
      <c r="DZ691" s="36"/>
      <c r="EA691" s="36"/>
      <c r="EB691" s="36"/>
      <c r="EC691" s="36"/>
      <c r="ED691" s="36"/>
      <c r="EE691" s="36"/>
      <c r="EF691" s="36"/>
      <c r="EG691" s="36"/>
      <c r="EH691" s="36"/>
      <c r="EI691" s="36"/>
      <c r="EJ691" s="36"/>
      <c r="EK691" s="36"/>
      <c r="EL691" s="36"/>
      <c r="EM691" s="36"/>
      <c r="EN691" s="36"/>
    </row>
    <row r="692" spans="1:144">
      <c r="A692" s="36"/>
      <c r="B692" s="36"/>
      <c r="C692" s="144"/>
      <c r="D692" s="144"/>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c r="AA692" s="135"/>
      <c r="AB692" s="135"/>
      <c r="AC692" s="135"/>
      <c r="AD692" s="135"/>
      <c r="AE692" s="135"/>
      <c r="AF692" s="135"/>
      <c r="AG692" s="135"/>
      <c r="AH692" s="135"/>
      <c r="AI692" s="135"/>
      <c r="AJ692" s="135"/>
      <c r="AK692" s="135"/>
      <c r="AL692" s="135"/>
      <c r="AM692" s="135"/>
      <c r="AN692" s="135"/>
      <c r="AO692" s="135"/>
      <c r="AP692" s="135"/>
      <c r="AQ692" s="135"/>
      <c r="AR692" s="135"/>
      <c r="AS692" s="135"/>
      <c r="AT692" s="135"/>
      <c r="AU692" s="135"/>
      <c r="AV692" s="135"/>
      <c r="AW692" s="135"/>
      <c r="AX692" s="135"/>
      <c r="AY692" s="135"/>
      <c r="AZ692" s="135"/>
      <c r="BA692" s="135"/>
      <c r="BB692" s="135"/>
      <c r="BC692" s="135"/>
      <c r="BD692" s="135"/>
      <c r="BE692" s="135"/>
      <c r="BF692" s="135"/>
      <c r="BG692" s="135"/>
      <c r="BH692" s="135"/>
      <c r="BI692" s="135"/>
      <c r="BJ692" s="135"/>
      <c r="BK692" s="135"/>
      <c r="BL692" s="135"/>
      <c r="BM692" s="135"/>
      <c r="BN692" s="135"/>
      <c r="BO692" s="135"/>
      <c r="BP692" s="135"/>
      <c r="BQ692" s="135"/>
      <c r="BR692" s="135"/>
      <c r="BS692" s="135"/>
      <c r="BT692" s="135"/>
      <c r="BU692" s="135"/>
      <c r="BV692" s="135"/>
      <c r="BW692" s="135"/>
      <c r="BX692" s="135"/>
      <c r="BY692" s="135"/>
      <c r="BZ692" s="135"/>
      <c r="CA692" s="135"/>
      <c r="CB692" s="135"/>
      <c r="CC692" s="135"/>
      <c r="CD692" s="135"/>
      <c r="CE692" s="135"/>
      <c r="CF692" s="135"/>
      <c r="CG692" s="135"/>
      <c r="CH692" s="135"/>
      <c r="CI692" s="135"/>
      <c r="CJ692" s="135"/>
      <c r="CK692" s="135"/>
      <c r="CL692" s="135"/>
      <c r="CM692" s="135"/>
      <c r="CN692" s="135"/>
      <c r="CO692" s="135"/>
      <c r="CP692" s="135"/>
      <c r="CQ692" s="135"/>
      <c r="CR692" s="135"/>
      <c r="CU692" s="36"/>
      <c r="CV692" s="36"/>
      <c r="CW692" s="36"/>
      <c r="CX692" s="36"/>
      <c r="CY692" s="36"/>
      <c r="CZ692" s="36"/>
      <c r="DA692" s="36"/>
      <c r="DB692" s="36"/>
      <c r="DC692" s="36"/>
      <c r="DD692" s="36"/>
      <c r="DE692" s="36"/>
      <c r="DF692" s="36"/>
      <c r="DG692" s="36"/>
      <c r="DH692" s="36"/>
      <c r="DI692" s="36"/>
      <c r="DJ692" s="36"/>
      <c r="DK692" s="36"/>
      <c r="DL692" s="36"/>
      <c r="DM692" s="36"/>
      <c r="DN692" s="36"/>
      <c r="DO692" s="36"/>
      <c r="DP692" s="36"/>
      <c r="DQ692" s="36"/>
      <c r="DR692" s="36"/>
      <c r="DS692" s="36"/>
      <c r="DT692" s="36"/>
      <c r="DU692" s="36"/>
      <c r="DV692" s="36"/>
      <c r="DW692" s="36"/>
      <c r="DX692" s="36"/>
      <c r="DY692" s="36"/>
      <c r="DZ692" s="36"/>
      <c r="EA692" s="36"/>
      <c r="EB692" s="36"/>
      <c r="EC692" s="36"/>
      <c r="ED692" s="36"/>
      <c r="EE692" s="36"/>
      <c r="EF692" s="36"/>
      <c r="EG692" s="36"/>
      <c r="EH692" s="36"/>
      <c r="EI692" s="36"/>
      <c r="EJ692" s="36"/>
      <c r="EK692" s="36"/>
      <c r="EL692" s="36"/>
      <c r="EM692" s="36"/>
      <c r="EN692" s="36"/>
    </row>
    <row r="693" spans="1:144">
      <c r="A693" s="36"/>
      <c r="B693" s="36"/>
      <c r="C693" s="144"/>
      <c r="D693" s="144"/>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c r="AA693" s="135"/>
      <c r="AB693" s="135"/>
      <c r="AC693" s="135"/>
      <c r="AD693" s="135"/>
      <c r="AE693" s="135"/>
      <c r="AF693" s="135"/>
      <c r="AG693" s="135"/>
      <c r="AH693" s="135"/>
      <c r="AI693" s="135"/>
      <c r="AJ693" s="135"/>
      <c r="AK693" s="135"/>
      <c r="AL693" s="135"/>
      <c r="AM693" s="135"/>
      <c r="AN693" s="135"/>
      <c r="AO693" s="135"/>
      <c r="AP693" s="135"/>
      <c r="AQ693" s="135"/>
      <c r="AR693" s="135"/>
      <c r="AS693" s="135"/>
      <c r="AT693" s="135"/>
      <c r="AU693" s="135"/>
      <c r="AV693" s="135"/>
      <c r="AW693" s="135"/>
      <c r="AX693" s="135"/>
      <c r="AY693" s="135"/>
      <c r="AZ693" s="135"/>
      <c r="BA693" s="135"/>
      <c r="BB693" s="135"/>
      <c r="BC693" s="135"/>
      <c r="BD693" s="135"/>
      <c r="BE693" s="135"/>
      <c r="BF693" s="135"/>
      <c r="BG693" s="135"/>
      <c r="BH693" s="135"/>
      <c r="BI693" s="135"/>
      <c r="BJ693" s="135"/>
      <c r="BK693" s="135"/>
      <c r="BL693" s="135"/>
      <c r="BM693" s="135"/>
      <c r="BN693" s="135"/>
      <c r="BO693" s="135"/>
      <c r="BP693" s="135"/>
      <c r="BQ693" s="135"/>
      <c r="BR693" s="135"/>
      <c r="BS693" s="135"/>
      <c r="BT693" s="135"/>
      <c r="BU693" s="135"/>
      <c r="BV693" s="135"/>
      <c r="BW693" s="135"/>
      <c r="BX693" s="135"/>
      <c r="BY693" s="135"/>
      <c r="BZ693" s="135"/>
      <c r="CA693" s="135"/>
      <c r="CB693" s="135"/>
      <c r="CC693" s="135"/>
      <c r="CD693" s="135"/>
      <c r="CE693" s="135"/>
      <c r="CF693" s="135"/>
      <c r="CG693" s="135"/>
      <c r="CH693" s="135"/>
      <c r="CI693" s="135"/>
      <c r="CJ693" s="135"/>
      <c r="CK693" s="135"/>
      <c r="CL693" s="135"/>
      <c r="CM693" s="135"/>
      <c r="CN693" s="135"/>
      <c r="CO693" s="135"/>
      <c r="CP693" s="135"/>
      <c r="CQ693" s="135"/>
      <c r="CR693" s="135"/>
      <c r="CU693" s="36"/>
      <c r="CV693" s="36"/>
      <c r="CW693" s="36"/>
      <c r="CX693" s="36"/>
      <c r="CY693" s="36"/>
      <c r="CZ693" s="36"/>
      <c r="DA693" s="36"/>
      <c r="DB693" s="36"/>
      <c r="DC693" s="36"/>
      <c r="DD693" s="36"/>
      <c r="DE693" s="36"/>
      <c r="DF693" s="36"/>
      <c r="DG693" s="36"/>
      <c r="DH693" s="36"/>
      <c r="DI693" s="36"/>
      <c r="DJ693" s="36"/>
      <c r="DK693" s="36"/>
      <c r="DL693" s="36"/>
      <c r="DM693" s="36"/>
      <c r="DN693" s="36"/>
      <c r="DO693" s="36"/>
      <c r="DP693" s="36"/>
      <c r="DQ693" s="36"/>
      <c r="DR693" s="36"/>
      <c r="DS693" s="36"/>
      <c r="DT693" s="36"/>
      <c r="DU693" s="36"/>
      <c r="DV693" s="36"/>
      <c r="DW693" s="36"/>
      <c r="DX693" s="36"/>
      <c r="DY693" s="36"/>
      <c r="DZ693" s="36"/>
      <c r="EA693" s="36"/>
      <c r="EB693" s="36"/>
      <c r="EC693" s="36"/>
      <c r="ED693" s="36"/>
      <c r="EE693" s="36"/>
      <c r="EF693" s="36"/>
      <c r="EG693" s="36"/>
      <c r="EH693" s="36"/>
      <c r="EI693" s="36"/>
      <c r="EJ693" s="36"/>
      <c r="EK693" s="36"/>
      <c r="EL693" s="36"/>
      <c r="EM693" s="36"/>
      <c r="EN693" s="36"/>
    </row>
    <row r="694" spans="1:144">
      <c r="A694" s="36"/>
      <c r="B694" s="36"/>
      <c r="C694" s="144"/>
      <c r="D694" s="144"/>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c r="AA694" s="135"/>
      <c r="AB694" s="135"/>
      <c r="AC694" s="135"/>
      <c r="AD694" s="135"/>
      <c r="AE694" s="135"/>
      <c r="AF694" s="135"/>
      <c r="AG694" s="135"/>
      <c r="AH694" s="135"/>
      <c r="AI694" s="135"/>
      <c r="AJ694" s="135"/>
      <c r="AK694" s="135"/>
      <c r="AL694" s="135"/>
      <c r="AM694" s="135"/>
      <c r="AN694" s="135"/>
      <c r="AO694" s="135"/>
      <c r="AP694" s="135"/>
      <c r="AQ694" s="135"/>
      <c r="AR694" s="135"/>
      <c r="AS694" s="135"/>
      <c r="AT694" s="135"/>
      <c r="AU694" s="135"/>
      <c r="AV694" s="135"/>
      <c r="AW694" s="135"/>
      <c r="AX694" s="135"/>
      <c r="AY694" s="135"/>
      <c r="AZ694" s="135"/>
      <c r="BA694" s="135"/>
      <c r="BB694" s="135"/>
      <c r="BC694" s="135"/>
      <c r="BD694" s="135"/>
      <c r="BE694" s="135"/>
      <c r="BF694" s="135"/>
      <c r="BG694" s="135"/>
      <c r="BH694" s="135"/>
      <c r="BI694" s="135"/>
      <c r="BJ694" s="135"/>
      <c r="BK694" s="135"/>
      <c r="BL694" s="135"/>
      <c r="BM694" s="135"/>
      <c r="BN694" s="135"/>
      <c r="BO694" s="135"/>
      <c r="BP694" s="135"/>
      <c r="BQ694" s="135"/>
      <c r="BR694" s="135"/>
      <c r="BS694" s="135"/>
      <c r="BT694" s="135"/>
      <c r="BU694" s="135"/>
      <c r="BV694" s="135"/>
      <c r="BW694" s="135"/>
      <c r="BX694" s="135"/>
      <c r="BY694" s="135"/>
      <c r="BZ694" s="135"/>
      <c r="CA694" s="135"/>
      <c r="CB694" s="135"/>
      <c r="CC694" s="135"/>
      <c r="CD694" s="135"/>
      <c r="CE694" s="135"/>
      <c r="CF694" s="135"/>
      <c r="CG694" s="135"/>
      <c r="CH694" s="135"/>
      <c r="CI694" s="135"/>
      <c r="CJ694" s="135"/>
      <c r="CK694" s="135"/>
      <c r="CL694" s="135"/>
      <c r="CM694" s="135"/>
      <c r="CN694" s="135"/>
      <c r="CO694" s="135"/>
      <c r="CP694" s="135"/>
      <c r="CQ694" s="135"/>
      <c r="CR694" s="135"/>
      <c r="CU694" s="36"/>
      <c r="CV694" s="36"/>
      <c r="CW694" s="36"/>
      <c r="CX694" s="36"/>
      <c r="CY694" s="36"/>
      <c r="CZ694" s="36"/>
      <c r="DA694" s="36"/>
      <c r="DB694" s="36"/>
      <c r="DC694" s="36"/>
      <c r="DD694" s="36"/>
      <c r="DE694" s="36"/>
      <c r="DF694" s="36"/>
      <c r="DG694" s="36"/>
      <c r="DH694" s="36"/>
      <c r="DI694" s="36"/>
      <c r="DJ694" s="36"/>
      <c r="DK694" s="36"/>
      <c r="DL694" s="36"/>
      <c r="DM694" s="36"/>
      <c r="DN694" s="36"/>
      <c r="DO694" s="36"/>
      <c r="DP694" s="36"/>
      <c r="DQ694" s="36"/>
      <c r="DR694" s="36"/>
      <c r="DS694" s="36"/>
      <c r="DT694" s="36"/>
      <c r="DU694" s="36"/>
      <c r="DV694" s="36"/>
      <c r="DW694" s="36"/>
      <c r="DX694" s="36"/>
      <c r="DY694" s="36"/>
      <c r="DZ694" s="36"/>
      <c r="EA694" s="36"/>
      <c r="EB694" s="36"/>
      <c r="EC694" s="36"/>
      <c r="ED694" s="36"/>
      <c r="EE694" s="36"/>
      <c r="EF694" s="36"/>
      <c r="EG694" s="36"/>
      <c r="EH694" s="36"/>
      <c r="EI694" s="36"/>
      <c r="EJ694" s="36"/>
      <c r="EK694" s="36"/>
      <c r="EL694" s="36"/>
      <c r="EM694" s="36"/>
      <c r="EN694" s="36"/>
    </row>
    <row r="695" spans="1:144">
      <c r="A695" s="36"/>
      <c r="B695" s="36"/>
      <c r="C695" s="144"/>
      <c r="D695" s="144"/>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c r="AA695" s="135"/>
      <c r="AB695" s="135"/>
      <c r="AC695" s="135"/>
      <c r="AD695" s="135"/>
      <c r="AE695" s="135"/>
      <c r="AF695" s="135"/>
      <c r="AG695" s="135"/>
      <c r="AH695" s="135"/>
      <c r="AI695" s="135"/>
      <c r="AJ695" s="135"/>
      <c r="AK695" s="135"/>
      <c r="AL695" s="135"/>
      <c r="AM695" s="135"/>
      <c r="AN695" s="135"/>
      <c r="AO695" s="135"/>
      <c r="AP695" s="135"/>
      <c r="AQ695" s="135"/>
      <c r="AR695" s="135"/>
      <c r="AS695" s="135"/>
      <c r="AT695" s="135"/>
      <c r="AU695" s="135"/>
      <c r="AV695" s="135"/>
      <c r="AW695" s="135"/>
      <c r="AX695" s="135"/>
      <c r="AY695" s="135"/>
      <c r="AZ695" s="135"/>
      <c r="BA695" s="135"/>
      <c r="BB695" s="135"/>
      <c r="BC695" s="135"/>
      <c r="BD695" s="135"/>
      <c r="BE695" s="135"/>
      <c r="BF695" s="135"/>
      <c r="BG695" s="135"/>
      <c r="BH695" s="135"/>
      <c r="BI695" s="135"/>
      <c r="BJ695" s="135"/>
      <c r="BK695" s="135"/>
      <c r="BL695" s="135"/>
      <c r="BM695" s="135"/>
      <c r="BN695" s="135"/>
      <c r="BO695" s="135"/>
      <c r="BP695" s="135"/>
      <c r="BQ695" s="135"/>
      <c r="BR695" s="135"/>
      <c r="BS695" s="135"/>
      <c r="BT695" s="135"/>
      <c r="BU695" s="135"/>
      <c r="BV695" s="135"/>
      <c r="BW695" s="135"/>
      <c r="BX695" s="135"/>
      <c r="BY695" s="135"/>
      <c r="BZ695" s="135"/>
      <c r="CA695" s="135"/>
      <c r="CB695" s="135"/>
      <c r="CC695" s="135"/>
      <c r="CD695" s="135"/>
      <c r="CE695" s="135"/>
      <c r="CF695" s="135"/>
      <c r="CG695" s="135"/>
      <c r="CH695" s="135"/>
      <c r="CI695" s="135"/>
      <c r="CJ695" s="135"/>
      <c r="CK695" s="135"/>
      <c r="CL695" s="135"/>
      <c r="CM695" s="135"/>
      <c r="CN695" s="135"/>
      <c r="CO695" s="135"/>
      <c r="CP695" s="135"/>
      <c r="CQ695" s="135"/>
      <c r="CR695" s="135"/>
      <c r="CU695" s="36"/>
      <c r="CV695" s="36"/>
      <c r="CW695" s="36"/>
      <c r="CX695" s="36"/>
      <c r="CY695" s="36"/>
      <c r="CZ695" s="36"/>
      <c r="DA695" s="36"/>
      <c r="DB695" s="36"/>
      <c r="DC695" s="36"/>
      <c r="DD695" s="36"/>
      <c r="DE695" s="36"/>
      <c r="DF695" s="36"/>
      <c r="DG695" s="36"/>
      <c r="DH695" s="36"/>
      <c r="DI695" s="36"/>
      <c r="DJ695" s="36"/>
      <c r="DK695" s="36"/>
      <c r="DL695" s="36"/>
      <c r="DM695" s="36"/>
      <c r="DN695" s="36"/>
      <c r="DO695" s="36"/>
      <c r="DP695" s="36"/>
      <c r="DQ695" s="36"/>
      <c r="DR695" s="36"/>
      <c r="DS695" s="36"/>
      <c r="DT695" s="36"/>
      <c r="DU695" s="36"/>
      <c r="DV695" s="36"/>
      <c r="DW695" s="36"/>
      <c r="DX695" s="36"/>
      <c r="DY695" s="36"/>
      <c r="DZ695" s="36"/>
      <c r="EA695" s="36"/>
      <c r="EB695" s="36"/>
      <c r="EC695" s="36"/>
      <c r="ED695" s="36"/>
      <c r="EE695" s="36"/>
      <c r="EF695" s="36"/>
      <c r="EG695" s="36"/>
      <c r="EH695" s="36"/>
      <c r="EI695" s="36"/>
      <c r="EJ695" s="36"/>
      <c r="EK695" s="36"/>
      <c r="EL695" s="36"/>
      <c r="EM695" s="36"/>
      <c r="EN695" s="36"/>
    </row>
    <row r="696" spans="1:144">
      <c r="A696" s="36"/>
      <c r="B696" s="36"/>
      <c r="C696" s="144"/>
      <c r="D696" s="144"/>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c r="AA696" s="135"/>
      <c r="AB696" s="135"/>
      <c r="AC696" s="135"/>
      <c r="AD696" s="135"/>
      <c r="AE696" s="135"/>
      <c r="AF696" s="135"/>
      <c r="AG696" s="135"/>
      <c r="AH696" s="135"/>
      <c r="AI696" s="135"/>
      <c r="AJ696" s="135"/>
      <c r="AK696" s="135"/>
      <c r="AL696" s="135"/>
      <c r="AM696" s="135"/>
      <c r="AN696" s="135"/>
      <c r="AO696" s="135"/>
      <c r="AP696" s="135"/>
      <c r="AQ696" s="135"/>
      <c r="AR696" s="135"/>
      <c r="AS696" s="135"/>
      <c r="AT696" s="135"/>
      <c r="AU696" s="135"/>
      <c r="AV696" s="135"/>
      <c r="AW696" s="135"/>
      <c r="AX696" s="135"/>
      <c r="AY696" s="135"/>
      <c r="AZ696" s="135"/>
      <c r="BA696" s="135"/>
      <c r="BB696" s="135"/>
      <c r="BC696" s="135"/>
      <c r="BD696" s="135"/>
      <c r="BE696" s="135"/>
      <c r="BF696" s="135"/>
      <c r="BG696" s="135"/>
      <c r="BH696" s="135"/>
      <c r="BI696" s="135"/>
      <c r="BJ696" s="135"/>
      <c r="BK696" s="135"/>
      <c r="BL696" s="135"/>
      <c r="BM696" s="135"/>
      <c r="BN696" s="135"/>
      <c r="BO696" s="135"/>
      <c r="BP696" s="135"/>
      <c r="BQ696" s="135"/>
      <c r="BR696" s="135"/>
      <c r="BS696" s="135"/>
      <c r="BT696" s="135"/>
      <c r="BU696" s="135"/>
      <c r="BV696" s="135"/>
      <c r="BW696" s="135"/>
      <c r="BX696" s="135"/>
      <c r="BY696" s="135"/>
      <c r="BZ696" s="135"/>
      <c r="CA696" s="135"/>
      <c r="CB696" s="135"/>
      <c r="CC696" s="135"/>
      <c r="CD696" s="135"/>
      <c r="CE696" s="135"/>
      <c r="CF696" s="135"/>
      <c r="CG696" s="135"/>
      <c r="CH696" s="135"/>
      <c r="CI696" s="135"/>
      <c r="CJ696" s="135"/>
      <c r="CK696" s="135"/>
      <c r="CL696" s="135"/>
      <c r="CM696" s="135"/>
      <c r="CN696" s="135"/>
      <c r="CO696" s="135"/>
      <c r="CP696" s="135"/>
      <c r="CQ696" s="135"/>
      <c r="CR696" s="135"/>
      <c r="CU696" s="36"/>
      <c r="CV696" s="36"/>
      <c r="CW696" s="36"/>
      <c r="CX696" s="36"/>
      <c r="CY696" s="36"/>
      <c r="CZ696" s="36"/>
      <c r="DA696" s="36"/>
      <c r="DB696" s="36"/>
      <c r="DC696" s="36"/>
      <c r="DD696" s="36"/>
      <c r="DE696" s="36"/>
      <c r="DF696" s="36"/>
      <c r="DG696" s="36"/>
      <c r="DH696" s="36"/>
      <c r="DI696" s="36"/>
      <c r="DJ696" s="36"/>
      <c r="DK696" s="36"/>
      <c r="DL696" s="36"/>
      <c r="DM696" s="36"/>
      <c r="DN696" s="36"/>
      <c r="DO696" s="36"/>
      <c r="DP696" s="36"/>
      <c r="DQ696" s="36"/>
      <c r="DR696" s="36"/>
      <c r="DS696" s="36"/>
      <c r="DT696" s="36"/>
      <c r="DU696" s="36"/>
      <c r="DV696" s="36"/>
      <c r="DW696" s="36"/>
      <c r="DX696" s="36"/>
      <c r="DY696" s="36"/>
      <c r="DZ696" s="36"/>
      <c r="EA696" s="36"/>
      <c r="EB696" s="36"/>
      <c r="EC696" s="36"/>
      <c r="ED696" s="36"/>
      <c r="EE696" s="36"/>
      <c r="EF696" s="36"/>
      <c r="EG696" s="36"/>
      <c r="EH696" s="36"/>
      <c r="EI696" s="36"/>
      <c r="EJ696" s="36"/>
      <c r="EK696" s="36"/>
      <c r="EL696" s="36"/>
      <c r="EM696" s="36"/>
      <c r="EN696" s="36"/>
    </row>
    <row r="697" spans="1:144">
      <c r="A697" s="36"/>
      <c r="B697" s="36"/>
      <c r="C697" s="144"/>
      <c r="D697" s="144"/>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c r="AA697" s="135"/>
      <c r="AB697" s="135"/>
      <c r="AC697" s="135"/>
      <c r="AD697" s="135"/>
      <c r="AE697" s="135"/>
      <c r="AF697" s="135"/>
      <c r="AG697" s="135"/>
      <c r="AH697" s="135"/>
      <c r="AI697" s="135"/>
      <c r="AJ697" s="135"/>
      <c r="AK697" s="135"/>
      <c r="AL697" s="135"/>
      <c r="AM697" s="135"/>
      <c r="AN697" s="135"/>
      <c r="AO697" s="135"/>
      <c r="AP697" s="135"/>
      <c r="AQ697" s="135"/>
      <c r="AR697" s="135"/>
      <c r="AS697" s="135"/>
      <c r="AT697" s="135"/>
      <c r="AU697" s="135"/>
      <c r="AV697" s="135"/>
      <c r="AW697" s="135"/>
      <c r="AX697" s="135"/>
      <c r="AY697" s="135"/>
      <c r="AZ697" s="135"/>
      <c r="BA697" s="135"/>
      <c r="BB697" s="135"/>
      <c r="BC697" s="135"/>
      <c r="BD697" s="135"/>
      <c r="BE697" s="135"/>
      <c r="BF697" s="135"/>
      <c r="BG697" s="135"/>
      <c r="BH697" s="135"/>
      <c r="BI697" s="135"/>
      <c r="BJ697" s="135"/>
      <c r="BK697" s="135"/>
      <c r="BL697" s="135"/>
      <c r="BM697" s="135"/>
      <c r="BN697" s="135"/>
      <c r="BO697" s="135"/>
      <c r="BP697" s="135"/>
      <c r="BQ697" s="135"/>
      <c r="BR697" s="135"/>
      <c r="BS697" s="135"/>
      <c r="BT697" s="135"/>
      <c r="BU697" s="135"/>
      <c r="BV697" s="135"/>
      <c r="BW697" s="135"/>
      <c r="BX697" s="135"/>
      <c r="BY697" s="135"/>
      <c r="BZ697" s="135"/>
      <c r="CA697" s="135"/>
      <c r="CB697" s="135"/>
      <c r="CC697" s="135"/>
      <c r="CD697" s="135"/>
      <c r="CE697" s="135"/>
      <c r="CF697" s="135"/>
      <c r="CG697" s="135"/>
      <c r="CH697" s="135"/>
      <c r="CI697" s="135"/>
      <c r="CJ697" s="135"/>
      <c r="CK697" s="135"/>
      <c r="CL697" s="135"/>
      <c r="CM697" s="135"/>
      <c r="CN697" s="135"/>
      <c r="CO697" s="135"/>
      <c r="CP697" s="135"/>
      <c r="CQ697" s="135"/>
      <c r="CR697" s="135"/>
      <c r="CU697" s="36"/>
      <c r="CV697" s="36"/>
      <c r="CW697" s="36"/>
      <c r="CX697" s="36"/>
      <c r="CY697" s="36"/>
      <c r="CZ697" s="36"/>
      <c r="DA697" s="36"/>
      <c r="DB697" s="36"/>
      <c r="DC697" s="36"/>
      <c r="DD697" s="36"/>
      <c r="DE697" s="36"/>
      <c r="DF697" s="36"/>
      <c r="DG697" s="36"/>
      <c r="DH697" s="36"/>
      <c r="DI697" s="36"/>
      <c r="DJ697" s="36"/>
      <c r="DK697" s="36"/>
      <c r="DL697" s="36"/>
      <c r="DM697" s="36"/>
      <c r="DN697" s="36"/>
      <c r="DO697" s="36"/>
      <c r="DP697" s="36"/>
      <c r="DQ697" s="36"/>
      <c r="DR697" s="36"/>
      <c r="DS697" s="36"/>
      <c r="DT697" s="36"/>
      <c r="DU697" s="36"/>
      <c r="DV697" s="36"/>
      <c r="DW697" s="36"/>
      <c r="DX697" s="36"/>
      <c r="DY697" s="36"/>
      <c r="DZ697" s="36"/>
      <c r="EA697" s="36"/>
      <c r="EB697" s="36"/>
      <c r="EC697" s="36"/>
      <c r="ED697" s="36"/>
      <c r="EE697" s="36"/>
      <c r="EF697" s="36"/>
      <c r="EG697" s="36"/>
      <c r="EH697" s="36"/>
      <c r="EI697" s="36"/>
      <c r="EJ697" s="36"/>
      <c r="EK697" s="36"/>
      <c r="EL697" s="36"/>
      <c r="EM697" s="36"/>
      <c r="EN697" s="36"/>
    </row>
    <row r="698" spans="1:144">
      <c r="A698" s="36"/>
      <c r="B698" s="36"/>
      <c r="C698" s="144"/>
      <c r="D698" s="144"/>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c r="AA698" s="135"/>
      <c r="AB698" s="135"/>
      <c r="AC698" s="135"/>
      <c r="AD698" s="135"/>
      <c r="AE698" s="135"/>
      <c r="AF698" s="135"/>
      <c r="AG698" s="135"/>
      <c r="AH698" s="135"/>
      <c r="AI698" s="135"/>
      <c r="AJ698" s="135"/>
      <c r="AK698" s="135"/>
      <c r="AL698" s="135"/>
      <c r="AM698" s="135"/>
      <c r="AN698" s="135"/>
      <c r="AO698" s="135"/>
      <c r="AP698" s="135"/>
      <c r="AQ698" s="135"/>
      <c r="AR698" s="135"/>
      <c r="AS698" s="135"/>
      <c r="AT698" s="135"/>
      <c r="AU698" s="135"/>
      <c r="AV698" s="135"/>
      <c r="AW698" s="135"/>
      <c r="AX698" s="135"/>
      <c r="AY698" s="135"/>
      <c r="AZ698" s="135"/>
      <c r="BA698" s="135"/>
      <c r="BB698" s="135"/>
      <c r="BC698" s="135"/>
      <c r="BD698" s="135"/>
      <c r="BE698" s="135"/>
      <c r="BF698" s="135"/>
      <c r="BG698" s="135"/>
      <c r="BH698" s="135"/>
      <c r="BI698" s="135"/>
      <c r="BJ698" s="135"/>
      <c r="BK698" s="135"/>
      <c r="BL698" s="135"/>
      <c r="BM698" s="135"/>
      <c r="BN698" s="135"/>
      <c r="BO698" s="135"/>
      <c r="BP698" s="135"/>
      <c r="BQ698" s="135"/>
      <c r="BR698" s="135"/>
      <c r="BS698" s="135"/>
      <c r="BT698" s="135"/>
      <c r="BU698" s="135"/>
      <c r="BV698" s="135"/>
      <c r="BW698" s="135"/>
      <c r="BX698" s="135"/>
      <c r="BY698" s="135"/>
      <c r="BZ698" s="135"/>
      <c r="CA698" s="135"/>
      <c r="CB698" s="135"/>
      <c r="CC698" s="135"/>
      <c r="CD698" s="135"/>
      <c r="CE698" s="135"/>
      <c r="CF698" s="135"/>
      <c r="CG698" s="135"/>
      <c r="CH698" s="135"/>
      <c r="CI698" s="135"/>
      <c r="CJ698" s="135"/>
      <c r="CK698" s="135"/>
      <c r="CL698" s="135"/>
      <c r="CM698" s="135"/>
      <c r="CN698" s="135"/>
      <c r="CO698" s="135"/>
      <c r="CP698" s="135"/>
      <c r="CQ698" s="135"/>
      <c r="CR698" s="135"/>
      <c r="CU698" s="36"/>
      <c r="CV698" s="36"/>
      <c r="CW698" s="36"/>
      <c r="CX698" s="36"/>
      <c r="CY698" s="36"/>
      <c r="CZ698" s="36"/>
      <c r="DA698" s="36"/>
      <c r="DB698" s="36"/>
      <c r="DC698" s="36"/>
      <c r="DD698" s="36"/>
      <c r="DE698" s="36"/>
      <c r="DF698" s="36"/>
      <c r="DG698" s="36"/>
      <c r="DH698" s="36"/>
      <c r="DI698" s="36"/>
      <c r="DJ698" s="36"/>
      <c r="DK698" s="36"/>
      <c r="DL698" s="36"/>
      <c r="DM698" s="36"/>
      <c r="DN698" s="36"/>
      <c r="DO698" s="36"/>
      <c r="DP698" s="36"/>
      <c r="DQ698" s="36"/>
      <c r="DR698" s="36"/>
      <c r="DS698" s="36"/>
      <c r="DT698" s="36"/>
      <c r="DU698" s="36"/>
      <c r="DV698" s="36"/>
      <c r="DW698" s="36"/>
      <c r="DX698" s="36"/>
      <c r="DY698" s="36"/>
      <c r="DZ698" s="36"/>
      <c r="EA698" s="36"/>
      <c r="EB698" s="36"/>
      <c r="EC698" s="36"/>
      <c r="ED698" s="36"/>
      <c r="EE698" s="36"/>
      <c r="EF698" s="36"/>
      <c r="EG698" s="36"/>
      <c r="EH698" s="36"/>
      <c r="EI698" s="36"/>
      <c r="EJ698" s="36"/>
      <c r="EK698" s="36"/>
      <c r="EL698" s="36"/>
      <c r="EM698" s="36"/>
      <c r="EN698" s="36"/>
    </row>
    <row r="699" spans="1:144">
      <c r="A699" s="36"/>
      <c r="B699" s="36"/>
      <c r="C699" s="144"/>
      <c r="D699" s="144"/>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c r="AA699" s="135"/>
      <c r="AB699" s="135"/>
      <c r="AC699" s="135"/>
      <c r="AD699" s="135"/>
      <c r="AE699" s="135"/>
      <c r="AF699" s="135"/>
      <c r="AG699" s="135"/>
      <c r="AH699" s="135"/>
      <c r="AI699" s="135"/>
      <c r="AJ699" s="135"/>
      <c r="AK699" s="135"/>
      <c r="AL699" s="135"/>
      <c r="AM699" s="135"/>
      <c r="AN699" s="135"/>
      <c r="AO699" s="135"/>
      <c r="AP699" s="135"/>
      <c r="AQ699" s="135"/>
      <c r="AR699" s="135"/>
      <c r="AS699" s="135"/>
      <c r="AT699" s="135"/>
      <c r="AU699" s="135"/>
      <c r="AV699" s="135"/>
      <c r="AW699" s="135"/>
      <c r="AX699" s="135"/>
      <c r="AY699" s="135"/>
      <c r="AZ699" s="135"/>
      <c r="BA699" s="135"/>
      <c r="BB699" s="135"/>
      <c r="BC699" s="135"/>
      <c r="BD699" s="135"/>
      <c r="BE699" s="135"/>
      <c r="BF699" s="135"/>
      <c r="BG699" s="135"/>
      <c r="BH699" s="135"/>
      <c r="BI699" s="135"/>
      <c r="BJ699" s="135"/>
      <c r="BK699" s="135"/>
      <c r="BL699" s="135"/>
      <c r="BM699" s="135"/>
      <c r="BN699" s="135"/>
      <c r="BO699" s="135"/>
      <c r="BP699" s="135"/>
      <c r="BQ699" s="135"/>
      <c r="BR699" s="135"/>
      <c r="BS699" s="135"/>
      <c r="BT699" s="135"/>
      <c r="BU699" s="135"/>
      <c r="BV699" s="135"/>
      <c r="BW699" s="135"/>
      <c r="BX699" s="135"/>
      <c r="BY699" s="135"/>
      <c r="BZ699" s="135"/>
      <c r="CA699" s="135"/>
      <c r="CB699" s="135"/>
      <c r="CC699" s="135"/>
      <c r="CD699" s="135"/>
      <c r="CE699" s="135"/>
      <c r="CF699" s="135"/>
      <c r="CG699" s="135"/>
      <c r="CH699" s="135"/>
      <c r="CI699" s="135"/>
      <c r="CJ699" s="135"/>
      <c r="CK699" s="135"/>
      <c r="CL699" s="135"/>
      <c r="CM699" s="135"/>
      <c r="CN699" s="135"/>
      <c r="CO699" s="135"/>
      <c r="CP699" s="135"/>
      <c r="CQ699" s="135"/>
      <c r="CR699" s="135"/>
      <c r="CU699" s="36"/>
      <c r="CV699" s="36"/>
      <c r="CW699" s="36"/>
      <c r="CX699" s="36"/>
      <c r="CY699" s="36"/>
      <c r="CZ699" s="36"/>
      <c r="DA699" s="36"/>
      <c r="DB699" s="36"/>
      <c r="DC699" s="36"/>
      <c r="DD699" s="36"/>
      <c r="DE699" s="36"/>
      <c r="DF699" s="36"/>
      <c r="DG699" s="36"/>
      <c r="DH699" s="36"/>
      <c r="DI699" s="36"/>
      <c r="DJ699" s="36"/>
      <c r="DK699" s="36"/>
      <c r="DL699" s="36"/>
      <c r="DM699" s="36"/>
      <c r="DN699" s="36"/>
      <c r="DO699" s="36"/>
      <c r="DP699" s="36"/>
      <c r="DQ699" s="36"/>
      <c r="DR699" s="36"/>
      <c r="DS699" s="36"/>
      <c r="DT699" s="36"/>
      <c r="DU699" s="36"/>
      <c r="DV699" s="36"/>
      <c r="DW699" s="36"/>
      <c r="DX699" s="36"/>
      <c r="DY699" s="36"/>
      <c r="DZ699" s="36"/>
      <c r="EA699" s="36"/>
      <c r="EB699" s="36"/>
      <c r="EC699" s="36"/>
      <c r="ED699" s="36"/>
      <c r="EE699" s="36"/>
      <c r="EF699" s="36"/>
      <c r="EG699" s="36"/>
      <c r="EH699" s="36"/>
      <c r="EI699" s="36"/>
      <c r="EJ699" s="36"/>
      <c r="EK699" s="36"/>
      <c r="EL699" s="36"/>
      <c r="EM699" s="36"/>
      <c r="EN699" s="36"/>
    </row>
    <row r="700" spans="1:144">
      <c r="A700" s="36"/>
      <c r="B700" s="36"/>
      <c r="C700" s="144"/>
      <c r="D700" s="144"/>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c r="AA700" s="135"/>
      <c r="AB700" s="135"/>
      <c r="AC700" s="135"/>
      <c r="AD700" s="135"/>
      <c r="AE700" s="135"/>
      <c r="AF700" s="135"/>
      <c r="AG700" s="135"/>
      <c r="AH700" s="135"/>
      <c r="AI700" s="135"/>
      <c r="AJ700" s="135"/>
      <c r="AK700" s="135"/>
      <c r="AL700" s="135"/>
      <c r="AM700" s="135"/>
      <c r="AN700" s="135"/>
      <c r="AO700" s="135"/>
      <c r="AP700" s="135"/>
      <c r="AQ700" s="135"/>
      <c r="AR700" s="135"/>
      <c r="AS700" s="135"/>
      <c r="AT700" s="135"/>
      <c r="AU700" s="135"/>
      <c r="AV700" s="135"/>
      <c r="AW700" s="135"/>
      <c r="AX700" s="135"/>
      <c r="AY700" s="135"/>
      <c r="AZ700" s="135"/>
      <c r="BA700" s="135"/>
      <c r="BB700" s="135"/>
      <c r="BC700" s="135"/>
      <c r="BD700" s="135"/>
      <c r="BE700" s="135"/>
      <c r="BF700" s="135"/>
      <c r="BG700" s="135"/>
      <c r="BH700" s="135"/>
      <c r="BI700" s="135"/>
      <c r="BJ700" s="135"/>
      <c r="BK700" s="135"/>
      <c r="BL700" s="135"/>
      <c r="BM700" s="135"/>
      <c r="BN700" s="135"/>
      <c r="BO700" s="135"/>
      <c r="BP700" s="135"/>
      <c r="BQ700" s="135"/>
      <c r="BR700" s="135"/>
      <c r="BS700" s="135"/>
      <c r="BT700" s="135"/>
      <c r="BU700" s="135"/>
      <c r="BV700" s="135"/>
      <c r="BW700" s="135"/>
      <c r="BX700" s="135"/>
      <c r="BY700" s="135"/>
      <c r="BZ700" s="135"/>
      <c r="CA700" s="135"/>
      <c r="CB700" s="135"/>
      <c r="CC700" s="135"/>
      <c r="CD700" s="135"/>
      <c r="CE700" s="135"/>
      <c r="CF700" s="135"/>
      <c r="CG700" s="135"/>
      <c r="CH700" s="135"/>
      <c r="CI700" s="135"/>
      <c r="CJ700" s="135"/>
      <c r="CK700" s="135"/>
      <c r="CL700" s="135"/>
      <c r="CM700" s="135"/>
      <c r="CN700" s="135"/>
      <c r="CO700" s="135"/>
      <c r="CP700" s="135"/>
      <c r="CQ700" s="135"/>
      <c r="CR700" s="135"/>
      <c r="CU700" s="36"/>
      <c r="CV700" s="36"/>
      <c r="CW700" s="36"/>
      <c r="CX700" s="36"/>
      <c r="CY700" s="36"/>
      <c r="CZ700" s="36"/>
      <c r="DA700" s="36"/>
      <c r="DB700" s="36"/>
      <c r="DC700" s="36"/>
      <c r="DD700" s="36"/>
      <c r="DE700" s="36"/>
      <c r="DF700" s="36"/>
      <c r="DG700" s="36"/>
      <c r="DH700" s="36"/>
      <c r="DI700" s="36"/>
      <c r="DJ700" s="36"/>
      <c r="DK700" s="36"/>
      <c r="DL700" s="36"/>
      <c r="DM700" s="36"/>
      <c r="DN700" s="36"/>
      <c r="DO700" s="36"/>
      <c r="DP700" s="36"/>
      <c r="DQ700" s="36"/>
      <c r="DR700" s="36"/>
      <c r="DS700" s="36"/>
      <c r="DT700" s="36"/>
      <c r="DU700" s="36"/>
      <c r="DV700" s="36"/>
      <c r="DW700" s="36"/>
      <c r="DX700" s="36"/>
      <c r="DY700" s="36"/>
      <c r="DZ700" s="36"/>
      <c r="EA700" s="36"/>
      <c r="EB700" s="36"/>
      <c r="EC700" s="36"/>
      <c r="ED700" s="36"/>
      <c r="EE700" s="36"/>
      <c r="EF700" s="36"/>
      <c r="EG700" s="36"/>
      <c r="EH700" s="36"/>
      <c r="EI700" s="36"/>
      <c r="EJ700" s="36"/>
      <c r="EK700" s="36"/>
      <c r="EL700" s="36"/>
      <c r="EM700" s="36"/>
      <c r="EN700" s="36"/>
    </row>
    <row r="701" spans="1:144">
      <c r="A701" s="36"/>
      <c r="B701" s="36"/>
      <c r="C701" s="144"/>
      <c r="D701" s="144"/>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c r="AA701" s="135"/>
      <c r="AB701" s="135"/>
      <c r="AC701" s="135"/>
      <c r="AD701" s="135"/>
      <c r="AE701" s="135"/>
      <c r="AF701" s="135"/>
      <c r="AG701" s="135"/>
      <c r="AH701" s="135"/>
      <c r="AI701" s="135"/>
      <c r="AJ701" s="135"/>
      <c r="AK701" s="135"/>
      <c r="AL701" s="135"/>
      <c r="AM701" s="135"/>
      <c r="AN701" s="135"/>
      <c r="AO701" s="135"/>
      <c r="AP701" s="135"/>
      <c r="AQ701" s="135"/>
      <c r="AR701" s="135"/>
      <c r="AS701" s="135"/>
      <c r="AT701" s="135"/>
      <c r="AU701" s="135"/>
      <c r="AV701" s="135"/>
      <c r="AW701" s="135"/>
      <c r="AX701" s="135"/>
      <c r="AY701" s="135"/>
      <c r="AZ701" s="135"/>
      <c r="BA701" s="135"/>
      <c r="BB701" s="135"/>
      <c r="BC701" s="135"/>
      <c r="BD701" s="135"/>
      <c r="BE701" s="135"/>
      <c r="BF701" s="135"/>
      <c r="BG701" s="135"/>
      <c r="BH701" s="135"/>
      <c r="BI701" s="135"/>
      <c r="BJ701" s="135"/>
      <c r="BK701" s="135"/>
      <c r="BL701" s="135"/>
      <c r="BM701" s="135"/>
      <c r="BN701" s="135"/>
      <c r="BO701" s="135"/>
      <c r="BP701" s="135"/>
      <c r="BQ701" s="135"/>
      <c r="BR701" s="135"/>
      <c r="BS701" s="135"/>
      <c r="BT701" s="135"/>
      <c r="BU701" s="135"/>
      <c r="BV701" s="135"/>
      <c r="BW701" s="135"/>
      <c r="BX701" s="135"/>
      <c r="BY701" s="135"/>
      <c r="BZ701" s="135"/>
      <c r="CA701" s="135"/>
      <c r="CB701" s="135"/>
      <c r="CC701" s="135"/>
      <c r="CD701" s="135"/>
      <c r="CE701" s="135"/>
      <c r="CF701" s="135"/>
      <c r="CG701" s="135"/>
      <c r="CH701" s="135"/>
      <c r="CI701" s="135"/>
      <c r="CJ701" s="135"/>
      <c r="CK701" s="135"/>
      <c r="CL701" s="135"/>
      <c r="CM701" s="135"/>
      <c r="CN701" s="135"/>
      <c r="CO701" s="135"/>
      <c r="CP701" s="135"/>
      <c r="CQ701" s="135"/>
      <c r="CR701" s="135"/>
      <c r="CU701" s="36"/>
      <c r="CV701" s="36"/>
      <c r="CW701" s="36"/>
      <c r="CX701" s="36"/>
      <c r="CY701" s="36"/>
      <c r="CZ701" s="36"/>
      <c r="DA701" s="36"/>
      <c r="DB701" s="36"/>
      <c r="DC701" s="36"/>
      <c r="DD701" s="36"/>
      <c r="DE701" s="36"/>
      <c r="DF701" s="36"/>
      <c r="DG701" s="36"/>
      <c r="DH701" s="36"/>
      <c r="DI701" s="36"/>
      <c r="DJ701" s="36"/>
      <c r="DK701" s="36"/>
      <c r="DL701" s="36"/>
      <c r="DM701" s="36"/>
      <c r="DN701" s="36"/>
      <c r="DO701" s="36"/>
      <c r="DP701" s="36"/>
      <c r="DQ701" s="36"/>
      <c r="DR701" s="36"/>
      <c r="DS701" s="36"/>
      <c r="DT701" s="36"/>
      <c r="DU701" s="36"/>
      <c r="DV701" s="36"/>
      <c r="DW701" s="36"/>
      <c r="DX701" s="36"/>
      <c r="DY701" s="36"/>
      <c r="DZ701" s="36"/>
      <c r="EA701" s="36"/>
      <c r="EB701" s="36"/>
      <c r="EC701" s="36"/>
      <c r="ED701" s="36"/>
      <c r="EE701" s="36"/>
      <c r="EF701" s="36"/>
      <c r="EG701" s="36"/>
      <c r="EH701" s="36"/>
      <c r="EI701" s="36"/>
      <c r="EJ701" s="36"/>
      <c r="EK701" s="36"/>
      <c r="EL701" s="36"/>
      <c r="EM701" s="36"/>
      <c r="EN701" s="36"/>
    </row>
    <row r="702" spans="1:144">
      <c r="A702" s="36"/>
      <c r="B702" s="36"/>
      <c r="C702" s="144"/>
      <c r="D702" s="144"/>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c r="AA702" s="135"/>
      <c r="AB702" s="135"/>
      <c r="AC702" s="135"/>
      <c r="AD702" s="135"/>
      <c r="AE702" s="135"/>
      <c r="AF702" s="135"/>
      <c r="AG702" s="135"/>
      <c r="AH702" s="135"/>
      <c r="AI702" s="135"/>
      <c r="AJ702" s="135"/>
      <c r="AK702" s="135"/>
      <c r="AL702" s="135"/>
      <c r="AM702" s="135"/>
      <c r="AN702" s="135"/>
      <c r="AO702" s="135"/>
      <c r="AP702" s="135"/>
      <c r="AQ702" s="135"/>
      <c r="AR702" s="135"/>
      <c r="AS702" s="135"/>
      <c r="AT702" s="135"/>
      <c r="AU702" s="135"/>
      <c r="AV702" s="135"/>
      <c r="AW702" s="135"/>
      <c r="AX702" s="135"/>
      <c r="AY702" s="135"/>
      <c r="AZ702" s="135"/>
      <c r="BA702" s="135"/>
      <c r="BB702" s="135"/>
      <c r="BC702" s="135"/>
      <c r="BD702" s="135"/>
      <c r="BE702" s="135"/>
      <c r="BF702" s="135"/>
      <c r="BG702" s="135"/>
      <c r="BH702" s="135"/>
      <c r="BI702" s="135"/>
      <c r="BJ702" s="135"/>
      <c r="BK702" s="135"/>
      <c r="BL702" s="135"/>
      <c r="BM702" s="135"/>
      <c r="BN702" s="135"/>
      <c r="BO702" s="135"/>
      <c r="BP702" s="135"/>
      <c r="BQ702" s="135"/>
      <c r="BR702" s="135"/>
      <c r="BS702" s="135"/>
      <c r="BT702" s="135"/>
      <c r="BU702" s="135"/>
      <c r="BV702" s="135"/>
      <c r="BW702" s="135"/>
      <c r="BX702" s="135"/>
      <c r="BY702" s="135"/>
      <c r="BZ702" s="135"/>
      <c r="CA702" s="135"/>
      <c r="CB702" s="135"/>
      <c r="CC702" s="135"/>
      <c r="CD702" s="135"/>
      <c r="CE702" s="135"/>
      <c r="CF702" s="135"/>
      <c r="CG702" s="135"/>
      <c r="CH702" s="135"/>
      <c r="CI702" s="135"/>
      <c r="CJ702" s="135"/>
      <c r="CK702" s="135"/>
      <c r="CL702" s="135"/>
      <c r="CM702" s="135"/>
      <c r="CN702" s="135"/>
      <c r="CO702" s="135"/>
      <c r="CP702" s="135"/>
      <c r="CQ702" s="135"/>
      <c r="CR702" s="135"/>
      <c r="CU702" s="36"/>
      <c r="CV702" s="36"/>
      <c r="CW702" s="36"/>
      <c r="CX702" s="36"/>
      <c r="CY702" s="36"/>
      <c r="CZ702" s="36"/>
      <c r="DA702" s="36"/>
      <c r="DB702" s="36"/>
      <c r="DC702" s="36"/>
      <c r="DD702" s="36"/>
      <c r="DE702" s="36"/>
      <c r="DF702" s="36"/>
      <c r="DG702" s="36"/>
      <c r="DH702" s="36"/>
      <c r="DI702" s="36"/>
      <c r="DJ702" s="36"/>
      <c r="DK702" s="36"/>
      <c r="DL702" s="36"/>
      <c r="DM702" s="36"/>
      <c r="DN702" s="36"/>
      <c r="DO702" s="36"/>
      <c r="DP702" s="36"/>
      <c r="DQ702" s="36"/>
      <c r="DR702" s="36"/>
      <c r="DS702" s="36"/>
      <c r="DT702" s="36"/>
      <c r="DU702" s="36"/>
      <c r="DV702" s="36"/>
      <c r="DW702" s="36"/>
      <c r="DX702" s="36"/>
      <c r="DY702" s="36"/>
      <c r="DZ702" s="36"/>
      <c r="EA702" s="36"/>
      <c r="EB702" s="36"/>
      <c r="EC702" s="36"/>
      <c r="ED702" s="36"/>
      <c r="EE702" s="36"/>
      <c r="EF702" s="36"/>
      <c r="EG702" s="36"/>
      <c r="EH702" s="36"/>
      <c r="EI702" s="36"/>
      <c r="EJ702" s="36"/>
      <c r="EK702" s="36"/>
      <c r="EL702" s="36"/>
      <c r="EM702" s="36"/>
      <c r="EN702" s="36"/>
    </row>
    <row r="703" spans="1:144">
      <c r="A703" s="36"/>
      <c r="B703" s="36"/>
      <c r="C703" s="144"/>
      <c r="D703" s="144"/>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c r="AA703" s="135"/>
      <c r="AB703" s="135"/>
      <c r="AC703" s="135"/>
      <c r="AD703" s="135"/>
      <c r="AE703" s="135"/>
      <c r="AF703" s="135"/>
      <c r="AG703" s="135"/>
      <c r="AH703" s="135"/>
      <c r="AI703" s="135"/>
      <c r="AJ703" s="135"/>
      <c r="AK703" s="135"/>
      <c r="AL703" s="135"/>
      <c r="AM703" s="135"/>
      <c r="AN703" s="135"/>
      <c r="AO703" s="135"/>
      <c r="AP703" s="135"/>
      <c r="AQ703" s="135"/>
      <c r="AR703" s="135"/>
      <c r="AS703" s="135"/>
      <c r="AT703" s="135"/>
      <c r="AU703" s="135"/>
      <c r="AV703" s="135"/>
      <c r="AW703" s="135"/>
      <c r="AX703" s="135"/>
      <c r="AY703" s="135"/>
      <c r="AZ703" s="135"/>
      <c r="BA703" s="135"/>
      <c r="BB703" s="135"/>
      <c r="BC703" s="135"/>
      <c r="BD703" s="135"/>
      <c r="BE703" s="135"/>
      <c r="BF703" s="135"/>
      <c r="BG703" s="135"/>
      <c r="BH703" s="135"/>
      <c r="BI703" s="135"/>
      <c r="BJ703" s="135"/>
      <c r="BK703" s="135"/>
      <c r="BL703" s="135"/>
      <c r="BM703" s="135"/>
      <c r="BN703" s="135"/>
      <c r="BO703" s="135"/>
      <c r="BP703" s="135"/>
      <c r="BQ703" s="135"/>
      <c r="BR703" s="135"/>
      <c r="BS703" s="135"/>
      <c r="BT703" s="135"/>
      <c r="BU703" s="135"/>
      <c r="BV703" s="135"/>
      <c r="BW703" s="135"/>
      <c r="BX703" s="135"/>
      <c r="BY703" s="135"/>
      <c r="BZ703" s="135"/>
      <c r="CA703" s="135"/>
      <c r="CB703" s="135"/>
      <c r="CC703" s="135"/>
      <c r="CD703" s="135"/>
      <c r="CE703" s="135"/>
      <c r="CF703" s="135"/>
      <c r="CG703" s="135"/>
      <c r="CH703" s="135"/>
      <c r="CI703" s="135"/>
      <c r="CJ703" s="135"/>
      <c r="CK703" s="135"/>
      <c r="CL703" s="135"/>
      <c r="CM703" s="135"/>
      <c r="CN703" s="135"/>
      <c r="CO703" s="135"/>
      <c r="CP703" s="135"/>
      <c r="CQ703" s="135"/>
      <c r="CR703" s="135"/>
      <c r="CU703" s="36"/>
      <c r="CV703" s="36"/>
      <c r="CW703" s="36"/>
      <c r="CX703" s="36"/>
      <c r="CY703" s="36"/>
      <c r="CZ703" s="36"/>
      <c r="DA703" s="36"/>
      <c r="DB703" s="36"/>
      <c r="DC703" s="36"/>
      <c r="DD703" s="36"/>
      <c r="DE703" s="36"/>
      <c r="DF703" s="36"/>
      <c r="DG703" s="36"/>
      <c r="DH703" s="36"/>
      <c r="DI703" s="36"/>
      <c r="DJ703" s="36"/>
      <c r="DK703" s="36"/>
      <c r="DL703" s="36"/>
      <c r="DM703" s="36"/>
      <c r="DN703" s="36"/>
      <c r="DO703" s="36"/>
      <c r="DP703" s="36"/>
      <c r="DQ703" s="36"/>
      <c r="DR703" s="36"/>
      <c r="DS703" s="36"/>
      <c r="DT703" s="36"/>
      <c r="DU703" s="36"/>
      <c r="DV703" s="36"/>
      <c r="DW703" s="36"/>
      <c r="DX703" s="36"/>
      <c r="DY703" s="36"/>
      <c r="DZ703" s="36"/>
      <c r="EA703" s="36"/>
      <c r="EB703" s="36"/>
      <c r="EC703" s="36"/>
      <c r="ED703" s="36"/>
      <c r="EE703" s="36"/>
      <c r="EF703" s="36"/>
      <c r="EG703" s="36"/>
      <c r="EH703" s="36"/>
      <c r="EI703" s="36"/>
      <c r="EJ703" s="36"/>
      <c r="EK703" s="36"/>
      <c r="EL703" s="36"/>
      <c r="EM703" s="36"/>
      <c r="EN703" s="36"/>
    </row>
    <row r="704" spans="1:144">
      <c r="A704" s="36"/>
      <c r="B704" s="36"/>
      <c r="C704" s="144"/>
      <c r="D704" s="144"/>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c r="AA704" s="135"/>
      <c r="AB704" s="135"/>
      <c r="AC704" s="135"/>
      <c r="AD704" s="135"/>
      <c r="AE704" s="135"/>
      <c r="AF704" s="135"/>
      <c r="AG704" s="135"/>
      <c r="AH704" s="135"/>
      <c r="AI704" s="135"/>
      <c r="AJ704" s="135"/>
      <c r="AK704" s="135"/>
      <c r="AL704" s="135"/>
      <c r="AM704" s="135"/>
      <c r="AN704" s="135"/>
      <c r="AO704" s="135"/>
      <c r="AP704" s="135"/>
      <c r="AQ704" s="135"/>
      <c r="AR704" s="135"/>
      <c r="AS704" s="135"/>
      <c r="AT704" s="135"/>
      <c r="AU704" s="135"/>
      <c r="AV704" s="135"/>
      <c r="AW704" s="135"/>
      <c r="AX704" s="135"/>
      <c r="AY704" s="135"/>
      <c r="AZ704" s="135"/>
      <c r="BA704" s="135"/>
      <c r="BB704" s="135"/>
      <c r="BC704" s="135"/>
      <c r="BD704" s="135"/>
      <c r="BE704" s="135"/>
      <c r="BF704" s="135"/>
      <c r="BG704" s="135"/>
      <c r="BH704" s="135"/>
      <c r="BI704" s="135"/>
      <c r="BJ704" s="135"/>
      <c r="BK704" s="135"/>
      <c r="BL704" s="135"/>
      <c r="BM704" s="135"/>
      <c r="BN704" s="135"/>
      <c r="BO704" s="135"/>
      <c r="BP704" s="135"/>
      <c r="BQ704" s="135"/>
      <c r="BR704" s="135"/>
      <c r="BS704" s="135"/>
      <c r="BT704" s="135"/>
      <c r="BU704" s="135"/>
      <c r="BV704" s="135"/>
      <c r="BW704" s="135"/>
      <c r="BX704" s="135"/>
      <c r="BY704" s="135"/>
      <c r="BZ704" s="135"/>
      <c r="CA704" s="135"/>
      <c r="CB704" s="135"/>
      <c r="CC704" s="135"/>
      <c r="CD704" s="135"/>
      <c r="CE704" s="135"/>
      <c r="CF704" s="135"/>
      <c r="CG704" s="135"/>
      <c r="CH704" s="135"/>
      <c r="CI704" s="135"/>
      <c r="CJ704" s="135"/>
      <c r="CK704" s="135"/>
      <c r="CL704" s="135"/>
      <c r="CM704" s="135"/>
      <c r="CN704" s="135"/>
      <c r="CO704" s="135"/>
      <c r="CP704" s="135"/>
      <c r="CQ704" s="135"/>
      <c r="CR704" s="135"/>
      <c r="CU704" s="36"/>
      <c r="CV704" s="36"/>
      <c r="CW704" s="36"/>
      <c r="CX704" s="36"/>
      <c r="CY704" s="36"/>
      <c r="CZ704" s="36"/>
      <c r="DA704" s="36"/>
      <c r="DB704" s="36"/>
      <c r="DC704" s="36"/>
      <c r="DD704" s="36"/>
      <c r="DE704" s="36"/>
      <c r="DF704" s="36"/>
      <c r="DG704" s="36"/>
      <c r="DH704" s="36"/>
      <c r="DI704" s="36"/>
      <c r="DJ704" s="36"/>
      <c r="DK704" s="36"/>
      <c r="DL704" s="36"/>
      <c r="DM704" s="36"/>
      <c r="DN704" s="36"/>
      <c r="DO704" s="36"/>
      <c r="DP704" s="36"/>
      <c r="DQ704" s="36"/>
      <c r="DR704" s="36"/>
      <c r="DS704" s="36"/>
      <c r="DT704" s="36"/>
      <c r="DU704" s="36"/>
      <c r="DV704" s="36"/>
      <c r="DW704" s="36"/>
      <c r="DX704" s="36"/>
      <c r="DY704" s="36"/>
      <c r="DZ704" s="36"/>
      <c r="EA704" s="36"/>
      <c r="EB704" s="36"/>
      <c r="EC704" s="36"/>
      <c r="ED704" s="36"/>
      <c r="EE704" s="36"/>
      <c r="EF704" s="36"/>
      <c r="EG704" s="36"/>
      <c r="EH704" s="36"/>
      <c r="EI704" s="36"/>
      <c r="EJ704" s="36"/>
      <c r="EK704" s="36"/>
      <c r="EL704" s="36"/>
      <c r="EM704" s="36"/>
      <c r="EN704" s="36"/>
    </row>
    <row r="705" spans="1:144">
      <c r="A705" s="36"/>
      <c r="B705" s="36"/>
      <c r="C705" s="144"/>
      <c r="D705" s="144"/>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c r="AA705" s="135"/>
      <c r="AB705" s="135"/>
      <c r="AC705" s="135"/>
      <c r="AD705" s="135"/>
      <c r="AE705" s="135"/>
      <c r="AF705" s="135"/>
      <c r="AG705" s="135"/>
      <c r="AH705" s="135"/>
      <c r="AI705" s="135"/>
      <c r="AJ705" s="135"/>
      <c r="AK705" s="135"/>
      <c r="AL705" s="135"/>
      <c r="AM705" s="135"/>
      <c r="AN705" s="135"/>
      <c r="AO705" s="135"/>
      <c r="AP705" s="135"/>
      <c r="AQ705" s="135"/>
      <c r="AR705" s="135"/>
      <c r="AS705" s="135"/>
      <c r="AT705" s="135"/>
      <c r="AU705" s="135"/>
      <c r="AV705" s="135"/>
      <c r="AW705" s="135"/>
      <c r="AX705" s="135"/>
      <c r="AY705" s="135"/>
      <c r="AZ705" s="135"/>
      <c r="BA705" s="135"/>
      <c r="BB705" s="135"/>
      <c r="BC705" s="135"/>
      <c r="BD705" s="135"/>
      <c r="BE705" s="135"/>
      <c r="BF705" s="135"/>
      <c r="BG705" s="135"/>
      <c r="BH705" s="135"/>
      <c r="BI705" s="135"/>
      <c r="BJ705" s="135"/>
      <c r="BK705" s="135"/>
      <c r="BL705" s="135"/>
      <c r="BM705" s="135"/>
      <c r="BN705" s="135"/>
      <c r="BO705" s="135"/>
      <c r="BP705" s="135"/>
      <c r="BQ705" s="135"/>
      <c r="BR705" s="135"/>
      <c r="BS705" s="135"/>
      <c r="BT705" s="135"/>
      <c r="BU705" s="135"/>
      <c r="BV705" s="135"/>
      <c r="BW705" s="135"/>
      <c r="BX705" s="135"/>
      <c r="BY705" s="135"/>
      <c r="BZ705" s="135"/>
      <c r="CA705" s="135"/>
      <c r="CB705" s="135"/>
      <c r="CC705" s="135"/>
      <c r="CD705" s="135"/>
      <c r="CE705" s="135"/>
      <c r="CF705" s="135"/>
      <c r="CG705" s="135"/>
      <c r="CH705" s="135"/>
      <c r="CI705" s="135"/>
      <c r="CJ705" s="135"/>
      <c r="CK705" s="135"/>
      <c r="CL705" s="135"/>
      <c r="CM705" s="135"/>
      <c r="CN705" s="135"/>
      <c r="CO705" s="135"/>
      <c r="CP705" s="135"/>
      <c r="CQ705" s="135"/>
      <c r="CR705" s="135"/>
      <c r="CU705" s="36"/>
      <c r="CV705" s="36"/>
      <c r="CW705" s="36"/>
      <c r="CX705" s="36"/>
      <c r="CY705" s="36"/>
      <c r="CZ705" s="36"/>
      <c r="DA705" s="36"/>
      <c r="DB705" s="36"/>
      <c r="DC705" s="36"/>
      <c r="DD705" s="36"/>
      <c r="DE705" s="36"/>
      <c r="DF705" s="36"/>
      <c r="DG705" s="36"/>
      <c r="DH705" s="36"/>
      <c r="DI705" s="36"/>
      <c r="DJ705" s="36"/>
      <c r="DK705" s="36"/>
      <c r="DL705" s="36"/>
      <c r="DM705" s="36"/>
      <c r="DN705" s="36"/>
      <c r="DO705" s="36"/>
      <c r="DP705" s="36"/>
      <c r="DQ705" s="36"/>
      <c r="DR705" s="36"/>
      <c r="DS705" s="36"/>
      <c r="DT705" s="36"/>
      <c r="DU705" s="36"/>
      <c r="DV705" s="36"/>
      <c r="DW705" s="36"/>
      <c r="DX705" s="36"/>
      <c r="DY705" s="36"/>
      <c r="DZ705" s="36"/>
      <c r="EA705" s="36"/>
      <c r="EB705" s="36"/>
      <c r="EC705" s="36"/>
      <c r="ED705" s="36"/>
      <c r="EE705" s="36"/>
      <c r="EF705" s="36"/>
      <c r="EG705" s="36"/>
      <c r="EH705" s="36"/>
      <c r="EI705" s="36"/>
      <c r="EJ705" s="36"/>
      <c r="EK705" s="36"/>
      <c r="EL705" s="36"/>
      <c r="EM705" s="36"/>
      <c r="EN705" s="36"/>
    </row>
    <row r="706" spans="1:144">
      <c r="A706" s="36"/>
      <c r="B706" s="36"/>
      <c r="C706" s="144"/>
      <c r="D706" s="144"/>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c r="AA706" s="135"/>
      <c r="AB706" s="135"/>
      <c r="AC706" s="135"/>
      <c r="AD706" s="135"/>
      <c r="AE706" s="135"/>
      <c r="AF706" s="135"/>
      <c r="AG706" s="135"/>
      <c r="AH706" s="135"/>
      <c r="AI706" s="135"/>
      <c r="AJ706" s="135"/>
      <c r="AK706" s="135"/>
      <c r="AL706" s="135"/>
      <c r="AM706" s="135"/>
      <c r="AN706" s="135"/>
      <c r="AO706" s="135"/>
      <c r="AP706" s="135"/>
      <c r="AQ706" s="135"/>
      <c r="AR706" s="135"/>
      <c r="AS706" s="135"/>
      <c r="AT706" s="135"/>
      <c r="AU706" s="135"/>
      <c r="AV706" s="135"/>
      <c r="AW706" s="135"/>
      <c r="AX706" s="135"/>
      <c r="AY706" s="135"/>
      <c r="AZ706" s="135"/>
      <c r="BA706" s="135"/>
      <c r="BB706" s="135"/>
      <c r="BC706" s="135"/>
      <c r="BD706" s="135"/>
      <c r="BE706" s="135"/>
      <c r="BF706" s="135"/>
      <c r="BG706" s="135"/>
      <c r="BH706" s="135"/>
      <c r="BI706" s="135"/>
      <c r="BJ706" s="135"/>
      <c r="BK706" s="135"/>
      <c r="BL706" s="135"/>
      <c r="BM706" s="135"/>
      <c r="BN706" s="135"/>
      <c r="BO706" s="135"/>
      <c r="BP706" s="135"/>
      <c r="BQ706" s="135"/>
      <c r="BR706" s="135"/>
      <c r="BS706" s="135"/>
      <c r="BT706" s="135"/>
      <c r="BU706" s="135"/>
      <c r="BV706" s="135"/>
      <c r="BW706" s="135"/>
      <c r="BX706" s="135"/>
      <c r="BY706" s="135"/>
      <c r="BZ706" s="135"/>
      <c r="CA706" s="135"/>
      <c r="CB706" s="135"/>
      <c r="CC706" s="135"/>
      <c r="CD706" s="135"/>
      <c r="CE706" s="135"/>
      <c r="CF706" s="135"/>
      <c r="CG706" s="135"/>
      <c r="CH706" s="135"/>
      <c r="CI706" s="135"/>
      <c r="CJ706" s="135"/>
      <c r="CK706" s="135"/>
      <c r="CL706" s="135"/>
      <c r="CM706" s="135"/>
      <c r="CN706" s="135"/>
      <c r="CO706" s="135"/>
      <c r="CP706" s="135"/>
      <c r="CQ706" s="135"/>
      <c r="CR706" s="135"/>
      <c r="CU706" s="36"/>
      <c r="CV706" s="36"/>
      <c r="CW706" s="36"/>
      <c r="CX706" s="36"/>
      <c r="CY706" s="36"/>
      <c r="CZ706" s="36"/>
      <c r="DA706" s="36"/>
      <c r="DB706" s="36"/>
      <c r="DC706" s="36"/>
      <c r="DD706" s="36"/>
      <c r="DE706" s="36"/>
      <c r="DF706" s="36"/>
      <c r="DG706" s="36"/>
      <c r="DH706" s="36"/>
      <c r="DI706" s="36"/>
      <c r="DJ706" s="36"/>
      <c r="DK706" s="36"/>
      <c r="DL706" s="36"/>
      <c r="DM706" s="36"/>
      <c r="DN706" s="36"/>
      <c r="DO706" s="36"/>
      <c r="DP706" s="36"/>
      <c r="DQ706" s="36"/>
      <c r="DR706" s="36"/>
      <c r="DS706" s="36"/>
      <c r="DT706" s="36"/>
      <c r="DU706" s="36"/>
      <c r="DV706" s="36"/>
      <c r="DW706" s="36"/>
      <c r="DX706" s="36"/>
      <c r="DY706" s="36"/>
      <c r="DZ706" s="36"/>
      <c r="EA706" s="36"/>
      <c r="EB706" s="36"/>
      <c r="EC706" s="36"/>
      <c r="ED706" s="36"/>
      <c r="EE706" s="36"/>
      <c r="EF706" s="36"/>
      <c r="EG706" s="36"/>
      <c r="EH706" s="36"/>
      <c r="EI706" s="36"/>
      <c r="EJ706" s="36"/>
      <c r="EK706" s="36"/>
      <c r="EL706" s="36"/>
      <c r="EM706" s="36"/>
      <c r="EN706" s="36"/>
    </row>
    <row r="707" spans="1:144">
      <c r="A707" s="36"/>
      <c r="B707" s="36"/>
      <c r="C707" s="144"/>
      <c r="D707" s="144"/>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c r="AA707" s="135"/>
      <c r="AB707" s="135"/>
      <c r="AC707" s="135"/>
      <c r="AD707" s="135"/>
      <c r="AE707" s="135"/>
      <c r="AF707" s="135"/>
      <c r="AG707" s="135"/>
      <c r="AH707" s="135"/>
      <c r="AI707" s="135"/>
      <c r="AJ707" s="135"/>
      <c r="AK707" s="135"/>
      <c r="AL707" s="135"/>
      <c r="AM707" s="135"/>
      <c r="AN707" s="135"/>
      <c r="AO707" s="135"/>
      <c r="AP707" s="135"/>
      <c r="AQ707" s="135"/>
      <c r="AR707" s="135"/>
      <c r="AS707" s="135"/>
      <c r="AT707" s="135"/>
      <c r="AU707" s="135"/>
      <c r="AV707" s="135"/>
      <c r="AW707" s="135"/>
      <c r="AX707" s="135"/>
      <c r="AY707" s="135"/>
      <c r="AZ707" s="135"/>
      <c r="BA707" s="135"/>
      <c r="BB707" s="135"/>
      <c r="BC707" s="135"/>
      <c r="BD707" s="135"/>
      <c r="BE707" s="135"/>
      <c r="BF707" s="135"/>
      <c r="BG707" s="135"/>
      <c r="BH707" s="135"/>
      <c r="BI707" s="135"/>
      <c r="BJ707" s="135"/>
      <c r="BK707" s="135"/>
      <c r="BL707" s="135"/>
      <c r="BM707" s="135"/>
      <c r="BN707" s="135"/>
      <c r="BO707" s="135"/>
      <c r="BP707" s="135"/>
      <c r="BQ707" s="135"/>
      <c r="BR707" s="135"/>
      <c r="BS707" s="135"/>
      <c r="BT707" s="135"/>
      <c r="BU707" s="135"/>
      <c r="BV707" s="135"/>
      <c r="BW707" s="135"/>
      <c r="BX707" s="135"/>
      <c r="BY707" s="135"/>
      <c r="BZ707" s="135"/>
      <c r="CA707" s="135"/>
      <c r="CB707" s="135"/>
      <c r="CC707" s="135"/>
      <c r="CD707" s="135"/>
      <c r="CE707" s="135"/>
      <c r="CF707" s="135"/>
      <c r="CG707" s="135"/>
      <c r="CH707" s="135"/>
      <c r="CI707" s="135"/>
      <c r="CJ707" s="135"/>
      <c r="CK707" s="135"/>
      <c r="CL707" s="135"/>
      <c r="CM707" s="135"/>
      <c r="CN707" s="135"/>
      <c r="CO707" s="135"/>
      <c r="CP707" s="135"/>
      <c r="CQ707" s="135"/>
      <c r="CR707" s="135"/>
      <c r="CU707" s="36"/>
      <c r="CV707" s="36"/>
      <c r="CW707" s="36"/>
      <c r="CX707" s="36"/>
      <c r="CY707" s="36"/>
      <c r="CZ707" s="36"/>
      <c r="DA707" s="36"/>
      <c r="DB707" s="36"/>
      <c r="DC707" s="36"/>
      <c r="DD707" s="36"/>
      <c r="DE707" s="36"/>
      <c r="DF707" s="36"/>
      <c r="DG707" s="36"/>
      <c r="DH707" s="36"/>
      <c r="DI707" s="36"/>
      <c r="DJ707" s="36"/>
      <c r="DK707" s="36"/>
      <c r="DL707" s="36"/>
      <c r="DM707" s="36"/>
      <c r="DN707" s="36"/>
      <c r="DO707" s="36"/>
      <c r="DP707" s="36"/>
      <c r="DQ707" s="36"/>
      <c r="DR707" s="36"/>
      <c r="DS707" s="36"/>
      <c r="DT707" s="36"/>
      <c r="DU707" s="36"/>
      <c r="DV707" s="36"/>
      <c r="DW707" s="36"/>
      <c r="DX707" s="36"/>
      <c r="DY707" s="36"/>
      <c r="DZ707" s="36"/>
      <c r="EA707" s="36"/>
      <c r="EB707" s="36"/>
      <c r="EC707" s="36"/>
      <c r="ED707" s="36"/>
      <c r="EE707" s="36"/>
      <c r="EF707" s="36"/>
      <c r="EG707" s="36"/>
      <c r="EH707" s="36"/>
      <c r="EI707" s="36"/>
      <c r="EJ707" s="36"/>
      <c r="EK707" s="36"/>
      <c r="EL707" s="36"/>
      <c r="EM707" s="36"/>
      <c r="EN707" s="36"/>
    </row>
    <row r="708" spans="1:144">
      <c r="A708" s="36"/>
      <c r="B708" s="36"/>
      <c r="C708" s="144"/>
      <c r="D708" s="144"/>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c r="AA708" s="135"/>
      <c r="AB708" s="135"/>
      <c r="AC708" s="135"/>
      <c r="AD708" s="135"/>
      <c r="AE708" s="135"/>
      <c r="AF708" s="135"/>
      <c r="AG708" s="135"/>
      <c r="AH708" s="135"/>
      <c r="AI708" s="135"/>
      <c r="AJ708" s="135"/>
      <c r="AK708" s="135"/>
      <c r="AL708" s="135"/>
      <c r="AM708" s="135"/>
      <c r="AN708" s="135"/>
      <c r="AO708" s="135"/>
      <c r="AP708" s="135"/>
      <c r="AQ708" s="135"/>
      <c r="AR708" s="135"/>
      <c r="AS708" s="135"/>
      <c r="AT708" s="135"/>
      <c r="AU708" s="135"/>
      <c r="AV708" s="135"/>
      <c r="AW708" s="135"/>
      <c r="AX708" s="135"/>
      <c r="AY708" s="135"/>
      <c r="AZ708" s="135"/>
      <c r="BA708" s="135"/>
      <c r="BB708" s="135"/>
      <c r="BC708" s="135"/>
      <c r="BD708" s="135"/>
      <c r="BE708" s="135"/>
      <c r="BF708" s="135"/>
      <c r="BG708" s="135"/>
      <c r="BH708" s="135"/>
      <c r="BI708" s="135"/>
      <c r="BJ708" s="135"/>
      <c r="BK708" s="135"/>
      <c r="BL708" s="135"/>
      <c r="BM708" s="135"/>
      <c r="BN708" s="135"/>
      <c r="BO708" s="135"/>
      <c r="BP708" s="135"/>
      <c r="BQ708" s="135"/>
      <c r="BR708" s="135"/>
      <c r="BS708" s="135"/>
      <c r="BT708" s="135"/>
      <c r="BU708" s="135"/>
      <c r="BV708" s="135"/>
      <c r="BW708" s="135"/>
      <c r="BX708" s="135"/>
      <c r="BY708" s="135"/>
      <c r="BZ708" s="135"/>
      <c r="CA708" s="135"/>
      <c r="CB708" s="135"/>
      <c r="CC708" s="135"/>
      <c r="CD708" s="135"/>
      <c r="CE708" s="135"/>
      <c r="CF708" s="135"/>
      <c r="CG708" s="135"/>
      <c r="CH708" s="135"/>
      <c r="CI708" s="135"/>
      <c r="CJ708" s="135"/>
      <c r="CK708" s="135"/>
      <c r="CL708" s="135"/>
      <c r="CM708" s="135"/>
      <c r="CN708" s="135"/>
      <c r="CO708" s="135"/>
      <c r="CP708" s="135"/>
      <c r="CQ708" s="135"/>
      <c r="CR708" s="135"/>
      <c r="CU708" s="36"/>
      <c r="CV708" s="36"/>
      <c r="CW708" s="36"/>
      <c r="CX708" s="36"/>
      <c r="CY708" s="36"/>
      <c r="CZ708" s="36"/>
      <c r="DA708" s="36"/>
      <c r="DB708" s="36"/>
      <c r="DC708" s="36"/>
      <c r="DD708" s="36"/>
      <c r="DE708" s="36"/>
      <c r="DF708" s="36"/>
      <c r="DG708" s="36"/>
      <c r="DH708" s="36"/>
      <c r="DI708" s="36"/>
      <c r="DJ708" s="36"/>
      <c r="DK708" s="36"/>
      <c r="DL708" s="36"/>
      <c r="DM708" s="36"/>
      <c r="DN708" s="36"/>
      <c r="DO708" s="36"/>
      <c r="DP708" s="36"/>
      <c r="DQ708" s="36"/>
      <c r="DR708" s="36"/>
      <c r="DS708" s="36"/>
      <c r="DT708" s="36"/>
      <c r="DU708" s="36"/>
      <c r="DV708" s="36"/>
      <c r="DW708" s="36"/>
      <c r="DX708" s="36"/>
      <c r="DY708" s="36"/>
      <c r="DZ708" s="36"/>
      <c r="EA708" s="36"/>
      <c r="EB708" s="36"/>
      <c r="EC708" s="36"/>
      <c r="ED708" s="36"/>
      <c r="EE708" s="36"/>
      <c r="EF708" s="36"/>
      <c r="EG708" s="36"/>
      <c r="EH708" s="36"/>
      <c r="EI708" s="36"/>
      <c r="EJ708" s="36"/>
      <c r="EK708" s="36"/>
      <c r="EL708" s="36"/>
      <c r="EM708" s="36"/>
      <c r="EN708" s="36"/>
    </row>
    <row r="709" spans="1:144">
      <c r="A709" s="36"/>
      <c r="B709" s="36"/>
      <c r="C709" s="144"/>
      <c r="D709" s="144"/>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c r="AA709" s="135"/>
      <c r="AB709" s="135"/>
      <c r="AC709" s="135"/>
      <c r="AD709" s="135"/>
      <c r="AE709" s="135"/>
      <c r="AF709" s="135"/>
      <c r="AG709" s="135"/>
      <c r="AH709" s="135"/>
      <c r="AI709" s="135"/>
      <c r="AJ709" s="135"/>
      <c r="AK709" s="135"/>
      <c r="AL709" s="135"/>
      <c r="AM709" s="135"/>
      <c r="AN709" s="135"/>
      <c r="AO709" s="135"/>
      <c r="AP709" s="135"/>
      <c r="AQ709" s="135"/>
      <c r="AR709" s="135"/>
      <c r="AS709" s="135"/>
      <c r="AT709" s="135"/>
      <c r="AU709" s="135"/>
      <c r="AV709" s="135"/>
      <c r="AW709" s="135"/>
      <c r="AX709" s="135"/>
      <c r="AY709" s="135"/>
      <c r="AZ709" s="135"/>
      <c r="BA709" s="135"/>
      <c r="BB709" s="135"/>
      <c r="BC709" s="135"/>
      <c r="BD709" s="135"/>
      <c r="BE709" s="135"/>
      <c r="BF709" s="135"/>
      <c r="BG709" s="135"/>
      <c r="BH709" s="135"/>
      <c r="BI709" s="135"/>
      <c r="BJ709" s="135"/>
      <c r="BK709" s="135"/>
      <c r="BL709" s="135"/>
      <c r="BM709" s="135"/>
      <c r="BN709" s="135"/>
      <c r="BO709" s="135"/>
      <c r="BP709" s="135"/>
      <c r="BQ709" s="135"/>
      <c r="BR709" s="135"/>
      <c r="BS709" s="135"/>
      <c r="BT709" s="135"/>
      <c r="BU709" s="135"/>
      <c r="BV709" s="135"/>
      <c r="BW709" s="135"/>
      <c r="BX709" s="135"/>
      <c r="BY709" s="135"/>
      <c r="BZ709" s="135"/>
      <c r="CA709" s="135"/>
      <c r="CB709" s="135"/>
      <c r="CC709" s="135"/>
      <c r="CD709" s="135"/>
      <c r="CE709" s="135"/>
      <c r="CF709" s="135"/>
      <c r="CG709" s="135"/>
      <c r="CH709" s="135"/>
      <c r="CI709" s="135"/>
      <c r="CJ709" s="135"/>
      <c r="CK709" s="135"/>
      <c r="CL709" s="135"/>
      <c r="CM709" s="135"/>
      <c r="CN709" s="135"/>
      <c r="CO709" s="135"/>
      <c r="CP709" s="135"/>
      <c r="CQ709" s="135"/>
      <c r="CR709" s="135"/>
      <c r="CU709" s="36"/>
      <c r="CV709" s="36"/>
      <c r="CW709" s="36"/>
      <c r="CX709" s="36"/>
      <c r="CY709" s="36"/>
      <c r="CZ709" s="36"/>
      <c r="DA709" s="36"/>
      <c r="DB709" s="36"/>
      <c r="DC709" s="36"/>
      <c r="DD709" s="36"/>
      <c r="DE709" s="36"/>
      <c r="DF709" s="36"/>
      <c r="DG709" s="36"/>
      <c r="DH709" s="36"/>
      <c r="DI709" s="36"/>
      <c r="DJ709" s="36"/>
      <c r="DK709" s="36"/>
      <c r="DL709" s="36"/>
      <c r="DM709" s="36"/>
      <c r="DN709" s="36"/>
      <c r="DO709" s="36"/>
      <c r="DP709" s="36"/>
      <c r="DQ709" s="36"/>
      <c r="DR709" s="36"/>
      <c r="DS709" s="36"/>
      <c r="DT709" s="36"/>
      <c r="DU709" s="36"/>
      <c r="DV709" s="36"/>
      <c r="DW709" s="36"/>
      <c r="DX709" s="36"/>
      <c r="DY709" s="36"/>
      <c r="DZ709" s="36"/>
      <c r="EA709" s="36"/>
      <c r="EB709" s="36"/>
      <c r="EC709" s="36"/>
      <c r="ED709" s="36"/>
      <c r="EE709" s="36"/>
      <c r="EF709" s="36"/>
      <c r="EG709" s="36"/>
      <c r="EH709" s="36"/>
      <c r="EI709" s="36"/>
      <c r="EJ709" s="36"/>
      <c r="EK709" s="36"/>
      <c r="EL709" s="36"/>
      <c r="EM709" s="36"/>
      <c r="EN709" s="36"/>
    </row>
    <row r="710" spans="1:144">
      <c r="A710" s="36"/>
      <c r="B710" s="36"/>
      <c r="C710" s="144"/>
      <c r="D710" s="144"/>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c r="AA710" s="135"/>
      <c r="AB710" s="135"/>
      <c r="AC710" s="135"/>
      <c r="AD710" s="135"/>
      <c r="AE710" s="135"/>
      <c r="AF710" s="135"/>
      <c r="AG710" s="135"/>
      <c r="AH710" s="135"/>
      <c r="AI710" s="135"/>
      <c r="AJ710" s="135"/>
      <c r="AK710" s="135"/>
      <c r="AL710" s="135"/>
      <c r="AM710" s="135"/>
      <c r="AN710" s="135"/>
      <c r="AO710" s="135"/>
      <c r="AP710" s="135"/>
      <c r="AQ710" s="135"/>
      <c r="AR710" s="135"/>
      <c r="AS710" s="135"/>
      <c r="AT710" s="135"/>
      <c r="AU710" s="135"/>
      <c r="AV710" s="135"/>
      <c r="AW710" s="135"/>
      <c r="AX710" s="135"/>
      <c r="AY710" s="135"/>
      <c r="AZ710" s="135"/>
      <c r="BA710" s="135"/>
      <c r="BB710" s="135"/>
      <c r="BC710" s="135"/>
      <c r="BD710" s="135"/>
      <c r="BE710" s="135"/>
      <c r="BF710" s="135"/>
      <c r="BG710" s="135"/>
      <c r="BH710" s="135"/>
      <c r="BI710" s="135"/>
      <c r="BJ710" s="135"/>
      <c r="BK710" s="135"/>
      <c r="BL710" s="135"/>
      <c r="BM710" s="135"/>
      <c r="BN710" s="135"/>
      <c r="BO710" s="135"/>
      <c r="BP710" s="135"/>
      <c r="BQ710" s="135"/>
      <c r="BR710" s="135"/>
      <c r="BS710" s="135"/>
      <c r="BT710" s="135"/>
      <c r="BU710" s="135"/>
      <c r="BV710" s="135"/>
      <c r="BW710" s="135"/>
      <c r="BX710" s="135"/>
      <c r="BY710" s="135"/>
      <c r="BZ710" s="135"/>
      <c r="CA710" s="135"/>
      <c r="CB710" s="135"/>
      <c r="CC710" s="135"/>
      <c r="CD710" s="135"/>
      <c r="CE710" s="135"/>
      <c r="CF710" s="135"/>
      <c r="CG710" s="135"/>
      <c r="CH710" s="135"/>
      <c r="CI710" s="135"/>
      <c r="CJ710" s="135"/>
      <c r="CK710" s="135"/>
      <c r="CL710" s="135"/>
      <c r="CM710" s="135"/>
      <c r="CN710" s="135"/>
      <c r="CO710" s="135"/>
      <c r="CP710" s="135"/>
      <c r="CQ710" s="135"/>
      <c r="CR710" s="135"/>
      <c r="CU710" s="36"/>
      <c r="CV710" s="36"/>
      <c r="CW710" s="36"/>
      <c r="CX710" s="36"/>
      <c r="CY710" s="36"/>
      <c r="CZ710" s="36"/>
      <c r="DA710" s="36"/>
      <c r="DB710" s="36"/>
      <c r="DC710" s="36"/>
      <c r="DD710" s="36"/>
      <c r="DE710" s="36"/>
      <c r="DF710" s="36"/>
      <c r="DG710" s="36"/>
      <c r="DH710" s="36"/>
      <c r="DI710" s="36"/>
      <c r="DJ710" s="36"/>
      <c r="DK710" s="36"/>
      <c r="DL710" s="36"/>
      <c r="DM710" s="36"/>
      <c r="DN710" s="36"/>
      <c r="DO710" s="36"/>
      <c r="DP710" s="36"/>
      <c r="DQ710" s="36"/>
      <c r="DR710" s="36"/>
      <c r="DS710" s="36"/>
      <c r="DT710" s="36"/>
      <c r="DU710" s="36"/>
      <c r="DV710" s="36"/>
      <c r="DW710" s="36"/>
      <c r="DX710" s="36"/>
      <c r="DY710" s="36"/>
      <c r="DZ710" s="36"/>
      <c r="EA710" s="36"/>
      <c r="EB710" s="36"/>
      <c r="EC710" s="36"/>
      <c r="ED710" s="36"/>
      <c r="EE710" s="36"/>
      <c r="EF710" s="36"/>
      <c r="EG710" s="36"/>
      <c r="EH710" s="36"/>
      <c r="EI710" s="36"/>
      <c r="EJ710" s="36"/>
      <c r="EK710" s="36"/>
      <c r="EL710" s="36"/>
      <c r="EM710" s="36"/>
      <c r="EN710" s="36"/>
    </row>
    <row r="711" spans="1:144">
      <c r="A711" s="36"/>
      <c r="B711" s="36"/>
      <c r="C711" s="144"/>
      <c r="D711" s="144"/>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c r="AA711" s="135"/>
      <c r="AB711" s="135"/>
      <c r="AC711" s="135"/>
      <c r="AD711" s="135"/>
      <c r="AE711" s="135"/>
      <c r="AF711" s="135"/>
      <c r="AG711" s="135"/>
      <c r="AH711" s="135"/>
      <c r="AI711" s="135"/>
      <c r="AJ711" s="135"/>
      <c r="AK711" s="135"/>
      <c r="AL711" s="135"/>
      <c r="AM711" s="135"/>
      <c r="AN711" s="135"/>
      <c r="AO711" s="135"/>
      <c r="AP711" s="135"/>
      <c r="AQ711" s="135"/>
      <c r="AR711" s="135"/>
      <c r="AS711" s="135"/>
      <c r="AT711" s="135"/>
      <c r="AU711" s="135"/>
      <c r="AV711" s="135"/>
      <c r="AW711" s="135"/>
      <c r="AX711" s="135"/>
      <c r="AY711" s="135"/>
      <c r="AZ711" s="135"/>
      <c r="BA711" s="135"/>
      <c r="BB711" s="135"/>
      <c r="BC711" s="135"/>
      <c r="BD711" s="135"/>
      <c r="BE711" s="135"/>
      <c r="BF711" s="135"/>
      <c r="BG711" s="135"/>
      <c r="BH711" s="135"/>
      <c r="BI711" s="135"/>
      <c r="BJ711" s="135"/>
      <c r="BK711" s="135"/>
      <c r="BL711" s="135"/>
      <c r="BM711" s="135"/>
      <c r="BN711" s="135"/>
      <c r="BO711" s="135"/>
      <c r="BP711" s="135"/>
      <c r="BQ711" s="135"/>
      <c r="BR711" s="135"/>
      <c r="BS711" s="135"/>
      <c r="BT711" s="135"/>
      <c r="BU711" s="135"/>
      <c r="BV711" s="135"/>
      <c r="BW711" s="135"/>
      <c r="BX711" s="135"/>
      <c r="BY711" s="135"/>
      <c r="BZ711" s="135"/>
      <c r="CA711" s="135"/>
      <c r="CB711" s="135"/>
      <c r="CC711" s="135"/>
      <c r="CD711" s="135"/>
      <c r="CE711" s="135"/>
      <c r="CF711" s="135"/>
      <c r="CG711" s="135"/>
      <c r="CH711" s="135"/>
      <c r="CI711" s="135"/>
      <c r="CJ711" s="135"/>
      <c r="CK711" s="135"/>
      <c r="CL711" s="135"/>
      <c r="CM711" s="135"/>
      <c r="CN711" s="135"/>
      <c r="CO711" s="135"/>
      <c r="CP711" s="135"/>
      <c r="CQ711" s="135"/>
      <c r="CR711" s="135"/>
      <c r="CU711" s="36"/>
      <c r="CV711" s="36"/>
      <c r="CW711" s="36"/>
      <c r="CX711" s="36"/>
      <c r="CY711" s="36"/>
      <c r="CZ711" s="36"/>
      <c r="DA711" s="36"/>
      <c r="DB711" s="36"/>
      <c r="DC711" s="36"/>
      <c r="DD711" s="36"/>
      <c r="DE711" s="36"/>
      <c r="DF711" s="36"/>
      <c r="DG711" s="36"/>
      <c r="DH711" s="36"/>
      <c r="DI711" s="36"/>
      <c r="DJ711" s="36"/>
      <c r="DK711" s="36"/>
      <c r="DL711" s="36"/>
      <c r="DM711" s="36"/>
      <c r="DN711" s="36"/>
      <c r="DO711" s="36"/>
      <c r="DP711" s="36"/>
      <c r="DQ711" s="36"/>
      <c r="DR711" s="36"/>
      <c r="DS711" s="36"/>
      <c r="DT711" s="36"/>
      <c r="DU711" s="36"/>
      <c r="DV711" s="36"/>
      <c r="DW711" s="36"/>
      <c r="DX711" s="36"/>
      <c r="DY711" s="36"/>
      <c r="DZ711" s="36"/>
      <c r="EA711" s="36"/>
      <c r="EB711" s="36"/>
      <c r="EC711" s="36"/>
      <c r="ED711" s="36"/>
      <c r="EE711" s="36"/>
      <c r="EF711" s="36"/>
      <c r="EG711" s="36"/>
      <c r="EH711" s="36"/>
      <c r="EI711" s="36"/>
      <c r="EJ711" s="36"/>
      <c r="EK711" s="36"/>
      <c r="EL711" s="36"/>
      <c r="EM711" s="36"/>
      <c r="EN711" s="36"/>
    </row>
    <row r="712" spans="1:144">
      <c r="A712" s="36"/>
      <c r="B712" s="36"/>
      <c r="C712" s="144"/>
      <c r="D712" s="144"/>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c r="AA712" s="135"/>
      <c r="AB712" s="135"/>
      <c r="AC712" s="135"/>
      <c r="AD712" s="135"/>
      <c r="AE712" s="135"/>
      <c r="AF712" s="135"/>
      <c r="AG712" s="135"/>
      <c r="AH712" s="135"/>
      <c r="AI712" s="135"/>
      <c r="AJ712" s="135"/>
      <c r="AK712" s="135"/>
      <c r="AL712" s="135"/>
      <c r="AM712" s="135"/>
      <c r="AN712" s="135"/>
      <c r="AO712" s="135"/>
      <c r="AP712" s="135"/>
      <c r="AQ712" s="135"/>
      <c r="AR712" s="135"/>
      <c r="AS712" s="135"/>
      <c r="AT712" s="135"/>
      <c r="AU712" s="135"/>
      <c r="AV712" s="135"/>
      <c r="AW712" s="135"/>
      <c r="AX712" s="135"/>
      <c r="AY712" s="135"/>
      <c r="AZ712" s="135"/>
      <c r="BA712" s="135"/>
      <c r="BB712" s="135"/>
      <c r="BC712" s="135"/>
      <c r="BD712" s="135"/>
      <c r="BE712" s="135"/>
      <c r="BF712" s="135"/>
      <c r="BG712" s="135"/>
      <c r="BH712" s="135"/>
      <c r="BI712" s="135"/>
      <c r="BJ712" s="135"/>
      <c r="BK712" s="135"/>
      <c r="BL712" s="135"/>
      <c r="BM712" s="135"/>
      <c r="BN712" s="135"/>
      <c r="BO712" s="135"/>
      <c r="BP712" s="135"/>
      <c r="BQ712" s="135"/>
      <c r="BR712" s="135"/>
      <c r="BS712" s="135"/>
      <c r="BT712" s="135"/>
      <c r="BU712" s="135"/>
      <c r="BV712" s="135"/>
      <c r="BW712" s="135"/>
      <c r="BX712" s="135"/>
      <c r="BY712" s="135"/>
      <c r="BZ712" s="135"/>
      <c r="CA712" s="135"/>
      <c r="CB712" s="135"/>
      <c r="CC712" s="135"/>
      <c r="CD712" s="135"/>
      <c r="CE712" s="135"/>
      <c r="CF712" s="135"/>
      <c r="CG712" s="135"/>
      <c r="CH712" s="135"/>
      <c r="CI712" s="135"/>
      <c r="CJ712" s="135"/>
      <c r="CK712" s="135"/>
      <c r="CL712" s="135"/>
      <c r="CM712" s="135"/>
      <c r="CN712" s="135"/>
      <c r="CO712" s="135"/>
      <c r="CP712" s="135"/>
      <c r="CQ712" s="135"/>
      <c r="CR712" s="135"/>
      <c r="CU712" s="36"/>
      <c r="CV712" s="36"/>
      <c r="CW712" s="36"/>
      <c r="CX712" s="36"/>
      <c r="CY712" s="36"/>
      <c r="CZ712" s="36"/>
      <c r="DA712" s="36"/>
      <c r="DB712" s="36"/>
      <c r="DC712" s="36"/>
      <c r="DD712" s="36"/>
      <c r="DE712" s="36"/>
      <c r="DF712" s="36"/>
      <c r="DG712" s="36"/>
      <c r="DH712" s="36"/>
      <c r="DI712" s="36"/>
      <c r="DJ712" s="36"/>
      <c r="DK712" s="36"/>
      <c r="DL712" s="36"/>
      <c r="DM712" s="36"/>
      <c r="DN712" s="36"/>
      <c r="DO712" s="36"/>
      <c r="DP712" s="36"/>
      <c r="DQ712" s="36"/>
      <c r="DR712" s="36"/>
      <c r="DS712" s="36"/>
      <c r="DT712" s="36"/>
      <c r="DU712" s="36"/>
      <c r="DV712" s="36"/>
      <c r="DW712" s="36"/>
      <c r="DX712" s="36"/>
      <c r="DY712" s="36"/>
      <c r="DZ712" s="36"/>
      <c r="EA712" s="36"/>
      <c r="EB712" s="36"/>
      <c r="EC712" s="36"/>
      <c r="ED712" s="36"/>
      <c r="EE712" s="36"/>
      <c r="EF712" s="36"/>
      <c r="EG712" s="36"/>
      <c r="EH712" s="36"/>
      <c r="EI712" s="36"/>
      <c r="EJ712" s="36"/>
      <c r="EK712" s="36"/>
      <c r="EL712" s="36"/>
      <c r="EM712" s="36"/>
      <c r="EN712" s="36"/>
    </row>
    <row r="713" spans="1:144">
      <c r="A713" s="36"/>
      <c r="B713" s="36"/>
      <c r="C713" s="144"/>
      <c r="D713" s="144"/>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c r="AA713" s="135"/>
      <c r="AB713" s="135"/>
      <c r="AC713" s="135"/>
      <c r="AD713" s="135"/>
      <c r="AE713" s="135"/>
      <c r="AF713" s="135"/>
      <c r="AG713" s="135"/>
      <c r="AH713" s="135"/>
      <c r="AI713" s="135"/>
      <c r="AJ713" s="135"/>
      <c r="AK713" s="135"/>
      <c r="AL713" s="135"/>
      <c r="AM713" s="135"/>
      <c r="AN713" s="135"/>
      <c r="AO713" s="135"/>
      <c r="AP713" s="135"/>
      <c r="AQ713" s="135"/>
      <c r="AR713" s="135"/>
      <c r="AS713" s="135"/>
      <c r="AT713" s="135"/>
      <c r="AU713" s="135"/>
      <c r="AV713" s="135"/>
      <c r="AW713" s="135"/>
      <c r="AX713" s="135"/>
      <c r="AY713" s="135"/>
      <c r="AZ713" s="135"/>
      <c r="BA713" s="135"/>
      <c r="BB713" s="135"/>
      <c r="BC713" s="135"/>
      <c r="BD713" s="135"/>
      <c r="BE713" s="135"/>
      <c r="BF713" s="135"/>
      <c r="BG713" s="135"/>
      <c r="BH713" s="135"/>
      <c r="BI713" s="135"/>
      <c r="BJ713" s="135"/>
      <c r="BK713" s="135"/>
      <c r="BL713" s="135"/>
      <c r="BM713" s="135"/>
      <c r="BN713" s="135"/>
      <c r="BO713" s="135"/>
      <c r="BP713" s="135"/>
      <c r="BQ713" s="135"/>
      <c r="BR713" s="135"/>
      <c r="BS713" s="135"/>
      <c r="BT713" s="135"/>
      <c r="BU713" s="135"/>
      <c r="BV713" s="135"/>
      <c r="BW713" s="135"/>
      <c r="BX713" s="135"/>
      <c r="BY713" s="135"/>
      <c r="BZ713" s="135"/>
      <c r="CA713" s="135"/>
      <c r="CB713" s="135"/>
      <c r="CC713" s="135"/>
      <c r="CD713" s="135"/>
      <c r="CE713" s="135"/>
      <c r="CF713" s="135"/>
      <c r="CG713" s="135"/>
      <c r="CH713" s="135"/>
      <c r="CI713" s="135"/>
      <c r="CJ713" s="135"/>
      <c r="CK713" s="135"/>
      <c r="CL713" s="135"/>
      <c r="CM713" s="135"/>
      <c r="CN713" s="135"/>
      <c r="CO713" s="135"/>
      <c r="CP713" s="135"/>
      <c r="CQ713" s="135"/>
      <c r="CR713" s="135"/>
      <c r="CU713" s="36"/>
      <c r="CV713" s="36"/>
      <c r="CW713" s="36"/>
      <c r="CX713" s="36"/>
      <c r="CY713" s="36"/>
      <c r="CZ713" s="36"/>
      <c r="DA713" s="36"/>
      <c r="DB713" s="36"/>
      <c r="DC713" s="36"/>
      <c r="DD713" s="36"/>
      <c r="DE713" s="36"/>
      <c r="DF713" s="36"/>
      <c r="DG713" s="36"/>
      <c r="DH713" s="36"/>
      <c r="DI713" s="36"/>
      <c r="DJ713" s="36"/>
      <c r="DK713" s="36"/>
      <c r="DL713" s="36"/>
      <c r="DM713" s="36"/>
      <c r="DN713" s="36"/>
      <c r="DO713" s="36"/>
      <c r="DP713" s="36"/>
      <c r="DQ713" s="36"/>
      <c r="DR713" s="36"/>
      <c r="DS713" s="36"/>
      <c r="DT713" s="36"/>
      <c r="DU713" s="36"/>
      <c r="DV713" s="36"/>
      <c r="DW713" s="36"/>
      <c r="DX713" s="36"/>
      <c r="DY713" s="36"/>
      <c r="DZ713" s="36"/>
      <c r="EA713" s="36"/>
      <c r="EB713" s="36"/>
      <c r="EC713" s="36"/>
      <c r="ED713" s="36"/>
      <c r="EE713" s="36"/>
      <c r="EF713" s="36"/>
      <c r="EG713" s="36"/>
      <c r="EH713" s="36"/>
      <c r="EI713" s="36"/>
      <c r="EJ713" s="36"/>
      <c r="EK713" s="36"/>
      <c r="EL713" s="36"/>
      <c r="EM713" s="36"/>
      <c r="EN713" s="36"/>
    </row>
    <row r="714" spans="1:144">
      <c r="A714" s="36"/>
      <c r="B714" s="36"/>
      <c r="C714" s="144"/>
      <c r="D714" s="144"/>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c r="AA714" s="135"/>
      <c r="AB714" s="135"/>
      <c r="AC714" s="135"/>
      <c r="AD714" s="135"/>
      <c r="AE714" s="135"/>
      <c r="AF714" s="135"/>
      <c r="AG714" s="135"/>
      <c r="AH714" s="135"/>
      <c r="AI714" s="135"/>
      <c r="AJ714" s="135"/>
      <c r="AK714" s="135"/>
      <c r="AL714" s="135"/>
      <c r="AM714" s="135"/>
      <c r="AN714" s="135"/>
      <c r="AO714" s="135"/>
      <c r="AP714" s="135"/>
      <c r="AQ714" s="135"/>
      <c r="AR714" s="135"/>
      <c r="AS714" s="135"/>
      <c r="AT714" s="135"/>
      <c r="AU714" s="135"/>
      <c r="AV714" s="135"/>
      <c r="AW714" s="135"/>
      <c r="AX714" s="135"/>
      <c r="AY714" s="135"/>
      <c r="AZ714" s="135"/>
      <c r="BA714" s="135"/>
      <c r="BB714" s="135"/>
      <c r="BC714" s="135"/>
      <c r="BD714" s="135"/>
      <c r="BE714" s="135"/>
      <c r="BF714" s="135"/>
      <c r="BG714" s="135"/>
      <c r="BH714" s="135"/>
      <c r="BI714" s="135"/>
      <c r="BJ714" s="135"/>
      <c r="BK714" s="135"/>
      <c r="BL714" s="135"/>
      <c r="BM714" s="135"/>
      <c r="BN714" s="135"/>
      <c r="BO714" s="135"/>
      <c r="BP714" s="135"/>
      <c r="BQ714" s="135"/>
      <c r="BR714" s="135"/>
      <c r="BS714" s="135"/>
      <c r="BT714" s="135"/>
      <c r="BU714" s="135"/>
      <c r="BV714" s="135"/>
      <c r="BW714" s="135"/>
      <c r="BX714" s="135"/>
      <c r="BY714" s="135"/>
      <c r="BZ714" s="135"/>
      <c r="CA714" s="135"/>
      <c r="CB714" s="135"/>
      <c r="CC714" s="135"/>
      <c r="CD714" s="135"/>
      <c r="CE714" s="135"/>
      <c r="CF714" s="135"/>
      <c r="CG714" s="135"/>
      <c r="CH714" s="135"/>
      <c r="CI714" s="135"/>
      <c r="CJ714" s="135"/>
      <c r="CK714" s="135"/>
      <c r="CL714" s="135"/>
      <c r="CM714" s="135"/>
      <c r="CN714" s="135"/>
      <c r="CO714" s="135"/>
      <c r="CP714" s="135"/>
      <c r="CQ714" s="135"/>
      <c r="CR714" s="135"/>
      <c r="CU714" s="36"/>
      <c r="CV714" s="36"/>
      <c r="CW714" s="36"/>
      <c r="CX714" s="36"/>
      <c r="CY714" s="36"/>
      <c r="CZ714" s="36"/>
      <c r="DA714" s="36"/>
      <c r="DB714" s="36"/>
      <c r="DC714" s="36"/>
      <c r="DD714" s="36"/>
      <c r="DE714" s="36"/>
      <c r="DF714" s="36"/>
      <c r="DG714" s="36"/>
      <c r="DH714" s="36"/>
      <c r="DI714" s="36"/>
      <c r="DJ714" s="36"/>
      <c r="DK714" s="36"/>
      <c r="DL714" s="36"/>
      <c r="DM714" s="36"/>
      <c r="DN714" s="36"/>
      <c r="DO714" s="36"/>
      <c r="DP714" s="36"/>
      <c r="DQ714" s="36"/>
      <c r="DR714" s="36"/>
      <c r="DS714" s="36"/>
      <c r="DT714" s="36"/>
      <c r="DU714" s="36"/>
      <c r="DV714" s="36"/>
      <c r="DW714" s="36"/>
      <c r="DX714" s="36"/>
      <c r="DY714" s="36"/>
      <c r="DZ714" s="36"/>
      <c r="EA714" s="36"/>
      <c r="EB714" s="36"/>
      <c r="EC714" s="36"/>
      <c r="ED714" s="36"/>
      <c r="EE714" s="36"/>
      <c r="EF714" s="36"/>
      <c r="EG714" s="36"/>
      <c r="EH714" s="36"/>
      <c r="EI714" s="36"/>
      <c r="EJ714" s="36"/>
      <c r="EK714" s="36"/>
      <c r="EL714" s="36"/>
      <c r="EM714" s="36"/>
      <c r="EN714" s="36"/>
    </row>
    <row r="715" spans="1:144">
      <c r="A715" s="36"/>
      <c r="B715" s="36"/>
      <c r="C715" s="144"/>
      <c r="D715" s="144"/>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c r="AA715" s="135"/>
      <c r="AB715" s="135"/>
      <c r="AC715" s="135"/>
      <c r="AD715" s="135"/>
      <c r="AE715" s="135"/>
      <c r="AF715" s="135"/>
      <c r="AG715" s="135"/>
      <c r="AH715" s="135"/>
      <c r="AI715" s="135"/>
      <c r="AJ715" s="135"/>
      <c r="AK715" s="135"/>
      <c r="AL715" s="135"/>
      <c r="AM715" s="135"/>
      <c r="AN715" s="135"/>
      <c r="AO715" s="135"/>
      <c r="AP715" s="135"/>
      <c r="AQ715" s="135"/>
      <c r="AR715" s="135"/>
      <c r="AS715" s="135"/>
      <c r="AT715" s="135"/>
      <c r="AU715" s="135"/>
      <c r="AV715" s="135"/>
      <c r="AW715" s="135"/>
      <c r="AX715" s="135"/>
      <c r="AY715" s="135"/>
      <c r="AZ715" s="135"/>
      <c r="BA715" s="135"/>
      <c r="BB715" s="135"/>
      <c r="BC715" s="135"/>
      <c r="BD715" s="135"/>
      <c r="BE715" s="135"/>
      <c r="BF715" s="135"/>
      <c r="BG715" s="135"/>
      <c r="BH715" s="135"/>
      <c r="BI715" s="135"/>
      <c r="BJ715" s="135"/>
      <c r="BK715" s="135"/>
      <c r="BL715" s="135"/>
      <c r="BM715" s="135"/>
      <c r="BN715" s="135"/>
      <c r="BO715" s="135"/>
      <c r="BP715" s="135"/>
      <c r="BQ715" s="135"/>
      <c r="BR715" s="135"/>
      <c r="BS715" s="135"/>
      <c r="BT715" s="135"/>
      <c r="BU715" s="135"/>
      <c r="BV715" s="135"/>
      <c r="BW715" s="135"/>
      <c r="BX715" s="135"/>
      <c r="BY715" s="135"/>
      <c r="BZ715" s="135"/>
      <c r="CA715" s="135"/>
      <c r="CB715" s="135"/>
      <c r="CC715" s="135"/>
      <c r="CD715" s="135"/>
      <c r="CE715" s="135"/>
      <c r="CF715" s="135"/>
      <c r="CG715" s="135"/>
      <c r="CH715" s="135"/>
      <c r="CI715" s="135"/>
      <c r="CJ715" s="135"/>
      <c r="CK715" s="135"/>
      <c r="CL715" s="135"/>
      <c r="CM715" s="135"/>
      <c r="CN715" s="135"/>
      <c r="CO715" s="135"/>
      <c r="CP715" s="135"/>
      <c r="CQ715" s="135"/>
      <c r="CR715" s="135"/>
      <c r="CU715" s="36"/>
      <c r="CV715" s="36"/>
      <c r="CW715" s="36"/>
      <c r="CX715" s="36"/>
      <c r="CY715" s="36"/>
      <c r="CZ715" s="36"/>
      <c r="DA715" s="36"/>
      <c r="DB715" s="36"/>
      <c r="DC715" s="36"/>
      <c r="DD715" s="36"/>
      <c r="DE715" s="36"/>
      <c r="DF715" s="36"/>
      <c r="DG715" s="36"/>
      <c r="DH715" s="36"/>
      <c r="DI715" s="36"/>
      <c r="DJ715" s="36"/>
      <c r="DK715" s="36"/>
      <c r="DL715" s="36"/>
      <c r="DM715" s="36"/>
      <c r="DN715" s="36"/>
      <c r="DO715" s="36"/>
      <c r="DP715" s="36"/>
      <c r="DQ715" s="36"/>
      <c r="DR715" s="36"/>
      <c r="DS715" s="36"/>
      <c r="DT715" s="36"/>
      <c r="DU715" s="36"/>
      <c r="DV715" s="36"/>
      <c r="DW715" s="36"/>
      <c r="DX715" s="36"/>
      <c r="DY715" s="36"/>
      <c r="DZ715" s="36"/>
      <c r="EA715" s="36"/>
      <c r="EB715" s="36"/>
      <c r="EC715" s="36"/>
      <c r="ED715" s="36"/>
      <c r="EE715" s="36"/>
      <c r="EF715" s="36"/>
      <c r="EG715" s="36"/>
      <c r="EH715" s="36"/>
      <c r="EI715" s="36"/>
      <c r="EJ715" s="36"/>
      <c r="EK715" s="36"/>
      <c r="EL715" s="36"/>
      <c r="EM715" s="36"/>
      <c r="EN715" s="36"/>
    </row>
    <row r="716" spans="1:144">
      <c r="A716" s="36"/>
      <c r="B716" s="36"/>
      <c r="C716" s="144"/>
      <c r="D716" s="144"/>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c r="AA716" s="135"/>
      <c r="AB716" s="135"/>
      <c r="AC716" s="135"/>
      <c r="AD716" s="135"/>
      <c r="AE716" s="135"/>
      <c r="AF716" s="135"/>
      <c r="AG716" s="135"/>
      <c r="AH716" s="135"/>
      <c r="AI716" s="135"/>
      <c r="AJ716" s="135"/>
      <c r="AK716" s="135"/>
      <c r="AL716" s="135"/>
      <c r="AM716" s="135"/>
      <c r="AN716" s="135"/>
      <c r="AO716" s="135"/>
      <c r="AP716" s="135"/>
      <c r="AQ716" s="135"/>
      <c r="AR716" s="135"/>
      <c r="AS716" s="135"/>
      <c r="AT716" s="135"/>
      <c r="AU716" s="135"/>
      <c r="AV716" s="135"/>
      <c r="AW716" s="135"/>
      <c r="AX716" s="135"/>
      <c r="AY716" s="135"/>
      <c r="AZ716" s="135"/>
      <c r="BA716" s="135"/>
      <c r="BB716" s="135"/>
      <c r="BC716" s="135"/>
      <c r="BD716" s="135"/>
      <c r="BE716" s="135"/>
      <c r="BF716" s="135"/>
      <c r="BG716" s="135"/>
      <c r="BH716" s="135"/>
      <c r="BI716" s="135"/>
      <c r="BJ716" s="135"/>
      <c r="BK716" s="135"/>
      <c r="BL716" s="135"/>
      <c r="BM716" s="135"/>
      <c r="BN716" s="135"/>
      <c r="BO716" s="135"/>
      <c r="BP716" s="135"/>
      <c r="BQ716" s="135"/>
      <c r="BR716" s="135"/>
      <c r="BS716" s="135"/>
      <c r="BT716" s="135"/>
      <c r="BU716" s="135"/>
      <c r="BV716" s="135"/>
      <c r="BW716" s="135"/>
      <c r="BX716" s="135"/>
      <c r="BY716" s="135"/>
      <c r="BZ716" s="135"/>
      <c r="CA716" s="135"/>
      <c r="CB716" s="135"/>
      <c r="CC716" s="135"/>
      <c r="CD716" s="135"/>
      <c r="CE716" s="135"/>
      <c r="CF716" s="135"/>
      <c r="CG716" s="135"/>
      <c r="CH716" s="135"/>
      <c r="CI716" s="135"/>
      <c r="CJ716" s="135"/>
      <c r="CK716" s="135"/>
      <c r="CL716" s="135"/>
      <c r="CM716" s="135"/>
      <c r="CN716" s="135"/>
      <c r="CO716" s="135"/>
      <c r="CP716" s="135"/>
      <c r="CQ716" s="135"/>
      <c r="CR716" s="135"/>
      <c r="CU716" s="36"/>
      <c r="CV716" s="36"/>
      <c r="CW716" s="36"/>
      <c r="CX716" s="36"/>
      <c r="CY716" s="36"/>
      <c r="CZ716" s="36"/>
      <c r="DA716" s="36"/>
      <c r="DB716" s="36"/>
      <c r="DC716" s="36"/>
      <c r="DD716" s="36"/>
      <c r="DE716" s="36"/>
      <c r="DF716" s="36"/>
      <c r="DG716" s="36"/>
      <c r="DH716" s="36"/>
      <c r="DI716" s="36"/>
      <c r="DJ716" s="36"/>
      <c r="DK716" s="36"/>
      <c r="DL716" s="36"/>
      <c r="DM716" s="36"/>
      <c r="DN716" s="36"/>
      <c r="DO716" s="36"/>
      <c r="DP716" s="36"/>
      <c r="DQ716" s="36"/>
      <c r="DR716" s="36"/>
      <c r="DS716" s="36"/>
      <c r="DT716" s="36"/>
      <c r="DU716" s="36"/>
      <c r="DV716" s="36"/>
      <c r="DW716" s="36"/>
      <c r="DX716" s="36"/>
      <c r="DY716" s="36"/>
      <c r="DZ716" s="36"/>
      <c r="EA716" s="36"/>
      <c r="EB716" s="36"/>
      <c r="EC716" s="36"/>
      <c r="ED716" s="36"/>
      <c r="EE716" s="36"/>
      <c r="EF716" s="36"/>
      <c r="EG716" s="36"/>
      <c r="EH716" s="36"/>
      <c r="EI716" s="36"/>
      <c r="EJ716" s="36"/>
      <c r="EK716" s="36"/>
      <c r="EL716" s="36"/>
      <c r="EM716" s="36"/>
      <c r="EN716" s="36"/>
    </row>
    <row r="717" spans="1:144">
      <c r="A717" s="36"/>
      <c r="B717" s="36"/>
      <c r="C717" s="144"/>
      <c r="D717" s="144"/>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c r="AA717" s="135"/>
      <c r="AB717" s="135"/>
      <c r="AC717" s="135"/>
      <c r="AD717" s="135"/>
      <c r="AE717" s="135"/>
      <c r="AF717" s="135"/>
      <c r="AG717" s="135"/>
      <c r="AH717" s="135"/>
      <c r="AI717" s="135"/>
      <c r="AJ717" s="135"/>
      <c r="AK717" s="135"/>
      <c r="AL717" s="135"/>
      <c r="AM717" s="135"/>
      <c r="AN717" s="135"/>
      <c r="AO717" s="135"/>
      <c r="AP717" s="135"/>
      <c r="AQ717" s="135"/>
      <c r="AR717" s="135"/>
      <c r="AS717" s="135"/>
      <c r="AT717" s="135"/>
      <c r="AU717" s="135"/>
      <c r="AV717" s="135"/>
      <c r="AW717" s="135"/>
      <c r="AX717" s="135"/>
      <c r="AY717" s="135"/>
      <c r="AZ717" s="135"/>
      <c r="BA717" s="135"/>
      <c r="BB717" s="135"/>
      <c r="BC717" s="135"/>
      <c r="BD717" s="135"/>
      <c r="BE717" s="135"/>
      <c r="BF717" s="135"/>
      <c r="BG717" s="135"/>
      <c r="BH717" s="135"/>
      <c r="BI717" s="135"/>
      <c r="BJ717" s="135"/>
      <c r="BK717" s="135"/>
      <c r="BL717" s="135"/>
      <c r="BM717" s="135"/>
      <c r="BN717" s="135"/>
      <c r="BO717" s="135"/>
      <c r="BP717" s="135"/>
      <c r="BQ717" s="135"/>
      <c r="BR717" s="135"/>
      <c r="BS717" s="135"/>
      <c r="BT717" s="135"/>
      <c r="BU717" s="135"/>
      <c r="BV717" s="135"/>
      <c r="BW717" s="135"/>
      <c r="BX717" s="135"/>
      <c r="BY717" s="135"/>
      <c r="BZ717" s="135"/>
      <c r="CA717" s="135"/>
      <c r="CB717" s="135"/>
      <c r="CC717" s="135"/>
      <c r="CD717" s="135"/>
      <c r="CE717" s="135"/>
      <c r="CF717" s="135"/>
      <c r="CG717" s="135"/>
      <c r="CH717" s="135"/>
      <c r="CI717" s="135"/>
      <c r="CJ717" s="135"/>
      <c r="CK717" s="135"/>
      <c r="CL717" s="135"/>
      <c r="CM717" s="135"/>
      <c r="CN717" s="135"/>
      <c r="CO717" s="135"/>
      <c r="CP717" s="135"/>
      <c r="CQ717" s="135"/>
      <c r="CR717" s="135"/>
      <c r="CU717" s="36"/>
      <c r="CV717" s="36"/>
      <c r="CW717" s="36"/>
      <c r="CX717" s="36"/>
      <c r="CY717" s="36"/>
      <c r="CZ717" s="36"/>
      <c r="DA717" s="36"/>
      <c r="DB717" s="36"/>
      <c r="DC717" s="36"/>
      <c r="DD717" s="36"/>
      <c r="DE717" s="36"/>
      <c r="DF717" s="36"/>
      <c r="DG717" s="36"/>
      <c r="DH717" s="36"/>
      <c r="DI717" s="36"/>
      <c r="DJ717" s="36"/>
      <c r="DK717" s="36"/>
      <c r="DL717" s="36"/>
      <c r="DM717" s="36"/>
      <c r="DN717" s="36"/>
      <c r="DO717" s="36"/>
      <c r="DP717" s="36"/>
      <c r="DQ717" s="36"/>
      <c r="DR717" s="36"/>
      <c r="DS717" s="36"/>
      <c r="DT717" s="36"/>
      <c r="DU717" s="36"/>
      <c r="DV717" s="36"/>
      <c r="DW717" s="36"/>
      <c r="DX717" s="36"/>
      <c r="DY717" s="36"/>
      <c r="DZ717" s="36"/>
      <c r="EA717" s="36"/>
      <c r="EB717" s="36"/>
      <c r="EC717" s="36"/>
      <c r="ED717" s="36"/>
      <c r="EE717" s="36"/>
      <c r="EF717" s="36"/>
      <c r="EG717" s="36"/>
      <c r="EH717" s="36"/>
      <c r="EI717" s="36"/>
      <c r="EJ717" s="36"/>
      <c r="EK717" s="36"/>
      <c r="EL717" s="36"/>
      <c r="EM717" s="36"/>
      <c r="EN717" s="36"/>
    </row>
    <row r="718" spans="1:144">
      <c r="A718" s="36"/>
      <c r="B718" s="36"/>
      <c r="C718" s="144"/>
      <c r="D718" s="144"/>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c r="AA718" s="135"/>
      <c r="AB718" s="135"/>
      <c r="AC718" s="135"/>
      <c r="AD718" s="135"/>
      <c r="AE718" s="135"/>
      <c r="AF718" s="135"/>
      <c r="AG718" s="135"/>
      <c r="AH718" s="135"/>
      <c r="AI718" s="135"/>
      <c r="AJ718" s="135"/>
      <c r="AK718" s="135"/>
      <c r="AL718" s="135"/>
      <c r="AM718" s="135"/>
      <c r="AN718" s="135"/>
      <c r="AO718" s="135"/>
      <c r="AP718" s="135"/>
      <c r="AQ718" s="135"/>
      <c r="AR718" s="135"/>
      <c r="AS718" s="135"/>
      <c r="AT718" s="135"/>
      <c r="AU718" s="135"/>
      <c r="AV718" s="135"/>
      <c r="AW718" s="135"/>
      <c r="AX718" s="135"/>
      <c r="AY718" s="135"/>
      <c r="AZ718" s="135"/>
      <c r="BA718" s="135"/>
      <c r="BB718" s="135"/>
      <c r="BC718" s="135"/>
      <c r="BD718" s="135"/>
      <c r="BE718" s="135"/>
      <c r="BF718" s="135"/>
      <c r="BG718" s="135"/>
      <c r="BH718" s="135"/>
      <c r="BI718" s="135"/>
      <c r="BJ718" s="135"/>
      <c r="BK718" s="135"/>
      <c r="BL718" s="135"/>
      <c r="BM718" s="135"/>
      <c r="BN718" s="135"/>
      <c r="BO718" s="135"/>
      <c r="BP718" s="135"/>
      <c r="BQ718" s="135"/>
      <c r="BR718" s="135"/>
      <c r="BS718" s="135"/>
      <c r="BT718" s="135"/>
      <c r="BU718" s="135"/>
      <c r="BV718" s="135"/>
      <c r="BW718" s="135"/>
      <c r="BX718" s="135"/>
      <c r="BY718" s="135"/>
      <c r="BZ718" s="135"/>
      <c r="CA718" s="135"/>
      <c r="CB718" s="135"/>
      <c r="CC718" s="135"/>
      <c r="CD718" s="135"/>
      <c r="CE718" s="135"/>
      <c r="CF718" s="135"/>
      <c r="CG718" s="135"/>
      <c r="CH718" s="135"/>
      <c r="CI718" s="135"/>
      <c r="CJ718" s="135"/>
      <c r="CK718" s="135"/>
      <c r="CL718" s="135"/>
      <c r="CM718" s="135"/>
      <c r="CN718" s="135"/>
      <c r="CO718" s="135"/>
      <c r="CP718" s="135"/>
      <c r="CQ718" s="135"/>
      <c r="CR718" s="135"/>
      <c r="CU718" s="36"/>
      <c r="CV718" s="36"/>
      <c r="CW718" s="36"/>
      <c r="CX718" s="36"/>
      <c r="CY718" s="36"/>
      <c r="CZ718" s="36"/>
      <c r="DA718" s="36"/>
      <c r="DB718" s="36"/>
      <c r="DC718" s="36"/>
      <c r="DD718" s="36"/>
      <c r="DE718" s="36"/>
      <c r="DF718" s="36"/>
      <c r="DG718" s="36"/>
      <c r="DH718" s="36"/>
      <c r="DI718" s="36"/>
      <c r="DJ718" s="36"/>
      <c r="DK718" s="36"/>
      <c r="DL718" s="36"/>
      <c r="DM718" s="36"/>
      <c r="DN718" s="36"/>
      <c r="DO718" s="36"/>
      <c r="DP718" s="36"/>
      <c r="DQ718" s="36"/>
      <c r="DR718" s="36"/>
      <c r="DS718" s="36"/>
      <c r="DT718" s="36"/>
      <c r="DU718" s="36"/>
      <c r="DV718" s="36"/>
      <c r="DW718" s="36"/>
      <c r="DX718" s="36"/>
      <c r="DY718" s="36"/>
      <c r="DZ718" s="36"/>
      <c r="EA718" s="36"/>
      <c r="EB718" s="36"/>
      <c r="EC718" s="36"/>
      <c r="ED718" s="36"/>
      <c r="EE718" s="36"/>
      <c r="EF718" s="36"/>
      <c r="EG718" s="36"/>
      <c r="EH718" s="36"/>
      <c r="EI718" s="36"/>
      <c r="EJ718" s="36"/>
      <c r="EK718" s="36"/>
      <c r="EL718" s="36"/>
      <c r="EM718" s="36"/>
      <c r="EN718" s="36"/>
    </row>
    <row r="719" spans="1:144">
      <c r="A719" s="36"/>
      <c r="B719" s="36"/>
      <c r="C719" s="144"/>
      <c r="D719" s="144"/>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c r="AA719" s="135"/>
      <c r="AB719" s="135"/>
      <c r="AC719" s="135"/>
      <c r="AD719" s="135"/>
      <c r="AE719" s="135"/>
      <c r="AF719" s="135"/>
      <c r="AG719" s="135"/>
      <c r="AH719" s="135"/>
      <c r="AI719" s="135"/>
      <c r="AJ719" s="135"/>
      <c r="AK719" s="135"/>
      <c r="AL719" s="135"/>
      <c r="AM719" s="135"/>
      <c r="AN719" s="135"/>
      <c r="AO719" s="135"/>
      <c r="AP719" s="135"/>
      <c r="AQ719" s="135"/>
      <c r="AR719" s="135"/>
      <c r="AS719" s="135"/>
      <c r="AT719" s="135"/>
      <c r="AU719" s="135"/>
      <c r="AV719" s="135"/>
      <c r="AW719" s="135"/>
      <c r="AX719" s="135"/>
      <c r="AY719" s="135"/>
      <c r="AZ719" s="135"/>
      <c r="BA719" s="135"/>
      <c r="BB719" s="135"/>
      <c r="BC719" s="135"/>
      <c r="BD719" s="135"/>
      <c r="BE719" s="135"/>
      <c r="BF719" s="135"/>
      <c r="BG719" s="135"/>
      <c r="BH719" s="135"/>
      <c r="BI719" s="135"/>
      <c r="BJ719" s="135"/>
      <c r="BK719" s="135"/>
      <c r="BL719" s="135"/>
      <c r="BM719" s="135"/>
      <c r="BN719" s="135"/>
      <c r="BO719" s="135"/>
      <c r="BP719" s="135"/>
      <c r="BQ719" s="135"/>
      <c r="BR719" s="135"/>
      <c r="BS719" s="135"/>
      <c r="BT719" s="135"/>
      <c r="BU719" s="135"/>
      <c r="BV719" s="135"/>
      <c r="BW719" s="135"/>
      <c r="BX719" s="135"/>
      <c r="BY719" s="135"/>
      <c r="BZ719" s="135"/>
      <c r="CA719" s="135"/>
      <c r="CB719" s="135"/>
      <c r="CC719" s="135"/>
      <c r="CD719" s="135"/>
      <c r="CE719" s="135"/>
      <c r="CF719" s="135"/>
      <c r="CG719" s="135"/>
      <c r="CH719" s="135"/>
      <c r="CI719" s="135"/>
      <c r="CJ719" s="135"/>
      <c r="CK719" s="135"/>
      <c r="CL719" s="135"/>
      <c r="CM719" s="135"/>
      <c r="CN719" s="135"/>
      <c r="CO719" s="135"/>
      <c r="CP719" s="135"/>
      <c r="CQ719" s="135"/>
      <c r="CR719" s="135"/>
      <c r="CU719" s="36"/>
      <c r="CV719" s="36"/>
      <c r="CW719" s="36"/>
      <c r="CX719" s="36"/>
      <c r="CY719" s="36"/>
      <c r="CZ719" s="36"/>
      <c r="DA719" s="36"/>
      <c r="DB719" s="36"/>
      <c r="DC719" s="36"/>
      <c r="DD719" s="36"/>
      <c r="DE719" s="36"/>
      <c r="DF719" s="36"/>
      <c r="DG719" s="36"/>
      <c r="DH719" s="36"/>
      <c r="DI719" s="36"/>
      <c r="DJ719" s="36"/>
      <c r="DK719" s="36"/>
      <c r="DL719" s="36"/>
      <c r="DM719" s="36"/>
      <c r="DN719" s="36"/>
      <c r="DO719" s="36"/>
      <c r="DP719" s="36"/>
      <c r="DQ719" s="36"/>
      <c r="DR719" s="36"/>
      <c r="DS719" s="36"/>
      <c r="DT719" s="36"/>
      <c r="DU719" s="36"/>
      <c r="DV719" s="36"/>
      <c r="DW719" s="36"/>
      <c r="DX719" s="36"/>
      <c r="DY719" s="36"/>
      <c r="DZ719" s="36"/>
      <c r="EA719" s="36"/>
      <c r="EB719" s="36"/>
      <c r="EC719" s="36"/>
      <c r="ED719" s="36"/>
      <c r="EE719" s="36"/>
      <c r="EF719" s="36"/>
      <c r="EG719" s="36"/>
      <c r="EH719" s="36"/>
      <c r="EI719" s="36"/>
      <c r="EJ719" s="36"/>
      <c r="EK719" s="36"/>
      <c r="EL719" s="36"/>
      <c r="EM719" s="36"/>
      <c r="EN719" s="36"/>
    </row>
    <row r="720" spans="1:144">
      <c r="A720" s="36"/>
      <c r="B720" s="36"/>
      <c r="C720" s="144"/>
      <c r="D720" s="144"/>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c r="AA720" s="135"/>
      <c r="AB720" s="135"/>
      <c r="AC720" s="135"/>
      <c r="AD720" s="135"/>
      <c r="AE720" s="135"/>
      <c r="AF720" s="135"/>
      <c r="AG720" s="135"/>
      <c r="AH720" s="135"/>
      <c r="AI720" s="135"/>
      <c r="AJ720" s="135"/>
      <c r="AK720" s="135"/>
      <c r="AL720" s="135"/>
      <c r="AM720" s="135"/>
      <c r="AN720" s="135"/>
      <c r="AO720" s="135"/>
      <c r="AP720" s="135"/>
      <c r="AQ720" s="135"/>
      <c r="AR720" s="135"/>
      <c r="AS720" s="135"/>
      <c r="AT720" s="135"/>
      <c r="AU720" s="135"/>
      <c r="AV720" s="135"/>
      <c r="AW720" s="135"/>
      <c r="AX720" s="135"/>
      <c r="AY720" s="135"/>
      <c r="AZ720" s="135"/>
      <c r="BA720" s="135"/>
      <c r="BB720" s="135"/>
      <c r="BC720" s="135"/>
      <c r="BD720" s="135"/>
      <c r="BE720" s="135"/>
      <c r="BF720" s="135"/>
      <c r="BG720" s="135"/>
      <c r="BH720" s="135"/>
      <c r="BI720" s="135"/>
      <c r="BJ720" s="135"/>
      <c r="BK720" s="135"/>
      <c r="BL720" s="135"/>
      <c r="BM720" s="135"/>
      <c r="BN720" s="135"/>
      <c r="BO720" s="135"/>
      <c r="BP720" s="135"/>
      <c r="BQ720" s="135"/>
      <c r="BR720" s="135"/>
      <c r="BS720" s="135"/>
      <c r="BT720" s="135"/>
      <c r="BU720" s="135"/>
      <c r="BV720" s="135"/>
      <c r="BW720" s="135"/>
      <c r="BX720" s="135"/>
      <c r="BY720" s="135"/>
      <c r="BZ720" s="135"/>
      <c r="CA720" s="135"/>
      <c r="CB720" s="135"/>
      <c r="CC720" s="135"/>
      <c r="CD720" s="135"/>
      <c r="CE720" s="135"/>
      <c r="CF720" s="135"/>
      <c r="CG720" s="135"/>
      <c r="CH720" s="135"/>
      <c r="CI720" s="135"/>
      <c r="CJ720" s="135"/>
      <c r="CK720" s="135"/>
      <c r="CL720" s="135"/>
      <c r="CM720" s="135"/>
      <c r="CN720" s="135"/>
      <c r="CO720" s="135"/>
      <c r="CP720" s="135"/>
      <c r="CQ720" s="135"/>
      <c r="CR720" s="135"/>
      <c r="CU720" s="36"/>
      <c r="CV720" s="36"/>
      <c r="CW720" s="36"/>
      <c r="CX720" s="36"/>
      <c r="CY720" s="36"/>
      <c r="CZ720" s="36"/>
      <c r="DA720" s="36"/>
      <c r="DB720" s="36"/>
      <c r="DC720" s="36"/>
      <c r="DD720" s="36"/>
      <c r="DE720" s="36"/>
      <c r="DF720" s="36"/>
      <c r="DG720" s="36"/>
      <c r="DH720" s="36"/>
      <c r="DI720" s="36"/>
      <c r="DJ720" s="36"/>
      <c r="DK720" s="36"/>
      <c r="DL720" s="36"/>
      <c r="DM720" s="36"/>
      <c r="DN720" s="36"/>
      <c r="DO720" s="36"/>
      <c r="DP720" s="36"/>
      <c r="DQ720" s="36"/>
      <c r="DR720" s="36"/>
      <c r="DS720" s="36"/>
      <c r="DT720" s="36"/>
      <c r="DU720" s="36"/>
      <c r="DV720" s="36"/>
      <c r="DW720" s="36"/>
      <c r="DX720" s="36"/>
      <c r="DY720" s="36"/>
      <c r="DZ720" s="36"/>
      <c r="EA720" s="36"/>
      <c r="EB720" s="36"/>
      <c r="EC720" s="36"/>
      <c r="ED720" s="36"/>
      <c r="EE720" s="36"/>
      <c r="EF720" s="36"/>
      <c r="EG720" s="36"/>
      <c r="EH720" s="36"/>
      <c r="EI720" s="36"/>
      <c r="EJ720" s="36"/>
      <c r="EK720" s="36"/>
      <c r="EL720" s="36"/>
      <c r="EM720" s="36"/>
      <c r="EN720" s="36"/>
    </row>
    <row r="721" spans="1:144">
      <c r="A721" s="36"/>
      <c r="B721" s="36"/>
      <c r="C721" s="144"/>
      <c r="D721" s="144"/>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c r="AA721" s="135"/>
      <c r="AB721" s="135"/>
      <c r="AC721" s="135"/>
      <c r="AD721" s="135"/>
      <c r="AE721" s="135"/>
      <c r="AF721" s="135"/>
      <c r="AG721" s="135"/>
      <c r="AH721" s="135"/>
      <c r="AI721" s="135"/>
      <c r="AJ721" s="135"/>
      <c r="AK721" s="135"/>
      <c r="AL721" s="135"/>
      <c r="AM721" s="135"/>
      <c r="AN721" s="135"/>
      <c r="AO721" s="135"/>
      <c r="AP721" s="135"/>
      <c r="AQ721" s="135"/>
      <c r="AR721" s="135"/>
      <c r="AS721" s="135"/>
      <c r="AT721" s="135"/>
      <c r="AU721" s="135"/>
      <c r="AV721" s="135"/>
      <c r="AW721" s="135"/>
      <c r="AX721" s="135"/>
      <c r="AY721" s="135"/>
      <c r="AZ721" s="135"/>
      <c r="BA721" s="135"/>
      <c r="BB721" s="135"/>
      <c r="BC721" s="135"/>
      <c r="BD721" s="135"/>
      <c r="BE721" s="135"/>
      <c r="BF721" s="135"/>
      <c r="BG721" s="135"/>
      <c r="BH721" s="135"/>
      <c r="BI721" s="135"/>
      <c r="BJ721" s="135"/>
      <c r="BK721" s="135"/>
      <c r="BL721" s="135"/>
      <c r="BM721" s="135"/>
      <c r="BN721" s="135"/>
      <c r="BO721" s="135"/>
      <c r="BP721" s="135"/>
      <c r="BQ721" s="135"/>
      <c r="BR721" s="135"/>
      <c r="BS721" s="135"/>
      <c r="BT721" s="135"/>
      <c r="BU721" s="135"/>
      <c r="BV721" s="135"/>
      <c r="BW721" s="135"/>
      <c r="BX721" s="135"/>
      <c r="BY721" s="135"/>
      <c r="BZ721" s="135"/>
      <c r="CA721" s="135"/>
      <c r="CB721" s="135"/>
      <c r="CC721" s="135"/>
      <c r="CD721" s="135"/>
      <c r="CE721" s="135"/>
      <c r="CF721" s="135"/>
      <c r="CG721" s="135"/>
      <c r="CH721" s="135"/>
      <c r="CI721" s="135"/>
      <c r="CJ721" s="135"/>
      <c r="CK721" s="135"/>
      <c r="CL721" s="135"/>
      <c r="CM721" s="135"/>
      <c r="CN721" s="135"/>
      <c r="CO721" s="135"/>
      <c r="CP721" s="135"/>
      <c r="CQ721" s="135"/>
      <c r="CR721" s="135"/>
      <c r="CU721" s="36"/>
      <c r="CV721" s="36"/>
      <c r="CW721" s="36"/>
      <c r="CX721" s="36"/>
      <c r="CY721" s="36"/>
      <c r="CZ721" s="36"/>
      <c r="DA721" s="36"/>
      <c r="DB721" s="36"/>
      <c r="DC721" s="36"/>
      <c r="DD721" s="36"/>
      <c r="DE721" s="36"/>
      <c r="DF721" s="36"/>
      <c r="DG721" s="36"/>
      <c r="DH721" s="36"/>
      <c r="DI721" s="36"/>
      <c r="DJ721" s="36"/>
      <c r="DK721" s="36"/>
      <c r="DL721" s="36"/>
      <c r="DM721" s="36"/>
      <c r="DN721" s="36"/>
      <c r="DO721" s="36"/>
      <c r="DP721" s="36"/>
      <c r="DQ721" s="36"/>
      <c r="DR721" s="36"/>
      <c r="DS721" s="36"/>
      <c r="DT721" s="36"/>
      <c r="DU721" s="36"/>
      <c r="DV721" s="36"/>
      <c r="DW721" s="36"/>
      <c r="DX721" s="36"/>
      <c r="DY721" s="36"/>
      <c r="DZ721" s="36"/>
      <c r="EA721" s="36"/>
      <c r="EB721" s="36"/>
      <c r="EC721" s="36"/>
      <c r="ED721" s="36"/>
      <c r="EE721" s="36"/>
      <c r="EF721" s="36"/>
      <c r="EG721" s="36"/>
      <c r="EH721" s="36"/>
      <c r="EI721" s="36"/>
      <c r="EJ721" s="36"/>
      <c r="EK721" s="36"/>
      <c r="EL721" s="36"/>
      <c r="EM721" s="36"/>
      <c r="EN721" s="36"/>
    </row>
    <row r="722" spans="1:144">
      <c r="A722" s="36"/>
      <c r="B722" s="36"/>
      <c r="C722" s="144"/>
      <c r="D722" s="144"/>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c r="AA722" s="135"/>
      <c r="AB722" s="135"/>
      <c r="AC722" s="135"/>
      <c r="AD722" s="135"/>
      <c r="AE722" s="135"/>
      <c r="AF722" s="135"/>
      <c r="AG722" s="135"/>
      <c r="AH722" s="135"/>
      <c r="AI722" s="135"/>
      <c r="AJ722" s="135"/>
      <c r="AK722" s="135"/>
      <c r="AL722" s="135"/>
      <c r="AM722" s="135"/>
      <c r="AN722" s="135"/>
      <c r="AO722" s="135"/>
      <c r="AP722" s="135"/>
      <c r="AQ722" s="135"/>
      <c r="AR722" s="135"/>
      <c r="AS722" s="135"/>
      <c r="AT722" s="135"/>
      <c r="AU722" s="135"/>
      <c r="AV722" s="135"/>
      <c r="AW722" s="135"/>
      <c r="AX722" s="135"/>
      <c r="AY722" s="135"/>
      <c r="AZ722" s="135"/>
      <c r="BA722" s="135"/>
      <c r="BB722" s="135"/>
      <c r="BC722" s="135"/>
      <c r="BD722" s="135"/>
      <c r="BE722" s="135"/>
      <c r="BF722" s="135"/>
      <c r="BG722" s="135"/>
      <c r="BH722" s="135"/>
      <c r="BI722" s="135"/>
      <c r="BJ722" s="135"/>
      <c r="BK722" s="135"/>
      <c r="BL722" s="135"/>
      <c r="BM722" s="135"/>
      <c r="BN722" s="135"/>
      <c r="BO722" s="135"/>
      <c r="BP722" s="135"/>
      <c r="BQ722" s="135"/>
      <c r="BR722" s="135"/>
      <c r="BS722" s="135"/>
      <c r="BT722" s="135"/>
      <c r="BU722" s="135"/>
      <c r="BV722" s="135"/>
      <c r="BW722" s="135"/>
      <c r="BX722" s="135"/>
      <c r="BY722" s="135"/>
      <c r="BZ722" s="135"/>
      <c r="CA722" s="135"/>
      <c r="CB722" s="135"/>
      <c r="CC722" s="135"/>
      <c r="CD722" s="135"/>
      <c r="CE722" s="135"/>
      <c r="CF722" s="135"/>
      <c r="CG722" s="135"/>
      <c r="CH722" s="135"/>
      <c r="CI722" s="135"/>
      <c r="CJ722" s="135"/>
      <c r="CK722" s="135"/>
      <c r="CL722" s="135"/>
      <c r="CM722" s="135"/>
      <c r="CN722" s="135"/>
      <c r="CO722" s="135"/>
      <c r="CP722" s="135"/>
      <c r="CQ722" s="135"/>
      <c r="CR722" s="135"/>
      <c r="CU722" s="36"/>
      <c r="CV722" s="36"/>
      <c r="CW722" s="36"/>
      <c r="CX722" s="36"/>
      <c r="CY722" s="36"/>
      <c r="CZ722" s="36"/>
      <c r="DA722" s="36"/>
      <c r="DB722" s="36"/>
      <c r="DC722" s="36"/>
      <c r="DD722" s="36"/>
      <c r="DE722" s="36"/>
      <c r="DF722" s="36"/>
      <c r="DG722" s="36"/>
      <c r="DH722" s="36"/>
      <c r="DI722" s="36"/>
      <c r="DJ722" s="36"/>
      <c r="DK722" s="36"/>
      <c r="DL722" s="36"/>
      <c r="DM722" s="36"/>
      <c r="DN722" s="36"/>
      <c r="DO722" s="36"/>
      <c r="DP722" s="36"/>
      <c r="DQ722" s="36"/>
      <c r="DR722" s="36"/>
      <c r="DS722" s="36"/>
      <c r="DT722" s="36"/>
      <c r="DU722" s="36"/>
      <c r="DV722" s="36"/>
      <c r="DW722" s="36"/>
      <c r="DX722" s="36"/>
      <c r="DY722" s="36"/>
      <c r="DZ722" s="36"/>
      <c r="EA722" s="36"/>
      <c r="EB722" s="36"/>
      <c r="EC722" s="36"/>
      <c r="ED722" s="36"/>
      <c r="EE722" s="36"/>
      <c r="EF722" s="36"/>
      <c r="EG722" s="36"/>
      <c r="EH722" s="36"/>
      <c r="EI722" s="36"/>
      <c r="EJ722" s="36"/>
      <c r="EK722" s="36"/>
      <c r="EL722" s="36"/>
      <c r="EM722" s="36"/>
      <c r="EN722" s="36"/>
    </row>
    <row r="723" spans="1:144">
      <c r="A723" s="36"/>
      <c r="B723" s="36"/>
      <c r="C723" s="144"/>
      <c r="D723" s="144"/>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c r="AA723" s="135"/>
      <c r="AB723" s="135"/>
      <c r="AC723" s="135"/>
      <c r="AD723" s="135"/>
      <c r="AE723" s="135"/>
      <c r="AF723" s="135"/>
      <c r="AG723" s="135"/>
      <c r="AH723" s="135"/>
      <c r="AI723" s="135"/>
      <c r="AJ723" s="135"/>
      <c r="AK723" s="135"/>
      <c r="AL723" s="135"/>
      <c r="AM723" s="135"/>
      <c r="AN723" s="135"/>
      <c r="AO723" s="135"/>
      <c r="AP723" s="135"/>
      <c r="AQ723" s="135"/>
      <c r="AR723" s="135"/>
      <c r="AS723" s="135"/>
      <c r="AT723" s="135"/>
      <c r="AU723" s="135"/>
      <c r="AV723" s="135"/>
      <c r="AW723" s="135"/>
      <c r="AX723" s="135"/>
      <c r="AY723" s="135"/>
      <c r="AZ723" s="135"/>
      <c r="BA723" s="135"/>
      <c r="BB723" s="135"/>
      <c r="BC723" s="135"/>
      <c r="BD723" s="135"/>
      <c r="BE723" s="135"/>
      <c r="BF723" s="135"/>
      <c r="BG723" s="135"/>
      <c r="BH723" s="135"/>
      <c r="BI723" s="135"/>
      <c r="BJ723" s="135"/>
      <c r="BK723" s="135"/>
      <c r="BL723" s="135"/>
      <c r="BM723" s="135"/>
      <c r="BN723" s="135"/>
      <c r="BO723" s="135"/>
      <c r="BP723" s="135"/>
      <c r="BQ723" s="135"/>
      <c r="BR723" s="135"/>
      <c r="BS723" s="135"/>
      <c r="BT723" s="135"/>
      <c r="BU723" s="135"/>
      <c r="BV723" s="135"/>
      <c r="BW723" s="135"/>
      <c r="BX723" s="135"/>
      <c r="BY723" s="135"/>
      <c r="BZ723" s="135"/>
      <c r="CA723" s="135"/>
      <c r="CB723" s="135"/>
      <c r="CC723" s="135"/>
      <c r="CD723" s="135"/>
      <c r="CE723" s="135"/>
      <c r="CF723" s="135"/>
      <c r="CG723" s="135"/>
      <c r="CH723" s="135"/>
      <c r="CI723" s="135"/>
      <c r="CJ723" s="135"/>
      <c r="CK723" s="135"/>
      <c r="CL723" s="135"/>
      <c r="CM723" s="135"/>
      <c r="CN723" s="135"/>
      <c r="CO723" s="135"/>
      <c r="CP723" s="135"/>
      <c r="CQ723" s="135"/>
      <c r="CR723" s="135"/>
      <c r="CU723" s="36"/>
      <c r="CV723" s="36"/>
      <c r="CW723" s="36"/>
      <c r="CX723" s="36"/>
      <c r="CY723" s="36"/>
      <c r="CZ723" s="36"/>
      <c r="DA723" s="36"/>
      <c r="DB723" s="36"/>
      <c r="DC723" s="36"/>
      <c r="DD723" s="36"/>
      <c r="DE723" s="36"/>
      <c r="DF723" s="36"/>
      <c r="DG723" s="36"/>
      <c r="DH723" s="36"/>
      <c r="DI723" s="36"/>
      <c r="DJ723" s="36"/>
      <c r="DK723" s="36"/>
      <c r="DL723" s="36"/>
      <c r="DM723" s="36"/>
      <c r="DN723" s="36"/>
      <c r="DO723" s="36"/>
      <c r="DP723" s="36"/>
      <c r="DQ723" s="36"/>
      <c r="DR723" s="36"/>
      <c r="DS723" s="36"/>
      <c r="DT723" s="36"/>
      <c r="DU723" s="36"/>
      <c r="DV723" s="36"/>
      <c r="DW723" s="36"/>
      <c r="DX723" s="36"/>
      <c r="DY723" s="36"/>
      <c r="DZ723" s="36"/>
      <c r="EA723" s="36"/>
      <c r="EB723" s="36"/>
      <c r="EC723" s="36"/>
      <c r="ED723" s="36"/>
      <c r="EE723" s="36"/>
      <c r="EF723" s="36"/>
      <c r="EG723" s="36"/>
      <c r="EH723" s="36"/>
      <c r="EI723" s="36"/>
      <c r="EJ723" s="36"/>
      <c r="EK723" s="36"/>
      <c r="EL723" s="36"/>
      <c r="EM723" s="36"/>
      <c r="EN723" s="36"/>
    </row>
    <row r="724" spans="1:144">
      <c r="A724" s="36"/>
      <c r="B724" s="36"/>
      <c r="C724" s="144"/>
      <c r="D724" s="144"/>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c r="AA724" s="135"/>
      <c r="AB724" s="135"/>
      <c r="AC724" s="135"/>
      <c r="AD724" s="135"/>
      <c r="AE724" s="135"/>
      <c r="AF724" s="135"/>
      <c r="AG724" s="135"/>
      <c r="AH724" s="135"/>
      <c r="AI724" s="135"/>
      <c r="AJ724" s="135"/>
      <c r="AK724" s="135"/>
      <c r="AL724" s="135"/>
      <c r="AM724" s="135"/>
      <c r="AN724" s="135"/>
      <c r="AO724" s="135"/>
      <c r="AP724" s="135"/>
      <c r="AQ724" s="135"/>
      <c r="AR724" s="135"/>
      <c r="AS724" s="135"/>
      <c r="AT724" s="135"/>
      <c r="AU724" s="135"/>
      <c r="AV724" s="135"/>
      <c r="AW724" s="135"/>
      <c r="AX724" s="135"/>
      <c r="AY724" s="135"/>
      <c r="AZ724" s="135"/>
      <c r="BA724" s="135"/>
      <c r="BB724" s="135"/>
      <c r="BC724" s="135"/>
      <c r="BD724" s="135"/>
      <c r="BE724" s="135"/>
      <c r="BF724" s="135"/>
      <c r="BG724" s="135"/>
      <c r="BH724" s="135"/>
      <c r="BI724" s="135"/>
      <c r="BJ724" s="135"/>
      <c r="BK724" s="135"/>
      <c r="BL724" s="135"/>
      <c r="BM724" s="135"/>
      <c r="BN724" s="135"/>
      <c r="BO724" s="135"/>
      <c r="BP724" s="135"/>
      <c r="BQ724" s="135"/>
      <c r="BR724" s="135"/>
      <c r="BS724" s="135"/>
      <c r="BT724" s="135"/>
      <c r="BU724" s="135"/>
      <c r="BV724" s="135"/>
      <c r="BW724" s="135"/>
      <c r="BX724" s="135"/>
      <c r="BY724" s="135"/>
      <c r="BZ724" s="135"/>
      <c r="CA724" s="135"/>
      <c r="CB724" s="135"/>
      <c r="CC724" s="135"/>
      <c r="CD724" s="135"/>
      <c r="CE724" s="135"/>
      <c r="CF724" s="135"/>
      <c r="CG724" s="135"/>
      <c r="CH724" s="135"/>
      <c r="CI724" s="135"/>
      <c r="CJ724" s="135"/>
      <c r="CK724" s="135"/>
      <c r="CL724" s="135"/>
      <c r="CM724" s="135"/>
      <c r="CN724" s="135"/>
      <c r="CO724" s="135"/>
      <c r="CP724" s="135"/>
      <c r="CQ724" s="135"/>
      <c r="CR724" s="135"/>
      <c r="CU724" s="36"/>
      <c r="CV724" s="36"/>
      <c r="CW724" s="36"/>
      <c r="CX724" s="36"/>
      <c r="CY724" s="36"/>
      <c r="CZ724" s="36"/>
      <c r="DA724" s="36"/>
      <c r="DB724" s="36"/>
      <c r="DC724" s="36"/>
      <c r="DD724" s="36"/>
      <c r="DE724" s="36"/>
      <c r="DF724" s="36"/>
      <c r="DG724" s="36"/>
      <c r="DH724" s="36"/>
      <c r="DI724" s="36"/>
      <c r="DJ724" s="36"/>
      <c r="DK724" s="36"/>
      <c r="DL724" s="36"/>
      <c r="DM724" s="36"/>
      <c r="DN724" s="36"/>
      <c r="DO724" s="36"/>
      <c r="DP724" s="36"/>
      <c r="DQ724" s="36"/>
      <c r="DR724" s="36"/>
      <c r="DS724" s="36"/>
      <c r="DT724" s="36"/>
      <c r="DU724" s="36"/>
      <c r="DV724" s="36"/>
      <c r="DW724" s="36"/>
      <c r="DX724" s="36"/>
      <c r="DY724" s="36"/>
      <c r="DZ724" s="36"/>
      <c r="EA724" s="36"/>
      <c r="EB724" s="36"/>
      <c r="EC724" s="36"/>
      <c r="ED724" s="36"/>
      <c r="EE724" s="36"/>
      <c r="EF724" s="36"/>
      <c r="EG724" s="36"/>
      <c r="EH724" s="36"/>
      <c r="EI724" s="36"/>
      <c r="EJ724" s="36"/>
      <c r="EK724" s="36"/>
      <c r="EL724" s="36"/>
      <c r="EM724" s="36"/>
      <c r="EN724" s="36"/>
    </row>
    <row r="725" spans="1:144">
      <c r="A725" s="36"/>
      <c r="B725" s="36"/>
      <c r="C725" s="144"/>
      <c r="D725" s="144"/>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c r="AA725" s="135"/>
      <c r="AB725" s="135"/>
      <c r="AC725" s="135"/>
      <c r="AD725" s="135"/>
      <c r="AE725" s="135"/>
      <c r="AF725" s="135"/>
      <c r="AG725" s="135"/>
      <c r="AH725" s="135"/>
      <c r="AI725" s="135"/>
      <c r="AJ725" s="135"/>
      <c r="AK725" s="135"/>
      <c r="AL725" s="135"/>
      <c r="AM725" s="135"/>
      <c r="AN725" s="135"/>
      <c r="AO725" s="135"/>
      <c r="AP725" s="135"/>
      <c r="AQ725" s="135"/>
      <c r="AR725" s="135"/>
      <c r="AS725" s="135"/>
      <c r="AT725" s="135"/>
      <c r="AU725" s="135"/>
      <c r="AV725" s="135"/>
      <c r="AW725" s="135"/>
      <c r="AX725" s="135"/>
      <c r="AY725" s="135"/>
      <c r="AZ725" s="135"/>
      <c r="BA725" s="135"/>
      <c r="BB725" s="135"/>
      <c r="BC725" s="135"/>
      <c r="BD725" s="135"/>
      <c r="BE725" s="135"/>
      <c r="BF725" s="135"/>
      <c r="BG725" s="135"/>
      <c r="BH725" s="135"/>
      <c r="BI725" s="135"/>
      <c r="BJ725" s="135"/>
      <c r="BK725" s="135"/>
      <c r="BL725" s="135"/>
      <c r="BM725" s="135"/>
      <c r="BN725" s="135"/>
      <c r="BO725" s="135"/>
      <c r="BP725" s="135"/>
      <c r="BQ725" s="135"/>
      <c r="BR725" s="135"/>
      <c r="BS725" s="135"/>
      <c r="BT725" s="135"/>
      <c r="BU725" s="135"/>
      <c r="BV725" s="135"/>
      <c r="BW725" s="135"/>
      <c r="BX725" s="135"/>
      <c r="BY725" s="135"/>
      <c r="BZ725" s="135"/>
      <c r="CA725" s="135"/>
      <c r="CB725" s="135"/>
      <c r="CC725" s="135"/>
      <c r="CD725" s="135"/>
      <c r="CE725" s="135"/>
      <c r="CF725" s="135"/>
      <c r="CG725" s="135"/>
      <c r="CH725" s="135"/>
      <c r="CI725" s="135"/>
      <c r="CJ725" s="135"/>
      <c r="CK725" s="135"/>
      <c r="CL725" s="135"/>
      <c r="CM725" s="135"/>
      <c r="CN725" s="135"/>
      <c r="CO725" s="135"/>
      <c r="CP725" s="135"/>
      <c r="CQ725" s="135"/>
      <c r="CR725" s="135"/>
      <c r="CU725" s="36"/>
      <c r="CV725" s="36"/>
      <c r="CW725" s="36"/>
      <c r="CX725" s="36"/>
      <c r="CY725" s="36"/>
      <c r="CZ725" s="36"/>
      <c r="DA725" s="36"/>
      <c r="DB725" s="36"/>
      <c r="DC725" s="36"/>
      <c r="DD725" s="36"/>
      <c r="DE725" s="36"/>
      <c r="DF725" s="36"/>
      <c r="DG725" s="36"/>
      <c r="DH725" s="36"/>
      <c r="DI725" s="36"/>
      <c r="DJ725" s="36"/>
      <c r="DK725" s="36"/>
      <c r="DL725" s="36"/>
      <c r="DM725" s="36"/>
      <c r="DN725" s="36"/>
      <c r="DO725" s="36"/>
      <c r="DP725" s="36"/>
      <c r="DQ725" s="36"/>
      <c r="DR725" s="36"/>
      <c r="DS725" s="36"/>
      <c r="DT725" s="36"/>
      <c r="DU725" s="36"/>
      <c r="DV725" s="36"/>
      <c r="DW725" s="36"/>
      <c r="DX725" s="36"/>
      <c r="DY725" s="36"/>
      <c r="DZ725" s="36"/>
      <c r="EA725" s="36"/>
      <c r="EB725" s="36"/>
      <c r="EC725" s="36"/>
      <c r="ED725" s="36"/>
      <c r="EE725" s="36"/>
      <c r="EF725" s="36"/>
      <c r="EG725" s="36"/>
      <c r="EH725" s="36"/>
      <c r="EI725" s="36"/>
      <c r="EJ725" s="36"/>
      <c r="EK725" s="36"/>
      <c r="EL725" s="36"/>
      <c r="EM725" s="36"/>
      <c r="EN725" s="36"/>
    </row>
    <row r="726" spans="1:144">
      <c r="A726" s="36"/>
      <c r="B726" s="36"/>
      <c r="C726" s="144"/>
      <c r="D726" s="144"/>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c r="AA726" s="135"/>
      <c r="AB726" s="135"/>
      <c r="AC726" s="135"/>
      <c r="AD726" s="135"/>
      <c r="AE726" s="135"/>
      <c r="AF726" s="135"/>
      <c r="AG726" s="135"/>
      <c r="AH726" s="135"/>
      <c r="AI726" s="135"/>
      <c r="AJ726" s="135"/>
      <c r="AK726" s="135"/>
      <c r="AL726" s="135"/>
      <c r="AM726" s="135"/>
      <c r="AN726" s="135"/>
      <c r="AO726" s="135"/>
      <c r="AP726" s="135"/>
      <c r="AQ726" s="135"/>
      <c r="AR726" s="135"/>
      <c r="AS726" s="135"/>
      <c r="AT726" s="135"/>
      <c r="AU726" s="135"/>
      <c r="AV726" s="135"/>
      <c r="AW726" s="135"/>
      <c r="AX726" s="135"/>
      <c r="AY726" s="135"/>
      <c r="AZ726" s="135"/>
      <c r="BA726" s="135"/>
      <c r="BB726" s="135"/>
      <c r="BC726" s="135"/>
      <c r="BD726" s="135"/>
      <c r="BE726" s="135"/>
      <c r="BF726" s="135"/>
      <c r="BG726" s="135"/>
      <c r="BH726" s="135"/>
      <c r="BI726" s="135"/>
      <c r="BJ726" s="135"/>
      <c r="BK726" s="135"/>
      <c r="BL726" s="135"/>
      <c r="BM726" s="135"/>
      <c r="BN726" s="135"/>
      <c r="BO726" s="135"/>
      <c r="BP726" s="135"/>
      <c r="BQ726" s="135"/>
      <c r="BR726" s="135"/>
      <c r="BS726" s="135"/>
      <c r="BT726" s="135"/>
      <c r="BU726" s="135"/>
      <c r="BV726" s="135"/>
      <c r="BW726" s="135"/>
      <c r="BX726" s="135"/>
      <c r="BY726" s="135"/>
      <c r="BZ726" s="135"/>
      <c r="CA726" s="135"/>
      <c r="CB726" s="135"/>
      <c r="CC726" s="135"/>
      <c r="CD726" s="135"/>
      <c r="CE726" s="135"/>
      <c r="CF726" s="135"/>
      <c r="CG726" s="135"/>
      <c r="CH726" s="135"/>
      <c r="CI726" s="135"/>
      <c r="CJ726" s="135"/>
      <c r="CK726" s="135"/>
      <c r="CL726" s="135"/>
      <c r="CM726" s="135"/>
      <c r="CN726" s="135"/>
      <c r="CO726" s="135"/>
      <c r="CP726" s="135"/>
      <c r="CQ726" s="135"/>
      <c r="CR726" s="135"/>
      <c r="CU726" s="36"/>
      <c r="CV726" s="36"/>
      <c r="CW726" s="36"/>
      <c r="CX726" s="36"/>
      <c r="CY726" s="36"/>
      <c r="CZ726" s="36"/>
      <c r="DA726" s="36"/>
      <c r="DB726" s="36"/>
      <c r="DC726" s="36"/>
      <c r="DD726" s="36"/>
      <c r="DE726" s="36"/>
      <c r="DF726" s="36"/>
      <c r="DG726" s="36"/>
      <c r="DH726" s="36"/>
      <c r="DI726" s="36"/>
      <c r="DJ726" s="36"/>
      <c r="DK726" s="36"/>
      <c r="DL726" s="36"/>
      <c r="DM726" s="36"/>
      <c r="DN726" s="36"/>
      <c r="DO726" s="36"/>
      <c r="DP726" s="36"/>
      <c r="DQ726" s="36"/>
      <c r="DR726" s="36"/>
      <c r="DS726" s="36"/>
      <c r="DT726" s="36"/>
      <c r="DU726" s="36"/>
      <c r="DV726" s="36"/>
      <c r="DW726" s="36"/>
      <c r="DX726" s="36"/>
      <c r="DY726" s="36"/>
      <c r="DZ726" s="36"/>
      <c r="EA726" s="36"/>
      <c r="EB726" s="36"/>
      <c r="EC726" s="36"/>
      <c r="ED726" s="36"/>
      <c r="EE726" s="36"/>
      <c r="EF726" s="36"/>
      <c r="EG726" s="36"/>
      <c r="EH726" s="36"/>
      <c r="EI726" s="36"/>
      <c r="EJ726" s="36"/>
      <c r="EK726" s="36"/>
      <c r="EL726" s="36"/>
      <c r="EM726" s="36"/>
      <c r="EN726" s="36"/>
    </row>
    <row r="727" spans="1:144">
      <c r="A727" s="36"/>
      <c r="B727" s="36"/>
      <c r="C727" s="144"/>
      <c r="D727" s="144"/>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c r="AA727" s="135"/>
      <c r="AB727" s="135"/>
      <c r="AC727" s="135"/>
      <c r="AD727" s="135"/>
      <c r="AE727" s="135"/>
      <c r="AF727" s="135"/>
      <c r="AG727" s="135"/>
      <c r="AH727" s="135"/>
      <c r="AI727" s="135"/>
      <c r="AJ727" s="135"/>
      <c r="AK727" s="135"/>
      <c r="AL727" s="135"/>
      <c r="AM727" s="135"/>
      <c r="AN727" s="135"/>
      <c r="AO727" s="135"/>
      <c r="AP727" s="135"/>
      <c r="AQ727" s="135"/>
      <c r="AR727" s="135"/>
      <c r="AS727" s="135"/>
      <c r="AT727" s="135"/>
      <c r="AU727" s="135"/>
      <c r="AV727" s="135"/>
      <c r="AW727" s="135"/>
      <c r="AX727" s="135"/>
      <c r="AY727" s="135"/>
      <c r="AZ727" s="135"/>
      <c r="BA727" s="135"/>
      <c r="BB727" s="135"/>
      <c r="BC727" s="135"/>
      <c r="BD727" s="135"/>
      <c r="BE727" s="135"/>
      <c r="BF727" s="135"/>
      <c r="BG727" s="135"/>
      <c r="BH727" s="135"/>
      <c r="BI727" s="135"/>
      <c r="BJ727" s="135"/>
      <c r="BK727" s="135"/>
      <c r="BL727" s="135"/>
      <c r="BM727" s="135"/>
      <c r="BN727" s="135"/>
      <c r="BO727" s="135"/>
      <c r="BP727" s="135"/>
      <c r="BQ727" s="135"/>
      <c r="BR727" s="135"/>
      <c r="BS727" s="135"/>
      <c r="BT727" s="135"/>
      <c r="BU727" s="135"/>
      <c r="BV727" s="135"/>
      <c r="BW727" s="135"/>
      <c r="BX727" s="135"/>
      <c r="BY727" s="135"/>
      <c r="BZ727" s="135"/>
      <c r="CA727" s="135"/>
      <c r="CB727" s="135"/>
      <c r="CC727" s="135"/>
      <c r="CD727" s="135"/>
      <c r="CE727" s="135"/>
      <c r="CF727" s="135"/>
      <c r="CG727" s="135"/>
      <c r="CH727" s="135"/>
      <c r="CI727" s="135"/>
      <c r="CJ727" s="135"/>
      <c r="CK727" s="135"/>
      <c r="CL727" s="135"/>
      <c r="CM727" s="135"/>
      <c r="CN727" s="135"/>
      <c r="CO727" s="135"/>
      <c r="CP727" s="135"/>
      <c r="CQ727" s="135"/>
      <c r="CR727" s="135"/>
      <c r="CU727" s="36"/>
      <c r="CV727" s="36"/>
      <c r="CW727" s="36"/>
      <c r="CX727" s="36"/>
      <c r="CY727" s="36"/>
      <c r="CZ727" s="36"/>
      <c r="DA727" s="36"/>
      <c r="DB727" s="36"/>
      <c r="DC727" s="36"/>
      <c r="DD727" s="36"/>
      <c r="DE727" s="36"/>
      <c r="DF727" s="36"/>
      <c r="DG727" s="36"/>
      <c r="DH727" s="36"/>
      <c r="DI727" s="36"/>
      <c r="DJ727" s="36"/>
      <c r="DK727" s="36"/>
      <c r="DL727" s="36"/>
      <c r="DM727" s="36"/>
      <c r="DN727" s="36"/>
      <c r="DO727" s="36"/>
      <c r="DP727" s="36"/>
      <c r="DQ727" s="36"/>
      <c r="DR727" s="36"/>
      <c r="DS727" s="36"/>
      <c r="DT727" s="36"/>
      <c r="DU727" s="36"/>
      <c r="DV727" s="36"/>
      <c r="DW727" s="36"/>
      <c r="DX727" s="36"/>
      <c r="DY727" s="36"/>
      <c r="DZ727" s="36"/>
      <c r="EA727" s="36"/>
      <c r="EB727" s="36"/>
      <c r="EC727" s="36"/>
      <c r="ED727" s="36"/>
      <c r="EE727" s="36"/>
      <c r="EF727" s="36"/>
      <c r="EG727" s="36"/>
      <c r="EH727" s="36"/>
      <c r="EI727" s="36"/>
      <c r="EJ727" s="36"/>
      <c r="EK727" s="36"/>
      <c r="EL727" s="36"/>
      <c r="EM727" s="36"/>
      <c r="EN727" s="36"/>
    </row>
    <row r="728" spans="1:144">
      <c r="A728" s="36"/>
      <c r="B728" s="36"/>
      <c r="C728" s="144"/>
      <c r="D728" s="144"/>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c r="AA728" s="135"/>
      <c r="AB728" s="135"/>
      <c r="AC728" s="135"/>
      <c r="AD728" s="135"/>
      <c r="AE728" s="135"/>
      <c r="AF728" s="135"/>
      <c r="AG728" s="135"/>
      <c r="AH728" s="135"/>
      <c r="AI728" s="135"/>
      <c r="AJ728" s="135"/>
      <c r="AK728" s="135"/>
      <c r="AL728" s="135"/>
      <c r="AM728" s="135"/>
      <c r="AN728" s="135"/>
      <c r="AO728" s="135"/>
      <c r="AP728" s="135"/>
      <c r="AQ728" s="135"/>
      <c r="AR728" s="135"/>
      <c r="AS728" s="135"/>
      <c r="AT728" s="135"/>
      <c r="AU728" s="135"/>
      <c r="AV728" s="135"/>
      <c r="AW728" s="135"/>
      <c r="AX728" s="135"/>
      <c r="AY728" s="135"/>
      <c r="AZ728" s="135"/>
      <c r="BA728" s="135"/>
      <c r="BB728" s="135"/>
      <c r="BC728" s="135"/>
      <c r="BD728" s="135"/>
      <c r="BE728" s="135"/>
      <c r="BF728" s="135"/>
      <c r="BG728" s="135"/>
      <c r="BH728" s="135"/>
      <c r="BI728" s="135"/>
      <c r="BJ728" s="135"/>
      <c r="BK728" s="135"/>
      <c r="BL728" s="135"/>
      <c r="BM728" s="135"/>
      <c r="BN728" s="135"/>
      <c r="BO728" s="135"/>
      <c r="BP728" s="135"/>
      <c r="BQ728" s="135"/>
      <c r="BR728" s="135"/>
      <c r="BS728" s="135"/>
      <c r="BT728" s="135"/>
      <c r="BU728" s="135"/>
      <c r="BV728" s="135"/>
      <c r="BW728" s="135"/>
      <c r="BX728" s="135"/>
      <c r="BY728" s="135"/>
      <c r="BZ728" s="135"/>
      <c r="CA728" s="135"/>
      <c r="CB728" s="135"/>
      <c r="CC728" s="135"/>
      <c r="CD728" s="135"/>
      <c r="CE728" s="135"/>
      <c r="CF728" s="135"/>
      <c r="CG728" s="135"/>
      <c r="CH728" s="135"/>
      <c r="CI728" s="135"/>
      <c r="CJ728" s="135"/>
      <c r="CK728" s="135"/>
      <c r="CL728" s="135"/>
      <c r="CM728" s="135"/>
      <c r="CN728" s="135"/>
      <c r="CO728" s="135"/>
      <c r="CP728" s="135"/>
      <c r="CQ728" s="135"/>
      <c r="CR728" s="135"/>
      <c r="CU728" s="36"/>
      <c r="CV728" s="36"/>
      <c r="CW728" s="36"/>
      <c r="CX728" s="36"/>
      <c r="CY728" s="36"/>
      <c r="CZ728" s="36"/>
      <c r="DA728" s="36"/>
      <c r="DB728" s="36"/>
      <c r="DC728" s="36"/>
      <c r="DD728" s="36"/>
      <c r="DE728" s="36"/>
      <c r="DF728" s="36"/>
      <c r="DG728" s="36"/>
      <c r="DH728" s="36"/>
      <c r="DI728" s="36"/>
      <c r="DJ728" s="36"/>
      <c r="DK728" s="36"/>
      <c r="DL728" s="36"/>
      <c r="DM728" s="36"/>
      <c r="DN728" s="36"/>
      <c r="DO728" s="36"/>
      <c r="DP728" s="36"/>
      <c r="DQ728" s="36"/>
      <c r="DR728" s="36"/>
      <c r="DS728" s="36"/>
      <c r="DT728" s="36"/>
      <c r="DU728" s="36"/>
      <c r="DV728" s="36"/>
      <c r="DW728" s="36"/>
      <c r="DX728" s="36"/>
      <c r="DY728" s="36"/>
      <c r="DZ728" s="36"/>
      <c r="EA728" s="36"/>
      <c r="EB728" s="36"/>
      <c r="EC728" s="36"/>
      <c r="ED728" s="36"/>
      <c r="EE728" s="36"/>
      <c r="EF728" s="36"/>
      <c r="EG728" s="36"/>
      <c r="EH728" s="36"/>
      <c r="EI728" s="36"/>
      <c r="EJ728" s="36"/>
      <c r="EK728" s="36"/>
      <c r="EL728" s="36"/>
      <c r="EM728" s="36"/>
      <c r="EN728" s="36"/>
    </row>
    <row r="729" spans="1:144">
      <c r="A729" s="36"/>
      <c r="B729" s="36"/>
      <c r="C729" s="144"/>
      <c r="D729" s="144"/>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c r="AA729" s="135"/>
      <c r="AB729" s="135"/>
      <c r="AC729" s="135"/>
      <c r="AD729" s="135"/>
      <c r="AE729" s="135"/>
      <c r="AF729" s="135"/>
      <c r="AG729" s="135"/>
      <c r="AH729" s="135"/>
      <c r="AI729" s="135"/>
      <c r="AJ729" s="135"/>
      <c r="AK729" s="135"/>
      <c r="AL729" s="135"/>
      <c r="AM729" s="135"/>
      <c r="AN729" s="135"/>
      <c r="AO729" s="135"/>
      <c r="AP729" s="135"/>
      <c r="AQ729" s="135"/>
      <c r="AR729" s="135"/>
      <c r="AS729" s="135"/>
      <c r="AT729" s="135"/>
      <c r="AU729" s="135"/>
      <c r="AV729" s="135"/>
      <c r="AW729" s="135"/>
      <c r="AX729" s="135"/>
      <c r="AY729" s="135"/>
      <c r="AZ729" s="135"/>
      <c r="BA729" s="135"/>
      <c r="BB729" s="135"/>
      <c r="BC729" s="135"/>
      <c r="BD729" s="135"/>
      <c r="BE729" s="135"/>
      <c r="BF729" s="135"/>
      <c r="BG729" s="135"/>
      <c r="BH729" s="135"/>
      <c r="BI729" s="135"/>
      <c r="BJ729" s="135"/>
      <c r="BK729" s="135"/>
      <c r="BL729" s="135"/>
      <c r="BM729" s="135"/>
      <c r="BN729" s="135"/>
      <c r="BO729" s="135"/>
      <c r="BP729" s="135"/>
      <c r="BQ729" s="135"/>
      <c r="BR729" s="135"/>
      <c r="BS729" s="135"/>
      <c r="BT729" s="135"/>
      <c r="BU729" s="135"/>
      <c r="BV729" s="135"/>
      <c r="BW729" s="135"/>
      <c r="BX729" s="135"/>
      <c r="BY729" s="135"/>
      <c r="BZ729" s="135"/>
      <c r="CA729" s="135"/>
      <c r="CB729" s="135"/>
      <c r="CC729" s="135"/>
      <c r="CD729" s="135"/>
      <c r="CE729" s="135"/>
      <c r="CF729" s="135"/>
      <c r="CG729" s="135"/>
      <c r="CH729" s="135"/>
      <c r="CI729" s="135"/>
      <c r="CJ729" s="135"/>
      <c r="CK729" s="135"/>
      <c r="CL729" s="135"/>
      <c r="CM729" s="135"/>
      <c r="CN729" s="135"/>
      <c r="CO729" s="135"/>
      <c r="CP729" s="135"/>
      <c r="CQ729" s="135"/>
      <c r="CR729" s="135"/>
      <c r="CU729" s="36"/>
      <c r="CV729" s="36"/>
      <c r="CW729" s="36"/>
      <c r="CX729" s="36"/>
      <c r="CY729" s="36"/>
      <c r="CZ729" s="36"/>
      <c r="DA729" s="36"/>
      <c r="DB729" s="36"/>
      <c r="DC729" s="36"/>
      <c r="DD729" s="36"/>
      <c r="DE729" s="36"/>
      <c r="DF729" s="36"/>
      <c r="DG729" s="36"/>
      <c r="DH729" s="36"/>
      <c r="DI729" s="36"/>
      <c r="DJ729" s="36"/>
      <c r="DK729" s="36"/>
      <c r="DL729" s="36"/>
      <c r="DM729" s="36"/>
      <c r="DN729" s="36"/>
      <c r="DO729" s="36"/>
      <c r="DP729" s="36"/>
      <c r="DQ729" s="36"/>
      <c r="DR729" s="36"/>
      <c r="DS729" s="36"/>
      <c r="DT729" s="36"/>
      <c r="DU729" s="36"/>
      <c r="DV729" s="36"/>
      <c r="DW729" s="36"/>
      <c r="DX729" s="36"/>
      <c r="DY729" s="36"/>
      <c r="DZ729" s="36"/>
      <c r="EA729" s="36"/>
      <c r="EB729" s="36"/>
      <c r="EC729" s="36"/>
      <c r="ED729" s="36"/>
      <c r="EE729" s="36"/>
      <c r="EF729" s="36"/>
      <c r="EG729" s="36"/>
      <c r="EH729" s="36"/>
      <c r="EI729" s="36"/>
      <c r="EJ729" s="36"/>
      <c r="EK729" s="36"/>
      <c r="EL729" s="36"/>
      <c r="EM729" s="36"/>
      <c r="EN729" s="36"/>
    </row>
    <row r="730" spans="1:144">
      <c r="A730" s="36"/>
      <c r="B730" s="36"/>
      <c r="C730" s="144"/>
      <c r="D730" s="144"/>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c r="AA730" s="135"/>
      <c r="AB730" s="135"/>
      <c r="AC730" s="135"/>
      <c r="AD730" s="135"/>
      <c r="AE730" s="135"/>
      <c r="AF730" s="135"/>
      <c r="AG730" s="135"/>
      <c r="AH730" s="135"/>
      <c r="AI730" s="135"/>
      <c r="AJ730" s="135"/>
      <c r="AK730" s="135"/>
      <c r="AL730" s="135"/>
      <c r="AM730" s="135"/>
      <c r="AN730" s="135"/>
      <c r="AO730" s="135"/>
      <c r="AP730" s="135"/>
      <c r="AQ730" s="135"/>
      <c r="AR730" s="135"/>
      <c r="AS730" s="135"/>
      <c r="AT730" s="135"/>
      <c r="AU730" s="135"/>
      <c r="AV730" s="135"/>
      <c r="AW730" s="135"/>
      <c r="AX730" s="135"/>
      <c r="AY730" s="135"/>
      <c r="AZ730" s="135"/>
      <c r="BA730" s="135"/>
      <c r="BB730" s="135"/>
      <c r="BC730" s="135"/>
      <c r="BD730" s="135"/>
      <c r="BE730" s="135"/>
      <c r="BF730" s="135"/>
      <c r="BG730" s="135"/>
      <c r="BH730" s="135"/>
      <c r="BI730" s="135"/>
      <c r="BJ730" s="135"/>
      <c r="BK730" s="135"/>
      <c r="BL730" s="135"/>
      <c r="BM730" s="135"/>
      <c r="BN730" s="135"/>
      <c r="BO730" s="135"/>
      <c r="BP730" s="135"/>
      <c r="BQ730" s="135"/>
      <c r="BR730" s="135"/>
      <c r="BS730" s="135"/>
      <c r="BT730" s="135"/>
      <c r="BU730" s="135"/>
      <c r="BV730" s="135"/>
      <c r="BW730" s="135"/>
      <c r="BX730" s="135"/>
      <c r="BY730" s="135"/>
      <c r="BZ730" s="135"/>
      <c r="CA730" s="135"/>
      <c r="CB730" s="135"/>
      <c r="CC730" s="135"/>
      <c r="CD730" s="135"/>
      <c r="CE730" s="135"/>
      <c r="CF730" s="135"/>
      <c r="CG730" s="135"/>
      <c r="CH730" s="135"/>
      <c r="CI730" s="135"/>
      <c r="CJ730" s="135"/>
      <c r="CK730" s="135"/>
      <c r="CL730" s="135"/>
      <c r="CM730" s="135"/>
      <c r="CN730" s="135"/>
      <c r="CO730" s="135"/>
      <c r="CP730" s="135"/>
      <c r="CQ730" s="135"/>
      <c r="CR730" s="135"/>
      <c r="CU730" s="36"/>
      <c r="CV730" s="36"/>
      <c r="CW730" s="36"/>
      <c r="CX730" s="36"/>
      <c r="CY730" s="36"/>
      <c r="CZ730" s="36"/>
      <c r="DA730" s="36"/>
      <c r="DB730" s="36"/>
      <c r="DC730" s="36"/>
      <c r="DD730" s="36"/>
      <c r="DE730" s="36"/>
      <c r="DF730" s="36"/>
      <c r="DG730" s="36"/>
      <c r="DH730" s="36"/>
      <c r="DI730" s="36"/>
      <c r="DJ730" s="36"/>
      <c r="DK730" s="36"/>
      <c r="DL730" s="36"/>
      <c r="DM730" s="36"/>
      <c r="DN730" s="36"/>
      <c r="DO730" s="36"/>
      <c r="DP730" s="36"/>
      <c r="DQ730" s="36"/>
      <c r="DR730" s="36"/>
      <c r="DS730" s="36"/>
      <c r="DT730" s="36"/>
      <c r="DU730" s="36"/>
      <c r="DV730" s="36"/>
      <c r="DW730" s="36"/>
      <c r="DX730" s="36"/>
      <c r="DY730" s="36"/>
      <c r="DZ730" s="36"/>
      <c r="EA730" s="36"/>
      <c r="EB730" s="36"/>
      <c r="EC730" s="36"/>
      <c r="ED730" s="36"/>
      <c r="EE730" s="36"/>
      <c r="EF730" s="36"/>
      <c r="EG730" s="36"/>
      <c r="EH730" s="36"/>
      <c r="EI730" s="36"/>
      <c r="EJ730" s="36"/>
      <c r="EK730" s="36"/>
      <c r="EL730" s="36"/>
      <c r="EM730" s="36"/>
      <c r="EN730" s="36"/>
    </row>
    <row r="731" spans="1:144">
      <c r="A731" s="36"/>
      <c r="B731" s="36"/>
      <c r="C731" s="144"/>
      <c r="D731" s="144"/>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c r="AA731" s="135"/>
      <c r="AB731" s="135"/>
      <c r="AC731" s="135"/>
      <c r="AD731" s="135"/>
      <c r="AE731" s="135"/>
      <c r="AF731" s="135"/>
      <c r="AG731" s="135"/>
      <c r="AH731" s="135"/>
      <c r="AI731" s="135"/>
      <c r="AJ731" s="135"/>
      <c r="AK731" s="135"/>
      <c r="AL731" s="135"/>
      <c r="AM731" s="135"/>
      <c r="AN731" s="135"/>
      <c r="AO731" s="135"/>
      <c r="AP731" s="135"/>
      <c r="AQ731" s="135"/>
      <c r="AR731" s="135"/>
      <c r="AS731" s="135"/>
      <c r="AT731" s="135"/>
      <c r="AU731" s="135"/>
      <c r="AV731" s="135"/>
      <c r="AW731" s="135"/>
      <c r="AX731" s="135"/>
      <c r="AY731" s="135"/>
      <c r="AZ731" s="135"/>
      <c r="BA731" s="135"/>
      <c r="BB731" s="135"/>
      <c r="BC731" s="135"/>
      <c r="BD731" s="135"/>
      <c r="BE731" s="135"/>
      <c r="BF731" s="135"/>
      <c r="BG731" s="135"/>
      <c r="BH731" s="135"/>
      <c r="BI731" s="135"/>
      <c r="BJ731" s="135"/>
      <c r="BK731" s="135"/>
      <c r="BL731" s="135"/>
      <c r="BM731" s="135"/>
      <c r="BN731" s="135"/>
      <c r="BO731" s="135"/>
      <c r="BP731" s="135"/>
      <c r="BQ731" s="135"/>
      <c r="BR731" s="135"/>
      <c r="BS731" s="135"/>
      <c r="BT731" s="135"/>
      <c r="BU731" s="135"/>
      <c r="BV731" s="135"/>
      <c r="BW731" s="135"/>
      <c r="BX731" s="135"/>
      <c r="BY731" s="135"/>
      <c r="BZ731" s="135"/>
      <c r="CA731" s="135"/>
      <c r="CB731" s="135"/>
      <c r="CC731" s="135"/>
      <c r="CD731" s="135"/>
      <c r="CE731" s="135"/>
      <c r="CF731" s="135"/>
      <c r="CG731" s="135"/>
      <c r="CH731" s="135"/>
      <c r="CI731" s="135"/>
      <c r="CJ731" s="135"/>
      <c r="CK731" s="135"/>
      <c r="CL731" s="135"/>
      <c r="CM731" s="135"/>
      <c r="CN731" s="135"/>
      <c r="CO731" s="135"/>
      <c r="CP731" s="135"/>
      <c r="CQ731" s="135"/>
      <c r="CR731" s="135"/>
      <c r="CU731" s="36"/>
      <c r="CV731" s="36"/>
      <c r="CW731" s="36"/>
      <c r="CX731" s="36"/>
      <c r="CY731" s="36"/>
      <c r="CZ731" s="36"/>
      <c r="DA731" s="36"/>
      <c r="DB731" s="36"/>
      <c r="DC731" s="36"/>
      <c r="DD731" s="36"/>
      <c r="DE731" s="36"/>
      <c r="DF731" s="36"/>
      <c r="DG731" s="36"/>
      <c r="DH731" s="36"/>
      <c r="DI731" s="36"/>
      <c r="DJ731" s="36"/>
      <c r="DK731" s="36"/>
      <c r="DL731" s="36"/>
      <c r="DM731" s="36"/>
      <c r="DN731" s="36"/>
      <c r="DO731" s="36"/>
      <c r="DP731" s="36"/>
      <c r="DQ731" s="36"/>
      <c r="DR731" s="36"/>
      <c r="DS731" s="36"/>
      <c r="DT731" s="36"/>
      <c r="DU731" s="36"/>
      <c r="DV731" s="36"/>
      <c r="DW731" s="36"/>
      <c r="DX731" s="36"/>
      <c r="DY731" s="36"/>
      <c r="DZ731" s="36"/>
      <c r="EA731" s="36"/>
      <c r="EB731" s="36"/>
      <c r="EC731" s="36"/>
      <c r="ED731" s="36"/>
      <c r="EE731" s="36"/>
      <c r="EF731" s="36"/>
      <c r="EG731" s="36"/>
      <c r="EH731" s="36"/>
      <c r="EI731" s="36"/>
      <c r="EJ731" s="36"/>
      <c r="EK731" s="36"/>
      <c r="EL731" s="36"/>
      <c r="EM731" s="36"/>
      <c r="EN731" s="36"/>
    </row>
    <row r="732" spans="1:144">
      <c r="A732" s="36"/>
      <c r="B732" s="36"/>
      <c r="C732" s="144"/>
      <c r="D732" s="144"/>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c r="AA732" s="135"/>
      <c r="AB732" s="135"/>
      <c r="AC732" s="135"/>
      <c r="AD732" s="135"/>
      <c r="AE732" s="135"/>
      <c r="AF732" s="135"/>
      <c r="AG732" s="135"/>
      <c r="AH732" s="135"/>
      <c r="AI732" s="135"/>
      <c r="AJ732" s="135"/>
      <c r="AK732" s="135"/>
      <c r="AL732" s="135"/>
      <c r="AM732" s="135"/>
      <c r="AN732" s="135"/>
      <c r="AO732" s="135"/>
      <c r="AP732" s="135"/>
      <c r="AQ732" s="135"/>
      <c r="AR732" s="135"/>
      <c r="AS732" s="135"/>
      <c r="AT732" s="135"/>
      <c r="AU732" s="135"/>
      <c r="AV732" s="135"/>
      <c r="AW732" s="135"/>
      <c r="AX732" s="135"/>
      <c r="AY732" s="135"/>
      <c r="AZ732" s="135"/>
      <c r="BA732" s="135"/>
      <c r="BB732" s="135"/>
      <c r="BC732" s="135"/>
      <c r="BD732" s="135"/>
      <c r="BE732" s="135"/>
      <c r="BF732" s="135"/>
      <c r="BG732" s="135"/>
      <c r="BH732" s="135"/>
      <c r="BI732" s="135"/>
      <c r="BJ732" s="135"/>
      <c r="BK732" s="135"/>
      <c r="BL732" s="135"/>
      <c r="BM732" s="135"/>
      <c r="BN732" s="135"/>
      <c r="BO732" s="135"/>
      <c r="BP732" s="135"/>
      <c r="BQ732" s="135"/>
      <c r="BR732" s="135"/>
      <c r="BS732" s="135"/>
      <c r="BT732" s="135"/>
      <c r="BU732" s="135"/>
      <c r="BV732" s="135"/>
      <c r="BW732" s="135"/>
      <c r="BX732" s="135"/>
      <c r="BY732" s="135"/>
      <c r="BZ732" s="135"/>
      <c r="CA732" s="135"/>
      <c r="CB732" s="135"/>
      <c r="CC732" s="135"/>
      <c r="CD732" s="135"/>
      <c r="CE732" s="135"/>
      <c r="CF732" s="135"/>
      <c r="CG732" s="135"/>
      <c r="CH732" s="135"/>
      <c r="CI732" s="135"/>
      <c r="CJ732" s="135"/>
      <c r="CK732" s="135"/>
      <c r="CL732" s="135"/>
      <c r="CM732" s="135"/>
      <c r="CN732" s="135"/>
      <c r="CO732" s="135"/>
      <c r="CP732" s="135"/>
      <c r="CQ732" s="135"/>
      <c r="CR732" s="135"/>
      <c r="CU732" s="36"/>
      <c r="CV732" s="36"/>
      <c r="CW732" s="36"/>
      <c r="CX732" s="36"/>
      <c r="CY732" s="36"/>
      <c r="CZ732" s="36"/>
      <c r="DA732" s="36"/>
      <c r="DB732" s="36"/>
      <c r="DC732" s="36"/>
      <c r="DD732" s="36"/>
      <c r="DE732" s="36"/>
      <c r="DF732" s="36"/>
      <c r="DG732" s="36"/>
      <c r="DH732" s="36"/>
      <c r="DI732" s="36"/>
      <c r="DJ732" s="36"/>
      <c r="DK732" s="36"/>
      <c r="DL732" s="36"/>
      <c r="DM732" s="36"/>
      <c r="DN732" s="36"/>
      <c r="DO732" s="36"/>
      <c r="DP732" s="36"/>
      <c r="DQ732" s="36"/>
      <c r="DR732" s="36"/>
      <c r="DS732" s="36"/>
      <c r="DT732" s="36"/>
      <c r="DU732" s="36"/>
      <c r="DV732" s="36"/>
      <c r="DW732" s="36"/>
      <c r="DX732" s="36"/>
      <c r="DY732" s="36"/>
      <c r="DZ732" s="36"/>
      <c r="EA732" s="36"/>
      <c r="EB732" s="36"/>
      <c r="EC732" s="36"/>
      <c r="ED732" s="36"/>
      <c r="EE732" s="36"/>
      <c r="EF732" s="36"/>
      <c r="EG732" s="36"/>
      <c r="EH732" s="36"/>
      <c r="EI732" s="36"/>
      <c r="EJ732" s="36"/>
      <c r="EK732" s="36"/>
      <c r="EL732" s="36"/>
      <c r="EM732" s="36"/>
      <c r="EN732" s="36"/>
    </row>
    <row r="733" spans="1:144">
      <c r="A733" s="36"/>
      <c r="B733" s="36"/>
      <c r="C733" s="144"/>
      <c r="D733" s="144"/>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c r="AA733" s="135"/>
      <c r="AB733" s="135"/>
      <c r="AC733" s="135"/>
      <c r="AD733" s="135"/>
      <c r="AE733" s="135"/>
      <c r="AF733" s="135"/>
      <c r="AG733" s="135"/>
      <c r="AH733" s="135"/>
      <c r="AI733" s="135"/>
      <c r="AJ733" s="135"/>
      <c r="AK733" s="135"/>
      <c r="AL733" s="135"/>
      <c r="AM733" s="135"/>
      <c r="AN733" s="135"/>
      <c r="AO733" s="135"/>
      <c r="AP733" s="135"/>
      <c r="AQ733" s="135"/>
      <c r="AR733" s="135"/>
      <c r="AS733" s="135"/>
      <c r="AT733" s="135"/>
      <c r="AU733" s="135"/>
      <c r="AV733" s="135"/>
      <c r="AW733" s="135"/>
      <c r="AX733" s="135"/>
      <c r="AY733" s="135"/>
      <c r="AZ733" s="135"/>
      <c r="BA733" s="135"/>
      <c r="BB733" s="135"/>
      <c r="BC733" s="135"/>
      <c r="BD733" s="135"/>
      <c r="BE733" s="135"/>
      <c r="BF733" s="135"/>
      <c r="BG733" s="135"/>
      <c r="BH733" s="135"/>
      <c r="BI733" s="135"/>
      <c r="BJ733" s="135"/>
      <c r="BK733" s="135"/>
      <c r="BL733" s="135"/>
      <c r="BM733" s="135"/>
      <c r="BN733" s="135"/>
      <c r="BO733" s="135"/>
      <c r="BP733" s="135"/>
      <c r="BQ733" s="135"/>
      <c r="BR733" s="135"/>
      <c r="BS733" s="135"/>
      <c r="BT733" s="135"/>
      <c r="BU733" s="135"/>
      <c r="BV733" s="135"/>
      <c r="BW733" s="135"/>
      <c r="BX733" s="135"/>
      <c r="BY733" s="135"/>
      <c r="BZ733" s="135"/>
      <c r="CA733" s="135"/>
      <c r="CB733" s="135"/>
      <c r="CC733" s="135"/>
      <c r="CD733" s="135"/>
      <c r="CE733" s="135"/>
      <c r="CF733" s="135"/>
      <c r="CG733" s="135"/>
      <c r="CH733" s="135"/>
      <c r="CI733" s="135"/>
      <c r="CJ733" s="135"/>
      <c r="CK733" s="135"/>
      <c r="CL733" s="135"/>
      <c r="CM733" s="135"/>
      <c r="CN733" s="135"/>
      <c r="CO733" s="135"/>
      <c r="CP733" s="135"/>
      <c r="CQ733" s="135"/>
      <c r="CR733" s="135"/>
      <c r="CU733" s="36"/>
      <c r="CV733" s="36"/>
      <c r="CW733" s="36"/>
      <c r="CX733" s="36"/>
      <c r="CY733" s="36"/>
      <c r="CZ733" s="36"/>
      <c r="DA733" s="36"/>
      <c r="DB733" s="36"/>
      <c r="DC733" s="36"/>
      <c r="DD733" s="36"/>
      <c r="DE733" s="36"/>
      <c r="DF733" s="36"/>
      <c r="DG733" s="36"/>
      <c r="DH733" s="36"/>
      <c r="DI733" s="36"/>
      <c r="DJ733" s="36"/>
      <c r="DK733" s="36"/>
      <c r="DL733" s="36"/>
      <c r="DM733" s="36"/>
      <c r="DN733" s="36"/>
      <c r="DO733" s="36"/>
      <c r="DP733" s="36"/>
      <c r="DQ733" s="36"/>
      <c r="DR733" s="36"/>
      <c r="DS733" s="36"/>
      <c r="DT733" s="36"/>
      <c r="DU733" s="36"/>
      <c r="DV733" s="36"/>
      <c r="DW733" s="36"/>
      <c r="DX733" s="36"/>
      <c r="DY733" s="36"/>
      <c r="DZ733" s="36"/>
      <c r="EA733" s="36"/>
      <c r="EB733" s="36"/>
      <c r="EC733" s="36"/>
      <c r="ED733" s="36"/>
      <c r="EE733" s="36"/>
      <c r="EF733" s="36"/>
      <c r="EG733" s="36"/>
      <c r="EH733" s="36"/>
      <c r="EI733" s="36"/>
      <c r="EJ733" s="36"/>
      <c r="EK733" s="36"/>
      <c r="EL733" s="36"/>
      <c r="EM733" s="36"/>
      <c r="EN733" s="36"/>
    </row>
    <row r="734" spans="1:144">
      <c r="A734" s="36"/>
      <c r="B734" s="36"/>
      <c r="C734" s="144"/>
      <c r="D734" s="144"/>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c r="AA734" s="135"/>
      <c r="AB734" s="135"/>
      <c r="AC734" s="135"/>
      <c r="AD734" s="135"/>
      <c r="AE734" s="135"/>
      <c r="AF734" s="135"/>
      <c r="AG734" s="135"/>
      <c r="AH734" s="135"/>
      <c r="AI734" s="135"/>
      <c r="AJ734" s="135"/>
      <c r="AK734" s="135"/>
      <c r="AL734" s="135"/>
      <c r="AM734" s="135"/>
      <c r="AN734" s="135"/>
      <c r="AO734" s="135"/>
      <c r="AP734" s="135"/>
      <c r="AQ734" s="135"/>
      <c r="AR734" s="135"/>
      <c r="AS734" s="135"/>
      <c r="AT734" s="135"/>
      <c r="AU734" s="135"/>
      <c r="AV734" s="135"/>
      <c r="AW734" s="135"/>
      <c r="AX734" s="135"/>
      <c r="AY734" s="135"/>
      <c r="AZ734" s="135"/>
      <c r="BA734" s="135"/>
      <c r="BB734" s="135"/>
      <c r="BC734" s="135"/>
      <c r="BD734" s="135"/>
      <c r="BE734" s="135"/>
      <c r="BF734" s="135"/>
      <c r="BG734" s="135"/>
      <c r="BH734" s="135"/>
      <c r="BI734" s="135"/>
      <c r="BJ734" s="135"/>
      <c r="BK734" s="135"/>
      <c r="BL734" s="135"/>
      <c r="BM734" s="135"/>
      <c r="BN734" s="135"/>
      <c r="BO734" s="135"/>
      <c r="BP734" s="135"/>
      <c r="BQ734" s="135"/>
      <c r="BR734" s="135"/>
      <c r="BS734" s="135"/>
      <c r="BT734" s="135"/>
      <c r="BU734" s="135"/>
      <c r="BV734" s="135"/>
      <c r="BW734" s="135"/>
      <c r="BX734" s="135"/>
      <c r="BY734" s="135"/>
      <c r="BZ734" s="135"/>
      <c r="CA734" s="135"/>
      <c r="CB734" s="135"/>
      <c r="CC734" s="135"/>
      <c r="CD734" s="135"/>
      <c r="CE734" s="135"/>
      <c r="CF734" s="135"/>
      <c r="CG734" s="135"/>
      <c r="CH734" s="135"/>
      <c r="CI734" s="135"/>
      <c r="CJ734" s="135"/>
      <c r="CK734" s="135"/>
      <c r="CL734" s="135"/>
      <c r="CM734" s="135"/>
      <c r="CN734" s="135"/>
      <c r="CO734" s="135"/>
      <c r="CP734" s="135"/>
      <c r="CQ734" s="135"/>
      <c r="CR734" s="135"/>
      <c r="CU734" s="36"/>
      <c r="CV734" s="36"/>
      <c r="CW734" s="36"/>
      <c r="CX734" s="36"/>
      <c r="CY734" s="36"/>
      <c r="CZ734" s="36"/>
      <c r="DA734" s="36"/>
      <c r="DB734" s="36"/>
      <c r="DC734" s="36"/>
      <c r="DD734" s="36"/>
      <c r="DE734" s="36"/>
      <c r="DF734" s="36"/>
      <c r="DG734" s="36"/>
      <c r="DH734" s="36"/>
      <c r="DI734" s="36"/>
      <c r="DJ734" s="36"/>
      <c r="DK734" s="36"/>
      <c r="DL734" s="36"/>
      <c r="DM734" s="36"/>
      <c r="DN734" s="36"/>
      <c r="DO734" s="36"/>
      <c r="DP734" s="36"/>
      <c r="DQ734" s="36"/>
      <c r="DR734" s="36"/>
      <c r="DS734" s="36"/>
      <c r="DT734" s="36"/>
      <c r="DU734" s="36"/>
      <c r="DV734" s="36"/>
      <c r="DW734" s="36"/>
      <c r="DX734" s="36"/>
      <c r="DY734" s="36"/>
      <c r="DZ734" s="36"/>
      <c r="EA734" s="36"/>
      <c r="EB734" s="36"/>
      <c r="EC734" s="36"/>
      <c r="ED734" s="36"/>
      <c r="EE734" s="36"/>
      <c r="EF734" s="36"/>
      <c r="EG734" s="36"/>
      <c r="EH734" s="36"/>
      <c r="EI734" s="36"/>
      <c r="EJ734" s="36"/>
      <c r="EK734" s="36"/>
      <c r="EL734" s="36"/>
      <c r="EM734" s="36"/>
      <c r="EN734" s="36"/>
    </row>
    <row r="735" spans="1:144">
      <c r="A735" s="36"/>
      <c r="B735" s="36"/>
      <c r="C735" s="144"/>
      <c r="D735" s="144"/>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c r="AA735" s="135"/>
      <c r="AB735" s="135"/>
      <c r="AC735" s="135"/>
      <c r="AD735" s="135"/>
      <c r="AE735" s="135"/>
      <c r="AF735" s="135"/>
      <c r="AG735" s="135"/>
      <c r="AH735" s="135"/>
      <c r="AI735" s="135"/>
      <c r="AJ735" s="135"/>
      <c r="AK735" s="135"/>
      <c r="AL735" s="135"/>
      <c r="AM735" s="135"/>
      <c r="AN735" s="135"/>
      <c r="AO735" s="135"/>
      <c r="AP735" s="135"/>
      <c r="AQ735" s="135"/>
      <c r="AR735" s="135"/>
      <c r="AS735" s="135"/>
      <c r="AT735" s="135"/>
      <c r="AU735" s="135"/>
      <c r="AV735" s="135"/>
      <c r="AW735" s="135"/>
      <c r="AX735" s="135"/>
      <c r="AY735" s="135"/>
      <c r="AZ735" s="135"/>
      <c r="BA735" s="135"/>
      <c r="BB735" s="135"/>
      <c r="BC735" s="135"/>
      <c r="BD735" s="135"/>
      <c r="BE735" s="135"/>
      <c r="BF735" s="135"/>
      <c r="BG735" s="135"/>
      <c r="BH735" s="135"/>
      <c r="BI735" s="135"/>
      <c r="BJ735" s="135"/>
      <c r="BK735" s="135"/>
      <c r="BL735" s="135"/>
      <c r="BM735" s="135"/>
      <c r="BN735" s="135"/>
      <c r="BO735" s="135"/>
      <c r="BP735" s="135"/>
      <c r="BQ735" s="135"/>
      <c r="BR735" s="135"/>
      <c r="BS735" s="135"/>
      <c r="BT735" s="135"/>
      <c r="BU735" s="135"/>
      <c r="BV735" s="135"/>
      <c r="BW735" s="135"/>
      <c r="BX735" s="135"/>
      <c r="BY735" s="135"/>
      <c r="BZ735" s="135"/>
      <c r="CA735" s="135"/>
      <c r="CB735" s="135"/>
      <c r="CC735" s="135"/>
      <c r="CD735" s="135"/>
      <c r="CE735" s="135"/>
      <c r="CF735" s="135"/>
      <c r="CG735" s="135"/>
      <c r="CH735" s="135"/>
      <c r="CI735" s="135"/>
      <c r="CJ735" s="135"/>
      <c r="CK735" s="135"/>
      <c r="CL735" s="135"/>
      <c r="CM735" s="135"/>
      <c r="CN735" s="135"/>
      <c r="CO735" s="135"/>
      <c r="CP735" s="135"/>
      <c r="CQ735" s="135"/>
      <c r="CR735" s="135"/>
      <c r="CU735" s="36"/>
      <c r="CV735" s="36"/>
      <c r="CW735" s="36"/>
      <c r="CX735" s="36"/>
      <c r="CY735" s="36"/>
      <c r="CZ735" s="36"/>
      <c r="DA735" s="36"/>
      <c r="DB735" s="36"/>
      <c r="DC735" s="36"/>
      <c r="DD735" s="36"/>
      <c r="DE735" s="36"/>
      <c r="DF735" s="36"/>
      <c r="DG735" s="36"/>
      <c r="DH735" s="36"/>
      <c r="DI735" s="36"/>
      <c r="DJ735" s="36"/>
      <c r="DK735" s="36"/>
      <c r="DL735" s="36"/>
      <c r="DM735" s="36"/>
      <c r="DN735" s="36"/>
      <c r="DO735" s="36"/>
      <c r="DP735" s="36"/>
      <c r="DQ735" s="36"/>
      <c r="DR735" s="36"/>
      <c r="DS735" s="36"/>
      <c r="DT735" s="36"/>
      <c r="DU735" s="36"/>
      <c r="DV735" s="36"/>
      <c r="DW735" s="36"/>
      <c r="DX735" s="36"/>
      <c r="DY735" s="36"/>
      <c r="DZ735" s="36"/>
      <c r="EA735" s="36"/>
      <c r="EB735" s="36"/>
      <c r="EC735" s="36"/>
      <c r="ED735" s="36"/>
      <c r="EE735" s="36"/>
      <c r="EF735" s="36"/>
      <c r="EG735" s="36"/>
      <c r="EH735" s="36"/>
      <c r="EI735" s="36"/>
      <c r="EJ735" s="36"/>
      <c r="EK735" s="36"/>
      <c r="EL735" s="36"/>
      <c r="EM735" s="36"/>
      <c r="EN735" s="36"/>
    </row>
    <row r="736" spans="1:144">
      <c r="A736" s="36"/>
      <c r="B736" s="36"/>
      <c r="C736" s="144"/>
      <c r="D736" s="144"/>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c r="AA736" s="135"/>
      <c r="AB736" s="135"/>
      <c r="AC736" s="135"/>
      <c r="AD736" s="135"/>
      <c r="AE736" s="135"/>
      <c r="AF736" s="135"/>
      <c r="AG736" s="135"/>
      <c r="AH736" s="135"/>
      <c r="AI736" s="135"/>
      <c r="AJ736" s="135"/>
      <c r="AK736" s="135"/>
      <c r="AL736" s="135"/>
      <c r="AM736" s="135"/>
      <c r="AN736" s="135"/>
      <c r="AO736" s="135"/>
      <c r="AP736" s="135"/>
      <c r="AQ736" s="135"/>
      <c r="AR736" s="135"/>
      <c r="AS736" s="135"/>
      <c r="AT736" s="135"/>
      <c r="AU736" s="135"/>
      <c r="AV736" s="135"/>
      <c r="AW736" s="135"/>
      <c r="AX736" s="135"/>
      <c r="AY736" s="135"/>
      <c r="AZ736" s="135"/>
      <c r="BA736" s="135"/>
      <c r="BB736" s="135"/>
      <c r="BC736" s="135"/>
      <c r="BD736" s="135"/>
      <c r="BE736" s="135"/>
      <c r="BF736" s="135"/>
      <c r="BG736" s="135"/>
      <c r="BH736" s="135"/>
      <c r="BI736" s="135"/>
      <c r="BJ736" s="135"/>
      <c r="BK736" s="135"/>
      <c r="BL736" s="135"/>
      <c r="BM736" s="135"/>
      <c r="BN736" s="135"/>
      <c r="BO736" s="135"/>
      <c r="BP736" s="135"/>
      <c r="BQ736" s="135"/>
      <c r="BR736" s="135"/>
      <c r="BS736" s="135"/>
      <c r="BT736" s="135"/>
      <c r="BU736" s="135"/>
      <c r="BV736" s="135"/>
      <c r="BW736" s="135"/>
      <c r="BX736" s="135"/>
      <c r="BY736" s="135"/>
      <c r="BZ736" s="135"/>
      <c r="CA736" s="135"/>
      <c r="CB736" s="135"/>
      <c r="CC736" s="135"/>
      <c r="CD736" s="135"/>
      <c r="CE736" s="135"/>
      <c r="CF736" s="135"/>
      <c r="CG736" s="135"/>
      <c r="CH736" s="135"/>
      <c r="CI736" s="135"/>
      <c r="CJ736" s="135"/>
      <c r="CK736" s="135"/>
      <c r="CL736" s="135"/>
      <c r="CM736" s="135"/>
      <c r="CN736" s="135"/>
      <c r="CO736" s="135"/>
      <c r="CP736" s="135"/>
      <c r="CQ736" s="135"/>
      <c r="CR736" s="135"/>
      <c r="CU736" s="36"/>
      <c r="CV736" s="36"/>
      <c r="CW736" s="36"/>
      <c r="CX736" s="36"/>
      <c r="CY736" s="36"/>
      <c r="CZ736" s="36"/>
      <c r="DA736" s="36"/>
      <c r="DB736" s="36"/>
      <c r="DC736" s="36"/>
      <c r="DD736" s="36"/>
      <c r="DE736" s="36"/>
      <c r="DF736" s="36"/>
      <c r="DG736" s="36"/>
      <c r="DH736" s="36"/>
      <c r="DI736" s="36"/>
      <c r="DJ736" s="36"/>
      <c r="DK736" s="36"/>
      <c r="DL736" s="36"/>
      <c r="DM736" s="36"/>
      <c r="DN736" s="36"/>
      <c r="DO736" s="36"/>
      <c r="DP736" s="36"/>
      <c r="DQ736" s="36"/>
      <c r="DR736" s="36"/>
      <c r="DS736" s="36"/>
      <c r="DT736" s="36"/>
      <c r="DU736" s="36"/>
      <c r="DV736" s="36"/>
      <c r="DW736" s="36"/>
      <c r="DX736" s="36"/>
      <c r="DY736" s="36"/>
      <c r="DZ736" s="36"/>
      <c r="EA736" s="36"/>
      <c r="EB736" s="36"/>
      <c r="EC736" s="36"/>
      <c r="ED736" s="36"/>
      <c r="EE736" s="36"/>
      <c r="EF736" s="36"/>
      <c r="EG736" s="36"/>
      <c r="EH736" s="36"/>
      <c r="EI736" s="36"/>
      <c r="EJ736" s="36"/>
      <c r="EK736" s="36"/>
      <c r="EL736" s="36"/>
      <c r="EM736" s="36"/>
      <c r="EN736" s="36"/>
    </row>
    <row r="737" spans="1:144">
      <c r="A737" s="36"/>
      <c r="B737" s="36"/>
      <c r="C737" s="144"/>
      <c r="D737" s="144"/>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c r="AA737" s="135"/>
      <c r="AB737" s="135"/>
      <c r="AC737" s="135"/>
      <c r="AD737" s="135"/>
      <c r="AE737" s="135"/>
      <c r="AF737" s="135"/>
      <c r="AG737" s="135"/>
      <c r="AH737" s="135"/>
      <c r="AI737" s="135"/>
      <c r="AJ737" s="135"/>
      <c r="AK737" s="135"/>
      <c r="AL737" s="135"/>
      <c r="AM737" s="135"/>
      <c r="AN737" s="135"/>
      <c r="AO737" s="135"/>
      <c r="AP737" s="135"/>
      <c r="AQ737" s="135"/>
      <c r="AR737" s="135"/>
      <c r="AS737" s="135"/>
      <c r="AT737" s="135"/>
      <c r="AU737" s="135"/>
      <c r="AV737" s="135"/>
      <c r="AW737" s="135"/>
      <c r="AX737" s="135"/>
      <c r="AY737" s="135"/>
      <c r="AZ737" s="135"/>
      <c r="BA737" s="135"/>
      <c r="BB737" s="135"/>
      <c r="BC737" s="135"/>
      <c r="BD737" s="135"/>
      <c r="BE737" s="135"/>
      <c r="BF737" s="135"/>
      <c r="BG737" s="135"/>
      <c r="BH737" s="135"/>
      <c r="BI737" s="135"/>
      <c r="BJ737" s="135"/>
      <c r="BK737" s="135"/>
      <c r="BL737" s="135"/>
      <c r="BM737" s="135"/>
      <c r="BN737" s="135"/>
      <c r="BO737" s="135"/>
      <c r="BP737" s="135"/>
      <c r="BQ737" s="135"/>
      <c r="BR737" s="135"/>
      <c r="BS737" s="135"/>
      <c r="BT737" s="135"/>
      <c r="BU737" s="135"/>
      <c r="BV737" s="135"/>
      <c r="BW737" s="135"/>
      <c r="BX737" s="135"/>
      <c r="BY737" s="135"/>
      <c r="BZ737" s="135"/>
      <c r="CA737" s="135"/>
      <c r="CB737" s="135"/>
      <c r="CC737" s="135"/>
      <c r="CD737" s="135"/>
      <c r="CE737" s="135"/>
      <c r="CF737" s="135"/>
      <c r="CG737" s="135"/>
      <c r="CH737" s="135"/>
      <c r="CI737" s="135"/>
      <c r="CJ737" s="135"/>
      <c r="CK737" s="135"/>
      <c r="CL737" s="135"/>
      <c r="CM737" s="135"/>
      <c r="CN737" s="135"/>
      <c r="CO737" s="135"/>
      <c r="CP737" s="135"/>
      <c r="CQ737" s="135"/>
      <c r="CR737" s="135"/>
      <c r="CU737" s="36"/>
      <c r="CV737" s="36"/>
      <c r="CW737" s="36"/>
      <c r="CX737" s="36"/>
      <c r="CY737" s="36"/>
      <c r="CZ737" s="36"/>
      <c r="DA737" s="36"/>
      <c r="DB737" s="36"/>
      <c r="DC737" s="36"/>
      <c r="DD737" s="36"/>
      <c r="DE737" s="36"/>
      <c r="DF737" s="36"/>
      <c r="DG737" s="36"/>
      <c r="DH737" s="36"/>
      <c r="DI737" s="36"/>
      <c r="DJ737" s="36"/>
      <c r="DK737" s="36"/>
      <c r="DL737" s="36"/>
      <c r="DM737" s="36"/>
      <c r="DN737" s="36"/>
      <c r="DO737" s="36"/>
      <c r="DP737" s="36"/>
      <c r="DQ737" s="36"/>
      <c r="DR737" s="36"/>
      <c r="DS737" s="36"/>
      <c r="DT737" s="36"/>
      <c r="DU737" s="36"/>
      <c r="DV737" s="36"/>
      <c r="DW737" s="36"/>
      <c r="DX737" s="36"/>
      <c r="DY737" s="36"/>
      <c r="DZ737" s="36"/>
      <c r="EA737" s="36"/>
      <c r="EB737" s="36"/>
      <c r="EC737" s="36"/>
      <c r="ED737" s="36"/>
      <c r="EE737" s="36"/>
      <c r="EF737" s="36"/>
      <c r="EG737" s="36"/>
      <c r="EH737" s="36"/>
      <c r="EI737" s="36"/>
      <c r="EJ737" s="36"/>
      <c r="EK737" s="36"/>
      <c r="EL737" s="36"/>
      <c r="EM737" s="36"/>
      <c r="EN737" s="36"/>
    </row>
    <row r="738" spans="1:144">
      <c r="A738" s="36"/>
      <c r="B738" s="36"/>
      <c r="C738" s="144"/>
      <c r="D738" s="144"/>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c r="AA738" s="135"/>
      <c r="AB738" s="135"/>
      <c r="AC738" s="135"/>
      <c r="AD738" s="135"/>
      <c r="AE738" s="135"/>
      <c r="AF738" s="135"/>
      <c r="AG738" s="135"/>
      <c r="AH738" s="135"/>
      <c r="AI738" s="135"/>
      <c r="AJ738" s="135"/>
      <c r="AK738" s="135"/>
      <c r="AL738" s="135"/>
      <c r="AM738" s="135"/>
      <c r="AN738" s="135"/>
      <c r="AO738" s="135"/>
      <c r="AP738" s="135"/>
      <c r="AQ738" s="135"/>
      <c r="AR738" s="135"/>
      <c r="AS738" s="135"/>
      <c r="AT738" s="135"/>
      <c r="AU738" s="135"/>
      <c r="AV738" s="135"/>
      <c r="AW738" s="135"/>
      <c r="AX738" s="135"/>
      <c r="AY738" s="135"/>
      <c r="AZ738" s="135"/>
      <c r="BA738" s="135"/>
      <c r="BB738" s="135"/>
      <c r="BC738" s="135"/>
      <c r="BD738" s="135"/>
      <c r="BE738" s="135"/>
      <c r="BF738" s="135"/>
      <c r="BG738" s="135"/>
      <c r="BH738" s="135"/>
      <c r="BI738" s="135"/>
      <c r="BJ738" s="135"/>
      <c r="BK738" s="135"/>
      <c r="BL738" s="135"/>
      <c r="BM738" s="135"/>
      <c r="BN738" s="135"/>
      <c r="BO738" s="135"/>
      <c r="BP738" s="135"/>
      <c r="BQ738" s="135"/>
      <c r="BR738" s="135"/>
      <c r="BS738" s="135"/>
      <c r="BT738" s="135"/>
      <c r="BU738" s="135"/>
      <c r="BV738" s="135"/>
      <c r="BW738" s="135"/>
      <c r="BX738" s="135"/>
      <c r="BY738" s="135"/>
      <c r="BZ738" s="135"/>
      <c r="CA738" s="135"/>
      <c r="CB738" s="135"/>
      <c r="CC738" s="135"/>
      <c r="CD738" s="135"/>
      <c r="CE738" s="135"/>
      <c r="CF738" s="135"/>
      <c r="CG738" s="135"/>
      <c r="CH738" s="135"/>
      <c r="CI738" s="135"/>
      <c r="CJ738" s="135"/>
      <c r="CK738" s="135"/>
      <c r="CL738" s="135"/>
      <c r="CM738" s="135"/>
      <c r="CN738" s="135"/>
      <c r="CO738" s="135"/>
      <c r="CP738" s="135"/>
      <c r="CQ738" s="135"/>
      <c r="CR738" s="135"/>
      <c r="CU738" s="36"/>
      <c r="CV738" s="36"/>
      <c r="CW738" s="36"/>
      <c r="CX738" s="36"/>
      <c r="CY738" s="36"/>
      <c r="CZ738" s="36"/>
      <c r="DA738" s="36"/>
      <c r="DB738" s="36"/>
      <c r="DC738" s="36"/>
      <c r="DD738" s="36"/>
      <c r="DE738" s="36"/>
      <c r="DF738" s="36"/>
      <c r="DG738" s="36"/>
      <c r="DH738" s="36"/>
      <c r="DI738" s="36"/>
      <c r="DJ738" s="36"/>
      <c r="DK738" s="36"/>
      <c r="DL738" s="36"/>
      <c r="DM738" s="36"/>
      <c r="DN738" s="36"/>
      <c r="DO738" s="36"/>
      <c r="DP738" s="36"/>
      <c r="DQ738" s="36"/>
      <c r="DR738" s="36"/>
      <c r="DS738" s="36"/>
      <c r="DT738" s="36"/>
      <c r="DU738" s="36"/>
      <c r="DV738" s="36"/>
      <c r="DW738" s="36"/>
      <c r="DX738" s="36"/>
      <c r="DY738" s="36"/>
      <c r="DZ738" s="36"/>
      <c r="EA738" s="36"/>
      <c r="EB738" s="36"/>
      <c r="EC738" s="36"/>
      <c r="ED738" s="36"/>
      <c r="EE738" s="36"/>
      <c r="EF738" s="36"/>
      <c r="EG738" s="36"/>
      <c r="EH738" s="36"/>
      <c r="EI738" s="36"/>
      <c r="EJ738" s="36"/>
      <c r="EK738" s="36"/>
      <c r="EL738" s="36"/>
      <c r="EM738" s="36"/>
      <c r="EN738" s="36"/>
    </row>
    <row r="739" spans="1:144">
      <c r="A739" s="36"/>
      <c r="B739" s="36"/>
      <c r="C739" s="144"/>
      <c r="D739" s="144"/>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c r="AA739" s="135"/>
      <c r="AB739" s="135"/>
      <c r="AC739" s="135"/>
      <c r="AD739" s="135"/>
      <c r="AE739" s="135"/>
      <c r="AF739" s="135"/>
      <c r="AG739" s="135"/>
      <c r="AH739" s="135"/>
      <c r="AI739" s="135"/>
      <c r="AJ739" s="135"/>
      <c r="AK739" s="135"/>
      <c r="AL739" s="135"/>
      <c r="AM739" s="135"/>
      <c r="AN739" s="135"/>
      <c r="AO739" s="135"/>
      <c r="AP739" s="135"/>
      <c r="AQ739" s="135"/>
      <c r="AR739" s="135"/>
      <c r="AS739" s="135"/>
      <c r="AT739" s="135"/>
      <c r="AU739" s="135"/>
      <c r="AV739" s="135"/>
      <c r="AW739" s="135"/>
      <c r="AX739" s="135"/>
      <c r="AY739" s="135"/>
      <c r="AZ739" s="135"/>
      <c r="BA739" s="135"/>
      <c r="BB739" s="135"/>
      <c r="BC739" s="135"/>
      <c r="BD739" s="135"/>
      <c r="BE739" s="135"/>
      <c r="BF739" s="135"/>
      <c r="BG739" s="135"/>
      <c r="BH739" s="135"/>
      <c r="BI739" s="135"/>
      <c r="BJ739" s="135"/>
      <c r="BK739" s="135"/>
      <c r="BL739" s="135"/>
      <c r="BM739" s="135"/>
      <c r="BN739" s="135"/>
      <c r="BO739" s="135"/>
      <c r="BP739" s="135"/>
      <c r="BQ739" s="135"/>
      <c r="BR739" s="135"/>
      <c r="BS739" s="135"/>
      <c r="BT739" s="135"/>
      <c r="BU739" s="135"/>
      <c r="BV739" s="135"/>
      <c r="BW739" s="135"/>
      <c r="BX739" s="135"/>
      <c r="BY739" s="135"/>
      <c r="BZ739" s="135"/>
      <c r="CA739" s="135"/>
      <c r="CB739" s="135"/>
      <c r="CC739" s="135"/>
      <c r="CD739" s="135"/>
      <c r="CE739" s="135"/>
      <c r="CF739" s="135"/>
      <c r="CG739" s="135"/>
      <c r="CH739" s="135"/>
      <c r="CI739" s="135"/>
      <c r="CJ739" s="135"/>
      <c r="CK739" s="135"/>
      <c r="CL739" s="135"/>
      <c r="CM739" s="135"/>
      <c r="CN739" s="135"/>
      <c r="CO739" s="135"/>
      <c r="CP739" s="135"/>
      <c r="CQ739" s="135"/>
      <c r="CR739" s="135"/>
      <c r="CU739" s="36"/>
      <c r="CV739" s="36"/>
      <c r="CW739" s="36"/>
      <c r="CX739" s="36"/>
      <c r="CY739" s="36"/>
      <c r="CZ739" s="36"/>
      <c r="DA739" s="36"/>
      <c r="DB739" s="36"/>
      <c r="DC739" s="36"/>
      <c r="DD739" s="36"/>
      <c r="DE739" s="36"/>
      <c r="DF739" s="36"/>
      <c r="DG739" s="36"/>
      <c r="DH739" s="36"/>
      <c r="DI739" s="36"/>
      <c r="DJ739" s="36"/>
      <c r="DK739" s="36"/>
      <c r="DL739" s="36"/>
      <c r="DM739" s="36"/>
      <c r="DN739" s="36"/>
      <c r="DO739" s="36"/>
      <c r="DP739" s="36"/>
      <c r="DQ739" s="36"/>
      <c r="DR739" s="36"/>
      <c r="DS739" s="36"/>
      <c r="DT739" s="36"/>
      <c r="DU739" s="36"/>
      <c r="DV739" s="36"/>
      <c r="DW739" s="36"/>
      <c r="DX739" s="36"/>
      <c r="DY739" s="36"/>
      <c r="DZ739" s="36"/>
      <c r="EA739" s="36"/>
      <c r="EB739" s="36"/>
      <c r="EC739" s="36"/>
      <c r="ED739" s="36"/>
      <c r="EE739" s="36"/>
      <c r="EF739" s="36"/>
      <c r="EG739" s="36"/>
      <c r="EH739" s="36"/>
      <c r="EI739" s="36"/>
      <c r="EJ739" s="36"/>
      <c r="EK739" s="36"/>
      <c r="EL739" s="36"/>
      <c r="EM739" s="36"/>
      <c r="EN739" s="36"/>
    </row>
    <row r="740" spans="1:144">
      <c r="A740" s="36"/>
      <c r="B740" s="36"/>
      <c r="C740" s="144"/>
      <c r="D740" s="144"/>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c r="AA740" s="135"/>
      <c r="AB740" s="135"/>
      <c r="AC740" s="135"/>
      <c r="AD740" s="135"/>
      <c r="AE740" s="135"/>
      <c r="AF740" s="135"/>
      <c r="AG740" s="135"/>
      <c r="AH740" s="135"/>
      <c r="AI740" s="135"/>
      <c r="AJ740" s="135"/>
      <c r="AK740" s="135"/>
      <c r="AL740" s="135"/>
      <c r="AM740" s="135"/>
      <c r="AN740" s="135"/>
      <c r="AO740" s="135"/>
      <c r="AP740" s="135"/>
      <c r="AQ740" s="135"/>
      <c r="AR740" s="135"/>
      <c r="AS740" s="135"/>
      <c r="AT740" s="135"/>
      <c r="AU740" s="135"/>
      <c r="AV740" s="135"/>
      <c r="AW740" s="135"/>
      <c r="AX740" s="135"/>
      <c r="AY740" s="135"/>
      <c r="AZ740" s="135"/>
      <c r="BA740" s="135"/>
      <c r="BB740" s="135"/>
      <c r="BC740" s="135"/>
      <c r="BD740" s="135"/>
      <c r="BE740" s="135"/>
      <c r="BF740" s="135"/>
      <c r="BG740" s="135"/>
      <c r="BH740" s="135"/>
      <c r="BI740" s="135"/>
      <c r="BJ740" s="135"/>
      <c r="BK740" s="135"/>
      <c r="BL740" s="135"/>
      <c r="BM740" s="135"/>
      <c r="BN740" s="135"/>
      <c r="BO740" s="135"/>
      <c r="BP740" s="135"/>
      <c r="BQ740" s="135"/>
      <c r="BR740" s="135"/>
      <c r="BS740" s="135"/>
      <c r="BT740" s="135"/>
      <c r="BU740" s="135"/>
      <c r="BV740" s="135"/>
      <c r="BW740" s="135"/>
      <c r="BX740" s="135"/>
      <c r="BY740" s="135"/>
      <c r="BZ740" s="135"/>
      <c r="CA740" s="135"/>
      <c r="CB740" s="135"/>
      <c r="CC740" s="135"/>
      <c r="CD740" s="135"/>
      <c r="CE740" s="135"/>
      <c r="CF740" s="135"/>
      <c r="CG740" s="135"/>
      <c r="CH740" s="135"/>
      <c r="CI740" s="135"/>
      <c r="CJ740" s="135"/>
      <c r="CK740" s="135"/>
      <c r="CL740" s="135"/>
      <c r="CM740" s="135"/>
      <c r="CN740" s="135"/>
      <c r="CO740" s="135"/>
      <c r="CP740" s="135"/>
      <c r="CQ740" s="135"/>
      <c r="CR740" s="135"/>
      <c r="CU740" s="36"/>
      <c r="CV740" s="36"/>
      <c r="CW740" s="36"/>
      <c r="CX740" s="36"/>
      <c r="CY740" s="36"/>
      <c r="CZ740" s="36"/>
      <c r="DA740" s="36"/>
      <c r="DB740" s="36"/>
      <c r="DC740" s="36"/>
      <c r="DD740" s="36"/>
      <c r="DE740" s="36"/>
      <c r="DF740" s="36"/>
      <c r="DG740" s="36"/>
      <c r="DH740" s="36"/>
      <c r="DI740" s="36"/>
      <c r="DJ740" s="36"/>
      <c r="DK740" s="36"/>
      <c r="DL740" s="36"/>
      <c r="DM740" s="36"/>
      <c r="DN740" s="36"/>
      <c r="DO740" s="36"/>
      <c r="DP740" s="36"/>
      <c r="DQ740" s="36"/>
      <c r="DR740" s="36"/>
      <c r="DS740" s="36"/>
      <c r="DT740" s="36"/>
      <c r="DU740" s="36"/>
      <c r="DV740" s="36"/>
      <c r="DW740" s="36"/>
      <c r="DX740" s="36"/>
      <c r="DY740" s="36"/>
      <c r="DZ740" s="36"/>
      <c r="EA740" s="36"/>
      <c r="EB740" s="36"/>
      <c r="EC740" s="36"/>
      <c r="ED740" s="36"/>
      <c r="EE740" s="36"/>
      <c r="EF740" s="36"/>
      <c r="EG740" s="36"/>
      <c r="EH740" s="36"/>
      <c r="EI740" s="36"/>
      <c r="EJ740" s="36"/>
      <c r="EK740" s="36"/>
      <c r="EL740" s="36"/>
      <c r="EM740" s="36"/>
      <c r="EN740" s="36"/>
    </row>
    <row r="741" spans="1:144">
      <c r="A741" s="36"/>
      <c r="B741" s="36"/>
      <c r="C741" s="144"/>
      <c r="D741" s="144"/>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c r="AA741" s="135"/>
      <c r="AB741" s="135"/>
      <c r="AC741" s="135"/>
      <c r="AD741" s="135"/>
      <c r="AE741" s="135"/>
      <c r="AF741" s="135"/>
      <c r="AG741" s="135"/>
      <c r="AH741" s="135"/>
      <c r="AI741" s="135"/>
      <c r="AJ741" s="135"/>
      <c r="AK741" s="135"/>
      <c r="AL741" s="135"/>
      <c r="AM741" s="135"/>
      <c r="AN741" s="135"/>
      <c r="AO741" s="135"/>
      <c r="AP741" s="135"/>
      <c r="AQ741" s="135"/>
      <c r="AR741" s="135"/>
      <c r="AS741" s="135"/>
      <c r="AT741" s="135"/>
      <c r="AU741" s="135"/>
      <c r="AV741" s="135"/>
      <c r="AW741" s="135"/>
      <c r="AX741" s="135"/>
      <c r="AY741" s="135"/>
      <c r="AZ741" s="135"/>
      <c r="BA741" s="135"/>
      <c r="BB741" s="135"/>
      <c r="BC741" s="135"/>
      <c r="BD741" s="135"/>
      <c r="BE741" s="135"/>
      <c r="BF741" s="135"/>
      <c r="BG741" s="135"/>
      <c r="BH741" s="135"/>
      <c r="BI741" s="135"/>
      <c r="BJ741" s="135"/>
      <c r="BK741" s="135"/>
      <c r="BL741" s="135"/>
      <c r="BM741" s="135"/>
      <c r="BN741" s="135"/>
      <c r="BO741" s="135"/>
      <c r="BP741" s="135"/>
      <c r="BQ741" s="135"/>
      <c r="BR741" s="135"/>
      <c r="BS741" s="135"/>
      <c r="BT741" s="135"/>
      <c r="BU741" s="135"/>
      <c r="BV741" s="135"/>
      <c r="BW741" s="135"/>
      <c r="BX741" s="135"/>
      <c r="BY741" s="135"/>
      <c r="BZ741" s="135"/>
      <c r="CA741" s="135"/>
      <c r="CB741" s="135"/>
      <c r="CC741" s="135"/>
      <c r="CD741" s="135"/>
      <c r="CE741" s="135"/>
      <c r="CF741" s="135"/>
      <c r="CG741" s="135"/>
      <c r="CH741" s="135"/>
      <c r="CI741" s="135"/>
      <c r="CJ741" s="135"/>
      <c r="CK741" s="135"/>
      <c r="CL741" s="135"/>
      <c r="CM741" s="135"/>
      <c r="CN741" s="135"/>
      <c r="CO741" s="135"/>
      <c r="CP741" s="135"/>
      <c r="CQ741" s="135"/>
      <c r="CR741" s="135"/>
      <c r="CU741" s="36"/>
      <c r="CV741" s="36"/>
      <c r="CW741" s="36"/>
      <c r="CX741" s="36"/>
      <c r="CY741" s="36"/>
      <c r="CZ741" s="36"/>
      <c r="DA741" s="36"/>
      <c r="DB741" s="36"/>
      <c r="DC741" s="36"/>
      <c r="DD741" s="36"/>
      <c r="DE741" s="36"/>
      <c r="DF741" s="36"/>
      <c r="DG741" s="36"/>
      <c r="DH741" s="36"/>
      <c r="DI741" s="36"/>
      <c r="DJ741" s="36"/>
      <c r="DK741" s="36"/>
      <c r="DL741" s="36"/>
      <c r="DM741" s="36"/>
      <c r="DN741" s="36"/>
      <c r="DO741" s="36"/>
      <c r="DP741" s="36"/>
      <c r="DQ741" s="36"/>
      <c r="DR741" s="36"/>
      <c r="DS741" s="36"/>
      <c r="DT741" s="36"/>
      <c r="DU741" s="36"/>
      <c r="DV741" s="36"/>
      <c r="DW741" s="36"/>
      <c r="DX741" s="36"/>
      <c r="DY741" s="36"/>
      <c r="DZ741" s="36"/>
      <c r="EA741" s="36"/>
      <c r="EB741" s="36"/>
      <c r="EC741" s="36"/>
      <c r="ED741" s="36"/>
      <c r="EE741" s="36"/>
      <c r="EF741" s="36"/>
      <c r="EG741" s="36"/>
      <c r="EH741" s="36"/>
      <c r="EI741" s="36"/>
      <c r="EJ741" s="36"/>
      <c r="EK741" s="36"/>
      <c r="EL741" s="36"/>
      <c r="EM741" s="36"/>
      <c r="EN741" s="36"/>
    </row>
    <row r="742" spans="1:144">
      <c r="A742" s="36"/>
      <c r="B742" s="36"/>
      <c r="C742" s="144"/>
      <c r="D742" s="144"/>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c r="AA742" s="135"/>
      <c r="AB742" s="135"/>
      <c r="AC742" s="135"/>
      <c r="AD742" s="135"/>
      <c r="AE742" s="135"/>
      <c r="AF742" s="135"/>
      <c r="AG742" s="135"/>
      <c r="AH742" s="135"/>
      <c r="AI742" s="135"/>
      <c r="AJ742" s="135"/>
      <c r="AK742" s="135"/>
      <c r="AL742" s="135"/>
      <c r="AM742" s="135"/>
      <c r="AN742" s="135"/>
      <c r="AO742" s="135"/>
      <c r="AP742" s="135"/>
      <c r="AQ742" s="135"/>
      <c r="AR742" s="135"/>
      <c r="AS742" s="135"/>
      <c r="AT742" s="135"/>
      <c r="AU742" s="135"/>
      <c r="AV742" s="135"/>
      <c r="AW742" s="135"/>
      <c r="AX742" s="135"/>
      <c r="AY742" s="135"/>
      <c r="AZ742" s="135"/>
      <c r="BA742" s="135"/>
      <c r="BB742" s="135"/>
      <c r="BC742" s="135"/>
      <c r="BD742" s="135"/>
      <c r="BE742" s="135"/>
      <c r="BF742" s="135"/>
      <c r="BG742" s="135"/>
      <c r="BH742" s="135"/>
      <c r="BI742" s="135"/>
      <c r="BJ742" s="135"/>
      <c r="BK742" s="135"/>
      <c r="BL742" s="135"/>
      <c r="BM742" s="135"/>
      <c r="BN742" s="135"/>
      <c r="BO742" s="135"/>
      <c r="BP742" s="135"/>
      <c r="BQ742" s="135"/>
      <c r="BR742" s="135"/>
      <c r="BS742" s="135"/>
      <c r="BT742" s="135"/>
      <c r="BU742" s="135"/>
      <c r="BV742" s="135"/>
      <c r="BW742" s="135"/>
      <c r="BX742" s="135"/>
      <c r="BY742" s="135"/>
      <c r="BZ742" s="135"/>
      <c r="CA742" s="135"/>
      <c r="CB742" s="135"/>
      <c r="CC742" s="135"/>
      <c r="CD742" s="135"/>
      <c r="CE742" s="135"/>
      <c r="CF742" s="135"/>
      <c r="CG742" s="135"/>
      <c r="CH742" s="135"/>
      <c r="CI742" s="135"/>
      <c r="CJ742" s="135"/>
      <c r="CK742" s="135"/>
      <c r="CL742" s="135"/>
      <c r="CM742" s="135"/>
      <c r="CN742" s="135"/>
      <c r="CO742" s="135"/>
      <c r="CP742" s="135"/>
      <c r="CQ742" s="135"/>
      <c r="CR742" s="135"/>
      <c r="CU742" s="36"/>
      <c r="CV742" s="36"/>
      <c r="CW742" s="36"/>
      <c r="CX742" s="36"/>
      <c r="CY742" s="36"/>
      <c r="CZ742" s="36"/>
      <c r="DA742" s="36"/>
      <c r="DB742" s="36"/>
      <c r="DC742" s="36"/>
      <c r="DD742" s="36"/>
      <c r="DE742" s="36"/>
      <c r="DF742" s="36"/>
      <c r="DG742" s="36"/>
      <c r="DH742" s="36"/>
      <c r="DI742" s="36"/>
      <c r="DJ742" s="36"/>
      <c r="DK742" s="36"/>
      <c r="DL742" s="36"/>
      <c r="DM742" s="36"/>
      <c r="DN742" s="36"/>
      <c r="DO742" s="36"/>
      <c r="DP742" s="36"/>
      <c r="DQ742" s="36"/>
      <c r="DR742" s="36"/>
      <c r="DS742" s="36"/>
      <c r="DT742" s="36"/>
      <c r="DU742" s="36"/>
      <c r="DV742" s="36"/>
      <c r="DW742" s="36"/>
      <c r="DX742" s="36"/>
      <c r="DY742" s="36"/>
      <c r="DZ742" s="36"/>
      <c r="EA742" s="36"/>
      <c r="EB742" s="36"/>
      <c r="EC742" s="36"/>
      <c r="ED742" s="36"/>
      <c r="EE742" s="36"/>
      <c r="EF742" s="36"/>
      <c r="EG742" s="36"/>
      <c r="EH742" s="36"/>
      <c r="EI742" s="36"/>
      <c r="EJ742" s="36"/>
      <c r="EK742" s="36"/>
      <c r="EL742" s="36"/>
      <c r="EM742" s="36"/>
      <c r="EN742" s="36"/>
    </row>
    <row r="743" spans="1:144">
      <c r="A743" s="36"/>
      <c r="B743" s="36"/>
      <c r="C743" s="144"/>
      <c r="D743" s="144"/>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c r="AA743" s="135"/>
      <c r="AB743" s="135"/>
      <c r="AC743" s="135"/>
      <c r="AD743" s="135"/>
      <c r="AE743" s="135"/>
      <c r="AF743" s="135"/>
      <c r="AG743" s="135"/>
      <c r="AH743" s="135"/>
      <c r="AI743" s="135"/>
      <c r="AJ743" s="135"/>
      <c r="AK743" s="135"/>
      <c r="AL743" s="135"/>
      <c r="AM743" s="135"/>
      <c r="AN743" s="135"/>
      <c r="AO743" s="135"/>
      <c r="AP743" s="135"/>
      <c r="AQ743" s="135"/>
      <c r="AR743" s="135"/>
      <c r="AS743" s="135"/>
      <c r="AT743" s="135"/>
      <c r="AU743" s="135"/>
      <c r="AV743" s="135"/>
      <c r="AW743" s="135"/>
      <c r="AX743" s="135"/>
      <c r="AY743" s="135"/>
      <c r="AZ743" s="135"/>
      <c r="BA743" s="135"/>
      <c r="BB743" s="135"/>
      <c r="BC743" s="135"/>
      <c r="BD743" s="135"/>
      <c r="BE743" s="135"/>
      <c r="BF743" s="135"/>
      <c r="BG743" s="135"/>
      <c r="BH743" s="135"/>
      <c r="BI743" s="135"/>
      <c r="BJ743" s="135"/>
      <c r="BK743" s="135"/>
      <c r="BL743" s="135"/>
      <c r="BM743" s="135"/>
      <c r="BN743" s="135"/>
      <c r="BO743" s="135"/>
      <c r="BP743" s="135"/>
      <c r="BQ743" s="135"/>
      <c r="BR743" s="135"/>
      <c r="BS743" s="135"/>
      <c r="BT743" s="135"/>
      <c r="BU743" s="135"/>
      <c r="BV743" s="135"/>
      <c r="BW743" s="135"/>
      <c r="BX743" s="135"/>
      <c r="BY743" s="135"/>
      <c r="BZ743" s="135"/>
      <c r="CA743" s="135"/>
      <c r="CB743" s="135"/>
      <c r="CC743" s="135"/>
      <c r="CD743" s="135"/>
      <c r="CE743" s="135"/>
      <c r="CF743" s="135"/>
      <c r="CG743" s="135"/>
      <c r="CH743" s="135"/>
      <c r="CI743" s="135"/>
      <c r="CJ743" s="135"/>
      <c r="CK743" s="135"/>
      <c r="CL743" s="135"/>
      <c r="CM743" s="135"/>
      <c r="CN743" s="135"/>
      <c r="CO743" s="135"/>
      <c r="CP743" s="135"/>
      <c r="CQ743" s="135"/>
      <c r="CR743" s="135"/>
      <c r="CU743" s="36"/>
      <c r="CV743" s="36"/>
      <c r="CW743" s="36"/>
      <c r="CX743" s="36"/>
      <c r="CY743" s="36"/>
      <c r="CZ743" s="36"/>
      <c r="DA743" s="36"/>
      <c r="DB743" s="36"/>
      <c r="DC743" s="36"/>
      <c r="DD743" s="36"/>
      <c r="DE743" s="36"/>
      <c r="DF743" s="36"/>
      <c r="DG743" s="36"/>
      <c r="DH743" s="36"/>
      <c r="DI743" s="36"/>
      <c r="DJ743" s="36"/>
      <c r="DK743" s="36"/>
      <c r="DL743" s="36"/>
      <c r="DM743" s="36"/>
      <c r="DN743" s="36"/>
      <c r="DO743" s="36"/>
      <c r="DP743" s="36"/>
      <c r="DQ743" s="36"/>
      <c r="DR743" s="36"/>
      <c r="DS743" s="36"/>
      <c r="DT743" s="36"/>
      <c r="DU743" s="36"/>
      <c r="DV743" s="36"/>
      <c r="DW743" s="36"/>
      <c r="DX743" s="36"/>
      <c r="DY743" s="36"/>
      <c r="DZ743" s="36"/>
      <c r="EA743" s="36"/>
      <c r="EB743" s="36"/>
      <c r="EC743" s="36"/>
      <c r="ED743" s="36"/>
      <c r="EE743" s="36"/>
      <c r="EF743" s="36"/>
      <c r="EG743" s="36"/>
      <c r="EH743" s="36"/>
      <c r="EI743" s="36"/>
      <c r="EJ743" s="36"/>
      <c r="EK743" s="36"/>
      <c r="EL743" s="36"/>
      <c r="EM743" s="36"/>
      <c r="EN743" s="36"/>
    </row>
    <row r="744" spans="1:144">
      <c r="A744" s="36"/>
      <c r="B744" s="36"/>
      <c r="C744" s="144"/>
      <c r="D744" s="144"/>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c r="AA744" s="135"/>
      <c r="AB744" s="135"/>
      <c r="AC744" s="135"/>
      <c r="AD744" s="135"/>
      <c r="AE744" s="135"/>
      <c r="AF744" s="135"/>
      <c r="AG744" s="135"/>
      <c r="AH744" s="135"/>
      <c r="AI744" s="135"/>
      <c r="AJ744" s="135"/>
      <c r="AK744" s="135"/>
      <c r="AL744" s="135"/>
      <c r="AM744" s="135"/>
      <c r="AN744" s="135"/>
      <c r="AO744" s="135"/>
      <c r="AP744" s="135"/>
      <c r="AQ744" s="135"/>
      <c r="AR744" s="135"/>
      <c r="AS744" s="135"/>
      <c r="AT744" s="135"/>
      <c r="AU744" s="135"/>
      <c r="AV744" s="135"/>
      <c r="AW744" s="135"/>
      <c r="AX744" s="135"/>
      <c r="AY744" s="135"/>
      <c r="AZ744" s="135"/>
      <c r="BA744" s="135"/>
      <c r="BB744" s="135"/>
      <c r="BC744" s="135"/>
      <c r="BD744" s="135"/>
      <c r="BE744" s="135"/>
      <c r="BF744" s="135"/>
      <c r="BG744" s="135"/>
      <c r="BH744" s="135"/>
      <c r="BI744" s="135"/>
      <c r="BJ744" s="135"/>
      <c r="BK744" s="135"/>
      <c r="BL744" s="135"/>
      <c r="BM744" s="135"/>
      <c r="BN744" s="135"/>
      <c r="BO744" s="135"/>
      <c r="BP744" s="135"/>
      <c r="BQ744" s="135"/>
      <c r="BR744" s="135"/>
      <c r="BS744" s="135"/>
      <c r="BT744" s="135"/>
      <c r="BU744" s="135"/>
      <c r="BV744" s="135"/>
      <c r="BW744" s="135"/>
      <c r="BX744" s="135"/>
      <c r="BY744" s="135"/>
      <c r="BZ744" s="135"/>
      <c r="CA744" s="135"/>
      <c r="CB744" s="135"/>
      <c r="CC744" s="135"/>
      <c r="CD744" s="135"/>
      <c r="CE744" s="135"/>
      <c r="CF744" s="135"/>
      <c r="CG744" s="135"/>
      <c r="CH744" s="135"/>
      <c r="CI744" s="135"/>
      <c r="CJ744" s="135"/>
      <c r="CK744" s="135"/>
      <c r="CL744" s="135"/>
      <c r="CM744" s="135"/>
      <c r="CN744" s="135"/>
      <c r="CO744" s="135"/>
      <c r="CP744" s="135"/>
      <c r="CQ744" s="135"/>
      <c r="CR744" s="135"/>
      <c r="CU744" s="36"/>
      <c r="CV744" s="36"/>
      <c r="CW744" s="36"/>
      <c r="CX744" s="36"/>
      <c r="CY744" s="36"/>
      <c r="CZ744" s="36"/>
      <c r="DA744" s="36"/>
      <c r="DB744" s="36"/>
      <c r="DC744" s="36"/>
      <c r="DD744" s="36"/>
      <c r="DE744" s="36"/>
      <c r="DF744" s="36"/>
      <c r="DG744" s="36"/>
      <c r="DH744" s="36"/>
      <c r="DI744" s="36"/>
      <c r="DJ744" s="36"/>
      <c r="DK744" s="36"/>
      <c r="DL744" s="36"/>
      <c r="DM744" s="36"/>
      <c r="DN744" s="36"/>
      <c r="DO744" s="36"/>
      <c r="DP744" s="36"/>
      <c r="DQ744" s="36"/>
      <c r="DR744" s="36"/>
      <c r="DS744" s="36"/>
      <c r="DT744" s="36"/>
      <c r="DU744" s="36"/>
      <c r="DV744" s="36"/>
      <c r="DW744" s="36"/>
      <c r="DX744" s="36"/>
      <c r="DY744" s="36"/>
      <c r="DZ744" s="36"/>
      <c r="EA744" s="36"/>
      <c r="EB744" s="36"/>
      <c r="EC744" s="36"/>
      <c r="ED744" s="36"/>
      <c r="EE744" s="36"/>
      <c r="EF744" s="36"/>
      <c r="EG744" s="36"/>
      <c r="EH744" s="36"/>
      <c r="EI744" s="36"/>
      <c r="EJ744" s="36"/>
      <c r="EK744" s="36"/>
      <c r="EL744" s="36"/>
      <c r="EM744" s="36"/>
      <c r="EN744" s="36"/>
    </row>
    <row r="745" spans="1:144">
      <c r="A745" s="36"/>
      <c r="B745" s="36"/>
      <c r="C745" s="144"/>
      <c r="D745" s="144"/>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c r="AA745" s="135"/>
      <c r="AB745" s="135"/>
      <c r="AC745" s="135"/>
      <c r="AD745" s="135"/>
      <c r="AE745" s="135"/>
      <c r="AF745" s="135"/>
      <c r="AG745" s="135"/>
      <c r="AH745" s="135"/>
      <c r="AI745" s="135"/>
      <c r="AJ745" s="135"/>
      <c r="AK745" s="135"/>
      <c r="AL745" s="135"/>
      <c r="AM745" s="135"/>
      <c r="AN745" s="135"/>
      <c r="AO745" s="135"/>
      <c r="AP745" s="135"/>
      <c r="AQ745" s="135"/>
      <c r="AR745" s="135"/>
      <c r="AS745" s="135"/>
      <c r="AT745" s="135"/>
      <c r="AU745" s="135"/>
      <c r="AV745" s="135"/>
      <c r="AW745" s="135"/>
      <c r="AX745" s="135"/>
      <c r="AY745" s="135"/>
      <c r="AZ745" s="135"/>
      <c r="BA745" s="135"/>
      <c r="BB745" s="135"/>
      <c r="BC745" s="135"/>
      <c r="BD745" s="135"/>
      <c r="BE745" s="135"/>
      <c r="BF745" s="135"/>
      <c r="BG745" s="135"/>
      <c r="BH745" s="135"/>
      <c r="BI745" s="135"/>
      <c r="BJ745" s="135"/>
      <c r="BK745" s="135"/>
      <c r="BL745" s="135"/>
      <c r="BM745" s="135"/>
      <c r="BN745" s="135"/>
      <c r="BO745" s="135"/>
      <c r="BP745" s="135"/>
      <c r="BQ745" s="135"/>
      <c r="BR745" s="135"/>
      <c r="BS745" s="135"/>
      <c r="BT745" s="135"/>
      <c r="BU745" s="135"/>
      <c r="BV745" s="135"/>
      <c r="BW745" s="135"/>
      <c r="BX745" s="135"/>
      <c r="BY745" s="135"/>
      <c r="BZ745" s="135"/>
      <c r="CA745" s="135"/>
      <c r="CB745" s="135"/>
      <c r="CC745" s="135"/>
      <c r="CD745" s="135"/>
      <c r="CE745" s="135"/>
      <c r="CF745" s="135"/>
      <c r="CG745" s="135"/>
      <c r="CH745" s="135"/>
      <c r="CI745" s="135"/>
      <c r="CJ745" s="135"/>
      <c r="CK745" s="135"/>
      <c r="CL745" s="135"/>
      <c r="CM745" s="135"/>
      <c r="CN745" s="135"/>
      <c r="CO745" s="135"/>
      <c r="CP745" s="135"/>
      <c r="CQ745" s="135"/>
      <c r="CR745" s="135"/>
      <c r="CU745" s="36"/>
      <c r="CV745" s="36"/>
      <c r="CW745" s="36"/>
      <c r="CX745" s="36"/>
      <c r="CY745" s="36"/>
      <c r="CZ745" s="36"/>
      <c r="DA745" s="36"/>
      <c r="DB745" s="36"/>
      <c r="DC745" s="36"/>
      <c r="DD745" s="36"/>
      <c r="DE745" s="36"/>
      <c r="DF745" s="36"/>
      <c r="DG745" s="36"/>
      <c r="DH745" s="36"/>
      <c r="DI745" s="36"/>
      <c r="DJ745" s="36"/>
      <c r="DK745" s="36"/>
      <c r="DL745" s="36"/>
      <c r="DM745" s="36"/>
      <c r="DN745" s="36"/>
      <c r="DO745" s="36"/>
      <c r="DP745" s="36"/>
      <c r="DQ745" s="36"/>
      <c r="DR745" s="36"/>
      <c r="DS745" s="36"/>
      <c r="DT745" s="36"/>
      <c r="DU745" s="36"/>
      <c r="DV745" s="36"/>
      <c r="DW745" s="36"/>
      <c r="DX745" s="36"/>
      <c r="DY745" s="36"/>
      <c r="DZ745" s="36"/>
      <c r="EA745" s="36"/>
      <c r="EB745" s="36"/>
      <c r="EC745" s="36"/>
      <c r="ED745" s="36"/>
      <c r="EE745" s="36"/>
      <c r="EF745" s="36"/>
      <c r="EG745" s="36"/>
      <c r="EH745" s="36"/>
      <c r="EI745" s="36"/>
      <c r="EJ745" s="36"/>
      <c r="EK745" s="36"/>
      <c r="EL745" s="36"/>
      <c r="EM745" s="36"/>
      <c r="EN745" s="36"/>
    </row>
    <row r="746" spans="1:144">
      <c r="A746" s="36"/>
      <c r="B746" s="36"/>
      <c r="C746" s="144"/>
      <c r="D746" s="144"/>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c r="AA746" s="135"/>
      <c r="AB746" s="135"/>
      <c r="AC746" s="135"/>
      <c r="AD746" s="135"/>
      <c r="AE746" s="135"/>
      <c r="AF746" s="135"/>
      <c r="AG746" s="135"/>
      <c r="AH746" s="135"/>
      <c r="AI746" s="135"/>
      <c r="AJ746" s="135"/>
      <c r="AK746" s="135"/>
      <c r="AL746" s="135"/>
      <c r="AM746" s="135"/>
      <c r="AN746" s="135"/>
      <c r="AO746" s="135"/>
      <c r="AP746" s="135"/>
      <c r="AQ746" s="135"/>
      <c r="AR746" s="135"/>
      <c r="AS746" s="135"/>
      <c r="AT746" s="135"/>
      <c r="AU746" s="135"/>
      <c r="AV746" s="135"/>
      <c r="AW746" s="135"/>
      <c r="AX746" s="135"/>
      <c r="AY746" s="135"/>
      <c r="AZ746" s="135"/>
      <c r="BA746" s="135"/>
      <c r="BB746" s="135"/>
      <c r="BC746" s="135"/>
      <c r="BD746" s="135"/>
      <c r="BE746" s="135"/>
      <c r="BF746" s="135"/>
      <c r="BG746" s="135"/>
      <c r="BH746" s="135"/>
      <c r="BI746" s="135"/>
      <c r="BJ746" s="135"/>
      <c r="BK746" s="135"/>
      <c r="BL746" s="135"/>
      <c r="BM746" s="135"/>
      <c r="BN746" s="135"/>
      <c r="BO746" s="135"/>
      <c r="BP746" s="135"/>
      <c r="BQ746" s="135"/>
      <c r="BR746" s="135"/>
      <c r="BS746" s="135"/>
      <c r="BT746" s="135"/>
      <c r="BU746" s="135"/>
      <c r="BV746" s="135"/>
      <c r="BW746" s="135"/>
      <c r="BX746" s="135"/>
      <c r="BY746" s="135"/>
      <c r="BZ746" s="135"/>
      <c r="CA746" s="135"/>
      <c r="CB746" s="135"/>
      <c r="CC746" s="135"/>
      <c r="CD746" s="135"/>
      <c r="CE746" s="135"/>
      <c r="CF746" s="135"/>
      <c r="CG746" s="135"/>
      <c r="CH746" s="135"/>
      <c r="CI746" s="135"/>
      <c r="CJ746" s="135"/>
      <c r="CK746" s="135"/>
      <c r="CL746" s="135"/>
      <c r="CM746" s="135"/>
      <c r="CN746" s="135"/>
      <c r="CO746" s="135"/>
      <c r="CP746" s="135"/>
      <c r="CQ746" s="135"/>
      <c r="CR746" s="135"/>
      <c r="CU746" s="36"/>
      <c r="CV746" s="36"/>
      <c r="CW746" s="36"/>
      <c r="CX746" s="36"/>
      <c r="CY746" s="36"/>
      <c r="CZ746" s="36"/>
      <c r="DA746" s="36"/>
      <c r="DB746" s="36"/>
      <c r="DC746" s="36"/>
      <c r="DD746" s="36"/>
      <c r="DE746" s="36"/>
      <c r="DF746" s="36"/>
      <c r="DG746" s="36"/>
      <c r="DH746" s="36"/>
      <c r="DI746" s="36"/>
      <c r="DJ746" s="36"/>
      <c r="DK746" s="36"/>
      <c r="DL746" s="36"/>
      <c r="DM746" s="36"/>
      <c r="DN746" s="36"/>
      <c r="DO746" s="36"/>
      <c r="DP746" s="36"/>
      <c r="DQ746" s="36"/>
      <c r="DR746" s="36"/>
      <c r="DS746" s="36"/>
      <c r="DT746" s="36"/>
      <c r="DU746" s="36"/>
      <c r="DV746" s="36"/>
      <c r="DW746" s="36"/>
      <c r="DX746" s="36"/>
      <c r="DY746" s="36"/>
      <c r="DZ746" s="36"/>
      <c r="EA746" s="36"/>
      <c r="EB746" s="36"/>
      <c r="EC746" s="36"/>
      <c r="ED746" s="36"/>
      <c r="EE746" s="36"/>
      <c r="EF746" s="36"/>
      <c r="EG746" s="36"/>
      <c r="EH746" s="36"/>
      <c r="EI746" s="36"/>
      <c r="EJ746" s="36"/>
      <c r="EK746" s="36"/>
      <c r="EL746" s="36"/>
      <c r="EM746" s="36"/>
      <c r="EN746" s="36"/>
    </row>
    <row r="747" spans="1:144">
      <c r="A747" s="36"/>
      <c r="B747" s="36"/>
      <c r="C747" s="144"/>
      <c r="D747" s="144"/>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c r="AA747" s="135"/>
      <c r="AB747" s="135"/>
      <c r="AC747" s="135"/>
      <c r="AD747" s="135"/>
      <c r="AE747" s="135"/>
      <c r="AF747" s="135"/>
      <c r="AG747" s="135"/>
      <c r="AH747" s="135"/>
      <c r="AI747" s="135"/>
      <c r="AJ747" s="135"/>
      <c r="AK747" s="135"/>
      <c r="AL747" s="135"/>
      <c r="AM747" s="135"/>
      <c r="AN747" s="135"/>
      <c r="AO747" s="135"/>
      <c r="AP747" s="135"/>
      <c r="AQ747" s="135"/>
      <c r="AR747" s="135"/>
      <c r="AS747" s="135"/>
      <c r="AT747" s="135"/>
      <c r="AU747" s="135"/>
      <c r="AV747" s="135"/>
      <c r="AW747" s="135"/>
      <c r="AX747" s="135"/>
      <c r="AY747" s="135"/>
      <c r="AZ747" s="135"/>
      <c r="BA747" s="135"/>
      <c r="BB747" s="135"/>
      <c r="BC747" s="135"/>
      <c r="BD747" s="135"/>
      <c r="BE747" s="135"/>
      <c r="BF747" s="135"/>
      <c r="BG747" s="135"/>
      <c r="BH747" s="135"/>
      <c r="BI747" s="135"/>
      <c r="BJ747" s="135"/>
      <c r="BK747" s="135"/>
      <c r="BL747" s="135"/>
      <c r="BM747" s="135"/>
      <c r="BN747" s="135"/>
      <c r="BO747" s="135"/>
      <c r="BP747" s="135"/>
      <c r="BQ747" s="135"/>
      <c r="BR747" s="135"/>
      <c r="BS747" s="135"/>
      <c r="BT747" s="135"/>
      <c r="BU747" s="135"/>
      <c r="BV747" s="135"/>
      <c r="BW747" s="135"/>
      <c r="BX747" s="135"/>
      <c r="BY747" s="135"/>
      <c r="BZ747" s="135"/>
      <c r="CA747" s="135"/>
      <c r="CB747" s="135"/>
      <c r="CC747" s="135"/>
      <c r="CD747" s="135"/>
      <c r="CE747" s="135"/>
      <c r="CF747" s="135"/>
      <c r="CG747" s="135"/>
      <c r="CH747" s="135"/>
      <c r="CI747" s="135"/>
      <c r="CJ747" s="135"/>
      <c r="CK747" s="135"/>
      <c r="CL747" s="135"/>
      <c r="CM747" s="135"/>
      <c r="CN747" s="135"/>
      <c r="CO747" s="135"/>
      <c r="CP747" s="135"/>
      <c r="CQ747" s="135"/>
      <c r="CR747" s="135"/>
      <c r="CU747" s="36"/>
      <c r="CV747" s="36"/>
      <c r="CW747" s="36"/>
      <c r="CX747" s="36"/>
      <c r="CY747" s="36"/>
      <c r="CZ747" s="36"/>
      <c r="DA747" s="36"/>
      <c r="DB747" s="36"/>
      <c r="DC747" s="36"/>
      <c r="DD747" s="36"/>
      <c r="DE747" s="36"/>
      <c r="DF747" s="36"/>
      <c r="DG747" s="36"/>
      <c r="DH747" s="36"/>
      <c r="DI747" s="36"/>
      <c r="DJ747" s="36"/>
      <c r="DK747" s="36"/>
      <c r="DL747" s="36"/>
      <c r="DM747" s="36"/>
      <c r="DN747" s="36"/>
      <c r="DO747" s="36"/>
      <c r="DP747" s="36"/>
      <c r="DQ747" s="36"/>
      <c r="DR747" s="36"/>
      <c r="DS747" s="36"/>
      <c r="DT747" s="36"/>
      <c r="DU747" s="36"/>
      <c r="DV747" s="36"/>
      <c r="DW747" s="36"/>
      <c r="DX747" s="36"/>
      <c r="DY747" s="36"/>
      <c r="DZ747" s="36"/>
      <c r="EA747" s="36"/>
      <c r="EB747" s="36"/>
      <c r="EC747" s="36"/>
      <c r="ED747" s="36"/>
      <c r="EE747" s="36"/>
      <c r="EF747" s="36"/>
      <c r="EG747" s="36"/>
      <c r="EH747" s="36"/>
      <c r="EI747" s="36"/>
      <c r="EJ747" s="36"/>
      <c r="EK747" s="36"/>
      <c r="EL747" s="36"/>
      <c r="EM747" s="36"/>
      <c r="EN747" s="36"/>
    </row>
    <row r="748" spans="1:144">
      <c r="A748" s="36"/>
      <c r="B748" s="36"/>
      <c r="C748" s="144"/>
      <c r="D748" s="144"/>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c r="AA748" s="135"/>
      <c r="AB748" s="135"/>
      <c r="AC748" s="135"/>
      <c r="AD748" s="135"/>
      <c r="AE748" s="135"/>
      <c r="AF748" s="135"/>
      <c r="AG748" s="135"/>
      <c r="AH748" s="135"/>
      <c r="AI748" s="135"/>
      <c r="AJ748" s="135"/>
      <c r="AK748" s="135"/>
      <c r="AL748" s="135"/>
      <c r="AM748" s="135"/>
      <c r="AN748" s="135"/>
      <c r="AO748" s="135"/>
      <c r="AP748" s="135"/>
      <c r="AQ748" s="135"/>
      <c r="AR748" s="135"/>
      <c r="AS748" s="135"/>
      <c r="AT748" s="135"/>
      <c r="AU748" s="135"/>
      <c r="AV748" s="135"/>
      <c r="AW748" s="135"/>
      <c r="AX748" s="135"/>
      <c r="AY748" s="135"/>
      <c r="AZ748" s="135"/>
      <c r="BA748" s="135"/>
      <c r="BB748" s="135"/>
      <c r="BC748" s="135"/>
      <c r="BD748" s="135"/>
      <c r="BE748" s="135"/>
      <c r="BF748" s="135"/>
      <c r="BG748" s="135"/>
      <c r="BH748" s="135"/>
      <c r="BI748" s="135"/>
      <c r="BJ748" s="135"/>
      <c r="BK748" s="135"/>
      <c r="BL748" s="135"/>
      <c r="BM748" s="135"/>
      <c r="BN748" s="135"/>
      <c r="BO748" s="135"/>
      <c r="BP748" s="135"/>
      <c r="BQ748" s="135"/>
      <c r="BR748" s="135"/>
      <c r="BS748" s="135"/>
      <c r="BT748" s="135"/>
      <c r="BU748" s="135"/>
      <c r="BV748" s="135"/>
      <c r="BW748" s="135"/>
      <c r="BX748" s="135"/>
      <c r="BY748" s="135"/>
      <c r="BZ748" s="135"/>
      <c r="CA748" s="135"/>
      <c r="CB748" s="135"/>
      <c r="CC748" s="135"/>
      <c r="CD748" s="135"/>
      <c r="CE748" s="135"/>
      <c r="CF748" s="135"/>
      <c r="CG748" s="135"/>
      <c r="CH748" s="135"/>
      <c r="CI748" s="135"/>
      <c r="CJ748" s="135"/>
      <c r="CK748" s="135"/>
      <c r="CL748" s="135"/>
      <c r="CM748" s="135"/>
      <c r="CN748" s="135"/>
      <c r="CO748" s="135"/>
      <c r="CP748" s="135"/>
      <c r="CQ748" s="135"/>
      <c r="CR748" s="135"/>
      <c r="CU748" s="36"/>
      <c r="CV748" s="36"/>
      <c r="CW748" s="36"/>
      <c r="CX748" s="36"/>
      <c r="CY748" s="36"/>
      <c r="CZ748" s="36"/>
      <c r="DA748" s="36"/>
      <c r="DB748" s="36"/>
      <c r="DC748" s="36"/>
      <c r="DD748" s="36"/>
      <c r="DE748" s="36"/>
      <c r="DF748" s="36"/>
      <c r="DG748" s="36"/>
      <c r="DH748" s="36"/>
      <c r="DI748" s="36"/>
      <c r="DJ748" s="36"/>
      <c r="DK748" s="36"/>
      <c r="DL748" s="36"/>
      <c r="DM748" s="36"/>
      <c r="DN748" s="36"/>
      <c r="DO748" s="36"/>
      <c r="DP748" s="36"/>
      <c r="DQ748" s="36"/>
      <c r="DR748" s="36"/>
      <c r="DS748" s="36"/>
      <c r="DT748" s="36"/>
      <c r="DU748" s="36"/>
      <c r="DV748" s="36"/>
      <c r="DW748" s="36"/>
      <c r="DX748" s="36"/>
      <c r="DY748" s="36"/>
      <c r="DZ748" s="36"/>
      <c r="EA748" s="36"/>
      <c r="EB748" s="36"/>
      <c r="EC748" s="36"/>
      <c r="ED748" s="36"/>
      <c r="EE748" s="36"/>
      <c r="EF748" s="36"/>
      <c r="EG748" s="36"/>
      <c r="EH748" s="36"/>
      <c r="EI748" s="36"/>
      <c r="EJ748" s="36"/>
      <c r="EK748" s="36"/>
      <c r="EL748" s="36"/>
      <c r="EM748" s="36"/>
      <c r="EN748" s="36"/>
    </row>
    <row r="749" spans="1:144">
      <c r="A749" s="36"/>
      <c r="B749" s="36"/>
      <c r="C749" s="144"/>
      <c r="D749" s="144"/>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c r="AA749" s="135"/>
      <c r="AB749" s="135"/>
      <c r="AC749" s="135"/>
      <c r="AD749" s="135"/>
      <c r="AE749" s="135"/>
      <c r="AF749" s="135"/>
      <c r="AG749" s="135"/>
      <c r="AH749" s="135"/>
      <c r="AI749" s="135"/>
      <c r="AJ749" s="135"/>
      <c r="AK749" s="135"/>
      <c r="AL749" s="135"/>
      <c r="AM749" s="135"/>
      <c r="AN749" s="135"/>
      <c r="AO749" s="135"/>
      <c r="AP749" s="135"/>
      <c r="AQ749" s="135"/>
      <c r="AR749" s="135"/>
      <c r="AS749" s="135"/>
      <c r="AT749" s="135"/>
      <c r="AU749" s="135"/>
      <c r="AV749" s="135"/>
      <c r="AW749" s="135"/>
      <c r="AX749" s="135"/>
      <c r="AY749" s="135"/>
      <c r="AZ749" s="135"/>
      <c r="BA749" s="135"/>
      <c r="BB749" s="135"/>
      <c r="BC749" s="135"/>
      <c r="BD749" s="135"/>
      <c r="BE749" s="135"/>
      <c r="BF749" s="135"/>
      <c r="BG749" s="135"/>
      <c r="BH749" s="135"/>
      <c r="BI749" s="135"/>
      <c r="BJ749" s="135"/>
      <c r="BK749" s="135"/>
      <c r="BL749" s="135"/>
      <c r="BM749" s="135"/>
      <c r="BN749" s="135"/>
      <c r="BO749" s="135"/>
      <c r="BP749" s="135"/>
      <c r="BQ749" s="135"/>
      <c r="BR749" s="135"/>
      <c r="BS749" s="135"/>
      <c r="BT749" s="135"/>
      <c r="BU749" s="135"/>
      <c r="BV749" s="135"/>
      <c r="BW749" s="135"/>
      <c r="BX749" s="135"/>
      <c r="BY749" s="135"/>
      <c r="BZ749" s="135"/>
      <c r="CA749" s="135"/>
      <c r="CB749" s="135"/>
      <c r="CC749" s="135"/>
      <c r="CD749" s="135"/>
      <c r="CE749" s="135"/>
      <c r="CF749" s="135"/>
      <c r="CG749" s="135"/>
      <c r="CH749" s="135"/>
      <c r="CI749" s="135"/>
      <c r="CJ749" s="135"/>
      <c r="CK749" s="135"/>
      <c r="CL749" s="135"/>
      <c r="CM749" s="135"/>
      <c r="CN749" s="135"/>
      <c r="CO749" s="135"/>
      <c r="CP749" s="135"/>
      <c r="CQ749" s="135"/>
      <c r="CR749" s="135"/>
      <c r="CU749" s="36"/>
      <c r="CV749" s="36"/>
      <c r="CW749" s="36"/>
      <c r="CX749" s="36"/>
      <c r="CY749" s="36"/>
      <c r="CZ749" s="36"/>
      <c r="DA749" s="36"/>
      <c r="DB749" s="36"/>
      <c r="DC749" s="36"/>
      <c r="DD749" s="36"/>
      <c r="DE749" s="36"/>
      <c r="DF749" s="36"/>
      <c r="DG749" s="36"/>
      <c r="DH749" s="36"/>
      <c r="DI749" s="36"/>
      <c r="DJ749" s="36"/>
      <c r="DK749" s="36"/>
      <c r="DL749" s="36"/>
      <c r="DM749" s="36"/>
      <c r="DN749" s="36"/>
      <c r="DO749" s="36"/>
      <c r="DP749" s="36"/>
      <c r="DQ749" s="36"/>
      <c r="DR749" s="36"/>
      <c r="DS749" s="36"/>
      <c r="DT749" s="36"/>
      <c r="DU749" s="36"/>
      <c r="DV749" s="36"/>
      <c r="DW749" s="36"/>
      <c r="DX749" s="36"/>
      <c r="DY749" s="36"/>
      <c r="DZ749" s="36"/>
      <c r="EA749" s="36"/>
      <c r="EB749" s="36"/>
      <c r="EC749" s="36"/>
      <c r="ED749" s="36"/>
      <c r="EE749" s="36"/>
      <c r="EF749" s="36"/>
      <c r="EG749" s="36"/>
      <c r="EH749" s="36"/>
      <c r="EI749" s="36"/>
      <c r="EJ749" s="36"/>
      <c r="EK749" s="36"/>
      <c r="EL749" s="36"/>
      <c r="EM749" s="36"/>
      <c r="EN749" s="36"/>
    </row>
    <row r="750" spans="1:144">
      <c r="A750" s="36"/>
      <c r="B750" s="36"/>
      <c r="C750" s="144"/>
      <c r="D750" s="144"/>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c r="AA750" s="135"/>
      <c r="AB750" s="135"/>
      <c r="AC750" s="135"/>
      <c r="AD750" s="135"/>
      <c r="AE750" s="135"/>
      <c r="AF750" s="135"/>
      <c r="AG750" s="135"/>
      <c r="AH750" s="135"/>
      <c r="AI750" s="135"/>
      <c r="AJ750" s="135"/>
      <c r="AK750" s="135"/>
      <c r="AL750" s="135"/>
      <c r="AM750" s="135"/>
      <c r="AN750" s="135"/>
      <c r="AO750" s="135"/>
      <c r="AP750" s="135"/>
      <c r="AQ750" s="135"/>
      <c r="AR750" s="135"/>
      <c r="AS750" s="135"/>
      <c r="AT750" s="135"/>
      <c r="AU750" s="135"/>
      <c r="AV750" s="135"/>
      <c r="AW750" s="135"/>
      <c r="AX750" s="135"/>
      <c r="AY750" s="135"/>
      <c r="AZ750" s="135"/>
      <c r="BA750" s="135"/>
      <c r="BB750" s="135"/>
      <c r="BC750" s="135"/>
      <c r="BD750" s="135"/>
      <c r="BE750" s="135"/>
      <c r="BF750" s="135"/>
      <c r="BG750" s="135"/>
      <c r="BH750" s="135"/>
      <c r="BI750" s="135"/>
      <c r="BJ750" s="135"/>
      <c r="BK750" s="135"/>
      <c r="BL750" s="135"/>
      <c r="BM750" s="135"/>
      <c r="BN750" s="135"/>
      <c r="BO750" s="135"/>
      <c r="BP750" s="135"/>
      <c r="BQ750" s="135"/>
      <c r="BR750" s="135"/>
      <c r="BS750" s="135"/>
      <c r="BT750" s="135"/>
      <c r="BU750" s="135"/>
      <c r="BV750" s="135"/>
      <c r="BW750" s="135"/>
      <c r="BX750" s="135"/>
      <c r="BY750" s="135"/>
      <c r="BZ750" s="135"/>
      <c r="CA750" s="135"/>
      <c r="CB750" s="135"/>
      <c r="CC750" s="135"/>
      <c r="CD750" s="135"/>
      <c r="CE750" s="135"/>
      <c r="CF750" s="135"/>
      <c r="CG750" s="135"/>
      <c r="CH750" s="135"/>
      <c r="CI750" s="135"/>
      <c r="CJ750" s="135"/>
      <c r="CK750" s="135"/>
      <c r="CL750" s="135"/>
      <c r="CM750" s="135"/>
      <c r="CN750" s="135"/>
      <c r="CO750" s="135"/>
      <c r="CP750" s="135"/>
      <c r="CQ750" s="135"/>
      <c r="CR750" s="135"/>
      <c r="CU750" s="36"/>
      <c r="CV750" s="36"/>
      <c r="CW750" s="36"/>
      <c r="CX750" s="36"/>
      <c r="CY750" s="36"/>
      <c r="CZ750" s="36"/>
      <c r="DA750" s="36"/>
      <c r="DB750" s="36"/>
      <c r="DC750" s="36"/>
      <c r="DD750" s="36"/>
      <c r="DE750" s="36"/>
      <c r="DF750" s="36"/>
      <c r="DG750" s="36"/>
      <c r="DH750" s="36"/>
      <c r="DI750" s="36"/>
      <c r="DJ750" s="36"/>
      <c r="DK750" s="36"/>
      <c r="DL750" s="36"/>
      <c r="DM750" s="36"/>
      <c r="DN750" s="36"/>
      <c r="DO750" s="36"/>
      <c r="DP750" s="36"/>
      <c r="DQ750" s="36"/>
      <c r="DR750" s="36"/>
      <c r="DS750" s="36"/>
      <c r="DT750" s="36"/>
      <c r="DU750" s="36"/>
      <c r="DV750" s="36"/>
      <c r="DW750" s="36"/>
      <c r="DX750" s="36"/>
      <c r="DY750" s="36"/>
      <c r="DZ750" s="36"/>
      <c r="EA750" s="36"/>
      <c r="EB750" s="36"/>
      <c r="EC750" s="36"/>
      <c r="ED750" s="36"/>
      <c r="EE750" s="36"/>
      <c r="EF750" s="36"/>
      <c r="EG750" s="36"/>
      <c r="EH750" s="36"/>
      <c r="EI750" s="36"/>
      <c r="EJ750" s="36"/>
      <c r="EK750" s="36"/>
      <c r="EL750" s="36"/>
      <c r="EM750" s="36"/>
      <c r="EN750" s="36"/>
    </row>
    <row r="751" spans="1:144">
      <c r="A751" s="36"/>
      <c r="B751" s="36"/>
      <c r="C751" s="144"/>
      <c r="D751" s="144"/>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c r="AA751" s="135"/>
      <c r="AB751" s="135"/>
      <c r="AC751" s="135"/>
      <c r="AD751" s="135"/>
      <c r="AE751" s="135"/>
      <c r="AF751" s="135"/>
      <c r="AG751" s="135"/>
      <c r="AH751" s="135"/>
      <c r="AI751" s="135"/>
      <c r="AJ751" s="135"/>
      <c r="AK751" s="135"/>
      <c r="AL751" s="135"/>
      <c r="AM751" s="135"/>
      <c r="AN751" s="135"/>
      <c r="AO751" s="135"/>
      <c r="AP751" s="135"/>
      <c r="AQ751" s="135"/>
      <c r="AR751" s="135"/>
      <c r="AS751" s="135"/>
      <c r="AT751" s="135"/>
      <c r="AU751" s="135"/>
      <c r="AV751" s="135"/>
      <c r="AW751" s="135"/>
      <c r="AX751" s="135"/>
      <c r="AY751" s="135"/>
      <c r="AZ751" s="135"/>
      <c r="BA751" s="135"/>
      <c r="BB751" s="135"/>
      <c r="BC751" s="135"/>
      <c r="BD751" s="135"/>
      <c r="BE751" s="135"/>
      <c r="BF751" s="135"/>
      <c r="BG751" s="135"/>
      <c r="BH751" s="135"/>
      <c r="BI751" s="135"/>
      <c r="BJ751" s="135"/>
      <c r="BK751" s="135"/>
      <c r="BL751" s="135"/>
      <c r="BM751" s="135"/>
      <c r="BN751" s="135"/>
      <c r="BO751" s="135"/>
      <c r="BP751" s="135"/>
      <c r="BQ751" s="135"/>
      <c r="BR751" s="135"/>
      <c r="BS751" s="135"/>
      <c r="BT751" s="135"/>
      <c r="BU751" s="135"/>
      <c r="BV751" s="135"/>
      <c r="BW751" s="135"/>
      <c r="BX751" s="135"/>
      <c r="BY751" s="135"/>
      <c r="BZ751" s="135"/>
      <c r="CA751" s="135"/>
      <c r="CB751" s="135"/>
      <c r="CC751" s="135"/>
      <c r="CD751" s="135"/>
      <c r="CE751" s="135"/>
      <c r="CF751" s="135"/>
      <c r="CG751" s="135"/>
      <c r="CH751" s="135"/>
      <c r="CI751" s="135"/>
      <c r="CJ751" s="135"/>
      <c r="CK751" s="135"/>
      <c r="CL751" s="135"/>
      <c r="CM751" s="135"/>
      <c r="CN751" s="135"/>
      <c r="CO751" s="135"/>
      <c r="CP751" s="135"/>
      <c r="CQ751" s="135"/>
      <c r="CR751" s="135"/>
      <c r="CU751" s="36"/>
      <c r="CV751" s="36"/>
      <c r="CW751" s="36"/>
      <c r="CX751" s="36"/>
      <c r="CY751" s="36"/>
      <c r="CZ751" s="36"/>
      <c r="DA751" s="36"/>
      <c r="DB751" s="36"/>
      <c r="DC751" s="36"/>
      <c r="DD751" s="36"/>
      <c r="DE751" s="36"/>
      <c r="DF751" s="36"/>
      <c r="DG751" s="36"/>
      <c r="DH751" s="36"/>
      <c r="DI751" s="36"/>
      <c r="DJ751" s="36"/>
      <c r="DK751" s="36"/>
      <c r="DL751" s="36"/>
      <c r="DM751" s="36"/>
      <c r="DN751" s="36"/>
      <c r="DO751" s="36"/>
      <c r="DP751" s="36"/>
      <c r="DQ751" s="36"/>
      <c r="DR751" s="36"/>
      <c r="DS751" s="36"/>
      <c r="DT751" s="36"/>
      <c r="DU751" s="36"/>
      <c r="DV751" s="36"/>
      <c r="DW751" s="36"/>
      <c r="DX751" s="36"/>
      <c r="DY751" s="36"/>
      <c r="DZ751" s="36"/>
      <c r="EA751" s="36"/>
      <c r="EB751" s="36"/>
      <c r="EC751" s="36"/>
      <c r="ED751" s="36"/>
      <c r="EE751" s="36"/>
      <c r="EF751" s="36"/>
      <c r="EG751" s="36"/>
      <c r="EH751" s="36"/>
      <c r="EI751" s="36"/>
      <c r="EJ751" s="36"/>
      <c r="EK751" s="36"/>
      <c r="EL751" s="36"/>
      <c r="EM751" s="36"/>
      <c r="EN751" s="36"/>
    </row>
    <row r="752" spans="1:144">
      <c r="A752" s="36"/>
      <c r="B752" s="36"/>
      <c r="C752" s="144"/>
      <c r="D752" s="144"/>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c r="AA752" s="135"/>
      <c r="AB752" s="135"/>
      <c r="AC752" s="135"/>
      <c r="AD752" s="135"/>
      <c r="AE752" s="135"/>
      <c r="AF752" s="135"/>
      <c r="AG752" s="135"/>
      <c r="AH752" s="135"/>
      <c r="AI752" s="135"/>
      <c r="AJ752" s="135"/>
      <c r="AK752" s="135"/>
      <c r="AL752" s="135"/>
      <c r="AM752" s="135"/>
      <c r="AN752" s="135"/>
      <c r="AO752" s="135"/>
      <c r="AP752" s="135"/>
      <c r="AQ752" s="135"/>
      <c r="AR752" s="135"/>
      <c r="AS752" s="135"/>
      <c r="AT752" s="135"/>
      <c r="AU752" s="135"/>
      <c r="AV752" s="135"/>
      <c r="AW752" s="135"/>
      <c r="AX752" s="135"/>
      <c r="AY752" s="135"/>
      <c r="AZ752" s="135"/>
      <c r="BA752" s="135"/>
      <c r="BB752" s="135"/>
      <c r="BC752" s="135"/>
      <c r="BD752" s="135"/>
      <c r="BE752" s="135"/>
      <c r="BF752" s="135"/>
      <c r="BG752" s="135"/>
      <c r="BH752" s="135"/>
      <c r="BI752" s="135"/>
      <c r="BJ752" s="135"/>
      <c r="BK752" s="135"/>
      <c r="BL752" s="135"/>
      <c r="BM752" s="135"/>
      <c r="BN752" s="135"/>
      <c r="BO752" s="135"/>
      <c r="BP752" s="135"/>
      <c r="BQ752" s="135"/>
      <c r="BR752" s="135"/>
      <c r="BS752" s="135"/>
      <c r="BT752" s="135"/>
      <c r="BU752" s="135"/>
      <c r="BV752" s="135"/>
      <c r="BW752" s="135"/>
      <c r="BX752" s="135"/>
      <c r="BY752" s="135"/>
      <c r="BZ752" s="135"/>
      <c r="CA752" s="135"/>
      <c r="CB752" s="135"/>
      <c r="CC752" s="135"/>
      <c r="CD752" s="135"/>
      <c r="CE752" s="135"/>
      <c r="CF752" s="135"/>
      <c r="CG752" s="135"/>
      <c r="CH752" s="135"/>
      <c r="CI752" s="135"/>
      <c r="CJ752" s="135"/>
      <c r="CK752" s="135"/>
      <c r="CL752" s="135"/>
      <c r="CM752" s="135"/>
      <c r="CN752" s="135"/>
      <c r="CO752" s="135"/>
      <c r="CP752" s="135"/>
      <c r="CQ752" s="135"/>
      <c r="CR752" s="135"/>
      <c r="CU752" s="36"/>
      <c r="CV752" s="36"/>
      <c r="CW752" s="36"/>
      <c r="CX752" s="36"/>
      <c r="CY752" s="36"/>
      <c r="CZ752" s="36"/>
      <c r="DA752" s="36"/>
      <c r="DB752" s="36"/>
      <c r="DC752" s="36"/>
      <c r="DD752" s="36"/>
      <c r="DE752" s="36"/>
      <c r="DF752" s="36"/>
      <c r="DG752" s="36"/>
      <c r="DH752" s="36"/>
      <c r="DI752" s="36"/>
      <c r="DJ752" s="36"/>
      <c r="DK752" s="36"/>
      <c r="DL752" s="36"/>
      <c r="DM752" s="36"/>
      <c r="DN752" s="36"/>
      <c r="DO752" s="36"/>
      <c r="DP752" s="36"/>
      <c r="DQ752" s="36"/>
      <c r="DR752" s="36"/>
      <c r="DS752" s="36"/>
      <c r="DT752" s="36"/>
      <c r="DU752" s="36"/>
      <c r="DV752" s="36"/>
      <c r="DW752" s="36"/>
      <c r="DX752" s="36"/>
      <c r="DY752" s="36"/>
      <c r="DZ752" s="36"/>
      <c r="EA752" s="36"/>
      <c r="EB752" s="36"/>
      <c r="EC752" s="36"/>
      <c r="ED752" s="36"/>
      <c r="EE752" s="36"/>
      <c r="EF752" s="36"/>
      <c r="EG752" s="36"/>
      <c r="EH752" s="36"/>
      <c r="EI752" s="36"/>
      <c r="EJ752" s="36"/>
      <c r="EK752" s="36"/>
      <c r="EL752" s="36"/>
      <c r="EM752" s="36"/>
      <c r="EN752" s="36"/>
    </row>
    <row r="753" spans="1:144">
      <c r="A753" s="36"/>
      <c r="B753" s="36"/>
      <c r="C753" s="144"/>
      <c r="D753" s="144"/>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c r="AA753" s="135"/>
      <c r="AB753" s="135"/>
      <c r="AC753" s="135"/>
      <c r="AD753" s="135"/>
      <c r="AE753" s="135"/>
      <c r="AF753" s="135"/>
      <c r="AG753" s="135"/>
      <c r="AH753" s="135"/>
      <c r="AI753" s="135"/>
      <c r="AJ753" s="135"/>
      <c r="AK753" s="135"/>
      <c r="AL753" s="135"/>
      <c r="AM753" s="135"/>
      <c r="AN753" s="135"/>
      <c r="AO753" s="135"/>
      <c r="AP753" s="135"/>
      <c r="AQ753" s="135"/>
      <c r="AR753" s="135"/>
      <c r="AS753" s="135"/>
      <c r="AT753" s="135"/>
      <c r="AU753" s="135"/>
      <c r="AV753" s="135"/>
      <c r="AW753" s="135"/>
      <c r="AX753" s="135"/>
      <c r="AY753" s="135"/>
      <c r="AZ753" s="135"/>
      <c r="BA753" s="135"/>
      <c r="BB753" s="135"/>
      <c r="BC753" s="135"/>
      <c r="BD753" s="135"/>
      <c r="BE753" s="135"/>
      <c r="BF753" s="135"/>
      <c r="BG753" s="135"/>
      <c r="BH753" s="135"/>
      <c r="BI753" s="135"/>
      <c r="BJ753" s="135"/>
      <c r="BK753" s="135"/>
      <c r="BL753" s="135"/>
      <c r="BM753" s="135"/>
      <c r="BN753" s="135"/>
      <c r="BO753" s="135"/>
      <c r="BP753" s="135"/>
      <c r="BQ753" s="135"/>
      <c r="BR753" s="135"/>
      <c r="BS753" s="135"/>
      <c r="BT753" s="135"/>
      <c r="BU753" s="135"/>
      <c r="BV753" s="135"/>
      <c r="BW753" s="135"/>
      <c r="BX753" s="135"/>
      <c r="BY753" s="135"/>
      <c r="BZ753" s="135"/>
      <c r="CA753" s="135"/>
      <c r="CB753" s="135"/>
      <c r="CC753" s="135"/>
      <c r="CD753" s="135"/>
      <c r="CE753" s="135"/>
      <c r="CF753" s="135"/>
      <c r="CG753" s="135"/>
      <c r="CH753" s="135"/>
      <c r="CI753" s="135"/>
      <c r="CJ753" s="135"/>
      <c r="CK753" s="135"/>
      <c r="CL753" s="135"/>
      <c r="CM753" s="135"/>
      <c r="CN753" s="135"/>
      <c r="CO753" s="135"/>
      <c r="CP753" s="135"/>
      <c r="CQ753" s="135"/>
      <c r="CR753" s="135"/>
      <c r="CU753" s="36"/>
      <c r="CV753" s="36"/>
      <c r="CW753" s="36"/>
      <c r="CX753" s="36"/>
      <c r="CY753" s="36"/>
      <c r="CZ753" s="36"/>
      <c r="DA753" s="36"/>
      <c r="DB753" s="36"/>
      <c r="DC753" s="36"/>
      <c r="DD753" s="36"/>
      <c r="DE753" s="36"/>
      <c r="DF753" s="36"/>
      <c r="DG753" s="36"/>
      <c r="DH753" s="36"/>
      <c r="DI753" s="36"/>
      <c r="DJ753" s="36"/>
      <c r="DK753" s="36"/>
      <c r="DL753" s="36"/>
      <c r="DM753" s="36"/>
      <c r="DN753" s="36"/>
      <c r="DO753" s="36"/>
      <c r="DP753" s="36"/>
      <c r="DQ753" s="36"/>
      <c r="DR753" s="36"/>
      <c r="DS753" s="36"/>
      <c r="DT753" s="36"/>
      <c r="DU753" s="36"/>
      <c r="DV753" s="36"/>
      <c r="DW753" s="36"/>
      <c r="DX753" s="36"/>
      <c r="DY753" s="36"/>
      <c r="DZ753" s="36"/>
      <c r="EA753" s="36"/>
      <c r="EB753" s="36"/>
      <c r="EC753" s="36"/>
      <c r="ED753" s="36"/>
      <c r="EE753" s="36"/>
      <c r="EF753" s="36"/>
      <c r="EG753" s="36"/>
      <c r="EH753" s="36"/>
      <c r="EI753" s="36"/>
      <c r="EJ753" s="36"/>
      <c r="EK753" s="36"/>
      <c r="EL753" s="36"/>
      <c r="EM753" s="36"/>
      <c r="EN753" s="36"/>
    </row>
    <row r="754" spans="1:144">
      <c r="A754" s="36"/>
      <c r="B754" s="36"/>
      <c r="C754" s="144"/>
      <c r="D754" s="144"/>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c r="AA754" s="135"/>
      <c r="AB754" s="135"/>
      <c r="AC754" s="135"/>
      <c r="AD754" s="135"/>
      <c r="AE754" s="135"/>
      <c r="AF754" s="135"/>
      <c r="AG754" s="135"/>
      <c r="AH754" s="135"/>
      <c r="AI754" s="135"/>
      <c r="AJ754" s="135"/>
      <c r="AK754" s="135"/>
      <c r="AL754" s="135"/>
      <c r="AM754" s="135"/>
      <c r="AN754" s="135"/>
      <c r="AO754" s="135"/>
      <c r="AP754" s="135"/>
      <c r="AQ754" s="135"/>
      <c r="AR754" s="135"/>
      <c r="AS754" s="135"/>
      <c r="AT754" s="135"/>
      <c r="AU754" s="135"/>
      <c r="AV754" s="135"/>
      <c r="AW754" s="135"/>
      <c r="AX754" s="135"/>
      <c r="AY754" s="135"/>
      <c r="AZ754" s="135"/>
      <c r="BA754" s="135"/>
      <c r="BB754" s="135"/>
      <c r="BC754" s="135"/>
      <c r="BD754" s="135"/>
      <c r="BE754" s="135"/>
      <c r="BF754" s="135"/>
      <c r="BG754" s="135"/>
      <c r="BH754" s="135"/>
      <c r="BI754" s="135"/>
      <c r="BJ754" s="135"/>
      <c r="BK754" s="135"/>
      <c r="BL754" s="135"/>
      <c r="BM754" s="135"/>
      <c r="BN754" s="135"/>
      <c r="BO754" s="135"/>
      <c r="BP754" s="135"/>
      <c r="BQ754" s="135"/>
      <c r="BR754" s="135"/>
      <c r="BS754" s="135"/>
      <c r="BT754" s="135"/>
      <c r="BU754" s="135"/>
      <c r="BV754" s="135"/>
      <c r="BW754" s="135"/>
      <c r="BX754" s="135"/>
      <c r="BY754" s="135"/>
      <c r="BZ754" s="135"/>
      <c r="CA754" s="135"/>
      <c r="CB754" s="135"/>
      <c r="CC754" s="135"/>
      <c r="CD754" s="135"/>
      <c r="CE754" s="135"/>
      <c r="CF754" s="135"/>
      <c r="CG754" s="135"/>
      <c r="CH754" s="135"/>
      <c r="CI754" s="135"/>
      <c r="CJ754" s="135"/>
      <c r="CK754" s="135"/>
      <c r="CL754" s="135"/>
      <c r="CM754" s="135"/>
      <c r="CN754" s="135"/>
      <c r="CO754" s="135"/>
      <c r="CP754" s="135"/>
      <c r="CQ754" s="135"/>
      <c r="CR754" s="135"/>
      <c r="CU754" s="36"/>
      <c r="CV754" s="36"/>
      <c r="CW754" s="36"/>
      <c r="CX754" s="36"/>
      <c r="CY754" s="36"/>
      <c r="CZ754" s="36"/>
      <c r="DA754" s="36"/>
      <c r="DB754" s="36"/>
      <c r="DC754" s="36"/>
      <c r="DD754" s="36"/>
      <c r="DE754" s="36"/>
      <c r="DF754" s="36"/>
      <c r="DG754" s="36"/>
      <c r="DH754" s="36"/>
      <c r="DI754" s="36"/>
      <c r="DJ754" s="36"/>
      <c r="DK754" s="36"/>
      <c r="DL754" s="36"/>
      <c r="DM754" s="36"/>
      <c r="DN754" s="36"/>
      <c r="DO754" s="36"/>
      <c r="DP754" s="36"/>
      <c r="DQ754" s="36"/>
      <c r="DR754" s="36"/>
      <c r="DS754" s="36"/>
      <c r="DT754" s="36"/>
      <c r="DU754" s="36"/>
      <c r="DV754" s="36"/>
      <c r="DW754" s="36"/>
      <c r="DX754" s="36"/>
      <c r="DY754" s="36"/>
      <c r="DZ754" s="36"/>
      <c r="EA754" s="36"/>
      <c r="EB754" s="36"/>
      <c r="EC754" s="36"/>
      <c r="ED754" s="36"/>
      <c r="EE754" s="36"/>
      <c r="EF754" s="36"/>
      <c r="EG754" s="36"/>
      <c r="EH754" s="36"/>
      <c r="EI754" s="36"/>
      <c r="EJ754" s="36"/>
      <c r="EK754" s="36"/>
      <c r="EL754" s="36"/>
      <c r="EM754" s="36"/>
      <c r="EN754" s="36"/>
    </row>
    <row r="755" spans="1:144">
      <c r="A755" s="36"/>
      <c r="B755" s="36"/>
      <c r="C755" s="144"/>
      <c r="D755" s="144"/>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c r="AA755" s="135"/>
      <c r="AB755" s="135"/>
      <c r="AC755" s="135"/>
      <c r="AD755" s="135"/>
      <c r="AE755" s="135"/>
      <c r="AF755" s="135"/>
      <c r="AG755" s="135"/>
      <c r="AH755" s="135"/>
      <c r="AI755" s="135"/>
      <c r="AJ755" s="135"/>
      <c r="AK755" s="135"/>
      <c r="AL755" s="135"/>
      <c r="AM755" s="135"/>
      <c r="AN755" s="135"/>
      <c r="AO755" s="135"/>
      <c r="AP755" s="135"/>
      <c r="AQ755" s="135"/>
      <c r="AR755" s="135"/>
      <c r="AS755" s="135"/>
      <c r="AT755" s="135"/>
      <c r="AU755" s="135"/>
      <c r="AV755" s="135"/>
      <c r="AW755" s="135"/>
      <c r="AX755" s="135"/>
      <c r="AY755" s="135"/>
      <c r="AZ755" s="135"/>
      <c r="BA755" s="135"/>
      <c r="BB755" s="135"/>
      <c r="BC755" s="135"/>
      <c r="BD755" s="135"/>
      <c r="BE755" s="135"/>
      <c r="BF755" s="135"/>
      <c r="BG755" s="135"/>
      <c r="BH755" s="135"/>
      <c r="BI755" s="135"/>
      <c r="BJ755" s="135"/>
      <c r="BK755" s="135"/>
      <c r="BL755" s="135"/>
      <c r="BM755" s="135"/>
      <c r="BN755" s="135"/>
      <c r="BO755" s="135"/>
      <c r="BP755" s="135"/>
      <c r="BQ755" s="135"/>
      <c r="BR755" s="135"/>
      <c r="BS755" s="135"/>
      <c r="BT755" s="135"/>
      <c r="BU755" s="135"/>
      <c r="BV755" s="135"/>
      <c r="BW755" s="135"/>
      <c r="BX755" s="135"/>
      <c r="BY755" s="135"/>
      <c r="BZ755" s="135"/>
      <c r="CA755" s="135"/>
      <c r="CB755" s="135"/>
      <c r="CC755" s="135"/>
      <c r="CD755" s="135"/>
      <c r="CE755" s="135"/>
      <c r="CF755" s="135"/>
      <c r="CG755" s="135"/>
      <c r="CH755" s="135"/>
      <c r="CI755" s="135"/>
      <c r="CJ755" s="135"/>
      <c r="CK755" s="135"/>
      <c r="CL755" s="135"/>
      <c r="CM755" s="135"/>
      <c r="CN755" s="135"/>
      <c r="CO755" s="135"/>
      <c r="CP755" s="135"/>
      <c r="CQ755" s="135"/>
      <c r="CR755" s="135"/>
      <c r="CU755" s="36"/>
      <c r="CV755" s="36"/>
      <c r="CW755" s="36"/>
      <c r="CX755" s="36"/>
      <c r="CY755" s="36"/>
      <c r="CZ755" s="36"/>
      <c r="DA755" s="36"/>
      <c r="DB755" s="36"/>
      <c r="DC755" s="36"/>
      <c r="DD755" s="36"/>
      <c r="DE755" s="36"/>
      <c r="DF755" s="36"/>
      <c r="DG755" s="36"/>
      <c r="DH755" s="36"/>
      <c r="DI755" s="36"/>
      <c r="DJ755" s="36"/>
      <c r="DK755" s="36"/>
      <c r="DL755" s="36"/>
      <c r="DM755" s="36"/>
      <c r="DN755" s="36"/>
      <c r="DO755" s="36"/>
      <c r="DP755" s="36"/>
      <c r="DQ755" s="36"/>
      <c r="DR755" s="36"/>
      <c r="DS755" s="36"/>
      <c r="DT755" s="36"/>
      <c r="DU755" s="36"/>
      <c r="DV755" s="36"/>
      <c r="DW755" s="36"/>
      <c r="DX755" s="36"/>
      <c r="DY755" s="36"/>
      <c r="DZ755" s="36"/>
      <c r="EA755" s="36"/>
      <c r="EB755" s="36"/>
      <c r="EC755" s="36"/>
      <c r="ED755" s="36"/>
      <c r="EE755" s="36"/>
      <c r="EF755" s="36"/>
      <c r="EG755" s="36"/>
      <c r="EH755" s="36"/>
      <c r="EI755" s="36"/>
      <c r="EJ755" s="36"/>
      <c r="EK755" s="36"/>
      <c r="EL755" s="36"/>
      <c r="EM755" s="36"/>
      <c r="EN755" s="36"/>
    </row>
    <row r="756" spans="1:144">
      <c r="A756" s="36"/>
      <c r="B756" s="36"/>
      <c r="C756" s="144"/>
      <c r="D756" s="144"/>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c r="AA756" s="135"/>
      <c r="AB756" s="135"/>
      <c r="AC756" s="135"/>
      <c r="AD756" s="135"/>
      <c r="AE756" s="135"/>
      <c r="AF756" s="135"/>
      <c r="AG756" s="135"/>
      <c r="AH756" s="135"/>
      <c r="AI756" s="135"/>
      <c r="AJ756" s="135"/>
      <c r="AK756" s="135"/>
      <c r="AL756" s="135"/>
      <c r="AM756" s="135"/>
      <c r="AN756" s="135"/>
      <c r="AO756" s="135"/>
      <c r="AP756" s="135"/>
      <c r="AQ756" s="135"/>
      <c r="AR756" s="135"/>
      <c r="AS756" s="135"/>
      <c r="AT756" s="135"/>
      <c r="AU756" s="135"/>
      <c r="AV756" s="135"/>
      <c r="AW756" s="135"/>
      <c r="AX756" s="135"/>
      <c r="AY756" s="135"/>
      <c r="AZ756" s="135"/>
      <c r="BA756" s="135"/>
      <c r="BB756" s="135"/>
      <c r="BC756" s="135"/>
      <c r="BD756" s="135"/>
      <c r="BE756" s="135"/>
      <c r="BF756" s="135"/>
      <c r="BG756" s="135"/>
      <c r="BH756" s="135"/>
      <c r="BI756" s="135"/>
      <c r="BJ756" s="135"/>
      <c r="BK756" s="135"/>
      <c r="BL756" s="135"/>
      <c r="BM756" s="135"/>
      <c r="BN756" s="135"/>
      <c r="BO756" s="135"/>
      <c r="BP756" s="135"/>
      <c r="BQ756" s="135"/>
      <c r="BR756" s="135"/>
      <c r="BS756" s="135"/>
      <c r="BT756" s="135"/>
      <c r="BU756" s="135"/>
      <c r="BV756" s="135"/>
      <c r="BW756" s="135"/>
      <c r="BX756" s="135"/>
      <c r="BY756" s="135"/>
      <c r="BZ756" s="135"/>
      <c r="CA756" s="135"/>
      <c r="CB756" s="135"/>
      <c r="CC756" s="135"/>
      <c r="CD756" s="135"/>
      <c r="CE756" s="135"/>
      <c r="CF756" s="135"/>
      <c r="CG756" s="135"/>
      <c r="CH756" s="135"/>
      <c r="CI756" s="135"/>
      <c r="CJ756" s="135"/>
      <c r="CK756" s="135"/>
      <c r="CL756" s="135"/>
      <c r="CM756" s="135"/>
      <c r="CN756" s="135"/>
      <c r="CO756" s="135"/>
      <c r="CP756" s="135"/>
      <c r="CQ756" s="135"/>
      <c r="CR756" s="135"/>
      <c r="CU756" s="36"/>
      <c r="CV756" s="36"/>
      <c r="CW756" s="36"/>
      <c r="CX756" s="36"/>
      <c r="CY756" s="36"/>
      <c r="CZ756" s="36"/>
      <c r="DA756" s="36"/>
      <c r="DB756" s="36"/>
      <c r="DC756" s="36"/>
      <c r="DD756" s="36"/>
      <c r="DE756" s="36"/>
      <c r="DF756" s="36"/>
      <c r="DG756" s="36"/>
      <c r="DH756" s="36"/>
      <c r="DI756" s="36"/>
      <c r="DJ756" s="36"/>
      <c r="DK756" s="36"/>
      <c r="DL756" s="36"/>
      <c r="DM756" s="36"/>
      <c r="DN756" s="36"/>
      <c r="DO756" s="36"/>
      <c r="DP756" s="36"/>
      <c r="DQ756" s="36"/>
      <c r="DR756" s="36"/>
      <c r="DS756" s="36"/>
      <c r="DT756" s="36"/>
      <c r="DU756" s="36"/>
      <c r="DV756" s="36"/>
      <c r="DW756" s="36"/>
      <c r="DX756" s="36"/>
      <c r="DY756" s="36"/>
      <c r="DZ756" s="36"/>
      <c r="EA756" s="36"/>
      <c r="EB756" s="36"/>
      <c r="EC756" s="36"/>
      <c r="ED756" s="36"/>
      <c r="EE756" s="36"/>
      <c r="EF756" s="36"/>
      <c r="EG756" s="36"/>
      <c r="EH756" s="36"/>
      <c r="EI756" s="36"/>
      <c r="EJ756" s="36"/>
      <c r="EK756" s="36"/>
      <c r="EL756" s="36"/>
      <c r="EM756" s="36"/>
      <c r="EN756" s="36"/>
    </row>
    <row r="757" spans="1:144">
      <c r="A757" s="36"/>
      <c r="B757" s="36"/>
      <c r="C757" s="144"/>
      <c r="D757" s="144"/>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c r="AA757" s="135"/>
      <c r="AB757" s="135"/>
      <c r="AC757" s="135"/>
      <c r="AD757" s="135"/>
      <c r="AE757" s="135"/>
      <c r="AF757" s="135"/>
      <c r="AG757" s="135"/>
      <c r="AH757" s="135"/>
      <c r="AI757" s="135"/>
      <c r="AJ757" s="135"/>
      <c r="AK757" s="135"/>
      <c r="AL757" s="135"/>
      <c r="AM757" s="135"/>
      <c r="AN757" s="135"/>
      <c r="AO757" s="135"/>
      <c r="AP757" s="135"/>
      <c r="AQ757" s="135"/>
      <c r="AR757" s="135"/>
      <c r="AS757" s="135"/>
      <c r="AT757" s="135"/>
      <c r="AU757" s="135"/>
      <c r="AV757" s="135"/>
      <c r="AW757" s="135"/>
      <c r="AX757" s="135"/>
      <c r="AY757" s="135"/>
      <c r="AZ757" s="135"/>
      <c r="BA757" s="135"/>
      <c r="BB757" s="135"/>
      <c r="BC757" s="135"/>
      <c r="BD757" s="135"/>
      <c r="BE757" s="135"/>
      <c r="BF757" s="135"/>
      <c r="BG757" s="135"/>
      <c r="BH757" s="135"/>
      <c r="BI757" s="135"/>
      <c r="BJ757" s="135"/>
      <c r="BK757" s="135"/>
      <c r="BL757" s="135"/>
      <c r="BM757" s="135"/>
      <c r="BN757" s="135"/>
      <c r="BO757" s="135"/>
      <c r="BP757" s="135"/>
      <c r="BQ757" s="135"/>
      <c r="BR757" s="135"/>
      <c r="BS757" s="135"/>
      <c r="BT757" s="135"/>
      <c r="BU757" s="135"/>
      <c r="BV757" s="135"/>
      <c r="BW757" s="135"/>
      <c r="BX757" s="135"/>
      <c r="BY757" s="135"/>
      <c r="BZ757" s="135"/>
      <c r="CA757" s="135"/>
      <c r="CB757" s="135"/>
      <c r="CC757" s="135"/>
      <c r="CD757" s="135"/>
      <c r="CE757" s="135"/>
      <c r="CF757" s="135"/>
      <c r="CG757" s="135"/>
      <c r="CH757" s="135"/>
      <c r="CI757" s="135"/>
      <c r="CJ757" s="135"/>
      <c r="CK757" s="135"/>
      <c r="CL757" s="135"/>
      <c r="CM757" s="135"/>
      <c r="CN757" s="135"/>
      <c r="CO757" s="135"/>
      <c r="CP757" s="135"/>
      <c r="CQ757" s="135"/>
      <c r="CR757" s="135"/>
      <c r="CU757" s="36"/>
      <c r="CV757" s="36"/>
      <c r="CW757" s="36"/>
      <c r="CX757" s="36"/>
      <c r="CY757" s="36"/>
      <c r="CZ757" s="36"/>
      <c r="DA757" s="36"/>
      <c r="DB757" s="36"/>
      <c r="DC757" s="36"/>
      <c r="DD757" s="36"/>
      <c r="DE757" s="36"/>
      <c r="DF757" s="36"/>
      <c r="DG757" s="36"/>
      <c r="DH757" s="36"/>
      <c r="DI757" s="36"/>
      <c r="DJ757" s="36"/>
      <c r="DK757" s="36"/>
      <c r="DL757" s="36"/>
      <c r="DM757" s="36"/>
      <c r="DN757" s="36"/>
      <c r="DO757" s="36"/>
      <c r="DP757" s="36"/>
      <c r="DQ757" s="36"/>
      <c r="DR757" s="36"/>
      <c r="DS757" s="36"/>
      <c r="DT757" s="36"/>
      <c r="DU757" s="36"/>
      <c r="DV757" s="36"/>
      <c r="DW757" s="36"/>
      <c r="DX757" s="36"/>
      <c r="DY757" s="36"/>
      <c r="DZ757" s="36"/>
      <c r="EA757" s="36"/>
      <c r="EB757" s="36"/>
      <c r="EC757" s="36"/>
      <c r="ED757" s="36"/>
      <c r="EE757" s="36"/>
      <c r="EF757" s="36"/>
      <c r="EG757" s="36"/>
      <c r="EH757" s="36"/>
      <c r="EI757" s="36"/>
      <c r="EJ757" s="36"/>
      <c r="EK757" s="36"/>
      <c r="EL757" s="36"/>
      <c r="EM757" s="36"/>
      <c r="EN757" s="36"/>
    </row>
    <row r="758" spans="1:144">
      <c r="A758" s="36"/>
      <c r="B758" s="36"/>
      <c r="C758" s="144"/>
      <c r="D758" s="144"/>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c r="AA758" s="135"/>
      <c r="AB758" s="135"/>
      <c r="AC758" s="135"/>
      <c r="AD758" s="135"/>
      <c r="AE758" s="135"/>
      <c r="AF758" s="135"/>
      <c r="AG758" s="135"/>
      <c r="AH758" s="135"/>
      <c r="AI758" s="135"/>
      <c r="AJ758" s="135"/>
      <c r="AK758" s="135"/>
      <c r="AL758" s="135"/>
      <c r="AM758" s="135"/>
      <c r="AN758" s="135"/>
      <c r="AO758" s="135"/>
      <c r="AP758" s="135"/>
      <c r="AQ758" s="135"/>
      <c r="AR758" s="135"/>
      <c r="AS758" s="135"/>
      <c r="AT758" s="135"/>
      <c r="AU758" s="135"/>
      <c r="AV758" s="135"/>
      <c r="AW758" s="135"/>
      <c r="AX758" s="135"/>
      <c r="AY758" s="135"/>
      <c r="AZ758" s="135"/>
      <c r="BA758" s="135"/>
      <c r="BB758" s="135"/>
      <c r="BC758" s="135"/>
      <c r="BD758" s="135"/>
      <c r="BE758" s="135"/>
      <c r="BF758" s="135"/>
      <c r="BG758" s="135"/>
      <c r="BH758" s="135"/>
      <c r="BI758" s="135"/>
      <c r="BJ758" s="135"/>
      <c r="BK758" s="135"/>
      <c r="BL758" s="135"/>
      <c r="BM758" s="135"/>
      <c r="BN758" s="135"/>
      <c r="BO758" s="135"/>
      <c r="BP758" s="135"/>
      <c r="BQ758" s="135"/>
      <c r="BR758" s="135"/>
      <c r="BS758" s="135"/>
      <c r="BT758" s="135"/>
      <c r="BU758" s="135"/>
      <c r="BV758" s="135"/>
      <c r="BW758" s="135"/>
      <c r="BX758" s="135"/>
      <c r="BY758" s="135"/>
      <c r="BZ758" s="135"/>
      <c r="CA758" s="135"/>
      <c r="CB758" s="135"/>
      <c r="CC758" s="135"/>
      <c r="CD758" s="135"/>
      <c r="CE758" s="135"/>
      <c r="CF758" s="135"/>
      <c r="CG758" s="135"/>
      <c r="CH758" s="135"/>
      <c r="CI758" s="135"/>
      <c r="CJ758" s="135"/>
      <c r="CK758" s="135"/>
      <c r="CL758" s="135"/>
      <c r="CM758" s="135"/>
      <c r="CN758" s="135"/>
      <c r="CO758" s="135"/>
      <c r="CP758" s="135"/>
      <c r="CQ758" s="135"/>
      <c r="CR758" s="135"/>
      <c r="CU758" s="36"/>
      <c r="CV758" s="36"/>
      <c r="CW758" s="36"/>
      <c r="CX758" s="36"/>
      <c r="CY758" s="36"/>
      <c r="CZ758" s="36"/>
      <c r="DA758" s="36"/>
      <c r="DB758" s="36"/>
      <c r="DC758" s="36"/>
      <c r="DD758" s="36"/>
      <c r="DE758" s="36"/>
      <c r="DF758" s="36"/>
      <c r="DG758" s="36"/>
      <c r="DH758" s="36"/>
      <c r="DI758" s="36"/>
      <c r="DJ758" s="36"/>
      <c r="DK758" s="36"/>
      <c r="DL758" s="36"/>
      <c r="DM758" s="36"/>
      <c r="DN758" s="36"/>
      <c r="DO758" s="36"/>
      <c r="DP758" s="36"/>
      <c r="DQ758" s="36"/>
      <c r="DR758" s="36"/>
      <c r="DS758" s="36"/>
      <c r="DT758" s="36"/>
      <c r="DU758" s="36"/>
      <c r="DV758" s="36"/>
      <c r="DW758" s="36"/>
      <c r="DX758" s="36"/>
      <c r="DY758" s="36"/>
      <c r="DZ758" s="36"/>
      <c r="EA758" s="36"/>
      <c r="EB758" s="36"/>
      <c r="EC758" s="36"/>
      <c r="ED758" s="36"/>
      <c r="EE758" s="36"/>
      <c r="EF758" s="36"/>
      <c r="EG758" s="36"/>
      <c r="EH758" s="36"/>
      <c r="EI758" s="36"/>
      <c r="EJ758" s="36"/>
      <c r="EK758" s="36"/>
      <c r="EL758" s="36"/>
      <c r="EM758" s="36"/>
      <c r="EN758" s="36"/>
    </row>
    <row r="759" spans="1:144">
      <c r="A759" s="36"/>
      <c r="B759" s="36"/>
      <c r="C759" s="144"/>
      <c r="D759" s="144"/>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c r="AA759" s="135"/>
      <c r="AB759" s="135"/>
      <c r="AC759" s="135"/>
      <c r="AD759" s="135"/>
      <c r="AE759" s="135"/>
      <c r="AF759" s="135"/>
      <c r="AG759" s="135"/>
      <c r="AH759" s="135"/>
      <c r="AI759" s="135"/>
      <c r="AJ759" s="135"/>
      <c r="AK759" s="135"/>
      <c r="AL759" s="135"/>
      <c r="AM759" s="135"/>
      <c r="AN759" s="135"/>
      <c r="AO759" s="135"/>
      <c r="AP759" s="135"/>
      <c r="AQ759" s="135"/>
      <c r="AR759" s="135"/>
      <c r="AS759" s="135"/>
      <c r="AT759" s="135"/>
      <c r="AU759" s="135"/>
      <c r="AV759" s="135"/>
      <c r="AW759" s="135"/>
      <c r="AX759" s="135"/>
      <c r="AY759" s="135"/>
      <c r="AZ759" s="135"/>
      <c r="BA759" s="135"/>
      <c r="BB759" s="135"/>
      <c r="BC759" s="135"/>
      <c r="BD759" s="135"/>
      <c r="BE759" s="135"/>
      <c r="BF759" s="135"/>
      <c r="BG759" s="135"/>
      <c r="BH759" s="135"/>
      <c r="BI759" s="135"/>
      <c r="BJ759" s="135"/>
      <c r="BK759" s="135"/>
      <c r="BL759" s="135"/>
      <c r="BM759" s="135"/>
      <c r="BN759" s="135"/>
      <c r="BO759" s="135"/>
      <c r="BP759" s="135"/>
      <c r="BQ759" s="135"/>
      <c r="BR759" s="135"/>
      <c r="BS759" s="135"/>
      <c r="BT759" s="135"/>
      <c r="BU759" s="135"/>
      <c r="BV759" s="135"/>
      <c r="BW759" s="135"/>
      <c r="BX759" s="135"/>
      <c r="BY759" s="135"/>
      <c r="BZ759" s="135"/>
      <c r="CA759" s="135"/>
      <c r="CB759" s="135"/>
      <c r="CC759" s="135"/>
      <c r="CD759" s="135"/>
      <c r="CE759" s="135"/>
      <c r="CF759" s="135"/>
      <c r="CG759" s="135"/>
      <c r="CH759" s="135"/>
      <c r="CI759" s="135"/>
      <c r="CJ759" s="135"/>
      <c r="CK759" s="135"/>
      <c r="CL759" s="135"/>
      <c r="CM759" s="135"/>
      <c r="CN759" s="135"/>
      <c r="CO759" s="135"/>
      <c r="CP759" s="135"/>
      <c r="CQ759" s="135"/>
      <c r="CR759" s="135"/>
      <c r="CU759" s="36"/>
      <c r="CV759" s="36"/>
      <c r="CW759" s="36"/>
      <c r="CX759" s="36"/>
      <c r="CY759" s="36"/>
      <c r="CZ759" s="36"/>
      <c r="DA759" s="36"/>
      <c r="DB759" s="36"/>
      <c r="DC759" s="36"/>
      <c r="DD759" s="36"/>
      <c r="DE759" s="36"/>
      <c r="DF759" s="36"/>
      <c r="DG759" s="36"/>
      <c r="DH759" s="36"/>
      <c r="DI759" s="36"/>
      <c r="DJ759" s="36"/>
      <c r="DK759" s="36"/>
      <c r="DL759" s="36"/>
      <c r="DM759" s="36"/>
      <c r="DN759" s="36"/>
      <c r="DO759" s="36"/>
      <c r="DP759" s="36"/>
      <c r="DQ759" s="36"/>
      <c r="DR759" s="36"/>
      <c r="DS759" s="36"/>
      <c r="DT759" s="36"/>
      <c r="DU759" s="36"/>
      <c r="DV759" s="36"/>
      <c r="DW759" s="36"/>
      <c r="DX759" s="36"/>
      <c r="DY759" s="36"/>
      <c r="DZ759" s="36"/>
      <c r="EA759" s="36"/>
      <c r="EB759" s="36"/>
      <c r="EC759" s="36"/>
      <c r="ED759" s="36"/>
      <c r="EE759" s="36"/>
      <c r="EF759" s="36"/>
      <c r="EG759" s="36"/>
      <c r="EH759" s="36"/>
      <c r="EI759" s="36"/>
      <c r="EJ759" s="36"/>
      <c r="EK759" s="36"/>
      <c r="EL759" s="36"/>
      <c r="EM759" s="36"/>
      <c r="EN759" s="36"/>
    </row>
    <row r="760" spans="1:144">
      <c r="A760" s="36"/>
      <c r="B760" s="36"/>
      <c r="C760" s="144"/>
      <c r="D760" s="144"/>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c r="AA760" s="135"/>
      <c r="AB760" s="135"/>
      <c r="AC760" s="135"/>
      <c r="AD760" s="135"/>
      <c r="AE760" s="135"/>
      <c r="AF760" s="135"/>
      <c r="AG760" s="135"/>
      <c r="AH760" s="135"/>
      <c r="AI760" s="135"/>
      <c r="AJ760" s="135"/>
      <c r="AK760" s="135"/>
      <c r="AL760" s="135"/>
      <c r="AM760" s="135"/>
      <c r="AN760" s="135"/>
      <c r="AO760" s="135"/>
      <c r="AP760" s="135"/>
      <c r="AQ760" s="135"/>
      <c r="AR760" s="135"/>
      <c r="AS760" s="135"/>
      <c r="AT760" s="135"/>
      <c r="AU760" s="135"/>
      <c r="AV760" s="135"/>
      <c r="AW760" s="135"/>
      <c r="AX760" s="135"/>
      <c r="AY760" s="135"/>
      <c r="AZ760" s="135"/>
      <c r="BA760" s="135"/>
      <c r="BB760" s="135"/>
      <c r="BC760" s="135"/>
      <c r="BD760" s="135"/>
      <c r="BE760" s="135"/>
      <c r="BF760" s="135"/>
      <c r="BG760" s="135"/>
      <c r="BH760" s="135"/>
      <c r="BI760" s="135"/>
      <c r="BJ760" s="135"/>
      <c r="BK760" s="135"/>
      <c r="BL760" s="135"/>
      <c r="BM760" s="135"/>
      <c r="BN760" s="135"/>
      <c r="BO760" s="135"/>
      <c r="BP760" s="135"/>
      <c r="BQ760" s="135"/>
      <c r="BR760" s="135"/>
      <c r="BS760" s="135"/>
      <c r="BT760" s="135"/>
      <c r="BU760" s="135"/>
      <c r="BV760" s="135"/>
      <c r="BW760" s="135"/>
      <c r="BX760" s="135"/>
      <c r="BY760" s="135"/>
      <c r="BZ760" s="135"/>
      <c r="CA760" s="135"/>
      <c r="CB760" s="135"/>
      <c r="CC760" s="135"/>
      <c r="CD760" s="135"/>
      <c r="CE760" s="135"/>
      <c r="CF760" s="135"/>
      <c r="CG760" s="135"/>
      <c r="CH760" s="135"/>
      <c r="CI760" s="135"/>
      <c r="CJ760" s="135"/>
      <c r="CK760" s="135"/>
      <c r="CL760" s="135"/>
      <c r="CM760" s="135"/>
      <c r="CN760" s="135"/>
      <c r="CO760" s="135"/>
      <c r="CP760" s="135"/>
      <c r="CQ760" s="135"/>
      <c r="CR760" s="135"/>
      <c r="CU760" s="36"/>
      <c r="CV760" s="36"/>
      <c r="CW760" s="36"/>
      <c r="CX760" s="36"/>
      <c r="CY760" s="36"/>
      <c r="CZ760" s="36"/>
      <c r="DA760" s="36"/>
      <c r="DB760" s="36"/>
      <c r="DC760" s="36"/>
      <c r="DD760" s="36"/>
      <c r="DE760" s="36"/>
      <c r="DF760" s="36"/>
      <c r="DG760" s="36"/>
      <c r="DH760" s="36"/>
      <c r="DI760" s="36"/>
      <c r="DJ760" s="36"/>
      <c r="DK760" s="36"/>
      <c r="DL760" s="36"/>
      <c r="DM760" s="36"/>
      <c r="DN760" s="36"/>
      <c r="DO760" s="36"/>
      <c r="DP760" s="36"/>
      <c r="DQ760" s="36"/>
      <c r="DR760" s="36"/>
      <c r="DS760" s="36"/>
      <c r="DT760" s="36"/>
      <c r="DU760" s="36"/>
      <c r="DV760" s="36"/>
      <c r="DW760" s="36"/>
      <c r="DX760" s="36"/>
      <c r="DY760" s="36"/>
      <c r="DZ760" s="36"/>
      <c r="EA760" s="36"/>
      <c r="EB760" s="36"/>
      <c r="EC760" s="36"/>
      <c r="ED760" s="36"/>
      <c r="EE760" s="36"/>
      <c r="EF760" s="36"/>
      <c r="EG760" s="36"/>
      <c r="EH760" s="36"/>
      <c r="EI760" s="36"/>
      <c r="EJ760" s="36"/>
      <c r="EK760" s="36"/>
      <c r="EL760" s="36"/>
      <c r="EM760" s="36"/>
      <c r="EN760" s="36"/>
    </row>
    <row r="761" spans="1:144">
      <c r="A761" s="36"/>
      <c r="B761" s="36"/>
      <c r="C761" s="144"/>
      <c r="D761" s="144"/>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c r="AA761" s="135"/>
      <c r="AB761" s="135"/>
      <c r="AC761" s="135"/>
      <c r="AD761" s="135"/>
      <c r="AE761" s="135"/>
      <c r="AF761" s="135"/>
      <c r="AG761" s="135"/>
      <c r="AH761" s="135"/>
      <c r="AI761" s="135"/>
      <c r="AJ761" s="135"/>
      <c r="AK761" s="135"/>
      <c r="AL761" s="135"/>
      <c r="AM761" s="135"/>
      <c r="AN761" s="135"/>
      <c r="AO761" s="135"/>
      <c r="AP761" s="135"/>
      <c r="AQ761" s="135"/>
      <c r="AR761" s="135"/>
      <c r="AS761" s="135"/>
      <c r="AT761" s="135"/>
      <c r="AU761" s="135"/>
      <c r="AV761" s="135"/>
      <c r="AW761" s="135"/>
      <c r="AX761" s="135"/>
      <c r="AY761" s="135"/>
      <c r="AZ761" s="135"/>
      <c r="BA761" s="135"/>
      <c r="BB761" s="135"/>
      <c r="BC761" s="135"/>
      <c r="BD761" s="135"/>
      <c r="BE761" s="135"/>
      <c r="BF761" s="135"/>
      <c r="BG761" s="135"/>
      <c r="BH761" s="135"/>
      <c r="BI761" s="135"/>
      <c r="BJ761" s="135"/>
      <c r="BK761" s="135"/>
      <c r="BL761" s="135"/>
      <c r="BM761" s="135"/>
      <c r="BN761" s="135"/>
      <c r="BO761" s="135"/>
      <c r="BP761" s="135"/>
      <c r="BQ761" s="135"/>
      <c r="BR761" s="135"/>
      <c r="BS761" s="135"/>
      <c r="BT761" s="135"/>
      <c r="BU761" s="135"/>
      <c r="BV761" s="135"/>
      <c r="BW761" s="135"/>
      <c r="BX761" s="135"/>
      <c r="BY761" s="135"/>
      <c r="BZ761" s="135"/>
      <c r="CA761" s="135"/>
      <c r="CB761" s="135"/>
      <c r="CC761" s="135"/>
      <c r="CD761" s="135"/>
      <c r="CE761" s="135"/>
      <c r="CF761" s="135"/>
      <c r="CG761" s="135"/>
      <c r="CH761" s="135"/>
      <c r="CI761" s="135"/>
      <c r="CJ761" s="135"/>
      <c r="CK761" s="135"/>
      <c r="CL761" s="135"/>
      <c r="CM761" s="135"/>
      <c r="CN761" s="135"/>
      <c r="CO761" s="135"/>
      <c r="CP761" s="135"/>
      <c r="CQ761" s="135"/>
      <c r="CR761" s="135"/>
      <c r="CU761" s="36"/>
      <c r="CV761" s="36"/>
      <c r="CW761" s="36"/>
      <c r="CX761" s="36"/>
      <c r="CY761" s="36"/>
      <c r="CZ761" s="36"/>
      <c r="DA761" s="36"/>
      <c r="DB761" s="36"/>
      <c r="DC761" s="36"/>
      <c r="DD761" s="36"/>
      <c r="DE761" s="36"/>
      <c r="DF761" s="36"/>
      <c r="DG761" s="36"/>
      <c r="DH761" s="36"/>
      <c r="DI761" s="36"/>
      <c r="DJ761" s="36"/>
      <c r="DK761" s="36"/>
      <c r="DL761" s="36"/>
      <c r="DM761" s="36"/>
      <c r="DN761" s="36"/>
      <c r="DO761" s="36"/>
      <c r="DP761" s="36"/>
      <c r="DQ761" s="36"/>
      <c r="DR761" s="36"/>
      <c r="DS761" s="36"/>
      <c r="DT761" s="36"/>
      <c r="DU761" s="36"/>
      <c r="DV761" s="36"/>
      <c r="DW761" s="36"/>
      <c r="DX761" s="36"/>
      <c r="DY761" s="36"/>
      <c r="DZ761" s="36"/>
      <c r="EA761" s="36"/>
      <c r="EB761" s="36"/>
      <c r="EC761" s="36"/>
      <c r="ED761" s="36"/>
      <c r="EE761" s="36"/>
      <c r="EF761" s="36"/>
      <c r="EG761" s="36"/>
      <c r="EH761" s="36"/>
      <c r="EI761" s="36"/>
      <c r="EJ761" s="36"/>
      <c r="EK761" s="36"/>
      <c r="EL761" s="36"/>
      <c r="EM761" s="36"/>
      <c r="EN761" s="36"/>
    </row>
    <row r="762" spans="1:144">
      <c r="A762" s="36"/>
      <c r="B762" s="36"/>
      <c r="C762" s="144"/>
      <c r="D762" s="144"/>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c r="AA762" s="135"/>
      <c r="AB762" s="135"/>
      <c r="AC762" s="135"/>
      <c r="AD762" s="135"/>
      <c r="AE762" s="135"/>
      <c r="AF762" s="135"/>
      <c r="AG762" s="135"/>
      <c r="AH762" s="135"/>
      <c r="AI762" s="135"/>
      <c r="AJ762" s="135"/>
      <c r="AK762" s="135"/>
      <c r="AL762" s="135"/>
      <c r="AM762" s="135"/>
      <c r="AN762" s="135"/>
      <c r="AO762" s="135"/>
      <c r="AP762" s="135"/>
      <c r="AQ762" s="135"/>
      <c r="AR762" s="135"/>
      <c r="AS762" s="135"/>
      <c r="AT762" s="135"/>
      <c r="AU762" s="135"/>
      <c r="AV762" s="135"/>
      <c r="AW762" s="135"/>
      <c r="AX762" s="135"/>
      <c r="AY762" s="135"/>
      <c r="AZ762" s="135"/>
      <c r="BA762" s="135"/>
      <c r="BB762" s="135"/>
      <c r="BC762" s="135"/>
      <c r="BD762" s="135"/>
      <c r="BE762" s="135"/>
      <c r="BF762" s="135"/>
      <c r="BG762" s="135"/>
      <c r="BH762" s="135"/>
      <c r="BI762" s="135"/>
      <c r="BJ762" s="135"/>
      <c r="BK762" s="135"/>
      <c r="BL762" s="135"/>
      <c r="BM762" s="135"/>
      <c r="BN762" s="135"/>
      <c r="BO762" s="135"/>
      <c r="BP762" s="135"/>
      <c r="BQ762" s="135"/>
      <c r="BR762" s="135"/>
      <c r="BS762" s="135"/>
      <c r="BT762" s="135"/>
      <c r="BU762" s="135"/>
      <c r="BV762" s="135"/>
      <c r="BW762" s="135"/>
      <c r="BX762" s="135"/>
      <c r="BY762" s="135"/>
      <c r="BZ762" s="135"/>
      <c r="CA762" s="135"/>
      <c r="CB762" s="135"/>
      <c r="CC762" s="135"/>
      <c r="CD762" s="135"/>
      <c r="CE762" s="135"/>
      <c r="CF762" s="135"/>
      <c r="CG762" s="135"/>
      <c r="CH762" s="135"/>
      <c r="CI762" s="135"/>
      <c r="CJ762" s="135"/>
      <c r="CK762" s="135"/>
      <c r="CL762" s="135"/>
      <c r="CM762" s="135"/>
      <c r="CN762" s="135"/>
      <c r="CO762" s="135"/>
      <c r="CP762" s="135"/>
      <c r="CQ762" s="135"/>
      <c r="CR762" s="135"/>
      <c r="CU762" s="36"/>
      <c r="CV762" s="36"/>
      <c r="CW762" s="36"/>
      <c r="CX762" s="36"/>
      <c r="CY762" s="36"/>
      <c r="CZ762" s="36"/>
      <c r="DA762" s="36"/>
      <c r="DB762" s="36"/>
      <c r="DC762" s="36"/>
      <c r="DD762" s="36"/>
      <c r="DE762" s="36"/>
      <c r="DF762" s="36"/>
      <c r="DG762" s="36"/>
      <c r="DH762" s="36"/>
      <c r="DI762" s="36"/>
      <c r="DJ762" s="36"/>
      <c r="DK762" s="36"/>
      <c r="DL762" s="36"/>
      <c r="DM762" s="36"/>
      <c r="DN762" s="36"/>
      <c r="DO762" s="36"/>
      <c r="DP762" s="36"/>
      <c r="DQ762" s="36"/>
      <c r="DR762" s="36"/>
      <c r="DS762" s="36"/>
      <c r="DT762" s="36"/>
      <c r="DU762" s="36"/>
      <c r="DV762" s="36"/>
      <c r="DW762" s="36"/>
      <c r="DX762" s="36"/>
      <c r="DY762" s="36"/>
      <c r="DZ762" s="36"/>
      <c r="EA762" s="36"/>
      <c r="EB762" s="36"/>
      <c r="EC762" s="36"/>
      <c r="ED762" s="36"/>
      <c r="EE762" s="36"/>
      <c r="EF762" s="36"/>
      <c r="EG762" s="36"/>
      <c r="EH762" s="36"/>
      <c r="EI762" s="36"/>
      <c r="EJ762" s="36"/>
      <c r="EK762" s="36"/>
      <c r="EL762" s="36"/>
      <c r="EM762" s="36"/>
      <c r="EN762" s="36"/>
    </row>
    <row r="763" spans="1:144">
      <c r="A763" s="36"/>
      <c r="B763" s="36"/>
      <c r="C763" s="144"/>
      <c r="D763" s="144"/>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c r="AA763" s="135"/>
      <c r="AB763" s="135"/>
      <c r="AC763" s="135"/>
      <c r="AD763" s="135"/>
      <c r="AE763" s="135"/>
      <c r="AF763" s="135"/>
      <c r="AG763" s="135"/>
      <c r="AH763" s="135"/>
      <c r="AI763" s="135"/>
      <c r="AJ763" s="135"/>
      <c r="AK763" s="135"/>
      <c r="AL763" s="135"/>
      <c r="AM763" s="135"/>
      <c r="AN763" s="135"/>
      <c r="AO763" s="135"/>
      <c r="AP763" s="135"/>
      <c r="AQ763" s="135"/>
      <c r="AR763" s="135"/>
      <c r="AS763" s="135"/>
      <c r="AT763" s="135"/>
      <c r="AU763" s="135"/>
      <c r="AV763" s="135"/>
      <c r="AW763" s="135"/>
      <c r="AX763" s="135"/>
      <c r="AY763" s="135"/>
      <c r="AZ763" s="135"/>
      <c r="BA763" s="135"/>
      <c r="BB763" s="135"/>
      <c r="BC763" s="135"/>
      <c r="BD763" s="135"/>
      <c r="BE763" s="135"/>
      <c r="BF763" s="135"/>
      <c r="BG763" s="135"/>
      <c r="BH763" s="135"/>
      <c r="BI763" s="135"/>
      <c r="BJ763" s="135"/>
      <c r="BK763" s="135"/>
      <c r="BL763" s="135"/>
      <c r="BM763" s="135"/>
      <c r="BN763" s="135"/>
      <c r="BO763" s="135"/>
      <c r="BP763" s="135"/>
      <c r="BQ763" s="135"/>
      <c r="BR763" s="135"/>
      <c r="BS763" s="135"/>
      <c r="BT763" s="135"/>
      <c r="BU763" s="135"/>
      <c r="BV763" s="135"/>
      <c r="BW763" s="135"/>
      <c r="BX763" s="135"/>
      <c r="BY763" s="135"/>
      <c r="BZ763" s="135"/>
      <c r="CA763" s="135"/>
      <c r="CB763" s="135"/>
      <c r="CC763" s="135"/>
      <c r="CD763" s="135"/>
      <c r="CE763" s="135"/>
      <c r="CF763" s="135"/>
      <c r="CG763" s="135"/>
      <c r="CH763" s="135"/>
      <c r="CI763" s="135"/>
      <c r="CJ763" s="135"/>
      <c r="CK763" s="135"/>
      <c r="CL763" s="135"/>
      <c r="CM763" s="135"/>
      <c r="CN763" s="135"/>
      <c r="CO763" s="135"/>
      <c r="CP763" s="135"/>
      <c r="CQ763" s="135"/>
      <c r="CR763" s="135"/>
      <c r="CU763" s="36"/>
      <c r="CV763" s="36"/>
      <c r="CW763" s="36"/>
      <c r="CX763" s="36"/>
      <c r="CY763" s="36"/>
      <c r="CZ763" s="36"/>
      <c r="DA763" s="36"/>
      <c r="DB763" s="36"/>
      <c r="DC763" s="36"/>
      <c r="DD763" s="36"/>
      <c r="DE763" s="36"/>
      <c r="DF763" s="36"/>
      <c r="DG763" s="36"/>
      <c r="DH763" s="36"/>
      <c r="DI763" s="36"/>
      <c r="DJ763" s="36"/>
      <c r="DK763" s="36"/>
      <c r="DL763" s="36"/>
      <c r="DM763" s="36"/>
      <c r="DN763" s="36"/>
      <c r="DO763" s="36"/>
      <c r="DP763" s="36"/>
      <c r="DQ763" s="36"/>
      <c r="DR763" s="36"/>
      <c r="DS763" s="36"/>
      <c r="DT763" s="36"/>
      <c r="DU763" s="36"/>
      <c r="DV763" s="36"/>
      <c r="DW763" s="36"/>
      <c r="DX763" s="36"/>
      <c r="DY763" s="36"/>
      <c r="DZ763" s="36"/>
      <c r="EA763" s="36"/>
      <c r="EB763" s="36"/>
      <c r="EC763" s="36"/>
      <c r="ED763" s="36"/>
      <c r="EE763" s="36"/>
      <c r="EF763" s="36"/>
      <c r="EG763" s="36"/>
      <c r="EH763" s="36"/>
      <c r="EI763" s="36"/>
      <c r="EJ763" s="36"/>
      <c r="EK763" s="36"/>
      <c r="EL763" s="36"/>
      <c r="EM763" s="36"/>
      <c r="EN763" s="36"/>
    </row>
    <row r="764" spans="1:144">
      <c r="A764" s="36"/>
      <c r="B764" s="36"/>
      <c r="C764" s="144"/>
      <c r="D764" s="144"/>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c r="AA764" s="135"/>
      <c r="AB764" s="135"/>
      <c r="AC764" s="135"/>
      <c r="AD764" s="135"/>
      <c r="AE764" s="135"/>
      <c r="AF764" s="135"/>
      <c r="AG764" s="135"/>
      <c r="AH764" s="135"/>
      <c r="AI764" s="135"/>
      <c r="AJ764" s="135"/>
      <c r="AK764" s="135"/>
      <c r="AL764" s="135"/>
      <c r="AM764" s="135"/>
      <c r="AN764" s="135"/>
      <c r="AO764" s="135"/>
      <c r="AP764" s="135"/>
      <c r="AQ764" s="135"/>
      <c r="AR764" s="135"/>
      <c r="AS764" s="135"/>
      <c r="AT764" s="135"/>
      <c r="AU764" s="135"/>
      <c r="AV764" s="135"/>
      <c r="AW764" s="135"/>
      <c r="AX764" s="135"/>
      <c r="AY764" s="135"/>
      <c r="AZ764" s="135"/>
      <c r="BA764" s="135"/>
      <c r="BB764" s="135"/>
      <c r="BC764" s="135"/>
      <c r="BD764" s="135"/>
      <c r="BE764" s="135"/>
      <c r="BF764" s="135"/>
      <c r="BG764" s="135"/>
      <c r="BH764" s="135"/>
      <c r="BI764" s="135"/>
      <c r="BJ764" s="135"/>
      <c r="BK764" s="135"/>
      <c r="BL764" s="135"/>
      <c r="BM764" s="135"/>
      <c r="BN764" s="135"/>
      <c r="BO764" s="135"/>
      <c r="BP764" s="135"/>
      <c r="BQ764" s="135"/>
      <c r="BR764" s="135"/>
      <c r="BS764" s="135"/>
      <c r="BT764" s="135"/>
      <c r="BU764" s="135"/>
      <c r="BV764" s="135"/>
      <c r="BW764" s="135"/>
      <c r="BX764" s="135"/>
      <c r="BY764" s="135"/>
      <c r="BZ764" s="135"/>
      <c r="CA764" s="135"/>
      <c r="CB764" s="135"/>
      <c r="CC764" s="135"/>
      <c r="CD764" s="135"/>
      <c r="CE764" s="135"/>
      <c r="CF764" s="135"/>
      <c r="CG764" s="135"/>
      <c r="CH764" s="135"/>
      <c r="CI764" s="135"/>
      <c r="CJ764" s="135"/>
      <c r="CK764" s="135"/>
      <c r="CL764" s="135"/>
      <c r="CM764" s="135"/>
      <c r="CN764" s="135"/>
      <c r="CO764" s="135"/>
      <c r="CP764" s="135"/>
      <c r="CQ764" s="135"/>
      <c r="CR764" s="135"/>
      <c r="CU764" s="36"/>
      <c r="CV764" s="36"/>
      <c r="CW764" s="36"/>
      <c r="CX764" s="36"/>
      <c r="CY764" s="36"/>
      <c r="CZ764" s="36"/>
      <c r="DA764" s="36"/>
      <c r="DB764" s="36"/>
      <c r="DC764" s="36"/>
      <c r="DD764" s="36"/>
      <c r="DE764" s="36"/>
      <c r="DF764" s="36"/>
      <c r="DG764" s="36"/>
      <c r="DH764" s="36"/>
      <c r="DI764" s="36"/>
      <c r="DJ764" s="36"/>
      <c r="DK764" s="36"/>
      <c r="DL764" s="36"/>
      <c r="DM764" s="36"/>
      <c r="DN764" s="36"/>
      <c r="DO764" s="36"/>
      <c r="DP764" s="36"/>
      <c r="DQ764" s="36"/>
      <c r="DR764" s="36"/>
      <c r="DS764" s="36"/>
      <c r="DT764" s="36"/>
      <c r="DU764" s="36"/>
      <c r="DV764" s="36"/>
      <c r="DW764" s="36"/>
      <c r="DX764" s="36"/>
      <c r="DY764" s="36"/>
      <c r="DZ764" s="36"/>
      <c r="EA764" s="36"/>
      <c r="EB764" s="36"/>
      <c r="EC764" s="36"/>
      <c r="ED764" s="36"/>
      <c r="EE764" s="36"/>
      <c r="EF764" s="36"/>
      <c r="EG764" s="36"/>
      <c r="EH764" s="36"/>
      <c r="EI764" s="36"/>
      <c r="EJ764" s="36"/>
      <c r="EK764" s="36"/>
      <c r="EL764" s="36"/>
      <c r="EM764" s="36"/>
      <c r="EN764" s="36"/>
    </row>
    <row r="765" spans="1:144">
      <c r="A765" s="36"/>
      <c r="B765" s="36"/>
      <c r="C765" s="144"/>
      <c r="D765" s="144"/>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c r="AA765" s="135"/>
      <c r="AB765" s="135"/>
      <c r="AC765" s="135"/>
      <c r="AD765" s="135"/>
      <c r="AE765" s="135"/>
      <c r="AF765" s="135"/>
      <c r="AG765" s="135"/>
      <c r="AH765" s="135"/>
      <c r="AI765" s="135"/>
      <c r="AJ765" s="135"/>
      <c r="AK765" s="135"/>
      <c r="AL765" s="135"/>
      <c r="AM765" s="135"/>
      <c r="AN765" s="135"/>
      <c r="AO765" s="135"/>
      <c r="AP765" s="135"/>
      <c r="AQ765" s="135"/>
      <c r="AR765" s="135"/>
      <c r="AS765" s="135"/>
      <c r="AT765" s="135"/>
      <c r="AU765" s="135"/>
      <c r="AV765" s="135"/>
      <c r="AW765" s="135"/>
      <c r="AX765" s="135"/>
      <c r="AY765" s="135"/>
      <c r="AZ765" s="135"/>
      <c r="BA765" s="135"/>
      <c r="BB765" s="135"/>
      <c r="BC765" s="135"/>
      <c r="BD765" s="135"/>
      <c r="BE765" s="135"/>
      <c r="BF765" s="135"/>
      <c r="BG765" s="135"/>
      <c r="BH765" s="135"/>
      <c r="BI765" s="135"/>
      <c r="BJ765" s="135"/>
      <c r="BK765" s="135"/>
      <c r="BL765" s="135"/>
      <c r="BM765" s="135"/>
      <c r="BN765" s="135"/>
      <c r="BO765" s="135"/>
      <c r="BP765" s="135"/>
      <c r="BQ765" s="135"/>
      <c r="BR765" s="135"/>
      <c r="BS765" s="135"/>
      <c r="BT765" s="135"/>
      <c r="BU765" s="135"/>
      <c r="BV765" s="135"/>
      <c r="BW765" s="135"/>
      <c r="BX765" s="135"/>
      <c r="BY765" s="135"/>
      <c r="BZ765" s="135"/>
      <c r="CA765" s="135"/>
      <c r="CB765" s="135"/>
      <c r="CC765" s="135"/>
      <c r="CD765" s="135"/>
      <c r="CE765" s="135"/>
      <c r="CF765" s="135"/>
      <c r="CG765" s="135"/>
      <c r="CH765" s="135"/>
      <c r="CI765" s="135"/>
      <c r="CJ765" s="135"/>
      <c r="CK765" s="135"/>
      <c r="CL765" s="135"/>
      <c r="CM765" s="135"/>
      <c r="CN765" s="135"/>
      <c r="CO765" s="135"/>
      <c r="CP765" s="135"/>
      <c r="CQ765" s="135"/>
      <c r="CR765" s="135"/>
      <c r="CU765" s="36"/>
      <c r="CV765" s="36"/>
      <c r="CW765" s="36"/>
      <c r="CX765" s="36"/>
      <c r="CY765" s="36"/>
      <c r="CZ765" s="36"/>
      <c r="DA765" s="36"/>
      <c r="DB765" s="36"/>
      <c r="DC765" s="36"/>
      <c r="DD765" s="36"/>
      <c r="DE765" s="36"/>
      <c r="DF765" s="36"/>
      <c r="DG765" s="36"/>
      <c r="DH765" s="36"/>
      <c r="DI765" s="36"/>
      <c r="DJ765" s="36"/>
      <c r="DK765" s="36"/>
      <c r="DL765" s="36"/>
      <c r="DM765" s="36"/>
      <c r="DN765" s="36"/>
      <c r="DO765" s="36"/>
      <c r="DP765" s="36"/>
      <c r="DQ765" s="36"/>
      <c r="DR765" s="36"/>
      <c r="DS765" s="36"/>
      <c r="DT765" s="36"/>
      <c r="DU765" s="36"/>
      <c r="DV765" s="36"/>
      <c r="DW765" s="36"/>
      <c r="DX765" s="36"/>
      <c r="DY765" s="36"/>
      <c r="DZ765" s="36"/>
      <c r="EA765" s="36"/>
      <c r="EB765" s="36"/>
      <c r="EC765" s="36"/>
      <c r="ED765" s="36"/>
      <c r="EE765" s="36"/>
      <c r="EF765" s="36"/>
      <c r="EG765" s="36"/>
      <c r="EH765" s="36"/>
      <c r="EI765" s="36"/>
      <c r="EJ765" s="36"/>
      <c r="EK765" s="36"/>
      <c r="EL765" s="36"/>
      <c r="EM765" s="36"/>
      <c r="EN765" s="36"/>
    </row>
    <row r="766" spans="1:144">
      <c r="A766" s="36"/>
      <c r="B766" s="36"/>
      <c r="C766" s="144"/>
      <c r="D766" s="144"/>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c r="AA766" s="135"/>
      <c r="AB766" s="135"/>
      <c r="AC766" s="135"/>
      <c r="AD766" s="135"/>
      <c r="AE766" s="135"/>
      <c r="AF766" s="135"/>
      <c r="AG766" s="135"/>
      <c r="AH766" s="135"/>
      <c r="AI766" s="135"/>
      <c r="AJ766" s="135"/>
      <c r="AK766" s="135"/>
      <c r="AL766" s="135"/>
      <c r="AM766" s="135"/>
      <c r="AN766" s="135"/>
      <c r="AO766" s="135"/>
      <c r="AP766" s="135"/>
      <c r="AQ766" s="135"/>
      <c r="AR766" s="135"/>
      <c r="AS766" s="135"/>
      <c r="AT766" s="135"/>
      <c r="AU766" s="135"/>
      <c r="AV766" s="135"/>
      <c r="AW766" s="135"/>
      <c r="AX766" s="135"/>
      <c r="AY766" s="135"/>
      <c r="AZ766" s="135"/>
      <c r="BA766" s="135"/>
      <c r="BB766" s="135"/>
      <c r="BC766" s="135"/>
      <c r="BD766" s="135"/>
      <c r="BE766" s="135"/>
      <c r="BF766" s="135"/>
      <c r="BG766" s="135"/>
      <c r="BH766" s="135"/>
      <c r="BI766" s="135"/>
      <c r="BJ766" s="135"/>
      <c r="BK766" s="135"/>
      <c r="BL766" s="135"/>
      <c r="BM766" s="135"/>
      <c r="BN766" s="135"/>
      <c r="BO766" s="135"/>
      <c r="BP766" s="135"/>
      <c r="BQ766" s="135"/>
      <c r="BR766" s="135"/>
      <c r="BS766" s="135"/>
      <c r="BT766" s="135"/>
      <c r="BU766" s="135"/>
      <c r="BV766" s="135"/>
      <c r="BW766" s="135"/>
      <c r="BX766" s="135"/>
      <c r="BY766" s="135"/>
      <c r="BZ766" s="135"/>
      <c r="CA766" s="135"/>
      <c r="CB766" s="135"/>
      <c r="CC766" s="135"/>
      <c r="CD766" s="135"/>
      <c r="CE766" s="135"/>
      <c r="CF766" s="135"/>
      <c r="CG766" s="135"/>
      <c r="CH766" s="135"/>
      <c r="CI766" s="135"/>
      <c r="CJ766" s="135"/>
      <c r="CK766" s="135"/>
      <c r="CL766" s="135"/>
      <c r="CM766" s="135"/>
      <c r="CN766" s="135"/>
      <c r="CO766" s="135"/>
      <c r="CP766" s="135"/>
      <c r="CQ766" s="135"/>
      <c r="CR766" s="135"/>
      <c r="CU766" s="36"/>
      <c r="CV766" s="36"/>
      <c r="CW766" s="36"/>
      <c r="CX766" s="36"/>
      <c r="CY766" s="36"/>
      <c r="CZ766" s="36"/>
      <c r="DA766" s="36"/>
      <c r="DB766" s="36"/>
      <c r="DC766" s="36"/>
      <c r="DD766" s="36"/>
      <c r="DE766" s="36"/>
      <c r="DF766" s="36"/>
      <c r="DG766" s="36"/>
      <c r="DH766" s="36"/>
      <c r="DI766" s="36"/>
      <c r="DJ766" s="36"/>
      <c r="DK766" s="36"/>
      <c r="DL766" s="36"/>
      <c r="DM766" s="36"/>
      <c r="DN766" s="36"/>
      <c r="DO766" s="36"/>
      <c r="DP766" s="36"/>
      <c r="DQ766" s="36"/>
      <c r="DR766" s="36"/>
      <c r="DS766" s="36"/>
      <c r="DT766" s="36"/>
      <c r="DU766" s="36"/>
      <c r="DV766" s="36"/>
      <c r="DW766" s="36"/>
      <c r="DX766" s="36"/>
      <c r="DY766" s="36"/>
      <c r="DZ766" s="36"/>
      <c r="EA766" s="36"/>
      <c r="EB766" s="36"/>
      <c r="EC766" s="36"/>
      <c r="ED766" s="36"/>
      <c r="EE766" s="36"/>
      <c r="EF766" s="36"/>
      <c r="EG766" s="36"/>
      <c r="EH766" s="36"/>
      <c r="EI766" s="36"/>
      <c r="EJ766" s="36"/>
      <c r="EK766" s="36"/>
      <c r="EL766" s="36"/>
      <c r="EM766" s="36"/>
      <c r="EN766" s="36"/>
    </row>
    <row r="767" spans="1:144">
      <c r="A767" s="36"/>
      <c r="B767" s="36"/>
      <c r="C767" s="144"/>
      <c r="D767" s="144"/>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c r="AA767" s="135"/>
      <c r="AB767" s="135"/>
      <c r="AC767" s="135"/>
      <c r="AD767" s="135"/>
      <c r="AE767" s="135"/>
      <c r="AF767" s="135"/>
      <c r="AG767" s="135"/>
      <c r="AH767" s="135"/>
      <c r="AI767" s="135"/>
      <c r="AJ767" s="135"/>
      <c r="AK767" s="135"/>
      <c r="AL767" s="135"/>
      <c r="AM767" s="135"/>
      <c r="AN767" s="135"/>
      <c r="AO767" s="135"/>
      <c r="AP767" s="135"/>
      <c r="AQ767" s="135"/>
      <c r="AR767" s="135"/>
      <c r="AS767" s="135"/>
      <c r="AT767" s="135"/>
      <c r="AU767" s="135"/>
      <c r="AV767" s="135"/>
      <c r="AW767" s="135"/>
      <c r="AX767" s="135"/>
      <c r="AY767" s="135"/>
      <c r="AZ767" s="135"/>
      <c r="BA767" s="135"/>
      <c r="BB767" s="135"/>
      <c r="BC767" s="135"/>
      <c r="BD767" s="135"/>
      <c r="BE767" s="135"/>
      <c r="BF767" s="135"/>
      <c r="BG767" s="135"/>
      <c r="BH767" s="135"/>
      <c r="BI767" s="135"/>
      <c r="BJ767" s="135"/>
      <c r="BK767" s="135"/>
      <c r="BL767" s="135"/>
      <c r="BM767" s="135"/>
      <c r="BN767" s="135"/>
      <c r="BO767" s="135"/>
      <c r="BP767" s="135"/>
      <c r="BQ767" s="135"/>
      <c r="BR767" s="135"/>
      <c r="BS767" s="135"/>
      <c r="BT767" s="135"/>
      <c r="BU767" s="135"/>
      <c r="BV767" s="135"/>
      <c r="BW767" s="135"/>
      <c r="BX767" s="135"/>
      <c r="BY767" s="135"/>
      <c r="BZ767" s="135"/>
      <c r="CA767" s="135"/>
      <c r="CB767" s="135"/>
      <c r="CC767" s="135"/>
      <c r="CD767" s="135"/>
      <c r="CE767" s="135"/>
      <c r="CF767" s="135"/>
      <c r="CG767" s="135"/>
      <c r="CH767" s="135"/>
      <c r="CI767" s="135"/>
      <c r="CJ767" s="135"/>
      <c r="CK767" s="135"/>
      <c r="CL767" s="135"/>
      <c r="CM767" s="135"/>
      <c r="CN767" s="135"/>
      <c r="CO767" s="135"/>
      <c r="CP767" s="135"/>
      <c r="CQ767" s="135"/>
      <c r="CR767" s="135"/>
      <c r="CU767" s="36"/>
      <c r="CV767" s="36"/>
      <c r="CW767" s="36"/>
      <c r="CX767" s="36"/>
      <c r="CY767" s="36"/>
      <c r="CZ767" s="36"/>
      <c r="DA767" s="36"/>
      <c r="DB767" s="36"/>
      <c r="DC767" s="36"/>
      <c r="DD767" s="36"/>
      <c r="DE767" s="36"/>
      <c r="DF767" s="36"/>
      <c r="DG767" s="36"/>
      <c r="DH767" s="36"/>
      <c r="DI767" s="36"/>
      <c r="DJ767" s="36"/>
      <c r="DK767" s="36"/>
      <c r="DL767" s="36"/>
      <c r="DM767" s="36"/>
      <c r="DN767" s="36"/>
      <c r="DO767" s="36"/>
      <c r="DP767" s="36"/>
      <c r="DQ767" s="36"/>
      <c r="DR767" s="36"/>
      <c r="DS767" s="36"/>
      <c r="DT767" s="36"/>
      <c r="DU767" s="36"/>
      <c r="DV767" s="36"/>
      <c r="DW767" s="36"/>
      <c r="DX767" s="36"/>
      <c r="DY767" s="36"/>
      <c r="DZ767" s="36"/>
      <c r="EA767" s="36"/>
      <c r="EB767" s="36"/>
      <c r="EC767" s="36"/>
      <c r="ED767" s="36"/>
      <c r="EE767" s="36"/>
      <c r="EF767" s="36"/>
      <c r="EG767" s="36"/>
      <c r="EH767" s="36"/>
      <c r="EI767" s="36"/>
      <c r="EJ767" s="36"/>
      <c r="EK767" s="36"/>
      <c r="EL767" s="36"/>
      <c r="EM767" s="36"/>
      <c r="EN767" s="36"/>
    </row>
    <row r="768" spans="1:144">
      <c r="A768" s="36"/>
      <c r="B768" s="36"/>
      <c r="C768" s="144"/>
      <c r="D768" s="144"/>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c r="AA768" s="135"/>
      <c r="AB768" s="135"/>
      <c r="AC768" s="135"/>
      <c r="AD768" s="135"/>
      <c r="AE768" s="135"/>
      <c r="AF768" s="135"/>
      <c r="AG768" s="135"/>
      <c r="AH768" s="135"/>
      <c r="AI768" s="135"/>
      <c r="AJ768" s="135"/>
      <c r="AK768" s="135"/>
      <c r="AL768" s="135"/>
      <c r="AM768" s="135"/>
      <c r="AN768" s="135"/>
      <c r="AO768" s="135"/>
      <c r="AP768" s="135"/>
      <c r="AQ768" s="135"/>
      <c r="AR768" s="135"/>
      <c r="AS768" s="135"/>
      <c r="AT768" s="135"/>
      <c r="AU768" s="135"/>
      <c r="AV768" s="135"/>
      <c r="AW768" s="135"/>
      <c r="AX768" s="135"/>
      <c r="AY768" s="135"/>
      <c r="AZ768" s="135"/>
      <c r="BA768" s="135"/>
      <c r="BB768" s="135"/>
      <c r="BC768" s="135"/>
      <c r="BD768" s="135"/>
      <c r="BE768" s="135"/>
      <c r="BF768" s="135"/>
      <c r="BG768" s="135"/>
      <c r="BH768" s="135"/>
      <c r="BI768" s="135"/>
      <c r="BJ768" s="135"/>
      <c r="BK768" s="135"/>
      <c r="BL768" s="135"/>
      <c r="BM768" s="135"/>
      <c r="BN768" s="135"/>
      <c r="BO768" s="135"/>
      <c r="BP768" s="135"/>
      <c r="BQ768" s="135"/>
      <c r="BR768" s="135"/>
      <c r="BS768" s="135"/>
      <c r="BT768" s="135"/>
      <c r="BU768" s="135"/>
      <c r="BV768" s="135"/>
      <c r="BW768" s="135"/>
      <c r="BX768" s="135"/>
      <c r="BY768" s="135"/>
      <c r="BZ768" s="135"/>
      <c r="CA768" s="135"/>
      <c r="CB768" s="135"/>
      <c r="CC768" s="135"/>
      <c r="CD768" s="135"/>
      <c r="CE768" s="135"/>
      <c r="CF768" s="135"/>
      <c r="CG768" s="135"/>
      <c r="CH768" s="135"/>
      <c r="CI768" s="135"/>
      <c r="CJ768" s="135"/>
      <c r="CK768" s="135"/>
      <c r="CL768" s="135"/>
      <c r="CM768" s="135"/>
      <c r="CN768" s="135"/>
      <c r="CO768" s="135"/>
      <c r="CP768" s="135"/>
      <c r="CQ768" s="135"/>
      <c r="CR768" s="135"/>
      <c r="CU768" s="36"/>
      <c r="CV768" s="36"/>
      <c r="CW768" s="36"/>
      <c r="CX768" s="36"/>
      <c r="CY768" s="36"/>
      <c r="CZ768" s="36"/>
      <c r="DA768" s="36"/>
      <c r="DB768" s="36"/>
      <c r="DC768" s="36"/>
      <c r="DD768" s="36"/>
      <c r="DE768" s="36"/>
      <c r="DF768" s="36"/>
      <c r="DG768" s="36"/>
      <c r="DH768" s="36"/>
      <c r="DI768" s="36"/>
      <c r="DJ768" s="36"/>
      <c r="DK768" s="36"/>
      <c r="DL768" s="36"/>
      <c r="DM768" s="36"/>
      <c r="DN768" s="36"/>
      <c r="DO768" s="36"/>
      <c r="DP768" s="36"/>
      <c r="DQ768" s="36"/>
      <c r="DR768" s="36"/>
      <c r="DS768" s="36"/>
      <c r="DT768" s="36"/>
      <c r="DU768" s="36"/>
      <c r="DV768" s="36"/>
      <c r="DW768" s="36"/>
      <c r="DX768" s="36"/>
      <c r="DY768" s="36"/>
      <c r="DZ768" s="36"/>
      <c r="EA768" s="36"/>
      <c r="EB768" s="36"/>
      <c r="EC768" s="36"/>
      <c r="ED768" s="36"/>
      <c r="EE768" s="36"/>
      <c r="EF768" s="36"/>
      <c r="EG768" s="36"/>
      <c r="EH768" s="36"/>
      <c r="EI768" s="36"/>
      <c r="EJ768" s="36"/>
      <c r="EK768" s="36"/>
      <c r="EL768" s="36"/>
      <c r="EM768" s="36"/>
      <c r="EN768" s="36"/>
    </row>
    <row r="769" spans="1:144">
      <c r="A769" s="36"/>
      <c r="B769" s="36"/>
      <c r="C769" s="144"/>
      <c r="D769" s="144"/>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c r="AA769" s="135"/>
      <c r="AB769" s="135"/>
      <c r="AC769" s="135"/>
      <c r="AD769" s="135"/>
      <c r="AE769" s="135"/>
      <c r="AF769" s="135"/>
      <c r="AG769" s="135"/>
      <c r="AH769" s="135"/>
      <c r="AI769" s="135"/>
      <c r="AJ769" s="135"/>
      <c r="AK769" s="135"/>
      <c r="AL769" s="135"/>
      <c r="AM769" s="135"/>
      <c r="AN769" s="135"/>
      <c r="AO769" s="135"/>
      <c r="AP769" s="135"/>
      <c r="AQ769" s="135"/>
      <c r="AR769" s="135"/>
      <c r="AS769" s="135"/>
      <c r="AT769" s="135"/>
      <c r="AU769" s="135"/>
      <c r="AV769" s="135"/>
      <c r="AW769" s="135"/>
      <c r="AX769" s="135"/>
      <c r="AY769" s="135"/>
      <c r="AZ769" s="135"/>
      <c r="BA769" s="135"/>
      <c r="BB769" s="135"/>
      <c r="BC769" s="135"/>
      <c r="BD769" s="135"/>
      <c r="BE769" s="135"/>
      <c r="BF769" s="135"/>
      <c r="BG769" s="135"/>
      <c r="BH769" s="135"/>
      <c r="BI769" s="135"/>
      <c r="BJ769" s="135"/>
      <c r="BK769" s="135"/>
      <c r="BL769" s="135"/>
      <c r="BM769" s="135"/>
      <c r="BN769" s="135"/>
      <c r="BO769" s="135"/>
      <c r="BP769" s="135"/>
      <c r="BQ769" s="135"/>
      <c r="BR769" s="135"/>
      <c r="BS769" s="135"/>
      <c r="BT769" s="135"/>
      <c r="BU769" s="135"/>
      <c r="BV769" s="135"/>
      <c r="BW769" s="135"/>
      <c r="BX769" s="135"/>
      <c r="BY769" s="135"/>
      <c r="BZ769" s="135"/>
      <c r="CA769" s="135"/>
      <c r="CB769" s="135"/>
      <c r="CC769" s="135"/>
      <c r="CD769" s="135"/>
      <c r="CE769" s="135"/>
      <c r="CF769" s="135"/>
      <c r="CG769" s="135"/>
      <c r="CH769" s="135"/>
      <c r="CI769" s="135"/>
      <c r="CJ769" s="135"/>
      <c r="CK769" s="135"/>
      <c r="CL769" s="135"/>
      <c r="CM769" s="135"/>
      <c r="CN769" s="135"/>
      <c r="CO769" s="135"/>
      <c r="CP769" s="135"/>
      <c r="CQ769" s="135"/>
      <c r="CR769" s="135"/>
      <c r="CU769" s="36"/>
      <c r="CV769" s="36"/>
      <c r="CW769" s="36"/>
      <c r="CX769" s="36"/>
      <c r="CY769" s="36"/>
      <c r="CZ769" s="36"/>
      <c r="DA769" s="36"/>
      <c r="DB769" s="36"/>
      <c r="DC769" s="36"/>
      <c r="DD769" s="36"/>
      <c r="DE769" s="36"/>
      <c r="DF769" s="36"/>
      <c r="DG769" s="36"/>
      <c r="DH769" s="36"/>
      <c r="DI769" s="36"/>
      <c r="DJ769" s="36"/>
      <c r="DK769" s="36"/>
      <c r="DL769" s="36"/>
      <c r="DM769" s="36"/>
      <c r="DN769" s="36"/>
      <c r="DO769" s="36"/>
      <c r="DP769" s="36"/>
      <c r="DQ769" s="36"/>
      <c r="DR769" s="36"/>
      <c r="DS769" s="36"/>
      <c r="DT769" s="36"/>
      <c r="DU769" s="36"/>
      <c r="DV769" s="36"/>
      <c r="DW769" s="36"/>
      <c r="DX769" s="36"/>
      <c r="DY769" s="36"/>
      <c r="DZ769" s="36"/>
      <c r="EA769" s="36"/>
      <c r="EB769" s="36"/>
      <c r="EC769" s="36"/>
      <c r="ED769" s="36"/>
      <c r="EE769" s="36"/>
      <c r="EF769" s="36"/>
      <c r="EG769" s="36"/>
      <c r="EH769" s="36"/>
      <c r="EI769" s="36"/>
      <c r="EJ769" s="36"/>
      <c r="EK769" s="36"/>
      <c r="EL769" s="36"/>
      <c r="EM769" s="36"/>
      <c r="EN769" s="36"/>
    </row>
    <row r="770" spans="1:144">
      <c r="A770" s="36"/>
      <c r="B770" s="36"/>
      <c r="C770" s="144"/>
      <c r="D770" s="144"/>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c r="AA770" s="135"/>
      <c r="AB770" s="135"/>
      <c r="AC770" s="135"/>
      <c r="AD770" s="135"/>
      <c r="AE770" s="135"/>
      <c r="AF770" s="135"/>
      <c r="AG770" s="135"/>
      <c r="AH770" s="135"/>
      <c r="AI770" s="135"/>
      <c r="AJ770" s="135"/>
      <c r="AK770" s="135"/>
      <c r="AL770" s="135"/>
      <c r="AM770" s="135"/>
      <c r="AN770" s="135"/>
      <c r="AO770" s="135"/>
      <c r="AP770" s="135"/>
      <c r="AQ770" s="135"/>
      <c r="AR770" s="135"/>
      <c r="AS770" s="135"/>
      <c r="AT770" s="135"/>
      <c r="AU770" s="135"/>
      <c r="AV770" s="135"/>
      <c r="AW770" s="135"/>
      <c r="AX770" s="135"/>
      <c r="AY770" s="135"/>
      <c r="AZ770" s="135"/>
      <c r="BA770" s="135"/>
      <c r="BB770" s="135"/>
      <c r="BC770" s="135"/>
      <c r="BD770" s="135"/>
      <c r="BE770" s="135"/>
      <c r="BF770" s="135"/>
      <c r="BG770" s="135"/>
      <c r="BH770" s="135"/>
      <c r="BI770" s="135"/>
      <c r="BJ770" s="135"/>
      <c r="BK770" s="135"/>
      <c r="BL770" s="135"/>
      <c r="BM770" s="135"/>
      <c r="BN770" s="135"/>
      <c r="BO770" s="135"/>
      <c r="BP770" s="135"/>
      <c r="BQ770" s="135"/>
      <c r="BR770" s="135"/>
      <c r="BS770" s="135"/>
      <c r="BT770" s="135"/>
      <c r="BU770" s="135"/>
      <c r="BV770" s="135"/>
      <c r="BW770" s="135"/>
      <c r="BX770" s="135"/>
      <c r="BY770" s="135"/>
      <c r="BZ770" s="135"/>
      <c r="CA770" s="135"/>
      <c r="CB770" s="135"/>
      <c r="CC770" s="135"/>
      <c r="CD770" s="135"/>
      <c r="CE770" s="135"/>
      <c r="CF770" s="135"/>
      <c r="CG770" s="135"/>
      <c r="CH770" s="135"/>
      <c r="CI770" s="135"/>
      <c r="CJ770" s="135"/>
      <c r="CK770" s="135"/>
      <c r="CL770" s="135"/>
      <c r="CM770" s="135"/>
      <c r="CN770" s="135"/>
      <c r="CO770" s="135"/>
      <c r="CP770" s="135"/>
      <c r="CQ770" s="135"/>
      <c r="CR770" s="135"/>
      <c r="CU770" s="36"/>
      <c r="CV770" s="36"/>
      <c r="CW770" s="36"/>
      <c r="CX770" s="36"/>
      <c r="CY770" s="36"/>
      <c r="CZ770" s="36"/>
      <c r="DA770" s="36"/>
      <c r="DB770" s="36"/>
      <c r="DC770" s="36"/>
      <c r="DD770" s="36"/>
      <c r="DE770" s="36"/>
      <c r="DF770" s="36"/>
      <c r="DG770" s="36"/>
      <c r="DH770" s="36"/>
      <c r="DI770" s="36"/>
      <c r="DJ770" s="36"/>
      <c r="DK770" s="36"/>
      <c r="DL770" s="36"/>
      <c r="DM770" s="36"/>
      <c r="DN770" s="36"/>
      <c r="DO770" s="36"/>
      <c r="DP770" s="36"/>
      <c r="DQ770" s="36"/>
      <c r="DR770" s="36"/>
      <c r="DS770" s="36"/>
      <c r="DT770" s="36"/>
      <c r="DU770" s="36"/>
      <c r="DV770" s="36"/>
      <c r="DW770" s="36"/>
      <c r="DX770" s="36"/>
      <c r="DY770" s="36"/>
      <c r="DZ770" s="36"/>
      <c r="EA770" s="36"/>
      <c r="EB770" s="36"/>
      <c r="EC770" s="36"/>
      <c r="ED770" s="36"/>
      <c r="EE770" s="36"/>
      <c r="EF770" s="36"/>
      <c r="EG770" s="36"/>
      <c r="EH770" s="36"/>
      <c r="EI770" s="36"/>
      <c r="EJ770" s="36"/>
      <c r="EK770" s="36"/>
      <c r="EL770" s="36"/>
      <c r="EM770" s="36"/>
      <c r="EN770" s="36"/>
    </row>
    <row r="771" spans="1:144">
      <c r="A771" s="36"/>
      <c r="B771" s="36"/>
      <c r="C771" s="144"/>
      <c r="D771" s="144"/>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c r="AA771" s="135"/>
      <c r="AB771" s="135"/>
      <c r="AC771" s="135"/>
      <c r="AD771" s="135"/>
      <c r="AE771" s="135"/>
      <c r="AF771" s="135"/>
      <c r="AG771" s="135"/>
      <c r="AH771" s="135"/>
      <c r="AI771" s="135"/>
      <c r="AJ771" s="135"/>
      <c r="AK771" s="135"/>
      <c r="AL771" s="135"/>
      <c r="AM771" s="135"/>
      <c r="AN771" s="135"/>
      <c r="AO771" s="135"/>
      <c r="AP771" s="135"/>
      <c r="AQ771" s="135"/>
      <c r="AR771" s="135"/>
      <c r="AS771" s="135"/>
      <c r="AT771" s="135"/>
      <c r="AU771" s="135"/>
      <c r="AV771" s="135"/>
      <c r="AW771" s="135"/>
      <c r="AX771" s="135"/>
      <c r="AY771" s="135"/>
      <c r="AZ771" s="135"/>
      <c r="BA771" s="135"/>
      <c r="BB771" s="135"/>
      <c r="BC771" s="135"/>
      <c r="BD771" s="135"/>
      <c r="BE771" s="135"/>
      <c r="BF771" s="135"/>
      <c r="BG771" s="135"/>
      <c r="BH771" s="135"/>
      <c r="BI771" s="135"/>
      <c r="BJ771" s="135"/>
      <c r="BK771" s="135"/>
      <c r="BL771" s="135"/>
      <c r="BM771" s="135"/>
      <c r="BN771" s="135"/>
      <c r="BO771" s="135"/>
      <c r="BP771" s="135"/>
      <c r="BQ771" s="135"/>
      <c r="BR771" s="135"/>
      <c r="BS771" s="135"/>
      <c r="BT771" s="135"/>
      <c r="BU771" s="135"/>
      <c r="BV771" s="135"/>
      <c r="BW771" s="135"/>
      <c r="BX771" s="135"/>
      <c r="BY771" s="135"/>
      <c r="BZ771" s="135"/>
      <c r="CA771" s="135"/>
      <c r="CB771" s="135"/>
      <c r="CC771" s="135"/>
      <c r="CD771" s="135"/>
      <c r="CE771" s="135"/>
      <c r="CF771" s="135"/>
      <c r="CG771" s="135"/>
      <c r="CH771" s="135"/>
      <c r="CI771" s="135"/>
      <c r="CJ771" s="135"/>
      <c r="CK771" s="135"/>
      <c r="CL771" s="135"/>
      <c r="CM771" s="135"/>
      <c r="CN771" s="135"/>
      <c r="CO771" s="135"/>
      <c r="CP771" s="135"/>
      <c r="CQ771" s="135"/>
      <c r="CR771" s="135"/>
      <c r="CU771" s="36"/>
      <c r="CV771" s="36"/>
      <c r="CW771" s="36"/>
      <c r="CX771" s="36"/>
      <c r="CY771" s="36"/>
      <c r="CZ771" s="36"/>
      <c r="DA771" s="36"/>
      <c r="DB771" s="36"/>
      <c r="DC771" s="36"/>
      <c r="DD771" s="36"/>
      <c r="DE771" s="36"/>
      <c r="DF771" s="36"/>
      <c r="DG771" s="36"/>
      <c r="DH771" s="36"/>
      <c r="DI771" s="36"/>
      <c r="DJ771" s="36"/>
      <c r="DK771" s="36"/>
      <c r="DL771" s="36"/>
      <c r="DM771" s="36"/>
      <c r="DN771" s="36"/>
      <c r="DO771" s="36"/>
      <c r="DP771" s="36"/>
      <c r="DQ771" s="36"/>
      <c r="DR771" s="36"/>
      <c r="DS771" s="36"/>
      <c r="DT771" s="36"/>
      <c r="DU771" s="36"/>
      <c r="DV771" s="36"/>
      <c r="DW771" s="36"/>
      <c r="DX771" s="36"/>
      <c r="DY771" s="36"/>
      <c r="DZ771" s="36"/>
      <c r="EA771" s="36"/>
      <c r="EB771" s="36"/>
      <c r="EC771" s="36"/>
      <c r="ED771" s="36"/>
      <c r="EE771" s="36"/>
      <c r="EF771" s="36"/>
      <c r="EG771" s="36"/>
      <c r="EH771" s="36"/>
      <c r="EI771" s="36"/>
      <c r="EJ771" s="36"/>
      <c r="EK771" s="36"/>
      <c r="EL771" s="36"/>
      <c r="EM771" s="36"/>
      <c r="EN771" s="36"/>
    </row>
    <row r="772" spans="1:144">
      <c r="A772" s="36"/>
      <c r="B772" s="36"/>
      <c r="C772" s="144"/>
      <c r="D772" s="144"/>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c r="AA772" s="135"/>
      <c r="AB772" s="135"/>
      <c r="AC772" s="135"/>
      <c r="AD772" s="135"/>
      <c r="AE772" s="135"/>
      <c r="AF772" s="135"/>
      <c r="AG772" s="135"/>
      <c r="AH772" s="135"/>
      <c r="AI772" s="135"/>
      <c r="AJ772" s="135"/>
      <c r="AK772" s="135"/>
      <c r="AL772" s="135"/>
      <c r="AM772" s="135"/>
      <c r="AN772" s="135"/>
      <c r="AO772" s="135"/>
      <c r="AP772" s="135"/>
      <c r="AQ772" s="135"/>
      <c r="AR772" s="135"/>
      <c r="AS772" s="135"/>
      <c r="AT772" s="135"/>
      <c r="AU772" s="135"/>
      <c r="AV772" s="135"/>
      <c r="AW772" s="135"/>
      <c r="AX772" s="135"/>
      <c r="AY772" s="135"/>
      <c r="AZ772" s="135"/>
      <c r="BA772" s="135"/>
      <c r="BB772" s="135"/>
      <c r="BC772" s="135"/>
      <c r="BD772" s="135"/>
      <c r="BE772" s="135"/>
      <c r="BF772" s="135"/>
      <c r="BG772" s="135"/>
      <c r="BH772" s="135"/>
      <c r="BI772" s="135"/>
      <c r="BJ772" s="135"/>
      <c r="BK772" s="135"/>
      <c r="BL772" s="135"/>
      <c r="BM772" s="135"/>
      <c r="BN772" s="135"/>
      <c r="BO772" s="135"/>
      <c r="BP772" s="135"/>
      <c r="BQ772" s="135"/>
      <c r="BR772" s="135"/>
      <c r="BS772" s="135"/>
      <c r="BT772" s="135"/>
      <c r="BU772" s="135"/>
      <c r="BV772" s="135"/>
      <c r="BW772" s="135"/>
      <c r="BX772" s="135"/>
      <c r="BY772" s="135"/>
      <c r="BZ772" s="135"/>
      <c r="CA772" s="135"/>
      <c r="CB772" s="135"/>
      <c r="CC772" s="135"/>
      <c r="CD772" s="135"/>
      <c r="CE772" s="135"/>
      <c r="CF772" s="135"/>
      <c r="CG772" s="135"/>
      <c r="CH772" s="135"/>
      <c r="CI772" s="135"/>
      <c r="CJ772" s="135"/>
      <c r="CK772" s="135"/>
      <c r="CL772" s="135"/>
      <c r="CM772" s="135"/>
      <c r="CN772" s="135"/>
      <c r="CO772" s="135"/>
      <c r="CP772" s="135"/>
      <c r="CQ772" s="135"/>
      <c r="CR772" s="135"/>
      <c r="CU772" s="36"/>
      <c r="CV772" s="36"/>
      <c r="CW772" s="36"/>
      <c r="CX772" s="36"/>
      <c r="CY772" s="36"/>
      <c r="CZ772" s="36"/>
      <c r="DA772" s="36"/>
      <c r="DB772" s="36"/>
      <c r="DC772" s="36"/>
      <c r="DD772" s="36"/>
      <c r="DE772" s="36"/>
      <c r="DF772" s="36"/>
      <c r="DG772" s="36"/>
      <c r="DH772" s="36"/>
      <c r="DI772" s="36"/>
      <c r="DJ772" s="36"/>
      <c r="DK772" s="36"/>
      <c r="DL772" s="36"/>
      <c r="DM772" s="36"/>
      <c r="DN772" s="36"/>
      <c r="DO772" s="36"/>
      <c r="DP772" s="36"/>
      <c r="DQ772" s="36"/>
      <c r="DR772" s="36"/>
      <c r="DS772" s="36"/>
      <c r="DT772" s="36"/>
      <c r="DU772" s="36"/>
      <c r="DV772" s="36"/>
      <c r="DW772" s="36"/>
      <c r="DX772" s="36"/>
      <c r="DY772" s="36"/>
      <c r="DZ772" s="36"/>
      <c r="EA772" s="36"/>
      <c r="EB772" s="36"/>
      <c r="EC772" s="36"/>
      <c r="ED772" s="36"/>
      <c r="EE772" s="36"/>
      <c r="EF772" s="36"/>
      <c r="EG772" s="36"/>
      <c r="EH772" s="36"/>
      <c r="EI772" s="36"/>
      <c r="EJ772" s="36"/>
      <c r="EK772" s="36"/>
      <c r="EL772" s="36"/>
      <c r="EM772" s="36"/>
      <c r="EN772" s="36"/>
    </row>
    <row r="773" spans="1:144">
      <c r="A773" s="36"/>
      <c r="B773" s="36"/>
      <c r="C773" s="144"/>
      <c r="D773" s="144"/>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c r="AA773" s="135"/>
      <c r="AB773" s="135"/>
      <c r="AC773" s="135"/>
      <c r="AD773" s="135"/>
      <c r="AE773" s="135"/>
      <c r="AF773" s="135"/>
      <c r="AG773" s="135"/>
      <c r="AH773" s="135"/>
      <c r="AI773" s="135"/>
      <c r="AJ773" s="135"/>
      <c r="AK773" s="135"/>
      <c r="AL773" s="135"/>
      <c r="AM773" s="135"/>
      <c r="AN773" s="135"/>
      <c r="AO773" s="135"/>
      <c r="AP773" s="135"/>
      <c r="AQ773" s="135"/>
      <c r="AR773" s="135"/>
      <c r="AS773" s="135"/>
      <c r="AT773" s="135"/>
      <c r="AU773" s="135"/>
      <c r="AV773" s="135"/>
      <c r="AW773" s="135"/>
      <c r="AX773" s="135"/>
      <c r="AY773" s="135"/>
      <c r="AZ773" s="135"/>
      <c r="BA773" s="135"/>
      <c r="BB773" s="135"/>
      <c r="BC773" s="135"/>
      <c r="BD773" s="135"/>
      <c r="BE773" s="135"/>
      <c r="BF773" s="135"/>
      <c r="BG773" s="135"/>
      <c r="BH773" s="135"/>
      <c r="BI773" s="135"/>
      <c r="BJ773" s="135"/>
      <c r="BK773" s="135"/>
      <c r="BL773" s="135"/>
      <c r="BM773" s="135"/>
      <c r="BN773" s="135"/>
      <c r="BO773" s="135"/>
      <c r="BP773" s="135"/>
      <c r="BQ773" s="135"/>
      <c r="BR773" s="135"/>
      <c r="BS773" s="135"/>
      <c r="BT773" s="135"/>
      <c r="BU773" s="135"/>
      <c r="BV773" s="135"/>
      <c r="BW773" s="135"/>
      <c r="BX773" s="135"/>
      <c r="BY773" s="135"/>
      <c r="BZ773" s="135"/>
      <c r="CA773" s="135"/>
      <c r="CB773" s="135"/>
      <c r="CC773" s="135"/>
      <c r="CD773" s="135"/>
      <c r="CE773" s="135"/>
      <c r="CF773" s="135"/>
      <c r="CG773" s="135"/>
      <c r="CH773" s="135"/>
      <c r="CI773" s="135"/>
      <c r="CJ773" s="135"/>
      <c r="CK773" s="135"/>
      <c r="CL773" s="135"/>
      <c r="CM773" s="135"/>
      <c r="CN773" s="135"/>
      <c r="CO773" s="135"/>
      <c r="CP773" s="135"/>
      <c r="CQ773" s="135"/>
      <c r="CR773" s="135"/>
      <c r="CU773" s="36"/>
      <c r="CV773" s="36"/>
      <c r="CW773" s="36"/>
      <c r="CX773" s="36"/>
      <c r="CY773" s="36"/>
      <c r="CZ773" s="36"/>
      <c r="DA773" s="36"/>
      <c r="DB773" s="36"/>
      <c r="DC773" s="36"/>
      <c r="DD773" s="36"/>
      <c r="DE773" s="36"/>
      <c r="DF773" s="36"/>
      <c r="DG773" s="36"/>
      <c r="DH773" s="36"/>
      <c r="DI773" s="36"/>
      <c r="DJ773" s="36"/>
      <c r="DK773" s="36"/>
      <c r="DL773" s="36"/>
      <c r="DM773" s="36"/>
      <c r="DN773" s="36"/>
      <c r="DO773" s="36"/>
      <c r="DP773" s="36"/>
      <c r="DQ773" s="36"/>
      <c r="DR773" s="36"/>
      <c r="DS773" s="36"/>
      <c r="DT773" s="36"/>
      <c r="DU773" s="36"/>
      <c r="DV773" s="36"/>
      <c r="DW773" s="36"/>
      <c r="DX773" s="36"/>
      <c r="DY773" s="36"/>
      <c r="DZ773" s="36"/>
      <c r="EA773" s="36"/>
      <c r="EB773" s="36"/>
      <c r="EC773" s="36"/>
      <c r="ED773" s="36"/>
      <c r="EE773" s="36"/>
      <c r="EF773" s="36"/>
      <c r="EG773" s="36"/>
      <c r="EH773" s="36"/>
      <c r="EI773" s="36"/>
      <c r="EJ773" s="36"/>
      <c r="EK773" s="36"/>
      <c r="EL773" s="36"/>
      <c r="EM773" s="36"/>
      <c r="EN773" s="36"/>
    </row>
    <row r="774" spans="1:144">
      <c r="A774" s="36"/>
      <c r="B774" s="36"/>
      <c r="C774" s="144"/>
      <c r="D774" s="144"/>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c r="AA774" s="135"/>
      <c r="AB774" s="135"/>
      <c r="AC774" s="135"/>
      <c r="AD774" s="135"/>
      <c r="AE774" s="135"/>
      <c r="AF774" s="135"/>
      <c r="AG774" s="135"/>
      <c r="AH774" s="135"/>
      <c r="AI774" s="135"/>
      <c r="AJ774" s="135"/>
      <c r="AK774" s="135"/>
      <c r="AL774" s="135"/>
      <c r="AM774" s="135"/>
      <c r="AN774" s="135"/>
      <c r="AO774" s="135"/>
      <c r="AP774" s="135"/>
      <c r="AQ774" s="135"/>
      <c r="AR774" s="135"/>
      <c r="AS774" s="135"/>
      <c r="AT774" s="135"/>
      <c r="AU774" s="135"/>
      <c r="AV774" s="135"/>
      <c r="AW774" s="135"/>
      <c r="AX774" s="135"/>
      <c r="AY774" s="135"/>
      <c r="AZ774" s="135"/>
      <c r="BA774" s="135"/>
      <c r="BB774" s="135"/>
      <c r="BC774" s="135"/>
      <c r="BD774" s="135"/>
      <c r="BE774" s="135"/>
      <c r="BF774" s="135"/>
      <c r="BG774" s="135"/>
      <c r="BH774" s="135"/>
      <c r="BI774" s="135"/>
      <c r="BJ774" s="135"/>
      <c r="BK774" s="135"/>
      <c r="BL774" s="135"/>
      <c r="BM774" s="135"/>
      <c r="BN774" s="135"/>
      <c r="BO774" s="135"/>
      <c r="BP774" s="135"/>
      <c r="BQ774" s="135"/>
      <c r="BR774" s="135"/>
      <c r="BS774" s="135"/>
      <c r="BT774" s="135"/>
      <c r="BU774" s="135"/>
      <c r="BV774" s="135"/>
      <c r="BW774" s="135"/>
      <c r="BX774" s="135"/>
      <c r="BY774" s="135"/>
      <c r="BZ774" s="135"/>
      <c r="CA774" s="135"/>
      <c r="CB774" s="135"/>
      <c r="CC774" s="135"/>
      <c r="CD774" s="135"/>
      <c r="CE774" s="135"/>
      <c r="CF774" s="135"/>
      <c r="CG774" s="135"/>
      <c r="CH774" s="135"/>
      <c r="CI774" s="135"/>
      <c r="CJ774" s="135"/>
      <c r="CK774" s="135"/>
      <c r="CL774" s="135"/>
      <c r="CM774" s="135"/>
      <c r="CN774" s="135"/>
      <c r="CO774" s="135"/>
      <c r="CP774" s="135"/>
      <c r="CQ774" s="135"/>
      <c r="CR774" s="135"/>
      <c r="CU774" s="36"/>
      <c r="CV774" s="36"/>
      <c r="CW774" s="36"/>
      <c r="CX774" s="36"/>
      <c r="CY774" s="36"/>
      <c r="CZ774" s="36"/>
      <c r="DA774" s="36"/>
      <c r="DB774" s="36"/>
      <c r="DC774" s="36"/>
      <c r="DD774" s="36"/>
      <c r="DE774" s="36"/>
      <c r="DF774" s="36"/>
      <c r="DG774" s="36"/>
      <c r="DH774" s="36"/>
      <c r="DI774" s="36"/>
      <c r="DJ774" s="36"/>
      <c r="DK774" s="36"/>
      <c r="DL774" s="36"/>
      <c r="DM774" s="36"/>
      <c r="DN774" s="36"/>
      <c r="DO774" s="36"/>
      <c r="DP774" s="36"/>
      <c r="DQ774" s="36"/>
      <c r="DR774" s="36"/>
      <c r="DS774" s="36"/>
      <c r="DT774" s="36"/>
      <c r="DU774" s="36"/>
      <c r="DV774" s="36"/>
      <c r="DW774" s="36"/>
      <c r="DX774" s="36"/>
      <c r="DY774" s="36"/>
      <c r="DZ774" s="36"/>
      <c r="EA774" s="36"/>
      <c r="EB774" s="36"/>
      <c r="EC774" s="36"/>
      <c r="ED774" s="36"/>
      <c r="EE774" s="36"/>
      <c r="EF774" s="36"/>
      <c r="EG774" s="36"/>
      <c r="EH774" s="36"/>
      <c r="EI774" s="36"/>
      <c r="EJ774" s="36"/>
      <c r="EK774" s="36"/>
      <c r="EL774" s="36"/>
      <c r="EM774" s="36"/>
      <c r="EN774" s="36"/>
    </row>
    <row r="775" spans="1:144">
      <c r="A775" s="36"/>
      <c r="B775" s="36"/>
      <c r="C775" s="144"/>
      <c r="D775" s="144"/>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c r="AA775" s="135"/>
      <c r="AB775" s="135"/>
      <c r="AC775" s="135"/>
      <c r="AD775" s="135"/>
      <c r="AE775" s="135"/>
      <c r="AF775" s="135"/>
      <c r="AG775" s="135"/>
      <c r="AH775" s="135"/>
      <c r="AI775" s="135"/>
      <c r="AJ775" s="135"/>
      <c r="AK775" s="135"/>
      <c r="AL775" s="135"/>
      <c r="AM775" s="135"/>
      <c r="AN775" s="135"/>
      <c r="AO775" s="135"/>
      <c r="AP775" s="135"/>
      <c r="AQ775" s="135"/>
      <c r="AR775" s="135"/>
      <c r="AS775" s="135"/>
      <c r="AT775" s="135"/>
      <c r="AU775" s="135"/>
      <c r="AV775" s="135"/>
      <c r="AW775" s="135"/>
      <c r="AX775" s="135"/>
      <c r="AY775" s="135"/>
      <c r="AZ775" s="135"/>
      <c r="BA775" s="135"/>
      <c r="BB775" s="135"/>
      <c r="BC775" s="135"/>
      <c r="BD775" s="135"/>
      <c r="BE775" s="135"/>
      <c r="BF775" s="135"/>
      <c r="BG775" s="135"/>
      <c r="BH775" s="135"/>
      <c r="BI775" s="135"/>
      <c r="BJ775" s="135"/>
      <c r="BK775" s="135"/>
      <c r="BL775" s="135"/>
      <c r="BM775" s="135"/>
      <c r="BN775" s="135"/>
      <c r="BO775" s="135"/>
      <c r="BP775" s="135"/>
      <c r="BQ775" s="135"/>
      <c r="BR775" s="135"/>
      <c r="BS775" s="135"/>
      <c r="BT775" s="135"/>
      <c r="BU775" s="135"/>
      <c r="BV775" s="135"/>
      <c r="BW775" s="135"/>
      <c r="BX775" s="135"/>
      <c r="BY775" s="135"/>
      <c r="BZ775" s="135"/>
      <c r="CA775" s="135"/>
      <c r="CB775" s="135"/>
      <c r="CC775" s="135"/>
      <c r="CD775" s="135"/>
      <c r="CE775" s="135"/>
      <c r="CF775" s="135"/>
      <c r="CG775" s="135"/>
      <c r="CH775" s="135"/>
      <c r="CI775" s="135"/>
      <c r="CJ775" s="135"/>
      <c r="CK775" s="135"/>
      <c r="CL775" s="135"/>
      <c r="CM775" s="135"/>
      <c r="CN775" s="135"/>
      <c r="CO775" s="135"/>
      <c r="CP775" s="135"/>
      <c r="CQ775" s="135"/>
      <c r="CR775" s="135"/>
      <c r="CU775" s="36"/>
      <c r="CV775" s="36"/>
      <c r="CW775" s="36"/>
      <c r="CX775" s="36"/>
      <c r="CY775" s="36"/>
      <c r="CZ775" s="36"/>
      <c r="DA775" s="36"/>
      <c r="DB775" s="36"/>
      <c r="DC775" s="36"/>
      <c r="DD775" s="36"/>
      <c r="DE775" s="36"/>
      <c r="DF775" s="36"/>
      <c r="DG775" s="36"/>
      <c r="DH775" s="36"/>
      <c r="DI775" s="36"/>
      <c r="DJ775" s="36"/>
      <c r="DK775" s="36"/>
      <c r="DL775" s="36"/>
      <c r="DM775" s="36"/>
      <c r="DN775" s="36"/>
      <c r="DO775" s="36"/>
      <c r="DP775" s="36"/>
      <c r="DQ775" s="36"/>
      <c r="DR775" s="36"/>
      <c r="DS775" s="36"/>
      <c r="DT775" s="36"/>
      <c r="DU775" s="36"/>
      <c r="DV775" s="36"/>
      <c r="DW775" s="36"/>
      <c r="DX775" s="36"/>
      <c r="DY775" s="36"/>
      <c r="DZ775" s="36"/>
      <c r="EA775" s="36"/>
      <c r="EB775" s="36"/>
      <c r="EC775" s="36"/>
      <c r="ED775" s="36"/>
      <c r="EE775" s="36"/>
      <c r="EF775" s="36"/>
      <c r="EG775" s="36"/>
      <c r="EH775" s="36"/>
      <c r="EI775" s="36"/>
      <c r="EJ775" s="36"/>
      <c r="EK775" s="36"/>
      <c r="EL775" s="36"/>
      <c r="EM775" s="36"/>
      <c r="EN775" s="36"/>
    </row>
    <row r="776" spans="1:144">
      <c r="A776" s="36"/>
      <c r="B776" s="36"/>
      <c r="C776" s="144"/>
      <c r="D776" s="144"/>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c r="AA776" s="135"/>
      <c r="AB776" s="135"/>
      <c r="AC776" s="135"/>
      <c r="AD776" s="135"/>
      <c r="AE776" s="135"/>
      <c r="AF776" s="135"/>
      <c r="AG776" s="135"/>
      <c r="AH776" s="135"/>
      <c r="AI776" s="135"/>
      <c r="AJ776" s="135"/>
      <c r="AK776" s="135"/>
      <c r="AL776" s="135"/>
      <c r="AM776" s="135"/>
      <c r="AN776" s="135"/>
      <c r="AO776" s="135"/>
      <c r="AP776" s="135"/>
      <c r="AQ776" s="135"/>
      <c r="AR776" s="135"/>
      <c r="AS776" s="135"/>
      <c r="AT776" s="135"/>
      <c r="AU776" s="135"/>
      <c r="AV776" s="135"/>
      <c r="AW776" s="135"/>
      <c r="AX776" s="135"/>
      <c r="AY776" s="135"/>
      <c r="AZ776" s="135"/>
      <c r="BA776" s="135"/>
      <c r="BB776" s="135"/>
      <c r="BC776" s="135"/>
      <c r="BD776" s="135"/>
      <c r="BE776" s="135"/>
      <c r="BF776" s="135"/>
      <c r="BG776" s="135"/>
      <c r="BH776" s="135"/>
      <c r="BI776" s="135"/>
      <c r="BJ776" s="135"/>
      <c r="BK776" s="135"/>
      <c r="BL776" s="135"/>
      <c r="BM776" s="135"/>
      <c r="BN776" s="135"/>
      <c r="BO776" s="135"/>
      <c r="BP776" s="135"/>
      <c r="BQ776" s="135"/>
      <c r="BR776" s="135"/>
      <c r="BS776" s="135"/>
      <c r="BT776" s="135"/>
      <c r="BU776" s="135"/>
      <c r="BV776" s="135"/>
      <c r="BW776" s="135"/>
      <c r="BX776" s="135"/>
      <c r="BY776" s="135"/>
      <c r="BZ776" s="135"/>
      <c r="CA776" s="135"/>
      <c r="CB776" s="135"/>
      <c r="CC776" s="135"/>
      <c r="CD776" s="135"/>
      <c r="CE776" s="135"/>
      <c r="CF776" s="135"/>
      <c r="CG776" s="135"/>
      <c r="CH776" s="135"/>
      <c r="CI776" s="135"/>
      <c r="CJ776" s="135"/>
      <c r="CK776" s="135"/>
      <c r="CL776" s="135"/>
      <c r="CM776" s="135"/>
      <c r="CN776" s="135"/>
      <c r="CO776" s="135"/>
      <c r="CP776" s="135"/>
      <c r="CQ776" s="135"/>
      <c r="CR776" s="135"/>
      <c r="CU776" s="36"/>
      <c r="CV776" s="36"/>
      <c r="CW776" s="36"/>
      <c r="CX776" s="36"/>
      <c r="CY776" s="36"/>
      <c r="CZ776" s="36"/>
      <c r="DA776" s="36"/>
      <c r="DB776" s="36"/>
      <c r="DC776" s="36"/>
      <c r="DD776" s="36"/>
      <c r="DE776" s="36"/>
      <c r="DF776" s="36"/>
      <c r="DG776" s="36"/>
      <c r="DH776" s="36"/>
      <c r="DI776" s="36"/>
      <c r="DJ776" s="36"/>
      <c r="DK776" s="36"/>
      <c r="DL776" s="36"/>
      <c r="DM776" s="36"/>
      <c r="DN776" s="36"/>
      <c r="DO776" s="36"/>
      <c r="DP776" s="36"/>
      <c r="DQ776" s="36"/>
      <c r="DR776" s="36"/>
      <c r="DS776" s="36"/>
      <c r="DT776" s="36"/>
      <c r="DU776" s="36"/>
      <c r="DV776" s="36"/>
      <c r="DW776" s="36"/>
      <c r="DX776" s="36"/>
      <c r="DY776" s="36"/>
      <c r="DZ776" s="36"/>
      <c r="EA776" s="36"/>
      <c r="EB776" s="36"/>
      <c r="EC776" s="36"/>
      <c r="ED776" s="36"/>
      <c r="EE776" s="36"/>
      <c r="EF776" s="36"/>
      <c r="EG776" s="36"/>
      <c r="EH776" s="36"/>
      <c r="EI776" s="36"/>
      <c r="EJ776" s="36"/>
      <c r="EK776" s="36"/>
      <c r="EL776" s="36"/>
      <c r="EM776" s="36"/>
      <c r="EN776" s="36"/>
    </row>
    <row r="777" spans="1:144">
      <c r="A777" s="36"/>
      <c r="B777" s="36"/>
      <c r="C777" s="144"/>
      <c r="D777" s="144"/>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c r="AA777" s="135"/>
      <c r="AB777" s="135"/>
      <c r="AC777" s="135"/>
      <c r="AD777" s="135"/>
      <c r="AE777" s="135"/>
      <c r="AF777" s="135"/>
      <c r="AG777" s="135"/>
      <c r="AH777" s="135"/>
      <c r="AI777" s="135"/>
      <c r="AJ777" s="135"/>
      <c r="AK777" s="135"/>
      <c r="AL777" s="135"/>
      <c r="AM777" s="135"/>
      <c r="AN777" s="135"/>
      <c r="AO777" s="135"/>
      <c r="AP777" s="135"/>
      <c r="AQ777" s="135"/>
      <c r="AR777" s="135"/>
      <c r="AS777" s="135"/>
      <c r="AT777" s="135"/>
      <c r="AU777" s="135"/>
      <c r="AV777" s="135"/>
      <c r="AW777" s="135"/>
      <c r="AX777" s="135"/>
      <c r="AY777" s="135"/>
      <c r="AZ777" s="135"/>
      <c r="BA777" s="135"/>
      <c r="BB777" s="135"/>
      <c r="BC777" s="135"/>
      <c r="BD777" s="135"/>
      <c r="BE777" s="135"/>
      <c r="BF777" s="135"/>
      <c r="BG777" s="135"/>
      <c r="BH777" s="135"/>
      <c r="BI777" s="135"/>
      <c r="BJ777" s="135"/>
      <c r="BK777" s="135"/>
      <c r="BL777" s="135"/>
      <c r="BM777" s="135"/>
      <c r="BN777" s="135"/>
      <c r="BO777" s="135"/>
      <c r="BP777" s="135"/>
      <c r="BQ777" s="135"/>
      <c r="BR777" s="135"/>
      <c r="BS777" s="135"/>
      <c r="BT777" s="135"/>
      <c r="BU777" s="135"/>
      <c r="BV777" s="135"/>
      <c r="BW777" s="135"/>
      <c r="BX777" s="135"/>
      <c r="BY777" s="135"/>
      <c r="BZ777" s="135"/>
      <c r="CA777" s="135"/>
      <c r="CB777" s="135"/>
      <c r="CC777" s="135"/>
      <c r="CD777" s="135"/>
      <c r="CE777" s="135"/>
      <c r="CF777" s="135"/>
      <c r="CG777" s="135"/>
      <c r="CH777" s="135"/>
      <c r="CI777" s="135"/>
      <c r="CJ777" s="135"/>
      <c r="CK777" s="135"/>
      <c r="CL777" s="135"/>
      <c r="CM777" s="135"/>
      <c r="CN777" s="135"/>
      <c r="CO777" s="135"/>
      <c r="CP777" s="135"/>
      <c r="CQ777" s="135"/>
      <c r="CR777" s="135"/>
      <c r="CU777" s="36"/>
      <c r="CV777" s="36"/>
      <c r="CW777" s="36"/>
      <c r="CX777" s="36"/>
      <c r="CY777" s="36"/>
      <c r="CZ777" s="36"/>
      <c r="DA777" s="36"/>
      <c r="DB777" s="36"/>
      <c r="DC777" s="36"/>
      <c r="DD777" s="36"/>
      <c r="DE777" s="36"/>
      <c r="DF777" s="36"/>
      <c r="DG777" s="36"/>
      <c r="DH777" s="36"/>
      <c r="DI777" s="36"/>
      <c r="DJ777" s="36"/>
      <c r="DK777" s="36"/>
      <c r="DL777" s="36"/>
      <c r="DM777" s="36"/>
      <c r="DN777" s="36"/>
      <c r="DO777" s="36"/>
      <c r="DP777" s="36"/>
      <c r="DQ777" s="36"/>
      <c r="DR777" s="36"/>
      <c r="DS777" s="36"/>
      <c r="DT777" s="36"/>
      <c r="DU777" s="36"/>
      <c r="DV777" s="36"/>
      <c r="DW777" s="36"/>
      <c r="DX777" s="36"/>
      <c r="DY777" s="36"/>
      <c r="DZ777" s="36"/>
      <c r="EA777" s="36"/>
      <c r="EB777" s="36"/>
      <c r="EC777" s="36"/>
      <c r="ED777" s="36"/>
      <c r="EE777" s="36"/>
      <c r="EF777" s="36"/>
      <c r="EG777" s="36"/>
      <c r="EH777" s="36"/>
      <c r="EI777" s="36"/>
      <c r="EJ777" s="36"/>
      <c r="EK777" s="36"/>
      <c r="EL777" s="36"/>
      <c r="EM777" s="36"/>
      <c r="EN777" s="36"/>
    </row>
    <row r="778" spans="1:144">
      <c r="A778" s="36"/>
      <c r="B778" s="36"/>
      <c r="C778" s="144"/>
      <c r="D778" s="144"/>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c r="AA778" s="135"/>
      <c r="AB778" s="135"/>
      <c r="AC778" s="135"/>
      <c r="AD778" s="135"/>
      <c r="AE778" s="135"/>
      <c r="AF778" s="135"/>
      <c r="AG778" s="135"/>
      <c r="AH778" s="135"/>
      <c r="AI778" s="135"/>
      <c r="AJ778" s="135"/>
      <c r="AK778" s="135"/>
      <c r="AL778" s="135"/>
      <c r="AM778" s="135"/>
      <c r="AN778" s="135"/>
      <c r="AO778" s="135"/>
      <c r="AP778" s="135"/>
      <c r="AQ778" s="135"/>
      <c r="AR778" s="135"/>
      <c r="AS778" s="135"/>
      <c r="AT778" s="135"/>
      <c r="AU778" s="135"/>
      <c r="AV778" s="135"/>
      <c r="AW778" s="135"/>
      <c r="AX778" s="135"/>
      <c r="AY778" s="135"/>
      <c r="AZ778" s="135"/>
      <c r="BA778" s="135"/>
      <c r="BB778" s="135"/>
      <c r="BC778" s="135"/>
      <c r="BD778" s="135"/>
      <c r="BE778" s="135"/>
      <c r="BF778" s="135"/>
      <c r="BG778" s="135"/>
      <c r="BH778" s="135"/>
      <c r="BI778" s="135"/>
      <c r="BJ778" s="135"/>
      <c r="BK778" s="135"/>
      <c r="BL778" s="135"/>
      <c r="BM778" s="135"/>
      <c r="BN778" s="135"/>
      <c r="BO778" s="135"/>
      <c r="BP778" s="135"/>
      <c r="BQ778" s="135"/>
      <c r="BR778" s="135"/>
      <c r="BS778" s="135"/>
      <c r="BT778" s="135"/>
      <c r="BU778" s="135"/>
      <c r="BV778" s="135"/>
      <c r="BW778" s="135"/>
      <c r="BX778" s="135"/>
      <c r="BY778" s="135"/>
      <c r="BZ778" s="135"/>
      <c r="CA778" s="135"/>
      <c r="CB778" s="135"/>
      <c r="CC778" s="135"/>
      <c r="CD778" s="135"/>
      <c r="CE778" s="135"/>
      <c r="CF778" s="135"/>
      <c r="CG778" s="135"/>
      <c r="CH778" s="135"/>
      <c r="CI778" s="135"/>
      <c r="CJ778" s="135"/>
      <c r="CK778" s="135"/>
      <c r="CL778" s="135"/>
      <c r="CM778" s="135"/>
      <c r="CN778" s="135"/>
      <c r="CO778" s="135"/>
      <c r="CP778" s="135"/>
      <c r="CQ778" s="135"/>
      <c r="CR778" s="135"/>
      <c r="CU778" s="36"/>
      <c r="CV778" s="36"/>
      <c r="CW778" s="36"/>
      <c r="CX778" s="36"/>
      <c r="CY778" s="36"/>
      <c r="CZ778" s="36"/>
      <c r="DA778" s="36"/>
      <c r="DB778" s="36"/>
      <c r="DC778" s="36"/>
      <c r="DD778" s="36"/>
      <c r="DE778" s="36"/>
      <c r="DF778" s="36"/>
      <c r="DG778" s="36"/>
      <c r="DH778" s="36"/>
      <c r="DI778" s="36"/>
      <c r="DJ778" s="36"/>
      <c r="DK778" s="36"/>
      <c r="DL778" s="36"/>
      <c r="DM778" s="36"/>
      <c r="DN778" s="36"/>
      <c r="DO778" s="36"/>
      <c r="DP778" s="36"/>
      <c r="DQ778" s="36"/>
      <c r="DR778" s="36"/>
      <c r="DS778" s="36"/>
      <c r="DT778" s="36"/>
      <c r="DU778" s="36"/>
      <c r="DV778" s="36"/>
      <c r="DW778" s="36"/>
      <c r="DX778" s="36"/>
      <c r="DY778" s="36"/>
      <c r="DZ778" s="36"/>
      <c r="EA778" s="36"/>
      <c r="EB778" s="36"/>
      <c r="EC778" s="36"/>
      <c r="ED778" s="36"/>
      <c r="EE778" s="36"/>
      <c r="EF778" s="36"/>
      <c r="EG778" s="36"/>
      <c r="EH778" s="36"/>
      <c r="EI778" s="36"/>
      <c r="EJ778" s="36"/>
      <c r="EK778" s="36"/>
      <c r="EL778" s="36"/>
      <c r="EM778" s="36"/>
      <c r="EN778" s="36"/>
    </row>
    <row r="779" spans="1:144">
      <c r="A779" s="36"/>
      <c r="B779" s="36"/>
      <c r="C779" s="144"/>
      <c r="D779" s="144"/>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c r="AA779" s="135"/>
      <c r="AB779" s="135"/>
      <c r="AC779" s="135"/>
      <c r="AD779" s="135"/>
      <c r="AE779" s="135"/>
      <c r="AF779" s="135"/>
      <c r="AG779" s="135"/>
      <c r="AH779" s="135"/>
      <c r="AI779" s="135"/>
      <c r="AJ779" s="135"/>
      <c r="AK779" s="135"/>
      <c r="AL779" s="135"/>
      <c r="AM779" s="135"/>
      <c r="AN779" s="135"/>
      <c r="AO779" s="135"/>
      <c r="AP779" s="135"/>
      <c r="AQ779" s="135"/>
      <c r="AR779" s="135"/>
      <c r="AS779" s="135"/>
      <c r="AT779" s="135"/>
      <c r="AU779" s="135"/>
      <c r="AV779" s="135"/>
      <c r="AW779" s="135"/>
      <c r="AX779" s="135"/>
      <c r="AY779" s="135"/>
      <c r="AZ779" s="135"/>
      <c r="BA779" s="135"/>
      <c r="BB779" s="135"/>
      <c r="BC779" s="135"/>
      <c r="BD779" s="135"/>
      <c r="BE779" s="135"/>
      <c r="BF779" s="135"/>
      <c r="BG779" s="135"/>
      <c r="BH779" s="135"/>
      <c r="BI779" s="135"/>
      <c r="BJ779" s="135"/>
      <c r="BK779" s="135"/>
      <c r="BL779" s="135"/>
      <c r="BM779" s="135"/>
      <c r="BN779" s="135"/>
      <c r="BO779" s="135"/>
      <c r="BP779" s="135"/>
      <c r="BQ779" s="135"/>
      <c r="BR779" s="135"/>
      <c r="BS779" s="135"/>
      <c r="BT779" s="135"/>
      <c r="BU779" s="135"/>
      <c r="BV779" s="135"/>
      <c r="BW779" s="135"/>
      <c r="BX779" s="135"/>
      <c r="BY779" s="135"/>
      <c r="BZ779" s="135"/>
      <c r="CA779" s="135"/>
      <c r="CB779" s="135"/>
      <c r="CC779" s="135"/>
      <c r="CD779" s="135"/>
      <c r="CE779" s="135"/>
      <c r="CF779" s="135"/>
      <c r="CG779" s="135"/>
      <c r="CH779" s="135"/>
      <c r="CI779" s="135"/>
      <c r="CJ779" s="135"/>
      <c r="CK779" s="135"/>
      <c r="CL779" s="135"/>
      <c r="CM779" s="135"/>
      <c r="CN779" s="135"/>
      <c r="CO779" s="135"/>
      <c r="CP779" s="135"/>
      <c r="CQ779" s="135"/>
      <c r="CR779" s="135"/>
      <c r="CU779" s="36"/>
      <c r="CV779" s="36"/>
      <c r="CW779" s="36"/>
      <c r="CX779" s="36"/>
      <c r="CY779" s="36"/>
      <c r="CZ779" s="36"/>
      <c r="DA779" s="36"/>
      <c r="DB779" s="36"/>
      <c r="DC779" s="36"/>
      <c r="DD779" s="36"/>
      <c r="DE779" s="36"/>
      <c r="DF779" s="36"/>
      <c r="DG779" s="36"/>
      <c r="DH779" s="36"/>
      <c r="DI779" s="36"/>
      <c r="DJ779" s="36"/>
      <c r="DK779" s="36"/>
      <c r="DL779" s="36"/>
      <c r="DM779" s="36"/>
      <c r="DN779" s="36"/>
      <c r="DO779" s="36"/>
      <c r="DP779" s="36"/>
      <c r="DQ779" s="36"/>
      <c r="DR779" s="36"/>
      <c r="DS779" s="36"/>
      <c r="DT779" s="36"/>
      <c r="DU779" s="36"/>
      <c r="DV779" s="36"/>
      <c r="DW779" s="36"/>
      <c r="DX779" s="36"/>
      <c r="DY779" s="36"/>
      <c r="DZ779" s="36"/>
      <c r="EA779" s="36"/>
      <c r="EB779" s="36"/>
      <c r="EC779" s="36"/>
      <c r="ED779" s="36"/>
      <c r="EE779" s="36"/>
      <c r="EF779" s="36"/>
      <c r="EG779" s="36"/>
      <c r="EH779" s="36"/>
      <c r="EI779" s="36"/>
      <c r="EJ779" s="36"/>
      <c r="EK779" s="36"/>
      <c r="EL779" s="36"/>
      <c r="EM779" s="36"/>
      <c r="EN779" s="36"/>
    </row>
    <row r="780" spans="1:144">
      <c r="A780" s="36"/>
      <c r="B780" s="36"/>
      <c r="C780" s="144"/>
      <c r="D780" s="144"/>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c r="AA780" s="135"/>
      <c r="AB780" s="135"/>
      <c r="AC780" s="135"/>
      <c r="AD780" s="135"/>
      <c r="AE780" s="135"/>
      <c r="AF780" s="135"/>
      <c r="AG780" s="135"/>
      <c r="AH780" s="135"/>
      <c r="AI780" s="135"/>
      <c r="AJ780" s="135"/>
      <c r="AK780" s="135"/>
      <c r="AL780" s="135"/>
      <c r="AM780" s="135"/>
      <c r="AN780" s="135"/>
      <c r="AO780" s="135"/>
      <c r="AP780" s="135"/>
      <c r="AQ780" s="135"/>
      <c r="AR780" s="135"/>
      <c r="AS780" s="135"/>
      <c r="AT780" s="135"/>
      <c r="AU780" s="135"/>
      <c r="AV780" s="135"/>
      <c r="AW780" s="135"/>
      <c r="AX780" s="135"/>
      <c r="AY780" s="135"/>
      <c r="AZ780" s="135"/>
      <c r="BA780" s="135"/>
      <c r="BB780" s="135"/>
      <c r="BC780" s="135"/>
      <c r="BD780" s="135"/>
      <c r="BE780" s="135"/>
      <c r="BF780" s="135"/>
      <c r="BG780" s="135"/>
      <c r="BH780" s="135"/>
      <c r="BI780" s="135"/>
      <c r="BJ780" s="135"/>
      <c r="BK780" s="135"/>
      <c r="BL780" s="135"/>
      <c r="BM780" s="135"/>
      <c r="BN780" s="135"/>
      <c r="BO780" s="135"/>
      <c r="BP780" s="135"/>
      <c r="BQ780" s="135"/>
      <c r="BR780" s="135"/>
      <c r="BS780" s="135"/>
      <c r="BT780" s="135"/>
      <c r="BU780" s="135"/>
      <c r="BV780" s="135"/>
      <c r="BW780" s="135"/>
      <c r="BX780" s="135"/>
      <c r="BY780" s="135"/>
      <c r="BZ780" s="135"/>
      <c r="CA780" s="135"/>
      <c r="CB780" s="135"/>
      <c r="CC780" s="135"/>
      <c r="CD780" s="135"/>
      <c r="CE780" s="135"/>
      <c r="CF780" s="135"/>
      <c r="CG780" s="135"/>
      <c r="CH780" s="135"/>
      <c r="CI780" s="135"/>
      <c r="CJ780" s="135"/>
      <c r="CK780" s="135"/>
      <c r="CL780" s="135"/>
      <c r="CM780" s="135"/>
      <c r="CN780" s="135"/>
      <c r="CO780" s="135"/>
      <c r="CP780" s="135"/>
      <c r="CQ780" s="135"/>
      <c r="CR780" s="135"/>
      <c r="CU780" s="36"/>
      <c r="CV780" s="36"/>
      <c r="CW780" s="36"/>
      <c r="CX780" s="36"/>
      <c r="CY780" s="36"/>
      <c r="CZ780" s="36"/>
      <c r="DA780" s="36"/>
      <c r="DB780" s="36"/>
      <c r="DC780" s="36"/>
      <c r="DD780" s="36"/>
      <c r="DE780" s="36"/>
      <c r="DF780" s="36"/>
      <c r="DG780" s="36"/>
      <c r="DH780" s="36"/>
      <c r="DI780" s="36"/>
      <c r="DJ780" s="36"/>
      <c r="DK780" s="36"/>
      <c r="DL780" s="36"/>
      <c r="DM780" s="36"/>
      <c r="DN780" s="36"/>
      <c r="DO780" s="36"/>
      <c r="DP780" s="36"/>
      <c r="DQ780" s="36"/>
      <c r="DR780" s="36"/>
      <c r="DS780" s="36"/>
      <c r="DT780" s="36"/>
      <c r="DU780" s="36"/>
      <c r="DV780" s="36"/>
      <c r="DW780" s="36"/>
      <c r="DX780" s="36"/>
      <c r="DY780" s="36"/>
      <c r="DZ780" s="36"/>
      <c r="EA780" s="36"/>
      <c r="EB780" s="36"/>
      <c r="EC780" s="36"/>
      <c r="ED780" s="36"/>
      <c r="EE780" s="36"/>
      <c r="EF780" s="36"/>
      <c r="EG780" s="36"/>
      <c r="EH780" s="36"/>
      <c r="EI780" s="36"/>
      <c r="EJ780" s="36"/>
      <c r="EK780" s="36"/>
      <c r="EL780" s="36"/>
      <c r="EM780" s="36"/>
      <c r="EN780" s="36"/>
    </row>
    <row r="781" spans="1:144">
      <c r="A781" s="36"/>
      <c r="B781" s="36"/>
      <c r="C781" s="144"/>
      <c r="D781" s="144"/>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c r="AA781" s="135"/>
      <c r="AB781" s="135"/>
      <c r="AC781" s="135"/>
      <c r="AD781" s="135"/>
      <c r="AE781" s="135"/>
      <c r="AF781" s="135"/>
      <c r="AG781" s="135"/>
      <c r="AH781" s="135"/>
      <c r="AI781" s="135"/>
      <c r="AJ781" s="135"/>
      <c r="AK781" s="135"/>
      <c r="AL781" s="135"/>
      <c r="AM781" s="135"/>
      <c r="AN781" s="135"/>
      <c r="AO781" s="135"/>
      <c r="AP781" s="135"/>
      <c r="AQ781" s="135"/>
      <c r="AR781" s="135"/>
      <c r="AS781" s="135"/>
      <c r="AT781" s="135"/>
      <c r="AU781" s="135"/>
      <c r="AV781" s="135"/>
      <c r="AW781" s="135"/>
      <c r="AX781" s="135"/>
      <c r="AY781" s="135"/>
      <c r="AZ781" s="135"/>
      <c r="BA781" s="135"/>
      <c r="BB781" s="135"/>
      <c r="BC781" s="135"/>
      <c r="BD781" s="135"/>
      <c r="BE781" s="135"/>
      <c r="BF781" s="135"/>
      <c r="BG781" s="135"/>
      <c r="BH781" s="135"/>
      <c r="BI781" s="135"/>
      <c r="BJ781" s="135"/>
      <c r="BK781" s="135"/>
      <c r="BL781" s="135"/>
      <c r="BM781" s="135"/>
      <c r="BN781" s="135"/>
      <c r="BO781" s="135"/>
      <c r="BP781" s="135"/>
      <c r="BQ781" s="135"/>
      <c r="BR781" s="135"/>
      <c r="BS781" s="135"/>
      <c r="BT781" s="135"/>
      <c r="BU781" s="135"/>
      <c r="BV781" s="135"/>
      <c r="BW781" s="135"/>
      <c r="BX781" s="135"/>
      <c r="BY781" s="135"/>
      <c r="BZ781" s="135"/>
      <c r="CA781" s="135"/>
      <c r="CB781" s="135"/>
      <c r="CC781" s="135"/>
      <c r="CD781" s="135"/>
      <c r="CE781" s="135"/>
      <c r="CF781" s="135"/>
      <c r="CG781" s="135"/>
      <c r="CH781" s="135"/>
      <c r="CI781" s="135"/>
      <c r="CJ781" s="135"/>
      <c r="CK781" s="135"/>
      <c r="CL781" s="135"/>
      <c r="CM781" s="135"/>
      <c r="CN781" s="135"/>
      <c r="CO781" s="135"/>
      <c r="CP781" s="135"/>
      <c r="CQ781" s="135"/>
      <c r="CR781" s="135"/>
      <c r="CU781" s="36"/>
      <c r="CV781" s="36"/>
      <c r="CW781" s="36"/>
      <c r="CX781" s="36"/>
      <c r="CY781" s="36"/>
      <c r="CZ781" s="36"/>
      <c r="DA781" s="36"/>
      <c r="DB781" s="36"/>
      <c r="DC781" s="36"/>
      <c r="DD781" s="36"/>
      <c r="DE781" s="36"/>
      <c r="DF781" s="36"/>
      <c r="DG781" s="36"/>
      <c r="DH781" s="36"/>
      <c r="DI781" s="36"/>
      <c r="DJ781" s="36"/>
      <c r="DK781" s="36"/>
      <c r="DL781" s="36"/>
      <c r="DM781" s="36"/>
      <c r="DN781" s="36"/>
      <c r="DO781" s="36"/>
      <c r="DP781" s="36"/>
      <c r="DQ781" s="36"/>
      <c r="DR781" s="36"/>
      <c r="DS781" s="36"/>
      <c r="DT781" s="36"/>
      <c r="DU781" s="36"/>
      <c r="DV781" s="36"/>
      <c r="DW781" s="36"/>
      <c r="DX781" s="36"/>
      <c r="DY781" s="36"/>
      <c r="DZ781" s="36"/>
      <c r="EA781" s="36"/>
      <c r="EB781" s="36"/>
      <c r="EC781" s="36"/>
      <c r="ED781" s="36"/>
      <c r="EE781" s="36"/>
      <c r="EF781" s="36"/>
      <c r="EG781" s="36"/>
      <c r="EH781" s="36"/>
      <c r="EI781" s="36"/>
      <c r="EJ781" s="36"/>
      <c r="EK781" s="36"/>
      <c r="EL781" s="36"/>
      <c r="EM781" s="36"/>
      <c r="EN781" s="36"/>
    </row>
    <row r="782" spans="1:144">
      <c r="A782" s="36"/>
      <c r="B782" s="36"/>
      <c r="C782" s="144"/>
      <c r="D782" s="144"/>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c r="AA782" s="135"/>
      <c r="AB782" s="135"/>
      <c r="AC782" s="135"/>
      <c r="AD782" s="135"/>
      <c r="AE782" s="135"/>
      <c r="AF782" s="135"/>
      <c r="AG782" s="135"/>
      <c r="AH782" s="135"/>
      <c r="AI782" s="135"/>
      <c r="AJ782" s="135"/>
      <c r="AK782" s="135"/>
      <c r="AL782" s="135"/>
      <c r="AM782" s="135"/>
      <c r="AN782" s="135"/>
      <c r="AO782" s="135"/>
      <c r="AP782" s="135"/>
      <c r="AQ782" s="135"/>
      <c r="AR782" s="135"/>
      <c r="AS782" s="135"/>
      <c r="AT782" s="135"/>
      <c r="AU782" s="135"/>
      <c r="AV782" s="135"/>
      <c r="AW782" s="135"/>
      <c r="AX782" s="135"/>
      <c r="AY782" s="135"/>
      <c r="AZ782" s="135"/>
      <c r="BA782" s="135"/>
      <c r="BB782" s="135"/>
      <c r="BC782" s="135"/>
      <c r="BD782" s="135"/>
      <c r="BE782" s="135"/>
      <c r="BF782" s="135"/>
      <c r="BG782" s="135"/>
      <c r="BH782" s="135"/>
      <c r="BI782" s="135"/>
      <c r="BJ782" s="135"/>
      <c r="BK782" s="135"/>
      <c r="BL782" s="135"/>
      <c r="BM782" s="135"/>
      <c r="BN782" s="135"/>
      <c r="BO782" s="135"/>
      <c r="BP782" s="135"/>
      <c r="BQ782" s="135"/>
      <c r="BR782" s="135"/>
      <c r="BS782" s="135"/>
      <c r="BT782" s="135"/>
      <c r="BU782" s="135"/>
      <c r="BV782" s="135"/>
      <c r="BW782" s="135"/>
      <c r="BX782" s="135"/>
      <c r="BY782" s="135"/>
      <c r="BZ782" s="135"/>
      <c r="CA782" s="135"/>
      <c r="CB782" s="135"/>
      <c r="CC782" s="135"/>
      <c r="CD782" s="135"/>
      <c r="CE782" s="135"/>
      <c r="CF782" s="135"/>
      <c r="CG782" s="135"/>
      <c r="CH782" s="135"/>
      <c r="CI782" s="135"/>
      <c r="CJ782" s="135"/>
      <c r="CK782" s="135"/>
      <c r="CL782" s="135"/>
      <c r="CM782" s="135"/>
      <c r="CN782" s="135"/>
      <c r="CO782" s="135"/>
      <c r="CP782" s="135"/>
      <c r="CQ782" s="135"/>
      <c r="CR782" s="135"/>
      <c r="CU782" s="36"/>
      <c r="CV782" s="36"/>
      <c r="CW782" s="36"/>
      <c r="CX782" s="36"/>
      <c r="CY782" s="36"/>
      <c r="CZ782" s="36"/>
      <c r="DA782" s="36"/>
      <c r="DB782" s="36"/>
      <c r="DC782" s="36"/>
      <c r="DD782" s="36"/>
      <c r="DE782" s="36"/>
      <c r="DF782" s="36"/>
      <c r="DG782" s="36"/>
      <c r="DH782" s="36"/>
      <c r="DI782" s="36"/>
      <c r="DJ782" s="36"/>
      <c r="DK782" s="36"/>
      <c r="DL782" s="36"/>
      <c r="DM782" s="36"/>
      <c r="DN782" s="36"/>
      <c r="DO782" s="36"/>
      <c r="DP782" s="36"/>
      <c r="DQ782" s="36"/>
      <c r="DR782" s="36"/>
      <c r="DS782" s="36"/>
      <c r="DT782" s="36"/>
      <c r="DU782" s="36"/>
      <c r="DV782" s="36"/>
      <c r="DW782" s="36"/>
      <c r="DX782" s="36"/>
      <c r="DY782" s="36"/>
      <c r="DZ782" s="36"/>
      <c r="EA782" s="36"/>
      <c r="EB782" s="36"/>
      <c r="EC782" s="36"/>
      <c r="ED782" s="36"/>
      <c r="EE782" s="36"/>
      <c r="EF782" s="36"/>
      <c r="EG782" s="36"/>
      <c r="EH782" s="36"/>
      <c r="EI782" s="36"/>
      <c r="EJ782" s="36"/>
      <c r="EK782" s="36"/>
      <c r="EL782" s="36"/>
      <c r="EM782" s="36"/>
      <c r="EN782" s="36"/>
    </row>
    <row r="783" spans="1:144">
      <c r="A783" s="36"/>
      <c r="B783" s="36"/>
      <c r="C783" s="144"/>
      <c r="D783" s="144"/>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c r="AA783" s="135"/>
      <c r="AB783" s="135"/>
      <c r="AC783" s="135"/>
      <c r="AD783" s="135"/>
      <c r="AE783" s="135"/>
      <c r="AF783" s="135"/>
      <c r="AG783" s="135"/>
      <c r="AH783" s="135"/>
      <c r="AI783" s="135"/>
      <c r="AJ783" s="135"/>
      <c r="AK783" s="135"/>
      <c r="AL783" s="135"/>
      <c r="AM783" s="135"/>
      <c r="AN783" s="135"/>
      <c r="AO783" s="135"/>
      <c r="AP783" s="135"/>
      <c r="AQ783" s="135"/>
      <c r="AR783" s="135"/>
      <c r="AS783" s="135"/>
      <c r="AT783" s="135"/>
      <c r="AU783" s="135"/>
      <c r="AV783" s="135"/>
      <c r="AW783" s="135"/>
      <c r="AX783" s="135"/>
      <c r="AY783" s="135"/>
      <c r="AZ783" s="135"/>
      <c r="BA783" s="135"/>
      <c r="BB783" s="135"/>
      <c r="BC783" s="135"/>
      <c r="BD783" s="135"/>
      <c r="BE783" s="135"/>
      <c r="BF783" s="135"/>
      <c r="BG783" s="135"/>
      <c r="BH783" s="135"/>
      <c r="BI783" s="135"/>
      <c r="BJ783" s="135"/>
      <c r="BK783" s="135"/>
      <c r="BL783" s="135"/>
      <c r="BM783" s="135"/>
      <c r="BN783" s="135"/>
      <c r="BO783" s="135"/>
      <c r="BP783" s="135"/>
      <c r="BQ783" s="135"/>
      <c r="BR783" s="135"/>
      <c r="BS783" s="135"/>
      <c r="BT783" s="135"/>
      <c r="BU783" s="135"/>
      <c r="BV783" s="135"/>
      <c r="BW783" s="135"/>
      <c r="BX783" s="135"/>
      <c r="BY783" s="135"/>
      <c r="BZ783" s="135"/>
      <c r="CA783" s="135"/>
      <c r="CB783" s="135"/>
      <c r="CC783" s="135"/>
      <c r="CD783" s="135"/>
      <c r="CE783" s="135"/>
      <c r="CF783" s="135"/>
      <c r="CG783" s="135"/>
      <c r="CH783" s="135"/>
      <c r="CI783" s="135"/>
      <c r="CJ783" s="135"/>
      <c r="CK783" s="135"/>
      <c r="CL783" s="135"/>
      <c r="CM783" s="135"/>
      <c r="CN783" s="135"/>
      <c r="CO783" s="135"/>
      <c r="CP783" s="135"/>
      <c r="CQ783" s="135"/>
      <c r="CR783" s="135"/>
      <c r="CU783" s="36"/>
      <c r="CV783" s="36"/>
      <c r="CW783" s="36"/>
      <c r="CX783" s="36"/>
      <c r="CY783" s="36"/>
      <c r="CZ783" s="36"/>
      <c r="DA783" s="36"/>
      <c r="DB783" s="36"/>
      <c r="DC783" s="36"/>
      <c r="DD783" s="36"/>
      <c r="DE783" s="36"/>
      <c r="DF783" s="36"/>
      <c r="DG783" s="36"/>
      <c r="DH783" s="36"/>
      <c r="DI783" s="36"/>
      <c r="DJ783" s="36"/>
      <c r="DK783" s="36"/>
      <c r="DL783" s="36"/>
      <c r="DM783" s="36"/>
      <c r="DN783" s="36"/>
      <c r="DO783" s="36"/>
      <c r="DP783" s="36"/>
      <c r="DQ783" s="36"/>
      <c r="DR783" s="36"/>
      <c r="DS783" s="36"/>
      <c r="DT783" s="36"/>
      <c r="DU783" s="36"/>
      <c r="DV783" s="36"/>
      <c r="DW783" s="36"/>
      <c r="DX783" s="36"/>
      <c r="DY783" s="36"/>
      <c r="DZ783" s="36"/>
      <c r="EA783" s="36"/>
      <c r="EB783" s="36"/>
      <c r="EC783" s="36"/>
      <c r="ED783" s="36"/>
      <c r="EE783" s="36"/>
      <c r="EF783" s="36"/>
      <c r="EG783" s="36"/>
      <c r="EH783" s="36"/>
      <c r="EI783" s="36"/>
      <c r="EJ783" s="36"/>
      <c r="EK783" s="36"/>
      <c r="EL783" s="36"/>
      <c r="EM783" s="36"/>
      <c r="EN783" s="36"/>
    </row>
    <row r="784" spans="1:144">
      <c r="A784" s="36"/>
      <c r="B784" s="36"/>
      <c r="C784" s="144"/>
      <c r="D784" s="144"/>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c r="AA784" s="135"/>
      <c r="AB784" s="135"/>
      <c r="AC784" s="135"/>
      <c r="AD784" s="135"/>
      <c r="AE784" s="135"/>
      <c r="AF784" s="135"/>
      <c r="AG784" s="135"/>
      <c r="AH784" s="135"/>
      <c r="AI784" s="135"/>
      <c r="AJ784" s="135"/>
      <c r="AK784" s="135"/>
      <c r="AL784" s="135"/>
      <c r="AM784" s="135"/>
      <c r="AN784" s="135"/>
      <c r="AO784" s="135"/>
      <c r="AP784" s="135"/>
      <c r="AQ784" s="135"/>
      <c r="AR784" s="135"/>
      <c r="AS784" s="135"/>
      <c r="AT784" s="135"/>
      <c r="AU784" s="135"/>
      <c r="AV784" s="135"/>
      <c r="AW784" s="135"/>
      <c r="AX784" s="135"/>
      <c r="AY784" s="135"/>
      <c r="AZ784" s="135"/>
      <c r="BA784" s="135"/>
      <c r="BB784" s="135"/>
      <c r="BC784" s="135"/>
      <c r="BD784" s="135"/>
      <c r="BE784" s="135"/>
      <c r="BF784" s="135"/>
      <c r="BG784" s="135"/>
      <c r="BH784" s="135"/>
      <c r="BI784" s="135"/>
      <c r="BJ784" s="135"/>
      <c r="BK784" s="135"/>
      <c r="BL784" s="135"/>
      <c r="BM784" s="135"/>
      <c r="BN784" s="135"/>
      <c r="BO784" s="135"/>
      <c r="BP784" s="135"/>
      <c r="BQ784" s="135"/>
      <c r="BR784" s="135"/>
      <c r="BS784" s="135"/>
      <c r="BT784" s="135"/>
      <c r="BU784" s="135"/>
      <c r="BV784" s="135"/>
      <c r="BW784" s="135"/>
      <c r="BX784" s="135"/>
      <c r="BY784" s="135"/>
      <c r="BZ784" s="135"/>
      <c r="CA784" s="135"/>
      <c r="CB784" s="135"/>
      <c r="CC784" s="135"/>
      <c r="CD784" s="135"/>
      <c r="CE784" s="135"/>
      <c r="CF784" s="135"/>
      <c r="CG784" s="135"/>
      <c r="CH784" s="135"/>
      <c r="CI784" s="135"/>
      <c r="CJ784" s="135"/>
      <c r="CK784" s="135"/>
      <c r="CL784" s="135"/>
      <c r="CM784" s="135"/>
      <c r="CN784" s="135"/>
      <c r="CO784" s="135"/>
      <c r="CP784" s="135"/>
      <c r="CQ784" s="135"/>
      <c r="CR784" s="135"/>
      <c r="CU784" s="36"/>
      <c r="CV784" s="36"/>
      <c r="CW784" s="36"/>
      <c r="CX784" s="36"/>
      <c r="CY784" s="36"/>
      <c r="CZ784" s="36"/>
      <c r="DA784" s="36"/>
      <c r="DB784" s="36"/>
      <c r="DC784" s="36"/>
      <c r="DD784" s="36"/>
      <c r="DE784" s="36"/>
      <c r="DF784" s="36"/>
      <c r="DG784" s="36"/>
      <c r="DH784" s="36"/>
      <c r="DI784" s="36"/>
      <c r="DJ784" s="36"/>
      <c r="DK784" s="36"/>
      <c r="DL784" s="36"/>
      <c r="DM784" s="36"/>
      <c r="DN784" s="36"/>
      <c r="DO784" s="36"/>
      <c r="DP784" s="36"/>
      <c r="DQ784" s="36"/>
      <c r="DR784" s="36"/>
      <c r="DS784" s="36"/>
      <c r="DT784" s="36"/>
      <c r="DU784" s="36"/>
      <c r="DV784" s="36"/>
      <c r="DW784" s="36"/>
      <c r="DX784" s="36"/>
      <c r="DY784" s="36"/>
      <c r="DZ784" s="36"/>
      <c r="EA784" s="36"/>
      <c r="EB784" s="36"/>
      <c r="EC784" s="36"/>
      <c r="ED784" s="36"/>
      <c r="EE784" s="36"/>
      <c r="EF784" s="36"/>
      <c r="EG784" s="36"/>
      <c r="EH784" s="36"/>
      <c r="EI784" s="36"/>
      <c r="EJ784" s="36"/>
      <c r="EK784" s="36"/>
      <c r="EL784" s="36"/>
      <c r="EM784" s="36"/>
      <c r="EN784" s="36"/>
    </row>
    <row r="785" spans="1:144">
      <c r="A785" s="36"/>
      <c r="B785" s="36"/>
      <c r="C785" s="144"/>
      <c r="D785" s="144"/>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c r="AA785" s="135"/>
      <c r="AB785" s="135"/>
      <c r="AC785" s="135"/>
      <c r="AD785" s="135"/>
      <c r="AE785" s="135"/>
      <c r="AF785" s="135"/>
      <c r="AG785" s="135"/>
      <c r="AH785" s="135"/>
      <c r="AI785" s="135"/>
      <c r="AJ785" s="135"/>
      <c r="AK785" s="135"/>
      <c r="AL785" s="135"/>
      <c r="AM785" s="135"/>
      <c r="AN785" s="135"/>
      <c r="AO785" s="135"/>
      <c r="AP785" s="135"/>
      <c r="AQ785" s="135"/>
      <c r="AR785" s="135"/>
      <c r="AS785" s="135"/>
      <c r="AT785" s="135"/>
      <c r="AU785" s="135"/>
      <c r="AV785" s="135"/>
      <c r="AW785" s="135"/>
      <c r="AX785" s="135"/>
      <c r="AY785" s="135"/>
      <c r="AZ785" s="135"/>
      <c r="BA785" s="135"/>
      <c r="BB785" s="135"/>
      <c r="BC785" s="135"/>
      <c r="BD785" s="135"/>
      <c r="BE785" s="135"/>
      <c r="BF785" s="135"/>
      <c r="BG785" s="135"/>
      <c r="BH785" s="135"/>
      <c r="BI785" s="135"/>
      <c r="BJ785" s="135"/>
      <c r="BK785" s="135"/>
      <c r="BL785" s="135"/>
      <c r="BM785" s="135"/>
      <c r="BN785" s="135"/>
      <c r="BO785" s="135"/>
      <c r="BP785" s="135"/>
      <c r="BQ785" s="135"/>
      <c r="BR785" s="135"/>
      <c r="BS785" s="135"/>
      <c r="BT785" s="135"/>
      <c r="BU785" s="135"/>
      <c r="BV785" s="135"/>
      <c r="BW785" s="135"/>
      <c r="BX785" s="135"/>
      <c r="BY785" s="135"/>
      <c r="BZ785" s="135"/>
      <c r="CA785" s="135"/>
      <c r="CB785" s="135"/>
      <c r="CC785" s="135"/>
      <c r="CD785" s="135"/>
      <c r="CE785" s="135"/>
      <c r="CF785" s="135"/>
      <c r="CG785" s="135"/>
      <c r="CH785" s="135"/>
      <c r="CI785" s="135"/>
      <c r="CJ785" s="135"/>
      <c r="CK785" s="135"/>
      <c r="CL785" s="135"/>
      <c r="CM785" s="135"/>
      <c r="CN785" s="135"/>
      <c r="CO785" s="135"/>
      <c r="CP785" s="135"/>
      <c r="CQ785" s="135"/>
      <c r="CR785" s="135"/>
      <c r="CU785" s="36"/>
      <c r="CV785" s="36"/>
      <c r="CW785" s="36"/>
      <c r="CX785" s="36"/>
      <c r="CY785" s="36"/>
      <c r="CZ785" s="36"/>
      <c r="DA785" s="36"/>
      <c r="DB785" s="36"/>
      <c r="DC785" s="36"/>
      <c r="DD785" s="36"/>
      <c r="DE785" s="36"/>
      <c r="DF785" s="36"/>
      <c r="DG785" s="36"/>
      <c r="DH785" s="36"/>
      <c r="DI785" s="36"/>
      <c r="DJ785" s="36"/>
      <c r="DK785" s="36"/>
      <c r="DL785" s="36"/>
      <c r="DM785" s="36"/>
      <c r="DN785" s="36"/>
      <c r="DO785" s="36"/>
      <c r="DP785" s="36"/>
      <c r="DQ785" s="36"/>
      <c r="DR785" s="36"/>
      <c r="DS785" s="36"/>
      <c r="DT785" s="36"/>
      <c r="DU785" s="36"/>
      <c r="DV785" s="36"/>
      <c r="DW785" s="36"/>
      <c r="DX785" s="36"/>
      <c r="DY785" s="36"/>
      <c r="DZ785" s="36"/>
      <c r="EA785" s="36"/>
      <c r="EB785" s="36"/>
      <c r="EC785" s="36"/>
      <c r="ED785" s="36"/>
      <c r="EE785" s="36"/>
      <c r="EF785" s="36"/>
      <c r="EG785" s="36"/>
      <c r="EH785" s="36"/>
      <c r="EI785" s="36"/>
      <c r="EJ785" s="36"/>
      <c r="EK785" s="36"/>
      <c r="EL785" s="36"/>
      <c r="EM785" s="36"/>
      <c r="EN785" s="36"/>
    </row>
    <row r="786" spans="1:144">
      <c r="A786" s="36"/>
      <c r="B786" s="36"/>
      <c r="C786" s="144"/>
      <c r="D786" s="144"/>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c r="AA786" s="135"/>
      <c r="AB786" s="135"/>
      <c r="AC786" s="135"/>
      <c r="AD786" s="135"/>
      <c r="AE786" s="135"/>
      <c r="AF786" s="135"/>
      <c r="AG786" s="135"/>
      <c r="AH786" s="135"/>
      <c r="AI786" s="135"/>
      <c r="AJ786" s="135"/>
      <c r="AK786" s="135"/>
      <c r="AL786" s="135"/>
      <c r="AM786" s="135"/>
      <c r="AN786" s="135"/>
      <c r="AO786" s="135"/>
      <c r="AP786" s="135"/>
      <c r="AQ786" s="135"/>
      <c r="AR786" s="135"/>
      <c r="AS786" s="135"/>
      <c r="AT786" s="135"/>
      <c r="AU786" s="135"/>
      <c r="AV786" s="135"/>
      <c r="AW786" s="135"/>
      <c r="AX786" s="135"/>
      <c r="AY786" s="135"/>
      <c r="AZ786" s="135"/>
      <c r="BA786" s="135"/>
      <c r="BB786" s="135"/>
      <c r="BC786" s="135"/>
      <c r="BD786" s="135"/>
      <c r="BE786" s="135"/>
      <c r="BF786" s="135"/>
      <c r="BG786" s="135"/>
      <c r="BH786" s="135"/>
      <c r="BI786" s="135"/>
      <c r="BJ786" s="135"/>
      <c r="BK786" s="135"/>
      <c r="BL786" s="135"/>
      <c r="BM786" s="135"/>
      <c r="BN786" s="135"/>
      <c r="BO786" s="135"/>
      <c r="BP786" s="135"/>
      <c r="BQ786" s="135"/>
      <c r="BR786" s="135"/>
      <c r="BS786" s="135"/>
      <c r="BT786" s="135"/>
      <c r="BU786" s="135"/>
      <c r="BV786" s="135"/>
      <c r="BW786" s="135"/>
      <c r="BX786" s="135"/>
      <c r="BY786" s="135"/>
      <c r="BZ786" s="135"/>
      <c r="CA786" s="135"/>
      <c r="CB786" s="135"/>
      <c r="CC786" s="135"/>
      <c r="CD786" s="135"/>
      <c r="CE786" s="135"/>
      <c r="CF786" s="135"/>
      <c r="CG786" s="135"/>
      <c r="CH786" s="135"/>
      <c r="CI786" s="135"/>
      <c r="CJ786" s="135"/>
      <c r="CK786" s="135"/>
      <c r="CL786" s="135"/>
      <c r="CM786" s="135"/>
      <c r="CN786" s="135"/>
      <c r="CO786" s="135"/>
      <c r="CP786" s="135"/>
      <c r="CQ786" s="135"/>
      <c r="CR786" s="135"/>
      <c r="CU786" s="36"/>
      <c r="CV786" s="36"/>
      <c r="CW786" s="36"/>
      <c r="CX786" s="36"/>
      <c r="CY786" s="36"/>
      <c r="CZ786" s="36"/>
      <c r="DA786" s="36"/>
      <c r="DB786" s="36"/>
      <c r="DC786" s="36"/>
      <c r="DD786" s="36"/>
      <c r="DE786" s="36"/>
      <c r="DF786" s="36"/>
      <c r="DG786" s="36"/>
      <c r="DH786" s="36"/>
      <c r="DI786" s="36"/>
      <c r="DJ786" s="36"/>
      <c r="DK786" s="36"/>
      <c r="DL786" s="36"/>
      <c r="DM786" s="36"/>
      <c r="DN786" s="36"/>
      <c r="DO786" s="36"/>
      <c r="DP786" s="36"/>
      <c r="DQ786" s="36"/>
      <c r="DR786" s="36"/>
      <c r="DS786" s="36"/>
      <c r="DT786" s="36"/>
      <c r="DU786" s="36"/>
      <c r="DV786" s="36"/>
      <c r="DW786" s="36"/>
      <c r="DX786" s="36"/>
      <c r="DY786" s="36"/>
      <c r="DZ786" s="36"/>
      <c r="EA786" s="36"/>
      <c r="EB786" s="36"/>
      <c r="EC786" s="36"/>
      <c r="ED786" s="36"/>
      <c r="EE786" s="36"/>
      <c r="EF786" s="36"/>
      <c r="EG786" s="36"/>
      <c r="EH786" s="36"/>
      <c r="EI786" s="36"/>
      <c r="EJ786" s="36"/>
      <c r="EK786" s="36"/>
      <c r="EL786" s="36"/>
      <c r="EM786" s="36"/>
      <c r="EN786" s="36"/>
    </row>
    <row r="787" spans="1:144">
      <c r="A787" s="36"/>
      <c r="B787" s="36"/>
      <c r="C787" s="144"/>
      <c r="D787" s="144"/>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c r="AA787" s="135"/>
      <c r="AB787" s="135"/>
      <c r="AC787" s="135"/>
      <c r="AD787" s="135"/>
      <c r="AE787" s="135"/>
      <c r="AF787" s="135"/>
      <c r="AG787" s="135"/>
      <c r="AH787" s="135"/>
      <c r="AI787" s="135"/>
      <c r="AJ787" s="135"/>
      <c r="AK787" s="135"/>
      <c r="AL787" s="135"/>
      <c r="AM787" s="135"/>
      <c r="AN787" s="135"/>
      <c r="AO787" s="135"/>
      <c r="AP787" s="135"/>
      <c r="AQ787" s="135"/>
      <c r="AR787" s="135"/>
      <c r="AS787" s="135"/>
      <c r="AT787" s="135"/>
      <c r="AU787" s="135"/>
      <c r="AV787" s="135"/>
      <c r="AW787" s="135"/>
      <c r="AX787" s="135"/>
      <c r="AY787" s="135"/>
      <c r="AZ787" s="135"/>
      <c r="BA787" s="135"/>
      <c r="BB787" s="135"/>
      <c r="BC787" s="135"/>
      <c r="BD787" s="135"/>
      <c r="BE787" s="135"/>
      <c r="BF787" s="135"/>
      <c r="BG787" s="135"/>
      <c r="BH787" s="135"/>
      <c r="BI787" s="135"/>
      <c r="BJ787" s="135"/>
      <c r="BK787" s="135"/>
      <c r="BL787" s="135"/>
      <c r="BM787" s="135"/>
      <c r="BN787" s="135"/>
      <c r="BO787" s="135"/>
      <c r="BP787" s="135"/>
      <c r="BQ787" s="135"/>
      <c r="BR787" s="135"/>
      <c r="BS787" s="135"/>
      <c r="BT787" s="135"/>
      <c r="BU787" s="135"/>
      <c r="BV787" s="135"/>
      <c r="BW787" s="135"/>
      <c r="BX787" s="135"/>
      <c r="BY787" s="135"/>
      <c r="BZ787" s="135"/>
      <c r="CA787" s="135"/>
      <c r="CB787" s="135"/>
      <c r="CC787" s="135"/>
      <c r="CD787" s="135"/>
      <c r="CE787" s="135"/>
      <c r="CF787" s="135"/>
      <c r="CG787" s="135"/>
      <c r="CH787" s="135"/>
      <c r="CI787" s="135"/>
      <c r="CJ787" s="135"/>
      <c r="CK787" s="135"/>
      <c r="CL787" s="135"/>
      <c r="CM787" s="135"/>
      <c r="CN787" s="135"/>
      <c r="CO787" s="135"/>
      <c r="CP787" s="135"/>
      <c r="CQ787" s="135"/>
      <c r="CR787" s="135"/>
      <c r="CU787" s="36"/>
      <c r="CV787" s="36"/>
      <c r="CW787" s="36"/>
      <c r="CX787" s="36"/>
      <c r="CY787" s="36"/>
      <c r="CZ787" s="36"/>
      <c r="DA787" s="36"/>
      <c r="DB787" s="36"/>
      <c r="DC787" s="36"/>
      <c r="DD787" s="36"/>
      <c r="DE787" s="36"/>
      <c r="DF787" s="36"/>
      <c r="DG787" s="36"/>
      <c r="DH787" s="36"/>
      <c r="DI787" s="36"/>
      <c r="DJ787" s="36"/>
      <c r="DK787" s="36"/>
      <c r="DL787" s="36"/>
      <c r="DM787" s="36"/>
      <c r="DN787" s="36"/>
      <c r="DO787" s="36"/>
      <c r="DP787" s="36"/>
      <c r="DQ787" s="36"/>
      <c r="DR787" s="36"/>
      <c r="DS787" s="36"/>
      <c r="DT787" s="36"/>
      <c r="DU787" s="36"/>
      <c r="DV787" s="36"/>
      <c r="DW787" s="36"/>
      <c r="DX787" s="36"/>
      <c r="DY787" s="36"/>
      <c r="DZ787" s="36"/>
      <c r="EA787" s="36"/>
      <c r="EB787" s="36"/>
      <c r="EC787" s="36"/>
      <c r="ED787" s="36"/>
      <c r="EE787" s="36"/>
      <c r="EF787" s="36"/>
      <c r="EG787" s="36"/>
      <c r="EH787" s="36"/>
      <c r="EI787" s="36"/>
      <c r="EJ787" s="36"/>
      <c r="EK787" s="36"/>
      <c r="EL787" s="36"/>
      <c r="EM787" s="36"/>
      <c r="EN787" s="36"/>
    </row>
    <row r="788" spans="1:144">
      <c r="A788" s="36"/>
      <c r="B788" s="36"/>
      <c r="C788" s="144"/>
      <c r="D788" s="144"/>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c r="AA788" s="135"/>
      <c r="AB788" s="135"/>
      <c r="AC788" s="135"/>
      <c r="AD788" s="135"/>
      <c r="AE788" s="135"/>
      <c r="AF788" s="135"/>
      <c r="AG788" s="135"/>
      <c r="AH788" s="135"/>
      <c r="AI788" s="135"/>
      <c r="AJ788" s="135"/>
      <c r="AK788" s="135"/>
      <c r="AL788" s="135"/>
      <c r="AM788" s="135"/>
      <c r="AN788" s="135"/>
      <c r="AO788" s="135"/>
      <c r="AP788" s="135"/>
      <c r="AQ788" s="135"/>
      <c r="AR788" s="135"/>
      <c r="AS788" s="135"/>
      <c r="AT788" s="135"/>
      <c r="AU788" s="135"/>
      <c r="AV788" s="135"/>
      <c r="AW788" s="135"/>
      <c r="AX788" s="135"/>
      <c r="AY788" s="135"/>
      <c r="AZ788" s="135"/>
      <c r="BA788" s="135"/>
      <c r="BB788" s="135"/>
      <c r="BC788" s="135"/>
      <c r="BD788" s="135"/>
      <c r="BE788" s="135"/>
      <c r="BF788" s="135"/>
      <c r="BG788" s="135"/>
      <c r="BH788" s="135"/>
      <c r="BI788" s="135"/>
      <c r="BJ788" s="135"/>
      <c r="BK788" s="135"/>
      <c r="BL788" s="135"/>
      <c r="BM788" s="135"/>
      <c r="BN788" s="135"/>
      <c r="BO788" s="135"/>
      <c r="BP788" s="135"/>
      <c r="BQ788" s="135"/>
      <c r="BR788" s="135"/>
      <c r="BS788" s="135"/>
      <c r="BT788" s="135"/>
      <c r="BU788" s="135"/>
      <c r="BV788" s="135"/>
      <c r="BW788" s="135"/>
      <c r="BX788" s="135"/>
      <c r="BY788" s="135"/>
      <c r="BZ788" s="135"/>
      <c r="CA788" s="135"/>
      <c r="CB788" s="135"/>
      <c r="CC788" s="135"/>
      <c r="CD788" s="135"/>
      <c r="CE788" s="135"/>
      <c r="CF788" s="135"/>
      <c r="CG788" s="135"/>
      <c r="CH788" s="135"/>
      <c r="CI788" s="135"/>
      <c r="CJ788" s="135"/>
      <c r="CK788" s="135"/>
      <c r="CL788" s="135"/>
      <c r="CM788" s="135"/>
      <c r="CN788" s="135"/>
      <c r="CO788" s="135"/>
      <c r="CP788" s="135"/>
      <c r="CQ788" s="135"/>
      <c r="CR788" s="135"/>
      <c r="CU788" s="36"/>
      <c r="CV788" s="36"/>
      <c r="CW788" s="36"/>
      <c r="CX788" s="36"/>
      <c r="CY788" s="36"/>
      <c r="CZ788" s="36"/>
      <c r="DA788" s="36"/>
      <c r="DB788" s="36"/>
      <c r="DC788" s="36"/>
      <c r="DD788" s="36"/>
      <c r="DE788" s="36"/>
      <c r="DF788" s="36"/>
      <c r="DG788" s="36"/>
      <c r="DH788" s="36"/>
      <c r="DI788" s="36"/>
      <c r="DJ788" s="36"/>
      <c r="DK788" s="36"/>
      <c r="DL788" s="36"/>
      <c r="DM788" s="36"/>
      <c r="DN788" s="36"/>
      <c r="DO788" s="36"/>
      <c r="DP788" s="36"/>
      <c r="DQ788" s="36"/>
      <c r="DR788" s="36"/>
      <c r="DS788" s="36"/>
      <c r="DT788" s="36"/>
      <c r="DU788" s="36"/>
      <c r="DV788" s="36"/>
      <c r="DW788" s="36"/>
      <c r="DX788" s="36"/>
      <c r="DY788" s="36"/>
      <c r="DZ788" s="36"/>
      <c r="EA788" s="36"/>
      <c r="EB788" s="36"/>
      <c r="EC788" s="36"/>
      <c r="ED788" s="36"/>
      <c r="EE788" s="36"/>
      <c r="EF788" s="36"/>
      <c r="EG788" s="36"/>
      <c r="EH788" s="36"/>
      <c r="EI788" s="36"/>
      <c r="EJ788" s="36"/>
      <c r="EK788" s="36"/>
      <c r="EL788" s="36"/>
      <c r="EM788" s="36"/>
      <c r="EN788" s="36"/>
    </row>
    <row r="789" spans="1:144">
      <c r="A789" s="36"/>
      <c r="B789" s="36"/>
      <c r="C789" s="144"/>
      <c r="D789" s="144"/>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c r="AA789" s="135"/>
      <c r="AB789" s="135"/>
      <c r="AC789" s="135"/>
      <c r="AD789" s="135"/>
      <c r="AE789" s="135"/>
      <c r="AF789" s="135"/>
      <c r="AG789" s="135"/>
      <c r="AH789" s="135"/>
      <c r="AI789" s="135"/>
      <c r="AJ789" s="135"/>
      <c r="AK789" s="135"/>
      <c r="AL789" s="135"/>
      <c r="AM789" s="135"/>
      <c r="AN789" s="135"/>
      <c r="AO789" s="135"/>
      <c r="AP789" s="135"/>
      <c r="AQ789" s="135"/>
      <c r="AR789" s="135"/>
      <c r="AS789" s="135"/>
      <c r="AT789" s="135"/>
      <c r="AU789" s="135"/>
      <c r="AV789" s="135"/>
      <c r="AW789" s="135"/>
      <c r="AX789" s="135"/>
      <c r="AY789" s="135"/>
      <c r="AZ789" s="135"/>
      <c r="BA789" s="135"/>
      <c r="BB789" s="135"/>
      <c r="BC789" s="135"/>
      <c r="BD789" s="135"/>
      <c r="BE789" s="135"/>
      <c r="BF789" s="135"/>
      <c r="BG789" s="135"/>
      <c r="BH789" s="135"/>
      <c r="BI789" s="135"/>
      <c r="BJ789" s="135"/>
      <c r="BK789" s="135"/>
      <c r="BL789" s="135"/>
      <c r="BM789" s="135"/>
      <c r="BN789" s="135"/>
      <c r="BO789" s="135"/>
      <c r="BP789" s="135"/>
      <c r="BQ789" s="135"/>
      <c r="BR789" s="135"/>
      <c r="BS789" s="135"/>
      <c r="BT789" s="135"/>
      <c r="BU789" s="135"/>
      <c r="BV789" s="135"/>
      <c r="BW789" s="135"/>
      <c r="BX789" s="135"/>
      <c r="BY789" s="135"/>
      <c r="BZ789" s="135"/>
      <c r="CA789" s="135"/>
      <c r="CB789" s="135"/>
      <c r="CC789" s="135"/>
      <c r="CD789" s="135"/>
      <c r="CE789" s="135"/>
      <c r="CF789" s="135"/>
      <c r="CG789" s="135"/>
      <c r="CH789" s="135"/>
      <c r="CI789" s="135"/>
      <c r="CJ789" s="135"/>
      <c r="CK789" s="135"/>
      <c r="CL789" s="135"/>
      <c r="CM789" s="135"/>
      <c r="CN789" s="135"/>
      <c r="CO789" s="135"/>
      <c r="CP789" s="135"/>
      <c r="CQ789" s="135"/>
      <c r="CR789" s="135"/>
      <c r="CU789" s="36"/>
      <c r="CV789" s="36"/>
      <c r="CW789" s="36"/>
      <c r="CX789" s="36"/>
      <c r="CY789" s="36"/>
      <c r="CZ789" s="36"/>
      <c r="DA789" s="36"/>
      <c r="DB789" s="36"/>
      <c r="DC789" s="36"/>
      <c r="DD789" s="36"/>
      <c r="DE789" s="36"/>
      <c r="DF789" s="36"/>
      <c r="DG789" s="36"/>
      <c r="DH789" s="36"/>
      <c r="DI789" s="36"/>
      <c r="DJ789" s="36"/>
      <c r="DK789" s="36"/>
      <c r="DL789" s="36"/>
      <c r="DM789" s="36"/>
      <c r="DN789" s="36"/>
      <c r="DO789" s="36"/>
      <c r="DP789" s="36"/>
      <c r="DQ789" s="36"/>
      <c r="DR789" s="36"/>
      <c r="DS789" s="36"/>
      <c r="DT789" s="36"/>
      <c r="DU789" s="36"/>
      <c r="DV789" s="36"/>
      <c r="DW789" s="36"/>
      <c r="DX789" s="36"/>
      <c r="DY789" s="36"/>
      <c r="DZ789" s="36"/>
      <c r="EA789" s="36"/>
      <c r="EB789" s="36"/>
      <c r="EC789" s="36"/>
      <c r="ED789" s="36"/>
      <c r="EE789" s="36"/>
      <c r="EF789" s="36"/>
      <c r="EG789" s="36"/>
      <c r="EH789" s="36"/>
      <c r="EI789" s="36"/>
      <c r="EJ789" s="36"/>
      <c r="EK789" s="36"/>
      <c r="EL789" s="36"/>
      <c r="EM789" s="36"/>
      <c r="EN789" s="36"/>
    </row>
    <row r="790" spans="1:144">
      <c r="A790" s="36"/>
      <c r="B790" s="36"/>
      <c r="C790" s="144"/>
      <c r="D790" s="144"/>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c r="AA790" s="135"/>
      <c r="AB790" s="135"/>
      <c r="AC790" s="135"/>
      <c r="AD790" s="135"/>
      <c r="AE790" s="135"/>
      <c r="AF790" s="135"/>
      <c r="AG790" s="135"/>
      <c r="AH790" s="135"/>
      <c r="AI790" s="135"/>
      <c r="AJ790" s="135"/>
      <c r="AK790" s="135"/>
      <c r="AL790" s="135"/>
      <c r="AM790" s="135"/>
      <c r="AN790" s="135"/>
      <c r="AO790" s="135"/>
      <c r="AP790" s="135"/>
      <c r="AQ790" s="135"/>
      <c r="AR790" s="135"/>
      <c r="AS790" s="135"/>
      <c r="AT790" s="135"/>
      <c r="AU790" s="135"/>
      <c r="AV790" s="135"/>
      <c r="AW790" s="135"/>
      <c r="AX790" s="135"/>
      <c r="AY790" s="135"/>
      <c r="AZ790" s="135"/>
      <c r="BA790" s="135"/>
      <c r="BB790" s="135"/>
      <c r="BC790" s="135"/>
      <c r="BD790" s="135"/>
      <c r="BE790" s="135"/>
      <c r="BF790" s="135"/>
      <c r="BG790" s="135"/>
      <c r="BH790" s="135"/>
      <c r="BI790" s="135"/>
      <c r="BJ790" s="135"/>
      <c r="BK790" s="135"/>
      <c r="BL790" s="135"/>
      <c r="BM790" s="135"/>
      <c r="BN790" s="135"/>
      <c r="BO790" s="135"/>
      <c r="BP790" s="135"/>
      <c r="BQ790" s="135"/>
      <c r="BR790" s="135"/>
      <c r="BS790" s="135"/>
      <c r="BT790" s="135"/>
      <c r="BU790" s="135"/>
      <c r="BV790" s="135"/>
      <c r="BW790" s="135"/>
      <c r="BX790" s="135"/>
      <c r="BY790" s="135"/>
      <c r="BZ790" s="135"/>
      <c r="CA790" s="135"/>
      <c r="CB790" s="135"/>
      <c r="CC790" s="135"/>
      <c r="CD790" s="135"/>
      <c r="CE790" s="135"/>
      <c r="CF790" s="135"/>
      <c r="CG790" s="135"/>
      <c r="CH790" s="135"/>
      <c r="CI790" s="135"/>
      <c r="CJ790" s="135"/>
      <c r="CK790" s="135"/>
      <c r="CL790" s="135"/>
      <c r="CM790" s="135"/>
      <c r="CN790" s="135"/>
      <c r="CO790" s="135"/>
      <c r="CP790" s="135"/>
      <c r="CQ790" s="135"/>
      <c r="CR790" s="135"/>
      <c r="CU790" s="36"/>
      <c r="CV790" s="36"/>
      <c r="CW790" s="36"/>
      <c r="CX790" s="36"/>
      <c r="CY790" s="36"/>
      <c r="CZ790" s="36"/>
      <c r="DA790" s="36"/>
      <c r="DB790" s="36"/>
      <c r="DC790" s="36"/>
      <c r="DD790" s="36"/>
      <c r="DE790" s="36"/>
      <c r="DF790" s="36"/>
      <c r="DG790" s="36"/>
      <c r="DH790" s="36"/>
      <c r="DI790" s="36"/>
      <c r="DJ790" s="36"/>
      <c r="DK790" s="36"/>
      <c r="DL790" s="36"/>
      <c r="DM790" s="36"/>
      <c r="DN790" s="36"/>
      <c r="DO790" s="36"/>
      <c r="DP790" s="36"/>
      <c r="DQ790" s="36"/>
      <c r="DR790" s="36"/>
      <c r="DS790" s="36"/>
      <c r="DT790" s="36"/>
      <c r="DU790" s="36"/>
      <c r="DV790" s="36"/>
      <c r="DW790" s="36"/>
      <c r="DX790" s="36"/>
      <c r="DY790" s="36"/>
      <c r="DZ790" s="36"/>
      <c r="EA790" s="36"/>
      <c r="EB790" s="36"/>
      <c r="EC790" s="36"/>
      <c r="ED790" s="36"/>
      <c r="EE790" s="36"/>
      <c r="EF790" s="36"/>
      <c r="EG790" s="36"/>
      <c r="EH790" s="36"/>
      <c r="EI790" s="36"/>
      <c r="EJ790" s="36"/>
      <c r="EK790" s="36"/>
      <c r="EL790" s="36"/>
      <c r="EM790" s="36"/>
      <c r="EN790" s="36"/>
    </row>
    <row r="791" spans="1:144">
      <c r="A791" s="36"/>
      <c r="B791" s="36"/>
      <c r="C791" s="144"/>
      <c r="D791" s="144"/>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c r="AA791" s="135"/>
      <c r="AB791" s="135"/>
      <c r="AC791" s="135"/>
      <c r="AD791" s="135"/>
      <c r="AE791" s="135"/>
      <c r="AF791" s="135"/>
      <c r="AG791" s="135"/>
      <c r="AH791" s="135"/>
      <c r="AI791" s="135"/>
      <c r="AJ791" s="135"/>
      <c r="AK791" s="135"/>
      <c r="AL791" s="135"/>
      <c r="AM791" s="135"/>
      <c r="AN791" s="135"/>
      <c r="AO791" s="135"/>
      <c r="AP791" s="135"/>
      <c r="AQ791" s="135"/>
      <c r="AR791" s="135"/>
      <c r="AS791" s="135"/>
      <c r="AT791" s="135"/>
      <c r="AU791" s="135"/>
      <c r="AV791" s="135"/>
      <c r="AW791" s="135"/>
      <c r="AX791" s="135"/>
      <c r="AY791" s="135"/>
      <c r="AZ791" s="135"/>
      <c r="BA791" s="135"/>
      <c r="BB791" s="135"/>
      <c r="BC791" s="135"/>
      <c r="BD791" s="135"/>
      <c r="BE791" s="135"/>
      <c r="BF791" s="135"/>
      <c r="BG791" s="135"/>
      <c r="BH791" s="135"/>
      <c r="BI791" s="135"/>
      <c r="BJ791" s="135"/>
      <c r="BK791" s="135"/>
      <c r="BL791" s="135"/>
      <c r="BM791" s="135"/>
      <c r="BN791" s="135"/>
      <c r="BO791" s="135"/>
      <c r="BP791" s="135"/>
      <c r="BQ791" s="135"/>
      <c r="BR791" s="135"/>
      <c r="BS791" s="135"/>
      <c r="BT791" s="135"/>
      <c r="BU791" s="135"/>
      <c r="BV791" s="135"/>
      <c r="BW791" s="135"/>
      <c r="BX791" s="135"/>
      <c r="BY791" s="135"/>
      <c r="BZ791" s="135"/>
      <c r="CA791" s="135"/>
      <c r="CB791" s="135"/>
      <c r="CC791" s="135"/>
      <c r="CD791" s="135"/>
      <c r="CE791" s="135"/>
      <c r="CF791" s="135"/>
      <c r="CG791" s="135"/>
      <c r="CH791" s="135"/>
      <c r="CI791" s="135"/>
      <c r="CJ791" s="135"/>
      <c r="CK791" s="135"/>
      <c r="CL791" s="135"/>
      <c r="CM791" s="135"/>
      <c r="CN791" s="135"/>
      <c r="CO791" s="135"/>
      <c r="CP791" s="135"/>
      <c r="CQ791" s="135"/>
      <c r="CR791" s="135"/>
      <c r="CU791" s="36"/>
      <c r="CV791" s="36"/>
      <c r="CW791" s="36"/>
      <c r="CX791" s="36"/>
      <c r="CY791" s="36"/>
      <c r="CZ791" s="36"/>
      <c r="DA791" s="36"/>
      <c r="DB791" s="36"/>
      <c r="DC791" s="36"/>
      <c r="DD791" s="36"/>
      <c r="DE791" s="36"/>
      <c r="DF791" s="36"/>
      <c r="DG791" s="36"/>
      <c r="DH791" s="36"/>
      <c r="DI791" s="36"/>
      <c r="DJ791" s="36"/>
      <c r="DK791" s="36"/>
      <c r="DL791" s="36"/>
      <c r="DM791" s="36"/>
      <c r="DN791" s="36"/>
      <c r="DO791" s="36"/>
      <c r="DP791" s="36"/>
      <c r="DQ791" s="36"/>
      <c r="DR791" s="36"/>
      <c r="DS791" s="36"/>
      <c r="DT791" s="36"/>
      <c r="DU791" s="36"/>
      <c r="DV791" s="36"/>
      <c r="DW791" s="36"/>
      <c r="DX791" s="36"/>
      <c r="DY791" s="36"/>
      <c r="DZ791" s="36"/>
      <c r="EA791" s="36"/>
      <c r="EB791" s="36"/>
      <c r="EC791" s="36"/>
      <c r="ED791" s="36"/>
      <c r="EE791" s="36"/>
      <c r="EF791" s="36"/>
      <c r="EG791" s="36"/>
      <c r="EH791" s="36"/>
      <c r="EI791" s="36"/>
      <c r="EJ791" s="36"/>
      <c r="EK791" s="36"/>
      <c r="EL791" s="36"/>
      <c r="EM791" s="36"/>
      <c r="EN791" s="36"/>
    </row>
    <row r="792" spans="1:144">
      <c r="A792" s="36"/>
      <c r="B792" s="36"/>
      <c r="C792" s="144"/>
      <c r="D792" s="144"/>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c r="AA792" s="135"/>
      <c r="AB792" s="135"/>
      <c r="AC792" s="135"/>
      <c r="AD792" s="135"/>
      <c r="AE792" s="135"/>
      <c r="AF792" s="135"/>
      <c r="AG792" s="135"/>
      <c r="AH792" s="135"/>
      <c r="AI792" s="135"/>
      <c r="AJ792" s="135"/>
      <c r="AK792" s="135"/>
      <c r="AL792" s="135"/>
      <c r="AM792" s="135"/>
      <c r="AN792" s="135"/>
      <c r="AO792" s="135"/>
      <c r="AP792" s="135"/>
      <c r="AQ792" s="135"/>
      <c r="AR792" s="135"/>
      <c r="AS792" s="135"/>
      <c r="AT792" s="135"/>
      <c r="AU792" s="135"/>
      <c r="AV792" s="135"/>
      <c r="AW792" s="135"/>
      <c r="AX792" s="135"/>
      <c r="AY792" s="135"/>
      <c r="AZ792" s="135"/>
      <c r="BA792" s="135"/>
      <c r="BB792" s="135"/>
      <c r="BC792" s="135"/>
      <c r="BD792" s="135"/>
      <c r="BE792" s="135"/>
      <c r="BF792" s="135"/>
      <c r="BG792" s="135"/>
      <c r="BH792" s="135"/>
      <c r="BI792" s="135"/>
      <c r="BJ792" s="135"/>
      <c r="BK792" s="135"/>
      <c r="BL792" s="135"/>
      <c r="BM792" s="135"/>
      <c r="BN792" s="135"/>
      <c r="BO792" s="135"/>
      <c r="BP792" s="135"/>
      <c r="BQ792" s="135"/>
      <c r="BR792" s="135"/>
      <c r="BS792" s="135"/>
      <c r="BT792" s="135"/>
      <c r="BU792" s="135"/>
      <c r="BV792" s="135"/>
      <c r="BW792" s="135"/>
      <c r="BX792" s="135"/>
      <c r="BY792" s="135"/>
      <c r="BZ792" s="135"/>
      <c r="CA792" s="135"/>
      <c r="CB792" s="135"/>
      <c r="CC792" s="135"/>
      <c r="CD792" s="135"/>
      <c r="CE792" s="135"/>
      <c r="CF792" s="135"/>
      <c r="CG792" s="135"/>
      <c r="CH792" s="135"/>
      <c r="CI792" s="135"/>
      <c r="CJ792" s="135"/>
      <c r="CK792" s="135"/>
      <c r="CL792" s="135"/>
      <c r="CM792" s="135"/>
      <c r="CN792" s="135"/>
      <c r="CO792" s="135"/>
      <c r="CP792" s="135"/>
      <c r="CQ792" s="135"/>
      <c r="CR792" s="135"/>
      <c r="CU792" s="36"/>
      <c r="CV792" s="36"/>
      <c r="CW792" s="36"/>
      <c r="CX792" s="36"/>
      <c r="CY792" s="36"/>
      <c r="CZ792" s="36"/>
      <c r="DA792" s="36"/>
      <c r="DB792" s="36"/>
      <c r="DC792" s="36"/>
      <c r="DD792" s="36"/>
      <c r="DE792" s="36"/>
      <c r="DF792" s="36"/>
      <c r="DG792" s="36"/>
      <c r="DH792" s="36"/>
      <c r="DI792" s="36"/>
      <c r="DJ792" s="36"/>
      <c r="DK792" s="36"/>
      <c r="DL792" s="36"/>
      <c r="DM792" s="36"/>
      <c r="DN792" s="36"/>
      <c r="DO792" s="36"/>
      <c r="DP792" s="36"/>
      <c r="DQ792" s="36"/>
      <c r="DR792" s="36"/>
      <c r="DS792" s="36"/>
      <c r="DT792" s="36"/>
      <c r="DU792" s="36"/>
      <c r="DV792" s="36"/>
      <c r="DW792" s="36"/>
      <c r="DX792" s="36"/>
      <c r="DY792" s="36"/>
      <c r="DZ792" s="36"/>
      <c r="EA792" s="36"/>
      <c r="EB792" s="36"/>
      <c r="EC792" s="36"/>
      <c r="ED792" s="36"/>
      <c r="EE792" s="36"/>
      <c r="EF792" s="36"/>
      <c r="EG792" s="36"/>
      <c r="EH792" s="36"/>
      <c r="EI792" s="36"/>
      <c r="EJ792" s="36"/>
      <c r="EK792" s="36"/>
      <c r="EL792" s="36"/>
      <c r="EM792" s="36"/>
      <c r="EN792" s="36"/>
    </row>
    <row r="793" spans="1:144">
      <c r="A793" s="36"/>
      <c r="B793" s="36"/>
      <c r="C793" s="144"/>
      <c r="D793" s="144"/>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c r="AA793" s="135"/>
      <c r="AB793" s="135"/>
      <c r="AC793" s="135"/>
      <c r="AD793" s="135"/>
      <c r="AE793" s="135"/>
      <c r="AF793" s="135"/>
      <c r="AG793" s="135"/>
      <c r="AH793" s="135"/>
      <c r="AI793" s="135"/>
      <c r="AJ793" s="135"/>
      <c r="AK793" s="135"/>
      <c r="AL793" s="135"/>
      <c r="AM793" s="135"/>
      <c r="AN793" s="135"/>
      <c r="AO793" s="135"/>
      <c r="AP793" s="135"/>
      <c r="AQ793" s="135"/>
      <c r="AR793" s="135"/>
      <c r="AS793" s="135"/>
      <c r="AT793" s="135"/>
      <c r="AU793" s="135"/>
      <c r="AV793" s="135"/>
      <c r="AW793" s="135"/>
      <c r="AX793" s="135"/>
      <c r="AY793" s="135"/>
      <c r="AZ793" s="135"/>
      <c r="BA793" s="135"/>
      <c r="BB793" s="135"/>
      <c r="BC793" s="135"/>
      <c r="BD793" s="135"/>
      <c r="BE793" s="135"/>
      <c r="BF793" s="135"/>
      <c r="BG793" s="135"/>
      <c r="BH793" s="135"/>
      <c r="BI793" s="135"/>
      <c r="BJ793" s="135"/>
      <c r="BK793" s="135"/>
      <c r="BL793" s="135"/>
      <c r="BM793" s="135"/>
      <c r="BN793" s="135"/>
      <c r="BO793" s="135"/>
      <c r="BP793" s="135"/>
      <c r="BQ793" s="135"/>
      <c r="BR793" s="135"/>
      <c r="BS793" s="135"/>
      <c r="BT793" s="135"/>
      <c r="BU793" s="135"/>
      <c r="BV793" s="135"/>
      <c r="BW793" s="135"/>
      <c r="BX793" s="135"/>
      <c r="BY793" s="135"/>
      <c r="BZ793" s="135"/>
      <c r="CA793" s="135"/>
      <c r="CB793" s="135"/>
      <c r="CC793" s="135"/>
      <c r="CD793" s="135"/>
      <c r="CE793" s="135"/>
      <c r="CF793" s="135"/>
      <c r="CG793" s="135"/>
      <c r="CH793" s="135"/>
      <c r="CI793" s="135"/>
      <c r="CJ793" s="135"/>
      <c r="CK793" s="135"/>
      <c r="CL793" s="135"/>
      <c r="CM793" s="135"/>
      <c r="CN793" s="135"/>
      <c r="CO793" s="135"/>
      <c r="CP793" s="135"/>
      <c r="CQ793" s="135"/>
      <c r="CR793" s="135"/>
      <c r="CU793" s="36"/>
      <c r="CV793" s="36"/>
      <c r="CW793" s="36"/>
      <c r="CX793" s="36"/>
      <c r="CY793" s="36"/>
      <c r="CZ793" s="36"/>
      <c r="DA793" s="36"/>
      <c r="DB793" s="36"/>
      <c r="DC793" s="36"/>
      <c r="DD793" s="36"/>
      <c r="DE793" s="36"/>
      <c r="DF793" s="36"/>
      <c r="DG793" s="36"/>
      <c r="DH793" s="36"/>
      <c r="DI793" s="36"/>
      <c r="DJ793" s="36"/>
      <c r="DK793" s="36"/>
      <c r="DL793" s="36"/>
      <c r="DM793" s="36"/>
      <c r="DN793" s="36"/>
      <c r="DO793" s="36"/>
      <c r="DP793" s="36"/>
      <c r="DQ793" s="36"/>
      <c r="DR793" s="36"/>
      <c r="DS793" s="36"/>
      <c r="DT793" s="36"/>
      <c r="DU793" s="36"/>
      <c r="DV793" s="36"/>
      <c r="DW793" s="36"/>
      <c r="DX793" s="36"/>
      <c r="DY793" s="36"/>
      <c r="DZ793" s="36"/>
      <c r="EA793" s="36"/>
      <c r="EB793" s="36"/>
      <c r="EC793" s="36"/>
      <c r="ED793" s="36"/>
      <c r="EE793" s="36"/>
      <c r="EF793" s="36"/>
      <c r="EG793" s="36"/>
      <c r="EH793" s="36"/>
      <c r="EI793" s="36"/>
      <c r="EJ793" s="36"/>
      <c r="EK793" s="36"/>
      <c r="EL793" s="36"/>
      <c r="EM793" s="36"/>
      <c r="EN793" s="36"/>
    </row>
    <row r="794" spans="1:144">
      <c r="A794" s="36"/>
      <c r="B794" s="36"/>
      <c r="C794" s="144"/>
      <c r="D794" s="144"/>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c r="AA794" s="135"/>
      <c r="AB794" s="135"/>
      <c r="AC794" s="135"/>
      <c r="AD794" s="135"/>
      <c r="AE794" s="135"/>
      <c r="AF794" s="135"/>
      <c r="AG794" s="135"/>
      <c r="AH794" s="135"/>
      <c r="AI794" s="135"/>
      <c r="AJ794" s="135"/>
      <c r="AK794" s="135"/>
      <c r="AL794" s="135"/>
      <c r="AM794" s="135"/>
      <c r="AN794" s="135"/>
      <c r="AO794" s="135"/>
      <c r="AP794" s="135"/>
      <c r="AQ794" s="135"/>
      <c r="AR794" s="135"/>
      <c r="AS794" s="135"/>
      <c r="AT794" s="135"/>
      <c r="AU794" s="135"/>
      <c r="AV794" s="135"/>
      <c r="AW794" s="135"/>
      <c r="AX794" s="135"/>
      <c r="AY794" s="135"/>
      <c r="AZ794" s="135"/>
      <c r="BA794" s="135"/>
      <c r="BB794" s="135"/>
      <c r="BC794" s="135"/>
      <c r="BD794" s="135"/>
      <c r="BE794" s="135"/>
      <c r="BF794" s="135"/>
      <c r="BG794" s="135"/>
      <c r="BH794" s="135"/>
      <c r="BI794" s="135"/>
      <c r="BJ794" s="135"/>
      <c r="BK794" s="135"/>
      <c r="BL794" s="135"/>
      <c r="BM794" s="135"/>
      <c r="BN794" s="135"/>
      <c r="BO794" s="135"/>
      <c r="BP794" s="135"/>
      <c r="BQ794" s="135"/>
      <c r="BR794" s="135"/>
      <c r="BS794" s="135"/>
      <c r="BT794" s="135"/>
      <c r="BU794" s="135"/>
      <c r="BV794" s="135"/>
      <c r="BW794" s="135"/>
      <c r="BX794" s="135"/>
      <c r="BY794" s="135"/>
      <c r="BZ794" s="135"/>
      <c r="CA794" s="135"/>
      <c r="CB794" s="135"/>
      <c r="CC794" s="135"/>
      <c r="CD794" s="135"/>
      <c r="CE794" s="135"/>
      <c r="CF794" s="135"/>
      <c r="CG794" s="135"/>
      <c r="CH794" s="135"/>
      <c r="CI794" s="135"/>
      <c r="CJ794" s="135"/>
      <c r="CK794" s="135"/>
      <c r="CL794" s="135"/>
      <c r="CM794" s="135"/>
      <c r="CN794" s="135"/>
      <c r="CO794" s="135"/>
      <c r="CP794" s="135"/>
      <c r="CQ794" s="135"/>
      <c r="CR794" s="135"/>
      <c r="CU794" s="36"/>
      <c r="CV794" s="36"/>
      <c r="CW794" s="36"/>
      <c r="CX794" s="36"/>
      <c r="CY794" s="36"/>
      <c r="CZ794" s="36"/>
      <c r="DA794" s="36"/>
      <c r="DB794" s="36"/>
      <c r="DC794" s="36"/>
      <c r="DD794" s="36"/>
      <c r="DE794" s="36"/>
      <c r="DF794" s="36"/>
      <c r="DG794" s="36"/>
      <c r="DH794" s="36"/>
      <c r="DI794" s="36"/>
      <c r="DJ794" s="36"/>
      <c r="DK794" s="36"/>
      <c r="DL794" s="36"/>
      <c r="DM794" s="36"/>
      <c r="DN794" s="36"/>
      <c r="DO794" s="36"/>
      <c r="DP794" s="36"/>
      <c r="DQ794" s="36"/>
      <c r="DR794" s="36"/>
      <c r="DS794" s="36"/>
      <c r="DT794" s="36"/>
      <c r="DU794" s="36"/>
      <c r="DV794" s="36"/>
      <c r="DW794" s="36"/>
      <c r="DX794" s="36"/>
      <c r="DY794" s="36"/>
      <c r="DZ794" s="36"/>
      <c r="EA794" s="36"/>
      <c r="EB794" s="36"/>
      <c r="EC794" s="36"/>
      <c r="ED794" s="36"/>
      <c r="EE794" s="36"/>
      <c r="EF794" s="36"/>
      <c r="EG794" s="36"/>
      <c r="EH794" s="36"/>
      <c r="EI794" s="36"/>
      <c r="EJ794" s="36"/>
      <c r="EK794" s="36"/>
      <c r="EL794" s="36"/>
      <c r="EM794" s="36"/>
      <c r="EN794" s="36"/>
    </row>
    <row r="795" spans="1:144">
      <c r="A795" s="36"/>
      <c r="B795" s="36"/>
      <c r="C795" s="144"/>
      <c r="D795" s="144"/>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c r="AA795" s="135"/>
      <c r="AB795" s="135"/>
      <c r="AC795" s="135"/>
      <c r="AD795" s="135"/>
      <c r="AE795" s="135"/>
      <c r="AF795" s="135"/>
      <c r="AG795" s="135"/>
      <c r="AH795" s="135"/>
      <c r="AI795" s="135"/>
      <c r="AJ795" s="135"/>
      <c r="AK795" s="135"/>
      <c r="AL795" s="135"/>
      <c r="AM795" s="135"/>
      <c r="AN795" s="135"/>
      <c r="AO795" s="135"/>
      <c r="AP795" s="135"/>
      <c r="AQ795" s="135"/>
      <c r="AR795" s="135"/>
      <c r="AS795" s="135"/>
      <c r="AT795" s="135"/>
      <c r="AU795" s="135"/>
      <c r="AV795" s="135"/>
      <c r="AW795" s="135"/>
      <c r="AX795" s="135"/>
      <c r="AY795" s="135"/>
      <c r="AZ795" s="135"/>
      <c r="BA795" s="135"/>
      <c r="BB795" s="135"/>
      <c r="BC795" s="135"/>
      <c r="BD795" s="135"/>
      <c r="BE795" s="135"/>
      <c r="BF795" s="135"/>
      <c r="BG795" s="135"/>
      <c r="BH795" s="135"/>
      <c r="BI795" s="135"/>
      <c r="BJ795" s="135"/>
      <c r="BK795" s="135"/>
      <c r="BL795" s="135"/>
      <c r="BM795" s="135"/>
      <c r="BN795" s="135"/>
      <c r="BO795" s="135"/>
      <c r="BP795" s="135"/>
      <c r="BQ795" s="135"/>
      <c r="BR795" s="135"/>
      <c r="BS795" s="135"/>
      <c r="BT795" s="135"/>
      <c r="BU795" s="135"/>
      <c r="BV795" s="135"/>
      <c r="BW795" s="135"/>
      <c r="BX795" s="135"/>
      <c r="BY795" s="135"/>
      <c r="BZ795" s="135"/>
      <c r="CA795" s="135"/>
      <c r="CB795" s="135"/>
      <c r="CC795" s="135"/>
      <c r="CD795" s="135"/>
      <c r="CE795" s="135"/>
      <c r="CF795" s="135"/>
      <c r="CG795" s="135"/>
      <c r="CH795" s="135"/>
      <c r="CI795" s="135"/>
      <c r="CJ795" s="135"/>
      <c r="CK795" s="135"/>
      <c r="CL795" s="135"/>
      <c r="CM795" s="135"/>
      <c r="CN795" s="135"/>
      <c r="CO795" s="135"/>
      <c r="CP795" s="135"/>
      <c r="CQ795" s="135"/>
      <c r="CR795" s="135"/>
      <c r="CU795" s="36"/>
      <c r="CV795" s="36"/>
      <c r="CW795" s="36"/>
      <c r="CX795" s="36"/>
      <c r="CY795" s="36"/>
      <c r="CZ795" s="36"/>
      <c r="DA795" s="36"/>
      <c r="DB795" s="36"/>
      <c r="DC795" s="36"/>
      <c r="DD795" s="36"/>
      <c r="DE795" s="36"/>
      <c r="DF795" s="36"/>
      <c r="DG795" s="36"/>
      <c r="DH795" s="36"/>
      <c r="DI795" s="36"/>
      <c r="DJ795" s="36"/>
      <c r="DK795" s="36"/>
      <c r="DL795" s="36"/>
      <c r="DM795" s="36"/>
      <c r="DN795" s="36"/>
      <c r="DO795" s="36"/>
      <c r="DP795" s="36"/>
      <c r="DQ795" s="36"/>
      <c r="DR795" s="36"/>
      <c r="DS795" s="36"/>
      <c r="DT795" s="36"/>
      <c r="DU795" s="36"/>
      <c r="DV795" s="36"/>
      <c r="DW795" s="36"/>
      <c r="DX795" s="36"/>
      <c r="DY795" s="36"/>
      <c r="DZ795" s="36"/>
      <c r="EA795" s="36"/>
      <c r="EB795" s="36"/>
      <c r="EC795" s="36"/>
      <c r="ED795" s="36"/>
      <c r="EE795" s="36"/>
      <c r="EF795" s="36"/>
      <c r="EG795" s="36"/>
      <c r="EH795" s="36"/>
      <c r="EI795" s="36"/>
      <c r="EJ795" s="36"/>
      <c r="EK795" s="36"/>
      <c r="EL795" s="36"/>
      <c r="EM795" s="36"/>
      <c r="EN795" s="36"/>
    </row>
    <row r="796" spans="1:144">
      <c r="A796" s="36"/>
      <c r="B796" s="36"/>
      <c r="C796" s="144"/>
      <c r="D796" s="144"/>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c r="AA796" s="135"/>
      <c r="AB796" s="135"/>
      <c r="AC796" s="135"/>
      <c r="AD796" s="135"/>
      <c r="AE796" s="135"/>
      <c r="AF796" s="135"/>
      <c r="AG796" s="135"/>
      <c r="AH796" s="135"/>
      <c r="AI796" s="135"/>
      <c r="AJ796" s="135"/>
      <c r="AK796" s="135"/>
      <c r="AL796" s="135"/>
      <c r="AM796" s="135"/>
      <c r="AN796" s="135"/>
      <c r="AO796" s="135"/>
      <c r="AP796" s="135"/>
      <c r="AQ796" s="135"/>
      <c r="AR796" s="135"/>
      <c r="AS796" s="135"/>
      <c r="AT796" s="135"/>
      <c r="AU796" s="135"/>
      <c r="AV796" s="135"/>
      <c r="AW796" s="135"/>
      <c r="AX796" s="135"/>
      <c r="AY796" s="135"/>
      <c r="AZ796" s="135"/>
      <c r="BA796" s="135"/>
      <c r="BB796" s="135"/>
      <c r="BC796" s="135"/>
      <c r="BD796" s="135"/>
      <c r="BE796" s="135"/>
      <c r="BF796" s="135"/>
      <c r="BG796" s="135"/>
      <c r="BH796" s="135"/>
      <c r="BI796" s="135"/>
      <c r="BJ796" s="135"/>
      <c r="BK796" s="135"/>
      <c r="BL796" s="135"/>
      <c r="BM796" s="135"/>
      <c r="BN796" s="135"/>
      <c r="BO796" s="135"/>
      <c r="BP796" s="135"/>
      <c r="BQ796" s="135"/>
      <c r="BR796" s="135"/>
      <c r="BS796" s="135"/>
      <c r="BT796" s="135"/>
      <c r="BU796" s="135"/>
      <c r="BV796" s="135"/>
      <c r="BW796" s="135"/>
      <c r="BX796" s="135"/>
      <c r="BY796" s="135"/>
      <c r="BZ796" s="135"/>
      <c r="CA796" s="135"/>
      <c r="CB796" s="135"/>
      <c r="CC796" s="135"/>
      <c r="CD796" s="135"/>
      <c r="CE796" s="135"/>
      <c r="CF796" s="135"/>
      <c r="CG796" s="135"/>
      <c r="CH796" s="135"/>
      <c r="CI796" s="135"/>
      <c r="CJ796" s="135"/>
      <c r="CK796" s="135"/>
      <c r="CL796" s="135"/>
      <c r="CM796" s="135"/>
      <c r="CN796" s="135"/>
      <c r="CO796" s="135"/>
      <c r="CP796" s="135"/>
      <c r="CQ796" s="135"/>
      <c r="CR796" s="135"/>
      <c r="CU796" s="36"/>
      <c r="CV796" s="36"/>
      <c r="CW796" s="36"/>
      <c r="CX796" s="36"/>
      <c r="CY796" s="36"/>
      <c r="CZ796" s="36"/>
      <c r="DA796" s="36"/>
      <c r="DB796" s="36"/>
      <c r="DC796" s="36"/>
      <c r="DD796" s="36"/>
      <c r="DE796" s="36"/>
      <c r="DF796" s="36"/>
      <c r="DG796" s="36"/>
      <c r="DH796" s="36"/>
      <c r="DI796" s="36"/>
      <c r="DJ796" s="36"/>
      <c r="DK796" s="36"/>
      <c r="DL796" s="36"/>
      <c r="DM796" s="36"/>
      <c r="DN796" s="36"/>
      <c r="DO796" s="36"/>
      <c r="DP796" s="36"/>
      <c r="DQ796" s="36"/>
      <c r="DR796" s="36"/>
      <c r="DS796" s="36"/>
      <c r="DT796" s="36"/>
      <c r="DU796" s="36"/>
      <c r="DV796" s="36"/>
      <c r="DW796" s="36"/>
      <c r="DX796" s="36"/>
      <c r="DY796" s="36"/>
      <c r="DZ796" s="36"/>
      <c r="EA796" s="36"/>
      <c r="EB796" s="36"/>
      <c r="EC796" s="36"/>
      <c r="ED796" s="36"/>
      <c r="EE796" s="36"/>
      <c r="EF796" s="36"/>
      <c r="EG796" s="36"/>
      <c r="EH796" s="36"/>
      <c r="EI796" s="36"/>
      <c r="EJ796" s="36"/>
      <c r="EK796" s="36"/>
      <c r="EL796" s="36"/>
      <c r="EM796" s="36"/>
      <c r="EN796" s="36"/>
    </row>
    <row r="797" spans="1:144">
      <c r="A797" s="36"/>
      <c r="B797" s="36"/>
      <c r="C797" s="144"/>
      <c r="D797" s="144"/>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c r="AA797" s="135"/>
      <c r="AB797" s="135"/>
      <c r="AC797" s="135"/>
      <c r="AD797" s="135"/>
      <c r="AE797" s="135"/>
      <c r="AF797" s="135"/>
      <c r="AG797" s="135"/>
      <c r="AH797" s="135"/>
      <c r="AI797" s="135"/>
      <c r="AJ797" s="135"/>
      <c r="AK797" s="135"/>
      <c r="AL797" s="135"/>
      <c r="AM797" s="135"/>
      <c r="AN797" s="135"/>
      <c r="AO797" s="135"/>
      <c r="AP797" s="135"/>
      <c r="AQ797" s="135"/>
      <c r="AR797" s="135"/>
      <c r="AS797" s="135"/>
      <c r="AT797" s="135"/>
      <c r="AU797" s="135"/>
      <c r="AV797" s="135"/>
      <c r="AW797" s="135"/>
      <c r="AX797" s="135"/>
      <c r="AY797" s="135"/>
      <c r="AZ797" s="135"/>
      <c r="BA797" s="135"/>
      <c r="BB797" s="135"/>
      <c r="BC797" s="135"/>
      <c r="BD797" s="135"/>
      <c r="BE797" s="135"/>
      <c r="BF797" s="135"/>
      <c r="BG797" s="135"/>
      <c r="BH797" s="135"/>
      <c r="BI797" s="135"/>
      <c r="BJ797" s="135"/>
      <c r="BK797" s="135"/>
      <c r="BL797" s="135"/>
      <c r="BM797" s="135"/>
      <c r="BN797" s="135"/>
      <c r="BO797" s="135"/>
      <c r="BP797" s="135"/>
      <c r="BQ797" s="135"/>
      <c r="BR797" s="135"/>
      <c r="BS797" s="135"/>
      <c r="BT797" s="135"/>
      <c r="BU797" s="135"/>
      <c r="BV797" s="135"/>
      <c r="BW797" s="135"/>
      <c r="BX797" s="135"/>
      <c r="BY797" s="135"/>
      <c r="BZ797" s="135"/>
      <c r="CA797" s="135"/>
      <c r="CB797" s="135"/>
      <c r="CC797" s="135"/>
      <c r="CD797" s="135"/>
      <c r="CE797" s="135"/>
      <c r="CF797" s="135"/>
      <c r="CG797" s="135"/>
      <c r="CH797" s="135"/>
      <c r="CI797" s="135"/>
      <c r="CJ797" s="135"/>
      <c r="CK797" s="135"/>
      <c r="CL797" s="135"/>
      <c r="CM797" s="135"/>
      <c r="CN797" s="135"/>
      <c r="CO797" s="135"/>
      <c r="CP797" s="135"/>
      <c r="CQ797" s="135"/>
      <c r="CR797" s="135"/>
      <c r="CU797" s="36"/>
      <c r="CV797" s="36"/>
      <c r="CW797" s="36"/>
      <c r="CX797" s="36"/>
      <c r="CY797" s="36"/>
      <c r="CZ797" s="36"/>
      <c r="DA797" s="36"/>
      <c r="DB797" s="36"/>
      <c r="DC797" s="36"/>
      <c r="DD797" s="36"/>
      <c r="DE797" s="36"/>
      <c r="DF797" s="36"/>
      <c r="DG797" s="36"/>
      <c r="DH797" s="36"/>
      <c r="DI797" s="36"/>
      <c r="DJ797" s="36"/>
      <c r="DK797" s="36"/>
      <c r="DL797" s="36"/>
      <c r="DM797" s="36"/>
      <c r="DN797" s="36"/>
      <c r="DO797" s="36"/>
      <c r="DP797" s="36"/>
      <c r="DQ797" s="36"/>
      <c r="DR797" s="36"/>
      <c r="DS797" s="36"/>
      <c r="DT797" s="36"/>
      <c r="DU797" s="36"/>
      <c r="DV797" s="36"/>
      <c r="DW797" s="36"/>
      <c r="DX797" s="36"/>
      <c r="DY797" s="36"/>
      <c r="DZ797" s="36"/>
      <c r="EA797" s="36"/>
      <c r="EB797" s="36"/>
      <c r="EC797" s="36"/>
      <c r="ED797" s="36"/>
      <c r="EE797" s="36"/>
      <c r="EF797" s="36"/>
      <c r="EG797" s="36"/>
      <c r="EH797" s="36"/>
      <c r="EI797" s="36"/>
      <c r="EJ797" s="36"/>
      <c r="EK797" s="36"/>
      <c r="EL797" s="36"/>
      <c r="EM797" s="36"/>
      <c r="EN797" s="36"/>
    </row>
    <row r="798" spans="1:144">
      <c r="A798" s="36"/>
      <c r="B798" s="36"/>
      <c r="C798" s="144"/>
      <c r="D798" s="144"/>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c r="AA798" s="135"/>
      <c r="AB798" s="135"/>
      <c r="AC798" s="135"/>
      <c r="AD798" s="135"/>
      <c r="AE798" s="135"/>
      <c r="AF798" s="135"/>
      <c r="AG798" s="135"/>
      <c r="AH798" s="135"/>
      <c r="AI798" s="135"/>
      <c r="AJ798" s="135"/>
      <c r="AK798" s="135"/>
      <c r="AL798" s="135"/>
      <c r="AM798" s="135"/>
      <c r="AN798" s="135"/>
      <c r="AO798" s="135"/>
      <c r="AP798" s="135"/>
      <c r="AQ798" s="135"/>
      <c r="AR798" s="135"/>
      <c r="AS798" s="135"/>
      <c r="AT798" s="135"/>
      <c r="AU798" s="135"/>
      <c r="AV798" s="135"/>
      <c r="AW798" s="135"/>
      <c r="AX798" s="135"/>
      <c r="AY798" s="135"/>
      <c r="AZ798" s="135"/>
      <c r="BA798" s="135"/>
      <c r="BB798" s="135"/>
      <c r="BC798" s="135"/>
      <c r="BD798" s="135"/>
      <c r="BE798" s="135"/>
      <c r="BF798" s="135"/>
      <c r="BG798" s="135"/>
      <c r="BH798" s="135"/>
      <c r="BI798" s="135"/>
      <c r="BJ798" s="135"/>
      <c r="BK798" s="135"/>
      <c r="BL798" s="135"/>
      <c r="BM798" s="135"/>
      <c r="BN798" s="135"/>
      <c r="BO798" s="135"/>
      <c r="BP798" s="135"/>
      <c r="BQ798" s="135"/>
      <c r="BR798" s="135"/>
      <c r="BS798" s="135"/>
      <c r="BT798" s="135"/>
      <c r="BU798" s="135"/>
      <c r="BV798" s="135"/>
      <c r="BW798" s="135"/>
      <c r="BX798" s="135"/>
      <c r="BY798" s="135"/>
      <c r="BZ798" s="135"/>
      <c r="CA798" s="135"/>
      <c r="CB798" s="135"/>
      <c r="CC798" s="135"/>
      <c r="CD798" s="135"/>
      <c r="CE798" s="135"/>
      <c r="CF798" s="135"/>
      <c r="CG798" s="135"/>
      <c r="CH798" s="135"/>
      <c r="CI798" s="135"/>
      <c r="CJ798" s="135"/>
      <c r="CK798" s="135"/>
      <c r="CL798" s="135"/>
      <c r="CM798" s="135"/>
      <c r="CN798" s="135"/>
      <c r="CO798" s="135"/>
      <c r="CP798" s="135"/>
      <c r="CQ798" s="135"/>
      <c r="CR798" s="135"/>
      <c r="CU798" s="36"/>
      <c r="CV798" s="36"/>
      <c r="CW798" s="36"/>
      <c r="CX798" s="36"/>
      <c r="CY798" s="36"/>
      <c r="CZ798" s="36"/>
      <c r="DA798" s="36"/>
      <c r="DB798" s="36"/>
      <c r="DC798" s="36"/>
      <c r="DD798" s="36"/>
      <c r="DE798" s="36"/>
      <c r="DF798" s="36"/>
      <c r="DG798" s="36"/>
      <c r="DH798" s="36"/>
      <c r="DI798" s="36"/>
      <c r="DJ798" s="36"/>
      <c r="DK798" s="36"/>
      <c r="DL798" s="36"/>
      <c r="DM798" s="36"/>
      <c r="DN798" s="36"/>
      <c r="DO798" s="36"/>
      <c r="DP798" s="36"/>
      <c r="DQ798" s="36"/>
      <c r="DR798" s="36"/>
      <c r="DS798" s="36"/>
      <c r="DT798" s="36"/>
      <c r="DU798" s="36"/>
      <c r="DV798" s="36"/>
      <c r="DW798" s="36"/>
      <c r="DX798" s="36"/>
      <c r="DY798" s="36"/>
      <c r="DZ798" s="36"/>
      <c r="EA798" s="36"/>
      <c r="EB798" s="36"/>
      <c r="EC798" s="36"/>
      <c r="ED798" s="36"/>
      <c r="EE798" s="36"/>
      <c r="EF798" s="36"/>
      <c r="EG798" s="36"/>
      <c r="EH798" s="36"/>
      <c r="EI798" s="36"/>
      <c r="EJ798" s="36"/>
      <c r="EK798" s="36"/>
      <c r="EL798" s="36"/>
      <c r="EM798" s="36"/>
      <c r="EN798" s="36"/>
    </row>
    <row r="799" spans="1:144">
      <c r="A799" s="36"/>
      <c r="B799" s="36"/>
      <c r="C799" s="144"/>
      <c r="D799" s="144"/>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c r="AA799" s="135"/>
      <c r="AB799" s="135"/>
      <c r="AC799" s="135"/>
      <c r="AD799" s="135"/>
      <c r="AE799" s="135"/>
      <c r="AF799" s="135"/>
      <c r="AG799" s="135"/>
      <c r="AH799" s="135"/>
      <c r="AI799" s="135"/>
      <c r="AJ799" s="135"/>
      <c r="AK799" s="135"/>
      <c r="AL799" s="135"/>
      <c r="AM799" s="135"/>
      <c r="AN799" s="135"/>
      <c r="AO799" s="135"/>
      <c r="AP799" s="135"/>
      <c r="AQ799" s="135"/>
      <c r="AR799" s="135"/>
      <c r="AS799" s="135"/>
      <c r="AT799" s="135"/>
      <c r="AU799" s="135"/>
      <c r="AV799" s="135"/>
      <c r="AW799" s="135"/>
      <c r="AX799" s="135"/>
      <c r="AY799" s="135"/>
      <c r="AZ799" s="135"/>
      <c r="BA799" s="135"/>
      <c r="BB799" s="135"/>
      <c r="BC799" s="135"/>
      <c r="BD799" s="135"/>
      <c r="BE799" s="135"/>
      <c r="BF799" s="135"/>
      <c r="BG799" s="135"/>
      <c r="BH799" s="135"/>
      <c r="BI799" s="135"/>
      <c r="BJ799" s="135"/>
      <c r="BK799" s="135"/>
      <c r="BL799" s="135"/>
      <c r="BM799" s="135"/>
      <c r="BN799" s="135"/>
      <c r="BO799" s="135"/>
      <c r="BP799" s="135"/>
      <c r="BQ799" s="135"/>
      <c r="BR799" s="135"/>
      <c r="BS799" s="135"/>
      <c r="BT799" s="135"/>
      <c r="BU799" s="135"/>
      <c r="BV799" s="135"/>
      <c r="BW799" s="135"/>
      <c r="BX799" s="135"/>
      <c r="BY799" s="135"/>
      <c r="BZ799" s="135"/>
      <c r="CA799" s="135"/>
      <c r="CB799" s="135"/>
      <c r="CC799" s="135"/>
      <c r="CD799" s="135"/>
      <c r="CE799" s="135"/>
      <c r="CF799" s="135"/>
      <c r="CG799" s="135"/>
      <c r="CH799" s="135"/>
      <c r="CI799" s="135"/>
      <c r="CJ799" s="135"/>
      <c r="CK799" s="135"/>
      <c r="CL799" s="135"/>
      <c r="CM799" s="135"/>
      <c r="CN799" s="135"/>
      <c r="CO799" s="135"/>
      <c r="CP799" s="135"/>
      <c r="CQ799" s="135"/>
      <c r="CR799" s="135"/>
      <c r="CU799" s="36"/>
      <c r="CV799" s="36"/>
      <c r="CW799" s="36"/>
      <c r="CX799" s="36"/>
      <c r="CY799" s="36"/>
      <c r="CZ799" s="36"/>
      <c r="DA799" s="36"/>
      <c r="DB799" s="36"/>
      <c r="DC799" s="36"/>
      <c r="DD799" s="36"/>
      <c r="DE799" s="36"/>
      <c r="DF799" s="36"/>
      <c r="DG799" s="36"/>
      <c r="DH799" s="36"/>
      <c r="DI799" s="36"/>
      <c r="DJ799" s="36"/>
      <c r="DK799" s="36"/>
      <c r="DL799" s="36"/>
      <c r="DM799" s="36"/>
      <c r="DN799" s="36"/>
      <c r="DO799" s="36"/>
      <c r="DP799" s="36"/>
      <c r="DQ799" s="36"/>
      <c r="DR799" s="36"/>
      <c r="DS799" s="36"/>
      <c r="DT799" s="36"/>
      <c r="DU799" s="36"/>
      <c r="DV799" s="36"/>
      <c r="DW799" s="36"/>
      <c r="DX799" s="36"/>
      <c r="DY799" s="36"/>
      <c r="DZ799" s="36"/>
      <c r="EA799" s="36"/>
      <c r="EB799" s="36"/>
      <c r="EC799" s="36"/>
      <c r="ED799" s="36"/>
      <c r="EE799" s="36"/>
      <c r="EF799" s="36"/>
      <c r="EG799" s="36"/>
      <c r="EH799" s="36"/>
      <c r="EI799" s="36"/>
      <c r="EJ799" s="36"/>
      <c r="EK799" s="36"/>
      <c r="EL799" s="36"/>
      <c r="EM799" s="36"/>
      <c r="EN799" s="36"/>
    </row>
    <row r="800" spans="1:144">
      <c r="A800" s="36"/>
      <c r="B800" s="36"/>
      <c r="C800" s="144"/>
      <c r="D800" s="144"/>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c r="AA800" s="135"/>
      <c r="AB800" s="135"/>
      <c r="AC800" s="135"/>
      <c r="AD800" s="135"/>
      <c r="AE800" s="135"/>
      <c r="AF800" s="135"/>
      <c r="AG800" s="135"/>
      <c r="AH800" s="135"/>
      <c r="AI800" s="135"/>
      <c r="AJ800" s="135"/>
      <c r="AK800" s="135"/>
      <c r="AL800" s="135"/>
      <c r="AM800" s="135"/>
      <c r="AN800" s="135"/>
      <c r="AO800" s="135"/>
      <c r="AP800" s="135"/>
      <c r="AQ800" s="135"/>
      <c r="AR800" s="135"/>
      <c r="AS800" s="135"/>
      <c r="AT800" s="135"/>
      <c r="AU800" s="135"/>
      <c r="AV800" s="135"/>
      <c r="AW800" s="135"/>
      <c r="AX800" s="135"/>
      <c r="AY800" s="135"/>
      <c r="AZ800" s="135"/>
      <c r="BA800" s="135"/>
      <c r="BB800" s="135"/>
      <c r="BC800" s="135"/>
      <c r="BD800" s="135"/>
      <c r="BE800" s="135"/>
      <c r="BF800" s="135"/>
      <c r="BG800" s="135"/>
      <c r="BH800" s="135"/>
      <c r="BI800" s="135"/>
      <c r="BJ800" s="135"/>
      <c r="BK800" s="135"/>
      <c r="BL800" s="135"/>
      <c r="BM800" s="135"/>
      <c r="BN800" s="135"/>
      <c r="BO800" s="135"/>
      <c r="BP800" s="135"/>
      <c r="BQ800" s="135"/>
      <c r="BR800" s="135"/>
      <c r="BS800" s="135"/>
      <c r="BT800" s="135"/>
      <c r="BU800" s="135"/>
      <c r="BV800" s="135"/>
      <c r="BW800" s="135"/>
      <c r="BX800" s="135"/>
      <c r="BY800" s="135"/>
      <c r="BZ800" s="135"/>
      <c r="CA800" s="135"/>
      <c r="CB800" s="135"/>
      <c r="CC800" s="135"/>
      <c r="CD800" s="135"/>
      <c r="CE800" s="135"/>
      <c r="CF800" s="135"/>
      <c r="CG800" s="135"/>
      <c r="CH800" s="135"/>
      <c r="CI800" s="135"/>
      <c r="CJ800" s="135"/>
      <c r="CK800" s="135"/>
      <c r="CL800" s="135"/>
      <c r="CM800" s="135"/>
      <c r="CN800" s="135"/>
      <c r="CO800" s="135"/>
      <c r="CP800" s="135"/>
      <c r="CQ800" s="135"/>
      <c r="CR800" s="135"/>
      <c r="CU800" s="36"/>
      <c r="CV800" s="36"/>
      <c r="CW800" s="36"/>
      <c r="CX800" s="36"/>
      <c r="CY800" s="36"/>
      <c r="CZ800" s="36"/>
      <c r="DA800" s="36"/>
      <c r="DB800" s="36"/>
      <c r="DC800" s="36"/>
      <c r="DD800" s="36"/>
      <c r="DE800" s="36"/>
      <c r="DF800" s="36"/>
      <c r="DG800" s="36"/>
      <c r="DH800" s="36"/>
      <c r="DI800" s="36"/>
      <c r="DJ800" s="36"/>
      <c r="DK800" s="36"/>
      <c r="DL800" s="36"/>
      <c r="DM800" s="36"/>
      <c r="DN800" s="36"/>
      <c r="DO800" s="36"/>
      <c r="DP800" s="36"/>
      <c r="DQ800" s="36"/>
      <c r="DR800" s="36"/>
      <c r="DS800" s="36"/>
      <c r="DT800" s="36"/>
      <c r="DU800" s="36"/>
      <c r="DV800" s="36"/>
      <c r="DW800" s="36"/>
      <c r="DX800" s="36"/>
      <c r="DY800" s="36"/>
      <c r="DZ800" s="36"/>
      <c r="EA800" s="36"/>
      <c r="EB800" s="36"/>
      <c r="EC800" s="36"/>
      <c r="ED800" s="36"/>
      <c r="EE800" s="36"/>
      <c r="EF800" s="36"/>
      <c r="EG800" s="36"/>
      <c r="EH800" s="36"/>
      <c r="EI800" s="36"/>
      <c r="EJ800" s="36"/>
      <c r="EK800" s="36"/>
      <c r="EL800" s="36"/>
      <c r="EM800" s="36"/>
      <c r="EN800" s="36"/>
    </row>
    <row r="801" spans="1:144">
      <c r="A801" s="36"/>
      <c r="B801" s="36"/>
      <c r="C801" s="144"/>
      <c r="D801" s="144"/>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c r="AA801" s="135"/>
      <c r="AB801" s="135"/>
      <c r="AC801" s="135"/>
      <c r="AD801" s="135"/>
      <c r="AE801" s="135"/>
      <c r="AF801" s="135"/>
      <c r="AG801" s="135"/>
      <c r="AH801" s="135"/>
      <c r="AI801" s="135"/>
      <c r="AJ801" s="135"/>
      <c r="AK801" s="135"/>
      <c r="AL801" s="135"/>
      <c r="AM801" s="135"/>
      <c r="AN801" s="135"/>
      <c r="AO801" s="135"/>
      <c r="AP801" s="135"/>
      <c r="AQ801" s="135"/>
      <c r="AR801" s="135"/>
      <c r="AS801" s="135"/>
      <c r="AT801" s="135"/>
      <c r="AU801" s="135"/>
      <c r="AV801" s="135"/>
      <c r="AW801" s="135"/>
      <c r="AX801" s="135"/>
      <c r="AY801" s="135"/>
      <c r="AZ801" s="135"/>
      <c r="BA801" s="135"/>
      <c r="BB801" s="135"/>
      <c r="BC801" s="135"/>
      <c r="BD801" s="135"/>
      <c r="BE801" s="135"/>
      <c r="BF801" s="135"/>
      <c r="BG801" s="135"/>
      <c r="BH801" s="135"/>
      <c r="BI801" s="135"/>
      <c r="BJ801" s="135"/>
      <c r="BK801" s="135"/>
      <c r="BL801" s="135"/>
      <c r="BM801" s="135"/>
      <c r="BN801" s="135"/>
      <c r="BO801" s="135"/>
      <c r="BP801" s="135"/>
      <c r="BQ801" s="135"/>
      <c r="BR801" s="135"/>
      <c r="BS801" s="135"/>
      <c r="BT801" s="135"/>
      <c r="BU801" s="135"/>
      <c r="BV801" s="135"/>
      <c r="BW801" s="135"/>
      <c r="BX801" s="135"/>
      <c r="BY801" s="135"/>
      <c r="BZ801" s="135"/>
      <c r="CA801" s="135"/>
      <c r="CB801" s="135"/>
      <c r="CC801" s="135"/>
      <c r="CD801" s="135"/>
      <c r="CE801" s="135"/>
      <c r="CF801" s="135"/>
      <c r="CG801" s="135"/>
      <c r="CH801" s="135"/>
      <c r="CI801" s="135"/>
      <c r="CJ801" s="135"/>
      <c r="CK801" s="135"/>
      <c r="CL801" s="135"/>
      <c r="CM801" s="135"/>
      <c r="CN801" s="135"/>
      <c r="CO801" s="135"/>
      <c r="CP801" s="135"/>
      <c r="CQ801" s="135"/>
      <c r="CR801" s="135"/>
      <c r="CU801" s="36"/>
      <c r="CV801" s="36"/>
      <c r="CW801" s="36"/>
      <c r="CX801" s="36"/>
      <c r="CY801" s="36"/>
      <c r="CZ801" s="36"/>
      <c r="DA801" s="36"/>
      <c r="DB801" s="36"/>
      <c r="DC801" s="36"/>
      <c r="DD801" s="36"/>
      <c r="DE801" s="36"/>
      <c r="DF801" s="36"/>
      <c r="DG801" s="36"/>
      <c r="DH801" s="36"/>
      <c r="DI801" s="36"/>
      <c r="DJ801" s="36"/>
      <c r="DK801" s="36"/>
      <c r="DL801" s="36"/>
      <c r="DM801" s="36"/>
      <c r="DN801" s="36"/>
      <c r="DO801" s="36"/>
      <c r="DP801" s="36"/>
      <c r="DQ801" s="36"/>
      <c r="DR801" s="36"/>
      <c r="DS801" s="36"/>
      <c r="DT801" s="36"/>
      <c r="DU801" s="36"/>
      <c r="DV801" s="36"/>
      <c r="DW801" s="36"/>
      <c r="DX801" s="36"/>
      <c r="DY801" s="36"/>
      <c r="DZ801" s="36"/>
      <c r="EA801" s="36"/>
      <c r="EB801" s="36"/>
      <c r="EC801" s="36"/>
      <c r="ED801" s="36"/>
      <c r="EE801" s="36"/>
      <c r="EF801" s="36"/>
      <c r="EG801" s="36"/>
      <c r="EH801" s="36"/>
      <c r="EI801" s="36"/>
      <c r="EJ801" s="36"/>
      <c r="EK801" s="36"/>
      <c r="EL801" s="36"/>
      <c r="EM801" s="36"/>
      <c r="EN801" s="36"/>
    </row>
    <row r="802" spans="1:144">
      <c r="A802" s="36"/>
      <c r="B802" s="36"/>
      <c r="C802" s="144"/>
      <c r="D802" s="144"/>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c r="AA802" s="135"/>
      <c r="AB802" s="135"/>
      <c r="AC802" s="135"/>
      <c r="AD802" s="135"/>
      <c r="AE802" s="135"/>
      <c r="AF802" s="135"/>
      <c r="AG802" s="135"/>
      <c r="AH802" s="135"/>
      <c r="AI802" s="135"/>
      <c r="AJ802" s="135"/>
      <c r="AK802" s="135"/>
      <c r="AL802" s="135"/>
      <c r="AM802" s="135"/>
      <c r="AN802" s="135"/>
      <c r="AO802" s="135"/>
      <c r="AP802" s="135"/>
      <c r="AQ802" s="135"/>
      <c r="AR802" s="135"/>
      <c r="AS802" s="135"/>
      <c r="AT802" s="135"/>
      <c r="AU802" s="135"/>
      <c r="AV802" s="135"/>
      <c r="AW802" s="135"/>
      <c r="AX802" s="135"/>
      <c r="AY802" s="135"/>
      <c r="AZ802" s="135"/>
      <c r="BA802" s="135"/>
      <c r="BB802" s="135"/>
      <c r="BC802" s="135"/>
      <c r="BD802" s="135"/>
      <c r="BE802" s="135"/>
      <c r="BF802" s="135"/>
      <c r="BG802" s="135"/>
      <c r="BH802" s="135"/>
      <c r="BI802" s="135"/>
      <c r="BJ802" s="135"/>
      <c r="BK802" s="135"/>
      <c r="BL802" s="135"/>
      <c r="BM802" s="135"/>
      <c r="BN802" s="135"/>
      <c r="BO802" s="135"/>
      <c r="BP802" s="135"/>
      <c r="BQ802" s="135"/>
      <c r="BR802" s="135"/>
      <c r="BS802" s="135"/>
      <c r="BT802" s="135"/>
      <c r="BU802" s="135"/>
      <c r="BV802" s="135"/>
      <c r="BW802" s="135"/>
      <c r="BX802" s="135"/>
      <c r="BY802" s="135"/>
      <c r="BZ802" s="135"/>
      <c r="CA802" s="135"/>
      <c r="CB802" s="135"/>
      <c r="CC802" s="135"/>
      <c r="CD802" s="135"/>
      <c r="CE802" s="135"/>
      <c r="CF802" s="135"/>
      <c r="CG802" s="135"/>
      <c r="CH802" s="135"/>
      <c r="CI802" s="135"/>
      <c r="CJ802" s="135"/>
      <c r="CK802" s="135"/>
      <c r="CL802" s="135"/>
      <c r="CM802" s="135"/>
      <c r="CN802" s="135"/>
      <c r="CO802" s="135"/>
      <c r="CP802" s="135"/>
      <c r="CQ802" s="135"/>
      <c r="CR802" s="135"/>
      <c r="CU802" s="36"/>
      <c r="CV802" s="36"/>
      <c r="CW802" s="36"/>
      <c r="CX802" s="36"/>
      <c r="CY802" s="36"/>
      <c r="CZ802" s="36"/>
      <c r="DA802" s="36"/>
      <c r="DB802" s="36"/>
      <c r="DC802" s="36"/>
      <c r="DD802" s="36"/>
      <c r="DE802" s="36"/>
      <c r="DF802" s="36"/>
      <c r="DG802" s="36"/>
      <c r="DH802" s="36"/>
      <c r="DI802" s="36"/>
      <c r="DJ802" s="36"/>
      <c r="DK802" s="36"/>
      <c r="DL802" s="36"/>
      <c r="DM802" s="36"/>
      <c r="DN802" s="36"/>
      <c r="DO802" s="36"/>
      <c r="DP802" s="36"/>
      <c r="DQ802" s="36"/>
      <c r="DR802" s="36"/>
      <c r="DS802" s="36"/>
      <c r="DT802" s="36"/>
      <c r="DU802" s="36"/>
      <c r="DV802" s="36"/>
      <c r="DW802" s="36"/>
      <c r="DX802" s="36"/>
      <c r="DY802" s="36"/>
      <c r="DZ802" s="36"/>
      <c r="EA802" s="36"/>
      <c r="EB802" s="36"/>
      <c r="EC802" s="36"/>
      <c r="ED802" s="36"/>
      <c r="EE802" s="36"/>
      <c r="EF802" s="36"/>
      <c r="EG802" s="36"/>
      <c r="EH802" s="36"/>
      <c r="EI802" s="36"/>
      <c r="EJ802" s="36"/>
      <c r="EK802" s="36"/>
      <c r="EL802" s="36"/>
      <c r="EM802" s="36"/>
      <c r="EN802" s="36"/>
    </row>
    <row r="803" spans="1:144">
      <c r="A803" s="36"/>
      <c r="B803" s="36"/>
      <c r="C803" s="144"/>
      <c r="D803" s="144"/>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c r="AA803" s="135"/>
      <c r="AB803" s="135"/>
      <c r="AC803" s="135"/>
      <c r="AD803" s="135"/>
      <c r="AE803" s="135"/>
      <c r="AF803" s="135"/>
      <c r="AG803" s="135"/>
      <c r="AH803" s="135"/>
      <c r="AI803" s="135"/>
      <c r="AJ803" s="135"/>
      <c r="AK803" s="135"/>
      <c r="AL803" s="135"/>
      <c r="AM803" s="135"/>
      <c r="AN803" s="135"/>
      <c r="AO803" s="135"/>
      <c r="AP803" s="135"/>
      <c r="AQ803" s="135"/>
      <c r="AR803" s="135"/>
      <c r="AS803" s="135"/>
      <c r="AT803" s="135"/>
      <c r="AU803" s="135"/>
      <c r="AV803" s="135"/>
      <c r="AW803" s="135"/>
      <c r="AX803" s="135"/>
      <c r="AY803" s="135"/>
      <c r="AZ803" s="135"/>
      <c r="BA803" s="135"/>
      <c r="BB803" s="135"/>
      <c r="BC803" s="135"/>
      <c r="BD803" s="135"/>
      <c r="BE803" s="135"/>
      <c r="BF803" s="135"/>
      <c r="BG803" s="135"/>
      <c r="BH803" s="135"/>
      <c r="BI803" s="135"/>
      <c r="BJ803" s="135"/>
      <c r="BK803" s="135"/>
      <c r="BL803" s="135"/>
      <c r="BM803" s="135"/>
      <c r="BN803" s="135"/>
      <c r="BO803" s="135"/>
      <c r="BP803" s="135"/>
      <c r="BQ803" s="135"/>
      <c r="BR803" s="135"/>
      <c r="BS803" s="135"/>
      <c r="BT803" s="135"/>
      <c r="BU803" s="135"/>
      <c r="BV803" s="135"/>
      <c r="BW803" s="135"/>
      <c r="BX803" s="135"/>
      <c r="BY803" s="135"/>
      <c r="BZ803" s="135"/>
      <c r="CA803" s="135"/>
      <c r="CB803" s="135"/>
      <c r="CC803" s="135"/>
      <c r="CD803" s="135"/>
      <c r="CE803" s="135"/>
      <c r="CF803" s="135"/>
      <c r="CG803" s="135"/>
      <c r="CH803" s="135"/>
      <c r="CI803" s="135"/>
      <c r="CJ803" s="135"/>
      <c r="CK803" s="135"/>
      <c r="CL803" s="135"/>
      <c r="CM803" s="135"/>
      <c r="CN803" s="135"/>
      <c r="CO803" s="135"/>
      <c r="CP803" s="135"/>
      <c r="CQ803" s="135"/>
      <c r="CR803" s="135"/>
      <c r="CU803" s="36"/>
      <c r="CV803" s="36"/>
      <c r="CW803" s="36"/>
      <c r="CX803" s="36"/>
      <c r="CY803" s="36"/>
      <c r="CZ803" s="36"/>
      <c r="DA803" s="36"/>
      <c r="DB803" s="36"/>
      <c r="DC803" s="36"/>
      <c r="DD803" s="36"/>
      <c r="DE803" s="36"/>
      <c r="DF803" s="36"/>
      <c r="DG803" s="36"/>
      <c r="DH803" s="36"/>
      <c r="DI803" s="36"/>
      <c r="DJ803" s="36"/>
      <c r="DK803" s="36"/>
      <c r="DL803" s="36"/>
      <c r="DM803" s="36"/>
      <c r="DN803" s="36"/>
      <c r="DO803" s="36"/>
      <c r="DP803" s="36"/>
      <c r="DQ803" s="36"/>
      <c r="DR803" s="36"/>
      <c r="DS803" s="36"/>
      <c r="DT803" s="36"/>
      <c r="DU803" s="36"/>
      <c r="DV803" s="36"/>
      <c r="DW803" s="36"/>
      <c r="DX803" s="36"/>
      <c r="DY803" s="36"/>
      <c r="DZ803" s="36"/>
      <c r="EA803" s="36"/>
      <c r="EB803" s="36"/>
      <c r="EC803" s="36"/>
      <c r="ED803" s="36"/>
      <c r="EE803" s="36"/>
      <c r="EF803" s="36"/>
      <c r="EG803" s="36"/>
      <c r="EH803" s="36"/>
      <c r="EI803" s="36"/>
      <c r="EJ803" s="36"/>
      <c r="EK803" s="36"/>
      <c r="EL803" s="36"/>
      <c r="EM803" s="36"/>
      <c r="EN803" s="36"/>
    </row>
    <row r="804" spans="1:144">
      <c r="A804" s="36"/>
      <c r="B804" s="36"/>
      <c r="C804" s="144"/>
      <c r="D804" s="144"/>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c r="AA804" s="135"/>
      <c r="AB804" s="135"/>
      <c r="AC804" s="135"/>
      <c r="AD804" s="135"/>
      <c r="AE804" s="135"/>
      <c r="AF804" s="135"/>
      <c r="AG804" s="135"/>
      <c r="AH804" s="135"/>
      <c r="AI804" s="135"/>
      <c r="AJ804" s="135"/>
      <c r="AK804" s="135"/>
      <c r="AL804" s="135"/>
      <c r="AM804" s="135"/>
      <c r="AN804" s="135"/>
      <c r="AO804" s="135"/>
      <c r="AP804" s="135"/>
      <c r="AQ804" s="135"/>
      <c r="AR804" s="135"/>
      <c r="AS804" s="135"/>
      <c r="AT804" s="135"/>
      <c r="AU804" s="135"/>
      <c r="AV804" s="135"/>
      <c r="AW804" s="135"/>
      <c r="AX804" s="135"/>
      <c r="AY804" s="135"/>
      <c r="AZ804" s="135"/>
      <c r="BA804" s="135"/>
      <c r="BB804" s="135"/>
      <c r="BC804" s="135"/>
      <c r="BD804" s="135"/>
      <c r="BE804" s="135"/>
      <c r="BF804" s="135"/>
      <c r="BG804" s="135"/>
      <c r="BH804" s="135"/>
      <c r="BI804" s="135"/>
      <c r="BJ804" s="135"/>
      <c r="BK804" s="135"/>
      <c r="BL804" s="135"/>
      <c r="BM804" s="135"/>
      <c r="BN804" s="135"/>
      <c r="BO804" s="135"/>
      <c r="BP804" s="135"/>
      <c r="BQ804" s="135"/>
      <c r="BR804" s="135"/>
      <c r="BS804" s="135"/>
      <c r="BT804" s="135"/>
      <c r="BU804" s="135"/>
      <c r="BV804" s="135"/>
      <c r="BW804" s="135"/>
      <c r="BX804" s="135"/>
      <c r="BY804" s="135"/>
      <c r="BZ804" s="135"/>
      <c r="CA804" s="135"/>
      <c r="CB804" s="135"/>
      <c r="CC804" s="135"/>
      <c r="CD804" s="135"/>
      <c r="CE804" s="135"/>
      <c r="CF804" s="135"/>
      <c r="CG804" s="135"/>
      <c r="CH804" s="135"/>
      <c r="CI804" s="135"/>
      <c r="CJ804" s="135"/>
      <c r="CK804" s="135"/>
      <c r="CL804" s="135"/>
      <c r="CM804" s="135"/>
      <c r="CN804" s="135"/>
      <c r="CO804" s="135"/>
      <c r="CP804" s="135"/>
      <c r="CQ804" s="135"/>
      <c r="CR804" s="135"/>
      <c r="CU804" s="36"/>
      <c r="CV804" s="36"/>
      <c r="CW804" s="36"/>
      <c r="CX804" s="36"/>
      <c r="CY804" s="36"/>
      <c r="CZ804" s="36"/>
      <c r="DA804" s="36"/>
      <c r="DB804" s="36"/>
      <c r="DC804" s="36"/>
      <c r="DD804" s="36"/>
      <c r="DE804" s="36"/>
      <c r="DF804" s="36"/>
      <c r="DG804" s="36"/>
      <c r="DH804" s="36"/>
      <c r="DI804" s="36"/>
      <c r="DJ804" s="36"/>
      <c r="DK804" s="36"/>
      <c r="DL804" s="36"/>
      <c r="DM804" s="36"/>
      <c r="DN804" s="36"/>
      <c r="DO804" s="36"/>
      <c r="DP804" s="36"/>
      <c r="DQ804" s="36"/>
      <c r="DR804" s="36"/>
      <c r="DS804" s="36"/>
      <c r="DT804" s="36"/>
      <c r="DU804" s="36"/>
      <c r="DV804" s="36"/>
      <c r="DW804" s="36"/>
      <c r="DX804" s="36"/>
      <c r="DY804" s="36"/>
      <c r="DZ804" s="36"/>
      <c r="EA804" s="36"/>
      <c r="EB804" s="36"/>
      <c r="EC804" s="36"/>
      <c r="ED804" s="36"/>
      <c r="EE804" s="36"/>
      <c r="EF804" s="36"/>
      <c r="EG804" s="36"/>
      <c r="EH804" s="36"/>
      <c r="EI804" s="36"/>
      <c r="EJ804" s="36"/>
      <c r="EK804" s="36"/>
      <c r="EL804" s="36"/>
      <c r="EM804" s="36"/>
      <c r="EN804" s="36"/>
    </row>
    <row r="805" spans="1:144">
      <c r="A805" s="36"/>
      <c r="B805" s="36"/>
      <c r="C805" s="144"/>
      <c r="D805" s="144"/>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c r="AA805" s="135"/>
      <c r="AB805" s="135"/>
      <c r="AC805" s="135"/>
      <c r="AD805" s="135"/>
      <c r="AE805" s="135"/>
      <c r="AF805" s="135"/>
      <c r="AG805" s="135"/>
      <c r="AH805" s="135"/>
      <c r="AI805" s="135"/>
      <c r="AJ805" s="135"/>
      <c r="AK805" s="135"/>
      <c r="AL805" s="135"/>
      <c r="AM805" s="135"/>
      <c r="AN805" s="135"/>
      <c r="AO805" s="135"/>
      <c r="AP805" s="135"/>
      <c r="AQ805" s="135"/>
      <c r="AR805" s="135"/>
      <c r="AS805" s="135"/>
      <c r="AT805" s="135"/>
      <c r="AU805" s="135"/>
      <c r="AV805" s="135"/>
      <c r="AW805" s="135"/>
      <c r="AX805" s="135"/>
      <c r="AY805" s="135"/>
      <c r="AZ805" s="135"/>
      <c r="BA805" s="135"/>
      <c r="BB805" s="135"/>
      <c r="BC805" s="135"/>
      <c r="BD805" s="135"/>
      <c r="BE805" s="135"/>
      <c r="BF805" s="135"/>
      <c r="BG805" s="135"/>
      <c r="BH805" s="135"/>
      <c r="BI805" s="135"/>
      <c r="BJ805" s="135"/>
      <c r="BK805" s="135"/>
      <c r="BL805" s="135"/>
      <c r="BM805" s="135"/>
      <c r="BN805" s="135"/>
      <c r="BO805" s="135"/>
      <c r="BP805" s="135"/>
      <c r="BQ805" s="135"/>
      <c r="BR805" s="135"/>
      <c r="BS805" s="135"/>
      <c r="BT805" s="135"/>
      <c r="BU805" s="135"/>
      <c r="BV805" s="135"/>
      <c r="BW805" s="135"/>
      <c r="BX805" s="135"/>
      <c r="BY805" s="135"/>
      <c r="BZ805" s="135"/>
      <c r="CA805" s="135"/>
      <c r="CB805" s="135"/>
      <c r="CC805" s="135"/>
      <c r="CD805" s="135"/>
      <c r="CE805" s="135"/>
      <c r="CF805" s="135"/>
      <c r="CG805" s="135"/>
      <c r="CH805" s="135"/>
      <c r="CI805" s="135"/>
      <c r="CJ805" s="135"/>
      <c r="CK805" s="135"/>
      <c r="CL805" s="135"/>
      <c r="CM805" s="135"/>
      <c r="CN805" s="135"/>
      <c r="CO805" s="135"/>
      <c r="CP805" s="135"/>
      <c r="CQ805" s="135"/>
      <c r="CR805" s="135"/>
      <c r="CU805" s="36"/>
      <c r="CV805" s="36"/>
      <c r="CW805" s="36"/>
      <c r="CX805" s="36"/>
      <c r="CY805" s="36"/>
      <c r="CZ805" s="36"/>
      <c r="DA805" s="36"/>
      <c r="DB805" s="36"/>
      <c r="DC805" s="36"/>
      <c r="DD805" s="36"/>
      <c r="DE805" s="36"/>
      <c r="DF805" s="36"/>
      <c r="DG805" s="36"/>
      <c r="DH805" s="36"/>
      <c r="DI805" s="36"/>
      <c r="DJ805" s="36"/>
      <c r="DK805" s="36"/>
      <c r="DL805" s="36"/>
      <c r="DM805" s="36"/>
      <c r="DN805" s="36"/>
      <c r="DO805" s="36"/>
      <c r="DP805" s="36"/>
      <c r="DQ805" s="36"/>
      <c r="DR805" s="36"/>
      <c r="DS805" s="36"/>
      <c r="DT805" s="36"/>
      <c r="DU805" s="36"/>
      <c r="DV805" s="36"/>
      <c r="DW805" s="36"/>
      <c r="DX805" s="36"/>
      <c r="DY805" s="36"/>
      <c r="DZ805" s="36"/>
      <c r="EA805" s="36"/>
      <c r="EB805" s="36"/>
      <c r="EC805" s="36"/>
      <c r="ED805" s="36"/>
      <c r="EE805" s="36"/>
      <c r="EF805" s="36"/>
      <c r="EG805" s="36"/>
      <c r="EH805" s="36"/>
      <c r="EI805" s="36"/>
      <c r="EJ805" s="36"/>
      <c r="EK805" s="36"/>
      <c r="EL805" s="36"/>
      <c r="EM805" s="36"/>
      <c r="EN805" s="36"/>
    </row>
    <row r="806" spans="1:144">
      <c r="A806" s="36"/>
      <c r="B806" s="36"/>
      <c r="C806" s="144"/>
      <c r="D806" s="144"/>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c r="AA806" s="135"/>
      <c r="AB806" s="135"/>
      <c r="AC806" s="135"/>
      <c r="AD806" s="135"/>
      <c r="AE806" s="135"/>
      <c r="AF806" s="135"/>
      <c r="AG806" s="135"/>
      <c r="AH806" s="135"/>
      <c r="AI806" s="135"/>
      <c r="AJ806" s="135"/>
      <c r="AK806" s="135"/>
      <c r="AL806" s="135"/>
      <c r="AM806" s="135"/>
      <c r="AN806" s="135"/>
      <c r="AO806" s="135"/>
      <c r="AP806" s="135"/>
      <c r="AQ806" s="135"/>
      <c r="AR806" s="135"/>
      <c r="AS806" s="135"/>
      <c r="AT806" s="135"/>
      <c r="AU806" s="135"/>
      <c r="AV806" s="135"/>
      <c r="AW806" s="135"/>
      <c r="AX806" s="135"/>
      <c r="AY806" s="135"/>
      <c r="AZ806" s="135"/>
      <c r="BA806" s="135"/>
      <c r="BB806" s="135"/>
      <c r="BC806" s="135"/>
      <c r="BD806" s="135"/>
      <c r="BE806" s="135"/>
      <c r="BF806" s="135"/>
      <c r="BG806" s="135"/>
      <c r="BH806" s="135"/>
      <c r="BI806" s="135"/>
      <c r="BJ806" s="135"/>
      <c r="BK806" s="135"/>
      <c r="BL806" s="135"/>
      <c r="BM806" s="135"/>
      <c r="BN806" s="135"/>
      <c r="BO806" s="135"/>
      <c r="BP806" s="135"/>
      <c r="BQ806" s="135"/>
      <c r="BR806" s="135"/>
      <c r="BS806" s="135"/>
      <c r="BT806" s="135"/>
      <c r="BU806" s="135"/>
      <c r="BV806" s="135"/>
      <c r="BW806" s="135"/>
      <c r="BX806" s="135"/>
      <c r="BY806" s="135"/>
      <c r="BZ806" s="135"/>
      <c r="CA806" s="135"/>
      <c r="CB806" s="135"/>
      <c r="CC806" s="135"/>
      <c r="CD806" s="135"/>
      <c r="CE806" s="135"/>
      <c r="CF806" s="135"/>
      <c r="CG806" s="135"/>
      <c r="CH806" s="135"/>
      <c r="CI806" s="135"/>
      <c r="CJ806" s="135"/>
      <c r="CK806" s="135"/>
      <c r="CL806" s="135"/>
      <c r="CM806" s="135"/>
      <c r="CN806" s="135"/>
      <c r="CO806" s="135"/>
      <c r="CP806" s="135"/>
      <c r="CQ806" s="135"/>
      <c r="CR806" s="135"/>
      <c r="CU806" s="36"/>
      <c r="CV806" s="36"/>
      <c r="CW806" s="36"/>
      <c r="CX806" s="36"/>
      <c r="CY806" s="36"/>
      <c r="CZ806" s="36"/>
      <c r="DA806" s="36"/>
      <c r="DB806" s="36"/>
      <c r="DC806" s="36"/>
      <c r="DD806" s="36"/>
      <c r="DE806" s="36"/>
      <c r="DF806" s="36"/>
      <c r="DG806" s="36"/>
      <c r="DH806" s="36"/>
      <c r="DI806" s="36"/>
      <c r="DJ806" s="36"/>
      <c r="DK806" s="36"/>
      <c r="DL806" s="36"/>
      <c r="DM806" s="36"/>
      <c r="DN806" s="36"/>
      <c r="DO806" s="36"/>
      <c r="DP806" s="36"/>
      <c r="DQ806" s="36"/>
      <c r="DR806" s="36"/>
      <c r="DS806" s="36"/>
      <c r="DT806" s="36"/>
      <c r="DU806" s="36"/>
      <c r="DV806" s="36"/>
      <c r="DW806" s="36"/>
      <c r="DX806" s="36"/>
      <c r="DY806" s="36"/>
      <c r="DZ806" s="36"/>
      <c r="EA806" s="36"/>
      <c r="EB806" s="36"/>
      <c r="EC806" s="36"/>
      <c r="ED806" s="36"/>
      <c r="EE806" s="36"/>
      <c r="EF806" s="36"/>
      <c r="EG806" s="36"/>
      <c r="EH806" s="36"/>
      <c r="EI806" s="36"/>
      <c r="EJ806" s="36"/>
      <c r="EK806" s="36"/>
      <c r="EL806" s="36"/>
      <c r="EM806" s="36"/>
      <c r="EN806" s="36"/>
    </row>
    <row r="807" spans="1:144">
      <c r="A807" s="36"/>
      <c r="B807" s="36"/>
      <c r="C807" s="144"/>
      <c r="D807" s="144"/>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c r="AA807" s="135"/>
      <c r="AB807" s="135"/>
      <c r="AC807" s="135"/>
      <c r="AD807" s="135"/>
      <c r="AE807" s="135"/>
      <c r="AF807" s="135"/>
      <c r="AG807" s="135"/>
      <c r="AH807" s="135"/>
      <c r="AI807" s="135"/>
      <c r="AJ807" s="135"/>
      <c r="AK807" s="135"/>
      <c r="AL807" s="135"/>
      <c r="AM807" s="135"/>
      <c r="AN807" s="135"/>
      <c r="AO807" s="135"/>
      <c r="AP807" s="135"/>
      <c r="AQ807" s="135"/>
      <c r="AR807" s="135"/>
      <c r="AS807" s="135"/>
      <c r="AT807" s="135"/>
      <c r="AU807" s="135"/>
      <c r="AV807" s="135"/>
      <c r="AW807" s="135"/>
      <c r="AX807" s="135"/>
      <c r="AY807" s="135"/>
      <c r="AZ807" s="135"/>
      <c r="BA807" s="135"/>
      <c r="BB807" s="135"/>
      <c r="BC807" s="135"/>
      <c r="BD807" s="135"/>
      <c r="BE807" s="135"/>
      <c r="BF807" s="135"/>
      <c r="BG807" s="135"/>
      <c r="BH807" s="135"/>
      <c r="BI807" s="135"/>
      <c r="BJ807" s="135"/>
      <c r="BK807" s="135"/>
      <c r="BL807" s="135"/>
      <c r="BM807" s="135"/>
      <c r="BN807" s="135"/>
      <c r="BO807" s="135"/>
      <c r="BP807" s="135"/>
      <c r="BQ807" s="135"/>
      <c r="BR807" s="135"/>
      <c r="BS807" s="135"/>
      <c r="BT807" s="135"/>
      <c r="BU807" s="135"/>
      <c r="BV807" s="135"/>
      <c r="BW807" s="135"/>
      <c r="BX807" s="135"/>
      <c r="BY807" s="135"/>
      <c r="BZ807" s="135"/>
      <c r="CA807" s="135"/>
      <c r="CB807" s="135"/>
      <c r="CC807" s="135"/>
      <c r="CD807" s="135"/>
      <c r="CE807" s="135"/>
      <c r="CF807" s="135"/>
      <c r="CG807" s="135"/>
      <c r="CH807" s="135"/>
      <c r="CI807" s="135"/>
      <c r="CJ807" s="135"/>
      <c r="CK807" s="135"/>
      <c r="CL807" s="135"/>
      <c r="CM807" s="135"/>
      <c r="CN807" s="135"/>
      <c r="CO807" s="135"/>
      <c r="CP807" s="135"/>
      <c r="CQ807" s="135"/>
      <c r="CR807" s="135"/>
      <c r="CU807" s="36"/>
      <c r="CV807" s="36"/>
      <c r="CW807" s="36"/>
      <c r="CX807" s="36"/>
      <c r="CY807" s="36"/>
      <c r="CZ807" s="36"/>
      <c r="DA807" s="36"/>
      <c r="DB807" s="36"/>
      <c r="DC807" s="36"/>
      <c r="DD807" s="36"/>
      <c r="DE807" s="36"/>
      <c r="DF807" s="36"/>
      <c r="DG807" s="36"/>
      <c r="DH807" s="36"/>
      <c r="DI807" s="36"/>
      <c r="DJ807" s="36"/>
      <c r="DK807" s="36"/>
      <c r="DL807" s="36"/>
      <c r="DM807" s="36"/>
      <c r="DN807" s="36"/>
      <c r="DO807" s="36"/>
      <c r="DP807" s="36"/>
      <c r="DQ807" s="36"/>
      <c r="DR807" s="36"/>
      <c r="DS807" s="36"/>
      <c r="DT807" s="36"/>
      <c r="DU807" s="36"/>
      <c r="DV807" s="36"/>
      <c r="DW807" s="36"/>
      <c r="DX807" s="36"/>
      <c r="DY807" s="36"/>
      <c r="DZ807" s="36"/>
      <c r="EA807" s="36"/>
      <c r="EB807" s="36"/>
      <c r="EC807" s="36"/>
      <c r="ED807" s="36"/>
      <c r="EE807" s="36"/>
      <c r="EF807" s="36"/>
      <c r="EG807" s="36"/>
      <c r="EH807" s="36"/>
      <c r="EI807" s="36"/>
      <c r="EJ807" s="36"/>
      <c r="EK807" s="36"/>
      <c r="EL807" s="36"/>
      <c r="EM807" s="36"/>
      <c r="EN807" s="36"/>
    </row>
    <row r="808" spans="1:144">
      <c r="A808" s="36"/>
      <c r="B808" s="36"/>
      <c r="C808" s="144"/>
      <c r="D808" s="144"/>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c r="AA808" s="135"/>
      <c r="AB808" s="135"/>
      <c r="AC808" s="135"/>
      <c r="AD808" s="135"/>
      <c r="AE808" s="135"/>
      <c r="AF808" s="135"/>
      <c r="AG808" s="135"/>
      <c r="AH808" s="135"/>
      <c r="AI808" s="135"/>
      <c r="AJ808" s="135"/>
      <c r="AK808" s="135"/>
      <c r="AL808" s="135"/>
      <c r="AM808" s="135"/>
      <c r="AN808" s="135"/>
      <c r="AO808" s="135"/>
      <c r="AP808" s="135"/>
      <c r="AQ808" s="135"/>
      <c r="AR808" s="135"/>
      <c r="AS808" s="135"/>
      <c r="AT808" s="135"/>
      <c r="AU808" s="135"/>
      <c r="AV808" s="135"/>
      <c r="AW808" s="135"/>
      <c r="AX808" s="135"/>
      <c r="AY808" s="135"/>
      <c r="AZ808" s="135"/>
      <c r="BA808" s="135"/>
      <c r="BB808" s="135"/>
      <c r="BC808" s="135"/>
      <c r="BD808" s="135"/>
      <c r="BE808" s="135"/>
      <c r="BF808" s="135"/>
      <c r="BG808" s="135"/>
      <c r="BH808" s="135"/>
      <c r="BI808" s="135"/>
      <c r="BJ808" s="135"/>
      <c r="BK808" s="135"/>
      <c r="BL808" s="135"/>
      <c r="BM808" s="135"/>
      <c r="BN808" s="135"/>
      <c r="BO808" s="135"/>
      <c r="BP808" s="135"/>
      <c r="BQ808" s="135"/>
      <c r="BR808" s="135"/>
      <c r="BS808" s="135"/>
      <c r="BT808" s="135"/>
      <c r="BU808" s="135"/>
      <c r="BV808" s="135"/>
      <c r="BW808" s="135"/>
      <c r="BX808" s="135"/>
      <c r="BY808" s="135"/>
      <c r="BZ808" s="135"/>
      <c r="CA808" s="135"/>
      <c r="CB808" s="135"/>
      <c r="CC808" s="135"/>
      <c r="CD808" s="135"/>
      <c r="CE808" s="135"/>
      <c r="CF808" s="135"/>
      <c r="CG808" s="135"/>
      <c r="CH808" s="135"/>
      <c r="CI808" s="135"/>
      <c r="CJ808" s="135"/>
      <c r="CK808" s="135"/>
      <c r="CL808" s="135"/>
      <c r="CM808" s="135"/>
      <c r="CN808" s="135"/>
      <c r="CO808" s="135"/>
      <c r="CP808" s="135"/>
      <c r="CQ808" s="135"/>
      <c r="CR808" s="135"/>
      <c r="CU808" s="36"/>
      <c r="CV808" s="36"/>
      <c r="CW808" s="36"/>
      <c r="CX808" s="36"/>
      <c r="CY808" s="36"/>
      <c r="CZ808" s="36"/>
      <c r="DA808" s="36"/>
      <c r="DB808" s="36"/>
      <c r="DC808" s="36"/>
      <c r="DD808" s="36"/>
      <c r="DE808" s="36"/>
      <c r="DF808" s="36"/>
      <c r="DG808" s="36"/>
      <c r="DH808" s="36"/>
      <c r="DI808" s="36"/>
      <c r="DJ808" s="36"/>
      <c r="DK808" s="36"/>
      <c r="DL808" s="36"/>
      <c r="DM808" s="36"/>
      <c r="DN808" s="36"/>
      <c r="DO808" s="36"/>
      <c r="DP808" s="36"/>
      <c r="DQ808" s="36"/>
      <c r="DR808" s="36"/>
      <c r="DS808" s="36"/>
      <c r="DT808" s="36"/>
      <c r="DU808" s="36"/>
      <c r="DV808" s="36"/>
      <c r="DW808" s="36"/>
      <c r="DX808" s="36"/>
      <c r="DY808" s="36"/>
      <c r="DZ808" s="36"/>
      <c r="EA808" s="36"/>
      <c r="EB808" s="36"/>
      <c r="EC808" s="36"/>
      <c r="ED808" s="36"/>
      <c r="EE808" s="36"/>
      <c r="EF808" s="36"/>
      <c r="EG808" s="36"/>
      <c r="EH808" s="36"/>
      <c r="EI808" s="36"/>
      <c r="EJ808" s="36"/>
      <c r="EK808" s="36"/>
      <c r="EL808" s="36"/>
      <c r="EM808" s="36"/>
      <c r="EN808" s="36"/>
    </row>
    <row r="809" spans="1:144">
      <c r="A809" s="36"/>
      <c r="B809" s="36"/>
      <c r="C809" s="144"/>
      <c r="D809" s="144"/>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c r="AA809" s="135"/>
      <c r="AB809" s="135"/>
      <c r="AC809" s="135"/>
      <c r="AD809" s="135"/>
      <c r="AE809" s="135"/>
      <c r="AF809" s="135"/>
      <c r="AG809" s="135"/>
      <c r="AH809" s="135"/>
      <c r="AI809" s="135"/>
      <c r="AJ809" s="135"/>
      <c r="AK809" s="135"/>
      <c r="AL809" s="135"/>
      <c r="AM809" s="135"/>
      <c r="AN809" s="135"/>
      <c r="AO809" s="135"/>
      <c r="AP809" s="135"/>
      <c r="AQ809" s="135"/>
      <c r="AR809" s="135"/>
      <c r="AS809" s="135"/>
      <c r="AT809" s="135"/>
      <c r="AU809" s="135"/>
      <c r="AV809" s="135"/>
      <c r="AW809" s="135"/>
      <c r="AX809" s="135"/>
      <c r="AY809" s="135"/>
      <c r="AZ809" s="135"/>
      <c r="BA809" s="135"/>
      <c r="BB809" s="135"/>
      <c r="BC809" s="135"/>
      <c r="BD809" s="135"/>
      <c r="BE809" s="135"/>
      <c r="BF809" s="135"/>
      <c r="BG809" s="135"/>
      <c r="BH809" s="135"/>
      <c r="BI809" s="135"/>
      <c r="BJ809" s="135"/>
      <c r="BK809" s="135"/>
      <c r="BL809" s="135"/>
      <c r="BM809" s="135"/>
      <c r="BN809" s="135"/>
      <c r="BO809" s="135"/>
      <c r="BP809" s="135"/>
      <c r="BQ809" s="135"/>
      <c r="BR809" s="135"/>
      <c r="BS809" s="135"/>
      <c r="BT809" s="135"/>
      <c r="BU809" s="135"/>
      <c r="BV809" s="135"/>
      <c r="BW809" s="135"/>
      <c r="BX809" s="135"/>
      <c r="BY809" s="135"/>
      <c r="BZ809" s="135"/>
      <c r="CA809" s="135"/>
      <c r="CB809" s="135"/>
      <c r="CC809" s="135"/>
      <c r="CD809" s="135"/>
      <c r="CE809" s="135"/>
      <c r="CF809" s="135"/>
      <c r="CG809" s="135"/>
      <c r="CH809" s="135"/>
      <c r="CI809" s="135"/>
      <c r="CJ809" s="135"/>
      <c r="CK809" s="135"/>
      <c r="CL809" s="135"/>
      <c r="CM809" s="135"/>
      <c r="CN809" s="135"/>
      <c r="CO809" s="135"/>
      <c r="CP809" s="135"/>
      <c r="CQ809" s="135"/>
      <c r="CR809" s="135"/>
      <c r="CU809" s="36"/>
      <c r="CV809" s="36"/>
      <c r="CW809" s="36"/>
      <c r="CX809" s="36"/>
      <c r="CY809" s="36"/>
      <c r="CZ809" s="36"/>
      <c r="DA809" s="36"/>
      <c r="DB809" s="36"/>
      <c r="DC809" s="36"/>
      <c r="DD809" s="36"/>
      <c r="DE809" s="36"/>
      <c r="DF809" s="36"/>
      <c r="DG809" s="36"/>
      <c r="DH809" s="36"/>
      <c r="DI809" s="36"/>
      <c r="DJ809" s="36"/>
      <c r="DK809" s="36"/>
      <c r="DL809" s="36"/>
      <c r="DM809" s="36"/>
      <c r="DN809" s="36"/>
      <c r="DO809" s="36"/>
      <c r="DP809" s="36"/>
      <c r="DQ809" s="36"/>
      <c r="DR809" s="36"/>
      <c r="DS809" s="36"/>
      <c r="DT809" s="36"/>
      <c r="DU809" s="36"/>
      <c r="DV809" s="36"/>
      <c r="DW809" s="36"/>
      <c r="DX809" s="36"/>
      <c r="DY809" s="36"/>
      <c r="DZ809" s="36"/>
      <c r="EA809" s="36"/>
      <c r="EB809" s="36"/>
      <c r="EC809" s="36"/>
      <c r="ED809" s="36"/>
      <c r="EE809" s="36"/>
      <c r="EF809" s="36"/>
      <c r="EG809" s="36"/>
      <c r="EH809" s="36"/>
      <c r="EI809" s="36"/>
      <c r="EJ809" s="36"/>
      <c r="EK809" s="36"/>
      <c r="EL809" s="36"/>
      <c r="EM809" s="36"/>
      <c r="EN809" s="36"/>
    </row>
    <row r="810" spans="1:144">
      <c r="A810" s="36"/>
      <c r="B810" s="36"/>
      <c r="C810" s="144"/>
      <c r="D810" s="144"/>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c r="AA810" s="135"/>
      <c r="AB810" s="135"/>
      <c r="AC810" s="135"/>
      <c r="AD810" s="135"/>
      <c r="AE810" s="135"/>
      <c r="AF810" s="135"/>
      <c r="AG810" s="135"/>
      <c r="AH810" s="135"/>
      <c r="AI810" s="135"/>
      <c r="AJ810" s="135"/>
      <c r="AK810" s="135"/>
      <c r="AL810" s="135"/>
      <c r="AM810" s="135"/>
      <c r="AN810" s="135"/>
      <c r="AO810" s="135"/>
      <c r="AP810" s="135"/>
      <c r="AQ810" s="135"/>
      <c r="AR810" s="135"/>
      <c r="AS810" s="135"/>
      <c r="AT810" s="135"/>
      <c r="AU810" s="135"/>
      <c r="AV810" s="135"/>
      <c r="AW810" s="135"/>
      <c r="AX810" s="135"/>
      <c r="AY810" s="135"/>
      <c r="AZ810" s="135"/>
      <c r="BA810" s="135"/>
      <c r="BB810" s="135"/>
      <c r="BC810" s="135"/>
      <c r="BD810" s="135"/>
      <c r="BE810" s="135"/>
      <c r="BF810" s="135"/>
      <c r="BG810" s="135"/>
      <c r="BH810" s="135"/>
      <c r="BI810" s="135"/>
      <c r="BJ810" s="135"/>
      <c r="BK810" s="135"/>
      <c r="BL810" s="135"/>
      <c r="BM810" s="135"/>
      <c r="BN810" s="135"/>
      <c r="BO810" s="135"/>
      <c r="BP810" s="135"/>
      <c r="BQ810" s="135"/>
      <c r="BR810" s="135"/>
      <c r="BS810" s="135"/>
      <c r="BT810" s="135"/>
      <c r="BU810" s="135"/>
      <c r="BV810" s="135"/>
      <c r="BW810" s="135"/>
      <c r="BX810" s="135"/>
      <c r="BY810" s="135"/>
      <c r="BZ810" s="135"/>
      <c r="CA810" s="135"/>
      <c r="CB810" s="135"/>
      <c r="CC810" s="135"/>
      <c r="CD810" s="135"/>
      <c r="CE810" s="135"/>
      <c r="CF810" s="135"/>
      <c r="CG810" s="135"/>
      <c r="CH810" s="135"/>
      <c r="CI810" s="135"/>
      <c r="CJ810" s="135"/>
      <c r="CK810" s="135"/>
      <c r="CL810" s="135"/>
      <c r="CM810" s="135"/>
      <c r="CN810" s="135"/>
      <c r="CO810" s="135"/>
      <c r="CP810" s="135"/>
      <c r="CQ810" s="135"/>
      <c r="CR810" s="135"/>
      <c r="CU810" s="36"/>
      <c r="CV810" s="36"/>
      <c r="CW810" s="36"/>
      <c r="CX810" s="36"/>
      <c r="CY810" s="36"/>
      <c r="CZ810" s="36"/>
      <c r="DA810" s="36"/>
      <c r="DB810" s="36"/>
      <c r="DC810" s="36"/>
      <c r="DD810" s="36"/>
      <c r="DE810" s="36"/>
      <c r="DF810" s="36"/>
      <c r="DG810" s="36"/>
      <c r="DH810" s="36"/>
      <c r="DI810" s="36"/>
      <c r="DJ810" s="36"/>
      <c r="DK810" s="36"/>
      <c r="DL810" s="36"/>
      <c r="DM810" s="36"/>
      <c r="DN810" s="36"/>
      <c r="DO810" s="36"/>
      <c r="DP810" s="36"/>
      <c r="DQ810" s="36"/>
      <c r="DR810" s="36"/>
      <c r="DS810" s="36"/>
      <c r="DT810" s="36"/>
      <c r="DU810" s="36"/>
      <c r="DV810" s="36"/>
      <c r="DW810" s="36"/>
      <c r="DX810" s="36"/>
      <c r="DY810" s="36"/>
      <c r="DZ810" s="36"/>
      <c r="EA810" s="36"/>
      <c r="EB810" s="36"/>
      <c r="EC810" s="36"/>
      <c r="ED810" s="36"/>
      <c r="EE810" s="36"/>
      <c r="EF810" s="36"/>
      <c r="EG810" s="36"/>
      <c r="EH810" s="36"/>
      <c r="EI810" s="36"/>
      <c r="EJ810" s="36"/>
      <c r="EK810" s="36"/>
      <c r="EL810" s="36"/>
      <c r="EM810" s="36"/>
      <c r="EN810" s="36"/>
    </row>
    <row r="811" spans="1:144">
      <c r="A811" s="36"/>
      <c r="B811" s="36"/>
      <c r="C811" s="144"/>
      <c r="D811" s="144"/>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c r="AA811" s="135"/>
      <c r="AB811" s="135"/>
      <c r="AC811" s="135"/>
      <c r="AD811" s="135"/>
      <c r="AE811" s="135"/>
      <c r="AF811" s="135"/>
      <c r="AG811" s="135"/>
      <c r="AH811" s="135"/>
      <c r="AI811" s="135"/>
      <c r="AJ811" s="135"/>
      <c r="AK811" s="135"/>
      <c r="AL811" s="135"/>
      <c r="AM811" s="135"/>
      <c r="AN811" s="135"/>
      <c r="AO811" s="135"/>
      <c r="AP811" s="135"/>
      <c r="AQ811" s="135"/>
      <c r="AR811" s="135"/>
      <c r="AS811" s="135"/>
      <c r="AT811" s="135"/>
      <c r="AU811" s="135"/>
      <c r="AV811" s="135"/>
      <c r="AW811" s="135"/>
      <c r="AX811" s="135"/>
      <c r="AY811" s="135"/>
      <c r="AZ811" s="135"/>
      <c r="BA811" s="135"/>
      <c r="BB811" s="135"/>
      <c r="BC811" s="135"/>
      <c r="BD811" s="135"/>
      <c r="BE811" s="135"/>
      <c r="BF811" s="135"/>
      <c r="BG811" s="135"/>
      <c r="BH811" s="135"/>
      <c r="BI811" s="135"/>
      <c r="BJ811" s="135"/>
      <c r="BK811" s="135"/>
      <c r="BL811" s="135"/>
      <c r="BM811" s="135"/>
      <c r="BN811" s="135"/>
      <c r="BO811" s="135"/>
      <c r="BP811" s="135"/>
      <c r="BQ811" s="135"/>
      <c r="BR811" s="135"/>
      <c r="BS811" s="135"/>
      <c r="BT811" s="135"/>
      <c r="BU811" s="135"/>
      <c r="BV811" s="135"/>
      <c r="BW811" s="135"/>
      <c r="BX811" s="135"/>
      <c r="BY811" s="135"/>
      <c r="BZ811" s="135"/>
      <c r="CA811" s="135"/>
      <c r="CB811" s="135"/>
      <c r="CC811" s="135"/>
      <c r="CD811" s="135"/>
      <c r="CE811" s="135"/>
      <c r="CF811" s="135"/>
      <c r="CG811" s="135"/>
      <c r="CH811" s="135"/>
      <c r="CI811" s="135"/>
      <c r="CJ811" s="135"/>
      <c r="CK811" s="135"/>
      <c r="CL811" s="135"/>
      <c r="CM811" s="135"/>
      <c r="CN811" s="135"/>
      <c r="CO811" s="135"/>
      <c r="CP811" s="135"/>
      <c r="CQ811" s="135"/>
      <c r="CR811" s="135"/>
      <c r="CU811" s="36"/>
      <c r="CV811" s="36"/>
      <c r="CW811" s="36"/>
      <c r="CX811" s="36"/>
      <c r="CY811" s="36"/>
      <c r="CZ811" s="36"/>
      <c r="DA811" s="36"/>
      <c r="DB811" s="36"/>
      <c r="DC811" s="36"/>
      <c r="DD811" s="36"/>
      <c r="DE811" s="36"/>
      <c r="DF811" s="36"/>
      <c r="DG811" s="36"/>
      <c r="DH811" s="36"/>
      <c r="DI811" s="36"/>
      <c r="DJ811" s="36"/>
      <c r="DK811" s="36"/>
      <c r="DL811" s="36"/>
      <c r="DM811" s="36"/>
      <c r="DN811" s="36"/>
      <c r="DO811" s="36"/>
      <c r="DP811" s="36"/>
      <c r="DQ811" s="36"/>
      <c r="DR811" s="36"/>
      <c r="DS811" s="36"/>
      <c r="DT811" s="36"/>
      <c r="DU811" s="36"/>
      <c r="DV811" s="36"/>
      <c r="DW811" s="36"/>
      <c r="DX811" s="36"/>
      <c r="DY811" s="36"/>
      <c r="DZ811" s="36"/>
      <c r="EA811" s="36"/>
      <c r="EB811" s="36"/>
      <c r="EC811" s="36"/>
      <c r="ED811" s="36"/>
      <c r="EE811" s="36"/>
      <c r="EF811" s="36"/>
      <c r="EG811" s="36"/>
      <c r="EH811" s="36"/>
      <c r="EI811" s="36"/>
      <c r="EJ811" s="36"/>
      <c r="EK811" s="36"/>
      <c r="EL811" s="36"/>
      <c r="EM811" s="36"/>
      <c r="EN811" s="36"/>
    </row>
    <row r="812" spans="1:144">
      <c r="A812" s="36"/>
      <c r="B812" s="36"/>
      <c r="C812" s="144"/>
      <c r="D812" s="144"/>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c r="AA812" s="135"/>
      <c r="AB812" s="135"/>
      <c r="AC812" s="135"/>
      <c r="AD812" s="135"/>
      <c r="AE812" s="135"/>
      <c r="AF812" s="135"/>
      <c r="AG812" s="135"/>
      <c r="AH812" s="135"/>
      <c r="AI812" s="135"/>
      <c r="AJ812" s="135"/>
      <c r="AK812" s="135"/>
      <c r="AL812" s="135"/>
      <c r="AM812" s="135"/>
      <c r="AN812" s="135"/>
      <c r="AO812" s="135"/>
      <c r="AP812" s="135"/>
      <c r="AQ812" s="135"/>
      <c r="AR812" s="135"/>
      <c r="AS812" s="135"/>
      <c r="AT812" s="135"/>
      <c r="AU812" s="135"/>
      <c r="AV812" s="135"/>
      <c r="AW812" s="135"/>
      <c r="AX812" s="135"/>
      <c r="AY812" s="135"/>
      <c r="AZ812" s="135"/>
      <c r="BA812" s="135"/>
      <c r="BB812" s="135"/>
      <c r="BC812" s="135"/>
      <c r="BD812" s="135"/>
      <c r="BE812" s="135"/>
      <c r="BF812" s="135"/>
      <c r="BG812" s="135"/>
      <c r="BH812" s="135"/>
      <c r="BI812" s="135"/>
      <c r="BJ812" s="135"/>
      <c r="BK812" s="135"/>
      <c r="BL812" s="135"/>
      <c r="BM812" s="135"/>
      <c r="BN812" s="135"/>
      <c r="BO812" s="135"/>
      <c r="BP812" s="135"/>
      <c r="BQ812" s="135"/>
      <c r="BR812" s="135"/>
      <c r="BS812" s="135"/>
      <c r="BT812" s="135"/>
      <c r="BU812" s="135"/>
      <c r="BV812" s="135"/>
      <c r="BW812" s="135"/>
      <c r="BX812" s="135"/>
      <c r="BY812" s="135"/>
      <c r="BZ812" s="135"/>
      <c r="CA812" s="135"/>
      <c r="CB812" s="135"/>
      <c r="CC812" s="135"/>
      <c r="CD812" s="135"/>
      <c r="CE812" s="135"/>
      <c r="CF812" s="135"/>
      <c r="CG812" s="135"/>
      <c r="CH812" s="135"/>
      <c r="CI812" s="135"/>
      <c r="CJ812" s="135"/>
      <c r="CK812" s="135"/>
      <c r="CL812" s="135"/>
      <c r="CM812" s="135"/>
      <c r="CN812" s="135"/>
      <c r="CO812" s="135"/>
      <c r="CP812" s="135"/>
      <c r="CQ812" s="135"/>
      <c r="CR812" s="135"/>
      <c r="CU812" s="36"/>
      <c r="CV812" s="36"/>
      <c r="CW812" s="36"/>
      <c r="CX812" s="36"/>
      <c r="CY812" s="36"/>
      <c r="CZ812" s="36"/>
      <c r="DA812" s="36"/>
      <c r="DB812" s="36"/>
      <c r="DC812" s="36"/>
      <c r="DD812" s="36"/>
      <c r="DE812" s="36"/>
      <c r="DF812" s="36"/>
      <c r="DG812" s="36"/>
      <c r="DH812" s="36"/>
      <c r="DI812" s="36"/>
      <c r="DJ812" s="36"/>
      <c r="DK812" s="36"/>
      <c r="DL812" s="36"/>
      <c r="DM812" s="36"/>
      <c r="DN812" s="36"/>
      <c r="DO812" s="36"/>
      <c r="DP812" s="36"/>
      <c r="DQ812" s="36"/>
      <c r="DR812" s="36"/>
      <c r="DS812" s="36"/>
      <c r="DT812" s="36"/>
      <c r="DU812" s="36"/>
      <c r="DV812" s="36"/>
      <c r="DW812" s="36"/>
      <c r="DX812" s="36"/>
      <c r="DY812" s="36"/>
      <c r="DZ812" s="36"/>
      <c r="EA812" s="36"/>
      <c r="EB812" s="36"/>
      <c r="EC812" s="36"/>
      <c r="ED812" s="36"/>
      <c r="EE812" s="36"/>
      <c r="EF812" s="36"/>
      <c r="EG812" s="36"/>
      <c r="EH812" s="36"/>
      <c r="EI812" s="36"/>
      <c r="EJ812" s="36"/>
      <c r="EK812" s="36"/>
      <c r="EL812" s="36"/>
      <c r="EM812" s="36"/>
      <c r="EN812" s="36"/>
    </row>
    <row r="813" spans="1:144">
      <c r="A813" s="36"/>
      <c r="B813" s="36"/>
      <c r="C813" s="144"/>
      <c r="D813" s="144"/>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c r="AA813" s="135"/>
      <c r="AB813" s="135"/>
      <c r="AC813" s="135"/>
      <c r="AD813" s="135"/>
      <c r="AE813" s="135"/>
      <c r="AF813" s="135"/>
      <c r="AG813" s="135"/>
      <c r="AH813" s="135"/>
      <c r="AI813" s="135"/>
      <c r="AJ813" s="135"/>
      <c r="AK813" s="135"/>
      <c r="AL813" s="135"/>
      <c r="AM813" s="135"/>
      <c r="AN813" s="135"/>
      <c r="AO813" s="135"/>
      <c r="AP813" s="135"/>
      <c r="AQ813" s="135"/>
      <c r="AR813" s="135"/>
      <c r="AS813" s="135"/>
      <c r="AT813" s="135"/>
      <c r="AU813" s="135"/>
      <c r="AV813" s="135"/>
      <c r="AW813" s="135"/>
      <c r="AX813" s="135"/>
      <c r="AY813" s="135"/>
      <c r="AZ813" s="135"/>
      <c r="BA813" s="135"/>
      <c r="BB813" s="135"/>
      <c r="BC813" s="135"/>
      <c r="BD813" s="135"/>
      <c r="BE813" s="135"/>
      <c r="BF813" s="135"/>
      <c r="BG813" s="135"/>
      <c r="BH813" s="135"/>
      <c r="BI813" s="135"/>
      <c r="BJ813" s="135"/>
      <c r="BK813" s="135"/>
      <c r="BL813" s="135"/>
      <c r="BM813" s="135"/>
      <c r="BN813" s="135"/>
      <c r="BO813" s="135"/>
      <c r="BP813" s="135"/>
      <c r="BQ813" s="135"/>
      <c r="BR813" s="135"/>
      <c r="BS813" s="135"/>
      <c r="BT813" s="135"/>
      <c r="BU813" s="135"/>
      <c r="BV813" s="135"/>
      <c r="BW813" s="135"/>
      <c r="BX813" s="135"/>
      <c r="BY813" s="135"/>
      <c r="BZ813" s="135"/>
      <c r="CA813" s="135"/>
      <c r="CB813" s="135"/>
      <c r="CC813" s="135"/>
      <c r="CD813" s="135"/>
      <c r="CE813" s="135"/>
      <c r="CF813" s="135"/>
      <c r="CG813" s="135"/>
      <c r="CH813" s="135"/>
      <c r="CI813" s="135"/>
      <c r="CJ813" s="135"/>
      <c r="CK813" s="135"/>
      <c r="CL813" s="135"/>
      <c r="CM813" s="135"/>
      <c r="CN813" s="135"/>
      <c r="CO813" s="135"/>
      <c r="CP813" s="135"/>
      <c r="CQ813" s="135"/>
      <c r="CR813" s="135"/>
      <c r="CU813" s="36"/>
      <c r="CV813" s="36"/>
      <c r="CW813" s="36"/>
      <c r="CX813" s="36"/>
      <c r="CY813" s="36"/>
      <c r="CZ813" s="36"/>
      <c r="DA813" s="36"/>
      <c r="DB813" s="36"/>
      <c r="DC813" s="36"/>
      <c r="DD813" s="36"/>
      <c r="DE813" s="36"/>
      <c r="DF813" s="36"/>
      <c r="DG813" s="36"/>
      <c r="DH813" s="36"/>
      <c r="DI813" s="36"/>
      <c r="DJ813" s="36"/>
      <c r="DK813" s="36"/>
      <c r="DL813" s="36"/>
      <c r="DM813" s="36"/>
      <c r="DN813" s="36"/>
      <c r="DO813" s="36"/>
      <c r="DP813" s="36"/>
      <c r="DQ813" s="36"/>
      <c r="DR813" s="36"/>
      <c r="DS813" s="36"/>
      <c r="DT813" s="36"/>
      <c r="DU813" s="36"/>
      <c r="DV813" s="36"/>
      <c r="DW813" s="36"/>
      <c r="DX813" s="36"/>
      <c r="DY813" s="36"/>
      <c r="DZ813" s="36"/>
      <c r="EA813" s="36"/>
      <c r="EB813" s="36"/>
      <c r="EC813" s="36"/>
      <c r="ED813" s="36"/>
      <c r="EE813" s="36"/>
      <c r="EF813" s="36"/>
      <c r="EG813" s="36"/>
      <c r="EH813" s="36"/>
      <c r="EI813" s="36"/>
      <c r="EJ813" s="36"/>
      <c r="EK813" s="36"/>
      <c r="EL813" s="36"/>
      <c r="EM813" s="36"/>
      <c r="EN813" s="36"/>
    </row>
    <row r="814" spans="1:144">
      <c r="A814" s="36"/>
      <c r="B814" s="36"/>
      <c r="C814" s="144"/>
      <c r="D814" s="144"/>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c r="AA814" s="135"/>
      <c r="AB814" s="135"/>
      <c r="AC814" s="135"/>
      <c r="AD814" s="135"/>
      <c r="AE814" s="135"/>
      <c r="AF814" s="135"/>
      <c r="AG814" s="135"/>
      <c r="AH814" s="135"/>
      <c r="AI814" s="135"/>
      <c r="AJ814" s="135"/>
      <c r="AK814" s="135"/>
      <c r="AL814" s="135"/>
      <c r="AM814" s="135"/>
      <c r="AN814" s="135"/>
      <c r="AO814" s="135"/>
      <c r="AP814" s="135"/>
      <c r="AQ814" s="135"/>
      <c r="AR814" s="135"/>
      <c r="AS814" s="135"/>
      <c r="AT814" s="135"/>
      <c r="AU814" s="135"/>
      <c r="AV814" s="135"/>
      <c r="AW814" s="135"/>
      <c r="AX814" s="135"/>
      <c r="AY814" s="135"/>
      <c r="AZ814" s="135"/>
      <c r="BA814" s="135"/>
      <c r="BB814" s="135"/>
      <c r="BC814" s="135"/>
      <c r="BD814" s="135"/>
      <c r="BE814" s="135"/>
      <c r="BF814" s="135"/>
      <c r="BG814" s="135"/>
      <c r="BH814" s="135"/>
      <c r="BI814" s="135"/>
      <c r="BJ814" s="135"/>
      <c r="BK814" s="135"/>
      <c r="BL814" s="135"/>
      <c r="BM814" s="135"/>
      <c r="BN814" s="135"/>
      <c r="BO814" s="135"/>
      <c r="BP814" s="135"/>
      <c r="BQ814" s="135"/>
      <c r="BR814" s="135"/>
      <c r="BS814" s="135"/>
      <c r="BT814" s="135"/>
      <c r="BU814" s="135"/>
      <c r="BV814" s="135"/>
      <c r="BW814" s="135"/>
      <c r="BX814" s="135"/>
      <c r="BY814" s="135"/>
      <c r="BZ814" s="135"/>
      <c r="CA814" s="135"/>
      <c r="CB814" s="135"/>
      <c r="CC814" s="135"/>
      <c r="CD814" s="135"/>
      <c r="CE814" s="135"/>
      <c r="CF814" s="135"/>
      <c r="CG814" s="135"/>
      <c r="CH814" s="135"/>
      <c r="CI814" s="135"/>
      <c r="CJ814" s="135"/>
      <c r="CK814" s="135"/>
      <c r="CL814" s="135"/>
      <c r="CM814" s="135"/>
      <c r="CN814" s="135"/>
      <c r="CO814" s="135"/>
      <c r="CP814" s="135"/>
      <c r="CQ814" s="135"/>
      <c r="CR814" s="135"/>
      <c r="CU814" s="36"/>
      <c r="CV814" s="36"/>
      <c r="CW814" s="36"/>
      <c r="CX814" s="36"/>
      <c r="CY814" s="36"/>
      <c r="CZ814" s="36"/>
      <c r="DA814" s="36"/>
      <c r="DB814" s="36"/>
      <c r="DC814" s="36"/>
      <c r="DD814" s="36"/>
      <c r="DE814" s="36"/>
      <c r="DF814" s="36"/>
      <c r="DG814" s="36"/>
      <c r="DH814" s="36"/>
      <c r="DI814" s="36"/>
      <c r="DJ814" s="36"/>
      <c r="DK814" s="36"/>
      <c r="DL814" s="36"/>
      <c r="DM814" s="36"/>
      <c r="DN814" s="36"/>
      <c r="DO814" s="36"/>
      <c r="DP814" s="36"/>
      <c r="DQ814" s="36"/>
      <c r="DR814" s="36"/>
      <c r="DS814" s="36"/>
      <c r="DT814" s="36"/>
      <c r="DU814" s="36"/>
      <c r="DV814" s="36"/>
      <c r="DW814" s="36"/>
      <c r="DX814" s="36"/>
      <c r="DY814" s="36"/>
      <c r="DZ814" s="36"/>
      <c r="EA814" s="36"/>
      <c r="EB814" s="36"/>
      <c r="EC814" s="36"/>
      <c r="ED814" s="36"/>
      <c r="EE814" s="36"/>
      <c r="EF814" s="36"/>
      <c r="EG814" s="36"/>
      <c r="EH814" s="36"/>
      <c r="EI814" s="36"/>
      <c r="EJ814" s="36"/>
      <c r="EK814" s="36"/>
      <c r="EL814" s="36"/>
      <c r="EM814" s="36"/>
      <c r="EN814" s="36"/>
    </row>
    <row r="815" spans="1:144">
      <c r="A815" s="36"/>
      <c r="B815" s="36"/>
      <c r="C815" s="144"/>
      <c r="D815" s="144"/>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c r="AA815" s="135"/>
      <c r="AB815" s="135"/>
      <c r="AC815" s="135"/>
      <c r="AD815" s="135"/>
      <c r="AE815" s="135"/>
      <c r="AF815" s="135"/>
      <c r="AG815" s="135"/>
      <c r="AH815" s="135"/>
      <c r="AI815" s="135"/>
      <c r="AJ815" s="135"/>
      <c r="AK815" s="135"/>
      <c r="AL815" s="135"/>
      <c r="AM815" s="135"/>
      <c r="AN815" s="135"/>
      <c r="AO815" s="135"/>
      <c r="AP815" s="135"/>
      <c r="AQ815" s="135"/>
      <c r="AR815" s="135"/>
      <c r="AS815" s="135"/>
      <c r="AT815" s="135"/>
      <c r="AU815" s="135"/>
      <c r="AV815" s="135"/>
      <c r="AW815" s="135"/>
      <c r="AX815" s="135"/>
      <c r="AY815" s="135"/>
      <c r="AZ815" s="135"/>
      <c r="BA815" s="135"/>
      <c r="BB815" s="135"/>
      <c r="BC815" s="135"/>
      <c r="BD815" s="135"/>
      <c r="BE815" s="135"/>
      <c r="BF815" s="135"/>
      <c r="BG815" s="135"/>
      <c r="BH815" s="135"/>
      <c r="BI815" s="135"/>
      <c r="BJ815" s="135"/>
      <c r="BK815" s="135"/>
      <c r="BL815" s="135"/>
      <c r="BM815" s="135"/>
      <c r="BN815" s="135"/>
      <c r="BO815" s="135"/>
      <c r="BP815" s="135"/>
      <c r="BQ815" s="135"/>
      <c r="BR815" s="135"/>
      <c r="BS815" s="135"/>
      <c r="BT815" s="135"/>
      <c r="BU815" s="135"/>
      <c r="BV815" s="135"/>
      <c r="BW815" s="135"/>
      <c r="BX815" s="135"/>
      <c r="BY815" s="135"/>
      <c r="BZ815" s="135"/>
      <c r="CA815" s="135"/>
      <c r="CB815" s="135"/>
      <c r="CC815" s="135"/>
      <c r="CD815" s="135"/>
      <c r="CE815" s="135"/>
      <c r="CF815" s="135"/>
      <c r="CG815" s="135"/>
      <c r="CH815" s="135"/>
      <c r="CI815" s="135"/>
      <c r="CJ815" s="135"/>
      <c r="CK815" s="135"/>
      <c r="CL815" s="135"/>
      <c r="CM815" s="135"/>
      <c r="CN815" s="135"/>
      <c r="CO815" s="135"/>
      <c r="CP815" s="135"/>
      <c r="CQ815" s="135"/>
      <c r="CR815" s="135"/>
      <c r="CU815" s="36"/>
      <c r="CV815" s="36"/>
      <c r="CW815" s="36"/>
      <c r="CX815" s="36"/>
      <c r="CY815" s="36"/>
      <c r="CZ815" s="36"/>
      <c r="DA815" s="36"/>
      <c r="DB815" s="36"/>
      <c r="DC815" s="36"/>
      <c r="DD815" s="36"/>
      <c r="DE815" s="36"/>
      <c r="DF815" s="36"/>
      <c r="DG815" s="36"/>
      <c r="DH815" s="36"/>
      <c r="DI815" s="36"/>
      <c r="DJ815" s="36"/>
      <c r="DK815" s="36"/>
      <c r="DL815" s="36"/>
      <c r="DM815" s="36"/>
      <c r="DN815" s="36"/>
      <c r="DO815" s="36"/>
      <c r="DP815" s="36"/>
      <c r="DQ815" s="36"/>
      <c r="DR815" s="36"/>
      <c r="DS815" s="36"/>
      <c r="DT815" s="36"/>
      <c r="DU815" s="36"/>
      <c r="DV815" s="36"/>
      <c r="DW815" s="36"/>
      <c r="DX815" s="36"/>
      <c r="DY815" s="36"/>
      <c r="DZ815" s="36"/>
      <c r="EA815" s="36"/>
      <c r="EB815" s="36"/>
      <c r="EC815" s="36"/>
      <c r="ED815" s="36"/>
      <c r="EE815" s="36"/>
      <c r="EF815" s="36"/>
      <c r="EG815" s="36"/>
      <c r="EH815" s="36"/>
      <c r="EI815" s="36"/>
      <c r="EJ815" s="36"/>
      <c r="EK815" s="36"/>
      <c r="EL815" s="36"/>
      <c r="EM815" s="36"/>
      <c r="EN815" s="36"/>
    </row>
    <row r="816" spans="1:144">
      <c r="A816" s="36"/>
      <c r="B816" s="36"/>
      <c r="C816" s="144"/>
      <c r="D816" s="144"/>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c r="AA816" s="135"/>
      <c r="AB816" s="135"/>
      <c r="AC816" s="135"/>
      <c r="AD816" s="135"/>
      <c r="AE816" s="135"/>
      <c r="AF816" s="135"/>
      <c r="AG816" s="135"/>
      <c r="AH816" s="135"/>
      <c r="AI816" s="135"/>
      <c r="AJ816" s="135"/>
      <c r="AK816" s="135"/>
      <c r="AL816" s="135"/>
      <c r="AM816" s="135"/>
      <c r="AN816" s="135"/>
      <c r="AO816" s="135"/>
      <c r="AP816" s="135"/>
      <c r="AQ816" s="135"/>
      <c r="AR816" s="135"/>
      <c r="AS816" s="135"/>
      <c r="AT816" s="135"/>
      <c r="AU816" s="135"/>
      <c r="AV816" s="135"/>
      <c r="AW816" s="135"/>
      <c r="AX816" s="135"/>
      <c r="AY816" s="135"/>
      <c r="AZ816" s="135"/>
      <c r="BA816" s="135"/>
      <c r="BB816" s="135"/>
      <c r="BC816" s="135"/>
      <c r="BD816" s="135"/>
      <c r="BE816" s="135"/>
      <c r="BF816" s="135"/>
      <c r="BG816" s="135"/>
      <c r="BH816" s="135"/>
      <c r="BI816" s="135"/>
      <c r="BJ816" s="135"/>
      <c r="BK816" s="135"/>
      <c r="BL816" s="135"/>
      <c r="BM816" s="135"/>
      <c r="BN816" s="135"/>
      <c r="BO816" s="135"/>
      <c r="BP816" s="135"/>
      <c r="BQ816" s="135"/>
      <c r="BR816" s="135"/>
      <c r="BS816" s="135"/>
      <c r="BT816" s="135"/>
      <c r="BU816" s="135"/>
      <c r="BV816" s="135"/>
      <c r="BW816" s="135"/>
      <c r="BX816" s="135"/>
      <c r="BY816" s="135"/>
      <c r="BZ816" s="135"/>
      <c r="CA816" s="135"/>
      <c r="CB816" s="135"/>
      <c r="CC816" s="135"/>
      <c r="CD816" s="135"/>
      <c r="CE816" s="135"/>
      <c r="CF816" s="135"/>
      <c r="CG816" s="135"/>
      <c r="CH816" s="135"/>
      <c r="CI816" s="135"/>
      <c r="CJ816" s="135"/>
      <c r="CK816" s="135"/>
      <c r="CL816" s="135"/>
      <c r="CM816" s="135"/>
      <c r="CN816" s="135"/>
      <c r="CO816" s="135"/>
      <c r="CP816" s="135"/>
      <c r="CQ816" s="135"/>
      <c r="CR816" s="135"/>
      <c r="CU816" s="36"/>
      <c r="CV816" s="36"/>
      <c r="CW816" s="36"/>
      <c r="CX816" s="36"/>
      <c r="CY816" s="36"/>
      <c r="CZ816" s="36"/>
      <c r="DA816" s="36"/>
      <c r="DB816" s="36"/>
      <c r="DC816" s="36"/>
      <c r="DD816" s="36"/>
      <c r="DE816" s="36"/>
      <c r="DF816" s="36"/>
      <c r="DG816" s="36"/>
      <c r="DH816" s="36"/>
      <c r="DI816" s="36"/>
      <c r="DJ816" s="36"/>
      <c r="DK816" s="36"/>
      <c r="DL816" s="36"/>
      <c r="DM816" s="36"/>
      <c r="DN816" s="36"/>
      <c r="DO816" s="36"/>
      <c r="DP816" s="36"/>
      <c r="DQ816" s="36"/>
      <c r="DR816" s="36"/>
      <c r="DS816" s="36"/>
      <c r="DT816" s="36"/>
      <c r="DU816" s="36"/>
      <c r="DV816" s="36"/>
      <c r="DW816" s="36"/>
      <c r="DX816" s="36"/>
      <c r="DY816" s="36"/>
      <c r="DZ816" s="36"/>
      <c r="EA816" s="36"/>
      <c r="EB816" s="36"/>
      <c r="EC816" s="36"/>
      <c r="ED816" s="36"/>
      <c r="EE816" s="36"/>
      <c r="EF816" s="36"/>
      <c r="EG816" s="36"/>
      <c r="EH816" s="36"/>
      <c r="EI816" s="36"/>
      <c r="EJ816" s="36"/>
      <c r="EK816" s="36"/>
      <c r="EL816" s="36"/>
      <c r="EM816" s="36"/>
      <c r="EN816" s="36"/>
    </row>
    <row r="817" spans="1:144">
      <c r="A817" s="36"/>
      <c r="B817" s="36"/>
      <c r="C817" s="144"/>
      <c r="D817" s="144"/>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c r="AA817" s="135"/>
      <c r="AB817" s="135"/>
      <c r="AC817" s="135"/>
      <c r="AD817" s="135"/>
      <c r="AE817" s="135"/>
      <c r="AF817" s="135"/>
      <c r="AG817" s="135"/>
      <c r="AH817" s="135"/>
      <c r="AI817" s="135"/>
      <c r="AJ817" s="135"/>
      <c r="AK817" s="135"/>
      <c r="AL817" s="135"/>
      <c r="AM817" s="135"/>
      <c r="AN817" s="135"/>
      <c r="AO817" s="135"/>
      <c r="AP817" s="135"/>
      <c r="AQ817" s="135"/>
      <c r="AR817" s="135"/>
      <c r="AS817" s="135"/>
      <c r="AT817" s="135"/>
      <c r="AU817" s="135"/>
      <c r="AV817" s="135"/>
      <c r="AW817" s="135"/>
      <c r="AX817" s="135"/>
      <c r="AY817" s="135"/>
      <c r="AZ817" s="135"/>
      <c r="BA817" s="135"/>
      <c r="BB817" s="135"/>
      <c r="BC817" s="135"/>
      <c r="BD817" s="135"/>
      <c r="BE817" s="135"/>
      <c r="BF817" s="135"/>
      <c r="BG817" s="135"/>
      <c r="BH817" s="135"/>
      <c r="BI817" s="135"/>
      <c r="BJ817" s="135"/>
      <c r="BK817" s="135"/>
      <c r="BL817" s="135"/>
      <c r="BM817" s="135"/>
      <c r="BN817" s="135"/>
      <c r="BO817" s="135"/>
      <c r="BP817" s="135"/>
      <c r="BQ817" s="135"/>
      <c r="BR817" s="135"/>
      <c r="BS817" s="135"/>
      <c r="BT817" s="135"/>
      <c r="BU817" s="135"/>
      <c r="BV817" s="135"/>
      <c r="BW817" s="135"/>
      <c r="BX817" s="135"/>
      <c r="BY817" s="135"/>
      <c r="BZ817" s="135"/>
      <c r="CA817" s="135"/>
      <c r="CB817" s="135"/>
      <c r="CC817" s="135"/>
      <c r="CD817" s="135"/>
      <c r="CE817" s="135"/>
      <c r="CF817" s="135"/>
      <c r="CG817" s="135"/>
      <c r="CH817" s="135"/>
      <c r="CI817" s="135"/>
      <c r="CJ817" s="135"/>
      <c r="CK817" s="135"/>
      <c r="CL817" s="135"/>
      <c r="CM817" s="135"/>
      <c r="CN817" s="135"/>
      <c r="CO817" s="135"/>
      <c r="CP817" s="135"/>
      <c r="CQ817" s="135"/>
      <c r="CR817" s="135"/>
      <c r="CU817" s="36"/>
      <c r="CV817" s="36"/>
      <c r="CW817" s="36"/>
      <c r="CX817" s="36"/>
      <c r="CY817" s="36"/>
      <c r="CZ817" s="36"/>
      <c r="DA817" s="36"/>
      <c r="DB817" s="36"/>
      <c r="DC817" s="36"/>
      <c r="DD817" s="36"/>
      <c r="DE817" s="36"/>
      <c r="DF817" s="36"/>
      <c r="DG817" s="36"/>
      <c r="DH817" s="36"/>
      <c r="DI817" s="36"/>
      <c r="DJ817" s="36"/>
      <c r="DK817" s="36"/>
      <c r="DL817" s="36"/>
      <c r="DM817" s="36"/>
      <c r="DN817" s="36"/>
      <c r="DO817" s="36"/>
      <c r="DP817" s="36"/>
      <c r="DQ817" s="36"/>
      <c r="DR817" s="36"/>
      <c r="DS817" s="36"/>
      <c r="DT817" s="36"/>
      <c r="DU817" s="36"/>
      <c r="DV817" s="36"/>
      <c r="DW817" s="36"/>
      <c r="DX817" s="36"/>
      <c r="DY817" s="36"/>
      <c r="DZ817" s="36"/>
      <c r="EA817" s="36"/>
      <c r="EB817" s="36"/>
      <c r="EC817" s="36"/>
      <c r="ED817" s="36"/>
      <c r="EE817" s="36"/>
      <c r="EF817" s="36"/>
      <c r="EG817" s="36"/>
      <c r="EH817" s="36"/>
      <c r="EI817" s="36"/>
      <c r="EJ817" s="36"/>
      <c r="EK817" s="36"/>
      <c r="EL817" s="36"/>
      <c r="EM817" s="36"/>
      <c r="EN817" s="36"/>
    </row>
    <row r="818" spans="1:144">
      <c r="A818" s="36"/>
      <c r="B818" s="36"/>
      <c r="C818" s="144"/>
      <c r="D818" s="144"/>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c r="AA818" s="135"/>
      <c r="AB818" s="135"/>
      <c r="AC818" s="135"/>
      <c r="AD818" s="135"/>
      <c r="AE818" s="135"/>
      <c r="AF818" s="135"/>
      <c r="AG818" s="135"/>
      <c r="AH818" s="135"/>
      <c r="AI818" s="135"/>
      <c r="AJ818" s="135"/>
      <c r="AK818" s="135"/>
      <c r="AL818" s="135"/>
      <c r="AM818" s="135"/>
      <c r="AN818" s="135"/>
      <c r="AO818" s="135"/>
      <c r="AP818" s="135"/>
      <c r="AQ818" s="135"/>
      <c r="AR818" s="135"/>
      <c r="AS818" s="135"/>
      <c r="AT818" s="135"/>
      <c r="AU818" s="135"/>
      <c r="AV818" s="135"/>
      <c r="AW818" s="135"/>
      <c r="AX818" s="135"/>
      <c r="AY818" s="135"/>
      <c r="AZ818" s="135"/>
      <c r="BA818" s="135"/>
      <c r="BB818" s="135"/>
      <c r="BC818" s="135"/>
      <c r="BD818" s="135"/>
      <c r="BE818" s="135"/>
      <c r="BF818" s="135"/>
      <c r="BG818" s="135"/>
      <c r="BH818" s="135"/>
      <c r="BI818" s="135"/>
      <c r="BJ818" s="135"/>
      <c r="BK818" s="135"/>
      <c r="BL818" s="135"/>
      <c r="BM818" s="135"/>
      <c r="BN818" s="135"/>
      <c r="BO818" s="135"/>
      <c r="BP818" s="135"/>
      <c r="BQ818" s="135"/>
      <c r="BR818" s="135"/>
      <c r="BS818" s="135"/>
      <c r="BT818" s="135"/>
      <c r="BU818" s="135"/>
      <c r="BV818" s="135"/>
      <c r="BW818" s="135"/>
      <c r="BX818" s="135"/>
      <c r="BY818" s="135"/>
      <c r="BZ818" s="135"/>
      <c r="CA818" s="135"/>
      <c r="CB818" s="135"/>
      <c r="CC818" s="135"/>
      <c r="CD818" s="135"/>
      <c r="CE818" s="135"/>
      <c r="CF818" s="135"/>
      <c r="CG818" s="135"/>
      <c r="CH818" s="135"/>
      <c r="CI818" s="135"/>
      <c r="CJ818" s="135"/>
      <c r="CK818" s="135"/>
      <c r="CL818" s="135"/>
      <c r="CM818" s="135"/>
      <c r="CN818" s="135"/>
      <c r="CO818" s="135"/>
      <c r="CP818" s="135"/>
      <c r="CQ818" s="135"/>
      <c r="CR818" s="135"/>
      <c r="CU818" s="36"/>
      <c r="CV818" s="36"/>
      <c r="CW818" s="36"/>
      <c r="CX818" s="36"/>
      <c r="CY818" s="36"/>
      <c r="CZ818" s="36"/>
      <c r="DA818" s="36"/>
      <c r="DB818" s="36"/>
      <c r="DC818" s="36"/>
      <c r="DD818" s="36"/>
      <c r="DE818" s="36"/>
      <c r="DF818" s="36"/>
      <c r="DG818" s="36"/>
      <c r="DH818" s="36"/>
      <c r="DI818" s="36"/>
      <c r="DJ818" s="36"/>
      <c r="DK818" s="36"/>
      <c r="DL818" s="36"/>
      <c r="DM818" s="36"/>
      <c r="DN818" s="36"/>
      <c r="DO818" s="36"/>
      <c r="DP818" s="36"/>
      <c r="DQ818" s="36"/>
      <c r="DR818" s="36"/>
      <c r="DS818" s="36"/>
      <c r="DT818" s="36"/>
      <c r="DU818" s="36"/>
      <c r="DV818" s="36"/>
      <c r="DW818" s="36"/>
      <c r="DX818" s="36"/>
      <c r="DY818" s="36"/>
      <c r="DZ818" s="36"/>
      <c r="EA818" s="36"/>
      <c r="EB818" s="36"/>
      <c r="EC818" s="36"/>
      <c r="ED818" s="36"/>
      <c r="EE818" s="36"/>
      <c r="EF818" s="36"/>
      <c r="EG818" s="36"/>
      <c r="EH818" s="36"/>
      <c r="EI818" s="36"/>
      <c r="EJ818" s="36"/>
      <c r="EK818" s="36"/>
      <c r="EL818" s="36"/>
      <c r="EM818" s="36"/>
      <c r="EN818" s="36"/>
    </row>
    <row r="819" spans="1:144">
      <c r="A819" s="36"/>
      <c r="B819" s="36"/>
      <c r="C819" s="144"/>
      <c r="D819" s="144"/>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c r="AA819" s="135"/>
      <c r="AB819" s="135"/>
      <c r="AC819" s="135"/>
      <c r="AD819" s="135"/>
      <c r="AE819" s="135"/>
      <c r="AF819" s="135"/>
      <c r="AG819" s="135"/>
      <c r="AH819" s="135"/>
      <c r="AI819" s="135"/>
      <c r="AJ819" s="135"/>
      <c r="AK819" s="135"/>
      <c r="AL819" s="135"/>
      <c r="AM819" s="135"/>
      <c r="AN819" s="135"/>
      <c r="AO819" s="135"/>
      <c r="AP819" s="135"/>
      <c r="AQ819" s="135"/>
      <c r="AR819" s="135"/>
      <c r="AS819" s="135"/>
      <c r="AT819" s="135"/>
      <c r="AU819" s="135"/>
      <c r="AV819" s="135"/>
      <c r="AW819" s="135"/>
      <c r="AX819" s="135"/>
      <c r="AY819" s="135"/>
      <c r="AZ819" s="135"/>
      <c r="BA819" s="135"/>
      <c r="BB819" s="135"/>
      <c r="BC819" s="135"/>
      <c r="BD819" s="135"/>
      <c r="BE819" s="135"/>
      <c r="BF819" s="135"/>
      <c r="BG819" s="135"/>
      <c r="BH819" s="135"/>
      <c r="BI819" s="135"/>
      <c r="BJ819" s="135"/>
      <c r="BK819" s="135"/>
      <c r="BL819" s="135"/>
      <c r="BM819" s="135"/>
      <c r="BN819" s="135"/>
      <c r="BO819" s="135"/>
      <c r="BP819" s="135"/>
      <c r="BQ819" s="135"/>
      <c r="BR819" s="135"/>
      <c r="BS819" s="135"/>
      <c r="BT819" s="135"/>
      <c r="BU819" s="135"/>
      <c r="BV819" s="135"/>
      <c r="BW819" s="135"/>
      <c r="BX819" s="135"/>
      <c r="BY819" s="135"/>
      <c r="BZ819" s="135"/>
      <c r="CA819" s="135"/>
      <c r="CB819" s="135"/>
      <c r="CC819" s="135"/>
      <c r="CD819" s="135"/>
      <c r="CE819" s="135"/>
      <c r="CF819" s="135"/>
      <c r="CG819" s="135"/>
      <c r="CH819" s="135"/>
      <c r="CI819" s="135"/>
      <c r="CJ819" s="135"/>
      <c r="CK819" s="135"/>
      <c r="CL819" s="135"/>
      <c r="CM819" s="135"/>
      <c r="CN819" s="135"/>
      <c r="CO819" s="135"/>
      <c r="CP819" s="135"/>
      <c r="CQ819" s="135"/>
      <c r="CR819" s="135"/>
      <c r="CU819" s="36"/>
      <c r="CV819" s="36"/>
      <c r="CW819" s="36"/>
      <c r="CX819" s="36"/>
      <c r="CY819" s="36"/>
      <c r="CZ819" s="36"/>
      <c r="DA819" s="36"/>
      <c r="DB819" s="36"/>
      <c r="DC819" s="36"/>
      <c r="DD819" s="36"/>
      <c r="DE819" s="36"/>
      <c r="DF819" s="36"/>
      <c r="DG819" s="36"/>
      <c r="DH819" s="36"/>
      <c r="DI819" s="36"/>
      <c r="DJ819" s="36"/>
      <c r="DK819" s="36"/>
      <c r="DL819" s="36"/>
      <c r="DM819" s="36"/>
      <c r="DN819" s="36"/>
      <c r="DO819" s="36"/>
      <c r="DP819" s="36"/>
      <c r="DQ819" s="36"/>
      <c r="DR819" s="36"/>
      <c r="DS819" s="36"/>
      <c r="DT819" s="36"/>
      <c r="DU819" s="36"/>
      <c r="DV819" s="36"/>
      <c r="DW819" s="36"/>
      <c r="DX819" s="36"/>
      <c r="DY819" s="36"/>
      <c r="DZ819" s="36"/>
      <c r="EA819" s="36"/>
      <c r="EB819" s="36"/>
      <c r="EC819" s="36"/>
      <c r="ED819" s="36"/>
      <c r="EE819" s="36"/>
      <c r="EF819" s="36"/>
      <c r="EG819" s="36"/>
      <c r="EH819" s="36"/>
      <c r="EI819" s="36"/>
      <c r="EJ819" s="36"/>
      <c r="EK819" s="36"/>
      <c r="EL819" s="36"/>
      <c r="EM819" s="36"/>
      <c r="EN819" s="36"/>
    </row>
    <row r="820" spans="1:144">
      <c r="A820" s="36"/>
      <c r="B820" s="36"/>
      <c r="C820" s="144"/>
      <c r="D820" s="144"/>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c r="AA820" s="135"/>
      <c r="AB820" s="135"/>
      <c r="AC820" s="135"/>
      <c r="AD820" s="135"/>
      <c r="AE820" s="135"/>
      <c r="AF820" s="135"/>
      <c r="AG820" s="135"/>
      <c r="AH820" s="135"/>
      <c r="AI820" s="135"/>
      <c r="AJ820" s="135"/>
      <c r="AK820" s="135"/>
      <c r="AL820" s="135"/>
      <c r="AM820" s="135"/>
      <c r="AN820" s="135"/>
      <c r="AO820" s="135"/>
      <c r="AP820" s="135"/>
      <c r="AQ820" s="135"/>
      <c r="AR820" s="135"/>
      <c r="AS820" s="135"/>
      <c r="AT820" s="135"/>
      <c r="AU820" s="135"/>
      <c r="AV820" s="135"/>
      <c r="AW820" s="135"/>
      <c r="AX820" s="135"/>
      <c r="AY820" s="135"/>
      <c r="AZ820" s="135"/>
      <c r="BA820" s="135"/>
      <c r="BB820" s="135"/>
      <c r="BC820" s="135"/>
      <c r="BD820" s="135"/>
      <c r="BE820" s="135"/>
      <c r="BF820" s="135"/>
      <c r="BG820" s="135"/>
      <c r="BH820" s="135"/>
      <c r="BI820" s="135"/>
      <c r="BJ820" s="135"/>
      <c r="BK820" s="135"/>
      <c r="BL820" s="135"/>
      <c r="BM820" s="135"/>
      <c r="BN820" s="135"/>
      <c r="BO820" s="135"/>
      <c r="BP820" s="135"/>
      <c r="BQ820" s="135"/>
      <c r="BR820" s="135"/>
      <c r="BS820" s="135"/>
      <c r="BT820" s="135"/>
      <c r="BU820" s="135"/>
      <c r="BV820" s="135"/>
      <c r="BW820" s="135"/>
      <c r="BX820" s="135"/>
      <c r="BY820" s="135"/>
      <c r="BZ820" s="135"/>
      <c r="CA820" s="135"/>
      <c r="CB820" s="135"/>
      <c r="CC820" s="135"/>
      <c r="CD820" s="135"/>
      <c r="CE820" s="135"/>
      <c r="CF820" s="135"/>
      <c r="CG820" s="135"/>
      <c r="CH820" s="135"/>
      <c r="CI820" s="135"/>
      <c r="CJ820" s="135"/>
      <c r="CK820" s="135"/>
      <c r="CL820" s="135"/>
      <c r="CM820" s="135"/>
      <c r="CN820" s="135"/>
      <c r="CO820" s="135"/>
      <c r="CP820" s="135"/>
      <c r="CQ820" s="135"/>
      <c r="CR820" s="135"/>
      <c r="CU820" s="36"/>
      <c r="CV820" s="36"/>
      <c r="CW820" s="36"/>
      <c r="CX820" s="36"/>
      <c r="CY820" s="36"/>
      <c r="CZ820" s="36"/>
      <c r="DA820" s="36"/>
      <c r="DB820" s="36"/>
      <c r="DC820" s="36"/>
      <c r="DD820" s="36"/>
      <c r="DE820" s="36"/>
      <c r="DF820" s="36"/>
      <c r="DG820" s="36"/>
      <c r="DH820" s="36"/>
      <c r="DI820" s="36"/>
      <c r="DJ820" s="36"/>
      <c r="DK820" s="36"/>
      <c r="DL820" s="36"/>
      <c r="DM820" s="36"/>
      <c r="DN820" s="36"/>
      <c r="DO820" s="36"/>
      <c r="DP820" s="36"/>
      <c r="DQ820" s="36"/>
      <c r="DR820" s="36"/>
      <c r="DS820" s="36"/>
      <c r="DT820" s="36"/>
      <c r="DU820" s="36"/>
      <c r="DV820" s="36"/>
      <c r="DW820" s="36"/>
      <c r="DX820" s="36"/>
      <c r="DY820" s="36"/>
      <c r="DZ820" s="36"/>
      <c r="EA820" s="36"/>
      <c r="EB820" s="36"/>
      <c r="EC820" s="36"/>
      <c r="ED820" s="36"/>
      <c r="EE820" s="36"/>
      <c r="EF820" s="36"/>
      <c r="EG820" s="36"/>
      <c r="EH820" s="36"/>
      <c r="EI820" s="36"/>
      <c r="EJ820" s="36"/>
      <c r="EK820" s="36"/>
      <c r="EL820" s="36"/>
      <c r="EM820" s="36"/>
      <c r="EN820" s="36"/>
    </row>
    <row r="821" spans="1:144">
      <c r="A821" s="36"/>
      <c r="B821" s="36"/>
      <c r="C821" s="144"/>
      <c r="D821" s="144"/>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c r="AA821" s="135"/>
      <c r="AB821" s="135"/>
      <c r="AC821" s="135"/>
      <c r="AD821" s="135"/>
      <c r="AE821" s="135"/>
      <c r="AF821" s="135"/>
      <c r="AG821" s="135"/>
      <c r="AH821" s="135"/>
      <c r="AI821" s="135"/>
      <c r="AJ821" s="135"/>
      <c r="AK821" s="135"/>
      <c r="AL821" s="135"/>
      <c r="AM821" s="135"/>
      <c r="AN821" s="135"/>
      <c r="AO821" s="135"/>
      <c r="AP821" s="135"/>
      <c r="AQ821" s="135"/>
      <c r="AR821" s="135"/>
      <c r="AS821" s="135"/>
      <c r="AT821" s="135"/>
      <c r="AU821" s="135"/>
      <c r="AV821" s="135"/>
      <c r="AW821" s="135"/>
      <c r="AX821" s="135"/>
      <c r="AY821" s="135"/>
      <c r="AZ821" s="135"/>
      <c r="BA821" s="135"/>
      <c r="BB821" s="135"/>
      <c r="BC821" s="135"/>
      <c r="BD821" s="135"/>
      <c r="BE821" s="135"/>
      <c r="BF821" s="135"/>
      <c r="BG821" s="135"/>
      <c r="BH821" s="135"/>
      <c r="BI821" s="135"/>
      <c r="BJ821" s="135"/>
      <c r="BK821" s="135"/>
      <c r="BL821" s="135"/>
      <c r="BM821" s="135"/>
      <c r="BN821" s="135"/>
      <c r="BO821" s="135"/>
      <c r="BP821" s="135"/>
      <c r="BQ821" s="135"/>
      <c r="BR821" s="135"/>
      <c r="BS821" s="135"/>
      <c r="BT821" s="135"/>
      <c r="BU821" s="135"/>
      <c r="BV821" s="135"/>
      <c r="BW821" s="135"/>
      <c r="BX821" s="135"/>
      <c r="BY821" s="135"/>
      <c r="BZ821" s="135"/>
      <c r="CA821" s="135"/>
      <c r="CB821" s="135"/>
      <c r="CC821" s="135"/>
      <c r="CD821" s="135"/>
      <c r="CE821" s="135"/>
      <c r="CF821" s="135"/>
      <c r="CG821" s="135"/>
      <c r="CH821" s="135"/>
      <c r="CI821" s="135"/>
      <c r="CJ821" s="135"/>
      <c r="CK821" s="135"/>
      <c r="CL821" s="135"/>
      <c r="CM821" s="135"/>
      <c r="CN821" s="135"/>
      <c r="CO821" s="135"/>
      <c r="CP821" s="135"/>
      <c r="CQ821" s="135"/>
      <c r="CR821" s="135"/>
      <c r="CU821" s="36"/>
      <c r="CV821" s="36"/>
      <c r="CW821" s="36"/>
      <c r="CX821" s="36"/>
      <c r="CY821" s="36"/>
      <c r="CZ821" s="36"/>
      <c r="DA821" s="36"/>
      <c r="DB821" s="36"/>
      <c r="DC821" s="36"/>
      <c r="DD821" s="36"/>
      <c r="DE821" s="36"/>
      <c r="DF821" s="36"/>
      <c r="DG821" s="36"/>
      <c r="DH821" s="36"/>
      <c r="DI821" s="36"/>
      <c r="DJ821" s="36"/>
      <c r="DK821" s="36"/>
      <c r="DL821" s="36"/>
      <c r="DM821" s="36"/>
      <c r="DN821" s="36"/>
      <c r="DO821" s="36"/>
      <c r="DP821" s="36"/>
      <c r="DQ821" s="36"/>
      <c r="DR821" s="36"/>
      <c r="DS821" s="36"/>
      <c r="DT821" s="36"/>
      <c r="DU821" s="36"/>
      <c r="DV821" s="36"/>
      <c r="DW821" s="36"/>
      <c r="DX821" s="36"/>
      <c r="DY821" s="36"/>
      <c r="DZ821" s="36"/>
      <c r="EA821" s="36"/>
      <c r="EB821" s="36"/>
      <c r="EC821" s="36"/>
      <c r="ED821" s="36"/>
      <c r="EE821" s="36"/>
      <c r="EF821" s="36"/>
      <c r="EG821" s="36"/>
      <c r="EH821" s="36"/>
      <c r="EI821" s="36"/>
      <c r="EJ821" s="36"/>
      <c r="EK821" s="36"/>
      <c r="EL821" s="36"/>
      <c r="EM821" s="36"/>
      <c r="EN821" s="36"/>
    </row>
    <row r="822" spans="1:144">
      <c r="A822" s="36"/>
      <c r="B822" s="36"/>
      <c r="C822" s="144"/>
      <c r="D822" s="144"/>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c r="AA822" s="135"/>
      <c r="AB822" s="135"/>
      <c r="AC822" s="135"/>
      <c r="AD822" s="135"/>
      <c r="AE822" s="135"/>
      <c r="AF822" s="135"/>
      <c r="AG822" s="135"/>
      <c r="AH822" s="135"/>
      <c r="AI822" s="135"/>
      <c r="AJ822" s="135"/>
      <c r="AK822" s="135"/>
      <c r="AL822" s="135"/>
      <c r="AM822" s="135"/>
      <c r="AN822" s="135"/>
      <c r="AO822" s="135"/>
      <c r="AP822" s="135"/>
      <c r="AQ822" s="135"/>
      <c r="AR822" s="135"/>
      <c r="AS822" s="135"/>
      <c r="AT822" s="135"/>
      <c r="AU822" s="135"/>
      <c r="AV822" s="135"/>
      <c r="AW822" s="135"/>
      <c r="AX822" s="135"/>
      <c r="AY822" s="135"/>
      <c r="AZ822" s="135"/>
      <c r="BA822" s="135"/>
      <c r="BB822" s="135"/>
      <c r="BC822" s="135"/>
      <c r="BD822" s="135"/>
      <c r="BE822" s="135"/>
      <c r="BF822" s="135"/>
      <c r="BG822" s="135"/>
      <c r="BH822" s="135"/>
      <c r="BI822" s="135"/>
      <c r="BJ822" s="135"/>
      <c r="BK822" s="135"/>
      <c r="BL822" s="135"/>
      <c r="BM822" s="135"/>
      <c r="BN822" s="135"/>
      <c r="BO822" s="135"/>
      <c r="BP822" s="135"/>
      <c r="BQ822" s="135"/>
      <c r="BR822" s="135"/>
      <c r="BS822" s="135"/>
      <c r="BT822" s="135"/>
      <c r="BU822" s="135"/>
      <c r="BV822" s="135"/>
      <c r="BW822" s="135"/>
      <c r="BX822" s="135"/>
      <c r="BY822" s="135"/>
      <c r="BZ822" s="135"/>
      <c r="CA822" s="135"/>
      <c r="CB822" s="135"/>
      <c r="CC822" s="135"/>
      <c r="CD822" s="135"/>
      <c r="CE822" s="135"/>
      <c r="CF822" s="135"/>
      <c r="CG822" s="135"/>
      <c r="CH822" s="135"/>
      <c r="CI822" s="135"/>
      <c r="CJ822" s="135"/>
      <c r="CK822" s="135"/>
      <c r="CL822" s="135"/>
      <c r="CM822" s="135"/>
      <c r="CN822" s="135"/>
      <c r="CO822" s="135"/>
      <c r="CP822" s="135"/>
      <c r="CQ822" s="135"/>
      <c r="CR822" s="135"/>
      <c r="CU822" s="36"/>
      <c r="CV822" s="36"/>
      <c r="CW822" s="36"/>
      <c r="CX822" s="36"/>
      <c r="CY822" s="36"/>
      <c r="CZ822" s="36"/>
      <c r="DA822" s="36"/>
      <c r="DB822" s="36"/>
      <c r="DC822" s="36"/>
      <c r="DD822" s="36"/>
      <c r="DE822" s="36"/>
      <c r="DF822" s="36"/>
      <c r="DG822" s="36"/>
      <c r="DH822" s="36"/>
      <c r="DI822" s="36"/>
      <c r="DJ822" s="36"/>
      <c r="DK822" s="36"/>
      <c r="DL822" s="36"/>
      <c r="DM822" s="36"/>
      <c r="DN822" s="36"/>
      <c r="DO822" s="36"/>
      <c r="DP822" s="36"/>
      <c r="DQ822" s="36"/>
      <c r="DR822" s="36"/>
      <c r="DS822" s="36"/>
      <c r="DT822" s="36"/>
      <c r="DU822" s="36"/>
      <c r="DV822" s="36"/>
      <c r="DW822" s="36"/>
      <c r="DX822" s="36"/>
      <c r="DY822" s="36"/>
      <c r="DZ822" s="36"/>
      <c r="EA822" s="36"/>
      <c r="EB822" s="36"/>
      <c r="EC822" s="36"/>
      <c r="ED822" s="36"/>
      <c r="EE822" s="36"/>
      <c r="EF822" s="36"/>
      <c r="EG822" s="36"/>
      <c r="EH822" s="36"/>
      <c r="EI822" s="36"/>
      <c r="EJ822" s="36"/>
      <c r="EK822" s="36"/>
      <c r="EL822" s="36"/>
      <c r="EM822" s="36"/>
      <c r="EN822" s="36"/>
    </row>
    <row r="823" spans="1:144">
      <c r="A823" s="36"/>
      <c r="B823" s="36"/>
      <c r="C823" s="144"/>
      <c r="D823" s="144"/>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c r="AA823" s="135"/>
      <c r="AB823" s="135"/>
      <c r="AC823" s="135"/>
      <c r="AD823" s="135"/>
      <c r="AE823" s="135"/>
      <c r="AF823" s="135"/>
      <c r="AG823" s="135"/>
      <c r="AH823" s="135"/>
      <c r="AI823" s="135"/>
      <c r="AJ823" s="135"/>
      <c r="AK823" s="135"/>
      <c r="AL823" s="135"/>
      <c r="AM823" s="135"/>
      <c r="AN823" s="135"/>
      <c r="AO823" s="135"/>
      <c r="AP823" s="135"/>
      <c r="AQ823" s="135"/>
      <c r="AR823" s="135"/>
      <c r="AS823" s="135"/>
      <c r="AT823" s="135"/>
      <c r="AU823" s="135"/>
      <c r="AV823" s="135"/>
      <c r="AW823" s="135"/>
      <c r="AX823" s="135"/>
      <c r="AY823" s="135"/>
      <c r="AZ823" s="135"/>
      <c r="BA823" s="135"/>
      <c r="BB823" s="135"/>
      <c r="BC823" s="135"/>
      <c r="BD823" s="135"/>
      <c r="BE823" s="135"/>
      <c r="BF823" s="135"/>
      <c r="BG823" s="135"/>
      <c r="BH823" s="135"/>
      <c r="BI823" s="135"/>
      <c r="BJ823" s="135"/>
      <c r="BK823" s="135"/>
      <c r="BL823" s="135"/>
      <c r="BM823" s="135"/>
      <c r="BN823" s="135"/>
      <c r="BO823" s="135"/>
      <c r="BP823" s="135"/>
      <c r="BQ823" s="135"/>
      <c r="BR823" s="135"/>
      <c r="BS823" s="135"/>
      <c r="BT823" s="135"/>
      <c r="BU823" s="135"/>
      <c r="BV823" s="135"/>
      <c r="BW823" s="135"/>
      <c r="BX823" s="135"/>
      <c r="BY823" s="135"/>
      <c r="BZ823" s="135"/>
      <c r="CA823" s="135"/>
      <c r="CB823" s="135"/>
      <c r="CC823" s="135"/>
      <c r="CD823" s="135"/>
      <c r="CE823" s="135"/>
      <c r="CF823" s="135"/>
      <c r="CG823" s="135"/>
      <c r="CH823" s="135"/>
      <c r="CI823" s="135"/>
      <c r="CJ823" s="135"/>
      <c r="CK823" s="135"/>
      <c r="CL823" s="135"/>
      <c r="CM823" s="135"/>
      <c r="CN823" s="135"/>
      <c r="CO823" s="135"/>
      <c r="CP823" s="135"/>
      <c r="CQ823" s="135"/>
      <c r="CR823" s="135"/>
      <c r="CU823" s="36"/>
      <c r="CV823" s="36"/>
      <c r="CW823" s="36"/>
      <c r="CX823" s="36"/>
      <c r="CY823" s="36"/>
      <c r="CZ823" s="36"/>
      <c r="DA823" s="36"/>
      <c r="DB823" s="36"/>
      <c r="DC823" s="36"/>
      <c r="DD823" s="36"/>
      <c r="DE823" s="36"/>
      <c r="DF823" s="36"/>
      <c r="DG823" s="36"/>
      <c r="DH823" s="36"/>
      <c r="DI823" s="36"/>
      <c r="DJ823" s="36"/>
      <c r="DK823" s="36"/>
      <c r="DL823" s="36"/>
      <c r="DM823" s="36"/>
      <c r="DN823" s="36"/>
      <c r="DO823" s="36"/>
      <c r="DP823" s="36"/>
      <c r="DQ823" s="36"/>
      <c r="DR823" s="36"/>
      <c r="DS823" s="36"/>
      <c r="DT823" s="36"/>
      <c r="DU823" s="36"/>
      <c r="DV823" s="36"/>
      <c r="DW823" s="36"/>
      <c r="DX823" s="36"/>
      <c r="DY823" s="36"/>
      <c r="DZ823" s="36"/>
      <c r="EA823" s="36"/>
      <c r="EB823" s="36"/>
      <c r="EC823" s="36"/>
      <c r="ED823" s="36"/>
      <c r="EE823" s="36"/>
      <c r="EF823" s="36"/>
      <c r="EG823" s="36"/>
      <c r="EH823" s="36"/>
      <c r="EI823" s="36"/>
      <c r="EJ823" s="36"/>
      <c r="EK823" s="36"/>
      <c r="EL823" s="36"/>
      <c r="EM823" s="36"/>
      <c r="EN823" s="36"/>
    </row>
    <row r="824" spans="1:144">
      <c r="A824" s="36"/>
      <c r="B824" s="36"/>
      <c r="C824" s="144"/>
      <c r="D824" s="144"/>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c r="AA824" s="135"/>
      <c r="AB824" s="135"/>
      <c r="AC824" s="135"/>
      <c r="AD824" s="135"/>
      <c r="AE824" s="135"/>
      <c r="AF824" s="135"/>
      <c r="AG824" s="135"/>
      <c r="AH824" s="135"/>
      <c r="AI824" s="135"/>
      <c r="AJ824" s="135"/>
      <c r="AK824" s="135"/>
      <c r="AL824" s="135"/>
      <c r="AM824" s="135"/>
      <c r="AN824" s="135"/>
      <c r="AO824" s="135"/>
      <c r="AP824" s="135"/>
      <c r="AQ824" s="135"/>
      <c r="AR824" s="135"/>
      <c r="AS824" s="135"/>
      <c r="AT824" s="135"/>
      <c r="AU824" s="135"/>
      <c r="AV824" s="135"/>
      <c r="AW824" s="135"/>
      <c r="AX824" s="135"/>
      <c r="AY824" s="135"/>
      <c r="AZ824" s="135"/>
      <c r="BA824" s="135"/>
      <c r="BB824" s="135"/>
      <c r="BC824" s="135"/>
      <c r="BD824" s="135"/>
      <c r="BE824" s="135"/>
      <c r="BF824" s="135"/>
      <c r="BG824" s="135"/>
      <c r="BH824" s="135"/>
      <c r="BI824" s="135"/>
      <c r="BJ824" s="135"/>
      <c r="BK824" s="135"/>
      <c r="BL824" s="135"/>
      <c r="BM824" s="135"/>
      <c r="BN824" s="135"/>
      <c r="BO824" s="135"/>
      <c r="BP824" s="135"/>
      <c r="BQ824" s="135"/>
      <c r="BR824" s="135"/>
      <c r="BS824" s="135"/>
      <c r="BT824" s="135"/>
      <c r="BU824" s="135"/>
      <c r="BV824" s="135"/>
      <c r="BW824" s="135"/>
      <c r="BX824" s="135"/>
      <c r="BY824" s="135"/>
      <c r="BZ824" s="135"/>
      <c r="CA824" s="135"/>
      <c r="CB824" s="135"/>
      <c r="CC824" s="135"/>
      <c r="CD824" s="135"/>
      <c r="CE824" s="135"/>
      <c r="CF824" s="135"/>
      <c r="CG824" s="135"/>
      <c r="CH824" s="135"/>
      <c r="CI824" s="135"/>
      <c r="CJ824" s="135"/>
      <c r="CK824" s="135"/>
      <c r="CL824" s="135"/>
      <c r="CM824" s="135"/>
      <c r="CN824" s="135"/>
      <c r="CO824" s="135"/>
      <c r="CP824" s="135"/>
      <c r="CQ824" s="135"/>
      <c r="CR824" s="135"/>
      <c r="CU824" s="36"/>
      <c r="CV824" s="36"/>
      <c r="CW824" s="36"/>
      <c r="CX824" s="36"/>
      <c r="CY824" s="36"/>
      <c r="CZ824" s="36"/>
      <c r="DA824" s="36"/>
      <c r="DB824" s="36"/>
      <c r="DC824" s="36"/>
      <c r="DD824" s="36"/>
      <c r="DE824" s="36"/>
      <c r="DF824" s="36"/>
      <c r="DG824" s="36"/>
      <c r="DH824" s="36"/>
      <c r="DI824" s="36"/>
      <c r="DJ824" s="36"/>
      <c r="DK824" s="36"/>
      <c r="DL824" s="36"/>
      <c r="DM824" s="36"/>
      <c r="DN824" s="36"/>
      <c r="DO824" s="36"/>
      <c r="DP824" s="36"/>
      <c r="DQ824" s="36"/>
      <c r="DR824" s="36"/>
      <c r="DS824" s="36"/>
      <c r="DT824" s="36"/>
      <c r="DU824" s="36"/>
      <c r="DV824" s="36"/>
      <c r="DW824" s="36"/>
      <c r="DX824" s="36"/>
      <c r="DY824" s="36"/>
      <c r="DZ824" s="36"/>
      <c r="EA824" s="36"/>
      <c r="EB824" s="36"/>
      <c r="EC824" s="36"/>
      <c r="ED824" s="36"/>
      <c r="EE824" s="36"/>
      <c r="EF824" s="36"/>
      <c r="EG824" s="36"/>
      <c r="EH824" s="36"/>
      <c r="EI824" s="36"/>
      <c r="EJ824" s="36"/>
      <c r="EK824" s="36"/>
      <c r="EL824" s="36"/>
      <c r="EM824" s="36"/>
      <c r="EN824" s="36"/>
    </row>
    <row r="825" spans="1:144">
      <c r="A825" s="36"/>
      <c r="B825" s="36"/>
      <c r="C825" s="144"/>
      <c r="D825" s="144"/>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c r="AA825" s="135"/>
      <c r="AB825" s="135"/>
      <c r="AC825" s="135"/>
      <c r="AD825" s="135"/>
      <c r="AE825" s="135"/>
      <c r="AF825" s="135"/>
      <c r="AG825" s="135"/>
      <c r="AH825" s="135"/>
      <c r="AI825" s="135"/>
      <c r="AJ825" s="135"/>
      <c r="AK825" s="135"/>
      <c r="AL825" s="135"/>
      <c r="AM825" s="135"/>
      <c r="AN825" s="135"/>
      <c r="AO825" s="135"/>
      <c r="AP825" s="135"/>
      <c r="AQ825" s="135"/>
      <c r="AR825" s="135"/>
      <c r="AS825" s="135"/>
      <c r="AT825" s="135"/>
      <c r="AU825" s="135"/>
      <c r="AV825" s="135"/>
      <c r="AW825" s="135"/>
      <c r="AX825" s="135"/>
      <c r="AY825" s="135"/>
      <c r="AZ825" s="135"/>
      <c r="BA825" s="135"/>
      <c r="BB825" s="135"/>
      <c r="BC825" s="135"/>
      <c r="BD825" s="135"/>
      <c r="BE825" s="135"/>
      <c r="BF825" s="135"/>
      <c r="BG825" s="135"/>
      <c r="BH825" s="135"/>
      <c r="BI825" s="135"/>
      <c r="BJ825" s="135"/>
      <c r="BK825" s="135"/>
      <c r="BL825" s="135"/>
      <c r="BM825" s="135"/>
      <c r="BN825" s="135"/>
      <c r="BO825" s="135"/>
      <c r="BP825" s="135"/>
      <c r="BQ825" s="135"/>
      <c r="BR825" s="135"/>
      <c r="BS825" s="135"/>
      <c r="BT825" s="135"/>
      <c r="BU825" s="135"/>
      <c r="BV825" s="135"/>
      <c r="BW825" s="135"/>
      <c r="BX825" s="135"/>
      <c r="BY825" s="135"/>
      <c r="BZ825" s="135"/>
      <c r="CA825" s="135"/>
      <c r="CB825" s="135"/>
      <c r="CC825" s="135"/>
      <c r="CD825" s="135"/>
      <c r="CE825" s="135"/>
      <c r="CF825" s="135"/>
      <c r="CG825" s="135"/>
      <c r="CH825" s="135"/>
      <c r="CI825" s="135"/>
      <c r="CJ825" s="135"/>
      <c r="CK825" s="135"/>
      <c r="CL825" s="135"/>
      <c r="CM825" s="135"/>
      <c r="CN825" s="135"/>
      <c r="CO825" s="135"/>
      <c r="CP825" s="135"/>
      <c r="CQ825" s="135"/>
      <c r="CR825" s="135"/>
      <c r="CU825" s="36"/>
      <c r="CV825" s="36"/>
      <c r="CW825" s="36"/>
      <c r="CX825" s="36"/>
      <c r="CY825" s="36"/>
      <c r="CZ825" s="36"/>
      <c r="DA825" s="36"/>
      <c r="DB825" s="36"/>
      <c r="DC825" s="36"/>
      <c r="DD825" s="36"/>
      <c r="DE825" s="36"/>
      <c r="DF825" s="36"/>
      <c r="DG825" s="36"/>
      <c r="DH825" s="36"/>
      <c r="DI825" s="36"/>
      <c r="DJ825" s="36"/>
      <c r="DK825" s="36"/>
      <c r="DL825" s="36"/>
      <c r="DM825" s="36"/>
      <c r="DN825" s="36"/>
      <c r="DO825" s="36"/>
      <c r="DP825" s="36"/>
      <c r="DQ825" s="36"/>
      <c r="DR825" s="36"/>
      <c r="DS825" s="36"/>
      <c r="DT825" s="36"/>
      <c r="DU825" s="36"/>
      <c r="DV825" s="36"/>
      <c r="DW825" s="36"/>
      <c r="DX825" s="36"/>
      <c r="DY825" s="36"/>
      <c r="DZ825" s="36"/>
      <c r="EA825" s="36"/>
      <c r="EB825" s="36"/>
      <c r="EC825" s="36"/>
      <c r="ED825" s="36"/>
      <c r="EE825" s="36"/>
      <c r="EF825" s="36"/>
      <c r="EG825" s="36"/>
      <c r="EH825" s="36"/>
      <c r="EI825" s="36"/>
      <c r="EJ825" s="36"/>
      <c r="EK825" s="36"/>
      <c r="EL825" s="36"/>
      <c r="EM825" s="36"/>
      <c r="EN825" s="36"/>
    </row>
    <row r="826" spans="1:144">
      <c r="A826" s="36"/>
      <c r="B826" s="36"/>
      <c r="C826" s="144"/>
      <c r="D826" s="144"/>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c r="AA826" s="135"/>
      <c r="AB826" s="135"/>
      <c r="AC826" s="135"/>
      <c r="AD826" s="135"/>
      <c r="AE826" s="135"/>
      <c r="AF826" s="135"/>
      <c r="AG826" s="135"/>
      <c r="AH826" s="135"/>
      <c r="AI826" s="135"/>
      <c r="AJ826" s="135"/>
      <c r="AK826" s="135"/>
      <c r="AL826" s="135"/>
      <c r="AM826" s="135"/>
      <c r="AN826" s="135"/>
      <c r="AO826" s="135"/>
      <c r="AP826" s="135"/>
      <c r="AQ826" s="135"/>
      <c r="AR826" s="135"/>
      <c r="AS826" s="135"/>
      <c r="AT826" s="135"/>
      <c r="AU826" s="135"/>
      <c r="AV826" s="135"/>
      <c r="AW826" s="135"/>
      <c r="AX826" s="135"/>
      <c r="AY826" s="135"/>
      <c r="AZ826" s="135"/>
      <c r="BA826" s="135"/>
      <c r="BB826" s="135"/>
      <c r="BC826" s="135"/>
      <c r="BD826" s="135"/>
      <c r="BE826" s="135"/>
      <c r="BF826" s="135"/>
      <c r="BG826" s="135"/>
      <c r="BH826" s="135"/>
      <c r="BI826" s="135"/>
      <c r="BJ826" s="135"/>
      <c r="BK826" s="135"/>
      <c r="BL826" s="135"/>
      <c r="BM826" s="135"/>
      <c r="BN826" s="135"/>
      <c r="BO826" s="135"/>
      <c r="BP826" s="135"/>
      <c r="BQ826" s="135"/>
      <c r="BR826" s="135"/>
      <c r="BS826" s="135"/>
      <c r="BT826" s="135"/>
      <c r="BU826" s="135"/>
      <c r="BV826" s="135"/>
      <c r="BW826" s="135"/>
      <c r="BX826" s="135"/>
      <c r="BY826" s="135"/>
      <c r="BZ826" s="135"/>
      <c r="CA826" s="135"/>
      <c r="CB826" s="135"/>
      <c r="CC826" s="135"/>
      <c r="CD826" s="135"/>
      <c r="CE826" s="135"/>
      <c r="CF826" s="135"/>
      <c r="CG826" s="135"/>
      <c r="CH826" s="135"/>
      <c r="CI826" s="135"/>
      <c r="CJ826" s="135"/>
      <c r="CK826" s="135"/>
      <c r="CL826" s="135"/>
      <c r="CM826" s="135"/>
      <c r="CN826" s="135"/>
      <c r="CO826" s="135"/>
      <c r="CP826" s="135"/>
      <c r="CQ826" s="135"/>
      <c r="CR826" s="135"/>
      <c r="CU826" s="36"/>
      <c r="CV826" s="36"/>
      <c r="CW826" s="36"/>
      <c r="CX826" s="36"/>
      <c r="CY826" s="36"/>
      <c r="CZ826" s="36"/>
      <c r="DA826" s="36"/>
      <c r="DB826" s="36"/>
      <c r="DC826" s="36"/>
      <c r="DD826" s="36"/>
      <c r="DE826" s="36"/>
      <c r="DF826" s="36"/>
      <c r="DG826" s="36"/>
      <c r="DH826" s="36"/>
      <c r="DI826" s="36"/>
      <c r="DJ826" s="36"/>
      <c r="DK826" s="36"/>
      <c r="DL826" s="36"/>
      <c r="DM826" s="36"/>
      <c r="DN826" s="36"/>
      <c r="DO826" s="36"/>
      <c r="DP826" s="36"/>
      <c r="DQ826" s="36"/>
      <c r="DR826" s="36"/>
      <c r="DS826" s="36"/>
      <c r="DT826" s="36"/>
      <c r="DU826" s="36"/>
      <c r="DV826" s="36"/>
      <c r="DW826" s="36"/>
      <c r="DX826" s="36"/>
      <c r="DY826" s="36"/>
      <c r="DZ826" s="36"/>
      <c r="EA826" s="36"/>
      <c r="EB826" s="36"/>
      <c r="EC826" s="36"/>
      <c r="ED826" s="36"/>
      <c r="EE826" s="36"/>
      <c r="EF826" s="36"/>
      <c r="EG826" s="36"/>
      <c r="EH826" s="36"/>
      <c r="EI826" s="36"/>
      <c r="EJ826" s="36"/>
      <c r="EK826" s="36"/>
      <c r="EL826" s="36"/>
      <c r="EM826" s="36"/>
      <c r="EN826" s="36"/>
    </row>
    <row r="827" spans="1:144">
      <c r="A827" s="36"/>
      <c r="B827" s="36"/>
      <c r="C827" s="144"/>
      <c r="D827" s="144"/>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c r="AA827" s="135"/>
      <c r="AB827" s="135"/>
      <c r="AC827" s="135"/>
      <c r="AD827" s="135"/>
      <c r="AE827" s="135"/>
      <c r="AF827" s="135"/>
      <c r="AG827" s="135"/>
      <c r="AH827" s="135"/>
      <c r="AI827" s="135"/>
      <c r="AJ827" s="135"/>
      <c r="AK827" s="135"/>
      <c r="AL827" s="135"/>
      <c r="AM827" s="135"/>
      <c r="AN827" s="135"/>
      <c r="AO827" s="135"/>
      <c r="AP827" s="135"/>
      <c r="AQ827" s="135"/>
      <c r="AR827" s="135"/>
      <c r="AS827" s="135"/>
      <c r="AT827" s="135"/>
      <c r="AU827" s="135"/>
      <c r="AV827" s="135"/>
      <c r="AW827" s="135"/>
      <c r="AX827" s="135"/>
      <c r="AY827" s="135"/>
      <c r="AZ827" s="135"/>
      <c r="BA827" s="135"/>
      <c r="BB827" s="135"/>
      <c r="BC827" s="135"/>
      <c r="BD827" s="135"/>
      <c r="BE827" s="135"/>
      <c r="BF827" s="135"/>
      <c r="BG827" s="135"/>
      <c r="BH827" s="135"/>
      <c r="BI827" s="135"/>
      <c r="BJ827" s="135"/>
      <c r="BK827" s="135"/>
      <c r="BL827" s="135"/>
      <c r="BM827" s="135"/>
      <c r="BN827" s="135"/>
      <c r="BO827" s="135"/>
      <c r="BP827" s="135"/>
      <c r="BQ827" s="135"/>
      <c r="BR827" s="135"/>
      <c r="BS827" s="135"/>
      <c r="BT827" s="135"/>
      <c r="BU827" s="135"/>
      <c r="BV827" s="135"/>
      <c r="BW827" s="135"/>
      <c r="BX827" s="135"/>
      <c r="BY827" s="135"/>
      <c r="BZ827" s="135"/>
      <c r="CA827" s="135"/>
      <c r="CB827" s="135"/>
      <c r="CC827" s="135"/>
      <c r="CD827" s="135"/>
      <c r="CE827" s="135"/>
      <c r="CF827" s="135"/>
      <c r="CG827" s="135"/>
      <c r="CH827" s="135"/>
      <c r="CI827" s="135"/>
      <c r="CJ827" s="135"/>
      <c r="CK827" s="135"/>
      <c r="CL827" s="135"/>
      <c r="CM827" s="135"/>
      <c r="CN827" s="135"/>
      <c r="CO827" s="135"/>
      <c r="CP827" s="135"/>
      <c r="CQ827" s="135"/>
      <c r="CR827" s="135"/>
      <c r="CU827" s="36"/>
      <c r="CV827" s="36"/>
      <c r="CW827" s="36"/>
      <c r="CX827" s="36"/>
      <c r="CY827" s="36"/>
      <c r="CZ827" s="36"/>
      <c r="DA827" s="36"/>
      <c r="DB827" s="36"/>
      <c r="DC827" s="36"/>
      <c r="DD827" s="36"/>
      <c r="DE827" s="36"/>
      <c r="DF827" s="36"/>
      <c r="DG827" s="36"/>
      <c r="DH827" s="36"/>
      <c r="DI827" s="36"/>
      <c r="DJ827" s="36"/>
      <c r="DK827" s="36"/>
      <c r="DL827" s="36"/>
      <c r="DM827" s="36"/>
      <c r="DN827" s="36"/>
      <c r="DO827" s="36"/>
      <c r="DP827" s="36"/>
      <c r="DQ827" s="36"/>
      <c r="DR827" s="36"/>
      <c r="DS827" s="36"/>
      <c r="DT827" s="36"/>
      <c r="DU827" s="36"/>
      <c r="DV827" s="36"/>
      <c r="DW827" s="36"/>
      <c r="DX827" s="36"/>
      <c r="DY827" s="36"/>
      <c r="DZ827" s="36"/>
      <c r="EA827" s="36"/>
      <c r="EB827" s="36"/>
      <c r="EC827" s="36"/>
      <c r="ED827" s="36"/>
      <c r="EE827" s="36"/>
      <c r="EF827" s="36"/>
      <c r="EG827" s="36"/>
      <c r="EH827" s="36"/>
      <c r="EI827" s="36"/>
      <c r="EJ827" s="36"/>
      <c r="EK827" s="36"/>
      <c r="EL827" s="36"/>
      <c r="EM827" s="36"/>
      <c r="EN827" s="36"/>
    </row>
    <row r="828" spans="1:144">
      <c r="A828" s="36"/>
      <c r="B828" s="36"/>
      <c r="C828" s="144"/>
      <c r="D828" s="144"/>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c r="AA828" s="135"/>
      <c r="AB828" s="135"/>
      <c r="AC828" s="135"/>
      <c r="AD828" s="135"/>
      <c r="AE828" s="135"/>
      <c r="AF828" s="135"/>
      <c r="AG828" s="135"/>
      <c r="AH828" s="135"/>
      <c r="AI828" s="135"/>
      <c r="AJ828" s="135"/>
      <c r="AK828" s="135"/>
      <c r="AL828" s="135"/>
      <c r="AM828" s="135"/>
      <c r="AN828" s="135"/>
      <c r="AO828" s="135"/>
      <c r="AP828" s="135"/>
      <c r="AQ828" s="135"/>
      <c r="AR828" s="135"/>
      <c r="AS828" s="135"/>
      <c r="AT828" s="135"/>
      <c r="AU828" s="135"/>
      <c r="AV828" s="135"/>
      <c r="AW828" s="135"/>
      <c r="AX828" s="135"/>
      <c r="AY828" s="135"/>
      <c r="AZ828" s="135"/>
      <c r="BA828" s="135"/>
      <c r="BB828" s="135"/>
      <c r="BC828" s="135"/>
      <c r="BD828" s="135"/>
      <c r="BE828" s="135"/>
      <c r="BF828" s="135"/>
      <c r="BG828" s="135"/>
      <c r="BH828" s="135"/>
      <c r="BI828" s="135"/>
      <c r="BJ828" s="135"/>
      <c r="BK828" s="135"/>
      <c r="BL828" s="135"/>
      <c r="BM828" s="135"/>
      <c r="BN828" s="135"/>
      <c r="BO828" s="135"/>
      <c r="BP828" s="135"/>
      <c r="BQ828" s="135"/>
      <c r="BR828" s="135"/>
      <c r="BS828" s="135"/>
      <c r="BT828" s="135"/>
      <c r="BU828" s="135"/>
      <c r="BV828" s="135"/>
      <c r="BW828" s="135"/>
      <c r="BX828" s="135"/>
      <c r="BY828" s="135"/>
      <c r="BZ828" s="135"/>
      <c r="CA828" s="135"/>
      <c r="CB828" s="135"/>
      <c r="CC828" s="135"/>
      <c r="CD828" s="135"/>
      <c r="CE828" s="135"/>
      <c r="CF828" s="135"/>
      <c r="CG828" s="135"/>
      <c r="CH828" s="135"/>
      <c r="CI828" s="135"/>
      <c r="CJ828" s="135"/>
      <c r="CK828" s="135"/>
      <c r="CL828" s="135"/>
      <c r="CM828" s="135"/>
      <c r="CN828" s="135"/>
      <c r="CO828" s="135"/>
      <c r="CP828" s="135"/>
      <c r="CQ828" s="135"/>
      <c r="CR828" s="135"/>
      <c r="CU828" s="36"/>
      <c r="CV828" s="36"/>
      <c r="CW828" s="36"/>
      <c r="CX828" s="36"/>
      <c r="CY828" s="36"/>
      <c r="CZ828" s="36"/>
      <c r="DA828" s="36"/>
      <c r="DB828" s="36"/>
      <c r="DC828" s="36"/>
      <c r="DD828" s="36"/>
      <c r="DE828" s="36"/>
      <c r="DF828" s="36"/>
      <c r="DG828" s="36"/>
      <c r="DH828" s="36"/>
      <c r="DI828" s="36"/>
      <c r="DJ828" s="36"/>
      <c r="DK828" s="36"/>
      <c r="DL828" s="36"/>
      <c r="DM828" s="36"/>
      <c r="DN828" s="36"/>
      <c r="DO828" s="36"/>
      <c r="DP828" s="36"/>
      <c r="DQ828" s="36"/>
      <c r="DR828" s="36"/>
      <c r="DS828" s="36"/>
      <c r="DT828" s="36"/>
      <c r="DU828" s="36"/>
      <c r="DV828" s="36"/>
      <c r="DW828" s="36"/>
      <c r="DX828" s="36"/>
      <c r="DY828" s="36"/>
      <c r="DZ828" s="36"/>
      <c r="EA828" s="36"/>
      <c r="EB828" s="36"/>
      <c r="EC828" s="36"/>
      <c r="ED828" s="36"/>
      <c r="EE828" s="36"/>
      <c r="EF828" s="36"/>
      <c r="EG828" s="36"/>
      <c r="EH828" s="36"/>
      <c r="EI828" s="36"/>
      <c r="EJ828" s="36"/>
      <c r="EK828" s="36"/>
      <c r="EL828" s="36"/>
      <c r="EM828" s="36"/>
      <c r="EN828" s="36"/>
    </row>
    <row r="829" spans="1:144">
      <c r="A829" s="36"/>
      <c r="B829" s="36"/>
      <c r="C829" s="144"/>
      <c r="D829" s="144"/>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c r="AA829" s="135"/>
      <c r="AB829" s="135"/>
      <c r="AC829" s="135"/>
      <c r="AD829" s="135"/>
      <c r="AE829" s="135"/>
      <c r="AF829" s="135"/>
      <c r="AG829" s="135"/>
      <c r="AH829" s="135"/>
      <c r="AI829" s="135"/>
      <c r="AJ829" s="135"/>
      <c r="AK829" s="135"/>
      <c r="AL829" s="135"/>
      <c r="AM829" s="135"/>
      <c r="AN829" s="135"/>
      <c r="AO829" s="135"/>
      <c r="AP829" s="135"/>
      <c r="AQ829" s="135"/>
      <c r="AR829" s="135"/>
      <c r="AS829" s="135"/>
      <c r="AT829" s="135"/>
      <c r="AU829" s="135"/>
      <c r="AV829" s="135"/>
      <c r="AW829" s="135"/>
      <c r="AX829" s="135"/>
      <c r="AY829" s="135"/>
      <c r="AZ829" s="135"/>
      <c r="BA829" s="135"/>
      <c r="BB829" s="135"/>
      <c r="BC829" s="135"/>
      <c r="BD829" s="135"/>
      <c r="BE829" s="135"/>
      <c r="BF829" s="135"/>
      <c r="BG829" s="135"/>
      <c r="BH829" s="135"/>
      <c r="BI829" s="135"/>
      <c r="BJ829" s="135"/>
      <c r="BK829" s="135"/>
      <c r="BL829" s="135"/>
      <c r="BM829" s="135"/>
      <c r="BN829" s="135"/>
      <c r="BO829" s="135"/>
      <c r="BP829" s="135"/>
      <c r="BQ829" s="135"/>
      <c r="BR829" s="135"/>
      <c r="BS829" s="135"/>
      <c r="BT829" s="135"/>
      <c r="BU829" s="135"/>
      <c r="BV829" s="135"/>
      <c r="BW829" s="135"/>
      <c r="BX829" s="135"/>
      <c r="BY829" s="135"/>
      <c r="BZ829" s="135"/>
      <c r="CA829" s="135"/>
      <c r="CB829" s="135"/>
      <c r="CC829" s="135"/>
      <c r="CD829" s="135"/>
      <c r="CE829" s="135"/>
      <c r="CF829" s="135"/>
      <c r="CG829" s="135"/>
      <c r="CH829" s="135"/>
      <c r="CI829" s="135"/>
      <c r="CJ829" s="135"/>
      <c r="CK829" s="135"/>
      <c r="CL829" s="135"/>
      <c r="CM829" s="135"/>
      <c r="CN829" s="135"/>
      <c r="CO829" s="135"/>
      <c r="CP829" s="135"/>
      <c r="CQ829" s="135"/>
      <c r="CR829" s="135"/>
      <c r="CU829" s="36"/>
      <c r="CV829" s="36"/>
      <c r="CW829" s="36"/>
      <c r="CX829" s="36"/>
      <c r="CY829" s="36"/>
      <c r="CZ829" s="36"/>
      <c r="DA829" s="36"/>
      <c r="DB829" s="36"/>
      <c r="DC829" s="36"/>
      <c r="DD829" s="36"/>
      <c r="DE829" s="36"/>
      <c r="DF829" s="36"/>
      <c r="DG829" s="36"/>
      <c r="DH829" s="36"/>
      <c r="DI829" s="36"/>
      <c r="DJ829" s="36"/>
      <c r="DK829" s="36"/>
      <c r="DL829" s="36"/>
      <c r="DM829" s="36"/>
      <c r="DN829" s="36"/>
      <c r="DO829" s="36"/>
      <c r="DP829" s="36"/>
      <c r="DQ829" s="36"/>
      <c r="DR829" s="36"/>
      <c r="DS829" s="36"/>
      <c r="DT829" s="36"/>
      <c r="DU829" s="36"/>
      <c r="DV829" s="36"/>
      <c r="DW829" s="36"/>
      <c r="DX829" s="36"/>
      <c r="DY829" s="36"/>
      <c r="DZ829" s="36"/>
      <c r="EA829" s="36"/>
      <c r="EB829" s="36"/>
      <c r="EC829" s="36"/>
      <c r="ED829" s="36"/>
      <c r="EE829" s="36"/>
      <c r="EF829" s="36"/>
      <c r="EG829" s="36"/>
      <c r="EH829" s="36"/>
      <c r="EI829" s="36"/>
      <c r="EJ829" s="36"/>
      <c r="EK829" s="36"/>
      <c r="EL829" s="36"/>
      <c r="EM829" s="36"/>
      <c r="EN829" s="36"/>
    </row>
    <row r="830" spans="1:144">
      <c r="A830" s="36"/>
      <c r="B830" s="36"/>
      <c r="C830" s="144"/>
      <c r="D830" s="144"/>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c r="AA830" s="135"/>
      <c r="AB830" s="135"/>
      <c r="AC830" s="135"/>
      <c r="AD830" s="135"/>
      <c r="AE830" s="135"/>
      <c r="AF830" s="135"/>
      <c r="AG830" s="135"/>
      <c r="AH830" s="135"/>
      <c r="AI830" s="135"/>
      <c r="AJ830" s="135"/>
      <c r="AK830" s="135"/>
      <c r="AL830" s="135"/>
      <c r="AM830" s="135"/>
      <c r="AN830" s="135"/>
      <c r="AO830" s="135"/>
      <c r="AP830" s="135"/>
      <c r="AQ830" s="135"/>
      <c r="AR830" s="135"/>
      <c r="AS830" s="135"/>
      <c r="AT830" s="135"/>
      <c r="AU830" s="135"/>
      <c r="AV830" s="135"/>
      <c r="AW830" s="135"/>
      <c r="AX830" s="135"/>
      <c r="AY830" s="135"/>
      <c r="AZ830" s="135"/>
      <c r="BA830" s="135"/>
      <c r="BB830" s="135"/>
      <c r="BC830" s="135"/>
      <c r="BD830" s="135"/>
      <c r="BE830" s="135"/>
      <c r="BF830" s="135"/>
      <c r="BG830" s="135"/>
      <c r="BH830" s="135"/>
      <c r="BI830" s="135"/>
      <c r="BJ830" s="135"/>
      <c r="BK830" s="135"/>
      <c r="BL830" s="135"/>
      <c r="BM830" s="135"/>
      <c r="BN830" s="135"/>
      <c r="BO830" s="135"/>
      <c r="BP830" s="135"/>
      <c r="BQ830" s="135"/>
      <c r="BR830" s="135"/>
      <c r="BS830" s="135"/>
      <c r="BT830" s="135"/>
      <c r="BU830" s="135"/>
      <c r="BV830" s="135"/>
      <c r="BW830" s="135"/>
      <c r="BX830" s="135"/>
      <c r="BY830" s="135"/>
      <c r="BZ830" s="135"/>
      <c r="CA830" s="135"/>
      <c r="CB830" s="135"/>
      <c r="CC830" s="135"/>
      <c r="CD830" s="135"/>
      <c r="CE830" s="135"/>
      <c r="CF830" s="135"/>
      <c r="CG830" s="135"/>
      <c r="CH830" s="135"/>
      <c r="CI830" s="135"/>
      <c r="CJ830" s="135"/>
      <c r="CK830" s="135"/>
      <c r="CL830" s="135"/>
      <c r="CM830" s="135"/>
      <c r="CN830" s="135"/>
      <c r="CO830" s="135"/>
      <c r="CP830" s="135"/>
      <c r="CQ830" s="135"/>
      <c r="CR830" s="135"/>
      <c r="CU830" s="36"/>
      <c r="CV830" s="36"/>
      <c r="CW830" s="36"/>
      <c r="CX830" s="36"/>
      <c r="CY830" s="36"/>
      <c r="CZ830" s="36"/>
      <c r="DA830" s="36"/>
      <c r="DB830" s="36"/>
      <c r="DC830" s="36"/>
      <c r="DD830" s="36"/>
      <c r="DE830" s="36"/>
      <c r="DF830" s="36"/>
      <c r="DG830" s="36"/>
      <c r="DH830" s="36"/>
      <c r="DI830" s="36"/>
      <c r="DJ830" s="36"/>
      <c r="DK830" s="36"/>
      <c r="DL830" s="36"/>
      <c r="DM830" s="36"/>
      <c r="DN830" s="36"/>
      <c r="DO830" s="36"/>
      <c r="DP830" s="36"/>
      <c r="DQ830" s="36"/>
      <c r="DR830" s="36"/>
      <c r="DS830" s="36"/>
      <c r="DT830" s="36"/>
      <c r="DU830" s="36"/>
      <c r="DV830" s="36"/>
      <c r="DW830" s="36"/>
      <c r="DX830" s="36"/>
      <c r="DY830" s="36"/>
      <c r="DZ830" s="36"/>
      <c r="EA830" s="36"/>
      <c r="EB830" s="36"/>
      <c r="EC830" s="36"/>
      <c r="ED830" s="36"/>
      <c r="EE830" s="36"/>
      <c r="EF830" s="36"/>
      <c r="EG830" s="36"/>
      <c r="EH830" s="36"/>
      <c r="EI830" s="36"/>
      <c r="EJ830" s="36"/>
      <c r="EK830" s="36"/>
      <c r="EL830" s="36"/>
      <c r="EM830" s="36"/>
      <c r="EN830" s="36"/>
    </row>
    <row r="831" spans="1:144">
      <c r="A831" s="36"/>
      <c r="B831" s="36"/>
      <c r="C831" s="144"/>
      <c r="D831" s="144"/>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c r="AA831" s="135"/>
      <c r="AB831" s="135"/>
      <c r="AC831" s="135"/>
      <c r="AD831" s="135"/>
      <c r="AE831" s="135"/>
      <c r="AF831" s="135"/>
      <c r="AG831" s="135"/>
      <c r="AH831" s="135"/>
      <c r="AI831" s="135"/>
      <c r="AJ831" s="135"/>
      <c r="AK831" s="135"/>
      <c r="AL831" s="135"/>
      <c r="AM831" s="135"/>
      <c r="AN831" s="135"/>
      <c r="AO831" s="135"/>
      <c r="AP831" s="135"/>
      <c r="AQ831" s="135"/>
      <c r="AR831" s="135"/>
      <c r="AS831" s="135"/>
      <c r="AT831" s="135"/>
      <c r="AU831" s="135"/>
      <c r="AV831" s="135"/>
      <c r="AW831" s="135"/>
      <c r="AX831" s="135"/>
      <c r="AY831" s="135"/>
      <c r="AZ831" s="135"/>
      <c r="BA831" s="135"/>
      <c r="BB831" s="135"/>
      <c r="BC831" s="135"/>
      <c r="BD831" s="135"/>
      <c r="BE831" s="135"/>
      <c r="BF831" s="135"/>
      <c r="BG831" s="135"/>
      <c r="BH831" s="135"/>
      <c r="BI831" s="135"/>
      <c r="BJ831" s="135"/>
      <c r="BK831" s="135"/>
      <c r="BL831" s="135"/>
      <c r="BM831" s="135"/>
      <c r="BN831" s="135"/>
      <c r="BO831" s="135"/>
      <c r="BP831" s="135"/>
      <c r="BQ831" s="135"/>
      <c r="BR831" s="135"/>
      <c r="BS831" s="135"/>
      <c r="BT831" s="135"/>
      <c r="BU831" s="135"/>
      <c r="BV831" s="135"/>
      <c r="BW831" s="135"/>
      <c r="BX831" s="135"/>
      <c r="BY831" s="135"/>
      <c r="BZ831" s="135"/>
      <c r="CA831" s="135"/>
      <c r="CB831" s="135"/>
      <c r="CC831" s="135"/>
      <c r="CD831" s="135"/>
      <c r="CE831" s="135"/>
      <c r="CF831" s="135"/>
      <c r="CG831" s="135"/>
      <c r="CH831" s="135"/>
      <c r="CI831" s="135"/>
      <c r="CJ831" s="135"/>
      <c r="CK831" s="135"/>
      <c r="CL831" s="135"/>
      <c r="CM831" s="135"/>
      <c r="CN831" s="135"/>
      <c r="CO831" s="135"/>
      <c r="CP831" s="135"/>
      <c r="CQ831" s="135"/>
      <c r="CR831" s="135"/>
      <c r="CU831" s="36"/>
      <c r="CV831" s="36"/>
      <c r="CW831" s="36"/>
      <c r="CX831" s="36"/>
      <c r="CY831" s="36"/>
      <c r="CZ831" s="36"/>
      <c r="DA831" s="36"/>
      <c r="DB831" s="36"/>
      <c r="DC831" s="36"/>
      <c r="DD831" s="36"/>
      <c r="DE831" s="36"/>
      <c r="DF831" s="36"/>
      <c r="DG831" s="36"/>
      <c r="DH831" s="36"/>
      <c r="DI831" s="36"/>
      <c r="DJ831" s="36"/>
      <c r="DK831" s="36"/>
      <c r="DL831" s="36"/>
      <c r="DM831" s="36"/>
      <c r="DN831" s="36"/>
      <c r="DO831" s="36"/>
      <c r="DP831" s="36"/>
      <c r="DQ831" s="36"/>
      <c r="DR831" s="36"/>
      <c r="DS831" s="36"/>
      <c r="DT831" s="36"/>
      <c r="DU831" s="36"/>
      <c r="DV831" s="36"/>
      <c r="DW831" s="36"/>
      <c r="DX831" s="36"/>
      <c r="DY831" s="36"/>
      <c r="DZ831" s="36"/>
      <c r="EA831" s="36"/>
      <c r="EB831" s="36"/>
      <c r="EC831" s="36"/>
      <c r="ED831" s="36"/>
      <c r="EE831" s="36"/>
      <c r="EF831" s="36"/>
      <c r="EG831" s="36"/>
      <c r="EH831" s="36"/>
      <c r="EI831" s="36"/>
      <c r="EJ831" s="36"/>
      <c r="EK831" s="36"/>
      <c r="EL831" s="36"/>
      <c r="EM831" s="36"/>
      <c r="EN831" s="36"/>
    </row>
    <row r="832" spans="1:144">
      <c r="A832" s="36"/>
      <c r="B832" s="36"/>
      <c r="C832" s="144"/>
      <c r="D832" s="144"/>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c r="AA832" s="135"/>
      <c r="AB832" s="135"/>
      <c r="AC832" s="135"/>
      <c r="AD832" s="135"/>
      <c r="AE832" s="135"/>
      <c r="AF832" s="135"/>
      <c r="AG832" s="135"/>
      <c r="AH832" s="135"/>
      <c r="AI832" s="135"/>
      <c r="AJ832" s="135"/>
      <c r="AK832" s="135"/>
      <c r="AL832" s="135"/>
      <c r="AM832" s="135"/>
      <c r="AN832" s="135"/>
      <c r="AO832" s="135"/>
      <c r="AP832" s="135"/>
      <c r="AQ832" s="135"/>
      <c r="AR832" s="135"/>
      <c r="AS832" s="135"/>
      <c r="AT832" s="135"/>
      <c r="AU832" s="135"/>
      <c r="AV832" s="135"/>
      <c r="AW832" s="135"/>
      <c r="AX832" s="135"/>
      <c r="AY832" s="135"/>
      <c r="AZ832" s="135"/>
      <c r="BA832" s="135"/>
      <c r="BB832" s="135"/>
      <c r="BC832" s="135"/>
      <c r="BD832" s="135"/>
      <c r="BE832" s="135"/>
      <c r="BF832" s="135"/>
      <c r="BG832" s="135"/>
      <c r="BH832" s="135"/>
      <c r="BI832" s="135"/>
      <c r="BJ832" s="135"/>
      <c r="BK832" s="135"/>
      <c r="BL832" s="135"/>
      <c r="BM832" s="135"/>
      <c r="BN832" s="135"/>
      <c r="BO832" s="135"/>
      <c r="BP832" s="135"/>
      <c r="BQ832" s="135"/>
      <c r="BR832" s="135"/>
      <c r="BS832" s="135"/>
      <c r="BT832" s="135"/>
      <c r="BU832" s="135"/>
      <c r="BV832" s="135"/>
      <c r="BW832" s="135"/>
      <c r="BX832" s="135"/>
      <c r="BY832" s="135"/>
      <c r="BZ832" s="135"/>
      <c r="CA832" s="135"/>
      <c r="CB832" s="135"/>
      <c r="CC832" s="135"/>
      <c r="CD832" s="135"/>
      <c r="CE832" s="135"/>
      <c r="CF832" s="135"/>
      <c r="CG832" s="135"/>
      <c r="CH832" s="135"/>
      <c r="CI832" s="135"/>
      <c r="CJ832" s="135"/>
      <c r="CK832" s="135"/>
      <c r="CL832" s="135"/>
      <c r="CM832" s="135"/>
      <c r="CN832" s="135"/>
      <c r="CO832" s="135"/>
      <c r="CP832" s="135"/>
      <c r="CQ832" s="135"/>
      <c r="CR832" s="135"/>
      <c r="CU832" s="36"/>
      <c r="CV832" s="36"/>
      <c r="CW832" s="36"/>
      <c r="CX832" s="36"/>
      <c r="CY832" s="36"/>
      <c r="CZ832" s="36"/>
      <c r="DA832" s="36"/>
      <c r="DB832" s="36"/>
      <c r="DC832" s="36"/>
      <c r="DD832" s="36"/>
      <c r="DE832" s="36"/>
      <c r="DF832" s="36"/>
      <c r="DG832" s="36"/>
      <c r="DH832" s="36"/>
      <c r="DI832" s="36"/>
      <c r="DJ832" s="36"/>
      <c r="DK832" s="36"/>
      <c r="DL832" s="36"/>
      <c r="DM832" s="36"/>
      <c r="DN832" s="36"/>
      <c r="DO832" s="36"/>
      <c r="DP832" s="36"/>
      <c r="DQ832" s="36"/>
      <c r="DR832" s="36"/>
      <c r="DS832" s="36"/>
      <c r="DT832" s="36"/>
      <c r="DU832" s="36"/>
      <c r="DV832" s="36"/>
      <c r="DW832" s="36"/>
      <c r="DX832" s="36"/>
      <c r="DY832" s="36"/>
      <c r="DZ832" s="36"/>
      <c r="EA832" s="36"/>
      <c r="EB832" s="36"/>
      <c r="EC832" s="36"/>
      <c r="ED832" s="36"/>
      <c r="EE832" s="36"/>
      <c r="EF832" s="36"/>
      <c r="EG832" s="36"/>
      <c r="EH832" s="36"/>
      <c r="EI832" s="36"/>
      <c r="EJ832" s="36"/>
      <c r="EK832" s="36"/>
      <c r="EL832" s="36"/>
      <c r="EM832" s="36"/>
      <c r="EN832" s="36"/>
    </row>
    <row r="833" spans="1:144">
      <c r="A833" s="36"/>
      <c r="B833" s="36"/>
      <c r="C833" s="144"/>
      <c r="D833" s="144"/>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c r="AA833" s="135"/>
      <c r="AB833" s="135"/>
      <c r="AC833" s="135"/>
      <c r="AD833" s="135"/>
      <c r="AE833" s="135"/>
      <c r="AF833" s="135"/>
      <c r="AG833" s="135"/>
      <c r="AH833" s="135"/>
      <c r="AI833" s="135"/>
      <c r="AJ833" s="135"/>
      <c r="AK833" s="135"/>
      <c r="AL833" s="135"/>
      <c r="AM833" s="135"/>
      <c r="AN833" s="135"/>
      <c r="AO833" s="135"/>
      <c r="AP833" s="135"/>
      <c r="AQ833" s="135"/>
      <c r="AR833" s="135"/>
      <c r="AS833" s="135"/>
      <c r="AT833" s="135"/>
      <c r="AU833" s="135"/>
      <c r="AV833" s="135"/>
      <c r="AW833" s="135"/>
      <c r="AX833" s="135"/>
      <c r="AY833" s="135"/>
      <c r="AZ833" s="135"/>
      <c r="BA833" s="135"/>
      <c r="BB833" s="135"/>
      <c r="BC833" s="135"/>
      <c r="BD833" s="135"/>
      <c r="BE833" s="135"/>
      <c r="BF833" s="135"/>
      <c r="BG833" s="135"/>
      <c r="BH833" s="135"/>
      <c r="BI833" s="135"/>
      <c r="BJ833" s="135"/>
      <c r="BK833" s="135"/>
      <c r="BL833" s="135"/>
      <c r="BM833" s="135"/>
      <c r="BN833" s="135"/>
      <c r="BO833" s="135"/>
      <c r="BP833" s="135"/>
      <c r="BQ833" s="135"/>
      <c r="BR833" s="135"/>
      <c r="BS833" s="135"/>
      <c r="BT833" s="135"/>
      <c r="BU833" s="135"/>
      <c r="BV833" s="135"/>
      <c r="BW833" s="135"/>
      <c r="BX833" s="135"/>
      <c r="BY833" s="135"/>
      <c r="BZ833" s="135"/>
      <c r="CA833" s="135"/>
      <c r="CB833" s="135"/>
      <c r="CC833" s="135"/>
      <c r="CD833" s="135"/>
      <c r="CE833" s="135"/>
      <c r="CF833" s="135"/>
      <c r="CG833" s="135"/>
      <c r="CH833" s="135"/>
      <c r="CI833" s="135"/>
      <c r="CJ833" s="135"/>
      <c r="CK833" s="135"/>
      <c r="CL833" s="135"/>
      <c r="CM833" s="135"/>
      <c r="CN833" s="135"/>
      <c r="CO833" s="135"/>
      <c r="CP833" s="135"/>
      <c r="CQ833" s="135"/>
      <c r="CR833" s="135"/>
      <c r="CU833" s="36"/>
      <c r="CV833" s="36"/>
      <c r="CW833" s="36"/>
      <c r="CX833" s="36"/>
      <c r="CY833" s="36"/>
      <c r="CZ833" s="36"/>
      <c r="DA833" s="36"/>
      <c r="DB833" s="36"/>
      <c r="DC833" s="36"/>
      <c r="DD833" s="36"/>
      <c r="DE833" s="36"/>
      <c r="DF833" s="36"/>
      <c r="DG833" s="36"/>
      <c r="DH833" s="36"/>
      <c r="DI833" s="36"/>
      <c r="DJ833" s="36"/>
      <c r="DK833" s="36"/>
      <c r="DL833" s="36"/>
      <c r="DM833" s="36"/>
      <c r="DN833" s="36"/>
      <c r="DO833" s="36"/>
      <c r="DP833" s="36"/>
      <c r="DQ833" s="36"/>
      <c r="DR833" s="36"/>
      <c r="DS833" s="36"/>
      <c r="DT833" s="36"/>
      <c r="DU833" s="36"/>
      <c r="DV833" s="36"/>
      <c r="DW833" s="36"/>
      <c r="DX833" s="36"/>
      <c r="DY833" s="36"/>
      <c r="DZ833" s="36"/>
      <c r="EA833" s="36"/>
      <c r="EB833" s="36"/>
      <c r="EC833" s="36"/>
      <c r="ED833" s="36"/>
      <c r="EE833" s="36"/>
      <c r="EF833" s="36"/>
      <c r="EG833" s="36"/>
      <c r="EH833" s="36"/>
      <c r="EI833" s="36"/>
      <c r="EJ833" s="36"/>
      <c r="EK833" s="36"/>
      <c r="EL833" s="36"/>
      <c r="EM833" s="36"/>
      <c r="EN833" s="36"/>
    </row>
    <row r="834" spans="1:144">
      <c r="A834" s="36"/>
      <c r="B834" s="36"/>
      <c r="C834" s="144"/>
      <c r="D834" s="144"/>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c r="AA834" s="135"/>
      <c r="AB834" s="135"/>
      <c r="AC834" s="135"/>
      <c r="AD834" s="135"/>
      <c r="AE834" s="135"/>
      <c r="AF834" s="135"/>
      <c r="AG834" s="135"/>
      <c r="AH834" s="135"/>
      <c r="AI834" s="135"/>
      <c r="AJ834" s="135"/>
      <c r="AK834" s="135"/>
      <c r="AL834" s="135"/>
      <c r="AM834" s="135"/>
      <c r="AN834" s="135"/>
      <c r="AO834" s="135"/>
      <c r="AP834" s="135"/>
      <c r="AQ834" s="135"/>
      <c r="AR834" s="135"/>
      <c r="AS834" s="135"/>
      <c r="AT834" s="135"/>
      <c r="AU834" s="135"/>
      <c r="AV834" s="135"/>
      <c r="AW834" s="135"/>
      <c r="AX834" s="135"/>
      <c r="AY834" s="135"/>
      <c r="AZ834" s="135"/>
      <c r="BA834" s="135"/>
      <c r="BB834" s="135"/>
      <c r="BC834" s="135"/>
      <c r="BD834" s="135"/>
      <c r="BE834" s="135"/>
      <c r="BF834" s="135"/>
      <c r="BG834" s="135"/>
      <c r="BH834" s="135"/>
      <c r="BI834" s="135"/>
      <c r="BJ834" s="135"/>
      <c r="BK834" s="135"/>
      <c r="BL834" s="135"/>
      <c r="BM834" s="135"/>
      <c r="BN834" s="135"/>
      <c r="BO834" s="135"/>
      <c r="BP834" s="135"/>
      <c r="BQ834" s="135"/>
      <c r="BR834" s="135"/>
      <c r="BS834" s="135"/>
      <c r="BT834" s="135"/>
      <c r="BU834" s="135"/>
      <c r="BV834" s="135"/>
      <c r="BW834" s="135"/>
      <c r="BX834" s="135"/>
      <c r="BY834" s="135"/>
      <c r="BZ834" s="135"/>
      <c r="CA834" s="135"/>
      <c r="CB834" s="135"/>
      <c r="CC834" s="135"/>
      <c r="CD834" s="135"/>
      <c r="CE834" s="135"/>
      <c r="CF834" s="135"/>
      <c r="CG834" s="135"/>
      <c r="CH834" s="135"/>
      <c r="CI834" s="135"/>
      <c r="CJ834" s="135"/>
      <c r="CK834" s="135"/>
      <c r="CL834" s="135"/>
      <c r="CM834" s="135"/>
      <c r="CN834" s="135"/>
      <c r="CO834" s="135"/>
      <c r="CP834" s="135"/>
      <c r="CQ834" s="135"/>
      <c r="CR834" s="135"/>
      <c r="CU834" s="36"/>
      <c r="CV834" s="36"/>
      <c r="CW834" s="36"/>
      <c r="CX834" s="36"/>
      <c r="CY834" s="36"/>
      <c r="CZ834" s="36"/>
      <c r="DA834" s="36"/>
      <c r="DB834" s="36"/>
      <c r="DC834" s="36"/>
      <c r="DD834" s="36"/>
      <c r="DE834" s="36"/>
      <c r="DF834" s="36"/>
      <c r="DG834" s="36"/>
      <c r="DH834" s="36"/>
      <c r="DI834" s="36"/>
      <c r="DJ834" s="36"/>
      <c r="DK834" s="36"/>
      <c r="DL834" s="36"/>
      <c r="DM834" s="36"/>
      <c r="DN834" s="36"/>
      <c r="DO834" s="36"/>
      <c r="DP834" s="36"/>
      <c r="DQ834" s="36"/>
      <c r="DR834" s="36"/>
      <c r="DS834" s="36"/>
      <c r="DT834" s="36"/>
      <c r="DU834" s="36"/>
      <c r="DV834" s="36"/>
      <c r="DW834" s="36"/>
      <c r="DX834" s="36"/>
      <c r="DY834" s="36"/>
      <c r="DZ834" s="36"/>
      <c r="EA834" s="36"/>
      <c r="EB834" s="36"/>
      <c r="EC834" s="36"/>
      <c r="ED834" s="36"/>
      <c r="EE834" s="36"/>
      <c r="EF834" s="36"/>
      <c r="EG834" s="36"/>
      <c r="EH834" s="36"/>
      <c r="EI834" s="36"/>
      <c r="EJ834" s="36"/>
      <c r="EK834" s="36"/>
      <c r="EL834" s="36"/>
      <c r="EM834" s="36"/>
      <c r="EN834" s="36"/>
    </row>
    <row r="835" spans="1:144">
      <c r="A835" s="36"/>
      <c r="B835" s="36"/>
      <c r="C835" s="144"/>
      <c r="D835" s="144"/>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c r="AA835" s="135"/>
      <c r="AB835" s="135"/>
      <c r="AC835" s="135"/>
      <c r="AD835" s="135"/>
      <c r="AE835" s="135"/>
      <c r="AF835" s="135"/>
      <c r="AG835" s="135"/>
      <c r="AH835" s="135"/>
      <c r="AI835" s="135"/>
      <c r="AJ835" s="135"/>
      <c r="AK835" s="135"/>
      <c r="AL835" s="135"/>
      <c r="AM835" s="135"/>
      <c r="AN835" s="135"/>
      <c r="AO835" s="135"/>
      <c r="AP835" s="135"/>
      <c r="AQ835" s="135"/>
      <c r="AR835" s="135"/>
      <c r="AS835" s="135"/>
      <c r="AT835" s="135"/>
      <c r="AU835" s="135"/>
      <c r="AV835" s="135"/>
      <c r="AW835" s="135"/>
      <c r="AX835" s="135"/>
      <c r="AY835" s="135"/>
      <c r="AZ835" s="135"/>
      <c r="BA835" s="135"/>
      <c r="BB835" s="135"/>
      <c r="BC835" s="135"/>
      <c r="BD835" s="135"/>
      <c r="BE835" s="135"/>
      <c r="BF835" s="135"/>
      <c r="BG835" s="135"/>
      <c r="BH835" s="135"/>
      <c r="BI835" s="135"/>
      <c r="BJ835" s="135"/>
      <c r="BK835" s="135"/>
      <c r="BL835" s="135"/>
      <c r="BM835" s="135"/>
      <c r="BN835" s="135"/>
      <c r="BO835" s="135"/>
      <c r="BP835" s="135"/>
      <c r="BQ835" s="135"/>
      <c r="BR835" s="135"/>
      <c r="BS835" s="135"/>
      <c r="BT835" s="135"/>
      <c r="BU835" s="135"/>
      <c r="BV835" s="135"/>
      <c r="BW835" s="135"/>
      <c r="BX835" s="135"/>
      <c r="BY835" s="135"/>
      <c r="BZ835" s="135"/>
      <c r="CA835" s="135"/>
      <c r="CB835" s="135"/>
      <c r="CC835" s="135"/>
      <c r="CD835" s="135"/>
      <c r="CE835" s="135"/>
      <c r="CF835" s="135"/>
      <c r="CG835" s="135"/>
      <c r="CH835" s="135"/>
      <c r="CI835" s="135"/>
      <c r="CJ835" s="135"/>
      <c r="CK835" s="135"/>
      <c r="CL835" s="135"/>
      <c r="CM835" s="135"/>
      <c r="CN835" s="135"/>
      <c r="CO835" s="135"/>
      <c r="CP835" s="135"/>
      <c r="CQ835" s="135"/>
      <c r="CR835" s="135"/>
      <c r="CU835" s="36"/>
      <c r="CV835" s="36"/>
      <c r="CW835" s="36"/>
      <c r="CX835" s="36"/>
      <c r="CY835" s="36"/>
      <c r="CZ835" s="36"/>
      <c r="DA835" s="36"/>
      <c r="DB835" s="36"/>
      <c r="DC835" s="36"/>
      <c r="DD835" s="36"/>
      <c r="DE835" s="36"/>
      <c r="DF835" s="36"/>
      <c r="DG835" s="36"/>
      <c r="DH835" s="36"/>
      <c r="DI835" s="36"/>
      <c r="DJ835" s="36"/>
      <c r="DK835" s="36"/>
      <c r="DL835" s="36"/>
      <c r="DM835" s="36"/>
      <c r="DN835" s="36"/>
      <c r="DO835" s="36"/>
      <c r="DP835" s="36"/>
      <c r="DQ835" s="36"/>
      <c r="DR835" s="36"/>
      <c r="DS835" s="36"/>
      <c r="DT835" s="36"/>
      <c r="DU835" s="36"/>
      <c r="DV835" s="36"/>
      <c r="DW835" s="36"/>
      <c r="DX835" s="36"/>
      <c r="DY835" s="36"/>
      <c r="DZ835" s="36"/>
      <c r="EA835" s="36"/>
      <c r="EB835" s="36"/>
      <c r="EC835" s="36"/>
      <c r="ED835" s="36"/>
      <c r="EE835" s="36"/>
      <c r="EF835" s="36"/>
      <c r="EG835" s="36"/>
      <c r="EH835" s="36"/>
      <c r="EI835" s="36"/>
      <c r="EJ835" s="36"/>
      <c r="EK835" s="36"/>
      <c r="EL835" s="36"/>
      <c r="EM835" s="36"/>
      <c r="EN835" s="36"/>
    </row>
    <row r="836" spans="1:144">
      <c r="A836" s="36"/>
      <c r="B836" s="36"/>
      <c r="C836" s="144"/>
      <c r="D836" s="144"/>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c r="AA836" s="135"/>
      <c r="AB836" s="135"/>
      <c r="AC836" s="135"/>
      <c r="AD836" s="135"/>
      <c r="AE836" s="135"/>
      <c r="AF836" s="135"/>
      <c r="AG836" s="135"/>
      <c r="AH836" s="135"/>
      <c r="AI836" s="135"/>
      <c r="AJ836" s="135"/>
      <c r="AK836" s="135"/>
      <c r="AL836" s="135"/>
      <c r="AM836" s="135"/>
      <c r="AN836" s="135"/>
      <c r="AO836" s="135"/>
      <c r="AP836" s="135"/>
      <c r="AQ836" s="135"/>
      <c r="AR836" s="135"/>
      <c r="AS836" s="135"/>
      <c r="AT836" s="135"/>
      <c r="AU836" s="135"/>
      <c r="AV836" s="135"/>
      <c r="AW836" s="135"/>
      <c r="AX836" s="135"/>
      <c r="AY836" s="135"/>
      <c r="AZ836" s="135"/>
      <c r="BA836" s="135"/>
      <c r="BB836" s="135"/>
      <c r="BC836" s="135"/>
      <c r="BD836" s="135"/>
      <c r="BE836" s="135"/>
      <c r="BF836" s="135"/>
      <c r="BG836" s="135"/>
      <c r="BH836" s="135"/>
      <c r="BI836" s="135"/>
      <c r="BJ836" s="135"/>
      <c r="BK836" s="135"/>
      <c r="BL836" s="135"/>
      <c r="BM836" s="135"/>
      <c r="BN836" s="135"/>
      <c r="BO836" s="135"/>
      <c r="BP836" s="135"/>
      <c r="BQ836" s="135"/>
      <c r="BR836" s="135"/>
      <c r="BS836" s="135"/>
      <c r="BT836" s="135"/>
      <c r="BU836" s="135"/>
      <c r="BV836" s="135"/>
      <c r="BW836" s="135"/>
      <c r="BX836" s="135"/>
      <c r="BY836" s="135"/>
      <c r="BZ836" s="135"/>
      <c r="CA836" s="135"/>
      <c r="CB836" s="135"/>
      <c r="CC836" s="135"/>
      <c r="CD836" s="135"/>
      <c r="CE836" s="135"/>
      <c r="CF836" s="135"/>
      <c r="CG836" s="135"/>
      <c r="CH836" s="135"/>
      <c r="CI836" s="135"/>
      <c r="CJ836" s="135"/>
      <c r="CK836" s="135"/>
      <c r="CL836" s="135"/>
      <c r="CM836" s="135"/>
      <c r="CN836" s="135"/>
      <c r="CO836" s="135"/>
      <c r="CP836" s="135"/>
      <c r="CQ836" s="135"/>
      <c r="CR836" s="135"/>
      <c r="CU836" s="36"/>
      <c r="CV836" s="36"/>
      <c r="CW836" s="36"/>
      <c r="CX836" s="36"/>
      <c r="CY836" s="36"/>
      <c r="CZ836" s="36"/>
      <c r="DA836" s="36"/>
      <c r="DB836" s="36"/>
      <c r="DC836" s="36"/>
      <c r="DD836" s="36"/>
      <c r="DE836" s="36"/>
      <c r="DF836" s="36"/>
      <c r="DG836" s="36"/>
      <c r="DH836" s="36"/>
      <c r="DI836" s="36"/>
      <c r="DJ836" s="36"/>
      <c r="DK836" s="36"/>
      <c r="DL836" s="36"/>
      <c r="DM836" s="36"/>
      <c r="DN836" s="36"/>
      <c r="DO836" s="36"/>
      <c r="DP836" s="36"/>
      <c r="DQ836" s="36"/>
      <c r="DR836" s="36"/>
      <c r="DS836" s="36"/>
      <c r="DT836" s="36"/>
      <c r="DU836" s="36"/>
      <c r="DV836" s="36"/>
      <c r="DW836" s="36"/>
      <c r="DX836" s="36"/>
      <c r="DY836" s="36"/>
      <c r="DZ836" s="36"/>
      <c r="EA836" s="36"/>
      <c r="EB836" s="36"/>
      <c r="EC836" s="36"/>
      <c r="ED836" s="36"/>
      <c r="EE836" s="36"/>
      <c r="EF836" s="36"/>
      <c r="EG836" s="36"/>
      <c r="EH836" s="36"/>
      <c r="EI836" s="36"/>
      <c r="EJ836" s="36"/>
      <c r="EK836" s="36"/>
      <c r="EL836" s="36"/>
      <c r="EM836" s="36"/>
      <c r="EN836" s="36"/>
    </row>
    <row r="837" spans="1:144">
      <c r="A837" s="36"/>
      <c r="B837" s="36"/>
      <c r="C837" s="144"/>
      <c r="D837" s="144"/>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c r="AA837" s="135"/>
      <c r="AB837" s="135"/>
      <c r="AC837" s="135"/>
      <c r="AD837" s="135"/>
      <c r="AE837" s="135"/>
      <c r="AF837" s="135"/>
      <c r="AG837" s="135"/>
      <c r="AH837" s="135"/>
      <c r="AI837" s="135"/>
      <c r="AJ837" s="135"/>
      <c r="AK837" s="135"/>
      <c r="AL837" s="135"/>
      <c r="AM837" s="135"/>
      <c r="AN837" s="135"/>
      <c r="AO837" s="135"/>
      <c r="AP837" s="135"/>
      <c r="AQ837" s="135"/>
      <c r="AR837" s="135"/>
      <c r="AS837" s="135"/>
      <c r="AT837" s="135"/>
      <c r="AU837" s="135"/>
      <c r="AV837" s="135"/>
      <c r="AW837" s="135"/>
      <c r="AX837" s="135"/>
      <c r="AY837" s="135"/>
      <c r="AZ837" s="135"/>
      <c r="BA837" s="135"/>
      <c r="BB837" s="135"/>
      <c r="BC837" s="135"/>
      <c r="BD837" s="135"/>
      <c r="BE837" s="135"/>
      <c r="BF837" s="135"/>
      <c r="BG837" s="135"/>
      <c r="BH837" s="135"/>
      <c r="BI837" s="135"/>
      <c r="BJ837" s="135"/>
      <c r="BK837" s="135"/>
      <c r="BL837" s="135"/>
      <c r="BM837" s="135"/>
      <c r="BN837" s="135"/>
      <c r="BO837" s="135"/>
      <c r="BP837" s="135"/>
      <c r="BQ837" s="135"/>
      <c r="BR837" s="135"/>
      <c r="BS837" s="135"/>
      <c r="BT837" s="135"/>
      <c r="BU837" s="135"/>
      <c r="BV837" s="135"/>
      <c r="BW837" s="135"/>
      <c r="BX837" s="135"/>
      <c r="BY837" s="135"/>
      <c r="BZ837" s="135"/>
      <c r="CA837" s="135"/>
      <c r="CB837" s="135"/>
      <c r="CC837" s="135"/>
      <c r="CD837" s="135"/>
      <c r="CE837" s="135"/>
      <c r="CF837" s="135"/>
      <c r="CG837" s="135"/>
      <c r="CH837" s="135"/>
      <c r="CI837" s="135"/>
      <c r="CJ837" s="135"/>
      <c r="CK837" s="135"/>
      <c r="CL837" s="135"/>
      <c r="CM837" s="135"/>
      <c r="CN837" s="135"/>
      <c r="CO837" s="135"/>
      <c r="CP837" s="135"/>
      <c r="CQ837" s="135"/>
      <c r="CR837" s="135"/>
      <c r="CU837" s="36"/>
      <c r="CV837" s="36"/>
      <c r="CW837" s="36"/>
      <c r="CX837" s="36"/>
      <c r="CY837" s="36"/>
      <c r="CZ837" s="36"/>
      <c r="DA837" s="36"/>
      <c r="DB837" s="36"/>
      <c r="DC837" s="36"/>
      <c r="DD837" s="36"/>
      <c r="DE837" s="36"/>
      <c r="DF837" s="36"/>
      <c r="DG837" s="36"/>
      <c r="DH837" s="36"/>
      <c r="DI837" s="36"/>
      <c r="DJ837" s="36"/>
      <c r="DK837" s="36"/>
      <c r="DL837" s="36"/>
      <c r="DM837" s="36"/>
      <c r="DN837" s="36"/>
      <c r="DO837" s="36"/>
      <c r="DP837" s="36"/>
      <c r="DQ837" s="36"/>
      <c r="DR837" s="36"/>
      <c r="DS837" s="36"/>
      <c r="DT837" s="36"/>
      <c r="DU837" s="36"/>
      <c r="DV837" s="36"/>
      <c r="DW837" s="36"/>
      <c r="DX837" s="36"/>
      <c r="DY837" s="36"/>
      <c r="DZ837" s="36"/>
      <c r="EA837" s="36"/>
      <c r="EB837" s="36"/>
      <c r="EC837" s="36"/>
      <c r="ED837" s="36"/>
      <c r="EE837" s="36"/>
      <c r="EF837" s="36"/>
      <c r="EG837" s="36"/>
      <c r="EH837" s="36"/>
      <c r="EI837" s="36"/>
      <c r="EJ837" s="36"/>
      <c r="EK837" s="36"/>
      <c r="EL837" s="36"/>
      <c r="EM837" s="36"/>
      <c r="EN837" s="36"/>
    </row>
    <row r="838" spans="1:144">
      <c r="A838" s="36"/>
      <c r="B838" s="36"/>
      <c r="C838" s="144"/>
      <c r="D838" s="144"/>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c r="AA838" s="135"/>
      <c r="AB838" s="135"/>
      <c r="AC838" s="135"/>
      <c r="AD838" s="135"/>
      <c r="AE838" s="135"/>
      <c r="AF838" s="135"/>
      <c r="AG838" s="135"/>
      <c r="AH838" s="135"/>
      <c r="AI838" s="135"/>
      <c r="AJ838" s="135"/>
      <c r="AK838" s="135"/>
      <c r="AL838" s="135"/>
      <c r="AM838" s="135"/>
      <c r="AN838" s="135"/>
      <c r="AO838" s="135"/>
      <c r="AP838" s="135"/>
      <c r="AQ838" s="135"/>
      <c r="AR838" s="135"/>
      <c r="AS838" s="135"/>
      <c r="AT838" s="135"/>
      <c r="AU838" s="135"/>
      <c r="AV838" s="135"/>
      <c r="AW838" s="135"/>
      <c r="AX838" s="135"/>
      <c r="AY838" s="135"/>
      <c r="AZ838" s="135"/>
      <c r="BA838" s="135"/>
      <c r="BB838" s="135"/>
      <c r="BC838" s="135"/>
      <c r="BD838" s="135"/>
      <c r="BE838" s="135"/>
      <c r="BF838" s="135"/>
      <c r="BG838" s="135"/>
      <c r="BH838" s="135"/>
      <c r="BI838" s="135"/>
      <c r="BJ838" s="135"/>
      <c r="BK838" s="135"/>
      <c r="BL838" s="135"/>
      <c r="BM838" s="135"/>
      <c r="BN838" s="135"/>
      <c r="BO838" s="135"/>
      <c r="BP838" s="135"/>
      <c r="BQ838" s="135"/>
      <c r="BR838" s="135"/>
      <c r="BS838" s="135"/>
      <c r="BT838" s="135"/>
      <c r="BU838" s="135"/>
      <c r="BV838" s="135"/>
      <c r="BW838" s="135"/>
      <c r="BX838" s="135"/>
      <c r="BY838" s="135"/>
      <c r="BZ838" s="135"/>
      <c r="CA838" s="135"/>
      <c r="CB838" s="135"/>
      <c r="CC838" s="135"/>
      <c r="CD838" s="135"/>
      <c r="CE838" s="135"/>
      <c r="CF838" s="135"/>
      <c r="CG838" s="135"/>
      <c r="CH838" s="135"/>
      <c r="CI838" s="135"/>
      <c r="CJ838" s="135"/>
      <c r="CK838" s="135"/>
      <c r="CL838" s="135"/>
      <c r="CM838" s="135"/>
      <c r="CN838" s="135"/>
      <c r="CO838" s="135"/>
      <c r="CP838" s="135"/>
      <c r="CQ838" s="135"/>
      <c r="CR838" s="135"/>
      <c r="CU838" s="36"/>
      <c r="CV838" s="36"/>
      <c r="CW838" s="36"/>
      <c r="CX838" s="36"/>
      <c r="CY838" s="36"/>
      <c r="CZ838" s="36"/>
      <c r="DA838" s="36"/>
      <c r="DB838" s="36"/>
      <c r="DC838" s="36"/>
      <c r="DD838" s="36"/>
      <c r="DE838" s="36"/>
      <c r="DF838" s="36"/>
      <c r="DG838" s="36"/>
      <c r="DH838" s="36"/>
      <c r="DI838" s="36"/>
      <c r="DJ838" s="36"/>
      <c r="DK838" s="36"/>
      <c r="DL838" s="36"/>
      <c r="DM838" s="36"/>
      <c r="DN838" s="36"/>
      <c r="DO838" s="36"/>
      <c r="DP838" s="36"/>
      <c r="DQ838" s="36"/>
      <c r="DR838" s="36"/>
      <c r="DS838" s="36"/>
      <c r="DT838" s="36"/>
      <c r="DU838" s="36"/>
      <c r="DV838" s="36"/>
      <c r="DW838" s="36"/>
      <c r="DX838" s="36"/>
      <c r="DY838" s="36"/>
      <c r="DZ838" s="36"/>
      <c r="EA838" s="36"/>
      <c r="EB838" s="36"/>
      <c r="EC838" s="36"/>
      <c r="ED838" s="36"/>
      <c r="EE838" s="36"/>
      <c r="EF838" s="36"/>
      <c r="EG838" s="36"/>
      <c r="EH838" s="36"/>
      <c r="EI838" s="36"/>
      <c r="EJ838" s="36"/>
      <c r="EK838" s="36"/>
      <c r="EL838" s="36"/>
      <c r="EM838" s="36"/>
      <c r="EN838" s="36"/>
    </row>
    <row r="839" spans="1:144">
      <c r="A839" s="36"/>
      <c r="B839" s="36"/>
      <c r="C839" s="144"/>
      <c r="D839" s="144"/>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c r="AA839" s="135"/>
      <c r="AB839" s="135"/>
      <c r="AC839" s="135"/>
      <c r="AD839" s="135"/>
      <c r="AE839" s="135"/>
      <c r="AF839" s="135"/>
      <c r="AG839" s="135"/>
      <c r="AH839" s="135"/>
      <c r="AI839" s="135"/>
      <c r="AJ839" s="135"/>
      <c r="AK839" s="135"/>
      <c r="AL839" s="135"/>
      <c r="AM839" s="135"/>
      <c r="AN839" s="135"/>
      <c r="AO839" s="135"/>
      <c r="AP839" s="135"/>
      <c r="AQ839" s="135"/>
      <c r="AR839" s="135"/>
      <c r="AS839" s="135"/>
      <c r="AT839" s="135"/>
      <c r="AU839" s="135"/>
      <c r="AV839" s="135"/>
      <c r="AW839" s="135"/>
      <c r="AX839" s="135"/>
      <c r="AY839" s="135"/>
      <c r="AZ839" s="135"/>
      <c r="BA839" s="135"/>
      <c r="BB839" s="135"/>
      <c r="BC839" s="135"/>
      <c r="BD839" s="135"/>
      <c r="BE839" s="135"/>
      <c r="BF839" s="135"/>
      <c r="BG839" s="135"/>
      <c r="BH839" s="135"/>
      <c r="BI839" s="135"/>
      <c r="BJ839" s="135"/>
      <c r="BK839" s="135"/>
      <c r="BL839" s="135"/>
      <c r="BM839" s="135"/>
      <c r="BN839" s="135"/>
      <c r="BO839" s="135"/>
      <c r="BP839" s="135"/>
      <c r="BQ839" s="135"/>
      <c r="BR839" s="135"/>
      <c r="BS839" s="135"/>
      <c r="BT839" s="135"/>
      <c r="BU839" s="135"/>
      <c r="BV839" s="135"/>
      <c r="BW839" s="135"/>
      <c r="BX839" s="135"/>
      <c r="BY839" s="135"/>
      <c r="BZ839" s="135"/>
      <c r="CA839" s="135"/>
      <c r="CB839" s="135"/>
      <c r="CC839" s="135"/>
      <c r="CD839" s="135"/>
      <c r="CE839" s="135"/>
      <c r="CF839" s="135"/>
      <c r="CG839" s="135"/>
      <c r="CH839" s="135"/>
      <c r="CI839" s="135"/>
      <c r="CJ839" s="135"/>
      <c r="CK839" s="135"/>
      <c r="CL839" s="135"/>
      <c r="CM839" s="135"/>
      <c r="CN839" s="135"/>
      <c r="CO839" s="135"/>
      <c r="CP839" s="135"/>
      <c r="CQ839" s="135"/>
      <c r="CR839" s="135"/>
      <c r="CU839" s="36"/>
      <c r="CV839" s="36"/>
      <c r="CW839" s="36"/>
      <c r="CX839" s="36"/>
      <c r="CY839" s="36"/>
      <c r="CZ839" s="36"/>
      <c r="DA839" s="36"/>
      <c r="DB839" s="36"/>
      <c r="DC839" s="36"/>
      <c r="DD839" s="36"/>
      <c r="DE839" s="36"/>
      <c r="DF839" s="36"/>
      <c r="DG839" s="36"/>
      <c r="DH839" s="36"/>
      <c r="DI839" s="36"/>
      <c r="DJ839" s="36"/>
      <c r="DK839" s="36"/>
      <c r="DL839" s="36"/>
      <c r="DM839" s="36"/>
      <c r="DN839" s="36"/>
      <c r="DO839" s="36"/>
      <c r="DP839" s="36"/>
      <c r="DQ839" s="36"/>
      <c r="DR839" s="36"/>
      <c r="DS839" s="36"/>
      <c r="DT839" s="36"/>
      <c r="DU839" s="36"/>
      <c r="DV839" s="36"/>
      <c r="DW839" s="36"/>
      <c r="DX839" s="36"/>
      <c r="DY839" s="36"/>
      <c r="DZ839" s="36"/>
      <c r="EA839" s="36"/>
      <c r="EB839" s="36"/>
      <c r="EC839" s="36"/>
      <c r="ED839" s="36"/>
      <c r="EE839" s="36"/>
      <c r="EF839" s="36"/>
      <c r="EG839" s="36"/>
      <c r="EH839" s="36"/>
      <c r="EI839" s="36"/>
      <c r="EJ839" s="36"/>
      <c r="EK839" s="36"/>
      <c r="EL839" s="36"/>
      <c r="EM839" s="36"/>
      <c r="EN839" s="36"/>
    </row>
    <row r="840" spans="1:144">
      <c r="A840" s="36"/>
      <c r="B840" s="36"/>
      <c r="C840" s="144"/>
      <c r="D840" s="144"/>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c r="AA840" s="135"/>
      <c r="AB840" s="135"/>
      <c r="AC840" s="135"/>
      <c r="AD840" s="135"/>
      <c r="AE840" s="135"/>
      <c r="AF840" s="135"/>
      <c r="AG840" s="135"/>
      <c r="AH840" s="135"/>
      <c r="AI840" s="135"/>
      <c r="AJ840" s="135"/>
      <c r="AK840" s="135"/>
      <c r="AL840" s="135"/>
      <c r="AM840" s="135"/>
      <c r="AN840" s="135"/>
      <c r="AO840" s="135"/>
      <c r="AP840" s="135"/>
      <c r="AQ840" s="135"/>
      <c r="AR840" s="135"/>
      <c r="AS840" s="135"/>
      <c r="AT840" s="135"/>
      <c r="AU840" s="135"/>
      <c r="AV840" s="135"/>
      <c r="AW840" s="135"/>
      <c r="AX840" s="135"/>
      <c r="AY840" s="135"/>
      <c r="AZ840" s="135"/>
      <c r="BA840" s="135"/>
      <c r="BB840" s="135"/>
      <c r="BC840" s="135"/>
      <c r="BD840" s="135"/>
      <c r="BE840" s="135"/>
      <c r="BF840" s="135"/>
      <c r="BG840" s="135"/>
      <c r="BH840" s="135"/>
      <c r="BI840" s="135"/>
      <c r="BJ840" s="135"/>
      <c r="BK840" s="135"/>
      <c r="BL840" s="135"/>
      <c r="BM840" s="135"/>
      <c r="BN840" s="135"/>
      <c r="BO840" s="135"/>
      <c r="BP840" s="135"/>
      <c r="BQ840" s="135"/>
      <c r="BR840" s="135"/>
      <c r="BS840" s="135"/>
      <c r="BT840" s="135"/>
      <c r="BU840" s="135"/>
      <c r="BV840" s="135"/>
      <c r="BW840" s="135"/>
      <c r="BX840" s="135"/>
      <c r="BY840" s="135"/>
      <c r="BZ840" s="135"/>
      <c r="CA840" s="135"/>
      <c r="CB840" s="135"/>
      <c r="CC840" s="135"/>
      <c r="CD840" s="135"/>
      <c r="CE840" s="135"/>
      <c r="CF840" s="135"/>
      <c r="CG840" s="135"/>
      <c r="CH840" s="135"/>
      <c r="CI840" s="135"/>
      <c r="CJ840" s="135"/>
      <c r="CK840" s="135"/>
      <c r="CL840" s="135"/>
      <c r="CM840" s="135"/>
      <c r="CN840" s="135"/>
      <c r="CO840" s="135"/>
      <c r="CP840" s="135"/>
      <c r="CQ840" s="135"/>
      <c r="CR840" s="135"/>
      <c r="CU840" s="36"/>
      <c r="CV840" s="36"/>
      <c r="CW840" s="36"/>
      <c r="CX840" s="36"/>
      <c r="CY840" s="36"/>
      <c r="CZ840" s="36"/>
      <c r="DA840" s="36"/>
      <c r="DB840" s="36"/>
      <c r="DC840" s="36"/>
      <c r="DD840" s="36"/>
      <c r="DE840" s="36"/>
      <c r="DF840" s="36"/>
      <c r="DG840" s="36"/>
      <c r="DH840" s="36"/>
      <c r="DI840" s="36"/>
      <c r="DJ840" s="36"/>
      <c r="DK840" s="36"/>
      <c r="DL840" s="36"/>
      <c r="DM840" s="36"/>
      <c r="DN840" s="36"/>
      <c r="DO840" s="36"/>
      <c r="DP840" s="36"/>
      <c r="DQ840" s="36"/>
      <c r="DR840" s="36"/>
      <c r="DS840" s="36"/>
      <c r="DT840" s="36"/>
      <c r="DU840" s="36"/>
      <c r="DV840" s="36"/>
      <c r="DW840" s="36"/>
      <c r="DX840" s="36"/>
      <c r="DY840" s="36"/>
      <c r="DZ840" s="36"/>
      <c r="EA840" s="36"/>
      <c r="EB840" s="36"/>
      <c r="EC840" s="36"/>
      <c r="ED840" s="36"/>
      <c r="EE840" s="36"/>
      <c r="EF840" s="36"/>
      <c r="EG840" s="36"/>
      <c r="EH840" s="36"/>
      <c r="EI840" s="36"/>
      <c r="EJ840" s="36"/>
      <c r="EK840" s="36"/>
      <c r="EL840" s="36"/>
      <c r="EM840" s="36"/>
      <c r="EN840" s="36"/>
    </row>
    <row r="841" spans="1:144">
      <c r="A841" s="36"/>
      <c r="B841" s="36"/>
      <c r="C841" s="144"/>
      <c r="D841" s="144"/>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c r="AA841" s="135"/>
      <c r="AB841" s="135"/>
      <c r="AC841" s="135"/>
      <c r="AD841" s="135"/>
      <c r="AE841" s="135"/>
      <c r="AF841" s="135"/>
      <c r="AG841" s="135"/>
      <c r="AH841" s="135"/>
      <c r="AI841" s="135"/>
      <c r="AJ841" s="135"/>
      <c r="AK841" s="135"/>
      <c r="AL841" s="135"/>
      <c r="AM841" s="135"/>
      <c r="AN841" s="135"/>
      <c r="AO841" s="135"/>
      <c r="AP841" s="135"/>
      <c r="AQ841" s="135"/>
      <c r="AR841" s="135"/>
      <c r="AS841" s="135"/>
      <c r="AT841" s="135"/>
      <c r="AU841" s="135"/>
      <c r="AV841" s="135"/>
      <c r="AW841" s="135"/>
      <c r="AX841" s="135"/>
      <c r="AY841" s="135"/>
      <c r="AZ841" s="135"/>
      <c r="BA841" s="135"/>
      <c r="BB841" s="135"/>
      <c r="BC841" s="135"/>
      <c r="BD841" s="135"/>
      <c r="BE841" s="135"/>
      <c r="BF841" s="135"/>
      <c r="BG841" s="135"/>
      <c r="BH841" s="135"/>
      <c r="BI841" s="135"/>
      <c r="BJ841" s="135"/>
      <c r="BK841" s="135"/>
      <c r="BL841" s="135"/>
      <c r="BM841" s="135"/>
      <c r="BN841" s="135"/>
      <c r="BO841" s="135"/>
      <c r="BP841" s="135"/>
      <c r="BQ841" s="135"/>
      <c r="BR841" s="135"/>
      <c r="BS841" s="135"/>
      <c r="BT841" s="135"/>
      <c r="BU841" s="135"/>
      <c r="BV841" s="135"/>
      <c r="BW841" s="135"/>
      <c r="BX841" s="135"/>
      <c r="BY841" s="135"/>
      <c r="BZ841" s="135"/>
      <c r="CA841" s="135"/>
      <c r="CB841" s="135"/>
      <c r="CC841" s="135"/>
      <c r="CD841" s="135"/>
      <c r="CE841" s="135"/>
      <c r="CF841" s="135"/>
      <c r="CG841" s="135"/>
      <c r="CH841" s="135"/>
      <c r="CI841" s="135"/>
      <c r="CJ841" s="135"/>
      <c r="CK841" s="135"/>
      <c r="CL841" s="135"/>
      <c r="CM841" s="135"/>
      <c r="CN841" s="135"/>
      <c r="CO841" s="135"/>
      <c r="CP841" s="135"/>
      <c r="CQ841" s="135"/>
      <c r="CR841" s="135"/>
      <c r="CU841" s="36"/>
      <c r="CV841" s="36"/>
      <c r="CW841" s="36"/>
      <c r="CX841" s="36"/>
      <c r="CY841" s="36"/>
      <c r="CZ841" s="36"/>
      <c r="DA841" s="36"/>
      <c r="DB841" s="36"/>
      <c r="DC841" s="36"/>
      <c r="DD841" s="36"/>
      <c r="DE841" s="36"/>
      <c r="DF841" s="36"/>
      <c r="DG841" s="36"/>
      <c r="DH841" s="36"/>
      <c r="DI841" s="36"/>
      <c r="DJ841" s="36"/>
      <c r="DK841" s="36"/>
      <c r="DL841" s="36"/>
      <c r="DM841" s="36"/>
      <c r="DN841" s="36"/>
      <c r="DO841" s="36"/>
      <c r="DP841" s="36"/>
      <c r="DQ841" s="36"/>
      <c r="DR841" s="36"/>
      <c r="DS841" s="36"/>
      <c r="DT841" s="36"/>
      <c r="DU841" s="36"/>
      <c r="DV841" s="36"/>
      <c r="DW841" s="36"/>
      <c r="DX841" s="36"/>
      <c r="DY841" s="36"/>
      <c r="DZ841" s="36"/>
      <c r="EA841" s="36"/>
      <c r="EB841" s="36"/>
      <c r="EC841" s="36"/>
      <c r="ED841" s="36"/>
      <c r="EE841" s="36"/>
      <c r="EF841" s="36"/>
      <c r="EG841" s="36"/>
      <c r="EH841" s="36"/>
      <c r="EI841" s="36"/>
      <c r="EJ841" s="36"/>
      <c r="EK841" s="36"/>
      <c r="EL841" s="36"/>
      <c r="EM841" s="36"/>
      <c r="EN841" s="36"/>
    </row>
    <row r="842" spans="1:144">
      <c r="A842" s="36"/>
      <c r="B842" s="36"/>
      <c r="C842" s="144"/>
      <c r="D842" s="144"/>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c r="AA842" s="135"/>
      <c r="AB842" s="135"/>
      <c r="AC842" s="135"/>
      <c r="AD842" s="135"/>
      <c r="AE842" s="135"/>
      <c r="AF842" s="135"/>
      <c r="AG842" s="135"/>
      <c r="AH842" s="135"/>
      <c r="AI842" s="135"/>
      <c r="AJ842" s="135"/>
      <c r="AK842" s="135"/>
      <c r="AL842" s="135"/>
      <c r="AM842" s="135"/>
      <c r="AN842" s="135"/>
      <c r="AO842" s="135"/>
      <c r="AP842" s="135"/>
      <c r="AQ842" s="135"/>
      <c r="AR842" s="135"/>
      <c r="AS842" s="135"/>
      <c r="AT842" s="135"/>
      <c r="AU842" s="135"/>
      <c r="AV842" s="135"/>
      <c r="AW842" s="135"/>
      <c r="AX842" s="135"/>
      <c r="AY842" s="135"/>
      <c r="AZ842" s="135"/>
      <c r="BA842" s="135"/>
      <c r="BB842" s="135"/>
      <c r="BC842" s="135"/>
      <c r="BD842" s="135"/>
      <c r="BE842" s="135"/>
      <c r="BF842" s="135"/>
      <c r="BG842" s="135"/>
      <c r="BH842" s="135"/>
      <c r="BI842" s="135"/>
      <c r="BJ842" s="135"/>
      <c r="BK842" s="135"/>
      <c r="BL842" s="135"/>
      <c r="BM842" s="135"/>
      <c r="BN842" s="135"/>
      <c r="BO842" s="135"/>
      <c r="BP842" s="135"/>
      <c r="BQ842" s="135"/>
      <c r="BR842" s="135"/>
      <c r="BS842" s="135"/>
      <c r="BT842" s="135"/>
      <c r="BU842" s="135"/>
      <c r="BV842" s="135"/>
      <c r="BW842" s="135"/>
      <c r="BX842" s="135"/>
      <c r="BY842" s="135"/>
      <c r="BZ842" s="135"/>
      <c r="CA842" s="135"/>
      <c r="CB842" s="135"/>
      <c r="CC842" s="135"/>
      <c r="CD842" s="135"/>
      <c r="CE842" s="135"/>
      <c r="CF842" s="135"/>
      <c r="CG842" s="135"/>
      <c r="CH842" s="135"/>
      <c r="CI842" s="135"/>
      <c r="CJ842" s="135"/>
      <c r="CK842" s="135"/>
      <c r="CL842" s="135"/>
      <c r="CM842" s="135"/>
      <c r="CN842" s="135"/>
      <c r="CO842" s="135"/>
      <c r="CP842" s="135"/>
      <c r="CQ842" s="135"/>
      <c r="CR842" s="135"/>
      <c r="CU842" s="36"/>
      <c r="CV842" s="36"/>
      <c r="CW842" s="36"/>
      <c r="CX842" s="36"/>
      <c r="CY842" s="36"/>
      <c r="CZ842" s="36"/>
      <c r="DA842" s="36"/>
      <c r="DB842" s="36"/>
      <c r="DC842" s="36"/>
      <c r="DD842" s="36"/>
      <c r="DE842" s="36"/>
      <c r="DF842" s="36"/>
      <c r="DG842" s="36"/>
      <c r="DH842" s="36"/>
      <c r="DI842" s="36"/>
      <c r="DJ842" s="36"/>
      <c r="DK842" s="36"/>
      <c r="DL842" s="36"/>
      <c r="DM842" s="36"/>
      <c r="DN842" s="36"/>
      <c r="DO842" s="36"/>
      <c r="DP842" s="36"/>
      <c r="DQ842" s="36"/>
      <c r="DR842" s="36"/>
      <c r="DS842" s="36"/>
      <c r="DT842" s="36"/>
      <c r="DU842" s="36"/>
      <c r="DV842" s="36"/>
      <c r="DW842" s="36"/>
      <c r="DX842" s="36"/>
      <c r="DY842" s="36"/>
      <c r="DZ842" s="36"/>
      <c r="EA842" s="36"/>
      <c r="EB842" s="36"/>
      <c r="EC842" s="36"/>
      <c r="ED842" s="36"/>
      <c r="EE842" s="36"/>
      <c r="EF842" s="36"/>
      <c r="EG842" s="36"/>
      <c r="EH842" s="36"/>
      <c r="EI842" s="36"/>
      <c r="EJ842" s="36"/>
      <c r="EK842" s="36"/>
      <c r="EL842" s="36"/>
      <c r="EM842" s="36"/>
      <c r="EN842" s="36"/>
    </row>
    <row r="843" spans="1:144">
      <c r="A843" s="36"/>
      <c r="B843" s="36"/>
      <c r="C843" s="144"/>
      <c r="D843" s="144"/>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c r="AA843" s="135"/>
      <c r="AB843" s="135"/>
      <c r="AC843" s="135"/>
      <c r="AD843" s="135"/>
      <c r="AE843" s="135"/>
      <c r="AF843" s="135"/>
      <c r="AG843" s="135"/>
      <c r="AH843" s="135"/>
      <c r="AI843" s="135"/>
      <c r="AJ843" s="135"/>
      <c r="AK843" s="135"/>
      <c r="AL843" s="135"/>
      <c r="AM843" s="135"/>
      <c r="AN843" s="135"/>
      <c r="AO843" s="135"/>
      <c r="AP843" s="135"/>
      <c r="AQ843" s="135"/>
      <c r="AR843" s="135"/>
      <c r="AS843" s="135"/>
      <c r="AT843" s="135"/>
      <c r="AU843" s="135"/>
      <c r="AV843" s="135"/>
      <c r="AW843" s="135"/>
      <c r="AX843" s="135"/>
      <c r="AY843" s="135"/>
      <c r="AZ843" s="135"/>
      <c r="BA843" s="135"/>
      <c r="BB843" s="135"/>
      <c r="BC843" s="135"/>
      <c r="BD843" s="135"/>
      <c r="BE843" s="135"/>
      <c r="BF843" s="135"/>
      <c r="BG843" s="135"/>
      <c r="BH843" s="135"/>
      <c r="BI843" s="135"/>
      <c r="BJ843" s="135"/>
      <c r="BK843" s="135"/>
      <c r="BL843" s="135"/>
      <c r="BM843" s="135"/>
      <c r="BN843" s="135"/>
      <c r="BO843" s="135"/>
      <c r="BP843" s="135"/>
      <c r="BQ843" s="135"/>
      <c r="BR843" s="135"/>
      <c r="BS843" s="135"/>
      <c r="BT843" s="135"/>
      <c r="BU843" s="135"/>
      <c r="BV843" s="135"/>
      <c r="BW843" s="135"/>
      <c r="BX843" s="135"/>
      <c r="BY843" s="135"/>
      <c r="BZ843" s="135"/>
      <c r="CA843" s="135"/>
      <c r="CB843" s="135"/>
      <c r="CC843" s="135"/>
      <c r="CD843" s="135"/>
      <c r="CE843" s="135"/>
      <c r="CF843" s="135"/>
      <c r="CG843" s="135"/>
      <c r="CH843" s="135"/>
      <c r="CI843" s="135"/>
      <c r="CJ843" s="135"/>
      <c r="CK843" s="135"/>
      <c r="CL843" s="135"/>
      <c r="CM843" s="135"/>
      <c r="CN843" s="135"/>
      <c r="CO843" s="135"/>
      <c r="CP843" s="135"/>
      <c r="CQ843" s="135"/>
      <c r="CR843" s="135"/>
      <c r="CU843" s="36"/>
      <c r="CV843" s="36"/>
      <c r="CW843" s="36"/>
      <c r="CX843" s="36"/>
      <c r="CY843" s="36"/>
      <c r="CZ843" s="36"/>
      <c r="DA843" s="36"/>
      <c r="DB843" s="36"/>
      <c r="DC843" s="36"/>
      <c r="DD843" s="36"/>
      <c r="DE843" s="36"/>
      <c r="DF843" s="36"/>
      <c r="DG843" s="36"/>
      <c r="DH843" s="36"/>
      <c r="DI843" s="36"/>
      <c r="DJ843" s="36"/>
      <c r="DK843" s="36"/>
      <c r="DL843" s="36"/>
      <c r="DM843" s="36"/>
      <c r="DN843" s="36"/>
      <c r="DO843" s="36"/>
      <c r="DP843" s="36"/>
      <c r="DQ843" s="36"/>
      <c r="DR843" s="36"/>
      <c r="DS843" s="36"/>
      <c r="DT843" s="36"/>
      <c r="DU843" s="36"/>
      <c r="DV843" s="36"/>
      <c r="DW843" s="36"/>
      <c r="DX843" s="36"/>
      <c r="DY843" s="36"/>
      <c r="DZ843" s="36"/>
      <c r="EA843" s="36"/>
      <c r="EB843" s="36"/>
      <c r="EC843" s="36"/>
      <c r="ED843" s="36"/>
      <c r="EE843" s="36"/>
      <c r="EF843" s="36"/>
      <c r="EG843" s="36"/>
      <c r="EH843" s="36"/>
      <c r="EI843" s="36"/>
      <c r="EJ843" s="36"/>
      <c r="EK843" s="36"/>
      <c r="EL843" s="36"/>
      <c r="EM843" s="36"/>
      <c r="EN843" s="36"/>
    </row>
    <row r="844" spans="1:144">
      <c r="A844" s="36"/>
      <c r="B844" s="36"/>
      <c r="C844" s="144"/>
      <c r="D844" s="144"/>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c r="AA844" s="135"/>
      <c r="AB844" s="135"/>
      <c r="AC844" s="135"/>
      <c r="AD844" s="135"/>
      <c r="AE844" s="135"/>
      <c r="AF844" s="135"/>
      <c r="AG844" s="135"/>
      <c r="AH844" s="135"/>
      <c r="AI844" s="135"/>
      <c r="AJ844" s="135"/>
      <c r="AK844" s="135"/>
      <c r="AL844" s="135"/>
      <c r="AM844" s="135"/>
      <c r="AN844" s="135"/>
      <c r="AO844" s="135"/>
      <c r="AP844" s="135"/>
      <c r="AQ844" s="135"/>
      <c r="AR844" s="135"/>
      <c r="AS844" s="135"/>
      <c r="AT844" s="135"/>
      <c r="AU844" s="135"/>
      <c r="AV844" s="135"/>
      <c r="AW844" s="135"/>
      <c r="AX844" s="135"/>
      <c r="AY844" s="135"/>
      <c r="AZ844" s="135"/>
      <c r="BA844" s="135"/>
      <c r="BB844" s="135"/>
      <c r="BC844" s="135"/>
      <c r="BD844" s="135"/>
      <c r="BE844" s="135"/>
      <c r="BF844" s="135"/>
      <c r="BG844" s="135"/>
      <c r="BH844" s="135"/>
      <c r="BI844" s="135"/>
      <c r="BJ844" s="135"/>
      <c r="BK844" s="135"/>
      <c r="BL844" s="135"/>
      <c r="BM844" s="135"/>
      <c r="BN844" s="135"/>
      <c r="BO844" s="135"/>
      <c r="BP844" s="135"/>
      <c r="BQ844" s="135"/>
      <c r="BR844" s="135"/>
      <c r="BS844" s="135"/>
      <c r="BT844" s="135"/>
      <c r="BU844" s="135"/>
      <c r="BV844" s="135"/>
      <c r="BW844" s="135"/>
      <c r="BX844" s="135"/>
      <c r="BY844" s="135"/>
      <c r="BZ844" s="135"/>
      <c r="CA844" s="135"/>
      <c r="CB844" s="135"/>
      <c r="CC844" s="135"/>
      <c r="CD844" s="135"/>
      <c r="CE844" s="135"/>
      <c r="CF844" s="135"/>
      <c r="CG844" s="135"/>
      <c r="CH844" s="135"/>
      <c r="CI844" s="135"/>
      <c r="CJ844" s="135"/>
      <c r="CK844" s="135"/>
      <c r="CL844" s="135"/>
      <c r="CM844" s="135"/>
      <c r="CN844" s="135"/>
      <c r="CO844" s="135"/>
      <c r="CP844" s="135"/>
      <c r="CQ844" s="135"/>
      <c r="CR844" s="135"/>
      <c r="CU844" s="36"/>
      <c r="CV844" s="36"/>
      <c r="CW844" s="36"/>
      <c r="CX844" s="36"/>
      <c r="CY844" s="36"/>
      <c r="CZ844" s="36"/>
      <c r="DA844" s="36"/>
      <c r="DB844" s="36"/>
      <c r="DC844" s="36"/>
      <c r="DD844" s="36"/>
      <c r="DE844" s="36"/>
      <c r="DF844" s="36"/>
      <c r="DG844" s="36"/>
      <c r="DH844" s="36"/>
      <c r="DI844" s="36"/>
      <c r="DJ844" s="36"/>
      <c r="DK844" s="36"/>
      <c r="DL844" s="36"/>
      <c r="DM844" s="36"/>
      <c r="DN844" s="36"/>
      <c r="DO844" s="36"/>
      <c r="DP844" s="36"/>
      <c r="DQ844" s="36"/>
      <c r="DR844" s="36"/>
      <c r="DS844" s="36"/>
      <c r="DT844" s="36"/>
      <c r="DU844" s="36"/>
      <c r="DV844" s="36"/>
      <c r="DW844" s="36"/>
      <c r="DX844" s="36"/>
      <c r="DY844" s="36"/>
      <c r="DZ844" s="36"/>
      <c r="EA844" s="36"/>
      <c r="EB844" s="36"/>
      <c r="EC844" s="36"/>
      <c r="ED844" s="36"/>
      <c r="EE844" s="36"/>
      <c r="EF844" s="36"/>
      <c r="EG844" s="36"/>
      <c r="EH844" s="36"/>
      <c r="EI844" s="36"/>
      <c r="EJ844" s="36"/>
      <c r="EK844" s="36"/>
      <c r="EL844" s="36"/>
      <c r="EM844" s="36"/>
      <c r="EN844" s="36"/>
    </row>
    <row r="845" spans="1:144">
      <c r="A845" s="36"/>
      <c r="B845" s="36"/>
      <c r="C845" s="144"/>
      <c r="D845" s="144"/>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c r="AA845" s="135"/>
      <c r="AB845" s="135"/>
      <c r="AC845" s="135"/>
      <c r="AD845" s="135"/>
      <c r="AE845" s="135"/>
      <c r="AF845" s="135"/>
      <c r="AG845" s="135"/>
      <c r="AH845" s="135"/>
      <c r="AI845" s="135"/>
      <c r="AJ845" s="135"/>
      <c r="AK845" s="135"/>
      <c r="AL845" s="135"/>
      <c r="AM845" s="135"/>
      <c r="AN845" s="135"/>
      <c r="AO845" s="135"/>
      <c r="AP845" s="135"/>
      <c r="AQ845" s="135"/>
      <c r="AR845" s="135"/>
      <c r="AS845" s="135"/>
      <c r="AT845" s="135"/>
      <c r="AU845" s="135"/>
      <c r="AV845" s="135"/>
      <c r="AW845" s="135"/>
      <c r="AX845" s="135"/>
      <c r="AY845" s="135"/>
      <c r="AZ845" s="135"/>
      <c r="BA845" s="135"/>
      <c r="BB845" s="135"/>
      <c r="BC845" s="135"/>
      <c r="BD845" s="135"/>
      <c r="BE845" s="135"/>
      <c r="BF845" s="135"/>
      <c r="BG845" s="135"/>
      <c r="BH845" s="135"/>
      <c r="BI845" s="135"/>
      <c r="BJ845" s="135"/>
      <c r="BK845" s="135"/>
      <c r="BL845" s="135"/>
      <c r="BM845" s="135"/>
      <c r="BN845" s="135"/>
      <c r="BO845" s="135"/>
      <c r="BP845" s="135"/>
      <c r="BQ845" s="135"/>
      <c r="BR845" s="135"/>
      <c r="BS845" s="135"/>
      <c r="BT845" s="135"/>
      <c r="BU845" s="135"/>
      <c r="BV845" s="135"/>
      <c r="BW845" s="135"/>
      <c r="BX845" s="135"/>
      <c r="BY845" s="135"/>
      <c r="BZ845" s="135"/>
      <c r="CA845" s="135"/>
      <c r="CB845" s="135"/>
      <c r="CC845" s="135"/>
      <c r="CD845" s="135"/>
      <c r="CE845" s="135"/>
      <c r="CF845" s="135"/>
      <c r="CG845" s="135"/>
      <c r="CH845" s="135"/>
      <c r="CI845" s="135"/>
      <c r="CJ845" s="135"/>
      <c r="CK845" s="135"/>
      <c r="CL845" s="135"/>
      <c r="CM845" s="135"/>
      <c r="CN845" s="135"/>
      <c r="CO845" s="135"/>
      <c r="CP845" s="135"/>
      <c r="CQ845" s="135"/>
      <c r="CR845" s="135"/>
      <c r="CU845" s="36"/>
      <c r="CV845" s="36"/>
      <c r="CW845" s="36"/>
      <c r="CX845" s="36"/>
      <c r="CY845" s="36"/>
      <c r="CZ845" s="36"/>
      <c r="DA845" s="36"/>
      <c r="DB845" s="36"/>
      <c r="DC845" s="36"/>
      <c r="DD845" s="36"/>
      <c r="DE845" s="36"/>
      <c r="DF845" s="36"/>
      <c r="DG845" s="36"/>
      <c r="DH845" s="36"/>
      <c r="DI845" s="36"/>
      <c r="DJ845" s="36"/>
      <c r="DK845" s="36"/>
      <c r="DL845" s="36"/>
      <c r="DM845" s="36"/>
      <c r="DN845" s="36"/>
      <c r="DO845" s="36"/>
      <c r="DP845" s="36"/>
      <c r="DQ845" s="36"/>
      <c r="DR845" s="36"/>
      <c r="DS845" s="36"/>
      <c r="DT845" s="36"/>
      <c r="DU845" s="36"/>
      <c r="DV845" s="36"/>
      <c r="DW845" s="36"/>
      <c r="DX845" s="36"/>
      <c r="DY845" s="36"/>
      <c r="DZ845" s="36"/>
      <c r="EA845" s="36"/>
      <c r="EB845" s="36"/>
      <c r="EC845" s="36"/>
      <c r="ED845" s="36"/>
      <c r="EE845" s="36"/>
      <c r="EF845" s="36"/>
      <c r="EG845" s="36"/>
      <c r="EH845" s="36"/>
      <c r="EI845" s="36"/>
      <c r="EJ845" s="36"/>
      <c r="EK845" s="36"/>
      <c r="EL845" s="36"/>
      <c r="EM845" s="36"/>
      <c r="EN845" s="36"/>
    </row>
    <row r="846" spans="1:144">
      <c r="A846" s="36"/>
      <c r="B846" s="36"/>
      <c r="C846" s="144"/>
      <c r="D846" s="144"/>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c r="AA846" s="135"/>
      <c r="AB846" s="135"/>
      <c r="AC846" s="135"/>
      <c r="AD846" s="135"/>
      <c r="AE846" s="135"/>
      <c r="AF846" s="135"/>
      <c r="AG846" s="135"/>
      <c r="AH846" s="135"/>
      <c r="AI846" s="135"/>
      <c r="AJ846" s="135"/>
      <c r="AK846" s="135"/>
      <c r="AL846" s="135"/>
      <c r="AM846" s="135"/>
      <c r="AN846" s="135"/>
      <c r="AO846" s="135"/>
      <c r="AP846" s="135"/>
      <c r="AQ846" s="135"/>
      <c r="AR846" s="135"/>
      <c r="AS846" s="135"/>
      <c r="AT846" s="135"/>
      <c r="AU846" s="135"/>
      <c r="AV846" s="135"/>
      <c r="AW846" s="135"/>
      <c r="AX846" s="135"/>
      <c r="AY846" s="135"/>
      <c r="AZ846" s="135"/>
      <c r="BA846" s="135"/>
      <c r="BB846" s="135"/>
      <c r="BC846" s="135"/>
      <c r="BD846" s="135"/>
      <c r="BE846" s="135"/>
      <c r="BF846" s="135"/>
      <c r="BG846" s="135"/>
      <c r="BH846" s="135"/>
      <c r="BI846" s="135"/>
      <c r="BJ846" s="135"/>
      <c r="BK846" s="135"/>
      <c r="BL846" s="135"/>
      <c r="BM846" s="135"/>
      <c r="BN846" s="135"/>
      <c r="BO846" s="135"/>
      <c r="BP846" s="135"/>
      <c r="BQ846" s="135"/>
      <c r="BR846" s="135"/>
      <c r="BS846" s="135"/>
      <c r="BT846" s="135"/>
      <c r="BU846" s="135"/>
      <c r="BV846" s="135"/>
      <c r="BW846" s="135"/>
      <c r="BX846" s="135"/>
      <c r="BY846" s="135"/>
      <c r="BZ846" s="135"/>
      <c r="CA846" s="135"/>
      <c r="CB846" s="135"/>
      <c r="CC846" s="135"/>
      <c r="CD846" s="135"/>
      <c r="CE846" s="135"/>
      <c r="CF846" s="135"/>
      <c r="CG846" s="135"/>
      <c r="CH846" s="135"/>
      <c r="CI846" s="135"/>
      <c r="CJ846" s="135"/>
      <c r="CK846" s="135"/>
      <c r="CL846" s="135"/>
      <c r="CM846" s="135"/>
      <c r="CN846" s="135"/>
      <c r="CO846" s="135"/>
      <c r="CP846" s="135"/>
      <c r="CQ846" s="135"/>
      <c r="CR846" s="135"/>
      <c r="CU846" s="36"/>
      <c r="CV846" s="36"/>
      <c r="CW846" s="36"/>
      <c r="CX846" s="36"/>
      <c r="CY846" s="36"/>
      <c r="CZ846" s="36"/>
      <c r="DA846" s="36"/>
      <c r="DB846" s="36"/>
      <c r="DC846" s="36"/>
      <c r="DD846" s="36"/>
      <c r="DE846" s="36"/>
      <c r="DF846" s="36"/>
      <c r="DG846" s="36"/>
      <c r="DH846" s="36"/>
      <c r="DI846" s="36"/>
      <c r="DJ846" s="36"/>
      <c r="DK846" s="36"/>
      <c r="DL846" s="36"/>
      <c r="DM846" s="36"/>
      <c r="DN846" s="36"/>
      <c r="DO846" s="36"/>
      <c r="DP846" s="36"/>
      <c r="DQ846" s="36"/>
      <c r="DR846" s="36"/>
      <c r="DS846" s="36"/>
      <c r="DT846" s="36"/>
      <c r="DU846" s="36"/>
      <c r="DV846" s="36"/>
      <c r="DW846" s="36"/>
      <c r="DX846" s="36"/>
      <c r="DY846" s="36"/>
      <c r="DZ846" s="36"/>
      <c r="EA846" s="36"/>
      <c r="EB846" s="36"/>
      <c r="EC846" s="36"/>
      <c r="ED846" s="36"/>
      <c r="EE846" s="36"/>
      <c r="EF846" s="36"/>
      <c r="EG846" s="36"/>
      <c r="EH846" s="36"/>
      <c r="EI846" s="36"/>
      <c r="EJ846" s="36"/>
      <c r="EK846" s="36"/>
      <c r="EL846" s="36"/>
      <c r="EM846" s="36"/>
      <c r="EN846" s="36"/>
    </row>
    <row r="847" spans="1:144">
      <c r="A847" s="36"/>
      <c r="B847" s="36"/>
      <c r="C847" s="144"/>
      <c r="D847" s="144"/>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c r="AA847" s="135"/>
      <c r="AB847" s="135"/>
      <c r="AC847" s="135"/>
      <c r="AD847" s="135"/>
      <c r="AE847" s="135"/>
      <c r="AF847" s="135"/>
      <c r="AG847" s="135"/>
      <c r="AH847" s="135"/>
      <c r="AI847" s="135"/>
      <c r="AJ847" s="135"/>
      <c r="AK847" s="135"/>
      <c r="AL847" s="135"/>
      <c r="AM847" s="135"/>
      <c r="AN847" s="135"/>
      <c r="AO847" s="135"/>
      <c r="AP847" s="135"/>
      <c r="AQ847" s="135"/>
      <c r="AR847" s="135"/>
      <c r="AS847" s="135"/>
      <c r="AT847" s="135"/>
      <c r="AU847" s="135"/>
      <c r="AV847" s="135"/>
      <c r="AW847" s="135"/>
      <c r="AX847" s="135"/>
      <c r="AY847" s="135"/>
      <c r="AZ847" s="135"/>
      <c r="BA847" s="135"/>
      <c r="BB847" s="135"/>
      <c r="BC847" s="135"/>
      <c r="BD847" s="135"/>
      <c r="BE847" s="135"/>
      <c r="BF847" s="135"/>
      <c r="BG847" s="135"/>
      <c r="BH847" s="135"/>
      <c r="BI847" s="135"/>
      <c r="BJ847" s="135"/>
      <c r="BK847" s="135"/>
      <c r="BL847" s="135"/>
      <c r="BM847" s="135"/>
      <c r="BN847" s="135"/>
      <c r="BO847" s="135"/>
      <c r="BP847" s="135"/>
      <c r="BQ847" s="135"/>
      <c r="BR847" s="135"/>
      <c r="BS847" s="135"/>
      <c r="BT847" s="135"/>
      <c r="BU847" s="135"/>
      <c r="BV847" s="135"/>
      <c r="BW847" s="135"/>
      <c r="BX847" s="135"/>
      <c r="BY847" s="135"/>
      <c r="BZ847" s="135"/>
      <c r="CA847" s="135"/>
      <c r="CB847" s="135"/>
      <c r="CC847" s="135"/>
      <c r="CD847" s="135"/>
      <c r="CE847" s="135"/>
      <c r="CF847" s="135"/>
      <c r="CG847" s="135"/>
      <c r="CH847" s="135"/>
      <c r="CI847" s="135"/>
      <c r="CJ847" s="135"/>
      <c r="CK847" s="135"/>
      <c r="CL847" s="135"/>
      <c r="CM847" s="135"/>
      <c r="CN847" s="135"/>
      <c r="CO847" s="135"/>
      <c r="CP847" s="135"/>
      <c r="CQ847" s="135"/>
      <c r="CR847" s="135"/>
      <c r="CU847" s="36"/>
      <c r="CV847" s="36"/>
      <c r="CW847" s="36"/>
      <c r="CX847" s="36"/>
      <c r="CY847" s="36"/>
      <c r="CZ847" s="36"/>
      <c r="DA847" s="36"/>
      <c r="DB847" s="36"/>
      <c r="DC847" s="36"/>
      <c r="DD847" s="36"/>
      <c r="DE847" s="36"/>
      <c r="DF847" s="36"/>
      <c r="DG847" s="36"/>
      <c r="DH847" s="36"/>
      <c r="DI847" s="36"/>
      <c r="DJ847" s="36"/>
      <c r="DK847" s="36"/>
      <c r="DL847" s="36"/>
      <c r="DM847" s="36"/>
      <c r="DN847" s="36"/>
      <c r="DO847" s="36"/>
      <c r="DP847" s="36"/>
      <c r="DQ847" s="36"/>
      <c r="DR847" s="36"/>
      <c r="DS847" s="36"/>
      <c r="DT847" s="36"/>
      <c r="DU847" s="36"/>
      <c r="DV847" s="36"/>
      <c r="DW847" s="36"/>
      <c r="DX847" s="36"/>
      <c r="DY847" s="36"/>
      <c r="DZ847" s="36"/>
      <c r="EA847" s="36"/>
      <c r="EB847" s="36"/>
      <c r="EC847" s="36"/>
      <c r="ED847" s="36"/>
      <c r="EE847" s="36"/>
      <c r="EF847" s="36"/>
      <c r="EG847" s="36"/>
      <c r="EH847" s="36"/>
      <c r="EI847" s="36"/>
      <c r="EJ847" s="36"/>
      <c r="EK847" s="36"/>
      <c r="EL847" s="36"/>
      <c r="EM847" s="36"/>
      <c r="EN847" s="36"/>
    </row>
    <row r="848" spans="1:144">
      <c r="A848" s="36"/>
      <c r="B848" s="36"/>
      <c r="C848" s="144"/>
      <c r="D848" s="144"/>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c r="AL848" s="135"/>
      <c r="AM848" s="135"/>
      <c r="AN848" s="135"/>
      <c r="AO848" s="135"/>
      <c r="AP848" s="135"/>
      <c r="AQ848" s="135"/>
      <c r="AR848" s="135"/>
      <c r="AS848" s="135"/>
      <c r="AT848" s="135"/>
      <c r="AU848" s="135"/>
      <c r="AV848" s="135"/>
      <c r="AW848" s="135"/>
      <c r="AX848" s="135"/>
      <c r="AY848" s="135"/>
      <c r="AZ848" s="135"/>
      <c r="BA848" s="135"/>
      <c r="BB848" s="135"/>
      <c r="BC848" s="135"/>
      <c r="BD848" s="135"/>
      <c r="BE848" s="135"/>
      <c r="BF848" s="135"/>
      <c r="BG848" s="135"/>
      <c r="BH848" s="135"/>
      <c r="BI848" s="135"/>
      <c r="BJ848" s="135"/>
      <c r="BK848" s="135"/>
      <c r="BL848" s="135"/>
      <c r="BM848" s="135"/>
      <c r="BN848" s="135"/>
      <c r="BO848" s="135"/>
      <c r="BP848" s="135"/>
      <c r="BQ848" s="135"/>
      <c r="BR848" s="135"/>
      <c r="BS848" s="135"/>
      <c r="BT848" s="135"/>
      <c r="BU848" s="135"/>
      <c r="BV848" s="135"/>
      <c r="BW848" s="135"/>
      <c r="BX848" s="135"/>
      <c r="BY848" s="135"/>
      <c r="BZ848" s="135"/>
      <c r="CA848" s="135"/>
      <c r="CB848" s="135"/>
      <c r="CC848" s="135"/>
      <c r="CD848" s="135"/>
      <c r="CE848" s="135"/>
      <c r="CF848" s="135"/>
      <c r="CG848" s="135"/>
      <c r="CH848" s="135"/>
      <c r="CI848" s="135"/>
      <c r="CJ848" s="135"/>
      <c r="CK848" s="135"/>
      <c r="CL848" s="135"/>
      <c r="CM848" s="135"/>
      <c r="CN848" s="135"/>
      <c r="CO848" s="135"/>
      <c r="CP848" s="135"/>
      <c r="CQ848" s="135"/>
      <c r="CR848" s="135"/>
      <c r="CU848" s="36"/>
      <c r="CV848" s="36"/>
      <c r="CW848" s="36"/>
      <c r="CX848" s="36"/>
      <c r="CY848" s="36"/>
      <c r="CZ848" s="36"/>
      <c r="DA848" s="36"/>
      <c r="DB848" s="36"/>
      <c r="DC848" s="36"/>
      <c r="DD848" s="36"/>
      <c r="DE848" s="36"/>
      <c r="DF848" s="36"/>
      <c r="DG848" s="36"/>
      <c r="DH848" s="36"/>
      <c r="DI848" s="36"/>
      <c r="DJ848" s="36"/>
      <c r="DK848" s="36"/>
      <c r="DL848" s="36"/>
      <c r="DM848" s="36"/>
      <c r="DN848" s="36"/>
      <c r="DO848" s="36"/>
      <c r="DP848" s="36"/>
      <c r="DQ848" s="36"/>
      <c r="DR848" s="36"/>
      <c r="DS848" s="36"/>
      <c r="DT848" s="36"/>
      <c r="DU848" s="36"/>
      <c r="DV848" s="36"/>
      <c r="DW848" s="36"/>
      <c r="DX848" s="36"/>
      <c r="DY848" s="36"/>
      <c r="DZ848" s="36"/>
      <c r="EA848" s="36"/>
      <c r="EB848" s="36"/>
      <c r="EC848" s="36"/>
      <c r="ED848" s="36"/>
      <c r="EE848" s="36"/>
      <c r="EF848" s="36"/>
      <c r="EG848" s="36"/>
      <c r="EH848" s="36"/>
      <c r="EI848" s="36"/>
      <c r="EJ848" s="36"/>
      <c r="EK848" s="36"/>
      <c r="EL848" s="36"/>
      <c r="EM848" s="36"/>
      <c r="EN848" s="36"/>
    </row>
    <row r="849" spans="1:144">
      <c r="A849" s="36"/>
      <c r="B849" s="36"/>
      <c r="C849" s="144"/>
      <c r="D849" s="144"/>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c r="AA849" s="135"/>
      <c r="AB849" s="135"/>
      <c r="AC849" s="135"/>
      <c r="AD849" s="135"/>
      <c r="AE849" s="135"/>
      <c r="AF849" s="135"/>
      <c r="AG849" s="135"/>
      <c r="AH849" s="135"/>
      <c r="AI849" s="135"/>
      <c r="AJ849" s="135"/>
      <c r="AK849" s="135"/>
      <c r="AL849" s="135"/>
      <c r="AM849" s="135"/>
      <c r="AN849" s="135"/>
      <c r="AO849" s="135"/>
      <c r="AP849" s="135"/>
      <c r="AQ849" s="135"/>
      <c r="AR849" s="135"/>
      <c r="AS849" s="135"/>
      <c r="AT849" s="135"/>
      <c r="AU849" s="135"/>
      <c r="AV849" s="135"/>
      <c r="AW849" s="135"/>
      <c r="AX849" s="135"/>
      <c r="AY849" s="135"/>
      <c r="AZ849" s="135"/>
      <c r="BA849" s="135"/>
      <c r="BB849" s="135"/>
      <c r="BC849" s="135"/>
      <c r="BD849" s="135"/>
      <c r="BE849" s="135"/>
      <c r="BF849" s="135"/>
      <c r="BG849" s="135"/>
      <c r="BH849" s="135"/>
      <c r="BI849" s="135"/>
      <c r="BJ849" s="135"/>
      <c r="BK849" s="135"/>
      <c r="BL849" s="135"/>
      <c r="BM849" s="135"/>
      <c r="BN849" s="135"/>
      <c r="BO849" s="135"/>
      <c r="BP849" s="135"/>
      <c r="BQ849" s="135"/>
      <c r="BR849" s="135"/>
      <c r="BS849" s="135"/>
      <c r="BT849" s="135"/>
      <c r="BU849" s="135"/>
      <c r="BV849" s="135"/>
      <c r="BW849" s="135"/>
      <c r="BX849" s="135"/>
      <c r="BY849" s="135"/>
      <c r="BZ849" s="135"/>
      <c r="CA849" s="135"/>
      <c r="CB849" s="135"/>
      <c r="CC849" s="135"/>
      <c r="CD849" s="135"/>
      <c r="CE849" s="135"/>
      <c r="CF849" s="135"/>
      <c r="CG849" s="135"/>
      <c r="CH849" s="135"/>
      <c r="CI849" s="135"/>
      <c r="CJ849" s="135"/>
      <c r="CK849" s="135"/>
      <c r="CL849" s="135"/>
      <c r="CM849" s="135"/>
      <c r="CN849" s="135"/>
      <c r="CO849" s="135"/>
      <c r="CP849" s="135"/>
      <c r="CQ849" s="135"/>
      <c r="CR849" s="135"/>
      <c r="CU849" s="36"/>
      <c r="CV849" s="36"/>
      <c r="CW849" s="36"/>
      <c r="CX849" s="36"/>
      <c r="CY849" s="36"/>
      <c r="CZ849" s="36"/>
      <c r="DA849" s="36"/>
      <c r="DB849" s="36"/>
      <c r="DC849" s="36"/>
      <c r="DD849" s="36"/>
      <c r="DE849" s="36"/>
      <c r="DF849" s="36"/>
      <c r="DG849" s="36"/>
      <c r="DH849" s="36"/>
      <c r="DI849" s="36"/>
      <c r="DJ849" s="36"/>
      <c r="DK849" s="36"/>
      <c r="DL849" s="36"/>
      <c r="DM849" s="36"/>
      <c r="DN849" s="36"/>
      <c r="DO849" s="36"/>
      <c r="DP849" s="36"/>
      <c r="DQ849" s="36"/>
      <c r="DR849" s="36"/>
      <c r="DS849" s="36"/>
      <c r="DT849" s="36"/>
      <c r="DU849" s="36"/>
      <c r="DV849" s="36"/>
      <c r="DW849" s="36"/>
      <c r="DX849" s="36"/>
      <c r="DY849" s="36"/>
      <c r="DZ849" s="36"/>
      <c r="EA849" s="36"/>
      <c r="EB849" s="36"/>
      <c r="EC849" s="36"/>
      <c r="ED849" s="36"/>
      <c r="EE849" s="36"/>
      <c r="EF849" s="36"/>
      <c r="EG849" s="36"/>
      <c r="EH849" s="36"/>
      <c r="EI849" s="36"/>
      <c r="EJ849" s="36"/>
      <c r="EK849" s="36"/>
      <c r="EL849" s="36"/>
      <c r="EM849" s="36"/>
      <c r="EN849" s="36"/>
    </row>
    <row r="850" spans="1:144">
      <c r="A850" s="36"/>
      <c r="B850" s="36"/>
      <c r="C850" s="144"/>
      <c r="D850" s="144"/>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c r="AA850" s="135"/>
      <c r="AB850" s="135"/>
      <c r="AC850" s="135"/>
      <c r="AD850" s="135"/>
      <c r="AE850" s="135"/>
      <c r="AF850" s="135"/>
      <c r="AG850" s="135"/>
      <c r="AH850" s="135"/>
      <c r="AI850" s="135"/>
      <c r="AJ850" s="135"/>
      <c r="AK850" s="135"/>
      <c r="AL850" s="135"/>
      <c r="AM850" s="135"/>
      <c r="AN850" s="135"/>
      <c r="AO850" s="135"/>
      <c r="AP850" s="135"/>
      <c r="AQ850" s="135"/>
      <c r="AR850" s="135"/>
      <c r="AS850" s="135"/>
      <c r="AT850" s="135"/>
      <c r="AU850" s="135"/>
      <c r="AV850" s="135"/>
      <c r="AW850" s="135"/>
      <c r="AX850" s="135"/>
      <c r="AY850" s="135"/>
      <c r="AZ850" s="135"/>
      <c r="BA850" s="135"/>
      <c r="BB850" s="135"/>
      <c r="BC850" s="135"/>
      <c r="BD850" s="135"/>
      <c r="BE850" s="135"/>
      <c r="BF850" s="135"/>
      <c r="BG850" s="135"/>
      <c r="BH850" s="135"/>
      <c r="BI850" s="135"/>
      <c r="BJ850" s="135"/>
      <c r="BK850" s="135"/>
      <c r="BL850" s="135"/>
      <c r="BM850" s="135"/>
      <c r="BN850" s="135"/>
      <c r="BO850" s="135"/>
      <c r="BP850" s="135"/>
      <c r="BQ850" s="135"/>
      <c r="BR850" s="135"/>
      <c r="BS850" s="135"/>
      <c r="BT850" s="135"/>
      <c r="BU850" s="135"/>
      <c r="BV850" s="135"/>
      <c r="BW850" s="135"/>
      <c r="BX850" s="135"/>
      <c r="BY850" s="135"/>
      <c r="BZ850" s="135"/>
      <c r="CA850" s="135"/>
      <c r="CB850" s="135"/>
      <c r="CC850" s="135"/>
      <c r="CD850" s="135"/>
      <c r="CE850" s="135"/>
      <c r="CF850" s="135"/>
      <c r="CG850" s="135"/>
      <c r="CH850" s="135"/>
      <c r="CI850" s="135"/>
      <c r="CJ850" s="135"/>
      <c r="CK850" s="135"/>
      <c r="CL850" s="135"/>
      <c r="CM850" s="135"/>
      <c r="CN850" s="135"/>
      <c r="CO850" s="135"/>
      <c r="CP850" s="135"/>
      <c r="CQ850" s="135"/>
      <c r="CR850" s="135"/>
      <c r="CU850" s="36"/>
      <c r="CV850" s="36"/>
      <c r="CW850" s="36"/>
      <c r="CX850" s="36"/>
      <c r="CY850" s="36"/>
      <c r="CZ850" s="36"/>
      <c r="DA850" s="36"/>
      <c r="DB850" s="36"/>
      <c r="DC850" s="36"/>
      <c r="DD850" s="36"/>
      <c r="DE850" s="36"/>
      <c r="DF850" s="36"/>
      <c r="DG850" s="36"/>
      <c r="DH850" s="36"/>
      <c r="DI850" s="36"/>
      <c r="DJ850" s="36"/>
      <c r="DK850" s="36"/>
      <c r="DL850" s="36"/>
      <c r="DM850" s="36"/>
      <c r="DN850" s="36"/>
      <c r="DO850" s="36"/>
      <c r="DP850" s="36"/>
      <c r="DQ850" s="36"/>
      <c r="DR850" s="36"/>
      <c r="DS850" s="36"/>
      <c r="DT850" s="36"/>
      <c r="DU850" s="36"/>
      <c r="DV850" s="36"/>
      <c r="DW850" s="36"/>
      <c r="DX850" s="36"/>
      <c r="DY850" s="36"/>
      <c r="DZ850" s="36"/>
      <c r="EA850" s="36"/>
      <c r="EB850" s="36"/>
      <c r="EC850" s="36"/>
      <c r="ED850" s="36"/>
      <c r="EE850" s="36"/>
      <c r="EF850" s="36"/>
      <c r="EG850" s="36"/>
      <c r="EH850" s="36"/>
      <c r="EI850" s="36"/>
      <c r="EJ850" s="36"/>
      <c r="EK850" s="36"/>
      <c r="EL850" s="36"/>
      <c r="EM850" s="36"/>
      <c r="EN850" s="36"/>
    </row>
    <row r="851" spans="1:144">
      <c r="A851" s="36"/>
      <c r="B851" s="36"/>
      <c r="C851" s="144"/>
      <c r="D851" s="144"/>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c r="AA851" s="135"/>
      <c r="AB851" s="135"/>
      <c r="AC851" s="135"/>
      <c r="AD851" s="135"/>
      <c r="AE851" s="135"/>
      <c r="AF851" s="135"/>
      <c r="AG851" s="135"/>
      <c r="AH851" s="135"/>
      <c r="AI851" s="135"/>
      <c r="AJ851" s="135"/>
      <c r="AK851" s="135"/>
      <c r="AL851" s="135"/>
      <c r="AM851" s="135"/>
      <c r="AN851" s="135"/>
      <c r="AO851" s="135"/>
      <c r="AP851" s="135"/>
      <c r="AQ851" s="135"/>
      <c r="AR851" s="135"/>
      <c r="AS851" s="135"/>
      <c r="AT851" s="135"/>
      <c r="AU851" s="135"/>
      <c r="AV851" s="135"/>
      <c r="AW851" s="135"/>
      <c r="AX851" s="135"/>
      <c r="AY851" s="135"/>
      <c r="AZ851" s="135"/>
      <c r="BA851" s="135"/>
      <c r="BB851" s="135"/>
      <c r="BC851" s="135"/>
      <c r="BD851" s="135"/>
      <c r="BE851" s="135"/>
      <c r="BF851" s="135"/>
      <c r="BG851" s="135"/>
      <c r="BH851" s="135"/>
      <c r="BI851" s="135"/>
      <c r="BJ851" s="135"/>
      <c r="BK851" s="135"/>
      <c r="BL851" s="135"/>
      <c r="BM851" s="135"/>
      <c r="BN851" s="135"/>
      <c r="BO851" s="135"/>
      <c r="BP851" s="135"/>
      <c r="BQ851" s="135"/>
      <c r="BR851" s="135"/>
      <c r="BS851" s="135"/>
      <c r="BT851" s="135"/>
      <c r="BU851" s="135"/>
      <c r="BV851" s="135"/>
      <c r="BW851" s="135"/>
      <c r="BX851" s="135"/>
      <c r="BY851" s="135"/>
      <c r="BZ851" s="135"/>
      <c r="CA851" s="135"/>
      <c r="CB851" s="135"/>
      <c r="CC851" s="135"/>
      <c r="CD851" s="135"/>
      <c r="CE851" s="135"/>
      <c r="CF851" s="135"/>
      <c r="CG851" s="135"/>
      <c r="CH851" s="135"/>
      <c r="CI851" s="135"/>
      <c r="CJ851" s="135"/>
      <c r="CK851" s="135"/>
      <c r="CL851" s="135"/>
      <c r="CM851" s="135"/>
      <c r="CN851" s="135"/>
      <c r="CO851" s="135"/>
      <c r="CP851" s="135"/>
      <c r="CQ851" s="135"/>
      <c r="CR851" s="135"/>
      <c r="CU851" s="36"/>
      <c r="CV851" s="36"/>
      <c r="CW851" s="36"/>
      <c r="CX851" s="36"/>
      <c r="CY851" s="36"/>
      <c r="CZ851" s="36"/>
      <c r="DA851" s="36"/>
      <c r="DB851" s="36"/>
      <c r="DC851" s="36"/>
      <c r="DD851" s="36"/>
      <c r="DE851" s="36"/>
      <c r="DF851" s="36"/>
      <c r="DG851" s="36"/>
      <c r="DH851" s="36"/>
      <c r="DI851" s="36"/>
      <c r="DJ851" s="36"/>
      <c r="DK851" s="36"/>
      <c r="DL851" s="36"/>
      <c r="DM851" s="36"/>
      <c r="DN851" s="36"/>
      <c r="DO851" s="36"/>
      <c r="DP851" s="36"/>
      <c r="DQ851" s="36"/>
      <c r="DR851" s="36"/>
      <c r="DS851" s="36"/>
      <c r="DT851" s="36"/>
      <c r="DU851" s="36"/>
      <c r="DV851" s="36"/>
      <c r="DW851" s="36"/>
      <c r="DX851" s="36"/>
      <c r="DY851" s="36"/>
      <c r="DZ851" s="36"/>
      <c r="EA851" s="36"/>
      <c r="EB851" s="36"/>
      <c r="EC851" s="36"/>
      <c r="ED851" s="36"/>
      <c r="EE851" s="36"/>
      <c r="EF851" s="36"/>
      <c r="EG851" s="36"/>
      <c r="EH851" s="36"/>
      <c r="EI851" s="36"/>
      <c r="EJ851" s="36"/>
      <c r="EK851" s="36"/>
      <c r="EL851" s="36"/>
      <c r="EM851" s="36"/>
      <c r="EN851" s="36"/>
    </row>
    <row r="852" spans="1:144">
      <c r="A852" s="36"/>
      <c r="B852" s="36"/>
      <c r="C852" s="144"/>
      <c r="D852" s="144"/>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c r="AA852" s="135"/>
      <c r="AB852" s="135"/>
      <c r="AC852" s="135"/>
      <c r="AD852" s="135"/>
      <c r="AE852" s="135"/>
      <c r="AF852" s="135"/>
      <c r="AG852" s="135"/>
      <c r="AH852" s="135"/>
      <c r="AI852" s="135"/>
      <c r="AJ852" s="135"/>
      <c r="AK852" s="135"/>
      <c r="AL852" s="135"/>
      <c r="AM852" s="135"/>
      <c r="AN852" s="135"/>
      <c r="AO852" s="135"/>
      <c r="AP852" s="135"/>
      <c r="AQ852" s="135"/>
      <c r="AR852" s="135"/>
      <c r="AS852" s="135"/>
      <c r="AT852" s="135"/>
      <c r="AU852" s="135"/>
      <c r="AV852" s="135"/>
      <c r="AW852" s="135"/>
      <c r="AX852" s="135"/>
      <c r="AY852" s="135"/>
      <c r="AZ852" s="135"/>
      <c r="BA852" s="135"/>
      <c r="BB852" s="135"/>
      <c r="BC852" s="135"/>
      <c r="BD852" s="135"/>
      <c r="BE852" s="135"/>
      <c r="BF852" s="135"/>
      <c r="BG852" s="135"/>
      <c r="BH852" s="135"/>
      <c r="BI852" s="135"/>
      <c r="BJ852" s="135"/>
      <c r="BK852" s="135"/>
      <c r="BL852" s="135"/>
      <c r="BM852" s="135"/>
      <c r="BN852" s="135"/>
      <c r="BO852" s="135"/>
      <c r="BP852" s="135"/>
      <c r="BQ852" s="135"/>
      <c r="BR852" s="135"/>
      <c r="BS852" s="135"/>
      <c r="BT852" s="135"/>
      <c r="BU852" s="135"/>
      <c r="BV852" s="135"/>
      <c r="BW852" s="135"/>
      <c r="BX852" s="135"/>
      <c r="BY852" s="135"/>
      <c r="BZ852" s="135"/>
      <c r="CA852" s="135"/>
      <c r="CB852" s="135"/>
      <c r="CC852" s="135"/>
      <c r="CD852" s="135"/>
      <c r="CE852" s="135"/>
      <c r="CF852" s="135"/>
      <c r="CG852" s="135"/>
      <c r="CH852" s="135"/>
      <c r="CI852" s="135"/>
      <c r="CJ852" s="135"/>
      <c r="CK852" s="135"/>
      <c r="CL852" s="135"/>
      <c r="CM852" s="135"/>
      <c r="CN852" s="135"/>
      <c r="CO852" s="135"/>
      <c r="CP852" s="135"/>
      <c r="CQ852" s="135"/>
      <c r="CR852" s="135"/>
      <c r="CU852" s="36"/>
      <c r="CV852" s="36"/>
      <c r="CW852" s="36"/>
      <c r="CX852" s="36"/>
      <c r="CY852" s="36"/>
      <c r="CZ852" s="36"/>
      <c r="DA852" s="36"/>
      <c r="DB852" s="36"/>
      <c r="DC852" s="36"/>
      <c r="DD852" s="36"/>
      <c r="DE852" s="36"/>
      <c r="DF852" s="36"/>
      <c r="DG852" s="36"/>
      <c r="DH852" s="36"/>
      <c r="DI852" s="36"/>
      <c r="DJ852" s="36"/>
      <c r="DK852" s="36"/>
      <c r="DL852" s="36"/>
      <c r="DM852" s="36"/>
      <c r="DN852" s="36"/>
      <c r="DO852" s="36"/>
      <c r="DP852" s="36"/>
      <c r="DQ852" s="36"/>
      <c r="DR852" s="36"/>
      <c r="DS852" s="36"/>
      <c r="DT852" s="36"/>
      <c r="DU852" s="36"/>
      <c r="DV852" s="36"/>
      <c r="DW852" s="36"/>
      <c r="DX852" s="36"/>
      <c r="DY852" s="36"/>
      <c r="DZ852" s="36"/>
      <c r="EA852" s="36"/>
      <c r="EB852" s="36"/>
      <c r="EC852" s="36"/>
      <c r="ED852" s="36"/>
      <c r="EE852" s="36"/>
      <c r="EF852" s="36"/>
      <c r="EG852" s="36"/>
      <c r="EH852" s="36"/>
      <c r="EI852" s="36"/>
      <c r="EJ852" s="36"/>
      <c r="EK852" s="36"/>
      <c r="EL852" s="36"/>
      <c r="EM852" s="36"/>
      <c r="EN852" s="36"/>
    </row>
    <row r="853" spans="1:144">
      <c r="A853" s="36"/>
      <c r="B853" s="36"/>
      <c r="C853" s="144"/>
      <c r="D853" s="144"/>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c r="AA853" s="135"/>
      <c r="AB853" s="135"/>
      <c r="AC853" s="135"/>
      <c r="AD853" s="135"/>
      <c r="AE853" s="135"/>
      <c r="AF853" s="135"/>
      <c r="AG853" s="135"/>
      <c r="AH853" s="135"/>
      <c r="AI853" s="135"/>
      <c r="AJ853" s="135"/>
      <c r="AK853" s="135"/>
      <c r="AL853" s="135"/>
      <c r="AM853" s="135"/>
      <c r="AN853" s="135"/>
      <c r="AO853" s="135"/>
      <c r="AP853" s="135"/>
      <c r="AQ853" s="135"/>
      <c r="AR853" s="135"/>
      <c r="AS853" s="135"/>
      <c r="AT853" s="135"/>
      <c r="AU853" s="135"/>
      <c r="AV853" s="135"/>
      <c r="AW853" s="135"/>
      <c r="AX853" s="135"/>
      <c r="AY853" s="135"/>
      <c r="AZ853" s="135"/>
      <c r="BA853" s="135"/>
      <c r="BB853" s="135"/>
      <c r="BC853" s="135"/>
      <c r="BD853" s="135"/>
      <c r="BE853" s="135"/>
      <c r="BF853" s="135"/>
      <c r="BG853" s="135"/>
      <c r="BH853" s="135"/>
      <c r="BI853" s="135"/>
      <c r="BJ853" s="135"/>
      <c r="BK853" s="135"/>
      <c r="BL853" s="135"/>
      <c r="BM853" s="135"/>
      <c r="BN853" s="135"/>
      <c r="BO853" s="135"/>
      <c r="BP853" s="135"/>
      <c r="BQ853" s="135"/>
      <c r="BR853" s="135"/>
      <c r="BS853" s="135"/>
      <c r="BT853" s="135"/>
      <c r="BU853" s="135"/>
      <c r="BV853" s="135"/>
      <c r="BW853" s="135"/>
      <c r="BX853" s="135"/>
      <c r="BY853" s="135"/>
      <c r="BZ853" s="135"/>
      <c r="CA853" s="135"/>
      <c r="CB853" s="135"/>
      <c r="CC853" s="135"/>
      <c r="CD853" s="135"/>
      <c r="CE853" s="135"/>
      <c r="CF853" s="135"/>
      <c r="CG853" s="135"/>
      <c r="CH853" s="135"/>
      <c r="CI853" s="135"/>
      <c r="CJ853" s="135"/>
      <c r="CK853" s="135"/>
      <c r="CL853" s="135"/>
      <c r="CM853" s="135"/>
      <c r="CN853" s="135"/>
      <c r="CO853" s="135"/>
      <c r="CP853" s="135"/>
      <c r="CQ853" s="135"/>
      <c r="CR853" s="135"/>
      <c r="CU853" s="36"/>
      <c r="CV853" s="36"/>
      <c r="CW853" s="36"/>
      <c r="CX853" s="36"/>
      <c r="CY853" s="36"/>
      <c r="CZ853" s="36"/>
      <c r="DA853" s="36"/>
      <c r="DB853" s="36"/>
      <c r="DC853" s="36"/>
      <c r="DD853" s="36"/>
      <c r="DE853" s="36"/>
      <c r="DF853" s="36"/>
      <c r="DG853" s="36"/>
      <c r="DH853" s="36"/>
      <c r="DI853" s="36"/>
      <c r="DJ853" s="36"/>
      <c r="DK853" s="36"/>
      <c r="DL853" s="36"/>
      <c r="DM853" s="36"/>
      <c r="DN853" s="36"/>
      <c r="DO853" s="36"/>
      <c r="DP853" s="36"/>
      <c r="DQ853" s="36"/>
      <c r="DR853" s="36"/>
      <c r="DS853" s="36"/>
      <c r="DT853" s="36"/>
      <c r="DU853" s="36"/>
      <c r="DV853" s="36"/>
      <c r="DW853" s="36"/>
      <c r="DX853" s="36"/>
      <c r="DY853" s="36"/>
      <c r="DZ853" s="36"/>
      <c r="EA853" s="36"/>
      <c r="EB853" s="36"/>
      <c r="EC853" s="36"/>
      <c r="ED853" s="36"/>
      <c r="EE853" s="36"/>
      <c r="EF853" s="36"/>
      <c r="EG853" s="36"/>
      <c r="EH853" s="36"/>
      <c r="EI853" s="36"/>
      <c r="EJ853" s="36"/>
      <c r="EK853" s="36"/>
      <c r="EL853" s="36"/>
      <c r="EM853" s="36"/>
      <c r="EN853" s="36"/>
    </row>
    <row r="854" spans="1:144">
      <c r="A854" s="36"/>
      <c r="B854" s="36"/>
      <c r="C854" s="144"/>
      <c r="D854" s="144"/>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c r="AA854" s="135"/>
      <c r="AB854" s="135"/>
      <c r="AC854" s="135"/>
      <c r="AD854" s="135"/>
      <c r="AE854" s="135"/>
      <c r="AF854" s="135"/>
      <c r="AG854" s="135"/>
      <c r="AH854" s="135"/>
      <c r="AI854" s="135"/>
      <c r="AJ854" s="135"/>
      <c r="AK854" s="135"/>
      <c r="AL854" s="135"/>
      <c r="AM854" s="135"/>
      <c r="AN854" s="135"/>
      <c r="AO854" s="135"/>
      <c r="AP854" s="135"/>
      <c r="AQ854" s="135"/>
      <c r="AR854" s="135"/>
      <c r="AS854" s="135"/>
      <c r="AT854" s="135"/>
      <c r="AU854" s="135"/>
      <c r="AV854" s="135"/>
      <c r="AW854" s="135"/>
      <c r="AX854" s="135"/>
      <c r="AY854" s="135"/>
      <c r="AZ854" s="135"/>
      <c r="BA854" s="135"/>
      <c r="BB854" s="135"/>
      <c r="BC854" s="135"/>
      <c r="BD854" s="135"/>
      <c r="BE854" s="135"/>
      <c r="BF854" s="135"/>
      <c r="BG854" s="135"/>
      <c r="BH854" s="135"/>
      <c r="BI854" s="135"/>
      <c r="BJ854" s="135"/>
      <c r="BK854" s="135"/>
      <c r="BL854" s="135"/>
      <c r="BM854" s="135"/>
      <c r="BN854" s="135"/>
      <c r="BO854" s="135"/>
      <c r="BP854" s="135"/>
      <c r="BQ854" s="135"/>
      <c r="BR854" s="135"/>
      <c r="BS854" s="135"/>
      <c r="BT854" s="135"/>
      <c r="BU854" s="135"/>
      <c r="BV854" s="135"/>
      <c r="BW854" s="135"/>
      <c r="BX854" s="135"/>
      <c r="BY854" s="135"/>
      <c r="BZ854" s="135"/>
      <c r="CA854" s="135"/>
      <c r="CB854" s="135"/>
      <c r="CC854" s="135"/>
      <c r="CD854" s="135"/>
      <c r="CE854" s="135"/>
      <c r="CF854" s="135"/>
      <c r="CG854" s="135"/>
      <c r="CH854" s="135"/>
      <c r="CI854" s="135"/>
      <c r="CJ854" s="135"/>
      <c r="CK854" s="135"/>
      <c r="CL854" s="135"/>
      <c r="CM854" s="135"/>
      <c r="CN854" s="135"/>
      <c r="CO854" s="135"/>
      <c r="CP854" s="135"/>
      <c r="CQ854" s="135"/>
      <c r="CR854" s="135"/>
      <c r="CU854" s="36"/>
      <c r="CV854" s="36"/>
      <c r="CW854" s="36"/>
      <c r="CX854" s="36"/>
      <c r="CY854" s="36"/>
      <c r="CZ854" s="36"/>
      <c r="DA854" s="36"/>
      <c r="DB854" s="36"/>
      <c r="DC854" s="36"/>
      <c r="DD854" s="36"/>
      <c r="DE854" s="36"/>
      <c r="DF854" s="36"/>
      <c r="DG854" s="36"/>
      <c r="DH854" s="36"/>
      <c r="DI854" s="36"/>
      <c r="DJ854" s="36"/>
      <c r="DK854" s="36"/>
      <c r="DL854" s="36"/>
      <c r="DM854" s="36"/>
      <c r="DN854" s="36"/>
      <c r="DO854" s="36"/>
      <c r="DP854" s="36"/>
      <c r="DQ854" s="36"/>
      <c r="DR854" s="36"/>
      <c r="DS854" s="36"/>
      <c r="DT854" s="36"/>
      <c r="DU854" s="36"/>
      <c r="DV854" s="36"/>
      <c r="DW854" s="36"/>
      <c r="DX854" s="36"/>
      <c r="DY854" s="36"/>
      <c r="DZ854" s="36"/>
      <c r="EA854" s="36"/>
      <c r="EB854" s="36"/>
      <c r="EC854" s="36"/>
      <c r="ED854" s="36"/>
      <c r="EE854" s="36"/>
      <c r="EF854" s="36"/>
      <c r="EG854" s="36"/>
      <c r="EH854" s="36"/>
      <c r="EI854" s="36"/>
      <c r="EJ854" s="36"/>
      <c r="EK854" s="36"/>
      <c r="EL854" s="36"/>
      <c r="EM854" s="36"/>
      <c r="EN854" s="36"/>
    </row>
    <row r="855" spans="1:144">
      <c r="A855" s="36"/>
      <c r="B855" s="36"/>
      <c r="C855" s="144"/>
      <c r="D855" s="144"/>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G855" s="135"/>
      <c r="AH855" s="135"/>
      <c r="AI855" s="135"/>
      <c r="AJ855" s="135"/>
      <c r="AK855" s="135"/>
      <c r="AL855" s="135"/>
      <c r="AM855" s="135"/>
      <c r="AN855" s="135"/>
      <c r="AO855" s="135"/>
      <c r="AP855" s="135"/>
      <c r="AQ855" s="135"/>
      <c r="AR855" s="135"/>
      <c r="AS855" s="135"/>
      <c r="AT855" s="135"/>
      <c r="AU855" s="135"/>
      <c r="AV855" s="135"/>
      <c r="AW855" s="135"/>
      <c r="AX855" s="135"/>
      <c r="AY855" s="135"/>
      <c r="AZ855" s="135"/>
      <c r="BA855" s="135"/>
      <c r="BB855" s="135"/>
      <c r="BC855" s="135"/>
      <c r="BD855" s="135"/>
      <c r="BE855" s="135"/>
      <c r="BF855" s="135"/>
      <c r="BG855" s="135"/>
      <c r="BH855" s="135"/>
      <c r="BI855" s="135"/>
      <c r="BJ855" s="135"/>
      <c r="BK855" s="135"/>
      <c r="BL855" s="135"/>
      <c r="BM855" s="135"/>
      <c r="BN855" s="135"/>
      <c r="BO855" s="135"/>
      <c r="BP855" s="135"/>
      <c r="BQ855" s="135"/>
      <c r="BR855" s="135"/>
      <c r="BS855" s="135"/>
      <c r="BT855" s="135"/>
      <c r="BU855" s="135"/>
      <c r="BV855" s="135"/>
      <c r="BW855" s="135"/>
      <c r="BX855" s="135"/>
      <c r="BY855" s="135"/>
      <c r="BZ855" s="135"/>
      <c r="CA855" s="135"/>
      <c r="CB855" s="135"/>
      <c r="CC855" s="135"/>
      <c r="CD855" s="135"/>
      <c r="CE855" s="135"/>
      <c r="CF855" s="135"/>
      <c r="CG855" s="135"/>
      <c r="CH855" s="135"/>
      <c r="CI855" s="135"/>
      <c r="CJ855" s="135"/>
      <c r="CK855" s="135"/>
      <c r="CL855" s="135"/>
      <c r="CM855" s="135"/>
      <c r="CN855" s="135"/>
      <c r="CO855" s="135"/>
      <c r="CP855" s="135"/>
      <c r="CQ855" s="135"/>
      <c r="CR855" s="135"/>
      <c r="CU855" s="36"/>
      <c r="CV855" s="36"/>
      <c r="CW855" s="36"/>
      <c r="CX855" s="36"/>
      <c r="CY855" s="36"/>
      <c r="CZ855" s="36"/>
      <c r="DA855" s="36"/>
      <c r="DB855" s="36"/>
      <c r="DC855" s="36"/>
      <c r="DD855" s="36"/>
      <c r="DE855" s="36"/>
      <c r="DF855" s="36"/>
      <c r="DG855" s="36"/>
      <c r="DH855" s="36"/>
      <c r="DI855" s="36"/>
      <c r="DJ855" s="36"/>
      <c r="DK855" s="36"/>
      <c r="DL855" s="36"/>
      <c r="DM855" s="36"/>
      <c r="DN855" s="36"/>
      <c r="DO855" s="36"/>
      <c r="DP855" s="36"/>
      <c r="DQ855" s="36"/>
      <c r="DR855" s="36"/>
      <c r="DS855" s="36"/>
      <c r="DT855" s="36"/>
      <c r="DU855" s="36"/>
      <c r="DV855" s="36"/>
      <c r="DW855" s="36"/>
      <c r="DX855" s="36"/>
      <c r="DY855" s="36"/>
      <c r="DZ855" s="36"/>
      <c r="EA855" s="36"/>
      <c r="EB855" s="36"/>
      <c r="EC855" s="36"/>
      <c r="ED855" s="36"/>
      <c r="EE855" s="36"/>
      <c r="EF855" s="36"/>
      <c r="EG855" s="36"/>
      <c r="EH855" s="36"/>
      <c r="EI855" s="36"/>
      <c r="EJ855" s="36"/>
      <c r="EK855" s="36"/>
      <c r="EL855" s="36"/>
      <c r="EM855" s="36"/>
      <c r="EN855" s="36"/>
    </row>
    <row r="856" spans="1:144">
      <c r="A856" s="36"/>
      <c r="B856" s="36"/>
      <c r="C856" s="144"/>
      <c r="D856" s="144"/>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c r="AA856" s="135"/>
      <c r="AB856" s="135"/>
      <c r="AC856" s="135"/>
      <c r="AD856" s="135"/>
      <c r="AE856" s="135"/>
      <c r="AF856" s="135"/>
      <c r="AG856" s="135"/>
      <c r="AH856" s="135"/>
      <c r="AI856" s="135"/>
      <c r="AJ856" s="135"/>
      <c r="AK856" s="135"/>
      <c r="AL856" s="135"/>
      <c r="AM856" s="135"/>
      <c r="AN856" s="135"/>
      <c r="AO856" s="135"/>
      <c r="AP856" s="135"/>
      <c r="AQ856" s="135"/>
      <c r="AR856" s="135"/>
      <c r="AS856" s="135"/>
      <c r="AT856" s="135"/>
      <c r="AU856" s="135"/>
      <c r="AV856" s="135"/>
      <c r="AW856" s="135"/>
      <c r="AX856" s="135"/>
      <c r="AY856" s="135"/>
      <c r="AZ856" s="135"/>
      <c r="BA856" s="135"/>
      <c r="BB856" s="135"/>
      <c r="BC856" s="135"/>
      <c r="BD856" s="135"/>
      <c r="BE856" s="135"/>
      <c r="BF856" s="135"/>
      <c r="BG856" s="135"/>
      <c r="BH856" s="135"/>
      <c r="BI856" s="135"/>
      <c r="BJ856" s="135"/>
      <c r="BK856" s="135"/>
      <c r="BL856" s="135"/>
      <c r="BM856" s="135"/>
      <c r="BN856" s="135"/>
      <c r="BO856" s="135"/>
      <c r="BP856" s="135"/>
      <c r="BQ856" s="135"/>
      <c r="BR856" s="135"/>
      <c r="BS856" s="135"/>
      <c r="BT856" s="135"/>
      <c r="BU856" s="135"/>
      <c r="BV856" s="135"/>
      <c r="BW856" s="135"/>
      <c r="BX856" s="135"/>
      <c r="BY856" s="135"/>
      <c r="BZ856" s="135"/>
      <c r="CA856" s="135"/>
      <c r="CB856" s="135"/>
      <c r="CC856" s="135"/>
      <c r="CD856" s="135"/>
      <c r="CE856" s="135"/>
      <c r="CF856" s="135"/>
      <c r="CG856" s="135"/>
      <c r="CH856" s="135"/>
      <c r="CI856" s="135"/>
      <c r="CJ856" s="135"/>
      <c r="CK856" s="135"/>
      <c r="CL856" s="135"/>
      <c r="CM856" s="135"/>
      <c r="CN856" s="135"/>
      <c r="CO856" s="135"/>
      <c r="CP856" s="135"/>
      <c r="CQ856" s="135"/>
      <c r="CR856" s="135"/>
      <c r="CU856" s="36"/>
      <c r="CV856" s="36"/>
      <c r="CW856" s="36"/>
      <c r="CX856" s="36"/>
      <c r="CY856" s="36"/>
      <c r="CZ856" s="36"/>
      <c r="DA856" s="36"/>
      <c r="DB856" s="36"/>
      <c r="DC856" s="36"/>
      <c r="DD856" s="36"/>
      <c r="DE856" s="36"/>
      <c r="DF856" s="36"/>
      <c r="DG856" s="36"/>
      <c r="DH856" s="36"/>
      <c r="DI856" s="36"/>
      <c r="DJ856" s="36"/>
      <c r="DK856" s="36"/>
      <c r="DL856" s="36"/>
      <c r="DM856" s="36"/>
      <c r="DN856" s="36"/>
      <c r="DO856" s="36"/>
      <c r="DP856" s="36"/>
      <c r="DQ856" s="36"/>
      <c r="DR856" s="36"/>
      <c r="DS856" s="36"/>
      <c r="DT856" s="36"/>
      <c r="DU856" s="36"/>
      <c r="DV856" s="36"/>
      <c r="DW856" s="36"/>
      <c r="DX856" s="36"/>
      <c r="DY856" s="36"/>
      <c r="DZ856" s="36"/>
      <c r="EA856" s="36"/>
      <c r="EB856" s="36"/>
      <c r="EC856" s="36"/>
      <c r="ED856" s="36"/>
      <c r="EE856" s="36"/>
      <c r="EF856" s="36"/>
      <c r="EG856" s="36"/>
      <c r="EH856" s="36"/>
      <c r="EI856" s="36"/>
      <c r="EJ856" s="36"/>
      <c r="EK856" s="36"/>
      <c r="EL856" s="36"/>
      <c r="EM856" s="36"/>
      <c r="EN856" s="36"/>
    </row>
    <row r="857" spans="1:144">
      <c r="A857" s="36"/>
      <c r="B857" s="36"/>
      <c r="C857" s="144"/>
      <c r="D857" s="144"/>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c r="AA857" s="135"/>
      <c r="AB857" s="135"/>
      <c r="AC857" s="135"/>
      <c r="AD857" s="135"/>
      <c r="AE857" s="135"/>
      <c r="AF857" s="135"/>
      <c r="AG857" s="135"/>
      <c r="AH857" s="135"/>
      <c r="AI857" s="135"/>
      <c r="AJ857" s="135"/>
      <c r="AK857" s="135"/>
      <c r="AL857" s="135"/>
      <c r="AM857" s="135"/>
      <c r="AN857" s="135"/>
      <c r="AO857" s="135"/>
      <c r="AP857" s="135"/>
      <c r="AQ857" s="135"/>
      <c r="AR857" s="135"/>
      <c r="AS857" s="135"/>
      <c r="AT857" s="135"/>
      <c r="AU857" s="135"/>
      <c r="AV857" s="135"/>
      <c r="AW857" s="135"/>
      <c r="AX857" s="135"/>
      <c r="AY857" s="135"/>
      <c r="AZ857" s="135"/>
      <c r="BA857" s="135"/>
      <c r="BB857" s="135"/>
      <c r="BC857" s="135"/>
      <c r="BD857" s="135"/>
      <c r="BE857" s="135"/>
      <c r="BF857" s="135"/>
      <c r="BG857" s="135"/>
      <c r="BH857" s="135"/>
      <c r="BI857" s="135"/>
      <c r="BJ857" s="135"/>
      <c r="BK857" s="135"/>
      <c r="BL857" s="135"/>
      <c r="BM857" s="135"/>
      <c r="BN857" s="135"/>
      <c r="BO857" s="135"/>
      <c r="BP857" s="135"/>
      <c r="BQ857" s="135"/>
      <c r="BR857" s="135"/>
      <c r="BS857" s="135"/>
      <c r="BT857" s="135"/>
      <c r="BU857" s="135"/>
      <c r="BV857" s="135"/>
      <c r="BW857" s="135"/>
      <c r="BX857" s="135"/>
      <c r="BY857" s="135"/>
      <c r="BZ857" s="135"/>
      <c r="CA857" s="135"/>
      <c r="CB857" s="135"/>
      <c r="CC857" s="135"/>
      <c r="CD857" s="135"/>
      <c r="CE857" s="135"/>
      <c r="CF857" s="135"/>
      <c r="CG857" s="135"/>
      <c r="CH857" s="135"/>
      <c r="CI857" s="135"/>
      <c r="CJ857" s="135"/>
      <c r="CK857" s="135"/>
      <c r="CL857" s="135"/>
      <c r="CM857" s="135"/>
      <c r="CN857" s="135"/>
      <c r="CO857" s="135"/>
      <c r="CP857" s="135"/>
      <c r="CQ857" s="135"/>
      <c r="CR857" s="135"/>
      <c r="CU857" s="36"/>
      <c r="CV857" s="36"/>
      <c r="CW857" s="36"/>
      <c r="CX857" s="36"/>
      <c r="CY857" s="36"/>
      <c r="CZ857" s="36"/>
      <c r="DA857" s="36"/>
      <c r="DB857" s="36"/>
      <c r="DC857" s="36"/>
      <c r="DD857" s="36"/>
      <c r="DE857" s="36"/>
      <c r="DF857" s="36"/>
      <c r="DG857" s="36"/>
      <c r="DH857" s="36"/>
      <c r="DI857" s="36"/>
      <c r="DJ857" s="36"/>
      <c r="DK857" s="36"/>
      <c r="DL857" s="36"/>
      <c r="DM857" s="36"/>
      <c r="DN857" s="36"/>
      <c r="DO857" s="36"/>
      <c r="DP857" s="36"/>
      <c r="DQ857" s="36"/>
      <c r="DR857" s="36"/>
      <c r="DS857" s="36"/>
      <c r="DT857" s="36"/>
      <c r="DU857" s="36"/>
      <c r="DV857" s="36"/>
      <c r="DW857" s="36"/>
      <c r="DX857" s="36"/>
      <c r="DY857" s="36"/>
      <c r="DZ857" s="36"/>
      <c r="EA857" s="36"/>
      <c r="EB857" s="36"/>
      <c r="EC857" s="36"/>
      <c r="ED857" s="36"/>
      <c r="EE857" s="36"/>
      <c r="EF857" s="36"/>
      <c r="EG857" s="36"/>
      <c r="EH857" s="36"/>
      <c r="EI857" s="36"/>
      <c r="EJ857" s="36"/>
      <c r="EK857" s="36"/>
      <c r="EL857" s="36"/>
      <c r="EM857" s="36"/>
      <c r="EN857" s="36"/>
    </row>
    <row r="858" spans="1:144">
      <c r="A858" s="36"/>
      <c r="B858" s="36"/>
      <c r="C858" s="144"/>
      <c r="D858" s="144"/>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c r="AA858" s="135"/>
      <c r="AB858" s="135"/>
      <c r="AC858" s="135"/>
      <c r="AD858" s="135"/>
      <c r="AE858" s="135"/>
      <c r="AF858" s="135"/>
      <c r="AG858" s="135"/>
      <c r="AH858" s="135"/>
      <c r="AI858" s="135"/>
      <c r="AJ858" s="135"/>
      <c r="AK858" s="135"/>
      <c r="AL858" s="135"/>
      <c r="AM858" s="135"/>
      <c r="AN858" s="135"/>
      <c r="AO858" s="135"/>
      <c r="AP858" s="135"/>
      <c r="AQ858" s="135"/>
      <c r="AR858" s="135"/>
      <c r="AS858" s="135"/>
      <c r="AT858" s="135"/>
      <c r="AU858" s="135"/>
      <c r="AV858" s="135"/>
      <c r="AW858" s="135"/>
      <c r="AX858" s="135"/>
      <c r="AY858" s="135"/>
      <c r="AZ858" s="135"/>
      <c r="BA858" s="135"/>
      <c r="BB858" s="135"/>
      <c r="BC858" s="135"/>
      <c r="BD858" s="135"/>
      <c r="BE858" s="135"/>
      <c r="BF858" s="135"/>
      <c r="BG858" s="135"/>
      <c r="BH858" s="135"/>
      <c r="BI858" s="135"/>
      <c r="BJ858" s="135"/>
      <c r="BK858" s="135"/>
      <c r="BL858" s="135"/>
      <c r="BM858" s="135"/>
      <c r="BN858" s="135"/>
      <c r="BO858" s="135"/>
      <c r="BP858" s="135"/>
      <c r="BQ858" s="135"/>
      <c r="BR858" s="135"/>
      <c r="BS858" s="135"/>
      <c r="BT858" s="135"/>
      <c r="BU858" s="135"/>
      <c r="BV858" s="135"/>
      <c r="BW858" s="135"/>
      <c r="BX858" s="135"/>
      <c r="BY858" s="135"/>
      <c r="BZ858" s="135"/>
      <c r="CA858" s="135"/>
      <c r="CB858" s="135"/>
      <c r="CC858" s="135"/>
      <c r="CD858" s="135"/>
      <c r="CE858" s="135"/>
      <c r="CF858" s="135"/>
      <c r="CG858" s="135"/>
      <c r="CH858" s="135"/>
      <c r="CI858" s="135"/>
      <c r="CJ858" s="135"/>
      <c r="CK858" s="135"/>
      <c r="CL858" s="135"/>
      <c r="CM858" s="135"/>
      <c r="CN858" s="135"/>
      <c r="CO858" s="135"/>
      <c r="CP858" s="135"/>
      <c r="CQ858" s="135"/>
      <c r="CR858" s="135"/>
      <c r="CU858" s="36"/>
      <c r="CV858" s="36"/>
      <c r="CW858" s="36"/>
      <c r="CX858" s="36"/>
      <c r="CY858" s="36"/>
      <c r="CZ858" s="36"/>
      <c r="DA858" s="36"/>
      <c r="DB858" s="36"/>
      <c r="DC858" s="36"/>
      <c r="DD858" s="36"/>
      <c r="DE858" s="36"/>
      <c r="DF858" s="36"/>
      <c r="DG858" s="36"/>
      <c r="DH858" s="36"/>
      <c r="DI858" s="36"/>
      <c r="DJ858" s="36"/>
      <c r="DK858" s="36"/>
      <c r="DL858" s="36"/>
      <c r="DM858" s="36"/>
      <c r="DN858" s="36"/>
      <c r="DO858" s="36"/>
      <c r="DP858" s="36"/>
      <c r="DQ858" s="36"/>
      <c r="DR858" s="36"/>
      <c r="DS858" s="36"/>
      <c r="DT858" s="36"/>
      <c r="DU858" s="36"/>
      <c r="DV858" s="36"/>
      <c r="DW858" s="36"/>
      <c r="DX858" s="36"/>
      <c r="DY858" s="36"/>
      <c r="DZ858" s="36"/>
      <c r="EA858" s="36"/>
      <c r="EB858" s="36"/>
      <c r="EC858" s="36"/>
      <c r="ED858" s="36"/>
      <c r="EE858" s="36"/>
      <c r="EF858" s="36"/>
      <c r="EG858" s="36"/>
      <c r="EH858" s="36"/>
      <c r="EI858" s="36"/>
      <c r="EJ858" s="36"/>
      <c r="EK858" s="36"/>
      <c r="EL858" s="36"/>
      <c r="EM858" s="36"/>
      <c r="EN858" s="36"/>
    </row>
    <row r="859" spans="1:144">
      <c r="A859" s="36"/>
      <c r="B859" s="36"/>
      <c r="C859" s="144"/>
      <c r="D859" s="144"/>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G859" s="135"/>
      <c r="AH859" s="135"/>
      <c r="AI859" s="135"/>
      <c r="AJ859" s="135"/>
      <c r="AK859" s="135"/>
      <c r="AL859" s="135"/>
      <c r="AM859" s="135"/>
      <c r="AN859" s="135"/>
      <c r="AO859" s="135"/>
      <c r="AP859" s="135"/>
      <c r="AQ859" s="135"/>
      <c r="AR859" s="135"/>
      <c r="AS859" s="135"/>
      <c r="AT859" s="135"/>
      <c r="AU859" s="135"/>
      <c r="AV859" s="135"/>
      <c r="AW859" s="135"/>
      <c r="AX859" s="135"/>
      <c r="AY859" s="135"/>
      <c r="AZ859" s="135"/>
      <c r="BA859" s="135"/>
      <c r="BB859" s="135"/>
      <c r="BC859" s="135"/>
      <c r="BD859" s="135"/>
      <c r="BE859" s="135"/>
      <c r="BF859" s="135"/>
      <c r="BG859" s="135"/>
      <c r="BH859" s="135"/>
      <c r="BI859" s="135"/>
      <c r="BJ859" s="135"/>
      <c r="BK859" s="135"/>
      <c r="BL859" s="135"/>
      <c r="BM859" s="135"/>
      <c r="BN859" s="135"/>
      <c r="BO859" s="135"/>
      <c r="BP859" s="135"/>
      <c r="BQ859" s="135"/>
      <c r="BR859" s="135"/>
      <c r="BS859" s="135"/>
      <c r="BT859" s="135"/>
      <c r="BU859" s="135"/>
      <c r="BV859" s="135"/>
      <c r="BW859" s="135"/>
      <c r="BX859" s="135"/>
      <c r="BY859" s="135"/>
      <c r="BZ859" s="135"/>
      <c r="CA859" s="135"/>
      <c r="CB859" s="135"/>
      <c r="CC859" s="135"/>
      <c r="CD859" s="135"/>
      <c r="CE859" s="135"/>
      <c r="CF859" s="135"/>
      <c r="CG859" s="135"/>
      <c r="CH859" s="135"/>
      <c r="CI859" s="135"/>
      <c r="CJ859" s="135"/>
      <c r="CK859" s="135"/>
      <c r="CL859" s="135"/>
      <c r="CM859" s="135"/>
      <c r="CN859" s="135"/>
      <c r="CO859" s="135"/>
      <c r="CP859" s="135"/>
      <c r="CQ859" s="135"/>
      <c r="CR859" s="135"/>
      <c r="CU859" s="36"/>
      <c r="CV859" s="36"/>
      <c r="CW859" s="36"/>
      <c r="CX859" s="36"/>
      <c r="CY859" s="36"/>
      <c r="CZ859" s="36"/>
      <c r="DA859" s="36"/>
      <c r="DB859" s="36"/>
      <c r="DC859" s="36"/>
      <c r="DD859" s="36"/>
      <c r="DE859" s="36"/>
      <c r="DF859" s="36"/>
      <c r="DG859" s="36"/>
      <c r="DH859" s="36"/>
      <c r="DI859" s="36"/>
      <c r="DJ859" s="36"/>
      <c r="DK859" s="36"/>
      <c r="DL859" s="36"/>
      <c r="DM859" s="36"/>
      <c r="DN859" s="36"/>
      <c r="DO859" s="36"/>
      <c r="DP859" s="36"/>
      <c r="DQ859" s="36"/>
      <c r="DR859" s="36"/>
      <c r="DS859" s="36"/>
      <c r="DT859" s="36"/>
      <c r="DU859" s="36"/>
      <c r="DV859" s="36"/>
      <c r="DW859" s="36"/>
      <c r="DX859" s="36"/>
      <c r="DY859" s="36"/>
      <c r="DZ859" s="36"/>
      <c r="EA859" s="36"/>
      <c r="EB859" s="36"/>
      <c r="EC859" s="36"/>
      <c r="ED859" s="36"/>
      <c r="EE859" s="36"/>
      <c r="EF859" s="36"/>
      <c r="EG859" s="36"/>
      <c r="EH859" s="36"/>
      <c r="EI859" s="36"/>
      <c r="EJ859" s="36"/>
      <c r="EK859" s="36"/>
      <c r="EL859" s="36"/>
      <c r="EM859" s="36"/>
      <c r="EN859" s="36"/>
    </row>
    <row r="860" spans="1:144">
      <c r="A860" s="36"/>
      <c r="B860" s="36"/>
      <c r="C860" s="144"/>
      <c r="D860" s="144"/>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c r="AA860" s="135"/>
      <c r="AB860" s="135"/>
      <c r="AC860" s="135"/>
      <c r="AD860" s="135"/>
      <c r="AE860" s="135"/>
      <c r="AF860" s="135"/>
      <c r="AG860" s="135"/>
      <c r="AH860" s="135"/>
      <c r="AI860" s="135"/>
      <c r="AJ860" s="135"/>
      <c r="AK860" s="135"/>
      <c r="AL860" s="135"/>
      <c r="AM860" s="135"/>
      <c r="AN860" s="135"/>
      <c r="AO860" s="135"/>
      <c r="AP860" s="135"/>
      <c r="AQ860" s="135"/>
      <c r="AR860" s="135"/>
      <c r="AS860" s="135"/>
      <c r="AT860" s="135"/>
      <c r="AU860" s="135"/>
      <c r="AV860" s="135"/>
      <c r="AW860" s="135"/>
      <c r="AX860" s="135"/>
      <c r="AY860" s="135"/>
      <c r="AZ860" s="135"/>
      <c r="BA860" s="135"/>
      <c r="BB860" s="135"/>
      <c r="BC860" s="135"/>
      <c r="BD860" s="135"/>
      <c r="BE860" s="135"/>
      <c r="BF860" s="135"/>
      <c r="BG860" s="135"/>
      <c r="BH860" s="135"/>
      <c r="BI860" s="135"/>
      <c r="BJ860" s="135"/>
      <c r="BK860" s="135"/>
      <c r="BL860" s="135"/>
      <c r="BM860" s="135"/>
      <c r="BN860" s="135"/>
      <c r="BO860" s="135"/>
      <c r="BP860" s="135"/>
      <c r="BQ860" s="135"/>
      <c r="BR860" s="135"/>
      <c r="BS860" s="135"/>
      <c r="BT860" s="135"/>
      <c r="BU860" s="135"/>
      <c r="BV860" s="135"/>
      <c r="BW860" s="135"/>
      <c r="BX860" s="135"/>
      <c r="BY860" s="135"/>
      <c r="BZ860" s="135"/>
      <c r="CA860" s="135"/>
      <c r="CB860" s="135"/>
      <c r="CC860" s="135"/>
      <c r="CD860" s="135"/>
      <c r="CE860" s="135"/>
      <c r="CF860" s="135"/>
      <c r="CG860" s="135"/>
      <c r="CH860" s="135"/>
      <c r="CI860" s="135"/>
      <c r="CJ860" s="135"/>
      <c r="CK860" s="135"/>
      <c r="CL860" s="135"/>
      <c r="CM860" s="135"/>
      <c r="CN860" s="135"/>
      <c r="CO860" s="135"/>
      <c r="CP860" s="135"/>
      <c r="CQ860" s="135"/>
      <c r="CR860" s="135"/>
      <c r="CU860" s="36"/>
      <c r="CV860" s="36"/>
      <c r="CW860" s="36"/>
      <c r="CX860" s="36"/>
      <c r="CY860" s="36"/>
      <c r="CZ860" s="36"/>
      <c r="DA860" s="36"/>
      <c r="DB860" s="36"/>
      <c r="DC860" s="36"/>
      <c r="DD860" s="36"/>
      <c r="DE860" s="36"/>
      <c r="DF860" s="36"/>
      <c r="DG860" s="36"/>
      <c r="DH860" s="36"/>
      <c r="DI860" s="36"/>
      <c r="DJ860" s="36"/>
      <c r="DK860" s="36"/>
      <c r="DL860" s="36"/>
      <c r="DM860" s="36"/>
      <c r="DN860" s="36"/>
      <c r="DO860" s="36"/>
      <c r="DP860" s="36"/>
      <c r="DQ860" s="36"/>
      <c r="DR860" s="36"/>
      <c r="DS860" s="36"/>
      <c r="DT860" s="36"/>
      <c r="DU860" s="36"/>
      <c r="DV860" s="36"/>
      <c r="DW860" s="36"/>
      <c r="DX860" s="36"/>
      <c r="DY860" s="36"/>
      <c r="DZ860" s="36"/>
      <c r="EA860" s="36"/>
      <c r="EB860" s="36"/>
      <c r="EC860" s="36"/>
      <c r="ED860" s="36"/>
      <c r="EE860" s="36"/>
      <c r="EF860" s="36"/>
      <c r="EG860" s="36"/>
      <c r="EH860" s="36"/>
      <c r="EI860" s="36"/>
      <c r="EJ860" s="36"/>
      <c r="EK860" s="36"/>
      <c r="EL860" s="36"/>
      <c r="EM860" s="36"/>
      <c r="EN860" s="36"/>
    </row>
    <row r="861" spans="1:144">
      <c r="A861" s="36"/>
      <c r="B861" s="36"/>
      <c r="C861" s="144"/>
      <c r="D861" s="144"/>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c r="AA861" s="135"/>
      <c r="AB861" s="135"/>
      <c r="AC861" s="135"/>
      <c r="AD861" s="135"/>
      <c r="AE861" s="135"/>
      <c r="AF861" s="135"/>
      <c r="AG861" s="135"/>
      <c r="AH861" s="135"/>
      <c r="AI861" s="135"/>
      <c r="AJ861" s="135"/>
      <c r="AK861" s="135"/>
      <c r="AL861" s="135"/>
      <c r="AM861" s="135"/>
      <c r="AN861" s="135"/>
      <c r="AO861" s="135"/>
      <c r="AP861" s="135"/>
      <c r="AQ861" s="135"/>
      <c r="AR861" s="135"/>
      <c r="AS861" s="135"/>
      <c r="AT861" s="135"/>
      <c r="AU861" s="135"/>
      <c r="AV861" s="135"/>
      <c r="AW861" s="135"/>
      <c r="AX861" s="135"/>
      <c r="AY861" s="135"/>
      <c r="AZ861" s="135"/>
      <c r="BA861" s="135"/>
      <c r="BB861" s="135"/>
      <c r="BC861" s="135"/>
      <c r="BD861" s="135"/>
      <c r="BE861" s="135"/>
      <c r="BF861" s="135"/>
      <c r="BG861" s="135"/>
      <c r="BH861" s="135"/>
      <c r="BI861" s="135"/>
      <c r="BJ861" s="135"/>
      <c r="BK861" s="135"/>
      <c r="BL861" s="135"/>
      <c r="BM861" s="135"/>
      <c r="BN861" s="135"/>
      <c r="BO861" s="135"/>
      <c r="BP861" s="135"/>
      <c r="BQ861" s="135"/>
      <c r="BR861" s="135"/>
      <c r="BS861" s="135"/>
      <c r="BT861" s="135"/>
      <c r="BU861" s="135"/>
      <c r="BV861" s="135"/>
      <c r="BW861" s="135"/>
      <c r="BX861" s="135"/>
      <c r="BY861" s="135"/>
      <c r="BZ861" s="135"/>
      <c r="CA861" s="135"/>
      <c r="CB861" s="135"/>
      <c r="CC861" s="135"/>
      <c r="CD861" s="135"/>
      <c r="CE861" s="135"/>
      <c r="CF861" s="135"/>
      <c r="CG861" s="135"/>
      <c r="CH861" s="135"/>
      <c r="CI861" s="135"/>
      <c r="CJ861" s="135"/>
      <c r="CK861" s="135"/>
      <c r="CL861" s="135"/>
      <c r="CM861" s="135"/>
      <c r="CN861" s="135"/>
      <c r="CO861" s="135"/>
      <c r="CP861" s="135"/>
      <c r="CQ861" s="135"/>
      <c r="CR861" s="135"/>
      <c r="CU861" s="36"/>
      <c r="CV861" s="36"/>
      <c r="CW861" s="36"/>
      <c r="CX861" s="36"/>
      <c r="CY861" s="36"/>
      <c r="CZ861" s="36"/>
      <c r="DA861" s="36"/>
      <c r="DB861" s="36"/>
      <c r="DC861" s="36"/>
      <c r="DD861" s="36"/>
      <c r="DE861" s="36"/>
      <c r="DF861" s="36"/>
      <c r="DG861" s="36"/>
      <c r="DH861" s="36"/>
      <c r="DI861" s="36"/>
      <c r="DJ861" s="36"/>
      <c r="DK861" s="36"/>
      <c r="DL861" s="36"/>
      <c r="DM861" s="36"/>
      <c r="DN861" s="36"/>
      <c r="DO861" s="36"/>
      <c r="DP861" s="36"/>
      <c r="DQ861" s="36"/>
      <c r="DR861" s="36"/>
      <c r="DS861" s="36"/>
      <c r="DT861" s="36"/>
      <c r="DU861" s="36"/>
      <c r="DV861" s="36"/>
      <c r="DW861" s="36"/>
      <c r="DX861" s="36"/>
      <c r="DY861" s="36"/>
      <c r="DZ861" s="36"/>
      <c r="EA861" s="36"/>
      <c r="EB861" s="36"/>
      <c r="EC861" s="36"/>
      <c r="ED861" s="36"/>
      <c r="EE861" s="36"/>
      <c r="EF861" s="36"/>
      <c r="EG861" s="36"/>
      <c r="EH861" s="36"/>
      <c r="EI861" s="36"/>
      <c r="EJ861" s="36"/>
      <c r="EK861" s="36"/>
      <c r="EL861" s="36"/>
      <c r="EM861" s="36"/>
      <c r="EN861" s="36"/>
    </row>
    <row r="862" spans="1:144">
      <c r="A862" s="36"/>
      <c r="B862" s="36"/>
      <c r="C862" s="144"/>
      <c r="D862" s="144"/>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c r="AA862" s="135"/>
      <c r="AB862" s="135"/>
      <c r="AC862" s="135"/>
      <c r="AD862" s="135"/>
      <c r="AE862" s="135"/>
      <c r="AF862" s="135"/>
      <c r="AG862" s="135"/>
      <c r="AH862" s="135"/>
      <c r="AI862" s="135"/>
      <c r="AJ862" s="135"/>
      <c r="AK862" s="135"/>
      <c r="AL862" s="135"/>
      <c r="AM862" s="135"/>
      <c r="AN862" s="135"/>
      <c r="AO862" s="135"/>
      <c r="AP862" s="135"/>
      <c r="AQ862" s="135"/>
      <c r="AR862" s="135"/>
      <c r="AS862" s="135"/>
      <c r="AT862" s="135"/>
      <c r="AU862" s="135"/>
      <c r="AV862" s="135"/>
      <c r="AW862" s="135"/>
      <c r="AX862" s="135"/>
      <c r="AY862" s="135"/>
      <c r="AZ862" s="135"/>
      <c r="BA862" s="135"/>
      <c r="BB862" s="135"/>
      <c r="BC862" s="135"/>
      <c r="BD862" s="135"/>
      <c r="BE862" s="135"/>
      <c r="BF862" s="135"/>
      <c r="BG862" s="135"/>
      <c r="BH862" s="135"/>
      <c r="BI862" s="135"/>
      <c r="BJ862" s="135"/>
      <c r="BK862" s="135"/>
      <c r="BL862" s="135"/>
      <c r="BM862" s="135"/>
      <c r="BN862" s="135"/>
      <c r="BO862" s="135"/>
      <c r="BP862" s="135"/>
      <c r="BQ862" s="135"/>
      <c r="BR862" s="135"/>
      <c r="BS862" s="135"/>
      <c r="BT862" s="135"/>
      <c r="BU862" s="135"/>
      <c r="BV862" s="135"/>
      <c r="BW862" s="135"/>
      <c r="BX862" s="135"/>
      <c r="BY862" s="135"/>
      <c r="BZ862" s="135"/>
      <c r="CA862" s="135"/>
      <c r="CB862" s="135"/>
      <c r="CC862" s="135"/>
      <c r="CD862" s="135"/>
      <c r="CE862" s="135"/>
      <c r="CF862" s="135"/>
      <c r="CG862" s="135"/>
      <c r="CH862" s="135"/>
      <c r="CI862" s="135"/>
      <c r="CJ862" s="135"/>
      <c r="CK862" s="135"/>
      <c r="CL862" s="135"/>
      <c r="CM862" s="135"/>
      <c r="CN862" s="135"/>
      <c r="CO862" s="135"/>
      <c r="CP862" s="135"/>
      <c r="CQ862" s="135"/>
      <c r="CR862" s="135"/>
      <c r="CU862" s="36"/>
      <c r="CV862" s="36"/>
      <c r="CW862" s="36"/>
      <c r="CX862" s="36"/>
      <c r="CY862" s="36"/>
      <c r="CZ862" s="36"/>
      <c r="DA862" s="36"/>
      <c r="DB862" s="36"/>
      <c r="DC862" s="36"/>
      <c r="DD862" s="36"/>
      <c r="DE862" s="36"/>
      <c r="DF862" s="36"/>
      <c r="DG862" s="36"/>
      <c r="DH862" s="36"/>
      <c r="DI862" s="36"/>
      <c r="DJ862" s="36"/>
      <c r="DK862" s="36"/>
      <c r="DL862" s="36"/>
      <c r="DM862" s="36"/>
      <c r="DN862" s="36"/>
      <c r="DO862" s="36"/>
      <c r="DP862" s="36"/>
      <c r="DQ862" s="36"/>
      <c r="DR862" s="36"/>
      <c r="DS862" s="36"/>
      <c r="DT862" s="36"/>
      <c r="DU862" s="36"/>
      <c r="DV862" s="36"/>
      <c r="DW862" s="36"/>
      <c r="DX862" s="36"/>
      <c r="DY862" s="36"/>
      <c r="DZ862" s="36"/>
      <c r="EA862" s="36"/>
      <c r="EB862" s="36"/>
      <c r="EC862" s="36"/>
      <c r="ED862" s="36"/>
      <c r="EE862" s="36"/>
      <c r="EF862" s="36"/>
      <c r="EG862" s="36"/>
      <c r="EH862" s="36"/>
      <c r="EI862" s="36"/>
      <c r="EJ862" s="36"/>
      <c r="EK862" s="36"/>
      <c r="EL862" s="36"/>
      <c r="EM862" s="36"/>
      <c r="EN862" s="36"/>
    </row>
    <row r="863" spans="1:144">
      <c r="A863" s="36"/>
      <c r="B863" s="36"/>
      <c r="C863" s="144"/>
      <c r="D863" s="144"/>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c r="AA863" s="135"/>
      <c r="AB863" s="135"/>
      <c r="AC863" s="135"/>
      <c r="AD863" s="135"/>
      <c r="AE863" s="135"/>
      <c r="AF863" s="135"/>
      <c r="AG863" s="135"/>
      <c r="AH863" s="135"/>
      <c r="AI863" s="135"/>
      <c r="AJ863" s="135"/>
      <c r="AK863" s="135"/>
      <c r="AL863" s="135"/>
      <c r="AM863" s="135"/>
      <c r="AN863" s="135"/>
      <c r="AO863" s="135"/>
      <c r="AP863" s="135"/>
      <c r="AQ863" s="135"/>
      <c r="AR863" s="135"/>
      <c r="AS863" s="135"/>
      <c r="AT863" s="135"/>
      <c r="AU863" s="135"/>
      <c r="AV863" s="135"/>
      <c r="AW863" s="135"/>
      <c r="AX863" s="135"/>
      <c r="AY863" s="135"/>
      <c r="AZ863" s="135"/>
      <c r="BA863" s="135"/>
      <c r="BB863" s="135"/>
      <c r="BC863" s="135"/>
      <c r="BD863" s="135"/>
      <c r="BE863" s="135"/>
      <c r="BF863" s="135"/>
      <c r="BG863" s="135"/>
      <c r="BH863" s="135"/>
      <c r="BI863" s="135"/>
      <c r="BJ863" s="135"/>
      <c r="BK863" s="135"/>
      <c r="BL863" s="135"/>
      <c r="BM863" s="135"/>
      <c r="BN863" s="135"/>
      <c r="BO863" s="135"/>
      <c r="BP863" s="135"/>
      <c r="BQ863" s="135"/>
      <c r="BR863" s="135"/>
      <c r="BS863" s="135"/>
      <c r="BT863" s="135"/>
      <c r="BU863" s="135"/>
      <c r="BV863" s="135"/>
      <c r="BW863" s="135"/>
      <c r="BX863" s="135"/>
      <c r="BY863" s="135"/>
      <c r="BZ863" s="135"/>
      <c r="CA863" s="135"/>
      <c r="CB863" s="135"/>
      <c r="CC863" s="135"/>
      <c r="CD863" s="135"/>
      <c r="CE863" s="135"/>
      <c r="CF863" s="135"/>
      <c r="CG863" s="135"/>
      <c r="CH863" s="135"/>
      <c r="CI863" s="135"/>
      <c r="CJ863" s="135"/>
      <c r="CK863" s="135"/>
      <c r="CL863" s="135"/>
      <c r="CM863" s="135"/>
      <c r="CN863" s="135"/>
      <c r="CO863" s="135"/>
      <c r="CP863" s="135"/>
      <c r="CQ863" s="135"/>
      <c r="CR863" s="135"/>
      <c r="CU863" s="36"/>
      <c r="CV863" s="36"/>
      <c r="CW863" s="36"/>
      <c r="CX863" s="36"/>
      <c r="CY863" s="36"/>
      <c r="CZ863" s="36"/>
      <c r="DA863" s="36"/>
      <c r="DB863" s="36"/>
      <c r="DC863" s="36"/>
      <c r="DD863" s="36"/>
      <c r="DE863" s="36"/>
      <c r="DF863" s="36"/>
      <c r="DG863" s="36"/>
      <c r="DH863" s="36"/>
      <c r="DI863" s="36"/>
      <c r="DJ863" s="36"/>
      <c r="DK863" s="36"/>
      <c r="DL863" s="36"/>
      <c r="DM863" s="36"/>
      <c r="DN863" s="36"/>
      <c r="DO863" s="36"/>
      <c r="DP863" s="36"/>
      <c r="DQ863" s="36"/>
      <c r="DR863" s="36"/>
      <c r="DS863" s="36"/>
      <c r="DT863" s="36"/>
      <c r="DU863" s="36"/>
      <c r="DV863" s="36"/>
      <c r="DW863" s="36"/>
      <c r="DX863" s="36"/>
      <c r="DY863" s="36"/>
      <c r="DZ863" s="36"/>
      <c r="EA863" s="36"/>
      <c r="EB863" s="36"/>
      <c r="EC863" s="36"/>
      <c r="ED863" s="36"/>
      <c r="EE863" s="36"/>
      <c r="EF863" s="36"/>
      <c r="EG863" s="36"/>
      <c r="EH863" s="36"/>
      <c r="EI863" s="36"/>
      <c r="EJ863" s="36"/>
      <c r="EK863" s="36"/>
      <c r="EL863" s="36"/>
      <c r="EM863" s="36"/>
      <c r="EN863" s="36"/>
    </row>
    <row r="864" spans="1:144">
      <c r="A864" s="36"/>
      <c r="B864" s="36"/>
      <c r="C864" s="144"/>
      <c r="D864" s="144"/>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c r="AA864" s="135"/>
      <c r="AB864" s="135"/>
      <c r="AC864" s="135"/>
      <c r="AD864" s="135"/>
      <c r="AE864" s="135"/>
      <c r="AF864" s="135"/>
      <c r="AG864" s="135"/>
      <c r="AH864" s="135"/>
      <c r="AI864" s="135"/>
      <c r="AJ864" s="135"/>
      <c r="AK864" s="135"/>
      <c r="AL864" s="135"/>
      <c r="AM864" s="135"/>
      <c r="AN864" s="135"/>
      <c r="AO864" s="135"/>
      <c r="AP864" s="135"/>
      <c r="AQ864" s="135"/>
      <c r="AR864" s="135"/>
      <c r="AS864" s="135"/>
      <c r="AT864" s="135"/>
      <c r="AU864" s="135"/>
      <c r="AV864" s="135"/>
      <c r="AW864" s="135"/>
      <c r="AX864" s="135"/>
      <c r="AY864" s="135"/>
      <c r="AZ864" s="135"/>
      <c r="BA864" s="135"/>
      <c r="BB864" s="135"/>
      <c r="BC864" s="135"/>
      <c r="BD864" s="135"/>
      <c r="BE864" s="135"/>
      <c r="BF864" s="135"/>
      <c r="BG864" s="135"/>
      <c r="BH864" s="135"/>
      <c r="BI864" s="135"/>
      <c r="BJ864" s="135"/>
      <c r="BK864" s="135"/>
      <c r="BL864" s="135"/>
      <c r="BM864" s="135"/>
      <c r="BN864" s="135"/>
      <c r="BO864" s="135"/>
      <c r="BP864" s="135"/>
      <c r="BQ864" s="135"/>
      <c r="BR864" s="135"/>
      <c r="BS864" s="135"/>
      <c r="BT864" s="135"/>
      <c r="BU864" s="135"/>
      <c r="BV864" s="135"/>
      <c r="BW864" s="135"/>
      <c r="BX864" s="135"/>
      <c r="BY864" s="135"/>
      <c r="BZ864" s="135"/>
      <c r="CA864" s="135"/>
      <c r="CB864" s="135"/>
      <c r="CC864" s="135"/>
      <c r="CD864" s="135"/>
      <c r="CE864" s="135"/>
      <c r="CF864" s="135"/>
      <c r="CG864" s="135"/>
      <c r="CH864" s="135"/>
      <c r="CI864" s="135"/>
      <c r="CJ864" s="135"/>
      <c r="CK864" s="135"/>
      <c r="CL864" s="135"/>
      <c r="CM864" s="135"/>
      <c r="CN864" s="135"/>
      <c r="CO864" s="135"/>
      <c r="CP864" s="135"/>
      <c r="CQ864" s="135"/>
      <c r="CR864" s="135"/>
      <c r="CU864" s="36"/>
      <c r="CV864" s="36"/>
      <c r="CW864" s="36"/>
      <c r="CX864" s="36"/>
      <c r="CY864" s="36"/>
      <c r="CZ864" s="36"/>
      <c r="DA864" s="36"/>
      <c r="DB864" s="36"/>
      <c r="DC864" s="36"/>
      <c r="DD864" s="36"/>
      <c r="DE864" s="36"/>
      <c r="DF864" s="36"/>
      <c r="DG864" s="36"/>
      <c r="DH864" s="36"/>
      <c r="DI864" s="36"/>
      <c r="DJ864" s="36"/>
      <c r="DK864" s="36"/>
      <c r="DL864" s="36"/>
      <c r="DM864" s="36"/>
      <c r="DN864" s="36"/>
      <c r="DO864" s="36"/>
      <c r="DP864" s="36"/>
      <c r="DQ864" s="36"/>
      <c r="DR864" s="36"/>
      <c r="DS864" s="36"/>
      <c r="DT864" s="36"/>
      <c r="DU864" s="36"/>
      <c r="DV864" s="36"/>
      <c r="DW864" s="36"/>
      <c r="DX864" s="36"/>
      <c r="DY864" s="36"/>
      <c r="DZ864" s="36"/>
      <c r="EA864" s="36"/>
      <c r="EB864" s="36"/>
      <c r="EC864" s="36"/>
      <c r="ED864" s="36"/>
      <c r="EE864" s="36"/>
      <c r="EF864" s="36"/>
      <c r="EG864" s="36"/>
      <c r="EH864" s="36"/>
      <c r="EI864" s="36"/>
      <c r="EJ864" s="36"/>
      <c r="EK864" s="36"/>
      <c r="EL864" s="36"/>
      <c r="EM864" s="36"/>
      <c r="EN864" s="36"/>
    </row>
    <row r="865" spans="1:144">
      <c r="A865" s="36"/>
      <c r="B865" s="36"/>
      <c r="C865" s="144"/>
      <c r="D865" s="144"/>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c r="AA865" s="135"/>
      <c r="AB865" s="135"/>
      <c r="AC865" s="135"/>
      <c r="AD865" s="135"/>
      <c r="AE865" s="135"/>
      <c r="AF865" s="135"/>
      <c r="AG865" s="135"/>
      <c r="AH865" s="135"/>
      <c r="AI865" s="135"/>
      <c r="AJ865" s="135"/>
      <c r="AK865" s="135"/>
      <c r="AL865" s="135"/>
      <c r="AM865" s="135"/>
      <c r="AN865" s="135"/>
      <c r="AO865" s="135"/>
      <c r="AP865" s="135"/>
      <c r="AQ865" s="135"/>
      <c r="AR865" s="135"/>
      <c r="AS865" s="135"/>
      <c r="AT865" s="135"/>
      <c r="AU865" s="135"/>
      <c r="AV865" s="135"/>
      <c r="AW865" s="135"/>
      <c r="AX865" s="135"/>
      <c r="AY865" s="135"/>
      <c r="AZ865" s="135"/>
      <c r="BA865" s="135"/>
      <c r="BB865" s="135"/>
      <c r="BC865" s="135"/>
      <c r="BD865" s="135"/>
      <c r="BE865" s="135"/>
      <c r="BF865" s="135"/>
      <c r="BG865" s="135"/>
      <c r="BH865" s="135"/>
      <c r="BI865" s="135"/>
      <c r="BJ865" s="135"/>
      <c r="BK865" s="135"/>
      <c r="BL865" s="135"/>
      <c r="BM865" s="135"/>
      <c r="BN865" s="135"/>
      <c r="BO865" s="135"/>
      <c r="BP865" s="135"/>
      <c r="BQ865" s="135"/>
      <c r="BR865" s="135"/>
      <c r="BS865" s="135"/>
      <c r="BT865" s="135"/>
      <c r="BU865" s="135"/>
      <c r="BV865" s="135"/>
      <c r="BW865" s="135"/>
      <c r="BX865" s="135"/>
      <c r="BY865" s="135"/>
      <c r="BZ865" s="135"/>
      <c r="CA865" s="135"/>
      <c r="CB865" s="135"/>
      <c r="CC865" s="135"/>
      <c r="CD865" s="135"/>
      <c r="CE865" s="135"/>
      <c r="CF865" s="135"/>
      <c r="CG865" s="135"/>
      <c r="CH865" s="135"/>
      <c r="CI865" s="135"/>
      <c r="CJ865" s="135"/>
      <c r="CK865" s="135"/>
      <c r="CL865" s="135"/>
      <c r="CM865" s="135"/>
      <c r="CN865" s="135"/>
      <c r="CO865" s="135"/>
      <c r="CP865" s="135"/>
      <c r="CQ865" s="135"/>
      <c r="CR865" s="135"/>
      <c r="CU865" s="36"/>
      <c r="CV865" s="36"/>
      <c r="CW865" s="36"/>
      <c r="CX865" s="36"/>
      <c r="CY865" s="36"/>
      <c r="CZ865" s="36"/>
      <c r="DA865" s="36"/>
      <c r="DB865" s="36"/>
      <c r="DC865" s="36"/>
      <c r="DD865" s="36"/>
      <c r="DE865" s="36"/>
      <c r="DF865" s="36"/>
      <c r="DG865" s="36"/>
      <c r="DH865" s="36"/>
      <c r="DI865" s="36"/>
      <c r="DJ865" s="36"/>
      <c r="DK865" s="36"/>
      <c r="DL865" s="36"/>
      <c r="DM865" s="36"/>
      <c r="DN865" s="36"/>
      <c r="DO865" s="36"/>
      <c r="DP865" s="36"/>
      <c r="DQ865" s="36"/>
      <c r="DR865" s="36"/>
      <c r="DS865" s="36"/>
      <c r="DT865" s="36"/>
      <c r="DU865" s="36"/>
      <c r="DV865" s="36"/>
      <c r="DW865" s="36"/>
      <c r="DX865" s="36"/>
      <c r="DY865" s="36"/>
      <c r="DZ865" s="36"/>
      <c r="EA865" s="36"/>
      <c r="EB865" s="36"/>
      <c r="EC865" s="36"/>
      <c r="ED865" s="36"/>
      <c r="EE865" s="36"/>
      <c r="EF865" s="36"/>
      <c r="EG865" s="36"/>
      <c r="EH865" s="36"/>
      <c r="EI865" s="36"/>
      <c r="EJ865" s="36"/>
      <c r="EK865" s="36"/>
      <c r="EL865" s="36"/>
      <c r="EM865" s="36"/>
      <c r="EN865" s="36"/>
    </row>
    <row r="866" spans="1:144">
      <c r="A866" s="36"/>
      <c r="B866" s="36"/>
      <c r="C866" s="144"/>
      <c r="D866" s="144"/>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c r="AA866" s="135"/>
      <c r="AB866" s="135"/>
      <c r="AC866" s="135"/>
      <c r="AD866" s="135"/>
      <c r="AE866" s="135"/>
      <c r="AF866" s="135"/>
      <c r="AG866" s="135"/>
      <c r="AH866" s="135"/>
      <c r="AI866" s="135"/>
      <c r="AJ866" s="135"/>
      <c r="AK866" s="135"/>
      <c r="AL866" s="135"/>
      <c r="AM866" s="135"/>
      <c r="AN866" s="135"/>
      <c r="AO866" s="135"/>
      <c r="AP866" s="135"/>
      <c r="AQ866" s="135"/>
      <c r="AR866" s="135"/>
      <c r="AS866" s="135"/>
      <c r="AT866" s="135"/>
      <c r="AU866" s="135"/>
      <c r="AV866" s="135"/>
      <c r="AW866" s="135"/>
      <c r="AX866" s="135"/>
      <c r="AY866" s="135"/>
      <c r="AZ866" s="135"/>
      <c r="BA866" s="135"/>
      <c r="BB866" s="135"/>
      <c r="BC866" s="135"/>
      <c r="BD866" s="135"/>
      <c r="BE866" s="135"/>
      <c r="BF866" s="135"/>
      <c r="BG866" s="135"/>
      <c r="BH866" s="135"/>
      <c r="BI866" s="135"/>
      <c r="BJ866" s="135"/>
      <c r="BK866" s="135"/>
      <c r="BL866" s="135"/>
      <c r="BM866" s="135"/>
      <c r="BN866" s="135"/>
      <c r="BO866" s="135"/>
      <c r="BP866" s="135"/>
      <c r="BQ866" s="135"/>
      <c r="BR866" s="135"/>
      <c r="BS866" s="135"/>
      <c r="BT866" s="135"/>
      <c r="BU866" s="135"/>
      <c r="BV866" s="135"/>
      <c r="BW866" s="135"/>
      <c r="BX866" s="135"/>
      <c r="BY866" s="135"/>
      <c r="BZ866" s="135"/>
      <c r="CA866" s="135"/>
      <c r="CB866" s="135"/>
      <c r="CC866" s="135"/>
      <c r="CD866" s="135"/>
      <c r="CE866" s="135"/>
      <c r="CF866" s="135"/>
      <c r="CG866" s="135"/>
      <c r="CH866" s="135"/>
      <c r="CI866" s="135"/>
      <c r="CJ866" s="135"/>
      <c r="CK866" s="135"/>
      <c r="CL866" s="135"/>
      <c r="CM866" s="135"/>
      <c r="CN866" s="135"/>
      <c r="CO866" s="135"/>
      <c r="CP866" s="135"/>
      <c r="CQ866" s="135"/>
      <c r="CR866" s="135"/>
      <c r="CU866" s="36"/>
      <c r="CV866" s="36"/>
      <c r="CW866" s="36"/>
      <c r="CX866" s="36"/>
      <c r="CY866" s="36"/>
      <c r="CZ866" s="36"/>
      <c r="DA866" s="36"/>
      <c r="DB866" s="36"/>
      <c r="DC866" s="36"/>
      <c r="DD866" s="36"/>
      <c r="DE866" s="36"/>
      <c r="DF866" s="36"/>
      <c r="DG866" s="36"/>
      <c r="DH866" s="36"/>
      <c r="DI866" s="36"/>
      <c r="DJ866" s="36"/>
      <c r="DK866" s="36"/>
      <c r="DL866" s="36"/>
      <c r="DM866" s="36"/>
      <c r="DN866" s="36"/>
      <c r="DO866" s="36"/>
      <c r="DP866" s="36"/>
      <c r="DQ866" s="36"/>
      <c r="DR866" s="36"/>
      <c r="DS866" s="36"/>
      <c r="DT866" s="36"/>
      <c r="DU866" s="36"/>
      <c r="DV866" s="36"/>
      <c r="DW866" s="36"/>
      <c r="DX866" s="36"/>
      <c r="DY866" s="36"/>
      <c r="DZ866" s="36"/>
      <c r="EA866" s="36"/>
      <c r="EB866" s="36"/>
      <c r="EC866" s="36"/>
      <c r="ED866" s="36"/>
      <c r="EE866" s="36"/>
      <c r="EF866" s="36"/>
      <c r="EG866" s="36"/>
      <c r="EH866" s="36"/>
      <c r="EI866" s="36"/>
      <c r="EJ866" s="36"/>
      <c r="EK866" s="36"/>
      <c r="EL866" s="36"/>
      <c r="EM866" s="36"/>
      <c r="EN866" s="36"/>
    </row>
    <row r="867" spans="1:144">
      <c r="A867" s="36"/>
      <c r="B867" s="36"/>
      <c r="C867" s="144"/>
      <c r="D867" s="144"/>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c r="AA867" s="135"/>
      <c r="AB867" s="135"/>
      <c r="AC867" s="135"/>
      <c r="AD867" s="135"/>
      <c r="AE867" s="135"/>
      <c r="AF867" s="135"/>
      <c r="AG867" s="135"/>
      <c r="AH867" s="135"/>
      <c r="AI867" s="135"/>
      <c r="AJ867" s="135"/>
      <c r="AK867" s="135"/>
      <c r="AL867" s="135"/>
      <c r="AM867" s="135"/>
      <c r="AN867" s="135"/>
      <c r="AO867" s="135"/>
      <c r="AP867" s="135"/>
      <c r="AQ867" s="135"/>
      <c r="AR867" s="135"/>
      <c r="AS867" s="135"/>
      <c r="AT867" s="135"/>
      <c r="AU867" s="135"/>
      <c r="AV867" s="135"/>
      <c r="AW867" s="135"/>
      <c r="AX867" s="135"/>
      <c r="AY867" s="135"/>
      <c r="AZ867" s="135"/>
      <c r="BA867" s="135"/>
      <c r="BB867" s="135"/>
      <c r="BC867" s="135"/>
      <c r="BD867" s="135"/>
      <c r="BE867" s="135"/>
      <c r="BF867" s="135"/>
      <c r="BG867" s="135"/>
      <c r="BH867" s="135"/>
      <c r="BI867" s="135"/>
      <c r="BJ867" s="135"/>
      <c r="BK867" s="135"/>
      <c r="BL867" s="135"/>
      <c r="BM867" s="135"/>
      <c r="BN867" s="135"/>
      <c r="BO867" s="135"/>
      <c r="BP867" s="135"/>
      <c r="BQ867" s="135"/>
      <c r="BR867" s="135"/>
      <c r="BS867" s="135"/>
      <c r="BT867" s="135"/>
      <c r="BU867" s="135"/>
      <c r="BV867" s="135"/>
      <c r="BW867" s="135"/>
      <c r="BX867" s="135"/>
      <c r="BY867" s="135"/>
      <c r="BZ867" s="135"/>
      <c r="CA867" s="135"/>
      <c r="CB867" s="135"/>
      <c r="CC867" s="135"/>
      <c r="CD867" s="135"/>
      <c r="CE867" s="135"/>
      <c r="CF867" s="135"/>
      <c r="CG867" s="135"/>
      <c r="CH867" s="135"/>
      <c r="CI867" s="135"/>
      <c r="CJ867" s="135"/>
      <c r="CK867" s="135"/>
      <c r="CL867" s="135"/>
      <c r="CM867" s="135"/>
      <c r="CN867" s="135"/>
      <c r="CO867" s="135"/>
      <c r="CP867" s="135"/>
      <c r="CQ867" s="135"/>
      <c r="CR867" s="135"/>
      <c r="CU867" s="36"/>
      <c r="CV867" s="36"/>
      <c r="CW867" s="36"/>
      <c r="CX867" s="36"/>
      <c r="CY867" s="36"/>
      <c r="CZ867" s="36"/>
      <c r="DA867" s="36"/>
      <c r="DB867" s="36"/>
      <c r="DC867" s="36"/>
      <c r="DD867" s="36"/>
      <c r="DE867" s="36"/>
      <c r="DF867" s="36"/>
      <c r="DG867" s="36"/>
      <c r="DH867" s="36"/>
      <c r="DI867" s="36"/>
      <c r="DJ867" s="36"/>
      <c r="DK867" s="36"/>
      <c r="DL867" s="36"/>
      <c r="DM867" s="36"/>
      <c r="DN867" s="36"/>
      <c r="DO867" s="36"/>
      <c r="DP867" s="36"/>
      <c r="DQ867" s="36"/>
      <c r="DR867" s="36"/>
      <c r="DS867" s="36"/>
      <c r="DT867" s="36"/>
      <c r="DU867" s="36"/>
      <c r="DV867" s="36"/>
      <c r="DW867" s="36"/>
      <c r="DX867" s="36"/>
      <c r="DY867" s="36"/>
      <c r="DZ867" s="36"/>
      <c r="EA867" s="36"/>
      <c r="EB867" s="36"/>
      <c r="EC867" s="36"/>
      <c r="ED867" s="36"/>
      <c r="EE867" s="36"/>
      <c r="EF867" s="36"/>
      <c r="EG867" s="36"/>
      <c r="EH867" s="36"/>
      <c r="EI867" s="36"/>
      <c r="EJ867" s="36"/>
      <c r="EK867" s="36"/>
      <c r="EL867" s="36"/>
      <c r="EM867" s="36"/>
      <c r="EN867" s="36"/>
    </row>
    <row r="868" spans="1:144">
      <c r="A868" s="36"/>
      <c r="B868" s="36"/>
      <c r="C868" s="144"/>
      <c r="D868" s="144"/>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G868" s="135"/>
      <c r="AH868" s="135"/>
      <c r="AI868" s="135"/>
      <c r="AJ868" s="135"/>
      <c r="AK868" s="135"/>
      <c r="AL868" s="135"/>
      <c r="AM868" s="135"/>
      <c r="AN868" s="135"/>
      <c r="AO868" s="135"/>
      <c r="AP868" s="135"/>
      <c r="AQ868" s="135"/>
      <c r="AR868" s="135"/>
      <c r="AS868" s="135"/>
      <c r="AT868" s="135"/>
      <c r="AU868" s="135"/>
      <c r="AV868" s="135"/>
      <c r="AW868" s="135"/>
      <c r="AX868" s="135"/>
      <c r="AY868" s="135"/>
      <c r="AZ868" s="135"/>
      <c r="BA868" s="135"/>
      <c r="BB868" s="135"/>
      <c r="BC868" s="135"/>
      <c r="BD868" s="135"/>
      <c r="BE868" s="135"/>
      <c r="BF868" s="135"/>
      <c r="BG868" s="135"/>
      <c r="BH868" s="135"/>
      <c r="BI868" s="135"/>
      <c r="BJ868" s="135"/>
      <c r="BK868" s="135"/>
      <c r="BL868" s="135"/>
      <c r="BM868" s="135"/>
      <c r="BN868" s="135"/>
      <c r="BO868" s="135"/>
      <c r="BP868" s="135"/>
      <c r="BQ868" s="135"/>
      <c r="BR868" s="135"/>
      <c r="BS868" s="135"/>
      <c r="BT868" s="135"/>
      <c r="BU868" s="135"/>
      <c r="BV868" s="135"/>
      <c r="BW868" s="135"/>
      <c r="BX868" s="135"/>
      <c r="BY868" s="135"/>
      <c r="BZ868" s="135"/>
      <c r="CA868" s="135"/>
      <c r="CB868" s="135"/>
      <c r="CC868" s="135"/>
      <c r="CD868" s="135"/>
      <c r="CE868" s="135"/>
      <c r="CF868" s="135"/>
      <c r="CG868" s="135"/>
      <c r="CH868" s="135"/>
      <c r="CI868" s="135"/>
      <c r="CJ868" s="135"/>
      <c r="CK868" s="135"/>
      <c r="CL868" s="135"/>
      <c r="CM868" s="135"/>
      <c r="CN868" s="135"/>
      <c r="CO868" s="135"/>
      <c r="CP868" s="135"/>
      <c r="CQ868" s="135"/>
      <c r="CR868" s="135"/>
      <c r="CU868" s="36"/>
      <c r="CV868" s="36"/>
      <c r="CW868" s="36"/>
      <c r="CX868" s="36"/>
      <c r="CY868" s="36"/>
      <c r="CZ868" s="36"/>
      <c r="DA868" s="36"/>
      <c r="DB868" s="36"/>
      <c r="DC868" s="36"/>
      <c r="DD868" s="36"/>
      <c r="DE868" s="36"/>
      <c r="DF868" s="36"/>
      <c r="DG868" s="36"/>
      <c r="DH868" s="36"/>
      <c r="DI868" s="36"/>
      <c r="DJ868" s="36"/>
      <c r="DK868" s="36"/>
      <c r="DL868" s="36"/>
      <c r="DM868" s="36"/>
      <c r="DN868" s="36"/>
      <c r="DO868" s="36"/>
      <c r="DP868" s="36"/>
      <c r="DQ868" s="36"/>
      <c r="DR868" s="36"/>
      <c r="DS868" s="36"/>
      <c r="DT868" s="36"/>
      <c r="DU868" s="36"/>
      <c r="DV868" s="36"/>
      <c r="DW868" s="36"/>
      <c r="DX868" s="36"/>
      <c r="DY868" s="36"/>
      <c r="DZ868" s="36"/>
      <c r="EA868" s="36"/>
      <c r="EB868" s="36"/>
      <c r="EC868" s="36"/>
      <c r="ED868" s="36"/>
      <c r="EE868" s="36"/>
      <c r="EF868" s="36"/>
      <c r="EG868" s="36"/>
      <c r="EH868" s="36"/>
      <c r="EI868" s="36"/>
      <c r="EJ868" s="36"/>
      <c r="EK868" s="36"/>
      <c r="EL868" s="36"/>
      <c r="EM868" s="36"/>
      <c r="EN868" s="36"/>
    </row>
    <row r="869" spans="1:144">
      <c r="A869" s="36"/>
      <c r="B869" s="36"/>
      <c r="C869" s="144"/>
      <c r="D869" s="144"/>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G869" s="135"/>
      <c r="AH869" s="135"/>
      <c r="AI869" s="135"/>
      <c r="AJ869" s="135"/>
      <c r="AK869" s="135"/>
      <c r="AL869" s="135"/>
      <c r="AM869" s="135"/>
      <c r="AN869" s="135"/>
      <c r="AO869" s="135"/>
      <c r="AP869" s="135"/>
      <c r="AQ869" s="135"/>
      <c r="AR869" s="135"/>
      <c r="AS869" s="135"/>
      <c r="AT869" s="135"/>
      <c r="AU869" s="135"/>
      <c r="AV869" s="135"/>
      <c r="AW869" s="135"/>
      <c r="AX869" s="135"/>
      <c r="AY869" s="135"/>
      <c r="AZ869" s="135"/>
      <c r="BA869" s="135"/>
      <c r="BB869" s="135"/>
      <c r="BC869" s="135"/>
      <c r="BD869" s="135"/>
      <c r="BE869" s="135"/>
      <c r="BF869" s="135"/>
      <c r="BG869" s="135"/>
      <c r="BH869" s="135"/>
      <c r="BI869" s="135"/>
      <c r="BJ869" s="135"/>
      <c r="BK869" s="135"/>
      <c r="BL869" s="135"/>
      <c r="BM869" s="135"/>
      <c r="BN869" s="135"/>
      <c r="BO869" s="135"/>
      <c r="BP869" s="135"/>
      <c r="BQ869" s="135"/>
      <c r="BR869" s="135"/>
      <c r="BS869" s="135"/>
      <c r="BT869" s="135"/>
      <c r="BU869" s="135"/>
      <c r="BV869" s="135"/>
      <c r="BW869" s="135"/>
      <c r="BX869" s="135"/>
      <c r="BY869" s="135"/>
      <c r="BZ869" s="135"/>
      <c r="CA869" s="135"/>
      <c r="CB869" s="135"/>
      <c r="CC869" s="135"/>
      <c r="CD869" s="135"/>
      <c r="CE869" s="135"/>
      <c r="CF869" s="135"/>
      <c r="CG869" s="135"/>
      <c r="CH869" s="135"/>
      <c r="CI869" s="135"/>
      <c r="CJ869" s="135"/>
      <c r="CK869" s="135"/>
      <c r="CL869" s="135"/>
      <c r="CM869" s="135"/>
      <c r="CN869" s="135"/>
      <c r="CO869" s="135"/>
      <c r="CP869" s="135"/>
      <c r="CQ869" s="135"/>
      <c r="CR869" s="135"/>
      <c r="CU869" s="36"/>
      <c r="CV869" s="36"/>
      <c r="CW869" s="36"/>
      <c r="CX869" s="36"/>
      <c r="CY869" s="36"/>
      <c r="CZ869" s="36"/>
      <c r="DA869" s="36"/>
      <c r="DB869" s="36"/>
      <c r="DC869" s="36"/>
      <c r="DD869" s="36"/>
      <c r="DE869" s="36"/>
      <c r="DF869" s="36"/>
      <c r="DG869" s="36"/>
      <c r="DH869" s="36"/>
      <c r="DI869" s="36"/>
      <c r="DJ869" s="36"/>
      <c r="DK869" s="36"/>
      <c r="DL869" s="36"/>
      <c r="DM869" s="36"/>
      <c r="DN869" s="36"/>
      <c r="DO869" s="36"/>
      <c r="DP869" s="36"/>
      <c r="DQ869" s="36"/>
      <c r="DR869" s="36"/>
      <c r="DS869" s="36"/>
      <c r="DT869" s="36"/>
      <c r="DU869" s="36"/>
      <c r="DV869" s="36"/>
      <c r="DW869" s="36"/>
      <c r="DX869" s="36"/>
      <c r="DY869" s="36"/>
      <c r="DZ869" s="36"/>
      <c r="EA869" s="36"/>
      <c r="EB869" s="36"/>
      <c r="EC869" s="36"/>
      <c r="ED869" s="36"/>
      <c r="EE869" s="36"/>
      <c r="EF869" s="36"/>
      <c r="EG869" s="36"/>
      <c r="EH869" s="36"/>
      <c r="EI869" s="36"/>
      <c r="EJ869" s="36"/>
      <c r="EK869" s="36"/>
      <c r="EL869" s="36"/>
      <c r="EM869" s="36"/>
      <c r="EN869" s="36"/>
    </row>
    <row r="870" spans="1:144">
      <c r="A870" s="36"/>
      <c r="B870" s="36"/>
      <c r="C870" s="144"/>
      <c r="D870" s="144"/>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c r="AA870" s="135"/>
      <c r="AB870" s="135"/>
      <c r="AC870" s="135"/>
      <c r="AD870" s="135"/>
      <c r="AE870" s="135"/>
      <c r="AF870" s="135"/>
      <c r="AG870" s="135"/>
      <c r="AH870" s="135"/>
      <c r="AI870" s="135"/>
      <c r="AJ870" s="135"/>
      <c r="AK870" s="135"/>
      <c r="AL870" s="135"/>
      <c r="AM870" s="135"/>
      <c r="AN870" s="135"/>
      <c r="AO870" s="135"/>
      <c r="AP870" s="135"/>
      <c r="AQ870" s="135"/>
      <c r="AR870" s="135"/>
      <c r="AS870" s="135"/>
      <c r="AT870" s="135"/>
      <c r="AU870" s="135"/>
      <c r="AV870" s="135"/>
      <c r="AW870" s="135"/>
      <c r="AX870" s="135"/>
      <c r="AY870" s="135"/>
      <c r="AZ870" s="135"/>
      <c r="BA870" s="135"/>
      <c r="BB870" s="135"/>
      <c r="BC870" s="135"/>
      <c r="BD870" s="135"/>
      <c r="BE870" s="135"/>
      <c r="BF870" s="135"/>
      <c r="BG870" s="135"/>
      <c r="BH870" s="135"/>
      <c r="BI870" s="135"/>
      <c r="BJ870" s="135"/>
      <c r="BK870" s="135"/>
      <c r="BL870" s="135"/>
      <c r="BM870" s="135"/>
      <c r="BN870" s="135"/>
      <c r="BO870" s="135"/>
      <c r="BP870" s="135"/>
      <c r="BQ870" s="135"/>
      <c r="BR870" s="135"/>
      <c r="BS870" s="135"/>
      <c r="BT870" s="135"/>
      <c r="BU870" s="135"/>
      <c r="BV870" s="135"/>
      <c r="BW870" s="135"/>
      <c r="BX870" s="135"/>
      <c r="BY870" s="135"/>
      <c r="BZ870" s="135"/>
      <c r="CA870" s="135"/>
      <c r="CB870" s="135"/>
      <c r="CC870" s="135"/>
      <c r="CD870" s="135"/>
      <c r="CE870" s="135"/>
      <c r="CF870" s="135"/>
      <c r="CG870" s="135"/>
      <c r="CH870" s="135"/>
      <c r="CI870" s="135"/>
      <c r="CJ870" s="135"/>
      <c r="CK870" s="135"/>
      <c r="CL870" s="135"/>
      <c r="CM870" s="135"/>
      <c r="CN870" s="135"/>
      <c r="CO870" s="135"/>
      <c r="CP870" s="135"/>
      <c r="CQ870" s="135"/>
      <c r="CR870" s="135"/>
      <c r="CU870" s="36"/>
      <c r="CV870" s="36"/>
      <c r="CW870" s="36"/>
      <c r="CX870" s="36"/>
      <c r="CY870" s="36"/>
      <c r="CZ870" s="36"/>
      <c r="DA870" s="36"/>
      <c r="DB870" s="36"/>
      <c r="DC870" s="36"/>
      <c r="DD870" s="36"/>
      <c r="DE870" s="36"/>
      <c r="DF870" s="36"/>
      <c r="DG870" s="36"/>
      <c r="DH870" s="36"/>
      <c r="DI870" s="36"/>
      <c r="DJ870" s="36"/>
      <c r="DK870" s="36"/>
      <c r="DL870" s="36"/>
      <c r="DM870" s="36"/>
      <c r="DN870" s="36"/>
      <c r="DO870" s="36"/>
      <c r="DP870" s="36"/>
      <c r="DQ870" s="36"/>
      <c r="DR870" s="36"/>
      <c r="DS870" s="36"/>
      <c r="DT870" s="36"/>
      <c r="DU870" s="36"/>
      <c r="DV870" s="36"/>
      <c r="DW870" s="36"/>
      <c r="DX870" s="36"/>
      <c r="DY870" s="36"/>
      <c r="DZ870" s="36"/>
      <c r="EA870" s="36"/>
      <c r="EB870" s="36"/>
      <c r="EC870" s="36"/>
      <c r="ED870" s="36"/>
      <c r="EE870" s="36"/>
      <c r="EF870" s="36"/>
      <c r="EG870" s="36"/>
      <c r="EH870" s="36"/>
      <c r="EI870" s="36"/>
      <c r="EJ870" s="36"/>
      <c r="EK870" s="36"/>
      <c r="EL870" s="36"/>
      <c r="EM870" s="36"/>
      <c r="EN870" s="36"/>
    </row>
    <row r="871" spans="1:144">
      <c r="A871" s="36"/>
      <c r="B871" s="36"/>
      <c r="C871" s="144"/>
      <c r="D871" s="144"/>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c r="AA871" s="135"/>
      <c r="AB871" s="135"/>
      <c r="AC871" s="135"/>
      <c r="AD871" s="135"/>
      <c r="AE871" s="135"/>
      <c r="AF871" s="135"/>
      <c r="AG871" s="135"/>
      <c r="AH871" s="135"/>
      <c r="AI871" s="135"/>
      <c r="AJ871" s="135"/>
      <c r="AK871" s="135"/>
      <c r="AL871" s="135"/>
      <c r="AM871" s="135"/>
      <c r="AN871" s="135"/>
      <c r="AO871" s="135"/>
      <c r="AP871" s="135"/>
      <c r="AQ871" s="135"/>
      <c r="AR871" s="135"/>
      <c r="AS871" s="135"/>
      <c r="AT871" s="135"/>
      <c r="AU871" s="135"/>
      <c r="AV871" s="135"/>
      <c r="AW871" s="135"/>
      <c r="AX871" s="135"/>
      <c r="AY871" s="135"/>
      <c r="AZ871" s="135"/>
      <c r="BA871" s="135"/>
      <c r="BB871" s="135"/>
      <c r="BC871" s="135"/>
      <c r="BD871" s="135"/>
      <c r="BE871" s="135"/>
      <c r="BF871" s="135"/>
      <c r="BG871" s="135"/>
      <c r="BH871" s="135"/>
      <c r="BI871" s="135"/>
      <c r="BJ871" s="135"/>
      <c r="BK871" s="135"/>
      <c r="BL871" s="135"/>
      <c r="BM871" s="135"/>
      <c r="BN871" s="135"/>
      <c r="BO871" s="135"/>
      <c r="BP871" s="135"/>
      <c r="BQ871" s="135"/>
      <c r="BR871" s="135"/>
      <c r="BS871" s="135"/>
      <c r="BT871" s="135"/>
      <c r="BU871" s="135"/>
      <c r="BV871" s="135"/>
      <c r="BW871" s="135"/>
      <c r="BX871" s="135"/>
      <c r="BY871" s="135"/>
      <c r="BZ871" s="135"/>
      <c r="CA871" s="135"/>
      <c r="CB871" s="135"/>
      <c r="CC871" s="135"/>
      <c r="CD871" s="135"/>
      <c r="CE871" s="135"/>
      <c r="CF871" s="135"/>
      <c r="CG871" s="135"/>
      <c r="CH871" s="135"/>
      <c r="CI871" s="135"/>
      <c r="CJ871" s="135"/>
      <c r="CK871" s="135"/>
      <c r="CL871" s="135"/>
      <c r="CM871" s="135"/>
      <c r="CN871" s="135"/>
      <c r="CO871" s="135"/>
      <c r="CP871" s="135"/>
      <c r="CQ871" s="135"/>
      <c r="CR871" s="135"/>
      <c r="CU871" s="36"/>
      <c r="CV871" s="36"/>
      <c r="CW871" s="36"/>
      <c r="CX871" s="36"/>
      <c r="CY871" s="36"/>
      <c r="CZ871" s="36"/>
      <c r="DA871" s="36"/>
      <c r="DB871" s="36"/>
      <c r="DC871" s="36"/>
      <c r="DD871" s="36"/>
      <c r="DE871" s="36"/>
      <c r="DF871" s="36"/>
      <c r="DG871" s="36"/>
      <c r="DH871" s="36"/>
      <c r="DI871" s="36"/>
      <c r="DJ871" s="36"/>
      <c r="DK871" s="36"/>
      <c r="DL871" s="36"/>
      <c r="DM871" s="36"/>
      <c r="DN871" s="36"/>
      <c r="DO871" s="36"/>
      <c r="DP871" s="36"/>
      <c r="DQ871" s="36"/>
      <c r="DR871" s="36"/>
      <c r="DS871" s="36"/>
      <c r="DT871" s="36"/>
      <c r="DU871" s="36"/>
      <c r="DV871" s="36"/>
      <c r="DW871" s="36"/>
      <c r="DX871" s="36"/>
      <c r="DY871" s="36"/>
      <c r="DZ871" s="36"/>
      <c r="EA871" s="36"/>
      <c r="EB871" s="36"/>
      <c r="EC871" s="36"/>
      <c r="ED871" s="36"/>
      <c r="EE871" s="36"/>
      <c r="EF871" s="36"/>
      <c r="EG871" s="36"/>
      <c r="EH871" s="36"/>
      <c r="EI871" s="36"/>
      <c r="EJ871" s="36"/>
      <c r="EK871" s="36"/>
      <c r="EL871" s="36"/>
      <c r="EM871" s="36"/>
      <c r="EN871" s="36"/>
    </row>
    <row r="872" spans="1:144">
      <c r="A872" s="36"/>
      <c r="B872" s="36"/>
      <c r="C872" s="144"/>
      <c r="D872" s="144"/>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c r="AA872" s="135"/>
      <c r="AB872" s="135"/>
      <c r="AC872" s="135"/>
      <c r="AD872" s="135"/>
      <c r="AE872" s="135"/>
      <c r="AF872" s="135"/>
      <c r="AG872" s="135"/>
      <c r="AH872" s="135"/>
      <c r="AI872" s="135"/>
      <c r="AJ872" s="135"/>
      <c r="AK872" s="135"/>
      <c r="AL872" s="135"/>
      <c r="AM872" s="135"/>
      <c r="AN872" s="135"/>
      <c r="AO872" s="135"/>
      <c r="AP872" s="135"/>
      <c r="AQ872" s="135"/>
      <c r="AR872" s="135"/>
      <c r="AS872" s="135"/>
      <c r="AT872" s="135"/>
      <c r="AU872" s="135"/>
      <c r="AV872" s="135"/>
      <c r="AW872" s="135"/>
      <c r="AX872" s="135"/>
      <c r="AY872" s="135"/>
      <c r="AZ872" s="135"/>
      <c r="BA872" s="135"/>
      <c r="BB872" s="135"/>
      <c r="BC872" s="135"/>
      <c r="BD872" s="135"/>
      <c r="BE872" s="135"/>
      <c r="BF872" s="135"/>
      <c r="BG872" s="135"/>
      <c r="BH872" s="135"/>
      <c r="BI872" s="135"/>
      <c r="BJ872" s="135"/>
      <c r="BK872" s="135"/>
      <c r="BL872" s="135"/>
      <c r="BM872" s="135"/>
      <c r="BN872" s="135"/>
      <c r="BO872" s="135"/>
      <c r="BP872" s="135"/>
      <c r="BQ872" s="135"/>
      <c r="BR872" s="135"/>
      <c r="BS872" s="135"/>
      <c r="BT872" s="135"/>
      <c r="BU872" s="135"/>
      <c r="BV872" s="135"/>
      <c r="BW872" s="135"/>
      <c r="BX872" s="135"/>
      <c r="BY872" s="135"/>
      <c r="BZ872" s="135"/>
      <c r="CA872" s="135"/>
      <c r="CB872" s="135"/>
      <c r="CC872" s="135"/>
      <c r="CD872" s="135"/>
      <c r="CE872" s="135"/>
      <c r="CF872" s="135"/>
      <c r="CG872" s="135"/>
      <c r="CH872" s="135"/>
      <c r="CI872" s="135"/>
      <c r="CJ872" s="135"/>
      <c r="CK872" s="135"/>
      <c r="CL872" s="135"/>
      <c r="CM872" s="135"/>
      <c r="CN872" s="135"/>
      <c r="CO872" s="135"/>
      <c r="CP872" s="135"/>
      <c r="CQ872" s="135"/>
      <c r="CR872" s="135"/>
      <c r="CU872" s="36"/>
      <c r="CV872" s="36"/>
      <c r="CW872" s="36"/>
      <c r="CX872" s="36"/>
      <c r="CY872" s="36"/>
      <c r="CZ872" s="36"/>
      <c r="DA872" s="36"/>
      <c r="DB872" s="36"/>
      <c r="DC872" s="36"/>
      <c r="DD872" s="36"/>
      <c r="DE872" s="36"/>
      <c r="DF872" s="36"/>
      <c r="DG872" s="36"/>
      <c r="DH872" s="36"/>
      <c r="DI872" s="36"/>
      <c r="DJ872" s="36"/>
      <c r="DK872" s="36"/>
      <c r="DL872" s="36"/>
      <c r="DM872" s="36"/>
      <c r="DN872" s="36"/>
      <c r="DO872" s="36"/>
      <c r="DP872" s="36"/>
      <c r="DQ872" s="36"/>
      <c r="DR872" s="36"/>
      <c r="DS872" s="36"/>
      <c r="DT872" s="36"/>
      <c r="DU872" s="36"/>
      <c r="DV872" s="36"/>
      <c r="DW872" s="36"/>
      <c r="DX872" s="36"/>
      <c r="DY872" s="36"/>
      <c r="DZ872" s="36"/>
      <c r="EA872" s="36"/>
      <c r="EB872" s="36"/>
      <c r="EC872" s="36"/>
      <c r="ED872" s="36"/>
      <c r="EE872" s="36"/>
      <c r="EF872" s="36"/>
      <c r="EG872" s="36"/>
      <c r="EH872" s="36"/>
      <c r="EI872" s="36"/>
      <c r="EJ872" s="36"/>
      <c r="EK872" s="36"/>
      <c r="EL872" s="36"/>
      <c r="EM872" s="36"/>
      <c r="EN872" s="36"/>
    </row>
    <row r="873" spans="1:144">
      <c r="A873" s="36"/>
      <c r="B873" s="36"/>
      <c r="C873" s="144"/>
      <c r="D873" s="144"/>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c r="AA873" s="135"/>
      <c r="AB873" s="135"/>
      <c r="AC873" s="135"/>
      <c r="AD873" s="135"/>
      <c r="AE873" s="135"/>
      <c r="AF873" s="135"/>
      <c r="AG873" s="135"/>
      <c r="AH873" s="135"/>
      <c r="AI873" s="135"/>
      <c r="AJ873" s="135"/>
      <c r="AK873" s="135"/>
      <c r="AL873" s="135"/>
      <c r="AM873" s="135"/>
      <c r="AN873" s="135"/>
      <c r="AO873" s="135"/>
      <c r="AP873" s="135"/>
      <c r="AQ873" s="135"/>
      <c r="AR873" s="135"/>
      <c r="AS873" s="135"/>
      <c r="AT873" s="135"/>
      <c r="AU873" s="135"/>
      <c r="AV873" s="135"/>
      <c r="AW873" s="135"/>
      <c r="AX873" s="135"/>
      <c r="AY873" s="135"/>
      <c r="AZ873" s="135"/>
      <c r="BA873" s="135"/>
      <c r="BB873" s="135"/>
      <c r="BC873" s="135"/>
      <c r="BD873" s="135"/>
      <c r="BE873" s="135"/>
      <c r="BF873" s="135"/>
      <c r="BG873" s="135"/>
      <c r="BH873" s="135"/>
      <c r="BI873" s="135"/>
      <c r="BJ873" s="135"/>
      <c r="BK873" s="135"/>
      <c r="BL873" s="135"/>
      <c r="BM873" s="135"/>
      <c r="BN873" s="135"/>
      <c r="BO873" s="135"/>
      <c r="BP873" s="135"/>
      <c r="BQ873" s="135"/>
      <c r="BR873" s="135"/>
      <c r="BS873" s="135"/>
      <c r="BT873" s="135"/>
      <c r="BU873" s="135"/>
      <c r="BV873" s="135"/>
      <c r="BW873" s="135"/>
      <c r="BX873" s="135"/>
      <c r="BY873" s="135"/>
      <c r="BZ873" s="135"/>
      <c r="CA873" s="135"/>
      <c r="CB873" s="135"/>
      <c r="CC873" s="135"/>
      <c r="CD873" s="135"/>
      <c r="CE873" s="135"/>
      <c r="CF873" s="135"/>
      <c r="CG873" s="135"/>
      <c r="CH873" s="135"/>
      <c r="CI873" s="135"/>
      <c r="CJ873" s="135"/>
      <c r="CK873" s="135"/>
      <c r="CL873" s="135"/>
      <c r="CM873" s="135"/>
      <c r="CN873" s="135"/>
      <c r="CO873" s="135"/>
      <c r="CP873" s="135"/>
      <c r="CQ873" s="135"/>
      <c r="CR873" s="135"/>
      <c r="CU873" s="36"/>
      <c r="CV873" s="36"/>
      <c r="CW873" s="36"/>
      <c r="CX873" s="36"/>
      <c r="CY873" s="36"/>
      <c r="CZ873" s="36"/>
      <c r="DA873" s="36"/>
      <c r="DB873" s="36"/>
      <c r="DC873" s="36"/>
      <c r="DD873" s="36"/>
      <c r="DE873" s="36"/>
      <c r="DF873" s="36"/>
      <c r="DG873" s="36"/>
      <c r="DH873" s="36"/>
      <c r="DI873" s="36"/>
      <c r="DJ873" s="36"/>
      <c r="DK873" s="36"/>
      <c r="DL873" s="36"/>
      <c r="DM873" s="36"/>
      <c r="DN873" s="36"/>
      <c r="DO873" s="36"/>
      <c r="DP873" s="36"/>
      <c r="DQ873" s="36"/>
      <c r="DR873" s="36"/>
      <c r="DS873" s="36"/>
      <c r="DT873" s="36"/>
      <c r="DU873" s="36"/>
      <c r="DV873" s="36"/>
      <c r="DW873" s="36"/>
      <c r="DX873" s="36"/>
      <c r="DY873" s="36"/>
      <c r="DZ873" s="36"/>
      <c r="EA873" s="36"/>
      <c r="EB873" s="36"/>
      <c r="EC873" s="36"/>
      <c r="ED873" s="36"/>
      <c r="EE873" s="36"/>
      <c r="EF873" s="36"/>
      <c r="EG873" s="36"/>
      <c r="EH873" s="36"/>
      <c r="EI873" s="36"/>
      <c r="EJ873" s="36"/>
      <c r="EK873" s="36"/>
      <c r="EL873" s="36"/>
      <c r="EM873" s="36"/>
      <c r="EN873" s="36"/>
    </row>
    <row r="874" spans="1:144">
      <c r="A874" s="36"/>
      <c r="B874" s="36"/>
      <c r="C874" s="144"/>
      <c r="D874" s="144"/>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c r="AA874" s="135"/>
      <c r="AB874" s="135"/>
      <c r="AC874" s="135"/>
      <c r="AD874" s="135"/>
      <c r="AE874" s="135"/>
      <c r="AF874" s="135"/>
      <c r="AG874" s="135"/>
      <c r="AH874" s="135"/>
      <c r="AI874" s="135"/>
      <c r="AJ874" s="135"/>
      <c r="AK874" s="135"/>
      <c r="AL874" s="135"/>
      <c r="AM874" s="135"/>
      <c r="AN874" s="135"/>
      <c r="AO874" s="135"/>
      <c r="AP874" s="135"/>
      <c r="AQ874" s="135"/>
      <c r="AR874" s="135"/>
      <c r="AS874" s="135"/>
      <c r="AT874" s="135"/>
      <c r="AU874" s="135"/>
      <c r="AV874" s="135"/>
      <c r="AW874" s="135"/>
      <c r="AX874" s="135"/>
      <c r="AY874" s="135"/>
      <c r="AZ874" s="135"/>
      <c r="BA874" s="135"/>
      <c r="BB874" s="135"/>
      <c r="BC874" s="135"/>
      <c r="BD874" s="135"/>
      <c r="BE874" s="135"/>
      <c r="BF874" s="135"/>
      <c r="BG874" s="135"/>
      <c r="BH874" s="135"/>
      <c r="BI874" s="135"/>
      <c r="BJ874" s="135"/>
      <c r="BK874" s="135"/>
      <c r="BL874" s="135"/>
      <c r="BM874" s="135"/>
      <c r="BN874" s="135"/>
      <c r="BO874" s="135"/>
      <c r="BP874" s="135"/>
      <c r="BQ874" s="135"/>
      <c r="BR874" s="135"/>
      <c r="BS874" s="135"/>
      <c r="BT874" s="135"/>
      <c r="BU874" s="135"/>
      <c r="BV874" s="135"/>
      <c r="BW874" s="135"/>
      <c r="BX874" s="135"/>
      <c r="BY874" s="135"/>
      <c r="BZ874" s="135"/>
      <c r="CA874" s="135"/>
      <c r="CB874" s="135"/>
      <c r="CC874" s="135"/>
      <c r="CD874" s="135"/>
      <c r="CE874" s="135"/>
      <c r="CF874" s="135"/>
      <c r="CG874" s="135"/>
      <c r="CH874" s="135"/>
      <c r="CI874" s="135"/>
      <c r="CJ874" s="135"/>
      <c r="CK874" s="135"/>
      <c r="CL874" s="135"/>
      <c r="CM874" s="135"/>
      <c r="CN874" s="135"/>
      <c r="CO874" s="135"/>
      <c r="CP874" s="135"/>
      <c r="CQ874" s="135"/>
      <c r="CR874" s="135"/>
      <c r="CU874" s="36"/>
      <c r="CV874" s="36"/>
      <c r="CW874" s="36"/>
      <c r="CX874" s="36"/>
      <c r="CY874" s="36"/>
      <c r="CZ874" s="36"/>
      <c r="DA874" s="36"/>
      <c r="DB874" s="36"/>
      <c r="DC874" s="36"/>
      <c r="DD874" s="36"/>
      <c r="DE874" s="36"/>
      <c r="DF874" s="36"/>
      <c r="DG874" s="36"/>
      <c r="DH874" s="36"/>
      <c r="DI874" s="36"/>
      <c r="DJ874" s="36"/>
      <c r="DK874" s="36"/>
      <c r="DL874" s="36"/>
      <c r="DM874" s="36"/>
      <c r="DN874" s="36"/>
      <c r="DO874" s="36"/>
      <c r="DP874" s="36"/>
      <c r="DQ874" s="36"/>
      <c r="DR874" s="36"/>
      <c r="DS874" s="36"/>
      <c r="DT874" s="36"/>
      <c r="DU874" s="36"/>
      <c r="DV874" s="36"/>
      <c r="DW874" s="36"/>
      <c r="DX874" s="36"/>
      <c r="DY874" s="36"/>
      <c r="DZ874" s="36"/>
      <c r="EA874" s="36"/>
      <c r="EB874" s="36"/>
      <c r="EC874" s="36"/>
      <c r="ED874" s="36"/>
      <c r="EE874" s="36"/>
      <c r="EF874" s="36"/>
      <c r="EG874" s="36"/>
      <c r="EH874" s="36"/>
      <c r="EI874" s="36"/>
      <c r="EJ874" s="36"/>
      <c r="EK874" s="36"/>
      <c r="EL874" s="36"/>
      <c r="EM874" s="36"/>
      <c r="EN874" s="36"/>
    </row>
    <row r="875" spans="1:144">
      <c r="A875" s="36"/>
      <c r="B875" s="36"/>
      <c r="C875" s="144"/>
      <c r="D875" s="144"/>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c r="AA875" s="135"/>
      <c r="AB875" s="135"/>
      <c r="AC875" s="135"/>
      <c r="AD875" s="135"/>
      <c r="AE875" s="135"/>
      <c r="AF875" s="135"/>
      <c r="AG875" s="135"/>
      <c r="AH875" s="135"/>
      <c r="AI875" s="135"/>
      <c r="AJ875" s="135"/>
      <c r="AK875" s="135"/>
      <c r="AL875" s="135"/>
      <c r="AM875" s="135"/>
      <c r="AN875" s="135"/>
      <c r="AO875" s="135"/>
      <c r="AP875" s="135"/>
      <c r="AQ875" s="135"/>
      <c r="AR875" s="135"/>
      <c r="AS875" s="135"/>
      <c r="AT875" s="135"/>
      <c r="AU875" s="135"/>
      <c r="AV875" s="135"/>
      <c r="AW875" s="135"/>
      <c r="AX875" s="135"/>
      <c r="AY875" s="135"/>
      <c r="AZ875" s="135"/>
      <c r="BA875" s="135"/>
      <c r="BB875" s="135"/>
      <c r="BC875" s="135"/>
      <c r="BD875" s="135"/>
      <c r="BE875" s="135"/>
      <c r="BF875" s="135"/>
      <c r="BG875" s="135"/>
      <c r="BH875" s="135"/>
      <c r="BI875" s="135"/>
      <c r="BJ875" s="135"/>
      <c r="BK875" s="135"/>
      <c r="BL875" s="135"/>
      <c r="BM875" s="135"/>
      <c r="BN875" s="135"/>
      <c r="BO875" s="135"/>
      <c r="BP875" s="135"/>
      <c r="BQ875" s="135"/>
      <c r="BR875" s="135"/>
      <c r="BS875" s="135"/>
      <c r="BT875" s="135"/>
      <c r="BU875" s="135"/>
      <c r="BV875" s="135"/>
      <c r="BW875" s="135"/>
      <c r="BX875" s="135"/>
      <c r="BY875" s="135"/>
      <c r="BZ875" s="135"/>
      <c r="CA875" s="135"/>
      <c r="CB875" s="135"/>
      <c r="CC875" s="135"/>
      <c r="CD875" s="135"/>
      <c r="CE875" s="135"/>
      <c r="CF875" s="135"/>
      <c r="CG875" s="135"/>
      <c r="CH875" s="135"/>
      <c r="CI875" s="135"/>
      <c r="CJ875" s="135"/>
      <c r="CK875" s="135"/>
      <c r="CL875" s="135"/>
      <c r="CM875" s="135"/>
      <c r="CN875" s="135"/>
      <c r="CO875" s="135"/>
      <c r="CP875" s="135"/>
      <c r="CQ875" s="135"/>
      <c r="CR875" s="135"/>
      <c r="CU875" s="36"/>
      <c r="CV875" s="36"/>
      <c r="CW875" s="36"/>
      <c r="CX875" s="36"/>
      <c r="CY875" s="36"/>
      <c r="CZ875" s="36"/>
      <c r="DA875" s="36"/>
      <c r="DB875" s="36"/>
      <c r="DC875" s="36"/>
      <c r="DD875" s="36"/>
      <c r="DE875" s="36"/>
      <c r="DF875" s="36"/>
      <c r="DG875" s="36"/>
      <c r="DH875" s="36"/>
      <c r="DI875" s="36"/>
      <c r="DJ875" s="36"/>
      <c r="DK875" s="36"/>
      <c r="DL875" s="36"/>
      <c r="DM875" s="36"/>
      <c r="DN875" s="36"/>
      <c r="DO875" s="36"/>
      <c r="DP875" s="36"/>
      <c r="DQ875" s="36"/>
      <c r="DR875" s="36"/>
      <c r="DS875" s="36"/>
      <c r="DT875" s="36"/>
      <c r="DU875" s="36"/>
      <c r="DV875" s="36"/>
      <c r="DW875" s="36"/>
      <c r="DX875" s="36"/>
      <c r="DY875" s="36"/>
      <c r="DZ875" s="36"/>
      <c r="EA875" s="36"/>
      <c r="EB875" s="36"/>
      <c r="EC875" s="36"/>
      <c r="ED875" s="36"/>
      <c r="EE875" s="36"/>
      <c r="EF875" s="36"/>
      <c r="EG875" s="36"/>
      <c r="EH875" s="36"/>
      <c r="EI875" s="36"/>
      <c r="EJ875" s="36"/>
      <c r="EK875" s="36"/>
      <c r="EL875" s="36"/>
      <c r="EM875" s="36"/>
      <c r="EN875" s="36"/>
    </row>
    <row r="876" spans="1:144">
      <c r="A876" s="36"/>
      <c r="B876" s="36"/>
      <c r="C876" s="144"/>
      <c r="D876" s="144"/>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c r="AA876" s="135"/>
      <c r="AB876" s="135"/>
      <c r="AC876" s="135"/>
      <c r="AD876" s="135"/>
      <c r="AE876" s="135"/>
      <c r="AF876" s="135"/>
      <c r="AG876" s="135"/>
      <c r="AH876" s="135"/>
      <c r="AI876" s="135"/>
      <c r="AJ876" s="135"/>
      <c r="AK876" s="135"/>
      <c r="AL876" s="135"/>
      <c r="AM876" s="135"/>
      <c r="AN876" s="135"/>
      <c r="AO876" s="135"/>
      <c r="AP876" s="135"/>
      <c r="AQ876" s="135"/>
      <c r="AR876" s="135"/>
      <c r="AS876" s="135"/>
      <c r="AT876" s="135"/>
      <c r="AU876" s="135"/>
      <c r="AV876" s="135"/>
      <c r="AW876" s="135"/>
      <c r="AX876" s="135"/>
      <c r="AY876" s="135"/>
      <c r="AZ876" s="135"/>
      <c r="BA876" s="135"/>
      <c r="BB876" s="135"/>
      <c r="BC876" s="135"/>
      <c r="BD876" s="135"/>
      <c r="BE876" s="135"/>
      <c r="BF876" s="135"/>
      <c r="BG876" s="135"/>
      <c r="BH876" s="135"/>
      <c r="BI876" s="135"/>
      <c r="BJ876" s="135"/>
      <c r="BK876" s="135"/>
      <c r="BL876" s="135"/>
      <c r="BM876" s="135"/>
      <c r="BN876" s="135"/>
      <c r="BO876" s="135"/>
      <c r="BP876" s="135"/>
      <c r="BQ876" s="135"/>
      <c r="BR876" s="135"/>
      <c r="BS876" s="135"/>
      <c r="BT876" s="135"/>
      <c r="BU876" s="135"/>
      <c r="BV876" s="135"/>
      <c r="BW876" s="135"/>
      <c r="BX876" s="135"/>
      <c r="BY876" s="135"/>
      <c r="BZ876" s="135"/>
      <c r="CA876" s="135"/>
      <c r="CB876" s="135"/>
      <c r="CC876" s="135"/>
      <c r="CD876" s="135"/>
      <c r="CE876" s="135"/>
      <c r="CF876" s="135"/>
      <c r="CG876" s="135"/>
      <c r="CH876" s="135"/>
      <c r="CI876" s="135"/>
      <c r="CJ876" s="135"/>
      <c r="CK876" s="135"/>
      <c r="CL876" s="135"/>
      <c r="CM876" s="135"/>
      <c r="CN876" s="135"/>
      <c r="CO876" s="135"/>
      <c r="CP876" s="135"/>
      <c r="CQ876" s="135"/>
      <c r="CR876" s="135"/>
      <c r="CU876" s="36"/>
      <c r="CV876" s="36"/>
      <c r="CW876" s="36"/>
      <c r="CX876" s="36"/>
      <c r="CY876" s="36"/>
      <c r="CZ876" s="36"/>
      <c r="DA876" s="36"/>
      <c r="DB876" s="36"/>
      <c r="DC876" s="36"/>
      <c r="DD876" s="36"/>
      <c r="DE876" s="36"/>
      <c r="DF876" s="36"/>
      <c r="DG876" s="36"/>
      <c r="DH876" s="36"/>
      <c r="DI876" s="36"/>
      <c r="DJ876" s="36"/>
      <c r="DK876" s="36"/>
      <c r="DL876" s="36"/>
      <c r="DM876" s="36"/>
      <c r="DN876" s="36"/>
      <c r="DO876" s="36"/>
      <c r="DP876" s="36"/>
      <c r="DQ876" s="36"/>
      <c r="DR876" s="36"/>
      <c r="DS876" s="36"/>
      <c r="DT876" s="36"/>
      <c r="DU876" s="36"/>
      <c r="DV876" s="36"/>
      <c r="DW876" s="36"/>
      <c r="DX876" s="36"/>
      <c r="DY876" s="36"/>
      <c r="DZ876" s="36"/>
      <c r="EA876" s="36"/>
      <c r="EB876" s="36"/>
      <c r="EC876" s="36"/>
      <c r="ED876" s="36"/>
      <c r="EE876" s="36"/>
      <c r="EF876" s="36"/>
      <c r="EG876" s="36"/>
      <c r="EH876" s="36"/>
      <c r="EI876" s="36"/>
      <c r="EJ876" s="36"/>
      <c r="EK876" s="36"/>
      <c r="EL876" s="36"/>
      <c r="EM876" s="36"/>
      <c r="EN876" s="36"/>
    </row>
    <row r="877" spans="1:144">
      <c r="A877" s="36"/>
      <c r="B877" s="36"/>
      <c r="C877" s="144"/>
      <c r="D877" s="144"/>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c r="AA877" s="135"/>
      <c r="AB877" s="135"/>
      <c r="AC877" s="135"/>
      <c r="AD877" s="135"/>
      <c r="AE877" s="135"/>
      <c r="AF877" s="135"/>
      <c r="AG877" s="135"/>
      <c r="AH877" s="135"/>
      <c r="AI877" s="135"/>
      <c r="AJ877" s="135"/>
      <c r="AK877" s="135"/>
      <c r="AL877" s="135"/>
      <c r="AM877" s="135"/>
      <c r="AN877" s="135"/>
      <c r="AO877" s="135"/>
      <c r="AP877" s="135"/>
      <c r="AQ877" s="135"/>
      <c r="AR877" s="135"/>
      <c r="AS877" s="135"/>
      <c r="AT877" s="135"/>
      <c r="AU877" s="135"/>
      <c r="AV877" s="135"/>
      <c r="AW877" s="135"/>
      <c r="AX877" s="135"/>
      <c r="AY877" s="135"/>
      <c r="AZ877" s="135"/>
      <c r="BA877" s="135"/>
      <c r="BB877" s="135"/>
      <c r="BC877" s="135"/>
      <c r="BD877" s="135"/>
      <c r="BE877" s="135"/>
      <c r="BF877" s="135"/>
      <c r="BG877" s="135"/>
      <c r="BH877" s="135"/>
      <c r="BI877" s="135"/>
      <c r="BJ877" s="135"/>
      <c r="BK877" s="135"/>
      <c r="BL877" s="135"/>
      <c r="BM877" s="135"/>
      <c r="BN877" s="135"/>
      <c r="BO877" s="135"/>
      <c r="BP877" s="135"/>
      <c r="BQ877" s="135"/>
      <c r="BR877" s="135"/>
      <c r="BS877" s="135"/>
      <c r="BT877" s="135"/>
      <c r="BU877" s="135"/>
      <c r="BV877" s="135"/>
      <c r="BW877" s="135"/>
      <c r="BX877" s="135"/>
      <c r="BY877" s="135"/>
      <c r="BZ877" s="135"/>
      <c r="CA877" s="135"/>
      <c r="CB877" s="135"/>
      <c r="CC877" s="135"/>
      <c r="CD877" s="135"/>
      <c r="CE877" s="135"/>
      <c r="CF877" s="135"/>
      <c r="CG877" s="135"/>
      <c r="CH877" s="135"/>
      <c r="CI877" s="135"/>
      <c r="CJ877" s="135"/>
      <c r="CK877" s="135"/>
      <c r="CL877" s="135"/>
      <c r="CM877" s="135"/>
      <c r="CN877" s="135"/>
      <c r="CO877" s="135"/>
      <c r="CP877" s="135"/>
      <c r="CQ877" s="135"/>
      <c r="CR877" s="135"/>
      <c r="CU877" s="36"/>
      <c r="CV877" s="36"/>
      <c r="CW877" s="36"/>
      <c r="CX877" s="36"/>
      <c r="CY877" s="36"/>
      <c r="CZ877" s="36"/>
      <c r="DA877" s="36"/>
      <c r="DB877" s="36"/>
      <c r="DC877" s="36"/>
      <c r="DD877" s="36"/>
      <c r="DE877" s="36"/>
      <c r="DF877" s="36"/>
      <c r="DG877" s="36"/>
      <c r="DH877" s="36"/>
      <c r="DI877" s="36"/>
      <c r="DJ877" s="36"/>
      <c r="DK877" s="36"/>
      <c r="DL877" s="36"/>
      <c r="DM877" s="36"/>
      <c r="DN877" s="36"/>
      <c r="DO877" s="36"/>
      <c r="DP877" s="36"/>
      <c r="DQ877" s="36"/>
      <c r="DR877" s="36"/>
      <c r="DS877" s="36"/>
      <c r="DT877" s="36"/>
      <c r="DU877" s="36"/>
      <c r="DV877" s="36"/>
      <c r="DW877" s="36"/>
      <c r="DX877" s="36"/>
      <c r="DY877" s="36"/>
      <c r="DZ877" s="36"/>
      <c r="EA877" s="36"/>
      <c r="EB877" s="36"/>
      <c r="EC877" s="36"/>
      <c r="ED877" s="36"/>
      <c r="EE877" s="36"/>
      <c r="EF877" s="36"/>
      <c r="EG877" s="36"/>
      <c r="EH877" s="36"/>
      <c r="EI877" s="36"/>
      <c r="EJ877" s="36"/>
      <c r="EK877" s="36"/>
      <c r="EL877" s="36"/>
      <c r="EM877" s="36"/>
      <c r="EN877" s="36"/>
    </row>
    <row r="878" spans="1:144">
      <c r="A878" s="36"/>
      <c r="B878" s="36"/>
      <c r="C878" s="144"/>
      <c r="D878" s="144"/>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G878" s="135"/>
      <c r="AH878" s="135"/>
      <c r="AI878" s="135"/>
      <c r="AJ878" s="135"/>
      <c r="AK878" s="135"/>
      <c r="AL878" s="135"/>
      <c r="AM878" s="135"/>
      <c r="AN878" s="135"/>
      <c r="AO878" s="135"/>
      <c r="AP878" s="135"/>
      <c r="AQ878" s="135"/>
      <c r="AR878" s="135"/>
      <c r="AS878" s="135"/>
      <c r="AT878" s="135"/>
      <c r="AU878" s="135"/>
      <c r="AV878" s="135"/>
      <c r="AW878" s="135"/>
      <c r="AX878" s="135"/>
      <c r="AY878" s="135"/>
      <c r="AZ878" s="135"/>
      <c r="BA878" s="135"/>
      <c r="BB878" s="135"/>
      <c r="BC878" s="135"/>
      <c r="BD878" s="135"/>
      <c r="BE878" s="135"/>
      <c r="BF878" s="135"/>
      <c r="BG878" s="135"/>
      <c r="BH878" s="135"/>
      <c r="BI878" s="135"/>
      <c r="BJ878" s="135"/>
      <c r="BK878" s="135"/>
      <c r="BL878" s="135"/>
      <c r="BM878" s="135"/>
      <c r="BN878" s="135"/>
      <c r="BO878" s="135"/>
      <c r="BP878" s="135"/>
      <c r="BQ878" s="135"/>
      <c r="BR878" s="135"/>
      <c r="BS878" s="135"/>
      <c r="BT878" s="135"/>
      <c r="BU878" s="135"/>
      <c r="BV878" s="135"/>
      <c r="BW878" s="135"/>
      <c r="BX878" s="135"/>
      <c r="BY878" s="135"/>
      <c r="BZ878" s="135"/>
      <c r="CA878" s="135"/>
      <c r="CB878" s="135"/>
      <c r="CC878" s="135"/>
      <c r="CD878" s="135"/>
      <c r="CE878" s="135"/>
      <c r="CF878" s="135"/>
      <c r="CG878" s="135"/>
      <c r="CH878" s="135"/>
      <c r="CI878" s="135"/>
      <c r="CJ878" s="135"/>
      <c r="CK878" s="135"/>
      <c r="CL878" s="135"/>
      <c r="CM878" s="135"/>
      <c r="CN878" s="135"/>
      <c r="CO878" s="135"/>
      <c r="CP878" s="135"/>
      <c r="CQ878" s="135"/>
      <c r="CR878" s="135"/>
      <c r="CU878" s="36"/>
      <c r="CV878" s="36"/>
      <c r="CW878" s="36"/>
      <c r="CX878" s="36"/>
      <c r="CY878" s="36"/>
      <c r="CZ878" s="36"/>
      <c r="DA878" s="36"/>
      <c r="DB878" s="36"/>
      <c r="DC878" s="36"/>
      <c r="DD878" s="36"/>
      <c r="DE878" s="36"/>
      <c r="DF878" s="36"/>
      <c r="DG878" s="36"/>
      <c r="DH878" s="36"/>
      <c r="DI878" s="36"/>
      <c r="DJ878" s="36"/>
      <c r="DK878" s="36"/>
      <c r="DL878" s="36"/>
      <c r="DM878" s="36"/>
      <c r="DN878" s="36"/>
      <c r="DO878" s="36"/>
      <c r="DP878" s="36"/>
      <c r="DQ878" s="36"/>
      <c r="DR878" s="36"/>
      <c r="DS878" s="36"/>
      <c r="DT878" s="36"/>
      <c r="DU878" s="36"/>
      <c r="DV878" s="36"/>
      <c r="DW878" s="36"/>
      <c r="DX878" s="36"/>
      <c r="DY878" s="36"/>
      <c r="DZ878" s="36"/>
      <c r="EA878" s="36"/>
      <c r="EB878" s="36"/>
      <c r="EC878" s="36"/>
      <c r="ED878" s="36"/>
      <c r="EE878" s="36"/>
      <c r="EF878" s="36"/>
      <c r="EG878" s="36"/>
      <c r="EH878" s="36"/>
      <c r="EI878" s="36"/>
      <c r="EJ878" s="36"/>
      <c r="EK878" s="36"/>
      <c r="EL878" s="36"/>
      <c r="EM878" s="36"/>
      <c r="EN878" s="36"/>
    </row>
    <row r="879" spans="1:144">
      <c r="A879" s="36"/>
      <c r="B879" s="36"/>
      <c r="C879" s="144"/>
      <c r="D879" s="144"/>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G879" s="135"/>
      <c r="AH879" s="135"/>
      <c r="AI879" s="135"/>
      <c r="AJ879" s="135"/>
      <c r="AK879" s="135"/>
      <c r="AL879" s="135"/>
      <c r="AM879" s="135"/>
      <c r="AN879" s="135"/>
      <c r="AO879" s="135"/>
      <c r="AP879" s="135"/>
      <c r="AQ879" s="135"/>
      <c r="AR879" s="135"/>
      <c r="AS879" s="135"/>
      <c r="AT879" s="135"/>
      <c r="AU879" s="135"/>
      <c r="AV879" s="135"/>
      <c r="AW879" s="135"/>
      <c r="AX879" s="135"/>
      <c r="AY879" s="135"/>
      <c r="AZ879" s="135"/>
      <c r="BA879" s="135"/>
      <c r="BB879" s="135"/>
      <c r="BC879" s="135"/>
      <c r="BD879" s="135"/>
      <c r="BE879" s="135"/>
      <c r="BF879" s="135"/>
      <c r="BG879" s="135"/>
      <c r="BH879" s="135"/>
      <c r="BI879" s="135"/>
      <c r="BJ879" s="135"/>
      <c r="BK879" s="135"/>
      <c r="BL879" s="135"/>
      <c r="BM879" s="135"/>
      <c r="BN879" s="135"/>
      <c r="BO879" s="135"/>
      <c r="BP879" s="135"/>
      <c r="BQ879" s="135"/>
      <c r="BR879" s="135"/>
      <c r="BS879" s="135"/>
      <c r="BT879" s="135"/>
      <c r="BU879" s="135"/>
      <c r="BV879" s="135"/>
      <c r="BW879" s="135"/>
      <c r="BX879" s="135"/>
      <c r="BY879" s="135"/>
      <c r="BZ879" s="135"/>
      <c r="CA879" s="135"/>
      <c r="CB879" s="135"/>
      <c r="CC879" s="135"/>
      <c r="CD879" s="135"/>
      <c r="CE879" s="135"/>
      <c r="CF879" s="135"/>
      <c r="CG879" s="135"/>
      <c r="CH879" s="135"/>
      <c r="CI879" s="135"/>
      <c r="CJ879" s="135"/>
      <c r="CK879" s="135"/>
      <c r="CL879" s="135"/>
      <c r="CM879" s="135"/>
      <c r="CN879" s="135"/>
      <c r="CO879" s="135"/>
      <c r="CP879" s="135"/>
      <c r="CQ879" s="135"/>
      <c r="CR879" s="135"/>
      <c r="CU879" s="36"/>
      <c r="CV879" s="36"/>
      <c r="CW879" s="36"/>
      <c r="CX879" s="36"/>
      <c r="CY879" s="36"/>
      <c r="CZ879" s="36"/>
      <c r="DA879" s="36"/>
      <c r="DB879" s="36"/>
      <c r="DC879" s="36"/>
      <c r="DD879" s="36"/>
      <c r="DE879" s="36"/>
      <c r="DF879" s="36"/>
      <c r="DG879" s="36"/>
      <c r="DH879" s="36"/>
      <c r="DI879" s="36"/>
      <c r="DJ879" s="36"/>
      <c r="DK879" s="36"/>
      <c r="DL879" s="36"/>
      <c r="DM879" s="36"/>
      <c r="DN879" s="36"/>
      <c r="DO879" s="36"/>
      <c r="DP879" s="36"/>
      <c r="DQ879" s="36"/>
      <c r="DR879" s="36"/>
      <c r="DS879" s="36"/>
      <c r="DT879" s="36"/>
      <c r="DU879" s="36"/>
      <c r="DV879" s="36"/>
      <c r="DW879" s="36"/>
      <c r="DX879" s="36"/>
      <c r="DY879" s="36"/>
      <c r="DZ879" s="36"/>
      <c r="EA879" s="36"/>
      <c r="EB879" s="36"/>
      <c r="EC879" s="36"/>
      <c r="ED879" s="36"/>
      <c r="EE879" s="36"/>
      <c r="EF879" s="36"/>
      <c r="EG879" s="36"/>
      <c r="EH879" s="36"/>
      <c r="EI879" s="36"/>
      <c r="EJ879" s="36"/>
      <c r="EK879" s="36"/>
      <c r="EL879" s="36"/>
      <c r="EM879" s="36"/>
      <c r="EN879" s="36"/>
    </row>
    <row r="880" spans="1:144">
      <c r="A880" s="36"/>
      <c r="B880" s="36"/>
      <c r="C880" s="144"/>
      <c r="D880" s="144"/>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c r="AA880" s="135"/>
      <c r="AB880" s="135"/>
      <c r="AC880" s="135"/>
      <c r="AD880" s="135"/>
      <c r="AE880" s="135"/>
      <c r="AF880" s="135"/>
      <c r="AG880" s="135"/>
      <c r="AH880" s="135"/>
      <c r="AI880" s="135"/>
      <c r="AJ880" s="135"/>
      <c r="AK880" s="135"/>
      <c r="AL880" s="135"/>
      <c r="AM880" s="135"/>
      <c r="AN880" s="135"/>
      <c r="AO880" s="135"/>
      <c r="AP880" s="135"/>
      <c r="AQ880" s="135"/>
      <c r="AR880" s="135"/>
      <c r="AS880" s="135"/>
      <c r="AT880" s="135"/>
      <c r="AU880" s="135"/>
      <c r="AV880" s="135"/>
      <c r="AW880" s="135"/>
      <c r="AX880" s="135"/>
      <c r="AY880" s="135"/>
      <c r="AZ880" s="135"/>
      <c r="BA880" s="135"/>
      <c r="BB880" s="135"/>
      <c r="BC880" s="135"/>
      <c r="BD880" s="135"/>
      <c r="BE880" s="135"/>
      <c r="BF880" s="135"/>
      <c r="BG880" s="135"/>
      <c r="BH880" s="135"/>
      <c r="BI880" s="135"/>
      <c r="BJ880" s="135"/>
      <c r="BK880" s="135"/>
      <c r="BL880" s="135"/>
      <c r="BM880" s="135"/>
      <c r="BN880" s="135"/>
      <c r="BO880" s="135"/>
      <c r="BP880" s="135"/>
      <c r="BQ880" s="135"/>
      <c r="BR880" s="135"/>
      <c r="BS880" s="135"/>
      <c r="BT880" s="135"/>
      <c r="BU880" s="135"/>
      <c r="BV880" s="135"/>
      <c r="BW880" s="135"/>
      <c r="BX880" s="135"/>
      <c r="BY880" s="135"/>
      <c r="BZ880" s="135"/>
      <c r="CA880" s="135"/>
      <c r="CB880" s="135"/>
      <c r="CC880" s="135"/>
      <c r="CD880" s="135"/>
      <c r="CE880" s="135"/>
      <c r="CF880" s="135"/>
      <c r="CG880" s="135"/>
      <c r="CH880" s="135"/>
      <c r="CI880" s="135"/>
      <c r="CJ880" s="135"/>
      <c r="CK880" s="135"/>
      <c r="CL880" s="135"/>
      <c r="CM880" s="135"/>
      <c r="CN880" s="135"/>
      <c r="CO880" s="135"/>
      <c r="CP880" s="135"/>
      <c r="CQ880" s="135"/>
      <c r="CR880" s="135"/>
      <c r="CU880" s="36"/>
      <c r="CV880" s="36"/>
      <c r="CW880" s="36"/>
      <c r="CX880" s="36"/>
      <c r="CY880" s="36"/>
      <c r="CZ880" s="36"/>
      <c r="DA880" s="36"/>
      <c r="DB880" s="36"/>
      <c r="DC880" s="36"/>
      <c r="DD880" s="36"/>
      <c r="DE880" s="36"/>
      <c r="DF880" s="36"/>
      <c r="DG880" s="36"/>
      <c r="DH880" s="36"/>
      <c r="DI880" s="36"/>
      <c r="DJ880" s="36"/>
      <c r="DK880" s="36"/>
      <c r="DL880" s="36"/>
      <c r="DM880" s="36"/>
      <c r="DN880" s="36"/>
      <c r="DO880" s="36"/>
      <c r="DP880" s="36"/>
      <c r="DQ880" s="36"/>
      <c r="DR880" s="36"/>
      <c r="DS880" s="36"/>
      <c r="DT880" s="36"/>
      <c r="DU880" s="36"/>
      <c r="DV880" s="36"/>
      <c r="DW880" s="36"/>
      <c r="DX880" s="36"/>
      <c r="DY880" s="36"/>
      <c r="DZ880" s="36"/>
      <c r="EA880" s="36"/>
      <c r="EB880" s="36"/>
      <c r="EC880" s="36"/>
      <c r="ED880" s="36"/>
      <c r="EE880" s="36"/>
      <c r="EF880" s="36"/>
      <c r="EG880" s="36"/>
      <c r="EH880" s="36"/>
      <c r="EI880" s="36"/>
      <c r="EJ880" s="36"/>
      <c r="EK880" s="36"/>
      <c r="EL880" s="36"/>
      <c r="EM880" s="36"/>
      <c r="EN880" s="36"/>
    </row>
    <row r="881" spans="1:144">
      <c r="A881" s="36"/>
      <c r="B881" s="36"/>
      <c r="C881" s="144"/>
      <c r="D881" s="144"/>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c r="AA881" s="135"/>
      <c r="AB881" s="135"/>
      <c r="AC881" s="135"/>
      <c r="AD881" s="135"/>
      <c r="AE881" s="135"/>
      <c r="AF881" s="135"/>
      <c r="AG881" s="135"/>
      <c r="AH881" s="135"/>
      <c r="AI881" s="135"/>
      <c r="AJ881" s="135"/>
      <c r="AK881" s="135"/>
      <c r="AL881" s="135"/>
      <c r="AM881" s="135"/>
      <c r="AN881" s="135"/>
      <c r="AO881" s="135"/>
      <c r="AP881" s="135"/>
      <c r="AQ881" s="135"/>
      <c r="AR881" s="135"/>
      <c r="AS881" s="135"/>
      <c r="AT881" s="135"/>
      <c r="AU881" s="135"/>
      <c r="AV881" s="135"/>
      <c r="AW881" s="135"/>
      <c r="AX881" s="135"/>
      <c r="AY881" s="135"/>
      <c r="AZ881" s="135"/>
      <c r="BA881" s="135"/>
      <c r="BB881" s="135"/>
      <c r="BC881" s="135"/>
      <c r="BD881" s="135"/>
      <c r="BE881" s="135"/>
      <c r="BF881" s="135"/>
      <c r="BG881" s="135"/>
      <c r="BH881" s="135"/>
      <c r="BI881" s="135"/>
      <c r="BJ881" s="135"/>
      <c r="BK881" s="135"/>
      <c r="BL881" s="135"/>
      <c r="BM881" s="135"/>
      <c r="BN881" s="135"/>
      <c r="BO881" s="135"/>
      <c r="BP881" s="135"/>
      <c r="BQ881" s="135"/>
      <c r="BR881" s="135"/>
      <c r="BS881" s="135"/>
      <c r="BT881" s="135"/>
      <c r="BU881" s="135"/>
      <c r="BV881" s="135"/>
      <c r="BW881" s="135"/>
      <c r="BX881" s="135"/>
      <c r="BY881" s="135"/>
      <c r="BZ881" s="135"/>
      <c r="CA881" s="135"/>
      <c r="CB881" s="135"/>
      <c r="CC881" s="135"/>
      <c r="CD881" s="135"/>
      <c r="CE881" s="135"/>
      <c r="CF881" s="135"/>
      <c r="CG881" s="135"/>
      <c r="CH881" s="135"/>
      <c r="CI881" s="135"/>
      <c r="CJ881" s="135"/>
      <c r="CK881" s="135"/>
      <c r="CL881" s="135"/>
      <c r="CM881" s="135"/>
      <c r="CN881" s="135"/>
      <c r="CO881" s="135"/>
      <c r="CP881" s="135"/>
      <c r="CQ881" s="135"/>
      <c r="CR881" s="135"/>
      <c r="CU881" s="36"/>
      <c r="CV881" s="36"/>
      <c r="CW881" s="36"/>
      <c r="CX881" s="36"/>
      <c r="CY881" s="36"/>
      <c r="CZ881" s="36"/>
      <c r="DA881" s="36"/>
      <c r="DB881" s="36"/>
      <c r="DC881" s="36"/>
      <c r="DD881" s="36"/>
      <c r="DE881" s="36"/>
      <c r="DF881" s="36"/>
      <c r="DG881" s="36"/>
      <c r="DH881" s="36"/>
      <c r="DI881" s="36"/>
      <c r="DJ881" s="36"/>
      <c r="DK881" s="36"/>
      <c r="DL881" s="36"/>
      <c r="DM881" s="36"/>
      <c r="DN881" s="36"/>
      <c r="DO881" s="36"/>
      <c r="DP881" s="36"/>
      <c r="DQ881" s="36"/>
      <c r="DR881" s="36"/>
      <c r="DS881" s="36"/>
      <c r="DT881" s="36"/>
      <c r="DU881" s="36"/>
      <c r="DV881" s="36"/>
      <c r="DW881" s="36"/>
      <c r="DX881" s="36"/>
      <c r="DY881" s="36"/>
      <c r="DZ881" s="36"/>
      <c r="EA881" s="36"/>
      <c r="EB881" s="36"/>
      <c r="EC881" s="36"/>
      <c r="ED881" s="36"/>
      <c r="EE881" s="36"/>
      <c r="EF881" s="36"/>
      <c r="EG881" s="36"/>
      <c r="EH881" s="36"/>
      <c r="EI881" s="36"/>
      <c r="EJ881" s="36"/>
      <c r="EK881" s="36"/>
      <c r="EL881" s="36"/>
      <c r="EM881" s="36"/>
      <c r="EN881" s="36"/>
    </row>
    <row r="882" spans="1:144">
      <c r="A882" s="36"/>
      <c r="B882" s="36"/>
      <c r="C882" s="144"/>
      <c r="D882" s="144"/>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c r="AA882" s="135"/>
      <c r="AB882" s="135"/>
      <c r="AC882" s="135"/>
      <c r="AD882" s="135"/>
      <c r="AE882" s="135"/>
      <c r="AF882" s="135"/>
      <c r="AG882" s="135"/>
      <c r="AH882" s="135"/>
      <c r="AI882" s="135"/>
      <c r="AJ882" s="135"/>
      <c r="AK882" s="135"/>
      <c r="AL882" s="135"/>
      <c r="AM882" s="135"/>
      <c r="AN882" s="135"/>
      <c r="AO882" s="135"/>
      <c r="AP882" s="135"/>
      <c r="AQ882" s="135"/>
      <c r="AR882" s="135"/>
      <c r="AS882" s="135"/>
      <c r="AT882" s="135"/>
      <c r="AU882" s="135"/>
      <c r="AV882" s="135"/>
      <c r="AW882" s="135"/>
      <c r="AX882" s="135"/>
      <c r="AY882" s="135"/>
      <c r="AZ882" s="135"/>
      <c r="BA882" s="135"/>
      <c r="BB882" s="135"/>
      <c r="BC882" s="135"/>
      <c r="BD882" s="135"/>
      <c r="BE882" s="135"/>
      <c r="BF882" s="135"/>
      <c r="BG882" s="135"/>
      <c r="BH882" s="135"/>
      <c r="BI882" s="135"/>
      <c r="BJ882" s="135"/>
      <c r="BK882" s="135"/>
      <c r="BL882" s="135"/>
      <c r="BM882" s="135"/>
      <c r="BN882" s="135"/>
      <c r="BO882" s="135"/>
      <c r="BP882" s="135"/>
      <c r="BQ882" s="135"/>
      <c r="BR882" s="135"/>
      <c r="BS882" s="135"/>
      <c r="BT882" s="135"/>
      <c r="BU882" s="135"/>
      <c r="BV882" s="135"/>
      <c r="BW882" s="135"/>
      <c r="BX882" s="135"/>
      <c r="BY882" s="135"/>
      <c r="BZ882" s="135"/>
      <c r="CA882" s="135"/>
      <c r="CB882" s="135"/>
      <c r="CC882" s="135"/>
      <c r="CD882" s="135"/>
      <c r="CE882" s="135"/>
      <c r="CF882" s="135"/>
      <c r="CG882" s="135"/>
      <c r="CH882" s="135"/>
      <c r="CI882" s="135"/>
      <c r="CJ882" s="135"/>
      <c r="CK882" s="135"/>
      <c r="CL882" s="135"/>
      <c r="CM882" s="135"/>
      <c r="CN882" s="135"/>
      <c r="CO882" s="135"/>
      <c r="CP882" s="135"/>
      <c r="CQ882" s="135"/>
      <c r="CR882" s="135"/>
      <c r="CU882" s="36"/>
      <c r="CV882" s="36"/>
      <c r="CW882" s="36"/>
      <c r="CX882" s="36"/>
      <c r="CY882" s="36"/>
      <c r="CZ882" s="36"/>
      <c r="DA882" s="36"/>
      <c r="DB882" s="36"/>
      <c r="DC882" s="36"/>
      <c r="DD882" s="36"/>
      <c r="DE882" s="36"/>
      <c r="DF882" s="36"/>
      <c r="DG882" s="36"/>
      <c r="DH882" s="36"/>
      <c r="DI882" s="36"/>
      <c r="DJ882" s="36"/>
      <c r="DK882" s="36"/>
      <c r="DL882" s="36"/>
      <c r="DM882" s="36"/>
      <c r="DN882" s="36"/>
      <c r="DO882" s="36"/>
      <c r="DP882" s="36"/>
      <c r="DQ882" s="36"/>
      <c r="DR882" s="36"/>
      <c r="DS882" s="36"/>
      <c r="DT882" s="36"/>
      <c r="DU882" s="36"/>
      <c r="DV882" s="36"/>
      <c r="DW882" s="36"/>
      <c r="DX882" s="36"/>
      <c r="DY882" s="36"/>
      <c r="DZ882" s="36"/>
      <c r="EA882" s="36"/>
      <c r="EB882" s="36"/>
      <c r="EC882" s="36"/>
      <c r="ED882" s="36"/>
      <c r="EE882" s="36"/>
      <c r="EF882" s="36"/>
      <c r="EG882" s="36"/>
      <c r="EH882" s="36"/>
      <c r="EI882" s="36"/>
      <c r="EJ882" s="36"/>
      <c r="EK882" s="36"/>
      <c r="EL882" s="36"/>
      <c r="EM882" s="36"/>
      <c r="EN882" s="36"/>
    </row>
    <row r="883" spans="1:144">
      <c r="A883" s="36"/>
      <c r="B883" s="36"/>
      <c r="C883" s="144"/>
      <c r="D883" s="144"/>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c r="AA883" s="135"/>
      <c r="AB883" s="135"/>
      <c r="AC883" s="135"/>
      <c r="AD883" s="135"/>
      <c r="AE883" s="135"/>
      <c r="AF883" s="135"/>
      <c r="AG883" s="135"/>
      <c r="AH883" s="135"/>
      <c r="AI883" s="135"/>
      <c r="AJ883" s="135"/>
      <c r="AK883" s="135"/>
      <c r="AL883" s="135"/>
      <c r="AM883" s="135"/>
      <c r="AN883" s="135"/>
      <c r="AO883" s="135"/>
      <c r="AP883" s="135"/>
      <c r="AQ883" s="135"/>
      <c r="AR883" s="135"/>
      <c r="AS883" s="135"/>
      <c r="AT883" s="135"/>
      <c r="AU883" s="135"/>
      <c r="AV883" s="135"/>
      <c r="AW883" s="135"/>
      <c r="AX883" s="135"/>
      <c r="AY883" s="135"/>
      <c r="AZ883" s="135"/>
      <c r="BA883" s="135"/>
      <c r="BB883" s="135"/>
      <c r="BC883" s="135"/>
      <c r="BD883" s="135"/>
      <c r="BE883" s="135"/>
      <c r="BF883" s="135"/>
      <c r="BG883" s="135"/>
      <c r="BH883" s="135"/>
      <c r="BI883" s="135"/>
      <c r="BJ883" s="135"/>
      <c r="BK883" s="135"/>
      <c r="BL883" s="135"/>
      <c r="BM883" s="135"/>
      <c r="BN883" s="135"/>
      <c r="BO883" s="135"/>
      <c r="BP883" s="135"/>
      <c r="BQ883" s="135"/>
      <c r="BR883" s="135"/>
      <c r="BS883" s="135"/>
      <c r="BT883" s="135"/>
      <c r="BU883" s="135"/>
      <c r="BV883" s="135"/>
      <c r="BW883" s="135"/>
      <c r="BX883" s="135"/>
      <c r="BY883" s="135"/>
      <c r="BZ883" s="135"/>
      <c r="CA883" s="135"/>
      <c r="CB883" s="135"/>
      <c r="CC883" s="135"/>
      <c r="CD883" s="135"/>
      <c r="CE883" s="135"/>
      <c r="CF883" s="135"/>
      <c r="CG883" s="135"/>
      <c r="CH883" s="135"/>
      <c r="CI883" s="135"/>
      <c r="CJ883" s="135"/>
      <c r="CK883" s="135"/>
      <c r="CL883" s="135"/>
      <c r="CM883" s="135"/>
      <c r="CN883" s="135"/>
      <c r="CO883" s="135"/>
      <c r="CP883" s="135"/>
      <c r="CQ883" s="135"/>
      <c r="CR883" s="135"/>
      <c r="CU883" s="36"/>
      <c r="CV883" s="36"/>
      <c r="CW883" s="36"/>
      <c r="CX883" s="36"/>
      <c r="CY883" s="36"/>
      <c r="CZ883" s="36"/>
      <c r="DA883" s="36"/>
      <c r="DB883" s="36"/>
      <c r="DC883" s="36"/>
      <c r="DD883" s="36"/>
      <c r="DE883" s="36"/>
      <c r="DF883" s="36"/>
      <c r="DG883" s="36"/>
      <c r="DH883" s="36"/>
      <c r="DI883" s="36"/>
      <c r="DJ883" s="36"/>
      <c r="DK883" s="36"/>
      <c r="DL883" s="36"/>
      <c r="DM883" s="36"/>
      <c r="DN883" s="36"/>
      <c r="DO883" s="36"/>
      <c r="DP883" s="36"/>
      <c r="DQ883" s="36"/>
      <c r="DR883" s="36"/>
      <c r="DS883" s="36"/>
      <c r="DT883" s="36"/>
      <c r="DU883" s="36"/>
      <c r="DV883" s="36"/>
      <c r="DW883" s="36"/>
      <c r="DX883" s="36"/>
      <c r="DY883" s="36"/>
      <c r="DZ883" s="36"/>
      <c r="EA883" s="36"/>
      <c r="EB883" s="36"/>
      <c r="EC883" s="36"/>
      <c r="ED883" s="36"/>
      <c r="EE883" s="36"/>
      <c r="EF883" s="36"/>
      <c r="EG883" s="36"/>
      <c r="EH883" s="36"/>
      <c r="EI883" s="36"/>
      <c r="EJ883" s="36"/>
      <c r="EK883" s="36"/>
      <c r="EL883" s="36"/>
      <c r="EM883" s="36"/>
      <c r="EN883" s="36"/>
    </row>
    <row r="884" spans="1:144">
      <c r="A884" s="36"/>
      <c r="B884" s="36"/>
      <c r="C884" s="144"/>
      <c r="D884" s="144"/>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c r="AA884" s="135"/>
      <c r="AB884" s="135"/>
      <c r="AC884" s="135"/>
      <c r="AD884" s="135"/>
      <c r="AE884" s="135"/>
      <c r="AF884" s="135"/>
      <c r="AG884" s="135"/>
      <c r="AH884" s="135"/>
      <c r="AI884" s="135"/>
      <c r="AJ884" s="135"/>
      <c r="AK884" s="135"/>
      <c r="AL884" s="135"/>
      <c r="AM884" s="135"/>
      <c r="AN884" s="135"/>
      <c r="AO884" s="135"/>
      <c r="AP884" s="135"/>
      <c r="AQ884" s="135"/>
      <c r="AR884" s="135"/>
      <c r="AS884" s="135"/>
      <c r="AT884" s="135"/>
      <c r="AU884" s="135"/>
      <c r="AV884" s="135"/>
      <c r="AW884" s="135"/>
      <c r="AX884" s="135"/>
      <c r="AY884" s="135"/>
      <c r="AZ884" s="135"/>
      <c r="BA884" s="135"/>
      <c r="BB884" s="135"/>
      <c r="BC884" s="135"/>
      <c r="BD884" s="135"/>
      <c r="BE884" s="135"/>
      <c r="BF884" s="135"/>
      <c r="BG884" s="135"/>
      <c r="BH884" s="135"/>
      <c r="BI884" s="135"/>
      <c r="BJ884" s="135"/>
      <c r="BK884" s="135"/>
      <c r="BL884" s="135"/>
      <c r="BM884" s="135"/>
      <c r="BN884" s="135"/>
      <c r="BO884" s="135"/>
      <c r="BP884" s="135"/>
      <c r="BQ884" s="135"/>
      <c r="BR884" s="135"/>
      <c r="BS884" s="135"/>
      <c r="BT884" s="135"/>
      <c r="BU884" s="135"/>
      <c r="BV884" s="135"/>
      <c r="BW884" s="135"/>
      <c r="BX884" s="135"/>
      <c r="BY884" s="135"/>
      <c r="BZ884" s="135"/>
      <c r="CA884" s="135"/>
      <c r="CB884" s="135"/>
      <c r="CC884" s="135"/>
      <c r="CD884" s="135"/>
      <c r="CE884" s="135"/>
      <c r="CF884" s="135"/>
      <c r="CG884" s="135"/>
      <c r="CH884" s="135"/>
      <c r="CI884" s="135"/>
      <c r="CJ884" s="135"/>
      <c r="CK884" s="135"/>
      <c r="CL884" s="135"/>
      <c r="CM884" s="135"/>
      <c r="CN884" s="135"/>
      <c r="CO884" s="135"/>
      <c r="CP884" s="135"/>
      <c r="CQ884" s="135"/>
      <c r="CR884" s="135"/>
      <c r="CU884" s="36"/>
      <c r="CV884" s="36"/>
      <c r="CW884" s="36"/>
      <c r="CX884" s="36"/>
      <c r="CY884" s="36"/>
      <c r="CZ884" s="36"/>
      <c r="DA884" s="36"/>
      <c r="DB884" s="36"/>
      <c r="DC884" s="36"/>
      <c r="DD884" s="36"/>
      <c r="DE884" s="36"/>
      <c r="DF884" s="36"/>
      <c r="DG884" s="36"/>
      <c r="DH884" s="36"/>
      <c r="DI884" s="36"/>
      <c r="DJ884" s="36"/>
      <c r="DK884" s="36"/>
      <c r="DL884" s="36"/>
      <c r="DM884" s="36"/>
      <c r="DN884" s="36"/>
      <c r="DO884" s="36"/>
      <c r="DP884" s="36"/>
      <c r="DQ884" s="36"/>
      <c r="DR884" s="36"/>
      <c r="DS884" s="36"/>
      <c r="DT884" s="36"/>
      <c r="DU884" s="36"/>
      <c r="DV884" s="36"/>
      <c r="DW884" s="36"/>
      <c r="DX884" s="36"/>
      <c r="DY884" s="36"/>
      <c r="DZ884" s="36"/>
      <c r="EA884" s="36"/>
      <c r="EB884" s="36"/>
      <c r="EC884" s="36"/>
      <c r="ED884" s="36"/>
      <c r="EE884" s="36"/>
      <c r="EF884" s="36"/>
      <c r="EG884" s="36"/>
      <c r="EH884" s="36"/>
      <c r="EI884" s="36"/>
      <c r="EJ884" s="36"/>
      <c r="EK884" s="36"/>
      <c r="EL884" s="36"/>
      <c r="EM884" s="36"/>
      <c r="EN884" s="36"/>
    </row>
    <row r="885" spans="1:144">
      <c r="A885" s="36"/>
      <c r="B885" s="36"/>
      <c r="C885" s="144"/>
      <c r="D885" s="144"/>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c r="AA885" s="135"/>
      <c r="AB885" s="135"/>
      <c r="AC885" s="135"/>
      <c r="AD885" s="135"/>
      <c r="AE885" s="135"/>
      <c r="AF885" s="135"/>
      <c r="AG885" s="135"/>
      <c r="AH885" s="135"/>
      <c r="AI885" s="135"/>
      <c r="AJ885" s="135"/>
      <c r="AK885" s="135"/>
      <c r="AL885" s="135"/>
      <c r="AM885" s="135"/>
      <c r="AN885" s="135"/>
      <c r="AO885" s="135"/>
      <c r="AP885" s="135"/>
      <c r="AQ885" s="135"/>
      <c r="AR885" s="135"/>
      <c r="AS885" s="135"/>
      <c r="AT885" s="135"/>
      <c r="AU885" s="135"/>
      <c r="AV885" s="135"/>
      <c r="AW885" s="135"/>
      <c r="AX885" s="135"/>
      <c r="AY885" s="135"/>
      <c r="AZ885" s="135"/>
      <c r="BA885" s="135"/>
      <c r="BB885" s="135"/>
      <c r="BC885" s="135"/>
      <c r="BD885" s="135"/>
      <c r="BE885" s="135"/>
      <c r="BF885" s="135"/>
      <c r="BG885" s="135"/>
      <c r="BH885" s="135"/>
      <c r="BI885" s="135"/>
      <c r="BJ885" s="135"/>
      <c r="BK885" s="135"/>
      <c r="BL885" s="135"/>
      <c r="BM885" s="135"/>
      <c r="BN885" s="135"/>
      <c r="BO885" s="135"/>
      <c r="BP885" s="135"/>
      <c r="BQ885" s="135"/>
      <c r="BR885" s="135"/>
      <c r="BS885" s="135"/>
      <c r="BT885" s="135"/>
      <c r="BU885" s="135"/>
      <c r="BV885" s="135"/>
      <c r="BW885" s="135"/>
      <c r="BX885" s="135"/>
      <c r="BY885" s="135"/>
      <c r="BZ885" s="135"/>
      <c r="CA885" s="135"/>
      <c r="CB885" s="135"/>
      <c r="CC885" s="135"/>
      <c r="CD885" s="135"/>
      <c r="CE885" s="135"/>
      <c r="CF885" s="135"/>
      <c r="CG885" s="135"/>
      <c r="CH885" s="135"/>
      <c r="CI885" s="135"/>
      <c r="CJ885" s="135"/>
      <c r="CK885" s="135"/>
      <c r="CL885" s="135"/>
      <c r="CM885" s="135"/>
      <c r="CN885" s="135"/>
      <c r="CO885" s="135"/>
      <c r="CP885" s="135"/>
      <c r="CQ885" s="135"/>
      <c r="CR885" s="135"/>
      <c r="CU885" s="36"/>
      <c r="CV885" s="36"/>
      <c r="CW885" s="36"/>
      <c r="CX885" s="36"/>
      <c r="CY885" s="36"/>
      <c r="CZ885" s="36"/>
      <c r="DA885" s="36"/>
      <c r="DB885" s="36"/>
      <c r="DC885" s="36"/>
      <c r="DD885" s="36"/>
      <c r="DE885" s="36"/>
      <c r="DF885" s="36"/>
      <c r="DG885" s="36"/>
      <c r="DH885" s="36"/>
      <c r="DI885" s="36"/>
      <c r="DJ885" s="36"/>
      <c r="DK885" s="36"/>
      <c r="DL885" s="36"/>
      <c r="DM885" s="36"/>
      <c r="DN885" s="36"/>
      <c r="DO885" s="36"/>
      <c r="DP885" s="36"/>
      <c r="DQ885" s="36"/>
      <c r="DR885" s="36"/>
      <c r="DS885" s="36"/>
      <c r="DT885" s="36"/>
      <c r="DU885" s="36"/>
      <c r="DV885" s="36"/>
      <c r="DW885" s="36"/>
      <c r="DX885" s="36"/>
      <c r="DY885" s="36"/>
      <c r="DZ885" s="36"/>
      <c r="EA885" s="36"/>
      <c r="EB885" s="36"/>
      <c r="EC885" s="36"/>
      <c r="ED885" s="36"/>
      <c r="EE885" s="36"/>
      <c r="EF885" s="36"/>
      <c r="EG885" s="36"/>
      <c r="EH885" s="36"/>
      <c r="EI885" s="36"/>
      <c r="EJ885" s="36"/>
      <c r="EK885" s="36"/>
      <c r="EL885" s="36"/>
      <c r="EM885" s="36"/>
      <c r="EN885" s="36"/>
    </row>
    <row r="886" spans="1:144">
      <c r="A886" s="36"/>
      <c r="B886" s="36"/>
      <c r="C886" s="144"/>
      <c r="D886" s="144"/>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c r="AA886" s="135"/>
      <c r="AB886" s="135"/>
      <c r="AC886" s="135"/>
      <c r="AD886" s="135"/>
      <c r="AE886" s="135"/>
      <c r="AF886" s="135"/>
      <c r="AG886" s="135"/>
      <c r="AH886" s="135"/>
      <c r="AI886" s="135"/>
      <c r="AJ886" s="135"/>
      <c r="AK886" s="135"/>
      <c r="AL886" s="135"/>
      <c r="AM886" s="135"/>
      <c r="AN886" s="135"/>
      <c r="AO886" s="135"/>
      <c r="AP886" s="135"/>
      <c r="AQ886" s="135"/>
      <c r="AR886" s="135"/>
      <c r="AS886" s="135"/>
      <c r="AT886" s="135"/>
      <c r="AU886" s="135"/>
      <c r="AV886" s="135"/>
      <c r="AW886" s="135"/>
      <c r="AX886" s="135"/>
      <c r="AY886" s="135"/>
      <c r="AZ886" s="135"/>
      <c r="BA886" s="135"/>
      <c r="BB886" s="135"/>
      <c r="BC886" s="135"/>
      <c r="BD886" s="135"/>
      <c r="BE886" s="135"/>
      <c r="BF886" s="135"/>
      <c r="BG886" s="135"/>
      <c r="BH886" s="135"/>
      <c r="BI886" s="135"/>
      <c r="BJ886" s="135"/>
      <c r="BK886" s="135"/>
      <c r="BL886" s="135"/>
      <c r="BM886" s="135"/>
      <c r="BN886" s="135"/>
      <c r="BO886" s="135"/>
      <c r="BP886" s="135"/>
      <c r="BQ886" s="135"/>
      <c r="BR886" s="135"/>
      <c r="BS886" s="135"/>
      <c r="BT886" s="135"/>
      <c r="BU886" s="135"/>
      <c r="BV886" s="135"/>
      <c r="BW886" s="135"/>
      <c r="BX886" s="135"/>
      <c r="BY886" s="135"/>
      <c r="BZ886" s="135"/>
      <c r="CA886" s="135"/>
      <c r="CB886" s="135"/>
      <c r="CC886" s="135"/>
      <c r="CD886" s="135"/>
      <c r="CE886" s="135"/>
      <c r="CF886" s="135"/>
      <c r="CG886" s="135"/>
      <c r="CH886" s="135"/>
      <c r="CI886" s="135"/>
      <c r="CJ886" s="135"/>
      <c r="CK886" s="135"/>
      <c r="CL886" s="135"/>
      <c r="CM886" s="135"/>
      <c r="CN886" s="135"/>
      <c r="CO886" s="135"/>
      <c r="CP886" s="135"/>
      <c r="CQ886" s="135"/>
      <c r="CR886" s="135"/>
      <c r="CU886" s="36"/>
      <c r="CV886" s="36"/>
      <c r="CW886" s="36"/>
      <c r="CX886" s="36"/>
      <c r="CY886" s="36"/>
      <c r="CZ886" s="36"/>
      <c r="DA886" s="36"/>
      <c r="DB886" s="36"/>
      <c r="DC886" s="36"/>
      <c r="DD886" s="36"/>
      <c r="DE886" s="36"/>
      <c r="DF886" s="36"/>
      <c r="DG886" s="36"/>
      <c r="DH886" s="36"/>
      <c r="DI886" s="36"/>
      <c r="DJ886" s="36"/>
      <c r="DK886" s="36"/>
      <c r="DL886" s="36"/>
      <c r="DM886" s="36"/>
      <c r="DN886" s="36"/>
      <c r="DO886" s="36"/>
      <c r="DP886" s="36"/>
      <c r="DQ886" s="36"/>
      <c r="DR886" s="36"/>
      <c r="DS886" s="36"/>
      <c r="DT886" s="36"/>
      <c r="DU886" s="36"/>
      <c r="DV886" s="36"/>
      <c r="DW886" s="36"/>
      <c r="DX886" s="36"/>
      <c r="DY886" s="36"/>
      <c r="DZ886" s="36"/>
      <c r="EA886" s="36"/>
      <c r="EB886" s="36"/>
      <c r="EC886" s="36"/>
      <c r="ED886" s="36"/>
      <c r="EE886" s="36"/>
      <c r="EF886" s="36"/>
      <c r="EG886" s="36"/>
      <c r="EH886" s="36"/>
      <c r="EI886" s="36"/>
      <c r="EJ886" s="36"/>
      <c r="EK886" s="36"/>
      <c r="EL886" s="36"/>
      <c r="EM886" s="36"/>
      <c r="EN886" s="36"/>
    </row>
    <row r="887" spans="1:144">
      <c r="A887" s="36"/>
      <c r="B887" s="36"/>
      <c r="C887" s="144"/>
      <c r="D887" s="144"/>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c r="AA887" s="135"/>
      <c r="AB887" s="135"/>
      <c r="AC887" s="135"/>
      <c r="AD887" s="135"/>
      <c r="AE887" s="135"/>
      <c r="AF887" s="135"/>
      <c r="AG887" s="135"/>
      <c r="AH887" s="135"/>
      <c r="AI887" s="135"/>
      <c r="AJ887" s="135"/>
      <c r="AK887" s="135"/>
      <c r="AL887" s="135"/>
      <c r="AM887" s="135"/>
      <c r="AN887" s="135"/>
      <c r="AO887" s="135"/>
      <c r="AP887" s="135"/>
      <c r="AQ887" s="135"/>
      <c r="AR887" s="135"/>
      <c r="AS887" s="135"/>
      <c r="AT887" s="135"/>
      <c r="AU887" s="135"/>
      <c r="AV887" s="135"/>
      <c r="AW887" s="135"/>
      <c r="AX887" s="135"/>
      <c r="AY887" s="135"/>
      <c r="AZ887" s="135"/>
      <c r="BA887" s="135"/>
      <c r="BB887" s="135"/>
      <c r="BC887" s="135"/>
      <c r="BD887" s="135"/>
      <c r="BE887" s="135"/>
      <c r="BF887" s="135"/>
      <c r="BG887" s="135"/>
      <c r="BH887" s="135"/>
      <c r="BI887" s="135"/>
      <c r="BJ887" s="135"/>
      <c r="BK887" s="135"/>
      <c r="BL887" s="135"/>
      <c r="BM887" s="135"/>
      <c r="BN887" s="135"/>
      <c r="BO887" s="135"/>
      <c r="BP887" s="135"/>
      <c r="BQ887" s="135"/>
      <c r="BR887" s="135"/>
      <c r="BS887" s="135"/>
      <c r="BT887" s="135"/>
      <c r="BU887" s="135"/>
      <c r="BV887" s="135"/>
      <c r="BW887" s="135"/>
      <c r="BX887" s="135"/>
      <c r="BY887" s="135"/>
      <c r="BZ887" s="135"/>
      <c r="CA887" s="135"/>
      <c r="CB887" s="135"/>
      <c r="CC887" s="135"/>
      <c r="CD887" s="135"/>
      <c r="CE887" s="135"/>
      <c r="CF887" s="135"/>
      <c r="CG887" s="135"/>
      <c r="CH887" s="135"/>
      <c r="CI887" s="135"/>
      <c r="CJ887" s="135"/>
      <c r="CK887" s="135"/>
      <c r="CL887" s="135"/>
      <c r="CM887" s="135"/>
      <c r="CN887" s="135"/>
      <c r="CO887" s="135"/>
      <c r="CP887" s="135"/>
      <c r="CQ887" s="135"/>
      <c r="CR887" s="135"/>
      <c r="CU887" s="36"/>
      <c r="CV887" s="36"/>
      <c r="CW887" s="36"/>
      <c r="CX887" s="36"/>
      <c r="CY887" s="36"/>
      <c r="CZ887" s="36"/>
      <c r="DA887" s="36"/>
      <c r="DB887" s="36"/>
      <c r="DC887" s="36"/>
      <c r="DD887" s="36"/>
      <c r="DE887" s="36"/>
      <c r="DF887" s="36"/>
      <c r="DG887" s="36"/>
      <c r="DH887" s="36"/>
      <c r="DI887" s="36"/>
      <c r="DJ887" s="36"/>
      <c r="DK887" s="36"/>
      <c r="DL887" s="36"/>
      <c r="DM887" s="36"/>
      <c r="DN887" s="36"/>
      <c r="DO887" s="36"/>
      <c r="DP887" s="36"/>
      <c r="DQ887" s="36"/>
      <c r="DR887" s="36"/>
      <c r="DS887" s="36"/>
      <c r="DT887" s="36"/>
      <c r="DU887" s="36"/>
      <c r="DV887" s="36"/>
      <c r="DW887" s="36"/>
      <c r="DX887" s="36"/>
      <c r="DY887" s="36"/>
      <c r="DZ887" s="36"/>
      <c r="EA887" s="36"/>
      <c r="EB887" s="36"/>
      <c r="EC887" s="36"/>
      <c r="ED887" s="36"/>
      <c r="EE887" s="36"/>
      <c r="EF887" s="36"/>
      <c r="EG887" s="36"/>
      <c r="EH887" s="36"/>
      <c r="EI887" s="36"/>
      <c r="EJ887" s="36"/>
      <c r="EK887" s="36"/>
      <c r="EL887" s="36"/>
      <c r="EM887" s="36"/>
      <c r="EN887" s="36"/>
    </row>
    <row r="888" spans="1:144">
      <c r="A888" s="36"/>
      <c r="B888" s="36"/>
      <c r="C888" s="144"/>
      <c r="D888" s="144"/>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c r="AA888" s="135"/>
      <c r="AB888" s="135"/>
      <c r="AC888" s="135"/>
      <c r="AD888" s="135"/>
      <c r="AE888" s="135"/>
      <c r="AF888" s="135"/>
      <c r="AG888" s="135"/>
      <c r="AH888" s="135"/>
      <c r="AI888" s="135"/>
      <c r="AJ888" s="135"/>
      <c r="AK888" s="135"/>
      <c r="AL888" s="135"/>
      <c r="AM888" s="135"/>
      <c r="AN888" s="135"/>
      <c r="AO888" s="135"/>
      <c r="AP888" s="135"/>
      <c r="AQ888" s="135"/>
      <c r="AR888" s="135"/>
      <c r="AS888" s="135"/>
      <c r="AT888" s="135"/>
      <c r="AU888" s="135"/>
      <c r="AV888" s="135"/>
      <c r="AW888" s="135"/>
      <c r="AX888" s="135"/>
      <c r="AY888" s="135"/>
      <c r="AZ888" s="135"/>
      <c r="BA888" s="135"/>
      <c r="BB888" s="135"/>
      <c r="BC888" s="135"/>
      <c r="BD888" s="135"/>
      <c r="BE888" s="135"/>
      <c r="BF888" s="135"/>
      <c r="BG888" s="135"/>
      <c r="BH888" s="135"/>
      <c r="BI888" s="135"/>
      <c r="BJ888" s="135"/>
      <c r="BK888" s="135"/>
      <c r="BL888" s="135"/>
      <c r="BM888" s="135"/>
      <c r="BN888" s="135"/>
      <c r="BO888" s="135"/>
      <c r="BP888" s="135"/>
      <c r="BQ888" s="135"/>
      <c r="BR888" s="135"/>
      <c r="BS888" s="135"/>
      <c r="BT888" s="135"/>
      <c r="BU888" s="135"/>
      <c r="BV888" s="135"/>
      <c r="BW888" s="135"/>
      <c r="BX888" s="135"/>
      <c r="BY888" s="135"/>
      <c r="BZ888" s="135"/>
      <c r="CA888" s="135"/>
      <c r="CB888" s="135"/>
      <c r="CC888" s="135"/>
      <c r="CD888" s="135"/>
      <c r="CE888" s="135"/>
      <c r="CF888" s="135"/>
      <c r="CG888" s="135"/>
      <c r="CH888" s="135"/>
      <c r="CI888" s="135"/>
      <c r="CJ888" s="135"/>
      <c r="CK888" s="135"/>
      <c r="CL888" s="135"/>
      <c r="CM888" s="135"/>
      <c r="CN888" s="135"/>
      <c r="CO888" s="135"/>
      <c r="CP888" s="135"/>
      <c r="CQ888" s="135"/>
      <c r="CR888" s="135"/>
      <c r="CU888" s="36"/>
      <c r="CV888" s="36"/>
      <c r="CW888" s="36"/>
      <c r="CX888" s="36"/>
      <c r="CY888" s="36"/>
      <c r="CZ888" s="36"/>
      <c r="DA888" s="36"/>
      <c r="DB888" s="36"/>
      <c r="DC888" s="36"/>
      <c r="DD888" s="36"/>
      <c r="DE888" s="36"/>
      <c r="DF888" s="36"/>
      <c r="DG888" s="36"/>
      <c r="DH888" s="36"/>
      <c r="DI888" s="36"/>
      <c r="DJ888" s="36"/>
      <c r="DK888" s="36"/>
      <c r="DL888" s="36"/>
      <c r="DM888" s="36"/>
      <c r="DN888" s="36"/>
      <c r="DO888" s="36"/>
      <c r="DP888" s="36"/>
      <c r="DQ888" s="36"/>
      <c r="DR888" s="36"/>
      <c r="DS888" s="36"/>
      <c r="DT888" s="36"/>
      <c r="DU888" s="36"/>
      <c r="DV888" s="36"/>
      <c r="DW888" s="36"/>
      <c r="DX888" s="36"/>
      <c r="DY888" s="36"/>
      <c r="DZ888" s="36"/>
      <c r="EA888" s="36"/>
      <c r="EB888" s="36"/>
      <c r="EC888" s="36"/>
      <c r="ED888" s="36"/>
      <c r="EE888" s="36"/>
      <c r="EF888" s="36"/>
      <c r="EG888" s="36"/>
      <c r="EH888" s="36"/>
      <c r="EI888" s="36"/>
      <c r="EJ888" s="36"/>
      <c r="EK888" s="36"/>
      <c r="EL888" s="36"/>
      <c r="EM888" s="36"/>
      <c r="EN888" s="36"/>
    </row>
    <row r="889" spans="1:144">
      <c r="A889" s="36"/>
      <c r="B889" s="36"/>
      <c r="C889" s="144"/>
      <c r="D889" s="144"/>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c r="AA889" s="135"/>
      <c r="AB889" s="135"/>
      <c r="AC889" s="135"/>
      <c r="AD889" s="135"/>
      <c r="AE889" s="135"/>
      <c r="AF889" s="135"/>
      <c r="AG889" s="135"/>
      <c r="AH889" s="135"/>
      <c r="AI889" s="135"/>
      <c r="AJ889" s="135"/>
      <c r="AK889" s="135"/>
      <c r="AL889" s="135"/>
      <c r="AM889" s="135"/>
      <c r="AN889" s="135"/>
      <c r="AO889" s="135"/>
      <c r="AP889" s="135"/>
      <c r="AQ889" s="135"/>
      <c r="AR889" s="135"/>
      <c r="AS889" s="135"/>
      <c r="AT889" s="135"/>
      <c r="AU889" s="135"/>
      <c r="AV889" s="135"/>
      <c r="AW889" s="135"/>
      <c r="AX889" s="135"/>
      <c r="AY889" s="135"/>
      <c r="AZ889" s="135"/>
      <c r="BA889" s="135"/>
      <c r="BB889" s="135"/>
      <c r="BC889" s="135"/>
      <c r="BD889" s="135"/>
      <c r="BE889" s="135"/>
      <c r="BF889" s="135"/>
      <c r="BG889" s="135"/>
      <c r="BH889" s="135"/>
      <c r="BI889" s="135"/>
      <c r="BJ889" s="135"/>
      <c r="BK889" s="135"/>
      <c r="BL889" s="135"/>
      <c r="BM889" s="135"/>
      <c r="BN889" s="135"/>
      <c r="BO889" s="135"/>
      <c r="BP889" s="135"/>
      <c r="BQ889" s="135"/>
      <c r="BR889" s="135"/>
      <c r="BS889" s="135"/>
      <c r="BT889" s="135"/>
      <c r="BU889" s="135"/>
      <c r="BV889" s="135"/>
      <c r="BW889" s="135"/>
      <c r="BX889" s="135"/>
      <c r="BY889" s="135"/>
      <c r="BZ889" s="135"/>
      <c r="CA889" s="135"/>
      <c r="CB889" s="135"/>
      <c r="CC889" s="135"/>
      <c r="CD889" s="135"/>
      <c r="CE889" s="135"/>
      <c r="CF889" s="135"/>
      <c r="CG889" s="135"/>
      <c r="CH889" s="135"/>
      <c r="CI889" s="135"/>
      <c r="CJ889" s="135"/>
      <c r="CK889" s="135"/>
      <c r="CL889" s="135"/>
      <c r="CM889" s="135"/>
      <c r="CN889" s="135"/>
      <c r="CO889" s="135"/>
      <c r="CP889" s="135"/>
      <c r="CQ889" s="135"/>
      <c r="CR889" s="135"/>
      <c r="CU889" s="36"/>
      <c r="CV889" s="36"/>
      <c r="CW889" s="36"/>
      <c r="CX889" s="36"/>
      <c r="CY889" s="36"/>
      <c r="CZ889" s="36"/>
      <c r="DA889" s="36"/>
      <c r="DB889" s="36"/>
      <c r="DC889" s="36"/>
      <c r="DD889" s="36"/>
      <c r="DE889" s="36"/>
      <c r="DF889" s="36"/>
      <c r="DG889" s="36"/>
      <c r="DH889" s="36"/>
      <c r="DI889" s="36"/>
      <c r="DJ889" s="36"/>
      <c r="DK889" s="36"/>
      <c r="DL889" s="36"/>
      <c r="DM889" s="36"/>
      <c r="DN889" s="36"/>
      <c r="DO889" s="36"/>
      <c r="DP889" s="36"/>
      <c r="DQ889" s="36"/>
      <c r="DR889" s="36"/>
      <c r="DS889" s="36"/>
      <c r="DT889" s="36"/>
      <c r="DU889" s="36"/>
      <c r="DV889" s="36"/>
      <c r="DW889" s="36"/>
      <c r="DX889" s="36"/>
      <c r="DY889" s="36"/>
      <c r="DZ889" s="36"/>
      <c r="EA889" s="36"/>
      <c r="EB889" s="36"/>
      <c r="EC889" s="36"/>
      <c r="ED889" s="36"/>
      <c r="EE889" s="36"/>
      <c r="EF889" s="36"/>
      <c r="EG889" s="36"/>
      <c r="EH889" s="36"/>
      <c r="EI889" s="36"/>
      <c r="EJ889" s="36"/>
      <c r="EK889" s="36"/>
      <c r="EL889" s="36"/>
      <c r="EM889" s="36"/>
      <c r="EN889" s="36"/>
    </row>
    <row r="890" spans="1:144">
      <c r="A890" s="36"/>
      <c r="B890" s="36"/>
      <c r="C890" s="144"/>
      <c r="D890" s="144"/>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c r="AA890" s="135"/>
      <c r="AB890" s="135"/>
      <c r="AC890" s="135"/>
      <c r="AD890" s="135"/>
      <c r="AE890" s="135"/>
      <c r="AF890" s="135"/>
      <c r="AG890" s="135"/>
      <c r="AH890" s="135"/>
      <c r="AI890" s="135"/>
      <c r="AJ890" s="135"/>
      <c r="AK890" s="135"/>
      <c r="AL890" s="135"/>
      <c r="AM890" s="135"/>
      <c r="AN890" s="135"/>
      <c r="AO890" s="135"/>
      <c r="AP890" s="135"/>
      <c r="AQ890" s="135"/>
      <c r="AR890" s="135"/>
      <c r="AS890" s="135"/>
      <c r="AT890" s="135"/>
      <c r="AU890" s="135"/>
      <c r="AV890" s="135"/>
      <c r="AW890" s="135"/>
      <c r="AX890" s="135"/>
      <c r="AY890" s="135"/>
      <c r="AZ890" s="135"/>
      <c r="BA890" s="135"/>
      <c r="BB890" s="135"/>
      <c r="BC890" s="135"/>
      <c r="BD890" s="135"/>
      <c r="BE890" s="135"/>
      <c r="BF890" s="135"/>
      <c r="BG890" s="135"/>
      <c r="BH890" s="135"/>
      <c r="BI890" s="135"/>
      <c r="BJ890" s="135"/>
      <c r="BK890" s="135"/>
      <c r="BL890" s="135"/>
      <c r="BM890" s="135"/>
      <c r="BN890" s="135"/>
      <c r="BO890" s="135"/>
      <c r="BP890" s="135"/>
      <c r="BQ890" s="135"/>
      <c r="BR890" s="135"/>
      <c r="BS890" s="135"/>
      <c r="BT890" s="135"/>
      <c r="BU890" s="135"/>
      <c r="BV890" s="135"/>
      <c r="BW890" s="135"/>
      <c r="BX890" s="135"/>
      <c r="BY890" s="135"/>
      <c r="BZ890" s="135"/>
      <c r="CA890" s="135"/>
      <c r="CB890" s="135"/>
      <c r="CC890" s="135"/>
      <c r="CD890" s="135"/>
      <c r="CE890" s="135"/>
      <c r="CF890" s="135"/>
      <c r="CG890" s="135"/>
      <c r="CH890" s="135"/>
      <c r="CI890" s="135"/>
      <c r="CJ890" s="135"/>
      <c r="CK890" s="135"/>
      <c r="CL890" s="135"/>
      <c r="CM890" s="135"/>
      <c r="CN890" s="135"/>
      <c r="CO890" s="135"/>
      <c r="CP890" s="135"/>
      <c r="CQ890" s="135"/>
      <c r="CR890" s="135"/>
      <c r="CU890" s="36"/>
      <c r="CV890" s="36"/>
      <c r="CW890" s="36"/>
      <c r="CX890" s="36"/>
      <c r="CY890" s="36"/>
      <c r="CZ890" s="36"/>
      <c r="DA890" s="36"/>
      <c r="DB890" s="36"/>
      <c r="DC890" s="36"/>
      <c r="DD890" s="36"/>
      <c r="DE890" s="36"/>
      <c r="DF890" s="36"/>
      <c r="DG890" s="36"/>
      <c r="DH890" s="36"/>
      <c r="DI890" s="36"/>
      <c r="DJ890" s="36"/>
      <c r="DK890" s="36"/>
      <c r="DL890" s="36"/>
      <c r="DM890" s="36"/>
      <c r="DN890" s="36"/>
      <c r="DO890" s="36"/>
      <c r="DP890" s="36"/>
      <c r="DQ890" s="36"/>
      <c r="DR890" s="36"/>
      <c r="DS890" s="36"/>
      <c r="DT890" s="36"/>
      <c r="DU890" s="36"/>
      <c r="DV890" s="36"/>
      <c r="DW890" s="36"/>
      <c r="DX890" s="36"/>
      <c r="DY890" s="36"/>
      <c r="DZ890" s="36"/>
      <c r="EA890" s="36"/>
      <c r="EB890" s="36"/>
      <c r="EC890" s="36"/>
      <c r="ED890" s="36"/>
      <c r="EE890" s="36"/>
      <c r="EF890" s="36"/>
      <c r="EG890" s="36"/>
      <c r="EH890" s="36"/>
      <c r="EI890" s="36"/>
      <c r="EJ890" s="36"/>
      <c r="EK890" s="36"/>
      <c r="EL890" s="36"/>
      <c r="EM890" s="36"/>
      <c r="EN890" s="36"/>
    </row>
    <row r="891" spans="1:144">
      <c r="A891" s="36"/>
      <c r="B891" s="36"/>
      <c r="C891" s="144"/>
      <c r="D891" s="144"/>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c r="AA891" s="135"/>
      <c r="AB891" s="135"/>
      <c r="AC891" s="135"/>
      <c r="AD891" s="135"/>
      <c r="AE891" s="135"/>
      <c r="AF891" s="135"/>
      <c r="AG891" s="135"/>
      <c r="AH891" s="135"/>
      <c r="AI891" s="135"/>
      <c r="AJ891" s="135"/>
      <c r="AK891" s="135"/>
      <c r="AL891" s="135"/>
      <c r="AM891" s="135"/>
      <c r="AN891" s="135"/>
      <c r="AO891" s="135"/>
      <c r="AP891" s="135"/>
      <c r="AQ891" s="135"/>
      <c r="AR891" s="135"/>
      <c r="AS891" s="135"/>
      <c r="AT891" s="135"/>
      <c r="AU891" s="135"/>
      <c r="AV891" s="135"/>
      <c r="AW891" s="135"/>
      <c r="AX891" s="135"/>
      <c r="AY891" s="135"/>
      <c r="AZ891" s="135"/>
      <c r="BA891" s="135"/>
      <c r="BB891" s="135"/>
      <c r="BC891" s="135"/>
      <c r="BD891" s="135"/>
      <c r="BE891" s="135"/>
      <c r="BF891" s="135"/>
      <c r="BG891" s="135"/>
      <c r="BH891" s="135"/>
      <c r="BI891" s="135"/>
      <c r="BJ891" s="135"/>
      <c r="BK891" s="135"/>
      <c r="BL891" s="135"/>
      <c r="BM891" s="135"/>
      <c r="BN891" s="135"/>
      <c r="BO891" s="135"/>
      <c r="BP891" s="135"/>
      <c r="BQ891" s="135"/>
      <c r="BR891" s="135"/>
      <c r="BS891" s="135"/>
      <c r="BT891" s="135"/>
      <c r="BU891" s="135"/>
      <c r="BV891" s="135"/>
      <c r="BW891" s="135"/>
      <c r="BX891" s="135"/>
      <c r="BY891" s="135"/>
      <c r="BZ891" s="135"/>
      <c r="CA891" s="135"/>
      <c r="CB891" s="135"/>
      <c r="CC891" s="135"/>
      <c r="CD891" s="135"/>
      <c r="CE891" s="135"/>
      <c r="CF891" s="135"/>
      <c r="CG891" s="135"/>
      <c r="CH891" s="135"/>
      <c r="CI891" s="135"/>
      <c r="CJ891" s="135"/>
      <c r="CK891" s="135"/>
      <c r="CL891" s="135"/>
      <c r="CM891" s="135"/>
      <c r="CN891" s="135"/>
      <c r="CO891" s="135"/>
      <c r="CP891" s="135"/>
      <c r="CQ891" s="135"/>
      <c r="CR891" s="135"/>
      <c r="CU891" s="36"/>
      <c r="CV891" s="36"/>
      <c r="CW891" s="36"/>
      <c r="CX891" s="36"/>
      <c r="CY891" s="36"/>
      <c r="CZ891" s="36"/>
      <c r="DA891" s="36"/>
      <c r="DB891" s="36"/>
      <c r="DC891" s="36"/>
      <c r="DD891" s="36"/>
      <c r="DE891" s="36"/>
      <c r="DF891" s="36"/>
      <c r="DG891" s="36"/>
      <c r="DH891" s="36"/>
      <c r="DI891" s="36"/>
      <c r="DJ891" s="36"/>
      <c r="DK891" s="36"/>
      <c r="DL891" s="36"/>
      <c r="DM891" s="36"/>
      <c r="DN891" s="36"/>
      <c r="DO891" s="36"/>
      <c r="DP891" s="36"/>
      <c r="DQ891" s="36"/>
      <c r="DR891" s="36"/>
      <c r="DS891" s="36"/>
      <c r="DT891" s="36"/>
      <c r="DU891" s="36"/>
      <c r="DV891" s="36"/>
      <c r="DW891" s="36"/>
      <c r="DX891" s="36"/>
      <c r="DY891" s="36"/>
      <c r="DZ891" s="36"/>
      <c r="EA891" s="36"/>
      <c r="EB891" s="36"/>
      <c r="EC891" s="36"/>
      <c r="ED891" s="36"/>
      <c r="EE891" s="36"/>
      <c r="EF891" s="36"/>
      <c r="EG891" s="36"/>
      <c r="EH891" s="36"/>
      <c r="EI891" s="36"/>
      <c r="EJ891" s="36"/>
      <c r="EK891" s="36"/>
      <c r="EL891" s="36"/>
      <c r="EM891" s="36"/>
      <c r="EN891" s="36"/>
    </row>
    <row r="892" spans="1:144">
      <c r="A892" s="36"/>
      <c r="B892" s="36"/>
      <c r="C892" s="144"/>
      <c r="D892" s="144"/>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c r="AA892" s="135"/>
      <c r="AB892" s="135"/>
      <c r="AC892" s="135"/>
      <c r="AD892" s="135"/>
      <c r="AE892" s="135"/>
      <c r="AF892" s="135"/>
      <c r="AG892" s="135"/>
      <c r="AH892" s="135"/>
      <c r="AI892" s="135"/>
      <c r="AJ892" s="135"/>
      <c r="AK892" s="135"/>
      <c r="AL892" s="135"/>
      <c r="AM892" s="135"/>
      <c r="AN892" s="135"/>
      <c r="AO892" s="135"/>
      <c r="AP892" s="135"/>
      <c r="AQ892" s="135"/>
      <c r="AR892" s="135"/>
      <c r="AS892" s="135"/>
      <c r="AT892" s="135"/>
      <c r="AU892" s="135"/>
      <c r="AV892" s="135"/>
      <c r="AW892" s="135"/>
      <c r="AX892" s="135"/>
      <c r="AY892" s="135"/>
      <c r="AZ892" s="135"/>
      <c r="BA892" s="135"/>
      <c r="BB892" s="135"/>
      <c r="BC892" s="135"/>
      <c r="BD892" s="135"/>
      <c r="BE892" s="135"/>
      <c r="BF892" s="135"/>
      <c r="BG892" s="135"/>
      <c r="BH892" s="135"/>
      <c r="BI892" s="135"/>
      <c r="BJ892" s="135"/>
      <c r="BK892" s="135"/>
      <c r="BL892" s="135"/>
      <c r="BM892" s="135"/>
      <c r="BN892" s="135"/>
      <c r="BO892" s="135"/>
      <c r="BP892" s="135"/>
      <c r="BQ892" s="135"/>
      <c r="BR892" s="135"/>
      <c r="BS892" s="135"/>
      <c r="BT892" s="135"/>
      <c r="BU892" s="135"/>
      <c r="BV892" s="135"/>
      <c r="BW892" s="135"/>
      <c r="BX892" s="135"/>
      <c r="BY892" s="135"/>
      <c r="BZ892" s="135"/>
      <c r="CA892" s="135"/>
      <c r="CB892" s="135"/>
      <c r="CC892" s="135"/>
      <c r="CD892" s="135"/>
      <c r="CE892" s="135"/>
      <c r="CF892" s="135"/>
      <c r="CG892" s="135"/>
      <c r="CH892" s="135"/>
      <c r="CI892" s="135"/>
      <c r="CJ892" s="135"/>
      <c r="CK892" s="135"/>
      <c r="CL892" s="135"/>
      <c r="CM892" s="135"/>
      <c r="CN892" s="135"/>
      <c r="CO892" s="135"/>
      <c r="CP892" s="135"/>
      <c r="CQ892" s="135"/>
      <c r="CR892" s="135"/>
      <c r="CU892" s="36"/>
      <c r="CV892" s="36"/>
      <c r="CW892" s="36"/>
      <c r="CX892" s="36"/>
      <c r="CY892" s="36"/>
      <c r="CZ892" s="36"/>
      <c r="DA892" s="36"/>
      <c r="DB892" s="36"/>
      <c r="DC892" s="36"/>
      <c r="DD892" s="36"/>
      <c r="DE892" s="36"/>
      <c r="DF892" s="36"/>
      <c r="DG892" s="36"/>
      <c r="DH892" s="36"/>
      <c r="DI892" s="36"/>
      <c r="DJ892" s="36"/>
      <c r="DK892" s="36"/>
      <c r="DL892" s="36"/>
      <c r="DM892" s="36"/>
      <c r="DN892" s="36"/>
      <c r="DO892" s="36"/>
      <c r="DP892" s="36"/>
      <c r="DQ892" s="36"/>
      <c r="DR892" s="36"/>
      <c r="DS892" s="36"/>
      <c r="DT892" s="36"/>
      <c r="DU892" s="36"/>
      <c r="DV892" s="36"/>
      <c r="DW892" s="36"/>
      <c r="DX892" s="36"/>
      <c r="DY892" s="36"/>
      <c r="DZ892" s="36"/>
      <c r="EA892" s="36"/>
      <c r="EB892" s="36"/>
      <c r="EC892" s="36"/>
      <c r="ED892" s="36"/>
      <c r="EE892" s="36"/>
      <c r="EF892" s="36"/>
      <c r="EG892" s="36"/>
      <c r="EH892" s="36"/>
      <c r="EI892" s="36"/>
      <c r="EJ892" s="36"/>
      <c r="EK892" s="36"/>
      <c r="EL892" s="36"/>
      <c r="EM892" s="36"/>
      <c r="EN892" s="36"/>
    </row>
    <row r="893" spans="1:144">
      <c r="A893" s="36"/>
      <c r="B893" s="36"/>
      <c r="C893" s="144"/>
      <c r="D893" s="144"/>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c r="AA893" s="135"/>
      <c r="AB893" s="135"/>
      <c r="AC893" s="135"/>
      <c r="AD893" s="135"/>
      <c r="AE893" s="135"/>
      <c r="AF893" s="135"/>
      <c r="AG893" s="135"/>
      <c r="AH893" s="135"/>
      <c r="AI893" s="135"/>
      <c r="AJ893" s="135"/>
      <c r="AK893" s="135"/>
      <c r="AL893" s="135"/>
      <c r="AM893" s="135"/>
      <c r="AN893" s="135"/>
      <c r="AO893" s="135"/>
      <c r="AP893" s="135"/>
      <c r="AQ893" s="135"/>
      <c r="AR893" s="135"/>
      <c r="AS893" s="135"/>
      <c r="AT893" s="135"/>
      <c r="AU893" s="135"/>
      <c r="AV893" s="135"/>
      <c r="AW893" s="135"/>
      <c r="AX893" s="135"/>
      <c r="AY893" s="135"/>
      <c r="AZ893" s="135"/>
      <c r="BA893" s="135"/>
      <c r="BB893" s="135"/>
      <c r="BC893" s="135"/>
      <c r="BD893" s="135"/>
      <c r="BE893" s="135"/>
      <c r="BF893" s="135"/>
      <c r="BG893" s="135"/>
      <c r="BH893" s="135"/>
      <c r="BI893" s="135"/>
      <c r="BJ893" s="135"/>
      <c r="BK893" s="135"/>
      <c r="BL893" s="135"/>
      <c r="BM893" s="135"/>
      <c r="BN893" s="135"/>
      <c r="BO893" s="135"/>
      <c r="BP893" s="135"/>
      <c r="BQ893" s="135"/>
      <c r="BR893" s="135"/>
      <c r="BS893" s="135"/>
      <c r="BT893" s="135"/>
      <c r="BU893" s="135"/>
      <c r="BV893" s="135"/>
      <c r="BW893" s="135"/>
      <c r="BX893" s="135"/>
      <c r="BY893" s="135"/>
      <c r="BZ893" s="135"/>
      <c r="CA893" s="135"/>
      <c r="CB893" s="135"/>
      <c r="CC893" s="135"/>
      <c r="CD893" s="135"/>
      <c r="CE893" s="135"/>
      <c r="CF893" s="135"/>
      <c r="CG893" s="135"/>
      <c r="CH893" s="135"/>
      <c r="CI893" s="135"/>
      <c r="CJ893" s="135"/>
      <c r="CK893" s="135"/>
      <c r="CL893" s="135"/>
      <c r="CM893" s="135"/>
      <c r="CN893" s="135"/>
      <c r="CO893" s="135"/>
      <c r="CP893" s="135"/>
      <c r="CQ893" s="135"/>
      <c r="CR893" s="135"/>
      <c r="CU893" s="36"/>
      <c r="CV893" s="36"/>
      <c r="CW893" s="36"/>
      <c r="CX893" s="36"/>
      <c r="CY893" s="36"/>
      <c r="CZ893" s="36"/>
      <c r="DA893" s="36"/>
      <c r="DB893" s="36"/>
      <c r="DC893" s="36"/>
      <c r="DD893" s="36"/>
      <c r="DE893" s="36"/>
      <c r="DF893" s="36"/>
      <c r="DG893" s="36"/>
      <c r="DH893" s="36"/>
      <c r="DI893" s="36"/>
      <c r="DJ893" s="36"/>
      <c r="DK893" s="36"/>
      <c r="DL893" s="36"/>
      <c r="DM893" s="36"/>
      <c r="DN893" s="36"/>
      <c r="DO893" s="36"/>
      <c r="DP893" s="36"/>
      <c r="DQ893" s="36"/>
      <c r="DR893" s="36"/>
      <c r="DS893" s="36"/>
      <c r="DT893" s="36"/>
      <c r="DU893" s="36"/>
      <c r="DV893" s="36"/>
      <c r="DW893" s="36"/>
      <c r="DX893" s="36"/>
      <c r="DY893" s="36"/>
      <c r="DZ893" s="36"/>
      <c r="EA893" s="36"/>
      <c r="EB893" s="36"/>
      <c r="EC893" s="36"/>
      <c r="ED893" s="36"/>
      <c r="EE893" s="36"/>
      <c r="EF893" s="36"/>
      <c r="EG893" s="36"/>
      <c r="EH893" s="36"/>
      <c r="EI893" s="36"/>
      <c r="EJ893" s="36"/>
      <c r="EK893" s="36"/>
      <c r="EL893" s="36"/>
      <c r="EM893" s="36"/>
      <c r="EN893" s="36"/>
    </row>
    <row r="894" spans="1:144">
      <c r="A894" s="36"/>
      <c r="B894" s="36"/>
      <c r="C894" s="144"/>
      <c r="D894" s="144"/>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c r="AA894" s="135"/>
      <c r="AB894" s="135"/>
      <c r="AC894" s="135"/>
      <c r="AD894" s="135"/>
      <c r="AE894" s="135"/>
      <c r="AF894" s="135"/>
      <c r="AG894" s="135"/>
      <c r="AH894" s="135"/>
      <c r="AI894" s="135"/>
      <c r="AJ894" s="135"/>
      <c r="AK894" s="135"/>
      <c r="AL894" s="135"/>
      <c r="AM894" s="135"/>
      <c r="AN894" s="135"/>
      <c r="AO894" s="135"/>
      <c r="AP894" s="135"/>
      <c r="AQ894" s="135"/>
      <c r="AR894" s="135"/>
      <c r="AS894" s="135"/>
      <c r="AT894" s="135"/>
      <c r="AU894" s="135"/>
      <c r="AV894" s="135"/>
      <c r="AW894" s="135"/>
      <c r="AX894" s="135"/>
      <c r="AY894" s="135"/>
      <c r="AZ894" s="135"/>
      <c r="BA894" s="135"/>
      <c r="BB894" s="135"/>
      <c r="BC894" s="135"/>
      <c r="BD894" s="135"/>
      <c r="BE894" s="135"/>
      <c r="BF894" s="135"/>
      <c r="BG894" s="135"/>
      <c r="BH894" s="135"/>
      <c r="BI894" s="135"/>
      <c r="BJ894" s="135"/>
      <c r="BK894" s="135"/>
      <c r="BL894" s="135"/>
      <c r="BM894" s="135"/>
      <c r="BN894" s="135"/>
      <c r="BO894" s="135"/>
      <c r="BP894" s="135"/>
      <c r="BQ894" s="135"/>
      <c r="BR894" s="135"/>
      <c r="BS894" s="135"/>
      <c r="BT894" s="135"/>
      <c r="BU894" s="135"/>
      <c r="BV894" s="135"/>
      <c r="BW894" s="135"/>
      <c r="BX894" s="135"/>
      <c r="BY894" s="135"/>
      <c r="BZ894" s="135"/>
      <c r="CA894" s="135"/>
      <c r="CB894" s="135"/>
      <c r="CC894" s="135"/>
      <c r="CD894" s="135"/>
      <c r="CE894" s="135"/>
      <c r="CF894" s="135"/>
      <c r="CG894" s="135"/>
      <c r="CH894" s="135"/>
      <c r="CI894" s="135"/>
      <c r="CJ894" s="135"/>
      <c r="CK894" s="135"/>
      <c r="CL894" s="135"/>
      <c r="CM894" s="135"/>
      <c r="CN894" s="135"/>
      <c r="CO894" s="135"/>
      <c r="CP894" s="135"/>
      <c r="CQ894" s="135"/>
      <c r="CR894" s="135"/>
      <c r="CU894" s="36"/>
      <c r="CV894" s="36"/>
      <c r="CW894" s="36"/>
      <c r="CX894" s="36"/>
      <c r="CY894" s="36"/>
      <c r="CZ894" s="36"/>
      <c r="DA894" s="36"/>
      <c r="DB894" s="36"/>
      <c r="DC894" s="36"/>
      <c r="DD894" s="36"/>
      <c r="DE894" s="36"/>
      <c r="DF894" s="36"/>
      <c r="DG894" s="36"/>
      <c r="DH894" s="36"/>
      <c r="DI894" s="36"/>
      <c r="DJ894" s="36"/>
      <c r="DK894" s="36"/>
      <c r="DL894" s="36"/>
      <c r="DM894" s="36"/>
      <c r="DN894" s="36"/>
      <c r="DO894" s="36"/>
      <c r="DP894" s="36"/>
      <c r="DQ894" s="36"/>
      <c r="DR894" s="36"/>
      <c r="DS894" s="36"/>
      <c r="DT894" s="36"/>
      <c r="DU894" s="36"/>
      <c r="DV894" s="36"/>
      <c r="DW894" s="36"/>
      <c r="DX894" s="36"/>
      <c r="DY894" s="36"/>
      <c r="DZ894" s="36"/>
      <c r="EA894" s="36"/>
      <c r="EB894" s="36"/>
      <c r="EC894" s="36"/>
      <c r="ED894" s="36"/>
      <c r="EE894" s="36"/>
      <c r="EF894" s="36"/>
      <c r="EG894" s="36"/>
      <c r="EH894" s="36"/>
      <c r="EI894" s="36"/>
      <c r="EJ894" s="36"/>
      <c r="EK894" s="36"/>
      <c r="EL894" s="36"/>
      <c r="EM894" s="36"/>
      <c r="EN894" s="36"/>
    </row>
    <row r="895" spans="1:144">
      <c r="A895" s="36"/>
      <c r="B895" s="36"/>
      <c r="C895" s="144"/>
      <c r="D895" s="144"/>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c r="AA895" s="135"/>
      <c r="AB895" s="135"/>
      <c r="AC895" s="135"/>
      <c r="AD895" s="135"/>
      <c r="AE895" s="135"/>
      <c r="AF895" s="135"/>
      <c r="AG895" s="135"/>
      <c r="AH895" s="135"/>
      <c r="AI895" s="135"/>
      <c r="AJ895" s="135"/>
      <c r="AK895" s="135"/>
      <c r="AL895" s="135"/>
      <c r="AM895" s="135"/>
      <c r="AN895" s="135"/>
      <c r="AO895" s="135"/>
      <c r="AP895" s="135"/>
      <c r="AQ895" s="135"/>
      <c r="AR895" s="135"/>
      <c r="AS895" s="135"/>
      <c r="AT895" s="135"/>
      <c r="AU895" s="135"/>
      <c r="AV895" s="135"/>
      <c r="AW895" s="135"/>
      <c r="AX895" s="135"/>
      <c r="AY895" s="135"/>
      <c r="AZ895" s="135"/>
      <c r="BA895" s="135"/>
      <c r="BB895" s="135"/>
      <c r="BC895" s="135"/>
      <c r="BD895" s="135"/>
      <c r="BE895" s="135"/>
      <c r="BF895" s="135"/>
      <c r="BG895" s="135"/>
      <c r="BH895" s="135"/>
      <c r="BI895" s="135"/>
      <c r="BJ895" s="135"/>
      <c r="BK895" s="135"/>
      <c r="BL895" s="135"/>
      <c r="BM895" s="135"/>
      <c r="BN895" s="135"/>
      <c r="BO895" s="135"/>
      <c r="BP895" s="135"/>
      <c r="BQ895" s="135"/>
      <c r="BR895" s="135"/>
      <c r="BS895" s="135"/>
      <c r="BT895" s="135"/>
      <c r="BU895" s="135"/>
      <c r="BV895" s="135"/>
      <c r="BW895" s="135"/>
      <c r="BX895" s="135"/>
      <c r="BY895" s="135"/>
      <c r="BZ895" s="135"/>
      <c r="CA895" s="135"/>
      <c r="CB895" s="135"/>
      <c r="CC895" s="135"/>
      <c r="CD895" s="135"/>
      <c r="CE895" s="135"/>
      <c r="CF895" s="135"/>
      <c r="CG895" s="135"/>
      <c r="CH895" s="135"/>
      <c r="CI895" s="135"/>
      <c r="CJ895" s="135"/>
      <c r="CK895" s="135"/>
      <c r="CL895" s="135"/>
      <c r="CM895" s="135"/>
      <c r="CN895" s="135"/>
      <c r="CO895" s="135"/>
      <c r="CP895" s="135"/>
      <c r="CQ895" s="135"/>
      <c r="CR895" s="135"/>
      <c r="CU895" s="36"/>
      <c r="CV895" s="36"/>
      <c r="CW895" s="36"/>
      <c r="CX895" s="36"/>
      <c r="CY895" s="36"/>
      <c r="CZ895" s="36"/>
      <c r="DA895" s="36"/>
      <c r="DB895" s="36"/>
      <c r="DC895" s="36"/>
      <c r="DD895" s="36"/>
      <c r="DE895" s="36"/>
      <c r="DF895" s="36"/>
      <c r="DG895" s="36"/>
      <c r="DH895" s="36"/>
      <c r="DI895" s="36"/>
      <c r="DJ895" s="36"/>
      <c r="DK895" s="36"/>
      <c r="DL895" s="36"/>
      <c r="DM895" s="36"/>
      <c r="DN895" s="36"/>
      <c r="DO895" s="36"/>
      <c r="DP895" s="36"/>
      <c r="DQ895" s="36"/>
      <c r="DR895" s="36"/>
      <c r="DS895" s="36"/>
      <c r="DT895" s="36"/>
      <c r="DU895" s="36"/>
      <c r="DV895" s="36"/>
      <c r="DW895" s="36"/>
      <c r="DX895" s="36"/>
      <c r="DY895" s="36"/>
      <c r="DZ895" s="36"/>
      <c r="EA895" s="36"/>
      <c r="EB895" s="36"/>
      <c r="EC895" s="36"/>
      <c r="ED895" s="36"/>
      <c r="EE895" s="36"/>
      <c r="EF895" s="36"/>
      <c r="EG895" s="36"/>
      <c r="EH895" s="36"/>
      <c r="EI895" s="36"/>
      <c r="EJ895" s="36"/>
      <c r="EK895" s="36"/>
      <c r="EL895" s="36"/>
      <c r="EM895" s="36"/>
      <c r="EN895" s="36"/>
    </row>
    <row r="896" spans="1:144">
      <c r="A896" s="36"/>
      <c r="B896" s="36"/>
      <c r="C896" s="144"/>
      <c r="D896" s="144"/>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c r="AA896" s="135"/>
      <c r="AB896" s="135"/>
      <c r="AC896" s="135"/>
      <c r="AD896" s="135"/>
      <c r="AE896" s="135"/>
      <c r="AF896" s="135"/>
      <c r="AG896" s="135"/>
      <c r="AH896" s="135"/>
      <c r="AI896" s="135"/>
      <c r="AJ896" s="135"/>
      <c r="AK896" s="135"/>
      <c r="AL896" s="135"/>
      <c r="AM896" s="135"/>
      <c r="AN896" s="135"/>
      <c r="AO896" s="135"/>
      <c r="AP896" s="135"/>
      <c r="AQ896" s="135"/>
      <c r="AR896" s="135"/>
      <c r="AS896" s="135"/>
      <c r="AT896" s="135"/>
      <c r="AU896" s="135"/>
      <c r="AV896" s="135"/>
      <c r="AW896" s="135"/>
      <c r="AX896" s="135"/>
      <c r="AY896" s="135"/>
      <c r="AZ896" s="135"/>
      <c r="BA896" s="135"/>
      <c r="BB896" s="135"/>
      <c r="BC896" s="135"/>
      <c r="BD896" s="135"/>
      <c r="BE896" s="135"/>
      <c r="BF896" s="135"/>
      <c r="BG896" s="135"/>
      <c r="BH896" s="135"/>
      <c r="BI896" s="135"/>
      <c r="BJ896" s="135"/>
      <c r="BK896" s="135"/>
      <c r="BL896" s="135"/>
      <c r="BM896" s="135"/>
      <c r="BN896" s="135"/>
      <c r="BO896" s="135"/>
      <c r="BP896" s="135"/>
      <c r="BQ896" s="135"/>
      <c r="BR896" s="135"/>
      <c r="BS896" s="135"/>
      <c r="BT896" s="135"/>
      <c r="BU896" s="135"/>
      <c r="BV896" s="135"/>
      <c r="BW896" s="135"/>
      <c r="BX896" s="135"/>
      <c r="BY896" s="135"/>
      <c r="BZ896" s="135"/>
      <c r="CA896" s="135"/>
      <c r="CB896" s="135"/>
      <c r="CC896" s="135"/>
      <c r="CD896" s="135"/>
      <c r="CE896" s="135"/>
      <c r="CF896" s="135"/>
      <c r="CG896" s="135"/>
      <c r="CH896" s="135"/>
      <c r="CI896" s="135"/>
      <c r="CJ896" s="135"/>
      <c r="CK896" s="135"/>
      <c r="CL896" s="135"/>
      <c r="CM896" s="135"/>
      <c r="CN896" s="135"/>
      <c r="CO896" s="135"/>
      <c r="CP896" s="135"/>
      <c r="CQ896" s="135"/>
      <c r="CR896" s="135"/>
      <c r="CU896" s="36"/>
      <c r="CV896" s="36"/>
      <c r="CW896" s="36"/>
      <c r="CX896" s="36"/>
      <c r="CY896" s="36"/>
      <c r="CZ896" s="36"/>
      <c r="DA896" s="36"/>
      <c r="DB896" s="36"/>
      <c r="DC896" s="36"/>
      <c r="DD896" s="36"/>
      <c r="DE896" s="36"/>
      <c r="DF896" s="36"/>
      <c r="DG896" s="36"/>
      <c r="DH896" s="36"/>
      <c r="DI896" s="36"/>
      <c r="DJ896" s="36"/>
      <c r="DK896" s="36"/>
      <c r="DL896" s="36"/>
      <c r="DM896" s="36"/>
      <c r="DN896" s="36"/>
      <c r="DO896" s="36"/>
      <c r="DP896" s="36"/>
      <c r="DQ896" s="36"/>
      <c r="DR896" s="36"/>
      <c r="DS896" s="36"/>
      <c r="DT896" s="36"/>
      <c r="DU896" s="36"/>
      <c r="DV896" s="36"/>
      <c r="DW896" s="36"/>
      <c r="DX896" s="36"/>
      <c r="DY896" s="36"/>
      <c r="DZ896" s="36"/>
      <c r="EA896" s="36"/>
      <c r="EB896" s="36"/>
      <c r="EC896" s="36"/>
      <c r="ED896" s="36"/>
      <c r="EE896" s="36"/>
      <c r="EF896" s="36"/>
      <c r="EG896" s="36"/>
      <c r="EH896" s="36"/>
      <c r="EI896" s="36"/>
      <c r="EJ896" s="36"/>
      <c r="EK896" s="36"/>
      <c r="EL896" s="36"/>
      <c r="EM896" s="36"/>
      <c r="EN896" s="36"/>
    </row>
    <row r="897" spans="1:144">
      <c r="A897" s="36"/>
      <c r="B897" s="36"/>
      <c r="C897" s="144"/>
      <c r="D897" s="144"/>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c r="AA897" s="135"/>
      <c r="AB897" s="135"/>
      <c r="AC897" s="135"/>
      <c r="AD897" s="135"/>
      <c r="AE897" s="135"/>
      <c r="AF897" s="135"/>
      <c r="AG897" s="135"/>
      <c r="AH897" s="135"/>
      <c r="AI897" s="135"/>
      <c r="AJ897" s="135"/>
      <c r="AK897" s="135"/>
      <c r="AL897" s="135"/>
      <c r="AM897" s="135"/>
      <c r="AN897" s="135"/>
      <c r="AO897" s="135"/>
      <c r="AP897" s="135"/>
      <c r="AQ897" s="135"/>
      <c r="AR897" s="135"/>
      <c r="AS897" s="135"/>
      <c r="AT897" s="135"/>
      <c r="AU897" s="135"/>
      <c r="AV897" s="135"/>
      <c r="AW897" s="135"/>
      <c r="AX897" s="135"/>
      <c r="AY897" s="135"/>
      <c r="AZ897" s="135"/>
      <c r="BA897" s="135"/>
      <c r="BB897" s="135"/>
      <c r="BC897" s="135"/>
      <c r="BD897" s="135"/>
      <c r="BE897" s="135"/>
      <c r="BF897" s="135"/>
      <c r="BG897" s="135"/>
      <c r="BH897" s="135"/>
      <c r="BI897" s="135"/>
      <c r="BJ897" s="135"/>
      <c r="BK897" s="135"/>
      <c r="BL897" s="135"/>
      <c r="BM897" s="135"/>
      <c r="BN897" s="135"/>
      <c r="BO897" s="135"/>
      <c r="BP897" s="135"/>
      <c r="BQ897" s="135"/>
      <c r="BR897" s="135"/>
      <c r="BS897" s="135"/>
      <c r="BT897" s="135"/>
      <c r="BU897" s="135"/>
      <c r="BV897" s="135"/>
      <c r="BW897" s="135"/>
      <c r="BX897" s="135"/>
      <c r="BY897" s="135"/>
      <c r="BZ897" s="135"/>
      <c r="CA897" s="135"/>
      <c r="CB897" s="135"/>
      <c r="CC897" s="135"/>
      <c r="CD897" s="135"/>
      <c r="CE897" s="135"/>
      <c r="CF897" s="135"/>
      <c r="CG897" s="135"/>
      <c r="CH897" s="135"/>
      <c r="CI897" s="135"/>
      <c r="CJ897" s="135"/>
      <c r="CK897" s="135"/>
      <c r="CL897" s="135"/>
      <c r="CM897" s="135"/>
      <c r="CN897" s="135"/>
      <c r="CO897" s="135"/>
      <c r="CP897" s="135"/>
      <c r="CQ897" s="135"/>
      <c r="CR897" s="135"/>
      <c r="CU897" s="36"/>
      <c r="CV897" s="36"/>
      <c r="CW897" s="36"/>
      <c r="CX897" s="36"/>
      <c r="CY897" s="36"/>
      <c r="CZ897" s="36"/>
      <c r="DA897" s="36"/>
      <c r="DB897" s="36"/>
      <c r="DC897" s="36"/>
      <c r="DD897" s="36"/>
      <c r="DE897" s="36"/>
      <c r="DF897" s="36"/>
      <c r="DG897" s="36"/>
      <c r="DH897" s="36"/>
      <c r="DI897" s="36"/>
      <c r="DJ897" s="36"/>
      <c r="DK897" s="36"/>
      <c r="DL897" s="36"/>
      <c r="DM897" s="36"/>
      <c r="DN897" s="36"/>
      <c r="DO897" s="36"/>
      <c r="DP897" s="36"/>
      <c r="DQ897" s="36"/>
      <c r="DR897" s="36"/>
      <c r="DS897" s="36"/>
      <c r="DT897" s="36"/>
      <c r="DU897" s="36"/>
      <c r="DV897" s="36"/>
      <c r="DW897" s="36"/>
      <c r="DX897" s="36"/>
      <c r="DY897" s="36"/>
      <c r="DZ897" s="36"/>
      <c r="EA897" s="36"/>
      <c r="EB897" s="36"/>
      <c r="EC897" s="36"/>
      <c r="ED897" s="36"/>
      <c r="EE897" s="36"/>
      <c r="EF897" s="36"/>
      <c r="EG897" s="36"/>
      <c r="EH897" s="36"/>
      <c r="EI897" s="36"/>
      <c r="EJ897" s="36"/>
      <c r="EK897" s="36"/>
      <c r="EL897" s="36"/>
      <c r="EM897" s="36"/>
      <c r="EN897" s="36"/>
    </row>
    <row r="898" spans="1:144">
      <c r="A898" s="36"/>
      <c r="B898" s="36"/>
      <c r="C898" s="144"/>
      <c r="D898" s="144"/>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c r="AA898" s="135"/>
      <c r="AB898" s="135"/>
      <c r="AC898" s="135"/>
      <c r="AD898" s="135"/>
      <c r="AE898" s="135"/>
      <c r="AF898" s="135"/>
      <c r="AG898" s="135"/>
      <c r="AH898" s="135"/>
      <c r="AI898" s="135"/>
      <c r="AJ898" s="135"/>
      <c r="AK898" s="135"/>
      <c r="AL898" s="135"/>
      <c r="AM898" s="135"/>
      <c r="AN898" s="135"/>
      <c r="AO898" s="135"/>
      <c r="AP898" s="135"/>
      <c r="AQ898" s="135"/>
      <c r="AR898" s="135"/>
      <c r="AS898" s="135"/>
      <c r="AT898" s="135"/>
      <c r="AU898" s="135"/>
      <c r="AV898" s="135"/>
      <c r="AW898" s="135"/>
      <c r="AX898" s="135"/>
      <c r="AY898" s="135"/>
      <c r="AZ898" s="135"/>
      <c r="BA898" s="135"/>
      <c r="BB898" s="135"/>
      <c r="BC898" s="135"/>
      <c r="BD898" s="135"/>
      <c r="BE898" s="135"/>
      <c r="BF898" s="135"/>
      <c r="BG898" s="135"/>
      <c r="BH898" s="135"/>
      <c r="BI898" s="135"/>
      <c r="BJ898" s="135"/>
      <c r="BK898" s="135"/>
      <c r="BL898" s="135"/>
      <c r="BM898" s="135"/>
      <c r="BN898" s="135"/>
      <c r="BO898" s="135"/>
      <c r="BP898" s="135"/>
      <c r="BQ898" s="135"/>
      <c r="BR898" s="135"/>
      <c r="BS898" s="135"/>
      <c r="BT898" s="135"/>
      <c r="BU898" s="135"/>
      <c r="BV898" s="135"/>
      <c r="BW898" s="135"/>
      <c r="BX898" s="135"/>
      <c r="BY898" s="135"/>
      <c r="BZ898" s="135"/>
      <c r="CA898" s="135"/>
      <c r="CB898" s="135"/>
      <c r="CC898" s="135"/>
      <c r="CD898" s="135"/>
      <c r="CE898" s="135"/>
      <c r="CF898" s="135"/>
      <c r="CG898" s="135"/>
      <c r="CH898" s="135"/>
      <c r="CI898" s="135"/>
      <c r="CJ898" s="135"/>
      <c r="CK898" s="135"/>
      <c r="CL898" s="135"/>
      <c r="CM898" s="135"/>
      <c r="CN898" s="135"/>
      <c r="CO898" s="135"/>
      <c r="CP898" s="135"/>
      <c r="CQ898" s="135"/>
      <c r="CR898" s="135"/>
      <c r="CU898" s="36"/>
      <c r="CV898" s="36"/>
      <c r="CW898" s="36"/>
      <c r="CX898" s="36"/>
      <c r="CY898" s="36"/>
      <c r="CZ898" s="36"/>
      <c r="DA898" s="36"/>
      <c r="DB898" s="36"/>
      <c r="DC898" s="36"/>
      <c r="DD898" s="36"/>
      <c r="DE898" s="36"/>
      <c r="DF898" s="36"/>
      <c r="DG898" s="36"/>
      <c r="DH898" s="36"/>
      <c r="DI898" s="36"/>
      <c r="DJ898" s="36"/>
      <c r="DK898" s="36"/>
      <c r="DL898" s="36"/>
      <c r="DM898" s="36"/>
      <c r="DN898" s="36"/>
      <c r="DO898" s="36"/>
      <c r="DP898" s="36"/>
      <c r="DQ898" s="36"/>
      <c r="DR898" s="36"/>
      <c r="DS898" s="36"/>
      <c r="DT898" s="36"/>
      <c r="DU898" s="36"/>
      <c r="DV898" s="36"/>
      <c r="DW898" s="36"/>
      <c r="DX898" s="36"/>
      <c r="DY898" s="36"/>
      <c r="DZ898" s="36"/>
      <c r="EA898" s="36"/>
      <c r="EB898" s="36"/>
      <c r="EC898" s="36"/>
      <c r="ED898" s="36"/>
      <c r="EE898" s="36"/>
      <c r="EF898" s="36"/>
      <c r="EG898" s="36"/>
      <c r="EH898" s="36"/>
      <c r="EI898" s="36"/>
      <c r="EJ898" s="36"/>
      <c r="EK898" s="36"/>
      <c r="EL898" s="36"/>
      <c r="EM898" s="36"/>
      <c r="EN898" s="36"/>
    </row>
    <row r="899" spans="1:144">
      <c r="A899" s="36"/>
      <c r="B899" s="36"/>
      <c r="C899" s="144"/>
      <c r="D899" s="144"/>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c r="AA899" s="135"/>
      <c r="AB899" s="135"/>
      <c r="AC899" s="135"/>
      <c r="AD899" s="135"/>
      <c r="AE899" s="135"/>
      <c r="AF899" s="135"/>
      <c r="AG899" s="135"/>
      <c r="AH899" s="135"/>
      <c r="AI899" s="135"/>
      <c r="AJ899" s="135"/>
      <c r="AK899" s="135"/>
      <c r="AL899" s="135"/>
      <c r="AM899" s="135"/>
      <c r="AN899" s="135"/>
      <c r="AO899" s="135"/>
      <c r="AP899" s="135"/>
      <c r="AQ899" s="135"/>
      <c r="AR899" s="135"/>
      <c r="AS899" s="135"/>
      <c r="AT899" s="135"/>
      <c r="AU899" s="135"/>
      <c r="AV899" s="135"/>
      <c r="AW899" s="135"/>
      <c r="AX899" s="135"/>
      <c r="AY899" s="135"/>
      <c r="AZ899" s="135"/>
      <c r="BA899" s="135"/>
      <c r="BB899" s="135"/>
      <c r="BC899" s="135"/>
      <c r="BD899" s="135"/>
      <c r="BE899" s="135"/>
      <c r="BF899" s="135"/>
      <c r="BG899" s="135"/>
      <c r="BH899" s="135"/>
      <c r="BI899" s="135"/>
      <c r="BJ899" s="135"/>
      <c r="BK899" s="135"/>
      <c r="BL899" s="135"/>
      <c r="BM899" s="135"/>
      <c r="BN899" s="135"/>
      <c r="BO899" s="135"/>
      <c r="BP899" s="135"/>
      <c r="BQ899" s="135"/>
      <c r="BR899" s="135"/>
      <c r="BS899" s="135"/>
      <c r="BT899" s="135"/>
      <c r="BU899" s="135"/>
      <c r="BV899" s="135"/>
      <c r="BW899" s="135"/>
      <c r="BX899" s="135"/>
      <c r="BY899" s="135"/>
      <c r="BZ899" s="135"/>
      <c r="CA899" s="135"/>
      <c r="CB899" s="135"/>
      <c r="CC899" s="135"/>
      <c r="CD899" s="135"/>
      <c r="CE899" s="135"/>
      <c r="CF899" s="135"/>
      <c r="CG899" s="135"/>
      <c r="CH899" s="135"/>
      <c r="CI899" s="135"/>
      <c r="CJ899" s="135"/>
      <c r="CK899" s="135"/>
      <c r="CL899" s="135"/>
      <c r="CM899" s="135"/>
      <c r="CN899" s="135"/>
      <c r="CO899" s="135"/>
      <c r="CP899" s="135"/>
      <c r="CQ899" s="135"/>
      <c r="CR899" s="135"/>
      <c r="CU899" s="36"/>
      <c r="CV899" s="36"/>
      <c r="CW899" s="36"/>
      <c r="CX899" s="36"/>
      <c r="CY899" s="36"/>
      <c r="CZ899" s="36"/>
      <c r="DA899" s="36"/>
      <c r="DB899" s="36"/>
      <c r="DC899" s="36"/>
      <c r="DD899" s="36"/>
      <c r="DE899" s="36"/>
      <c r="DF899" s="36"/>
      <c r="DG899" s="36"/>
      <c r="DH899" s="36"/>
      <c r="DI899" s="36"/>
      <c r="DJ899" s="36"/>
      <c r="DK899" s="36"/>
      <c r="DL899" s="36"/>
      <c r="DM899" s="36"/>
      <c r="DN899" s="36"/>
      <c r="DO899" s="36"/>
      <c r="DP899" s="36"/>
      <c r="DQ899" s="36"/>
      <c r="DR899" s="36"/>
      <c r="DS899" s="36"/>
      <c r="DT899" s="36"/>
      <c r="DU899" s="36"/>
      <c r="DV899" s="36"/>
      <c r="DW899" s="36"/>
      <c r="DX899" s="36"/>
      <c r="DY899" s="36"/>
      <c r="DZ899" s="36"/>
      <c r="EA899" s="36"/>
      <c r="EB899" s="36"/>
      <c r="EC899" s="36"/>
      <c r="ED899" s="36"/>
      <c r="EE899" s="36"/>
      <c r="EF899" s="36"/>
      <c r="EG899" s="36"/>
      <c r="EH899" s="36"/>
      <c r="EI899" s="36"/>
      <c r="EJ899" s="36"/>
      <c r="EK899" s="36"/>
      <c r="EL899" s="36"/>
      <c r="EM899" s="36"/>
      <c r="EN899" s="36"/>
    </row>
    <row r="900" spans="1:144">
      <c r="A900" s="36"/>
      <c r="B900" s="36"/>
      <c r="C900" s="144"/>
      <c r="D900" s="144"/>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c r="AA900" s="135"/>
      <c r="AB900" s="135"/>
      <c r="AC900" s="135"/>
      <c r="AD900" s="135"/>
      <c r="AE900" s="135"/>
      <c r="AF900" s="135"/>
      <c r="AG900" s="135"/>
      <c r="AH900" s="135"/>
      <c r="AI900" s="135"/>
      <c r="AJ900" s="135"/>
      <c r="AK900" s="135"/>
      <c r="AL900" s="135"/>
      <c r="AM900" s="135"/>
      <c r="AN900" s="135"/>
      <c r="AO900" s="135"/>
      <c r="AP900" s="135"/>
      <c r="AQ900" s="135"/>
      <c r="AR900" s="135"/>
      <c r="AS900" s="135"/>
      <c r="AT900" s="135"/>
      <c r="AU900" s="135"/>
      <c r="AV900" s="135"/>
      <c r="AW900" s="135"/>
      <c r="AX900" s="135"/>
      <c r="AY900" s="135"/>
      <c r="AZ900" s="135"/>
      <c r="BA900" s="135"/>
      <c r="BB900" s="135"/>
      <c r="BC900" s="135"/>
      <c r="BD900" s="135"/>
      <c r="BE900" s="135"/>
      <c r="BF900" s="135"/>
      <c r="BG900" s="135"/>
      <c r="BH900" s="135"/>
      <c r="BI900" s="135"/>
      <c r="BJ900" s="135"/>
      <c r="BK900" s="135"/>
      <c r="BL900" s="135"/>
      <c r="BM900" s="135"/>
      <c r="BN900" s="135"/>
      <c r="BO900" s="135"/>
      <c r="BP900" s="135"/>
      <c r="BQ900" s="135"/>
      <c r="BR900" s="135"/>
      <c r="BS900" s="135"/>
      <c r="BT900" s="135"/>
      <c r="BU900" s="135"/>
      <c r="BV900" s="135"/>
      <c r="BW900" s="135"/>
      <c r="BX900" s="135"/>
      <c r="BY900" s="135"/>
      <c r="BZ900" s="135"/>
      <c r="CA900" s="135"/>
      <c r="CB900" s="135"/>
      <c r="CC900" s="135"/>
      <c r="CD900" s="135"/>
      <c r="CE900" s="135"/>
      <c r="CF900" s="135"/>
      <c r="CG900" s="135"/>
      <c r="CH900" s="135"/>
      <c r="CI900" s="135"/>
      <c r="CJ900" s="135"/>
      <c r="CK900" s="135"/>
      <c r="CL900" s="135"/>
      <c r="CM900" s="135"/>
      <c r="CN900" s="135"/>
      <c r="CO900" s="135"/>
      <c r="CP900" s="135"/>
      <c r="CQ900" s="135"/>
      <c r="CR900" s="135"/>
      <c r="CU900" s="36"/>
      <c r="CV900" s="36"/>
      <c r="CW900" s="36"/>
      <c r="CX900" s="36"/>
      <c r="CY900" s="36"/>
      <c r="CZ900" s="36"/>
      <c r="DA900" s="36"/>
      <c r="DB900" s="36"/>
      <c r="DC900" s="36"/>
      <c r="DD900" s="36"/>
      <c r="DE900" s="36"/>
      <c r="DF900" s="36"/>
      <c r="DG900" s="36"/>
      <c r="DH900" s="36"/>
      <c r="DI900" s="36"/>
      <c r="DJ900" s="36"/>
      <c r="DK900" s="36"/>
      <c r="DL900" s="36"/>
      <c r="DM900" s="36"/>
      <c r="DN900" s="36"/>
      <c r="DO900" s="36"/>
      <c r="DP900" s="36"/>
      <c r="DQ900" s="36"/>
      <c r="DR900" s="36"/>
      <c r="DS900" s="36"/>
      <c r="DT900" s="36"/>
      <c r="DU900" s="36"/>
      <c r="DV900" s="36"/>
      <c r="DW900" s="36"/>
      <c r="DX900" s="36"/>
      <c r="DY900" s="36"/>
      <c r="DZ900" s="36"/>
      <c r="EA900" s="36"/>
      <c r="EB900" s="36"/>
      <c r="EC900" s="36"/>
      <c r="ED900" s="36"/>
      <c r="EE900" s="36"/>
      <c r="EF900" s="36"/>
      <c r="EG900" s="36"/>
      <c r="EH900" s="36"/>
      <c r="EI900" s="36"/>
      <c r="EJ900" s="36"/>
      <c r="EK900" s="36"/>
      <c r="EL900" s="36"/>
      <c r="EM900" s="36"/>
      <c r="EN900" s="36"/>
    </row>
    <row r="901" spans="1:144">
      <c r="A901" s="36"/>
      <c r="B901" s="36"/>
      <c r="C901" s="144"/>
      <c r="D901" s="144"/>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c r="AA901" s="135"/>
      <c r="AB901" s="135"/>
      <c r="AC901" s="135"/>
      <c r="AD901" s="135"/>
      <c r="AE901" s="135"/>
      <c r="AF901" s="135"/>
      <c r="AG901" s="135"/>
      <c r="AH901" s="135"/>
      <c r="AI901" s="135"/>
      <c r="AJ901" s="135"/>
      <c r="AK901" s="135"/>
      <c r="AL901" s="135"/>
      <c r="AM901" s="135"/>
      <c r="AN901" s="135"/>
      <c r="AO901" s="135"/>
      <c r="AP901" s="135"/>
      <c r="AQ901" s="135"/>
      <c r="AR901" s="135"/>
      <c r="AS901" s="135"/>
      <c r="AT901" s="135"/>
      <c r="AU901" s="135"/>
      <c r="AV901" s="135"/>
      <c r="AW901" s="135"/>
      <c r="AX901" s="135"/>
      <c r="AY901" s="135"/>
      <c r="AZ901" s="135"/>
      <c r="BA901" s="135"/>
      <c r="BB901" s="135"/>
      <c r="BC901" s="135"/>
      <c r="BD901" s="135"/>
      <c r="BE901" s="135"/>
      <c r="BF901" s="135"/>
      <c r="BG901" s="135"/>
      <c r="BH901" s="135"/>
      <c r="BI901" s="135"/>
      <c r="BJ901" s="135"/>
      <c r="BK901" s="135"/>
      <c r="BL901" s="135"/>
      <c r="BM901" s="135"/>
      <c r="BN901" s="135"/>
      <c r="BO901" s="135"/>
      <c r="BP901" s="135"/>
      <c r="BQ901" s="135"/>
      <c r="BR901" s="135"/>
      <c r="BS901" s="135"/>
      <c r="BT901" s="135"/>
      <c r="BU901" s="135"/>
      <c r="BV901" s="135"/>
      <c r="BW901" s="135"/>
      <c r="BX901" s="135"/>
      <c r="BY901" s="135"/>
      <c r="BZ901" s="135"/>
      <c r="CA901" s="135"/>
      <c r="CB901" s="135"/>
      <c r="CC901" s="135"/>
      <c r="CD901" s="135"/>
      <c r="CE901" s="135"/>
      <c r="CF901" s="135"/>
      <c r="CG901" s="135"/>
      <c r="CH901" s="135"/>
      <c r="CI901" s="135"/>
      <c r="CJ901" s="135"/>
      <c r="CK901" s="135"/>
      <c r="CL901" s="135"/>
      <c r="CM901" s="135"/>
      <c r="CN901" s="135"/>
      <c r="CO901" s="135"/>
      <c r="CP901" s="135"/>
      <c r="CQ901" s="135"/>
      <c r="CR901" s="135"/>
      <c r="CU901" s="36"/>
      <c r="CV901" s="36"/>
      <c r="CW901" s="36"/>
      <c r="CX901" s="36"/>
      <c r="CY901" s="36"/>
      <c r="CZ901" s="36"/>
      <c r="DA901" s="36"/>
      <c r="DB901" s="36"/>
      <c r="DC901" s="36"/>
      <c r="DD901" s="36"/>
      <c r="DE901" s="36"/>
      <c r="DF901" s="36"/>
      <c r="DG901" s="36"/>
      <c r="DH901" s="36"/>
      <c r="DI901" s="36"/>
      <c r="DJ901" s="36"/>
      <c r="DK901" s="36"/>
      <c r="DL901" s="36"/>
      <c r="DM901" s="36"/>
      <c r="DN901" s="36"/>
      <c r="DO901" s="36"/>
      <c r="DP901" s="36"/>
      <c r="DQ901" s="36"/>
      <c r="DR901" s="36"/>
      <c r="DS901" s="36"/>
      <c r="DT901" s="36"/>
      <c r="DU901" s="36"/>
      <c r="DV901" s="36"/>
      <c r="DW901" s="36"/>
      <c r="DX901" s="36"/>
      <c r="DY901" s="36"/>
      <c r="DZ901" s="36"/>
      <c r="EA901" s="36"/>
      <c r="EB901" s="36"/>
      <c r="EC901" s="36"/>
      <c r="ED901" s="36"/>
      <c r="EE901" s="36"/>
      <c r="EF901" s="36"/>
      <c r="EG901" s="36"/>
      <c r="EH901" s="36"/>
      <c r="EI901" s="36"/>
      <c r="EJ901" s="36"/>
      <c r="EK901" s="36"/>
      <c r="EL901" s="36"/>
      <c r="EM901" s="36"/>
      <c r="EN901" s="36"/>
    </row>
    <row r="902" spans="1:144">
      <c r="A902" s="36"/>
      <c r="B902" s="36"/>
      <c r="C902" s="144"/>
      <c r="D902" s="144"/>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c r="AA902" s="135"/>
      <c r="AB902" s="135"/>
      <c r="AC902" s="135"/>
      <c r="AD902" s="135"/>
      <c r="AE902" s="135"/>
      <c r="AF902" s="135"/>
      <c r="AG902" s="135"/>
      <c r="AH902" s="135"/>
      <c r="AI902" s="135"/>
      <c r="AJ902" s="135"/>
      <c r="AK902" s="135"/>
      <c r="AL902" s="135"/>
      <c r="AM902" s="135"/>
      <c r="AN902" s="135"/>
      <c r="AO902" s="135"/>
      <c r="AP902" s="135"/>
      <c r="AQ902" s="135"/>
      <c r="AR902" s="135"/>
      <c r="AS902" s="135"/>
      <c r="AT902" s="135"/>
      <c r="AU902" s="135"/>
      <c r="AV902" s="135"/>
      <c r="AW902" s="135"/>
      <c r="AX902" s="135"/>
      <c r="AY902" s="135"/>
      <c r="AZ902" s="135"/>
      <c r="BA902" s="135"/>
      <c r="BB902" s="135"/>
      <c r="BC902" s="135"/>
      <c r="BD902" s="135"/>
      <c r="BE902" s="135"/>
      <c r="BF902" s="135"/>
      <c r="BG902" s="135"/>
      <c r="BH902" s="135"/>
      <c r="BI902" s="135"/>
      <c r="BJ902" s="135"/>
      <c r="BK902" s="135"/>
      <c r="BL902" s="135"/>
      <c r="BM902" s="135"/>
      <c r="BN902" s="135"/>
      <c r="BO902" s="135"/>
      <c r="BP902" s="135"/>
      <c r="BQ902" s="135"/>
      <c r="BR902" s="135"/>
      <c r="BS902" s="135"/>
      <c r="BT902" s="135"/>
      <c r="BU902" s="135"/>
      <c r="BV902" s="135"/>
      <c r="BW902" s="135"/>
      <c r="BX902" s="135"/>
      <c r="BY902" s="135"/>
      <c r="BZ902" s="135"/>
      <c r="CA902" s="135"/>
      <c r="CB902" s="135"/>
      <c r="CC902" s="135"/>
      <c r="CD902" s="135"/>
      <c r="CE902" s="135"/>
      <c r="CF902" s="135"/>
      <c r="CG902" s="135"/>
      <c r="CH902" s="135"/>
      <c r="CI902" s="135"/>
      <c r="CJ902" s="135"/>
      <c r="CK902" s="135"/>
      <c r="CL902" s="135"/>
      <c r="CM902" s="135"/>
      <c r="CN902" s="135"/>
      <c r="CO902" s="135"/>
      <c r="CP902" s="135"/>
      <c r="CQ902" s="135"/>
      <c r="CR902" s="135"/>
      <c r="CU902" s="36"/>
      <c r="CV902" s="36"/>
      <c r="CW902" s="36"/>
      <c r="CX902" s="36"/>
      <c r="CY902" s="36"/>
      <c r="CZ902" s="36"/>
      <c r="DA902" s="36"/>
      <c r="DB902" s="36"/>
      <c r="DC902" s="36"/>
      <c r="DD902" s="36"/>
      <c r="DE902" s="36"/>
      <c r="DF902" s="36"/>
      <c r="DG902" s="36"/>
      <c r="DH902" s="36"/>
      <c r="DI902" s="36"/>
      <c r="DJ902" s="36"/>
      <c r="DK902" s="36"/>
      <c r="DL902" s="36"/>
      <c r="DM902" s="36"/>
      <c r="DN902" s="36"/>
      <c r="DO902" s="36"/>
      <c r="DP902" s="36"/>
      <c r="DQ902" s="36"/>
      <c r="DR902" s="36"/>
      <c r="DS902" s="36"/>
      <c r="DT902" s="36"/>
      <c r="DU902" s="36"/>
      <c r="DV902" s="36"/>
      <c r="DW902" s="36"/>
      <c r="DX902" s="36"/>
      <c r="DY902" s="36"/>
      <c r="DZ902" s="36"/>
      <c r="EA902" s="36"/>
      <c r="EB902" s="36"/>
      <c r="EC902" s="36"/>
      <c r="ED902" s="36"/>
      <c r="EE902" s="36"/>
      <c r="EF902" s="36"/>
      <c r="EG902" s="36"/>
      <c r="EH902" s="36"/>
      <c r="EI902" s="36"/>
      <c r="EJ902" s="36"/>
      <c r="EK902" s="36"/>
      <c r="EL902" s="36"/>
      <c r="EM902" s="36"/>
      <c r="EN902" s="36"/>
    </row>
    <row r="903" spans="1:144">
      <c r="A903" s="36"/>
      <c r="B903" s="36"/>
      <c r="C903" s="144"/>
      <c r="D903" s="144"/>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c r="AA903" s="135"/>
      <c r="AB903" s="135"/>
      <c r="AC903" s="135"/>
      <c r="AD903" s="135"/>
      <c r="AE903" s="135"/>
      <c r="AF903" s="135"/>
      <c r="AG903" s="135"/>
      <c r="AH903" s="135"/>
      <c r="AI903" s="135"/>
      <c r="AJ903" s="135"/>
      <c r="AK903" s="135"/>
      <c r="AL903" s="135"/>
      <c r="AM903" s="135"/>
      <c r="AN903" s="135"/>
      <c r="AO903" s="135"/>
      <c r="AP903" s="135"/>
      <c r="AQ903" s="135"/>
      <c r="AR903" s="135"/>
      <c r="AS903" s="135"/>
      <c r="AT903" s="135"/>
      <c r="AU903" s="135"/>
      <c r="AV903" s="135"/>
      <c r="AW903" s="135"/>
      <c r="AX903" s="135"/>
      <c r="AY903" s="135"/>
      <c r="AZ903" s="135"/>
      <c r="BA903" s="135"/>
      <c r="BB903" s="135"/>
      <c r="BC903" s="135"/>
      <c r="BD903" s="135"/>
      <c r="BE903" s="135"/>
      <c r="BF903" s="135"/>
      <c r="BG903" s="135"/>
      <c r="BH903" s="135"/>
      <c r="BI903" s="135"/>
      <c r="BJ903" s="135"/>
      <c r="BK903" s="135"/>
      <c r="BL903" s="135"/>
      <c r="BM903" s="135"/>
      <c r="BN903" s="135"/>
      <c r="BO903" s="135"/>
      <c r="BP903" s="135"/>
      <c r="BQ903" s="135"/>
      <c r="BR903" s="135"/>
      <c r="BS903" s="135"/>
      <c r="BT903" s="135"/>
      <c r="BU903" s="135"/>
      <c r="BV903" s="135"/>
      <c r="BW903" s="135"/>
      <c r="BX903" s="135"/>
      <c r="BY903" s="135"/>
      <c r="BZ903" s="135"/>
      <c r="CA903" s="135"/>
      <c r="CB903" s="135"/>
      <c r="CC903" s="135"/>
      <c r="CD903" s="135"/>
      <c r="CE903" s="135"/>
      <c r="CF903" s="135"/>
      <c r="CG903" s="135"/>
      <c r="CH903" s="135"/>
      <c r="CI903" s="135"/>
      <c r="CJ903" s="135"/>
      <c r="CK903" s="135"/>
      <c r="CL903" s="135"/>
      <c r="CM903" s="135"/>
      <c r="CN903" s="135"/>
      <c r="CO903" s="135"/>
      <c r="CP903" s="135"/>
      <c r="CQ903" s="135"/>
      <c r="CR903" s="135"/>
      <c r="CU903" s="36"/>
      <c r="CV903" s="36"/>
      <c r="CW903" s="36"/>
      <c r="CX903" s="36"/>
      <c r="CY903" s="36"/>
      <c r="CZ903" s="36"/>
      <c r="DA903" s="36"/>
      <c r="DB903" s="36"/>
      <c r="DC903" s="36"/>
      <c r="DD903" s="36"/>
      <c r="DE903" s="36"/>
      <c r="DF903" s="36"/>
      <c r="DG903" s="36"/>
      <c r="DH903" s="36"/>
      <c r="DI903" s="36"/>
      <c r="DJ903" s="36"/>
      <c r="DK903" s="36"/>
      <c r="DL903" s="36"/>
      <c r="DM903" s="36"/>
      <c r="DN903" s="36"/>
      <c r="DO903" s="36"/>
      <c r="DP903" s="36"/>
      <c r="DQ903" s="36"/>
      <c r="DR903" s="36"/>
      <c r="DS903" s="36"/>
      <c r="DT903" s="36"/>
      <c r="DU903" s="36"/>
      <c r="DV903" s="36"/>
      <c r="DW903" s="36"/>
      <c r="DX903" s="36"/>
      <c r="DY903" s="36"/>
      <c r="DZ903" s="36"/>
      <c r="EA903" s="36"/>
      <c r="EB903" s="36"/>
      <c r="EC903" s="36"/>
      <c r="ED903" s="36"/>
      <c r="EE903" s="36"/>
      <c r="EF903" s="36"/>
      <c r="EG903" s="36"/>
      <c r="EH903" s="36"/>
      <c r="EI903" s="36"/>
      <c r="EJ903" s="36"/>
      <c r="EK903" s="36"/>
      <c r="EL903" s="36"/>
      <c r="EM903" s="36"/>
      <c r="EN903" s="36"/>
    </row>
    <row r="904" spans="1:144">
      <c r="A904" s="36"/>
      <c r="B904" s="36"/>
      <c r="C904" s="144"/>
      <c r="D904" s="144"/>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c r="AA904" s="135"/>
      <c r="AB904" s="135"/>
      <c r="AC904" s="135"/>
      <c r="AD904" s="135"/>
      <c r="AE904" s="135"/>
      <c r="AF904" s="135"/>
      <c r="AG904" s="135"/>
      <c r="AH904" s="135"/>
      <c r="AI904" s="135"/>
      <c r="AJ904" s="135"/>
      <c r="AK904" s="135"/>
      <c r="AL904" s="135"/>
      <c r="AM904" s="135"/>
      <c r="AN904" s="135"/>
      <c r="AO904" s="135"/>
      <c r="AP904" s="135"/>
      <c r="AQ904" s="135"/>
      <c r="AR904" s="135"/>
      <c r="AS904" s="135"/>
      <c r="AT904" s="135"/>
      <c r="AU904" s="135"/>
      <c r="AV904" s="135"/>
      <c r="AW904" s="135"/>
      <c r="AX904" s="135"/>
      <c r="AY904" s="135"/>
      <c r="AZ904" s="135"/>
      <c r="BA904" s="135"/>
      <c r="BB904" s="135"/>
      <c r="BC904" s="135"/>
      <c r="BD904" s="135"/>
      <c r="BE904" s="135"/>
      <c r="BF904" s="135"/>
      <c r="BG904" s="135"/>
      <c r="BH904" s="135"/>
      <c r="BI904" s="135"/>
      <c r="BJ904" s="135"/>
      <c r="BK904" s="135"/>
      <c r="BL904" s="135"/>
      <c r="BM904" s="135"/>
      <c r="BN904" s="135"/>
      <c r="BO904" s="135"/>
      <c r="BP904" s="135"/>
      <c r="BQ904" s="135"/>
      <c r="BR904" s="135"/>
      <c r="BS904" s="135"/>
      <c r="BT904" s="135"/>
      <c r="BU904" s="135"/>
      <c r="BV904" s="135"/>
      <c r="BW904" s="135"/>
      <c r="BX904" s="135"/>
      <c r="BY904" s="135"/>
      <c r="BZ904" s="135"/>
      <c r="CA904" s="135"/>
      <c r="CB904" s="135"/>
      <c r="CC904" s="135"/>
      <c r="CD904" s="135"/>
      <c r="CE904" s="135"/>
      <c r="CF904" s="135"/>
      <c r="CG904" s="135"/>
      <c r="CH904" s="135"/>
      <c r="CI904" s="135"/>
      <c r="CJ904" s="135"/>
      <c r="CK904" s="135"/>
      <c r="CL904" s="135"/>
      <c r="CM904" s="135"/>
      <c r="CN904" s="135"/>
      <c r="CO904" s="135"/>
      <c r="CP904" s="135"/>
      <c r="CQ904" s="135"/>
      <c r="CR904" s="135"/>
      <c r="CU904" s="36"/>
      <c r="CV904" s="36"/>
      <c r="CW904" s="36"/>
      <c r="CX904" s="36"/>
      <c r="CY904" s="36"/>
      <c r="CZ904" s="36"/>
      <c r="DA904" s="36"/>
      <c r="DB904" s="36"/>
      <c r="DC904" s="36"/>
      <c r="DD904" s="36"/>
      <c r="DE904" s="36"/>
      <c r="DF904" s="36"/>
      <c r="DG904" s="36"/>
      <c r="DH904" s="36"/>
      <c r="DI904" s="36"/>
      <c r="DJ904" s="36"/>
      <c r="DK904" s="36"/>
      <c r="DL904" s="36"/>
      <c r="DM904" s="36"/>
      <c r="DN904" s="36"/>
      <c r="DO904" s="36"/>
      <c r="DP904" s="36"/>
      <c r="DQ904" s="36"/>
      <c r="DR904" s="36"/>
      <c r="DS904" s="36"/>
      <c r="DT904" s="36"/>
      <c r="DU904" s="36"/>
      <c r="DV904" s="36"/>
      <c r="DW904" s="36"/>
      <c r="DX904" s="36"/>
      <c r="DY904" s="36"/>
      <c r="DZ904" s="36"/>
      <c r="EA904" s="36"/>
      <c r="EB904" s="36"/>
      <c r="EC904" s="36"/>
      <c r="ED904" s="36"/>
      <c r="EE904" s="36"/>
      <c r="EF904" s="36"/>
      <c r="EG904" s="36"/>
      <c r="EH904" s="36"/>
      <c r="EI904" s="36"/>
      <c r="EJ904" s="36"/>
      <c r="EK904" s="36"/>
      <c r="EL904" s="36"/>
      <c r="EM904" s="36"/>
      <c r="EN904" s="36"/>
    </row>
    <row r="905" spans="1:144">
      <c r="A905" s="36"/>
      <c r="B905" s="36"/>
      <c r="C905" s="144"/>
      <c r="D905" s="144"/>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c r="AA905" s="135"/>
      <c r="AB905" s="135"/>
      <c r="AC905" s="135"/>
      <c r="AD905" s="135"/>
      <c r="AE905" s="135"/>
      <c r="AF905" s="135"/>
      <c r="AG905" s="135"/>
      <c r="AH905" s="135"/>
      <c r="AI905" s="135"/>
      <c r="AJ905" s="135"/>
      <c r="AK905" s="135"/>
      <c r="AL905" s="135"/>
      <c r="AM905" s="135"/>
      <c r="AN905" s="135"/>
      <c r="AO905" s="135"/>
      <c r="AP905" s="135"/>
      <c r="AQ905" s="135"/>
      <c r="AR905" s="135"/>
      <c r="AS905" s="135"/>
      <c r="AT905" s="135"/>
      <c r="AU905" s="135"/>
      <c r="AV905" s="135"/>
      <c r="AW905" s="135"/>
      <c r="AX905" s="135"/>
      <c r="AY905" s="135"/>
      <c r="AZ905" s="135"/>
      <c r="BA905" s="135"/>
      <c r="BB905" s="135"/>
      <c r="BC905" s="135"/>
      <c r="BD905" s="135"/>
      <c r="BE905" s="135"/>
      <c r="BF905" s="135"/>
      <c r="BG905" s="135"/>
      <c r="BH905" s="135"/>
      <c r="BI905" s="135"/>
      <c r="BJ905" s="135"/>
      <c r="BK905" s="135"/>
      <c r="BL905" s="135"/>
      <c r="BM905" s="135"/>
      <c r="BN905" s="135"/>
      <c r="BO905" s="135"/>
      <c r="BP905" s="135"/>
      <c r="BQ905" s="135"/>
      <c r="BR905" s="135"/>
      <c r="BS905" s="135"/>
      <c r="BT905" s="135"/>
      <c r="BU905" s="135"/>
      <c r="BV905" s="135"/>
      <c r="BW905" s="135"/>
      <c r="BX905" s="135"/>
      <c r="BY905" s="135"/>
      <c r="BZ905" s="135"/>
      <c r="CA905" s="135"/>
      <c r="CB905" s="135"/>
      <c r="CC905" s="135"/>
      <c r="CD905" s="135"/>
      <c r="CE905" s="135"/>
      <c r="CF905" s="135"/>
      <c r="CG905" s="135"/>
      <c r="CH905" s="135"/>
      <c r="CI905" s="135"/>
      <c r="CJ905" s="135"/>
      <c r="CK905" s="135"/>
      <c r="CL905" s="135"/>
      <c r="CM905" s="135"/>
      <c r="CN905" s="135"/>
      <c r="CO905" s="135"/>
      <c r="CP905" s="135"/>
      <c r="CQ905" s="135"/>
      <c r="CR905" s="135"/>
      <c r="CU905" s="36"/>
      <c r="CV905" s="36"/>
      <c r="CW905" s="36"/>
      <c r="CX905" s="36"/>
      <c r="CY905" s="36"/>
      <c r="CZ905" s="36"/>
      <c r="DA905" s="36"/>
      <c r="DB905" s="36"/>
      <c r="DC905" s="36"/>
      <c r="DD905" s="36"/>
      <c r="DE905" s="36"/>
      <c r="DF905" s="36"/>
      <c r="DG905" s="36"/>
      <c r="DH905" s="36"/>
      <c r="DI905" s="36"/>
      <c r="DJ905" s="36"/>
      <c r="DK905" s="36"/>
      <c r="DL905" s="36"/>
      <c r="DM905" s="36"/>
      <c r="DN905" s="36"/>
      <c r="DO905" s="36"/>
      <c r="DP905" s="36"/>
      <c r="DQ905" s="36"/>
      <c r="DR905" s="36"/>
      <c r="DS905" s="36"/>
      <c r="DT905" s="36"/>
      <c r="DU905" s="36"/>
      <c r="DV905" s="36"/>
      <c r="DW905" s="36"/>
      <c r="DX905" s="36"/>
      <c r="DY905" s="36"/>
      <c r="DZ905" s="36"/>
      <c r="EA905" s="36"/>
      <c r="EB905" s="36"/>
      <c r="EC905" s="36"/>
      <c r="ED905" s="36"/>
      <c r="EE905" s="36"/>
      <c r="EF905" s="36"/>
      <c r="EG905" s="36"/>
      <c r="EH905" s="36"/>
      <c r="EI905" s="36"/>
      <c r="EJ905" s="36"/>
      <c r="EK905" s="36"/>
      <c r="EL905" s="36"/>
      <c r="EM905" s="36"/>
      <c r="EN905" s="36"/>
    </row>
    <row r="906" spans="1:144">
      <c r="A906" s="36"/>
      <c r="B906" s="36"/>
      <c r="C906" s="144"/>
      <c r="D906" s="144"/>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c r="AA906" s="135"/>
      <c r="AB906" s="135"/>
      <c r="AC906" s="135"/>
      <c r="AD906" s="135"/>
      <c r="AE906" s="135"/>
      <c r="AF906" s="135"/>
      <c r="AG906" s="135"/>
      <c r="AH906" s="135"/>
      <c r="AI906" s="135"/>
      <c r="AJ906" s="135"/>
      <c r="AK906" s="135"/>
      <c r="AL906" s="135"/>
      <c r="AM906" s="135"/>
      <c r="AN906" s="135"/>
      <c r="AO906" s="135"/>
      <c r="AP906" s="135"/>
      <c r="AQ906" s="135"/>
      <c r="AR906" s="135"/>
      <c r="AS906" s="135"/>
      <c r="AT906" s="135"/>
      <c r="AU906" s="135"/>
      <c r="AV906" s="135"/>
      <c r="AW906" s="135"/>
      <c r="AX906" s="135"/>
      <c r="AY906" s="135"/>
      <c r="AZ906" s="135"/>
      <c r="BA906" s="135"/>
      <c r="BB906" s="135"/>
      <c r="BC906" s="135"/>
      <c r="BD906" s="135"/>
      <c r="BE906" s="135"/>
      <c r="BF906" s="135"/>
      <c r="BG906" s="135"/>
      <c r="BH906" s="135"/>
      <c r="BI906" s="135"/>
      <c r="BJ906" s="135"/>
      <c r="BK906" s="135"/>
      <c r="BL906" s="135"/>
      <c r="BM906" s="135"/>
      <c r="BN906" s="135"/>
      <c r="BO906" s="135"/>
      <c r="BP906" s="135"/>
      <c r="BQ906" s="135"/>
      <c r="BR906" s="135"/>
      <c r="BS906" s="135"/>
      <c r="BT906" s="135"/>
      <c r="BU906" s="135"/>
      <c r="BV906" s="135"/>
      <c r="BW906" s="135"/>
      <c r="BX906" s="135"/>
      <c r="BY906" s="135"/>
      <c r="BZ906" s="135"/>
      <c r="CA906" s="135"/>
      <c r="CB906" s="135"/>
      <c r="CC906" s="135"/>
      <c r="CD906" s="135"/>
      <c r="CE906" s="135"/>
      <c r="CF906" s="135"/>
      <c r="CG906" s="135"/>
      <c r="CH906" s="135"/>
      <c r="CI906" s="135"/>
      <c r="CJ906" s="135"/>
      <c r="CK906" s="135"/>
      <c r="CL906" s="135"/>
      <c r="CM906" s="135"/>
      <c r="CN906" s="135"/>
      <c r="CO906" s="135"/>
      <c r="CP906" s="135"/>
      <c r="CQ906" s="135"/>
      <c r="CR906" s="135"/>
      <c r="CU906" s="36"/>
      <c r="CV906" s="36"/>
      <c r="CW906" s="36"/>
      <c r="CX906" s="36"/>
      <c r="CY906" s="36"/>
      <c r="CZ906" s="36"/>
      <c r="DA906" s="36"/>
      <c r="DB906" s="36"/>
      <c r="DC906" s="36"/>
      <c r="DD906" s="36"/>
      <c r="DE906" s="36"/>
      <c r="DF906" s="36"/>
      <c r="DG906" s="36"/>
      <c r="DH906" s="36"/>
      <c r="DI906" s="36"/>
      <c r="DJ906" s="36"/>
      <c r="DK906" s="36"/>
      <c r="DL906" s="36"/>
      <c r="DM906" s="36"/>
      <c r="DN906" s="36"/>
      <c r="DO906" s="36"/>
      <c r="DP906" s="36"/>
      <c r="DQ906" s="36"/>
      <c r="DR906" s="36"/>
      <c r="DS906" s="36"/>
      <c r="DT906" s="36"/>
      <c r="DU906" s="36"/>
      <c r="DV906" s="36"/>
      <c r="DW906" s="36"/>
      <c r="DX906" s="36"/>
      <c r="DY906" s="36"/>
      <c r="DZ906" s="36"/>
      <c r="EA906" s="36"/>
      <c r="EB906" s="36"/>
      <c r="EC906" s="36"/>
      <c r="ED906" s="36"/>
      <c r="EE906" s="36"/>
      <c r="EF906" s="36"/>
      <c r="EG906" s="36"/>
      <c r="EH906" s="36"/>
      <c r="EI906" s="36"/>
      <c r="EJ906" s="36"/>
      <c r="EK906" s="36"/>
      <c r="EL906" s="36"/>
      <c r="EM906" s="36"/>
      <c r="EN906" s="36"/>
    </row>
    <row r="907" spans="1:144">
      <c r="A907" s="36"/>
      <c r="B907" s="36"/>
      <c r="C907" s="144"/>
      <c r="D907" s="144"/>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c r="AA907" s="135"/>
      <c r="AB907" s="135"/>
      <c r="AC907" s="135"/>
      <c r="AD907" s="135"/>
      <c r="AE907" s="135"/>
      <c r="AF907" s="135"/>
      <c r="AG907" s="135"/>
      <c r="AH907" s="135"/>
      <c r="AI907" s="135"/>
      <c r="AJ907" s="135"/>
      <c r="AK907" s="135"/>
      <c r="AL907" s="135"/>
      <c r="AM907" s="135"/>
      <c r="AN907" s="135"/>
      <c r="AO907" s="135"/>
      <c r="AP907" s="135"/>
      <c r="AQ907" s="135"/>
      <c r="AR907" s="135"/>
      <c r="AS907" s="135"/>
      <c r="AT907" s="135"/>
      <c r="AU907" s="135"/>
      <c r="AV907" s="135"/>
      <c r="AW907" s="135"/>
      <c r="AX907" s="135"/>
      <c r="AY907" s="135"/>
      <c r="AZ907" s="135"/>
      <c r="BA907" s="135"/>
      <c r="BB907" s="135"/>
      <c r="BC907" s="135"/>
      <c r="BD907" s="135"/>
      <c r="BE907" s="135"/>
      <c r="BF907" s="135"/>
      <c r="BG907" s="135"/>
      <c r="BH907" s="135"/>
      <c r="BI907" s="135"/>
      <c r="BJ907" s="135"/>
      <c r="BK907" s="135"/>
      <c r="BL907" s="135"/>
      <c r="BM907" s="135"/>
      <c r="BN907" s="135"/>
      <c r="BO907" s="135"/>
      <c r="BP907" s="135"/>
      <c r="BQ907" s="135"/>
      <c r="BR907" s="135"/>
      <c r="BS907" s="135"/>
      <c r="BT907" s="135"/>
      <c r="BU907" s="135"/>
      <c r="BV907" s="135"/>
      <c r="BW907" s="135"/>
      <c r="BX907" s="135"/>
      <c r="BY907" s="135"/>
      <c r="BZ907" s="135"/>
      <c r="CA907" s="135"/>
      <c r="CB907" s="135"/>
      <c r="CC907" s="135"/>
      <c r="CD907" s="135"/>
      <c r="CE907" s="135"/>
      <c r="CF907" s="135"/>
      <c r="CG907" s="135"/>
      <c r="CH907" s="135"/>
      <c r="CI907" s="135"/>
      <c r="CJ907" s="135"/>
      <c r="CK907" s="135"/>
      <c r="CL907" s="135"/>
      <c r="CM907" s="135"/>
      <c r="CN907" s="135"/>
      <c r="CO907" s="135"/>
      <c r="CP907" s="135"/>
      <c r="CQ907" s="135"/>
      <c r="CR907" s="135"/>
      <c r="CU907" s="36"/>
      <c r="CV907" s="36"/>
      <c r="CW907" s="36"/>
      <c r="CX907" s="36"/>
      <c r="CY907" s="36"/>
      <c r="CZ907" s="36"/>
      <c r="DA907" s="36"/>
      <c r="DB907" s="36"/>
      <c r="DC907" s="36"/>
      <c r="DD907" s="36"/>
      <c r="DE907" s="36"/>
      <c r="DF907" s="36"/>
      <c r="DG907" s="36"/>
      <c r="DH907" s="36"/>
      <c r="DI907" s="36"/>
      <c r="DJ907" s="36"/>
      <c r="DK907" s="36"/>
      <c r="DL907" s="36"/>
      <c r="DM907" s="36"/>
      <c r="DN907" s="36"/>
      <c r="DO907" s="36"/>
      <c r="DP907" s="36"/>
      <c r="DQ907" s="36"/>
      <c r="DR907" s="36"/>
      <c r="DS907" s="36"/>
      <c r="DT907" s="36"/>
      <c r="DU907" s="36"/>
      <c r="DV907" s="36"/>
      <c r="DW907" s="36"/>
      <c r="DX907" s="36"/>
      <c r="DY907" s="36"/>
      <c r="DZ907" s="36"/>
      <c r="EA907" s="36"/>
      <c r="EB907" s="36"/>
      <c r="EC907" s="36"/>
      <c r="ED907" s="36"/>
      <c r="EE907" s="36"/>
      <c r="EF907" s="36"/>
      <c r="EG907" s="36"/>
      <c r="EH907" s="36"/>
      <c r="EI907" s="36"/>
      <c r="EJ907" s="36"/>
      <c r="EK907" s="36"/>
      <c r="EL907" s="36"/>
      <c r="EM907" s="36"/>
      <c r="EN907" s="36"/>
    </row>
    <row r="908" spans="1:144">
      <c r="A908" s="36"/>
      <c r="B908" s="36"/>
      <c r="C908" s="144"/>
      <c r="D908" s="144"/>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c r="AA908" s="135"/>
      <c r="AB908" s="135"/>
      <c r="AC908" s="135"/>
      <c r="AD908" s="135"/>
      <c r="AE908" s="135"/>
      <c r="AF908" s="135"/>
      <c r="AG908" s="135"/>
      <c r="AH908" s="135"/>
      <c r="AI908" s="135"/>
      <c r="AJ908" s="135"/>
      <c r="AK908" s="135"/>
      <c r="AL908" s="135"/>
      <c r="AM908" s="135"/>
      <c r="AN908" s="135"/>
      <c r="AO908" s="135"/>
      <c r="AP908" s="135"/>
      <c r="AQ908" s="135"/>
      <c r="AR908" s="135"/>
      <c r="AS908" s="135"/>
      <c r="AT908" s="135"/>
      <c r="AU908" s="135"/>
      <c r="AV908" s="135"/>
      <c r="AW908" s="135"/>
      <c r="AX908" s="135"/>
      <c r="AY908" s="135"/>
      <c r="AZ908" s="135"/>
      <c r="BA908" s="135"/>
      <c r="BB908" s="135"/>
      <c r="BC908" s="135"/>
      <c r="BD908" s="135"/>
      <c r="BE908" s="135"/>
      <c r="BF908" s="135"/>
      <c r="BG908" s="135"/>
      <c r="BH908" s="135"/>
      <c r="BI908" s="135"/>
      <c r="BJ908" s="135"/>
      <c r="BK908" s="135"/>
      <c r="BL908" s="135"/>
      <c r="BM908" s="135"/>
      <c r="BN908" s="135"/>
      <c r="BO908" s="135"/>
      <c r="BP908" s="135"/>
      <c r="BQ908" s="135"/>
      <c r="BR908" s="135"/>
      <c r="BS908" s="135"/>
      <c r="BT908" s="135"/>
      <c r="BU908" s="135"/>
      <c r="BV908" s="135"/>
      <c r="BW908" s="135"/>
      <c r="BX908" s="135"/>
      <c r="BY908" s="135"/>
      <c r="BZ908" s="135"/>
      <c r="CA908" s="135"/>
      <c r="CB908" s="135"/>
      <c r="CC908" s="135"/>
      <c r="CD908" s="135"/>
      <c r="CE908" s="135"/>
      <c r="CF908" s="135"/>
      <c r="CG908" s="135"/>
      <c r="CH908" s="135"/>
      <c r="CI908" s="135"/>
      <c r="CJ908" s="135"/>
      <c r="CK908" s="135"/>
      <c r="CL908" s="135"/>
      <c r="CM908" s="135"/>
      <c r="CN908" s="135"/>
      <c r="CO908" s="135"/>
      <c r="CP908" s="135"/>
      <c r="CQ908" s="135"/>
      <c r="CR908" s="135"/>
      <c r="CU908" s="36"/>
      <c r="CV908" s="36"/>
      <c r="CW908" s="36"/>
      <c r="CX908" s="36"/>
      <c r="CY908" s="36"/>
      <c r="CZ908" s="36"/>
      <c r="DA908" s="36"/>
      <c r="DB908" s="36"/>
      <c r="DC908" s="36"/>
      <c r="DD908" s="36"/>
      <c r="DE908" s="36"/>
      <c r="DF908" s="36"/>
      <c r="DG908" s="36"/>
      <c r="DH908" s="36"/>
      <c r="DI908" s="36"/>
      <c r="DJ908" s="36"/>
      <c r="DK908" s="36"/>
      <c r="DL908" s="36"/>
      <c r="DM908" s="36"/>
      <c r="DN908" s="36"/>
      <c r="DO908" s="36"/>
      <c r="DP908" s="36"/>
      <c r="DQ908" s="36"/>
      <c r="DR908" s="36"/>
      <c r="DS908" s="36"/>
      <c r="DT908" s="36"/>
      <c r="DU908" s="36"/>
      <c r="DV908" s="36"/>
      <c r="DW908" s="36"/>
      <c r="DX908" s="36"/>
      <c r="DY908" s="36"/>
      <c r="DZ908" s="36"/>
      <c r="EA908" s="36"/>
      <c r="EB908" s="36"/>
      <c r="EC908" s="36"/>
      <c r="ED908" s="36"/>
      <c r="EE908" s="36"/>
      <c r="EF908" s="36"/>
      <c r="EG908" s="36"/>
      <c r="EH908" s="36"/>
      <c r="EI908" s="36"/>
      <c r="EJ908" s="36"/>
      <c r="EK908" s="36"/>
      <c r="EL908" s="36"/>
      <c r="EM908" s="36"/>
      <c r="EN908" s="36"/>
    </row>
    <row r="909" spans="1:144">
      <c r="A909" s="36"/>
      <c r="B909" s="36"/>
      <c r="C909" s="144"/>
      <c r="D909" s="144"/>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c r="AA909" s="135"/>
      <c r="AB909" s="135"/>
      <c r="AC909" s="135"/>
      <c r="AD909" s="135"/>
      <c r="AE909" s="135"/>
      <c r="AF909" s="135"/>
      <c r="AG909" s="135"/>
      <c r="AH909" s="135"/>
      <c r="AI909" s="135"/>
      <c r="AJ909" s="135"/>
      <c r="AK909" s="135"/>
      <c r="AL909" s="135"/>
      <c r="AM909" s="135"/>
      <c r="AN909" s="135"/>
      <c r="AO909" s="135"/>
      <c r="AP909" s="135"/>
      <c r="AQ909" s="135"/>
      <c r="AR909" s="135"/>
      <c r="AS909" s="135"/>
      <c r="AT909" s="135"/>
      <c r="AU909" s="135"/>
      <c r="AV909" s="135"/>
      <c r="AW909" s="135"/>
      <c r="AX909" s="135"/>
      <c r="AY909" s="135"/>
      <c r="AZ909" s="135"/>
      <c r="BA909" s="135"/>
      <c r="BB909" s="135"/>
      <c r="BC909" s="135"/>
      <c r="BD909" s="135"/>
      <c r="BE909" s="135"/>
      <c r="BF909" s="135"/>
      <c r="BG909" s="135"/>
      <c r="BH909" s="135"/>
      <c r="BI909" s="135"/>
      <c r="BJ909" s="135"/>
      <c r="BK909" s="135"/>
      <c r="BL909" s="135"/>
      <c r="BM909" s="135"/>
      <c r="BN909" s="135"/>
      <c r="BO909" s="135"/>
      <c r="BP909" s="135"/>
      <c r="BQ909" s="135"/>
      <c r="BR909" s="135"/>
      <c r="BS909" s="135"/>
      <c r="BT909" s="135"/>
      <c r="BU909" s="135"/>
      <c r="BV909" s="135"/>
      <c r="BW909" s="135"/>
      <c r="BX909" s="135"/>
      <c r="BY909" s="135"/>
      <c r="BZ909" s="135"/>
      <c r="CA909" s="135"/>
      <c r="CB909" s="135"/>
      <c r="CC909" s="135"/>
      <c r="CD909" s="135"/>
      <c r="CE909" s="135"/>
      <c r="CF909" s="135"/>
      <c r="CG909" s="135"/>
      <c r="CH909" s="135"/>
      <c r="CI909" s="135"/>
      <c r="CJ909" s="135"/>
      <c r="CK909" s="135"/>
      <c r="CL909" s="135"/>
      <c r="CM909" s="135"/>
      <c r="CN909" s="135"/>
      <c r="CO909" s="135"/>
      <c r="CP909" s="135"/>
      <c r="CQ909" s="135"/>
      <c r="CR909" s="135"/>
      <c r="CU909" s="36"/>
      <c r="CV909" s="36"/>
      <c r="CW909" s="36"/>
      <c r="CX909" s="36"/>
      <c r="CY909" s="36"/>
      <c r="CZ909" s="36"/>
      <c r="DA909" s="36"/>
      <c r="DB909" s="36"/>
      <c r="DC909" s="36"/>
      <c r="DD909" s="36"/>
      <c r="DE909" s="36"/>
      <c r="DF909" s="36"/>
      <c r="DG909" s="36"/>
      <c r="DH909" s="36"/>
      <c r="DI909" s="36"/>
      <c r="DJ909" s="36"/>
      <c r="DK909" s="36"/>
      <c r="DL909" s="36"/>
      <c r="DM909" s="36"/>
      <c r="DN909" s="36"/>
      <c r="DO909" s="36"/>
      <c r="DP909" s="36"/>
      <c r="DQ909" s="36"/>
      <c r="DR909" s="36"/>
      <c r="DS909" s="36"/>
      <c r="DT909" s="36"/>
      <c r="DU909" s="36"/>
      <c r="DV909" s="36"/>
      <c r="DW909" s="36"/>
      <c r="DX909" s="36"/>
      <c r="DY909" s="36"/>
      <c r="DZ909" s="36"/>
      <c r="EA909" s="36"/>
      <c r="EB909" s="36"/>
      <c r="EC909" s="36"/>
      <c r="ED909" s="36"/>
      <c r="EE909" s="36"/>
      <c r="EF909" s="36"/>
      <c r="EG909" s="36"/>
      <c r="EH909" s="36"/>
      <c r="EI909" s="36"/>
      <c r="EJ909" s="36"/>
      <c r="EK909" s="36"/>
      <c r="EL909" s="36"/>
      <c r="EM909" s="36"/>
      <c r="EN909" s="36"/>
    </row>
    <row r="910" spans="1:144">
      <c r="A910" s="36"/>
      <c r="B910" s="36"/>
      <c r="C910" s="144"/>
      <c r="D910" s="144"/>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c r="AA910" s="135"/>
      <c r="AB910" s="135"/>
      <c r="AC910" s="135"/>
      <c r="AD910" s="135"/>
      <c r="AE910" s="135"/>
      <c r="AF910" s="135"/>
      <c r="AG910" s="135"/>
      <c r="AH910" s="135"/>
      <c r="AI910" s="135"/>
      <c r="AJ910" s="135"/>
      <c r="AK910" s="135"/>
      <c r="AL910" s="135"/>
      <c r="AM910" s="135"/>
      <c r="AN910" s="135"/>
      <c r="AO910" s="135"/>
      <c r="AP910" s="135"/>
      <c r="AQ910" s="135"/>
      <c r="AR910" s="135"/>
      <c r="AS910" s="135"/>
      <c r="AT910" s="135"/>
      <c r="AU910" s="135"/>
      <c r="AV910" s="135"/>
      <c r="AW910" s="135"/>
      <c r="AX910" s="135"/>
      <c r="AY910" s="135"/>
      <c r="AZ910" s="135"/>
      <c r="BA910" s="135"/>
      <c r="BB910" s="135"/>
      <c r="BC910" s="135"/>
      <c r="BD910" s="135"/>
      <c r="BE910" s="135"/>
      <c r="BF910" s="135"/>
      <c r="BG910" s="135"/>
      <c r="BH910" s="135"/>
      <c r="BI910" s="135"/>
      <c r="BJ910" s="135"/>
      <c r="BK910" s="135"/>
      <c r="BL910" s="135"/>
      <c r="BM910" s="135"/>
      <c r="BN910" s="135"/>
      <c r="BO910" s="135"/>
      <c r="BP910" s="135"/>
      <c r="BQ910" s="135"/>
      <c r="BR910" s="135"/>
      <c r="BS910" s="135"/>
      <c r="BT910" s="135"/>
      <c r="BU910" s="135"/>
      <c r="BV910" s="135"/>
      <c r="BW910" s="135"/>
      <c r="BX910" s="135"/>
      <c r="BY910" s="135"/>
      <c r="BZ910" s="135"/>
      <c r="CA910" s="135"/>
      <c r="CB910" s="135"/>
      <c r="CC910" s="135"/>
      <c r="CD910" s="135"/>
      <c r="CE910" s="135"/>
      <c r="CF910" s="135"/>
      <c r="CG910" s="135"/>
      <c r="CH910" s="135"/>
      <c r="CI910" s="135"/>
      <c r="CJ910" s="135"/>
      <c r="CK910" s="135"/>
      <c r="CL910" s="135"/>
      <c r="CM910" s="135"/>
      <c r="CN910" s="135"/>
      <c r="CO910" s="135"/>
      <c r="CP910" s="135"/>
      <c r="CQ910" s="135"/>
      <c r="CR910" s="135"/>
      <c r="CU910" s="36"/>
      <c r="CV910" s="36"/>
      <c r="CW910" s="36"/>
      <c r="CX910" s="36"/>
      <c r="CY910" s="36"/>
      <c r="CZ910" s="36"/>
      <c r="DA910" s="36"/>
      <c r="DB910" s="36"/>
      <c r="DC910" s="36"/>
      <c r="DD910" s="36"/>
      <c r="DE910" s="36"/>
      <c r="DF910" s="36"/>
      <c r="DG910" s="36"/>
      <c r="DH910" s="36"/>
      <c r="DI910" s="36"/>
      <c r="DJ910" s="36"/>
      <c r="DK910" s="36"/>
      <c r="DL910" s="36"/>
      <c r="DM910" s="36"/>
      <c r="DN910" s="36"/>
      <c r="DO910" s="36"/>
      <c r="DP910" s="36"/>
      <c r="DQ910" s="36"/>
      <c r="DR910" s="36"/>
      <c r="DS910" s="36"/>
      <c r="DT910" s="36"/>
      <c r="DU910" s="36"/>
      <c r="DV910" s="36"/>
      <c r="DW910" s="36"/>
      <c r="DX910" s="36"/>
      <c r="DY910" s="36"/>
      <c r="DZ910" s="36"/>
      <c r="EA910" s="36"/>
      <c r="EB910" s="36"/>
      <c r="EC910" s="36"/>
      <c r="ED910" s="36"/>
      <c r="EE910" s="36"/>
      <c r="EF910" s="36"/>
      <c r="EG910" s="36"/>
      <c r="EH910" s="36"/>
      <c r="EI910" s="36"/>
      <c r="EJ910" s="36"/>
      <c r="EK910" s="36"/>
      <c r="EL910" s="36"/>
      <c r="EM910" s="36"/>
      <c r="EN910" s="36"/>
    </row>
    <row r="911" spans="1:144">
      <c r="A911" s="36"/>
      <c r="B911" s="36"/>
      <c r="C911" s="144"/>
      <c r="D911" s="144"/>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c r="AA911" s="135"/>
      <c r="AB911" s="135"/>
      <c r="AC911" s="135"/>
      <c r="AD911" s="135"/>
      <c r="AE911" s="135"/>
      <c r="AF911" s="135"/>
      <c r="AG911" s="135"/>
      <c r="AH911" s="135"/>
      <c r="AI911" s="135"/>
      <c r="AJ911" s="135"/>
      <c r="AK911" s="135"/>
      <c r="AL911" s="135"/>
      <c r="AM911" s="135"/>
      <c r="AN911" s="135"/>
      <c r="AO911" s="135"/>
      <c r="AP911" s="135"/>
      <c r="AQ911" s="135"/>
      <c r="AR911" s="135"/>
      <c r="AS911" s="135"/>
      <c r="AT911" s="135"/>
      <c r="AU911" s="135"/>
      <c r="AV911" s="135"/>
      <c r="AW911" s="135"/>
      <c r="AX911" s="135"/>
      <c r="AY911" s="135"/>
      <c r="AZ911" s="135"/>
      <c r="BA911" s="135"/>
      <c r="BB911" s="135"/>
      <c r="BC911" s="135"/>
      <c r="BD911" s="135"/>
      <c r="BE911" s="135"/>
      <c r="BF911" s="135"/>
      <c r="BG911" s="135"/>
      <c r="BH911" s="135"/>
      <c r="BI911" s="135"/>
      <c r="BJ911" s="135"/>
      <c r="BK911" s="135"/>
      <c r="BL911" s="135"/>
      <c r="BM911" s="135"/>
      <c r="BN911" s="135"/>
      <c r="BO911" s="135"/>
      <c r="BP911" s="135"/>
      <c r="BQ911" s="135"/>
      <c r="BR911" s="135"/>
      <c r="BS911" s="135"/>
      <c r="BT911" s="135"/>
      <c r="BU911" s="135"/>
      <c r="BV911" s="135"/>
      <c r="BW911" s="135"/>
      <c r="BX911" s="135"/>
      <c r="BY911" s="135"/>
      <c r="BZ911" s="135"/>
      <c r="CA911" s="135"/>
      <c r="CB911" s="135"/>
      <c r="CC911" s="135"/>
      <c r="CD911" s="135"/>
      <c r="CE911" s="135"/>
      <c r="CF911" s="135"/>
      <c r="CG911" s="135"/>
      <c r="CH911" s="135"/>
      <c r="CI911" s="135"/>
      <c r="CJ911" s="135"/>
      <c r="CK911" s="135"/>
      <c r="CL911" s="135"/>
      <c r="CM911" s="135"/>
      <c r="CN911" s="135"/>
      <c r="CO911" s="135"/>
      <c r="CP911" s="135"/>
      <c r="CQ911" s="135"/>
      <c r="CR911" s="135"/>
      <c r="CU911" s="36"/>
      <c r="CV911" s="36"/>
      <c r="CW911" s="36"/>
      <c r="CX911" s="36"/>
      <c r="CY911" s="36"/>
      <c r="CZ911" s="36"/>
      <c r="DA911" s="36"/>
      <c r="DB911" s="36"/>
      <c r="DC911" s="36"/>
      <c r="DD911" s="36"/>
      <c r="DE911" s="36"/>
      <c r="DF911" s="36"/>
      <c r="DG911" s="36"/>
      <c r="DH911" s="36"/>
      <c r="DI911" s="36"/>
      <c r="DJ911" s="36"/>
      <c r="DK911" s="36"/>
      <c r="DL911" s="36"/>
      <c r="DM911" s="36"/>
      <c r="DN911" s="36"/>
      <c r="DO911" s="36"/>
      <c r="DP911" s="36"/>
      <c r="DQ911" s="36"/>
      <c r="DR911" s="36"/>
      <c r="DS911" s="36"/>
      <c r="DT911" s="36"/>
      <c r="DU911" s="36"/>
      <c r="DV911" s="36"/>
      <c r="DW911" s="36"/>
      <c r="DX911" s="36"/>
      <c r="DY911" s="36"/>
      <c r="DZ911" s="36"/>
      <c r="EA911" s="36"/>
      <c r="EB911" s="36"/>
      <c r="EC911" s="36"/>
      <c r="ED911" s="36"/>
      <c r="EE911" s="36"/>
      <c r="EF911" s="36"/>
      <c r="EG911" s="36"/>
      <c r="EH911" s="36"/>
      <c r="EI911" s="36"/>
      <c r="EJ911" s="36"/>
      <c r="EK911" s="36"/>
      <c r="EL911" s="36"/>
      <c r="EM911" s="36"/>
      <c r="EN911" s="36"/>
    </row>
    <row r="912" spans="1:144">
      <c r="A912" s="36"/>
      <c r="B912" s="36"/>
      <c r="C912" s="144"/>
      <c r="D912" s="144"/>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c r="AA912" s="135"/>
      <c r="AB912" s="135"/>
      <c r="AC912" s="135"/>
      <c r="AD912" s="135"/>
      <c r="AE912" s="135"/>
      <c r="AF912" s="135"/>
      <c r="AG912" s="135"/>
      <c r="AH912" s="135"/>
      <c r="AI912" s="135"/>
      <c r="AJ912" s="135"/>
      <c r="AK912" s="135"/>
      <c r="AL912" s="135"/>
      <c r="AM912" s="135"/>
      <c r="AN912" s="135"/>
      <c r="AO912" s="135"/>
      <c r="AP912" s="135"/>
      <c r="AQ912" s="135"/>
      <c r="AR912" s="135"/>
      <c r="AS912" s="135"/>
      <c r="AT912" s="135"/>
      <c r="AU912" s="135"/>
      <c r="AV912" s="135"/>
      <c r="AW912" s="135"/>
      <c r="AX912" s="135"/>
      <c r="AY912" s="135"/>
      <c r="AZ912" s="135"/>
      <c r="BA912" s="135"/>
      <c r="BB912" s="135"/>
      <c r="BC912" s="135"/>
      <c r="BD912" s="135"/>
      <c r="BE912" s="135"/>
      <c r="BF912" s="135"/>
      <c r="BG912" s="135"/>
      <c r="BH912" s="135"/>
      <c r="BI912" s="135"/>
      <c r="BJ912" s="135"/>
      <c r="BK912" s="135"/>
      <c r="BL912" s="135"/>
      <c r="BM912" s="135"/>
      <c r="BN912" s="135"/>
      <c r="BO912" s="135"/>
      <c r="BP912" s="135"/>
      <c r="BQ912" s="135"/>
      <c r="BR912" s="135"/>
      <c r="BS912" s="135"/>
      <c r="BT912" s="135"/>
      <c r="BU912" s="135"/>
      <c r="BV912" s="135"/>
      <c r="BW912" s="135"/>
      <c r="BX912" s="135"/>
      <c r="BY912" s="135"/>
      <c r="BZ912" s="135"/>
      <c r="CA912" s="135"/>
      <c r="CB912" s="135"/>
      <c r="CC912" s="135"/>
      <c r="CD912" s="135"/>
      <c r="CE912" s="135"/>
      <c r="CF912" s="135"/>
      <c r="CG912" s="135"/>
      <c r="CH912" s="135"/>
      <c r="CI912" s="135"/>
      <c r="CJ912" s="135"/>
      <c r="CK912" s="135"/>
      <c r="CL912" s="135"/>
      <c r="CM912" s="135"/>
      <c r="CN912" s="135"/>
      <c r="CO912" s="135"/>
      <c r="CP912" s="135"/>
      <c r="CQ912" s="135"/>
      <c r="CR912" s="135"/>
      <c r="CU912" s="36"/>
      <c r="CV912" s="36"/>
      <c r="CW912" s="36"/>
      <c r="CX912" s="36"/>
      <c r="CY912" s="36"/>
      <c r="CZ912" s="36"/>
      <c r="DA912" s="36"/>
      <c r="DB912" s="36"/>
      <c r="DC912" s="36"/>
      <c r="DD912" s="36"/>
      <c r="DE912" s="36"/>
      <c r="DF912" s="36"/>
      <c r="DG912" s="36"/>
      <c r="DH912" s="36"/>
      <c r="DI912" s="36"/>
      <c r="DJ912" s="36"/>
      <c r="DK912" s="36"/>
      <c r="DL912" s="36"/>
      <c r="DM912" s="36"/>
      <c r="DN912" s="36"/>
      <c r="DO912" s="36"/>
      <c r="DP912" s="36"/>
      <c r="DQ912" s="36"/>
      <c r="DR912" s="36"/>
      <c r="DS912" s="36"/>
      <c r="DT912" s="36"/>
      <c r="DU912" s="36"/>
      <c r="DV912" s="36"/>
      <c r="DW912" s="36"/>
      <c r="DX912" s="36"/>
      <c r="DY912" s="36"/>
      <c r="DZ912" s="36"/>
      <c r="EA912" s="36"/>
      <c r="EB912" s="36"/>
      <c r="EC912" s="36"/>
      <c r="ED912" s="36"/>
      <c r="EE912" s="36"/>
      <c r="EF912" s="36"/>
      <c r="EG912" s="36"/>
      <c r="EH912" s="36"/>
      <c r="EI912" s="36"/>
      <c r="EJ912" s="36"/>
      <c r="EK912" s="36"/>
      <c r="EL912" s="36"/>
      <c r="EM912" s="36"/>
      <c r="EN912" s="36"/>
    </row>
    <row r="913" spans="1:144">
      <c r="A913" s="36"/>
      <c r="B913" s="36"/>
      <c r="C913" s="144"/>
      <c r="D913" s="144"/>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c r="AA913" s="135"/>
      <c r="AB913" s="135"/>
      <c r="AC913" s="135"/>
      <c r="AD913" s="135"/>
      <c r="AE913" s="135"/>
      <c r="AF913" s="135"/>
      <c r="AG913" s="135"/>
      <c r="AH913" s="135"/>
      <c r="AI913" s="135"/>
      <c r="AJ913" s="135"/>
      <c r="AK913" s="135"/>
      <c r="AL913" s="135"/>
      <c r="AM913" s="135"/>
      <c r="AN913" s="135"/>
      <c r="AO913" s="135"/>
      <c r="AP913" s="135"/>
      <c r="AQ913" s="135"/>
      <c r="AR913" s="135"/>
      <c r="AS913" s="135"/>
      <c r="AT913" s="135"/>
      <c r="AU913" s="135"/>
      <c r="AV913" s="135"/>
      <c r="AW913" s="135"/>
      <c r="AX913" s="135"/>
      <c r="AY913" s="135"/>
      <c r="AZ913" s="135"/>
      <c r="BA913" s="135"/>
      <c r="BB913" s="135"/>
      <c r="BC913" s="135"/>
      <c r="BD913" s="135"/>
      <c r="BE913" s="135"/>
      <c r="BF913" s="135"/>
      <c r="BG913" s="135"/>
      <c r="BH913" s="135"/>
      <c r="BI913" s="135"/>
      <c r="BJ913" s="135"/>
      <c r="BK913" s="135"/>
      <c r="BL913" s="135"/>
      <c r="BM913" s="135"/>
      <c r="BN913" s="135"/>
      <c r="BO913" s="135"/>
      <c r="BP913" s="135"/>
      <c r="BQ913" s="135"/>
      <c r="BR913" s="135"/>
      <c r="BS913" s="135"/>
      <c r="BT913" s="135"/>
      <c r="BU913" s="135"/>
      <c r="BV913" s="135"/>
      <c r="BW913" s="135"/>
      <c r="BX913" s="135"/>
      <c r="BY913" s="135"/>
      <c r="BZ913" s="135"/>
      <c r="CA913" s="135"/>
      <c r="CB913" s="135"/>
      <c r="CC913" s="135"/>
      <c r="CD913" s="135"/>
      <c r="CE913" s="135"/>
      <c r="CF913" s="135"/>
      <c r="CG913" s="135"/>
      <c r="CH913" s="135"/>
      <c r="CI913" s="135"/>
      <c r="CJ913" s="135"/>
      <c r="CK913" s="135"/>
      <c r="CL913" s="135"/>
      <c r="CM913" s="135"/>
      <c r="CN913" s="135"/>
      <c r="CO913" s="135"/>
      <c r="CP913" s="135"/>
      <c r="CQ913" s="135"/>
      <c r="CR913" s="135"/>
      <c r="CU913" s="36"/>
      <c r="CV913" s="36"/>
      <c r="CW913" s="36"/>
      <c r="CX913" s="36"/>
      <c r="CY913" s="36"/>
      <c r="CZ913" s="36"/>
      <c r="DA913" s="36"/>
      <c r="DB913" s="36"/>
      <c r="DC913" s="36"/>
      <c r="DD913" s="36"/>
      <c r="DE913" s="36"/>
      <c r="DF913" s="36"/>
      <c r="DG913" s="36"/>
      <c r="DH913" s="36"/>
      <c r="DI913" s="36"/>
      <c r="DJ913" s="36"/>
      <c r="DK913" s="36"/>
      <c r="DL913" s="36"/>
      <c r="DM913" s="36"/>
      <c r="DN913" s="36"/>
      <c r="DO913" s="36"/>
      <c r="DP913" s="36"/>
      <c r="DQ913" s="36"/>
      <c r="DR913" s="36"/>
      <c r="DS913" s="36"/>
      <c r="DT913" s="36"/>
      <c r="DU913" s="36"/>
      <c r="DV913" s="36"/>
      <c r="DW913" s="36"/>
      <c r="DX913" s="36"/>
      <c r="DY913" s="36"/>
      <c r="DZ913" s="36"/>
      <c r="EA913" s="36"/>
      <c r="EB913" s="36"/>
      <c r="EC913" s="36"/>
      <c r="ED913" s="36"/>
      <c r="EE913" s="36"/>
      <c r="EF913" s="36"/>
      <c r="EG913" s="36"/>
      <c r="EH913" s="36"/>
      <c r="EI913" s="36"/>
      <c r="EJ913" s="36"/>
      <c r="EK913" s="36"/>
      <c r="EL913" s="36"/>
      <c r="EM913" s="36"/>
      <c r="EN913" s="36"/>
    </row>
    <row r="914" spans="1:144">
      <c r="A914" s="36"/>
      <c r="B914" s="36"/>
      <c r="C914" s="144"/>
      <c r="D914" s="144"/>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c r="AA914" s="135"/>
      <c r="AB914" s="135"/>
      <c r="AC914" s="135"/>
      <c r="AD914" s="135"/>
      <c r="AE914" s="135"/>
      <c r="AF914" s="135"/>
      <c r="AG914" s="135"/>
      <c r="AH914" s="135"/>
      <c r="AI914" s="135"/>
      <c r="AJ914" s="135"/>
      <c r="AK914" s="135"/>
      <c r="AL914" s="135"/>
      <c r="AM914" s="135"/>
      <c r="AN914" s="135"/>
      <c r="AO914" s="135"/>
      <c r="AP914" s="135"/>
      <c r="AQ914" s="135"/>
      <c r="AR914" s="135"/>
      <c r="AS914" s="135"/>
      <c r="AT914" s="135"/>
      <c r="AU914" s="135"/>
      <c r="AV914" s="135"/>
      <c r="AW914" s="135"/>
      <c r="AX914" s="135"/>
      <c r="AY914" s="135"/>
      <c r="AZ914" s="135"/>
      <c r="BA914" s="135"/>
      <c r="BB914" s="135"/>
      <c r="BC914" s="135"/>
      <c r="BD914" s="135"/>
      <c r="BE914" s="135"/>
      <c r="BF914" s="135"/>
      <c r="BG914" s="135"/>
      <c r="BH914" s="135"/>
      <c r="BI914" s="135"/>
      <c r="BJ914" s="135"/>
      <c r="BK914" s="135"/>
      <c r="BL914" s="135"/>
      <c r="BM914" s="135"/>
      <c r="BN914" s="135"/>
      <c r="BO914" s="135"/>
      <c r="BP914" s="135"/>
      <c r="BQ914" s="135"/>
      <c r="BR914" s="135"/>
      <c r="BS914" s="135"/>
      <c r="BT914" s="135"/>
      <c r="BU914" s="135"/>
      <c r="BV914" s="135"/>
      <c r="BW914" s="135"/>
      <c r="BX914" s="135"/>
      <c r="BY914" s="135"/>
      <c r="BZ914" s="135"/>
      <c r="CA914" s="135"/>
      <c r="CB914" s="135"/>
      <c r="CC914" s="135"/>
      <c r="CD914" s="135"/>
      <c r="CE914" s="135"/>
      <c r="CF914" s="135"/>
      <c r="CG914" s="135"/>
      <c r="CH914" s="135"/>
      <c r="CI914" s="135"/>
      <c r="CJ914" s="135"/>
      <c r="CK914" s="135"/>
      <c r="CL914" s="135"/>
      <c r="CM914" s="135"/>
      <c r="CN914" s="135"/>
      <c r="CO914" s="135"/>
      <c r="CP914" s="135"/>
      <c r="CQ914" s="135"/>
      <c r="CR914" s="135"/>
      <c r="CU914" s="36"/>
      <c r="CV914" s="36"/>
      <c r="CW914" s="36"/>
      <c r="CX914" s="36"/>
      <c r="CY914" s="36"/>
      <c r="CZ914" s="36"/>
      <c r="DA914" s="36"/>
      <c r="DB914" s="36"/>
      <c r="DC914" s="36"/>
      <c r="DD914" s="36"/>
      <c r="DE914" s="36"/>
      <c r="DF914" s="36"/>
      <c r="DG914" s="36"/>
      <c r="DH914" s="36"/>
      <c r="DI914" s="36"/>
      <c r="DJ914" s="36"/>
      <c r="DK914" s="36"/>
      <c r="DL914" s="36"/>
      <c r="DM914" s="36"/>
      <c r="DN914" s="36"/>
      <c r="DO914" s="36"/>
      <c r="DP914" s="36"/>
      <c r="DQ914" s="36"/>
      <c r="DR914" s="36"/>
      <c r="DS914" s="36"/>
      <c r="DT914" s="36"/>
      <c r="DU914" s="36"/>
      <c r="DV914" s="36"/>
      <c r="DW914" s="36"/>
      <c r="DX914" s="36"/>
      <c r="DY914" s="36"/>
      <c r="DZ914" s="36"/>
      <c r="EA914" s="36"/>
      <c r="EB914" s="36"/>
      <c r="EC914" s="36"/>
      <c r="ED914" s="36"/>
      <c r="EE914" s="36"/>
      <c r="EF914" s="36"/>
      <c r="EG914" s="36"/>
      <c r="EH914" s="36"/>
      <c r="EI914" s="36"/>
      <c r="EJ914" s="36"/>
      <c r="EK914" s="36"/>
      <c r="EL914" s="36"/>
      <c r="EM914" s="36"/>
      <c r="EN914" s="36"/>
    </row>
    <row r="915" spans="1:144">
      <c r="A915" s="36"/>
      <c r="B915" s="36"/>
      <c r="C915" s="144"/>
      <c r="D915" s="144"/>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c r="AA915" s="135"/>
      <c r="AB915" s="135"/>
      <c r="AC915" s="135"/>
      <c r="AD915" s="135"/>
      <c r="AE915" s="135"/>
      <c r="AF915" s="135"/>
      <c r="AG915" s="135"/>
      <c r="AH915" s="135"/>
      <c r="AI915" s="135"/>
      <c r="AJ915" s="135"/>
      <c r="AK915" s="135"/>
      <c r="AL915" s="135"/>
      <c r="AM915" s="135"/>
      <c r="AN915" s="135"/>
      <c r="AO915" s="135"/>
      <c r="AP915" s="135"/>
      <c r="AQ915" s="135"/>
      <c r="AR915" s="135"/>
      <c r="AS915" s="135"/>
      <c r="AT915" s="135"/>
      <c r="AU915" s="135"/>
      <c r="AV915" s="135"/>
      <c r="AW915" s="135"/>
      <c r="AX915" s="135"/>
      <c r="AY915" s="135"/>
      <c r="AZ915" s="135"/>
      <c r="BA915" s="135"/>
      <c r="BB915" s="135"/>
      <c r="BC915" s="135"/>
      <c r="BD915" s="135"/>
      <c r="BE915" s="135"/>
      <c r="BF915" s="135"/>
      <c r="BG915" s="135"/>
      <c r="BH915" s="135"/>
      <c r="BI915" s="135"/>
      <c r="BJ915" s="135"/>
      <c r="BK915" s="135"/>
      <c r="BL915" s="135"/>
      <c r="BM915" s="135"/>
      <c r="BN915" s="135"/>
      <c r="BO915" s="135"/>
      <c r="BP915" s="135"/>
      <c r="BQ915" s="135"/>
      <c r="BR915" s="135"/>
      <c r="BS915" s="135"/>
      <c r="BT915" s="135"/>
      <c r="BU915" s="135"/>
      <c r="BV915" s="135"/>
      <c r="BW915" s="135"/>
      <c r="BX915" s="135"/>
      <c r="BY915" s="135"/>
      <c r="BZ915" s="135"/>
      <c r="CA915" s="135"/>
      <c r="CB915" s="135"/>
      <c r="CC915" s="135"/>
      <c r="CD915" s="135"/>
      <c r="CE915" s="135"/>
      <c r="CF915" s="135"/>
      <c r="CG915" s="135"/>
      <c r="CH915" s="135"/>
      <c r="CI915" s="135"/>
      <c r="CJ915" s="135"/>
      <c r="CK915" s="135"/>
      <c r="CL915" s="135"/>
      <c r="CM915" s="135"/>
      <c r="CN915" s="135"/>
      <c r="CO915" s="135"/>
      <c r="CP915" s="135"/>
      <c r="CQ915" s="135"/>
      <c r="CR915" s="135"/>
      <c r="CU915" s="36"/>
      <c r="CV915" s="36"/>
      <c r="CW915" s="36"/>
      <c r="CX915" s="36"/>
      <c r="CY915" s="36"/>
      <c r="CZ915" s="36"/>
      <c r="DA915" s="36"/>
      <c r="DB915" s="36"/>
      <c r="DC915" s="36"/>
      <c r="DD915" s="36"/>
      <c r="DE915" s="36"/>
      <c r="DF915" s="36"/>
      <c r="DG915" s="36"/>
      <c r="DH915" s="36"/>
      <c r="DI915" s="36"/>
      <c r="DJ915" s="36"/>
      <c r="DK915" s="36"/>
      <c r="DL915" s="36"/>
      <c r="DM915" s="36"/>
      <c r="DN915" s="36"/>
      <c r="DO915" s="36"/>
      <c r="DP915" s="36"/>
      <c r="DQ915" s="36"/>
      <c r="DR915" s="36"/>
      <c r="DS915" s="36"/>
      <c r="DT915" s="36"/>
      <c r="DU915" s="36"/>
      <c r="DV915" s="36"/>
      <c r="DW915" s="36"/>
      <c r="DX915" s="36"/>
      <c r="DY915" s="36"/>
      <c r="DZ915" s="36"/>
      <c r="EA915" s="36"/>
      <c r="EB915" s="36"/>
      <c r="EC915" s="36"/>
      <c r="ED915" s="36"/>
      <c r="EE915" s="36"/>
      <c r="EF915" s="36"/>
      <c r="EG915" s="36"/>
      <c r="EH915" s="36"/>
      <c r="EI915" s="36"/>
      <c r="EJ915" s="36"/>
      <c r="EK915" s="36"/>
      <c r="EL915" s="36"/>
      <c r="EM915" s="36"/>
      <c r="EN915" s="36"/>
    </row>
    <row r="916" spans="1:144">
      <c r="A916" s="36"/>
      <c r="B916" s="36"/>
      <c r="C916" s="144"/>
      <c r="D916" s="144"/>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c r="BG916" s="135"/>
      <c r="BH916" s="135"/>
      <c r="BI916" s="135"/>
      <c r="BJ916" s="135"/>
      <c r="BK916" s="135"/>
      <c r="BL916" s="135"/>
      <c r="BM916" s="135"/>
      <c r="BN916" s="135"/>
      <c r="BO916" s="135"/>
      <c r="BP916" s="135"/>
      <c r="BQ916" s="135"/>
      <c r="BR916" s="135"/>
      <c r="BS916" s="135"/>
      <c r="BT916" s="135"/>
      <c r="BU916" s="135"/>
      <c r="BV916" s="135"/>
      <c r="BW916" s="135"/>
      <c r="BX916" s="135"/>
      <c r="BY916" s="135"/>
      <c r="BZ916" s="135"/>
      <c r="CA916" s="135"/>
      <c r="CB916" s="135"/>
      <c r="CC916" s="135"/>
      <c r="CD916" s="135"/>
      <c r="CE916" s="135"/>
      <c r="CF916" s="135"/>
      <c r="CG916" s="135"/>
      <c r="CH916" s="135"/>
      <c r="CI916" s="135"/>
      <c r="CJ916" s="135"/>
      <c r="CK916" s="135"/>
      <c r="CL916" s="135"/>
      <c r="CM916" s="135"/>
      <c r="CN916" s="135"/>
      <c r="CO916" s="135"/>
      <c r="CP916" s="135"/>
      <c r="CQ916" s="135"/>
      <c r="CR916" s="135"/>
      <c r="CU916" s="36"/>
      <c r="CV916" s="36"/>
      <c r="CW916" s="36"/>
      <c r="CX916" s="36"/>
      <c r="CY916" s="36"/>
      <c r="CZ916" s="36"/>
      <c r="DA916" s="36"/>
      <c r="DB916" s="36"/>
      <c r="DC916" s="36"/>
      <c r="DD916" s="36"/>
      <c r="DE916" s="36"/>
      <c r="DF916" s="36"/>
      <c r="DG916" s="36"/>
      <c r="DH916" s="36"/>
      <c r="DI916" s="36"/>
      <c r="DJ916" s="36"/>
      <c r="DK916" s="36"/>
      <c r="DL916" s="36"/>
      <c r="DM916" s="36"/>
      <c r="DN916" s="36"/>
      <c r="DO916" s="36"/>
      <c r="DP916" s="36"/>
      <c r="DQ916" s="36"/>
      <c r="DR916" s="36"/>
      <c r="DS916" s="36"/>
      <c r="DT916" s="36"/>
      <c r="DU916" s="36"/>
      <c r="DV916" s="36"/>
      <c r="DW916" s="36"/>
      <c r="DX916" s="36"/>
      <c r="DY916" s="36"/>
      <c r="DZ916" s="36"/>
      <c r="EA916" s="36"/>
      <c r="EB916" s="36"/>
      <c r="EC916" s="36"/>
      <c r="ED916" s="36"/>
      <c r="EE916" s="36"/>
      <c r="EF916" s="36"/>
      <c r="EG916" s="36"/>
      <c r="EH916" s="36"/>
      <c r="EI916" s="36"/>
      <c r="EJ916" s="36"/>
      <c r="EK916" s="36"/>
      <c r="EL916" s="36"/>
      <c r="EM916" s="36"/>
      <c r="EN916" s="36"/>
    </row>
    <row r="917" spans="1:144">
      <c r="A917" s="36"/>
      <c r="B917" s="36"/>
      <c r="C917" s="144"/>
      <c r="D917" s="144"/>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c r="AA917" s="135"/>
      <c r="AB917" s="135"/>
      <c r="AC917" s="135"/>
      <c r="AD917" s="135"/>
      <c r="AE917" s="135"/>
      <c r="AF917" s="135"/>
      <c r="AG917" s="135"/>
      <c r="AH917" s="135"/>
      <c r="AI917" s="135"/>
      <c r="AJ917" s="135"/>
      <c r="AK917" s="135"/>
      <c r="AL917" s="135"/>
      <c r="AM917" s="135"/>
      <c r="AN917" s="135"/>
      <c r="AO917" s="135"/>
      <c r="AP917" s="135"/>
      <c r="AQ917" s="135"/>
      <c r="AR917" s="135"/>
      <c r="AS917" s="135"/>
      <c r="AT917" s="135"/>
      <c r="AU917" s="135"/>
      <c r="AV917" s="135"/>
      <c r="AW917" s="135"/>
      <c r="AX917" s="135"/>
      <c r="AY917" s="135"/>
      <c r="AZ917" s="135"/>
      <c r="BA917" s="135"/>
      <c r="BB917" s="135"/>
      <c r="BC917" s="135"/>
      <c r="BD917" s="135"/>
      <c r="BE917" s="135"/>
      <c r="BF917" s="135"/>
      <c r="BG917" s="135"/>
      <c r="BH917" s="135"/>
      <c r="BI917" s="135"/>
      <c r="BJ917" s="135"/>
      <c r="BK917" s="135"/>
      <c r="BL917" s="135"/>
      <c r="BM917" s="135"/>
      <c r="BN917" s="135"/>
      <c r="BO917" s="135"/>
      <c r="BP917" s="135"/>
      <c r="BQ917" s="135"/>
      <c r="BR917" s="135"/>
      <c r="BS917" s="135"/>
      <c r="BT917" s="135"/>
      <c r="BU917" s="135"/>
      <c r="BV917" s="135"/>
      <c r="BW917" s="135"/>
      <c r="BX917" s="135"/>
      <c r="BY917" s="135"/>
      <c r="BZ917" s="135"/>
      <c r="CA917" s="135"/>
      <c r="CB917" s="135"/>
      <c r="CC917" s="135"/>
      <c r="CD917" s="135"/>
      <c r="CE917" s="135"/>
      <c r="CF917" s="135"/>
      <c r="CG917" s="135"/>
      <c r="CH917" s="135"/>
      <c r="CI917" s="135"/>
      <c r="CJ917" s="135"/>
      <c r="CK917" s="135"/>
      <c r="CL917" s="135"/>
      <c r="CM917" s="135"/>
      <c r="CN917" s="135"/>
      <c r="CO917" s="135"/>
      <c r="CP917" s="135"/>
      <c r="CQ917" s="135"/>
      <c r="CR917" s="135"/>
      <c r="CU917" s="36"/>
      <c r="CV917" s="36"/>
      <c r="CW917" s="36"/>
      <c r="CX917" s="36"/>
      <c r="CY917" s="36"/>
      <c r="CZ917" s="36"/>
      <c r="DA917" s="36"/>
      <c r="DB917" s="36"/>
      <c r="DC917" s="36"/>
      <c r="DD917" s="36"/>
      <c r="DE917" s="36"/>
      <c r="DF917" s="36"/>
      <c r="DG917" s="36"/>
      <c r="DH917" s="36"/>
      <c r="DI917" s="36"/>
      <c r="DJ917" s="36"/>
      <c r="DK917" s="36"/>
      <c r="DL917" s="36"/>
      <c r="DM917" s="36"/>
      <c r="DN917" s="36"/>
      <c r="DO917" s="36"/>
      <c r="DP917" s="36"/>
      <c r="DQ917" s="36"/>
      <c r="DR917" s="36"/>
      <c r="DS917" s="36"/>
      <c r="DT917" s="36"/>
      <c r="DU917" s="36"/>
      <c r="DV917" s="36"/>
      <c r="DW917" s="36"/>
      <c r="DX917" s="36"/>
      <c r="DY917" s="36"/>
      <c r="DZ917" s="36"/>
      <c r="EA917" s="36"/>
      <c r="EB917" s="36"/>
      <c r="EC917" s="36"/>
      <c r="ED917" s="36"/>
      <c r="EE917" s="36"/>
      <c r="EF917" s="36"/>
      <c r="EG917" s="36"/>
      <c r="EH917" s="36"/>
      <c r="EI917" s="36"/>
      <c r="EJ917" s="36"/>
      <c r="EK917" s="36"/>
      <c r="EL917" s="36"/>
      <c r="EM917" s="36"/>
      <c r="EN917" s="36"/>
    </row>
    <row r="918" spans="1:144">
      <c r="A918" s="36"/>
      <c r="B918" s="36"/>
      <c r="C918" s="144"/>
      <c r="D918" s="144"/>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c r="AA918" s="135"/>
      <c r="AB918" s="135"/>
      <c r="AC918" s="135"/>
      <c r="AD918" s="135"/>
      <c r="AE918" s="135"/>
      <c r="AF918" s="135"/>
      <c r="AG918" s="135"/>
      <c r="AH918" s="135"/>
      <c r="AI918" s="135"/>
      <c r="AJ918" s="135"/>
      <c r="AK918" s="135"/>
      <c r="AL918" s="135"/>
      <c r="AM918" s="135"/>
      <c r="AN918" s="135"/>
      <c r="AO918" s="135"/>
      <c r="AP918" s="135"/>
      <c r="AQ918" s="135"/>
      <c r="AR918" s="135"/>
      <c r="AS918" s="135"/>
      <c r="AT918" s="135"/>
      <c r="AU918" s="135"/>
      <c r="AV918" s="135"/>
      <c r="AW918" s="135"/>
      <c r="AX918" s="135"/>
      <c r="AY918" s="135"/>
      <c r="AZ918" s="135"/>
      <c r="BA918" s="135"/>
      <c r="BB918" s="135"/>
      <c r="BC918" s="135"/>
      <c r="BD918" s="135"/>
      <c r="BE918" s="135"/>
      <c r="BF918" s="135"/>
      <c r="BG918" s="135"/>
      <c r="BH918" s="135"/>
      <c r="BI918" s="135"/>
      <c r="BJ918" s="135"/>
      <c r="BK918" s="135"/>
      <c r="BL918" s="135"/>
      <c r="BM918" s="135"/>
      <c r="BN918" s="135"/>
      <c r="BO918" s="135"/>
      <c r="BP918" s="135"/>
      <c r="BQ918" s="135"/>
      <c r="BR918" s="135"/>
      <c r="BS918" s="135"/>
      <c r="BT918" s="135"/>
      <c r="BU918" s="135"/>
      <c r="BV918" s="135"/>
      <c r="BW918" s="135"/>
      <c r="BX918" s="135"/>
      <c r="BY918" s="135"/>
      <c r="BZ918" s="135"/>
      <c r="CA918" s="135"/>
      <c r="CB918" s="135"/>
      <c r="CC918" s="135"/>
      <c r="CD918" s="135"/>
      <c r="CE918" s="135"/>
      <c r="CF918" s="135"/>
      <c r="CG918" s="135"/>
      <c r="CH918" s="135"/>
      <c r="CI918" s="135"/>
      <c r="CJ918" s="135"/>
      <c r="CK918" s="135"/>
      <c r="CL918" s="135"/>
      <c r="CM918" s="135"/>
      <c r="CN918" s="135"/>
      <c r="CO918" s="135"/>
      <c r="CP918" s="135"/>
      <c r="CQ918" s="135"/>
      <c r="CR918" s="135"/>
      <c r="CU918" s="36"/>
      <c r="CV918" s="36"/>
      <c r="CW918" s="36"/>
      <c r="CX918" s="36"/>
      <c r="CY918" s="36"/>
      <c r="CZ918" s="36"/>
      <c r="DA918" s="36"/>
      <c r="DB918" s="36"/>
      <c r="DC918" s="36"/>
      <c r="DD918" s="36"/>
      <c r="DE918" s="36"/>
      <c r="DF918" s="36"/>
      <c r="DG918" s="36"/>
      <c r="DH918" s="36"/>
      <c r="DI918" s="36"/>
      <c r="DJ918" s="36"/>
      <c r="DK918" s="36"/>
      <c r="DL918" s="36"/>
      <c r="DM918" s="36"/>
      <c r="DN918" s="36"/>
      <c r="DO918" s="36"/>
      <c r="DP918" s="36"/>
      <c r="DQ918" s="36"/>
      <c r="DR918" s="36"/>
      <c r="DS918" s="36"/>
      <c r="DT918" s="36"/>
      <c r="DU918" s="36"/>
      <c r="DV918" s="36"/>
      <c r="DW918" s="36"/>
      <c r="DX918" s="36"/>
      <c r="DY918" s="36"/>
      <c r="DZ918" s="36"/>
      <c r="EA918" s="36"/>
      <c r="EB918" s="36"/>
      <c r="EC918" s="36"/>
      <c r="ED918" s="36"/>
      <c r="EE918" s="36"/>
      <c r="EF918" s="36"/>
      <c r="EG918" s="36"/>
      <c r="EH918" s="36"/>
      <c r="EI918" s="36"/>
      <c r="EJ918" s="36"/>
      <c r="EK918" s="36"/>
      <c r="EL918" s="36"/>
      <c r="EM918" s="36"/>
      <c r="EN918" s="36"/>
    </row>
    <row r="919" spans="1:144">
      <c r="A919" s="36"/>
      <c r="B919" s="36"/>
      <c r="C919" s="144"/>
      <c r="D919" s="144"/>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c r="AA919" s="135"/>
      <c r="AB919" s="135"/>
      <c r="AC919" s="135"/>
      <c r="AD919" s="135"/>
      <c r="AE919" s="135"/>
      <c r="AF919" s="135"/>
      <c r="AG919" s="135"/>
      <c r="AH919" s="135"/>
      <c r="AI919" s="135"/>
      <c r="AJ919" s="135"/>
      <c r="AK919" s="135"/>
      <c r="AL919" s="135"/>
      <c r="AM919" s="135"/>
      <c r="AN919" s="135"/>
      <c r="AO919" s="135"/>
      <c r="AP919" s="135"/>
      <c r="AQ919" s="135"/>
      <c r="AR919" s="135"/>
      <c r="AS919" s="135"/>
      <c r="AT919" s="135"/>
      <c r="AU919" s="135"/>
      <c r="AV919" s="135"/>
      <c r="AW919" s="135"/>
      <c r="AX919" s="135"/>
      <c r="AY919" s="135"/>
      <c r="AZ919" s="135"/>
      <c r="BA919" s="135"/>
      <c r="BB919" s="135"/>
      <c r="BC919" s="135"/>
      <c r="BD919" s="135"/>
      <c r="BE919" s="135"/>
      <c r="BF919" s="135"/>
      <c r="BG919" s="135"/>
      <c r="BH919" s="135"/>
      <c r="BI919" s="135"/>
      <c r="BJ919" s="135"/>
      <c r="BK919" s="135"/>
      <c r="BL919" s="135"/>
      <c r="BM919" s="135"/>
      <c r="BN919" s="135"/>
      <c r="BO919" s="135"/>
      <c r="BP919" s="135"/>
      <c r="BQ919" s="135"/>
      <c r="BR919" s="135"/>
      <c r="BS919" s="135"/>
      <c r="BT919" s="135"/>
      <c r="BU919" s="135"/>
      <c r="BV919" s="135"/>
      <c r="BW919" s="135"/>
      <c r="BX919" s="135"/>
      <c r="BY919" s="135"/>
      <c r="BZ919" s="135"/>
      <c r="CA919" s="135"/>
      <c r="CB919" s="135"/>
      <c r="CC919" s="135"/>
      <c r="CD919" s="135"/>
      <c r="CE919" s="135"/>
      <c r="CF919" s="135"/>
      <c r="CG919" s="135"/>
      <c r="CH919" s="135"/>
      <c r="CI919" s="135"/>
      <c r="CJ919" s="135"/>
      <c r="CK919" s="135"/>
      <c r="CL919" s="135"/>
      <c r="CM919" s="135"/>
      <c r="CN919" s="135"/>
      <c r="CO919" s="135"/>
      <c r="CP919" s="135"/>
      <c r="CQ919" s="135"/>
      <c r="CR919" s="135"/>
      <c r="CU919" s="36"/>
      <c r="CV919" s="36"/>
      <c r="CW919" s="36"/>
      <c r="CX919" s="36"/>
      <c r="CY919" s="36"/>
      <c r="CZ919" s="36"/>
      <c r="DA919" s="36"/>
      <c r="DB919" s="36"/>
      <c r="DC919" s="36"/>
      <c r="DD919" s="36"/>
      <c r="DE919" s="36"/>
      <c r="DF919" s="36"/>
      <c r="DG919" s="36"/>
      <c r="DH919" s="36"/>
      <c r="DI919" s="36"/>
      <c r="DJ919" s="36"/>
      <c r="DK919" s="36"/>
      <c r="DL919" s="36"/>
      <c r="DM919" s="36"/>
      <c r="DN919" s="36"/>
      <c r="DO919" s="36"/>
      <c r="DP919" s="36"/>
      <c r="DQ919" s="36"/>
      <c r="DR919" s="36"/>
      <c r="DS919" s="36"/>
      <c r="DT919" s="36"/>
      <c r="DU919" s="36"/>
      <c r="DV919" s="36"/>
      <c r="DW919" s="36"/>
      <c r="DX919" s="36"/>
      <c r="DY919" s="36"/>
      <c r="DZ919" s="36"/>
      <c r="EA919" s="36"/>
      <c r="EB919" s="36"/>
      <c r="EC919" s="36"/>
      <c r="ED919" s="36"/>
      <c r="EE919" s="36"/>
      <c r="EF919" s="36"/>
      <c r="EG919" s="36"/>
      <c r="EH919" s="36"/>
      <c r="EI919" s="36"/>
      <c r="EJ919" s="36"/>
      <c r="EK919" s="36"/>
      <c r="EL919" s="36"/>
      <c r="EM919" s="36"/>
      <c r="EN919" s="36"/>
    </row>
    <row r="920" spans="1:144">
      <c r="A920" s="36"/>
      <c r="B920" s="36"/>
      <c r="C920" s="144"/>
      <c r="D920" s="144"/>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c r="AA920" s="135"/>
      <c r="AB920" s="135"/>
      <c r="AC920" s="135"/>
      <c r="AD920" s="135"/>
      <c r="AE920" s="135"/>
      <c r="AF920" s="135"/>
      <c r="AG920" s="135"/>
      <c r="AH920" s="135"/>
      <c r="AI920" s="135"/>
      <c r="AJ920" s="135"/>
      <c r="AK920" s="135"/>
      <c r="AL920" s="135"/>
      <c r="AM920" s="135"/>
      <c r="AN920" s="135"/>
      <c r="AO920" s="135"/>
      <c r="AP920" s="135"/>
      <c r="AQ920" s="135"/>
      <c r="AR920" s="135"/>
      <c r="AS920" s="135"/>
      <c r="AT920" s="135"/>
      <c r="AU920" s="135"/>
      <c r="AV920" s="135"/>
      <c r="AW920" s="135"/>
      <c r="AX920" s="135"/>
      <c r="AY920" s="135"/>
      <c r="AZ920" s="135"/>
      <c r="BA920" s="135"/>
      <c r="BB920" s="135"/>
      <c r="BC920" s="135"/>
      <c r="BD920" s="135"/>
      <c r="BE920" s="135"/>
      <c r="BF920" s="135"/>
      <c r="BG920" s="135"/>
      <c r="BH920" s="135"/>
      <c r="BI920" s="135"/>
      <c r="BJ920" s="135"/>
      <c r="BK920" s="135"/>
      <c r="BL920" s="135"/>
      <c r="BM920" s="135"/>
      <c r="BN920" s="135"/>
      <c r="BO920" s="135"/>
      <c r="BP920" s="135"/>
      <c r="BQ920" s="135"/>
      <c r="BR920" s="135"/>
      <c r="BS920" s="135"/>
      <c r="BT920" s="135"/>
      <c r="BU920" s="135"/>
      <c r="BV920" s="135"/>
      <c r="BW920" s="135"/>
      <c r="BX920" s="135"/>
      <c r="BY920" s="135"/>
      <c r="BZ920" s="135"/>
      <c r="CA920" s="135"/>
      <c r="CB920" s="135"/>
      <c r="CC920" s="135"/>
      <c r="CD920" s="135"/>
      <c r="CE920" s="135"/>
      <c r="CF920" s="135"/>
      <c r="CG920" s="135"/>
      <c r="CH920" s="135"/>
      <c r="CI920" s="135"/>
      <c r="CJ920" s="135"/>
      <c r="CK920" s="135"/>
      <c r="CL920" s="135"/>
      <c r="CM920" s="135"/>
      <c r="CN920" s="135"/>
      <c r="CO920" s="135"/>
      <c r="CP920" s="135"/>
      <c r="CQ920" s="135"/>
      <c r="CR920" s="135"/>
      <c r="CU920" s="36"/>
      <c r="CV920" s="36"/>
      <c r="CW920" s="36"/>
      <c r="CX920" s="36"/>
      <c r="CY920" s="36"/>
      <c r="CZ920" s="36"/>
      <c r="DA920" s="36"/>
      <c r="DB920" s="36"/>
      <c r="DC920" s="36"/>
      <c r="DD920" s="36"/>
      <c r="DE920" s="36"/>
      <c r="DF920" s="36"/>
      <c r="DG920" s="36"/>
      <c r="DH920" s="36"/>
      <c r="DI920" s="36"/>
      <c r="DJ920" s="36"/>
      <c r="DK920" s="36"/>
      <c r="DL920" s="36"/>
      <c r="DM920" s="36"/>
      <c r="DN920" s="36"/>
      <c r="DO920" s="36"/>
      <c r="DP920" s="36"/>
      <c r="DQ920" s="36"/>
      <c r="DR920" s="36"/>
      <c r="DS920" s="36"/>
      <c r="DT920" s="36"/>
      <c r="DU920" s="36"/>
      <c r="DV920" s="36"/>
      <c r="DW920" s="36"/>
      <c r="DX920" s="36"/>
      <c r="DY920" s="36"/>
      <c r="DZ920" s="36"/>
      <c r="EA920" s="36"/>
      <c r="EB920" s="36"/>
      <c r="EC920" s="36"/>
      <c r="ED920" s="36"/>
      <c r="EE920" s="36"/>
      <c r="EF920" s="36"/>
      <c r="EG920" s="36"/>
      <c r="EH920" s="36"/>
      <c r="EI920" s="36"/>
      <c r="EJ920" s="36"/>
      <c r="EK920" s="36"/>
      <c r="EL920" s="36"/>
      <c r="EM920" s="36"/>
      <c r="EN920" s="36"/>
    </row>
    <row r="921" spans="1:144">
      <c r="A921" s="36"/>
      <c r="B921" s="36"/>
      <c r="C921" s="144"/>
      <c r="D921" s="144"/>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c r="AA921" s="135"/>
      <c r="AB921" s="135"/>
      <c r="AC921" s="135"/>
      <c r="AD921" s="135"/>
      <c r="AE921" s="135"/>
      <c r="AF921" s="135"/>
      <c r="AG921" s="135"/>
      <c r="AH921" s="135"/>
      <c r="AI921" s="135"/>
      <c r="AJ921" s="135"/>
      <c r="AK921" s="135"/>
      <c r="AL921" s="135"/>
      <c r="AM921" s="135"/>
      <c r="AN921" s="135"/>
      <c r="AO921" s="135"/>
      <c r="AP921" s="135"/>
      <c r="AQ921" s="135"/>
      <c r="AR921" s="135"/>
      <c r="AS921" s="135"/>
      <c r="AT921" s="135"/>
      <c r="AU921" s="135"/>
      <c r="AV921" s="135"/>
      <c r="AW921" s="135"/>
      <c r="AX921" s="135"/>
      <c r="AY921" s="135"/>
      <c r="AZ921" s="135"/>
      <c r="BA921" s="135"/>
      <c r="BB921" s="135"/>
      <c r="BC921" s="135"/>
      <c r="BD921" s="135"/>
      <c r="BE921" s="135"/>
      <c r="BF921" s="135"/>
      <c r="BG921" s="135"/>
      <c r="BH921" s="135"/>
      <c r="BI921" s="135"/>
      <c r="BJ921" s="135"/>
      <c r="BK921" s="135"/>
      <c r="BL921" s="135"/>
      <c r="BM921" s="135"/>
      <c r="BN921" s="135"/>
      <c r="BO921" s="135"/>
      <c r="BP921" s="135"/>
      <c r="BQ921" s="135"/>
      <c r="BR921" s="135"/>
      <c r="BS921" s="135"/>
      <c r="BT921" s="135"/>
      <c r="BU921" s="135"/>
      <c r="BV921" s="135"/>
      <c r="BW921" s="135"/>
      <c r="BX921" s="135"/>
      <c r="BY921" s="135"/>
      <c r="BZ921" s="135"/>
      <c r="CA921" s="135"/>
      <c r="CB921" s="135"/>
      <c r="CC921" s="135"/>
      <c r="CD921" s="135"/>
      <c r="CE921" s="135"/>
      <c r="CF921" s="135"/>
      <c r="CG921" s="135"/>
      <c r="CH921" s="135"/>
      <c r="CI921" s="135"/>
      <c r="CJ921" s="135"/>
      <c r="CK921" s="135"/>
      <c r="CL921" s="135"/>
      <c r="CM921" s="135"/>
      <c r="CN921" s="135"/>
      <c r="CO921" s="135"/>
      <c r="CP921" s="135"/>
      <c r="CQ921" s="135"/>
      <c r="CR921" s="135"/>
      <c r="CU921" s="36"/>
      <c r="CV921" s="36"/>
      <c r="CW921" s="36"/>
      <c r="CX921" s="36"/>
      <c r="CY921" s="36"/>
      <c r="CZ921" s="36"/>
      <c r="DA921" s="36"/>
      <c r="DB921" s="36"/>
      <c r="DC921" s="36"/>
      <c r="DD921" s="36"/>
      <c r="DE921" s="36"/>
      <c r="DF921" s="36"/>
      <c r="DG921" s="36"/>
      <c r="DH921" s="36"/>
      <c r="DI921" s="36"/>
      <c r="DJ921" s="36"/>
      <c r="DK921" s="36"/>
      <c r="DL921" s="36"/>
      <c r="DM921" s="36"/>
      <c r="DN921" s="36"/>
      <c r="DO921" s="36"/>
      <c r="DP921" s="36"/>
      <c r="DQ921" s="36"/>
      <c r="DR921" s="36"/>
      <c r="DS921" s="36"/>
      <c r="DT921" s="36"/>
      <c r="DU921" s="36"/>
      <c r="DV921" s="36"/>
      <c r="DW921" s="36"/>
      <c r="DX921" s="36"/>
      <c r="DY921" s="36"/>
      <c r="DZ921" s="36"/>
      <c r="EA921" s="36"/>
      <c r="EB921" s="36"/>
      <c r="EC921" s="36"/>
      <c r="ED921" s="36"/>
      <c r="EE921" s="36"/>
      <c r="EF921" s="36"/>
      <c r="EG921" s="36"/>
      <c r="EH921" s="36"/>
      <c r="EI921" s="36"/>
      <c r="EJ921" s="36"/>
      <c r="EK921" s="36"/>
      <c r="EL921" s="36"/>
      <c r="EM921" s="36"/>
      <c r="EN921" s="36"/>
    </row>
    <row r="922" spans="1:144">
      <c r="A922" s="36"/>
      <c r="B922" s="36"/>
      <c r="C922" s="144"/>
      <c r="D922" s="144"/>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c r="AA922" s="135"/>
      <c r="AB922" s="135"/>
      <c r="AC922" s="135"/>
      <c r="AD922" s="135"/>
      <c r="AE922" s="135"/>
      <c r="AF922" s="135"/>
      <c r="AG922" s="135"/>
      <c r="AH922" s="135"/>
      <c r="AI922" s="135"/>
      <c r="AJ922" s="135"/>
      <c r="AK922" s="135"/>
      <c r="AL922" s="135"/>
      <c r="AM922" s="135"/>
      <c r="AN922" s="135"/>
      <c r="AO922" s="135"/>
      <c r="AP922" s="135"/>
      <c r="AQ922" s="135"/>
      <c r="AR922" s="135"/>
      <c r="AS922" s="135"/>
      <c r="AT922" s="135"/>
      <c r="AU922" s="135"/>
      <c r="AV922" s="135"/>
      <c r="AW922" s="135"/>
      <c r="AX922" s="135"/>
      <c r="AY922" s="135"/>
      <c r="AZ922" s="135"/>
      <c r="BA922" s="135"/>
      <c r="BB922" s="135"/>
      <c r="BC922" s="135"/>
      <c r="BD922" s="135"/>
      <c r="BE922" s="135"/>
      <c r="BF922" s="135"/>
      <c r="BG922" s="135"/>
      <c r="BH922" s="135"/>
      <c r="BI922" s="135"/>
      <c r="BJ922" s="135"/>
      <c r="BK922" s="135"/>
      <c r="BL922" s="135"/>
      <c r="BM922" s="135"/>
      <c r="BN922" s="135"/>
      <c r="BO922" s="135"/>
      <c r="BP922" s="135"/>
      <c r="BQ922" s="135"/>
      <c r="BR922" s="135"/>
      <c r="BS922" s="135"/>
      <c r="BT922" s="135"/>
      <c r="BU922" s="135"/>
      <c r="BV922" s="135"/>
      <c r="BW922" s="135"/>
      <c r="BX922" s="135"/>
      <c r="BY922" s="135"/>
      <c r="BZ922" s="135"/>
      <c r="CA922" s="135"/>
      <c r="CB922" s="135"/>
      <c r="CC922" s="135"/>
      <c r="CD922" s="135"/>
      <c r="CE922" s="135"/>
      <c r="CF922" s="135"/>
      <c r="CG922" s="135"/>
      <c r="CH922" s="135"/>
      <c r="CI922" s="135"/>
      <c r="CJ922" s="135"/>
      <c r="CK922" s="135"/>
      <c r="CL922" s="135"/>
      <c r="CM922" s="135"/>
      <c r="CN922" s="135"/>
      <c r="CO922" s="135"/>
      <c r="CP922" s="135"/>
      <c r="CQ922" s="135"/>
      <c r="CR922" s="135"/>
      <c r="CU922" s="36"/>
      <c r="CV922" s="36"/>
      <c r="CW922" s="36"/>
      <c r="CX922" s="36"/>
      <c r="CY922" s="36"/>
      <c r="CZ922" s="36"/>
      <c r="DA922" s="36"/>
      <c r="DB922" s="36"/>
      <c r="DC922" s="36"/>
      <c r="DD922" s="36"/>
      <c r="DE922" s="36"/>
      <c r="DF922" s="36"/>
      <c r="DG922" s="36"/>
      <c r="DH922" s="36"/>
      <c r="DI922" s="36"/>
      <c r="DJ922" s="36"/>
      <c r="DK922" s="36"/>
      <c r="DL922" s="36"/>
      <c r="DM922" s="36"/>
      <c r="DN922" s="36"/>
      <c r="DO922" s="36"/>
      <c r="DP922" s="36"/>
      <c r="DQ922" s="36"/>
      <c r="DR922" s="36"/>
      <c r="DS922" s="36"/>
      <c r="DT922" s="36"/>
      <c r="DU922" s="36"/>
      <c r="DV922" s="36"/>
      <c r="DW922" s="36"/>
      <c r="DX922" s="36"/>
      <c r="DY922" s="36"/>
      <c r="DZ922" s="36"/>
      <c r="EA922" s="36"/>
      <c r="EB922" s="36"/>
      <c r="EC922" s="36"/>
      <c r="ED922" s="36"/>
      <c r="EE922" s="36"/>
      <c r="EF922" s="36"/>
      <c r="EG922" s="36"/>
      <c r="EH922" s="36"/>
      <c r="EI922" s="36"/>
      <c r="EJ922" s="36"/>
      <c r="EK922" s="36"/>
      <c r="EL922" s="36"/>
      <c r="EM922" s="36"/>
      <c r="EN922" s="36"/>
    </row>
    <row r="923" spans="1:144">
      <c r="A923" s="36"/>
      <c r="B923" s="36"/>
      <c r="C923" s="144"/>
      <c r="D923" s="144"/>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c r="AA923" s="135"/>
      <c r="AB923" s="135"/>
      <c r="AC923" s="135"/>
      <c r="AD923" s="135"/>
      <c r="AE923" s="135"/>
      <c r="AF923" s="135"/>
      <c r="AG923" s="135"/>
      <c r="AH923" s="135"/>
      <c r="AI923" s="135"/>
      <c r="AJ923" s="135"/>
      <c r="AK923" s="135"/>
      <c r="AL923" s="135"/>
      <c r="AM923" s="135"/>
      <c r="AN923" s="135"/>
      <c r="AO923" s="135"/>
      <c r="AP923" s="135"/>
      <c r="AQ923" s="135"/>
      <c r="AR923" s="135"/>
      <c r="AS923" s="135"/>
      <c r="AT923" s="135"/>
      <c r="AU923" s="135"/>
      <c r="AV923" s="135"/>
      <c r="AW923" s="135"/>
      <c r="AX923" s="135"/>
      <c r="AY923" s="135"/>
      <c r="AZ923" s="135"/>
      <c r="BA923" s="135"/>
      <c r="BB923" s="135"/>
      <c r="BC923" s="135"/>
      <c r="BD923" s="135"/>
      <c r="BE923" s="135"/>
      <c r="BF923" s="135"/>
      <c r="BG923" s="135"/>
      <c r="BH923" s="135"/>
      <c r="BI923" s="135"/>
      <c r="BJ923" s="135"/>
      <c r="BK923" s="135"/>
      <c r="BL923" s="135"/>
      <c r="BM923" s="135"/>
      <c r="BN923" s="135"/>
      <c r="BO923" s="135"/>
      <c r="BP923" s="135"/>
      <c r="BQ923" s="135"/>
      <c r="BR923" s="135"/>
      <c r="BS923" s="135"/>
      <c r="BT923" s="135"/>
      <c r="BU923" s="135"/>
      <c r="BV923" s="135"/>
      <c r="BW923" s="135"/>
      <c r="BX923" s="135"/>
      <c r="BY923" s="135"/>
      <c r="BZ923" s="135"/>
      <c r="CA923" s="135"/>
      <c r="CB923" s="135"/>
      <c r="CC923" s="135"/>
      <c r="CD923" s="135"/>
      <c r="CE923" s="135"/>
      <c r="CF923" s="135"/>
      <c r="CG923" s="135"/>
      <c r="CH923" s="135"/>
      <c r="CI923" s="135"/>
      <c r="CJ923" s="135"/>
      <c r="CK923" s="135"/>
      <c r="CL923" s="135"/>
      <c r="CM923" s="135"/>
      <c r="CN923" s="135"/>
      <c r="CO923" s="135"/>
      <c r="CP923" s="135"/>
      <c r="CQ923" s="135"/>
      <c r="CR923" s="135"/>
      <c r="CU923" s="36"/>
      <c r="CV923" s="36"/>
      <c r="CW923" s="36"/>
      <c r="CX923" s="36"/>
      <c r="CY923" s="36"/>
      <c r="CZ923" s="36"/>
      <c r="DA923" s="36"/>
      <c r="DB923" s="36"/>
      <c r="DC923" s="36"/>
      <c r="DD923" s="36"/>
      <c r="DE923" s="36"/>
      <c r="DF923" s="36"/>
      <c r="DG923" s="36"/>
      <c r="DH923" s="36"/>
      <c r="DI923" s="36"/>
      <c r="DJ923" s="36"/>
      <c r="DK923" s="36"/>
      <c r="DL923" s="36"/>
      <c r="DM923" s="36"/>
      <c r="DN923" s="36"/>
      <c r="DO923" s="36"/>
      <c r="DP923" s="36"/>
      <c r="DQ923" s="36"/>
      <c r="DR923" s="36"/>
      <c r="DS923" s="36"/>
      <c r="DT923" s="36"/>
      <c r="DU923" s="36"/>
      <c r="DV923" s="36"/>
      <c r="DW923" s="36"/>
      <c r="DX923" s="36"/>
      <c r="DY923" s="36"/>
      <c r="DZ923" s="36"/>
      <c r="EA923" s="36"/>
      <c r="EB923" s="36"/>
      <c r="EC923" s="36"/>
      <c r="ED923" s="36"/>
      <c r="EE923" s="36"/>
      <c r="EF923" s="36"/>
      <c r="EG923" s="36"/>
      <c r="EH923" s="36"/>
      <c r="EI923" s="36"/>
      <c r="EJ923" s="36"/>
      <c r="EK923" s="36"/>
      <c r="EL923" s="36"/>
      <c r="EM923" s="36"/>
      <c r="EN923" s="36"/>
    </row>
    <row r="924" spans="1:144">
      <c r="A924" s="36"/>
      <c r="B924" s="36"/>
      <c r="C924" s="144"/>
      <c r="D924" s="144"/>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c r="AA924" s="135"/>
      <c r="AB924" s="135"/>
      <c r="AC924" s="135"/>
      <c r="AD924" s="135"/>
      <c r="AE924" s="135"/>
      <c r="AF924" s="135"/>
      <c r="AG924" s="135"/>
      <c r="AH924" s="135"/>
      <c r="AI924" s="135"/>
      <c r="AJ924" s="135"/>
      <c r="AK924" s="135"/>
      <c r="AL924" s="135"/>
      <c r="AM924" s="135"/>
      <c r="AN924" s="135"/>
      <c r="AO924" s="135"/>
      <c r="AP924" s="135"/>
      <c r="AQ924" s="135"/>
      <c r="AR924" s="135"/>
      <c r="AS924" s="135"/>
      <c r="AT924" s="135"/>
      <c r="AU924" s="135"/>
      <c r="AV924" s="135"/>
      <c r="AW924" s="135"/>
      <c r="AX924" s="135"/>
      <c r="AY924" s="135"/>
      <c r="AZ924" s="135"/>
      <c r="BA924" s="135"/>
      <c r="BB924" s="135"/>
      <c r="BC924" s="135"/>
      <c r="BD924" s="135"/>
      <c r="BE924" s="135"/>
      <c r="BF924" s="135"/>
      <c r="BG924" s="135"/>
      <c r="BH924" s="135"/>
      <c r="BI924" s="135"/>
      <c r="BJ924" s="135"/>
      <c r="BK924" s="135"/>
      <c r="BL924" s="135"/>
      <c r="BM924" s="135"/>
      <c r="BN924" s="135"/>
      <c r="BO924" s="135"/>
      <c r="BP924" s="135"/>
      <c r="BQ924" s="135"/>
      <c r="BR924" s="135"/>
      <c r="BS924" s="135"/>
      <c r="BT924" s="135"/>
      <c r="BU924" s="135"/>
      <c r="BV924" s="135"/>
      <c r="BW924" s="135"/>
      <c r="BX924" s="135"/>
      <c r="BY924" s="135"/>
      <c r="BZ924" s="135"/>
      <c r="CA924" s="135"/>
      <c r="CB924" s="135"/>
      <c r="CC924" s="135"/>
      <c r="CD924" s="135"/>
      <c r="CE924" s="135"/>
      <c r="CF924" s="135"/>
      <c r="CG924" s="135"/>
      <c r="CH924" s="135"/>
      <c r="CI924" s="135"/>
      <c r="CJ924" s="135"/>
      <c r="CK924" s="135"/>
      <c r="CL924" s="135"/>
      <c r="CM924" s="135"/>
      <c r="CN924" s="135"/>
      <c r="CO924" s="135"/>
      <c r="CP924" s="135"/>
      <c r="CQ924" s="135"/>
      <c r="CR924" s="135"/>
      <c r="CU924" s="36"/>
      <c r="CV924" s="36"/>
      <c r="CW924" s="36"/>
      <c r="CX924" s="36"/>
      <c r="CY924" s="36"/>
      <c r="CZ924" s="36"/>
      <c r="DA924" s="36"/>
      <c r="DB924" s="36"/>
      <c r="DC924" s="36"/>
      <c r="DD924" s="36"/>
      <c r="DE924" s="36"/>
      <c r="DF924" s="36"/>
      <c r="DG924" s="36"/>
      <c r="DH924" s="36"/>
      <c r="DI924" s="36"/>
      <c r="DJ924" s="36"/>
      <c r="DK924" s="36"/>
      <c r="DL924" s="36"/>
      <c r="DM924" s="36"/>
      <c r="DN924" s="36"/>
      <c r="DO924" s="36"/>
      <c r="DP924" s="36"/>
      <c r="DQ924" s="36"/>
      <c r="DR924" s="36"/>
      <c r="DS924" s="36"/>
      <c r="DT924" s="36"/>
      <c r="DU924" s="36"/>
      <c r="DV924" s="36"/>
      <c r="DW924" s="36"/>
      <c r="DX924" s="36"/>
      <c r="DY924" s="36"/>
      <c r="DZ924" s="36"/>
      <c r="EA924" s="36"/>
      <c r="EB924" s="36"/>
      <c r="EC924" s="36"/>
      <c r="ED924" s="36"/>
      <c r="EE924" s="36"/>
      <c r="EF924" s="36"/>
      <c r="EG924" s="36"/>
      <c r="EH924" s="36"/>
      <c r="EI924" s="36"/>
      <c r="EJ924" s="36"/>
      <c r="EK924" s="36"/>
      <c r="EL924" s="36"/>
      <c r="EM924" s="36"/>
      <c r="EN924" s="36"/>
    </row>
    <row r="925" spans="1:144">
      <c r="A925" s="36"/>
      <c r="B925" s="36"/>
      <c r="C925" s="144"/>
      <c r="D925" s="144"/>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c r="AA925" s="135"/>
      <c r="AB925" s="135"/>
      <c r="AC925" s="135"/>
      <c r="AD925" s="135"/>
      <c r="AE925" s="135"/>
      <c r="AF925" s="135"/>
      <c r="AG925" s="135"/>
      <c r="AH925" s="135"/>
      <c r="AI925" s="135"/>
      <c r="AJ925" s="135"/>
      <c r="AK925" s="135"/>
      <c r="AL925" s="135"/>
      <c r="AM925" s="135"/>
      <c r="AN925" s="135"/>
      <c r="AO925" s="135"/>
      <c r="AP925" s="135"/>
      <c r="AQ925" s="135"/>
      <c r="AR925" s="135"/>
      <c r="AS925" s="135"/>
      <c r="AT925" s="135"/>
      <c r="AU925" s="135"/>
      <c r="AV925" s="135"/>
      <c r="AW925" s="135"/>
      <c r="AX925" s="135"/>
      <c r="AY925" s="135"/>
      <c r="AZ925" s="135"/>
      <c r="BA925" s="135"/>
      <c r="BB925" s="135"/>
      <c r="BC925" s="135"/>
      <c r="BD925" s="135"/>
      <c r="BE925" s="135"/>
      <c r="BF925" s="135"/>
      <c r="BG925" s="135"/>
      <c r="BH925" s="135"/>
      <c r="BI925" s="135"/>
      <c r="BJ925" s="135"/>
      <c r="BK925" s="135"/>
      <c r="BL925" s="135"/>
      <c r="BM925" s="135"/>
      <c r="BN925" s="135"/>
      <c r="BO925" s="135"/>
      <c r="BP925" s="135"/>
      <c r="BQ925" s="135"/>
      <c r="BR925" s="135"/>
      <c r="BS925" s="135"/>
      <c r="BT925" s="135"/>
      <c r="BU925" s="135"/>
      <c r="BV925" s="135"/>
      <c r="BW925" s="135"/>
      <c r="BX925" s="135"/>
      <c r="BY925" s="135"/>
      <c r="BZ925" s="135"/>
      <c r="CA925" s="135"/>
      <c r="CB925" s="135"/>
      <c r="CC925" s="135"/>
      <c r="CD925" s="135"/>
      <c r="CE925" s="135"/>
      <c r="CF925" s="135"/>
      <c r="CG925" s="135"/>
      <c r="CH925" s="135"/>
      <c r="CI925" s="135"/>
      <c r="CJ925" s="135"/>
      <c r="CK925" s="135"/>
      <c r="CL925" s="135"/>
      <c r="CM925" s="135"/>
      <c r="CN925" s="135"/>
      <c r="CO925" s="135"/>
      <c r="CP925" s="135"/>
      <c r="CQ925" s="135"/>
      <c r="CR925" s="135"/>
      <c r="CU925" s="36"/>
      <c r="CV925" s="36"/>
      <c r="CW925" s="36"/>
      <c r="CX925" s="36"/>
      <c r="CY925" s="36"/>
      <c r="CZ925" s="36"/>
      <c r="DA925" s="36"/>
      <c r="DB925" s="36"/>
      <c r="DC925" s="36"/>
      <c r="DD925" s="36"/>
      <c r="DE925" s="36"/>
      <c r="DF925" s="36"/>
      <c r="DG925" s="36"/>
      <c r="DH925" s="36"/>
      <c r="DI925" s="36"/>
      <c r="DJ925" s="36"/>
      <c r="DK925" s="36"/>
      <c r="DL925" s="36"/>
      <c r="DM925" s="36"/>
      <c r="DN925" s="36"/>
      <c r="DO925" s="36"/>
      <c r="DP925" s="36"/>
      <c r="DQ925" s="36"/>
      <c r="DR925" s="36"/>
      <c r="DS925" s="36"/>
      <c r="DT925" s="36"/>
      <c r="DU925" s="36"/>
      <c r="DV925" s="36"/>
      <c r="DW925" s="36"/>
      <c r="DX925" s="36"/>
      <c r="DY925" s="36"/>
      <c r="DZ925" s="36"/>
      <c r="EA925" s="36"/>
      <c r="EB925" s="36"/>
      <c r="EC925" s="36"/>
      <c r="ED925" s="36"/>
      <c r="EE925" s="36"/>
      <c r="EF925" s="36"/>
      <c r="EG925" s="36"/>
      <c r="EH925" s="36"/>
      <c r="EI925" s="36"/>
      <c r="EJ925" s="36"/>
      <c r="EK925" s="36"/>
      <c r="EL925" s="36"/>
      <c r="EM925" s="36"/>
      <c r="EN925" s="36"/>
    </row>
    <row r="926" spans="1:144">
      <c r="A926" s="36"/>
      <c r="B926" s="36"/>
      <c r="C926" s="144"/>
      <c r="D926" s="144"/>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c r="AA926" s="135"/>
      <c r="AB926" s="135"/>
      <c r="AC926" s="135"/>
      <c r="AD926" s="135"/>
      <c r="AE926" s="135"/>
      <c r="AF926" s="135"/>
      <c r="AG926" s="135"/>
      <c r="AH926" s="135"/>
      <c r="AI926" s="135"/>
      <c r="AJ926" s="135"/>
      <c r="AK926" s="135"/>
      <c r="AL926" s="135"/>
      <c r="AM926" s="135"/>
      <c r="AN926" s="135"/>
      <c r="AO926" s="135"/>
      <c r="AP926" s="135"/>
      <c r="AQ926" s="135"/>
      <c r="AR926" s="135"/>
      <c r="AS926" s="135"/>
      <c r="AT926" s="135"/>
      <c r="AU926" s="135"/>
      <c r="AV926" s="135"/>
      <c r="AW926" s="135"/>
      <c r="AX926" s="135"/>
      <c r="AY926" s="135"/>
      <c r="AZ926" s="135"/>
      <c r="BA926" s="135"/>
      <c r="BB926" s="135"/>
      <c r="BC926" s="135"/>
      <c r="BD926" s="135"/>
      <c r="BE926" s="135"/>
      <c r="BF926" s="135"/>
      <c r="BG926" s="135"/>
      <c r="BH926" s="135"/>
      <c r="BI926" s="135"/>
      <c r="BJ926" s="135"/>
      <c r="BK926" s="135"/>
      <c r="BL926" s="135"/>
      <c r="BM926" s="135"/>
      <c r="BN926" s="135"/>
      <c r="BO926" s="135"/>
      <c r="BP926" s="135"/>
      <c r="BQ926" s="135"/>
      <c r="BR926" s="135"/>
      <c r="BS926" s="135"/>
      <c r="BT926" s="135"/>
      <c r="BU926" s="135"/>
      <c r="BV926" s="135"/>
      <c r="BW926" s="135"/>
      <c r="BX926" s="135"/>
      <c r="BY926" s="135"/>
      <c r="BZ926" s="135"/>
      <c r="CA926" s="135"/>
      <c r="CB926" s="135"/>
      <c r="CC926" s="135"/>
      <c r="CD926" s="135"/>
      <c r="CE926" s="135"/>
      <c r="CF926" s="135"/>
      <c r="CG926" s="135"/>
      <c r="CH926" s="135"/>
      <c r="CI926" s="135"/>
      <c r="CJ926" s="135"/>
      <c r="CK926" s="135"/>
      <c r="CL926" s="135"/>
      <c r="CM926" s="135"/>
      <c r="CN926" s="135"/>
      <c r="CO926" s="135"/>
      <c r="CP926" s="135"/>
      <c r="CQ926" s="135"/>
      <c r="CR926" s="135"/>
      <c r="CU926" s="36"/>
      <c r="CV926" s="36"/>
      <c r="CW926" s="36"/>
      <c r="CX926" s="36"/>
      <c r="CY926" s="36"/>
      <c r="CZ926" s="36"/>
      <c r="DA926" s="36"/>
      <c r="DB926" s="36"/>
      <c r="DC926" s="36"/>
      <c r="DD926" s="36"/>
      <c r="DE926" s="36"/>
      <c r="DF926" s="36"/>
      <c r="DG926" s="36"/>
      <c r="DH926" s="36"/>
      <c r="DI926" s="36"/>
      <c r="DJ926" s="36"/>
      <c r="DK926" s="36"/>
      <c r="DL926" s="36"/>
      <c r="DM926" s="36"/>
      <c r="DN926" s="36"/>
      <c r="DO926" s="36"/>
      <c r="DP926" s="36"/>
      <c r="DQ926" s="36"/>
      <c r="DR926" s="36"/>
      <c r="DS926" s="36"/>
      <c r="DT926" s="36"/>
      <c r="DU926" s="36"/>
      <c r="DV926" s="36"/>
      <c r="DW926" s="36"/>
      <c r="DX926" s="36"/>
      <c r="DY926" s="36"/>
      <c r="DZ926" s="36"/>
      <c r="EA926" s="36"/>
      <c r="EB926" s="36"/>
      <c r="EC926" s="36"/>
      <c r="ED926" s="36"/>
      <c r="EE926" s="36"/>
      <c r="EF926" s="36"/>
      <c r="EG926" s="36"/>
      <c r="EH926" s="36"/>
      <c r="EI926" s="36"/>
      <c r="EJ926" s="36"/>
      <c r="EK926" s="36"/>
      <c r="EL926" s="36"/>
      <c r="EM926" s="36"/>
      <c r="EN926" s="36"/>
    </row>
    <row r="927" spans="1:144">
      <c r="A927" s="36"/>
      <c r="B927" s="36"/>
      <c r="C927" s="144"/>
      <c r="D927" s="144"/>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c r="AA927" s="135"/>
      <c r="AB927" s="135"/>
      <c r="AC927" s="135"/>
      <c r="AD927" s="135"/>
      <c r="AE927" s="135"/>
      <c r="AF927" s="135"/>
      <c r="AG927" s="135"/>
      <c r="AH927" s="135"/>
      <c r="AI927" s="135"/>
      <c r="AJ927" s="135"/>
      <c r="AK927" s="135"/>
      <c r="AL927" s="135"/>
      <c r="AM927" s="135"/>
      <c r="AN927" s="135"/>
      <c r="AO927" s="135"/>
      <c r="AP927" s="135"/>
      <c r="AQ927" s="135"/>
      <c r="AR927" s="135"/>
      <c r="AS927" s="135"/>
      <c r="AT927" s="135"/>
      <c r="AU927" s="135"/>
      <c r="AV927" s="135"/>
      <c r="AW927" s="135"/>
      <c r="AX927" s="135"/>
      <c r="AY927" s="135"/>
      <c r="AZ927" s="135"/>
      <c r="BA927" s="135"/>
      <c r="BB927" s="135"/>
      <c r="BC927" s="135"/>
      <c r="BD927" s="135"/>
      <c r="BE927" s="135"/>
      <c r="BF927" s="135"/>
      <c r="BG927" s="135"/>
      <c r="BH927" s="135"/>
      <c r="BI927" s="135"/>
      <c r="BJ927" s="135"/>
      <c r="BK927" s="135"/>
      <c r="BL927" s="135"/>
      <c r="BM927" s="135"/>
      <c r="BN927" s="135"/>
      <c r="BO927" s="135"/>
      <c r="BP927" s="135"/>
      <c r="BQ927" s="135"/>
      <c r="BR927" s="135"/>
      <c r="BS927" s="135"/>
      <c r="BT927" s="135"/>
      <c r="BU927" s="135"/>
      <c r="BV927" s="135"/>
      <c r="BW927" s="135"/>
      <c r="BX927" s="135"/>
      <c r="BY927" s="135"/>
      <c r="BZ927" s="135"/>
      <c r="CA927" s="135"/>
      <c r="CB927" s="135"/>
      <c r="CC927" s="135"/>
      <c r="CD927" s="135"/>
      <c r="CE927" s="135"/>
      <c r="CF927" s="135"/>
      <c r="CG927" s="135"/>
      <c r="CH927" s="135"/>
      <c r="CI927" s="135"/>
      <c r="CJ927" s="135"/>
      <c r="CK927" s="135"/>
      <c r="CL927" s="135"/>
      <c r="CM927" s="135"/>
      <c r="CN927" s="135"/>
      <c r="CO927" s="135"/>
      <c r="CP927" s="135"/>
      <c r="CQ927" s="135"/>
      <c r="CR927" s="135"/>
      <c r="CU927" s="36"/>
      <c r="CV927" s="36"/>
      <c r="CW927" s="36"/>
      <c r="CX927" s="36"/>
      <c r="CY927" s="36"/>
      <c r="CZ927" s="36"/>
      <c r="DA927" s="36"/>
      <c r="DB927" s="36"/>
      <c r="DC927" s="36"/>
      <c r="DD927" s="36"/>
      <c r="DE927" s="36"/>
      <c r="DF927" s="36"/>
      <c r="DG927" s="36"/>
      <c r="DH927" s="36"/>
      <c r="DI927" s="36"/>
      <c r="DJ927" s="36"/>
      <c r="DK927" s="36"/>
      <c r="DL927" s="36"/>
      <c r="DM927" s="36"/>
      <c r="DN927" s="36"/>
      <c r="DO927" s="36"/>
      <c r="DP927" s="36"/>
      <c r="DQ927" s="36"/>
      <c r="DR927" s="36"/>
      <c r="DS927" s="36"/>
      <c r="DT927" s="36"/>
      <c r="DU927" s="36"/>
      <c r="DV927" s="36"/>
      <c r="DW927" s="36"/>
      <c r="DX927" s="36"/>
      <c r="DY927" s="36"/>
      <c r="DZ927" s="36"/>
      <c r="EA927" s="36"/>
      <c r="EB927" s="36"/>
      <c r="EC927" s="36"/>
      <c r="ED927" s="36"/>
      <c r="EE927" s="36"/>
      <c r="EF927" s="36"/>
      <c r="EG927" s="36"/>
      <c r="EH927" s="36"/>
      <c r="EI927" s="36"/>
      <c r="EJ927" s="36"/>
      <c r="EK927" s="36"/>
      <c r="EL927" s="36"/>
      <c r="EM927" s="36"/>
      <c r="EN927" s="36"/>
    </row>
    <row r="928" spans="1:144">
      <c r="A928" s="36"/>
      <c r="B928" s="36"/>
      <c r="C928" s="144"/>
      <c r="D928" s="144"/>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c r="AA928" s="135"/>
      <c r="AB928" s="135"/>
      <c r="AC928" s="135"/>
      <c r="AD928" s="135"/>
      <c r="AE928" s="135"/>
      <c r="AF928" s="135"/>
      <c r="AG928" s="135"/>
      <c r="AH928" s="135"/>
      <c r="AI928" s="135"/>
      <c r="AJ928" s="135"/>
      <c r="AK928" s="135"/>
      <c r="AL928" s="135"/>
      <c r="AM928" s="135"/>
      <c r="AN928" s="135"/>
      <c r="AO928" s="135"/>
      <c r="AP928" s="135"/>
      <c r="AQ928" s="135"/>
      <c r="AR928" s="135"/>
      <c r="AS928" s="135"/>
      <c r="AT928" s="135"/>
      <c r="AU928" s="135"/>
      <c r="AV928" s="135"/>
      <c r="AW928" s="135"/>
      <c r="AX928" s="135"/>
      <c r="AY928" s="135"/>
      <c r="AZ928" s="135"/>
      <c r="BA928" s="135"/>
      <c r="BB928" s="135"/>
      <c r="BC928" s="135"/>
      <c r="BD928" s="135"/>
      <c r="BE928" s="135"/>
      <c r="BF928" s="135"/>
      <c r="BG928" s="135"/>
      <c r="BH928" s="135"/>
      <c r="BI928" s="135"/>
      <c r="BJ928" s="135"/>
      <c r="BK928" s="135"/>
      <c r="BL928" s="135"/>
      <c r="BM928" s="135"/>
      <c r="BN928" s="135"/>
      <c r="BO928" s="135"/>
      <c r="BP928" s="135"/>
      <c r="BQ928" s="135"/>
      <c r="BR928" s="135"/>
      <c r="BS928" s="135"/>
      <c r="BT928" s="135"/>
      <c r="BU928" s="135"/>
      <c r="BV928" s="135"/>
      <c r="BW928" s="135"/>
      <c r="BX928" s="135"/>
      <c r="BY928" s="135"/>
      <c r="BZ928" s="135"/>
      <c r="CA928" s="135"/>
      <c r="CB928" s="135"/>
      <c r="CC928" s="135"/>
      <c r="CD928" s="135"/>
      <c r="CE928" s="135"/>
      <c r="CF928" s="135"/>
      <c r="CG928" s="135"/>
      <c r="CH928" s="135"/>
      <c r="CI928" s="135"/>
      <c r="CJ928" s="135"/>
      <c r="CK928" s="135"/>
      <c r="CL928" s="135"/>
      <c r="CM928" s="135"/>
      <c r="CN928" s="135"/>
      <c r="CO928" s="135"/>
      <c r="CP928" s="135"/>
      <c r="CQ928" s="135"/>
      <c r="CR928" s="135"/>
      <c r="CU928" s="36"/>
      <c r="CV928" s="36"/>
      <c r="CW928" s="36"/>
      <c r="CX928" s="36"/>
      <c r="CY928" s="36"/>
      <c r="CZ928" s="36"/>
      <c r="DA928" s="36"/>
      <c r="DB928" s="36"/>
      <c r="DC928" s="36"/>
      <c r="DD928" s="36"/>
      <c r="DE928" s="36"/>
      <c r="DF928" s="36"/>
      <c r="DG928" s="36"/>
      <c r="DH928" s="36"/>
      <c r="DI928" s="36"/>
      <c r="DJ928" s="36"/>
      <c r="DK928" s="36"/>
      <c r="DL928" s="36"/>
      <c r="DM928" s="36"/>
      <c r="DN928" s="36"/>
      <c r="DO928" s="36"/>
      <c r="DP928" s="36"/>
      <c r="DQ928" s="36"/>
      <c r="DR928" s="36"/>
      <c r="DS928" s="36"/>
      <c r="DT928" s="36"/>
      <c r="DU928" s="36"/>
      <c r="DV928" s="36"/>
      <c r="DW928" s="36"/>
      <c r="DX928" s="36"/>
      <c r="DY928" s="36"/>
      <c r="DZ928" s="36"/>
      <c r="EA928" s="36"/>
      <c r="EB928" s="36"/>
      <c r="EC928" s="36"/>
      <c r="ED928" s="36"/>
      <c r="EE928" s="36"/>
      <c r="EF928" s="36"/>
      <c r="EG928" s="36"/>
      <c r="EH928" s="36"/>
      <c r="EI928" s="36"/>
      <c r="EJ928" s="36"/>
      <c r="EK928" s="36"/>
      <c r="EL928" s="36"/>
      <c r="EM928" s="36"/>
      <c r="EN928" s="36"/>
    </row>
    <row r="929" spans="1:144">
      <c r="A929" s="36"/>
      <c r="B929" s="36"/>
      <c r="C929" s="144"/>
      <c r="D929" s="144"/>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c r="AA929" s="135"/>
      <c r="AB929" s="135"/>
      <c r="AC929" s="135"/>
      <c r="AD929" s="135"/>
      <c r="AE929" s="135"/>
      <c r="AF929" s="135"/>
      <c r="AG929" s="135"/>
      <c r="AH929" s="135"/>
      <c r="AI929" s="135"/>
      <c r="AJ929" s="135"/>
      <c r="AK929" s="135"/>
      <c r="AL929" s="135"/>
      <c r="AM929" s="135"/>
      <c r="AN929" s="135"/>
      <c r="AO929" s="135"/>
      <c r="AP929" s="135"/>
      <c r="AQ929" s="135"/>
      <c r="AR929" s="135"/>
      <c r="AS929" s="135"/>
      <c r="AT929" s="135"/>
      <c r="AU929" s="135"/>
      <c r="AV929" s="135"/>
      <c r="AW929" s="135"/>
      <c r="AX929" s="135"/>
      <c r="AY929" s="135"/>
      <c r="AZ929" s="135"/>
      <c r="BA929" s="135"/>
      <c r="BB929" s="135"/>
      <c r="BC929" s="135"/>
      <c r="BD929" s="135"/>
      <c r="BE929" s="135"/>
      <c r="BF929" s="135"/>
      <c r="BG929" s="135"/>
      <c r="BH929" s="135"/>
      <c r="BI929" s="135"/>
      <c r="BJ929" s="135"/>
      <c r="BK929" s="135"/>
      <c r="BL929" s="135"/>
      <c r="BM929" s="135"/>
      <c r="BN929" s="135"/>
      <c r="BO929" s="135"/>
      <c r="BP929" s="135"/>
      <c r="BQ929" s="135"/>
      <c r="BR929" s="135"/>
      <c r="BS929" s="135"/>
      <c r="BT929" s="135"/>
      <c r="BU929" s="135"/>
      <c r="BV929" s="135"/>
      <c r="BW929" s="135"/>
      <c r="BX929" s="135"/>
      <c r="BY929" s="135"/>
      <c r="BZ929" s="135"/>
      <c r="CA929" s="135"/>
      <c r="CB929" s="135"/>
      <c r="CC929" s="135"/>
      <c r="CD929" s="135"/>
      <c r="CE929" s="135"/>
      <c r="CF929" s="135"/>
      <c r="CG929" s="135"/>
      <c r="CH929" s="135"/>
      <c r="CI929" s="135"/>
      <c r="CJ929" s="135"/>
      <c r="CK929" s="135"/>
      <c r="CL929" s="135"/>
      <c r="CM929" s="135"/>
      <c r="CN929" s="135"/>
      <c r="CO929" s="135"/>
      <c r="CP929" s="135"/>
      <c r="CQ929" s="135"/>
      <c r="CR929" s="135"/>
      <c r="CU929" s="36"/>
      <c r="CV929" s="36"/>
      <c r="CW929" s="36"/>
      <c r="CX929" s="36"/>
      <c r="CY929" s="36"/>
      <c r="CZ929" s="36"/>
      <c r="DA929" s="36"/>
      <c r="DB929" s="36"/>
      <c r="DC929" s="36"/>
      <c r="DD929" s="36"/>
      <c r="DE929" s="36"/>
      <c r="DF929" s="36"/>
      <c r="DG929" s="36"/>
      <c r="DH929" s="36"/>
      <c r="DI929" s="36"/>
      <c r="DJ929" s="36"/>
      <c r="DK929" s="36"/>
      <c r="DL929" s="36"/>
      <c r="DM929" s="36"/>
      <c r="DN929" s="36"/>
      <c r="DO929" s="36"/>
      <c r="DP929" s="36"/>
      <c r="DQ929" s="36"/>
      <c r="DR929" s="36"/>
      <c r="DS929" s="36"/>
      <c r="DT929" s="36"/>
      <c r="DU929" s="36"/>
      <c r="DV929" s="36"/>
      <c r="DW929" s="36"/>
      <c r="DX929" s="36"/>
      <c r="DY929" s="36"/>
      <c r="DZ929" s="36"/>
      <c r="EA929" s="36"/>
      <c r="EB929" s="36"/>
      <c r="EC929" s="36"/>
      <c r="ED929" s="36"/>
      <c r="EE929" s="36"/>
      <c r="EF929" s="36"/>
      <c r="EG929" s="36"/>
      <c r="EH929" s="36"/>
      <c r="EI929" s="36"/>
      <c r="EJ929" s="36"/>
      <c r="EK929" s="36"/>
      <c r="EL929" s="36"/>
      <c r="EM929" s="36"/>
      <c r="EN929" s="36"/>
    </row>
    <row r="930" spans="1:144">
      <c r="A930" s="36"/>
      <c r="B930" s="36"/>
      <c r="C930" s="144"/>
      <c r="D930" s="144"/>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c r="AA930" s="135"/>
      <c r="AB930" s="135"/>
      <c r="AC930" s="135"/>
      <c r="AD930" s="135"/>
      <c r="AE930" s="135"/>
      <c r="AF930" s="135"/>
      <c r="AG930" s="135"/>
      <c r="AH930" s="135"/>
      <c r="AI930" s="135"/>
      <c r="AJ930" s="135"/>
      <c r="AK930" s="135"/>
      <c r="AL930" s="135"/>
      <c r="AM930" s="135"/>
      <c r="AN930" s="135"/>
      <c r="AO930" s="135"/>
      <c r="AP930" s="135"/>
      <c r="AQ930" s="135"/>
      <c r="AR930" s="135"/>
      <c r="AS930" s="135"/>
      <c r="AT930" s="135"/>
      <c r="AU930" s="135"/>
      <c r="AV930" s="135"/>
      <c r="AW930" s="135"/>
      <c r="AX930" s="135"/>
      <c r="AY930" s="135"/>
      <c r="AZ930" s="135"/>
      <c r="BA930" s="135"/>
      <c r="BB930" s="135"/>
      <c r="BC930" s="135"/>
      <c r="BD930" s="135"/>
      <c r="BE930" s="135"/>
      <c r="BF930" s="135"/>
      <c r="BG930" s="135"/>
      <c r="BH930" s="135"/>
      <c r="BI930" s="135"/>
      <c r="BJ930" s="135"/>
      <c r="BK930" s="135"/>
      <c r="BL930" s="135"/>
      <c r="BM930" s="135"/>
      <c r="BN930" s="135"/>
      <c r="BO930" s="135"/>
      <c r="BP930" s="135"/>
      <c r="BQ930" s="135"/>
      <c r="BR930" s="135"/>
      <c r="BS930" s="135"/>
      <c r="BT930" s="135"/>
      <c r="BU930" s="135"/>
      <c r="BV930" s="135"/>
      <c r="BW930" s="135"/>
      <c r="BX930" s="135"/>
      <c r="BY930" s="135"/>
      <c r="BZ930" s="135"/>
      <c r="CA930" s="135"/>
      <c r="CB930" s="135"/>
      <c r="CC930" s="135"/>
      <c r="CD930" s="135"/>
      <c r="CE930" s="135"/>
      <c r="CF930" s="135"/>
      <c r="CG930" s="135"/>
      <c r="CH930" s="135"/>
      <c r="CI930" s="135"/>
      <c r="CJ930" s="135"/>
      <c r="CK930" s="135"/>
      <c r="CL930" s="135"/>
      <c r="CM930" s="135"/>
      <c r="CN930" s="135"/>
      <c r="CO930" s="135"/>
      <c r="CP930" s="135"/>
      <c r="CQ930" s="135"/>
      <c r="CR930" s="135"/>
      <c r="CU930" s="36"/>
      <c r="CV930" s="36"/>
      <c r="CW930" s="36"/>
      <c r="CX930" s="36"/>
      <c r="CY930" s="36"/>
      <c r="CZ930" s="36"/>
      <c r="DA930" s="36"/>
      <c r="DB930" s="36"/>
      <c r="DC930" s="36"/>
      <c r="DD930" s="36"/>
      <c r="DE930" s="36"/>
      <c r="DF930" s="36"/>
      <c r="DG930" s="36"/>
      <c r="DH930" s="36"/>
      <c r="DI930" s="36"/>
      <c r="DJ930" s="36"/>
      <c r="DK930" s="36"/>
      <c r="DL930" s="36"/>
      <c r="DM930" s="36"/>
      <c r="DN930" s="36"/>
      <c r="DO930" s="36"/>
      <c r="DP930" s="36"/>
      <c r="DQ930" s="36"/>
      <c r="DR930" s="36"/>
      <c r="DS930" s="36"/>
      <c r="DT930" s="36"/>
      <c r="DU930" s="36"/>
      <c r="DV930" s="36"/>
      <c r="DW930" s="36"/>
      <c r="DX930" s="36"/>
      <c r="DY930" s="36"/>
      <c r="DZ930" s="36"/>
      <c r="EA930" s="36"/>
      <c r="EB930" s="36"/>
      <c r="EC930" s="36"/>
      <c r="ED930" s="36"/>
      <c r="EE930" s="36"/>
      <c r="EF930" s="36"/>
      <c r="EG930" s="36"/>
      <c r="EH930" s="36"/>
      <c r="EI930" s="36"/>
      <c r="EJ930" s="36"/>
      <c r="EK930" s="36"/>
      <c r="EL930" s="36"/>
      <c r="EM930" s="36"/>
      <c r="EN930" s="36"/>
    </row>
    <row r="931" spans="1:144">
      <c r="A931" s="36"/>
      <c r="B931" s="36"/>
      <c r="C931" s="144"/>
      <c r="D931" s="144"/>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c r="AA931" s="135"/>
      <c r="AB931" s="135"/>
      <c r="AC931" s="135"/>
      <c r="AD931" s="135"/>
      <c r="AE931" s="135"/>
      <c r="AF931" s="135"/>
      <c r="AG931" s="135"/>
      <c r="AH931" s="135"/>
      <c r="AI931" s="135"/>
      <c r="AJ931" s="135"/>
      <c r="AK931" s="135"/>
      <c r="AL931" s="135"/>
      <c r="AM931" s="135"/>
      <c r="AN931" s="135"/>
      <c r="AO931" s="135"/>
      <c r="AP931" s="135"/>
      <c r="AQ931" s="135"/>
      <c r="AR931" s="135"/>
      <c r="AS931" s="135"/>
      <c r="AT931" s="135"/>
      <c r="AU931" s="135"/>
      <c r="AV931" s="135"/>
      <c r="AW931" s="135"/>
      <c r="AX931" s="135"/>
      <c r="AY931" s="135"/>
      <c r="AZ931" s="135"/>
      <c r="BA931" s="135"/>
      <c r="BB931" s="135"/>
      <c r="BC931" s="135"/>
      <c r="BD931" s="135"/>
      <c r="BE931" s="135"/>
      <c r="BF931" s="135"/>
      <c r="BG931" s="135"/>
      <c r="BH931" s="135"/>
      <c r="BI931" s="135"/>
      <c r="BJ931" s="135"/>
      <c r="BK931" s="135"/>
      <c r="BL931" s="135"/>
      <c r="BM931" s="135"/>
      <c r="BN931" s="135"/>
      <c r="BO931" s="135"/>
      <c r="BP931" s="135"/>
      <c r="BQ931" s="135"/>
      <c r="BR931" s="135"/>
      <c r="BS931" s="135"/>
      <c r="BT931" s="135"/>
      <c r="BU931" s="135"/>
      <c r="BV931" s="135"/>
      <c r="BW931" s="135"/>
      <c r="BX931" s="135"/>
      <c r="BY931" s="135"/>
      <c r="BZ931" s="135"/>
      <c r="CA931" s="135"/>
      <c r="CB931" s="135"/>
      <c r="CC931" s="135"/>
      <c r="CD931" s="135"/>
      <c r="CE931" s="135"/>
      <c r="CF931" s="135"/>
      <c r="CG931" s="135"/>
      <c r="CH931" s="135"/>
      <c r="CI931" s="135"/>
      <c r="CJ931" s="135"/>
      <c r="CK931" s="135"/>
      <c r="CL931" s="135"/>
      <c r="CM931" s="135"/>
      <c r="CN931" s="135"/>
      <c r="CO931" s="135"/>
      <c r="CP931" s="135"/>
      <c r="CQ931" s="135"/>
      <c r="CR931" s="135"/>
      <c r="CU931" s="36"/>
      <c r="CV931" s="36"/>
      <c r="CW931" s="36"/>
      <c r="CX931" s="36"/>
      <c r="CY931" s="36"/>
      <c r="CZ931" s="36"/>
      <c r="DA931" s="36"/>
      <c r="DB931" s="36"/>
      <c r="DC931" s="36"/>
      <c r="DD931" s="36"/>
      <c r="DE931" s="36"/>
      <c r="DF931" s="36"/>
      <c r="DG931" s="36"/>
      <c r="DH931" s="36"/>
      <c r="DI931" s="36"/>
      <c r="DJ931" s="36"/>
      <c r="DK931" s="36"/>
      <c r="DL931" s="36"/>
      <c r="DM931" s="36"/>
      <c r="DN931" s="36"/>
      <c r="DO931" s="36"/>
      <c r="DP931" s="36"/>
      <c r="DQ931" s="36"/>
      <c r="DR931" s="36"/>
      <c r="DS931" s="36"/>
      <c r="DT931" s="36"/>
      <c r="DU931" s="36"/>
      <c r="DV931" s="36"/>
      <c r="DW931" s="36"/>
      <c r="DX931" s="36"/>
      <c r="DY931" s="36"/>
      <c r="DZ931" s="36"/>
      <c r="EA931" s="36"/>
      <c r="EB931" s="36"/>
      <c r="EC931" s="36"/>
      <c r="ED931" s="36"/>
      <c r="EE931" s="36"/>
      <c r="EF931" s="36"/>
      <c r="EG931" s="36"/>
      <c r="EH931" s="36"/>
      <c r="EI931" s="36"/>
      <c r="EJ931" s="36"/>
      <c r="EK931" s="36"/>
      <c r="EL931" s="36"/>
      <c r="EM931" s="36"/>
      <c r="EN931" s="36"/>
    </row>
    <row r="932" spans="1:144">
      <c r="A932" s="36"/>
      <c r="B932" s="36"/>
      <c r="C932" s="144"/>
      <c r="D932" s="144"/>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c r="AA932" s="135"/>
      <c r="AB932" s="135"/>
      <c r="AC932" s="135"/>
      <c r="AD932" s="135"/>
      <c r="AE932" s="135"/>
      <c r="AF932" s="135"/>
      <c r="AG932" s="135"/>
      <c r="AH932" s="135"/>
      <c r="AI932" s="135"/>
      <c r="AJ932" s="135"/>
      <c r="AK932" s="135"/>
      <c r="AL932" s="135"/>
      <c r="AM932" s="135"/>
      <c r="AN932" s="135"/>
      <c r="AO932" s="135"/>
      <c r="AP932" s="135"/>
      <c r="AQ932" s="135"/>
      <c r="AR932" s="135"/>
      <c r="AS932" s="135"/>
      <c r="AT932" s="135"/>
      <c r="AU932" s="135"/>
      <c r="AV932" s="135"/>
      <c r="AW932" s="135"/>
      <c r="AX932" s="135"/>
      <c r="AY932" s="135"/>
      <c r="AZ932" s="135"/>
      <c r="BA932" s="135"/>
      <c r="BB932" s="135"/>
      <c r="BC932" s="135"/>
      <c r="BD932" s="135"/>
      <c r="BE932" s="135"/>
      <c r="BF932" s="135"/>
      <c r="BG932" s="135"/>
      <c r="BH932" s="135"/>
      <c r="BI932" s="135"/>
      <c r="BJ932" s="135"/>
      <c r="BK932" s="135"/>
      <c r="BL932" s="135"/>
      <c r="BM932" s="135"/>
      <c r="BN932" s="135"/>
      <c r="BO932" s="135"/>
      <c r="BP932" s="135"/>
      <c r="BQ932" s="135"/>
      <c r="BR932" s="135"/>
      <c r="BS932" s="135"/>
      <c r="BT932" s="135"/>
      <c r="BU932" s="135"/>
      <c r="BV932" s="135"/>
      <c r="BW932" s="135"/>
      <c r="BX932" s="135"/>
      <c r="BY932" s="135"/>
      <c r="BZ932" s="135"/>
      <c r="CA932" s="135"/>
      <c r="CB932" s="135"/>
      <c r="CC932" s="135"/>
      <c r="CD932" s="135"/>
      <c r="CE932" s="135"/>
      <c r="CF932" s="135"/>
      <c r="CG932" s="135"/>
      <c r="CH932" s="135"/>
      <c r="CI932" s="135"/>
      <c r="CJ932" s="135"/>
      <c r="CK932" s="135"/>
      <c r="CL932" s="135"/>
      <c r="CM932" s="135"/>
      <c r="CN932" s="135"/>
      <c r="CO932" s="135"/>
      <c r="CP932" s="135"/>
      <c r="CQ932" s="135"/>
      <c r="CR932" s="135"/>
      <c r="CU932" s="36"/>
      <c r="CV932" s="36"/>
      <c r="CW932" s="36"/>
      <c r="CX932" s="36"/>
      <c r="CY932" s="36"/>
      <c r="CZ932" s="36"/>
      <c r="DA932" s="36"/>
      <c r="DB932" s="36"/>
      <c r="DC932" s="36"/>
      <c r="DD932" s="36"/>
      <c r="DE932" s="36"/>
      <c r="DF932" s="36"/>
      <c r="DG932" s="36"/>
      <c r="DH932" s="36"/>
      <c r="DI932" s="36"/>
      <c r="DJ932" s="36"/>
      <c r="DK932" s="36"/>
      <c r="DL932" s="36"/>
      <c r="DM932" s="36"/>
      <c r="DN932" s="36"/>
      <c r="DO932" s="36"/>
      <c r="DP932" s="36"/>
      <c r="DQ932" s="36"/>
      <c r="DR932" s="36"/>
      <c r="DS932" s="36"/>
      <c r="DT932" s="36"/>
      <c r="DU932" s="36"/>
      <c r="DV932" s="36"/>
      <c r="DW932" s="36"/>
      <c r="DX932" s="36"/>
      <c r="DY932" s="36"/>
      <c r="DZ932" s="36"/>
      <c r="EA932" s="36"/>
      <c r="EB932" s="36"/>
      <c r="EC932" s="36"/>
      <c r="ED932" s="36"/>
      <c r="EE932" s="36"/>
      <c r="EF932" s="36"/>
      <c r="EG932" s="36"/>
      <c r="EH932" s="36"/>
      <c r="EI932" s="36"/>
      <c r="EJ932" s="36"/>
      <c r="EK932" s="36"/>
      <c r="EL932" s="36"/>
      <c r="EM932" s="36"/>
      <c r="EN932" s="36"/>
    </row>
    <row r="933" spans="1:144">
      <c r="A933" s="36"/>
      <c r="B933" s="36"/>
      <c r="C933" s="144"/>
      <c r="D933" s="144"/>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c r="BG933" s="135"/>
      <c r="BH933" s="135"/>
      <c r="BI933" s="135"/>
      <c r="BJ933" s="135"/>
      <c r="BK933" s="135"/>
      <c r="BL933" s="135"/>
      <c r="BM933" s="135"/>
      <c r="BN933" s="135"/>
      <c r="BO933" s="135"/>
      <c r="BP933" s="135"/>
      <c r="BQ933" s="135"/>
      <c r="BR933" s="135"/>
      <c r="BS933" s="135"/>
      <c r="BT933" s="135"/>
      <c r="BU933" s="135"/>
      <c r="BV933" s="135"/>
      <c r="BW933" s="135"/>
      <c r="BX933" s="135"/>
      <c r="BY933" s="135"/>
      <c r="BZ933" s="135"/>
      <c r="CA933" s="135"/>
      <c r="CB933" s="135"/>
      <c r="CC933" s="135"/>
      <c r="CD933" s="135"/>
      <c r="CE933" s="135"/>
      <c r="CF933" s="135"/>
      <c r="CG933" s="135"/>
      <c r="CH933" s="135"/>
      <c r="CI933" s="135"/>
      <c r="CJ933" s="135"/>
      <c r="CK933" s="135"/>
      <c r="CL933" s="135"/>
      <c r="CM933" s="135"/>
      <c r="CN933" s="135"/>
      <c r="CO933" s="135"/>
      <c r="CP933" s="135"/>
      <c r="CQ933" s="135"/>
      <c r="CR933" s="135"/>
      <c r="CU933" s="36"/>
      <c r="CV933" s="36"/>
      <c r="CW933" s="36"/>
      <c r="CX933" s="36"/>
      <c r="CY933" s="36"/>
      <c r="CZ933" s="36"/>
      <c r="DA933" s="36"/>
      <c r="DB933" s="36"/>
      <c r="DC933" s="36"/>
      <c r="DD933" s="36"/>
      <c r="DE933" s="36"/>
      <c r="DF933" s="36"/>
      <c r="DG933" s="36"/>
      <c r="DH933" s="36"/>
      <c r="DI933" s="36"/>
      <c r="DJ933" s="36"/>
      <c r="DK933" s="36"/>
      <c r="DL933" s="36"/>
      <c r="DM933" s="36"/>
      <c r="DN933" s="36"/>
      <c r="DO933" s="36"/>
      <c r="DP933" s="36"/>
      <c r="DQ933" s="36"/>
      <c r="DR933" s="36"/>
      <c r="DS933" s="36"/>
      <c r="DT933" s="36"/>
      <c r="DU933" s="36"/>
      <c r="DV933" s="36"/>
      <c r="DW933" s="36"/>
      <c r="DX933" s="36"/>
      <c r="DY933" s="36"/>
      <c r="DZ933" s="36"/>
      <c r="EA933" s="36"/>
      <c r="EB933" s="36"/>
      <c r="EC933" s="36"/>
      <c r="ED933" s="36"/>
      <c r="EE933" s="36"/>
      <c r="EF933" s="36"/>
      <c r="EG933" s="36"/>
      <c r="EH933" s="36"/>
      <c r="EI933" s="36"/>
      <c r="EJ933" s="36"/>
      <c r="EK933" s="36"/>
      <c r="EL933" s="36"/>
      <c r="EM933" s="36"/>
      <c r="EN933" s="36"/>
    </row>
    <row r="934" spans="1:144">
      <c r="A934" s="36"/>
      <c r="B934" s="36"/>
      <c r="C934" s="144"/>
      <c r="D934" s="144"/>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c r="BG934" s="135"/>
      <c r="BH934" s="135"/>
      <c r="BI934" s="135"/>
      <c r="BJ934" s="135"/>
      <c r="BK934" s="135"/>
      <c r="BL934" s="135"/>
      <c r="BM934" s="135"/>
      <c r="BN934" s="135"/>
      <c r="BO934" s="135"/>
      <c r="BP934" s="135"/>
      <c r="BQ934" s="135"/>
      <c r="BR934" s="135"/>
      <c r="BS934" s="135"/>
      <c r="BT934" s="135"/>
      <c r="BU934" s="135"/>
      <c r="BV934" s="135"/>
      <c r="BW934" s="135"/>
      <c r="BX934" s="135"/>
      <c r="BY934" s="135"/>
      <c r="BZ934" s="135"/>
      <c r="CA934" s="135"/>
      <c r="CB934" s="135"/>
      <c r="CC934" s="135"/>
      <c r="CD934" s="135"/>
      <c r="CE934" s="135"/>
      <c r="CF934" s="135"/>
      <c r="CG934" s="135"/>
      <c r="CH934" s="135"/>
      <c r="CI934" s="135"/>
      <c r="CJ934" s="135"/>
      <c r="CK934" s="135"/>
      <c r="CL934" s="135"/>
      <c r="CM934" s="135"/>
      <c r="CN934" s="135"/>
      <c r="CO934" s="135"/>
      <c r="CP934" s="135"/>
      <c r="CQ934" s="135"/>
      <c r="CR934" s="135"/>
      <c r="CU934" s="36"/>
      <c r="CV934" s="36"/>
      <c r="CW934" s="36"/>
      <c r="CX934" s="36"/>
      <c r="CY934" s="36"/>
      <c r="CZ934" s="36"/>
      <c r="DA934" s="36"/>
      <c r="DB934" s="36"/>
      <c r="DC934" s="36"/>
      <c r="DD934" s="36"/>
      <c r="DE934" s="36"/>
      <c r="DF934" s="36"/>
      <c r="DG934" s="36"/>
      <c r="DH934" s="36"/>
      <c r="DI934" s="36"/>
      <c r="DJ934" s="36"/>
      <c r="DK934" s="36"/>
      <c r="DL934" s="36"/>
      <c r="DM934" s="36"/>
      <c r="DN934" s="36"/>
      <c r="DO934" s="36"/>
      <c r="DP934" s="36"/>
      <c r="DQ934" s="36"/>
      <c r="DR934" s="36"/>
      <c r="DS934" s="36"/>
      <c r="DT934" s="36"/>
      <c r="DU934" s="36"/>
      <c r="DV934" s="36"/>
      <c r="DW934" s="36"/>
      <c r="DX934" s="36"/>
      <c r="DY934" s="36"/>
      <c r="DZ934" s="36"/>
      <c r="EA934" s="36"/>
      <c r="EB934" s="36"/>
      <c r="EC934" s="36"/>
      <c r="ED934" s="36"/>
      <c r="EE934" s="36"/>
      <c r="EF934" s="36"/>
      <c r="EG934" s="36"/>
      <c r="EH934" s="36"/>
      <c r="EI934" s="36"/>
      <c r="EJ934" s="36"/>
      <c r="EK934" s="36"/>
      <c r="EL934" s="36"/>
      <c r="EM934" s="36"/>
      <c r="EN934" s="36"/>
    </row>
    <row r="935" spans="1:144">
      <c r="A935" s="36"/>
      <c r="B935" s="36"/>
      <c r="C935" s="144"/>
      <c r="D935" s="144"/>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c r="AA935" s="135"/>
      <c r="AB935" s="135"/>
      <c r="AC935" s="135"/>
      <c r="AD935" s="135"/>
      <c r="AE935" s="135"/>
      <c r="AF935" s="135"/>
      <c r="AG935" s="135"/>
      <c r="AH935" s="135"/>
      <c r="AI935" s="135"/>
      <c r="AJ935" s="135"/>
      <c r="AK935" s="135"/>
      <c r="AL935" s="135"/>
      <c r="AM935" s="135"/>
      <c r="AN935" s="135"/>
      <c r="AO935" s="135"/>
      <c r="AP935" s="135"/>
      <c r="AQ935" s="135"/>
      <c r="AR935" s="135"/>
      <c r="AS935" s="135"/>
      <c r="AT935" s="135"/>
      <c r="AU935" s="135"/>
      <c r="AV935" s="135"/>
      <c r="AW935" s="135"/>
      <c r="AX935" s="135"/>
      <c r="AY935" s="135"/>
      <c r="AZ935" s="135"/>
      <c r="BA935" s="135"/>
      <c r="BB935" s="135"/>
      <c r="BC935" s="135"/>
      <c r="BD935" s="135"/>
      <c r="BE935" s="135"/>
      <c r="BF935" s="135"/>
      <c r="BG935" s="135"/>
      <c r="BH935" s="135"/>
      <c r="BI935" s="135"/>
      <c r="BJ935" s="135"/>
      <c r="BK935" s="135"/>
      <c r="BL935" s="135"/>
      <c r="BM935" s="135"/>
      <c r="BN935" s="135"/>
      <c r="BO935" s="135"/>
      <c r="BP935" s="135"/>
      <c r="BQ935" s="135"/>
      <c r="BR935" s="135"/>
      <c r="BS935" s="135"/>
      <c r="BT935" s="135"/>
      <c r="BU935" s="135"/>
      <c r="BV935" s="135"/>
      <c r="BW935" s="135"/>
      <c r="BX935" s="135"/>
      <c r="BY935" s="135"/>
      <c r="BZ935" s="135"/>
      <c r="CA935" s="135"/>
      <c r="CB935" s="135"/>
      <c r="CC935" s="135"/>
      <c r="CD935" s="135"/>
      <c r="CE935" s="135"/>
      <c r="CF935" s="135"/>
      <c r="CG935" s="135"/>
      <c r="CH935" s="135"/>
      <c r="CI935" s="135"/>
      <c r="CJ935" s="135"/>
      <c r="CK935" s="135"/>
      <c r="CL935" s="135"/>
      <c r="CM935" s="135"/>
      <c r="CN935" s="135"/>
      <c r="CO935" s="135"/>
      <c r="CP935" s="135"/>
      <c r="CQ935" s="135"/>
      <c r="CR935" s="135"/>
      <c r="CU935" s="36"/>
      <c r="CV935" s="36"/>
      <c r="CW935" s="36"/>
      <c r="CX935" s="36"/>
      <c r="CY935" s="36"/>
      <c r="CZ935" s="36"/>
      <c r="DA935" s="36"/>
      <c r="DB935" s="36"/>
      <c r="DC935" s="36"/>
      <c r="DD935" s="36"/>
      <c r="DE935" s="36"/>
      <c r="DF935" s="36"/>
      <c r="DG935" s="36"/>
      <c r="DH935" s="36"/>
      <c r="DI935" s="36"/>
      <c r="DJ935" s="36"/>
      <c r="DK935" s="36"/>
      <c r="DL935" s="36"/>
      <c r="DM935" s="36"/>
      <c r="DN935" s="36"/>
      <c r="DO935" s="36"/>
      <c r="DP935" s="36"/>
      <c r="DQ935" s="36"/>
      <c r="DR935" s="36"/>
      <c r="DS935" s="36"/>
      <c r="DT935" s="36"/>
      <c r="DU935" s="36"/>
      <c r="DV935" s="36"/>
      <c r="DW935" s="36"/>
      <c r="DX935" s="36"/>
      <c r="DY935" s="36"/>
      <c r="DZ935" s="36"/>
      <c r="EA935" s="36"/>
      <c r="EB935" s="36"/>
      <c r="EC935" s="36"/>
      <c r="ED935" s="36"/>
      <c r="EE935" s="36"/>
      <c r="EF935" s="36"/>
      <c r="EG935" s="36"/>
      <c r="EH935" s="36"/>
      <c r="EI935" s="36"/>
      <c r="EJ935" s="36"/>
      <c r="EK935" s="36"/>
      <c r="EL935" s="36"/>
      <c r="EM935" s="36"/>
      <c r="EN935" s="36"/>
    </row>
    <row r="936" spans="1:144">
      <c r="A936" s="36"/>
      <c r="B936" s="36"/>
      <c r="C936" s="144"/>
      <c r="D936" s="144"/>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c r="BG936" s="135"/>
      <c r="BH936" s="135"/>
      <c r="BI936" s="135"/>
      <c r="BJ936" s="135"/>
      <c r="BK936" s="135"/>
      <c r="BL936" s="135"/>
      <c r="BM936" s="135"/>
      <c r="BN936" s="135"/>
      <c r="BO936" s="135"/>
      <c r="BP936" s="135"/>
      <c r="BQ936" s="135"/>
      <c r="BR936" s="135"/>
      <c r="BS936" s="135"/>
      <c r="BT936" s="135"/>
      <c r="BU936" s="135"/>
      <c r="BV936" s="135"/>
      <c r="BW936" s="135"/>
      <c r="BX936" s="135"/>
      <c r="BY936" s="135"/>
      <c r="BZ936" s="135"/>
      <c r="CA936" s="135"/>
      <c r="CB936" s="135"/>
      <c r="CC936" s="135"/>
      <c r="CD936" s="135"/>
      <c r="CE936" s="135"/>
      <c r="CF936" s="135"/>
      <c r="CG936" s="135"/>
      <c r="CH936" s="135"/>
      <c r="CI936" s="135"/>
      <c r="CJ936" s="135"/>
      <c r="CK936" s="135"/>
      <c r="CL936" s="135"/>
      <c r="CM936" s="135"/>
      <c r="CN936" s="135"/>
      <c r="CO936" s="135"/>
      <c r="CP936" s="135"/>
      <c r="CQ936" s="135"/>
      <c r="CR936" s="135"/>
      <c r="CU936" s="36"/>
      <c r="CV936" s="36"/>
      <c r="CW936" s="36"/>
      <c r="CX936" s="36"/>
      <c r="CY936" s="36"/>
      <c r="CZ936" s="36"/>
      <c r="DA936" s="36"/>
      <c r="DB936" s="36"/>
      <c r="DC936" s="36"/>
      <c r="DD936" s="36"/>
      <c r="DE936" s="36"/>
      <c r="DF936" s="36"/>
      <c r="DG936" s="36"/>
      <c r="DH936" s="36"/>
      <c r="DI936" s="36"/>
      <c r="DJ936" s="36"/>
      <c r="DK936" s="36"/>
      <c r="DL936" s="36"/>
      <c r="DM936" s="36"/>
      <c r="DN936" s="36"/>
      <c r="DO936" s="36"/>
      <c r="DP936" s="36"/>
      <c r="DQ936" s="36"/>
      <c r="DR936" s="36"/>
      <c r="DS936" s="36"/>
      <c r="DT936" s="36"/>
      <c r="DU936" s="36"/>
      <c r="DV936" s="36"/>
      <c r="DW936" s="36"/>
      <c r="DX936" s="36"/>
      <c r="DY936" s="36"/>
      <c r="DZ936" s="36"/>
      <c r="EA936" s="36"/>
      <c r="EB936" s="36"/>
      <c r="EC936" s="36"/>
      <c r="ED936" s="36"/>
      <c r="EE936" s="36"/>
      <c r="EF936" s="36"/>
      <c r="EG936" s="36"/>
      <c r="EH936" s="36"/>
      <c r="EI936" s="36"/>
      <c r="EJ936" s="36"/>
      <c r="EK936" s="36"/>
      <c r="EL936" s="36"/>
      <c r="EM936" s="36"/>
      <c r="EN936" s="36"/>
    </row>
    <row r="937" spans="1:144">
      <c r="A937" s="36"/>
      <c r="B937" s="36"/>
      <c r="C937" s="144"/>
      <c r="D937" s="144"/>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c r="BG937" s="135"/>
      <c r="BH937" s="135"/>
      <c r="BI937" s="135"/>
      <c r="BJ937" s="135"/>
      <c r="BK937" s="135"/>
      <c r="BL937" s="135"/>
      <c r="BM937" s="135"/>
      <c r="BN937" s="135"/>
      <c r="BO937" s="135"/>
      <c r="BP937" s="135"/>
      <c r="BQ937" s="135"/>
      <c r="BR937" s="135"/>
      <c r="BS937" s="135"/>
      <c r="BT937" s="135"/>
      <c r="BU937" s="135"/>
      <c r="BV937" s="135"/>
      <c r="BW937" s="135"/>
      <c r="BX937" s="135"/>
      <c r="BY937" s="135"/>
      <c r="BZ937" s="135"/>
      <c r="CA937" s="135"/>
      <c r="CB937" s="135"/>
      <c r="CC937" s="135"/>
      <c r="CD937" s="135"/>
      <c r="CE937" s="135"/>
      <c r="CF937" s="135"/>
      <c r="CG937" s="135"/>
      <c r="CH937" s="135"/>
      <c r="CI937" s="135"/>
      <c r="CJ937" s="135"/>
      <c r="CK937" s="135"/>
      <c r="CL937" s="135"/>
      <c r="CM937" s="135"/>
      <c r="CN937" s="135"/>
      <c r="CO937" s="135"/>
      <c r="CP937" s="135"/>
      <c r="CQ937" s="135"/>
      <c r="CR937" s="135"/>
      <c r="CU937" s="36"/>
      <c r="CV937" s="36"/>
      <c r="CW937" s="36"/>
      <c r="CX937" s="36"/>
      <c r="CY937" s="36"/>
      <c r="CZ937" s="36"/>
      <c r="DA937" s="36"/>
      <c r="DB937" s="36"/>
      <c r="DC937" s="36"/>
      <c r="DD937" s="36"/>
      <c r="DE937" s="36"/>
      <c r="DF937" s="36"/>
      <c r="DG937" s="36"/>
      <c r="DH937" s="36"/>
      <c r="DI937" s="36"/>
      <c r="DJ937" s="36"/>
      <c r="DK937" s="36"/>
      <c r="DL937" s="36"/>
      <c r="DM937" s="36"/>
      <c r="DN937" s="36"/>
      <c r="DO937" s="36"/>
      <c r="DP937" s="36"/>
      <c r="DQ937" s="36"/>
      <c r="DR937" s="36"/>
      <c r="DS937" s="36"/>
      <c r="DT937" s="36"/>
      <c r="DU937" s="36"/>
      <c r="DV937" s="36"/>
      <c r="DW937" s="36"/>
      <c r="DX937" s="36"/>
      <c r="DY937" s="36"/>
      <c r="DZ937" s="36"/>
      <c r="EA937" s="36"/>
      <c r="EB937" s="36"/>
      <c r="EC937" s="36"/>
      <c r="ED937" s="36"/>
      <c r="EE937" s="36"/>
      <c r="EF937" s="36"/>
      <c r="EG937" s="36"/>
      <c r="EH937" s="36"/>
      <c r="EI937" s="36"/>
      <c r="EJ937" s="36"/>
      <c r="EK937" s="36"/>
      <c r="EL937" s="36"/>
      <c r="EM937" s="36"/>
      <c r="EN937" s="36"/>
    </row>
    <row r="938" spans="1:144">
      <c r="A938" s="36"/>
      <c r="B938" s="36"/>
      <c r="C938" s="144"/>
      <c r="D938" s="144"/>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c r="BG938" s="135"/>
      <c r="BH938" s="135"/>
      <c r="BI938" s="135"/>
      <c r="BJ938" s="135"/>
      <c r="BK938" s="135"/>
      <c r="BL938" s="135"/>
      <c r="BM938" s="135"/>
      <c r="BN938" s="135"/>
      <c r="BO938" s="135"/>
      <c r="BP938" s="135"/>
      <c r="BQ938" s="135"/>
      <c r="BR938" s="135"/>
      <c r="BS938" s="135"/>
      <c r="BT938" s="135"/>
      <c r="BU938" s="135"/>
      <c r="BV938" s="135"/>
      <c r="BW938" s="135"/>
      <c r="BX938" s="135"/>
      <c r="BY938" s="135"/>
      <c r="BZ938" s="135"/>
      <c r="CA938" s="135"/>
      <c r="CB938" s="135"/>
      <c r="CC938" s="135"/>
      <c r="CD938" s="135"/>
      <c r="CE938" s="135"/>
      <c r="CF938" s="135"/>
      <c r="CG938" s="135"/>
      <c r="CH938" s="135"/>
      <c r="CI938" s="135"/>
      <c r="CJ938" s="135"/>
      <c r="CK938" s="135"/>
      <c r="CL938" s="135"/>
      <c r="CM938" s="135"/>
      <c r="CN938" s="135"/>
      <c r="CO938" s="135"/>
      <c r="CP938" s="135"/>
      <c r="CQ938" s="135"/>
      <c r="CR938" s="135"/>
      <c r="CU938" s="36"/>
      <c r="CV938" s="36"/>
      <c r="CW938" s="36"/>
      <c r="CX938" s="36"/>
      <c r="CY938" s="36"/>
      <c r="CZ938" s="36"/>
      <c r="DA938" s="36"/>
      <c r="DB938" s="36"/>
      <c r="DC938" s="36"/>
      <c r="DD938" s="36"/>
      <c r="DE938" s="36"/>
      <c r="DF938" s="36"/>
      <c r="DG938" s="36"/>
      <c r="DH938" s="36"/>
      <c r="DI938" s="36"/>
      <c r="DJ938" s="36"/>
      <c r="DK938" s="36"/>
      <c r="DL938" s="36"/>
      <c r="DM938" s="36"/>
      <c r="DN938" s="36"/>
      <c r="DO938" s="36"/>
      <c r="DP938" s="36"/>
      <c r="DQ938" s="36"/>
      <c r="DR938" s="36"/>
      <c r="DS938" s="36"/>
      <c r="DT938" s="36"/>
      <c r="DU938" s="36"/>
      <c r="DV938" s="36"/>
      <c r="DW938" s="36"/>
      <c r="DX938" s="36"/>
      <c r="DY938" s="36"/>
      <c r="DZ938" s="36"/>
      <c r="EA938" s="36"/>
      <c r="EB938" s="36"/>
      <c r="EC938" s="36"/>
      <c r="ED938" s="36"/>
      <c r="EE938" s="36"/>
      <c r="EF938" s="36"/>
      <c r="EG938" s="36"/>
      <c r="EH938" s="36"/>
      <c r="EI938" s="36"/>
      <c r="EJ938" s="36"/>
      <c r="EK938" s="36"/>
      <c r="EL938" s="36"/>
      <c r="EM938" s="36"/>
      <c r="EN938" s="36"/>
    </row>
    <row r="939" spans="1:144">
      <c r="A939" s="36"/>
      <c r="B939" s="36"/>
      <c r="C939" s="144"/>
      <c r="D939" s="144"/>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c r="BG939" s="135"/>
      <c r="BH939" s="135"/>
      <c r="BI939" s="135"/>
      <c r="BJ939" s="135"/>
      <c r="BK939" s="135"/>
      <c r="BL939" s="135"/>
      <c r="BM939" s="135"/>
      <c r="BN939" s="135"/>
      <c r="BO939" s="135"/>
      <c r="BP939" s="135"/>
      <c r="BQ939" s="135"/>
      <c r="BR939" s="135"/>
      <c r="BS939" s="135"/>
      <c r="BT939" s="135"/>
      <c r="BU939" s="135"/>
      <c r="BV939" s="135"/>
      <c r="BW939" s="135"/>
      <c r="BX939" s="135"/>
      <c r="BY939" s="135"/>
      <c r="BZ939" s="135"/>
      <c r="CA939" s="135"/>
      <c r="CB939" s="135"/>
      <c r="CC939" s="135"/>
      <c r="CD939" s="135"/>
      <c r="CE939" s="135"/>
      <c r="CF939" s="135"/>
      <c r="CG939" s="135"/>
      <c r="CH939" s="135"/>
      <c r="CI939" s="135"/>
      <c r="CJ939" s="135"/>
      <c r="CK939" s="135"/>
      <c r="CL939" s="135"/>
      <c r="CM939" s="135"/>
      <c r="CN939" s="135"/>
      <c r="CO939" s="135"/>
      <c r="CP939" s="135"/>
      <c r="CQ939" s="135"/>
      <c r="CR939" s="135"/>
      <c r="CU939" s="36"/>
      <c r="CV939" s="36"/>
      <c r="CW939" s="36"/>
      <c r="CX939" s="36"/>
      <c r="CY939" s="36"/>
      <c r="CZ939" s="36"/>
      <c r="DA939" s="36"/>
      <c r="DB939" s="36"/>
      <c r="DC939" s="36"/>
      <c r="DD939" s="36"/>
      <c r="DE939" s="36"/>
      <c r="DF939" s="36"/>
      <c r="DG939" s="36"/>
      <c r="DH939" s="36"/>
      <c r="DI939" s="36"/>
      <c r="DJ939" s="36"/>
      <c r="DK939" s="36"/>
      <c r="DL939" s="36"/>
      <c r="DM939" s="36"/>
      <c r="DN939" s="36"/>
      <c r="DO939" s="36"/>
      <c r="DP939" s="36"/>
      <c r="DQ939" s="36"/>
      <c r="DR939" s="36"/>
      <c r="DS939" s="36"/>
      <c r="DT939" s="36"/>
      <c r="DU939" s="36"/>
      <c r="DV939" s="36"/>
      <c r="DW939" s="36"/>
      <c r="DX939" s="36"/>
      <c r="DY939" s="36"/>
      <c r="DZ939" s="36"/>
      <c r="EA939" s="36"/>
      <c r="EB939" s="36"/>
      <c r="EC939" s="36"/>
      <c r="ED939" s="36"/>
      <c r="EE939" s="36"/>
      <c r="EF939" s="36"/>
      <c r="EG939" s="36"/>
      <c r="EH939" s="36"/>
      <c r="EI939" s="36"/>
      <c r="EJ939" s="36"/>
      <c r="EK939" s="36"/>
      <c r="EL939" s="36"/>
      <c r="EM939" s="36"/>
      <c r="EN939" s="36"/>
    </row>
    <row r="940" spans="1:144">
      <c r="A940" s="36"/>
      <c r="B940" s="36"/>
      <c r="C940" s="144"/>
      <c r="D940" s="144"/>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c r="AA940" s="135"/>
      <c r="AB940" s="135"/>
      <c r="AC940" s="135"/>
      <c r="AD940" s="135"/>
      <c r="AE940" s="135"/>
      <c r="AF940" s="135"/>
      <c r="AG940" s="135"/>
      <c r="AH940" s="135"/>
      <c r="AI940" s="135"/>
      <c r="AJ940" s="135"/>
      <c r="AK940" s="135"/>
      <c r="AL940" s="135"/>
      <c r="AM940" s="135"/>
      <c r="AN940" s="135"/>
      <c r="AO940" s="135"/>
      <c r="AP940" s="135"/>
      <c r="AQ940" s="135"/>
      <c r="AR940" s="135"/>
      <c r="AS940" s="135"/>
      <c r="AT940" s="135"/>
      <c r="AU940" s="135"/>
      <c r="AV940" s="135"/>
      <c r="AW940" s="135"/>
      <c r="AX940" s="135"/>
      <c r="AY940" s="135"/>
      <c r="AZ940" s="135"/>
      <c r="BA940" s="135"/>
      <c r="BB940" s="135"/>
      <c r="BC940" s="135"/>
      <c r="BD940" s="135"/>
      <c r="BE940" s="135"/>
      <c r="BF940" s="135"/>
      <c r="BG940" s="135"/>
      <c r="BH940" s="135"/>
      <c r="BI940" s="135"/>
      <c r="BJ940" s="135"/>
      <c r="BK940" s="135"/>
      <c r="BL940" s="135"/>
      <c r="BM940" s="135"/>
      <c r="BN940" s="135"/>
      <c r="BO940" s="135"/>
      <c r="BP940" s="135"/>
      <c r="BQ940" s="135"/>
      <c r="BR940" s="135"/>
      <c r="BS940" s="135"/>
      <c r="BT940" s="135"/>
      <c r="BU940" s="135"/>
      <c r="BV940" s="135"/>
      <c r="BW940" s="135"/>
      <c r="BX940" s="135"/>
      <c r="BY940" s="135"/>
      <c r="BZ940" s="135"/>
      <c r="CA940" s="135"/>
      <c r="CB940" s="135"/>
      <c r="CC940" s="135"/>
      <c r="CD940" s="135"/>
      <c r="CE940" s="135"/>
      <c r="CF940" s="135"/>
      <c r="CG940" s="135"/>
      <c r="CH940" s="135"/>
      <c r="CI940" s="135"/>
      <c r="CJ940" s="135"/>
      <c r="CK940" s="135"/>
      <c r="CL940" s="135"/>
      <c r="CM940" s="135"/>
      <c r="CN940" s="135"/>
      <c r="CO940" s="135"/>
      <c r="CP940" s="135"/>
      <c r="CQ940" s="135"/>
      <c r="CR940" s="135"/>
      <c r="CU940" s="36"/>
      <c r="CV940" s="36"/>
      <c r="CW940" s="36"/>
      <c r="CX940" s="36"/>
      <c r="CY940" s="36"/>
      <c r="CZ940" s="36"/>
      <c r="DA940" s="36"/>
      <c r="DB940" s="36"/>
      <c r="DC940" s="36"/>
      <c r="DD940" s="36"/>
      <c r="DE940" s="36"/>
      <c r="DF940" s="36"/>
      <c r="DG940" s="36"/>
      <c r="DH940" s="36"/>
      <c r="DI940" s="36"/>
      <c r="DJ940" s="36"/>
      <c r="DK940" s="36"/>
      <c r="DL940" s="36"/>
      <c r="DM940" s="36"/>
      <c r="DN940" s="36"/>
      <c r="DO940" s="36"/>
      <c r="DP940" s="36"/>
      <c r="DQ940" s="36"/>
      <c r="DR940" s="36"/>
      <c r="DS940" s="36"/>
      <c r="DT940" s="36"/>
      <c r="DU940" s="36"/>
      <c r="DV940" s="36"/>
      <c r="DW940" s="36"/>
      <c r="DX940" s="36"/>
      <c r="DY940" s="36"/>
      <c r="DZ940" s="36"/>
      <c r="EA940" s="36"/>
      <c r="EB940" s="36"/>
      <c r="EC940" s="36"/>
      <c r="ED940" s="36"/>
      <c r="EE940" s="36"/>
      <c r="EF940" s="36"/>
      <c r="EG940" s="36"/>
      <c r="EH940" s="36"/>
      <c r="EI940" s="36"/>
      <c r="EJ940" s="36"/>
      <c r="EK940" s="36"/>
      <c r="EL940" s="36"/>
      <c r="EM940" s="36"/>
      <c r="EN940" s="36"/>
    </row>
    <row r="941" spans="1:144">
      <c r="A941" s="36"/>
      <c r="B941" s="36"/>
      <c r="C941" s="144"/>
      <c r="D941" s="144"/>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c r="AA941" s="135"/>
      <c r="AB941" s="135"/>
      <c r="AC941" s="135"/>
      <c r="AD941" s="135"/>
      <c r="AE941" s="135"/>
      <c r="AF941" s="135"/>
      <c r="AG941" s="135"/>
      <c r="AH941" s="135"/>
      <c r="AI941" s="135"/>
      <c r="AJ941" s="135"/>
      <c r="AK941" s="135"/>
      <c r="AL941" s="135"/>
      <c r="AM941" s="135"/>
      <c r="AN941" s="135"/>
      <c r="AO941" s="135"/>
      <c r="AP941" s="135"/>
      <c r="AQ941" s="135"/>
      <c r="AR941" s="135"/>
      <c r="AS941" s="135"/>
      <c r="AT941" s="135"/>
      <c r="AU941" s="135"/>
      <c r="AV941" s="135"/>
      <c r="AW941" s="135"/>
      <c r="AX941" s="135"/>
      <c r="AY941" s="135"/>
      <c r="AZ941" s="135"/>
      <c r="BA941" s="135"/>
      <c r="BB941" s="135"/>
      <c r="BC941" s="135"/>
      <c r="BD941" s="135"/>
      <c r="BE941" s="135"/>
      <c r="BF941" s="135"/>
      <c r="BG941" s="135"/>
      <c r="BH941" s="135"/>
      <c r="BI941" s="135"/>
      <c r="BJ941" s="135"/>
      <c r="BK941" s="135"/>
      <c r="BL941" s="135"/>
      <c r="BM941" s="135"/>
      <c r="BN941" s="135"/>
      <c r="BO941" s="135"/>
      <c r="BP941" s="135"/>
      <c r="BQ941" s="135"/>
      <c r="BR941" s="135"/>
      <c r="BS941" s="135"/>
      <c r="BT941" s="135"/>
      <c r="BU941" s="135"/>
      <c r="BV941" s="135"/>
      <c r="BW941" s="135"/>
      <c r="BX941" s="135"/>
      <c r="BY941" s="135"/>
      <c r="BZ941" s="135"/>
      <c r="CA941" s="135"/>
      <c r="CB941" s="135"/>
      <c r="CC941" s="135"/>
      <c r="CD941" s="135"/>
      <c r="CE941" s="135"/>
      <c r="CF941" s="135"/>
      <c r="CG941" s="135"/>
      <c r="CH941" s="135"/>
      <c r="CI941" s="135"/>
      <c r="CJ941" s="135"/>
      <c r="CK941" s="135"/>
      <c r="CL941" s="135"/>
      <c r="CM941" s="135"/>
      <c r="CN941" s="135"/>
      <c r="CO941" s="135"/>
      <c r="CP941" s="135"/>
      <c r="CQ941" s="135"/>
      <c r="CR941" s="135"/>
      <c r="CU941" s="36"/>
      <c r="CV941" s="36"/>
      <c r="CW941" s="36"/>
      <c r="CX941" s="36"/>
      <c r="CY941" s="36"/>
      <c r="CZ941" s="36"/>
      <c r="DA941" s="36"/>
      <c r="DB941" s="36"/>
      <c r="DC941" s="36"/>
      <c r="DD941" s="36"/>
      <c r="DE941" s="36"/>
      <c r="DF941" s="36"/>
      <c r="DG941" s="36"/>
      <c r="DH941" s="36"/>
      <c r="DI941" s="36"/>
      <c r="DJ941" s="36"/>
      <c r="DK941" s="36"/>
      <c r="DL941" s="36"/>
      <c r="DM941" s="36"/>
      <c r="DN941" s="36"/>
      <c r="DO941" s="36"/>
      <c r="DP941" s="36"/>
      <c r="DQ941" s="36"/>
      <c r="DR941" s="36"/>
      <c r="DS941" s="36"/>
      <c r="DT941" s="36"/>
      <c r="DU941" s="36"/>
      <c r="DV941" s="36"/>
      <c r="DW941" s="36"/>
      <c r="DX941" s="36"/>
      <c r="DY941" s="36"/>
      <c r="DZ941" s="36"/>
      <c r="EA941" s="36"/>
      <c r="EB941" s="36"/>
      <c r="EC941" s="36"/>
      <c r="ED941" s="36"/>
      <c r="EE941" s="36"/>
      <c r="EF941" s="36"/>
      <c r="EG941" s="36"/>
      <c r="EH941" s="36"/>
      <c r="EI941" s="36"/>
      <c r="EJ941" s="36"/>
      <c r="EK941" s="36"/>
      <c r="EL941" s="36"/>
      <c r="EM941" s="36"/>
      <c r="EN941" s="36"/>
    </row>
    <row r="942" spans="1:144">
      <c r="A942" s="36"/>
      <c r="B942" s="36"/>
      <c r="C942" s="144"/>
      <c r="D942" s="144"/>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c r="AA942" s="135"/>
      <c r="AB942" s="135"/>
      <c r="AC942" s="135"/>
      <c r="AD942" s="135"/>
      <c r="AE942" s="135"/>
      <c r="AF942" s="135"/>
      <c r="AG942" s="135"/>
      <c r="AH942" s="135"/>
      <c r="AI942" s="135"/>
      <c r="AJ942" s="135"/>
      <c r="AK942" s="135"/>
      <c r="AL942" s="135"/>
      <c r="AM942" s="135"/>
      <c r="AN942" s="135"/>
      <c r="AO942" s="135"/>
      <c r="AP942" s="135"/>
      <c r="AQ942" s="135"/>
      <c r="AR942" s="135"/>
      <c r="AS942" s="135"/>
      <c r="AT942" s="135"/>
      <c r="AU942" s="135"/>
      <c r="AV942" s="135"/>
      <c r="AW942" s="135"/>
      <c r="AX942" s="135"/>
      <c r="AY942" s="135"/>
      <c r="AZ942" s="135"/>
      <c r="BA942" s="135"/>
      <c r="BB942" s="135"/>
      <c r="BC942" s="135"/>
      <c r="BD942" s="135"/>
      <c r="BE942" s="135"/>
      <c r="BF942" s="135"/>
      <c r="BG942" s="135"/>
      <c r="BH942" s="135"/>
      <c r="BI942" s="135"/>
      <c r="BJ942" s="135"/>
      <c r="BK942" s="135"/>
      <c r="BL942" s="135"/>
      <c r="BM942" s="135"/>
      <c r="BN942" s="135"/>
      <c r="BO942" s="135"/>
      <c r="BP942" s="135"/>
      <c r="BQ942" s="135"/>
      <c r="BR942" s="135"/>
      <c r="BS942" s="135"/>
      <c r="BT942" s="135"/>
      <c r="BU942" s="135"/>
      <c r="BV942" s="135"/>
      <c r="BW942" s="135"/>
      <c r="BX942" s="135"/>
      <c r="BY942" s="135"/>
      <c r="BZ942" s="135"/>
      <c r="CA942" s="135"/>
      <c r="CB942" s="135"/>
      <c r="CC942" s="135"/>
      <c r="CD942" s="135"/>
      <c r="CE942" s="135"/>
      <c r="CF942" s="135"/>
      <c r="CG942" s="135"/>
      <c r="CH942" s="135"/>
      <c r="CI942" s="135"/>
      <c r="CJ942" s="135"/>
      <c r="CK942" s="135"/>
      <c r="CL942" s="135"/>
      <c r="CM942" s="135"/>
      <c r="CN942" s="135"/>
      <c r="CO942" s="135"/>
      <c r="CP942" s="135"/>
      <c r="CQ942" s="135"/>
      <c r="CR942" s="135"/>
      <c r="CU942" s="36"/>
      <c r="CV942" s="36"/>
      <c r="CW942" s="36"/>
      <c r="CX942" s="36"/>
      <c r="CY942" s="36"/>
      <c r="CZ942" s="36"/>
      <c r="DA942" s="36"/>
      <c r="DB942" s="36"/>
      <c r="DC942" s="36"/>
      <c r="DD942" s="36"/>
      <c r="DE942" s="36"/>
      <c r="DF942" s="36"/>
      <c r="DG942" s="36"/>
      <c r="DH942" s="36"/>
      <c r="DI942" s="36"/>
      <c r="DJ942" s="36"/>
      <c r="DK942" s="36"/>
      <c r="DL942" s="36"/>
      <c r="DM942" s="36"/>
      <c r="DN942" s="36"/>
      <c r="DO942" s="36"/>
      <c r="DP942" s="36"/>
      <c r="DQ942" s="36"/>
      <c r="DR942" s="36"/>
      <c r="DS942" s="36"/>
      <c r="DT942" s="36"/>
      <c r="DU942" s="36"/>
      <c r="DV942" s="36"/>
      <c r="DW942" s="36"/>
      <c r="DX942" s="36"/>
      <c r="DY942" s="36"/>
      <c r="DZ942" s="36"/>
      <c r="EA942" s="36"/>
      <c r="EB942" s="36"/>
      <c r="EC942" s="36"/>
      <c r="ED942" s="36"/>
      <c r="EE942" s="36"/>
      <c r="EF942" s="36"/>
      <c r="EG942" s="36"/>
      <c r="EH942" s="36"/>
      <c r="EI942" s="36"/>
      <c r="EJ942" s="36"/>
      <c r="EK942" s="36"/>
      <c r="EL942" s="36"/>
      <c r="EM942" s="36"/>
      <c r="EN942" s="36"/>
    </row>
    <row r="943" spans="1:144">
      <c r="A943" s="36"/>
      <c r="B943" s="36"/>
      <c r="C943" s="144"/>
      <c r="D943" s="144"/>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c r="AA943" s="135"/>
      <c r="AB943" s="135"/>
      <c r="AC943" s="135"/>
      <c r="AD943" s="135"/>
      <c r="AE943" s="135"/>
      <c r="AF943" s="135"/>
      <c r="AG943" s="135"/>
      <c r="AH943" s="135"/>
      <c r="AI943" s="135"/>
      <c r="AJ943" s="135"/>
      <c r="AK943" s="135"/>
      <c r="AL943" s="135"/>
      <c r="AM943" s="135"/>
      <c r="AN943" s="135"/>
      <c r="AO943" s="135"/>
      <c r="AP943" s="135"/>
      <c r="AQ943" s="135"/>
      <c r="AR943" s="135"/>
      <c r="AS943" s="135"/>
      <c r="AT943" s="135"/>
      <c r="AU943" s="135"/>
      <c r="AV943" s="135"/>
      <c r="AW943" s="135"/>
      <c r="AX943" s="135"/>
      <c r="AY943" s="135"/>
      <c r="AZ943" s="135"/>
      <c r="BA943" s="135"/>
      <c r="BB943" s="135"/>
      <c r="BC943" s="135"/>
      <c r="BD943" s="135"/>
      <c r="BE943" s="135"/>
      <c r="BF943" s="135"/>
      <c r="BG943" s="135"/>
      <c r="BH943" s="135"/>
      <c r="BI943" s="135"/>
      <c r="BJ943" s="135"/>
      <c r="BK943" s="135"/>
      <c r="BL943" s="135"/>
      <c r="BM943" s="135"/>
      <c r="BN943" s="135"/>
      <c r="BO943" s="135"/>
      <c r="BP943" s="135"/>
      <c r="BQ943" s="135"/>
      <c r="BR943" s="135"/>
      <c r="BS943" s="135"/>
      <c r="BT943" s="135"/>
      <c r="BU943" s="135"/>
      <c r="BV943" s="135"/>
      <c r="BW943" s="135"/>
      <c r="BX943" s="135"/>
      <c r="BY943" s="135"/>
      <c r="BZ943" s="135"/>
      <c r="CA943" s="135"/>
      <c r="CB943" s="135"/>
      <c r="CC943" s="135"/>
      <c r="CD943" s="135"/>
      <c r="CE943" s="135"/>
      <c r="CF943" s="135"/>
      <c r="CG943" s="135"/>
      <c r="CH943" s="135"/>
      <c r="CI943" s="135"/>
      <c r="CJ943" s="135"/>
      <c r="CK943" s="135"/>
      <c r="CL943" s="135"/>
      <c r="CM943" s="135"/>
      <c r="CN943" s="135"/>
      <c r="CO943" s="135"/>
      <c r="CP943" s="135"/>
      <c r="CQ943" s="135"/>
      <c r="CR943" s="135"/>
      <c r="CU943" s="36"/>
      <c r="CV943" s="36"/>
      <c r="CW943" s="36"/>
      <c r="CX943" s="36"/>
      <c r="CY943" s="36"/>
      <c r="CZ943" s="36"/>
      <c r="DA943" s="36"/>
      <c r="DB943" s="36"/>
      <c r="DC943" s="36"/>
      <c r="DD943" s="36"/>
      <c r="DE943" s="36"/>
      <c r="DF943" s="36"/>
      <c r="DG943" s="36"/>
      <c r="DH943" s="36"/>
      <c r="DI943" s="36"/>
      <c r="DJ943" s="36"/>
      <c r="DK943" s="36"/>
      <c r="DL943" s="36"/>
      <c r="DM943" s="36"/>
      <c r="DN943" s="36"/>
      <c r="DO943" s="36"/>
      <c r="DP943" s="36"/>
      <c r="DQ943" s="36"/>
      <c r="DR943" s="36"/>
      <c r="DS943" s="36"/>
      <c r="DT943" s="36"/>
      <c r="DU943" s="36"/>
      <c r="DV943" s="36"/>
      <c r="DW943" s="36"/>
      <c r="DX943" s="36"/>
      <c r="DY943" s="36"/>
      <c r="DZ943" s="36"/>
      <c r="EA943" s="36"/>
      <c r="EB943" s="36"/>
      <c r="EC943" s="36"/>
      <c r="ED943" s="36"/>
      <c r="EE943" s="36"/>
      <c r="EF943" s="36"/>
      <c r="EG943" s="36"/>
      <c r="EH943" s="36"/>
      <c r="EI943" s="36"/>
      <c r="EJ943" s="36"/>
      <c r="EK943" s="36"/>
      <c r="EL943" s="36"/>
      <c r="EM943" s="36"/>
      <c r="EN943" s="36"/>
    </row>
    <row r="944" spans="1:144">
      <c r="A944" s="36"/>
      <c r="B944" s="36"/>
      <c r="C944" s="144"/>
      <c r="D944" s="144"/>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c r="AA944" s="135"/>
      <c r="AB944" s="135"/>
      <c r="AC944" s="135"/>
      <c r="AD944" s="135"/>
      <c r="AE944" s="135"/>
      <c r="AF944" s="135"/>
      <c r="AG944" s="135"/>
      <c r="AH944" s="135"/>
      <c r="AI944" s="135"/>
      <c r="AJ944" s="135"/>
      <c r="AK944" s="135"/>
      <c r="AL944" s="135"/>
      <c r="AM944" s="135"/>
      <c r="AN944" s="135"/>
      <c r="AO944" s="135"/>
      <c r="AP944" s="135"/>
      <c r="AQ944" s="135"/>
      <c r="AR944" s="135"/>
      <c r="AS944" s="135"/>
      <c r="AT944" s="135"/>
      <c r="AU944" s="135"/>
      <c r="AV944" s="135"/>
      <c r="AW944" s="135"/>
      <c r="AX944" s="135"/>
      <c r="AY944" s="135"/>
      <c r="AZ944" s="135"/>
      <c r="BA944" s="135"/>
      <c r="BB944" s="135"/>
      <c r="BC944" s="135"/>
      <c r="BD944" s="135"/>
      <c r="BE944" s="135"/>
      <c r="BF944" s="135"/>
      <c r="BG944" s="135"/>
      <c r="BH944" s="135"/>
      <c r="BI944" s="135"/>
      <c r="BJ944" s="135"/>
      <c r="BK944" s="135"/>
      <c r="BL944" s="135"/>
      <c r="BM944" s="135"/>
      <c r="BN944" s="135"/>
      <c r="BO944" s="135"/>
      <c r="BP944" s="135"/>
      <c r="BQ944" s="135"/>
      <c r="BR944" s="135"/>
      <c r="BS944" s="135"/>
      <c r="BT944" s="135"/>
      <c r="BU944" s="135"/>
      <c r="BV944" s="135"/>
      <c r="BW944" s="135"/>
      <c r="BX944" s="135"/>
      <c r="BY944" s="135"/>
      <c r="BZ944" s="135"/>
      <c r="CA944" s="135"/>
      <c r="CB944" s="135"/>
      <c r="CC944" s="135"/>
      <c r="CD944" s="135"/>
      <c r="CE944" s="135"/>
      <c r="CF944" s="135"/>
      <c r="CG944" s="135"/>
      <c r="CH944" s="135"/>
      <c r="CI944" s="135"/>
      <c r="CJ944" s="135"/>
      <c r="CK944" s="135"/>
      <c r="CL944" s="135"/>
      <c r="CM944" s="135"/>
      <c r="CN944" s="135"/>
      <c r="CO944" s="135"/>
      <c r="CP944" s="135"/>
      <c r="CQ944" s="135"/>
      <c r="CR944" s="135"/>
      <c r="CU944" s="36"/>
      <c r="CV944" s="36"/>
      <c r="CW944" s="36"/>
      <c r="CX944" s="36"/>
      <c r="CY944" s="36"/>
      <c r="CZ944" s="36"/>
      <c r="DA944" s="36"/>
      <c r="DB944" s="36"/>
      <c r="DC944" s="36"/>
      <c r="DD944" s="36"/>
      <c r="DE944" s="36"/>
      <c r="DF944" s="36"/>
      <c r="DG944" s="36"/>
      <c r="DH944" s="36"/>
      <c r="DI944" s="36"/>
      <c r="DJ944" s="36"/>
      <c r="DK944" s="36"/>
      <c r="DL944" s="36"/>
      <c r="DM944" s="36"/>
      <c r="DN944" s="36"/>
      <c r="DO944" s="36"/>
      <c r="DP944" s="36"/>
      <c r="DQ944" s="36"/>
      <c r="DR944" s="36"/>
      <c r="DS944" s="36"/>
      <c r="DT944" s="36"/>
      <c r="DU944" s="36"/>
      <c r="DV944" s="36"/>
      <c r="DW944" s="36"/>
      <c r="DX944" s="36"/>
      <c r="DY944" s="36"/>
      <c r="DZ944" s="36"/>
      <c r="EA944" s="36"/>
      <c r="EB944" s="36"/>
      <c r="EC944" s="36"/>
      <c r="ED944" s="36"/>
      <c r="EE944" s="36"/>
      <c r="EF944" s="36"/>
      <c r="EG944" s="36"/>
      <c r="EH944" s="36"/>
      <c r="EI944" s="36"/>
      <c r="EJ944" s="36"/>
      <c r="EK944" s="36"/>
      <c r="EL944" s="36"/>
      <c r="EM944" s="36"/>
      <c r="EN944" s="36"/>
    </row>
    <row r="945" spans="1:144">
      <c r="A945" s="36"/>
      <c r="B945" s="36"/>
      <c r="C945" s="144"/>
      <c r="D945" s="144"/>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c r="AA945" s="135"/>
      <c r="AB945" s="135"/>
      <c r="AC945" s="135"/>
      <c r="AD945" s="135"/>
      <c r="AE945" s="135"/>
      <c r="AF945" s="135"/>
      <c r="AG945" s="135"/>
      <c r="AH945" s="135"/>
      <c r="AI945" s="135"/>
      <c r="AJ945" s="135"/>
      <c r="AK945" s="135"/>
      <c r="AL945" s="135"/>
      <c r="AM945" s="135"/>
      <c r="AN945" s="135"/>
      <c r="AO945" s="135"/>
      <c r="AP945" s="135"/>
      <c r="AQ945" s="135"/>
      <c r="AR945" s="135"/>
      <c r="AS945" s="135"/>
      <c r="AT945" s="135"/>
      <c r="AU945" s="135"/>
      <c r="AV945" s="135"/>
      <c r="AW945" s="135"/>
      <c r="AX945" s="135"/>
      <c r="AY945" s="135"/>
      <c r="AZ945" s="135"/>
      <c r="BA945" s="135"/>
      <c r="BB945" s="135"/>
      <c r="BC945" s="135"/>
      <c r="BD945" s="135"/>
      <c r="BE945" s="135"/>
      <c r="BF945" s="135"/>
      <c r="BG945" s="135"/>
      <c r="BH945" s="135"/>
      <c r="BI945" s="135"/>
      <c r="BJ945" s="135"/>
      <c r="BK945" s="135"/>
      <c r="BL945" s="135"/>
      <c r="BM945" s="135"/>
      <c r="BN945" s="135"/>
      <c r="BO945" s="135"/>
      <c r="BP945" s="135"/>
      <c r="BQ945" s="135"/>
      <c r="BR945" s="135"/>
      <c r="BS945" s="135"/>
      <c r="BT945" s="135"/>
      <c r="BU945" s="135"/>
      <c r="BV945" s="135"/>
      <c r="BW945" s="135"/>
      <c r="BX945" s="135"/>
      <c r="BY945" s="135"/>
      <c r="BZ945" s="135"/>
      <c r="CA945" s="135"/>
      <c r="CB945" s="135"/>
      <c r="CC945" s="135"/>
      <c r="CD945" s="135"/>
      <c r="CE945" s="135"/>
      <c r="CF945" s="135"/>
      <c r="CG945" s="135"/>
      <c r="CH945" s="135"/>
      <c r="CI945" s="135"/>
      <c r="CJ945" s="135"/>
      <c r="CK945" s="135"/>
      <c r="CL945" s="135"/>
      <c r="CM945" s="135"/>
      <c r="CN945" s="135"/>
      <c r="CO945" s="135"/>
      <c r="CP945" s="135"/>
      <c r="CQ945" s="135"/>
      <c r="CR945" s="135"/>
      <c r="CU945" s="36"/>
      <c r="CV945" s="36"/>
      <c r="CW945" s="36"/>
      <c r="CX945" s="36"/>
      <c r="CY945" s="36"/>
      <c r="CZ945" s="36"/>
      <c r="DA945" s="36"/>
      <c r="DB945" s="36"/>
      <c r="DC945" s="36"/>
      <c r="DD945" s="36"/>
      <c r="DE945" s="36"/>
      <c r="DF945" s="36"/>
      <c r="DG945" s="36"/>
      <c r="DH945" s="36"/>
      <c r="DI945" s="36"/>
      <c r="DJ945" s="36"/>
      <c r="DK945" s="36"/>
      <c r="DL945" s="36"/>
      <c r="DM945" s="36"/>
      <c r="DN945" s="36"/>
      <c r="DO945" s="36"/>
      <c r="DP945" s="36"/>
      <c r="DQ945" s="36"/>
      <c r="DR945" s="36"/>
      <c r="DS945" s="36"/>
      <c r="DT945" s="36"/>
      <c r="DU945" s="36"/>
      <c r="DV945" s="36"/>
      <c r="DW945" s="36"/>
      <c r="DX945" s="36"/>
      <c r="DY945" s="36"/>
      <c r="DZ945" s="36"/>
      <c r="EA945" s="36"/>
      <c r="EB945" s="36"/>
      <c r="EC945" s="36"/>
      <c r="ED945" s="36"/>
      <c r="EE945" s="36"/>
      <c r="EF945" s="36"/>
      <c r="EG945" s="36"/>
      <c r="EH945" s="36"/>
      <c r="EI945" s="36"/>
      <c r="EJ945" s="36"/>
      <c r="EK945" s="36"/>
      <c r="EL945" s="36"/>
      <c r="EM945" s="36"/>
      <c r="EN945" s="36"/>
    </row>
    <row r="946" spans="1:144">
      <c r="A946" s="36"/>
      <c r="B946" s="36"/>
      <c r="C946" s="144"/>
      <c r="D946" s="144"/>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c r="AA946" s="135"/>
      <c r="AB946" s="135"/>
      <c r="AC946" s="135"/>
      <c r="AD946" s="135"/>
      <c r="AE946" s="135"/>
      <c r="AF946" s="135"/>
      <c r="AG946" s="135"/>
      <c r="AH946" s="135"/>
      <c r="AI946" s="135"/>
      <c r="AJ946" s="135"/>
      <c r="AK946" s="135"/>
      <c r="AL946" s="135"/>
      <c r="AM946" s="135"/>
      <c r="AN946" s="135"/>
      <c r="AO946" s="135"/>
      <c r="AP946" s="135"/>
      <c r="AQ946" s="135"/>
      <c r="AR946" s="135"/>
      <c r="AS946" s="135"/>
      <c r="AT946" s="135"/>
      <c r="AU946" s="135"/>
      <c r="AV946" s="135"/>
      <c r="AW946" s="135"/>
      <c r="AX946" s="135"/>
      <c r="AY946" s="135"/>
      <c r="AZ946" s="135"/>
      <c r="BA946" s="135"/>
      <c r="BB946" s="135"/>
      <c r="BC946" s="135"/>
      <c r="BD946" s="135"/>
      <c r="BE946" s="135"/>
      <c r="BF946" s="135"/>
      <c r="BG946" s="135"/>
      <c r="BH946" s="135"/>
      <c r="BI946" s="135"/>
      <c r="BJ946" s="135"/>
      <c r="BK946" s="135"/>
      <c r="BL946" s="135"/>
      <c r="BM946" s="135"/>
      <c r="BN946" s="135"/>
      <c r="BO946" s="135"/>
      <c r="BP946" s="135"/>
      <c r="BQ946" s="135"/>
      <c r="BR946" s="135"/>
      <c r="BS946" s="135"/>
      <c r="BT946" s="135"/>
      <c r="BU946" s="135"/>
      <c r="BV946" s="135"/>
      <c r="BW946" s="135"/>
      <c r="BX946" s="135"/>
      <c r="BY946" s="135"/>
      <c r="BZ946" s="135"/>
      <c r="CA946" s="135"/>
      <c r="CB946" s="135"/>
      <c r="CC946" s="135"/>
      <c r="CD946" s="135"/>
      <c r="CE946" s="135"/>
      <c r="CF946" s="135"/>
      <c r="CG946" s="135"/>
      <c r="CH946" s="135"/>
      <c r="CI946" s="135"/>
      <c r="CJ946" s="135"/>
      <c r="CK946" s="135"/>
      <c r="CL946" s="135"/>
      <c r="CM946" s="135"/>
      <c r="CN946" s="135"/>
      <c r="CO946" s="135"/>
      <c r="CP946" s="135"/>
      <c r="CQ946" s="135"/>
      <c r="CR946" s="135"/>
      <c r="CU946" s="36"/>
      <c r="CV946" s="36"/>
      <c r="CW946" s="36"/>
      <c r="CX946" s="36"/>
      <c r="CY946" s="36"/>
      <c r="CZ946" s="36"/>
      <c r="DA946" s="36"/>
      <c r="DB946" s="36"/>
      <c r="DC946" s="36"/>
      <c r="DD946" s="36"/>
      <c r="DE946" s="36"/>
      <c r="DF946" s="36"/>
      <c r="DG946" s="36"/>
      <c r="DH946" s="36"/>
      <c r="DI946" s="36"/>
      <c r="DJ946" s="36"/>
      <c r="DK946" s="36"/>
      <c r="DL946" s="36"/>
      <c r="DM946" s="36"/>
      <c r="DN946" s="36"/>
      <c r="DO946" s="36"/>
      <c r="DP946" s="36"/>
      <c r="DQ946" s="36"/>
      <c r="DR946" s="36"/>
      <c r="DS946" s="36"/>
      <c r="DT946" s="36"/>
      <c r="DU946" s="36"/>
      <c r="DV946" s="36"/>
      <c r="DW946" s="36"/>
      <c r="DX946" s="36"/>
      <c r="DY946" s="36"/>
      <c r="DZ946" s="36"/>
      <c r="EA946" s="36"/>
      <c r="EB946" s="36"/>
      <c r="EC946" s="36"/>
      <c r="ED946" s="36"/>
      <c r="EE946" s="36"/>
      <c r="EF946" s="36"/>
      <c r="EG946" s="36"/>
      <c r="EH946" s="36"/>
      <c r="EI946" s="36"/>
      <c r="EJ946" s="36"/>
      <c r="EK946" s="36"/>
      <c r="EL946" s="36"/>
      <c r="EM946" s="36"/>
      <c r="EN946" s="36"/>
    </row>
    <row r="947" spans="1:144">
      <c r="A947" s="36"/>
      <c r="B947" s="36"/>
      <c r="C947" s="144"/>
      <c r="D947" s="144"/>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c r="AA947" s="135"/>
      <c r="AB947" s="135"/>
      <c r="AC947" s="135"/>
      <c r="AD947" s="135"/>
      <c r="AE947" s="135"/>
      <c r="AF947" s="135"/>
      <c r="AG947" s="135"/>
      <c r="AH947" s="135"/>
      <c r="AI947" s="135"/>
      <c r="AJ947" s="135"/>
      <c r="AK947" s="135"/>
      <c r="AL947" s="135"/>
      <c r="AM947" s="135"/>
      <c r="AN947" s="135"/>
      <c r="AO947" s="135"/>
      <c r="AP947" s="135"/>
      <c r="AQ947" s="135"/>
      <c r="AR947" s="135"/>
      <c r="AS947" s="135"/>
      <c r="AT947" s="135"/>
      <c r="AU947" s="135"/>
      <c r="AV947" s="135"/>
      <c r="AW947" s="135"/>
      <c r="AX947" s="135"/>
      <c r="AY947" s="135"/>
      <c r="AZ947" s="135"/>
      <c r="BA947" s="135"/>
      <c r="BB947" s="135"/>
      <c r="BC947" s="135"/>
      <c r="BD947" s="135"/>
      <c r="BE947" s="135"/>
      <c r="BF947" s="135"/>
      <c r="BG947" s="135"/>
      <c r="BH947" s="135"/>
      <c r="BI947" s="135"/>
      <c r="BJ947" s="135"/>
      <c r="BK947" s="135"/>
      <c r="BL947" s="135"/>
      <c r="BM947" s="135"/>
      <c r="BN947" s="135"/>
      <c r="BO947" s="135"/>
      <c r="BP947" s="135"/>
      <c r="BQ947" s="135"/>
      <c r="BR947" s="135"/>
      <c r="BS947" s="135"/>
      <c r="BT947" s="135"/>
      <c r="BU947" s="135"/>
      <c r="BV947" s="135"/>
      <c r="BW947" s="135"/>
      <c r="BX947" s="135"/>
      <c r="BY947" s="135"/>
      <c r="BZ947" s="135"/>
      <c r="CA947" s="135"/>
      <c r="CB947" s="135"/>
      <c r="CC947" s="135"/>
      <c r="CD947" s="135"/>
      <c r="CE947" s="135"/>
      <c r="CF947" s="135"/>
      <c r="CG947" s="135"/>
      <c r="CH947" s="135"/>
      <c r="CI947" s="135"/>
      <c r="CJ947" s="135"/>
      <c r="CK947" s="135"/>
      <c r="CL947" s="135"/>
      <c r="CM947" s="135"/>
      <c r="CN947" s="135"/>
      <c r="CO947" s="135"/>
      <c r="CP947" s="135"/>
      <c r="CQ947" s="135"/>
      <c r="CR947" s="135"/>
      <c r="CU947" s="36"/>
      <c r="CV947" s="36"/>
      <c r="CW947" s="36"/>
      <c r="CX947" s="36"/>
      <c r="CY947" s="36"/>
      <c r="CZ947" s="36"/>
      <c r="DA947" s="36"/>
      <c r="DB947" s="36"/>
      <c r="DC947" s="36"/>
      <c r="DD947" s="36"/>
      <c r="DE947" s="36"/>
      <c r="DF947" s="36"/>
      <c r="DG947" s="36"/>
      <c r="DH947" s="36"/>
      <c r="DI947" s="36"/>
      <c r="DJ947" s="36"/>
      <c r="DK947" s="36"/>
      <c r="DL947" s="36"/>
      <c r="DM947" s="36"/>
      <c r="DN947" s="36"/>
      <c r="DO947" s="36"/>
      <c r="DP947" s="36"/>
      <c r="DQ947" s="36"/>
      <c r="DR947" s="36"/>
      <c r="DS947" s="36"/>
      <c r="DT947" s="36"/>
      <c r="DU947" s="36"/>
      <c r="DV947" s="36"/>
      <c r="DW947" s="36"/>
      <c r="DX947" s="36"/>
      <c r="DY947" s="36"/>
      <c r="DZ947" s="36"/>
      <c r="EA947" s="36"/>
      <c r="EB947" s="36"/>
      <c r="EC947" s="36"/>
      <c r="ED947" s="36"/>
      <c r="EE947" s="36"/>
      <c r="EF947" s="36"/>
      <c r="EG947" s="36"/>
      <c r="EH947" s="36"/>
      <c r="EI947" s="36"/>
      <c r="EJ947" s="36"/>
      <c r="EK947" s="36"/>
      <c r="EL947" s="36"/>
      <c r="EM947" s="36"/>
      <c r="EN947" s="36"/>
    </row>
    <row r="948" spans="1:144">
      <c r="A948" s="36"/>
      <c r="B948" s="36"/>
      <c r="C948" s="144"/>
      <c r="D948" s="144"/>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c r="AA948" s="135"/>
      <c r="AB948" s="135"/>
      <c r="AC948" s="135"/>
      <c r="AD948" s="135"/>
      <c r="AE948" s="135"/>
      <c r="AF948" s="135"/>
      <c r="AG948" s="135"/>
      <c r="AH948" s="135"/>
      <c r="AI948" s="135"/>
      <c r="AJ948" s="135"/>
      <c r="AK948" s="135"/>
      <c r="AL948" s="135"/>
      <c r="AM948" s="135"/>
      <c r="AN948" s="135"/>
      <c r="AO948" s="135"/>
      <c r="AP948" s="135"/>
      <c r="AQ948" s="135"/>
      <c r="AR948" s="135"/>
      <c r="AS948" s="135"/>
      <c r="AT948" s="135"/>
      <c r="AU948" s="135"/>
      <c r="AV948" s="135"/>
      <c r="AW948" s="135"/>
      <c r="AX948" s="135"/>
      <c r="AY948" s="135"/>
      <c r="AZ948" s="135"/>
      <c r="BA948" s="135"/>
      <c r="BB948" s="135"/>
      <c r="BC948" s="135"/>
      <c r="BD948" s="135"/>
      <c r="BE948" s="135"/>
      <c r="BF948" s="135"/>
      <c r="BG948" s="135"/>
      <c r="BH948" s="135"/>
      <c r="BI948" s="135"/>
      <c r="BJ948" s="135"/>
      <c r="BK948" s="135"/>
      <c r="BL948" s="135"/>
      <c r="BM948" s="135"/>
      <c r="BN948" s="135"/>
      <c r="BO948" s="135"/>
      <c r="BP948" s="135"/>
      <c r="BQ948" s="135"/>
      <c r="BR948" s="135"/>
      <c r="BS948" s="135"/>
      <c r="BT948" s="135"/>
      <c r="BU948" s="135"/>
      <c r="BV948" s="135"/>
      <c r="BW948" s="135"/>
      <c r="BX948" s="135"/>
      <c r="BY948" s="135"/>
      <c r="BZ948" s="135"/>
      <c r="CA948" s="135"/>
      <c r="CB948" s="135"/>
      <c r="CC948" s="135"/>
      <c r="CD948" s="135"/>
      <c r="CE948" s="135"/>
      <c r="CF948" s="135"/>
      <c r="CG948" s="135"/>
      <c r="CH948" s="135"/>
      <c r="CI948" s="135"/>
      <c r="CJ948" s="135"/>
      <c r="CK948" s="135"/>
      <c r="CL948" s="135"/>
      <c r="CM948" s="135"/>
      <c r="CN948" s="135"/>
      <c r="CO948" s="135"/>
      <c r="CP948" s="135"/>
      <c r="CQ948" s="135"/>
      <c r="CR948" s="135"/>
      <c r="CU948" s="36"/>
      <c r="CV948" s="36"/>
      <c r="CW948" s="36"/>
      <c r="CX948" s="36"/>
      <c r="CY948" s="36"/>
      <c r="CZ948" s="36"/>
      <c r="DA948" s="36"/>
      <c r="DB948" s="36"/>
      <c r="DC948" s="36"/>
      <c r="DD948" s="36"/>
      <c r="DE948" s="36"/>
      <c r="DF948" s="36"/>
      <c r="DG948" s="36"/>
      <c r="DH948" s="36"/>
      <c r="DI948" s="36"/>
      <c r="DJ948" s="36"/>
      <c r="DK948" s="36"/>
      <c r="DL948" s="36"/>
      <c r="DM948" s="36"/>
      <c r="DN948" s="36"/>
      <c r="DO948" s="36"/>
      <c r="DP948" s="36"/>
      <c r="DQ948" s="36"/>
      <c r="DR948" s="36"/>
      <c r="DS948" s="36"/>
      <c r="DT948" s="36"/>
      <c r="DU948" s="36"/>
      <c r="DV948" s="36"/>
      <c r="DW948" s="36"/>
      <c r="DX948" s="36"/>
      <c r="DY948" s="36"/>
      <c r="DZ948" s="36"/>
      <c r="EA948" s="36"/>
      <c r="EB948" s="36"/>
      <c r="EC948" s="36"/>
      <c r="ED948" s="36"/>
      <c r="EE948" s="36"/>
      <c r="EF948" s="36"/>
      <c r="EG948" s="36"/>
      <c r="EH948" s="36"/>
      <c r="EI948" s="36"/>
      <c r="EJ948" s="36"/>
      <c r="EK948" s="36"/>
      <c r="EL948" s="36"/>
      <c r="EM948" s="36"/>
      <c r="EN948" s="36"/>
    </row>
    <row r="949" spans="1:144">
      <c r="A949" s="36"/>
      <c r="B949" s="36"/>
      <c r="C949" s="144"/>
      <c r="D949" s="144"/>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c r="AA949" s="135"/>
      <c r="AB949" s="135"/>
      <c r="AC949" s="135"/>
      <c r="AD949" s="135"/>
      <c r="AE949" s="135"/>
      <c r="AF949" s="135"/>
      <c r="AG949" s="135"/>
      <c r="AH949" s="135"/>
      <c r="AI949" s="135"/>
      <c r="AJ949" s="135"/>
      <c r="AK949" s="135"/>
      <c r="AL949" s="135"/>
      <c r="AM949" s="135"/>
      <c r="AN949" s="135"/>
      <c r="AO949" s="135"/>
      <c r="AP949" s="135"/>
      <c r="AQ949" s="135"/>
      <c r="AR949" s="135"/>
      <c r="AS949" s="135"/>
      <c r="AT949" s="135"/>
      <c r="AU949" s="135"/>
      <c r="AV949" s="135"/>
      <c r="AW949" s="135"/>
      <c r="AX949" s="135"/>
      <c r="AY949" s="135"/>
      <c r="AZ949" s="135"/>
      <c r="BA949" s="135"/>
      <c r="BB949" s="135"/>
      <c r="BC949" s="135"/>
      <c r="BD949" s="135"/>
      <c r="BE949" s="135"/>
      <c r="BF949" s="135"/>
      <c r="BG949" s="135"/>
      <c r="BH949" s="135"/>
      <c r="BI949" s="135"/>
      <c r="BJ949" s="135"/>
      <c r="BK949" s="135"/>
      <c r="BL949" s="135"/>
      <c r="BM949" s="135"/>
      <c r="BN949" s="135"/>
      <c r="BO949" s="135"/>
      <c r="BP949" s="135"/>
      <c r="BQ949" s="135"/>
      <c r="BR949" s="135"/>
      <c r="BS949" s="135"/>
      <c r="BT949" s="135"/>
      <c r="BU949" s="135"/>
      <c r="BV949" s="135"/>
      <c r="BW949" s="135"/>
      <c r="BX949" s="135"/>
      <c r="BY949" s="135"/>
      <c r="BZ949" s="135"/>
      <c r="CA949" s="135"/>
      <c r="CB949" s="135"/>
      <c r="CC949" s="135"/>
      <c r="CD949" s="135"/>
      <c r="CE949" s="135"/>
      <c r="CF949" s="135"/>
      <c r="CG949" s="135"/>
      <c r="CH949" s="135"/>
      <c r="CI949" s="135"/>
      <c r="CJ949" s="135"/>
      <c r="CK949" s="135"/>
      <c r="CL949" s="135"/>
      <c r="CM949" s="135"/>
      <c r="CN949" s="135"/>
      <c r="CO949" s="135"/>
      <c r="CP949" s="135"/>
      <c r="CQ949" s="135"/>
      <c r="CR949" s="135"/>
      <c r="CU949" s="36"/>
      <c r="CV949" s="36"/>
      <c r="CW949" s="36"/>
      <c r="CX949" s="36"/>
      <c r="CY949" s="36"/>
      <c r="CZ949" s="36"/>
      <c r="DA949" s="36"/>
      <c r="DB949" s="36"/>
      <c r="DC949" s="36"/>
      <c r="DD949" s="36"/>
      <c r="DE949" s="36"/>
      <c r="DF949" s="36"/>
      <c r="DG949" s="36"/>
      <c r="DH949" s="36"/>
      <c r="DI949" s="36"/>
      <c r="DJ949" s="36"/>
      <c r="DK949" s="36"/>
      <c r="DL949" s="36"/>
      <c r="DM949" s="36"/>
      <c r="DN949" s="36"/>
      <c r="DO949" s="36"/>
      <c r="DP949" s="36"/>
      <c r="DQ949" s="36"/>
      <c r="DR949" s="36"/>
      <c r="DS949" s="36"/>
      <c r="DT949" s="36"/>
      <c r="DU949" s="36"/>
      <c r="DV949" s="36"/>
      <c r="DW949" s="36"/>
      <c r="DX949" s="36"/>
      <c r="DY949" s="36"/>
      <c r="DZ949" s="36"/>
      <c r="EA949" s="36"/>
      <c r="EB949" s="36"/>
      <c r="EC949" s="36"/>
      <c r="ED949" s="36"/>
      <c r="EE949" s="36"/>
      <c r="EF949" s="36"/>
      <c r="EG949" s="36"/>
      <c r="EH949" s="36"/>
      <c r="EI949" s="36"/>
      <c r="EJ949" s="36"/>
      <c r="EK949" s="36"/>
      <c r="EL949" s="36"/>
      <c r="EM949" s="36"/>
      <c r="EN949" s="36"/>
    </row>
    <row r="950" spans="1:144">
      <c r="A950" s="36"/>
      <c r="B950" s="36"/>
      <c r="C950" s="144"/>
      <c r="D950" s="144"/>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c r="AA950" s="135"/>
      <c r="AB950" s="135"/>
      <c r="AC950" s="135"/>
      <c r="AD950" s="135"/>
      <c r="AE950" s="135"/>
      <c r="AF950" s="135"/>
      <c r="AG950" s="135"/>
      <c r="AH950" s="135"/>
      <c r="AI950" s="135"/>
      <c r="AJ950" s="135"/>
      <c r="AK950" s="135"/>
      <c r="AL950" s="135"/>
      <c r="AM950" s="135"/>
      <c r="AN950" s="135"/>
      <c r="AO950" s="135"/>
      <c r="AP950" s="135"/>
      <c r="AQ950" s="135"/>
      <c r="AR950" s="135"/>
      <c r="AS950" s="135"/>
      <c r="AT950" s="135"/>
      <c r="AU950" s="135"/>
      <c r="AV950" s="135"/>
      <c r="AW950" s="135"/>
      <c r="AX950" s="135"/>
      <c r="AY950" s="135"/>
      <c r="AZ950" s="135"/>
      <c r="BA950" s="135"/>
      <c r="BB950" s="135"/>
      <c r="BC950" s="135"/>
      <c r="BD950" s="135"/>
      <c r="BE950" s="135"/>
      <c r="BF950" s="135"/>
      <c r="BG950" s="135"/>
      <c r="BH950" s="135"/>
      <c r="BI950" s="135"/>
      <c r="BJ950" s="135"/>
      <c r="BK950" s="135"/>
      <c r="BL950" s="135"/>
      <c r="BM950" s="135"/>
      <c r="BN950" s="135"/>
      <c r="BO950" s="135"/>
      <c r="BP950" s="135"/>
      <c r="BQ950" s="135"/>
      <c r="BR950" s="135"/>
      <c r="BS950" s="135"/>
      <c r="BT950" s="135"/>
      <c r="BU950" s="135"/>
      <c r="BV950" s="135"/>
      <c r="BW950" s="135"/>
      <c r="BX950" s="135"/>
      <c r="BY950" s="135"/>
      <c r="BZ950" s="135"/>
      <c r="CA950" s="135"/>
      <c r="CB950" s="135"/>
      <c r="CC950" s="135"/>
      <c r="CD950" s="135"/>
      <c r="CE950" s="135"/>
      <c r="CF950" s="135"/>
      <c r="CG950" s="135"/>
      <c r="CH950" s="135"/>
      <c r="CI950" s="135"/>
      <c r="CJ950" s="135"/>
      <c r="CK950" s="135"/>
      <c r="CL950" s="135"/>
      <c r="CM950" s="135"/>
      <c r="CN950" s="135"/>
      <c r="CO950" s="135"/>
      <c r="CP950" s="135"/>
      <c r="CQ950" s="135"/>
      <c r="CR950" s="135"/>
      <c r="CU950" s="36"/>
      <c r="CV950" s="36"/>
      <c r="CW950" s="36"/>
      <c r="CX950" s="36"/>
      <c r="CY950" s="36"/>
      <c r="CZ950" s="36"/>
      <c r="DA950" s="36"/>
      <c r="DB950" s="36"/>
      <c r="DC950" s="36"/>
      <c r="DD950" s="36"/>
      <c r="DE950" s="36"/>
      <c r="DF950" s="36"/>
      <c r="DG950" s="36"/>
      <c r="DH950" s="36"/>
      <c r="DI950" s="36"/>
      <c r="DJ950" s="36"/>
      <c r="DK950" s="36"/>
      <c r="DL950" s="36"/>
      <c r="DM950" s="36"/>
      <c r="DN950" s="36"/>
      <c r="DO950" s="36"/>
      <c r="DP950" s="36"/>
      <c r="DQ950" s="36"/>
      <c r="DR950" s="36"/>
      <c r="DS950" s="36"/>
      <c r="DT950" s="36"/>
      <c r="DU950" s="36"/>
      <c r="DV950" s="36"/>
      <c r="DW950" s="36"/>
      <c r="DX950" s="36"/>
      <c r="DY950" s="36"/>
      <c r="DZ950" s="36"/>
      <c r="EA950" s="36"/>
      <c r="EB950" s="36"/>
      <c r="EC950" s="36"/>
      <c r="ED950" s="36"/>
      <c r="EE950" s="36"/>
      <c r="EF950" s="36"/>
      <c r="EG950" s="36"/>
      <c r="EH950" s="36"/>
      <c r="EI950" s="36"/>
      <c r="EJ950" s="36"/>
      <c r="EK950" s="36"/>
      <c r="EL950" s="36"/>
      <c r="EM950" s="36"/>
      <c r="EN950" s="36"/>
    </row>
    <row r="951" spans="1:144">
      <c r="A951" s="36"/>
      <c r="B951" s="36"/>
      <c r="C951" s="144"/>
      <c r="D951" s="144"/>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c r="AA951" s="135"/>
      <c r="AB951" s="135"/>
      <c r="AC951" s="135"/>
      <c r="AD951" s="135"/>
      <c r="AE951" s="135"/>
      <c r="AF951" s="135"/>
      <c r="AG951" s="135"/>
      <c r="AH951" s="135"/>
      <c r="AI951" s="135"/>
      <c r="AJ951" s="135"/>
      <c r="AK951" s="135"/>
      <c r="AL951" s="135"/>
      <c r="AM951" s="135"/>
      <c r="AN951" s="135"/>
      <c r="AO951" s="135"/>
      <c r="AP951" s="135"/>
      <c r="AQ951" s="135"/>
      <c r="AR951" s="135"/>
      <c r="AS951" s="135"/>
      <c r="AT951" s="135"/>
      <c r="AU951" s="135"/>
      <c r="AV951" s="135"/>
      <c r="AW951" s="135"/>
      <c r="AX951" s="135"/>
      <c r="AY951" s="135"/>
      <c r="AZ951" s="135"/>
      <c r="BA951" s="135"/>
      <c r="BB951" s="135"/>
      <c r="BC951" s="135"/>
      <c r="BD951" s="135"/>
      <c r="BE951" s="135"/>
      <c r="BF951" s="135"/>
      <c r="BG951" s="135"/>
      <c r="BH951" s="135"/>
      <c r="BI951" s="135"/>
      <c r="BJ951" s="135"/>
      <c r="BK951" s="135"/>
      <c r="BL951" s="135"/>
      <c r="BM951" s="135"/>
      <c r="BN951" s="135"/>
      <c r="BO951" s="135"/>
      <c r="BP951" s="135"/>
      <c r="BQ951" s="135"/>
      <c r="BR951" s="135"/>
      <c r="BS951" s="135"/>
      <c r="BT951" s="135"/>
      <c r="BU951" s="135"/>
      <c r="BV951" s="135"/>
      <c r="BW951" s="135"/>
      <c r="BX951" s="135"/>
      <c r="BY951" s="135"/>
      <c r="BZ951" s="135"/>
      <c r="CA951" s="135"/>
      <c r="CB951" s="135"/>
      <c r="CC951" s="135"/>
      <c r="CD951" s="135"/>
      <c r="CE951" s="135"/>
      <c r="CF951" s="135"/>
      <c r="CG951" s="135"/>
      <c r="CH951" s="135"/>
      <c r="CI951" s="135"/>
      <c r="CJ951" s="135"/>
      <c r="CK951" s="135"/>
      <c r="CL951" s="135"/>
      <c r="CM951" s="135"/>
      <c r="CN951" s="135"/>
      <c r="CO951" s="135"/>
      <c r="CP951" s="135"/>
      <c r="CQ951" s="135"/>
      <c r="CR951" s="135"/>
      <c r="CU951" s="36"/>
      <c r="CV951" s="36"/>
      <c r="CW951" s="36"/>
      <c r="CX951" s="36"/>
      <c r="CY951" s="36"/>
      <c r="CZ951" s="36"/>
      <c r="DA951" s="36"/>
      <c r="DB951" s="36"/>
      <c r="DC951" s="36"/>
      <c r="DD951" s="36"/>
      <c r="DE951" s="36"/>
      <c r="DF951" s="36"/>
      <c r="DG951" s="36"/>
      <c r="DH951" s="36"/>
      <c r="DI951" s="36"/>
      <c r="DJ951" s="36"/>
      <c r="DK951" s="36"/>
      <c r="DL951" s="36"/>
      <c r="DM951" s="36"/>
      <c r="DN951" s="36"/>
      <c r="DO951" s="36"/>
      <c r="DP951" s="36"/>
      <c r="DQ951" s="36"/>
      <c r="DR951" s="36"/>
      <c r="DS951" s="36"/>
      <c r="DT951" s="36"/>
      <c r="DU951" s="36"/>
      <c r="DV951" s="36"/>
      <c r="DW951" s="36"/>
      <c r="DX951" s="36"/>
      <c r="DY951" s="36"/>
      <c r="DZ951" s="36"/>
      <c r="EA951" s="36"/>
      <c r="EB951" s="36"/>
      <c r="EC951" s="36"/>
      <c r="ED951" s="36"/>
      <c r="EE951" s="36"/>
      <c r="EF951" s="36"/>
      <c r="EG951" s="36"/>
      <c r="EH951" s="36"/>
      <c r="EI951" s="36"/>
      <c r="EJ951" s="36"/>
      <c r="EK951" s="36"/>
      <c r="EL951" s="36"/>
      <c r="EM951" s="36"/>
      <c r="EN951" s="36"/>
    </row>
    <row r="952" spans="1:144">
      <c r="A952" s="36"/>
      <c r="B952" s="36"/>
      <c r="C952" s="144"/>
      <c r="D952" s="144"/>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c r="AA952" s="135"/>
      <c r="AB952" s="135"/>
      <c r="AC952" s="135"/>
      <c r="AD952" s="135"/>
      <c r="AE952" s="135"/>
      <c r="AF952" s="135"/>
      <c r="AG952" s="135"/>
      <c r="AH952" s="135"/>
      <c r="AI952" s="135"/>
      <c r="AJ952" s="135"/>
      <c r="AK952" s="135"/>
      <c r="AL952" s="135"/>
      <c r="AM952" s="135"/>
      <c r="AN952" s="135"/>
      <c r="AO952" s="135"/>
      <c r="AP952" s="135"/>
      <c r="AQ952" s="135"/>
      <c r="AR952" s="135"/>
      <c r="AS952" s="135"/>
      <c r="AT952" s="135"/>
      <c r="AU952" s="135"/>
      <c r="AV952" s="135"/>
      <c r="AW952" s="135"/>
      <c r="AX952" s="135"/>
      <c r="AY952" s="135"/>
      <c r="AZ952" s="135"/>
      <c r="BA952" s="135"/>
      <c r="BB952" s="135"/>
      <c r="BC952" s="135"/>
      <c r="BD952" s="135"/>
      <c r="BE952" s="135"/>
      <c r="BF952" s="135"/>
      <c r="BG952" s="135"/>
      <c r="BH952" s="135"/>
      <c r="BI952" s="135"/>
      <c r="BJ952" s="135"/>
      <c r="BK952" s="135"/>
      <c r="BL952" s="135"/>
      <c r="BM952" s="135"/>
      <c r="BN952" s="135"/>
      <c r="BO952" s="135"/>
      <c r="BP952" s="135"/>
      <c r="BQ952" s="135"/>
      <c r="BR952" s="135"/>
      <c r="BS952" s="135"/>
      <c r="BT952" s="135"/>
      <c r="BU952" s="135"/>
      <c r="BV952" s="135"/>
      <c r="BW952" s="135"/>
      <c r="BX952" s="135"/>
      <c r="BY952" s="135"/>
      <c r="BZ952" s="135"/>
      <c r="CA952" s="135"/>
      <c r="CB952" s="135"/>
      <c r="CC952" s="135"/>
      <c r="CD952" s="135"/>
      <c r="CE952" s="135"/>
      <c r="CF952" s="135"/>
      <c r="CG952" s="135"/>
      <c r="CH952" s="135"/>
      <c r="CI952" s="135"/>
      <c r="CJ952" s="135"/>
      <c r="CK952" s="135"/>
      <c r="CL952" s="135"/>
      <c r="CM952" s="135"/>
      <c r="CN952" s="135"/>
      <c r="CO952" s="135"/>
      <c r="CP952" s="135"/>
      <c r="CQ952" s="135"/>
      <c r="CR952" s="135"/>
      <c r="CU952" s="36"/>
      <c r="CV952" s="36"/>
      <c r="CW952" s="36"/>
      <c r="CX952" s="36"/>
      <c r="CY952" s="36"/>
      <c r="CZ952" s="36"/>
      <c r="DA952" s="36"/>
      <c r="DB952" s="36"/>
      <c r="DC952" s="36"/>
      <c r="DD952" s="36"/>
      <c r="DE952" s="36"/>
      <c r="DF952" s="36"/>
      <c r="DG952" s="36"/>
      <c r="DH952" s="36"/>
      <c r="DI952" s="36"/>
      <c r="DJ952" s="36"/>
      <c r="DK952" s="36"/>
      <c r="DL952" s="36"/>
      <c r="DM952" s="36"/>
      <c r="DN952" s="36"/>
      <c r="DO952" s="36"/>
      <c r="DP952" s="36"/>
      <c r="DQ952" s="36"/>
      <c r="DR952" s="36"/>
      <c r="DS952" s="36"/>
      <c r="DT952" s="36"/>
      <c r="DU952" s="36"/>
      <c r="DV952" s="36"/>
      <c r="DW952" s="36"/>
      <c r="DX952" s="36"/>
      <c r="DY952" s="36"/>
      <c r="DZ952" s="36"/>
      <c r="EA952" s="36"/>
      <c r="EB952" s="36"/>
      <c r="EC952" s="36"/>
      <c r="ED952" s="36"/>
      <c r="EE952" s="36"/>
      <c r="EF952" s="36"/>
      <c r="EG952" s="36"/>
      <c r="EH952" s="36"/>
      <c r="EI952" s="36"/>
      <c r="EJ952" s="36"/>
      <c r="EK952" s="36"/>
      <c r="EL952" s="36"/>
      <c r="EM952" s="36"/>
      <c r="EN952" s="36"/>
    </row>
    <row r="953" spans="1:144">
      <c r="A953" s="36"/>
      <c r="B953" s="36"/>
      <c r="C953" s="144"/>
      <c r="D953" s="144"/>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c r="AA953" s="135"/>
      <c r="AB953" s="135"/>
      <c r="AC953" s="135"/>
      <c r="AD953" s="135"/>
      <c r="AE953" s="135"/>
      <c r="AF953" s="135"/>
      <c r="AG953" s="135"/>
      <c r="AH953" s="135"/>
      <c r="AI953" s="135"/>
      <c r="AJ953" s="135"/>
      <c r="AK953" s="135"/>
      <c r="AL953" s="135"/>
      <c r="AM953" s="135"/>
      <c r="AN953" s="135"/>
      <c r="AO953" s="135"/>
      <c r="AP953" s="135"/>
      <c r="AQ953" s="135"/>
      <c r="AR953" s="135"/>
      <c r="AS953" s="135"/>
      <c r="AT953" s="135"/>
      <c r="AU953" s="135"/>
      <c r="AV953" s="135"/>
      <c r="AW953" s="135"/>
      <c r="AX953" s="135"/>
      <c r="AY953" s="135"/>
      <c r="AZ953" s="135"/>
      <c r="BA953" s="135"/>
      <c r="BB953" s="135"/>
      <c r="BC953" s="135"/>
      <c r="BD953" s="135"/>
      <c r="BE953" s="135"/>
      <c r="BF953" s="135"/>
      <c r="BG953" s="135"/>
      <c r="BH953" s="135"/>
      <c r="BI953" s="135"/>
      <c r="BJ953" s="135"/>
      <c r="BK953" s="135"/>
      <c r="BL953" s="135"/>
      <c r="BM953" s="135"/>
      <c r="BN953" s="135"/>
      <c r="BO953" s="135"/>
      <c r="BP953" s="135"/>
      <c r="BQ953" s="135"/>
      <c r="BR953" s="135"/>
      <c r="BS953" s="135"/>
      <c r="BT953" s="135"/>
      <c r="BU953" s="135"/>
      <c r="BV953" s="135"/>
      <c r="BW953" s="135"/>
      <c r="BX953" s="135"/>
      <c r="BY953" s="135"/>
      <c r="BZ953" s="135"/>
      <c r="CA953" s="135"/>
      <c r="CB953" s="135"/>
      <c r="CC953" s="135"/>
      <c r="CD953" s="135"/>
      <c r="CE953" s="135"/>
      <c r="CF953" s="135"/>
      <c r="CG953" s="135"/>
      <c r="CH953" s="135"/>
      <c r="CI953" s="135"/>
      <c r="CJ953" s="135"/>
      <c r="CK953" s="135"/>
      <c r="CL953" s="135"/>
      <c r="CM953" s="135"/>
      <c r="CN953" s="135"/>
      <c r="CO953" s="135"/>
      <c r="CP953" s="135"/>
      <c r="CQ953" s="135"/>
      <c r="CR953" s="135"/>
      <c r="CU953" s="36"/>
      <c r="CV953" s="36"/>
      <c r="CW953" s="36"/>
      <c r="CX953" s="36"/>
      <c r="CY953" s="36"/>
      <c r="CZ953" s="36"/>
      <c r="DA953" s="36"/>
      <c r="DB953" s="36"/>
      <c r="DC953" s="36"/>
      <c r="DD953" s="36"/>
      <c r="DE953" s="36"/>
      <c r="DF953" s="36"/>
      <c r="DG953" s="36"/>
      <c r="DH953" s="36"/>
      <c r="DI953" s="36"/>
      <c r="DJ953" s="36"/>
      <c r="DK953" s="36"/>
      <c r="DL953" s="36"/>
      <c r="DM953" s="36"/>
      <c r="DN953" s="36"/>
      <c r="DO953" s="36"/>
      <c r="DP953" s="36"/>
      <c r="DQ953" s="36"/>
      <c r="DR953" s="36"/>
      <c r="DS953" s="36"/>
      <c r="DT953" s="36"/>
      <c r="DU953" s="36"/>
      <c r="DV953" s="36"/>
      <c r="DW953" s="36"/>
      <c r="DX953" s="36"/>
      <c r="DY953" s="36"/>
      <c r="DZ953" s="36"/>
      <c r="EA953" s="36"/>
      <c r="EB953" s="36"/>
      <c r="EC953" s="36"/>
      <c r="ED953" s="36"/>
      <c r="EE953" s="36"/>
      <c r="EF953" s="36"/>
      <c r="EG953" s="36"/>
      <c r="EH953" s="36"/>
      <c r="EI953" s="36"/>
      <c r="EJ953" s="36"/>
      <c r="EK953" s="36"/>
      <c r="EL953" s="36"/>
      <c r="EM953" s="36"/>
      <c r="EN953" s="36"/>
    </row>
    <row r="954" spans="1:144">
      <c r="A954" s="36"/>
      <c r="B954" s="36"/>
      <c r="C954" s="144"/>
      <c r="D954" s="144"/>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c r="AA954" s="135"/>
      <c r="AB954" s="135"/>
      <c r="AC954" s="135"/>
      <c r="AD954" s="135"/>
      <c r="AE954" s="135"/>
      <c r="AF954" s="135"/>
      <c r="AG954" s="135"/>
      <c r="AH954" s="135"/>
      <c r="AI954" s="135"/>
      <c r="AJ954" s="135"/>
      <c r="AK954" s="135"/>
      <c r="AL954" s="135"/>
      <c r="AM954" s="135"/>
      <c r="AN954" s="135"/>
      <c r="AO954" s="135"/>
      <c r="AP954" s="135"/>
      <c r="AQ954" s="135"/>
      <c r="AR954" s="135"/>
      <c r="AS954" s="135"/>
      <c r="AT954" s="135"/>
      <c r="AU954" s="135"/>
      <c r="AV954" s="135"/>
      <c r="AW954" s="135"/>
      <c r="AX954" s="135"/>
      <c r="AY954" s="135"/>
      <c r="AZ954" s="135"/>
      <c r="BA954" s="135"/>
      <c r="BB954" s="135"/>
      <c r="BC954" s="135"/>
      <c r="BD954" s="135"/>
      <c r="BE954" s="135"/>
      <c r="BF954" s="135"/>
      <c r="BG954" s="135"/>
      <c r="BH954" s="135"/>
      <c r="BI954" s="135"/>
      <c r="BJ954" s="135"/>
      <c r="BK954" s="135"/>
      <c r="BL954" s="135"/>
      <c r="BM954" s="135"/>
      <c r="BN954" s="135"/>
      <c r="BO954" s="135"/>
      <c r="BP954" s="135"/>
      <c r="BQ954" s="135"/>
      <c r="BR954" s="135"/>
      <c r="BS954" s="135"/>
      <c r="BT954" s="135"/>
      <c r="BU954" s="135"/>
      <c r="BV954" s="135"/>
      <c r="BW954" s="135"/>
      <c r="BX954" s="135"/>
      <c r="BY954" s="135"/>
      <c r="BZ954" s="135"/>
      <c r="CA954" s="135"/>
      <c r="CB954" s="135"/>
      <c r="CC954" s="135"/>
      <c r="CD954" s="135"/>
      <c r="CE954" s="135"/>
      <c r="CF954" s="135"/>
      <c r="CG954" s="135"/>
      <c r="CH954" s="135"/>
      <c r="CI954" s="135"/>
      <c r="CJ954" s="135"/>
      <c r="CK954" s="135"/>
      <c r="CL954" s="135"/>
      <c r="CM954" s="135"/>
      <c r="CN954" s="135"/>
      <c r="CO954" s="135"/>
      <c r="CP954" s="135"/>
      <c r="CQ954" s="135"/>
      <c r="CR954" s="135"/>
      <c r="CU954" s="36"/>
      <c r="CV954" s="36"/>
      <c r="CW954" s="36"/>
      <c r="CX954" s="36"/>
      <c r="CY954" s="36"/>
      <c r="CZ954" s="36"/>
      <c r="DA954" s="36"/>
      <c r="DB954" s="36"/>
      <c r="DC954" s="36"/>
      <c r="DD954" s="36"/>
      <c r="DE954" s="36"/>
      <c r="DF954" s="36"/>
      <c r="DG954" s="36"/>
      <c r="DH954" s="36"/>
      <c r="DI954" s="36"/>
      <c r="DJ954" s="36"/>
      <c r="DK954" s="36"/>
      <c r="DL954" s="36"/>
      <c r="DM954" s="36"/>
      <c r="DN954" s="36"/>
      <c r="DO954" s="36"/>
      <c r="DP954" s="36"/>
      <c r="DQ954" s="36"/>
      <c r="DR954" s="36"/>
      <c r="DS954" s="36"/>
      <c r="DT954" s="36"/>
      <c r="DU954" s="36"/>
      <c r="DV954" s="36"/>
      <c r="DW954" s="36"/>
      <c r="DX954" s="36"/>
      <c r="DY954" s="36"/>
      <c r="DZ954" s="36"/>
      <c r="EA954" s="36"/>
      <c r="EB954" s="36"/>
      <c r="EC954" s="36"/>
      <c r="ED954" s="36"/>
      <c r="EE954" s="36"/>
      <c r="EF954" s="36"/>
      <c r="EG954" s="36"/>
      <c r="EH954" s="36"/>
      <c r="EI954" s="36"/>
      <c r="EJ954" s="36"/>
      <c r="EK954" s="36"/>
      <c r="EL954" s="36"/>
      <c r="EM954" s="36"/>
      <c r="EN954" s="36"/>
    </row>
    <row r="955" spans="1:144">
      <c r="A955" s="36"/>
      <c r="B955" s="36"/>
      <c r="C955" s="144"/>
      <c r="D955" s="144"/>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c r="AA955" s="135"/>
      <c r="AB955" s="135"/>
      <c r="AC955" s="135"/>
      <c r="AD955" s="135"/>
      <c r="AE955" s="135"/>
      <c r="AF955" s="135"/>
      <c r="AG955" s="135"/>
      <c r="AH955" s="135"/>
      <c r="AI955" s="135"/>
      <c r="AJ955" s="135"/>
      <c r="AK955" s="135"/>
      <c r="AL955" s="135"/>
      <c r="AM955" s="135"/>
      <c r="AN955" s="135"/>
      <c r="AO955" s="135"/>
      <c r="AP955" s="135"/>
      <c r="AQ955" s="135"/>
      <c r="AR955" s="135"/>
      <c r="AS955" s="135"/>
      <c r="AT955" s="135"/>
      <c r="AU955" s="135"/>
      <c r="AV955" s="135"/>
      <c r="AW955" s="135"/>
      <c r="AX955" s="135"/>
      <c r="AY955" s="135"/>
      <c r="AZ955" s="135"/>
      <c r="BA955" s="135"/>
      <c r="BB955" s="135"/>
      <c r="BC955" s="135"/>
      <c r="BD955" s="135"/>
      <c r="BE955" s="135"/>
      <c r="BF955" s="135"/>
      <c r="BG955" s="135"/>
      <c r="BH955" s="135"/>
      <c r="BI955" s="135"/>
      <c r="BJ955" s="135"/>
      <c r="BK955" s="135"/>
      <c r="BL955" s="135"/>
      <c r="BM955" s="135"/>
      <c r="BN955" s="135"/>
      <c r="BO955" s="135"/>
      <c r="BP955" s="135"/>
      <c r="BQ955" s="135"/>
      <c r="BR955" s="135"/>
      <c r="BS955" s="135"/>
      <c r="BT955" s="135"/>
      <c r="BU955" s="135"/>
      <c r="BV955" s="135"/>
      <c r="BW955" s="135"/>
      <c r="BX955" s="135"/>
      <c r="BY955" s="135"/>
      <c r="BZ955" s="135"/>
      <c r="CA955" s="135"/>
      <c r="CB955" s="135"/>
      <c r="CC955" s="135"/>
      <c r="CD955" s="135"/>
      <c r="CE955" s="135"/>
      <c r="CF955" s="135"/>
      <c r="CG955" s="135"/>
      <c r="CH955" s="135"/>
      <c r="CI955" s="135"/>
      <c r="CJ955" s="135"/>
      <c r="CK955" s="135"/>
      <c r="CL955" s="135"/>
      <c r="CM955" s="135"/>
      <c r="CN955" s="135"/>
      <c r="CO955" s="135"/>
      <c r="CP955" s="135"/>
      <c r="CQ955" s="135"/>
      <c r="CR955" s="135"/>
      <c r="CU955" s="36"/>
      <c r="CV955" s="36"/>
      <c r="CW955" s="36"/>
      <c r="CX955" s="36"/>
      <c r="CY955" s="36"/>
      <c r="CZ955" s="36"/>
      <c r="DA955" s="36"/>
      <c r="DB955" s="36"/>
      <c r="DC955" s="36"/>
      <c r="DD955" s="36"/>
      <c r="DE955" s="36"/>
      <c r="DF955" s="36"/>
      <c r="DG955" s="36"/>
      <c r="DH955" s="36"/>
      <c r="DI955" s="36"/>
      <c r="DJ955" s="36"/>
      <c r="DK955" s="36"/>
      <c r="DL955" s="36"/>
      <c r="DM955" s="36"/>
      <c r="DN955" s="36"/>
      <c r="DO955" s="36"/>
      <c r="DP955" s="36"/>
      <c r="DQ955" s="36"/>
      <c r="DR955" s="36"/>
      <c r="DS955" s="36"/>
      <c r="DT955" s="36"/>
      <c r="DU955" s="36"/>
      <c r="DV955" s="36"/>
      <c r="DW955" s="36"/>
      <c r="DX955" s="36"/>
      <c r="DY955" s="36"/>
      <c r="DZ955" s="36"/>
      <c r="EA955" s="36"/>
      <c r="EB955" s="36"/>
      <c r="EC955" s="36"/>
      <c r="ED955" s="36"/>
      <c r="EE955" s="36"/>
      <c r="EF955" s="36"/>
      <c r="EG955" s="36"/>
      <c r="EH955" s="36"/>
      <c r="EI955" s="36"/>
      <c r="EJ955" s="36"/>
      <c r="EK955" s="36"/>
      <c r="EL955" s="36"/>
      <c r="EM955" s="36"/>
      <c r="EN955" s="36"/>
    </row>
    <row r="956" spans="1:144">
      <c r="A956" s="36"/>
      <c r="B956" s="36"/>
      <c r="C956" s="144"/>
      <c r="D956" s="144"/>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c r="AA956" s="135"/>
      <c r="AB956" s="135"/>
      <c r="AC956" s="135"/>
      <c r="AD956" s="135"/>
      <c r="AE956" s="135"/>
      <c r="AF956" s="135"/>
      <c r="AG956" s="135"/>
      <c r="AH956" s="135"/>
      <c r="AI956" s="135"/>
      <c r="AJ956" s="135"/>
      <c r="AK956" s="135"/>
      <c r="AL956" s="135"/>
      <c r="AM956" s="135"/>
      <c r="AN956" s="135"/>
      <c r="AO956" s="135"/>
      <c r="AP956" s="135"/>
      <c r="AQ956" s="135"/>
      <c r="AR956" s="135"/>
      <c r="AS956" s="135"/>
      <c r="AT956" s="135"/>
      <c r="AU956" s="135"/>
      <c r="AV956" s="135"/>
      <c r="AW956" s="135"/>
      <c r="AX956" s="135"/>
      <c r="AY956" s="135"/>
      <c r="AZ956" s="135"/>
      <c r="BA956" s="135"/>
      <c r="BB956" s="135"/>
      <c r="BC956" s="135"/>
      <c r="BD956" s="135"/>
      <c r="BE956" s="135"/>
      <c r="BF956" s="135"/>
      <c r="BG956" s="135"/>
      <c r="BH956" s="135"/>
      <c r="BI956" s="135"/>
      <c r="BJ956" s="135"/>
      <c r="BK956" s="135"/>
      <c r="BL956" s="135"/>
      <c r="BM956" s="135"/>
      <c r="BN956" s="135"/>
      <c r="BO956" s="135"/>
      <c r="BP956" s="135"/>
      <c r="BQ956" s="135"/>
      <c r="BR956" s="135"/>
      <c r="BS956" s="135"/>
      <c r="BT956" s="135"/>
      <c r="BU956" s="135"/>
      <c r="BV956" s="135"/>
      <c r="BW956" s="135"/>
      <c r="BX956" s="135"/>
      <c r="BY956" s="135"/>
      <c r="BZ956" s="135"/>
      <c r="CA956" s="135"/>
      <c r="CB956" s="135"/>
      <c r="CC956" s="135"/>
      <c r="CD956" s="135"/>
      <c r="CE956" s="135"/>
      <c r="CF956" s="135"/>
      <c r="CG956" s="135"/>
      <c r="CH956" s="135"/>
      <c r="CI956" s="135"/>
      <c r="CJ956" s="135"/>
      <c r="CK956" s="135"/>
      <c r="CL956" s="135"/>
      <c r="CM956" s="135"/>
      <c r="CN956" s="135"/>
      <c r="CO956" s="135"/>
      <c r="CP956" s="135"/>
      <c r="CQ956" s="135"/>
      <c r="CR956" s="135"/>
      <c r="CU956" s="36"/>
      <c r="CV956" s="36"/>
      <c r="CW956" s="36"/>
      <c r="CX956" s="36"/>
      <c r="CY956" s="36"/>
      <c r="CZ956" s="36"/>
      <c r="DA956" s="36"/>
      <c r="DB956" s="36"/>
      <c r="DC956" s="36"/>
      <c r="DD956" s="36"/>
      <c r="DE956" s="36"/>
      <c r="DF956" s="36"/>
      <c r="DG956" s="36"/>
      <c r="DH956" s="36"/>
      <c r="DI956" s="36"/>
      <c r="DJ956" s="36"/>
      <c r="DK956" s="36"/>
      <c r="DL956" s="36"/>
      <c r="DM956" s="36"/>
      <c r="DN956" s="36"/>
      <c r="DO956" s="36"/>
      <c r="DP956" s="36"/>
      <c r="DQ956" s="36"/>
      <c r="DR956" s="36"/>
      <c r="DS956" s="36"/>
      <c r="DT956" s="36"/>
      <c r="DU956" s="36"/>
      <c r="DV956" s="36"/>
      <c r="DW956" s="36"/>
      <c r="DX956" s="36"/>
      <c r="DY956" s="36"/>
      <c r="DZ956" s="36"/>
      <c r="EA956" s="36"/>
      <c r="EB956" s="36"/>
      <c r="EC956" s="36"/>
      <c r="ED956" s="36"/>
      <c r="EE956" s="36"/>
      <c r="EF956" s="36"/>
      <c r="EG956" s="36"/>
      <c r="EH956" s="36"/>
      <c r="EI956" s="36"/>
      <c r="EJ956" s="36"/>
      <c r="EK956" s="36"/>
      <c r="EL956" s="36"/>
      <c r="EM956" s="36"/>
      <c r="EN956" s="36"/>
    </row>
    <row r="957" spans="1:144">
      <c r="A957" s="36"/>
      <c r="B957" s="36"/>
      <c r="C957" s="144"/>
      <c r="D957" s="144"/>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c r="AA957" s="135"/>
      <c r="AB957" s="135"/>
      <c r="AC957" s="135"/>
      <c r="AD957" s="135"/>
      <c r="AE957" s="135"/>
      <c r="AF957" s="135"/>
      <c r="AG957" s="135"/>
      <c r="AH957" s="135"/>
      <c r="AI957" s="135"/>
      <c r="AJ957" s="135"/>
      <c r="AK957" s="135"/>
      <c r="AL957" s="135"/>
      <c r="AM957" s="135"/>
      <c r="AN957" s="135"/>
      <c r="AO957" s="135"/>
      <c r="AP957" s="135"/>
      <c r="AQ957" s="135"/>
      <c r="AR957" s="135"/>
      <c r="AS957" s="135"/>
      <c r="AT957" s="135"/>
      <c r="AU957" s="135"/>
      <c r="AV957" s="135"/>
      <c r="AW957" s="135"/>
      <c r="AX957" s="135"/>
      <c r="AY957" s="135"/>
      <c r="AZ957" s="135"/>
      <c r="BA957" s="135"/>
      <c r="BB957" s="135"/>
      <c r="BC957" s="135"/>
      <c r="BD957" s="135"/>
      <c r="BE957" s="135"/>
      <c r="BF957" s="135"/>
      <c r="BG957" s="135"/>
      <c r="BH957" s="135"/>
      <c r="BI957" s="135"/>
      <c r="BJ957" s="135"/>
      <c r="BK957" s="135"/>
      <c r="BL957" s="135"/>
      <c r="BM957" s="135"/>
      <c r="BN957" s="135"/>
      <c r="BO957" s="135"/>
      <c r="BP957" s="135"/>
      <c r="BQ957" s="135"/>
      <c r="BR957" s="135"/>
      <c r="BS957" s="135"/>
      <c r="BT957" s="135"/>
      <c r="BU957" s="135"/>
      <c r="BV957" s="135"/>
      <c r="BW957" s="135"/>
      <c r="BX957" s="135"/>
      <c r="BY957" s="135"/>
      <c r="BZ957" s="135"/>
      <c r="CA957" s="135"/>
      <c r="CB957" s="135"/>
      <c r="CC957" s="135"/>
      <c r="CD957" s="135"/>
      <c r="CE957" s="135"/>
      <c r="CF957" s="135"/>
      <c r="CG957" s="135"/>
      <c r="CH957" s="135"/>
      <c r="CI957" s="135"/>
      <c r="CJ957" s="135"/>
      <c r="CK957" s="135"/>
      <c r="CL957" s="135"/>
      <c r="CM957" s="135"/>
      <c r="CN957" s="135"/>
      <c r="CO957" s="135"/>
      <c r="CP957" s="135"/>
      <c r="CQ957" s="135"/>
      <c r="CR957" s="135"/>
      <c r="CU957" s="36"/>
      <c r="CV957" s="36"/>
      <c r="CW957" s="36"/>
      <c r="CX957" s="36"/>
      <c r="CY957" s="36"/>
      <c r="CZ957" s="36"/>
      <c r="DA957" s="36"/>
      <c r="DB957" s="36"/>
      <c r="DC957" s="36"/>
      <c r="DD957" s="36"/>
      <c r="DE957" s="36"/>
      <c r="DF957" s="36"/>
      <c r="DG957" s="36"/>
      <c r="DH957" s="36"/>
      <c r="DI957" s="36"/>
      <c r="DJ957" s="36"/>
      <c r="DK957" s="36"/>
      <c r="DL957" s="36"/>
      <c r="DM957" s="36"/>
      <c r="DN957" s="36"/>
      <c r="DO957" s="36"/>
      <c r="DP957" s="36"/>
      <c r="DQ957" s="36"/>
      <c r="DR957" s="36"/>
      <c r="DS957" s="36"/>
      <c r="DT957" s="36"/>
      <c r="DU957" s="36"/>
      <c r="DV957" s="36"/>
      <c r="DW957" s="36"/>
      <c r="DX957" s="36"/>
      <c r="DY957" s="36"/>
      <c r="DZ957" s="36"/>
      <c r="EA957" s="36"/>
      <c r="EB957" s="36"/>
      <c r="EC957" s="36"/>
      <c r="ED957" s="36"/>
      <c r="EE957" s="36"/>
      <c r="EF957" s="36"/>
      <c r="EG957" s="36"/>
      <c r="EH957" s="36"/>
      <c r="EI957" s="36"/>
      <c r="EJ957" s="36"/>
      <c r="EK957" s="36"/>
      <c r="EL957" s="36"/>
      <c r="EM957" s="36"/>
      <c r="EN957" s="36"/>
    </row>
    <row r="958" spans="1:144">
      <c r="A958" s="36"/>
      <c r="B958" s="36"/>
      <c r="C958" s="144"/>
      <c r="D958" s="144"/>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c r="AA958" s="135"/>
      <c r="AB958" s="135"/>
      <c r="AC958" s="135"/>
      <c r="AD958" s="135"/>
      <c r="AE958" s="135"/>
      <c r="AF958" s="135"/>
      <c r="AG958" s="135"/>
      <c r="AH958" s="135"/>
      <c r="AI958" s="135"/>
      <c r="AJ958" s="135"/>
      <c r="AK958" s="135"/>
      <c r="AL958" s="135"/>
      <c r="AM958" s="135"/>
      <c r="AN958" s="135"/>
      <c r="AO958" s="135"/>
      <c r="AP958" s="135"/>
      <c r="AQ958" s="135"/>
      <c r="AR958" s="135"/>
      <c r="AS958" s="135"/>
      <c r="AT958" s="135"/>
      <c r="AU958" s="135"/>
      <c r="AV958" s="135"/>
      <c r="AW958" s="135"/>
      <c r="AX958" s="135"/>
      <c r="AY958" s="135"/>
      <c r="AZ958" s="135"/>
      <c r="BA958" s="135"/>
      <c r="BB958" s="135"/>
      <c r="BC958" s="135"/>
      <c r="BD958" s="135"/>
      <c r="BE958" s="135"/>
      <c r="BF958" s="135"/>
      <c r="BG958" s="135"/>
      <c r="BH958" s="135"/>
      <c r="BI958" s="135"/>
      <c r="BJ958" s="135"/>
      <c r="BK958" s="135"/>
      <c r="BL958" s="135"/>
      <c r="BM958" s="135"/>
      <c r="BN958" s="135"/>
      <c r="BO958" s="135"/>
      <c r="BP958" s="135"/>
      <c r="BQ958" s="135"/>
      <c r="BR958" s="135"/>
      <c r="BS958" s="135"/>
      <c r="BT958" s="135"/>
      <c r="BU958" s="135"/>
      <c r="BV958" s="135"/>
      <c r="BW958" s="135"/>
      <c r="BX958" s="135"/>
      <c r="BY958" s="135"/>
      <c r="BZ958" s="135"/>
      <c r="CA958" s="135"/>
      <c r="CB958" s="135"/>
      <c r="CC958" s="135"/>
      <c r="CD958" s="135"/>
      <c r="CE958" s="135"/>
      <c r="CF958" s="135"/>
      <c r="CG958" s="135"/>
      <c r="CH958" s="135"/>
      <c r="CI958" s="135"/>
      <c r="CJ958" s="135"/>
      <c r="CK958" s="135"/>
      <c r="CL958" s="135"/>
      <c r="CM958" s="135"/>
      <c r="CN958" s="135"/>
      <c r="CO958" s="135"/>
      <c r="CP958" s="135"/>
      <c r="CQ958" s="135"/>
      <c r="CR958" s="135"/>
      <c r="CU958" s="36"/>
      <c r="CV958" s="36"/>
      <c r="CW958" s="36"/>
      <c r="CX958" s="36"/>
      <c r="CY958" s="36"/>
      <c r="CZ958" s="36"/>
      <c r="DA958" s="36"/>
      <c r="DB958" s="36"/>
      <c r="DC958" s="36"/>
      <c r="DD958" s="36"/>
      <c r="DE958" s="36"/>
      <c r="DF958" s="36"/>
      <c r="DG958" s="36"/>
      <c r="DH958" s="36"/>
      <c r="DI958" s="36"/>
      <c r="DJ958" s="36"/>
      <c r="DK958" s="36"/>
      <c r="DL958" s="36"/>
      <c r="DM958" s="36"/>
      <c r="DN958" s="36"/>
      <c r="DO958" s="36"/>
      <c r="DP958" s="36"/>
      <c r="DQ958" s="36"/>
      <c r="DR958" s="36"/>
      <c r="DS958" s="36"/>
      <c r="DT958" s="36"/>
      <c r="DU958" s="36"/>
      <c r="DV958" s="36"/>
      <c r="DW958" s="36"/>
      <c r="DX958" s="36"/>
      <c r="DY958" s="36"/>
      <c r="DZ958" s="36"/>
      <c r="EA958" s="36"/>
      <c r="EB958" s="36"/>
      <c r="EC958" s="36"/>
      <c r="ED958" s="36"/>
      <c r="EE958" s="36"/>
      <c r="EF958" s="36"/>
      <c r="EG958" s="36"/>
      <c r="EH958" s="36"/>
      <c r="EI958" s="36"/>
      <c r="EJ958" s="36"/>
      <c r="EK958" s="36"/>
      <c r="EL958" s="36"/>
      <c r="EM958" s="36"/>
      <c r="EN958" s="36"/>
    </row>
    <row r="959" spans="1:144">
      <c r="A959" s="36"/>
      <c r="B959" s="36"/>
      <c r="C959" s="144"/>
      <c r="D959" s="144"/>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c r="AA959" s="135"/>
      <c r="AB959" s="135"/>
      <c r="AC959" s="135"/>
      <c r="AD959" s="135"/>
      <c r="AE959" s="135"/>
      <c r="AF959" s="135"/>
      <c r="AG959" s="135"/>
      <c r="AH959" s="135"/>
      <c r="AI959" s="135"/>
      <c r="AJ959" s="135"/>
      <c r="AK959" s="135"/>
      <c r="AL959" s="135"/>
      <c r="AM959" s="135"/>
      <c r="AN959" s="135"/>
      <c r="AO959" s="135"/>
      <c r="AP959" s="135"/>
      <c r="AQ959" s="135"/>
      <c r="AR959" s="135"/>
      <c r="AS959" s="135"/>
      <c r="AT959" s="135"/>
      <c r="AU959" s="135"/>
      <c r="AV959" s="135"/>
      <c r="AW959" s="135"/>
      <c r="AX959" s="135"/>
      <c r="AY959" s="135"/>
      <c r="AZ959" s="135"/>
      <c r="BA959" s="135"/>
      <c r="BB959" s="135"/>
      <c r="BC959" s="135"/>
      <c r="BD959" s="135"/>
      <c r="BE959" s="135"/>
      <c r="BF959" s="135"/>
      <c r="BG959" s="135"/>
      <c r="BH959" s="135"/>
      <c r="BI959" s="135"/>
      <c r="BJ959" s="135"/>
      <c r="BK959" s="135"/>
      <c r="BL959" s="135"/>
      <c r="BM959" s="135"/>
      <c r="BN959" s="135"/>
      <c r="BO959" s="135"/>
      <c r="BP959" s="135"/>
      <c r="BQ959" s="135"/>
      <c r="BR959" s="135"/>
      <c r="BS959" s="135"/>
      <c r="BT959" s="135"/>
      <c r="BU959" s="135"/>
      <c r="BV959" s="135"/>
      <c r="BW959" s="135"/>
      <c r="BX959" s="135"/>
      <c r="BY959" s="135"/>
      <c r="BZ959" s="135"/>
      <c r="CA959" s="135"/>
      <c r="CB959" s="135"/>
      <c r="CC959" s="135"/>
      <c r="CD959" s="135"/>
      <c r="CE959" s="135"/>
      <c r="CF959" s="135"/>
      <c r="CG959" s="135"/>
      <c r="CH959" s="135"/>
      <c r="CI959" s="135"/>
      <c r="CJ959" s="135"/>
      <c r="CK959" s="135"/>
      <c r="CL959" s="135"/>
      <c r="CM959" s="135"/>
      <c r="CN959" s="135"/>
      <c r="CO959" s="135"/>
      <c r="CP959" s="135"/>
      <c r="CQ959" s="135"/>
      <c r="CR959" s="135"/>
      <c r="CU959" s="36"/>
      <c r="CV959" s="36"/>
      <c r="CW959" s="36"/>
      <c r="CX959" s="36"/>
      <c r="CY959" s="36"/>
      <c r="CZ959" s="36"/>
      <c r="DA959" s="36"/>
      <c r="DB959" s="36"/>
      <c r="DC959" s="36"/>
      <c r="DD959" s="36"/>
      <c r="DE959" s="36"/>
      <c r="DF959" s="36"/>
      <c r="DG959" s="36"/>
      <c r="DH959" s="36"/>
      <c r="DI959" s="36"/>
      <c r="DJ959" s="36"/>
      <c r="DK959" s="36"/>
      <c r="DL959" s="36"/>
      <c r="DM959" s="36"/>
      <c r="DN959" s="36"/>
      <c r="DO959" s="36"/>
      <c r="DP959" s="36"/>
      <c r="DQ959" s="36"/>
      <c r="DR959" s="36"/>
      <c r="DS959" s="36"/>
      <c r="DT959" s="36"/>
      <c r="DU959" s="36"/>
      <c r="DV959" s="36"/>
      <c r="DW959" s="36"/>
      <c r="DX959" s="36"/>
      <c r="DY959" s="36"/>
      <c r="DZ959" s="36"/>
      <c r="EA959" s="36"/>
      <c r="EB959" s="36"/>
      <c r="EC959" s="36"/>
      <c r="ED959" s="36"/>
      <c r="EE959" s="36"/>
      <c r="EF959" s="36"/>
      <c r="EG959" s="36"/>
      <c r="EH959" s="36"/>
      <c r="EI959" s="36"/>
      <c r="EJ959" s="36"/>
      <c r="EK959" s="36"/>
      <c r="EL959" s="36"/>
      <c r="EM959" s="36"/>
      <c r="EN959" s="36"/>
    </row>
    <row r="960" spans="1:144">
      <c r="A960" s="36"/>
      <c r="B960" s="36"/>
      <c r="C960" s="144"/>
      <c r="D960" s="144"/>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c r="AA960" s="135"/>
      <c r="AB960" s="135"/>
      <c r="AC960" s="135"/>
      <c r="AD960" s="135"/>
      <c r="AE960" s="135"/>
      <c r="AF960" s="135"/>
      <c r="AG960" s="135"/>
      <c r="AH960" s="135"/>
      <c r="AI960" s="135"/>
      <c r="AJ960" s="135"/>
      <c r="AK960" s="135"/>
      <c r="AL960" s="135"/>
      <c r="AM960" s="135"/>
      <c r="AN960" s="135"/>
      <c r="AO960" s="135"/>
      <c r="AP960" s="135"/>
      <c r="AQ960" s="135"/>
      <c r="AR960" s="135"/>
      <c r="AS960" s="135"/>
      <c r="AT960" s="135"/>
      <c r="AU960" s="135"/>
      <c r="AV960" s="135"/>
      <c r="AW960" s="135"/>
      <c r="AX960" s="135"/>
      <c r="AY960" s="135"/>
      <c r="AZ960" s="135"/>
      <c r="BA960" s="135"/>
      <c r="BB960" s="135"/>
      <c r="BC960" s="135"/>
      <c r="BD960" s="135"/>
      <c r="BE960" s="135"/>
      <c r="BF960" s="135"/>
      <c r="BG960" s="135"/>
      <c r="BH960" s="135"/>
      <c r="BI960" s="135"/>
      <c r="BJ960" s="135"/>
      <c r="BK960" s="135"/>
      <c r="BL960" s="135"/>
      <c r="BM960" s="135"/>
      <c r="BN960" s="135"/>
      <c r="BO960" s="135"/>
      <c r="BP960" s="135"/>
      <c r="BQ960" s="135"/>
      <c r="BR960" s="135"/>
      <c r="BS960" s="135"/>
      <c r="BT960" s="135"/>
      <c r="BU960" s="135"/>
      <c r="BV960" s="135"/>
      <c r="BW960" s="135"/>
      <c r="BX960" s="135"/>
      <c r="BY960" s="135"/>
      <c r="BZ960" s="135"/>
      <c r="CA960" s="135"/>
      <c r="CB960" s="135"/>
      <c r="CC960" s="135"/>
      <c r="CD960" s="135"/>
      <c r="CE960" s="135"/>
      <c r="CF960" s="135"/>
      <c r="CG960" s="135"/>
      <c r="CH960" s="135"/>
      <c r="CI960" s="135"/>
      <c r="CJ960" s="135"/>
      <c r="CK960" s="135"/>
      <c r="CL960" s="135"/>
      <c r="CM960" s="135"/>
      <c r="CN960" s="135"/>
      <c r="CO960" s="135"/>
      <c r="CP960" s="135"/>
      <c r="CQ960" s="135"/>
      <c r="CR960" s="135"/>
      <c r="CU960" s="36"/>
      <c r="CV960" s="36"/>
      <c r="CW960" s="36"/>
      <c r="CX960" s="36"/>
      <c r="CY960" s="36"/>
      <c r="CZ960" s="36"/>
      <c r="DA960" s="36"/>
      <c r="DB960" s="36"/>
      <c r="DC960" s="36"/>
      <c r="DD960" s="36"/>
      <c r="DE960" s="36"/>
      <c r="DF960" s="36"/>
      <c r="DG960" s="36"/>
      <c r="DH960" s="36"/>
      <c r="DI960" s="36"/>
      <c r="DJ960" s="36"/>
      <c r="DK960" s="36"/>
      <c r="DL960" s="36"/>
      <c r="DM960" s="36"/>
      <c r="DN960" s="36"/>
      <c r="DO960" s="36"/>
      <c r="DP960" s="36"/>
      <c r="DQ960" s="36"/>
      <c r="DR960" s="36"/>
      <c r="DS960" s="36"/>
      <c r="DT960" s="36"/>
      <c r="DU960" s="36"/>
      <c r="DV960" s="36"/>
      <c r="DW960" s="36"/>
      <c r="DX960" s="36"/>
      <c r="DY960" s="36"/>
      <c r="DZ960" s="36"/>
      <c r="EA960" s="36"/>
      <c r="EB960" s="36"/>
      <c r="EC960" s="36"/>
      <c r="ED960" s="36"/>
      <c r="EE960" s="36"/>
      <c r="EF960" s="36"/>
      <c r="EG960" s="36"/>
      <c r="EH960" s="36"/>
      <c r="EI960" s="36"/>
      <c r="EJ960" s="36"/>
      <c r="EK960" s="36"/>
      <c r="EL960" s="36"/>
      <c r="EM960" s="36"/>
      <c r="EN960" s="36"/>
    </row>
    <row r="961" spans="1:144">
      <c r="A961" s="36"/>
      <c r="B961" s="36"/>
      <c r="C961" s="144"/>
      <c r="D961" s="144"/>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c r="AA961" s="135"/>
      <c r="AB961" s="135"/>
      <c r="AC961" s="135"/>
      <c r="AD961" s="135"/>
      <c r="AE961" s="135"/>
      <c r="AF961" s="135"/>
      <c r="AG961" s="135"/>
      <c r="AH961" s="135"/>
      <c r="AI961" s="135"/>
      <c r="AJ961" s="135"/>
      <c r="AK961" s="135"/>
      <c r="AL961" s="135"/>
      <c r="AM961" s="135"/>
      <c r="AN961" s="135"/>
      <c r="AO961" s="135"/>
      <c r="AP961" s="135"/>
      <c r="AQ961" s="135"/>
      <c r="AR961" s="135"/>
      <c r="AS961" s="135"/>
      <c r="AT961" s="135"/>
      <c r="AU961" s="135"/>
      <c r="AV961" s="135"/>
      <c r="AW961" s="135"/>
      <c r="AX961" s="135"/>
      <c r="AY961" s="135"/>
      <c r="AZ961" s="135"/>
      <c r="BA961" s="135"/>
      <c r="BB961" s="135"/>
      <c r="BC961" s="135"/>
      <c r="BD961" s="135"/>
      <c r="BE961" s="135"/>
      <c r="BF961" s="135"/>
      <c r="BG961" s="135"/>
      <c r="BH961" s="135"/>
      <c r="BI961" s="135"/>
      <c r="BJ961" s="135"/>
      <c r="BK961" s="135"/>
      <c r="BL961" s="135"/>
      <c r="BM961" s="135"/>
      <c r="BN961" s="135"/>
      <c r="BO961" s="135"/>
      <c r="BP961" s="135"/>
      <c r="BQ961" s="135"/>
      <c r="BR961" s="135"/>
      <c r="BS961" s="135"/>
      <c r="BT961" s="135"/>
      <c r="BU961" s="135"/>
      <c r="BV961" s="135"/>
      <c r="BW961" s="135"/>
      <c r="BX961" s="135"/>
      <c r="BY961" s="135"/>
      <c r="BZ961" s="135"/>
      <c r="CA961" s="135"/>
      <c r="CB961" s="135"/>
      <c r="CC961" s="135"/>
      <c r="CD961" s="135"/>
      <c r="CE961" s="135"/>
      <c r="CF961" s="135"/>
      <c r="CG961" s="135"/>
      <c r="CH961" s="135"/>
      <c r="CI961" s="135"/>
      <c r="CJ961" s="135"/>
      <c r="CK961" s="135"/>
      <c r="CL961" s="135"/>
      <c r="CM961" s="135"/>
      <c r="CN961" s="135"/>
      <c r="CO961" s="135"/>
      <c r="CP961" s="135"/>
      <c r="CQ961" s="135"/>
      <c r="CR961" s="135"/>
      <c r="CU961" s="36"/>
      <c r="CV961" s="36"/>
      <c r="CW961" s="36"/>
      <c r="CX961" s="36"/>
      <c r="CY961" s="36"/>
      <c r="CZ961" s="36"/>
      <c r="DA961" s="36"/>
      <c r="DB961" s="36"/>
      <c r="DC961" s="36"/>
      <c r="DD961" s="36"/>
      <c r="DE961" s="36"/>
      <c r="DF961" s="36"/>
      <c r="DG961" s="36"/>
      <c r="DH961" s="36"/>
      <c r="DI961" s="36"/>
      <c r="DJ961" s="36"/>
      <c r="DK961" s="36"/>
      <c r="DL961" s="36"/>
      <c r="DM961" s="36"/>
      <c r="DN961" s="36"/>
      <c r="DO961" s="36"/>
      <c r="DP961" s="36"/>
      <c r="DQ961" s="36"/>
      <c r="DR961" s="36"/>
      <c r="DS961" s="36"/>
      <c r="DT961" s="36"/>
      <c r="DU961" s="36"/>
      <c r="DV961" s="36"/>
      <c r="DW961" s="36"/>
      <c r="DX961" s="36"/>
      <c r="DY961" s="36"/>
      <c r="DZ961" s="36"/>
      <c r="EA961" s="36"/>
      <c r="EB961" s="36"/>
      <c r="EC961" s="36"/>
      <c r="ED961" s="36"/>
      <c r="EE961" s="36"/>
      <c r="EF961" s="36"/>
      <c r="EG961" s="36"/>
      <c r="EH961" s="36"/>
      <c r="EI961" s="36"/>
      <c r="EJ961" s="36"/>
      <c r="EK961" s="36"/>
      <c r="EL961" s="36"/>
      <c r="EM961" s="36"/>
      <c r="EN961" s="36"/>
    </row>
    <row r="962" spans="1:144">
      <c r="A962" s="36"/>
      <c r="B962" s="36"/>
      <c r="C962" s="144"/>
      <c r="D962" s="144"/>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c r="AA962" s="135"/>
      <c r="AB962" s="135"/>
      <c r="AC962" s="135"/>
      <c r="AD962" s="135"/>
      <c r="AE962" s="135"/>
      <c r="AF962" s="135"/>
      <c r="AG962" s="135"/>
      <c r="AH962" s="135"/>
      <c r="AI962" s="135"/>
      <c r="AJ962" s="135"/>
      <c r="AK962" s="135"/>
      <c r="AL962" s="135"/>
      <c r="AM962" s="135"/>
      <c r="AN962" s="135"/>
      <c r="AO962" s="135"/>
      <c r="AP962" s="135"/>
      <c r="AQ962" s="135"/>
      <c r="AR962" s="135"/>
      <c r="AS962" s="135"/>
      <c r="AT962" s="135"/>
      <c r="AU962" s="135"/>
      <c r="AV962" s="135"/>
      <c r="AW962" s="135"/>
      <c r="AX962" s="135"/>
      <c r="AY962" s="135"/>
      <c r="AZ962" s="135"/>
      <c r="BA962" s="135"/>
      <c r="BB962" s="135"/>
      <c r="BC962" s="135"/>
      <c r="BD962" s="135"/>
      <c r="BE962" s="135"/>
      <c r="BF962" s="135"/>
      <c r="BG962" s="135"/>
      <c r="BH962" s="135"/>
      <c r="BI962" s="135"/>
      <c r="BJ962" s="135"/>
      <c r="BK962" s="135"/>
      <c r="BL962" s="135"/>
      <c r="BM962" s="135"/>
      <c r="BN962" s="135"/>
      <c r="BO962" s="135"/>
      <c r="BP962" s="135"/>
      <c r="BQ962" s="135"/>
      <c r="BR962" s="135"/>
      <c r="BS962" s="135"/>
      <c r="BT962" s="135"/>
      <c r="BU962" s="135"/>
      <c r="BV962" s="135"/>
      <c r="BW962" s="135"/>
      <c r="BX962" s="135"/>
      <c r="BY962" s="135"/>
      <c r="BZ962" s="135"/>
      <c r="CA962" s="135"/>
      <c r="CB962" s="135"/>
      <c r="CC962" s="135"/>
      <c r="CD962" s="135"/>
      <c r="CE962" s="135"/>
      <c r="CF962" s="135"/>
      <c r="CG962" s="135"/>
      <c r="CH962" s="135"/>
      <c r="CI962" s="135"/>
      <c r="CJ962" s="135"/>
      <c r="CK962" s="135"/>
      <c r="CL962" s="135"/>
      <c r="CM962" s="135"/>
      <c r="CN962" s="135"/>
      <c r="CO962" s="135"/>
      <c r="CP962" s="135"/>
      <c r="CQ962" s="135"/>
      <c r="CR962" s="135"/>
      <c r="CU962" s="36"/>
      <c r="CV962" s="36"/>
      <c r="CW962" s="36"/>
      <c r="CX962" s="36"/>
      <c r="CY962" s="36"/>
      <c r="CZ962" s="36"/>
      <c r="DA962" s="36"/>
      <c r="DB962" s="36"/>
      <c r="DC962" s="36"/>
      <c r="DD962" s="36"/>
      <c r="DE962" s="36"/>
      <c r="DF962" s="36"/>
      <c r="DG962" s="36"/>
      <c r="DH962" s="36"/>
      <c r="DI962" s="36"/>
      <c r="DJ962" s="36"/>
      <c r="DK962" s="36"/>
      <c r="DL962" s="36"/>
      <c r="DM962" s="36"/>
      <c r="DN962" s="36"/>
      <c r="DO962" s="36"/>
      <c r="DP962" s="36"/>
      <c r="DQ962" s="36"/>
      <c r="DR962" s="36"/>
      <c r="DS962" s="36"/>
      <c r="DT962" s="36"/>
      <c r="DU962" s="36"/>
      <c r="DV962" s="36"/>
      <c r="DW962" s="36"/>
      <c r="DX962" s="36"/>
      <c r="DY962" s="36"/>
      <c r="DZ962" s="36"/>
      <c r="EA962" s="36"/>
      <c r="EB962" s="36"/>
      <c r="EC962" s="36"/>
      <c r="ED962" s="36"/>
      <c r="EE962" s="36"/>
      <c r="EF962" s="36"/>
      <c r="EG962" s="36"/>
      <c r="EH962" s="36"/>
      <c r="EI962" s="36"/>
      <c r="EJ962" s="36"/>
      <c r="EK962" s="36"/>
      <c r="EL962" s="36"/>
      <c r="EM962" s="36"/>
      <c r="EN962" s="36"/>
    </row>
    <row r="963" spans="1:144">
      <c r="A963" s="36"/>
      <c r="B963" s="36"/>
      <c r="C963" s="144"/>
      <c r="D963" s="144"/>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c r="AA963" s="135"/>
      <c r="AB963" s="135"/>
      <c r="AC963" s="135"/>
      <c r="AD963" s="135"/>
      <c r="AE963" s="135"/>
      <c r="AF963" s="135"/>
      <c r="AG963" s="135"/>
      <c r="AH963" s="135"/>
      <c r="AI963" s="135"/>
      <c r="AJ963" s="135"/>
      <c r="AK963" s="135"/>
      <c r="AL963" s="135"/>
      <c r="AM963" s="135"/>
      <c r="AN963" s="135"/>
      <c r="AO963" s="135"/>
      <c r="AP963" s="135"/>
      <c r="AQ963" s="135"/>
      <c r="AR963" s="135"/>
      <c r="AS963" s="135"/>
      <c r="AT963" s="135"/>
      <c r="AU963" s="135"/>
      <c r="AV963" s="135"/>
      <c r="AW963" s="135"/>
      <c r="AX963" s="135"/>
      <c r="AY963" s="135"/>
      <c r="AZ963" s="135"/>
      <c r="BA963" s="135"/>
      <c r="BB963" s="135"/>
      <c r="BC963" s="135"/>
      <c r="BD963" s="135"/>
      <c r="BE963" s="135"/>
      <c r="BF963" s="135"/>
      <c r="BG963" s="135"/>
      <c r="BH963" s="135"/>
      <c r="BI963" s="135"/>
      <c r="BJ963" s="135"/>
      <c r="BK963" s="135"/>
      <c r="BL963" s="135"/>
      <c r="BM963" s="135"/>
      <c r="BN963" s="135"/>
      <c r="BO963" s="135"/>
      <c r="BP963" s="135"/>
      <c r="BQ963" s="135"/>
      <c r="BR963" s="135"/>
      <c r="BS963" s="135"/>
      <c r="BT963" s="135"/>
      <c r="BU963" s="135"/>
      <c r="BV963" s="135"/>
      <c r="BW963" s="135"/>
      <c r="BX963" s="135"/>
      <c r="BY963" s="135"/>
      <c r="BZ963" s="135"/>
      <c r="CA963" s="135"/>
      <c r="CB963" s="135"/>
      <c r="CC963" s="135"/>
      <c r="CD963" s="135"/>
      <c r="CE963" s="135"/>
      <c r="CF963" s="135"/>
      <c r="CG963" s="135"/>
      <c r="CH963" s="135"/>
      <c r="CI963" s="135"/>
      <c r="CJ963" s="135"/>
      <c r="CK963" s="135"/>
      <c r="CL963" s="135"/>
      <c r="CM963" s="135"/>
      <c r="CN963" s="135"/>
      <c r="CO963" s="135"/>
      <c r="CP963" s="135"/>
      <c r="CQ963" s="135"/>
      <c r="CR963" s="135"/>
      <c r="CU963" s="36"/>
      <c r="CV963" s="36"/>
      <c r="CW963" s="36"/>
      <c r="CX963" s="36"/>
      <c r="CY963" s="36"/>
      <c r="CZ963" s="36"/>
      <c r="DA963" s="36"/>
      <c r="DB963" s="36"/>
      <c r="DC963" s="36"/>
      <c r="DD963" s="36"/>
      <c r="DE963" s="36"/>
      <c r="DF963" s="36"/>
      <c r="DG963" s="36"/>
      <c r="DH963" s="36"/>
      <c r="DI963" s="36"/>
      <c r="DJ963" s="36"/>
      <c r="DK963" s="36"/>
      <c r="DL963" s="36"/>
      <c r="DM963" s="36"/>
      <c r="DN963" s="36"/>
      <c r="DO963" s="36"/>
      <c r="DP963" s="36"/>
      <c r="DQ963" s="36"/>
      <c r="DR963" s="36"/>
      <c r="DS963" s="36"/>
      <c r="DT963" s="36"/>
      <c r="DU963" s="36"/>
      <c r="DV963" s="36"/>
      <c r="DW963" s="36"/>
      <c r="DX963" s="36"/>
      <c r="DY963" s="36"/>
      <c r="DZ963" s="36"/>
      <c r="EA963" s="36"/>
      <c r="EB963" s="36"/>
      <c r="EC963" s="36"/>
      <c r="ED963" s="36"/>
      <c r="EE963" s="36"/>
      <c r="EF963" s="36"/>
      <c r="EG963" s="36"/>
      <c r="EH963" s="36"/>
      <c r="EI963" s="36"/>
      <c r="EJ963" s="36"/>
      <c r="EK963" s="36"/>
      <c r="EL963" s="36"/>
      <c r="EM963" s="36"/>
      <c r="EN963" s="36"/>
    </row>
    <row r="964" spans="1:144">
      <c r="A964" s="36"/>
      <c r="B964" s="36"/>
      <c r="C964" s="144"/>
      <c r="D964" s="144"/>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c r="AA964" s="135"/>
      <c r="AB964" s="135"/>
      <c r="AC964" s="135"/>
      <c r="AD964" s="135"/>
      <c r="AE964" s="135"/>
      <c r="AF964" s="135"/>
      <c r="AG964" s="135"/>
      <c r="AH964" s="135"/>
      <c r="AI964" s="135"/>
      <c r="AJ964" s="135"/>
      <c r="AK964" s="135"/>
      <c r="AL964" s="135"/>
      <c r="AM964" s="135"/>
      <c r="AN964" s="135"/>
      <c r="AO964" s="135"/>
      <c r="AP964" s="135"/>
      <c r="AQ964" s="135"/>
      <c r="AR964" s="135"/>
      <c r="AS964" s="135"/>
      <c r="AT964" s="135"/>
      <c r="AU964" s="135"/>
      <c r="AV964" s="135"/>
      <c r="AW964" s="135"/>
      <c r="AX964" s="135"/>
      <c r="AY964" s="135"/>
      <c r="AZ964" s="135"/>
      <c r="BA964" s="135"/>
      <c r="BB964" s="135"/>
      <c r="BC964" s="135"/>
      <c r="BD964" s="135"/>
      <c r="BE964" s="135"/>
      <c r="BF964" s="135"/>
      <c r="BG964" s="135"/>
      <c r="BH964" s="135"/>
      <c r="BI964" s="135"/>
      <c r="BJ964" s="135"/>
      <c r="BK964" s="135"/>
      <c r="BL964" s="135"/>
      <c r="BM964" s="135"/>
      <c r="BN964" s="135"/>
      <c r="BO964" s="135"/>
      <c r="BP964" s="135"/>
      <c r="BQ964" s="135"/>
      <c r="BR964" s="135"/>
      <c r="BS964" s="135"/>
      <c r="BT964" s="135"/>
      <c r="BU964" s="135"/>
      <c r="BV964" s="135"/>
      <c r="BW964" s="135"/>
      <c r="BX964" s="135"/>
      <c r="BY964" s="135"/>
      <c r="BZ964" s="135"/>
      <c r="CA964" s="135"/>
      <c r="CB964" s="135"/>
      <c r="CC964" s="135"/>
      <c r="CD964" s="135"/>
      <c r="CE964" s="135"/>
      <c r="CF964" s="135"/>
      <c r="CG964" s="135"/>
      <c r="CH964" s="135"/>
      <c r="CI964" s="135"/>
      <c r="CJ964" s="135"/>
      <c r="CK964" s="135"/>
      <c r="CL964" s="135"/>
      <c r="CM964" s="135"/>
      <c r="CN964" s="135"/>
      <c r="CO964" s="135"/>
      <c r="CP964" s="135"/>
      <c r="CQ964" s="135"/>
      <c r="CR964" s="135"/>
      <c r="CU964" s="36"/>
      <c r="CV964" s="36"/>
      <c r="CW964" s="36"/>
      <c r="CX964" s="36"/>
      <c r="CY964" s="36"/>
      <c r="CZ964" s="36"/>
      <c r="DA964" s="36"/>
      <c r="DB964" s="36"/>
      <c r="DC964" s="36"/>
      <c r="DD964" s="36"/>
      <c r="DE964" s="36"/>
      <c r="DF964" s="36"/>
      <c r="DG964" s="36"/>
      <c r="DH964" s="36"/>
      <c r="DI964" s="36"/>
      <c r="DJ964" s="36"/>
      <c r="DK964" s="36"/>
      <c r="DL964" s="36"/>
      <c r="DM964" s="36"/>
      <c r="DN964" s="36"/>
      <c r="DO964" s="36"/>
      <c r="DP964" s="36"/>
      <c r="DQ964" s="36"/>
      <c r="DR964" s="36"/>
      <c r="DS964" s="36"/>
      <c r="DT964" s="36"/>
      <c r="DU964" s="36"/>
      <c r="DV964" s="36"/>
      <c r="DW964" s="36"/>
      <c r="DX964" s="36"/>
      <c r="DY964" s="36"/>
      <c r="DZ964" s="36"/>
      <c r="EA964" s="36"/>
      <c r="EB964" s="36"/>
      <c r="EC964" s="36"/>
      <c r="ED964" s="36"/>
      <c r="EE964" s="36"/>
      <c r="EF964" s="36"/>
      <c r="EG964" s="36"/>
      <c r="EH964" s="36"/>
      <c r="EI964" s="36"/>
      <c r="EJ964" s="36"/>
      <c r="EK964" s="36"/>
      <c r="EL964" s="36"/>
      <c r="EM964" s="36"/>
      <c r="EN964" s="36"/>
    </row>
    <row r="965" spans="1:144">
      <c r="A965" s="36"/>
      <c r="B965" s="36"/>
      <c r="C965" s="144"/>
      <c r="D965" s="144"/>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c r="AA965" s="135"/>
      <c r="AB965" s="135"/>
      <c r="AC965" s="135"/>
      <c r="AD965" s="135"/>
      <c r="AE965" s="135"/>
      <c r="AF965" s="135"/>
      <c r="AG965" s="135"/>
      <c r="AH965" s="135"/>
      <c r="AI965" s="135"/>
      <c r="AJ965" s="135"/>
      <c r="AK965" s="135"/>
      <c r="AL965" s="135"/>
      <c r="AM965" s="135"/>
      <c r="AN965" s="135"/>
      <c r="AO965" s="135"/>
      <c r="AP965" s="135"/>
      <c r="AQ965" s="135"/>
      <c r="AR965" s="135"/>
      <c r="AS965" s="135"/>
      <c r="AT965" s="135"/>
      <c r="AU965" s="135"/>
      <c r="AV965" s="135"/>
      <c r="AW965" s="135"/>
      <c r="AX965" s="135"/>
      <c r="AY965" s="135"/>
      <c r="AZ965" s="135"/>
      <c r="BA965" s="135"/>
      <c r="BB965" s="135"/>
      <c r="BC965" s="135"/>
      <c r="BD965" s="135"/>
      <c r="BE965" s="135"/>
      <c r="BF965" s="135"/>
      <c r="BG965" s="135"/>
      <c r="BH965" s="135"/>
      <c r="BI965" s="135"/>
      <c r="BJ965" s="135"/>
      <c r="BK965" s="135"/>
      <c r="BL965" s="135"/>
      <c r="BM965" s="135"/>
      <c r="BN965" s="135"/>
      <c r="BO965" s="135"/>
      <c r="BP965" s="135"/>
      <c r="BQ965" s="135"/>
      <c r="BR965" s="135"/>
      <c r="BS965" s="135"/>
      <c r="BT965" s="135"/>
      <c r="BU965" s="135"/>
      <c r="BV965" s="135"/>
      <c r="BW965" s="135"/>
      <c r="BX965" s="135"/>
      <c r="BY965" s="135"/>
      <c r="BZ965" s="135"/>
      <c r="CA965" s="135"/>
      <c r="CB965" s="135"/>
      <c r="CC965" s="135"/>
      <c r="CD965" s="135"/>
      <c r="CE965" s="135"/>
      <c r="CF965" s="135"/>
      <c r="CG965" s="135"/>
      <c r="CH965" s="135"/>
      <c r="CI965" s="135"/>
      <c r="CJ965" s="135"/>
      <c r="CK965" s="135"/>
      <c r="CL965" s="135"/>
      <c r="CM965" s="135"/>
      <c r="CN965" s="135"/>
      <c r="CO965" s="135"/>
      <c r="CP965" s="135"/>
      <c r="CQ965" s="135"/>
      <c r="CR965" s="135"/>
      <c r="CU965" s="36"/>
      <c r="CV965" s="36"/>
      <c r="CW965" s="36"/>
      <c r="CX965" s="36"/>
      <c r="CY965" s="36"/>
      <c r="CZ965" s="36"/>
      <c r="DA965" s="36"/>
      <c r="DB965" s="36"/>
      <c r="DC965" s="36"/>
      <c r="DD965" s="36"/>
      <c r="DE965" s="36"/>
      <c r="DF965" s="36"/>
      <c r="DG965" s="36"/>
      <c r="DH965" s="36"/>
      <c r="DI965" s="36"/>
      <c r="DJ965" s="36"/>
      <c r="DK965" s="36"/>
      <c r="DL965" s="36"/>
      <c r="DM965" s="36"/>
      <c r="DN965" s="36"/>
      <c r="DO965" s="36"/>
      <c r="DP965" s="36"/>
      <c r="DQ965" s="36"/>
      <c r="DR965" s="36"/>
      <c r="DS965" s="36"/>
      <c r="DT965" s="36"/>
      <c r="DU965" s="36"/>
      <c r="DV965" s="36"/>
      <c r="DW965" s="36"/>
      <c r="DX965" s="36"/>
      <c r="DY965" s="36"/>
      <c r="DZ965" s="36"/>
      <c r="EA965" s="36"/>
      <c r="EB965" s="36"/>
      <c r="EC965" s="36"/>
      <c r="ED965" s="36"/>
      <c r="EE965" s="36"/>
      <c r="EF965" s="36"/>
      <c r="EG965" s="36"/>
      <c r="EH965" s="36"/>
      <c r="EI965" s="36"/>
      <c r="EJ965" s="36"/>
      <c r="EK965" s="36"/>
      <c r="EL965" s="36"/>
      <c r="EM965" s="36"/>
      <c r="EN965" s="36"/>
    </row>
    <row r="966" spans="1:144">
      <c r="A966" s="36"/>
      <c r="B966" s="36"/>
      <c r="C966" s="144"/>
      <c r="D966" s="144"/>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c r="AA966" s="135"/>
      <c r="AB966" s="135"/>
      <c r="AC966" s="135"/>
      <c r="AD966" s="135"/>
      <c r="AE966" s="135"/>
      <c r="AF966" s="135"/>
      <c r="AG966" s="135"/>
      <c r="AH966" s="135"/>
      <c r="AI966" s="135"/>
      <c r="AJ966" s="135"/>
      <c r="AK966" s="135"/>
      <c r="AL966" s="135"/>
      <c r="AM966" s="135"/>
      <c r="AN966" s="135"/>
      <c r="AO966" s="135"/>
      <c r="AP966" s="135"/>
      <c r="AQ966" s="135"/>
      <c r="AR966" s="135"/>
      <c r="AS966" s="135"/>
      <c r="AT966" s="135"/>
      <c r="AU966" s="135"/>
      <c r="AV966" s="135"/>
      <c r="AW966" s="135"/>
      <c r="AX966" s="135"/>
      <c r="AY966" s="135"/>
      <c r="AZ966" s="135"/>
      <c r="BA966" s="135"/>
      <c r="BB966" s="135"/>
      <c r="BC966" s="135"/>
      <c r="BD966" s="135"/>
      <c r="BE966" s="135"/>
      <c r="BF966" s="135"/>
      <c r="BG966" s="135"/>
      <c r="BH966" s="135"/>
      <c r="BI966" s="135"/>
      <c r="BJ966" s="135"/>
      <c r="BK966" s="135"/>
      <c r="BL966" s="135"/>
      <c r="BM966" s="135"/>
      <c r="BN966" s="135"/>
      <c r="BO966" s="135"/>
      <c r="BP966" s="135"/>
      <c r="BQ966" s="135"/>
      <c r="BR966" s="135"/>
      <c r="BS966" s="135"/>
      <c r="BT966" s="135"/>
      <c r="BU966" s="135"/>
      <c r="BV966" s="135"/>
      <c r="BW966" s="135"/>
      <c r="BX966" s="135"/>
      <c r="BY966" s="135"/>
      <c r="BZ966" s="135"/>
      <c r="CA966" s="135"/>
      <c r="CB966" s="135"/>
      <c r="CC966" s="135"/>
      <c r="CD966" s="135"/>
      <c r="CE966" s="135"/>
      <c r="CF966" s="135"/>
      <c r="CG966" s="135"/>
      <c r="CH966" s="135"/>
      <c r="CI966" s="135"/>
      <c r="CJ966" s="135"/>
      <c r="CK966" s="135"/>
      <c r="CL966" s="135"/>
      <c r="CM966" s="135"/>
      <c r="CN966" s="135"/>
      <c r="CO966" s="135"/>
      <c r="CP966" s="135"/>
      <c r="CQ966" s="135"/>
      <c r="CR966" s="135"/>
      <c r="CU966" s="36"/>
      <c r="CV966" s="36"/>
      <c r="CW966" s="36"/>
      <c r="CX966" s="36"/>
      <c r="CY966" s="36"/>
      <c r="CZ966" s="36"/>
      <c r="DA966" s="36"/>
      <c r="DB966" s="36"/>
      <c r="DC966" s="36"/>
      <c r="DD966" s="36"/>
      <c r="DE966" s="36"/>
      <c r="DF966" s="36"/>
      <c r="DG966" s="36"/>
      <c r="DH966" s="36"/>
      <c r="DI966" s="36"/>
      <c r="DJ966" s="36"/>
      <c r="DK966" s="36"/>
      <c r="DL966" s="36"/>
      <c r="DM966" s="36"/>
      <c r="DN966" s="36"/>
      <c r="DO966" s="36"/>
      <c r="DP966" s="36"/>
      <c r="DQ966" s="36"/>
      <c r="DR966" s="36"/>
      <c r="DS966" s="36"/>
      <c r="DT966" s="36"/>
      <c r="DU966" s="36"/>
      <c r="DV966" s="36"/>
      <c r="DW966" s="36"/>
      <c r="DX966" s="36"/>
      <c r="DY966" s="36"/>
      <c r="DZ966" s="36"/>
      <c r="EA966" s="36"/>
      <c r="EB966" s="36"/>
      <c r="EC966" s="36"/>
      <c r="ED966" s="36"/>
      <c r="EE966" s="36"/>
      <c r="EF966" s="36"/>
      <c r="EG966" s="36"/>
      <c r="EH966" s="36"/>
      <c r="EI966" s="36"/>
      <c r="EJ966" s="36"/>
      <c r="EK966" s="36"/>
      <c r="EL966" s="36"/>
      <c r="EM966" s="36"/>
      <c r="EN966" s="36"/>
    </row>
    <row r="967" spans="1:144">
      <c r="A967" s="36"/>
      <c r="B967" s="36"/>
      <c r="C967" s="144"/>
      <c r="D967" s="144"/>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c r="AA967" s="135"/>
      <c r="AB967" s="135"/>
      <c r="AC967" s="135"/>
      <c r="AD967" s="135"/>
      <c r="AE967" s="135"/>
      <c r="AF967" s="135"/>
      <c r="AG967" s="135"/>
      <c r="AH967" s="135"/>
      <c r="AI967" s="135"/>
      <c r="AJ967" s="135"/>
      <c r="AK967" s="135"/>
      <c r="AL967" s="135"/>
      <c r="AM967" s="135"/>
      <c r="AN967" s="135"/>
      <c r="AO967" s="135"/>
      <c r="AP967" s="135"/>
      <c r="AQ967" s="135"/>
      <c r="AR967" s="135"/>
      <c r="AS967" s="135"/>
      <c r="AT967" s="135"/>
      <c r="AU967" s="135"/>
      <c r="AV967" s="135"/>
      <c r="AW967" s="135"/>
      <c r="AX967" s="135"/>
      <c r="AY967" s="135"/>
      <c r="AZ967" s="135"/>
      <c r="BA967" s="135"/>
      <c r="BB967" s="135"/>
      <c r="BC967" s="135"/>
      <c r="BD967" s="135"/>
      <c r="BE967" s="135"/>
      <c r="BF967" s="135"/>
      <c r="BG967" s="135"/>
      <c r="BH967" s="135"/>
      <c r="BI967" s="135"/>
      <c r="BJ967" s="135"/>
      <c r="BK967" s="135"/>
      <c r="BL967" s="135"/>
      <c r="BM967" s="135"/>
      <c r="BN967" s="135"/>
      <c r="BO967" s="135"/>
      <c r="BP967" s="135"/>
      <c r="BQ967" s="135"/>
      <c r="BR967" s="135"/>
      <c r="BS967" s="135"/>
      <c r="BT967" s="135"/>
      <c r="BU967" s="135"/>
      <c r="BV967" s="135"/>
      <c r="BW967" s="135"/>
      <c r="BX967" s="135"/>
      <c r="BY967" s="135"/>
      <c r="BZ967" s="135"/>
      <c r="CA967" s="135"/>
      <c r="CB967" s="135"/>
      <c r="CC967" s="135"/>
      <c r="CD967" s="135"/>
      <c r="CE967" s="135"/>
      <c r="CF967" s="135"/>
      <c r="CG967" s="135"/>
      <c r="CH967" s="135"/>
      <c r="CI967" s="135"/>
      <c r="CJ967" s="135"/>
      <c r="CK967" s="135"/>
      <c r="CL967" s="135"/>
      <c r="CM967" s="135"/>
      <c r="CN967" s="135"/>
      <c r="CO967" s="135"/>
      <c r="CP967" s="135"/>
      <c r="CQ967" s="135"/>
      <c r="CR967" s="135"/>
      <c r="CU967" s="36"/>
      <c r="CV967" s="36"/>
      <c r="CW967" s="36"/>
      <c r="CX967" s="36"/>
      <c r="CY967" s="36"/>
      <c r="CZ967" s="36"/>
      <c r="DA967" s="36"/>
      <c r="DB967" s="36"/>
      <c r="DC967" s="36"/>
      <c r="DD967" s="36"/>
      <c r="DE967" s="36"/>
      <c r="DF967" s="36"/>
      <c r="DG967" s="36"/>
      <c r="DH967" s="36"/>
      <c r="DI967" s="36"/>
      <c r="DJ967" s="36"/>
      <c r="DK967" s="36"/>
      <c r="DL967" s="36"/>
      <c r="DM967" s="36"/>
      <c r="DN967" s="36"/>
      <c r="DO967" s="36"/>
      <c r="DP967" s="36"/>
      <c r="DQ967" s="36"/>
      <c r="DR967" s="36"/>
      <c r="DS967" s="36"/>
      <c r="DT967" s="36"/>
      <c r="DU967" s="36"/>
      <c r="DV967" s="36"/>
      <c r="DW967" s="36"/>
      <c r="DX967" s="36"/>
      <c r="DY967" s="36"/>
      <c r="DZ967" s="36"/>
      <c r="EA967" s="36"/>
      <c r="EB967" s="36"/>
      <c r="EC967" s="36"/>
      <c r="ED967" s="36"/>
      <c r="EE967" s="36"/>
      <c r="EF967" s="36"/>
      <c r="EG967" s="36"/>
      <c r="EH967" s="36"/>
      <c r="EI967" s="36"/>
      <c r="EJ967" s="36"/>
      <c r="EK967" s="36"/>
      <c r="EL967" s="36"/>
      <c r="EM967" s="36"/>
      <c r="EN967" s="36"/>
    </row>
    <row r="968" spans="1:144">
      <c r="A968" s="36"/>
      <c r="B968" s="36"/>
      <c r="C968" s="144"/>
      <c r="D968" s="144"/>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c r="AA968" s="135"/>
      <c r="AB968" s="135"/>
      <c r="AC968" s="135"/>
      <c r="AD968" s="135"/>
      <c r="AE968" s="135"/>
      <c r="AF968" s="135"/>
      <c r="AG968" s="135"/>
      <c r="AH968" s="135"/>
      <c r="AI968" s="135"/>
      <c r="AJ968" s="135"/>
      <c r="AK968" s="135"/>
      <c r="AL968" s="135"/>
      <c r="AM968" s="135"/>
      <c r="AN968" s="135"/>
      <c r="AO968" s="135"/>
      <c r="AP968" s="135"/>
      <c r="AQ968" s="135"/>
      <c r="AR968" s="135"/>
      <c r="AS968" s="135"/>
      <c r="AT968" s="135"/>
      <c r="AU968" s="135"/>
      <c r="AV968" s="135"/>
      <c r="AW968" s="135"/>
      <c r="AX968" s="135"/>
      <c r="AY968" s="135"/>
      <c r="AZ968" s="135"/>
      <c r="BA968" s="135"/>
      <c r="BB968" s="135"/>
      <c r="BC968" s="135"/>
      <c r="BD968" s="135"/>
      <c r="BE968" s="135"/>
      <c r="BF968" s="135"/>
      <c r="BG968" s="135"/>
      <c r="BH968" s="135"/>
      <c r="BI968" s="135"/>
      <c r="BJ968" s="135"/>
      <c r="BK968" s="135"/>
      <c r="BL968" s="135"/>
      <c r="BM968" s="135"/>
      <c r="BN968" s="135"/>
      <c r="BO968" s="135"/>
      <c r="BP968" s="135"/>
      <c r="BQ968" s="135"/>
      <c r="BR968" s="135"/>
      <c r="BS968" s="135"/>
      <c r="BT968" s="135"/>
      <c r="BU968" s="135"/>
      <c r="BV968" s="135"/>
      <c r="BW968" s="135"/>
      <c r="BX968" s="135"/>
      <c r="BY968" s="135"/>
      <c r="BZ968" s="135"/>
      <c r="CA968" s="135"/>
      <c r="CB968" s="135"/>
      <c r="CC968" s="135"/>
      <c r="CD968" s="135"/>
      <c r="CE968" s="135"/>
      <c r="CF968" s="135"/>
      <c r="CG968" s="135"/>
      <c r="CH968" s="135"/>
      <c r="CI968" s="135"/>
      <c r="CJ968" s="135"/>
      <c r="CK968" s="135"/>
      <c r="CL968" s="135"/>
      <c r="CM968" s="135"/>
      <c r="CN968" s="135"/>
      <c r="CO968" s="135"/>
      <c r="CP968" s="135"/>
      <c r="CQ968" s="135"/>
      <c r="CR968" s="135"/>
      <c r="CU968" s="36"/>
      <c r="CV968" s="36"/>
      <c r="CW968" s="36"/>
      <c r="CX968" s="36"/>
      <c r="CY968" s="36"/>
      <c r="CZ968" s="36"/>
      <c r="DA968" s="36"/>
      <c r="DB968" s="36"/>
      <c r="DC968" s="36"/>
      <c r="DD968" s="36"/>
      <c r="DE968" s="36"/>
      <c r="DF968" s="36"/>
      <c r="DG968" s="36"/>
      <c r="DH968" s="36"/>
      <c r="DI968" s="36"/>
      <c r="DJ968" s="36"/>
      <c r="DK968" s="36"/>
      <c r="DL968" s="36"/>
      <c r="DM968" s="36"/>
      <c r="DN968" s="36"/>
      <c r="DO968" s="36"/>
      <c r="DP968" s="36"/>
      <c r="DQ968" s="36"/>
      <c r="DR968" s="36"/>
      <c r="DS968" s="36"/>
      <c r="DT968" s="36"/>
      <c r="DU968" s="36"/>
      <c r="DV968" s="36"/>
      <c r="DW968" s="36"/>
      <c r="DX968" s="36"/>
      <c r="DY968" s="36"/>
      <c r="DZ968" s="36"/>
      <c r="EA968" s="36"/>
      <c r="EB968" s="36"/>
      <c r="EC968" s="36"/>
      <c r="ED968" s="36"/>
      <c r="EE968" s="36"/>
      <c r="EF968" s="36"/>
      <c r="EG968" s="36"/>
      <c r="EH968" s="36"/>
      <c r="EI968" s="36"/>
      <c r="EJ968" s="36"/>
      <c r="EK968" s="36"/>
      <c r="EL968" s="36"/>
      <c r="EM968" s="36"/>
      <c r="EN968" s="36"/>
    </row>
    <row r="969" spans="1:144">
      <c r="A969" s="36"/>
      <c r="B969" s="36"/>
      <c r="C969" s="144"/>
      <c r="D969" s="144"/>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c r="AA969" s="135"/>
      <c r="AB969" s="135"/>
      <c r="AC969" s="135"/>
      <c r="AD969" s="135"/>
      <c r="AE969" s="135"/>
      <c r="AF969" s="135"/>
      <c r="AG969" s="135"/>
      <c r="AH969" s="135"/>
      <c r="AI969" s="135"/>
      <c r="AJ969" s="135"/>
      <c r="AK969" s="135"/>
      <c r="AL969" s="135"/>
      <c r="AM969" s="135"/>
      <c r="AN969" s="135"/>
      <c r="AO969" s="135"/>
      <c r="AP969" s="135"/>
      <c r="AQ969" s="135"/>
      <c r="AR969" s="135"/>
      <c r="AS969" s="135"/>
      <c r="AT969" s="135"/>
      <c r="AU969" s="135"/>
      <c r="AV969" s="135"/>
      <c r="AW969" s="135"/>
      <c r="AX969" s="135"/>
      <c r="AY969" s="135"/>
      <c r="AZ969" s="135"/>
      <c r="BA969" s="135"/>
      <c r="BB969" s="135"/>
      <c r="BC969" s="135"/>
      <c r="BD969" s="135"/>
      <c r="BE969" s="135"/>
      <c r="BF969" s="135"/>
      <c r="BG969" s="135"/>
      <c r="BH969" s="135"/>
      <c r="BI969" s="135"/>
      <c r="BJ969" s="135"/>
      <c r="BK969" s="135"/>
      <c r="BL969" s="135"/>
      <c r="BM969" s="135"/>
      <c r="BN969" s="135"/>
      <c r="BO969" s="135"/>
      <c r="BP969" s="135"/>
      <c r="BQ969" s="135"/>
      <c r="BR969" s="135"/>
      <c r="BS969" s="135"/>
      <c r="BT969" s="135"/>
      <c r="BU969" s="135"/>
      <c r="BV969" s="135"/>
      <c r="BW969" s="135"/>
      <c r="BX969" s="135"/>
      <c r="BY969" s="135"/>
      <c r="BZ969" s="135"/>
      <c r="CA969" s="135"/>
      <c r="CB969" s="135"/>
      <c r="CC969" s="135"/>
      <c r="CD969" s="135"/>
      <c r="CE969" s="135"/>
      <c r="CF969" s="135"/>
      <c r="CG969" s="135"/>
      <c r="CH969" s="135"/>
      <c r="CI969" s="135"/>
      <c r="CJ969" s="135"/>
      <c r="CK969" s="135"/>
      <c r="CL969" s="135"/>
      <c r="CM969" s="135"/>
      <c r="CN969" s="135"/>
      <c r="CO969" s="135"/>
      <c r="CP969" s="135"/>
      <c r="CQ969" s="135"/>
      <c r="CR969" s="135"/>
      <c r="CU969" s="36"/>
      <c r="CV969" s="36"/>
      <c r="CW969" s="36"/>
      <c r="CX969" s="36"/>
      <c r="CY969" s="36"/>
      <c r="CZ969" s="36"/>
      <c r="DA969" s="36"/>
      <c r="DB969" s="36"/>
      <c r="DC969" s="36"/>
      <c r="DD969" s="36"/>
      <c r="DE969" s="36"/>
      <c r="DF969" s="36"/>
      <c r="DG969" s="36"/>
      <c r="DH969" s="36"/>
      <c r="DI969" s="36"/>
      <c r="DJ969" s="36"/>
      <c r="DK969" s="36"/>
      <c r="DL969" s="36"/>
      <c r="DM969" s="36"/>
      <c r="DN969" s="36"/>
      <c r="DO969" s="36"/>
      <c r="DP969" s="36"/>
      <c r="DQ969" s="36"/>
      <c r="DR969" s="36"/>
      <c r="DS969" s="36"/>
      <c r="DT969" s="36"/>
      <c r="DU969" s="36"/>
      <c r="DV969" s="36"/>
      <c r="DW969" s="36"/>
      <c r="DX969" s="36"/>
      <c r="DY969" s="36"/>
      <c r="DZ969" s="36"/>
      <c r="EA969" s="36"/>
      <c r="EB969" s="36"/>
      <c r="EC969" s="36"/>
      <c r="ED969" s="36"/>
      <c r="EE969" s="36"/>
      <c r="EF969" s="36"/>
      <c r="EG969" s="36"/>
      <c r="EH969" s="36"/>
      <c r="EI969" s="36"/>
      <c r="EJ969" s="36"/>
      <c r="EK969" s="36"/>
      <c r="EL969" s="36"/>
      <c r="EM969" s="36"/>
      <c r="EN969" s="36"/>
    </row>
    <row r="970" spans="1:144">
      <c r="A970" s="36"/>
      <c r="B970" s="36"/>
      <c r="C970" s="144"/>
      <c r="D970" s="144"/>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c r="AA970" s="135"/>
      <c r="AB970" s="135"/>
      <c r="AC970" s="135"/>
      <c r="AD970" s="135"/>
      <c r="AE970" s="135"/>
      <c r="AF970" s="135"/>
      <c r="AG970" s="135"/>
      <c r="AH970" s="135"/>
      <c r="AI970" s="135"/>
      <c r="AJ970" s="135"/>
      <c r="AK970" s="135"/>
      <c r="AL970" s="135"/>
      <c r="AM970" s="135"/>
      <c r="AN970" s="135"/>
      <c r="AO970" s="135"/>
      <c r="AP970" s="135"/>
      <c r="AQ970" s="135"/>
      <c r="AR970" s="135"/>
      <c r="AS970" s="135"/>
      <c r="AT970" s="135"/>
      <c r="AU970" s="135"/>
      <c r="AV970" s="135"/>
      <c r="AW970" s="135"/>
      <c r="AX970" s="135"/>
      <c r="AY970" s="135"/>
      <c r="AZ970" s="135"/>
      <c r="BA970" s="135"/>
      <c r="BB970" s="135"/>
      <c r="BC970" s="135"/>
      <c r="BD970" s="135"/>
      <c r="BE970" s="135"/>
      <c r="BF970" s="135"/>
      <c r="BG970" s="135"/>
      <c r="BH970" s="135"/>
      <c r="BI970" s="135"/>
      <c r="BJ970" s="135"/>
      <c r="BK970" s="135"/>
      <c r="BL970" s="135"/>
      <c r="BM970" s="135"/>
      <c r="BN970" s="135"/>
      <c r="BO970" s="135"/>
      <c r="BP970" s="135"/>
      <c r="BQ970" s="135"/>
      <c r="BR970" s="135"/>
      <c r="BS970" s="135"/>
      <c r="BT970" s="135"/>
      <c r="BU970" s="135"/>
      <c r="BV970" s="135"/>
      <c r="BW970" s="135"/>
      <c r="BX970" s="135"/>
      <c r="BY970" s="135"/>
      <c r="BZ970" s="135"/>
      <c r="CA970" s="135"/>
      <c r="CB970" s="135"/>
      <c r="CC970" s="135"/>
      <c r="CD970" s="135"/>
      <c r="CE970" s="135"/>
      <c r="CF970" s="135"/>
      <c r="CG970" s="135"/>
      <c r="CH970" s="135"/>
      <c r="CI970" s="135"/>
      <c r="CJ970" s="135"/>
      <c r="CK970" s="135"/>
      <c r="CL970" s="135"/>
      <c r="CM970" s="135"/>
      <c r="CN970" s="135"/>
      <c r="CO970" s="135"/>
      <c r="CP970" s="135"/>
      <c r="CQ970" s="135"/>
      <c r="CR970" s="135"/>
      <c r="CU970" s="36"/>
      <c r="CV970" s="36"/>
      <c r="CW970" s="36"/>
      <c r="CX970" s="36"/>
      <c r="CY970" s="36"/>
      <c r="CZ970" s="36"/>
      <c r="DA970" s="36"/>
      <c r="DB970" s="36"/>
      <c r="DC970" s="36"/>
      <c r="DD970" s="36"/>
      <c r="DE970" s="36"/>
      <c r="DF970" s="36"/>
      <c r="DG970" s="36"/>
      <c r="DH970" s="36"/>
      <c r="DI970" s="36"/>
      <c r="DJ970" s="36"/>
      <c r="DK970" s="36"/>
      <c r="DL970" s="36"/>
      <c r="DM970" s="36"/>
      <c r="DN970" s="36"/>
      <c r="DO970" s="36"/>
      <c r="DP970" s="36"/>
      <c r="DQ970" s="36"/>
      <c r="DR970" s="36"/>
      <c r="DS970" s="36"/>
      <c r="DT970" s="36"/>
      <c r="DU970" s="36"/>
      <c r="DV970" s="36"/>
      <c r="DW970" s="36"/>
      <c r="DX970" s="36"/>
      <c r="DY970" s="36"/>
      <c r="DZ970" s="36"/>
      <c r="EA970" s="36"/>
      <c r="EB970" s="36"/>
      <c r="EC970" s="36"/>
      <c r="ED970" s="36"/>
      <c r="EE970" s="36"/>
      <c r="EF970" s="36"/>
      <c r="EG970" s="36"/>
      <c r="EH970" s="36"/>
      <c r="EI970" s="36"/>
      <c r="EJ970" s="36"/>
      <c r="EK970" s="36"/>
      <c r="EL970" s="36"/>
      <c r="EM970" s="36"/>
      <c r="EN970" s="36"/>
    </row>
    <row r="971" spans="1:144">
      <c r="A971" s="36"/>
      <c r="B971" s="36"/>
      <c r="C971" s="144"/>
      <c r="D971" s="144"/>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c r="AA971" s="135"/>
      <c r="AB971" s="135"/>
      <c r="AC971" s="135"/>
      <c r="AD971" s="135"/>
      <c r="AE971" s="135"/>
      <c r="AF971" s="135"/>
      <c r="AG971" s="135"/>
      <c r="AH971" s="135"/>
      <c r="AI971" s="135"/>
      <c r="AJ971" s="135"/>
      <c r="AK971" s="135"/>
      <c r="AL971" s="135"/>
      <c r="AM971" s="135"/>
      <c r="AN971" s="135"/>
      <c r="AO971" s="135"/>
      <c r="AP971" s="135"/>
      <c r="AQ971" s="135"/>
      <c r="AR971" s="135"/>
      <c r="AS971" s="135"/>
      <c r="AT971" s="135"/>
      <c r="AU971" s="135"/>
      <c r="AV971" s="135"/>
      <c r="AW971" s="135"/>
      <c r="AX971" s="135"/>
      <c r="AY971" s="135"/>
      <c r="AZ971" s="135"/>
      <c r="BA971" s="135"/>
      <c r="BB971" s="135"/>
      <c r="BC971" s="135"/>
      <c r="BD971" s="135"/>
      <c r="BE971" s="135"/>
      <c r="BF971" s="135"/>
      <c r="BG971" s="135"/>
      <c r="BH971" s="135"/>
      <c r="BI971" s="135"/>
      <c r="BJ971" s="135"/>
      <c r="BK971" s="135"/>
      <c r="BL971" s="135"/>
      <c r="BM971" s="135"/>
      <c r="BN971" s="135"/>
      <c r="BO971" s="135"/>
      <c r="BP971" s="135"/>
      <c r="BQ971" s="135"/>
      <c r="BR971" s="135"/>
      <c r="BS971" s="135"/>
      <c r="BT971" s="135"/>
      <c r="BU971" s="135"/>
      <c r="BV971" s="135"/>
      <c r="BW971" s="135"/>
      <c r="BX971" s="135"/>
      <c r="BY971" s="135"/>
      <c r="BZ971" s="135"/>
      <c r="CA971" s="135"/>
      <c r="CB971" s="135"/>
      <c r="CC971" s="135"/>
      <c r="CD971" s="135"/>
      <c r="CE971" s="135"/>
      <c r="CF971" s="135"/>
      <c r="CG971" s="135"/>
      <c r="CH971" s="135"/>
      <c r="CI971" s="135"/>
      <c r="CJ971" s="135"/>
      <c r="CK971" s="135"/>
      <c r="CL971" s="135"/>
      <c r="CM971" s="135"/>
      <c r="CN971" s="135"/>
      <c r="CO971" s="135"/>
      <c r="CP971" s="135"/>
      <c r="CQ971" s="135"/>
      <c r="CR971" s="135"/>
      <c r="CU971" s="36"/>
      <c r="CV971" s="36"/>
      <c r="CW971" s="36"/>
      <c r="CX971" s="36"/>
      <c r="CY971" s="36"/>
      <c r="CZ971" s="36"/>
      <c r="DA971" s="36"/>
      <c r="DB971" s="36"/>
      <c r="DC971" s="36"/>
      <c r="DD971" s="36"/>
      <c r="DE971" s="36"/>
      <c r="DF971" s="36"/>
      <c r="DG971" s="36"/>
      <c r="DH971" s="36"/>
      <c r="DI971" s="36"/>
      <c r="DJ971" s="36"/>
      <c r="DK971" s="36"/>
      <c r="DL971" s="36"/>
      <c r="DM971" s="36"/>
      <c r="DN971" s="36"/>
      <c r="DO971" s="36"/>
      <c r="DP971" s="36"/>
      <c r="DQ971" s="36"/>
      <c r="DR971" s="36"/>
      <c r="DS971" s="36"/>
      <c r="DT971" s="36"/>
      <c r="DU971" s="36"/>
      <c r="DV971" s="36"/>
      <c r="DW971" s="36"/>
      <c r="DX971" s="36"/>
      <c r="DY971" s="36"/>
      <c r="DZ971" s="36"/>
      <c r="EA971" s="36"/>
      <c r="EB971" s="36"/>
      <c r="EC971" s="36"/>
      <c r="ED971" s="36"/>
      <c r="EE971" s="36"/>
      <c r="EF971" s="36"/>
      <c r="EG971" s="36"/>
      <c r="EH971" s="36"/>
      <c r="EI971" s="36"/>
      <c r="EJ971" s="36"/>
      <c r="EK971" s="36"/>
      <c r="EL971" s="36"/>
      <c r="EM971" s="36"/>
      <c r="EN971" s="36"/>
    </row>
    <row r="972" spans="1:144">
      <c r="A972" s="36"/>
      <c r="B972" s="36"/>
      <c r="C972" s="144"/>
      <c r="D972" s="144"/>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c r="AA972" s="135"/>
      <c r="AB972" s="135"/>
      <c r="AC972" s="135"/>
      <c r="AD972" s="135"/>
      <c r="AE972" s="135"/>
      <c r="AF972" s="135"/>
      <c r="AG972" s="135"/>
      <c r="AH972" s="135"/>
      <c r="AI972" s="135"/>
      <c r="AJ972" s="135"/>
      <c r="AK972" s="135"/>
      <c r="AL972" s="135"/>
      <c r="AM972" s="135"/>
      <c r="AN972" s="135"/>
      <c r="AO972" s="135"/>
      <c r="AP972" s="135"/>
      <c r="AQ972" s="135"/>
      <c r="AR972" s="135"/>
      <c r="AS972" s="135"/>
      <c r="AT972" s="135"/>
      <c r="AU972" s="135"/>
      <c r="AV972" s="135"/>
      <c r="AW972" s="135"/>
      <c r="AX972" s="135"/>
      <c r="AY972" s="135"/>
      <c r="AZ972" s="135"/>
      <c r="BA972" s="135"/>
      <c r="BB972" s="135"/>
      <c r="BC972" s="135"/>
      <c r="BD972" s="135"/>
      <c r="BE972" s="135"/>
      <c r="BF972" s="135"/>
      <c r="BG972" s="135"/>
      <c r="BH972" s="135"/>
      <c r="BI972" s="135"/>
      <c r="BJ972" s="135"/>
      <c r="BK972" s="135"/>
      <c r="BL972" s="135"/>
      <c r="BM972" s="135"/>
      <c r="BN972" s="135"/>
      <c r="BO972" s="135"/>
      <c r="BP972" s="135"/>
      <c r="BQ972" s="135"/>
      <c r="BR972" s="135"/>
      <c r="BS972" s="135"/>
      <c r="BT972" s="135"/>
      <c r="BU972" s="135"/>
      <c r="BV972" s="135"/>
      <c r="BW972" s="135"/>
      <c r="BX972" s="135"/>
      <c r="BY972" s="135"/>
      <c r="BZ972" s="135"/>
      <c r="CA972" s="135"/>
      <c r="CB972" s="135"/>
      <c r="CC972" s="135"/>
      <c r="CD972" s="135"/>
      <c r="CE972" s="135"/>
      <c r="CF972" s="135"/>
      <c r="CG972" s="135"/>
      <c r="CH972" s="135"/>
      <c r="CI972" s="135"/>
      <c r="CJ972" s="135"/>
      <c r="CK972" s="135"/>
      <c r="CL972" s="135"/>
      <c r="CM972" s="135"/>
      <c r="CN972" s="135"/>
      <c r="CO972" s="135"/>
      <c r="CP972" s="135"/>
      <c r="CQ972" s="135"/>
      <c r="CR972" s="135"/>
      <c r="CU972" s="36"/>
      <c r="CV972" s="36"/>
      <c r="CW972" s="36"/>
      <c r="CX972" s="36"/>
      <c r="CY972" s="36"/>
      <c r="CZ972" s="36"/>
      <c r="DA972" s="36"/>
      <c r="DB972" s="36"/>
      <c r="DC972" s="36"/>
      <c r="DD972" s="36"/>
      <c r="DE972" s="36"/>
      <c r="DF972" s="36"/>
      <c r="DG972" s="36"/>
      <c r="DH972" s="36"/>
      <c r="DI972" s="36"/>
      <c r="DJ972" s="36"/>
      <c r="DK972" s="36"/>
      <c r="DL972" s="36"/>
      <c r="DM972" s="36"/>
      <c r="DN972" s="36"/>
      <c r="DO972" s="36"/>
      <c r="DP972" s="36"/>
      <c r="DQ972" s="36"/>
      <c r="DR972" s="36"/>
      <c r="DS972" s="36"/>
      <c r="DT972" s="36"/>
      <c r="DU972" s="36"/>
      <c r="DV972" s="36"/>
      <c r="DW972" s="36"/>
      <c r="DX972" s="36"/>
      <c r="DY972" s="36"/>
      <c r="DZ972" s="36"/>
      <c r="EA972" s="36"/>
      <c r="EB972" s="36"/>
      <c r="EC972" s="36"/>
      <c r="ED972" s="36"/>
      <c r="EE972" s="36"/>
      <c r="EF972" s="36"/>
      <c r="EG972" s="36"/>
      <c r="EH972" s="36"/>
      <c r="EI972" s="36"/>
      <c r="EJ972" s="36"/>
      <c r="EK972" s="36"/>
      <c r="EL972" s="36"/>
      <c r="EM972" s="36"/>
      <c r="EN972" s="36"/>
    </row>
    <row r="973" spans="1:144">
      <c r="A973" s="36"/>
      <c r="B973" s="36"/>
      <c r="C973" s="144"/>
      <c r="D973" s="144"/>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c r="AA973" s="135"/>
      <c r="AB973" s="135"/>
      <c r="AC973" s="135"/>
      <c r="AD973" s="135"/>
      <c r="AE973" s="135"/>
      <c r="AF973" s="135"/>
      <c r="AG973" s="135"/>
      <c r="AH973" s="135"/>
      <c r="AI973" s="135"/>
      <c r="AJ973" s="135"/>
      <c r="AK973" s="135"/>
      <c r="AL973" s="135"/>
      <c r="AM973" s="135"/>
      <c r="AN973" s="135"/>
      <c r="AO973" s="135"/>
      <c r="AP973" s="135"/>
      <c r="AQ973" s="135"/>
      <c r="AR973" s="135"/>
      <c r="AS973" s="135"/>
      <c r="AT973" s="135"/>
      <c r="AU973" s="135"/>
      <c r="AV973" s="135"/>
      <c r="AW973" s="135"/>
      <c r="AX973" s="135"/>
      <c r="AY973" s="135"/>
      <c r="AZ973" s="135"/>
      <c r="BA973" s="135"/>
      <c r="BB973" s="135"/>
      <c r="BC973" s="135"/>
      <c r="BD973" s="135"/>
      <c r="BE973" s="135"/>
      <c r="BF973" s="135"/>
      <c r="BG973" s="135"/>
      <c r="BH973" s="135"/>
      <c r="BI973" s="135"/>
      <c r="BJ973" s="135"/>
      <c r="BK973" s="135"/>
      <c r="BL973" s="135"/>
      <c r="BM973" s="135"/>
      <c r="BN973" s="135"/>
      <c r="BO973" s="135"/>
      <c r="BP973" s="135"/>
      <c r="BQ973" s="135"/>
      <c r="BR973" s="135"/>
      <c r="BS973" s="135"/>
      <c r="BT973" s="135"/>
      <c r="BU973" s="135"/>
      <c r="BV973" s="135"/>
      <c r="BW973" s="135"/>
      <c r="BX973" s="135"/>
      <c r="BY973" s="135"/>
      <c r="BZ973" s="135"/>
      <c r="CA973" s="135"/>
      <c r="CB973" s="135"/>
      <c r="CC973" s="135"/>
      <c r="CD973" s="135"/>
      <c r="CE973" s="135"/>
      <c r="CF973" s="135"/>
      <c r="CG973" s="135"/>
      <c r="CH973" s="135"/>
      <c r="CI973" s="135"/>
      <c r="CJ973" s="135"/>
      <c r="CK973" s="135"/>
      <c r="CL973" s="135"/>
      <c r="CM973" s="135"/>
      <c r="CN973" s="135"/>
      <c r="CO973" s="135"/>
      <c r="CP973" s="135"/>
      <c r="CQ973" s="135"/>
      <c r="CR973" s="135"/>
      <c r="CU973" s="36"/>
      <c r="CV973" s="36"/>
      <c r="CW973" s="36"/>
      <c r="CX973" s="36"/>
      <c r="CY973" s="36"/>
      <c r="CZ973" s="36"/>
      <c r="DA973" s="36"/>
      <c r="DB973" s="36"/>
      <c r="DC973" s="36"/>
      <c r="DD973" s="36"/>
      <c r="DE973" s="36"/>
      <c r="DF973" s="36"/>
      <c r="DG973" s="36"/>
      <c r="DH973" s="36"/>
      <c r="DI973" s="36"/>
      <c r="DJ973" s="36"/>
      <c r="DK973" s="36"/>
      <c r="DL973" s="36"/>
      <c r="DM973" s="36"/>
      <c r="DN973" s="36"/>
      <c r="DO973" s="36"/>
      <c r="DP973" s="36"/>
      <c r="DQ973" s="36"/>
      <c r="DR973" s="36"/>
      <c r="DS973" s="36"/>
      <c r="DT973" s="36"/>
      <c r="DU973" s="36"/>
      <c r="DV973" s="36"/>
      <c r="DW973" s="36"/>
      <c r="DX973" s="36"/>
      <c r="DY973" s="36"/>
      <c r="DZ973" s="36"/>
      <c r="EA973" s="36"/>
      <c r="EB973" s="36"/>
      <c r="EC973" s="36"/>
      <c r="ED973" s="36"/>
      <c r="EE973" s="36"/>
      <c r="EF973" s="36"/>
      <c r="EG973" s="36"/>
      <c r="EH973" s="36"/>
      <c r="EI973" s="36"/>
      <c r="EJ973" s="36"/>
      <c r="EK973" s="36"/>
      <c r="EL973" s="36"/>
      <c r="EM973" s="36"/>
      <c r="EN973" s="36"/>
    </row>
    <row r="974" spans="1:144">
      <c r="A974" s="36"/>
      <c r="B974" s="36"/>
      <c r="C974" s="144"/>
      <c r="D974" s="144"/>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c r="AA974" s="135"/>
      <c r="AB974" s="135"/>
      <c r="AC974" s="135"/>
      <c r="AD974" s="135"/>
      <c r="AE974" s="135"/>
      <c r="AF974" s="135"/>
      <c r="AG974" s="135"/>
      <c r="AH974" s="135"/>
      <c r="AI974" s="135"/>
      <c r="AJ974" s="135"/>
      <c r="AK974" s="135"/>
      <c r="AL974" s="135"/>
      <c r="AM974" s="135"/>
      <c r="AN974" s="135"/>
      <c r="AO974" s="135"/>
      <c r="AP974" s="135"/>
      <c r="AQ974" s="135"/>
      <c r="AR974" s="135"/>
      <c r="AS974" s="135"/>
      <c r="AT974" s="135"/>
      <c r="AU974" s="135"/>
      <c r="AV974" s="135"/>
      <c r="AW974" s="135"/>
      <c r="AX974" s="135"/>
      <c r="AY974" s="135"/>
      <c r="AZ974" s="135"/>
      <c r="BA974" s="135"/>
      <c r="BB974" s="135"/>
      <c r="BC974" s="135"/>
      <c r="BD974" s="135"/>
      <c r="BE974" s="135"/>
      <c r="BF974" s="135"/>
      <c r="BG974" s="135"/>
      <c r="BH974" s="135"/>
      <c r="BI974" s="135"/>
      <c r="BJ974" s="135"/>
      <c r="BK974" s="135"/>
      <c r="BL974" s="135"/>
      <c r="BM974" s="135"/>
      <c r="BN974" s="135"/>
      <c r="BO974" s="135"/>
      <c r="BP974" s="135"/>
      <c r="BQ974" s="135"/>
      <c r="BR974" s="135"/>
      <c r="BS974" s="135"/>
      <c r="BT974" s="135"/>
      <c r="BU974" s="135"/>
      <c r="BV974" s="135"/>
      <c r="BW974" s="135"/>
      <c r="BX974" s="135"/>
      <c r="BY974" s="135"/>
      <c r="BZ974" s="135"/>
      <c r="CA974" s="135"/>
      <c r="CB974" s="135"/>
      <c r="CC974" s="135"/>
      <c r="CD974" s="135"/>
      <c r="CE974" s="135"/>
      <c r="CF974" s="135"/>
      <c r="CG974" s="135"/>
      <c r="CH974" s="135"/>
      <c r="CI974" s="135"/>
      <c r="CJ974" s="135"/>
      <c r="CK974" s="135"/>
      <c r="CL974" s="135"/>
      <c r="CM974" s="135"/>
      <c r="CN974" s="135"/>
      <c r="CO974" s="135"/>
      <c r="CP974" s="135"/>
      <c r="CQ974" s="135"/>
      <c r="CR974" s="135"/>
      <c r="CU974" s="36"/>
      <c r="CV974" s="36"/>
      <c r="CW974" s="36"/>
      <c r="CX974" s="36"/>
      <c r="CY974" s="36"/>
      <c r="CZ974" s="36"/>
      <c r="DA974" s="36"/>
      <c r="DB974" s="36"/>
      <c r="DC974" s="36"/>
      <c r="DD974" s="36"/>
      <c r="DE974" s="36"/>
      <c r="DF974" s="36"/>
      <c r="DG974" s="36"/>
      <c r="DH974" s="36"/>
      <c r="DI974" s="36"/>
      <c r="DJ974" s="36"/>
      <c r="DK974" s="36"/>
      <c r="DL974" s="36"/>
      <c r="DM974" s="36"/>
      <c r="DN974" s="36"/>
      <c r="DO974" s="36"/>
      <c r="DP974" s="36"/>
      <c r="DQ974" s="36"/>
      <c r="DR974" s="36"/>
      <c r="DS974" s="36"/>
      <c r="DT974" s="36"/>
      <c r="DU974" s="36"/>
      <c r="DV974" s="36"/>
      <c r="DW974" s="36"/>
      <c r="DX974" s="36"/>
      <c r="DY974" s="36"/>
      <c r="DZ974" s="36"/>
      <c r="EA974" s="36"/>
      <c r="EB974" s="36"/>
      <c r="EC974" s="36"/>
      <c r="ED974" s="36"/>
      <c r="EE974" s="36"/>
      <c r="EF974" s="36"/>
      <c r="EG974" s="36"/>
      <c r="EH974" s="36"/>
      <c r="EI974" s="36"/>
      <c r="EJ974" s="36"/>
      <c r="EK974" s="36"/>
      <c r="EL974" s="36"/>
      <c r="EM974" s="36"/>
      <c r="EN974" s="36"/>
    </row>
    <row r="975" spans="1:144">
      <c r="A975" s="36"/>
      <c r="B975" s="36"/>
      <c r="C975" s="144"/>
      <c r="D975" s="144"/>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c r="AA975" s="135"/>
      <c r="AB975" s="135"/>
      <c r="AC975" s="135"/>
      <c r="AD975" s="135"/>
      <c r="AE975" s="135"/>
      <c r="AF975" s="135"/>
      <c r="AG975" s="135"/>
      <c r="AH975" s="135"/>
      <c r="AI975" s="135"/>
      <c r="AJ975" s="135"/>
      <c r="AK975" s="135"/>
      <c r="AL975" s="135"/>
      <c r="AM975" s="135"/>
      <c r="AN975" s="135"/>
      <c r="AO975" s="135"/>
      <c r="AP975" s="135"/>
      <c r="AQ975" s="135"/>
      <c r="AR975" s="135"/>
      <c r="AS975" s="135"/>
      <c r="AT975" s="135"/>
      <c r="AU975" s="135"/>
      <c r="AV975" s="135"/>
      <c r="AW975" s="135"/>
      <c r="AX975" s="135"/>
      <c r="AY975" s="135"/>
      <c r="AZ975" s="135"/>
      <c r="BA975" s="135"/>
      <c r="BB975" s="135"/>
      <c r="BC975" s="135"/>
      <c r="BD975" s="135"/>
      <c r="BE975" s="135"/>
      <c r="BF975" s="135"/>
      <c r="BG975" s="135"/>
      <c r="BH975" s="135"/>
      <c r="BI975" s="135"/>
      <c r="BJ975" s="135"/>
      <c r="BK975" s="135"/>
      <c r="BL975" s="135"/>
      <c r="BM975" s="135"/>
      <c r="BN975" s="135"/>
      <c r="BO975" s="135"/>
      <c r="BP975" s="135"/>
      <c r="BQ975" s="135"/>
      <c r="BR975" s="135"/>
      <c r="BS975" s="135"/>
      <c r="BT975" s="135"/>
      <c r="BU975" s="135"/>
      <c r="BV975" s="135"/>
      <c r="BW975" s="135"/>
      <c r="BX975" s="135"/>
      <c r="BY975" s="135"/>
      <c r="BZ975" s="135"/>
      <c r="CA975" s="135"/>
      <c r="CB975" s="135"/>
      <c r="CC975" s="135"/>
      <c r="CD975" s="135"/>
      <c r="CE975" s="135"/>
      <c r="CF975" s="135"/>
      <c r="CG975" s="135"/>
      <c r="CH975" s="135"/>
      <c r="CI975" s="135"/>
      <c r="CJ975" s="135"/>
      <c r="CK975" s="135"/>
      <c r="CL975" s="135"/>
      <c r="CM975" s="135"/>
      <c r="CN975" s="135"/>
      <c r="CO975" s="135"/>
      <c r="CP975" s="135"/>
      <c r="CQ975" s="135"/>
      <c r="CR975" s="135"/>
      <c r="CU975" s="36"/>
      <c r="CV975" s="36"/>
      <c r="CW975" s="36"/>
      <c r="CX975" s="36"/>
      <c r="CY975" s="36"/>
      <c r="CZ975" s="36"/>
      <c r="DA975" s="36"/>
      <c r="DB975" s="36"/>
      <c r="DC975" s="36"/>
      <c r="DD975" s="36"/>
      <c r="DE975" s="36"/>
      <c r="DF975" s="36"/>
      <c r="DG975" s="36"/>
      <c r="DH975" s="36"/>
      <c r="DI975" s="36"/>
      <c r="DJ975" s="36"/>
      <c r="DK975" s="36"/>
      <c r="DL975" s="36"/>
      <c r="DM975" s="36"/>
      <c r="DN975" s="36"/>
      <c r="DO975" s="36"/>
      <c r="DP975" s="36"/>
      <c r="DQ975" s="36"/>
      <c r="DR975" s="36"/>
      <c r="DS975" s="36"/>
      <c r="DT975" s="36"/>
      <c r="DU975" s="36"/>
      <c r="DV975" s="36"/>
      <c r="DW975" s="36"/>
      <c r="DX975" s="36"/>
      <c r="DY975" s="36"/>
      <c r="DZ975" s="36"/>
      <c r="EA975" s="36"/>
      <c r="EB975" s="36"/>
      <c r="EC975" s="36"/>
      <c r="ED975" s="36"/>
      <c r="EE975" s="36"/>
      <c r="EF975" s="36"/>
      <c r="EG975" s="36"/>
      <c r="EH975" s="36"/>
      <c r="EI975" s="36"/>
      <c r="EJ975" s="36"/>
      <c r="EK975" s="36"/>
      <c r="EL975" s="36"/>
      <c r="EM975" s="36"/>
      <c r="EN975" s="36"/>
    </row>
    <row r="976" spans="1:144">
      <c r="A976" s="36"/>
      <c r="B976" s="36"/>
      <c r="C976" s="144"/>
      <c r="D976" s="144"/>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c r="AA976" s="135"/>
      <c r="AB976" s="135"/>
      <c r="AC976" s="135"/>
      <c r="AD976" s="135"/>
      <c r="AE976" s="135"/>
      <c r="AF976" s="135"/>
      <c r="AG976" s="135"/>
      <c r="AH976" s="135"/>
      <c r="AI976" s="135"/>
      <c r="AJ976" s="135"/>
      <c r="AK976" s="135"/>
      <c r="AL976" s="135"/>
      <c r="AM976" s="135"/>
      <c r="AN976" s="135"/>
      <c r="AO976" s="135"/>
      <c r="AP976" s="135"/>
      <c r="AQ976" s="135"/>
      <c r="AR976" s="135"/>
      <c r="AS976" s="135"/>
      <c r="AT976" s="135"/>
      <c r="AU976" s="135"/>
      <c r="AV976" s="135"/>
      <c r="AW976" s="135"/>
      <c r="AX976" s="135"/>
      <c r="AY976" s="135"/>
      <c r="AZ976" s="135"/>
      <c r="BA976" s="135"/>
      <c r="BB976" s="135"/>
      <c r="BC976" s="135"/>
      <c r="BD976" s="135"/>
      <c r="BE976" s="135"/>
      <c r="BF976" s="135"/>
      <c r="BG976" s="135"/>
      <c r="BH976" s="135"/>
      <c r="BI976" s="135"/>
      <c r="BJ976" s="135"/>
      <c r="BK976" s="135"/>
      <c r="BL976" s="135"/>
      <c r="BM976" s="135"/>
      <c r="BN976" s="135"/>
      <c r="BO976" s="135"/>
      <c r="BP976" s="135"/>
      <c r="BQ976" s="135"/>
      <c r="BR976" s="135"/>
      <c r="BS976" s="135"/>
      <c r="BT976" s="135"/>
      <c r="BU976" s="135"/>
      <c r="BV976" s="135"/>
      <c r="BW976" s="135"/>
      <c r="BX976" s="135"/>
      <c r="BY976" s="135"/>
      <c r="BZ976" s="135"/>
      <c r="CA976" s="135"/>
      <c r="CB976" s="135"/>
      <c r="CC976" s="135"/>
      <c r="CD976" s="135"/>
      <c r="CE976" s="135"/>
      <c r="CF976" s="135"/>
      <c r="CG976" s="135"/>
      <c r="CH976" s="135"/>
      <c r="CI976" s="135"/>
      <c r="CJ976" s="135"/>
      <c r="CK976" s="135"/>
      <c r="CL976" s="135"/>
      <c r="CM976" s="135"/>
      <c r="CN976" s="135"/>
      <c r="CO976" s="135"/>
      <c r="CP976" s="135"/>
      <c r="CQ976" s="135"/>
      <c r="CR976" s="135"/>
      <c r="CU976" s="36"/>
      <c r="CV976" s="36"/>
      <c r="CW976" s="36"/>
      <c r="CX976" s="36"/>
      <c r="CY976" s="36"/>
      <c r="CZ976" s="36"/>
      <c r="DA976" s="36"/>
      <c r="DB976" s="36"/>
      <c r="DC976" s="36"/>
      <c r="DD976" s="36"/>
      <c r="DE976" s="36"/>
      <c r="DF976" s="36"/>
      <c r="DG976" s="36"/>
      <c r="DH976" s="36"/>
      <c r="DI976" s="36"/>
      <c r="DJ976" s="36"/>
      <c r="DK976" s="36"/>
      <c r="DL976" s="36"/>
      <c r="DM976" s="36"/>
      <c r="DN976" s="36"/>
      <c r="DO976" s="36"/>
      <c r="DP976" s="36"/>
      <c r="DQ976" s="36"/>
      <c r="DR976" s="36"/>
      <c r="DS976" s="36"/>
      <c r="DT976" s="36"/>
      <c r="DU976" s="36"/>
      <c r="DV976" s="36"/>
      <c r="DW976" s="36"/>
      <c r="DX976" s="36"/>
      <c r="DY976" s="36"/>
      <c r="DZ976" s="36"/>
      <c r="EA976" s="36"/>
      <c r="EB976" s="36"/>
      <c r="EC976" s="36"/>
      <c r="ED976" s="36"/>
      <c r="EE976" s="36"/>
      <c r="EF976" s="36"/>
      <c r="EG976" s="36"/>
      <c r="EH976" s="36"/>
      <c r="EI976" s="36"/>
      <c r="EJ976" s="36"/>
      <c r="EK976" s="36"/>
      <c r="EL976" s="36"/>
      <c r="EM976" s="36"/>
      <c r="EN976" s="36"/>
    </row>
    <row r="977" spans="1:144">
      <c r="A977" s="36"/>
      <c r="B977" s="36"/>
      <c r="C977" s="144"/>
      <c r="D977" s="144"/>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c r="AA977" s="135"/>
      <c r="AB977" s="135"/>
      <c r="AC977" s="135"/>
      <c r="AD977" s="135"/>
      <c r="AE977" s="135"/>
      <c r="AF977" s="135"/>
      <c r="AG977" s="135"/>
      <c r="AH977" s="135"/>
      <c r="AI977" s="135"/>
      <c r="AJ977" s="135"/>
      <c r="AK977" s="135"/>
      <c r="AL977" s="135"/>
      <c r="AM977" s="135"/>
      <c r="AN977" s="135"/>
      <c r="AO977" s="135"/>
      <c r="AP977" s="135"/>
      <c r="AQ977" s="135"/>
      <c r="AR977" s="135"/>
      <c r="AS977" s="135"/>
      <c r="AT977" s="135"/>
      <c r="AU977" s="135"/>
      <c r="AV977" s="135"/>
      <c r="AW977" s="135"/>
      <c r="AX977" s="135"/>
      <c r="AY977" s="135"/>
      <c r="AZ977" s="135"/>
      <c r="BA977" s="135"/>
      <c r="BB977" s="135"/>
      <c r="BC977" s="135"/>
      <c r="BD977" s="135"/>
      <c r="BE977" s="135"/>
      <c r="BF977" s="135"/>
      <c r="BG977" s="135"/>
      <c r="BH977" s="135"/>
      <c r="BI977" s="135"/>
      <c r="BJ977" s="135"/>
      <c r="BK977" s="135"/>
      <c r="BL977" s="135"/>
      <c r="BM977" s="135"/>
      <c r="BN977" s="135"/>
      <c r="BO977" s="135"/>
      <c r="BP977" s="135"/>
      <c r="BQ977" s="135"/>
      <c r="BR977" s="135"/>
      <c r="BS977" s="135"/>
      <c r="BT977" s="135"/>
      <c r="BU977" s="135"/>
      <c r="BV977" s="135"/>
      <c r="BW977" s="135"/>
      <c r="BX977" s="135"/>
      <c r="BY977" s="135"/>
      <c r="BZ977" s="135"/>
      <c r="CA977" s="135"/>
      <c r="CB977" s="135"/>
      <c r="CC977" s="135"/>
      <c r="CD977" s="135"/>
      <c r="CE977" s="135"/>
      <c r="CF977" s="135"/>
      <c r="CG977" s="135"/>
      <c r="CH977" s="135"/>
      <c r="CI977" s="135"/>
      <c r="CJ977" s="135"/>
      <c r="CK977" s="135"/>
      <c r="CL977" s="135"/>
      <c r="CM977" s="135"/>
      <c r="CN977" s="135"/>
      <c r="CO977" s="135"/>
      <c r="CP977" s="135"/>
      <c r="CQ977" s="135"/>
      <c r="CR977" s="135"/>
      <c r="CU977" s="36"/>
      <c r="CV977" s="36"/>
      <c r="CW977" s="36"/>
      <c r="CX977" s="36"/>
      <c r="CY977" s="36"/>
      <c r="CZ977" s="36"/>
      <c r="DA977" s="36"/>
      <c r="DB977" s="36"/>
      <c r="DC977" s="36"/>
      <c r="DD977" s="36"/>
      <c r="DE977" s="36"/>
      <c r="DF977" s="36"/>
      <c r="DG977" s="36"/>
      <c r="DH977" s="36"/>
      <c r="DI977" s="36"/>
      <c r="DJ977" s="36"/>
      <c r="DK977" s="36"/>
      <c r="DL977" s="36"/>
      <c r="DM977" s="36"/>
      <c r="DN977" s="36"/>
      <c r="DO977" s="36"/>
      <c r="DP977" s="36"/>
      <c r="DQ977" s="36"/>
      <c r="DR977" s="36"/>
      <c r="DS977" s="36"/>
      <c r="DT977" s="36"/>
      <c r="DU977" s="36"/>
      <c r="DV977" s="36"/>
      <c r="DW977" s="36"/>
      <c r="DX977" s="36"/>
      <c r="DY977" s="36"/>
      <c r="DZ977" s="36"/>
      <c r="EA977" s="36"/>
      <c r="EB977" s="36"/>
      <c r="EC977" s="36"/>
      <c r="ED977" s="36"/>
      <c r="EE977" s="36"/>
      <c r="EF977" s="36"/>
      <c r="EG977" s="36"/>
      <c r="EH977" s="36"/>
      <c r="EI977" s="36"/>
      <c r="EJ977" s="36"/>
      <c r="EK977" s="36"/>
      <c r="EL977" s="36"/>
      <c r="EM977" s="36"/>
      <c r="EN977" s="36"/>
    </row>
    <row r="978" spans="1:144">
      <c r="A978" s="36"/>
      <c r="B978" s="36"/>
      <c r="C978" s="144"/>
      <c r="D978" s="144"/>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c r="AA978" s="135"/>
      <c r="AB978" s="135"/>
      <c r="AC978" s="135"/>
      <c r="AD978" s="135"/>
      <c r="AE978" s="135"/>
      <c r="AF978" s="135"/>
      <c r="AG978" s="135"/>
      <c r="AH978" s="135"/>
      <c r="AI978" s="135"/>
      <c r="AJ978" s="135"/>
      <c r="AK978" s="135"/>
      <c r="AL978" s="135"/>
      <c r="AM978" s="135"/>
      <c r="AN978" s="135"/>
      <c r="AO978" s="135"/>
      <c r="AP978" s="135"/>
      <c r="AQ978" s="135"/>
      <c r="AR978" s="135"/>
      <c r="AS978" s="135"/>
      <c r="AT978" s="135"/>
      <c r="AU978" s="135"/>
      <c r="AV978" s="135"/>
      <c r="AW978" s="135"/>
      <c r="AX978" s="135"/>
      <c r="AY978" s="135"/>
      <c r="AZ978" s="135"/>
      <c r="BA978" s="135"/>
      <c r="BB978" s="135"/>
      <c r="BC978" s="135"/>
      <c r="BD978" s="135"/>
      <c r="BE978" s="135"/>
      <c r="BF978" s="135"/>
      <c r="BG978" s="135"/>
      <c r="BH978" s="135"/>
      <c r="BI978" s="135"/>
      <c r="BJ978" s="135"/>
      <c r="BK978" s="135"/>
      <c r="BL978" s="135"/>
      <c r="BM978" s="135"/>
      <c r="BN978" s="135"/>
      <c r="BO978" s="135"/>
      <c r="BP978" s="135"/>
      <c r="BQ978" s="135"/>
      <c r="BR978" s="135"/>
      <c r="BS978" s="135"/>
      <c r="BT978" s="135"/>
      <c r="BU978" s="135"/>
      <c r="BV978" s="135"/>
      <c r="BW978" s="135"/>
      <c r="BX978" s="135"/>
      <c r="BY978" s="135"/>
      <c r="BZ978" s="135"/>
      <c r="CA978" s="135"/>
      <c r="CB978" s="135"/>
      <c r="CC978" s="135"/>
      <c r="CD978" s="135"/>
      <c r="CE978" s="135"/>
      <c r="CF978" s="135"/>
      <c r="CG978" s="135"/>
      <c r="CH978" s="135"/>
      <c r="CI978" s="135"/>
      <c r="CJ978" s="135"/>
      <c r="CK978" s="135"/>
      <c r="CL978" s="135"/>
      <c r="CM978" s="135"/>
      <c r="CN978" s="135"/>
      <c r="CO978" s="135"/>
      <c r="CP978" s="135"/>
      <c r="CQ978" s="135"/>
      <c r="CR978" s="135"/>
      <c r="CU978" s="36"/>
      <c r="CV978" s="36"/>
      <c r="CW978" s="36"/>
      <c r="CX978" s="36"/>
      <c r="CY978" s="36"/>
      <c r="CZ978" s="36"/>
      <c r="DA978" s="36"/>
      <c r="DB978" s="36"/>
      <c r="DC978" s="36"/>
      <c r="DD978" s="36"/>
      <c r="DE978" s="36"/>
      <c r="DF978" s="36"/>
      <c r="DG978" s="36"/>
      <c r="DH978" s="36"/>
      <c r="DI978" s="36"/>
      <c r="DJ978" s="36"/>
      <c r="DK978" s="36"/>
      <c r="DL978" s="36"/>
      <c r="DM978" s="36"/>
      <c r="DN978" s="36"/>
      <c r="DO978" s="36"/>
      <c r="DP978" s="36"/>
      <c r="DQ978" s="36"/>
      <c r="DR978" s="36"/>
      <c r="DS978" s="36"/>
      <c r="DT978" s="36"/>
      <c r="DU978" s="36"/>
      <c r="DV978" s="36"/>
      <c r="DW978" s="36"/>
      <c r="DX978" s="36"/>
      <c r="DY978" s="36"/>
      <c r="DZ978" s="36"/>
      <c r="EA978" s="36"/>
      <c r="EB978" s="36"/>
      <c r="EC978" s="36"/>
      <c r="ED978" s="36"/>
      <c r="EE978" s="36"/>
      <c r="EF978" s="36"/>
      <c r="EG978" s="36"/>
      <c r="EH978" s="36"/>
      <c r="EI978" s="36"/>
      <c r="EJ978" s="36"/>
      <c r="EK978" s="36"/>
      <c r="EL978" s="36"/>
      <c r="EM978" s="36"/>
      <c r="EN978" s="36"/>
    </row>
    <row r="979" spans="1:144">
      <c r="A979" s="36"/>
      <c r="B979" s="36"/>
      <c r="C979" s="144"/>
      <c r="D979" s="144"/>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c r="AA979" s="135"/>
      <c r="AB979" s="135"/>
      <c r="AC979" s="135"/>
      <c r="AD979" s="135"/>
      <c r="AE979" s="135"/>
      <c r="AF979" s="135"/>
      <c r="AG979" s="135"/>
      <c r="AH979" s="135"/>
      <c r="AI979" s="135"/>
      <c r="AJ979" s="135"/>
      <c r="AK979" s="135"/>
      <c r="AL979" s="135"/>
      <c r="AM979" s="135"/>
      <c r="AN979" s="135"/>
      <c r="AO979" s="135"/>
      <c r="AP979" s="135"/>
      <c r="AQ979" s="135"/>
      <c r="AR979" s="135"/>
      <c r="AS979" s="135"/>
      <c r="AT979" s="135"/>
      <c r="AU979" s="135"/>
      <c r="AV979" s="135"/>
      <c r="AW979" s="135"/>
      <c r="AX979" s="135"/>
      <c r="AY979" s="135"/>
      <c r="AZ979" s="135"/>
      <c r="BA979" s="135"/>
      <c r="BB979" s="135"/>
      <c r="BC979" s="135"/>
      <c r="BD979" s="135"/>
      <c r="BE979" s="135"/>
      <c r="BF979" s="135"/>
      <c r="BG979" s="135"/>
      <c r="BH979" s="135"/>
      <c r="BI979" s="135"/>
      <c r="BJ979" s="135"/>
      <c r="BK979" s="135"/>
      <c r="BL979" s="135"/>
      <c r="BM979" s="135"/>
      <c r="BN979" s="135"/>
      <c r="BO979" s="135"/>
      <c r="BP979" s="135"/>
      <c r="BQ979" s="135"/>
      <c r="BR979" s="135"/>
      <c r="BS979" s="135"/>
      <c r="BT979" s="135"/>
      <c r="BU979" s="135"/>
      <c r="BV979" s="135"/>
      <c r="BW979" s="135"/>
      <c r="BX979" s="135"/>
      <c r="BY979" s="135"/>
      <c r="BZ979" s="135"/>
      <c r="CA979" s="135"/>
      <c r="CB979" s="135"/>
      <c r="CC979" s="135"/>
      <c r="CD979" s="135"/>
      <c r="CE979" s="135"/>
      <c r="CF979" s="135"/>
      <c r="CG979" s="135"/>
      <c r="CH979" s="135"/>
      <c r="CI979" s="135"/>
      <c r="CJ979" s="135"/>
      <c r="CK979" s="135"/>
      <c r="CL979" s="135"/>
      <c r="CM979" s="135"/>
      <c r="CN979" s="135"/>
      <c r="CO979" s="135"/>
      <c r="CP979" s="135"/>
      <c r="CQ979" s="135"/>
      <c r="CR979" s="135"/>
      <c r="CU979" s="36"/>
      <c r="CV979" s="36"/>
      <c r="CW979" s="36"/>
      <c r="CX979" s="36"/>
      <c r="CY979" s="36"/>
      <c r="CZ979" s="36"/>
      <c r="DA979" s="36"/>
      <c r="DB979" s="36"/>
      <c r="DC979" s="36"/>
      <c r="DD979" s="36"/>
      <c r="DE979" s="36"/>
      <c r="DF979" s="36"/>
      <c r="DG979" s="36"/>
      <c r="DH979" s="36"/>
      <c r="DI979" s="36"/>
      <c r="DJ979" s="36"/>
      <c r="DK979" s="36"/>
      <c r="DL979" s="36"/>
      <c r="DM979" s="36"/>
      <c r="DN979" s="36"/>
      <c r="DO979" s="36"/>
      <c r="DP979" s="36"/>
      <c r="DQ979" s="36"/>
      <c r="DR979" s="36"/>
      <c r="DS979" s="36"/>
      <c r="DT979" s="36"/>
      <c r="DU979" s="36"/>
      <c r="DV979" s="36"/>
      <c r="DW979" s="36"/>
      <c r="DX979" s="36"/>
      <c r="DY979" s="36"/>
      <c r="DZ979" s="36"/>
      <c r="EA979" s="36"/>
      <c r="EB979" s="36"/>
      <c r="EC979" s="36"/>
      <c r="ED979" s="36"/>
      <c r="EE979" s="36"/>
      <c r="EF979" s="36"/>
      <c r="EG979" s="36"/>
      <c r="EH979" s="36"/>
      <c r="EI979" s="36"/>
      <c r="EJ979" s="36"/>
      <c r="EK979" s="36"/>
      <c r="EL979" s="36"/>
      <c r="EM979" s="36"/>
      <c r="EN979" s="36"/>
    </row>
    <row r="980" spans="1:144">
      <c r="A980" s="36"/>
      <c r="B980" s="36"/>
      <c r="C980" s="144"/>
      <c r="D980" s="144"/>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c r="AA980" s="135"/>
      <c r="AB980" s="135"/>
      <c r="AC980" s="135"/>
      <c r="AD980" s="135"/>
      <c r="AE980" s="135"/>
      <c r="AF980" s="135"/>
      <c r="AG980" s="135"/>
      <c r="AH980" s="135"/>
      <c r="AI980" s="135"/>
      <c r="AJ980" s="135"/>
      <c r="AK980" s="135"/>
      <c r="AL980" s="135"/>
      <c r="AM980" s="135"/>
      <c r="AN980" s="135"/>
      <c r="AO980" s="135"/>
      <c r="AP980" s="135"/>
      <c r="AQ980" s="135"/>
      <c r="AR980" s="135"/>
      <c r="AS980" s="135"/>
      <c r="AT980" s="135"/>
      <c r="AU980" s="135"/>
      <c r="AV980" s="135"/>
      <c r="AW980" s="135"/>
      <c r="AX980" s="135"/>
      <c r="AY980" s="135"/>
      <c r="AZ980" s="135"/>
      <c r="BA980" s="135"/>
      <c r="BB980" s="135"/>
      <c r="BC980" s="135"/>
      <c r="BD980" s="135"/>
      <c r="BE980" s="135"/>
      <c r="BF980" s="135"/>
      <c r="BG980" s="135"/>
      <c r="BH980" s="135"/>
      <c r="BI980" s="135"/>
      <c r="BJ980" s="135"/>
      <c r="BK980" s="135"/>
      <c r="BL980" s="135"/>
      <c r="BM980" s="135"/>
      <c r="BN980" s="135"/>
      <c r="BO980" s="135"/>
      <c r="BP980" s="135"/>
      <c r="BQ980" s="135"/>
      <c r="BR980" s="135"/>
      <c r="BS980" s="135"/>
      <c r="BT980" s="135"/>
      <c r="BU980" s="135"/>
      <c r="BV980" s="135"/>
      <c r="BW980" s="135"/>
      <c r="BX980" s="135"/>
      <c r="BY980" s="135"/>
      <c r="BZ980" s="135"/>
      <c r="CA980" s="135"/>
      <c r="CB980" s="135"/>
      <c r="CC980" s="135"/>
      <c r="CD980" s="135"/>
      <c r="CE980" s="135"/>
      <c r="CF980" s="135"/>
      <c r="CG980" s="135"/>
      <c r="CH980" s="135"/>
      <c r="CI980" s="135"/>
      <c r="CJ980" s="135"/>
      <c r="CK980" s="135"/>
      <c r="CL980" s="135"/>
      <c r="CM980" s="135"/>
      <c r="CN980" s="135"/>
      <c r="CO980" s="135"/>
      <c r="CP980" s="135"/>
      <c r="CQ980" s="135"/>
      <c r="CR980" s="135"/>
      <c r="CU980" s="36"/>
      <c r="CV980" s="36"/>
      <c r="CW980" s="36"/>
      <c r="CX980" s="36"/>
      <c r="CY980" s="36"/>
      <c r="CZ980" s="36"/>
      <c r="DA980" s="36"/>
      <c r="DB980" s="36"/>
      <c r="DC980" s="36"/>
      <c r="DD980" s="36"/>
      <c r="DE980" s="36"/>
      <c r="DF980" s="36"/>
      <c r="DG980" s="36"/>
      <c r="DH980" s="36"/>
      <c r="DI980" s="36"/>
      <c r="DJ980" s="36"/>
      <c r="DK980" s="36"/>
      <c r="DL980" s="36"/>
      <c r="DM980" s="36"/>
      <c r="DN980" s="36"/>
      <c r="DO980" s="36"/>
      <c r="DP980" s="36"/>
      <c r="DQ980" s="36"/>
      <c r="DR980" s="36"/>
      <c r="DS980" s="36"/>
      <c r="DT980" s="36"/>
      <c r="DU980" s="36"/>
      <c r="DV980" s="36"/>
      <c r="DW980" s="36"/>
      <c r="DX980" s="36"/>
      <c r="DY980" s="36"/>
      <c r="DZ980" s="36"/>
      <c r="EA980" s="36"/>
      <c r="EB980" s="36"/>
      <c r="EC980" s="36"/>
      <c r="ED980" s="36"/>
      <c r="EE980" s="36"/>
      <c r="EF980" s="36"/>
      <c r="EG980" s="36"/>
      <c r="EH980" s="36"/>
      <c r="EI980" s="36"/>
      <c r="EJ980" s="36"/>
      <c r="EK980" s="36"/>
      <c r="EL980" s="36"/>
      <c r="EM980" s="36"/>
      <c r="EN980" s="36"/>
    </row>
    <row r="981" spans="1:144">
      <c r="A981" s="36"/>
      <c r="B981" s="36"/>
      <c r="C981" s="144"/>
      <c r="D981" s="144"/>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c r="AA981" s="135"/>
      <c r="AB981" s="135"/>
      <c r="AC981" s="135"/>
      <c r="AD981" s="135"/>
      <c r="AE981" s="135"/>
      <c r="AF981" s="135"/>
      <c r="AG981" s="135"/>
      <c r="AH981" s="135"/>
      <c r="AI981" s="135"/>
      <c r="AJ981" s="135"/>
      <c r="AK981" s="135"/>
      <c r="AL981" s="135"/>
      <c r="AM981" s="135"/>
      <c r="AN981" s="135"/>
      <c r="AO981" s="135"/>
      <c r="AP981" s="135"/>
      <c r="AQ981" s="135"/>
      <c r="AR981" s="135"/>
      <c r="AS981" s="135"/>
      <c r="AT981" s="135"/>
      <c r="AU981" s="135"/>
      <c r="AV981" s="135"/>
      <c r="AW981" s="135"/>
      <c r="AX981" s="135"/>
      <c r="AY981" s="135"/>
      <c r="AZ981" s="135"/>
      <c r="BA981" s="135"/>
      <c r="BB981" s="135"/>
      <c r="BC981" s="135"/>
      <c r="BD981" s="135"/>
      <c r="BE981" s="135"/>
      <c r="BF981" s="135"/>
      <c r="BG981" s="135"/>
      <c r="BH981" s="135"/>
      <c r="BI981" s="135"/>
      <c r="BJ981" s="135"/>
      <c r="BK981" s="135"/>
      <c r="BL981" s="135"/>
      <c r="BM981" s="135"/>
      <c r="BN981" s="135"/>
      <c r="BO981" s="135"/>
      <c r="BP981" s="135"/>
      <c r="BQ981" s="135"/>
      <c r="BR981" s="135"/>
      <c r="BS981" s="135"/>
      <c r="BT981" s="135"/>
      <c r="BU981" s="135"/>
      <c r="BV981" s="135"/>
      <c r="BW981" s="135"/>
      <c r="BX981" s="135"/>
      <c r="BY981" s="135"/>
      <c r="BZ981" s="135"/>
      <c r="CA981" s="135"/>
      <c r="CB981" s="135"/>
      <c r="CC981" s="135"/>
      <c r="CD981" s="135"/>
      <c r="CE981" s="135"/>
      <c r="CF981" s="135"/>
      <c r="CG981" s="135"/>
      <c r="CH981" s="135"/>
      <c r="CI981" s="135"/>
      <c r="CJ981" s="135"/>
      <c r="CK981" s="135"/>
      <c r="CL981" s="135"/>
      <c r="CM981" s="135"/>
      <c r="CN981" s="135"/>
      <c r="CO981" s="135"/>
      <c r="CP981" s="135"/>
      <c r="CQ981" s="135"/>
      <c r="CR981" s="135"/>
      <c r="CU981" s="36"/>
      <c r="CV981" s="36"/>
      <c r="CW981" s="36"/>
      <c r="CX981" s="36"/>
      <c r="CY981" s="36"/>
      <c r="CZ981" s="36"/>
      <c r="DA981" s="36"/>
      <c r="DB981" s="36"/>
      <c r="DC981" s="36"/>
      <c r="DD981" s="36"/>
      <c r="DE981" s="36"/>
      <c r="DF981" s="36"/>
      <c r="DG981" s="36"/>
      <c r="DH981" s="36"/>
      <c r="DI981" s="36"/>
      <c r="DJ981" s="36"/>
      <c r="DK981" s="36"/>
      <c r="DL981" s="36"/>
      <c r="DM981" s="36"/>
      <c r="DN981" s="36"/>
      <c r="DO981" s="36"/>
      <c r="DP981" s="36"/>
      <c r="DQ981" s="36"/>
      <c r="DR981" s="36"/>
      <c r="DS981" s="36"/>
      <c r="DT981" s="36"/>
      <c r="DU981" s="36"/>
      <c r="DV981" s="36"/>
      <c r="DW981" s="36"/>
      <c r="DX981" s="36"/>
      <c r="DY981" s="36"/>
      <c r="DZ981" s="36"/>
      <c r="EA981" s="36"/>
      <c r="EB981" s="36"/>
      <c r="EC981" s="36"/>
      <c r="ED981" s="36"/>
      <c r="EE981" s="36"/>
      <c r="EF981" s="36"/>
      <c r="EG981" s="36"/>
      <c r="EH981" s="36"/>
      <c r="EI981" s="36"/>
      <c r="EJ981" s="36"/>
      <c r="EK981" s="36"/>
      <c r="EL981" s="36"/>
      <c r="EM981" s="36"/>
      <c r="EN981" s="36"/>
    </row>
    <row r="982" spans="1:144">
      <c r="A982" s="36"/>
      <c r="B982" s="36"/>
      <c r="C982" s="144"/>
      <c r="D982" s="144"/>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135"/>
      <c r="AT982" s="135"/>
      <c r="AU982" s="135"/>
      <c r="AV982" s="135"/>
      <c r="AW982" s="135"/>
      <c r="AX982" s="135"/>
      <c r="AY982" s="135"/>
      <c r="AZ982" s="135"/>
      <c r="BA982" s="135"/>
      <c r="BB982" s="135"/>
      <c r="BC982" s="135"/>
      <c r="BD982" s="135"/>
      <c r="BE982" s="135"/>
      <c r="BF982" s="135"/>
      <c r="BG982" s="135"/>
      <c r="BH982" s="135"/>
      <c r="BI982" s="135"/>
      <c r="BJ982" s="135"/>
      <c r="BK982" s="135"/>
      <c r="BL982" s="135"/>
      <c r="BM982" s="135"/>
      <c r="BN982" s="135"/>
      <c r="BO982" s="135"/>
      <c r="BP982" s="135"/>
      <c r="BQ982" s="135"/>
      <c r="BR982" s="135"/>
      <c r="BS982" s="135"/>
      <c r="BT982" s="135"/>
      <c r="BU982" s="135"/>
      <c r="BV982" s="135"/>
      <c r="BW982" s="135"/>
      <c r="BX982" s="135"/>
      <c r="BY982" s="135"/>
      <c r="BZ982" s="135"/>
      <c r="CA982" s="135"/>
      <c r="CB982" s="135"/>
      <c r="CC982" s="135"/>
      <c r="CD982" s="135"/>
      <c r="CE982" s="135"/>
      <c r="CF982" s="135"/>
      <c r="CG982" s="135"/>
      <c r="CH982" s="135"/>
      <c r="CI982" s="135"/>
      <c r="CJ982" s="135"/>
      <c r="CK982" s="135"/>
      <c r="CL982" s="135"/>
      <c r="CM982" s="135"/>
      <c r="CN982" s="135"/>
      <c r="CO982" s="135"/>
      <c r="CP982" s="135"/>
      <c r="CQ982" s="135"/>
      <c r="CR982" s="135"/>
      <c r="CU982" s="36"/>
      <c r="CV982" s="36"/>
      <c r="CW982" s="36"/>
      <c r="CX982" s="36"/>
      <c r="CY982" s="36"/>
      <c r="CZ982" s="36"/>
      <c r="DA982" s="36"/>
      <c r="DB982" s="36"/>
      <c r="DC982" s="36"/>
      <c r="DD982" s="36"/>
      <c r="DE982" s="36"/>
      <c r="DF982" s="36"/>
      <c r="DG982" s="36"/>
      <c r="DH982" s="36"/>
      <c r="DI982" s="36"/>
      <c r="DJ982" s="36"/>
      <c r="DK982" s="36"/>
      <c r="DL982" s="36"/>
      <c r="DM982" s="36"/>
      <c r="DN982" s="36"/>
      <c r="DO982" s="36"/>
      <c r="DP982" s="36"/>
      <c r="DQ982" s="36"/>
      <c r="DR982" s="36"/>
      <c r="DS982" s="36"/>
      <c r="DT982" s="36"/>
      <c r="DU982" s="36"/>
      <c r="DV982" s="36"/>
      <c r="DW982" s="36"/>
      <c r="DX982" s="36"/>
      <c r="DY982" s="36"/>
      <c r="DZ982" s="36"/>
      <c r="EA982" s="36"/>
      <c r="EB982" s="36"/>
      <c r="EC982" s="36"/>
      <c r="ED982" s="36"/>
      <c r="EE982" s="36"/>
      <c r="EF982" s="36"/>
      <c r="EG982" s="36"/>
      <c r="EH982" s="36"/>
      <c r="EI982" s="36"/>
      <c r="EJ982" s="36"/>
      <c r="EK982" s="36"/>
      <c r="EL982" s="36"/>
      <c r="EM982" s="36"/>
      <c r="EN982" s="36"/>
    </row>
    <row r="983" spans="1:144">
      <c r="A983" s="36"/>
      <c r="B983" s="36"/>
      <c r="C983" s="144"/>
      <c r="D983" s="144"/>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c r="AA983" s="135"/>
      <c r="AB983" s="135"/>
      <c r="AC983" s="135"/>
      <c r="AD983" s="135"/>
      <c r="AE983" s="135"/>
      <c r="AF983" s="135"/>
      <c r="AG983" s="135"/>
      <c r="AH983" s="135"/>
      <c r="AI983" s="135"/>
      <c r="AJ983" s="135"/>
      <c r="AK983" s="135"/>
      <c r="AL983" s="135"/>
      <c r="AM983" s="135"/>
      <c r="AN983" s="135"/>
      <c r="AO983" s="135"/>
      <c r="AP983" s="135"/>
      <c r="AQ983" s="135"/>
      <c r="AR983" s="135"/>
      <c r="AS983" s="135"/>
      <c r="AT983" s="135"/>
      <c r="AU983" s="135"/>
      <c r="AV983" s="135"/>
      <c r="AW983" s="135"/>
      <c r="AX983" s="135"/>
      <c r="AY983" s="135"/>
      <c r="AZ983" s="135"/>
      <c r="BA983" s="135"/>
      <c r="BB983" s="135"/>
      <c r="BC983" s="135"/>
      <c r="BD983" s="135"/>
      <c r="BE983" s="135"/>
      <c r="BF983" s="135"/>
      <c r="BG983" s="135"/>
      <c r="BH983" s="135"/>
      <c r="BI983" s="135"/>
      <c r="BJ983" s="135"/>
      <c r="BK983" s="135"/>
      <c r="BL983" s="135"/>
      <c r="BM983" s="135"/>
      <c r="BN983" s="135"/>
      <c r="BO983" s="135"/>
      <c r="BP983" s="135"/>
      <c r="BQ983" s="135"/>
      <c r="BR983" s="135"/>
      <c r="BS983" s="135"/>
      <c r="BT983" s="135"/>
      <c r="BU983" s="135"/>
      <c r="BV983" s="135"/>
      <c r="BW983" s="135"/>
      <c r="BX983" s="135"/>
      <c r="BY983" s="135"/>
      <c r="BZ983" s="135"/>
      <c r="CA983" s="135"/>
      <c r="CB983" s="135"/>
      <c r="CC983" s="135"/>
      <c r="CD983" s="135"/>
      <c r="CE983" s="135"/>
      <c r="CF983" s="135"/>
      <c r="CG983" s="135"/>
      <c r="CH983" s="135"/>
      <c r="CI983" s="135"/>
      <c r="CJ983" s="135"/>
      <c r="CK983" s="135"/>
      <c r="CL983" s="135"/>
      <c r="CM983" s="135"/>
      <c r="CN983" s="135"/>
      <c r="CO983" s="135"/>
      <c r="CP983" s="135"/>
      <c r="CQ983" s="135"/>
      <c r="CR983" s="135"/>
      <c r="CU983" s="36"/>
      <c r="CV983" s="36"/>
      <c r="CW983" s="36"/>
      <c r="CX983" s="36"/>
      <c r="CY983" s="36"/>
      <c r="CZ983" s="36"/>
      <c r="DA983" s="36"/>
      <c r="DB983" s="36"/>
      <c r="DC983" s="36"/>
      <c r="DD983" s="36"/>
      <c r="DE983" s="36"/>
      <c r="DF983" s="36"/>
      <c r="DG983" s="36"/>
      <c r="DH983" s="36"/>
      <c r="DI983" s="36"/>
      <c r="DJ983" s="36"/>
      <c r="DK983" s="36"/>
      <c r="DL983" s="36"/>
      <c r="DM983" s="36"/>
      <c r="DN983" s="36"/>
      <c r="DO983" s="36"/>
      <c r="DP983" s="36"/>
      <c r="DQ983" s="36"/>
      <c r="DR983" s="36"/>
      <c r="DS983" s="36"/>
      <c r="DT983" s="36"/>
      <c r="DU983" s="36"/>
      <c r="DV983" s="36"/>
      <c r="DW983" s="36"/>
      <c r="DX983" s="36"/>
      <c r="DY983" s="36"/>
      <c r="DZ983" s="36"/>
      <c r="EA983" s="36"/>
      <c r="EB983" s="36"/>
      <c r="EC983" s="36"/>
      <c r="ED983" s="36"/>
      <c r="EE983" s="36"/>
      <c r="EF983" s="36"/>
      <c r="EG983" s="36"/>
      <c r="EH983" s="36"/>
      <c r="EI983" s="36"/>
      <c r="EJ983" s="36"/>
      <c r="EK983" s="36"/>
      <c r="EL983" s="36"/>
      <c r="EM983" s="36"/>
      <c r="EN983" s="36"/>
    </row>
    <row r="984" spans="1:144">
      <c r="A984" s="36"/>
      <c r="B984" s="36"/>
      <c r="C984" s="144"/>
      <c r="D984" s="144"/>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c r="AA984" s="135"/>
      <c r="AB984" s="135"/>
      <c r="AC984" s="135"/>
      <c r="AD984" s="135"/>
      <c r="AE984" s="135"/>
      <c r="AF984" s="135"/>
      <c r="AG984" s="135"/>
      <c r="AH984" s="135"/>
      <c r="AI984" s="135"/>
      <c r="AJ984" s="135"/>
      <c r="AK984" s="135"/>
      <c r="AL984" s="135"/>
      <c r="AM984" s="135"/>
      <c r="AN984" s="135"/>
      <c r="AO984" s="135"/>
      <c r="AP984" s="135"/>
      <c r="AQ984" s="135"/>
      <c r="AR984" s="135"/>
      <c r="AS984" s="135"/>
      <c r="AT984" s="135"/>
      <c r="AU984" s="135"/>
      <c r="AV984" s="135"/>
      <c r="AW984" s="135"/>
      <c r="AX984" s="135"/>
      <c r="AY984" s="135"/>
      <c r="AZ984" s="135"/>
      <c r="BA984" s="135"/>
      <c r="BB984" s="135"/>
      <c r="BC984" s="135"/>
      <c r="BD984" s="135"/>
      <c r="BE984" s="135"/>
      <c r="BF984" s="135"/>
      <c r="BG984" s="135"/>
      <c r="BH984" s="135"/>
      <c r="BI984" s="135"/>
      <c r="BJ984" s="135"/>
      <c r="BK984" s="135"/>
      <c r="BL984" s="135"/>
      <c r="BM984" s="135"/>
      <c r="BN984" s="135"/>
      <c r="BO984" s="135"/>
      <c r="BP984" s="135"/>
      <c r="BQ984" s="135"/>
      <c r="BR984" s="135"/>
      <c r="BS984" s="135"/>
      <c r="BT984" s="135"/>
      <c r="BU984" s="135"/>
      <c r="BV984" s="135"/>
      <c r="BW984" s="135"/>
      <c r="BX984" s="135"/>
      <c r="BY984" s="135"/>
      <c r="BZ984" s="135"/>
      <c r="CA984" s="135"/>
      <c r="CB984" s="135"/>
      <c r="CC984" s="135"/>
      <c r="CD984" s="135"/>
      <c r="CE984" s="135"/>
      <c r="CF984" s="135"/>
      <c r="CG984" s="135"/>
      <c r="CH984" s="135"/>
      <c r="CI984" s="135"/>
      <c r="CJ984" s="135"/>
      <c r="CK984" s="135"/>
      <c r="CL984" s="135"/>
      <c r="CM984" s="135"/>
      <c r="CN984" s="135"/>
      <c r="CO984" s="135"/>
      <c r="CP984" s="135"/>
      <c r="CQ984" s="135"/>
      <c r="CR984" s="135"/>
      <c r="CU984" s="36"/>
      <c r="CV984" s="36"/>
      <c r="CW984" s="36"/>
      <c r="CX984" s="36"/>
      <c r="CY984" s="36"/>
      <c r="CZ984" s="36"/>
      <c r="DA984" s="36"/>
      <c r="DB984" s="36"/>
      <c r="DC984" s="36"/>
      <c r="DD984" s="36"/>
      <c r="DE984" s="36"/>
      <c r="DF984" s="36"/>
      <c r="DG984" s="36"/>
      <c r="DH984" s="36"/>
      <c r="DI984" s="36"/>
      <c r="DJ984" s="36"/>
      <c r="DK984" s="36"/>
      <c r="DL984" s="36"/>
      <c r="DM984" s="36"/>
      <c r="DN984" s="36"/>
      <c r="DO984" s="36"/>
      <c r="DP984" s="36"/>
      <c r="DQ984" s="36"/>
      <c r="DR984" s="36"/>
      <c r="DS984" s="36"/>
      <c r="DT984" s="36"/>
      <c r="DU984" s="36"/>
      <c r="DV984" s="36"/>
      <c r="DW984" s="36"/>
      <c r="DX984" s="36"/>
      <c r="DY984" s="36"/>
      <c r="DZ984" s="36"/>
      <c r="EA984" s="36"/>
      <c r="EB984" s="36"/>
      <c r="EC984" s="36"/>
      <c r="ED984" s="36"/>
      <c r="EE984" s="36"/>
      <c r="EF984" s="36"/>
      <c r="EG984" s="36"/>
      <c r="EH984" s="36"/>
      <c r="EI984" s="36"/>
      <c r="EJ984" s="36"/>
      <c r="EK984" s="36"/>
      <c r="EL984" s="36"/>
      <c r="EM984" s="36"/>
      <c r="EN984" s="36"/>
    </row>
    <row r="985" spans="1:144">
      <c r="A985" s="36"/>
      <c r="B985" s="36"/>
      <c r="C985" s="144"/>
      <c r="D985" s="144"/>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c r="AA985" s="135"/>
      <c r="AB985" s="135"/>
      <c r="AC985" s="135"/>
      <c r="AD985" s="135"/>
      <c r="AE985" s="135"/>
      <c r="AF985" s="135"/>
      <c r="AG985" s="135"/>
      <c r="AH985" s="135"/>
      <c r="AI985" s="135"/>
      <c r="AJ985" s="135"/>
      <c r="AK985" s="135"/>
      <c r="AL985" s="135"/>
      <c r="AM985" s="135"/>
      <c r="AN985" s="135"/>
      <c r="AO985" s="135"/>
      <c r="AP985" s="135"/>
      <c r="AQ985" s="135"/>
      <c r="AR985" s="135"/>
      <c r="AS985" s="135"/>
      <c r="AT985" s="135"/>
      <c r="AU985" s="135"/>
      <c r="AV985" s="135"/>
      <c r="AW985" s="135"/>
      <c r="AX985" s="135"/>
      <c r="AY985" s="135"/>
      <c r="AZ985" s="135"/>
      <c r="BA985" s="135"/>
      <c r="BB985" s="135"/>
      <c r="BC985" s="135"/>
      <c r="BD985" s="135"/>
      <c r="BE985" s="135"/>
      <c r="BF985" s="135"/>
      <c r="BG985" s="135"/>
      <c r="BH985" s="135"/>
      <c r="BI985" s="135"/>
      <c r="BJ985" s="135"/>
      <c r="BK985" s="135"/>
      <c r="BL985" s="135"/>
      <c r="BM985" s="135"/>
      <c r="BN985" s="135"/>
      <c r="BO985" s="135"/>
      <c r="BP985" s="135"/>
      <c r="BQ985" s="135"/>
      <c r="BR985" s="135"/>
      <c r="BS985" s="135"/>
      <c r="BT985" s="135"/>
      <c r="BU985" s="135"/>
      <c r="BV985" s="135"/>
      <c r="BW985" s="135"/>
      <c r="BX985" s="135"/>
      <c r="BY985" s="135"/>
      <c r="BZ985" s="135"/>
      <c r="CA985" s="135"/>
      <c r="CB985" s="135"/>
      <c r="CC985" s="135"/>
      <c r="CD985" s="135"/>
      <c r="CE985" s="135"/>
      <c r="CF985" s="135"/>
      <c r="CG985" s="135"/>
      <c r="CH985" s="135"/>
      <c r="CI985" s="135"/>
      <c r="CJ985" s="135"/>
      <c r="CK985" s="135"/>
      <c r="CL985" s="135"/>
      <c r="CM985" s="135"/>
      <c r="CN985" s="135"/>
      <c r="CO985" s="135"/>
      <c r="CP985" s="135"/>
      <c r="CQ985" s="135"/>
      <c r="CR985" s="135"/>
      <c r="CU985" s="36"/>
      <c r="CV985" s="36"/>
      <c r="CW985" s="36"/>
      <c r="CX985" s="36"/>
      <c r="CY985" s="36"/>
      <c r="CZ985" s="36"/>
      <c r="DA985" s="36"/>
      <c r="DB985" s="36"/>
      <c r="DC985" s="36"/>
      <c r="DD985" s="36"/>
      <c r="DE985" s="36"/>
      <c r="DF985" s="36"/>
      <c r="DG985" s="36"/>
      <c r="DH985" s="36"/>
      <c r="DI985" s="36"/>
      <c r="DJ985" s="36"/>
      <c r="DK985" s="36"/>
      <c r="DL985" s="36"/>
      <c r="DM985" s="36"/>
      <c r="DN985" s="36"/>
      <c r="DO985" s="36"/>
      <c r="DP985" s="36"/>
      <c r="DQ985" s="36"/>
      <c r="DR985" s="36"/>
      <c r="DS985" s="36"/>
      <c r="DT985" s="36"/>
      <c r="DU985" s="36"/>
      <c r="DV985" s="36"/>
      <c r="DW985" s="36"/>
      <c r="DX985" s="36"/>
      <c r="DY985" s="36"/>
      <c r="DZ985" s="36"/>
      <c r="EA985" s="36"/>
      <c r="EB985" s="36"/>
      <c r="EC985" s="36"/>
      <c r="ED985" s="36"/>
      <c r="EE985" s="36"/>
      <c r="EF985" s="36"/>
      <c r="EG985" s="36"/>
      <c r="EH985" s="36"/>
      <c r="EI985" s="36"/>
      <c r="EJ985" s="36"/>
      <c r="EK985" s="36"/>
      <c r="EL985" s="36"/>
      <c r="EM985" s="36"/>
      <c r="EN985" s="36"/>
    </row>
    <row r="986" spans="1:144">
      <c r="A986" s="36"/>
      <c r="B986" s="36"/>
      <c r="C986" s="144"/>
      <c r="D986" s="144"/>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c r="AA986" s="135"/>
      <c r="AB986" s="135"/>
      <c r="AC986" s="135"/>
      <c r="AD986" s="135"/>
      <c r="AE986" s="135"/>
      <c r="AF986" s="135"/>
      <c r="AG986" s="135"/>
      <c r="AH986" s="135"/>
      <c r="AI986" s="135"/>
      <c r="AJ986" s="135"/>
      <c r="AK986" s="135"/>
      <c r="AL986" s="135"/>
      <c r="AM986" s="135"/>
      <c r="AN986" s="135"/>
      <c r="AO986" s="135"/>
      <c r="AP986" s="135"/>
      <c r="AQ986" s="135"/>
      <c r="AR986" s="135"/>
      <c r="AS986" s="135"/>
      <c r="AT986" s="135"/>
      <c r="AU986" s="135"/>
      <c r="AV986" s="135"/>
      <c r="AW986" s="135"/>
      <c r="AX986" s="135"/>
      <c r="AY986" s="135"/>
      <c r="AZ986" s="135"/>
      <c r="BA986" s="135"/>
      <c r="BB986" s="135"/>
      <c r="BC986" s="135"/>
      <c r="BD986" s="135"/>
      <c r="BE986" s="135"/>
      <c r="BF986" s="135"/>
      <c r="BG986" s="135"/>
      <c r="BH986" s="135"/>
      <c r="BI986" s="135"/>
      <c r="BJ986" s="135"/>
      <c r="BK986" s="135"/>
      <c r="BL986" s="135"/>
      <c r="BM986" s="135"/>
      <c r="BN986" s="135"/>
      <c r="BO986" s="135"/>
      <c r="BP986" s="135"/>
      <c r="BQ986" s="135"/>
      <c r="BR986" s="135"/>
      <c r="BS986" s="135"/>
      <c r="BT986" s="135"/>
      <c r="BU986" s="135"/>
      <c r="BV986" s="135"/>
      <c r="BW986" s="135"/>
      <c r="BX986" s="135"/>
      <c r="BY986" s="135"/>
      <c r="BZ986" s="135"/>
      <c r="CA986" s="135"/>
      <c r="CB986" s="135"/>
      <c r="CC986" s="135"/>
      <c r="CD986" s="135"/>
      <c r="CE986" s="135"/>
      <c r="CF986" s="135"/>
      <c r="CG986" s="135"/>
      <c r="CH986" s="135"/>
      <c r="CI986" s="135"/>
      <c r="CJ986" s="135"/>
      <c r="CK986" s="135"/>
      <c r="CL986" s="135"/>
      <c r="CM986" s="135"/>
      <c r="CN986" s="135"/>
      <c r="CO986" s="135"/>
      <c r="CP986" s="135"/>
      <c r="CQ986" s="135"/>
      <c r="CR986" s="135"/>
      <c r="CU986" s="36"/>
      <c r="CV986" s="36"/>
      <c r="CW986" s="36"/>
      <c r="CX986" s="36"/>
      <c r="CY986" s="36"/>
      <c r="CZ986" s="36"/>
      <c r="DA986" s="36"/>
      <c r="DB986" s="36"/>
      <c r="DC986" s="36"/>
      <c r="DD986" s="36"/>
      <c r="DE986" s="36"/>
      <c r="DF986" s="36"/>
      <c r="DG986" s="36"/>
      <c r="DH986" s="36"/>
      <c r="DI986" s="36"/>
      <c r="DJ986" s="36"/>
      <c r="DK986" s="36"/>
      <c r="DL986" s="36"/>
      <c r="DM986" s="36"/>
      <c r="DN986" s="36"/>
      <c r="DO986" s="36"/>
      <c r="DP986" s="36"/>
      <c r="DQ986" s="36"/>
      <c r="DR986" s="36"/>
      <c r="DS986" s="36"/>
      <c r="DT986" s="36"/>
      <c r="DU986" s="36"/>
      <c r="DV986" s="36"/>
      <c r="DW986" s="36"/>
      <c r="DX986" s="36"/>
      <c r="DY986" s="36"/>
      <c r="DZ986" s="36"/>
      <c r="EA986" s="36"/>
      <c r="EB986" s="36"/>
      <c r="EC986" s="36"/>
      <c r="ED986" s="36"/>
      <c r="EE986" s="36"/>
      <c r="EF986" s="36"/>
      <c r="EG986" s="36"/>
      <c r="EH986" s="36"/>
      <c r="EI986" s="36"/>
      <c r="EJ986" s="36"/>
      <c r="EK986" s="36"/>
      <c r="EL986" s="36"/>
      <c r="EM986" s="36"/>
      <c r="EN986" s="36"/>
    </row>
    <row r="987" spans="1:144">
      <c r="A987" s="36"/>
      <c r="B987" s="36"/>
      <c r="C987" s="144"/>
      <c r="D987" s="144"/>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c r="AA987" s="135"/>
      <c r="AB987" s="135"/>
      <c r="AC987" s="135"/>
      <c r="AD987" s="135"/>
      <c r="AE987" s="135"/>
      <c r="AF987" s="135"/>
      <c r="AG987" s="135"/>
      <c r="AH987" s="135"/>
      <c r="AI987" s="135"/>
      <c r="AJ987" s="135"/>
      <c r="AK987" s="135"/>
      <c r="AL987" s="135"/>
      <c r="AM987" s="135"/>
      <c r="AN987" s="135"/>
      <c r="AO987" s="135"/>
      <c r="AP987" s="135"/>
      <c r="AQ987" s="135"/>
      <c r="AR987" s="135"/>
      <c r="AS987" s="135"/>
      <c r="AT987" s="135"/>
      <c r="AU987" s="135"/>
      <c r="AV987" s="135"/>
      <c r="AW987" s="135"/>
      <c r="AX987" s="135"/>
      <c r="AY987" s="135"/>
      <c r="AZ987" s="135"/>
      <c r="BA987" s="135"/>
      <c r="BB987" s="135"/>
      <c r="BC987" s="135"/>
      <c r="BD987" s="135"/>
      <c r="BE987" s="135"/>
      <c r="BF987" s="135"/>
      <c r="BG987" s="135"/>
      <c r="BH987" s="135"/>
      <c r="BI987" s="135"/>
      <c r="BJ987" s="135"/>
      <c r="BK987" s="135"/>
      <c r="BL987" s="135"/>
      <c r="BM987" s="135"/>
      <c r="BN987" s="135"/>
      <c r="BO987" s="135"/>
      <c r="BP987" s="135"/>
      <c r="BQ987" s="135"/>
      <c r="BR987" s="135"/>
      <c r="BS987" s="135"/>
      <c r="BT987" s="135"/>
      <c r="BU987" s="135"/>
      <c r="BV987" s="135"/>
      <c r="BW987" s="135"/>
      <c r="BX987" s="135"/>
      <c r="BY987" s="135"/>
      <c r="BZ987" s="135"/>
      <c r="CA987" s="135"/>
      <c r="CB987" s="135"/>
      <c r="CC987" s="135"/>
      <c r="CD987" s="135"/>
      <c r="CE987" s="135"/>
      <c r="CF987" s="135"/>
      <c r="CG987" s="135"/>
      <c r="CH987" s="135"/>
      <c r="CI987" s="135"/>
      <c r="CJ987" s="135"/>
      <c r="CK987" s="135"/>
      <c r="CL987" s="135"/>
      <c r="CM987" s="135"/>
      <c r="CN987" s="135"/>
      <c r="CO987" s="135"/>
      <c r="CP987" s="135"/>
      <c r="CQ987" s="135"/>
      <c r="CR987" s="135"/>
      <c r="CU987" s="36"/>
      <c r="CV987" s="36"/>
      <c r="CW987" s="36"/>
      <c r="CX987" s="36"/>
      <c r="CY987" s="36"/>
      <c r="CZ987" s="36"/>
      <c r="DA987" s="36"/>
      <c r="DB987" s="36"/>
      <c r="DC987" s="36"/>
      <c r="DD987" s="36"/>
      <c r="DE987" s="36"/>
      <c r="DF987" s="36"/>
      <c r="DG987" s="36"/>
      <c r="DH987" s="36"/>
      <c r="DI987" s="36"/>
      <c r="DJ987" s="36"/>
      <c r="DK987" s="36"/>
      <c r="DL987" s="36"/>
      <c r="DM987" s="36"/>
      <c r="DN987" s="36"/>
      <c r="DO987" s="36"/>
      <c r="DP987" s="36"/>
      <c r="DQ987" s="36"/>
      <c r="DR987" s="36"/>
      <c r="DS987" s="36"/>
      <c r="DT987" s="36"/>
      <c r="DU987" s="36"/>
      <c r="DV987" s="36"/>
      <c r="DW987" s="36"/>
      <c r="DX987" s="36"/>
      <c r="DY987" s="36"/>
      <c r="DZ987" s="36"/>
      <c r="EA987" s="36"/>
      <c r="EB987" s="36"/>
      <c r="EC987" s="36"/>
      <c r="ED987" s="36"/>
      <c r="EE987" s="36"/>
      <c r="EF987" s="36"/>
      <c r="EG987" s="36"/>
      <c r="EH987" s="36"/>
      <c r="EI987" s="36"/>
      <c r="EJ987" s="36"/>
      <c r="EK987" s="36"/>
      <c r="EL987" s="36"/>
      <c r="EM987" s="36"/>
      <c r="EN987" s="36"/>
    </row>
    <row r="988" spans="1:144">
      <c r="A988" s="36"/>
      <c r="B988" s="36"/>
      <c r="C988" s="144"/>
      <c r="D988" s="144"/>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c r="AA988" s="135"/>
      <c r="AB988" s="135"/>
      <c r="AC988" s="135"/>
      <c r="AD988" s="135"/>
      <c r="AE988" s="135"/>
      <c r="AF988" s="135"/>
      <c r="AG988" s="135"/>
      <c r="AH988" s="135"/>
      <c r="AI988" s="135"/>
      <c r="AJ988" s="135"/>
      <c r="AK988" s="135"/>
      <c r="AL988" s="135"/>
      <c r="AM988" s="135"/>
      <c r="AN988" s="135"/>
      <c r="AO988" s="135"/>
      <c r="AP988" s="135"/>
      <c r="AQ988" s="135"/>
      <c r="AR988" s="135"/>
      <c r="AS988" s="135"/>
      <c r="AT988" s="135"/>
      <c r="AU988" s="135"/>
      <c r="AV988" s="135"/>
      <c r="AW988" s="135"/>
      <c r="AX988" s="135"/>
      <c r="AY988" s="135"/>
      <c r="AZ988" s="135"/>
      <c r="BA988" s="135"/>
      <c r="BB988" s="135"/>
      <c r="BC988" s="135"/>
      <c r="BD988" s="135"/>
      <c r="BE988" s="135"/>
      <c r="BF988" s="135"/>
      <c r="BG988" s="135"/>
      <c r="BH988" s="135"/>
      <c r="BI988" s="135"/>
      <c r="BJ988" s="135"/>
      <c r="BK988" s="135"/>
      <c r="BL988" s="135"/>
      <c r="BM988" s="135"/>
      <c r="BN988" s="135"/>
      <c r="BO988" s="135"/>
      <c r="BP988" s="135"/>
      <c r="BQ988" s="135"/>
      <c r="BR988" s="135"/>
      <c r="BS988" s="135"/>
      <c r="BT988" s="135"/>
      <c r="BU988" s="135"/>
      <c r="BV988" s="135"/>
      <c r="BW988" s="135"/>
      <c r="BX988" s="135"/>
      <c r="BY988" s="135"/>
      <c r="BZ988" s="135"/>
      <c r="CA988" s="135"/>
      <c r="CB988" s="135"/>
      <c r="CC988" s="135"/>
      <c r="CD988" s="135"/>
      <c r="CE988" s="135"/>
      <c r="CF988" s="135"/>
      <c r="CG988" s="135"/>
      <c r="CH988" s="135"/>
      <c r="CI988" s="135"/>
      <c r="CJ988" s="135"/>
      <c r="CK988" s="135"/>
      <c r="CL988" s="135"/>
      <c r="CM988" s="135"/>
      <c r="CN988" s="135"/>
      <c r="CO988" s="135"/>
      <c r="CP988" s="135"/>
      <c r="CQ988" s="135"/>
      <c r="CR988" s="135"/>
      <c r="CU988" s="36"/>
      <c r="CV988" s="36"/>
      <c r="CW988" s="36"/>
      <c r="CX988" s="36"/>
      <c r="CY988" s="36"/>
      <c r="CZ988" s="36"/>
      <c r="DA988" s="36"/>
      <c r="DB988" s="36"/>
      <c r="DC988" s="36"/>
      <c r="DD988" s="36"/>
      <c r="DE988" s="36"/>
      <c r="DF988" s="36"/>
      <c r="DG988" s="36"/>
      <c r="DH988" s="36"/>
      <c r="DI988" s="36"/>
      <c r="DJ988" s="36"/>
      <c r="DK988" s="36"/>
      <c r="DL988" s="36"/>
      <c r="DM988" s="36"/>
      <c r="DN988" s="36"/>
      <c r="DO988" s="36"/>
      <c r="DP988" s="36"/>
      <c r="DQ988" s="36"/>
      <c r="DR988" s="36"/>
      <c r="DS988" s="36"/>
      <c r="DT988" s="36"/>
      <c r="DU988" s="36"/>
      <c r="DV988" s="36"/>
      <c r="DW988" s="36"/>
      <c r="DX988" s="36"/>
      <c r="DY988" s="36"/>
      <c r="DZ988" s="36"/>
      <c r="EA988" s="36"/>
      <c r="EB988" s="36"/>
      <c r="EC988" s="36"/>
      <c r="ED988" s="36"/>
      <c r="EE988" s="36"/>
      <c r="EF988" s="36"/>
      <c r="EG988" s="36"/>
      <c r="EH988" s="36"/>
      <c r="EI988" s="36"/>
      <c r="EJ988" s="36"/>
      <c r="EK988" s="36"/>
      <c r="EL988" s="36"/>
      <c r="EM988" s="36"/>
      <c r="EN988" s="36"/>
    </row>
    <row r="989" spans="1:144">
      <c r="A989" s="36"/>
      <c r="B989" s="36"/>
      <c r="C989" s="144"/>
      <c r="D989" s="144"/>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c r="AA989" s="135"/>
      <c r="AB989" s="135"/>
      <c r="AC989" s="135"/>
      <c r="AD989" s="135"/>
      <c r="AE989" s="135"/>
      <c r="AF989" s="135"/>
      <c r="AG989" s="135"/>
      <c r="AH989" s="135"/>
      <c r="AI989" s="135"/>
      <c r="AJ989" s="135"/>
      <c r="AK989" s="135"/>
      <c r="AL989" s="135"/>
      <c r="AM989" s="135"/>
      <c r="AN989" s="135"/>
      <c r="AO989" s="135"/>
      <c r="AP989" s="135"/>
      <c r="AQ989" s="135"/>
      <c r="AR989" s="135"/>
      <c r="AS989" s="135"/>
      <c r="AT989" s="135"/>
      <c r="AU989" s="135"/>
      <c r="AV989" s="135"/>
      <c r="AW989" s="135"/>
      <c r="AX989" s="135"/>
      <c r="AY989" s="135"/>
      <c r="AZ989" s="135"/>
      <c r="BA989" s="135"/>
      <c r="BB989" s="135"/>
      <c r="BC989" s="135"/>
      <c r="BD989" s="135"/>
      <c r="BE989" s="135"/>
      <c r="BF989" s="135"/>
      <c r="BG989" s="135"/>
      <c r="BH989" s="135"/>
      <c r="BI989" s="135"/>
      <c r="BJ989" s="135"/>
      <c r="BK989" s="135"/>
      <c r="BL989" s="135"/>
      <c r="BM989" s="135"/>
      <c r="BN989" s="135"/>
      <c r="BO989" s="135"/>
      <c r="BP989" s="135"/>
      <c r="BQ989" s="135"/>
      <c r="BR989" s="135"/>
      <c r="BS989" s="135"/>
      <c r="BT989" s="135"/>
      <c r="BU989" s="135"/>
      <c r="BV989" s="135"/>
      <c r="BW989" s="135"/>
      <c r="BX989" s="135"/>
      <c r="BY989" s="135"/>
      <c r="BZ989" s="135"/>
      <c r="CA989" s="135"/>
      <c r="CB989" s="135"/>
      <c r="CC989" s="135"/>
      <c r="CD989" s="135"/>
      <c r="CE989" s="135"/>
      <c r="CF989" s="135"/>
      <c r="CG989" s="135"/>
      <c r="CH989" s="135"/>
      <c r="CI989" s="135"/>
      <c r="CJ989" s="135"/>
      <c r="CK989" s="135"/>
      <c r="CL989" s="135"/>
      <c r="CM989" s="135"/>
      <c r="CN989" s="135"/>
      <c r="CO989" s="135"/>
      <c r="CP989" s="135"/>
      <c r="CQ989" s="135"/>
      <c r="CR989" s="135"/>
      <c r="CU989" s="36"/>
      <c r="CV989" s="36"/>
      <c r="CW989" s="36"/>
      <c r="CX989" s="36"/>
      <c r="CY989" s="36"/>
      <c r="CZ989" s="36"/>
      <c r="DA989" s="36"/>
      <c r="DB989" s="36"/>
      <c r="DC989" s="36"/>
      <c r="DD989" s="36"/>
      <c r="DE989" s="36"/>
      <c r="DF989" s="36"/>
      <c r="DG989" s="36"/>
      <c r="DH989" s="36"/>
      <c r="DI989" s="36"/>
      <c r="DJ989" s="36"/>
      <c r="DK989" s="36"/>
      <c r="DL989" s="36"/>
      <c r="DM989" s="36"/>
      <c r="DN989" s="36"/>
      <c r="DO989" s="36"/>
      <c r="DP989" s="36"/>
      <c r="DQ989" s="36"/>
      <c r="DR989" s="36"/>
      <c r="DS989" s="36"/>
      <c r="DT989" s="36"/>
      <c r="DU989" s="36"/>
      <c r="DV989" s="36"/>
      <c r="DW989" s="36"/>
      <c r="DX989" s="36"/>
      <c r="DY989" s="36"/>
      <c r="DZ989" s="36"/>
      <c r="EA989" s="36"/>
      <c r="EB989" s="36"/>
      <c r="EC989" s="36"/>
      <c r="ED989" s="36"/>
      <c r="EE989" s="36"/>
      <c r="EF989" s="36"/>
      <c r="EG989" s="36"/>
      <c r="EH989" s="36"/>
      <c r="EI989" s="36"/>
      <c r="EJ989" s="36"/>
      <c r="EK989" s="36"/>
      <c r="EL989" s="36"/>
      <c r="EM989" s="36"/>
      <c r="EN989" s="36"/>
    </row>
    <row r="990" spans="1:144">
      <c r="A990" s="36"/>
      <c r="B990" s="36"/>
      <c r="C990" s="144"/>
      <c r="D990" s="144"/>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c r="AA990" s="135"/>
      <c r="AB990" s="135"/>
      <c r="AC990" s="135"/>
      <c r="AD990" s="135"/>
      <c r="AE990" s="135"/>
      <c r="AF990" s="135"/>
      <c r="AG990" s="135"/>
      <c r="AH990" s="135"/>
      <c r="AI990" s="135"/>
      <c r="AJ990" s="135"/>
      <c r="AK990" s="135"/>
      <c r="AL990" s="135"/>
      <c r="AM990" s="135"/>
      <c r="AN990" s="135"/>
      <c r="AO990" s="135"/>
      <c r="AP990" s="135"/>
      <c r="AQ990" s="135"/>
      <c r="AR990" s="135"/>
      <c r="AS990" s="135"/>
      <c r="AT990" s="135"/>
      <c r="AU990" s="135"/>
      <c r="AV990" s="135"/>
      <c r="AW990" s="135"/>
      <c r="AX990" s="135"/>
      <c r="AY990" s="135"/>
      <c r="AZ990" s="135"/>
      <c r="BA990" s="135"/>
      <c r="BB990" s="135"/>
      <c r="BC990" s="135"/>
      <c r="BD990" s="135"/>
      <c r="BE990" s="135"/>
      <c r="BF990" s="135"/>
      <c r="BG990" s="135"/>
      <c r="BH990" s="135"/>
      <c r="BI990" s="135"/>
      <c r="BJ990" s="135"/>
      <c r="BK990" s="135"/>
      <c r="BL990" s="135"/>
      <c r="BM990" s="135"/>
      <c r="BN990" s="135"/>
      <c r="BO990" s="135"/>
      <c r="BP990" s="135"/>
      <c r="BQ990" s="135"/>
      <c r="BR990" s="135"/>
      <c r="BS990" s="135"/>
      <c r="BT990" s="135"/>
      <c r="BU990" s="135"/>
      <c r="BV990" s="135"/>
      <c r="BW990" s="135"/>
      <c r="BX990" s="135"/>
      <c r="BY990" s="135"/>
      <c r="BZ990" s="135"/>
      <c r="CA990" s="135"/>
      <c r="CB990" s="135"/>
      <c r="CC990" s="135"/>
      <c r="CD990" s="135"/>
      <c r="CE990" s="135"/>
      <c r="CF990" s="135"/>
      <c r="CG990" s="135"/>
      <c r="CH990" s="135"/>
      <c r="CI990" s="135"/>
      <c r="CJ990" s="135"/>
      <c r="CK990" s="135"/>
      <c r="CL990" s="135"/>
      <c r="CM990" s="135"/>
      <c r="CN990" s="135"/>
      <c r="CO990" s="135"/>
      <c r="CP990" s="135"/>
      <c r="CQ990" s="135"/>
      <c r="CR990" s="135"/>
      <c r="CU990" s="36"/>
      <c r="CV990" s="36"/>
      <c r="CW990" s="36"/>
      <c r="CX990" s="36"/>
      <c r="CY990" s="36"/>
      <c r="CZ990" s="36"/>
      <c r="DA990" s="36"/>
      <c r="DB990" s="36"/>
      <c r="DC990" s="36"/>
      <c r="DD990" s="36"/>
      <c r="DE990" s="36"/>
      <c r="DF990" s="36"/>
      <c r="DG990" s="36"/>
      <c r="DH990" s="36"/>
      <c r="DI990" s="36"/>
      <c r="DJ990" s="36"/>
      <c r="DK990" s="36"/>
      <c r="DL990" s="36"/>
      <c r="DM990" s="36"/>
      <c r="DN990" s="36"/>
      <c r="DO990" s="36"/>
      <c r="DP990" s="36"/>
      <c r="DQ990" s="36"/>
      <c r="DR990" s="36"/>
      <c r="DS990" s="36"/>
      <c r="DT990" s="36"/>
      <c r="DU990" s="36"/>
      <c r="DV990" s="36"/>
      <c r="DW990" s="36"/>
      <c r="DX990" s="36"/>
      <c r="DY990" s="36"/>
      <c r="DZ990" s="36"/>
      <c r="EA990" s="36"/>
      <c r="EB990" s="36"/>
      <c r="EC990" s="36"/>
      <c r="ED990" s="36"/>
      <c r="EE990" s="36"/>
      <c r="EF990" s="36"/>
      <c r="EG990" s="36"/>
      <c r="EH990" s="36"/>
      <c r="EI990" s="36"/>
      <c r="EJ990" s="36"/>
      <c r="EK990" s="36"/>
      <c r="EL990" s="36"/>
      <c r="EM990" s="36"/>
      <c r="EN990" s="36"/>
    </row>
    <row r="991" spans="1:144">
      <c r="A991" s="36"/>
      <c r="B991" s="36"/>
      <c r="C991" s="144"/>
      <c r="D991" s="144"/>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c r="AA991" s="135"/>
      <c r="AB991" s="135"/>
      <c r="AC991" s="135"/>
      <c r="AD991" s="135"/>
      <c r="AE991" s="135"/>
      <c r="AF991" s="135"/>
      <c r="AG991" s="135"/>
      <c r="AH991" s="135"/>
      <c r="AI991" s="135"/>
      <c r="AJ991" s="135"/>
      <c r="AK991" s="135"/>
      <c r="AL991" s="135"/>
      <c r="AM991" s="135"/>
      <c r="AN991" s="135"/>
      <c r="AO991" s="135"/>
      <c r="AP991" s="135"/>
      <c r="AQ991" s="135"/>
      <c r="AR991" s="135"/>
      <c r="AS991" s="135"/>
      <c r="AT991" s="135"/>
      <c r="AU991" s="135"/>
      <c r="AV991" s="135"/>
      <c r="AW991" s="135"/>
      <c r="AX991" s="135"/>
      <c r="AY991" s="135"/>
      <c r="AZ991" s="135"/>
      <c r="BA991" s="135"/>
      <c r="BB991" s="135"/>
      <c r="BC991" s="135"/>
      <c r="BD991" s="135"/>
      <c r="BE991" s="135"/>
      <c r="BF991" s="135"/>
      <c r="BG991" s="135"/>
      <c r="BH991" s="135"/>
      <c r="BI991" s="135"/>
      <c r="BJ991" s="135"/>
      <c r="BK991" s="135"/>
      <c r="BL991" s="135"/>
      <c r="BM991" s="135"/>
      <c r="BN991" s="135"/>
      <c r="BO991" s="135"/>
      <c r="BP991" s="135"/>
      <c r="BQ991" s="135"/>
      <c r="BR991" s="135"/>
      <c r="BS991" s="135"/>
      <c r="BT991" s="135"/>
      <c r="BU991" s="135"/>
      <c r="BV991" s="135"/>
      <c r="BW991" s="135"/>
      <c r="BX991" s="135"/>
      <c r="BY991" s="135"/>
      <c r="BZ991" s="135"/>
      <c r="CA991" s="135"/>
      <c r="CB991" s="135"/>
      <c r="CC991" s="135"/>
      <c r="CD991" s="135"/>
      <c r="CE991" s="135"/>
      <c r="CF991" s="135"/>
      <c r="CG991" s="135"/>
      <c r="CH991" s="135"/>
      <c r="CI991" s="135"/>
      <c r="CJ991" s="135"/>
      <c r="CK991" s="135"/>
      <c r="CL991" s="135"/>
      <c r="CM991" s="135"/>
      <c r="CN991" s="135"/>
      <c r="CO991" s="135"/>
      <c r="CP991" s="135"/>
      <c r="CQ991" s="135"/>
      <c r="CR991" s="135"/>
      <c r="CU991" s="36"/>
      <c r="CV991" s="36"/>
      <c r="CW991" s="36"/>
      <c r="CX991" s="36"/>
      <c r="CY991" s="36"/>
      <c r="CZ991" s="36"/>
      <c r="DA991" s="36"/>
      <c r="DB991" s="36"/>
      <c r="DC991" s="36"/>
      <c r="DD991" s="36"/>
      <c r="DE991" s="36"/>
      <c r="DF991" s="36"/>
      <c r="DG991" s="36"/>
      <c r="DH991" s="36"/>
      <c r="DI991" s="36"/>
      <c r="DJ991" s="36"/>
      <c r="DK991" s="36"/>
      <c r="DL991" s="36"/>
      <c r="DM991" s="36"/>
      <c r="DN991" s="36"/>
      <c r="DO991" s="36"/>
      <c r="DP991" s="36"/>
      <c r="DQ991" s="36"/>
      <c r="DR991" s="36"/>
      <c r="DS991" s="36"/>
      <c r="DT991" s="36"/>
      <c r="DU991" s="36"/>
      <c r="DV991" s="36"/>
      <c r="DW991" s="36"/>
      <c r="DX991" s="36"/>
      <c r="DY991" s="36"/>
      <c r="DZ991" s="36"/>
      <c r="EA991" s="36"/>
      <c r="EB991" s="36"/>
      <c r="EC991" s="36"/>
      <c r="ED991" s="36"/>
      <c r="EE991" s="36"/>
      <c r="EF991" s="36"/>
      <c r="EG991" s="36"/>
      <c r="EH991" s="36"/>
      <c r="EI991" s="36"/>
      <c r="EJ991" s="36"/>
      <c r="EK991" s="36"/>
      <c r="EL991" s="36"/>
      <c r="EM991" s="36"/>
      <c r="EN991" s="36"/>
    </row>
    <row r="992" spans="1:144">
      <c r="A992" s="36"/>
      <c r="B992" s="36"/>
      <c r="C992" s="144"/>
      <c r="D992" s="144"/>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c r="AA992" s="135"/>
      <c r="AB992" s="135"/>
      <c r="AC992" s="135"/>
      <c r="AD992" s="135"/>
      <c r="AE992" s="135"/>
      <c r="AF992" s="135"/>
      <c r="AG992" s="135"/>
      <c r="AH992" s="135"/>
      <c r="AI992" s="135"/>
      <c r="AJ992" s="135"/>
      <c r="AK992" s="135"/>
      <c r="AL992" s="135"/>
      <c r="AM992" s="135"/>
      <c r="AN992" s="135"/>
      <c r="AO992" s="135"/>
      <c r="AP992" s="135"/>
      <c r="AQ992" s="135"/>
      <c r="AR992" s="135"/>
      <c r="AS992" s="135"/>
      <c r="AT992" s="135"/>
      <c r="AU992" s="135"/>
      <c r="AV992" s="135"/>
      <c r="AW992" s="135"/>
      <c r="AX992" s="135"/>
      <c r="AY992" s="135"/>
      <c r="AZ992" s="135"/>
      <c r="BA992" s="135"/>
      <c r="BB992" s="135"/>
      <c r="BC992" s="135"/>
      <c r="BD992" s="135"/>
      <c r="BE992" s="135"/>
      <c r="BF992" s="135"/>
      <c r="BG992" s="135"/>
      <c r="BH992" s="135"/>
      <c r="BI992" s="135"/>
      <c r="BJ992" s="135"/>
      <c r="BK992" s="135"/>
      <c r="BL992" s="135"/>
      <c r="BM992" s="135"/>
      <c r="BN992" s="135"/>
      <c r="BO992" s="135"/>
      <c r="BP992" s="135"/>
      <c r="BQ992" s="135"/>
      <c r="BR992" s="135"/>
      <c r="BS992" s="135"/>
      <c r="BT992" s="135"/>
      <c r="BU992" s="135"/>
      <c r="BV992" s="135"/>
      <c r="BW992" s="135"/>
      <c r="BX992" s="135"/>
      <c r="BY992" s="135"/>
      <c r="BZ992" s="135"/>
      <c r="CA992" s="135"/>
      <c r="CB992" s="135"/>
      <c r="CC992" s="135"/>
      <c r="CD992" s="135"/>
      <c r="CE992" s="135"/>
      <c r="CF992" s="135"/>
      <c r="CG992" s="135"/>
      <c r="CH992" s="135"/>
      <c r="CI992" s="135"/>
      <c r="CJ992" s="135"/>
      <c r="CK992" s="135"/>
      <c r="CL992" s="135"/>
      <c r="CM992" s="135"/>
      <c r="CN992" s="135"/>
      <c r="CO992" s="135"/>
      <c r="CP992" s="135"/>
      <c r="CQ992" s="135"/>
      <c r="CR992" s="135"/>
      <c r="CU992" s="36"/>
      <c r="CV992" s="36"/>
      <c r="CW992" s="36"/>
      <c r="CX992" s="36"/>
      <c r="CY992" s="36"/>
      <c r="CZ992" s="36"/>
      <c r="DA992" s="36"/>
      <c r="DB992" s="36"/>
      <c r="DC992" s="36"/>
      <c r="DD992" s="36"/>
      <c r="DE992" s="36"/>
      <c r="DF992" s="36"/>
      <c r="DG992" s="36"/>
      <c r="DH992" s="36"/>
      <c r="DI992" s="36"/>
      <c r="DJ992" s="36"/>
      <c r="DK992" s="36"/>
      <c r="DL992" s="36"/>
      <c r="DM992" s="36"/>
      <c r="DN992" s="36"/>
      <c r="DO992" s="36"/>
      <c r="DP992" s="36"/>
      <c r="DQ992" s="36"/>
      <c r="DR992" s="36"/>
      <c r="DS992" s="36"/>
      <c r="DT992" s="36"/>
      <c r="DU992" s="36"/>
      <c r="DV992" s="36"/>
      <c r="DW992" s="36"/>
      <c r="DX992" s="36"/>
      <c r="DY992" s="36"/>
      <c r="DZ992" s="36"/>
      <c r="EA992" s="36"/>
      <c r="EB992" s="36"/>
      <c r="EC992" s="36"/>
      <c r="ED992" s="36"/>
      <c r="EE992" s="36"/>
      <c r="EF992" s="36"/>
      <c r="EG992" s="36"/>
      <c r="EH992" s="36"/>
      <c r="EI992" s="36"/>
      <c r="EJ992" s="36"/>
      <c r="EK992" s="36"/>
      <c r="EL992" s="36"/>
      <c r="EM992" s="36"/>
      <c r="EN992" s="36"/>
    </row>
    <row r="993" spans="1:144">
      <c r="A993" s="36"/>
      <c r="B993" s="36"/>
      <c r="C993" s="144"/>
      <c r="D993" s="144"/>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c r="AA993" s="135"/>
      <c r="AB993" s="135"/>
      <c r="AC993" s="135"/>
      <c r="AD993" s="135"/>
      <c r="AE993" s="135"/>
      <c r="AF993" s="135"/>
      <c r="AG993" s="135"/>
      <c r="AH993" s="135"/>
      <c r="AI993" s="135"/>
      <c r="AJ993" s="135"/>
      <c r="AK993" s="135"/>
      <c r="AL993" s="135"/>
      <c r="AM993" s="135"/>
      <c r="AN993" s="135"/>
      <c r="AO993" s="135"/>
      <c r="AP993" s="135"/>
      <c r="AQ993" s="135"/>
      <c r="AR993" s="135"/>
      <c r="AS993" s="135"/>
      <c r="AT993" s="135"/>
      <c r="AU993" s="135"/>
      <c r="AV993" s="135"/>
      <c r="AW993" s="135"/>
      <c r="AX993" s="135"/>
      <c r="AY993" s="135"/>
      <c r="AZ993" s="135"/>
      <c r="BA993" s="135"/>
      <c r="BB993" s="135"/>
      <c r="BC993" s="135"/>
      <c r="BD993" s="135"/>
      <c r="BE993" s="135"/>
      <c r="BF993" s="135"/>
      <c r="BG993" s="135"/>
      <c r="BH993" s="135"/>
      <c r="BI993" s="135"/>
      <c r="BJ993" s="135"/>
      <c r="BK993" s="135"/>
      <c r="BL993" s="135"/>
      <c r="BM993" s="135"/>
      <c r="BN993" s="135"/>
      <c r="BO993" s="135"/>
      <c r="BP993" s="135"/>
      <c r="BQ993" s="135"/>
      <c r="BR993" s="135"/>
      <c r="BS993" s="135"/>
      <c r="BT993" s="135"/>
      <c r="BU993" s="135"/>
      <c r="BV993" s="135"/>
      <c r="BW993" s="135"/>
      <c r="BX993" s="135"/>
      <c r="BY993" s="135"/>
      <c r="BZ993" s="135"/>
      <c r="CA993" s="135"/>
      <c r="CB993" s="135"/>
      <c r="CC993" s="135"/>
      <c r="CD993" s="135"/>
      <c r="CE993" s="135"/>
      <c r="CF993" s="135"/>
      <c r="CG993" s="135"/>
      <c r="CH993" s="135"/>
      <c r="CI993" s="135"/>
      <c r="CJ993" s="135"/>
      <c r="CK993" s="135"/>
      <c r="CL993" s="135"/>
      <c r="CM993" s="135"/>
      <c r="CN993" s="135"/>
      <c r="CO993" s="135"/>
      <c r="CP993" s="135"/>
      <c r="CQ993" s="135"/>
      <c r="CR993" s="135"/>
      <c r="CU993" s="36"/>
      <c r="CV993" s="36"/>
      <c r="CW993" s="36"/>
      <c r="CX993" s="36"/>
      <c r="CY993" s="36"/>
      <c r="CZ993" s="36"/>
      <c r="DA993" s="36"/>
      <c r="DB993" s="36"/>
      <c r="DC993" s="36"/>
      <c r="DD993" s="36"/>
      <c r="DE993" s="36"/>
      <c r="DF993" s="36"/>
      <c r="DG993" s="36"/>
      <c r="DH993" s="36"/>
      <c r="DI993" s="36"/>
      <c r="DJ993" s="36"/>
      <c r="DK993" s="36"/>
      <c r="DL993" s="36"/>
      <c r="DM993" s="36"/>
      <c r="DN993" s="36"/>
      <c r="DO993" s="36"/>
      <c r="DP993" s="36"/>
      <c r="DQ993" s="36"/>
      <c r="DR993" s="36"/>
      <c r="DS993" s="36"/>
      <c r="DT993" s="36"/>
      <c r="DU993" s="36"/>
      <c r="DV993" s="36"/>
      <c r="DW993" s="36"/>
      <c r="DX993" s="36"/>
      <c r="DY993" s="36"/>
      <c r="DZ993" s="36"/>
      <c r="EA993" s="36"/>
      <c r="EB993" s="36"/>
      <c r="EC993" s="36"/>
      <c r="ED993" s="36"/>
      <c r="EE993" s="36"/>
      <c r="EF993" s="36"/>
      <c r="EG993" s="36"/>
      <c r="EH993" s="36"/>
      <c r="EI993" s="36"/>
      <c r="EJ993" s="36"/>
      <c r="EK993" s="36"/>
      <c r="EL993" s="36"/>
      <c r="EM993" s="36"/>
      <c r="EN993" s="36"/>
    </row>
    <row r="994" spans="1:144">
      <c r="A994" s="36"/>
      <c r="B994" s="36"/>
      <c r="C994" s="144"/>
      <c r="D994" s="144"/>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c r="AA994" s="135"/>
      <c r="AB994" s="135"/>
      <c r="AC994" s="135"/>
      <c r="AD994" s="135"/>
      <c r="AE994" s="135"/>
      <c r="AF994" s="135"/>
      <c r="AG994" s="135"/>
      <c r="AH994" s="135"/>
      <c r="AI994" s="135"/>
      <c r="AJ994" s="135"/>
      <c r="AK994" s="135"/>
      <c r="AL994" s="135"/>
      <c r="AM994" s="135"/>
      <c r="AN994" s="135"/>
      <c r="AO994" s="135"/>
      <c r="AP994" s="135"/>
      <c r="AQ994" s="135"/>
      <c r="AR994" s="135"/>
      <c r="AS994" s="135"/>
      <c r="AT994" s="135"/>
      <c r="AU994" s="135"/>
      <c r="AV994" s="135"/>
      <c r="AW994" s="135"/>
      <c r="AX994" s="135"/>
      <c r="AY994" s="135"/>
      <c r="AZ994" s="135"/>
      <c r="BA994" s="135"/>
      <c r="BB994" s="135"/>
      <c r="BC994" s="135"/>
      <c r="BD994" s="135"/>
      <c r="BE994" s="135"/>
      <c r="BF994" s="135"/>
      <c r="BG994" s="135"/>
      <c r="BH994" s="135"/>
      <c r="BI994" s="135"/>
      <c r="BJ994" s="135"/>
      <c r="BK994" s="135"/>
      <c r="BL994" s="135"/>
      <c r="BM994" s="135"/>
      <c r="BN994" s="135"/>
      <c r="BO994" s="135"/>
      <c r="BP994" s="135"/>
      <c r="BQ994" s="135"/>
      <c r="BR994" s="135"/>
      <c r="BS994" s="135"/>
      <c r="BT994" s="135"/>
      <c r="BU994" s="135"/>
      <c r="BV994" s="135"/>
      <c r="BW994" s="135"/>
      <c r="BX994" s="135"/>
      <c r="BY994" s="135"/>
      <c r="BZ994" s="135"/>
      <c r="CA994" s="135"/>
      <c r="CB994" s="135"/>
      <c r="CC994" s="135"/>
      <c r="CD994" s="135"/>
      <c r="CE994" s="135"/>
      <c r="CF994" s="135"/>
      <c r="CG994" s="135"/>
      <c r="CH994" s="135"/>
      <c r="CI994" s="135"/>
      <c r="CJ994" s="135"/>
      <c r="CK994" s="135"/>
      <c r="CL994" s="135"/>
      <c r="CM994" s="135"/>
      <c r="CN994" s="135"/>
      <c r="CO994" s="135"/>
      <c r="CP994" s="135"/>
      <c r="CQ994" s="135"/>
      <c r="CR994" s="135"/>
      <c r="CU994" s="36"/>
      <c r="CV994" s="36"/>
      <c r="CW994" s="36"/>
      <c r="CX994" s="36"/>
      <c r="CY994" s="36"/>
      <c r="CZ994" s="36"/>
      <c r="DA994" s="36"/>
      <c r="DB994" s="36"/>
      <c r="DC994" s="36"/>
      <c r="DD994" s="36"/>
      <c r="DE994" s="36"/>
      <c r="DF994" s="36"/>
      <c r="DG994" s="36"/>
      <c r="DH994" s="36"/>
      <c r="DI994" s="36"/>
      <c r="DJ994" s="36"/>
      <c r="DK994" s="36"/>
      <c r="DL994" s="36"/>
      <c r="DM994" s="36"/>
      <c r="DN994" s="36"/>
      <c r="DO994" s="36"/>
      <c r="DP994" s="36"/>
      <c r="DQ994" s="36"/>
      <c r="DR994" s="36"/>
      <c r="DS994" s="36"/>
      <c r="DT994" s="36"/>
      <c r="DU994" s="36"/>
      <c r="DV994" s="36"/>
      <c r="DW994" s="36"/>
      <c r="DX994" s="36"/>
      <c r="DY994" s="36"/>
      <c r="DZ994" s="36"/>
      <c r="EA994" s="36"/>
      <c r="EB994" s="36"/>
      <c r="EC994" s="36"/>
      <c r="ED994" s="36"/>
      <c r="EE994" s="36"/>
      <c r="EF994" s="36"/>
      <c r="EG994" s="36"/>
      <c r="EH994" s="36"/>
      <c r="EI994" s="36"/>
      <c r="EJ994" s="36"/>
      <c r="EK994" s="36"/>
      <c r="EL994" s="36"/>
      <c r="EM994" s="36"/>
      <c r="EN994" s="36"/>
    </row>
    <row r="995" spans="1:144">
      <c r="A995" s="36"/>
      <c r="B995" s="36"/>
      <c r="C995" s="144"/>
      <c r="D995" s="144"/>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c r="AA995" s="135"/>
      <c r="AB995" s="135"/>
      <c r="AC995" s="135"/>
      <c r="AD995" s="135"/>
      <c r="AE995" s="135"/>
      <c r="AF995" s="135"/>
      <c r="AG995" s="135"/>
      <c r="AH995" s="135"/>
      <c r="AI995" s="135"/>
      <c r="AJ995" s="135"/>
      <c r="AK995" s="135"/>
      <c r="AL995" s="135"/>
      <c r="AM995" s="135"/>
      <c r="AN995" s="135"/>
      <c r="AO995" s="135"/>
      <c r="AP995" s="135"/>
      <c r="AQ995" s="135"/>
      <c r="AR995" s="135"/>
      <c r="AS995" s="135"/>
      <c r="AT995" s="135"/>
      <c r="AU995" s="135"/>
      <c r="AV995" s="135"/>
      <c r="AW995" s="135"/>
      <c r="AX995" s="135"/>
      <c r="AY995" s="135"/>
      <c r="AZ995" s="135"/>
      <c r="BA995" s="135"/>
      <c r="BB995" s="135"/>
      <c r="BC995" s="135"/>
      <c r="BD995" s="135"/>
      <c r="BE995" s="135"/>
      <c r="BF995" s="135"/>
      <c r="BG995" s="135"/>
      <c r="BH995" s="135"/>
      <c r="BI995" s="135"/>
      <c r="BJ995" s="135"/>
      <c r="BK995" s="135"/>
      <c r="BL995" s="135"/>
      <c r="BM995" s="135"/>
      <c r="BN995" s="135"/>
      <c r="BO995" s="135"/>
      <c r="BP995" s="135"/>
      <c r="BQ995" s="135"/>
      <c r="BR995" s="135"/>
      <c r="BS995" s="135"/>
      <c r="BT995" s="135"/>
      <c r="BU995" s="135"/>
      <c r="BV995" s="135"/>
      <c r="BW995" s="135"/>
      <c r="BX995" s="135"/>
      <c r="BY995" s="135"/>
      <c r="BZ995" s="135"/>
      <c r="CA995" s="135"/>
      <c r="CB995" s="135"/>
      <c r="CC995" s="135"/>
      <c r="CD995" s="135"/>
      <c r="CE995" s="135"/>
      <c r="CF995" s="135"/>
      <c r="CG995" s="135"/>
      <c r="CH995" s="135"/>
      <c r="CI995" s="135"/>
      <c r="CJ995" s="135"/>
      <c r="CK995" s="135"/>
      <c r="CL995" s="135"/>
      <c r="CM995" s="135"/>
      <c r="CN995" s="135"/>
      <c r="CO995" s="135"/>
      <c r="CP995" s="135"/>
      <c r="CQ995" s="135"/>
      <c r="CR995" s="135"/>
      <c r="CU995" s="36"/>
      <c r="CV995" s="36"/>
      <c r="CW995" s="36"/>
      <c r="CX995" s="36"/>
      <c r="CY995" s="36"/>
      <c r="CZ995" s="36"/>
      <c r="DA995" s="36"/>
      <c r="DB995" s="36"/>
      <c r="DC995" s="36"/>
      <c r="DD995" s="36"/>
      <c r="DE995" s="36"/>
      <c r="DF995" s="36"/>
      <c r="DG995" s="36"/>
      <c r="DH995" s="36"/>
      <c r="DI995" s="36"/>
      <c r="DJ995" s="36"/>
      <c r="DK995" s="36"/>
      <c r="DL995" s="36"/>
      <c r="DM995" s="36"/>
      <c r="DN995" s="36"/>
      <c r="DO995" s="36"/>
      <c r="DP995" s="36"/>
      <c r="DQ995" s="36"/>
      <c r="DR995" s="36"/>
      <c r="DS995" s="36"/>
      <c r="DT995" s="36"/>
      <c r="DU995" s="36"/>
      <c r="DV995" s="36"/>
      <c r="DW995" s="36"/>
      <c r="DX995" s="36"/>
      <c r="DY995" s="36"/>
      <c r="DZ995" s="36"/>
      <c r="EA995" s="36"/>
      <c r="EB995" s="36"/>
      <c r="EC995" s="36"/>
      <c r="ED995" s="36"/>
      <c r="EE995" s="36"/>
      <c r="EF995" s="36"/>
      <c r="EG995" s="36"/>
      <c r="EH995" s="36"/>
      <c r="EI995" s="36"/>
      <c r="EJ995" s="36"/>
      <c r="EK995" s="36"/>
      <c r="EL995" s="36"/>
      <c r="EM995" s="36"/>
      <c r="EN995" s="36"/>
    </row>
    <row r="996" spans="1:144">
      <c r="A996" s="36"/>
      <c r="B996" s="36"/>
      <c r="C996" s="144"/>
      <c r="D996" s="144"/>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c r="AA996" s="135"/>
      <c r="AB996" s="135"/>
      <c r="AC996" s="135"/>
      <c r="AD996" s="135"/>
      <c r="AE996" s="135"/>
      <c r="AF996" s="135"/>
      <c r="AG996" s="135"/>
      <c r="AH996" s="135"/>
      <c r="AI996" s="135"/>
      <c r="AJ996" s="135"/>
      <c r="AK996" s="135"/>
      <c r="AL996" s="135"/>
      <c r="AM996" s="135"/>
      <c r="AN996" s="135"/>
      <c r="AO996" s="135"/>
      <c r="AP996" s="135"/>
      <c r="AQ996" s="135"/>
      <c r="AR996" s="135"/>
      <c r="AS996" s="135"/>
      <c r="AT996" s="135"/>
      <c r="AU996" s="135"/>
      <c r="AV996" s="135"/>
      <c r="AW996" s="135"/>
      <c r="AX996" s="135"/>
      <c r="AY996" s="135"/>
      <c r="AZ996" s="135"/>
      <c r="BA996" s="135"/>
      <c r="BB996" s="135"/>
      <c r="BC996" s="135"/>
      <c r="BD996" s="135"/>
      <c r="BE996" s="135"/>
      <c r="BF996" s="135"/>
      <c r="BG996" s="135"/>
      <c r="BH996" s="135"/>
      <c r="BI996" s="135"/>
      <c r="BJ996" s="135"/>
      <c r="BK996" s="135"/>
      <c r="BL996" s="135"/>
      <c r="BM996" s="135"/>
      <c r="BN996" s="135"/>
      <c r="BO996" s="135"/>
      <c r="BP996" s="135"/>
      <c r="BQ996" s="135"/>
      <c r="BR996" s="135"/>
      <c r="BS996" s="135"/>
      <c r="BT996" s="135"/>
      <c r="BU996" s="135"/>
      <c r="BV996" s="135"/>
      <c r="BW996" s="135"/>
      <c r="BX996" s="135"/>
      <c r="BY996" s="135"/>
      <c r="BZ996" s="135"/>
      <c r="CA996" s="135"/>
      <c r="CB996" s="135"/>
      <c r="CC996" s="135"/>
      <c r="CD996" s="135"/>
      <c r="CE996" s="135"/>
      <c r="CF996" s="135"/>
      <c r="CG996" s="135"/>
      <c r="CH996" s="135"/>
      <c r="CI996" s="135"/>
      <c r="CJ996" s="135"/>
      <c r="CK996" s="135"/>
      <c r="CL996" s="135"/>
      <c r="CM996" s="135"/>
      <c r="CN996" s="135"/>
      <c r="CO996" s="135"/>
      <c r="CP996" s="135"/>
      <c r="CQ996" s="135"/>
      <c r="CR996" s="135"/>
      <c r="CU996" s="36"/>
      <c r="CV996" s="36"/>
      <c r="CW996" s="36"/>
      <c r="CX996" s="36"/>
      <c r="CY996" s="36"/>
      <c r="CZ996" s="36"/>
      <c r="DA996" s="36"/>
      <c r="DB996" s="36"/>
      <c r="DC996" s="36"/>
      <c r="DD996" s="36"/>
      <c r="DE996" s="36"/>
      <c r="DF996" s="36"/>
      <c r="DG996" s="36"/>
      <c r="DH996" s="36"/>
      <c r="DI996" s="36"/>
      <c r="DJ996" s="36"/>
      <c r="DK996" s="36"/>
      <c r="DL996" s="36"/>
      <c r="DM996" s="36"/>
      <c r="DN996" s="36"/>
      <c r="DO996" s="36"/>
      <c r="DP996" s="36"/>
      <c r="DQ996" s="36"/>
      <c r="DR996" s="36"/>
      <c r="DS996" s="36"/>
      <c r="DT996" s="36"/>
      <c r="DU996" s="36"/>
      <c r="DV996" s="36"/>
      <c r="DW996" s="36"/>
      <c r="DX996" s="36"/>
      <c r="DY996" s="36"/>
      <c r="DZ996" s="36"/>
      <c r="EA996" s="36"/>
      <c r="EB996" s="36"/>
      <c r="EC996" s="36"/>
      <c r="ED996" s="36"/>
      <c r="EE996" s="36"/>
      <c r="EF996" s="36"/>
      <c r="EG996" s="36"/>
      <c r="EH996" s="36"/>
      <c r="EI996" s="36"/>
      <c r="EJ996" s="36"/>
      <c r="EK996" s="36"/>
      <c r="EL996" s="36"/>
      <c r="EM996" s="36"/>
      <c r="EN996" s="36"/>
    </row>
    <row r="997" spans="1:144">
      <c r="A997" s="36"/>
      <c r="B997" s="36"/>
      <c r="C997" s="144"/>
      <c r="D997" s="144"/>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c r="AA997" s="135"/>
      <c r="AB997" s="135"/>
      <c r="AC997" s="135"/>
      <c r="AD997" s="135"/>
      <c r="AE997" s="135"/>
      <c r="AF997" s="135"/>
      <c r="AG997" s="135"/>
      <c r="AH997" s="135"/>
      <c r="AI997" s="135"/>
      <c r="AJ997" s="135"/>
      <c r="AK997" s="135"/>
      <c r="AL997" s="135"/>
      <c r="AM997" s="135"/>
      <c r="AN997" s="135"/>
      <c r="AO997" s="135"/>
      <c r="AP997" s="135"/>
      <c r="AQ997" s="135"/>
      <c r="AR997" s="135"/>
      <c r="AS997" s="135"/>
      <c r="AT997" s="135"/>
      <c r="AU997" s="135"/>
      <c r="AV997" s="135"/>
      <c r="AW997" s="135"/>
      <c r="AX997" s="135"/>
      <c r="AY997" s="135"/>
      <c r="AZ997" s="135"/>
      <c r="BA997" s="135"/>
      <c r="BB997" s="135"/>
      <c r="BC997" s="135"/>
      <c r="BD997" s="135"/>
      <c r="BE997" s="135"/>
      <c r="BF997" s="135"/>
      <c r="BG997" s="135"/>
      <c r="BH997" s="135"/>
      <c r="BI997" s="135"/>
      <c r="BJ997" s="135"/>
      <c r="BK997" s="135"/>
      <c r="BL997" s="135"/>
      <c r="BM997" s="135"/>
      <c r="BN997" s="135"/>
      <c r="BO997" s="135"/>
      <c r="BP997" s="135"/>
      <c r="BQ997" s="135"/>
      <c r="BR997" s="135"/>
      <c r="BS997" s="135"/>
      <c r="BT997" s="135"/>
      <c r="BU997" s="135"/>
      <c r="BV997" s="135"/>
      <c r="BW997" s="135"/>
      <c r="BX997" s="135"/>
      <c r="BY997" s="135"/>
      <c r="BZ997" s="135"/>
      <c r="CA997" s="135"/>
      <c r="CB997" s="135"/>
      <c r="CC997" s="135"/>
      <c r="CD997" s="135"/>
      <c r="CE997" s="135"/>
      <c r="CF997" s="135"/>
      <c r="CG997" s="135"/>
      <c r="CH997" s="135"/>
      <c r="CI997" s="135"/>
      <c r="CJ997" s="135"/>
      <c r="CK997" s="135"/>
      <c r="CL997" s="135"/>
      <c r="CM997" s="135"/>
      <c r="CN997" s="135"/>
      <c r="CO997" s="135"/>
      <c r="CP997" s="135"/>
      <c r="CQ997" s="135"/>
      <c r="CR997" s="135"/>
      <c r="CU997" s="36"/>
      <c r="CV997" s="36"/>
      <c r="CW997" s="36"/>
      <c r="CX997" s="36"/>
      <c r="CY997" s="36"/>
      <c r="CZ997" s="36"/>
      <c r="DA997" s="36"/>
      <c r="DB997" s="36"/>
      <c r="DC997" s="36"/>
      <c r="DD997" s="36"/>
      <c r="DE997" s="36"/>
      <c r="DF997" s="36"/>
      <c r="DG997" s="36"/>
      <c r="DH997" s="36"/>
      <c r="DI997" s="36"/>
      <c r="DJ997" s="36"/>
      <c r="DK997" s="36"/>
      <c r="DL997" s="36"/>
      <c r="DM997" s="36"/>
      <c r="DN997" s="36"/>
      <c r="DO997" s="36"/>
      <c r="DP997" s="36"/>
      <c r="DQ997" s="36"/>
      <c r="DR997" s="36"/>
      <c r="DS997" s="36"/>
      <c r="DT997" s="36"/>
      <c r="DU997" s="36"/>
      <c r="DV997" s="36"/>
      <c r="DW997" s="36"/>
      <c r="DX997" s="36"/>
      <c r="DY997" s="36"/>
      <c r="DZ997" s="36"/>
      <c r="EA997" s="36"/>
      <c r="EB997" s="36"/>
      <c r="EC997" s="36"/>
      <c r="ED997" s="36"/>
      <c r="EE997" s="36"/>
      <c r="EF997" s="36"/>
      <c r="EG997" s="36"/>
      <c r="EH997" s="36"/>
      <c r="EI997" s="36"/>
      <c r="EJ997" s="36"/>
      <c r="EK997" s="36"/>
      <c r="EL997" s="36"/>
      <c r="EM997" s="36"/>
      <c r="EN997" s="36"/>
    </row>
    <row r="998" spans="1:144">
      <c r="A998" s="36"/>
      <c r="B998" s="36"/>
      <c r="C998" s="144"/>
      <c r="D998" s="144"/>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c r="AA998" s="135"/>
      <c r="AB998" s="135"/>
      <c r="AC998" s="135"/>
      <c r="AD998" s="135"/>
      <c r="AE998" s="135"/>
      <c r="AF998" s="135"/>
      <c r="AG998" s="135"/>
      <c r="AH998" s="135"/>
      <c r="AI998" s="135"/>
      <c r="AJ998" s="135"/>
      <c r="AK998" s="135"/>
      <c r="AL998" s="135"/>
      <c r="AM998" s="135"/>
      <c r="AN998" s="135"/>
      <c r="AO998" s="135"/>
      <c r="AP998" s="135"/>
      <c r="AQ998" s="135"/>
      <c r="AR998" s="135"/>
      <c r="AS998" s="135"/>
      <c r="AT998" s="135"/>
      <c r="AU998" s="135"/>
      <c r="AV998" s="135"/>
      <c r="AW998" s="135"/>
      <c r="AX998" s="135"/>
      <c r="AY998" s="135"/>
      <c r="AZ998" s="135"/>
      <c r="BA998" s="135"/>
      <c r="BB998" s="135"/>
      <c r="BC998" s="135"/>
      <c r="BD998" s="135"/>
      <c r="BE998" s="135"/>
      <c r="BF998" s="135"/>
      <c r="BG998" s="135"/>
      <c r="BH998" s="135"/>
      <c r="BI998" s="135"/>
      <c r="BJ998" s="135"/>
      <c r="BK998" s="135"/>
      <c r="BL998" s="135"/>
      <c r="BM998" s="135"/>
      <c r="BN998" s="135"/>
      <c r="BO998" s="135"/>
      <c r="BP998" s="135"/>
      <c r="BQ998" s="135"/>
      <c r="BR998" s="135"/>
      <c r="BS998" s="135"/>
      <c r="BT998" s="135"/>
      <c r="BU998" s="135"/>
      <c r="BV998" s="135"/>
      <c r="BW998" s="135"/>
      <c r="BX998" s="135"/>
      <c r="BY998" s="135"/>
      <c r="BZ998" s="135"/>
      <c r="CA998" s="135"/>
      <c r="CB998" s="135"/>
      <c r="CC998" s="135"/>
      <c r="CD998" s="135"/>
      <c r="CE998" s="135"/>
      <c r="CF998" s="135"/>
      <c r="CG998" s="135"/>
      <c r="CH998" s="135"/>
      <c r="CI998" s="135"/>
      <c r="CJ998" s="135"/>
      <c r="CK998" s="135"/>
      <c r="CL998" s="135"/>
      <c r="CM998" s="135"/>
      <c r="CN998" s="135"/>
      <c r="CO998" s="135"/>
      <c r="CP998" s="135"/>
      <c r="CQ998" s="135"/>
      <c r="CR998" s="135"/>
      <c r="CU998" s="36"/>
      <c r="CV998" s="36"/>
      <c r="CW998" s="36"/>
      <c r="CX998" s="36"/>
      <c r="CY998" s="36"/>
      <c r="CZ998" s="36"/>
      <c r="DA998" s="36"/>
      <c r="DB998" s="36"/>
      <c r="DC998" s="36"/>
      <c r="DD998" s="36"/>
      <c r="DE998" s="36"/>
      <c r="DF998" s="36"/>
      <c r="DG998" s="36"/>
      <c r="DH998" s="36"/>
      <c r="DI998" s="36"/>
      <c r="DJ998" s="36"/>
      <c r="DK998" s="36"/>
      <c r="DL998" s="36"/>
      <c r="DM998" s="36"/>
      <c r="DN998" s="36"/>
      <c r="DO998" s="36"/>
      <c r="DP998" s="36"/>
      <c r="DQ998" s="36"/>
      <c r="DR998" s="36"/>
      <c r="DS998" s="36"/>
      <c r="DT998" s="36"/>
      <c r="DU998" s="36"/>
      <c r="DV998" s="36"/>
      <c r="DW998" s="36"/>
      <c r="DX998" s="36"/>
      <c r="DY998" s="36"/>
      <c r="DZ998" s="36"/>
      <c r="EA998" s="36"/>
      <c r="EB998" s="36"/>
      <c r="EC998" s="36"/>
      <c r="ED998" s="36"/>
      <c r="EE998" s="36"/>
      <c r="EF998" s="36"/>
      <c r="EG998" s="36"/>
      <c r="EH998" s="36"/>
      <c r="EI998" s="36"/>
      <c r="EJ998" s="36"/>
      <c r="EK998" s="36"/>
      <c r="EL998" s="36"/>
      <c r="EM998" s="36"/>
      <c r="EN998" s="36"/>
    </row>
    <row r="999" spans="1:144">
      <c r="A999" s="36"/>
      <c r="B999" s="36"/>
      <c r="C999" s="144"/>
      <c r="D999" s="144"/>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c r="AA999" s="135"/>
      <c r="AB999" s="135"/>
      <c r="AC999" s="135"/>
      <c r="AD999" s="135"/>
      <c r="AE999" s="135"/>
      <c r="AF999" s="135"/>
      <c r="AG999" s="135"/>
      <c r="AH999" s="135"/>
      <c r="AI999" s="135"/>
      <c r="AJ999" s="135"/>
      <c r="AK999" s="135"/>
      <c r="AL999" s="135"/>
      <c r="AM999" s="135"/>
      <c r="AN999" s="135"/>
      <c r="AO999" s="135"/>
      <c r="AP999" s="135"/>
      <c r="AQ999" s="135"/>
      <c r="AR999" s="135"/>
      <c r="AS999" s="135"/>
      <c r="AT999" s="135"/>
      <c r="AU999" s="135"/>
      <c r="AV999" s="135"/>
      <c r="AW999" s="135"/>
      <c r="AX999" s="135"/>
      <c r="AY999" s="135"/>
      <c r="AZ999" s="135"/>
      <c r="BA999" s="135"/>
      <c r="BB999" s="135"/>
      <c r="BC999" s="135"/>
      <c r="BD999" s="135"/>
      <c r="BE999" s="135"/>
      <c r="BF999" s="135"/>
      <c r="BG999" s="135"/>
      <c r="BH999" s="135"/>
      <c r="BI999" s="135"/>
      <c r="BJ999" s="135"/>
      <c r="BK999" s="135"/>
      <c r="BL999" s="135"/>
      <c r="BM999" s="135"/>
      <c r="BN999" s="135"/>
      <c r="BO999" s="135"/>
      <c r="BP999" s="135"/>
      <c r="BQ999" s="135"/>
      <c r="BR999" s="135"/>
      <c r="BS999" s="135"/>
      <c r="BT999" s="135"/>
      <c r="BU999" s="135"/>
      <c r="BV999" s="135"/>
      <c r="BW999" s="135"/>
      <c r="BX999" s="135"/>
      <c r="BY999" s="135"/>
      <c r="BZ999" s="135"/>
      <c r="CA999" s="135"/>
      <c r="CB999" s="135"/>
      <c r="CC999" s="135"/>
      <c r="CD999" s="135"/>
      <c r="CE999" s="135"/>
      <c r="CF999" s="135"/>
      <c r="CG999" s="135"/>
      <c r="CH999" s="135"/>
      <c r="CI999" s="135"/>
      <c r="CJ999" s="135"/>
      <c r="CK999" s="135"/>
      <c r="CL999" s="135"/>
      <c r="CM999" s="135"/>
      <c r="CN999" s="135"/>
      <c r="CO999" s="135"/>
      <c r="CP999" s="135"/>
      <c r="CQ999" s="135"/>
      <c r="CR999" s="135"/>
      <c r="CU999" s="36"/>
      <c r="CV999" s="36"/>
      <c r="CW999" s="36"/>
      <c r="CX999" s="36"/>
      <c r="CY999" s="36"/>
      <c r="CZ999" s="36"/>
      <c r="DA999" s="36"/>
      <c r="DB999" s="36"/>
      <c r="DC999" s="36"/>
      <c r="DD999" s="36"/>
      <c r="DE999" s="36"/>
      <c r="DF999" s="36"/>
      <c r="DG999" s="36"/>
      <c r="DH999" s="36"/>
      <c r="DI999" s="36"/>
      <c r="DJ999" s="36"/>
      <c r="DK999" s="36"/>
      <c r="DL999" s="36"/>
      <c r="DM999" s="36"/>
      <c r="DN999" s="36"/>
      <c r="DO999" s="36"/>
      <c r="DP999" s="36"/>
      <c r="DQ999" s="36"/>
      <c r="DR999" s="36"/>
      <c r="DS999" s="36"/>
      <c r="DT999" s="36"/>
      <c r="DU999" s="36"/>
      <c r="DV999" s="36"/>
      <c r="DW999" s="36"/>
      <c r="DX999" s="36"/>
      <c r="DY999" s="36"/>
      <c r="DZ999" s="36"/>
      <c r="EA999" s="36"/>
      <c r="EB999" s="36"/>
      <c r="EC999" s="36"/>
      <c r="ED999" s="36"/>
      <c r="EE999" s="36"/>
      <c r="EF999" s="36"/>
      <c r="EG999" s="36"/>
      <c r="EH999" s="36"/>
      <c r="EI999" s="36"/>
      <c r="EJ999" s="36"/>
      <c r="EK999" s="36"/>
      <c r="EL999" s="36"/>
      <c r="EM999" s="36"/>
      <c r="EN999" s="36"/>
    </row>
    <row r="1000" spans="1:144">
      <c r="A1000" s="36"/>
      <c r="B1000" s="36"/>
      <c r="C1000" s="144"/>
      <c r="D1000" s="144"/>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c r="AA1000" s="135"/>
      <c r="AB1000" s="135"/>
      <c r="AC1000" s="135"/>
      <c r="AD1000" s="135"/>
      <c r="AE1000" s="135"/>
      <c r="AF1000" s="135"/>
      <c r="AG1000" s="135"/>
      <c r="AH1000" s="135"/>
      <c r="AI1000" s="135"/>
      <c r="AJ1000" s="135"/>
      <c r="AK1000" s="135"/>
      <c r="AL1000" s="135"/>
      <c r="AM1000" s="135"/>
      <c r="AN1000" s="135"/>
      <c r="AO1000" s="135"/>
      <c r="AP1000" s="135"/>
      <c r="AQ1000" s="135"/>
      <c r="AR1000" s="135"/>
      <c r="AS1000" s="135"/>
      <c r="AT1000" s="135"/>
      <c r="AU1000" s="135"/>
      <c r="AV1000" s="135"/>
      <c r="AW1000" s="135"/>
      <c r="AX1000" s="135"/>
      <c r="AY1000" s="135"/>
      <c r="AZ1000" s="135"/>
      <c r="BA1000" s="135"/>
      <c r="BB1000" s="135"/>
      <c r="BC1000" s="135"/>
      <c r="BD1000" s="135"/>
      <c r="BE1000" s="135"/>
      <c r="BF1000" s="135"/>
      <c r="BG1000" s="135"/>
      <c r="BH1000" s="135"/>
      <c r="BI1000" s="135"/>
      <c r="BJ1000" s="135"/>
      <c r="BK1000" s="135"/>
      <c r="BL1000" s="135"/>
      <c r="BM1000" s="135"/>
      <c r="BN1000" s="135"/>
      <c r="BO1000" s="135"/>
      <c r="BP1000" s="135"/>
      <c r="BQ1000" s="135"/>
      <c r="BR1000" s="135"/>
      <c r="BS1000" s="135"/>
      <c r="BT1000" s="135"/>
      <c r="BU1000" s="135"/>
      <c r="BV1000" s="135"/>
      <c r="BW1000" s="135"/>
      <c r="BX1000" s="135"/>
      <c r="BY1000" s="135"/>
      <c r="BZ1000" s="135"/>
      <c r="CA1000" s="135"/>
      <c r="CB1000" s="135"/>
      <c r="CC1000" s="135"/>
      <c r="CD1000" s="135"/>
      <c r="CE1000" s="135"/>
      <c r="CF1000" s="135"/>
      <c r="CG1000" s="135"/>
      <c r="CH1000" s="135"/>
      <c r="CI1000" s="135"/>
      <c r="CJ1000" s="135"/>
      <c r="CK1000" s="135"/>
      <c r="CL1000" s="135"/>
      <c r="CM1000" s="135"/>
      <c r="CN1000" s="135"/>
      <c r="CO1000" s="135"/>
      <c r="CP1000" s="135"/>
      <c r="CQ1000" s="135"/>
      <c r="CR1000" s="135"/>
      <c r="CU1000" s="36"/>
      <c r="CV1000" s="36"/>
      <c r="CW1000" s="36"/>
      <c r="CX1000" s="36"/>
      <c r="CY1000" s="36"/>
      <c r="CZ1000" s="36"/>
      <c r="DA1000" s="36"/>
      <c r="DB1000" s="36"/>
      <c r="DC1000" s="36"/>
      <c r="DD1000" s="36"/>
      <c r="DE1000" s="36"/>
      <c r="DF1000" s="36"/>
      <c r="DG1000" s="36"/>
      <c r="DH1000" s="36"/>
      <c r="DI1000" s="36"/>
      <c r="DJ1000" s="36"/>
      <c r="DK1000" s="36"/>
      <c r="DL1000" s="36"/>
      <c r="DM1000" s="36"/>
      <c r="DN1000" s="36"/>
      <c r="DO1000" s="36"/>
      <c r="DP1000" s="36"/>
      <c r="DQ1000" s="36"/>
      <c r="DR1000" s="36"/>
      <c r="DS1000" s="36"/>
      <c r="DT1000" s="36"/>
      <c r="DU1000" s="36"/>
      <c r="DV1000" s="36"/>
      <c r="DW1000" s="36"/>
      <c r="DX1000" s="36"/>
      <c r="DY1000" s="36"/>
      <c r="DZ1000" s="36"/>
      <c r="EA1000" s="36"/>
      <c r="EB1000" s="36"/>
      <c r="EC1000" s="36"/>
      <c r="ED1000" s="36"/>
      <c r="EE1000" s="36"/>
      <c r="EF1000" s="36"/>
      <c r="EG1000" s="36"/>
      <c r="EH1000" s="36"/>
      <c r="EI1000" s="36"/>
      <c r="EJ1000" s="36"/>
      <c r="EK1000" s="36"/>
      <c r="EL1000" s="36"/>
      <c r="EM1000" s="36"/>
      <c r="EN1000" s="36"/>
    </row>
    <row r="1001" spans="1:144">
      <c r="A1001" s="36"/>
      <c r="B1001" s="36"/>
      <c r="C1001" s="144"/>
      <c r="D1001" s="144"/>
      <c r="E1001" s="135"/>
      <c r="F1001" s="135"/>
      <c r="G1001" s="135"/>
      <c r="H1001" s="135"/>
      <c r="I1001" s="135"/>
      <c r="J1001" s="135"/>
      <c r="K1001" s="135"/>
      <c r="L1001" s="135"/>
      <c r="M1001" s="135"/>
      <c r="N1001" s="135"/>
      <c r="O1001" s="135"/>
      <c r="P1001" s="135"/>
      <c r="Q1001" s="135"/>
      <c r="R1001" s="135"/>
      <c r="S1001" s="135"/>
      <c r="T1001" s="135"/>
      <c r="U1001" s="135"/>
      <c r="V1001" s="135"/>
      <c r="W1001" s="135"/>
      <c r="X1001" s="135"/>
      <c r="Y1001" s="135"/>
      <c r="Z1001" s="135"/>
      <c r="AA1001" s="135"/>
      <c r="AB1001" s="135"/>
      <c r="AC1001" s="135"/>
      <c r="AD1001" s="135"/>
      <c r="AE1001" s="135"/>
      <c r="AF1001" s="135"/>
      <c r="AG1001" s="135"/>
      <c r="AH1001" s="135"/>
      <c r="AI1001" s="135"/>
      <c r="AJ1001" s="135"/>
      <c r="AK1001" s="135"/>
      <c r="AL1001" s="135"/>
      <c r="AM1001" s="135"/>
      <c r="AN1001" s="135"/>
      <c r="AO1001" s="135"/>
      <c r="AP1001" s="135"/>
      <c r="AQ1001" s="135"/>
      <c r="AR1001" s="135"/>
      <c r="AS1001" s="135"/>
      <c r="AT1001" s="135"/>
      <c r="AU1001" s="135"/>
      <c r="AV1001" s="135"/>
      <c r="AW1001" s="135"/>
      <c r="AX1001" s="135"/>
      <c r="AY1001" s="135"/>
      <c r="AZ1001" s="135"/>
      <c r="BA1001" s="135"/>
      <c r="BB1001" s="135"/>
      <c r="BC1001" s="135"/>
      <c r="BD1001" s="135"/>
      <c r="BE1001" s="135"/>
      <c r="BF1001" s="135"/>
      <c r="BG1001" s="135"/>
      <c r="BH1001" s="135"/>
      <c r="BI1001" s="135"/>
      <c r="BJ1001" s="135"/>
      <c r="BK1001" s="135"/>
      <c r="BL1001" s="135"/>
      <c r="BM1001" s="135"/>
      <c r="BN1001" s="135"/>
      <c r="BO1001" s="135"/>
      <c r="BP1001" s="135"/>
      <c r="BQ1001" s="135"/>
      <c r="BR1001" s="135"/>
      <c r="BS1001" s="135"/>
      <c r="BT1001" s="135"/>
      <c r="BU1001" s="135"/>
      <c r="BV1001" s="135"/>
      <c r="BW1001" s="135"/>
      <c r="BX1001" s="135"/>
      <c r="BY1001" s="135"/>
      <c r="BZ1001" s="135"/>
      <c r="CA1001" s="135"/>
      <c r="CB1001" s="135"/>
      <c r="CC1001" s="135"/>
      <c r="CD1001" s="135"/>
      <c r="CE1001" s="135"/>
      <c r="CF1001" s="135"/>
      <c r="CG1001" s="135"/>
      <c r="CH1001" s="135"/>
      <c r="CI1001" s="135"/>
      <c r="CJ1001" s="135"/>
      <c r="CK1001" s="135"/>
      <c r="CL1001" s="135"/>
      <c r="CM1001" s="135"/>
      <c r="CN1001" s="135"/>
      <c r="CO1001" s="135"/>
      <c r="CP1001" s="135"/>
      <c r="CQ1001" s="135"/>
      <c r="CR1001" s="135"/>
      <c r="CU1001" s="36"/>
      <c r="CV1001" s="36"/>
      <c r="CW1001" s="36"/>
      <c r="CX1001" s="36"/>
      <c r="CY1001" s="36"/>
      <c r="CZ1001" s="36"/>
      <c r="DA1001" s="36"/>
      <c r="DB1001" s="36"/>
      <c r="DC1001" s="36"/>
      <c r="DD1001" s="36"/>
      <c r="DE1001" s="36"/>
      <c r="DF1001" s="36"/>
      <c r="DG1001" s="36"/>
      <c r="DH1001" s="36"/>
      <c r="DI1001" s="36"/>
      <c r="DJ1001" s="36"/>
      <c r="DK1001" s="36"/>
      <c r="DL1001" s="36"/>
      <c r="DM1001" s="36"/>
      <c r="DN1001" s="36"/>
      <c r="DO1001" s="36"/>
      <c r="DP1001" s="36"/>
      <c r="DQ1001" s="36"/>
      <c r="DR1001" s="36"/>
      <c r="DS1001" s="36"/>
      <c r="DT1001" s="36"/>
      <c r="DU1001" s="36"/>
      <c r="DV1001" s="36"/>
      <c r="DW1001" s="36"/>
      <c r="DX1001" s="36"/>
      <c r="DY1001" s="36"/>
      <c r="DZ1001" s="36"/>
      <c r="EA1001" s="36"/>
      <c r="EB1001" s="36"/>
      <c r="EC1001" s="36"/>
      <c r="ED1001" s="36"/>
      <c r="EE1001" s="36"/>
      <c r="EF1001" s="36"/>
      <c r="EG1001" s="36"/>
      <c r="EH1001" s="36"/>
      <c r="EI1001" s="36"/>
      <c r="EJ1001" s="36"/>
      <c r="EK1001" s="36"/>
      <c r="EL1001" s="36"/>
      <c r="EM1001" s="36"/>
      <c r="EN1001" s="36"/>
    </row>
    <row r="1002" spans="1:144">
      <c r="A1002" s="36"/>
      <c r="B1002" s="36"/>
      <c r="C1002" s="144"/>
      <c r="D1002" s="144"/>
      <c r="E1002" s="135"/>
      <c r="F1002" s="135"/>
      <c r="G1002" s="135"/>
      <c r="H1002" s="135"/>
      <c r="I1002" s="135"/>
      <c r="J1002" s="135"/>
      <c r="K1002" s="135"/>
      <c r="L1002" s="135"/>
      <c r="M1002" s="135"/>
      <c r="N1002" s="135"/>
      <c r="O1002" s="135"/>
      <c r="P1002" s="135"/>
      <c r="Q1002" s="135"/>
      <c r="R1002" s="135"/>
      <c r="S1002" s="135"/>
      <c r="T1002" s="135"/>
      <c r="U1002" s="135"/>
      <c r="V1002" s="135"/>
      <c r="W1002" s="135"/>
      <c r="X1002" s="135"/>
      <c r="Y1002" s="135"/>
      <c r="Z1002" s="135"/>
      <c r="AA1002" s="135"/>
      <c r="AB1002" s="135"/>
      <c r="AC1002" s="135"/>
      <c r="AD1002" s="135"/>
      <c r="AE1002" s="135"/>
      <c r="AF1002" s="135"/>
      <c r="AG1002" s="135"/>
      <c r="AH1002" s="135"/>
      <c r="AI1002" s="135"/>
      <c r="AJ1002" s="135"/>
      <c r="AK1002" s="135"/>
      <c r="AL1002" s="135"/>
      <c r="AM1002" s="135"/>
      <c r="AN1002" s="135"/>
      <c r="AO1002" s="135"/>
      <c r="AP1002" s="135"/>
      <c r="AQ1002" s="135"/>
      <c r="AR1002" s="135"/>
      <c r="AS1002" s="135"/>
      <c r="AT1002" s="135"/>
      <c r="AU1002" s="135"/>
      <c r="AV1002" s="135"/>
      <c r="AW1002" s="135"/>
      <c r="AX1002" s="135"/>
      <c r="AY1002" s="135"/>
      <c r="AZ1002" s="135"/>
      <c r="BA1002" s="135"/>
      <c r="BB1002" s="135"/>
      <c r="BC1002" s="135"/>
      <c r="BD1002" s="135"/>
      <c r="BE1002" s="135"/>
      <c r="BF1002" s="135"/>
      <c r="BG1002" s="135"/>
      <c r="BH1002" s="135"/>
      <c r="BI1002" s="135"/>
      <c r="BJ1002" s="135"/>
      <c r="BK1002" s="135"/>
      <c r="BL1002" s="135"/>
      <c r="BM1002" s="135"/>
      <c r="BN1002" s="135"/>
      <c r="BO1002" s="135"/>
      <c r="BP1002" s="135"/>
      <c r="BQ1002" s="135"/>
      <c r="BR1002" s="135"/>
      <c r="BS1002" s="135"/>
      <c r="BT1002" s="135"/>
      <c r="BU1002" s="135"/>
      <c r="BV1002" s="135"/>
      <c r="BW1002" s="135"/>
      <c r="BX1002" s="135"/>
      <c r="BY1002" s="135"/>
      <c r="BZ1002" s="135"/>
      <c r="CA1002" s="135"/>
      <c r="CB1002" s="135"/>
      <c r="CC1002" s="135"/>
      <c r="CD1002" s="135"/>
      <c r="CE1002" s="135"/>
      <c r="CF1002" s="135"/>
      <c r="CG1002" s="135"/>
      <c r="CH1002" s="135"/>
      <c r="CI1002" s="135"/>
      <c r="CJ1002" s="135"/>
      <c r="CK1002" s="135"/>
      <c r="CL1002" s="135"/>
      <c r="CM1002" s="135"/>
      <c r="CN1002" s="135"/>
      <c r="CO1002" s="135"/>
      <c r="CP1002" s="135"/>
      <c r="CQ1002" s="135"/>
      <c r="CR1002" s="135"/>
      <c r="CU1002" s="36"/>
      <c r="CV1002" s="36"/>
      <c r="CW1002" s="36"/>
      <c r="CX1002" s="36"/>
      <c r="CY1002" s="36"/>
      <c r="CZ1002" s="36"/>
      <c r="DA1002" s="36"/>
      <c r="DB1002" s="36"/>
      <c r="DC1002" s="36"/>
      <c r="DD1002" s="36"/>
      <c r="DE1002" s="36"/>
      <c r="DF1002" s="36"/>
      <c r="DG1002" s="36"/>
      <c r="DH1002" s="36"/>
      <c r="DI1002" s="36"/>
      <c r="DJ1002" s="36"/>
      <c r="DK1002" s="36"/>
      <c r="DL1002" s="36"/>
      <c r="DM1002" s="36"/>
      <c r="DN1002" s="36"/>
      <c r="DO1002" s="36"/>
      <c r="DP1002" s="36"/>
      <c r="DQ1002" s="36"/>
      <c r="DR1002" s="36"/>
      <c r="DS1002" s="36"/>
      <c r="DT1002" s="36"/>
      <c r="DU1002" s="36"/>
      <c r="DV1002" s="36"/>
      <c r="DW1002" s="36"/>
      <c r="DX1002" s="36"/>
      <c r="DY1002" s="36"/>
      <c r="DZ1002" s="36"/>
      <c r="EA1002" s="36"/>
      <c r="EB1002" s="36"/>
      <c r="EC1002" s="36"/>
      <c r="ED1002" s="36"/>
      <c r="EE1002" s="36"/>
      <c r="EF1002" s="36"/>
      <c r="EG1002" s="36"/>
      <c r="EH1002" s="36"/>
      <c r="EI1002" s="36"/>
      <c r="EJ1002" s="36"/>
      <c r="EK1002" s="36"/>
      <c r="EL1002" s="36"/>
      <c r="EM1002" s="36"/>
      <c r="EN1002" s="36"/>
    </row>
    <row r="1003" spans="1:144">
      <c r="A1003" s="36"/>
      <c r="B1003" s="36"/>
      <c r="C1003" s="144"/>
      <c r="D1003" s="144"/>
      <c r="E1003" s="135"/>
      <c r="F1003" s="135"/>
      <c r="G1003" s="135"/>
      <c r="H1003" s="135"/>
      <c r="I1003" s="135"/>
      <c r="J1003" s="135"/>
      <c r="K1003" s="135"/>
      <c r="L1003" s="135"/>
      <c r="M1003" s="135"/>
      <c r="N1003" s="135"/>
      <c r="O1003" s="135"/>
      <c r="P1003" s="135"/>
      <c r="Q1003" s="135"/>
      <c r="R1003" s="135"/>
      <c r="S1003" s="135"/>
      <c r="T1003" s="135"/>
      <c r="U1003" s="135"/>
      <c r="V1003" s="135"/>
      <c r="W1003" s="135"/>
      <c r="X1003" s="135"/>
      <c r="Y1003" s="135"/>
      <c r="Z1003" s="135"/>
      <c r="AA1003" s="135"/>
      <c r="AB1003" s="135"/>
      <c r="AC1003" s="135"/>
      <c r="AD1003" s="135"/>
      <c r="AE1003" s="135"/>
      <c r="AF1003" s="135"/>
      <c r="AG1003" s="135"/>
      <c r="AH1003" s="135"/>
      <c r="AI1003" s="135"/>
      <c r="AJ1003" s="135"/>
      <c r="AK1003" s="135"/>
      <c r="AL1003" s="135"/>
      <c r="AM1003" s="135"/>
      <c r="AN1003" s="135"/>
      <c r="AO1003" s="135"/>
      <c r="AP1003" s="135"/>
      <c r="AQ1003" s="135"/>
      <c r="AR1003" s="135"/>
      <c r="AS1003" s="135"/>
      <c r="AT1003" s="135"/>
      <c r="AU1003" s="135"/>
      <c r="AV1003" s="135"/>
      <c r="AW1003" s="135"/>
      <c r="AX1003" s="135"/>
      <c r="AY1003" s="135"/>
      <c r="AZ1003" s="135"/>
      <c r="BA1003" s="135"/>
      <c r="BB1003" s="135"/>
      <c r="BC1003" s="135"/>
      <c r="BD1003" s="135"/>
      <c r="BE1003" s="135"/>
      <c r="BF1003" s="135"/>
      <c r="BG1003" s="135"/>
      <c r="BH1003" s="135"/>
      <c r="BI1003" s="135"/>
      <c r="BJ1003" s="135"/>
      <c r="BK1003" s="135"/>
      <c r="BL1003" s="135"/>
      <c r="BM1003" s="135"/>
      <c r="BN1003" s="135"/>
      <c r="BO1003" s="135"/>
      <c r="BP1003" s="135"/>
      <c r="BQ1003" s="135"/>
      <c r="BR1003" s="135"/>
      <c r="BS1003" s="135"/>
      <c r="BT1003" s="135"/>
      <c r="BU1003" s="135"/>
      <c r="BV1003" s="135"/>
      <c r="BW1003" s="135"/>
      <c r="BX1003" s="135"/>
      <c r="BY1003" s="135"/>
      <c r="BZ1003" s="135"/>
      <c r="CA1003" s="135"/>
      <c r="CB1003" s="135"/>
      <c r="CC1003" s="135"/>
      <c r="CD1003" s="135"/>
      <c r="CE1003" s="135"/>
      <c r="CF1003" s="135"/>
      <c r="CG1003" s="135"/>
      <c r="CH1003" s="135"/>
      <c r="CI1003" s="135"/>
      <c r="CJ1003" s="135"/>
      <c r="CK1003" s="135"/>
      <c r="CL1003" s="135"/>
      <c r="CM1003" s="135"/>
      <c r="CN1003" s="135"/>
      <c r="CO1003" s="135"/>
      <c r="CP1003" s="135"/>
      <c r="CQ1003" s="135"/>
      <c r="CR1003" s="135"/>
      <c r="CU1003" s="36"/>
      <c r="CV1003" s="36"/>
      <c r="CW1003" s="36"/>
      <c r="CX1003" s="36"/>
      <c r="CY1003" s="36"/>
      <c r="CZ1003" s="36"/>
      <c r="DA1003" s="36"/>
      <c r="DB1003" s="36"/>
      <c r="DC1003" s="36"/>
      <c r="DD1003" s="36"/>
      <c r="DE1003" s="36"/>
      <c r="DF1003" s="36"/>
      <c r="DG1003" s="36"/>
      <c r="DH1003" s="36"/>
      <c r="DI1003" s="36"/>
      <c r="DJ1003" s="36"/>
      <c r="DK1003" s="36"/>
      <c r="DL1003" s="36"/>
      <c r="DM1003" s="36"/>
      <c r="DN1003" s="36"/>
      <c r="DO1003" s="36"/>
      <c r="DP1003" s="36"/>
      <c r="DQ1003" s="36"/>
      <c r="DR1003" s="36"/>
      <c r="DS1003" s="36"/>
      <c r="DT1003" s="36"/>
      <c r="DU1003" s="36"/>
      <c r="DV1003" s="36"/>
      <c r="DW1003" s="36"/>
      <c r="DX1003" s="36"/>
      <c r="DY1003" s="36"/>
      <c r="DZ1003" s="36"/>
      <c r="EA1003" s="36"/>
      <c r="EB1003" s="36"/>
      <c r="EC1003" s="36"/>
      <c r="ED1003" s="36"/>
      <c r="EE1003" s="36"/>
      <c r="EF1003" s="36"/>
      <c r="EG1003" s="36"/>
      <c r="EH1003" s="36"/>
      <c r="EI1003" s="36"/>
      <c r="EJ1003" s="36"/>
      <c r="EK1003" s="36"/>
      <c r="EL1003" s="36"/>
      <c r="EM1003" s="36"/>
      <c r="EN1003" s="36"/>
    </row>
    <row r="1004" spans="1:144">
      <c r="A1004" s="36"/>
      <c r="B1004" s="36"/>
      <c r="C1004" s="144"/>
      <c r="D1004" s="144"/>
      <c r="E1004" s="135"/>
      <c r="F1004" s="135"/>
      <c r="G1004" s="135"/>
      <c r="H1004" s="135"/>
      <c r="I1004" s="135"/>
      <c r="J1004" s="135"/>
      <c r="K1004" s="135"/>
      <c r="L1004" s="135"/>
      <c r="M1004" s="135"/>
      <c r="N1004" s="135"/>
      <c r="O1004" s="135"/>
      <c r="P1004" s="135"/>
      <c r="Q1004" s="135"/>
      <c r="R1004" s="135"/>
      <c r="S1004" s="135"/>
      <c r="T1004" s="135"/>
      <c r="U1004" s="135"/>
      <c r="V1004" s="135"/>
      <c r="W1004" s="135"/>
      <c r="X1004" s="135"/>
      <c r="Y1004" s="135"/>
      <c r="Z1004" s="135"/>
      <c r="AA1004" s="135"/>
      <c r="AB1004" s="135"/>
      <c r="AC1004" s="135"/>
      <c r="AD1004" s="135"/>
      <c r="AE1004" s="135"/>
      <c r="AF1004" s="135"/>
      <c r="AG1004" s="135"/>
      <c r="AH1004" s="135"/>
      <c r="AI1004" s="135"/>
      <c r="AJ1004" s="135"/>
      <c r="AK1004" s="135"/>
      <c r="AL1004" s="135"/>
      <c r="AM1004" s="135"/>
      <c r="AN1004" s="135"/>
      <c r="AO1004" s="135"/>
      <c r="AP1004" s="135"/>
      <c r="AQ1004" s="135"/>
      <c r="AR1004" s="135"/>
      <c r="AS1004" s="135"/>
      <c r="AT1004" s="135"/>
      <c r="AU1004" s="135"/>
      <c r="AV1004" s="135"/>
      <c r="AW1004" s="135"/>
      <c r="AX1004" s="135"/>
      <c r="AY1004" s="135"/>
      <c r="AZ1004" s="135"/>
      <c r="BA1004" s="135"/>
      <c r="BB1004" s="135"/>
      <c r="BC1004" s="135"/>
      <c r="BD1004" s="135"/>
      <c r="BE1004" s="135"/>
      <c r="BF1004" s="135"/>
      <c r="BG1004" s="135"/>
      <c r="BH1004" s="135"/>
      <c r="BI1004" s="135"/>
      <c r="BJ1004" s="135"/>
      <c r="BK1004" s="135"/>
      <c r="BL1004" s="135"/>
      <c r="BM1004" s="135"/>
      <c r="BN1004" s="135"/>
      <c r="BO1004" s="135"/>
      <c r="BP1004" s="135"/>
      <c r="BQ1004" s="135"/>
      <c r="BR1004" s="135"/>
      <c r="BS1004" s="135"/>
      <c r="BT1004" s="135"/>
      <c r="BU1004" s="135"/>
      <c r="BV1004" s="135"/>
      <c r="BW1004" s="135"/>
      <c r="BX1004" s="135"/>
      <c r="BY1004" s="135"/>
      <c r="BZ1004" s="135"/>
      <c r="CA1004" s="135"/>
      <c r="CB1004" s="135"/>
      <c r="CC1004" s="135"/>
      <c r="CD1004" s="135"/>
      <c r="CE1004" s="135"/>
      <c r="CF1004" s="135"/>
      <c r="CG1004" s="135"/>
      <c r="CH1004" s="135"/>
      <c r="CI1004" s="135"/>
      <c r="CJ1004" s="135"/>
      <c r="CK1004" s="135"/>
      <c r="CL1004" s="135"/>
      <c r="CM1004" s="135"/>
      <c r="CN1004" s="135"/>
      <c r="CO1004" s="135"/>
      <c r="CP1004" s="135"/>
      <c r="CQ1004" s="135"/>
      <c r="CR1004" s="135"/>
      <c r="CU1004" s="36"/>
      <c r="CV1004" s="36"/>
      <c r="CW1004" s="36"/>
      <c r="CX1004" s="36"/>
      <c r="CY1004" s="36"/>
      <c r="CZ1004" s="36"/>
      <c r="DA1004" s="36"/>
      <c r="DB1004" s="36"/>
      <c r="DC1004" s="36"/>
      <c r="DD1004" s="36"/>
      <c r="DE1004" s="36"/>
      <c r="DF1004" s="36"/>
      <c r="DG1004" s="36"/>
      <c r="DH1004" s="36"/>
      <c r="DI1004" s="36"/>
      <c r="DJ1004" s="36"/>
      <c r="DK1004" s="36"/>
      <c r="DL1004" s="36"/>
      <c r="DM1004" s="36"/>
      <c r="DN1004" s="36"/>
      <c r="DO1004" s="36"/>
      <c r="DP1004" s="36"/>
      <c r="DQ1004" s="36"/>
      <c r="DR1004" s="36"/>
      <c r="DS1004" s="36"/>
      <c r="DT1004" s="36"/>
      <c r="DU1004" s="36"/>
      <c r="DV1004" s="36"/>
      <c r="DW1004" s="36"/>
      <c r="DX1004" s="36"/>
      <c r="DY1004" s="36"/>
      <c r="DZ1004" s="36"/>
      <c r="EA1004" s="36"/>
      <c r="EB1004" s="36"/>
      <c r="EC1004" s="36"/>
      <c r="ED1004" s="36"/>
      <c r="EE1004" s="36"/>
      <c r="EF1004" s="36"/>
      <c r="EG1004" s="36"/>
      <c r="EH1004" s="36"/>
      <c r="EI1004" s="36"/>
      <c r="EJ1004" s="36"/>
      <c r="EK1004" s="36"/>
      <c r="EL1004" s="36"/>
      <c r="EM1004" s="36"/>
      <c r="EN1004" s="36"/>
    </row>
    <row r="1005" spans="1:144">
      <c r="A1005" s="36"/>
      <c r="B1005" s="36"/>
      <c r="C1005" s="144"/>
      <c r="D1005" s="144"/>
      <c r="E1005" s="135"/>
      <c r="F1005" s="135"/>
      <c r="G1005" s="135"/>
      <c r="H1005" s="135"/>
      <c r="I1005" s="135"/>
      <c r="J1005" s="135"/>
      <c r="K1005" s="135"/>
      <c r="L1005" s="135"/>
      <c r="M1005" s="135"/>
      <c r="N1005" s="135"/>
      <c r="O1005" s="135"/>
      <c r="P1005" s="135"/>
      <c r="Q1005" s="135"/>
      <c r="R1005" s="135"/>
      <c r="S1005" s="135"/>
      <c r="T1005" s="135"/>
      <c r="U1005" s="135"/>
      <c r="V1005" s="135"/>
      <c r="W1005" s="135"/>
      <c r="X1005" s="135"/>
      <c r="Y1005" s="135"/>
      <c r="Z1005" s="135"/>
      <c r="AA1005" s="135"/>
      <c r="AB1005" s="135"/>
      <c r="AC1005" s="135"/>
      <c r="AD1005" s="135"/>
      <c r="AE1005" s="135"/>
      <c r="AF1005" s="135"/>
      <c r="AG1005" s="135"/>
      <c r="AH1005" s="135"/>
      <c r="AI1005" s="135"/>
      <c r="AJ1005" s="135"/>
      <c r="AK1005" s="135"/>
      <c r="AL1005" s="135"/>
      <c r="AM1005" s="135"/>
      <c r="AN1005" s="135"/>
      <c r="AO1005" s="135"/>
      <c r="AP1005" s="135"/>
      <c r="AQ1005" s="135"/>
      <c r="AR1005" s="135"/>
      <c r="AS1005" s="135"/>
      <c r="AT1005" s="135"/>
      <c r="AU1005" s="135"/>
      <c r="AV1005" s="135"/>
      <c r="AW1005" s="135"/>
      <c r="AX1005" s="135"/>
      <c r="AY1005" s="135"/>
      <c r="AZ1005" s="135"/>
      <c r="BA1005" s="135"/>
      <c r="BB1005" s="135"/>
      <c r="BC1005" s="135"/>
      <c r="BD1005" s="135"/>
      <c r="BE1005" s="135"/>
      <c r="BF1005" s="135"/>
      <c r="BG1005" s="135"/>
      <c r="BH1005" s="135"/>
      <c r="BI1005" s="135"/>
      <c r="BJ1005" s="135"/>
      <c r="BK1005" s="135"/>
      <c r="BL1005" s="135"/>
      <c r="BM1005" s="135"/>
      <c r="BN1005" s="135"/>
      <c r="BO1005" s="135"/>
      <c r="BP1005" s="135"/>
      <c r="BQ1005" s="135"/>
      <c r="BR1005" s="135"/>
      <c r="BS1005" s="135"/>
      <c r="BT1005" s="135"/>
      <c r="BU1005" s="135"/>
      <c r="BV1005" s="135"/>
      <c r="BW1005" s="135"/>
      <c r="BX1005" s="135"/>
      <c r="BY1005" s="135"/>
      <c r="BZ1005" s="135"/>
      <c r="CA1005" s="135"/>
      <c r="CB1005" s="135"/>
      <c r="CC1005" s="135"/>
      <c r="CD1005" s="135"/>
      <c r="CE1005" s="135"/>
      <c r="CF1005" s="135"/>
      <c r="CG1005" s="135"/>
      <c r="CH1005" s="135"/>
      <c r="CI1005" s="135"/>
      <c r="CJ1005" s="135"/>
      <c r="CK1005" s="135"/>
      <c r="CL1005" s="135"/>
      <c r="CM1005" s="135"/>
      <c r="CN1005" s="135"/>
      <c r="CO1005" s="135"/>
      <c r="CP1005" s="135"/>
      <c r="CQ1005" s="135"/>
      <c r="CR1005" s="135"/>
      <c r="CU1005" s="36"/>
      <c r="CV1005" s="36"/>
      <c r="CW1005" s="36"/>
      <c r="CX1005" s="36"/>
      <c r="CY1005" s="36"/>
      <c r="CZ1005" s="36"/>
      <c r="DA1005" s="36"/>
      <c r="DB1005" s="36"/>
      <c r="DC1005" s="36"/>
      <c r="DD1005" s="36"/>
      <c r="DE1005" s="36"/>
      <c r="DF1005" s="36"/>
      <c r="DG1005" s="36"/>
      <c r="DH1005" s="36"/>
      <c r="DI1005" s="36"/>
      <c r="DJ1005" s="36"/>
      <c r="DK1005" s="36"/>
      <c r="DL1005" s="36"/>
      <c r="DM1005" s="36"/>
      <c r="DN1005" s="36"/>
      <c r="DO1005" s="36"/>
      <c r="DP1005" s="36"/>
      <c r="DQ1005" s="36"/>
      <c r="DR1005" s="36"/>
      <c r="DS1005" s="36"/>
      <c r="DT1005" s="36"/>
      <c r="DU1005" s="36"/>
      <c r="DV1005" s="36"/>
      <c r="DW1005" s="36"/>
      <c r="DX1005" s="36"/>
      <c r="DY1005" s="36"/>
      <c r="DZ1005" s="36"/>
      <c r="EA1005" s="36"/>
      <c r="EB1005" s="36"/>
      <c r="EC1005" s="36"/>
      <c r="ED1005" s="36"/>
      <c r="EE1005" s="36"/>
      <c r="EF1005" s="36"/>
      <c r="EG1005" s="36"/>
      <c r="EH1005" s="36"/>
      <c r="EI1005" s="36"/>
      <c r="EJ1005" s="36"/>
      <c r="EK1005" s="36"/>
      <c r="EL1005" s="36"/>
      <c r="EM1005" s="36"/>
      <c r="EN1005" s="36"/>
    </row>
    <row r="1006" spans="1:144">
      <c r="A1006" s="36"/>
      <c r="B1006" s="36"/>
      <c r="C1006" s="144"/>
      <c r="D1006" s="144"/>
      <c r="E1006" s="135"/>
      <c r="F1006" s="135"/>
      <c r="G1006" s="135"/>
      <c r="H1006" s="135"/>
      <c r="I1006" s="135"/>
      <c r="J1006" s="135"/>
      <c r="K1006" s="135"/>
      <c r="L1006" s="135"/>
      <c r="M1006" s="135"/>
      <c r="N1006" s="135"/>
      <c r="O1006" s="135"/>
      <c r="P1006" s="135"/>
      <c r="Q1006" s="135"/>
      <c r="R1006" s="135"/>
      <c r="S1006" s="135"/>
      <c r="T1006" s="135"/>
      <c r="U1006" s="135"/>
      <c r="V1006" s="135"/>
      <c r="W1006" s="135"/>
      <c r="X1006" s="135"/>
      <c r="Y1006" s="135"/>
      <c r="Z1006" s="135"/>
      <c r="AA1006" s="135"/>
      <c r="AB1006" s="135"/>
      <c r="AC1006" s="135"/>
      <c r="AD1006" s="135"/>
      <c r="AE1006" s="135"/>
      <c r="AF1006" s="135"/>
      <c r="AG1006" s="135"/>
      <c r="AH1006" s="135"/>
      <c r="AI1006" s="135"/>
      <c r="AJ1006" s="135"/>
      <c r="AK1006" s="135"/>
      <c r="AL1006" s="135"/>
      <c r="AM1006" s="135"/>
      <c r="AN1006" s="135"/>
      <c r="AO1006" s="135"/>
      <c r="AP1006" s="135"/>
      <c r="AQ1006" s="135"/>
      <c r="AR1006" s="135"/>
      <c r="AS1006" s="135"/>
      <c r="AT1006" s="135"/>
      <c r="AU1006" s="135"/>
      <c r="AV1006" s="135"/>
      <c r="AW1006" s="135"/>
      <c r="AX1006" s="135"/>
      <c r="AY1006" s="135"/>
      <c r="AZ1006" s="135"/>
      <c r="BA1006" s="135"/>
      <c r="BB1006" s="135"/>
      <c r="BC1006" s="135"/>
      <c r="BD1006" s="135"/>
      <c r="BE1006" s="135"/>
      <c r="BF1006" s="135"/>
      <c r="BG1006" s="135"/>
      <c r="BH1006" s="135"/>
      <c r="BI1006" s="135"/>
      <c r="BJ1006" s="135"/>
      <c r="BK1006" s="135"/>
      <c r="BL1006" s="135"/>
      <c r="BM1006" s="135"/>
      <c r="BN1006" s="135"/>
      <c r="BO1006" s="135"/>
      <c r="BP1006" s="135"/>
      <c r="BQ1006" s="135"/>
      <c r="BR1006" s="135"/>
      <c r="BS1006" s="135"/>
      <c r="BT1006" s="135"/>
      <c r="BU1006" s="135"/>
      <c r="BV1006" s="135"/>
      <c r="BW1006" s="135"/>
      <c r="BX1006" s="135"/>
      <c r="BY1006" s="135"/>
      <c r="BZ1006" s="135"/>
      <c r="CA1006" s="135"/>
      <c r="CB1006" s="135"/>
      <c r="CC1006" s="135"/>
      <c r="CD1006" s="135"/>
      <c r="CE1006" s="135"/>
      <c r="CF1006" s="135"/>
      <c r="CG1006" s="135"/>
      <c r="CH1006" s="135"/>
      <c r="CI1006" s="135"/>
      <c r="CJ1006" s="135"/>
      <c r="CK1006" s="135"/>
      <c r="CL1006" s="135"/>
      <c r="CM1006" s="135"/>
      <c r="CN1006" s="135"/>
      <c r="CO1006" s="135"/>
      <c r="CP1006" s="135"/>
      <c r="CQ1006" s="135"/>
      <c r="CR1006" s="135"/>
      <c r="CU1006" s="36"/>
      <c r="CV1006" s="36"/>
      <c r="CW1006" s="36"/>
      <c r="CX1006" s="36"/>
      <c r="CY1006" s="36"/>
      <c r="CZ1006" s="36"/>
      <c r="DA1006" s="36"/>
      <c r="DB1006" s="36"/>
      <c r="DC1006" s="36"/>
      <c r="DD1006" s="36"/>
      <c r="DE1006" s="36"/>
      <c r="DF1006" s="36"/>
      <c r="DG1006" s="36"/>
      <c r="DH1006" s="36"/>
      <c r="DI1006" s="36"/>
      <c r="DJ1006" s="36"/>
      <c r="DK1006" s="36"/>
      <c r="DL1006" s="36"/>
      <c r="DM1006" s="36"/>
      <c r="DN1006" s="36"/>
      <c r="DO1006" s="36"/>
      <c r="DP1006" s="36"/>
      <c r="DQ1006" s="36"/>
      <c r="DR1006" s="36"/>
      <c r="DS1006" s="36"/>
      <c r="DT1006" s="36"/>
      <c r="DU1006" s="36"/>
      <c r="DV1006" s="36"/>
      <c r="DW1006" s="36"/>
      <c r="DX1006" s="36"/>
      <c r="DY1006" s="36"/>
      <c r="DZ1006" s="36"/>
      <c r="EA1006" s="36"/>
      <c r="EB1006" s="36"/>
      <c r="EC1006" s="36"/>
      <c r="ED1006" s="36"/>
      <c r="EE1006" s="36"/>
      <c r="EF1006" s="36"/>
      <c r="EG1006" s="36"/>
      <c r="EH1006" s="36"/>
      <c r="EI1006" s="36"/>
      <c r="EJ1006" s="36"/>
      <c r="EK1006" s="36"/>
      <c r="EL1006" s="36"/>
      <c r="EM1006" s="36"/>
      <c r="EN1006" s="36"/>
    </row>
    <row r="1007" spans="1:144">
      <c r="A1007" s="36"/>
      <c r="B1007" s="36"/>
      <c r="C1007" s="144"/>
      <c r="D1007" s="144"/>
      <c r="E1007" s="135"/>
      <c r="F1007" s="135"/>
      <c r="G1007" s="135"/>
      <c r="H1007" s="135"/>
      <c r="I1007" s="135"/>
      <c r="J1007" s="135"/>
      <c r="K1007" s="135"/>
      <c r="L1007" s="135"/>
      <c r="M1007" s="135"/>
      <c r="N1007" s="135"/>
      <c r="O1007" s="135"/>
      <c r="P1007" s="135"/>
      <c r="Q1007" s="135"/>
      <c r="R1007" s="135"/>
      <c r="S1007" s="135"/>
      <c r="T1007" s="135"/>
      <c r="U1007" s="135"/>
      <c r="V1007" s="135"/>
      <c r="W1007" s="135"/>
      <c r="X1007" s="135"/>
      <c r="Y1007" s="135"/>
      <c r="Z1007" s="135"/>
      <c r="AA1007" s="135"/>
      <c r="AB1007" s="135"/>
      <c r="AC1007" s="135"/>
      <c r="AD1007" s="135"/>
      <c r="AE1007" s="135"/>
      <c r="AF1007" s="135"/>
      <c r="AG1007" s="135"/>
      <c r="AH1007" s="135"/>
      <c r="AI1007" s="135"/>
      <c r="AJ1007" s="135"/>
      <c r="AK1007" s="135"/>
      <c r="AL1007" s="135"/>
      <c r="AM1007" s="135"/>
      <c r="AN1007" s="135"/>
      <c r="AO1007" s="135"/>
      <c r="AP1007" s="135"/>
      <c r="AQ1007" s="135"/>
      <c r="AR1007" s="135"/>
      <c r="AS1007" s="135"/>
      <c r="AT1007" s="135"/>
      <c r="AU1007" s="135"/>
      <c r="AV1007" s="135"/>
      <c r="AW1007" s="135"/>
      <c r="AX1007" s="135"/>
      <c r="AY1007" s="135"/>
      <c r="AZ1007" s="135"/>
      <c r="BA1007" s="135"/>
      <c r="BB1007" s="135"/>
      <c r="BC1007" s="135"/>
      <c r="BD1007" s="135"/>
      <c r="BE1007" s="135"/>
      <c r="BF1007" s="135"/>
      <c r="BG1007" s="135"/>
      <c r="BH1007" s="135"/>
      <c r="BI1007" s="135"/>
      <c r="BJ1007" s="135"/>
      <c r="BK1007" s="135"/>
      <c r="BL1007" s="135"/>
      <c r="BM1007" s="135"/>
      <c r="BN1007" s="135"/>
      <c r="BO1007" s="135"/>
      <c r="BP1007" s="135"/>
      <c r="BQ1007" s="135"/>
      <c r="BR1007" s="135"/>
      <c r="BS1007" s="135"/>
      <c r="BT1007" s="135"/>
      <c r="BU1007" s="135"/>
      <c r="BV1007" s="135"/>
      <c r="BW1007" s="135"/>
      <c r="BX1007" s="135"/>
      <c r="BY1007" s="135"/>
      <c r="BZ1007" s="135"/>
      <c r="CA1007" s="135"/>
      <c r="CB1007" s="135"/>
      <c r="CC1007" s="135"/>
      <c r="CD1007" s="135"/>
      <c r="CE1007" s="135"/>
      <c r="CF1007" s="135"/>
      <c r="CG1007" s="135"/>
      <c r="CH1007" s="135"/>
      <c r="CI1007" s="135"/>
      <c r="CJ1007" s="135"/>
      <c r="CK1007" s="135"/>
      <c r="CL1007" s="135"/>
      <c r="CM1007" s="135"/>
      <c r="CN1007" s="135"/>
      <c r="CO1007" s="135"/>
      <c r="CP1007" s="135"/>
      <c r="CQ1007" s="135"/>
      <c r="CR1007" s="135"/>
      <c r="CU1007" s="36"/>
      <c r="CV1007" s="36"/>
      <c r="CW1007" s="36"/>
      <c r="CX1007" s="36"/>
      <c r="CY1007" s="36"/>
      <c r="CZ1007" s="36"/>
      <c r="DA1007" s="36"/>
      <c r="DB1007" s="36"/>
      <c r="DC1007" s="36"/>
      <c r="DD1007" s="36"/>
      <c r="DE1007" s="36"/>
      <c r="DF1007" s="36"/>
      <c r="DG1007" s="36"/>
      <c r="DH1007" s="36"/>
      <c r="DI1007" s="36"/>
      <c r="DJ1007" s="36"/>
      <c r="DK1007" s="36"/>
      <c r="DL1007" s="36"/>
      <c r="DM1007" s="36"/>
      <c r="DN1007" s="36"/>
      <c r="DO1007" s="36"/>
      <c r="DP1007" s="36"/>
      <c r="DQ1007" s="36"/>
      <c r="DR1007" s="36"/>
      <c r="DS1007" s="36"/>
      <c r="DT1007" s="36"/>
      <c r="DU1007" s="36"/>
      <c r="DV1007" s="36"/>
      <c r="DW1007" s="36"/>
      <c r="DX1007" s="36"/>
      <c r="DY1007" s="36"/>
      <c r="DZ1007" s="36"/>
      <c r="EA1007" s="36"/>
      <c r="EB1007" s="36"/>
      <c r="EC1007" s="36"/>
      <c r="ED1007" s="36"/>
      <c r="EE1007" s="36"/>
      <c r="EF1007" s="36"/>
      <c r="EG1007" s="36"/>
      <c r="EH1007" s="36"/>
      <c r="EI1007" s="36"/>
      <c r="EJ1007" s="36"/>
      <c r="EK1007" s="36"/>
      <c r="EL1007" s="36"/>
      <c r="EM1007" s="36"/>
      <c r="EN1007" s="36"/>
    </row>
    <row r="1008" spans="1:144">
      <c r="A1008" s="36"/>
      <c r="B1008" s="36"/>
      <c r="C1008" s="144"/>
      <c r="D1008" s="144"/>
      <c r="E1008" s="135"/>
      <c r="F1008" s="135"/>
      <c r="G1008" s="135"/>
      <c r="H1008" s="135"/>
      <c r="I1008" s="135"/>
      <c r="J1008" s="135"/>
      <c r="K1008" s="135"/>
      <c r="L1008" s="135"/>
      <c r="M1008" s="135"/>
      <c r="N1008" s="135"/>
      <c r="O1008" s="135"/>
      <c r="P1008" s="135"/>
      <c r="Q1008" s="135"/>
      <c r="R1008" s="135"/>
      <c r="S1008" s="135"/>
      <c r="T1008" s="135"/>
      <c r="U1008" s="135"/>
      <c r="V1008" s="135"/>
      <c r="W1008" s="135"/>
      <c r="X1008" s="135"/>
      <c r="Y1008" s="135"/>
      <c r="Z1008" s="135"/>
      <c r="AA1008" s="135"/>
      <c r="AB1008" s="135"/>
      <c r="AC1008" s="135"/>
      <c r="AD1008" s="135"/>
      <c r="AE1008" s="135"/>
      <c r="AF1008" s="135"/>
      <c r="AG1008" s="135"/>
      <c r="AH1008" s="135"/>
      <c r="AI1008" s="135"/>
      <c r="AJ1008" s="135"/>
      <c r="AK1008" s="135"/>
      <c r="AL1008" s="135"/>
      <c r="AM1008" s="135"/>
      <c r="AN1008" s="135"/>
      <c r="AO1008" s="135"/>
      <c r="AP1008" s="135"/>
      <c r="AQ1008" s="135"/>
      <c r="AR1008" s="135"/>
      <c r="AS1008" s="135"/>
      <c r="AT1008" s="135"/>
      <c r="AU1008" s="135"/>
      <c r="AV1008" s="135"/>
      <c r="AW1008" s="135"/>
      <c r="AX1008" s="135"/>
      <c r="AY1008" s="135"/>
      <c r="AZ1008" s="135"/>
      <c r="BA1008" s="135"/>
      <c r="BB1008" s="135"/>
      <c r="BC1008" s="135"/>
      <c r="BD1008" s="135"/>
      <c r="BE1008" s="135"/>
      <c r="BF1008" s="135"/>
      <c r="BG1008" s="135"/>
      <c r="BH1008" s="135"/>
      <c r="BI1008" s="135"/>
      <c r="BJ1008" s="135"/>
      <c r="BK1008" s="135"/>
      <c r="BL1008" s="135"/>
      <c r="BM1008" s="135"/>
      <c r="BN1008" s="135"/>
      <c r="BO1008" s="135"/>
      <c r="BP1008" s="135"/>
      <c r="BQ1008" s="135"/>
      <c r="BR1008" s="135"/>
      <c r="BS1008" s="135"/>
      <c r="BT1008" s="135"/>
      <c r="BU1008" s="135"/>
      <c r="BV1008" s="135"/>
      <c r="BW1008" s="135"/>
      <c r="BX1008" s="135"/>
      <c r="BY1008" s="135"/>
      <c r="BZ1008" s="135"/>
      <c r="CA1008" s="135"/>
      <c r="CB1008" s="135"/>
      <c r="CC1008" s="135"/>
      <c r="CD1008" s="135"/>
      <c r="CE1008" s="135"/>
      <c r="CF1008" s="135"/>
      <c r="CG1008" s="135"/>
      <c r="CH1008" s="135"/>
      <c r="CI1008" s="135"/>
      <c r="CJ1008" s="135"/>
      <c r="CK1008" s="135"/>
      <c r="CL1008" s="135"/>
      <c r="CM1008" s="135"/>
      <c r="CN1008" s="135"/>
      <c r="CO1008" s="135"/>
      <c r="CP1008" s="135"/>
      <c r="CQ1008" s="135"/>
      <c r="CR1008" s="135"/>
      <c r="CU1008" s="36"/>
      <c r="CV1008" s="36"/>
      <c r="CW1008" s="36"/>
      <c r="CX1008" s="36"/>
      <c r="CY1008" s="36"/>
      <c r="CZ1008" s="36"/>
      <c r="DA1008" s="36"/>
      <c r="DB1008" s="36"/>
      <c r="DC1008" s="36"/>
      <c r="DD1008" s="36"/>
      <c r="DE1008" s="36"/>
      <c r="DF1008" s="36"/>
      <c r="DG1008" s="36"/>
      <c r="DH1008" s="36"/>
      <c r="DI1008" s="36"/>
      <c r="DJ1008" s="36"/>
      <c r="DK1008" s="36"/>
      <c r="DL1008" s="36"/>
      <c r="DM1008" s="36"/>
      <c r="DN1008" s="36"/>
      <c r="DO1008" s="36"/>
      <c r="DP1008" s="36"/>
      <c r="DQ1008" s="36"/>
      <c r="DR1008" s="36"/>
      <c r="DS1008" s="36"/>
      <c r="DT1008" s="36"/>
      <c r="DU1008" s="36"/>
      <c r="DV1008" s="36"/>
      <c r="DW1008" s="36"/>
      <c r="DX1008" s="36"/>
      <c r="DY1008" s="36"/>
      <c r="DZ1008" s="36"/>
      <c r="EA1008" s="36"/>
      <c r="EB1008" s="36"/>
      <c r="EC1008" s="36"/>
      <c r="ED1008" s="36"/>
      <c r="EE1008" s="36"/>
      <c r="EF1008" s="36"/>
      <c r="EG1008" s="36"/>
      <c r="EH1008" s="36"/>
      <c r="EI1008" s="36"/>
      <c r="EJ1008" s="36"/>
      <c r="EK1008" s="36"/>
      <c r="EL1008" s="36"/>
      <c r="EM1008" s="36"/>
      <c r="EN1008" s="36"/>
    </row>
    <row r="1009" spans="1:144">
      <c r="A1009" s="36"/>
      <c r="B1009" s="36"/>
      <c r="C1009" s="144"/>
      <c r="D1009" s="144"/>
      <c r="E1009" s="135"/>
      <c r="F1009" s="135"/>
      <c r="G1009" s="135"/>
      <c r="H1009" s="135"/>
      <c r="I1009" s="135"/>
      <c r="J1009" s="135"/>
      <c r="K1009" s="135"/>
      <c r="L1009" s="135"/>
      <c r="M1009" s="135"/>
      <c r="N1009" s="135"/>
      <c r="O1009" s="135"/>
      <c r="P1009" s="135"/>
      <c r="Q1009" s="135"/>
      <c r="R1009" s="135"/>
      <c r="S1009" s="135"/>
      <c r="T1009" s="135"/>
      <c r="U1009" s="135"/>
      <c r="V1009" s="135"/>
      <c r="W1009" s="135"/>
      <c r="X1009" s="135"/>
      <c r="Y1009" s="135"/>
      <c r="Z1009" s="135"/>
      <c r="AA1009" s="135"/>
      <c r="AB1009" s="135"/>
      <c r="AC1009" s="135"/>
      <c r="AD1009" s="135"/>
      <c r="AE1009" s="135"/>
      <c r="AF1009" s="135"/>
      <c r="AG1009" s="135"/>
      <c r="AH1009" s="135"/>
      <c r="AI1009" s="135"/>
      <c r="AJ1009" s="135"/>
      <c r="AK1009" s="135"/>
      <c r="AL1009" s="135"/>
      <c r="AM1009" s="135"/>
      <c r="AN1009" s="135"/>
      <c r="AO1009" s="135"/>
      <c r="AP1009" s="135"/>
      <c r="AQ1009" s="135"/>
      <c r="AR1009" s="135"/>
      <c r="AS1009" s="135"/>
      <c r="AT1009" s="135"/>
      <c r="AU1009" s="135"/>
      <c r="AV1009" s="135"/>
      <c r="AW1009" s="135"/>
      <c r="AX1009" s="135"/>
      <c r="AY1009" s="135"/>
      <c r="AZ1009" s="135"/>
      <c r="BA1009" s="135"/>
      <c r="BB1009" s="135"/>
      <c r="BC1009" s="135"/>
      <c r="BD1009" s="135"/>
      <c r="BE1009" s="135"/>
      <c r="BF1009" s="135"/>
      <c r="BG1009" s="135"/>
      <c r="BH1009" s="135"/>
      <c r="BI1009" s="135"/>
      <c r="BJ1009" s="135"/>
      <c r="BK1009" s="135"/>
      <c r="BL1009" s="135"/>
      <c r="BM1009" s="135"/>
      <c r="BN1009" s="135"/>
      <c r="BO1009" s="135"/>
      <c r="BP1009" s="135"/>
      <c r="BQ1009" s="135"/>
      <c r="BR1009" s="135"/>
      <c r="BS1009" s="135"/>
      <c r="BT1009" s="135"/>
      <c r="BU1009" s="135"/>
      <c r="BV1009" s="135"/>
      <c r="BW1009" s="135"/>
      <c r="BX1009" s="135"/>
      <c r="BY1009" s="135"/>
      <c r="BZ1009" s="135"/>
      <c r="CA1009" s="135"/>
      <c r="CB1009" s="135"/>
      <c r="CC1009" s="135"/>
      <c r="CD1009" s="135"/>
      <c r="CE1009" s="135"/>
      <c r="CF1009" s="135"/>
      <c r="CG1009" s="135"/>
      <c r="CH1009" s="135"/>
      <c r="CI1009" s="135"/>
      <c r="CJ1009" s="135"/>
      <c r="CK1009" s="135"/>
      <c r="CL1009" s="135"/>
      <c r="CM1009" s="135"/>
      <c r="CN1009" s="135"/>
      <c r="CO1009" s="135"/>
      <c r="CP1009" s="135"/>
      <c r="CQ1009" s="135"/>
      <c r="CR1009" s="135"/>
      <c r="CU1009" s="36"/>
      <c r="CV1009" s="36"/>
      <c r="CW1009" s="36"/>
      <c r="CX1009" s="36"/>
      <c r="CY1009" s="36"/>
      <c r="CZ1009" s="36"/>
      <c r="DA1009" s="36"/>
      <c r="DB1009" s="36"/>
      <c r="DC1009" s="36"/>
      <c r="DD1009" s="36"/>
      <c r="DE1009" s="36"/>
      <c r="DF1009" s="36"/>
      <c r="DG1009" s="36"/>
      <c r="DH1009" s="36"/>
      <c r="DI1009" s="36"/>
      <c r="DJ1009" s="36"/>
      <c r="DK1009" s="36"/>
      <c r="DL1009" s="36"/>
      <c r="DM1009" s="36"/>
      <c r="DN1009" s="36"/>
      <c r="DO1009" s="36"/>
      <c r="DP1009" s="36"/>
      <c r="DQ1009" s="36"/>
      <c r="DR1009" s="36"/>
      <c r="DS1009" s="36"/>
      <c r="DT1009" s="36"/>
      <c r="DU1009" s="36"/>
      <c r="DV1009" s="36"/>
      <c r="DW1009" s="36"/>
      <c r="DX1009" s="36"/>
      <c r="DY1009" s="36"/>
      <c r="DZ1009" s="36"/>
      <c r="EA1009" s="36"/>
      <c r="EB1009" s="36"/>
      <c r="EC1009" s="36"/>
      <c r="ED1009" s="36"/>
      <c r="EE1009" s="36"/>
      <c r="EF1009" s="36"/>
      <c r="EG1009" s="36"/>
      <c r="EH1009" s="36"/>
      <c r="EI1009" s="36"/>
      <c r="EJ1009" s="36"/>
      <c r="EK1009" s="36"/>
      <c r="EL1009" s="36"/>
      <c r="EM1009" s="36"/>
      <c r="EN1009" s="36"/>
    </row>
    <row r="1010" spans="1:144">
      <c r="A1010" s="36"/>
      <c r="B1010" s="36"/>
      <c r="C1010" s="144"/>
      <c r="D1010" s="144"/>
      <c r="E1010" s="135"/>
      <c r="F1010" s="135"/>
      <c r="G1010" s="135"/>
      <c r="H1010" s="135"/>
      <c r="I1010" s="135"/>
      <c r="J1010" s="135"/>
      <c r="K1010" s="135"/>
      <c r="L1010" s="135"/>
      <c r="M1010" s="135"/>
      <c r="N1010" s="135"/>
      <c r="O1010" s="135"/>
      <c r="P1010" s="135"/>
      <c r="Q1010" s="135"/>
      <c r="R1010" s="135"/>
      <c r="S1010" s="135"/>
      <c r="T1010" s="135"/>
      <c r="U1010" s="135"/>
      <c r="V1010" s="135"/>
      <c r="W1010" s="135"/>
      <c r="X1010" s="135"/>
      <c r="Y1010" s="135"/>
      <c r="Z1010" s="135"/>
      <c r="AA1010" s="135"/>
      <c r="AB1010" s="135"/>
      <c r="AC1010" s="135"/>
      <c r="AD1010" s="135"/>
      <c r="AE1010" s="135"/>
      <c r="AF1010" s="135"/>
      <c r="AG1010" s="135"/>
      <c r="AH1010" s="135"/>
      <c r="AI1010" s="135"/>
      <c r="AJ1010" s="135"/>
      <c r="AK1010" s="135"/>
      <c r="AL1010" s="135"/>
      <c r="AM1010" s="135"/>
      <c r="AN1010" s="135"/>
      <c r="AO1010" s="135"/>
      <c r="AP1010" s="135"/>
      <c r="AQ1010" s="135"/>
      <c r="AR1010" s="135"/>
      <c r="AS1010" s="135"/>
      <c r="AT1010" s="135"/>
      <c r="AU1010" s="135"/>
      <c r="AV1010" s="135"/>
      <c r="AW1010" s="135"/>
      <c r="AX1010" s="135"/>
      <c r="AY1010" s="135"/>
      <c r="AZ1010" s="135"/>
      <c r="BA1010" s="135"/>
      <c r="BB1010" s="135"/>
      <c r="BC1010" s="135"/>
      <c r="BD1010" s="135"/>
      <c r="BE1010" s="135"/>
      <c r="BF1010" s="135"/>
      <c r="BG1010" s="135"/>
      <c r="BH1010" s="135"/>
      <c r="BI1010" s="135"/>
      <c r="BJ1010" s="135"/>
      <c r="BK1010" s="135"/>
      <c r="BL1010" s="135"/>
      <c r="BM1010" s="135"/>
      <c r="BN1010" s="135"/>
      <c r="BO1010" s="135"/>
      <c r="BP1010" s="135"/>
      <c r="BQ1010" s="135"/>
      <c r="BR1010" s="135"/>
      <c r="BS1010" s="135"/>
      <c r="BT1010" s="135"/>
      <c r="BU1010" s="135"/>
      <c r="BV1010" s="135"/>
      <c r="BW1010" s="135"/>
      <c r="BX1010" s="135"/>
      <c r="BY1010" s="135"/>
      <c r="BZ1010" s="135"/>
      <c r="CA1010" s="135"/>
      <c r="CB1010" s="135"/>
      <c r="CC1010" s="135"/>
      <c r="CD1010" s="135"/>
      <c r="CE1010" s="135"/>
      <c r="CF1010" s="135"/>
      <c r="CG1010" s="135"/>
      <c r="CH1010" s="135"/>
      <c r="CI1010" s="135"/>
      <c r="CJ1010" s="135"/>
      <c r="CK1010" s="135"/>
      <c r="CL1010" s="135"/>
      <c r="CM1010" s="135"/>
      <c r="CN1010" s="135"/>
      <c r="CO1010" s="135"/>
      <c r="CP1010" s="135"/>
      <c r="CQ1010" s="135"/>
      <c r="CR1010" s="135"/>
      <c r="CU1010" s="36"/>
      <c r="CV1010" s="36"/>
      <c r="CW1010" s="36"/>
      <c r="CX1010" s="36"/>
      <c r="CY1010" s="36"/>
      <c r="CZ1010" s="36"/>
      <c r="DA1010" s="36"/>
      <c r="DB1010" s="36"/>
      <c r="DC1010" s="36"/>
      <c r="DD1010" s="36"/>
      <c r="DE1010" s="36"/>
      <c r="DF1010" s="36"/>
      <c r="DG1010" s="36"/>
      <c r="DH1010" s="36"/>
      <c r="DI1010" s="36"/>
      <c r="DJ1010" s="36"/>
      <c r="DK1010" s="36"/>
      <c r="DL1010" s="36"/>
      <c r="DM1010" s="36"/>
      <c r="DN1010" s="36"/>
      <c r="DO1010" s="36"/>
      <c r="DP1010" s="36"/>
      <c r="DQ1010" s="36"/>
      <c r="DR1010" s="36"/>
      <c r="DS1010" s="36"/>
      <c r="DT1010" s="36"/>
      <c r="DU1010" s="36"/>
      <c r="DV1010" s="36"/>
      <c r="DW1010" s="36"/>
      <c r="DX1010" s="36"/>
      <c r="DY1010" s="36"/>
      <c r="DZ1010" s="36"/>
      <c r="EA1010" s="36"/>
      <c r="EB1010" s="36"/>
      <c r="EC1010" s="36"/>
      <c r="ED1010" s="36"/>
      <c r="EE1010" s="36"/>
      <c r="EF1010" s="36"/>
      <c r="EG1010" s="36"/>
      <c r="EH1010" s="36"/>
      <c r="EI1010" s="36"/>
      <c r="EJ1010" s="36"/>
      <c r="EK1010" s="36"/>
      <c r="EL1010" s="36"/>
      <c r="EM1010" s="36"/>
      <c r="EN1010" s="36"/>
    </row>
    <row r="1011" spans="1:144">
      <c r="A1011" s="36"/>
      <c r="B1011" s="36"/>
      <c r="C1011" s="144"/>
      <c r="D1011" s="144"/>
      <c r="E1011" s="135"/>
      <c r="F1011" s="135"/>
      <c r="G1011" s="135"/>
      <c r="H1011" s="135"/>
      <c r="I1011" s="135"/>
      <c r="J1011" s="135"/>
      <c r="K1011" s="135"/>
      <c r="L1011" s="135"/>
      <c r="M1011" s="135"/>
      <c r="N1011" s="135"/>
      <c r="O1011" s="135"/>
      <c r="P1011" s="135"/>
      <c r="Q1011" s="135"/>
      <c r="R1011" s="135"/>
      <c r="S1011" s="135"/>
      <c r="T1011" s="135"/>
      <c r="U1011" s="135"/>
      <c r="V1011" s="135"/>
      <c r="W1011" s="135"/>
      <c r="X1011" s="135"/>
      <c r="Y1011" s="135"/>
      <c r="Z1011" s="135"/>
      <c r="AA1011" s="135"/>
      <c r="AB1011" s="135"/>
      <c r="AC1011" s="135"/>
      <c r="AD1011" s="135"/>
      <c r="AE1011" s="135"/>
      <c r="AF1011" s="135"/>
      <c r="AG1011" s="135"/>
      <c r="AH1011" s="135"/>
      <c r="AI1011" s="135"/>
      <c r="AJ1011" s="135"/>
      <c r="AK1011" s="135"/>
      <c r="AL1011" s="135"/>
      <c r="AM1011" s="135"/>
      <c r="AN1011" s="135"/>
      <c r="AO1011" s="135"/>
      <c r="AP1011" s="135"/>
      <c r="AQ1011" s="135"/>
      <c r="AR1011" s="135"/>
      <c r="AS1011" s="135"/>
      <c r="AT1011" s="135"/>
      <c r="AU1011" s="135"/>
      <c r="AV1011" s="135"/>
      <c r="AW1011" s="135"/>
      <c r="AX1011" s="135"/>
      <c r="AY1011" s="135"/>
      <c r="AZ1011" s="135"/>
      <c r="BA1011" s="135"/>
      <c r="BB1011" s="135"/>
      <c r="BC1011" s="135"/>
      <c r="BD1011" s="135"/>
      <c r="BE1011" s="135"/>
      <c r="BF1011" s="135"/>
      <c r="BG1011" s="135"/>
      <c r="BH1011" s="135"/>
      <c r="BI1011" s="135"/>
      <c r="BJ1011" s="135"/>
      <c r="BK1011" s="135"/>
      <c r="BL1011" s="135"/>
      <c r="BM1011" s="135"/>
      <c r="BN1011" s="135"/>
      <c r="BO1011" s="135"/>
      <c r="BP1011" s="135"/>
      <c r="BQ1011" s="135"/>
      <c r="BR1011" s="135"/>
      <c r="BS1011" s="135"/>
      <c r="BT1011" s="135"/>
      <c r="BU1011" s="135"/>
      <c r="BV1011" s="135"/>
      <c r="BW1011" s="135"/>
      <c r="BX1011" s="135"/>
      <c r="BY1011" s="135"/>
      <c r="BZ1011" s="135"/>
      <c r="CA1011" s="135"/>
      <c r="CB1011" s="135"/>
      <c r="CC1011" s="135"/>
      <c r="CD1011" s="135"/>
      <c r="CE1011" s="135"/>
      <c r="CF1011" s="135"/>
      <c r="CG1011" s="135"/>
      <c r="CH1011" s="135"/>
      <c r="CI1011" s="135"/>
      <c r="CJ1011" s="135"/>
      <c r="CK1011" s="135"/>
      <c r="CL1011" s="135"/>
      <c r="CM1011" s="135"/>
      <c r="CN1011" s="135"/>
      <c r="CO1011" s="135"/>
      <c r="CP1011" s="135"/>
      <c r="CQ1011" s="135"/>
      <c r="CR1011" s="135"/>
      <c r="CU1011" s="36"/>
      <c r="CV1011" s="36"/>
      <c r="CW1011" s="36"/>
      <c r="CX1011" s="36"/>
      <c r="CY1011" s="36"/>
      <c r="CZ1011" s="36"/>
      <c r="DA1011" s="36"/>
      <c r="DB1011" s="36"/>
      <c r="DC1011" s="36"/>
      <c r="DD1011" s="36"/>
      <c r="DE1011" s="36"/>
      <c r="DF1011" s="36"/>
      <c r="DG1011" s="36"/>
      <c r="DH1011" s="36"/>
      <c r="DI1011" s="36"/>
      <c r="DJ1011" s="36"/>
      <c r="DK1011" s="36"/>
      <c r="DL1011" s="36"/>
      <c r="DM1011" s="36"/>
      <c r="DN1011" s="36"/>
      <c r="DO1011" s="36"/>
      <c r="DP1011" s="36"/>
      <c r="DQ1011" s="36"/>
      <c r="DR1011" s="36"/>
      <c r="DS1011" s="36"/>
      <c r="DT1011" s="36"/>
      <c r="DU1011" s="36"/>
      <c r="DV1011" s="36"/>
      <c r="DW1011" s="36"/>
      <c r="DX1011" s="36"/>
      <c r="DY1011" s="36"/>
      <c r="DZ1011" s="36"/>
      <c r="EA1011" s="36"/>
      <c r="EB1011" s="36"/>
      <c r="EC1011" s="36"/>
      <c r="ED1011" s="36"/>
      <c r="EE1011" s="36"/>
      <c r="EF1011" s="36"/>
      <c r="EG1011" s="36"/>
      <c r="EH1011" s="36"/>
      <c r="EI1011" s="36"/>
      <c r="EJ1011" s="36"/>
      <c r="EK1011" s="36"/>
      <c r="EL1011" s="36"/>
      <c r="EM1011" s="36"/>
      <c r="EN1011" s="36"/>
    </row>
    <row r="1012" spans="1:144">
      <c r="A1012" s="36"/>
      <c r="B1012" s="36"/>
      <c r="C1012" s="144"/>
      <c r="D1012" s="144"/>
      <c r="E1012" s="135"/>
      <c r="F1012" s="135"/>
      <c r="G1012" s="135"/>
      <c r="H1012" s="135"/>
      <c r="I1012" s="135"/>
      <c r="J1012" s="135"/>
      <c r="K1012" s="135"/>
      <c r="L1012" s="135"/>
      <c r="M1012" s="135"/>
      <c r="N1012" s="135"/>
      <c r="O1012" s="135"/>
      <c r="P1012" s="135"/>
      <c r="Q1012" s="135"/>
      <c r="R1012" s="135"/>
      <c r="S1012" s="135"/>
      <c r="T1012" s="135"/>
      <c r="U1012" s="135"/>
      <c r="V1012" s="135"/>
      <c r="W1012" s="135"/>
      <c r="X1012" s="135"/>
      <c r="Y1012" s="135"/>
      <c r="Z1012" s="135"/>
      <c r="AA1012" s="135"/>
      <c r="AB1012" s="135"/>
      <c r="AC1012" s="135"/>
      <c r="AD1012" s="135"/>
      <c r="AE1012" s="135"/>
      <c r="AF1012" s="135"/>
      <c r="AG1012" s="135"/>
      <c r="AH1012" s="135"/>
      <c r="AI1012" s="135"/>
      <c r="AJ1012" s="135"/>
      <c r="AK1012" s="135"/>
      <c r="AL1012" s="135"/>
      <c r="AM1012" s="135"/>
      <c r="AN1012" s="135"/>
      <c r="AO1012" s="135"/>
      <c r="AP1012" s="135"/>
      <c r="AQ1012" s="135"/>
      <c r="AR1012" s="135"/>
      <c r="AS1012" s="135"/>
      <c r="AT1012" s="135"/>
      <c r="AU1012" s="135"/>
      <c r="AV1012" s="135"/>
      <c r="AW1012" s="135"/>
      <c r="AX1012" s="135"/>
      <c r="AY1012" s="135"/>
      <c r="AZ1012" s="135"/>
      <c r="BA1012" s="135"/>
      <c r="BB1012" s="135"/>
      <c r="BC1012" s="135"/>
      <c r="BD1012" s="135"/>
      <c r="BE1012" s="135"/>
      <c r="BF1012" s="135"/>
      <c r="BG1012" s="135"/>
      <c r="BH1012" s="135"/>
      <c r="BI1012" s="135"/>
      <c r="BJ1012" s="135"/>
      <c r="BK1012" s="135"/>
      <c r="BL1012" s="135"/>
      <c r="BM1012" s="135"/>
      <c r="BN1012" s="135"/>
      <c r="BO1012" s="135"/>
      <c r="BP1012" s="135"/>
      <c r="BQ1012" s="135"/>
      <c r="BR1012" s="135"/>
      <c r="BS1012" s="135"/>
      <c r="BT1012" s="135"/>
      <c r="BU1012" s="135"/>
      <c r="BV1012" s="135"/>
      <c r="BW1012" s="135"/>
      <c r="BX1012" s="135"/>
      <c r="BY1012" s="135"/>
      <c r="BZ1012" s="135"/>
      <c r="CA1012" s="135"/>
      <c r="CB1012" s="135"/>
      <c r="CC1012" s="135"/>
      <c r="CD1012" s="135"/>
      <c r="CE1012" s="135"/>
      <c r="CF1012" s="135"/>
      <c r="CG1012" s="135"/>
      <c r="CH1012" s="135"/>
      <c r="CI1012" s="135"/>
      <c r="CJ1012" s="135"/>
      <c r="CK1012" s="135"/>
      <c r="CL1012" s="135"/>
      <c r="CM1012" s="135"/>
      <c r="CN1012" s="135"/>
      <c r="CO1012" s="135"/>
      <c r="CP1012" s="135"/>
      <c r="CQ1012" s="135"/>
      <c r="CR1012" s="135"/>
      <c r="CU1012" s="36"/>
      <c r="CV1012" s="36"/>
      <c r="CW1012" s="36"/>
      <c r="CX1012" s="36"/>
      <c r="CY1012" s="36"/>
      <c r="CZ1012" s="36"/>
      <c r="DA1012" s="36"/>
      <c r="DB1012" s="36"/>
      <c r="DC1012" s="36"/>
      <c r="DD1012" s="36"/>
      <c r="DE1012" s="36"/>
      <c r="DF1012" s="36"/>
      <c r="DG1012" s="36"/>
      <c r="DH1012" s="36"/>
      <c r="DI1012" s="36"/>
      <c r="DJ1012" s="36"/>
      <c r="DK1012" s="36"/>
      <c r="DL1012" s="36"/>
      <c r="DM1012" s="36"/>
      <c r="DN1012" s="36"/>
      <c r="DO1012" s="36"/>
      <c r="DP1012" s="36"/>
      <c r="DQ1012" s="36"/>
      <c r="DR1012" s="36"/>
      <c r="DS1012" s="36"/>
      <c r="DT1012" s="36"/>
      <c r="DU1012" s="36"/>
      <c r="DV1012" s="36"/>
      <c r="DW1012" s="36"/>
      <c r="DX1012" s="36"/>
      <c r="DY1012" s="36"/>
      <c r="DZ1012" s="36"/>
      <c r="EA1012" s="36"/>
      <c r="EB1012" s="36"/>
      <c r="EC1012" s="36"/>
      <c r="ED1012" s="36"/>
      <c r="EE1012" s="36"/>
      <c r="EF1012" s="36"/>
      <c r="EG1012" s="36"/>
      <c r="EH1012" s="36"/>
      <c r="EI1012" s="36"/>
      <c r="EJ1012" s="36"/>
      <c r="EK1012" s="36"/>
      <c r="EL1012" s="36"/>
      <c r="EM1012" s="36"/>
      <c r="EN1012" s="36"/>
    </row>
    <row r="1013" spans="1:144">
      <c r="A1013" s="36"/>
      <c r="B1013" s="36"/>
      <c r="C1013" s="144"/>
      <c r="D1013" s="144"/>
      <c r="E1013" s="135"/>
      <c r="F1013" s="135"/>
      <c r="G1013" s="135"/>
      <c r="H1013" s="135"/>
      <c r="I1013" s="135"/>
      <c r="J1013" s="135"/>
      <c r="K1013" s="135"/>
      <c r="L1013" s="135"/>
      <c r="M1013" s="135"/>
      <c r="N1013" s="135"/>
      <c r="O1013" s="135"/>
      <c r="P1013" s="135"/>
      <c r="Q1013" s="135"/>
      <c r="R1013" s="135"/>
      <c r="S1013" s="135"/>
      <c r="T1013" s="135"/>
      <c r="U1013" s="135"/>
      <c r="V1013" s="135"/>
      <c r="W1013" s="135"/>
      <c r="X1013" s="135"/>
      <c r="Y1013" s="135"/>
      <c r="Z1013" s="135"/>
      <c r="AA1013" s="135"/>
      <c r="AB1013" s="135"/>
      <c r="AC1013" s="135"/>
      <c r="AD1013" s="135"/>
      <c r="AE1013" s="135"/>
      <c r="AF1013" s="135"/>
      <c r="AG1013" s="135"/>
      <c r="AH1013" s="135"/>
      <c r="AI1013" s="135"/>
      <c r="AJ1013" s="135"/>
      <c r="AK1013" s="135"/>
      <c r="AL1013" s="135"/>
      <c r="AM1013" s="135"/>
      <c r="AN1013" s="135"/>
      <c r="AO1013" s="135"/>
      <c r="AP1013" s="135"/>
      <c r="AQ1013" s="135"/>
      <c r="AR1013" s="135"/>
      <c r="AS1013" s="135"/>
      <c r="AT1013" s="135"/>
      <c r="AU1013" s="135"/>
      <c r="AV1013" s="135"/>
      <c r="AW1013" s="135"/>
      <c r="AX1013" s="135"/>
      <c r="AY1013" s="135"/>
      <c r="AZ1013" s="135"/>
      <c r="BA1013" s="135"/>
      <c r="BB1013" s="135"/>
      <c r="BC1013" s="135"/>
      <c r="BD1013" s="135"/>
      <c r="BE1013" s="135"/>
      <c r="BF1013" s="135"/>
      <c r="BG1013" s="135"/>
      <c r="BH1013" s="135"/>
      <c r="BI1013" s="135"/>
      <c r="BJ1013" s="135"/>
      <c r="BK1013" s="135"/>
      <c r="BL1013" s="135"/>
      <c r="BM1013" s="135"/>
      <c r="BN1013" s="135"/>
      <c r="BO1013" s="135"/>
      <c r="BP1013" s="135"/>
      <c r="BQ1013" s="135"/>
      <c r="BR1013" s="135"/>
      <c r="BS1013" s="135"/>
      <c r="BT1013" s="135"/>
      <c r="BU1013" s="135"/>
      <c r="BV1013" s="135"/>
      <c r="BW1013" s="135"/>
      <c r="BX1013" s="135"/>
      <c r="BY1013" s="135"/>
      <c r="BZ1013" s="135"/>
      <c r="CA1013" s="135"/>
      <c r="CB1013" s="135"/>
      <c r="CC1013" s="135"/>
      <c r="CD1013" s="135"/>
      <c r="CE1013" s="135"/>
      <c r="CF1013" s="135"/>
      <c r="CG1013" s="135"/>
      <c r="CH1013" s="135"/>
      <c r="CI1013" s="135"/>
      <c r="CJ1013" s="135"/>
      <c r="CK1013" s="135"/>
      <c r="CL1013" s="135"/>
      <c r="CM1013" s="135"/>
      <c r="CN1013" s="135"/>
      <c r="CO1013" s="135"/>
      <c r="CP1013" s="135"/>
      <c r="CQ1013" s="135"/>
      <c r="CR1013" s="135"/>
      <c r="CU1013" s="36"/>
      <c r="CV1013" s="36"/>
      <c r="CW1013" s="36"/>
      <c r="CX1013" s="36"/>
      <c r="CY1013" s="36"/>
      <c r="CZ1013" s="36"/>
      <c r="DA1013" s="36"/>
      <c r="DB1013" s="36"/>
      <c r="DC1013" s="36"/>
      <c r="DD1013" s="36"/>
      <c r="DE1013" s="36"/>
      <c r="DF1013" s="36"/>
      <c r="DG1013" s="36"/>
      <c r="DH1013" s="36"/>
      <c r="DI1013" s="36"/>
      <c r="DJ1013" s="36"/>
      <c r="DK1013" s="36"/>
      <c r="DL1013" s="36"/>
      <c r="DM1013" s="36"/>
      <c r="DN1013" s="36"/>
      <c r="DO1013" s="36"/>
      <c r="DP1013" s="36"/>
      <c r="DQ1013" s="36"/>
      <c r="DR1013" s="36"/>
      <c r="DS1013" s="36"/>
      <c r="DT1013" s="36"/>
      <c r="DU1013" s="36"/>
      <c r="DV1013" s="36"/>
      <c r="DW1013" s="36"/>
      <c r="DX1013" s="36"/>
      <c r="DY1013" s="36"/>
      <c r="DZ1013" s="36"/>
      <c r="EA1013" s="36"/>
      <c r="EB1013" s="36"/>
      <c r="EC1013" s="36"/>
      <c r="ED1013" s="36"/>
      <c r="EE1013" s="36"/>
      <c r="EF1013" s="36"/>
      <c r="EG1013" s="36"/>
      <c r="EH1013" s="36"/>
      <c r="EI1013" s="36"/>
      <c r="EJ1013" s="36"/>
      <c r="EK1013" s="36"/>
      <c r="EL1013" s="36"/>
      <c r="EM1013" s="36"/>
      <c r="EN1013" s="36"/>
    </row>
    <row r="1014" spans="1:144">
      <c r="A1014" s="36"/>
      <c r="B1014" s="36"/>
      <c r="C1014" s="144"/>
      <c r="D1014" s="144"/>
      <c r="E1014" s="135"/>
      <c r="F1014" s="135"/>
      <c r="G1014" s="135"/>
      <c r="H1014" s="135"/>
      <c r="I1014" s="135"/>
      <c r="J1014" s="135"/>
      <c r="K1014" s="135"/>
      <c r="L1014" s="135"/>
      <c r="M1014" s="135"/>
      <c r="N1014" s="135"/>
      <c r="O1014" s="135"/>
      <c r="P1014" s="135"/>
      <c r="Q1014" s="135"/>
      <c r="R1014" s="135"/>
      <c r="S1014" s="135"/>
      <c r="T1014" s="135"/>
      <c r="U1014" s="135"/>
      <c r="V1014" s="135"/>
      <c r="W1014" s="135"/>
      <c r="X1014" s="135"/>
      <c r="Y1014" s="135"/>
      <c r="Z1014" s="135"/>
      <c r="AA1014" s="135"/>
      <c r="AB1014" s="135"/>
      <c r="AC1014" s="135"/>
      <c r="AD1014" s="135"/>
      <c r="AE1014" s="135"/>
      <c r="AF1014" s="135"/>
      <c r="AG1014" s="135"/>
      <c r="AH1014" s="135"/>
      <c r="AI1014" s="135"/>
      <c r="AJ1014" s="135"/>
      <c r="AK1014" s="135"/>
      <c r="AL1014" s="135"/>
      <c r="AM1014" s="135"/>
      <c r="AN1014" s="135"/>
      <c r="AO1014" s="135"/>
      <c r="AP1014" s="135"/>
      <c r="AQ1014" s="135"/>
      <c r="AR1014" s="135"/>
      <c r="AS1014" s="135"/>
      <c r="AT1014" s="135"/>
      <c r="AU1014" s="135"/>
      <c r="AV1014" s="135"/>
      <c r="AW1014" s="135"/>
      <c r="AX1014" s="135"/>
      <c r="AY1014" s="135"/>
      <c r="AZ1014" s="135"/>
      <c r="BA1014" s="135"/>
      <c r="BB1014" s="135"/>
      <c r="BC1014" s="135"/>
      <c r="BD1014" s="135"/>
      <c r="BE1014" s="135"/>
      <c r="BF1014" s="135"/>
      <c r="BG1014" s="135"/>
      <c r="BH1014" s="135"/>
      <c r="BI1014" s="135"/>
      <c r="BJ1014" s="135"/>
      <c r="BK1014" s="135"/>
      <c r="BL1014" s="135"/>
      <c r="BM1014" s="135"/>
      <c r="BN1014" s="135"/>
      <c r="BO1014" s="135"/>
      <c r="BP1014" s="135"/>
      <c r="BQ1014" s="135"/>
      <c r="BR1014" s="135"/>
      <c r="BS1014" s="135"/>
      <c r="BT1014" s="135"/>
      <c r="BU1014" s="135"/>
      <c r="BV1014" s="135"/>
      <c r="BW1014" s="135"/>
      <c r="BX1014" s="135"/>
      <c r="BY1014" s="135"/>
      <c r="BZ1014" s="135"/>
      <c r="CA1014" s="135"/>
      <c r="CB1014" s="135"/>
      <c r="CC1014" s="135"/>
      <c r="CD1014" s="135"/>
      <c r="CE1014" s="135"/>
      <c r="CF1014" s="135"/>
      <c r="CG1014" s="135"/>
      <c r="CH1014" s="135"/>
      <c r="CI1014" s="135"/>
      <c r="CJ1014" s="135"/>
      <c r="CK1014" s="135"/>
      <c r="CL1014" s="135"/>
      <c r="CM1014" s="135"/>
      <c r="CN1014" s="135"/>
      <c r="CO1014" s="135"/>
      <c r="CP1014" s="135"/>
      <c r="CQ1014" s="135"/>
      <c r="CR1014" s="135"/>
      <c r="CU1014" s="36"/>
      <c r="CV1014" s="36"/>
      <c r="CW1014" s="36"/>
      <c r="CX1014" s="36"/>
      <c r="CY1014" s="36"/>
      <c r="CZ1014" s="36"/>
      <c r="DA1014" s="36"/>
      <c r="DB1014" s="36"/>
      <c r="DC1014" s="36"/>
      <c r="DD1014" s="36"/>
      <c r="DE1014" s="36"/>
      <c r="DF1014" s="36"/>
      <c r="DG1014" s="36"/>
      <c r="DH1014" s="36"/>
      <c r="DI1014" s="36"/>
      <c r="DJ1014" s="36"/>
      <c r="DK1014" s="36"/>
      <c r="DL1014" s="36"/>
      <c r="DM1014" s="36"/>
      <c r="DN1014" s="36"/>
      <c r="DO1014" s="36"/>
      <c r="DP1014" s="36"/>
      <c r="DQ1014" s="36"/>
      <c r="DR1014" s="36"/>
      <c r="DS1014" s="36"/>
      <c r="DT1014" s="36"/>
      <c r="DU1014" s="36"/>
      <c r="DV1014" s="36"/>
      <c r="DW1014" s="36"/>
      <c r="DX1014" s="36"/>
      <c r="DY1014" s="36"/>
      <c r="DZ1014" s="36"/>
      <c r="EA1014" s="36"/>
      <c r="EB1014" s="36"/>
      <c r="EC1014" s="36"/>
      <c r="ED1014" s="36"/>
      <c r="EE1014" s="36"/>
      <c r="EF1014" s="36"/>
      <c r="EG1014" s="36"/>
      <c r="EH1014" s="36"/>
      <c r="EI1014" s="36"/>
      <c r="EJ1014" s="36"/>
      <c r="EK1014" s="36"/>
      <c r="EL1014" s="36"/>
      <c r="EM1014" s="36"/>
      <c r="EN1014" s="36"/>
    </row>
    <row r="1015" spans="1:144">
      <c r="A1015" s="36"/>
      <c r="B1015" s="36"/>
      <c r="C1015" s="144"/>
      <c r="D1015" s="144"/>
      <c r="E1015" s="135"/>
      <c r="F1015" s="135"/>
      <c r="G1015" s="135"/>
      <c r="H1015" s="135"/>
      <c r="I1015" s="135"/>
      <c r="J1015" s="135"/>
      <c r="K1015" s="135"/>
      <c r="L1015" s="135"/>
      <c r="M1015" s="135"/>
      <c r="N1015" s="135"/>
      <c r="O1015" s="135"/>
      <c r="P1015" s="135"/>
      <c r="Q1015" s="135"/>
      <c r="R1015" s="135"/>
      <c r="S1015" s="135"/>
      <c r="T1015" s="135"/>
      <c r="U1015" s="135"/>
      <c r="V1015" s="135"/>
      <c r="W1015" s="135"/>
      <c r="X1015" s="135"/>
      <c r="Y1015" s="135"/>
      <c r="Z1015" s="135"/>
      <c r="AA1015" s="135"/>
      <c r="AB1015" s="135"/>
      <c r="AC1015" s="135"/>
      <c r="AD1015" s="135"/>
      <c r="AE1015" s="135"/>
      <c r="AF1015" s="135"/>
      <c r="AG1015" s="135"/>
      <c r="AH1015" s="135"/>
      <c r="AI1015" s="135"/>
      <c r="AJ1015" s="135"/>
      <c r="AK1015" s="135"/>
      <c r="AL1015" s="135"/>
      <c r="AM1015" s="135"/>
      <c r="AN1015" s="135"/>
      <c r="AO1015" s="135"/>
      <c r="AP1015" s="135"/>
      <c r="AQ1015" s="135"/>
      <c r="AR1015" s="135"/>
      <c r="AS1015" s="135"/>
      <c r="AT1015" s="135"/>
      <c r="AU1015" s="135"/>
      <c r="AV1015" s="135"/>
      <c r="AW1015" s="135"/>
      <c r="AX1015" s="135"/>
      <c r="AY1015" s="135"/>
      <c r="AZ1015" s="135"/>
      <c r="BA1015" s="135"/>
      <c r="BB1015" s="135"/>
      <c r="BC1015" s="135"/>
      <c r="BD1015" s="135"/>
      <c r="BE1015" s="135"/>
      <c r="BF1015" s="135"/>
      <c r="BG1015" s="135"/>
      <c r="BH1015" s="135"/>
      <c r="BI1015" s="135"/>
      <c r="BJ1015" s="135"/>
      <c r="BK1015" s="135"/>
      <c r="BL1015" s="135"/>
      <c r="BM1015" s="135"/>
      <c r="BN1015" s="135"/>
      <c r="BO1015" s="135"/>
      <c r="BP1015" s="135"/>
      <c r="BQ1015" s="135"/>
      <c r="BR1015" s="135"/>
      <c r="BS1015" s="135"/>
      <c r="BT1015" s="135"/>
      <c r="BU1015" s="135"/>
      <c r="BV1015" s="135"/>
      <c r="BW1015" s="135"/>
      <c r="BX1015" s="135"/>
      <c r="BY1015" s="135"/>
      <c r="BZ1015" s="135"/>
      <c r="CA1015" s="135"/>
      <c r="CB1015" s="135"/>
      <c r="CC1015" s="135"/>
      <c r="CD1015" s="135"/>
      <c r="CE1015" s="135"/>
      <c r="CF1015" s="135"/>
      <c r="CG1015" s="135"/>
      <c r="CH1015" s="135"/>
      <c r="CI1015" s="135"/>
      <c r="CJ1015" s="135"/>
      <c r="CK1015" s="135"/>
      <c r="CL1015" s="135"/>
      <c r="CM1015" s="135"/>
      <c r="CN1015" s="135"/>
      <c r="CO1015" s="135"/>
      <c r="CP1015" s="135"/>
      <c r="CQ1015" s="135"/>
      <c r="CR1015" s="135"/>
      <c r="CU1015" s="36"/>
      <c r="CV1015" s="36"/>
      <c r="CW1015" s="36"/>
      <c r="CX1015" s="36"/>
      <c r="CY1015" s="36"/>
      <c r="CZ1015" s="36"/>
      <c r="DA1015" s="36"/>
      <c r="DB1015" s="36"/>
      <c r="DC1015" s="36"/>
      <c r="DD1015" s="36"/>
      <c r="DE1015" s="36"/>
      <c r="DF1015" s="36"/>
      <c r="DG1015" s="36"/>
      <c r="DH1015" s="36"/>
      <c r="DI1015" s="36"/>
      <c r="DJ1015" s="36"/>
      <c r="DK1015" s="36"/>
      <c r="DL1015" s="36"/>
      <c r="DM1015" s="36"/>
      <c r="DN1015" s="36"/>
      <c r="DO1015" s="36"/>
      <c r="DP1015" s="36"/>
      <c r="DQ1015" s="36"/>
      <c r="DR1015" s="36"/>
      <c r="DS1015" s="36"/>
      <c r="DT1015" s="36"/>
      <c r="DU1015" s="36"/>
      <c r="DV1015" s="36"/>
      <c r="DW1015" s="36"/>
      <c r="DX1015" s="36"/>
      <c r="DY1015" s="36"/>
      <c r="DZ1015" s="36"/>
      <c r="EA1015" s="36"/>
      <c r="EB1015" s="36"/>
      <c r="EC1015" s="36"/>
      <c r="ED1015" s="36"/>
      <c r="EE1015" s="36"/>
      <c r="EF1015" s="36"/>
      <c r="EG1015" s="36"/>
      <c r="EH1015" s="36"/>
      <c r="EI1015" s="36"/>
      <c r="EJ1015" s="36"/>
      <c r="EK1015" s="36"/>
      <c r="EL1015" s="36"/>
      <c r="EM1015" s="36"/>
      <c r="EN1015" s="36"/>
    </row>
    <row r="1016" spans="1:144">
      <c r="A1016" s="36"/>
      <c r="B1016" s="36"/>
      <c r="C1016" s="144"/>
      <c r="D1016" s="144"/>
      <c r="E1016" s="135"/>
      <c r="F1016" s="135"/>
      <c r="G1016" s="135"/>
      <c r="H1016" s="135"/>
      <c r="I1016" s="135"/>
      <c r="J1016" s="135"/>
      <c r="K1016" s="135"/>
      <c r="L1016" s="135"/>
      <c r="M1016" s="135"/>
      <c r="N1016" s="135"/>
      <c r="O1016" s="135"/>
      <c r="P1016" s="135"/>
      <c r="Q1016" s="135"/>
      <c r="R1016" s="135"/>
      <c r="S1016" s="135"/>
      <c r="T1016" s="135"/>
      <c r="U1016" s="135"/>
      <c r="V1016" s="135"/>
      <c r="W1016" s="135"/>
      <c r="X1016" s="135"/>
      <c r="Y1016" s="135"/>
      <c r="Z1016" s="135"/>
      <c r="AA1016" s="135"/>
      <c r="AB1016" s="135"/>
      <c r="AC1016" s="135"/>
      <c r="AD1016" s="135"/>
      <c r="AE1016" s="135"/>
      <c r="AF1016" s="135"/>
      <c r="AG1016" s="135"/>
      <c r="AH1016" s="135"/>
      <c r="AI1016" s="135"/>
      <c r="AJ1016" s="135"/>
      <c r="AK1016" s="135"/>
      <c r="AL1016" s="135"/>
      <c r="AM1016" s="135"/>
      <c r="AN1016" s="135"/>
      <c r="AO1016" s="135"/>
      <c r="AP1016" s="135"/>
      <c r="AQ1016" s="135"/>
      <c r="AR1016" s="135"/>
      <c r="AS1016" s="135"/>
      <c r="AT1016" s="135"/>
      <c r="AU1016" s="135"/>
      <c r="AV1016" s="135"/>
      <c r="AW1016" s="135"/>
      <c r="AX1016" s="135"/>
      <c r="AY1016" s="135"/>
      <c r="AZ1016" s="135"/>
      <c r="BA1016" s="135"/>
      <c r="BB1016" s="135"/>
      <c r="BC1016" s="135"/>
      <c r="BD1016" s="135"/>
      <c r="BE1016" s="135"/>
      <c r="BF1016" s="135"/>
      <c r="BG1016" s="135"/>
      <c r="BH1016" s="135"/>
      <c r="BI1016" s="135"/>
      <c r="BJ1016" s="135"/>
      <c r="BK1016" s="135"/>
      <c r="BL1016" s="135"/>
      <c r="BM1016" s="135"/>
      <c r="BN1016" s="135"/>
      <c r="BO1016" s="135"/>
      <c r="BP1016" s="135"/>
      <c r="BQ1016" s="135"/>
      <c r="BR1016" s="135"/>
      <c r="BS1016" s="135"/>
      <c r="BT1016" s="135"/>
      <c r="BU1016" s="135"/>
      <c r="BV1016" s="135"/>
      <c r="BW1016" s="135"/>
      <c r="BX1016" s="135"/>
      <c r="BY1016" s="135"/>
      <c r="BZ1016" s="135"/>
      <c r="CA1016" s="135"/>
      <c r="CB1016" s="135"/>
      <c r="CC1016" s="135"/>
      <c r="CD1016" s="135"/>
      <c r="CE1016" s="135"/>
      <c r="CF1016" s="135"/>
      <c r="CG1016" s="135"/>
      <c r="CH1016" s="135"/>
      <c r="CI1016" s="135"/>
      <c r="CJ1016" s="135"/>
      <c r="CK1016" s="135"/>
      <c r="CL1016" s="135"/>
      <c r="CM1016" s="135"/>
      <c r="CN1016" s="135"/>
      <c r="CO1016" s="135"/>
      <c r="CP1016" s="135"/>
      <c r="CQ1016" s="135"/>
      <c r="CR1016" s="135"/>
      <c r="CU1016" s="36"/>
      <c r="CV1016" s="36"/>
      <c r="CW1016" s="36"/>
      <c r="CX1016" s="36"/>
      <c r="CY1016" s="36"/>
      <c r="CZ1016" s="36"/>
      <c r="DA1016" s="36"/>
      <c r="DB1016" s="36"/>
      <c r="DC1016" s="36"/>
      <c r="DD1016" s="36"/>
      <c r="DE1016" s="36"/>
      <c r="DF1016" s="36"/>
      <c r="DG1016" s="36"/>
      <c r="DH1016" s="36"/>
      <c r="DI1016" s="36"/>
      <c r="DJ1016" s="36"/>
      <c r="DK1016" s="36"/>
      <c r="DL1016" s="36"/>
      <c r="DM1016" s="36"/>
      <c r="DN1016" s="36"/>
      <c r="DO1016" s="36"/>
      <c r="DP1016" s="36"/>
      <c r="DQ1016" s="36"/>
      <c r="DR1016" s="36"/>
      <c r="DS1016" s="36"/>
      <c r="DT1016" s="36"/>
      <c r="DU1016" s="36"/>
      <c r="DV1016" s="36"/>
      <c r="DW1016" s="36"/>
      <c r="DX1016" s="36"/>
      <c r="DY1016" s="36"/>
      <c r="DZ1016" s="36"/>
      <c r="EA1016" s="36"/>
      <c r="EB1016" s="36"/>
      <c r="EC1016" s="36"/>
      <c r="ED1016" s="36"/>
      <c r="EE1016" s="36"/>
      <c r="EF1016" s="36"/>
      <c r="EG1016" s="36"/>
      <c r="EH1016" s="36"/>
      <c r="EI1016" s="36"/>
      <c r="EJ1016" s="36"/>
      <c r="EK1016" s="36"/>
      <c r="EL1016" s="36"/>
      <c r="EM1016" s="36"/>
      <c r="EN1016" s="36"/>
    </row>
    <row r="1017" spans="1:144">
      <c r="A1017" s="36"/>
      <c r="B1017" s="36"/>
      <c r="C1017" s="144"/>
      <c r="D1017" s="144"/>
      <c r="E1017" s="135"/>
      <c r="F1017" s="135"/>
      <c r="G1017" s="135"/>
      <c r="H1017" s="135"/>
      <c r="I1017" s="135"/>
      <c r="J1017" s="135"/>
      <c r="K1017" s="135"/>
      <c r="L1017" s="135"/>
      <c r="M1017" s="135"/>
      <c r="N1017" s="135"/>
      <c r="O1017" s="135"/>
      <c r="P1017" s="135"/>
      <c r="Q1017" s="135"/>
      <c r="R1017" s="135"/>
      <c r="S1017" s="135"/>
      <c r="T1017" s="135"/>
      <c r="U1017" s="135"/>
      <c r="V1017" s="135"/>
      <c r="W1017" s="135"/>
      <c r="X1017" s="135"/>
      <c r="Y1017" s="135"/>
      <c r="Z1017" s="135"/>
      <c r="AA1017" s="135"/>
      <c r="AB1017" s="135"/>
      <c r="AC1017" s="135"/>
      <c r="AD1017" s="135"/>
      <c r="AE1017" s="135"/>
      <c r="AF1017" s="135"/>
      <c r="AG1017" s="135"/>
      <c r="AH1017" s="135"/>
      <c r="AI1017" s="135"/>
      <c r="AJ1017" s="135"/>
      <c r="AK1017" s="135"/>
      <c r="AL1017" s="135"/>
      <c r="AM1017" s="135"/>
      <c r="AN1017" s="135"/>
      <c r="AO1017" s="135"/>
      <c r="AP1017" s="135"/>
      <c r="AQ1017" s="135"/>
      <c r="AR1017" s="135"/>
      <c r="AS1017" s="135"/>
      <c r="AT1017" s="135"/>
      <c r="AU1017" s="135"/>
      <c r="AV1017" s="135"/>
      <c r="AW1017" s="135"/>
      <c r="AX1017" s="135"/>
      <c r="AY1017" s="135"/>
      <c r="AZ1017" s="135"/>
      <c r="BA1017" s="135"/>
      <c r="BB1017" s="135"/>
      <c r="BC1017" s="135"/>
      <c r="BD1017" s="135"/>
      <c r="BE1017" s="135"/>
      <c r="BF1017" s="135"/>
      <c r="BG1017" s="135"/>
      <c r="BH1017" s="135"/>
      <c r="BI1017" s="135"/>
      <c r="BJ1017" s="135"/>
      <c r="BK1017" s="135"/>
      <c r="BL1017" s="135"/>
      <c r="BM1017" s="135"/>
      <c r="BN1017" s="135"/>
      <c r="BO1017" s="135"/>
      <c r="BP1017" s="135"/>
      <c r="BQ1017" s="135"/>
      <c r="BR1017" s="135"/>
      <c r="BS1017" s="135"/>
      <c r="BT1017" s="135"/>
      <c r="BU1017" s="135"/>
      <c r="BV1017" s="135"/>
      <c r="BW1017" s="135"/>
      <c r="BX1017" s="135"/>
      <c r="BY1017" s="135"/>
      <c r="BZ1017" s="135"/>
      <c r="CA1017" s="135"/>
      <c r="CB1017" s="135"/>
      <c r="CC1017" s="135"/>
      <c r="CD1017" s="135"/>
      <c r="CE1017" s="135"/>
      <c r="CF1017" s="135"/>
      <c r="CG1017" s="135"/>
      <c r="CH1017" s="135"/>
      <c r="CI1017" s="135"/>
      <c r="CJ1017" s="135"/>
      <c r="CK1017" s="135"/>
      <c r="CL1017" s="135"/>
      <c r="CM1017" s="135"/>
      <c r="CN1017" s="135"/>
      <c r="CO1017" s="135"/>
      <c r="CP1017" s="135"/>
      <c r="CQ1017" s="135"/>
      <c r="CR1017" s="135"/>
      <c r="CU1017" s="36"/>
      <c r="CV1017" s="36"/>
      <c r="CW1017" s="36"/>
      <c r="CX1017" s="36"/>
      <c r="CY1017" s="36"/>
      <c r="CZ1017" s="36"/>
      <c r="DA1017" s="36"/>
      <c r="DB1017" s="36"/>
      <c r="DC1017" s="36"/>
      <c r="DD1017" s="36"/>
      <c r="DE1017" s="36"/>
      <c r="DF1017" s="36"/>
      <c r="DG1017" s="36"/>
      <c r="DH1017" s="36"/>
      <c r="DI1017" s="36"/>
      <c r="DJ1017" s="36"/>
      <c r="DK1017" s="36"/>
      <c r="DL1017" s="36"/>
      <c r="DM1017" s="36"/>
      <c r="DN1017" s="36"/>
      <c r="DO1017" s="36"/>
      <c r="DP1017" s="36"/>
      <c r="DQ1017" s="36"/>
      <c r="DR1017" s="36"/>
      <c r="DS1017" s="36"/>
      <c r="DT1017" s="36"/>
      <c r="DU1017" s="36"/>
      <c r="DV1017" s="36"/>
      <c r="DW1017" s="36"/>
      <c r="DX1017" s="36"/>
      <c r="DY1017" s="36"/>
      <c r="DZ1017" s="36"/>
      <c r="EA1017" s="36"/>
      <c r="EB1017" s="36"/>
      <c r="EC1017" s="36"/>
      <c r="ED1017" s="36"/>
      <c r="EE1017" s="36"/>
      <c r="EF1017" s="36"/>
      <c r="EG1017" s="36"/>
      <c r="EH1017" s="36"/>
      <c r="EI1017" s="36"/>
      <c r="EJ1017" s="36"/>
      <c r="EK1017" s="36"/>
      <c r="EL1017" s="36"/>
      <c r="EM1017" s="36"/>
      <c r="EN1017" s="36"/>
    </row>
    <row r="1018" spans="1:144">
      <c r="A1018" s="36"/>
      <c r="B1018" s="36"/>
      <c r="C1018" s="144"/>
      <c r="D1018" s="144"/>
      <c r="E1018" s="135"/>
      <c r="F1018" s="135"/>
      <c r="G1018" s="135"/>
      <c r="H1018" s="135"/>
      <c r="I1018" s="135"/>
      <c r="J1018" s="135"/>
      <c r="K1018" s="135"/>
      <c r="L1018" s="135"/>
      <c r="M1018" s="135"/>
      <c r="N1018" s="135"/>
      <c r="O1018" s="135"/>
      <c r="P1018" s="135"/>
      <c r="Q1018" s="135"/>
      <c r="R1018" s="135"/>
      <c r="S1018" s="135"/>
      <c r="T1018" s="135"/>
      <c r="U1018" s="135"/>
      <c r="V1018" s="135"/>
      <c r="W1018" s="135"/>
      <c r="X1018" s="135"/>
      <c r="Y1018" s="135"/>
      <c r="Z1018" s="135"/>
      <c r="AA1018" s="135"/>
      <c r="AB1018" s="135"/>
      <c r="AC1018" s="135"/>
      <c r="AD1018" s="135"/>
      <c r="AE1018" s="135"/>
      <c r="AF1018" s="135"/>
      <c r="AG1018" s="135"/>
      <c r="AH1018" s="135"/>
      <c r="AI1018" s="135"/>
      <c r="AJ1018" s="135"/>
      <c r="AK1018" s="135"/>
      <c r="AL1018" s="135"/>
      <c r="AM1018" s="135"/>
      <c r="AN1018" s="135"/>
      <c r="AO1018" s="135"/>
      <c r="AP1018" s="135"/>
      <c r="AQ1018" s="135"/>
      <c r="AR1018" s="135"/>
      <c r="AS1018" s="135"/>
      <c r="AT1018" s="135"/>
      <c r="AU1018" s="135"/>
      <c r="AV1018" s="135"/>
      <c r="AW1018" s="135"/>
      <c r="AX1018" s="135"/>
      <c r="AY1018" s="135"/>
      <c r="AZ1018" s="135"/>
      <c r="BA1018" s="135"/>
      <c r="BB1018" s="135"/>
      <c r="BC1018" s="135"/>
      <c r="BD1018" s="135"/>
      <c r="BE1018" s="135"/>
      <c r="BF1018" s="135"/>
      <c r="BG1018" s="135"/>
      <c r="BH1018" s="135"/>
      <c r="BI1018" s="135"/>
      <c r="BJ1018" s="135"/>
      <c r="BK1018" s="135"/>
      <c r="BL1018" s="135"/>
      <c r="BM1018" s="135"/>
      <c r="BN1018" s="135"/>
      <c r="BO1018" s="135"/>
      <c r="BP1018" s="135"/>
      <c r="BQ1018" s="135"/>
      <c r="BR1018" s="135"/>
      <c r="BS1018" s="135"/>
      <c r="BT1018" s="135"/>
      <c r="BU1018" s="135"/>
      <c r="BV1018" s="135"/>
      <c r="BW1018" s="135"/>
      <c r="BX1018" s="135"/>
      <c r="BY1018" s="135"/>
      <c r="BZ1018" s="135"/>
      <c r="CA1018" s="135"/>
      <c r="CB1018" s="135"/>
      <c r="CC1018" s="135"/>
      <c r="CD1018" s="135"/>
      <c r="CE1018" s="135"/>
      <c r="CF1018" s="135"/>
      <c r="CG1018" s="135"/>
      <c r="CH1018" s="135"/>
      <c r="CI1018" s="135"/>
      <c r="CJ1018" s="135"/>
      <c r="CK1018" s="135"/>
      <c r="CL1018" s="135"/>
      <c r="CM1018" s="135"/>
      <c r="CN1018" s="135"/>
      <c r="CO1018" s="135"/>
      <c r="CP1018" s="135"/>
      <c r="CQ1018" s="135"/>
      <c r="CR1018" s="135"/>
      <c r="CU1018" s="36"/>
      <c r="CV1018" s="36"/>
      <c r="CW1018" s="36"/>
      <c r="CX1018" s="36"/>
      <c r="CY1018" s="36"/>
      <c r="CZ1018" s="36"/>
      <c r="DA1018" s="36"/>
      <c r="DB1018" s="36"/>
      <c r="DC1018" s="36"/>
      <c r="DD1018" s="36"/>
      <c r="DE1018" s="36"/>
      <c r="DF1018" s="36"/>
      <c r="DG1018" s="36"/>
      <c r="DH1018" s="36"/>
      <c r="DI1018" s="36"/>
      <c r="DJ1018" s="36"/>
      <c r="DK1018" s="36"/>
      <c r="DL1018" s="36"/>
      <c r="DM1018" s="36"/>
      <c r="DN1018" s="36"/>
      <c r="DO1018" s="36"/>
      <c r="DP1018" s="36"/>
      <c r="DQ1018" s="36"/>
      <c r="DR1018" s="36"/>
      <c r="DS1018" s="36"/>
      <c r="DT1018" s="36"/>
      <c r="DU1018" s="36"/>
      <c r="DV1018" s="36"/>
      <c r="DW1018" s="36"/>
      <c r="DX1018" s="36"/>
      <c r="DY1018" s="36"/>
      <c r="DZ1018" s="36"/>
      <c r="EA1018" s="36"/>
      <c r="EB1018" s="36"/>
      <c r="EC1018" s="36"/>
      <c r="ED1018" s="36"/>
      <c r="EE1018" s="36"/>
      <c r="EF1018" s="36"/>
      <c r="EG1018" s="36"/>
      <c r="EH1018" s="36"/>
      <c r="EI1018" s="36"/>
      <c r="EJ1018" s="36"/>
      <c r="EK1018" s="36"/>
      <c r="EL1018" s="36"/>
      <c r="EM1018" s="36"/>
      <c r="EN1018" s="36"/>
    </row>
    <row r="1019" spans="1:144">
      <c r="A1019" s="36"/>
      <c r="B1019" s="36"/>
      <c r="C1019" s="144"/>
      <c r="D1019" s="144"/>
      <c r="E1019" s="135"/>
      <c r="F1019" s="135"/>
      <c r="G1019" s="135"/>
      <c r="H1019" s="135"/>
      <c r="I1019" s="135"/>
      <c r="J1019" s="135"/>
      <c r="K1019" s="135"/>
      <c r="L1019" s="135"/>
      <c r="M1019" s="135"/>
      <c r="N1019" s="135"/>
      <c r="O1019" s="135"/>
      <c r="P1019" s="135"/>
      <c r="Q1019" s="135"/>
      <c r="R1019" s="135"/>
      <c r="S1019" s="135"/>
      <c r="T1019" s="135"/>
      <c r="U1019" s="135"/>
      <c r="V1019" s="135"/>
      <c r="W1019" s="135"/>
      <c r="X1019" s="135"/>
      <c r="Y1019" s="135"/>
      <c r="Z1019" s="135"/>
      <c r="AA1019" s="135"/>
      <c r="AB1019" s="135"/>
      <c r="AC1019" s="135"/>
      <c r="AD1019" s="135"/>
      <c r="AE1019" s="135"/>
      <c r="AF1019" s="135"/>
      <c r="AG1019" s="135"/>
      <c r="AH1019" s="135"/>
      <c r="AI1019" s="135"/>
      <c r="AJ1019" s="135"/>
      <c r="AK1019" s="135"/>
      <c r="AL1019" s="135"/>
      <c r="AM1019" s="135"/>
      <c r="AN1019" s="135"/>
      <c r="AO1019" s="135"/>
      <c r="AP1019" s="135"/>
      <c r="AQ1019" s="135"/>
      <c r="AR1019" s="135"/>
      <c r="AS1019" s="135"/>
      <c r="AT1019" s="135"/>
      <c r="AU1019" s="135"/>
      <c r="AV1019" s="135"/>
      <c r="AW1019" s="135"/>
      <c r="AX1019" s="135"/>
      <c r="AY1019" s="135"/>
      <c r="AZ1019" s="135"/>
      <c r="BA1019" s="135"/>
      <c r="BB1019" s="135"/>
      <c r="BC1019" s="135"/>
      <c r="BD1019" s="135"/>
      <c r="BE1019" s="135"/>
      <c r="BF1019" s="135"/>
      <c r="BG1019" s="135"/>
      <c r="BH1019" s="135"/>
      <c r="BI1019" s="135"/>
      <c r="BJ1019" s="135"/>
      <c r="BK1019" s="135"/>
      <c r="BL1019" s="135"/>
      <c r="BM1019" s="135"/>
      <c r="BN1019" s="135"/>
      <c r="BO1019" s="135"/>
      <c r="BP1019" s="135"/>
      <c r="BQ1019" s="135"/>
      <c r="BR1019" s="135"/>
      <c r="BS1019" s="135"/>
      <c r="BT1019" s="135"/>
      <c r="BU1019" s="135"/>
      <c r="BV1019" s="135"/>
      <c r="BW1019" s="135"/>
      <c r="BX1019" s="135"/>
      <c r="BY1019" s="135"/>
      <c r="BZ1019" s="135"/>
      <c r="CA1019" s="135"/>
      <c r="CB1019" s="135"/>
      <c r="CC1019" s="135"/>
      <c r="CD1019" s="135"/>
      <c r="CE1019" s="135"/>
      <c r="CF1019" s="135"/>
      <c r="CG1019" s="135"/>
      <c r="CH1019" s="135"/>
      <c r="CI1019" s="135"/>
      <c r="CJ1019" s="135"/>
      <c r="CK1019" s="135"/>
      <c r="CL1019" s="135"/>
      <c r="CM1019" s="135"/>
      <c r="CN1019" s="135"/>
      <c r="CO1019" s="135"/>
      <c r="CP1019" s="135"/>
      <c r="CQ1019" s="135"/>
      <c r="CR1019" s="135"/>
      <c r="CU1019" s="36"/>
      <c r="CV1019" s="36"/>
      <c r="CW1019" s="36"/>
      <c r="CX1019" s="36"/>
      <c r="CY1019" s="36"/>
      <c r="CZ1019" s="36"/>
      <c r="DA1019" s="36"/>
      <c r="DB1019" s="36"/>
      <c r="DC1019" s="36"/>
      <c r="DD1019" s="36"/>
      <c r="DE1019" s="36"/>
      <c r="DF1019" s="36"/>
      <c r="DG1019" s="36"/>
      <c r="DH1019" s="36"/>
      <c r="DI1019" s="36"/>
      <c r="DJ1019" s="36"/>
      <c r="DK1019" s="36"/>
      <c r="DL1019" s="36"/>
      <c r="DM1019" s="36"/>
      <c r="DN1019" s="36"/>
      <c r="DO1019" s="36"/>
      <c r="DP1019" s="36"/>
      <c r="DQ1019" s="36"/>
      <c r="DR1019" s="36"/>
      <c r="DS1019" s="36"/>
      <c r="DT1019" s="36"/>
      <c r="DU1019" s="36"/>
      <c r="DV1019" s="36"/>
      <c r="DW1019" s="36"/>
      <c r="DX1019" s="36"/>
      <c r="DY1019" s="36"/>
      <c r="DZ1019" s="36"/>
      <c r="EA1019" s="36"/>
      <c r="EB1019" s="36"/>
      <c r="EC1019" s="36"/>
      <c r="ED1019" s="36"/>
      <c r="EE1019" s="36"/>
      <c r="EF1019" s="36"/>
      <c r="EG1019" s="36"/>
      <c r="EH1019" s="36"/>
      <c r="EI1019" s="36"/>
      <c r="EJ1019" s="36"/>
      <c r="EK1019" s="36"/>
      <c r="EL1019" s="36"/>
      <c r="EM1019" s="36"/>
      <c r="EN1019" s="36"/>
    </row>
    <row r="1020" spans="1:144">
      <c r="A1020" s="36"/>
      <c r="B1020" s="36"/>
      <c r="C1020" s="144"/>
      <c r="D1020" s="144"/>
      <c r="E1020" s="135"/>
      <c r="F1020" s="135"/>
      <c r="G1020" s="135"/>
      <c r="H1020" s="135"/>
      <c r="I1020" s="135"/>
      <c r="J1020" s="135"/>
      <c r="K1020" s="135"/>
      <c r="L1020" s="135"/>
      <c r="M1020" s="135"/>
      <c r="N1020" s="135"/>
      <c r="O1020" s="135"/>
      <c r="P1020" s="135"/>
      <c r="Q1020" s="135"/>
      <c r="R1020" s="135"/>
      <c r="S1020" s="135"/>
      <c r="T1020" s="135"/>
      <c r="U1020" s="135"/>
      <c r="V1020" s="135"/>
      <c r="W1020" s="135"/>
      <c r="X1020" s="135"/>
      <c r="Y1020" s="135"/>
      <c r="Z1020" s="135"/>
      <c r="AA1020" s="135"/>
      <c r="AB1020" s="135"/>
      <c r="AC1020" s="135"/>
      <c r="AD1020" s="135"/>
      <c r="AE1020" s="135"/>
      <c r="AF1020" s="135"/>
      <c r="AG1020" s="135"/>
      <c r="AH1020" s="135"/>
      <c r="AI1020" s="135"/>
      <c r="AJ1020" s="135"/>
      <c r="AK1020" s="135"/>
      <c r="AL1020" s="135"/>
      <c r="AM1020" s="135"/>
      <c r="AN1020" s="135"/>
      <c r="AO1020" s="135"/>
      <c r="AP1020" s="135"/>
      <c r="AQ1020" s="135"/>
      <c r="AR1020" s="135"/>
      <c r="AS1020" s="135"/>
      <c r="AT1020" s="135"/>
      <c r="AU1020" s="135"/>
      <c r="AV1020" s="135"/>
      <c r="AW1020" s="135"/>
      <c r="AX1020" s="135"/>
      <c r="AY1020" s="135"/>
      <c r="AZ1020" s="135"/>
      <c r="BA1020" s="135"/>
      <c r="BB1020" s="135"/>
      <c r="BC1020" s="135"/>
      <c r="BD1020" s="135"/>
      <c r="BE1020" s="135"/>
      <c r="BF1020" s="135"/>
      <c r="BG1020" s="135"/>
      <c r="BH1020" s="135"/>
      <c r="BI1020" s="135"/>
      <c r="BJ1020" s="135"/>
      <c r="BK1020" s="135"/>
      <c r="BL1020" s="135"/>
      <c r="BM1020" s="135"/>
      <c r="BN1020" s="135"/>
      <c r="BO1020" s="135"/>
      <c r="BP1020" s="135"/>
      <c r="BQ1020" s="135"/>
      <c r="BR1020" s="135"/>
      <c r="BS1020" s="135"/>
      <c r="BT1020" s="135"/>
      <c r="BU1020" s="135"/>
      <c r="BV1020" s="135"/>
      <c r="BW1020" s="135"/>
      <c r="BX1020" s="135"/>
      <c r="BY1020" s="135"/>
      <c r="BZ1020" s="135"/>
      <c r="CA1020" s="135"/>
      <c r="CB1020" s="135"/>
      <c r="CC1020" s="135"/>
      <c r="CD1020" s="135"/>
      <c r="CE1020" s="135"/>
      <c r="CF1020" s="135"/>
      <c r="CG1020" s="135"/>
      <c r="CH1020" s="135"/>
      <c r="CI1020" s="135"/>
      <c r="CJ1020" s="135"/>
      <c r="CK1020" s="135"/>
      <c r="CL1020" s="135"/>
      <c r="CM1020" s="135"/>
      <c r="CN1020" s="135"/>
      <c r="CO1020" s="135"/>
      <c r="CP1020" s="135"/>
      <c r="CQ1020" s="135"/>
      <c r="CR1020" s="135"/>
      <c r="CU1020" s="36"/>
      <c r="CV1020" s="36"/>
      <c r="CW1020" s="36"/>
      <c r="CX1020" s="36"/>
      <c r="CY1020" s="36"/>
      <c r="CZ1020" s="36"/>
      <c r="DA1020" s="36"/>
      <c r="DB1020" s="36"/>
      <c r="DC1020" s="36"/>
      <c r="DD1020" s="36"/>
      <c r="DE1020" s="36"/>
      <c r="DF1020" s="36"/>
      <c r="DG1020" s="36"/>
      <c r="DH1020" s="36"/>
      <c r="DI1020" s="36"/>
      <c r="DJ1020" s="36"/>
      <c r="DK1020" s="36"/>
      <c r="DL1020" s="36"/>
      <c r="DM1020" s="36"/>
      <c r="DN1020" s="36"/>
      <c r="DO1020" s="36"/>
      <c r="DP1020" s="36"/>
      <c r="DQ1020" s="36"/>
      <c r="DR1020" s="36"/>
      <c r="DS1020" s="36"/>
      <c r="DT1020" s="36"/>
      <c r="DU1020" s="36"/>
      <c r="DV1020" s="36"/>
      <c r="DW1020" s="36"/>
      <c r="DX1020" s="36"/>
      <c r="DY1020" s="36"/>
      <c r="DZ1020" s="36"/>
      <c r="EA1020" s="36"/>
      <c r="EB1020" s="36"/>
      <c r="EC1020" s="36"/>
      <c r="ED1020" s="36"/>
      <c r="EE1020" s="36"/>
      <c r="EF1020" s="36"/>
      <c r="EG1020" s="36"/>
      <c r="EH1020" s="36"/>
      <c r="EI1020" s="36"/>
      <c r="EJ1020" s="36"/>
      <c r="EK1020" s="36"/>
      <c r="EL1020" s="36"/>
      <c r="EM1020" s="36"/>
      <c r="EN1020" s="36"/>
    </row>
    <row r="1021" spans="1:144">
      <c r="A1021" s="36"/>
      <c r="B1021" s="36"/>
      <c r="C1021" s="144"/>
      <c r="D1021" s="144"/>
      <c r="E1021" s="135"/>
      <c r="F1021" s="135"/>
      <c r="G1021" s="135"/>
      <c r="H1021" s="135"/>
      <c r="I1021" s="135"/>
      <c r="J1021" s="135"/>
      <c r="K1021" s="135"/>
      <c r="L1021" s="135"/>
      <c r="M1021" s="135"/>
      <c r="N1021" s="135"/>
      <c r="O1021" s="135"/>
      <c r="P1021" s="135"/>
      <c r="Q1021" s="135"/>
      <c r="R1021" s="135"/>
      <c r="S1021" s="135"/>
      <c r="T1021" s="135"/>
      <c r="U1021" s="135"/>
      <c r="V1021" s="135"/>
      <c r="W1021" s="135"/>
      <c r="X1021" s="135"/>
      <c r="Y1021" s="135"/>
      <c r="Z1021" s="135"/>
      <c r="AA1021" s="135"/>
      <c r="AB1021" s="135"/>
      <c r="AC1021" s="135"/>
      <c r="AD1021" s="135"/>
      <c r="AE1021" s="135"/>
      <c r="AF1021" s="135"/>
      <c r="AG1021" s="135"/>
      <c r="AH1021" s="135"/>
      <c r="AI1021" s="135"/>
      <c r="AJ1021" s="135"/>
      <c r="AK1021" s="135"/>
      <c r="AL1021" s="135"/>
      <c r="AM1021" s="135"/>
      <c r="AN1021" s="135"/>
      <c r="AO1021" s="135"/>
      <c r="AP1021" s="135"/>
      <c r="AQ1021" s="135"/>
      <c r="AR1021" s="135"/>
      <c r="AS1021" s="135"/>
      <c r="AT1021" s="135"/>
      <c r="AU1021" s="135"/>
      <c r="AV1021" s="135"/>
      <c r="AW1021" s="135"/>
      <c r="AX1021" s="135"/>
      <c r="AY1021" s="135"/>
      <c r="AZ1021" s="135"/>
      <c r="BA1021" s="135"/>
      <c r="BB1021" s="135"/>
      <c r="BC1021" s="135"/>
      <c r="BD1021" s="135"/>
      <c r="BE1021" s="135"/>
      <c r="BF1021" s="135"/>
      <c r="BG1021" s="135"/>
      <c r="BH1021" s="135"/>
      <c r="BI1021" s="135"/>
      <c r="BJ1021" s="135"/>
      <c r="BK1021" s="135"/>
      <c r="BL1021" s="135"/>
      <c r="BM1021" s="135"/>
      <c r="BN1021" s="135"/>
      <c r="BO1021" s="135"/>
      <c r="BP1021" s="135"/>
      <c r="BQ1021" s="135"/>
      <c r="BR1021" s="135"/>
      <c r="BS1021" s="135"/>
      <c r="BT1021" s="135"/>
      <c r="BU1021" s="135"/>
      <c r="BV1021" s="135"/>
      <c r="BW1021" s="135"/>
      <c r="BX1021" s="135"/>
      <c r="BY1021" s="135"/>
      <c r="BZ1021" s="135"/>
      <c r="CA1021" s="135"/>
      <c r="CB1021" s="135"/>
      <c r="CC1021" s="135"/>
      <c r="CD1021" s="135"/>
      <c r="CE1021" s="135"/>
      <c r="CF1021" s="135"/>
      <c r="CG1021" s="135"/>
      <c r="CH1021" s="135"/>
      <c r="CI1021" s="135"/>
      <c r="CJ1021" s="135"/>
      <c r="CK1021" s="135"/>
      <c r="CL1021" s="135"/>
      <c r="CM1021" s="135"/>
      <c r="CN1021" s="135"/>
      <c r="CO1021" s="135"/>
      <c r="CP1021" s="135"/>
      <c r="CQ1021" s="135"/>
      <c r="CR1021" s="135"/>
      <c r="CU1021" s="36"/>
      <c r="CV1021" s="36"/>
      <c r="CW1021" s="36"/>
      <c r="CX1021" s="36"/>
      <c r="CY1021" s="36"/>
      <c r="CZ1021" s="36"/>
      <c r="DA1021" s="36"/>
      <c r="DB1021" s="36"/>
      <c r="DC1021" s="36"/>
      <c r="DD1021" s="36"/>
      <c r="DE1021" s="36"/>
      <c r="DF1021" s="36"/>
      <c r="DG1021" s="36"/>
      <c r="DH1021" s="36"/>
      <c r="DI1021" s="36"/>
      <c r="DJ1021" s="36"/>
      <c r="DK1021" s="36"/>
      <c r="DL1021" s="36"/>
      <c r="DM1021" s="36"/>
      <c r="DN1021" s="36"/>
      <c r="DO1021" s="36"/>
      <c r="DP1021" s="36"/>
      <c r="DQ1021" s="36"/>
      <c r="DR1021" s="36"/>
      <c r="DS1021" s="36"/>
      <c r="DT1021" s="36"/>
      <c r="DU1021" s="36"/>
      <c r="DV1021" s="36"/>
      <c r="DW1021" s="36"/>
      <c r="DX1021" s="36"/>
      <c r="DY1021" s="36"/>
      <c r="DZ1021" s="36"/>
      <c r="EA1021" s="36"/>
      <c r="EB1021" s="36"/>
      <c r="EC1021" s="36"/>
      <c r="ED1021" s="36"/>
      <c r="EE1021" s="36"/>
      <c r="EF1021" s="36"/>
      <c r="EG1021" s="36"/>
      <c r="EH1021" s="36"/>
      <c r="EI1021" s="36"/>
      <c r="EJ1021" s="36"/>
      <c r="EK1021" s="36"/>
      <c r="EL1021" s="36"/>
      <c r="EM1021" s="36"/>
      <c r="EN1021" s="36"/>
    </row>
    <row r="1022" spans="1:144">
      <c r="A1022" s="36"/>
      <c r="B1022" s="36"/>
      <c r="C1022" s="144"/>
      <c r="D1022" s="144"/>
      <c r="E1022" s="135"/>
      <c r="F1022" s="135"/>
      <c r="G1022" s="135"/>
      <c r="H1022" s="135"/>
      <c r="I1022" s="135"/>
      <c r="J1022" s="135"/>
      <c r="K1022" s="135"/>
      <c r="L1022" s="135"/>
      <c r="M1022" s="135"/>
      <c r="N1022" s="135"/>
      <c r="O1022" s="135"/>
      <c r="P1022" s="135"/>
      <c r="Q1022" s="135"/>
      <c r="R1022" s="135"/>
      <c r="S1022" s="135"/>
      <c r="T1022" s="135"/>
      <c r="U1022" s="135"/>
      <c r="V1022" s="135"/>
      <c r="W1022" s="135"/>
      <c r="X1022" s="135"/>
      <c r="Y1022" s="135"/>
      <c r="Z1022" s="135"/>
      <c r="AA1022" s="135"/>
      <c r="AB1022" s="135"/>
      <c r="AC1022" s="135"/>
      <c r="AD1022" s="135"/>
      <c r="AE1022" s="135"/>
      <c r="AF1022" s="135"/>
      <c r="AG1022" s="135"/>
      <c r="AH1022" s="135"/>
      <c r="AI1022" s="135"/>
      <c r="AJ1022" s="135"/>
      <c r="AK1022" s="135"/>
      <c r="AL1022" s="135"/>
      <c r="AM1022" s="135"/>
      <c r="AN1022" s="135"/>
      <c r="AO1022" s="135"/>
      <c r="AP1022" s="135"/>
      <c r="AQ1022" s="135"/>
      <c r="AR1022" s="135"/>
      <c r="AS1022" s="135"/>
      <c r="AT1022" s="135"/>
      <c r="AU1022" s="135"/>
      <c r="AV1022" s="135"/>
      <c r="AW1022" s="135"/>
      <c r="AX1022" s="135"/>
      <c r="AY1022" s="135"/>
      <c r="AZ1022" s="135"/>
      <c r="BA1022" s="135"/>
      <c r="BB1022" s="135"/>
      <c r="BC1022" s="135"/>
      <c r="BD1022" s="135"/>
      <c r="BE1022" s="135"/>
      <c r="BF1022" s="135"/>
      <c r="BG1022" s="135"/>
      <c r="BH1022" s="135"/>
      <c r="BI1022" s="135"/>
      <c r="BJ1022" s="135"/>
      <c r="BK1022" s="135"/>
      <c r="BL1022" s="135"/>
      <c r="BM1022" s="135"/>
      <c r="BN1022" s="135"/>
      <c r="BO1022" s="135"/>
      <c r="BP1022" s="135"/>
      <c r="BQ1022" s="135"/>
      <c r="BR1022" s="135"/>
      <c r="BS1022" s="135"/>
      <c r="BT1022" s="135"/>
      <c r="BU1022" s="135"/>
      <c r="BV1022" s="135"/>
      <c r="BW1022" s="135"/>
      <c r="BX1022" s="135"/>
      <c r="BY1022" s="135"/>
      <c r="BZ1022" s="135"/>
      <c r="CA1022" s="135"/>
      <c r="CB1022" s="135"/>
      <c r="CC1022" s="135"/>
      <c r="CD1022" s="135"/>
      <c r="CE1022" s="135"/>
      <c r="CF1022" s="135"/>
      <c r="CG1022" s="135"/>
      <c r="CH1022" s="135"/>
      <c r="CI1022" s="135"/>
      <c r="CJ1022" s="135"/>
      <c r="CK1022" s="135"/>
      <c r="CL1022" s="135"/>
      <c r="CM1022" s="135"/>
      <c r="CN1022" s="135"/>
      <c r="CO1022" s="135"/>
      <c r="CP1022" s="135"/>
      <c r="CQ1022" s="135"/>
      <c r="CR1022" s="135"/>
      <c r="CU1022" s="36"/>
      <c r="CV1022" s="36"/>
      <c r="CW1022" s="36"/>
      <c r="CX1022" s="36"/>
      <c r="CY1022" s="36"/>
      <c r="CZ1022" s="36"/>
      <c r="DA1022" s="36"/>
      <c r="DB1022" s="36"/>
      <c r="DC1022" s="36"/>
      <c r="DD1022" s="36"/>
      <c r="DE1022" s="36"/>
      <c r="DF1022" s="36"/>
      <c r="DG1022" s="36"/>
      <c r="DH1022" s="36"/>
      <c r="DI1022" s="36"/>
      <c r="DJ1022" s="36"/>
      <c r="DK1022" s="36"/>
      <c r="DL1022" s="36"/>
      <c r="DM1022" s="36"/>
      <c r="DN1022" s="36"/>
      <c r="DO1022" s="36"/>
      <c r="DP1022" s="36"/>
      <c r="DQ1022" s="36"/>
      <c r="DR1022" s="36"/>
      <c r="DS1022" s="36"/>
      <c r="DT1022" s="36"/>
      <c r="DU1022" s="36"/>
      <c r="DV1022" s="36"/>
      <c r="DW1022" s="36"/>
      <c r="DX1022" s="36"/>
      <c r="DY1022" s="36"/>
      <c r="DZ1022" s="36"/>
      <c r="EA1022" s="36"/>
      <c r="EB1022" s="36"/>
      <c r="EC1022" s="36"/>
      <c r="ED1022" s="36"/>
      <c r="EE1022" s="36"/>
      <c r="EF1022" s="36"/>
      <c r="EG1022" s="36"/>
      <c r="EH1022" s="36"/>
      <c r="EI1022" s="36"/>
      <c r="EJ1022" s="36"/>
      <c r="EK1022" s="36"/>
      <c r="EL1022" s="36"/>
      <c r="EM1022" s="36"/>
      <c r="EN1022" s="36"/>
    </row>
    <row r="1023" spans="1:144">
      <c r="A1023" s="36"/>
      <c r="B1023" s="36"/>
      <c r="C1023" s="144"/>
      <c r="D1023" s="144"/>
      <c r="E1023" s="135"/>
      <c r="F1023" s="135"/>
      <c r="G1023" s="135"/>
      <c r="H1023" s="135"/>
      <c r="I1023" s="135"/>
      <c r="J1023" s="135"/>
      <c r="K1023" s="135"/>
      <c r="L1023" s="135"/>
      <c r="M1023" s="135"/>
      <c r="N1023" s="135"/>
      <c r="O1023" s="135"/>
      <c r="P1023" s="135"/>
      <c r="Q1023" s="135"/>
      <c r="R1023" s="135"/>
      <c r="S1023" s="135"/>
      <c r="T1023" s="135"/>
      <c r="U1023" s="135"/>
      <c r="V1023" s="135"/>
      <c r="W1023" s="135"/>
      <c r="X1023" s="135"/>
      <c r="Y1023" s="135"/>
      <c r="Z1023" s="135"/>
      <c r="AA1023" s="135"/>
      <c r="AB1023" s="135"/>
      <c r="AC1023" s="135"/>
      <c r="AD1023" s="135"/>
      <c r="AE1023" s="135"/>
      <c r="AF1023" s="135"/>
      <c r="AG1023" s="135"/>
      <c r="AH1023" s="135"/>
      <c r="AI1023" s="135"/>
      <c r="AJ1023" s="135"/>
      <c r="AK1023" s="135"/>
      <c r="AL1023" s="135"/>
      <c r="AM1023" s="135"/>
      <c r="AN1023" s="135"/>
      <c r="AO1023" s="135"/>
      <c r="AP1023" s="135"/>
      <c r="AQ1023" s="135"/>
      <c r="AR1023" s="135"/>
      <c r="AS1023" s="135"/>
      <c r="AT1023" s="135"/>
      <c r="AU1023" s="135"/>
      <c r="AV1023" s="135"/>
      <c r="AW1023" s="135"/>
      <c r="AX1023" s="135"/>
      <c r="AY1023" s="135"/>
      <c r="AZ1023" s="135"/>
      <c r="BA1023" s="135"/>
      <c r="BB1023" s="135"/>
      <c r="BC1023" s="135"/>
      <c r="BD1023" s="135"/>
      <c r="BE1023" s="135"/>
      <c r="BF1023" s="135"/>
      <c r="BG1023" s="135"/>
      <c r="BH1023" s="135"/>
      <c r="BI1023" s="135"/>
      <c r="BJ1023" s="135"/>
      <c r="BK1023" s="135"/>
      <c r="BL1023" s="135"/>
      <c r="BM1023" s="135"/>
      <c r="BN1023" s="135"/>
      <c r="BO1023" s="135"/>
      <c r="BP1023" s="135"/>
      <c r="BQ1023" s="135"/>
      <c r="BR1023" s="135"/>
      <c r="BS1023" s="135"/>
      <c r="BT1023" s="135"/>
      <c r="BU1023" s="135"/>
      <c r="BV1023" s="135"/>
      <c r="BW1023" s="135"/>
      <c r="BX1023" s="135"/>
      <c r="BY1023" s="135"/>
      <c r="BZ1023" s="135"/>
      <c r="CA1023" s="135"/>
      <c r="CB1023" s="135"/>
      <c r="CC1023" s="135"/>
      <c r="CD1023" s="135"/>
      <c r="CE1023" s="135"/>
      <c r="CF1023" s="135"/>
      <c r="CG1023" s="135"/>
      <c r="CH1023" s="135"/>
      <c r="CI1023" s="135"/>
      <c r="CJ1023" s="135"/>
      <c r="CK1023" s="135"/>
      <c r="CL1023" s="135"/>
      <c r="CM1023" s="135"/>
      <c r="CN1023" s="135"/>
      <c r="CO1023" s="135"/>
      <c r="CP1023" s="135"/>
      <c r="CQ1023" s="135"/>
      <c r="CR1023" s="135"/>
      <c r="CU1023" s="36"/>
      <c r="CV1023" s="36"/>
      <c r="CW1023" s="36"/>
      <c r="CX1023" s="36"/>
      <c r="CY1023" s="36"/>
      <c r="CZ1023" s="36"/>
      <c r="DA1023" s="36"/>
      <c r="DB1023" s="36"/>
      <c r="DC1023" s="36"/>
      <c r="DD1023" s="36"/>
      <c r="DE1023" s="36"/>
      <c r="DF1023" s="36"/>
      <c r="DG1023" s="36"/>
      <c r="DH1023" s="36"/>
      <c r="DI1023" s="36"/>
      <c r="DJ1023" s="36"/>
      <c r="DK1023" s="36"/>
      <c r="DL1023" s="36"/>
      <c r="DM1023" s="36"/>
      <c r="DN1023" s="36"/>
      <c r="DO1023" s="36"/>
      <c r="DP1023" s="36"/>
      <c r="DQ1023" s="36"/>
      <c r="DR1023" s="36"/>
      <c r="DS1023" s="36"/>
      <c r="DT1023" s="36"/>
      <c r="DU1023" s="36"/>
      <c r="DV1023" s="36"/>
      <c r="DW1023" s="36"/>
      <c r="DX1023" s="36"/>
      <c r="DY1023" s="36"/>
      <c r="DZ1023" s="36"/>
      <c r="EA1023" s="36"/>
      <c r="EB1023" s="36"/>
      <c r="EC1023" s="36"/>
      <c r="ED1023" s="36"/>
      <c r="EE1023" s="36"/>
      <c r="EF1023" s="36"/>
      <c r="EG1023" s="36"/>
      <c r="EH1023" s="36"/>
      <c r="EI1023" s="36"/>
      <c r="EJ1023" s="36"/>
      <c r="EK1023" s="36"/>
      <c r="EL1023" s="36"/>
      <c r="EM1023" s="36"/>
      <c r="EN1023" s="36"/>
    </row>
    <row r="1024" spans="1:144">
      <c r="A1024" s="36"/>
      <c r="B1024" s="36"/>
      <c r="C1024" s="144"/>
      <c r="D1024" s="144"/>
      <c r="E1024" s="135"/>
      <c r="F1024" s="135"/>
      <c r="G1024" s="135"/>
      <c r="H1024" s="135"/>
      <c r="I1024" s="135"/>
      <c r="J1024" s="135"/>
      <c r="K1024" s="135"/>
      <c r="L1024" s="135"/>
      <c r="M1024" s="135"/>
      <c r="N1024" s="135"/>
      <c r="O1024" s="135"/>
      <c r="P1024" s="135"/>
      <c r="Q1024" s="135"/>
      <c r="R1024" s="135"/>
      <c r="S1024" s="135"/>
      <c r="T1024" s="135"/>
      <c r="U1024" s="135"/>
      <c r="V1024" s="135"/>
      <c r="W1024" s="135"/>
      <c r="X1024" s="135"/>
      <c r="Y1024" s="135"/>
      <c r="Z1024" s="135"/>
      <c r="AA1024" s="135"/>
      <c r="AB1024" s="135"/>
      <c r="AC1024" s="135"/>
      <c r="AD1024" s="135"/>
      <c r="AE1024" s="135"/>
      <c r="AF1024" s="135"/>
      <c r="AG1024" s="135"/>
      <c r="AH1024" s="135"/>
      <c r="AI1024" s="135"/>
      <c r="AJ1024" s="135"/>
      <c r="AK1024" s="135"/>
      <c r="AL1024" s="135"/>
      <c r="AM1024" s="135"/>
      <c r="AN1024" s="135"/>
      <c r="AO1024" s="135"/>
      <c r="AP1024" s="135"/>
      <c r="AQ1024" s="135"/>
      <c r="AR1024" s="135"/>
      <c r="AS1024" s="135"/>
      <c r="AT1024" s="135"/>
      <c r="AU1024" s="135"/>
      <c r="AV1024" s="135"/>
      <c r="AW1024" s="135"/>
      <c r="AX1024" s="135"/>
      <c r="AY1024" s="135"/>
      <c r="AZ1024" s="135"/>
      <c r="BA1024" s="135"/>
      <c r="BB1024" s="135"/>
      <c r="BC1024" s="135"/>
      <c r="BD1024" s="135"/>
      <c r="BE1024" s="135"/>
      <c r="BF1024" s="135"/>
      <c r="BG1024" s="135"/>
      <c r="BH1024" s="135"/>
      <c r="BI1024" s="135"/>
      <c r="BJ1024" s="135"/>
      <c r="BK1024" s="135"/>
      <c r="BL1024" s="135"/>
      <c r="BM1024" s="135"/>
      <c r="BN1024" s="135"/>
      <c r="BO1024" s="135"/>
      <c r="BP1024" s="135"/>
      <c r="BQ1024" s="135"/>
      <c r="BR1024" s="135"/>
      <c r="BS1024" s="135"/>
      <c r="BT1024" s="135"/>
      <c r="BU1024" s="135"/>
      <c r="BV1024" s="135"/>
      <c r="BW1024" s="135"/>
      <c r="BX1024" s="135"/>
      <c r="BY1024" s="135"/>
      <c r="BZ1024" s="135"/>
      <c r="CA1024" s="135"/>
      <c r="CB1024" s="135"/>
      <c r="CC1024" s="135"/>
      <c r="CD1024" s="135"/>
      <c r="CE1024" s="135"/>
      <c r="CF1024" s="135"/>
      <c r="CG1024" s="135"/>
      <c r="CH1024" s="135"/>
      <c r="CI1024" s="135"/>
      <c r="CJ1024" s="135"/>
      <c r="CK1024" s="135"/>
      <c r="CL1024" s="135"/>
      <c r="CM1024" s="135"/>
      <c r="CN1024" s="135"/>
      <c r="CO1024" s="135"/>
      <c r="CP1024" s="135"/>
      <c r="CQ1024" s="135"/>
      <c r="CR1024" s="135"/>
      <c r="CU1024" s="36"/>
      <c r="CV1024" s="36"/>
      <c r="CW1024" s="36"/>
      <c r="CX1024" s="36"/>
      <c r="CY1024" s="36"/>
      <c r="CZ1024" s="36"/>
      <c r="DA1024" s="36"/>
      <c r="DB1024" s="36"/>
      <c r="DC1024" s="36"/>
      <c r="DD1024" s="36"/>
      <c r="DE1024" s="36"/>
      <c r="DF1024" s="36"/>
      <c r="DG1024" s="36"/>
      <c r="DH1024" s="36"/>
      <c r="DI1024" s="36"/>
      <c r="DJ1024" s="36"/>
      <c r="DK1024" s="36"/>
      <c r="DL1024" s="36"/>
      <c r="DM1024" s="36"/>
      <c r="DN1024" s="36"/>
      <c r="DO1024" s="36"/>
      <c r="DP1024" s="36"/>
      <c r="DQ1024" s="36"/>
      <c r="DR1024" s="36"/>
      <c r="DS1024" s="36"/>
      <c r="DT1024" s="36"/>
      <c r="DU1024" s="36"/>
      <c r="DV1024" s="36"/>
      <c r="DW1024" s="36"/>
      <c r="DX1024" s="36"/>
      <c r="DY1024" s="36"/>
      <c r="DZ1024" s="36"/>
      <c r="EA1024" s="36"/>
      <c r="EB1024" s="36"/>
      <c r="EC1024" s="36"/>
      <c r="ED1024" s="36"/>
      <c r="EE1024" s="36"/>
      <c r="EF1024" s="36"/>
      <c r="EG1024" s="36"/>
      <c r="EH1024" s="36"/>
      <c r="EI1024" s="36"/>
      <c r="EJ1024" s="36"/>
      <c r="EK1024" s="36"/>
      <c r="EL1024" s="36"/>
      <c r="EM1024" s="36"/>
      <c r="EN1024" s="36"/>
    </row>
    <row r="1025" spans="1:144">
      <c r="A1025" s="36"/>
      <c r="B1025" s="36"/>
      <c r="C1025" s="144"/>
      <c r="D1025" s="144"/>
      <c r="E1025" s="135"/>
      <c r="F1025" s="135"/>
      <c r="G1025" s="135"/>
      <c r="H1025" s="135"/>
      <c r="I1025" s="135"/>
      <c r="J1025" s="135"/>
      <c r="K1025" s="135"/>
      <c r="L1025" s="135"/>
      <c r="M1025" s="135"/>
      <c r="N1025" s="135"/>
      <c r="O1025" s="135"/>
      <c r="P1025" s="135"/>
      <c r="Q1025" s="135"/>
      <c r="R1025" s="135"/>
      <c r="S1025" s="135"/>
      <c r="T1025" s="135"/>
      <c r="U1025" s="135"/>
      <c r="V1025" s="135"/>
      <c r="W1025" s="135"/>
      <c r="X1025" s="135"/>
      <c r="Y1025" s="135"/>
      <c r="Z1025" s="135"/>
      <c r="AA1025" s="135"/>
      <c r="AB1025" s="135"/>
      <c r="AC1025" s="135"/>
      <c r="AD1025" s="135"/>
      <c r="AE1025" s="135"/>
      <c r="AF1025" s="135"/>
      <c r="AG1025" s="135"/>
      <c r="AH1025" s="135"/>
      <c r="AI1025" s="135"/>
      <c r="AJ1025" s="135"/>
      <c r="AK1025" s="135"/>
      <c r="AL1025" s="135"/>
      <c r="AM1025" s="135"/>
      <c r="AN1025" s="135"/>
      <c r="AO1025" s="135"/>
      <c r="AP1025" s="135"/>
      <c r="AQ1025" s="135"/>
      <c r="AR1025" s="135"/>
      <c r="AS1025" s="135"/>
      <c r="AT1025" s="135"/>
      <c r="AU1025" s="135"/>
      <c r="AV1025" s="135"/>
      <c r="AW1025" s="135"/>
      <c r="AX1025" s="135"/>
      <c r="AY1025" s="135"/>
      <c r="AZ1025" s="135"/>
      <c r="BA1025" s="135"/>
      <c r="BB1025" s="135"/>
      <c r="BC1025" s="135"/>
      <c r="BD1025" s="135"/>
      <c r="BE1025" s="135"/>
      <c r="BF1025" s="135"/>
      <c r="BG1025" s="135"/>
      <c r="BH1025" s="135"/>
      <c r="BI1025" s="135"/>
      <c r="BJ1025" s="135"/>
      <c r="BK1025" s="135"/>
      <c r="BL1025" s="135"/>
      <c r="BM1025" s="135"/>
      <c r="BN1025" s="135"/>
      <c r="BO1025" s="135"/>
      <c r="BP1025" s="135"/>
      <c r="BQ1025" s="135"/>
      <c r="BR1025" s="135"/>
      <c r="BS1025" s="135"/>
      <c r="BT1025" s="135"/>
      <c r="BU1025" s="135"/>
      <c r="BV1025" s="135"/>
      <c r="BW1025" s="135"/>
      <c r="BX1025" s="135"/>
      <c r="BY1025" s="135"/>
      <c r="BZ1025" s="135"/>
      <c r="CA1025" s="135"/>
      <c r="CB1025" s="135"/>
      <c r="CC1025" s="135"/>
      <c r="CD1025" s="135"/>
      <c r="CE1025" s="135"/>
      <c r="CF1025" s="135"/>
      <c r="CG1025" s="135"/>
      <c r="CH1025" s="135"/>
      <c r="CI1025" s="135"/>
      <c r="CJ1025" s="135"/>
      <c r="CK1025" s="135"/>
      <c r="CL1025" s="135"/>
      <c r="CM1025" s="135"/>
      <c r="CN1025" s="135"/>
      <c r="CO1025" s="135"/>
      <c r="CP1025" s="135"/>
      <c r="CQ1025" s="135"/>
      <c r="CR1025" s="135"/>
      <c r="CU1025" s="36"/>
      <c r="CV1025" s="36"/>
      <c r="CW1025" s="36"/>
      <c r="CX1025" s="36"/>
      <c r="CY1025" s="36"/>
      <c r="CZ1025" s="36"/>
      <c r="DA1025" s="36"/>
      <c r="DB1025" s="36"/>
      <c r="DC1025" s="36"/>
      <c r="DD1025" s="36"/>
      <c r="DE1025" s="36"/>
      <c r="DF1025" s="36"/>
      <c r="DG1025" s="36"/>
      <c r="DH1025" s="36"/>
      <c r="DI1025" s="36"/>
      <c r="DJ1025" s="36"/>
      <c r="DK1025" s="36"/>
      <c r="DL1025" s="36"/>
      <c r="DM1025" s="36"/>
      <c r="DN1025" s="36"/>
      <c r="DO1025" s="36"/>
      <c r="DP1025" s="36"/>
      <c r="DQ1025" s="36"/>
      <c r="DR1025" s="36"/>
      <c r="DS1025" s="36"/>
      <c r="DT1025" s="36"/>
      <c r="DU1025" s="36"/>
      <c r="DV1025" s="36"/>
      <c r="DW1025" s="36"/>
      <c r="DX1025" s="36"/>
      <c r="DY1025" s="36"/>
      <c r="DZ1025" s="36"/>
      <c r="EA1025" s="36"/>
      <c r="EB1025" s="36"/>
      <c r="EC1025" s="36"/>
      <c r="ED1025" s="36"/>
      <c r="EE1025" s="36"/>
      <c r="EF1025" s="36"/>
      <c r="EG1025" s="36"/>
      <c r="EH1025" s="36"/>
      <c r="EI1025" s="36"/>
      <c r="EJ1025" s="36"/>
      <c r="EK1025" s="36"/>
      <c r="EL1025" s="36"/>
      <c r="EM1025" s="36"/>
      <c r="EN1025" s="36"/>
    </row>
    <row r="1026" spans="1:144">
      <c r="A1026" s="36"/>
      <c r="B1026" s="36"/>
      <c r="C1026" s="144"/>
      <c r="D1026" s="144"/>
      <c r="E1026" s="135"/>
      <c r="F1026" s="135"/>
      <c r="G1026" s="135"/>
      <c r="H1026" s="135"/>
      <c r="I1026" s="135"/>
      <c r="J1026" s="135"/>
      <c r="K1026" s="135"/>
      <c r="L1026" s="135"/>
      <c r="M1026" s="135"/>
      <c r="N1026" s="135"/>
      <c r="O1026" s="135"/>
      <c r="P1026" s="135"/>
      <c r="Q1026" s="135"/>
      <c r="R1026" s="135"/>
      <c r="S1026" s="135"/>
      <c r="T1026" s="135"/>
      <c r="U1026" s="135"/>
      <c r="V1026" s="135"/>
      <c r="W1026" s="135"/>
      <c r="X1026" s="135"/>
      <c r="Y1026" s="135"/>
      <c r="Z1026" s="135"/>
      <c r="AA1026" s="135"/>
      <c r="AB1026" s="135"/>
      <c r="AC1026" s="135"/>
      <c r="AD1026" s="135"/>
      <c r="AE1026" s="135"/>
      <c r="AF1026" s="135"/>
      <c r="AG1026" s="135"/>
      <c r="AH1026" s="135"/>
      <c r="AI1026" s="135"/>
      <c r="AJ1026" s="135"/>
      <c r="AK1026" s="135"/>
      <c r="AL1026" s="135"/>
      <c r="AM1026" s="135"/>
      <c r="AN1026" s="135"/>
      <c r="AO1026" s="135"/>
      <c r="AP1026" s="135"/>
      <c r="AQ1026" s="135"/>
      <c r="AR1026" s="135"/>
      <c r="AS1026" s="135"/>
      <c r="AT1026" s="135"/>
      <c r="AU1026" s="135"/>
      <c r="AV1026" s="135"/>
      <c r="AW1026" s="135"/>
      <c r="AX1026" s="135"/>
      <c r="AY1026" s="135"/>
      <c r="AZ1026" s="135"/>
      <c r="BA1026" s="135"/>
      <c r="BB1026" s="135"/>
      <c r="BC1026" s="135"/>
      <c r="BD1026" s="135"/>
      <c r="BE1026" s="135"/>
      <c r="BF1026" s="135"/>
      <c r="BG1026" s="135"/>
      <c r="BH1026" s="135"/>
      <c r="BI1026" s="135"/>
      <c r="BJ1026" s="135"/>
      <c r="BK1026" s="135"/>
      <c r="BL1026" s="135"/>
      <c r="BM1026" s="135"/>
      <c r="BN1026" s="135"/>
      <c r="BO1026" s="135"/>
      <c r="BP1026" s="135"/>
      <c r="BQ1026" s="135"/>
      <c r="BR1026" s="135"/>
      <c r="BS1026" s="135"/>
      <c r="BT1026" s="135"/>
      <c r="BU1026" s="135"/>
      <c r="BV1026" s="135"/>
      <c r="BW1026" s="135"/>
      <c r="BX1026" s="135"/>
      <c r="BY1026" s="135"/>
      <c r="BZ1026" s="135"/>
      <c r="CA1026" s="135"/>
      <c r="CB1026" s="135"/>
      <c r="CC1026" s="135"/>
      <c r="CD1026" s="135"/>
      <c r="CE1026" s="135"/>
      <c r="CF1026" s="135"/>
      <c r="CG1026" s="135"/>
      <c r="CH1026" s="135"/>
      <c r="CI1026" s="135"/>
      <c r="CJ1026" s="135"/>
      <c r="CK1026" s="135"/>
      <c r="CL1026" s="135"/>
      <c r="CM1026" s="135"/>
      <c r="CN1026" s="135"/>
      <c r="CO1026" s="135"/>
      <c r="CP1026" s="135"/>
      <c r="CQ1026" s="135"/>
      <c r="CR1026" s="135"/>
      <c r="CU1026" s="36"/>
      <c r="CV1026" s="36"/>
      <c r="CW1026" s="36"/>
      <c r="CX1026" s="36"/>
      <c r="CY1026" s="36"/>
      <c r="CZ1026" s="36"/>
      <c r="DA1026" s="36"/>
      <c r="DB1026" s="36"/>
      <c r="DC1026" s="36"/>
      <c r="DD1026" s="36"/>
      <c r="DE1026" s="36"/>
      <c r="DF1026" s="36"/>
      <c r="DG1026" s="36"/>
      <c r="DH1026" s="36"/>
      <c r="DI1026" s="36"/>
      <c r="DJ1026" s="36"/>
      <c r="DK1026" s="36"/>
      <c r="DL1026" s="36"/>
      <c r="DM1026" s="36"/>
      <c r="DN1026" s="36"/>
      <c r="DO1026" s="36"/>
      <c r="DP1026" s="36"/>
      <c r="DQ1026" s="36"/>
      <c r="DR1026" s="36"/>
      <c r="DS1026" s="36"/>
      <c r="DT1026" s="36"/>
      <c r="DU1026" s="36"/>
      <c r="DV1026" s="36"/>
      <c r="DW1026" s="36"/>
      <c r="DX1026" s="36"/>
      <c r="DY1026" s="36"/>
      <c r="DZ1026" s="36"/>
      <c r="EA1026" s="36"/>
      <c r="EB1026" s="36"/>
      <c r="EC1026" s="36"/>
      <c r="ED1026" s="36"/>
      <c r="EE1026" s="36"/>
      <c r="EF1026" s="36"/>
      <c r="EG1026" s="36"/>
      <c r="EH1026" s="36"/>
      <c r="EI1026" s="36"/>
      <c r="EJ1026" s="36"/>
      <c r="EK1026" s="36"/>
      <c r="EL1026" s="36"/>
      <c r="EM1026" s="36"/>
      <c r="EN1026" s="36"/>
    </row>
    <row r="1027" spans="1:144">
      <c r="A1027" s="36"/>
      <c r="B1027" s="36"/>
      <c r="C1027" s="144"/>
      <c r="D1027" s="144"/>
      <c r="E1027" s="135"/>
      <c r="F1027" s="135"/>
      <c r="G1027" s="135"/>
      <c r="H1027" s="135"/>
      <c r="I1027" s="135"/>
      <c r="J1027" s="135"/>
      <c r="K1027" s="135"/>
      <c r="L1027" s="135"/>
      <c r="M1027" s="135"/>
      <c r="N1027" s="135"/>
      <c r="O1027" s="135"/>
      <c r="P1027" s="135"/>
      <c r="Q1027" s="135"/>
      <c r="R1027" s="135"/>
      <c r="S1027" s="135"/>
      <c r="T1027" s="135"/>
      <c r="U1027" s="135"/>
      <c r="V1027" s="135"/>
      <c r="W1027" s="135"/>
      <c r="X1027" s="135"/>
      <c r="Y1027" s="135"/>
      <c r="Z1027" s="135"/>
      <c r="AA1027" s="135"/>
      <c r="AB1027" s="135"/>
      <c r="AC1027" s="135"/>
      <c r="AD1027" s="135"/>
      <c r="AE1027" s="135"/>
      <c r="AF1027" s="135"/>
      <c r="AG1027" s="135"/>
      <c r="AH1027" s="135"/>
      <c r="AI1027" s="135"/>
      <c r="AJ1027" s="135"/>
      <c r="AK1027" s="135"/>
      <c r="AL1027" s="135"/>
      <c r="AM1027" s="135"/>
      <c r="AN1027" s="135"/>
      <c r="AO1027" s="135"/>
      <c r="AP1027" s="135"/>
      <c r="AQ1027" s="135"/>
      <c r="AR1027" s="135"/>
      <c r="AS1027" s="135"/>
      <c r="AT1027" s="135"/>
      <c r="AU1027" s="135"/>
      <c r="AV1027" s="135"/>
      <c r="AW1027" s="135"/>
      <c r="AX1027" s="135"/>
      <c r="AY1027" s="135"/>
      <c r="AZ1027" s="135"/>
      <c r="BA1027" s="135"/>
      <c r="BB1027" s="135"/>
      <c r="BC1027" s="135"/>
      <c r="BD1027" s="135"/>
      <c r="BE1027" s="135"/>
      <c r="BF1027" s="135"/>
      <c r="BG1027" s="135"/>
      <c r="BH1027" s="135"/>
      <c r="BI1027" s="135"/>
      <c r="BJ1027" s="135"/>
      <c r="BK1027" s="135"/>
      <c r="BL1027" s="135"/>
      <c r="BM1027" s="135"/>
      <c r="BN1027" s="135"/>
      <c r="BO1027" s="135"/>
      <c r="BP1027" s="135"/>
      <c r="BQ1027" s="135"/>
      <c r="BR1027" s="135"/>
      <c r="BS1027" s="135"/>
      <c r="BT1027" s="135"/>
      <c r="BU1027" s="135"/>
      <c r="BV1027" s="135"/>
      <c r="BW1027" s="135"/>
      <c r="BX1027" s="135"/>
      <c r="BY1027" s="135"/>
      <c r="BZ1027" s="135"/>
      <c r="CA1027" s="135"/>
      <c r="CB1027" s="135"/>
      <c r="CC1027" s="135"/>
      <c r="CD1027" s="135"/>
      <c r="CE1027" s="135"/>
      <c r="CF1027" s="135"/>
      <c r="CG1027" s="135"/>
      <c r="CH1027" s="135"/>
      <c r="CI1027" s="135"/>
      <c r="CJ1027" s="135"/>
      <c r="CK1027" s="135"/>
      <c r="CL1027" s="135"/>
      <c r="CM1027" s="135"/>
      <c r="CN1027" s="135"/>
      <c r="CO1027" s="135"/>
      <c r="CP1027" s="135"/>
      <c r="CQ1027" s="135"/>
      <c r="CR1027" s="135"/>
      <c r="CU1027" s="36"/>
      <c r="CV1027" s="36"/>
      <c r="CW1027" s="36"/>
      <c r="CX1027" s="36"/>
      <c r="CY1027" s="36"/>
      <c r="CZ1027" s="36"/>
      <c r="DA1027" s="36"/>
      <c r="DB1027" s="36"/>
      <c r="DC1027" s="36"/>
      <c r="DD1027" s="36"/>
      <c r="DE1027" s="36"/>
      <c r="DF1027" s="36"/>
      <c r="DG1027" s="36"/>
      <c r="DH1027" s="36"/>
      <c r="DI1027" s="36"/>
      <c r="DJ1027" s="36"/>
      <c r="DK1027" s="36"/>
      <c r="DL1027" s="36"/>
      <c r="DM1027" s="36"/>
      <c r="DN1027" s="36"/>
      <c r="DO1027" s="36"/>
      <c r="DP1027" s="36"/>
      <c r="DQ1027" s="36"/>
      <c r="DR1027" s="36"/>
      <c r="DS1027" s="36"/>
      <c r="DT1027" s="36"/>
      <c r="DU1027" s="36"/>
      <c r="DV1027" s="36"/>
      <c r="DW1027" s="36"/>
      <c r="DX1027" s="36"/>
      <c r="DY1027" s="36"/>
      <c r="DZ1027" s="36"/>
      <c r="EA1027" s="36"/>
      <c r="EB1027" s="36"/>
      <c r="EC1027" s="36"/>
      <c r="ED1027" s="36"/>
      <c r="EE1027" s="36"/>
      <c r="EF1027" s="36"/>
      <c r="EG1027" s="36"/>
      <c r="EH1027" s="36"/>
      <c r="EI1027" s="36"/>
      <c r="EJ1027" s="36"/>
      <c r="EK1027" s="36"/>
      <c r="EL1027" s="36"/>
      <c r="EM1027" s="36"/>
      <c r="EN1027" s="36"/>
    </row>
    <row r="1028" spans="1:144">
      <c r="A1028" s="36"/>
      <c r="B1028" s="36"/>
      <c r="C1028" s="144"/>
      <c r="D1028" s="144"/>
      <c r="E1028" s="135"/>
      <c r="F1028" s="135"/>
      <c r="G1028" s="135"/>
      <c r="H1028" s="135"/>
      <c r="I1028" s="135"/>
      <c r="J1028" s="135"/>
      <c r="K1028" s="135"/>
      <c r="L1028" s="135"/>
      <c r="M1028" s="135"/>
      <c r="N1028" s="135"/>
      <c r="O1028" s="135"/>
      <c r="P1028" s="135"/>
      <c r="Q1028" s="135"/>
      <c r="R1028" s="135"/>
      <c r="S1028" s="135"/>
      <c r="T1028" s="135"/>
      <c r="U1028" s="135"/>
      <c r="V1028" s="135"/>
      <c r="W1028" s="135"/>
      <c r="X1028" s="135"/>
      <c r="Y1028" s="135"/>
      <c r="Z1028" s="135"/>
      <c r="AA1028" s="135"/>
      <c r="AB1028" s="135"/>
      <c r="AC1028" s="135"/>
      <c r="AD1028" s="135"/>
      <c r="AE1028" s="135"/>
      <c r="AF1028" s="135"/>
      <c r="AG1028" s="135"/>
      <c r="AH1028" s="135"/>
      <c r="AI1028" s="135"/>
      <c r="AJ1028" s="135"/>
      <c r="AK1028" s="135"/>
      <c r="AL1028" s="135"/>
      <c r="AM1028" s="135"/>
      <c r="AN1028" s="135"/>
      <c r="AO1028" s="135"/>
      <c r="AP1028" s="135"/>
      <c r="AQ1028" s="135"/>
      <c r="AR1028" s="135"/>
      <c r="AS1028" s="135"/>
      <c r="AT1028" s="135"/>
      <c r="AU1028" s="135"/>
      <c r="AV1028" s="135"/>
      <c r="AW1028" s="135"/>
      <c r="AX1028" s="135"/>
      <c r="AY1028" s="135"/>
      <c r="AZ1028" s="135"/>
      <c r="BA1028" s="135"/>
      <c r="BB1028" s="135"/>
      <c r="BC1028" s="135"/>
      <c r="BD1028" s="135"/>
      <c r="BE1028" s="135"/>
      <c r="BF1028" s="135"/>
      <c r="BG1028" s="135"/>
      <c r="BH1028" s="135"/>
      <c r="BI1028" s="135"/>
      <c r="BJ1028" s="135"/>
      <c r="BK1028" s="135"/>
      <c r="BL1028" s="135"/>
      <c r="BM1028" s="135"/>
      <c r="BN1028" s="135"/>
      <c r="BO1028" s="135"/>
      <c r="BP1028" s="135"/>
      <c r="BQ1028" s="135"/>
      <c r="BR1028" s="135"/>
      <c r="BS1028" s="135"/>
      <c r="BT1028" s="135"/>
      <c r="BU1028" s="135"/>
      <c r="BV1028" s="135"/>
      <c r="BW1028" s="135"/>
      <c r="BX1028" s="135"/>
      <c r="BY1028" s="135"/>
      <c r="BZ1028" s="135"/>
      <c r="CA1028" s="135"/>
      <c r="CB1028" s="135"/>
      <c r="CC1028" s="135"/>
      <c r="CD1028" s="135"/>
      <c r="CE1028" s="135"/>
      <c r="CF1028" s="135"/>
      <c r="CG1028" s="135"/>
      <c r="CH1028" s="135"/>
      <c r="CI1028" s="135"/>
      <c r="CJ1028" s="135"/>
      <c r="CK1028" s="135"/>
      <c r="CL1028" s="135"/>
      <c r="CM1028" s="135"/>
      <c r="CN1028" s="135"/>
      <c r="CO1028" s="135"/>
      <c r="CP1028" s="135"/>
      <c r="CQ1028" s="135"/>
      <c r="CR1028" s="135"/>
      <c r="CU1028" s="36"/>
      <c r="CV1028" s="36"/>
      <c r="CW1028" s="36"/>
      <c r="CX1028" s="36"/>
      <c r="CY1028" s="36"/>
      <c r="CZ1028" s="36"/>
      <c r="DA1028" s="36"/>
      <c r="DB1028" s="36"/>
      <c r="DC1028" s="36"/>
      <c r="DD1028" s="36"/>
      <c r="DE1028" s="36"/>
      <c r="DF1028" s="36"/>
      <c r="DG1028" s="36"/>
      <c r="DH1028" s="36"/>
      <c r="DI1028" s="36"/>
      <c r="DJ1028" s="36"/>
      <c r="DK1028" s="36"/>
      <c r="DL1028" s="36"/>
      <c r="DM1028" s="36"/>
      <c r="DN1028" s="36"/>
      <c r="DO1028" s="36"/>
      <c r="DP1028" s="36"/>
      <c r="DQ1028" s="36"/>
      <c r="DR1028" s="36"/>
      <c r="DS1028" s="36"/>
      <c r="DT1028" s="36"/>
      <c r="DU1028" s="36"/>
      <c r="DV1028" s="36"/>
      <c r="DW1028" s="36"/>
      <c r="DX1028" s="36"/>
      <c r="DY1028" s="36"/>
      <c r="DZ1028" s="36"/>
      <c r="EA1028" s="36"/>
      <c r="EB1028" s="36"/>
      <c r="EC1028" s="36"/>
      <c r="ED1028" s="36"/>
      <c r="EE1028" s="36"/>
      <c r="EF1028" s="36"/>
      <c r="EG1028" s="36"/>
      <c r="EH1028" s="36"/>
      <c r="EI1028" s="36"/>
      <c r="EJ1028" s="36"/>
      <c r="EK1028" s="36"/>
      <c r="EL1028" s="36"/>
      <c r="EM1028" s="36"/>
      <c r="EN1028" s="36"/>
    </row>
    <row r="1029" spans="1:144">
      <c r="A1029" s="36"/>
      <c r="B1029" s="36"/>
      <c r="C1029" s="144"/>
      <c r="D1029" s="144"/>
      <c r="E1029" s="135"/>
      <c r="F1029" s="135"/>
      <c r="G1029" s="135"/>
      <c r="H1029" s="135"/>
      <c r="I1029" s="135"/>
      <c r="J1029" s="135"/>
      <c r="K1029" s="135"/>
      <c r="L1029" s="135"/>
      <c r="M1029" s="135"/>
      <c r="N1029" s="135"/>
      <c r="O1029" s="135"/>
      <c r="P1029" s="135"/>
      <c r="Q1029" s="135"/>
      <c r="R1029" s="135"/>
      <c r="S1029" s="135"/>
      <c r="T1029" s="135"/>
      <c r="U1029" s="135"/>
      <c r="V1029" s="135"/>
      <c r="W1029" s="135"/>
      <c r="X1029" s="135"/>
      <c r="Y1029" s="135"/>
      <c r="Z1029" s="135"/>
      <c r="AA1029" s="135"/>
      <c r="AB1029" s="135"/>
      <c r="AC1029" s="135"/>
      <c r="AD1029" s="135"/>
      <c r="AE1029" s="135"/>
      <c r="AF1029" s="135"/>
      <c r="AG1029" s="135"/>
      <c r="AH1029" s="135"/>
      <c r="AI1029" s="135"/>
      <c r="AJ1029" s="135"/>
      <c r="AK1029" s="135"/>
      <c r="AL1029" s="135"/>
      <c r="AM1029" s="135"/>
      <c r="AN1029" s="135"/>
      <c r="AO1029" s="135"/>
      <c r="AP1029" s="135"/>
      <c r="AQ1029" s="135"/>
      <c r="AR1029" s="135"/>
      <c r="AS1029" s="135"/>
      <c r="AT1029" s="135"/>
      <c r="AU1029" s="135"/>
      <c r="AV1029" s="135"/>
      <c r="AW1029" s="135"/>
      <c r="AX1029" s="135"/>
      <c r="AY1029" s="135"/>
      <c r="AZ1029" s="135"/>
      <c r="BA1029" s="135"/>
      <c r="BB1029" s="135"/>
      <c r="BC1029" s="135"/>
      <c r="BD1029" s="135"/>
      <c r="BE1029" s="135"/>
      <c r="BF1029" s="135"/>
      <c r="BG1029" s="135"/>
      <c r="BH1029" s="135"/>
      <c r="BI1029" s="135"/>
      <c r="BJ1029" s="135"/>
      <c r="BK1029" s="135"/>
      <c r="BL1029" s="135"/>
      <c r="BM1029" s="135"/>
      <c r="BN1029" s="135"/>
      <c r="BO1029" s="135"/>
      <c r="BP1029" s="135"/>
      <c r="BQ1029" s="135"/>
      <c r="BR1029" s="135"/>
      <c r="BS1029" s="135"/>
      <c r="BT1029" s="135"/>
      <c r="BU1029" s="135"/>
      <c r="BV1029" s="135"/>
      <c r="BW1029" s="135"/>
      <c r="BX1029" s="135"/>
      <c r="BY1029" s="135"/>
      <c r="BZ1029" s="135"/>
      <c r="CA1029" s="135"/>
      <c r="CB1029" s="135"/>
      <c r="CC1029" s="135"/>
      <c r="CD1029" s="135"/>
      <c r="CE1029" s="135"/>
      <c r="CF1029" s="135"/>
      <c r="CG1029" s="135"/>
      <c r="CH1029" s="135"/>
      <c r="CI1029" s="135"/>
      <c r="CJ1029" s="135"/>
      <c r="CK1029" s="135"/>
      <c r="CL1029" s="135"/>
      <c r="CM1029" s="135"/>
      <c r="CN1029" s="135"/>
      <c r="CO1029" s="135"/>
      <c r="CP1029" s="135"/>
      <c r="CQ1029" s="135"/>
      <c r="CR1029" s="135"/>
      <c r="CU1029" s="36"/>
      <c r="CV1029" s="36"/>
      <c r="CW1029" s="36"/>
      <c r="CX1029" s="36"/>
      <c r="CY1029" s="36"/>
      <c r="CZ1029" s="36"/>
      <c r="DA1029" s="36"/>
      <c r="DB1029" s="36"/>
      <c r="DC1029" s="36"/>
      <c r="DD1029" s="36"/>
      <c r="DE1029" s="36"/>
      <c r="DF1029" s="36"/>
      <c r="DG1029" s="36"/>
      <c r="DH1029" s="36"/>
      <c r="DI1029" s="36"/>
      <c r="DJ1029" s="36"/>
      <c r="DK1029" s="36"/>
      <c r="DL1029" s="36"/>
      <c r="DM1029" s="36"/>
      <c r="DN1029" s="36"/>
      <c r="DO1029" s="36"/>
      <c r="DP1029" s="36"/>
      <c r="DQ1029" s="36"/>
      <c r="DR1029" s="36"/>
      <c r="DS1029" s="36"/>
      <c r="DT1029" s="36"/>
      <c r="DU1029" s="36"/>
      <c r="DV1029" s="36"/>
      <c r="DW1029" s="36"/>
      <c r="DX1029" s="36"/>
      <c r="DY1029" s="36"/>
      <c r="DZ1029" s="36"/>
      <c r="EA1029" s="36"/>
      <c r="EB1029" s="36"/>
      <c r="EC1029" s="36"/>
      <c r="ED1029" s="36"/>
      <c r="EE1029" s="36"/>
      <c r="EF1029" s="36"/>
      <c r="EG1029" s="36"/>
      <c r="EH1029" s="36"/>
      <c r="EI1029" s="36"/>
      <c r="EJ1029" s="36"/>
      <c r="EK1029" s="36"/>
      <c r="EL1029" s="36"/>
      <c r="EM1029" s="36"/>
      <c r="EN1029" s="36"/>
    </row>
    <row r="1030" spans="1:144">
      <c r="A1030" s="36"/>
      <c r="B1030" s="36"/>
      <c r="C1030" s="144"/>
      <c r="D1030" s="144"/>
      <c r="E1030" s="135"/>
      <c r="F1030" s="135"/>
      <c r="G1030" s="135"/>
      <c r="H1030" s="135"/>
      <c r="I1030" s="135"/>
      <c r="J1030" s="135"/>
      <c r="K1030" s="135"/>
      <c r="L1030" s="135"/>
      <c r="M1030" s="135"/>
      <c r="N1030" s="135"/>
      <c r="O1030" s="135"/>
      <c r="P1030" s="135"/>
      <c r="Q1030" s="135"/>
      <c r="R1030" s="135"/>
      <c r="S1030" s="135"/>
      <c r="T1030" s="135"/>
      <c r="U1030" s="135"/>
      <c r="V1030" s="135"/>
      <c r="W1030" s="135"/>
      <c r="X1030" s="135"/>
      <c r="Y1030" s="135"/>
      <c r="Z1030" s="135"/>
      <c r="AA1030" s="135"/>
      <c r="AB1030" s="135"/>
      <c r="AC1030" s="135"/>
      <c r="AD1030" s="135"/>
      <c r="AE1030" s="135"/>
      <c r="AF1030" s="135"/>
      <c r="AG1030" s="135"/>
      <c r="AH1030" s="135"/>
      <c r="AI1030" s="135"/>
      <c r="AJ1030" s="135"/>
      <c r="AK1030" s="135"/>
      <c r="AL1030" s="135"/>
      <c r="AM1030" s="135"/>
      <c r="AN1030" s="135"/>
      <c r="AO1030" s="135"/>
      <c r="AP1030" s="135"/>
      <c r="AQ1030" s="135"/>
      <c r="AR1030" s="135"/>
      <c r="AS1030" s="135"/>
      <c r="AT1030" s="135"/>
      <c r="AU1030" s="135"/>
      <c r="AV1030" s="135"/>
      <c r="AW1030" s="135"/>
      <c r="AX1030" s="135"/>
      <c r="AY1030" s="135"/>
      <c r="AZ1030" s="135"/>
      <c r="BA1030" s="135"/>
      <c r="BB1030" s="135"/>
      <c r="BC1030" s="135"/>
      <c r="BD1030" s="135"/>
      <c r="BE1030" s="135"/>
      <c r="BF1030" s="135"/>
      <c r="BG1030" s="135"/>
      <c r="BH1030" s="135"/>
      <c r="BI1030" s="135"/>
      <c r="BJ1030" s="135"/>
      <c r="BK1030" s="135"/>
      <c r="BL1030" s="135"/>
      <c r="BM1030" s="135"/>
      <c r="BN1030" s="135"/>
      <c r="BO1030" s="135"/>
      <c r="BP1030" s="135"/>
      <c r="BQ1030" s="135"/>
      <c r="BR1030" s="135"/>
      <c r="BS1030" s="135"/>
      <c r="BT1030" s="135"/>
      <c r="BU1030" s="135"/>
      <c r="BV1030" s="135"/>
      <c r="BW1030" s="135"/>
      <c r="BX1030" s="135"/>
      <c r="BY1030" s="135"/>
      <c r="BZ1030" s="135"/>
      <c r="CA1030" s="135"/>
      <c r="CB1030" s="135"/>
      <c r="CC1030" s="135"/>
      <c r="CD1030" s="135"/>
      <c r="CE1030" s="135"/>
      <c r="CF1030" s="135"/>
      <c r="CG1030" s="135"/>
      <c r="CH1030" s="135"/>
      <c r="CI1030" s="135"/>
      <c r="CJ1030" s="135"/>
      <c r="CK1030" s="135"/>
      <c r="CL1030" s="135"/>
      <c r="CM1030" s="135"/>
      <c r="CN1030" s="135"/>
      <c r="CO1030" s="135"/>
      <c r="CP1030" s="135"/>
      <c r="CQ1030" s="135"/>
      <c r="CR1030" s="135"/>
      <c r="CU1030" s="36"/>
      <c r="CV1030" s="36"/>
      <c r="CW1030" s="36"/>
      <c r="CX1030" s="36"/>
      <c r="CY1030" s="36"/>
      <c r="CZ1030" s="36"/>
      <c r="DA1030" s="36"/>
      <c r="DB1030" s="36"/>
      <c r="DC1030" s="36"/>
      <c r="DD1030" s="36"/>
      <c r="DE1030" s="36"/>
      <c r="DF1030" s="36"/>
      <c r="DG1030" s="36"/>
      <c r="DH1030" s="36"/>
      <c r="DI1030" s="36"/>
      <c r="DJ1030" s="36"/>
      <c r="DK1030" s="36"/>
      <c r="DL1030" s="36"/>
      <c r="DM1030" s="36"/>
      <c r="DN1030" s="36"/>
      <c r="DO1030" s="36"/>
      <c r="DP1030" s="36"/>
      <c r="DQ1030" s="36"/>
      <c r="DR1030" s="36"/>
      <c r="DS1030" s="36"/>
      <c r="DT1030" s="36"/>
      <c r="DU1030" s="36"/>
      <c r="DV1030" s="36"/>
      <c r="DW1030" s="36"/>
      <c r="DX1030" s="36"/>
      <c r="DY1030" s="36"/>
      <c r="DZ1030" s="36"/>
      <c r="EA1030" s="36"/>
      <c r="EB1030" s="36"/>
      <c r="EC1030" s="36"/>
      <c r="ED1030" s="36"/>
      <c r="EE1030" s="36"/>
      <c r="EF1030" s="36"/>
      <c r="EG1030" s="36"/>
      <c r="EH1030" s="36"/>
      <c r="EI1030" s="36"/>
      <c r="EJ1030" s="36"/>
      <c r="EK1030" s="36"/>
      <c r="EL1030" s="36"/>
      <c r="EM1030" s="36"/>
      <c r="EN1030" s="36"/>
    </row>
    <row r="1031" spans="1:144">
      <c r="A1031" s="36"/>
      <c r="B1031" s="36"/>
      <c r="C1031" s="144"/>
      <c r="D1031" s="144"/>
      <c r="E1031" s="135"/>
      <c r="F1031" s="135"/>
      <c r="G1031" s="135"/>
      <c r="H1031" s="135"/>
      <c r="I1031" s="135"/>
      <c r="J1031" s="135"/>
      <c r="K1031" s="135"/>
      <c r="L1031" s="135"/>
      <c r="M1031" s="135"/>
      <c r="N1031" s="135"/>
      <c r="O1031" s="135"/>
      <c r="P1031" s="135"/>
      <c r="Q1031" s="135"/>
      <c r="R1031" s="135"/>
      <c r="S1031" s="135"/>
      <c r="T1031" s="135"/>
      <c r="U1031" s="135"/>
      <c r="V1031" s="135"/>
      <c r="W1031" s="135"/>
      <c r="X1031" s="135"/>
      <c r="Y1031" s="135"/>
      <c r="Z1031" s="135"/>
      <c r="AA1031" s="135"/>
      <c r="AB1031" s="135"/>
      <c r="AC1031" s="135"/>
      <c r="AD1031" s="135"/>
      <c r="AE1031" s="135"/>
      <c r="AF1031" s="135"/>
      <c r="AG1031" s="135"/>
      <c r="AH1031" s="135"/>
      <c r="AI1031" s="135"/>
      <c r="AJ1031" s="135"/>
      <c r="AK1031" s="135"/>
      <c r="AL1031" s="135"/>
      <c r="AM1031" s="135"/>
      <c r="AN1031" s="135"/>
      <c r="AO1031" s="135"/>
      <c r="AP1031" s="135"/>
      <c r="AQ1031" s="135"/>
      <c r="AR1031" s="135"/>
      <c r="AS1031" s="135"/>
      <c r="AT1031" s="135"/>
      <c r="AU1031" s="135"/>
      <c r="AV1031" s="135"/>
      <c r="AW1031" s="135"/>
      <c r="AX1031" s="135"/>
      <c r="AY1031" s="135"/>
      <c r="AZ1031" s="135"/>
      <c r="BA1031" s="135"/>
      <c r="BB1031" s="135"/>
      <c r="BC1031" s="135"/>
      <c r="BD1031" s="135"/>
      <c r="BE1031" s="135"/>
      <c r="BF1031" s="135"/>
      <c r="BG1031" s="135"/>
      <c r="BH1031" s="135"/>
      <c r="BI1031" s="135"/>
      <c r="BJ1031" s="135"/>
      <c r="BK1031" s="135"/>
      <c r="BL1031" s="135"/>
      <c r="BM1031" s="135"/>
      <c r="BN1031" s="135"/>
      <c r="BO1031" s="135"/>
      <c r="BP1031" s="135"/>
      <c r="BQ1031" s="135"/>
      <c r="BR1031" s="135"/>
      <c r="BS1031" s="135"/>
      <c r="BT1031" s="135"/>
      <c r="BU1031" s="135"/>
      <c r="BV1031" s="135"/>
      <c r="BW1031" s="135"/>
      <c r="BX1031" s="135"/>
      <c r="BY1031" s="135"/>
      <c r="BZ1031" s="135"/>
      <c r="CA1031" s="135"/>
      <c r="CB1031" s="135"/>
      <c r="CC1031" s="135"/>
      <c r="CD1031" s="135"/>
      <c r="CE1031" s="135"/>
      <c r="CF1031" s="135"/>
      <c r="CG1031" s="135"/>
      <c r="CH1031" s="135"/>
      <c r="CI1031" s="135"/>
      <c r="CJ1031" s="135"/>
      <c r="CK1031" s="135"/>
      <c r="CL1031" s="135"/>
      <c r="CM1031" s="135"/>
      <c r="CN1031" s="135"/>
      <c r="CO1031" s="135"/>
      <c r="CP1031" s="135"/>
      <c r="CQ1031" s="135"/>
      <c r="CR1031" s="135"/>
      <c r="CU1031" s="36"/>
      <c r="CV1031" s="36"/>
      <c r="CW1031" s="36"/>
      <c r="CX1031" s="36"/>
      <c r="CY1031" s="36"/>
      <c r="CZ1031" s="36"/>
      <c r="DA1031" s="36"/>
      <c r="DB1031" s="36"/>
      <c r="DC1031" s="36"/>
      <c r="DD1031" s="36"/>
      <c r="DE1031" s="36"/>
      <c r="DF1031" s="36"/>
      <c r="DG1031" s="36"/>
      <c r="DH1031" s="36"/>
      <c r="DI1031" s="36"/>
      <c r="DJ1031" s="36"/>
      <c r="DK1031" s="36"/>
      <c r="DL1031" s="36"/>
      <c r="DM1031" s="36"/>
      <c r="DN1031" s="36"/>
      <c r="DO1031" s="36"/>
      <c r="DP1031" s="36"/>
      <c r="DQ1031" s="36"/>
      <c r="DR1031" s="36"/>
      <c r="DS1031" s="36"/>
      <c r="DT1031" s="36"/>
      <c r="DU1031" s="36"/>
      <c r="DV1031" s="36"/>
      <c r="DW1031" s="36"/>
      <c r="DX1031" s="36"/>
      <c r="DY1031" s="36"/>
      <c r="DZ1031" s="36"/>
      <c r="EA1031" s="36"/>
      <c r="EB1031" s="36"/>
      <c r="EC1031" s="36"/>
      <c r="ED1031" s="36"/>
      <c r="EE1031" s="36"/>
      <c r="EF1031" s="36"/>
      <c r="EG1031" s="36"/>
      <c r="EH1031" s="36"/>
      <c r="EI1031" s="36"/>
      <c r="EJ1031" s="36"/>
      <c r="EK1031" s="36"/>
      <c r="EL1031" s="36"/>
      <c r="EM1031" s="36"/>
      <c r="EN1031" s="36"/>
    </row>
  </sheetData>
  <mergeCells count="13">
    <mergeCell ref="A111:B111"/>
    <mergeCell ref="A1:B1"/>
    <mergeCell ref="A4:B4"/>
    <mergeCell ref="A5:B5"/>
    <mergeCell ref="A9:B9"/>
    <mergeCell ref="A17:B17"/>
    <mergeCell ref="A27:B27"/>
    <mergeCell ref="A40:B40"/>
    <mergeCell ref="A51:B51"/>
    <mergeCell ref="A56:B56"/>
    <mergeCell ref="A62:B62"/>
    <mergeCell ref="A69:B69"/>
    <mergeCell ref="A79:B79"/>
  </mergeCells>
  <conditionalFormatting sqref="E5:CS5">
    <cfRule type="cellIs" dxfId="17" priority="2" operator="between">
      <formula>0</formula>
      <formula>49</formula>
    </cfRule>
    <cfRule type="cellIs" dxfId="16" priority="3" operator="between">
      <formula>50</formula>
      <formula>99</formula>
    </cfRule>
    <cfRule type="cellIs" dxfId="15" priority="4" operator="between">
      <formula>100</formula>
      <formula>499</formula>
    </cfRule>
    <cfRule type="cellIs" dxfId="14" priority="5" operator="between">
      <formula>500</formula>
      <formula>999</formula>
    </cfRule>
    <cfRule type="cellIs" dxfId="13" priority="6" operator="greaterThan">
      <formula>1000</formula>
    </cfRule>
  </conditionalFormatting>
  <conditionalFormatting sqref="E6:CS7 E11:CT125">
    <cfRule type="cellIs" dxfId="12" priority="1" operator="greaterThan">
      <formula>0</formula>
    </cfRule>
  </conditionalFormatting>
  <hyperlinks>
    <hyperlink ref="E4" location="'2.Alumni PT'!A1" display="1" xr:uid="{00000000-0004-0000-0200-000000000000}"/>
    <hyperlink ref="F4" location="'5.Balai Pustaka PT'!A1" display="2" xr:uid="{00000000-0004-0000-0200-000001000000}"/>
    <hyperlink ref="G4" location="'39.Kyta Jaya Mandiri CV'!A1" display="3" xr:uid="{00000000-0004-0000-0200-000002000000}"/>
    <hyperlink ref="H4" location="'82.Sindunata CV'!A1" display="4" xr:uid="{00000000-0004-0000-0200-000003000000}"/>
    <hyperlink ref="I4" location="'84.Syiah Kuala University Press'!A1" display="5" xr:uid="{00000000-0004-0000-0200-000004000000}"/>
    <hyperlink ref="J4" location="'91.UIN MALIKI PRESS'!A1" display="6" xr:uid="{00000000-0004-0000-0200-000005000000}"/>
    <hyperlink ref="K4" location="'92.UNISMA PRESS'!A1" display="7" xr:uid="{00000000-0004-0000-0200-000006000000}"/>
    <hyperlink ref="L4" location="'93.Unitomo Press'!A1" display="8" xr:uid="{00000000-0004-0000-0200-000007000000}"/>
    <hyperlink ref="M4" location="'88.TITIAN ILMU CV'!A1" display="9" xr:uid="{00000000-0004-0000-0200-000008000000}"/>
    <hyperlink ref="N4" location="'1.Alqaprint Jatinangor'!A1" display="1" xr:uid="{00000000-0004-0000-0200-000009000000}"/>
    <hyperlink ref="O4" location="'3.Ananta Vidya CV'!A1" display="2" xr:uid="{00000000-0004-0000-0200-00000A000000}"/>
    <hyperlink ref="P4" location="'4.Andi Offset CV'!A1" display="3" xr:uid="{00000000-0004-0000-0200-00000B000000}"/>
    <hyperlink ref="Q4" location="'6.Bestari Buana Murni Group PT'!A1" display="4" xr:uid="{00000000-0004-0000-0200-00000C000000}"/>
    <hyperlink ref="R4" location="'7.Bintang Semesta Media CV'!A1" display="5" xr:uid="{00000000-0004-0000-0200-00000D000000}"/>
    <hyperlink ref="S4" location="'8.BPK Todung Sutan Gunung Mulia'!A1" display="6" xr:uid="{00000000-0004-0000-0200-00000E000000}"/>
    <hyperlink ref="T4" location="'9.Brata Fancy Media PT'!A1" display="7" xr:uid="{00000000-0004-0000-0200-00000F000000}"/>
    <hyperlink ref="U4" location="'10.Budi Utama CV (Deepublish)'!A1" display="8" xr:uid="{00000000-0004-0000-0200-000010000000}"/>
    <hyperlink ref="V4" location="'11.Buka Buku Pustaka'!A1" display="9" xr:uid="{00000000-0004-0000-0200-000011000000}"/>
    <hyperlink ref="W4" location="'12.BUMI AKSARA PT'!A1" display="10" xr:uid="{00000000-0004-0000-0200-000012000000}"/>
    <hyperlink ref="X4" location="'13.Cahaya Duabelas Semesta PT'!A1" display="11" xr:uid="{00000000-0004-0000-0200-000013000000}"/>
    <hyperlink ref="Y4" location="'14.Citra Aditya Bakti PT'!A1" display="12" xr:uid="{00000000-0004-0000-0200-000014000000}"/>
    <hyperlink ref="Z4" location="'15.Delta Edukasi Prima CV'!A1" display="13" xr:uid="{00000000-0004-0000-0200-000015000000}"/>
    <hyperlink ref="AA4" location="'16.DIANDRA PRIMAMITRA MEDIA CV'!A1" display="14" xr:uid="{00000000-0004-0000-0200-000016000000}"/>
    <hyperlink ref="AB4" location="'17.Dunia Pustaka Jaya PT'!A1" display="15" xr:uid="{00000000-0004-0000-0200-000017000000}"/>
    <hyperlink ref="AC4" location="'18.Duta Pustaka Indonesia PT'!A1" display="16" xr:uid="{00000000-0004-0000-0200-000018000000}"/>
    <hyperlink ref="AD4" location="'19.Elementa Media Literasi PT'!A1" display="17" xr:uid="{00000000-0004-0000-0200-000019000000}"/>
    <hyperlink ref="AE4" location="'20.Elex Media Komputindo PT'!A1" display="18" xr:uid="{00000000-0004-0000-0200-00001A000000}"/>
    <hyperlink ref="AF4" location="'21.Era Adicitra Intermedia PT'!A1" display="19" xr:uid="{00000000-0004-0000-0200-00001B000000}"/>
    <hyperlink ref="AG4" location="'22.Garuda Mas Sejahtera CV'!A1" display="20" xr:uid="{00000000-0004-0000-0200-00001C000000}"/>
    <hyperlink ref="AH4" location="'23.Gava Media CV'!A1" display="21" xr:uid="{00000000-0004-0000-0200-00001D000000}"/>
    <hyperlink ref="AI4" location="'24.Gema Insani'!A1" display="22" xr:uid="{00000000-0004-0000-0200-00001E000000}"/>
    <hyperlink ref="AJ4" location="'25.Graha Printama Selaras CV'!A1" display="23" xr:uid="{00000000-0004-0000-0200-00001F000000}"/>
    <hyperlink ref="AK4" location="'26.Gramedia Pustaka Utama PT'!A1" display="24" xr:uid="{00000000-0004-0000-0200-000020000000}"/>
    <hyperlink ref="AL4" location="'27.Grasindo (Gramedia Widia Sar'!A1" display="25" xr:uid="{00000000-0004-0000-0200-000021000000}"/>
    <hyperlink ref="AM4" location="'28.Indiva Media Kreasi PT'!A1" display="26" xr:uid="{00000000-0004-0000-0200-000022000000}"/>
    <hyperlink ref="AN4" location="'29.Indocamp CV'!A1" display="27" xr:uid="{00000000-0004-0000-0200-000023000000}"/>
    <hyperlink ref="AO4" location="'30.Indonesia Emas Group'!A1" display="28" xr:uid="{00000000-0004-0000-0200-000024000000}"/>
    <hyperlink ref="AP4" location="'31.Intan Pariwara Grup (Cempaka'!A1" display="29" xr:uid="{00000000-0004-0000-0200-000025000000}"/>
    <hyperlink ref="AQ4" location="'32.Intera CV'!A1" display="30" xr:uid="{00000000-0004-0000-0200-000026000000}"/>
    <hyperlink ref="AR4" location="'33.Jejak Publisher CV'!A1" display="31" xr:uid="{00000000-0004-0000-0200-000027000000}"/>
    <hyperlink ref="AS4" location="'34.Jejak Pustaka'!A1" display="32" xr:uid="{00000000-0004-0000-0200-000028000000}"/>
    <hyperlink ref="AT4" location="'35.Jepe Press Media Utama PT'!A1" display="33" xr:uid="{00000000-0004-0000-0200-000029000000}"/>
    <hyperlink ref="AU4" location="'36.Kanisius PT'!A1" display="34" xr:uid="{00000000-0004-0000-0200-00002A000000}"/>
    <hyperlink ref="AV4" location="'37.Kesaint Blanc Indah PT'!A1" display="35" xr:uid="{00000000-0004-0000-0200-00002B000000}"/>
    <hyperlink ref="AW4" location="'38.Kompas Media Nusantara (Pene'!A1" display="36" xr:uid="{00000000-0004-0000-0200-00002C000000}"/>
    <hyperlink ref="AX4" location="'40.Langgam Pustaka'!A1" display="37" xr:uid="{00000000-0004-0000-0200-00002D000000}"/>
    <hyperlink ref="AY4" location="'41.Latif Kitto Mahesa PT'!A1" display="38" xr:uid="{00000000-0004-0000-0200-00002E000000}"/>
    <hyperlink ref="AZ4" location="'42.LENTERA HATI PT'!A1" display="39" xr:uid="{00000000-0004-0000-0200-00002F000000}"/>
    <hyperlink ref="BA4" location="'43.Lentera Pustaka Indonesia'!A1" display="40" xr:uid="{00000000-0004-0000-0200-000030000000}"/>
    <hyperlink ref="BB4" location="'44.Literasi Nusantara Abadi Gro'!A1" display="41" xr:uid="{00000000-0004-0000-0200-000031000000}"/>
    <hyperlink ref="BC4" location="'45.Literindo Berkah Karya PT'!A1" display="42" xr:uid="{00000000-0004-0000-0200-000032000000}"/>
    <hyperlink ref="BD4" location="'46.LOKA AKSARA CV'!A1" display="43" xr:uid="{00000000-0004-0000-0200-000033000000}"/>
    <hyperlink ref="BE4" location="'47.Luxima Metro Media PT'!A1" display="44" xr:uid="{00000000-0004-0000-0200-000034000000}"/>
    <hyperlink ref="BF4" location="'48.Mandar Maju CV'!A1" display="45" xr:uid="{00000000-0004-0000-0200-000035000000}"/>
    <hyperlink ref="BG4" location="'49.Media Akselerasi'!A1" display="46" xr:uid="{00000000-0004-0000-0200-000036000000}"/>
    <hyperlink ref="BH4" location="'50.Media Cendekia Muslim CV'!A1" display="47" xr:uid="{00000000-0004-0000-0200-000037000000}"/>
    <hyperlink ref="BI4" location="'51.Media Dinamika Selaras PT'!A1" display="48" xr:uid="{00000000-0004-0000-0200-000038000000}"/>
    <hyperlink ref="BJ4" location="'52.Media Karya Putra CV'!A1" display="49" xr:uid="{00000000-0004-0000-0200-000039000000}"/>
    <hyperlink ref="BK4" location="'53.Media Pressindo PT'!A1" display="50" xr:uid="{00000000-0004-0000-0200-00003A000000}"/>
    <hyperlink ref="BL4" location="'54.Mediantara Semesta PT'!A1" display="51" xr:uid="{00000000-0004-0000-0200-00003B000000}"/>
    <hyperlink ref="BM4" location="'55.Melania Publishing CV'!A1" display="52" xr:uid="{00000000-0004-0000-0200-00003C000000}"/>
    <hyperlink ref="BN4" location="'56.Mutiara Aksara CV'!A1" display="53" xr:uid="{00000000-0004-0000-0200-00003D000000}"/>
    <hyperlink ref="BO4" location="'57.Nafal Global Nusantara PT'!A1" display="54" xr:uid="{00000000-0004-0000-0200-00003E000000}"/>
    <hyperlink ref="BP4" location="'58.Niaga Swadaya PT'!A1" display="55" xr:uid="{00000000-0004-0000-0200-00003F000000}"/>
    <hyperlink ref="BQ4" location="'59.Nuansa Cendekia CV'!A1" display="56" xr:uid="{00000000-0004-0000-0200-000040000000}"/>
    <hyperlink ref="BR4" location="'60.Penebar Swadaya PT'!A1" display="57" xr:uid="{00000000-0004-0000-0200-000041000000}"/>
    <hyperlink ref="BS4" location="'61.Penerbit Adab'!A1" display="58" xr:uid="{00000000-0004-0000-0200-000042000000}"/>
    <hyperlink ref="BT4" location="'62.Penerbit EGC'!A1" display="59" xr:uid="{00000000-0004-0000-0200-000043000000}"/>
    <hyperlink ref="BU4" location="'63.Penerbit IPB Press PT'!A1" display="60" xr:uid="{00000000-0004-0000-0200-000044000000}"/>
    <hyperlink ref="BV4" location="'64.Penerbit Salemba'!A1" display="61" xr:uid="{00000000-0004-0000-0200-000045000000}"/>
    <hyperlink ref="BW4" location="'65.Pohon Cahaya Semesta PT'!A1" display="62" xr:uid="{00000000-0004-0000-0200-000046000000}"/>
    <hyperlink ref="BX4" location="'66.Prana Dinamika Sejahtera PT'!A1" display="63" xr:uid="{00000000-0004-0000-0200-000047000000}"/>
    <hyperlink ref="BY4" location="'67.PrenadaMedia Group'!A1" display="64" xr:uid="{00000000-0004-0000-0200-000048000000}"/>
    <hyperlink ref="BZ4" location="'68.Pusat Data dan Analisa Tempo'!A1" display="65" xr:uid="{00000000-0004-0000-0200-000049000000}"/>
    <hyperlink ref="CA4" location="'69.Puspa Swara PT'!A1" display="66" xr:uid="{00000000-0004-0000-0200-00004A000000}"/>
    <hyperlink ref="CB4" location="'70.Pustaka Baru Press'!A1" display="67" xr:uid="{00000000-0004-0000-0200-00004B000000}"/>
    <hyperlink ref="CC4" location="'71.Pustaka Bengawan CV'!A1" display="68" xr:uid="{00000000-0004-0000-0200-00004C000000}"/>
    <hyperlink ref="CD4" location="'72.Pustaka Rumah Cinta CV'!A1" display="69" xr:uid="{00000000-0004-0000-0200-00004D000000}"/>
    <hyperlink ref="CE4" location="'73.RajaGrafindo Persada PT'!A1" display="70" xr:uid="{00000000-0004-0000-0200-00004E000000}"/>
    <hyperlink ref="CF4" location="'74.Rajawali Intan Cemerlang'!A1" display="71" xr:uid="{00000000-0004-0000-0200-00004F000000}"/>
    <hyperlink ref="CG4" location="'75.Rayyana Komunikasindo PT'!A1" display="72" xr:uid="{00000000-0004-0000-0200-000050000000}"/>
    <hyperlink ref="CH4" location="'77.Refika Aditama PT'!A1" display="73" xr:uid="{00000000-0004-0000-0200-000051000000}"/>
    <hyperlink ref="CI4" location="'76.Remaja Rosdakarya PT'!A1" display="74" xr:uid="{00000000-0004-0000-0200-000052000000}"/>
    <hyperlink ref="CJ4" location="'78.Rene Turos Indonesia PT'!A1" display="75" xr:uid="{00000000-0004-0000-0200-000053000000}"/>
    <hyperlink ref="CK4" location="'79.Sarana Pancakarya Nusa PT'!A1" display="76" xr:uid="{00000000-0004-0000-0200-000054000000}"/>
    <hyperlink ref="CL4" location="'80.Scopindo Media Pustaka PT'!A1" display="77" xr:uid="{00000000-0004-0000-0200-000055000000}"/>
    <hyperlink ref="CM4" location="'81.Seti-Aji CV'!A1" display="78" xr:uid="{00000000-0004-0000-0200-000056000000}"/>
    <hyperlink ref="CN4" location="'83.Sinergi Prima Magna CV'!A1" display="79" xr:uid="{00000000-0004-0000-0200-000057000000}"/>
    <hyperlink ref="CO4" location="'85.Tazkia Investindo Utama PT'!A1" display="80" xr:uid="{00000000-0004-0000-0200-000058000000}"/>
    <hyperlink ref="CP4" location="'86.Teguh Karya CV'!A1" display="81" xr:uid="{00000000-0004-0000-0200-000059000000}"/>
    <hyperlink ref="CQ4" location="'87.Tiga Serangkai Pustaka Mandi'!A1" display="82" xr:uid="{00000000-0004-0000-0200-00005A000000}"/>
    <hyperlink ref="CR4" location="'89.Trubus Swadaya PT'!A1" display="83" xr:uid="{00000000-0004-0000-0200-00005B000000}"/>
    <hyperlink ref="CS4" location="'90.UGM Press'!A1" display="84" xr:uid="{00000000-0004-0000-0200-00005C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outlinePr summaryBelow="0" summaryRight="0"/>
  </sheetPr>
  <dimension ref="A1:AB175"/>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defaultColWidth="14.42578125" defaultRowHeight="15" customHeight="1"/>
  <cols>
    <col min="1" max="1" width="6.42578125" customWidth="1"/>
    <col min="2" max="2" width="17.140625" customWidth="1"/>
    <col min="3" max="3" width="52.85546875" customWidth="1"/>
    <col min="4" max="4" width="18.5703125" customWidth="1"/>
    <col min="5" max="5" width="18.28515625" customWidth="1"/>
    <col min="6" max="6" width="19.28515625" customWidth="1"/>
    <col min="7" max="7" width="17.85546875" customWidth="1"/>
    <col min="8" max="8" width="18" customWidth="1"/>
    <col min="9" max="10" width="15.7109375" customWidth="1"/>
    <col min="11" max="24" width="14.42578125" customWidth="1"/>
    <col min="25" max="25" width="21.5703125" customWidth="1"/>
    <col min="26" max="26" width="11.5703125" customWidth="1"/>
    <col min="27" max="27" width="16.5703125" customWidth="1"/>
    <col min="28" max="28" width="38.140625" customWidth="1"/>
  </cols>
  <sheetData>
    <row r="1" spans="1:28">
      <c r="A1" s="1"/>
      <c r="B1" s="115" t="s">
        <v>407</v>
      </c>
      <c r="C1" s="162" t="s">
        <v>408</v>
      </c>
      <c r="E1" s="163"/>
      <c r="F1" s="307" t="s">
        <v>409</v>
      </c>
      <c r="G1" s="290"/>
      <c r="H1" s="51"/>
      <c r="I1" s="308" t="s">
        <v>410</v>
      </c>
      <c r="J1" s="290"/>
      <c r="K1" s="18"/>
      <c r="L1" s="18"/>
      <c r="M1" s="18"/>
      <c r="N1" s="1"/>
      <c r="O1" s="1"/>
      <c r="P1" s="164"/>
      <c r="Q1" s="164"/>
      <c r="R1" s="1"/>
      <c r="S1" s="1"/>
      <c r="T1" s="1"/>
      <c r="U1" s="164"/>
      <c r="V1" s="18"/>
      <c r="W1" s="18"/>
      <c r="X1" s="1"/>
      <c r="Y1" s="1"/>
      <c r="Z1" s="1"/>
      <c r="AA1" s="1"/>
      <c r="AB1" s="165"/>
    </row>
    <row r="2" spans="1:28">
      <c r="A2" s="1"/>
      <c r="B2" s="1" t="s">
        <v>57</v>
      </c>
      <c r="C2" s="162" t="s">
        <v>411</v>
      </c>
      <c r="E2" s="18"/>
      <c r="F2" s="166" t="s">
        <v>58</v>
      </c>
      <c r="G2" s="167">
        <f>COUNTA(C10:C164)</f>
        <v>155</v>
      </c>
      <c r="H2" s="51"/>
      <c r="I2" s="168" t="s">
        <v>49</v>
      </c>
      <c r="J2" s="169">
        <f>COUNTA(Z10:Z164)</f>
        <v>0</v>
      </c>
      <c r="K2" s="18"/>
      <c r="L2" s="18"/>
      <c r="M2" s="18"/>
      <c r="N2" s="1"/>
      <c r="O2" s="1"/>
      <c r="P2" s="164"/>
      <c r="Q2" s="164"/>
      <c r="R2" s="1"/>
      <c r="S2" s="1"/>
      <c r="T2" s="1"/>
      <c r="U2" s="164"/>
      <c r="V2" s="18"/>
      <c r="W2" s="18"/>
      <c r="X2" s="1"/>
      <c r="Y2" s="1"/>
      <c r="Z2" s="1"/>
      <c r="AA2" s="1"/>
      <c r="AB2" s="165"/>
    </row>
    <row r="3" spans="1:28">
      <c r="A3" s="1"/>
      <c r="B3" s="1"/>
      <c r="C3" s="1"/>
      <c r="D3" s="18"/>
      <c r="E3" s="18"/>
      <c r="F3" s="167" t="s">
        <v>412</v>
      </c>
      <c r="G3" s="170">
        <f>SUM(Y10:Y164)</f>
        <v>12981800</v>
      </c>
      <c r="H3" s="51"/>
      <c r="I3" s="168" t="s">
        <v>62</v>
      </c>
      <c r="J3" s="169">
        <f>SUM(Z10:Z164)</f>
        <v>0</v>
      </c>
      <c r="K3" s="18"/>
      <c r="L3" s="18"/>
      <c r="M3" s="18"/>
      <c r="N3" s="1"/>
      <c r="O3" s="1"/>
      <c r="P3" s="164"/>
      <c r="Q3" s="164"/>
      <c r="R3" s="1"/>
      <c r="S3" s="1"/>
      <c r="T3" s="1"/>
      <c r="U3" s="164"/>
      <c r="V3" s="18"/>
      <c r="W3" s="18"/>
      <c r="X3" s="1"/>
      <c r="Y3" s="1"/>
      <c r="Z3" s="1"/>
      <c r="AA3" s="1"/>
      <c r="AB3" s="165"/>
    </row>
    <row r="4" spans="1:28">
      <c r="A4" s="1"/>
      <c r="B4" s="1"/>
      <c r="C4" s="1"/>
      <c r="D4" s="18"/>
      <c r="E4" s="18"/>
      <c r="F4" s="167" t="s">
        <v>413</v>
      </c>
      <c r="G4" s="170">
        <f>AVERAGE(Y10:Y164)</f>
        <v>83753.548387096773</v>
      </c>
      <c r="H4" s="51"/>
      <c r="I4" s="168" t="s">
        <v>414</v>
      </c>
      <c r="J4" s="170">
        <f>SUM(AA10:AA164)</f>
        <v>0</v>
      </c>
      <c r="K4" s="18"/>
      <c r="L4" s="18"/>
      <c r="M4" s="18"/>
      <c r="N4" s="1"/>
      <c r="O4" s="1"/>
      <c r="P4" s="164"/>
      <c r="Q4" s="164"/>
      <c r="R4" s="1"/>
      <c r="S4" s="1"/>
      <c r="T4" s="1"/>
      <c r="U4" s="164"/>
      <c r="V4" s="18"/>
      <c r="W4" s="18"/>
      <c r="X4" s="1"/>
      <c r="Y4" s="1"/>
      <c r="Z4" s="1"/>
      <c r="AA4" s="1"/>
      <c r="AB4" s="165"/>
    </row>
    <row r="5" spans="1:28">
      <c r="A5" s="1"/>
      <c r="B5" s="1"/>
      <c r="C5" s="1"/>
      <c r="D5" s="163"/>
      <c r="E5" s="163"/>
      <c r="F5" s="51"/>
      <c r="G5" s="51"/>
      <c r="H5" s="51"/>
      <c r="I5" s="171" t="s">
        <v>415</v>
      </c>
      <c r="J5" s="172" t="e">
        <f>AVERAGEIF(Z10:Z164, "&gt;0", AA10:AA164)</f>
        <v>#DIV/0!</v>
      </c>
      <c r="K5" s="18"/>
      <c r="L5" s="18"/>
      <c r="M5" s="18"/>
      <c r="N5" s="1"/>
      <c r="O5" s="1"/>
      <c r="P5" s="164"/>
      <c r="Q5" s="164"/>
      <c r="R5" s="1"/>
      <c r="S5" s="1"/>
      <c r="T5" s="1"/>
      <c r="U5" s="164"/>
      <c r="V5" s="18"/>
      <c r="W5" s="18"/>
      <c r="X5" s="1"/>
      <c r="Y5" s="1"/>
      <c r="Z5" s="1"/>
      <c r="AA5" s="1"/>
      <c r="AB5" s="165"/>
    </row>
    <row r="6" spans="1:28">
      <c r="A6" s="1"/>
      <c r="B6" s="1"/>
      <c r="C6" s="309" t="s">
        <v>416</v>
      </c>
      <c r="D6" s="163"/>
      <c r="E6" s="163"/>
      <c r="F6" s="18"/>
      <c r="G6" s="18"/>
      <c r="H6" s="18"/>
      <c r="I6" s="18"/>
      <c r="J6" s="18"/>
      <c r="K6" s="18"/>
      <c r="L6" s="18"/>
      <c r="M6" s="18"/>
      <c r="N6" s="18"/>
      <c r="O6" s="1"/>
      <c r="P6" s="1"/>
      <c r="Q6" s="164"/>
      <c r="R6" s="164"/>
      <c r="S6" s="1"/>
      <c r="T6" s="1"/>
      <c r="U6" s="1"/>
      <c r="V6" s="173"/>
      <c r="W6" s="18"/>
      <c r="X6" s="1"/>
      <c r="Y6" s="1"/>
      <c r="Z6" s="164"/>
      <c r="AA6" s="174"/>
      <c r="AB6" s="165"/>
    </row>
    <row r="7" spans="1:28">
      <c r="A7" s="1"/>
      <c r="B7" s="1"/>
      <c r="C7" s="283"/>
      <c r="D7" s="163"/>
      <c r="E7" s="163"/>
      <c r="F7" s="18"/>
      <c r="G7" s="18"/>
      <c r="H7" s="18"/>
      <c r="I7" s="18"/>
      <c r="J7" s="18"/>
      <c r="K7" s="18"/>
      <c r="L7" s="18"/>
      <c r="M7" s="18"/>
      <c r="N7" s="18"/>
      <c r="O7" s="1"/>
      <c r="P7" s="1"/>
      <c r="Q7" s="164"/>
      <c r="R7" s="164"/>
      <c r="S7" s="1"/>
      <c r="T7" s="1"/>
      <c r="U7" s="1"/>
      <c r="V7" s="173"/>
      <c r="W7" s="18"/>
      <c r="X7" s="1"/>
      <c r="Y7" s="1"/>
      <c r="Z7" s="164"/>
      <c r="AA7" s="174"/>
      <c r="AB7" s="165"/>
    </row>
    <row r="8" spans="1:28">
      <c r="A8" s="175"/>
      <c r="B8" s="175"/>
      <c r="C8" s="175"/>
      <c r="D8" s="176"/>
      <c r="E8" s="176"/>
      <c r="F8" s="176"/>
      <c r="G8" s="176"/>
      <c r="H8" s="176"/>
      <c r="I8" s="176"/>
      <c r="J8" s="176"/>
      <c r="K8" s="176"/>
      <c r="L8" s="176"/>
      <c r="M8" s="176"/>
      <c r="N8" s="176"/>
      <c r="O8" s="175"/>
      <c r="P8" s="175"/>
      <c r="Q8" s="177"/>
      <c r="R8" s="177"/>
      <c r="S8" s="175"/>
      <c r="T8" s="175"/>
      <c r="U8" s="175"/>
      <c r="V8" s="178"/>
      <c r="W8" s="176"/>
      <c r="X8" s="175"/>
      <c r="Y8" s="175"/>
      <c r="Z8" s="177"/>
      <c r="AA8" s="179"/>
      <c r="AB8" s="180"/>
    </row>
    <row r="9" spans="1:28" ht="15" customHeight="1">
      <c r="A9" s="181" t="s">
        <v>417</v>
      </c>
      <c r="B9" s="181" t="s">
        <v>418</v>
      </c>
      <c r="C9" s="182" t="s">
        <v>419</v>
      </c>
      <c r="D9" s="182" t="s">
        <v>420</v>
      </c>
      <c r="E9" s="183" t="s">
        <v>421</v>
      </c>
      <c r="F9" s="183" t="s">
        <v>422</v>
      </c>
      <c r="G9" s="183" t="s">
        <v>423</v>
      </c>
      <c r="H9" s="183" t="s">
        <v>424</v>
      </c>
      <c r="I9" s="181" t="s">
        <v>262</v>
      </c>
      <c r="J9" s="181" t="s">
        <v>425</v>
      </c>
      <c r="K9" s="183" t="s">
        <v>426</v>
      </c>
      <c r="L9" s="183" t="s">
        <v>427</v>
      </c>
      <c r="M9" s="183" t="s">
        <v>428</v>
      </c>
      <c r="N9" s="181" t="s">
        <v>429</v>
      </c>
      <c r="O9" s="181" t="s">
        <v>430</v>
      </c>
      <c r="P9" s="184" t="s">
        <v>431</v>
      </c>
      <c r="Q9" s="184" t="s">
        <v>432</v>
      </c>
      <c r="R9" s="181" t="s">
        <v>57</v>
      </c>
      <c r="S9" s="181" t="s">
        <v>407</v>
      </c>
      <c r="T9" s="181" t="s">
        <v>433</v>
      </c>
      <c r="U9" s="184" t="s">
        <v>434</v>
      </c>
      <c r="V9" s="184" t="s">
        <v>435</v>
      </c>
      <c r="W9" s="184" t="s">
        <v>436</v>
      </c>
      <c r="X9" s="184" t="s">
        <v>437</v>
      </c>
      <c r="Y9" s="184" t="s">
        <v>438</v>
      </c>
      <c r="Z9" s="185" t="s">
        <v>439</v>
      </c>
      <c r="AA9" s="181" t="s">
        <v>412</v>
      </c>
      <c r="AB9" s="181" t="s">
        <v>440</v>
      </c>
    </row>
    <row r="10" spans="1:28" ht="15" customHeight="1">
      <c r="A10" s="186">
        <v>1</v>
      </c>
      <c r="B10" s="187" t="str">
        <f t="shared" ref="B10:B164" si="0">HYPERLINK("https://mocostore.moco.co.id/catalog/"&amp;AB10,"Klik Disini")</f>
        <v>Klik Disini</v>
      </c>
      <c r="C10" s="188" t="s">
        <v>441</v>
      </c>
      <c r="D10" s="188"/>
      <c r="E10" s="188" t="s">
        <v>442</v>
      </c>
      <c r="F10" s="188" t="s">
        <v>443</v>
      </c>
      <c r="G10" s="188" t="s">
        <v>444</v>
      </c>
      <c r="H10" s="188" t="s">
        <v>445</v>
      </c>
      <c r="I10" s="188" t="s">
        <v>446</v>
      </c>
      <c r="J10" s="189" t="s">
        <v>349</v>
      </c>
      <c r="K10" s="188" t="s">
        <v>447</v>
      </c>
      <c r="L10" s="188" t="s">
        <v>448</v>
      </c>
      <c r="M10" s="188" t="s">
        <v>447</v>
      </c>
      <c r="N10" s="188" t="s">
        <v>449</v>
      </c>
      <c r="O10" s="188" t="s">
        <v>450</v>
      </c>
      <c r="P10" s="188">
        <v>2019</v>
      </c>
      <c r="Q10" s="188">
        <v>2020</v>
      </c>
      <c r="R10" s="188" t="s">
        <v>76</v>
      </c>
      <c r="S10" s="188" t="s">
        <v>76</v>
      </c>
      <c r="T10" s="188" t="s">
        <v>451</v>
      </c>
      <c r="U10" s="189">
        <v>117</v>
      </c>
      <c r="V10" s="189" t="s">
        <v>452</v>
      </c>
      <c r="W10" s="188" t="s">
        <v>453</v>
      </c>
      <c r="X10" s="190" t="s">
        <v>454</v>
      </c>
      <c r="Y10" s="188">
        <v>58000</v>
      </c>
      <c r="Z10" s="186"/>
      <c r="AA10" s="191">
        <f t="shared" ref="AA10:AA164" si="1">Y10*Z10</f>
        <v>0</v>
      </c>
      <c r="AB10" s="192" t="s">
        <v>455</v>
      </c>
    </row>
    <row r="11" spans="1:28" ht="15" customHeight="1">
      <c r="A11" s="193">
        <v>2</v>
      </c>
      <c r="B11" s="194" t="str">
        <f t="shared" si="0"/>
        <v>Klik Disini</v>
      </c>
      <c r="C11" s="195" t="s">
        <v>456</v>
      </c>
      <c r="D11" s="195"/>
      <c r="E11" s="195" t="s">
        <v>457</v>
      </c>
      <c r="F11" s="195" t="s">
        <v>458</v>
      </c>
      <c r="G11" s="195" t="s">
        <v>459</v>
      </c>
      <c r="H11" s="195" t="s">
        <v>460</v>
      </c>
      <c r="I11" s="195" t="s">
        <v>446</v>
      </c>
      <c r="J11" s="196" t="s">
        <v>373</v>
      </c>
      <c r="K11" s="195" t="s">
        <v>447</v>
      </c>
      <c r="L11" s="195" t="s">
        <v>461</v>
      </c>
      <c r="M11" s="195" t="s">
        <v>447</v>
      </c>
      <c r="N11" s="195" t="s">
        <v>449</v>
      </c>
      <c r="O11" s="195" t="s">
        <v>462</v>
      </c>
      <c r="P11" s="195">
        <v>2016</v>
      </c>
      <c r="Q11" s="195">
        <v>2020</v>
      </c>
      <c r="R11" s="195" t="s">
        <v>76</v>
      </c>
      <c r="S11" s="195" t="s">
        <v>76</v>
      </c>
      <c r="T11" s="195" t="s">
        <v>451</v>
      </c>
      <c r="U11" s="196">
        <v>101</v>
      </c>
      <c r="V11" s="196" t="s">
        <v>452</v>
      </c>
      <c r="W11" s="195" t="s">
        <v>453</v>
      </c>
      <c r="X11" s="197" t="s">
        <v>463</v>
      </c>
      <c r="Y11" s="195">
        <v>40000</v>
      </c>
      <c r="Z11" s="193"/>
      <c r="AA11" s="198">
        <f t="shared" si="1"/>
        <v>0</v>
      </c>
      <c r="AB11" s="199" t="s">
        <v>464</v>
      </c>
    </row>
    <row r="12" spans="1:28" ht="15" customHeight="1">
      <c r="A12" s="186">
        <v>3</v>
      </c>
      <c r="B12" s="187" t="str">
        <f t="shared" si="0"/>
        <v>Klik Disini</v>
      </c>
      <c r="C12" s="188" t="s">
        <v>465</v>
      </c>
      <c r="D12" s="188"/>
      <c r="E12" s="188" t="s">
        <v>466</v>
      </c>
      <c r="F12" s="188" t="s">
        <v>467</v>
      </c>
      <c r="G12" s="188" t="s">
        <v>468</v>
      </c>
      <c r="H12" s="188" t="s">
        <v>469</v>
      </c>
      <c r="I12" s="188" t="s">
        <v>446</v>
      </c>
      <c r="J12" s="189" t="s">
        <v>353</v>
      </c>
      <c r="K12" s="188" t="s">
        <v>447</v>
      </c>
      <c r="L12" s="188" t="s">
        <v>470</v>
      </c>
      <c r="M12" s="188" t="s">
        <v>447</v>
      </c>
      <c r="N12" s="188" t="s">
        <v>449</v>
      </c>
      <c r="O12" s="188" t="s">
        <v>450</v>
      </c>
      <c r="P12" s="188">
        <v>2016</v>
      </c>
      <c r="Q12" s="188">
        <v>2020</v>
      </c>
      <c r="R12" s="188" t="s">
        <v>76</v>
      </c>
      <c r="S12" s="188" t="s">
        <v>76</v>
      </c>
      <c r="T12" s="188" t="s">
        <v>451</v>
      </c>
      <c r="U12" s="189">
        <v>221</v>
      </c>
      <c r="V12" s="189" t="s">
        <v>452</v>
      </c>
      <c r="W12" s="188" t="s">
        <v>471</v>
      </c>
      <c r="X12" s="190" t="s">
        <v>472</v>
      </c>
      <c r="Y12" s="188">
        <v>110000</v>
      </c>
      <c r="Z12" s="186"/>
      <c r="AA12" s="191">
        <f t="shared" si="1"/>
        <v>0</v>
      </c>
      <c r="AB12" s="192" t="s">
        <v>473</v>
      </c>
    </row>
    <row r="13" spans="1:28" ht="15" customHeight="1">
      <c r="A13" s="193">
        <v>4</v>
      </c>
      <c r="B13" s="194" t="str">
        <f t="shared" si="0"/>
        <v>Klik Disini</v>
      </c>
      <c r="C13" s="195" t="s">
        <v>474</v>
      </c>
      <c r="D13" s="195"/>
      <c r="E13" s="195" t="s">
        <v>475</v>
      </c>
      <c r="F13" s="195" t="s">
        <v>476</v>
      </c>
      <c r="G13" s="195" t="s">
        <v>477</v>
      </c>
      <c r="H13" s="195" t="s">
        <v>460</v>
      </c>
      <c r="I13" s="195" t="s">
        <v>446</v>
      </c>
      <c r="J13" s="196" t="s">
        <v>373</v>
      </c>
      <c r="K13" s="195" t="s">
        <v>447</v>
      </c>
      <c r="L13" s="195" t="s">
        <v>478</v>
      </c>
      <c r="M13" s="195" t="s">
        <v>447</v>
      </c>
      <c r="N13" s="195" t="s">
        <v>479</v>
      </c>
      <c r="O13" s="195" t="s">
        <v>450</v>
      </c>
      <c r="P13" s="195">
        <v>2018</v>
      </c>
      <c r="Q13" s="195">
        <v>2020</v>
      </c>
      <c r="R13" s="195" t="s">
        <v>76</v>
      </c>
      <c r="S13" s="195" t="s">
        <v>76</v>
      </c>
      <c r="T13" s="195" t="s">
        <v>451</v>
      </c>
      <c r="U13" s="196">
        <v>215</v>
      </c>
      <c r="V13" s="196" t="s">
        <v>452</v>
      </c>
      <c r="W13" s="195" t="s">
        <v>480</v>
      </c>
      <c r="X13" s="197" t="s">
        <v>481</v>
      </c>
      <c r="Y13" s="195">
        <v>107500</v>
      </c>
      <c r="Z13" s="193"/>
      <c r="AA13" s="198">
        <f t="shared" si="1"/>
        <v>0</v>
      </c>
      <c r="AB13" s="199" t="s">
        <v>482</v>
      </c>
    </row>
    <row r="14" spans="1:28" ht="15" customHeight="1">
      <c r="A14" s="186">
        <v>5</v>
      </c>
      <c r="B14" s="187" t="str">
        <f t="shared" si="0"/>
        <v>Klik Disini</v>
      </c>
      <c r="C14" s="188" t="s">
        <v>483</v>
      </c>
      <c r="D14" s="188"/>
      <c r="E14" s="188" t="s">
        <v>484</v>
      </c>
      <c r="F14" s="188" t="s">
        <v>485</v>
      </c>
      <c r="G14" s="188" t="s">
        <v>486</v>
      </c>
      <c r="H14" s="188" t="s">
        <v>487</v>
      </c>
      <c r="I14" s="188" t="s">
        <v>446</v>
      </c>
      <c r="J14" s="189" t="s">
        <v>349</v>
      </c>
      <c r="K14" s="188" t="s">
        <v>447</v>
      </c>
      <c r="L14" s="188"/>
      <c r="M14" s="188" t="s">
        <v>447</v>
      </c>
      <c r="N14" s="188" t="s">
        <v>449</v>
      </c>
      <c r="O14" s="188" t="s">
        <v>450</v>
      </c>
      <c r="P14" s="188">
        <v>2022</v>
      </c>
      <c r="Q14" s="188">
        <v>2022</v>
      </c>
      <c r="R14" s="188" t="s">
        <v>76</v>
      </c>
      <c r="S14" s="188" t="s">
        <v>76</v>
      </c>
      <c r="T14" s="188" t="s">
        <v>451</v>
      </c>
      <c r="U14" s="189">
        <v>328</v>
      </c>
      <c r="V14" s="189" t="s">
        <v>452</v>
      </c>
      <c r="W14" s="188" t="s">
        <v>488</v>
      </c>
      <c r="X14" s="190" t="s">
        <v>489</v>
      </c>
      <c r="Y14" s="188">
        <v>164000</v>
      </c>
      <c r="Z14" s="186"/>
      <c r="AA14" s="191">
        <f t="shared" si="1"/>
        <v>0</v>
      </c>
      <c r="AB14" s="192" t="s">
        <v>490</v>
      </c>
    </row>
    <row r="15" spans="1:28" ht="15" customHeight="1">
      <c r="A15" s="193">
        <v>6</v>
      </c>
      <c r="B15" s="194" t="str">
        <f t="shared" si="0"/>
        <v>Klik Disini</v>
      </c>
      <c r="C15" s="195" t="s">
        <v>491</v>
      </c>
      <c r="D15" s="195"/>
      <c r="E15" s="195" t="s">
        <v>492</v>
      </c>
      <c r="F15" s="195" t="s">
        <v>493</v>
      </c>
      <c r="G15" s="195" t="s">
        <v>494</v>
      </c>
      <c r="H15" s="195" t="s">
        <v>495</v>
      </c>
      <c r="I15" s="195" t="s">
        <v>446</v>
      </c>
      <c r="J15" s="196" t="s">
        <v>359</v>
      </c>
      <c r="K15" s="195" t="s">
        <v>447</v>
      </c>
      <c r="L15" s="195" t="s">
        <v>496</v>
      </c>
      <c r="M15" s="195" t="s">
        <v>447</v>
      </c>
      <c r="N15" s="195" t="s">
        <v>449</v>
      </c>
      <c r="O15" s="195" t="s">
        <v>450</v>
      </c>
      <c r="P15" s="195">
        <v>2016</v>
      </c>
      <c r="Q15" s="195">
        <v>2020</v>
      </c>
      <c r="R15" s="195" t="s">
        <v>76</v>
      </c>
      <c r="S15" s="195" t="s">
        <v>76</v>
      </c>
      <c r="T15" s="195" t="s">
        <v>451</v>
      </c>
      <c r="U15" s="196">
        <v>173</v>
      </c>
      <c r="V15" s="196" t="s">
        <v>452</v>
      </c>
      <c r="W15" s="195" t="s">
        <v>497</v>
      </c>
      <c r="X15" s="197" t="s">
        <v>498</v>
      </c>
      <c r="Y15" s="195">
        <v>86000</v>
      </c>
      <c r="Z15" s="193"/>
      <c r="AA15" s="198">
        <f t="shared" si="1"/>
        <v>0</v>
      </c>
      <c r="AB15" s="199" t="s">
        <v>499</v>
      </c>
    </row>
    <row r="16" spans="1:28" ht="15" customHeight="1">
      <c r="A16" s="186">
        <v>7</v>
      </c>
      <c r="B16" s="187" t="str">
        <f t="shared" si="0"/>
        <v>Klik Disini</v>
      </c>
      <c r="C16" s="188" t="s">
        <v>500</v>
      </c>
      <c r="D16" s="188"/>
      <c r="E16" s="188" t="s">
        <v>501</v>
      </c>
      <c r="F16" s="188" t="s">
        <v>502</v>
      </c>
      <c r="G16" s="188" t="s">
        <v>503</v>
      </c>
      <c r="H16" s="188" t="s">
        <v>445</v>
      </c>
      <c r="I16" s="188" t="s">
        <v>446</v>
      </c>
      <c r="J16" s="189" t="s">
        <v>353</v>
      </c>
      <c r="K16" s="188" t="s">
        <v>447</v>
      </c>
      <c r="L16" s="188" t="s">
        <v>504</v>
      </c>
      <c r="M16" s="188" t="s">
        <v>447</v>
      </c>
      <c r="N16" s="188" t="s">
        <v>449</v>
      </c>
      <c r="O16" s="188" t="s">
        <v>450</v>
      </c>
      <c r="P16" s="188">
        <v>2018</v>
      </c>
      <c r="Q16" s="188">
        <v>2020</v>
      </c>
      <c r="R16" s="188" t="s">
        <v>76</v>
      </c>
      <c r="S16" s="188" t="s">
        <v>76</v>
      </c>
      <c r="T16" s="188" t="s">
        <v>451</v>
      </c>
      <c r="U16" s="189">
        <v>132</v>
      </c>
      <c r="V16" s="189" t="s">
        <v>452</v>
      </c>
      <c r="W16" s="188" t="s">
        <v>505</v>
      </c>
      <c r="X16" s="190" t="s">
        <v>506</v>
      </c>
      <c r="Y16" s="188">
        <v>66000</v>
      </c>
      <c r="Z16" s="186"/>
      <c r="AA16" s="191">
        <f t="shared" si="1"/>
        <v>0</v>
      </c>
      <c r="AB16" s="192" t="s">
        <v>507</v>
      </c>
    </row>
    <row r="17" spans="1:28" ht="15" customHeight="1">
      <c r="A17" s="193">
        <v>8</v>
      </c>
      <c r="B17" s="194" t="str">
        <f t="shared" si="0"/>
        <v>Klik Disini</v>
      </c>
      <c r="C17" s="195" t="s">
        <v>508</v>
      </c>
      <c r="D17" s="195"/>
      <c r="E17" s="195" t="s">
        <v>509</v>
      </c>
      <c r="F17" s="195" t="s">
        <v>510</v>
      </c>
      <c r="G17" s="195" t="s">
        <v>511</v>
      </c>
      <c r="H17" s="195" t="s">
        <v>512</v>
      </c>
      <c r="I17" s="195" t="s">
        <v>513</v>
      </c>
      <c r="J17" s="196" t="s">
        <v>287</v>
      </c>
      <c r="K17" s="195" t="s">
        <v>447</v>
      </c>
      <c r="L17" s="195" t="s">
        <v>514</v>
      </c>
      <c r="M17" s="195" t="s">
        <v>447</v>
      </c>
      <c r="N17" s="195" t="s">
        <v>449</v>
      </c>
      <c r="O17" s="195" t="s">
        <v>450</v>
      </c>
      <c r="P17" s="195">
        <v>2017</v>
      </c>
      <c r="Q17" s="195">
        <v>2020</v>
      </c>
      <c r="R17" s="195" t="s">
        <v>76</v>
      </c>
      <c r="S17" s="195" t="s">
        <v>76</v>
      </c>
      <c r="T17" s="195" t="s">
        <v>451</v>
      </c>
      <c r="U17" s="196">
        <v>161</v>
      </c>
      <c r="V17" s="196" t="s">
        <v>452</v>
      </c>
      <c r="W17" s="195" t="s">
        <v>515</v>
      </c>
      <c r="X17" s="197" t="s">
        <v>516</v>
      </c>
      <c r="Y17" s="195">
        <v>80000</v>
      </c>
      <c r="Z17" s="193"/>
      <c r="AA17" s="198">
        <f t="shared" si="1"/>
        <v>0</v>
      </c>
      <c r="AB17" s="199" t="s">
        <v>517</v>
      </c>
    </row>
    <row r="18" spans="1:28" ht="15" customHeight="1">
      <c r="A18" s="186">
        <v>9</v>
      </c>
      <c r="B18" s="187" t="str">
        <f t="shared" si="0"/>
        <v>Klik Disini</v>
      </c>
      <c r="C18" s="188" t="s">
        <v>518</v>
      </c>
      <c r="D18" s="188"/>
      <c r="E18" s="188" t="s">
        <v>519</v>
      </c>
      <c r="F18" s="188" t="s">
        <v>520</v>
      </c>
      <c r="G18" s="188" t="s">
        <v>521</v>
      </c>
      <c r="H18" s="188" t="s">
        <v>522</v>
      </c>
      <c r="I18" s="188" t="s">
        <v>446</v>
      </c>
      <c r="J18" s="189" t="s">
        <v>337</v>
      </c>
      <c r="K18" s="188" t="s">
        <v>447</v>
      </c>
      <c r="L18" s="188" t="s">
        <v>523</v>
      </c>
      <c r="M18" s="188" t="s">
        <v>447</v>
      </c>
      <c r="N18" s="188" t="s">
        <v>449</v>
      </c>
      <c r="O18" s="188" t="s">
        <v>450</v>
      </c>
      <c r="P18" s="188">
        <v>2017</v>
      </c>
      <c r="Q18" s="188">
        <v>2020</v>
      </c>
      <c r="R18" s="188" t="s">
        <v>76</v>
      </c>
      <c r="S18" s="188" t="s">
        <v>76</v>
      </c>
      <c r="T18" s="188" t="s">
        <v>451</v>
      </c>
      <c r="U18" s="189">
        <v>246</v>
      </c>
      <c r="V18" s="189" t="s">
        <v>452</v>
      </c>
      <c r="W18" s="188" t="s">
        <v>524</v>
      </c>
      <c r="X18" s="190" t="s">
        <v>525</v>
      </c>
      <c r="Y18" s="188">
        <v>123000</v>
      </c>
      <c r="Z18" s="186"/>
      <c r="AA18" s="191">
        <f t="shared" si="1"/>
        <v>0</v>
      </c>
      <c r="AB18" s="192" t="s">
        <v>526</v>
      </c>
    </row>
    <row r="19" spans="1:28" ht="15" customHeight="1">
      <c r="A19" s="193">
        <v>10</v>
      </c>
      <c r="B19" s="194" t="str">
        <f t="shared" si="0"/>
        <v>Klik Disini</v>
      </c>
      <c r="C19" s="195" t="s">
        <v>527</v>
      </c>
      <c r="D19" s="195"/>
      <c r="E19" s="195" t="s">
        <v>528</v>
      </c>
      <c r="F19" s="195" t="s">
        <v>529</v>
      </c>
      <c r="G19" s="195" t="s">
        <v>530</v>
      </c>
      <c r="H19" s="195" t="s">
        <v>445</v>
      </c>
      <c r="I19" s="195" t="s">
        <v>446</v>
      </c>
      <c r="J19" s="196" t="s">
        <v>353</v>
      </c>
      <c r="K19" s="195" t="s">
        <v>447</v>
      </c>
      <c r="L19" s="195" t="s">
        <v>531</v>
      </c>
      <c r="M19" s="195" t="s">
        <v>447</v>
      </c>
      <c r="N19" s="195" t="s">
        <v>449</v>
      </c>
      <c r="O19" s="195" t="s">
        <v>450</v>
      </c>
      <c r="P19" s="195">
        <v>2021</v>
      </c>
      <c r="Q19" s="195">
        <v>2021</v>
      </c>
      <c r="R19" s="195" t="s">
        <v>76</v>
      </c>
      <c r="S19" s="195" t="s">
        <v>76</v>
      </c>
      <c r="T19" s="195" t="s">
        <v>451</v>
      </c>
      <c r="U19" s="196">
        <v>304</v>
      </c>
      <c r="V19" s="196" t="s">
        <v>452</v>
      </c>
      <c r="W19" s="195" t="s">
        <v>532</v>
      </c>
      <c r="X19" s="197" t="s">
        <v>533</v>
      </c>
      <c r="Y19" s="195">
        <v>140000</v>
      </c>
      <c r="Z19" s="193"/>
      <c r="AA19" s="198">
        <f t="shared" si="1"/>
        <v>0</v>
      </c>
      <c r="AB19" s="199" t="s">
        <v>534</v>
      </c>
    </row>
    <row r="20" spans="1:28" ht="15" customHeight="1">
      <c r="A20" s="186">
        <v>11</v>
      </c>
      <c r="B20" s="187" t="str">
        <f t="shared" si="0"/>
        <v>Klik Disini</v>
      </c>
      <c r="C20" s="188" t="s">
        <v>535</v>
      </c>
      <c r="D20" s="188"/>
      <c r="E20" s="188" t="s">
        <v>536</v>
      </c>
      <c r="F20" s="188" t="s">
        <v>537</v>
      </c>
      <c r="G20" s="188" t="s">
        <v>538</v>
      </c>
      <c r="H20" s="188" t="s">
        <v>356</v>
      </c>
      <c r="I20" s="188" t="s">
        <v>446</v>
      </c>
      <c r="J20" s="189" t="s">
        <v>359</v>
      </c>
      <c r="K20" s="188" t="s">
        <v>447</v>
      </c>
      <c r="L20" s="188" t="s">
        <v>539</v>
      </c>
      <c r="M20" s="188" t="s">
        <v>447</v>
      </c>
      <c r="N20" s="188" t="s">
        <v>449</v>
      </c>
      <c r="O20" s="188" t="s">
        <v>450</v>
      </c>
      <c r="P20" s="188">
        <v>2016</v>
      </c>
      <c r="Q20" s="188">
        <v>2020</v>
      </c>
      <c r="R20" s="188" t="s">
        <v>76</v>
      </c>
      <c r="S20" s="188" t="s">
        <v>76</v>
      </c>
      <c r="T20" s="188" t="s">
        <v>451</v>
      </c>
      <c r="U20" s="189">
        <v>251</v>
      </c>
      <c r="V20" s="189" t="s">
        <v>452</v>
      </c>
      <c r="W20" s="188" t="s">
        <v>488</v>
      </c>
      <c r="X20" s="190" t="s">
        <v>540</v>
      </c>
      <c r="Y20" s="188">
        <v>126000</v>
      </c>
      <c r="Z20" s="186"/>
      <c r="AA20" s="191">
        <f t="shared" si="1"/>
        <v>0</v>
      </c>
      <c r="AB20" s="192" t="s">
        <v>541</v>
      </c>
    </row>
    <row r="21" spans="1:28" ht="15" customHeight="1">
      <c r="A21" s="193">
        <v>12</v>
      </c>
      <c r="B21" s="194" t="str">
        <f t="shared" si="0"/>
        <v>Klik Disini</v>
      </c>
      <c r="C21" s="195" t="s">
        <v>542</v>
      </c>
      <c r="D21" s="195"/>
      <c r="E21" s="195" t="s">
        <v>543</v>
      </c>
      <c r="F21" s="195" t="s">
        <v>544</v>
      </c>
      <c r="G21" s="195" t="s">
        <v>545</v>
      </c>
      <c r="H21" s="195" t="s">
        <v>469</v>
      </c>
      <c r="I21" s="195" t="s">
        <v>446</v>
      </c>
      <c r="J21" s="196" t="s">
        <v>353</v>
      </c>
      <c r="K21" s="195" t="s">
        <v>447</v>
      </c>
      <c r="L21" s="195" t="s">
        <v>546</v>
      </c>
      <c r="M21" s="195" t="s">
        <v>447</v>
      </c>
      <c r="N21" s="195" t="s">
        <v>449</v>
      </c>
      <c r="O21" s="195" t="s">
        <v>450</v>
      </c>
      <c r="P21" s="195">
        <v>2022</v>
      </c>
      <c r="Q21" s="195">
        <v>2022</v>
      </c>
      <c r="R21" s="195" t="s">
        <v>76</v>
      </c>
      <c r="S21" s="195" t="s">
        <v>76</v>
      </c>
      <c r="T21" s="195" t="s">
        <v>451</v>
      </c>
      <c r="U21" s="196">
        <v>290</v>
      </c>
      <c r="V21" s="196" t="s">
        <v>452</v>
      </c>
      <c r="W21" s="195" t="s">
        <v>547</v>
      </c>
      <c r="X21" s="197" t="s">
        <v>548</v>
      </c>
      <c r="Y21" s="195">
        <v>145000</v>
      </c>
      <c r="Z21" s="193"/>
      <c r="AA21" s="198">
        <f t="shared" si="1"/>
        <v>0</v>
      </c>
      <c r="AB21" s="199" t="s">
        <v>549</v>
      </c>
    </row>
    <row r="22" spans="1:28" ht="15" customHeight="1">
      <c r="A22" s="186">
        <v>13</v>
      </c>
      <c r="B22" s="187" t="str">
        <f t="shared" si="0"/>
        <v>Klik Disini</v>
      </c>
      <c r="C22" s="188" t="s">
        <v>550</v>
      </c>
      <c r="D22" s="188"/>
      <c r="E22" s="188" t="s">
        <v>543</v>
      </c>
      <c r="F22" s="188" t="s">
        <v>551</v>
      </c>
      <c r="G22" s="188" t="s">
        <v>552</v>
      </c>
      <c r="H22" s="188" t="s">
        <v>553</v>
      </c>
      <c r="I22" s="188" t="s">
        <v>446</v>
      </c>
      <c r="J22" s="189" t="s">
        <v>353</v>
      </c>
      <c r="K22" s="188" t="s">
        <v>447</v>
      </c>
      <c r="L22" s="188" t="s">
        <v>554</v>
      </c>
      <c r="M22" s="188" t="s">
        <v>447</v>
      </c>
      <c r="N22" s="188" t="s">
        <v>449</v>
      </c>
      <c r="O22" s="188" t="s">
        <v>450</v>
      </c>
      <c r="P22" s="188">
        <v>2018</v>
      </c>
      <c r="Q22" s="188">
        <v>2020</v>
      </c>
      <c r="R22" s="188" t="s">
        <v>76</v>
      </c>
      <c r="S22" s="188" t="s">
        <v>76</v>
      </c>
      <c r="T22" s="188" t="s">
        <v>451</v>
      </c>
      <c r="U22" s="189">
        <v>218</v>
      </c>
      <c r="V22" s="189" t="s">
        <v>452</v>
      </c>
      <c r="W22" s="188" t="s">
        <v>555</v>
      </c>
      <c r="X22" s="190" t="s">
        <v>556</v>
      </c>
      <c r="Y22" s="188">
        <v>109000</v>
      </c>
      <c r="Z22" s="186"/>
      <c r="AA22" s="191">
        <f t="shared" si="1"/>
        <v>0</v>
      </c>
      <c r="AB22" s="192" t="s">
        <v>557</v>
      </c>
    </row>
    <row r="23" spans="1:28" ht="15" customHeight="1">
      <c r="A23" s="193">
        <v>14</v>
      </c>
      <c r="B23" s="194" t="str">
        <f t="shared" si="0"/>
        <v>Klik Disini</v>
      </c>
      <c r="C23" s="195" t="s">
        <v>558</v>
      </c>
      <c r="D23" s="195"/>
      <c r="E23" s="195" t="s">
        <v>543</v>
      </c>
      <c r="F23" s="195" t="s">
        <v>559</v>
      </c>
      <c r="G23" s="195" t="s">
        <v>560</v>
      </c>
      <c r="H23" s="195" t="s">
        <v>561</v>
      </c>
      <c r="I23" s="195" t="s">
        <v>446</v>
      </c>
      <c r="J23" s="196" t="s">
        <v>349</v>
      </c>
      <c r="K23" s="195" t="s">
        <v>447</v>
      </c>
      <c r="L23" s="195" t="s">
        <v>562</v>
      </c>
      <c r="M23" s="195" t="s">
        <v>447</v>
      </c>
      <c r="N23" s="195" t="s">
        <v>449</v>
      </c>
      <c r="O23" s="195" t="s">
        <v>450</v>
      </c>
      <c r="P23" s="195">
        <v>2020</v>
      </c>
      <c r="Q23" s="195">
        <v>2020</v>
      </c>
      <c r="R23" s="195" t="s">
        <v>76</v>
      </c>
      <c r="S23" s="195" t="s">
        <v>76</v>
      </c>
      <c r="T23" s="195" t="s">
        <v>451</v>
      </c>
      <c r="U23" s="196">
        <v>304</v>
      </c>
      <c r="V23" s="196" t="s">
        <v>452</v>
      </c>
      <c r="W23" s="195" t="s">
        <v>563</v>
      </c>
      <c r="X23" s="197" t="s">
        <v>564</v>
      </c>
      <c r="Y23" s="195">
        <v>152000</v>
      </c>
      <c r="Z23" s="193"/>
      <c r="AA23" s="198">
        <f t="shared" si="1"/>
        <v>0</v>
      </c>
      <c r="AB23" s="199" t="s">
        <v>565</v>
      </c>
    </row>
    <row r="24" spans="1:28" ht="15" customHeight="1">
      <c r="A24" s="186">
        <v>15</v>
      </c>
      <c r="B24" s="187" t="str">
        <f t="shared" si="0"/>
        <v>Klik Disini</v>
      </c>
      <c r="C24" s="188" t="s">
        <v>566</v>
      </c>
      <c r="D24" s="188" t="s">
        <v>567</v>
      </c>
      <c r="E24" s="188" t="s">
        <v>568</v>
      </c>
      <c r="F24" s="188" t="s">
        <v>569</v>
      </c>
      <c r="G24" s="188" t="s">
        <v>570</v>
      </c>
      <c r="H24" s="188" t="s">
        <v>314</v>
      </c>
      <c r="I24" s="188" t="s">
        <v>446</v>
      </c>
      <c r="J24" s="189" t="s">
        <v>375</v>
      </c>
      <c r="K24" s="188" t="s">
        <v>447</v>
      </c>
      <c r="L24" s="188" t="s">
        <v>571</v>
      </c>
      <c r="M24" s="188" t="s">
        <v>447</v>
      </c>
      <c r="N24" s="188" t="s">
        <v>449</v>
      </c>
      <c r="O24" s="188" t="s">
        <v>450</v>
      </c>
      <c r="P24" s="188">
        <v>2020</v>
      </c>
      <c r="Q24" s="188">
        <v>2020</v>
      </c>
      <c r="R24" s="188" t="s">
        <v>76</v>
      </c>
      <c r="S24" s="188" t="s">
        <v>76</v>
      </c>
      <c r="T24" s="188" t="s">
        <v>451</v>
      </c>
      <c r="U24" s="189">
        <v>320</v>
      </c>
      <c r="V24" s="189" t="s">
        <v>452</v>
      </c>
      <c r="W24" s="188" t="s">
        <v>572</v>
      </c>
      <c r="X24" s="190" t="s">
        <v>573</v>
      </c>
      <c r="Y24" s="188">
        <v>160000</v>
      </c>
      <c r="Z24" s="186"/>
      <c r="AA24" s="191">
        <f t="shared" si="1"/>
        <v>0</v>
      </c>
      <c r="AB24" s="192" t="s">
        <v>574</v>
      </c>
    </row>
    <row r="25" spans="1:28" ht="15" customHeight="1">
      <c r="A25" s="193">
        <v>16</v>
      </c>
      <c r="B25" s="194" t="str">
        <f t="shared" si="0"/>
        <v>Klik Disini</v>
      </c>
      <c r="C25" s="195" t="s">
        <v>575</v>
      </c>
      <c r="D25" s="195" t="s">
        <v>576</v>
      </c>
      <c r="E25" s="195" t="s">
        <v>577</v>
      </c>
      <c r="F25" s="195" t="s">
        <v>578</v>
      </c>
      <c r="G25" s="195" t="s">
        <v>579</v>
      </c>
      <c r="H25" s="195" t="s">
        <v>580</v>
      </c>
      <c r="I25" s="195" t="s">
        <v>581</v>
      </c>
      <c r="J25" s="196" t="s">
        <v>271</v>
      </c>
      <c r="K25" s="195" t="s">
        <v>447</v>
      </c>
      <c r="L25" s="195" t="s">
        <v>582</v>
      </c>
      <c r="M25" s="195" t="s">
        <v>447</v>
      </c>
      <c r="N25" s="195" t="s">
        <v>449</v>
      </c>
      <c r="O25" s="195" t="s">
        <v>583</v>
      </c>
      <c r="P25" s="195">
        <v>2020</v>
      </c>
      <c r="Q25" s="195">
        <v>2020</v>
      </c>
      <c r="R25" s="195" t="s">
        <v>76</v>
      </c>
      <c r="S25" s="195" t="s">
        <v>76</v>
      </c>
      <c r="T25" s="195" t="s">
        <v>451</v>
      </c>
      <c r="U25" s="196">
        <v>234</v>
      </c>
      <c r="V25" s="196" t="s">
        <v>452</v>
      </c>
      <c r="W25" s="195" t="s">
        <v>584</v>
      </c>
      <c r="X25" s="197" t="s">
        <v>585</v>
      </c>
      <c r="Y25" s="195">
        <v>93600</v>
      </c>
      <c r="Z25" s="193"/>
      <c r="AA25" s="198">
        <f t="shared" si="1"/>
        <v>0</v>
      </c>
      <c r="AB25" s="199" t="s">
        <v>586</v>
      </c>
    </row>
    <row r="26" spans="1:28" ht="15" customHeight="1">
      <c r="A26" s="186">
        <v>17</v>
      </c>
      <c r="B26" s="187" t="str">
        <f t="shared" si="0"/>
        <v>Klik Disini</v>
      </c>
      <c r="C26" s="188" t="s">
        <v>587</v>
      </c>
      <c r="D26" s="188" t="s">
        <v>588</v>
      </c>
      <c r="E26" s="188" t="s">
        <v>589</v>
      </c>
      <c r="F26" s="188" t="s">
        <v>590</v>
      </c>
      <c r="G26" s="188" t="s">
        <v>591</v>
      </c>
      <c r="H26" s="188" t="s">
        <v>327</v>
      </c>
      <c r="I26" s="188" t="s">
        <v>592</v>
      </c>
      <c r="J26" s="189" t="s">
        <v>326</v>
      </c>
      <c r="K26" s="188" t="s">
        <v>447</v>
      </c>
      <c r="L26" s="188" t="s">
        <v>593</v>
      </c>
      <c r="M26" s="188" t="s">
        <v>447</v>
      </c>
      <c r="N26" s="188" t="s">
        <v>479</v>
      </c>
      <c r="O26" s="188" t="s">
        <v>450</v>
      </c>
      <c r="P26" s="188">
        <v>2018</v>
      </c>
      <c r="Q26" s="188">
        <v>2020</v>
      </c>
      <c r="R26" s="188" t="s">
        <v>76</v>
      </c>
      <c r="S26" s="188" t="s">
        <v>76</v>
      </c>
      <c r="T26" s="188" t="s">
        <v>451</v>
      </c>
      <c r="U26" s="189">
        <v>147</v>
      </c>
      <c r="V26" s="189" t="s">
        <v>452</v>
      </c>
      <c r="W26" s="188" t="s">
        <v>594</v>
      </c>
      <c r="X26" s="190" t="s">
        <v>595</v>
      </c>
      <c r="Y26" s="188">
        <v>73000</v>
      </c>
      <c r="Z26" s="186"/>
      <c r="AA26" s="191">
        <f t="shared" si="1"/>
        <v>0</v>
      </c>
      <c r="AB26" s="192" t="s">
        <v>596</v>
      </c>
    </row>
    <row r="27" spans="1:28" ht="15" customHeight="1">
      <c r="A27" s="193">
        <v>18</v>
      </c>
      <c r="B27" s="194" t="str">
        <f t="shared" si="0"/>
        <v>Klik Disini</v>
      </c>
      <c r="C27" s="195" t="s">
        <v>597</v>
      </c>
      <c r="D27" s="195" t="s">
        <v>588</v>
      </c>
      <c r="E27" s="195" t="s">
        <v>589</v>
      </c>
      <c r="F27" s="195" t="s">
        <v>598</v>
      </c>
      <c r="G27" s="195" t="s">
        <v>599</v>
      </c>
      <c r="H27" s="195" t="s">
        <v>327</v>
      </c>
      <c r="I27" s="195" t="s">
        <v>592</v>
      </c>
      <c r="J27" s="196" t="s">
        <v>326</v>
      </c>
      <c r="K27" s="195" t="s">
        <v>447</v>
      </c>
      <c r="L27" s="195" t="s">
        <v>600</v>
      </c>
      <c r="M27" s="195" t="s">
        <v>447</v>
      </c>
      <c r="N27" s="195" t="s">
        <v>479</v>
      </c>
      <c r="O27" s="195" t="s">
        <v>450</v>
      </c>
      <c r="P27" s="195">
        <v>2018</v>
      </c>
      <c r="Q27" s="195">
        <v>2020</v>
      </c>
      <c r="R27" s="195" t="s">
        <v>76</v>
      </c>
      <c r="S27" s="195" t="s">
        <v>76</v>
      </c>
      <c r="T27" s="195" t="s">
        <v>451</v>
      </c>
      <c r="U27" s="196">
        <v>103</v>
      </c>
      <c r="V27" s="196" t="s">
        <v>452</v>
      </c>
      <c r="W27" s="195" t="s">
        <v>601</v>
      </c>
      <c r="X27" s="197" t="s">
        <v>595</v>
      </c>
      <c r="Y27" s="195">
        <v>51000</v>
      </c>
      <c r="Z27" s="193"/>
      <c r="AA27" s="198">
        <f t="shared" si="1"/>
        <v>0</v>
      </c>
      <c r="AB27" s="199" t="s">
        <v>602</v>
      </c>
    </row>
    <row r="28" spans="1:28" ht="15" customHeight="1">
      <c r="A28" s="186">
        <v>19</v>
      </c>
      <c r="B28" s="187" t="str">
        <f t="shared" si="0"/>
        <v>Klik Disini</v>
      </c>
      <c r="C28" s="188" t="s">
        <v>603</v>
      </c>
      <c r="D28" s="188" t="s">
        <v>588</v>
      </c>
      <c r="E28" s="188" t="s">
        <v>589</v>
      </c>
      <c r="F28" s="188" t="s">
        <v>604</v>
      </c>
      <c r="G28" s="188" t="s">
        <v>605</v>
      </c>
      <c r="H28" s="188" t="s">
        <v>327</v>
      </c>
      <c r="I28" s="188" t="s">
        <v>592</v>
      </c>
      <c r="J28" s="189" t="s">
        <v>326</v>
      </c>
      <c r="K28" s="188" t="s">
        <v>447</v>
      </c>
      <c r="L28" s="188" t="s">
        <v>600</v>
      </c>
      <c r="M28" s="188" t="s">
        <v>447</v>
      </c>
      <c r="N28" s="188" t="s">
        <v>479</v>
      </c>
      <c r="O28" s="188" t="s">
        <v>450</v>
      </c>
      <c r="P28" s="188">
        <v>2018</v>
      </c>
      <c r="Q28" s="188">
        <v>2020</v>
      </c>
      <c r="R28" s="188" t="s">
        <v>76</v>
      </c>
      <c r="S28" s="188" t="s">
        <v>76</v>
      </c>
      <c r="T28" s="188" t="s">
        <v>451</v>
      </c>
      <c r="U28" s="189">
        <v>141</v>
      </c>
      <c r="V28" s="189" t="s">
        <v>452</v>
      </c>
      <c r="W28" s="188" t="s">
        <v>606</v>
      </c>
      <c r="X28" s="190" t="s">
        <v>595</v>
      </c>
      <c r="Y28" s="188">
        <v>70000</v>
      </c>
      <c r="Z28" s="186"/>
      <c r="AA28" s="191">
        <f t="shared" si="1"/>
        <v>0</v>
      </c>
      <c r="AB28" s="192" t="s">
        <v>607</v>
      </c>
    </row>
    <row r="29" spans="1:28" ht="15" customHeight="1">
      <c r="A29" s="193">
        <v>20</v>
      </c>
      <c r="B29" s="194" t="str">
        <f t="shared" si="0"/>
        <v>Klik Disini</v>
      </c>
      <c r="C29" s="195" t="s">
        <v>608</v>
      </c>
      <c r="D29" s="195" t="s">
        <v>588</v>
      </c>
      <c r="E29" s="195" t="s">
        <v>589</v>
      </c>
      <c r="F29" s="195" t="s">
        <v>609</v>
      </c>
      <c r="G29" s="195" t="s">
        <v>610</v>
      </c>
      <c r="H29" s="195" t="s">
        <v>327</v>
      </c>
      <c r="I29" s="195" t="s">
        <v>592</v>
      </c>
      <c r="J29" s="196" t="s">
        <v>326</v>
      </c>
      <c r="K29" s="195" t="s">
        <v>447</v>
      </c>
      <c r="L29" s="195" t="s">
        <v>600</v>
      </c>
      <c r="M29" s="195" t="s">
        <v>447</v>
      </c>
      <c r="N29" s="195" t="s">
        <v>479</v>
      </c>
      <c r="O29" s="195" t="s">
        <v>450</v>
      </c>
      <c r="P29" s="195">
        <v>2018</v>
      </c>
      <c r="Q29" s="195">
        <v>2020</v>
      </c>
      <c r="R29" s="195" t="s">
        <v>76</v>
      </c>
      <c r="S29" s="195" t="s">
        <v>76</v>
      </c>
      <c r="T29" s="195" t="s">
        <v>451</v>
      </c>
      <c r="U29" s="196">
        <v>149</v>
      </c>
      <c r="V29" s="196" t="s">
        <v>452</v>
      </c>
      <c r="W29" s="195" t="s">
        <v>611</v>
      </c>
      <c r="X29" s="197" t="s">
        <v>595</v>
      </c>
      <c r="Y29" s="195">
        <v>74000</v>
      </c>
      <c r="Z29" s="193"/>
      <c r="AA29" s="198">
        <f t="shared" si="1"/>
        <v>0</v>
      </c>
      <c r="AB29" s="199" t="s">
        <v>612</v>
      </c>
    </row>
    <row r="30" spans="1:28" ht="15" customHeight="1">
      <c r="A30" s="186">
        <v>21</v>
      </c>
      <c r="B30" s="187" t="str">
        <f t="shared" si="0"/>
        <v>Klik Disini</v>
      </c>
      <c r="C30" s="188" t="s">
        <v>613</v>
      </c>
      <c r="D30" s="188" t="s">
        <v>614</v>
      </c>
      <c r="E30" s="188" t="s">
        <v>615</v>
      </c>
      <c r="F30" s="188" t="s">
        <v>616</v>
      </c>
      <c r="G30" s="188" t="s">
        <v>617</v>
      </c>
      <c r="H30" s="188" t="s">
        <v>327</v>
      </c>
      <c r="I30" s="188" t="s">
        <v>592</v>
      </c>
      <c r="J30" s="189" t="s">
        <v>326</v>
      </c>
      <c r="K30" s="188" t="s">
        <v>447</v>
      </c>
      <c r="L30" s="188" t="s">
        <v>600</v>
      </c>
      <c r="M30" s="188" t="s">
        <v>447</v>
      </c>
      <c r="N30" s="188" t="s">
        <v>479</v>
      </c>
      <c r="O30" s="188" t="s">
        <v>450</v>
      </c>
      <c r="P30" s="188">
        <v>2017</v>
      </c>
      <c r="Q30" s="188">
        <v>2020</v>
      </c>
      <c r="R30" s="188" t="s">
        <v>76</v>
      </c>
      <c r="S30" s="188" t="s">
        <v>76</v>
      </c>
      <c r="T30" s="188" t="s">
        <v>451</v>
      </c>
      <c r="U30" s="189">
        <v>98</v>
      </c>
      <c r="V30" s="189" t="s">
        <v>452</v>
      </c>
      <c r="W30" s="188" t="s">
        <v>618</v>
      </c>
      <c r="X30" s="190" t="s">
        <v>619</v>
      </c>
      <c r="Y30" s="188">
        <v>49000</v>
      </c>
      <c r="Z30" s="186"/>
      <c r="AA30" s="191">
        <f t="shared" si="1"/>
        <v>0</v>
      </c>
      <c r="AB30" s="192" t="s">
        <v>620</v>
      </c>
    </row>
    <row r="31" spans="1:28" ht="15" customHeight="1">
      <c r="A31" s="193">
        <v>22</v>
      </c>
      <c r="B31" s="194" t="str">
        <f t="shared" si="0"/>
        <v>Klik Disini</v>
      </c>
      <c r="C31" s="195" t="s">
        <v>621</v>
      </c>
      <c r="D31" s="195"/>
      <c r="E31" s="195" t="s">
        <v>589</v>
      </c>
      <c r="F31" s="195" t="s">
        <v>622</v>
      </c>
      <c r="G31" s="195" t="s">
        <v>623</v>
      </c>
      <c r="H31" s="195" t="s">
        <v>327</v>
      </c>
      <c r="I31" s="195" t="s">
        <v>592</v>
      </c>
      <c r="J31" s="196" t="s">
        <v>326</v>
      </c>
      <c r="K31" s="195" t="s">
        <v>447</v>
      </c>
      <c r="L31" s="195" t="s">
        <v>600</v>
      </c>
      <c r="M31" s="195" t="s">
        <v>447</v>
      </c>
      <c r="N31" s="195" t="s">
        <v>479</v>
      </c>
      <c r="O31" s="195" t="s">
        <v>450</v>
      </c>
      <c r="P31" s="195">
        <v>2019</v>
      </c>
      <c r="Q31" s="195">
        <v>2020</v>
      </c>
      <c r="R31" s="195" t="s">
        <v>76</v>
      </c>
      <c r="S31" s="195" t="s">
        <v>76</v>
      </c>
      <c r="T31" s="195" t="s">
        <v>451</v>
      </c>
      <c r="U31" s="196">
        <v>173</v>
      </c>
      <c r="V31" s="196" t="s">
        <v>452</v>
      </c>
      <c r="W31" s="195" t="s">
        <v>547</v>
      </c>
      <c r="X31" s="197" t="s">
        <v>624</v>
      </c>
      <c r="Y31" s="195">
        <v>86000</v>
      </c>
      <c r="Z31" s="193"/>
      <c r="AA31" s="198">
        <f t="shared" si="1"/>
        <v>0</v>
      </c>
      <c r="AB31" s="199" t="s">
        <v>625</v>
      </c>
    </row>
    <row r="32" spans="1:28" ht="15" customHeight="1">
      <c r="A32" s="186">
        <v>23</v>
      </c>
      <c r="B32" s="187" t="str">
        <f t="shared" si="0"/>
        <v>Klik Disini</v>
      </c>
      <c r="C32" s="188" t="s">
        <v>626</v>
      </c>
      <c r="D32" s="188"/>
      <c r="E32" s="188" t="s">
        <v>627</v>
      </c>
      <c r="F32" s="188" t="s">
        <v>628</v>
      </c>
      <c r="G32" s="188" t="s">
        <v>629</v>
      </c>
      <c r="H32" s="188" t="s">
        <v>630</v>
      </c>
      <c r="I32" s="188" t="s">
        <v>446</v>
      </c>
      <c r="J32" s="189" t="s">
        <v>355</v>
      </c>
      <c r="K32" s="188" t="s">
        <v>447</v>
      </c>
      <c r="L32" s="188" t="s">
        <v>631</v>
      </c>
      <c r="M32" s="188" t="s">
        <v>447</v>
      </c>
      <c r="N32" s="188" t="s">
        <v>449</v>
      </c>
      <c r="O32" s="188" t="s">
        <v>450</v>
      </c>
      <c r="P32" s="188">
        <v>2018</v>
      </c>
      <c r="Q32" s="188">
        <v>2020</v>
      </c>
      <c r="R32" s="188" t="s">
        <v>76</v>
      </c>
      <c r="S32" s="188" t="s">
        <v>76</v>
      </c>
      <c r="T32" s="188" t="s">
        <v>451</v>
      </c>
      <c r="U32" s="189">
        <v>112</v>
      </c>
      <c r="V32" s="189" t="s">
        <v>452</v>
      </c>
      <c r="W32" s="188" t="s">
        <v>632</v>
      </c>
      <c r="X32" s="190" t="s">
        <v>633</v>
      </c>
      <c r="Y32" s="188">
        <v>56000</v>
      </c>
      <c r="Z32" s="186"/>
      <c r="AA32" s="191">
        <f t="shared" si="1"/>
        <v>0</v>
      </c>
      <c r="AB32" s="192" t="s">
        <v>634</v>
      </c>
    </row>
    <row r="33" spans="1:28" ht="15" customHeight="1">
      <c r="A33" s="193">
        <v>24</v>
      </c>
      <c r="B33" s="194" t="str">
        <f t="shared" si="0"/>
        <v>Klik Disini</v>
      </c>
      <c r="C33" s="195" t="s">
        <v>635</v>
      </c>
      <c r="D33" s="195"/>
      <c r="E33" s="195" t="s">
        <v>627</v>
      </c>
      <c r="F33" s="195" t="s">
        <v>636</v>
      </c>
      <c r="G33" s="195" t="s">
        <v>637</v>
      </c>
      <c r="H33" s="195" t="s">
        <v>630</v>
      </c>
      <c r="I33" s="195" t="s">
        <v>446</v>
      </c>
      <c r="J33" s="196" t="s">
        <v>355</v>
      </c>
      <c r="K33" s="195" t="s">
        <v>447</v>
      </c>
      <c r="L33" s="195" t="s">
        <v>631</v>
      </c>
      <c r="M33" s="195" t="s">
        <v>447</v>
      </c>
      <c r="N33" s="195" t="s">
        <v>449</v>
      </c>
      <c r="O33" s="195" t="s">
        <v>450</v>
      </c>
      <c r="P33" s="195">
        <v>2017</v>
      </c>
      <c r="Q33" s="195">
        <v>2020</v>
      </c>
      <c r="R33" s="195" t="s">
        <v>76</v>
      </c>
      <c r="S33" s="195" t="s">
        <v>76</v>
      </c>
      <c r="T33" s="195" t="s">
        <v>451</v>
      </c>
      <c r="U33" s="196">
        <v>88</v>
      </c>
      <c r="V33" s="196" t="s">
        <v>452</v>
      </c>
      <c r="W33" s="195" t="s">
        <v>638</v>
      </c>
      <c r="X33" s="197" t="s">
        <v>639</v>
      </c>
      <c r="Y33" s="195">
        <v>44000</v>
      </c>
      <c r="Z33" s="193"/>
      <c r="AA33" s="198">
        <f t="shared" si="1"/>
        <v>0</v>
      </c>
      <c r="AB33" s="199" t="s">
        <v>640</v>
      </c>
    </row>
    <row r="34" spans="1:28" ht="15" customHeight="1">
      <c r="A34" s="186">
        <v>25</v>
      </c>
      <c r="B34" s="187" t="str">
        <f t="shared" si="0"/>
        <v>Klik Disini</v>
      </c>
      <c r="C34" s="188" t="s">
        <v>641</v>
      </c>
      <c r="D34" s="188"/>
      <c r="E34" s="188" t="s">
        <v>642</v>
      </c>
      <c r="F34" s="188" t="s">
        <v>643</v>
      </c>
      <c r="G34" s="188" t="s">
        <v>644</v>
      </c>
      <c r="H34" s="188" t="s">
        <v>469</v>
      </c>
      <c r="I34" s="188" t="s">
        <v>446</v>
      </c>
      <c r="J34" s="189" t="s">
        <v>353</v>
      </c>
      <c r="K34" s="188" t="s">
        <v>447</v>
      </c>
      <c r="L34" s="188" t="s">
        <v>645</v>
      </c>
      <c r="M34" s="188" t="s">
        <v>447</v>
      </c>
      <c r="N34" s="188" t="s">
        <v>449</v>
      </c>
      <c r="O34" s="188" t="s">
        <v>450</v>
      </c>
      <c r="P34" s="188">
        <v>2022</v>
      </c>
      <c r="Q34" s="188">
        <v>2022</v>
      </c>
      <c r="R34" s="188" t="s">
        <v>76</v>
      </c>
      <c r="S34" s="188" t="s">
        <v>76</v>
      </c>
      <c r="T34" s="188" t="s">
        <v>451</v>
      </c>
      <c r="U34" s="189">
        <v>194</v>
      </c>
      <c r="V34" s="189" t="s">
        <v>452</v>
      </c>
      <c r="W34" s="188" t="s">
        <v>646</v>
      </c>
      <c r="X34" s="190" t="s">
        <v>647</v>
      </c>
      <c r="Y34" s="188">
        <v>97000</v>
      </c>
      <c r="Z34" s="186"/>
      <c r="AA34" s="191">
        <f t="shared" si="1"/>
        <v>0</v>
      </c>
      <c r="AB34" s="192" t="s">
        <v>648</v>
      </c>
    </row>
    <row r="35" spans="1:28" ht="15" customHeight="1">
      <c r="A35" s="193">
        <v>26</v>
      </c>
      <c r="B35" s="194" t="str">
        <f t="shared" si="0"/>
        <v>Klik Disini</v>
      </c>
      <c r="C35" s="195" t="s">
        <v>649</v>
      </c>
      <c r="D35" s="195"/>
      <c r="E35" s="195" t="s">
        <v>650</v>
      </c>
      <c r="F35" s="195" t="s">
        <v>651</v>
      </c>
      <c r="G35" s="195" t="s">
        <v>652</v>
      </c>
      <c r="H35" s="195" t="s">
        <v>653</v>
      </c>
      <c r="I35" s="195" t="s">
        <v>446</v>
      </c>
      <c r="J35" s="196" t="s">
        <v>349</v>
      </c>
      <c r="K35" s="195" t="s">
        <v>447</v>
      </c>
      <c r="L35" s="195" t="s">
        <v>654</v>
      </c>
      <c r="M35" s="195" t="s">
        <v>447</v>
      </c>
      <c r="N35" s="195" t="s">
        <v>449</v>
      </c>
      <c r="O35" s="195" t="s">
        <v>450</v>
      </c>
      <c r="P35" s="195">
        <v>2018</v>
      </c>
      <c r="Q35" s="195">
        <v>2020</v>
      </c>
      <c r="R35" s="195" t="s">
        <v>76</v>
      </c>
      <c r="S35" s="195" t="s">
        <v>76</v>
      </c>
      <c r="T35" s="195" t="s">
        <v>451</v>
      </c>
      <c r="U35" s="196">
        <v>208</v>
      </c>
      <c r="V35" s="196" t="s">
        <v>452</v>
      </c>
      <c r="W35" s="195" t="s">
        <v>655</v>
      </c>
      <c r="X35" s="197" t="s">
        <v>656</v>
      </c>
      <c r="Y35" s="195">
        <v>104000</v>
      </c>
      <c r="Z35" s="193"/>
      <c r="AA35" s="198">
        <f t="shared" si="1"/>
        <v>0</v>
      </c>
      <c r="AB35" s="199" t="s">
        <v>657</v>
      </c>
    </row>
    <row r="36" spans="1:28" ht="15" customHeight="1">
      <c r="A36" s="186">
        <v>27</v>
      </c>
      <c r="B36" s="187" t="str">
        <f t="shared" si="0"/>
        <v>Klik Disini</v>
      </c>
      <c r="C36" s="188" t="s">
        <v>658</v>
      </c>
      <c r="D36" s="188"/>
      <c r="E36" s="188" t="s">
        <v>659</v>
      </c>
      <c r="F36" s="188" t="s">
        <v>660</v>
      </c>
      <c r="G36" s="188" t="s">
        <v>661</v>
      </c>
      <c r="H36" s="188" t="s">
        <v>553</v>
      </c>
      <c r="I36" s="188" t="s">
        <v>446</v>
      </c>
      <c r="J36" s="189" t="s">
        <v>353</v>
      </c>
      <c r="K36" s="188" t="s">
        <v>447</v>
      </c>
      <c r="L36" s="188" t="s">
        <v>662</v>
      </c>
      <c r="M36" s="188" t="s">
        <v>447</v>
      </c>
      <c r="N36" s="188" t="s">
        <v>449</v>
      </c>
      <c r="O36" s="188" t="s">
        <v>450</v>
      </c>
      <c r="P36" s="188">
        <v>2017</v>
      </c>
      <c r="Q36" s="188">
        <v>2020</v>
      </c>
      <c r="R36" s="188" t="s">
        <v>76</v>
      </c>
      <c r="S36" s="188" t="s">
        <v>76</v>
      </c>
      <c r="T36" s="188" t="s">
        <v>451</v>
      </c>
      <c r="U36" s="189">
        <v>120</v>
      </c>
      <c r="V36" s="189" t="s">
        <v>452</v>
      </c>
      <c r="W36" s="188" t="s">
        <v>663</v>
      </c>
      <c r="X36" s="190" t="s">
        <v>664</v>
      </c>
      <c r="Y36" s="188">
        <v>60000</v>
      </c>
      <c r="Z36" s="186"/>
      <c r="AA36" s="191">
        <f t="shared" si="1"/>
        <v>0</v>
      </c>
      <c r="AB36" s="192" t="s">
        <v>665</v>
      </c>
    </row>
    <row r="37" spans="1:28" ht="15" customHeight="1">
      <c r="A37" s="193">
        <v>28</v>
      </c>
      <c r="B37" s="194" t="str">
        <f t="shared" si="0"/>
        <v>Klik Disini</v>
      </c>
      <c r="C37" s="195" t="s">
        <v>666</v>
      </c>
      <c r="D37" s="195"/>
      <c r="E37" s="195" t="s">
        <v>667</v>
      </c>
      <c r="F37" s="195" t="s">
        <v>668</v>
      </c>
      <c r="G37" s="195" t="s">
        <v>669</v>
      </c>
      <c r="H37" s="195" t="s">
        <v>553</v>
      </c>
      <c r="I37" s="195" t="s">
        <v>446</v>
      </c>
      <c r="J37" s="196" t="s">
        <v>353</v>
      </c>
      <c r="K37" s="195" t="s">
        <v>447</v>
      </c>
      <c r="L37" s="195" t="s">
        <v>670</v>
      </c>
      <c r="M37" s="195" t="s">
        <v>447</v>
      </c>
      <c r="N37" s="195" t="s">
        <v>449</v>
      </c>
      <c r="O37" s="195" t="s">
        <v>450</v>
      </c>
      <c r="P37" s="195">
        <v>2019</v>
      </c>
      <c r="Q37" s="195">
        <v>2020</v>
      </c>
      <c r="R37" s="195" t="s">
        <v>76</v>
      </c>
      <c r="S37" s="195" t="s">
        <v>76</v>
      </c>
      <c r="T37" s="195" t="s">
        <v>451</v>
      </c>
      <c r="U37" s="196">
        <v>232</v>
      </c>
      <c r="V37" s="196" t="s">
        <v>452</v>
      </c>
      <c r="W37" s="195" t="s">
        <v>497</v>
      </c>
      <c r="X37" s="197" t="s">
        <v>671</v>
      </c>
      <c r="Y37" s="195">
        <v>116000</v>
      </c>
      <c r="Z37" s="193"/>
      <c r="AA37" s="198">
        <f t="shared" si="1"/>
        <v>0</v>
      </c>
      <c r="AB37" s="199" t="s">
        <v>672</v>
      </c>
    </row>
    <row r="38" spans="1:28" ht="15" customHeight="1">
      <c r="A38" s="186">
        <v>29</v>
      </c>
      <c r="B38" s="187" t="str">
        <f t="shared" si="0"/>
        <v>Klik Disini</v>
      </c>
      <c r="C38" s="188" t="s">
        <v>673</v>
      </c>
      <c r="D38" s="188"/>
      <c r="E38" s="188" t="s">
        <v>674</v>
      </c>
      <c r="F38" s="188" t="s">
        <v>675</v>
      </c>
      <c r="G38" s="188" t="s">
        <v>676</v>
      </c>
      <c r="H38" s="188" t="s">
        <v>356</v>
      </c>
      <c r="I38" s="188" t="s">
        <v>446</v>
      </c>
      <c r="J38" s="189" t="s">
        <v>355</v>
      </c>
      <c r="K38" s="188" t="s">
        <v>447</v>
      </c>
      <c r="L38" s="188" t="s">
        <v>554</v>
      </c>
      <c r="M38" s="188" t="s">
        <v>447</v>
      </c>
      <c r="N38" s="188" t="s">
        <v>449</v>
      </c>
      <c r="O38" s="188" t="s">
        <v>450</v>
      </c>
      <c r="P38" s="188">
        <v>2020</v>
      </c>
      <c r="Q38" s="188">
        <v>2020</v>
      </c>
      <c r="R38" s="188" t="s">
        <v>76</v>
      </c>
      <c r="S38" s="188" t="s">
        <v>76</v>
      </c>
      <c r="T38" s="188" t="s">
        <v>451</v>
      </c>
      <c r="U38" s="189">
        <v>164</v>
      </c>
      <c r="V38" s="189" t="s">
        <v>452</v>
      </c>
      <c r="W38" s="188" t="s">
        <v>677</v>
      </c>
      <c r="X38" s="190" t="s">
        <v>678</v>
      </c>
      <c r="Y38" s="188">
        <v>82000</v>
      </c>
      <c r="Z38" s="186"/>
      <c r="AA38" s="191">
        <f t="shared" si="1"/>
        <v>0</v>
      </c>
      <c r="AB38" s="192" t="s">
        <v>679</v>
      </c>
    </row>
    <row r="39" spans="1:28" ht="15" customHeight="1">
      <c r="A39" s="193">
        <v>30</v>
      </c>
      <c r="B39" s="194" t="str">
        <f t="shared" si="0"/>
        <v>Klik Disini</v>
      </c>
      <c r="C39" s="195" t="s">
        <v>680</v>
      </c>
      <c r="D39" s="195"/>
      <c r="E39" s="195" t="s">
        <v>681</v>
      </c>
      <c r="F39" s="195" t="s">
        <v>682</v>
      </c>
      <c r="G39" s="195" t="s">
        <v>683</v>
      </c>
      <c r="H39" s="195" t="s">
        <v>495</v>
      </c>
      <c r="I39" s="195" t="s">
        <v>446</v>
      </c>
      <c r="J39" s="196" t="s">
        <v>349</v>
      </c>
      <c r="K39" s="195" t="s">
        <v>447</v>
      </c>
      <c r="L39" s="195" t="s">
        <v>684</v>
      </c>
      <c r="M39" s="195" t="s">
        <v>447</v>
      </c>
      <c r="N39" s="195" t="s">
        <v>449</v>
      </c>
      <c r="O39" s="195" t="s">
        <v>450</v>
      </c>
      <c r="P39" s="195">
        <v>2017</v>
      </c>
      <c r="Q39" s="195">
        <v>2020</v>
      </c>
      <c r="R39" s="195" t="s">
        <v>76</v>
      </c>
      <c r="S39" s="195" t="s">
        <v>76</v>
      </c>
      <c r="T39" s="195" t="s">
        <v>451</v>
      </c>
      <c r="U39" s="196">
        <v>143</v>
      </c>
      <c r="V39" s="196" t="s">
        <v>452</v>
      </c>
      <c r="W39" s="195" t="s">
        <v>685</v>
      </c>
      <c r="X39" s="197" t="s">
        <v>686</v>
      </c>
      <c r="Y39" s="195">
        <v>71000</v>
      </c>
      <c r="Z39" s="193"/>
      <c r="AA39" s="198">
        <f t="shared" si="1"/>
        <v>0</v>
      </c>
      <c r="AB39" s="199" t="s">
        <v>687</v>
      </c>
    </row>
    <row r="40" spans="1:28" ht="15" customHeight="1">
      <c r="A40" s="186">
        <v>31</v>
      </c>
      <c r="B40" s="187" t="str">
        <f t="shared" si="0"/>
        <v>Klik Disini</v>
      </c>
      <c r="C40" s="188" t="s">
        <v>688</v>
      </c>
      <c r="D40" s="188"/>
      <c r="E40" s="188" t="s">
        <v>689</v>
      </c>
      <c r="F40" s="188" t="s">
        <v>690</v>
      </c>
      <c r="G40" s="188" t="s">
        <v>691</v>
      </c>
      <c r="H40" s="188" t="s">
        <v>692</v>
      </c>
      <c r="I40" s="188" t="s">
        <v>446</v>
      </c>
      <c r="J40" s="189" t="s">
        <v>349</v>
      </c>
      <c r="K40" s="188" t="s">
        <v>447</v>
      </c>
      <c r="L40" s="188" t="s">
        <v>693</v>
      </c>
      <c r="M40" s="188" t="s">
        <v>447</v>
      </c>
      <c r="N40" s="188" t="s">
        <v>449</v>
      </c>
      <c r="O40" s="188" t="s">
        <v>450</v>
      </c>
      <c r="P40" s="188">
        <v>2020</v>
      </c>
      <c r="Q40" s="188">
        <v>2020</v>
      </c>
      <c r="R40" s="188" t="s">
        <v>76</v>
      </c>
      <c r="S40" s="188" t="s">
        <v>76</v>
      </c>
      <c r="T40" s="188" t="s">
        <v>451</v>
      </c>
      <c r="U40" s="189">
        <v>228</v>
      </c>
      <c r="V40" s="189" t="s">
        <v>452</v>
      </c>
      <c r="W40" s="188" t="s">
        <v>601</v>
      </c>
      <c r="X40" s="190" t="s">
        <v>694</v>
      </c>
      <c r="Y40" s="188">
        <v>114000</v>
      </c>
      <c r="Z40" s="186"/>
      <c r="AA40" s="191">
        <f t="shared" si="1"/>
        <v>0</v>
      </c>
      <c r="AB40" s="192" t="s">
        <v>695</v>
      </c>
    </row>
    <row r="41" spans="1:28" ht="15" customHeight="1">
      <c r="A41" s="193">
        <v>32</v>
      </c>
      <c r="B41" s="194" t="str">
        <f t="shared" si="0"/>
        <v>Klik Disini</v>
      </c>
      <c r="C41" s="195" t="s">
        <v>696</v>
      </c>
      <c r="D41" s="195"/>
      <c r="E41" s="195" t="s">
        <v>697</v>
      </c>
      <c r="F41" s="195" t="s">
        <v>698</v>
      </c>
      <c r="G41" s="195" t="s">
        <v>699</v>
      </c>
      <c r="H41" s="195" t="s">
        <v>274</v>
      </c>
      <c r="I41" s="195" t="s">
        <v>446</v>
      </c>
      <c r="J41" s="196" t="s">
        <v>337</v>
      </c>
      <c r="K41" s="195" t="s">
        <v>447</v>
      </c>
      <c r="L41" s="195" t="s">
        <v>523</v>
      </c>
      <c r="M41" s="195" t="s">
        <v>447</v>
      </c>
      <c r="N41" s="195" t="s">
        <v>449</v>
      </c>
      <c r="O41" s="195" t="s">
        <v>450</v>
      </c>
      <c r="P41" s="195">
        <v>2020</v>
      </c>
      <c r="Q41" s="195">
        <v>2020</v>
      </c>
      <c r="R41" s="195" t="s">
        <v>76</v>
      </c>
      <c r="S41" s="195" t="s">
        <v>76</v>
      </c>
      <c r="T41" s="195" t="s">
        <v>451</v>
      </c>
      <c r="U41" s="196">
        <v>160</v>
      </c>
      <c r="V41" s="196" t="s">
        <v>452</v>
      </c>
      <c r="W41" s="195" t="s">
        <v>700</v>
      </c>
      <c r="X41" s="197" t="s">
        <v>701</v>
      </c>
      <c r="Y41" s="195">
        <v>88000</v>
      </c>
      <c r="Z41" s="193"/>
      <c r="AA41" s="198">
        <f t="shared" si="1"/>
        <v>0</v>
      </c>
      <c r="AB41" s="199" t="s">
        <v>702</v>
      </c>
    </row>
    <row r="42" spans="1:28" ht="15" customHeight="1">
      <c r="A42" s="186">
        <v>33</v>
      </c>
      <c r="B42" s="187" t="str">
        <f t="shared" si="0"/>
        <v>Klik Disini</v>
      </c>
      <c r="C42" s="188" t="s">
        <v>703</v>
      </c>
      <c r="D42" s="188"/>
      <c r="E42" s="188" t="s">
        <v>704</v>
      </c>
      <c r="F42" s="188" t="s">
        <v>705</v>
      </c>
      <c r="G42" s="188" t="s">
        <v>706</v>
      </c>
      <c r="H42" s="188" t="s">
        <v>274</v>
      </c>
      <c r="I42" s="188" t="s">
        <v>446</v>
      </c>
      <c r="J42" s="189" t="s">
        <v>337</v>
      </c>
      <c r="K42" s="188" t="s">
        <v>447</v>
      </c>
      <c r="L42" s="188" t="s">
        <v>523</v>
      </c>
      <c r="M42" s="188" t="s">
        <v>447</v>
      </c>
      <c r="N42" s="188" t="s">
        <v>449</v>
      </c>
      <c r="O42" s="188" t="s">
        <v>450</v>
      </c>
      <c r="P42" s="188">
        <v>2019</v>
      </c>
      <c r="Q42" s="188">
        <v>2020</v>
      </c>
      <c r="R42" s="188" t="s">
        <v>76</v>
      </c>
      <c r="S42" s="188" t="s">
        <v>76</v>
      </c>
      <c r="T42" s="188" t="s">
        <v>451</v>
      </c>
      <c r="U42" s="189">
        <v>149</v>
      </c>
      <c r="V42" s="189" t="s">
        <v>452</v>
      </c>
      <c r="W42" s="188" t="s">
        <v>707</v>
      </c>
      <c r="X42" s="190" t="s">
        <v>708</v>
      </c>
      <c r="Y42" s="188">
        <v>74000</v>
      </c>
      <c r="Z42" s="186"/>
      <c r="AA42" s="191">
        <f t="shared" si="1"/>
        <v>0</v>
      </c>
      <c r="AB42" s="192" t="s">
        <v>709</v>
      </c>
    </row>
    <row r="43" spans="1:28" ht="15" customHeight="1">
      <c r="A43" s="193">
        <v>34</v>
      </c>
      <c r="B43" s="194" t="str">
        <f t="shared" si="0"/>
        <v>Klik Disini</v>
      </c>
      <c r="C43" s="195" t="s">
        <v>710</v>
      </c>
      <c r="D43" s="195" t="s">
        <v>711</v>
      </c>
      <c r="E43" s="195" t="s">
        <v>712</v>
      </c>
      <c r="F43" s="195" t="s">
        <v>713</v>
      </c>
      <c r="G43" s="195" t="s">
        <v>714</v>
      </c>
      <c r="H43" s="195" t="s">
        <v>522</v>
      </c>
      <c r="I43" s="195" t="s">
        <v>446</v>
      </c>
      <c r="J43" s="196" t="s">
        <v>337</v>
      </c>
      <c r="K43" s="195" t="s">
        <v>447</v>
      </c>
      <c r="L43" s="195" t="s">
        <v>523</v>
      </c>
      <c r="M43" s="195" t="s">
        <v>447</v>
      </c>
      <c r="N43" s="195" t="s">
        <v>449</v>
      </c>
      <c r="O43" s="195" t="s">
        <v>450</v>
      </c>
      <c r="P43" s="195">
        <v>2019</v>
      </c>
      <c r="Q43" s="195">
        <v>2020</v>
      </c>
      <c r="R43" s="195" t="s">
        <v>76</v>
      </c>
      <c r="S43" s="195" t="s">
        <v>76</v>
      </c>
      <c r="T43" s="195" t="s">
        <v>451</v>
      </c>
      <c r="U43" s="196">
        <v>132</v>
      </c>
      <c r="V43" s="196" t="s">
        <v>452</v>
      </c>
      <c r="W43" s="195" t="s">
        <v>715</v>
      </c>
      <c r="X43" s="197" t="s">
        <v>716</v>
      </c>
      <c r="Y43" s="195">
        <v>66000</v>
      </c>
      <c r="Z43" s="193"/>
      <c r="AA43" s="198">
        <f t="shared" si="1"/>
        <v>0</v>
      </c>
      <c r="AB43" s="199" t="s">
        <v>717</v>
      </c>
    </row>
    <row r="44" spans="1:28" ht="15" customHeight="1">
      <c r="A44" s="186">
        <v>35</v>
      </c>
      <c r="B44" s="187" t="str">
        <f t="shared" si="0"/>
        <v>Klik Disini</v>
      </c>
      <c r="C44" s="188" t="s">
        <v>718</v>
      </c>
      <c r="D44" s="188"/>
      <c r="E44" s="188" t="s">
        <v>719</v>
      </c>
      <c r="F44" s="188" t="s">
        <v>720</v>
      </c>
      <c r="G44" s="188" t="s">
        <v>721</v>
      </c>
      <c r="H44" s="188" t="s">
        <v>274</v>
      </c>
      <c r="I44" s="188" t="s">
        <v>446</v>
      </c>
      <c r="J44" s="189" t="s">
        <v>337</v>
      </c>
      <c r="K44" s="188" t="s">
        <v>447</v>
      </c>
      <c r="L44" s="188" t="s">
        <v>523</v>
      </c>
      <c r="M44" s="188" t="s">
        <v>447</v>
      </c>
      <c r="N44" s="188" t="s">
        <v>449</v>
      </c>
      <c r="O44" s="188" t="s">
        <v>450</v>
      </c>
      <c r="P44" s="188">
        <v>2020</v>
      </c>
      <c r="Q44" s="188">
        <v>2020</v>
      </c>
      <c r="R44" s="188" t="s">
        <v>76</v>
      </c>
      <c r="S44" s="188" t="s">
        <v>76</v>
      </c>
      <c r="T44" s="188" t="s">
        <v>451</v>
      </c>
      <c r="U44" s="189">
        <v>129</v>
      </c>
      <c r="V44" s="189" t="s">
        <v>452</v>
      </c>
      <c r="W44" s="188" t="s">
        <v>722</v>
      </c>
      <c r="X44" s="190" t="s">
        <v>723</v>
      </c>
      <c r="Y44" s="188">
        <v>66000</v>
      </c>
      <c r="Z44" s="186"/>
      <c r="AA44" s="191">
        <f t="shared" si="1"/>
        <v>0</v>
      </c>
      <c r="AB44" s="192" t="s">
        <v>724</v>
      </c>
    </row>
    <row r="45" spans="1:28" ht="15" customHeight="1">
      <c r="A45" s="193">
        <v>36</v>
      </c>
      <c r="B45" s="194" t="str">
        <f t="shared" si="0"/>
        <v>Klik Disini</v>
      </c>
      <c r="C45" s="195" t="s">
        <v>725</v>
      </c>
      <c r="D45" s="195"/>
      <c r="E45" s="195" t="s">
        <v>726</v>
      </c>
      <c r="F45" s="195" t="s">
        <v>727</v>
      </c>
      <c r="G45" s="195" t="s">
        <v>728</v>
      </c>
      <c r="H45" s="195" t="s">
        <v>274</v>
      </c>
      <c r="I45" s="195" t="s">
        <v>446</v>
      </c>
      <c r="J45" s="196" t="s">
        <v>341</v>
      </c>
      <c r="K45" s="195" t="s">
        <v>447</v>
      </c>
      <c r="L45" s="195" t="s">
        <v>523</v>
      </c>
      <c r="M45" s="195" t="s">
        <v>447</v>
      </c>
      <c r="N45" s="195" t="s">
        <v>449</v>
      </c>
      <c r="O45" s="195" t="s">
        <v>450</v>
      </c>
      <c r="P45" s="195">
        <v>2018</v>
      </c>
      <c r="Q45" s="195">
        <v>2020</v>
      </c>
      <c r="R45" s="195" t="s">
        <v>76</v>
      </c>
      <c r="S45" s="195" t="s">
        <v>76</v>
      </c>
      <c r="T45" s="195" t="s">
        <v>451</v>
      </c>
      <c r="U45" s="196">
        <v>231</v>
      </c>
      <c r="V45" s="196" t="s">
        <v>452</v>
      </c>
      <c r="W45" s="195" t="s">
        <v>471</v>
      </c>
      <c r="X45" s="197" t="s">
        <v>729</v>
      </c>
      <c r="Y45" s="195">
        <v>110000</v>
      </c>
      <c r="Z45" s="193"/>
      <c r="AA45" s="198">
        <f t="shared" si="1"/>
        <v>0</v>
      </c>
      <c r="AB45" s="199" t="s">
        <v>730</v>
      </c>
    </row>
    <row r="46" spans="1:28" ht="15" customHeight="1">
      <c r="A46" s="186">
        <v>37</v>
      </c>
      <c r="B46" s="187" t="str">
        <f t="shared" si="0"/>
        <v>Klik Disini</v>
      </c>
      <c r="C46" s="188" t="s">
        <v>731</v>
      </c>
      <c r="D46" s="188"/>
      <c r="E46" s="188" t="s">
        <v>732</v>
      </c>
      <c r="F46" s="188" t="s">
        <v>733</v>
      </c>
      <c r="G46" s="188" t="s">
        <v>734</v>
      </c>
      <c r="H46" s="188" t="s">
        <v>460</v>
      </c>
      <c r="I46" s="188" t="s">
        <v>446</v>
      </c>
      <c r="J46" s="189" t="s">
        <v>373</v>
      </c>
      <c r="K46" s="188" t="s">
        <v>447</v>
      </c>
      <c r="L46" s="188" t="s">
        <v>504</v>
      </c>
      <c r="M46" s="188" t="s">
        <v>447</v>
      </c>
      <c r="N46" s="188" t="s">
        <v>735</v>
      </c>
      <c r="O46" s="188" t="s">
        <v>450</v>
      </c>
      <c r="P46" s="188">
        <v>2018</v>
      </c>
      <c r="Q46" s="188">
        <v>2021</v>
      </c>
      <c r="R46" s="188" t="s">
        <v>76</v>
      </c>
      <c r="S46" s="188" t="s">
        <v>76</v>
      </c>
      <c r="T46" s="188" t="s">
        <v>451</v>
      </c>
      <c r="U46" s="189">
        <v>83</v>
      </c>
      <c r="V46" s="189" t="s">
        <v>452</v>
      </c>
      <c r="W46" s="188" t="s">
        <v>736</v>
      </c>
      <c r="X46" s="190" t="s">
        <v>737</v>
      </c>
      <c r="Y46" s="188">
        <v>49200</v>
      </c>
      <c r="Z46" s="186"/>
      <c r="AA46" s="191">
        <f t="shared" si="1"/>
        <v>0</v>
      </c>
      <c r="AB46" s="192" t="s">
        <v>738</v>
      </c>
    </row>
    <row r="47" spans="1:28" ht="15" customHeight="1">
      <c r="A47" s="193">
        <v>38</v>
      </c>
      <c r="B47" s="194" t="str">
        <f t="shared" si="0"/>
        <v>Klik Disini</v>
      </c>
      <c r="C47" s="195" t="s">
        <v>739</v>
      </c>
      <c r="D47" s="195"/>
      <c r="E47" s="195" t="s">
        <v>740</v>
      </c>
      <c r="F47" s="195" t="s">
        <v>741</v>
      </c>
      <c r="G47" s="195" t="s">
        <v>742</v>
      </c>
      <c r="H47" s="195" t="s">
        <v>553</v>
      </c>
      <c r="I47" s="195" t="s">
        <v>446</v>
      </c>
      <c r="J47" s="196" t="s">
        <v>353</v>
      </c>
      <c r="K47" s="195" t="s">
        <v>447</v>
      </c>
      <c r="L47" s="195" t="s">
        <v>645</v>
      </c>
      <c r="M47" s="195" t="s">
        <v>447</v>
      </c>
      <c r="N47" s="195" t="s">
        <v>449</v>
      </c>
      <c r="O47" s="195" t="s">
        <v>450</v>
      </c>
      <c r="P47" s="195">
        <v>2018</v>
      </c>
      <c r="Q47" s="195">
        <v>2021</v>
      </c>
      <c r="R47" s="195" t="s">
        <v>76</v>
      </c>
      <c r="S47" s="195" t="s">
        <v>76</v>
      </c>
      <c r="T47" s="195" t="s">
        <v>451</v>
      </c>
      <c r="U47" s="196">
        <v>147</v>
      </c>
      <c r="V47" s="196" t="s">
        <v>452</v>
      </c>
      <c r="W47" s="195" t="s">
        <v>743</v>
      </c>
      <c r="X47" s="197" t="s">
        <v>744</v>
      </c>
      <c r="Y47" s="195">
        <v>73000</v>
      </c>
      <c r="Z47" s="193"/>
      <c r="AA47" s="198">
        <f t="shared" si="1"/>
        <v>0</v>
      </c>
      <c r="AB47" s="199" t="s">
        <v>745</v>
      </c>
    </row>
    <row r="48" spans="1:28" ht="15" customHeight="1">
      <c r="A48" s="186">
        <v>39</v>
      </c>
      <c r="B48" s="187" t="str">
        <f t="shared" si="0"/>
        <v>Klik Disini</v>
      </c>
      <c r="C48" s="188" t="s">
        <v>746</v>
      </c>
      <c r="D48" s="188"/>
      <c r="E48" s="188" t="s">
        <v>747</v>
      </c>
      <c r="F48" s="188" t="s">
        <v>748</v>
      </c>
      <c r="G48" s="188" t="s">
        <v>749</v>
      </c>
      <c r="H48" s="188" t="s">
        <v>553</v>
      </c>
      <c r="I48" s="188" t="s">
        <v>446</v>
      </c>
      <c r="J48" s="189" t="s">
        <v>353</v>
      </c>
      <c r="K48" s="188" t="s">
        <v>447</v>
      </c>
      <c r="L48" s="188" t="s">
        <v>645</v>
      </c>
      <c r="M48" s="188" t="s">
        <v>447</v>
      </c>
      <c r="N48" s="188" t="s">
        <v>449</v>
      </c>
      <c r="O48" s="188" t="s">
        <v>450</v>
      </c>
      <c r="P48" s="188">
        <v>2019</v>
      </c>
      <c r="Q48" s="188">
        <v>2020</v>
      </c>
      <c r="R48" s="188" t="s">
        <v>76</v>
      </c>
      <c r="S48" s="188" t="s">
        <v>76</v>
      </c>
      <c r="T48" s="188" t="s">
        <v>451</v>
      </c>
      <c r="U48" s="189">
        <v>194</v>
      </c>
      <c r="V48" s="189" t="s">
        <v>452</v>
      </c>
      <c r="W48" s="188" t="s">
        <v>497</v>
      </c>
      <c r="X48" s="190" t="s">
        <v>750</v>
      </c>
      <c r="Y48" s="188">
        <v>97000</v>
      </c>
      <c r="Z48" s="186"/>
      <c r="AA48" s="191">
        <f t="shared" si="1"/>
        <v>0</v>
      </c>
      <c r="AB48" s="192" t="s">
        <v>751</v>
      </c>
    </row>
    <row r="49" spans="1:28" ht="15" customHeight="1">
      <c r="A49" s="193">
        <v>40</v>
      </c>
      <c r="B49" s="194" t="str">
        <f t="shared" si="0"/>
        <v>Klik Disini</v>
      </c>
      <c r="C49" s="195" t="s">
        <v>752</v>
      </c>
      <c r="D49" s="195"/>
      <c r="E49" s="195" t="s">
        <v>747</v>
      </c>
      <c r="F49" s="195" t="s">
        <v>753</v>
      </c>
      <c r="G49" s="195" t="s">
        <v>754</v>
      </c>
      <c r="H49" s="195" t="s">
        <v>460</v>
      </c>
      <c r="I49" s="195" t="s">
        <v>446</v>
      </c>
      <c r="J49" s="196" t="s">
        <v>349</v>
      </c>
      <c r="K49" s="195" t="s">
        <v>447</v>
      </c>
      <c r="L49" s="195" t="s">
        <v>504</v>
      </c>
      <c r="M49" s="195" t="s">
        <v>447</v>
      </c>
      <c r="N49" s="195" t="s">
        <v>735</v>
      </c>
      <c r="O49" s="195" t="s">
        <v>450</v>
      </c>
      <c r="P49" s="195">
        <v>2019</v>
      </c>
      <c r="Q49" s="195">
        <v>2020</v>
      </c>
      <c r="R49" s="195" t="s">
        <v>76</v>
      </c>
      <c r="S49" s="195" t="s">
        <v>76</v>
      </c>
      <c r="T49" s="195" t="s">
        <v>451</v>
      </c>
      <c r="U49" s="196">
        <v>158</v>
      </c>
      <c r="V49" s="196" t="s">
        <v>452</v>
      </c>
      <c r="W49" s="195" t="s">
        <v>755</v>
      </c>
      <c r="X49" s="197" t="s">
        <v>756</v>
      </c>
      <c r="Y49" s="195">
        <v>79000</v>
      </c>
      <c r="Z49" s="193"/>
      <c r="AA49" s="198">
        <f t="shared" si="1"/>
        <v>0</v>
      </c>
      <c r="AB49" s="199" t="s">
        <v>757</v>
      </c>
    </row>
    <row r="50" spans="1:28" ht="15" customHeight="1">
      <c r="A50" s="186">
        <v>41</v>
      </c>
      <c r="B50" s="187" t="str">
        <f t="shared" si="0"/>
        <v>Klik Disini</v>
      </c>
      <c r="C50" s="188" t="s">
        <v>758</v>
      </c>
      <c r="D50" s="188"/>
      <c r="E50" s="188" t="s">
        <v>759</v>
      </c>
      <c r="F50" s="188" t="s">
        <v>760</v>
      </c>
      <c r="G50" s="188" t="s">
        <v>761</v>
      </c>
      <c r="H50" s="188" t="s">
        <v>553</v>
      </c>
      <c r="I50" s="188" t="s">
        <v>446</v>
      </c>
      <c r="J50" s="189" t="s">
        <v>353</v>
      </c>
      <c r="K50" s="188" t="s">
        <v>447</v>
      </c>
      <c r="L50" s="188" t="s">
        <v>504</v>
      </c>
      <c r="M50" s="188" t="s">
        <v>447</v>
      </c>
      <c r="N50" s="188" t="s">
        <v>449</v>
      </c>
      <c r="O50" s="188" t="s">
        <v>450</v>
      </c>
      <c r="P50" s="188">
        <v>2017</v>
      </c>
      <c r="Q50" s="188">
        <v>2020</v>
      </c>
      <c r="R50" s="188" t="s">
        <v>76</v>
      </c>
      <c r="S50" s="188" t="s">
        <v>76</v>
      </c>
      <c r="T50" s="188" t="s">
        <v>451</v>
      </c>
      <c r="U50" s="189">
        <v>128</v>
      </c>
      <c r="V50" s="189" t="s">
        <v>452</v>
      </c>
      <c r="W50" s="188" t="s">
        <v>722</v>
      </c>
      <c r="X50" s="190" t="s">
        <v>762</v>
      </c>
      <c r="Y50" s="188">
        <v>64000</v>
      </c>
      <c r="Z50" s="186"/>
      <c r="AA50" s="191">
        <f t="shared" si="1"/>
        <v>0</v>
      </c>
      <c r="AB50" s="192" t="s">
        <v>763</v>
      </c>
    </row>
    <row r="51" spans="1:28" ht="15" customHeight="1">
      <c r="A51" s="193">
        <v>42</v>
      </c>
      <c r="B51" s="194" t="str">
        <f t="shared" si="0"/>
        <v>Klik Disini</v>
      </c>
      <c r="C51" s="195" t="s">
        <v>764</v>
      </c>
      <c r="D51" s="195"/>
      <c r="E51" s="195" t="s">
        <v>765</v>
      </c>
      <c r="F51" s="195" t="s">
        <v>766</v>
      </c>
      <c r="G51" s="195" t="s">
        <v>767</v>
      </c>
      <c r="H51" s="195" t="s">
        <v>553</v>
      </c>
      <c r="I51" s="195" t="s">
        <v>446</v>
      </c>
      <c r="J51" s="196" t="s">
        <v>353</v>
      </c>
      <c r="K51" s="195" t="s">
        <v>447</v>
      </c>
      <c r="L51" s="195" t="s">
        <v>504</v>
      </c>
      <c r="M51" s="195" t="s">
        <v>447</v>
      </c>
      <c r="N51" s="195" t="s">
        <v>449</v>
      </c>
      <c r="O51" s="195" t="s">
        <v>450</v>
      </c>
      <c r="P51" s="195">
        <v>2020</v>
      </c>
      <c r="Q51" s="195">
        <v>2020</v>
      </c>
      <c r="R51" s="195" t="s">
        <v>76</v>
      </c>
      <c r="S51" s="195" t="s">
        <v>76</v>
      </c>
      <c r="T51" s="195" t="s">
        <v>451</v>
      </c>
      <c r="U51" s="196">
        <v>204</v>
      </c>
      <c r="V51" s="196" t="s">
        <v>452</v>
      </c>
      <c r="W51" s="195" t="s">
        <v>480</v>
      </c>
      <c r="X51" s="197" t="s">
        <v>768</v>
      </c>
      <c r="Y51" s="195">
        <v>102000</v>
      </c>
      <c r="Z51" s="193"/>
      <c r="AA51" s="198">
        <f t="shared" si="1"/>
        <v>0</v>
      </c>
      <c r="AB51" s="199" t="s">
        <v>769</v>
      </c>
    </row>
    <row r="52" spans="1:28" ht="15" customHeight="1">
      <c r="A52" s="186">
        <v>43</v>
      </c>
      <c r="B52" s="187" t="str">
        <f t="shared" si="0"/>
        <v>Klik Disini</v>
      </c>
      <c r="C52" s="188" t="s">
        <v>770</v>
      </c>
      <c r="D52" s="188"/>
      <c r="E52" s="188" t="s">
        <v>771</v>
      </c>
      <c r="F52" s="188" t="s">
        <v>772</v>
      </c>
      <c r="G52" s="188" t="s">
        <v>773</v>
      </c>
      <c r="H52" s="188" t="s">
        <v>774</v>
      </c>
      <c r="I52" s="188" t="s">
        <v>446</v>
      </c>
      <c r="J52" s="189" t="s">
        <v>337</v>
      </c>
      <c r="K52" s="188" t="s">
        <v>447</v>
      </c>
      <c r="L52" s="188" t="s">
        <v>539</v>
      </c>
      <c r="M52" s="188" t="s">
        <v>447</v>
      </c>
      <c r="N52" s="188" t="s">
        <v>449</v>
      </c>
      <c r="O52" s="188" t="s">
        <v>450</v>
      </c>
      <c r="P52" s="188">
        <v>2020</v>
      </c>
      <c r="Q52" s="188">
        <v>2020</v>
      </c>
      <c r="R52" s="188" t="s">
        <v>76</v>
      </c>
      <c r="S52" s="188" t="s">
        <v>76</v>
      </c>
      <c r="T52" s="188" t="s">
        <v>451</v>
      </c>
      <c r="U52" s="189">
        <v>118</v>
      </c>
      <c r="V52" s="189" t="s">
        <v>452</v>
      </c>
      <c r="W52" s="188" t="s">
        <v>775</v>
      </c>
      <c r="X52" s="190" t="s">
        <v>776</v>
      </c>
      <c r="Y52" s="188">
        <v>59000</v>
      </c>
      <c r="Z52" s="186"/>
      <c r="AA52" s="191">
        <f t="shared" si="1"/>
        <v>0</v>
      </c>
      <c r="AB52" s="192" t="s">
        <v>777</v>
      </c>
    </row>
    <row r="53" spans="1:28" ht="15" customHeight="1">
      <c r="A53" s="193">
        <v>44</v>
      </c>
      <c r="B53" s="194" t="str">
        <f t="shared" si="0"/>
        <v>Klik Disini</v>
      </c>
      <c r="C53" s="195" t="s">
        <v>778</v>
      </c>
      <c r="D53" s="195"/>
      <c r="E53" s="195" t="s">
        <v>779</v>
      </c>
      <c r="F53" s="195" t="s">
        <v>780</v>
      </c>
      <c r="G53" s="195" t="s">
        <v>781</v>
      </c>
      <c r="H53" s="195" t="s">
        <v>782</v>
      </c>
      <c r="I53" s="195" t="s">
        <v>446</v>
      </c>
      <c r="J53" s="196" t="s">
        <v>349</v>
      </c>
      <c r="K53" s="195" t="s">
        <v>447</v>
      </c>
      <c r="L53" s="195" t="s">
        <v>783</v>
      </c>
      <c r="M53" s="195" t="s">
        <v>447</v>
      </c>
      <c r="N53" s="195" t="s">
        <v>449</v>
      </c>
      <c r="O53" s="195" t="s">
        <v>450</v>
      </c>
      <c r="P53" s="195">
        <v>2016</v>
      </c>
      <c r="Q53" s="195">
        <v>2020</v>
      </c>
      <c r="R53" s="195" t="s">
        <v>76</v>
      </c>
      <c r="S53" s="195" t="s">
        <v>76</v>
      </c>
      <c r="T53" s="195" t="s">
        <v>451</v>
      </c>
      <c r="U53" s="196">
        <v>173</v>
      </c>
      <c r="V53" s="196" t="s">
        <v>452</v>
      </c>
      <c r="W53" s="195" t="s">
        <v>505</v>
      </c>
      <c r="X53" s="197" t="s">
        <v>784</v>
      </c>
      <c r="Y53" s="195">
        <v>86000</v>
      </c>
      <c r="Z53" s="193"/>
      <c r="AA53" s="198">
        <f t="shared" si="1"/>
        <v>0</v>
      </c>
      <c r="AB53" s="199" t="s">
        <v>785</v>
      </c>
    </row>
    <row r="54" spans="1:28" ht="15" customHeight="1">
      <c r="A54" s="186">
        <v>45</v>
      </c>
      <c r="B54" s="187" t="str">
        <f t="shared" si="0"/>
        <v>Klik Disini</v>
      </c>
      <c r="C54" s="188" t="s">
        <v>786</v>
      </c>
      <c r="D54" s="188"/>
      <c r="E54" s="188" t="s">
        <v>787</v>
      </c>
      <c r="F54" s="188" t="s">
        <v>788</v>
      </c>
      <c r="G54" s="188" t="s">
        <v>789</v>
      </c>
      <c r="H54" s="188" t="s">
        <v>553</v>
      </c>
      <c r="I54" s="188" t="s">
        <v>446</v>
      </c>
      <c r="J54" s="189" t="s">
        <v>353</v>
      </c>
      <c r="K54" s="188" t="s">
        <v>447</v>
      </c>
      <c r="L54" s="188" t="s">
        <v>504</v>
      </c>
      <c r="M54" s="188" t="s">
        <v>447</v>
      </c>
      <c r="N54" s="188" t="s">
        <v>449</v>
      </c>
      <c r="O54" s="188" t="s">
        <v>450</v>
      </c>
      <c r="P54" s="188">
        <v>2020</v>
      </c>
      <c r="Q54" s="188">
        <v>2020</v>
      </c>
      <c r="R54" s="188" t="s">
        <v>76</v>
      </c>
      <c r="S54" s="188" t="s">
        <v>76</v>
      </c>
      <c r="T54" s="188" t="s">
        <v>451</v>
      </c>
      <c r="U54" s="189">
        <v>201</v>
      </c>
      <c r="V54" s="189" t="s">
        <v>452</v>
      </c>
      <c r="W54" s="188" t="s">
        <v>722</v>
      </c>
      <c r="X54" s="190" t="s">
        <v>790</v>
      </c>
      <c r="Y54" s="188">
        <v>100000</v>
      </c>
      <c r="Z54" s="186"/>
      <c r="AA54" s="191">
        <f t="shared" si="1"/>
        <v>0</v>
      </c>
      <c r="AB54" s="192" t="s">
        <v>791</v>
      </c>
    </row>
    <row r="55" spans="1:28" ht="15" customHeight="1">
      <c r="A55" s="193">
        <v>46</v>
      </c>
      <c r="B55" s="194" t="str">
        <f t="shared" si="0"/>
        <v>Klik Disini</v>
      </c>
      <c r="C55" s="195" t="s">
        <v>792</v>
      </c>
      <c r="D55" s="195"/>
      <c r="E55" s="195" t="s">
        <v>793</v>
      </c>
      <c r="F55" s="195" t="s">
        <v>794</v>
      </c>
      <c r="G55" s="195" t="s">
        <v>795</v>
      </c>
      <c r="H55" s="195" t="s">
        <v>274</v>
      </c>
      <c r="I55" s="195" t="s">
        <v>446</v>
      </c>
      <c r="J55" s="196" t="s">
        <v>337</v>
      </c>
      <c r="K55" s="195" t="s">
        <v>447</v>
      </c>
      <c r="L55" s="195" t="s">
        <v>523</v>
      </c>
      <c r="M55" s="195" t="s">
        <v>447</v>
      </c>
      <c r="N55" s="195" t="s">
        <v>449</v>
      </c>
      <c r="O55" s="195" t="s">
        <v>450</v>
      </c>
      <c r="P55" s="195">
        <v>2018</v>
      </c>
      <c r="Q55" s="195">
        <v>2020</v>
      </c>
      <c r="R55" s="195" t="s">
        <v>76</v>
      </c>
      <c r="S55" s="195" t="s">
        <v>76</v>
      </c>
      <c r="T55" s="195" t="s">
        <v>451</v>
      </c>
      <c r="U55" s="196">
        <v>158</v>
      </c>
      <c r="V55" s="196" t="s">
        <v>452</v>
      </c>
      <c r="W55" s="195" t="s">
        <v>796</v>
      </c>
      <c r="X55" s="197" t="s">
        <v>797</v>
      </c>
      <c r="Y55" s="195">
        <v>79000</v>
      </c>
      <c r="Z55" s="193"/>
      <c r="AA55" s="198">
        <f t="shared" si="1"/>
        <v>0</v>
      </c>
      <c r="AB55" s="199" t="s">
        <v>798</v>
      </c>
    </row>
    <row r="56" spans="1:28" ht="15" customHeight="1">
      <c r="A56" s="186">
        <v>47</v>
      </c>
      <c r="B56" s="187" t="str">
        <f t="shared" si="0"/>
        <v>Klik Disini</v>
      </c>
      <c r="C56" s="188" t="s">
        <v>799</v>
      </c>
      <c r="D56" s="188" t="s">
        <v>800</v>
      </c>
      <c r="E56" s="188" t="s">
        <v>801</v>
      </c>
      <c r="F56" s="188" t="s">
        <v>802</v>
      </c>
      <c r="G56" s="188" t="s">
        <v>803</v>
      </c>
      <c r="H56" s="188" t="s">
        <v>553</v>
      </c>
      <c r="I56" s="188" t="s">
        <v>446</v>
      </c>
      <c r="J56" s="189" t="s">
        <v>353</v>
      </c>
      <c r="K56" s="188" t="s">
        <v>447</v>
      </c>
      <c r="L56" s="188" t="s">
        <v>539</v>
      </c>
      <c r="M56" s="188" t="s">
        <v>447</v>
      </c>
      <c r="N56" s="188" t="s">
        <v>735</v>
      </c>
      <c r="O56" s="188" t="s">
        <v>450</v>
      </c>
      <c r="P56" s="188">
        <v>2022</v>
      </c>
      <c r="Q56" s="188">
        <v>2022</v>
      </c>
      <c r="R56" s="188" t="s">
        <v>76</v>
      </c>
      <c r="S56" s="188" t="s">
        <v>76</v>
      </c>
      <c r="T56" s="188" t="s">
        <v>451</v>
      </c>
      <c r="U56" s="189">
        <v>284</v>
      </c>
      <c r="V56" s="189" t="s">
        <v>452</v>
      </c>
      <c r="W56" s="188" t="s">
        <v>804</v>
      </c>
      <c r="X56" s="190" t="s">
        <v>805</v>
      </c>
      <c r="Y56" s="188">
        <v>127800</v>
      </c>
      <c r="Z56" s="186"/>
      <c r="AA56" s="191">
        <f t="shared" si="1"/>
        <v>0</v>
      </c>
      <c r="AB56" s="192" t="s">
        <v>806</v>
      </c>
    </row>
    <row r="57" spans="1:28" ht="15" customHeight="1">
      <c r="A57" s="193">
        <v>48</v>
      </c>
      <c r="B57" s="194" t="str">
        <f t="shared" si="0"/>
        <v>Klik Disini</v>
      </c>
      <c r="C57" s="195" t="s">
        <v>807</v>
      </c>
      <c r="D57" s="195" t="s">
        <v>808</v>
      </c>
      <c r="E57" s="195" t="s">
        <v>809</v>
      </c>
      <c r="F57" s="195" t="s">
        <v>810</v>
      </c>
      <c r="G57" s="195" t="s">
        <v>811</v>
      </c>
      <c r="H57" s="195" t="s">
        <v>553</v>
      </c>
      <c r="I57" s="195" t="s">
        <v>446</v>
      </c>
      <c r="J57" s="196" t="s">
        <v>353</v>
      </c>
      <c r="K57" s="195" t="s">
        <v>812</v>
      </c>
      <c r="L57" s="195" t="s">
        <v>645</v>
      </c>
      <c r="M57" s="195" t="s">
        <v>447</v>
      </c>
      <c r="N57" s="195" t="s">
        <v>449</v>
      </c>
      <c r="O57" s="195" t="s">
        <v>450</v>
      </c>
      <c r="P57" s="195">
        <v>2022</v>
      </c>
      <c r="Q57" s="195">
        <v>2022</v>
      </c>
      <c r="R57" s="195" t="s">
        <v>76</v>
      </c>
      <c r="S57" s="195" t="s">
        <v>76</v>
      </c>
      <c r="T57" s="195" t="s">
        <v>451</v>
      </c>
      <c r="U57" s="196">
        <v>284</v>
      </c>
      <c r="V57" s="196" t="s">
        <v>452</v>
      </c>
      <c r="W57" s="195" t="s">
        <v>813</v>
      </c>
      <c r="X57" s="197" t="s">
        <v>814</v>
      </c>
      <c r="Y57" s="195">
        <v>127800</v>
      </c>
      <c r="Z57" s="193"/>
      <c r="AA57" s="198">
        <f t="shared" si="1"/>
        <v>0</v>
      </c>
      <c r="AB57" s="199" t="s">
        <v>815</v>
      </c>
    </row>
    <row r="58" spans="1:28" ht="15" customHeight="1">
      <c r="A58" s="186">
        <v>49</v>
      </c>
      <c r="B58" s="187" t="str">
        <f t="shared" si="0"/>
        <v>Klik Disini</v>
      </c>
      <c r="C58" s="188" t="s">
        <v>816</v>
      </c>
      <c r="D58" s="188"/>
      <c r="E58" s="188" t="s">
        <v>809</v>
      </c>
      <c r="F58" s="188" t="s">
        <v>817</v>
      </c>
      <c r="G58" s="188" t="s">
        <v>818</v>
      </c>
      <c r="H58" s="188" t="s">
        <v>553</v>
      </c>
      <c r="I58" s="188" t="s">
        <v>446</v>
      </c>
      <c r="J58" s="189" t="s">
        <v>353</v>
      </c>
      <c r="K58" s="188" t="s">
        <v>447</v>
      </c>
      <c r="L58" s="188" t="s">
        <v>645</v>
      </c>
      <c r="M58" s="188" t="s">
        <v>447</v>
      </c>
      <c r="N58" s="188" t="s">
        <v>449</v>
      </c>
      <c r="O58" s="188" t="s">
        <v>450</v>
      </c>
      <c r="P58" s="188">
        <v>2018</v>
      </c>
      <c r="Q58" s="188">
        <v>2020</v>
      </c>
      <c r="R58" s="188" t="s">
        <v>76</v>
      </c>
      <c r="S58" s="188" t="s">
        <v>76</v>
      </c>
      <c r="T58" s="188" t="s">
        <v>451</v>
      </c>
      <c r="U58" s="189">
        <v>192</v>
      </c>
      <c r="V58" s="189" t="s">
        <v>452</v>
      </c>
      <c r="W58" s="188" t="s">
        <v>755</v>
      </c>
      <c r="X58" s="190" t="s">
        <v>819</v>
      </c>
      <c r="Y58" s="188">
        <v>85500</v>
      </c>
      <c r="Z58" s="186"/>
      <c r="AA58" s="191">
        <f t="shared" si="1"/>
        <v>0</v>
      </c>
      <c r="AB58" s="192" t="s">
        <v>820</v>
      </c>
    </row>
    <row r="59" spans="1:28" ht="15" customHeight="1">
      <c r="A59" s="193">
        <v>50</v>
      </c>
      <c r="B59" s="194" t="str">
        <f t="shared" si="0"/>
        <v>Klik Disini</v>
      </c>
      <c r="C59" s="195" t="s">
        <v>821</v>
      </c>
      <c r="D59" s="195"/>
      <c r="E59" s="195" t="s">
        <v>809</v>
      </c>
      <c r="F59" s="195" t="s">
        <v>822</v>
      </c>
      <c r="G59" s="195" t="s">
        <v>823</v>
      </c>
      <c r="H59" s="195" t="s">
        <v>824</v>
      </c>
      <c r="I59" s="195" t="s">
        <v>446</v>
      </c>
      <c r="J59" s="196" t="s">
        <v>349</v>
      </c>
      <c r="K59" s="195" t="s">
        <v>447</v>
      </c>
      <c r="L59" s="195" t="s">
        <v>539</v>
      </c>
      <c r="M59" s="195" t="s">
        <v>447</v>
      </c>
      <c r="N59" s="195" t="s">
        <v>449</v>
      </c>
      <c r="O59" s="195" t="s">
        <v>450</v>
      </c>
      <c r="P59" s="195">
        <v>2016</v>
      </c>
      <c r="Q59" s="195">
        <v>2020</v>
      </c>
      <c r="R59" s="195" t="s">
        <v>76</v>
      </c>
      <c r="S59" s="195" t="s">
        <v>76</v>
      </c>
      <c r="T59" s="195" t="s">
        <v>451</v>
      </c>
      <c r="U59" s="196">
        <v>178</v>
      </c>
      <c r="V59" s="196" t="s">
        <v>452</v>
      </c>
      <c r="W59" s="195" t="s">
        <v>618</v>
      </c>
      <c r="X59" s="197" t="s">
        <v>825</v>
      </c>
      <c r="Y59" s="195">
        <v>79000</v>
      </c>
      <c r="Z59" s="193"/>
      <c r="AA59" s="198">
        <f t="shared" si="1"/>
        <v>0</v>
      </c>
      <c r="AB59" s="199" t="s">
        <v>826</v>
      </c>
    </row>
    <row r="60" spans="1:28" ht="15" customHeight="1">
      <c r="A60" s="186">
        <v>51</v>
      </c>
      <c r="B60" s="187" t="str">
        <f t="shared" si="0"/>
        <v>Klik Disini</v>
      </c>
      <c r="C60" s="188" t="s">
        <v>827</v>
      </c>
      <c r="D60" s="188"/>
      <c r="E60" s="188" t="s">
        <v>809</v>
      </c>
      <c r="F60" s="188" t="s">
        <v>828</v>
      </c>
      <c r="G60" s="188" t="s">
        <v>829</v>
      </c>
      <c r="H60" s="188" t="s">
        <v>692</v>
      </c>
      <c r="I60" s="188" t="s">
        <v>446</v>
      </c>
      <c r="J60" s="189" t="s">
        <v>349</v>
      </c>
      <c r="K60" s="188" t="s">
        <v>447</v>
      </c>
      <c r="L60" s="188" t="s">
        <v>539</v>
      </c>
      <c r="M60" s="188" t="s">
        <v>447</v>
      </c>
      <c r="N60" s="188" t="s">
        <v>449</v>
      </c>
      <c r="O60" s="188" t="s">
        <v>450</v>
      </c>
      <c r="P60" s="188">
        <v>2018</v>
      </c>
      <c r="Q60" s="188">
        <v>2020</v>
      </c>
      <c r="R60" s="188" t="s">
        <v>76</v>
      </c>
      <c r="S60" s="188" t="s">
        <v>76</v>
      </c>
      <c r="T60" s="188" t="s">
        <v>451</v>
      </c>
      <c r="U60" s="189">
        <v>192</v>
      </c>
      <c r="V60" s="189" t="s">
        <v>452</v>
      </c>
      <c r="W60" s="188" t="s">
        <v>830</v>
      </c>
      <c r="X60" s="190" t="s">
        <v>831</v>
      </c>
      <c r="Y60" s="188">
        <v>96000</v>
      </c>
      <c r="Z60" s="186"/>
      <c r="AA60" s="191">
        <f t="shared" si="1"/>
        <v>0</v>
      </c>
      <c r="AB60" s="192" t="s">
        <v>832</v>
      </c>
    </row>
    <row r="61" spans="1:28" ht="15" customHeight="1">
      <c r="A61" s="193">
        <v>52</v>
      </c>
      <c r="B61" s="194" t="str">
        <f t="shared" si="0"/>
        <v>Klik Disini</v>
      </c>
      <c r="C61" s="195" t="s">
        <v>833</v>
      </c>
      <c r="D61" s="195"/>
      <c r="E61" s="195" t="s">
        <v>809</v>
      </c>
      <c r="F61" s="195" t="s">
        <v>834</v>
      </c>
      <c r="G61" s="195" t="s">
        <v>835</v>
      </c>
      <c r="H61" s="195" t="s">
        <v>553</v>
      </c>
      <c r="I61" s="195" t="s">
        <v>446</v>
      </c>
      <c r="J61" s="196" t="s">
        <v>353</v>
      </c>
      <c r="K61" s="195" t="s">
        <v>447</v>
      </c>
      <c r="L61" s="195" t="s">
        <v>645</v>
      </c>
      <c r="M61" s="195" t="s">
        <v>447</v>
      </c>
      <c r="N61" s="195" t="s">
        <v>449</v>
      </c>
      <c r="O61" s="195" t="s">
        <v>450</v>
      </c>
      <c r="P61" s="195">
        <v>2016</v>
      </c>
      <c r="Q61" s="195">
        <v>2020</v>
      </c>
      <c r="R61" s="195" t="s">
        <v>76</v>
      </c>
      <c r="S61" s="195" t="s">
        <v>76</v>
      </c>
      <c r="T61" s="195" t="s">
        <v>451</v>
      </c>
      <c r="U61" s="196">
        <v>210</v>
      </c>
      <c r="V61" s="196" t="s">
        <v>452</v>
      </c>
      <c r="W61" s="195" t="s">
        <v>515</v>
      </c>
      <c r="X61" s="197" t="s">
        <v>814</v>
      </c>
      <c r="Y61" s="195">
        <v>93600</v>
      </c>
      <c r="Z61" s="193"/>
      <c r="AA61" s="198">
        <f t="shared" si="1"/>
        <v>0</v>
      </c>
      <c r="AB61" s="199" t="s">
        <v>836</v>
      </c>
    </row>
    <row r="62" spans="1:28" ht="15" customHeight="1">
      <c r="A62" s="186">
        <v>53</v>
      </c>
      <c r="B62" s="187" t="str">
        <f t="shared" si="0"/>
        <v>Klik Disini</v>
      </c>
      <c r="C62" s="188" t="s">
        <v>837</v>
      </c>
      <c r="D62" s="188"/>
      <c r="E62" s="188" t="s">
        <v>838</v>
      </c>
      <c r="F62" s="188" t="s">
        <v>839</v>
      </c>
      <c r="G62" s="188" t="s">
        <v>840</v>
      </c>
      <c r="H62" s="188" t="s">
        <v>841</v>
      </c>
      <c r="I62" s="188" t="s">
        <v>446</v>
      </c>
      <c r="J62" s="189" t="s">
        <v>373</v>
      </c>
      <c r="K62" s="188" t="s">
        <v>447</v>
      </c>
      <c r="L62" s="188" t="s">
        <v>842</v>
      </c>
      <c r="M62" s="188" t="s">
        <v>447</v>
      </c>
      <c r="N62" s="188" t="s">
        <v>479</v>
      </c>
      <c r="O62" s="188" t="s">
        <v>450</v>
      </c>
      <c r="P62" s="188">
        <v>2021</v>
      </c>
      <c r="Q62" s="188">
        <v>2021</v>
      </c>
      <c r="R62" s="188" t="s">
        <v>76</v>
      </c>
      <c r="S62" s="188" t="s">
        <v>76</v>
      </c>
      <c r="T62" s="188" t="s">
        <v>451</v>
      </c>
      <c r="U62" s="189">
        <v>152</v>
      </c>
      <c r="V62" s="189" t="s">
        <v>452</v>
      </c>
      <c r="W62" s="188" t="s">
        <v>843</v>
      </c>
      <c r="X62" s="190" t="s">
        <v>844</v>
      </c>
      <c r="Y62" s="188">
        <v>76000</v>
      </c>
      <c r="Z62" s="186"/>
      <c r="AA62" s="191">
        <f t="shared" si="1"/>
        <v>0</v>
      </c>
      <c r="AB62" s="192" t="s">
        <v>845</v>
      </c>
    </row>
    <row r="63" spans="1:28" ht="15" customHeight="1">
      <c r="A63" s="193">
        <v>54</v>
      </c>
      <c r="B63" s="194" t="str">
        <f t="shared" si="0"/>
        <v>Klik Disini</v>
      </c>
      <c r="C63" s="195" t="s">
        <v>846</v>
      </c>
      <c r="D63" s="195"/>
      <c r="E63" s="195" t="s">
        <v>847</v>
      </c>
      <c r="F63" s="195" t="s">
        <v>848</v>
      </c>
      <c r="G63" s="195" t="s">
        <v>849</v>
      </c>
      <c r="H63" s="195" t="s">
        <v>274</v>
      </c>
      <c r="I63" s="195" t="s">
        <v>446</v>
      </c>
      <c r="J63" s="196" t="s">
        <v>337</v>
      </c>
      <c r="K63" s="195" t="s">
        <v>447</v>
      </c>
      <c r="L63" s="195" t="s">
        <v>523</v>
      </c>
      <c r="M63" s="195" t="s">
        <v>447</v>
      </c>
      <c r="N63" s="195" t="s">
        <v>449</v>
      </c>
      <c r="O63" s="195" t="s">
        <v>450</v>
      </c>
      <c r="P63" s="195">
        <v>2019</v>
      </c>
      <c r="Q63" s="195">
        <v>2020</v>
      </c>
      <c r="R63" s="195" t="s">
        <v>76</v>
      </c>
      <c r="S63" s="195" t="s">
        <v>76</v>
      </c>
      <c r="T63" s="195" t="s">
        <v>451</v>
      </c>
      <c r="U63" s="196">
        <v>138</v>
      </c>
      <c r="V63" s="196" t="s">
        <v>452</v>
      </c>
      <c r="W63" s="195" t="s">
        <v>471</v>
      </c>
      <c r="X63" s="197" t="s">
        <v>850</v>
      </c>
      <c r="Y63" s="195">
        <v>70000</v>
      </c>
      <c r="Z63" s="193"/>
      <c r="AA63" s="198">
        <f t="shared" si="1"/>
        <v>0</v>
      </c>
      <c r="AB63" s="199" t="s">
        <v>851</v>
      </c>
    </row>
    <row r="64" spans="1:28" ht="15" customHeight="1">
      <c r="A64" s="186">
        <v>55</v>
      </c>
      <c r="B64" s="187" t="str">
        <f t="shared" si="0"/>
        <v>Klik Disini</v>
      </c>
      <c r="C64" s="188" t="s">
        <v>852</v>
      </c>
      <c r="D64" s="188"/>
      <c r="E64" s="188" t="s">
        <v>853</v>
      </c>
      <c r="F64" s="188" t="s">
        <v>854</v>
      </c>
      <c r="G64" s="188" t="s">
        <v>855</v>
      </c>
      <c r="H64" s="188" t="s">
        <v>495</v>
      </c>
      <c r="I64" s="188" t="s">
        <v>446</v>
      </c>
      <c r="J64" s="189" t="s">
        <v>359</v>
      </c>
      <c r="K64" s="188" t="s">
        <v>447</v>
      </c>
      <c r="L64" s="188" t="s">
        <v>539</v>
      </c>
      <c r="M64" s="188" t="s">
        <v>447</v>
      </c>
      <c r="N64" s="188" t="s">
        <v>449</v>
      </c>
      <c r="O64" s="188" t="s">
        <v>450</v>
      </c>
      <c r="P64" s="188">
        <v>2020</v>
      </c>
      <c r="Q64" s="188">
        <v>2020</v>
      </c>
      <c r="R64" s="188" t="s">
        <v>76</v>
      </c>
      <c r="S64" s="188" t="s">
        <v>76</v>
      </c>
      <c r="T64" s="188" t="s">
        <v>451</v>
      </c>
      <c r="U64" s="189">
        <v>319</v>
      </c>
      <c r="V64" s="189" t="s">
        <v>452</v>
      </c>
      <c r="W64" s="188" t="s">
        <v>856</v>
      </c>
      <c r="X64" s="190" t="s">
        <v>857</v>
      </c>
      <c r="Y64" s="188">
        <v>159000</v>
      </c>
      <c r="Z64" s="186"/>
      <c r="AA64" s="191">
        <f t="shared" si="1"/>
        <v>0</v>
      </c>
      <c r="AB64" s="192" t="s">
        <v>858</v>
      </c>
    </row>
    <row r="65" spans="1:28" ht="15" customHeight="1">
      <c r="A65" s="193">
        <v>56</v>
      </c>
      <c r="B65" s="194" t="str">
        <f t="shared" si="0"/>
        <v>Klik Disini</v>
      </c>
      <c r="C65" s="195" t="s">
        <v>859</v>
      </c>
      <c r="D65" s="195"/>
      <c r="E65" s="195" t="s">
        <v>860</v>
      </c>
      <c r="F65" s="195" t="s">
        <v>861</v>
      </c>
      <c r="G65" s="195" t="s">
        <v>862</v>
      </c>
      <c r="H65" s="195" t="s">
        <v>522</v>
      </c>
      <c r="I65" s="195" t="s">
        <v>446</v>
      </c>
      <c r="J65" s="196" t="s">
        <v>337</v>
      </c>
      <c r="K65" s="195" t="s">
        <v>447</v>
      </c>
      <c r="L65" s="195" t="s">
        <v>863</v>
      </c>
      <c r="M65" s="195" t="s">
        <v>447</v>
      </c>
      <c r="N65" s="195" t="s">
        <v>449</v>
      </c>
      <c r="O65" s="195" t="s">
        <v>450</v>
      </c>
      <c r="P65" s="195">
        <v>2017</v>
      </c>
      <c r="Q65" s="195">
        <v>2020</v>
      </c>
      <c r="R65" s="195" t="s">
        <v>76</v>
      </c>
      <c r="S65" s="195" t="s">
        <v>76</v>
      </c>
      <c r="T65" s="195" t="s">
        <v>451</v>
      </c>
      <c r="U65" s="196">
        <v>213</v>
      </c>
      <c r="V65" s="196" t="s">
        <v>452</v>
      </c>
      <c r="W65" s="195" t="s">
        <v>864</v>
      </c>
      <c r="X65" s="197" t="s">
        <v>865</v>
      </c>
      <c r="Y65" s="195">
        <v>106000</v>
      </c>
      <c r="Z65" s="193"/>
      <c r="AA65" s="198">
        <f t="shared" si="1"/>
        <v>0</v>
      </c>
      <c r="AB65" s="199" t="s">
        <v>866</v>
      </c>
    </row>
    <row r="66" spans="1:28" ht="15" customHeight="1">
      <c r="A66" s="186">
        <v>57</v>
      </c>
      <c r="B66" s="187" t="str">
        <f t="shared" si="0"/>
        <v>Klik Disini</v>
      </c>
      <c r="C66" s="188" t="s">
        <v>867</v>
      </c>
      <c r="D66" s="188"/>
      <c r="E66" s="188" t="s">
        <v>868</v>
      </c>
      <c r="F66" s="188" t="s">
        <v>869</v>
      </c>
      <c r="G66" s="188" t="s">
        <v>870</v>
      </c>
      <c r="H66" s="188" t="s">
        <v>274</v>
      </c>
      <c r="I66" s="188" t="s">
        <v>446</v>
      </c>
      <c r="J66" s="189" t="s">
        <v>337</v>
      </c>
      <c r="K66" s="188" t="s">
        <v>447</v>
      </c>
      <c r="L66" s="188" t="s">
        <v>523</v>
      </c>
      <c r="M66" s="188" t="s">
        <v>447</v>
      </c>
      <c r="N66" s="188" t="s">
        <v>449</v>
      </c>
      <c r="O66" s="188" t="s">
        <v>450</v>
      </c>
      <c r="P66" s="188">
        <v>2020</v>
      </c>
      <c r="Q66" s="188">
        <v>2020</v>
      </c>
      <c r="R66" s="188" t="s">
        <v>76</v>
      </c>
      <c r="S66" s="188" t="s">
        <v>76</v>
      </c>
      <c r="T66" s="188" t="s">
        <v>451</v>
      </c>
      <c r="U66" s="189">
        <v>208</v>
      </c>
      <c r="V66" s="189" t="s">
        <v>452</v>
      </c>
      <c r="W66" s="188" t="s">
        <v>594</v>
      </c>
      <c r="X66" s="190" t="s">
        <v>871</v>
      </c>
      <c r="Y66" s="188">
        <v>104000</v>
      </c>
      <c r="Z66" s="186"/>
      <c r="AA66" s="191">
        <f t="shared" si="1"/>
        <v>0</v>
      </c>
      <c r="AB66" s="192" t="s">
        <v>872</v>
      </c>
    </row>
    <row r="67" spans="1:28" ht="15" customHeight="1">
      <c r="A67" s="193">
        <v>58</v>
      </c>
      <c r="B67" s="194" t="str">
        <f t="shared" si="0"/>
        <v>Klik Disini</v>
      </c>
      <c r="C67" s="195" t="s">
        <v>873</v>
      </c>
      <c r="D67" s="195"/>
      <c r="E67" s="195" t="s">
        <v>874</v>
      </c>
      <c r="F67" s="195" t="s">
        <v>875</v>
      </c>
      <c r="G67" s="195" t="s">
        <v>876</v>
      </c>
      <c r="H67" s="195" t="s">
        <v>553</v>
      </c>
      <c r="I67" s="195" t="s">
        <v>446</v>
      </c>
      <c r="J67" s="196" t="s">
        <v>341</v>
      </c>
      <c r="K67" s="195" t="s">
        <v>447</v>
      </c>
      <c r="L67" s="195" t="s">
        <v>645</v>
      </c>
      <c r="M67" s="195" t="s">
        <v>447</v>
      </c>
      <c r="N67" s="195" t="s">
        <v>449</v>
      </c>
      <c r="O67" s="195" t="s">
        <v>450</v>
      </c>
      <c r="P67" s="195">
        <v>2020</v>
      </c>
      <c r="Q67" s="195">
        <v>2020</v>
      </c>
      <c r="R67" s="195" t="s">
        <v>76</v>
      </c>
      <c r="S67" s="195" t="s">
        <v>76</v>
      </c>
      <c r="T67" s="195" t="s">
        <v>451</v>
      </c>
      <c r="U67" s="196">
        <v>222</v>
      </c>
      <c r="V67" s="196" t="s">
        <v>452</v>
      </c>
      <c r="W67" s="195" t="s">
        <v>877</v>
      </c>
      <c r="X67" s="197" t="s">
        <v>878</v>
      </c>
      <c r="Y67" s="195">
        <v>110000</v>
      </c>
      <c r="Z67" s="193"/>
      <c r="AA67" s="198">
        <f t="shared" si="1"/>
        <v>0</v>
      </c>
      <c r="AB67" s="199" t="s">
        <v>879</v>
      </c>
    </row>
    <row r="68" spans="1:28" ht="15" customHeight="1">
      <c r="A68" s="186">
        <v>59</v>
      </c>
      <c r="B68" s="187" t="str">
        <f t="shared" si="0"/>
        <v>Klik Disini</v>
      </c>
      <c r="C68" s="188" t="s">
        <v>880</v>
      </c>
      <c r="D68" s="188"/>
      <c r="E68" s="188" t="s">
        <v>881</v>
      </c>
      <c r="F68" s="188" t="s">
        <v>882</v>
      </c>
      <c r="G68" s="188" t="s">
        <v>883</v>
      </c>
      <c r="H68" s="188" t="s">
        <v>553</v>
      </c>
      <c r="I68" s="188" t="s">
        <v>446</v>
      </c>
      <c r="J68" s="189" t="s">
        <v>353</v>
      </c>
      <c r="K68" s="188" t="s">
        <v>447</v>
      </c>
      <c r="L68" s="188" t="s">
        <v>539</v>
      </c>
      <c r="M68" s="188" t="s">
        <v>447</v>
      </c>
      <c r="N68" s="188" t="s">
        <v>449</v>
      </c>
      <c r="O68" s="188" t="s">
        <v>450</v>
      </c>
      <c r="P68" s="188">
        <v>2017</v>
      </c>
      <c r="Q68" s="188">
        <v>2020</v>
      </c>
      <c r="R68" s="188" t="s">
        <v>76</v>
      </c>
      <c r="S68" s="188" t="s">
        <v>76</v>
      </c>
      <c r="T68" s="188" t="s">
        <v>451</v>
      </c>
      <c r="U68" s="189">
        <v>219</v>
      </c>
      <c r="V68" s="189" t="s">
        <v>452</v>
      </c>
      <c r="W68" s="188" t="s">
        <v>884</v>
      </c>
      <c r="X68" s="190" t="s">
        <v>885</v>
      </c>
      <c r="Y68" s="188">
        <v>109000</v>
      </c>
      <c r="Z68" s="186"/>
      <c r="AA68" s="191">
        <f t="shared" si="1"/>
        <v>0</v>
      </c>
      <c r="AB68" s="192" t="s">
        <v>886</v>
      </c>
    </row>
    <row r="69" spans="1:28" ht="15" customHeight="1">
      <c r="A69" s="193">
        <v>60</v>
      </c>
      <c r="B69" s="194" t="str">
        <f t="shared" si="0"/>
        <v>Klik Disini</v>
      </c>
      <c r="C69" s="195" t="s">
        <v>887</v>
      </c>
      <c r="D69" s="195"/>
      <c r="E69" s="195" t="s">
        <v>881</v>
      </c>
      <c r="F69" s="195" t="s">
        <v>888</v>
      </c>
      <c r="G69" s="195" t="s">
        <v>889</v>
      </c>
      <c r="H69" s="195" t="s">
        <v>553</v>
      </c>
      <c r="I69" s="195" t="s">
        <v>446</v>
      </c>
      <c r="J69" s="196" t="s">
        <v>353</v>
      </c>
      <c r="K69" s="195" t="s">
        <v>447</v>
      </c>
      <c r="L69" s="195" t="s">
        <v>539</v>
      </c>
      <c r="M69" s="195" t="s">
        <v>447</v>
      </c>
      <c r="N69" s="195" t="s">
        <v>449</v>
      </c>
      <c r="O69" s="195" t="s">
        <v>450</v>
      </c>
      <c r="P69" s="195">
        <v>2022</v>
      </c>
      <c r="Q69" s="195">
        <v>2022</v>
      </c>
      <c r="R69" s="195" t="s">
        <v>76</v>
      </c>
      <c r="S69" s="195" t="s">
        <v>76</v>
      </c>
      <c r="T69" s="195" t="s">
        <v>451</v>
      </c>
      <c r="U69" s="196">
        <v>193</v>
      </c>
      <c r="V69" s="196" t="s">
        <v>452</v>
      </c>
      <c r="W69" s="195" t="s">
        <v>755</v>
      </c>
      <c r="X69" s="197" t="s">
        <v>890</v>
      </c>
      <c r="Y69" s="195">
        <v>96000</v>
      </c>
      <c r="Z69" s="193"/>
      <c r="AA69" s="198">
        <f t="shared" si="1"/>
        <v>0</v>
      </c>
      <c r="AB69" s="199" t="s">
        <v>891</v>
      </c>
    </row>
    <row r="70" spans="1:28" ht="15" customHeight="1">
      <c r="A70" s="186">
        <v>61</v>
      </c>
      <c r="B70" s="187" t="str">
        <f t="shared" si="0"/>
        <v>Klik Disini</v>
      </c>
      <c r="C70" s="188" t="s">
        <v>892</v>
      </c>
      <c r="D70" s="188"/>
      <c r="E70" s="188" t="s">
        <v>893</v>
      </c>
      <c r="F70" s="188" t="s">
        <v>894</v>
      </c>
      <c r="G70" s="188" t="s">
        <v>895</v>
      </c>
      <c r="H70" s="188" t="s">
        <v>522</v>
      </c>
      <c r="I70" s="188" t="s">
        <v>446</v>
      </c>
      <c r="J70" s="189" t="s">
        <v>347</v>
      </c>
      <c r="K70" s="188" t="s">
        <v>447</v>
      </c>
      <c r="L70" s="188" t="s">
        <v>896</v>
      </c>
      <c r="M70" s="188" t="s">
        <v>447</v>
      </c>
      <c r="N70" s="188" t="s">
        <v>449</v>
      </c>
      <c r="O70" s="188" t="s">
        <v>450</v>
      </c>
      <c r="P70" s="188">
        <v>2021</v>
      </c>
      <c r="Q70" s="188">
        <v>2021</v>
      </c>
      <c r="R70" s="188" t="s">
        <v>76</v>
      </c>
      <c r="S70" s="188" t="s">
        <v>76</v>
      </c>
      <c r="T70" s="188" t="s">
        <v>451</v>
      </c>
      <c r="U70" s="189">
        <v>128</v>
      </c>
      <c r="V70" s="189" t="s">
        <v>452</v>
      </c>
      <c r="W70" s="188" t="s">
        <v>897</v>
      </c>
      <c r="X70" s="190" t="s">
        <v>898</v>
      </c>
      <c r="Y70" s="188">
        <v>64000</v>
      </c>
      <c r="Z70" s="186"/>
      <c r="AA70" s="191">
        <f t="shared" si="1"/>
        <v>0</v>
      </c>
      <c r="AB70" s="192" t="s">
        <v>899</v>
      </c>
    </row>
    <row r="71" spans="1:28" ht="15" customHeight="1">
      <c r="A71" s="193">
        <v>62</v>
      </c>
      <c r="B71" s="194" t="str">
        <f t="shared" si="0"/>
        <v>Klik Disini</v>
      </c>
      <c r="C71" s="195" t="s">
        <v>900</v>
      </c>
      <c r="D71" s="195"/>
      <c r="E71" s="195" t="s">
        <v>901</v>
      </c>
      <c r="F71" s="195" t="s">
        <v>902</v>
      </c>
      <c r="G71" s="195" t="s">
        <v>903</v>
      </c>
      <c r="H71" s="195" t="s">
        <v>522</v>
      </c>
      <c r="I71" s="195" t="s">
        <v>446</v>
      </c>
      <c r="J71" s="196" t="s">
        <v>347</v>
      </c>
      <c r="K71" s="195" t="s">
        <v>447</v>
      </c>
      <c r="L71" s="195" t="s">
        <v>896</v>
      </c>
      <c r="M71" s="195" t="s">
        <v>447</v>
      </c>
      <c r="N71" s="195" t="s">
        <v>449</v>
      </c>
      <c r="O71" s="195" t="s">
        <v>450</v>
      </c>
      <c r="P71" s="195">
        <v>2017</v>
      </c>
      <c r="Q71" s="195">
        <v>2020</v>
      </c>
      <c r="R71" s="195" t="s">
        <v>76</v>
      </c>
      <c r="S71" s="195" t="s">
        <v>76</v>
      </c>
      <c r="T71" s="195" t="s">
        <v>451</v>
      </c>
      <c r="U71" s="196">
        <v>160</v>
      </c>
      <c r="V71" s="196" t="s">
        <v>452</v>
      </c>
      <c r="W71" s="195" t="s">
        <v>904</v>
      </c>
      <c r="X71" s="197" t="s">
        <v>905</v>
      </c>
      <c r="Y71" s="195">
        <v>80000</v>
      </c>
      <c r="Z71" s="193"/>
      <c r="AA71" s="198">
        <f t="shared" si="1"/>
        <v>0</v>
      </c>
      <c r="AB71" s="199" t="s">
        <v>906</v>
      </c>
    </row>
    <row r="72" spans="1:28" ht="15" customHeight="1">
      <c r="A72" s="186">
        <v>63</v>
      </c>
      <c r="B72" s="187" t="str">
        <f t="shared" si="0"/>
        <v>Klik Disini</v>
      </c>
      <c r="C72" s="188" t="s">
        <v>907</v>
      </c>
      <c r="D72" s="188"/>
      <c r="E72" s="188" t="s">
        <v>908</v>
      </c>
      <c r="F72" s="188" t="s">
        <v>909</v>
      </c>
      <c r="G72" s="188" t="s">
        <v>910</v>
      </c>
      <c r="H72" s="188" t="s">
        <v>522</v>
      </c>
      <c r="I72" s="188" t="s">
        <v>446</v>
      </c>
      <c r="J72" s="189" t="s">
        <v>347</v>
      </c>
      <c r="K72" s="188" t="s">
        <v>447</v>
      </c>
      <c r="L72" s="188" t="s">
        <v>539</v>
      </c>
      <c r="M72" s="188" t="s">
        <v>447</v>
      </c>
      <c r="N72" s="188" t="s">
        <v>449</v>
      </c>
      <c r="O72" s="188" t="s">
        <v>450</v>
      </c>
      <c r="P72" s="188">
        <v>2017</v>
      </c>
      <c r="Q72" s="188">
        <v>2020</v>
      </c>
      <c r="R72" s="188" t="s">
        <v>76</v>
      </c>
      <c r="S72" s="188" t="s">
        <v>76</v>
      </c>
      <c r="T72" s="188" t="s">
        <v>451</v>
      </c>
      <c r="U72" s="189">
        <v>137</v>
      </c>
      <c r="V72" s="189" t="s">
        <v>452</v>
      </c>
      <c r="W72" s="188" t="s">
        <v>606</v>
      </c>
      <c r="X72" s="190" t="s">
        <v>911</v>
      </c>
      <c r="Y72" s="188">
        <v>68000</v>
      </c>
      <c r="Z72" s="186"/>
      <c r="AA72" s="191">
        <f t="shared" si="1"/>
        <v>0</v>
      </c>
      <c r="AB72" s="192" t="s">
        <v>912</v>
      </c>
    </row>
    <row r="73" spans="1:28" ht="15" customHeight="1">
      <c r="A73" s="193">
        <v>64</v>
      </c>
      <c r="B73" s="194" t="str">
        <f t="shared" si="0"/>
        <v>Klik Disini</v>
      </c>
      <c r="C73" s="195" t="s">
        <v>913</v>
      </c>
      <c r="D73" s="195"/>
      <c r="E73" s="195" t="s">
        <v>914</v>
      </c>
      <c r="F73" s="195" t="s">
        <v>915</v>
      </c>
      <c r="G73" s="195" t="s">
        <v>916</v>
      </c>
      <c r="H73" s="195" t="s">
        <v>522</v>
      </c>
      <c r="I73" s="195" t="s">
        <v>446</v>
      </c>
      <c r="J73" s="196" t="s">
        <v>347</v>
      </c>
      <c r="K73" s="195" t="s">
        <v>447</v>
      </c>
      <c r="L73" s="195" t="s">
        <v>539</v>
      </c>
      <c r="M73" s="195" t="s">
        <v>447</v>
      </c>
      <c r="N73" s="195" t="s">
        <v>449</v>
      </c>
      <c r="O73" s="195" t="s">
        <v>450</v>
      </c>
      <c r="P73" s="195">
        <v>2019</v>
      </c>
      <c r="Q73" s="195">
        <v>2020</v>
      </c>
      <c r="R73" s="195" t="s">
        <v>76</v>
      </c>
      <c r="S73" s="195" t="s">
        <v>76</v>
      </c>
      <c r="T73" s="195" t="s">
        <v>451</v>
      </c>
      <c r="U73" s="196">
        <v>92</v>
      </c>
      <c r="V73" s="196" t="s">
        <v>452</v>
      </c>
      <c r="W73" s="195" t="s">
        <v>917</v>
      </c>
      <c r="X73" s="197" t="s">
        <v>918</v>
      </c>
      <c r="Y73" s="195">
        <v>68000</v>
      </c>
      <c r="Z73" s="193"/>
      <c r="AA73" s="198">
        <f t="shared" si="1"/>
        <v>0</v>
      </c>
      <c r="AB73" s="199" t="s">
        <v>919</v>
      </c>
    </row>
    <row r="74" spans="1:28" ht="15" customHeight="1">
      <c r="A74" s="186">
        <v>65</v>
      </c>
      <c r="B74" s="187" t="str">
        <f t="shared" si="0"/>
        <v>Klik Disini</v>
      </c>
      <c r="C74" s="188" t="s">
        <v>920</v>
      </c>
      <c r="D74" s="188"/>
      <c r="E74" s="188" t="s">
        <v>921</v>
      </c>
      <c r="F74" s="188" t="s">
        <v>922</v>
      </c>
      <c r="G74" s="188" t="s">
        <v>923</v>
      </c>
      <c r="H74" s="188" t="s">
        <v>522</v>
      </c>
      <c r="I74" s="188" t="s">
        <v>446</v>
      </c>
      <c r="J74" s="189" t="s">
        <v>347</v>
      </c>
      <c r="K74" s="188" t="s">
        <v>447</v>
      </c>
      <c r="L74" s="188" t="s">
        <v>539</v>
      </c>
      <c r="M74" s="188" t="s">
        <v>447</v>
      </c>
      <c r="N74" s="188" t="s">
        <v>449</v>
      </c>
      <c r="O74" s="188" t="s">
        <v>450</v>
      </c>
      <c r="P74" s="188">
        <v>2018</v>
      </c>
      <c r="Q74" s="188">
        <v>2020</v>
      </c>
      <c r="R74" s="188" t="s">
        <v>76</v>
      </c>
      <c r="S74" s="188" t="s">
        <v>76</v>
      </c>
      <c r="T74" s="188" t="s">
        <v>451</v>
      </c>
      <c r="U74" s="189">
        <v>136</v>
      </c>
      <c r="V74" s="189" t="s">
        <v>452</v>
      </c>
      <c r="W74" s="188" t="s">
        <v>813</v>
      </c>
      <c r="X74" s="190" t="s">
        <v>924</v>
      </c>
      <c r="Y74" s="188">
        <v>68000</v>
      </c>
      <c r="Z74" s="186"/>
      <c r="AA74" s="191">
        <f t="shared" si="1"/>
        <v>0</v>
      </c>
      <c r="AB74" s="192" t="s">
        <v>925</v>
      </c>
    </row>
    <row r="75" spans="1:28" ht="15" customHeight="1">
      <c r="A75" s="193">
        <v>66</v>
      </c>
      <c r="B75" s="194" t="str">
        <f t="shared" si="0"/>
        <v>Klik Disini</v>
      </c>
      <c r="C75" s="195" t="s">
        <v>926</v>
      </c>
      <c r="D75" s="195"/>
      <c r="E75" s="195" t="s">
        <v>927</v>
      </c>
      <c r="F75" s="195" t="s">
        <v>928</v>
      </c>
      <c r="G75" s="195" t="s">
        <v>929</v>
      </c>
      <c r="H75" s="195" t="s">
        <v>522</v>
      </c>
      <c r="I75" s="195" t="s">
        <v>446</v>
      </c>
      <c r="J75" s="196" t="s">
        <v>347</v>
      </c>
      <c r="K75" s="195" t="s">
        <v>447</v>
      </c>
      <c r="L75" s="195" t="s">
        <v>539</v>
      </c>
      <c r="M75" s="195" t="s">
        <v>447</v>
      </c>
      <c r="N75" s="195" t="s">
        <v>449</v>
      </c>
      <c r="O75" s="195" t="s">
        <v>450</v>
      </c>
      <c r="P75" s="195">
        <v>2018</v>
      </c>
      <c r="Q75" s="195">
        <v>2020</v>
      </c>
      <c r="R75" s="195" t="s">
        <v>76</v>
      </c>
      <c r="S75" s="195" t="s">
        <v>76</v>
      </c>
      <c r="T75" s="195" t="s">
        <v>451</v>
      </c>
      <c r="U75" s="196">
        <v>124</v>
      </c>
      <c r="V75" s="196" t="s">
        <v>452</v>
      </c>
      <c r="W75" s="195" t="s">
        <v>775</v>
      </c>
      <c r="X75" s="197" t="s">
        <v>930</v>
      </c>
      <c r="Y75" s="195">
        <v>62000</v>
      </c>
      <c r="Z75" s="193"/>
      <c r="AA75" s="198">
        <f t="shared" si="1"/>
        <v>0</v>
      </c>
      <c r="AB75" s="199" t="s">
        <v>931</v>
      </c>
    </row>
    <row r="76" spans="1:28" ht="15" customHeight="1">
      <c r="A76" s="186">
        <v>67</v>
      </c>
      <c r="B76" s="187" t="str">
        <f t="shared" si="0"/>
        <v>Klik Disini</v>
      </c>
      <c r="C76" s="188" t="s">
        <v>932</v>
      </c>
      <c r="D76" s="188"/>
      <c r="E76" s="188" t="s">
        <v>933</v>
      </c>
      <c r="F76" s="188" t="s">
        <v>934</v>
      </c>
      <c r="G76" s="188" t="s">
        <v>935</v>
      </c>
      <c r="H76" s="188" t="s">
        <v>522</v>
      </c>
      <c r="I76" s="200" t="s">
        <v>446</v>
      </c>
      <c r="J76" s="186" t="s">
        <v>347</v>
      </c>
      <c r="K76" s="188" t="s">
        <v>447</v>
      </c>
      <c r="L76" s="188" t="s">
        <v>539</v>
      </c>
      <c r="M76" s="188" t="s">
        <v>447</v>
      </c>
      <c r="N76" s="188" t="s">
        <v>449</v>
      </c>
      <c r="O76" s="188" t="s">
        <v>450</v>
      </c>
      <c r="P76" s="188">
        <v>2017</v>
      </c>
      <c r="Q76" s="188">
        <v>2020</v>
      </c>
      <c r="R76" s="188" t="s">
        <v>76</v>
      </c>
      <c r="S76" s="188" t="s">
        <v>76</v>
      </c>
      <c r="T76" s="188" t="s">
        <v>451</v>
      </c>
      <c r="U76" s="189">
        <v>132</v>
      </c>
      <c r="V76" s="189" t="s">
        <v>452</v>
      </c>
      <c r="W76" s="188" t="s">
        <v>884</v>
      </c>
      <c r="X76" s="190" t="s">
        <v>936</v>
      </c>
      <c r="Y76" s="188">
        <v>66000</v>
      </c>
      <c r="Z76" s="186"/>
      <c r="AA76" s="191">
        <f t="shared" si="1"/>
        <v>0</v>
      </c>
      <c r="AB76" s="192" t="s">
        <v>937</v>
      </c>
    </row>
    <row r="77" spans="1:28" ht="15" customHeight="1">
      <c r="A77" s="193">
        <v>68</v>
      </c>
      <c r="B77" s="194" t="str">
        <f t="shared" si="0"/>
        <v>Klik Disini</v>
      </c>
      <c r="C77" s="195" t="s">
        <v>938</v>
      </c>
      <c r="D77" s="195"/>
      <c r="E77" s="195" t="s">
        <v>939</v>
      </c>
      <c r="F77" s="195" t="s">
        <v>940</v>
      </c>
      <c r="G77" s="195" t="s">
        <v>941</v>
      </c>
      <c r="H77" s="195" t="s">
        <v>553</v>
      </c>
      <c r="I77" s="195" t="s">
        <v>446</v>
      </c>
      <c r="J77" s="196" t="s">
        <v>353</v>
      </c>
      <c r="K77" s="195" t="s">
        <v>447</v>
      </c>
      <c r="L77" s="195" t="s">
        <v>539</v>
      </c>
      <c r="M77" s="195" t="s">
        <v>447</v>
      </c>
      <c r="N77" s="195" t="s">
        <v>449</v>
      </c>
      <c r="O77" s="195" t="s">
        <v>450</v>
      </c>
      <c r="P77" s="195">
        <v>2019</v>
      </c>
      <c r="Q77" s="195">
        <v>2020</v>
      </c>
      <c r="R77" s="195" t="s">
        <v>76</v>
      </c>
      <c r="S77" s="195" t="s">
        <v>76</v>
      </c>
      <c r="T77" s="195" t="s">
        <v>451</v>
      </c>
      <c r="U77" s="196">
        <v>118</v>
      </c>
      <c r="V77" s="196" t="s">
        <v>452</v>
      </c>
      <c r="W77" s="195" t="s">
        <v>942</v>
      </c>
      <c r="X77" s="197" t="s">
        <v>943</v>
      </c>
      <c r="Y77" s="195">
        <v>59000</v>
      </c>
      <c r="Z77" s="193"/>
      <c r="AA77" s="198">
        <f t="shared" si="1"/>
        <v>0</v>
      </c>
      <c r="AB77" s="199" t="s">
        <v>944</v>
      </c>
    </row>
    <row r="78" spans="1:28" ht="15" customHeight="1">
      <c r="A78" s="186">
        <v>69</v>
      </c>
      <c r="B78" s="187" t="str">
        <f t="shared" si="0"/>
        <v>Klik Disini</v>
      </c>
      <c r="C78" s="188" t="s">
        <v>945</v>
      </c>
      <c r="D78" s="188"/>
      <c r="E78" s="188" t="s">
        <v>946</v>
      </c>
      <c r="F78" s="188" t="s">
        <v>947</v>
      </c>
      <c r="G78" s="188" t="s">
        <v>948</v>
      </c>
      <c r="H78" s="188" t="s">
        <v>553</v>
      </c>
      <c r="I78" s="188" t="s">
        <v>446</v>
      </c>
      <c r="J78" s="189" t="s">
        <v>353</v>
      </c>
      <c r="K78" s="188" t="s">
        <v>447</v>
      </c>
      <c r="L78" s="188" t="s">
        <v>539</v>
      </c>
      <c r="M78" s="188" t="s">
        <v>447</v>
      </c>
      <c r="N78" s="188" t="s">
        <v>449</v>
      </c>
      <c r="O78" s="188" t="s">
        <v>450</v>
      </c>
      <c r="P78" s="188">
        <v>2020</v>
      </c>
      <c r="Q78" s="188">
        <v>2020</v>
      </c>
      <c r="R78" s="188" t="s">
        <v>76</v>
      </c>
      <c r="S78" s="188" t="s">
        <v>76</v>
      </c>
      <c r="T78" s="188" t="s">
        <v>451</v>
      </c>
      <c r="U78" s="189">
        <v>440</v>
      </c>
      <c r="V78" s="189" t="s">
        <v>452</v>
      </c>
      <c r="W78" s="188" t="s">
        <v>736</v>
      </c>
      <c r="X78" s="190" t="s">
        <v>949</v>
      </c>
      <c r="Y78" s="188">
        <v>220000</v>
      </c>
      <c r="Z78" s="186"/>
      <c r="AA78" s="191">
        <f t="shared" si="1"/>
        <v>0</v>
      </c>
      <c r="AB78" s="192" t="s">
        <v>950</v>
      </c>
    </row>
    <row r="79" spans="1:28" ht="15" customHeight="1">
      <c r="A79" s="193">
        <v>70</v>
      </c>
      <c r="B79" s="194" t="str">
        <f t="shared" si="0"/>
        <v>Klik Disini</v>
      </c>
      <c r="C79" s="195" t="s">
        <v>951</v>
      </c>
      <c r="D79" s="195"/>
      <c r="E79" s="195" t="s">
        <v>952</v>
      </c>
      <c r="F79" s="195" t="s">
        <v>953</v>
      </c>
      <c r="G79" s="195" t="s">
        <v>954</v>
      </c>
      <c r="H79" s="195" t="s">
        <v>553</v>
      </c>
      <c r="I79" s="195" t="s">
        <v>446</v>
      </c>
      <c r="J79" s="196" t="s">
        <v>353</v>
      </c>
      <c r="K79" s="195" t="s">
        <v>447</v>
      </c>
      <c r="L79" s="195" t="s">
        <v>539</v>
      </c>
      <c r="M79" s="195" t="s">
        <v>447</v>
      </c>
      <c r="N79" s="195" t="s">
        <v>449</v>
      </c>
      <c r="O79" s="195" t="s">
        <v>450</v>
      </c>
      <c r="P79" s="195">
        <v>2022</v>
      </c>
      <c r="Q79" s="195">
        <v>2022</v>
      </c>
      <c r="R79" s="195" t="s">
        <v>76</v>
      </c>
      <c r="S79" s="195" t="s">
        <v>76</v>
      </c>
      <c r="T79" s="195" t="s">
        <v>451</v>
      </c>
      <c r="U79" s="196">
        <v>333</v>
      </c>
      <c r="V79" s="196" t="s">
        <v>452</v>
      </c>
      <c r="W79" s="195" t="s">
        <v>524</v>
      </c>
      <c r="X79" s="197" t="s">
        <v>955</v>
      </c>
      <c r="Y79" s="195">
        <v>166000</v>
      </c>
      <c r="Z79" s="193"/>
      <c r="AA79" s="198">
        <f t="shared" si="1"/>
        <v>0</v>
      </c>
      <c r="AB79" s="199" t="s">
        <v>956</v>
      </c>
    </row>
    <row r="80" spans="1:28" ht="15" customHeight="1">
      <c r="A80" s="186">
        <v>71</v>
      </c>
      <c r="B80" s="187" t="str">
        <f t="shared" si="0"/>
        <v>Klik Disini</v>
      </c>
      <c r="C80" s="188" t="s">
        <v>957</v>
      </c>
      <c r="D80" s="188" t="s">
        <v>958</v>
      </c>
      <c r="E80" s="188" t="s">
        <v>959</v>
      </c>
      <c r="F80" s="188" t="s">
        <v>960</v>
      </c>
      <c r="G80" s="188" t="s">
        <v>961</v>
      </c>
      <c r="H80" s="188" t="s">
        <v>460</v>
      </c>
      <c r="I80" s="188" t="s">
        <v>446</v>
      </c>
      <c r="J80" s="189" t="s">
        <v>373</v>
      </c>
      <c r="K80" s="188" t="s">
        <v>447</v>
      </c>
      <c r="L80" s="188" t="s">
        <v>962</v>
      </c>
      <c r="M80" s="188" t="s">
        <v>447</v>
      </c>
      <c r="N80" s="188" t="s">
        <v>479</v>
      </c>
      <c r="O80" s="188" t="s">
        <v>450</v>
      </c>
      <c r="P80" s="188">
        <v>2020</v>
      </c>
      <c r="Q80" s="188">
        <v>2020</v>
      </c>
      <c r="R80" s="188" t="s">
        <v>76</v>
      </c>
      <c r="S80" s="188" t="s">
        <v>76</v>
      </c>
      <c r="T80" s="188" t="s">
        <v>451</v>
      </c>
      <c r="U80" s="189">
        <v>173</v>
      </c>
      <c r="V80" s="189" t="s">
        <v>452</v>
      </c>
      <c r="W80" s="188" t="s">
        <v>638</v>
      </c>
      <c r="X80" s="190" t="s">
        <v>963</v>
      </c>
      <c r="Y80" s="188">
        <v>86000</v>
      </c>
      <c r="Z80" s="186"/>
      <c r="AA80" s="191">
        <f t="shared" si="1"/>
        <v>0</v>
      </c>
      <c r="AB80" s="192" t="s">
        <v>964</v>
      </c>
    </row>
    <row r="81" spans="1:28" ht="15" customHeight="1">
      <c r="A81" s="193">
        <v>72</v>
      </c>
      <c r="B81" s="194" t="str">
        <f t="shared" si="0"/>
        <v>Klik Disini</v>
      </c>
      <c r="C81" s="195" t="s">
        <v>965</v>
      </c>
      <c r="D81" s="195" t="s">
        <v>966</v>
      </c>
      <c r="E81" s="195" t="s">
        <v>959</v>
      </c>
      <c r="F81" s="195" t="s">
        <v>967</v>
      </c>
      <c r="G81" s="195" t="s">
        <v>968</v>
      </c>
      <c r="H81" s="195" t="s">
        <v>460</v>
      </c>
      <c r="I81" s="195" t="s">
        <v>446</v>
      </c>
      <c r="J81" s="196" t="s">
        <v>373</v>
      </c>
      <c r="K81" s="195" t="s">
        <v>447</v>
      </c>
      <c r="L81" s="195" t="s">
        <v>962</v>
      </c>
      <c r="M81" s="195" t="s">
        <v>447</v>
      </c>
      <c r="N81" s="195" t="s">
        <v>479</v>
      </c>
      <c r="O81" s="195" t="s">
        <v>450</v>
      </c>
      <c r="P81" s="195">
        <v>2020</v>
      </c>
      <c r="Q81" s="195">
        <v>2020</v>
      </c>
      <c r="R81" s="195" t="s">
        <v>76</v>
      </c>
      <c r="S81" s="195" t="s">
        <v>76</v>
      </c>
      <c r="T81" s="195" t="s">
        <v>451</v>
      </c>
      <c r="U81" s="196">
        <v>181</v>
      </c>
      <c r="V81" s="196" t="s">
        <v>452</v>
      </c>
      <c r="W81" s="195" t="s">
        <v>505</v>
      </c>
      <c r="X81" s="197" t="s">
        <v>969</v>
      </c>
      <c r="Y81" s="195">
        <v>90000</v>
      </c>
      <c r="Z81" s="193"/>
      <c r="AA81" s="198">
        <f t="shared" si="1"/>
        <v>0</v>
      </c>
      <c r="AB81" s="199" t="s">
        <v>970</v>
      </c>
    </row>
    <row r="82" spans="1:28" ht="15" customHeight="1">
      <c r="A82" s="186">
        <v>73</v>
      </c>
      <c r="B82" s="187" t="str">
        <f t="shared" si="0"/>
        <v>Klik Disini</v>
      </c>
      <c r="C82" s="188" t="s">
        <v>971</v>
      </c>
      <c r="D82" s="188" t="s">
        <v>972</v>
      </c>
      <c r="E82" s="188" t="s">
        <v>959</v>
      </c>
      <c r="F82" s="188" t="s">
        <v>973</v>
      </c>
      <c r="G82" s="188" t="s">
        <v>974</v>
      </c>
      <c r="H82" s="188" t="s">
        <v>460</v>
      </c>
      <c r="I82" s="188" t="s">
        <v>446</v>
      </c>
      <c r="J82" s="189" t="s">
        <v>373</v>
      </c>
      <c r="K82" s="188" t="s">
        <v>447</v>
      </c>
      <c r="L82" s="188" t="s">
        <v>962</v>
      </c>
      <c r="M82" s="188" t="s">
        <v>447</v>
      </c>
      <c r="N82" s="188" t="s">
        <v>479</v>
      </c>
      <c r="O82" s="188" t="s">
        <v>450</v>
      </c>
      <c r="P82" s="188">
        <v>2020</v>
      </c>
      <c r="Q82" s="188">
        <v>2020</v>
      </c>
      <c r="R82" s="188" t="s">
        <v>76</v>
      </c>
      <c r="S82" s="188" t="s">
        <v>76</v>
      </c>
      <c r="T82" s="188" t="s">
        <v>451</v>
      </c>
      <c r="U82" s="189">
        <v>263</v>
      </c>
      <c r="V82" s="189" t="s">
        <v>452</v>
      </c>
      <c r="W82" s="188" t="s">
        <v>975</v>
      </c>
      <c r="X82" s="190" t="s">
        <v>976</v>
      </c>
      <c r="Y82" s="188">
        <v>130000</v>
      </c>
      <c r="Z82" s="186"/>
      <c r="AA82" s="191">
        <f t="shared" si="1"/>
        <v>0</v>
      </c>
      <c r="AB82" s="192" t="s">
        <v>977</v>
      </c>
    </row>
    <row r="83" spans="1:28" ht="15" customHeight="1">
      <c r="A83" s="193">
        <v>74</v>
      </c>
      <c r="B83" s="194" t="str">
        <f t="shared" si="0"/>
        <v>Klik Disini</v>
      </c>
      <c r="C83" s="195" t="s">
        <v>978</v>
      </c>
      <c r="D83" s="195"/>
      <c r="E83" s="195" t="s">
        <v>979</v>
      </c>
      <c r="F83" s="195" t="s">
        <v>980</v>
      </c>
      <c r="G83" s="195" t="s">
        <v>981</v>
      </c>
      <c r="H83" s="195" t="s">
        <v>460</v>
      </c>
      <c r="I83" s="195" t="s">
        <v>446</v>
      </c>
      <c r="J83" s="196" t="s">
        <v>373</v>
      </c>
      <c r="K83" s="195" t="s">
        <v>447</v>
      </c>
      <c r="L83" s="195" t="s">
        <v>982</v>
      </c>
      <c r="M83" s="195" t="s">
        <v>447</v>
      </c>
      <c r="N83" s="195" t="s">
        <v>479</v>
      </c>
      <c r="O83" s="195" t="s">
        <v>450</v>
      </c>
      <c r="P83" s="195">
        <v>2021</v>
      </c>
      <c r="Q83" s="195">
        <v>2021</v>
      </c>
      <c r="R83" s="195" t="s">
        <v>76</v>
      </c>
      <c r="S83" s="195" t="s">
        <v>76</v>
      </c>
      <c r="T83" s="195" t="s">
        <v>451</v>
      </c>
      <c r="U83" s="196">
        <v>168</v>
      </c>
      <c r="V83" s="196" t="s">
        <v>452</v>
      </c>
      <c r="W83" s="195" t="s">
        <v>983</v>
      </c>
      <c r="X83" s="197" t="s">
        <v>984</v>
      </c>
      <c r="Y83" s="195">
        <v>84000</v>
      </c>
      <c r="Z83" s="193"/>
      <c r="AA83" s="198">
        <f t="shared" si="1"/>
        <v>0</v>
      </c>
      <c r="AB83" s="199" t="s">
        <v>985</v>
      </c>
    </row>
    <row r="84" spans="1:28" ht="15" customHeight="1">
      <c r="A84" s="186">
        <v>75</v>
      </c>
      <c r="B84" s="187" t="str">
        <f t="shared" si="0"/>
        <v>Klik Disini</v>
      </c>
      <c r="C84" s="188" t="s">
        <v>986</v>
      </c>
      <c r="D84" s="188"/>
      <c r="E84" s="188" t="s">
        <v>987</v>
      </c>
      <c r="F84" s="188" t="s">
        <v>988</v>
      </c>
      <c r="G84" s="188" t="s">
        <v>989</v>
      </c>
      <c r="H84" s="188" t="s">
        <v>460</v>
      </c>
      <c r="I84" s="188" t="s">
        <v>446</v>
      </c>
      <c r="J84" s="189" t="s">
        <v>373</v>
      </c>
      <c r="K84" s="188" t="s">
        <v>447</v>
      </c>
      <c r="L84" s="188" t="s">
        <v>990</v>
      </c>
      <c r="M84" s="188" t="s">
        <v>447</v>
      </c>
      <c r="N84" s="188" t="s">
        <v>479</v>
      </c>
      <c r="O84" s="188" t="s">
        <v>450</v>
      </c>
      <c r="P84" s="188">
        <v>2016</v>
      </c>
      <c r="Q84" s="188">
        <v>2020</v>
      </c>
      <c r="R84" s="188" t="s">
        <v>76</v>
      </c>
      <c r="S84" s="188" t="s">
        <v>76</v>
      </c>
      <c r="T84" s="188" t="s">
        <v>451</v>
      </c>
      <c r="U84" s="189">
        <v>137</v>
      </c>
      <c r="V84" s="189" t="s">
        <v>452</v>
      </c>
      <c r="W84" s="188" t="s">
        <v>991</v>
      </c>
      <c r="X84" s="190" t="s">
        <v>992</v>
      </c>
      <c r="Y84" s="188">
        <v>68000</v>
      </c>
      <c r="Z84" s="186"/>
      <c r="AA84" s="191">
        <f t="shared" si="1"/>
        <v>0</v>
      </c>
      <c r="AB84" s="192" t="s">
        <v>993</v>
      </c>
    </row>
    <row r="85" spans="1:28" ht="15" customHeight="1">
      <c r="A85" s="193">
        <v>76</v>
      </c>
      <c r="B85" s="194" t="str">
        <f t="shared" si="0"/>
        <v>Klik Disini</v>
      </c>
      <c r="C85" s="195" t="s">
        <v>994</v>
      </c>
      <c r="D85" s="195" t="s">
        <v>995</v>
      </c>
      <c r="E85" s="195" t="s">
        <v>996</v>
      </c>
      <c r="F85" s="195" t="s">
        <v>997</v>
      </c>
      <c r="G85" s="195" t="s">
        <v>998</v>
      </c>
      <c r="H85" s="195" t="s">
        <v>460</v>
      </c>
      <c r="I85" s="195" t="s">
        <v>446</v>
      </c>
      <c r="J85" s="196" t="s">
        <v>373</v>
      </c>
      <c r="K85" s="195" t="s">
        <v>447</v>
      </c>
      <c r="L85" s="195" t="s">
        <v>539</v>
      </c>
      <c r="M85" s="195" t="s">
        <v>447</v>
      </c>
      <c r="N85" s="195" t="s">
        <v>449</v>
      </c>
      <c r="O85" s="195" t="s">
        <v>450</v>
      </c>
      <c r="P85" s="195">
        <v>2020</v>
      </c>
      <c r="Q85" s="195">
        <v>2020</v>
      </c>
      <c r="R85" s="195" t="s">
        <v>76</v>
      </c>
      <c r="S85" s="195" t="s">
        <v>76</v>
      </c>
      <c r="T85" s="195" t="s">
        <v>451</v>
      </c>
      <c r="U85" s="196">
        <v>142</v>
      </c>
      <c r="V85" s="196" t="s">
        <v>452</v>
      </c>
      <c r="W85" s="195" t="s">
        <v>999</v>
      </c>
      <c r="X85" s="197" t="s">
        <v>1000</v>
      </c>
      <c r="Y85" s="195">
        <v>72000</v>
      </c>
      <c r="Z85" s="193"/>
      <c r="AA85" s="198">
        <f t="shared" si="1"/>
        <v>0</v>
      </c>
      <c r="AB85" s="199" t="s">
        <v>1001</v>
      </c>
    </row>
    <row r="86" spans="1:28" ht="15" customHeight="1">
      <c r="A86" s="186">
        <v>77</v>
      </c>
      <c r="B86" s="187" t="str">
        <f t="shared" si="0"/>
        <v>Klik Disini</v>
      </c>
      <c r="C86" s="188" t="s">
        <v>1002</v>
      </c>
      <c r="D86" s="188" t="s">
        <v>1003</v>
      </c>
      <c r="E86" s="188" t="s">
        <v>1004</v>
      </c>
      <c r="F86" s="188" t="s">
        <v>1005</v>
      </c>
      <c r="G86" s="188" t="s">
        <v>1006</v>
      </c>
      <c r="H86" s="188" t="s">
        <v>460</v>
      </c>
      <c r="I86" s="188" t="s">
        <v>446</v>
      </c>
      <c r="J86" s="189" t="s">
        <v>373</v>
      </c>
      <c r="K86" s="188" t="s">
        <v>447</v>
      </c>
      <c r="L86" s="188" t="s">
        <v>539</v>
      </c>
      <c r="M86" s="188" t="s">
        <v>447</v>
      </c>
      <c r="N86" s="188" t="s">
        <v>449</v>
      </c>
      <c r="O86" s="188" t="s">
        <v>450</v>
      </c>
      <c r="P86" s="188">
        <v>2019</v>
      </c>
      <c r="Q86" s="188">
        <v>2020</v>
      </c>
      <c r="R86" s="188" t="s">
        <v>76</v>
      </c>
      <c r="S86" s="188" t="s">
        <v>76</v>
      </c>
      <c r="T86" s="188" t="s">
        <v>451</v>
      </c>
      <c r="U86" s="189">
        <v>132</v>
      </c>
      <c r="V86" s="189" t="s">
        <v>452</v>
      </c>
      <c r="W86" s="188" t="s">
        <v>497</v>
      </c>
      <c r="X86" s="190" t="s">
        <v>1007</v>
      </c>
      <c r="Y86" s="188">
        <v>66000</v>
      </c>
      <c r="Z86" s="186"/>
      <c r="AA86" s="191">
        <f t="shared" si="1"/>
        <v>0</v>
      </c>
      <c r="AB86" s="192" t="s">
        <v>1008</v>
      </c>
    </row>
    <row r="87" spans="1:28" ht="15" customHeight="1">
      <c r="A87" s="193">
        <v>78</v>
      </c>
      <c r="B87" s="194" t="str">
        <f t="shared" si="0"/>
        <v>Klik Disini</v>
      </c>
      <c r="C87" s="195" t="s">
        <v>1009</v>
      </c>
      <c r="D87" s="195" t="s">
        <v>1010</v>
      </c>
      <c r="E87" s="195" t="s">
        <v>1011</v>
      </c>
      <c r="F87" s="195" t="s">
        <v>1012</v>
      </c>
      <c r="G87" s="195" t="s">
        <v>1013</v>
      </c>
      <c r="H87" s="195" t="s">
        <v>460</v>
      </c>
      <c r="I87" s="195" t="s">
        <v>513</v>
      </c>
      <c r="J87" s="196" t="s">
        <v>285</v>
      </c>
      <c r="K87" s="195" t="s">
        <v>447</v>
      </c>
      <c r="L87" s="195" t="s">
        <v>1014</v>
      </c>
      <c r="M87" s="195" t="s">
        <v>447</v>
      </c>
      <c r="N87" s="195" t="s">
        <v>449</v>
      </c>
      <c r="O87" s="195" t="s">
        <v>450</v>
      </c>
      <c r="P87" s="195">
        <v>2018</v>
      </c>
      <c r="Q87" s="195">
        <v>2020</v>
      </c>
      <c r="R87" s="195" t="s">
        <v>76</v>
      </c>
      <c r="S87" s="195" t="s">
        <v>76</v>
      </c>
      <c r="T87" s="195" t="s">
        <v>451</v>
      </c>
      <c r="U87" s="196">
        <v>148</v>
      </c>
      <c r="V87" s="196" t="s">
        <v>452</v>
      </c>
      <c r="W87" s="195" t="s">
        <v>611</v>
      </c>
      <c r="X87" s="197" t="s">
        <v>1015</v>
      </c>
      <c r="Y87" s="195">
        <v>74000</v>
      </c>
      <c r="Z87" s="193"/>
      <c r="AA87" s="198">
        <f t="shared" si="1"/>
        <v>0</v>
      </c>
      <c r="AB87" s="199" t="s">
        <v>1016</v>
      </c>
    </row>
    <row r="88" spans="1:28" ht="15" customHeight="1">
      <c r="A88" s="186">
        <v>79</v>
      </c>
      <c r="B88" s="187" t="str">
        <f t="shared" si="0"/>
        <v>Klik Disini</v>
      </c>
      <c r="C88" s="188" t="s">
        <v>1017</v>
      </c>
      <c r="D88" s="188"/>
      <c r="E88" s="188" t="s">
        <v>1018</v>
      </c>
      <c r="F88" s="188" t="s">
        <v>1019</v>
      </c>
      <c r="G88" s="188" t="s">
        <v>1020</v>
      </c>
      <c r="H88" s="188" t="s">
        <v>356</v>
      </c>
      <c r="I88" s="188" t="s">
        <v>446</v>
      </c>
      <c r="J88" s="189" t="s">
        <v>355</v>
      </c>
      <c r="K88" s="188" t="s">
        <v>447</v>
      </c>
      <c r="L88" s="188" t="s">
        <v>539</v>
      </c>
      <c r="M88" s="188" t="s">
        <v>447</v>
      </c>
      <c r="N88" s="188" t="s">
        <v>449</v>
      </c>
      <c r="O88" s="188" t="s">
        <v>450</v>
      </c>
      <c r="P88" s="188">
        <v>2019</v>
      </c>
      <c r="Q88" s="188">
        <v>2020</v>
      </c>
      <c r="R88" s="188" t="s">
        <v>76</v>
      </c>
      <c r="S88" s="188" t="s">
        <v>76</v>
      </c>
      <c r="T88" s="188" t="s">
        <v>451</v>
      </c>
      <c r="U88" s="189">
        <v>146</v>
      </c>
      <c r="V88" s="189" t="s">
        <v>452</v>
      </c>
      <c r="W88" s="188" t="s">
        <v>755</v>
      </c>
      <c r="X88" s="190" t="s">
        <v>1021</v>
      </c>
      <c r="Y88" s="188">
        <v>73000</v>
      </c>
      <c r="Z88" s="186"/>
      <c r="AA88" s="191">
        <f t="shared" si="1"/>
        <v>0</v>
      </c>
      <c r="AB88" s="192" t="s">
        <v>1022</v>
      </c>
    </row>
    <row r="89" spans="1:28" ht="15" customHeight="1">
      <c r="A89" s="193">
        <v>80</v>
      </c>
      <c r="B89" s="194" t="str">
        <f t="shared" si="0"/>
        <v>Klik Disini</v>
      </c>
      <c r="C89" s="195" t="s">
        <v>1023</v>
      </c>
      <c r="D89" s="195"/>
      <c r="E89" s="195" t="s">
        <v>1024</v>
      </c>
      <c r="F89" s="195" t="s">
        <v>1025</v>
      </c>
      <c r="G89" s="195" t="s">
        <v>1026</v>
      </c>
      <c r="H89" s="195" t="s">
        <v>1027</v>
      </c>
      <c r="I89" s="195" t="s">
        <v>446</v>
      </c>
      <c r="J89" s="196" t="s">
        <v>347</v>
      </c>
      <c r="K89" s="195" t="s">
        <v>447</v>
      </c>
      <c r="L89" s="195" t="s">
        <v>1028</v>
      </c>
      <c r="M89" s="195" t="s">
        <v>447</v>
      </c>
      <c r="N89" s="195" t="s">
        <v>449</v>
      </c>
      <c r="O89" s="195" t="s">
        <v>450</v>
      </c>
      <c r="P89" s="195">
        <v>2018</v>
      </c>
      <c r="Q89" s="195">
        <v>2020</v>
      </c>
      <c r="R89" s="195" t="s">
        <v>76</v>
      </c>
      <c r="S89" s="195" t="s">
        <v>76</v>
      </c>
      <c r="T89" s="195" t="s">
        <v>451</v>
      </c>
      <c r="U89" s="196">
        <v>114</v>
      </c>
      <c r="V89" s="196" t="s">
        <v>452</v>
      </c>
      <c r="W89" s="195" t="s">
        <v>1029</v>
      </c>
      <c r="X89" s="197" t="s">
        <v>1030</v>
      </c>
      <c r="Y89" s="195">
        <v>57000</v>
      </c>
      <c r="Z89" s="193"/>
      <c r="AA89" s="198">
        <f t="shared" si="1"/>
        <v>0</v>
      </c>
      <c r="AB89" s="199" t="s">
        <v>1031</v>
      </c>
    </row>
    <row r="90" spans="1:28" ht="15" customHeight="1">
      <c r="A90" s="186">
        <v>81</v>
      </c>
      <c r="B90" s="187" t="str">
        <f t="shared" si="0"/>
        <v>Klik Disini</v>
      </c>
      <c r="C90" s="188" t="s">
        <v>1032</v>
      </c>
      <c r="D90" s="188"/>
      <c r="E90" s="188" t="s">
        <v>1033</v>
      </c>
      <c r="F90" s="188" t="s">
        <v>1034</v>
      </c>
      <c r="G90" s="188" t="s">
        <v>1035</v>
      </c>
      <c r="H90" s="188" t="s">
        <v>1027</v>
      </c>
      <c r="I90" s="188" t="s">
        <v>592</v>
      </c>
      <c r="J90" s="189" t="s">
        <v>322</v>
      </c>
      <c r="K90" s="188" t="s">
        <v>447</v>
      </c>
      <c r="L90" s="188" t="s">
        <v>1028</v>
      </c>
      <c r="M90" s="188" t="s">
        <v>447</v>
      </c>
      <c r="N90" s="188" t="s">
        <v>449</v>
      </c>
      <c r="O90" s="188" t="s">
        <v>450</v>
      </c>
      <c r="P90" s="188">
        <v>2020</v>
      </c>
      <c r="Q90" s="188">
        <v>2021</v>
      </c>
      <c r="R90" s="188" t="s">
        <v>76</v>
      </c>
      <c r="S90" s="188" t="s">
        <v>76</v>
      </c>
      <c r="T90" s="188" t="s">
        <v>451</v>
      </c>
      <c r="U90" s="189">
        <v>96</v>
      </c>
      <c r="V90" s="189" t="s">
        <v>452</v>
      </c>
      <c r="W90" s="188" t="s">
        <v>677</v>
      </c>
      <c r="X90" s="190" t="s">
        <v>1036</v>
      </c>
      <c r="Y90" s="188">
        <v>48000</v>
      </c>
      <c r="Z90" s="186"/>
      <c r="AA90" s="191">
        <f t="shared" si="1"/>
        <v>0</v>
      </c>
      <c r="AB90" s="192" t="s">
        <v>1037</v>
      </c>
    </row>
    <row r="91" spans="1:28" ht="15" customHeight="1">
      <c r="A91" s="193">
        <v>82</v>
      </c>
      <c r="B91" s="194" t="str">
        <f t="shared" si="0"/>
        <v>Klik Disini</v>
      </c>
      <c r="C91" s="195" t="s">
        <v>1038</v>
      </c>
      <c r="D91" s="195"/>
      <c r="E91" s="195" t="s">
        <v>1039</v>
      </c>
      <c r="F91" s="195" t="s">
        <v>1040</v>
      </c>
      <c r="G91" s="195" t="s">
        <v>1041</v>
      </c>
      <c r="H91" s="195" t="s">
        <v>495</v>
      </c>
      <c r="I91" s="195" t="s">
        <v>446</v>
      </c>
      <c r="J91" s="196" t="s">
        <v>353</v>
      </c>
      <c r="K91" s="195" t="s">
        <v>447</v>
      </c>
      <c r="L91" s="195" t="s">
        <v>1042</v>
      </c>
      <c r="M91" s="195" t="s">
        <v>447</v>
      </c>
      <c r="N91" s="195" t="s">
        <v>449</v>
      </c>
      <c r="O91" s="195" t="s">
        <v>450</v>
      </c>
      <c r="P91" s="195">
        <v>2016</v>
      </c>
      <c r="Q91" s="195">
        <v>2020</v>
      </c>
      <c r="R91" s="195" t="s">
        <v>76</v>
      </c>
      <c r="S91" s="195" t="s">
        <v>76</v>
      </c>
      <c r="T91" s="195" t="s">
        <v>451</v>
      </c>
      <c r="U91" s="196">
        <v>85</v>
      </c>
      <c r="V91" s="196" t="s">
        <v>452</v>
      </c>
      <c r="W91" s="195" t="s">
        <v>1043</v>
      </c>
      <c r="X91" s="197" t="s">
        <v>1044</v>
      </c>
      <c r="Y91" s="195">
        <v>43000</v>
      </c>
      <c r="Z91" s="193"/>
      <c r="AA91" s="198">
        <f t="shared" si="1"/>
        <v>0</v>
      </c>
      <c r="AB91" s="199" t="s">
        <v>1045</v>
      </c>
    </row>
    <row r="92" spans="1:28" ht="15" customHeight="1">
      <c r="A92" s="186">
        <v>83</v>
      </c>
      <c r="B92" s="187" t="str">
        <f t="shared" si="0"/>
        <v>Klik Disini</v>
      </c>
      <c r="C92" s="188" t="s">
        <v>1046</v>
      </c>
      <c r="D92" s="188"/>
      <c r="E92" s="188" t="s">
        <v>1039</v>
      </c>
      <c r="F92" s="188" t="s">
        <v>1047</v>
      </c>
      <c r="G92" s="188" t="s">
        <v>1048</v>
      </c>
      <c r="H92" s="188" t="s">
        <v>495</v>
      </c>
      <c r="I92" s="188" t="s">
        <v>446</v>
      </c>
      <c r="J92" s="189" t="s">
        <v>359</v>
      </c>
      <c r="K92" s="188" t="s">
        <v>447</v>
      </c>
      <c r="L92" s="188" t="s">
        <v>1042</v>
      </c>
      <c r="M92" s="188" t="s">
        <v>447</v>
      </c>
      <c r="N92" s="188" t="s">
        <v>449</v>
      </c>
      <c r="O92" s="188" t="s">
        <v>450</v>
      </c>
      <c r="P92" s="188">
        <v>2016</v>
      </c>
      <c r="Q92" s="188">
        <v>2020</v>
      </c>
      <c r="R92" s="188" t="s">
        <v>76</v>
      </c>
      <c r="S92" s="188" t="s">
        <v>76</v>
      </c>
      <c r="T92" s="188" t="s">
        <v>451</v>
      </c>
      <c r="U92" s="189">
        <v>220</v>
      </c>
      <c r="V92" s="189" t="s">
        <v>452</v>
      </c>
      <c r="W92" s="188" t="s">
        <v>1049</v>
      </c>
      <c r="X92" s="190" t="s">
        <v>1050</v>
      </c>
      <c r="Y92" s="188">
        <v>111000</v>
      </c>
      <c r="Z92" s="186"/>
      <c r="AA92" s="191">
        <f t="shared" si="1"/>
        <v>0</v>
      </c>
      <c r="AB92" s="192" t="s">
        <v>1051</v>
      </c>
    </row>
    <row r="93" spans="1:28" ht="15" customHeight="1">
      <c r="A93" s="193">
        <v>84</v>
      </c>
      <c r="B93" s="194" t="str">
        <f t="shared" si="0"/>
        <v>Klik Disini</v>
      </c>
      <c r="C93" s="195" t="s">
        <v>1052</v>
      </c>
      <c r="D93" s="195"/>
      <c r="E93" s="195" t="s">
        <v>1053</v>
      </c>
      <c r="F93" s="195" t="s">
        <v>1054</v>
      </c>
      <c r="G93" s="195" t="s">
        <v>1055</v>
      </c>
      <c r="H93" s="195" t="s">
        <v>1056</v>
      </c>
      <c r="I93" s="195" t="s">
        <v>583</v>
      </c>
      <c r="J93" s="196" t="s">
        <v>265</v>
      </c>
      <c r="K93" s="195" t="s">
        <v>447</v>
      </c>
      <c r="L93" s="195"/>
      <c r="M93" s="195" t="s">
        <v>447</v>
      </c>
      <c r="N93" s="195" t="s">
        <v>449</v>
      </c>
      <c r="O93" s="195" t="s">
        <v>583</v>
      </c>
      <c r="P93" s="195">
        <v>2019</v>
      </c>
      <c r="Q93" s="195">
        <v>2020</v>
      </c>
      <c r="R93" s="195" t="s">
        <v>76</v>
      </c>
      <c r="S93" s="195" t="s">
        <v>76</v>
      </c>
      <c r="T93" s="195" t="s">
        <v>451</v>
      </c>
      <c r="U93" s="196">
        <v>213</v>
      </c>
      <c r="V93" s="196" t="s">
        <v>452</v>
      </c>
      <c r="W93" s="195" t="s">
        <v>1057</v>
      </c>
      <c r="X93" s="197" t="s">
        <v>1058</v>
      </c>
      <c r="Y93" s="195">
        <v>84800</v>
      </c>
      <c r="Z93" s="193"/>
      <c r="AA93" s="198">
        <f t="shared" si="1"/>
        <v>0</v>
      </c>
      <c r="AB93" s="199" t="s">
        <v>1059</v>
      </c>
    </row>
    <row r="94" spans="1:28" ht="15" customHeight="1">
      <c r="A94" s="186">
        <v>85</v>
      </c>
      <c r="B94" s="187" t="str">
        <f t="shared" si="0"/>
        <v>Klik Disini</v>
      </c>
      <c r="C94" s="188" t="s">
        <v>1060</v>
      </c>
      <c r="D94" s="188"/>
      <c r="E94" s="188" t="s">
        <v>1061</v>
      </c>
      <c r="F94" s="188" t="s">
        <v>1062</v>
      </c>
      <c r="G94" s="188" t="s">
        <v>1063</v>
      </c>
      <c r="H94" s="188" t="s">
        <v>495</v>
      </c>
      <c r="I94" s="188" t="s">
        <v>446</v>
      </c>
      <c r="J94" s="189" t="s">
        <v>359</v>
      </c>
      <c r="K94" s="188" t="s">
        <v>447</v>
      </c>
      <c r="L94" s="188" t="s">
        <v>539</v>
      </c>
      <c r="M94" s="188" t="s">
        <v>447</v>
      </c>
      <c r="N94" s="188" t="s">
        <v>449</v>
      </c>
      <c r="O94" s="188" t="s">
        <v>450</v>
      </c>
      <c r="P94" s="188">
        <v>2017</v>
      </c>
      <c r="Q94" s="188">
        <v>2020</v>
      </c>
      <c r="R94" s="188" t="s">
        <v>76</v>
      </c>
      <c r="S94" s="188" t="s">
        <v>76</v>
      </c>
      <c r="T94" s="188" t="s">
        <v>451</v>
      </c>
      <c r="U94" s="189">
        <v>121</v>
      </c>
      <c r="V94" s="189" t="s">
        <v>452</v>
      </c>
      <c r="W94" s="188" t="s">
        <v>1064</v>
      </c>
      <c r="X94" s="190" t="s">
        <v>1065</v>
      </c>
      <c r="Y94" s="188">
        <v>60000</v>
      </c>
      <c r="Z94" s="186"/>
      <c r="AA94" s="191">
        <f t="shared" si="1"/>
        <v>0</v>
      </c>
      <c r="AB94" s="192" t="s">
        <v>1066</v>
      </c>
    </row>
    <row r="95" spans="1:28" ht="15" customHeight="1">
      <c r="A95" s="193">
        <v>86</v>
      </c>
      <c r="B95" s="194" t="str">
        <f t="shared" si="0"/>
        <v>Klik Disini</v>
      </c>
      <c r="C95" s="195" t="s">
        <v>1067</v>
      </c>
      <c r="D95" s="195"/>
      <c r="E95" s="195" t="s">
        <v>1061</v>
      </c>
      <c r="F95" s="195" t="s">
        <v>1068</v>
      </c>
      <c r="G95" s="195" t="s">
        <v>1069</v>
      </c>
      <c r="H95" s="195" t="s">
        <v>495</v>
      </c>
      <c r="I95" s="195" t="s">
        <v>446</v>
      </c>
      <c r="J95" s="196" t="s">
        <v>359</v>
      </c>
      <c r="K95" s="195" t="s">
        <v>447</v>
      </c>
      <c r="L95" s="195" t="s">
        <v>539</v>
      </c>
      <c r="M95" s="195" t="s">
        <v>447</v>
      </c>
      <c r="N95" s="195" t="s">
        <v>449</v>
      </c>
      <c r="O95" s="195" t="s">
        <v>450</v>
      </c>
      <c r="P95" s="195">
        <v>2017</v>
      </c>
      <c r="Q95" s="195">
        <v>2020</v>
      </c>
      <c r="R95" s="195" t="s">
        <v>76</v>
      </c>
      <c r="S95" s="195" t="s">
        <v>76</v>
      </c>
      <c r="T95" s="195" t="s">
        <v>451</v>
      </c>
      <c r="U95" s="196">
        <v>162</v>
      </c>
      <c r="V95" s="196" t="s">
        <v>452</v>
      </c>
      <c r="W95" s="195" t="s">
        <v>897</v>
      </c>
      <c r="X95" s="197" t="s">
        <v>1070</v>
      </c>
      <c r="Y95" s="195">
        <v>81000</v>
      </c>
      <c r="Z95" s="193"/>
      <c r="AA95" s="198">
        <f t="shared" si="1"/>
        <v>0</v>
      </c>
      <c r="AB95" s="199" t="s">
        <v>1071</v>
      </c>
    </row>
    <row r="96" spans="1:28" ht="15" customHeight="1">
      <c r="A96" s="186">
        <v>87</v>
      </c>
      <c r="B96" s="187" t="str">
        <f t="shared" si="0"/>
        <v>Klik Disini</v>
      </c>
      <c r="C96" s="188" t="s">
        <v>1072</v>
      </c>
      <c r="D96" s="188"/>
      <c r="E96" s="188" t="s">
        <v>1073</v>
      </c>
      <c r="F96" s="188" t="s">
        <v>1074</v>
      </c>
      <c r="G96" s="188" t="s">
        <v>1075</v>
      </c>
      <c r="H96" s="188" t="s">
        <v>553</v>
      </c>
      <c r="I96" s="188" t="s">
        <v>446</v>
      </c>
      <c r="J96" s="189" t="s">
        <v>353</v>
      </c>
      <c r="K96" s="188" t="s">
        <v>447</v>
      </c>
      <c r="L96" s="188" t="s">
        <v>539</v>
      </c>
      <c r="M96" s="188" t="s">
        <v>447</v>
      </c>
      <c r="N96" s="188" t="s">
        <v>449</v>
      </c>
      <c r="O96" s="188" t="s">
        <v>450</v>
      </c>
      <c r="P96" s="188">
        <v>2022</v>
      </c>
      <c r="Q96" s="188">
        <v>2022</v>
      </c>
      <c r="R96" s="188" t="s">
        <v>76</v>
      </c>
      <c r="S96" s="188" t="s">
        <v>76</v>
      </c>
      <c r="T96" s="188" t="s">
        <v>451</v>
      </c>
      <c r="U96" s="189">
        <v>193</v>
      </c>
      <c r="V96" s="189" t="s">
        <v>452</v>
      </c>
      <c r="W96" s="188" t="s">
        <v>1076</v>
      </c>
      <c r="X96" s="190" t="s">
        <v>1077</v>
      </c>
      <c r="Y96" s="188">
        <v>96000</v>
      </c>
      <c r="Z96" s="186"/>
      <c r="AA96" s="191">
        <f t="shared" si="1"/>
        <v>0</v>
      </c>
      <c r="AB96" s="192" t="s">
        <v>1078</v>
      </c>
    </row>
    <row r="97" spans="1:28" ht="15" customHeight="1">
      <c r="A97" s="193">
        <v>88</v>
      </c>
      <c r="B97" s="194" t="str">
        <f t="shared" si="0"/>
        <v>Klik Disini</v>
      </c>
      <c r="C97" s="195" t="s">
        <v>1079</v>
      </c>
      <c r="D97" s="195"/>
      <c r="E97" s="195" t="s">
        <v>1080</v>
      </c>
      <c r="F97" s="195" t="s">
        <v>1081</v>
      </c>
      <c r="G97" s="195" t="s">
        <v>1082</v>
      </c>
      <c r="H97" s="195" t="s">
        <v>553</v>
      </c>
      <c r="I97" s="195" t="s">
        <v>446</v>
      </c>
      <c r="J97" s="196" t="s">
        <v>353</v>
      </c>
      <c r="K97" s="195" t="s">
        <v>447</v>
      </c>
      <c r="L97" s="195" t="s">
        <v>539</v>
      </c>
      <c r="M97" s="195" t="s">
        <v>447</v>
      </c>
      <c r="N97" s="195" t="s">
        <v>449</v>
      </c>
      <c r="O97" s="195" t="s">
        <v>450</v>
      </c>
      <c r="P97" s="195">
        <v>2019</v>
      </c>
      <c r="Q97" s="195">
        <v>2020</v>
      </c>
      <c r="R97" s="195" t="s">
        <v>76</v>
      </c>
      <c r="S97" s="195" t="s">
        <v>76</v>
      </c>
      <c r="T97" s="195" t="s">
        <v>451</v>
      </c>
      <c r="U97" s="196">
        <v>218</v>
      </c>
      <c r="V97" s="196" t="s">
        <v>452</v>
      </c>
      <c r="W97" s="195" t="s">
        <v>1083</v>
      </c>
      <c r="X97" s="197" t="s">
        <v>1084</v>
      </c>
      <c r="Y97" s="195">
        <v>104000</v>
      </c>
      <c r="Z97" s="193"/>
      <c r="AA97" s="198">
        <f t="shared" si="1"/>
        <v>0</v>
      </c>
      <c r="AB97" s="199" t="s">
        <v>1085</v>
      </c>
    </row>
    <row r="98" spans="1:28" ht="15" customHeight="1">
      <c r="A98" s="186">
        <v>89</v>
      </c>
      <c r="B98" s="187" t="str">
        <f t="shared" si="0"/>
        <v>Klik Disini</v>
      </c>
      <c r="C98" s="188" t="s">
        <v>1086</v>
      </c>
      <c r="D98" s="188"/>
      <c r="E98" s="188" t="s">
        <v>1087</v>
      </c>
      <c r="F98" s="188" t="s">
        <v>1088</v>
      </c>
      <c r="G98" s="188" t="s">
        <v>1089</v>
      </c>
      <c r="H98" s="188" t="s">
        <v>553</v>
      </c>
      <c r="I98" s="188" t="s">
        <v>446</v>
      </c>
      <c r="J98" s="189" t="s">
        <v>353</v>
      </c>
      <c r="K98" s="188" t="s">
        <v>447</v>
      </c>
      <c r="L98" s="188" t="s">
        <v>539</v>
      </c>
      <c r="M98" s="188" t="s">
        <v>447</v>
      </c>
      <c r="N98" s="188" t="s">
        <v>449</v>
      </c>
      <c r="O98" s="188" t="s">
        <v>450</v>
      </c>
      <c r="P98" s="188">
        <v>2017</v>
      </c>
      <c r="Q98" s="188">
        <v>2020</v>
      </c>
      <c r="R98" s="188" t="s">
        <v>76</v>
      </c>
      <c r="S98" s="188" t="s">
        <v>76</v>
      </c>
      <c r="T98" s="188" t="s">
        <v>451</v>
      </c>
      <c r="U98" s="189">
        <v>427</v>
      </c>
      <c r="V98" s="189" t="s">
        <v>452</v>
      </c>
      <c r="W98" s="188" t="s">
        <v>1029</v>
      </c>
      <c r="X98" s="190" t="s">
        <v>1090</v>
      </c>
      <c r="Y98" s="188">
        <v>213000</v>
      </c>
      <c r="Z98" s="186"/>
      <c r="AA98" s="191">
        <f t="shared" si="1"/>
        <v>0</v>
      </c>
      <c r="AB98" s="192" t="s">
        <v>1091</v>
      </c>
    </row>
    <row r="99" spans="1:28" ht="15" customHeight="1">
      <c r="A99" s="193">
        <v>90</v>
      </c>
      <c r="B99" s="194" t="str">
        <f t="shared" si="0"/>
        <v>Klik Disini</v>
      </c>
      <c r="C99" s="195" t="s">
        <v>1092</v>
      </c>
      <c r="D99" s="195"/>
      <c r="E99" s="195" t="s">
        <v>1093</v>
      </c>
      <c r="F99" s="195" t="s">
        <v>1094</v>
      </c>
      <c r="G99" s="195" t="s">
        <v>1095</v>
      </c>
      <c r="H99" s="195" t="s">
        <v>553</v>
      </c>
      <c r="I99" s="195" t="s">
        <v>446</v>
      </c>
      <c r="J99" s="196" t="s">
        <v>353</v>
      </c>
      <c r="K99" s="195" t="s">
        <v>447</v>
      </c>
      <c r="L99" s="195" t="s">
        <v>539</v>
      </c>
      <c r="M99" s="195" t="s">
        <v>447</v>
      </c>
      <c r="N99" s="195" t="s">
        <v>449</v>
      </c>
      <c r="O99" s="195" t="s">
        <v>450</v>
      </c>
      <c r="P99" s="195">
        <v>2019</v>
      </c>
      <c r="Q99" s="195">
        <v>2020</v>
      </c>
      <c r="R99" s="195" t="s">
        <v>76</v>
      </c>
      <c r="S99" s="195" t="s">
        <v>76</v>
      </c>
      <c r="T99" s="195" t="s">
        <v>451</v>
      </c>
      <c r="U99" s="196">
        <v>186</v>
      </c>
      <c r="V99" s="196" t="s">
        <v>452</v>
      </c>
      <c r="W99" s="195" t="s">
        <v>555</v>
      </c>
      <c r="X99" s="197" t="s">
        <v>1096</v>
      </c>
      <c r="Y99" s="195">
        <v>93000</v>
      </c>
      <c r="Z99" s="193"/>
      <c r="AA99" s="198">
        <f t="shared" si="1"/>
        <v>0</v>
      </c>
      <c r="AB99" s="199" t="s">
        <v>1097</v>
      </c>
    </row>
    <row r="100" spans="1:28" ht="15" customHeight="1">
      <c r="A100" s="186">
        <v>91</v>
      </c>
      <c r="B100" s="187" t="str">
        <f t="shared" si="0"/>
        <v>Klik Disini</v>
      </c>
      <c r="C100" s="188" t="s">
        <v>1098</v>
      </c>
      <c r="D100" s="188"/>
      <c r="E100" s="188" t="s">
        <v>1099</v>
      </c>
      <c r="F100" s="188" t="s">
        <v>1100</v>
      </c>
      <c r="G100" s="188" t="s">
        <v>1101</v>
      </c>
      <c r="H100" s="188" t="s">
        <v>1027</v>
      </c>
      <c r="I100" s="188" t="s">
        <v>446</v>
      </c>
      <c r="J100" s="189" t="s">
        <v>347</v>
      </c>
      <c r="K100" s="188" t="s">
        <v>447</v>
      </c>
      <c r="L100" s="188" t="s">
        <v>1028</v>
      </c>
      <c r="M100" s="188" t="s">
        <v>447</v>
      </c>
      <c r="N100" s="188" t="s">
        <v>449</v>
      </c>
      <c r="O100" s="188" t="s">
        <v>450</v>
      </c>
      <c r="P100" s="188">
        <v>2019</v>
      </c>
      <c r="Q100" s="188">
        <v>2020</v>
      </c>
      <c r="R100" s="188" t="s">
        <v>76</v>
      </c>
      <c r="S100" s="188" t="s">
        <v>76</v>
      </c>
      <c r="T100" s="188" t="s">
        <v>451</v>
      </c>
      <c r="U100" s="189">
        <v>84</v>
      </c>
      <c r="V100" s="189" t="s">
        <v>452</v>
      </c>
      <c r="W100" s="188" t="s">
        <v>1102</v>
      </c>
      <c r="X100" s="190" t="s">
        <v>1103</v>
      </c>
      <c r="Y100" s="188">
        <v>42000</v>
      </c>
      <c r="Z100" s="186"/>
      <c r="AA100" s="191">
        <f t="shared" si="1"/>
        <v>0</v>
      </c>
      <c r="AB100" s="192" t="s">
        <v>1104</v>
      </c>
    </row>
    <row r="101" spans="1:28" ht="15" customHeight="1">
      <c r="A101" s="193">
        <v>92</v>
      </c>
      <c r="B101" s="194" t="str">
        <f t="shared" si="0"/>
        <v>Klik Disini</v>
      </c>
      <c r="C101" s="195" t="s">
        <v>1105</v>
      </c>
      <c r="D101" s="195"/>
      <c r="E101" s="195" t="s">
        <v>1106</v>
      </c>
      <c r="F101" s="195" t="s">
        <v>1107</v>
      </c>
      <c r="G101" s="195" t="s">
        <v>1108</v>
      </c>
      <c r="H101" s="195" t="s">
        <v>522</v>
      </c>
      <c r="I101" s="195" t="s">
        <v>446</v>
      </c>
      <c r="J101" s="196" t="s">
        <v>337</v>
      </c>
      <c r="K101" s="195" t="s">
        <v>447</v>
      </c>
      <c r="L101" s="195" t="s">
        <v>539</v>
      </c>
      <c r="M101" s="195" t="s">
        <v>447</v>
      </c>
      <c r="N101" s="195" t="s">
        <v>449</v>
      </c>
      <c r="O101" s="195" t="s">
        <v>450</v>
      </c>
      <c r="P101" s="195">
        <v>2020</v>
      </c>
      <c r="Q101" s="195">
        <v>2020</v>
      </c>
      <c r="R101" s="195" t="s">
        <v>76</v>
      </c>
      <c r="S101" s="195" t="s">
        <v>76</v>
      </c>
      <c r="T101" s="195" t="s">
        <v>451</v>
      </c>
      <c r="U101" s="196">
        <v>117</v>
      </c>
      <c r="V101" s="196" t="s">
        <v>452</v>
      </c>
      <c r="W101" s="195" t="s">
        <v>1109</v>
      </c>
      <c r="X101" s="197" t="s">
        <v>1110</v>
      </c>
      <c r="Y101" s="195">
        <v>58000</v>
      </c>
      <c r="Z101" s="193"/>
      <c r="AA101" s="198">
        <f t="shared" si="1"/>
        <v>0</v>
      </c>
      <c r="AB101" s="199" t="s">
        <v>1111</v>
      </c>
    </row>
    <row r="102" spans="1:28" ht="15" customHeight="1">
      <c r="A102" s="186">
        <v>93</v>
      </c>
      <c r="B102" s="187" t="str">
        <f t="shared" si="0"/>
        <v>Klik Disini</v>
      </c>
      <c r="C102" s="188" t="s">
        <v>1112</v>
      </c>
      <c r="D102" s="188"/>
      <c r="E102" s="188" t="s">
        <v>1113</v>
      </c>
      <c r="F102" s="188" t="s">
        <v>1114</v>
      </c>
      <c r="G102" s="188" t="s">
        <v>1115</v>
      </c>
      <c r="H102" s="188" t="s">
        <v>309</v>
      </c>
      <c r="I102" s="188" t="s">
        <v>513</v>
      </c>
      <c r="J102" s="189" t="s">
        <v>287</v>
      </c>
      <c r="K102" s="188" t="s">
        <v>447</v>
      </c>
      <c r="L102" s="188" t="s">
        <v>1116</v>
      </c>
      <c r="M102" s="188" t="s">
        <v>447</v>
      </c>
      <c r="N102" s="188" t="s">
        <v>449</v>
      </c>
      <c r="O102" s="188" t="s">
        <v>450</v>
      </c>
      <c r="P102" s="188">
        <v>2016</v>
      </c>
      <c r="Q102" s="188">
        <v>2020</v>
      </c>
      <c r="R102" s="188" t="s">
        <v>76</v>
      </c>
      <c r="S102" s="188" t="s">
        <v>76</v>
      </c>
      <c r="T102" s="188" t="s">
        <v>451</v>
      </c>
      <c r="U102" s="189">
        <v>119</v>
      </c>
      <c r="V102" s="189" t="s">
        <v>452</v>
      </c>
      <c r="W102" s="188" t="s">
        <v>1117</v>
      </c>
      <c r="X102" s="190" t="s">
        <v>1118</v>
      </c>
      <c r="Y102" s="188">
        <v>62000</v>
      </c>
      <c r="Z102" s="186"/>
      <c r="AA102" s="191">
        <f t="shared" si="1"/>
        <v>0</v>
      </c>
      <c r="AB102" s="192" t="s">
        <v>1119</v>
      </c>
    </row>
    <row r="103" spans="1:28" ht="15" customHeight="1">
      <c r="A103" s="193">
        <v>94</v>
      </c>
      <c r="B103" s="194" t="str">
        <f t="shared" si="0"/>
        <v>Klik Disini</v>
      </c>
      <c r="C103" s="195" t="s">
        <v>1120</v>
      </c>
      <c r="D103" s="195"/>
      <c r="E103" s="195" t="s">
        <v>1121</v>
      </c>
      <c r="F103" s="195" t="s">
        <v>1122</v>
      </c>
      <c r="G103" s="195" t="s">
        <v>1123</v>
      </c>
      <c r="H103" s="195" t="s">
        <v>522</v>
      </c>
      <c r="I103" s="195" t="s">
        <v>446</v>
      </c>
      <c r="J103" s="196" t="s">
        <v>337</v>
      </c>
      <c r="K103" s="195" t="s">
        <v>447</v>
      </c>
      <c r="L103" s="195" t="s">
        <v>539</v>
      </c>
      <c r="M103" s="195" t="s">
        <v>447</v>
      </c>
      <c r="N103" s="195" t="s">
        <v>449</v>
      </c>
      <c r="O103" s="195" t="s">
        <v>450</v>
      </c>
      <c r="P103" s="195">
        <v>2018</v>
      </c>
      <c r="Q103" s="195">
        <v>2020</v>
      </c>
      <c r="R103" s="195" t="s">
        <v>76</v>
      </c>
      <c r="S103" s="195" t="s">
        <v>76</v>
      </c>
      <c r="T103" s="195" t="s">
        <v>451</v>
      </c>
      <c r="U103" s="196">
        <v>92</v>
      </c>
      <c r="V103" s="196" t="s">
        <v>452</v>
      </c>
      <c r="W103" s="195" t="s">
        <v>1124</v>
      </c>
      <c r="X103" s="197" t="s">
        <v>1125</v>
      </c>
      <c r="Y103" s="195">
        <v>42000</v>
      </c>
      <c r="Z103" s="193"/>
      <c r="AA103" s="198">
        <f t="shared" si="1"/>
        <v>0</v>
      </c>
      <c r="AB103" s="199" t="s">
        <v>1126</v>
      </c>
    </row>
    <row r="104" spans="1:28" ht="15" customHeight="1">
      <c r="A104" s="186">
        <v>95</v>
      </c>
      <c r="B104" s="187" t="str">
        <f t="shared" si="0"/>
        <v>Klik Disini</v>
      </c>
      <c r="C104" s="188" t="s">
        <v>1127</v>
      </c>
      <c r="D104" s="188"/>
      <c r="E104" s="188" t="s">
        <v>1128</v>
      </c>
      <c r="F104" s="188" t="s">
        <v>1129</v>
      </c>
      <c r="G104" s="188" t="s">
        <v>1130</v>
      </c>
      <c r="H104" s="188" t="s">
        <v>522</v>
      </c>
      <c r="I104" s="188" t="s">
        <v>446</v>
      </c>
      <c r="J104" s="189" t="s">
        <v>337</v>
      </c>
      <c r="K104" s="188" t="s">
        <v>447</v>
      </c>
      <c r="L104" s="188" t="s">
        <v>539</v>
      </c>
      <c r="M104" s="188" t="s">
        <v>447</v>
      </c>
      <c r="N104" s="188" t="s">
        <v>449</v>
      </c>
      <c r="O104" s="188" t="s">
        <v>450</v>
      </c>
      <c r="P104" s="188">
        <v>2020</v>
      </c>
      <c r="Q104" s="188">
        <v>2020</v>
      </c>
      <c r="R104" s="188" t="s">
        <v>76</v>
      </c>
      <c r="S104" s="188" t="s">
        <v>76</v>
      </c>
      <c r="T104" s="188" t="s">
        <v>451</v>
      </c>
      <c r="U104" s="189">
        <v>89</v>
      </c>
      <c r="V104" s="189" t="s">
        <v>452</v>
      </c>
      <c r="W104" s="188" t="s">
        <v>618</v>
      </c>
      <c r="X104" s="190" t="s">
        <v>1131</v>
      </c>
      <c r="Y104" s="188">
        <v>44000</v>
      </c>
      <c r="Z104" s="186"/>
      <c r="AA104" s="191">
        <f t="shared" si="1"/>
        <v>0</v>
      </c>
      <c r="AB104" s="192" t="s">
        <v>1132</v>
      </c>
    </row>
    <row r="105" spans="1:28" ht="15" customHeight="1">
      <c r="A105" s="193">
        <v>96</v>
      </c>
      <c r="B105" s="194" t="str">
        <f t="shared" si="0"/>
        <v>Klik Disini</v>
      </c>
      <c r="C105" s="195" t="s">
        <v>1133</v>
      </c>
      <c r="D105" s="195"/>
      <c r="E105" s="195" t="s">
        <v>1134</v>
      </c>
      <c r="F105" s="195" t="s">
        <v>1135</v>
      </c>
      <c r="G105" s="195" t="s">
        <v>1136</v>
      </c>
      <c r="H105" s="195" t="s">
        <v>460</v>
      </c>
      <c r="I105" s="195" t="s">
        <v>446</v>
      </c>
      <c r="J105" s="196" t="s">
        <v>373</v>
      </c>
      <c r="K105" s="195" t="s">
        <v>447</v>
      </c>
      <c r="L105" s="195" t="s">
        <v>539</v>
      </c>
      <c r="M105" s="195" t="s">
        <v>447</v>
      </c>
      <c r="N105" s="195" t="s">
        <v>479</v>
      </c>
      <c r="O105" s="195" t="s">
        <v>450</v>
      </c>
      <c r="P105" s="195">
        <v>2020</v>
      </c>
      <c r="Q105" s="195">
        <v>2020</v>
      </c>
      <c r="R105" s="195" t="s">
        <v>76</v>
      </c>
      <c r="S105" s="195" t="s">
        <v>76</v>
      </c>
      <c r="T105" s="195" t="s">
        <v>451</v>
      </c>
      <c r="U105" s="196">
        <v>116</v>
      </c>
      <c r="V105" s="196" t="s">
        <v>452</v>
      </c>
      <c r="W105" s="195" t="s">
        <v>663</v>
      </c>
      <c r="X105" s="197" t="s">
        <v>1137</v>
      </c>
      <c r="Y105" s="195">
        <v>58000</v>
      </c>
      <c r="Z105" s="193"/>
      <c r="AA105" s="198">
        <f t="shared" si="1"/>
        <v>0</v>
      </c>
      <c r="AB105" s="199" t="s">
        <v>1138</v>
      </c>
    </row>
    <row r="106" spans="1:28" ht="15" customHeight="1">
      <c r="A106" s="186">
        <v>97</v>
      </c>
      <c r="B106" s="187" t="str">
        <f t="shared" si="0"/>
        <v>Klik Disini</v>
      </c>
      <c r="C106" s="188" t="s">
        <v>1139</v>
      </c>
      <c r="D106" s="188"/>
      <c r="E106" s="188" t="s">
        <v>1140</v>
      </c>
      <c r="F106" s="188" t="s">
        <v>1141</v>
      </c>
      <c r="G106" s="188" t="s">
        <v>1142</v>
      </c>
      <c r="H106" s="188" t="s">
        <v>460</v>
      </c>
      <c r="I106" s="188" t="s">
        <v>446</v>
      </c>
      <c r="J106" s="189" t="s">
        <v>373</v>
      </c>
      <c r="K106" s="188" t="s">
        <v>447</v>
      </c>
      <c r="L106" s="188" t="s">
        <v>539</v>
      </c>
      <c r="M106" s="188" t="s">
        <v>447</v>
      </c>
      <c r="N106" s="188" t="s">
        <v>479</v>
      </c>
      <c r="O106" s="188" t="s">
        <v>450</v>
      </c>
      <c r="P106" s="188">
        <v>2019</v>
      </c>
      <c r="Q106" s="188">
        <v>2020</v>
      </c>
      <c r="R106" s="188" t="s">
        <v>76</v>
      </c>
      <c r="S106" s="188" t="s">
        <v>76</v>
      </c>
      <c r="T106" s="188" t="s">
        <v>451</v>
      </c>
      <c r="U106" s="189">
        <v>122</v>
      </c>
      <c r="V106" s="189" t="s">
        <v>452</v>
      </c>
      <c r="W106" s="188" t="s">
        <v>488</v>
      </c>
      <c r="X106" s="190" t="s">
        <v>1143</v>
      </c>
      <c r="Y106" s="188">
        <v>61000</v>
      </c>
      <c r="Z106" s="186"/>
      <c r="AA106" s="191">
        <f t="shared" si="1"/>
        <v>0</v>
      </c>
      <c r="AB106" s="192" t="s">
        <v>1144</v>
      </c>
    </row>
    <row r="107" spans="1:28" ht="15" customHeight="1">
      <c r="A107" s="193">
        <v>98</v>
      </c>
      <c r="B107" s="194" t="str">
        <f t="shared" si="0"/>
        <v>Klik Disini</v>
      </c>
      <c r="C107" s="195" t="s">
        <v>1145</v>
      </c>
      <c r="D107" s="195"/>
      <c r="E107" s="195" t="s">
        <v>1146</v>
      </c>
      <c r="F107" s="195" t="s">
        <v>1147</v>
      </c>
      <c r="G107" s="195" t="s">
        <v>1148</v>
      </c>
      <c r="H107" s="195" t="s">
        <v>460</v>
      </c>
      <c r="I107" s="195" t="s">
        <v>446</v>
      </c>
      <c r="J107" s="196" t="s">
        <v>373</v>
      </c>
      <c r="K107" s="195" t="s">
        <v>447</v>
      </c>
      <c r="L107" s="195" t="s">
        <v>539</v>
      </c>
      <c r="M107" s="195" t="s">
        <v>447</v>
      </c>
      <c r="N107" s="195" t="s">
        <v>479</v>
      </c>
      <c r="O107" s="195" t="s">
        <v>450</v>
      </c>
      <c r="P107" s="195">
        <v>2017</v>
      </c>
      <c r="Q107" s="195">
        <v>2020</v>
      </c>
      <c r="R107" s="195" t="s">
        <v>76</v>
      </c>
      <c r="S107" s="195" t="s">
        <v>76</v>
      </c>
      <c r="T107" s="195" t="s">
        <v>451</v>
      </c>
      <c r="U107" s="196">
        <v>105</v>
      </c>
      <c r="V107" s="196" t="s">
        <v>452</v>
      </c>
      <c r="W107" s="195" t="s">
        <v>563</v>
      </c>
      <c r="X107" s="197" t="s">
        <v>1149</v>
      </c>
      <c r="Y107" s="195">
        <v>50000</v>
      </c>
      <c r="Z107" s="193"/>
      <c r="AA107" s="198">
        <f t="shared" si="1"/>
        <v>0</v>
      </c>
      <c r="AB107" s="199" t="s">
        <v>1150</v>
      </c>
    </row>
    <row r="108" spans="1:28" ht="15" customHeight="1">
      <c r="A108" s="186">
        <v>99</v>
      </c>
      <c r="B108" s="187" t="str">
        <f t="shared" si="0"/>
        <v>Klik Disini</v>
      </c>
      <c r="C108" s="188" t="s">
        <v>1151</v>
      </c>
      <c r="D108" s="188"/>
      <c r="E108" s="188" t="s">
        <v>1152</v>
      </c>
      <c r="F108" s="188" t="s">
        <v>1153</v>
      </c>
      <c r="G108" s="188" t="s">
        <v>1154</v>
      </c>
      <c r="H108" s="188" t="s">
        <v>460</v>
      </c>
      <c r="I108" s="188" t="s">
        <v>446</v>
      </c>
      <c r="J108" s="189" t="s">
        <v>373</v>
      </c>
      <c r="K108" s="188" t="s">
        <v>447</v>
      </c>
      <c r="L108" s="188" t="s">
        <v>539</v>
      </c>
      <c r="M108" s="188" t="s">
        <v>447</v>
      </c>
      <c r="N108" s="188" t="s">
        <v>479</v>
      </c>
      <c r="O108" s="188" t="s">
        <v>450</v>
      </c>
      <c r="P108" s="188">
        <v>2018</v>
      </c>
      <c r="Q108" s="188">
        <v>2020</v>
      </c>
      <c r="R108" s="188" t="s">
        <v>76</v>
      </c>
      <c r="S108" s="188" t="s">
        <v>76</v>
      </c>
      <c r="T108" s="188" t="s">
        <v>451</v>
      </c>
      <c r="U108" s="189">
        <v>130</v>
      </c>
      <c r="V108" s="189" t="s">
        <v>452</v>
      </c>
      <c r="W108" s="188" t="s">
        <v>884</v>
      </c>
      <c r="X108" s="190" t="s">
        <v>1155</v>
      </c>
      <c r="Y108" s="188">
        <v>66000</v>
      </c>
      <c r="Z108" s="186"/>
      <c r="AA108" s="191">
        <f t="shared" si="1"/>
        <v>0</v>
      </c>
      <c r="AB108" s="192" t="s">
        <v>1156</v>
      </c>
    </row>
    <row r="109" spans="1:28" ht="15" customHeight="1">
      <c r="A109" s="193">
        <v>100</v>
      </c>
      <c r="B109" s="194" t="str">
        <f t="shared" si="0"/>
        <v>Klik Disini</v>
      </c>
      <c r="C109" s="195" t="s">
        <v>1157</v>
      </c>
      <c r="D109" s="195"/>
      <c r="E109" s="195" t="s">
        <v>1158</v>
      </c>
      <c r="F109" s="195" t="s">
        <v>1159</v>
      </c>
      <c r="G109" s="195" t="s">
        <v>1160</v>
      </c>
      <c r="H109" s="195" t="s">
        <v>460</v>
      </c>
      <c r="I109" s="195" t="s">
        <v>446</v>
      </c>
      <c r="J109" s="196" t="s">
        <v>353</v>
      </c>
      <c r="K109" s="195" t="s">
        <v>447</v>
      </c>
      <c r="L109" s="195" t="s">
        <v>539</v>
      </c>
      <c r="M109" s="195" t="s">
        <v>447</v>
      </c>
      <c r="N109" s="195" t="s">
        <v>479</v>
      </c>
      <c r="O109" s="195" t="s">
        <v>450</v>
      </c>
      <c r="P109" s="195">
        <v>2021</v>
      </c>
      <c r="Q109" s="195">
        <v>2021</v>
      </c>
      <c r="R109" s="195" t="s">
        <v>76</v>
      </c>
      <c r="S109" s="195" t="s">
        <v>76</v>
      </c>
      <c r="T109" s="195" t="s">
        <v>451</v>
      </c>
      <c r="U109" s="196">
        <v>163</v>
      </c>
      <c r="V109" s="196" t="s">
        <v>452</v>
      </c>
      <c r="W109" s="195" t="s">
        <v>1161</v>
      </c>
      <c r="X109" s="197" t="s">
        <v>1162</v>
      </c>
      <c r="Y109" s="195">
        <v>81000</v>
      </c>
      <c r="Z109" s="193"/>
      <c r="AA109" s="198">
        <f t="shared" si="1"/>
        <v>0</v>
      </c>
      <c r="AB109" s="199" t="s">
        <v>1163</v>
      </c>
    </row>
    <row r="110" spans="1:28" ht="15" customHeight="1">
      <c r="A110" s="186">
        <v>101</v>
      </c>
      <c r="B110" s="187" t="str">
        <f t="shared" si="0"/>
        <v>Klik Disini</v>
      </c>
      <c r="C110" s="188" t="s">
        <v>1164</v>
      </c>
      <c r="D110" s="188"/>
      <c r="E110" s="188" t="s">
        <v>1165</v>
      </c>
      <c r="F110" s="188" t="s">
        <v>1166</v>
      </c>
      <c r="G110" s="188" t="s">
        <v>1167</v>
      </c>
      <c r="H110" s="188" t="s">
        <v>460</v>
      </c>
      <c r="I110" s="188" t="s">
        <v>446</v>
      </c>
      <c r="J110" s="189" t="s">
        <v>373</v>
      </c>
      <c r="K110" s="188" t="s">
        <v>447</v>
      </c>
      <c r="L110" s="188" t="s">
        <v>539</v>
      </c>
      <c r="M110" s="188" t="s">
        <v>447</v>
      </c>
      <c r="N110" s="188" t="s">
        <v>479</v>
      </c>
      <c r="O110" s="188" t="s">
        <v>450</v>
      </c>
      <c r="P110" s="188">
        <v>2012</v>
      </c>
      <c r="Q110" s="188">
        <v>2021</v>
      </c>
      <c r="R110" s="188" t="s">
        <v>76</v>
      </c>
      <c r="S110" s="188" t="s">
        <v>76</v>
      </c>
      <c r="T110" s="188" t="s">
        <v>451</v>
      </c>
      <c r="U110" s="189">
        <v>214</v>
      </c>
      <c r="V110" s="189" t="s">
        <v>452</v>
      </c>
      <c r="W110" s="188" t="s">
        <v>1057</v>
      </c>
      <c r="X110" s="190" t="s">
        <v>1168</v>
      </c>
      <c r="Y110" s="188">
        <v>107000</v>
      </c>
      <c r="Z110" s="186"/>
      <c r="AA110" s="191">
        <f t="shared" si="1"/>
        <v>0</v>
      </c>
      <c r="AB110" s="192" t="s">
        <v>1169</v>
      </c>
    </row>
    <row r="111" spans="1:28" ht="15" customHeight="1">
      <c r="A111" s="193">
        <v>102</v>
      </c>
      <c r="B111" s="194" t="str">
        <f t="shared" si="0"/>
        <v>Klik Disini</v>
      </c>
      <c r="C111" s="195" t="s">
        <v>1170</v>
      </c>
      <c r="D111" s="195"/>
      <c r="E111" s="195" t="s">
        <v>1140</v>
      </c>
      <c r="F111" s="195" t="s">
        <v>1171</v>
      </c>
      <c r="G111" s="195" t="s">
        <v>1172</v>
      </c>
      <c r="H111" s="195" t="s">
        <v>460</v>
      </c>
      <c r="I111" s="195" t="s">
        <v>446</v>
      </c>
      <c r="J111" s="196" t="s">
        <v>367</v>
      </c>
      <c r="K111" s="195" t="s">
        <v>447</v>
      </c>
      <c r="L111" s="195" t="s">
        <v>539</v>
      </c>
      <c r="M111" s="195" t="s">
        <v>447</v>
      </c>
      <c r="N111" s="195" t="s">
        <v>479</v>
      </c>
      <c r="O111" s="195" t="s">
        <v>450</v>
      </c>
      <c r="P111" s="195">
        <v>2022</v>
      </c>
      <c r="Q111" s="195">
        <v>2022</v>
      </c>
      <c r="R111" s="195" t="s">
        <v>76</v>
      </c>
      <c r="S111" s="195" t="s">
        <v>76</v>
      </c>
      <c r="T111" s="195" t="s">
        <v>451</v>
      </c>
      <c r="U111" s="196">
        <v>136</v>
      </c>
      <c r="V111" s="196" t="s">
        <v>452</v>
      </c>
      <c r="W111" s="195" t="s">
        <v>646</v>
      </c>
      <c r="X111" s="197" t="s">
        <v>1162</v>
      </c>
      <c r="Y111" s="195">
        <v>70000</v>
      </c>
      <c r="Z111" s="193"/>
      <c r="AA111" s="198">
        <f t="shared" si="1"/>
        <v>0</v>
      </c>
      <c r="AB111" s="199" t="s">
        <v>1173</v>
      </c>
    </row>
    <row r="112" spans="1:28" ht="15" customHeight="1">
      <c r="A112" s="186">
        <v>103</v>
      </c>
      <c r="B112" s="187" t="str">
        <f t="shared" si="0"/>
        <v>Klik Disini</v>
      </c>
      <c r="C112" s="188" t="s">
        <v>1174</v>
      </c>
      <c r="D112" s="188"/>
      <c r="E112" s="188" t="s">
        <v>1175</v>
      </c>
      <c r="F112" s="188" t="s">
        <v>1176</v>
      </c>
      <c r="G112" s="188" t="s">
        <v>1177</v>
      </c>
      <c r="H112" s="188" t="s">
        <v>1178</v>
      </c>
      <c r="I112" s="188" t="s">
        <v>446</v>
      </c>
      <c r="J112" s="189" t="s">
        <v>367</v>
      </c>
      <c r="K112" s="188" t="s">
        <v>447</v>
      </c>
      <c r="L112" s="188" t="s">
        <v>539</v>
      </c>
      <c r="M112" s="188" t="s">
        <v>447</v>
      </c>
      <c r="N112" s="188" t="s">
        <v>479</v>
      </c>
      <c r="O112" s="188" t="s">
        <v>450</v>
      </c>
      <c r="P112" s="188">
        <v>2016</v>
      </c>
      <c r="Q112" s="188">
        <v>2020</v>
      </c>
      <c r="R112" s="188" t="s">
        <v>76</v>
      </c>
      <c r="S112" s="188" t="s">
        <v>76</v>
      </c>
      <c r="T112" s="188" t="s">
        <v>451</v>
      </c>
      <c r="U112" s="189">
        <v>312</v>
      </c>
      <c r="V112" s="189" t="s">
        <v>452</v>
      </c>
      <c r="W112" s="188" t="s">
        <v>884</v>
      </c>
      <c r="X112" s="190" t="s">
        <v>1179</v>
      </c>
      <c r="Y112" s="188">
        <v>156000</v>
      </c>
      <c r="Z112" s="186"/>
      <c r="AA112" s="191">
        <f t="shared" si="1"/>
        <v>0</v>
      </c>
      <c r="AB112" s="192" t="s">
        <v>1180</v>
      </c>
    </row>
    <row r="113" spans="1:28" ht="15" customHeight="1">
      <c r="A113" s="193">
        <v>104</v>
      </c>
      <c r="B113" s="194" t="str">
        <f t="shared" si="0"/>
        <v>Klik Disini</v>
      </c>
      <c r="C113" s="195" t="s">
        <v>1181</v>
      </c>
      <c r="D113" s="195"/>
      <c r="E113" s="195" t="s">
        <v>1182</v>
      </c>
      <c r="F113" s="195" t="s">
        <v>1183</v>
      </c>
      <c r="G113" s="195" t="s">
        <v>1184</v>
      </c>
      <c r="H113" s="195" t="s">
        <v>1178</v>
      </c>
      <c r="I113" s="195" t="s">
        <v>446</v>
      </c>
      <c r="J113" s="196" t="s">
        <v>367</v>
      </c>
      <c r="K113" s="195" t="s">
        <v>447</v>
      </c>
      <c r="L113" s="195" t="s">
        <v>539</v>
      </c>
      <c r="M113" s="195" t="s">
        <v>447</v>
      </c>
      <c r="N113" s="195" t="s">
        <v>449</v>
      </c>
      <c r="O113" s="195" t="s">
        <v>450</v>
      </c>
      <c r="P113" s="195">
        <v>2016</v>
      </c>
      <c r="Q113" s="195">
        <v>2020</v>
      </c>
      <c r="R113" s="195" t="s">
        <v>76</v>
      </c>
      <c r="S113" s="195" t="s">
        <v>76</v>
      </c>
      <c r="T113" s="195" t="s">
        <v>451</v>
      </c>
      <c r="U113" s="196">
        <v>156</v>
      </c>
      <c r="V113" s="196" t="s">
        <v>452</v>
      </c>
      <c r="W113" s="195" t="s">
        <v>471</v>
      </c>
      <c r="X113" s="197" t="s">
        <v>1185</v>
      </c>
      <c r="Y113" s="195">
        <v>78000</v>
      </c>
      <c r="Z113" s="193"/>
      <c r="AA113" s="198">
        <f t="shared" si="1"/>
        <v>0</v>
      </c>
      <c r="AB113" s="199" t="s">
        <v>1186</v>
      </c>
    </row>
    <row r="114" spans="1:28" ht="15" customHeight="1">
      <c r="A114" s="186">
        <v>105</v>
      </c>
      <c r="B114" s="187" t="str">
        <f t="shared" si="0"/>
        <v>Klik Disini</v>
      </c>
      <c r="C114" s="188" t="s">
        <v>1187</v>
      </c>
      <c r="D114" s="188"/>
      <c r="E114" s="188" t="s">
        <v>1188</v>
      </c>
      <c r="F114" s="188" t="s">
        <v>1189</v>
      </c>
      <c r="G114" s="188" t="s">
        <v>1190</v>
      </c>
      <c r="H114" s="188" t="s">
        <v>1178</v>
      </c>
      <c r="I114" s="188" t="s">
        <v>446</v>
      </c>
      <c r="J114" s="189" t="s">
        <v>367</v>
      </c>
      <c r="K114" s="188" t="s">
        <v>447</v>
      </c>
      <c r="L114" s="188" t="s">
        <v>539</v>
      </c>
      <c r="M114" s="188" t="s">
        <v>447</v>
      </c>
      <c r="N114" s="188" t="s">
        <v>449</v>
      </c>
      <c r="O114" s="188" t="s">
        <v>450</v>
      </c>
      <c r="P114" s="188">
        <v>2016</v>
      </c>
      <c r="Q114" s="188">
        <v>2020</v>
      </c>
      <c r="R114" s="188" t="s">
        <v>76</v>
      </c>
      <c r="S114" s="188" t="s">
        <v>76</v>
      </c>
      <c r="T114" s="188" t="s">
        <v>451</v>
      </c>
      <c r="U114" s="189">
        <v>169</v>
      </c>
      <c r="V114" s="189" t="s">
        <v>452</v>
      </c>
      <c r="W114" s="188" t="s">
        <v>505</v>
      </c>
      <c r="X114" s="190" t="s">
        <v>1191</v>
      </c>
      <c r="Y114" s="188">
        <v>84000</v>
      </c>
      <c r="Z114" s="186"/>
      <c r="AA114" s="191">
        <f t="shared" si="1"/>
        <v>0</v>
      </c>
      <c r="AB114" s="192" t="s">
        <v>1192</v>
      </c>
    </row>
    <row r="115" spans="1:28" ht="15" customHeight="1">
      <c r="A115" s="193">
        <v>106</v>
      </c>
      <c r="B115" s="194" t="str">
        <f t="shared" si="0"/>
        <v>Klik Disini</v>
      </c>
      <c r="C115" s="195" t="s">
        <v>1193</v>
      </c>
      <c r="D115" s="195"/>
      <c r="E115" s="195" t="s">
        <v>1188</v>
      </c>
      <c r="F115" s="195" t="s">
        <v>1194</v>
      </c>
      <c r="G115" s="195" t="s">
        <v>1195</v>
      </c>
      <c r="H115" s="195" t="s">
        <v>1178</v>
      </c>
      <c r="I115" s="195" t="s">
        <v>581</v>
      </c>
      <c r="J115" s="196" t="s">
        <v>271</v>
      </c>
      <c r="K115" s="195" t="s">
        <v>447</v>
      </c>
      <c r="L115" s="195" t="s">
        <v>539</v>
      </c>
      <c r="M115" s="195" t="s">
        <v>447</v>
      </c>
      <c r="N115" s="195" t="s">
        <v>449</v>
      </c>
      <c r="O115" s="195" t="s">
        <v>450</v>
      </c>
      <c r="P115" s="195">
        <v>2016</v>
      </c>
      <c r="Q115" s="195">
        <v>2020</v>
      </c>
      <c r="R115" s="195" t="s">
        <v>76</v>
      </c>
      <c r="S115" s="195" t="s">
        <v>76</v>
      </c>
      <c r="T115" s="195" t="s">
        <v>451</v>
      </c>
      <c r="U115" s="196">
        <v>149</v>
      </c>
      <c r="V115" s="196" t="s">
        <v>452</v>
      </c>
      <c r="W115" s="195" t="s">
        <v>999</v>
      </c>
      <c r="X115" s="197" t="s">
        <v>1196</v>
      </c>
      <c r="Y115" s="195">
        <v>74000</v>
      </c>
      <c r="Z115" s="193"/>
      <c r="AA115" s="198">
        <f t="shared" si="1"/>
        <v>0</v>
      </c>
      <c r="AB115" s="199" t="s">
        <v>1197</v>
      </c>
    </row>
    <row r="116" spans="1:28" ht="15" customHeight="1">
      <c r="A116" s="186">
        <v>107</v>
      </c>
      <c r="B116" s="187" t="str">
        <f t="shared" si="0"/>
        <v>Klik Disini</v>
      </c>
      <c r="C116" s="188" t="s">
        <v>1198</v>
      </c>
      <c r="D116" s="188"/>
      <c r="E116" s="188" t="s">
        <v>1199</v>
      </c>
      <c r="F116" s="188" t="s">
        <v>1200</v>
      </c>
      <c r="G116" s="188" t="s">
        <v>1201</v>
      </c>
      <c r="H116" s="188" t="s">
        <v>1178</v>
      </c>
      <c r="I116" s="188" t="s">
        <v>446</v>
      </c>
      <c r="J116" s="189" t="s">
        <v>367</v>
      </c>
      <c r="K116" s="188" t="s">
        <v>447</v>
      </c>
      <c r="L116" s="188" t="s">
        <v>539</v>
      </c>
      <c r="M116" s="188" t="s">
        <v>447</v>
      </c>
      <c r="N116" s="188" t="s">
        <v>449</v>
      </c>
      <c r="O116" s="188" t="s">
        <v>450</v>
      </c>
      <c r="P116" s="188">
        <v>2016</v>
      </c>
      <c r="Q116" s="188">
        <v>2020</v>
      </c>
      <c r="R116" s="188" t="s">
        <v>76</v>
      </c>
      <c r="S116" s="188" t="s">
        <v>76</v>
      </c>
      <c r="T116" s="188" t="s">
        <v>451</v>
      </c>
      <c r="U116" s="189">
        <v>157</v>
      </c>
      <c r="V116" s="189" t="s">
        <v>452</v>
      </c>
      <c r="W116" s="188" t="s">
        <v>904</v>
      </c>
      <c r="X116" s="190" t="s">
        <v>1202</v>
      </c>
      <c r="Y116" s="188">
        <v>79000</v>
      </c>
      <c r="Z116" s="186"/>
      <c r="AA116" s="191">
        <f t="shared" si="1"/>
        <v>0</v>
      </c>
      <c r="AB116" s="192" t="s">
        <v>1203</v>
      </c>
    </row>
    <row r="117" spans="1:28" ht="15" customHeight="1">
      <c r="A117" s="193">
        <v>108</v>
      </c>
      <c r="B117" s="194" t="str">
        <f t="shared" si="0"/>
        <v>Klik Disini</v>
      </c>
      <c r="C117" s="195" t="s">
        <v>1204</v>
      </c>
      <c r="D117" s="195"/>
      <c r="E117" s="195" t="s">
        <v>1205</v>
      </c>
      <c r="F117" s="195" t="s">
        <v>1206</v>
      </c>
      <c r="G117" s="195" t="s">
        <v>1207</v>
      </c>
      <c r="H117" s="195" t="s">
        <v>553</v>
      </c>
      <c r="I117" s="195" t="s">
        <v>446</v>
      </c>
      <c r="J117" s="196" t="s">
        <v>341</v>
      </c>
      <c r="K117" s="195" t="s">
        <v>447</v>
      </c>
      <c r="L117" s="195" t="s">
        <v>539</v>
      </c>
      <c r="M117" s="195" t="s">
        <v>447</v>
      </c>
      <c r="N117" s="195" t="s">
        <v>449</v>
      </c>
      <c r="O117" s="195" t="s">
        <v>450</v>
      </c>
      <c r="P117" s="195">
        <v>2020</v>
      </c>
      <c r="Q117" s="195">
        <v>2020</v>
      </c>
      <c r="R117" s="195" t="s">
        <v>76</v>
      </c>
      <c r="S117" s="195" t="s">
        <v>76</v>
      </c>
      <c r="T117" s="195" t="s">
        <v>451</v>
      </c>
      <c r="U117" s="196">
        <v>210</v>
      </c>
      <c r="V117" s="196" t="s">
        <v>452</v>
      </c>
      <c r="W117" s="195" t="s">
        <v>796</v>
      </c>
      <c r="X117" s="197" t="s">
        <v>1208</v>
      </c>
      <c r="Y117" s="195">
        <v>105000</v>
      </c>
      <c r="Z117" s="193"/>
      <c r="AA117" s="198">
        <f t="shared" si="1"/>
        <v>0</v>
      </c>
      <c r="AB117" s="199" t="s">
        <v>1209</v>
      </c>
    </row>
    <row r="118" spans="1:28" ht="15" customHeight="1">
      <c r="A118" s="186">
        <v>109</v>
      </c>
      <c r="B118" s="187" t="str">
        <f t="shared" si="0"/>
        <v>Klik Disini</v>
      </c>
      <c r="C118" s="188" t="s">
        <v>1210</v>
      </c>
      <c r="D118" s="188"/>
      <c r="E118" s="188" t="s">
        <v>1211</v>
      </c>
      <c r="F118" s="188" t="s">
        <v>1212</v>
      </c>
      <c r="G118" s="188" t="s">
        <v>1213</v>
      </c>
      <c r="H118" s="188" t="s">
        <v>522</v>
      </c>
      <c r="I118" s="188" t="s">
        <v>446</v>
      </c>
      <c r="J118" s="189" t="s">
        <v>341</v>
      </c>
      <c r="K118" s="188" t="s">
        <v>447</v>
      </c>
      <c r="L118" s="188" t="s">
        <v>539</v>
      </c>
      <c r="M118" s="188" t="s">
        <v>447</v>
      </c>
      <c r="N118" s="188" t="s">
        <v>449</v>
      </c>
      <c r="O118" s="188" t="s">
        <v>450</v>
      </c>
      <c r="P118" s="188">
        <v>2019</v>
      </c>
      <c r="Q118" s="188">
        <v>2020</v>
      </c>
      <c r="R118" s="188" t="s">
        <v>76</v>
      </c>
      <c r="S118" s="188" t="s">
        <v>76</v>
      </c>
      <c r="T118" s="188" t="s">
        <v>451</v>
      </c>
      <c r="U118" s="189">
        <v>132</v>
      </c>
      <c r="V118" s="189" t="s">
        <v>452</v>
      </c>
      <c r="W118" s="188" t="s">
        <v>1214</v>
      </c>
      <c r="X118" s="190" t="s">
        <v>1215</v>
      </c>
      <c r="Y118" s="188">
        <v>66000</v>
      </c>
      <c r="Z118" s="186"/>
      <c r="AA118" s="191">
        <f t="shared" si="1"/>
        <v>0</v>
      </c>
      <c r="AB118" s="192" t="s">
        <v>1216</v>
      </c>
    </row>
    <row r="119" spans="1:28" ht="15" customHeight="1">
      <c r="A119" s="193">
        <v>110</v>
      </c>
      <c r="B119" s="194" t="str">
        <f t="shared" si="0"/>
        <v>Klik Disini</v>
      </c>
      <c r="C119" s="195" t="s">
        <v>1217</v>
      </c>
      <c r="D119" s="195"/>
      <c r="E119" s="195" t="s">
        <v>1211</v>
      </c>
      <c r="F119" s="195" t="s">
        <v>1218</v>
      </c>
      <c r="G119" s="195" t="s">
        <v>1219</v>
      </c>
      <c r="H119" s="195" t="s">
        <v>522</v>
      </c>
      <c r="I119" s="195" t="s">
        <v>446</v>
      </c>
      <c r="J119" s="196" t="s">
        <v>341</v>
      </c>
      <c r="K119" s="195" t="s">
        <v>447</v>
      </c>
      <c r="L119" s="195" t="s">
        <v>539</v>
      </c>
      <c r="M119" s="195" t="s">
        <v>447</v>
      </c>
      <c r="N119" s="195" t="s">
        <v>449</v>
      </c>
      <c r="O119" s="195" t="s">
        <v>450</v>
      </c>
      <c r="P119" s="195">
        <v>2019</v>
      </c>
      <c r="Q119" s="195">
        <v>2020</v>
      </c>
      <c r="R119" s="195" t="s">
        <v>76</v>
      </c>
      <c r="S119" s="195" t="s">
        <v>76</v>
      </c>
      <c r="T119" s="195" t="s">
        <v>451</v>
      </c>
      <c r="U119" s="196">
        <v>104</v>
      </c>
      <c r="V119" s="196" t="s">
        <v>452</v>
      </c>
      <c r="W119" s="195" t="s">
        <v>1049</v>
      </c>
      <c r="X119" s="197" t="s">
        <v>1220</v>
      </c>
      <c r="Y119" s="195">
        <v>51000</v>
      </c>
      <c r="Z119" s="193"/>
      <c r="AA119" s="198">
        <f t="shared" si="1"/>
        <v>0</v>
      </c>
      <c r="AB119" s="199" t="s">
        <v>1221</v>
      </c>
    </row>
    <row r="120" spans="1:28" ht="15" customHeight="1">
      <c r="A120" s="186">
        <v>111</v>
      </c>
      <c r="B120" s="187" t="str">
        <f t="shared" si="0"/>
        <v>Klik Disini</v>
      </c>
      <c r="C120" s="188" t="s">
        <v>1222</v>
      </c>
      <c r="D120" s="188"/>
      <c r="E120" s="188" t="s">
        <v>1223</v>
      </c>
      <c r="F120" s="188" t="s">
        <v>1224</v>
      </c>
      <c r="G120" s="188" t="s">
        <v>1225</v>
      </c>
      <c r="H120" s="188" t="s">
        <v>782</v>
      </c>
      <c r="I120" s="188" t="s">
        <v>446</v>
      </c>
      <c r="J120" s="189" t="s">
        <v>349</v>
      </c>
      <c r="K120" s="188" t="s">
        <v>447</v>
      </c>
      <c r="L120" s="188" t="s">
        <v>539</v>
      </c>
      <c r="M120" s="188" t="s">
        <v>447</v>
      </c>
      <c r="N120" s="188" t="s">
        <v>449</v>
      </c>
      <c r="O120" s="188" t="s">
        <v>450</v>
      </c>
      <c r="P120" s="188">
        <v>2020</v>
      </c>
      <c r="Q120" s="188">
        <v>2020</v>
      </c>
      <c r="R120" s="188" t="s">
        <v>76</v>
      </c>
      <c r="S120" s="188" t="s">
        <v>76</v>
      </c>
      <c r="T120" s="188" t="s">
        <v>451</v>
      </c>
      <c r="U120" s="189">
        <v>249</v>
      </c>
      <c r="V120" s="189" t="s">
        <v>452</v>
      </c>
      <c r="W120" s="188" t="s">
        <v>942</v>
      </c>
      <c r="X120" s="190" t="s">
        <v>1226</v>
      </c>
      <c r="Y120" s="188">
        <v>124000</v>
      </c>
      <c r="Z120" s="186"/>
      <c r="AA120" s="191">
        <f t="shared" si="1"/>
        <v>0</v>
      </c>
      <c r="AB120" s="192" t="s">
        <v>1227</v>
      </c>
    </row>
    <row r="121" spans="1:28" ht="15" customHeight="1">
      <c r="A121" s="193">
        <v>112</v>
      </c>
      <c r="B121" s="194" t="str">
        <f t="shared" si="0"/>
        <v>Klik Disini</v>
      </c>
      <c r="C121" s="195" t="s">
        <v>1228</v>
      </c>
      <c r="D121" s="195"/>
      <c r="E121" s="195" t="s">
        <v>1229</v>
      </c>
      <c r="F121" s="195" t="s">
        <v>1230</v>
      </c>
      <c r="G121" s="195" t="s">
        <v>1231</v>
      </c>
      <c r="H121" s="195" t="s">
        <v>553</v>
      </c>
      <c r="I121" s="195" t="s">
        <v>446</v>
      </c>
      <c r="J121" s="196" t="s">
        <v>353</v>
      </c>
      <c r="K121" s="195" t="s">
        <v>447</v>
      </c>
      <c r="L121" s="195" t="s">
        <v>539</v>
      </c>
      <c r="M121" s="195" t="s">
        <v>447</v>
      </c>
      <c r="N121" s="195" t="s">
        <v>449</v>
      </c>
      <c r="O121" s="195" t="s">
        <v>450</v>
      </c>
      <c r="P121" s="195">
        <v>2016</v>
      </c>
      <c r="Q121" s="195">
        <v>2020</v>
      </c>
      <c r="R121" s="195" t="s">
        <v>76</v>
      </c>
      <c r="S121" s="195" t="s">
        <v>76</v>
      </c>
      <c r="T121" s="195" t="s">
        <v>451</v>
      </c>
      <c r="U121" s="196">
        <v>174</v>
      </c>
      <c r="V121" s="196" t="s">
        <v>452</v>
      </c>
      <c r="W121" s="195" t="s">
        <v>663</v>
      </c>
      <c r="X121" s="197" t="s">
        <v>1232</v>
      </c>
      <c r="Y121" s="195">
        <v>87000</v>
      </c>
      <c r="Z121" s="193"/>
      <c r="AA121" s="198">
        <f t="shared" si="1"/>
        <v>0</v>
      </c>
      <c r="AB121" s="199" t="s">
        <v>1233</v>
      </c>
    </row>
    <row r="122" spans="1:28" ht="15" customHeight="1">
      <c r="A122" s="186">
        <v>113</v>
      </c>
      <c r="B122" s="187" t="str">
        <f t="shared" si="0"/>
        <v>Klik Disini</v>
      </c>
      <c r="C122" s="188" t="s">
        <v>1234</v>
      </c>
      <c r="D122" s="188"/>
      <c r="E122" s="188" t="s">
        <v>1235</v>
      </c>
      <c r="F122" s="188" t="s">
        <v>1236</v>
      </c>
      <c r="G122" s="188" t="s">
        <v>1237</v>
      </c>
      <c r="H122" s="188" t="s">
        <v>553</v>
      </c>
      <c r="I122" s="188" t="s">
        <v>446</v>
      </c>
      <c r="J122" s="189" t="s">
        <v>349</v>
      </c>
      <c r="K122" s="188" t="s">
        <v>447</v>
      </c>
      <c r="L122" s="188" t="s">
        <v>539</v>
      </c>
      <c r="M122" s="188" t="s">
        <v>447</v>
      </c>
      <c r="N122" s="188" t="s">
        <v>449</v>
      </c>
      <c r="O122" s="188" t="s">
        <v>450</v>
      </c>
      <c r="P122" s="188">
        <v>2020</v>
      </c>
      <c r="Q122" s="188">
        <v>2020</v>
      </c>
      <c r="R122" s="188" t="s">
        <v>76</v>
      </c>
      <c r="S122" s="188" t="s">
        <v>76</v>
      </c>
      <c r="T122" s="188" t="s">
        <v>451</v>
      </c>
      <c r="U122" s="189">
        <v>210</v>
      </c>
      <c r="V122" s="189" t="s">
        <v>452</v>
      </c>
      <c r="W122" s="188" t="s">
        <v>453</v>
      </c>
      <c r="X122" s="190" t="s">
        <v>1238</v>
      </c>
      <c r="Y122" s="188">
        <v>105000</v>
      </c>
      <c r="Z122" s="186"/>
      <c r="AA122" s="191">
        <f t="shared" si="1"/>
        <v>0</v>
      </c>
      <c r="AB122" s="192" t="s">
        <v>1239</v>
      </c>
    </row>
    <row r="123" spans="1:28" ht="15" customHeight="1">
      <c r="A123" s="193">
        <v>114</v>
      </c>
      <c r="B123" s="194" t="str">
        <f t="shared" si="0"/>
        <v>Klik Disini</v>
      </c>
      <c r="C123" s="195" t="s">
        <v>1240</v>
      </c>
      <c r="D123" s="195"/>
      <c r="E123" s="195" t="s">
        <v>1241</v>
      </c>
      <c r="F123" s="195" t="s">
        <v>1242</v>
      </c>
      <c r="G123" s="195" t="s">
        <v>1243</v>
      </c>
      <c r="H123" s="195" t="s">
        <v>445</v>
      </c>
      <c r="I123" s="195" t="s">
        <v>446</v>
      </c>
      <c r="J123" s="196" t="s">
        <v>353</v>
      </c>
      <c r="K123" s="195" t="s">
        <v>447</v>
      </c>
      <c r="L123" s="195" t="s">
        <v>1244</v>
      </c>
      <c r="M123" s="195" t="s">
        <v>447</v>
      </c>
      <c r="N123" s="195" t="s">
        <v>449</v>
      </c>
      <c r="O123" s="195" t="s">
        <v>450</v>
      </c>
      <c r="P123" s="195">
        <v>2016</v>
      </c>
      <c r="Q123" s="195">
        <v>2020</v>
      </c>
      <c r="R123" s="195" t="s">
        <v>76</v>
      </c>
      <c r="S123" s="195" t="s">
        <v>76</v>
      </c>
      <c r="T123" s="195" t="s">
        <v>451</v>
      </c>
      <c r="U123" s="196">
        <v>165</v>
      </c>
      <c r="V123" s="196" t="s">
        <v>452</v>
      </c>
      <c r="W123" s="195" t="s">
        <v>601</v>
      </c>
      <c r="X123" s="197" t="s">
        <v>1245</v>
      </c>
      <c r="Y123" s="195">
        <v>82000</v>
      </c>
      <c r="Z123" s="193"/>
      <c r="AA123" s="198">
        <f t="shared" si="1"/>
        <v>0</v>
      </c>
      <c r="AB123" s="199" t="s">
        <v>1246</v>
      </c>
    </row>
    <row r="124" spans="1:28" ht="15" customHeight="1">
      <c r="A124" s="186">
        <v>115</v>
      </c>
      <c r="B124" s="187" t="str">
        <f t="shared" si="0"/>
        <v>Klik Disini</v>
      </c>
      <c r="C124" s="188" t="s">
        <v>1247</v>
      </c>
      <c r="D124" s="188" t="s">
        <v>1248</v>
      </c>
      <c r="E124" s="188" t="s">
        <v>1249</v>
      </c>
      <c r="F124" s="188" t="s">
        <v>1250</v>
      </c>
      <c r="G124" s="188" t="s">
        <v>1251</v>
      </c>
      <c r="H124" s="188" t="s">
        <v>553</v>
      </c>
      <c r="I124" s="188" t="s">
        <v>446</v>
      </c>
      <c r="J124" s="189" t="s">
        <v>353</v>
      </c>
      <c r="K124" s="188" t="s">
        <v>447</v>
      </c>
      <c r="L124" s="188" t="s">
        <v>539</v>
      </c>
      <c r="M124" s="188" t="s">
        <v>447</v>
      </c>
      <c r="N124" s="188" t="s">
        <v>449</v>
      </c>
      <c r="O124" s="188" t="s">
        <v>450</v>
      </c>
      <c r="P124" s="188">
        <v>2022</v>
      </c>
      <c r="Q124" s="188">
        <v>2022</v>
      </c>
      <c r="R124" s="188" t="s">
        <v>76</v>
      </c>
      <c r="S124" s="188" t="s">
        <v>76</v>
      </c>
      <c r="T124" s="188" t="s">
        <v>451</v>
      </c>
      <c r="U124" s="189">
        <v>190</v>
      </c>
      <c r="V124" s="189" t="s">
        <v>452</v>
      </c>
      <c r="W124" s="188" t="s">
        <v>1252</v>
      </c>
      <c r="X124" s="190" t="s">
        <v>1253</v>
      </c>
      <c r="Y124" s="188">
        <v>95000</v>
      </c>
      <c r="Z124" s="186"/>
      <c r="AA124" s="191">
        <f t="shared" si="1"/>
        <v>0</v>
      </c>
      <c r="AB124" s="192" t="s">
        <v>1254</v>
      </c>
    </row>
    <row r="125" spans="1:28" ht="15" customHeight="1">
      <c r="A125" s="193">
        <v>116</v>
      </c>
      <c r="B125" s="194" t="str">
        <f t="shared" si="0"/>
        <v>Klik Disini</v>
      </c>
      <c r="C125" s="195" t="s">
        <v>1255</v>
      </c>
      <c r="D125" s="195" t="s">
        <v>1248</v>
      </c>
      <c r="E125" s="195" t="s">
        <v>1256</v>
      </c>
      <c r="F125" s="195" t="s">
        <v>1257</v>
      </c>
      <c r="G125" s="195" t="s">
        <v>1258</v>
      </c>
      <c r="H125" s="195" t="s">
        <v>553</v>
      </c>
      <c r="I125" s="195" t="s">
        <v>446</v>
      </c>
      <c r="J125" s="196" t="s">
        <v>353</v>
      </c>
      <c r="K125" s="195" t="s">
        <v>447</v>
      </c>
      <c r="L125" s="195" t="s">
        <v>539</v>
      </c>
      <c r="M125" s="195" t="s">
        <v>447</v>
      </c>
      <c r="N125" s="195" t="s">
        <v>449</v>
      </c>
      <c r="O125" s="195" t="s">
        <v>450</v>
      </c>
      <c r="P125" s="195">
        <v>2018</v>
      </c>
      <c r="Q125" s="195">
        <v>2020</v>
      </c>
      <c r="R125" s="195" t="s">
        <v>76</v>
      </c>
      <c r="S125" s="195" t="s">
        <v>76</v>
      </c>
      <c r="T125" s="195" t="s">
        <v>451</v>
      </c>
      <c r="U125" s="196">
        <v>87</v>
      </c>
      <c r="V125" s="196" t="s">
        <v>452</v>
      </c>
      <c r="W125" s="195" t="s">
        <v>1259</v>
      </c>
      <c r="X125" s="197" t="s">
        <v>1260</v>
      </c>
      <c r="Y125" s="195">
        <v>43000</v>
      </c>
      <c r="Z125" s="193"/>
      <c r="AA125" s="198">
        <f t="shared" si="1"/>
        <v>0</v>
      </c>
      <c r="AB125" s="199" t="s">
        <v>1261</v>
      </c>
    </row>
    <row r="126" spans="1:28" ht="15" customHeight="1">
      <c r="A126" s="186">
        <v>117</v>
      </c>
      <c r="B126" s="187" t="str">
        <f t="shared" si="0"/>
        <v>Klik Disini</v>
      </c>
      <c r="C126" s="188" t="s">
        <v>1262</v>
      </c>
      <c r="D126" s="188"/>
      <c r="E126" s="188" t="s">
        <v>1263</v>
      </c>
      <c r="F126" s="188" t="s">
        <v>1264</v>
      </c>
      <c r="G126" s="188" t="s">
        <v>1265</v>
      </c>
      <c r="H126" s="188" t="s">
        <v>495</v>
      </c>
      <c r="I126" s="188" t="s">
        <v>446</v>
      </c>
      <c r="J126" s="189" t="s">
        <v>359</v>
      </c>
      <c r="K126" s="188" t="s">
        <v>447</v>
      </c>
      <c r="L126" s="188" t="s">
        <v>539</v>
      </c>
      <c r="M126" s="188" t="s">
        <v>447</v>
      </c>
      <c r="N126" s="188" t="s">
        <v>449</v>
      </c>
      <c r="O126" s="188" t="s">
        <v>450</v>
      </c>
      <c r="P126" s="188">
        <v>2017</v>
      </c>
      <c r="Q126" s="188">
        <v>2020</v>
      </c>
      <c r="R126" s="188" t="s">
        <v>76</v>
      </c>
      <c r="S126" s="188" t="s">
        <v>76</v>
      </c>
      <c r="T126" s="188" t="s">
        <v>451</v>
      </c>
      <c r="U126" s="189">
        <v>155</v>
      </c>
      <c r="V126" s="189" t="s">
        <v>452</v>
      </c>
      <c r="W126" s="188" t="s">
        <v>722</v>
      </c>
      <c r="X126" s="190" t="s">
        <v>1266</v>
      </c>
      <c r="Y126" s="188">
        <v>77000</v>
      </c>
      <c r="Z126" s="186"/>
      <c r="AA126" s="191">
        <f t="shared" si="1"/>
        <v>0</v>
      </c>
      <c r="AB126" s="192" t="s">
        <v>1267</v>
      </c>
    </row>
    <row r="127" spans="1:28" ht="15" customHeight="1">
      <c r="A127" s="193">
        <v>118</v>
      </c>
      <c r="B127" s="194" t="str">
        <f t="shared" si="0"/>
        <v>Klik Disini</v>
      </c>
      <c r="C127" s="195" t="s">
        <v>1268</v>
      </c>
      <c r="D127" s="195" t="s">
        <v>1269</v>
      </c>
      <c r="E127" s="195" t="s">
        <v>1270</v>
      </c>
      <c r="F127" s="195" t="s">
        <v>1271</v>
      </c>
      <c r="G127" s="195" t="s">
        <v>1272</v>
      </c>
      <c r="H127" s="195" t="s">
        <v>553</v>
      </c>
      <c r="I127" s="195" t="s">
        <v>446</v>
      </c>
      <c r="J127" s="196" t="s">
        <v>353</v>
      </c>
      <c r="K127" s="195" t="s">
        <v>447</v>
      </c>
      <c r="L127" s="195" t="s">
        <v>539</v>
      </c>
      <c r="M127" s="195" t="s">
        <v>447</v>
      </c>
      <c r="N127" s="195" t="s">
        <v>449</v>
      </c>
      <c r="O127" s="195" t="s">
        <v>450</v>
      </c>
      <c r="P127" s="195">
        <v>2017</v>
      </c>
      <c r="Q127" s="195">
        <v>2020</v>
      </c>
      <c r="R127" s="195" t="s">
        <v>76</v>
      </c>
      <c r="S127" s="195" t="s">
        <v>76</v>
      </c>
      <c r="T127" s="195" t="s">
        <v>451</v>
      </c>
      <c r="U127" s="196">
        <v>68</v>
      </c>
      <c r="V127" s="196" t="s">
        <v>452</v>
      </c>
      <c r="W127" s="195" t="s">
        <v>1273</v>
      </c>
      <c r="X127" s="197" t="s">
        <v>1274</v>
      </c>
      <c r="Y127" s="195">
        <v>34000</v>
      </c>
      <c r="Z127" s="193"/>
      <c r="AA127" s="198">
        <f t="shared" si="1"/>
        <v>0</v>
      </c>
      <c r="AB127" s="199" t="s">
        <v>1275</v>
      </c>
    </row>
    <row r="128" spans="1:28" ht="15" customHeight="1">
      <c r="A128" s="186">
        <v>119</v>
      </c>
      <c r="B128" s="187" t="str">
        <f t="shared" si="0"/>
        <v>Klik Disini</v>
      </c>
      <c r="C128" s="188" t="s">
        <v>1276</v>
      </c>
      <c r="D128" s="188"/>
      <c r="E128" s="188" t="s">
        <v>1277</v>
      </c>
      <c r="F128" s="188" t="s">
        <v>1278</v>
      </c>
      <c r="G128" s="188" t="s">
        <v>1279</v>
      </c>
      <c r="H128" s="188" t="s">
        <v>553</v>
      </c>
      <c r="I128" s="188" t="s">
        <v>446</v>
      </c>
      <c r="J128" s="189" t="s">
        <v>349</v>
      </c>
      <c r="K128" s="188" t="s">
        <v>447</v>
      </c>
      <c r="L128" s="188" t="s">
        <v>539</v>
      </c>
      <c r="M128" s="188" t="s">
        <v>447</v>
      </c>
      <c r="N128" s="188" t="s">
        <v>449</v>
      </c>
      <c r="O128" s="188" t="s">
        <v>450</v>
      </c>
      <c r="P128" s="188">
        <v>2018</v>
      </c>
      <c r="Q128" s="188">
        <v>2020</v>
      </c>
      <c r="R128" s="188" t="s">
        <v>76</v>
      </c>
      <c r="S128" s="188" t="s">
        <v>76</v>
      </c>
      <c r="T128" s="188" t="s">
        <v>451</v>
      </c>
      <c r="U128" s="189">
        <v>149</v>
      </c>
      <c r="V128" s="189" t="s">
        <v>452</v>
      </c>
      <c r="W128" s="188" t="s">
        <v>722</v>
      </c>
      <c r="X128" s="190" t="s">
        <v>1280</v>
      </c>
      <c r="Y128" s="188">
        <v>78000</v>
      </c>
      <c r="Z128" s="186"/>
      <c r="AA128" s="191">
        <f t="shared" si="1"/>
        <v>0</v>
      </c>
      <c r="AB128" s="192" t="s">
        <v>1281</v>
      </c>
    </row>
    <row r="129" spans="1:28" ht="15" customHeight="1">
      <c r="A129" s="193">
        <v>120</v>
      </c>
      <c r="B129" s="194" t="str">
        <f t="shared" si="0"/>
        <v>Klik Disini</v>
      </c>
      <c r="C129" s="195" t="s">
        <v>1282</v>
      </c>
      <c r="D129" s="195" t="s">
        <v>1283</v>
      </c>
      <c r="E129" s="195" t="s">
        <v>1284</v>
      </c>
      <c r="F129" s="195" t="s">
        <v>1285</v>
      </c>
      <c r="G129" s="195" t="s">
        <v>1286</v>
      </c>
      <c r="H129" s="195" t="s">
        <v>553</v>
      </c>
      <c r="I129" s="195" t="s">
        <v>446</v>
      </c>
      <c r="J129" s="196" t="s">
        <v>353</v>
      </c>
      <c r="K129" s="195" t="s">
        <v>447</v>
      </c>
      <c r="L129" s="195" t="s">
        <v>539</v>
      </c>
      <c r="M129" s="195" t="s">
        <v>447</v>
      </c>
      <c r="N129" s="195" t="s">
        <v>449</v>
      </c>
      <c r="O129" s="195" t="s">
        <v>450</v>
      </c>
      <c r="P129" s="195">
        <v>2022</v>
      </c>
      <c r="Q129" s="195">
        <v>2022</v>
      </c>
      <c r="R129" s="195" t="s">
        <v>76</v>
      </c>
      <c r="S129" s="195" t="s">
        <v>76</v>
      </c>
      <c r="T129" s="195" t="s">
        <v>451</v>
      </c>
      <c r="U129" s="196">
        <v>293</v>
      </c>
      <c r="V129" s="196" t="s">
        <v>452</v>
      </c>
      <c r="W129" s="195" t="s">
        <v>453</v>
      </c>
      <c r="X129" s="197" t="s">
        <v>1287</v>
      </c>
      <c r="Y129" s="195">
        <v>175200</v>
      </c>
      <c r="Z129" s="193"/>
      <c r="AA129" s="198">
        <f t="shared" si="1"/>
        <v>0</v>
      </c>
      <c r="AB129" s="199" t="s">
        <v>1288</v>
      </c>
    </row>
    <row r="130" spans="1:28" ht="15" customHeight="1">
      <c r="A130" s="186">
        <v>121</v>
      </c>
      <c r="B130" s="187" t="str">
        <f t="shared" si="0"/>
        <v>Klik Disini</v>
      </c>
      <c r="C130" s="188" t="s">
        <v>1289</v>
      </c>
      <c r="D130" s="188"/>
      <c r="E130" s="188" t="s">
        <v>1290</v>
      </c>
      <c r="F130" s="188" t="s">
        <v>1291</v>
      </c>
      <c r="G130" s="188" t="s">
        <v>1292</v>
      </c>
      <c r="H130" s="188" t="s">
        <v>553</v>
      </c>
      <c r="I130" s="188" t="s">
        <v>446</v>
      </c>
      <c r="J130" s="189" t="s">
        <v>353</v>
      </c>
      <c r="K130" s="188" t="s">
        <v>447</v>
      </c>
      <c r="L130" s="188" t="s">
        <v>539</v>
      </c>
      <c r="M130" s="188" t="s">
        <v>447</v>
      </c>
      <c r="N130" s="188" t="s">
        <v>449</v>
      </c>
      <c r="O130" s="188" t="s">
        <v>450</v>
      </c>
      <c r="P130" s="188">
        <v>2016</v>
      </c>
      <c r="Q130" s="188">
        <v>2020</v>
      </c>
      <c r="R130" s="188" t="s">
        <v>76</v>
      </c>
      <c r="S130" s="188" t="s">
        <v>76</v>
      </c>
      <c r="T130" s="188" t="s">
        <v>451</v>
      </c>
      <c r="U130" s="189">
        <v>166</v>
      </c>
      <c r="V130" s="189" t="s">
        <v>452</v>
      </c>
      <c r="W130" s="188" t="s">
        <v>601</v>
      </c>
      <c r="X130" s="190" t="s">
        <v>1293</v>
      </c>
      <c r="Y130" s="188">
        <v>83000</v>
      </c>
      <c r="Z130" s="186"/>
      <c r="AA130" s="191">
        <f t="shared" si="1"/>
        <v>0</v>
      </c>
      <c r="AB130" s="192" t="s">
        <v>1294</v>
      </c>
    </row>
    <row r="131" spans="1:28" ht="15" customHeight="1">
      <c r="A131" s="193">
        <v>122</v>
      </c>
      <c r="B131" s="194" t="str">
        <f t="shared" si="0"/>
        <v>Klik Disini</v>
      </c>
      <c r="C131" s="195" t="s">
        <v>1295</v>
      </c>
      <c r="D131" s="195"/>
      <c r="E131" s="195" t="s">
        <v>1296</v>
      </c>
      <c r="F131" s="195" t="s">
        <v>1297</v>
      </c>
      <c r="G131" s="195" t="s">
        <v>1298</v>
      </c>
      <c r="H131" s="195" t="s">
        <v>553</v>
      </c>
      <c r="I131" s="195" t="s">
        <v>446</v>
      </c>
      <c r="J131" s="196" t="s">
        <v>353</v>
      </c>
      <c r="K131" s="195" t="s">
        <v>447</v>
      </c>
      <c r="L131" s="195" t="s">
        <v>539</v>
      </c>
      <c r="M131" s="195" t="s">
        <v>447</v>
      </c>
      <c r="N131" s="195" t="s">
        <v>449</v>
      </c>
      <c r="O131" s="195" t="s">
        <v>450</v>
      </c>
      <c r="P131" s="195">
        <v>2022</v>
      </c>
      <c r="Q131" s="195">
        <v>2022</v>
      </c>
      <c r="R131" s="195" t="s">
        <v>76</v>
      </c>
      <c r="S131" s="195" t="s">
        <v>76</v>
      </c>
      <c r="T131" s="195" t="s">
        <v>451</v>
      </c>
      <c r="U131" s="196">
        <v>171</v>
      </c>
      <c r="V131" s="196" t="s">
        <v>452</v>
      </c>
      <c r="W131" s="195" t="s">
        <v>618</v>
      </c>
      <c r="X131" s="197" t="s">
        <v>1299</v>
      </c>
      <c r="Y131" s="195">
        <v>85500</v>
      </c>
      <c r="Z131" s="193"/>
      <c r="AA131" s="198">
        <f t="shared" si="1"/>
        <v>0</v>
      </c>
      <c r="AB131" s="199" t="s">
        <v>1300</v>
      </c>
    </row>
    <row r="132" spans="1:28" ht="15" customHeight="1">
      <c r="A132" s="186">
        <v>123</v>
      </c>
      <c r="B132" s="187" t="str">
        <f t="shared" si="0"/>
        <v>Klik Disini</v>
      </c>
      <c r="C132" s="188" t="s">
        <v>1301</v>
      </c>
      <c r="D132" s="188"/>
      <c r="E132" s="188" t="s">
        <v>1302</v>
      </c>
      <c r="F132" s="188" t="s">
        <v>1303</v>
      </c>
      <c r="G132" s="188" t="s">
        <v>1304</v>
      </c>
      <c r="H132" s="188" t="s">
        <v>356</v>
      </c>
      <c r="I132" s="188" t="s">
        <v>446</v>
      </c>
      <c r="J132" s="189" t="s">
        <v>349</v>
      </c>
      <c r="K132" s="188" t="s">
        <v>447</v>
      </c>
      <c r="L132" s="188" t="s">
        <v>539</v>
      </c>
      <c r="M132" s="188" t="s">
        <v>447</v>
      </c>
      <c r="N132" s="188" t="s">
        <v>449</v>
      </c>
      <c r="O132" s="188" t="s">
        <v>450</v>
      </c>
      <c r="P132" s="188">
        <v>2022</v>
      </c>
      <c r="Q132" s="188">
        <v>2022</v>
      </c>
      <c r="R132" s="188" t="s">
        <v>76</v>
      </c>
      <c r="S132" s="188" t="s">
        <v>76</v>
      </c>
      <c r="T132" s="188" t="s">
        <v>451</v>
      </c>
      <c r="U132" s="189">
        <v>181</v>
      </c>
      <c r="V132" s="189" t="s">
        <v>452</v>
      </c>
      <c r="W132" s="188" t="s">
        <v>775</v>
      </c>
      <c r="X132" s="190" t="s">
        <v>1305</v>
      </c>
      <c r="Y132" s="188">
        <v>90000</v>
      </c>
      <c r="Z132" s="186"/>
      <c r="AA132" s="191">
        <f t="shared" si="1"/>
        <v>0</v>
      </c>
      <c r="AB132" s="192" t="s">
        <v>1306</v>
      </c>
    </row>
    <row r="133" spans="1:28" ht="15" customHeight="1">
      <c r="A133" s="193">
        <v>124</v>
      </c>
      <c r="B133" s="194" t="str">
        <f t="shared" si="0"/>
        <v>Klik Disini</v>
      </c>
      <c r="C133" s="195" t="s">
        <v>1307</v>
      </c>
      <c r="D133" s="195"/>
      <c r="E133" s="195" t="s">
        <v>1308</v>
      </c>
      <c r="F133" s="195" t="s">
        <v>1309</v>
      </c>
      <c r="G133" s="195" t="s">
        <v>1310</v>
      </c>
      <c r="H133" s="195" t="s">
        <v>553</v>
      </c>
      <c r="I133" s="195" t="s">
        <v>446</v>
      </c>
      <c r="J133" s="196" t="s">
        <v>353</v>
      </c>
      <c r="K133" s="195" t="s">
        <v>447</v>
      </c>
      <c r="L133" s="195" t="s">
        <v>539</v>
      </c>
      <c r="M133" s="195" t="s">
        <v>447</v>
      </c>
      <c r="N133" s="195" t="s">
        <v>449</v>
      </c>
      <c r="O133" s="195" t="s">
        <v>450</v>
      </c>
      <c r="P133" s="195">
        <v>2022</v>
      </c>
      <c r="Q133" s="195">
        <v>2022</v>
      </c>
      <c r="R133" s="195" t="s">
        <v>76</v>
      </c>
      <c r="S133" s="195" t="s">
        <v>76</v>
      </c>
      <c r="T133" s="195" t="s">
        <v>451</v>
      </c>
      <c r="U133" s="196">
        <v>186</v>
      </c>
      <c r="V133" s="196" t="s">
        <v>452</v>
      </c>
      <c r="W133" s="195" t="s">
        <v>663</v>
      </c>
      <c r="X133" s="197" t="s">
        <v>1311</v>
      </c>
      <c r="Y133" s="195">
        <v>93000</v>
      </c>
      <c r="Z133" s="193"/>
      <c r="AA133" s="198">
        <f t="shared" si="1"/>
        <v>0</v>
      </c>
      <c r="AB133" s="199" t="s">
        <v>1312</v>
      </c>
    </row>
    <row r="134" spans="1:28" ht="15" customHeight="1">
      <c r="A134" s="186">
        <v>125</v>
      </c>
      <c r="B134" s="187" t="str">
        <f t="shared" si="0"/>
        <v>Klik Disini</v>
      </c>
      <c r="C134" s="188" t="s">
        <v>1313</v>
      </c>
      <c r="D134" s="188"/>
      <c r="E134" s="188" t="s">
        <v>1314</v>
      </c>
      <c r="F134" s="188" t="s">
        <v>1315</v>
      </c>
      <c r="G134" s="188" t="s">
        <v>1316</v>
      </c>
      <c r="H134" s="188" t="s">
        <v>553</v>
      </c>
      <c r="I134" s="188" t="s">
        <v>446</v>
      </c>
      <c r="J134" s="189" t="s">
        <v>353</v>
      </c>
      <c r="K134" s="188" t="s">
        <v>447</v>
      </c>
      <c r="L134" s="188" t="s">
        <v>1317</v>
      </c>
      <c r="M134" s="188" t="s">
        <v>447</v>
      </c>
      <c r="N134" s="188" t="s">
        <v>449</v>
      </c>
      <c r="O134" s="188" t="s">
        <v>450</v>
      </c>
      <c r="P134" s="188">
        <v>2022</v>
      </c>
      <c r="Q134" s="188">
        <v>2022</v>
      </c>
      <c r="R134" s="188" t="s">
        <v>76</v>
      </c>
      <c r="S134" s="188" t="s">
        <v>76</v>
      </c>
      <c r="T134" s="188" t="s">
        <v>451</v>
      </c>
      <c r="U134" s="189">
        <v>112</v>
      </c>
      <c r="V134" s="189" t="s">
        <v>452</v>
      </c>
      <c r="W134" s="188" t="s">
        <v>505</v>
      </c>
      <c r="X134" s="190" t="s">
        <v>1318</v>
      </c>
      <c r="Y134" s="188">
        <v>56000</v>
      </c>
      <c r="Z134" s="186"/>
      <c r="AA134" s="191">
        <f t="shared" si="1"/>
        <v>0</v>
      </c>
      <c r="AB134" s="192" t="s">
        <v>1319</v>
      </c>
    </row>
    <row r="135" spans="1:28" ht="15" customHeight="1">
      <c r="A135" s="193">
        <v>126</v>
      </c>
      <c r="B135" s="194" t="str">
        <f t="shared" si="0"/>
        <v>Klik Disini</v>
      </c>
      <c r="C135" s="195" t="s">
        <v>1320</v>
      </c>
      <c r="D135" s="195"/>
      <c r="E135" s="195" t="s">
        <v>1321</v>
      </c>
      <c r="F135" s="195" t="s">
        <v>1322</v>
      </c>
      <c r="G135" s="195" t="s">
        <v>1323</v>
      </c>
      <c r="H135" s="195" t="s">
        <v>553</v>
      </c>
      <c r="I135" s="195" t="s">
        <v>446</v>
      </c>
      <c r="J135" s="196" t="s">
        <v>353</v>
      </c>
      <c r="K135" s="195" t="s">
        <v>447</v>
      </c>
      <c r="L135" s="195" t="s">
        <v>1324</v>
      </c>
      <c r="M135" s="195" t="s">
        <v>447</v>
      </c>
      <c r="N135" s="195" t="s">
        <v>449</v>
      </c>
      <c r="O135" s="195" t="s">
        <v>450</v>
      </c>
      <c r="P135" s="195">
        <v>2022</v>
      </c>
      <c r="Q135" s="195">
        <v>2022</v>
      </c>
      <c r="R135" s="195" t="s">
        <v>76</v>
      </c>
      <c r="S135" s="195" t="s">
        <v>76</v>
      </c>
      <c r="T135" s="195" t="s">
        <v>451</v>
      </c>
      <c r="U135" s="196">
        <v>186</v>
      </c>
      <c r="V135" s="196" t="s">
        <v>452</v>
      </c>
      <c r="W135" s="195" t="s">
        <v>884</v>
      </c>
      <c r="X135" s="197" t="s">
        <v>1325</v>
      </c>
      <c r="Y135" s="195">
        <v>93000</v>
      </c>
      <c r="Z135" s="193"/>
      <c r="AA135" s="198">
        <f t="shared" si="1"/>
        <v>0</v>
      </c>
      <c r="AB135" s="199" t="s">
        <v>1326</v>
      </c>
    </row>
    <row r="136" spans="1:28" ht="15" customHeight="1">
      <c r="A136" s="186">
        <v>127</v>
      </c>
      <c r="B136" s="187" t="str">
        <f t="shared" si="0"/>
        <v>Klik Disini</v>
      </c>
      <c r="C136" s="188" t="s">
        <v>1327</v>
      </c>
      <c r="D136" s="188"/>
      <c r="E136" s="188" t="s">
        <v>1328</v>
      </c>
      <c r="F136" s="188" t="s">
        <v>1329</v>
      </c>
      <c r="G136" s="188" t="s">
        <v>1330</v>
      </c>
      <c r="H136" s="188" t="s">
        <v>553</v>
      </c>
      <c r="I136" s="188" t="s">
        <v>446</v>
      </c>
      <c r="J136" s="189" t="s">
        <v>349</v>
      </c>
      <c r="K136" s="188" t="s">
        <v>447</v>
      </c>
      <c r="L136" s="188" t="s">
        <v>1331</v>
      </c>
      <c r="M136" s="188" t="s">
        <v>447</v>
      </c>
      <c r="N136" s="188" t="s">
        <v>449</v>
      </c>
      <c r="O136" s="188" t="s">
        <v>450</v>
      </c>
      <c r="P136" s="188">
        <v>2022</v>
      </c>
      <c r="Q136" s="188">
        <v>2022</v>
      </c>
      <c r="R136" s="188" t="s">
        <v>76</v>
      </c>
      <c r="S136" s="188" t="s">
        <v>76</v>
      </c>
      <c r="T136" s="188" t="s">
        <v>451</v>
      </c>
      <c r="U136" s="189">
        <v>92</v>
      </c>
      <c r="V136" s="189" t="s">
        <v>452</v>
      </c>
      <c r="W136" s="188" t="s">
        <v>1332</v>
      </c>
      <c r="X136" s="190" t="s">
        <v>1333</v>
      </c>
      <c r="Y136" s="188">
        <v>56000</v>
      </c>
      <c r="Z136" s="186"/>
      <c r="AA136" s="191">
        <f t="shared" si="1"/>
        <v>0</v>
      </c>
      <c r="AB136" s="192" t="s">
        <v>1334</v>
      </c>
    </row>
    <row r="137" spans="1:28" ht="15" customHeight="1">
      <c r="A137" s="193">
        <v>128</v>
      </c>
      <c r="B137" s="194" t="str">
        <f t="shared" si="0"/>
        <v>Klik Disini</v>
      </c>
      <c r="C137" s="195" t="s">
        <v>1335</v>
      </c>
      <c r="D137" s="195"/>
      <c r="E137" s="195" t="s">
        <v>1336</v>
      </c>
      <c r="F137" s="195" t="s">
        <v>1337</v>
      </c>
      <c r="G137" s="195" t="s">
        <v>1338</v>
      </c>
      <c r="H137" s="195" t="s">
        <v>553</v>
      </c>
      <c r="I137" s="195" t="s">
        <v>446</v>
      </c>
      <c r="J137" s="196" t="s">
        <v>353</v>
      </c>
      <c r="K137" s="195" t="s">
        <v>447</v>
      </c>
      <c r="L137" s="195"/>
      <c r="M137" s="195" t="s">
        <v>447</v>
      </c>
      <c r="N137" s="195" t="s">
        <v>449</v>
      </c>
      <c r="O137" s="195" t="s">
        <v>450</v>
      </c>
      <c r="P137" s="195">
        <v>2019</v>
      </c>
      <c r="Q137" s="195">
        <v>2020</v>
      </c>
      <c r="R137" s="195" t="s">
        <v>76</v>
      </c>
      <c r="S137" s="195" t="s">
        <v>76</v>
      </c>
      <c r="T137" s="195" t="s">
        <v>451</v>
      </c>
      <c r="U137" s="196">
        <v>259</v>
      </c>
      <c r="V137" s="196" t="s">
        <v>452</v>
      </c>
      <c r="W137" s="195" t="s">
        <v>601</v>
      </c>
      <c r="X137" s="197" t="s">
        <v>1339</v>
      </c>
      <c r="Y137" s="195">
        <v>129500</v>
      </c>
      <c r="Z137" s="193"/>
      <c r="AA137" s="198">
        <f t="shared" si="1"/>
        <v>0</v>
      </c>
      <c r="AB137" s="199" t="s">
        <v>1340</v>
      </c>
    </row>
    <row r="138" spans="1:28" ht="15" customHeight="1">
      <c r="A138" s="186">
        <v>129</v>
      </c>
      <c r="B138" s="187" t="str">
        <f t="shared" si="0"/>
        <v>Klik Disini</v>
      </c>
      <c r="C138" s="188" t="s">
        <v>1341</v>
      </c>
      <c r="D138" s="188"/>
      <c r="E138" s="188" t="s">
        <v>1342</v>
      </c>
      <c r="F138" s="188" t="s">
        <v>1343</v>
      </c>
      <c r="G138" s="188" t="s">
        <v>1344</v>
      </c>
      <c r="H138" s="188" t="s">
        <v>384</v>
      </c>
      <c r="I138" s="188" t="s">
        <v>446</v>
      </c>
      <c r="J138" s="189" t="s">
        <v>339</v>
      </c>
      <c r="K138" s="188" t="s">
        <v>447</v>
      </c>
      <c r="L138" s="188"/>
      <c r="M138" s="188" t="s">
        <v>447</v>
      </c>
      <c r="N138" s="188" t="s">
        <v>449</v>
      </c>
      <c r="O138" s="188" t="s">
        <v>450</v>
      </c>
      <c r="P138" s="188">
        <v>2022</v>
      </c>
      <c r="Q138" s="188">
        <v>2022</v>
      </c>
      <c r="R138" s="188" t="s">
        <v>76</v>
      </c>
      <c r="S138" s="188" t="s">
        <v>76</v>
      </c>
      <c r="T138" s="188" t="s">
        <v>451</v>
      </c>
      <c r="U138" s="189">
        <v>233</v>
      </c>
      <c r="V138" s="189" t="s">
        <v>452</v>
      </c>
      <c r="W138" s="188" t="s">
        <v>1214</v>
      </c>
      <c r="X138" s="190" t="s">
        <v>1345</v>
      </c>
      <c r="Y138" s="188">
        <v>103500</v>
      </c>
      <c r="Z138" s="186"/>
      <c r="AA138" s="191">
        <f t="shared" si="1"/>
        <v>0</v>
      </c>
      <c r="AB138" s="192" t="s">
        <v>1346</v>
      </c>
    </row>
    <row r="139" spans="1:28" ht="15" customHeight="1">
      <c r="A139" s="193">
        <v>130</v>
      </c>
      <c r="B139" s="194" t="str">
        <f t="shared" si="0"/>
        <v>Klik Disini</v>
      </c>
      <c r="C139" s="195" t="s">
        <v>1347</v>
      </c>
      <c r="D139" s="195"/>
      <c r="E139" s="195" t="s">
        <v>1348</v>
      </c>
      <c r="F139" s="195" t="s">
        <v>1349</v>
      </c>
      <c r="G139" s="195" t="s">
        <v>1350</v>
      </c>
      <c r="H139" s="195" t="s">
        <v>1351</v>
      </c>
      <c r="I139" s="195" t="s">
        <v>592</v>
      </c>
      <c r="J139" s="196" t="s">
        <v>330</v>
      </c>
      <c r="K139" s="195" t="s">
        <v>447</v>
      </c>
      <c r="L139" s="195"/>
      <c r="M139" s="195" t="s">
        <v>447</v>
      </c>
      <c r="N139" s="195" t="s">
        <v>449</v>
      </c>
      <c r="O139" s="195" t="s">
        <v>450</v>
      </c>
      <c r="P139" s="195">
        <v>2023</v>
      </c>
      <c r="Q139" s="195">
        <v>2023</v>
      </c>
      <c r="R139" s="195" t="s">
        <v>76</v>
      </c>
      <c r="S139" s="195" t="s">
        <v>76</v>
      </c>
      <c r="T139" s="195" t="s">
        <v>451</v>
      </c>
      <c r="U139" s="196">
        <v>237</v>
      </c>
      <c r="V139" s="196" t="s">
        <v>452</v>
      </c>
      <c r="W139" s="195" t="s">
        <v>1352</v>
      </c>
      <c r="X139" s="197" t="s">
        <v>1353</v>
      </c>
      <c r="Y139" s="195">
        <v>118000</v>
      </c>
      <c r="Z139" s="193"/>
      <c r="AA139" s="198">
        <f t="shared" si="1"/>
        <v>0</v>
      </c>
      <c r="AB139" s="199" t="s">
        <v>1354</v>
      </c>
    </row>
    <row r="140" spans="1:28" ht="15" customHeight="1">
      <c r="A140" s="186">
        <v>131</v>
      </c>
      <c r="B140" s="187" t="str">
        <f t="shared" si="0"/>
        <v>Klik Disini</v>
      </c>
      <c r="C140" s="188" t="s">
        <v>1355</v>
      </c>
      <c r="D140" s="188" t="s">
        <v>1356</v>
      </c>
      <c r="E140" s="188" t="s">
        <v>1357</v>
      </c>
      <c r="F140" s="188" t="s">
        <v>1358</v>
      </c>
      <c r="G140" s="188" t="s">
        <v>1359</v>
      </c>
      <c r="H140" s="188" t="s">
        <v>553</v>
      </c>
      <c r="I140" s="188" t="s">
        <v>446</v>
      </c>
      <c r="J140" s="189" t="s">
        <v>353</v>
      </c>
      <c r="K140" s="188" t="s">
        <v>447</v>
      </c>
      <c r="L140" s="188" t="s">
        <v>1324</v>
      </c>
      <c r="M140" s="188" t="s">
        <v>447</v>
      </c>
      <c r="N140" s="188" t="s">
        <v>449</v>
      </c>
      <c r="O140" s="188" t="s">
        <v>450</v>
      </c>
      <c r="P140" s="188">
        <v>2023</v>
      </c>
      <c r="Q140" s="188">
        <v>2023</v>
      </c>
      <c r="R140" s="188" t="s">
        <v>76</v>
      </c>
      <c r="S140" s="188" t="s">
        <v>76</v>
      </c>
      <c r="T140" s="188" t="s">
        <v>451</v>
      </c>
      <c r="U140" s="189">
        <v>216</v>
      </c>
      <c r="V140" s="189" t="s">
        <v>452</v>
      </c>
      <c r="W140" s="188" t="s">
        <v>755</v>
      </c>
      <c r="X140" s="190" t="s">
        <v>1360</v>
      </c>
      <c r="Y140" s="188">
        <v>108000</v>
      </c>
      <c r="Z140" s="186"/>
      <c r="AA140" s="191">
        <f t="shared" si="1"/>
        <v>0</v>
      </c>
      <c r="AB140" s="192" t="s">
        <v>1361</v>
      </c>
    </row>
    <row r="141" spans="1:28" ht="15" customHeight="1">
      <c r="A141" s="193">
        <v>132</v>
      </c>
      <c r="B141" s="194" t="str">
        <f t="shared" si="0"/>
        <v>Klik Disini</v>
      </c>
      <c r="C141" s="195" t="s">
        <v>1362</v>
      </c>
      <c r="D141" s="195" t="s">
        <v>1363</v>
      </c>
      <c r="E141" s="195" t="s">
        <v>1364</v>
      </c>
      <c r="F141" s="195" t="s">
        <v>1365</v>
      </c>
      <c r="G141" s="195" t="s">
        <v>1366</v>
      </c>
      <c r="H141" s="195" t="s">
        <v>553</v>
      </c>
      <c r="I141" s="195" t="s">
        <v>446</v>
      </c>
      <c r="J141" s="196" t="s">
        <v>353</v>
      </c>
      <c r="K141" s="195" t="s">
        <v>447</v>
      </c>
      <c r="L141" s="195"/>
      <c r="M141" s="195" t="s">
        <v>447</v>
      </c>
      <c r="N141" s="195" t="s">
        <v>449</v>
      </c>
      <c r="O141" s="195" t="s">
        <v>450</v>
      </c>
      <c r="P141" s="195">
        <v>2023</v>
      </c>
      <c r="Q141" s="195">
        <v>2023</v>
      </c>
      <c r="R141" s="195" t="s">
        <v>76</v>
      </c>
      <c r="S141" s="195" t="s">
        <v>76</v>
      </c>
      <c r="T141" s="195" t="s">
        <v>451</v>
      </c>
      <c r="U141" s="196">
        <v>154</v>
      </c>
      <c r="V141" s="196" t="s">
        <v>452</v>
      </c>
      <c r="W141" s="195" t="s">
        <v>497</v>
      </c>
      <c r="X141" s="197" t="s">
        <v>1367</v>
      </c>
      <c r="Y141" s="195">
        <v>77000</v>
      </c>
      <c r="Z141" s="193"/>
      <c r="AA141" s="198">
        <f t="shared" si="1"/>
        <v>0</v>
      </c>
      <c r="AB141" s="199" t="s">
        <v>1368</v>
      </c>
    </row>
    <row r="142" spans="1:28" ht="15" customHeight="1">
      <c r="A142" s="186">
        <v>133</v>
      </c>
      <c r="B142" s="187" t="str">
        <f t="shared" si="0"/>
        <v>Klik Disini</v>
      </c>
      <c r="C142" s="188" t="s">
        <v>1369</v>
      </c>
      <c r="D142" s="188" t="s">
        <v>1370</v>
      </c>
      <c r="E142" s="188" t="s">
        <v>1371</v>
      </c>
      <c r="F142" s="188" t="s">
        <v>1372</v>
      </c>
      <c r="G142" s="188" t="s">
        <v>1373</v>
      </c>
      <c r="H142" s="188" t="s">
        <v>495</v>
      </c>
      <c r="I142" s="188" t="s">
        <v>446</v>
      </c>
      <c r="J142" s="189" t="s">
        <v>359</v>
      </c>
      <c r="K142" s="188" t="s">
        <v>447</v>
      </c>
      <c r="L142" s="188" t="s">
        <v>1374</v>
      </c>
      <c r="M142" s="188" t="s">
        <v>447</v>
      </c>
      <c r="N142" s="188" t="s">
        <v>449</v>
      </c>
      <c r="O142" s="188" t="s">
        <v>450</v>
      </c>
      <c r="P142" s="188">
        <v>2023</v>
      </c>
      <c r="Q142" s="188">
        <v>2023</v>
      </c>
      <c r="R142" s="188" t="s">
        <v>76</v>
      </c>
      <c r="S142" s="188" t="s">
        <v>76</v>
      </c>
      <c r="T142" s="188" t="s">
        <v>451</v>
      </c>
      <c r="U142" s="189">
        <v>144</v>
      </c>
      <c r="V142" s="189" t="s">
        <v>452</v>
      </c>
      <c r="W142" s="188" t="s">
        <v>1375</v>
      </c>
      <c r="X142" s="190" t="s">
        <v>1376</v>
      </c>
      <c r="Y142" s="188">
        <v>72000</v>
      </c>
      <c r="Z142" s="186"/>
      <c r="AA142" s="191">
        <f t="shared" si="1"/>
        <v>0</v>
      </c>
      <c r="AB142" s="192" t="s">
        <v>1377</v>
      </c>
    </row>
    <row r="143" spans="1:28" ht="15" customHeight="1">
      <c r="A143" s="193">
        <v>134</v>
      </c>
      <c r="B143" s="194" t="str">
        <f t="shared" si="0"/>
        <v>Klik Disini</v>
      </c>
      <c r="C143" s="195" t="s">
        <v>1378</v>
      </c>
      <c r="D143" s="195"/>
      <c r="E143" s="195" t="s">
        <v>1379</v>
      </c>
      <c r="F143" s="195" t="s">
        <v>1380</v>
      </c>
      <c r="G143" s="195" t="s">
        <v>1381</v>
      </c>
      <c r="H143" s="195" t="s">
        <v>553</v>
      </c>
      <c r="I143" s="195" t="s">
        <v>446</v>
      </c>
      <c r="J143" s="196" t="s">
        <v>353</v>
      </c>
      <c r="K143" s="195" t="s">
        <v>447</v>
      </c>
      <c r="L143" s="195" t="s">
        <v>1382</v>
      </c>
      <c r="M143" s="195" t="s">
        <v>447</v>
      </c>
      <c r="N143" s="195" t="s">
        <v>449</v>
      </c>
      <c r="O143" s="195" t="s">
        <v>450</v>
      </c>
      <c r="P143" s="195">
        <v>2023</v>
      </c>
      <c r="Q143" s="195">
        <v>2023</v>
      </c>
      <c r="R143" s="195" t="s">
        <v>76</v>
      </c>
      <c r="S143" s="195" t="s">
        <v>76</v>
      </c>
      <c r="T143" s="195" t="s">
        <v>451</v>
      </c>
      <c r="U143" s="196">
        <v>188</v>
      </c>
      <c r="V143" s="196" t="s">
        <v>452</v>
      </c>
      <c r="W143" s="195" t="s">
        <v>1383</v>
      </c>
      <c r="X143" s="197" t="s">
        <v>1384</v>
      </c>
      <c r="Y143" s="195">
        <v>119800</v>
      </c>
      <c r="Z143" s="193"/>
      <c r="AA143" s="198">
        <f t="shared" si="1"/>
        <v>0</v>
      </c>
      <c r="AB143" s="199" t="s">
        <v>1385</v>
      </c>
    </row>
    <row r="144" spans="1:28" ht="15" customHeight="1">
      <c r="A144" s="186">
        <v>135</v>
      </c>
      <c r="B144" s="187" t="str">
        <f t="shared" si="0"/>
        <v>Klik Disini</v>
      </c>
      <c r="C144" s="188" t="s">
        <v>1386</v>
      </c>
      <c r="D144" s="188"/>
      <c r="E144" s="188" t="s">
        <v>1387</v>
      </c>
      <c r="F144" s="188" t="s">
        <v>1388</v>
      </c>
      <c r="G144" s="188" t="s">
        <v>1389</v>
      </c>
      <c r="H144" s="188" t="s">
        <v>553</v>
      </c>
      <c r="I144" s="188" t="s">
        <v>446</v>
      </c>
      <c r="J144" s="189" t="s">
        <v>353</v>
      </c>
      <c r="K144" s="188" t="s">
        <v>447</v>
      </c>
      <c r="L144" s="188" t="s">
        <v>1390</v>
      </c>
      <c r="M144" s="188" t="s">
        <v>447</v>
      </c>
      <c r="N144" s="188" t="s">
        <v>449</v>
      </c>
      <c r="O144" s="188" t="s">
        <v>450</v>
      </c>
      <c r="P144" s="188">
        <v>2023</v>
      </c>
      <c r="Q144" s="188">
        <v>2023</v>
      </c>
      <c r="R144" s="188" t="s">
        <v>76</v>
      </c>
      <c r="S144" s="188" t="s">
        <v>76</v>
      </c>
      <c r="T144" s="188" t="s">
        <v>451</v>
      </c>
      <c r="U144" s="189">
        <v>212</v>
      </c>
      <c r="V144" s="189" t="s">
        <v>452</v>
      </c>
      <c r="W144" s="188" t="s">
        <v>830</v>
      </c>
      <c r="X144" s="190" t="s">
        <v>1391</v>
      </c>
      <c r="Y144" s="188">
        <v>106000</v>
      </c>
      <c r="Z144" s="186"/>
      <c r="AA144" s="191">
        <f t="shared" si="1"/>
        <v>0</v>
      </c>
      <c r="AB144" s="192" t="s">
        <v>1392</v>
      </c>
    </row>
    <row r="145" spans="1:28" ht="15" customHeight="1">
      <c r="A145" s="193">
        <v>136</v>
      </c>
      <c r="B145" s="194" t="str">
        <f t="shared" si="0"/>
        <v>Klik Disini</v>
      </c>
      <c r="C145" s="195" t="s">
        <v>1393</v>
      </c>
      <c r="D145" s="195"/>
      <c r="E145" s="195" t="s">
        <v>1394</v>
      </c>
      <c r="F145" s="195" t="s">
        <v>1395</v>
      </c>
      <c r="G145" s="195" t="s">
        <v>1396</v>
      </c>
      <c r="H145" s="195" t="s">
        <v>583</v>
      </c>
      <c r="I145" s="195" t="s">
        <v>583</v>
      </c>
      <c r="J145" s="196" t="s">
        <v>265</v>
      </c>
      <c r="K145" s="195" t="s">
        <v>447</v>
      </c>
      <c r="L145" s="195" t="s">
        <v>1397</v>
      </c>
      <c r="M145" s="195" t="s">
        <v>447</v>
      </c>
      <c r="N145" s="195" t="s">
        <v>449</v>
      </c>
      <c r="O145" s="195" t="s">
        <v>583</v>
      </c>
      <c r="P145" s="195">
        <v>2023</v>
      </c>
      <c r="Q145" s="195">
        <v>2023</v>
      </c>
      <c r="R145" s="195" t="s">
        <v>76</v>
      </c>
      <c r="S145" s="195" t="s">
        <v>76</v>
      </c>
      <c r="T145" s="195" t="s">
        <v>451</v>
      </c>
      <c r="U145" s="196">
        <v>64</v>
      </c>
      <c r="V145" s="196" t="s">
        <v>452</v>
      </c>
      <c r="W145" s="195" t="s">
        <v>618</v>
      </c>
      <c r="X145" s="197" t="s">
        <v>1398</v>
      </c>
      <c r="Y145" s="195">
        <v>48000</v>
      </c>
      <c r="Z145" s="193"/>
      <c r="AA145" s="198">
        <f t="shared" si="1"/>
        <v>0</v>
      </c>
      <c r="AB145" s="199" t="s">
        <v>1399</v>
      </c>
    </row>
    <row r="146" spans="1:28" ht="15" customHeight="1">
      <c r="A146" s="186">
        <v>137</v>
      </c>
      <c r="B146" s="187" t="str">
        <f t="shared" si="0"/>
        <v>Klik Disini</v>
      </c>
      <c r="C146" s="188" t="s">
        <v>1400</v>
      </c>
      <c r="D146" s="188"/>
      <c r="E146" s="188" t="s">
        <v>1401</v>
      </c>
      <c r="F146" s="188" t="s">
        <v>1402</v>
      </c>
      <c r="G146" s="188" t="s">
        <v>1403</v>
      </c>
      <c r="H146" s="188" t="s">
        <v>274</v>
      </c>
      <c r="I146" s="188" t="s">
        <v>446</v>
      </c>
      <c r="J146" s="189" t="s">
        <v>345</v>
      </c>
      <c r="K146" s="188" t="s">
        <v>447</v>
      </c>
      <c r="L146" s="188" t="s">
        <v>1404</v>
      </c>
      <c r="M146" s="188" t="s">
        <v>447</v>
      </c>
      <c r="N146" s="188" t="s">
        <v>449</v>
      </c>
      <c r="O146" s="188" t="s">
        <v>450</v>
      </c>
      <c r="P146" s="188">
        <v>2023</v>
      </c>
      <c r="Q146" s="188">
        <v>2023</v>
      </c>
      <c r="R146" s="188" t="s">
        <v>76</v>
      </c>
      <c r="S146" s="188" t="s">
        <v>76</v>
      </c>
      <c r="T146" s="188" t="s">
        <v>451</v>
      </c>
      <c r="U146" s="189">
        <v>116</v>
      </c>
      <c r="V146" s="189" t="s">
        <v>452</v>
      </c>
      <c r="W146" s="188" t="s">
        <v>488</v>
      </c>
      <c r="X146" s="190" t="s">
        <v>1405</v>
      </c>
      <c r="Y146" s="188">
        <v>72000</v>
      </c>
      <c r="Z146" s="186"/>
      <c r="AA146" s="191">
        <f t="shared" si="1"/>
        <v>0</v>
      </c>
      <c r="AB146" s="192" t="s">
        <v>1406</v>
      </c>
    </row>
    <row r="147" spans="1:28" ht="15" customHeight="1">
      <c r="A147" s="193">
        <v>138</v>
      </c>
      <c r="B147" s="194" t="str">
        <f t="shared" si="0"/>
        <v>Klik Disini</v>
      </c>
      <c r="C147" s="195" t="s">
        <v>1407</v>
      </c>
      <c r="D147" s="195" t="s">
        <v>1408</v>
      </c>
      <c r="E147" s="195" t="s">
        <v>1409</v>
      </c>
      <c r="F147" s="195" t="s">
        <v>1410</v>
      </c>
      <c r="G147" s="195" t="s">
        <v>1411</v>
      </c>
      <c r="H147" s="195" t="s">
        <v>580</v>
      </c>
      <c r="I147" s="195" t="s">
        <v>446</v>
      </c>
      <c r="J147" s="196" t="s">
        <v>341</v>
      </c>
      <c r="K147" s="195" t="s">
        <v>447</v>
      </c>
      <c r="L147" s="195" t="s">
        <v>1412</v>
      </c>
      <c r="M147" s="195" t="s">
        <v>1413</v>
      </c>
      <c r="N147" s="195" t="s">
        <v>735</v>
      </c>
      <c r="O147" s="195" t="s">
        <v>450</v>
      </c>
      <c r="P147" s="195">
        <v>2020</v>
      </c>
      <c r="Q147" s="195">
        <v>2020</v>
      </c>
      <c r="R147" s="195" t="s">
        <v>76</v>
      </c>
      <c r="S147" s="195" t="s">
        <v>76</v>
      </c>
      <c r="T147" s="195" t="s">
        <v>451</v>
      </c>
      <c r="U147" s="196">
        <v>92</v>
      </c>
      <c r="V147" s="196" t="s">
        <v>452</v>
      </c>
      <c r="W147" s="195" t="s">
        <v>991</v>
      </c>
      <c r="X147" s="197" t="s">
        <v>1414</v>
      </c>
      <c r="Y147" s="195">
        <v>46000</v>
      </c>
      <c r="Z147" s="193"/>
      <c r="AA147" s="198">
        <f t="shared" si="1"/>
        <v>0</v>
      </c>
      <c r="AB147" s="199" t="s">
        <v>1415</v>
      </c>
    </row>
    <row r="148" spans="1:28" ht="15" customHeight="1">
      <c r="A148" s="186">
        <v>139</v>
      </c>
      <c r="B148" s="187" t="str">
        <f t="shared" si="0"/>
        <v>Klik Disini</v>
      </c>
      <c r="C148" s="188" t="s">
        <v>1407</v>
      </c>
      <c r="D148" s="188" t="s">
        <v>1416</v>
      </c>
      <c r="E148" s="188" t="s">
        <v>1409</v>
      </c>
      <c r="F148" s="188" t="s">
        <v>1417</v>
      </c>
      <c r="G148" s="188" t="s">
        <v>1418</v>
      </c>
      <c r="H148" s="188" t="s">
        <v>580</v>
      </c>
      <c r="I148" s="188" t="s">
        <v>446</v>
      </c>
      <c r="J148" s="189" t="s">
        <v>341</v>
      </c>
      <c r="K148" s="188" t="s">
        <v>447</v>
      </c>
      <c r="L148" s="188" t="s">
        <v>1412</v>
      </c>
      <c r="M148" s="188" t="s">
        <v>1419</v>
      </c>
      <c r="N148" s="188" t="s">
        <v>735</v>
      </c>
      <c r="O148" s="188" t="s">
        <v>450</v>
      </c>
      <c r="P148" s="188">
        <v>2020</v>
      </c>
      <c r="Q148" s="188">
        <v>2020</v>
      </c>
      <c r="R148" s="188" t="s">
        <v>76</v>
      </c>
      <c r="S148" s="188" t="s">
        <v>76</v>
      </c>
      <c r="T148" s="188" t="s">
        <v>451</v>
      </c>
      <c r="U148" s="189">
        <v>94</v>
      </c>
      <c r="V148" s="189" t="s">
        <v>452</v>
      </c>
      <c r="W148" s="188" t="s">
        <v>488</v>
      </c>
      <c r="X148" s="190" t="s">
        <v>1414</v>
      </c>
      <c r="Y148" s="188">
        <v>47000</v>
      </c>
      <c r="Z148" s="186"/>
      <c r="AA148" s="191">
        <f t="shared" si="1"/>
        <v>0</v>
      </c>
      <c r="AB148" s="201" t="s">
        <v>1420</v>
      </c>
    </row>
    <row r="149" spans="1:28" ht="15" customHeight="1">
      <c r="A149" s="193">
        <v>140</v>
      </c>
      <c r="B149" s="194" t="str">
        <f t="shared" si="0"/>
        <v>Klik Disini</v>
      </c>
      <c r="C149" s="195" t="s">
        <v>1407</v>
      </c>
      <c r="D149" s="195" t="s">
        <v>1421</v>
      </c>
      <c r="E149" s="195" t="s">
        <v>1409</v>
      </c>
      <c r="F149" s="195" t="s">
        <v>1422</v>
      </c>
      <c r="G149" s="195" t="s">
        <v>1423</v>
      </c>
      <c r="H149" s="195" t="s">
        <v>580</v>
      </c>
      <c r="I149" s="195" t="s">
        <v>446</v>
      </c>
      <c r="J149" s="196" t="s">
        <v>341</v>
      </c>
      <c r="K149" s="195" t="s">
        <v>447</v>
      </c>
      <c r="L149" s="195" t="s">
        <v>1412</v>
      </c>
      <c r="M149" s="195" t="s">
        <v>1424</v>
      </c>
      <c r="N149" s="195" t="s">
        <v>735</v>
      </c>
      <c r="O149" s="195" t="s">
        <v>450</v>
      </c>
      <c r="P149" s="195">
        <v>2020</v>
      </c>
      <c r="Q149" s="195">
        <v>2020</v>
      </c>
      <c r="R149" s="195" t="s">
        <v>76</v>
      </c>
      <c r="S149" s="195" t="s">
        <v>76</v>
      </c>
      <c r="T149" s="195" t="s">
        <v>451</v>
      </c>
      <c r="U149" s="196">
        <v>94</v>
      </c>
      <c r="V149" s="196" t="s">
        <v>452</v>
      </c>
      <c r="W149" s="195" t="s">
        <v>830</v>
      </c>
      <c r="X149" s="197" t="s">
        <v>1414</v>
      </c>
      <c r="Y149" s="195">
        <v>47000</v>
      </c>
      <c r="Z149" s="193"/>
      <c r="AA149" s="198">
        <f t="shared" si="1"/>
        <v>0</v>
      </c>
      <c r="AB149" s="202" t="s">
        <v>1425</v>
      </c>
    </row>
    <row r="150" spans="1:28" ht="15" customHeight="1">
      <c r="A150" s="186">
        <v>141</v>
      </c>
      <c r="B150" s="187" t="str">
        <f t="shared" si="0"/>
        <v>Klik Disini</v>
      </c>
      <c r="C150" s="188" t="s">
        <v>1426</v>
      </c>
      <c r="D150" s="188" t="s">
        <v>1427</v>
      </c>
      <c r="E150" s="188" t="s">
        <v>1428</v>
      </c>
      <c r="F150" s="188" t="s">
        <v>1429</v>
      </c>
      <c r="G150" s="188" t="s">
        <v>1430</v>
      </c>
      <c r="H150" s="188" t="s">
        <v>460</v>
      </c>
      <c r="I150" s="188" t="s">
        <v>446</v>
      </c>
      <c r="J150" s="189" t="s">
        <v>373</v>
      </c>
      <c r="K150" s="188" t="s">
        <v>447</v>
      </c>
      <c r="L150" s="188" t="s">
        <v>504</v>
      </c>
      <c r="M150" s="188" t="s">
        <v>1413</v>
      </c>
      <c r="N150" s="188" t="s">
        <v>735</v>
      </c>
      <c r="O150" s="188" t="s">
        <v>450</v>
      </c>
      <c r="P150" s="188">
        <v>2018</v>
      </c>
      <c r="Q150" s="188">
        <v>2020</v>
      </c>
      <c r="R150" s="188" t="s">
        <v>76</v>
      </c>
      <c r="S150" s="188" t="s">
        <v>76</v>
      </c>
      <c r="T150" s="188" t="s">
        <v>451</v>
      </c>
      <c r="U150" s="189">
        <v>88</v>
      </c>
      <c r="V150" s="189" t="s">
        <v>452</v>
      </c>
      <c r="W150" s="188" t="s">
        <v>611</v>
      </c>
      <c r="X150" s="190" t="s">
        <v>1431</v>
      </c>
      <c r="Y150" s="188">
        <v>52000</v>
      </c>
      <c r="Z150" s="186"/>
      <c r="AA150" s="191">
        <f t="shared" si="1"/>
        <v>0</v>
      </c>
      <c r="AB150" s="201" t="s">
        <v>1432</v>
      </c>
    </row>
    <row r="151" spans="1:28" ht="15" customHeight="1">
      <c r="A151" s="193">
        <v>142</v>
      </c>
      <c r="B151" s="194" t="str">
        <f t="shared" si="0"/>
        <v>Klik Disini</v>
      </c>
      <c r="C151" s="195" t="s">
        <v>1426</v>
      </c>
      <c r="D151" s="195" t="s">
        <v>1433</v>
      </c>
      <c r="E151" s="195" t="s">
        <v>1428</v>
      </c>
      <c r="F151" s="195" t="s">
        <v>1434</v>
      </c>
      <c r="G151" s="195" t="s">
        <v>1435</v>
      </c>
      <c r="H151" s="195" t="s">
        <v>460</v>
      </c>
      <c r="I151" s="195" t="s">
        <v>446</v>
      </c>
      <c r="J151" s="196" t="s">
        <v>373</v>
      </c>
      <c r="K151" s="195" t="s">
        <v>1436</v>
      </c>
      <c r="L151" s="195" t="s">
        <v>504</v>
      </c>
      <c r="M151" s="195" t="s">
        <v>1419</v>
      </c>
      <c r="N151" s="195" t="s">
        <v>735</v>
      </c>
      <c r="O151" s="195" t="s">
        <v>450</v>
      </c>
      <c r="P151" s="195">
        <v>2018</v>
      </c>
      <c r="Q151" s="195">
        <v>2020</v>
      </c>
      <c r="R151" s="195" t="s">
        <v>76</v>
      </c>
      <c r="S151" s="195" t="s">
        <v>76</v>
      </c>
      <c r="T151" s="195" t="s">
        <v>451</v>
      </c>
      <c r="U151" s="196">
        <v>96</v>
      </c>
      <c r="V151" s="196" t="s">
        <v>452</v>
      </c>
      <c r="W151" s="195" t="s">
        <v>917</v>
      </c>
      <c r="X151" s="197" t="s">
        <v>1431</v>
      </c>
      <c r="Y151" s="195">
        <v>57600</v>
      </c>
      <c r="Z151" s="193"/>
      <c r="AA151" s="198">
        <f t="shared" si="1"/>
        <v>0</v>
      </c>
      <c r="AB151" s="202" t="s">
        <v>1437</v>
      </c>
    </row>
    <row r="152" spans="1:28" ht="15" customHeight="1">
      <c r="A152" s="186">
        <v>143</v>
      </c>
      <c r="B152" s="187" t="str">
        <f t="shared" si="0"/>
        <v>Klik Disini</v>
      </c>
      <c r="C152" s="188" t="s">
        <v>1426</v>
      </c>
      <c r="D152" s="188" t="s">
        <v>1438</v>
      </c>
      <c r="E152" s="188" t="s">
        <v>1428</v>
      </c>
      <c r="F152" s="188" t="s">
        <v>1439</v>
      </c>
      <c r="G152" s="188" t="s">
        <v>1440</v>
      </c>
      <c r="H152" s="188" t="s">
        <v>460</v>
      </c>
      <c r="I152" s="188" t="s">
        <v>446</v>
      </c>
      <c r="J152" s="189" t="s">
        <v>373</v>
      </c>
      <c r="K152" s="188" t="s">
        <v>447</v>
      </c>
      <c r="L152" s="188" t="s">
        <v>504</v>
      </c>
      <c r="M152" s="188" t="s">
        <v>1424</v>
      </c>
      <c r="N152" s="188" t="s">
        <v>735</v>
      </c>
      <c r="O152" s="188" t="s">
        <v>450</v>
      </c>
      <c r="P152" s="188">
        <v>2018</v>
      </c>
      <c r="Q152" s="188">
        <v>2020</v>
      </c>
      <c r="R152" s="188" t="s">
        <v>76</v>
      </c>
      <c r="S152" s="188" t="s">
        <v>76</v>
      </c>
      <c r="T152" s="188" t="s">
        <v>451</v>
      </c>
      <c r="U152" s="189">
        <v>96</v>
      </c>
      <c r="V152" s="189" t="s">
        <v>452</v>
      </c>
      <c r="W152" s="188" t="s">
        <v>685</v>
      </c>
      <c r="X152" s="190" t="s">
        <v>1431</v>
      </c>
      <c r="Y152" s="188">
        <v>57600</v>
      </c>
      <c r="Z152" s="186"/>
      <c r="AA152" s="191">
        <f t="shared" si="1"/>
        <v>0</v>
      </c>
      <c r="AB152" s="203" t="s">
        <v>1441</v>
      </c>
    </row>
    <row r="153" spans="1:28" ht="15" customHeight="1">
      <c r="A153" s="193">
        <v>144</v>
      </c>
      <c r="B153" s="194" t="str">
        <f t="shared" si="0"/>
        <v>Klik Disini</v>
      </c>
      <c r="C153" s="195" t="s">
        <v>1442</v>
      </c>
      <c r="D153" s="195" t="s">
        <v>1443</v>
      </c>
      <c r="E153" s="195" t="s">
        <v>1444</v>
      </c>
      <c r="F153" s="195" t="s">
        <v>1445</v>
      </c>
      <c r="G153" s="195" t="s">
        <v>1446</v>
      </c>
      <c r="H153" s="195" t="s">
        <v>580</v>
      </c>
      <c r="I153" s="195" t="s">
        <v>513</v>
      </c>
      <c r="J153" s="196" t="s">
        <v>294</v>
      </c>
      <c r="K153" s="195" t="s">
        <v>447</v>
      </c>
      <c r="L153" s="195" t="s">
        <v>1412</v>
      </c>
      <c r="M153" s="195" t="s">
        <v>1413</v>
      </c>
      <c r="N153" s="195" t="s">
        <v>735</v>
      </c>
      <c r="O153" s="195" t="s">
        <v>450</v>
      </c>
      <c r="P153" s="195">
        <v>2020</v>
      </c>
      <c r="Q153" s="195">
        <v>2020</v>
      </c>
      <c r="R153" s="195" t="s">
        <v>76</v>
      </c>
      <c r="S153" s="195" t="s">
        <v>76</v>
      </c>
      <c r="T153" s="195" t="s">
        <v>451</v>
      </c>
      <c r="U153" s="196">
        <v>75</v>
      </c>
      <c r="V153" s="196" t="s">
        <v>452</v>
      </c>
      <c r="W153" s="195" t="s">
        <v>488</v>
      </c>
      <c r="X153" s="197" t="s">
        <v>1447</v>
      </c>
      <c r="Y153" s="195">
        <v>36000</v>
      </c>
      <c r="Z153" s="193"/>
      <c r="AA153" s="198">
        <f t="shared" si="1"/>
        <v>0</v>
      </c>
      <c r="AB153" s="202" t="s">
        <v>1448</v>
      </c>
    </row>
    <row r="154" spans="1:28" ht="15" customHeight="1">
      <c r="A154" s="186">
        <v>145</v>
      </c>
      <c r="B154" s="187" t="str">
        <f t="shared" si="0"/>
        <v>Klik Disini</v>
      </c>
      <c r="C154" s="188" t="s">
        <v>1442</v>
      </c>
      <c r="D154" s="188" t="s">
        <v>1449</v>
      </c>
      <c r="E154" s="188" t="s">
        <v>1444</v>
      </c>
      <c r="F154" s="188" t="s">
        <v>1450</v>
      </c>
      <c r="G154" s="188" t="s">
        <v>1451</v>
      </c>
      <c r="H154" s="188" t="s">
        <v>580</v>
      </c>
      <c r="I154" s="188" t="s">
        <v>513</v>
      </c>
      <c r="J154" s="189" t="s">
        <v>294</v>
      </c>
      <c r="K154" s="188" t="s">
        <v>447</v>
      </c>
      <c r="L154" s="188" t="s">
        <v>1412</v>
      </c>
      <c r="M154" s="188" t="s">
        <v>1419</v>
      </c>
      <c r="N154" s="188" t="s">
        <v>735</v>
      </c>
      <c r="O154" s="188" t="s">
        <v>450</v>
      </c>
      <c r="P154" s="188">
        <v>2022</v>
      </c>
      <c r="Q154" s="188">
        <v>2022</v>
      </c>
      <c r="R154" s="188" t="s">
        <v>76</v>
      </c>
      <c r="S154" s="188" t="s">
        <v>76</v>
      </c>
      <c r="T154" s="188" t="s">
        <v>451</v>
      </c>
      <c r="U154" s="189">
        <v>80</v>
      </c>
      <c r="V154" s="189" t="s">
        <v>452</v>
      </c>
      <c r="W154" s="188" t="s">
        <v>646</v>
      </c>
      <c r="X154" s="190" t="s">
        <v>1447</v>
      </c>
      <c r="Y154" s="188">
        <v>36000</v>
      </c>
      <c r="Z154" s="186"/>
      <c r="AA154" s="191">
        <f t="shared" si="1"/>
        <v>0</v>
      </c>
      <c r="AB154" s="201" t="s">
        <v>1452</v>
      </c>
    </row>
    <row r="155" spans="1:28" ht="15" customHeight="1">
      <c r="A155" s="193">
        <v>146</v>
      </c>
      <c r="B155" s="194" t="str">
        <f t="shared" si="0"/>
        <v>Klik Disini</v>
      </c>
      <c r="C155" s="195" t="s">
        <v>1442</v>
      </c>
      <c r="D155" s="195" t="s">
        <v>1453</v>
      </c>
      <c r="E155" s="195" t="s">
        <v>1444</v>
      </c>
      <c r="F155" s="195" t="s">
        <v>1454</v>
      </c>
      <c r="G155" s="195" t="s">
        <v>1455</v>
      </c>
      <c r="H155" s="195" t="s">
        <v>580</v>
      </c>
      <c r="I155" s="195" t="s">
        <v>513</v>
      </c>
      <c r="J155" s="196" t="s">
        <v>294</v>
      </c>
      <c r="K155" s="195" t="s">
        <v>447</v>
      </c>
      <c r="L155" s="195" t="s">
        <v>1412</v>
      </c>
      <c r="M155" s="195" t="s">
        <v>1424</v>
      </c>
      <c r="N155" s="195" t="s">
        <v>735</v>
      </c>
      <c r="O155" s="195" t="s">
        <v>450</v>
      </c>
      <c r="P155" s="195">
        <v>2020</v>
      </c>
      <c r="Q155" s="195">
        <v>2020</v>
      </c>
      <c r="R155" s="195" t="s">
        <v>76</v>
      </c>
      <c r="S155" s="195" t="s">
        <v>76</v>
      </c>
      <c r="T155" s="195" t="s">
        <v>451</v>
      </c>
      <c r="U155" s="196">
        <v>80</v>
      </c>
      <c r="V155" s="196" t="s">
        <v>452</v>
      </c>
      <c r="W155" s="195" t="s">
        <v>655</v>
      </c>
      <c r="X155" s="197" t="s">
        <v>1447</v>
      </c>
      <c r="Y155" s="195">
        <v>40000</v>
      </c>
      <c r="Z155" s="193"/>
      <c r="AA155" s="198">
        <f t="shared" si="1"/>
        <v>0</v>
      </c>
      <c r="AB155" s="202" t="s">
        <v>1456</v>
      </c>
    </row>
    <row r="156" spans="1:28" ht="15" customHeight="1">
      <c r="A156" s="186">
        <v>147</v>
      </c>
      <c r="B156" s="187" t="str">
        <f t="shared" si="0"/>
        <v>Klik Disini</v>
      </c>
      <c r="C156" s="188" t="s">
        <v>1457</v>
      </c>
      <c r="D156" s="188" t="s">
        <v>1458</v>
      </c>
      <c r="E156" s="188" t="s">
        <v>1459</v>
      </c>
      <c r="F156" s="188" t="s">
        <v>1460</v>
      </c>
      <c r="G156" s="188" t="s">
        <v>1461</v>
      </c>
      <c r="H156" s="188" t="s">
        <v>553</v>
      </c>
      <c r="I156" s="188" t="s">
        <v>446</v>
      </c>
      <c r="J156" s="189" t="s">
        <v>359</v>
      </c>
      <c r="K156" s="188" t="s">
        <v>447</v>
      </c>
      <c r="L156" s="188" t="s">
        <v>1462</v>
      </c>
      <c r="M156" s="188" t="s">
        <v>447</v>
      </c>
      <c r="N156" s="188" t="s">
        <v>449</v>
      </c>
      <c r="O156" s="188" t="s">
        <v>450</v>
      </c>
      <c r="P156" s="188">
        <v>2021</v>
      </c>
      <c r="Q156" s="188">
        <v>2021</v>
      </c>
      <c r="R156" s="188" t="s">
        <v>76</v>
      </c>
      <c r="S156" s="188" t="s">
        <v>76</v>
      </c>
      <c r="T156" s="188" t="s">
        <v>451</v>
      </c>
      <c r="U156" s="189">
        <v>153</v>
      </c>
      <c r="V156" s="189" t="s">
        <v>452</v>
      </c>
      <c r="W156" s="188" t="s">
        <v>663</v>
      </c>
      <c r="X156" s="190" t="s">
        <v>1463</v>
      </c>
      <c r="Y156" s="188">
        <v>76000</v>
      </c>
      <c r="Z156" s="186"/>
      <c r="AA156" s="191">
        <f t="shared" si="1"/>
        <v>0</v>
      </c>
      <c r="AB156" s="201" t="s">
        <v>1464</v>
      </c>
    </row>
    <row r="157" spans="1:28" ht="15" customHeight="1">
      <c r="A157" s="193">
        <v>148</v>
      </c>
      <c r="B157" s="194" t="str">
        <f t="shared" si="0"/>
        <v>Klik Disini</v>
      </c>
      <c r="C157" s="195" t="s">
        <v>1465</v>
      </c>
      <c r="D157" s="195"/>
      <c r="E157" s="195" t="s">
        <v>1039</v>
      </c>
      <c r="F157" s="195" t="s">
        <v>1466</v>
      </c>
      <c r="G157" s="195" t="s">
        <v>1467</v>
      </c>
      <c r="H157" s="195" t="s">
        <v>495</v>
      </c>
      <c r="I157" s="195" t="s">
        <v>446</v>
      </c>
      <c r="J157" s="196" t="s">
        <v>353</v>
      </c>
      <c r="K157" s="195" t="s">
        <v>447</v>
      </c>
      <c r="L157" s="195" t="s">
        <v>539</v>
      </c>
      <c r="M157" s="195" t="s">
        <v>447</v>
      </c>
      <c r="N157" s="195" t="s">
        <v>449</v>
      </c>
      <c r="O157" s="195" t="s">
        <v>450</v>
      </c>
      <c r="P157" s="195">
        <v>2016</v>
      </c>
      <c r="Q157" s="195">
        <v>2020</v>
      </c>
      <c r="R157" s="195" t="s">
        <v>76</v>
      </c>
      <c r="S157" s="195" t="s">
        <v>76</v>
      </c>
      <c r="T157" s="195" t="s">
        <v>451</v>
      </c>
      <c r="U157" s="196">
        <v>236</v>
      </c>
      <c r="V157" s="196" t="s">
        <v>452</v>
      </c>
      <c r="W157" s="195" t="s">
        <v>555</v>
      </c>
      <c r="X157" s="197" t="s">
        <v>1468</v>
      </c>
      <c r="Y157" s="195">
        <v>118000</v>
      </c>
      <c r="Z157" s="193"/>
      <c r="AA157" s="198">
        <f t="shared" si="1"/>
        <v>0</v>
      </c>
      <c r="AB157" s="202" t="s">
        <v>1469</v>
      </c>
    </row>
    <row r="158" spans="1:28" ht="15" customHeight="1">
      <c r="A158" s="186">
        <v>149</v>
      </c>
      <c r="B158" s="187" t="str">
        <f t="shared" si="0"/>
        <v>Klik Disini</v>
      </c>
      <c r="C158" s="188" t="s">
        <v>1470</v>
      </c>
      <c r="D158" s="188" t="s">
        <v>1471</v>
      </c>
      <c r="E158" s="188" t="s">
        <v>1409</v>
      </c>
      <c r="F158" s="188" t="s">
        <v>1472</v>
      </c>
      <c r="G158" s="188" t="s">
        <v>1473</v>
      </c>
      <c r="H158" s="188" t="s">
        <v>580</v>
      </c>
      <c r="I158" s="188" t="s">
        <v>1474</v>
      </c>
      <c r="J158" s="204" t="s">
        <v>297</v>
      </c>
      <c r="K158" s="188" t="s">
        <v>447</v>
      </c>
      <c r="L158" s="188" t="s">
        <v>1412</v>
      </c>
      <c r="M158" s="188" t="s">
        <v>1413</v>
      </c>
      <c r="N158" s="188" t="s">
        <v>735</v>
      </c>
      <c r="O158" s="188" t="s">
        <v>450</v>
      </c>
      <c r="P158" s="188">
        <v>2020</v>
      </c>
      <c r="Q158" s="188">
        <v>2020</v>
      </c>
      <c r="R158" s="188" t="s">
        <v>76</v>
      </c>
      <c r="S158" s="188" t="s">
        <v>76</v>
      </c>
      <c r="T158" s="188" t="s">
        <v>451</v>
      </c>
      <c r="U158" s="189">
        <v>86</v>
      </c>
      <c r="V158" s="189" t="s">
        <v>452</v>
      </c>
      <c r="W158" s="188" t="s">
        <v>1214</v>
      </c>
      <c r="X158" s="190" t="s">
        <v>1475</v>
      </c>
      <c r="Y158" s="188">
        <v>42500</v>
      </c>
      <c r="Z158" s="186"/>
      <c r="AA158" s="191">
        <f t="shared" si="1"/>
        <v>0</v>
      </c>
      <c r="AB158" s="201" t="s">
        <v>1476</v>
      </c>
    </row>
    <row r="159" spans="1:28" ht="15" customHeight="1">
      <c r="A159" s="193">
        <v>150</v>
      </c>
      <c r="B159" s="194" t="str">
        <f t="shared" si="0"/>
        <v>Klik Disini</v>
      </c>
      <c r="C159" s="195" t="s">
        <v>1470</v>
      </c>
      <c r="D159" s="195" t="s">
        <v>1477</v>
      </c>
      <c r="E159" s="195" t="s">
        <v>1409</v>
      </c>
      <c r="F159" s="195" t="s">
        <v>1478</v>
      </c>
      <c r="G159" s="195" t="s">
        <v>1479</v>
      </c>
      <c r="H159" s="195" t="s">
        <v>580</v>
      </c>
      <c r="I159" s="195" t="s">
        <v>1474</v>
      </c>
      <c r="J159" s="205" t="s">
        <v>297</v>
      </c>
      <c r="K159" s="195" t="s">
        <v>447</v>
      </c>
      <c r="L159" s="195" t="s">
        <v>1412</v>
      </c>
      <c r="M159" s="195" t="s">
        <v>447</v>
      </c>
      <c r="N159" s="195" t="s">
        <v>735</v>
      </c>
      <c r="O159" s="195" t="s">
        <v>450</v>
      </c>
      <c r="P159" s="195">
        <v>2020</v>
      </c>
      <c r="Q159" s="195">
        <v>2020</v>
      </c>
      <c r="R159" s="195" t="s">
        <v>76</v>
      </c>
      <c r="S159" s="195" t="s">
        <v>76</v>
      </c>
      <c r="T159" s="195" t="s">
        <v>451</v>
      </c>
      <c r="U159" s="196">
        <v>94</v>
      </c>
      <c r="V159" s="196" t="s">
        <v>452</v>
      </c>
      <c r="W159" s="195" t="s">
        <v>547</v>
      </c>
      <c r="X159" s="197" t="s">
        <v>1475</v>
      </c>
      <c r="Y159" s="195">
        <v>47000</v>
      </c>
      <c r="Z159" s="193"/>
      <c r="AA159" s="198">
        <f t="shared" si="1"/>
        <v>0</v>
      </c>
      <c r="AB159" s="202" t="s">
        <v>1480</v>
      </c>
    </row>
    <row r="160" spans="1:28" ht="15" customHeight="1">
      <c r="A160" s="186">
        <v>151</v>
      </c>
      <c r="B160" s="187" t="str">
        <f t="shared" si="0"/>
        <v>Klik Disini</v>
      </c>
      <c r="C160" s="188" t="s">
        <v>1470</v>
      </c>
      <c r="D160" s="188" t="s">
        <v>1481</v>
      </c>
      <c r="E160" s="188" t="s">
        <v>1409</v>
      </c>
      <c r="F160" s="188" t="s">
        <v>1482</v>
      </c>
      <c r="G160" s="188" t="s">
        <v>1483</v>
      </c>
      <c r="H160" s="188" t="s">
        <v>580</v>
      </c>
      <c r="I160" s="188" t="s">
        <v>1474</v>
      </c>
      <c r="J160" s="204" t="s">
        <v>297</v>
      </c>
      <c r="K160" s="188" t="s">
        <v>447</v>
      </c>
      <c r="L160" s="188"/>
      <c r="M160" s="188" t="s">
        <v>447</v>
      </c>
      <c r="N160" s="188" t="s">
        <v>735</v>
      </c>
      <c r="O160" s="188" t="s">
        <v>450</v>
      </c>
      <c r="P160" s="188">
        <v>2020</v>
      </c>
      <c r="Q160" s="188">
        <v>2020</v>
      </c>
      <c r="R160" s="188" t="s">
        <v>76</v>
      </c>
      <c r="S160" s="188" t="s">
        <v>76</v>
      </c>
      <c r="T160" s="188" t="s">
        <v>451</v>
      </c>
      <c r="U160" s="189">
        <v>94</v>
      </c>
      <c r="V160" s="189" t="s">
        <v>452</v>
      </c>
      <c r="W160" s="188" t="s">
        <v>547</v>
      </c>
      <c r="X160" s="190" t="s">
        <v>1475</v>
      </c>
      <c r="Y160" s="188">
        <v>47000</v>
      </c>
      <c r="Z160" s="188"/>
      <c r="AA160" s="191">
        <f t="shared" si="1"/>
        <v>0</v>
      </c>
      <c r="AB160" s="201" t="s">
        <v>1484</v>
      </c>
    </row>
    <row r="161" spans="1:28" ht="15" customHeight="1">
      <c r="A161" s="193">
        <v>152</v>
      </c>
      <c r="B161" s="194" t="str">
        <f t="shared" si="0"/>
        <v>Klik Disini</v>
      </c>
      <c r="C161" s="195" t="s">
        <v>1485</v>
      </c>
      <c r="D161" s="195" t="s">
        <v>1486</v>
      </c>
      <c r="E161" s="195" t="s">
        <v>1409</v>
      </c>
      <c r="F161" s="195" t="s">
        <v>1487</v>
      </c>
      <c r="G161" s="195" t="s">
        <v>1488</v>
      </c>
      <c r="H161" s="195" t="s">
        <v>580</v>
      </c>
      <c r="I161" s="195" t="s">
        <v>1474</v>
      </c>
      <c r="J161" s="205" t="s">
        <v>297</v>
      </c>
      <c r="K161" s="195" t="s">
        <v>447</v>
      </c>
      <c r="L161" s="195" t="s">
        <v>1412</v>
      </c>
      <c r="M161" s="195" t="s">
        <v>1413</v>
      </c>
      <c r="N161" s="195" t="s">
        <v>735</v>
      </c>
      <c r="O161" s="195" t="s">
        <v>450</v>
      </c>
      <c r="P161" s="195">
        <v>2020</v>
      </c>
      <c r="Q161" s="195">
        <v>2020</v>
      </c>
      <c r="R161" s="195" t="s">
        <v>76</v>
      </c>
      <c r="S161" s="195" t="s">
        <v>76</v>
      </c>
      <c r="T161" s="195" t="s">
        <v>451</v>
      </c>
      <c r="U161" s="196">
        <v>96</v>
      </c>
      <c r="V161" s="196" t="s">
        <v>452</v>
      </c>
      <c r="W161" s="195" t="s">
        <v>1057</v>
      </c>
      <c r="X161" s="197" t="s">
        <v>1489</v>
      </c>
      <c r="Y161" s="195">
        <v>48000</v>
      </c>
      <c r="Z161" s="195"/>
      <c r="AA161" s="198">
        <f t="shared" si="1"/>
        <v>0</v>
      </c>
      <c r="AB161" s="202" t="s">
        <v>1490</v>
      </c>
    </row>
    <row r="162" spans="1:28" ht="15" customHeight="1">
      <c r="A162" s="186">
        <v>153</v>
      </c>
      <c r="B162" s="187" t="str">
        <f t="shared" si="0"/>
        <v>Klik Disini</v>
      </c>
      <c r="C162" s="188" t="s">
        <v>1485</v>
      </c>
      <c r="D162" s="188" t="s">
        <v>1491</v>
      </c>
      <c r="E162" s="188" t="s">
        <v>1409</v>
      </c>
      <c r="F162" s="188" t="s">
        <v>1492</v>
      </c>
      <c r="G162" s="188" t="s">
        <v>1493</v>
      </c>
      <c r="H162" s="188" t="s">
        <v>580</v>
      </c>
      <c r="I162" s="188" t="s">
        <v>1474</v>
      </c>
      <c r="J162" s="204" t="s">
        <v>297</v>
      </c>
      <c r="K162" s="188" t="s">
        <v>447</v>
      </c>
      <c r="L162" s="188" t="s">
        <v>1412</v>
      </c>
      <c r="M162" s="188" t="s">
        <v>1424</v>
      </c>
      <c r="N162" s="188" t="s">
        <v>735</v>
      </c>
      <c r="O162" s="188" t="s">
        <v>450</v>
      </c>
      <c r="P162" s="188">
        <v>2020</v>
      </c>
      <c r="Q162" s="188">
        <v>2020</v>
      </c>
      <c r="R162" s="188" t="s">
        <v>76</v>
      </c>
      <c r="S162" s="188" t="s">
        <v>76</v>
      </c>
      <c r="T162" s="188" t="s">
        <v>451</v>
      </c>
      <c r="U162" s="189">
        <v>118</v>
      </c>
      <c r="V162" s="189" t="s">
        <v>452</v>
      </c>
      <c r="W162" s="188" t="s">
        <v>1375</v>
      </c>
      <c r="X162" s="190" t="s">
        <v>1489</v>
      </c>
      <c r="Y162" s="188">
        <v>59000</v>
      </c>
      <c r="Z162" s="188"/>
      <c r="AA162" s="191">
        <f t="shared" si="1"/>
        <v>0</v>
      </c>
      <c r="AB162" s="201" t="s">
        <v>1494</v>
      </c>
    </row>
    <row r="163" spans="1:28" ht="15" customHeight="1">
      <c r="A163" s="193">
        <v>154</v>
      </c>
      <c r="B163" s="194" t="str">
        <f t="shared" si="0"/>
        <v>Klik Disini</v>
      </c>
      <c r="C163" s="195" t="s">
        <v>1485</v>
      </c>
      <c r="D163" s="195" t="s">
        <v>1495</v>
      </c>
      <c r="E163" s="195" t="s">
        <v>1409</v>
      </c>
      <c r="F163" s="195" t="s">
        <v>1496</v>
      </c>
      <c r="G163" s="195" t="s">
        <v>1497</v>
      </c>
      <c r="H163" s="195" t="s">
        <v>580</v>
      </c>
      <c r="I163" s="195" t="s">
        <v>1474</v>
      </c>
      <c r="J163" s="196" t="s">
        <v>297</v>
      </c>
      <c r="K163" s="195" t="s">
        <v>447</v>
      </c>
      <c r="L163" s="195" t="s">
        <v>1412</v>
      </c>
      <c r="M163" s="195" t="s">
        <v>1424</v>
      </c>
      <c r="N163" s="195" t="s">
        <v>735</v>
      </c>
      <c r="O163" s="195" t="s">
        <v>450</v>
      </c>
      <c r="P163" s="195">
        <v>2020</v>
      </c>
      <c r="Q163" s="195">
        <v>2020</v>
      </c>
      <c r="R163" s="195" t="s">
        <v>76</v>
      </c>
      <c r="S163" s="195" t="s">
        <v>76</v>
      </c>
      <c r="T163" s="195" t="s">
        <v>451</v>
      </c>
      <c r="U163" s="196">
        <v>116</v>
      </c>
      <c r="V163" s="196" t="s">
        <v>452</v>
      </c>
      <c r="W163" s="195" t="s">
        <v>707</v>
      </c>
      <c r="X163" s="197" t="s">
        <v>1489</v>
      </c>
      <c r="Y163" s="195">
        <v>58000</v>
      </c>
      <c r="Z163" s="193"/>
      <c r="AA163" s="198">
        <f t="shared" si="1"/>
        <v>0</v>
      </c>
      <c r="AB163" s="202" t="s">
        <v>1498</v>
      </c>
    </row>
    <row r="164" spans="1:28" ht="15" customHeight="1">
      <c r="A164" s="186">
        <v>155</v>
      </c>
      <c r="B164" s="187" t="str">
        <f t="shared" si="0"/>
        <v>Klik Disini</v>
      </c>
      <c r="C164" s="188" t="s">
        <v>1499</v>
      </c>
      <c r="D164" s="188" t="s">
        <v>1500</v>
      </c>
      <c r="E164" s="188" t="s">
        <v>1501</v>
      </c>
      <c r="F164" s="188" t="s">
        <v>1502</v>
      </c>
      <c r="G164" s="188" t="s">
        <v>1503</v>
      </c>
      <c r="H164" s="188" t="s">
        <v>1027</v>
      </c>
      <c r="I164" s="188" t="s">
        <v>592</v>
      </c>
      <c r="J164" s="189" t="s">
        <v>322</v>
      </c>
      <c r="K164" s="188" t="s">
        <v>447</v>
      </c>
      <c r="L164" s="188" t="s">
        <v>1504</v>
      </c>
      <c r="M164" s="188" t="s">
        <v>447</v>
      </c>
      <c r="N164" s="188" t="s">
        <v>449</v>
      </c>
      <c r="O164" s="188" t="s">
        <v>450</v>
      </c>
      <c r="P164" s="188">
        <v>2021</v>
      </c>
      <c r="Q164" s="188">
        <v>2021</v>
      </c>
      <c r="R164" s="188" t="s">
        <v>76</v>
      </c>
      <c r="S164" s="188" t="s">
        <v>76</v>
      </c>
      <c r="T164" s="188" t="s">
        <v>451</v>
      </c>
      <c r="U164" s="189">
        <v>49</v>
      </c>
      <c r="V164" s="189" t="s">
        <v>452</v>
      </c>
      <c r="W164" s="188" t="s">
        <v>1505</v>
      </c>
      <c r="X164" s="190" t="s">
        <v>1506</v>
      </c>
      <c r="Y164" s="188">
        <v>28800</v>
      </c>
      <c r="Z164" s="186"/>
      <c r="AA164" s="191">
        <f t="shared" si="1"/>
        <v>0</v>
      </c>
      <c r="AB164" s="201" t="s">
        <v>1507</v>
      </c>
    </row>
    <row r="165" spans="1:28">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65"/>
    </row>
    <row r="166" spans="1:28">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206"/>
      <c r="AB166" s="207"/>
    </row>
    <row r="167" spans="1:28">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206"/>
      <c r="AB167" s="207"/>
    </row>
    <row r="168" spans="1:2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206"/>
      <c r="AB168" s="208"/>
    </row>
    <row r="169" spans="1:28">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65"/>
    </row>
    <row r="170" spans="1:28">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65"/>
    </row>
    <row r="171" spans="1:28">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65"/>
    </row>
    <row r="172" spans="1:28">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65"/>
    </row>
    <row r="173" spans="1:28">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65"/>
    </row>
    <row r="174" spans="1:28">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65"/>
    </row>
    <row r="175" spans="1:28">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65"/>
    </row>
  </sheetData>
  <autoFilter ref="A9:AB164" xr:uid="{00000000-0009-0000-0000-000003000000}"/>
  <mergeCells count="3">
    <mergeCell ref="F1:G1"/>
    <mergeCell ref="I1:J1"/>
    <mergeCell ref="C6:C7"/>
  </mergeCells>
  <conditionalFormatting sqref="J2:J5 Z10:AB164">
    <cfRule type="cellIs" dxfId="11" priority="2" operator="greaterThan">
      <formula>0</formula>
    </cfRule>
  </conditionalFormatting>
  <conditionalFormatting sqref="J2:J5">
    <cfRule type="cellIs" dxfId="10" priority="1" operator="lessThan">
      <formula>0</formula>
    </cfRule>
  </conditionalFormatting>
  <conditionalFormatting sqref="AB166:AB168">
    <cfRule type="cellIs" dxfId="9" priority="3" operator="greaterThan">
      <formula>0</formula>
    </cfRule>
  </conditionalFormatting>
  <hyperlinks>
    <hyperlink ref="C6" location="'Hasil Seleksi'!A1" display="Hasil Seleksi"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A86E8"/>
    <outlinePr summaryBelow="0" summaryRight="0"/>
  </sheetPr>
  <dimension ref="A1:AC1097"/>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defaultColWidth="14.42578125" defaultRowHeight="15" customHeight="1"/>
  <cols>
    <col min="1" max="1" width="6.42578125" customWidth="1"/>
    <col min="2" max="2" width="17.140625" customWidth="1"/>
    <col min="3" max="3" width="52.85546875" customWidth="1"/>
    <col min="4" max="4" width="18.5703125" customWidth="1"/>
    <col min="5" max="5" width="18.28515625" customWidth="1"/>
    <col min="6" max="6" width="19.28515625" customWidth="1"/>
    <col min="7" max="7" width="17.85546875" customWidth="1"/>
    <col min="8" max="8" width="18" customWidth="1"/>
    <col min="9" max="10" width="15.7109375" customWidth="1"/>
    <col min="11" max="24" width="14.42578125" customWidth="1"/>
    <col min="25" max="25" width="21.5703125" customWidth="1"/>
    <col min="26" max="26" width="11.5703125" customWidth="1"/>
    <col min="27" max="27" width="16.5703125" customWidth="1"/>
    <col min="28" max="28" width="38.140625" customWidth="1"/>
  </cols>
  <sheetData>
    <row r="1" spans="1:29">
      <c r="A1" s="1"/>
      <c r="B1" s="1" t="s">
        <v>407</v>
      </c>
      <c r="C1" s="209" t="s">
        <v>1508</v>
      </c>
      <c r="E1" s="1"/>
      <c r="F1" s="310" t="s">
        <v>409</v>
      </c>
      <c r="G1" s="290"/>
      <c r="H1" s="51"/>
      <c r="I1" s="311" t="s">
        <v>410</v>
      </c>
      <c r="J1" s="290"/>
      <c r="K1" s="1"/>
      <c r="L1" s="1"/>
      <c r="M1" s="1"/>
      <c r="N1" s="1"/>
      <c r="O1" s="1"/>
      <c r="P1" s="164"/>
      <c r="Q1" s="164"/>
      <c r="R1" s="1"/>
      <c r="S1" s="210"/>
      <c r="T1" s="210"/>
      <c r="U1" s="164"/>
      <c r="V1" s="1"/>
      <c r="W1" s="1"/>
      <c r="X1" s="1"/>
      <c r="Y1" s="210"/>
      <c r="Z1" s="211"/>
      <c r="AA1" s="211"/>
      <c r="AB1" s="212"/>
      <c r="AC1" s="212"/>
    </row>
    <row r="2" spans="1:29">
      <c r="A2" s="1"/>
      <c r="B2" s="1" t="s">
        <v>57</v>
      </c>
      <c r="C2" s="209" t="s">
        <v>1508</v>
      </c>
      <c r="E2" s="1"/>
      <c r="F2" s="166" t="s">
        <v>58</v>
      </c>
      <c r="G2" s="213">
        <f>COUNTA(C10:C97)</f>
        <v>88</v>
      </c>
      <c r="H2" s="51"/>
      <c r="I2" s="168" t="s">
        <v>49</v>
      </c>
      <c r="J2" s="169">
        <f>COUNTA(Z10:Z97)</f>
        <v>0</v>
      </c>
      <c r="K2" s="1"/>
      <c r="L2" s="1"/>
      <c r="M2" s="1"/>
      <c r="N2" s="1"/>
      <c r="O2" s="1"/>
      <c r="P2" s="164"/>
      <c r="Q2" s="164"/>
      <c r="R2" s="1"/>
      <c r="S2" s="210"/>
      <c r="T2" s="210"/>
      <c r="U2" s="164"/>
      <c r="V2" s="1"/>
      <c r="W2" s="1"/>
      <c r="X2" s="1"/>
      <c r="Y2" s="210"/>
      <c r="Z2" s="211"/>
      <c r="AA2" s="211"/>
      <c r="AB2" s="212"/>
      <c r="AC2" s="212"/>
    </row>
    <row r="3" spans="1:29">
      <c r="A3" s="1"/>
      <c r="B3" s="1"/>
      <c r="C3" s="1"/>
      <c r="D3" s="1"/>
      <c r="E3" s="1"/>
      <c r="F3" s="214" t="s">
        <v>412</v>
      </c>
      <c r="G3" s="170">
        <f>SUM(Y10:Y97)</f>
        <v>9300000</v>
      </c>
      <c r="H3" s="51"/>
      <c r="I3" s="168" t="s">
        <v>62</v>
      </c>
      <c r="J3" s="169">
        <f>SUM(Z10:Z97)</f>
        <v>0</v>
      </c>
      <c r="K3" s="1"/>
      <c r="L3" s="1"/>
      <c r="M3" s="1"/>
      <c r="N3" s="1"/>
      <c r="O3" s="1"/>
      <c r="P3" s="164"/>
      <c r="Q3" s="164"/>
      <c r="R3" s="1"/>
      <c r="S3" s="210"/>
      <c r="T3" s="210"/>
      <c r="U3" s="164"/>
      <c r="V3" s="1"/>
      <c r="W3" s="1"/>
      <c r="X3" s="1"/>
      <c r="Y3" s="210"/>
      <c r="Z3" s="211"/>
      <c r="AA3" s="211"/>
      <c r="AB3" s="212"/>
      <c r="AC3" s="212"/>
    </row>
    <row r="4" spans="1:29">
      <c r="A4" s="1"/>
      <c r="B4" s="1"/>
      <c r="C4" s="1"/>
      <c r="D4" s="1"/>
      <c r="E4" s="1"/>
      <c r="F4" s="214" t="s">
        <v>413</v>
      </c>
      <c r="G4" s="170">
        <f>AVERAGE(Y10:Y97)</f>
        <v>105681.81818181818</v>
      </c>
      <c r="H4" s="51"/>
      <c r="I4" s="168" t="s">
        <v>414</v>
      </c>
      <c r="J4" s="170">
        <f>SUM(AA10:AA97)</f>
        <v>0</v>
      </c>
      <c r="K4" s="1"/>
      <c r="L4" s="1"/>
      <c r="M4" s="1"/>
      <c r="N4" s="1"/>
      <c r="O4" s="1"/>
      <c r="P4" s="164"/>
      <c r="Q4" s="164"/>
      <c r="R4" s="1"/>
      <c r="S4" s="210"/>
      <c r="T4" s="210"/>
      <c r="U4" s="164"/>
      <c r="V4" s="1"/>
      <c r="W4" s="1"/>
      <c r="X4" s="1"/>
      <c r="Y4" s="210"/>
      <c r="Z4" s="211"/>
      <c r="AA4" s="211"/>
      <c r="AB4" s="212"/>
      <c r="AC4" s="212"/>
    </row>
    <row r="5" spans="1:29">
      <c r="A5" s="1"/>
      <c r="B5" s="1"/>
      <c r="C5" s="1"/>
      <c r="D5" s="1"/>
      <c r="E5" s="1"/>
      <c r="F5" s="51"/>
      <c r="G5" s="51"/>
      <c r="H5" s="51"/>
      <c r="I5" s="171" t="s">
        <v>415</v>
      </c>
      <c r="J5" s="172" t="e">
        <f>AVERAGEIF(Z10:Z97, "&gt;0", AA10:AA97)</f>
        <v>#DIV/0!</v>
      </c>
      <c r="K5" s="1"/>
      <c r="L5" s="1"/>
      <c r="M5" s="1"/>
      <c r="N5" s="1"/>
      <c r="O5" s="1"/>
      <c r="P5" s="164"/>
      <c r="Q5" s="164"/>
      <c r="R5" s="1"/>
      <c r="S5" s="210"/>
      <c r="T5" s="210"/>
      <c r="U5" s="164"/>
      <c r="V5" s="1"/>
      <c r="W5" s="1"/>
      <c r="X5" s="1"/>
      <c r="Y5" s="210"/>
      <c r="Z5" s="211"/>
      <c r="AA5" s="211"/>
      <c r="AB5" s="212"/>
      <c r="AC5" s="212"/>
    </row>
    <row r="6" spans="1:29">
      <c r="A6" s="1"/>
      <c r="B6" s="1"/>
      <c r="C6" s="312" t="s">
        <v>416</v>
      </c>
      <c r="D6" s="1"/>
      <c r="E6" s="212"/>
      <c r="F6" s="1"/>
      <c r="G6" s="1"/>
      <c r="H6" s="1"/>
      <c r="I6" s="1"/>
      <c r="J6" s="1"/>
      <c r="K6" s="1"/>
      <c r="L6" s="1"/>
      <c r="M6" s="1"/>
      <c r="N6" s="1"/>
      <c r="O6" s="1"/>
      <c r="P6" s="1"/>
      <c r="Q6" s="164"/>
      <c r="R6" s="164"/>
      <c r="S6" s="210"/>
      <c r="T6" s="210"/>
      <c r="U6" s="1"/>
      <c r="V6" s="164"/>
      <c r="W6" s="1"/>
      <c r="X6" s="1"/>
      <c r="Y6" s="210"/>
      <c r="Z6" s="164"/>
      <c r="AA6" s="215"/>
      <c r="AB6" s="212"/>
      <c r="AC6" s="212"/>
    </row>
    <row r="7" spans="1:29">
      <c r="A7" s="1"/>
      <c r="B7" s="1"/>
      <c r="C7" s="283"/>
      <c r="D7" s="216" t="s">
        <v>1509</v>
      </c>
      <c r="E7" s="1" t="s">
        <v>1510</v>
      </c>
      <c r="F7" s="1"/>
      <c r="G7" s="1"/>
      <c r="H7" s="1"/>
      <c r="I7" s="1"/>
      <c r="J7" s="1"/>
      <c r="K7" s="18"/>
      <c r="L7" s="1"/>
      <c r="M7" s="1"/>
      <c r="N7" s="1"/>
      <c r="O7" s="1"/>
      <c r="P7" s="1"/>
      <c r="Q7" s="164"/>
      <c r="R7" s="164"/>
      <c r="S7" s="210"/>
      <c r="T7" s="210"/>
      <c r="U7" s="1"/>
      <c r="V7" s="164"/>
      <c r="W7" s="1"/>
      <c r="X7" s="1"/>
      <c r="Y7" s="210"/>
      <c r="Z7" s="164"/>
      <c r="AA7" s="215"/>
      <c r="AB7" s="212"/>
      <c r="AC7" s="212"/>
    </row>
    <row r="8" spans="1:29">
      <c r="A8" s="175"/>
      <c r="B8" s="175"/>
      <c r="C8" s="175"/>
      <c r="D8" s="175"/>
      <c r="E8" s="175"/>
      <c r="F8" s="175"/>
      <c r="G8" s="175"/>
      <c r="H8" s="175"/>
      <c r="I8" s="217"/>
      <c r="J8" s="175"/>
      <c r="K8" s="175"/>
      <c r="L8" s="175"/>
      <c r="M8" s="175"/>
      <c r="N8" s="175"/>
      <c r="O8" s="175"/>
      <c r="P8" s="175"/>
      <c r="Q8" s="177"/>
      <c r="R8" s="177"/>
      <c r="S8" s="218"/>
      <c r="T8" s="218"/>
      <c r="U8" s="175"/>
      <c r="V8" s="177"/>
      <c r="W8" s="175"/>
      <c r="X8" s="175"/>
      <c r="Y8" s="218"/>
      <c r="Z8" s="177"/>
      <c r="AA8" s="219"/>
      <c r="AB8" s="220"/>
      <c r="AC8" s="220"/>
    </row>
    <row r="9" spans="1:29" ht="15" customHeight="1">
      <c r="A9" s="181" t="s">
        <v>417</v>
      </c>
      <c r="B9" s="181" t="s">
        <v>418</v>
      </c>
      <c r="C9" s="182" t="s">
        <v>419</v>
      </c>
      <c r="D9" s="182" t="s">
        <v>420</v>
      </c>
      <c r="E9" s="183" t="s">
        <v>421</v>
      </c>
      <c r="F9" s="183" t="s">
        <v>422</v>
      </c>
      <c r="G9" s="183" t="s">
        <v>423</v>
      </c>
      <c r="H9" s="183" t="s">
        <v>424</v>
      </c>
      <c r="I9" s="181" t="s">
        <v>262</v>
      </c>
      <c r="J9" s="181" t="s">
        <v>425</v>
      </c>
      <c r="K9" s="183" t="s">
        <v>426</v>
      </c>
      <c r="L9" s="183" t="s">
        <v>427</v>
      </c>
      <c r="M9" s="183" t="s">
        <v>428</v>
      </c>
      <c r="N9" s="181" t="s">
        <v>429</v>
      </c>
      <c r="O9" s="181" t="s">
        <v>430</v>
      </c>
      <c r="P9" s="184" t="s">
        <v>431</v>
      </c>
      <c r="Q9" s="184" t="s">
        <v>432</v>
      </c>
      <c r="R9" s="181" t="s">
        <v>57</v>
      </c>
      <c r="S9" s="181" t="s">
        <v>407</v>
      </c>
      <c r="T9" s="181" t="s">
        <v>433</v>
      </c>
      <c r="U9" s="184" t="s">
        <v>434</v>
      </c>
      <c r="V9" s="184" t="s">
        <v>435</v>
      </c>
      <c r="W9" s="184" t="s">
        <v>436</v>
      </c>
      <c r="X9" s="184" t="s">
        <v>437</v>
      </c>
      <c r="Y9" s="184" t="s">
        <v>438</v>
      </c>
      <c r="Z9" s="185" t="s">
        <v>439</v>
      </c>
      <c r="AA9" s="221" t="s">
        <v>412</v>
      </c>
      <c r="AB9" s="181" t="s">
        <v>440</v>
      </c>
    </row>
    <row r="10" spans="1:29" ht="15" customHeight="1">
      <c r="A10" s="86">
        <v>1</v>
      </c>
      <c r="B10" s="222" t="str">
        <f t="shared" ref="B10:B97" si="0">HYPERLINK("https://mocostore.moco.co.id/catalog/"&amp;AB10,"Klik Disini")</f>
        <v>Klik Disini</v>
      </c>
      <c r="C10" s="223" t="s">
        <v>1511</v>
      </c>
      <c r="D10" s="223" t="s">
        <v>1512</v>
      </c>
      <c r="E10" s="223" t="s">
        <v>1513</v>
      </c>
      <c r="F10" s="223" t="s">
        <v>1514</v>
      </c>
      <c r="G10" s="223" t="s">
        <v>1515</v>
      </c>
      <c r="H10" s="223" t="s">
        <v>495</v>
      </c>
      <c r="I10" s="223" t="s">
        <v>446</v>
      </c>
      <c r="J10" s="86" t="s">
        <v>353</v>
      </c>
      <c r="K10" s="223" t="s">
        <v>447</v>
      </c>
      <c r="L10" s="223"/>
      <c r="M10" s="223" t="s">
        <v>447</v>
      </c>
      <c r="N10" s="223" t="s">
        <v>449</v>
      </c>
      <c r="O10" s="223" t="s">
        <v>450</v>
      </c>
      <c r="P10" s="224">
        <v>2016</v>
      </c>
      <c r="Q10" s="224">
        <v>2021</v>
      </c>
      <c r="R10" s="225" t="s">
        <v>1508</v>
      </c>
      <c r="S10" s="225" t="s">
        <v>64</v>
      </c>
      <c r="T10" s="223" t="s">
        <v>451</v>
      </c>
      <c r="U10" s="86">
        <v>239</v>
      </c>
      <c r="V10" s="86" t="s">
        <v>452</v>
      </c>
      <c r="W10" s="223" t="s">
        <v>975</v>
      </c>
      <c r="X10" s="225" t="s">
        <v>1516</v>
      </c>
      <c r="Y10" s="224">
        <v>100000</v>
      </c>
      <c r="Z10" s="226"/>
      <c r="AA10" s="89">
        <f t="shared" ref="AA10:AA97" si="1">Y10*Z10</f>
        <v>0</v>
      </c>
      <c r="AB10" s="227" t="s">
        <v>1517</v>
      </c>
    </row>
    <row r="11" spans="1:29" ht="15" customHeight="1">
      <c r="A11" s="86">
        <v>2</v>
      </c>
      <c r="B11" s="222" t="str">
        <f t="shared" si="0"/>
        <v>Klik Disini</v>
      </c>
      <c r="C11" s="223" t="s">
        <v>1518</v>
      </c>
      <c r="D11" s="223"/>
      <c r="E11" s="223" t="s">
        <v>1519</v>
      </c>
      <c r="F11" s="223" t="s">
        <v>1520</v>
      </c>
      <c r="G11" s="223" t="s">
        <v>1521</v>
      </c>
      <c r="H11" s="223" t="s">
        <v>495</v>
      </c>
      <c r="I11" s="223" t="s">
        <v>446</v>
      </c>
      <c r="J11" s="86" t="s">
        <v>353</v>
      </c>
      <c r="K11" s="223" t="s">
        <v>447</v>
      </c>
      <c r="L11" s="223"/>
      <c r="M11" s="223" t="s">
        <v>447</v>
      </c>
      <c r="N11" s="223" t="s">
        <v>449</v>
      </c>
      <c r="O11" s="223" t="s">
        <v>450</v>
      </c>
      <c r="P11" s="224">
        <v>2021</v>
      </c>
      <c r="Q11" s="224">
        <v>2021</v>
      </c>
      <c r="R11" s="225" t="s">
        <v>1508</v>
      </c>
      <c r="S11" s="225" t="s">
        <v>64</v>
      </c>
      <c r="T11" s="223" t="s">
        <v>451</v>
      </c>
      <c r="U11" s="86">
        <v>283</v>
      </c>
      <c r="V11" s="86" t="s">
        <v>452</v>
      </c>
      <c r="W11" s="223" t="s">
        <v>453</v>
      </c>
      <c r="X11" s="225" t="s">
        <v>1522</v>
      </c>
      <c r="Y11" s="224">
        <v>100000</v>
      </c>
      <c r="Z11" s="226"/>
      <c r="AA11" s="89">
        <f t="shared" si="1"/>
        <v>0</v>
      </c>
      <c r="AB11" s="227" t="s">
        <v>1523</v>
      </c>
    </row>
    <row r="12" spans="1:29" ht="15" customHeight="1">
      <c r="A12" s="86">
        <v>3</v>
      </c>
      <c r="B12" s="222" t="str">
        <f t="shared" si="0"/>
        <v>Klik Disini</v>
      </c>
      <c r="C12" s="223" t="s">
        <v>1524</v>
      </c>
      <c r="D12" s="223"/>
      <c r="E12" s="223" t="s">
        <v>1525</v>
      </c>
      <c r="F12" s="223" t="s">
        <v>1526</v>
      </c>
      <c r="G12" s="223" t="s">
        <v>1527</v>
      </c>
      <c r="H12" s="223" t="s">
        <v>495</v>
      </c>
      <c r="I12" s="223" t="s">
        <v>446</v>
      </c>
      <c r="J12" s="86" t="s">
        <v>359</v>
      </c>
      <c r="K12" s="223" t="s">
        <v>1528</v>
      </c>
      <c r="L12" s="223"/>
      <c r="M12" s="223" t="s">
        <v>1413</v>
      </c>
      <c r="N12" s="223" t="s">
        <v>449</v>
      </c>
      <c r="O12" s="223" t="s">
        <v>450</v>
      </c>
      <c r="P12" s="224">
        <v>2019</v>
      </c>
      <c r="Q12" s="224">
        <v>2021</v>
      </c>
      <c r="R12" s="225" t="s">
        <v>1508</v>
      </c>
      <c r="S12" s="225" t="s">
        <v>64</v>
      </c>
      <c r="T12" s="223" t="s">
        <v>451</v>
      </c>
      <c r="U12" s="86">
        <v>378</v>
      </c>
      <c r="V12" s="86" t="s">
        <v>452</v>
      </c>
      <c r="W12" s="223" t="s">
        <v>1529</v>
      </c>
      <c r="X12" s="225" t="s">
        <v>1530</v>
      </c>
      <c r="Y12" s="224">
        <v>85000</v>
      </c>
      <c r="Z12" s="226"/>
      <c r="AA12" s="89">
        <f t="shared" si="1"/>
        <v>0</v>
      </c>
      <c r="AB12" s="227" t="s">
        <v>1531</v>
      </c>
    </row>
    <row r="13" spans="1:29" ht="15" customHeight="1">
      <c r="A13" s="86">
        <v>4</v>
      </c>
      <c r="B13" s="222" t="str">
        <f t="shared" si="0"/>
        <v>Klik Disini</v>
      </c>
      <c r="C13" s="223" t="s">
        <v>1524</v>
      </c>
      <c r="D13" s="223"/>
      <c r="E13" s="223" t="s">
        <v>1525</v>
      </c>
      <c r="F13" s="223" t="s">
        <v>1532</v>
      </c>
      <c r="G13" s="223" t="s">
        <v>1533</v>
      </c>
      <c r="H13" s="223" t="s">
        <v>495</v>
      </c>
      <c r="I13" s="223" t="s">
        <v>446</v>
      </c>
      <c r="J13" s="86" t="s">
        <v>349</v>
      </c>
      <c r="K13" s="223" t="s">
        <v>1534</v>
      </c>
      <c r="L13" s="223"/>
      <c r="M13" s="223" t="s">
        <v>447</v>
      </c>
      <c r="N13" s="223" t="s">
        <v>449</v>
      </c>
      <c r="O13" s="223" t="s">
        <v>450</v>
      </c>
      <c r="P13" s="224">
        <v>2022</v>
      </c>
      <c r="Q13" s="224">
        <v>2022</v>
      </c>
      <c r="R13" s="225" t="s">
        <v>1508</v>
      </c>
      <c r="S13" s="225" t="s">
        <v>64</v>
      </c>
      <c r="T13" s="223" t="s">
        <v>451</v>
      </c>
      <c r="U13" s="86">
        <v>378</v>
      </c>
      <c r="V13" s="86" t="s">
        <v>452</v>
      </c>
      <c r="W13" s="223" t="s">
        <v>707</v>
      </c>
      <c r="X13" s="225" t="s">
        <v>1535</v>
      </c>
      <c r="Y13" s="224">
        <v>200000</v>
      </c>
      <c r="Z13" s="226"/>
      <c r="AA13" s="89">
        <f t="shared" si="1"/>
        <v>0</v>
      </c>
      <c r="AB13" s="227" t="s">
        <v>1536</v>
      </c>
    </row>
    <row r="14" spans="1:29" ht="15" customHeight="1">
      <c r="A14" s="86">
        <v>5</v>
      </c>
      <c r="B14" s="222" t="str">
        <f t="shared" si="0"/>
        <v>Klik Disini</v>
      </c>
      <c r="C14" s="223" t="s">
        <v>1537</v>
      </c>
      <c r="D14" s="223" t="s">
        <v>1538</v>
      </c>
      <c r="E14" s="223" t="s">
        <v>1539</v>
      </c>
      <c r="F14" s="223" t="s">
        <v>1540</v>
      </c>
      <c r="G14" s="223" t="s">
        <v>1541</v>
      </c>
      <c r="H14" s="223" t="s">
        <v>495</v>
      </c>
      <c r="I14" s="223" t="s">
        <v>446</v>
      </c>
      <c r="J14" s="86" t="s">
        <v>359</v>
      </c>
      <c r="K14" s="223" t="s">
        <v>1542</v>
      </c>
      <c r="L14" s="223"/>
      <c r="M14" s="223" t="s">
        <v>447</v>
      </c>
      <c r="N14" s="223" t="s">
        <v>449</v>
      </c>
      <c r="O14" s="223" t="s">
        <v>450</v>
      </c>
      <c r="P14" s="224">
        <v>2008</v>
      </c>
      <c r="Q14" s="224">
        <v>2021</v>
      </c>
      <c r="R14" s="225" t="s">
        <v>1508</v>
      </c>
      <c r="S14" s="225" t="s">
        <v>64</v>
      </c>
      <c r="T14" s="223" t="s">
        <v>451</v>
      </c>
      <c r="U14" s="86">
        <v>440</v>
      </c>
      <c r="V14" s="86" t="s">
        <v>452</v>
      </c>
      <c r="W14" s="223" t="s">
        <v>736</v>
      </c>
      <c r="X14" s="225" t="s">
        <v>1543</v>
      </c>
      <c r="Y14" s="224">
        <v>85000</v>
      </c>
      <c r="Z14" s="226"/>
      <c r="AA14" s="89">
        <f t="shared" si="1"/>
        <v>0</v>
      </c>
      <c r="AB14" s="227" t="s">
        <v>1544</v>
      </c>
    </row>
    <row r="15" spans="1:29" ht="15" customHeight="1">
      <c r="A15" s="86">
        <v>6</v>
      </c>
      <c r="B15" s="222" t="str">
        <f t="shared" si="0"/>
        <v>Klik Disini</v>
      </c>
      <c r="C15" s="223" t="s">
        <v>1545</v>
      </c>
      <c r="D15" s="223"/>
      <c r="E15" s="223" t="s">
        <v>1546</v>
      </c>
      <c r="F15" s="223" t="s">
        <v>1547</v>
      </c>
      <c r="G15" s="223" t="s">
        <v>1548</v>
      </c>
      <c r="H15" s="223" t="s">
        <v>495</v>
      </c>
      <c r="I15" s="223" t="s">
        <v>446</v>
      </c>
      <c r="J15" s="86" t="s">
        <v>359</v>
      </c>
      <c r="K15" s="223" t="s">
        <v>447</v>
      </c>
      <c r="L15" s="223"/>
      <c r="M15" s="223" t="s">
        <v>447</v>
      </c>
      <c r="N15" s="223" t="s">
        <v>449</v>
      </c>
      <c r="O15" s="223" t="s">
        <v>450</v>
      </c>
      <c r="P15" s="224">
        <v>2013</v>
      </c>
      <c r="Q15" s="224">
        <v>2021</v>
      </c>
      <c r="R15" s="225" t="s">
        <v>1508</v>
      </c>
      <c r="S15" s="225" t="s">
        <v>64</v>
      </c>
      <c r="T15" s="223" t="s">
        <v>451</v>
      </c>
      <c r="U15" s="86">
        <v>167</v>
      </c>
      <c r="V15" s="86" t="s">
        <v>452</v>
      </c>
      <c r="W15" s="223" t="s">
        <v>1117</v>
      </c>
      <c r="X15" s="225" t="s">
        <v>1549</v>
      </c>
      <c r="Y15" s="224">
        <v>80000</v>
      </c>
      <c r="Z15" s="226"/>
      <c r="AA15" s="89">
        <f t="shared" si="1"/>
        <v>0</v>
      </c>
      <c r="AB15" s="227" t="s">
        <v>1550</v>
      </c>
    </row>
    <row r="16" spans="1:29" ht="15" customHeight="1">
      <c r="A16" s="86">
        <v>7</v>
      </c>
      <c r="B16" s="222" t="str">
        <f t="shared" si="0"/>
        <v>Klik Disini</v>
      </c>
      <c r="C16" s="223" t="s">
        <v>1551</v>
      </c>
      <c r="D16" s="223"/>
      <c r="E16" s="223" t="s">
        <v>1552</v>
      </c>
      <c r="F16" s="223" t="s">
        <v>1553</v>
      </c>
      <c r="G16" s="223" t="s">
        <v>1554</v>
      </c>
      <c r="H16" s="223" t="s">
        <v>495</v>
      </c>
      <c r="I16" s="223" t="s">
        <v>446</v>
      </c>
      <c r="J16" s="86" t="s">
        <v>359</v>
      </c>
      <c r="K16" s="223" t="s">
        <v>447</v>
      </c>
      <c r="L16" s="223"/>
      <c r="M16" s="223" t="s">
        <v>447</v>
      </c>
      <c r="N16" s="223" t="s">
        <v>449</v>
      </c>
      <c r="O16" s="223" t="s">
        <v>450</v>
      </c>
      <c r="P16" s="224">
        <v>2016</v>
      </c>
      <c r="Q16" s="224">
        <v>2021</v>
      </c>
      <c r="R16" s="225" t="s">
        <v>1508</v>
      </c>
      <c r="S16" s="225" t="s">
        <v>64</v>
      </c>
      <c r="T16" s="223" t="s">
        <v>451</v>
      </c>
      <c r="U16" s="86">
        <v>634</v>
      </c>
      <c r="V16" s="86" t="s">
        <v>452</v>
      </c>
      <c r="W16" s="223" t="s">
        <v>1555</v>
      </c>
      <c r="X16" s="225" t="s">
        <v>1556</v>
      </c>
      <c r="Y16" s="224">
        <v>140000</v>
      </c>
      <c r="Z16" s="226"/>
      <c r="AA16" s="89">
        <f t="shared" si="1"/>
        <v>0</v>
      </c>
      <c r="AB16" s="227" t="s">
        <v>1557</v>
      </c>
    </row>
    <row r="17" spans="1:28" ht="15" customHeight="1">
      <c r="A17" s="86">
        <v>8</v>
      </c>
      <c r="B17" s="222" t="str">
        <f t="shared" si="0"/>
        <v>Klik Disini</v>
      </c>
      <c r="C17" s="223" t="s">
        <v>1558</v>
      </c>
      <c r="D17" s="223" t="s">
        <v>1559</v>
      </c>
      <c r="E17" s="223" t="s">
        <v>1546</v>
      </c>
      <c r="F17" s="223" t="s">
        <v>1560</v>
      </c>
      <c r="G17" s="223" t="s">
        <v>1561</v>
      </c>
      <c r="H17" s="223" t="s">
        <v>495</v>
      </c>
      <c r="I17" s="223" t="s">
        <v>446</v>
      </c>
      <c r="J17" s="86" t="s">
        <v>359</v>
      </c>
      <c r="K17" s="223" t="s">
        <v>447</v>
      </c>
      <c r="L17" s="223"/>
      <c r="M17" s="223" t="s">
        <v>447</v>
      </c>
      <c r="N17" s="223" t="s">
        <v>449</v>
      </c>
      <c r="O17" s="223" t="s">
        <v>450</v>
      </c>
      <c r="P17" s="224">
        <v>2016</v>
      </c>
      <c r="Q17" s="224">
        <v>2021</v>
      </c>
      <c r="R17" s="225" t="s">
        <v>1508</v>
      </c>
      <c r="S17" s="225" t="s">
        <v>64</v>
      </c>
      <c r="T17" s="223" t="s">
        <v>451</v>
      </c>
      <c r="U17" s="86">
        <v>233</v>
      </c>
      <c r="V17" s="86" t="s">
        <v>452</v>
      </c>
      <c r="W17" s="223" t="s">
        <v>1029</v>
      </c>
      <c r="X17" s="225" t="s">
        <v>1562</v>
      </c>
      <c r="Y17" s="224">
        <v>100000</v>
      </c>
      <c r="Z17" s="226"/>
      <c r="AA17" s="89">
        <f t="shared" si="1"/>
        <v>0</v>
      </c>
      <c r="AB17" s="227" t="s">
        <v>1563</v>
      </c>
    </row>
    <row r="18" spans="1:28" ht="15" customHeight="1">
      <c r="A18" s="86">
        <v>9</v>
      </c>
      <c r="B18" s="222" t="str">
        <f t="shared" si="0"/>
        <v>Klik Disini</v>
      </c>
      <c r="C18" s="223" t="s">
        <v>1564</v>
      </c>
      <c r="D18" s="223"/>
      <c r="E18" s="223" t="s">
        <v>1565</v>
      </c>
      <c r="F18" s="223" t="s">
        <v>1566</v>
      </c>
      <c r="G18" s="223" t="s">
        <v>1567</v>
      </c>
      <c r="H18" s="223" t="s">
        <v>495</v>
      </c>
      <c r="I18" s="223" t="s">
        <v>446</v>
      </c>
      <c r="J18" s="86" t="s">
        <v>359</v>
      </c>
      <c r="K18" s="223" t="s">
        <v>447</v>
      </c>
      <c r="L18" s="223"/>
      <c r="M18" s="223" t="s">
        <v>447</v>
      </c>
      <c r="N18" s="223" t="s">
        <v>449</v>
      </c>
      <c r="O18" s="223" t="s">
        <v>450</v>
      </c>
      <c r="P18" s="224">
        <v>2019</v>
      </c>
      <c r="Q18" s="224">
        <v>2021</v>
      </c>
      <c r="R18" s="225" t="s">
        <v>1508</v>
      </c>
      <c r="S18" s="225" t="s">
        <v>64</v>
      </c>
      <c r="T18" s="223" t="s">
        <v>451</v>
      </c>
      <c r="U18" s="86">
        <v>141</v>
      </c>
      <c r="V18" s="86" t="s">
        <v>452</v>
      </c>
      <c r="W18" s="223" t="s">
        <v>1568</v>
      </c>
      <c r="X18" s="225" t="s">
        <v>1569</v>
      </c>
      <c r="Y18" s="224">
        <v>140000</v>
      </c>
      <c r="Z18" s="226"/>
      <c r="AA18" s="89">
        <f t="shared" si="1"/>
        <v>0</v>
      </c>
      <c r="AB18" s="227" t="s">
        <v>1570</v>
      </c>
    </row>
    <row r="19" spans="1:28" ht="15" customHeight="1">
      <c r="A19" s="86">
        <v>10</v>
      </c>
      <c r="B19" s="222" t="str">
        <f t="shared" si="0"/>
        <v>Klik Disini</v>
      </c>
      <c r="C19" s="223" t="s">
        <v>1571</v>
      </c>
      <c r="D19" s="223"/>
      <c r="E19" s="223" t="s">
        <v>1572</v>
      </c>
      <c r="F19" s="223" t="s">
        <v>1573</v>
      </c>
      <c r="G19" s="223" t="s">
        <v>1574</v>
      </c>
      <c r="H19" s="223" t="s">
        <v>495</v>
      </c>
      <c r="I19" s="223" t="s">
        <v>446</v>
      </c>
      <c r="J19" s="86" t="s">
        <v>341</v>
      </c>
      <c r="K19" s="223" t="s">
        <v>447</v>
      </c>
      <c r="L19" s="223"/>
      <c r="M19" s="223" t="s">
        <v>447</v>
      </c>
      <c r="N19" s="223" t="s">
        <v>449</v>
      </c>
      <c r="O19" s="223" t="s">
        <v>450</v>
      </c>
      <c r="P19" s="224">
        <v>2013</v>
      </c>
      <c r="Q19" s="224">
        <v>2021</v>
      </c>
      <c r="R19" s="225" t="s">
        <v>1508</v>
      </c>
      <c r="S19" s="225" t="s">
        <v>64</v>
      </c>
      <c r="T19" s="223" t="s">
        <v>451</v>
      </c>
      <c r="U19" s="86">
        <v>482</v>
      </c>
      <c r="V19" s="86" t="s">
        <v>452</v>
      </c>
      <c r="W19" s="223" t="s">
        <v>1575</v>
      </c>
      <c r="X19" s="225" t="s">
        <v>1576</v>
      </c>
      <c r="Y19" s="224">
        <v>100000</v>
      </c>
      <c r="Z19" s="226"/>
      <c r="AA19" s="89">
        <f t="shared" si="1"/>
        <v>0</v>
      </c>
      <c r="AB19" s="227" t="s">
        <v>1577</v>
      </c>
    </row>
    <row r="20" spans="1:28" ht="15" customHeight="1">
      <c r="A20" s="86">
        <v>11</v>
      </c>
      <c r="B20" s="222" t="str">
        <f t="shared" si="0"/>
        <v>Klik Disini</v>
      </c>
      <c r="C20" s="223" t="s">
        <v>1578</v>
      </c>
      <c r="D20" s="223" t="s">
        <v>1579</v>
      </c>
      <c r="E20" s="223" t="s">
        <v>1580</v>
      </c>
      <c r="F20" s="223" t="s">
        <v>1581</v>
      </c>
      <c r="G20" s="223" t="s">
        <v>1582</v>
      </c>
      <c r="H20" s="223" t="s">
        <v>495</v>
      </c>
      <c r="I20" s="223" t="s">
        <v>446</v>
      </c>
      <c r="J20" s="86" t="s">
        <v>369</v>
      </c>
      <c r="K20" s="223" t="s">
        <v>447</v>
      </c>
      <c r="L20" s="223"/>
      <c r="M20" s="223" t="s">
        <v>447</v>
      </c>
      <c r="N20" s="223" t="s">
        <v>449</v>
      </c>
      <c r="O20" s="223" t="s">
        <v>450</v>
      </c>
      <c r="P20" s="224">
        <v>2021</v>
      </c>
      <c r="Q20" s="224">
        <v>2021</v>
      </c>
      <c r="R20" s="225" t="s">
        <v>1508</v>
      </c>
      <c r="S20" s="225" t="s">
        <v>64</v>
      </c>
      <c r="T20" s="223" t="s">
        <v>451</v>
      </c>
      <c r="U20" s="86">
        <v>408</v>
      </c>
      <c r="V20" s="86" t="s">
        <v>452</v>
      </c>
      <c r="W20" s="223" t="s">
        <v>1029</v>
      </c>
      <c r="X20" s="225" t="s">
        <v>1583</v>
      </c>
      <c r="Y20" s="224">
        <v>85000</v>
      </c>
      <c r="Z20" s="226"/>
      <c r="AA20" s="89">
        <f t="shared" si="1"/>
        <v>0</v>
      </c>
      <c r="AB20" s="227" t="s">
        <v>1584</v>
      </c>
    </row>
    <row r="21" spans="1:28" ht="15" customHeight="1">
      <c r="A21" s="86">
        <v>12</v>
      </c>
      <c r="B21" s="222" t="str">
        <f t="shared" si="0"/>
        <v>Klik Disini</v>
      </c>
      <c r="C21" s="223" t="s">
        <v>1585</v>
      </c>
      <c r="D21" s="223"/>
      <c r="E21" s="223" t="s">
        <v>1586</v>
      </c>
      <c r="F21" s="223" t="s">
        <v>1587</v>
      </c>
      <c r="G21" s="223" t="s">
        <v>1588</v>
      </c>
      <c r="H21" s="223" t="s">
        <v>495</v>
      </c>
      <c r="I21" s="223" t="s">
        <v>446</v>
      </c>
      <c r="J21" s="86" t="s">
        <v>359</v>
      </c>
      <c r="K21" s="223" t="s">
        <v>447</v>
      </c>
      <c r="L21" s="223"/>
      <c r="M21" s="223" t="s">
        <v>447</v>
      </c>
      <c r="N21" s="223" t="s">
        <v>449</v>
      </c>
      <c r="O21" s="223" t="s">
        <v>450</v>
      </c>
      <c r="P21" s="224">
        <v>2015</v>
      </c>
      <c r="Q21" s="224">
        <v>2021</v>
      </c>
      <c r="R21" s="225" t="s">
        <v>1508</v>
      </c>
      <c r="S21" s="225" t="s">
        <v>64</v>
      </c>
      <c r="T21" s="223" t="s">
        <v>451</v>
      </c>
      <c r="U21" s="86">
        <v>423</v>
      </c>
      <c r="V21" s="86" t="s">
        <v>452</v>
      </c>
      <c r="W21" s="223" t="s">
        <v>917</v>
      </c>
      <c r="X21" s="225" t="s">
        <v>1589</v>
      </c>
      <c r="Y21" s="224">
        <v>85000</v>
      </c>
      <c r="Z21" s="226"/>
      <c r="AA21" s="89">
        <f t="shared" si="1"/>
        <v>0</v>
      </c>
      <c r="AB21" s="227" t="s">
        <v>1590</v>
      </c>
    </row>
    <row r="22" spans="1:28" ht="15" customHeight="1">
      <c r="A22" s="86">
        <v>13</v>
      </c>
      <c r="B22" s="222" t="str">
        <f t="shared" si="0"/>
        <v>Klik Disini</v>
      </c>
      <c r="C22" s="223" t="s">
        <v>1591</v>
      </c>
      <c r="D22" s="223" t="s">
        <v>1592</v>
      </c>
      <c r="E22" s="223" t="s">
        <v>1593</v>
      </c>
      <c r="F22" s="223" t="s">
        <v>1594</v>
      </c>
      <c r="G22" s="223" t="s">
        <v>1595</v>
      </c>
      <c r="H22" s="223" t="s">
        <v>495</v>
      </c>
      <c r="I22" s="223" t="s">
        <v>446</v>
      </c>
      <c r="J22" s="86" t="s">
        <v>359</v>
      </c>
      <c r="K22" s="223" t="s">
        <v>447</v>
      </c>
      <c r="L22" s="223"/>
      <c r="M22" s="223" t="s">
        <v>447</v>
      </c>
      <c r="N22" s="223" t="s">
        <v>449</v>
      </c>
      <c r="O22" s="223" t="s">
        <v>450</v>
      </c>
      <c r="P22" s="224">
        <v>2015</v>
      </c>
      <c r="Q22" s="224">
        <v>2021</v>
      </c>
      <c r="R22" s="225" t="s">
        <v>1508</v>
      </c>
      <c r="S22" s="225" t="s">
        <v>64</v>
      </c>
      <c r="T22" s="223" t="s">
        <v>451</v>
      </c>
      <c r="U22" s="86">
        <v>241</v>
      </c>
      <c r="V22" s="86" t="s">
        <v>452</v>
      </c>
      <c r="W22" s="223" t="s">
        <v>991</v>
      </c>
      <c r="X22" s="225" t="s">
        <v>1596</v>
      </c>
      <c r="Y22" s="224">
        <v>85000</v>
      </c>
      <c r="Z22" s="226"/>
      <c r="AA22" s="89">
        <f t="shared" si="1"/>
        <v>0</v>
      </c>
      <c r="AB22" s="227" t="s">
        <v>1597</v>
      </c>
    </row>
    <row r="23" spans="1:28" ht="15" customHeight="1">
      <c r="A23" s="86">
        <v>14</v>
      </c>
      <c r="B23" s="222" t="str">
        <f t="shared" si="0"/>
        <v>Klik Disini</v>
      </c>
      <c r="C23" s="223" t="s">
        <v>1598</v>
      </c>
      <c r="D23" s="223"/>
      <c r="E23" s="223" t="s">
        <v>1599</v>
      </c>
      <c r="F23" s="223" t="s">
        <v>1600</v>
      </c>
      <c r="G23" s="223" t="s">
        <v>1601</v>
      </c>
      <c r="H23" s="223" t="s">
        <v>495</v>
      </c>
      <c r="I23" s="223" t="s">
        <v>446</v>
      </c>
      <c r="J23" s="86" t="s">
        <v>359</v>
      </c>
      <c r="K23" s="223" t="s">
        <v>447</v>
      </c>
      <c r="L23" s="223"/>
      <c r="M23" s="223" t="s">
        <v>447</v>
      </c>
      <c r="N23" s="223" t="s">
        <v>449</v>
      </c>
      <c r="O23" s="223" t="s">
        <v>450</v>
      </c>
      <c r="P23" s="224">
        <v>2017</v>
      </c>
      <c r="Q23" s="224">
        <v>2021</v>
      </c>
      <c r="R23" s="225" t="s">
        <v>1508</v>
      </c>
      <c r="S23" s="225" t="s">
        <v>64</v>
      </c>
      <c r="T23" s="223" t="s">
        <v>451</v>
      </c>
      <c r="U23" s="86">
        <v>499</v>
      </c>
      <c r="V23" s="86" t="s">
        <v>452</v>
      </c>
      <c r="W23" s="223" t="s">
        <v>1332</v>
      </c>
      <c r="X23" s="225" t="s">
        <v>1602</v>
      </c>
      <c r="Y23" s="224">
        <v>140000</v>
      </c>
      <c r="Z23" s="226"/>
      <c r="AA23" s="89">
        <f t="shared" si="1"/>
        <v>0</v>
      </c>
      <c r="AB23" s="227" t="s">
        <v>1603</v>
      </c>
    </row>
    <row r="24" spans="1:28" ht="15" customHeight="1">
      <c r="A24" s="86">
        <v>15</v>
      </c>
      <c r="B24" s="222" t="str">
        <f t="shared" si="0"/>
        <v>Klik Disini</v>
      </c>
      <c r="C24" s="223" t="s">
        <v>1604</v>
      </c>
      <c r="D24" s="223"/>
      <c r="E24" s="223" t="s">
        <v>1605</v>
      </c>
      <c r="F24" s="223" t="s">
        <v>1606</v>
      </c>
      <c r="G24" s="223" t="s">
        <v>1607</v>
      </c>
      <c r="H24" s="223" t="s">
        <v>495</v>
      </c>
      <c r="I24" s="223" t="s">
        <v>446</v>
      </c>
      <c r="J24" s="86" t="s">
        <v>359</v>
      </c>
      <c r="K24" s="223" t="s">
        <v>447</v>
      </c>
      <c r="L24" s="223"/>
      <c r="M24" s="223" t="s">
        <v>447</v>
      </c>
      <c r="N24" s="223" t="s">
        <v>449</v>
      </c>
      <c r="O24" s="223" t="s">
        <v>450</v>
      </c>
      <c r="P24" s="224">
        <v>2014</v>
      </c>
      <c r="Q24" s="224">
        <v>2021</v>
      </c>
      <c r="R24" s="225" t="s">
        <v>1508</v>
      </c>
      <c r="S24" s="225" t="s">
        <v>64</v>
      </c>
      <c r="T24" s="223" t="s">
        <v>451</v>
      </c>
      <c r="U24" s="86">
        <v>284</v>
      </c>
      <c r="V24" s="86" t="s">
        <v>452</v>
      </c>
      <c r="W24" s="223" t="s">
        <v>830</v>
      </c>
      <c r="X24" s="225" t="s">
        <v>1608</v>
      </c>
      <c r="Y24" s="224">
        <v>85000</v>
      </c>
      <c r="Z24" s="226"/>
      <c r="AA24" s="89">
        <f t="shared" si="1"/>
        <v>0</v>
      </c>
      <c r="AB24" s="227" t="s">
        <v>1609</v>
      </c>
    </row>
    <row r="25" spans="1:28" ht="15" customHeight="1">
      <c r="A25" s="86">
        <v>16</v>
      </c>
      <c r="B25" s="222" t="str">
        <f t="shared" si="0"/>
        <v>Klik Disini</v>
      </c>
      <c r="C25" s="223" t="s">
        <v>1610</v>
      </c>
      <c r="D25" s="223"/>
      <c r="E25" s="223" t="s">
        <v>1611</v>
      </c>
      <c r="F25" s="223"/>
      <c r="G25" s="223" t="s">
        <v>1612</v>
      </c>
      <c r="H25" s="223" t="s">
        <v>495</v>
      </c>
      <c r="I25" s="223" t="s">
        <v>446</v>
      </c>
      <c r="J25" s="86" t="s">
        <v>359</v>
      </c>
      <c r="K25" s="223" t="s">
        <v>447</v>
      </c>
      <c r="L25" s="223"/>
      <c r="M25" s="223" t="s">
        <v>447</v>
      </c>
      <c r="N25" s="223" t="s">
        <v>449</v>
      </c>
      <c r="O25" s="223" t="s">
        <v>450</v>
      </c>
      <c r="P25" s="224">
        <v>2012</v>
      </c>
      <c r="Q25" s="224">
        <v>2021</v>
      </c>
      <c r="R25" s="225" t="s">
        <v>1508</v>
      </c>
      <c r="S25" s="225" t="s">
        <v>64</v>
      </c>
      <c r="T25" s="223" t="s">
        <v>451</v>
      </c>
      <c r="U25" s="86">
        <v>314</v>
      </c>
      <c r="V25" s="86" t="s">
        <v>452</v>
      </c>
      <c r="W25" s="223" t="s">
        <v>1613</v>
      </c>
      <c r="X25" s="225" t="s">
        <v>1614</v>
      </c>
      <c r="Y25" s="224">
        <v>85000</v>
      </c>
      <c r="Z25" s="226"/>
      <c r="AA25" s="89">
        <f t="shared" si="1"/>
        <v>0</v>
      </c>
      <c r="AB25" s="227" t="s">
        <v>1615</v>
      </c>
    </row>
    <row r="26" spans="1:28" ht="15" customHeight="1">
      <c r="A26" s="86">
        <v>17</v>
      </c>
      <c r="B26" s="222" t="str">
        <f t="shared" si="0"/>
        <v>Klik Disini</v>
      </c>
      <c r="C26" s="223" t="s">
        <v>1616</v>
      </c>
      <c r="D26" s="223"/>
      <c r="E26" s="223" t="s">
        <v>1617</v>
      </c>
      <c r="F26" s="223" t="s">
        <v>1618</v>
      </c>
      <c r="G26" s="223" t="s">
        <v>1619</v>
      </c>
      <c r="H26" s="223" t="s">
        <v>495</v>
      </c>
      <c r="I26" s="223" t="s">
        <v>446</v>
      </c>
      <c r="J26" s="86" t="s">
        <v>359</v>
      </c>
      <c r="K26" s="223" t="s">
        <v>447</v>
      </c>
      <c r="L26" s="223"/>
      <c r="M26" s="223" t="s">
        <v>447</v>
      </c>
      <c r="N26" s="223" t="s">
        <v>449</v>
      </c>
      <c r="O26" s="223" t="s">
        <v>450</v>
      </c>
      <c r="P26" s="224">
        <v>2016</v>
      </c>
      <c r="Q26" s="224">
        <v>2021</v>
      </c>
      <c r="R26" s="225" t="s">
        <v>1508</v>
      </c>
      <c r="S26" s="225" t="s">
        <v>64</v>
      </c>
      <c r="T26" s="223" t="s">
        <v>451</v>
      </c>
      <c r="U26" s="86">
        <v>363</v>
      </c>
      <c r="V26" s="86" t="s">
        <v>452</v>
      </c>
      <c r="W26" s="223" t="s">
        <v>1057</v>
      </c>
      <c r="X26" s="225" t="s">
        <v>1620</v>
      </c>
      <c r="Y26" s="224">
        <v>100000</v>
      </c>
      <c r="Z26" s="226"/>
      <c r="AA26" s="89">
        <f t="shared" si="1"/>
        <v>0</v>
      </c>
      <c r="AB26" s="227" t="s">
        <v>1621</v>
      </c>
    </row>
    <row r="27" spans="1:28" ht="15" customHeight="1">
      <c r="A27" s="86">
        <v>18</v>
      </c>
      <c r="B27" s="222" t="str">
        <f t="shared" si="0"/>
        <v>Klik Disini</v>
      </c>
      <c r="C27" s="223" t="s">
        <v>1622</v>
      </c>
      <c r="D27" s="223"/>
      <c r="E27" s="223" t="s">
        <v>1623</v>
      </c>
      <c r="F27" s="223" t="s">
        <v>1624</v>
      </c>
      <c r="G27" s="223" t="s">
        <v>1625</v>
      </c>
      <c r="H27" s="223" t="s">
        <v>495</v>
      </c>
      <c r="I27" s="223" t="s">
        <v>446</v>
      </c>
      <c r="J27" s="86" t="s">
        <v>359</v>
      </c>
      <c r="K27" s="223" t="s">
        <v>447</v>
      </c>
      <c r="L27" s="223"/>
      <c r="M27" s="223" t="s">
        <v>447</v>
      </c>
      <c r="N27" s="223" t="s">
        <v>449</v>
      </c>
      <c r="O27" s="223" t="s">
        <v>450</v>
      </c>
      <c r="P27" s="224">
        <v>2015</v>
      </c>
      <c r="Q27" s="224">
        <v>2021</v>
      </c>
      <c r="R27" s="225" t="s">
        <v>1508</v>
      </c>
      <c r="S27" s="225" t="s">
        <v>64</v>
      </c>
      <c r="T27" s="223" t="s">
        <v>451</v>
      </c>
      <c r="U27" s="86">
        <v>836</v>
      </c>
      <c r="V27" s="86" t="s">
        <v>452</v>
      </c>
      <c r="W27" s="223" t="s">
        <v>1626</v>
      </c>
      <c r="X27" s="225" t="s">
        <v>1627</v>
      </c>
      <c r="Y27" s="224">
        <v>140000</v>
      </c>
      <c r="Z27" s="226"/>
      <c r="AA27" s="89">
        <f t="shared" si="1"/>
        <v>0</v>
      </c>
      <c r="AB27" s="227" t="s">
        <v>1628</v>
      </c>
    </row>
    <row r="28" spans="1:28" ht="15" customHeight="1">
      <c r="A28" s="86">
        <v>19</v>
      </c>
      <c r="B28" s="222" t="str">
        <f t="shared" si="0"/>
        <v>Klik Disini</v>
      </c>
      <c r="C28" s="223" t="s">
        <v>1629</v>
      </c>
      <c r="D28" s="223"/>
      <c r="E28" s="223" t="s">
        <v>1630</v>
      </c>
      <c r="F28" s="223" t="s">
        <v>1631</v>
      </c>
      <c r="G28" s="223" t="s">
        <v>1632</v>
      </c>
      <c r="H28" s="223" t="s">
        <v>495</v>
      </c>
      <c r="I28" s="223" t="s">
        <v>446</v>
      </c>
      <c r="J28" s="86" t="s">
        <v>359</v>
      </c>
      <c r="K28" s="223" t="s">
        <v>447</v>
      </c>
      <c r="L28" s="223"/>
      <c r="M28" s="223" t="s">
        <v>447</v>
      </c>
      <c r="N28" s="223" t="s">
        <v>449</v>
      </c>
      <c r="O28" s="223" t="s">
        <v>450</v>
      </c>
      <c r="P28" s="224">
        <v>2016</v>
      </c>
      <c r="Q28" s="224">
        <v>2021</v>
      </c>
      <c r="R28" s="225" t="s">
        <v>1508</v>
      </c>
      <c r="S28" s="225" t="s">
        <v>64</v>
      </c>
      <c r="T28" s="223" t="s">
        <v>451</v>
      </c>
      <c r="U28" s="86">
        <v>279</v>
      </c>
      <c r="V28" s="86" t="s">
        <v>452</v>
      </c>
      <c r="W28" s="223" t="s">
        <v>1633</v>
      </c>
      <c r="X28" s="225" t="s">
        <v>1634</v>
      </c>
      <c r="Y28" s="224">
        <v>100000</v>
      </c>
      <c r="Z28" s="226"/>
      <c r="AA28" s="89">
        <f t="shared" si="1"/>
        <v>0</v>
      </c>
      <c r="AB28" s="227" t="s">
        <v>1635</v>
      </c>
    </row>
    <row r="29" spans="1:28" ht="15" customHeight="1">
      <c r="A29" s="86">
        <v>20</v>
      </c>
      <c r="B29" s="222" t="str">
        <f t="shared" si="0"/>
        <v>Klik Disini</v>
      </c>
      <c r="C29" s="223" t="s">
        <v>1636</v>
      </c>
      <c r="D29" s="223" t="s">
        <v>1637</v>
      </c>
      <c r="E29" s="223" t="s">
        <v>1638</v>
      </c>
      <c r="F29" s="223" t="s">
        <v>1639</v>
      </c>
      <c r="G29" s="223" t="s">
        <v>1640</v>
      </c>
      <c r="H29" s="223" t="s">
        <v>495</v>
      </c>
      <c r="I29" s="223" t="s">
        <v>446</v>
      </c>
      <c r="J29" s="86" t="s">
        <v>363</v>
      </c>
      <c r="K29" s="223" t="s">
        <v>1542</v>
      </c>
      <c r="L29" s="223"/>
      <c r="M29" s="223" t="s">
        <v>447</v>
      </c>
      <c r="N29" s="223" t="s">
        <v>735</v>
      </c>
      <c r="O29" s="223" t="s">
        <v>450</v>
      </c>
      <c r="P29" s="224">
        <v>2016</v>
      </c>
      <c r="Q29" s="224">
        <v>2022</v>
      </c>
      <c r="R29" s="225" t="s">
        <v>1508</v>
      </c>
      <c r="S29" s="225" t="s">
        <v>64</v>
      </c>
      <c r="T29" s="223" t="s">
        <v>451</v>
      </c>
      <c r="U29" s="86">
        <v>247</v>
      </c>
      <c r="V29" s="86" t="s">
        <v>452</v>
      </c>
      <c r="W29" s="223" t="s">
        <v>547</v>
      </c>
      <c r="X29" s="225" t="s">
        <v>1641</v>
      </c>
      <c r="Y29" s="224">
        <v>85000</v>
      </c>
      <c r="Z29" s="226"/>
      <c r="AA29" s="89">
        <f t="shared" si="1"/>
        <v>0</v>
      </c>
      <c r="AB29" s="227" t="s">
        <v>1642</v>
      </c>
    </row>
    <row r="30" spans="1:28" ht="15" customHeight="1">
      <c r="A30" s="86">
        <v>21</v>
      </c>
      <c r="B30" s="222" t="str">
        <f t="shared" si="0"/>
        <v>Klik Disini</v>
      </c>
      <c r="C30" s="223" t="s">
        <v>1643</v>
      </c>
      <c r="D30" s="223"/>
      <c r="E30" s="223" t="s">
        <v>1552</v>
      </c>
      <c r="F30" s="223" t="s">
        <v>1644</v>
      </c>
      <c r="G30" s="223" t="s">
        <v>1645</v>
      </c>
      <c r="H30" s="223" t="s">
        <v>495</v>
      </c>
      <c r="I30" s="223" t="s">
        <v>446</v>
      </c>
      <c r="J30" s="86" t="s">
        <v>359</v>
      </c>
      <c r="K30" s="223" t="s">
        <v>447</v>
      </c>
      <c r="L30" s="223"/>
      <c r="M30" s="223" t="s">
        <v>447</v>
      </c>
      <c r="N30" s="223" t="s">
        <v>449</v>
      </c>
      <c r="O30" s="223" t="s">
        <v>450</v>
      </c>
      <c r="P30" s="224">
        <v>2017</v>
      </c>
      <c r="Q30" s="224">
        <v>2022</v>
      </c>
      <c r="R30" s="225" t="s">
        <v>1508</v>
      </c>
      <c r="S30" s="225" t="s">
        <v>64</v>
      </c>
      <c r="T30" s="223" t="s">
        <v>451</v>
      </c>
      <c r="U30" s="86">
        <v>168</v>
      </c>
      <c r="V30" s="86" t="s">
        <v>452</v>
      </c>
      <c r="W30" s="223" t="s">
        <v>1057</v>
      </c>
      <c r="X30" s="225" t="s">
        <v>1646</v>
      </c>
      <c r="Y30" s="224">
        <v>85000</v>
      </c>
      <c r="Z30" s="226"/>
      <c r="AA30" s="89">
        <f t="shared" si="1"/>
        <v>0</v>
      </c>
      <c r="AB30" s="227" t="s">
        <v>1647</v>
      </c>
    </row>
    <row r="31" spans="1:28" ht="15" customHeight="1">
      <c r="A31" s="86">
        <v>22</v>
      </c>
      <c r="B31" s="222" t="str">
        <f t="shared" si="0"/>
        <v>Klik Disini</v>
      </c>
      <c r="C31" s="223" t="s">
        <v>1648</v>
      </c>
      <c r="D31" s="223"/>
      <c r="E31" s="223" t="s">
        <v>1649</v>
      </c>
      <c r="F31" s="223" t="s">
        <v>1650</v>
      </c>
      <c r="G31" s="223" t="s">
        <v>1651</v>
      </c>
      <c r="H31" s="223" t="s">
        <v>495</v>
      </c>
      <c r="I31" s="223" t="s">
        <v>446</v>
      </c>
      <c r="J31" s="86" t="s">
        <v>359</v>
      </c>
      <c r="K31" s="223" t="s">
        <v>447</v>
      </c>
      <c r="L31" s="223"/>
      <c r="M31" s="223" t="s">
        <v>447</v>
      </c>
      <c r="N31" s="223" t="s">
        <v>449</v>
      </c>
      <c r="O31" s="223" t="s">
        <v>450</v>
      </c>
      <c r="P31" s="224">
        <v>2013</v>
      </c>
      <c r="Q31" s="224">
        <v>2021</v>
      </c>
      <c r="R31" s="225" t="s">
        <v>1508</v>
      </c>
      <c r="S31" s="225" t="s">
        <v>64</v>
      </c>
      <c r="T31" s="223" t="s">
        <v>451</v>
      </c>
      <c r="U31" s="86">
        <v>136</v>
      </c>
      <c r="V31" s="86" t="s">
        <v>452</v>
      </c>
      <c r="W31" s="223" t="s">
        <v>453</v>
      </c>
      <c r="X31" s="225" t="s">
        <v>1652</v>
      </c>
      <c r="Y31" s="224">
        <v>65000</v>
      </c>
      <c r="Z31" s="226"/>
      <c r="AA31" s="89">
        <f t="shared" si="1"/>
        <v>0</v>
      </c>
      <c r="AB31" s="227" t="s">
        <v>1653</v>
      </c>
    </row>
    <row r="32" spans="1:28" ht="15" customHeight="1">
      <c r="A32" s="86">
        <v>23</v>
      </c>
      <c r="B32" s="222" t="str">
        <f t="shared" si="0"/>
        <v>Klik Disini</v>
      </c>
      <c r="C32" s="223" t="s">
        <v>1654</v>
      </c>
      <c r="D32" s="223"/>
      <c r="E32" s="223" t="s">
        <v>1655</v>
      </c>
      <c r="F32" s="223" t="s">
        <v>1656</v>
      </c>
      <c r="G32" s="223" t="s">
        <v>1657</v>
      </c>
      <c r="H32" s="223" t="s">
        <v>495</v>
      </c>
      <c r="I32" s="223" t="s">
        <v>446</v>
      </c>
      <c r="J32" s="86" t="s">
        <v>353</v>
      </c>
      <c r="K32" s="223" t="s">
        <v>447</v>
      </c>
      <c r="L32" s="223"/>
      <c r="M32" s="223" t="s">
        <v>447</v>
      </c>
      <c r="N32" s="223" t="s">
        <v>449</v>
      </c>
      <c r="O32" s="223" t="s">
        <v>450</v>
      </c>
      <c r="P32" s="224">
        <v>2017</v>
      </c>
      <c r="Q32" s="224">
        <v>2021</v>
      </c>
      <c r="R32" s="225" t="s">
        <v>1508</v>
      </c>
      <c r="S32" s="225" t="s">
        <v>64</v>
      </c>
      <c r="T32" s="223" t="s">
        <v>451</v>
      </c>
      <c r="U32" s="86">
        <v>636</v>
      </c>
      <c r="V32" s="86" t="s">
        <v>452</v>
      </c>
      <c r="W32" s="223" t="s">
        <v>1252</v>
      </c>
      <c r="X32" s="225" t="s">
        <v>1658</v>
      </c>
      <c r="Y32" s="224">
        <v>140000</v>
      </c>
      <c r="Z32" s="226"/>
      <c r="AA32" s="89">
        <f t="shared" si="1"/>
        <v>0</v>
      </c>
      <c r="AB32" s="227" t="s">
        <v>1659</v>
      </c>
    </row>
    <row r="33" spans="1:28" ht="15" customHeight="1">
      <c r="A33" s="86">
        <v>24</v>
      </c>
      <c r="B33" s="222" t="str">
        <f t="shared" si="0"/>
        <v>Klik Disini</v>
      </c>
      <c r="C33" s="223" t="s">
        <v>1660</v>
      </c>
      <c r="D33" s="223"/>
      <c r="E33" s="223" t="s">
        <v>1661</v>
      </c>
      <c r="F33" s="223" t="s">
        <v>1662</v>
      </c>
      <c r="G33" s="223" t="s">
        <v>1663</v>
      </c>
      <c r="H33" s="223" t="s">
        <v>495</v>
      </c>
      <c r="I33" s="223" t="s">
        <v>446</v>
      </c>
      <c r="J33" s="86" t="s">
        <v>359</v>
      </c>
      <c r="K33" s="223" t="s">
        <v>447</v>
      </c>
      <c r="L33" s="223"/>
      <c r="M33" s="223" t="s">
        <v>447</v>
      </c>
      <c r="N33" s="223" t="s">
        <v>449</v>
      </c>
      <c r="O33" s="223" t="s">
        <v>450</v>
      </c>
      <c r="P33" s="224">
        <v>2018</v>
      </c>
      <c r="Q33" s="224">
        <v>2021</v>
      </c>
      <c r="R33" s="225" t="s">
        <v>1508</v>
      </c>
      <c r="S33" s="225" t="s">
        <v>64</v>
      </c>
      <c r="T33" s="223" t="s">
        <v>451</v>
      </c>
      <c r="U33" s="86">
        <v>252</v>
      </c>
      <c r="V33" s="86" t="s">
        <v>452</v>
      </c>
      <c r="W33" s="223" t="s">
        <v>1029</v>
      </c>
      <c r="X33" s="225" t="s">
        <v>1664</v>
      </c>
      <c r="Y33" s="224">
        <v>85000</v>
      </c>
      <c r="Z33" s="226"/>
      <c r="AA33" s="89">
        <f t="shared" si="1"/>
        <v>0</v>
      </c>
      <c r="AB33" s="227" t="s">
        <v>1665</v>
      </c>
    </row>
    <row r="34" spans="1:28" ht="15" customHeight="1">
      <c r="A34" s="86">
        <v>25</v>
      </c>
      <c r="B34" s="222" t="str">
        <f t="shared" si="0"/>
        <v>Klik Disini</v>
      </c>
      <c r="C34" s="223" t="s">
        <v>1666</v>
      </c>
      <c r="D34" s="223"/>
      <c r="E34" s="223" t="s">
        <v>1667</v>
      </c>
      <c r="F34" s="223" t="s">
        <v>1668</v>
      </c>
      <c r="G34" s="223" t="s">
        <v>1669</v>
      </c>
      <c r="H34" s="223" t="s">
        <v>495</v>
      </c>
      <c r="I34" s="223" t="s">
        <v>446</v>
      </c>
      <c r="J34" s="86" t="s">
        <v>359</v>
      </c>
      <c r="K34" s="223" t="s">
        <v>447</v>
      </c>
      <c r="L34" s="223"/>
      <c r="M34" s="223" t="s">
        <v>447</v>
      </c>
      <c r="N34" s="223" t="s">
        <v>449</v>
      </c>
      <c r="O34" s="223" t="s">
        <v>450</v>
      </c>
      <c r="P34" s="224">
        <v>2020</v>
      </c>
      <c r="Q34" s="224">
        <v>2021</v>
      </c>
      <c r="R34" s="225" t="s">
        <v>1508</v>
      </c>
      <c r="S34" s="225" t="s">
        <v>64</v>
      </c>
      <c r="T34" s="223" t="s">
        <v>451</v>
      </c>
      <c r="U34" s="86">
        <v>438</v>
      </c>
      <c r="V34" s="86" t="s">
        <v>452</v>
      </c>
      <c r="W34" s="223" t="s">
        <v>563</v>
      </c>
      <c r="X34" s="225" t="s">
        <v>1670</v>
      </c>
      <c r="Y34" s="224">
        <v>100000</v>
      </c>
      <c r="Z34" s="226"/>
      <c r="AA34" s="89">
        <f t="shared" si="1"/>
        <v>0</v>
      </c>
      <c r="AB34" s="227" t="s">
        <v>1671</v>
      </c>
    </row>
    <row r="35" spans="1:28" ht="15" customHeight="1">
      <c r="A35" s="86">
        <v>26</v>
      </c>
      <c r="B35" s="222" t="str">
        <f t="shared" si="0"/>
        <v>Klik Disini</v>
      </c>
      <c r="C35" s="223" t="s">
        <v>1672</v>
      </c>
      <c r="D35" s="223"/>
      <c r="E35" s="223" t="s">
        <v>1673</v>
      </c>
      <c r="F35" s="223" t="s">
        <v>1674</v>
      </c>
      <c r="G35" s="223" t="s">
        <v>1675</v>
      </c>
      <c r="H35" s="223" t="s">
        <v>495</v>
      </c>
      <c r="I35" s="223" t="s">
        <v>446</v>
      </c>
      <c r="J35" s="86" t="s">
        <v>363</v>
      </c>
      <c r="K35" s="223" t="s">
        <v>447</v>
      </c>
      <c r="L35" s="223"/>
      <c r="M35" s="223" t="s">
        <v>447</v>
      </c>
      <c r="N35" s="223" t="s">
        <v>449</v>
      </c>
      <c r="O35" s="223" t="s">
        <v>450</v>
      </c>
      <c r="P35" s="224">
        <v>2016</v>
      </c>
      <c r="Q35" s="224">
        <v>2021</v>
      </c>
      <c r="R35" s="225" t="s">
        <v>1508</v>
      </c>
      <c r="S35" s="225" t="s">
        <v>64</v>
      </c>
      <c r="T35" s="223" t="s">
        <v>451</v>
      </c>
      <c r="U35" s="86">
        <v>433</v>
      </c>
      <c r="V35" s="86" t="s">
        <v>452</v>
      </c>
      <c r="W35" s="223" t="s">
        <v>1375</v>
      </c>
      <c r="X35" s="225" t="s">
        <v>1676</v>
      </c>
      <c r="Y35" s="224">
        <v>100000</v>
      </c>
      <c r="Z35" s="226"/>
      <c r="AA35" s="89">
        <f t="shared" si="1"/>
        <v>0</v>
      </c>
      <c r="AB35" s="227" t="s">
        <v>1677</v>
      </c>
    </row>
    <row r="36" spans="1:28" ht="15" customHeight="1">
      <c r="A36" s="86">
        <v>27</v>
      </c>
      <c r="B36" s="222" t="str">
        <f t="shared" si="0"/>
        <v>Klik Disini</v>
      </c>
      <c r="C36" s="223" t="s">
        <v>1678</v>
      </c>
      <c r="D36" s="223"/>
      <c r="E36" s="223" t="s">
        <v>1679</v>
      </c>
      <c r="F36" s="223" t="s">
        <v>1680</v>
      </c>
      <c r="G36" s="223" t="s">
        <v>1681</v>
      </c>
      <c r="H36" s="223" t="s">
        <v>495</v>
      </c>
      <c r="I36" s="223" t="s">
        <v>446</v>
      </c>
      <c r="J36" s="86" t="s">
        <v>359</v>
      </c>
      <c r="K36" s="223" t="s">
        <v>447</v>
      </c>
      <c r="L36" s="223"/>
      <c r="M36" s="223" t="s">
        <v>447</v>
      </c>
      <c r="N36" s="223" t="s">
        <v>449</v>
      </c>
      <c r="O36" s="223" t="s">
        <v>450</v>
      </c>
      <c r="P36" s="224">
        <v>2018</v>
      </c>
      <c r="Q36" s="224">
        <v>2021</v>
      </c>
      <c r="R36" s="225" t="s">
        <v>1508</v>
      </c>
      <c r="S36" s="225" t="s">
        <v>64</v>
      </c>
      <c r="T36" s="223" t="s">
        <v>451</v>
      </c>
      <c r="U36" s="86">
        <v>211</v>
      </c>
      <c r="V36" s="86" t="s">
        <v>452</v>
      </c>
      <c r="W36" s="223" t="s">
        <v>471</v>
      </c>
      <c r="X36" s="225" t="s">
        <v>1682</v>
      </c>
      <c r="Y36" s="224">
        <v>100000</v>
      </c>
      <c r="Z36" s="226"/>
      <c r="AA36" s="89">
        <f t="shared" si="1"/>
        <v>0</v>
      </c>
      <c r="AB36" s="227" t="s">
        <v>1683</v>
      </c>
    </row>
    <row r="37" spans="1:28" ht="15" customHeight="1">
      <c r="A37" s="86">
        <v>28</v>
      </c>
      <c r="B37" s="222" t="str">
        <f t="shared" si="0"/>
        <v>Klik Disini</v>
      </c>
      <c r="C37" s="223" t="s">
        <v>1684</v>
      </c>
      <c r="D37" s="223" t="s">
        <v>1685</v>
      </c>
      <c r="E37" s="223" t="s">
        <v>1686</v>
      </c>
      <c r="F37" s="223" t="s">
        <v>1687</v>
      </c>
      <c r="G37" s="223" t="s">
        <v>1688</v>
      </c>
      <c r="H37" s="223" t="s">
        <v>495</v>
      </c>
      <c r="I37" s="223" t="s">
        <v>446</v>
      </c>
      <c r="J37" s="86" t="s">
        <v>359</v>
      </c>
      <c r="K37" s="223" t="s">
        <v>447</v>
      </c>
      <c r="L37" s="223"/>
      <c r="M37" s="223" t="s">
        <v>447</v>
      </c>
      <c r="N37" s="223" t="s">
        <v>449</v>
      </c>
      <c r="O37" s="223" t="s">
        <v>450</v>
      </c>
      <c r="P37" s="224">
        <v>2017</v>
      </c>
      <c r="Q37" s="224">
        <v>2022</v>
      </c>
      <c r="R37" s="225" t="s">
        <v>1508</v>
      </c>
      <c r="S37" s="225" t="s">
        <v>64</v>
      </c>
      <c r="T37" s="223" t="s">
        <v>451</v>
      </c>
      <c r="U37" s="86">
        <v>212</v>
      </c>
      <c r="V37" s="86" t="s">
        <v>452</v>
      </c>
      <c r="W37" s="223" t="s">
        <v>715</v>
      </c>
      <c r="X37" s="225" t="s">
        <v>1689</v>
      </c>
      <c r="Y37" s="224">
        <v>85000</v>
      </c>
      <c r="Z37" s="226"/>
      <c r="AA37" s="89">
        <f t="shared" si="1"/>
        <v>0</v>
      </c>
      <c r="AB37" s="227" t="s">
        <v>1690</v>
      </c>
    </row>
    <row r="38" spans="1:28" ht="15" customHeight="1">
      <c r="A38" s="86">
        <v>29</v>
      </c>
      <c r="B38" s="222" t="str">
        <f t="shared" si="0"/>
        <v>Klik Disini</v>
      </c>
      <c r="C38" s="223" t="s">
        <v>1691</v>
      </c>
      <c r="D38" s="223"/>
      <c r="E38" s="223" t="s">
        <v>1692</v>
      </c>
      <c r="F38" s="223" t="s">
        <v>1693</v>
      </c>
      <c r="G38" s="223" t="s">
        <v>1694</v>
      </c>
      <c r="H38" s="223" t="s">
        <v>495</v>
      </c>
      <c r="I38" s="223" t="s">
        <v>446</v>
      </c>
      <c r="J38" s="86" t="s">
        <v>359</v>
      </c>
      <c r="K38" s="223" t="s">
        <v>447</v>
      </c>
      <c r="L38" s="223"/>
      <c r="M38" s="223" t="s">
        <v>447</v>
      </c>
      <c r="N38" s="223" t="s">
        <v>449</v>
      </c>
      <c r="O38" s="223" t="s">
        <v>450</v>
      </c>
      <c r="P38" s="224">
        <v>2022</v>
      </c>
      <c r="Q38" s="224">
        <v>2022</v>
      </c>
      <c r="R38" s="225" t="s">
        <v>1508</v>
      </c>
      <c r="S38" s="225" t="s">
        <v>64</v>
      </c>
      <c r="T38" s="223" t="s">
        <v>451</v>
      </c>
      <c r="U38" s="86">
        <v>200</v>
      </c>
      <c r="V38" s="86" t="s">
        <v>452</v>
      </c>
      <c r="W38" s="223" t="s">
        <v>804</v>
      </c>
      <c r="X38" s="225" t="s">
        <v>1695</v>
      </c>
      <c r="Y38" s="224">
        <v>85000</v>
      </c>
      <c r="Z38" s="226"/>
      <c r="AA38" s="89">
        <f t="shared" si="1"/>
        <v>0</v>
      </c>
      <c r="AB38" s="227" t="s">
        <v>1696</v>
      </c>
    </row>
    <row r="39" spans="1:28" ht="15" customHeight="1">
      <c r="A39" s="86">
        <v>30</v>
      </c>
      <c r="B39" s="222" t="str">
        <f t="shared" si="0"/>
        <v>Klik Disini</v>
      </c>
      <c r="C39" s="223" t="s">
        <v>1697</v>
      </c>
      <c r="D39" s="223"/>
      <c r="E39" s="223" t="s">
        <v>1593</v>
      </c>
      <c r="F39" s="223"/>
      <c r="G39" s="223" t="s">
        <v>1698</v>
      </c>
      <c r="H39" s="223" t="s">
        <v>495</v>
      </c>
      <c r="I39" s="223" t="s">
        <v>446</v>
      </c>
      <c r="J39" s="86" t="s">
        <v>359</v>
      </c>
      <c r="K39" s="223" t="s">
        <v>447</v>
      </c>
      <c r="L39" s="223"/>
      <c r="M39" s="223" t="s">
        <v>447</v>
      </c>
      <c r="N39" s="223" t="s">
        <v>449</v>
      </c>
      <c r="O39" s="223" t="s">
        <v>450</v>
      </c>
      <c r="P39" s="224">
        <v>2017</v>
      </c>
      <c r="Q39" s="224">
        <v>2022</v>
      </c>
      <c r="R39" s="225" t="s">
        <v>1508</v>
      </c>
      <c r="S39" s="225" t="s">
        <v>64</v>
      </c>
      <c r="T39" s="223" t="s">
        <v>451</v>
      </c>
      <c r="U39" s="86">
        <v>342</v>
      </c>
      <c r="V39" s="86" t="s">
        <v>452</v>
      </c>
      <c r="W39" s="223" t="s">
        <v>830</v>
      </c>
      <c r="X39" s="225" t="s">
        <v>1699</v>
      </c>
      <c r="Y39" s="224">
        <v>85000</v>
      </c>
      <c r="Z39" s="226"/>
      <c r="AA39" s="89">
        <f t="shared" si="1"/>
        <v>0</v>
      </c>
      <c r="AB39" s="227" t="s">
        <v>1700</v>
      </c>
    </row>
    <row r="40" spans="1:28" ht="15" customHeight="1">
      <c r="A40" s="86">
        <v>31</v>
      </c>
      <c r="B40" s="222" t="str">
        <f t="shared" si="0"/>
        <v>Klik Disini</v>
      </c>
      <c r="C40" s="223" t="s">
        <v>1701</v>
      </c>
      <c r="D40" s="223" t="s">
        <v>1702</v>
      </c>
      <c r="E40" s="223" t="s">
        <v>1703</v>
      </c>
      <c r="F40" s="223" t="s">
        <v>1704</v>
      </c>
      <c r="G40" s="223" t="s">
        <v>1705</v>
      </c>
      <c r="H40" s="223" t="s">
        <v>495</v>
      </c>
      <c r="I40" s="223" t="s">
        <v>446</v>
      </c>
      <c r="J40" s="86" t="s">
        <v>359</v>
      </c>
      <c r="K40" s="223" t="s">
        <v>1542</v>
      </c>
      <c r="L40" s="223"/>
      <c r="M40" s="223" t="s">
        <v>447</v>
      </c>
      <c r="N40" s="223" t="s">
        <v>449</v>
      </c>
      <c r="O40" s="223" t="s">
        <v>450</v>
      </c>
      <c r="P40" s="224">
        <v>2013</v>
      </c>
      <c r="Q40" s="224">
        <v>2021</v>
      </c>
      <c r="R40" s="225" t="s">
        <v>1508</v>
      </c>
      <c r="S40" s="225" t="s">
        <v>64</v>
      </c>
      <c r="T40" s="223" t="s">
        <v>451</v>
      </c>
      <c r="U40" s="86">
        <v>344</v>
      </c>
      <c r="V40" s="86" t="s">
        <v>452</v>
      </c>
      <c r="W40" s="223" t="s">
        <v>707</v>
      </c>
      <c r="X40" s="225" t="s">
        <v>1706</v>
      </c>
      <c r="Y40" s="224">
        <v>85000</v>
      </c>
      <c r="Z40" s="226"/>
      <c r="AA40" s="89">
        <f t="shared" si="1"/>
        <v>0</v>
      </c>
      <c r="AB40" s="227" t="s">
        <v>1707</v>
      </c>
    </row>
    <row r="41" spans="1:28" ht="15" customHeight="1">
      <c r="A41" s="86">
        <v>32</v>
      </c>
      <c r="B41" s="222" t="str">
        <f t="shared" si="0"/>
        <v>Klik Disini</v>
      </c>
      <c r="C41" s="223" t="s">
        <v>1708</v>
      </c>
      <c r="D41" s="223"/>
      <c r="E41" s="223" t="s">
        <v>1709</v>
      </c>
      <c r="F41" s="223" t="s">
        <v>1710</v>
      </c>
      <c r="G41" s="223" t="s">
        <v>1711</v>
      </c>
      <c r="H41" s="223" t="s">
        <v>495</v>
      </c>
      <c r="I41" s="223" t="s">
        <v>446</v>
      </c>
      <c r="J41" s="86" t="s">
        <v>353</v>
      </c>
      <c r="K41" s="223" t="s">
        <v>447</v>
      </c>
      <c r="L41" s="223"/>
      <c r="M41" s="223" t="s">
        <v>447</v>
      </c>
      <c r="N41" s="223" t="s">
        <v>735</v>
      </c>
      <c r="O41" s="223" t="s">
        <v>450</v>
      </c>
      <c r="P41" s="224">
        <v>2017</v>
      </c>
      <c r="Q41" s="224">
        <v>2022</v>
      </c>
      <c r="R41" s="225" t="s">
        <v>1508</v>
      </c>
      <c r="S41" s="225" t="s">
        <v>64</v>
      </c>
      <c r="T41" s="223" t="s">
        <v>451</v>
      </c>
      <c r="U41" s="86">
        <v>170</v>
      </c>
      <c r="V41" s="86" t="s">
        <v>452</v>
      </c>
      <c r="W41" s="223" t="s">
        <v>1124</v>
      </c>
      <c r="X41" s="225" t="s">
        <v>1712</v>
      </c>
      <c r="Y41" s="224">
        <v>85000</v>
      </c>
      <c r="Z41" s="226"/>
      <c r="AA41" s="89">
        <f t="shared" si="1"/>
        <v>0</v>
      </c>
      <c r="AB41" s="227" t="s">
        <v>1713</v>
      </c>
    </row>
    <row r="42" spans="1:28" ht="15" customHeight="1">
      <c r="A42" s="86">
        <v>33</v>
      </c>
      <c r="B42" s="222" t="str">
        <f t="shared" si="0"/>
        <v>Klik Disini</v>
      </c>
      <c r="C42" s="223" t="s">
        <v>1714</v>
      </c>
      <c r="D42" s="223"/>
      <c r="E42" s="223" t="s">
        <v>1715</v>
      </c>
      <c r="F42" s="223" t="s">
        <v>1716</v>
      </c>
      <c r="G42" s="223" t="s">
        <v>1717</v>
      </c>
      <c r="H42" s="223" t="s">
        <v>495</v>
      </c>
      <c r="I42" s="223" t="s">
        <v>446</v>
      </c>
      <c r="J42" s="86" t="s">
        <v>359</v>
      </c>
      <c r="K42" s="223" t="s">
        <v>1542</v>
      </c>
      <c r="L42" s="223"/>
      <c r="M42" s="223" t="s">
        <v>447</v>
      </c>
      <c r="N42" s="223" t="s">
        <v>449</v>
      </c>
      <c r="O42" s="223" t="s">
        <v>450</v>
      </c>
      <c r="P42" s="224">
        <v>2021</v>
      </c>
      <c r="Q42" s="224">
        <v>2021</v>
      </c>
      <c r="R42" s="225" t="s">
        <v>1508</v>
      </c>
      <c r="S42" s="225" t="s">
        <v>64</v>
      </c>
      <c r="T42" s="223" t="s">
        <v>451</v>
      </c>
      <c r="U42" s="86">
        <v>297</v>
      </c>
      <c r="V42" s="86" t="s">
        <v>452</v>
      </c>
      <c r="W42" s="223" t="s">
        <v>1718</v>
      </c>
      <c r="X42" s="225" t="s">
        <v>1719</v>
      </c>
      <c r="Y42" s="224">
        <v>85000</v>
      </c>
      <c r="Z42" s="226"/>
      <c r="AA42" s="89">
        <f t="shared" si="1"/>
        <v>0</v>
      </c>
      <c r="AB42" s="227" t="s">
        <v>1720</v>
      </c>
    </row>
    <row r="43" spans="1:28" ht="15" customHeight="1">
      <c r="A43" s="86">
        <v>34</v>
      </c>
      <c r="B43" s="222" t="str">
        <f t="shared" si="0"/>
        <v>Klik Disini</v>
      </c>
      <c r="C43" s="223" t="s">
        <v>1721</v>
      </c>
      <c r="D43" s="223"/>
      <c r="E43" s="223" t="s">
        <v>1722</v>
      </c>
      <c r="F43" s="223" t="s">
        <v>1723</v>
      </c>
      <c r="G43" s="223" t="s">
        <v>1724</v>
      </c>
      <c r="H43" s="223" t="s">
        <v>495</v>
      </c>
      <c r="I43" s="223" t="s">
        <v>446</v>
      </c>
      <c r="J43" s="86" t="s">
        <v>359</v>
      </c>
      <c r="K43" s="223" t="s">
        <v>447</v>
      </c>
      <c r="L43" s="223"/>
      <c r="M43" s="223" t="s">
        <v>447</v>
      </c>
      <c r="N43" s="223" t="s">
        <v>449</v>
      </c>
      <c r="O43" s="223" t="s">
        <v>450</v>
      </c>
      <c r="P43" s="224">
        <v>2019</v>
      </c>
      <c r="Q43" s="224">
        <v>2021</v>
      </c>
      <c r="R43" s="225" t="s">
        <v>1508</v>
      </c>
      <c r="S43" s="225" t="s">
        <v>64</v>
      </c>
      <c r="T43" s="223" t="s">
        <v>451</v>
      </c>
      <c r="U43" s="86">
        <v>244</v>
      </c>
      <c r="V43" s="86" t="s">
        <v>452</v>
      </c>
      <c r="W43" s="223" t="s">
        <v>471</v>
      </c>
      <c r="X43" s="225" t="s">
        <v>1725</v>
      </c>
      <c r="Y43" s="224">
        <v>85000</v>
      </c>
      <c r="Z43" s="226"/>
      <c r="AA43" s="89">
        <f t="shared" si="1"/>
        <v>0</v>
      </c>
      <c r="AB43" s="227" t="s">
        <v>1726</v>
      </c>
    </row>
    <row r="44" spans="1:28" ht="15" customHeight="1">
      <c r="A44" s="86">
        <v>35</v>
      </c>
      <c r="B44" s="222" t="str">
        <f t="shared" si="0"/>
        <v>Klik Disini</v>
      </c>
      <c r="C44" s="223" t="s">
        <v>1727</v>
      </c>
      <c r="D44" s="223"/>
      <c r="E44" s="223" t="s">
        <v>1728</v>
      </c>
      <c r="F44" s="223"/>
      <c r="G44" s="223" t="s">
        <v>1729</v>
      </c>
      <c r="H44" s="223" t="s">
        <v>495</v>
      </c>
      <c r="I44" s="223" t="s">
        <v>446</v>
      </c>
      <c r="J44" s="86" t="s">
        <v>359</v>
      </c>
      <c r="K44" s="223" t="s">
        <v>447</v>
      </c>
      <c r="L44" s="223"/>
      <c r="M44" s="223" t="s">
        <v>447</v>
      </c>
      <c r="N44" s="223" t="s">
        <v>449</v>
      </c>
      <c r="O44" s="223" t="s">
        <v>450</v>
      </c>
      <c r="P44" s="224">
        <v>2020</v>
      </c>
      <c r="Q44" s="224">
        <v>2021</v>
      </c>
      <c r="R44" s="225" t="s">
        <v>1508</v>
      </c>
      <c r="S44" s="225" t="s">
        <v>64</v>
      </c>
      <c r="T44" s="223" t="s">
        <v>451</v>
      </c>
      <c r="U44" s="86">
        <v>220</v>
      </c>
      <c r="V44" s="86" t="s">
        <v>452</v>
      </c>
      <c r="W44" s="223" t="s">
        <v>707</v>
      </c>
      <c r="X44" s="225" t="s">
        <v>1730</v>
      </c>
      <c r="Y44" s="224">
        <v>85000</v>
      </c>
      <c r="Z44" s="226"/>
      <c r="AA44" s="89">
        <f t="shared" si="1"/>
        <v>0</v>
      </c>
      <c r="AB44" s="227" t="s">
        <v>1731</v>
      </c>
    </row>
    <row r="45" spans="1:28" ht="15" customHeight="1">
      <c r="A45" s="86">
        <v>36</v>
      </c>
      <c r="B45" s="222" t="str">
        <f t="shared" si="0"/>
        <v>Klik Disini</v>
      </c>
      <c r="C45" s="223" t="s">
        <v>1732</v>
      </c>
      <c r="D45" s="223" t="s">
        <v>1733</v>
      </c>
      <c r="E45" s="223" t="s">
        <v>1734</v>
      </c>
      <c r="F45" s="223" t="s">
        <v>1735</v>
      </c>
      <c r="G45" s="223" t="s">
        <v>1736</v>
      </c>
      <c r="H45" s="223" t="s">
        <v>495</v>
      </c>
      <c r="I45" s="223" t="s">
        <v>446</v>
      </c>
      <c r="J45" s="86" t="s">
        <v>359</v>
      </c>
      <c r="K45" s="223" t="s">
        <v>447</v>
      </c>
      <c r="L45" s="223"/>
      <c r="M45" s="223" t="s">
        <v>447</v>
      </c>
      <c r="N45" s="223" t="s">
        <v>449</v>
      </c>
      <c r="O45" s="223" t="s">
        <v>450</v>
      </c>
      <c r="P45" s="224">
        <v>2020</v>
      </c>
      <c r="Q45" s="224">
        <v>2021</v>
      </c>
      <c r="R45" s="225" t="s">
        <v>1508</v>
      </c>
      <c r="S45" s="225" t="s">
        <v>64</v>
      </c>
      <c r="T45" s="223" t="s">
        <v>451</v>
      </c>
      <c r="U45" s="86">
        <v>145</v>
      </c>
      <c r="V45" s="86" t="s">
        <v>452</v>
      </c>
      <c r="W45" s="223" t="s">
        <v>942</v>
      </c>
      <c r="X45" s="225" t="s">
        <v>1737</v>
      </c>
      <c r="Y45" s="224">
        <v>85000</v>
      </c>
      <c r="Z45" s="226"/>
      <c r="AA45" s="89">
        <f t="shared" si="1"/>
        <v>0</v>
      </c>
      <c r="AB45" s="227" t="s">
        <v>1738</v>
      </c>
    </row>
    <row r="46" spans="1:28" ht="15" customHeight="1">
      <c r="A46" s="86">
        <v>37</v>
      </c>
      <c r="B46" s="222" t="str">
        <f t="shared" si="0"/>
        <v>Klik Disini</v>
      </c>
      <c r="C46" s="223" t="s">
        <v>1739</v>
      </c>
      <c r="D46" s="223"/>
      <c r="E46" s="223" t="s">
        <v>1740</v>
      </c>
      <c r="F46" s="223" t="s">
        <v>1741</v>
      </c>
      <c r="G46" s="223" t="s">
        <v>1742</v>
      </c>
      <c r="H46" s="223" t="s">
        <v>495</v>
      </c>
      <c r="I46" s="223" t="s">
        <v>446</v>
      </c>
      <c r="J46" s="86" t="s">
        <v>359</v>
      </c>
      <c r="K46" s="223" t="s">
        <v>447</v>
      </c>
      <c r="L46" s="223"/>
      <c r="M46" s="223" t="s">
        <v>447</v>
      </c>
      <c r="N46" s="223" t="s">
        <v>449</v>
      </c>
      <c r="O46" s="223" t="s">
        <v>450</v>
      </c>
      <c r="P46" s="224">
        <v>2016</v>
      </c>
      <c r="Q46" s="224">
        <v>2021</v>
      </c>
      <c r="R46" s="225" t="s">
        <v>1508</v>
      </c>
      <c r="S46" s="225" t="s">
        <v>64</v>
      </c>
      <c r="T46" s="223" t="s">
        <v>451</v>
      </c>
      <c r="U46" s="86">
        <v>372</v>
      </c>
      <c r="V46" s="86" t="s">
        <v>452</v>
      </c>
      <c r="W46" s="223" t="s">
        <v>655</v>
      </c>
      <c r="X46" s="225" t="s">
        <v>1743</v>
      </c>
      <c r="Y46" s="224">
        <v>130000</v>
      </c>
      <c r="Z46" s="226"/>
      <c r="AA46" s="89">
        <f t="shared" si="1"/>
        <v>0</v>
      </c>
      <c r="AB46" s="227" t="s">
        <v>1744</v>
      </c>
    </row>
    <row r="47" spans="1:28" ht="15" customHeight="1">
      <c r="A47" s="86">
        <v>38</v>
      </c>
      <c r="B47" s="222" t="str">
        <f t="shared" si="0"/>
        <v>Klik Disini</v>
      </c>
      <c r="C47" s="223" t="s">
        <v>1745</v>
      </c>
      <c r="D47" s="223"/>
      <c r="E47" s="223" t="s">
        <v>1746</v>
      </c>
      <c r="F47" s="223"/>
      <c r="G47" s="223" t="s">
        <v>1747</v>
      </c>
      <c r="H47" s="223" t="s">
        <v>495</v>
      </c>
      <c r="I47" s="223" t="s">
        <v>446</v>
      </c>
      <c r="J47" s="86" t="s">
        <v>359</v>
      </c>
      <c r="K47" s="223" t="s">
        <v>447</v>
      </c>
      <c r="L47" s="223"/>
      <c r="M47" s="223" t="s">
        <v>447</v>
      </c>
      <c r="N47" s="223" t="s">
        <v>449</v>
      </c>
      <c r="O47" s="223" t="s">
        <v>450</v>
      </c>
      <c r="P47" s="224">
        <v>2014</v>
      </c>
      <c r="Q47" s="224">
        <v>2021</v>
      </c>
      <c r="R47" s="225" t="s">
        <v>1508</v>
      </c>
      <c r="S47" s="225" t="s">
        <v>64</v>
      </c>
      <c r="T47" s="223" t="s">
        <v>451</v>
      </c>
      <c r="U47" s="86">
        <v>378</v>
      </c>
      <c r="V47" s="86" t="s">
        <v>452</v>
      </c>
      <c r="W47" s="223" t="s">
        <v>606</v>
      </c>
      <c r="X47" s="225" t="s">
        <v>1748</v>
      </c>
      <c r="Y47" s="224">
        <v>85000</v>
      </c>
      <c r="Z47" s="226"/>
      <c r="AA47" s="89">
        <f t="shared" si="1"/>
        <v>0</v>
      </c>
      <c r="AB47" s="227" t="s">
        <v>1749</v>
      </c>
    </row>
    <row r="48" spans="1:28" ht="15" customHeight="1">
      <c r="A48" s="86">
        <v>39</v>
      </c>
      <c r="B48" s="222" t="str">
        <f t="shared" si="0"/>
        <v>Klik Disini</v>
      </c>
      <c r="C48" s="223" t="s">
        <v>1750</v>
      </c>
      <c r="D48" s="223"/>
      <c r="E48" s="223" t="s">
        <v>1546</v>
      </c>
      <c r="F48" s="223" t="s">
        <v>1751</v>
      </c>
      <c r="G48" s="223" t="s">
        <v>1752</v>
      </c>
      <c r="H48" s="223" t="s">
        <v>495</v>
      </c>
      <c r="I48" s="223" t="s">
        <v>446</v>
      </c>
      <c r="J48" s="86" t="s">
        <v>359</v>
      </c>
      <c r="K48" s="223" t="s">
        <v>447</v>
      </c>
      <c r="L48" s="223"/>
      <c r="M48" s="223" t="s">
        <v>447</v>
      </c>
      <c r="N48" s="223" t="s">
        <v>449</v>
      </c>
      <c r="O48" s="223" t="s">
        <v>450</v>
      </c>
      <c r="P48" s="224">
        <v>2013</v>
      </c>
      <c r="Q48" s="224">
        <v>2021</v>
      </c>
      <c r="R48" s="225" t="s">
        <v>1508</v>
      </c>
      <c r="S48" s="225" t="s">
        <v>64</v>
      </c>
      <c r="T48" s="223" t="s">
        <v>451</v>
      </c>
      <c r="U48" s="86">
        <v>405</v>
      </c>
      <c r="V48" s="86" t="s">
        <v>452</v>
      </c>
      <c r="W48" s="223" t="s">
        <v>897</v>
      </c>
      <c r="X48" s="225" t="s">
        <v>1753</v>
      </c>
      <c r="Y48" s="224">
        <v>85000</v>
      </c>
      <c r="Z48" s="226"/>
      <c r="AA48" s="89">
        <f t="shared" si="1"/>
        <v>0</v>
      </c>
      <c r="AB48" s="227" t="s">
        <v>1754</v>
      </c>
    </row>
    <row r="49" spans="1:28" ht="15" customHeight="1">
      <c r="A49" s="86">
        <v>40</v>
      </c>
      <c r="B49" s="222" t="str">
        <f t="shared" si="0"/>
        <v>Klik Disini</v>
      </c>
      <c r="C49" s="223" t="s">
        <v>1755</v>
      </c>
      <c r="D49" s="223"/>
      <c r="E49" s="223" t="s">
        <v>1756</v>
      </c>
      <c r="F49" s="223" t="s">
        <v>1757</v>
      </c>
      <c r="G49" s="223" t="s">
        <v>1758</v>
      </c>
      <c r="H49" s="223" t="s">
        <v>495</v>
      </c>
      <c r="I49" s="223" t="s">
        <v>446</v>
      </c>
      <c r="J49" s="86" t="s">
        <v>359</v>
      </c>
      <c r="K49" s="223" t="s">
        <v>447</v>
      </c>
      <c r="L49" s="223"/>
      <c r="M49" s="223" t="s">
        <v>447</v>
      </c>
      <c r="N49" s="223" t="s">
        <v>449</v>
      </c>
      <c r="O49" s="223" t="s">
        <v>450</v>
      </c>
      <c r="P49" s="224">
        <v>2013</v>
      </c>
      <c r="Q49" s="224">
        <v>2021</v>
      </c>
      <c r="R49" s="225" t="s">
        <v>1508</v>
      </c>
      <c r="S49" s="225" t="s">
        <v>64</v>
      </c>
      <c r="T49" s="223" t="s">
        <v>451</v>
      </c>
      <c r="U49" s="86">
        <v>270</v>
      </c>
      <c r="V49" s="86" t="s">
        <v>452</v>
      </c>
      <c r="W49" s="223" t="s">
        <v>632</v>
      </c>
      <c r="X49" s="225" t="s">
        <v>1759</v>
      </c>
      <c r="Y49" s="224">
        <v>90000</v>
      </c>
      <c r="Z49" s="226"/>
      <c r="AA49" s="89">
        <f t="shared" si="1"/>
        <v>0</v>
      </c>
      <c r="AB49" s="227" t="s">
        <v>1760</v>
      </c>
    </row>
    <row r="50" spans="1:28" ht="15" customHeight="1">
      <c r="A50" s="86">
        <v>41</v>
      </c>
      <c r="B50" s="222" t="str">
        <f t="shared" si="0"/>
        <v>Klik Disini</v>
      </c>
      <c r="C50" s="223" t="s">
        <v>1761</v>
      </c>
      <c r="D50" s="223" t="s">
        <v>1762</v>
      </c>
      <c r="E50" s="223" t="s">
        <v>1763</v>
      </c>
      <c r="F50" s="223" t="s">
        <v>1764</v>
      </c>
      <c r="G50" s="223" t="s">
        <v>1765</v>
      </c>
      <c r="H50" s="223" t="s">
        <v>495</v>
      </c>
      <c r="I50" s="223" t="s">
        <v>446</v>
      </c>
      <c r="J50" s="86" t="s">
        <v>341</v>
      </c>
      <c r="K50" s="223" t="s">
        <v>447</v>
      </c>
      <c r="L50" s="223"/>
      <c r="M50" s="223" t="s">
        <v>447</v>
      </c>
      <c r="N50" s="223" t="s">
        <v>449</v>
      </c>
      <c r="O50" s="223" t="s">
        <v>450</v>
      </c>
      <c r="P50" s="224">
        <v>2020</v>
      </c>
      <c r="Q50" s="224">
        <v>2021</v>
      </c>
      <c r="R50" s="225" t="s">
        <v>1508</v>
      </c>
      <c r="S50" s="225" t="s">
        <v>64</v>
      </c>
      <c r="T50" s="223" t="s">
        <v>451</v>
      </c>
      <c r="U50" s="86">
        <v>213</v>
      </c>
      <c r="V50" s="86" t="s">
        <v>452</v>
      </c>
      <c r="W50" s="223" t="s">
        <v>497</v>
      </c>
      <c r="X50" s="225" t="s">
        <v>1766</v>
      </c>
      <c r="Y50" s="224">
        <v>130000</v>
      </c>
      <c r="Z50" s="226"/>
      <c r="AA50" s="89">
        <f t="shared" si="1"/>
        <v>0</v>
      </c>
      <c r="AB50" s="227" t="s">
        <v>1767</v>
      </c>
    </row>
    <row r="51" spans="1:28" ht="15" customHeight="1">
      <c r="A51" s="86">
        <v>42</v>
      </c>
      <c r="B51" s="222" t="str">
        <f t="shared" si="0"/>
        <v>Klik Disini</v>
      </c>
      <c r="C51" s="223" t="s">
        <v>1768</v>
      </c>
      <c r="D51" s="223"/>
      <c r="E51" s="223" t="s">
        <v>1769</v>
      </c>
      <c r="F51" s="223"/>
      <c r="G51" s="223" t="s">
        <v>1770</v>
      </c>
      <c r="H51" s="223" t="s">
        <v>495</v>
      </c>
      <c r="I51" s="223" t="s">
        <v>446</v>
      </c>
      <c r="J51" s="86" t="s">
        <v>353</v>
      </c>
      <c r="K51" s="223" t="s">
        <v>447</v>
      </c>
      <c r="L51" s="223"/>
      <c r="M51" s="223" t="s">
        <v>447</v>
      </c>
      <c r="N51" s="223" t="s">
        <v>449</v>
      </c>
      <c r="O51" s="223" t="s">
        <v>450</v>
      </c>
      <c r="P51" s="224">
        <v>2020</v>
      </c>
      <c r="Q51" s="224">
        <v>2021</v>
      </c>
      <c r="R51" s="225" t="s">
        <v>1508</v>
      </c>
      <c r="S51" s="225" t="s">
        <v>64</v>
      </c>
      <c r="T51" s="223" t="s">
        <v>451</v>
      </c>
      <c r="U51" s="86">
        <v>335</v>
      </c>
      <c r="V51" s="86" t="s">
        <v>452</v>
      </c>
      <c r="W51" s="223" t="s">
        <v>813</v>
      </c>
      <c r="X51" s="225" t="s">
        <v>1771</v>
      </c>
      <c r="Y51" s="224">
        <v>70000</v>
      </c>
      <c r="Z51" s="226"/>
      <c r="AA51" s="89">
        <f t="shared" si="1"/>
        <v>0</v>
      </c>
      <c r="AB51" s="227" t="s">
        <v>1772</v>
      </c>
    </row>
    <row r="52" spans="1:28" ht="15" customHeight="1">
      <c r="A52" s="86">
        <v>43</v>
      </c>
      <c r="B52" s="222" t="str">
        <f t="shared" si="0"/>
        <v>Klik Disini</v>
      </c>
      <c r="C52" s="223" t="s">
        <v>1773</v>
      </c>
      <c r="D52" s="223"/>
      <c r="E52" s="223" t="s">
        <v>1774</v>
      </c>
      <c r="F52" s="223"/>
      <c r="G52" s="223" t="s">
        <v>1775</v>
      </c>
      <c r="H52" s="223" t="s">
        <v>495</v>
      </c>
      <c r="I52" s="223" t="s">
        <v>446</v>
      </c>
      <c r="J52" s="86" t="s">
        <v>359</v>
      </c>
      <c r="K52" s="223" t="s">
        <v>447</v>
      </c>
      <c r="L52" s="223"/>
      <c r="M52" s="223" t="s">
        <v>447</v>
      </c>
      <c r="N52" s="223" t="s">
        <v>449</v>
      </c>
      <c r="O52" s="223" t="s">
        <v>450</v>
      </c>
      <c r="P52" s="224">
        <v>2020</v>
      </c>
      <c r="Q52" s="224">
        <v>2021</v>
      </c>
      <c r="R52" s="225" t="s">
        <v>1508</v>
      </c>
      <c r="S52" s="225" t="s">
        <v>64</v>
      </c>
      <c r="T52" s="223" t="s">
        <v>451</v>
      </c>
      <c r="U52" s="86">
        <v>198</v>
      </c>
      <c r="V52" s="86" t="s">
        <v>452</v>
      </c>
      <c r="W52" s="223" t="s">
        <v>1375</v>
      </c>
      <c r="X52" s="225" t="s">
        <v>1776</v>
      </c>
      <c r="Y52" s="224">
        <v>85000</v>
      </c>
      <c r="Z52" s="226"/>
      <c r="AA52" s="89">
        <f t="shared" si="1"/>
        <v>0</v>
      </c>
      <c r="AB52" s="227" t="s">
        <v>1777</v>
      </c>
    </row>
    <row r="53" spans="1:28" ht="15" customHeight="1">
      <c r="A53" s="86">
        <v>44</v>
      </c>
      <c r="B53" s="222" t="str">
        <f t="shared" si="0"/>
        <v>Klik Disini</v>
      </c>
      <c r="C53" s="223" t="s">
        <v>1778</v>
      </c>
      <c r="D53" s="223"/>
      <c r="E53" s="223" t="s">
        <v>1779</v>
      </c>
      <c r="F53" s="223"/>
      <c r="G53" s="223" t="s">
        <v>1780</v>
      </c>
      <c r="H53" s="223" t="s">
        <v>495</v>
      </c>
      <c r="I53" s="223" t="s">
        <v>446</v>
      </c>
      <c r="J53" s="86" t="s">
        <v>359</v>
      </c>
      <c r="K53" s="223" t="s">
        <v>447</v>
      </c>
      <c r="L53" s="223"/>
      <c r="M53" s="223" t="s">
        <v>447</v>
      </c>
      <c r="N53" s="223" t="s">
        <v>449</v>
      </c>
      <c r="O53" s="223" t="s">
        <v>450</v>
      </c>
      <c r="P53" s="224">
        <v>2019</v>
      </c>
      <c r="Q53" s="224">
        <v>2021</v>
      </c>
      <c r="R53" s="225" t="s">
        <v>1508</v>
      </c>
      <c r="S53" s="225" t="s">
        <v>64</v>
      </c>
      <c r="T53" s="223" t="s">
        <v>451</v>
      </c>
      <c r="U53" s="86">
        <v>374</v>
      </c>
      <c r="V53" s="86" t="s">
        <v>452</v>
      </c>
      <c r="W53" s="223" t="s">
        <v>804</v>
      </c>
      <c r="X53" s="225" t="s">
        <v>1781</v>
      </c>
      <c r="Y53" s="224">
        <v>100000</v>
      </c>
      <c r="Z53" s="226"/>
      <c r="AA53" s="89">
        <f t="shared" si="1"/>
        <v>0</v>
      </c>
      <c r="AB53" s="227" t="s">
        <v>1782</v>
      </c>
    </row>
    <row r="54" spans="1:28" ht="15" customHeight="1">
      <c r="A54" s="86">
        <v>45</v>
      </c>
      <c r="B54" s="222" t="str">
        <f t="shared" si="0"/>
        <v>Klik Disini</v>
      </c>
      <c r="C54" s="223" t="s">
        <v>1783</v>
      </c>
      <c r="D54" s="223" t="s">
        <v>1784</v>
      </c>
      <c r="E54" s="223" t="s">
        <v>1785</v>
      </c>
      <c r="F54" s="223"/>
      <c r="G54" s="223" t="s">
        <v>1786</v>
      </c>
      <c r="H54" s="223" t="s">
        <v>1787</v>
      </c>
      <c r="I54" s="223" t="s">
        <v>446</v>
      </c>
      <c r="J54" s="86" t="s">
        <v>359</v>
      </c>
      <c r="K54" s="223" t="s">
        <v>447</v>
      </c>
      <c r="L54" s="223"/>
      <c r="M54" s="223" t="s">
        <v>447</v>
      </c>
      <c r="N54" s="223" t="s">
        <v>449</v>
      </c>
      <c r="O54" s="223" t="s">
        <v>450</v>
      </c>
      <c r="P54" s="224">
        <v>2019</v>
      </c>
      <c r="Q54" s="224">
        <v>2021</v>
      </c>
      <c r="R54" s="225" t="s">
        <v>1508</v>
      </c>
      <c r="S54" s="225" t="s">
        <v>64</v>
      </c>
      <c r="T54" s="223" t="s">
        <v>451</v>
      </c>
      <c r="U54" s="86">
        <v>225</v>
      </c>
      <c r="V54" s="86" t="s">
        <v>452</v>
      </c>
      <c r="W54" s="223" t="s">
        <v>1788</v>
      </c>
      <c r="X54" s="225" t="s">
        <v>1789</v>
      </c>
      <c r="Y54" s="224">
        <v>100000</v>
      </c>
      <c r="Z54" s="226"/>
      <c r="AA54" s="89">
        <f t="shared" si="1"/>
        <v>0</v>
      </c>
      <c r="AB54" s="227" t="s">
        <v>1790</v>
      </c>
    </row>
    <row r="55" spans="1:28" ht="15" customHeight="1">
      <c r="A55" s="86">
        <v>46</v>
      </c>
      <c r="B55" s="222" t="str">
        <f t="shared" si="0"/>
        <v>Klik Disini</v>
      </c>
      <c r="C55" s="223" t="s">
        <v>1791</v>
      </c>
      <c r="D55" s="223"/>
      <c r="E55" s="223" t="s">
        <v>1740</v>
      </c>
      <c r="F55" s="223" t="s">
        <v>1792</v>
      </c>
      <c r="G55" s="223" t="s">
        <v>1793</v>
      </c>
      <c r="H55" s="223" t="s">
        <v>495</v>
      </c>
      <c r="I55" s="223" t="s">
        <v>446</v>
      </c>
      <c r="J55" s="86" t="s">
        <v>359</v>
      </c>
      <c r="K55" s="223" t="s">
        <v>447</v>
      </c>
      <c r="L55" s="223"/>
      <c r="M55" s="223" t="s">
        <v>447</v>
      </c>
      <c r="N55" s="223" t="s">
        <v>449</v>
      </c>
      <c r="O55" s="223" t="s">
        <v>450</v>
      </c>
      <c r="P55" s="224">
        <v>2016</v>
      </c>
      <c r="Q55" s="224">
        <v>2021</v>
      </c>
      <c r="R55" s="225" t="s">
        <v>1508</v>
      </c>
      <c r="S55" s="225" t="s">
        <v>64</v>
      </c>
      <c r="T55" s="223" t="s">
        <v>451</v>
      </c>
      <c r="U55" s="86">
        <v>193</v>
      </c>
      <c r="V55" s="86" t="s">
        <v>452</v>
      </c>
      <c r="W55" s="223" t="s">
        <v>1794</v>
      </c>
      <c r="X55" s="225" t="s">
        <v>1795</v>
      </c>
      <c r="Y55" s="224">
        <v>100000</v>
      </c>
      <c r="Z55" s="226"/>
      <c r="AA55" s="89">
        <f t="shared" si="1"/>
        <v>0</v>
      </c>
      <c r="AB55" s="227" t="s">
        <v>1796</v>
      </c>
    </row>
    <row r="56" spans="1:28" ht="15" customHeight="1">
      <c r="A56" s="86">
        <v>47</v>
      </c>
      <c r="B56" s="222" t="str">
        <f t="shared" si="0"/>
        <v>Klik Disini</v>
      </c>
      <c r="C56" s="223" t="s">
        <v>1797</v>
      </c>
      <c r="D56" s="223" t="s">
        <v>1798</v>
      </c>
      <c r="E56" s="223" t="s">
        <v>1799</v>
      </c>
      <c r="F56" s="223" t="s">
        <v>1800</v>
      </c>
      <c r="G56" s="223" t="s">
        <v>1801</v>
      </c>
      <c r="H56" s="223" t="s">
        <v>495</v>
      </c>
      <c r="I56" s="223" t="s">
        <v>446</v>
      </c>
      <c r="J56" s="86" t="s">
        <v>359</v>
      </c>
      <c r="K56" s="223" t="s">
        <v>447</v>
      </c>
      <c r="L56" s="223"/>
      <c r="M56" s="223" t="s">
        <v>447</v>
      </c>
      <c r="N56" s="223" t="s">
        <v>449</v>
      </c>
      <c r="O56" s="223" t="s">
        <v>450</v>
      </c>
      <c r="P56" s="224">
        <v>2019</v>
      </c>
      <c r="Q56" s="224">
        <v>2021</v>
      </c>
      <c r="R56" s="225" t="s">
        <v>1508</v>
      </c>
      <c r="S56" s="225" t="s">
        <v>64</v>
      </c>
      <c r="T56" s="223" t="s">
        <v>451</v>
      </c>
      <c r="U56" s="86">
        <v>408</v>
      </c>
      <c r="V56" s="86" t="s">
        <v>452</v>
      </c>
      <c r="W56" s="223" t="s">
        <v>975</v>
      </c>
      <c r="X56" s="225" t="s">
        <v>1802</v>
      </c>
      <c r="Y56" s="224">
        <v>140000</v>
      </c>
      <c r="Z56" s="226"/>
      <c r="AA56" s="89">
        <f t="shared" si="1"/>
        <v>0</v>
      </c>
      <c r="AB56" s="227" t="s">
        <v>1803</v>
      </c>
    </row>
    <row r="57" spans="1:28" ht="15" customHeight="1">
      <c r="A57" s="86">
        <v>48</v>
      </c>
      <c r="B57" s="222" t="str">
        <f t="shared" si="0"/>
        <v>Klik Disini</v>
      </c>
      <c r="C57" s="223" t="s">
        <v>1804</v>
      </c>
      <c r="D57" s="223" t="s">
        <v>1805</v>
      </c>
      <c r="E57" s="223" t="s">
        <v>1779</v>
      </c>
      <c r="F57" s="223" t="s">
        <v>1806</v>
      </c>
      <c r="G57" s="223" t="s">
        <v>1807</v>
      </c>
      <c r="H57" s="223" t="s">
        <v>495</v>
      </c>
      <c r="I57" s="223" t="s">
        <v>446</v>
      </c>
      <c r="J57" s="86" t="s">
        <v>353</v>
      </c>
      <c r="K57" s="223" t="s">
        <v>447</v>
      </c>
      <c r="L57" s="223"/>
      <c r="M57" s="223" t="s">
        <v>447</v>
      </c>
      <c r="N57" s="223" t="s">
        <v>449</v>
      </c>
      <c r="O57" s="223" t="s">
        <v>450</v>
      </c>
      <c r="P57" s="224">
        <v>2021</v>
      </c>
      <c r="Q57" s="224">
        <v>2021</v>
      </c>
      <c r="R57" s="225" t="s">
        <v>1508</v>
      </c>
      <c r="S57" s="225" t="s">
        <v>64</v>
      </c>
      <c r="T57" s="223" t="s">
        <v>451</v>
      </c>
      <c r="U57" s="86">
        <v>432</v>
      </c>
      <c r="V57" s="86" t="s">
        <v>452</v>
      </c>
      <c r="W57" s="223" t="s">
        <v>1808</v>
      </c>
      <c r="X57" s="225" t="s">
        <v>1809</v>
      </c>
      <c r="Y57" s="224">
        <v>100000</v>
      </c>
      <c r="Z57" s="226"/>
      <c r="AA57" s="89">
        <f t="shared" si="1"/>
        <v>0</v>
      </c>
      <c r="AB57" s="227" t="s">
        <v>1810</v>
      </c>
    </row>
    <row r="58" spans="1:28" ht="15" customHeight="1">
      <c r="A58" s="86">
        <v>49</v>
      </c>
      <c r="B58" s="222" t="str">
        <f t="shared" si="0"/>
        <v>Klik Disini</v>
      </c>
      <c r="C58" s="223" t="s">
        <v>1811</v>
      </c>
      <c r="D58" s="223"/>
      <c r="E58" s="223" t="s">
        <v>1779</v>
      </c>
      <c r="F58" s="223" t="s">
        <v>1812</v>
      </c>
      <c r="G58" s="223" t="s">
        <v>1813</v>
      </c>
      <c r="H58" s="223" t="s">
        <v>495</v>
      </c>
      <c r="I58" s="223" t="s">
        <v>446</v>
      </c>
      <c r="J58" s="86" t="s">
        <v>347</v>
      </c>
      <c r="K58" s="223" t="s">
        <v>447</v>
      </c>
      <c r="L58" s="223"/>
      <c r="M58" s="223" t="s">
        <v>447</v>
      </c>
      <c r="N58" s="223" t="s">
        <v>449</v>
      </c>
      <c r="O58" s="223" t="s">
        <v>450</v>
      </c>
      <c r="P58" s="224">
        <v>2021</v>
      </c>
      <c r="Q58" s="224">
        <v>2021</v>
      </c>
      <c r="R58" s="225" t="s">
        <v>1508</v>
      </c>
      <c r="S58" s="225" t="s">
        <v>64</v>
      </c>
      <c r="T58" s="223" t="s">
        <v>451</v>
      </c>
      <c r="U58" s="86">
        <v>516</v>
      </c>
      <c r="V58" s="86" t="s">
        <v>452</v>
      </c>
      <c r="W58" s="223" t="s">
        <v>707</v>
      </c>
      <c r="X58" s="225" t="s">
        <v>1814</v>
      </c>
      <c r="Y58" s="224">
        <v>140000</v>
      </c>
      <c r="Z58" s="226"/>
      <c r="AA58" s="89">
        <f t="shared" si="1"/>
        <v>0</v>
      </c>
      <c r="AB58" s="227" t="s">
        <v>1815</v>
      </c>
    </row>
    <row r="59" spans="1:28" ht="15" customHeight="1">
      <c r="A59" s="86">
        <v>50</v>
      </c>
      <c r="B59" s="222" t="str">
        <f t="shared" si="0"/>
        <v>Klik Disini</v>
      </c>
      <c r="C59" s="223" t="s">
        <v>1816</v>
      </c>
      <c r="D59" s="223"/>
      <c r="E59" s="223" t="s">
        <v>1817</v>
      </c>
      <c r="F59" s="223" t="s">
        <v>1818</v>
      </c>
      <c r="G59" s="223" t="s">
        <v>1819</v>
      </c>
      <c r="H59" s="223" t="s">
        <v>495</v>
      </c>
      <c r="I59" s="223" t="s">
        <v>446</v>
      </c>
      <c r="J59" s="86" t="s">
        <v>359</v>
      </c>
      <c r="K59" s="223" t="s">
        <v>1542</v>
      </c>
      <c r="L59" s="223"/>
      <c r="M59" s="223" t="s">
        <v>447</v>
      </c>
      <c r="N59" s="223" t="s">
        <v>449</v>
      </c>
      <c r="O59" s="223" t="s">
        <v>450</v>
      </c>
      <c r="P59" s="224">
        <v>2019</v>
      </c>
      <c r="Q59" s="224">
        <v>2021</v>
      </c>
      <c r="R59" s="225" t="s">
        <v>1508</v>
      </c>
      <c r="S59" s="225" t="s">
        <v>64</v>
      </c>
      <c r="T59" s="223" t="s">
        <v>451</v>
      </c>
      <c r="U59" s="86">
        <v>111</v>
      </c>
      <c r="V59" s="86" t="s">
        <v>452</v>
      </c>
      <c r="W59" s="223" t="s">
        <v>1820</v>
      </c>
      <c r="X59" s="225" t="s">
        <v>1821</v>
      </c>
      <c r="Y59" s="224">
        <v>100000</v>
      </c>
      <c r="Z59" s="226"/>
      <c r="AA59" s="89">
        <f t="shared" si="1"/>
        <v>0</v>
      </c>
      <c r="AB59" s="227" t="s">
        <v>1822</v>
      </c>
    </row>
    <row r="60" spans="1:28" ht="15" customHeight="1">
      <c r="A60" s="86">
        <v>51</v>
      </c>
      <c r="B60" s="222" t="str">
        <f t="shared" si="0"/>
        <v>Klik Disini</v>
      </c>
      <c r="C60" s="223" t="s">
        <v>1823</v>
      </c>
      <c r="D60" s="223"/>
      <c r="E60" s="223" t="s">
        <v>1779</v>
      </c>
      <c r="F60" s="223" t="s">
        <v>1824</v>
      </c>
      <c r="G60" s="223" t="s">
        <v>1825</v>
      </c>
      <c r="H60" s="223" t="s">
        <v>495</v>
      </c>
      <c r="I60" s="223" t="s">
        <v>446</v>
      </c>
      <c r="J60" s="86" t="s">
        <v>359</v>
      </c>
      <c r="K60" s="223" t="s">
        <v>447</v>
      </c>
      <c r="L60" s="223"/>
      <c r="M60" s="223" t="s">
        <v>447</v>
      </c>
      <c r="N60" s="223" t="s">
        <v>449</v>
      </c>
      <c r="O60" s="223" t="s">
        <v>450</v>
      </c>
      <c r="P60" s="224">
        <v>2021</v>
      </c>
      <c r="Q60" s="224">
        <v>2021</v>
      </c>
      <c r="R60" s="225" t="s">
        <v>1508</v>
      </c>
      <c r="S60" s="225" t="s">
        <v>64</v>
      </c>
      <c r="T60" s="223" t="s">
        <v>451</v>
      </c>
      <c r="U60" s="86">
        <v>616</v>
      </c>
      <c r="V60" s="86" t="s">
        <v>452</v>
      </c>
      <c r="W60" s="223" t="s">
        <v>843</v>
      </c>
      <c r="X60" s="225" t="s">
        <v>1826</v>
      </c>
      <c r="Y60" s="224">
        <v>140000</v>
      </c>
      <c r="Z60" s="226"/>
      <c r="AA60" s="89">
        <f t="shared" si="1"/>
        <v>0</v>
      </c>
      <c r="AB60" s="227" t="s">
        <v>1827</v>
      </c>
    </row>
    <row r="61" spans="1:28" ht="15" customHeight="1">
      <c r="A61" s="86">
        <v>52</v>
      </c>
      <c r="B61" s="222" t="str">
        <f t="shared" si="0"/>
        <v>Klik Disini</v>
      </c>
      <c r="C61" s="223" t="s">
        <v>1828</v>
      </c>
      <c r="D61" s="223" t="s">
        <v>1829</v>
      </c>
      <c r="E61" s="223" t="s">
        <v>1830</v>
      </c>
      <c r="F61" s="223"/>
      <c r="G61" s="223" t="s">
        <v>1831</v>
      </c>
      <c r="H61" s="223" t="s">
        <v>495</v>
      </c>
      <c r="I61" s="223" t="s">
        <v>446</v>
      </c>
      <c r="J61" s="86" t="s">
        <v>359</v>
      </c>
      <c r="K61" s="223" t="s">
        <v>447</v>
      </c>
      <c r="L61" s="223"/>
      <c r="M61" s="223" t="s">
        <v>447</v>
      </c>
      <c r="N61" s="223" t="s">
        <v>449</v>
      </c>
      <c r="O61" s="223" t="s">
        <v>450</v>
      </c>
      <c r="P61" s="224">
        <v>2021</v>
      </c>
      <c r="Q61" s="224">
        <v>2021</v>
      </c>
      <c r="R61" s="225" t="s">
        <v>1508</v>
      </c>
      <c r="S61" s="225" t="s">
        <v>64</v>
      </c>
      <c r="T61" s="223" t="s">
        <v>451</v>
      </c>
      <c r="U61" s="86">
        <v>361</v>
      </c>
      <c r="V61" s="86" t="s">
        <v>452</v>
      </c>
      <c r="W61" s="223" t="s">
        <v>1214</v>
      </c>
      <c r="X61" s="225" t="s">
        <v>1766</v>
      </c>
      <c r="Y61" s="224">
        <v>100000</v>
      </c>
      <c r="Z61" s="226"/>
      <c r="AA61" s="89">
        <f t="shared" si="1"/>
        <v>0</v>
      </c>
      <c r="AB61" s="227" t="s">
        <v>1832</v>
      </c>
    </row>
    <row r="62" spans="1:28" ht="15" customHeight="1">
      <c r="A62" s="86">
        <v>53</v>
      </c>
      <c r="B62" s="222" t="str">
        <f t="shared" si="0"/>
        <v>Klik Disini</v>
      </c>
      <c r="C62" s="223" t="s">
        <v>1833</v>
      </c>
      <c r="D62" s="223" t="s">
        <v>1834</v>
      </c>
      <c r="E62" s="223" t="s">
        <v>1703</v>
      </c>
      <c r="F62" s="223" t="s">
        <v>1835</v>
      </c>
      <c r="G62" s="223" t="s">
        <v>1836</v>
      </c>
      <c r="H62" s="223" t="s">
        <v>495</v>
      </c>
      <c r="I62" s="223" t="s">
        <v>446</v>
      </c>
      <c r="J62" s="86" t="s">
        <v>359</v>
      </c>
      <c r="K62" s="223" t="s">
        <v>1542</v>
      </c>
      <c r="L62" s="223"/>
      <c r="M62" s="223" t="s">
        <v>447</v>
      </c>
      <c r="N62" s="223" t="s">
        <v>449</v>
      </c>
      <c r="O62" s="223" t="s">
        <v>450</v>
      </c>
      <c r="P62" s="224">
        <v>2021</v>
      </c>
      <c r="Q62" s="224">
        <v>2021</v>
      </c>
      <c r="R62" s="225" t="s">
        <v>1508</v>
      </c>
      <c r="S62" s="225" t="s">
        <v>64</v>
      </c>
      <c r="T62" s="223" t="s">
        <v>451</v>
      </c>
      <c r="U62" s="86">
        <v>566</v>
      </c>
      <c r="V62" s="86" t="s">
        <v>452</v>
      </c>
      <c r="W62" s="223" t="s">
        <v>796</v>
      </c>
      <c r="X62" s="225" t="s">
        <v>1837</v>
      </c>
      <c r="Y62" s="224">
        <v>140000</v>
      </c>
      <c r="Z62" s="226"/>
      <c r="AA62" s="89">
        <f t="shared" si="1"/>
        <v>0</v>
      </c>
      <c r="AB62" s="227" t="s">
        <v>1838</v>
      </c>
    </row>
    <row r="63" spans="1:28" ht="15" customHeight="1">
      <c r="A63" s="86">
        <v>54</v>
      </c>
      <c r="B63" s="222" t="str">
        <f t="shared" si="0"/>
        <v>Klik Disini</v>
      </c>
      <c r="C63" s="223" t="s">
        <v>1839</v>
      </c>
      <c r="D63" s="223"/>
      <c r="E63" s="223" t="s">
        <v>1840</v>
      </c>
      <c r="F63" s="223" t="s">
        <v>1841</v>
      </c>
      <c r="G63" s="223" t="s">
        <v>1842</v>
      </c>
      <c r="H63" s="223" t="s">
        <v>1843</v>
      </c>
      <c r="I63" s="223" t="s">
        <v>1844</v>
      </c>
      <c r="J63" s="86" t="s">
        <v>397</v>
      </c>
      <c r="K63" s="223" t="s">
        <v>447</v>
      </c>
      <c r="L63" s="223"/>
      <c r="M63" s="223" t="s">
        <v>447</v>
      </c>
      <c r="N63" s="223" t="s">
        <v>449</v>
      </c>
      <c r="O63" s="223" t="s">
        <v>450</v>
      </c>
      <c r="P63" s="224">
        <v>2017</v>
      </c>
      <c r="Q63" s="224">
        <v>2022</v>
      </c>
      <c r="R63" s="225" t="s">
        <v>1508</v>
      </c>
      <c r="S63" s="225" t="s">
        <v>64</v>
      </c>
      <c r="T63" s="223" t="s">
        <v>451</v>
      </c>
      <c r="U63" s="86">
        <v>82</v>
      </c>
      <c r="V63" s="86" t="s">
        <v>452</v>
      </c>
      <c r="W63" s="223" t="s">
        <v>804</v>
      </c>
      <c r="X63" s="225" t="s">
        <v>1845</v>
      </c>
      <c r="Y63" s="224">
        <v>100000</v>
      </c>
      <c r="Z63" s="226"/>
      <c r="AA63" s="89">
        <f t="shared" si="1"/>
        <v>0</v>
      </c>
      <c r="AB63" s="227" t="s">
        <v>1846</v>
      </c>
    </row>
    <row r="64" spans="1:28" ht="15" customHeight="1">
      <c r="A64" s="86">
        <v>55</v>
      </c>
      <c r="B64" s="222" t="str">
        <f t="shared" si="0"/>
        <v>Klik Disini</v>
      </c>
      <c r="C64" s="223" t="s">
        <v>1847</v>
      </c>
      <c r="D64" s="223" t="s">
        <v>1848</v>
      </c>
      <c r="E64" s="223" t="s">
        <v>1849</v>
      </c>
      <c r="F64" s="223" t="s">
        <v>1850</v>
      </c>
      <c r="G64" s="223" t="s">
        <v>1851</v>
      </c>
      <c r="H64" s="223" t="s">
        <v>495</v>
      </c>
      <c r="I64" s="223" t="s">
        <v>446</v>
      </c>
      <c r="J64" s="86" t="s">
        <v>359</v>
      </c>
      <c r="K64" s="223" t="s">
        <v>447</v>
      </c>
      <c r="L64" s="223"/>
      <c r="M64" s="223" t="s">
        <v>447</v>
      </c>
      <c r="N64" s="223" t="s">
        <v>449</v>
      </c>
      <c r="O64" s="223" t="s">
        <v>450</v>
      </c>
      <c r="P64" s="224">
        <v>2014</v>
      </c>
      <c r="Q64" s="224">
        <v>2022</v>
      </c>
      <c r="R64" s="225" t="s">
        <v>1508</v>
      </c>
      <c r="S64" s="225" t="s">
        <v>64</v>
      </c>
      <c r="T64" s="223" t="s">
        <v>451</v>
      </c>
      <c r="U64" s="86">
        <v>438</v>
      </c>
      <c r="V64" s="86" t="s">
        <v>452</v>
      </c>
      <c r="W64" s="223" t="s">
        <v>1852</v>
      </c>
      <c r="X64" s="225" t="s">
        <v>1853</v>
      </c>
      <c r="Y64" s="224">
        <v>85000</v>
      </c>
      <c r="Z64" s="226"/>
      <c r="AA64" s="89">
        <f t="shared" si="1"/>
        <v>0</v>
      </c>
      <c r="AB64" s="227" t="s">
        <v>1854</v>
      </c>
    </row>
    <row r="65" spans="1:28" ht="15" customHeight="1">
      <c r="A65" s="86">
        <v>56</v>
      </c>
      <c r="B65" s="222" t="str">
        <f t="shared" si="0"/>
        <v>Klik Disini</v>
      </c>
      <c r="C65" s="223" t="s">
        <v>1855</v>
      </c>
      <c r="D65" s="223"/>
      <c r="E65" s="223" t="s">
        <v>1856</v>
      </c>
      <c r="F65" s="223" t="s">
        <v>1857</v>
      </c>
      <c r="G65" s="223" t="s">
        <v>1858</v>
      </c>
      <c r="H65" s="223" t="s">
        <v>495</v>
      </c>
      <c r="I65" s="223" t="s">
        <v>446</v>
      </c>
      <c r="J65" s="86" t="s">
        <v>359</v>
      </c>
      <c r="K65" s="223" t="s">
        <v>447</v>
      </c>
      <c r="L65" s="223"/>
      <c r="M65" s="223" t="s">
        <v>447</v>
      </c>
      <c r="N65" s="223" t="s">
        <v>449</v>
      </c>
      <c r="O65" s="223" t="s">
        <v>450</v>
      </c>
      <c r="P65" s="224">
        <v>2021</v>
      </c>
      <c r="Q65" s="224">
        <v>2022</v>
      </c>
      <c r="R65" s="225" t="s">
        <v>1508</v>
      </c>
      <c r="S65" s="225" t="s">
        <v>64</v>
      </c>
      <c r="T65" s="223" t="s">
        <v>451</v>
      </c>
      <c r="U65" s="86">
        <v>298</v>
      </c>
      <c r="V65" s="86" t="s">
        <v>452</v>
      </c>
      <c r="W65" s="223" t="s">
        <v>1859</v>
      </c>
      <c r="X65" s="225" t="s">
        <v>1860</v>
      </c>
      <c r="Y65" s="224">
        <v>85000</v>
      </c>
      <c r="Z65" s="226"/>
      <c r="AA65" s="89">
        <f t="shared" si="1"/>
        <v>0</v>
      </c>
      <c r="AB65" s="227" t="s">
        <v>1861</v>
      </c>
    </row>
    <row r="66" spans="1:28" ht="15" customHeight="1">
      <c r="A66" s="86">
        <v>57</v>
      </c>
      <c r="B66" s="222" t="str">
        <f t="shared" si="0"/>
        <v>Klik Disini</v>
      </c>
      <c r="C66" s="223" t="s">
        <v>1862</v>
      </c>
      <c r="D66" s="223"/>
      <c r="E66" s="223" t="s">
        <v>1779</v>
      </c>
      <c r="F66" s="223"/>
      <c r="G66" s="223" t="s">
        <v>1863</v>
      </c>
      <c r="H66" s="223" t="s">
        <v>495</v>
      </c>
      <c r="I66" s="223" t="s">
        <v>446</v>
      </c>
      <c r="J66" s="86" t="s">
        <v>353</v>
      </c>
      <c r="K66" s="223" t="s">
        <v>447</v>
      </c>
      <c r="L66" s="223"/>
      <c r="M66" s="223" t="s">
        <v>447</v>
      </c>
      <c r="N66" s="223" t="s">
        <v>449</v>
      </c>
      <c r="O66" s="223" t="s">
        <v>450</v>
      </c>
      <c r="P66" s="224">
        <v>2014</v>
      </c>
      <c r="Q66" s="224">
        <v>2022</v>
      </c>
      <c r="R66" s="225" t="s">
        <v>1508</v>
      </c>
      <c r="S66" s="225" t="s">
        <v>64</v>
      </c>
      <c r="T66" s="223" t="s">
        <v>451</v>
      </c>
      <c r="U66" s="86">
        <v>438</v>
      </c>
      <c r="V66" s="86" t="s">
        <v>452</v>
      </c>
      <c r="W66" s="223" t="s">
        <v>1375</v>
      </c>
      <c r="X66" s="225" t="s">
        <v>1864</v>
      </c>
      <c r="Y66" s="224">
        <v>85000</v>
      </c>
      <c r="Z66" s="226"/>
      <c r="AA66" s="89">
        <f t="shared" si="1"/>
        <v>0</v>
      </c>
      <c r="AB66" s="227" t="s">
        <v>1865</v>
      </c>
    </row>
    <row r="67" spans="1:28" ht="15" customHeight="1">
      <c r="A67" s="86">
        <v>58</v>
      </c>
      <c r="B67" s="222" t="str">
        <f t="shared" si="0"/>
        <v>Klik Disini</v>
      </c>
      <c r="C67" s="223" t="s">
        <v>1866</v>
      </c>
      <c r="D67" s="223"/>
      <c r="E67" s="223" t="s">
        <v>1779</v>
      </c>
      <c r="F67" s="223" t="s">
        <v>1867</v>
      </c>
      <c r="G67" s="223" t="s">
        <v>1868</v>
      </c>
      <c r="H67" s="223" t="s">
        <v>495</v>
      </c>
      <c r="I67" s="223" t="s">
        <v>446</v>
      </c>
      <c r="J67" s="86" t="s">
        <v>359</v>
      </c>
      <c r="K67" s="223" t="s">
        <v>447</v>
      </c>
      <c r="L67" s="223"/>
      <c r="M67" s="223" t="s">
        <v>447</v>
      </c>
      <c r="N67" s="223" t="s">
        <v>449</v>
      </c>
      <c r="O67" s="223" t="s">
        <v>450</v>
      </c>
      <c r="P67" s="224">
        <v>2017</v>
      </c>
      <c r="Q67" s="224">
        <v>2022</v>
      </c>
      <c r="R67" s="225" t="s">
        <v>1508</v>
      </c>
      <c r="S67" s="225" t="s">
        <v>64</v>
      </c>
      <c r="T67" s="223" t="s">
        <v>451</v>
      </c>
      <c r="U67" s="86">
        <v>440</v>
      </c>
      <c r="V67" s="86" t="s">
        <v>452</v>
      </c>
      <c r="W67" s="223" t="s">
        <v>991</v>
      </c>
      <c r="X67" s="225" t="s">
        <v>1869</v>
      </c>
      <c r="Y67" s="224">
        <v>85000</v>
      </c>
      <c r="Z67" s="226"/>
      <c r="AA67" s="89">
        <f t="shared" si="1"/>
        <v>0</v>
      </c>
      <c r="AB67" s="227" t="s">
        <v>1870</v>
      </c>
    </row>
    <row r="68" spans="1:28" ht="15" customHeight="1">
      <c r="A68" s="86">
        <v>59</v>
      </c>
      <c r="B68" s="222" t="str">
        <f t="shared" si="0"/>
        <v>Klik Disini</v>
      </c>
      <c r="C68" s="223" t="s">
        <v>1871</v>
      </c>
      <c r="D68" s="223"/>
      <c r="E68" s="223" t="s">
        <v>1779</v>
      </c>
      <c r="F68" s="223"/>
      <c r="G68" s="223" t="s">
        <v>1872</v>
      </c>
      <c r="H68" s="223" t="s">
        <v>495</v>
      </c>
      <c r="I68" s="223" t="s">
        <v>446</v>
      </c>
      <c r="J68" s="86" t="s">
        <v>359</v>
      </c>
      <c r="K68" s="223" t="s">
        <v>447</v>
      </c>
      <c r="L68" s="223"/>
      <c r="M68" s="223" t="s">
        <v>447</v>
      </c>
      <c r="N68" s="223" t="s">
        <v>449</v>
      </c>
      <c r="O68" s="223" t="s">
        <v>450</v>
      </c>
      <c r="P68" s="224">
        <v>2017</v>
      </c>
      <c r="Q68" s="224">
        <v>2022</v>
      </c>
      <c r="R68" s="225" t="s">
        <v>1508</v>
      </c>
      <c r="S68" s="225" t="s">
        <v>64</v>
      </c>
      <c r="T68" s="223" t="s">
        <v>451</v>
      </c>
      <c r="U68" s="86">
        <v>342</v>
      </c>
      <c r="V68" s="86" t="s">
        <v>452</v>
      </c>
      <c r="W68" s="223" t="s">
        <v>1873</v>
      </c>
      <c r="X68" s="225" t="s">
        <v>1874</v>
      </c>
      <c r="Y68" s="224">
        <v>85000</v>
      </c>
      <c r="Z68" s="226"/>
      <c r="AA68" s="89">
        <f t="shared" si="1"/>
        <v>0</v>
      </c>
      <c r="AB68" s="227" t="s">
        <v>1875</v>
      </c>
    </row>
    <row r="69" spans="1:28" ht="15" customHeight="1">
      <c r="A69" s="86">
        <v>60</v>
      </c>
      <c r="B69" s="222" t="str">
        <f t="shared" si="0"/>
        <v>Klik Disini</v>
      </c>
      <c r="C69" s="223" t="s">
        <v>1876</v>
      </c>
      <c r="D69" s="223"/>
      <c r="E69" s="223" t="s">
        <v>1593</v>
      </c>
      <c r="F69" s="223" t="s">
        <v>1877</v>
      </c>
      <c r="G69" s="223" t="s">
        <v>1878</v>
      </c>
      <c r="H69" s="223" t="s">
        <v>495</v>
      </c>
      <c r="I69" s="223" t="s">
        <v>446</v>
      </c>
      <c r="J69" s="86" t="s">
        <v>359</v>
      </c>
      <c r="K69" s="223" t="s">
        <v>447</v>
      </c>
      <c r="L69" s="223"/>
      <c r="M69" s="223" t="s">
        <v>447</v>
      </c>
      <c r="N69" s="223" t="s">
        <v>449</v>
      </c>
      <c r="O69" s="223" t="s">
        <v>450</v>
      </c>
      <c r="P69" s="224">
        <v>2015</v>
      </c>
      <c r="Q69" s="224">
        <v>2022</v>
      </c>
      <c r="R69" s="225" t="s">
        <v>1508</v>
      </c>
      <c r="S69" s="225" t="s">
        <v>64</v>
      </c>
      <c r="T69" s="223" t="s">
        <v>451</v>
      </c>
      <c r="U69" s="86">
        <v>246</v>
      </c>
      <c r="V69" s="86" t="s">
        <v>452</v>
      </c>
      <c r="W69" s="223" t="s">
        <v>1161</v>
      </c>
      <c r="X69" s="225" t="s">
        <v>1879</v>
      </c>
      <c r="Y69" s="224">
        <v>85000</v>
      </c>
      <c r="Z69" s="226"/>
      <c r="AA69" s="89">
        <f t="shared" si="1"/>
        <v>0</v>
      </c>
      <c r="AB69" s="227" t="s">
        <v>1880</v>
      </c>
    </row>
    <row r="70" spans="1:28" ht="15" customHeight="1">
      <c r="A70" s="86">
        <v>61</v>
      </c>
      <c r="B70" s="222" t="str">
        <f t="shared" si="0"/>
        <v>Klik Disini</v>
      </c>
      <c r="C70" s="223" t="s">
        <v>1881</v>
      </c>
      <c r="D70" s="223"/>
      <c r="E70" s="223" t="s">
        <v>1779</v>
      </c>
      <c r="F70" s="223" t="s">
        <v>1882</v>
      </c>
      <c r="G70" s="223" t="s">
        <v>1883</v>
      </c>
      <c r="H70" s="223" t="s">
        <v>495</v>
      </c>
      <c r="I70" s="223" t="s">
        <v>446</v>
      </c>
      <c r="J70" s="86" t="s">
        <v>359</v>
      </c>
      <c r="K70" s="223" t="s">
        <v>447</v>
      </c>
      <c r="L70" s="223"/>
      <c r="M70" s="223" t="s">
        <v>447</v>
      </c>
      <c r="N70" s="223" t="s">
        <v>449</v>
      </c>
      <c r="O70" s="223" t="s">
        <v>450</v>
      </c>
      <c r="P70" s="224">
        <v>2016</v>
      </c>
      <c r="Q70" s="224">
        <v>2022</v>
      </c>
      <c r="R70" s="225" t="s">
        <v>1508</v>
      </c>
      <c r="S70" s="225" t="s">
        <v>64</v>
      </c>
      <c r="T70" s="223" t="s">
        <v>451</v>
      </c>
      <c r="U70" s="86">
        <v>330</v>
      </c>
      <c r="V70" s="86" t="s">
        <v>452</v>
      </c>
      <c r="W70" s="223" t="s">
        <v>1873</v>
      </c>
      <c r="X70" s="225" t="s">
        <v>1884</v>
      </c>
      <c r="Y70" s="224">
        <v>85000</v>
      </c>
      <c r="Z70" s="226"/>
      <c r="AA70" s="89">
        <f t="shared" si="1"/>
        <v>0</v>
      </c>
      <c r="AB70" s="227" t="s">
        <v>1885</v>
      </c>
    </row>
    <row r="71" spans="1:28" ht="15" customHeight="1">
      <c r="A71" s="86">
        <v>62</v>
      </c>
      <c r="B71" s="222" t="str">
        <f t="shared" si="0"/>
        <v>Klik Disini</v>
      </c>
      <c r="C71" s="223" t="s">
        <v>1886</v>
      </c>
      <c r="D71" s="223" t="s">
        <v>1887</v>
      </c>
      <c r="E71" s="223" t="s">
        <v>1599</v>
      </c>
      <c r="F71" s="223" t="s">
        <v>1888</v>
      </c>
      <c r="G71" s="223" t="s">
        <v>1889</v>
      </c>
      <c r="H71" s="223" t="s">
        <v>495</v>
      </c>
      <c r="I71" s="223" t="s">
        <v>446</v>
      </c>
      <c r="J71" s="86" t="s">
        <v>359</v>
      </c>
      <c r="K71" s="223" t="s">
        <v>447</v>
      </c>
      <c r="L71" s="223"/>
      <c r="M71" s="223" t="s">
        <v>447</v>
      </c>
      <c r="N71" s="223" t="s">
        <v>449</v>
      </c>
      <c r="O71" s="223" t="s">
        <v>450</v>
      </c>
      <c r="P71" s="224">
        <v>2015</v>
      </c>
      <c r="Q71" s="224">
        <v>2022</v>
      </c>
      <c r="R71" s="225" t="s">
        <v>1508</v>
      </c>
      <c r="S71" s="225" t="s">
        <v>64</v>
      </c>
      <c r="T71" s="223" t="s">
        <v>451</v>
      </c>
      <c r="U71" s="86">
        <v>324</v>
      </c>
      <c r="V71" s="86" t="s">
        <v>452</v>
      </c>
      <c r="W71" s="223" t="s">
        <v>606</v>
      </c>
      <c r="X71" s="225" t="s">
        <v>1890</v>
      </c>
      <c r="Y71" s="224">
        <v>85000</v>
      </c>
      <c r="Z71" s="226"/>
      <c r="AA71" s="89">
        <f t="shared" si="1"/>
        <v>0</v>
      </c>
      <c r="AB71" s="227" t="s">
        <v>1891</v>
      </c>
    </row>
    <row r="72" spans="1:28" ht="15" customHeight="1">
      <c r="A72" s="86">
        <v>63</v>
      </c>
      <c r="B72" s="222" t="str">
        <f t="shared" si="0"/>
        <v>Klik Disini</v>
      </c>
      <c r="C72" s="223" t="s">
        <v>1892</v>
      </c>
      <c r="D72" s="223"/>
      <c r="E72" s="223" t="s">
        <v>1893</v>
      </c>
      <c r="F72" s="223" t="s">
        <v>1894</v>
      </c>
      <c r="G72" s="223" t="s">
        <v>1895</v>
      </c>
      <c r="H72" s="223" t="s">
        <v>495</v>
      </c>
      <c r="I72" s="223" t="s">
        <v>446</v>
      </c>
      <c r="J72" s="86" t="s">
        <v>359</v>
      </c>
      <c r="K72" s="223" t="s">
        <v>447</v>
      </c>
      <c r="L72" s="223"/>
      <c r="M72" s="223" t="s">
        <v>447</v>
      </c>
      <c r="N72" s="223" t="s">
        <v>449</v>
      </c>
      <c r="O72" s="223" t="s">
        <v>450</v>
      </c>
      <c r="P72" s="224">
        <v>2017</v>
      </c>
      <c r="Q72" s="224">
        <v>2022</v>
      </c>
      <c r="R72" s="225" t="s">
        <v>1508</v>
      </c>
      <c r="S72" s="225" t="s">
        <v>64</v>
      </c>
      <c r="T72" s="223" t="s">
        <v>451</v>
      </c>
      <c r="U72" s="86">
        <v>651</v>
      </c>
      <c r="V72" s="86" t="s">
        <v>452</v>
      </c>
      <c r="W72" s="223" t="s">
        <v>524</v>
      </c>
      <c r="X72" s="225" t="s">
        <v>1896</v>
      </c>
      <c r="Y72" s="224">
        <v>85000</v>
      </c>
      <c r="Z72" s="226"/>
      <c r="AA72" s="89">
        <f t="shared" si="1"/>
        <v>0</v>
      </c>
      <c r="AB72" s="227" t="s">
        <v>1897</v>
      </c>
    </row>
    <row r="73" spans="1:28" ht="15" customHeight="1">
      <c r="A73" s="86">
        <v>64</v>
      </c>
      <c r="B73" s="222" t="str">
        <f t="shared" si="0"/>
        <v>Klik Disini</v>
      </c>
      <c r="C73" s="223" t="s">
        <v>1898</v>
      </c>
      <c r="D73" s="223"/>
      <c r="E73" s="223" t="s">
        <v>1593</v>
      </c>
      <c r="F73" s="223"/>
      <c r="G73" s="223" t="s">
        <v>1899</v>
      </c>
      <c r="H73" s="223" t="s">
        <v>495</v>
      </c>
      <c r="I73" s="223" t="s">
        <v>446</v>
      </c>
      <c r="J73" s="86" t="s">
        <v>359</v>
      </c>
      <c r="K73" s="223" t="s">
        <v>447</v>
      </c>
      <c r="L73" s="223"/>
      <c r="M73" s="223" t="s">
        <v>447</v>
      </c>
      <c r="N73" s="223" t="s">
        <v>449</v>
      </c>
      <c r="O73" s="223" t="s">
        <v>450</v>
      </c>
      <c r="P73" s="224">
        <v>2015</v>
      </c>
      <c r="Q73" s="224">
        <v>2022</v>
      </c>
      <c r="R73" s="225" t="s">
        <v>1508</v>
      </c>
      <c r="S73" s="225" t="s">
        <v>64</v>
      </c>
      <c r="T73" s="223" t="s">
        <v>451</v>
      </c>
      <c r="U73" s="86">
        <v>238</v>
      </c>
      <c r="V73" s="86" t="s">
        <v>452</v>
      </c>
      <c r="W73" s="223" t="s">
        <v>563</v>
      </c>
      <c r="X73" s="225" t="s">
        <v>1900</v>
      </c>
      <c r="Y73" s="224">
        <v>85000</v>
      </c>
      <c r="Z73" s="226"/>
      <c r="AA73" s="89">
        <f t="shared" si="1"/>
        <v>0</v>
      </c>
      <c r="AB73" s="227" t="s">
        <v>1901</v>
      </c>
    </row>
    <row r="74" spans="1:28" ht="15" customHeight="1">
      <c r="A74" s="86">
        <v>65</v>
      </c>
      <c r="B74" s="222" t="str">
        <f t="shared" si="0"/>
        <v>Klik Disini</v>
      </c>
      <c r="C74" s="223" t="s">
        <v>1902</v>
      </c>
      <c r="D74" s="223"/>
      <c r="E74" s="223" t="s">
        <v>1903</v>
      </c>
      <c r="F74" s="223"/>
      <c r="G74" s="223" t="s">
        <v>1904</v>
      </c>
      <c r="H74" s="223" t="s">
        <v>495</v>
      </c>
      <c r="I74" s="223" t="s">
        <v>446</v>
      </c>
      <c r="J74" s="86" t="s">
        <v>359</v>
      </c>
      <c r="K74" s="223" t="s">
        <v>447</v>
      </c>
      <c r="L74" s="223"/>
      <c r="M74" s="223" t="s">
        <v>447</v>
      </c>
      <c r="N74" s="223" t="s">
        <v>449</v>
      </c>
      <c r="O74" s="223" t="s">
        <v>450</v>
      </c>
      <c r="P74" s="224">
        <v>2015</v>
      </c>
      <c r="Q74" s="224">
        <v>2022</v>
      </c>
      <c r="R74" s="225" t="s">
        <v>1508</v>
      </c>
      <c r="S74" s="225" t="s">
        <v>64</v>
      </c>
      <c r="T74" s="223" t="s">
        <v>451</v>
      </c>
      <c r="U74" s="86">
        <v>308</v>
      </c>
      <c r="V74" s="86" t="s">
        <v>452</v>
      </c>
      <c r="W74" s="223" t="s">
        <v>991</v>
      </c>
      <c r="X74" s="225" t="s">
        <v>1905</v>
      </c>
      <c r="Y74" s="224">
        <v>85000</v>
      </c>
      <c r="Z74" s="226"/>
      <c r="AA74" s="89">
        <f t="shared" si="1"/>
        <v>0</v>
      </c>
      <c r="AB74" s="227" t="s">
        <v>1906</v>
      </c>
    </row>
    <row r="75" spans="1:28" ht="15" customHeight="1">
      <c r="A75" s="86">
        <v>66</v>
      </c>
      <c r="B75" s="222" t="str">
        <f t="shared" si="0"/>
        <v>Klik Disini</v>
      </c>
      <c r="C75" s="223" t="s">
        <v>1907</v>
      </c>
      <c r="D75" s="223"/>
      <c r="E75" s="223" t="s">
        <v>1908</v>
      </c>
      <c r="F75" s="223" t="s">
        <v>1909</v>
      </c>
      <c r="G75" s="223" t="s">
        <v>1910</v>
      </c>
      <c r="H75" s="223" t="s">
        <v>495</v>
      </c>
      <c r="I75" s="223" t="s">
        <v>446</v>
      </c>
      <c r="J75" s="86" t="s">
        <v>359</v>
      </c>
      <c r="K75" s="223" t="s">
        <v>447</v>
      </c>
      <c r="L75" s="223"/>
      <c r="M75" s="223" t="s">
        <v>447</v>
      </c>
      <c r="N75" s="223" t="s">
        <v>449</v>
      </c>
      <c r="O75" s="223" t="s">
        <v>450</v>
      </c>
      <c r="P75" s="224">
        <v>2015</v>
      </c>
      <c r="Q75" s="224">
        <v>2022</v>
      </c>
      <c r="R75" s="225" t="s">
        <v>1508</v>
      </c>
      <c r="S75" s="225" t="s">
        <v>64</v>
      </c>
      <c r="T75" s="223" t="s">
        <v>451</v>
      </c>
      <c r="U75" s="86">
        <v>301</v>
      </c>
      <c r="V75" s="86" t="s">
        <v>452</v>
      </c>
      <c r="W75" s="223" t="s">
        <v>563</v>
      </c>
      <c r="X75" s="225" t="s">
        <v>1911</v>
      </c>
      <c r="Y75" s="224">
        <v>85000</v>
      </c>
      <c r="Z75" s="226"/>
      <c r="AA75" s="89">
        <f t="shared" si="1"/>
        <v>0</v>
      </c>
      <c r="AB75" s="227" t="s">
        <v>1912</v>
      </c>
    </row>
    <row r="76" spans="1:28" ht="15" customHeight="1">
      <c r="A76" s="86">
        <v>67</v>
      </c>
      <c r="B76" s="222" t="str">
        <f t="shared" si="0"/>
        <v>Klik Disini</v>
      </c>
      <c r="C76" s="223" t="s">
        <v>1913</v>
      </c>
      <c r="D76" s="223"/>
      <c r="E76" s="223" t="s">
        <v>1552</v>
      </c>
      <c r="F76" s="223" t="s">
        <v>1914</v>
      </c>
      <c r="G76" s="223" t="s">
        <v>1915</v>
      </c>
      <c r="H76" s="223" t="s">
        <v>495</v>
      </c>
      <c r="I76" s="223" t="s">
        <v>446</v>
      </c>
      <c r="J76" s="86" t="s">
        <v>359</v>
      </c>
      <c r="K76" s="223" t="s">
        <v>447</v>
      </c>
      <c r="L76" s="223"/>
      <c r="M76" s="223" t="s">
        <v>447</v>
      </c>
      <c r="N76" s="223" t="s">
        <v>449</v>
      </c>
      <c r="O76" s="223" t="s">
        <v>450</v>
      </c>
      <c r="P76" s="224">
        <v>2007</v>
      </c>
      <c r="Q76" s="224">
        <v>2022</v>
      </c>
      <c r="R76" s="225" t="s">
        <v>1508</v>
      </c>
      <c r="S76" s="225" t="s">
        <v>64</v>
      </c>
      <c r="T76" s="223" t="s">
        <v>451</v>
      </c>
      <c r="U76" s="86">
        <v>356</v>
      </c>
      <c r="V76" s="86" t="s">
        <v>452</v>
      </c>
      <c r="W76" s="223" t="s">
        <v>1375</v>
      </c>
      <c r="X76" s="225" t="s">
        <v>1916</v>
      </c>
      <c r="Y76" s="224">
        <v>85000</v>
      </c>
      <c r="Z76" s="226"/>
      <c r="AA76" s="89">
        <f t="shared" si="1"/>
        <v>0</v>
      </c>
      <c r="AB76" s="227" t="s">
        <v>1917</v>
      </c>
    </row>
    <row r="77" spans="1:28" ht="15" customHeight="1">
      <c r="A77" s="86">
        <v>68</v>
      </c>
      <c r="B77" s="222" t="str">
        <f t="shared" si="0"/>
        <v>Klik Disini</v>
      </c>
      <c r="C77" s="223" t="s">
        <v>1918</v>
      </c>
      <c r="D77" s="223" t="s">
        <v>1919</v>
      </c>
      <c r="E77" s="223" t="s">
        <v>1920</v>
      </c>
      <c r="F77" s="223" t="s">
        <v>1921</v>
      </c>
      <c r="G77" s="223" t="s">
        <v>1922</v>
      </c>
      <c r="H77" s="223" t="s">
        <v>495</v>
      </c>
      <c r="I77" s="223" t="s">
        <v>446</v>
      </c>
      <c r="J77" s="86" t="s">
        <v>359</v>
      </c>
      <c r="K77" s="223" t="s">
        <v>447</v>
      </c>
      <c r="L77" s="223"/>
      <c r="M77" s="223" t="s">
        <v>447</v>
      </c>
      <c r="N77" s="223" t="s">
        <v>449</v>
      </c>
      <c r="O77" s="223" t="s">
        <v>450</v>
      </c>
      <c r="P77" s="224">
        <v>2022</v>
      </c>
      <c r="Q77" s="224">
        <v>2022</v>
      </c>
      <c r="R77" s="225" t="s">
        <v>1508</v>
      </c>
      <c r="S77" s="225" t="s">
        <v>64</v>
      </c>
      <c r="T77" s="223" t="s">
        <v>451</v>
      </c>
      <c r="U77" s="86">
        <v>278</v>
      </c>
      <c r="V77" s="86" t="s">
        <v>452</v>
      </c>
      <c r="W77" s="223" t="s">
        <v>1923</v>
      </c>
      <c r="X77" s="225" t="s">
        <v>1924</v>
      </c>
      <c r="Y77" s="224">
        <v>85000</v>
      </c>
      <c r="Z77" s="226"/>
      <c r="AA77" s="89">
        <f t="shared" si="1"/>
        <v>0</v>
      </c>
      <c r="AB77" s="227" t="s">
        <v>1925</v>
      </c>
    </row>
    <row r="78" spans="1:28" ht="15" customHeight="1">
      <c r="A78" s="86">
        <v>69</v>
      </c>
      <c r="B78" s="222" t="str">
        <f t="shared" si="0"/>
        <v>Klik Disini</v>
      </c>
      <c r="C78" s="223" t="s">
        <v>1926</v>
      </c>
      <c r="D78" s="223" t="s">
        <v>1927</v>
      </c>
      <c r="E78" s="223" t="s">
        <v>1928</v>
      </c>
      <c r="F78" s="223" t="s">
        <v>1929</v>
      </c>
      <c r="G78" s="223" t="s">
        <v>1930</v>
      </c>
      <c r="H78" s="223" t="s">
        <v>495</v>
      </c>
      <c r="I78" s="223" t="s">
        <v>446</v>
      </c>
      <c r="J78" s="86" t="s">
        <v>359</v>
      </c>
      <c r="K78" s="223" t="s">
        <v>447</v>
      </c>
      <c r="L78" s="223"/>
      <c r="M78" s="223" t="s">
        <v>447</v>
      </c>
      <c r="N78" s="223" t="s">
        <v>449</v>
      </c>
      <c r="O78" s="223" t="s">
        <v>450</v>
      </c>
      <c r="P78" s="224">
        <v>2022</v>
      </c>
      <c r="Q78" s="224">
        <v>2022</v>
      </c>
      <c r="R78" s="225" t="s">
        <v>1508</v>
      </c>
      <c r="S78" s="225" t="s">
        <v>64</v>
      </c>
      <c r="T78" s="223" t="s">
        <v>451</v>
      </c>
      <c r="U78" s="86">
        <v>204</v>
      </c>
      <c r="V78" s="86" t="s">
        <v>452</v>
      </c>
      <c r="W78" s="223" t="s">
        <v>715</v>
      </c>
      <c r="X78" s="225" t="s">
        <v>1931</v>
      </c>
      <c r="Y78" s="224">
        <v>100000</v>
      </c>
      <c r="Z78" s="226"/>
      <c r="AA78" s="89">
        <f t="shared" si="1"/>
        <v>0</v>
      </c>
      <c r="AB78" s="227" t="s">
        <v>1932</v>
      </c>
    </row>
    <row r="79" spans="1:28" ht="15" customHeight="1">
      <c r="A79" s="86">
        <v>70</v>
      </c>
      <c r="B79" s="222" t="str">
        <f t="shared" si="0"/>
        <v>Klik Disini</v>
      </c>
      <c r="C79" s="223" t="s">
        <v>1933</v>
      </c>
      <c r="D79" s="223"/>
      <c r="E79" s="223" t="s">
        <v>1934</v>
      </c>
      <c r="F79" s="223" t="s">
        <v>1935</v>
      </c>
      <c r="G79" s="223" t="s">
        <v>1936</v>
      </c>
      <c r="H79" s="223" t="s">
        <v>495</v>
      </c>
      <c r="I79" s="223" t="s">
        <v>446</v>
      </c>
      <c r="J79" s="86" t="s">
        <v>359</v>
      </c>
      <c r="K79" s="223" t="s">
        <v>447</v>
      </c>
      <c r="L79" s="223"/>
      <c r="M79" s="223" t="s">
        <v>447</v>
      </c>
      <c r="N79" s="223" t="s">
        <v>449</v>
      </c>
      <c r="O79" s="223" t="s">
        <v>450</v>
      </c>
      <c r="P79" s="224">
        <v>2022</v>
      </c>
      <c r="Q79" s="224">
        <v>2022</v>
      </c>
      <c r="R79" s="225" t="s">
        <v>1508</v>
      </c>
      <c r="S79" s="225" t="s">
        <v>64</v>
      </c>
      <c r="T79" s="223" t="s">
        <v>451</v>
      </c>
      <c r="U79" s="86">
        <v>350</v>
      </c>
      <c r="V79" s="86" t="s">
        <v>452</v>
      </c>
      <c r="W79" s="223" t="s">
        <v>1937</v>
      </c>
      <c r="X79" s="225" t="s">
        <v>1938</v>
      </c>
      <c r="Y79" s="224">
        <v>150000</v>
      </c>
      <c r="Z79" s="226"/>
      <c r="AA79" s="89">
        <f t="shared" si="1"/>
        <v>0</v>
      </c>
      <c r="AB79" s="227" t="s">
        <v>1939</v>
      </c>
    </row>
    <row r="80" spans="1:28" ht="15" customHeight="1">
      <c r="A80" s="86">
        <v>71</v>
      </c>
      <c r="B80" s="222" t="str">
        <f t="shared" si="0"/>
        <v>Klik Disini</v>
      </c>
      <c r="C80" s="223" t="s">
        <v>1940</v>
      </c>
      <c r="D80" s="223" t="s">
        <v>1941</v>
      </c>
      <c r="E80" s="223" t="s">
        <v>1942</v>
      </c>
      <c r="F80" s="223" t="s">
        <v>1943</v>
      </c>
      <c r="G80" s="223" t="s">
        <v>1944</v>
      </c>
      <c r="H80" s="223" t="s">
        <v>495</v>
      </c>
      <c r="I80" s="223" t="s">
        <v>446</v>
      </c>
      <c r="J80" s="86" t="s">
        <v>349</v>
      </c>
      <c r="K80" s="223" t="s">
        <v>447</v>
      </c>
      <c r="L80" s="223"/>
      <c r="M80" s="223" t="s">
        <v>447</v>
      </c>
      <c r="N80" s="223" t="s">
        <v>449</v>
      </c>
      <c r="O80" s="223" t="s">
        <v>450</v>
      </c>
      <c r="P80" s="224">
        <v>2013</v>
      </c>
      <c r="Q80" s="224">
        <v>2022</v>
      </c>
      <c r="R80" s="225" t="s">
        <v>1508</v>
      </c>
      <c r="S80" s="225" t="s">
        <v>64</v>
      </c>
      <c r="T80" s="223" t="s">
        <v>451</v>
      </c>
      <c r="U80" s="86">
        <v>232</v>
      </c>
      <c r="V80" s="86" t="s">
        <v>452</v>
      </c>
      <c r="W80" s="223" t="s">
        <v>1945</v>
      </c>
      <c r="X80" s="225" t="s">
        <v>1946</v>
      </c>
      <c r="Y80" s="224">
        <v>100000</v>
      </c>
      <c r="Z80" s="226"/>
      <c r="AA80" s="89">
        <f t="shared" si="1"/>
        <v>0</v>
      </c>
      <c r="AB80" s="227" t="s">
        <v>1947</v>
      </c>
    </row>
    <row r="81" spans="1:28" ht="15" customHeight="1">
      <c r="A81" s="86">
        <v>72</v>
      </c>
      <c r="B81" s="222" t="str">
        <f t="shared" si="0"/>
        <v>Klik Disini</v>
      </c>
      <c r="C81" s="223" t="s">
        <v>1948</v>
      </c>
      <c r="D81" s="223" t="s">
        <v>1949</v>
      </c>
      <c r="E81" s="223" t="s">
        <v>1950</v>
      </c>
      <c r="F81" s="223" t="s">
        <v>1951</v>
      </c>
      <c r="G81" s="223" t="s">
        <v>1952</v>
      </c>
      <c r="H81" s="223" t="s">
        <v>495</v>
      </c>
      <c r="I81" s="223" t="s">
        <v>446</v>
      </c>
      <c r="J81" s="86" t="s">
        <v>353</v>
      </c>
      <c r="K81" s="223" t="s">
        <v>1953</v>
      </c>
      <c r="L81" s="223"/>
      <c r="M81" s="223" t="s">
        <v>447</v>
      </c>
      <c r="N81" s="223" t="s">
        <v>449</v>
      </c>
      <c r="O81" s="223" t="s">
        <v>450</v>
      </c>
      <c r="P81" s="224">
        <v>2014</v>
      </c>
      <c r="Q81" s="224">
        <v>2022</v>
      </c>
      <c r="R81" s="225" t="s">
        <v>1508</v>
      </c>
      <c r="S81" s="225" t="s">
        <v>64</v>
      </c>
      <c r="T81" s="223" t="s">
        <v>451</v>
      </c>
      <c r="U81" s="86">
        <v>172</v>
      </c>
      <c r="V81" s="86" t="s">
        <v>452</v>
      </c>
      <c r="W81" s="223" t="s">
        <v>1954</v>
      </c>
      <c r="X81" s="225" t="s">
        <v>1955</v>
      </c>
      <c r="Y81" s="224">
        <v>100000</v>
      </c>
      <c r="Z81" s="226"/>
      <c r="AA81" s="89">
        <f t="shared" si="1"/>
        <v>0</v>
      </c>
      <c r="AB81" s="227" t="s">
        <v>1956</v>
      </c>
    </row>
    <row r="82" spans="1:28" ht="15" customHeight="1">
      <c r="A82" s="86">
        <v>73</v>
      </c>
      <c r="B82" s="222" t="str">
        <f t="shared" si="0"/>
        <v>Klik Disini</v>
      </c>
      <c r="C82" s="223" t="s">
        <v>1957</v>
      </c>
      <c r="D82" s="223"/>
      <c r="E82" s="223" t="s">
        <v>1958</v>
      </c>
      <c r="F82" s="223" t="s">
        <v>1959</v>
      </c>
      <c r="G82" s="223" t="s">
        <v>1960</v>
      </c>
      <c r="H82" s="223" t="s">
        <v>495</v>
      </c>
      <c r="I82" s="223" t="s">
        <v>446</v>
      </c>
      <c r="J82" s="86" t="s">
        <v>359</v>
      </c>
      <c r="K82" s="223" t="s">
        <v>1953</v>
      </c>
      <c r="L82" s="223"/>
      <c r="M82" s="223" t="s">
        <v>447</v>
      </c>
      <c r="N82" s="223" t="s">
        <v>449</v>
      </c>
      <c r="O82" s="223" t="s">
        <v>450</v>
      </c>
      <c r="P82" s="224">
        <v>2018</v>
      </c>
      <c r="Q82" s="224">
        <v>2022</v>
      </c>
      <c r="R82" s="225" t="s">
        <v>1508</v>
      </c>
      <c r="S82" s="225" t="s">
        <v>64</v>
      </c>
      <c r="T82" s="223" t="s">
        <v>451</v>
      </c>
      <c r="U82" s="86">
        <v>234</v>
      </c>
      <c r="V82" s="86" t="s">
        <v>452</v>
      </c>
      <c r="W82" s="223" t="s">
        <v>547</v>
      </c>
      <c r="X82" s="225" t="s">
        <v>1961</v>
      </c>
      <c r="Y82" s="224">
        <v>120000</v>
      </c>
      <c r="Z82" s="226"/>
      <c r="AA82" s="89">
        <f t="shared" si="1"/>
        <v>0</v>
      </c>
      <c r="AB82" s="227" t="s">
        <v>1962</v>
      </c>
    </row>
    <row r="83" spans="1:28" ht="15" customHeight="1">
      <c r="A83" s="86">
        <v>74</v>
      </c>
      <c r="B83" s="222" t="str">
        <f t="shared" si="0"/>
        <v>Klik Disini</v>
      </c>
      <c r="C83" s="223" t="s">
        <v>1963</v>
      </c>
      <c r="D83" s="223" t="s">
        <v>1964</v>
      </c>
      <c r="E83" s="223" t="s">
        <v>1965</v>
      </c>
      <c r="F83" s="223" t="s">
        <v>1966</v>
      </c>
      <c r="G83" s="223" t="s">
        <v>1967</v>
      </c>
      <c r="H83" s="223" t="s">
        <v>495</v>
      </c>
      <c r="I83" s="223" t="s">
        <v>446</v>
      </c>
      <c r="J83" s="86" t="s">
        <v>359</v>
      </c>
      <c r="K83" s="223" t="s">
        <v>1542</v>
      </c>
      <c r="L83" s="223"/>
      <c r="M83" s="223" t="s">
        <v>447</v>
      </c>
      <c r="N83" s="223" t="s">
        <v>449</v>
      </c>
      <c r="O83" s="223" t="s">
        <v>450</v>
      </c>
      <c r="P83" s="224">
        <v>2022</v>
      </c>
      <c r="Q83" s="224">
        <v>2022</v>
      </c>
      <c r="R83" s="225" t="s">
        <v>1508</v>
      </c>
      <c r="S83" s="225" t="s">
        <v>64</v>
      </c>
      <c r="T83" s="223" t="s">
        <v>451</v>
      </c>
      <c r="U83" s="86">
        <v>438</v>
      </c>
      <c r="V83" s="86" t="s">
        <v>452</v>
      </c>
      <c r="W83" s="223" t="s">
        <v>991</v>
      </c>
      <c r="X83" s="225" t="s">
        <v>1968</v>
      </c>
      <c r="Y83" s="224">
        <v>175000</v>
      </c>
      <c r="Z83" s="226"/>
      <c r="AA83" s="89">
        <f t="shared" si="1"/>
        <v>0</v>
      </c>
      <c r="AB83" s="227" t="s">
        <v>1969</v>
      </c>
    </row>
    <row r="84" spans="1:28" ht="15" customHeight="1">
      <c r="A84" s="86">
        <v>75</v>
      </c>
      <c r="B84" s="222" t="str">
        <f t="shared" si="0"/>
        <v>Klik Disini</v>
      </c>
      <c r="C84" s="223" t="s">
        <v>1970</v>
      </c>
      <c r="D84" s="223"/>
      <c r="E84" s="223" t="s">
        <v>1971</v>
      </c>
      <c r="F84" s="223" t="s">
        <v>1972</v>
      </c>
      <c r="G84" s="223" t="s">
        <v>1973</v>
      </c>
      <c r="H84" s="223" t="s">
        <v>495</v>
      </c>
      <c r="I84" s="223" t="s">
        <v>446</v>
      </c>
      <c r="J84" s="86" t="s">
        <v>359</v>
      </c>
      <c r="K84" s="223" t="s">
        <v>447</v>
      </c>
      <c r="L84" s="223"/>
      <c r="M84" s="223" t="s">
        <v>447</v>
      </c>
      <c r="N84" s="223" t="s">
        <v>449</v>
      </c>
      <c r="O84" s="223" t="s">
        <v>450</v>
      </c>
      <c r="P84" s="224">
        <v>2022</v>
      </c>
      <c r="Q84" s="224">
        <v>2022</v>
      </c>
      <c r="R84" s="225" t="s">
        <v>1508</v>
      </c>
      <c r="S84" s="225" t="s">
        <v>64</v>
      </c>
      <c r="T84" s="223" t="s">
        <v>451</v>
      </c>
      <c r="U84" s="86">
        <v>142</v>
      </c>
      <c r="V84" s="86" t="s">
        <v>452</v>
      </c>
      <c r="W84" s="223" t="s">
        <v>1109</v>
      </c>
      <c r="X84" s="225" t="s">
        <v>1974</v>
      </c>
      <c r="Y84" s="224">
        <v>100000</v>
      </c>
      <c r="Z84" s="226"/>
      <c r="AA84" s="89">
        <f t="shared" si="1"/>
        <v>0</v>
      </c>
      <c r="AB84" s="227" t="s">
        <v>1975</v>
      </c>
    </row>
    <row r="85" spans="1:28" ht="15" customHeight="1">
      <c r="A85" s="86">
        <v>76</v>
      </c>
      <c r="B85" s="222" t="str">
        <f t="shared" si="0"/>
        <v>Klik Disini</v>
      </c>
      <c r="C85" s="223" t="s">
        <v>1976</v>
      </c>
      <c r="D85" s="223" t="s">
        <v>1977</v>
      </c>
      <c r="E85" s="223" t="s">
        <v>1978</v>
      </c>
      <c r="F85" s="223" t="s">
        <v>1979</v>
      </c>
      <c r="G85" s="223" t="s">
        <v>1980</v>
      </c>
      <c r="H85" s="223" t="s">
        <v>384</v>
      </c>
      <c r="I85" s="223" t="s">
        <v>446</v>
      </c>
      <c r="J85" s="86" t="s">
        <v>363</v>
      </c>
      <c r="K85" s="223" t="s">
        <v>447</v>
      </c>
      <c r="L85" s="223"/>
      <c r="M85" s="223" t="s">
        <v>447</v>
      </c>
      <c r="N85" s="223" t="s">
        <v>449</v>
      </c>
      <c r="O85" s="223" t="s">
        <v>450</v>
      </c>
      <c r="P85" s="224">
        <v>2018</v>
      </c>
      <c r="Q85" s="224">
        <v>2022</v>
      </c>
      <c r="R85" s="225" t="s">
        <v>1508</v>
      </c>
      <c r="S85" s="225" t="s">
        <v>64</v>
      </c>
      <c r="T85" s="223" t="s">
        <v>451</v>
      </c>
      <c r="U85" s="86">
        <v>136</v>
      </c>
      <c r="V85" s="86" t="s">
        <v>452</v>
      </c>
      <c r="W85" s="223" t="s">
        <v>655</v>
      </c>
      <c r="X85" s="225" t="s">
        <v>1981</v>
      </c>
      <c r="Y85" s="224">
        <v>100000</v>
      </c>
      <c r="Z85" s="226"/>
      <c r="AA85" s="89">
        <f t="shared" si="1"/>
        <v>0</v>
      </c>
      <c r="AB85" s="227" t="s">
        <v>1982</v>
      </c>
    </row>
    <row r="86" spans="1:28" ht="15" customHeight="1">
      <c r="A86" s="86">
        <v>77</v>
      </c>
      <c r="B86" s="222" t="str">
        <f t="shared" si="0"/>
        <v>Klik Disini</v>
      </c>
      <c r="C86" s="223" t="s">
        <v>1983</v>
      </c>
      <c r="D86" s="223"/>
      <c r="E86" s="223" t="s">
        <v>1984</v>
      </c>
      <c r="F86" s="223" t="s">
        <v>1985</v>
      </c>
      <c r="G86" s="223" t="s">
        <v>1986</v>
      </c>
      <c r="H86" s="223" t="s">
        <v>495</v>
      </c>
      <c r="I86" s="223" t="s">
        <v>446</v>
      </c>
      <c r="J86" s="86" t="s">
        <v>359</v>
      </c>
      <c r="K86" s="223" t="s">
        <v>447</v>
      </c>
      <c r="L86" s="223"/>
      <c r="M86" s="223" t="s">
        <v>447</v>
      </c>
      <c r="N86" s="223" t="s">
        <v>449</v>
      </c>
      <c r="O86" s="223" t="s">
        <v>450</v>
      </c>
      <c r="P86" s="224">
        <v>2018</v>
      </c>
      <c r="Q86" s="224">
        <v>2022</v>
      </c>
      <c r="R86" s="225" t="s">
        <v>1508</v>
      </c>
      <c r="S86" s="225" t="s">
        <v>64</v>
      </c>
      <c r="T86" s="223" t="s">
        <v>451</v>
      </c>
      <c r="U86" s="86">
        <v>193</v>
      </c>
      <c r="V86" s="86" t="s">
        <v>452</v>
      </c>
      <c r="W86" s="223" t="s">
        <v>655</v>
      </c>
      <c r="X86" s="225" t="s">
        <v>1987</v>
      </c>
      <c r="Y86" s="224">
        <v>150000</v>
      </c>
      <c r="Z86" s="226"/>
      <c r="AA86" s="89">
        <f t="shared" si="1"/>
        <v>0</v>
      </c>
      <c r="AB86" s="227" t="s">
        <v>1988</v>
      </c>
    </row>
    <row r="87" spans="1:28" ht="15" customHeight="1">
      <c r="A87" s="86">
        <v>78</v>
      </c>
      <c r="B87" s="222" t="str">
        <f t="shared" si="0"/>
        <v>Klik Disini</v>
      </c>
      <c r="C87" s="223" t="s">
        <v>1989</v>
      </c>
      <c r="D87" s="223"/>
      <c r="E87" s="223" t="s">
        <v>1779</v>
      </c>
      <c r="F87" s="223" t="s">
        <v>1990</v>
      </c>
      <c r="G87" s="223" t="s">
        <v>1991</v>
      </c>
      <c r="H87" s="223" t="s">
        <v>495</v>
      </c>
      <c r="I87" s="223" t="s">
        <v>446</v>
      </c>
      <c r="J87" s="86" t="s">
        <v>359</v>
      </c>
      <c r="K87" s="223" t="s">
        <v>447</v>
      </c>
      <c r="L87" s="223"/>
      <c r="M87" s="223" t="s">
        <v>447</v>
      </c>
      <c r="N87" s="223" t="s">
        <v>449</v>
      </c>
      <c r="O87" s="223" t="s">
        <v>450</v>
      </c>
      <c r="P87" s="224">
        <v>2022</v>
      </c>
      <c r="Q87" s="224">
        <v>2022</v>
      </c>
      <c r="R87" s="225" t="s">
        <v>1508</v>
      </c>
      <c r="S87" s="225" t="s">
        <v>64</v>
      </c>
      <c r="T87" s="223" t="s">
        <v>451</v>
      </c>
      <c r="U87" s="86">
        <v>402</v>
      </c>
      <c r="V87" s="86" t="s">
        <v>452</v>
      </c>
      <c r="W87" s="223" t="s">
        <v>904</v>
      </c>
      <c r="X87" s="225" t="s">
        <v>1992</v>
      </c>
      <c r="Y87" s="224">
        <v>200000</v>
      </c>
      <c r="Z87" s="226"/>
      <c r="AA87" s="89">
        <f t="shared" si="1"/>
        <v>0</v>
      </c>
      <c r="AB87" s="227" t="s">
        <v>1993</v>
      </c>
    </row>
    <row r="88" spans="1:28" ht="15" customHeight="1">
      <c r="A88" s="86">
        <v>79</v>
      </c>
      <c r="B88" s="222" t="str">
        <f t="shared" si="0"/>
        <v>Klik Disini</v>
      </c>
      <c r="C88" s="223" t="s">
        <v>1994</v>
      </c>
      <c r="D88" s="223"/>
      <c r="E88" s="223" t="s">
        <v>1995</v>
      </c>
      <c r="F88" s="223" t="s">
        <v>1996</v>
      </c>
      <c r="G88" s="223" t="s">
        <v>1997</v>
      </c>
      <c r="H88" s="223" t="s">
        <v>384</v>
      </c>
      <c r="I88" s="223" t="s">
        <v>1844</v>
      </c>
      <c r="J88" s="86" t="s">
        <v>397</v>
      </c>
      <c r="K88" s="223" t="s">
        <v>447</v>
      </c>
      <c r="L88" s="223"/>
      <c r="M88" s="223" t="s">
        <v>447</v>
      </c>
      <c r="N88" s="223" t="s">
        <v>449</v>
      </c>
      <c r="O88" s="223" t="s">
        <v>450</v>
      </c>
      <c r="P88" s="224">
        <v>2018</v>
      </c>
      <c r="Q88" s="224">
        <v>2022</v>
      </c>
      <c r="R88" s="225" t="s">
        <v>1508</v>
      </c>
      <c r="S88" s="225" t="s">
        <v>64</v>
      </c>
      <c r="T88" s="223" t="s">
        <v>451</v>
      </c>
      <c r="U88" s="86">
        <v>197</v>
      </c>
      <c r="V88" s="86" t="s">
        <v>452</v>
      </c>
      <c r="W88" s="223" t="s">
        <v>1214</v>
      </c>
      <c r="X88" s="225" t="s">
        <v>1998</v>
      </c>
      <c r="Y88" s="224">
        <v>180000</v>
      </c>
      <c r="Z88" s="226"/>
      <c r="AA88" s="89">
        <f t="shared" si="1"/>
        <v>0</v>
      </c>
      <c r="AB88" s="227" t="s">
        <v>1999</v>
      </c>
    </row>
    <row r="89" spans="1:28" ht="15" customHeight="1">
      <c r="A89" s="86">
        <v>80</v>
      </c>
      <c r="B89" s="222" t="str">
        <f t="shared" si="0"/>
        <v>Klik Disini</v>
      </c>
      <c r="C89" s="223" t="s">
        <v>2000</v>
      </c>
      <c r="D89" s="223"/>
      <c r="E89" s="223" t="s">
        <v>2001</v>
      </c>
      <c r="F89" s="223" t="s">
        <v>2002</v>
      </c>
      <c r="G89" s="223" t="s">
        <v>2003</v>
      </c>
      <c r="H89" s="223" t="s">
        <v>495</v>
      </c>
      <c r="I89" s="223" t="s">
        <v>446</v>
      </c>
      <c r="J89" s="86" t="s">
        <v>349</v>
      </c>
      <c r="K89" s="223" t="s">
        <v>447</v>
      </c>
      <c r="L89" s="223"/>
      <c r="M89" s="223" t="s">
        <v>447</v>
      </c>
      <c r="N89" s="223" t="s">
        <v>449</v>
      </c>
      <c r="O89" s="223" t="s">
        <v>450</v>
      </c>
      <c r="P89" s="224">
        <v>2018</v>
      </c>
      <c r="Q89" s="224">
        <v>2022</v>
      </c>
      <c r="R89" s="225" t="s">
        <v>1508</v>
      </c>
      <c r="S89" s="225" t="s">
        <v>64</v>
      </c>
      <c r="T89" s="223" t="s">
        <v>451</v>
      </c>
      <c r="U89" s="86">
        <v>235</v>
      </c>
      <c r="V89" s="86" t="s">
        <v>452</v>
      </c>
      <c r="W89" s="223" t="s">
        <v>563</v>
      </c>
      <c r="X89" s="225" t="s">
        <v>2004</v>
      </c>
      <c r="Y89" s="224">
        <v>100000</v>
      </c>
      <c r="Z89" s="226"/>
      <c r="AA89" s="89">
        <f t="shared" si="1"/>
        <v>0</v>
      </c>
      <c r="AB89" s="227" t="s">
        <v>2005</v>
      </c>
    </row>
    <row r="90" spans="1:28" ht="15" customHeight="1">
      <c r="A90" s="86">
        <v>81</v>
      </c>
      <c r="B90" s="222" t="str">
        <f t="shared" si="0"/>
        <v>Klik Disini</v>
      </c>
      <c r="C90" s="223" t="s">
        <v>2006</v>
      </c>
      <c r="D90" s="223"/>
      <c r="E90" s="223" t="s">
        <v>2007</v>
      </c>
      <c r="F90" s="223" t="s">
        <v>2008</v>
      </c>
      <c r="G90" s="223" t="s">
        <v>2009</v>
      </c>
      <c r="H90" s="223" t="s">
        <v>495</v>
      </c>
      <c r="I90" s="223" t="s">
        <v>446</v>
      </c>
      <c r="J90" s="86" t="s">
        <v>359</v>
      </c>
      <c r="K90" s="223" t="s">
        <v>447</v>
      </c>
      <c r="L90" s="223"/>
      <c r="M90" s="223" t="s">
        <v>447</v>
      </c>
      <c r="N90" s="223" t="s">
        <v>449</v>
      </c>
      <c r="O90" s="223" t="s">
        <v>450</v>
      </c>
      <c r="P90" s="224">
        <v>2018</v>
      </c>
      <c r="Q90" s="224">
        <v>2022</v>
      </c>
      <c r="R90" s="225" t="s">
        <v>1508</v>
      </c>
      <c r="S90" s="225" t="s">
        <v>64</v>
      </c>
      <c r="T90" s="223" t="s">
        <v>451</v>
      </c>
      <c r="U90" s="86">
        <v>272</v>
      </c>
      <c r="V90" s="86" t="s">
        <v>452</v>
      </c>
      <c r="W90" s="223" t="s">
        <v>1873</v>
      </c>
      <c r="X90" s="225" t="s">
        <v>2010</v>
      </c>
      <c r="Y90" s="224">
        <v>120000</v>
      </c>
      <c r="Z90" s="226"/>
      <c r="AA90" s="89">
        <f t="shared" si="1"/>
        <v>0</v>
      </c>
      <c r="AB90" s="227" t="s">
        <v>2011</v>
      </c>
    </row>
    <row r="91" spans="1:28" ht="15" customHeight="1">
      <c r="A91" s="86">
        <v>82</v>
      </c>
      <c r="B91" s="222" t="str">
        <f t="shared" si="0"/>
        <v>Klik Disini</v>
      </c>
      <c r="C91" s="223" t="s">
        <v>2012</v>
      </c>
      <c r="D91" s="223"/>
      <c r="E91" s="223" t="s">
        <v>2013</v>
      </c>
      <c r="F91" s="223" t="s">
        <v>2014</v>
      </c>
      <c r="G91" s="223" t="s">
        <v>2015</v>
      </c>
      <c r="H91" s="223" t="s">
        <v>495</v>
      </c>
      <c r="I91" s="223" t="s">
        <v>446</v>
      </c>
      <c r="J91" s="86" t="s">
        <v>353</v>
      </c>
      <c r="K91" s="223" t="s">
        <v>447</v>
      </c>
      <c r="L91" s="223"/>
      <c r="M91" s="223" t="s">
        <v>447</v>
      </c>
      <c r="N91" s="223" t="s">
        <v>449</v>
      </c>
      <c r="O91" s="223" t="s">
        <v>450</v>
      </c>
      <c r="P91" s="224">
        <v>2011</v>
      </c>
      <c r="Q91" s="224">
        <v>2022</v>
      </c>
      <c r="R91" s="225" t="s">
        <v>1508</v>
      </c>
      <c r="S91" s="225" t="s">
        <v>64</v>
      </c>
      <c r="T91" s="223" t="s">
        <v>451</v>
      </c>
      <c r="U91" s="86">
        <v>430</v>
      </c>
      <c r="V91" s="86" t="s">
        <v>452</v>
      </c>
      <c r="W91" s="223" t="s">
        <v>1161</v>
      </c>
      <c r="X91" s="225" t="s">
        <v>2016</v>
      </c>
      <c r="Y91" s="224">
        <v>150000</v>
      </c>
      <c r="Z91" s="226"/>
      <c r="AA91" s="89">
        <f t="shared" si="1"/>
        <v>0</v>
      </c>
      <c r="AB91" s="227" t="s">
        <v>2017</v>
      </c>
    </row>
    <row r="92" spans="1:28" ht="15" customHeight="1">
      <c r="A92" s="86">
        <v>83</v>
      </c>
      <c r="B92" s="222" t="str">
        <f t="shared" si="0"/>
        <v>Klik Disini</v>
      </c>
      <c r="C92" s="223" t="s">
        <v>2018</v>
      </c>
      <c r="D92" s="223" t="s">
        <v>2019</v>
      </c>
      <c r="E92" s="223" t="s">
        <v>1623</v>
      </c>
      <c r="F92" s="223" t="s">
        <v>2020</v>
      </c>
      <c r="G92" s="223" t="s">
        <v>2021</v>
      </c>
      <c r="H92" s="223" t="s">
        <v>495</v>
      </c>
      <c r="I92" s="223" t="s">
        <v>446</v>
      </c>
      <c r="J92" s="86" t="s">
        <v>359</v>
      </c>
      <c r="K92" s="223" t="s">
        <v>447</v>
      </c>
      <c r="L92" s="223"/>
      <c r="M92" s="223" t="s">
        <v>447</v>
      </c>
      <c r="N92" s="223" t="s">
        <v>449</v>
      </c>
      <c r="O92" s="223" t="s">
        <v>450</v>
      </c>
      <c r="P92" s="224">
        <v>2014</v>
      </c>
      <c r="Q92" s="224">
        <v>2022</v>
      </c>
      <c r="R92" s="225" t="s">
        <v>1508</v>
      </c>
      <c r="S92" s="225" t="s">
        <v>64</v>
      </c>
      <c r="T92" s="223" t="s">
        <v>451</v>
      </c>
      <c r="U92" s="86">
        <v>466</v>
      </c>
      <c r="V92" s="86" t="s">
        <v>452</v>
      </c>
      <c r="W92" s="223" t="s">
        <v>1568</v>
      </c>
      <c r="X92" s="225" t="s">
        <v>2022</v>
      </c>
      <c r="Y92" s="224">
        <v>100000</v>
      </c>
      <c r="Z92" s="226"/>
      <c r="AA92" s="89">
        <f t="shared" si="1"/>
        <v>0</v>
      </c>
      <c r="AB92" s="227" t="s">
        <v>2023</v>
      </c>
    </row>
    <row r="93" spans="1:28" ht="15" customHeight="1">
      <c r="A93" s="86">
        <v>84</v>
      </c>
      <c r="B93" s="222" t="str">
        <f t="shared" si="0"/>
        <v>Klik Disini</v>
      </c>
      <c r="C93" s="223" t="s">
        <v>2024</v>
      </c>
      <c r="D93" s="223"/>
      <c r="E93" s="223" t="s">
        <v>2025</v>
      </c>
      <c r="F93" s="223" t="s">
        <v>2026</v>
      </c>
      <c r="G93" s="223" t="s">
        <v>2027</v>
      </c>
      <c r="H93" s="223" t="s">
        <v>495</v>
      </c>
      <c r="I93" s="223" t="s">
        <v>446</v>
      </c>
      <c r="J93" s="86" t="s">
        <v>359</v>
      </c>
      <c r="K93" s="223" t="s">
        <v>447</v>
      </c>
      <c r="L93" s="223"/>
      <c r="M93" s="223" t="s">
        <v>447</v>
      </c>
      <c r="N93" s="223" t="s">
        <v>449</v>
      </c>
      <c r="O93" s="223" t="s">
        <v>450</v>
      </c>
      <c r="P93" s="224">
        <v>2014</v>
      </c>
      <c r="Q93" s="224">
        <v>2022</v>
      </c>
      <c r="R93" s="225" t="s">
        <v>1508</v>
      </c>
      <c r="S93" s="225" t="s">
        <v>64</v>
      </c>
      <c r="T93" s="223" t="s">
        <v>451</v>
      </c>
      <c r="U93" s="86">
        <v>404</v>
      </c>
      <c r="V93" s="86" t="s">
        <v>452</v>
      </c>
      <c r="W93" s="223" t="s">
        <v>1794</v>
      </c>
      <c r="X93" s="225" t="s">
        <v>2028</v>
      </c>
      <c r="Y93" s="224">
        <v>150000</v>
      </c>
      <c r="Z93" s="226"/>
      <c r="AA93" s="89">
        <f t="shared" si="1"/>
        <v>0</v>
      </c>
      <c r="AB93" s="227" t="s">
        <v>2029</v>
      </c>
    </row>
    <row r="94" spans="1:28" ht="15" customHeight="1">
      <c r="A94" s="86">
        <v>85</v>
      </c>
      <c r="B94" s="222" t="str">
        <f t="shared" si="0"/>
        <v>Klik Disini</v>
      </c>
      <c r="C94" s="223" t="s">
        <v>2030</v>
      </c>
      <c r="D94" s="223"/>
      <c r="E94" s="223" t="s">
        <v>2031</v>
      </c>
      <c r="F94" s="223" t="s">
        <v>2032</v>
      </c>
      <c r="G94" s="223" t="s">
        <v>2033</v>
      </c>
      <c r="H94" s="223" t="s">
        <v>495</v>
      </c>
      <c r="I94" s="223" t="s">
        <v>446</v>
      </c>
      <c r="J94" s="86" t="s">
        <v>359</v>
      </c>
      <c r="K94" s="223" t="s">
        <v>447</v>
      </c>
      <c r="L94" s="223"/>
      <c r="M94" s="223" t="s">
        <v>447</v>
      </c>
      <c r="N94" s="223" t="s">
        <v>449</v>
      </c>
      <c r="O94" s="223" t="s">
        <v>450</v>
      </c>
      <c r="P94" s="224">
        <v>2013</v>
      </c>
      <c r="Q94" s="224">
        <v>2022</v>
      </c>
      <c r="R94" s="225" t="s">
        <v>1508</v>
      </c>
      <c r="S94" s="225" t="s">
        <v>64</v>
      </c>
      <c r="T94" s="223" t="s">
        <v>451</v>
      </c>
      <c r="U94" s="86">
        <v>204</v>
      </c>
      <c r="V94" s="86" t="s">
        <v>452</v>
      </c>
      <c r="W94" s="223" t="s">
        <v>830</v>
      </c>
      <c r="X94" s="225" t="s">
        <v>2034</v>
      </c>
      <c r="Y94" s="224">
        <v>120000</v>
      </c>
      <c r="Z94" s="226"/>
      <c r="AA94" s="89">
        <f t="shared" si="1"/>
        <v>0</v>
      </c>
      <c r="AB94" s="227" t="s">
        <v>2035</v>
      </c>
    </row>
    <row r="95" spans="1:28" ht="15" customHeight="1">
      <c r="A95" s="86">
        <v>86</v>
      </c>
      <c r="B95" s="222" t="str">
        <f t="shared" si="0"/>
        <v>Klik Disini</v>
      </c>
      <c r="C95" s="223" t="s">
        <v>2036</v>
      </c>
      <c r="D95" s="223"/>
      <c r="E95" s="223" t="s">
        <v>1673</v>
      </c>
      <c r="F95" s="223" t="s">
        <v>2037</v>
      </c>
      <c r="G95" s="223" t="s">
        <v>2038</v>
      </c>
      <c r="H95" s="223" t="s">
        <v>495</v>
      </c>
      <c r="I95" s="223" t="s">
        <v>446</v>
      </c>
      <c r="J95" s="86" t="s">
        <v>359</v>
      </c>
      <c r="K95" s="223" t="s">
        <v>447</v>
      </c>
      <c r="L95" s="223"/>
      <c r="M95" s="223" t="s">
        <v>1413</v>
      </c>
      <c r="N95" s="223" t="s">
        <v>449</v>
      </c>
      <c r="O95" s="223" t="s">
        <v>450</v>
      </c>
      <c r="P95" s="224">
        <v>2023</v>
      </c>
      <c r="Q95" s="224">
        <v>2023</v>
      </c>
      <c r="R95" s="225" t="s">
        <v>1508</v>
      </c>
      <c r="S95" s="225" t="s">
        <v>64</v>
      </c>
      <c r="T95" s="223" t="s">
        <v>451</v>
      </c>
      <c r="U95" s="86">
        <v>398</v>
      </c>
      <c r="V95" s="86" t="s">
        <v>452</v>
      </c>
      <c r="W95" s="223" t="s">
        <v>864</v>
      </c>
      <c r="X95" s="225" t="s">
        <v>2039</v>
      </c>
      <c r="Y95" s="224">
        <v>150000</v>
      </c>
      <c r="Z95" s="226"/>
      <c r="AA95" s="89">
        <f t="shared" si="1"/>
        <v>0</v>
      </c>
      <c r="AB95" s="227" t="s">
        <v>2040</v>
      </c>
    </row>
    <row r="96" spans="1:28" ht="15" customHeight="1">
      <c r="A96" s="86">
        <v>87</v>
      </c>
      <c r="B96" s="222" t="str">
        <f t="shared" si="0"/>
        <v>Klik Disini</v>
      </c>
      <c r="C96" s="223" t="s">
        <v>2041</v>
      </c>
      <c r="D96" s="223"/>
      <c r="E96" s="223" t="s">
        <v>2042</v>
      </c>
      <c r="F96" s="223" t="s">
        <v>2043</v>
      </c>
      <c r="G96" s="223" t="s">
        <v>2044</v>
      </c>
      <c r="H96" s="223" t="s">
        <v>1787</v>
      </c>
      <c r="I96" s="223" t="s">
        <v>446</v>
      </c>
      <c r="J96" s="86" t="s">
        <v>359</v>
      </c>
      <c r="K96" s="223" t="s">
        <v>447</v>
      </c>
      <c r="L96" s="223"/>
      <c r="M96" s="223" t="s">
        <v>447</v>
      </c>
      <c r="N96" s="223" t="s">
        <v>449</v>
      </c>
      <c r="O96" s="223" t="s">
        <v>450</v>
      </c>
      <c r="P96" s="224">
        <v>2023</v>
      </c>
      <c r="Q96" s="224">
        <v>2023</v>
      </c>
      <c r="R96" s="225" t="s">
        <v>1508</v>
      </c>
      <c r="S96" s="225" t="s">
        <v>64</v>
      </c>
      <c r="T96" s="223" t="s">
        <v>451</v>
      </c>
      <c r="U96" s="86">
        <v>250</v>
      </c>
      <c r="V96" s="86" t="s">
        <v>452</v>
      </c>
      <c r="W96" s="223" t="s">
        <v>1057</v>
      </c>
      <c r="X96" s="225" t="s">
        <v>2045</v>
      </c>
      <c r="Y96" s="224">
        <v>150000</v>
      </c>
      <c r="Z96" s="226"/>
      <c r="AA96" s="89">
        <f t="shared" si="1"/>
        <v>0</v>
      </c>
      <c r="AB96" s="227" t="s">
        <v>2046</v>
      </c>
    </row>
    <row r="97" spans="1:29" ht="15" customHeight="1">
      <c r="A97" s="86">
        <v>88</v>
      </c>
      <c r="B97" s="222" t="str">
        <f t="shared" si="0"/>
        <v>Klik Disini</v>
      </c>
      <c r="C97" s="223" t="s">
        <v>2047</v>
      </c>
      <c r="D97" s="223"/>
      <c r="E97" s="223" t="s">
        <v>2048</v>
      </c>
      <c r="F97" s="223" t="s">
        <v>2049</v>
      </c>
      <c r="G97" s="223" t="s">
        <v>2050</v>
      </c>
      <c r="H97" s="223" t="s">
        <v>495</v>
      </c>
      <c r="I97" s="223" t="s">
        <v>446</v>
      </c>
      <c r="J97" s="86" t="s">
        <v>359</v>
      </c>
      <c r="K97" s="223" t="s">
        <v>447</v>
      </c>
      <c r="L97" s="223"/>
      <c r="M97" s="223" t="s">
        <v>447</v>
      </c>
      <c r="N97" s="223" t="s">
        <v>449</v>
      </c>
      <c r="O97" s="223" t="s">
        <v>450</v>
      </c>
      <c r="P97" s="224">
        <v>2022</v>
      </c>
      <c r="Q97" s="224">
        <v>2022</v>
      </c>
      <c r="R97" s="225" t="s">
        <v>1508</v>
      </c>
      <c r="S97" s="225" t="s">
        <v>64</v>
      </c>
      <c r="T97" s="223" t="s">
        <v>451</v>
      </c>
      <c r="U97" s="86">
        <v>248</v>
      </c>
      <c r="V97" s="86" t="s">
        <v>452</v>
      </c>
      <c r="W97" s="223" t="s">
        <v>1124</v>
      </c>
      <c r="X97" s="225" t="s">
        <v>2051</v>
      </c>
      <c r="Y97" s="224">
        <v>100000</v>
      </c>
      <c r="Z97" s="226"/>
      <c r="AA97" s="89">
        <f t="shared" si="1"/>
        <v>0</v>
      </c>
      <c r="AB97" s="227" t="s">
        <v>2052</v>
      </c>
    </row>
    <row r="98" spans="1:29" ht="15" customHeight="1">
      <c r="A98" s="1"/>
      <c r="B98" s="1"/>
      <c r="C98" s="1"/>
      <c r="D98" s="1"/>
      <c r="E98" s="1"/>
      <c r="F98" s="1"/>
      <c r="G98" s="1"/>
      <c r="H98" s="1"/>
      <c r="I98" s="1"/>
      <c r="J98" s="1"/>
      <c r="K98" s="1"/>
      <c r="L98" s="1"/>
      <c r="M98" s="1"/>
      <c r="N98" s="1"/>
      <c r="O98" s="1"/>
      <c r="P98" s="1"/>
      <c r="Q98" s="1"/>
      <c r="R98" s="1"/>
      <c r="S98" s="210"/>
      <c r="T98" s="210"/>
      <c r="U98" s="1"/>
      <c r="V98" s="1"/>
      <c r="W98" s="1"/>
      <c r="X98" s="1"/>
      <c r="Y98" s="210"/>
      <c r="Z98" s="1"/>
      <c r="AA98" s="1"/>
      <c r="AB98" s="212"/>
      <c r="AC98" s="212"/>
    </row>
    <row r="99" spans="1:29" ht="15" customHeight="1">
      <c r="A99" s="1"/>
      <c r="B99" s="1"/>
      <c r="C99" s="1"/>
      <c r="D99" s="1"/>
      <c r="E99" s="1"/>
      <c r="F99" s="1"/>
      <c r="G99" s="1"/>
      <c r="H99" s="1"/>
      <c r="I99" s="1"/>
      <c r="J99" s="1"/>
      <c r="K99" s="1"/>
      <c r="L99" s="1"/>
      <c r="M99" s="1"/>
      <c r="N99" s="1"/>
      <c r="O99" s="1"/>
      <c r="P99" s="1"/>
      <c r="Q99" s="1"/>
      <c r="R99" s="1"/>
      <c r="S99" s="210"/>
      <c r="T99" s="210"/>
      <c r="U99" s="1"/>
      <c r="V99" s="1"/>
      <c r="W99" s="1"/>
      <c r="X99" s="1"/>
      <c r="Y99" s="210"/>
      <c r="Z99" s="1"/>
      <c r="AA99" s="1"/>
      <c r="AB99" s="174"/>
      <c r="AC99" s="212"/>
    </row>
    <row r="100" spans="1:29" ht="15" customHeight="1">
      <c r="A100" s="1"/>
      <c r="B100" s="1"/>
      <c r="C100" s="1"/>
      <c r="D100" s="1"/>
      <c r="E100" s="1"/>
      <c r="F100" s="1"/>
      <c r="G100" s="1"/>
      <c r="H100" s="1"/>
      <c r="I100" s="1"/>
      <c r="J100" s="1"/>
      <c r="K100" s="1"/>
      <c r="L100" s="1"/>
      <c r="M100" s="1"/>
      <c r="N100" s="1"/>
      <c r="O100" s="1"/>
      <c r="P100" s="1"/>
      <c r="Q100" s="1"/>
      <c r="R100" s="1"/>
      <c r="S100" s="210"/>
      <c r="T100" s="210"/>
      <c r="U100" s="1"/>
      <c r="V100" s="1"/>
      <c r="W100" s="1"/>
      <c r="X100" s="1"/>
      <c r="Y100" s="210"/>
      <c r="Z100" s="1"/>
      <c r="AA100" s="1"/>
      <c r="AB100" s="174"/>
      <c r="AC100" s="212"/>
    </row>
    <row r="101" spans="1:29" ht="15" customHeight="1">
      <c r="A101" s="1"/>
      <c r="B101" s="1"/>
      <c r="C101" s="1"/>
      <c r="D101" s="1"/>
      <c r="E101" s="1"/>
      <c r="F101" s="1"/>
      <c r="G101" s="1"/>
      <c r="H101" s="1"/>
      <c r="I101" s="1"/>
      <c r="J101" s="1"/>
      <c r="K101" s="1"/>
      <c r="L101" s="1"/>
      <c r="M101" s="1"/>
      <c r="N101" s="1"/>
      <c r="O101" s="1"/>
      <c r="P101" s="1"/>
      <c r="Q101" s="1"/>
      <c r="R101" s="1"/>
      <c r="S101" s="210"/>
      <c r="T101" s="210"/>
      <c r="U101" s="1"/>
      <c r="V101" s="1"/>
      <c r="W101" s="1"/>
      <c r="X101" s="1"/>
      <c r="Y101" s="210"/>
      <c r="Z101" s="1"/>
      <c r="AA101" s="1"/>
      <c r="AB101" s="212"/>
      <c r="AC101" s="212"/>
    </row>
    <row r="102" spans="1:29" ht="15" customHeight="1">
      <c r="A102" s="1"/>
      <c r="B102" s="1"/>
      <c r="C102" s="1"/>
      <c r="D102" s="1"/>
      <c r="E102" s="1"/>
      <c r="F102" s="1"/>
      <c r="G102" s="1"/>
      <c r="H102" s="1"/>
      <c r="I102" s="1"/>
      <c r="J102" s="1"/>
      <c r="K102" s="1"/>
      <c r="L102" s="1"/>
      <c r="M102" s="1"/>
      <c r="N102" s="1"/>
      <c r="O102" s="1"/>
      <c r="P102" s="1"/>
      <c r="Q102" s="1"/>
      <c r="R102" s="1"/>
      <c r="S102" s="210"/>
      <c r="T102" s="210"/>
      <c r="U102" s="1"/>
      <c r="V102" s="1"/>
      <c r="W102" s="1"/>
      <c r="X102" s="1"/>
      <c r="Y102" s="210"/>
      <c r="Z102" s="1"/>
      <c r="AA102" s="1"/>
      <c r="AB102" s="212"/>
      <c r="AC102" s="212"/>
    </row>
    <row r="103" spans="1:29" ht="15" customHeight="1">
      <c r="A103" s="1"/>
      <c r="B103" s="1"/>
      <c r="C103" s="1"/>
      <c r="D103" s="1"/>
      <c r="E103" s="1"/>
      <c r="F103" s="1"/>
      <c r="G103" s="1"/>
      <c r="H103" s="1"/>
      <c r="I103" s="1"/>
      <c r="J103" s="1"/>
      <c r="K103" s="1"/>
      <c r="L103" s="1"/>
      <c r="M103" s="1"/>
      <c r="N103" s="1"/>
      <c r="O103" s="1"/>
      <c r="P103" s="1"/>
      <c r="Q103" s="1"/>
      <c r="R103" s="1"/>
      <c r="S103" s="210"/>
      <c r="T103" s="210"/>
      <c r="U103" s="1"/>
      <c r="V103" s="1"/>
      <c r="W103" s="1"/>
      <c r="X103" s="1"/>
      <c r="Y103" s="210"/>
      <c r="Z103" s="1"/>
      <c r="AA103" s="1"/>
      <c r="AB103" s="212"/>
      <c r="AC103" s="212"/>
    </row>
    <row r="104" spans="1:29" ht="15" customHeight="1">
      <c r="A104" s="1"/>
      <c r="B104" s="1"/>
      <c r="C104" s="1"/>
      <c r="D104" s="1"/>
      <c r="E104" s="1"/>
      <c r="F104" s="1"/>
      <c r="G104" s="1"/>
      <c r="H104" s="1"/>
      <c r="I104" s="1"/>
      <c r="J104" s="1"/>
      <c r="K104" s="1"/>
      <c r="L104" s="1"/>
      <c r="M104" s="1"/>
      <c r="N104" s="1"/>
      <c r="O104" s="1"/>
      <c r="P104" s="1"/>
      <c r="Q104" s="1"/>
      <c r="R104" s="1"/>
      <c r="S104" s="210"/>
      <c r="T104" s="210"/>
      <c r="U104" s="1"/>
      <c r="V104" s="1"/>
      <c r="W104" s="1"/>
      <c r="X104" s="1"/>
      <c r="Y104" s="210"/>
      <c r="Z104" s="1"/>
      <c r="AA104" s="1"/>
      <c r="AB104" s="212"/>
      <c r="AC104" s="212"/>
    </row>
    <row r="105" spans="1:29" ht="15" customHeight="1">
      <c r="A105" s="1"/>
      <c r="B105" s="1"/>
      <c r="C105" s="1"/>
      <c r="D105" s="1"/>
      <c r="E105" s="1"/>
      <c r="F105" s="1"/>
      <c r="G105" s="1"/>
      <c r="H105" s="1"/>
      <c r="I105" s="1"/>
      <c r="J105" s="1"/>
      <c r="K105" s="1"/>
      <c r="L105" s="1"/>
      <c r="M105" s="1"/>
      <c r="N105" s="1"/>
      <c r="O105" s="1"/>
      <c r="P105" s="1"/>
      <c r="Q105" s="1"/>
      <c r="R105" s="1"/>
      <c r="S105" s="210"/>
      <c r="T105" s="210"/>
      <c r="U105" s="1"/>
      <c r="V105" s="1"/>
      <c r="W105" s="1"/>
      <c r="X105" s="1"/>
      <c r="Y105" s="210"/>
      <c r="Z105" s="1"/>
      <c r="AA105" s="1"/>
      <c r="AB105" s="212"/>
      <c r="AC105" s="212"/>
    </row>
    <row r="106" spans="1:29" ht="15" customHeight="1">
      <c r="A106" s="1"/>
      <c r="B106" s="1"/>
      <c r="C106" s="1"/>
      <c r="D106" s="1"/>
      <c r="E106" s="1"/>
      <c r="F106" s="1"/>
      <c r="G106" s="1"/>
      <c r="H106" s="1"/>
      <c r="I106" s="1"/>
      <c r="J106" s="1"/>
      <c r="K106" s="1"/>
      <c r="L106" s="1"/>
      <c r="M106" s="1"/>
      <c r="N106" s="1"/>
      <c r="O106" s="1"/>
      <c r="P106" s="1"/>
      <c r="Q106" s="1"/>
      <c r="R106" s="1"/>
      <c r="S106" s="210"/>
      <c r="T106" s="210"/>
      <c r="U106" s="1"/>
      <c r="V106" s="1"/>
      <c r="W106" s="1"/>
      <c r="X106" s="1"/>
      <c r="Y106" s="210"/>
      <c r="Z106" s="1"/>
      <c r="AA106" s="1"/>
      <c r="AB106" s="212"/>
      <c r="AC106" s="212"/>
    </row>
    <row r="107" spans="1:29" ht="15" customHeight="1">
      <c r="A107" s="1"/>
      <c r="B107" s="1"/>
      <c r="C107" s="1"/>
      <c r="D107" s="1"/>
      <c r="E107" s="1"/>
      <c r="F107" s="1"/>
      <c r="G107" s="1"/>
      <c r="H107" s="1"/>
      <c r="I107" s="1"/>
      <c r="J107" s="1"/>
      <c r="K107" s="1"/>
      <c r="L107" s="1"/>
      <c r="M107" s="1"/>
      <c r="N107" s="1"/>
      <c r="O107" s="1"/>
      <c r="P107" s="1"/>
      <c r="Q107" s="1"/>
      <c r="R107" s="1"/>
      <c r="S107" s="210"/>
      <c r="T107" s="210"/>
      <c r="U107" s="1"/>
      <c r="V107" s="1"/>
      <c r="W107" s="1"/>
      <c r="X107" s="1"/>
      <c r="Y107" s="210"/>
      <c r="Z107" s="1"/>
      <c r="AA107" s="1"/>
      <c r="AB107" s="212"/>
      <c r="AC107" s="212"/>
    </row>
    <row r="108" spans="1:29" ht="15" customHeight="1">
      <c r="A108" s="1"/>
      <c r="B108" s="1"/>
      <c r="C108" s="1"/>
      <c r="D108" s="1"/>
      <c r="E108" s="1"/>
      <c r="F108" s="1"/>
      <c r="G108" s="1"/>
      <c r="H108" s="1"/>
      <c r="I108" s="1"/>
      <c r="J108" s="1"/>
      <c r="K108" s="1"/>
      <c r="L108" s="1"/>
      <c r="M108" s="1"/>
      <c r="N108" s="1"/>
      <c r="O108" s="1"/>
      <c r="P108" s="1"/>
      <c r="Q108" s="1"/>
      <c r="R108" s="1"/>
      <c r="S108" s="210"/>
      <c r="T108" s="210"/>
      <c r="U108" s="1"/>
      <c r="V108" s="1"/>
      <c r="W108" s="1"/>
      <c r="X108" s="1"/>
      <c r="Y108" s="210"/>
      <c r="Z108" s="1"/>
      <c r="AA108" s="1"/>
      <c r="AB108" s="212"/>
      <c r="AC108" s="212"/>
    </row>
    <row r="109" spans="1:29" ht="15" customHeight="1">
      <c r="A109" s="1"/>
      <c r="B109" s="1"/>
      <c r="C109" s="1"/>
      <c r="D109" s="1"/>
      <c r="E109" s="1"/>
      <c r="F109" s="1"/>
      <c r="G109" s="1"/>
      <c r="H109" s="1"/>
      <c r="I109" s="1"/>
      <c r="J109" s="1"/>
      <c r="K109" s="1"/>
      <c r="L109" s="1"/>
      <c r="M109" s="1"/>
      <c r="N109" s="1"/>
      <c r="O109" s="1"/>
      <c r="P109" s="1"/>
      <c r="Q109" s="1"/>
      <c r="R109" s="1"/>
      <c r="S109" s="210"/>
      <c r="T109" s="210"/>
      <c r="U109" s="1"/>
      <c r="V109" s="1"/>
      <c r="W109" s="1"/>
      <c r="X109" s="1"/>
      <c r="Y109" s="210"/>
      <c r="Z109" s="1"/>
      <c r="AA109" s="1"/>
      <c r="AB109" s="212"/>
      <c r="AC109" s="212"/>
    </row>
    <row r="110" spans="1:29" ht="15" customHeight="1">
      <c r="A110" s="1"/>
      <c r="B110" s="1"/>
      <c r="C110" s="1"/>
      <c r="D110" s="1"/>
      <c r="E110" s="1"/>
      <c r="F110" s="1"/>
      <c r="G110" s="1"/>
      <c r="H110" s="1"/>
      <c r="I110" s="1"/>
      <c r="J110" s="1"/>
      <c r="K110" s="1"/>
      <c r="L110" s="1"/>
      <c r="M110" s="1"/>
      <c r="N110" s="1"/>
      <c r="O110" s="1"/>
      <c r="P110" s="1"/>
      <c r="Q110" s="1"/>
      <c r="R110" s="1"/>
      <c r="S110" s="210"/>
      <c r="T110" s="210"/>
      <c r="U110" s="1"/>
      <c r="V110" s="1"/>
      <c r="W110" s="1"/>
      <c r="X110" s="1"/>
      <c r="Y110" s="210"/>
      <c r="Z110" s="1"/>
      <c r="AA110" s="1"/>
      <c r="AB110" s="212"/>
      <c r="AC110" s="212"/>
    </row>
    <row r="111" spans="1:29" ht="15" customHeight="1">
      <c r="A111" s="1"/>
      <c r="B111" s="1"/>
      <c r="C111" s="1"/>
      <c r="D111" s="1"/>
      <c r="E111" s="1"/>
      <c r="F111" s="1"/>
      <c r="G111" s="1"/>
      <c r="H111" s="1"/>
      <c r="I111" s="1"/>
      <c r="J111" s="1"/>
      <c r="K111" s="1"/>
      <c r="L111" s="1"/>
      <c r="M111" s="1"/>
      <c r="N111" s="1"/>
      <c r="O111" s="1"/>
      <c r="P111" s="1"/>
      <c r="Q111" s="1"/>
      <c r="R111" s="1"/>
      <c r="S111" s="210"/>
      <c r="T111" s="210"/>
      <c r="U111" s="1"/>
      <c r="V111" s="1"/>
      <c r="W111" s="1"/>
      <c r="X111" s="1"/>
      <c r="Y111" s="210"/>
      <c r="Z111" s="1"/>
      <c r="AA111" s="1"/>
      <c r="AB111" s="212"/>
      <c r="AC111" s="212"/>
    </row>
    <row r="112" spans="1:29" ht="15" customHeight="1">
      <c r="A112" s="1"/>
      <c r="B112" s="1"/>
      <c r="C112" s="1"/>
      <c r="D112" s="1"/>
      <c r="E112" s="1"/>
      <c r="F112" s="1"/>
      <c r="G112" s="1"/>
      <c r="H112" s="1"/>
      <c r="I112" s="1"/>
      <c r="J112" s="1"/>
      <c r="K112" s="1"/>
      <c r="L112" s="1"/>
      <c r="M112" s="1"/>
      <c r="N112" s="1"/>
      <c r="O112" s="1"/>
      <c r="P112" s="1"/>
      <c r="Q112" s="1"/>
      <c r="R112" s="1"/>
      <c r="S112" s="210"/>
      <c r="T112" s="210"/>
      <c r="U112" s="1"/>
      <c r="V112" s="1"/>
      <c r="W112" s="1"/>
      <c r="X112" s="1"/>
      <c r="Y112" s="210"/>
      <c r="Z112" s="1"/>
      <c r="AA112" s="1"/>
      <c r="AB112" s="212"/>
      <c r="AC112" s="212"/>
    </row>
    <row r="113" spans="1:29" ht="15" customHeight="1">
      <c r="A113" s="1"/>
      <c r="B113" s="1"/>
      <c r="C113" s="1"/>
      <c r="D113" s="1"/>
      <c r="E113" s="1"/>
      <c r="F113" s="1"/>
      <c r="G113" s="1"/>
      <c r="H113" s="1"/>
      <c r="I113" s="1"/>
      <c r="J113" s="1"/>
      <c r="K113" s="1"/>
      <c r="L113" s="1"/>
      <c r="M113" s="1"/>
      <c r="N113" s="1"/>
      <c r="O113" s="1"/>
      <c r="P113" s="1"/>
      <c r="Q113" s="1"/>
      <c r="R113" s="1"/>
      <c r="S113" s="210"/>
      <c r="T113" s="210"/>
      <c r="U113" s="1"/>
      <c r="V113" s="1"/>
      <c r="W113" s="1"/>
      <c r="X113" s="1"/>
      <c r="Y113" s="210"/>
      <c r="Z113" s="1"/>
      <c r="AA113" s="1"/>
      <c r="AB113" s="212"/>
      <c r="AC113" s="212"/>
    </row>
    <row r="114" spans="1:29" ht="15" customHeight="1">
      <c r="A114" s="1"/>
      <c r="B114" s="1"/>
      <c r="C114" s="1"/>
      <c r="D114" s="1"/>
      <c r="E114" s="1"/>
      <c r="F114" s="1"/>
      <c r="G114" s="1"/>
      <c r="H114" s="1"/>
      <c r="I114" s="1"/>
      <c r="J114" s="1"/>
      <c r="K114" s="1"/>
      <c r="L114" s="1"/>
      <c r="M114" s="1"/>
      <c r="N114" s="1"/>
      <c r="O114" s="1"/>
      <c r="P114" s="1"/>
      <c r="Q114" s="1"/>
      <c r="R114" s="1"/>
      <c r="S114" s="210"/>
      <c r="T114" s="210"/>
      <c r="U114" s="1"/>
      <c r="V114" s="1"/>
      <c r="W114" s="1"/>
      <c r="X114" s="1"/>
      <c r="Y114" s="210"/>
      <c r="Z114" s="1"/>
      <c r="AA114" s="1"/>
      <c r="AB114" s="212"/>
      <c r="AC114" s="212"/>
    </row>
    <row r="115" spans="1:29" ht="15" customHeight="1">
      <c r="A115" s="1"/>
      <c r="B115" s="1"/>
      <c r="C115" s="1"/>
      <c r="D115" s="1"/>
      <c r="E115" s="1"/>
      <c r="F115" s="1"/>
      <c r="G115" s="1"/>
      <c r="H115" s="1"/>
      <c r="I115" s="1"/>
      <c r="J115" s="1"/>
      <c r="K115" s="1"/>
      <c r="L115" s="1"/>
      <c r="M115" s="1"/>
      <c r="N115" s="1"/>
      <c r="O115" s="1"/>
      <c r="P115" s="1"/>
      <c r="Q115" s="1"/>
      <c r="R115" s="1"/>
      <c r="S115" s="210"/>
      <c r="T115" s="210"/>
      <c r="U115" s="1"/>
      <c r="V115" s="1"/>
      <c r="W115" s="1"/>
      <c r="X115" s="1"/>
      <c r="Y115" s="210"/>
      <c r="Z115" s="1"/>
      <c r="AA115" s="1"/>
      <c r="AB115" s="212"/>
      <c r="AC115" s="212"/>
    </row>
    <row r="116" spans="1:29" ht="15" customHeight="1">
      <c r="A116" s="1"/>
      <c r="B116" s="1"/>
      <c r="C116" s="1"/>
      <c r="D116" s="1"/>
      <c r="E116" s="1"/>
      <c r="F116" s="1"/>
      <c r="G116" s="1"/>
      <c r="H116" s="1"/>
      <c r="I116" s="1"/>
      <c r="J116" s="1"/>
      <c r="K116" s="1"/>
      <c r="L116" s="1"/>
      <c r="M116" s="1"/>
      <c r="N116" s="1"/>
      <c r="O116" s="1"/>
      <c r="P116" s="1"/>
      <c r="Q116" s="1"/>
      <c r="R116" s="1"/>
      <c r="S116" s="210"/>
      <c r="T116" s="210"/>
      <c r="U116" s="1"/>
      <c r="V116" s="1"/>
      <c r="W116" s="1"/>
      <c r="X116" s="1"/>
      <c r="Y116" s="210"/>
      <c r="Z116" s="1"/>
      <c r="AA116" s="1"/>
      <c r="AB116" s="212"/>
      <c r="AC116" s="212"/>
    </row>
    <row r="117" spans="1:29">
      <c r="A117" s="1"/>
      <c r="B117" s="1"/>
      <c r="C117" s="1"/>
      <c r="D117" s="1"/>
      <c r="E117" s="1"/>
      <c r="F117" s="1"/>
      <c r="G117" s="1"/>
      <c r="H117" s="1"/>
      <c r="I117" s="1"/>
      <c r="J117" s="1"/>
      <c r="K117" s="1"/>
      <c r="L117" s="1"/>
      <c r="M117" s="1"/>
      <c r="N117" s="1"/>
      <c r="O117" s="1"/>
      <c r="P117" s="1"/>
      <c r="Q117" s="1"/>
      <c r="R117" s="1"/>
      <c r="S117" s="210"/>
      <c r="T117" s="210"/>
      <c r="U117" s="1"/>
      <c r="V117" s="1"/>
      <c r="W117" s="1"/>
      <c r="X117" s="1"/>
      <c r="Y117" s="210"/>
      <c r="Z117" s="1"/>
      <c r="AA117" s="1"/>
      <c r="AB117" s="212"/>
      <c r="AC117" s="212"/>
    </row>
    <row r="118" spans="1:29">
      <c r="A118" s="1"/>
      <c r="B118" s="1"/>
      <c r="C118" s="1"/>
      <c r="D118" s="1"/>
      <c r="E118" s="1"/>
      <c r="F118" s="1"/>
      <c r="G118" s="1"/>
      <c r="H118" s="1"/>
      <c r="I118" s="1"/>
      <c r="J118" s="1"/>
      <c r="K118" s="1"/>
      <c r="L118" s="1"/>
      <c r="M118" s="1"/>
      <c r="N118" s="1"/>
      <c r="O118" s="1"/>
      <c r="P118" s="1"/>
      <c r="Q118" s="1"/>
      <c r="R118" s="1"/>
      <c r="S118" s="210"/>
      <c r="T118" s="210"/>
      <c r="U118" s="1"/>
      <c r="V118" s="1"/>
      <c r="W118" s="1"/>
      <c r="X118" s="1"/>
      <c r="Y118" s="210"/>
      <c r="Z118" s="1"/>
      <c r="AA118" s="1"/>
      <c r="AB118" s="212"/>
      <c r="AC118" s="212"/>
    </row>
    <row r="119" spans="1:29">
      <c r="A119" s="1"/>
      <c r="B119" s="1"/>
      <c r="C119" s="1"/>
      <c r="D119" s="1"/>
      <c r="E119" s="1"/>
      <c r="F119" s="1"/>
      <c r="G119" s="1"/>
      <c r="H119" s="1"/>
      <c r="I119" s="1"/>
      <c r="J119" s="1"/>
      <c r="K119" s="1"/>
      <c r="L119" s="1"/>
      <c r="M119" s="1"/>
      <c r="N119" s="1"/>
      <c r="O119" s="1"/>
      <c r="P119" s="1"/>
      <c r="Q119" s="1"/>
      <c r="R119" s="1"/>
      <c r="S119" s="210"/>
      <c r="T119" s="210"/>
      <c r="U119" s="1"/>
      <c r="V119" s="1"/>
      <c r="W119" s="1"/>
      <c r="X119" s="1"/>
      <c r="Y119" s="210"/>
      <c r="Z119" s="1"/>
      <c r="AA119" s="1"/>
      <c r="AB119" s="212"/>
      <c r="AC119" s="212"/>
    </row>
    <row r="120" spans="1:29">
      <c r="A120" s="1"/>
      <c r="B120" s="1"/>
      <c r="C120" s="1"/>
      <c r="D120" s="1"/>
      <c r="E120" s="1"/>
      <c r="F120" s="1"/>
      <c r="G120" s="1"/>
      <c r="H120" s="1"/>
      <c r="I120" s="1"/>
      <c r="J120" s="1"/>
      <c r="K120" s="1"/>
      <c r="L120" s="1"/>
      <c r="M120" s="1"/>
      <c r="N120" s="1"/>
      <c r="O120" s="1"/>
      <c r="P120" s="1"/>
      <c r="Q120" s="1"/>
      <c r="R120" s="1"/>
      <c r="S120" s="210"/>
      <c r="T120" s="210"/>
      <c r="U120" s="1"/>
      <c r="V120" s="1"/>
      <c r="W120" s="1"/>
      <c r="X120" s="1"/>
      <c r="Y120" s="210"/>
      <c r="Z120" s="1"/>
      <c r="AA120" s="1"/>
      <c r="AB120" s="212"/>
      <c r="AC120" s="212"/>
    </row>
    <row r="121" spans="1:29">
      <c r="A121" s="1"/>
      <c r="B121" s="1"/>
      <c r="C121" s="1"/>
      <c r="D121" s="1"/>
      <c r="E121" s="1"/>
      <c r="F121" s="1"/>
      <c r="G121" s="1"/>
      <c r="H121" s="1"/>
      <c r="I121" s="1"/>
      <c r="J121" s="1"/>
      <c r="K121" s="1"/>
      <c r="L121" s="1"/>
      <c r="M121" s="1"/>
      <c r="N121" s="1"/>
      <c r="O121" s="1"/>
      <c r="P121" s="1"/>
      <c r="Q121" s="1"/>
      <c r="R121" s="1"/>
      <c r="S121" s="210"/>
      <c r="T121" s="210"/>
      <c r="U121" s="1"/>
      <c r="V121" s="1"/>
      <c r="W121" s="1"/>
      <c r="X121" s="1"/>
      <c r="Y121" s="210"/>
      <c r="Z121" s="1"/>
      <c r="AA121" s="1"/>
      <c r="AB121" s="212"/>
      <c r="AC121" s="212"/>
    </row>
    <row r="122" spans="1:29">
      <c r="A122" s="1"/>
      <c r="B122" s="1"/>
      <c r="C122" s="1"/>
      <c r="D122" s="1"/>
      <c r="E122" s="1"/>
      <c r="F122" s="1"/>
      <c r="G122" s="1"/>
      <c r="H122" s="1"/>
      <c r="I122" s="1"/>
      <c r="J122" s="1"/>
      <c r="K122" s="1"/>
      <c r="L122" s="1"/>
      <c r="M122" s="1"/>
      <c r="N122" s="1"/>
      <c r="O122" s="1"/>
      <c r="P122" s="1"/>
      <c r="Q122" s="1"/>
      <c r="R122" s="1"/>
      <c r="S122" s="210"/>
      <c r="T122" s="210"/>
      <c r="U122" s="1"/>
      <c r="V122" s="1"/>
      <c r="W122" s="1"/>
      <c r="X122" s="1"/>
      <c r="Y122" s="210"/>
      <c r="Z122" s="1"/>
      <c r="AA122" s="1"/>
      <c r="AB122" s="212"/>
      <c r="AC122" s="212"/>
    </row>
    <row r="123" spans="1:29">
      <c r="A123" s="1"/>
      <c r="B123" s="1"/>
      <c r="C123" s="1"/>
      <c r="D123" s="1"/>
      <c r="E123" s="1"/>
      <c r="F123" s="1"/>
      <c r="G123" s="1"/>
      <c r="H123" s="1"/>
      <c r="I123" s="1"/>
      <c r="J123" s="1"/>
      <c r="K123" s="1"/>
      <c r="L123" s="1"/>
      <c r="M123" s="1"/>
      <c r="N123" s="1"/>
      <c r="O123" s="1"/>
      <c r="P123" s="1"/>
      <c r="Q123" s="1"/>
      <c r="R123" s="1"/>
      <c r="S123" s="210"/>
      <c r="T123" s="210"/>
      <c r="U123" s="1"/>
      <c r="V123" s="1"/>
      <c r="W123" s="1"/>
      <c r="X123" s="1"/>
      <c r="Y123" s="210"/>
      <c r="Z123" s="1"/>
      <c r="AA123" s="1"/>
      <c r="AB123" s="212"/>
      <c r="AC123" s="212"/>
    </row>
    <row r="124" spans="1:29">
      <c r="A124" s="1"/>
      <c r="B124" s="1"/>
      <c r="C124" s="1"/>
      <c r="D124" s="1"/>
      <c r="E124" s="1"/>
      <c r="F124" s="1"/>
      <c r="G124" s="1"/>
      <c r="H124" s="1"/>
      <c r="I124" s="1"/>
      <c r="J124" s="1"/>
      <c r="K124" s="1"/>
      <c r="L124" s="1"/>
      <c r="M124" s="1"/>
      <c r="N124" s="1"/>
      <c r="O124" s="1"/>
      <c r="P124" s="1"/>
      <c r="Q124" s="1"/>
      <c r="R124" s="1"/>
      <c r="S124" s="210"/>
      <c r="T124" s="210"/>
      <c r="U124" s="1"/>
      <c r="V124" s="1"/>
      <c r="W124" s="1"/>
      <c r="X124" s="1"/>
      <c r="Y124" s="210"/>
      <c r="Z124" s="1"/>
      <c r="AA124" s="1"/>
      <c r="AB124" s="212"/>
      <c r="AC124" s="212"/>
    </row>
    <row r="125" spans="1:29">
      <c r="A125" s="1"/>
      <c r="B125" s="1"/>
      <c r="C125" s="1"/>
      <c r="D125" s="1"/>
      <c r="E125" s="1"/>
      <c r="F125" s="1"/>
      <c r="G125" s="1"/>
      <c r="H125" s="1"/>
      <c r="I125" s="1"/>
      <c r="J125" s="1"/>
      <c r="K125" s="1"/>
      <c r="L125" s="1"/>
      <c r="M125" s="1"/>
      <c r="N125" s="1"/>
      <c r="O125" s="1"/>
      <c r="P125" s="1"/>
      <c r="Q125" s="1"/>
      <c r="R125" s="1"/>
      <c r="S125" s="210"/>
      <c r="T125" s="210"/>
      <c r="U125" s="1"/>
      <c r="V125" s="1"/>
      <c r="W125" s="1"/>
      <c r="X125" s="1"/>
      <c r="Y125" s="210"/>
      <c r="Z125" s="1"/>
      <c r="AA125" s="1"/>
      <c r="AB125" s="212"/>
      <c r="AC125" s="212"/>
    </row>
    <row r="126" spans="1:29">
      <c r="A126" s="1"/>
      <c r="B126" s="1"/>
      <c r="C126" s="1"/>
      <c r="D126" s="1"/>
      <c r="E126" s="1"/>
      <c r="F126" s="1"/>
      <c r="G126" s="1"/>
      <c r="H126" s="1"/>
      <c r="I126" s="1"/>
      <c r="J126" s="1"/>
      <c r="K126" s="1"/>
      <c r="L126" s="1"/>
      <c r="M126" s="1"/>
      <c r="N126" s="1"/>
      <c r="O126" s="1"/>
      <c r="P126" s="1"/>
      <c r="Q126" s="1"/>
      <c r="R126" s="1"/>
      <c r="S126" s="210"/>
      <c r="T126" s="210"/>
      <c r="U126" s="1"/>
      <c r="V126" s="1"/>
      <c r="W126" s="1"/>
      <c r="X126" s="1"/>
      <c r="Y126" s="210"/>
      <c r="Z126" s="1"/>
      <c r="AA126" s="1"/>
      <c r="AB126" s="212"/>
      <c r="AC126" s="212"/>
    </row>
    <row r="127" spans="1:29">
      <c r="A127" s="1"/>
      <c r="B127" s="1"/>
      <c r="C127" s="1"/>
      <c r="D127" s="1"/>
      <c r="E127" s="1"/>
      <c r="F127" s="1"/>
      <c r="G127" s="1"/>
      <c r="H127" s="1"/>
      <c r="I127" s="1"/>
      <c r="J127" s="1"/>
      <c r="K127" s="1"/>
      <c r="L127" s="1"/>
      <c r="M127" s="1"/>
      <c r="N127" s="1"/>
      <c r="O127" s="1"/>
      <c r="P127" s="1"/>
      <c r="Q127" s="1"/>
      <c r="R127" s="1"/>
      <c r="S127" s="210"/>
      <c r="T127" s="210"/>
      <c r="U127" s="1"/>
      <c r="V127" s="1"/>
      <c r="W127" s="1"/>
      <c r="X127" s="1"/>
      <c r="Y127" s="210"/>
      <c r="Z127" s="1"/>
      <c r="AA127" s="1"/>
      <c r="AB127" s="212"/>
      <c r="AC127" s="212"/>
    </row>
    <row r="128" spans="1:29">
      <c r="A128" s="1"/>
      <c r="B128" s="1"/>
      <c r="C128" s="1"/>
      <c r="D128" s="1"/>
      <c r="E128" s="1"/>
      <c r="F128" s="1"/>
      <c r="G128" s="1"/>
      <c r="H128" s="1"/>
      <c r="I128" s="1"/>
      <c r="J128" s="1"/>
      <c r="K128" s="1"/>
      <c r="L128" s="1"/>
      <c r="M128" s="1"/>
      <c r="N128" s="1"/>
      <c r="O128" s="1"/>
      <c r="P128" s="1"/>
      <c r="Q128" s="1"/>
      <c r="R128" s="1"/>
      <c r="S128" s="210"/>
      <c r="T128" s="210"/>
      <c r="U128" s="1"/>
      <c r="V128" s="1"/>
      <c r="W128" s="1"/>
      <c r="X128" s="1"/>
      <c r="Y128" s="210"/>
      <c r="Z128" s="1"/>
      <c r="AA128" s="1"/>
      <c r="AB128" s="212"/>
      <c r="AC128" s="212"/>
    </row>
    <row r="129" spans="1:29">
      <c r="A129" s="1"/>
      <c r="B129" s="1"/>
      <c r="C129" s="1"/>
      <c r="D129" s="1"/>
      <c r="E129" s="1"/>
      <c r="F129" s="1"/>
      <c r="G129" s="1"/>
      <c r="H129" s="1"/>
      <c r="I129" s="1"/>
      <c r="J129" s="1"/>
      <c r="K129" s="1"/>
      <c r="L129" s="1"/>
      <c r="M129" s="1"/>
      <c r="N129" s="1"/>
      <c r="O129" s="1"/>
      <c r="P129" s="1"/>
      <c r="Q129" s="1"/>
      <c r="R129" s="1"/>
      <c r="S129" s="210"/>
      <c r="T129" s="210"/>
      <c r="U129" s="1"/>
      <c r="V129" s="1"/>
      <c r="W129" s="1"/>
      <c r="X129" s="1"/>
      <c r="Y129" s="210"/>
      <c r="Z129" s="1"/>
      <c r="AA129" s="1"/>
      <c r="AB129" s="212"/>
      <c r="AC129" s="212"/>
    </row>
    <row r="130" spans="1:29">
      <c r="A130" s="1"/>
      <c r="B130" s="1"/>
      <c r="C130" s="1"/>
      <c r="D130" s="1"/>
      <c r="E130" s="1"/>
      <c r="F130" s="1"/>
      <c r="G130" s="1"/>
      <c r="H130" s="1"/>
      <c r="I130" s="1"/>
      <c r="J130" s="1"/>
      <c r="K130" s="1"/>
      <c r="L130" s="1"/>
      <c r="M130" s="1"/>
      <c r="N130" s="1"/>
      <c r="O130" s="1"/>
      <c r="P130" s="1"/>
      <c r="Q130" s="1"/>
      <c r="R130" s="1"/>
      <c r="S130" s="210"/>
      <c r="T130" s="210"/>
      <c r="U130" s="1"/>
      <c r="V130" s="1"/>
      <c r="W130" s="1"/>
      <c r="X130" s="1"/>
      <c r="Y130" s="210"/>
      <c r="Z130" s="1"/>
      <c r="AA130" s="1"/>
      <c r="AB130" s="212"/>
      <c r="AC130" s="212"/>
    </row>
    <row r="131" spans="1:29">
      <c r="A131" s="1"/>
      <c r="B131" s="1"/>
      <c r="C131" s="1"/>
      <c r="D131" s="1"/>
      <c r="E131" s="1"/>
      <c r="F131" s="1"/>
      <c r="G131" s="1"/>
      <c r="H131" s="1"/>
      <c r="I131" s="1"/>
      <c r="J131" s="1"/>
      <c r="K131" s="1"/>
      <c r="L131" s="1"/>
      <c r="M131" s="1"/>
      <c r="N131" s="1"/>
      <c r="O131" s="1"/>
      <c r="P131" s="1"/>
      <c r="Q131" s="1"/>
      <c r="R131" s="1"/>
      <c r="S131" s="210"/>
      <c r="T131" s="210"/>
      <c r="U131" s="1"/>
      <c r="V131" s="1"/>
      <c r="W131" s="1"/>
      <c r="X131" s="1"/>
      <c r="Y131" s="210"/>
      <c r="Z131" s="1"/>
      <c r="AA131" s="1"/>
      <c r="AB131" s="212"/>
      <c r="AC131" s="212"/>
    </row>
    <row r="132" spans="1:29">
      <c r="A132" s="1"/>
      <c r="B132" s="1"/>
      <c r="C132" s="1"/>
      <c r="D132" s="1"/>
      <c r="E132" s="1"/>
      <c r="F132" s="1"/>
      <c r="G132" s="1"/>
      <c r="H132" s="1"/>
      <c r="I132" s="1"/>
      <c r="J132" s="1"/>
      <c r="K132" s="1"/>
      <c r="L132" s="1"/>
      <c r="M132" s="1"/>
      <c r="N132" s="1"/>
      <c r="O132" s="1"/>
      <c r="P132" s="1"/>
      <c r="Q132" s="1"/>
      <c r="R132" s="1"/>
      <c r="S132" s="210"/>
      <c r="T132" s="210"/>
      <c r="U132" s="1"/>
      <c r="V132" s="1"/>
      <c r="W132" s="1"/>
      <c r="X132" s="1"/>
      <c r="Y132" s="210"/>
      <c r="Z132" s="1"/>
      <c r="AA132" s="1"/>
      <c r="AB132" s="212"/>
      <c r="AC132" s="212"/>
    </row>
    <row r="133" spans="1:29">
      <c r="A133" s="1"/>
      <c r="B133" s="1"/>
      <c r="C133" s="1"/>
      <c r="D133" s="1"/>
      <c r="E133" s="1"/>
      <c r="F133" s="1"/>
      <c r="G133" s="1"/>
      <c r="H133" s="1"/>
      <c r="I133" s="1"/>
      <c r="J133" s="1"/>
      <c r="K133" s="1"/>
      <c r="L133" s="1"/>
      <c r="M133" s="1"/>
      <c r="N133" s="1"/>
      <c r="O133" s="1"/>
      <c r="P133" s="1"/>
      <c r="Q133" s="1"/>
      <c r="R133" s="1"/>
      <c r="S133" s="210"/>
      <c r="T133" s="210"/>
      <c r="U133" s="1"/>
      <c r="V133" s="1"/>
      <c r="W133" s="1"/>
      <c r="X133" s="1"/>
      <c r="Y133" s="210"/>
      <c r="Z133" s="1"/>
      <c r="AA133" s="1"/>
      <c r="AB133" s="212"/>
      <c r="AC133" s="212"/>
    </row>
    <row r="134" spans="1:29">
      <c r="A134" s="1"/>
      <c r="B134" s="1"/>
      <c r="C134" s="1"/>
      <c r="D134" s="1"/>
      <c r="E134" s="1"/>
      <c r="F134" s="1"/>
      <c r="G134" s="1"/>
      <c r="H134" s="1"/>
      <c r="I134" s="1"/>
      <c r="J134" s="1"/>
      <c r="K134" s="1"/>
      <c r="L134" s="1"/>
      <c r="M134" s="1"/>
      <c r="N134" s="1"/>
      <c r="O134" s="1"/>
      <c r="P134" s="1"/>
      <c r="Q134" s="1"/>
      <c r="R134" s="1"/>
      <c r="S134" s="210"/>
      <c r="T134" s="210"/>
      <c r="U134" s="1"/>
      <c r="V134" s="1"/>
      <c r="W134" s="1"/>
      <c r="X134" s="1"/>
      <c r="Y134" s="210"/>
      <c r="Z134" s="1"/>
      <c r="AA134" s="1"/>
      <c r="AB134" s="212"/>
      <c r="AC134" s="212"/>
    </row>
    <row r="135" spans="1:29">
      <c r="A135" s="1"/>
      <c r="B135" s="1"/>
      <c r="C135" s="1"/>
      <c r="D135" s="1"/>
      <c r="E135" s="1"/>
      <c r="F135" s="1"/>
      <c r="G135" s="1"/>
      <c r="H135" s="1"/>
      <c r="I135" s="1"/>
      <c r="J135" s="1"/>
      <c r="K135" s="1"/>
      <c r="L135" s="1"/>
      <c r="M135" s="1"/>
      <c r="N135" s="1"/>
      <c r="O135" s="1"/>
      <c r="P135" s="1"/>
      <c r="Q135" s="1"/>
      <c r="R135" s="1"/>
      <c r="S135" s="210"/>
      <c r="T135" s="210"/>
      <c r="U135" s="1"/>
      <c r="V135" s="1"/>
      <c r="W135" s="1"/>
      <c r="X135" s="1"/>
      <c r="Y135" s="210"/>
      <c r="Z135" s="1"/>
      <c r="AA135" s="1"/>
      <c r="AB135" s="212"/>
      <c r="AC135" s="212"/>
    </row>
    <row r="136" spans="1:29">
      <c r="A136" s="1"/>
      <c r="B136" s="1"/>
      <c r="C136" s="1"/>
      <c r="D136" s="1"/>
      <c r="E136" s="1"/>
      <c r="F136" s="1"/>
      <c r="G136" s="1"/>
      <c r="H136" s="1"/>
      <c r="I136" s="1"/>
      <c r="J136" s="1"/>
      <c r="K136" s="1"/>
      <c r="L136" s="1"/>
      <c r="M136" s="1"/>
      <c r="N136" s="1"/>
      <c r="O136" s="1"/>
      <c r="P136" s="1"/>
      <c r="Q136" s="1"/>
      <c r="R136" s="1"/>
      <c r="S136" s="210"/>
      <c r="T136" s="210"/>
      <c r="U136" s="1"/>
      <c r="V136" s="1"/>
      <c r="W136" s="1"/>
      <c r="X136" s="1"/>
      <c r="Y136" s="210"/>
      <c r="Z136" s="1"/>
      <c r="AA136" s="1"/>
      <c r="AB136" s="212"/>
      <c r="AC136" s="212"/>
    </row>
    <row r="137" spans="1:29">
      <c r="A137" s="1"/>
      <c r="B137" s="1"/>
      <c r="C137" s="1"/>
      <c r="D137" s="1"/>
      <c r="E137" s="1"/>
      <c r="F137" s="1"/>
      <c r="G137" s="1"/>
      <c r="H137" s="1"/>
      <c r="I137" s="1"/>
      <c r="J137" s="1"/>
      <c r="K137" s="1"/>
      <c r="L137" s="1"/>
      <c r="M137" s="1"/>
      <c r="N137" s="1"/>
      <c r="O137" s="1"/>
      <c r="P137" s="1"/>
      <c r="Q137" s="1"/>
      <c r="R137" s="1"/>
      <c r="S137" s="210"/>
      <c r="T137" s="210"/>
      <c r="U137" s="1"/>
      <c r="V137" s="1"/>
      <c r="W137" s="1"/>
      <c r="X137" s="1"/>
      <c r="Y137" s="210"/>
      <c r="Z137" s="1"/>
      <c r="AA137" s="1"/>
      <c r="AB137" s="212"/>
      <c r="AC137" s="212"/>
    </row>
    <row r="138" spans="1:29">
      <c r="A138" s="1"/>
      <c r="B138" s="1"/>
      <c r="C138" s="1"/>
      <c r="D138" s="1"/>
      <c r="E138" s="1"/>
      <c r="F138" s="1"/>
      <c r="G138" s="1"/>
      <c r="H138" s="1"/>
      <c r="I138" s="1"/>
      <c r="J138" s="1"/>
      <c r="K138" s="1"/>
      <c r="L138" s="1"/>
      <c r="M138" s="1"/>
      <c r="N138" s="1"/>
      <c r="O138" s="1"/>
      <c r="P138" s="1"/>
      <c r="Q138" s="1"/>
      <c r="R138" s="1"/>
      <c r="S138" s="210"/>
      <c r="T138" s="210"/>
      <c r="U138" s="1"/>
      <c r="V138" s="1"/>
      <c r="W138" s="1"/>
      <c r="X138" s="1"/>
      <c r="Y138" s="210"/>
      <c r="Z138" s="1"/>
      <c r="AA138" s="1"/>
      <c r="AB138" s="212"/>
      <c r="AC138" s="212"/>
    </row>
    <row r="139" spans="1:29">
      <c r="A139" s="1"/>
      <c r="B139" s="1"/>
      <c r="C139" s="1"/>
      <c r="D139" s="1"/>
      <c r="E139" s="1"/>
      <c r="F139" s="1"/>
      <c r="G139" s="1"/>
      <c r="H139" s="1"/>
      <c r="I139" s="1"/>
      <c r="J139" s="1"/>
      <c r="K139" s="1"/>
      <c r="L139" s="1"/>
      <c r="M139" s="1"/>
      <c r="N139" s="1"/>
      <c r="O139" s="1"/>
      <c r="P139" s="1"/>
      <c r="Q139" s="1"/>
      <c r="R139" s="1"/>
      <c r="S139" s="210"/>
      <c r="T139" s="210"/>
      <c r="U139" s="1"/>
      <c r="V139" s="1"/>
      <c r="W139" s="1"/>
      <c r="X139" s="1"/>
      <c r="Y139" s="210"/>
      <c r="Z139" s="1"/>
      <c r="AA139" s="1"/>
      <c r="AB139" s="212"/>
      <c r="AC139" s="212"/>
    </row>
    <row r="140" spans="1:29">
      <c r="A140" s="1"/>
      <c r="B140" s="1"/>
      <c r="C140" s="1"/>
      <c r="D140" s="1"/>
      <c r="E140" s="1"/>
      <c r="F140" s="1"/>
      <c r="G140" s="1"/>
      <c r="H140" s="1"/>
      <c r="I140" s="1"/>
      <c r="J140" s="1"/>
      <c r="K140" s="1"/>
      <c r="L140" s="1"/>
      <c r="M140" s="1"/>
      <c r="N140" s="1"/>
      <c r="O140" s="1"/>
      <c r="P140" s="1"/>
      <c r="Q140" s="1"/>
      <c r="R140" s="1"/>
      <c r="S140" s="210"/>
      <c r="T140" s="210"/>
      <c r="U140" s="1"/>
      <c r="V140" s="1"/>
      <c r="W140" s="1"/>
      <c r="X140" s="1"/>
      <c r="Y140" s="210"/>
      <c r="Z140" s="1"/>
      <c r="AA140" s="1"/>
      <c r="AB140" s="212"/>
      <c r="AC140" s="212"/>
    </row>
    <row r="141" spans="1:29">
      <c r="A141" s="1"/>
      <c r="B141" s="1"/>
      <c r="C141" s="1"/>
      <c r="D141" s="1"/>
      <c r="E141" s="1"/>
      <c r="F141" s="1"/>
      <c r="G141" s="1"/>
      <c r="H141" s="1"/>
      <c r="I141" s="1"/>
      <c r="J141" s="1"/>
      <c r="K141" s="1"/>
      <c r="L141" s="1"/>
      <c r="M141" s="1"/>
      <c r="N141" s="1"/>
      <c r="O141" s="1"/>
      <c r="P141" s="1"/>
      <c r="Q141" s="1"/>
      <c r="R141" s="1"/>
      <c r="S141" s="210"/>
      <c r="T141" s="210"/>
      <c r="U141" s="1"/>
      <c r="V141" s="1"/>
      <c r="W141" s="1"/>
      <c r="X141" s="1"/>
      <c r="Y141" s="210"/>
      <c r="Z141" s="1"/>
      <c r="AA141" s="1"/>
      <c r="AB141" s="212"/>
      <c r="AC141" s="212"/>
    </row>
    <row r="142" spans="1:29">
      <c r="A142" s="1"/>
      <c r="B142" s="1"/>
      <c r="C142" s="1"/>
      <c r="D142" s="1"/>
      <c r="E142" s="1"/>
      <c r="F142" s="1"/>
      <c r="G142" s="1"/>
      <c r="H142" s="1"/>
      <c r="I142" s="1"/>
      <c r="J142" s="1"/>
      <c r="K142" s="1"/>
      <c r="L142" s="1"/>
      <c r="M142" s="1"/>
      <c r="N142" s="1"/>
      <c r="O142" s="1"/>
      <c r="P142" s="1"/>
      <c r="Q142" s="1"/>
      <c r="R142" s="1"/>
      <c r="S142" s="210"/>
      <c r="T142" s="210"/>
      <c r="U142" s="1"/>
      <c r="V142" s="1"/>
      <c r="W142" s="1"/>
      <c r="X142" s="1"/>
      <c r="Y142" s="210"/>
      <c r="Z142" s="1"/>
      <c r="AA142" s="1"/>
      <c r="AB142" s="212"/>
      <c r="AC142" s="212"/>
    </row>
    <row r="143" spans="1:29">
      <c r="A143" s="1"/>
      <c r="B143" s="1"/>
      <c r="C143" s="1"/>
      <c r="D143" s="1"/>
      <c r="E143" s="1"/>
      <c r="F143" s="1"/>
      <c r="G143" s="1"/>
      <c r="H143" s="1"/>
      <c r="I143" s="1"/>
      <c r="J143" s="1"/>
      <c r="K143" s="1"/>
      <c r="L143" s="1"/>
      <c r="M143" s="1"/>
      <c r="N143" s="1"/>
      <c r="O143" s="1"/>
      <c r="P143" s="1"/>
      <c r="Q143" s="1"/>
      <c r="R143" s="1"/>
      <c r="S143" s="210"/>
      <c r="T143" s="210"/>
      <c r="U143" s="1"/>
      <c r="V143" s="1"/>
      <c r="W143" s="1"/>
      <c r="X143" s="1"/>
      <c r="Y143" s="210"/>
      <c r="Z143" s="1"/>
      <c r="AA143" s="1"/>
      <c r="AB143" s="212"/>
      <c r="AC143" s="212"/>
    </row>
    <row r="144" spans="1:29">
      <c r="A144" s="1"/>
      <c r="B144" s="1"/>
      <c r="C144" s="1"/>
      <c r="D144" s="1"/>
      <c r="E144" s="1"/>
      <c r="F144" s="1"/>
      <c r="G144" s="1"/>
      <c r="H144" s="1"/>
      <c r="I144" s="1"/>
      <c r="J144" s="1"/>
      <c r="K144" s="1"/>
      <c r="L144" s="1"/>
      <c r="M144" s="1"/>
      <c r="N144" s="1"/>
      <c r="O144" s="1"/>
      <c r="P144" s="1"/>
      <c r="Q144" s="1"/>
      <c r="R144" s="1"/>
      <c r="S144" s="210"/>
      <c r="T144" s="210"/>
      <c r="U144" s="1"/>
      <c r="V144" s="1"/>
      <c r="W144" s="1"/>
      <c r="X144" s="1"/>
      <c r="Y144" s="210"/>
      <c r="Z144" s="1"/>
      <c r="AA144" s="1"/>
      <c r="AB144" s="212"/>
      <c r="AC144" s="212"/>
    </row>
    <row r="145" spans="1:29">
      <c r="A145" s="1"/>
      <c r="B145" s="1"/>
      <c r="C145" s="1"/>
      <c r="D145" s="1"/>
      <c r="E145" s="1"/>
      <c r="F145" s="1"/>
      <c r="G145" s="1"/>
      <c r="H145" s="1"/>
      <c r="I145" s="1"/>
      <c r="J145" s="1"/>
      <c r="K145" s="1"/>
      <c r="L145" s="1"/>
      <c r="M145" s="1"/>
      <c r="N145" s="1"/>
      <c r="O145" s="1"/>
      <c r="P145" s="1"/>
      <c r="Q145" s="1"/>
      <c r="R145" s="1"/>
      <c r="S145" s="210"/>
      <c r="T145" s="210"/>
      <c r="U145" s="1"/>
      <c r="V145" s="1"/>
      <c r="W145" s="1"/>
      <c r="X145" s="1"/>
      <c r="Y145" s="210"/>
      <c r="Z145" s="1"/>
      <c r="AA145" s="1"/>
      <c r="AB145" s="212"/>
      <c r="AC145" s="212"/>
    </row>
    <row r="146" spans="1:29">
      <c r="A146" s="1"/>
      <c r="B146" s="1"/>
      <c r="C146" s="1"/>
      <c r="D146" s="1"/>
      <c r="E146" s="1"/>
      <c r="F146" s="1"/>
      <c r="G146" s="1"/>
      <c r="H146" s="1"/>
      <c r="I146" s="1"/>
      <c r="J146" s="1"/>
      <c r="K146" s="1"/>
      <c r="L146" s="1"/>
      <c r="M146" s="1"/>
      <c r="N146" s="1"/>
      <c r="O146" s="1"/>
      <c r="P146" s="1"/>
      <c r="Q146" s="1"/>
      <c r="R146" s="1"/>
      <c r="S146" s="210"/>
      <c r="T146" s="210"/>
      <c r="U146" s="1"/>
      <c r="V146" s="1"/>
      <c r="W146" s="1"/>
      <c r="X146" s="1"/>
      <c r="Y146" s="210"/>
      <c r="Z146" s="1"/>
      <c r="AA146" s="1"/>
      <c r="AB146" s="212"/>
      <c r="AC146" s="212"/>
    </row>
    <row r="147" spans="1:29">
      <c r="A147" s="1"/>
      <c r="B147" s="1"/>
      <c r="C147" s="1"/>
      <c r="D147" s="1"/>
      <c r="E147" s="1"/>
      <c r="F147" s="1"/>
      <c r="G147" s="1"/>
      <c r="H147" s="1"/>
      <c r="I147" s="1"/>
      <c r="J147" s="1"/>
      <c r="K147" s="1"/>
      <c r="L147" s="1"/>
      <c r="M147" s="1"/>
      <c r="N147" s="1"/>
      <c r="O147" s="1"/>
      <c r="P147" s="1"/>
      <c r="Q147" s="1"/>
      <c r="R147" s="1"/>
      <c r="S147" s="210"/>
      <c r="T147" s="210"/>
      <c r="U147" s="1"/>
      <c r="V147" s="1"/>
      <c r="W147" s="1"/>
      <c r="X147" s="1"/>
      <c r="Y147" s="210"/>
      <c r="Z147" s="1"/>
      <c r="AA147" s="1"/>
      <c r="AB147" s="212"/>
      <c r="AC147" s="212"/>
    </row>
    <row r="148" spans="1:29">
      <c r="A148" s="1"/>
      <c r="B148" s="1"/>
      <c r="C148" s="1"/>
      <c r="D148" s="1"/>
      <c r="E148" s="1"/>
      <c r="F148" s="1"/>
      <c r="G148" s="1"/>
      <c r="H148" s="1"/>
      <c r="I148" s="1"/>
      <c r="J148" s="1"/>
      <c r="K148" s="1"/>
      <c r="L148" s="1"/>
      <c r="M148" s="1"/>
      <c r="N148" s="1"/>
      <c r="O148" s="1"/>
      <c r="P148" s="1"/>
      <c r="Q148" s="1"/>
      <c r="R148" s="1"/>
      <c r="S148" s="210"/>
      <c r="T148" s="210"/>
      <c r="U148" s="1"/>
      <c r="V148" s="1"/>
      <c r="W148" s="1"/>
      <c r="X148" s="1"/>
      <c r="Y148" s="210"/>
      <c r="Z148" s="1"/>
      <c r="AA148" s="1"/>
      <c r="AB148" s="212"/>
      <c r="AC148" s="212"/>
    </row>
    <row r="149" spans="1:29">
      <c r="A149" s="1"/>
      <c r="B149" s="1"/>
      <c r="C149" s="1"/>
      <c r="D149" s="1"/>
      <c r="E149" s="1"/>
      <c r="F149" s="1"/>
      <c r="G149" s="1"/>
      <c r="H149" s="1"/>
      <c r="I149" s="1"/>
      <c r="J149" s="1"/>
      <c r="K149" s="1"/>
      <c r="L149" s="1"/>
      <c r="M149" s="1"/>
      <c r="N149" s="1"/>
      <c r="O149" s="1"/>
      <c r="P149" s="1"/>
      <c r="Q149" s="1"/>
      <c r="R149" s="1"/>
      <c r="S149" s="210"/>
      <c r="T149" s="210"/>
      <c r="U149" s="1"/>
      <c r="V149" s="1"/>
      <c r="W149" s="1"/>
      <c r="X149" s="1"/>
      <c r="Y149" s="210"/>
      <c r="Z149" s="1"/>
      <c r="AA149" s="1"/>
      <c r="AB149" s="212"/>
      <c r="AC149" s="212"/>
    </row>
    <row r="150" spans="1:29">
      <c r="A150" s="1"/>
      <c r="B150" s="1"/>
      <c r="C150" s="1"/>
      <c r="D150" s="1"/>
      <c r="E150" s="1"/>
      <c r="F150" s="1"/>
      <c r="G150" s="1"/>
      <c r="H150" s="1"/>
      <c r="I150" s="1"/>
      <c r="J150" s="1"/>
      <c r="K150" s="1"/>
      <c r="L150" s="1"/>
      <c r="M150" s="1"/>
      <c r="N150" s="1"/>
      <c r="O150" s="1"/>
      <c r="P150" s="1"/>
      <c r="Q150" s="1"/>
      <c r="R150" s="1"/>
      <c r="S150" s="210"/>
      <c r="T150" s="210"/>
      <c r="U150" s="1"/>
      <c r="V150" s="1"/>
      <c r="W150" s="1"/>
      <c r="X150" s="1"/>
      <c r="Y150" s="210"/>
      <c r="Z150" s="1"/>
      <c r="AA150" s="1"/>
      <c r="AB150" s="212"/>
      <c r="AC150" s="212"/>
    </row>
    <row r="151" spans="1:29">
      <c r="A151" s="1"/>
      <c r="B151" s="1"/>
      <c r="C151" s="1"/>
      <c r="D151" s="1"/>
      <c r="E151" s="1"/>
      <c r="F151" s="1"/>
      <c r="G151" s="1"/>
      <c r="H151" s="1"/>
      <c r="I151" s="1"/>
      <c r="J151" s="1"/>
      <c r="K151" s="1"/>
      <c r="L151" s="1"/>
      <c r="M151" s="1"/>
      <c r="N151" s="1"/>
      <c r="O151" s="1"/>
      <c r="P151" s="1"/>
      <c r="Q151" s="1"/>
      <c r="R151" s="1"/>
      <c r="S151" s="210"/>
      <c r="T151" s="210"/>
      <c r="U151" s="1"/>
      <c r="V151" s="1"/>
      <c r="W151" s="1"/>
      <c r="X151" s="1"/>
      <c r="Y151" s="210"/>
      <c r="Z151" s="1"/>
      <c r="AA151" s="1"/>
      <c r="AB151" s="212"/>
      <c r="AC151" s="212"/>
    </row>
    <row r="152" spans="1:29">
      <c r="A152" s="1"/>
      <c r="B152" s="1"/>
      <c r="C152" s="1"/>
      <c r="D152" s="1"/>
      <c r="E152" s="1"/>
      <c r="F152" s="1"/>
      <c r="G152" s="1"/>
      <c r="H152" s="1"/>
      <c r="I152" s="1"/>
      <c r="J152" s="1"/>
      <c r="K152" s="1"/>
      <c r="L152" s="1"/>
      <c r="M152" s="1"/>
      <c r="N152" s="1"/>
      <c r="O152" s="1"/>
      <c r="P152" s="1"/>
      <c r="Q152" s="1"/>
      <c r="R152" s="1"/>
      <c r="S152" s="210"/>
      <c r="T152" s="210"/>
      <c r="U152" s="1"/>
      <c r="V152" s="1"/>
      <c r="W152" s="1"/>
      <c r="X152" s="1"/>
      <c r="Y152" s="210"/>
      <c r="Z152" s="1"/>
      <c r="AA152" s="1"/>
      <c r="AB152" s="212"/>
      <c r="AC152" s="212"/>
    </row>
    <row r="153" spans="1:29">
      <c r="A153" s="1"/>
      <c r="B153" s="1"/>
      <c r="C153" s="1"/>
      <c r="D153" s="1"/>
      <c r="E153" s="1"/>
      <c r="F153" s="1"/>
      <c r="G153" s="1"/>
      <c r="H153" s="1"/>
      <c r="I153" s="1"/>
      <c r="J153" s="1"/>
      <c r="K153" s="1"/>
      <c r="L153" s="1"/>
      <c r="M153" s="1"/>
      <c r="N153" s="1"/>
      <c r="O153" s="1"/>
      <c r="P153" s="1"/>
      <c r="Q153" s="1"/>
      <c r="R153" s="1"/>
      <c r="S153" s="210"/>
      <c r="T153" s="210"/>
      <c r="U153" s="1"/>
      <c r="V153" s="1"/>
      <c r="W153" s="1"/>
      <c r="X153" s="1"/>
      <c r="Y153" s="210"/>
      <c r="Z153" s="1"/>
      <c r="AA153" s="1"/>
      <c r="AB153" s="212"/>
      <c r="AC153" s="212"/>
    </row>
    <row r="154" spans="1:29">
      <c r="A154" s="1"/>
      <c r="B154" s="1"/>
      <c r="C154" s="1"/>
      <c r="D154" s="1"/>
      <c r="E154" s="1"/>
      <c r="F154" s="1"/>
      <c r="G154" s="1"/>
      <c r="H154" s="1"/>
      <c r="I154" s="1"/>
      <c r="J154" s="1"/>
      <c r="K154" s="1"/>
      <c r="L154" s="1"/>
      <c r="M154" s="1"/>
      <c r="N154" s="1"/>
      <c r="O154" s="1"/>
      <c r="P154" s="1"/>
      <c r="Q154" s="1"/>
      <c r="R154" s="1"/>
      <c r="S154" s="210"/>
      <c r="T154" s="210"/>
      <c r="U154" s="1"/>
      <c r="V154" s="1"/>
      <c r="W154" s="1"/>
      <c r="X154" s="1"/>
      <c r="Y154" s="210"/>
      <c r="Z154" s="1"/>
      <c r="AA154" s="1"/>
      <c r="AB154" s="212"/>
      <c r="AC154" s="212"/>
    </row>
    <row r="155" spans="1:29">
      <c r="A155" s="1"/>
      <c r="B155" s="1"/>
      <c r="C155" s="1"/>
      <c r="D155" s="1"/>
      <c r="E155" s="1"/>
      <c r="F155" s="1"/>
      <c r="G155" s="1"/>
      <c r="H155" s="1"/>
      <c r="I155" s="1"/>
      <c r="J155" s="1"/>
      <c r="K155" s="1"/>
      <c r="L155" s="1"/>
      <c r="M155" s="1"/>
      <c r="N155" s="1"/>
      <c r="O155" s="1"/>
      <c r="P155" s="1"/>
      <c r="Q155" s="1"/>
      <c r="R155" s="1"/>
      <c r="S155" s="210"/>
      <c r="T155" s="210"/>
      <c r="U155" s="1"/>
      <c r="V155" s="1"/>
      <c r="W155" s="1"/>
      <c r="X155" s="1"/>
      <c r="Y155" s="210"/>
      <c r="Z155" s="1"/>
      <c r="AA155" s="1"/>
      <c r="AB155" s="212"/>
      <c r="AC155" s="212"/>
    </row>
    <row r="156" spans="1:29">
      <c r="A156" s="1"/>
      <c r="B156" s="1"/>
      <c r="C156" s="1"/>
      <c r="D156" s="1"/>
      <c r="E156" s="1"/>
      <c r="F156" s="1"/>
      <c r="G156" s="1"/>
      <c r="H156" s="1"/>
      <c r="I156" s="1"/>
      <c r="J156" s="1"/>
      <c r="K156" s="1"/>
      <c r="L156" s="1"/>
      <c r="M156" s="1"/>
      <c r="N156" s="1"/>
      <c r="O156" s="1"/>
      <c r="P156" s="1"/>
      <c r="Q156" s="1"/>
      <c r="R156" s="1"/>
      <c r="S156" s="210"/>
      <c r="T156" s="210"/>
      <c r="U156" s="1"/>
      <c r="V156" s="1"/>
      <c r="W156" s="1"/>
      <c r="X156" s="1"/>
      <c r="Y156" s="210"/>
      <c r="Z156" s="1"/>
      <c r="AA156" s="1"/>
      <c r="AB156" s="212"/>
      <c r="AC156" s="212"/>
    </row>
    <row r="157" spans="1:29">
      <c r="A157" s="1"/>
      <c r="B157" s="1"/>
      <c r="C157" s="1"/>
      <c r="D157" s="1"/>
      <c r="E157" s="1"/>
      <c r="F157" s="1"/>
      <c r="G157" s="1"/>
      <c r="H157" s="1"/>
      <c r="I157" s="1"/>
      <c r="J157" s="1"/>
      <c r="K157" s="1"/>
      <c r="L157" s="1"/>
      <c r="M157" s="1"/>
      <c r="N157" s="1"/>
      <c r="O157" s="1"/>
      <c r="P157" s="1"/>
      <c r="Q157" s="1"/>
      <c r="R157" s="1"/>
      <c r="S157" s="210"/>
      <c r="T157" s="210"/>
      <c r="U157" s="1"/>
      <c r="V157" s="1"/>
      <c r="W157" s="1"/>
      <c r="X157" s="1"/>
      <c r="Y157" s="210"/>
      <c r="Z157" s="1"/>
      <c r="AA157" s="1"/>
      <c r="AB157" s="212"/>
      <c r="AC157" s="212"/>
    </row>
    <row r="158" spans="1:29">
      <c r="A158" s="1"/>
      <c r="B158" s="1"/>
      <c r="C158" s="1"/>
      <c r="D158" s="1"/>
      <c r="E158" s="1"/>
      <c r="F158" s="1"/>
      <c r="G158" s="1"/>
      <c r="H158" s="1"/>
      <c r="I158" s="1"/>
      <c r="J158" s="1"/>
      <c r="K158" s="1"/>
      <c r="L158" s="1"/>
      <c r="M158" s="1"/>
      <c r="N158" s="1"/>
      <c r="O158" s="1"/>
      <c r="P158" s="1"/>
      <c r="Q158" s="1"/>
      <c r="R158" s="1"/>
      <c r="S158" s="210"/>
      <c r="T158" s="210"/>
      <c r="U158" s="1"/>
      <c r="V158" s="1"/>
      <c r="W158" s="1"/>
      <c r="X158" s="1"/>
      <c r="Y158" s="210"/>
      <c r="Z158" s="1"/>
      <c r="AA158" s="1"/>
      <c r="AB158" s="212"/>
      <c r="AC158" s="212"/>
    </row>
    <row r="159" spans="1:29">
      <c r="A159" s="1"/>
      <c r="B159" s="1"/>
      <c r="C159" s="1"/>
      <c r="D159" s="1"/>
      <c r="E159" s="1"/>
      <c r="F159" s="1"/>
      <c r="G159" s="1"/>
      <c r="H159" s="1"/>
      <c r="I159" s="1"/>
      <c r="J159" s="1"/>
      <c r="K159" s="1"/>
      <c r="L159" s="1"/>
      <c r="M159" s="1"/>
      <c r="N159" s="1"/>
      <c r="O159" s="1"/>
      <c r="P159" s="1"/>
      <c r="Q159" s="1"/>
      <c r="R159" s="1"/>
      <c r="S159" s="210"/>
      <c r="T159" s="210"/>
      <c r="U159" s="1"/>
      <c r="V159" s="1"/>
      <c r="W159" s="1"/>
      <c r="X159" s="1"/>
      <c r="Y159" s="210"/>
      <c r="Z159" s="1"/>
      <c r="AA159" s="1"/>
      <c r="AB159" s="212"/>
      <c r="AC159" s="212"/>
    </row>
    <row r="160" spans="1:29">
      <c r="A160" s="1"/>
      <c r="B160" s="1"/>
      <c r="C160" s="1"/>
      <c r="D160" s="1"/>
      <c r="E160" s="1"/>
      <c r="F160" s="1"/>
      <c r="G160" s="1"/>
      <c r="H160" s="1"/>
      <c r="I160" s="1"/>
      <c r="J160" s="1"/>
      <c r="K160" s="1"/>
      <c r="L160" s="1"/>
      <c r="M160" s="1"/>
      <c r="N160" s="1"/>
      <c r="O160" s="1"/>
      <c r="P160" s="1"/>
      <c r="Q160" s="1"/>
      <c r="R160" s="1"/>
      <c r="S160" s="210"/>
      <c r="T160" s="210"/>
      <c r="U160" s="1"/>
      <c r="V160" s="1"/>
      <c r="W160" s="1"/>
      <c r="X160" s="1"/>
      <c r="Y160" s="210"/>
      <c r="Z160" s="1"/>
      <c r="AA160" s="1"/>
      <c r="AB160" s="212"/>
      <c r="AC160" s="212"/>
    </row>
    <row r="161" spans="1:29">
      <c r="A161" s="1"/>
      <c r="B161" s="1"/>
      <c r="C161" s="1"/>
      <c r="D161" s="1"/>
      <c r="E161" s="1"/>
      <c r="F161" s="1"/>
      <c r="G161" s="1"/>
      <c r="H161" s="1"/>
      <c r="I161" s="1"/>
      <c r="J161" s="1"/>
      <c r="K161" s="1"/>
      <c r="L161" s="1"/>
      <c r="M161" s="1"/>
      <c r="N161" s="1"/>
      <c r="O161" s="1"/>
      <c r="P161" s="1"/>
      <c r="Q161" s="1"/>
      <c r="R161" s="1"/>
      <c r="S161" s="210"/>
      <c r="T161" s="210"/>
      <c r="U161" s="1"/>
      <c r="V161" s="1"/>
      <c r="W161" s="1"/>
      <c r="X161" s="1"/>
      <c r="Y161" s="210"/>
      <c r="Z161" s="1"/>
      <c r="AA161" s="1"/>
      <c r="AB161" s="212"/>
      <c r="AC161" s="212"/>
    </row>
    <row r="162" spans="1:29">
      <c r="A162" s="1"/>
      <c r="B162" s="1"/>
      <c r="C162" s="1"/>
      <c r="D162" s="1"/>
      <c r="E162" s="1"/>
      <c r="F162" s="1"/>
      <c r="G162" s="1"/>
      <c r="H162" s="1"/>
      <c r="I162" s="1"/>
      <c r="J162" s="1"/>
      <c r="K162" s="1"/>
      <c r="L162" s="1"/>
      <c r="M162" s="1"/>
      <c r="N162" s="1"/>
      <c r="O162" s="1"/>
      <c r="P162" s="1"/>
      <c r="Q162" s="1"/>
      <c r="R162" s="1"/>
      <c r="S162" s="210"/>
      <c r="T162" s="210"/>
      <c r="U162" s="1"/>
      <c r="V162" s="1"/>
      <c r="W162" s="1"/>
      <c r="X162" s="1"/>
      <c r="Y162" s="210"/>
      <c r="Z162" s="1"/>
      <c r="AA162" s="1"/>
      <c r="AB162" s="212"/>
      <c r="AC162" s="212"/>
    </row>
    <row r="163" spans="1:29">
      <c r="A163" s="1"/>
      <c r="B163" s="1"/>
      <c r="C163" s="1"/>
      <c r="D163" s="1"/>
      <c r="E163" s="1"/>
      <c r="F163" s="1"/>
      <c r="G163" s="1"/>
      <c r="H163" s="1"/>
      <c r="I163" s="1"/>
      <c r="J163" s="1"/>
      <c r="K163" s="1"/>
      <c r="L163" s="1"/>
      <c r="M163" s="1"/>
      <c r="N163" s="1"/>
      <c r="O163" s="1"/>
      <c r="P163" s="1"/>
      <c r="Q163" s="1"/>
      <c r="R163" s="1"/>
      <c r="S163" s="210"/>
      <c r="T163" s="210"/>
      <c r="U163" s="1"/>
      <c r="V163" s="1"/>
      <c r="W163" s="1"/>
      <c r="X163" s="1"/>
      <c r="Y163" s="210"/>
      <c r="Z163" s="1"/>
      <c r="AA163" s="1"/>
      <c r="AB163" s="212"/>
      <c r="AC163" s="212"/>
    </row>
    <row r="164" spans="1:29">
      <c r="A164" s="1"/>
      <c r="B164" s="1"/>
      <c r="C164" s="1"/>
      <c r="D164" s="1"/>
      <c r="E164" s="1"/>
      <c r="F164" s="1"/>
      <c r="G164" s="1"/>
      <c r="H164" s="1"/>
      <c r="I164" s="1"/>
      <c r="J164" s="1"/>
      <c r="K164" s="1"/>
      <c r="L164" s="1"/>
      <c r="M164" s="1"/>
      <c r="N164" s="1"/>
      <c r="O164" s="1"/>
      <c r="P164" s="1"/>
      <c r="Q164" s="1"/>
      <c r="R164" s="1"/>
      <c r="S164" s="210"/>
      <c r="T164" s="210"/>
      <c r="U164" s="1"/>
      <c r="V164" s="1"/>
      <c r="W164" s="1"/>
      <c r="X164" s="1"/>
      <c r="Y164" s="210"/>
      <c r="Z164" s="1"/>
      <c r="AA164" s="1"/>
      <c r="AB164" s="212"/>
      <c r="AC164" s="212"/>
    </row>
    <row r="165" spans="1:29">
      <c r="A165" s="1"/>
      <c r="B165" s="1"/>
      <c r="C165" s="1"/>
      <c r="D165" s="1"/>
      <c r="E165" s="1"/>
      <c r="F165" s="1"/>
      <c r="G165" s="1"/>
      <c r="H165" s="1"/>
      <c r="I165" s="1"/>
      <c r="J165" s="1"/>
      <c r="K165" s="1"/>
      <c r="L165" s="1"/>
      <c r="M165" s="1"/>
      <c r="N165" s="1"/>
      <c r="O165" s="1"/>
      <c r="P165" s="1"/>
      <c r="Q165" s="1"/>
      <c r="R165" s="1"/>
      <c r="S165" s="210"/>
      <c r="T165" s="210"/>
      <c r="U165" s="1"/>
      <c r="V165" s="1"/>
      <c r="W165" s="1"/>
      <c r="X165" s="1"/>
      <c r="Y165" s="210"/>
      <c r="Z165" s="1"/>
      <c r="AA165" s="1"/>
      <c r="AB165" s="212"/>
      <c r="AC165" s="212"/>
    </row>
    <row r="166" spans="1:29">
      <c r="A166" s="1"/>
      <c r="B166" s="1"/>
      <c r="C166" s="1"/>
      <c r="D166" s="1"/>
      <c r="E166" s="1"/>
      <c r="F166" s="1"/>
      <c r="G166" s="1"/>
      <c r="H166" s="1"/>
      <c r="I166" s="1"/>
      <c r="J166" s="1"/>
      <c r="K166" s="1"/>
      <c r="L166" s="1"/>
      <c r="M166" s="1"/>
      <c r="N166" s="1"/>
      <c r="O166" s="1"/>
      <c r="P166" s="1"/>
      <c r="Q166" s="1"/>
      <c r="R166" s="1"/>
      <c r="S166" s="210"/>
      <c r="T166" s="210"/>
      <c r="U166" s="1"/>
      <c r="V166" s="1"/>
      <c r="W166" s="1"/>
      <c r="X166" s="1"/>
      <c r="Y166" s="210"/>
      <c r="Z166" s="1"/>
      <c r="AA166" s="1"/>
      <c r="AB166" s="212"/>
      <c r="AC166" s="212"/>
    </row>
    <row r="167" spans="1:29">
      <c r="A167" s="1"/>
      <c r="B167" s="1"/>
      <c r="C167" s="1"/>
      <c r="D167" s="1"/>
      <c r="E167" s="1"/>
      <c r="F167" s="1"/>
      <c r="G167" s="1"/>
      <c r="H167" s="1"/>
      <c r="I167" s="1"/>
      <c r="J167" s="1"/>
      <c r="K167" s="1"/>
      <c r="L167" s="1"/>
      <c r="M167" s="1"/>
      <c r="N167" s="1"/>
      <c r="O167" s="1"/>
      <c r="P167" s="1"/>
      <c r="Q167" s="1"/>
      <c r="R167" s="1"/>
      <c r="S167" s="210"/>
      <c r="T167" s="210"/>
      <c r="U167" s="1"/>
      <c r="V167" s="1"/>
      <c r="W167" s="1"/>
      <c r="X167" s="1"/>
      <c r="Y167" s="210"/>
      <c r="Z167" s="1"/>
      <c r="AA167" s="1"/>
      <c r="AB167" s="212"/>
      <c r="AC167" s="212"/>
    </row>
    <row r="168" spans="1:29">
      <c r="A168" s="1"/>
      <c r="B168" s="1"/>
      <c r="C168" s="1"/>
      <c r="D168" s="1"/>
      <c r="E168" s="1"/>
      <c r="F168" s="1"/>
      <c r="G168" s="1"/>
      <c r="H168" s="1"/>
      <c r="I168" s="1"/>
      <c r="J168" s="1"/>
      <c r="K168" s="1"/>
      <c r="L168" s="1"/>
      <c r="M168" s="1"/>
      <c r="N168" s="1"/>
      <c r="O168" s="1"/>
      <c r="P168" s="1"/>
      <c r="Q168" s="1"/>
      <c r="R168" s="1"/>
      <c r="S168" s="210"/>
      <c r="T168" s="210"/>
      <c r="U168" s="1"/>
      <c r="V168" s="1"/>
      <c r="W168" s="1"/>
      <c r="X168" s="1"/>
      <c r="Y168" s="210"/>
      <c r="Z168" s="1"/>
      <c r="AA168" s="1"/>
      <c r="AB168" s="212"/>
      <c r="AC168" s="212"/>
    </row>
    <row r="169" spans="1:29">
      <c r="A169" s="1"/>
      <c r="B169" s="1"/>
      <c r="C169" s="1"/>
      <c r="D169" s="1"/>
      <c r="E169" s="1"/>
      <c r="F169" s="1"/>
      <c r="G169" s="1"/>
      <c r="H169" s="1"/>
      <c r="I169" s="1"/>
      <c r="J169" s="1"/>
      <c r="K169" s="1"/>
      <c r="L169" s="1"/>
      <c r="M169" s="1"/>
      <c r="N169" s="1"/>
      <c r="O169" s="1"/>
      <c r="P169" s="1"/>
      <c r="Q169" s="1"/>
      <c r="R169" s="1"/>
      <c r="S169" s="210"/>
      <c r="T169" s="210"/>
      <c r="U169" s="1"/>
      <c r="V169" s="1"/>
      <c r="W169" s="1"/>
      <c r="X169" s="1"/>
      <c r="Y169" s="210"/>
      <c r="Z169" s="1"/>
      <c r="AA169" s="1"/>
      <c r="AB169" s="212"/>
      <c r="AC169" s="212"/>
    </row>
    <row r="170" spans="1:29">
      <c r="A170" s="1"/>
      <c r="B170" s="1"/>
      <c r="C170" s="1"/>
      <c r="D170" s="1"/>
      <c r="E170" s="1"/>
      <c r="F170" s="1"/>
      <c r="G170" s="1"/>
      <c r="H170" s="1"/>
      <c r="I170" s="1"/>
      <c r="J170" s="1"/>
      <c r="K170" s="1"/>
      <c r="L170" s="1"/>
      <c r="M170" s="1"/>
      <c r="N170" s="1"/>
      <c r="O170" s="1"/>
      <c r="P170" s="1"/>
      <c r="Q170" s="1"/>
      <c r="R170" s="1"/>
      <c r="S170" s="210"/>
      <c r="T170" s="210"/>
      <c r="U170" s="1"/>
      <c r="V170" s="1"/>
      <c r="W170" s="1"/>
      <c r="X170" s="1"/>
      <c r="Y170" s="210"/>
      <c r="Z170" s="1"/>
      <c r="AA170" s="1"/>
      <c r="AB170" s="212"/>
      <c r="AC170" s="212"/>
    </row>
    <row r="171" spans="1:29">
      <c r="A171" s="1"/>
      <c r="B171" s="1"/>
      <c r="C171" s="1"/>
      <c r="D171" s="1"/>
      <c r="E171" s="1"/>
      <c r="F171" s="1"/>
      <c r="G171" s="1"/>
      <c r="H171" s="1"/>
      <c r="I171" s="1"/>
      <c r="J171" s="1"/>
      <c r="K171" s="1"/>
      <c r="L171" s="1"/>
      <c r="M171" s="1"/>
      <c r="N171" s="1"/>
      <c r="O171" s="1"/>
      <c r="P171" s="1"/>
      <c r="Q171" s="1"/>
      <c r="R171" s="1"/>
      <c r="S171" s="210"/>
      <c r="T171" s="210"/>
      <c r="U171" s="1"/>
      <c r="V171" s="1"/>
      <c r="W171" s="1"/>
      <c r="X171" s="1"/>
      <c r="Y171" s="210"/>
      <c r="Z171" s="1"/>
      <c r="AA171" s="1"/>
      <c r="AB171" s="212"/>
      <c r="AC171" s="212"/>
    </row>
    <row r="172" spans="1:29">
      <c r="A172" s="1"/>
      <c r="B172" s="1"/>
      <c r="C172" s="1"/>
      <c r="D172" s="1"/>
      <c r="E172" s="1"/>
      <c r="F172" s="1"/>
      <c r="G172" s="1"/>
      <c r="H172" s="1"/>
      <c r="I172" s="1"/>
      <c r="J172" s="1"/>
      <c r="K172" s="1"/>
      <c r="L172" s="1"/>
      <c r="M172" s="1"/>
      <c r="N172" s="1"/>
      <c r="O172" s="1"/>
      <c r="P172" s="1"/>
      <c r="Q172" s="1"/>
      <c r="R172" s="1"/>
      <c r="S172" s="210"/>
      <c r="T172" s="210"/>
      <c r="U172" s="1"/>
      <c r="V172" s="1"/>
      <c r="W172" s="1"/>
      <c r="X172" s="1"/>
      <c r="Y172" s="210"/>
      <c r="Z172" s="1"/>
      <c r="AA172" s="1"/>
      <c r="AB172" s="212"/>
      <c r="AC172" s="212"/>
    </row>
    <row r="173" spans="1:29">
      <c r="A173" s="1"/>
      <c r="B173" s="1"/>
      <c r="C173" s="1"/>
      <c r="D173" s="1"/>
      <c r="E173" s="1"/>
      <c r="F173" s="1"/>
      <c r="G173" s="1"/>
      <c r="H173" s="1"/>
      <c r="I173" s="1"/>
      <c r="J173" s="1"/>
      <c r="K173" s="1"/>
      <c r="L173" s="1"/>
      <c r="M173" s="1"/>
      <c r="N173" s="1"/>
      <c r="O173" s="1"/>
      <c r="P173" s="1"/>
      <c r="Q173" s="1"/>
      <c r="R173" s="1"/>
      <c r="S173" s="210"/>
      <c r="T173" s="210"/>
      <c r="U173" s="1"/>
      <c r="V173" s="1"/>
      <c r="W173" s="1"/>
      <c r="X173" s="1"/>
      <c r="Y173" s="210"/>
      <c r="Z173" s="1"/>
      <c r="AA173" s="1"/>
      <c r="AB173" s="212"/>
      <c r="AC173" s="212"/>
    </row>
    <row r="174" spans="1:29">
      <c r="A174" s="1"/>
      <c r="B174" s="1"/>
      <c r="C174" s="1"/>
      <c r="D174" s="1"/>
      <c r="E174" s="1"/>
      <c r="F174" s="1"/>
      <c r="G174" s="1"/>
      <c r="H174" s="1"/>
      <c r="I174" s="1"/>
      <c r="J174" s="1"/>
      <c r="K174" s="1"/>
      <c r="L174" s="1"/>
      <c r="M174" s="1"/>
      <c r="N174" s="1"/>
      <c r="O174" s="1"/>
      <c r="P174" s="1"/>
      <c r="Q174" s="1"/>
      <c r="R174" s="1"/>
      <c r="S174" s="210"/>
      <c r="T174" s="210"/>
      <c r="U174" s="1"/>
      <c r="V174" s="1"/>
      <c r="W174" s="1"/>
      <c r="X174" s="1"/>
      <c r="Y174" s="210"/>
      <c r="Z174" s="1"/>
      <c r="AA174" s="1"/>
      <c r="AB174" s="212"/>
      <c r="AC174" s="212"/>
    </row>
    <row r="175" spans="1:29">
      <c r="A175" s="1"/>
      <c r="B175" s="1"/>
      <c r="C175" s="1"/>
      <c r="D175" s="1"/>
      <c r="E175" s="1"/>
      <c r="F175" s="1"/>
      <c r="G175" s="1"/>
      <c r="H175" s="1"/>
      <c r="I175" s="1"/>
      <c r="J175" s="1"/>
      <c r="K175" s="1"/>
      <c r="L175" s="1"/>
      <c r="M175" s="1"/>
      <c r="N175" s="1"/>
      <c r="O175" s="1"/>
      <c r="P175" s="1"/>
      <c r="Q175" s="1"/>
      <c r="R175" s="1"/>
      <c r="S175" s="210"/>
      <c r="T175" s="210"/>
      <c r="U175" s="1"/>
      <c r="V175" s="1"/>
      <c r="W175" s="1"/>
      <c r="X175" s="1"/>
      <c r="Y175" s="210"/>
      <c r="Z175" s="1"/>
      <c r="AA175" s="1"/>
      <c r="AB175" s="212"/>
      <c r="AC175" s="212"/>
    </row>
    <row r="176" spans="1:29">
      <c r="A176" s="1"/>
      <c r="B176" s="1"/>
      <c r="C176" s="1"/>
      <c r="D176" s="1"/>
      <c r="E176" s="1"/>
      <c r="F176" s="1"/>
      <c r="G176" s="1"/>
      <c r="H176" s="1"/>
      <c r="I176" s="1"/>
      <c r="J176" s="1"/>
      <c r="K176" s="1"/>
      <c r="L176" s="1"/>
      <c r="M176" s="1"/>
      <c r="N176" s="1"/>
      <c r="O176" s="1"/>
      <c r="P176" s="1"/>
      <c r="Q176" s="1"/>
      <c r="R176" s="1"/>
      <c r="S176" s="210"/>
      <c r="T176" s="210"/>
      <c r="U176" s="1"/>
      <c r="V176" s="1"/>
      <c r="W176" s="1"/>
      <c r="X176" s="1"/>
      <c r="Y176" s="210"/>
      <c r="Z176" s="1"/>
      <c r="AA176" s="1"/>
      <c r="AB176" s="212"/>
      <c r="AC176" s="212"/>
    </row>
    <row r="177" spans="1:29">
      <c r="A177" s="1"/>
      <c r="B177" s="1"/>
      <c r="C177" s="1"/>
      <c r="D177" s="1"/>
      <c r="E177" s="1"/>
      <c r="F177" s="1"/>
      <c r="G177" s="1"/>
      <c r="H177" s="1"/>
      <c r="I177" s="1"/>
      <c r="J177" s="1"/>
      <c r="K177" s="1"/>
      <c r="L177" s="1"/>
      <c r="M177" s="1"/>
      <c r="N177" s="1"/>
      <c r="O177" s="1"/>
      <c r="P177" s="1"/>
      <c r="Q177" s="1"/>
      <c r="R177" s="1"/>
      <c r="S177" s="210"/>
      <c r="T177" s="210"/>
      <c r="U177" s="1"/>
      <c r="V177" s="1"/>
      <c r="W177" s="1"/>
      <c r="X177" s="1"/>
      <c r="Y177" s="210"/>
      <c r="Z177" s="1"/>
      <c r="AA177" s="1"/>
      <c r="AB177" s="212"/>
      <c r="AC177" s="212"/>
    </row>
    <row r="178" spans="1:29">
      <c r="A178" s="1"/>
      <c r="B178" s="1"/>
      <c r="C178" s="1"/>
      <c r="D178" s="1"/>
      <c r="E178" s="1"/>
      <c r="F178" s="1"/>
      <c r="G178" s="1"/>
      <c r="H178" s="1"/>
      <c r="I178" s="1"/>
      <c r="J178" s="1"/>
      <c r="K178" s="1"/>
      <c r="L178" s="1"/>
      <c r="M178" s="1"/>
      <c r="N178" s="1"/>
      <c r="O178" s="1"/>
      <c r="P178" s="1"/>
      <c r="Q178" s="1"/>
      <c r="R178" s="1"/>
      <c r="S178" s="210"/>
      <c r="T178" s="210"/>
      <c r="U178" s="1"/>
      <c r="V178" s="1"/>
      <c r="W178" s="1"/>
      <c r="X178" s="1"/>
      <c r="Y178" s="210"/>
      <c r="Z178" s="1"/>
      <c r="AA178" s="1"/>
      <c r="AB178" s="212"/>
      <c r="AC178" s="212"/>
    </row>
    <row r="179" spans="1:29">
      <c r="A179" s="1"/>
      <c r="B179" s="1"/>
      <c r="C179" s="1"/>
      <c r="D179" s="1"/>
      <c r="E179" s="1"/>
      <c r="F179" s="1"/>
      <c r="G179" s="1"/>
      <c r="H179" s="1"/>
      <c r="I179" s="1"/>
      <c r="J179" s="1"/>
      <c r="K179" s="1"/>
      <c r="L179" s="1"/>
      <c r="M179" s="1"/>
      <c r="N179" s="1"/>
      <c r="O179" s="1"/>
      <c r="P179" s="1"/>
      <c r="Q179" s="1"/>
      <c r="R179" s="1"/>
      <c r="S179" s="210"/>
      <c r="T179" s="210"/>
      <c r="U179" s="1"/>
      <c r="V179" s="1"/>
      <c r="W179" s="1"/>
      <c r="X179" s="1"/>
      <c r="Y179" s="210"/>
      <c r="Z179" s="1"/>
      <c r="AA179" s="1"/>
      <c r="AB179" s="212"/>
      <c r="AC179" s="212"/>
    </row>
    <row r="180" spans="1:29">
      <c r="A180" s="1"/>
      <c r="B180" s="1"/>
      <c r="C180" s="1"/>
      <c r="D180" s="1"/>
      <c r="E180" s="1"/>
      <c r="F180" s="1"/>
      <c r="G180" s="1"/>
      <c r="H180" s="1"/>
      <c r="I180" s="1"/>
      <c r="J180" s="1"/>
      <c r="K180" s="1"/>
      <c r="L180" s="1"/>
      <c r="M180" s="1"/>
      <c r="N180" s="1"/>
      <c r="O180" s="1"/>
      <c r="P180" s="1"/>
      <c r="Q180" s="1"/>
      <c r="R180" s="1"/>
      <c r="S180" s="210"/>
      <c r="T180" s="210"/>
      <c r="U180" s="1"/>
      <c r="V180" s="1"/>
      <c r="W180" s="1"/>
      <c r="X180" s="1"/>
      <c r="Y180" s="210"/>
      <c r="Z180" s="1"/>
      <c r="AA180" s="1"/>
      <c r="AB180" s="212"/>
      <c r="AC180" s="212"/>
    </row>
    <row r="181" spans="1:29">
      <c r="A181" s="1"/>
      <c r="B181" s="1"/>
      <c r="C181" s="1"/>
      <c r="D181" s="1"/>
      <c r="E181" s="1"/>
      <c r="F181" s="1"/>
      <c r="G181" s="1"/>
      <c r="H181" s="1"/>
      <c r="I181" s="1"/>
      <c r="J181" s="1"/>
      <c r="K181" s="1"/>
      <c r="L181" s="1"/>
      <c r="M181" s="1"/>
      <c r="N181" s="1"/>
      <c r="O181" s="1"/>
      <c r="P181" s="1"/>
      <c r="Q181" s="1"/>
      <c r="R181" s="1"/>
      <c r="S181" s="210"/>
      <c r="T181" s="210"/>
      <c r="U181" s="1"/>
      <c r="V181" s="1"/>
      <c r="W181" s="1"/>
      <c r="X181" s="1"/>
      <c r="Y181" s="210"/>
      <c r="Z181" s="1"/>
      <c r="AA181" s="1"/>
      <c r="AB181" s="212"/>
      <c r="AC181" s="212"/>
    </row>
    <row r="182" spans="1:29">
      <c r="A182" s="1"/>
      <c r="B182" s="1"/>
      <c r="C182" s="1"/>
      <c r="D182" s="1"/>
      <c r="E182" s="1"/>
      <c r="F182" s="1"/>
      <c r="G182" s="1"/>
      <c r="H182" s="1"/>
      <c r="I182" s="1"/>
      <c r="J182" s="1"/>
      <c r="K182" s="1"/>
      <c r="L182" s="1"/>
      <c r="M182" s="1"/>
      <c r="N182" s="1"/>
      <c r="O182" s="1"/>
      <c r="P182" s="1"/>
      <c r="Q182" s="1"/>
      <c r="R182" s="1"/>
      <c r="S182" s="210"/>
      <c r="T182" s="210"/>
      <c r="U182" s="1"/>
      <c r="V182" s="1"/>
      <c r="W182" s="1"/>
      <c r="X182" s="1"/>
      <c r="Y182" s="210"/>
      <c r="Z182" s="1"/>
      <c r="AA182" s="1"/>
      <c r="AB182" s="212"/>
      <c r="AC182" s="212"/>
    </row>
    <row r="183" spans="1:29">
      <c r="A183" s="1"/>
      <c r="B183" s="1"/>
      <c r="C183" s="1"/>
      <c r="D183" s="1"/>
      <c r="E183" s="1"/>
      <c r="F183" s="1"/>
      <c r="G183" s="1"/>
      <c r="H183" s="1"/>
      <c r="I183" s="1"/>
      <c r="J183" s="1"/>
      <c r="K183" s="1"/>
      <c r="L183" s="1"/>
      <c r="M183" s="1"/>
      <c r="N183" s="1"/>
      <c r="O183" s="1"/>
      <c r="P183" s="1"/>
      <c r="Q183" s="1"/>
      <c r="R183" s="1"/>
      <c r="S183" s="210"/>
      <c r="T183" s="210"/>
      <c r="U183" s="1"/>
      <c r="V183" s="1"/>
      <c r="W183" s="1"/>
      <c r="X183" s="1"/>
      <c r="Y183" s="210"/>
      <c r="Z183" s="1"/>
      <c r="AA183" s="1"/>
      <c r="AB183" s="212"/>
      <c r="AC183" s="212"/>
    </row>
    <row r="184" spans="1:29">
      <c r="A184" s="1"/>
      <c r="B184" s="1"/>
      <c r="C184" s="1"/>
      <c r="D184" s="1"/>
      <c r="E184" s="1"/>
      <c r="F184" s="1"/>
      <c r="G184" s="1"/>
      <c r="H184" s="1"/>
      <c r="I184" s="1"/>
      <c r="J184" s="1"/>
      <c r="K184" s="1"/>
      <c r="L184" s="1"/>
      <c r="M184" s="1"/>
      <c r="N184" s="1"/>
      <c r="O184" s="1"/>
      <c r="P184" s="1"/>
      <c r="Q184" s="1"/>
      <c r="R184" s="1"/>
      <c r="S184" s="210"/>
      <c r="T184" s="210"/>
      <c r="U184" s="1"/>
      <c r="V184" s="1"/>
      <c r="W184" s="1"/>
      <c r="X184" s="1"/>
      <c r="Y184" s="210"/>
      <c r="Z184" s="1"/>
      <c r="AA184" s="1"/>
      <c r="AB184" s="212"/>
      <c r="AC184" s="212"/>
    </row>
    <row r="185" spans="1:29">
      <c r="A185" s="1"/>
      <c r="B185" s="1"/>
      <c r="C185" s="1"/>
      <c r="D185" s="1"/>
      <c r="E185" s="1"/>
      <c r="F185" s="1"/>
      <c r="G185" s="1"/>
      <c r="H185" s="1"/>
      <c r="I185" s="1"/>
      <c r="J185" s="1"/>
      <c r="K185" s="1"/>
      <c r="L185" s="1"/>
      <c r="M185" s="1"/>
      <c r="N185" s="1"/>
      <c r="O185" s="1"/>
      <c r="P185" s="1"/>
      <c r="Q185" s="1"/>
      <c r="R185" s="1"/>
      <c r="S185" s="210"/>
      <c r="T185" s="210"/>
      <c r="U185" s="1"/>
      <c r="V185" s="1"/>
      <c r="W185" s="1"/>
      <c r="X185" s="1"/>
      <c r="Y185" s="210"/>
      <c r="Z185" s="1"/>
      <c r="AA185" s="1"/>
      <c r="AB185" s="212"/>
      <c r="AC185" s="212"/>
    </row>
    <row r="186" spans="1:29">
      <c r="A186" s="1"/>
      <c r="B186" s="1"/>
      <c r="C186" s="1"/>
      <c r="D186" s="1"/>
      <c r="E186" s="1"/>
      <c r="F186" s="1"/>
      <c r="G186" s="1"/>
      <c r="H186" s="1"/>
      <c r="I186" s="1"/>
      <c r="J186" s="1"/>
      <c r="K186" s="1"/>
      <c r="L186" s="1"/>
      <c r="M186" s="1"/>
      <c r="N186" s="1"/>
      <c r="O186" s="1"/>
      <c r="P186" s="1"/>
      <c r="Q186" s="1"/>
      <c r="R186" s="1"/>
      <c r="S186" s="210"/>
      <c r="T186" s="210"/>
      <c r="U186" s="1"/>
      <c r="V186" s="1"/>
      <c r="W186" s="1"/>
      <c r="X186" s="1"/>
      <c r="Y186" s="210"/>
      <c r="Z186" s="1"/>
      <c r="AA186" s="1"/>
      <c r="AB186" s="212"/>
      <c r="AC186" s="212"/>
    </row>
    <row r="187" spans="1:29">
      <c r="A187" s="1"/>
      <c r="B187" s="1"/>
      <c r="C187" s="1"/>
      <c r="D187" s="1"/>
      <c r="E187" s="1"/>
      <c r="F187" s="1"/>
      <c r="G187" s="1"/>
      <c r="H187" s="1"/>
      <c r="I187" s="1"/>
      <c r="J187" s="1"/>
      <c r="K187" s="1"/>
      <c r="L187" s="1"/>
      <c r="M187" s="1"/>
      <c r="N187" s="1"/>
      <c r="O187" s="1"/>
      <c r="P187" s="1"/>
      <c r="Q187" s="1"/>
      <c r="R187" s="1"/>
      <c r="S187" s="210"/>
      <c r="T187" s="210"/>
      <c r="U187" s="1"/>
      <c r="V187" s="1"/>
      <c r="W187" s="1"/>
      <c r="X187" s="1"/>
      <c r="Y187" s="210"/>
      <c r="Z187" s="1"/>
      <c r="AA187" s="1"/>
      <c r="AB187" s="212"/>
      <c r="AC187" s="212"/>
    </row>
    <row r="188" spans="1:29">
      <c r="A188" s="1"/>
      <c r="B188" s="1"/>
      <c r="C188" s="1"/>
      <c r="D188" s="1"/>
      <c r="E188" s="1"/>
      <c r="F188" s="1"/>
      <c r="G188" s="1"/>
      <c r="H188" s="1"/>
      <c r="I188" s="1"/>
      <c r="J188" s="1"/>
      <c r="K188" s="1"/>
      <c r="L188" s="1"/>
      <c r="M188" s="1"/>
      <c r="N188" s="1"/>
      <c r="O188" s="1"/>
      <c r="P188" s="1"/>
      <c r="Q188" s="1"/>
      <c r="R188" s="1"/>
      <c r="S188" s="210"/>
      <c r="T188" s="210"/>
      <c r="U188" s="1"/>
      <c r="V188" s="1"/>
      <c r="W188" s="1"/>
      <c r="X188" s="1"/>
      <c r="Y188" s="210"/>
      <c r="Z188" s="1"/>
      <c r="AA188" s="1"/>
      <c r="AB188" s="212"/>
      <c r="AC188" s="212"/>
    </row>
    <row r="189" spans="1:29">
      <c r="A189" s="1"/>
      <c r="B189" s="1"/>
      <c r="C189" s="1"/>
      <c r="D189" s="1"/>
      <c r="E189" s="1"/>
      <c r="F189" s="1"/>
      <c r="G189" s="1"/>
      <c r="H189" s="1"/>
      <c r="I189" s="1"/>
      <c r="J189" s="1"/>
      <c r="K189" s="1"/>
      <c r="L189" s="1"/>
      <c r="M189" s="1"/>
      <c r="N189" s="1"/>
      <c r="O189" s="1"/>
      <c r="P189" s="1"/>
      <c r="Q189" s="1"/>
      <c r="R189" s="1"/>
      <c r="S189" s="210"/>
      <c r="T189" s="210"/>
      <c r="U189" s="1"/>
      <c r="V189" s="1"/>
      <c r="W189" s="1"/>
      <c r="X189" s="1"/>
      <c r="Y189" s="210"/>
      <c r="Z189" s="1"/>
      <c r="AA189" s="1"/>
      <c r="AB189" s="212"/>
      <c r="AC189" s="212"/>
    </row>
    <row r="190" spans="1:29">
      <c r="A190" s="1"/>
      <c r="B190" s="1"/>
      <c r="C190" s="1"/>
      <c r="D190" s="1"/>
      <c r="E190" s="1"/>
      <c r="F190" s="1"/>
      <c r="G190" s="1"/>
      <c r="H190" s="1"/>
      <c r="I190" s="1"/>
      <c r="J190" s="1"/>
      <c r="K190" s="1"/>
      <c r="L190" s="1"/>
      <c r="M190" s="1"/>
      <c r="N190" s="1"/>
      <c r="O190" s="1"/>
      <c r="P190" s="1"/>
      <c r="Q190" s="1"/>
      <c r="R190" s="1"/>
      <c r="S190" s="210"/>
      <c r="T190" s="210"/>
      <c r="U190" s="1"/>
      <c r="V190" s="1"/>
      <c r="W190" s="1"/>
      <c r="X190" s="1"/>
      <c r="Y190" s="210"/>
      <c r="Z190" s="1"/>
      <c r="AA190" s="1"/>
      <c r="AB190" s="212"/>
      <c r="AC190" s="212"/>
    </row>
    <row r="191" spans="1:29">
      <c r="A191" s="1"/>
      <c r="B191" s="1"/>
      <c r="C191" s="1"/>
      <c r="D191" s="1"/>
      <c r="E191" s="1"/>
      <c r="F191" s="1"/>
      <c r="G191" s="1"/>
      <c r="H191" s="1"/>
      <c r="I191" s="1"/>
      <c r="J191" s="1"/>
      <c r="K191" s="1"/>
      <c r="L191" s="1"/>
      <c r="M191" s="1"/>
      <c r="N191" s="1"/>
      <c r="O191" s="1"/>
      <c r="P191" s="1"/>
      <c r="Q191" s="1"/>
      <c r="R191" s="1"/>
      <c r="S191" s="210"/>
      <c r="T191" s="210"/>
      <c r="U191" s="1"/>
      <c r="V191" s="1"/>
      <c r="W191" s="1"/>
      <c r="X191" s="1"/>
      <c r="Y191" s="210"/>
      <c r="Z191" s="1"/>
      <c r="AA191" s="1"/>
      <c r="AB191" s="212"/>
      <c r="AC191" s="212"/>
    </row>
    <row r="192" spans="1:29">
      <c r="A192" s="1"/>
      <c r="B192" s="1"/>
      <c r="C192" s="1"/>
      <c r="D192" s="1"/>
      <c r="E192" s="1"/>
      <c r="F192" s="1"/>
      <c r="G192" s="1"/>
      <c r="H192" s="1"/>
      <c r="I192" s="1"/>
      <c r="J192" s="1"/>
      <c r="K192" s="1"/>
      <c r="L192" s="1"/>
      <c r="M192" s="1"/>
      <c r="N192" s="1"/>
      <c r="O192" s="1"/>
      <c r="P192" s="1"/>
      <c r="Q192" s="1"/>
      <c r="R192" s="1"/>
      <c r="S192" s="210"/>
      <c r="T192" s="210"/>
      <c r="U192" s="1"/>
      <c r="V192" s="1"/>
      <c r="W192" s="1"/>
      <c r="X192" s="1"/>
      <c r="Y192" s="210"/>
      <c r="Z192" s="1"/>
      <c r="AA192" s="1"/>
      <c r="AB192" s="212"/>
      <c r="AC192" s="212"/>
    </row>
    <row r="193" spans="1:29">
      <c r="A193" s="1"/>
      <c r="B193" s="1"/>
      <c r="C193" s="1"/>
      <c r="D193" s="1"/>
      <c r="E193" s="1"/>
      <c r="F193" s="1"/>
      <c r="G193" s="1"/>
      <c r="H193" s="1"/>
      <c r="I193" s="1"/>
      <c r="J193" s="1"/>
      <c r="K193" s="1"/>
      <c r="L193" s="1"/>
      <c r="M193" s="1"/>
      <c r="N193" s="1"/>
      <c r="O193" s="1"/>
      <c r="P193" s="1"/>
      <c r="Q193" s="1"/>
      <c r="R193" s="1"/>
      <c r="S193" s="210"/>
      <c r="T193" s="210"/>
      <c r="U193" s="1"/>
      <c r="V193" s="1"/>
      <c r="W193" s="1"/>
      <c r="X193" s="1"/>
      <c r="Y193" s="210"/>
      <c r="Z193" s="1"/>
      <c r="AA193" s="1"/>
      <c r="AB193" s="212"/>
      <c r="AC193" s="212"/>
    </row>
    <row r="194" spans="1:29">
      <c r="A194" s="1"/>
      <c r="B194" s="1"/>
      <c r="C194" s="1"/>
      <c r="D194" s="1"/>
      <c r="E194" s="1"/>
      <c r="F194" s="1"/>
      <c r="G194" s="1"/>
      <c r="H194" s="1"/>
      <c r="I194" s="1"/>
      <c r="J194" s="1"/>
      <c r="K194" s="1"/>
      <c r="L194" s="1"/>
      <c r="M194" s="1"/>
      <c r="N194" s="1"/>
      <c r="O194" s="1"/>
      <c r="P194" s="1"/>
      <c r="Q194" s="1"/>
      <c r="R194" s="1"/>
      <c r="S194" s="210"/>
      <c r="T194" s="210"/>
      <c r="U194" s="1"/>
      <c r="V194" s="1"/>
      <c r="W194" s="1"/>
      <c r="X194" s="1"/>
      <c r="Y194" s="210"/>
      <c r="Z194" s="1"/>
      <c r="AA194" s="1"/>
      <c r="AB194" s="212"/>
      <c r="AC194" s="212"/>
    </row>
    <row r="195" spans="1:29">
      <c r="A195" s="1"/>
      <c r="B195" s="1"/>
      <c r="C195" s="1"/>
      <c r="D195" s="1"/>
      <c r="E195" s="1"/>
      <c r="F195" s="1"/>
      <c r="G195" s="1"/>
      <c r="H195" s="1"/>
      <c r="I195" s="1"/>
      <c r="J195" s="1"/>
      <c r="K195" s="1"/>
      <c r="L195" s="1"/>
      <c r="M195" s="1"/>
      <c r="N195" s="1"/>
      <c r="O195" s="1"/>
      <c r="P195" s="1"/>
      <c r="Q195" s="1"/>
      <c r="R195" s="1"/>
      <c r="S195" s="210"/>
      <c r="T195" s="210"/>
      <c r="U195" s="1"/>
      <c r="V195" s="1"/>
      <c r="W195" s="1"/>
      <c r="X195" s="1"/>
      <c r="Y195" s="210"/>
      <c r="Z195" s="1"/>
      <c r="AA195" s="1"/>
      <c r="AB195" s="212"/>
      <c r="AC195" s="212"/>
    </row>
    <row r="196" spans="1:29">
      <c r="A196" s="1"/>
      <c r="B196" s="1"/>
      <c r="C196" s="1"/>
      <c r="D196" s="1"/>
      <c r="E196" s="1"/>
      <c r="F196" s="1"/>
      <c r="G196" s="1"/>
      <c r="H196" s="1"/>
      <c r="I196" s="1"/>
      <c r="J196" s="1"/>
      <c r="K196" s="1"/>
      <c r="L196" s="1"/>
      <c r="M196" s="1"/>
      <c r="N196" s="1"/>
      <c r="O196" s="1"/>
      <c r="P196" s="1"/>
      <c r="Q196" s="1"/>
      <c r="R196" s="1"/>
      <c r="S196" s="210"/>
      <c r="T196" s="210"/>
      <c r="U196" s="1"/>
      <c r="V196" s="1"/>
      <c r="W196" s="1"/>
      <c r="X196" s="1"/>
      <c r="Y196" s="210"/>
      <c r="Z196" s="1"/>
      <c r="AA196" s="1"/>
      <c r="AB196" s="212"/>
      <c r="AC196" s="212"/>
    </row>
    <row r="197" spans="1:29">
      <c r="A197" s="1"/>
      <c r="B197" s="1"/>
      <c r="C197" s="1"/>
      <c r="D197" s="1"/>
      <c r="E197" s="1"/>
      <c r="F197" s="1"/>
      <c r="G197" s="1"/>
      <c r="H197" s="1"/>
      <c r="I197" s="1"/>
      <c r="J197" s="1"/>
      <c r="K197" s="1"/>
      <c r="L197" s="1"/>
      <c r="M197" s="1"/>
      <c r="N197" s="1"/>
      <c r="O197" s="1"/>
      <c r="P197" s="1"/>
      <c r="Q197" s="1"/>
      <c r="R197" s="1"/>
      <c r="S197" s="210"/>
      <c r="T197" s="210"/>
      <c r="U197" s="1"/>
      <c r="V197" s="1"/>
      <c r="W197" s="1"/>
      <c r="X197" s="1"/>
      <c r="Y197" s="210"/>
      <c r="Z197" s="1"/>
      <c r="AA197" s="1"/>
      <c r="AB197" s="212"/>
      <c r="AC197" s="212"/>
    </row>
    <row r="198" spans="1:29">
      <c r="A198" s="1"/>
      <c r="B198" s="1"/>
      <c r="C198" s="1"/>
      <c r="D198" s="1"/>
      <c r="E198" s="1"/>
      <c r="F198" s="1"/>
      <c r="G198" s="1"/>
      <c r="H198" s="1"/>
      <c r="I198" s="1"/>
      <c r="J198" s="1"/>
      <c r="K198" s="1"/>
      <c r="L198" s="1"/>
      <c r="M198" s="1"/>
      <c r="N198" s="1"/>
      <c r="O198" s="1"/>
      <c r="P198" s="1"/>
      <c r="Q198" s="1"/>
      <c r="R198" s="1"/>
      <c r="S198" s="210"/>
      <c r="T198" s="210"/>
      <c r="U198" s="1"/>
      <c r="V198" s="1"/>
      <c r="W198" s="1"/>
      <c r="X198" s="1"/>
      <c r="Y198" s="210"/>
      <c r="Z198" s="1"/>
      <c r="AA198" s="1"/>
      <c r="AB198" s="212"/>
      <c r="AC198" s="212"/>
    </row>
    <row r="199" spans="1:29">
      <c r="A199" s="1"/>
      <c r="B199" s="1"/>
      <c r="C199" s="1"/>
      <c r="D199" s="1"/>
      <c r="E199" s="1"/>
      <c r="F199" s="1"/>
      <c r="G199" s="1"/>
      <c r="H199" s="1"/>
      <c r="I199" s="1"/>
      <c r="J199" s="1"/>
      <c r="K199" s="1"/>
      <c r="L199" s="1"/>
      <c r="M199" s="1"/>
      <c r="N199" s="1"/>
      <c r="O199" s="1"/>
      <c r="P199" s="1"/>
      <c r="Q199" s="1"/>
      <c r="R199" s="1"/>
      <c r="S199" s="210"/>
      <c r="T199" s="210"/>
      <c r="U199" s="1"/>
      <c r="V199" s="1"/>
      <c r="W199" s="1"/>
      <c r="X199" s="1"/>
      <c r="Y199" s="210"/>
      <c r="Z199" s="1"/>
      <c r="AA199" s="1"/>
      <c r="AB199" s="212"/>
      <c r="AC199" s="212"/>
    </row>
    <row r="200" spans="1:29">
      <c r="A200" s="1"/>
      <c r="B200" s="1"/>
      <c r="C200" s="1"/>
      <c r="D200" s="1"/>
      <c r="E200" s="1"/>
      <c r="F200" s="1"/>
      <c r="G200" s="1"/>
      <c r="H200" s="1"/>
      <c r="I200" s="1"/>
      <c r="J200" s="1"/>
      <c r="K200" s="1"/>
      <c r="L200" s="1"/>
      <c r="M200" s="1"/>
      <c r="N200" s="1"/>
      <c r="O200" s="1"/>
      <c r="P200" s="1"/>
      <c r="Q200" s="1"/>
      <c r="R200" s="1"/>
      <c r="S200" s="210"/>
      <c r="T200" s="210"/>
      <c r="U200" s="1"/>
      <c r="V200" s="1"/>
      <c r="W200" s="1"/>
      <c r="X200" s="1"/>
      <c r="Y200" s="210"/>
      <c r="Z200" s="1"/>
      <c r="AA200" s="1"/>
      <c r="AB200" s="212"/>
      <c r="AC200" s="212"/>
    </row>
    <row r="201" spans="1:29">
      <c r="A201" s="1"/>
      <c r="B201" s="1"/>
      <c r="C201" s="1"/>
      <c r="D201" s="1"/>
      <c r="E201" s="1"/>
      <c r="F201" s="1"/>
      <c r="G201" s="1"/>
      <c r="H201" s="1"/>
      <c r="I201" s="1"/>
      <c r="J201" s="1"/>
      <c r="K201" s="1"/>
      <c r="L201" s="1"/>
      <c r="M201" s="1"/>
      <c r="N201" s="1"/>
      <c r="O201" s="1"/>
      <c r="P201" s="1"/>
      <c r="Q201" s="1"/>
      <c r="R201" s="1"/>
      <c r="S201" s="210"/>
      <c r="T201" s="210"/>
      <c r="U201" s="1"/>
      <c r="V201" s="1"/>
      <c r="W201" s="1"/>
      <c r="X201" s="1"/>
      <c r="Y201" s="210"/>
      <c r="Z201" s="1"/>
      <c r="AA201" s="1"/>
      <c r="AB201" s="212"/>
      <c r="AC201" s="212"/>
    </row>
    <row r="202" spans="1:29">
      <c r="A202" s="1"/>
      <c r="B202" s="1"/>
      <c r="C202" s="1"/>
      <c r="D202" s="1"/>
      <c r="E202" s="1"/>
      <c r="F202" s="1"/>
      <c r="G202" s="1"/>
      <c r="H202" s="1"/>
      <c r="I202" s="1"/>
      <c r="J202" s="1"/>
      <c r="K202" s="1"/>
      <c r="L202" s="1"/>
      <c r="M202" s="1"/>
      <c r="N202" s="1"/>
      <c r="O202" s="1"/>
      <c r="P202" s="1"/>
      <c r="Q202" s="1"/>
      <c r="R202" s="1"/>
      <c r="S202" s="210"/>
      <c r="T202" s="210"/>
      <c r="U202" s="1"/>
      <c r="V202" s="1"/>
      <c r="W202" s="1"/>
      <c r="X202" s="1"/>
      <c r="Y202" s="210"/>
      <c r="Z202" s="1"/>
      <c r="AA202" s="1"/>
      <c r="AB202" s="212"/>
      <c r="AC202" s="212"/>
    </row>
    <row r="203" spans="1:29">
      <c r="A203" s="1"/>
      <c r="B203" s="1"/>
      <c r="C203" s="1"/>
      <c r="D203" s="1"/>
      <c r="E203" s="1"/>
      <c r="F203" s="1"/>
      <c r="G203" s="1"/>
      <c r="H203" s="1"/>
      <c r="I203" s="1"/>
      <c r="J203" s="1"/>
      <c r="K203" s="1"/>
      <c r="L203" s="1"/>
      <c r="M203" s="1"/>
      <c r="N203" s="1"/>
      <c r="O203" s="1"/>
      <c r="P203" s="1"/>
      <c r="Q203" s="1"/>
      <c r="R203" s="1"/>
      <c r="S203" s="210"/>
      <c r="T203" s="210"/>
      <c r="U203" s="1"/>
      <c r="V203" s="1"/>
      <c r="W203" s="1"/>
      <c r="X203" s="1"/>
      <c r="Y203" s="210"/>
      <c r="Z203" s="1"/>
      <c r="AA203" s="1"/>
      <c r="AB203" s="212"/>
      <c r="AC203" s="212"/>
    </row>
    <row r="204" spans="1:29">
      <c r="A204" s="1"/>
      <c r="B204" s="1"/>
      <c r="C204" s="1"/>
      <c r="D204" s="1"/>
      <c r="E204" s="1"/>
      <c r="F204" s="1"/>
      <c r="G204" s="1"/>
      <c r="H204" s="1"/>
      <c r="I204" s="1"/>
      <c r="J204" s="1"/>
      <c r="K204" s="1"/>
      <c r="L204" s="1"/>
      <c r="M204" s="1"/>
      <c r="N204" s="1"/>
      <c r="O204" s="1"/>
      <c r="P204" s="1"/>
      <c r="Q204" s="1"/>
      <c r="R204" s="1"/>
      <c r="S204" s="210"/>
      <c r="T204" s="210"/>
      <c r="U204" s="1"/>
      <c r="V204" s="1"/>
      <c r="W204" s="1"/>
      <c r="X204" s="1"/>
      <c r="Y204" s="210"/>
      <c r="Z204" s="1"/>
      <c r="AA204" s="1"/>
      <c r="AB204" s="212"/>
      <c r="AC204" s="212"/>
    </row>
    <row r="205" spans="1:29">
      <c r="A205" s="1"/>
      <c r="B205" s="1"/>
      <c r="C205" s="1"/>
      <c r="D205" s="1"/>
      <c r="E205" s="1"/>
      <c r="F205" s="1"/>
      <c r="G205" s="1"/>
      <c r="H205" s="1"/>
      <c r="I205" s="1"/>
      <c r="J205" s="1"/>
      <c r="K205" s="1"/>
      <c r="L205" s="1"/>
      <c r="M205" s="1"/>
      <c r="N205" s="1"/>
      <c r="O205" s="1"/>
      <c r="P205" s="1"/>
      <c r="Q205" s="1"/>
      <c r="R205" s="1"/>
      <c r="S205" s="210"/>
      <c r="T205" s="210"/>
      <c r="U205" s="1"/>
      <c r="V205" s="1"/>
      <c r="W205" s="1"/>
      <c r="X205" s="1"/>
      <c r="Y205" s="210"/>
      <c r="Z205" s="1"/>
      <c r="AA205" s="1"/>
      <c r="AB205" s="212"/>
      <c r="AC205" s="212"/>
    </row>
    <row r="206" spans="1:29">
      <c r="A206" s="1"/>
      <c r="B206" s="1"/>
      <c r="C206" s="1"/>
      <c r="D206" s="1"/>
      <c r="E206" s="1"/>
      <c r="F206" s="1"/>
      <c r="G206" s="1"/>
      <c r="H206" s="1"/>
      <c r="I206" s="1"/>
      <c r="J206" s="1"/>
      <c r="K206" s="1"/>
      <c r="L206" s="1"/>
      <c r="M206" s="1"/>
      <c r="N206" s="1"/>
      <c r="O206" s="1"/>
      <c r="P206" s="1"/>
      <c r="Q206" s="1"/>
      <c r="R206" s="1"/>
      <c r="S206" s="210"/>
      <c r="T206" s="210"/>
      <c r="U206" s="1"/>
      <c r="V206" s="1"/>
      <c r="W206" s="1"/>
      <c r="X206" s="1"/>
      <c r="Y206" s="210"/>
      <c r="Z206" s="1"/>
      <c r="AA206" s="1"/>
      <c r="AB206" s="212"/>
      <c r="AC206" s="212"/>
    </row>
    <row r="207" spans="1:29">
      <c r="A207" s="1"/>
      <c r="B207" s="1"/>
      <c r="C207" s="1"/>
      <c r="D207" s="1"/>
      <c r="E207" s="1"/>
      <c r="F207" s="1"/>
      <c r="G207" s="1"/>
      <c r="H207" s="1"/>
      <c r="I207" s="1"/>
      <c r="J207" s="1"/>
      <c r="K207" s="1"/>
      <c r="L207" s="1"/>
      <c r="M207" s="1"/>
      <c r="N207" s="1"/>
      <c r="O207" s="1"/>
      <c r="P207" s="1"/>
      <c r="Q207" s="1"/>
      <c r="R207" s="1"/>
      <c r="S207" s="210"/>
      <c r="T207" s="210"/>
      <c r="U207" s="1"/>
      <c r="V207" s="1"/>
      <c r="W207" s="1"/>
      <c r="X207" s="1"/>
      <c r="Y207" s="210"/>
      <c r="Z207" s="1"/>
      <c r="AA207" s="1"/>
      <c r="AB207" s="212"/>
      <c r="AC207" s="212"/>
    </row>
    <row r="208" spans="1:29">
      <c r="A208" s="1"/>
      <c r="B208" s="1"/>
      <c r="C208" s="1"/>
      <c r="D208" s="1"/>
      <c r="E208" s="1"/>
      <c r="F208" s="1"/>
      <c r="G208" s="1"/>
      <c r="H208" s="1"/>
      <c r="I208" s="1"/>
      <c r="J208" s="1"/>
      <c r="K208" s="1"/>
      <c r="L208" s="1"/>
      <c r="M208" s="1"/>
      <c r="N208" s="1"/>
      <c r="O208" s="1"/>
      <c r="P208" s="1"/>
      <c r="Q208" s="1"/>
      <c r="R208" s="1"/>
      <c r="S208" s="210"/>
      <c r="T208" s="210"/>
      <c r="U208" s="1"/>
      <c r="V208" s="1"/>
      <c r="W208" s="1"/>
      <c r="X208" s="1"/>
      <c r="Y208" s="210"/>
      <c r="Z208" s="1"/>
      <c r="AA208" s="1"/>
      <c r="AB208" s="212"/>
      <c r="AC208" s="212"/>
    </row>
    <row r="209" spans="1:29">
      <c r="A209" s="1"/>
      <c r="B209" s="1"/>
      <c r="C209" s="1"/>
      <c r="D209" s="1"/>
      <c r="E209" s="1"/>
      <c r="F209" s="1"/>
      <c r="G209" s="1"/>
      <c r="H209" s="1"/>
      <c r="I209" s="1"/>
      <c r="J209" s="1"/>
      <c r="K209" s="1"/>
      <c r="L209" s="1"/>
      <c r="M209" s="1"/>
      <c r="N209" s="1"/>
      <c r="O209" s="1"/>
      <c r="P209" s="1"/>
      <c r="Q209" s="1"/>
      <c r="R209" s="1"/>
      <c r="S209" s="210"/>
      <c r="T209" s="210"/>
      <c r="U209" s="1"/>
      <c r="V209" s="1"/>
      <c r="W209" s="1"/>
      <c r="X209" s="1"/>
      <c r="Y209" s="210"/>
      <c r="Z209" s="1"/>
      <c r="AA209" s="1"/>
      <c r="AB209" s="212"/>
      <c r="AC209" s="212"/>
    </row>
    <row r="210" spans="1:29">
      <c r="A210" s="1"/>
      <c r="B210" s="1"/>
      <c r="C210" s="1"/>
      <c r="D210" s="1"/>
      <c r="E210" s="1"/>
      <c r="F210" s="1"/>
      <c r="G210" s="1"/>
      <c r="H210" s="1"/>
      <c r="I210" s="1"/>
      <c r="J210" s="1"/>
      <c r="K210" s="1"/>
      <c r="L210" s="1"/>
      <c r="M210" s="1"/>
      <c r="N210" s="1"/>
      <c r="O210" s="1"/>
      <c r="P210" s="1"/>
      <c r="Q210" s="1"/>
      <c r="R210" s="1"/>
      <c r="S210" s="210"/>
      <c r="T210" s="210"/>
      <c r="U210" s="1"/>
      <c r="V210" s="1"/>
      <c r="W210" s="1"/>
      <c r="X210" s="1"/>
      <c r="Y210" s="210"/>
      <c r="Z210" s="1"/>
      <c r="AA210" s="1"/>
      <c r="AB210" s="212"/>
      <c r="AC210" s="212"/>
    </row>
    <row r="211" spans="1:29">
      <c r="A211" s="1"/>
      <c r="B211" s="1"/>
      <c r="C211" s="1"/>
      <c r="D211" s="1"/>
      <c r="E211" s="1"/>
      <c r="F211" s="1"/>
      <c r="G211" s="1"/>
      <c r="H211" s="1"/>
      <c r="I211" s="1"/>
      <c r="J211" s="1"/>
      <c r="K211" s="1"/>
      <c r="L211" s="1"/>
      <c r="M211" s="1"/>
      <c r="N211" s="1"/>
      <c r="O211" s="1"/>
      <c r="P211" s="1"/>
      <c r="Q211" s="1"/>
      <c r="R211" s="1"/>
      <c r="S211" s="210"/>
      <c r="T211" s="210"/>
      <c r="U211" s="1"/>
      <c r="V211" s="1"/>
      <c r="W211" s="1"/>
      <c r="X211" s="1"/>
      <c r="Y211" s="210"/>
      <c r="Z211" s="1"/>
      <c r="AA211" s="1"/>
      <c r="AB211" s="212"/>
      <c r="AC211" s="212"/>
    </row>
    <row r="212" spans="1:29">
      <c r="A212" s="1"/>
      <c r="B212" s="1"/>
      <c r="C212" s="1"/>
      <c r="D212" s="1"/>
      <c r="E212" s="1"/>
      <c r="F212" s="1"/>
      <c r="G212" s="1"/>
      <c r="H212" s="1"/>
      <c r="I212" s="1"/>
      <c r="J212" s="1"/>
      <c r="K212" s="1"/>
      <c r="L212" s="1"/>
      <c r="M212" s="1"/>
      <c r="N212" s="1"/>
      <c r="O212" s="1"/>
      <c r="P212" s="1"/>
      <c r="Q212" s="1"/>
      <c r="R212" s="1"/>
      <c r="S212" s="210"/>
      <c r="T212" s="210"/>
      <c r="U212" s="1"/>
      <c r="V212" s="1"/>
      <c r="W212" s="1"/>
      <c r="X212" s="1"/>
      <c r="Y212" s="210"/>
      <c r="Z212" s="1"/>
      <c r="AA212" s="1"/>
      <c r="AB212" s="212"/>
      <c r="AC212" s="212"/>
    </row>
    <row r="213" spans="1:29">
      <c r="A213" s="1"/>
      <c r="B213" s="1"/>
      <c r="C213" s="1"/>
      <c r="D213" s="1"/>
      <c r="E213" s="1"/>
      <c r="F213" s="1"/>
      <c r="G213" s="1"/>
      <c r="H213" s="1"/>
      <c r="I213" s="1"/>
      <c r="J213" s="1"/>
      <c r="K213" s="1"/>
      <c r="L213" s="1"/>
      <c r="M213" s="1"/>
      <c r="N213" s="1"/>
      <c r="O213" s="1"/>
      <c r="P213" s="1"/>
      <c r="Q213" s="1"/>
      <c r="R213" s="1"/>
      <c r="S213" s="210"/>
      <c r="T213" s="210"/>
      <c r="U213" s="1"/>
      <c r="V213" s="1"/>
      <c r="W213" s="1"/>
      <c r="X213" s="1"/>
      <c r="Y213" s="210"/>
      <c r="Z213" s="1"/>
      <c r="AA213" s="1"/>
      <c r="AB213" s="212"/>
      <c r="AC213" s="212"/>
    </row>
    <row r="214" spans="1:29">
      <c r="A214" s="1"/>
      <c r="B214" s="1"/>
      <c r="C214" s="1"/>
      <c r="D214" s="1"/>
      <c r="E214" s="1"/>
      <c r="F214" s="1"/>
      <c r="G214" s="1"/>
      <c r="H214" s="1"/>
      <c r="I214" s="1"/>
      <c r="J214" s="1"/>
      <c r="K214" s="1"/>
      <c r="L214" s="1"/>
      <c r="M214" s="1"/>
      <c r="N214" s="1"/>
      <c r="O214" s="1"/>
      <c r="P214" s="1"/>
      <c r="Q214" s="1"/>
      <c r="R214" s="1"/>
      <c r="S214" s="210"/>
      <c r="T214" s="210"/>
      <c r="U214" s="1"/>
      <c r="V214" s="1"/>
      <c r="W214" s="1"/>
      <c r="X214" s="1"/>
      <c r="Y214" s="210"/>
      <c r="Z214" s="1"/>
      <c r="AA214" s="1"/>
      <c r="AB214" s="212"/>
      <c r="AC214" s="212"/>
    </row>
    <row r="215" spans="1:29">
      <c r="A215" s="1"/>
      <c r="B215" s="1"/>
      <c r="C215" s="1"/>
      <c r="D215" s="1"/>
      <c r="E215" s="1"/>
      <c r="F215" s="1"/>
      <c r="G215" s="1"/>
      <c r="H215" s="1"/>
      <c r="I215" s="1"/>
      <c r="J215" s="1"/>
      <c r="K215" s="1"/>
      <c r="L215" s="1"/>
      <c r="M215" s="1"/>
      <c r="N215" s="1"/>
      <c r="O215" s="1"/>
      <c r="P215" s="1"/>
      <c r="Q215" s="1"/>
      <c r="R215" s="1"/>
      <c r="S215" s="210"/>
      <c r="T215" s="210"/>
      <c r="U215" s="1"/>
      <c r="V215" s="1"/>
      <c r="W215" s="1"/>
      <c r="X215" s="1"/>
      <c r="Y215" s="210"/>
      <c r="Z215" s="1"/>
      <c r="AA215" s="1"/>
      <c r="AB215" s="212"/>
      <c r="AC215" s="212"/>
    </row>
    <row r="216" spans="1:29">
      <c r="A216" s="1"/>
      <c r="B216" s="1"/>
      <c r="C216" s="1"/>
      <c r="D216" s="1"/>
      <c r="E216" s="1"/>
      <c r="F216" s="1"/>
      <c r="G216" s="1"/>
      <c r="H216" s="1"/>
      <c r="I216" s="1"/>
      <c r="J216" s="1"/>
      <c r="K216" s="1"/>
      <c r="L216" s="1"/>
      <c r="M216" s="1"/>
      <c r="N216" s="1"/>
      <c r="O216" s="1"/>
      <c r="P216" s="1"/>
      <c r="Q216" s="1"/>
      <c r="R216" s="1"/>
      <c r="S216" s="210"/>
      <c r="T216" s="210"/>
      <c r="U216" s="1"/>
      <c r="V216" s="1"/>
      <c r="W216" s="1"/>
      <c r="X216" s="1"/>
      <c r="Y216" s="210"/>
      <c r="Z216" s="1"/>
      <c r="AA216" s="1"/>
      <c r="AB216" s="212"/>
      <c r="AC216" s="212"/>
    </row>
    <row r="217" spans="1:29">
      <c r="A217" s="1"/>
      <c r="B217" s="1"/>
      <c r="C217" s="1"/>
      <c r="D217" s="1"/>
      <c r="E217" s="1"/>
      <c r="F217" s="1"/>
      <c r="G217" s="1"/>
      <c r="H217" s="1"/>
      <c r="I217" s="1"/>
      <c r="J217" s="1"/>
      <c r="K217" s="1"/>
      <c r="L217" s="1"/>
      <c r="M217" s="1"/>
      <c r="N217" s="1"/>
      <c r="O217" s="1"/>
      <c r="P217" s="1"/>
      <c r="Q217" s="1"/>
      <c r="R217" s="1"/>
      <c r="S217" s="210"/>
      <c r="T217" s="210"/>
      <c r="U217" s="1"/>
      <c r="V217" s="1"/>
      <c r="W217" s="1"/>
      <c r="X217" s="1"/>
      <c r="Y217" s="210"/>
      <c r="Z217" s="1"/>
      <c r="AA217" s="1"/>
      <c r="AB217" s="212"/>
      <c r="AC217" s="212"/>
    </row>
    <row r="218" spans="1:29">
      <c r="A218" s="1"/>
      <c r="B218" s="1"/>
      <c r="C218" s="1"/>
      <c r="D218" s="1"/>
      <c r="E218" s="1"/>
      <c r="F218" s="1"/>
      <c r="G218" s="1"/>
      <c r="H218" s="1"/>
      <c r="I218" s="1"/>
      <c r="J218" s="1"/>
      <c r="K218" s="1"/>
      <c r="L218" s="1"/>
      <c r="M218" s="1"/>
      <c r="N218" s="1"/>
      <c r="O218" s="1"/>
      <c r="P218" s="1"/>
      <c r="Q218" s="1"/>
      <c r="R218" s="1"/>
      <c r="S218" s="210"/>
      <c r="T218" s="210"/>
      <c r="U218" s="1"/>
      <c r="V218" s="1"/>
      <c r="W218" s="1"/>
      <c r="X218" s="1"/>
      <c r="Y218" s="210"/>
      <c r="Z218" s="1"/>
      <c r="AA218" s="1"/>
      <c r="AB218" s="212"/>
      <c r="AC218" s="212"/>
    </row>
    <row r="219" spans="1:29">
      <c r="A219" s="1"/>
      <c r="B219" s="1"/>
      <c r="C219" s="1"/>
      <c r="D219" s="1"/>
      <c r="E219" s="1"/>
      <c r="F219" s="1"/>
      <c r="G219" s="1"/>
      <c r="H219" s="1"/>
      <c r="I219" s="1"/>
      <c r="J219" s="1"/>
      <c r="K219" s="1"/>
      <c r="L219" s="1"/>
      <c r="M219" s="1"/>
      <c r="N219" s="1"/>
      <c r="O219" s="1"/>
      <c r="P219" s="1"/>
      <c r="Q219" s="1"/>
      <c r="R219" s="1"/>
      <c r="S219" s="210"/>
      <c r="T219" s="210"/>
      <c r="U219" s="1"/>
      <c r="V219" s="1"/>
      <c r="W219" s="1"/>
      <c r="X219" s="1"/>
      <c r="Y219" s="210"/>
      <c r="Z219" s="1"/>
      <c r="AA219" s="1"/>
      <c r="AB219" s="212"/>
      <c r="AC219" s="212"/>
    </row>
    <row r="220" spans="1:29">
      <c r="A220" s="1"/>
      <c r="B220" s="1"/>
      <c r="C220" s="1"/>
      <c r="D220" s="1"/>
      <c r="E220" s="1"/>
      <c r="F220" s="1"/>
      <c r="G220" s="1"/>
      <c r="H220" s="1"/>
      <c r="I220" s="1"/>
      <c r="J220" s="1"/>
      <c r="K220" s="1"/>
      <c r="L220" s="1"/>
      <c r="M220" s="1"/>
      <c r="N220" s="1"/>
      <c r="O220" s="1"/>
      <c r="P220" s="1"/>
      <c r="Q220" s="1"/>
      <c r="R220" s="1"/>
      <c r="S220" s="210"/>
      <c r="T220" s="210"/>
      <c r="U220" s="1"/>
      <c r="V220" s="1"/>
      <c r="W220" s="1"/>
      <c r="X220" s="1"/>
      <c r="Y220" s="210"/>
      <c r="Z220" s="1"/>
      <c r="AA220" s="1"/>
      <c r="AB220" s="212"/>
      <c r="AC220" s="212"/>
    </row>
    <row r="221" spans="1:29">
      <c r="A221" s="1"/>
      <c r="B221" s="1"/>
      <c r="C221" s="1"/>
      <c r="D221" s="1"/>
      <c r="E221" s="1"/>
      <c r="F221" s="1"/>
      <c r="G221" s="1"/>
      <c r="H221" s="1"/>
      <c r="I221" s="1"/>
      <c r="J221" s="1"/>
      <c r="K221" s="1"/>
      <c r="L221" s="1"/>
      <c r="M221" s="1"/>
      <c r="N221" s="1"/>
      <c r="O221" s="1"/>
      <c r="P221" s="1"/>
      <c r="Q221" s="1"/>
      <c r="R221" s="1"/>
      <c r="S221" s="210"/>
      <c r="T221" s="210"/>
      <c r="U221" s="1"/>
      <c r="V221" s="1"/>
      <c r="W221" s="1"/>
      <c r="X221" s="1"/>
      <c r="Y221" s="210"/>
      <c r="Z221" s="1"/>
      <c r="AA221" s="1"/>
      <c r="AB221" s="212"/>
      <c r="AC221" s="212"/>
    </row>
    <row r="222" spans="1:29">
      <c r="A222" s="1"/>
      <c r="B222" s="1"/>
      <c r="C222" s="1"/>
      <c r="D222" s="1"/>
      <c r="E222" s="1"/>
      <c r="F222" s="1"/>
      <c r="G222" s="1"/>
      <c r="H222" s="1"/>
      <c r="I222" s="1"/>
      <c r="J222" s="1"/>
      <c r="K222" s="1"/>
      <c r="L222" s="1"/>
      <c r="M222" s="1"/>
      <c r="N222" s="1"/>
      <c r="O222" s="1"/>
      <c r="P222" s="1"/>
      <c r="Q222" s="1"/>
      <c r="R222" s="1"/>
      <c r="S222" s="210"/>
      <c r="T222" s="210"/>
      <c r="U222" s="1"/>
      <c r="V222" s="1"/>
      <c r="W222" s="1"/>
      <c r="X222" s="1"/>
      <c r="Y222" s="210"/>
      <c r="Z222" s="1"/>
      <c r="AA222" s="1"/>
      <c r="AB222" s="212"/>
      <c r="AC222" s="212"/>
    </row>
    <row r="223" spans="1:29">
      <c r="A223" s="1"/>
      <c r="B223" s="1"/>
      <c r="C223" s="1"/>
      <c r="D223" s="1"/>
      <c r="E223" s="1"/>
      <c r="F223" s="1"/>
      <c r="G223" s="1"/>
      <c r="H223" s="1"/>
      <c r="I223" s="1"/>
      <c r="J223" s="1"/>
      <c r="K223" s="1"/>
      <c r="L223" s="1"/>
      <c r="M223" s="1"/>
      <c r="N223" s="1"/>
      <c r="O223" s="1"/>
      <c r="P223" s="1"/>
      <c r="Q223" s="1"/>
      <c r="R223" s="1"/>
      <c r="S223" s="210"/>
      <c r="T223" s="210"/>
      <c r="U223" s="1"/>
      <c r="V223" s="1"/>
      <c r="W223" s="1"/>
      <c r="X223" s="1"/>
      <c r="Y223" s="210"/>
      <c r="Z223" s="1"/>
      <c r="AA223" s="1"/>
      <c r="AB223" s="212"/>
      <c r="AC223" s="212"/>
    </row>
    <row r="224" spans="1:29">
      <c r="A224" s="1"/>
      <c r="B224" s="1"/>
      <c r="C224" s="1"/>
      <c r="D224" s="1"/>
      <c r="E224" s="1"/>
      <c r="F224" s="1"/>
      <c r="G224" s="1"/>
      <c r="H224" s="1"/>
      <c r="I224" s="1"/>
      <c r="J224" s="1"/>
      <c r="K224" s="1"/>
      <c r="L224" s="1"/>
      <c r="M224" s="1"/>
      <c r="N224" s="1"/>
      <c r="O224" s="1"/>
      <c r="P224" s="1"/>
      <c r="Q224" s="1"/>
      <c r="R224" s="1"/>
      <c r="S224" s="210"/>
      <c r="T224" s="210"/>
      <c r="U224" s="1"/>
      <c r="V224" s="1"/>
      <c r="W224" s="1"/>
      <c r="X224" s="1"/>
      <c r="Y224" s="210"/>
      <c r="Z224" s="1"/>
      <c r="AA224" s="1"/>
      <c r="AB224" s="212"/>
      <c r="AC224" s="212"/>
    </row>
    <row r="225" spans="1:29">
      <c r="A225" s="1"/>
      <c r="B225" s="1"/>
      <c r="C225" s="1"/>
      <c r="D225" s="1"/>
      <c r="E225" s="1"/>
      <c r="F225" s="1"/>
      <c r="G225" s="1"/>
      <c r="H225" s="1"/>
      <c r="I225" s="1"/>
      <c r="J225" s="1"/>
      <c r="K225" s="1"/>
      <c r="L225" s="1"/>
      <c r="M225" s="1"/>
      <c r="N225" s="1"/>
      <c r="O225" s="1"/>
      <c r="P225" s="1"/>
      <c r="Q225" s="1"/>
      <c r="R225" s="1"/>
      <c r="S225" s="210"/>
      <c r="T225" s="210"/>
      <c r="U225" s="1"/>
      <c r="V225" s="1"/>
      <c r="W225" s="1"/>
      <c r="X225" s="1"/>
      <c r="Y225" s="210"/>
      <c r="Z225" s="1"/>
      <c r="AA225" s="1"/>
      <c r="AB225" s="212"/>
      <c r="AC225" s="212"/>
    </row>
    <row r="226" spans="1:29">
      <c r="A226" s="1"/>
      <c r="B226" s="1"/>
      <c r="C226" s="1"/>
      <c r="D226" s="1"/>
      <c r="E226" s="1"/>
      <c r="F226" s="1"/>
      <c r="G226" s="1"/>
      <c r="H226" s="1"/>
      <c r="I226" s="1"/>
      <c r="J226" s="1"/>
      <c r="K226" s="1"/>
      <c r="L226" s="1"/>
      <c r="M226" s="1"/>
      <c r="N226" s="1"/>
      <c r="O226" s="1"/>
      <c r="P226" s="1"/>
      <c r="Q226" s="1"/>
      <c r="R226" s="1"/>
      <c r="S226" s="210"/>
      <c r="T226" s="210"/>
      <c r="U226" s="1"/>
      <c r="V226" s="1"/>
      <c r="W226" s="1"/>
      <c r="X226" s="1"/>
      <c r="Y226" s="210"/>
      <c r="Z226" s="1"/>
      <c r="AA226" s="1"/>
      <c r="AB226" s="212"/>
      <c r="AC226" s="212"/>
    </row>
    <row r="227" spans="1:29">
      <c r="A227" s="1"/>
      <c r="B227" s="1"/>
      <c r="C227" s="1"/>
      <c r="D227" s="1"/>
      <c r="E227" s="1"/>
      <c r="F227" s="1"/>
      <c r="G227" s="1"/>
      <c r="H227" s="1"/>
      <c r="I227" s="1"/>
      <c r="J227" s="1"/>
      <c r="K227" s="1"/>
      <c r="L227" s="1"/>
      <c r="M227" s="1"/>
      <c r="N227" s="1"/>
      <c r="O227" s="1"/>
      <c r="P227" s="1"/>
      <c r="Q227" s="1"/>
      <c r="R227" s="1"/>
      <c r="S227" s="210"/>
      <c r="T227" s="210"/>
      <c r="U227" s="1"/>
      <c r="V227" s="1"/>
      <c r="W227" s="1"/>
      <c r="X227" s="1"/>
      <c r="Y227" s="210"/>
      <c r="Z227" s="1"/>
      <c r="AA227" s="1"/>
      <c r="AB227" s="212"/>
      <c r="AC227" s="212"/>
    </row>
    <row r="228" spans="1:29">
      <c r="A228" s="1"/>
      <c r="B228" s="1"/>
      <c r="C228" s="1"/>
      <c r="D228" s="1"/>
      <c r="E228" s="1"/>
      <c r="F228" s="1"/>
      <c r="G228" s="1"/>
      <c r="H228" s="1"/>
      <c r="I228" s="1"/>
      <c r="J228" s="1"/>
      <c r="K228" s="1"/>
      <c r="L228" s="1"/>
      <c r="M228" s="1"/>
      <c r="N228" s="1"/>
      <c r="O228" s="1"/>
      <c r="P228" s="1"/>
      <c r="Q228" s="1"/>
      <c r="R228" s="1"/>
      <c r="S228" s="210"/>
      <c r="T228" s="210"/>
      <c r="U228" s="1"/>
      <c r="V228" s="1"/>
      <c r="W228" s="1"/>
      <c r="X228" s="1"/>
      <c r="Y228" s="210"/>
      <c r="Z228" s="1"/>
      <c r="AA228" s="1"/>
      <c r="AB228" s="212"/>
      <c r="AC228" s="212"/>
    </row>
    <row r="229" spans="1:29">
      <c r="A229" s="1"/>
      <c r="B229" s="1"/>
      <c r="C229" s="1"/>
      <c r="D229" s="1"/>
      <c r="E229" s="1"/>
      <c r="F229" s="1"/>
      <c r="G229" s="1"/>
      <c r="H229" s="1"/>
      <c r="I229" s="1"/>
      <c r="J229" s="1"/>
      <c r="K229" s="1"/>
      <c r="L229" s="1"/>
      <c r="M229" s="1"/>
      <c r="N229" s="1"/>
      <c r="O229" s="1"/>
      <c r="P229" s="1"/>
      <c r="Q229" s="1"/>
      <c r="R229" s="1"/>
      <c r="S229" s="210"/>
      <c r="T229" s="210"/>
      <c r="U229" s="1"/>
      <c r="V229" s="1"/>
      <c r="W229" s="1"/>
      <c r="X229" s="1"/>
      <c r="Y229" s="210"/>
      <c r="Z229" s="1"/>
      <c r="AA229" s="1"/>
      <c r="AB229" s="212"/>
      <c r="AC229" s="212"/>
    </row>
    <row r="230" spans="1:29">
      <c r="A230" s="1"/>
      <c r="B230" s="1"/>
      <c r="C230" s="1"/>
      <c r="D230" s="1"/>
      <c r="E230" s="1"/>
      <c r="F230" s="1"/>
      <c r="G230" s="1"/>
      <c r="H230" s="1"/>
      <c r="I230" s="1"/>
      <c r="J230" s="1"/>
      <c r="K230" s="1"/>
      <c r="L230" s="1"/>
      <c r="M230" s="1"/>
      <c r="N230" s="1"/>
      <c r="O230" s="1"/>
      <c r="P230" s="1"/>
      <c r="Q230" s="1"/>
      <c r="R230" s="1"/>
      <c r="S230" s="210"/>
      <c r="T230" s="210"/>
      <c r="U230" s="1"/>
      <c r="V230" s="1"/>
      <c r="W230" s="1"/>
      <c r="X230" s="1"/>
      <c r="Y230" s="210"/>
      <c r="Z230" s="1"/>
      <c r="AA230" s="1"/>
      <c r="AB230" s="212"/>
      <c r="AC230" s="212"/>
    </row>
    <row r="231" spans="1:29">
      <c r="A231" s="1"/>
      <c r="B231" s="1"/>
      <c r="C231" s="1"/>
      <c r="D231" s="1"/>
      <c r="E231" s="1"/>
      <c r="F231" s="1"/>
      <c r="G231" s="1"/>
      <c r="H231" s="1"/>
      <c r="I231" s="1"/>
      <c r="J231" s="1"/>
      <c r="K231" s="1"/>
      <c r="L231" s="1"/>
      <c r="M231" s="1"/>
      <c r="N231" s="1"/>
      <c r="O231" s="1"/>
      <c r="P231" s="1"/>
      <c r="Q231" s="1"/>
      <c r="R231" s="1"/>
      <c r="S231" s="210"/>
      <c r="T231" s="210"/>
      <c r="U231" s="1"/>
      <c r="V231" s="1"/>
      <c r="W231" s="1"/>
      <c r="X231" s="1"/>
      <c r="Y231" s="210"/>
      <c r="Z231" s="1"/>
      <c r="AA231" s="1"/>
      <c r="AB231" s="212"/>
      <c r="AC231" s="212"/>
    </row>
    <row r="232" spans="1:29">
      <c r="A232" s="1"/>
      <c r="B232" s="1"/>
      <c r="C232" s="1"/>
      <c r="D232" s="1"/>
      <c r="E232" s="1"/>
      <c r="F232" s="1"/>
      <c r="G232" s="1"/>
      <c r="H232" s="1"/>
      <c r="I232" s="1"/>
      <c r="J232" s="1"/>
      <c r="K232" s="1"/>
      <c r="L232" s="1"/>
      <c r="M232" s="1"/>
      <c r="N232" s="1"/>
      <c r="O232" s="1"/>
      <c r="P232" s="1"/>
      <c r="Q232" s="1"/>
      <c r="R232" s="1"/>
      <c r="S232" s="210"/>
      <c r="T232" s="210"/>
      <c r="U232" s="1"/>
      <c r="V232" s="1"/>
      <c r="W232" s="1"/>
      <c r="X232" s="1"/>
      <c r="Y232" s="210"/>
      <c r="Z232" s="1"/>
      <c r="AA232" s="1"/>
      <c r="AB232" s="212"/>
      <c r="AC232" s="212"/>
    </row>
    <row r="233" spans="1:29">
      <c r="A233" s="1"/>
      <c r="B233" s="1"/>
      <c r="C233" s="1"/>
      <c r="D233" s="1"/>
      <c r="E233" s="1"/>
      <c r="F233" s="1"/>
      <c r="G233" s="1"/>
      <c r="H233" s="1"/>
      <c r="I233" s="1"/>
      <c r="J233" s="1"/>
      <c r="K233" s="1"/>
      <c r="L233" s="1"/>
      <c r="M233" s="1"/>
      <c r="N233" s="1"/>
      <c r="O233" s="1"/>
      <c r="P233" s="1"/>
      <c r="Q233" s="1"/>
      <c r="R233" s="1"/>
      <c r="S233" s="210"/>
      <c r="T233" s="210"/>
      <c r="U233" s="1"/>
      <c r="V233" s="1"/>
      <c r="W233" s="1"/>
      <c r="X233" s="1"/>
      <c r="Y233" s="210"/>
      <c r="Z233" s="1"/>
      <c r="AA233" s="1"/>
      <c r="AB233" s="212"/>
      <c r="AC233" s="212"/>
    </row>
    <row r="234" spans="1:29">
      <c r="A234" s="1"/>
      <c r="B234" s="1"/>
      <c r="C234" s="1"/>
      <c r="D234" s="1"/>
      <c r="E234" s="1"/>
      <c r="F234" s="1"/>
      <c r="G234" s="1"/>
      <c r="H234" s="1"/>
      <c r="I234" s="1"/>
      <c r="J234" s="1"/>
      <c r="K234" s="1"/>
      <c r="L234" s="1"/>
      <c r="M234" s="1"/>
      <c r="N234" s="1"/>
      <c r="O234" s="1"/>
      <c r="P234" s="1"/>
      <c r="Q234" s="1"/>
      <c r="R234" s="1"/>
      <c r="S234" s="210"/>
      <c r="T234" s="210"/>
      <c r="U234" s="1"/>
      <c r="V234" s="1"/>
      <c r="W234" s="1"/>
      <c r="X234" s="1"/>
      <c r="Y234" s="210"/>
      <c r="Z234" s="1"/>
      <c r="AA234" s="1"/>
      <c r="AB234" s="212"/>
      <c r="AC234" s="212"/>
    </row>
    <row r="235" spans="1:29">
      <c r="A235" s="1"/>
      <c r="B235" s="1"/>
      <c r="C235" s="1"/>
      <c r="D235" s="1"/>
      <c r="E235" s="1"/>
      <c r="F235" s="1"/>
      <c r="G235" s="1"/>
      <c r="H235" s="1"/>
      <c r="I235" s="1"/>
      <c r="J235" s="1"/>
      <c r="K235" s="1"/>
      <c r="L235" s="1"/>
      <c r="M235" s="1"/>
      <c r="N235" s="1"/>
      <c r="O235" s="1"/>
      <c r="P235" s="1"/>
      <c r="Q235" s="1"/>
      <c r="R235" s="1"/>
      <c r="S235" s="210"/>
      <c r="T235" s="210"/>
      <c r="U235" s="1"/>
      <c r="V235" s="1"/>
      <c r="W235" s="1"/>
      <c r="X235" s="1"/>
      <c r="Y235" s="210"/>
      <c r="Z235" s="1"/>
      <c r="AA235" s="1"/>
      <c r="AB235" s="212"/>
      <c r="AC235" s="212"/>
    </row>
    <row r="236" spans="1:29">
      <c r="A236" s="1"/>
      <c r="B236" s="1"/>
      <c r="C236" s="1"/>
      <c r="D236" s="1"/>
      <c r="E236" s="1"/>
      <c r="F236" s="1"/>
      <c r="G236" s="1"/>
      <c r="H236" s="1"/>
      <c r="I236" s="1"/>
      <c r="J236" s="1"/>
      <c r="K236" s="1"/>
      <c r="L236" s="1"/>
      <c r="M236" s="1"/>
      <c r="N236" s="1"/>
      <c r="O236" s="1"/>
      <c r="P236" s="1"/>
      <c r="Q236" s="1"/>
      <c r="R236" s="1"/>
      <c r="S236" s="210"/>
      <c r="T236" s="210"/>
      <c r="U236" s="1"/>
      <c r="V236" s="1"/>
      <c r="W236" s="1"/>
      <c r="X236" s="1"/>
      <c r="Y236" s="210"/>
      <c r="Z236" s="1"/>
      <c r="AA236" s="1"/>
      <c r="AB236" s="212"/>
      <c r="AC236" s="212"/>
    </row>
    <row r="237" spans="1:29">
      <c r="A237" s="1"/>
      <c r="B237" s="1"/>
      <c r="C237" s="1"/>
      <c r="D237" s="1"/>
      <c r="E237" s="1"/>
      <c r="F237" s="1"/>
      <c r="G237" s="1"/>
      <c r="H237" s="1"/>
      <c r="I237" s="1"/>
      <c r="J237" s="1"/>
      <c r="K237" s="1"/>
      <c r="L237" s="1"/>
      <c r="M237" s="1"/>
      <c r="N237" s="1"/>
      <c r="O237" s="1"/>
      <c r="P237" s="1"/>
      <c r="Q237" s="1"/>
      <c r="R237" s="1"/>
      <c r="S237" s="210"/>
      <c r="T237" s="210"/>
      <c r="U237" s="1"/>
      <c r="V237" s="1"/>
      <c r="W237" s="1"/>
      <c r="X237" s="1"/>
      <c r="Y237" s="210"/>
      <c r="Z237" s="1"/>
      <c r="AA237" s="1"/>
      <c r="AB237" s="212"/>
      <c r="AC237" s="212"/>
    </row>
    <row r="238" spans="1:29">
      <c r="A238" s="1"/>
      <c r="B238" s="1"/>
      <c r="C238" s="1"/>
      <c r="D238" s="1"/>
      <c r="E238" s="1"/>
      <c r="F238" s="1"/>
      <c r="G238" s="1"/>
      <c r="H238" s="1"/>
      <c r="I238" s="1"/>
      <c r="J238" s="1"/>
      <c r="K238" s="1"/>
      <c r="L238" s="1"/>
      <c r="M238" s="1"/>
      <c r="N238" s="1"/>
      <c r="O238" s="1"/>
      <c r="P238" s="1"/>
      <c r="Q238" s="1"/>
      <c r="R238" s="1"/>
      <c r="S238" s="210"/>
      <c r="T238" s="210"/>
      <c r="U238" s="1"/>
      <c r="V238" s="1"/>
      <c r="W238" s="1"/>
      <c r="X238" s="1"/>
      <c r="Y238" s="210"/>
      <c r="Z238" s="1"/>
      <c r="AA238" s="1"/>
      <c r="AB238" s="212"/>
      <c r="AC238" s="212"/>
    </row>
    <row r="239" spans="1:29">
      <c r="A239" s="1"/>
      <c r="B239" s="1"/>
      <c r="C239" s="1"/>
      <c r="D239" s="1"/>
      <c r="E239" s="1"/>
      <c r="F239" s="1"/>
      <c r="G239" s="1"/>
      <c r="H239" s="1"/>
      <c r="I239" s="1"/>
      <c r="J239" s="1"/>
      <c r="K239" s="1"/>
      <c r="L239" s="1"/>
      <c r="M239" s="1"/>
      <c r="N239" s="1"/>
      <c r="O239" s="1"/>
      <c r="P239" s="1"/>
      <c r="Q239" s="1"/>
      <c r="R239" s="1"/>
      <c r="S239" s="210"/>
      <c r="T239" s="210"/>
      <c r="U239" s="1"/>
      <c r="V239" s="1"/>
      <c r="W239" s="1"/>
      <c r="X239" s="1"/>
      <c r="Y239" s="210"/>
      <c r="Z239" s="1"/>
      <c r="AA239" s="1"/>
      <c r="AB239" s="212"/>
      <c r="AC239" s="212"/>
    </row>
    <row r="240" spans="1:29">
      <c r="A240" s="1"/>
      <c r="B240" s="1"/>
      <c r="C240" s="1"/>
      <c r="D240" s="1"/>
      <c r="E240" s="1"/>
      <c r="F240" s="1"/>
      <c r="G240" s="1"/>
      <c r="H240" s="1"/>
      <c r="I240" s="1"/>
      <c r="J240" s="1"/>
      <c r="K240" s="1"/>
      <c r="L240" s="1"/>
      <c r="M240" s="1"/>
      <c r="N240" s="1"/>
      <c r="O240" s="1"/>
      <c r="P240" s="1"/>
      <c r="Q240" s="1"/>
      <c r="R240" s="1"/>
      <c r="S240" s="210"/>
      <c r="T240" s="210"/>
      <c r="U240" s="1"/>
      <c r="V240" s="1"/>
      <c r="W240" s="1"/>
      <c r="X240" s="1"/>
      <c r="Y240" s="210"/>
      <c r="Z240" s="1"/>
      <c r="AA240" s="1"/>
      <c r="AB240" s="212"/>
      <c r="AC240" s="212"/>
    </row>
    <row r="241" spans="1:29">
      <c r="A241" s="1"/>
      <c r="B241" s="1"/>
      <c r="C241" s="1"/>
      <c r="D241" s="1"/>
      <c r="E241" s="1"/>
      <c r="F241" s="1"/>
      <c r="G241" s="1"/>
      <c r="H241" s="1"/>
      <c r="I241" s="1"/>
      <c r="J241" s="1"/>
      <c r="K241" s="1"/>
      <c r="L241" s="1"/>
      <c r="M241" s="1"/>
      <c r="N241" s="1"/>
      <c r="O241" s="1"/>
      <c r="P241" s="1"/>
      <c r="Q241" s="1"/>
      <c r="R241" s="1"/>
      <c r="S241" s="210"/>
      <c r="T241" s="210"/>
      <c r="U241" s="1"/>
      <c r="V241" s="1"/>
      <c r="W241" s="1"/>
      <c r="X241" s="1"/>
      <c r="Y241" s="210"/>
      <c r="Z241" s="1"/>
      <c r="AA241" s="1"/>
      <c r="AB241" s="212"/>
      <c r="AC241" s="212"/>
    </row>
    <row r="242" spans="1:29">
      <c r="A242" s="1"/>
      <c r="B242" s="1"/>
      <c r="C242" s="1"/>
      <c r="D242" s="1"/>
      <c r="E242" s="1"/>
      <c r="F242" s="1"/>
      <c r="G242" s="1"/>
      <c r="H242" s="1"/>
      <c r="I242" s="1"/>
      <c r="J242" s="1"/>
      <c r="K242" s="1"/>
      <c r="L242" s="1"/>
      <c r="M242" s="1"/>
      <c r="N242" s="1"/>
      <c r="O242" s="1"/>
      <c r="P242" s="1"/>
      <c r="Q242" s="1"/>
      <c r="R242" s="1"/>
      <c r="S242" s="210"/>
      <c r="T242" s="210"/>
      <c r="U242" s="1"/>
      <c r="V242" s="1"/>
      <c r="W242" s="1"/>
      <c r="X242" s="1"/>
      <c r="Y242" s="210"/>
      <c r="Z242" s="1"/>
      <c r="AA242" s="1"/>
      <c r="AB242" s="212"/>
      <c r="AC242" s="212"/>
    </row>
    <row r="243" spans="1:29">
      <c r="A243" s="1"/>
      <c r="B243" s="1"/>
      <c r="C243" s="1"/>
      <c r="D243" s="1"/>
      <c r="E243" s="1"/>
      <c r="F243" s="1"/>
      <c r="G243" s="1"/>
      <c r="H243" s="1"/>
      <c r="I243" s="1"/>
      <c r="J243" s="1"/>
      <c r="K243" s="1"/>
      <c r="L243" s="1"/>
      <c r="M243" s="1"/>
      <c r="N243" s="1"/>
      <c r="O243" s="1"/>
      <c r="P243" s="1"/>
      <c r="Q243" s="1"/>
      <c r="R243" s="1"/>
      <c r="S243" s="210"/>
      <c r="T243" s="210"/>
      <c r="U243" s="1"/>
      <c r="V243" s="1"/>
      <c r="W243" s="1"/>
      <c r="X243" s="1"/>
      <c r="Y243" s="210"/>
      <c r="Z243" s="1"/>
      <c r="AA243" s="1"/>
      <c r="AB243" s="212"/>
      <c r="AC243" s="212"/>
    </row>
    <row r="244" spans="1:29">
      <c r="A244" s="1"/>
      <c r="B244" s="1"/>
      <c r="C244" s="1"/>
      <c r="D244" s="1"/>
      <c r="E244" s="1"/>
      <c r="F244" s="1"/>
      <c r="G244" s="1"/>
      <c r="H244" s="1"/>
      <c r="I244" s="1"/>
      <c r="J244" s="1"/>
      <c r="K244" s="1"/>
      <c r="L244" s="1"/>
      <c r="M244" s="1"/>
      <c r="N244" s="1"/>
      <c r="O244" s="1"/>
      <c r="P244" s="1"/>
      <c r="Q244" s="1"/>
      <c r="R244" s="1"/>
      <c r="S244" s="210"/>
      <c r="T244" s="210"/>
      <c r="U244" s="1"/>
      <c r="V244" s="1"/>
      <c r="W244" s="1"/>
      <c r="X244" s="1"/>
      <c r="Y244" s="210"/>
      <c r="Z244" s="1"/>
      <c r="AA244" s="1"/>
      <c r="AB244" s="212"/>
      <c r="AC244" s="212"/>
    </row>
    <row r="245" spans="1:29">
      <c r="A245" s="1"/>
      <c r="B245" s="1"/>
      <c r="C245" s="1"/>
      <c r="D245" s="1"/>
      <c r="E245" s="1"/>
      <c r="F245" s="1"/>
      <c r="G245" s="1"/>
      <c r="H245" s="1"/>
      <c r="I245" s="1"/>
      <c r="J245" s="1"/>
      <c r="K245" s="1"/>
      <c r="L245" s="1"/>
      <c r="M245" s="1"/>
      <c r="N245" s="1"/>
      <c r="O245" s="1"/>
      <c r="P245" s="1"/>
      <c r="Q245" s="1"/>
      <c r="R245" s="1"/>
      <c r="S245" s="210"/>
      <c r="T245" s="210"/>
      <c r="U245" s="1"/>
      <c r="V245" s="1"/>
      <c r="W245" s="1"/>
      <c r="X245" s="1"/>
      <c r="Y245" s="210"/>
      <c r="Z245" s="1"/>
      <c r="AA245" s="1"/>
      <c r="AB245" s="212"/>
      <c r="AC245" s="212"/>
    </row>
    <row r="246" spans="1:29">
      <c r="A246" s="1"/>
      <c r="B246" s="1"/>
      <c r="C246" s="1"/>
      <c r="D246" s="1"/>
      <c r="E246" s="1"/>
      <c r="F246" s="1"/>
      <c r="G246" s="1"/>
      <c r="H246" s="1"/>
      <c r="I246" s="1"/>
      <c r="J246" s="1"/>
      <c r="K246" s="1"/>
      <c r="L246" s="1"/>
      <c r="M246" s="1"/>
      <c r="N246" s="1"/>
      <c r="O246" s="1"/>
      <c r="P246" s="1"/>
      <c r="Q246" s="1"/>
      <c r="R246" s="1"/>
      <c r="S246" s="210"/>
      <c r="T246" s="210"/>
      <c r="U246" s="1"/>
      <c r="V246" s="1"/>
      <c r="W246" s="1"/>
      <c r="X246" s="1"/>
      <c r="Y246" s="210"/>
      <c r="Z246" s="1"/>
      <c r="AA246" s="1"/>
      <c r="AB246" s="212"/>
      <c r="AC246" s="212"/>
    </row>
    <row r="247" spans="1:29">
      <c r="A247" s="1"/>
      <c r="B247" s="1"/>
      <c r="C247" s="1"/>
      <c r="D247" s="1"/>
      <c r="E247" s="1"/>
      <c r="F247" s="1"/>
      <c r="G247" s="1"/>
      <c r="H247" s="1"/>
      <c r="I247" s="1"/>
      <c r="J247" s="1"/>
      <c r="K247" s="1"/>
      <c r="L247" s="1"/>
      <c r="M247" s="1"/>
      <c r="N247" s="1"/>
      <c r="O247" s="1"/>
      <c r="P247" s="1"/>
      <c r="Q247" s="1"/>
      <c r="R247" s="1"/>
      <c r="S247" s="210"/>
      <c r="T247" s="210"/>
      <c r="U247" s="1"/>
      <c r="V247" s="1"/>
      <c r="W247" s="1"/>
      <c r="X247" s="1"/>
      <c r="Y247" s="210"/>
      <c r="Z247" s="1"/>
      <c r="AA247" s="1"/>
      <c r="AB247" s="212"/>
      <c r="AC247" s="212"/>
    </row>
    <row r="248" spans="1:29">
      <c r="A248" s="1"/>
      <c r="B248" s="1"/>
      <c r="C248" s="1"/>
      <c r="D248" s="1"/>
      <c r="E248" s="1"/>
      <c r="F248" s="1"/>
      <c r="G248" s="1"/>
      <c r="H248" s="1"/>
      <c r="I248" s="1"/>
      <c r="J248" s="1"/>
      <c r="K248" s="1"/>
      <c r="L248" s="1"/>
      <c r="M248" s="1"/>
      <c r="N248" s="1"/>
      <c r="O248" s="1"/>
      <c r="P248" s="1"/>
      <c r="Q248" s="1"/>
      <c r="R248" s="1"/>
      <c r="S248" s="210"/>
      <c r="T248" s="210"/>
      <c r="U248" s="1"/>
      <c r="V248" s="1"/>
      <c r="W248" s="1"/>
      <c r="X248" s="1"/>
      <c r="Y248" s="210"/>
      <c r="Z248" s="1"/>
      <c r="AA248" s="1"/>
      <c r="AB248" s="212"/>
      <c r="AC248" s="212"/>
    </row>
    <row r="249" spans="1:29">
      <c r="A249" s="1"/>
      <c r="B249" s="1"/>
      <c r="C249" s="1"/>
      <c r="D249" s="1"/>
      <c r="E249" s="1"/>
      <c r="F249" s="1"/>
      <c r="G249" s="1"/>
      <c r="H249" s="1"/>
      <c r="I249" s="1"/>
      <c r="J249" s="1"/>
      <c r="K249" s="1"/>
      <c r="L249" s="1"/>
      <c r="M249" s="1"/>
      <c r="N249" s="1"/>
      <c r="O249" s="1"/>
      <c r="P249" s="1"/>
      <c r="Q249" s="1"/>
      <c r="R249" s="1"/>
      <c r="S249" s="210"/>
      <c r="T249" s="210"/>
      <c r="U249" s="1"/>
      <c r="V249" s="1"/>
      <c r="W249" s="1"/>
      <c r="X249" s="1"/>
      <c r="Y249" s="210"/>
      <c r="Z249" s="1"/>
      <c r="AA249" s="1"/>
      <c r="AB249" s="212"/>
      <c r="AC249" s="212"/>
    </row>
    <row r="250" spans="1:29">
      <c r="A250" s="1"/>
      <c r="B250" s="1"/>
      <c r="C250" s="1"/>
      <c r="D250" s="1"/>
      <c r="E250" s="1"/>
      <c r="F250" s="1"/>
      <c r="G250" s="1"/>
      <c r="H250" s="1"/>
      <c r="I250" s="1"/>
      <c r="J250" s="1"/>
      <c r="K250" s="1"/>
      <c r="L250" s="1"/>
      <c r="M250" s="1"/>
      <c r="N250" s="1"/>
      <c r="O250" s="1"/>
      <c r="P250" s="1"/>
      <c r="Q250" s="1"/>
      <c r="R250" s="1"/>
      <c r="S250" s="210"/>
      <c r="T250" s="210"/>
      <c r="U250" s="1"/>
      <c r="V250" s="1"/>
      <c r="W250" s="1"/>
      <c r="X250" s="1"/>
      <c r="Y250" s="210"/>
      <c r="Z250" s="1"/>
      <c r="AA250" s="1"/>
      <c r="AB250" s="212"/>
      <c r="AC250" s="212"/>
    </row>
    <row r="251" spans="1:29">
      <c r="A251" s="1"/>
      <c r="B251" s="1"/>
      <c r="C251" s="1"/>
      <c r="D251" s="1"/>
      <c r="E251" s="1"/>
      <c r="F251" s="1"/>
      <c r="G251" s="1"/>
      <c r="H251" s="1"/>
      <c r="I251" s="1"/>
      <c r="J251" s="1"/>
      <c r="K251" s="1"/>
      <c r="L251" s="1"/>
      <c r="M251" s="1"/>
      <c r="N251" s="1"/>
      <c r="O251" s="1"/>
      <c r="P251" s="1"/>
      <c r="Q251" s="1"/>
      <c r="R251" s="1"/>
      <c r="S251" s="210"/>
      <c r="T251" s="210"/>
      <c r="U251" s="1"/>
      <c r="V251" s="1"/>
      <c r="W251" s="1"/>
      <c r="X251" s="1"/>
      <c r="Y251" s="210"/>
      <c r="Z251" s="1"/>
      <c r="AA251" s="1"/>
      <c r="AB251" s="212"/>
      <c r="AC251" s="212"/>
    </row>
    <row r="252" spans="1:29">
      <c r="A252" s="1"/>
      <c r="B252" s="1"/>
      <c r="C252" s="1"/>
      <c r="D252" s="1"/>
      <c r="E252" s="1"/>
      <c r="F252" s="1"/>
      <c r="G252" s="1"/>
      <c r="H252" s="1"/>
      <c r="I252" s="1"/>
      <c r="J252" s="1"/>
      <c r="K252" s="1"/>
      <c r="L252" s="1"/>
      <c r="M252" s="1"/>
      <c r="N252" s="1"/>
      <c r="O252" s="1"/>
      <c r="P252" s="1"/>
      <c r="Q252" s="1"/>
      <c r="R252" s="1"/>
      <c r="S252" s="210"/>
      <c r="T252" s="210"/>
      <c r="U252" s="1"/>
      <c r="V252" s="1"/>
      <c r="W252" s="1"/>
      <c r="X252" s="1"/>
      <c r="Y252" s="210"/>
      <c r="Z252" s="1"/>
      <c r="AA252" s="1"/>
      <c r="AB252" s="212"/>
      <c r="AC252" s="212"/>
    </row>
    <row r="253" spans="1:29">
      <c r="A253" s="1"/>
      <c r="B253" s="1"/>
      <c r="C253" s="1"/>
      <c r="D253" s="1"/>
      <c r="E253" s="1"/>
      <c r="F253" s="1"/>
      <c r="G253" s="1"/>
      <c r="H253" s="1"/>
      <c r="I253" s="1"/>
      <c r="J253" s="1"/>
      <c r="K253" s="1"/>
      <c r="L253" s="1"/>
      <c r="M253" s="1"/>
      <c r="N253" s="1"/>
      <c r="O253" s="1"/>
      <c r="P253" s="1"/>
      <c r="Q253" s="1"/>
      <c r="R253" s="1"/>
      <c r="S253" s="210"/>
      <c r="T253" s="210"/>
      <c r="U253" s="1"/>
      <c r="V253" s="1"/>
      <c r="W253" s="1"/>
      <c r="X253" s="1"/>
      <c r="Y253" s="210"/>
      <c r="Z253" s="1"/>
      <c r="AA253" s="1"/>
      <c r="AB253" s="212"/>
      <c r="AC253" s="212"/>
    </row>
    <row r="254" spans="1:29">
      <c r="A254" s="1"/>
      <c r="B254" s="1"/>
      <c r="C254" s="1"/>
      <c r="D254" s="1"/>
      <c r="E254" s="1"/>
      <c r="F254" s="1"/>
      <c r="G254" s="1"/>
      <c r="H254" s="1"/>
      <c r="I254" s="1"/>
      <c r="J254" s="1"/>
      <c r="K254" s="1"/>
      <c r="L254" s="1"/>
      <c r="M254" s="1"/>
      <c r="N254" s="1"/>
      <c r="O254" s="1"/>
      <c r="P254" s="1"/>
      <c r="Q254" s="1"/>
      <c r="R254" s="1"/>
      <c r="S254" s="210"/>
      <c r="T254" s="210"/>
      <c r="U254" s="1"/>
      <c r="V254" s="1"/>
      <c r="W254" s="1"/>
      <c r="X254" s="1"/>
      <c r="Y254" s="210"/>
      <c r="Z254" s="1"/>
      <c r="AA254" s="1"/>
      <c r="AB254" s="212"/>
      <c r="AC254" s="212"/>
    </row>
    <row r="255" spans="1:29">
      <c r="A255" s="1"/>
      <c r="B255" s="1"/>
      <c r="C255" s="1"/>
      <c r="D255" s="1"/>
      <c r="E255" s="1"/>
      <c r="F255" s="1"/>
      <c r="G255" s="1"/>
      <c r="H255" s="1"/>
      <c r="I255" s="1"/>
      <c r="J255" s="1"/>
      <c r="K255" s="1"/>
      <c r="L255" s="1"/>
      <c r="M255" s="1"/>
      <c r="N255" s="1"/>
      <c r="O255" s="1"/>
      <c r="P255" s="1"/>
      <c r="Q255" s="1"/>
      <c r="R255" s="1"/>
      <c r="S255" s="210"/>
      <c r="T255" s="210"/>
      <c r="U255" s="1"/>
      <c r="V255" s="1"/>
      <c r="W255" s="1"/>
      <c r="X255" s="1"/>
      <c r="Y255" s="210"/>
      <c r="Z255" s="1"/>
      <c r="AA255" s="1"/>
      <c r="AB255" s="212"/>
      <c r="AC255" s="212"/>
    </row>
    <row r="256" spans="1:29">
      <c r="A256" s="1"/>
      <c r="B256" s="1"/>
      <c r="C256" s="1"/>
      <c r="D256" s="1"/>
      <c r="E256" s="1"/>
      <c r="F256" s="1"/>
      <c r="G256" s="1"/>
      <c r="H256" s="1"/>
      <c r="I256" s="1"/>
      <c r="J256" s="1"/>
      <c r="K256" s="1"/>
      <c r="L256" s="1"/>
      <c r="M256" s="1"/>
      <c r="N256" s="1"/>
      <c r="O256" s="1"/>
      <c r="P256" s="1"/>
      <c r="Q256" s="1"/>
      <c r="R256" s="1"/>
      <c r="S256" s="210"/>
      <c r="T256" s="210"/>
      <c r="U256" s="1"/>
      <c r="V256" s="1"/>
      <c r="W256" s="1"/>
      <c r="X256" s="1"/>
      <c r="Y256" s="210"/>
      <c r="Z256" s="1"/>
      <c r="AA256" s="1"/>
      <c r="AB256" s="212"/>
      <c r="AC256" s="212"/>
    </row>
    <row r="257" spans="1:29">
      <c r="A257" s="1"/>
      <c r="B257" s="1"/>
      <c r="C257" s="1"/>
      <c r="D257" s="1"/>
      <c r="E257" s="1"/>
      <c r="F257" s="1"/>
      <c r="G257" s="1"/>
      <c r="H257" s="1"/>
      <c r="I257" s="1"/>
      <c r="J257" s="1"/>
      <c r="K257" s="1"/>
      <c r="L257" s="1"/>
      <c r="M257" s="1"/>
      <c r="N257" s="1"/>
      <c r="O257" s="1"/>
      <c r="P257" s="1"/>
      <c r="Q257" s="1"/>
      <c r="R257" s="1"/>
      <c r="S257" s="210"/>
      <c r="T257" s="210"/>
      <c r="U257" s="1"/>
      <c r="V257" s="1"/>
      <c r="W257" s="1"/>
      <c r="X257" s="1"/>
      <c r="Y257" s="210"/>
      <c r="Z257" s="1"/>
      <c r="AA257" s="1"/>
      <c r="AB257" s="212"/>
      <c r="AC257" s="212"/>
    </row>
    <row r="258" spans="1:29">
      <c r="A258" s="1"/>
      <c r="B258" s="1"/>
      <c r="C258" s="1"/>
      <c r="D258" s="1"/>
      <c r="E258" s="1"/>
      <c r="F258" s="1"/>
      <c r="G258" s="1"/>
      <c r="H258" s="1"/>
      <c r="I258" s="1"/>
      <c r="J258" s="1"/>
      <c r="K258" s="1"/>
      <c r="L258" s="1"/>
      <c r="M258" s="1"/>
      <c r="N258" s="1"/>
      <c r="O258" s="1"/>
      <c r="P258" s="1"/>
      <c r="Q258" s="1"/>
      <c r="R258" s="1"/>
      <c r="S258" s="210"/>
      <c r="T258" s="210"/>
      <c r="U258" s="1"/>
      <c r="V258" s="1"/>
      <c r="W258" s="1"/>
      <c r="X258" s="1"/>
      <c r="Y258" s="210"/>
      <c r="Z258" s="1"/>
      <c r="AA258" s="1"/>
      <c r="AB258" s="212"/>
      <c r="AC258" s="212"/>
    </row>
    <row r="259" spans="1:29">
      <c r="A259" s="1"/>
      <c r="B259" s="1"/>
      <c r="C259" s="1"/>
      <c r="D259" s="1"/>
      <c r="E259" s="1"/>
      <c r="F259" s="1"/>
      <c r="G259" s="1"/>
      <c r="H259" s="1"/>
      <c r="I259" s="1"/>
      <c r="J259" s="1"/>
      <c r="K259" s="1"/>
      <c r="L259" s="1"/>
      <c r="M259" s="1"/>
      <c r="N259" s="1"/>
      <c r="O259" s="1"/>
      <c r="P259" s="1"/>
      <c r="Q259" s="1"/>
      <c r="R259" s="1"/>
      <c r="S259" s="210"/>
      <c r="T259" s="210"/>
      <c r="U259" s="1"/>
      <c r="V259" s="1"/>
      <c r="W259" s="1"/>
      <c r="X259" s="1"/>
      <c r="Y259" s="210"/>
      <c r="Z259" s="1"/>
      <c r="AA259" s="1"/>
      <c r="AB259" s="212"/>
      <c r="AC259" s="212"/>
    </row>
    <row r="260" spans="1:29">
      <c r="A260" s="1"/>
      <c r="B260" s="1"/>
      <c r="C260" s="1"/>
      <c r="D260" s="1"/>
      <c r="E260" s="1"/>
      <c r="F260" s="1"/>
      <c r="G260" s="1"/>
      <c r="H260" s="1"/>
      <c r="I260" s="1"/>
      <c r="J260" s="1"/>
      <c r="K260" s="1"/>
      <c r="L260" s="1"/>
      <c r="M260" s="1"/>
      <c r="N260" s="1"/>
      <c r="O260" s="1"/>
      <c r="P260" s="1"/>
      <c r="Q260" s="1"/>
      <c r="R260" s="1"/>
      <c r="S260" s="210"/>
      <c r="T260" s="210"/>
      <c r="U260" s="1"/>
      <c r="V260" s="1"/>
      <c r="W260" s="1"/>
      <c r="X260" s="1"/>
      <c r="Y260" s="210"/>
      <c r="Z260" s="1"/>
      <c r="AA260" s="1"/>
      <c r="AB260" s="212"/>
      <c r="AC260" s="212"/>
    </row>
    <row r="261" spans="1:29">
      <c r="A261" s="1"/>
      <c r="B261" s="1"/>
      <c r="C261" s="1"/>
      <c r="D261" s="1"/>
      <c r="E261" s="1"/>
      <c r="F261" s="1"/>
      <c r="G261" s="1"/>
      <c r="H261" s="1"/>
      <c r="I261" s="1"/>
      <c r="J261" s="1"/>
      <c r="K261" s="1"/>
      <c r="L261" s="1"/>
      <c r="M261" s="1"/>
      <c r="N261" s="1"/>
      <c r="O261" s="1"/>
      <c r="P261" s="1"/>
      <c r="Q261" s="1"/>
      <c r="R261" s="1"/>
      <c r="S261" s="210"/>
      <c r="T261" s="210"/>
      <c r="U261" s="1"/>
      <c r="V261" s="1"/>
      <c r="W261" s="1"/>
      <c r="X261" s="1"/>
      <c r="Y261" s="210"/>
      <c r="Z261" s="1"/>
      <c r="AA261" s="1"/>
      <c r="AB261" s="212"/>
      <c r="AC261" s="212"/>
    </row>
    <row r="262" spans="1:29">
      <c r="A262" s="1"/>
      <c r="B262" s="1"/>
      <c r="C262" s="1"/>
      <c r="D262" s="1"/>
      <c r="E262" s="1"/>
      <c r="F262" s="1"/>
      <c r="G262" s="1"/>
      <c r="H262" s="1"/>
      <c r="I262" s="1"/>
      <c r="J262" s="1"/>
      <c r="K262" s="1"/>
      <c r="L262" s="1"/>
      <c r="M262" s="1"/>
      <c r="N262" s="1"/>
      <c r="O262" s="1"/>
      <c r="P262" s="1"/>
      <c r="Q262" s="1"/>
      <c r="R262" s="1"/>
      <c r="S262" s="210"/>
      <c r="T262" s="210"/>
      <c r="U262" s="1"/>
      <c r="V262" s="1"/>
      <c r="W262" s="1"/>
      <c r="X262" s="1"/>
      <c r="Y262" s="210"/>
      <c r="Z262" s="1"/>
      <c r="AA262" s="1"/>
      <c r="AB262" s="212"/>
      <c r="AC262" s="212"/>
    </row>
    <row r="263" spans="1:29">
      <c r="A263" s="1"/>
      <c r="B263" s="1"/>
      <c r="C263" s="1"/>
      <c r="D263" s="1"/>
      <c r="E263" s="1"/>
      <c r="F263" s="1"/>
      <c r="G263" s="1"/>
      <c r="H263" s="1"/>
      <c r="I263" s="1"/>
      <c r="J263" s="1"/>
      <c r="K263" s="1"/>
      <c r="L263" s="1"/>
      <c r="M263" s="1"/>
      <c r="N263" s="1"/>
      <c r="O263" s="1"/>
      <c r="P263" s="1"/>
      <c r="Q263" s="1"/>
      <c r="R263" s="1"/>
      <c r="S263" s="210"/>
      <c r="T263" s="210"/>
      <c r="U263" s="1"/>
      <c r="V263" s="1"/>
      <c r="W263" s="1"/>
      <c r="X263" s="1"/>
      <c r="Y263" s="210"/>
      <c r="Z263" s="1"/>
      <c r="AA263" s="1"/>
      <c r="AB263" s="212"/>
      <c r="AC263" s="212"/>
    </row>
    <row r="264" spans="1:29">
      <c r="A264" s="1"/>
      <c r="B264" s="1"/>
      <c r="C264" s="1"/>
      <c r="D264" s="1"/>
      <c r="E264" s="1"/>
      <c r="F264" s="1"/>
      <c r="G264" s="1"/>
      <c r="H264" s="1"/>
      <c r="I264" s="1"/>
      <c r="J264" s="1"/>
      <c r="K264" s="1"/>
      <c r="L264" s="1"/>
      <c r="M264" s="1"/>
      <c r="N264" s="1"/>
      <c r="O264" s="1"/>
      <c r="P264" s="1"/>
      <c r="Q264" s="1"/>
      <c r="R264" s="1"/>
      <c r="S264" s="210"/>
      <c r="T264" s="210"/>
      <c r="U264" s="1"/>
      <c r="V264" s="1"/>
      <c r="W264" s="1"/>
      <c r="X264" s="1"/>
      <c r="Y264" s="210"/>
      <c r="Z264" s="1"/>
      <c r="AA264" s="1"/>
      <c r="AB264" s="212"/>
      <c r="AC264" s="212"/>
    </row>
    <row r="265" spans="1:29">
      <c r="A265" s="1"/>
      <c r="B265" s="1"/>
      <c r="C265" s="1"/>
      <c r="D265" s="1"/>
      <c r="E265" s="1"/>
      <c r="F265" s="1"/>
      <c r="G265" s="1"/>
      <c r="H265" s="1"/>
      <c r="I265" s="1"/>
      <c r="J265" s="1"/>
      <c r="K265" s="1"/>
      <c r="L265" s="1"/>
      <c r="M265" s="1"/>
      <c r="N265" s="1"/>
      <c r="O265" s="1"/>
      <c r="P265" s="1"/>
      <c r="Q265" s="1"/>
      <c r="R265" s="1"/>
      <c r="S265" s="210"/>
      <c r="T265" s="210"/>
      <c r="U265" s="1"/>
      <c r="V265" s="1"/>
      <c r="W265" s="1"/>
      <c r="X265" s="1"/>
      <c r="Y265" s="210"/>
      <c r="Z265" s="1"/>
      <c r="AA265" s="1"/>
      <c r="AB265" s="212"/>
      <c r="AC265" s="212"/>
    </row>
    <row r="266" spans="1:29">
      <c r="A266" s="1"/>
      <c r="B266" s="1"/>
      <c r="C266" s="1"/>
      <c r="D266" s="1"/>
      <c r="E266" s="1"/>
      <c r="F266" s="1"/>
      <c r="G266" s="1"/>
      <c r="H266" s="1"/>
      <c r="I266" s="1"/>
      <c r="J266" s="1"/>
      <c r="K266" s="1"/>
      <c r="L266" s="1"/>
      <c r="M266" s="1"/>
      <c r="N266" s="1"/>
      <c r="O266" s="1"/>
      <c r="P266" s="1"/>
      <c r="Q266" s="1"/>
      <c r="R266" s="1"/>
      <c r="S266" s="210"/>
      <c r="T266" s="210"/>
      <c r="U266" s="1"/>
      <c r="V266" s="1"/>
      <c r="W266" s="1"/>
      <c r="X266" s="1"/>
      <c r="Y266" s="210"/>
      <c r="Z266" s="1"/>
      <c r="AA266" s="1"/>
      <c r="AB266" s="212"/>
      <c r="AC266" s="212"/>
    </row>
    <row r="267" spans="1:29">
      <c r="A267" s="1"/>
      <c r="B267" s="1"/>
      <c r="C267" s="1"/>
      <c r="D267" s="1"/>
      <c r="E267" s="1"/>
      <c r="F267" s="1"/>
      <c r="G267" s="1"/>
      <c r="H267" s="1"/>
      <c r="I267" s="1"/>
      <c r="J267" s="1"/>
      <c r="K267" s="1"/>
      <c r="L267" s="1"/>
      <c r="M267" s="1"/>
      <c r="N267" s="1"/>
      <c r="O267" s="1"/>
      <c r="P267" s="1"/>
      <c r="Q267" s="1"/>
      <c r="R267" s="1"/>
      <c r="S267" s="210"/>
      <c r="T267" s="210"/>
      <c r="U267" s="1"/>
      <c r="V267" s="1"/>
      <c r="W267" s="1"/>
      <c r="X267" s="1"/>
      <c r="Y267" s="210"/>
      <c r="Z267" s="1"/>
      <c r="AA267" s="1"/>
      <c r="AB267" s="212"/>
      <c r="AC267" s="212"/>
    </row>
    <row r="268" spans="1:29">
      <c r="A268" s="1"/>
      <c r="B268" s="1"/>
      <c r="C268" s="1"/>
      <c r="D268" s="1"/>
      <c r="E268" s="1"/>
      <c r="F268" s="1"/>
      <c r="G268" s="1"/>
      <c r="H268" s="1"/>
      <c r="I268" s="1"/>
      <c r="J268" s="1"/>
      <c r="K268" s="1"/>
      <c r="L268" s="1"/>
      <c r="M268" s="1"/>
      <c r="N268" s="1"/>
      <c r="O268" s="1"/>
      <c r="P268" s="1"/>
      <c r="Q268" s="1"/>
      <c r="R268" s="1"/>
      <c r="S268" s="210"/>
      <c r="T268" s="210"/>
      <c r="U268" s="1"/>
      <c r="V268" s="1"/>
      <c r="W268" s="1"/>
      <c r="X268" s="1"/>
      <c r="Y268" s="210"/>
      <c r="Z268" s="1"/>
      <c r="AA268" s="1"/>
      <c r="AB268" s="212"/>
      <c r="AC268" s="212"/>
    </row>
    <row r="269" spans="1:29">
      <c r="A269" s="1"/>
      <c r="B269" s="1"/>
      <c r="C269" s="1"/>
      <c r="D269" s="1"/>
      <c r="E269" s="1"/>
      <c r="F269" s="1"/>
      <c r="G269" s="1"/>
      <c r="H269" s="1"/>
      <c r="I269" s="1"/>
      <c r="J269" s="1"/>
      <c r="K269" s="1"/>
      <c r="L269" s="1"/>
      <c r="M269" s="1"/>
      <c r="N269" s="1"/>
      <c r="O269" s="1"/>
      <c r="P269" s="1"/>
      <c r="Q269" s="1"/>
      <c r="R269" s="1"/>
      <c r="S269" s="210"/>
      <c r="T269" s="210"/>
      <c r="U269" s="1"/>
      <c r="V269" s="1"/>
      <c r="W269" s="1"/>
      <c r="X269" s="1"/>
      <c r="Y269" s="210"/>
      <c r="Z269" s="1"/>
      <c r="AA269" s="1"/>
      <c r="AB269" s="212"/>
      <c r="AC269" s="212"/>
    </row>
    <row r="270" spans="1:29">
      <c r="A270" s="1"/>
      <c r="B270" s="1"/>
      <c r="C270" s="1"/>
      <c r="D270" s="1"/>
      <c r="E270" s="1"/>
      <c r="F270" s="1"/>
      <c r="G270" s="1"/>
      <c r="H270" s="1"/>
      <c r="I270" s="1"/>
      <c r="J270" s="1"/>
      <c r="K270" s="1"/>
      <c r="L270" s="1"/>
      <c r="M270" s="1"/>
      <c r="N270" s="1"/>
      <c r="O270" s="1"/>
      <c r="P270" s="1"/>
      <c r="Q270" s="1"/>
      <c r="R270" s="1"/>
      <c r="S270" s="210"/>
      <c r="T270" s="210"/>
      <c r="U270" s="1"/>
      <c r="V270" s="1"/>
      <c r="W270" s="1"/>
      <c r="X270" s="1"/>
      <c r="Y270" s="210"/>
      <c r="Z270" s="1"/>
      <c r="AA270" s="1"/>
      <c r="AB270" s="212"/>
      <c r="AC270" s="212"/>
    </row>
    <row r="271" spans="1:29">
      <c r="A271" s="1"/>
      <c r="B271" s="1"/>
      <c r="C271" s="1"/>
      <c r="D271" s="1"/>
      <c r="E271" s="1"/>
      <c r="F271" s="1"/>
      <c r="G271" s="1"/>
      <c r="H271" s="1"/>
      <c r="I271" s="1"/>
      <c r="J271" s="1"/>
      <c r="K271" s="1"/>
      <c r="L271" s="1"/>
      <c r="M271" s="1"/>
      <c r="N271" s="1"/>
      <c r="O271" s="1"/>
      <c r="P271" s="1"/>
      <c r="Q271" s="1"/>
      <c r="R271" s="1"/>
      <c r="S271" s="210"/>
      <c r="T271" s="210"/>
      <c r="U271" s="1"/>
      <c r="V271" s="1"/>
      <c r="W271" s="1"/>
      <c r="X271" s="1"/>
      <c r="Y271" s="210"/>
      <c r="Z271" s="1"/>
      <c r="AA271" s="1"/>
      <c r="AB271" s="212"/>
      <c r="AC271" s="212"/>
    </row>
    <row r="272" spans="1:29">
      <c r="A272" s="1"/>
      <c r="B272" s="1"/>
      <c r="C272" s="1"/>
      <c r="D272" s="1"/>
      <c r="E272" s="1"/>
      <c r="F272" s="1"/>
      <c r="G272" s="1"/>
      <c r="H272" s="1"/>
      <c r="I272" s="1"/>
      <c r="J272" s="1"/>
      <c r="K272" s="1"/>
      <c r="L272" s="1"/>
      <c r="M272" s="1"/>
      <c r="N272" s="1"/>
      <c r="O272" s="1"/>
      <c r="P272" s="1"/>
      <c r="Q272" s="1"/>
      <c r="R272" s="1"/>
      <c r="S272" s="210"/>
      <c r="T272" s="210"/>
      <c r="U272" s="1"/>
      <c r="V272" s="1"/>
      <c r="W272" s="1"/>
      <c r="X272" s="1"/>
      <c r="Y272" s="210"/>
      <c r="Z272" s="1"/>
      <c r="AA272" s="1"/>
      <c r="AB272" s="212"/>
      <c r="AC272" s="212"/>
    </row>
    <row r="273" spans="1:29">
      <c r="A273" s="1"/>
      <c r="B273" s="1"/>
      <c r="C273" s="1"/>
      <c r="D273" s="1"/>
      <c r="E273" s="1"/>
      <c r="F273" s="1"/>
      <c r="G273" s="1"/>
      <c r="H273" s="1"/>
      <c r="I273" s="1"/>
      <c r="J273" s="1"/>
      <c r="K273" s="1"/>
      <c r="L273" s="1"/>
      <c r="M273" s="1"/>
      <c r="N273" s="1"/>
      <c r="O273" s="1"/>
      <c r="P273" s="1"/>
      <c r="Q273" s="1"/>
      <c r="R273" s="1"/>
      <c r="S273" s="210"/>
      <c r="T273" s="210"/>
      <c r="U273" s="1"/>
      <c r="V273" s="1"/>
      <c r="W273" s="1"/>
      <c r="X273" s="1"/>
      <c r="Y273" s="210"/>
      <c r="Z273" s="1"/>
      <c r="AA273" s="1"/>
      <c r="AB273" s="212"/>
      <c r="AC273" s="212"/>
    </row>
    <row r="274" spans="1:29">
      <c r="A274" s="1"/>
      <c r="B274" s="1"/>
      <c r="C274" s="1"/>
      <c r="D274" s="1"/>
      <c r="E274" s="1"/>
      <c r="F274" s="1"/>
      <c r="G274" s="1"/>
      <c r="H274" s="1"/>
      <c r="I274" s="1"/>
      <c r="J274" s="1"/>
      <c r="K274" s="1"/>
      <c r="L274" s="1"/>
      <c r="M274" s="1"/>
      <c r="N274" s="1"/>
      <c r="O274" s="1"/>
      <c r="P274" s="1"/>
      <c r="Q274" s="1"/>
      <c r="R274" s="1"/>
      <c r="S274" s="210"/>
      <c r="T274" s="210"/>
      <c r="U274" s="1"/>
      <c r="V274" s="1"/>
      <c r="W274" s="1"/>
      <c r="X274" s="1"/>
      <c r="Y274" s="210"/>
      <c r="Z274" s="1"/>
      <c r="AA274" s="1"/>
      <c r="AB274" s="212"/>
      <c r="AC274" s="212"/>
    </row>
    <row r="275" spans="1:29">
      <c r="A275" s="1"/>
      <c r="B275" s="1"/>
      <c r="C275" s="1"/>
      <c r="D275" s="1"/>
      <c r="E275" s="1"/>
      <c r="F275" s="1"/>
      <c r="G275" s="1"/>
      <c r="H275" s="1"/>
      <c r="I275" s="1"/>
      <c r="J275" s="1"/>
      <c r="K275" s="1"/>
      <c r="L275" s="1"/>
      <c r="M275" s="1"/>
      <c r="N275" s="1"/>
      <c r="O275" s="1"/>
      <c r="P275" s="1"/>
      <c r="Q275" s="1"/>
      <c r="R275" s="1"/>
      <c r="S275" s="210"/>
      <c r="T275" s="210"/>
      <c r="U275" s="1"/>
      <c r="V275" s="1"/>
      <c r="W275" s="1"/>
      <c r="X275" s="1"/>
      <c r="Y275" s="210"/>
      <c r="Z275" s="1"/>
      <c r="AA275" s="1"/>
      <c r="AB275" s="212"/>
      <c r="AC275" s="212"/>
    </row>
    <row r="276" spans="1:29">
      <c r="A276" s="1"/>
      <c r="B276" s="1"/>
      <c r="C276" s="1"/>
      <c r="D276" s="1"/>
      <c r="E276" s="1"/>
      <c r="F276" s="1"/>
      <c r="G276" s="1"/>
      <c r="H276" s="1"/>
      <c r="I276" s="1"/>
      <c r="J276" s="1"/>
      <c r="K276" s="1"/>
      <c r="L276" s="1"/>
      <c r="M276" s="1"/>
      <c r="N276" s="1"/>
      <c r="O276" s="1"/>
      <c r="P276" s="1"/>
      <c r="Q276" s="1"/>
      <c r="R276" s="1"/>
      <c r="S276" s="210"/>
      <c r="T276" s="210"/>
      <c r="U276" s="1"/>
      <c r="V276" s="1"/>
      <c r="W276" s="1"/>
      <c r="X276" s="1"/>
      <c r="Y276" s="210"/>
      <c r="Z276" s="1"/>
      <c r="AA276" s="1"/>
      <c r="AB276" s="212"/>
      <c r="AC276" s="212"/>
    </row>
    <row r="277" spans="1:29">
      <c r="A277" s="1"/>
      <c r="B277" s="1"/>
      <c r="C277" s="1"/>
      <c r="D277" s="1"/>
      <c r="E277" s="1"/>
      <c r="F277" s="1"/>
      <c r="G277" s="1"/>
      <c r="H277" s="1"/>
      <c r="I277" s="1"/>
      <c r="J277" s="1"/>
      <c r="K277" s="1"/>
      <c r="L277" s="1"/>
      <c r="M277" s="1"/>
      <c r="N277" s="1"/>
      <c r="O277" s="1"/>
      <c r="P277" s="1"/>
      <c r="Q277" s="1"/>
      <c r="R277" s="1"/>
      <c r="S277" s="210"/>
      <c r="T277" s="210"/>
      <c r="U277" s="1"/>
      <c r="V277" s="1"/>
      <c r="W277" s="1"/>
      <c r="X277" s="1"/>
      <c r="Y277" s="210"/>
      <c r="Z277" s="1"/>
      <c r="AA277" s="1"/>
      <c r="AB277" s="212"/>
      <c r="AC277" s="212"/>
    </row>
    <row r="278" spans="1:29">
      <c r="A278" s="1"/>
      <c r="B278" s="1"/>
      <c r="C278" s="1"/>
      <c r="D278" s="1"/>
      <c r="E278" s="1"/>
      <c r="F278" s="1"/>
      <c r="G278" s="1"/>
      <c r="H278" s="1"/>
      <c r="I278" s="1"/>
      <c r="J278" s="1"/>
      <c r="K278" s="1"/>
      <c r="L278" s="1"/>
      <c r="M278" s="1"/>
      <c r="N278" s="1"/>
      <c r="O278" s="1"/>
      <c r="P278" s="1"/>
      <c r="Q278" s="1"/>
      <c r="R278" s="1"/>
      <c r="S278" s="210"/>
      <c r="T278" s="210"/>
      <c r="U278" s="1"/>
      <c r="V278" s="1"/>
      <c r="W278" s="1"/>
      <c r="X278" s="1"/>
      <c r="Y278" s="210"/>
      <c r="Z278" s="1"/>
      <c r="AA278" s="1"/>
      <c r="AB278" s="212"/>
      <c r="AC278" s="212"/>
    </row>
    <row r="279" spans="1:29">
      <c r="A279" s="1"/>
      <c r="B279" s="1"/>
      <c r="C279" s="1"/>
      <c r="D279" s="1"/>
      <c r="E279" s="1"/>
      <c r="F279" s="1"/>
      <c r="G279" s="1"/>
      <c r="H279" s="1"/>
      <c r="I279" s="1"/>
      <c r="J279" s="1"/>
      <c r="K279" s="1"/>
      <c r="L279" s="1"/>
      <c r="M279" s="1"/>
      <c r="N279" s="1"/>
      <c r="O279" s="1"/>
      <c r="P279" s="1"/>
      <c r="Q279" s="1"/>
      <c r="R279" s="1"/>
      <c r="S279" s="210"/>
      <c r="T279" s="210"/>
      <c r="U279" s="1"/>
      <c r="V279" s="1"/>
      <c r="W279" s="1"/>
      <c r="X279" s="1"/>
      <c r="Y279" s="210"/>
      <c r="Z279" s="1"/>
      <c r="AA279" s="1"/>
      <c r="AB279" s="212"/>
      <c r="AC279" s="212"/>
    </row>
    <row r="280" spans="1:29">
      <c r="A280" s="1"/>
      <c r="B280" s="1"/>
      <c r="C280" s="1"/>
      <c r="D280" s="1"/>
      <c r="E280" s="1"/>
      <c r="F280" s="1"/>
      <c r="G280" s="1"/>
      <c r="H280" s="1"/>
      <c r="I280" s="1"/>
      <c r="J280" s="1"/>
      <c r="K280" s="1"/>
      <c r="L280" s="1"/>
      <c r="M280" s="1"/>
      <c r="N280" s="1"/>
      <c r="O280" s="1"/>
      <c r="P280" s="1"/>
      <c r="Q280" s="1"/>
      <c r="R280" s="1"/>
      <c r="S280" s="210"/>
      <c r="T280" s="210"/>
      <c r="U280" s="1"/>
      <c r="V280" s="1"/>
      <c r="W280" s="1"/>
      <c r="X280" s="1"/>
      <c r="Y280" s="210"/>
      <c r="Z280" s="1"/>
      <c r="AA280" s="1"/>
      <c r="AB280" s="212"/>
      <c r="AC280" s="212"/>
    </row>
    <row r="281" spans="1:29">
      <c r="A281" s="1"/>
      <c r="B281" s="1"/>
      <c r="C281" s="1"/>
      <c r="D281" s="1"/>
      <c r="E281" s="1"/>
      <c r="F281" s="1"/>
      <c r="G281" s="1"/>
      <c r="H281" s="1"/>
      <c r="I281" s="1"/>
      <c r="J281" s="1"/>
      <c r="K281" s="1"/>
      <c r="L281" s="1"/>
      <c r="M281" s="1"/>
      <c r="N281" s="1"/>
      <c r="O281" s="1"/>
      <c r="P281" s="1"/>
      <c r="Q281" s="1"/>
      <c r="R281" s="1"/>
      <c r="S281" s="210"/>
      <c r="T281" s="210"/>
      <c r="U281" s="1"/>
      <c r="V281" s="1"/>
      <c r="W281" s="1"/>
      <c r="X281" s="1"/>
      <c r="Y281" s="210"/>
      <c r="Z281" s="1"/>
      <c r="AA281" s="1"/>
      <c r="AB281" s="212"/>
      <c r="AC281" s="212"/>
    </row>
    <row r="282" spans="1:29">
      <c r="A282" s="1"/>
      <c r="B282" s="1"/>
      <c r="C282" s="1"/>
      <c r="D282" s="1"/>
      <c r="E282" s="1"/>
      <c r="F282" s="1"/>
      <c r="G282" s="1"/>
      <c r="H282" s="1"/>
      <c r="I282" s="1"/>
      <c r="J282" s="1"/>
      <c r="K282" s="1"/>
      <c r="L282" s="1"/>
      <c r="M282" s="1"/>
      <c r="N282" s="1"/>
      <c r="O282" s="1"/>
      <c r="P282" s="1"/>
      <c r="Q282" s="1"/>
      <c r="R282" s="1"/>
      <c r="S282" s="210"/>
      <c r="T282" s="210"/>
      <c r="U282" s="1"/>
      <c r="V282" s="1"/>
      <c r="W282" s="1"/>
      <c r="X282" s="1"/>
      <c r="Y282" s="210"/>
      <c r="Z282" s="1"/>
      <c r="AA282" s="1"/>
      <c r="AB282" s="212"/>
      <c r="AC282" s="212"/>
    </row>
    <row r="283" spans="1:29">
      <c r="A283" s="1"/>
      <c r="B283" s="1"/>
      <c r="C283" s="1"/>
      <c r="D283" s="1"/>
      <c r="E283" s="1"/>
      <c r="F283" s="1"/>
      <c r="G283" s="1"/>
      <c r="H283" s="1"/>
      <c r="I283" s="1"/>
      <c r="J283" s="1"/>
      <c r="K283" s="1"/>
      <c r="L283" s="1"/>
      <c r="M283" s="1"/>
      <c r="N283" s="1"/>
      <c r="O283" s="1"/>
      <c r="P283" s="1"/>
      <c r="Q283" s="1"/>
      <c r="R283" s="1"/>
      <c r="S283" s="210"/>
      <c r="T283" s="210"/>
      <c r="U283" s="1"/>
      <c r="V283" s="1"/>
      <c r="W283" s="1"/>
      <c r="X283" s="1"/>
      <c r="Y283" s="210"/>
      <c r="Z283" s="1"/>
      <c r="AA283" s="1"/>
      <c r="AB283" s="212"/>
      <c r="AC283" s="212"/>
    </row>
    <row r="284" spans="1:29">
      <c r="A284" s="1"/>
      <c r="B284" s="1"/>
      <c r="C284" s="1"/>
      <c r="D284" s="1"/>
      <c r="E284" s="1"/>
      <c r="F284" s="1"/>
      <c r="G284" s="1"/>
      <c r="H284" s="1"/>
      <c r="I284" s="1"/>
      <c r="J284" s="1"/>
      <c r="K284" s="1"/>
      <c r="L284" s="1"/>
      <c r="M284" s="1"/>
      <c r="N284" s="1"/>
      <c r="O284" s="1"/>
      <c r="P284" s="1"/>
      <c r="Q284" s="1"/>
      <c r="R284" s="1"/>
      <c r="S284" s="210"/>
      <c r="T284" s="210"/>
      <c r="U284" s="1"/>
      <c r="V284" s="1"/>
      <c r="W284" s="1"/>
      <c r="X284" s="1"/>
      <c r="Y284" s="210"/>
      <c r="Z284" s="1"/>
      <c r="AA284" s="1"/>
      <c r="AB284" s="212"/>
      <c r="AC284" s="212"/>
    </row>
    <row r="285" spans="1:29">
      <c r="A285" s="1"/>
      <c r="B285" s="1"/>
      <c r="C285" s="1"/>
      <c r="D285" s="1"/>
      <c r="E285" s="1"/>
      <c r="F285" s="1"/>
      <c r="G285" s="1"/>
      <c r="H285" s="1"/>
      <c r="I285" s="1"/>
      <c r="J285" s="1"/>
      <c r="K285" s="1"/>
      <c r="L285" s="1"/>
      <c r="M285" s="1"/>
      <c r="N285" s="1"/>
      <c r="O285" s="1"/>
      <c r="P285" s="1"/>
      <c r="Q285" s="1"/>
      <c r="R285" s="1"/>
      <c r="S285" s="210"/>
      <c r="T285" s="210"/>
      <c r="U285" s="1"/>
      <c r="V285" s="1"/>
      <c r="W285" s="1"/>
      <c r="X285" s="1"/>
      <c r="Y285" s="210"/>
      <c r="Z285" s="1"/>
      <c r="AA285" s="1"/>
      <c r="AB285" s="212"/>
      <c r="AC285" s="212"/>
    </row>
    <row r="286" spans="1:29">
      <c r="A286" s="1"/>
      <c r="B286" s="1"/>
      <c r="C286" s="1"/>
      <c r="D286" s="1"/>
      <c r="E286" s="1"/>
      <c r="F286" s="1"/>
      <c r="G286" s="1"/>
      <c r="H286" s="1"/>
      <c r="I286" s="1"/>
      <c r="J286" s="1"/>
      <c r="K286" s="1"/>
      <c r="L286" s="1"/>
      <c r="M286" s="1"/>
      <c r="N286" s="1"/>
      <c r="O286" s="1"/>
      <c r="P286" s="1"/>
      <c r="Q286" s="1"/>
      <c r="R286" s="1"/>
      <c r="S286" s="210"/>
      <c r="T286" s="210"/>
      <c r="U286" s="1"/>
      <c r="V286" s="1"/>
      <c r="W286" s="1"/>
      <c r="X286" s="1"/>
      <c r="Y286" s="210"/>
      <c r="Z286" s="1"/>
      <c r="AA286" s="1"/>
      <c r="AB286" s="212"/>
      <c r="AC286" s="212"/>
    </row>
    <row r="287" spans="1:29">
      <c r="A287" s="1"/>
      <c r="B287" s="1"/>
      <c r="C287" s="1"/>
      <c r="D287" s="1"/>
      <c r="E287" s="1"/>
      <c r="F287" s="1"/>
      <c r="G287" s="1"/>
      <c r="H287" s="1"/>
      <c r="I287" s="1"/>
      <c r="J287" s="1"/>
      <c r="K287" s="1"/>
      <c r="L287" s="1"/>
      <c r="M287" s="1"/>
      <c r="N287" s="1"/>
      <c r="O287" s="1"/>
      <c r="P287" s="1"/>
      <c r="Q287" s="1"/>
      <c r="R287" s="1"/>
      <c r="S287" s="210"/>
      <c r="T287" s="210"/>
      <c r="U287" s="1"/>
      <c r="V287" s="1"/>
      <c r="W287" s="1"/>
      <c r="X287" s="1"/>
      <c r="Y287" s="210"/>
      <c r="Z287" s="1"/>
      <c r="AA287" s="1"/>
      <c r="AB287" s="212"/>
      <c r="AC287" s="212"/>
    </row>
    <row r="288" spans="1:29">
      <c r="A288" s="1"/>
      <c r="B288" s="1"/>
      <c r="C288" s="1"/>
      <c r="D288" s="1"/>
      <c r="E288" s="1"/>
      <c r="F288" s="1"/>
      <c r="G288" s="1"/>
      <c r="H288" s="1"/>
      <c r="I288" s="1"/>
      <c r="J288" s="1"/>
      <c r="K288" s="1"/>
      <c r="L288" s="1"/>
      <c r="M288" s="1"/>
      <c r="N288" s="1"/>
      <c r="O288" s="1"/>
      <c r="P288" s="1"/>
      <c r="Q288" s="1"/>
      <c r="R288" s="1"/>
      <c r="S288" s="210"/>
      <c r="T288" s="210"/>
      <c r="U288" s="1"/>
      <c r="V288" s="1"/>
      <c r="W288" s="1"/>
      <c r="X288" s="1"/>
      <c r="Y288" s="210"/>
      <c r="Z288" s="1"/>
      <c r="AA288" s="1"/>
      <c r="AB288" s="212"/>
      <c r="AC288" s="212"/>
    </row>
    <row r="289" spans="1:29">
      <c r="A289" s="1"/>
      <c r="B289" s="1"/>
      <c r="C289" s="1"/>
      <c r="D289" s="1"/>
      <c r="E289" s="1"/>
      <c r="F289" s="1"/>
      <c r="G289" s="1"/>
      <c r="H289" s="1"/>
      <c r="I289" s="1"/>
      <c r="J289" s="1"/>
      <c r="K289" s="1"/>
      <c r="L289" s="1"/>
      <c r="M289" s="1"/>
      <c r="N289" s="1"/>
      <c r="O289" s="1"/>
      <c r="P289" s="1"/>
      <c r="Q289" s="1"/>
      <c r="R289" s="1"/>
      <c r="S289" s="210"/>
      <c r="T289" s="210"/>
      <c r="U289" s="1"/>
      <c r="V289" s="1"/>
      <c r="W289" s="1"/>
      <c r="X289" s="1"/>
      <c r="Y289" s="210"/>
      <c r="Z289" s="1"/>
      <c r="AA289" s="1"/>
      <c r="AB289" s="212"/>
      <c r="AC289" s="212"/>
    </row>
    <row r="290" spans="1:29">
      <c r="A290" s="1"/>
      <c r="B290" s="1"/>
      <c r="C290" s="1"/>
      <c r="D290" s="1"/>
      <c r="E290" s="1"/>
      <c r="F290" s="1"/>
      <c r="G290" s="1"/>
      <c r="H290" s="1"/>
      <c r="I290" s="1"/>
      <c r="J290" s="1"/>
      <c r="K290" s="1"/>
      <c r="L290" s="1"/>
      <c r="M290" s="1"/>
      <c r="N290" s="1"/>
      <c r="O290" s="1"/>
      <c r="P290" s="1"/>
      <c r="Q290" s="1"/>
      <c r="R290" s="1"/>
      <c r="S290" s="210"/>
      <c r="T290" s="210"/>
      <c r="U290" s="1"/>
      <c r="V290" s="1"/>
      <c r="W290" s="1"/>
      <c r="X290" s="1"/>
      <c r="Y290" s="210"/>
      <c r="Z290" s="1"/>
      <c r="AA290" s="1"/>
      <c r="AB290" s="212"/>
      <c r="AC290" s="212"/>
    </row>
    <row r="291" spans="1:29">
      <c r="A291" s="1"/>
      <c r="B291" s="1"/>
      <c r="C291" s="1"/>
      <c r="D291" s="1"/>
      <c r="E291" s="1"/>
      <c r="F291" s="1"/>
      <c r="G291" s="1"/>
      <c r="H291" s="1"/>
      <c r="I291" s="1"/>
      <c r="J291" s="1"/>
      <c r="K291" s="1"/>
      <c r="L291" s="1"/>
      <c r="M291" s="1"/>
      <c r="N291" s="1"/>
      <c r="O291" s="1"/>
      <c r="P291" s="1"/>
      <c r="Q291" s="1"/>
      <c r="R291" s="1"/>
      <c r="S291" s="210"/>
      <c r="T291" s="210"/>
      <c r="U291" s="1"/>
      <c r="V291" s="1"/>
      <c r="W291" s="1"/>
      <c r="X291" s="1"/>
      <c r="Y291" s="210"/>
      <c r="Z291" s="1"/>
      <c r="AA291" s="1"/>
      <c r="AB291" s="212"/>
      <c r="AC291" s="212"/>
    </row>
    <row r="292" spans="1:29">
      <c r="A292" s="1"/>
      <c r="B292" s="1"/>
      <c r="C292" s="1"/>
      <c r="D292" s="1"/>
      <c r="E292" s="1"/>
      <c r="F292" s="1"/>
      <c r="G292" s="1"/>
      <c r="H292" s="1"/>
      <c r="I292" s="1"/>
      <c r="J292" s="1"/>
      <c r="K292" s="1"/>
      <c r="L292" s="1"/>
      <c r="M292" s="1"/>
      <c r="N292" s="1"/>
      <c r="O292" s="1"/>
      <c r="P292" s="1"/>
      <c r="Q292" s="1"/>
      <c r="R292" s="1"/>
      <c r="S292" s="210"/>
      <c r="T292" s="210"/>
      <c r="U292" s="1"/>
      <c r="V292" s="1"/>
      <c r="W292" s="1"/>
      <c r="X292" s="1"/>
      <c r="Y292" s="210"/>
      <c r="Z292" s="1"/>
      <c r="AA292" s="1"/>
      <c r="AB292" s="212"/>
      <c r="AC292" s="212"/>
    </row>
    <row r="293" spans="1:29">
      <c r="A293" s="1"/>
      <c r="B293" s="1"/>
      <c r="C293" s="1"/>
      <c r="D293" s="1"/>
      <c r="E293" s="1"/>
      <c r="F293" s="1"/>
      <c r="G293" s="1"/>
      <c r="H293" s="1"/>
      <c r="I293" s="1"/>
      <c r="J293" s="1"/>
      <c r="K293" s="1"/>
      <c r="L293" s="1"/>
      <c r="M293" s="1"/>
      <c r="N293" s="1"/>
      <c r="O293" s="1"/>
      <c r="P293" s="1"/>
      <c r="Q293" s="1"/>
      <c r="R293" s="1"/>
      <c r="S293" s="210"/>
      <c r="T293" s="210"/>
      <c r="U293" s="1"/>
      <c r="V293" s="1"/>
      <c r="W293" s="1"/>
      <c r="X293" s="1"/>
      <c r="Y293" s="210"/>
      <c r="Z293" s="1"/>
      <c r="AA293" s="1"/>
      <c r="AB293" s="212"/>
      <c r="AC293" s="212"/>
    </row>
    <row r="294" spans="1:29">
      <c r="A294" s="1"/>
      <c r="B294" s="1"/>
      <c r="C294" s="1"/>
      <c r="D294" s="1"/>
      <c r="E294" s="1"/>
      <c r="F294" s="1"/>
      <c r="G294" s="1"/>
      <c r="H294" s="1"/>
      <c r="I294" s="1"/>
      <c r="J294" s="1"/>
      <c r="K294" s="1"/>
      <c r="L294" s="1"/>
      <c r="M294" s="1"/>
      <c r="N294" s="1"/>
      <c r="O294" s="1"/>
      <c r="P294" s="1"/>
      <c r="Q294" s="1"/>
      <c r="R294" s="1"/>
      <c r="S294" s="210"/>
      <c r="T294" s="210"/>
      <c r="U294" s="1"/>
      <c r="V294" s="1"/>
      <c r="W294" s="1"/>
      <c r="X294" s="1"/>
      <c r="Y294" s="210"/>
      <c r="Z294" s="1"/>
      <c r="AA294" s="1"/>
      <c r="AB294" s="212"/>
      <c r="AC294" s="212"/>
    </row>
    <row r="295" spans="1:29">
      <c r="A295" s="1"/>
      <c r="B295" s="1"/>
      <c r="C295" s="1"/>
      <c r="D295" s="1"/>
      <c r="E295" s="1"/>
      <c r="F295" s="1"/>
      <c r="G295" s="1"/>
      <c r="H295" s="1"/>
      <c r="I295" s="1"/>
      <c r="J295" s="1"/>
      <c r="K295" s="1"/>
      <c r="L295" s="1"/>
      <c r="M295" s="1"/>
      <c r="N295" s="1"/>
      <c r="O295" s="1"/>
      <c r="P295" s="1"/>
      <c r="Q295" s="1"/>
      <c r="R295" s="1"/>
      <c r="S295" s="210"/>
      <c r="T295" s="210"/>
      <c r="U295" s="1"/>
      <c r="V295" s="1"/>
      <c r="W295" s="1"/>
      <c r="X295" s="1"/>
      <c r="Y295" s="210"/>
      <c r="Z295" s="1"/>
      <c r="AA295" s="1"/>
      <c r="AB295" s="212"/>
      <c r="AC295" s="212"/>
    </row>
    <row r="296" spans="1:29">
      <c r="A296" s="1"/>
      <c r="B296" s="1"/>
      <c r="C296" s="1"/>
      <c r="D296" s="1"/>
      <c r="E296" s="1"/>
      <c r="F296" s="1"/>
      <c r="G296" s="1"/>
      <c r="H296" s="1"/>
      <c r="I296" s="1"/>
      <c r="J296" s="1"/>
      <c r="K296" s="1"/>
      <c r="L296" s="1"/>
      <c r="M296" s="1"/>
      <c r="N296" s="1"/>
      <c r="O296" s="1"/>
      <c r="P296" s="1"/>
      <c r="Q296" s="1"/>
      <c r="R296" s="1"/>
      <c r="S296" s="210"/>
      <c r="T296" s="210"/>
      <c r="U296" s="1"/>
      <c r="V296" s="1"/>
      <c r="W296" s="1"/>
      <c r="X296" s="1"/>
      <c r="Y296" s="210"/>
      <c r="Z296" s="1"/>
      <c r="AA296" s="1"/>
      <c r="AB296" s="212"/>
      <c r="AC296" s="212"/>
    </row>
    <row r="297" spans="1:29">
      <c r="A297" s="1"/>
      <c r="B297" s="1"/>
      <c r="C297" s="1"/>
      <c r="D297" s="1"/>
      <c r="E297" s="1"/>
      <c r="F297" s="1"/>
      <c r="G297" s="1"/>
      <c r="H297" s="1"/>
      <c r="I297" s="1"/>
      <c r="J297" s="1"/>
      <c r="K297" s="1"/>
      <c r="L297" s="1"/>
      <c r="M297" s="1"/>
      <c r="N297" s="1"/>
      <c r="O297" s="1"/>
      <c r="P297" s="1"/>
      <c r="Q297" s="1"/>
      <c r="R297" s="1"/>
      <c r="S297" s="210"/>
      <c r="T297" s="210"/>
      <c r="U297" s="1"/>
      <c r="V297" s="1"/>
      <c r="W297" s="1"/>
      <c r="X297" s="1"/>
      <c r="Y297" s="210"/>
      <c r="Z297" s="1"/>
      <c r="AA297" s="1"/>
      <c r="AB297" s="212"/>
      <c r="AC297" s="212"/>
    </row>
    <row r="298" spans="1:29">
      <c r="A298" s="1"/>
      <c r="B298" s="1"/>
      <c r="C298" s="1"/>
      <c r="D298" s="1"/>
      <c r="E298" s="1"/>
      <c r="F298" s="1"/>
      <c r="G298" s="1"/>
      <c r="H298" s="1"/>
      <c r="I298" s="1"/>
      <c r="J298" s="1"/>
      <c r="K298" s="1"/>
      <c r="L298" s="1"/>
      <c r="M298" s="1"/>
      <c r="N298" s="1"/>
      <c r="O298" s="1"/>
      <c r="P298" s="1"/>
      <c r="Q298" s="1"/>
      <c r="R298" s="1"/>
      <c r="S298" s="210"/>
      <c r="T298" s="210"/>
      <c r="U298" s="1"/>
      <c r="V298" s="1"/>
      <c r="W298" s="1"/>
      <c r="X298" s="1"/>
      <c r="Y298" s="210"/>
      <c r="Z298" s="1"/>
      <c r="AA298" s="1"/>
      <c r="AB298" s="212"/>
      <c r="AC298" s="212"/>
    </row>
    <row r="299" spans="1:29">
      <c r="A299" s="1"/>
      <c r="B299" s="1"/>
      <c r="C299" s="1"/>
      <c r="D299" s="1"/>
      <c r="E299" s="1"/>
      <c r="F299" s="1"/>
      <c r="G299" s="1"/>
      <c r="H299" s="1"/>
      <c r="I299" s="1"/>
      <c r="J299" s="1"/>
      <c r="K299" s="1"/>
      <c r="L299" s="1"/>
      <c r="M299" s="1"/>
      <c r="N299" s="1"/>
      <c r="O299" s="1"/>
      <c r="P299" s="1"/>
      <c r="Q299" s="1"/>
      <c r="R299" s="1"/>
      <c r="S299" s="210"/>
      <c r="T299" s="210"/>
      <c r="U299" s="1"/>
      <c r="V299" s="1"/>
      <c r="W299" s="1"/>
      <c r="X299" s="1"/>
      <c r="Y299" s="210"/>
      <c r="Z299" s="1"/>
      <c r="AA299" s="1"/>
      <c r="AB299" s="212"/>
      <c r="AC299" s="212"/>
    </row>
    <row r="300" spans="1:29">
      <c r="A300" s="1"/>
      <c r="B300" s="1"/>
      <c r="C300" s="1"/>
      <c r="D300" s="1"/>
      <c r="E300" s="1"/>
      <c r="F300" s="1"/>
      <c r="G300" s="1"/>
      <c r="H300" s="1"/>
      <c r="I300" s="1"/>
      <c r="J300" s="1"/>
      <c r="K300" s="1"/>
      <c r="L300" s="1"/>
      <c r="M300" s="1"/>
      <c r="N300" s="1"/>
      <c r="O300" s="1"/>
      <c r="P300" s="1"/>
      <c r="Q300" s="1"/>
      <c r="R300" s="1"/>
      <c r="S300" s="210"/>
      <c r="T300" s="210"/>
      <c r="U300" s="1"/>
      <c r="V300" s="1"/>
      <c r="W300" s="1"/>
      <c r="X300" s="1"/>
      <c r="Y300" s="210"/>
      <c r="Z300" s="1"/>
      <c r="AA300" s="1"/>
      <c r="AB300" s="212"/>
      <c r="AC300" s="212"/>
    </row>
    <row r="301" spans="1:29">
      <c r="A301" s="1"/>
      <c r="B301" s="1"/>
      <c r="C301" s="1"/>
      <c r="D301" s="1"/>
      <c r="E301" s="1"/>
      <c r="F301" s="1"/>
      <c r="G301" s="1"/>
      <c r="H301" s="1"/>
      <c r="I301" s="1"/>
      <c r="J301" s="1"/>
      <c r="K301" s="1"/>
      <c r="L301" s="1"/>
      <c r="M301" s="1"/>
      <c r="N301" s="1"/>
      <c r="O301" s="1"/>
      <c r="P301" s="1"/>
      <c r="Q301" s="1"/>
      <c r="R301" s="1"/>
      <c r="S301" s="210"/>
      <c r="T301" s="210"/>
      <c r="U301" s="1"/>
      <c r="V301" s="1"/>
      <c r="W301" s="1"/>
      <c r="X301" s="1"/>
      <c r="Y301" s="210"/>
      <c r="Z301" s="1"/>
      <c r="AA301" s="1"/>
      <c r="AB301" s="212"/>
      <c r="AC301" s="212"/>
    </row>
    <row r="302" spans="1:29">
      <c r="A302" s="1"/>
      <c r="B302" s="1"/>
      <c r="C302" s="1"/>
      <c r="D302" s="1"/>
      <c r="E302" s="1"/>
      <c r="F302" s="1"/>
      <c r="G302" s="1"/>
      <c r="H302" s="1"/>
      <c r="I302" s="1"/>
      <c r="J302" s="1"/>
      <c r="K302" s="1"/>
      <c r="L302" s="1"/>
      <c r="M302" s="1"/>
      <c r="N302" s="1"/>
      <c r="O302" s="1"/>
      <c r="P302" s="1"/>
      <c r="Q302" s="1"/>
      <c r="R302" s="1"/>
      <c r="S302" s="210"/>
      <c r="T302" s="210"/>
      <c r="U302" s="1"/>
      <c r="V302" s="1"/>
      <c r="W302" s="1"/>
      <c r="X302" s="1"/>
      <c r="Y302" s="210"/>
      <c r="Z302" s="1"/>
      <c r="AA302" s="1"/>
      <c r="AB302" s="212"/>
      <c r="AC302" s="212"/>
    </row>
    <row r="303" spans="1:29">
      <c r="A303" s="1"/>
      <c r="B303" s="1"/>
      <c r="C303" s="1"/>
      <c r="D303" s="1"/>
      <c r="E303" s="1"/>
      <c r="F303" s="1"/>
      <c r="G303" s="1"/>
      <c r="H303" s="1"/>
      <c r="I303" s="1"/>
      <c r="J303" s="1"/>
      <c r="K303" s="1"/>
      <c r="L303" s="1"/>
      <c r="M303" s="1"/>
      <c r="N303" s="1"/>
      <c r="O303" s="1"/>
      <c r="P303" s="1"/>
      <c r="Q303" s="1"/>
      <c r="R303" s="1"/>
      <c r="S303" s="210"/>
      <c r="T303" s="210"/>
      <c r="U303" s="1"/>
      <c r="V303" s="1"/>
      <c r="W303" s="1"/>
      <c r="X303" s="1"/>
      <c r="Y303" s="210"/>
      <c r="Z303" s="1"/>
      <c r="AA303" s="1"/>
      <c r="AB303" s="212"/>
      <c r="AC303" s="212"/>
    </row>
    <row r="304" spans="1:29">
      <c r="A304" s="1"/>
      <c r="B304" s="1"/>
      <c r="C304" s="1"/>
      <c r="D304" s="1"/>
      <c r="E304" s="1"/>
      <c r="F304" s="1"/>
      <c r="G304" s="1"/>
      <c r="H304" s="1"/>
      <c r="I304" s="1"/>
      <c r="J304" s="1"/>
      <c r="K304" s="1"/>
      <c r="L304" s="1"/>
      <c r="M304" s="1"/>
      <c r="N304" s="1"/>
      <c r="O304" s="1"/>
      <c r="P304" s="1"/>
      <c r="Q304" s="1"/>
      <c r="R304" s="1"/>
      <c r="S304" s="210"/>
      <c r="T304" s="210"/>
      <c r="U304" s="1"/>
      <c r="V304" s="1"/>
      <c r="W304" s="1"/>
      <c r="X304" s="1"/>
      <c r="Y304" s="210"/>
      <c r="Z304" s="1"/>
      <c r="AA304" s="1"/>
      <c r="AB304" s="212"/>
      <c r="AC304" s="212"/>
    </row>
    <row r="305" spans="1:29">
      <c r="A305" s="1"/>
      <c r="B305" s="1"/>
      <c r="C305" s="1"/>
      <c r="D305" s="1"/>
      <c r="E305" s="1"/>
      <c r="F305" s="1"/>
      <c r="G305" s="1"/>
      <c r="H305" s="1"/>
      <c r="I305" s="1"/>
      <c r="J305" s="1"/>
      <c r="K305" s="1"/>
      <c r="L305" s="1"/>
      <c r="M305" s="1"/>
      <c r="N305" s="1"/>
      <c r="O305" s="1"/>
      <c r="P305" s="1"/>
      <c r="Q305" s="1"/>
      <c r="R305" s="1"/>
      <c r="S305" s="210"/>
      <c r="T305" s="210"/>
      <c r="U305" s="1"/>
      <c r="V305" s="1"/>
      <c r="W305" s="1"/>
      <c r="X305" s="1"/>
      <c r="Y305" s="210"/>
      <c r="Z305" s="1"/>
      <c r="AA305" s="1"/>
      <c r="AB305" s="212"/>
      <c r="AC305" s="212"/>
    </row>
    <row r="306" spans="1:29">
      <c r="A306" s="1"/>
      <c r="B306" s="1"/>
      <c r="C306" s="1"/>
      <c r="D306" s="1"/>
      <c r="E306" s="1"/>
      <c r="F306" s="1"/>
      <c r="G306" s="1"/>
      <c r="H306" s="1"/>
      <c r="I306" s="1"/>
      <c r="J306" s="1"/>
      <c r="K306" s="1"/>
      <c r="L306" s="1"/>
      <c r="M306" s="1"/>
      <c r="N306" s="1"/>
      <c r="O306" s="1"/>
      <c r="P306" s="1"/>
      <c r="Q306" s="1"/>
      <c r="R306" s="1"/>
      <c r="S306" s="210"/>
      <c r="T306" s="210"/>
      <c r="U306" s="1"/>
      <c r="V306" s="1"/>
      <c r="W306" s="1"/>
      <c r="X306" s="1"/>
      <c r="Y306" s="210"/>
      <c r="Z306" s="1"/>
      <c r="AA306" s="1"/>
      <c r="AB306" s="212"/>
      <c r="AC306" s="212"/>
    </row>
    <row r="307" spans="1:29">
      <c r="A307" s="1"/>
      <c r="B307" s="1"/>
      <c r="C307" s="1"/>
      <c r="D307" s="1"/>
      <c r="E307" s="1"/>
      <c r="F307" s="1"/>
      <c r="G307" s="1"/>
      <c r="H307" s="1"/>
      <c r="I307" s="1"/>
      <c r="J307" s="1"/>
      <c r="K307" s="1"/>
      <c r="L307" s="1"/>
      <c r="M307" s="1"/>
      <c r="N307" s="1"/>
      <c r="O307" s="1"/>
      <c r="P307" s="1"/>
      <c r="Q307" s="1"/>
      <c r="R307" s="1"/>
      <c r="S307" s="210"/>
      <c r="T307" s="210"/>
      <c r="U307" s="1"/>
      <c r="V307" s="1"/>
      <c r="W307" s="1"/>
      <c r="X307" s="1"/>
      <c r="Y307" s="210"/>
      <c r="Z307" s="1"/>
      <c r="AA307" s="1"/>
      <c r="AB307" s="212"/>
      <c r="AC307" s="212"/>
    </row>
    <row r="308" spans="1:29">
      <c r="A308" s="1"/>
      <c r="B308" s="1"/>
      <c r="C308" s="1"/>
      <c r="D308" s="1"/>
      <c r="E308" s="1"/>
      <c r="F308" s="1"/>
      <c r="G308" s="1"/>
      <c r="H308" s="1"/>
      <c r="I308" s="1"/>
      <c r="J308" s="1"/>
      <c r="K308" s="1"/>
      <c r="L308" s="1"/>
      <c r="M308" s="1"/>
      <c r="N308" s="1"/>
      <c r="O308" s="1"/>
      <c r="P308" s="1"/>
      <c r="Q308" s="1"/>
      <c r="R308" s="1"/>
      <c r="S308" s="210"/>
      <c r="T308" s="210"/>
      <c r="U308" s="1"/>
      <c r="V308" s="1"/>
      <c r="W308" s="1"/>
      <c r="X308" s="1"/>
      <c r="Y308" s="210"/>
      <c r="Z308" s="1"/>
      <c r="AA308" s="1"/>
      <c r="AB308" s="212"/>
      <c r="AC308" s="212"/>
    </row>
    <row r="309" spans="1:29">
      <c r="A309" s="1"/>
      <c r="B309" s="1"/>
      <c r="C309" s="1"/>
      <c r="D309" s="1"/>
      <c r="E309" s="1"/>
      <c r="F309" s="1"/>
      <c r="G309" s="1"/>
      <c r="H309" s="1"/>
      <c r="I309" s="1"/>
      <c r="J309" s="1"/>
      <c r="K309" s="1"/>
      <c r="L309" s="1"/>
      <c r="M309" s="1"/>
      <c r="N309" s="1"/>
      <c r="O309" s="1"/>
      <c r="P309" s="1"/>
      <c r="Q309" s="1"/>
      <c r="R309" s="1"/>
      <c r="S309" s="210"/>
      <c r="T309" s="210"/>
      <c r="U309" s="1"/>
      <c r="V309" s="1"/>
      <c r="W309" s="1"/>
      <c r="X309" s="1"/>
      <c r="Y309" s="210"/>
      <c r="Z309" s="1"/>
      <c r="AA309" s="1"/>
      <c r="AB309" s="212"/>
      <c r="AC309" s="212"/>
    </row>
    <row r="310" spans="1:29">
      <c r="A310" s="1"/>
      <c r="B310" s="1"/>
      <c r="C310" s="1"/>
      <c r="D310" s="1"/>
      <c r="E310" s="1"/>
      <c r="F310" s="1"/>
      <c r="G310" s="1"/>
      <c r="H310" s="1"/>
      <c r="I310" s="1"/>
      <c r="J310" s="1"/>
      <c r="K310" s="1"/>
      <c r="L310" s="1"/>
      <c r="M310" s="1"/>
      <c r="N310" s="1"/>
      <c r="O310" s="1"/>
      <c r="P310" s="1"/>
      <c r="Q310" s="1"/>
      <c r="R310" s="1"/>
      <c r="S310" s="210"/>
      <c r="T310" s="210"/>
      <c r="U310" s="1"/>
      <c r="V310" s="1"/>
      <c r="W310" s="1"/>
      <c r="X310" s="1"/>
      <c r="Y310" s="210"/>
      <c r="Z310" s="1"/>
      <c r="AA310" s="1"/>
      <c r="AB310" s="212"/>
      <c r="AC310" s="212"/>
    </row>
    <row r="311" spans="1:29">
      <c r="A311" s="1"/>
      <c r="B311" s="1"/>
      <c r="C311" s="1"/>
      <c r="D311" s="1"/>
      <c r="E311" s="1"/>
      <c r="F311" s="1"/>
      <c r="G311" s="1"/>
      <c r="H311" s="1"/>
      <c r="I311" s="1"/>
      <c r="J311" s="1"/>
      <c r="K311" s="1"/>
      <c r="L311" s="1"/>
      <c r="M311" s="1"/>
      <c r="N311" s="1"/>
      <c r="O311" s="1"/>
      <c r="P311" s="1"/>
      <c r="Q311" s="1"/>
      <c r="R311" s="1"/>
      <c r="S311" s="210"/>
      <c r="T311" s="210"/>
      <c r="U311" s="1"/>
      <c r="V311" s="1"/>
      <c r="W311" s="1"/>
      <c r="X311" s="1"/>
      <c r="Y311" s="210"/>
      <c r="Z311" s="1"/>
      <c r="AA311" s="1"/>
      <c r="AB311" s="212"/>
      <c r="AC311" s="212"/>
    </row>
    <row r="312" spans="1:29">
      <c r="A312" s="1"/>
      <c r="B312" s="1"/>
      <c r="C312" s="1"/>
      <c r="D312" s="1"/>
      <c r="E312" s="1"/>
      <c r="F312" s="1"/>
      <c r="G312" s="1"/>
      <c r="H312" s="1"/>
      <c r="I312" s="1"/>
      <c r="J312" s="1"/>
      <c r="K312" s="1"/>
      <c r="L312" s="1"/>
      <c r="M312" s="1"/>
      <c r="N312" s="1"/>
      <c r="O312" s="1"/>
      <c r="P312" s="1"/>
      <c r="Q312" s="1"/>
      <c r="R312" s="1"/>
      <c r="S312" s="210"/>
      <c r="T312" s="210"/>
      <c r="U312" s="1"/>
      <c r="V312" s="1"/>
      <c r="W312" s="1"/>
      <c r="X312" s="1"/>
      <c r="Y312" s="210"/>
      <c r="Z312" s="1"/>
      <c r="AA312" s="1"/>
      <c r="AB312" s="212"/>
      <c r="AC312" s="212"/>
    </row>
    <row r="313" spans="1:29">
      <c r="A313" s="1"/>
      <c r="B313" s="1"/>
      <c r="C313" s="1"/>
      <c r="D313" s="1"/>
      <c r="E313" s="1"/>
      <c r="F313" s="1"/>
      <c r="G313" s="1"/>
      <c r="H313" s="1"/>
      <c r="I313" s="1"/>
      <c r="J313" s="1"/>
      <c r="K313" s="1"/>
      <c r="L313" s="1"/>
      <c r="M313" s="1"/>
      <c r="N313" s="1"/>
      <c r="O313" s="1"/>
      <c r="P313" s="1"/>
      <c r="Q313" s="1"/>
      <c r="R313" s="1"/>
      <c r="S313" s="210"/>
      <c r="T313" s="210"/>
      <c r="U313" s="1"/>
      <c r="V313" s="1"/>
      <c r="W313" s="1"/>
      <c r="X313" s="1"/>
      <c r="Y313" s="210"/>
      <c r="Z313" s="1"/>
      <c r="AA313" s="1"/>
      <c r="AB313" s="212"/>
      <c r="AC313" s="212"/>
    </row>
    <row r="314" spans="1:29">
      <c r="A314" s="1"/>
      <c r="B314" s="1"/>
      <c r="C314" s="1"/>
      <c r="D314" s="1"/>
      <c r="E314" s="1"/>
      <c r="F314" s="1"/>
      <c r="G314" s="1"/>
      <c r="H314" s="1"/>
      <c r="I314" s="1"/>
      <c r="J314" s="1"/>
      <c r="K314" s="1"/>
      <c r="L314" s="1"/>
      <c r="M314" s="1"/>
      <c r="N314" s="1"/>
      <c r="O314" s="1"/>
      <c r="P314" s="1"/>
      <c r="Q314" s="1"/>
      <c r="R314" s="1"/>
      <c r="S314" s="210"/>
      <c r="T314" s="210"/>
      <c r="U314" s="1"/>
      <c r="V314" s="1"/>
      <c r="W314" s="1"/>
      <c r="X314" s="1"/>
      <c r="Y314" s="210"/>
      <c r="Z314" s="1"/>
      <c r="AA314" s="1"/>
      <c r="AB314" s="212"/>
      <c r="AC314" s="212"/>
    </row>
    <row r="315" spans="1:29">
      <c r="A315" s="1"/>
      <c r="B315" s="1"/>
      <c r="C315" s="1"/>
      <c r="D315" s="1"/>
      <c r="E315" s="1"/>
      <c r="F315" s="1"/>
      <c r="G315" s="1"/>
      <c r="H315" s="1"/>
      <c r="I315" s="1"/>
      <c r="J315" s="1"/>
      <c r="K315" s="1"/>
      <c r="L315" s="1"/>
      <c r="M315" s="1"/>
      <c r="N315" s="1"/>
      <c r="O315" s="1"/>
      <c r="P315" s="1"/>
      <c r="Q315" s="1"/>
      <c r="R315" s="1"/>
      <c r="S315" s="210"/>
      <c r="T315" s="210"/>
      <c r="U315" s="1"/>
      <c r="V315" s="1"/>
      <c r="W315" s="1"/>
      <c r="X315" s="1"/>
      <c r="Y315" s="210"/>
      <c r="Z315" s="1"/>
      <c r="AA315" s="1"/>
      <c r="AB315" s="212"/>
      <c r="AC315" s="212"/>
    </row>
    <row r="316" spans="1:29">
      <c r="A316" s="1"/>
      <c r="B316" s="1"/>
      <c r="C316" s="1"/>
      <c r="D316" s="1"/>
      <c r="E316" s="1"/>
      <c r="F316" s="1"/>
      <c r="G316" s="1"/>
      <c r="H316" s="1"/>
      <c r="I316" s="1"/>
      <c r="J316" s="1"/>
      <c r="K316" s="1"/>
      <c r="L316" s="1"/>
      <c r="M316" s="1"/>
      <c r="N316" s="1"/>
      <c r="O316" s="1"/>
      <c r="P316" s="1"/>
      <c r="Q316" s="1"/>
      <c r="R316" s="1"/>
      <c r="S316" s="210"/>
      <c r="T316" s="210"/>
      <c r="U316" s="1"/>
      <c r="V316" s="1"/>
      <c r="W316" s="1"/>
      <c r="X316" s="1"/>
      <c r="Y316" s="210"/>
      <c r="Z316" s="1"/>
      <c r="AA316" s="1"/>
      <c r="AB316" s="212"/>
      <c r="AC316" s="212"/>
    </row>
    <row r="317" spans="1:29">
      <c r="A317" s="1"/>
      <c r="B317" s="1"/>
      <c r="C317" s="1"/>
      <c r="D317" s="1"/>
      <c r="E317" s="1"/>
      <c r="F317" s="1"/>
      <c r="G317" s="1"/>
      <c r="H317" s="1"/>
      <c r="I317" s="1"/>
      <c r="J317" s="1"/>
      <c r="K317" s="1"/>
      <c r="L317" s="1"/>
      <c r="M317" s="1"/>
      <c r="N317" s="1"/>
      <c r="O317" s="1"/>
      <c r="P317" s="1"/>
      <c r="Q317" s="1"/>
      <c r="R317" s="1"/>
      <c r="S317" s="210"/>
      <c r="T317" s="210"/>
      <c r="U317" s="1"/>
      <c r="V317" s="1"/>
      <c r="W317" s="1"/>
      <c r="X317" s="1"/>
      <c r="Y317" s="210"/>
      <c r="Z317" s="1"/>
      <c r="AA317" s="1"/>
      <c r="AB317" s="212"/>
      <c r="AC317" s="212"/>
    </row>
    <row r="318" spans="1:29">
      <c r="A318" s="1"/>
      <c r="B318" s="1"/>
      <c r="C318" s="1"/>
      <c r="D318" s="1"/>
      <c r="E318" s="1"/>
      <c r="F318" s="1"/>
      <c r="G318" s="1"/>
      <c r="H318" s="1"/>
      <c r="I318" s="1"/>
      <c r="J318" s="1"/>
      <c r="K318" s="1"/>
      <c r="L318" s="1"/>
      <c r="M318" s="1"/>
      <c r="N318" s="1"/>
      <c r="O318" s="1"/>
      <c r="P318" s="1"/>
      <c r="Q318" s="1"/>
      <c r="R318" s="1"/>
      <c r="S318" s="210"/>
      <c r="T318" s="210"/>
      <c r="U318" s="1"/>
      <c r="V318" s="1"/>
      <c r="W318" s="1"/>
      <c r="X318" s="1"/>
      <c r="Y318" s="210"/>
      <c r="Z318" s="1"/>
      <c r="AA318" s="1"/>
      <c r="AB318" s="212"/>
      <c r="AC318" s="212"/>
    </row>
    <row r="319" spans="1:29">
      <c r="A319" s="1"/>
      <c r="B319" s="1"/>
      <c r="C319" s="1"/>
      <c r="D319" s="1"/>
      <c r="E319" s="1"/>
      <c r="F319" s="1"/>
      <c r="G319" s="1"/>
      <c r="H319" s="1"/>
      <c r="I319" s="1"/>
      <c r="J319" s="1"/>
      <c r="K319" s="1"/>
      <c r="L319" s="1"/>
      <c r="M319" s="1"/>
      <c r="N319" s="1"/>
      <c r="O319" s="1"/>
      <c r="P319" s="1"/>
      <c r="Q319" s="1"/>
      <c r="R319" s="1"/>
      <c r="S319" s="210"/>
      <c r="T319" s="210"/>
      <c r="U319" s="1"/>
      <c r="V319" s="1"/>
      <c r="W319" s="1"/>
      <c r="X319" s="1"/>
      <c r="Y319" s="210"/>
      <c r="Z319" s="1"/>
      <c r="AA319" s="1"/>
      <c r="AB319" s="212"/>
      <c r="AC319" s="212"/>
    </row>
    <row r="320" spans="1:29">
      <c r="A320" s="1"/>
      <c r="B320" s="1"/>
      <c r="C320" s="1"/>
      <c r="D320" s="1"/>
      <c r="E320" s="1"/>
      <c r="F320" s="1"/>
      <c r="G320" s="1"/>
      <c r="H320" s="1"/>
      <c r="I320" s="1"/>
      <c r="J320" s="1"/>
      <c r="K320" s="1"/>
      <c r="L320" s="1"/>
      <c r="M320" s="1"/>
      <c r="N320" s="1"/>
      <c r="O320" s="1"/>
      <c r="P320" s="1"/>
      <c r="Q320" s="1"/>
      <c r="R320" s="1"/>
      <c r="S320" s="210"/>
      <c r="T320" s="210"/>
      <c r="U320" s="1"/>
      <c r="V320" s="1"/>
      <c r="W320" s="1"/>
      <c r="X320" s="1"/>
      <c r="Y320" s="210"/>
      <c r="Z320" s="1"/>
      <c r="AA320" s="1"/>
      <c r="AB320" s="212"/>
      <c r="AC320" s="212"/>
    </row>
    <row r="321" spans="1:29">
      <c r="A321" s="1"/>
      <c r="B321" s="1"/>
      <c r="C321" s="1"/>
      <c r="D321" s="1"/>
      <c r="E321" s="1"/>
      <c r="F321" s="1"/>
      <c r="G321" s="1"/>
      <c r="H321" s="1"/>
      <c r="I321" s="1"/>
      <c r="J321" s="1"/>
      <c r="K321" s="1"/>
      <c r="L321" s="1"/>
      <c r="M321" s="1"/>
      <c r="N321" s="1"/>
      <c r="O321" s="1"/>
      <c r="P321" s="1"/>
      <c r="Q321" s="1"/>
      <c r="R321" s="1"/>
      <c r="S321" s="210"/>
      <c r="T321" s="210"/>
      <c r="U321" s="1"/>
      <c r="V321" s="1"/>
      <c r="W321" s="1"/>
      <c r="X321" s="1"/>
      <c r="Y321" s="210"/>
      <c r="Z321" s="1"/>
      <c r="AA321" s="1"/>
      <c r="AB321" s="212"/>
      <c r="AC321" s="212"/>
    </row>
    <row r="322" spans="1:29">
      <c r="A322" s="1"/>
      <c r="B322" s="1"/>
      <c r="C322" s="1"/>
      <c r="D322" s="1"/>
      <c r="E322" s="1"/>
      <c r="F322" s="1"/>
      <c r="G322" s="1"/>
      <c r="H322" s="1"/>
      <c r="I322" s="1"/>
      <c r="J322" s="1"/>
      <c r="K322" s="1"/>
      <c r="L322" s="1"/>
      <c r="M322" s="1"/>
      <c r="N322" s="1"/>
      <c r="O322" s="1"/>
      <c r="P322" s="1"/>
      <c r="Q322" s="1"/>
      <c r="R322" s="1"/>
      <c r="S322" s="210"/>
      <c r="T322" s="210"/>
      <c r="U322" s="1"/>
      <c r="V322" s="1"/>
      <c r="W322" s="1"/>
      <c r="X322" s="1"/>
      <c r="Y322" s="210"/>
      <c r="Z322" s="1"/>
      <c r="AA322" s="1"/>
      <c r="AB322" s="212"/>
      <c r="AC322" s="212"/>
    </row>
    <row r="323" spans="1:29">
      <c r="A323" s="1"/>
      <c r="B323" s="1"/>
      <c r="C323" s="1"/>
      <c r="D323" s="1"/>
      <c r="E323" s="1"/>
      <c r="F323" s="1"/>
      <c r="G323" s="1"/>
      <c r="H323" s="1"/>
      <c r="I323" s="1"/>
      <c r="J323" s="1"/>
      <c r="K323" s="1"/>
      <c r="L323" s="1"/>
      <c r="M323" s="1"/>
      <c r="N323" s="1"/>
      <c r="O323" s="1"/>
      <c r="P323" s="1"/>
      <c r="Q323" s="1"/>
      <c r="R323" s="1"/>
      <c r="S323" s="210"/>
      <c r="T323" s="210"/>
      <c r="U323" s="1"/>
      <c r="V323" s="1"/>
      <c r="W323" s="1"/>
      <c r="X323" s="1"/>
      <c r="Y323" s="210"/>
      <c r="Z323" s="1"/>
      <c r="AA323" s="1"/>
      <c r="AB323" s="212"/>
      <c r="AC323" s="212"/>
    </row>
    <row r="324" spans="1:29">
      <c r="A324" s="1"/>
      <c r="B324" s="1"/>
      <c r="C324" s="1"/>
      <c r="D324" s="1"/>
      <c r="E324" s="1"/>
      <c r="F324" s="1"/>
      <c r="G324" s="1"/>
      <c r="H324" s="1"/>
      <c r="I324" s="1"/>
      <c r="J324" s="1"/>
      <c r="K324" s="1"/>
      <c r="L324" s="1"/>
      <c r="M324" s="1"/>
      <c r="N324" s="1"/>
      <c r="O324" s="1"/>
      <c r="P324" s="1"/>
      <c r="Q324" s="1"/>
      <c r="R324" s="1"/>
      <c r="S324" s="210"/>
      <c r="T324" s="210"/>
      <c r="U324" s="1"/>
      <c r="V324" s="1"/>
      <c r="W324" s="1"/>
      <c r="X324" s="1"/>
      <c r="Y324" s="210"/>
      <c r="Z324" s="1"/>
      <c r="AA324" s="1"/>
      <c r="AB324" s="212"/>
      <c r="AC324" s="212"/>
    </row>
    <row r="325" spans="1:29">
      <c r="A325" s="1"/>
      <c r="B325" s="1"/>
      <c r="C325" s="1"/>
      <c r="D325" s="1"/>
      <c r="E325" s="1"/>
      <c r="F325" s="1"/>
      <c r="G325" s="1"/>
      <c r="H325" s="1"/>
      <c r="I325" s="1"/>
      <c r="J325" s="1"/>
      <c r="K325" s="1"/>
      <c r="L325" s="1"/>
      <c r="M325" s="1"/>
      <c r="N325" s="1"/>
      <c r="O325" s="1"/>
      <c r="P325" s="1"/>
      <c r="Q325" s="1"/>
      <c r="R325" s="1"/>
      <c r="S325" s="210"/>
      <c r="T325" s="210"/>
      <c r="U325" s="1"/>
      <c r="V325" s="1"/>
      <c r="W325" s="1"/>
      <c r="X325" s="1"/>
      <c r="Y325" s="210"/>
      <c r="Z325" s="1"/>
      <c r="AA325" s="1"/>
      <c r="AB325" s="212"/>
      <c r="AC325" s="212"/>
    </row>
    <row r="326" spans="1:29">
      <c r="A326" s="1"/>
      <c r="B326" s="1"/>
      <c r="C326" s="1"/>
      <c r="D326" s="1"/>
      <c r="E326" s="1"/>
      <c r="F326" s="1"/>
      <c r="G326" s="1"/>
      <c r="H326" s="1"/>
      <c r="I326" s="1"/>
      <c r="J326" s="1"/>
      <c r="K326" s="1"/>
      <c r="L326" s="1"/>
      <c r="M326" s="1"/>
      <c r="N326" s="1"/>
      <c r="O326" s="1"/>
      <c r="P326" s="1"/>
      <c r="Q326" s="1"/>
      <c r="R326" s="1"/>
      <c r="S326" s="210"/>
      <c r="T326" s="210"/>
      <c r="U326" s="1"/>
      <c r="V326" s="1"/>
      <c r="W326" s="1"/>
      <c r="X326" s="1"/>
      <c r="Y326" s="210"/>
      <c r="Z326" s="1"/>
      <c r="AA326" s="1"/>
      <c r="AB326" s="212"/>
      <c r="AC326" s="212"/>
    </row>
    <row r="327" spans="1:29">
      <c r="A327" s="1"/>
      <c r="B327" s="1"/>
      <c r="C327" s="1"/>
      <c r="D327" s="1"/>
      <c r="E327" s="1"/>
      <c r="F327" s="1"/>
      <c r="G327" s="1"/>
      <c r="H327" s="1"/>
      <c r="I327" s="1"/>
      <c r="J327" s="1"/>
      <c r="K327" s="1"/>
      <c r="L327" s="1"/>
      <c r="M327" s="1"/>
      <c r="N327" s="1"/>
      <c r="O327" s="1"/>
      <c r="P327" s="1"/>
      <c r="Q327" s="1"/>
      <c r="R327" s="1"/>
      <c r="S327" s="210"/>
      <c r="T327" s="210"/>
      <c r="U327" s="1"/>
      <c r="V327" s="1"/>
      <c r="W327" s="1"/>
      <c r="X327" s="1"/>
      <c r="Y327" s="210"/>
      <c r="Z327" s="1"/>
      <c r="AA327" s="1"/>
      <c r="AB327" s="212"/>
      <c r="AC327" s="212"/>
    </row>
    <row r="328" spans="1:29">
      <c r="A328" s="1"/>
      <c r="B328" s="1"/>
      <c r="C328" s="1"/>
      <c r="D328" s="1"/>
      <c r="E328" s="1"/>
      <c r="F328" s="1"/>
      <c r="G328" s="1"/>
      <c r="H328" s="1"/>
      <c r="I328" s="1"/>
      <c r="J328" s="1"/>
      <c r="K328" s="1"/>
      <c r="L328" s="1"/>
      <c r="M328" s="1"/>
      <c r="N328" s="1"/>
      <c r="O328" s="1"/>
      <c r="P328" s="1"/>
      <c r="Q328" s="1"/>
      <c r="R328" s="1"/>
      <c r="S328" s="210"/>
      <c r="T328" s="210"/>
      <c r="U328" s="1"/>
      <c r="V328" s="1"/>
      <c r="W328" s="1"/>
      <c r="X328" s="1"/>
      <c r="Y328" s="210"/>
      <c r="Z328" s="1"/>
      <c r="AA328" s="1"/>
      <c r="AB328" s="212"/>
      <c r="AC328" s="212"/>
    </row>
    <row r="329" spans="1:29">
      <c r="A329" s="1"/>
      <c r="B329" s="1"/>
      <c r="C329" s="1"/>
      <c r="D329" s="1"/>
      <c r="E329" s="1"/>
      <c r="F329" s="1"/>
      <c r="G329" s="1"/>
      <c r="H329" s="1"/>
      <c r="I329" s="1"/>
      <c r="J329" s="1"/>
      <c r="K329" s="1"/>
      <c r="L329" s="1"/>
      <c r="M329" s="1"/>
      <c r="N329" s="1"/>
      <c r="O329" s="1"/>
      <c r="P329" s="1"/>
      <c r="Q329" s="1"/>
      <c r="R329" s="1"/>
      <c r="S329" s="210"/>
      <c r="T329" s="210"/>
      <c r="U329" s="1"/>
      <c r="V329" s="1"/>
      <c r="W329" s="1"/>
      <c r="X329" s="1"/>
      <c r="Y329" s="210"/>
      <c r="Z329" s="1"/>
      <c r="AA329" s="1"/>
      <c r="AB329" s="212"/>
      <c r="AC329" s="212"/>
    </row>
    <row r="330" spans="1:29">
      <c r="A330" s="1"/>
      <c r="B330" s="1"/>
      <c r="C330" s="1"/>
      <c r="D330" s="1"/>
      <c r="E330" s="1"/>
      <c r="F330" s="1"/>
      <c r="G330" s="1"/>
      <c r="H330" s="1"/>
      <c r="I330" s="1"/>
      <c r="J330" s="1"/>
      <c r="K330" s="1"/>
      <c r="L330" s="1"/>
      <c r="M330" s="1"/>
      <c r="N330" s="1"/>
      <c r="O330" s="1"/>
      <c r="P330" s="1"/>
      <c r="Q330" s="1"/>
      <c r="R330" s="1"/>
      <c r="S330" s="210"/>
      <c r="T330" s="210"/>
      <c r="U330" s="1"/>
      <c r="V330" s="1"/>
      <c r="W330" s="1"/>
      <c r="X330" s="1"/>
      <c r="Y330" s="210"/>
      <c r="Z330" s="1"/>
      <c r="AA330" s="1"/>
      <c r="AB330" s="212"/>
      <c r="AC330" s="212"/>
    </row>
    <row r="331" spans="1:29">
      <c r="A331" s="1"/>
      <c r="B331" s="1"/>
      <c r="C331" s="1"/>
      <c r="D331" s="1"/>
      <c r="E331" s="1"/>
      <c r="F331" s="1"/>
      <c r="G331" s="1"/>
      <c r="H331" s="1"/>
      <c r="I331" s="1"/>
      <c r="J331" s="1"/>
      <c r="K331" s="1"/>
      <c r="L331" s="1"/>
      <c r="M331" s="1"/>
      <c r="N331" s="1"/>
      <c r="O331" s="1"/>
      <c r="P331" s="1"/>
      <c r="Q331" s="1"/>
      <c r="R331" s="1"/>
      <c r="S331" s="210"/>
      <c r="T331" s="210"/>
      <c r="U331" s="1"/>
      <c r="V331" s="1"/>
      <c r="W331" s="1"/>
      <c r="X331" s="1"/>
      <c r="Y331" s="210"/>
      <c r="Z331" s="1"/>
      <c r="AA331" s="1"/>
      <c r="AB331" s="212"/>
      <c r="AC331" s="212"/>
    </row>
    <row r="332" spans="1:29">
      <c r="A332" s="1"/>
      <c r="B332" s="1"/>
      <c r="C332" s="1"/>
      <c r="D332" s="1"/>
      <c r="E332" s="1"/>
      <c r="F332" s="1"/>
      <c r="G332" s="1"/>
      <c r="H332" s="1"/>
      <c r="I332" s="1"/>
      <c r="J332" s="1"/>
      <c r="K332" s="1"/>
      <c r="L332" s="1"/>
      <c r="M332" s="1"/>
      <c r="N332" s="1"/>
      <c r="O332" s="1"/>
      <c r="P332" s="1"/>
      <c r="Q332" s="1"/>
      <c r="R332" s="1"/>
      <c r="S332" s="210"/>
      <c r="T332" s="210"/>
      <c r="U332" s="1"/>
      <c r="V332" s="1"/>
      <c r="W332" s="1"/>
      <c r="X332" s="1"/>
      <c r="Y332" s="210"/>
      <c r="Z332" s="1"/>
      <c r="AA332" s="1"/>
      <c r="AB332" s="212"/>
      <c r="AC332" s="212"/>
    </row>
    <row r="333" spans="1:29">
      <c r="A333" s="1"/>
      <c r="B333" s="1"/>
      <c r="C333" s="1"/>
      <c r="D333" s="1"/>
      <c r="E333" s="1"/>
      <c r="F333" s="1"/>
      <c r="G333" s="1"/>
      <c r="H333" s="1"/>
      <c r="I333" s="1"/>
      <c r="J333" s="1"/>
      <c r="K333" s="1"/>
      <c r="L333" s="1"/>
      <c r="M333" s="1"/>
      <c r="N333" s="1"/>
      <c r="O333" s="1"/>
      <c r="P333" s="1"/>
      <c r="Q333" s="1"/>
      <c r="R333" s="1"/>
      <c r="S333" s="210"/>
      <c r="T333" s="210"/>
      <c r="U333" s="1"/>
      <c r="V333" s="1"/>
      <c r="W333" s="1"/>
      <c r="X333" s="1"/>
      <c r="Y333" s="210"/>
      <c r="Z333" s="1"/>
      <c r="AA333" s="1"/>
      <c r="AB333" s="212"/>
      <c r="AC333" s="212"/>
    </row>
    <row r="334" spans="1:29">
      <c r="A334" s="1"/>
      <c r="B334" s="1"/>
      <c r="C334" s="1"/>
      <c r="D334" s="1"/>
      <c r="E334" s="1"/>
      <c r="F334" s="1"/>
      <c r="G334" s="1"/>
      <c r="H334" s="1"/>
      <c r="I334" s="1"/>
      <c r="J334" s="1"/>
      <c r="K334" s="1"/>
      <c r="L334" s="1"/>
      <c r="M334" s="1"/>
      <c r="N334" s="1"/>
      <c r="O334" s="1"/>
      <c r="P334" s="1"/>
      <c r="Q334" s="1"/>
      <c r="R334" s="1"/>
      <c r="S334" s="210"/>
      <c r="T334" s="210"/>
      <c r="U334" s="1"/>
      <c r="V334" s="1"/>
      <c r="W334" s="1"/>
      <c r="X334" s="1"/>
      <c r="Y334" s="210"/>
      <c r="Z334" s="1"/>
      <c r="AA334" s="1"/>
      <c r="AB334" s="212"/>
      <c r="AC334" s="212"/>
    </row>
    <row r="335" spans="1:29">
      <c r="A335" s="1"/>
      <c r="B335" s="1"/>
      <c r="C335" s="1"/>
      <c r="D335" s="1"/>
      <c r="E335" s="1"/>
      <c r="F335" s="1"/>
      <c r="G335" s="1"/>
      <c r="H335" s="1"/>
      <c r="I335" s="1"/>
      <c r="J335" s="1"/>
      <c r="K335" s="1"/>
      <c r="L335" s="1"/>
      <c r="M335" s="1"/>
      <c r="N335" s="1"/>
      <c r="O335" s="1"/>
      <c r="P335" s="1"/>
      <c r="Q335" s="1"/>
      <c r="R335" s="1"/>
      <c r="S335" s="210"/>
      <c r="T335" s="210"/>
      <c r="U335" s="1"/>
      <c r="V335" s="1"/>
      <c r="W335" s="1"/>
      <c r="X335" s="1"/>
      <c r="Y335" s="210"/>
      <c r="Z335" s="1"/>
      <c r="AA335" s="1"/>
      <c r="AB335" s="212"/>
      <c r="AC335" s="212"/>
    </row>
    <row r="336" spans="1:29">
      <c r="A336" s="1"/>
      <c r="B336" s="1"/>
      <c r="C336" s="1"/>
      <c r="D336" s="1"/>
      <c r="E336" s="1"/>
      <c r="F336" s="1"/>
      <c r="G336" s="1"/>
      <c r="H336" s="1"/>
      <c r="I336" s="1"/>
      <c r="J336" s="1"/>
      <c r="K336" s="1"/>
      <c r="L336" s="1"/>
      <c r="M336" s="1"/>
      <c r="N336" s="1"/>
      <c r="O336" s="1"/>
      <c r="P336" s="1"/>
      <c r="Q336" s="1"/>
      <c r="R336" s="1"/>
      <c r="S336" s="210"/>
      <c r="T336" s="210"/>
      <c r="U336" s="1"/>
      <c r="V336" s="1"/>
      <c r="W336" s="1"/>
      <c r="X336" s="1"/>
      <c r="Y336" s="210"/>
      <c r="Z336" s="1"/>
      <c r="AA336" s="1"/>
      <c r="AB336" s="212"/>
      <c r="AC336" s="212"/>
    </row>
    <row r="337" spans="1:29">
      <c r="A337" s="1"/>
      <c r="B337" s="1"/>
      <c r="C337" s="1"/>
      <c r="D337" s="1"/>
      <c r="E337" s="1"/>
      <c r="F337" s="1"/>
      <c r="G337" s="1"/>
      <c r="H337" s="1"/>
      <c r="I337" s="1"/>
      <c r="J337" s="1"/>
      <c r="K337" s="1"/>
      <c r="L337" s="1"/>
      <c r="M337" s="1"/>
      <c r="N337" s="1"/>
      <c r="O337" s="1"/>
      <c r="P337" s="1"/>
      <c r="Q337" s="1"/>
      <c r="R337" s="1"/>
      <c r="S337" s="210"/>
      <c r="T337" s="210"/>
      <c r="U337" s="1"/>
      <c r="V337" s="1"/>
      <c r="W337" s="1"/>
      <c r="X337" s="1"/>
      <c r="Y337" s="210"/>
      <c r="Z337" s="1"/>
      <c r="AA337" s="1"/>
      <c r="AB337" s="212"/>
      <c r="AC337" s="212"/>
    </row>
    <row r="338" spans="1:29">
      <c r="A338" s="1"/>
      <c r="B338" s="1"/>
      <c r="C338" s="1"/>
      <c r="D338" s="1"/>
      <c r="E338" s="1"/>
      <c r="F338" s="1"/>
      <c r="G338" s="1"/>
      <c r="H338" s="1"/>
      <c r="I338" s="1"/>
      <c r="J338" s="1"/>
      <c r="K338" s="1"/>
      <c r="L338" s="1"/>
      <c r="M338" s="1"/>
      <c r="N338" s="1"/>
      <c r="O338" s="1"/>
      <c r="P338" s="1"/>
      <c r="Q338" s="1"/>
      <c r="R338" s="1"/>
      <c r="S338" s="210"/>
      <c r="T338" s="210"/>
      <c r="U338" s="1"/>
      <c r="V338" s="1"/>
      <c r="W338" s="1"/>
      <c r="X338" s="1"/>
      <c r="Y338" s="210"/>
      <c r="Z338" s="1"/>
      <c r="AA338" s="1"/>
      <c r="AB338" s="212"/>
      <c r="AC338" s="212"/>
    </row>
    <row r="339" spans="1:29">
      <c r="A339" s="1"/>
      <c r="B339" s="1"/>
      <c r="C339" s="1"/>
      <c r="D339" s="1"/>
      <c r="E339" s="1"/>
      <c r="F339" s="1"/>
      <c r="G339" s="1"/>
      <c r="H339" s="1"/>
      <c r="I339" s="1"/>
      <c r="J339" s="1"/>
      <c r="K339" s="1"/>
      <c r="L339" s="1"/>
      <c r="M339" s="1"/>
      <c r="N339" s="1"/>
      <c r="O339" s="1"/>
      <c r="P339" s="1"/>
      <c r="Q339" s="1"/>
      <c r="R339" s="1"/>
      <c r="S339" s="210"/>
      <c r="T339" s="210"/>
      <c r="U339" s="1"/>
      <c r="V339" s="1"/>
      <c r="W339" s="1"/>
      <c r="X339" s="1"/>
      <c r="Y339" s="210"/>
      <c r="Z339" s="1"/>
      <c r="AA339" s="1"/>
      <c r="AB339" s="212"/>
      <c r="AC339" s="212"/>
    </row>
    <row r="340" spans="1:29">
      <c r="A340" s="1"/>
      <c r="B340" s="1"/>
      <c r="C340" s="1"/>
      <c r="D340" s="1"/>
      <c r="E340" s="1"/>
      <c r="F340" s="1"/>
      <c r="G340" s="1"/>
      <c r="H340" s="1"/>
      <c r="I340" s="1"/>
      <c r="J340" s="1"/>
      <c r="K340" s="1"/>
      <c r="L340" s="1"/>
      <c r="M340" s="1"/>
      <c r="N340" s="1"/>
      <c r="O340" s="1"/>
      <c r="P340" s="1"/>
      <c r="Q340" s="1"/>
      <c r="R340" s="1"/>
      <c r="S340" s="210"/>
      <c r="T340" s="210"/>
      <c r="U340" s="1"/>
      <c r="V340" s="1"/>
      <c r="W340" s="1"/>
      <c r="X340" s="1"/>
      <c r="Y340" s="210"/>
      <c r="Z340" s="1"/>
      <c r="AA340" s="1"/>
      <c r="AB340" s="212"/>
      <c r="AC340" s="212"/>
    </row>
    <row r="341" spans="1:29">
      <c r="A341" s="1"/>
      <c r="B341" s="1"/>
      <c r="C341" s="1"/>
      <c r="D341" s="1"/>
      <c r="E341" s="1"/>
      <c r="F341" s="1"/>
      <c r="G341" s="1"/>
      <c r="H341" s="1"/>
      <c r="I341" s="1"/>
      <c r="J341" s="1"/>
      <c r="K341" s="1"/>
      <c r="L341" s="1"/>
      <c r="M341" s="1"/>
      <c r="N341" s="1"/>
      <c r="O341" s="1"/>
      <c r="P341" s="1"/>
      <c r="Q341" s="1"/>
      <c r="R341" s="1"/>
      <c r="S341" s="210"/>
      <c r="T341" s="210"/>
      <c r="U341" s="1"/>
      <c r="V341" s="1"/>
      <c r="W341" s="1"/>
      <c r="X341" s="1"/>
      <c r="Y341" s="210"/>
      <c r="Z341" s="1"/>
      <c r="AA341" s="1"/>
      <c r="AB341" s="212"/>
      <c r="AC341" s="212"/>
    </row>
    <row r="342" spans="1:29">
      <c r="A342" s="1"/>
      <c r="B342" s="1"/>
      <c r="C342" s="1"/>
      <c r="D342" s="1"/>
      <c r="E342" s="1"/>
      <c r="F342" s="1"/>
      <c r="G342" s="1"/>
      <c r="H342" s="1"/>
      <c r="I342" s="1"/>
      <c r="J342" s="1"/>
      <c r="K342" s="1"/>
      <c r="L342" s="1"/>
      <c r="M342" s="1"/>
      <c r="N342" s="1"/>
      <c r="O342" s="1"/>
      <c r="P342" s="1"/>
      <c r="Q342" s="1"/>
      <c r="R342" s="1"/>
      <c r="S342" s="210"/>
      <c r="T342" s="210"/>
      <c r="U342" s="1"/>
      <c r="V342" s="1"/>
      <c r="W342" s="1"/>
      <c r="X342" s="1"/>
      <c r="Y342" s="210"/>
      <c r="Z342" s="1"/>
      <c r="AA342" s="1"/>
      <c r="AB342" s="212"/>
      <c r="AC342" s="212"/>
    </row>
    <row r="343" spans="1:29">
      <c r="A343" s="1"/>
      <c r="B343" s="1"/>
      <c r="C343" s="1"/>
      <c r="D343" s="1"/>
      <c r="E343" s="1"/>
      <c r="F343" s="1"/>
      <c r="G343" s="1"/>
      <c r="H343" s="1"/>
      <c r="I343" s="1"/>
      <c r="J343" s="1"/>
      <c r="K343" s="1"/>
      <c r="L343" s="1"/>
      <c r="M343" s="1"/>
      <c r="N343" s="1"/>
      <c r="O343" s="1"/>
      <c r="P343" s="1"/>
      <c r="Q343" s="1"/>
      <c r="R343" s="1"/>
      <c r="S343" s="210"/>
      <c r="T343" s="210"/>
      <c r="U343" s="1"/>
      <c r="V343" s="1"/>
      <c r="W343" s="1"/>
      <c r="X343" s="1"/>
      <c r="Y343" s="210"/>
      <c r="Z343" s="1"/>
      <c r="AA343" s="1"/>
      <c r="AB343" s="212"/>
      <c r="AC343" s="212"/>
    </row>
    <row r="344" spans="1:29">
      <c r="A344" s="1"/>
      <c r="B344" s="1"/>
      <c r="C344" s="1"/>
      <c r="D344" s="1"/>
      <c r="E344" s="1"/>
      <c r="F344" s="1"/>
      <c r="G344" s="1"/>
      <c r="H344" s="1"/>
      <c r="I344" s="1"/>
      <c r="J344" s="1"/>
      <c r="K344" s="1"/>
      <c r="L344" s="1"/>
      <c r="M344" s="1"/>
      <c r="N344" s="1"/>
      <c r="O344" s="1"/>
      <c r="P344" s="1"/>
      <c r="Q344" s="1"/>
      <c r="R344" s="1"/>
      <c r="S344" s="210"/>
      <c r="T344" s="210"/>
      <c r="U344" s="1"/>
      <c r="V344" s="1"/>
      <c r="W344" s="1"/>
      <c r="X344" s="1"/>
      <c r="Y344" s="210"/>
      <c r="Z344" s="1"/>
      <c r="AA344" s="1"/>
      <c r="AB344" s="212"/>
      <c r="AC344" s="212"/>
    </row>
    <row r="345" spans="1:29">
      <c r="A345" s="1"/>
      <c r="B345" s="1"/>
      <c r="C345" s="1"/>
      <c r="D345" s="1"/>
      <c r="E345" s="1"/>
      <c r="F345" s="1"/>
      <c r="G345" s="1"/>
      <c r="H345" s="1"/>
      <c r="I345" s="1"/>
      <c r="J345" s="1"/>
      <c r="K345" s="1"/>
      <c r="L345" s="1"/>
      <c r="M345" s="1"/>
      <c r="N345" s="1"/>
      <c r="O345" s="1"/>
      <c r="P345" s="1"/>
      <c r="Q345" s="1"/>
      <c r="R345" s="1"/>
      <c r="S345" s="210"/>
      <c r="T345" s="210"/>
      <c r="U345" s="1"/>
      <c r="V345" s="1"/>
      <c r="W345" s="1"/>
      <c r="X345" s="1"/>
      <c r="Y345" s="210"/>
      <c r="Z345" s="1"/>
      <c r="AA345" s="1"/>
      <c r="AB345" s="212"/>
      <c r="AC345" s="212"/>
    </row>
    <row r="346" spans="1:29">
      <c r="A346" s="1"/>
      <c r="B346" s="1"/>
      <c r="C346" s="1"/>
      <c r="D346" s="1"/>
      <c r="E346" s="1"/>
      <c r="F346" s="1"/>
      <c r="G346" s="1"/>
      <c r="H346" s="1"/>
      <c r="I346" s="1"/>
      <c r="J346" s="1"/>
      <c r="K346" s="1"/>
      <c r="L346" s="1"/>
      <c r="M346" s="1"/>
      <c r="N346" s="1"/>
      <c r="O346" s="1"/>
      <c r="P346" s="1"/>
      <c r="Q346" s="1"/>
      <c r="R346" s="1"/>
      <c r="S346" s="210"/>
      <c r="T346" s="210"/>
      <c r="U346" s="1"/>
      <c r="V346" s="1"/>
      <c r="W346" s="1"/>
      <c r="X346" s="1"/>
      <c r="Y346" s="210"/>
      <c r="Z346" s="1"/>
      <c r="AA346" s="1"/>
      <c r="AB346" s="212"/>
      <c r="AC346" s="212"/>
    </row>
    <row r="347" spans="1:29">
      <c r="A347" s="1"/>
      <c r="B347" s="1"/>
      <c r="C347" s="1"/>
      <c r="D347" s="1"/>
      <c r="E347" s="1"/>
      <c r="F347" s="1"/>
      <c r="G347" s="1"/>
      <c r="H347" s="1"/>
      <c r="I347" s="1"/>
      <c r="J347" s="1"/>
      <c r="K347" s="1"/>
      <c r="L347" s="1"/>
      <c r="M347" s="1"/>
      <c r="N347" s="1"/>
      <c r="O347" s="1"/>
      <c r="P347" s="1"/>
      <c r="Q347" s="1"/>
      <c r="R347" s="1"/>
      <c r="S347" s="210"/>
      <c r="T347" s="210"/>
      <c r="U347" s="1"/>
      <c r="V347" s="1"/>
      <c r="W347" s="1"/>
      <c r="X347" s="1"/>
      <c r="Y347" s="210"/>
      <c r="Z347" s="1"/>
      <c r="AA347" s="1"/>
      <c r="AB347" s="212"/>
      <c r="AC347" s="212"/>
    </row>
    <row r="348" spans="1:29">
      <c r="A348" s="1"/>
      <c r="B348" s="1"/>
      <c r="C348" s="1"/>
      <c r="D348" s="1"/>
      <c r="E348" s="1"/>
      <c r="F348" s="1"/>
      <c r="G348" s="1"/>
      <c r="H348" s="1"/>
      <c r="I348" s="1"/>
      <c r="J348" s="1"/>
      <c r="K348" s="1"/>
      <c r="L348" s="1"/>
      <c r="M348" s="1"/>
      <c r="N348" s="1"/>
      <c r="O348" s="1"/>
      <c r="P348" s="1"/>
      <c r="Q348" s="1"/>
      <c r="R348" s="1"/>
      <c r="S348" s="210"/>
      <c r="T348" s="210"/>
      <c r="U348" s="1"/>
      <c r="V348" s="1"/>
      <c r="W348" s="1"/>
      <c r="X348" s="1"/>
      <c r="Y348" s="210"/>
      <c r="Z348" s="1"/>
      <c r="AA348" s="1"/>
      <c r="AB348" s="212"/>
      <c r="AC348" s="212"/>
    </row>
    <row r="349" spans="1:29">
      <c r="A349" s="1"/>
      <c r="B349" s="1"/>
      <c r="C349" s="1"/>
      <c r="D349" s="1"/>
      <c r="E349" s="1"/>
      <c r="F349" s="1"/>
      <c r="G349" s="1"/>
      <c r="H349" s="1"/>
      <c r="I349" s="1"/>
      <c r="J349" s="1"/>
      <c r="K349" s="1"/>
      <c r="L349" s="1"/>
      <c r="M349" s="1"/>
      <c r="N349" s="1"/>
      <c r="O349" s="1"/>
      <c r="P349" s="1"/>
      <c r="Q349" s="1"/>
      <c r="R349" s="1"/>
      <c r="S349" s="210"/>
      <c r="T349" s="210"/>
      <c r="U349" s="1"/>
      <c r="V349" s="1"/>
      <c r="W349" s="1"/>
      <c r="X349" s="1"/>
      <c r="Y349" s="210"/>
      <c r="Z349" s="1"/>
      <c r="AA349" s="1"/>
      <c r="AB349" s="212"/>
      <c r="AC349" s="212"/>
    </row>
    <row r="350" spans="1:29">
      <c r="A350" s="1"/>
      <c r="B350" s="1"/>
      <c r="C350" s="1"/>
      <c r="D350" s="1"/>
      <c r="E350" s="1"/>
      <c r="F350" s="1"/>
      <c r="G350" s="1"/>
      <c r="H350" s="1"/>
      <c r="I350" s="1"/>
      <c r="J350" s="1"/>
      <c r="K350" s="1"/>
      <c r="L350" s="1"/>
      <c r="M350" s="1"/>
      <c r="N350" s="1"/>
      <c r="O350" s="1"/>
      <c r="P350" s="1"/>
      <c r="Q350" s="1"/>
      <c r="R350" s="1"/>
      <c r="S350" s="210"/>
      <c r="T350" s="210"/>
      <c r="U350" s="1"/>
      <c r="V350" s="1"/>
      <c r="W350" s="1"/>
      <c r="X350" s="1"/>
      <c r="Y350" s="210"/>
      <c r="Z350" s="1"/>
      <c r="AA350" s="1"/>
      <c r="AB350" s="212"/>
      <c r="AC350" s="212"/>
    </row>
    <row r="351" spans="1:29">
      <c r="A351" s="1"/>
      <c r="B351" s="1"/>
      <c r="C351" s="1"/>
      <c r="D351" s="1"/>
      <c r="E351" s="1"/>
      <c r="F351" s="1"/>
      <c r="G351" s="1"/>
      <c r="H351" s="1"/>
      <c r="I351" s="1"/>
      <c r="J351" s="1"/>
      <c r="K351" s="1"/>
      <c r="L351" s="1"/>
      <c r="M351" s="1"/>
      <c r="N351" s="1"/>
      <c r="O351" s="1"/>
      <c r="P351" s="1"/>
      <c r="Q351" s="1"/>
      <c r="R351" s="1"/>
      <c r="S351" s="210"/>
      <c r="T351" s="210"/>
      <c r="U351" s="1"/>
      <c r="V351" s="1"/>
      <c r="W351" s="1"/>
      <c r="X351" s="1"/>
      <c r="Y351" s="210"/>
      <c r="Z351" s="1"/>
      <c r="AA351" s="1"/>
      <c r="AB351" s="212"/>
      <c r="AC351" s="212"/>
    </row>
    <row r="352" spans="1:29">
      <c r="A352" s="1"/>
      <c r="B352" s="1"/>
      <c r="C352" s="1"/>
      <c r="D352" s="1"/>
      <c r="E352" s="1"/>
      <c r="F352" s="1"/>
      <c r="G352" s="1"/>
      <c r="H352" s="1"/>
      <c r="I352" s="1"/>
      <c r="J352" s="1"/>
      <c r="K352" s="1"/>
      <c r="L352" s="1"/>
      <c r="M352" s="1"/>
      <c r="N352" s="1"/>
      <c r="O352" s="1"/>
      <c r="P352" s="1"/>
      <c r="Q352" s="1"/>
      <c r="R352" s="1"/>
      <c r="S352" s="210"/>
      <c r="T352" s="210"/>
      <c r="U352" s="1"/>
      <c r="V352" s="1"/>
      <c r="W352" s="1"/>
      <c r="X352" s="1"/>
      <c r="Y352" s="210"/>
      <c r="Z352" s="1"/>
      <c r="AA352" s="1"/>
      <c r="AB352" s="212"/>
      <c r="AC352" s="212"/>
    </row>
    <row r="353" spans="1:29">
      <c r="A353" s="1"/>
      <c r="B353" s="1"/>
      <c r="C353" s="1"/>
      <c r="D353" s="1"/>
      <c r="E353" s="1"/>
      <c r="F353" s="1"/>
      <c r="G353" s="1"/>
      <c r="H353" s="1"/>
      <c r="I353" s="1"/>
      <c r="J353" s="1"/>
      <c r="K353" s="1"/>
      <c r="L353" s="1"/>
      <c r="M353" s="1"/>
      <c r="N353" s="1"/>
      <c r="O353" s="1"/>
      <c r="P353" s="1"/>
      <c r="Q353" s="1"/>
      <c r="R353" s="1"/>
      <c r="S353" s="210"/>
      <c r="T353" s="210"/>
      <c r="U353" s="1"/>
      <c r="V353" s="1"/>
      <c r="W353" s="1"/>
      <c r="X353" s="1"/>
      <c r="Y353" s="210"/>
      <c r="Z353" s="1"/>
      <c r="AA353" s="1"/>
      <c r="AB353" s="212"/>
      <c r="AC353" s="212"/>
    </row>
    <row r="354" spans="1:29">
      <c r="A354" s="1"/>
      <c r="B354" s="1"/>
      <c r="C354" s="1"/>
      <c r="D354" s="1"/>
      <c r="E354" s="1"/>
      <c r="F354" s="1"/>
      <c r="G354" s="1"/>
      <c r="H354" s="1"/>
      <c r="I354" s="1"/>
      <c r="J354" s="1"/>
      <c r="K354" s="1"/>
      <c r="L354" s="1"/>
      <c r="M354" s="1"/>
      <c r="N354" s="1"/>
      <c r="O354" s="1"/>
      <c r="P354" s="1"/>
      <c r="Q354" s="1"/>
      <c r="R354" s="1"/>
      <c r="S354" s="210"/>
      <c r="T354" s="210"/>
      <c r="U354" s="1"/>
      <c r="V354" s="1"/>
      <c r="W354" s="1"/>
      <c r="X354" s="1"/>
      <c r="Y354" s="210"/>
      <c r="Z354" s="1"/>
      <c r="AA354" s="1"/>
      <c r="AB354" s="212"/>
      <c r="AC354" s="212"/>
    </row>
    <row r="355" spans="1:29">
      <c r="A355" s="1"/>
      <c r="B355" s="1"/>
      <c r="C355" s="1"/>
      <c r="D355" s="1"/>
      <c r="E355" s="1"/>
      <c r="F355" s="1"/>
      <c r="G355" s="1"/>
      <c r="H355" s="1"/>
      <c r="I355" s="1"/>
      <c r="J355" s="1"/>
      <c r="K355" s="1"/>
      <c r="L355" s="1"/>
      <c r="M355" s="1"/>
      <c r="N355" s="1"/>
      <c r="O355" s="1"/>
      <c r="P355" s="1"/>
      <c r="Q355" s="1"/>
      <c r="R355" s="1"/>
      <c r="S355" s="210"/>
      <c r="T355" s="210"/>
      <c r="U355" s="1"/>
      <c r="V355" s="1"/>
      <c r="W355" s="1"/>
      <c r="X355" s="1"/>
      <c r="Y355" s="210"/>
      <c r="Z355" s="1"/>
      <c r="AA355" s="1"/>
      <c r="AB355" s="212"/>
      <c r="AC355" s="212"/>
    </row>
    <row r="356" spans="1:29">
      <c r="A356" s="1"/>
      <c r="B356" s="1"/>
      <c r="C356" s="1"/>
      <c r="D356" s="1"/>
      <c r="E356" s="1"/>
      <c r="F356" s="1"/>
      <c r="G356" s="1"/>
      <c r="H356" s="1"/>
      <c r="I356" s="1"/>
      <c r="J356" s="1"/>
      <c r="K356" s="1"/>
      <c r="L356" s="1"/>
      <c r="M356" s="1"/>
      <c r="N356" s="1"/>
      <c r="O356" s="1"/>
      <c r="P356" s="1"/>
      <c r="Q356" s="1"/>
      <c r="R356" s="1"/>
      <c r="S356" s="210"/>
      <c r="T356" s="210"/>
      <c r="U356" s="1"/>
      <c r="V356" s="1"/>
      <c r="W356" s="1"/>
      <c r="X356" s="1"/>
      <c r="Y356" s="210"/>
      <c r="Z356" s="1"/>
      <c r="AA356" s="1"/>
      <c r="AB356" s="212"/>
      <c r="AC356" s="212"/>
    </row>
    <row r="357" spans="1:29">
      <c r="A357" s="1"/>
      <c r="B357" s="1"/>
      <c r="C357" s="1"/>
      <c r="D357" s="1"/>
      <c r="E357" s="1"/>
      <c r="F357" s="1"/>
      <c r="G357" s="1"/>
      <c r="H357" s="1"/>
      <c r="I357" s="1"/>
      <c r="J357" s="1"/>
      <c r="K357" s="1"/>
      <c r="L357" s="1"/>
      <c r="M357" s="1"/>
      <c r="N357" s="1"/>
      <c r="O357" s="1"/>
      <c r="P357" s="1"/>
      <c r="Q357" s="1"/>
      <c r="R357" s="1"/>
      <c r="S357" s="210"/>
      <c r="T357" s="210"/>
      <c r="U357" s="1"/>
      <c r="V357" s="1"/>
      <c r="W357" s="1"/>
      <c r="X357" s="1"/>
      <c r="Y357" s="210"/>
      <c r="Z357" s="1"/>
      <c r="AA357" s="1"/>
      <c r="AB357" s="212"/>
      <c r="AC357" s="212"/>
    </row>
    <row r="358" spans="1:29">
      <c r="A358" s="1"/>
      <c r="B358" s="1"/>
      <c r="C358" s="1"/>
      <c r="D358" s="1"/>
      <c r="E358" s="1"/>
      <c r="F358" s="1"/>
      <c r="G358" s="1"/>
      <c r="H358" s="1"/>
      <c r="I358" s="1"/>
      <c r="J358" s="1"/>
      <c r="K358" s="1"/>
      <c r="L358" s="1"/>
      <c r="M358" s="1"/>
      <c r="N358" s="1"/>
      <c r="O358" s="1"/>
      <c r="P358" s="1"/>
      <c r="Q358" s="1"/>
      <c r="R358" s="1"/>
      <c r="S358" s="210"/>
      <c r="T358" s="210"/>
      <c r="U358" s="1"/>
      <c r="V358" s="1"/>
      <c r="W358" s="1"/>
      <c r="X358" s="1"/>
      <c r="Y358" s="210"/>
      <c r="Z358" s="1"/>
      <c r="AA358" s="1"/>
      <c r="AB358" s="212"/>
      <c r="AC358" s="212"/>
    </row>
    <row r="359" spans="1:29">
      <c r="A359" s="1"/>
      <c r="B359" s="1"/>
      <c r="C359" s="1"/>
      <c r="D359" s="1"/>
      <c r="E359" s="1"/>
      <c r="F359" s="1"/>
      <c r="G359" s="1"/>
      <c r="H359" s="1"/>
      <c r="I359" s="1"/>
      <c r="J359" s="1"/>
      <c r="K359" s="1"/>
      <c r="L359" s="1"/>
      <c r="M359" s="1"/>
      <c r="N359" s="1"/>
      <c r="O359" s="1"/>
      <c r="P359" s="1"/>
      <c r="Q359" s="1"/>
      <c r="R359" s="1"/>
      <c r="S359" s="210"/>
      <c r="T359" s="210"/>
      <c r="U359" s="1"/>
      <c r="V359" s="1"/>
      <c r="W359" s="1"/>
      <c r="X359" s="1"/>
      <c r="Y359" s="210"/>
      <c r="Z359" s="1"/>
      <c r="AA359" s="1"/>
      <c r="AB359" s="212"/>
      <c r="AC359" s="212"/>
    </row>
    <row r="360" spans="1:29">
      <c r="A360" s="1"/>
      <c r="B360" s="1"/>
      <c r="C360" s="1"/>
      <c r="D360" s="1"/>
      <c r="E360" s="1"/>
      <c r="F360" s="1"/>
      <c r="G360" s="1"/>
      <c r="H360" s="1"/>
      <c r="I360" s="1"/>
      <c r="J360" s="1"/>
      <c r="K360" s="1"/>
      <c r="L360" s="1"/>
      <c r="M360" s="1"/>
      <c r="N360" s="1"/>
      <c r="O360" s="1"/>
      <c r="P360" s="1"/>
      <c r="Q360" s="1"/>
      <c r="R360" s="1"/>
      <c r="S360" s="210"/>
      <c r="T360" s="210"/>
      <c r="U360" s="1"/>
      <c r="V360" s="1"/>
      <c r="W360" s="1"/>
      <c r="X360" s="1"/>
      <c r="Y360" s="210"/>
      <c r="Z360" s="1"/>
      <c r="AA360" s="1"/>
      <c r="AB360" s="212"/>
      <c r="AC360" s="212"/>
    </row>
    <row r="361" spans="1:29">
      <c r="A361" s="1"/>
      <c r="B361" s="1"/>
      <c r="C361" s="1"/>
      <c r="D361" s="1"/>
      <c r="E361" s="1"/>
      <c r="F361" s="1"/>
      <c r="G361" s="1"/>
      <c r="H361" s="1"/>
      <c r="I361" s="1"/>
      <c r="J361" s="1"/>
      <c r="K361" s="1"/>
      <c r="L361" s="1"/>
      <c r="M361" s="1"/>
      <c r="N361" s="1"/>
      <c r="O361" s="1"/>
      <c r="P361" s="1"/>
      <c r="Q361" s="1"/>
      <c r="R361" s="1"/>
      <c r="S361" s="210"/>
      <c r="T361" s="210"/>
      <c r="U361" s="1"/>
      <c r="V361" s="1"/>
      <c r="W361" s="1"/>
      <c r="X361" s="1"/>
      <c r="Y361" s="210"/>
      <c r="Z361" s="1"/>
      <c r="AA361" s="1"/>
      <c r="AB361" s="212"/>
      <c r="AC361" s="212"/>
    </row>
    <row r="362" spans="1:29">
      <c r="A362" s="1"/>
      <c r="B362" s="1"/>
      <c r="C362" s="1"/>
      <c r="D362" s="1"/>
      <c r="E362" s="1"/>
      <c r="F362" s="1"/>
      <c r="G362" s="1"/>
      <c r="H362" s="1"/>
      <c r="I362" s="1"/>
      <c r="J362" s="1"/>
      <c r="K362" s="1"/>
      <c r="L362" s="1"/>
      <c r="M362" s="1"/>
      <c r="N362" s="1"/>
      <c r="O362" s="1"/>
      <c r="P362" s="1"/>
      <c r="Q362" s="1"/>
      <c r="R362" s="1"/>
      <c r="S362" s="210"/>
      <c r="T362" s="210"/>
      <c r="U362" s="1"/>
      <c r="V362" s="1"/>
      <c r="W362" s="1"/>
      <c r="X362" s="1"/>
      <c r="Y362" s="210"/>
      <c r="Z362" s="1"/>
      <c r="AA362" s="1"/>
      <c r="AB362" s="212"/>
      <c r="AC362" s="212"/>
    </row>
    <row r="363" spans="1:29">
      <c r="A363" s="1"/>
      <c r="B363" s="1"/>
      <c r="C363" s="1"/>
      <c r="D363" s="1"/>
      <c r="E363" s="1"/>
      <c r="F363" s="1"/>
      <c r="G363" s="1"/>
      <c r="H363" s="1"/>
      <c r="I363" s="1"/>
      <c r="J363" s="1"/>
      <c r="K363" s="1"/>
      <c r="L363" s="1"/>
      <c r="M363" s="1"/>
      <c r="N363" s="1"/>
      <c r="O363" s="1"/>
      <c r="P363" s="1"/>
      <c r="Q363" s="1"/>
      <c r="R363" s="1"/>
      <c r="S363" s="210"/>
      <c r="T363" s="210"/>
      <c r="U363" s="1"/>
      <c r="V363" s="1"/>
      <c r="W363" s="1"/>
      <c r="X363" s="1"/>
      <c r="Y363" s="210"/>
      <c r="Z363" s="1"/>
      <c r="AA363" s="1"/>
      <c r="AB363" s="212"/>
      <c r="AC363" s="212"/>
    </row>
    <row r="364" spans="1:29">
      <c r="A364" s="1"/>
      <c r="B364" s="1"/>
      <c r="C364" s="1"/>
      <c r="D364" s="1"/>
      <c r="E364" s="1"/>
      <c r="F364" s="1"/>
      <c r="G364" s="1"/>
      <c r="H364" s="1"/>
      <c r="I364" s="1"/>
      <c r="J364" s="1"/>
      <c r="K364" s="1"/>
      <c r="L364" s="1"/>
      <c r="M364" s="1"/>
      <c r="N364" s="1"/>
      <c r="O364" s="1"/>
      <c r="P364" s="1"/>
      <c r="Q364" s="1"/>
      <c r="R364" s="1"/>
      <c r="S364" s="210"/>
      <c r="T364" s="210"/>
      <c r="U364" s="1"/>
      <c r="V364" s="1"/>
      <c r="W364" s="1"/>
      <c r="X364" s="1"/>
      <c r="Y364" s="210"/>
      <c r="Z364" s="1"/>
      <c r="AA364" s="1"/>
      <c r="AB364" s="212"/>
      <c r="AC364" s="212"/>
    </row>
    <row r="365" spans="1:29">
      <c r="A365" s="1"/>
      <c r="B365" s="1"/>
      <c r="C365" s="1"/>
      <c r="D365" s="1"/>
      <c r="E365" s="1"/>
      <c r="F365" s="1"/>
      <c r="G365" s="1"/>
      <c r="H365" s="1"/>
      <c r="I365" s="1"/>
      <c r="J365" s="1"/>
      <c r="K365" s="1"/>
      <c r="L365" s="1"/>
      <c r="M365" s="1"/>
      <c r="N365" s="1"/>
      <c r="O365" s="1"/>
      <c r="P365" s="1"/>
      <c r="Q365" s="1"/>
      <c r="R365" s="1"/>
      <c r="S365" s="210"/>
      <c r="T365" s="210"/>
      <c r="U365" s="1"/>
      <c r="V365" s="1"/>
      <c r="W365" s="1"/>
      <c r="X365" s="1"/>
      <c r="Y365" s="210"/>
      <c r="Z365" s="1"/>
      <c r="AA365" s="1"/>
      <c r="AB365" s="212"/>
      <c r="AC365" s="212"/>
    </row>
    <row r="366" spans="1:29">
      <c r="A366" s="1"/>
      <c r="B366" s="1"/>
      <c r="C366" s="1"/>
      <c r="D366" s="1"/>
      <c r="E366" s="1"/>
      <c r="F366" s="1"/>
      <c r="G366" s="1"/>
      <c r="H366" s="1"/>
      <c r="I366" s="1"/>
      <c r="J366" s="1"/>
      <c r="K366" s="1"/>
      <c r="L366" s="1"/>
      <c r="M366" s="1"/>
      <c r="N366" s="1"/>
      <c r="O366" s="1"/>
      <c r="P366" s="1"/>
      <c r="Q366" s="1"/>
      <c r="R366" s="1"/>
      <c r="S366" s="210"/>
      <c r="T366" s="210"/>
      <c r="U366" s="1"/>
      <c r="V366" s="1"/>
      <c r="W366" s="1"/>
      <c r="X366" s="1"/>
      <c r="Y366" s="210"/>
      <c r="Z366" s="1"/>
      <c r="AA366" s="1"/>
      <c r="AB366" s="212"/>
      <c r="AC366" s="212"/>
    </row>
    <row r="367" spans="1:29">
      <c r="A367" s="1"/>
      <c r="B367" s="1"/>
      <c r="C367" s="1"/>
      <c r="D367" s="1"/>
      <c r="E367" s="1"/>
      <c r="F367" s="1"/>
      <c r="G367" s="1"/>
      <c r="H367" s="1"/>
      <c r="I367" s="1"/>
      <c r="J367" s="1"/>
      <c r="K367" s="1"/>
      <c r="L367" s="1"/>
      <c r="M367" s="1"/>
      <c r="N367" s="1"/>
      <c r="O367" s="1"/>
      <c r="P367" s="1"/>
      <c r="Q367" s="1"/>
      <c r="R367" s="1"/>
      <c r="S367" s="210"/>
      <c r="T367" s="210"/>
      <c r="U367" s="1"/>
      <c r="V367" s="1"/>
      <c r="W367" s="1"/>
      <c r="X367" s="1"/>
      <c r="Y367" s="210"/>
      <c r="Z367" s="1"/>
      <c r="AA367" s="1"/>
      <c r="AB367" s="212"/>
      <c r="AC367" s="212"/>
    </row>
    <row r="368" spans="1:29">
      <c r="A368" s="1"/>
      <c r="B368" s="1"/>
      <c r="C368" s="1"/>
      <c r="D368" s="1"/>
      <c r="E368" s="1"/>
      <c r="F368" s="1"/>
      <c r="G368" s="1"/>
      <c r="H368" s="1"/>
      <c r="I368" s="1"/>
      <c r="J368" s="1"/>
      <c r="K368" s="1"/>
      <c r="L368" s="1"/>
      <c r="M368" s="1"/>
      <c r="N368" s="1"/>
      <c r="O368" s="1"/>
      <c r="P368" s="1"/>
      <c r="Q368" s="1"/>
      <c r="R368" s="1"/>
      <c r="S368" s="210"/>
      <c r="T368" s="210"/>
      <c r="U368" s="1"/>
      <c r="V368" s="1"/>
      <c r="W368" s="1"/>
      <c r="X368" s="1"/>
      <c r="Y368" s="210"/>
      <c r="Z368" s="1"/>
      <c r="AA368" s="1"/>
      <c r="AB368" s="212"/>
      <c r="AC368" s="212"/>
    </row>
    <row r="369" spans="1:29">
      <c r="A369" s="1"/>
      <c r="B369" s="1"/>
      <c r="C369" s="1"/>
      <c r="D369" s="1"/>
      <c r="E369" s="1"/>
      <c r="F369" s="1"/>
      <c r="G369" s="1"/>
      <c r="H369" s="1"/>
      <c r="I369" s="1"/>
      <c r="J369" s="1"/>
      <c r="K369" s="1"/>
      <c r="L369" s="1"/>
      <c r="M369" s="1"/>
      <c r="N369" s="1"/>
      <c r="O369" s="1"/>
      <c r="P369" s="1"/>
      <c r="Q369" s="1"/>
      <c r="R369" s="1"/>
      <c r="S369" s="210"/>
      <c r="T369" s="210"/>
      <c r="U369" s="1"/>
      <c r="V369" s="1"/>
      <c r="W369" s="1"/>
      <c r="X369" s="1"/>
      <c r="Y369" s="210"/>
      <c r="Z369" s="1"/>
      <c r="AA369" s="1"/>
      <c r="AB369" s="212"/>
      <c r="AC369" s="212"/>
    </row>
    <row r="370" spans="1:29">
      <c r="A370" s="1"/>
      <c r="B370" s="1"/>
      <c r="C370" s="1"/>
      <c r="D370" s="1"/>
      <c r="E370" s="1"/>
      <c r="F370" s="1"/>
      <c r="G370" s="1"/>
      <c r="H370" s="1"/>
      <c r="I370" s="1"/>
      <c r="J370" s="1"/>
      <c r="K370" s="1"/>
      <c r="L370" s="1"/>
      <c r="M370" s="1"/>
      <c r="N370" s="1"/>
      <c r="O370" s="1"/>
      <c r="P370" s="1"/>
      <c r="Q370" s="1"/>
      <c r="R370" s="1"/>
      <c r="S370" s="210"/>
      <c r="T370" s="210"/>
      <c r="U370" s="1"/>
      <c r="V370" s="1"/>
      <c r="W370" s="1"/>
      <c r="X370" s="1"/>
      <c r="Y370" s="210"/>
      <c r="Z370" s="1"/>
      <c r="AA370" s="1"/>
      <c r="AB370" s="212"/>
      <c r="AC370" s="212"/>
    </row>
    <row r="371" spans="1:29">
      <c r="A371" s="1"/>
      <c r="B371" s="1"/>
      <c r="C371" s="1"/>
      <c r="D371" s="1"/>
      <c r="E371" s="1"/>
      <c r="F371" s="1"/>
      <c r="G371" s="1"/>
      <c r="H371" s="1"/>
      <c r="I371" s="1"/>
      <c r="J371" s="1"/>
      <c r="K371" s="1"/>
      <c r="L371" s="1"/>
      <c r="M371" s="1"/>
      <c r="N371" s="1"/>
      <c r="O371" s="1"/>
      <c r="P371" s="1"/>
      <c r="Q371" s="1"/>
      <c r="R371" s="1"/>
      <c r="S371" s="210"/>
      <c r="T371" s="210"/>
      <c r="U371" s="1"/>
      <c r="V371" s="1"/>
      <c r="W371" s="1"/>
      <c r="X371" s="1"/>
      <c r="Y371" s="210"/>
      <c r="Z371" s="1"/>
      <c r="AA371" s="1"/>
      <c r="AB371" s="212"/>
      <c r="AC371" s="212"/>
    </row>
    <row r="372" spans="1:29">
      <c r="A372" s="1"/>
      <c r="B372" s="1"/>
      <c r="C372" s="1"/>
      <c r="D372" s="1"/>
      <c r="E372" s="1"/>
      <c r="F372" s="1"/>
      <c r="G372" s="1"/>
      <c r="H372" s="1"/>
      <c r="I372" s="1"/>
      <c r="J372" s="1"/>
      <c r="K372" s="1"/>
      <c r="L372" s="1"/>
      <c r="M372" s="1"/>
      <c r="N372" s="1"/>
      <c r="O372" s="1"/>
      <c r="P372" s="1"/>
      <c r="Q372" s="1"/>
      <c r="R372" s="1"/>
      <c r="S372" s="210"/>
      <c r="T372" s="210"/>
      <c r="U372" s="1"/>
      <c r="V372" s="1"/>
      <c r="W372" s="1"/>
      <c r="X372" s="1"/>
      <c r="Y372" s="210"/>
      <c r="Z372" s="1"/>
      <c r="AA372" s="1"/>
      <c r="AB372" s="212"/>
      <c r="AC372" s="212"/>
    </row>
    <row r="373" spans="1:29">
      <c r="A373" s="1"/>
      <c r="B373" s="1"/>
      <c r="C373" s="1"/>
      <c r="D373" s="1"/>
      <c r="E373" s="1"/>
      <c r="F373" s="1"/>
      <c r="G373" s="1"/>
      <c r="H373" s="1"/>
      <c r="I373" s="1"/>
      <c r="J373" s="1"/>
      <c r="K373" s="1"/>
      <c r="L373" s="1"/>
      <c r="M373" s="1"/>
      <c r="N373" s="1"/>
      <c r="O373" s="1"/>
      <c r="P373" s="1"/>
      <c r="Q373" s="1"/>
      <c r="R373" s="1"/>
      <c r="S373" s="210"/>
      <c r="T373" s="210"/>
      <c r="U373" s="1"/>
      <c r="V373" s="1"/>
      <c r="W373" s="1"/>
      <c r="X373" s="1"/>
      <c r="Y373" s="210"/>
      <c r="Z373" s="1"/>
      <c r="AA373" s="1"/>
      <c r="AB373" s="212"/>
      <c r="AC373" s="212"/>
    </row>
    <row r="374" spans="1:29">
      <c r="A374" s="1"/>
      <c r="B374" s="1"/>
      <c r="C374" s="1"/>
      <c r="D374" s="1"/>
      <c r="E374" s="1"/>
      <c r="F374" s="1"/>
      <c r="G374" s="1"/>
      <c r="H374" s="1"/>
      <c r="I374" s="1"/>
      <c r="J374" s="1"/>
      <c r="K374" s="1"/>
      <c r="L374" s="1"/>
      <c r="M374" s="1"/>
      <c r="N374" s="1"/>
      <c r="O374" s="1"/>
      <c r="P374" s="1"/>
      <c r="Q374" s="1"/>
      <c r="R374" s="1"/>
      <c r="S374" s="210"/>
      <c r="T374" s="210"/>
      <c r="U374" s="1"/>
      <c r="V374" s="1"/>
      <c r="W374" s="1"/>
      <c r="X374" s="1"/>
      <c r="Y374" s="210"/>
      <c r="Z374" s="1"/>
      <c r="AA374" s="1"/>
      <c r="AB374" s="212"/>
      <c r="AC374" s="212"/>
    </row>
    <row r="375" spans="1:29">
      <c r="A375" s="1"/>
      <c r="B375" s="1"/>
      <c r="C375" s="1"/>
      <c r="D375" s="1"/>
      <c r="E375" s="1"/>
      <c r="F375" s="1"/>
      <c r="G375" s="1"/>
      <c r="H375" s="1"/>
      <c r="I375" s="1"/>
      <c r="J375" s="1"/>
      <c r="K375" s="1"/>
      <c r="L375" s="1"/>
      <c r="M375" s="1"/>
      <c r="N375" s="1"/>
      <c r="O375" s="1"/>
      <c r="P375" s="1"/>
      <c r="Q375" s="1"/>
      <c r="R375" s="1"/>
      <c r="S375" s="210"/>
      <c r="T375" s="210"/>
      <c r="U375" s="1"/>
      <c r="V375" s="1"/>
      <c r="W375" s="1"/>
      <c r="X375" s="1"/>
      <c r="Y375" s="210"/>
      <c r="Z375" s="1"/>
      <c r="AA375" s="1"/>
      <c r="AB375" s="212"/>
      <c r="AC375" s="212"/>
    </row>
    <row r="376" spans="1:29">
      <c r="A376" s="1"/>
      <c r="B376" s="1"/>
      <c r="C376" s="1"/>
      <c r="D376" s="1"/>
      <c r="E376" s="1"/>
      <c r="F376" s="1"/>
      <c r="G376" s="1"/>
      <c r="H376" s="1"/>
      <c r="I376" s="1"/>
      <c r="J376" s="1"/>
      <c r="K376" s="1"/>
      <c r="L376" s="1"/>
      <c r="M376" s="1"/>
      <c r="N376" s="1"/>
      <c r="O376" s="1"/>
      <c r="P376" s="1"/>
      <c r="Q376" s="1"/>
      <c r="R376" s="1"/>
      <c r="S376" s="210"/>
      <c r="T376" s="210"/>
      <c r="U376" s="1"/>
      <c r="V376" s="1"/>
      <c r="W376" s="1"/>
      <c r="X376" s="1"/>
      <c r="Y376" s="210"/>
      <c r="Z376" s="1"/>
      <c r="AA376" s="1"/>
      <c r="AB376" s="212"/>
      <c r="AC376" s="212"/>
    </row>
    <row r="377" spans="1:29">
      <c r="A377" s="1"/>
      <c r="B377" s="1"/>
      <c r="C377" s="1"/>
      <c r="D377" s="1"/>
      <c r="E377" s="1"/>
      <c r="F377" s="1"/>
      <c r="G377" s="1"/>
      <c r="H377" s="1"/>
      <c r="I377" s="1"/>
      <c r="J377" s="1"/>
      <c r="K377" s="1"/>
      <c r="L377" s="1"/>
      <c r="M377" s="1"/>
      <c r="N377" s="1"/>
      <c r="O377" s="1"/>
      <c r="P377" s="1"/>
      <c r="Q377" s="1"/>
      <c r="R377" s="1"/>
      <c r="S377" s="210"/>
      <c r="T377" s="210"/>
      <c r="U377" s="1"/>
      <c r="V377" s="1"/>
      <c r="W377" s="1"/>
      <c r="X377" s="1"/>
      <c r="Y377" s="210"/>
      <c r="Z377" s="1"/>
      <c r="AA377" s="1"/>
      <c r="AB377" s="212"/>
      <c r="AC377" s="212"/>
    </row>
    <row r="378" spans="1:29">
      <c r="A378" s="1"/>
      <c r="B378" s="1"/>
      <c r="C378" s="1"/>
      <c r="D378" s="1"/>
      <c r="E378" s="1"/>
      <c r="F378" s="1"/>
      <c r="G378" s="1"/>
      <c r="H378" s="1"/>
      <c r="I378" s="1"/>
      <c r="J378" s="1"/>
      <c r="K378" s="1"/>
      <c r="L378" s="1"/>
      <c r="M378" s="1"/>
      <c r="N378" s="1"/>
      <c r="O378" s="1"/>
      <c r="P378" s="1"/>
      <c r="Q378" s="1"/>
      <c r="R378" s="1"/>
      <c r="S378" s="210"/>
      <c r="T378" s="210"/>
      <c r="U378" s="1"/>
      <c r="V378" s="1"/>
      <c r="W378" s="1"/>
      <c r="X378" s="1"/>
      <c r="Y378" s="210"/>
      <c r="Z378" s="1"/>
      <c r="AA378" s="1"/>
      <c r="AB378" s="212"/>
      <c r="AC378" s="212"/>
    </row>
    <row r="379" spans="1:29">
      <c r="A379" s="1"/>
      <c r="B379" s="1"/>
      <c r="C379" s="1"/>
      <c r="D379" s="1"/>
      <c r="E379" s="1"/>
      <c r="F379" s="1"/>
      <c r="G379" s="1"/>
      <c r="H379" s="1"/>
      <c r="I379" s="1"/>
      <c r="J379" s="1"/>
      <c r="K379" s="1"/>
      <c r="L379" s="1"/>
      <c r="M379" s="1"/>
      <c r="N379" s="1"/>
      <c r="O379" s="1"/>
      <c r="P379" s="1"/>
      <c r="Q379" s="1"/>
      <c r="R379" s="1"/>
      <c r="S379" s="210"/>
      <c r="T379" s="210"/>
      <c r="U379" s="1"/>
      <c r="V379" s="1"/>
      <c r="W379" s="1"/>
      <c r="X379" s="1"/>
      <c r="Y379" s="210"/>
      <c r="Z379" s="1"/>
      <c r="AA379" s="1"/>
      <c r="AB379" s="212"/>
      <c r="AC379" s="212"/>
    </row>
    <row r="380" spans="1:29">
      <c r="A380" s="1"/>
      <c r="B380" s="1"/>
      <c r="C380" s="1"/>
      <c r="D380" s="1"/>
      <c r="E380" s="1"/>
      <c r="F380" s="1"/>
      <c r="G380" s="1"/>
      <c r="H380" s="1"/>
      <c r="I380" s="1"/>
      <c r="J380" s="1"/>
      <c r="K380" s="1"/>
      <c r="L380" s="1"/>
      <c r="M380" s="1"/>
      <c r="N380" s="1"/>
      <c r="O380" s="1"/>
      <c r="P380" s="1"/>
      <c r="Q380" s="1"/>
      <c r="R380" s="1"/>
      <c r="S380" s="210"/>
      <c r="T380" s="210"/>
      <c r="U380" s="1"/>
      <c r="V380" s="1"/>
      <c r="W380" s="1"/>
      <c r="X380" s="1"/>
      <c r="Y380" s="210"/>
      <c r="Z380" s="1"/>
      <c r="AA380" s="1"/>
      <c r="AB380" s="212"/>
      <c r="AC380" s="212"/>
    </row>
    <row r="381" spans="1:29">
      <c r="A381" s="1"/>
      <c r="B381" s="1"/>
      <c r="C381" s="1"/>
      <c r="D381" s="1"/>
      <c r="E381" s="1"/>
      <c r="F381" s="1"/>
      <c r="G381" s="1"/>
      <c r="H381" s="1"/>
      <c r="I381" s="1"/>
      <c r="J381" s="1"/>
      <c r="K381" s="1"/>
      <c r="L381" s="1"/>
      <c r="M381" s="1"/>
      <c r="N381" s="1"/>
      <c r="O381" s="1"/>
      <c r="P381" s="1"/>
      <c r="Q381" s="1"/>
      <c r="R381" s="1"/>
      <c r="S381" s="210"/>
      <c r="T381" s="210"/>
      <c r="U381" s="1"/>
      <c r="V381" s="1"/>
      <c r="W381" s="1"/>
      <c r="X381" s="1"/>
      <c r="Y381" s="210"/>
      <c r="Z381" s="1"/>
      <c r="AA381" s="1"/>
      <c r="AB381" s="212"/>
      <c r="AC381" s="212"/>
    </row>
    <row r="382" spans="1:29">
      <c r="A382" s="1"/>
      <c r="B382" s="1"/>
      <c r="C382" s="1"/>
      <c r="D382" s="1"/>
      <c r="E382" s="1"/>
      <c r="F382" s="1"/>
      <c r="G382" s="1"/>
      <c r="H382" s="1"/>
      <c r="I382" s="1"/>
      <c r="J382" s="1"/>
      <c r="K382" s="1"/>
      <c r="L382" s="1"/>
      <c r="M382" s="1"/>
      <c r="N382" s="1"/>
      <c r="O382" s="1"/>
      <c r="P382" s="1"/>
      <c r="Q382" s="1"/>
      <c r="R382" s="1"/>
      <c r="S382" s="210"/>
      <c r="T382" s="210"/>
      <c r="U382" s="1"/>
      <c r="V382" s="1"/>
      <c r="W382" s="1"/>
      <c r="X382" s="1"/>
      <c r="Y382" s="210"/>
      <c r="Z382" s="1"/>
      <c r="AA382" s="1"/>
      <c r="AB382" s="212"/>
      <c r="AC382" s="212"/>
    </row>
    <row r="383" spans="1:29">
      <c r="A383" s="1"/>
      <c r="B383" s="1"/>
      <c r="C383" s="1"/>
      <c r="D383" s="1"/>
      <c r="E383" s="1"/>
      <c r="F383" s="1"/>
      <c r="G383" s="1"/>
      <c r="H383" s="1"/>
      <c r="I383" s="1"/>
      <c r="J383" s="1"/>
      <c r="K383" s="1"/>
      <c r="L383" s="1"/>
      <c r="M383" s="1"/>
      <c r="N383" s="1"/>
      <c r="O383" s="1"/>
      <c r="P383" s="1"/>
      <c r="Q383" s="1"/>
      <c r="R383" s="1"/>
      <c r="S383" s="210"/>
      <c r="T383" s="210"/>
      <c r="U383" s="1"/>
      <c r="V383" s="1"/>
      <c r="W383" s="1"/>
      <c r="X383" s="1"/>
      <c r="Y383" s="210"/>
      <c r="Z383" s="1"/>
      <c r="AA383" s="1"/>
      <c r="AB383" s="212"/>
      <c r="AC383" s="212"/>
    </row>
    <row r="384" spans="1:29">
      <c r="A384" s="1"/>
      <c r="B384" s="1"/>
      <c r="C384" s="1"/>
      <c r="D384" s="1"/>
      <c r="E384" s="1"/>
      <c r="F384" s="1"/>
      <c r="G384" s="1"/>
      <c r="H384" s="1"/>
      <c r="I384" s="1"/>
      <c r="J384" s="1"/>
      <c r="K384" s="1"/>
      <c r="L384" s="1"/>
      <c r="M384" s="1"/>
      <c r="N384" s="1"/>
      <c r="O384" s="1"/>
      <c r="P384" s="1"/>
      <c r="Q384" s="1"/>
      <c r="R384" s="1"/>
      <c r="S384" s="210"/>
      <c r="T384" s="210"/>
      <c r="U384" s="1"/>
      <c r="V384" s="1"/>
      <c r="W384" s="1"/>
      <c r="X384" s="1"/>
      <c r="Y384" s="210"/>
      <c r="Z384" s="1"/>
      <c r="AA384" s="1"/>
      <c r="AB384" s="212"/>
      <c r="AC384" s="212"/>
    </row>
    <row r="385" spans="1:29">
      <c r="A385" s="1"/>
      <c r="B385" s="1"/>
      <c r="C385" s="1"/>
      <c r="D385" s="1"/>
      <c r="E385" s="1"/>
      <c r="F385" s="1"/>
      <c r="G385" s="1"/>
      <c r="H385" s="1"/>
      <c r="I385" s="1"/>
      <c r="J385" s="1"/>
      <c r="K385" s="1"/>
      <c r="L385" s="1"/>
      <c r="M385" s="1"/>
      <c r="N385" s="1"/>
      <c r="O385" s="1"/>
      <c r="P385" s="1"/>
      <c r="Q385" s="1"/>
      <c r="R385" s="1"/>
      <c r="S385" s="210"/>
      <c r="T385" s="210"/>
      <c r="U385" s="1"/>
      <c r="V385" s="1"/>
      <c r="W385" s="1"/>
      <c r="X385" s="1"/>
      <c r="Y385" s="210"/>
      <c r="Z385" s="1"/>
      <c r="AA385" s="1"/>
      <c r="AB385" s="212"/>
      <c r="AC385" s="212"/>
    </row>
    <row r="386" spans="1:29">
      <c r="A386" s="1"/>
      <c r="B386" s="1"/>
      <c r="C386" s="1"/>
      <c r="D386" s="1"/>
      <c r="E386" s="1"/>
      <c r="F386" s="1"/>
      <c r="G386" s="1"/>
      <c r="H386" s="1"/>
      <c r="I386" s="1"/>
      <c r="J386" s="1"/>
      <c r="K386" s="1"/>
      <c r="L386" s="1"/>
      <c r="M386" s="1"/>
      <c r="N386" s="1"/>
      <c r="O386" s="1"/>
      <c r="P386" s="1"/>
      <c r="Q386" s="1"/>
      <c r="R386" s="1"/>
      <c r="S386" s="210"/>
      <c r="T386" s="210"/>
      <c r="U386" s="1"/>
      <c r="V386" s="1"/>
      <c r="W386" s="1"/>
      <c r="X386" s="1"/>
      <c r="Y386" s="210"/>
      <c r="Z386" s="1"/>
      <c r="AA386" s="1"/>
      <c r="AB386" s="212"/>
      <c r="AC386" s="212"/>
    </row>
    <row r="387" spans="1:29">
      <c r="A387" s="1"/>
      <c r="B387" s="1"/>
      <c r="C387" s="1"/>
      <c r="D387" s="1"/>
      <c r="E387" s="1"/>
      <c r="F387" s="1"/>
      <c r="G387" s="1"/>
      <c r="H387" s="1"/>
      <c r="I387" s="1"/>
      <c r="J387" s="1"/>
      <c r="K387" s="1"/>
      <c r="L387" s="1"/>
      <c r="M387" s="1"/>
      <c r="N387" s="1"/>
      <c r="O387" s="1"/>
      <c r="P387" s="1"/>
      <c r="Q387" s="1"/>
      <c r="R387" s="1"/>
      <c r="S387" s="210"/>
      <c r="T387" s="210"/>
      <c r="U387" s="1"/>
      <c r="V387" s="1"/>
      <c r="W387" s="1"/>
      <c r="X387" s="1"/>
      <c r="Y387" s="210"/>
      <c r="Z387" s="1"/>
      <c r="AA387" s="1"/>
      <c r="AB387" s="212"/>
      <c r="AC387" s="212"/>
    </row>
    <row r="388" spans="1:29">
      <c r="A388" s="1"/>
      <c r="B388" s="1"/>
      <c r="C388" s="1"/>
      <c r="D388" s="1"/>
      <c r="E388" s="1"/>
      <c r="F388" s="1"/>
      <c r="G388" s="1"/>
      <c r="H388" s="1"/>
      <c r="I388" s="1"/>
      <c r="J388" s="1"/>
      <c r="K388" s="1"/>
      <c r="L388" s="1"/>
      <c r="M388" s="1"/>
      <c r="N388" s="1"/>
      <c r="O388" s="1"/>
      <c r="P388" s="1"/>
      <c r="Q388" s="1"/>
      <c r="R388" s="1"/>
      <c r="S388" s="210"/>
      <c r="T388" s="210"/>
      <c r="U388" s="1"/>
      <c r="V388" s="1"/>
      <c r="W388" s="1"/>
      <c r="X388" s="1"/>
      <c r="Y388" s="210"/>
      <c r="Z388" s="1"/>
      <c r="AA388" s="1"/>
      <c r="AB388" s="212"/>
      <c r="AC388" s="212"/>
    </row>
    <row r="389" spans="1:29">
      <c r="A389" s="1"/>
      <c r="B389" s="1"/>
      <c r="C389" s="1"/>
      <c r="D389" s="1"/>
      <c r="E389" s="1"/>
      <c r="F389" s="1"/>
      <c r="G389" s="1"/>
      <c r="H389" s="1"/>
      <c r="I389" s="1"/>
      <c r="J389" s="1"/>
      <c r="K389" s="1"/>
      <c r="L389" s="1"/>
      <c r="M389" s="1"/>
      <c r="N389" s="1"/>
      <c r="O389" s="1"/>
      <c r="P389" s="1"/>
      <c r="Q389" s="1"/>
      <c r="R389" s="1"/>
      <c r="S389" s="210"/>
      <c r="T389" s="210"/>
      <c r="U389" s="1"/>
      <c r="V389" s="1"/>
      <c r="W389" s="1"/>
      <c r="X389" s="1"/>
      <c r="Y389" s="210"/>
      <c r="Z389" s="1"/>
      <c r="AA389" s="1"/>
      <c r="AB389" s="212"/>
      <c r="AC389" s="212"/>
    </row>
    <row r="390" spans="1:29">
      <c r="A390" s="1"/>
      <c r="B390" s="1"/>
      <c r="C390" s="1"/>
      <c r="D390" s="1"/>
      <c r="E390" s="1"/>
      <c r="F390" s="1"/>
      <c r="G390" s="1"/>
      <c r="H390" s="1"/>
      <c r="I390" s="1"/>
      <c r="J390" s="1"/>
      <c r="K390" s="1"/>
      <c r="L390" s="1"/>
      <c r="M390" s="1"/>
      <c r="N390" s="1"/>
      <c r="O390" s="1"/>
      <c r="P390" s="1"/>
      <c r="Q390" s="1"/>
      <c r="R390" s="1"/>
      <c r="S390" s="210"/>
      <c r="T390" s="210"/>
      <c r="U390" s="1"/>
      <c r="V390" s="1"/>
      <c r="W390" s="1"/>
      <c r="X390" s="1"/>
      <c r="Y390" s="210"/>
      <c r="Z390" s="1"/>
      <c r="AA390" s="1"/>
      <c r="AB390" s="212"/>
      <c r="AC390" s="212"/>
    </row>
    <row r="391" spans="1:29">
      <c r="A391" s="1"/>
      <c r="B391" s="1"/>
      <c r="C391" s="1"/>
      <c r="D391" s="1"/>
      <c r="E391" s="1"/>
      <c r="F391" s="1"/>
      <c r="G391" s="1"/>
      <c r="H391" s="1"/>
      <c r="I391" s="1"/>
      <c r="J391" s="1"/>
      <c r="K391" s="1"/>
      <c r="L391" s="1"/>
      <c r="M391" s="1"/>
      <c r="N391" s="1"/>
      <c r="O391" s="1"/>
      <c r="P391" s="1"/>
      <c r="Q391" s="1"/>
      <c r="R391" s="1"/>
      <c r="S391" s="210"/>
      <c r="T391" s="210"/>
      <c r="U391" s="1"/>
      <c r="V391" s="1"/>
      <c r="W391" s="1"/>
      <c r="X391" s="1"/>
      <c r="Y391" s="210"/>
      <c r="Z391" s="1"/>
      <c r="AA391" s="1"/>
      <c r="AB391" s="212"/>
      <c r="AC391" s="212"/>
    </row>
    <row r="392" spans="1:29">
      <c r="A392" s="1"/>
      <c r="B392" s="1"/>
      <c r="C392" s="1"/>
      <c r="D392" s="1"/>
      <c r="E392" s="1"/>
      <c r="F392" s="1"/>
      <c r="G392" s="1"/>
      <c r="H392" s="1"/>
      <c r="I392" s="1"/>
      <c r="J392" s="1"/>
      <c r="K392" s="1"/>
      <c r="L392" s="1"/>
      <c r="M392" s="1"/>
      <c r="N392" s="1"/>
      <c r="O392" s="1"/>
      <c r="P392" s="1"/>
      <c r="Q392" s="1"/>
      <c r="R392" s="1"/>
      <c r="S392" s="210"/>
      <c r="T392" s="210"/>
      <c r="U392" s="1"/>
      <c r="V392" s="1"/>
      <c r="W392" s="1"/>
      <c r="X392" s="1"/>
      <c r="Y392" s="210"/>
      <c r="Z392" s="1"/>
      <c r="AA392" s="1"/>
      <c r="AB392" s="212"/>
      <c r="AC392" s="212"/>
    </row>
    <row r="393" spans="1:29">
      <c r="A393" s="1"/>
      <c r="B393" s="1"/>
      <c r="C393" s="1"/>
      <c r="D393" s="1"/>
      <c r="E393" s="1"/>
      <c r="F393" s="1"/>
      <c r="G393" s="1"/>
      <c r="H393" s="1"/>
      <c r="I393" s="1"/>
      <c r="J393" s="1"/>
      <c r="K393" s="1"/>
      <c r="L393" s="1"/>
      <c r="M393" s="1"/>
      <c r="N393" s="1"/>
      <c r="O393" s="1"/>
      <c r="P393" s="1"/>
      <c r="Q393" s="1"/>
      <c r="R393" s="1"/>
      <c r="S393" s="210"/>
      <c r="T393" s="210"/>
      <c r="U393" s="1"/>
      <c r="V393" s="1"/>
      <c r="W393" s="1"/>
      <c r="X393" s="1"/>
      <c r="Y393" s="210"/>
      <c r="Z393" s="1"/>
      <c r="AA393" s="1"/>
      <c r="AB393" s="212"/>
      <c r="AC393" s="212"/>
    </row>
    <row r="394" spans="1:29">
      <c r="A394" s="1"/>
      <c r="B394" s="1"/>
      <c r="C394" s="1"/>
      <c r="D394" s="1"/>
      <c r="E394" s="1"/>
      <c r="F394" s="1"/>
      <c r="G394" s="1"/>
      <c r="H394" s="1"/>
      <c r="I394" s="1"/>
      <c r="J394" s="1"/>
      <c r="K394" s="1"/>
      <c r="L394" s="1"/>
      <c r="M394" s="1"/>
      <c r="N394" s="1"/>
      <c r="O394" s="1"/>
      <c r="P394" s="1"/>
      <c r="Q394" s="1"/>
      <c r="R394" s="1"/>
      <c r="S394" s="210"/>
      <c r="T394" s="210"/>
      <c r="U394" s="1"/>
      <c r="V394" s="1"/>
      <c r="W394" s="1"/>
      <c r="X394" s="1"/>
      <c r="Y394" s="210"/>
      <c r="Z394" s="1"/>
      <c r="AA394" s="1"/>
      <c r="AB394" s="212"/>
      <c r="AC394" s="212"/>
    </row>
    <row r="395" spans="1:29">
      <c r="A395" s="1"/>
      <c r="B395" s="1"/>
      <c r="C395" s="1"/>
      <c r="D395" s="1"/>
      <c r="E395" s="1"/>
      <c r="F395" s="1"/>
      <c r="G395" s="1"/>
      <c r="H395" s="1"/>
      <c r="I395" s="1"/>
      <c r="J395" s="1"/>
      <c r="K395" s="1"/>
      <c r="L395" s="1"/>
      <c r="M395" s="1"/>
      <c r="N395" s="1"/>
      <c r="O395" s="1"/>
      <c r="P395" s="1"/>
      <c r="Q395" s="1"/>
      <c r="R395" s="1"/>
      <c r="S395" s="210"/>
      <c r="T395" s="210"/>
      <c r="U395" s="1"/>
      <c r="V395" s="1"/>
      <c r="W395" s="1"/>
      <c r="X395" s="1"/>
      <c r="Y395" s="210"/>
      <c r="Z395" s="1"/>
      <c r="AA395" s="1"/>
      <c r="AB395" s="212"/>
      <c r="AC395" s="212"/>
    </row>
    <row r="396" spans="1:29">
      <c r="A396" s="1"/>
      <c r="B396" s="1"/>
      <c r="C396" s="1"/>
      <c r="D396" s="1"/>
      <c r="E396" s="1"/>
      <c r="F396" s="1"/>
      <c r="G396" s="1"/>
      <c r="H396" s="1"/>
      <c r="I396" s="1"/>
      <c r="J396" s="1"/>
      <c r="K396" s="1"/>
      <c r="L396" s="1"/>
      <c r="M396" s="1"/>
      <c r="N396" s="1"/>
      <c r="O396" s="1"/>
      <c r="P396" s="1"/>
      <c r="Q396" s="1"/>
      <c r="R396" s="1"/>
      <c r="S396" s="210"/>
      <c r="T396" s="210"/>
      <c r="U396" s="1"/>
      <c r="V396" s="1"/>
      <c r="W396" s="1"/>
      <c r="X396" s="1"/>
      <c r="Y396" s="210"/>
      <c r="Z396" s="1"/>
      <c r="AA396" s="1"/>
      <c r="AB396" s="212"/>
      <c r="AC396" s="212"/>
    </row>
    <row r="397" spans="1:29">
      <c r="A397" s="1"/>
      <c r="B397" s="1"/>
      <c r="C397" s="1"/>
      <c r="D397" s="1"/>
      <c r="E397" s="1"/>
      <c r="F397" s="1"/>
      <c r="G397" s="1"/>
      <c r="H397" s="1"/>
      <c r="I397" s="1"/>
      <c r="J397" s="1"/>
      <c r="K397" s="1"/>
      <c r="L397" s="1"/>
      <c r="M397" s="1"/>
      <c r="N397" s="1"/>
      <c r="O397" s="1"/>
      <c r="P397" s="1"/>
      <c r="Q397" s="1"/>
      <c r="R397" s="1"/>
      <c r="S397" s="210"/>
      <c r="T397" s="210"/>
      <c r="U397" s="1"/>
      <c r="V397" s="1"/>
      <c r="W397" s="1"/>
      <c r="X397" s="1"/>
      <c r="Y397" s="210"/>
      <c r="Z397" s="1"/>
      <c r="AA397" s="1"/>
      <c r="AB397" s="212"/>
      <c r="AC397" s="212"/>
    </row>
    <row r="398" spans="1:29">
      <c r="A398" s="1"/>
      <c r="B398" s="1"/>
      <c r="C398" s="1"/>
      <c r="D398" s="1"/>
      <c r="E398" s="1"/>
      <c r="F398" s="1"/>
      <c r="G398" s="1"/>
      <c r="H398" s="1"/>
      <c r="I398" s="1"/>
      <c r="J398" s="1"/>
      <c r="K398" s="1"/>
      <c r="L398" s="1"/>
      <c r="M398" s="1"/>
      <c r="N398" s="1"/>
      <c r="O398" s="1"/>
      <c r="P398" s="1"/>
      <c r="Q398" s="1"/>
      <c r="R398" s="1"/>
      <c r="S398" s="210"/>
      <c r="T398" s="210"/>
      <c r="U398" s="1"/>
      <c r="V398" s="1"/>
      <c r="W398" s="1"/>
      <c r="X398" s="1"/>
      <c r="Y398" s="210"/>
      <c r="Z398" s="1"/>
      <c r="AA398" s="1"/>
      <c r="AB398" s="212"/>
      <c r="AC398" s="212"/>
    </row>
    <row r="399" spans="1:29">
      <c r="A399" s="1"/>
      <c r="B399" s="1"/>
      <c r="C399" s="1"/>
      <c r="D399" s="1"/>
      <c r="E399" s="1"/>
      <c r="F399" s="1"/>
      <c r="G399" s="1"/>
      <c r="H399" s="1"/>
      <c r="I399" s="1"/>
      <c r="J399" s="1"/>
      <c r="K399" s="1"/>
      <c r="L399" s="1"/>
      <c r="M399" s="1"/>
      <c r="N399" s="1"/>
      <c r="O399" s="1"/>
      <c r="P399" s="1"/>
      <c r="Q399" s="1"/>
      <c r="R399" s="1"/>
      <c r="S399" s="210"/>
      <c r="T399" s="210"/>
      <c r="U399" s="1"/>
      <c r="V399" s="1"/>
      <c r="W399" s="1"/>
      <c r="X399" s="1"/>
      <c r="Y399" s="210"/>
      <c r="Z399" s="1"/>
      <c r="AA399" s="1"/>
      <c r="AB399" s="212"/>
      <c r="AC399" s="212"/>
    </row>
    <row r="400" spans="1:29">
      <c r="A400" s="1"/>
      <c r="B400" s="1"/>
      <c r="C400" s="1"/>
      <c r="D400" s="1"/>
      <c r="E400" s="1"/>
      <c r="F400" s="1"/>
      <c r="G400" s="1"/>
      <c r="H400" s="1"/>
      <c r="I400" s="1"/>
      <c r="J400" s="1"/>
      <c r="K400" s="1"/>
      <c r="L400" s="1"/>
      <c r="M400" s="1"/>
      <c r="N400" s="1"/>
      <c r="O400" s="1"/>
      <c r="P400" s="1"/>
      <c r="Q400" s="1"/>
      <c r="R400" s="1"/>
      <c r="S400" s="210"/>
      <c r="T400" s="210"/>
      <c r="U400" s="1"/>
      <c r="V400" s="1"/>
      <c r="W400" s="1"/>
      <c r="X400" s="1"/>
      <c r="Y400" s="210"/>
      <c r="Z400" s="1"/>
      <c r="AA400" s="1"/>
      <c r="AB400" s="212"/>
      <c r="AC400" s="212"/>
    </row>
    <row r="401" spans="1:29">
      <c r="A401" s="1"/>
      <c r="B401" s="1"/>
      <c r="C401" s="1"/>
      <c r="D401" s="1"/>
      <c r="E401" s="1"/>
      <c r="F401" s="1"/>
      <c r="G401" s="1"/>
      <c r="H401" s="1"/>
      <c r="I401" s="1"/>
      <c r="J401" s="1"/>
      <c r="K401" s="1"/>
      <c r="L401" s="1"/>
      <c r="M401" s="1"/>
      <c r="N401" s="1"/>
      <c r="O401" s="1"/>
      <c r="P401" s="1"/>
      <c r="Q401" s="1"/>
      <c r="R401" s="1"/>
      <c r="S401" s="210"/>
      <c r="T401" s="210"/>
      <c r="U401" s="1"/>
      <c r="V401" s="1"/>
      <c r="W401" s="1"/>
      <c r="X401" s="1"/>
      <c r="Y401" s="210"/>
      <c r="Z401" s="1"/>
      <c r="AA401" s="1"/>
      <c r="AB401" s="212"/>
      <c r="AC401" s="212"/>
    </row>
    <row r="402" spans="1:29">
      <c r="A402" s="1"/>
      <c r="B402" s="1"/>
      <c r="C402" s="1"/>
      <c r="D402" s="1"/>
      <c r="E402" s="1"/>
      <c r="F402" s="1"/>
      <c r="G402" s="1"/>
      <c r="H402" s="1"/>
      <c r="I402" s="1"/>
      <c r="J402" s="1"/>
      <c r="K402" s="1"/>
      <c r="L402" s="1"/>
      <c r="M402" s="1"/>
      <c r="N402" s="1"/>
      <c r="O402" s="1"/>
      <c r="P402" s="1"/>
      <c r="Q402" s="1"/>
      <c r="R402" s="1"/>
      <c r="S402" s="210"/>
      <c r="T402" s="210"/>
      <c r="U402" s="1"/>
      <c r="V402" s="1"/>
      <c r="W402" s="1"/>
      <c r="X402" s="1"/>
      <c r="Y402" s="210"/>
      <c r="Z402" s="1"/>
      <c r="AA402" s="1"/>
      <c r="AB402" s="212"/>
      <c r="AC402" s="212"/>
    </row>
    <row r="403" spans="1:29">
      <c r="A403" s="1"/>
      <c r="B403" s="1"/>
      <c r="C403" s="1"/>
      <c r="D403" s="1"/>
      <c r="E403" s="1"/>
      <c r="F403" s="1"/>
      <c r="G403" s="1"/>
      <c r="H403" s="1"/>
      <c r="I403" s="1"/>
      <c r="J403" s="1"/>
      <c r="K403" s="1"/>
      <c r="L403" s="1"/>
      <c r="M403" s="1"/>
      <c r="N403" s="1"/>
      <c r="O403" s="1"/>
      <c r="P403" s="1"/>
      <c r="Q403" s="1"/>
      <c r="R403" s="1"/>
      <c r="S403" s="210"/>
      <c r="T403" s="210"/>
      <c r="U403" s="1"/>
      <c r="V403" s="1"/>
      <c r="W403" s="1"/>
      <c r="X403" s="1"/>
      <c r="Y403" s="210"/>
      <c r="Z403" s="1"/>
      <c r="AA403" s="1"/>
      <c r="AB403" s="212"/>
      <c r="AC403" s="212"/>
    </row>
    <row r="404" spans="1:29">
      <c r="A404" s="1"/>
      <c r="B404" s="1"/>
      <c r="C404" s="1"/>
      <c r="D404" s="1"/>
      <c r="E404" s="1"/>
      <c r="F404" s="1"/>
      <c r="G404" s="1"/>
      <c r="H404" s="1"/>
      <c r="I404" s="1"/>
      <c r="J404" s="1"/>
      <c r="K404" s="1"/>
      <c r="L404" s="1"/>
      <c r="M404" s="1"/>
      <c r="N404" s="1"/>
      <c r="O404" s="1"/>
      <c r="P404" s="1"/>
      <c r="Q404" s="1"/>
      <c r="R404" s="1"/>
      <c r="S404" s="210"/>
      <c r="T404" s="210"/>
      <c r="U404" s="1"/>
      <c r="V404" s="1"/>
      <c r="W404" s="1"/>
      <c r="X404" s="1"/>
      <c r="Y404" s="210"/>
      <c r="Z404" s="1"/>
      <c r="AA404" s="1"/>
      <c r="AB404" s="212"/>
      <c r="AC404" s="212"/>
    </row>
    <row r="405" spans="1:29">
      <c r="A405" s="1"/>
      <c r="B405" s="1"/>
      <c r="C405" s="1"/>
      <c r="D405" s="1"/>
      <c r="E405" s="1"/>
      <c r="F405" s="1"/>
      <c r="G405" s="1"/>
      <c r="H405" s="1"/>
      <c r="I405" s="1"/>
      <c r="J405" s="1"/>
      <c r="K405" s="1"/>
      <c r="L405" s="1"/>
      <c r="M405" s="1"/>
      <c r="N405" s="1"/>
      <c r="O405" s="1"/>
      <c r="P405" s="1"/>
      <c r="Q405" s="1"/>
      <c r="R405" s="1"/>
      <c r="S405" s="210"/>
      <c r="T405" s="210"/>
      <c r="U405" s="1"/>
      <c r="V405" s="1"/>
      <c r="W405" s="1"/>
      <c r="X405" s="1"/>
      <c r="Y405" s="210"/>
      <c r="Z405" s="1"/>
      <c r="AA405" s="1"/>
      <c r="AB405" s="212"/>
      <c r="AC405" s="212"/>
    </row>
    <row r="406" spans="1:29">
      <c r="A406" s="1"/>
      <c r="B406" s="1"/>
      <c r="C406" s="1"/>
      <c r="D406" s="1"/>
      <c r="E406" s="1"/>
      <c r="F406" s="1"/>
      <c r="G406" s="1"/>
      <c r="H406" s="1"/>
      <c r="I406" s="1"/>
      <c r="J406" s="1"/>
      <c r="K406" s="1"/>
      <c r="L406" s="1"/>
      <c r="M406" s="1"/>
      <c r="N406" s="1"/>
      <c r="O406" s="1"/>
      <c r="P406" s="1"/>
      <c r="Q406" s="1"/>
      <c r="R406" s="1"/>
      <c r="S406" s="210"/>
      <c r="T406" s="210"/>
      <c r="U406" s="1"/>
      <c r="V406" s="1"/>
      <c r="W406" s="1"/>
      <c r="X406" s="1"/>
      <c r="Y406" s="210"/>
      <c r="Z406" s="1"/>
      <c r="AA406" s="1"/>
      <c r="AB406" s="212"/>
      <c r="AC406" s="212"/>
    </row>
    <row r="407" spans="1:29">
      <c r="A407" s="1"/>
      <c r="B407" s="1"/>
      <c r="C407" s="1"/>
      <c r="D407" s="1"/>
      <c r="E407" s="1"/>
      <c r="F407" s="1"/>
      <c r="G407" s="1"/>
      <c r="H407" s="1"/>
      <c r="I407" s="1"/>
      <c r="J407" s="1"/>
      <c r="K407" s="1"/>
      <c r="L407" s="1"/>
      <c r="M407" s="1"/>
      <c r="N407" s="1"/>
      <c r="O407" s="1"/>
      <c r="P407" s="1"/>
      <c r="Q407" s="1"/>
      <c r="R407" s="1"/>
      <c r="S407" s="210"/>
      <c r="T407" s="210"/>
      <c r="U407" s="1"/>
      <c r="V407" s="1"/>
      <c r="W407" s="1"/>
      <c r="X407" s="1"/>
      <c r="Y407" s="210"/>
      <c r="Z407" s="1"/>
      <c r="AA407" s="1"/>
      <c r="AB407" s="212"/>
      <c r="AC407" s="212"/>
    </row>
    <row r="408" spans="1:29">
      <c r="A408" s="1"/>
      <c r="B408" s="1"/>
      <c r="C408" s="1"/>
      <c r="D408" s="1"/>
      <c r="E408" s="1"/>
      <c r="F408" s="1"/>
      <c r="G408" s="1"/>
      <c r="H408" s="1"/>
      <c r="I408" s="1"/>
      <c r="J408" s="1"/>
      <c r="K408" s="1"/>
      <c r="L408" s="1"/>
      <c r="M408" s="1"/>
      <c r="N408" s="1"/>
      <c r="O408" s="1"/>
      <c r="P408" s="1"/>
      <c r="Q408" s="1"/>
      <c r="R408" s="1"/>
      <c r="S408" s="210"/>
      <c r="T408" s="210"/>
      <c r="U408" s="1"/>
      <c r="V408" s="1"/>
      <c r="W408" s="1"/>
      <c r="X408" s="1"/>
      <c r="Y408" s="210"/>
      <c r="Z408" s="1"/>
      <c r="AA408" s="1"/>
      <c r="AB408" s="212"/>
      <c r="AC408" s="212"/>
    </row>
    <row r="409" spans="1:29">
      <c r="A409" s="1"/>
      <c r="B409" s="1"/>
      <c r="C409" s="1"/>
      <c r="D409" s="1"/>
      <c r="E409" s="1"/>
      <c r="F409" s="1"/>
      <c r="G409" s="1"/>
      <c r="H409" s="1"/>
      <c r="I409" s="1"/>
      <c r="J409" s="1"/>
      <c r="K409" s="1"/>
      <c r="L409" s="1"/>
      <c r="M409" s="1"/>
      <c r="N409" s="1"/>
      <c r="O409" s="1"/>
      <c r="P409" s="1"/>
      <c r="Q409" s="1"/>
      <c r="R409" s="1"/>
      <c r="S409" s="210"/>
      <c r="T409" s="210"/>
      <c r="U409" s="1"/>
      <c r="V409" s="1"/>
      <c r="W409" s="1"/>
      <c r="X409" s="1"/>
      <c r="Y409" s="210"/>
      <c r="Z409" s="1"/>
      <c r="AA409" s="1"/>
      <c r="AB409" s="212"/>
      <c r="AC409" s="212"/>
    </row>
    <row r="410" spans="1:29">
      <c r="A410" s="1"/>
      <c r="B410" s="1"/>
      <c r="C410" s="1"/>
      <c r="D410" s="1"/>
      <c r="E410" s="1"/>
      <c r="F410" s="1"/>
      <c r="G410" s="1"/>
      <c r="H410" s="1"/>
      <c r="I410" s="1"/>
      <c r="J410" s="1"/>
      <c r="K410" s="1"/>
      <c r="L410" s="1"/>
      <c r="M410" s="1"/>
      <c r="N410" s="1"/>
      <c r="O410" s="1"/>
      <c r="P410" s="1"/>
      <c r="Q410" s="1"/>
      <c r="R410" s="1"/>
      <c r="S410" s="210"/>
      <c r="T410" s="210"/>
      <c r="U410" s="1"/>
      <c r="V410" s="1"/>
      <c r="W410" s="1"/>
      <c r="X410" s="1"/>
      <c r="Y410" s="210"/>
      <c r="Z410" s="1"/>
      <c r="AA410" s="1"/>
      <c r="AB410" s="212"/>
      <c r="AC410" s="212"/>
    </row>
    <row r="411" spans="1:29">
      <c r="A411" s="1"/>
      <c r="B411" s="1"/>
      <c r="C411" s="1"/>
      <c r="D411" s="1"/>
      <c r="E411" s="1"/>
      <c r="F411" s="1"/>
      <c r="G411" s="1"/>
      <c r="H411" s="1"/>
      <c r="I411" s="1"/>
      <c r="J411" s="1"/>
      <c r="K411" s="1"/>
      <c r="L411" s="1"/>
      <c r="M411" s="1"/>
      <c r="N411" s="1"/>
      <c r="O411" s="1"/>
      <c r="P411" s="1"/>
      <c r="Q411" s="1"/>
      <c r="R411" s="1"/>
      <c r="S411" s="210"/>
      <c r="T411" s="210"/>
      <c r="U411" s="1"/>
      <c r="V411" s="1"/>
      <c r="W411" s="1"/>
      <c r="X411" s="1"/>
      <c r="Y411" s="210"/>
      <c r="Z411" s="1"/>
      <c r="AA411" s="1"/>
      <c r="AB411" s="212"/>
      <c r="AC411" s="212"/>
    </row>
    <row r="412" spans="1:29">
      <c r="A412" s="1"/>
      <c r="B412" s="1"/>
      <c r="C412" s="1"/>
      <c r="D412" s="1"/>
      <c r="E412" s="1"/>
      <c r="F412" s="1"/>
      <c r="G412" s="1"/>
      <c r="H412" s="1"/>
      <c r="I412" s="1"/>
      <c r="J412" s="1"/>
      <c r="K412" s="1"/>
      <c r="L412" s="1"/>
      <c r="M412" s="1"/>
      <c r="N412" s="1"/>
      <c r="O412" s="1"/>
      <c r="P412" s="1"/>
      <c r="Q412" s="1"/>
      <c r="R412" s="1"/>
      <c r="S412" s="210"/>
      <c r="T412" s="210"/>
      <c r="U412" s="1"/>
      <c r="V412" s="1"/>
      <c r="W412" s="1"/>
      <c r="X412" s="1"/>
      <c r="Y412" s="210"/>
      <c r="Z412" s="1"/>
      <c r="AA412" s="1"/>
      <c r="AB412" s="212"/>
      <c r="AC412" s="212"/>
    </row>
    <row r="413" spans="1:29">
      <c r="A413" s="1"/>
      <c r="B413" s="1"/>
      <c r="C413" s="1"/>
      <c r="D413" s="1"/>
      <c r="E413" s="1"/>
      <c r="F413" s="1"/>
      <c r="G413" s="1"/>
      <c r="H413" s="1"/>
      <c r="I413" s="1"/>
      <c r="J413" s="1"/>
      <c r="K413" s="1"/>
      <c r="L413" s="1"/>
      <c r="M413" s="1"/>
      <c r="N413" s="1"/>
      <c r="O413" s="1"/>
      <c r="P413" s="1"/>
      <c r="Q413" s="1"/>
      <c r="R413" s="1"/>
      <c r="S413" s="210"/>
      <c r="T413" s="210"/>
      <c r="U413" s="1"/>
      <c r="V413" s="1"/>
      <c r="W413" s="1"/>
      <c r="X413" s="1"/>
      <c r="Y413" s="210"/>
      <c r="Z413" s="1"/>
      <c r="AA413" s="1"/>
      <c r="AB413" s="212"/>
      <c r="AC413" s="212"/>
    </row>
    <row r="414" spans="1:29">
      <c r="A414" s="1"/>
      <c r="B414" s="1"/>
      <c r="C414" s="1"/>
      <c r="D414" s="1"/>
      <c r="E414" s="1"/>
      <c r="F414" s="1"/>
      <c r="G414" s="1"/>
      <c r="H414" s="1"/>
      <c r="I414" s="1"/>
      <c r="J414" s="1"/>
      <c r="K414" s="1"/>
      <c r="L414" s="1"/>
      <c r="M414" s="1"/>
      <c r="N414" s="1"/>
      <c r="O414" s="1"/>
      <c r="P414" s="1"/>
      <c r="Q414" s="1"/>
      <c r="R414" s="1"/>
      <c r="S414" s="210"/>
      <c r="T414" s="210"/>
      <c r="U414" s="1"/>
      <c r="V414" s="1"/>
      <c r="W414" s="1"/>
      <c r="X414" s="1"/>
      <c r="Y414" s="210"/>
      <c r="Z414" s="1"/>
      <c r="AA414" s="1"/>
      <c r="AB414" s="212"/>
      <c r="AC414" s="212"/>
    </row>
    <row r="415" spans="1:29">
      <c r="A415" s="1"/>
      <c r="B415" s="1"/>
      <c r="C415" s="1"/>
      <c r="D415" s="1"/>
      <c r="E415" s="1"/>
      <c r="F415" s="1"/>
      <c r="G415" s="1"/>
      <c r="H415" s="1"/>
      <c r="I415" s="1"/>
      <c r="J415" s="1"/>
      <c r="K415" s="1"/>
      <c r="L415" s="1"/>
      <c r="M415" s="1"/>
      <c r="N415" s="1"/>
      <c r="O415" s="1"/>
      <c r="P415" s="1"/>
      <c r="Q415" s="1"/>
      <c r="R415" s="1"/>
      <c r="S415" s="210"/>
      <c r="T415" s="210"/>
      <c r="U415" s="1"/>
      <c r="V415" s="1"/>
      <c r="W415" s="1"/>
      <c r="X415" s="1"/>
      <c r="Y415" s="210"/>
      <c r="Z415" s="1"/>
      <c r="AA415" s="1"/>
      <c r="AB415" s="212"/>
      <c r="AC415" s="212"/>
    </row>
    <row r="416" spans="1:29">
      <c r="A416" s="1"/>
      <c r="B416" s="1"/>
      <c r="C416" s="1"/>
      <c r="D416" s="1"/>
      <c r="E416" s="1"/>
      <c r="F416" s="1"/>
      <c r="G416" s="1"/>
      <c r="H416" s="1"/>
      <c r="I416" s="1"/>
      <c r="J416" s="1"/>
      <c r="K416" s="1"/>
      <c r="L416" s="1"/>
      <c r="M416" s="1"/>
      <c r="N416" s="1"/>
      <c r="O416" s="1"/>
      <c r="P416" s="1"/>
      <c r="Q416" s="1"/>
      <c r="R416" s="1"/>
      <c r="S416" s="210"/>
      <c r="T416" s="210"/>
      <c r="U416" s="1"/>
      <c r="V416" s="1"/>
      <c r="W416" s="1"/>
      <c r="X416" s="1"/>
      <c r="Y416" s="210"/>
      <c r="Z416" s="1"/>
      <c r="AA416" s="1"/>
      <c r="AB416" s="212"/>
      <c r="AC416" s="212"/>
    </row>
    <row r="417" spans="1:29">
      <c r="A417" s="1"/>
      <c r="B417" s="1"/>
      <c r="C417" s="1"/>
      <c r="D417" s="1"/>
      <c r="E417" s="1"/>
      <c r="F417" s="1"/>
      <c r="G417" s="1"/>
      <c r="H417" s="1"/>
      <c r="I417" s="1"/>
      <c r="J417" s="1"/>
      <c r="K417" s="1"/>
      <c r="L417" s="1"/>
      <c r="M417" s="1"/>
      <c r="N417" s="1"/>
      <c r="O417" s="1"/>
      <c r="P417" s="1"/>
      <c r="Q417" s="1"/>
      <c r="R417" s="1"/>
      <c r="S417" s="210"/>
      <c r="T417" s="210"/>
      <c r="U417" s="1"/>
      <c r="V417" s="1"/>
      <c r="W417" s="1"/>
      <c r="X417" s="1"/>
      <c r="Y417" s="210"/>
      <c r="Z417" s="1"/>
      <c r="AA417" s="1"/>
      <c r="AB417" s="212"/>
      <c r="AC417" s="212"/>
    </row>
    <row r="418" spans="1:29">
      <c r="A418" s="1"/>
      <c r="B418" s="1"/>
      <c r="C418" s="1"/>
      <c r="D418" s="1"/>
      <c r="E418" s="1"/>
      <c r="F418" s="1"/>
      <c r="G418" s="1"/>
      <c r="H418" s="1"/>
      <c r="I418" s="1"/>
      <c r="J418" s="1"/>
      <c r="K418" s="1"/>
      <c r="L418" s="1"/>
      <c r="M418" s="1"/>
      <c r="N418" s="1"/>
      <c r="O418" s="1"/>
      <c r="P418" s="1"/>
      <c r="Q418" s="1"/>
      <c r="R418" s="1"/>
      <c r="S418" s="210"/>
      <c r="T418" s="210"/>
      <c r="U418" s="1"/>
      <c r="V418" s="1"/>
      <c r="W418" s="1"/>
      <c r="X418" s="1"/>
      <c r="Y418" s="210"/>
      <c r="Z418" s="1"/>
      <c r="AA418" s="1"/>
      <c r="AB418" s="212"/>
      <c r="AC418" s="212"/>
    </row>
    <row r="419" spans="1:29">
      <c r="A419" s="1"/>
      <c r="B419" s="1"/>
      <c r="C419" s="1"/>
      <c r="D419" s="1"/>
      <c r="E419" s="1"/>
      <c r="F419" s="1"/>
      <c r="G419" s="1"/>
      <c r="H419" s="1"/>
      <c r="I419" s="1"/>
      <c r="J419" s="1"/>
      <c r="K419" s="1"/>
      <c r="L419" s="1"/>
      <c r="M419" s="1"/>
      <c r="N419" s="1"/>
      <c r="O419" s="1"/>
      <c r="P419" s="1"/>
      <c r="Q419" s="1"/>
      <c r="R419" s="1"/>
      <c r="S419" s="210"/>
      <c r="T419" s="210"/>
      <c r="U419" s="1"/>
      <c r="V419" s="1"/>
      <c r="W419" s="1"/>
      <c r="X419" s="1"/>
      <c r="Y419" s="210"/>
      <c r="Z419" s="1"/>
      <c r="AA419" s="1"/>
      <c r="AB419" s="212"/>
      <c r="AC419" s="212"/>
    </row>
    <row r="420" spans="1:29">
      <c r="A420" s="1"/>
      <c r="B420" s="1"/>
      <c r="C420" s="1"/>
      <c r="D420" s="1"/>
      <c r="E420" s="1"/>
      <c r="F420" s="1"/>
      <c r="G420" s="1"/>
      <c r="H420" s="1"/>
      <c r="I420" s="1"/>
      <c r="J420" s="1"/>
      <c r="K420" s="1"/>
      <c r="L420" s="1"/>
      <c r="M420" s="1"/>
      <c r="N420" s="1"/>
      <c r="O420" s="1"/>
      <c r="P420" s="1"/>
      <c r="Q420" s="1"/>
      <c r="R420" s="1"/>
      <c r="S420" s="210"/>
      <c r="T420" s="210"/>
      <c r="U420" s="1"/>
      <c r="V420" s="1"/>
      <c r="W420" s="1"/>
      <c r="X420" s="1"/>
      <c r="Y420" s="210"/>
      <c r="Z420" s="1"/>
      <c r="AA420" s="1"/>
      <c r="AB420" s="212"/>
      <c r="AC420" s="212"/>
    </row>
    <row r="421" spans="1:29">
      <c r="A421" s="1"/>
      <c r="B421" s="1"/>
      <c r="C421" s="1"/>
      <c r="D421" s="1"/>
      <c r="E421" s="1"/>
      <c r="F421" s="1"/>
      <c r="G421" s="1"/>
      <c r="H421" s="1"/>
      <c r="I421" s="1"/>
      <c r="J421" s="1"/>
      <c r="K421" s="1"/>
      <c r="L421" s="1"/>
      <c r="M421" s="1"/>
      <c r="N421" s="1"/>
      <c r="O421" s="1"/>
      <c r="P421" s="1"/>
      <c r="Q421" s="1"/>
      <c r="R421" s="1"/>
      <c r="S421" s="210"/>
      <c r="T421" s="210"/>
      <c r="U421" s="1"/>
      <c r="V421" s="1"/>
      <c r="W421" s="1"/>
      <c r="X421" s="1"/>
      <c r="Y421" s="210"/>
      <c r="Z421" s="1"/>
      <c r="AA421" s="1"/>
      <c r="AB421" s="212"/>
      <c r="AC421" s="212"/>
    </row>
    <row r="422" spans="1:29">
      <c r="A422" s="1"/>
      <c r="B422" s="1"/>
      <c r="C422" s="1"/>
      <c r="D422" s="1"/>
      <c r="E422" s="1"/>
      <c r="F422" s="1"/>
      <c r="G422" s="1"/>
      <c r="H422" s="1"/>
      <c r="I422" s="1"/>
      <c r="J422" s="1"/>
      <c r="K422" s="1"/>
      <c r="L422" s="1"/>
      <c r="M422" s="1"/>
      <c r="N422" s="1"/>
      <c r="O422" s="1"/>
      <c r="P422" s="1"/>
      <c r="Q422" s="1"/>
      <c r="R422" s="1"/>
      <c r="S422" s="210"/>
      <c r="T422" s="210"/>
      <c r="U422" s="1"/>
      <c r="V422" s="1"/>
      <c r="W422" s="1"/>
      <c r="X422" s="1"/>
      <c r="Y422" s="210"/>
      <c r="Z422" s="1"/>
      <c r="AA422" s="1"/>
      <c r="AB422" s="212"/>
      <c r="AC422" s="212"/>
    </row>
    <row r="423" spans="1:29">
      <c r="A423" s="1"/>
      <c r="B423" s="1"/>
      <c r="C423" s="1"/>
      <c r="D423" s="1"/>
      <c r="E423" s="1"/>
      <c r="F423" s="1"/>
      <c r="G423" s="1"/>
      <c r="H423" s="1"/>
      <c r="I423" s="1"/>
      <c r="J423" s="1"/>
      <c r="K423" s="1"/>
      <c r="L423" s="1"/>
      <c r="M423" s="1"/>
      <c r="N423" s="1"/>
      <c r="O423" s="1"/>
      <c r="P423" s="1"/>
      <c r="Q423" s="1"/>
      <c r="R423" s="1"/>
      <c r="S423" s="210"/>
      <c r="T423" s="210"/>
      <c r="U423" s="1"/>
      <c r="V423" s="1"/>
      <c r="W423" s="1"/>
      <c r="X423" s="1"/>
      <c r="Y423" s="210"/>
      <c r="Z423" s="1"/>
      <c r="AA423" s="1"/>
      <c r="AB423" s="212"/>
      <c r="AC423" s="212"/>
    </row>
    <row r="424" spans="1:29">
      <c r="A424" s="1"/>
      <c r="B424" s="1"/>
      <c r="C424" s="1"/>
      <c r="D424" s="1"/>
      <c r="E424" s="1"/>
      <c r="F424" s="1"/>
      <c r="G424" s="1"/>
      <c r="H424" s="1"/>
      <c r="I424" s="1"/>
      <c r="J424" s="1"/>
      <c r="K424" s="1"/>
      <c r="L424" s="1"/>
      <c r="M424" s="1"/>
      <c r="N424" s="1"/>
      <c r="O424" s="1"/>
      <c r="P424" s="1"/>
      <c r="Q424" s="1"/>
      <c r="R424" s="1"/>
      <c r="S424" s="210"/>
      <c r="T424" s="210"/>
      <c r="U424" s="1"/>
      <c r="V424" s="1"/>
      <c r="W424" s="1"/>
      <c r="X424" s="1"/>
      <c r="Y424" s="210"/>
      <c r="Z424" s="1"/>
      <c r="AA424" s="1"/>
      <c r="AB424" s="212"/>
      <c r="AC424" s="212"/>
    </row>
    <row r="425" spans="1:29">
      <c r="A425" s="1"/>
      <c r="B425" s="1"/>
      <c r="C425" s="1"/>
      <c r="D425" s="1"/>
      <c r="E425" s="1"/>
      <c r="F425" s="1"/>
      <c r="G425" s="1"/>
      <c r="H425" s="1"/>
      <c r="I425" s="1"/>
      <c r="J425" s="1"/>
      <c r="K425" s="1"/>
      <c r="L425" s="1"/>
      <c r="M425" s="1"/>
      <c r="N425" s="1"/>
      <c r="O425" s="1"/>
      <c r="P425" s="1"/>
      <c r="Q425" s="1"/>
      <c r="R425" s="1"/>
      <c r="S425" s="210"/>
      <c r="T425" s="210"/>
      <c r="U425" s="1"/>
      <c r="V425" s="1"/>
      <c r="W425" s="1"/>
      <c r="X425" s="1"/>
      <c r="Y425" s="210"/>
      <c r="Z425" s="1"/>
      <c r="AA425" s="1"/>
      <c r="AB425" s="212"/>
      <c r="AC425" s="212"/>
    </row>
    <row r="426" spans="1:29">
      <c r="A426" s="1"/>
      <c r="B426" s="1"/>
      <c r="C426" s="1"/>
      <c r="D426" s="1"/>
      <c r="E426" s="1"/>
      <c r="F426" s="1"/>
      <c r="G426" s="1"/>
      <c r="H426" s="1"/>
      <c r="I426" s="1"/>
      <c r="J426" s="1"/>
      <c r="K426" s="1"/>
      <c r="L426" s="1"/>
      <c r="M426" s="1"/>
      <c r="N426" s="1"/>
      <c r="O426" s="1"/>
      <c r="P426" s="1"/>
      <c r="Q426" s="1"/>
      <c r="R426" s="1"/>
      <c r="S426" s="210"/>
      <c r="T426" s="210"/>
      <c r="U426" s="1"/>
      <c r="V426" s="1"/>
      <c r="W426" s="1"/>
      <c r="X426" s="1"/>
      <c r="Y426" s="210"/>
      <c r="Z426" s="1"/>
      <c r="AA426" s="1"/>
      <c r="AB426" s="212"/>
      <c r="AC426" s="212"/>
    </row>
    <row r="427" spans="1:29">
      <c r="A427" s="1"/>
      <c r="B427" s="1"/>
      <c r="C427" s="1"/>
      <c r="D427" s="1"/>
      <c r="E427" s="1"/>
      <c r="F427" s="1"/>
      <c r="G427" s="1"/>
      <c r="H427" s="1"/>
      <c r="I427" s="1"/>
      <c r="J427" s="1"/>
      <c r="K427" s="1"/>
      <c r="L427" s="1"/>
      <c r="M427" s="1"/>
      <c r="N427" s="1"/>
      <c r="O427" s="1"/>
      <c r="P427" s="1"/>
      <c r="Q427" s="1"/>
      <c r="R427" s="1"/>
      <c r="S427" s="210"/>
      <c r="T427" s="210"/>
      <c r="U427" s="1"/>
      <c r="V427" s="1"/>
      <c r="W427" s="1"/>
      <c r="X427" s="1"/>
      <c r="Y427" s="210"/>
      <c r="Z427" s="1"/>
      <c r="AA427" s="1"/>
      <c r="AB427" s="212"/>
      <c r="AC427" s="212"/>
    </row>
    <row r="428" spans="1:29">
      <c r="A428" s="1"/>
      <c r="B428" s="1"/>
      <c r="C428" s="1"/>
      <c r="D428" s="1"/>
      <c r="E428" s="1"/>
      <c r="F428" s="1"/>
      <c r="G428" s="1"/>
      <c r="H428" s="1"/>
      <c r="I428" s="1"/>
      <c r="J428" s="1"/>
      <c r="K428" s="1"/>
      <c r="L428" s="1"/>
      <c r="M428" s="1"/>
      <c r="N428" s="1"/>
      <c r="O428" s="1"/>
      <c r="P428" s="1"/>
      <c r="Q428" s="1"/>
      <c r="R428" s="1"/>
      <c r="S428" s="210"/>
      <c r="T428" s="210"/>
      <c r="U428" s="1"/>
      <c r="V428" s="1"/>
      <c r="W428" s="1"/>
      <c r="X428" s="1"/>
      <c r="Y428" s="210"/>
      <c r="Z428" s="1"/>
      <c r="AA428" s="1"/>
      <c r="AB428" s="212"/>
      <c r="AC428" s="212"/>
    </row>
    <row r="429" spans="1:29">
      <c r="A429" s="1"/>
      <c r="B429" s="1"/>
      <c r="C429" s="1"/>
      <c r="D429" s="1"/>
      <c r="E429" s="1"/>
      <c r="F429" s="1"/>
      <c r="G429" s="1"/>
      <c r="H429" s="1"/>
      <c r="I429" s="1"/>
      <c r="J429" s="1"/>
      <c r="K429" s="1"/>
      <c r="L429" s="1"/>
      <c r="M429" s="1"/>
      <c r="N429" s="1"/>
      <c r="O429" s="1"/>
      <c r="P429" s="1"/>
      <c r="Q429" s="1"/>
      <c r="R429" s="1"/>
      <c r="S429" s="210"/>
      <c r="T429" s="210"/>
      <c r="U429" s="1"/>
      <c r="V429" s="1"/>
      <c r="W429" s="1"/>
      <c r="X429" s="1"/>
      <c r="Y429" s="210"/>
      <c r="Z429" s="1"/>
      <c r="AA429" s="1"/>
      <c r="AB429" s="212"/>
      <c r="AC429" s="212"/>
    </row>
    <row r="430" spans="1:29">
      <c r="A430" s="1"/>
      <c r="B430" s="1"/>
      <c r="C430" s="1"/>
      <c r="D430" s="1"/>
      <c r="E430" s="1"/>
      <c r="F430" s="1"/>
      <c r="G430" s="1"/>
      <c r="H430" s="1"/>
      <c r="I430" s="1"/>
      <c r="J430" s="1"/>
      <c r="K430" s="1"/>
      <c r="L430" s="1"/>
      <c r="M430" s="1"/>
      <c r="N430" s="1"/>
      <c r="O430" s="1"/>
      <c r="P430" s="1"/>
      <c r="Q430" s="1"/>
      <c r="R430" s="1"/>
      <c r="S430" s="210"/>
      <c r="T430" s="210"/>
      <c r="U430" s="1"/>
      <c r="V430" s="1"/>
      <c r="W430" s="1"/>
      <c r="X430" s="1"/>
      <c r="Y430" s="210"/>
      <c r="Z430" s="1"/>
      <c r="AA430" s="1"/>
      <c r="AB430" s="212"/>
      <c r="AC430" s="212"/>
    </row>
    <row r="431" spans="1:29">
      <c r="A431" s="1"/>
      <c r="B431" s="1"/>
      <c r="C431" s="1"/>
      <c r="D431" s="1"/>
      <c r="E431" s="1"/>
      <c r="F431" s="1"/>
      <c r="G431" s="1"/>
      <c r="H431" s="1"/>
      <c r="I431" s="1"/>
      <c r="J431" s="1"/>
      <c r="K431" s="1"/>
      <c r="L431" s="1"/>
      <c r="M431" s="1"/>
      <c r="N431" s="1"/>
      <c r="O431" s="1"/>
      <c r="P431" s="1"/>
      <c r="Q431" s="1"/>
      <c r="R431" s="1"/>
      <c r="S431" s="210"/>
      <c r="T431" s="210"/>
      <c r="U431" s="1"/>
      <c r="V431" s="1"/>
      <c r="W431" s="1"/>
      <c r="X431" s="1"/>
      <c r="Y431" s="210"/>
      <c r="Z431" s="1"/>
      <c r="AA431" s="1"/>
      <c r="AB431" s="212"/>
      <c r="AC431" s="212"/>
    </row>
    <row r="432" spans="1:29">
      <c r="A432" s="1"/>
      <c r="B432" s="1"/>
      <c r="C432" s="1"/>
      <c r="D432" s="1"/>
      <c r="E432" s="1"/>
      <c r="F432" s="1"/>
      <c r="G432" s="1"/>
      <c r="H432" s="1"/>
      <c r="I432" s="1"/>
      <c r="J432" s="1"/>
      <c r="K432" s="1"/>
      <c r="L432" s="1"/>
      <c r="M432" s="1"/>
      <c r="N432" s="1"/>
      <c r="O432" s="1"/>
      <c r="P432" s="1"/>
      <c r="Q432" s="1"/>
      <c r="R432" s="1"/>
      <c r="S432" s="210"/>
      <c r="T432" s="210"/>
      <c r="U432" s="1"/>
      <c r="V432" s="1"/>
      <c r="W432" s="1"/>
      <c r="X432" s="1"/>
      <c r="Y432" s="210"/>
      <c r="Z432" s="1"/>
      <c r="AA432" s="1"/>
      <c r="AB432" s="212"/>
      <c r="AC432" s="212"/>
    </row>
    <row r="433" spans="1:29">
      <c r="A433" s="1"/>
      <c r="B433" s="1"/>
      <c r="C433" s="1"/>
      <c r="D433" s="1"/>
      <c r="E433" s="1"/>
      <c r="F433" s="1"/>
      <c r="G433" s="1"/>
      <c r="H433" s="1"/>
      <c r="I433" s="1"/>
      <c r="J433" s="1"/>
      <c r="K433" s="1"/>
      <c r="L433" s="1"/>
      <c r="M433" s="1"/>
      <c r="N433" s="1"/>
      <c r="O433" s="1"/>
      <c r="P433" s="1"/>
      <c r="Q433" s="1"/>
      <c r="R433" s="1"/>
      <c r="S433" s="210"/>
      <c r="T433" s="210"/>
      <c r="U433" s="1"/>
      <c r="V433" s="1"/>
      <c r="W433" s="1"/>
      <c r="X433" s="1"/>
      <c r="Y433" s="210"/>
      <c r="Z433" s="1"/>
      <c r="AA433" s="1"/>
      <c r="AB433" s="212"/>
      <c r="AC433" s="212"/>
    </row>
    <row r="434" spans="1:29">
      <c r="A434" s="1"/>
      <c r="B434" s="1"/>
      <c r="C434" s="1"/>
      <c r="D434" s="1"/>
      <c r="E434" s="1"/>
      <c r="F434" s="1"/>
      <c r="G434" s="1"/>
      <c r="H434" s="1"/>
      <c r="I434" s="1"/>
      <c r="J434" s="1"/>
      <c r="K434" s="1"/>
      <c r="L434" s="1"/>
      <c r="M434" s="1"/>
      <c r="N434" s="1"/>
      <c r="O434" s="1"/>
      <c r="P434" s="1"/>
      <c r="Q434" s="1"/>
      <c r="R434" s="1"/>
      <c r="S434" s="210"/>
      <c r="T434" s="210"/>
      <c r="U434" s="1"/>
      <c r="V434" s="1"/>
      <c r="W434" s="1"/>
      <c r="X434" s="1"/>
      <c r="Y434" s="210"/>
      <c r="Z434" s="1"/>
      <c r="AA434" s="1"/>
      <c r="AB434" s="212"/>
      <c r="AC434" s="212"/>
    </row>
    <row r="435" spans="1:29">
      <c r="A435" s="1"/>
      <c r="B435" s="1"/>
      <c r="C435" s="1"/>
      <c r="D435" s="1"/>
      <c r="E435" s="1"/>
      <c r="F435" s="1"/>
      <c r="G435" s="1"/>
      <c r="H435" s="1"/>
      <c r="I435" s="1"/>
      <c r="J435" s="1"/>
      <c r="K435" s="1"/>
      <c r="L435" s="1"/>
      <c r="M435" s="1"/>
      <c r="N435" s="1"/>
      <c r="O435" s="1"/>
      <c r="P435" s="1"/>
      <c r="Q435" s="1"/>
      <c r="R435" s="1"/>
      <c r="S435" s="210"/>
      <c r="T435" s="210"/>
      <c r="U435" s="1"/>
      <c r="V435" s="1"/>
      <c r="W435" s="1"/>
      <c r="X435" s="1"/>
      <c r="Y435" s="210"/>
      <c r="Z435" s="1"/>
      <c r="AA435" s="1"/>
      <c r="AB435" s="212"/>
      <c r="AC435" s="212"/>
    </row>
    <row r="436" spans="1:29">
      <c r="A436" s="1"/>
      <c r="B436" s="1"/>
      <c r="C436" s="1"/>
      <c r="D436" s="1"/>
      <c r="E436" s="1"/>
      <c r="F436" s="1"/>
      <c r="G436" s="1"/>
      <c r="H436" s="1"/>
      <c r="I436" s="1"/>
      <c r="J436" s="1"/>
      <c r="K436" s="1"/>
      <c r="L436" s="1"/>
      <c r="M436" s="1"/>
      <c r="N436" s="1"/>
      <c r="O436" s="1"/>
      <c r="P436" s="1"/>
      <c r="Q436" s="1"/>
      <c r="R436" s="1"/>
      <c r="S436" s="210"/>
      <c r="T436" s="210"/>
      <c r="U436" s="1"/>
      <c r="V436" s="1"/>
      <c r="W436" s="1"/>
      <c r="X436" s="1"/>
      <c r="Y436" s="210"/>
      <c r="Z436" s="1"/>
      <c r="AA436" s="1"/>
      <c r="AB436" s="212"/>
      <c r="AC436" s="212"/>
    </row>
    <row r="437" spans="1:29">
      <c r="A437" s="1"/>
      <c r="B437" s="1"/>
      <c r="C437" s="1"/>
      <c r="D437" s="1"/>
      <c r="E437" s="1"/>
      <c r="F437" s="1"/>
      <c r="G437" s="1"/>
      <c r="H437" s="1"/>
      <c r="I437" s="1"/>
      <c r="J437" s="1"/>
      <c r="K437" s="1"/>
      <c r="L437" s="1"/>
      <c r="M437" s="1"/>
      <c r="N437" s="1"/>
      <c r="O437" s="1"/>
      <c r="P437" s="1"/>
      <c r="Q437" s="1"/>
      <c r="R437" s="1"/>
      <c r="S437" s="210"/>
      <c r="T437" s="210"/>
      <c r="U437" s="1"/>
      <c r="V437" s="1"/>
      <c r="W437" s="1"/>
      <c r="X437" s="1"/>
      <c r="Y437" s="210"/>
      <c r="Z437" s="1"/>
      <c r="AA437" s="1"/>
      <c r="AB437" s="212"/>
      <c r="AC437" s="212"/>
    </row>
    <row r="438" spans="1:29">
      <c r="A438" s="1"/>
      <c r="B438" s="1"/>
      <c r="C438" s="1"/>
      <c r="D438" s="1"/>
      <c r="E438" s="1"/>
      <c r="F438" s="1"/>
      <c r="G438" s="1"/>
      <c r="H438" s="1"/>
      <c r="I438" s="1"/>
      <c r="J438" s="1"/>
      <c r="K438" s="1"/>
      <c r="L438" s="1"/>
      <c r="M438" s="1"/>
      <c r="N438" s="1"/>
      <c r="O438" s="1"/>
      <c r="P438" s="1"/>
      <c r="Q438" s="1"/>
      <c r="R438" s="1"/>
      <c r="S438" s="210"/>
      <c r="T438" s="210"/>
      <c r="U438" s="1"/>
      <c r="V438" s="1"/>
      <c r="W438" s="1"/>
      <c r="X438" s="1"/>
      <c r="Y438" s="210"/>
      <c r="Z438" s="1"/>
      <c r="AA438" s="1"/>
      <c r="AB438" s="212"/>
      <c r="AC438" s="212"/>
    </row>
    <row r="439" spans="1:29">
      <c r="A439" s="1"/>
      <c r="B439" s="1"/>
      <c r="C439" s="1"/>
      <c r="D439" s="1"/>
      <c r="E439" s="1"/>
      <c r="F439" s="1"/>
      <c r="G439" s="1"/>
      <c r="H439" s="1"/>
      <c r="I439" s="1"/>
      <c r="J439" s="1"/>
      <c r="K439" s="1"/>
      <c r="L439" s="1"/>
      <c r="M439" s="1"/>
      <c r="N439" s="1"/>
      <c r="O439" s="1"/>
      <c r="P439" s="1"/>
      <c r="Q439" s="1"/>
      <c r="R439" s="1"/>
      <c r="S439" s="210"/>
      <c r="T439" s="210"/>
      <c r="U439" s="1"/>
      <c r="V439" s="1"/>
      <c r="W439" s="1"/>
      <c r="X439" s="1"/>
      <c r="Y439" s="210"/>
      <c r="Z439" s="1"/>
      <c r="AA439" s="1"/>
      <c r="AB439" s="212"/>
      <c r="AC439" s="212"/>
    </row>
    <row r="440" spans="1:29">
      <c r="A440" s="1"/>
      <c r="B440" s="1"/>
      <c r="C440" s="1"/>
      <c r="D440" s="1"/>
      <c r="E440" s="1"/>
      <c r="F440" s="1"/>
      <c r="G440" s="1"/>
      <c r="H440" s="1"/>
      <c r="I440" s="1"/>
      <c r="J440" s="1"/>
      <c r="K440" s="1"/>
      <c r="L440" s="1"/>
      <c r="M440" s="1"/>
      <c r="N440" s="1"/>
      <c r="O440" s="1"/>
      <c r="P440" s="1"/>
      <c r="Q440" s="1"/>
      <c r="R440" s="1"/>
      <c r="S440" s="210"/>
      <c r="T440" s="210"/>
      <c r="U440" s="1"/>
      <c r="V440" s="1"/>
      <c r="W440" s="1"/>
      <c r="X440" s="1"/>
      <c r="Y440" s="210"/>
      <c r="Z440" s="1"/>
      <c r="AA440" s="1"/>
      <c r="AB440" s="212"/>
      <c r="AC440" s="212"/>
    </row>
    <row r="441" spans="1:29">
      <c r="A441" s="1"/>
      <c r="B441" s="1"/>
      <c r="C441" s="1"/>
      <c r="D441" s="1"/>
      <c r="E441" s="1"/>
      <c r="F441" s="1"/>
      <c r="G441" s="1"/>
      <c r="H441" s="1"/>
      <c r="I441" s="1"/>
      <c r="J441" s="1"/>
      <c r="K441" s="1"/>
      <c r="L441" s="1"/>
      <c r="M441" s="1"/>
      <c r="N441" s="1"/>
      <c r="O441" s="1"/>
      <c r="P441" s="1"/>
      <c r="Q441" s="1"/>
      <c r="R441" s="1"/>
      <c r="S441" s="210"/>
      <c r="T441" s="210"/>
      <c r="U441" s="1"/>
      <c r="V441" s="1"/>
      <c r="W441" s="1"/>
      <c r="X441" s="1"/>
      <c r="Y441" s="210"/>
      <c r="Z441" s="1"/>
      <c r="AA441" s="1"/>
      <c r="AB441" s="212"/>
      <c r="AC441" s="212"/>
    </row>
    <row r="442" spans="1:29">
      <c r="A442" s="1"/>
      <c r="B442" s="1"/>
      <c r="C442" s="1"/>
      <c r="D442" s="1"/>
      <c r="E442" s="1"/>
      <c r="F442" s="1"/>
      <c r="G442" s="1"/>
      <c r="H442" s="1"/>
      <c r="I442" s="1"/>
      <c r="J442" s="1"/>
      <c r="K442" s="1"/>
      <c r="L442" s="1"/>
      <c r="M442" s="1"/>
      <c r="N442" s="1"/>
      <c r="O442" s="1"/>
      <c r="P442" s="1"/>
      <c r="Q442" s="1"/>
      <c r="R442" s="1"/>
      <c r="S442" s="210"/>
      <c r="T442" s="210"/>
      <c r="U442" s="1"/>
      <c r="V442" s="1"/>
      <c r="W442" s="1"/>
      <c r="X442" s="1"/>
      <c r="Y442" s="210"/>
      <c r="Z442" s="1"/>
      <c r="AA442" s="1"/>
      <c r="AB442" s="212"/>
      <c r="AC442" s="212"/>
    </row>
    <row r="443" spans="1:29">
      <c r="A443" s="1"/>
      <c r="B443" s="1"/>
      <c r="C443" s="1"/>
      <c r="D443" s="1"/>
      <c r="E443" s="1"/>
      <c r="F443" s="1"/>
      <c r="G443" s="1"/>
      <c r="H443" s="1"/>
      <c r="I443" s="1"/>
      <c r="J443" s="1"/>
      <c r="K443" s="1"/>
      <c r="L443" s="1"/>
      <c r="M443" s="1"/>
      <c r="N443" s="1"/>
      <c r="O443" s="1"/>
      <c r="P443" s="1"/>
      <c r="Q443" s="1"/>
      <c r="R443" s="1"/>
      <c r="S443" s="210"/>
      <c r="T443" s="210"/>
      <c r="U443" s="1"/>
      <c r="V443" s="1"/>
      <c r="W443" s="1"/>
      <c r="X443" s="1"/>
      <c r="Y443" s="210"/>
      <c r="Z443" s="1"/>
      <c r="AA443" s="1"/>
      <c r="AB443" s="212"/>
      <c r="AC443" s="212"/>
    </row>
    <row r="444" spans="1:29">
      <c r="A444" s="1"/>
      <c r="B444" s="1"/>
      <c r="C444" s="1"/>
      <c r="D444" s="1"/>
      <c r="E444" s="1"/>
      <c r="F444" s="1"/>
      <c r="G444" s="1"/>
      <c r="H444" s="1"/>
      <c r="I444" s="1"/>
      <c r="J444" s="1"/>
      <c r="K444" s="1"/>
      <c r="L444" s="1"/>
      <c r="M444" s="1"/>
      <c r="N444" s="1"/>
      <c r="O444" s="1"/>
      <c r="P444" s="1"/>
      <c r="Q444" s="1"/>
      <c r="R444" s="1"/>
      <c r="S444" s="210"/>
      <c r="T444" s="210"/>
      <c r="U444" s="1"/>
      <c r="V444" s="1"/>
      <c r="W444" s="1"/>
      <c r="X444" s="1"/>
      <c r="Y444" s="210"/>
      <c r="Z444" s="1"/>
      <c r="AA444" s="1"/>
      <c r="AB444" s="212"/>
      <c r="AC444" s="212"/>
    </row>
    <row r="445" spans="1:29">
      <c r="A445" s="1"/>
      <c r="B445" s="1"/>
      <c r="C445" s="1"/>
      <c r="D445" s="1"/>
      <c r="E445" s="1"/>
      <c r="F445" s="1"/>
      <c r="G445" s="1"/>
      <c r="H445" s="1"/>
      <c r="I445" s="1"/>
      <c r="J445" s="1"/>
      <c r="K445" s="1"/>
      <c r="L445" s="1"/>
      <c r="M445" s="1"/>
      <c r="N445" s="1"/>
      <c r="O445" s="1"/>
      <c r="P445" s="1"/>
      <c r="Q445" s="1"/>
      <c r="R445" s="1"/>
      <c r="S445" s="210"/>
      <c r="T445" s="210"/>
      <c r="U445" s="1"/>
      <c r="V445" s="1"/>
      <c r="W445" s="1"/>
      <c r="X445" s="1"/>
      <c r="Y445" s="210"/>
      <c r="Z445" s="1"/>
      <c r="AA445" s="1"/>
      <c r="AB445" s="212"/>
      <c r="AC445" s="212"/>
    </row>
    <row r="446" spans="1:29">
      <c r="A446" s="1"/>
      <c r="B446" s="1"/>
      <c r="C446" s="1"/>
      <c r="D446" s="1"/>
      <c r="E446" s="1"/>
      <c r="F446" s="1"/>
      <c r="G446" s="1"/>
      <c r="H446" s="1"/>
      <c r="I446" s="1"/>
      <c r="J446" s="1"/>
      <c r="K446" s="1"/>
      <c r="L446" s="1"/>
      <c r="M446" s="1"/>
      <c r="N446" s="1"/>
      <c r="O446" s="1"/>
      <c r="P446" s="1"/>
      <c r="Q446" s="1"/>
      <c r="R446" s="1"/>
      <c r="S446" s="210"/>
      <c r="T446" s="210"/>
      <c r="U446" s="1"/>
      <c r="V446" s="1"/>
      <c r="W446" s="1"/>
      <c r="X446" s="1"/>
      <c r="Y446" s="210"/>
      <c r="Z446" s="1"/>
      <c r="AA446" s="1"/>
      <c r="AB446" s="212"/>
      <c r="AC446" s="212"/>
    </row>
    <row r="447" spans="1:29">
      <c r="A447" s="1"/>
      <c r="B447" s="1"/>
      <c r="C447" s="1"/>
      <c r="D447" s="1"/>
      <c r="E447" s="1"/>
      <c r="F447" s="1"/>
      <c r="G447" s="1"/>
      <c r="H447" s="1"/>
      <c r="I447" s="1"/>
      <c r="J447" s="1"/>
      <c r="K447" s="1"/>
      <c r="L447" s="1"/>
      <c r="M447" s="1"/>
      <c r="N447" s="1"/>
      <c r="O447" s="1"/>
      <c r="P447" s="1"/>
      <c r="Q447" s="1"/>
      <c r="R447" s="1"/>
      <c r="S447" s="210"/>
      <c r="T447" s="210"/>
      <c r="U447" s="1"/>
      <c r="V447" s="1"/>
      <c r="W447" s="1"/>
      <c r="X447" s="1"/>
      <c r="Y447" s="210"/>
      <c r="Z447" s="1"/>
      <c r="AA447" s="1"/>
      <c r="AB447" s="212"/>
      <c r="AC447" s="212"/>
    </row>
    <row r="448" spans="1:29">
      <c r="A448" s="1"/>
      <c r="B448" s="1"/>
      <c r="C448" s="1"/>
      <c r="D448" s="1"/>
      <c r="E448" s="1"/>
      <c r="F448" s="1"/>
      <c r="G448" s="1"/>
      <c r="H448" s="1"/>
      <c r="I448" s="1"/>
      <c r="J448" s="1"/>
      <c r="K448" s="1"/>
      <c r="L448" s="1"/>
      <c r="M448" s="1"/>
      <c r="N448" s="1"/>
      <c r="O448" s="1"/>
      <c r="P448" s="1"/>
      <c r="Q448" s="1"/>
      <c r="R448" s="1"/>
      <c r="S448" s="210"/>
      <c r="T448" s="210"/>
      <c r="U448" s="1"/>
      <c r="V448" s="1"/>
      <c r="W448" s="1"/>
      <c r="X448" s="1"/>
      <c r="Y448" s="210"/>
      <c r="Z448" s="1"/>
      <c r="AA448" s="1"/>
      <c r="AB448" s="212"/>
      <c r="AC448" s="212"/>
    </row>
    <row r="449" spans="1:29">
      <c r="A449" s="1"/>
      <c r="B449" s="1"/>
      <c r="C449" s="1"/>
      <c r="D449" s="1"/>
      <c r="E449" s="1"/>
      <c r="F449" s="1"/>
      <c r="G449" s="1"/>
      <c r="H449" s="1"/>
      <c r="I449" s="1"/>
      <c r="J449" s="1"/>
      <c r="K449" s="1"/>
      <c r="L449" s="1"/>
      <c r="M449" s="1"/>
      <c r="N449" s="1"/>
      <c r="O449" s="1"/>
      <c r="P449" s="1"/>
      <c r="Q449" s="1"/>
      <c r="R449" s="1"/>
      <c r="S449" s="210"/>
      <c r="T449" s="210"/>
      <c r="U449" s="1"/>
      <c r="V449" s="1"/>
      <c r="W449" s="1"/>
      <c r="X449" s="1"/>
      <c r="Y449" s="210"/>
      <c r="Z449" s="1"/>
      <c r="AA449" s="1"/>
      <c r="AB449" s="212"/>
      <c r="AC449" s="212"/>
    </row>
    <row r="450" spans="1:29">
      <c r="A450" s="1"/>
      <c r="B450" s="1"/>
      <c r="C450" s="1"/>
      <c r="D450" s="1"/>
      <c r="E450" s="1"/>
      <c r="F450" s="1"/>
      <c r="G450" s="1"/>
      <c r="H450" s="1"/>
      <c r="I450" s="1"/>
      <c r="J450" s="1"/>
      <c r="K450" s="1"/>
      <c r="L450" s="1"/>
      <c r="M450" s="1"/>
      <c r="N450" s="1"/>
      <c r="O450" s="1"/>
      <c r="P450" s="1"/>
      <c r="Q450" s="1"/>
      <c r="R450" s="1"/>
      <c r="S450" s="210"/>
      <c r="T450" s="210"/>
      <c r="U450" s="1"/>
      <c r="V450" s="1"/>
      <c r="W450" s="1"/>
      <c r="X450" s="1"/>
      <c r="Y450" s="210"/>
      <c r="Z450" s="1"/>
      <c r="AA450" s="1"/>
      <c r="AB450" s="212"/>
      <c r="AC450" s="212"/>
    </row>
    <row r="451" spans="1:29">
      <c r="A451" s="1"/>
      <c r="B451" s="1"/>
      <c r="C451" s="1"/>
      <c r="D451" s="1"/>
      <c r="E451" s="1"/>
      <c r="F451" s="1"/>
      <c r="G451" s="1"/>
      <c r="H451" s="1"/>
      <c r="I451" s="1"/>
      <c r="J451" s="1"/>
      <c r="K451" s="1"/>
      <c r="L451" s="1"/>
      <c r="M451" s="1"/>
      <c r="N451" s="1"/>
      <c r="O451" s="1"/>
      <c r="P451" s="1"/>
      <c r="Q451" s="1"/>
      <c r="R451" s="1"/>
      <c r="S451" s="210"/>
      <c r="T451" s="210"/>
      <c r="U451" s="1"/>
      <c r="V451" s="1"/>
      <c r="W451" s="1"/>
      <c r="X451" s="1"/>
      <c r="Y451" s="210"/>
      <c r="Z451" s="1"/>
      <c r="AA451" s="1"/>
      <c r="AB451" s="212"/>
      <c r="AC451" s="212"/>
    </row>
    <row r="452" spans="1:29">
      <c r="A452" s="1"/>
      <c r="B452" s="1"/>
      <c r="C452" s="1"/>
      <c r="D452" s="1"/>
      <c r="E452" s="1"/>
      <c r="F452" s="1"/>
      <c r="G452" s="1"/>
      <c r="H452" s="1"/>
      <c r="I452" s="1"/>
      <c r="J452" s="1"/>
      <c r="K452" s="1"/>
      <c r="L452" s="1"/>
      <c r="M452" s="1"/>
      <c r="N452" s="1"/>
      <c r="O452" s="1"/>
      <c r="P452" s="1"/>
      <c r="Q452" s="1"/>
      <c r="R452" s="1"/>
      <c r="S452" s="210"/>
      <c r="T452" s="210"/>
      <c r="U452" s="1"/>
      <c r="V452" s="1"/>
      <c r="W452" s="1"/>
      <c r="X452" s="1"/>
      <c r="Y452" s="210"/>
      <c r="Z452" s="1"/>
      <c r="AA452" s="1"/>
      <c r="AB452" s="212"/>
      <c r="AC452" s="212"/>
    </row>
    <row r="453" spans="1:29">
      <c r="A453" s="1"/>
      <c r="B453" s="1"/>
      <c r="C453" s="1"/>
      <c r="D453" s="1"/>
      <c r="E453" s="1"/>
      <c r="F453" s="1"/>
      <c r="G453" s="1"/>
      <c r="H453" s="1"/>
      <c r="I453" s="1"/>
      <c r="J453" s="1"/>
      <c r="K453" s="1"/>
      <c r="L453" s="1"/>
      <c r="M453" s="1"/>
      <c r="N453" s="1"/>
      <c r="O453" s="1"/>
      <c r="P453" s="1"/>
      <c r="Q453" s="1"/>
      <c r="R453" s="1"/>
      <c r="S453" s="210"/>
      <c r="T453" s="210"/>
      <c r="U453" s="1"/>
      <c r="V453" s="1"/>
      <c r="W453" s="1"/>
      <c r="X453" s="1"/>
      <c r="Y453" s="210"/>
      <c r="Z453" s="1"/>
      <c r="AA453" s="1"/>
      <c r="AB453" s="212"/>
      <c r="AC453" s="212"/>
    </row>
    <row r="454" spans="1:29">
      <c r="A454" s="1"/>
      <c r="B454" s="1"/>
      <c r="C454" s="1"/>
      <c r="D454" s="1"/>
      <c r="E454" s="1"/>
      <c r="F454" s="1"/>
      <c r="G454" s="1"/>
      <c r="H454" s="1"/>
      <c r="I454" s="1"/>
      <c r="J454" s="1"/>
      <c r="K454" s="1"/>
      <c r="L454" s="1"/>
      <c r="M454" s="1"/>
      <c r="N454" s="1"/>
      <c r="O454" s="1"/>
      <c r="P454" s="1"/>
      <c r="Q454" s="1"/>
      <c r="R454" s="1"/>
      <c r="S454" s="210"/>
      <c r="T454" s="210"/>
      <c r="U454" s="1"/>
      <c r="V454" s="1"/>
      <c r="W454" s="1"/>
      <c r="X454" s="1"/>
      <c r="Y454" s="210"/>
      <c r="Z454" s="1"/>
      <c r="AA454" s="1"/>
      <c r="AB454" s="212"/>
      <c r="AC454" s="212"/>
    </row>
    <row r="455" spans="1:29">
      <c r="A455" s="1"/>
      <c r="B455" s="1"/>
      <c r="C455" s="1"/>
      <c r="D455" s="1"/>
      <c r="E455" s="1"/>
      <c r="F455" s="1"/>
      <c r="G455" s="1"/>
      <c r="H455" s="1"/>
      <c r="I455" s="1"/>
      <c r="J455" s="1"/>
      <c r="K455" s="1"/>
      <c r="L455" s="1"/>
      <c r="M455" s="1"/>
      <c r="N455" s="1"/>
      <c r="O455" s="1"/>
      <c r="P455" s="1"/>
      <c r="Q455" s="1"/>
      <c r="R455" s="1"/>
      <c r="S455" s="210"/>
      <c r="T455" s="210"/>
      <c r="U455" s="1"/>
      <c r="V455" s="1"/>
      <c r="W455" s="1"/>
      <c r="X455" s="1"/>
      <c r="Y455" s="210"/>
      <c r="Z455" s="1"/>
      <c r="AA455" s="1"/>
      <c r="AB455" s="212"/>
      <c r="AC455" s="212"/>
    </row>
    <row r="456" spans="1:29">
      <c r="A456" s="1"/>
      <c r="B456" s="1"/>
      <c r="C456" s="1"/>
      <c r="D456" s="1"/>
      <c r="E456" s="1"/>
      <c r="F456" s="1"/>
      <c r="G456" s="1"/>
      <c r="H456" s="1"/>
      <c r="I456" s="1"/>
      <c r="J456" s="1"/>
      <c r="K456" s="1"/>
      <c r="L456" s="1"/>
      <c r="M456" s="1"/>
      <c r="N456" s="1"/>
      <c r="O456" s="1"/>
      <c r="P456" s="1"/>
      <c r="Q456" s="1"/>
      <c r="R456" s="1"/>
      <c r="S456" s="210"/>
      <c r="T456" s="210"/>
      <c r="U456" s="1"/>
      <c r="V456" s="1"/>
      <c r="W456" s="1"/>
      <c r="X456" s="1"/>
      <c r="Y456" s="210"/>
      <c r="Z456" s="1"/>
      <c r="AA456" s="1"/>
      <c r="AB456" s="212"/>
      <c r="AC456" s="212"/>
    </row>
    <row r="457" spans="1:29">
      <c r="A457" s="1"/>
      <c r="B457" s="1"/>
      <c r="C457" s="1"/>
      <c r="D457" s="1"/>
      <c r="E457" s="1"/>
      <c r="F457" s="1"/>
      <c r="G457" s="1"/>
      <c r="H457" s="1"/>
      <c r="I457" s="1"/>
      <c r="J457" s="1"/>
      <c r="K457" s="1"/>
      <c r="L457" s="1"/>
      <c r="M457" s="1"/>
      <c r="N457" s="1"/>
      <c r="O457" s="1"/>
      <c r="P457" s="1"/>
      <c r="Q457" s="1"/>
      <c r="R457" s="1"/>
      <c r="S457" s="210"/>
      <c r="T457" s="210"/>
      <c r="U457" s="1"/>
      <c r="V457" s="1"/>
      <c r="W457" s="1"/>
      <c r="X457" s="1"/>
      <c r="Y457" s="210"/>
      <c r="Z457" s="1"/>
      <c r="AA457" s="1"/>
      <c r="AB457" s="212"/>
      <c r="AC457" s="212"/>
    </row>
    <row r="458" spans="1:29">
      <c r="A458" s="1"/>
      <c r="B458" s="1"/>
      <c r="C458" s="1"/>
      <c r="D458" s="1"/>
      <c r="E458" s="1"/>
      <c r="F458" s="1"/>
      <c r="G458" s="1"/>
      <c r="H458" s="1"/>
      <c r="I458" s="1"/>
      <c r="J458" s="1"/>
      <c r="K458" s="1"/>
      <c r="L458" s="1"/>
      <c r="M458" s="1"/>
      <c r="N458" s="1"/>
      <c r="O458" s="1"/>
      <c r="P458" s="1"/>
      <c r="Q458" s="1"/>
      <c r="R458" s="1"/>
      <c r="S458" s="210"/>
      <c r="T458" s="210"/>
      <c r="U458" s="1"/>
      <c r="V458" s="1"/>
      <c r="W458" s="1"/>
      <c r="X458" s="1"/>
      <c r="Y458" s="210"/>
      <c r="Z458" s="1"/>
      <c r="AA458" s="1"/>
      <c r="AB458" s="212"/>
      <c r="AC458" s="212"/>
    </row>
    <row r="459" spans="1:29">
      <c r="A459" s="1"/>
      <c r="B459" s="1"/>
      <c r="C459" s="1"/>
      <c r="D459" s="1"/>
      <c r="E459" s="1"/>
      <c r="F459" s="1"/>
      <c r="G459" s="1"/>
      <c r="H459" s="1"/>
      <c r="I459" s="1"/>
      <c r="J459" s="1"/>
      <c r="K459" s="1"/>
      <c r="L459" s="1"/>
      <c r="M459" s="1"/>
      <c r="N459" s="1"/>
      <c r="O459" s="1"/>
      <c r="P459" s="1"/>
      <c r="Q459" s="1"/>
      <c r="R459" s="1"/>
      <c r="S459" s="210"/>
      <c r="T459" s="210"/>
      <c r="U459" s="1"/>
      <c r="V459" s="1"/>
      <c r="W459" s="1"/>
      <c r="X459" s="1"/>
      <c r="Y459" s="210"/>
      <c r="Z459" s="1"/>
      <c r="AA459" s="1"/>
      <c r="AB459" s="212"/>
      <c r="AC459" s="212"/>
    </row>
    <row r="460" spans="1:29">
      <c r="A460" s="1"/>
      <c r="B460" s="1"/>
      <c r="C460" s="1"/>
      <c r="D460" s="1"/>
      <c r="E460" s="1"/>
      <c r="F460" s="1"/>
      <c r="G460" s="1"/>
      <c r="H460" s="1"/>
      <c r="I460" s="1"/>
      <c r="J460" s="1"/>
      <c r="K460" s="1"/>
      <c r="L460" s="1"/>
      <c r="M460" s="1"/>
      <c r="N460" s="1"/>
      <c r="O460" s="1"/>
      <c r="P460" s="1"/>
      <c r="Q460" s="1"/>
      <c r="R460" s="1"/>
      <c r="S460" s="210"/>
      <c r="T460" s="210"/>
      <c r="U460" s="1"/>
      <c r="V460" s="1"/>
      <c r="W460" s="1"/>
      <c r="X460" s="1"/>
      <c r="Y460" s="210"/>
      <c r="Z460" s="1"/>
      <c r="AA460" s="1"/>
      <c r="AB460" s="212"/>
      <c r="AC460" s="212"/>
    </row>
    <row r="461" spans="1:29">
      <c r="A461" s="1"/>
      <c r="B461" s="1"/>
      <c r="C461" s="1"/>
      <c r="D461" s="1"/>
      <c r="E461" s="1"/>
      <c r="F461" s="1"/>
      <c r="G461" s="1"/>
      <c r="H461" s="1"/>
      <c r="I461" s="1"/>
      <c r="J461" s="1"/>
      <c r="K461" s="1"/>
      <c r="L461" s="1"/>
      <c r="M461" s="1"/>
      <c r="N461" s="1"/>
      <c r="O461" s="1"/>
      <c r="P461" s="1"/>
      <c r="Q461" s="1"/>
      <c r="R461" s="1"/>
      <c r="S461" s="210"/>
      <c r="T461" s="210"/>
      <c r="U461" s="1"/>
      <c r="V461" s="1"/>
      <c r="W461" s="1"/>
      <c r="X461" s="1"/>
      <c r="Y461" s="210"/>
      <c r="Z461" s="1"/>
      <c r="AA461" s="1"/>
      <c r="AB461" s="212"/>
      <c r="AC461" s="212"/>
    </row>
    <row r="462" spans="1:29">
      <c r="A462" s="1"/>
      <c r="B462" s="1"/>
      <c r="C462" s="1"/>
      <c r="D462" s="1"/>
      <c r="E462" s="1"/>
      <c r="F462" s="1"/>
      <c r="G462" s="1"/>
      <c r="H462" s="1"/>
      <c r="I462" s="1"/>
      <c r="J462" s="1"/>
      <c r="K462" s="1"/>
      <c r="L462" s="1"/>
      <c r="M462" s="1"/>
      <c r="N462" s="1"/>
      <c r="O462" s="1"/>
      <c r="P462" s="1"/>
      <c r="Q462" s="1"/>
      <c r="R462" s="1"/>
      <c r="S462" s="210"/>
      <c r="T462" s="210"/>
      <c r="U462" s="1"/>
      <c r="V462" s="1"/>
      <c r="W462" s="1"/>
      <c r="X462" s="1"/>
      <c r="Y462" s="210"/>
      <c r="Z462" s="1"/>
      <c r="AA462" s="1"/>
      <c r="AB462" s="212"/>
      <c r="AC462" s="212"/>
    </row>
    <row r="463" spans="1:29">
      <c r="A463" s="1"/>
      <c r="B463" s="1"/>
      <c r="C463" s="1"/>
      <c r="D463" s="1"/>
      <c r="E463" s="1"/>
      <c r="F463" s="1"/>
      <c r="G463" s="1"/>
      <c r="H463" s="1"/>
      <c r="I463" s="1"/>
      <c r="J463" s="1"/>
      <c r="K463" s="1"/>
      <c r="L463" s="1"/>
      <c r="M463" s="1"/>
      <c r="N463" s="1"/>
      <c r="O463" s="1"/>
      <c r="P463" s="1"/>
      <c r="Q463" s="1"/>
      <c r="R463" s="1"/>
      <c r="S463" s="210"/>
      <c r="T463" s="210"/>
      <c r="U463" s="1"/>
      <c r="V463" s="1"/>
      <c r="W463" s="1"/>
      <c r="X463" s="1"/>
      <c r="Y463" s="210"/>
      <c r="Z463" s="1"/>
      <c r="AA463" s="1"/>
      <c r="AB463" s="212"/>
      <c r="AC463" s="212"/>
    </row>
    <row r="464" spans="1:29">
      <c r="A464" s="1"/>
      <c r="B464" s="1"/>
      <c r="C464" s="1"/>
      <c r="D464" s="1"/>
      <c r="E464" s="1"/>
      <c r="F464" s="1"/>
      <c r="G464" s="1"/>
      <c r="H464" s="1"/>
      <c r="I464" s="1"/>
      <c r="J464" s="1"/>
      <c r="K464" s="1"/>
      <c r="L464" s="1"/>
      <c r="M464" s="1"/>
      <c r="N464" s="1"/>
      <c r="O464" s="1"/>
      <c r="P464" s="1"/>
      <c r="Q464" s="1"/>
      <c r="R464" s="1"/>
      <c r="S464" s="210"/>
      <c r="T464" s="210"/>
      <c r="U464" s="1"/>
      <c r="V464" s="1"/>
      <c r="W464" s="1"/>
      <c r="X464" s="1"/>
      <c r="Y464" s="210"/>
      <c r="Z464" s="1"/>
      <c r="AA464" s="1"/>
      <c r="AB464" s="212"/>
      <c r="AC464" s="212"/>
    </row>
    <row r="465" spans="1:29">
      <c r="A465" s="1"/>
      <c r="B465" s="1"/>
      <c r="C465" s="1"/>
      <c r="D465" s="1"/>
      <c r="E465" s="1"/>
      <c r="F465" s="1"/>
      <c r="G465" s="1"/>
      <c r="H465" s="1"/>
      <c r="I465" s="1"/>
      <c r="J465" s="1"/>
      <c r="K465" s="1"/>
      <c r="L465" s="1"/>
      <c r="M465" s="1"/>
      <c r="N465" s="1"/>
      <c r="O465" s="1"/>
      <c r="P465" s="1"/>
      <c r="Q465" s="1"/>
      <c r="R465" s="1"/>
      <c r="S465" s="210"/>
      <c r="T465" s="210"/>
      <c r="U465" s="1"/>
      <c r="V465" s="1"/>
      <c r="W465" s="1"/>
      <c r="X465" s="1"/>
      <c r="Y465" s="210"/>
      <c r="Z465" s="1"/>
      <c r="AA465" s="1"/>
      <c r="AB465" s="212"/>
      <c r="AC465" s="212"/>
    </row>
    <row r="466" spans="1:29">
      <c r="A466" s="1"/>
      <c r="B466" s="1"/>
      <c r="C466" s="1"/>
      <c r="D466" s="1"/>
      <c r="E466" s="1"/>
      <c r="F466" s="1"/>
      <c r="G466" s="1"/>
      <c r="H466" s="1"/>
      <c r="I466" s="1"/>
      <c r="J466" s="1"/>
      <c r="K466" s="1"/>
      <c r="L466" s="1"/>
      <c r="M466" s="1"/>
      <c r="N466" s="1"/>
      <c r="O466" s="1"/>
      <c r="P466" s="1"/>
      <c r="Q466" s="1"/>
      <c r="R466" s="1"/>
      <c r="S466" s="210"/>
      <c r="T466" s="210"/>
      <c r="U466" s="1"/>
      <c r="V466" s="1"/>
      <c r="W466" s="1"/>
      <c r="X466" s="1"/>
      <c r="Y466" s="210"/>
      <c r="Z466" s="1"/>
      <c r="AA466" s="1"/>
      <c r="AB466" s="212"/>
      <c r="AC466" s="212"/>
    </row>
    <row r="467" spans="1:29">
      <c r="A467" s="1"/>
      <c r="B467" s="1"/>
      <c r="C467" s="1"/>
      <c r="D467" s="1"/>
      <c r="E467" s="1"/>
      <c r="F467" s="1"/>
      <c r="G467" s="1"/>
      <c r="H467" s="1"/>
      <c r="I467" s="1"/>
      <c r="J467" s="1"/>
      <c r="K467" s="1"/>
      <c r="L467" s="1"/>
      <c r="M467" s="1"/>
      <c r="N467" s="1"/>
      <c r="O467" s="1"/>
      <c r="P467" s="1"/>
      <c r="Q467" s="1"/>
      <c r="R467" s="1"/>
      <c r="S467" s="210"/>
      <c r="T467" s="210"/>
      <c r="U467" s="1"/>
      <c r="V467" s="1"/>
      <c r="W467" s="1"/>
      <c r="X467" s="1"/>
      <c r="Y467" s="210"/>
      <c r="Z467" s="1"/>
      <c r="AA467" s="1"/>
      <c r="AB467" s="212"/>
      <c r="AC467" s="212"/>
    </row>
    <row r="468" spans="1:29">
      <c r="A468" s="1"/>
      <c r="B468" s="1"/>
      <c r="C468" s="1"/>
      <c r="D468" s="1"/>
      <c r="E468" s="1"/>
      <c r="F468" s="1"/>
      <c r="G468" s="1"/>
      <c r="H468" s="1"/>
      <c r="I468" s="1"/>
      <c r="J468" s="1"/>
      <c r="K468" s="1"/>
      <c r="L468" s="1"/>
      <c r="M468" s="1"/>
      <c r="N468" s="1"/>
      <c r="O468" s="1"/>
      <c r="P468" s="1"/>
      <c r="Q468" s="1"/>
      <c r="R468" s="1"/>
      <c r="S468" s="210"/>
      <c r="T468" s="210"/>
      <c r="U468" s="1"/>
      <c r="V468" s="1"/>
      <c r="W468" s="1"/>
      <c r="X468" s="1"/>
      <c r="Y468" s="210"/>
      <c r="Z468" s="1"/>
      <c r="AA468" s="1"/>
      <c r="AB468" s="212"/>
      <c r="AC468" s="212"/>
    </row>
    <row r="469" spans="1:29">
      <c r="A469" s="1"/>
      <c r="B469" s="1"/>
      <c r="C469" s="1"/>
      <c r="D469" s="1"/>
      <c r="E469" s="1"/>
      <c r="F469" s="1"/>
      <c r="G469" s="1"/>
      <c r="H469" s="1"/>
      <c r="I469" s="1"/>
      <c r="J469" s="1"/>
      <c r="K469" s="1"/>
      <c r="L469" s="1"/>
      <c r="M469" s="1"/>
      <c r="N469" s="1"/>
      <c r="O469" s="1"/>
      <c r="P469" s="1"/>
      <c r="Q469" s="1"/>
      <c r="R469" s="1"/>
      <c r="S469" s="210"/>
      <c r="T469" s="210"/>
      <c r="U469" s="1"/>
      <c r="V469" s="1"/>
      <c r="W469" s="1"/>
      <c r="X469" s="1"/>
      <c r="Y469" s="210"/>
      <c r="Z469" s="1"/>
      <c r="AA469" s="1"/>
      <c r="AB469" s="212"/>
      <c r="AC469" s="212"/>
    </row>
    <row r="470" spans="1:29">
      <c r="A470" s="1"/>
      <c r="B470" s="1"/>
      <c r="C470" s="1"/>
      <c r="D470" s="1"/>
      <c r="E470" s="1"/>
      <c r="F470" s="1"/>
      <c r="G470" s="1"/>
      <c r="H470" s="1"/>
      <c r="I470" s="1"/>
      <c r="J470" s="1"/>
      <c r="K470" s="1"/>
      <c r="L470" s="1"/>
      <c r="M470" s="1"/>
      <c r="N470" s="1"/>
      <c r="O470" s="1"/>
      <c r="P470" s="1"/>
      <c r="Q470" s="1"/>
      <c r="R470" s="1"/>
      <c r="S470" s="210"/>
      <c r="T470" s="210"/>
      <c r="U470" s="1"/>
      <c r="V470" s="1"/>
      <c r="W470" s="1"/>
      <c r="X470" s="1"/>
      <c r="Y470" s="210"/>
      <c r="Z470" s="1"/>
      <c r="AA470" s="1"/>
      <c r="AB470" s="212"/>
      <c r="AC470" s="212"/>
    </row>
    <row r="471" spans="1:29">
      <c r="A471" s="1"/>
      <c r="B471" s="1"/>
      <c r="C471" s="1"/>
      <c r="D471" s="1"/>
      <c r="E471" s="1"/>
      <c r="F471" s="1"/>
      <c r="G471" s="1"/>
      <c r="H471" s="1"/>
      <c r="I471" s="1"/>
      <c r="J471" s="1"/>
      <c r="K471" s="1"/>
      <c r="L471" s="1"/>
      <c r="M471" s="1"/>
      <c r="N471" s="1"/>
      <c r="O471" s="1"/>
      <c r="P471" s="1"/>
      <c r="Q471" s="1"/>
      <c r="R471" s="1"/>
      <c r="S471" s="210"/>
      <c r="T471" s="210"/>
      <c r="U471" s="1"/>
      <c r="V471" s="1"/>
      <c r="W471" s="1"/>
      <c r="X471" s="1"/>
      <c r="Y471" s="210"/>
      <c r="Z471" s="1"/>
      <c r="AA471" s="1"/>
      <c r="AB471" s="212"/>
      <c r="AC471" s="212"/>
    </row>
    <row r="472" spans="1:29">
      <c r="A472" s="1"/>
      <c r="B472" s="1"/>
      <c r="C472" s="1"/>
      <c r="D472" s="1"/>
      <c r="E472" s="1"/>
      <c r="F472" s="1"/>
      <c r="G472" s="1"/>
      <c r="H472" s="1"/>
      <c r="I472" s="1"/>
      <c r="J472" s="1"/>
      <c r="K472" s="1"/>
      <c r="L472" s="1"/>
      <c r="M472" s="1"/>
      <c r="N472" s="1"/>
      <c r="O472" s="1"/>
      <c r="P472" s="1"/>
      <c r="Q472" s="1"/>
      <c r="R472" s="1"/>
      <c r="S472" s="210"/>
      <c r="T472" s="210"/>
      <c r="U472" s="1"/>
      <c r="V472" s="1"/>
      <c r="W472" s="1"/>
      <c r="X472" s="1"/>
      <c r="Y472" s="210"/>
      <c r="Z472" s="1"/>
      <c r="AA472" s="1"/>
      <c r="AB472" s="212"/>
      <c r="AC472" s="212"/>
    </row>
    <row r="473" spans="1:29">
      <c r="A473" s="1"/>
      <c r="B473" s="1"/>
      <c r="C473" s="1"/>
      <c r="D473" s="1"/>
      <c r="E473" s="1"/>
      <c r="F473" s="1"/>
      <c r="G473" s="1"/>
      <c r="H473" s="1"/>
      <c r="I473" s="1"/>
      <c r="J473" s="1"/>
      <c r="K473" s="1"/>
      <c r="L473" s="1"/>
      <c r="M473" s="1"/>
      <c r="N473" s="1"/>
      <c r="O473" s="1"/>
      <c r="P473" s="1"/>
      <c r="Q473" s="1"/>
      <c r="R473" s="1"/>
      <c r="S473" s="210"/>
      <c r="T473" s="210"/>
      <c r="U473" s="1"/>
      <c r="V473" s="1"/>
      <c r="W473" s="1"/>
      <c r="X473" s="1"/>
      <c r="Y473" s="210"/>
      <c r="Z473" s="1"/>
      <c r="AA473" s="1"/>
      <c r="AB473" s="212"/>
      <c r="AC473" s="212"/>
    </row>
    <row r="474" spans="1:29">
      <c r="A474" s="1"/>
      <c r="B474" s="1"/>
      <c r="C474" s="1"/>
      <c r="D474" s="1"/>
      <c r="E474" s="1"/>
      <c r="F474" s="1"/>
      <c r="G474" s="1"/>
      <c r="H474" s="1"/>
      <c r="I474" s="1"/>
      <c r="J474" s="1"/>
      <c r="K474" s="1"/>
      <c r="L474" s="1"/>
      <c r="M474" s="1"/>
      <c r="N474" s="1"/>
      <c r="O474" s="1"/>
      <c r="P474" s="1"/>
      <c r="Q474" s="1"/>
      <c r="R474" s="1"/>
      <c r="S474" s="210"/>
      <c r="T474" s="210"/>
      <c r="U474" s="1"/>
      <c r="V474" s="1"/>
      <c r="W474" s="1"/>
      <c r="X474" s="1"/>
      <c r="Y474" s="210"/>
      <c r="Z474" s="1"/>
      <c r="AA474" s="1"/>
      <c r="AB474" s="212"/>
      <c r="AC474" s="212"/>
    </row>
    <row r="475" spans="1:29">
      <c r="A475" s="1"/>
      <c r="B475" s="1"/>
      <c r="C475" s="1"/>
      <c r="D475" s="1"/>
      <c r="E475" s="1"/>
      <c r="F475" s="1"/>
      <c r="G475" s="1"/>
      <c r="H475" s="1"/>
      <c r="I475" s="1"/>
      <c r="J475" s="1"/>
      <c r="K475" s="1"/>
      <c r="L475" s="1"/>
      <c r="M475" s="1"/>
      <c r="N475" s="1"/>
      <c r="O475" s="1"/>
      <c r="P475" s="1"/>
      <c r="Q475" s="1"/>
      <c r="R475" s="1"/>
      <c r="S475" s="210"/>
      <c r="T475" s="210"/>
      <c r="U475" s="1"/>
      <c r="V475" s="1"/>
      <c r="W475" s="1"/>
      <c r="X475" s="1"/>
      <c r="Y475" s="210"/>
      <c r="Z475" s="1"/>
      <c r="AA475" s="1"/>
      <c r="AB475" s="212"/>
      <c r="AC475" s="212"/>
    </row>
    <row r="476" spans="1:29">
      <c r="A476" s="1"/>
      <c r="B476" s="1"/>
      <c r="C476" s="1"/>
      <c r="D476" s="1"/>
      <c r="E476" s="1"/>
      <c r="F476" s="1"/>
      <c r="G476" s="1"/>
      <c r="H476" s="1"/>
      <c r="I476" s="1"/>
      <c r="J476" s="1"/>
      <c r="K476" s="1"/>
      <c r="L476" s="1"/>
      <c r="M476" s="1"/>
      <c r="N476" s="1"/>
      <c r="O476" s="1"/>
      <c r="P476" s="1"/>
      <c r="Q476" s="1"/>
      <c r="R476" s="1"/>
      <c r="S476" s="210"/>
      <c r="T476" s="210"/>
      <c r="U476" s="1"/>
      <c r="V476" s="1"/>
      <c r="W476" s="1"/>
      <c r="X476" s="1"/>
      <c r="Y476" s="210"/>
      <c r="Z476" s="1"/>
      <c r="AA476" s="1"/>
      <c r="AB476" s="212"/>
      <c r="AC476" s="212"/>
    </row>
    <row r="477" spans="1:29">
      <c r="A477" s="1"/>
      <c r="B477" s="1"/>
      <c r="C477" s="1"/>
      <c r="D477" s="1"/>
      <c r="E477" s="1"/>
      <c r="F477" s="1"/>
      <c r="G477" s="1"/>
      <c r="H477" s="1"/>
      <c r="I477" s="1"/>
      <c r="J477" s="1"/>
      <c r="K477" s="1"/>
      <c r="L477" s="1"/>
      <c r="M477" s="1"/>
      <c r="N477" s="1"/>
      <c r="O477" s="1"/>
      <c r="P477" s="1"/>
      <c r="Q477" s="1"/>
      <c r="R477" s="1"/>
      <c r="S477" s="210"/>
      <c r="T477" s="210"/>
      <c r="U477" s="1"/>
      <c r="V477" s="1"/>
      <c r="W477" s="1"/>
      <c r="X477" s="1"/>
      <c r="Y477" s="210"/>
      <c r="Z477" s="1"/>
      <c r="AA477" s="1"/>
      <c r="AB477" s="212"/>
      <c r="AC477" s="212"/>
    </row>
    <row r="478" spans="1:29">
      <c r="A478" s="1"/>
      <c r="B478" s="1"/>
      <c r="C478" s="1"/>
      <c r="D478" s="1"/>
      <c r="E478" s="1"/>
      <c r="F478" s="1"/>
      <c r="G478" s="1"/>
      <c r="H478" s="1"/>
      <c r="I478" s="1"/>
      <c r="J478" s="1"/>
      <c r="K478" s="1"/>
      <c r="L478" s="1"/>
      <c r="M478" s="1"/>
      <c r="N478" s="1"/>
      <c r="O478" s="1"/>
      <c r="P478" s="1"/>
      <c r="Q478" s="1"/>
      <c r="R478" s="1"/>
      <c r="S478" s="210"/>
      <c r="T478" s="210"/>
      <c r="U478" s="1"/>
      <c r="V478" s="1"/>
      <c r="W478" s="1"/>
      <c r="X478" s="1"/>
      <c r="Y478" s="210"/>
      <c r="Z478" s="1"/>
      <c r="AA478" s="1"/>
      <c r="AB478" s="212"/>
      <c r="AC478" s="212"/>
    </row>
    <row r="479" spans="1:29">
      <c r="A479" s="1"/>
      <c r="B479" s="1"/>
      <c r="C479" s="1"/>
      <c r="D479" s="1"/>
      <c r="E479" s="1"/>
      <c r="F479" s="1"/>
      <c r="G479" s="1"/>
      <c r="H479" s="1"/>
      <c r="I479" s="1"/>
      <c r="J479" s="1"/>
      <c r="K479" s="1"/>
      <c r="L479" s="1"/>
      <c r="M479" s="1"/>
      <c r="N479" s="1"/>
      <c r="O479" s="1"/>
      <c r="P479" s="1"/>
      <c r="Q479" s="1"/>
      <c r="R479" s="1"/>
      <c r="S479" s="210"/>
      <c r="T479" s="210"/>
      <c r="U479" s="1"/>
      <c r="V479" s="1"/>
      <c r="W479" s="1"/>
      <c r="X479" s="1"/>
      <c r="Y479" s="210"/>
      <c r="Z479" s="1"/>
      <c r="AA479" s="1"/>
      <c r="AB479" s="212"/>
      <c r="AC479" s="212"/>
    </row>
    <row r="480" spans="1:29">
      <c r="A480" s="1"/>
      <c r="B480" s="1"/>
      <c r="C480" s="1"/>
      <c r="D480" s="1"/>
      <c r="E480" s="1"/>
      <c r="F480" s="1"/>
      <c r="G480" s="1"/>
      <c r="H480" s="1"/>
      <c r="I480" s="1"/>
      <c r="J480" s="1"/>
      <c r="K480" s="1"/>
      <c r="L480" s="1"/>
      <c r="M480" s="1"/>
      <c r="N480" s="1"/>
      <c r="O480" s="1"/>
      <c r="P480" s="1"/>
      <c r="Q480" s="1"/>
      <c r="R480" s="1"/>
      <c r="S480" s="210"/>
      <c r="T480" s="210"/>
      <c r="U480" s="1"/>
      <c r="V480" s="1"/>
      <c r="W480" s="1"/>
      <c r="X480" s="1"/>
      <c r="Y480" s="210"/>
      <c r="Z480" s="1"/>
      <c r="AA480" s="1"/>
      <c r="AB480" s="212"/>
      <c r="AC480" s="212"/>
    </row>
    <row r="481" spans="1:29">
      <c r="A481" s="1"/>
      <c r="B481" s="1"/>
      <c r="C481" s="1"/>
      <c r="D481" s="1"/>
      <c r="E481" s="1"/>
      <c r="F481" s="1"/>
      <c r="G481" s="1"/>
      <c r="H481" s="1"/>
      <c r="I481" s="1"/>
      <c r="J481" s="1"/>
      <c r="K481" s="1"/>
      <c r="L481" s="1"/>
      <c r="M481" s="1"/>
      <c r="N481" s="1"/>
      <c r="O481" s="1"/>
      <c r="P481" s="1"/>
      <c r="Q481" s="1"/>
      <c r="R481" s="1"/>
      <c r="S481" s="210"/>
      <c r="T481" s="210"/>
      <c r="U481" s="1"/>
      <c r="V481" s="1"/>
      <c r="W481" s="1"/>
      <c r="X481" s="1"/>
      <c r="Y481" s="210"/>
      <c r="Z481" s="1"/>
      <c r="AA481" s="1"/>
      <c r="AB481" s="212"/>
      <c r="AC481" s="212"/>
    </row>
    <row r="482" spans="1:29">
      <c r="A482" s="1"/>
      <c r="B482" s="1"/>
      <c r="C482" s="1"/>
      <c r="D482" s="1"/>
      <c r="E482" s="1"/>
      <c r="F482" s="1"/>
      <c r="G482" s="1"/>
      <c r="H482" s="1"/>
      <c r="I482" s="1"/>
      <c r="J482" s="1"/>
      <c r="K482" s="1"/>
      <c r="L482" s="1"/>
      <c r="M482" s="1"/>
      <c r="N482" s="1"/>
      <c r="O482" s="1"/>
      <c r="P482" s="1"/>
      <c r="Q482" s="1"/>
      <c r="R482" s="1"/>
      <c r="S482" s="210"/>
      <c r="T482" s="210"/>
      <c r="U482" s="1"/>
      <c r="V482" s="1"/>
      <c r="W482" s="1"/>
      <c r="X482" s="1"/>
      <c r="Y482" s="210"/>
      <c r="Z482" s="1"/>
      <c r="AA482" s="1"/>
      <c r="AB482" s="212"/>
      <c r="AC482" s="212"/>
    </row>
    <row r="483" spans="1:29">
      <c r="A483" s="1"/>
      <c r="B483" s="1"/>
      <c r="C483" s="1"/>
      <c r="D483" s="1"/>
      <c r="E483" s="1"/>
      <c r="F483" s="1"/>
      <c r="G483" s="1"/>
      <c r="H483" s="1"/>
      <c r="I483" s="1"/>
      <c r="J483" s="1"/>
      <c r="K483" s="1"/>
      <c r="L483" s="1"/>
      <c r="M483" s="1"/>
      <c r="N483" s="1"/>
      <c r="O483" s="1"/>
      <c r="P483" s="1"/>
      <c r="Q483" s="1"/>
      <c r="R483" s="1"/>
      <c r="S483" s="210"/>
      <c r="T483" s="210"/>
      <c r="U483" s="1"/>
      <c r="V483" s="1"/>
      <c r="W483" s="1"/>
      <c r="X483" s="1"/>
      <c r="Y483" s="210"/>
      <c r="Z483" s="1"/>
      <c r="AA483" s="1"/>
      <c r="AB483" s="212"/>
      <c r="AC483" s="212"/>
    </row>
    <row r="484" spans="1:29">
      <c r="A484" s="1"/>
      <c r="B484" s="1"/>
      <c r="C484" s="1"/>
      <c r="D484" s="1"/>
      <c r="E484" s="1"/>
      <c r="F484" s="1"/>
      <c r="G484" s="1"/>
      <c r="H484" s="1"/>
      <c r="I484" s="1"/>
      <c r="J484" s="1"/>
      <c r="K484" s="1"/>
      <c r="L484" s="1"/>
      <c r="M484" s="1"/>
      <c r="N484" s="1"/>
      <c r="O484" s="1"/>
      <c r="P484" s="1"/>
      <c r="Q484" s="1"/>
      <c r="R484" s="1"/>
      <c r="S484" s="210"/>
      <c r="T484" s="210"/>
      <c r="U484" s="1"/>
      <c r="V484" s="1"/>
      <c r="W484" s="1"/>
      <c r="X484" s="1"/>
      <c r="Y484" s="210"/>
      <c r="Z484" s="1"/>
      <c r="AA484" s="1"/>
      <c r="AB484" s="212"/>
      <c r="AC484" s="212"/>
    </row>
    <row r="485" spans="1:29">
      <c r="A485" s="1"/>
      <c r="B485" s="1"/>
      <c r="C485" s="1"/>
      <c r="D485" s="1"/>
      <c r="E485" s="1"/>
      <c r="F485" s="1"/>
      <c r="G485" s="1"/>
      <c r="H485" s="1"/>
      <c r="I485" s="1"/>
      <c r="J485" s="1"/>
      <c r="K485" s="1"/>
      <c r="L485" s="1"/>
      <c r="M485" s="1"/>
      <c r="N485" s="1"/>
      <c r="O485" s="1"/>
      <c r="P485" s="1"/>
      <c r="Q485" s="1"/>
      <c r="R485" s="1"/>
      <c r="S485" s="210"/>
      <c r="T485" s="210"/>
      <c r="U485" s="1"/>
      <c r="V485" s="1"/>
      <c r="W485" s="1"/>
      <c r="X485" s="1"/>
      <c r="Y485" s="210"/>
      <c r="Z485" s="1"/>
      <c r="AA485" s="1"/>
      <c r="AB485" s="212"/>
      <c r="AC485" s="212"/>
    </row>
    <row r="486" spans="1:29">
      <c r="A486" s="1"/>
      <c r="B486" s="1"/>
      <c r="C486" s="1"/>
      <c r="D486" s="1"/>
      <c r="E486" s="1"/>
      <c r="F486" s="1"/>
      <c r="G486" s="1"/>
      <c r="H486" s="1"/>
      <c r="I486" s="1"/>
      <c r="J486" s="1"/>
      <c r="K486" s="1"/>
      <c r="L486" s="1"/>
      <c r="M486" s="1"/>
      <c r="N486" s="1"/>
      <c r="O486" s="1"/>
      <c r="P486" s="1"/>
      <c r="Q486" s="1"/>
      <c r="R486" s="1"/>
      <c r="S486" s="210"/>
      <c r="T486" s="210"/>
      <c r="U486" s="1"/>
      <c r="V486" s="1"/>
      <c r="W486" s="1"/>
      <c r="X486" s="1"/>
      <c r="Y486" s="210"/>
      <c r="Z486" s="1"/>
      <c r="AA486" s="1"/>
      <c r="AB486" s="212"/>
      <c r="AC486" s="212"/>
    </row>
    <row r="487" spans="1:29">
      <c r="A487" s="1"/>
      <c r="B487" s="1"/>
      <c r="C487" s="1"/>
      <c r="D487" s="1"/>
      <c r="E487" s="1"/>
      <c r="F487" s="1"/>
      <c r="G487" s="1"/>
      <c r="H487" s="1"/>
      <c r="I487" s="1"/>
      <c r="J487" s="1"/>
      <c r="K487" s="1"/>
      <c r="L487" s="1"/>
      <c r="M487" s="1"/>
      <c r="N487" s="1"/>
      <c r="O487" s="1"/>
      <c r="P487" s="1"/>
      <c r="Q487" s="1"/>
      <c r="R487" s="1"/>
      <c r="S487" s="210"/>
      <c r="T487" s="210"/>
      <c r="U487" s="1"/>
      <c r="V487" s="1"/>
      <c r="W487" s="1"/>
      <c r="X487" s="1"/>
      <c r="Y487" s="210"/>
      <c r="Z487" s="1"/>
      <c r="AA487" s="1"/>
      <c r="AB487" s="212"/>
      <c r="AC487" s="212"/>
    </row>
    <row r="488" spans="1:29">
      <c r="A488" s="1"/>
      <c r="B488" s="1"/>
      <c r="C488" s="1"/>
      <c r="D488" s="1"/>
      <c r="E488" s="1"/>
      <c r="F488" s="1"/>
      <c r="G488" s="1"/>
      <c r="H488" s="1"/>
      <c r="I488" s="1"/>
      <c r="J488" s="1"/>
      <c r="K488" s="1"/>
      <c r="L488" s="1"/>
      <c r="M488" s="1"/>
      <c r="N488" s="1"/>
      <c r="O488" s="1"/>
      <c r="P488" s="1"/>
      <c r="Q488" s="1"/>
      <c r="R488" s="1"/>
      <c r="S488" s="210"/>
      <c r="T488" s="210"/>
      <c r="U488" s="1"/>
      <c r="V488" s="1"/>
      <c r="W488" s="1"/>
      <c r="X488" s="1"/>
      <c r="Y488" s="210"/>
      <c r="Z488" s="1"/>
      <c r="AA488" s="1"/>
      <c r="AB488" s="212"/>
      <c r="AC488" s="212"/>
    </row>
    <row r="489" spans="1:29">
      <c r="A489" s="1"/>
      <c r="B489" s="1"/>
      <c r="C489" s="1"/>
      <c r="D489" s="1"/>
      <c r="E489" s="1"/>
      <c r="F489" s="1"/>
      <c r="G489" s="1"/>
      <c r="H489" s="1"/>
      <c r="I489" s="1"/>
      <c r="J489" s="1"/>
      <c r="K489" s="1"/>
      <c r="L489" s="1"/>
      <c r="M489" s="1"/>
      <c r="N489" s="1"/>
      <c r="O489" s="1"/>
      <c r="P489" s="1"/>
      <c r="Q489" s="1"/>
      <c r="R489" s="1"/>
      <c r="S489" s="210"/>
      <c r="T489" s="210"/>
      <c r="U489" s="1"/>
      <c r="V489" s="1"/>
      <c r="W489" s="1"/>
      <c r="X489" s="1"/>
      <c r="Y489" s="210"/>
      <c r="Z489" s="1"/>
      <c r="AA489" s="1"/>
      <c r="AB489" s="212"/>
      <c r="AC489" s="212"/>
    </row>
    <row r="490" spans="1:29">
      <c r="A490" s="1"/>
      <c r="B490" s="1"/>
      <c r="C490" s="1"/>
      <c r="D490" s="1"/>
      <c r="E490" s="1"/>
      <c r="F490" s="1"/>
      <c r="G490" s="1"/>
      <c r="H490" s="1"/>
      <c r="I490" s="1"/>
      <c r="J490" s="1"/>
      <c r="K490" s="1"/>
      <c r="L490" s="1"/>
      <c r="M490" s="1"/>
      <c r="N490" s="1"/>
      <c r="O490" s="1"/>
      <c r="P490" s="1"/>
      <c r="Q490" s="1"/>
      <c r="R490" s="1"/>
      <c r="S490" s="210"/>
      <c r="T490" s="210"/>
      <c r="U490" s="1"/>
      <c r="V490" s="1"/>
      <c r="W490" s="1"/>
      <c r="X490" s="1"/>
      <c r="Y490" s="210"/>
      <c r="Z490" s="1"/>
      <c r="AA490" s="1"/>
      <c r="AB490" s="212"/>
      <c r="AC490" s="212"/>
    </row>
    <row r="491" spans="1:29">
      <c r="A491" s="1"/>
      <c r="B491" s="1"/>
      <c r="C491" s="1"/>
      <c r="D491" s="1"/>
      <c r="E491" s="1"/>
      <c r="F491" s="1"/>
      <c r="G491" s="1"/>
      <c r="H491" s="1"/>
      <c r="I491" s="1"/>
      <c r="J491" s="1"/>
      <c r="K491" s="1"/>
      <c r="L491" s="1"/>
      <c r="M491" s="1"/>
      <c r="N491" s="1"/>
      <c r="O491" s="1"/>
      <c r="P491" s="1"/>
      <c r="Q491" s="1"/>
      <c r="R491" s="1"/>
      <c r="S491" s="210"/>
      <c r="T491" s="210"/>
      <c r="U491" s="1"/>
      <c r="V491" s="1"/>
      <c r="W491" s="1"/>
      <c r="X491" s="1"/>
      <c r="Y491" s="210"/>
      <c r="Z491" s="1"/>
      <c r="AA491" s="1"/>
      <c r="AB491" s="212"/>
      <c r="AC491" s="212"/>
    </row>
    <row r="492" spans="1:29">
      <c r="A492" s="1"/>
      <c r="B492" s="1"/>
      <c r="C492" s="1"/>
      <c r="D492" s="1"/>
      <c r="E492" s="1"/>
      <c r="F492" s="1"/>
      <c r="G492" s="1"/>
      <c r="H492" s="1"/>
      <c r="I492" s="1"/>
      <c r="J492" s="1"/>
      <c r="K492" s="1"/>
      <c r="L492" s="1"/>
      <c r="M492" s="1"/>
      <c r="N492" s="1"/>
      <c r="O492" s="1"/>
      <c r="P492" s="1"/>
      <c r="Q492" s="1"/>
      <c r="R492" s="1"/>
      <c r="S492" s="210"/>
      <c r="T492" s="210"/>
      <c r="U492" s="1"/>
      <c r="V492" s="1"/>
      <c r="W492" s="1"/>
      <c r="X492" s="1"/>
      <c r="Y492" s="210"/>
      <c r="Z492" s="1"/>
      <c r="AA492" s="1"/>
      <c r="AB492" s="212"/>
      <c r="AC492" s="212"/>
    </row>
    <row r="493" spans="1:29">
      <c r="A493" s="1"/>
      <c r="B493" s="1"/>
      <c r="C493" s="1"/>
      <c r="D493" s="1"/>
      <c r="E493" s="1"/>
      <c r="F493" s="1"/>
      <c r="G493" s="1"/>
      <c r="H493" s="1"/>
      <c r="I493" s="1"/>
      <c r="J493" s="1"/>
      <c r="K493" s="1"/>
      <c r="L493" s="1"/>
      <c r="M493" s="1"/>
      <c r="N493" s="1"/>
      <c r="O493" s="1"/>
      <c r="P493" s="1"/>
      <c r="Q493" s="1"/>
      <c r="R493" s="1"/>
      <c r="S493" s="210"/>
      <c r="T493" s="210"/>
      <c r="U493" s="1"/>
      <c r="V493" s="1"/>
      <c r="W493" s="1"/>
      <c r="X493" s="1"/>
      <c r="Y493" s="210"/>
      <c r="Z493" s="1"/>
      <c r="AA493" s="1"/>
      <c r="AB493" s="212"/>
      <c r="AC493" s="212"/>
    </row>
    <row r="494" spans="1:29">
      <c r="A494" s="1"/>
      <c r="B494" s="1"/>
      <c r="C494" s="1"/>
      <c r="D494" s="1"/>
      <c r="E494" s="1"/>
      <c r="F494" s="1"/>
      <c r="G494" s="1"/>
      <c r="H494" s="1"/>
      <c r="I494" s="1"/>
      <c r="J494" s="1"/>
      <c r="K494" s="1"/>
      <c r="L494" s="1"/>
      <c r="M494" s="1"/>
      <c r="N494" s="1"/>
      <c r="O494" s="1"/>
      <c r="P494" s="1"/>
      <c r="Q494" s="1"/>
      <c r="R494" s="1"/>
      <c r="S494" s="210"/>
      <c r="T494" s="210"/>
      <c r="U494" s="1"/>
      <c r="V494" s="1"/>
      <c r="W494" s="1"/>
      <c r="X494" s="1"/>
      <c r="Y494" s="210"/>
      <c r="Z494" s="1"/>
      <c r="AA494" s="1"/>
      <c r="AB494" s="212"/>
      <c r="AC494" s="212"/>
    </row>
    <row r="495" spans="1:29">
      <c r="A495" s="1"/>
      <c r="B495" s="1"/>
      <c r="C495" s="1"/>
      <c r="D495" s="1"/>
      <c r="E495" s="1"/>
      <c r="F495" s="1"/>
      <c r="G495" s="1"/>
      <c r="H495" s="1"/>
      <c r="I495" s="1"/>
      <c r="J495" s="1"/>
      <c r="K495" s="1"/>
      <c r="L495" s="1"/>
      <c r="M495" s="1"/>
      <c r="N495" s="1"/>
      <c r="O495" s="1"/>
      <c r="P495" s="1"/>
      <c r="Q495" s="1"/>
      <c r="R495" s="1"/>
      <c r="S495" s="210"/>
      <c r="T495" s="210"/>
      <c r="U495" s="1"/>
      <c r="V495" s="1"/>
      <c r="W495" s="1"/>
      <c r="X495" s="1"/>
      <c r="Y495" s="210"/>
      <c r="Z495" s="1"/>
      <c r="AA495" s="1"/>
      <c r="AB495" s="212"/>
      <c r="AC495" s="212"/>
    </row>
    <row r="496" spans="1:29">
      <c r="A496" s="1"/>
      <c r="B496" s="1"/>
      <c r="C496" s="1"/>
      <c r="D496" s="1"/>
      <c r="E496" s="1"/>
      <c r="F496" s="1"/>
      <c r="G496" s="1"/>
      <c r="H496" s="1"/>
      <c r="I496" s="1"/>
      <c r="J496" s="1"/>
      <c r="K496" s="1"/>
      <c r="L496" s="1"/>
      <c r="M496" s="1"/>
      <c r="N496" s="1"/>
      <c r="O496" s="1"/>
      <c r="P496" s="1"/>
      <c r="Q496" s="1"/>
      <c r="R496" s="1"/>
      <c r="S496" s="210"/>
      <c r="T496" s="210"/>
      <c r="U496" s="1"/>
      <c r="V496" s="1"/>
      <c r="W496" s="1"/>
      <c r="X496" s="1"/>
      <c r="Y496" s="210"/>
      <c r="Z496" s="1"/>
      <c r="AA496" s="1"/>
      <c r="AB496" s="212"/>
      <c r="AC496" s="212"/>
    </row>
    <row r="497" spans="1:29">
      <c r="A497" s="1"/>
      <c r="B497" s="1"/>
      <c r="C497" s="1"/>
      <c r="D497" s="1"/>
      <c r="E497" s="1"/>
      <c r="F497" s="1"/>
      <c r="G497" s="1"/>
      <c r="H497" s="1"/>
      <c r="I497" s="1"/>
      <c r="J497" s="1"/>
      <c r="K497" s="1"/>
      <c r="L497" s="1"/>
      <c r="M497" s="1"/>
      <c r="N497" s="1"/>
      <c r="O497" s="1"/>
      <c r="P497" s="1"/>
      <c r="Q497" s="1"/>
      <c r="R497" s="1"/>
      <c r="S497" s="210"/>
      <c r="T497" s="210"/>
      <c r="U497" s="1"/>
      <c r="V497" s="1"/>
      <c r="W497" s="1"/>
      <c r="X497" s="1"/>
      <c r="Y497" s="210"/>
      <c r="Z497" s="1"/>
      <c r="AA497" s="1"/>
      <c r="AB497" s="212"/>
      <c r="AC497" s="212"/>
    </row>
    <row r="498" spans="1:29">
      <c r="A498" s="1"/>
      <c r="B498" s="1"/>
      <c r="C498" s="1"/>
      <c r="D498" s="1"/>
      <c r="E498" s="1"/>
      <c r="F498" s="1"/>
      <c r="G498" s="1"/>
      <c r="H498" s="1"/>
      <c r="I498" s="1"/>
      <c r="J498" s="1"/>
      <c r="K498" s="1"/>
      <c r="L498" s="1"/>
      <c r="M498" s="1"/>
      <c r="N498" s="1"/>
      <c r="O498" s="1"/>
      <c r="P498" s="1"/>
      <c r="Q498" s="1"/>
      <c r="R498" s="1"/>
      <c r="S498" s="210"/>
      <c r="T498" s="210"/>
      <c r="U498" s="1"/>
      <c r="V498" s="1"/>
      <c r="W498" s="1"/>
      <c r="X498" s="1"/>
      <c r="Y498" s="210"/>
      <c r="Z498" s="1"/>
      <c r="AA498" s="1"/>
      <c r="AB498" s="212"/>
      <c r="AC498" s="212"/>
    </row>
    <row r="499" spans="1:29">
      <c r="A499" s="1"/>
      <c r="B499" s="1"/>
      <c r="C499" s="1"/>
      <c r="D499" s="1"/>
      <c r="E499" s="1"/>
      <c r="F499" s="1"/>
      <c r="G499" s="1"/>
      <c r="H499" s="1"/>
      <c r="I499" s="1"/>
      <c r="J499" s="1"/>
      <c r="K499" s="1"/>
      <c r="L499" s="1"/>
      <c r="M499" s="1"/>
      <c r="N499" s="1"/>
      <c r="O499" s="1"/>
      <c r="P499" s="1"/>
      <c r="Q499" s="1"/>
      <c r="R499" s="1"/>
      <c r="S499" s="210"/>
      <c r="T499" s="210"/>
      <c r="U499" s="1"/>
      <c r="V499" s="1"/>
      <c r="W499" s="1"/>
      <c r="X499" s="1"/>
      <c r="Y499" s="210"/>
      <c r="Z499" s="1"/>
      <c r="AA499" s="1"/>
      <c r="AB499" s="212"/>
      <c r="AC499" s="212"/>
    </row>
    <row r="500" spans="1:29">
      <c r="A500" s="1"/>
      <c r="B500" s="1"/>
      <c r="C500" s="1"/>
      <c r="D500" s="1"/>
      <c r="E500" s="1"/>
      <c r="F500" s="1"/>
      <c r="G500" s="1"/>
      <c r="H500" s="1"/>
      <c r="I500" s="1"/>
      <c r="J500" s="1"/>
      <c r="K500" s="1"/>
      <c r="L500" s="1"/>
      <c r="M500" s="1"/>
      <c r="N500" s="1"/>
      <c r="O500" s="1"/>
      <c r="P500" s="1"/>
      <c r="Q500" s="1"/>
      <c r="R500" s="1"/>
      <c r="S500" s="210"/>
      <c r="T500" s="210"/>
      <c r="U500" s="1"/>
      <c r="V500" s="1"/>
      <c r="W500" s="1"/>
      <c r="X500" s="1"/>
      <c r="Y500" s="210"/>
      <c r="Z500" s="1"/>
      <c r="AA500" s="1"/>
      <c r="AB500" s="212"/>
      <c r="AC500" s="212"/>
    </row>
    <row r="501" spans="1:29">
      <c r="A501" s="1"/>
      <c r="B501" s="1"/>
      <c r="C501" s="1"/>
      <c r="D501" s="1"/>
      <c r="E501" s="1"/>
      <c r="F501" s="1"/>
      <c r="G501" s="1"/>
      <c r="H501" s="1"/>
      <c r="I501" s="1"/>
      <c r="J501" s="1"/>
      <c r="K501" s="1"/>
      <c r="L501" s="1"/>
      <c r="M501" s="1"/>
      <c r="N501" s="1"/>
      <c r="O501" s="1"/>
      <c r="P501" s="1"/>
      <c r="Q501" s="1"/>
      <c r="R501" s="1"/>
      <c r="S501" s="210"/>
      <c r="T501" s="210"/>
      <c r="U501" s="1"/>
      <c r="V501" s="1"/>
      <c r="W501" s="1"/>
      <c r="X501" s="1"/>
      <c r="Y501" s="210"/>
      <c r="Z501" s="1"/>
      <c r="AA501" s="1"/>
      <c r="AB501" s="212"/>
      <c r="AC501" s="212"/>
    </row>
    <row r="502" spans="1:29">
      <c r="A502" s="1"/>
      <c r="B502" s="1"/>
      <c r="C502" s="1"/>
      <c r="D502" s="1"/>
      <c r="E502" s="1"/>
      <c r="F502" s="1"/>
      <c r="G502" s="1"/>
      <c r="H502" s="1"/>
      <c r="I502" s="1"/>
      <c r="J502" s="1"/>
      <c r="K502" s="1"/>
      <c r="L502" s="1"/>
      <c r="M502" s="1"/>
      <c r="N502" s="1"/>
      <c r="O502" s="1"/>
      <c r="P502" s="1"/>
      <c r="Q502" s="1"/>
      <c r="R502" s="1"/>
      <c r="S502" s="210"/>
      <c r="T502" s="210"/>
      <c r="U502" s="1"/>
      <c r="V502" s="1"/>
      <c r="W502" s="1"/>
      <c r="X502" s="1"/>
      <c r="Y502" s="210"/>
      <c r="Z502" s="1"/>
      <c r="AA502" s="1"/>
      <c r="AB502" s="212"/>
      <c r="AC502" s="212"/>
    </row>
    <row r="503" spans="1:29">
      <c r="A503" s="1"/>
      <c r="B503" s="1"/>
      <c r="C503" s="1"/>
      <c r="D503" s="1"/>
      <c r="E503" s="1"/>
      <c r="F503" s="1"/>
      <c r="G503" s="1"/>
      <c r="H503" s="1"/>
      <c r="I503" s="1"/>
      <c r="J503" s="1"/>
      <c r="K503" s="1"/>
      <c r="L503" s="1"/>
      <c r="M503" s="1"/>
      <c r="N503" s="1"/>
      <c r="O503" s="1"/>
      <c r="P503" s="1"/>
      <c r="Q503" s="1"/>
      <c r="R503" s="1"/>
      <c r="S503" s="210"/>
      <c r="T503" s="210"/>
      <c r="U503" s="1"/>
      <c r="V503" s="1"/>
      <c r="W503" s="1"/>
      <c r="X503" s="1"/>
      <c r="Y503" s="210"/>
      <c r="Z503" s="1"/>
      <c r="AA503" s="1"/>
      <c r="AB503" s="212"/>
      <c r="AC503" s="212"/>
    </row>
    <row r="504" spans="1:29">
      <c r="A504" s="1"/>
      <c r="B504" s="1"/>
      <c r="C504" s="1"/>
      <c r="D504" s="1"/>
      <c r="E504" s="1"/>
      <c r="F504" s="1"/>
      <c r="G504" s="1"/>
      <c r="H504" s="1"/>
      <c r="I504" s="1"/>
      <c r="J504" s="1"/>
      <c r="K504" s="1"/>
      <c r="L504" s="1"/>
      <c r="M504" s="1"/>
      <c r="N504" s="1"/>
      <c r="O504" s="1"/>
      <c r="P504" s="1"/>
      <c r="Q504" s="1"/>
      <c r="R504" s="1"/>
      <c r="S504" s="210"/>
      <c r="T504" s="210"/>
      <c r="U504" s="1"/>
      <c r="V504" s="1"/>
      <c r="W504" s="1"/>
      <c r="X504" s="1"/>
      <c r="Y504" s="210"/>
      <c r="Z504" s="1"/>
      <c r="AA504" s="1"/>
      <c r="AB504" s="212"/>
      <c r="AC504" s="212"/>
    </row>
    <row r="505" spans="1:29">
      <c r="A505" s="1"/>
      <c r="B505" s="1"/>
      <c r="C505" s="1"/>
      <c r="D505" s="1"/>
      <c r="E505" s="1"/>
      <c r="F505" s="1"/>
      <c r="G505" s="1"/>
      <c r="H505" s="1"/>
      <c r="I505" s="1"/>
      <c r="J505" s="1"/>
      <c r="K505" s="1"/>
      <c r="L505" s="1"/>
      <c r="M505" s="1"/>
      <c r="N505" s="1"/>
      <c r="O505" s="1"/>
      <c r="P505" s="1"/>
      <c r="Q505" s="1"/>
      <c r="R505" s="1"/>
      <c r="S505" s="210"/>
      <c r="T505" s="210"/>
      <c r="U505" s="1"/>
      <c r="V505" s="1"/>
      <c r="W505" s="1"/>
      <c r="X505" s="1"/>
      <c r="Y505" s="210"/>
      <c r="Z505" s="1"/>
      <c r="AA505" s="1"/>
      <c r="AB505" s="212"/>
      <c r="AC505" s="212"/>
    </row>
    <row r="506" spans="1:29">
      <c r="A506" s="1"/>
      <c r="B506" s="1"/>
      <c r="C506" s="1"/>
      <c r="D506" s="1"/>
      <c r="E506" s="1"/>
      <c r="F506" s="1"/>
      <c r="G506" s="1"/>
      <c r="H506" s="1"/>
      <c r="I506" s="1"/>
      <c r="J506" s="1"/>
      <c r="K506" s="1"/>
      <c r="L506" s="1"/>
      <c r="M506" s="1"/>
      <c r="N506" s="1"/>
      <c r="O506" s="1"/>
      <c r="P506" s="1"/>
      <c r="Q506" s="1"/>
      <c r="R506" s="1"/>
      <c r="S506" s="210"/>
      <c r="T506" s="210"/>
      <c r="U506" s="1"/>
      <c r="V506" s="1"/>
      <c r="W506" s="1"/>
      <c r="X506" s="1"/>
      <c r="Y506" s="210"/>
      <c r="Z506" s="1"/>
      <c r="AA506" s="1"/>
      <c r="AB506" s="212"/>
      <c r="AC506" s="212"/>
    </row>
    <row r="507" spans="1:29">
      <c r="A507" s="1"/>
      <c r="B507" s="1"/>
      <c r="C507" s="1"/>
      <c r="D507" s="1"/>
      <c r="E507" s="1"/>
      <c r="F507" s="1"/>
      <c r="G507" s="1"/>
      <c r="H507" s="1"/>
      <c r="I507" s="1"/>
      <c r="J507" s="1"/>
      <c r="K507" s="1"/>
      <c r="L507" s="1"/>
      <c r="M507" s="1"/>
      <c r="N507" s="1"/>
      <c r="O507" s="1"/>
      <c r="P507" s="1"/>
      <c r="Q507" s="1"/>
      <c r="R507" s="1"/>
      <c r="S507" s="210"/>
      <c r="T507" s="210"/>
      <c r="U507" s="1"/>
      <c r="V507" s="1"/>
      <c r="W507" s="1"/>
      <c r="X507" s="1"/>
      <c r="Y507" s="210"/>
      <c r="Z507" s="1"/>
      <c r="AA507" s="1"/>
      <c r="AB507" s="212"/>
      <c r="AC507" s="212"/>
    </row>
    <row r="508" spans="1:29">
      <c r="A508" s="1"/>
      <c r="B508" s="1"/>
      <c r="C508" s="1"/>
      <c r="D508" s="1"/>
      <c r="E508" s="1"/>
      <c r="F508" s="1"/>
      <c r="G508" s="1"/>
      <c r="H508" s="1"/>
      <c r="I508" s="1"/>
      <c r="J508" s="1"/>
      <c r="K508" s="1"/>
      <c r="L508" s="1"/>
      <c r="M508" s="1"/>
      <c r="N508" s="1"/>
      <c r="O508" s="1"/>
      <c r="P508" s="1"/>
      <c r="Q508" s="1"/>
      <c r="R508" s="1"/>
      <c r="S508" s="210"/>
      <c r="T508" s="210"/>
      <c r="U508" s="1"/>
      <c r="V508" s="1"/>
      <c r="W508" s="1"/>
      <c r="X508" s="1"/>
      <c r="Y508" s="210"/>
      <c r="Z508" s="1"/>
      <c r="AA508" s="1"/>
      <c r="AB508" s="212"/>
      <c r="AC508" s="212"/>
    </row>
    <row r="509" spans="1:29">
      <c r="A509" s="1"/>
      <c r="B509" s="1"/>
      <c r="C509" s="1"/>
      <c r="D509" s="1"/>
      <c r="E509" s="1"/>
      <c r="F509" s="1"/>
      <c r="G509" s="1"/>
      <c r="H509" s="1"/>
      <c r="I509" s="1"/>
      <c r="J509" s="1"/>
      <c r="K509" s="1"/>
      <c r="L509" s="1"/>
      <c r="M509" s="1"/>
      <c r="N509" s="1"/>
      <c r="O509" s="1"/>
      <c r="P509" s="1"/>
      <c r="Q509" s="1"/>
      <c r="R509" s="1"/>
      <c r="S509" s="210"/>
      <c r="T509" s="210"/>
      <c r="U509" s="1"/>
      <c r="V509" s="1"/>
      <c r="W509" s="1"/>
      <c r="X509" s="1"/>
      <c r="Y509" s="210"/>
      <c r="Z509" s="1"/>
      <c r="AA509" s="1"/>
      <c r="AB509" s="212"/>
      <c r="AC509" s="212"/>
    </row>
    <row r="510" spans="1:29">
      <c r="A510" s="1"/>
      <c r="B510" s="1"/>
      <c r="C510" s="1"/>
      <c r="D510" s="1"/>
      <c r="E510" s="1"/>
      <c r="F510" s="1"/>
      <c r="G510" s="1"/>
      <c r="H510" s="1"/>
      <c r="I510" s="1"/>
      <c r="J510" s="1"/>
      <c r="K510" s="1"/>
      <c r="L510" s="1"/>
      <c r="M510" s="1"/>
      <c r="N510" s="1"/>
      <c r="O510" s="1"/>
      <c r="P510" s="1"/>
      <c r="Q510" s="1"/>
      <c r="R510" s="1"/>
      <c r="S510" s="210"/>
      <c r="T510" s="210"/>
      <c r="U510" s="1"/>
      <c r="V510" s="1"/>
      <c r="W510" s="1"/>
      <c r="X510" s="1"/>
      <c r="Y510" s="210"/>
      <c r="Z510" s="1"/>
      <c r="AA510" s="1"/>
      <c r="AB510" s="212"/>
      <c r="AC510" s="212"/>
    </row>
    <row r="511" spans="1:29">
      <c r="A511" s="1"/>
      <c r="B511" s="1"/>
      <c r="C511" s="1"/>
      <c r="D511" s="1"/>
      <c r="E511" s="1"/>
      <c r="F511" s="1"/>
      <c r="G511" s="1"/>
      <c r="H511" s="1"/>
      <c r="I511" s="1"/>
      <c r="J511" s="1"/>
      <c r="K511" s="1"/>
      <c r="L511" s="1"/>
      <c r="M511" s="1"/>
      <c r="N511" s="1"/>
      <c r="O511" s="1"/>
      <c r="P511" s="1"/>
      <c r="Q511" s="1"/>
      <c r="R511" s="1"/>
      <c r="S511" s="210"/>
      <c r="T511" s="210"/>
      <c r="U511" s="1"/>
      <c r="V511" s="1"/>
      <c r="W511" s="1"/>
      <c r="X511" s="1"/>
      <c r="Y511" s="210"/>
      <c r="Z511" s="1"/>
      <c r="AA511" s="1"/>
      <c r="AB511" s="212"/>
      <c r="AC511" s="212"/>
    </row>
    <row r="512" spans="1:29">
      <c r="A512" s="1"/>
      <c r="B512" s="1"/>
      <c r="C512" s="1"/>
      <c r="D512" s="1"/>
      <c r="E512" s="1"/>
      <c r="F512" s="1"/>
      <c r="G512" s="1"/>
      <c r="H512" s="1"/>
      <c r="I512" s="1"/>
      <c r="J512" s="1"/>
      <c r="K512" s="1"/>
      <c r="L512" s="1"/>
      <c r="M512" s="1"/>
      <c r="N512" s="1"/>
      <c r="O512" s="1"/>
      <c r="P512" s="1"/>
      <c r="Q512" s="1"/>
      <c r="R512" s="1"/>
      <c r="S512" s="210"/>
      <c r="T512" s="210"/>
      <c r="U512" s="1"/>
      <c r="V512" s="1"/>
      <c r="W512" s="1"/>
      <c r="X512" s="1"/>
      <c r="Y512" s="210"/>
      <c r="Z512" s="1"/>
      <c r="AA512" s="1"/>
      <c r="AB512" s="212"/>
      <c r="AC512" s="212"/>
    </row>
    <row r="513" spans="1:29">
      <c r="A513" s="1"/>
      <c r="B513" s="1"/>
      <c r="C513" s="1"/>
      <c r="D513" s="1"/>
      <c r="E513" s="1"/>
      <c r="F513" s="1"/>
      <c r="G513" s="1"/>
      <c r="H513" s="1"/>
      <c r="I513" s="1"/>
      <c r="J513" s="1"/>
      <c r="K513" s="1"/>
      <c r="L513" s="1"/>
      <c r="M513" s="1"/>
      <c r="N513" s="1"/>
      <c r="O513" s="1"/>
      <c r="P513" s="1"/>
      <c r="Q513" s="1"/>
      <c r="R513" s="1"/>
      <c r="S513" s="210"/>
      <c r="T513" s="210"/>
      <c r="U513" s="1"/>
      <c r="V513" s="1"/>
      <c r="W513" s="1"/>
      <c r="X513" s="1"/>
      <c r="Y513" s="210"/>
      <c r="Z513" s="1"/>
      <c r="AA513" s="1"/>
      <c r="AB513" s="212"/>
      <c r="AC513" s="212"/>
    </row>
    <row r="514" spans="1:29">
      <c r="A514" s="1"/>
      <c r="B514" s="1"/>
      <c r="C514" s="1"/>
      <c r="D514" s="1"/>
      <c r="E514" s="1"/>
      <c r="F514" s="1"/>
      <c r="G514" s="1"/>
      <c r="H514" s="1"/>
      <c r="I514" s="1"/>
      <c r="J514" s="1"/>
      <c r="K514" s="1"/>
      <c r="L514" s="1"/>
      <c r="M514" s="1"/>
      <c r="N514" s="1"/>
      <c r="O514" s="1"/>
      <c r="P514" s="1"/>
      <c r="Q514" s="1"/>
      <c r="R514" s="1"/>
      <c r="S514" s="210"/>
      <c r="T514" s="210"/>
      <c r="U514" s="1"/>
      <c r="V514" s="1"/>
      <c r="W514" s="1"/>
      <c r="X514" s="1"/>
      <c r="Y514" s="210"/>
      <c r="Z514" s="1"/>
      <c r="AA514" s="1"/>
      <c r="AB514" s="212"/>
      <c r="AC514" s="212"/>
    </row>
    <row r="515" spans="1:29">
      <c r="A515" s="1"/>
      <c r="B515" s="1"/>
      <c r="C515" s="1"/>
      <c r="D515" s="1"/>
      <c r="E515" s="1"/>
      <c r="F515" s="1"/>
      <c r="G515" s="1"/>
      <c r="H515" s="1"/>
      <c r="I515" s="1"/>
      <c r="J515" s="1"/>
      <c r="K515" s="1"/>
      <c r="L515" s="1"/>
      <c r="M515" s="1"/>
      <c r="N515" s="1"/>
      <c r="O515" s="1"/>
      <c r="P515" s="1"/>
      <c r="Q515" s="1"/>
      <c r="R515" s="1"/>
      <c r="S515" s="210"/>
      <c r="T515" s="210"/>
      <c r="U515" s="1"/>
      <c r="V515" s="1"/>
      <c r="W515" s="1"/>
      <c r="X515" s="1"/>
      <c r="Y515" s="210"/>
      <c r="Z515" s="1"/>
      <c r="AA515" s="1"/>
      <c r="AB515" s="212"/>
      <c r="AC515" s="212"/>
    </row>
    <row r="516" spans="1:29">
      <c r="A516" s="1"/>
      <c r="B516" s="1"/>
      <c r="C516" s="1"/>
      <c r="D516" s="1"/>
      <c r="E516" s="1"/>
      <c r="F516" s="1"/>
      <c r="G516" s="1"/>
      <c r="H516" s="1"/>
      <c r="I516" s="1"/>
      <c r="J516" s="1"/>
      <c r="K516" s="1"/>
      <c r="L516" s="1"/>
      <c r="M516" s="1"/>
      <c r="N516" s="1"/>
      <c r="O516" s="1"/>
      <c r="P516" s="1"/>
      <c r="Q516" s="1"/>
      <c r="R516" s="1"/>
      <c r="S516" s="210"/>
      <c r="T516" s="210"/>
      <c r="U516" s="1"/>
      <c r="V516" s="1"/>
      <c r="W516" s="1"/>
      <c r="X516" s="1"/>
      <c r="Y516" s="210"/>
      <c r="Z516" s="1"/>
      <c r="AA516" s="1"/>
      <c r="AB516" s="212"/>
      <c r="AC516" s="212"/>
    </row>
    <row r="517" spans="1:29">
      <c r="A517" s="1"/>
      <c r="B517" s="1"/>
      <c r="C517" s="1"/>
      <c r="D517" s="1"/>
      <c r="E517" s="1"/>
      <c r="F517" s="1"/>
      <c r="G517" s="1"/>
      <c r="H517" s="1"/>
      <c r="I517" s="1"/>
      <c r="J517" s="1"/>
      <c r="K517" s="1"/>
      <c r="L517" s="1"/>
      <c r="M517" s="1"/>
      <c r="N517" s="1"/>
      <c r="O517" s="1"/>
      <c r="P517" s="1"/>
      <c r="Q517" s="1"/>
      <c r="R517" s="1"/>
      <c r="S517" s="210"/>
      <c r="T517" s="210"/>
      <c r="U517" s="1"/>
      <c r="V517" s="1"/>
      <c r="W517" s="1"/>
      <c r="X517" s="1"/>
      <c r="Y517" s="210"/>
      <c r="Z517" s="1"/>
      <c r="AA517" s="1"/>
      <c r="AB517" s="212"/>
      <c r="AC517" s="212"/>
    </row>
    <row r="518" spans="1:29">
      <c r="A518" s="1"/>
      <c r="B518" s="1"/>
      <c r="C518" s="1"/>
      <c r="D518" s="1"/>
      <c r="E518" s="1"/>
      <c r="F518" s="1"/>
      <c r="G518" s="1"/>
      <c r="H518" s="1"/>
      <c r="I518" s="1"/>
      <c r="J518" s="1"/>
      <c r="K518" s="1"/>
      <c r="L518" s="1"/>
      <c r="M518" s="1"/>
      <c r="N518" s="1"/>
      <c r="O518" s="1"/>
      <c r="P518" s="1"/>
      <c r="Q518" s="1"/>
      <c r="R518" s="1"/>
      <c r="S518" s="210"/>
      <c r="T518" s="210"/>
      <c r="U518" s="1"/>
      <c r="V518" s="1"/>
      <c r="W518" s="1"/>
      <c r="X518" s="1"/>
      <c r="Y518" s="210"/>
      <c r="Z518" s="1"/>
      <c r="AA518" s="1"/>
      <c r="AB518" s="212"/>
      <c r="AC518" s="212"/>
    </row>
    <row r="519" spans="1:29">
      <c r="A519" s="1"/>
      <c r="B519" s="1"/>
      <c r="C519" s="1"/>
      <c r="D519" s="1"/>
      <c r="E519" s="1"/>
      <c r="F519" s="1"/>
      <c r="G519" s="1"/>
      <c r="H519" s="1"/>
      <c r="I519" s="1"/>
      <c r="J519" s="1"/>
      <c r="K519" s="1"/>
      <c r="L519" s="1"/>
      <c r="M519" s="1"/>
      <c r="N519" s="1"/>
      <c r="O519" s="1"/>
      <c r="P519" s="1"/>
      <c r="Q519" s="1"/>
      <c r="R519" s="1"/>
      <c r="S519" s="210"/>
      <c r="T519" s="210"/>
      <c r="U519" s="1"/>
      <c r="V519" s="1"/>
      <c r="W519" s="1"/>
      <c r="X519" s="1"/>
      <c r="Y519" s="210"/>
      <c r="Z519" s="1"/>
      <c r="AA519" s="1"/>
      <c r="AB519" s="212"/>
      <c r="AC519" s="212"/>
    </row>
    <row r="520" spans="1:29">
      <c r="A520" s="1"/>
      <c r="B520" s="1"/>
      <c r="C520" s="1"/>
      <c r="D520" s="1"/>
      <c r="E520" s="1"/>
      <c r="F520" s="1"/>
      <c r="G520" s="1"/>
      <c r="H520" s="1"/>
      <c r="I520" s="1"/>
      <c r="J520" s="1"/>
      <c r="K520" s="1"/>
      <c r="L520" s="1"/>
      <c r="M520" s="1"/>
      <c r="N520" s="1"/>
      <c r="O520" s="1"/>
      <c r="P520" s="1"/>
      <c r="Q520" s="1"/>
      <c r="R520" s="1"/>
      <c r="S520" s="210"/>
      <c r="T520" s="210"/>
      <c r="U520" s="1"/>
      <c r="V520" s="1"/>
      <c r="W520" s="1"/>
      <c r="X520" s="1"/>
      <c r="Y520" s="210"/>
      <c r="Z520" s="1"/>
      <c r="AA520" s="1"/>
      <c r="AB520" s="212"/>
      <c r="AC520" s="212"/>
    </row>
    <row r="521" spans="1:29">
      <c r="A521" s="1"/>
      <c r="B521" s="1"/>
      <c r="C521" s="1"/>
      <c r="D521" s="1"/>
      <c r="E521" s="1"/>
      <c r="F521" s="1"/>
      <c r="G521" s="1"/>
      <c r="H521" s="1"/>
      <c r="I521" s="1"/>
      <c r="J521" s="1"/>
      <c r="K521" s="1"/>
      <c r="L521" s="1"/>
      <c r="M521" s="1"/>
      <c r="N521" s="1"/>
      <c r="O521" s="1"/>
      <c r="P521" s="1"/>
      <c r="Q521" s="1"/>
      <c r="R521" s="1"/>
      <c r="S521" s="210"/>
      <c r="T521" s="210"/>
      <c r="U521" s="1"/>
      <c r="V521" s="1"/>
      <c r="W521" s="1"/>
      <c r="X521" s="1"/>
      <c r="Y521" s="210"/>
      <c r="Z521" s="1"/>
      <c r="AA521" s="1"/>
      <c r="AB521" s="212"/>
      <c r="AC521" s="212"/>
    </row>
    <row r="522" spans="1:29">
      <c r="A522" s="1"/>
      <c r="B522" s="1"/>
      <c r="C522" s="1"/>
      <c r="D522" s="1"/>
      <c r="E522" s="1"/>
      <c r="F522" s="1"/>
      <c r="G522" s="1"/>
      <c r="H522" s="1"/>
      <c r="I522" s="1"/>
      <c r="J522" s="1"/>
      <c r="K522" s="1"/>
      <c r="L522" s="1"/>
      <c r="M522" s="1"/>
      <c r="N522" s="1"/>
      <c r="O522" s="1"/>
      <c r="P522" s="1"/>
      <c r="Q522" s="1"/>
      <c r="R522" s="1"/>
      <c r="S522" s="210"/>
      <c r="T522" s="210"/>
      <c r="U522" s="1"/>
      <c r="V522" s="1"/>
      <c r="W522" s="1"/>
      <c r="X522" s="1"/>
      <c r="Y522" s="210"/>
      <c r="Z522" s="1"/>
      <c r="AA522" s="1"/>
      <c r="AB522" s="212"/>
      <c r="AC522" s="212"/>
    </row>
    <row r="523" spans="1:29">
      <c r="A523" s="1"/>
      <c r="B523" s="1"/>
      <c r="C523" s="1"/>
      <c r="D523" s="1"/>
      <c r="E523" s="1"/>
      <c r="F523" s="1"/>
      <c r="G523" s="1"/>
      <c r="H523" s="1"/>
      <c r="I523" s="1"/>
      <c r="J523" s="1"/>
      <c r="K523" s="1"/>
      <c r="L523" s="1"/>
      <c r="M523" s="1"/>
      <c r="N523" s="1"/>
      <c r="O523" s="1"/>
      <c r="P523" s="1"/>
      <c r="Q523" s="1"/>
      <c r="R523" s="1"/>
      <c r="S523" s="210"/>
      <c r="T523" s="210"/>
      <c r="U523" s="1"/>
      <c r="V523" s="1"/>
      <c r="W523" s="1"/>
      <c r="X523" s="1"/>
      <c r="Y523" s="210"/>
      <c r="Z523" s="1"/>
      <c r="AA523" s="1"/>
      <c r="AB523" s="212"/>
      <c r="AC523" s="212"/>
    </row>
    <row r="524" spans="1:29">
      <c r="A524" s="1"/>
      <c r="B524" s="1"/>
      <c r="C524" s="1"/>
      <c r="D524" s="1"/>
      <c r="E524" s="1"/>
      <c r="F524" s="1"/>
      <c r="G524" s="1"/>
      <c r="H524" s="1"/>
      <c r="I524" s="1"/>
      <c r="J524" s="1"/>
      <c r="K524" s="1"/>
      <c r="L524" s="1"/>
      <c r="M524" s="1"/>
      <c r="N524" s="1"/>
      <c r="O524" s="1"/>
      <c r="P524" s="1"/>
      <c r="Q524" s="1"/>
      <c r="R524" s="1"/>
      <c r="S524" s="210"/>
      <c r="T524" s="210"/>
      <c r="U524" s="1"/>
      <c r="V524" s="1"/>
      <c r="W524" s="1"/>
      <c r="X524" s="1"/>
      <c r="Y524" s="210"/>
      <c r="Z524" s="1"/>
      <c r="AA524" s="1"/>
      <c r="AB524" s="212"/>
      <c r="AC524" s="212"/>
    </row>
    <row r="525" spans="1:29">
      <c r="A525" s="1"/>
      <c r="B525" s="1"/>
      <c r="C525" s="1"/>
      <c r="D525" s="1"/>
      <c r="E525" s="1"/>
      <c r="F525" s="1"/>
      <c r="G525" s="1"/>
      <c r="H525" s="1"/>
      <c r="I525" s="1"/>
      <c r="J525" s="1"/>
      <c r="K525" s="1"/>
      <c r="L525" s="1"/>
      <c r="M525" s="1"/>
      <c r="N525" s="1"/>
      <c r="O525" s="1"/>
      <c r="P525" s="1"/>
      <c r="Q525" s="1"/>
      <c r="R525" s="1"/>
      <c r="S525" s="210"/>
      <c r="T525" s="210"/>
      <c r="U525" s="1"/>
      <c r="V525" s="1"/>
      <c r="W525" s="1"/>
      <c r="X525" s="1"/>
      <c r="Y525" s="210"/>
      <c r="Z525" s="1"/>
      <c r="AA525" s="1"/>
      <c r="AB525" s="212"/>
      <c r="AC525" s="212"/>
    </row>
    <row r="526" spans="1:29">
      <c r="A526" s="1"/>
      <c r="B526" s="1"/>
      <c r="C526" s="1"/>
      <c r="D526" s="1"/>
      <c r="E526" s="1"/>
      <c r="F526" s="1"/>
      <c r="G526" s="1"/>
      <c r="H526" s="1"/>
      <c r="I526" s="1"/>
      <c r="J526" s="1"/>
      <c r="K526" s="1"/>
      <c r="L526" s="1"/>
      <c r="M526" s="1"/>
      <c r="N526" s="1"/>
      <c r="O526" s="1"/>
      <c r="P526" s="1"/>
      <c r="Q526" s="1"/>
      <c r="R526" s="1"/>
      <c r="S526" s="210"/>
      <c r="T526" s="210"/>
      <c r="U526" s="1"/>
      <c r="V526" s="1"/>
      <c r="W526" s="1"/>
      <c r="X526" s="1"/>
      <c r="Y526" s="210"/>
      <c r="Z526" s="1"/>
      <c r="AA526" s="1"/>
      <c r="AB526" s="212"/>
      <c r="AC526" s="212"/>
    </row>
    <row r="527" spans="1:29">
      <c r="A527" s="1"/>
      <c r="B527" s="1"/>
      <c r="C527" s="1"/>
      <c r="D527" s="1"/>
      <c r="E527" s="1"/>
      <c r="F527" s="1"/>
      <c r="G527" s="1"/>
      <c r="H527" s="1"/>
      <c r="I527" s="1"/>
      <c r="J527" s="1"/>
      <c r="K527" s="1"/>
      <c r="L527" s="1"/>
      <c r="M527" s="1"/>
      <c r="N527" s="1"/>
      <c r="O527" s="1"/>
      <c r="P527" s="1"/>
      <c r="Q527" s="1"/>
      <c r="R527" s="1"/>
      <c r="S527" s="210"/>
      <c r="T527" s="210"/>
      <c r="U527" s="1"/>
      <c r="V527" s="1"/>
      <c r="W527" s="1"/>
      <c r="X527" s="1"/>
      <c r="Y527" s="210"/>
      <c r="Z527" s="1"/>
      <c r="AA527" s="1"/>
      <c r="AB527" s="212"/>
      <c r="AC527" s="212"/>
    </row>
    <row r="528" spans="1:29">
      <c r="A528" s="1"/>
      <c r="B528" s="1"/>
      <c r="C528" s="1"/>
      <c r="D528" s="1"/>
      <c r="E528" s="1"/>
      <c r="F528" s="1"/>
      <c r="G528" s="1"/>
      <c r="H528" s="1"/>
      <c r="I528" s="1"/>
      <c r="J528" s="1"/>
      <c r="K528" s="1"/>
      <c r="L528" s="1"/>
      <c r="M528" s="1"/>
      <c r="N528" s="1"/>
      <c r="O528" s="1"/>
      <c r="P528" s="1"/>
      <c r="Q528" s="1"/>
      <c r="R528" s="1"/>
      <c r="S528" s="210"/>
      <c r="T528" s="210"/>
      <c r="U528" s="1"/>
      <c r="V528" s="1"/>
      <c r="W528" s="1"/>
      <c r="X528" s="1"/>
      <c r="Y528" s="210"/>
      <c r="Z528" s="1"/>
      <c r="AA528" s="1"/>
      <c r="AB528" s="212"/>
      <c r="AC528" s="212"/>
    </row>
    <row r="529" spans="1:29">
      <c r="A529" s="1"/>
      <c r="B529" s="1"/>
      <c r="C529" s="1"/>
      <c r="D529" s="1"/>
      <c r="E529" s="1"/>
      <c r="F529" s="1"/>
      <c r="G529" s="1"/>
      <c r="H529" s="1"/>
      <c r="I529" s="1"/>
      <c r="J529" s="1"/>
      <c r="K529" s="1"/>
      <c r="L529" s="1"/>
      <c r="M529" s="1"/>
      <c r="N529" s="1"/>
      <c r="O529" s="1"/>
      <c r="P529" s="1"/>
      <c r="Q529" s="1"/>
      <c r="R529" s="1"/>
      <c r="S529" s="210"/>
      <c r="T529" s="210"/>
      <c r="U529" s="1"/>
      <c r="V529" s="1"/>
      <c r="W529" s="1"/>
      <c r="X529" s="1"/>
      <c r="Y529" s="210"/>
      <c r="Z529" s="1"/>
      <c r="AA529" s="1"/>
      <c r="AB529" s="212"/>
      <c r="AC529" s="212"/>
    </row>
    <row r="530" spans="1:29">
      <c r="A530" s="1"/>
      <c r="B530" s="1"/>
      <c r="C530" s="1"/>
      <c r="D530" s="1"/>
      <c r="E530" s="1"/>
      <c r="F530" s="1"/>
      <c r="G530" s="1"/>
      <c r="H530" s="1"/>
      <c r="I530" s="1"/>
      <c r="J530" s="1"/>
      <c r="K530" s="1"/>
      <c r="L530" s="1"/>
      <c r="M530" s="1"/>
      <c r="N530" s="1"/>
      <c r="O530" s="1"/>
      <c r="P530" s="1"/>
      <c r="Q530" s="1"/>
      <c r="R530" s="1"/>
      <c r="S530" s="210"/>
      <c r="T530" s="210"/>
      <c r="U530" s="1"/>
      <c r="V530" s="1"/>
      <c r="W530" s="1"/>
      <c r="X530" s="1"/>
      <c r="Y530" s="210"/>
      <c r="Z530" s="1"/>
      <c r="AA530" s="1"/>
      <c r="AB530" s="212"/>
      <c r="AC530" s="212"/>
    </row>
    <row r="531" spans="1:29">
      <c r="A531" s="1"/>
      <c r="B531" s="1"/>
      <c r="C531" s="1"/>
      <c r="D531" s="1"/>
      <c r="E531" s="1"/>
      <c r="F531" s="1"/>
      <c r="G531" s="1"/>
      <c r="H531" s="1"/>
      <c r="I531" s="1"/>
      <c r="J531" s="1"/>
      <c r="K531" s="1"/>
      <c r="L531" s="1"/>
      <c r="M531" s="1"/>
      <c r="N531" s="1"/>
      <c r="O531" s="1"/>
      <c r="P531" s="1"/>
      <c r="Q531" s="1"/>
      <c r="R531" s="1"/>
      <c r="S531" s="210"/>
      <c r="T531" s="210"/>
      <c r="U531" s="1"/>
      <c r="V531" s="1"/>
      <c r="W531" s="1"/>
      <c r="X531" s="1"/>
      <c r="Y531" s="210"/>
      <c r="Z531" s="1"/>
      <c r="AA531" s="1"/>
      <c r="AB531" s="212"/>
      <c r="AC531" s="212"/>
    </row>
    <row r="532" spans="1:29">
      <c r="A532" s="1"/>
      <c r="B532" s="1"/>
      <c r="C532" s="1"/>
      <c r="D532" s="1"/>
      <c r="E532" s="1"/>
      <c r="F532" s="1"/>
      <c r="G532" s="1"/>
      <c r="H532" s="1"/>
      <c r="I532" s="1"/>
      <c r="J532" s="1"/>
      <c r="K532" s="1"/>
      <c r="L532" s="1"/>
      <c r="M532" s="1"/>
      <c r="N532" s="1"/>
      <c r="O532" s="1"/>
      <c r="P532" s="1"/>
      <c r="Q532" s="1"/>
      <c r="R532" s="1"/>
      <c r="S532" s="210"/>
      <c r="T532" s="210"/>
      <c r="U532" s="1"/>
      <c r="V532" s="1"/>
      <c r="W532" s="1"/>
      <c r="X532" s="1"/>
      <c r="Y532" s="210"/>
      <c r="Z532" s="1"/>
      <c r="AA532" s="1"/>
      <c r="AB532" s="212"/>
      <c r="AC532" s="212"/>
    </row>
    <row r="533" spans="1:29">
      <c r="A533" s="1"/>
      <c r="B533" s="1"/>
      <c r="C533" s="1"/>
      <c r="D533" s="1"/>
      <c r="E533" s="1"/>
      <c r="F533" s="1"/>
      <c r="G533" s="1"/>
      <c r="H533" s="1"/>
      <c r="I533" s="1"/>
      <c r="J533" s="1"/>
      <c r="K533" s="1"/>
      <c r="L533" s="1"/>
      <c r="M533" s="1"/>
      <c r="N533" s="1"/>
      <c r="O533" s="1"/>
      <c r="P533" s="1"/>
      <c r="Q533" s="1"/>
      <c r="R533" s="1"/>
      <c r="S533" s="210"/>
      <c r="T533" s="210"/>
      <c r="U533" s="1"/>
      <c r="V533" s="1"/>
      <c r="W533" s="1"/>
      <c r="X533" s="1"/>
      <c r="Y533" s="210"/>
      <c r="Z533" s="1"/>
      <c r="AA533" s="1"/>
      <c r="AB533" s="212"/>
      <c r="AC533" s="212"/>
    </row>
    <row r="534" spans="1:29">
      <c r="A534" s="1"/>
      <c r="B534" s="1"/>
      <c r="C534" s="1"/>
      <c r="D534" s="1"/>
      <c r="E534" s="1"/>
      <c r="F534" s="1"/>
      <c r="G534" s="1"/>
      <c r="H534" s="1"/>
      <c r="I534" s="1"/>
      <c r="J534" s="1"/>
      <c r="K534" s="1"/>
      <c r="L534" s="1"/>
      <c r="M534" s="1"/>
      <c r="N534" s="1"/>
      <c r="O534" s="1"/>
      <c r="P534" s="1"/>
      <c r="Q534" s="1"/>
      <c r="R534" s="1"/>
      <c r="S534" s="210"/>
      <c r="T534" s="210"/>
      <c r="U534" s="1"/>
      <c r="V534" s="1"/>
      <c r="W534" s="1"/>
      <c r="X534" s="1"/>
      <c r="Y534" s="210"/>
      <c r="Z534" s="1"/>
      <c r="AA534" s="1"/>
      <c r="AB534" s="212"/>
      <c r="AC534" s="212"/>
    </row>
    <row r="535" spans="1:29">
      <c r="A535" s="1"/>
      <c r="B535" s="1"/>
      <c r="C535" s="1"/>
      <c r="D535" s="1"/>
      <c r="E535" s="1"/>
      <c r="F535" s="1"/>
      <c r="G535" s="1"/>
      <c r="H535" s="1"/>
      <c r="I535" s="1"/>
      <c r="J535" s="1"/>
      <c r="K535" s="1"/>
      <c r="L535" s="1"/>
      <c r="M535" s="1"/>
      <c r="N535" s="1"/>
      <c r="O535" s="1"/>
      <c r="P535" s="1"/>
      <c r="Q535" s="1"/>
      <c r="R535" s="1"/>
      <c r="S535" s="210"/>
      <c r="T535" s="210"/>
      <c r="U535" s="1"/>
      <c r="V535" s="1"/>
      <c r="W535" s="1"/>
      <c r="X535" s="1"/>
      <c r="Y535" s="210"/>
      <c r="Z535" s="1"/>
      <c r="AA535" s="1"/>
      <c r="AB535" s="212"/>
      <c r="AC535" s="212"/>
    </row>
    <row r="536" spans="1:29">
      <c r="A536" s="1"/>
      <c r="B536" s="1"/>
      <c r="C536" s="1"/>
      <c r="D536" s="1"/>
      <c r="E536" s="1"/>
      <c r="F536" s="1"/>
      <c r="G536" s="1"/>
      <c r="H536" s="1"/>
      <c r="I536" s="1"/>
      <c r="J536" s="1"/>
      <c r="K536" s="1"/>
      <c r="L536" s="1"/>
      <c r="M536" s="1"/>
      <c r="N536" s="1"/>
      <c r="O536" s="1"/>
      <c r="P536" s="1"/>
      <c r="Q536" s="1"/>
      <c r="R536" s="1"/>
      <c r="S536" s="210"/>
      <c r="T536" s="210"/>
      <c r="U536" s="1"/>
      <c r="V536" s="1"/>
      <c r="W536" s="1"/>
      <c r="X536" s="1"/>
      <c r="Y536" s="210"/>
      <c r="Z536" s="1"/>
      <c r="AA536" s="1"/>
      <c r="AB536" s="212"/>
      <c r="AC536" s="212"/>
    </row>
    <row r="537" spans="1:29">
      <c r="A537" s="1"/>
      <c r="B537" s="1"/>
      <c r="C537" s="1"/>
      <c r="D537" s="1"/>
      <c r="E537" s="1"/>
      <c r="F537" s="1"/>
      <c r="G537" s="1"/>
      <c r="H537" s="1"/>
      <c r="I537" s="1"/>
      <c r="J537" s="1"/>
      <c r="K537" s="1"/>
      <c r="L537" s="1"/>
      <c r="M537" s="1"/>
      <c r="N537" s="1"/>
      <c r="O537" s="1"/>
      <c r="P537" s="1"/>
      <c r="Q537" s="1"/>
      <c r="R537" s="1"/>
      <c r="S537" s="210"/>
      <c r="T537" s="210"/>
      <c r="U537" s="1"/>
      <c r="V537" s="1"/>
      <c r="W537" s="1"/>
      <c r="X537" s="1"/>
      <c r="Y537" s="210"/>
      <c r="Z537" s="1"/>
      <c r="AA537" s="1"/>
      <c r="AB537" s="212"/>
      <c r="AC537" s="212"/>
    </row>
    <row r="538" spans="1:29">
      <c r="A538" s="1"/>
      <c r="B538" s="1"/>
      <c r="C538" s="1"/>
      <c r="D538" s="1"/>
      <c r="E538" s="1"/>
      <c r="F538" s="1"/>
      <c r="G538" s="1"/>
      <c r="H538" s="1"/>
      <c r="I538" s="1"/>
      <c r="J538" s="1"/>
      <c r="K538" s="1"/>
      <c r="L538" s="1"/>
      <c r="M538" s="1"/>
      <c r="N538" s="1"/>
      <c r="O538" s="1"/>
      <c r="P538" s="1"/>
      <c r="Q538" s="1"/>
      <c r="R538" s="1"/>
      <c r="S538" s="210"/>
      <c r="T538" s="210"/>
      <c r="U538" s="1"/>
      <c r="V538" s="1"/>
      <c r="W538" s="1"/>
      <c r="X538" s="1"/>
      <c r="Y538" s="210"/>
      <c r="Z538" s="1"/>
      <c r="AA538" s="1"/>
      <c r="AB538" s="212"/>
      <c r="AC538" s="212"/>
    </row>
    <row r="539" spans="1:29">
      <c r="A539" s="1"/>
      <c r="B539" s="1"/>
      <c r="C539" s="1"/>
      <c r="D539" s="1"/>
      <c r="E539" s="1"/>
      <c r="F539" s="1"/>
      <c r="G539" s="1"/>
      <c r="H539" s="1"/>
      <c r="I539" s="1"/>
      <c r="J539" s="1"/>
      <c r="K539" s="1"/>
      <c r="L539" s="1"/>
      <c r="M539" s="1"/>
      <c r="N539" s="1"/>
      <c r="O539" s="1"/>
      <c r="P539" s="1"/>
      <c r="Q539" s="1"/>
      <c r="R539" s="1"/>
      <c r="S539" s="210"/>
      <c r="T539" s="210"/>
      <c r="U539" s="1"/>
      <c r="V539" s="1"/>
      <c r="W539" s="1"/>
      <c r="X539" s="1"/>
      <c r="Y539" s="210"/>
      <c r="Z539" s="1"/>
      <c r="AA539" s="1"/>
      <c r="AB539" s="212"/>
      <c r="AC539" s="212"/>
    </row>
    <row r="540" spans="1:29">
      <c r="A540" s="1"/>
      <c r="B540" s="1"/>
      <c r="C540" s="1"/>
      <c r="D540" s="1"/>
      <c r="E540" s="1"/>
      <c r="F540" s="1"/>
      <c r="G540" s="1"/>
      <c r="H540" s="1"/>
      <c r="I540" s="1"/>
      <c r="J540" s="1"/>
      <c r="K540" s="1"/>
      <c r="L540" s="1"/>
      <c r="M540" s="1"/>
      <c r="N540" s="1"/>
      <c r="O540" s="1"/>
      <c r="P540" s="1"/>
      <c r="Q540" s="1"/>
      <c r="R540" s="1"/>
      <c r="S540" s="210"/>
      <c r="T540" s="210"/>
      <c r="U540" s="1"/>
      <c r="V540" s="1"/>
      <c r="W540" s="1"/>
      <c r="X540" s="1"/>
      <c r="Y540" s="210"/>
      <c r="Z540" s="1"/>
      <c r="AA540" s="1"/>
      <c r="AB540" s="212"/>
      <c r="AC540" s="212"/>
    </row>
    <row r="541" spans="1:29">
      <c r="A541" s="1"/>
      <c r="B541" s="1"/>
      <c r="C541" s="1"/>
      <c r="D541" s="1"/>
      <c r="E541" s="1"/>
      <c r="F541" s="1"/>
      <c r="G541" s="1"/>
      <c r="H541" s="1"/>
      <c r="I541" s="1"/>
      <c r="J541" s="1"/>
      <c r="K541" s="1"/>
      <c r="L541" s="1"/>
      <c r="M541" s="1"/>
      <c r="N541" s="1"/>
      <c r="O541" s="1"/>
      <c r="P541" s="1"/>
      <c r="Q541" s="1"/>
      <c r="R541" s="1"/>
      <c r="S541" s="210"/>
      <c r="T541" s="210"/>
      <c r="U541" s="1"/>
      <c r="V541" s="1"/>
      <c r="W541" s="1"/>
      <c r="X541" s="1"/>
      <c r="Y541" s="210"/>
      <c r="Z541" s="1"/>
      <c r="AA541" s="1"/>
      <c r="AB541" s="212"/>
      <c r="AC541" s="212"/>
    </row>
    <row r="542" spans="1:29">
      <c r="A542" s="1"/>
      <c r="B542" s="1"/>
      <c r="C542" s="1"/>
      <c r="D542" s="1"/>
      <c r="E542" s="1"/>
      <c r="F542" s="1"/>
      <c r="G542" s="1"/>
      <c r="H542" s="1"/>
      <c r="I542" s="1"/>
      <c r="J542" s="1"/>
      <c r="K542" s="1"/>
      <c r="L542" s="1"/>
      <c r="M542" s="1"/>
      <c r="N542" s="1"/>
      <c r="O542" s="1"/>
      <c r="P542" s="1"/>
      <c r="Q542" s="1"/>
      <c r="R542" s="1"/>
      <c r="S542" s="210"/>
      <c r="T542" s="210"/>
      <c r="U542" s="1"/>
      <c r="V542" s="1"/>
      <c r="W542" s="1"/>
      <c r="X542" s="1"/>
      <c r="Y542" s="210"/>
      <c r="Z542" s="1"/>
      <c r="AA542" s="1"/>
      <c r="AB542" s="212"/>
      <c r="AC542" s="212"/>
    </row>
    <row r="543" spans="1:29">
      <c r="A543" s="1"/>
      <c r="B543" s="1"/>
      <c r="C543" s="1"/>
      <c r="D543" s="1"/>
      <c r="E543" s="1"/>
      <c r="F543" s="1"/>
      <c r="G543" s="1"/>
      <c r="H543" s="1"/>
      <c r="I543" s="1"/>
      <c r="J543" s="1"/>
      <c r="K543" s="1"/>
      <c r="L543" s="1"/>
      <c r="M543" s="1"/>
      <c r="N543" s="1"/>
      <c r="O543" s="1"/>
      <c r="P543" s="1"/>
      <c r="Q543" s="1"/>
      <c r="R543" s="1"/>
      <c r="S543" s="210"/>
      <c r="T543" s="210"/>
      <c r="U543" s="1"/>
      <c r="V543" s="1"/>
      <c r="W543" s="1"/>
      <c r="X543" s="1"/>
      <c r="Y543" s="210"/>
      <c r="Z543" s="1"/>
      <c r="AA543" s="1"/>
      <c r="AB543" s="212"/>
      <c r="AC543" s="212"/>
    </row>
    <row r="544" spans="1:29">
      <c r="A544" s="1"/>
      <c r="B544" s="1"/>
      <c r="C544" s="1"/>
      <c r="D544" s="1"/>
      <c r="E544" s="1"/>
      <c r="F544" s="1"/>
      <c r="G544" s="1"/>
      <c r="H544" s="1"/>
      <c r="I544" s="1"/>
      <c r="J544" s="1"/>
      <c r="K544" s="1"/>
      <c r="L544" s="1"/>
      <c r="M544" s="1"/>
      <c r="N544" s="1"/>
      <c r="O544" s="1"/>
      <c r="P544" s="1"/>
      <c r="Q544" s="1"/>
      <c r="R544" s="1"/>
      <c r="S544" s="210"/>
      <c r="T544" s="210"/>
      <c r="U544" s="1"/>
      <c r="V544" s="1"/>
      <c r="W544" s="1"/>
      <c r="X544" s="1"/>
      <c r="Y544" s="210"/>
      <c r="Z544" s="1"/>
      <c r="AA544" s="1"/>
      <c r="AB544" s="212"/>
      <c r="AC544" s="212"/>
    </row>
    <row r="545" spans="1:29">
      <c r="A545" s="1"/>
      <c r="B545" s="1"/>
      <c r="C545" s="1"/>
      <c r="D545" s="1"/>
      <c r="E545" s="1"/>
      <c r="F545" s="1"/>
      <c r="G545" s="1"/>
      <c r="H545" s="1"/>
      <c r="I545" s="1"/>
      <c r="J545" s="1"/>
      <c r="K545" s="1"/>
      <c r="L545" s="1"/>
      <c r="M545" s="1"/>
      <c r="N545" s="1"/>
      <c r="O545" s="1"/>
      <c r="P545" s="1"/>
      <c r="Q545" s="1"/>
      <c r="R545" s="1"/>
      <c r="S545" s="210"/>
      <c r="T545" s="210"/>
      <c r="U545" s="1"/>
      <c r="V545" s="1"/>
      <c r="W545" s="1"/>
      <c r="X545" s="1"/>
      <c r="Y545" s="210"/>
      <c r="Z545" s="1"/>
      <c r="AA545" s="1"/>
      <c r="AB545" s="212"/>
      <c r="AC545" s="212"/>
    </row>
    <row r="546" spans="1:29">
      <c r="A546" s="1"/>
      <c r="B546" s="1"/>
      <c r="C546" s="1"/>
      <c r="D546" s="1"/>
      <c r="E546" s="1"/>
      <c r="F546" s="1"/>
      <c r="G546" s="1"/>
      <c r="H546" s="1"/>
      <c r="I546" s="1"/>
      <c r="J546" s="1"/>
      <c r="K546" s="1"/>
      <c r="L546" s="1"/>
      <c r="M546" s="1"/>
      <c r="N546" s="1"/>
      <c r="O546" s="1"/>
      <c r="P546" s="1"/>
      <c r="Q546" s="1"/>
      <c r="R546" s="1"/>
      <c r="S546" s="210"/>
      <c r="T546" s="210"/>
      <c r="U546" s="1"/>
      <c r="V546" s="1"/>
      <c r="W546" s="1"/>
      <c r="X546" s="1"/>
      <c r="Y546" s="210"/>
      <c r="Z546" s="1"/>
      <c r="AA546" s="1"/>
      <c r="AB546" s="212"/>
      <c r="AC546" s="212"/>
    </row>
    <row r="547" spans="1:29">
      <c r="A547" s="1"/>
      <c r="B547" s="1"/>
      <c r="C547" s="1"/>
      <c r="D547" s="1"/>
      <c r="E547" s="1"/>
      <c r="F547" s="1"/>
      <c r="G547" s="1"/>
      <c r="H547" s="1"/>
      <c r="I547" s="1"/>
      <c r="J547" s="1"/>
      <c r="K547" s="1"/>
      <c r="L547" s="1"/>
      <c r="M547" s="1"/>
      <c r="N547" s="1"/>
      <c r="O547" s="1"/>
      <c r="P547" s="1"/>
      <c r="Q547" s="1"/>
      <c r="R547" s="1"/>
      <c r="S547" s="210"/>
      <c r="T547" s="210"/>
      <c r="U547" s="1"/>
      <c r="V547" s="1"/>
      <c r="W547" s="1"/>
      <c r="X547" s="1"/>
      <c r="Y547" s="210"/>
      <c r="Z547" s="1"/>
      <c r="AA547" s="1"/>
      <c r="AB547" s="212"/>
      <c r="AC547" s="212"/>
    </row>
    <row r="548" spans="1:29">
      <c r="A548" s="1"/>
      <c r="B548" s="1"/>
      <c r="C548" s="1"/>
      <c r="D548" s="1"/>
      <c r="E548" s="1"/>
      <c r="F548" s="1"/>
      <c r="G548" s="1"/>
      <c r="H548" s="1"/>
      <c r="I548" s="1"/>
      <c r="J548" s="1"/>
      <c r="K548" s="1"/>
      <c r="L548" s="1"/>
      <c r="M548" s="1"/>
      <c r="N548" s="1"/>
      <c r="O548" s="1"/>
      <c r="P548" s="1"/>
      <c r="Q548" s="1"/>
      <c r="R548" s="1"/>
      <c r="S548" s="210"/>
      <c r="T548" s="210"/>
      <c r="U548" s="1"/>
      <c r="V548" s="1"/>
      <c r="W548" s="1"/>
      <c r="X548" s="1"/>
      <c r="Y548" s="210"/>
      <c r="Z548" s="1"/>
      <c r="AA548" s="1"/>
      <c r="AB548" s="212"/>
      <c r="AC548" s="212"/>
    </row>
    <row r="549" spans="1:29">
      <c r="A549" s="1"/>
      <c r="B549" s="1"/>
      <c r="C549" s="1"/>
      <c r="D549" s="1"/>
      <c r="E549" s="1"/>
      <c r="F549" s="1"/>
      <c r="G549" s="1"/>
      <c r="H549" s="1"/>
      <c r="I549" s="1"/>
      <c r="J549" s="1"/>
      <c r="K549" s="1"/>
      <c r="L549" s="1"/>
      <c r="M549" s="1"/>
      <c r="N549" s="1"/>
      <c r="O549" s="1"/>
      <c r="P549" s="1"/>
      <c r="Q549" s="1"/>
      <c r="R549" s="1"/>
      <c r="S549" s="210"/>
      <c r="T549" s="210"/>
      <c r="U549" s="1"/>
      <c r="V549" s="1"/>
      <c r="W549" s="1"/>
      <c r="X549" s="1"/>
      <c r="Y549" s="210"/>
      <c r="Z549" s="1"/>
      <c r="AA549" s="1"/>
      <c r="AB549" s="212"/>
      <c r="AC549" s="212"/>
    </row>
    <row r="550" spans="1:29">
      <c r="A550" s="1"/>
      <c r="B550" s="1"/>
      <c r="C550" s="1"/>
      <c r="D550" s="1"/>
      <c r="E550" s="1"/>
      <c r="F550" s="1"/>
      <c r="G550" s="1"/>
      <c r="H550" s="1"/>
      <c r="I550" s="1"/>
      <c r="J550" s="1"/>
      <c r="K550" s="1"/>
      <c r="L550" s="1"/>
      <c r="M550" s="1"/>
      <c r="N550" s="1"/>
      <c r="O550" s="1"/>
      <c r="P550" s="1"/>
      <c r="Q550" s="1"/>
      <c r="R550" s="1"/>
      <c r="S550" s="210"/>
      <c r="T550" s="210"/>
      <c r="U550" s="1"/>
      <c r="V550" s="1"/>
      <c r="W550" s="1"/>
      <c r="X550" s="1"/>
      <c r="Y550" s="210"/>
      <c r="Z550" s="1"/>
      <c r="AA550" s="1"/>
      <c r="AB550" s="212"/>
      <c r="AC550" s="212"/>
    </row>
    <row r="551" spans="1:29">
      <c r="A551" s="1"/>
      <c r="B551" s="1"/>
      <c r="C551" s="1"/>
      <c r="D551" s="1"/>
      <c r="E551" s="1"/>
      <c r="F551" s="1"/>
      <c r="G551" s="1"/>
      <c r="H551" s="1"/>
      <c r="I551" s="1"/>
      <c r="J551" s="1"/>
      <c r="K551" s="1"/>
      <c r="L551" s="1"/>
      <c r="M551" s="1"/>
      <c r="N551" s="1"/>
      <c r="O551" s="1"/>
      <c r="P551" s="1"/>
      <c r="Q551" s="1"/>
      <c r="R551" s="1"/>
      <c r="S551" s="210"/>
      <c r="T551" s="210"/>
      <c r="U551" s="1"/>
      <c r="V551" s="1"/>
      <c r="W551" s="1"/>
      <c r="X551" s="1"/>
      <c r="Y551" s="210"/>
      <c r="Z551" s="1"/>
      <c r="AA551" s="1"/>
      <c r="AB551" s="212"/>
      <c r="AC551" s="212"/>
    </row>
    <row r="552" spans="1:29">
      <c r="A552" s="1"/>
      <c r="B552" s="1"/>
      <c r="C552" s="1"/>
      <c r="D552" s="1"/>
      <c r="E552" s="1"/>
      <c r="F552" s="1"/>
      <c r="G552" s="1"/>
      <c r="H552" s="1"/>
      <c r="I552" s="1"/>
      <c r="J552" s="1"/>
      <c r="K552" s="1"/>
      <c r="L552" s="1"/>
      <c r="M552" s="1"/>
      <c r="N552" s="1"/>
      <c r="O552" s="1"/>
      <c r="P552" s="1"/>
      <c r="Q552" s="1"/>
      <c r="R552" s="1"/>
      <c r="S552" s="210"/>
      <c r="T552" s="210"/>
      <c r="U552" s="1"/>
      <c r="V552" s="1"/>
      <c r="W552" s="1"/>
      <c r="X552" s="1"/>
      <c r="Y552" s="210"/>
      <c r="Z552" s="1"/>
      <c r="AA552" s="1"/>
      <c r="AB552" s="212"/>
      <c r="AC552" s="212"/>
    </row>
    <row r="553" spans="1:29">
      <c r="A553" s="1"/>
      <c r="B553" s="1"/>
      <c r="C553" s="1"/>
      <c r="D553" s="1"/>
      <c r="E553" s="1"/>
      <c r="F553" s="1"/>
      <c r="G553" s="1"/>
      <c r="H553" s="1"/>
      <c r="I553" s="1"/>
      <c r="J553" s="1"/>
      <c r="K553" s="1"/>
      <c r="L553" s="1"/>
      <c r="M553" s="1"/>
      <c r="N553" s="1"/>
      <c r="O553" s="1"/>
      <c r="P553" s="1"/>
      <c r="Q553" s="1"/>
      <c r="R553" s="1"/>
      <c r="S553" s="210"/>
      <c r="T553" s="210"/>
      <c r="U553" s="1"/>
      <c r="V553" s="1"/>
      <c r="W553" s="1"/>
      <c r="X553" s="1"/>
      <c r="Y553" s="210"/>
      <c r="Z553" s="1"/>
      <c r="AA553" s="1"/>
      <c r="AB553" s="212"/>
      <c r="AC553" s="212"/>
    </row>
    <row r="554" spans="1:29">
      <c r="A554" s="1"/>
      <c r="B554" s="1"/>
      <c r="C554" s="1"/>
      <c r="D554" s="1"/>
      <c r="E554" s="1"/>
      <c r="F554" s="1"/>
      <c r="G554" s="1"/>
      <c r="H554" s="1"/>
      <c r="I554" s="1"/>
      <c r="J554" s="1"/>
      <c r="K554" s="1"/>
      <c r="L554" s="1"/>
      <c r="M554" s="1"/>
      <c r="N554" s="1"/>
      <c r="O554" s="1"/>
      <c r="P554" s="1"/>
      <c r="Q554" s="1"/>
      <c r="R554" s="1"/>
      <c r="S554" s="210"/>
      <c r="T554" s="210"/>
      <c r="U554" s="1"/>
      <c r="V554" s="1"/>
      <c r="W554" s="1"/>
      <c r="X554" s="1"/>
      <c r="Y554" s="210"/>
      <c r="Z554" s="1"/>
      <c r="AA554" s="1"/>
      <c r="AB554" s="212"/>
      <c r="AC554" s="212"/>
    </row>
    <row r="555" spans="1:29">
      <c r="A555" s="1"/>
      <c r="B555" s="1"/>
      <c r="C555" s="1"/>
      <c r="D555" s="1"/>
      <c r="E555" s="1"/>
      <c r="F555" s="1"/>
      <c r="G555" s="1"/>
      <c r="H555" s="1"/>
      <c r="I555" s="1"/>
      <c r="J555" s="1"/>
      <c r="K555" s="1"/>
      <c r="L555" s="1"/>
      <c r="M555" s="1"/>
      <c r="N555" s="1"/>
      <c r="O555" s="1"/>
      <c r="P555" s="1"/>
      <c r="Q555" s="1"/>
      <c r="R555" s="1"/>
      <c r="S555" s="210"/>
      <c r="T555" s="210"/>
      <c r="U555" s="1"/>
      <c r="V555" s="1"/>
      <c r="W555" s="1"/>
      <c r="X555" s="1"/>
      <c r="Y555" s="210"/>
      <c r="Z555" s="1"/>
      <c r="AA555" s="1"/>
      <c r="AB555" s="212"/>
      <c r="AC555" s="212"/>
    </row>
    <row r="556" spans="1:29">
      <c r="A556" s="1"/>
      <c r="B556" s="1"/>
      <c r="C556" s="1"/>
      <c r="D556" s="1"/>
      <c r="E556" s="1"/>
      <c r="F556" s="1"/>
      <c r="G556" s="1"/>
      <c r="H556" s="1"/>
      <c r="I556" s="1"/>
      <c r="J556" s="1"/>
      <c r="K556" s="1"/>
      <c r="L556" s="1"/>
      <c r="M556" s="1"/>
      <c r="N556" s="1"/>
      <c r="O556" s="1"/>
      <c r="P556" s="1"/>
      <c r="Q556" s="1"/>
      <c r="R556" s="1"/>
      <c r="S556" s="210"/>
      <c r="T556" s="210"/>
      <c r="U556" s="1"/>
      <c r="V556" s="1"/>
      <c r="W556" s="1"/>
      <c r="X556" s="1"/>
      <c r="Y556" s="210"/>
      <c r="Z556" s="1"/>
      <c r="AA556" s="1"/>
      <c r="AB556" s="212"/>
      <c r="AC556" s="212"/>
    </row>
    <row r="557" spans="1:29">
      <c r="A557" s="1"/>
      <c r="B557" s="1"/>
      <c r="C557" s="1"/>
      <c r="D557" s="1"/>
      <c r="E557" s="1"/>
      <c r="F557" s="1"/>
      <c r="G557" s="1"/>
      <c r="H557" s="1"/>
      <c r="I557" s="1"/>
      <c r="J557" s="1"/>
      <c r="K557" s="1"/>
      <c r="L557" s="1"/>
      <c r="M557" s="1"/>
      <c r="N557" s="1"/>
      <c r="O557" s="1"/>
      <c r="P557" s="1"/>
      <c r="Q557" s="1"/>
      <c r="R557" s="1"/>
      <c r="S557" s="210"/>
      <c r="T557" s="210"/>
      <c r="U557" s="1"/>
      <c r="V557" s="1"/>
      <c r="W557" s="1"/>
      <c r="X557" s="1"/>
      <c r="Y557" s="210"/>
      <c r="Z557" s="1"/>
      <c r="AA557" s="1"/>
      <c r="AB557" s="212"/>
      <c r="AC557" s="212"/>
    </row>
    <row r="558" spans="1:29">
      <c r="A558" s="1"/>
      <c r="B558" s="1"/>
      <c r="C558" s="1"/>
      <c r="D558" s="1"/>
      <c r="E558" s="1"/>
      <c r="F558" s="1"/>
      <c r="G558" s="1"/>
      <c r="H558" s="1"/>
      <c r="I558" s="1"/>
      <c r="J558" s="1"/>
      <c r="K558" s="1"/>
      <c r="L558" s="1"/>
      <c r="M558" s="1"/>
      <c r="N558" s="1"/>
      <c r="O558" s="1"/>
      <c r="P558" s="1"/>
      <c r="Q558" s="1"/>
      <c r="R558" s="1"/>
      <c r="S558" s="210"/>
      <c r="T558" s="210"/>
      <c r="U558" s="1"/>
      <c r="V558" s="1"/>
      <c r="W558" s="1"/>
      <c r="X558" s="1"/>
      <c r="Y558" s="210"/>
      <c r="Z558" s="1"/>
      <c r="AA558" s="1"/>
      <c r="AB558" s="212"/>
      <c r="AC558" s="212"/>
    </row>
    <row r="559" spans="1:29">
      <c r="A559" s="1"/>
      <c r="B559" s="1"/>
      <c r="C559" s="1"/>
      <c r="D559" s="1"/>
      <c r="E559" s="1"/>
      <c r="F559" s="1"/>
      <c r="G559" s="1"/>
      <c r="H559" s="1"/>
      <c r="I559" s="1"/>
      <c r="J559" s="1"/>
      <c r="K559" s="1"/>
      <c r="L559" s="1"/>
      <c r="M559" s="1"/>
      <c r="N559" s="1"/>
      <c r="O559" s="1"/>
      <c r="P559" s="1"/>
      <c r="Q559" s="1"/>
      <c r="R559" s="1"/>
      <c r="S559" s="210"/>
      <c r="T559" s="210"/>
      <c r="U559" s="1"/>
      <c r="V559" s="1"/>
      <c r="W559" s="1"/>
      <c r="X559" s="1"/>
      <c r="Y559" s="210"/>
      <c r="Z559" s="1"/>
      <c r="AA559" s="1"/>
      <c r="AB559" s="212"/>
      <c r="AC559" s="212"/>
    </row>
    <row r="560" spans="1:29">
      <c r="A560" s="1"/>
      <c r="B560" s="1"/>
      <c r="C560" s="1"/>
      <c r="D560" s="1"/>
      <c r="E560" s="1"/>
      <c r="F560" s="1"/>
      <c r="G560" s="1"/>
      <c r="H560" s="1"/>
      <c r="I560" s="1"/>
      <c r="J560" s="1"/>
      <c r="K560" s="1"/>
      <c r="L560" s="1"/>
      <c r="M560" s="1"/>
      <c r="N560" s="1"/>
      <c r="O560" s="1"/>
      <c r="P560" s="1"/>
      <c r="Q560" s="1"/>
      <c r="R560" s="1"/>
      <c r="S560" s="210"/>
      <c r="T560" s="210"/>
      <c r="U560" s="1"/>
      <c r="V560" s="1"/>
      <c r="W560" s="1"/>
      <c r="X560" s="1"/>
      <c r="Y560" s="210"/>
      <c r="Z560" s="1"/>
      <c r="AA560" s="1"/>
      <c r="AB560" s="212"/>
      <c r="AC560" s="212"/>
    </row>
    <row r="561" spans="1:29">
      <c r="A561" s="1"/>
      <c r="B561" s="1"/>
      <c r="C561" s="1"/>
      <c r="D561" s="1"/>
      <c r="E561" s="1"/>
      <c r="F561" s="1"/>
      <c r="G561" s="1"/>
      <c r="H561" s="1"/>
      <c r="I561" s="1"/>
      <c r="J561" s="1"/>
      <c r="K561" s="1"/>
      <c r="L561" s="1"/>
      <c r="M561" s="1"/>
      <c r="N561" s="1"/>
      <c r="O561" s="1"/>
      <c r="P561" s="1"/>
      <c r="Q561" s="1"/>
      <c r="R561" s="1"/>
      <c r="S561" s="210"/>
      <c r="T561" s="210"/>
      <c r="U561" s="1"/>
      <c r="V561" s="1"/>
      <c r="W561" s="1"/>
      <c r="X561" s="1"/>
      <c r="Y561" s="210"/>
      <c r="Z561" s="1"/>
      <c r="AA561" s="1"/>
      <c r="AB561" s="212"/>
      <c r="AC561" s="212"/>
    </row>
    <row r="562" spans="1:29">
      <c r="A562" s="1"/>
      <c r="B562" s="1"/>
      <c r="C562" s="1"/>
      <c r="D562" s="1"/>
      <c r="E562" s="1"/>
      <c r="F562" s="1"/>
      <c r="G562" s="1"/>
      <c r="H562" s="1"/>
      <c r="I562" s="1"/>
      <c r="J562" s="1"/>
      <c r="K562" s="1"/>
      <c r="L562" s="1"/>
      <c r="M562" s="1"/>
      <c r="N562" s="1"/>
      <c r="O562" s="1"/>
      <c r="P562" s="1"/>
      <c r="Q562" s="1"/>
      <c r="R562" s="1"/>
      <c r="S562" s="210"/>
      <c r="T562" s="210"/>
      <c r="U562" s="1"/>
      <c r="V562" s="1"/>
      <c r="W562" s="1"/>
      <c r="X562" s="1"/>
      <c r="Y562" s="210"/>
      <c r="Z562" s="1"/>
      <c r="AA562" s="1"/>
      <c r="AB562" s="212"/>
      <c r="AC562" s="212"/>
    </row>
    <row r="563" spans="1:29">
      <c r="A563" s="1"/>
      <c r="B563" s="1"/>
      <c r="C563" s="1"/>
      <c r="D563" s="1"/>
      <c r="E563" s="1"/>
      <c r="F563" s="1"/>
      <c r="G563" s="1"/>
      <c r="H563" s="1"/>
      <c r="I563" s="1"/>
      <c r="J563" s="1"/>
      <c r="K563" s="1"/>
      <c r="L563" s="1"/>
      <c r="M563" s="1"/>
      <c r="N563" s="1"/>
      <c r="O563" s="1"/>
      <c r="P563" s="1"/>
      <c r="Q563" s="1"/>
      <c r="R563" s="1"/>
      <c r="S563" s="210"/>
      <c r="T563" s="210"/>
      <c r="U563" s="1"/>
      <c r="V563" s="1"/>
      <c r="W563" s="1"/>
      <c r="X563" s="1"/>
      <c r="Y563" s="210"/>
      <c r="Z563" s="1"/>
      <c r="AA563" s="1"/>
      <c r="AB563" s="212"/>
      <c r="AC563" s="212"/>
    </row>
    <row r="564" spans="1:29">
      <c r="A564" s="1"/>
      <c r="B564" s="1"/>
      <c r="C564" s="1"/>
      <c r="D564" s="1"/>
      <c r="E564" s="1"/>
      <c r="F564" s="1"/>
      <c r="G564" s="1"/>
      <c r="H564" s="1"/>
      <c r="I564" s="1"/>
      <c r="J564" s="1"/>
      <c r="K564" s="1"/>
      <c r="L564" s="1"/>
      <c r="M564" s="1"/>
      <c r="N564" s="1"/>
      <c r="O564" s="1"/>
      <c r="P564" s="1"/>
      <c r="Q564" s="1"/>
      <c r="R564" s="1"/>
      <c r="S564" s="210"/>
      <c r="T564" s="210"/>
      <c r="U564" s="1"/>
      <c r="V564" s="1"/>
      <c r="W564" s="1"/>
      <c r="X564" s="1"/>
      <c r="Y564" s="210"/>
      <c r="Z564" s="1"/>
      <c r="AA564" s="1"/>
      <c r="AB564" s="212"/>
      <c r="AC564" s="212"/>
    </row>
    <row r="565" spans="1:29">
      <c r="A565" s="1"/>
      <c r="B565" s="1"/>
      <c r="C565" s="1"/>
      <c r="D565" s="1"/>
      <c r="E565" s="1"/>
      <c r="F565" s="1"/>
      <c r="G565" s="1"/>
      <c r="H565" s="1"/>
      <c r="I565" s="1"/>
      <c r="J565" s="1"/>
      <c r="K565" s="1"/>
      <c r="L565" s="1"/>
      <c r="M565" s="1"/>
      <c r="N565" s="1"/>
      <c r="O565" s="1"/>
      <c r="P565" s="1"/>
      <c r="Q565" s="1"/>
      <c r="R565" s="1"/>
      <c r="S565" s="210"/>
      <c r="T565" s="210"/>
      <c r="U565" s="1"/>
      <c r="V565" s="1"/>
      <c r="W565" s="1"/>
      <c r="X565" s="1"/>
      <c r="Y565" s="210"/>
      <c r="Z565" s="1"/>
      <c r="AA565" s="1"/>
      <c r="AB565" s="212"/>
      <c r="AC565" s="212"/>
    </row>
    <row r="566" spans="1:29">
      <c r="A566" s="1"/>
      <c r="B566" s="1"/>
      <c r="C566" s="1"/>
      <c r="D566" s="1"/>
      <c r="E566" s="1"/>
      <c r="F566" s="1"/>
      <c r="G566" s="1"/>
      <c r="H566" s="1"/>
      <c r="I566" s="1"/>
      <c r="J566" s="1"/>
      <c r="K566" s="1"/>
      <c r="L566" s="1"/>
      <c r="M566" s="1"/>
      <c r="N566" s="1"/>
      <c r="O566" s="1"/>
      <c r="P566" s="1"/>
      <c r="Q566" s="1"/>
      <c r="R566" s="1"/>
      <c r="S566" s="210"/>
      <c r="T566" s="210"/>
      <c r="U566" s="1"/>
      <c r="V566" s="1"/>
      <c r="W566" s="1"/>
      <c r="X566" s="1"/>
      <c r="Y566" s="210"/>
      <c r="Z566" s="1"/>
      <c r="AA566" s="1"/>
      <c r="AB566" s="212"/>
      <c r="AC566" s="212"/>
    </row>
    <row r="567" spans="1:29">
      <c r="A567" s="1"/>
      <c r="B567" s="1"/>
      <c r="C567" s="1"/>
      <c r="D567" s="1"/>
      <c r="E567" s="1"/>
      <c r="F567" s="1"/>
      <c r="G567" s="1"/>
      <c r="H567" s="1"/>
      <c r="I567" s="1"/>
      <c r="J567" s="1"/>
      <c r="K567" s="1"/>
      <c r="L567" s="1"/>
      <c r="M567" s="1"/>
      <c r="N567" s="1"/>
      <c r="O567" s="1"/>
      <c r="P567" s="1"/>
      <c r="Q567" s="1"/>
      <c r="R567" s="1"/>
      <c r="S567" s="210"/>
      <c r="T567" s="210"/>
      <c r="U567" s="1"/>
      <c r="V567" s="1"/>
      <c r="W567" s="1"/>
      <c r="X567" s="1"/>
      <c r="Y567" s="210"/>
      <c r="Z567" s="1"/>
      <c r="AA567" s="1"/>
      <c r="AB567" s="212"/>
      <c r="AC567" s="212"/>
    </row>
    <row r="568" spans="1:29">
      <c r="A568" s="1"/>
      <c r="B568" s="1"/>
      <c r="C568" s="1"/>
      <c r="D568" s="1"/>
      <c r="E568" s="1"/>
      <c r="F568" s="1"/>
      <c r="G568" s="1"/>
      <c r="H568" s="1"/>
      <c r="I568" s="1"/>
      <c r="J568" s="1"/>
      <c r="K568" s="1"/>
      <c r="L568" s="1"/>
      <c r="M568" s="1"/>
      <c r="N568" s="1"/>
      <c r="O568" s="1"/>
      <c r="P568" s="1"/>
      <c r="Q568" s="1"/>
      <c r="R568" s="1"/>
      <c r="S568" s="210"/>
      <c r="T568" s="210"/>
      <c r="U568" s="1"/>
      <c r="V568" s="1"/>
      <c r="W568" s="1"/>
      <c r="X568" s="1"/>
      <c r="Y568" s="210"/>
      <c r="Z568" s="1"/>
      <c r="AA568" s="1"/>
      <c r="AB568" s="212"/>
      <c r="AC568" s="212"/>
    </row>
    <row r="569" spans="1:29">
      <c r="A569" s="1"/>
      <c r="B569" s="1"/>
      <c r="C569" s="1"/>
      <c r="D569" s="1"/>
      <c r="E569" s="1"/>
      <c r="F569" s="1"/>
      <c r="G569" s="1"/>
      <c r="H569" s="1"/>
      <c r="I569" s="1"/>
      <c r="J569" s="1"/>
      <c r="K569" s="1"/>
      <c r="L569" s="1"/>
      <c r="M569" s="1"/>
      <c r="N569" s="1"/>
      <c r="O569" s="1"/>
      <c r="P569" s="1"/>
      <c r="Q569" s="1"/>
      <c r="R569" s="1"/>
      <c r="S569" s="210"/>
      <c r="T569" s="210"/>
      <c r="U569" s="1"/>
      <c r="V569" s="1"/>
      <c r="W569" s="1"/>
      <c r="X569" s="1"/>
      <c r="Y569" s="210"/>
      <c r="Z569" s="1"/>
      <c r="AA569" s="1"/>
      <c r="AB569" s="212"/>
      <c r="AC569" s="212"/>
    </row>
    <row r="570" spans="1:29">
      <c r="A570" s="1"/>
      <c r="B570" s="1"/>
      <c r="C570" s="1"/>
      <c r="D570" s="1"/>
      <c r="E570" s="1"/>
      <c r="F570" s="1"/>
      <c r="G570" s="1"/>
      <c r="H570" s="1"/>
      <c r="I570" s="1"/>
      <c r="J570" s="1"/>
      <c r="K570" s="1"/>
      <c r="L570" s="1"/>
      <c r="M570" s="1"/>
      <c r="N570" s="1"/>
      <c r="O570" s="1"/>
      <c r="P570" s="1"/>
      <c r="Q570" s="1"/>
      <c r="R570" s="1"/>
      <c r="S570" s="210"/>
      <c r="T570" s="210"/>
      <c r="U570" s="1"/>
      <c r="V570" s="1"/>
      <c r="W570" s="1"/>
      <c r="X570" s="1"/>
      <c r="Y570" s="210"/>
      <c r="Z570" s="1"/>
      <c r="AA570" s="1"/>
      <c r="AB570" s="212"/>
      <c r="AC570" s="212"/>
    </row>
    <row r="571" spans="1:29">
      <c r="A571" s="1"/>
      <c r="B571" s="1"/>
      <c r="C571" s="1"/>
      <c r="D571" s="1"/>
      <c r="E571" s="1"/>
      <c r="F571" s="1"/>
      <c r="G571" s="1"/>
      <c r="H571" s="1"/>
      <c r="I571" s="1"/>
      <c r="J571" s="1"/>
      <c r="K571" s="1"/>
      <c r="L571" s="1"/>
      <c r="M571" s="1"/>
      <c r="N571" s="1"/>
      <c r="O571" s="1"/>
      <c r="P571" s="1"/>
      <c r="Q571" s="1"/>
      <c r="R571" s="1"/>
      <c r="S571" s="210"/>
      <c r="T571" s="210"/>
      <c r="U571" s="1"/>
      <c r="V571" s="1"/>
      <c r="W571" s="1"/>
      <c r="X571" s="1"/>
      <c r="Y571" s="210"/>
      <c r="Z571" s="1"/>
      <c r="AA571" s="1"/>
      <c r="AB571" s="212"/>
      <c r="AC571" s="212"/>
    </row>
    <row r="572" spans="1:29">
      <c r="A572" s="1"/>
      <c r="B572" s="1"/>
      <c r="C572" s="1"/>
      <c r="D572" s="1"/>
      <c r="E572" s="1"/>
      <c r="F572" s="1"/>
      <c r="G572" s="1"/>
      <c r="H572" s="1"/>
      <c r="I572" s="1"/>
      <c r="J572" s="1"/>
      <c r="K572" s="1"/>
      <c r="L572" s="1"/>
      <c r="M572" s="1"/>
      <c r="N572" s="1"/>
      <c r="O572" s="1"/>
      <c r="P572" s="1"/>
      <c r="Q572" s="1"/>
      <c r="R572" s="1"/>
      <c r="S572" s="210"/>
      <c r="T572" s="210"/>
      <c r="U572" s="1"/>
      <c r="V572" s="1"/>
      <c r="W572" s="1"/>
      <c r="X572" s="1"/>
      <c r="Y572" s="210"/>
      <c r="Z572" s="1"/>
      <c r="AA572" s="1"/>
      <c r="AB572" s="212"/>
      <c r="AC572" s="212"/>
    </row>
    <row r="573" spans="1:29">
      <c r="A573" s="1"/>
      <c r="B573" s="1"/>
      <c r="C573" s="1"/>
      <c r="D573" s="1"/>
      <c r="E573" s="1"/>
      <c r="F573" s="1"/>
      <c r="G573" s="1"/>
      <c r="H573" s="1"/>
      <c r="I573" s="1"/>
      <c r="J573" s="1"/>
      <c r="K573" s="1"/>
      <c r="L573" s="1"/>
      <c r="M573" s="1"/>
      <c r="N573" s="1"/>
      <c r="O573" s="1"/>
      <c r="P573" s="1"/>
      <c r="Q573" s="1"/>
      <c r="R573" s="1"/>
      <c r="S573" s="210"/>
      <c r="T573" s="210"/>
      <c r="U573" s="1"/>
      <c r="V573" s="1"/>
      <c r="W573" s="1"/>
      <c r="X573" s="1"/>
      <c r="Y573" s="210"/>
      <c r="Z573" s="1"/>
      <c r="AA573" s="1"/>
      <c r="AB573" s="212"/>
      <c r="AC573" s="212"/>
    </row>
    <row r="574" spans="1:29">
      <c r="A574" s="1"/>
      <c r="B574" s="1"/>
      <c r="C574" s="1"/>
      <c r="D574" s="1"/>
      <c r="E574" s="1"/>
      <c r="F574" s="1"/>
      <c r="G574" s="1"/>
      <c r="H574" s="1"/>
      <c r="I574" s="1"/>
      <c r="J574" s="1"/>
      <c r="K574" s="1"/>
      <c r="L574" s="1"/>
      <c r="M574" s="1"/>
      <c r="N574" s="1"/>
      <c r="O574" s="1"/>
      <c r="P574" s="1"/>
      <c r="Q574" s="1"/>
      <c r="R574" s="1"/>
      <c r="S574" s="210"/>
      <c r="T574" s="210"/>
      <c r="U574" s="1"/>
      <c r="V574" s="1"/>
      <c r="W574" s="1"/>
      <c r="X574" s="1"/>
      <c r="Y574" s="210"/>
      <c r="Z574" s="1"/>
      <c r="AA574" s="1"/>
      <c r="AB574" s="212"/>
      <c r="AC574" s="212"/>
    </row>
    <row r="575" spans="1:29">
      <c r="A575" s="1"/>
      <c r="B575" s="1"/>
      <c r="C575" s="1"/>
      <c r="D575" s="1"/>
      <c r="E575" s="1"/>
      <c r="F575" s="1"/>
      <c r="G575" s="1"/>
      <c r="H575" s="1"/>
      <c r="I575" s="1"/>
      <c r="J575" s="1"/>
      <c r="K575" s="1"/>
      <c r="L575" s="1"/>
      <c r="M575" s="1"/>
      <c r="N575" s="1"/>
      <c r="O575" s="1"/>
      <c r="P575" s="1"/>
      <c r="Q575" s="1"/>
      <c r="R575" s="1"/>
      <c r="S575" s="210"/>
      <c r="T575" s="210"/>
      <c r="U575" s="1"/>
      <c r="V575" s="1"/>
      <c r="W575" s="1"/>
      <c r="X575" s="1"/>
      <c r="Y575" s="210"/>
      <c r="Z575" s="1"/>
      <c r="AA575" s="1"/>
      <c r="AB575" s="212"/>
      <c r="AC575" s="212"/>
    </row>
    <row r="576" spans="1:29">
      <c r="A576" s="1"/>
      <c r="B576" s="1"/>
      <c r="C576" s="1"/>
      <c r="D576" s="1"/>
      <c r="E576" s="1"/>
      <c r="F576" s="1"/>
      <c r="G576" s="1"/>
      <c r="H576" s="1"/>
      <c r="I576" s="1"/>
      <c r="J576" s="1"/>
      <c r="K576" s="1"/>
      <c r="L576" s="1"/>
      <c r="M576" s="1"/>
      <c r="N576" s="1"/>
      <c r="O576" s="1"/>
      <c r="P576" s="1"/>
      <c r="Q576" s="1"/>
      <c r="R576" s="1"/>
      <c r="S576" s="210"/>
      <c r="T576" s="210"/>
      <c r="U576" s="1"/>
      <c r="V576" s="1"/>
      <c r="W576" s="1"/>
      <c r="X576" s="1"/>
      <c r="Y576" s="210"/>
      <c r="Z576" s="1"/>
      <c r="AA576" s="1"/>
      <c r="AB576" s="212"/>
      <c r="AC576" s="212"/>
    </row>
    <row r="577" spans="1:29">
      <c r="A577" s="1"/>
      <c r="B577" s="1"/>
      <c r="C577" s="1"/>
      <c r="D577" s="1"/>
      <c r="E577" s="1"/>
      <c r="F577" s="1"/>
      <c r="G577" s="1"/>
      <c r="H577" s="1"/>
      <c r="I577" s="1"/>
      <c r="J577" s="1"/>
      <c r="K577" s="1"/>
      <c r="L577" s="1"/>
      <c r="M577" s="1"/>
      <c r="N577" s="1"/>
      <c r="O577" s="1"/>
      <c r="P577" s="1"/>
      <c r="Q577" s="1"/>
      <c r="R577" s="1"/>
      <c r="S577" s="210"/>
      <c r="T577" s="210"/>
      <c r="U577" s="1"/>
      <c r="V577" s="1"/>
      <c r="W577" s="1"/>
      <c r="X577" s="1"/>
      <c r="Y577" s="210"/>
      <c r="Z577" s="1"/>
      <c r="AA577" s="1"/>
      <c r="AB577" s="212"/>
      <c r="AC577" s="212"/>
    </row>
    <row r="578" spans="1:29">
      <c r="A578" s="1"/>
      <c r="B578" s="1"/>
      <c r="C578" s="1"/>
      <c r="D578" s="1"/>
      <c r="E578" s="1"/>
      <c r="F578" s="1"/>
      <c r="G578" s="1"/>
      <c r="H578" s="1"/>
      <c r="I578" s="1"/>
      <c r="J578" s="1"/>
      <c r="K578" s="1"/>
      <c r="L578" s="1"/>
      <c r="M578" s="1"/>
      <c r="N578" s="1"/>
      <c r="O578" s="1"/>
      <c r="P578" s="1"/>
      <c r="Q578" s="1"/>
      <c r="R578" s="1"/>
      <c r="S578" s="210"/>
      <c r="T578" s="210"/>
      <c r="U578" s="1"/>
      <c r="V578" s="1"/>
      <c r="W578" s="1"/>
      <c r="X578" s="1"/>
      <c r="Y578" s="210"/>
      <c r="Z578" s="1"/>
      <c r="AA578" s="1"/>
      <c r="AB578" s="212"/>
      <c r="AC578" s="212"/>
    </row>
    <row r="579" spans="1:29">
      <c r="A579" s="1"/>
      <c r="B579" s="1"/>
      <c r="C579" s="1"/>
      <c r="D579" s="1"/>
      <c r="E579" s="1"/>
      <c r="F579" s="1"/>
      <c r="G579" s="1"/>
      <c r="H579" s="1"/>
      <c r="I579" s="1"/>
      <c r="J579" s="1"/>
      <c r="K579" s="1"/>
      <c r="L579" s="1"/>
      <c r="M579" s="1"/>
      <c r="N579" s="1"/>
      <c r="O579" s="1"/>
      <c r="P579" s="1"/>
      <c r="Q579" s="1"/>
      <c r="R579" s="1"/>
      <c r="S579" s="210"/>
      <c r="T579" s="210"/>
      <c r="U579" s="1"/>
      <c r="V579" s="1"/>
      <c r="W579" s="1"/>
      <c r="X579" s="1"/>
      <c r="Y579" s="210"/>
      <c r="Z579" s="1"/>
      <c r="AA579" s="1"/>
      <c r="AB579" s="212"/>
      <c r="AC579" s="212"/>
    </row>
    <row r="580" spans="1:29">
      <c r="A580" s="1"/>
      <c r="B580" s="1"/>
      <c r="C580" s="1"/>
      <c r="D580" s="1"/>
      <c r="E580" s="1"/>
      <c r="F580" s="1"/>
      <c r="G580" s="1"/>
      <c r="H580" s="1"/>
      <c r="I580" s="1"/>
      <c r="J580" s="1"/>
      <c r="K580" s="1"/>
      <c r="L580" s="1"/>
      <c r="M580" s="1"/>
      <c r="N580" s="1"/>
      <c r="O580" s="1"/>
      <c r="P580" s="1"/>
      <c r="Q580" s="1"/>
      <c r="R580" s="1"/>
      <c r="S580" s="210"/>
      <c r="T580" s="210"/>
      <c r="U580" s="1"/>
      <c r="V580" s="1"/>
      <c r="W580" s="1"/>
      <c r="X580" s="1"/>
      <c r="Y580" s="210"/>
      <c r="Z580" s="1"/>
      <c r="AA580" s="1"/>
      <c r="AB580" s="212"/>
      <c r="AC580" s="212"/>
    </row>
    <row r="581" spans="1:29">
      <c r="A581" s="1"/>
      <c r="B581" s="1"/>
      <c r="C581" s="1"/>
      <c r="D581" s="1"/>
      <c r="E581" s="1"/>
      <c r="F581" s="1"/>
      <c r="G581" s="1"/>
      <c r="H581" s="1"/>
      <c r="I581" s="1"/>
      <c r="J581" s="1"/>
      <c r="K581" s="1"/>
      <c r="L581" s="1"/>
      <c r="M581" s="1"/>
      <c r="N581" s="1"/>
      <c r="O581" s="1"/>
      <c r="P581" s="1"/>
      <c r="Q581" s="1"/>
      <c r="R581" s="1"/>
      <c r="S581" s="210"/>
      <c r="T581" s="210"/>
      <c r="U581" s="1"/>
      <c r="V581" s="1"/>
      <c r="W581" s="1"/>
      <c r="X581" s="1"/>
      <c r="Y581" s="210"/>
      <c r="Z581" s="1"/>
      <c r="AA581" s="1"/>
      <c r="AB581" s="212"/>
      <c r="AC581" s="212"/>
    </row>
    <row r="582" spans="1:29">
      <c r="A582" s="1"/>
      <c r="B582" s="1"/>
      <c r="C582" s="1"/>
      <c r="D582" s="1"/>
      <c r="E582" s="1"/>
      <c r="F582" s="1"/>
      <c r="G582" s="1"/>
      <c r="H582" s="1"/>
      <c r="I582" s="1"/>
      <c r="J582" s="1"/>
      <c r="K582" s="1"/>
      <c r="L582" s="1"/>
      <c r="M582" s="1"/>
      <c r="N582" s="1"/>
      <c r="O582" s="1"/>
      <c r="P582" s="1"/>
      <c r="Q582" s="1"/>
      <c r="R582" s="1"/>
      <c r="S582" s="210"/>
      <c r="T582" s="210"/>
      <c r="U582" s="1"/>
      <c r="V582" s="1"/>
      <c r="W582" s="1"/>
      <c r="X582" s="1"/>
      <c r="Y582" s="210"/>
      <c r="Z582" s="1"/>
      <c r="AA582" s="1"/>
      <c r="AB582" s="212"/>
      <c r="AC582" s="212"/>
    </row>
    <row r="583" spans="1:29">
      <c r="A583" s="1"/>
      <c r="B583" s="1"/>
      <c r="C583" s="1"/>
      <c r="D583" s="1"/>
      <c r="E583" s="1"/>
      <c r="F583" s="1"/>
      <c r="G583" s="1"/>
      <c r="H583" s="1"/>
      <c r="I583" s="1"/>
      <c r="J583" s="1"/>
      <c r="K583" s="1"/>
      <c r="L583" s="1"/>
      <c r="M583" s="1"/>
      <c r="N583" s="1"/>
      <c r="O583" s="1"/>
      <c r="P583" s="1"/>
      <c r="Q583" s="1"/>
      <c r="R583" s="1"/>
      <c r="S583" s="210"/>
      <c r="T583" s="210"/>
      <c r="U583" s="1"/>
      <c r="V583" s="1"/>
      <c r="W583" s="1"/>
      <c r="X583" s="1"/>
      <c r="Y583" s="210"/>
      <c r="Z583" s="1"/>
      <c r="AA583" s="1"/>
      <c r="AB583" s="212"/>
      <c r="AC583" s="212"/>
    </row>
    <row r="584" spans="1:29">
      <c r="A584" s="1"/>
      <c r="B584" s="1"/>
      <c r="C584" s="1"/>
      <c r="D584" s="1"/>
      <c r="E584" s="1"/>
      <c r="F584" s="1"/>
      <c r="G584" s="1"/>
      <c r="H584" s="1"/>
      <c r="I584" s="1"/>
      <c r="J584" s="1"/>
      <c r="K584" s="1"/>
      <c r="L584" s="1"/>
      <c r="M584" s="1"/>
      <c r="N584" s="1"/>
      <c r="O584" s="1"/>
      <c r="P584" s="1"/>
      <c r="Q584" s="1"/>
      <c r="R584" s="1"/>
      <c r="S584" s="210"/>
      <c r="T584" s="210"/>
      <c r="U584" s="1"/>
      <c r="V584" s="1"/>
      <c r="W584" s="1"/>
      <c r="X584" s="1"/>
      <c r="Y584" s="210"/>
      <c r="Z584" s="1"/>
      <c r="AA584" s="1"/>
      <c r="AB584" s="212"/>
      <c r="AC584" s="212"/>
    </row>
    <row r="585" spans="1:29">
      <c r="A585" s="1"/>
      <c r="B585" s="1"/>
      <c r="C585" s="1"/>
      <c r="D585" s="1"/>
      <c r="E585" s="1"/>
      <c r="F585" s="1"/>
      <c r="G585" s="1"/>
      <c r="H585" s="1"/>
      <c r="I585" s="1"/>
      <c r="J585" s="1"/>
      <c r="K585" s="1"/>
      <c r="L585" s="1"/>
      <c r="M585" s="1"/>
      <c r="N585" s="1"/>
      <c r="O585" s="1"/>
      <c r="P585" s="1"/>
      <c r="Q585" s="1"/>
      <c r="R585" s="1"/>
      <c r="S585" s="210"/>
      <c r="T585" s="210"/>
      <c r="U585" s="1"/>
      <c r="V585" s="1"/>
      <c r="W585" s="1"/>
      <c r="X585" s="1"/>
      <c r="Y585" s="210"/>
      <c r="Z585" s="1"/>
      <c r="AA585" s="1"/>
      <c r="AB585" s="212"/>
      <c r="AC585" s="212"/>
    </row>
    <row r="586" spans="1:29">
      <c r="A586" s="1"/>
      <c r="B586" s="1"/>
      <c r="C586" s="1"/>
      <c r="D586" s="1"/>
      <c r="E586" s="1"/>
      <c r="F586" s="1"/>
      <c r="G586" s="1"/>
      <c r="H586" s="1"/>
      <c r="I586" s="1"/>
      <c r="J586" s="1"/>
      <c r="K586" s="1"/>
      <c r="L586" s="1"/>
      <c r="M586" s="1"/>
      <c r="N586" s="1"/>
      <c r="O586" s="1"/>
      <c r="P586" s="1"/>
      <c r="Q586" s="1"/>
      <c r="R586" s="1"/>
      <c r="S586" s="210"/>
      <c r="T586" s="210"/>
      <c r="U586" s="1"/>
      <c r="V586" s="1"/>
      <c r="W586" s="1"/>
      <c r="X586" s="1"/>
      <c r="Y586" s="210"/>
      <c r="Z586" s="1"/>
      <c r="AA586" s="1"/>
      <c r="AB586" s="212"/>
      <c r="AC586" s="212"/>
    </row>
    <row r="587" spans="1:29">
      <c r="A587" s="1"/>
      <c r="B587" s="1"/>
      <c r="C587" s="1"/>
      <c r="D587" s="1"/>
      <c r="E587" s="1"/>
      <c r="F587" s="1"/>
      <c r="G587" s="1"/>
      <c r="H587" s="1"/>
      <c r="I587" s="1"/>
      <c r="J587" s="1"/>
      <c r="K587" s="1"/>
      <c r="L587" s="1"/>
      <c r="M587" s="1"/>
      <c r="N587" s="1"/>
      <c r="O587" s="1"/>
      <c r="P587" s="1"/>
      <c r="Q587" s="1"/>
      <c r="R587" s="1"/>
      <c r="S587" s="210"/>
      <c r="T587" s="210"/>
      <c r="U587" s="1"/>
      <c r="V587" s="1"/>
      <c r="W587" s="1"/>
      <c r="X587" s="1"/>
      <c r="Y587" s="210"/>
      <c r="Z587" s="1"/>
      <c r="AA587" s="1"/>
      <c r="AB587" s="212"/>
      <c r="AC587" s="212"/>
    </row>
    <row r="588" spans="1:29">
      <c r="A588" s="1"/>
      <c r="B588" s="1"/>
      <c r="C588" s="1"/>
      <c r="D588" s="1"/>
      <c r="E588" s="1"/>
      <c r="F588" s="1"/>
      <c r="G588" s="1"/>
      <c r="H588" s="1"/>
      <c r="I588" s="1"/>
      <c r="J588" s="1"/>
      <c r="K588" s="1"/>
      <c r="L588" s="1"/>
      <c r="M588" s="1"/>
      <c r="N588" s="1"/>
      <c r="O588" s="1"/>
      <c r="P588" s="1"/>
      <c r="Q588" s="1"/>
      <c r="R588" s="1"/>
      <c r="S588" s="210"/>
      <c r="T588" s="210"/>
      <c r="U588" s="1"/>
      <c r="V588" s="1"/>
      <c r="W588" s="1"/>
      <c r="X588" s="1"/>
      <c r="Y588" s="210"/>
      <c r="Z588" s="1"/>
      <c r="AA588" s="1"/>
      <c r="AB588" s="212"/>
      <c r="AC588" s="212"/>
    </row>
    <row r="589" spans="1:29">
      <c r="A589" s="1"/>
      <c r="B589" s="1"/>
      <c r="C589" s="1"/>
      <c r="D589" s="1"/>
      <c r="E589" s="1"/>
      <c r="F589" s="1"/>
      <c r="G589" s="1"/>
      <c r="H589" s="1"/>
      <c r="I589" s="1"/>
      <c r="J589" s="1"/>
      <c r="K589" s="1"/>
      <c r="L589" s="1"/>
      <c r="M589" s="1"/>
      <c r="N589" s="1"/>
      <c r="O589" s="1"/>
      <c r="P589" s="1"/>
      <c r="Q589" s="1"/>
      <c r="R589" s="1"/>
      <c r="S589" s="210"/>
      <c r="T589" s="210"/>
      <c r="U589" s="1"/>
      <c r="V589" s="1"/>
      <c r="W589" s="1"/>
      <c r="X589" s="1"/>
      <c r="Y589" s="210"/>
      <c r="Z589" s="1"/>
      <c r="AA589" s="1"/>
      <c r="AB589" s="212"/>
      <c r="AC589" s="212"/>
    </row>
    <row r="590" spans="1:29">
      <c r="A590" s="1"/>
      <c r="B590" s="1"/>
      <c r="C590" s="1"/>
      <c r="D590" s="1"/>
      <c r="E590" s="1"/>
      <c r="F590" s="1"/>
      <c r="G590" s="1"/>
      <c r="H590" s="1"/>
      <c r="I590" s="1"/>
      <c r="J590" s="1"/>
      <c r="K590" s="1"/>
      <c r="L590" s="1"/>
      <c r="M590" s="1"/>
      <c r="N590" s="1"/>
      <c r="O590" s="1"/>
      <c r="P590" s="1"/>
      <c r="Q590" s="1"/>
      <c r="R590" s="1"/>
      <c r="S590" s="210"/>
      <c r="T590" s="210"/>
      <c r="U590" s="1"/>
      <c r="V590" s="1"/>
      <c r="W590" s="1"/>
      <c r="X590" s="1"/>
      <c r="Y590" s="210"/>
      <c r="Z590" s="1"/>
      <c r="AA590" s="1"/>
      <c r="AB590" s="212"/>
      <c r="AC590" s="212"/>
    </row>
    <row r="591" spans="1:29">
      <c r="A591" s="1"/>
      <c r="B591" s="1"/>
      <c r="C591" s="1"/>
      <c r="D591" s="1"/>
      <c r="E591" s="1"/>
      <c r="F591" s="1"/>
      <c r="G591" s="1"/>
      <c r="H591" s="1"/>
      <c r="I591" s="1"/>
      <c r="J591" s="1"/>
      <c r="K591" s="1"/>
      <c r="L591" s="1"/>
      <c r="M591" s="1"/>
      <c r="N591" s="1"/>
      <c r="O591" s="1"/>
      <c r="P591" s="1"/>
      <c r="Q591" s="1"/>
      <c r="R591" s="1"/>
      <c r="S591" s="210"/>
      <c r="T591" s="210"/>
      <c r="U591" s="1"/>
      <c r="V591" s="1"/>
      <c r="W591" s="1"/>
      <c r="X591" s="1"/>
      <c r="Y591" s="210"/>
      <c r="Z591" s="1"/>
      <c r="AA591" s="1"/>
      <c r="AB591" s="212"/>
      <c r="AC591" s="212"/>
    </row>
    <row r="592" spans="1:29">
      <c r="A592" s="1"/>
      <c r="B592" s="1"/>
      <c r="C592" s="1"/>
      <c r="D592" s="1"/>
      <c r="E592" s="1"/>
      <c r="F592" s="1"/>
      <c r="G592" s="1"/>
      <c r="H592" s="1"/>
      <c r="I592" s="1"/>
      <c r="J592" s="1"/>
      <c r="K592" s="1"/>
      <c r="L592" s="1"/>
      <c r="M592" s="1"/>
      <c r="N592" s="1"/>
      <c r="O592" s="1"/>
      <c r="P592" s="1"/>
      <c r="Q592" s="1"/>
      <c r="R592" s="1"/>
      <c r="S592" s="210"/>
      <c r="T592" s="210"/>
      <c r="U592" s="1"/>
      <c r="V592" s="1"/>
      <c r="W592" s="1"/>
      <c r="X592" s="1"/>
      <c r="Y592" s="210"/>
      <c r="Z592" s="1"/>
      <c r="AA592" s="1"/>
      <c r="AB592" s="212"/>
      <c r="AC592" s="212"/>
    </row>
    <row r="593" spans="1:29">
      <c r="A593" s="1"/>
      <c r="B593" s="1"/>
      <c r="C593" s="1"/>
      <c r="D593" s="1"/>
      <c r="E593" s="1"/>
      <c r="F593" s="1"/>
      <c r="G593" s="1"/>
      <c r="H593" s="1"/>
      <c r="I593" s="1"/>
      <c r="J593" s="1"/>
      <c r="K593" s="1"/>
      <c r="L593" s="1"/>
      <c r="M593" s="1"/>
      <c r="N593" s="1"/>
      <c r="O593" s="1"/>
      <c r="P593" s="1"/>
      <c r="Q593" s="1"/>
      <c r="R593" s="1"/>
      <c r="S593" s="210"/>
      <c r="T593" s="210"/>
      <c r="U593" s="1"/>
      <c r="V593" s="1"/>
      <c r="W593" s="1"/>
      <c r="X593" s="1"/>
      <c r="Y593" s="210"/>
      <c r="Z593" s="1"/>
      <c r="AA593" s="1"/>
      <c r="AB593" s="212"/>
      <c r="AC593" s="212"/>
    </row>
    <row r="594" spans="1:29">
      <c r="A594" s="1"/>
      <c r="B594" s="1"/>
      <c r="C594" s="1"/>
      <c r="D594" s="1"/>
      <c r="E594" s="1"/>
      <c r="F594" s="1"/>
      <c r="G594" s="1"/>
      <c r="H594" s="1"/>
      <c r="I594" s="1"/>
      <c r="J594" s="1"/>
      <c r="K594" s="1"/>
      <c r="L594" s="1"/>
      <c r="M594" s="1"/>
      <c r="N594" s="1"/>
      <c r="O594" s="1"/>
      <c r="P594" s="1"/>
      <c r="Q594" s="1"/>
      <c r="R594" s="1"/>
      <c r="S594" s="210"/>
      <c r="T594" s="210"/>
      <c r="U594" s="1"/>
      <c r="V594" s="1"/>
      <c r="W594" s="1"/>
      <c r="X594" s="1"/>
      <c r="Y594" s="210"/>
      <c r="Z594" s="1"/>
      <c r="AA594" s="1"/>
      <c r="AB594" s="212"/>
      <c r="AC594" s="212"/>
    </row>
    <row r="595" spans="1:29">
      <c r="A595" s="1"/>
      <c r="B595" s="1"/>
      <c r="C595" s="1"/>
      <c r="D595" s="1"/>
      <c r="E595" s="1"/>
      <c r="F595" s="1"/>
      <c r="G595" s="1"/>
      <c r="H595" s="1"/>
      <c r="I595" s="1"/>
      <c r="J595" s="1"/>
      <c r="K595" s="1"/>
      <c r="L595" s="1"/>
      <c r="M595" s="1"/>
      <c r="N595" s="1"/>
      <c r="O595" s="1"/>
      <c r="P595" s="1"/>
      <c r="Q595" s="1"/>
      <c r="R595" s="1"/>
      <c r="S595" s="210"/>
      <c r="T595" s="210"/>
      <c r="U595" s="1"/>
      <c r="V595" s="1"/>
      <c r="W595" s="1"/>
      <c r="X595" s="1"/>
      <c r="Y595" s="210"/>
      <c r="Z595" s="1"/>
      <c r="AA595" s="1"/>
      <c r="AB595" s="212"/>
      <c r="AC595" s="212"/>
    </row>
    <row r="596" spans="1:29">
      <c r="A596" s="1"/>
      <c r="B596" s="1"/>
      <c r="C596" s="1"/>
      <c r="D596" s="1"/>
      <c r="E596" s="1"/>
      <c r="F596" s="1"/>
      <c r="G596" s="1"/>
      <c r="H596" s="1"/>
      <c r="I596" s="1"/>
      <c r="J596" s="1"/>
      <c r="K596" s="1"/>
      <c r="L596" s="1"/>
      <c r="M596" s="1"/>
      <c r="N596" s="1"/>
      <c r="O596" s="1"/>
      <c r="P596" s="1"/>
      <c r="Q596" s="1"/>
      <c r="R596" s="1"/>
      <c r="S596" s="210"/>
      <c r="T596" s="210"/>
      <c r="U596" s="1"/>
      <c r="V596" s="1"/>
      <c r="W596" s="1"/>
      <c r="X596" s="1"/>
      <c r="Y596" s="210"/>
      <c r="Z596" s="1"/>
      <c r="AA596" s="1"/>
      <c r="AB596" s="212"/>
      <c r="AC596" s="212"/>
    </row>
    <row r="597" spans="1:29">
      <c r="A597" s="1"/>
      <c r="B597" s="1"/>
      <c r="C597" s="1"/>
      <c r="D597" s="1"/>
      <c r="E597" s="1"/>
      <c r="F597" s="1"/>
      <c r="G597" s="1"/>
      <c r="H597" s="1"/>
      <c r="I597" s="1"/>
      <c r="J597" s="1"/>
      <c r="K597" s="1"/>
      <c r="L597" s="1"/>
      <c r="M597" s="1"/>
      <c r="N597" s="1"/>
      <c r="O597" s="1"/>
      <c r="P597" s="1"/>
      <c r="Q597" s="1"/>
      <c r="R597" s="1"/>
      <c r="S597" s="210"/>
      <c r="T597" s="210"/>
      <c r="U597" s="1"/>
      <c r="V597" s="1"/>
      <c r="W597" s="1"/>
      <c r="X597" s="1"/>
      <c r="Y597" s="210"/>
      <c r="Z597" s="1"/>
      <c r="AA597" s="1"/>
      <c r="AB597" s="212"/>
      <c r="AC597" s="212"/>
    </row>
    <row r="598" spans="1:29">
      <c r="A598" s="1"/>
      <c r="B598" s="1"/>
      <c r="C598" s="1"/>
      <c r="D598" s="1"/>
      <c r="E598" s="1"/>
      <c r="F598" s="1"/>
      <c r="G598" s="1"/>
      <c r="H598" s="1"/>
      <c r="I598" s="1"/>
      <c r="J598" s="1"/>
      <c r="K598" s="1"/>
      <c r="L598" s="1"/>
      <c r="M598" s="1"/>
      <c r="N598" s="1"/>
      <c r="O598" s="1"/>
      <c r="P598" s="1"/>
      <c r="Q598" s="1"/>
      <c r="R598" s="1"/>
      <c r="S598" s="210"/>
      <c r="T598" s="210"/>
      <c r="U598" s="1"/>
      <c r="V598" s="1"/>
      <c r="W598" s="1"/>
      <c r="X598" s="1"/>
      <c r="Y598" s="210"/>
      <c r="Z598" s="1"/>
      <c r="AA598" s="1"/>
      <c r="AB598" s="212"/>
      <c r="AC598" s="212"/>
    </row>
    <row r="599" spans="1:29">
      <c r="A599" s="1"/>
      <c r="B599" s="1"/>
      <c r="C599" s="1"/>
      <c r="D599" s="1"/>
      <c r="E599" s="1"/>
      <c r="F599" s="1"/>
      <c r="G599" s="1"/>
      <c r="H599" s="1"/>
      <c r="I599" s="1"/>
      <c r="J599" s="1"/>
      <c r="K599" s="1"/>
      <c r="L599" s="1"/>
      <c r="M599" s="1"/>
      <c r="N599" s="1"/>
      <c r="O599" s="1"/>
      <c r="P599" s="1"/>
      <c r="Q599" s="1"/>
      <c r="R599" s="1"/>
      <c r="S599" s="210"/>
      <c r="T599" s="210"/>
      <c r="U599" s="1"/>
      <c r="V599" s="1"/>
      <c r="W599" s="1"/>
      <c r="X599" s="1"/>
      <c r="Y599" s="210"/>
      <c r="Z599" s="1"/>
      <c r="AA599" s="1"/>
      <c r="AB599" s="212"/>
      <c r="AC599" s="212"/>
    </row>
    <row r="600" spans="1:29">
      <c r="A600" s="1"/>
      <c r="B600" s="1"/>
      <c r="C600" s="1"/>
      <c r="D600" s="1"/>
      <c r="E600" s="1"/>
      <c r="F600" s="1"/>
      <c r="G600" s="1"/>
      <c r="H600" s="1"/>
      <c r="I600" s="1"/>
      <c r="J600" s="1"/>
      <c r="K600" s="1"/>
      <c r="L600" s="1"/>
      <c r="M600" s="1"/>
      <c r="N600" s="1"/>
      <c r="O600" s="1"/>
      <c r="P600" s="1"/>
      <c r="Q600" s="1"/>
      <c r="R600" s="1"/>
      <c r="S600" s="210"/>
      <c r="T600" s="210"/>
      <c r="U600" s="1"/>
      <c r="V600" s="1"/>
      <c r="W600" s="1"/>
      <c r="X600" s="1"/>
      <c r="Y600" s="210"/>
      <c r="Z600" s="1"/>
      <c r="AA600" s="1"/>
      <c r="AB600" s="212"/>
      <c r="AC600" s="212"/>
    </row>
    <row r="601" spans="1:29">
      <c r="A601" s="1"/>
      <c r="B601" s="1"/>
      <c r="C601" s="1"/>
      <c r="D601" s="1"/>
      <c r="E601" s="1"/>
      <c r="F601" s="1"/>
      <c r="G601" s="1"/>
      <c r="H601" s="1"/>
      <c r="I601" s="1"/>
      <c r="J601" s="1"/>
      <c r="K601" s="1"/>
      <c r="L601" s="1"/>
      <c r="M601" s="1"/>
      <c r="N601" s="1"/>
      <c r="O601" s="1"/>
      <c r="P601" s="1"/>
      <c r="Q601" s="1"/>
      <c r="R601" s="1"/>
      <c r="S601" s="210"/>
      <c r="T601" s="210"/>
      <c r="U601" s="1"/>
      <c r="V601" s="1"/>
      <c r="W601" s="1"/>
      <c r="X601" s="1"/>
      <c r="Y601" s="210"/>
      <c r="Z601" s="1"/>
      <c r="AA601" s="1"/>
      <c r="AB601" s="212"/>
      <c r="AC601" s="212"/>
    </row>
    <row r="602" spans="1:29">
      <c r="A602" s="1"/>
      <c r="B602" s="1"/>
      <c r="C602" s="1"/>
      <c r="D602" s="1"/>
      <c r="E602" s="1"/>
      <c r="F602" s="1"/>
      <c r="G602" s="1"/>
      <c r="H602" s="1"/>
      <c r="I602" s="1"/>
      <c r="J602" s="1"/>
      <c r="K602" s="1"/>
      <c r="L602" s="1"/>
      <c r="M602" s="1"/>
      <c r="N602" s="1"/>
      <c r="O602" s="1"/>
      <c r="P602" s="1"/>
      <c r="Q602" s="1"/>
      <c r="R602" s="1"/>
      <c r="S602" s="210"/>
      <c r="T602" s="210"/>
      <c r="U602" s="1"/>
      <c r="V602" s="1"/>
      <c r="W602" s="1"/>
      <c r="X602" s="1"/>
      <c r="Y602" s="210"/>
      <c r="Z602" s="1"/>
      <c r="AA602" s="1"/>
      <c r="AB602" s="212"/>
      <c r="AC602" s="212"/>
    </row>
    <row r="603" spans="1:29">
      <c r="A603" s="1"/>
      <c r="B603" s="1"/>
      <c r="C603" s="1"/>
      <c r="D603" s="1"/>
      <c r="E603" s="1"/>
      <c r="F603" s="1"/>
      <c r="G603" s="1"/>
      <c r="H603" s="1"/>
      <c r="I603" s="1"/>
      <c r="J603" s="1"/>
      <c r="K603" s="1"/>
      <c r="L603" s="1"/>
      <c r="M603" s="1"/>
      <c r="N603" s="1"/>
      <c r="O603" s="1"/>
      <c r="P603" s="1"/>
      <c r="Q603" s="1"/>
      <c r="R603" s="1"/>
      <c r="S603" s="210"/>
      <c r="T603" s="210"/>
      <c r="U603" s="1"/>
      <c r="V603" s="1"/>
      <c r="W603" s="1"/>
      <c r="X603" s="1"/>
      <c r="Y603" s="210"/>
      <c r="Z603" s="1"/>
      <c r="AA603" s="1"/>
      <c r="AB603" s="212"/>
      <c r="AC603" s="212"/>
    </row>
    <row r="604" spans="1:29">
      <c r="A604" s="1"/>
      <c r="B604" s="1"/>
      <c r="C604" s="1"/>
      <c r="D604" s="1"/>
      <c r="E604" s="1"/>
      <c r="F604" s="1"/>
      <c r="G604" s="1"/>
      <c r="H604" s="1"/>
      <c r="I604" s="1"/>
      <c r="J604" s="1"/>
      <c r="K604" s="1"/>
      <c r="L604" s="1"/>
      <c r="M604" s="1"/>
      <c r="N604" s="1"/>
      <c r="O604" s="1"/>
      <c r="P604" s="1"/>
      <c r="Q604" s="1"/>
      <c r="R604" s="1"/>
      <c r="S604" s="210"/>
      <c r="T604" s="210"/>
      <c r="U604" s="1"/>
      <c r="V604" s="1"/>
      <c r="W604" s="1"/>
      <c r="X604" s="1"/>
      <c r="Y604" s="210"/>
      <c r="Z604" s="1"/>
      <c r="AA604" s="1"/>
      <c r="AB604" s="212"/>
      <c r="AC604" s="212"/>
    </row>
    <row r="605" spans="1:29">
      <c r="A605" s="1"/>
      <c r="B605" s="1"/>
      <c r="C605" s="1"/>
      <c r="D605" s="1"/>
      <c r="E605" s="1"/>
      <c r="F605" s="1"/>
      <c r="G605" s="1"/>
      <c r="H605" s="1"/>
      <c r="I605" s="1"/>
      <c r="J605" s="1"/>
      <c r="K605" s="1"/>
      <c r="L605" s="1"/>
      <c r="M605" s="1"/>
      <c r="N605" s="1"/>
      <c r="O605" s="1"/>
      <c r="P605" s="1"/>
      <c r="Q605" s="1"/>
      <c r="R605" s="1"/>
      <c r="S605" s="210"/>
      <c r="T605" s="210"/>
      <c r="U605" s="1"/>
      <c r="V605" s="1"/>
      <c r="W605" s="1"/>
      <c r="X605" s="1"/>
      <c r="Y605" s="210"/>
      <c r="Z605" s="1"/>
      <c r="AA605" s="1"/>
      <c r="AB605" s="212"/>
      <c r="AC605" s="212"/>
    </row>
    <row r="606" spans="1:29">
      <c r="A606" s="1"/>
      <c r="B606" s="1"/>
      <c r="C606" s="1"/>
      <c r="D606" s="1"/>
      <c r="E606" s="1"/>
      <c r="F606" s="1"/>
      <c r="G606" s="1"/>
      <c r="H606" s="1"/>
      <c r="I606" s="1"/>
      <c r="J606" s="1"/>
      <c r="K606" s="1"/>
      <c r="L606" s="1"/>
      <c r="M606" s="1"/>
      <c r="N606" s="1"/>
      <c r="O606" s="1"/>
      <c r="P606" s="1"/>
      <c r="Q606" s="1"/>
      <c r="R606" s="1"/>
      <c r="S606" s="210"/>
      <c r="T606" s="210"/>
      <c r="U606" s="1"/>
      <c r="V606" s="1"/>
      <c r="W606" s="1"/>
      <c r="X606" s="1"/>
      <c r="Y606" s="210"/>
      <c r="Z606" s="1"/>
      <c r="AA606" s="1"/>
      <c r="AB606" s="212"/>
      <c r="AC606" s="212"/>
    </row>
    <row r="607" spans="1:29">
      <c r="A607" s="1"/>
      <c r="B607" s="1"/>
      <c r="C607" s="1"/>
      <c r="D607" s="1"/>
      <c r="E607" s="1"/>
      <c r="F607" s="1"/>
      <c r="G607" s="1"/>
      <c r="H607" s="1"/>
      <c r="I607" s="1"/>
      <c r="J607" s="1"/>
      <c r="K607" s="1"/>
      <c r="L607" s="1"/>
      <c r="M607" s="1"/>
      <c r="N607" s="1"/>
      <c r="O607" s="1"/>
      <c r="P607" s="1"/>
      <c r="Q607" s="1"/>
      <c r="R607" s="1"/>
      <c r="S607" s="210"/>
      <c r="T607" s="210"/>
      <c r="U607" s="1"/>
      <c r="V607" s="1"/>
      <c r="W607" s="1"/>
      <c r="X607" s="1"/>
      <c r="Y607" s="210"/>
      <c r="Z607" s="1"/>
      <c r="AA607" s="1"/>
      <c r="AB607" s="212"/>
      <c r="AC607" s="212"/>
    </row>
    <row r="608" spans="1:29">
      <c r="A608" s="1"/>
      <c r="B608" s="1"/>
      <c r="C608" s="1"/>
      <c r="D608" s="1"/>
      <c r="E608" s="1"/>
      <c r="F608" s="1"/>
      <c r="G608" s="1"/>
      <c r="H608" s="1"/>
      <c r="I608" s="1"/>
      <c r="J608" s="1"/>
      <c r="K608" s="1"/>
      <c r="L608" s="1"/>
      <c r="M608" s="1"/>
      <c r="N608" s="1"/>
      <c r="O608" s="1"/>
      <c r="P608" s="1"/>
      <c r="Q608" s="1"/>
      <c r="R608" s="1"/>
      <c r="S608" s="210"/>
      <c r="T608" s="210"/>
      <c r="U608" s="1"/>
      <c r="V608" s="1"/>
      <c r="W608" s="1"/>
      <c r="X608" s="1"/>
      <c r="Y608" s="210"/>
      <c r="Z608" s="1"/>
      <c r="AA608" s="1"/>
      <c r="AB608" s="212"/>
      <c r="AC608" s="212"/>
    </row>
    <row r="609" spans="1:29">
      <c r="A609" s="1"/>
      <c r="B609" s="1"/>
      <c r="C609" s="1"/>
      <c r="D609" s="1"/>
      <c r="E609" s="1"/>
      <c r="F609" s="1"/>
      <c r="G609" s="1"/>
      <c r="H609" s="1"/>
      <c r="I609" s="1"/>
      <c r="J609" s="1"/>
      <c r="K609" s="1"/>
      <c r="L609" s="1"/>
      <c r="M609" s="1"/>
      <c r="N609" s="1"/>
      <c r="O609" s="1"/>
      <c r="P609" s="1"/>
      <c r="Q609" s="1"/>
      <c r="R609" s="1"/>
      <c r="S609" s="210"/>
      <c r="T609" s="210"/>
      <c r="U609" s="1"/>
      <c r="V609" s="1"/>
      <c r="W609" s="1"/>
      <c r="X609" s="1"/>
      <c r="Y609" s="210"/>
      <c r="Z609" s="1"/>
      <c r="AA609" s="1"/>
      <c r="AB609" s="212"/>
      <c r="AC609" s="212"/>
    </row>
    <row r="610" spans="1:29">
      <c r="A610" s="1"/>
      <c r="B610" s="1"/>
      <c r="C610" s="1"/>
      <c r="D610" s="1"/>
      <c r="E610" s="1"/>
      <c r="F610" s="1"/>
      <c r="G610" s="1"/>
      <c r="H610" s="1"/>
      <c r="I610" s="1"/>
      <c r="J610" s="1"/>
      <c r="K610" s="1"/>
      <c r="L610" s="1"/>
      <c r="M610" s="1"/>
      <c r="N610" s="1"/>
      <c r="O610" s="1"/>
      <c r="P610" s="1"/>
      <c r="Q610" s="1"/>
      <c r="R610" s="1"/>
      <c r="S610" s="210"/>
      <c r="T610" s="210"/>
      <c r="U610" s="1"/>
      <c r="V610" s="1"/>
      <c r="W610" s="1"/>
      <c r="X610" s="1"/>
      <c r="Y610" s="210"/>
      <c r="Z610" s="1"/>
      <c r="AA610" s="1"/>
      <c r="AB610" s="212"/>
      <c r="AC610" s="212"/>
    </row>
    <row r="611" spans="1:29">
      <c r="A611" s="1"/>
      <c r="B611" s="1"/>
      <c r="C611" s="1"/>
      <c r="D611" s="1"/>
      <c r="E611" s="1"/>
      <c r="F611" s="1"/>
      <c r="G611" s="1"/>
      <c r="H611" s="1"/>
      <c r="I611" s="1"/>
      <c r="J611" s="1"/>
      <c r="K611" s="1"/>
      <c r="L611" s="1"/>
      <c r="M611" s="1"/>
      <c r="N611" s="1"/>
      <c r="O611" s="1"/>
      <c r="P611" s="1"/>
      <c r="Q611" s="1"/>
      <c r="R611" s="1"/>
      <c r="S611" s="210"/>
      <c r="T611" s="210"/>
      <c r="U611" s="1"/>
      <c r="V611" s="1"/>
      <c r="W611" s="1"/>
      <c r="X611" s="1"/>
      <c r="Y611" s="210"/>
      <c r="Z611" s="1"/>
      <c r="AA611" s="1"/>
      <c r="AB611" s="212"/>
      <c r="AC611" s="212"/>
    </row>
    <row r="612" spans="1:29">
      <c r="A612" s="1"/>
      <c r="B612" s="1"/>
      <c r="C612" s="1"/>
      <c r="D612" s="1"/>
      <c r="E612" s="1"/>
      <c r="F612" s="1"/>
      <c r="G612" s="1"/>
      <c r="H612" s="1"/>
      <c r="I612" s="1"/>
      <c r="J612" s="1"/>
      <c r="K612" s="1"/>
      <c r="L612" s="1"/>
      <c r="M612" s="1"/>
      <c r="N612" s="1"/>
      <c r="O612" s="1"/>
      <c r="P612" s="1"/>
      <c r="Q612" s="1"/>
      <c r="R612" s="1"/>
      <c r="S612" s="210"/>
      <c r="T612" s="210"/>
      <c r="U612" s="1"/>
      <c r="V612" s="1"/>
      <c r="W612" s="1"/>
      <c r="X612" s="1"/>
      <c r="Y612" s="210"/>
      <c r="Z612" s="1"/>
      <c r="AA612" s="1"/>
      <c r="AB612" s="212"/>
      <c r="AC612" s="212"/>
    </row>
    <row r="613" spans="1:29">
      <c r="A613" s="1"/>
      <c r="B613" s="1"/>
      <c r="C613" s="1"/>
      <c r="D613" s="1"/>
      <c r="E613" s="1"/>
      <c r="F613" s="1"/>
      <c r="G613" s="1"/>
      <c r="H613" s="1"/>
      <c r="I613" s="1"/>
      <c r="J613" s="1"/>
      <c r="K613" s="1"/>
      <c r="L613" s="1"/>
      <c r="M613" s="1"/>
      <c r="N613" s="1"/>
      <c r="O613" s="1"/>
      <c r="P613" s="1"/>
      <c r="Q613" s="1"/>
      <c r="R613" s="1"/>
      <c r="S613" s="210"/>
      <c r="T613" s="210"/>
      <c r="U613" s="1"/>
      <c r="V613" s="1"/>
      <c r="W613" s="1"/>
      <c r="X613" s="1"/>
      <c r="Y613" s="210"/>
      <c r="Z613" s="1"/>
      <c r="AA613" s="1"/>
      <c r="AB613" s="212"/>
      <c r="AC613" s="212"/>
    </row>
    <row r="614" spans="1:29">
      <c r="A614" s="1"/>
      <c r="B614" s="1"/>
      <c r="C614" s="1"/>
      <c r="D614" s="1"/>
      <c r="E614" s="1"/>
      <c r="F614" s="1"/>
      <c r="G614" s="1"/>
      <c r="H614" s="1"/>
      <c r="I614" s="1"/>
      <c r="J614" s="1"/>
      <c r="K614" s="1"/>
      <c r="L614" s="1"/>
      <c r="M614" s="1"/>
      <c r="N614" s="1"/>
      <c r="O614" s="1"/>
      <c r="P614" s="1"/>
      <c r="Q614" s="1"/>
      <c r="R614" s="1"/>
      <c r="S614" s="210"/>
      <c r="T614" s="210"/>
      <c r="U614" s="1"/>
      <c r="V614" s="1"/>
      <c r="W614" s="1"/>
      <c r="X614" s="1"/>
      <c r="Y614" s="210"/>
      <c r="Z614" s="1"/>
      <c r="AA614" s="1"/>
      <c r="AB614" s="212"/>
      <c r="AC614" s="212"/>
    </row>
    <row r="615" spans="1:29">
      <c r="A615" s="1"/>
      <c r="B615" s="1"/>
      <c r="C615" s="1"/>
      <c r="D615" s="1"/>
      <c r="E615" s="1"/>
      <c r="F615" s="1"/>
      <c r="G615" s="1"/>
      <c r="H615" s="1"/>
      <c r="I615" s="1"/>
      <c r="J615" s="1"/>
      <c r="K615" s="1"/>
      <c r="L615" s="1"/>
      <c r="M615" s="1"/>
      <c r="N615" s="1"/>
      <c r="O615" s="1"/>
      <c r="P615" s="1"/>
      <c r="Q615" s="1"/>
      <c r="R615" s="1"/>
      <c r="S615" s="210"/>
      <c r="T615" s="210"/>
      <c r="U615" s="1"/>
      <c r="V615" s="1"/>
      <c r="W615" s="1"/>
      <c r="X615" s="1"/>
      <c r="Y615" s="210"/>
      <c r="Z615" s="1"/>
      <c r="AA615" s="1"/>
      <c r="AB615" s="212"/>
      <c r="AC615" s="212"/>
    </row>
    <row r="616" spans="1:29">
      <c r="A616" s="1"/>
      <c r="B616" s="1"/>
      <c r="C616" s="1"/>
      <c r="D616" s="1"/>
      <c r="E616" s="1"/>
      <c r="F616" s="1"/>
      <c r="G616" s="1"/>
      <c r="H616" s="1"/>
      <c r="I616" s="1"/>
      <c r="J616" s="1"/>
      <c r="K616" s="1"/>
      <c r="L616" s="1"/>
      <c r="M616" s="1"/>
      <c r="N616" s="1"/>
      <c r="O616" s="1"/>
      <c r="P616" s="1"/>
      <c r="Q616" s="1"/>
      <c r="R616" s="1"/>
      <c r="S616" s="210"/>
      <c r="T616" s="210"/>
      <c r="U616" s="1"/>
      <c r="V616" s="1"/>
      <c r="W616" s="1"/>
      <c r="X616" s="1"/>
      <c r="Y616" s="210"/>
      <c r="Z616" s="1"/>
      <c r="AA616" s="1"/>
      <c r="AB616" s="212"/>
      <c r="AC616" s="212"/>
    </row>
    <row r="617" spans="1:29">
      <c r="A617" s="1"/>
      <c r="B617" s="1"/>
      <c r="C617" s="1"/>
      <c r="D617" s="1"/>
      <c r="E617" s="1"/>
      <c r="F617" s="1"/>
      <c r="G617" s="1"/>
      <c r="H617" s="1"/>
      <c r="I617" s="1"/>
      <c r="J617" s="1"/>
      <c r="K617" s="1"/>
      <c r="L617" s="1"/>
      <c r="M617" s="1"/>
      <c r="N617" s="1"/>
      <c r="O617" s="1"/>
      <c r="P617" s="1"/>
      <c r="Q617" s="1"/>
      <c r="R617" s="1"/>
      <c r="S617" s="210"/>
      <c r="T617" s="210"/>
      <c r="U617" s="1"/>
      <c r="V617" s="1"/>
      <c r="W617" s="1"/>
      <c r="X617" s="1"/>
      <c r="Y617" s="210"/>
      <c r="Z617" s="1"/>
      <c r="AA617" s="1"/>
      <c r="AB617" s="212"/>
      <c r="AC617" s="212"/>
    </row>
    <row r="618" spans="1:29">
      <c r="A618" s="1"/>
      <c r="B618" s="1"/>
      <c r="C618" s="1"/>
      <c r="D618" s="1"/>
      <c r="E618" s="1"/>
      <c r="F618" s="1"/>
      <c r="G618" s="1"/>
      <c r="H618" s="1"/>
      <c r="I618" s="1"/>
      <c r="J618" s="1"/>
      <c r="K618" s="1"/>
      <c r="L618" s="1"/>
      <c r="M618" s="1"/>
      <c r="N618" s="1"/>
      <c r="O618" s="1"/>
      <c r="P618" s="1"/>
      <c r="Q618" s="1"/>
      <c r="R618" s="1"/>
      <c r="S618" s="210"/>
      <c r="T618" s="210"/>
      <c r="U618" s="1"/>
      <c r="V618" s="1"/>
      <c r="W618" s="1"/>
      <c r="X618" s="1"/>
      <c r="Y618" s="210"/>
      <c r="Z618" s="1"/>
      <c r="AA618" s="1"/>
      <c r="AB618" s="212"/>
      <c r="AC618" s="212"/>
    </row>
    <row r="619" spans="1:29">
      <c r="A619" s="1"/>
      <c r="B619" s="1"/>
      <c r="C619" s="1"/>
      <c r="D619" s="1"/>
      <c r="E619" s="1"/>
      <c r="F619" s="1"/>
      <c r="G619" s="1"/>
      <c r="H619" s="1"/>
      <c r="I619" s="1"/>
      <c r="J619" s="1"/>
      <c r="K619" s="1"/>
      <c r="L619" s="1"/>
      <c r="M619" s="1"/>
      <c r="N619" s="1"/>
      <c r="O619" s="1"/>
      <c r="P619" s="1"/>
      <c r="Q619" s="1"/>
      <c r="R619" s="1"/>
      <c r="S619" s="210"/>
      <c r="T619" s="210"/>
      <c r="U619" s="1"/>
      <c r="V619" s="1"/>
      <c r="W619" s="1"/>
      <c r="X619" s="1"/>
      <c r="Y619" s="210"/>
      <c r="Z619" s="1"/>
      <c r="AA619" s="1"/>
      <c r="AB619" s="212"/>
      <c r="AC619" s="212"/>
    </row>
    <row r="620" spans="1:29">
      <c r="A620" s="1"/>
      <c r="B620" s="1"/>
      <c r="C620" s="1"/>
      <c r="D620" s="1"/>
      <c r="E620" s="1"/>
      <c r="F620" s="1"/>
      <c r="G620" s="1"/>
      <c r="H620" s="1"/>
      <c r="I620" s="1"/>
      <c r="J620" s="1"/>
      <c r="K620" s="1"/>
      <c r="L620" s="1"/>
      <c r="M620" s="1"/>
      <c r="N620" s="1"/>
      <c r="O620" s="1"/>
      <c r="P620" s="1"/>
      <c r="Q620" s="1"/>
      <c r="R620" s="1"/>
      <c r="S620" s="210"/>
      <c r="T620" s="210"/>
      <c r="U620" s="1"/>
      <c r="V620" s="1"/>
      <c r="W620" s="1"/>
      <c r="X620" s="1"/>
      <c r="Y620" s="210"/>
      <c r="Z620" s="1"/>
      <c r="AA620" s="1"/>
      <c r="AB620" s="212"/>
      <c r="AC620" s="212"/>
    </row>
    <row r="621" spans="1:29">
      <c r="A621" s="1"/>
      <c r="B621" s="1"/>
      <c r="C621" s="1"/>
      <c r="D621" s="1"/>
      <c r="E621" s="1"/>
      <c r="F621" s="1"/>
      <c r="G621" s="1"/>
      <c r="H621" s="1"/>
      <c r="I621" s="1"/>
      <c r="J621" s="1"/>
      <c r="K621" s="1"/>
      <c r="L621" s="1"/>
      <c r="M621" s="1"/>
      <c r="N621" s="1"/>
      <c r="O621" s="1"/>
      <c r="P621" s="1"/>
      <c r="Q621" s="1"/>
      <c r="R621" s="1"/>
      <c r="S621" s="210"/>
      <c r="T621" s="210"/>
      <c r="U621" s="1"/>
      <c r="V621" s="1"/>
      <c r="W621" s="1"/>
      <c r="X621" s="1"/>
      <c r="Y621" s="210"/>
      <c r="Z621" s="1"/>
      <c r="AA621" s="1"/>
      <c r="AB621" s="212"/>
      <c r="AC621" s="212"/>
    </row>
    <row r="622" spans="1:29">
      <c r="A622" s="1"/>
      <c r="B622" s="1"/>
      <c r="C622" s="1"/>
      <c r="D622" s="1"/>
      <c r="E622" s="1"/>
      <c r="F622" s="1"/>
      <c r="G622" s="1"/>
      <c r="H622" s="1"/>
      <c r="I622" s="1"/>
      <c r="J622" s="1"/>
      <c r="K622" s="1"/>
      <c r="L622" s="1"/>
      <c r="M622" s="1"/>
      <c r="N622" s="1"/>
      <c r="O622" s="1"/>
      <c r="P622" s="1"/>
      <c r="Q622" s="1"/>
      <c r="R622" s="1"/>
      <c r="S622" s="210"/>
      <c r="T622" s="210"/>
      <c r="U622" s="1"/>
      <c r="V622" s="1"/>
      <c r="W622" s="1"/>
      <c r="X622" s="1"/>
      <c r="Y622" s="210"/>
      <c r="Z622" s="1"/>
      <c r="AA622" s="1"/>
      <c r="AB622" s="212"/>
      <c r="AC622" s="212"/>
    </row>
    <row r="623" spans="1:29">
      <c r="A623" s="1"/>
      <c r="B623" s="1"/>
      <c r="C623" s="1"/>
      <c r="D623" s="1"/>
      <c r="E623" s="1"/>
      <c r="F623" s="1"/>
      <c r="G623" s="1"/>
      <c r="H623" s="1"/>
      <c r="I623" s="1"/>
      <c r="J623" s="1"/>
      <c r="K623" s="1"/>
      <c r="L623" s="1"/>
      <c r="M623" s="1"/>
      <c r="N623" s="1"/>
      <c r="O623" s="1"/>
      <c r="P623" s="1"/>
      <c r="Q623" s="1"/>
      <c r="R623" s="1"/>
      <c r="S623" s="210"/>
      <c r="T623" s="210"/>
      <c r="U623" s="1"/>
      <c r="V623" s="1"/>
      <c r="W623" s="1"/>
      <c r="X623" s="1"/>
      <c r="Y623" s="210"/>
      <c r="Z623" s="1"/>
      <c r="AA623" s="1"/>
      <c r="AB623" s="212"/>
      <c r="AC623" s="212"/>
    </row>
    <row r="624" spans="1:29">
      <c r="A624" s="1"/>
      <c r="B624" s="1"/>
      <c r="C624" s="1"/>
      <c r="D624" s="1"/>
      <c r="E624" s="1"/>
      <c r="F624" s="1"/>
      <c r="G624" s="1"/>
      <c r="H624" s="1"/>
      <c r="I624" s="1"/>
      <c r="J624" s="1"/>
      <c r="K624" s="1"/>
      <c r="L624" s="1"/>
      <c r="M624" s="1"/>
      <c r="N624" s="1"/>
      <c r="O624" s="1"/>
      <c r="P624" s="1"/>
      <c r="Q624" s="1"/>
      <c r="R624" s="1"/>
      <c r="S624" s="210"/>
      <c r="T624" s="210"/>
      <c r="U624" s="1"/>
      <c r="V624" s="1"/>
      <c r="W624" s="1"/>
      <c r="X624" s="1"/>
      <c r="Y624" s="210"/>
      <c r="Z624" s="1"/>
      <c r="AA624" s="1"/>
      <c r="AB624" s="212"/>
      <c r="AC624" s="212"/>
    </row>
    <row r="625" spans="1:29">
      <c r="A625" s="1"/>
      <c r="B625" s="1"/>
      <c r="C625" s="1"/>
      <c r="D625" s="1"/>
      <c r="E625" s="1"/>
      <c r="F625" s="1"/>
      <c r="G625" s="1"/>
      <c r="H625" s="1"/>
      <c r="I625" s="1"/>
      <c r="J625" s="1"/>
      <c r="K625" s="1"/>
      <c r="L625" s="1"/>
      <c r="M625" s="1"/>
      <c r="N625" s="1"/>
      <c r="O625" s="1"/>
      <c r="P625" s="1"/>
      <c r="Q625" s="1"/>
      <c r="R625" s="1"/>
      <c r="S625" s="210"/>
      <c r="T625" s="210"/>
      <c r="U625" s="1"/>
      <c r="V625" s="1"/>
      <c r="W625" s="1"/>
      <c r="X625" s="1"/>
      <c r="Y625" s="210"/>
      <c r="Z625" s="1"/>
      <c r="AA625" s="1"/>
      <c r="AB625" s="212"/>
      <c r="AC625" s="212"/>
    </row>
    <row r="626" spans="1:29">
      <c r="A626" s="1"/>
      <c r="B626" s="1"/>
      <c r="C626" s="1"/>
      <c r="D626" s="1"/>
      <c r="E626" s="1"/>
      <c r="F626" s="1"/>
      <c r="G626" s="1"/>
      <c r="H626" s="1"/>
      <c r="I626" s="1"/>
      <c r="J626" s="1"/>
      <c r="K626" s="1"/>
      <c r="L626" s="1"/>
      <c r="M626" s="1"/>
      <c r="N626" s="1"/>
      <c r="O626" s="1"/>
      <c r="P626" s="1"/>
      <c r="Q626" s="1"/>
      <c r="R626" s="1"/>
      <c r="S626" s="210"/>
      <c r="T626" s="210"/>
      <c r="U626" s="1"/>
      <c r="V626" s="1"/>
      <c r="W626" s="1"/>
      <c r="X626" s="1"/>
      <c r="Y626" s="210"/>
      <c r="Z626" s="1"/>
      <c r="AA626" s="1"/>
      <c r="AB626" s="212"/>
      <c r="AC626" s="212"/>
    </row>
    <row r="627" spans="1:29">
      <c r="A627" s="1"/>
      <c r="B627" s="1"/>
      <c r="C627" s="1"/>
      <c r="D627" s="1"/>
      <c r="E627" s="1"/>
      <c r="F627" s="1"/>
      <c r="G627" s="1"/>
      <c r="H627" s="1"/>
      <c r="I627" s="1"/>
      <c r="J627" s="1"/>
      <c r="K627" s="1"/>
      <c r="L627" s="1"/>
      <c r="M627" s="1"/>
      <c r="N627" s="1"/>
      <c r="O627" s="1"/>
      <c r="P627" s="1"/>
      <c r="Q627" s="1"/>
      <c r="R627" s="1"/>
      <c r="S627" s="210"/>
      <c r="T627" s="210"/>
      <c r="U627" s="1"/>
      <c r="V627" s="1"/>
      <c r="W627" s="1"/>
      <c r="X627" s="1"/>
      <c r="Y627" s="210"/>
      <c r="Z627" s="1"/>
      <c r="AA627" s="1"/>
      <c r="AB627" s="212"/>
      <c r="AC627" s="212"/>
    </row>
    <row r="628" spans="1:29">
      <c r="A628" s="1"/>
      <c r="B628" s="1"/>
      <c r="C628" s="1"/>
      <c r="D628" s="1"/>
      <c r="E628" s="1"/>
      <c r="F628" s="1"/>
      <c r="G628" s="1"/>
      <c r="H628" s="1"/>
      <c r="I628" s="1"/>
      <c r="J628" s="1"/>
      <c r="K628" s="1"/>
      <c r="L628" s="1"/>
      <c r="M628" s="1"/>
      <c r="N628" s="1"/>
      <c r="O628" s="1"/>
      <c r="P628" s="1"/>
      <c r="Q628" s="1"/>
      <c r="R628" s="1"/>
      <c r="S628" s="210"/>
      <c r="T628" s="210"/>
      <c r="U628" s="1"/>
      <c r="V628" s="1"/>
      <c r="W628" s="1"/>
      <c r="X628" s="1"/>
      <c r="Y628" s="210"/>
      <c r="Z628" s="1"/>
      <c r="AA628" s="1"/>
      <c r="AB628" s="212"/>
      <c r="AC628" s="212"/>
    </row>
    <row r="629" spans="1:29">
      <c r="A629" s="1"/>
      <c r="B629" s="1"/>
      <c r="C629" s="1"/>
      <c r="D629" s="1"/>
      <c r="E629" s="1"/>
      <c r="F629" s="1"/>
      <c r="G629" s="1"/>
      <c r="H629" s="1"/>
      <c r="I629" s="1"/>
      <c r="J629" s="1"/>
      <c r="K629" s="1"/>
      <c r="L629" s="1"/>
      <c r="M629" s="1"/>
      <c r="N629" s="1"/>
      <c r="O629" s="1"/>
      <c r="P629" s="1"/>
      <c r="Q629" s="1"/>
      <c r="R629" s="1"/>
      <c r="S629" s="210"/>
      <c r="T629" s="210"/>
      <c r="U629" s="1"/>
      <c r="V629" s="1"/>
      <c r="W629" s="1"/>
      <c r="X629" s="1"/>
      <c r="Y629" s="210"/>
      <c r="Z629" s="1"/>
      <c r="AA629" s="1"/>
      <c r="AB629" s="212"/>
      <c r="AC629" s="212"/>
    </row>
    <row r="630" spans="1:29">
      <c r="A630" s="1"/>
      <c r="B630" s="1"/>
      <c r="C630" s="1"/>
      <c r="D630" s="1"/>
      <c r="E630" s="1"/>
      <c r="F630" s="1"/>
      <c r="G630" s="1"/>
      <c r="H630" s="1"/>
      <c r="I630" s="1"/>
      <c r="J630" s="1"/>
      <c r="K630" s="1"/>
      <c r="L630" s="1"/>
      <c r="M630" s="1"/>
      <c r="N630" s="1"/>
      <c r="O630" s="1"/>
      <c r="P630" s="1"/>
      <c r="Q630" s="1"/>
      <c r="R630" s="1"/>
      <c r="S630" s="210"/>
      <c r="T630" s="210"/>
      <c r="U630" s="1"/>
      <c r="V630" s="1"/>
      <c r="W630" s="1"/>
      <c r="X630" s="1"/>
      <c r="Y630" s="210"/>
      <c r="Z630" s="1"/>
      <c r="AA630" s="1"/>
      <c r="AB630" s="212"/>
      <c r="AC630" s="212"/>
    </row>
    <row r="631" spans="1:29">
      <c r="A631" s="1"/>
      <c r="B631" s="1"/>
      <c r="C631" s="1"/>
      <c r="D631" s="1"/>
      <c r="E631" s="1"/>
      <c r="F631" s="1"/>
      <c r="G631" s="1"/>
      <c r="H631" s="1"/>
      <c r="I631" s="1"/>
      <c r="J631" s="1"/>
      <c r="K631" s="1"/>
      <c r="L631" s="1"/>
      <c r="M631" s="1"/>
      <c r="N631" s="1"/>
      <c r="O631" s="1"/>
      <c r="P631" s="1"/>
      <c r="Q631" s="1"/>
      <c r="R631" s="1"/>
      <c r="S631" s="210"/>
      <c r="T631" s="210"/>
      <c r="U631" s="1"/>
      <c r="V631" s="1"/>
      <c r="W631" s="1"/>
      <c r="X631" s="1"/>
      <c r="Y631" s="210"/>
      <c r="Z631" s="1"/>
      <c r="AA631" s="1"/>
      <c r="AB631" s="212"/>
      <c r="AC631" s="212"/>
    </row>
    <row r="632" spans="1:29">
      <c r="A632" s="1"/>
      <c r="B632" s="1"/>
      <c r="C632" s="1"/>
      <c r="D632" s="1"/>
      <c r="E632" s="1"/>
      <c r="F632" s="1"/>
      <c r="G632" s="1"/>
      <c r="H632" s="1"/>
      <c r="I632" s="1"/>
      <c r="J632" s="1"/>
      <c r="K632" s="1"/>
      <c r="L632" s="1"/>
      <c r="M632" s="1"/>
      <c r="N632" s="1"/>
      <c r="O632" s="1"/>
      <c r="P632" s="1"/>
      <c r="Q632" s="1"/>
      <c r="R632" s="1"/>
      <c r="S632" s="210"/>
      <c r="T632" s="210"/>
      <c r="U632" s="1"/>
      <c r="V632" s="1"/>
      <c r="W632" s="1"/>
      <c r="X632" s="1"/>
      <c r="Y632" s="210"/>
      <c r="Z632" s="1"/>
      <c r="AA632" s="1"/>
      <c r="AB632" s="212"/>
      <c r="AC632" s="212"/>
    </row>
    <row r="633" spans="1:29">
      <c r="A633" s="1"/>
      <c r="B633" s="1"/>
      <c r="C633" s="1"/>
      <c r="D633" s="1"/>
      <c r="E633" s="1"/>
      <c r="F633" s="1"/>
      <c r="G633" s="1"/>
      <c r="H633" s="1"/>
      <c r="I633" s="1"/>
      <c r="J633" s="1"/>
      <c r="K633" s="1"/>
      <c r="L633" s="1"/>
      <c r="M633" s="1"/>
      <c r="N633" s="1"/>
      <c r="O633" s="1"/>
      <c r="P633" s="1"/>
      <c r="Q633" s="1"/>
      <c r="R633" s="1"/>
      <c r="S633" s="210"/>
      <c r="T633" s="210"/>
      <c r="U633" s="1"/>
      <c r="V633" s="1"/>
      <c r="W633" s="1"/>
      <c r="X633" s="1"/>
      <c r="Y633" s="210"/>
      <c r="Z633" s="1"/>
      <c r="AA633" s="1"/>
      <c r="AB633" s="212"/>
      <c r="AC633" s="212"/>
    </row>
    <row r="634" spans="1:29">
      <c r="A634" s="1"/>
      <c r="B634" s="1"/>
      <c r="C634" s="1"/>
      <c r="D634" s="1"/>
      <c r="E634" s="1"/>
      <c r="F634" s="1"/>
      <c r="G634" s="1"/>
      <c r="H634" s="1"/>
      <c r="I634" s="1"/>
      <c r="J634" s="1"/>
      <c r="K634" s="1"/>
      <c r="L634" s="1"/>
      <c r="M634" s="1"/>
      <c r="N634" s="1"/>
      <c r="O634" s="1"/>
      <c r="P634" s="1"/>
      <c r="Q634" s="1"/>
      <c r="R634" s="1"/>
      <c r="S634" s="210"/>
      <c r="T634" s="210"/>
      <c r="U634" s="1"/>
      <c r="V634" s="1"/>
      <c r="W634" s="1"/>
      <c r="X634" s="1"/>
      <c r="Y634" s="210"/>
      <c r="Z634" s="1"/>
      <c r="AA634" s="1"/>
      <c r="AB634" s="212"/>
      <c r="AC634" s="212"/>
    </row>
    <row r="635" spans="1:29">
      <c r="A635" s="1"/>
      <c r="B635" s="1"/>
      <c r="C635" s="1"/>
      <c r="D635" s="1"/>
      <c r="E635" s="1"/>
      <c r="F635" s="1"/>
      <c r="G635" s="1"/>
      <c r="H635" s="1"/>
      <c r="I635" s="1"/>
      <c r="J635" s="1"/>
      <c r="K635" s="1"/>
      <c r="L635" s="1"/>
      <c r="M635" s="1"/>
      <c r="N635" s="1"/>
      <c r="O635" s="1"/>
      <c r="P635" s="1"/>
      <c r="Q635" s="1"/>
      <c r="R635" s="1"/>
      <c r="S635" s="210"/>
      <c r="T635" s="210"/>
      <c r="U635" s="1"/>
      <c r="V635" s="1"/>
      <c r="W635" s="1"/>
      <c r="X635" s="1"/>
      <c r="Y635" s="210"/>
      <c r="Z635" s="1"/>
      <c r="AA635" s="1"/>
      <c r="AB635" s="212"/>
      <c r="AC635" s="212"/>
    </row>
    <row r="636" spans="1:29">
      <c r="A636" s="1"/>
      <c r="B636" s="1"/>
      <c r="C636" s="1"/>
      <c r="D636" s="1"/>
      <c r="E636" s="1"/>
      <c r="F636" s="1"/>
      <c r="G636" s="1"/>
      <c r="H636" s="1"/>
      <c r="I636" s="1"/>
      <c r="J636" s="1"/>
      <c r="K636" s="1"/>
      <c r="L636" s="1"/>
      <c r="M636" s="1"/>
      <c r="N636" s="1"/>
      <c r="O636" s="1"/>
      <c r="P636" s="1"/>
      <c r="Q636" s="1"/>
      <c r="R636" s="1"/>
      <c r="S636" s="210"/>
      <c r="T636" s="210"/>
      <c r="U636" s="1"/>
      <c r="V636" s="1"/>
      <c r="W636" s="1"/>
      <c r="X636" s="1"/>
      <c r="Y636" s="210"/>
      <c r="Z636" s="1"/>
      <c r="AA636" s="1"/>
      <c r="AB636" s="212"/>
      <c r="AC636" s="212"/>
    </row>
    <row r="637" spans="1:29">
      <c r="A637" s="1"/>
      <c r="B637" s="1"/>
      <c r="C637" s="1"/>
      <c r="D637" s="1"/>
      <c r="E637" s="1"/>
      <c r="F637" s="1"/>
      <c r="G637" s="1"/>
      <c r="H637" s="1"/>
      <c r="I637" s="1"/>
      <c r="J637" s="1"/>
      <c r="K637" s="1"/>
      <c r="L637" s="1"/>
      <c r="M637" s="1"/>
      <c r="N637" s="1"/>
      <c r="O637" s="1"/>
      <c r="P637" s="1"/>
      <c r="Q637" s="1"/>
      <c r="R637" s="1"/>
      <c r="S637" s="210"/>
      <c r="T637" s="210"/>
      <c r="U637" s="1"/>
      <c r="V637" s="1"/>
      <c r="W637" s="1"/>
      <c r="X637" s="1"/>
      <c r="Y637" s="210"/>
      <c r="Z637" s="1"/>
      <c r="AA637" s="1"/>
      <c r="AB637" s="212"/>
      <c r="AC637" s="212"/>
    </row>
    <row r="638" spans="1:29">
      <c r="A638" s="1"/>
      <c r="B638" s="1"/>
      <c r="C638" s="1"/>
      <c r="D638" s="1"/>
      <c r="E638" s="1"/>
      <c r="F638" s="1"/>
      <c r="G638" s="1"/>
      <c r="H638" s="1"/>
      <c r="I638" s="1"/>
      <c r="J638" s="1"/>
      <c r="K638" s="1"/>
      <c r="L638" s="1"/>
      <c r="M638" s="1"/>
      <c r="N638" s="1"/>
      <c r="O638" s="1"/>
      <c r="P638" s="1"/>
      <c r="Q638" s="1"/>
      <c r="R638" s="1"/>
      <c r="S638" s="210"/>
      <c r="T638" s="210"/>
      <c r="U638" s="1"/>
      <c r="V638" s="1"/>
      <c r="W638" s="1"/>
      <c r="X638" s="1"/>
      <c r="Y638" s="210"/>
      <c r="Z638" s="1"/>
      <c r="AA638" s="1"/>
      <c r="AB638" s="212"/>
      <c r="AC638" s="212"/>
    </row>
    <row r="639" spans="1:29">
      <c r="A639" s="1"/>
      <c r="B639" s="1"/>
      <c r="C639" s="1"/>
      <c r="D639" s="1"/>
      <c r="E639" s="1"/>
      <c r="F639" s="1"/>
      <c r="G639" s="1"/>
      <c r="H639" s="1"/>
      <c r="I639" s="1"/>
      <c r="J639" s="1"/>
      <c r="K639" s="1"/>
      <c r="L639" s="1"/>
      <c r="M639" s="1"/>
      <c r="N639" s="1"/>
      <c r="O639" s="1"/>
      <c r="P639" s="1"/>
      <c r="Q639" s="1"/>
      <c r="R639" s="1"/>
      <c r="S639" s="210"/>
      <c r="T639" s="210"/>
      <c r="U639" s="1"/>
      <c r="V639" s="1"/>
      <c r="W639" s="1"/>
      <c r="X639" s="1"/>
      <c r="Y639" s="210"/>
      <c r="Z639" s="1"/>
      <c r="AA639" s="1"/>
      <c r="AB639" s="212"/>
      <c r="AC639" s="212"/>
    </row>
    <row r="640" spans="1:29">
      <c r="A640" s="1"/>
      <c r="B640" s="1"/>
      <c r="C640" s="1"/>
      <c r="D640" s="1"/>
      <c r="E640" s="1"/>
      <c r="F640" s="1"/>
      <c r="G640" s="1"/>
      <c r="H640" s="1"/>
      <c r="I640" s="1"/>
      <c r="J640" s="1"/>
      <c r="K640" s="1"/>
      <c r="L640" s="1"/>
      <c r="M640" s="1"/>
      <c r="N640" s="1"/>
      <c r="O640" s="1"/>
      <c r="P640" s="1"/>
      <c r="Q640" s="1"/>
      <c r="R640" s="1"/>
      <c r="S640" s="210"/>
      <c r="T640" s="210"/>
      <c r="U640" s="1"/>
      <c r="V640" s="1"/>
      <c r="W640" s="1"/>
      <c r="X640" s="1"/>
      <c r="Y640" s="210"/>
      <c r="Z640" s="1"/>
      <c r="AA640" s="1"/>
      <c r="AB640" s="212"/>
      <c r="AC640" s="212"/>
    </row>
    <row r="641" spans="1:29">
      <c r="A641" s="1"/>
      <c r="B641" s="1"/>
      <c r="C641" s="1"/>
      <c r="D641" s="1"/>
      <c r="E641" s="1"/>
      <c r="F641" s="1"/>
      <c r="G641" s="1"/>
      <c r="H641" s="1"/>
      <c r="I641" s="1"/>
      <c r="J641" s="1"/>
      <c r="K641" s="1"/>
      <c r="L641" s="1"/>
      <c r="M641" s="1"/>
      <c r="N641" s="1"/>
      <c r="O641" s="1"/>
      <c r="P641" s="1"/>
      <c r="Q641" s="1"/>
      <c r="R641" s="1"/>
      <c r="S641" s="210"/>
      <c r="T641" s="210"/>
      <c r="U641" s="1"/>
      <c r="V641" s="1"/>
      <c r="W641" s="1"/>
      <c r="X641" s="1"/>
      <c r="Y641" s="210"/>
      <c r="Z641" s="1"/>
      <c r="AA641" s="1"/>
      <c r="AB641" s="212"/>
      <c r="AC641" s="212"/>
    </row>
    <row r="642" spans="1:29">
      <c r="A642" s="1"/>
      <c r="B642" s="1"/>
      <c r="C642" s="1"/>
      <c r="D642" s="1"/>
      <c r="E642" s="1"/>
      <c r="F642" s="1"/>
      <c r="G642" s="1"/>
      <c r="H642" s="1"/>
      <c r="I642" s="1"/>
      <c r="J642" s="1"/>
      <c r="K642" s="1"/>
      <c r="L642" s="1"/>
      <c r="M642" s="1"/>
      <c r="N642" s="1"/>
      <c r="O642" s="1"/>
      <c r="P642" s="1"/>
      <c r="Q642" s="1"/>
      <c r="R642" s="1"/>
      <c r="S642" s="210"/>
      <c r="T642" s="210"/>
      <c r="U642" s="1"/>
      <c r="V642" s="1"/>
      <c r="W642" s="1"/>
      <c r="X642" s="1"/>
      <c r="Y642" s="210"/>
      <c r="Z642" s="1"/>
      <c r="AA642" s="1"/>
      <c r="AB642" s="212"/>
      <c r="AC642" s="212"/>
    </row>
    <row r="643" spans="1:29">
      <c r="A643" s="1"/>
      <c r="B643" s="1"/>
      <c r="C643" s="1"/>
      <c r="D643" s="1"/>
      <c r="E643" s="1"/>
      <c r="F643" s="1"/>
      <c r="G643" s="1"/>
      <c r="H643" s="1"/>
      <c r="I643" s="1"/>
      <c r="J643" s="1"/>
      <c r="K643" s="1"/>
      <c r="L643" s="1"/>
      <c r="M643" s="1"/>
      <c r="N643" s="1"/>
      <c r="O643" s="1"/>
      <c r="P643" s="1"/>
      <c r="Q643" s="1"/>
      <c r="R643" s="1"/>
      <c r="S643" s="210"/>
      <c r="T643" s="210"/>
      <c r="U643" s="1"/>
      <c r="V643" s="1"/>
      <c r="W643" s="1"/>
      <c r="X643" s="1"/>
      <c r="Y643" s="210"/>
      <c r="Z643" s="1"/>
      <c r="AA643" s="1"/>
      <c r="AB643" s="212"/>
      <c r="AC643" s="212"/>
    </row>
    <row r="644" spans="1:29">
      <c r="A644" s="1"/>
      <c r="B644" s="1"/>
      <c r="C644" s="1"/>
      <c r="D644" s="1"/>
      <c r="E644" s="1"/>
      <c r="F644" s="1"/>
      <c r="G644" s="1"/>
      <c r="H644" s="1"/>
      <c r="I644" s="1"/>
      <c r="J644" s="1"/>
      <c r="K644" s="1"/>
      <c r="L644" s="1"/>
      <c r="M644" s="1"/>
      <c r="N644" s="1"/>
      <c r="O644" s="1"/>
      <c r="P644" s="1"/>
      <c r="Q644" s="1"/>
      <c r="R644" s="1"/>
      <c r="S644" s="210"/>
      <c r="T644" s="210"/>
      <c r="U644" s="1"/>
      <c r="V644" s="1"/>
      <c r="W644" s="1"/>
      <c r="X644" s="1"/>
      <c r="Y644" s="210"/>
      <c r="Z644" s="1"/>
      <c r="AA644" s="1"/>
      <c r="AB644" s="212"/>
      <c r="AC644" s="212"/>
    </row>
    <row r="645" spans="1:29">
      <c r="A645" s="1"/>
      <c r="B645" s="1"/>
      <c r="C645" s="1"/>
      <c r="D645" s="1"/>
      <c r="E645" s="1"/>
      <c r="F645" s="1"/>
      <c r="G645" s="1"/>
      <c r="H645" s="1"/>
      <c r="I645" s="1"/>
      <c r="J645" s="1"/>
      <c r="K645" s="1"/>
      <c r="L645" s="1"/>
      <c r="M645" s="1"/>
      <c r="N645" s="1"/>
      <c r="O645" s="1"/>
      <c r="P645" s="1"/>
      <c r="Q645" s="1"/>
      <c r="R645" s="1"/>
      <c r="S645" s="210"/>
      <c r="T645" s="210"/>
      <c r="U645" s="1"/>
      <c r="V645" s="1"/>
      <c r="W645" s="1"/>
      <c r="X645" s="1"/>
      <c r="Y645" s="210"/>
      <c r="Z645" s="1"/>
      <c r="AA645" s="1"/>
      <c r="AB645" s="212"/>
      <c r="AC645" s="212"/>
    </row>
    <row r="646" spans="1:29">
      <c r="A646" s="1"/>
      <c r="B646" s="1"/>
      <c r="C646" s="1"/>
      <c r="D646" s="1"/>
      <c r="E646" s="1"/>
      <c r="F646" s="1"/>
      <c r="G646" s="1"/>
      <c r="H646" s="1"/>
      <c r="I646" s="1"/>
      <c r="J646" s="1"/>
      <c r="K646" s="1"/>
      <c r="L646" s="1"/>
      <c r="M646" s="1"/>
      <c r="N646" s="1"/>
      <c r="O646" s="1"/>
      <c r="P646" s="1"/>
      <c r="Q646" s="1"/>
      <c r="R646" s="1"/>
      <c r="S646" s="210"/>
      <c r="T646" s="210"/>
      <c r="U646" s="1"/>
      <c r="V646" s="1"/>
      <c r="W646" s="1"/>
      <c r="X646" s="1"/>
      <c r="Y646" s="210"/>
      <c r="Z646" s="1"/>
      <c r="AA646" s="1"/>
      <c r="AB646" s="212"/>
      <c r="AC646" s="212"/>
    </row>
    <row r="647" spans="1:29">
      <c r="A647" s="1"/>
      <c r="B647" s="1"/>
      <c r="C647" s="1"/>
      <c r="D647" s="1"/>
      <c r="E647" s="1"/>
      <c r="F647" s="1"/>
      <c r="G647" s="1"/>
      <c r="H647" s="1"/>
      <c r="I647" s="1"/>
      <c r="J647" s="1"/>
      <c r="K647" s="1"/>
      <c r="L647" s="1"/>
      <c r="M647" s="1"/>
      <c r="N647" s="1"/>
      <c r="O647" s="1"/>
      <c r="P647" s="1"/>
      <c r="Q647" s="1"/>
      <c r="R647" s="1"/>
      <c r="S647" s="210"/>
      <c r="T647" s="210"/>
      <c r="U647" s="1"/>
      <c r="V647" s="1"/>
      <c r="W647" s="1"/>
      <c r="X647" s="1"/>
      <c r="Y647" s="210"/>
      <c r="Z647" s="1"/>
      <c r="AA647" s="1"/>
      <c r="AB647" s="212"/>
      <c r="AC647" s="212"/>
    </row>
    <row r="648" spans="1:29">
      <c r="A648" s="1"/>
      <c r="B648" s="1"/>
      <c r="C648" s="1"/>
      <c r="D648" s="1"/>
      <c r="E648" s="1"/>
      <c r="F648" s="1"/>
      <c r="G648" s="1"/>
      <c r="H648" s="1"/>
      <c r="I648" s="1"/>
      <c r="J648" s="1"/>
      <c r="K648" s="1"/>
      <c r="L648" s="1"/>
      <c r="M648" s="1"/>
      <c r="N648" s="1"/>
      <c r="O648" s="1"/>
      <c r="P648" s="1"/>
      <c r="Q648" s="1"/>
      <c r="R648" s="1"/>
      <c r="S648" s="210"/>
      <c r="T648" s="210"/>
      <c r="U648" s="1"/>
      <c r="V648" s="1"/>
      <c r="W648" s="1"/>
      <c r="X648" s="1"/>
      <c r="Y648" s="210"/>
      <c r="Z648" s="1"/>
      <c r="AA648" s="1"/>
      <c r="AB648" s="212"/>
      <c r="AC648" s="212"/>
    </row>
    <row r="649" spans="1:29">
      <c r="A649" s="1"/>
      <c r="B649" s="1"/>
      <c r="C649" s="1"/>
      <c r="D649" s="1"/>
      <c r="E649" s="1"/>
      <c r="F649" s="1"/>
      <c r="G649" s="1"/>
      <c r="H649" s="1"/>
      <c r="I649" s="1"/>
      <c r="J649" s="1"/>
      <c r="K649" s="1"/>
      <c r="L649" s="1"/>
      <c r="M649" s="1"/>
      <c r="N649" s="1"/>
      <c r="O649" s="1"/>
      <c r="P649" s="1"/>
      <c r="Q649" s="1"/>
      <c r="R649" s="1"/>
      <c r="S649" s="210"/>
      <c r="T649" s="210"/>
      <c r="U649" s="1"/>
      <c r="V649" s="1"/>
      <c r="W649" s="1"/>
      <c r="X649" s="1"/>
      <c r="Y649" s="210"/>
      <c r="Z649" s="1"/>
      <c r="AA649" s="1"/>
      <c r="AB649" s="212"/>
      <c r="AC649" s="212"/>
    </row>
    <row r="650" spans="1:29">
      <c r="A650" s="1"/>
      <c r="B650" s="1"/>
      <c r="C650" s="1"/>
      <c r="D650" s="1"/>
      <c r="E650" s="1"/>
      <c r="F650" s="1"/>
      <c r="G650" s="1"/>
      <c r="H650" s="1"/>
      <c r="I650" s="1"/>
      <c r="J650" s="1"/>
      <c r="K650" s="1"/>
      <c r="L650" s="1"/>
      <c r="M650" s="1"/>
      <c r="N650" s="1"/>
      <c r="O650" s="1"/>
      <c r="P650" s="1"/>
      <c r="Q650" s="1"/>
      <c r="R650" s="1"/>
      <c r="S650" s="210"/>
      <c r="T650" s="210"/>
      <c r="U650" s="1"/>
      <c r="V650" s="1"/>
      <c r="W650" s="1"/>
      <c r="X650" s="1"/>
      <c r="Y650" s="210"/>
      <c r="Z650" s="1"/>
      <c r="AA650" s="1"/>
      <c r="AB650" s="212"/>
      <c r="AC650" s="212"/>
    </row>
    <row r="651" spans="1:29">
      <c r="A651" s="1"/>
      <c r="B651" s="1"/>
      <c r="C651" s="1"/>
      <c r="D651" s="1"/>
      <c r="E651" s="1"/>
      <c r="F651" s="1"/>
      <c r="G651" s="1"/>
      <c r="H651" s="1"/>
      <c r="I651" s="1"/>
      <c r="J651" s="1"/>
      <c r="K651" s="1"/>
      <c r="L651" s="1"/>
      <c r="M651" s="1"/>
      <c r="N651" s="1"/>
      <c r="O651" s="1"/>
      <c r="P651" s="1"/>
      <c r="Q651" s="1"/>
      <c r="R651" s="1"/>
      <c r="S651" s="210"/>
      <c r="T651" s="210"/>
      <c r="U651" s="1"/>
      <c r="V651" s="1"/>
      <c r="W651" s="1"/>
      <c r="X651" s="1"/>
      <c r="Y651" s="210"/>
      <c r="Z651" s="1"/>
      <c r="AA651" s="1"/>
      <c r="AB651" s="212"/>
      <c r="AC651" s="212"/>
    </row>
    <row r="652" spans="1:29">
      <c r="A652" s="1"/>
      <c r="B652" s="1"/>
      <c r="C652" s="1"/>
      <c r="D652" s="1"/>
      <c r="E652" s="1"/>
      <c r="F652" s="1"/>
      <c r="G652" s="1"/>
      <c r="H652" s="1"/>
      <c r="I652" s="1"/>
      <c r="J652" s="1"/>
      <c r="K652" s="1"/>
      <c r="L652" s="1"/>
      <c r="M652" s="1"/>
      <c r="N652" s="1"/>
      <c r="O652" s="1"/>
      <c r="P652" s="1"/>
      <c r="Q652" s="1"/>
      <c r="R652" s="1"/>
      <c r="S652" s="210"/>
      <c r="T652" s="210"/>
      <c r="U652" s="1"/>
      <c r="V652" s="1"/>
      <c r="W652" s="1"/>
      <c r="X652" s="1"/>
      <c r="Y652" s="210"/>
      <c r="Z652" s="1"/>
      <c r="AA652" s="1"/>
      <c r="AB652" s="212"/>
      <c r="AC652" s="212"/>
    </row>
    <row r="653" spans="1:29">
      <c r="A653" s="1"/>
      <c r="B653" s="1"/>
      <c r="C653" s="1"/>
      <c r="D653" s="1"/>
      <c r="E653" s="1"/>
      <c r="F653" s="1"/>
      <c r="G653" s="1"/>
      <c r="H653" s="1"/>
      <c r="I653" s="1"/>
      <c r="J653" s="1"/>
      <c r="K653" s="1"/>
      <c r="L653" s="1"/>
      <c r="M653" s="1"/>
      <c r="N653" s="1"/>
      <c r="O653" s="1"/>
      <c r="P653" s="1"/>
      <c r="Q653" s="1"/>
      <c r="R653" s="1"/>
      <c r="S653" s="210"/>
      <c r="T653" s="210"/>
      <c r="U653" s="1"/>
      <c r="V653" s="1"/>
      <c r="W653" s="1"/>
      <c r="X653" s="1"/>
      <c r="Y653" s="210"/>
      <c r="Z653" s="1"/>
      <c r="AA653" s="1"/>
      <c r="AB653" s="212"/>
      <c r="AC653" s="212"/>
    </row>
    <row r="654" spans="1:29">
      <c r="A654" s="1"/>
      <c r="B654" s="1"/>
      <c r="C654" s="1"/>
      <c r="D654" s="1"/>
      <c r="E654" s="1"/>
      <c r="F654" s="1"/>
      <c r="G654" s="1"/>
      <c r="H654" s="1"/>
      <c r="I654" s="1"/>
      <c r="J654" s="1"/>
      <c r="K654" s="1"/>
      <c r="L654" s="1"/>
      <c r="M654" s="1"/>
      <c r="N654" s="1"/>
      <c r="O654" s="1"/>
      <c r="P654" s="1"/>
      <c r="Q654" s="1"/>
      <c r="R654" s="1"/>
      <c r="S654" s="210"/>
      <c r="T654" s="210"/>
      <c r="U654" s="1"/>
      <c r="V654" s="1"/>
      <c r="W654" s="1"/>
      <c r="X654" s="1"/>
      <c r="Y654" s="210"/>
      <c r="Z654" s="1"/>
      <c r="AA654" s="1"/>
      <c r="AB654" s="212"/>
      <c r="AC654" s="212"/>
    </row>
    <row r="655" spans="1:29">
      <c r="A655" s="1"/>
      <c r="B655" s="1"/>
      <c r="C655" s="1"/>
      <c r="D655" s="1"/>
      <c r="E655" s="1"/>
      <c r="F655" s="1"/>
      <c r="G655" s="1"/>
      <c r="H655" s="1"/>
      <c r="I655" s="1"/>
      <c r="J655" s="1"/>
      <c r="K655" s="1"/>
      <c r="L655" s="1"/>
      <c r="M655" s="1"/>
      <c r="N655" s="1"/>
      <c r="O655" s="1"/>
      <c r="P655" s="1"/>
      <c r="Q655" s="1"/>
      <c r="R655" s="1"/>
      <c r="S655" s="210"/>
      <c r="T655" s="210"/>
      <c r="U655" s="1"/>
      <c r="V655" s="1"/>
      <c r="W655" s="1"/>
      <c r="X655" s="1"/>
      <c r="Y655" s="210"/>
      <c r="Z655" s="1"/>
      <c r="AA655" s="1"/>
      <c r="AB655" s="212"/>
      <c r="AC655" s="212"/>
    </row>
    <row r="656" spans="1:29">
      <c r="A656" s="1"/>
      <c r="B656" s="1"/>
      <c r="C656" s="1"/>
      <c r="D656" s="1"/>
      <c r="E656" s="1"/>
      <c r="F656" s="1"/>
      <c r="G656" s="1"/>
      <c r="H656" s="1"/>
      <c r="I656" s="1"/>
      <c r="J656" s="1"/>
      <c r="K656" s="1"/>
      <c r="L656" s="1"/>
      <c r="M656" s="1"/>
      <c r="N656" s="1"/>
      <c r="O656" s="1"/>
      <c r="P656" s="1"/>
      <c r="Q656" s="1"/>
      <c r="R656" s="1"/>
      <c r="S656" s="210"/>
      <c r="T656" s="210"/>
      <c r="U656" s="1"/>
      <c r="V656" s="1"/>
      <c r="W656" s="1"/>
      <c r="X656" s="1"/>
      <c r="Y656" s="210"/>
      <c r="Z656" s="1"/>
      <c r="AA656" s="1"/>
      <c r="AB656" s="212"/>
      <c r="AC656" s="212"/>
    </row>
    <row r="657" spans="1:29">
      <c r="A657" s="1"/>
      <c r="B657" s="1"/>
      <c r="C657" s="1"/>
      <c r="D657" s="1"/>
      <c r="E657" s="1"/>
      <c r="F657" s="1"/>
      <c r="G657" s="1"/>
      <c r="H657" s="1"/>
      <c r="I657" s="1"/>
      <c r="J657" s="1"/>
      <c r="K657" s="1"/>
      <c r="L657" s="1"/>
      <c r="M657" s="1"/>
      <c r="N657" s="1"/>
      <c r="O657" s="1"/>
      <c r="P657" s="1"/>
      <c r="Q657" s="1"/>
      <c r="R657" s="1"/>
      <c r="S657" s="210"/>
      <c r="T657" s="210"/>
      <c r="U657" s="1"/>
      <c r="V657" s="1"/>
      <c r="W657" s="1"/>
      <c r="X657" s="1"/>
      <c r="Y657" s="210"/>
      <c r="Z657" s="1"/>
      <c r="AA657" s="1"/>
      <c r="AB657" s="212"/>
      <c r="AC657" s="212"/>
    </row>
    <row r="658" spans="1:29">
      <c r="A658" s="1"/>
      <c r="B658" s="1"/>
      <c r="C658" s="1"/>
      <c r="D658" s="1"/>
      <c r="E658" s="1"/>
      <c r="F658" s="1"/>
      <c r="G658" s="1"/>
      <c r="H658" s="1"/>
      <c r="I658" s="1"/>
      <c r="J658" s="1"/>
      <c r="K658" s="1"/>
      <c r="L658" s="1"/>
      <c r="M658" s="1"/>
      <c r="N658" s="1"/>
      <c r="O658" s="1"/>
      <c r="P658" s="1"/>
      <c r="Q658" s="1"/>
      <c r="R658" s="1"/>
      <c r="S658" s="210"/>
      <c r="T658" s="210"/>
      <c r="U658" s="1"/>
      <c r="V658" s="1"/>
      <c r="W658" s="1"/>
      <c r="X658" s="1"/>
      <c r="Y658" s="210"/>
      <c r="Z658" s="1"/>
      <c r="AA658" s="1"/>
      <c r="AB658" s="212"/>
      <c r="AC658" s="212"/>
    </row>
    <row r="659" spans="1:29">
      <c r="A659" s="1"/>
      <c r="B659" s="1"/>
      <c r="C659" s="1"/>
      <c r="D659" s="1"/>
      <c r="E659" s="1"/>
      <c r="F659" s="1"/>
      <c r="G659" s="1"/>
      <c r="H659" s="1"/>
      <c r="I659" s="1"/>
      <c r="J659" s="1"/>
      <c r="K659" s="1"/>
      <c r="L659" s="1"/>
      <c r="M659" s="1"/>
      <c r="N659" s="1"/>
      <c r="O659" s="1"/>
      <c r="P659" s="1"/>
      <c r="Q659" s="1"/>
      <c r="R659" s="1"/>
      <c r="S659" s="210"/>
      <c r="T659" s="210"/>
      <c r="U659" s="1"/>
      <c r="V659" s="1"/>
      <c r="W659" s="1"/>
      <c r="X659" s="1"/>
      <c r="Y659" s="210"/>
      <c r="Z659" s="1"/>
      <c r="AA659" s="1"/>
      <c r="AB659" s="212"/>
      <c r="AC659" s="212"/>
    </row>
    <row r="660" spans="1:29">
      <c r="A660" s="1"/>
      <c r="B660" s="1"/>
      <c r="C660" s="1"/>
      <c r="D660" s="1"/>
      <c r="E660" s="1"/>
      <c r="F660" s="1"/>
      <c r="G660" s="1"/>
      <c r="H660" s="1"/>
      <c r="I660" s="1"/>
      <c r="J660" s="1"/>
      <c r="K660" s="1"/>
      <c r="L660" s="1"/>
      <c r="M660" s="1"/>
      <c r="N660" s="1"/>
      <c r="O660" s="1"/>
      <c r="P660" s="1"/>
      <c r="Q660" s="1"/>
      <c r="R660" s="1"/>
      <c r="S660" s="210"/>
      <c r="T660" s="210"/>
      <c r="U660" s="1"/>
      <c r="V660" s="1"/>
      <c r="W660" s="1"/>
      <c r="X660" s="1"/>
      <c r="Y660" s="210"/>
      <c r="Z660" s="1"/>
      <c r="AA660" s="1"/>
      <c r="AB660" s="212"/>
      <c r="AC660" s="212"/>
    </row>
    <row r="661" spans="1:29">
      <c r="A661" s="1"/>
      <c r="B661" s="1"/>
      <c r="C661" s="1"/>
      <c r="D661" s="1"/>
      <c r="E661" s="1"/>
      <c r="F661" s="1"/>
      <c r="G661" s="1"/>
      <c r="H661" s="1"/>
      <c r="I661" s="1"/>
      <c r="J661" s="1"/>
      <c r="K661" s="1"/>
      <c r="L661" s="1"/>
      <c r="M661" s="1"/>
      <c r="N661" s="1"/>
      <c r="O661" s="1"/>
      <c r="P661" s="1"/>
      <c r="Q661" s="1"/>
      <c r="R661" s="1"/>
      <c r="S661" s="210"/>
      <c r="T661" s="210"/>
      <c r="U661" s="1"/>
      <c r="V661" s="1"/>
      <c r="W661" s="1"/>
      <c r="X661" s="1"/>
      <c r="Y661" s="210"/>
      <c r="Z661" s="1"/>
      <c r="AA661" s="1"/>
      <c r="AB661" s="212"/>
      <c r="AC661" s="212"/>
    </row>
    <row r="662" spans="1:29">
      <c r="A662" s="1"/>
      <c r="B662" s="1"/>
      <c r="C662" s="1"/>
      <c r="D662" s="1"/>
      <c r="E662" s="1"/>
      <c r="F662" s="1"/>
      <c r="G662" s="1"/>
      <c r="H662" s="1"/>
      <c r="I662" s="1"/>
      <c r="J662" s="1"/>
      <c r="K662" s="1"/>
      <c r="L662" s="1"/>
      <c r="M662" s="1"/>
      <c r="N662" s="1"/>
      <c r="O662" s="1"/>
      <c r="P662" s="1"/>
      <c r="Q662" s="1"/>
      <c r="R662" s="1"/>
      <c r="S662" s="210"/>
      <c r="T662" s="210"/>
      <c r="U662" s="1"/>
      <c r="V662" s="1"/>
      <c r="W662" s="1"/>
      <c r="X662" s="1"/>
      <c r="Y662" s="210"/>
      <c r="Z662" s="1"/>
      <c r="AA662" s="1"/>
      <c r="AB662" s="212"/>
      <c r="AC662" s="212"/>
    </row>
    <row r="663" spans="1:29">
      <c r="A663" s="1"/>
      <c r="B663" s="1"/>
      <c r="C663" s="1"/>
      <c r="D663" s="1"/>
      <c r="E663" s="1"/>
      <c r="F663" s="1"/>
      <c r="G663" s="1"/>
      <c r="H663" s="1"/>
      <c r="I663" s="1"/>
      <c r="J663" s="1"/>
      <c r="K663" s="1"/>
      <c r="L663" s="1"/>
      <c r="M663" s="1"/>
      <c r="N663" s="1"/>
      <c r="O663" s="1"/>
      <c r="P663" s="1"/>
      <c r="Q663" s="1"/>
      <c r="R663" s="1"/>
      <c r="S663" s="210"/>
      <c r="T663" s="210"/>
      <c r="U663" s="1"/>
      <c r="V663" s="1"/>
      <c r="W663" s="1"/>
      <c r="X663" s="1"/>
      <c r="Y663" s="210"/>
      <c r="Z663" s="1"/>
      <c r="AA663" s="1"/>
      <c r="AB663" s="212"/>
      <c r="AC663" s="212"/>
    </row>
    <row r="664" spans="1:29">
      <c r="A664" s="1"/>
      <c r="B664" s="1"/>
      <c r="C664" s="1"/>
      <c r="D664" s="1"/>
      <c r="E664" s="1"/>
      <c r="F664" s="1"/>
      <c r="G664" s="1"/>
      <c r="H664" s="1"/>
      <c r="I664" s="1"/>
      <c r="J664" s="1"/>
      <c r="K664" s="1"/>
      <c r="L664" s="1"/>
      <c r="M664" s="1"/>
      <c r="N664" s="1"/>
      <c r="O664" s="1"/>
      <c r="P664" s="1"/>
      <c r="Q664" s="1"/>
      <c r="R664" s="1"/>
      <c r="S664" s="210"/>
      <c r="T664" s="210"/>
      <c r="U664" s="1"/>
      <c r="V664" s="1"/>
      <c r="W664" s="1"/>
      <c r="X664" s="1"/>
      <c r="Y664" s="210"/>
      <c r="Z664" s="1"/>
      <c r="AA664" s="1"/>
      <c r="AB664" s="212"/>
      <c r="AC664" s="212"/>
    </row>
    <row r="665" spans="1:29">
      <c r="A665" s="1"/>
      <c r="B665" s="1"/>
      <c r="C665" s="1"/>
      <c r="D665" s="1"/>
      <c r="E665" s="1"/>
      <c r="F665" s="1"/>
      <c r="G665" s="1"/>
      <c r="H665" s="1"/>
      <c r="I665" s="1"/>
      <c r="J665" s="1"/>
      <c r="K665" s="1"/>
      <c r="L665" s="1"/>
      <c r="M665" s="1"/>
      <c r="N665" s="1"/>
      <c r="O665" s="1"/>
      <c r="P665" s="1"/>
      <c r="Q665" s="1"/>
      <c r="R665" s="1"/>
      <c r="S665" s="210"/>
      <c r="T665" s="210"/>
      <c r="U665" s="1"/>
      <c r="V665" s="1"/>
      <c r="W665" s="1"/>
      <c r="X665" s="1"/>
      <c r="Y665" s="210"/>
      <c r="Z665" s="1"/>
      <c r="AA665" s="1"/>
      <c r="AB665" s="212"/>
      <c r="AC665" s="212"/>
    </row>
    <row r="666" spans="1:29">
      <c r="A666" s="1"/>
      <c r="B666" s="1"/>
      <c r="C666" s="1"/>
      <c r="D666" s="1"/>
      <c r="E666" s="1"/>
      <c r="F666" s="1"/>
      <c r="G666" s="1"/>
      <c r="H666" s="1"/>
      <c r="I666" s="1"/>
      <c r="J666" s="1"/>
      <c r="K666" s="1"/>
      <c r="L666" s="1"/>
      <c r="M666" s="1"/>
      <c r="N666" s="1"/>
      <c r="O666" s="1"/>
      <c r="P666" s="1"/>
      <c r="Q666" s="1"/>
      <c r="R666" s="1"/>
      <c r="S666" s="210"/>
      <c r="T666" s="210"/>
      <c r="U666" s="1"/>
      <c r="V666" s="1"/>
      <c r="W666" s="1"/>
      <c r="X666" s="1"/>
      <c r="Y666" s="210"/>
      <c r="Z666" s="1"/>
      <c r="AA666" s="1"/>
      <c r="AB666" s="212"/>
      <c r="AC666" s="212"/>
    </row>
    <row r="667" spans="1:29">
      <c r="A667" s="1"/>
      <c r="B667" s="1"/>
      <c r="C667" s="1"/>
      <c r="D667" s="1"/>
      <c r="E667" s="1"/>
      <c r="F667" s="1"/>
      <c r="G667" s="1"/>
      <c r="H667" s="1"/>
      <c r="I667" s="1"/>
      <c r="J667" s="1"/>
      <c r="K667" s="1"/>
      <c r="L667" s="1"/>
      <c r="M667" s="1"/>
      <c r="N667" s="1"/>
      <c r="O667" s="1"/>
      <c r="P667" s="1"/>
      <c r="Q667" s="1"/>
      <c r="R667" s="1"/>
      <c r="S667" s="210"/>
      <c r="T667" s="210"/>
      <c r="U667" s="1"/>
      <c r="V667" s="1"/>
      <c r="W667" s="1"/>
      <c r="X667" s="1"/>
      <c r="Y667" s="210"/>
      <c r="Z667" s="1"/>
      <c r="AA667" s="1"/>
      <c r="AB667" s="212"/>
      <c r="AC667" s="212"/>
    </row>
    <row r="668" spans="1:29">
      <c r="A668" s="1"/>
      <c r="B668" s="1"/>
      <c r="C668" s="1"/>
      <c r="D668" s="1"/>
      <c r="E668" s="1"/>
      <c r="F668" s="1"/>
      <c r="G668" s="1"/>
      <c r="H668" s="1"/>
      <c r="I668" s="1"/>
      <c r="J668" s="1"/>
      <c r="K668" s="1"/>
      <c r="L668" s="1"/>
      <c r="M668" s="1"/>
      <c r="N668" s="1"/>
      <c r="O668" s="1"/>
      <c r="P668" s="1"/>
      <c r="Q668" s="1"/>
      <c r="R668" s="1"/>
      <c r="S668" s="210"/>
      <c r="T668" s="210"/>
      <c r="U668" s="1"/>
      <c r="V668" s="1"/>
      <c r="W668" s="1"/>
      <c r="X668" s="1"/>
      <c r="Y668" s="210"/>
      <c r="Z668" s="1"/>
      <c r="AA668" s="1"/>
      <c r="AB668" s="212"/>
      <c r="AC668" s="212"/>
    </row>
    <row r="669" spans="1:29">
      <c r="A669" s="1"/>
      <c r="B669" s="1"/>
      <c r="C669" s="1"/>
      <c r="D669" s="1"/>
      <c r="E669" s="1"/>
      <c r="F669" s="1"/>
      <c r="G669" s="1"/>
      <c r="H669" s="1"/>
      <c r="I669" s="1"/>
      <c r="J669" s="1"/>
      <c r="K669" s="1"/>
      <c r="L669" s="1"/>
      <c r="M669" s="1"/>
      <c r="N669" s="1"/>
      <c r="O669" s="1"/>
      <c r="P669" s="1"/>
      <c r="Q669" s="1"/>
      <c r="R669" s="1"/>
      <c r="S669" s="210"/>
      <c r="T669" s="210"/>
      <c r="U669" s="1"/>
      <c r="V669" s="1"/>
      <c r="W669" s="1"/>
      <c r="X669" s="1"/>
      <c r="Y669" s="210"/>
      <c r="Z669" s="1"/>
      <c r="AA669" s="1"/>
      <c r="AB669" s="212"/>
      <c r="AC669" s="212"/>
    </row>
    <row r="670" spans="1:29">
      <c r="A670" s="1"/>
      <c r="B670" s="1"/>
      <c r="C670" s="1"/>
      <c r="D670" s="1"/>
      <c r="E670" s="1"/>
      <c r="F670" s="1"/>
      <c r="G670" s="1"/>
      <c r="H670" s="1"/>
      <c r="I670" s="1"/>
      <c r="J670" s="1"/>
      <c r="K670" s="1"/>
      <c r="L670" s="1"/>
      <c r="M670" s="1"/>
      <c r="N670" s="1"/>
      <c r="O670" s="1"/>
      <c r="P670" s="1"/>
      <c r="Q670" s="1"/>
      <c r="R670" s="1"/>
      <c r="S670" s="210"/>
      <c r="T670" s="210"/>
      <c r="U670" s="1"/>
      <c r="V670" s="1"/>
      <c r="W670" s="1"/>
      <c r="X670" s="1"/>
      <c r="Y670" s="210"/>
      <c r="Z670" s="1"/>
      <c r="AA670" s="1"/>
      <c r="AB670" s="212"/>
      <c r="AC670" s="212"/>
    </row>
    <row r="671" spans="1:29">
      <c r="A671" s="1"/>
      <c r="B671" s="1"/>
      <c r="C671" s="1"/>
      <c r="D671" s="1"/>
      <c r="E671" s="1"/>
      <c r="F671" s="1"/>
      <c r="G671" s="1"/>
      <c r="H671" s="1"/>
      <c r="I671" s="1"/>
      <c r="J671" s="1"/>
      <c r="K671" s="1"/>
      <c r="L671" s="1"/>
      <c r="M671" s="1"/>
      <c r="N671" s="1"/>
      <c r="O671" s="1"/>
      <c r="P671" s="1"/>
      <c r="Q671" s="1"/>
      <c r="R671" s="1"/>
      <c r="S671" s="210"/>
      <c r="T671" s="210"/>
      <c r="U671" s="1"/>
      <c r="V671" s="1"/>
      <c r="W671" s="1"/>
      <c r="X671" s="1"/>
      <c r="Y671" s="210"/>
      <c r="Z671" s="1"/>
      <c r="AA671" s="1"/>
      <c r="AB671" s="212"/>
      <c r="AC671" s="212"/>
    </row>
    <row r="672" spans="1:29">
      <c r="A672" s="1"/>
      <c r="B672" s="1"/>
      <c r="C672" s="1"/>
      <c r="D672" s="1"/>
      <c r="E672" s="1"/>
      <c r="F672" s="1"/>
      <c r="G672" s="1"/>
      <c r="H672" s="1"/>
      <c r="I672" s="1"/>
      <c r="J672" s="1"/>
      <c r="K672" s="1"/>
      <c r="L672" s="1"/>
      <c r="M672" s="1"/>
      <c r="N672" s="1"/>
      <c r="O672" s="1"/>
      <c r="P672" s="1"/>
      <c r="Q672" s="1"/>
      <c r="R672" s="1"/>
      <c r="S672" s="210"/>
      <c r="T672" s="210"/>
      <c r="U672" s="1"/>
      <c r="V672" s="1"/>
      <c r="W672" s="1"/>
      <c r="X672" s="1"/>
      <c r="Y672" s="210"/>
      <c r="Z672" s="1"/>
      <c r="AA672" s="1"/>
      <c r="AB672" s="212"/>
      <c r="AC672" s="212"/>
    </row>
    <row r="673" spans="1:29">
      <c r="A673" s="1"/>
      <c r="B673" s="1"/>
      <c r="C673" s="1"/>
      <c r="D673" s="1"/>
      <c r="E673" s="1"/>
      <c r="F673" s="1"/>
      <c r="G673" s="1"/>
      <c r="H673" s="1"/>
      <c r="I673" s="1"/>
      <c r="J673" s="1"/>
      <c r="K673" s="1"/>
      <c r="L673" s="1"/>
      <c r="M673" s="1"/>
      <c r="N673" s="1"/>
      <c r="O673" s="1"/>
      <c r="P673" s="1"/>
      <c r="Q673" s="1"/>
      <c r="R673" s="1"/>
      <c r="S673" s="210"/>
      <c r="T673" s="210"/>
      <c r="U673" s="1"/>
      <c r="V673" s="1"/>
      <c r="W673" s="1"/>
      <c r="X673" s="1"/>
      <c r="Y673" s="210"/>
      <c r="Z673" s="1"/>
      <c r="AA673" s="1"/>
      <c r="AB673" s="212"/>
      <c r="AC673" s="212"/>
    </row>
    <row r="674" spans="1:29">
      <c r="A674" s="1"/>
      <c r="B674" s="1"/>
      <c r="C674" s="1"/>
      <c r="D674" s="1"/>
      <c r="E674" s="1"/>
      <c r="F674" s="1"/>
      <c r="G674" s="1"/>
      <c r="H674" s="1"/>
      <c r="I674" s="1"/>
      <c r="J674" s="1"/>
      <c r="K674" s="1"/>
      <c r="L674" s="1"/>
      <c r="M674" s="1"/>
      <c r="N674" s="1"/>
      <c r="O674" s="1"/>
      <c r="P674" s="1"/>
      <c r="Q674" s="1"/>
      <c r="R674" s="1"/>
      <c r="S674" s="210"/>
      <c r="T674" s="210"/>
      <c r="U674" s="1"/>
      <c r="V674" s="1"/>
      <c r="W674" s="1"/>
      <c r="X674" s="1"/>
      <c r="Y674" s="210"/>
      <c r="Z674" s="1"/>
      <c r="AA674" s="1"/>
      <c r="AB674" s="212"/>
      <c r="AC674" s="212"/>
    </row>
    <row r="675" spans="1:29">
      <c r="A675" s="1"/>
      <c r="B675" s="1"/>
      <c r="C675" s="1"/>
      <c r="D675" s="1"/>
      <c r="E675" s="1"/>
      <c r="F675" s="1"/>
      <c r="G675" s="1"/>
      <c r="H675" s="1"/>
      <c r="I675" s="1"/>
      <c r="J675" s="1"/>
      <c r="K675" s="1"/>
      <c r="L675" s="1"/>
      <c r="M675" s="1"/>
      <c r="N675" s="1"/>
      <c r="O675" s="1"/>
      <c r="P675" s="1"/>
      <c r="Q675" s="1"/>
      <c r="R675" s="1"/>
      <c r="S675" s="210"/>
      <c r="T675" s="210"/>
      <c r="U675" s="1"/>
      <c r="V675" s="1"/>
      <c r="W675" s="1"/>
      <c r="X675" s="1"/>
      <c r="Y675" s="210"/>
      <c r="Z675" s="1"/>
      <c r="AA675" s="1"/>
      <c r="AB675" s="212"/>
      <c r="AC675" s="212"/>
    </row>
    <row r="676" spans="1:29">
      <c r="A676" s="1"/>
      <c r="B676" s="1"/>
      <c r="C676" s="1"/>
      <c r="D676" s="1"/>
      <c r="E676" s="1"/>
      <c r="F676" s="1"/>
      <c r="G676" s="1"/>
      <c r="H676" s="1"/>
      <c r="I676" s="1"/>
      <c r="J676" s="1"/>
      <c r="K676" s="1"/>
      <c r="L676" s="1"/>
      <c r="M676" s="1"/>
      <c r="N676" s="1"/>
      <c r="O676" s="1"/>
      <c r="P676" s="1"/>
      <c r="Q676" s="1"/>
      <c r="R676" s="1"/>
      <c r="S676" s="210"/>
      <c r="T676" s="210"/>
      <c r="U676" s="1"/>
      <c r="V676" s="1"/>
      <c r="W676" s="1"/>
      <c r="X676" s="1"/>
      <c r="Y676" s="210"/>
      <c r="Z676" s="1"/>
      <c r="AA676" s="1"/>
      <c r="AB676" s="212"/>
      <c r="AC676" s="212"/>
    </row>
    <row r="677" spans="1:29">
      <c r="A677" s="1"/>
      <c r="B677" s="1"/>
      <c r="C677" s="1"/>
      <c r="D677" s="1"/>
      <c r="E677" s="1"/>
      <c r="F677" s="1"/>
      <c r="G677" s="1"/>
      <c r="H677" s="1"/>
      <c r="I677" s="1"/>
      <c r="J677" s="1"/>
      <c r="K677" s="1"/>
      <c r="L677" s="1"/>
      <c r="M677" s="1"/>
      <c r="N677" s="1"/>
      <c r="O677" s="1"/>
      <c r="P677" s="1"/>
      <c r="Q677" s="1"/>
      <c r="R677" s="1"/>
      <c r="S677" s="210"/>
      <c r="T677" s="210"/>
      <c r="U677" s="1"/>
      <c r="V677" s="1"/>
      <c r="W677" s="1"/>
      <c r="X677" s="1"/>
      <c r="Y677" s="210"/>
      <c r="Z677" s="1"/>
      <c r="AA677" s="1"/>
      <c r="AB677" s="212"/>
      <c r="AC677" s="212"/>
    </row>
    <row r="678" spans="1:29">
      <c r="A678" s="1"/>
      <c r="B678" s="1"/>
      <c r="C678" s="1"/>
      <c r="D678" s="1"/>
      <c r="E678" s="1"/>
      <c r="F678" s="1"/>
      <c r="G678" s="1"/>
      <c r="H678" s="1"/>
      <c r="I678" s="1"/>
      <c r="J678" s="1"/>
      <c r="K678" s="1"/>
      <c r="L678" s="1"/>
      <c r="M678" s="1"/>
      <c r="N678" s="1"/>
      <c r="O678" s="1"/>
      <c r="P678" s="1"/>
      <c r="Q678" s="1"/>
      <c r="R678" s="1"/>
      <c r="S678" s="210"/>
      <c r="T678" s="210"/>
      <c r="U678" s="1"/>
      <c r="V678" s="1"/>
      <c r="W678" s="1"/>
      <c r="X678" s="1"/>
      <c r="Y678" s="210"/>
      <c r="Z678" s="1"/>
      <c r="AA678" s="1"/>
      <c r="AB678" s="212"/>
      <c r="AC678" s="212"/>
    </row>
    <row r="679" spans="1:29">
      <c r="A679" s="1"/>
      <c r="B679" s="1"/>
      <c r="C679" s="1"/>
      <c r="D679" s="1"/>
      <c r="E679" s="1"/>
      <c r="F679" s="1"/>
      <c r="G679" s="1"/>
      <c r="H679" s="1"/>
      <c r="I679" s="1"/>
      <c r="J679" s="1"/>
      <c r="K679" s="1"/>
      <c r="L679" s="1"/>
      <c r="M679" s="1"/>
      <c r="N679" s="1"/>
      <c r="O679" s="1"/>
      <c r="P679" s="1"/>
      <c r="Q679" s="1"/>
      <c r="R679" s="1"/>
      <c r="S679" s="210"/>
      <c r="T679" s="210"/>
      <c r="U679" s="1"/>
      <c r="V679" s="1"/>
      <c r="W679" s="1"/>
      <c r="X679" s="1"/>
      <c r="Y679" s="210"/>
      <c r="Z679" s="1"/>
      <c r="AA679" s="1"/>
      <c r="AB679" s="212"/>
      <c r="AC679" s="212"/>
    </row>
    <row r="680" spans="1:29">
      <c r="A680" s="1"/>
      <c r="B680" s="1"/>
      <c r="C680" s="1"/>
      <c r="D680" s="1"/>
      <c r="E680" s="1"/>
      <c r="F680" s="1"/>
      <c r="G680" s="1"/>
      <c r="H680" s="1"/>
      <c r="I680" s="1"/>
      <c r="J680" s="1"/>
      <c r="K680" s="1"/>
      <c r="L680" s="1"/>
      <c r="M680" s="1"/>
      <c r="N680" s="1"/>
      <c r="O680" s="1"/>
      <c r="P680" s="1"/>
      <c r="Q680" s="1"/>
      <c r="R680" s="1"/>
      <c r="S680" s="210"/>
      <c r="T680" s="210"/>
      <c r="U680" s="1"/>
      <c r="V680" s="1"/>
      <c r="W680" s="1"/>
      <c r="X680" s="1"/>
      <c r="Y680" s="210"/>
      <c r="Z680" s="1"/>
      <c r="AA680" s="1"/>
      <c r="AB680" s="212"/>
      <c r="AC680" s="212"/>
    </row>
    <row r="681" spans="1:29">
      <c r="A681" s="1"/>
      <c r="B681" s="1"/>
      <c r="C681" s="1"/>
      <c r="D681" s="1"/>
      <c r="E681" s="1"/>
      <c r="F681" s="1"/>
      <c r="G681" s="1"/>
      <c r="H681" s="1"/>
      <c r="I681" s="1"/>
      <c r="J681" s="1"/>
      <c r="K681" s="1"/>
      <c r="L681" s="1"/>
      <c r="M681" s="1"/>
      <c r="N681" s="1"/>
      <c r="O681" s="1"/>
      <c r="P681" s="1"/>
      <c r="Q681" s="1"/>
      <c r="R681" s="1"/>
      <c r="S681" s="210"/>
      <c r="T681" s="210"/>
      <c r="U681" s="1"/>
      <c r="V681" s="1"/>
      <c r="W681" s="1"/>
      <c r="X681" s="1"/>
      <c r="Y681" s="210"/>
      <c r="Z681" s="1"/>
      <c r="AA681" s="1"/>
      <c r="AB681" s="212"/>
      <c r="AC681" s="212"/>
    </row>
    <row r="682" spans="1:29">
      <c r="A682" s="1"/>
      <c r="B682" s="1"/>
      <c r="C682" s="1"/>
      <c r="D682" s="1"/>
      <c r="E682" s="1"/>
      <c r="F682" s="1"/>
      <c r="G682" s="1"/>
      <c r="H682" s="1"/>
      <c r="I682" s="1"/>
      <c r="J682" s="1"/>
      <c r="K682" s="1"/>
      <c r="L682" s="1"/>
      <c r="M682" s="1"/>
      <c r="N682" s="1"/>
      <c r="O682" s="1"/>
      <c r="P682" s="1"/>
      <c r="Q682" s="1"/>
      <c r="R682" s="1"/>
      <c r="S682" s="210"/>
      <c r="T682" s="210"/>
      <c r="U682" s="1"/>
      <c r="V682" s="1"/>
      <c r="W682" s="1"/>
      <c r="X682" s="1"/>
      <c r="Y682" s="210"/>
      <c r="Z682" s="1"/>
      <c r="AA682" s="1"/>
      <c r="AB682" s="212"/>
      <c r="AC682" s="212"/>
    </row>
    <row r="683" spans="1:29">
      <c r="A683" s="1"/>
      <c r="B683" s="1"/>
      <c r="C683" s="1"/>
      <c r="D683" s="1"/>
      <c r="E683" s="1"/>
      <c r="F683" s="1"/>
      <c r="G683" s="1"/>
      <c r="H683" s="1"/>
      <c r="I683" s="1"/>
      <c r="J683" s="1"/>
      <c r="K683" s="1"/>
      <c r="L683" s="1"/>
      <c r="M683" s="1"/>
      <c r="N683" s="1"/>
      <c r="O683" s="1"/>
      <c r="P683" s="1"/>
      <c r="Q683" s="1"/>
      <c r="R683" s="1"/>
      <c r="S683" s="210"/>
      <c r="T683" s="210"/>
      <c r="U683" s="1"/>
      <c r="V683" s="1"/>
      <c r="W683" s="1"/>
      <c r="X683" s="1"/>
      <c r="Y683" s="210"/>
      <c r="Z683" s="1"/>
      <c r="AA683" s="1"/>
      <c r="AB683" s="212"/>
      <c r="AC683" s="212"/>
    </row>
    <row r="684" spans="1:29">
      <c r="A684" s="1"/>
      <c r="B684" s="1"/>
      <c r="C684" s="1"/>
      <c r="D684" s="1"/>
      <c r="E684" s="1"/>
      <c r="F684" s="1"/>
      <c r="G684" s="1"/>
      <c r="H684" s="1"/>
      <c r="I684" s="1"/>
      <c r="J684" s="1"/>
      <c r="K684" s="1"/>
      <c r="L684" s="1"/>
      <c r="M684" s="1"/>
      <c r="N684" s="1"/>
      <c r="O684" s="1"/>
      <c r="P684" s="1"/>
      <c r="Q684" s="1"/>
      <c r="R684" s="1"/>
      <c r="S684" s="210"/>
      <c r="T684" s="210"/>
      <c r="U684" s="1"/>
      <c r="V684" s="1"/>
      <c r="W684" s="1"/>
      <c r="X684" s="1"/>
      <c r="Y684" s="210"/>
      <c r="Z684" s="1"/>
      <c r="AA684" s="1"/>
      <c r="AB684" s="212"/>
      <c r="AC684" s="212"/>
    </row>
    <row r="685" spans="1:29">
      <c r="A685" s="1"/>
      <c r="B685" s="1"/>
      <c r="C685" s="1"/>
      <c r="D685" s="1"/>
      <c r="E685" s="1"/>
      <c r="F685" s="1"/>
      <c r="G685" s="1"/>
      <c r="H685" s="1"/>
      <c r="I685" s="1"/>
      <c r="J685" s="1"/>
      <c r="K685" s="1"/>
      <c r="L685" s="1"/>
      <c r="M685" s="1"/>
      <c r="N685" s="1"/>
      <c r="O685" s="1"/>
      <c r="P685" s="1"/>
      <c r="Q685" s="1"/>
      <c r="R685" s="1"/>
      <c r="S685" s="210"/>
      <c r="T685" s="210"/>
      <c r="U685" s="1"/>
      <c r="V685" s="1"/>
      <c r="W685" s="1"/>
      <c r="X685" s="1"/>
      <c r="Y685" s="210"/>
      <c r="Z685" s="1"/>
      <c r="AA685" s="1"/>
      <c r="AB685" s="212"/>
      <c r="AC685" s="212"/>
    </row>
    <row r="686" spans="1:29">
      <c r="A686" s="1"/>
      <c r="B686" s="1"/>
      <c r="C686" s="1"/>
      <c r="D686" s="1"/>
      <c r="E686" s="1"/>
      <c r="F686" s="1"/>
      <c r="G686" s="1"/>
      <c r="H686" s="1"/>
      <c r="I686" s="1"/>
      <c r="J686" s="1"/>
      <c r="K686" s="1"/>
      <c r="L686" s="1"/>
      <c r="M686" s="1"/>
      <c r="N686" s="1"/>
      <c r="O686" s="1"/>
      <c r="P686" s="1"/>
      <c r="Q686" s="1"/>
      <c r="R686" s="1"/>
      <c r="S686" s="210"/>
      <c r="T686" s="210"/>
      <c r="U686" s="1"/>
      <c r="V686" s="1"/>
      <c r="W686" s="1"/>
      <c r="X686" s="1"/>
      <c r="Y686" s="210"/>
      <c r="Z686" s="1"/>
      <c r="AA686" s="1"/>
      <c r="AB686" s="212"/>
      <c r="AC686" s="212"/>
    </row>
    <row r="687" spans="1:29">
      <c r="A687" s="1"/>
      <c r="B687" s="1"/>
      <c r="C687" s="1"/>
      <c r="D687" s="1"/>
      <c r="E687" s="1"/>
      <c r="F687" s="1"/>
      <c r="G687" s="1"/>
      <c r="H687" s="1"/>
      <c r="I687" s="1"/>
      <c r="J687" s="1"/>
      <c r="K687" s="1"/>
      <c r="L687" s="1"/>
      <c r="M687" s="1"/>
      <c r="N687" s="1"/>
      <c r="O687" s="1"/>
      <c r="P687" s="1"/>
      <c r="Q687" s="1"/>
      <c r="R687" s="1"/>
      <c r="S687" s="210"/>
      <c r="T687" s="210"/>
      <c r="U687" s="1"/>
      <c r="V687" s="1"/>
      <c r="W687" s="1"/>
      <c r="X687" s="1"/>
      <c r="Y687" s="210"/>
      <c r="Z687" s="1"/>
      <c r="AA687" s="1"/>
      <c r="AB687" s="212"/>
      <c r="AC687" s="212"/>
    </row>
    <row r="688" spans="1:29">
      <c r="A688" s="1"/>
      <c r="B688" s="1"/>
      <c r="C688" s="1"/>
      <c r="D688" s="1"/>
      <c r="E688" s="1"/>
      <c r="F688" s="1"/>
      <c r="G688" s="1"/>
      <c r="H688" s="1"/>
      <c r="I688" s="1"/>
      <c r="J688" s="1"/>
      <c r="K688" s="1"/>
      <c r="L688" s="1"/>
      <c r="M688" s="1"/>
      <c r="N688" s="1"/>
      <c r="O688" s="1"/>
      <c r="P688" s="1"/>
      <c r="Q688" s="1"/>
      <c r="R688" s="1"/>
      <c r="S688" s="210"/>
      <c r="T688" s="210"/>
      <c r="U688" s="1"/>
      <c r="V688" s="1"/>
      <c r="W688" s="1"/>
      <c r="X688" s="1"/>
      <c r="Y688" s="210"/>
      <c r="Z688" s="1"/>
      <c r="AA688" s="1"/>
      <c r="AB688" s="212"/>
      <c r="AC688" s="212"/>
    </row>
    <row r="689" spans="1:29">
      <c r="A689" s="1"/>
      <c r="B689" s="1"/>
      <c r="C689" s="1"/>
      <c r="D689" s="1"/>
      <c r="E689" s="1"/>
      <c r="F689" s="1"/>
      <c r="G689" s="1"/>
      <c r="H689" s="1"/>
      <c r="I689" s="1"/>
      <c r="J689" s="1"/>
      <c r="K689" s="1"/>
      <c r="L689" s="1"/>
      <c r="M689" s="1"/>
      <c r="N689" s="1"/>
      <c r="O689" s="1"/>
      <c r="P689" s="1"/>
      <c r="Q689" s="1"/>
      <c r="R689" s="1"/>
      <c r="S689" s="210"/>
      <c r="T689" s="210"/>
      <c r="U689" s="1"/>
      <c r="V689" s="1"/>
      <c r="W689" s="1"/>
      <c r="X689" s="1"/>
      <c r="Y689" s="210"/>
      <c r="Z689" s="1"/>
      <c r="AA689" s="1"/>
      <c r="AB689" s="212"/>
      <c r="AC689" s="212"/>
    </row>
    <row r="690" spans="1:29">
      <c r="A690" s="1"/>
      <c r="B690" s="1"/>
      <c r="C690" s="1"/>
      <c r="D690" s="1"/>
      <c r="E690" s="1"/>
      <c r="F690" s="1"/>
      <c r="G690" s="1"/>
      <c r="H690" s="1"/>
      <c r="I690" s="1"/>
      <c r="J690" s="1"/>
      <c r="K690" s="1"/>
      <c r="L690" s="1"/>
      <c r="M690" s="1"/>
      <c r="N690" s="1"/>
      <c r="O690" s="1"/>
      <c r="P690" s="1"/>
      <c r="Q690" s="1"/>
      <c r="R690" s="1"/>
      <c r="S690" s="210"/>
      <c r="T690" s="210"/>
      <c r="U690" s="1"/>
      <c r="V690" s="1"/>
      <c r="W690" s="1"/>
      <c r="X690" s="1"/>
      <c r="Y690" s="210"/>
      <c r="Z690" s="1"/>
      <c r="AA690" s="1"/>
      <c r="AB690" s="212"/>
      <c r="AC690" s="212"/>
    </row>
    <row r="691" spans="1:29">
      <c r="A691" s="1"/>
      <c r="B691" s="1"/>
      <c r="C691" s="1"/>
      <c r="D691" s="1"/>
      <c r="E691" s="1"/>
      <c r="F691" s="1"/>
      <c r="G691" s="1"/>
      <c r="H691" s="1"/>
      <c r="I691" s="1"/>
      <c r="J691" s="1"/>
      <c r="K691" s="1"/>
      <c r="L691" s="1"/>
      <c r="M691" s="1"/>
      <c r="N691" s="1"/>
      <c r="O691" s="1"/>
      <c r="P691" s="1"/>
      <c r="Q691" s="1"/>
      <c r="R691" s="1"/>
      <c r="S691" s="210"/>
      <c r="T691" s="210"/>
      <c r="U691" s="1"/>
      <c r="V691" s="1"/>
      <c r="W691" s="1"/>
      <c r="X691" s="1"/>
      <c r="Y691" s="210"/>
      <c r="Z691" s="1"/>
      <c r="AA691" s="1"/>
      <c r="AB691" s="212"/>
      <c r="AC691" s="212"/>
    </row>
    <row r="692" spans="1:29">
      <c r="A692" s="1"/>
      <c r="B692" s="1"/>
      <c r="C692" s="1"/>
      <c r="D692" s="1"/>
      <c r="E692" s="1"/>
      <c r="F692" s="1"/>
      <c r="G692" s="1"/>
      <c r="H692" s="1"/>
      <c r="I692" s="1"/>
      <c r="J692" s="1"/>
      <c r="K692" s="1"/>
      <c r="L692" s="1"/>
      <c r="M692" s="1"/>
      <c r="N692" s="1"/>
      <c r="O692" s="1"/>
      <c r="P692" s="1"/>
      <c r="Q692" s="1"/>
      <c r="R692" s="1"/>
      <c r="S692" s="210"/>
      <c r="T692" s="210"/>
      <c r="U692" s="1"/>
      <c r="V692" s="1"/>
      <c r="W692" s="1"/>
      <c r="X692" s="1"/>
      <c r="Y692" s="210"/>
      <c r="Z692" s="1"/>
      <c r="AA692" s="1"/>
      <c r="AB692" s="212"/>
      <c r="AC692" s="212"/>
    </row>
    <row r="693" spans="1:29">
      <c r="A693" s="1"/>
      <c r="B693" s="1"/>
      <c r="C693" s="1"/>
      <c r="D693" s="1"/>
      <c r="E693" s="1"/>
      <c r="F693" s="1"/>
      <c r="G693" s="1"/>
      <c r="H693" s="1"/>
      <c r="I693" s="1"/>
      <c r="J693" s="1"/>
      <c r="K693" s="1"/>
      <c r="L693" s="1"/>
      <c r="M693" s="1"/>
      <c r="N693" s="1"/>
      <c r="O693" s="1"/>
      <c r="P693" s="1"/>
      <c r="Q693" s="1"/>
      <c r="R693" s="1"/>
      <c r="S693" s="210"/>
      <c r="T693" s="210"/>
      <c r="U693" s="1"/>
      <c r="V693" s="1"/>
      <c r="W693" s="1"/>
      <c r="X693" s="1"/>
      <c r="Y693" s="210"/>
      <c r="Z693" s="1"/>
      <c r="AA693" s="1"/>
      <c r="AB693" s="212"/>
      <c r="AC693" s="212"/>
    </row>
    <row r="694" spans="1:29">
      <c r="A694" s="1"/>
      <c r="B694" s="1"/>
      <c r="C694" s="1"/>
      <c r="D694" s="1"/>
      <c r="E694" s="1"/>
      <c r="F694" s="1"/>
      <c r="G694" s="1"/>
      <c r="H694" s="1"/>
      <c r="I694" s="1"/>
      <c r="J694" s="1"/>
      <c r="K694" s="1"/>
      <c r="L694" s="1"/>
      <c r="M694" s="1"/>
      <c r="N694" s="1"/>
      <c r="O694" s="1"/>
      <c r="P694" s="1"/>
      <c r="Q694" s="1"/>
      <c r="R694" s="1"/>
      <c r="S694" s="210"/>
      <c r="T694" s="210"/>
      <c r="U694" s="1"/>
      <c r="V694" s="1"/>
      <c r="W694" s="1"/>
      <c r="X694" s="1"/>
      <c r="Y694" s="210"/>
      <c r="Z694" s="1"/>
      <c r="AA694" s="1"/>
      <c r="AB694" s="212"/>
      <c r="AC694" s="212"/>
    </row>
    <row r="695" spans="1:29">
      <c r="A695" s="1"/>
      <c r="B695" s="1"/>
      <c r="C695" s="1"/>
      <c r="D695" s="1"/>
      <c r="E695" s="1"/>
      <c r="F695" s="1"/>
      <c r="G695" s="1"/>
      <c r="H695" s="1"/>
      <c r="I695" s="1"/>
      <c r="J695" s="1"/>
      <c r="K695" s="1"/>
      <c r="L695" s="1"/>
      <c r="M695" s="1"/>
      <c r="N695" s="1"/>
      <c r="O695" s="1"/>
      <c r="P695" s="1"/>
      <c r="Q695" s="1"/>
      <c r="R695" s="1"/>
      <c r="S695" s="210"/>
      <c r="T695" s="210"/>
      <c r="U695" s="1"/>
      <c r="V695" s="1"/>
      <c r="W695" s="1"/>
      <c r="X695" s="1"/>
      <c r="Y695" s="210"/>
      <c r="Z695" s="1"/>
      <c r="AA695" s="1"/>
      <c r="AB695" s="212"/>
      <c r="AC695" s="212"/>
    </row>
    <row r="696" spans="1:29">
      <c r="A696" s="1"/>
      <c r="B696" s="1"/>
      <c r="C696" s="1"/>
      <c r="D696" s="1"/>
      <c r="E696" s="1"/>
      <c r="F696" s="1"/>
      <c r="G696" s="1"/>
      <c r="H696" s="1"/>
      <c r="I696" s="1"/>
      <c r="J696" s="1"/>
      <c r="K696" s="1"/>
      <c r="L696" s="1"/>
      <c r="M696" s="1"/>
      <c r="N696" s="1"/>
      <c r="O696" s="1"/>
      <c r="P696" s="1"/>
      <c r="Q696" s="1"/>
      <c r="R696" s="1"/>
      <c r="S696" s="210"/>
      <c r="T696" s="210"/>
      <c r="U696" s="1"/>
      <c r="V696" s="1"/>
      <c r="W696" s="1"/>
      <c r="X696" s="1"/>
      <c r="Y696" s="210"/>
      <c r="Z696" s="1"/>
      <c r="AA696" s="1"/>
      <c r="AB696" s="212"/>
      <c r="AC696" s="212"/>
    </row>
    <row r="697" spans="1:29">
      <c r="A697" s="1"/>
      <c r="B697" s="1"/>
      <c r="C697" s="1"/>
      <c r="D697" s="1"/>
      <c r="E697" s="1"/>
      <c r="F697" s="1"/>
      <c r="G697" s="1"/>
      <c r="H697" s="1"/>
      <c r="I697" s="1"/>
      <c r="J697" s="1"/>
      <c r="K697" s="1"/>
      <c r="L697" s="1"/>
      <c r="M697" s="1"/>
      <c r="N697" s="1"/>
      <c r="O697" s="1"/>
      <c r="P697" s="1"/>
      <c r="Q697" s="1"/>
      <c r="R697" s="1"/>
      <c r="S697" s="210"/>
      <c r="T697" s="210"/>
      <c r="U697" s="1"/>
      <c r="V697" s="1"/>
      <c r="W697" s="1"/>
      <c r="X697" s="1"/>
      <c r="Y697" s="210"/>
      <c r="Z697" s="1"/>
      <c r="AA697" s="1"/>
      <c r="AB697" s="212"/>
      <c r="AC697" s="212"/>
    </row>
    <row r="698" spans="1:29">
      <c r="A698" s="1"/>
      <c r="B698" s="1"/>
      <c r="C698" s="1"/>
      <c r="D698" s="1"/>
      <c r="E698" s="1"/>
      <c r="F698" s="1"/>
      <c r="G698" s="1"/>
      <c r="H698" s="1"/>
      <c r="I698" s="1"/>
      <c r="J698" s="1"/>
      <c r="K698" s="1"/>
      <c r="L698" s="1"/>
      <c r="M698" s="1"/>
      <c r="N698" s="1"/>
      <c r="O698" s="1"/>
      <c r="P698" s="1"/>
      <c r="Q698" s="1"/>
      <c r="R698" s="1"/>
      <c r="S698" s="210"/>
      <c r="T698" s="210"/>
      <c r="U698" s="1"/>
      <c r="V698" s="1"/>
      <c r="W698" s="1"/>
      <c r="X698" s="1"/>
      <c r="Y698" s="210"/>
      <c r="Z698" s="1"/>
      <c r="AA698" s="1"/>
      <c r="AB698" s="212"/>
      <c r="AC698" s="212"/>
    </row>
    <row r="699" spans="1:29">
      <c r="A699" s="1"/>
      <c r="B699" s="1"/>
      <c r="C699" s="1"/>
      <c r="D699" s="1"/>
      <c r="E699" s="1"/>
      <c r="F699" s="1"/>
      <c r="G699" s="1"/>
      <c r="H699" s="1"/>
      <c r="I699" s="1"/>
      <c r="J699" s="1"/>
      <c r="K699" s="1"/>
      <c r="L699" s="1"/>
      <c r="M699" s="1"/>
      <c r="N699" s="1"/>
      <c r="O699" s="1"/>
      <c r="P699" s="1"/>
      <c r="Q699" s="1"/>
      <c r="R699" s="1"/>
      <c r="S699" s="210"/>
      <c r="T699" s="210"/>
      <c r="U699" s="1"/>
      <c r="V699" s="1"/>
      <c r="W699" s="1"/>
      <c r="X699" s="1"/>
      <c r="Y699" s="210"/>
      <c r="Z699" s="1"/>
      <c r="AA699" s="1"/>
      <c r="AB699" s="212"/>
      <c r="AC699" s="212"/>
    </row>
    <row r="700" spans="1:29">
      <c r="A700" s="1"/>
      <c r="B700" s="1"/>
      <c r="C700" s="1"/>
      <c r="D700" s="1"/>
      <c r="E700" s="1"/>
      <c r="F700" s="1"/>
      <c r="G700" s="1"/>
      <c r="H700" s="1"/>
      <c r="I700" s="1"/>
      <c r="J700" s="1"/>
      <c r="K700" s="1"/>
      <c r="L700" s="1"/>
      <c r="M700" s="1"/>
      <c r="N700" s="1"/>
      <c r="O700" s="1"/>
      <c r="P700" s="1"/>
      <c r="Q700" s="1"/>
      <c r="R700" s="1"/>
      <c r="S700" s="210"/>
      <c r="T700" s="210"/>
      <c r="U700" s="1"/>
      <c r="V700" s="1"/>
      <c r="W700" s="1"/>
      <c r="X700" s="1"/>
      <c r="Y700" s="210"/>
      <c r="Z700" s="1"/>
      <c r="AA700" s="1"/>
      <c r="AB700" s="212"/>
      <c r="AC700" s="212"/>
    </row>
    <row r="701" spans="1:29">
      <c r="A701" s="1"/>
      <c r="B701" s="1"/>
      <c r="C701" s="1"/>
      <c r="D701" s="1"/>
      <c r="E701" s="1"/>
      <c r="F701" s="1"/>
      <c r="G701" s="1"/>
      <c r="H701" s="1"/>
      <c r="I701" s="1"/>
      <c r="J701" s="1"/>
      <c r="K701" s="1"/>
      <c r="L701" s="1"/>
      <c r="M701" s="1"/>
      <c r="N701" s="1"/>
      <c r="O701" s="1"/>
      <c r="P701" s="1"/>
      <c r="Q701" s="1"/>
      <c r="R701" s="1"/>
      <c r="S701" s="210"/>
      <c r="T701" s="210"/>
      <c r="U701" s="1"/>
      <c r="V701" s="1"/>
      <c r="W701" s="1"/>
      <c r="X701" s="1"/>
      <c r="Y701" s="210"/>
      <c r="Z701" s="1"/>
      <c r="AA701" s="1"/>
      <c r="AB701" s="212"/>
      <c r="AC701" s="212"/>
    </row>
    <row r="702" spans="1:29">
      <c r="A702" s="1"/>
      <c r="B702" s="1"/>
      <c r="C702" s="1"/>
      <c r="D702" s="1"/>
      <c r="E702" s="1"/>
      <c r="F702" s="1"/>
      <c r="G702" s="1"/>
      <c r="H702" s="1"/>
      <c r="I702" s="1"/>
      <c r="J702" s="1"/>
      <c r="K702" s="1"/>
      <c r="L702" s="1"/>
      <c r="M702" s="1"/>
      <c r="N702" s="1"/>
      <c r="O702" s="1"/>
      <c r="P702" s="1"/>
      <c r="Q702" s="1"/>
      <c r="R702" s="1"/>
      <c r="S702" s="210"/>
      <c r="T702" s="210"/>
      <c r="U702" s="1"/>
      <c r="V702" s="1"/>
      <c r="W702" s="1"/>
      <c r="X702" s="1"/>
      <c r="Y702" s="210"/>
      <c r="Z702" s="1"/>
      <c r="AA702" s="1"/>
      <c r="AB702" s="212"/>
      <c r="AC702" s="212"/>
    </row>
    <row r="703" spans="1:29">
      <c r="A703" s="1"/>
      <c r="B703" s="1"/>
      <c r="C703" s="1"/>
      <c r="D703" s="1"/>
      <c r="E703" s="1"/>
      <c r="F703" s="1"/>
      <c r="G703" s="1"/>
      <c r="H703" s="1"/>
      <c r="I703" s="1"/>
      <c r="J703" s="1"/>
      <c r="K703" s="1"/>
      <c r="L703" s="1"/>
      <c r="M703" s="1"/>
      <c r="N703" s="1"/>
      <c r="O703" s="1"/>
      <c r="P703" s="1"/>
      <c r="Q703" s="1"/>
      <c r="R703" s="1"/>
      <c r="S703" s="210"/>
      <c r="T703" s="210"/>
      <c r="U703" s="1"/>
      <c r="V703" s="1"/>
      <c r="W703" s="1"/>
      <c r="X703" s="1"/>
      <c r="Y703" s="210"/>
      <c r="Z703" s="1"/>
      <c r="AA703" s="1"/>
      <c r="AB703" s="212"/>
      <c r="AC703" s="212"/>
    </row>
    <row r="704" spans="1:29">
      <c r="A704" s="1"/>
      <c r="B704" s="1"/>
      <c r="C704" s="1"/>
      <c r="D704" s="1"/>
      <c r="E704" s="1"/>
      <c r="F704" s="1"/>
      <c r="G704" s="1"/>
      <c r="H704" s="1"/>
      <c r="I704" s="1"/>
      <c r="J704" s="1"/>
      <c r="K704" s="1"/>
      <c r="L704" s="1"/>
      <c r="M704" s="1"/>
      <c r="N704" s="1"/>
      <c r="O704" s="1"/>
      <c r="P704" s="1"/>
      <c r="Q704" s="1"/>
      <c r="R704" s="1"/>
      <c r="S704" s="210"/>
      <c r="T704" s="210"/>
      <c r="U704" s="1"/>
      <c r="V704" s="1"/>
      <c r="W704" s="1"/>
      <c r="X704" s="1"/>
      <c r="Y704" s="210"/>
      <c r="Z704" s="1"/>
      <c r="AA704" s="1"/>
      <c r="AB704" s="212"/>
      <c r="AC704" s="212"/>
    </row>
    <row r="705" spans="1:29">
      <c r="A705" s="1"/>
      <c r="B705" s="1"/>
      <c r="C705" s="1"/>
      <c r="D705" s="1"/>
      <c r="E705" s="1"/>
      <c r="F705" s="1"/>
      <c r="G705" s="1"/>
      <c r="H705" s="1"/>
      <c r="I705" s="1"/>
      <c r="J705" s="1"/>
      <c r="K705" s="1"/>
      <c r="L705" s="1"/>
      <c r="M705" s="1"/>
      <c r="N705" s="1"/>
      <c r="O705" s="1"/>
      <c r="P705" s="1"/>
      <c r="Q705" s="1"/>
      <c r="R705" s="1"/>
      <c r="S705" s="210"/>
      <c r="T705" s="210"/>
      <c r="U705" s="1"/>
      <c r="V705" s="1"/>
      <c r="W705" s="1"/>
      <c r="X705" s="1"/>
      <c r="Y705" s="210"/>
      <c r="Z705" s="1"/>
      <c r="AA705" s="1"/>
      <c r="AB705" s="212"/>
      <c r="AC705" s="212"/>
    </row>
    <row r="706" spans="1:29">
      <c r="A706" s="1"/>
      <c r="B706" s="1"/>
      <c r="C706" s="1"/>
      <c r="D706" s="1"/>
      <c r="E706" s="1"/>
      <c r="F706" s="1"/>
      <c r="G706" s="1"/>
      <c r="H706" s="1"/>
      <c r="I706" s="1"/>
      <c r="J706" s="1"/>
      <c r="K706" s="1"/>
      <c r="L706" s="1"/>
      <c r="M706" s="1"/>
      <c r="N706" s="1"/>
      <c r="O706" s="1"/>
      <c r="P706" s="1"/>
      <c r="Q706" s="1"/>
      <c r="R706" s="1"/>
      <c r="S706" s="210"/>
      <c r="T706" s="210"/>
      <c r="U706" s="1"/>
      <c r="V706" s="1"/>
      <c r="W706" s="1"/>
      <c r="X706" s="1"/>
      <c r="Y706" s="210"/>
      <c r="Z706" s="1"/>
      <c r="AA706" s="1"/>
      <c r="AB706" s="212"/>
      <c r="AC706" s="212"/>
    </row>
    <row r="707" spans="1:29">
      <c r="A707" s="1"/>
      <c r="B707" s="1"/>
      <c r="C707" s="1"/>
      <c r="D707" s="1"/>
      <c r="E707" s="1"/>
      <c r="F707" s="1"/>
      <c r="G707" s="1"/>
      <c r="H707" s="1"/>
      <c r="I707" s="1"/>
      <c r="J707" s="1"/>
      <c r="K707" s="1"/>
      <c r="L707" s="1"/>
      <c r="M707" s="1"/>
      <c r="N707" s="1"/>
      <c r="O707" s="1"/>
      <c r="P707" s="1"/>
      <c r="Q707" s="1"/>
      <c r="R707" s="1"/>
      <c r="S707" s="210"/>
      <c r="T707" s="210"/>
      <c r="U707" s="1"/>
      <c r="V707" s="1"/>
      <c r="W707" s="1"/>
      <c r="X707" s="1"/>
      <c r="Y707" s="210"/>
      <c r="Z707" s="1"/>
      <c r="AA707" s="1"/>
      <c r="AB707" s="212"/>
      <c r="AC707" s="212"/>
    </row>
    <row r="708" spans="1:29">
      <c r="A708" s="1"/>
      <c r="B708" s="1"/>
      <c r="C708" s="1"/>
      <c r="D708" s="1"/>
      <c r="E708" s="1"/>
      <c r="F708" s="1"/>
      <c r="G708" s="1"/>
      <c r="H708" s="1"/>
      <c r="I708" s="1"/>
      <c r="J708" s="1"/>
      <c r="K708" s="1"/>
      <c r="L708" s="1"/>
      <c r="M708" s="1"/>
      <c r="N708" s="1"/>
      <c r="O708" s="1"/>
      <c r="P708" s="1"/>
      <c r="Q708" s="1"/>
      <c r="R708" s="1"/>
      <c r="S708" s="210"/>
      <c r="T708" s="210"/>
      <c r="U708" s="1"/>
      <c r="V708" s="1"/>
      <c r="W708" s="1"/>
      <c r="X708" s="1"/>
      <c r="Y708" s="210"/>
      <c r="Z708" s="1"/>
      <c r="AA708" s="1"/>
      <c r="AB708" s="212"/>
      <c r="AC708" s="212"/>
    </row>
    <row r="709" spans="1:29">
      <c r="A709" s="1"/>
      <c r="B709" s="1"/>
      <c r="C709" s="1"/>
      <c r="D709" s="1"/>
      <c r="E709" s="1"/>
      <c r="F709" s="1"/>
      <c r="G709" s="1"/>
      <c r="H709" s="1"/>
      <c r="I709" s="1"/>
      <c r="J709" s="1"/>
      <c r="K709" s="1"/>
      <c r="L709" s="1"/>
      <c r="M709" s="1"/>
      <c r="N709" s="1"/>
      <c r="O709" s="1"/>
      <c r="P709" s="1"/>
      <c r="Q709" s="1"/>
      <c r="R709" s="1"/>
      <c r="S709" s="210"/>
      <c r="T709" s="210"/>
      <c r="U709" s="1"/>
      <c r="V709" s="1"/>
      <c r="W709" s="1"/>
      <c r="X709" s="1"/>
      <c r="Y709" s="210"/>
      <c r="Z709" s="1"/>
      <c r="AA709" s="1"/>
      <c r="AB709" s="212"/>
      <c r="AC709" s="212"/>
    </row>
    <row r="710" spans="1:29">
      <c r="A710" s="1"/>
      <c r="B710" s="1"/>
      <c r="C710" s="1"/>
      <c r="D710" s="1"/>
      <c r="E710" s="1"/>
      <c r="F710" s="1"/>
      <c r="G710" s="1"/>
      <c r="H710" s="1"/>
      <c r="I710" s="1"/>
      <c r="J710" s="1"/>
      <c r="K710" s="1"/>
      <c r="L710" s="1"/>
      <c r="M710" s="1"/>
      <c r="N710" s="1"/>
      <c r="O710" s="1"/>
      <c r="P710" s="1"/>
      <c r="Q710" s="1"/>
      <c r="R710" s="1"/>
      <c r="S710" s="210"/>
      <c r="T710" s="210"/>
      <c r="U710" s="1"/>
      <c r="V710" s="1"/>
      <c r="W710" s="1"/>
      <c r="X710" s="1"/>
      <c r="Y710" s="210"/>
      <c r="Z710" s="1"/>
      <c r="AA710" s="1"/>
      <c r="AB710" s="212"/>
      <c r="AC710" s="212"/>
    </row>
    <row r="711" spans="1:29">
      <c r="A711" s="1"/>
      <c r="B711" s="1"/>
      <c r="C711" s="1"/>
      <c r="D711" s="1"/>
      <c r="E711" s="1"/>
      <c r="F711" s="1"/>
      <c r="G711" s="1"/>
      <c r="H711" s="1"/>
      <c r="I711" s="1"/>
      <c r="J711" s="1"/>
      <c r="K711" s="1"/>
      <c r="L711" s="1"/>
      <c r="M711" s="1"/>
      <c r="N711" s="1"/>
      <c r="O711" s="1"/>
      <c r="P711" s="1"/>
      <c r="Q711" s="1"/>
      <c r="R711" s="1"/>
      <c r="S711" s="210"/>
      <c r="T711" s="210"/>
      <c r="U711" s="1"/>
      <c r="V711" s="1"/>
      <c r="W711" s="1"/>
      <c r="X711" s="1"/>
      <c r="Y711" s="210"/>
      <c r="Z711" s="1"/>
      <c r="AA711" s="1"/>
      <c r="AB711" s="212"/>
      <c r="AC711" s="212"/>
    </row>
    <row r="712" spans="1:29">
      <c r="A712" s="1"/>
      <c r="B712" s="1"/>
      <c r="C712" s="1"/>
      <c r="D712" s="1"/>
      <c r="E712" s="1"/>
      <c r="F712" s="1"/>
      <c r="G712" s="1"/>
      <c r="H712" s="1"/>
      <c r="I712" s="1"/>
      <c r="J712" s="1"/>
      <c r="K712" s="1"/>
      <c r="L712" s="1"/>
      <c r="M712" s="1"/>
      <c r="N712" s="1"/>
      <c r="O712" s="1"/>
      <c r="P712" s="1"/>
      <c r="Q712" s="1"/>
      <c r="R712" s="1"/>
      <c r="S712" s="210"/>
      <c r="T712" s="210"/>
      <c r="U712" s="1"/>
      <c r="V712" s="1"/>
      <c r="W712" s="1"/>
      <c r="X712" s="1"/>
      <c r="Y712" s="210"/>
      <c r="Z712" s="1"/>
      <c r="AA712" s="1"/>
      <c r="AB712" s="212"/>
      <c r="AC712" s="212"/>
    </row>
    <row r="713" spans="1:29">
      <c r="A713" s="1"/>
      <c r="B713" s="1"/>
      <c r="C713" s="1"/>
      <c r="D713" s="1"/>
      <c r="E713" s="1"/>
      <c r="F713" s="1"/>
      <c r="G713" s="1"/>
      <c r="H713" s="1"/>
      <c r="I713" s="1"/>
      <c r="J713" s="1"/>
      <c r="K713" s="1"/>
      <c r="L713" s="1"/>
      <c r="M713" s="1"/>
      <c r="N713" s="1"/>
      <c r="O713" s="1"/>
      <c r="P713" s="1"/>
      <c r="Q713" s="1"/>
      <c r="R713" s="1"/>
      <c r="S713" s="210"/>
      <c r="T713" s="210"/>
      <c r="U713" s="1"/>
      <c r="V713" s="1"/>
      <c r="W713" s="1"/>
      <c r="X713" s="1"/>
      <c r="Y713" s="210"/>
      <c r="Z713" s="1"/>
      <c r="AA713" s="1"/>
      <c r="AB713" s="212"/>
      <c r="AC713" s="212"/>
    </row>
    <row r="714" spans="1:29">
      <c r="A714" s="1"/>
      <c r="B714" s="1"/>
      <c r="C714" s="1"/>
      <c r="D714" s="1"/>
      <c r="E714" s="1"/>
      <c r="F714" s="1"/>
      <c r="G714" s="1"/>
      <c r="H714" s="1"/>
      <c r="I714" s="1"/>
      <c r="J714" s="1"/>
      <c r="K714" s="1"/>
      <c r="L714" s="1"/>
      <c r="M714" s="1"/>
      <c r="N714" s="1"/>
      <c r="O714" s="1"/>
      <c r="P714" s="1"/>
      <c r="Q714" s="1"/>
      <c r="R714" s="1"/>
      <c r="S714" s="210"/>
      <c r="T714" s="210"/>
      <c r="U714" s="1"/>
      <c r="V714" s="1"/>
      <c r="W714" s="1"/>
      <c r="X714" s="1"/>
      <c r="Y714" s="210"/>
      <c r="Z714" s="1"/>
      <c r="AA714" s="1"/>
      <c r="AB714" s="212"/>
      <c r="AC714" s="212"/>
    </row>
    <row r="715" spans="1:29">
      <c r="A715" s="1"/>
      <c r="B715" s="1"/>
      <c r="C715" s="1"/>
      <c r="D715" s="1"/>
      <c r="E715" s="1"/>
      <c r="F715" s="1"/>
      <c r="G715" s="1"/>
      <c r="H715" s="1"/>
      <c r="I715" s="1"/>
      <c r="J715" s="1"/>
      <c r="K715" s="1"/>
      <c r="L715" s="1"/>
      <c r="M715" s="1"/>
      <c r="N715" s="1"/>
      <c r="O715" s="1"/>
      <c r="P715" s="1"/>
      <c r="Q715" s="1"/>
      <c r="R715" s="1"/>
      <c r="S715" s="210"/>
      <c r="T715" s="210"/>
      <c r="U715" s="1"/>
      <c r="V715" s="1"/>
      <c r="W715" s="1"/>
      <c r="X715" s="1"/>
      <c r="Y715" s="210"/>
      <c r="Z715" s="1"/>
      <c r="AA715" s="1"/>
      <c r="AB715" s="212"/>
      <c r="AC715" s="212"/>
    </row>
    <row r="716" spans="1:29">
      <c r="A716" s="1"/>
      <c r="B716" s="1"/>
      <c r="C716" s="1"/>
      <c r="D716" s="1"/>
      <c r="E716" s="1"/>
      <c r="F716" s="1"/>
      <c r="G716" s="1"/>
      <c r="H716" s="1"/>
      <c r="I716" s="1"/>
      <c r="J716" s="1"/>
      <c r="K716" s="1"/>
      <c r="L716" s="1"/>
      <c r="M716" s="1"/>
      <c r="N716" s="1"/>
      <c r="O716" s="1"/>
      <c r="P716" s="1"/>
      <c r="Q716" s="1"/>
      <c r="R716" s="1"/>
      <c r="S716" s="210"/>
      <c r="T716" s="210"/>
      <c r="U716" s="1"/>
      <c r="V716" s="1"/>
      <c r="W716" s="1"/>
      <c r="X716" s="1"/>
      <c r="Y716" s="210"/>
      <c r="Z716" s="1"/>
      <c r="AA716" s="1"/>
      <c r="AB716" s="212"/>
      <c r="AC716" s="212"/>
    </row>
    <row r="717" spans="1:29">
      <c r="A717" s="1"/>
      <c r="B717" s="1"/>
      <c r="C717" s="1"/>
      <c r="D717" s="1"/>
      <c r="E717" s="1"/>
      <c r="F717" s="1"/>
      <c r="G717" s="1"/>
      <c r="H717" s="1"/>
      <c r="I717" s="1"/>
      <c r="J717" s="1"/>
      <c r="K717" s="1"/>
      <c r="L717" s="1"/>
      <c r="M717" s="1"/>
      <c r="N717" s="1"/>
      <c r="O717" s="1"/>
      <c r="P717" s="1"/>
      <c r="Q717" s="1"/>
      <c r="R717" s="1"/>
      <c r="S717" s="210"/>
      <c r="T717" s="210"/>
      <c r="U717" s="1"/>
      <c r="V717" s="1"/>
      <c r="W717" s="1"/>
      <c r="X717" s="1"/>
      <c r="Y717" s="210"/>
      <c r="Z717" s="1"/>
      <c r="AA717" s="1"/>
      <c r="AB717" s="212"/>
      <c r="AC717" s="212"/>
    </row>
    <row r="718" spans="1:29">
      <c r="A718" s="1"/>
      <c r="B718" s="1"/>
      <c r="C718" s="1"/>
      <c r="D718" s="1"/>
      <c r="E718" s="1"/>
      <c r="F718" s="1"/>
      <c r="G718" s="1"/>
      <c r="H718" s="1"/>
      <c r="I718" s="1"/>
      <c r="J718" s="1"/>
      <c r="K718" s="1"/>
      <c r="L718" s="1"/>
      <c r="M718" s="1"/>
      <c r="N718" s="1"/>
      <c r="O718" s="1"/>
      <c r="P718" s="1"/>
      <c r="Q718" s="1"/>
      <c r="R718" s="1"/>
      <c r="S718" s="210"/>
      <c r="T718" s="210"/>
      <c r="U718" s="1"/>
      <c r="V718" s="1"/>
      <c r="W718" s="1"/>
      <c r="X718" s="1"/>
      <c r="Y718" s="210"/>
      <c r="Z718" s="1"/>
      <c r="AA718" s="1"/>
      <c r="AB718" s="212"/>
      <c r="AC718" s="212"/>
    </row>
    <row r="719" spans="1:29">
      <c r="A719" s="1"/>
      <c r="B719" s="1"/>
      <c r="C719" s="1"/>
      <c r="D719" s="1"/>
      <c r="E719" s="1"/>
      <c r="F719" s="1"/>
      <c r="G719" s="1"/>
      <c r="H719" s="1"/>
      <c r="I719" s="1"/>
      <c r="J719" s="1"/>
      <c r="K719" s="1"/>
      <c r="L719" s="1"/>
      <c r="M719" s="1"/>
      <c r="N719" s="1"/>
      <c r="O719" s="1"/>
      <c r="P719" s="1"/>
      <c r="Q719" s="1"/>
      <c r="R719" s="1"/>
      <c r="S719" s="210"/>
      <c r="T719" s="210"/>
      <c r="U719" s="1"/>
      <c r="V719" s="1"/>
      <c r="W719" s="1"/>
      <c r="X719" s="1"/>
      <c r="Y719" s="210"/>
      <c r="Z719" s="1"/>
      <c r="AA719" s="1"/>
      <c r="AB719" s="212"/>
      <c r="AC719" s="212"/>
    </row>
    <row r="720" spans="1:29">
      <c r="A720" s="1"/>
      <c r="B720" s="1"/>
      <c r="C720" s="1"/>
      <c r="D720" s="1"/>
      <c r="E720" s="1"/>
      <c r="F720" s="1"/>
      <c r="G720" s="1"/>
      <c r="H720" s="1"/>
      <c r="I720" s="1"/>
      <c r="J720" s="1"/>
      <c r="K720" s="1"/>
      <c r="L720" s="1"/>
      <c r="M720" s="1"/>
      <c r="N720" s="1"/>
      <c r="O720" s="1"/>
      <c r="P720" s="1"/>
      <c r="Q720" s="1"/>
      <c r="R720" s="1"/>
      <c r="S720" s="210"/>
      <c r="T720" s="210"/>
      <c r="U720" s="1"/>
      <c r="V720" s="1"/>
      <c r="W720" s="1"/>
      <c r="X720" s="1"/>
      <c r="Y720" s="210"/>
      <c r="Z720" s="1"/>
      <c r="AA720" s="1"/>
      <c r="AB720" s="212"/>
      <c r="AC720" s="212"/>
    </row>
    <row r="721" spans="1:29">
      <c r="A721" s="1"/>
      <c r="B721" s="1"/>
      <c r="C721" s="1"/>
      <c r="D721" s="1"/>
      <c r="E721" s="1"/>
      <c r="F721" s="1"/>
      <c r="G721" s="1"/>
      <c r="H721" s="1"/>
      <c r="I721" s="1"/>
      <c r="J721" s="1"/>
      <c r="K721" s="1"/>
      <c r="L721" s="1"/>
      <c r="M721" s="1"/>
      <c r="N721" s="1"/>
      <c r="O721" s="1"/>
      <c r="P721" s="1"/>
      <c r="Q721" s="1"/>
      <c r="R721" s="1"/>
      <c r="S721" s="210"/>
      <c r="T721" s="210"/>
      <c r="U721" s="1"/>
      <c r="V721" s="1"/>
      <c r="W721" s="1"/>
      <c r="X721" s="1"/>
      <c r="Y721" s="210"/>
      <c r="Z721" s="1"/>
      <c r="AA721" s="1"/>
      <c r="AB721" s="212"/>
      <c r="AC721" s="212"/>
    </row>
    <row r="722" spans="1:29">
      <c r="A722" s="1"/>
      <c r="B722" s="1"/>
      <c r="C722" s="1"/>
      <c r="D722" s="1"/>
      <c r="E722" s="1"/>
      <c r="F722" s="1"/>
      <c r="G722" s="1"/>
      <c r="H722" s="1"/>
      <c r="I722" s="1"/>
      <c r="J722" s="1"/>
      <c r="K722" s="1"/>
      <c r="L722" s="1"/>
      <c r="M722" s="1"/>
      <c r="N722" s="1"/>
      <c r="O722" s="1"/>
      <c r="P722" s="1"/>
      <c r="Q722" s="1"/>
      <c r="R722" s="1"/>
      <c r="S722" s="210"/>
      <c r="T722" s="210"/>
      <c r="U722" s="1"/>
      <c r="V722" s="1"/>
      <c r="W722" s="1"/>
      <c r="X722" s="1"/>
      <c r="Y722" s="210"/>
      <c r="Z722" s="1"/>
      <c r="AA722" s="1"/>
      <c r="AB722" s="212"/>
      <c r="AC722" s="212"/>
    </row>
    <row r="723" spans="1:29">
      <c r="A723" s="1"/>
      <c r="B723" s="1"/>
      <c r="C723" s="1"/>
      <c r="D723" s="1"/>
      <c r="E723" s="1"/>
      <c r="F723" s="1"/>
      <c r="G723" s="1"/>
      <c r="H723" s="1"/>
      <c r="I723" s="1"/>
      <c r="J723" s="1"/>
      <c r="K723" s="1"/>
      <c r="L723" s="1"/>
      <c r="M723" s="1"/>
      <c r="N723" s="1"/>
      <c r="O723" s="1"/>
      <c r="P723" s="1"/>
      <c r="Q723" s="1"/>
      <c r="R723" s="1"/>
      <c r="S723" s="210"/>
      <c r="T723" s="210"/>
      <c r="U723" s="1"/>
      <c r="V723" s="1"/>
      <c r="W723" s="1"/>
      <c r="X723" s="1"/>
      <c r="Y723" s="210"/>
      <c r="Z723" s="1"/>
      <c r="AA723" s="1"/>
      <c r="AB723" s="212"/>
      <c r="AC723" s="212"/>
    </row>
    <row r="724" spans="1:29">
      <c r="A724" s="1"/>
      <c r="B724" s="1"/>
      <c r="C724" s="1"/>
      <c r="D724" s="1"/>
      <c r="E724" s="1"/>
      <c r="F724" s="1"/>
      <c r="G724" s="1"/>
      <c r="H724" s="1"/>
      <c r="I724" s="1"/>
      <c r="J724" s="1"/>
      <c r="K724" s="1"/>
      <c r="L724" s="1"/>
      <c r="M724" s="1"/>
      <c r="N724" s="1"/>
      <c r="O724" s="1"/>
      <c r="P724" s="1"/>
      <c r="Q724" s="1"/>
      <c r="R724" s="1"/>
      <c r="S724" s="210"/>
      <c r="T724" s="210"/>
      <c r="U724" s="1"/>
      <c r="V724" s="1"/>
      <c r="W724" s="1"/>
      <c r="X724" s="1"/>
      <c r="Y724" s="210"/>
      <c r="Z724" s="1"/>
      <c r="AA724" s="1"/>
      <c r="AB724" s="212"/>
      <c r="AC724" s="212"/>
    </row>
    <row r="725" spans="1:29">
      <c r="A725" s="1"/>
      <c r="B725" s="1"/>
      <c r="C725" s="1"/>
      <c r="D725" s="1"/>
      <c r="E725" s="1"/>
      <c r="F725" s="1"/>
      <c r="G725" s="1"/>
      <c r="H725" s="1"/>
      <c r="I725" s="1"/>
      <c r="J725" s="1"/>
      <c r="K725" s="1"/>
      <c r="L725" s="1"/>
      <c r="M725" s="1"/>
      <c r="N725" s="1"/>
      <c r="O725" s="1"/>
      <c r="P725" s="1"/>
      <c r="Q725" s="1"/>
      <c r="R725" s="1"/>
      <c r="S725" s="210"/>
      <c r="T725" s="210"/>
      <c r="U725" s="1"/>
      <c r="V725" s="1"/>
      <c r="W725" s="1"/>
      <c r="X725" s="1"/>
      <c r="Y725" s="210"/>
      <c r="Z725" s="1"/>
      <c r="AA725" s="1"/>
      <c r="AB725" s="212"/>
      <c r="AC725" s="212"/>
    </row>
    <row r="726" spans="1:29">
      <c r="A726" s="1"/>
      <c r="B726" s="1"/>
      <c r="C726" s="1"/>
      <c r="D726" s="1"/>
      <c r="E726" s="1"/>
      <c r="F726" s="1"/>
      <c r="G726" s="1"/>
      <c r="H726" s="1"/>
      <c r="I726" s="1"/>
      <c r="J726" s="1"/>
      <c r="K726" s="1"/>
      <c r="L726" s="1"/>
      <c r="M726" s="1"/>
      <c r="N726" s="1"/>
      <c r="O726" s="1"/>
      <c r="P726" s="1"/>
      <c r="Q726" s="1"/>
      <c r="R726" s="1"/>
      <c r="S726" s="210"/>
      <c r="T726" s="210"/>
      <c r="U726" s="1"/>
      <c r="V726" s="1"/>
      <c r="W726" s="1"/>
      <c r="X726" s="1"/>
      <c r="Y726" s="210"/>
      <c r="Z726" s="1"/>
      <c r="AA726" s="1"/>
      <c r="AB726" s="212"/>
      <c r="AC726" s="212"/>
    </row>
    <row r="727" spans="1:29">
      <c r="A727" s="1"/>
      <c r="B727" s="1"/>
      <c r="C727" s="1"/>
      <c r="D727" s="1"/>
      <c r="E727" s="1"/>
      <c r="F727" s="1"/>
      <c r="G727" s="1"/>
      <c r="H727" s="1"/>
      <c r="I727" s="1"/>
      <c r="J727" s="1"/>
      <c r="K727" s="1"/>
      <c r="L727" s="1"/>
      <c r="M727" s="1"/>
      <c r="N727" s="1"/>
      <c r="O727" s="1"/>
      <c r="P727" s="1"/>
      <c r="Q727" s="1"/>
      <c r="R727" s="1"/>
      <c r="S727" s="210"/>
      <c r="T727" s="210"/>
      <c r="U727" s="1"/>
      <c r="V727" s="1"/>
      <c r="W727" s="1"/>
      <c r="X727" s="1"/>
      <c r="Y727" s="210"/>
      <c r="Z727" s="1"/>
      <c r="AA727" s="1"/>
      <c r="AB727" s="212"/>
      <c r="AC727" s="212"/>
    </row>
    <row r="728" spans="1:29">
      <c r="A728" s="1"/>
      <c r="B728" s="1"/>
      <c r="C728" s="1"/>
      <c r="D728" s="1"/>
      <c r="E728" s="1"/>
      <c r="F728" s="1"/>
      <c r="G728" s="1"/>
      <c r="H728" s="1"/>
      <c r="I728" s="1"/>
      <c r="J728" s="1"/>
      <c r="K728" s="1"/>
      <c r="L728" s="1"/>
      <c r="M728" s="1"/>
      <c r="N728" s="1"/>
      <c r="O728" s="1"/>
      <c r="P728" s="1"/>
      <c r="Q728" s="1"/>
      <c r="R728" s="1"/>
      <c r="S728" s="210"/>
      <c r="T728" s="210"/>
      <c r="U728" s="1"/>
      <c r="V728" s="1"/>
      <c r="W728" s="1"/>
      <c r="X728" s="1"/>
      <c r="Y728" s="210"/>
      <c r="Z728" s="1"/>
      <c r="AA728" s="1"/>
      <c r="AB728" s="212"/>
      <c r="AC728" s="212"/>
    </row>
    <row r="729" spans="1:29">
      <c r="A729" s="1"/>
      <c r="B729" s="1"/>
      <c r="C729" s="1"/>
      <c r="D729" s="1"/>
      <c r="E729" s="1"/>
      <c r="F729" s="1"/>
      <c r="G729" s="1"/>
      <c r="H729" s="1"/>
      <c r="I729" s="1"/>
      <c r="J729" s="1"/>
      <c r="K729" s="1"/>
      <c r="L729" s="1"/>
      <c r="M729" s="1"/>
      <c r="N729" s="1"/>
      <c r="O729" s="1"/>
      <c r="P729" s="1"/>
      <c r="Q729" s="1"/>
      <c r="R729" s="1"/>
      <c r="S729" s="210"/>
      <c r="T729" s="210"/>
      <c r="U729" s="1"/>
      <c r="V729" s="1"/>
      <c r="W729" s="1"/>
      <c r="X729" s="1"/>
      <c r="Y729" s="210"/>
      <c r="Z729" s="1"/>
      <c r="AA729" s="1"/>
      <c r="AB729" s="212"/>
      <c r="AC729" s="212"/>
    </row>
    <row r="730" spans="1:29">
      <c r="A730" s="1"/>
      <c r="B730" s="1"/>
      <c r="C730" s="1"/>
      <c r="D730" s="1"/>
      <c r="E730" s="1"/>
      <c r="F730" s="1"/>
      <c r="G730" s="1"/>
      <c r="H730" s="1"/>
      <c r="I730" s="1"/>
      <c r="J730" s="1"/>
      <c r="K730" s="1"/>
      <c r="L730" s="1"/>
      <c r="M730" s="1"/>
      <c r="N730" s="1"/>
      <c r="O730" s="1"/>
      <c r="P730" s="1"/>
      <c r="Q730" s="1"/>
      <c r="R730" s="1"/>
      <c r="S730" s="210"/>
      <c r="T730" s="210"/>
      <c r="U730" s="1"/>
      <c r="V730" s="1"/>
      <c r="W730" s="1"/>
      <c r="X730" s="1"/>
      <c r="Y730" s="210"/>
      <c r="Z730" s="1"/>
      <c r="AA730" s="1"/>
      <c r="AB730" s="212"/>
      <c r="AC730" s="212"/>
    </row>
    <row r="731" spans="1:29">
      <c r="A731" s="1"/>
      <c r="B731" s="1"/>
      <c r="C731" s="1"/>
      <c r="D731" s="1"/>
      <c r="E731" s="1"/>
      <c r="F731" s="1"/>
      <c r="G731" s="1"/>
      <c r="H731" s="1"/>
      <c r="I731" s="1"/>
      <c r="J731" s="1"/>
      <c r="K731" s="1"/>
      <c r="L731" s="1"/>
      <c r="M731" s="1"/>
      <c r="N731" s="1"/>
      <c r="O731" s="1"/>
      <c r="P731" s="1"/>
      <c r="Q731" s="1"/>
      <c r="R731" s="1"/>
      <c r="S731" s="210"/>
      <c r="T731" s="210"/>
      <c r="U731" s="1"/>
      <c r="V731" s="1"/>
      <c r="W731" s="1"/>
      <c r="X731" s="1"/>
      <c r="Y731" s="210"/>
      <c r="Z731" s="1"/>
      <c r="AA731" s="1"/>
      <c r="AB731" s="212"/>
      <c r="AC731" s="212"/>
    </row>
    <row r="732" spans="1:29">
      <c r="A732" s="1"/>
      <c r="B732" s="1"/>
      <c r="C732" s="1"/>
      <c r="D732" s="1"/>
      <c r="E732" s="1"/>
      <c r="F732" s="1"/>
      <c r="G732" s="1"/>
      <c r="H732" s="1"/>
      <c r="I732" s="1"/>
      <c r="J732" s="1"/>
      <c r="K732" s="1"/>
      <c r="L732" s="1"/>
      <c r="M732" s="1"/>
      <c r="N732" s="1"/>
      <c r="O732" s="1"/>
      <c r="P732" s="1"/>
      <c r="Q732" s="1"/>
      <c r="R732" s="1"/>
      <c r="S732" s="210"/>
      <c r="T732" s="210"/>
      <c r="U732" s="1"/>
      <c r="V732" s="1"/>
      <c r="W732" s="1"/>
      <c r="X732" s="1"/>
      <c r="Y732" s="210"/>
      <c r="Z732" s="1"/>
      <c r="AA732" s="1"/>
      <c r="AB732" s="212"/>
      <c r="AC732" s="212"/>
    </row>
    <row r="733" spans="1:29">
      <c r="A733" s="1"/>
      <c r="B733" s="1"/>
      <c r="C733" s="1"/>
      <c r="D733" s="1"/>
      <c r="E733" s="1"/>
      <c r="F733" s="1"/>
      <c r="G733" s="1"/>
      <c r="H733" s="1"/>
      <c r="I733" s="1"/>
      <c r="J733" s="1"/>
      <c r="K733" s="1"/>
      <c r="L733" s="1"/>
      <c r="M733" s="1"/>
      <c r="N733" s="1"/>
      <c r="O733" s="1"/>
      <c r="P733" s="1"/>
      <c r="Q733" s="1"/>
      <c r="R733" s="1"/>
      <c r="S733" s="210"/>
      <c r="T733" s="210"/>
      <c r="U733" s="1"/>
      <c r="V733" s="1"/>
      <c r="W733" s="1"/>
      <c r="X733" s="1"/>
      <c r="Y733" s="210"/>
      <c r="Z733" s="1"/>
      <c r="AA733" s="1"/>
      <c r="AB733" s="212"/>
      <c r="AC733" s="212"/>
    </row>
    <row r="734" spans="1:29">
      <c r="A734" s="1"/>
      <c r="B734" s="1"/>
      <c r="C734" s="1"/>
      <c r="D734" s="1"/>
      <c r="E734" s="1"/>
      <c r="F734" s="1"/>
      <c r="G734" s="1"/>
      <c r="H734" s="1"/>
      <c r="I734" s="1"/>
      <c r="J734" s="1"/>
      <c r="K734" s="1"/>
      <c r="L734" s="1"/>
      <c r="M734" s="1"/>
      <c r="N734" s="1"/>
      <c r="O734" s="1"/>
      <c r="P734" s="1"/>
      <c r="Q734" s="1"/>
      <c r="R734" s="1"/>
      <c r="S734" s="210"/>
      <c r="T734" s="210"/>
      <c r="U734" s="1"/>
      <c r="V734" s="1"/>
      <c r="W734" s="1"/>
      <c r="X734" s="1"/>
      <c r="Y734" s="210"/>
      <c r="Z734" s="1"/>
      <c r="AA734" s="1"/>
      <c r="AB734" s="212"/>
      <c r="AC734" s="212"/>
    </row>
    <row r="735" spans="1:29">
      <c r="A735" s="1"/>
      <c r="B735" s="1"/>
      <c r="C735" s="1"/>
      <c r="D735" s="1"/>
      <c r="E735" s="1"/>
      <c r="F735" s="1"/>
      <c r="G735" s="1"/>
      <c r="H735" s="1"/>
      <c r="I735" s="1"/>
      <c r="J735" s="1"/>
      <c r="K735" s="1"/>
      <c r="L735" s="1"/>
      <c r="M735" s="1"/>
      <c r="N735" s="1"/>
      <c r="O735" s="1"/>
      <c r="P735" s="1"/>
      <c r="Q735" s="1"/>
      <c r="R735" s="1"/>
      <c r="S735" s="210"/>
      <c r="T735" s="210"/>
      <c r="U735" s="1"/>
      <c r="V735" s="1"/>
      <c r="W735" s="1"/>
      <c r="X735" s="1"/>
      <c r="Y735" s="210"/>
      <c r="Z735" s="1"/>
      <c r="AA735" s="1"/>
      <c r="AB735" s="212"/>
      <c r="AC735" s="212"/>
    </row>
    <row r="736" spans="1:29">
      <c r="A736" s="1"/>
      <c r="B736" s="1"/>
      <c r="C736" s="1"/>
      <c r="D736" s="1"/>
      <c r="E736" s="1"/>
      <c r="F736" s="1"/>
      <c r="G736" s="1"/>
      <c r="H736" s="1"/>
      <c r="I736" s="1"/>
      <c r="J736" s="1"/>
      <c r="K736" s="1"/>
      <c r="L736" s="1"/>
      <c r="M736" s="1"/>
      <c r="N736" s="1"/>
      <c r="O736" s="1"/>
      <c r="P736" s="1"/>
      <c r="Q736" s="1"/>
      <c r="R736" s="1"/>
      <c r="S736" s="210"/>
      <c r="T736" s="210"/>
      <c r="U736" s="1"/>
      <c r="V736" s="1"/>
      <c r="W736" s="1"/>
      <c r="X736" s="1"/>
      <c r="Y736" s="210"/>
      <c r="Z736" s="1"/>
      <c r="AA736" s="1"/>
      <c r="AB736" s="212"/>
      <c r="AC736" s="212"/>
    </row>
    <row r="737" spans="1:29">
      <c r="A737" s="1"/>
      <c r="B737" s="1"/>
      <c r="C737" s="1"/>
      <c r="D737" s="1"/>
      <c r="E737" s="1"/>
      <c r="F737" s="1"/>
      <c r="G737" s="1"/>
      <c r="H737" s="1"/>
      <c r="I737" s="1"/>
      <c r="J737" s="1"/>
      <c r="K737" s="1"/>
      <c r="L737" s="1"/>
      <c r="M737" s="1"/>
      <c r="N737" s="1"/>
      <c r="O737" s="1"/>
      <c r="P737" s="1"/>
      <c r="Q737" s="1"/>
      <c r="R737" s="1"/>
      <c r="S737" s="210"/>
      <c r="T737" s="210"/>
      <c r="U737" s="1"/>
      <c r="V737" s="1"/>
      <c r="W737" s="1"/>
      <c r="X737" s="1"/>
      <c r="Y737" s="210"/>
      <c r="Z737" s="1"/>
      <c r="AA737" s="1"/>
      <c r="AB737" s="212"/>
      <c r="AC737" s="212"/>
    </row>
    <row r="738" spans="1:29">
      <c r="A738" s="1"/>
      <c r="B738" s="1"/>
      <c r="C738" s="1"/>
      <c r="D738" s="1"/>
      <c r="E738" s="1"/>
      <c r="F738" s="1"/>
      <c r="G738" s="1"/>
      <c r="H738" s="1"/>
      <c r="I738" s="1"/>
      <c r="J738" s="1"/>
      <c r="K738" s="1"/>
      <c r="L738" s="1"/>
      <c r="M738" s="1"/>
      <c r="N738" s="1"/>
      <c r="O738" s="1"/>
      <c r="P738" s="1"/>
      <c r="Q738" s="1"/>
      <c r="R738" s="1"/>
      <c r="S738" s="210"/>
      <c r="T738" s="210"/>
      <c r="U738" s="1"/>
      <c r="V738" s="1"/>
      <c r="W738" s="1"/>
      <c r="X738" s="1"/>
      <c r="Y738" s="210"/>
      <c r="Z738" s="1"/>
      <c r="AA738" s="1"/>
      <c r="AB738" s="212"/>
      <c r="AC738" s="212"/>
    </row>
    <row r="739" spans="1:29">
      <c r="A739" s="1"/>
      <c r="B739" s="1"/>
      <c r="C739" s="1"/>
      <c r="D739" s="1"/>
      <c r="E739" s="1"/>
      <c r="F739" s="1"/>
      <c r="G739" s="1"/>
      <c r="H739" s="1"/>
      <c r="I739" s="1"/>
      <c r="J739" s="1"/>
      <c r="K739" s="1"/>
      <c r="L739" s="1"/>
      <c r="M739" s="1"/>
      <c r="N739" s="1"/>
      <c r="O739" s="1"/>
      <c r="P739" s="1"/>
      <c r="Q739" s="1"/>
      <c r="R739" s="1"/>
      <c r="S739" s="210"/>
      <c r="T739" s="210"/>
      <c r="U739" s="1"/>
      <c r="V739" s="1"/>
      <c r="W739" s="1"/>
      <c r="X739" s="1"/>
      <c r="Y739" s="210"/>
      <c r="Z739" s="1"/>
      <c r="AA739" s="1"/>
      <c r="AB739" s="212"/>
      <c r="AC739" s="212"/>
    </row>
    <row r="740" spans="1:29">
      <c r="A740" s="1"/>
      <c r="B740" s="1"/>
      <c r="C740" s="1"/>
      <c r="D740" s="1"/>
      <c r="E740" s="1"/>
      <c r="F740" s="1"/>
      <c r="G740" s="1"/>
      <c r="H740" s="1"/>
      <c r="I740" s="1"/>
      <c r="J740" s="1"/>
      <c r="K740" s="1"/>
      <c r="L740" s="1"/>
      <c r="M740" s="1"/>
      <c r="N740" s="1"/>
      <c r="O740" s="1"/>
      <c r="P740" s="1"/>
      <c r="Q740" s="1"/>
      <c r="R740" s="1"/>
      <c r="S740" s="210"/>
      <c r="T740" s="210"/>
      <c r="U740" s="1"/>
      <c r="V740" s="1"/>
      <c r="W740" s="1"/>
      <c r="X740" s="1"/>
      <c r="Y740" s="210"/>
      <c r="Z740" s="1"/>
      <c r="AA740" s="1"/>
      <c r="AB740" s="212"/>
      <c r="AC740" s="212"/>
    </row>
    <row r="741" spans="1:29">
      <c r="A741" s="1"/>
      <c r="B741" s="1"/>
      <c r="C741" s="1"/>
      <c r="D741" s="1"/>
      <c r="E741" s="1"/>
      <c r="F741" s="1"/>
      <c r="G741" s="1"/>
      <c r="H741" s="1"/>
      <c r="I741" s="1"/>
      <c r="J741" s="1"/>
      <c r="K741" s="1"/>
      <c r="L741" s="1"/>
      <c r="M741" s="1"/>
      <c r="N741" s="1"/>
      <c r="O741" s="1"/>
      <c r="P741" s="1"/>
      <c r="Q741" s="1"/>
      <c r="R741" s="1"/>
      <c r="S741" s="210"/>
      <c r="T741" s="210"/>
      <c r="U741" s="1"/>
      <c r="V741" s="1"/>
      <c r="W741" s="1"/>
      <c r="X741" s="1"/>
      <c r="Y741" s="210"/>
      <c r="Z741" s="1"/>
      <c r="AA741" s="1"/>
      <c r="AB741" s="212"/>
      <c r="AC741" s="212"/>
    </row>
    <row r="742" spans="1:29">
      <c r="A742" s="1"/>
      <c r="B742" s="1"/>
      <c r="C742" s="1"/>
      <c r="D742" s="1"/>
      <c r="E742" s="1"/>
      <c r="F742" s="1"/>
      <c r="G742" s="1"/>
      <c r="H742" s="1"/>
      <c r="I742" s="1"/>
      <c r="J742" s="1"/>
      <c r="K742" s="1"/>
      <c r="L742" s="1"/>
      <c r="M742" s="1"/>
      <c r="N742" s="1"/>
      <c r="O742" s="1"/>
      <c r="P742" s="1"/>
      <c r="Q742" s="1"/>
      <c r="R742" s="1"/>
      <c r="S742" s="210"/>
      <c r="T742" s="210"/>
      <c r="U742" s="1"/>
      <c r="V742" s="1"/>
      <c r="W742" s="1"/>
      <c r="X742" s="1"/>
      <c r="Y742" s="210"/>
      <c r="Z742" s="1"/>
      <c r="AA742" s="1"/>
      <c r="AB742" s="212"/>
      <c r="AC742" s="212"/>
    </row>
    <row r="743" spans="1:29">
      <c r="A743" s="1"/>
      <c r="B743" s="1"/>
      <c r="C743" s="1"/>
      <c r="D743" s="1"/>
      <c r="E743" s="1"/>
      <c r="F743" s="1"/>
      <c r="G743" s="1"/>
      <c r="H743" s="1"/>
      <c r="I743" s="1"/>
      <c r="J743" s="1"/>
      <c r="K743" s="1"/>
      <c r="L743" s="1"/>
      <c r="M743" s="1"/>
      <c r="N743" s="1"/>
      <c r="O743" s="1"/>
      <c r="P743" s="1"/>
      <c r="Q743" s="1"/>
      <c r="R743" s="1"/>
      <c r="S743" s="210"/>
      <c r="T743" s="210"/>
      <c r="U743" s="1"/>
      <c r="V743" s="1"/>
      <c r="W743" s="1"/>
      <c r="X743" s="1"/>
      <c r="Y743" s="210"/>
      <c r="Z743" s="1"/>
      <c r="AA743" s="1"/>
      <c r="AB743" s="212"/>
      <c r="AC743" s="212"/>
    </row>
    <row r="744" spans="1:29">
      <c r="A744" s="1"/>
      <c r="B744" s="1"/>
      <c r="C744" s="1"/>
      <c r="D744" s="1"/>
      <c r="E744" s="1"/>
      <c r="F744" s="1"/>
      <c r="G744" s="1"/>
      <c r="H744" s="1"/>
      <c r="I744" s="1"/>
      <c r="J744" s="1"/>
      <c r="K744" s="1"/>
      <c r="L744" s="1"/>
      <c r="M744" s="1"/>
      <c r="N744" s="1"/>
      <c r="O744" s="1"/>
      <c r="P744" s="1"/>
      <c r="Q744" s="1"/>
      <c r="R744" s="1"/>
      <c r="S744" s="210"/>
      <c r="T744" s="210"/>
      <c r="U744" s="1"/>
      <c r="V744" s="1"/>
      <c r="W744" s="1"/>
      <c r="X744" s="1"/>
      <c r="Y744" s="210"/>
      <c r="Z744" s="1"/>
      <c r="AA744" s="1"/>
      <c r="AB744" s="212"/>
      <c r="AC744" s="212"/>
    </row>
    <row r="745" spans="1:29">
      <c r="A745" s="1"/>
      <c r="B745" s="1"/>
      <c r="C745" s="1"/>
      <c r="D745" s="1"/>
      <c r="E745" s="1"/>
      <c r="F745" s="1"/>
      <c r="G745" s="1"/>
      <c r="H745" s="1"/>
      <c r="I745" s="1"/>
      <c r="J745" s="1"/>
      <c r="K745" s="1"/>
      <c r="L745" s="1"/>
      <c r="M745" s="1"/>
      <c r="N745" s="1"/>
      <c r="O745" s="1"/>
      <c r="P745" s="1"/>
      <c r="Q745" s="1"/>
      <c r="R745" s="1"/>
      <c r="S745" s="210"/>
      <c r="T745" s="210"/>
      <c r="U745" s="1"/>
      <c r="V745" s="1"/>
      <c r="W745" s="1"/>
      <c r="X745" s="1"/>
      <c r="Y745" s="210"/>
      <c r="Z745" s="1"/>
      <c r="AA745" s="1"/>
      <c r="AB745" s="212"/>
      <c r="AC745" s="212"/>
    </row>
    <row r="746" spans="1:29">
      <c r="A746" s="1"/>
      <c r="B746" s="1"/>
      <c r="C746" s="1"/>
      <c r="D746" s="1"/>
      <c r="E746" s="1"/>
      <c r="F746" s="1"/>
      <c r="G746" s="1"/>
      <c r="H746" s="1"/>
      <c r="I746" s="1"/>
      <c r="J746" s="1"/>
      <c r="K746" s="1"/>
      <c r="L746" s="1"/>
      <c r="M746" s="1"/>
      <c r="N746" s="1"/>
      <c r="O746" s="1"/>
      <c r="P746" s="1"/>
      <c r="Q746" s="1"/>
      <c r="R746" s="1"/>
      <c r="S746" s="210"/>
      <c r="T746" s="210"/>
      <c r="U746" s="1"/>
      <c r="V746" s="1"/>
      <c r="W746" s="1"/>
      <c r="X746" s="1"/>
      <c r="Y746" s="210"/>
      <c r="Z746" s="1"/>
      <c r="AA746" s="1"/>
      <c r="AB746" s="212"/>
      <c r="AC746" s="212"/>
    </row>
    <row r="747" spans="1:29">
      <c r="A747" s="1"/>
      <c r="B747" s="1"/>
      <c r="C747" s="1"/>
      <c r="D747" s="1"/>
      <c r="E747" s="1"/>
      <c r="F747" s="1"/>
      <c r="G747" s="1"/>
      <c r="H747" s="1"/>
      <c r="I747" s="1"/>
      <c r="J747" s="1"/>
      <c r="K747" s="1"/>
      <c r="L747" s="1"/>
      <c r="M747" s="1"/>
      <c r="N747" s="1"/>
      <c r="O747" s="1"/>
      <c r="P747" s="1"/>
      <c r="Q747" s="1"/>
      <c r="R747" s="1"/>
      <c r="S747" s="210"/>
      <c r="T747" s="210"/>
      <c r="U747" s="1"/>
      <c r="V747" s="1"/>
      <c r="W747" s="1"/>
      <c r="X747" s="1"/>
      <c r="Y747" s="210"/>
      <c r="Z747" s="1"/>
      <c r="AA747" s="1"/>
      <c r="AB747" s="212"/>
      <c r="AC747" s="212"/>
    </row>
    <row r="748" spans="1:29">
      <c r="A748" s="1"/>
      <c r="B748" s="1"/>
      <c r="C748" s="1"/>
      <c r="D748" s="1"/>
      <c r="E748" s="1"/>
      <c r="F748" s="1"/>
      <c r="G748" s="1"/>
      <c r="H748" s="1"/>
      <c r="I748" s="1"/>
      <c r="J748" s="1"/>
      <c r="K748" s="1"/>
      <c r="L748" s="1"/>
      <c r="M748" s="1"/>
      <c r="N748" s="1"/>
      <c r="O748" s="1"/>
      <c r="P748" s="1"/>
      <c r="Q748" s="1"/>
      <c r="R748" s="1"/>
      <c r="S748" s="210"/>
      <c r="T748" s="210"/>
      <c r="U748" s="1"/>
      <c r="V748" s="1"/>
      <c r="W748" s="1"/>
      <c r="X748" s="1"/>
      <c r="Y748" s="210"/>
      <c r="Z748" s="1"/>
      <c r="AA748" s="1"/>
      <c r="AB748" s="212"/>
      <c r="AC748" s="212"/>
    </row>
    <row r="749" spans="1:29">
      <c r="A749" s="1"/>
      <c r="B749" s="1"/>
      <c r="C749" s="1"/>
      <c r="D749" s="1"/>
      <c r="E749" s="1"/>
      <c r="F749" s="1"/>
      <c r="G749" s="1"/>
      <c r="H749" s="1"/>
      <c r="I749" s="1"/>
      <c r="J749" s="1"/>
      <c r="K749" s="1"/>
      <c r="L749" s="1"/>
      <c r="M749" s="1"/>
      <c r="N749" s="1"/>
      <c r="O749" s="1"/>
      <c r="P749" s="1"/>
      <c r="Q749" s="1"/>
      <c r="R749" s="1"/>
      <c r="S749" s="210"/>
      <c r="T749" s="210"/>
      <c r="U749" s="1"/>
      <c r="V749" s="1"/>
      <c r="W749" s="1"/>
      <c r="X749" s="1"/>
      <c r="Y749" s="210"/>
      <c r="Z749" s="1"/>
      <c r="AA749" s="1"/>
      <c r="AB749" s="212"/>
      <c r="AC749" s="212"/>
    </row>
    <row r="750" spans="1:29">
      <c r="A750" s="1"/>
      <c r="B750" s="1"/>
      <c r="C750" s="1"/>
      <c r="D750" s="1"/>
      <c r="E750" s="1"/>
      <c r="F750" s="1"/>
      <c r="G750" s="1"/>
      <c r="H750" s="1"/>
      <c r="I750" s="1"/>
      <c r="J750" s="1"/>
      <c r="K750" s="1"/>
      <c r="L750" s="1"/>
      <c r="M750" s="1"/>
      <c r="N750" s="1"/>
      <c r="O750" s="1"/>
      <c r="P750" s="1"/>
      <c r="Q750" s="1"/>
      <c r="R750" s="1"/>
      <c r="S750" s="210"/>
      <c r="T750" s="210"/>
      <c r="U750" s="1"/>
      <c r="V750" s="1"/>
      <c r="W750" s="1"/>
      <c r="X750" s="1"/>
      <c r="Y750" s="210"/>
      <c r="Z750" s="1"/>
      <c r="AA750" s="1"/>
      <c r="AB750" s="212"/>
      <c r="AC750" s="212"/>
    </row>
    <row r="751" spans="1:29">
      <c r="A751" s="1"/>
      <c r="B751" s="1"/>
      <c r="C751" s="1"/>
      <c r="D751" s="1"/>
      <c r="E751" s="1"/>
      <c r="F751" s="1"/>
      <c r="G751" s="1"/>
      <c r="H751" s="1"/>
      <c r="I751" s="1"/>
      <c r="J751" s="1"/>
      <c r="K751" s="1"/>
      <c r="L751" s="1"/>
      <c r="M751" s="1"/>
      <c r="N751" s="1"/>
      <c r="O751" s="1"/>
      <c r="P751" s="1"/>
      <c r="Q751" s="1"/>
      <c r="R751" s="1"/>
      <c r="S751" s="210"/>
      <c r="T751" s="210"/>
      <c r="U751" s="1"/>
      <c r="V751" s="1"/>
      <c r="W751" s="1"/>
      <c r="X751" s="1"/>
      <c r="Y751" s="210"/>
      <c r="Z751" s="1"/>
      <c r="AA751" s="1"/>
      <c r="AB751" s="212"/>
      <c r="AC751" s="212"/>
    </row>
    <row r="752" spans="1:29">
      <c r="A752" s="1"/>
      <c r="B752" s="1"/>
      <c r="C752" s="1"/>
      <c r="D752" s="1"/>
      <c r="E752" s="1"/>
      <c r="F752" s="1"/>
      <c r="G752" s="1"/>
      <c r="H752" s="1"/>
      <c r="I752" s="1"/>
      <c r="J752" s="1"/>
      <c r="K752" s="1"/>
      <c r="L752" s="1"/>
      <c r="M752" s="1"/>
      <c r="N752" s="1"/>
      <c r="O752" s="1"/>
      <c r="P752" s="1"/>
      <c r="Q752" s="1"/>
      <c r="R752" s="1"/>
      <c r="S752" s="210"/>
      <c r="T752" s="210"/>
      <c r="U752" s="1"/>
      <c r="V752" s="1"/>
      <c r="W752" s="1"/>
      <c r="X752" s="1"/>
      <c r="Y752" s="210"/>
      <c r="Z752" s="1"/>
      <c r="AA752" s="1"/>
      <c r="AB752" s="212"/>
      <c r="AC752" s="212"/>
    </row>
    <row r="753" spans="1:29">
      <c r="A753" s="1"/>
      <c r="B753" s="1"/>
      <c r="C753" s="1"/>
      <c r="D753" s="1"/>
      <c r="E753" s="1"/>
      <c r="F753" s="1"/>
      <c r="G753" s="1"/>
      <c r="H753" s="1"/>
      <c r="I753" s="1"/>
      <c r="J753" s="1"/>
      <c r="K753" s="1"/>
      <c r="L753" s="1"/>
      <c r="M753" s="1"/>
      <c r="N753" s="1"/>
      <c r="O753" s="1"/>
      <c r="P753" s="1"/>
      <c r="Q753" s="1"/>
      <c r="R753" s="1"/>
      <c r="S753" s="210"/>
      <c r="T753" s="210"/>
      <c r="U753" s="1"/>
      <c r="V753" s="1"/>
      <c r="W753" s="1"/>
      <c r="X753" s="1"/>
      <c r="Y753" s="210"/>
      <c r="Z753" s="1"/>
      <c r="AA753" s="1"/>
      <c r="AB753" s="212"/>
      <c r="AC753" s="212"/>
    </row>
    <row r="754" spans="1:29">
      <c r="A754" s="1"/>
      <c r="B754" s="1"/>
      <c r="C754" s="1"/>
      <c r="D754" s="1"/>
      <c r="E754" s="1"/>
      <c r="F754" s="1"/>
      <c r="G754" s="1"/>
      <c r="H754" s="1"/>
      <c r="I754" s="1"/>
      <c r="J754" s="1"/>
      <c r="K754" s="1"/>
      <c r="L754" s="1"/>
      <c r="M754" s="1"/>
      <c r="N754" s="1"/>
      <c r="O754" s="1"/>
      <c r="P754" s="1"/>
      <c r="Q754" s="1"/>
      <c r="R754" s="1"/>
      <c r="S754" s="210"/>
      <c r="T754" s="210"/>
      <c r="U754" s="1"/>
      <c r="V754" s="1"/>
      <c r="W754" s="1"/>
      <c r="X754" s="1"/>
      <c r="Y754" s="210"/>
      <c r="Z754" s="1"/>
      <c r="AA754" s="1"/>
      <c r="AB754" s="212"/>
      <c r="AC754" s="212"/>
    </row>
    <row r="755" spans="1:29">
      <c r="A755" s="1"/>
      <c r="B755" s="1"/>
      <c r="C755" s="1"/>
      <c r="D755" s="1"/>
      <c r="E755" s="1"/>
      <c r="F755" s="1"/>
      <c r="G755" s="1"/>
      <c r="H755" s="1"/>
      <c r="I755" s="1"/>
      <c r="J755" s="1"/>
      <c r="K755" s="1"/>
      <c r="L755" s="1"/>
      <c r="M755" s="1"/>
      <c r="N755" s="1"/>
      <c r="O755" s="1"/>
      <c r="P755" s="1"/>
      <c r="Q755" s="1"/>
      <c r="R755" s="1"/>
      <c r="S755" s="210"/>
      <c r="T755" s="210"/>
      <c r="U755" s="1"/>
      <c r="V755" s="1"/>
      <c r="W755" s="1"/>
      <c r="X755" s="1"/>
      <c r="Y755" s="210"/>
      <c r="Z755" s="1"/>
      <c r="AA755" s="1"/>
      <c r="AB755" s="212"/>
      <c r="AC755" s="212"/>
    </row>
    <row r="756" spans="1:29">
      <c r="A756" s="1"/>
      <c r="B756" s="1"/>
      <c r="C756" s="1"/>
      <c r="D756" s="1"/>
      <c r="E756" s="1"/>
      <c r="F756" s="1"/>
      <c r="G756" s="1"/>
      <c r="H756" s="1"/>
      <c r="I756" s="1"/>
      <c r="J756" s="1"/>
      <c r="K756" s="1"/>
      <c r="L756" s="1"/>
      <c r="M756" s="1"/>
      <c r="N756" s="1"/>
      <c r="O756" s="1"/>
      <c r="P756" s="1"/>
      <c r="Q756" s="1"/>
      <c r="R756" s="1"/>
      <c r="S756" s="210"/>
      <c r="T756" s="210"/>
      <c r="U756" s="1"/>
      <c r="V756" s="1"/>
      <c r="W756" s="1"/>
      <c r="X756" s="1"/>
      <c r="Y756" s="210"/>
      <c r="Z756" s="1"/>
      <c r="AA756" s="1"/>
      <c r="AB756" s="212"/>
      <c r="AC756" s="212"/>
    </row>
    <row r="757" spans="1:29">
      <c r="A757" s="1"/>
      <c r="B757" s="1"/>
      <c r="C757" s="1"/>
      <c r="D757" s="1"/>
      <c r="E757" s="1"/>
      <c r="F757" s="1"/>
      <c r="G757" s="1"/>
      <c r="H757" s="1"/>
      <c r="I757" s="1"/>
      <c r="J757" s="1"/>
      <c r="K757" s="1"/>
      <c r="L757" s="1"/>
      <c r="M757" s="1"/>
      <c r="N757" s="1"/>
      <c r="O757" s="1"/>
      <c r="P757" s="1"/>
      <c r="Q757" s="1"/>
      <c r="R757" s="1"/>
      <c r="S757" s="210"/>
      <c r="T757" s="210"/>
      <c r="U757" s="1"/>
      <c r="V757" s="1"/>
      <c r="W757" s="1"/>
      <c r="X757" s="1"/>
      <c r="Y757" s="210"/>
      <c r="Z757" s="1"/>
      <c r="AA757" s="1"/>
      <c r="AB757" s="212"/>
      <c r="AC757" s="212"/>
    </row>
    <row r="758" spans="1:29">
      <c r="A758" s="1"/>
      <c r="B758" s="1"/>
      <c r="C758" s="1"/>
      <c r="D758" s="1"/>
      <c r="E758" s="1"/>
      <c r="F758" s="1"/>
      <c r="G758" s="1"/>
      <c r="H758" s="1"/>
      <c r="I758" s="1"/>
      <c r="J758" s="1"/>
      <c r="K758" s="1"/>
      <c r="L758" s="1"/>
      <c r="M758" s="1"/>
      <c r="N758" s="1"/>
      <c r="O758" s="1"/>
      <c r="P758" s="1"/>
      <c r="Q758" s="1"/>
      <c r="R758" s="1"/>
      <c r="S758" s="210"/>
      <c r="T758" s="210"/>
      <c r="U758" s="1"/>
      <c r="V758" s="1"/>
      <c r="W758" s="1"/>
      <c r="X758" s="1"/>
      <c r="Y758" s="210"/>
      <c r="Z758" s="1"/>
      <c r="AA758" s="1"/>
      <c r="AB758" s="212"/>
      <c r="AC758" s="212"/>
    </row>
    <row r="759" spans="1:29">
      <c r="A759" s="1"/>
      <c r="B759" s="1"/>
      <c r="C759" s="1"/>
      <c r="D759" s="1"/>
      <c r="E759" s="1"/>
      <c r="F759" s="1"/>
      <c r="G759" s="1"/>
      <c r="H759" s="1"/>
      <c r="I759" s="1"/>
      <c r="J759" s="1"/>
      <c r="K759" s="1"/>
      <c r="L759" s="1"/>
      <c r="M759" s="1"/>
      <c r="N759" s="1"/>
      <c r="O759" s="1"/>
      <c r="P759" s="1"/>
      <c r="Q759" s="1"/>
      <c r="R759" s="1"/>
      <c r="S759" s="210"/>
      <c r="T759" s="210"/>
      <c r="U759" s="1"/>
      <c r="V759" s="1"/>
      <c r="W759" s="1"/>
      <c r="X759" s="1"/>
      <c r="Y759" s="210"/>
      <c r="Z759" s="1"/>
      <c r="AA759" s="1"/>
      <c r="AB759" s="212"/>
      <c r="AC759" s="212"/>
    </row>
    <row r="760" spans="1:29">
      <c r="A760" s="1"/>
      <c r="B760" s="1"/>
      <c r="C760" s="1"/>
      <c r="D760" s="1"/>
      <c r="E760" s="1"/>
      <c r="F760" s="1"/>
      <c r="G760" s="1"/>
      <c r="H760" s="1"/>
      <c r="I760" s="1"/>
      <c r="J760" s="1"/>
      <c r="K760" s="1"/>
      <c r="L760" s="1"/>
      <c r="M760" s="1"/>
      <c r="N760" s="1"/>
      <c r="O760" s="1"/>
      <c r="P760" s="1"/>
      <c r="Q760" s="1"/>
      <c r="R760" s="1"/>
      <c r="S760" s="210"/>
      <c r="T760" s="210"/>
      <c r="U760" s="1"/>
      <c r="V760" s="1"/>
      <c r="W760" s="1"/>
      <c r="X760" s="1"/>
      <c r="Y760" s="210"/>
      <c r="Z760" s="1"/>
      <c r="AA760" s="1"/>
      <c r="AB760" s="212"/>
      <c r="AC760" s="212"/>
    </row>
    <row r="761" spans="1:29">
      <c r="A761" s="1"/>
      <c r="B761" s="1"/>
      <c r="C761" s="1"/>
      <c r="D761" s="1"/>
      <c r="E761" s="1"/>
      <c r="F761" s="1"/>
      <c r="G761" s="1"/>
      <c r="H761" s="1"/>
      <c r="I761" s="1"/>
      <c r="J761" s="1"/>
      <c r="K761" s="1"/>
      <c r="L761" s="1"/>
      <c r="M761" s="1"/>
      <c r="N761" s="1"/>
      <c r="O761" s="1"/>
      <c r="P761" s="1"/>
      <c r="Q761" s="1"/>
      <c r="R761" s="1"/>
      <c r="S761" s="210"/>
      <c r="T761" s="210"/>
      <c r="U761" s="1"/>
      <c r="V761" s="1"/>
      <c r="W761" s="1"/>
      <c r="X761" s="1"/>
      <c r="Y761" s="210"/>
      <c r="Z761" s="1"/>
      <c r="AA761" s="1"/>
      <c r="AB761" s="212"/>
      <c r="AC761" s="212"/>
    </row>
    <row r="762" spans="1:29">
      <c r="A762" s="1"/>
      <c r="B762" s="1"/>
      <c r="C762" s="1"/>
      <c r="D762" s="1"/>
      <c r="E762" s="1"/>
      <c r="F762" s="1"/>
      <c r="G762" s="1"/>
      <c r="H762" s="1"/>
      <c r="I762" s="1"/>
      <c r="J762" s="1"/>
      <c r="K762" s="1"/>
      <c r="L762" s="1"/>
      <c r="M762" s="1"/>
      <c r="N762" s="1"/>
      <c r="O762" s="1"/>
      <c r="P762" s="1"/>
      <c r="Q762" s="1"/>
      <c r="R762" s="1"/>
      <c r="S762" s="210"/>
      <c r="T762" s="210"/>
      <c r="U762" s="1"/>
      <c r="V762" s="1"/>
      <c r="W762" s="1"/>
      <c r="X762" s="1"/>
      <c r="Y762" s="210"/>
      <c r="Z762" s="1"/>
      <c r="AA762" s="1"/>
      <c r="AB762" s="212"/>
      <c r="AC762" s="212"/>
    </row>
    <row r="763" spans="1:29">
      <c r="A763" s="1"/>
      <c r="B763" s="1"/>
      <c r="C763" s="1"/>
      <c r="D763" s="1"/>
      <c r="E763" s="1"/>
      <c r="F763" s="1"/>
      <c r="G763" s="1"/>
      <c r="H763" s="1"/>
      <c r="I763" s="1"/>
      <c r="J763" s="1"/>
      <c r="K763" s="1"/>
      <c r="L763" s="1"/>
      <c r="M763" s="1"/>
      <c r="N763" s="1"/>
      <c r="O763" s="1"/>
      <c r="P763" s="1"/>
      <c r="Q763" s="1"/>
      <c r="R763" s="1"/>
      <c r="S763" s="210"/>
      <c r="T763" s="210"/>
      <c r="U763" s="1"/>
      <c r="V763" s="1"/>
      <c r="W763" s="1"/>
      <c r="X763" s="1"/>
      <c r="Y763" s="210"/>
      <c r="Z763" s="1"/>
      <c r="AA763" s="1"/>
      <c r="AB763" s="212"/>
      <c r="AC763" s="212"/>
    </row>
    <row r="764" spans="1:29">
      <c r="A764" s="1"/>
      <c r="B764" s="1"/>
      <c r="C764" s="1"/>
      <c r="D764" s="1"/>
      <c r="E764" s="1"/>
      <c r="F764" s="1"/>
      <c r="G764" s="1"/>
      <c r="H764" s="1"/>
      <c r="I764" s="1"/>
      <c r="J764" s="1"/>
      <c r="K764" s="1"/>
      <c r="L764" s="1"/>
      <c r="M764" s="1"/>
      <c r="N764" s="1"/>
      <c r="O764" s="1"/>
      <c r="P764" s="1"/>
      <c r="Q764" s="1"/>
      <c r="R764" s="1"/>
      <c r="S764" s="210"/>
      <c r="T764" s="210"/>
      <c r="U764" s="1"/>
      <c r="V764" s="1"/>
      <c r="W764" s="1"/>
      <c r="X764" s="1"/>
      <c r="Y764" s="210"/>
      <c r="Z764" s="1"/>
      <c r="AA764" s="1"/>
      <c r="AB764" s="212"/>
      <c r="AC764" s="212"/>
    </row>
    <row r="765" spans="1:29">
      <c r="A765" s="1"/>
      <c r="B765" s="1"/>
      <c r="C765" s="1"/>
      <c r="D765" s="1"/>
      <c r="E765" s="1"/>
      <c r="F765" s="1"/>
      <c r="G765" s="1"/>
      <c r="H765" s="1"/>
      <c r="I765" s="1"/>
      <c r="J765" s="1"/>
      <c r="K765" s="1"/>
      <c r="L765" s="1"/>
      <c r="M765" s="1"/>
      <c r="N765" s="1"/>
      <c r="O765" s="1"/>
      <c r="P765" s="1"/>
      <c r="Q765" s="1"/>
      <c r="R765" s="1"/>
      <c r="S765" s="210"/>
      <c r="T765" s="210"/>
      <c r="U765" s="1"/>
      <c r="V765" s="1"/>
      <c r="W765" s="1"/>
      <c r="X765" s="1"/>
      <c r="Y765" s="210"/>
      <c r="Z765" s="1"/>
      <c r="AA765" s="1"/>
      <c r="AB765" s="212"/>
      <c r="AC765" s="212"/>
    </row>
    <row r="766" spans="1:29">
      <c r="A766" s="1"/>
      <c r="B766" s="1"/>
      <c r="C766" s="1"/>
      <c r="D766" s="1"/>
      <c r="E766" s="1"/>
      <c r="F766" s="1"/>
      <c r="G766" s="1"/>
      <c r="H766" s="1"/>
      <c r="I766" s="1"/>
      <c r="J766" s="1"/>
      <c r="K766" s="1"/>
      <c r="L766" s="1"/>
      <c r="M766" s="1"/>
      <c r="N766" s="1"/>
      <c r="O766" s="1"/>
      <c r="P766" s="1"/>
      <c r="Q766" s="1"/>
      <c r="R766" s="1"/>
      <c r="S766" s="210"/>
      <c r="T766" s="210"/>
      <c r="U766" s="1"/>
      <c r="V766" s="1"/>
      <c r="W766" s="1"/>
      <c r="X766" s="1"/>
      <c r="Y766" s="210"/>
      <c r="Z766" s="1"/>
      <c r="AA766" s="1"/>
      <c r="AB766" s="212"/>
      <c r="AC766" s="212"/>
    </row>
    <row r="767" spans="1:29">
      <c r="A767" s="1"/>
      <c r="B767" s="1"/>
      <c r="C767" s="1"/>
      <c r="D767" s="1"/>
      <c r="E767" s="1"/>
      <c r="F767" s="1"/>
      <c r="G767" s="1"/>
      <c r="H767" s="1"/>
      <c r="I767" s="1"/>
      <c r="J767" s="1"/>
      <c r="K767" s="1"/>
      <c r="L767" s="1"/>
      <c r="M767" s="1"/>
      <c r="N767" s="1"/>
      <c r="O767" s="1"/>
      <c r="P767" s="1"/>
      <c r="Q767" s="1"/>
      <c r="R767" s="1"/>
      <c r="S767" s="210"/>
      <c r="T767" s="210"/>
      <c r="U767" s="1"/>
      <c r="V767" s="1"/>
      <c r="W767" s="1"/>
      <c r="X767" s="1"/>
      <c r="Y767" s="210"/>
      <c r="Z767" s="1"/>
      <c r="AA767" s="1"/>
      <c r="AB767" s="212"/>
      <c r="AC767" s="212"/>
    </row>
    <row r="768" spans="1:29">
      <c r="A768" s="1"/>
      <c r="B768" s="1"/>
      <c r="C768" s="1"/>
      <c r="D768" s="1"/>
      <c r="E768" s="1"/>
      <c r="F768" s="1"/>
      <c r="G768" s="1"/>
      <c r="H768" s="1"/>
      <c r="I768" s="1"/>
      <c r="J768" s="1"/>
      <c r="K768" s="1"/>
      <c r="L768" s="1"/>
      <c r="M768" s="1"/>
      <c r="N768" s="1"/>
      <c r="O768" s="1"/>
      <c r="P768" s="1"/>
      <c r="Q768" s="1"/>
      <c r="R768" s="1"/>
      <c r="S768" s="210"/>
      <c r="T768" s="210"/>
      <c r="U768" s="1"/>
      <c r="V768" s="1"/>
      <c r="W768" s="1"/>
      <c r="X768" s="1"/>
      <c r="Y768" s="210"/>
      <c r="Z768" s="1"/>
      <c r="AA768" s="1"/>
      <c r="AB768" s="212"/>
      <c r="AC768" s="212"/>
    </row>
    <row r="769" spans="1:29">
      <c r="A769" s="1"/>
      <c r="B769" s="1"/>
      <c r="C769" s="1"/>
      <c r="D769" s="1"/>
      <c r="E769" s="1"/>
      <c r="F769" s="1"/>
      <c r="G769" s="1"/>
      <c r="H769" s="1"/>
      <c r="I769" s="1"/>
      <c r="J769" s="1"/>
      <c r="K769" s="1"/>
      <c r="L769" s="1"/>
      <c r="M769" s="1"/>
      <c r="N769" s="1"/>
      <c r="O769" s="1"/>
      <c r="P769" s="1"/>
      <c r="Q769" s="1"/>
      <c r="R769" s="1"/>
      <c r="S769" s="210"/>
      <c r="T769" s="210"/>
      <c r="U769" s="1"/>
      <c r="V769" s="1"/>
      <c r="W769" s="1"/>
      <c r="X769" s="1"/>
      <c r="Y769" s="210"/>
      <c r="Z769" s="1"/>
      <c r="AA769" s="1"/>
      <c r="AB769" s="212"/>
      <c r="AC769" s="212"/>
    </row>
    <row r="770" spans="1:29">
      <c r="A770" s="1"/>
      <c r="B770" s="1"/>
      <c r="C770" s="1"/>
      <c r="D770" s="1"/>
      <c r="E770" s="1"/>
      <c r="F770" s="1"/>
      <c r="G770" s="1"/>
      <c r="H770" s="1"/>
      <c r="I770" s="1"/>
      <c r="J770" s="1"/>
      <c r="K770" s="1"/>
      <c r="L770" s="1"/>
      <c r="M770" s="1"/>
      <c r="N770" s="1"/>
      <c r="O770" s="1"/>
      <c r="P770" s="1"/>
      <c r="Q770" s="1"/>
      <c r="R770" s="1"/>
      <c r="S770" s="210"/>
      <c r="T770" s="210"/>
      <c r="U770" s="1"/>
      <c r="V770" s="1"/>
      <c r="W770" s="1"/>
      <c r="X770" s="1"/>
      <c r="Y770" s="210"/>
      <c r="Z770" s="1"/>
      <c r="AA770" s="1"/>
      <c r="AB770" s="212"/>
      <c r="AC770" s="212"/>
    </row>
    <row r="771" spans="1:29">
      <c r="A771" s="1"/>
      <c r="B771" s="1"/>
      <c r="C771" s="1"/>
      <c r="D771" s="1"/>
      <c r="E771" s="1"/>
      <c r="F771" s="1"/>
      <c r="G771" s="1"/>
      <c r="H771" s="1"/>
      <c r="I771" s="1"/>
      <c r="J771" s="1"/>
      <c r="K771" s="1"/>
      <c r="L771" s="1"/>
      <c r="M771" s="1"/>
      <c r="N771" s="1"/>
      <c r="O771" s="1"/>
      <c r="P771" s="1"/>
      <c r="Q771" s="1"/>
      <c r="R771" s="1"/>
      <c r="S771" s="210"/>
      <c r="T771" s="210"/>
      <c r="U771" s="1"/>
      <c r="V771" s="1"/>
      <c r="W771" s="1"/>
      <c r="X771" s="1"/>
      <c r="Y771" s="210"/>
      <c r="Z771" s="1"/>
      <c r="AA771" s="1"/>
      <c r="AB771" s="212"/>
      <c r="AC771" s="212"/>
    </row>
    <row r="772" spans="1:29">
      <c r="A772" s="1"/>
      <c r="B772" s="1"/>
      <c r="C772" s="1"/>
      <c r="D772" s="1"/>
      <c r="E772" s="1"/>
      <c r="F772" s="1"/>
      <c r="G772" s="1"/>
      <c r="H772" s="1"/>
      <c r="I772" s="1"/>
      <c r="J772" s="1"/>
      <c r="K772" s="1"/>
      <c r="L772" s="1"/>
      <c r="M772" s="1"/>
      <c r="N772" s="1"/>
      <c r="O772" s="1"/>
      <c r="P772" s="1"/>
      <c r="Q772" s="1"/>
      <c r="R772" s="1"/>
      <c r="S772" s="210"/>
      <c r="T772" s="210"/>
      <c r="U772" s="1"/>
      <c r="V772" s="1"/>
      <c r="W772" s="1"/>
      <c r="X772" s="1"/>
      <c r="Y772" s="210"/>
      <c r="Z772" s="1"/>
      <c r="AA772" s="1"/>
      <c r="AB772" s="212"/>
      <c r="AC772" s="212"/>
    </row>
    <row r="773" spans="1:29">
      <c r="A773" s="1"/>
      <c r="B773" s="1"/>
      <c r="C773" s="1"/>
      <c r="D773" s="1"/>
      <c r="E773" s="1"/>
      <c r="F773" s="1"/>
      <c r="G773" s="1"/>
      <c r="H773" s="1"/>
      <c r="I773" s="1"/>
      <c r="J773" s="1"/>
      <c r="K773" s="1"/>
      <c r="L773" s="1"/>
      <c r="M773" s="1"/>
      <c r="N773" s="1"/>
      <c r="O773" s="1"/>
      <c r="P773" s="1"/>
      <c r="Q773" s="1"/>
      <c r="R773" s="1"/>
      <c r="S773" s="210"/>
      <c r="T773" s="210"/>
      <c r="U773" s="1"/>
      <c r="V773" s="1"/>
      <c r="W773" s="1"/>
      <c r="X773" s="1"/>
      <c r="Y773" s="210"/>
      <c r="Z773" s="1"/>
      <c r="AA773" s="1"/>
      <c r="AB773" s="212"/>
      <c r="AC773" s="212"/>
    </row>
    <row r="774" spans="1:29">
      <c r="A774" s="1"/>
      <c r="B774" s="1"/>
      <c r="C774" s="1"/>
      <c r="D774" s="1"/>
      <c r="E774" s="1"/>
      <c r="F774" s="1"/>
      <c r="G774" s="1"/>
      <c r="H774" s="1"/>
      <c r="I774" s="1"/>
      <c r="J774" s="1"/>
      <c r="K774" s="1"/>
      <c r="L774" s="1"/>
      <c r="M774" s="1"/>
      <c r="N774" s="1"/>
      <c r="O774" s="1"/>
      <c r="P774" s="1"/>
      <c r="Q774" s="1"/>
      <c r="R774" s="1"/>
      <c r="S774" s="210"/>
      <c r="T774" s="210"/>
      <c r="U774" s="1"/>
      <c r="V774" s="1"/>
      <c r="W774" s="1"/>
      <c r="X774" s="1"/>
      <c r="Y774" s="210"/>
      <c r="Z774" s="1"/>
      <c r="AA774" s="1"/>
      <c r="AB774" s="212"/>
      <c r="AC774" s="212"/>
    </row>
    <row r="775" spans="1:29">
      <c r="A775" s="1"/>
      <c r="B775" s="1"/>
      <c r="C775" s="1"/>
      <c r="D775" s="1"/>
      <c r="E775" s="1"/>
      <c r="F775" s="1"/>
      <c r="G775" s="1"/>
      <c r="H775" s="1"/>
      <c r="I775" s="1"/>
      <c r="J775" s="1"/>
      <c r="K775" s="1"/>
      <c r="L775" s="1"/>
      <c r="M775" s="1"/>
      <c r="N775" s="1"/>
      <c r="O775" s="1"/>
      <c r="P775" s="1"/>
      <c r="Q775" s="1"/>
      <c r="R775" s="1"/>
      <c r="S775" s="210"/>
      <c r="T775" s="210"/>
      <c r="U775" s="1"/>
      <c r="V775" s="1"/>
      <c r="W775" s="1"/>
      <c r="X775" s="1"/>
      <c r="Y775" s="210"/>
      <c r="Z775" s="1"/>
      <c r="AA775" s="1"/>
      <c r="AB775" s="212"/>
      <c r="AC775" s="212"/>
    </row>
    <row r="776" spans="1:29">
      <c r="A776" s="1"/>
      <c r="B776" s="1"/>
      <c r="C776" s="1"/>
      <c r="D776" s="1"/>
      <c r="E776" s="1"/>
      <c r="F776" s="1"/>
      <c r="G776" s="1"/>
      <c r="H776" s="1"/>
      <c r="I776" s="1"/>
      <c r="J776" s="1"/>
      <c r="K776" s="1"/>
      <c r="L776" s="1"/>
      <c r="M776" s="1"/>
      <c r="N776" s="1"/>
      <c r="O776" s="1"/>
      <c r="P776" s="1"/>
      <c r="Q776" s="1"/>
      <c r="R776" s="1"/>
      <c r="S776" s="210"/>
      <c r="T776" s="210"/>
      <c r="U776" s="1"/>
      <c r="V776" s="1"/>
      <c r="W776" s="1"/>
      <c r="X776" s="1"/>
      <c r="Y776" s="210"/>
      <c r="Z776" s="1"/>
      <c r="AA776" s="1"/>
      <c r="AB776" s="212"/>
      <c r="AC776" s="212"/>
    </row>
    <row r="777" spans="1:29">
      <c r="A777" s="1"/>
      <c r="B777" s="1"/>
      <c r="C777" s="1"/>
      <c r="D777" s="1"/>
      <c r="E777" s="1"/>
      <c r="F777" s="1"/>
      <c r="G777" s="1"/>
      <c r="H777" s="1"/>
      <c r="I777" s="1"/>
      <c r="J777" s="1"/>
      <c r="K777" s="1"/>
      <c r="L777" s="1"/>
      <c r="M777" s="1"/>
      <c r="N777" s="1"/>
      <c r="O777" s="1"/>
      <c r="P777" s="1"/>
      <c r="Q777" s="1"/>
      <c r="R777" s="1"/>
      <c r="S777" s="210"/>
      <c r="T777" s="210"/>
      <c r="U777" s="1"/>
      <c r="V777" s="1"/>
      <c r="W777" s="1"/>
      <c r="X777" s="1"/>
      <c r="Y777" s="210"/>
      <c r="Z777" s="1"/>
      <c r="AA777" s="1"/>
      <c r="AB777" s="212"/>
      <c r="AC777" s="212"/>
    </row>
    <row r="778" spans="1:29">
      <c r="A778" s="1"/>
      <c r="B778" s="1"/>
      <c r="C778" s="1"/>
      <c r="D778" s="1"/>
      <c r="E778" s="1"/>
      <c r="F778" s="1"/>
      <c r="G778" s="1"/>
      <c r="H778" s="1"/>
      <c r="I778" s="1"/>
      <c r="J778" s="1"/>
      <c r="K778" s="1"/>
      <c r="L778" s="1"/>
      <c r="M778" s="1"/>
      <c r="N778" s="1"/>
      <c r="O778" s="1"/>
      <c r="P778" s="1"/>
      <c r="Q778" s="1"/>
      <c r="R778" s="1"/>
      <c r="S778" s="210"/>
      <c r="T778" s="210"/>
      <c r="U778" s="1"/>
      <c r="V778" s="1"/>
      <c r="W778" s="1"/>
      <c r="X778" s="1"/>
      <c r="Y778" s="210"/>
      <c r="Z778" s="1"/>
      <c r="AA778" s="1"/>
      <c r="AB778" s="212"/>
      <c r="AC778" s="212"/>
    </row>
    <row r="779" spans="1:29">
      <c r="A779" s="1"/>
      <c r="B779" s="1"/>
      <c r="C779" s="1"/>
      <c r="D779" s="1"/>
      <c r="E779" s="1"/>
      <c r="F779" s="1"/>
      <c r="G779" s="1"/>
      <c r="H779" s="1"/>
      <c r="I779" s="1"/>
      <c r="J779" s="1"/>
      <c r="K779" s="1"/>
      <c r="L779" s="1"/>
      <c r="M779" s="1"/>
      <c r="N779" s="1"/>
      <c r="O779" s="1"/>
      <c r="P779" s="1"/>
      <c r="Q779" s="1"/>
      <c r="R779" s="1"/>
      <c r="S779" s="210"/>
      <c r="T779" s="210"/>
      <c r="U779" s="1"/>
      <c r="V779" s="1"/>
      <c r="W779" s="1"/>
      <c r="X779" s="1"/>
      <c r="Y779" s="210"/>
      <c r="Z779" s="1"/>
      <c r="AA779" s="1"/>
      <c r="AB779" s="212"/>
      <c r="AC779" s="212"/>
    </row>
    <row r="780" spans="1:29">
      <c r="A780" s="1"/>
      <c r="B780" s="1"/>
      <c r="C780" s="1"/>
      <c r="D780" s="1"/>
      <c r="E780" s="1"/>
      <c r="F780" s="1"/>
      <c r="G780" s="1"/>
      <c r="H780" s="1"/>
      <c r="I780" s="1"/>
      <c r="J780" s="1"/>
      <c r="K780" s="1"/>
      <c r="L780" s="1"/>
      <c r="M780" s="1"/>
      <c r="N780" s="1"/>
      <c r="O780" s="1"/>
      <c r="P780" s="1"/>
      <c r="Q780" s="1"/>
      <c r="R780" s="1"/>
      <c r="S780" s="210"/>
      <c r="T780" s="210"/>
      <c r="U780" s="1"/>
      <c r="V780" s="1"/>
      <c r="W780" s="1"/>
      <c r="X780" s="1"/>
      <c r="Y780" s="210"/>
      <c r="Z780" s="1"/>
      <c r="AA780" s="1"/>
      <c r="AB780" s="212"/>
      <c r="AC780" s="212"/>
    </row>
    <row r="781" spans="1:29">
      <c r="A781" s="1"/>
      <c r="B781" s="1"/>
      <c r="C781" s="1"/>
      <c r="D781" s="1"/>
      <c r="E781" s="1"/>
      <c r="F781" s="1"/>
      <c r="G781" s="1"/>
      <c r="H781" s="1"/>
      <c r="I781" s="1"/>
      <c r="J781" s="1"/>
      <c r="K781" s="1"/>
      <c r="L781" s="1"/>
      <c r="M781" s="1"/>
      <c r="N781" s="1"/>
      <c r="O781" s="1"/>
      <c r="P781" s="1"/>
      <c r="Q781" s="1"/>
      <c r="R781" s="1"/>
      <c r="S781" s="210"/>
      <c r="T781" s="210"/>
      <c r="U781" s="1"/>
      <c r="V781" s="1"/>
      <c r="W781" s="1"/>
      <c r="X781" s="1"/>
      <c r="Y781" s="210"/>
      <c r="Z781" s="1"/>
      <c r="AA781" s="1"/>
      <c r="AB781" s="212"/>
      <c r="AC781" s="212"/>
    </row>
    <row r="782" spans="1:29">
      <c r="A782" s="1"/>
      <c r="B782" s="1"/>
      <c r="C782" s="1"/>
      <c r="D782" s="1"/>
      <c r="E782" s="1"/>
      <c r="F782" s="1"/>
      <c r="G782" s="1"/>
      <c r="H782" s="1"/>
      <c r="I782" s="1"/>
      <c r="J782" s="1"/>
      <c r="K782" s="1"/>
      <c r="L782" s="1"/>
      <c r="M782" s="1"/>
      <c r="N782" s="1"/>
      <c r="O782" s="1"/>
      <c r="P782" s="1"/>
      <c r="Q782" s="1"/>
      <c r="R782" s="1"/>
      <c r="S782" s="210"/>
      <c r="T782" s="210"/>
      <c r="U782" s="1"/>
      <c r="V782" s="1"/>
      <c r="W782" s="1"/>
      <c r="X782" s="1"/>
      <c r="Y782" s="210"/>
      <c r="Z782" s="1"/>
      <c r="AA782" s="1"/>
      <c r="AB782" s="212"/>
      <c r="AC782" s="212"/>
    </row>
    <row r="783" spans="1:29">
      <c r="A783" s="1"/>
      <c r="B783" s="1"/>
      <c r="C783" s="1"/>
      <c r="D783" s="1"/>
      <c r="E783" s="1"/>
      <c r="F783" s="1"/>
      <c r="G783" s="1"/>
      <c r="H783" s="1"/>
      <c r="I783" s="1"/>
      <c r="J783" s="1"/>
      <c r="K783" s="1"/>
      <c r="L783" s="1"/>
      <c r="M783" s="1"/>
      <c r="N783" s="1"/>
      <c r="O783" s="1"/>
      <c r="P783" s="1"/>
      <c r="Q783" s="1"/>
      <c r="R783" s="1"/>
      <c r="S783" s="210"/>
      <c r="T783" s="210"/>
      <c r="U783" s="1"/>
      <c r="V783" s="1"/>
      <c r="W783" s="1"/>
      <c r="X783" s="1"/>
      <c r="Y783" s="210"/>
      <c r="Z783" s="1"/>
      <c r="AA783" s="1"/>
      <c r="AB783" s="212"/>
      <c r="AC783" s="212"/>
    </row>
    <row r="784" spans="1:29">
      <c r="A784" s="1"/>
      <c r="B784" s="1"/>
      <c r="C784" s="1"/>
      <c r="D784" s="1"/>
      <c r="E784" s="1"/>
      <c r="F784" s="1"/>
      <c r="G784" s="1"/>
      <c r="H784" s="1"/>
      <c r="I784" s="1"/>
      <c r="J784" s="1"/>
      <c r="K784" s="1"/>
      <c r="L784" s="1"/>
      <c r="M784" s="1"/>
      <c r="N784" s="1"/>
      <c r="O784" s="1"/>
      <c r="P784" s="1"/>
      <c r="Q784" s="1"/>
      <c r="R784" s="1"/>
      <c r="S784" s="210"/>
      <c r="T784" s="210"/>
      <c r="U784" s="1"/>
      <c r="V784" s="1"/>
      <c r="W784" s="1"/>
      <c r="X784" s="1"/>
      <c r="Y784" s="210"/>
      <c r="Z784" s="1"/>
      <c r="AA784" s="1"/>
      <c r="AB784" s="212"/>
      <c r="AC784" s="212"/>
    </row>
    <row r="785" spans="1:29">
      <c r="A785" s="1"/>
      <c r="B785" s="1"/>
      <c r="C785" s="1"/>
      <c r="D785" s="1"/>
      <c r="E785" s="1"/>
      <c r="F785" s="1"/>
      <c r="G785" s="1"/>
      <c r="H785" s="1"/>
      <c r="I785" s="1"/>
      <c r="J785" s="1"/>
      <c r="K785" s="1"/>
      <c r="L785" s="1"/>
      <c r="M785" s="1"/>
      <c r="N785" s="1"/>
      <c r="O785" s="1"/>
      <c r="P785" s="1"/>
      <c r="Q785" s="1"/>
      <c r="R785" s="1"/>
      <c r="S785" s="210"/>
      <c r="T785" s="210"/>
      <c r="U785" s="1"/>
      <c r="V785" s="1"/>
      <c r="W785" s="1"/>
      <c r="X785" s="1"/>
      <c r="Y785" s="210"/>
      <c r="Z785" s="1"/>
      <c r="AA785" s="1"/>
      <c r="AB785" s="212"/>
      <c r="AC785" s="212"/>
    </row>
    <row r="786" spans="1:29">
      <c r="A786" s="1"/>
      <c r="B786" s="1"/>
      <c r="C786" s="1"/>
      <c r="D786" s="1"/>
      <c r="E786" s="1"/>
      <c r="F786" s="1"/>
      <c r="G786" s="1"/>
      <c r="H786" s="1"/>
      <c r="I786" s="1"/>
      <c r="J786" s="1"/>
      <c r="K786" s="1"/>
      <c r="L786" s="1"/>
      <c r="M786" s="1"/>
      <c r="N786" s="1"/>
      <c r="O786" s="1"/>
      <c r="P786" s="1"/>
      <c r="Q786" s="1"/>
      <c r="R786" s="1"/>
      <c r="S786" s="210"/>
      <c r="T786" s="210"/>
      <c r="U786" s="1"/>
      <c r="V786" s="1"/>
      <c r="W786" s="1"/>
      <c r="X786" s="1"/>
      <c r="Y786" s="210"/>
      <c r="Z786" s="1"/>
      <c r="AA786" s="1"/>
      <c r="AB786" s="212"/>
      <c r="AC786" s="212"/>
    </row>
    <row r="787" spans="1:29">
      <c r="A787" s="1"/>
      <c r="B787" s="1"/>
      <c r="C787" s="1"/>
      <c r="D787" s="1"/>
      <c r="E787" s="1"/>
      <c r="F787" s="1"/>
      <c r="G787" s="1"/>
      <c r="H787" s="1"/>
      <c r="I787" s="1"/>
      <c r="J787" s="1"/>
      <c r="K787" s="1"/>
      <c r="L787" s="1"/>
      <c r="M787" s="1"/>
      <c r="N787" s="1"/>
      <c r="O787" s="1"/>
      <c r="P787" s="1"/>
      <c r="Q787" s="1"/>
      <c r="R787" s="1"/>
      <c r="S787" s="210"/>
      <c r="T787" s="210"/>
      <c r="U787" s="1"/>
      <c r="V787" s="1"/>
      <c r="W787" s="1"/>
      <c r="X787" s="1"/>
      <c r="Y787" s="210"/>
      <c r="Z787" s="1"/>
      <c r="AA787" s="1"/>
      <c r="AB787" s="212"/>
      <c r="AC787" s="212"/>
    </row>
    <row r="788" spans="1:29">
      <c r="A788" s="1"/>
      <c r="B788" s="1"/>
      <c r="C788" s="1"/>
      <c r="D788" s="1"/>
      <c r="E788" s="1"/>
      <c r="F788" s="1"/>
      <c r="G788" s="1"/>
      <c r="H788" s="1"/>
      <c r="I788" s="1"/>
      <c r="J788" s="1"/>
      <c r="K788" s="1"/>
      <c r="L788" s="1"/>
      <c r="M788" s="1"/>
      <c r="N788" s="1"/>
      <c r="O788" s="1"/>
      <c r="P788" s="1"/>
      <c r="Q788" s="1"/>
      <c r="R788" s="1"/>
      <c r="S788" s="210"/>
      <c r="T788" s="210"/>
      <c r="U788" s="1"/>
      <c r="V788" s="1"/>
      <c r="W788" s="1"/>
      <c r="X788" s="1"/>
      <c r="Y788" s="210"/>
      <c r="Z788" s="1"/>
      <c r="AA788" s="1"/>
      <c r="AB788" s="212"/>
      <c r="AC788" s="212"/>
    </row>
    <row r="789" spans="1:29">
      <c r="A789" s="1"/>
      <c r="B789" s="1"/>
      <c r="C789" s="1"/>
      <c r="D789" s="1"/>
      <c r="E789" s="1"/>
      <c r="F789" s="1"/>
      <c r="G789" s="1"/>
      <c r="H789" s="1"/>
      <c r="I789" s="1"/>
      <c r="J789" s="1"/>
      <c r="K789" s="1"/>
      <c r="L789" s="1"/>
      <c r="M789" s="1"/>
      <c r="N789" s="1"/>
      <c r="O789" s="1"/>
      <c r="P789" s="1"/>
      <c r="Q789" s="1"/>
      <c r="R789" s="1"/>
      <c r="S789" s="210"/>
      <c r="T789" s="210"/>
      <c r="U789" s="1"/>
      <c r="V789" s="1"/>
      <c r="W789" s="1"/>
      <c r="X789" s="1"/>
      <c r="Y789" s="210"/>
      <c r="Z789" s="1"/>
      <c r="AA789" s="1"/>
      <c r="AB789" s="212"/>
      <c r="AC789" s="212"/>
    </row>
    <row r="790" spans="1:29">
      <c r="A790" s="1"/>
      <c r="B790" s="1"/>
      <c r="C790" s="1"/>
      <c r="D790" s="1"/>
      <c r="E790" s="1"/>
      <c r="F790" s="1"/>
      <c r="G790" s="1"/>
      <c r="H790" s="1"/>
      <c r="I790" s="1"/>
      <c r="J790" s="1"/>
      <c r="K790" s="1"/>
      <c r="L790" s="1"/>
      <c r="M790" s="1"/>
      <c r="N790" s="1"/>
      <c r="O790" s="1"/>
      <c r="P790" s="1"/>
      <c r="Q790" s="1"/>
      <c r="R790" s="1"/>
      <c r="S790" s="210"/>
      <c r="T790" s="210"/>
      <c r="U790" s="1"/>
      <c r="V790" s="1"/>
      <c r="W790" s="1"/>
      <c r="X790" s="1"/>
      <c r="Y790" s="210"/>
      <c r="Z790" s="1"/>
      <c r="AA790" s="1"/>
      <c r="AB790" s="212"/>
      <c r="AC790" s="212"/>
    </row>
    <row r="791" spans="1:29">
      <c r="A791" s="1"/>
      <c r="B791" s="1"/>
      <c r="C791" s="1"/>
      <c r="D791" s="1"/>
      <c r="E791" s="1"/>
      <c r="F791" s="1"/>
      <c r="G791" s="1"/>
      <c r="H791" s="1"/>
      <c r="I791" s="1"/>
      <c r="J791" s="1"/>
      <c r="K791" s="1"/>
      <c r="L791" s="1"/>
      <c r="M791" s="1"/>
      <c r="N791" s="1"/>
      <c r="O791" s="1"/>
      <c r="P791" s="1"/>
      <c r="Q791" s="1"/>
      <c r="R791" s="1"/>
      <c r="S791" s="210"/>
      <c r="T791" s="210"/>
      <c r="U791" s="1"/>
      <c r="V791" s="1"/>
      <c r="W791" s="1"/>
      <c r="X791" s="1"/>
      <c r="Y791" s="210"/>
      <c r="Z791" s="1"/>
      <c r="AA791" s="1"/>
      <c r="AB791" s="212"/>
      <c r="AC791" s="212"/>
    </row>
    <row r="792" spans="1:29">
      <c r="A792" s="1"/>
      <c r="B792" s="1"/>
      <c r="C792" s="1"/>
      <c r="D792" s="1"/>
      <c r="E792" s="1"/>
      <c r="F792" s="1"/>
      <c r="G792" s="1"/>
      <c r="H792" s="1"/>
      <c r="I792" s="1"/>
      <c r="J792" s="1"/>
      <c r="K792" s="1"/>
      <c r="L792" s="1"/>
      <c r="M792" s="1"/>
      <c r="N792" s="1"/>
      <c r="O792" s="1"/>
      <c r="P792" s="1"/>
      <c r="Q792" s="1"/>
      <c r="R792" s="1"/>
      <c r="S792" s="210"/>
      <c r="T792" s="210"/>
      <c r="U792" s="1"/>
      <c r="V792" s="1"/>
      <c r="W792" s="1"/>
      <c r="X792" s="1"/>
      <c r="Y792" s="210"/>
      <c r="Z792" s="1"/>
      <c r="AA792" s="1"/>
      <c r="AB792" s="212"/>
      <c r="AC792" s="212"/>
    </row>
    <row r="793" spans="1:29">
      <c r="A793" s="1"/>
      <c r="B793" s="1"/>
      <c r="C793" s="1"/>
      <c r="D793" s="1"/>
      <c r="E793" s="1"/>
      <c r="F793" s="1"/>
      <c r="G793" s="1"/>
      <c r="H793" s="1"/>
      <c r="I793" s="1"/>
      <c r="J793" s="1"/>
      <c r="K793" s="1"/>
      <c r="L793" s="1"/>
      <c r="M793" s="1"/>
      <c r="N793" s="1"/>
      <c r="O793" s="1"/>
      <c r="P793" s="1"/>
      <c r="Q793" s="1"/>
      <c r="R793" s="1"/>
      <c r="S793" s="210"/>
      <c r="T793" s="210"/>
      <c r="U793" s="1"/>
      <c r="V793" s="1"/>
      <c r="W793" s="1"/>
      <c r="X793" s="1"/>
      <c r="Y793" s="210"/>
      <c r="Z793" s="1"/>
      <c r="AA793" s="1"/>
      <c r="AB793" s="212"/>
      <c r="AC793" s="212"/>
    </row>
    <row r="794" spans="1:29">
      <c r="A794" s="1"/>
      <c r="B794" s="1"/>
      <c r="C794" s="1"/>
      <c r="D794" s="1"/>
      <c r="E794" s="1"/>
      <c r="F794" s="1"/>
      <c r="G794" s="1"/>
      <c r="H794" s="1"/>
      <c r="I794" s="1"/>
      <c r="J794" s="1"/>
      <c r="K794" s="1"/>
      <c r="L794" s="1"/>
      <c r="M794" s="1"/>
      <c r="N794" s="1"/>
      <c r="O794" s="1"/>
      <c r="P794" s="1"/>
      <c r="Q794" s="1"/>
      <c r="R794" s="1"/>
      <c r="S794" s="210"/>
      <c r="T794" s="210"/>
      <c r="U794" s="1"/>
      <c r="V794" s="1"/>
      <c r="W794" s="1"/>
      <c r="X794" s="1"/>
      <c r="Y794" s="210"/>
      <c r="Z794" s="1"/>
      <c r="AA794" s="1"/>
      <c r="AB794" s="212"/>
      <c r="AC794" s="212"/>
    </row>
    <row r="795" spans="1:29">
      <c r="A795" s="1"/>
      <c r="B795" s="1"/>
      <c r="C795" s="1"/>
      <c r="D795" s="1"/>
      <c r="E795" s="1"/>
      <c r="F795" s="1"/>
      <c r="G795" s="1"/>
      <c r="H795" s="1"/>
      <c r="I795" s="1"/>
      <c r="J795" s="1"/>
      <c r="K795" s="1"/>
      <c r="L795" s="1"/>
      <c r="M795" s="1"/>
      <c r="N795" s="1"/>
      <c r="O795" s="1"/>
      <c r="P795" s="1"/>
      <c r="Q795" s="1"/>
      <c r="R795" s="1"/>
      <c r="S795" s="210"/>
      <c r="T795" s="210"/>
      <c r="U795" s="1"/>
      <c r="V795" s="1"/>
      <c r="W795" s="1"/>
      <c r="X795" s="1"/>
      <c r="Y795" s="210"/>
      <c r="Z795" s="1"/>
      <c r="AA795" s="1"/>
      <c r="AB795" s="212"/>
      <c r="AC795" s="212"/>
    </row>
    <row r="796" spans="1:29">
      <c r="A796" s="1"/>
      <c r="B796" s="1"/>
      <c r="C796" s="1"/>
      <c r="D796" s="1"/>
      <c r="E796" s="1"/>
      <c r="F796" s="1"/>
      <c r="G796" s="1"/>
      <c r="H796" s="1"/>
      <c r="I796" s="1"/>
      <c r="J796" s="1"/>
      <c r="K796" s="1"/>
      <c r="L796" s="1"/>
      <c r="M796" s="1"/>
      <c r="N796" s="1"/>
      <c r="O796" s="1"/>
      <c r="P796" s="1"/>
      <c r="Q796" s="1"/>
      <c r="R796" s="1"/>
      <c r="S796" s="210"/>
      <c r="T796" s="210"/>
      <c r="U796" s="1"/>
      <c r="V796" s="1"/>
      <c r="W796" s="1"/>
      <c r="X796" s="1"/>
      <c r="Y796" s="210"/>
      <c r="Z796" s="1"/>
      <c r="AA796" s="1"/>
      <c r="AB796" s="212"/>
      <c r="AC796" s="212"/>
    </row>
    <row r="797" spans="1:29">
      <c r="A797" s="1"/>
      <c r="B797" s="1"/>
      <c r="C797" s="1"/>
      <c r="D797" s="1"/>
      <c r="E797" s="1"/>
      <c r="F797" s="1"/>
      <c r="G797" s="1"/>
      <c r="H797" s="1"/>
      <c r="I797" s="1"/>
      <c r="J797" s="1"/>
      <c r="K797" s="1"/>
      <c r="L797" s="1"/>
      <c r="M797" s="1"/>
      <c r="N797" s="1"/>
      <c r="O797" s="1"/>
      <c r="P797" s="1"/>
      <c r="Q797" s="1"/>
      <c r="R797" s="1"/>
      <c r="S797" s="210"/>
      <c r="T797" s="210"/>
      <c r="U797" s="1"/>
      <c r="V797" s="1"/>
      <c r="W797" s="1"/>
      <c r="X797" s="1"/>
      <c r="Y797" s="210"/>
      <c r="Z797" s="1"/>
      <c r="AA797" s="1"/>
      <c r="AB797" s="212"/>
      <c r="AC797" s="212"/>
    </row>
    <row r="798" spans="1:29">
      <c r="A798" s="1"/>
      <c r="B798" s="1"/>
      <c r="C798" s="1"/>
      <c r="D798" s="1"/>
      <c r="E798" s="1"/>
      <c r="F798" s="1"/>
      <c r="G798" s="1"/>
      <c r="H798" s="1"/>
      <c r="I798" s="1"/>
      <c r="J798" s="1"/>
      <c r="K798" s="1"/>
      <c r="L798" s="1"/>
      <c r="M798" s="1"/>
      <c r="N798" s="1"/>
      <c r="O798" s="1"/>
      <c r="P798" s="1"/>
      <c r="Q798" s="1"/>
      <c r="R798" s="1"/>
      <c r="S798" s="210"/>
      <c r="T798" s="210"/>
      <c r="U798" s="1"/>
      <c r="V798" s="1"/>
      <c r="W798" s="1"/>
      <c r="X798" s="1"/>
      <c r="Y798" s="210"/>
      <c r="Z798" s="1"/>
      <c r="AA798" s="1"/>
      <c r="AB798" s="212"/>
      <c r="AC798" s="212"/>
    </row>
    <row r="799" spans="1:29">
      <c r="A799" s="1"/>
      <c r="B799" s="1"/>
      <c r="C799" s="1"/>
      <c r="D799" s="1"/>
      <c r="E799" s="1"/>
      <c r="F799" s="1"/>
      <c r="G799" s="1"/>
      <c r="H799" s="1"/>
      <c r="I799" s="1"/>
      <c r="J799" s="1"/>
      <c r="K799" s="1"/>
      <c r="L799" s="1"/>
      <c r="M799" s="1"/>
      <c r="N799" s="1"/>
      <c r="O799" s="1"/>
      <c r="P799" s="1"/>
      <c r="Q799" s="1"/>
      <c r="R799" s="1"/>
      <c r="S799" s="210"/>
      <c r="T799" s="210"/>
      <c r="U799" s="1"/>
      <c r="V799" s="1"/>
      <c r="W799" s="1"/>
      <c r="X799" s="1"/>
      <c r="Y799" s="210"/>
      <c r="Z799" s="1"/>
      <c r="AA799" s="1"/>
      <c r="AB799" s="212"/>
      <c r="AC799" s="212"/>
    </row>
    <row r="800" spans="1:29">
      <c r="A800" s="1"/>
      <c r="B800" s="1"/>
      <c r="C800" s="1"/>
      <c r="D800" s="1"/>
      <c r="E800" s="1"/>
      <c r="F800" s="1"/>
      <c r="G800" s="1"/>
      <c r="H800" s="1"/>
      <c r="I800" s="1"/>
      <c r="J800" s="1"/>
      <c r="K800" s="1"/>
      <c r="L800" s="1"/>
      <c r="M800" s="1"/>
      <c r="N800" s="1"/>
      <c r="O800" s="1"/>
      <c r="P800" s="1"/>
      <c r="Q800" s="1"/>
      <c r="R800" s="1"/>
      <c r="S800" s="210"/>
      <c r="T800" s="210"/>
      <c r="U800" s="1"/>
      <c r="V800" s="1"/>
      <c r="W800" s="1"/>
      <c r="X800" s="1"/>
      <c r="Y800" s="210"/>
      <c r="Z800" s="1"/>
      <c r="AA800" s="1"/>
      <c r="AB800" s="212"/>
      <c r="AC800" s="212"/>
    </row>
    <row r="801" spans="1:29">
      <c r="A801" s="1"/>
      <c r="B801" s="1"/>
      <c r="C801" s="1"/>
      <c r="D801" s="1"/>
      <c r="E801" s="1"/>
      <c r="F801" s="1"/>
      <c r="G801" s="1"/>
      <c r="H801" s="1"/>
      <c r="I801" s="1"/>
      <c r="J801" s="1"/>
      <c r="K801" s="1"/>
      <c r="L801" s="1"/>
      <c r="M801" s="1"/>
      <c r="N801" s="1"/>
      <c r="O801" s="1"/>
      <c r="P801" s="1"/>
      <c r="Q801" s="1"/>
      <c r="R801" s="1"/>
      <c r="S801" s="210"/>
      <c r="T801" s="210"/>
      <c r="U801" s="1"/>
      <c r="V801" s="1"/>
      <c r="W801" s="1"/>
      <c r="X801" s="1"/>
      <c r="Y801" s="210"/>
      <c r="Z801" s="1"/>
      <c r="AA801" s="1"/>
      <c r="AB801" s="212"/>
      <c r="AC801" s="212"/>
    </row>
    <row r="802" spans="1:29">
      <c r="A802" s="1"/>
      <c r="B802" s="1"/>
      <c r="C802" s="1"/>
      <c r="D802" s="1"/>
      <c r="E802" s="1"/>
      <c r="F802" s="1"/>
      <c r="G802" s="1"/>
      <c r="H802" s="1"/>
      <c r="I802" s="1"/>
      <c r="J802" s="1"/>
      <c r="K802" s="1"/>
      <c r="L802" s="1"/>
      <c r="M802" s="1"/>
      <c r="N802" s="1"/>
      <c r="O802" s="1"/>
      <c r="P802" s="1"/>
      <c r="Q802" s="1"/>
      <c r="R802" s="1"/>
      <c r="S802" s="210"/>
      <c r="T802" s="210"/>
      <c r="U802" s="1"/>
      <c r="V802" s="1"/>
      <c r="W802" s="1"/>
      <c r="X802" s="1"/>
      <c r="Y802" s="210"/>
      <c r="Z802" s="1"/>
      <c r="AA802" s="1"/>
      <c r="AB802" s="212"/>
      <c r="AC802" s="212"/>
    </row>
    <row r="803" spans="1:29">
      <c r="A803" s="1"/>
      <c r="B803" s="1"/>
      <c r="C803" s="1"/>
      <c r="D803" s="1"/>
      <c r="E803" s="1"/>
      <c r="F803" s="1"/>
      <c r="G803" s="1"/>
      <c r="H803" s="1"/>
      <c r="I803" s="1"/>
      <c r="J803" s="1"/>
      <c r="K803" s="1"/>
      <c r="L803" s="1"/>
      <c r="M803" s="1"/>
      <c r="N803" s="1"/>
      <c r="O803" s="1"/>
      <c r="P803" s="1"/>
      <c r="Q803" s="1"/>
      <c r="R803" s="1"/>
      <c r="S803" s="210"/>
      <c r="T803" s="210"/>
      <c r="U803" s="1"/>
      <c r="V803" s="1"/>
      <c r="W803" s="1"/>
      <c r="X803" s="1"/>
      <c r="Y803" s="210"/>
      <c r="Z803" s="1"/>
      <c r="AA803" s="1"/>
      <c r="AB803" s="212"/>
      <c r="AC803" s="212"/>
    </row>
    <row r="804" spans="1:29">
      <c r="A804" s="1"/>
      <c r="B804" s="1"/>
      <c r="C804" s="1"/>
      <c r="D804" s="1"/>
      <c r="E804" s="1"/>
      <c r="F804" s="1"/>
      <c r="G804" s="1"/>
      <c r="H804" s="1"/>
      <c r="I804" s="1"/>
      <c r="J804" s="1"/>
      <c r="K804" s="1"/>
      <c r="L804" s="1"/>
      <c r="M804" s="1"/>
      <c r="N804" s="1"/>
      <c r="O804" s="1"/>
      <c r="P804" s="1"/>
      <c r="Q804" s="1"/>
      <c r="R804" s="1"/>
      <c r="S804" s="210"/>
      <c r="T804" s="210"/>
      <c r="U804" s="1"/>
      <c r="V804" s="1"/>
      <c r="W804" s="1"/>
      <c r="X804" s="1"/>
      <c r="Y804" s="210"/>
      <c r="Z804" s="1"/>
      <c r="AA804" s="1"/>
      <c r="AB804" s="212"/>
      <c r="AC804" s="212"/>
    </row>
    <row r="805" spans="1:29">
      <c r="A805" s="1"/>
      <c r="B805" s="1"/>
      <c r="C805" s="1"/>
      <c r="D805" s="1"/>
      <c r="E805" s="1"/>
      <c r="F805" s="1"/>
      <c r="G805" s="1"/>
      <c r="H805" s="1"/>
      <c r="I805" s="1"/>
      <c r="J805" s="1"/>
      <c r="K805" s="1"/>
      <c r="L805" s="1"/>
      <c r="M805" s="1"/>
      <c r="N805" s="1"/>
      <c r="O805" s="1"/>
      <c r="P805" s="1"/>
      <c r="Q805" s="1"/>
      <c r="R805" s="1"/>
      <c r="S805" s="210"/>
      <c r="T805" s="210"/>
      <c r="U805" s="1"/>
      <c r="V805" s="1"/>
      <c r="W805" s="1"/>
      <c r="X805" s="1"/>
      <c r="Y805" s="210"/>
      <c r="Z805" s="1"/>
      <c r="AA805" s="1"/>
      <c r="AB805" s="212"/>
      <c r="AC805" s="212"/>
    </row>
    <row r="806" spans="1:29">
      <c r="A806" s="1"/>
      <c r="B806" s="1"/>
      <c r="C806" s="1"/>
      <c r="D806" s="1"/>
      <c r="E806" s="1"/>
      <c r="F806" s="1"/>
      <c r="G806" s="1"/>
      <c r="H806" s="1"/>
      <c r="I806" s="1"/>
      <c r="J806" s="1"/>
      <c r="K806" s="1"/>
      <c r="L806" s="1"/>
      <c r="M806" s="1"/>
      <c r="N806" s="1"/>
      <c r="O806" s="1"/>
      <c r="P806" s="1"/>
      <c r="Q806" s="1"/>
      <c r="R806" s="1"/>
      <c r="S806" s="210"/>
      <c r="T806" s="210"/>
      <c r="U806" s="1"/>
      <c r="V806" s="1"/>
      <c r="W806" s="1"/>
      <c r="X806" s="1"/>
      <c r="Y806" s="210"/>
      <c r="Z806" s="1"/>
      <c r="AA806" s="1"/>
      <c r="AB806" s="212"/>
      <c r="AC806" s="212"/>
    </row>
    <row r="807" spans="1:29">
      <c r="A807" s="1"/>
      <c r="B807" s="1"/>
      <c r="C807" s="1"/>
      <c r="D807" s="1"/>
      <c r="E807" s="1"/>
      <c r="F807" s="1"/>
      <c r="G807" s="1"/>
      <c r="H807" s="1"/>
      <c r="I807" s="1"/>
      <c r="J807" s="1"/>
      <c r="K807" s="1"/>
      <c r="L807" s="1"/>
      <c r="M807" s="1"/>
      <c r="N807" s="1"/>
      <c r="O807" s="1"/>
      <c r="P807" s="1"/>
      <c r="Q807" s="1"/>
      <c r="R807" s="1"/>
      <c r="S807" s="210"/>
      <c r="T807" s="210"/>
      <c r="U807" s="1"/>
      <c r="V807" s="1"/>
      <c r="W807" s="1"/>
      <c r="X807" s="1"/>
      <c r="Y807" s="210"/>
      <c r="Z807" s="1"/>
      <c r="AA807" s="1"/>
      <c r="AB807" s="212"/>
      <c r="AC807" s="212"/>
    </row>
    <row r="808" spans="1:29">
      <c r="A808" s="1"/>
      <c r="B808" s="1"/>
      <c r="C808" s="1"/>
      <c r="D808" s="1"/>
      <c r="E808" s="1"/>
      <c r="F808" s="1"/>
      <c r="G808" s="1"/>
      <c r="H808" s="1"/>
      <c r="I808" s="1"/>
      <c r="J808" s="1"/>
      <c r="K808" s="1"/>
      <c r="L808" s="1"/>
      <c r="M808" s="1"/>
      <c r="N808" s="1"/>
      <c r="O808" s="1"/>
      <c r="P808" s="1"/>
      <c r="Q808" s="1"/>
      <c r="R808" s="1"/>
      <c r="S808" s="210"/>
      <c r="T808" s="210"/>
      <c r="U808" s="1"/>
      <c r="V808" s="1"/>
      <c r="W808" s="1"/>
      <c r="X808" s="1"/>
      <c r="Y808" s="210"/>
      <c r="Z808" s="1"/>
      <c r="AA808" s="1"/>
      <c r="AB808" s="212"/>
      <c r="AC808" s="212"/>
    </row>
    <row r="809" spans="1:29">
      <c r="A809" s="1"/>
      <c r="B809" s="1"/>
      <c r="C809" s="1"/>
      <c r="D809" s="1"/>
      <c r="E809" s="1"/>
      <c r="F809" s="1"/>
      <c r="G809" s="1"/>
      <c r="H809" s="1"/>
      <c r="I809" s="1"/>
      <c r="J809" s="1"/>
      <c r="K809" s="1"/>
      <c r="L809" s="1"/>
      <c r="M809" s="1"/>
      <c r="N809" s="1"/>
      <c r="O809" s="1"/>
      <c r="P809" s="1"/>
      <c r="Q809" s="1"/>
      <c r="R809" s="1"/>
      <c r="S809" s="210"/>
      <c r="T809" s="210"/>
      <c r="U809" s="1"/>
      <c r="V809" s="1"/>
      <c r="W809" s="1"/>
      <c r="X809" s="1"/>
      <c r="Y809" s="210"/>
      <c r="Z809" s="1"/>
      <c r="AA809" s="1"/>
      <c r="AB809" s="212"/>
      <c r="AC809" s="212"/>
    </row>
    <row r="810" spans="1:29">
      <c r="A810" s="1"/>
      <c r="B810" s="1"/>
      <c r="C810" s="1"/>
      <c r="D810" s="1"/>
      <c r="E810" s="1"/>
      <c r="F810" s="1"/>
      <c r="G810" s="1"/>
      <c r="H810" s="1"/>
      <c r="I810" s="1"/>
      <c r="J810" s="1"/>
      <c r="K810" s="1"/>
      <c r="L810" s="1"/>
      <c r="M810" s="1"/>
      <c r="N810" s="1"/>
      <c r="O810" s="1"/>
      <c r="P810" s="1"/>
      <c r="Q810" s="1"/>
      <c r="R810" s="1"/>
      <c r="S810" s="210"/>
      <c r="T810" s="210"/>
      <c r="U810" s="1"/>
      <c r="V810" s="1"/>
      <c r="W810" s="1"/>
      <c r="X810" s="1"/>
      <c r="Y810" s="210"/>
      <c r="Z810" s="1"/>
      <c r="AA810" s="1"/>
      <c r="AB810" s="212"/>
      <c r="AC810" s="212"/>
    </row>
    <row r="811" spans="1:29">
      <c r="A811" s="1"/>
      <c r="B811" s="1"/>
      <c r="C811" s="1"/>
      <c r="D811" s="1"/>
      <c r="E811" s="1"/>
      <c r="F811" s="1"/>
      <c r="G811" s="1"/>
      <c r="H811" s="1"/>
      <c r="I811" s="1"/>
      <c r="J811" s="1"/>
      <c r="K811" s="1"/>
      <c r="L811" s="1"/>
      <c r="M811" s="1"/>
      <c r="N811" s="1"/>
      <c r="O811" s="1"/>
      <c r="P811" s="1"/>
      <c r="Q811" s="1"/>
      <c r="R811" s="1"/>
      <c r="S811" s="210"/>
      <c r="T811" s="210"/>
      <c r="U811" s="1"/>
      <c r="V811" s="1"/>
      <c r="W811" s="1"/>
      <c r="X811" s="1"/>
      <c r="Y811" s="210"/>
      <c r="Z811" s="1"/>
      <c r="AA811" s="1"/>
      <c r="AB811" s="212"/>
      <c r="AC811" s="212"/>
    </row>
    <row r="812" spans="1:29">
      <c r="A812" s="1"/>
      <c r="B812" s="1"/>
      <c r="C812" s="1"/>
      <c r="D812" s="1"/>
      <c r="E812" s="1"/>
      <c r="F812" s="1"/>
      <c r="G812" s="1"/>
      <c r="H812" s="1"/>
      <c r="I812" s="1"/>
      <c r="J812" s="1"/>
      <c r="K812" s="1"/>
      <c r="L812" s="1"/>
      <c r="M812" s="1"/>
      <c r="N812" s="1"/>
      <c r="O812" s="1"/>
      <c r="P812" s="1"/>
      <c r="Q812" s="1"/>
      <c r="R812" s="1"/>
      <c r="S812" s="210"/>
      <c r="T812" s="210"/>
      <c r="U812" s="1"/>
      <c r="V812" s="1"/>
      <c r="W812" s="1"/>
      <c r="X812" s="1"/>
      <c r="Y812" s="210"/>
      <c r="Z812" s="1"/>
      <c r="AA812" s="1"/>
      <c r="AB812" s="212"/>
      <c r="AC812" s="212"/>
    </row>
    <row r="813" spans="1:29">
      <c r="A813" s="1"/>
      <c r="B813" s="1"/>
      <c r="C813" s="1"/>
      <c r="D813" s="1"/>
      <c r="E813" s="1"/>
      <c r="F813" s="1"/>
      <c r="G813" s="1"/>
      <c r="H813" s="1"/>
      <c r="I813" s="1"/>
      <c r="J813" s="1"/>
      <c r="K813" s="1"/>
      <c r="L813" s="1"/>
      <c r="M813" s="1"/>
      <c r="N813" s="1"/>
      <c r="O813" s="1"/>
      <c r="P813" s="1"/>
      <c r="Q813" s="1"/>
      <c r="R813" s="1"/>
      <c r="S813" s="210"/>
      <c r="T813" s="210"/>
      <c r="U813" s="1"/>
      <c r="V813" s="1"/>
      <c r="W813" s="1"/>
      <c r="X813" s="1"/>
      <c r="Y813" s="210"/>
      <c r="Z813" s="1"/>
      <c r="AA813" s="1"/>
      <c r="AB813" s="212"/>
      <c r="AC813" s="212"/>
    </row>
    <row r="814" spans="1:29">
      <c r="A814" s="1"/>
      <c r="B814" s="1"/>
      <c r="C814" s="1"/>
      <c r="D814" s="1"/>
      <c r="E814" s="1"/>
      <c r="F814" s="1"/>
      <c r="G814" s="1"/>
      <c r="H814" s="1"/>
      <c r="I814" s="1"/>
      <c r="J814" s="1"/>
      <c r="K814" s="1"/>
      <c r="L814" s="1"/>
      <c r="M814" s="1"/>
      <c r="N814" s="1"/>
      <c r="O814" s="1"/>
      <c r="P814" s="1"/>
      <c r="Q814" s="1"/>
      <c r="R814" s="1"/>
      <c r="S814" s="210"/>
      <c r="T814" s="210"/>
      <c r="U814" s="1"/>
      <c r="V814" s="1"/>
      <c r="W814" s="1"/>
      <c r="X814" s="1"/>
      <c r="Y814" s="210"/>
      <c r="Z814" s="1"/>
      <c r="AA814" s="1"/>
      <c r="AB814" s="212"/>
      <c r="AC814" s="212"/>
    </row>
    <row r="815" spans="1:29">
      <c r="A815" s="1"/>
      <c r="B815" s="1"/>
      <c r="C815" s="1"/>
      <c r="D815" s="1"/>
      <c r="E815" s="1"/>
      <c r="F815" s="1"/>
      <c r="G815" s="1"/>
      <c r="H815" s="1"/>
      <c r="I815" s="1"/>
      <c r="J815" s="1"/>
      <c r="K815" s="1"/>
      <c r="L815" s="1"/>
      <c r="M815" s="1"/>
      <c r="N815" s="1"/>
      <c r="O815" s="1"/>
      <c r="P815" s="1"/>
      <c r="Q815" s="1"/>
      <c r="R815" s="1"/>
      <c r="S815" s="210"/>
      <c r="T815" s="210"/>
      <c r="U815" s="1"/>
      <c r="V815" s="1"/>
      <c r="W815" s="1"/>
      <c r="X815" s="1"/>
      <c r="Y815" s="210"/>
      <c r="Z815" s="1"/>
      <c r="AA815" s="1"/>
      <c r="AB815" s="212"/>
      <c r="AC815" s="212"/>
    </row>
    <row r="816" spans="1:29">
      <c r="A816" s="1"/>
      <c r="B816" s="1"/>
      <c r="C816" s="1"/>
      <c r="D816" s="1"/>
      <c r="E816" s="1"/>
      <c r="F816" s="1"/>
      <c r="G816" s="1"/>
      <c r="H816" s="1"/>
      <c r="I816" s="1"/>
      <c r="J816" s="1"/>
      <c r="K816" s="1"/>
      <c r="L816" s="1"/>
      <c r="M816" s="1"/>
      <c r="N816" s="1"/>
      <c r="O816" s="1"/>
      <c r="P816" s="1"/>
      <c r="Q816" s="1"/>
      <c r="R816" s="1"/>
      <c r="S816" s="210"/>
      <c r="T816" s="210"/>
      <c r="U816" s="1"/>
      <c r="V816" s="1"/>
      <c r="W816" s="1"/>
      <c r="X816" s="1"/>
      <c r="Y816" s="210"/>
      <c r="Z816" s="1"/>
      <c r="AA816" s="1"/>
      <c r="AB816" s="212"/>
      <c r="AC816" s="212"/>
    </row>
    <row r="817" spans="1:29">
      <c r="A817" s="1"/>
      <c r="B817" s="1"/>
      <c r="C817" s="1"/>
      <c r="D817" s="1"/>
      <c r="E817" s="1"/>
      <c r="F817" s="1"/>
      <c r="G817" s="1"/>
      <c r="H817" s="1"/>
      <c r="I817" s="1"/>
      <c r="J817" s="1"/>
      <c r="K817" s="1"/>
      <c r="L817" s="1"/>
      <c r="M817" s="1"/>
      <c r="N817" s="1"/>
      <c r="O817" s="1"/>
      <c r="P817" s="1"/>
      <c r="Q817" s="1"/>
      <c r="R817" s="1"/>
      <c r="S817" s="210"/>
      <c r="T817" s="210"/>
      <c r="U817" s="1"/>
      <c r="V817" s="1"/>
      <c r="W817" s="1"/>
      <c r="X817" s="1"/>
      <c r="Y817" s="210"/>
      <c r="Z817" s="1"/>
      <c r="AA817" s="1"/>
      <c r="AB817" s="212"/>
      <c r="AC817" s="212"/>
    </row>
    <row r="818" spans="1:29">
      <c r="A818" s="1"/>
      <c r="B818" s="1"/>
      <c r="C818" s="1"/>
      <c r="D818" s="1"/>
      <c r="E818" s="1"/>
      <c r="F818" s="1"/>
      <c r="G818" s="1"/>
      <c r="H818" s="1"/>
      <c r="I818" s="1"/>
      <c r="J818" s="1"/>
      <c r="K818" s="1"/>
      <c r="L818" s="1"/>
      <c r="M818" s="1"/>
      <c r="N818" s="1"/>
      <c r="O818" s="1"/>
      <c r="P818" s="1"/>
      <c r="Q818" s="1"/>
      <c r="R818" s="1"/>
      <c r="S818" s="210"/>
      <c r="T818" s="210"/>
      <c r="U818" s="1"/>
      <c r="V818" s="1"/>
      <c r="W818" s="1"/>
      <c r="X818" s="1"/>
      <c r="Y818" s="210"/>
      <c r="Z818" s="1"/>
      <c r="AA818" s="1"/>
      <c r="AB818" s="212"/>
      <c r="AC818" s="212"/>
    </row>
    <row r="819" spans="1:29">
      <c r="A819" s="1"/>
      <c r="B819" s="1"/>
      <c r="C819" s="1"/>
      <c r="D819" s="1"/>
      <c r="E819" s="1"/>
      <c r="F819" s="1"/>
      <c r="G819" s="1"/>
      <c r="H819" s="1"/>
      <c r="I819" s="1"/>
      <c r="J819" s="1"/>
      <c r="K819" s="1"/>
      <c r="L819" s="1"/>
      <c r="M819" s="1"/>
      <c r="N819" s="1"/>
      <c r="O819" s="1"/>
      <c r="P819" s="1"/>
      <c r="Q819" s="1"/>
      <c r="R819" s="1"/>
      <c r="S819" s="210"/>
      <c r="T819" s="210"/>
      <c r="U819" s="1"/>
      <c r="V819" s="1"/>
      <c r="W819" s="1"/>
      <c r="X819" s="1"/>
      <c r="Y819" s="210"/>
      <c r="Z819" s="1"/>
      <c r="AA819" s="1"/>
      <c r="AB819" s="212"/>
      <c r="AC819" s="212"/>
    </row>
    <row r="820" spans="1:29">
      <c r="A820" s="1"/>
      <c r="B820" s="1"/>
      <c r="C820" s="1"/>
      <c r="D820" s="1"/>
      <c r="E820" s="1"/>
      <c r="F820" s="1"/>
      <c r="G820" s="1"/>
      <c r="H820" s="1"/>
      <c r="I820" s="1"/>
      <c r="J820" s="1"/>
      <c r="K820" s="1"/>
      <c r="L820" s="1"/>
      <c r="M820" s="1"/>
      <c r="N820" s="1"/>
      <c r="O820" s="1"/>
      <c r="P820" s="1"/>
      <c r="Q820" s="1"/>
      <c r="R820" s="1"/>
      <c r="S820" s="210"/>
      <c r="T820" s="210"/>
      <c r="U820" s="1"/>
      <c r="V820" s="1"/>
      <c r="W820" s="1"/>
      <c r="X820" s="1"/>
      <c r="Y820" s="210"/>
      <c r="Z820" s="1"/>
      <c r="AA820" s="1"/>
      <c r="AB820" s="212"/>
      <c r="AC820" s="212"/>
    </row>
    <row r="821" spans="1:29">
      <c r="A821" s="1"/>
      <c r="B821" s="1"/>
      <c r="C821" s="1"/>
      <c r="D821" s="1"/>
      <c r="E821" s="1"/>
      <c r="F821" s="1"/>
      <c r="G821" s="1"/>
      <c r="H821" s="1"/>
      <c r="I821" s="1"/>
      <c r="J821" s="1"/>
      <c r="K821" s="1"/>
      <c r="L821" s="1"/>
      <c r="M821" s="1"/>
      <c r="N821" s="1"/>
      <c r="O821" s="1"/>
      <c r="P821" s="1"/>
      <c r="Q821" s="1"/>
      <c r="R821" s="1"/>
      <c r="S821" s="210"/>
      <c r="T821" s="210"/>
      <c r="U821" s="1"/>
      <c r="V821" s="1"/>
      <c r="W821" s="1"/>
      <c r="X821" s="1"/>
      <c r="Y821" s="210"/>
      <c r="Z821" s="1"/>
      <c r="AA821" s="1"/>
      <c r="AB821" s="212"/>
      <c r="AC821" s="212"/>
    </row>
    <row r="822" spans="1:29">
      <c r="A822" s="1"/>
      <c r="B822" s="1"/>
      <c r="C822" s="1"/>
      <c r="D822" s="1"/>
      <c r="E822" s="1"/>
      <c r="F822" s="1"/>
      <c r="G822" s="1"/>
      <c r="H822" s="1"/>
      <c r="I822" s="1"/>
      <c r="J822" s="1"/>
      <c r="K822" s="1"/>
      <c r="L822" s="1"/>
      <c r="M822" s="1"/>
      <c r="N822" s="1"/>
      <c r="O822" s="1"/>
      <c r="P822" s="1"/>
      <c r="Q822" s="1"/>
      <c r="R822" s="1"/>
      <c r="S822" s="210"/>
      <c r="T822" s="210"/>
      <c r="U822" s="1"/>
      <c r="V822" s="1"/>
      <c r="W822" s="1"/>
      <c r="X822" s="1"/>
      <c r="Y822" s="210"/>
      <c r="Z822" s="1"/>
      <c r="AA822" s="1"/>
      <c r="AB822" s="212"/>
      <c r="AC822" s="212"/>
    </row>
    <row r="823" spans="1:29">
      <c r="A823" s="1"/>
      <c r="B823" s="1"/>
      <c r="C823" s="1"/>
      <c r="D823" s="1"/>
      <c r="E823" s="1"/>
      <c r="F823" s="1"/>
      <c r="G823" s="1"/>
      <c r="H823" s="1"/>
      <c r="I823" s="1"/>
      <c r="J823" s="1"/>
      <c r="K823" s="1"/>
      <c r="L823" s="1"/>
      <c r="M823" s="1"/>
      <c r="N823" s="1"/>
      <c r="O823" s="1"/>
      <c r="P823" s="1"/>
      <c r="Q823" s="1"/>
      <c r="R823" s="1"/>
      <c r="S823" s="210"/>
      <c r="T823" s="210"/>
      <c r="U823" s="1"/>
      <c r="V823" s="1"/>
      <c r="W823" s="1"/>
      <c r="X823" s="1"/>
      <c r="Y823" s="210"/>
      <c r="Z823" s="1"/>
      <c r="AA823" s="1"/>
      <c r="AB823" s="212"/>
      <c r="AC823" s="212"/>
    </row>
    <row r="824" spans="1:29">
      <c r="A824" s="1"/>
      <c r="B824" s="1"/>
      <c r="C824" s="1"/>
      <c r="D824" s="1"/>
      <c r="E824" s="1"/>
      <c r="F824" s="1"/>
      <c r="G824" s="1"/>
      <c r="H824" s="1"/>
      <c r="I824" s="1"/>
      <c r="J824" s="1"/>
      <c r="K824" s="1"/>
      <c r="L824" s="1"/>
      <c r="M824" s="1"/>
      <c r="N824" s="1"/>
      <c r="O824" s="1"/>
      <c r="P824" s="1"/>
      <c r="Q824" s="1"/>
      <c r="R824" s="1"/>
      <c r="S824" s="210"/>
      <c r="T824" s="210"/>
      <c r="U824" s="1"/>
      <c r="V824" s="1"/>
      <c r="W824" s="1"/>
      <c r="X824" s="1"/>
      <c r="Y824" s="210"/>
      <c r="Z824" s="1"/>
      <c r="AA824" s="1"/>
      <c r="AB824" s="212"/>
      <c r="AC824" s="212"/>
    </row>
    <row r="825" spans="1:29">
      <c r="A825" s="1"/>
      <c r="B825" s="1"/>
      <c r="C825" s="1"/>
      <c r="D825" s="1"/>
      <c r="E825" s="1"/>
      <c r="F825" s="1"/>
      <c r="G825" s="1"/>
      <c r="H825" s="1"/>
      <c r="I825" s="1"/>
      <c r="J825" s="1"/>
      <c r="K825" s="1"/>
      <c r="L825" s="1"/>
      <c r="M825" s="1"/>
      <c r="N825" s="1"/>
      <c r="O825" s="1"/>
      <c r="P825" s="1"/>
      <c r="Q825" s="1"/>
      <c r="R825" s="1"/>
      <c r="S825" s="210"/>
      <c r="T825" s="210"/>
      <c r="U825" s="1"/>
      <c r="V825" s="1"/>
      <c r="W825" s="1"/>
      <c r="X825" s="1"/>
      <c r="Y825" s="210"/>
      <c r="Z825" s="1"/>
      <c r="AA825" s="1"/>
      <c r="AB825" s="212"/>
      <c r="AC825" s="212"/>
    </row>
    <row r="826" spans="1:29">
      <c r="A826" s="1"/>
      <c r="B826" s="1"/>
      <c r="C826" s="1"/>
      <c r="D826" s="1"/>
      <c r="E826" s="1"/>
      <c r="F826" s="1"/>
      <c r="G826" s="1"/>
      <c r="H826" s="1"/>
      <c r="I826" s="1"/>
      <c r="J826" s="1"/>
      <c r="K826" s="1"/>
      <c r="L826" s="1"/>
      <c r="M826" s="1"/>
      <c r="N826" s="1"/>
      <c r="O826" s="1"/>
      <c r="P826" s="1"/>
      <c r="Q826" s="1"/>
      <c r="R826" s="1"/>
      <c r="S826" s="210"/>
      <c r="T826" s="210"/>
      <c r="U826" s="1"/>
      <c r="V826" s="1"/>
      <c r="W826" s="1"/>
      <c r="X826" s="1"/>
      <c r="Y826" s="210"/>
      <c r="Z826" s="1"/>
      <c r="AA826" s="1"/>
      <c r="AB826" s="212"/>
      <c r="AC826" s="212"/>
    </row>
    <row r="827" spans="1:29">
      <c r="A827" s="1"/>
      <c r="B827" s="1"/>
      <c r="C827" s="1"/>
      <c r="D827" s="1"/>
      <c r="E827" s="1"/>
      <c r="F827" s="1"/>
      <c r="G827" s="1"/>
      <c r="H827" s="1"/>
      <c r="I827" s="1"/>
      <c r="J827" s="1"/>
      <c r="K827" s="1"/>
      <c r="L827" s="1"/>
      <c r="M827" s="1"/>
      <c r="N827" s="1"/>
      <c r="O827" s="1"/>
      <c r="P827" s="1"/>
      <c r="Q827" s="1"/>
      <c r="R827" s="1"/>
      <c r="S827" s="210"/>
      <c r="T827" s="210"/>
      <c r="U827" s="1"/>
      <c r="V827" s="1"/>
      <c r="W827" s="1"/>
      <c r="X827" s="1"/>
      <c r="Y827" s="210"/>
      <c r="Z827" s="1"/>
      <c r="AA827" s="1"/>
      <c r="AB827" s="212"/>
      <c r="AC827" s="212"/>
    </row>
    <row r="828" spans="1:29">
      <c r="A828" s="1"/>
      <c r="B828" s="1"/>
      <c r="C828" s="1"/>
      <c r="D828" s="1"/>
      <c r="E828" s="1"/>
      <c r="F828" s="1"/>
      <c r="G828" s="1"/>
      <c r="H828" s="1"/>
      <c r="I828" s="1"/>
      <c r="J828" s="1"/>
      <c r="K828" s="1"/>
      <c r="L828" s="1"/>
      <c r="M828" s="1"/>
      <c r="N828" s="1"/>
      <c r="O828" s="1"/>
      <c r="P828" s="1"/>
      <c r="Q828" s="1"/>
      <c r="R828" s="1"/>
      <c r="S828" s="210"/>
      <c r="T828" s="210"/>
      <c r="U828" s="1"/>
      <c r="V828" s="1"/>
      <c r="W828" s="1"/>
      <c r="X828" s="1"/>
      <c r="Y828" s="210"/>
      <c r="Z828" s="1"/>
      <c r="AA828" s="1"/>
      <c r="AB828" s="212"/>
      <c r="AC828" s="212"/>
    </row>
    <row r="829" spans="1:29">
      <c r="A829" s="1"/>
      <c r="B829" s="1"/>
      <c r="C829" s="1"/>
      <c r="D829" s="1"/>
      <c r="E829" s="1"/>
      <c r="F829" s="1"/>
      <c r="G829" s="1"/>
      <c r="H829" s="1"/>
      <c r="I829" s="1"/>
      <c r="J829" s="1"/>
      <c r="K829" s="1"/>
      <c r="L829" s="1"/>
      <c r="M829" s="1"/>
      <c r="N829" s="1"/>
      <c r="O829" s="1"/>
      <c r="P829" s="1"/>
      <c r="Q829" s="1"/>
      <c r="R829" s="1"/>
      <c r="S829" s="210"/>
      <c r="T829" s="210"/>
      <c r="U829" s="1"/>
      <c r="V829" s="1"/>
      <c r="W829" s="1"/>
      <c r="X829" s="1"/>
      <c r="Y829" s="210"/>
      <c r="Z829" s="1"/>
      <c r="AA829" s="1"/>
      <c r="AB829" s="212"/>
      <c r="AC829" s="212"/>
    </row>
    <row r="830" spans="1:29">
      <c r="A830" s="1"/>
      <c r="B830" s="1"/>
      <c r="C830" s="1"/>
      <c r="D830" s="1"/>
      <c r="E830" s="1"/>
      <c r="F830" s="1"/>
      <c r="G830" s="1"/>
      <c r="H830" s="1"/>
      <c r="I830" s="1"/>
      <c r="J830" s="1"/>
      <c r="K830" s="1"/>
      <c r="L830" s="1"/>
      <c r="M830" s="1"/>
      <c r="N830" s="1"/>
      <c r="O830" s="1"/>
      <c r="P830" s="1"/>
      <c r="Q830" s="1"/>
      <c r="R830" s="1"/>
      <c r="S830" s="210"/>
      <c r="T830" s="210"/>
      <c r="U830" s="1"/>
      <c r="V830" s="1"/>
      <c r="W830" s="1"/>
      <c r="X830" s="1"/>
      <c r="Y830" s="210"/>
      <c r="Z830" s="1"/>
      <c r="AA830" s="1"/>
      <c r="AB830" s="212"/>
      <c r="AC830" s="212"/>
    </row>
    <row r="831" spans="1:29">
      <c r="A831" s="1"/>
      <c r="B831" s="1"/>
      <c r="C831" s="1"/>
      <c r="D831" s="1"/>
      <c r="E831" s="1"/>
      <c r="F831" s="1"/>
      <c r="G831" s="1"/>
      <c r="H831" s="1"/>
      <c r="I831" s="1"/>
      <c r="J831" s="1"/>
      <c r="K831" s="1"/>
      <c r="L831" s="1"/>
      <c r="M831" s="1"/>
      <c r="N831" s="1"/>
      <c r="O831" s="1"/>
      <c r="P831" s="1"/>
      <c r="Q831" s="1"/>
      <c r="R831" s="1"/>
      <c r="S831" s="210"/>
      <c r="T831" s="210"/>
      <c r="U831" s="1"/>
      <c r="V831" s="1"/>
      <c r="W831" s="1"/>
      <c r="X831" s="1"/>
      <c r="Y831" s="210"/>
      <c r="Z831" s="1"/>
      <c r="AA831" s="1"/>
      <c r="AB831" s="212"/>
      <c r="AC831" s="212"/>
    </row>
    <row r="832" spans="1:29">
      <c r="A832" s="1"/>
      <c r="B832" s="1"/>
      <c r="C832" s="1"/>
      <c r="D832" s="1"/>
      <c r="E832" s="1"/>
      <c r="F832" s="1"/>
      <c r="G832" s="1"/>
      <c r="H832" s="1"/>
      <c r="I832" s="1"/>
      <c r="J832" s="1"/>
      <c r="K832" s="1"/>
      <c r="L832" s="1"/>
      <c r="M832" s="1"/>
      <c r="N832" s="1"/>
      <c r="O832" s="1"/>
      <c r="P832" s="1"/>
      <c r="Q832" s="1"/>
      <c r="R832" s="1"/>
      <c r="S832" s="210"/>
      <c r="T832" s="210"/>
      <c r="U832" s="1"/>
      <c r="V832" s="1"/>
      <c r="W832" s="1"/>
      <c r="X832" s="1"/>
      <c r="Y832" s="210"/>
      <c r="Z832" s="1"/>
      <c r="AA832" s="1"/>
      <c r="AB832" s="212"/>
      <c r="AC832" s="212"/>
    </row>
    <row r="833" spans="1:29">
      <c r="A833" s="1"/>
      <c r="B833" s="1"/>
      <c r="C833" s="1"/>
      <c r="D833" s="1"/>
      <c r="E833" s="1"/>
      <c r="F833" s="1"/>
      <c r="G833" s="1"/>
      <c r="H833" s="1"/>
      <c r="I833" s="1"/>
      <c r="J833" s="1"/>
      <c r="K833" s="1"/>
      <c r="L833" s="1"/>
      <c r="M833" s="1"/>
      <c r="N833" s="1"/>
      <c r="O833" s="1"/>
      <c r="P833" s="1"/>
      <c r="Q833" s="1"/>
      <c r="R833" s="1"/>
      <c r="S833" s="210"/>
      <c r="T833" s="210"/>
      <c r="U833" s="1"/>
      <c r="V833" s="1"/>
      <c r="W833" s="1"/>
      <c r="X833" s="1"/>
      <c r="Y833" s="210"/>
      <c r="Z833" s="1"/>
      <c r="AA833" s="1"/>
      <c r="AB833" s="212"/>
      <c r="AC833" s="212"/>
    </row>
    <row r="834" spans="1:29">
      <c r="A834" s="1"/>
      <c r="B834" s="1"/>
      <c r="C834" s="1"/>
      <c r="D834" s="1"/>
      <c r="E834" s="1"/>
      <c r="F834" s="1"/>
      <c r="G834" s="1"/>
      <c r="H834" s="1"/>
      <c r="I834" s="1"/>
      <c r="J834" s="1"/>
      <c r="K834" s="1"/>
      <c r="L834" s="1"/>
      <c r="M834" s="1"/>
      <c r="N834" s="1"/>
      <c r="O834" s="1"/>
      <c r="P834" s="1"/>
      <c r="Q834" s="1"/>
      <c r="R834" s="1"/>
      <c r="S834" s="210"/>
      <c r="T834" s="210"/>
      <c r="U834" s="1"/>
      <c r="V834" s="1"/>
      <c r="W834" s="1"/>
      <c r="X834" s="1"/>
      <c r="Y834" s="210"/>
      <c r="Z834" s="1"/>
      <c r="AA834" s="1"/>
      <c r="AB834" s="212"/>
      <c r="AC834" s="212"/>
    </row>
    <row r="835" spans="1:29">
      <c r="A835" s="1"/>
      <c r="B835" s="1"/>
      <c r="C835" s="1"/>
      <c r="D835" s="1"/>
      <c r="E835" s="1"/>
      <c r="F835" s="1"/>
      <c r="G835" s="1"/>
      <c r="H835" s="1"/>
      <c r="I835" s="1"/>
      <c r="J835" s="1"/>
      <c r="K835" s="1"/>
      <c r="L835" s="1"/>
      <c r="M835" s="1"/>
      <c r="N835" s="1"/>
      <c r="O835" s="1"/>
      <c r="P835" s="1"/>
      <c r="Q835" s="1"/>
      <c r="R835" s="1"/>
      <c r="S835" s="210"/>
      <c r="T835" s="210"/>
      <c r="U835" s="1"/>
      <c r="V835" s="1"/>
      <c r="W835" s="1"/>
      <c r="X835" s="1"/>
      <c r="Y835" s="210"/>
      <c r="Z835" s="1"/>
      <c r="AA835" s="1"/>
      <c r="AB835" s="212"/>
      <c r="AC835" s="212"/>
    </row>
    <row r="836" spans="1:29">
      <c r="A836" s="1"/>
      <c r="B836" s="1"/>
      <c r="C836" s="1"/>
      <c r="D836" s="1"/>
      <c r="E836" s="1"/>
      <c r="F836" s="1"/>
      <c r="G836" s="1"/>
      <c r="H836" s="1"/>
      <c r="I836" s="1"/>
      <c r="J836" s="1"/>
      <c r="K836" s="1"/>
      <c r="L836" s="1"/>
      <c r="M836" s="1"/>
      <c r="N836" s="1"/>
      <c r="O836" s="1"/>
      <c r="P836" s="1"/>
      <c r="Q836" s="1"/>
      <c r="R836" s="1"/>
      <c r="S836" s="210"/>
      <c r="T836" s="210"/>
      <c r="U836" s="1"/>
      <c r="V836" s="1"/>
      <c r="W836" s="1"/>
      <c r="X836" s="1"/>
      <c r="Y836" s="210"/>
      <c r="Z836" s="1"/>
      <c r="AA836" s="1"/>
      <c r="AB836" s="212"/>
      <c r="AC836" s="212"/>
    </row>
    <row r="837" spans="1:29">
      <c r="A837" s="1"/>
      <c r="B837" s="1"/>
      <c r="C837" s="1"/>
      <c r="D837" s="1"/>
      <c r="E837" s="1"/>
      <c r="F837" s="1"/>
      <c r="G837" s="1"/>
      <c r="H837" s="1"/>
      <c r="I837" s="1"/>
      <c r="J837" s="1"/>
      <c r="K837" s="1"/>
      <c r="L837" s="1"/>
      <c r="M837" s="1"/>
      <c r="N837" s="1"/>
      <c r="O837" s="1"/>
      <c r="P837" s="1"/>
      <c r="Q837" s="1"/>
      <c r="R837" s="1"/>
      <c r="S837" s="210"/>
      <c r="T837" s="210"/>
      <c r="U837" s="1"/>
      <c r="V837" s="1"/>
      <c r="W837" s="1"/>
      <c r="X837" s="1"/>
      <c r="Y837" s="210"/>
      <c r="Z837" s="1"/>
      <c r="AA837" s="1"/>
      <c r="AB837" s="212"/>
      <c r="AC837" s="212"/>
    </row>
    <row r="838" spans="1:29">
      <c r="A838" s="1"/>
      <c r="B838" s="1"/>
      <c r="C838" s="1"/>
      <c r="D838" s="1"/>
      <c r="E838" s="1"/>
      <c r="F838" s="1"/>
      <c r="G838" s="1"/>
      <c r="H838" s="1"/>
      <c r="I838" s="1"/>
      <c r="J838" s="1"/>
      <c r="K838" s="1"/>
      <c r="L838" s="1"/>
      <c r="M838" s="1"/>
      <c r="N838" s="1"/>
      <c r="O838" s="1"/>
      <c r="P838" s="1"/>
      <c r="Q838" s="1"/>
      <c r="R838" s="1"/>
      <c r="S838" s="210"/>
      <c r="T838" s="210"/>
      <c r="U838" s="1"/>
      <c r="V838" s="1"/>
      <c r="W838" s="1"/>
      <c r="X838" s="1"/>
      <c r="Y838" s="210"/>
      <c r="Z838" s="1"/>
      <c r="AA838" s="1"/>
      <c r="AB838" s="212"/>
      <c r="AC838" s="212"/>
    </row>
    <row r="839" spans="1:29">
      <c r="A839" s="1"/>
      <c r="B839" s="1"/>
      <c r="C839" s="1"/>
      <c r="D839" s="1"/>
      <c r="E839" s="1"/>
      <c r="F839" s="1"/>
      <c r="G839" s="1"/>
      <c r="H839" s="1"/>
      <c r="I839" s="1"/>
      <c r="J839" s="1"/>
      <c r="K839" s="1"/>
      <c r="L839" s="1"/>
      <c r="M839" s="1"/>
      <c r="N839" s="1"/>
      <c r="O839" s="1"/>
      <c r="P839" s="1"/>
      <c r="Q839" s="1"/>
      <c r="R839" s="1"/>
      <c r="S839" s="210"/>
      <c r="T839" s="210"/>
      <c r="U839" s="1"/>
      <c r="V839" s="1"/>
      <c r="W839" s="1"/>
      <c r="X839" s="1"/>
      <c r="Y839" s="210"/>
      <c r="Z839" s="1"/>
      <c r="AA839" s="1"/>
      <c r="AB839" s="212"/>
      <c r="AC839" s="212"/>
    </row>
    <row r="840" spans="1:29">
      <c r="A840" s="1"/>
      <c r="B840" s="1"/>
      <c r="C840" s="1"/>
      <c r="D840" s="1"/>
      <c r="E840" s="1"/>
      <c r="F840" s="1"/>
      <c r="G840" s="1"/>
      <c r="H840" s="1"/>
      <c r="I840" s="1"/>
      <c r="J840" s="1"/>
      <c r="K840" s="1"/>
      <c r="L840" s="1"/>
      <c r="M840" s="1"/>
      <c r="N840" s="1"/>
      <c r="O840" s="1"/>
      <c r="P840" s="1"/>
      <c r="Q840" s="1"/>
      <c r="R840" s="1"/>
      <c r="S840" s="210"/>
      <c r="T840" s="210"/>
      <c r="U840" s="1"/>
      <c r="V840" s="1"/>
      <c r="W840" s="1"/>
      <c r="X840" s="1"/>
      <c r="Y840" s="210"/>
      <c r="Z840" s="1"/>
      <c r="AA840" s="1"/>
      <c r="AB840" s="212"/>
      <c r="AC840" s="212"/>
    </row>
    <row r="841" spans="1:29">
      <c r="A841" s="1"/>
      <c r="B841" s="1"/>
      <c r="C841" s="1"/>
      <c r="D841" s="1"/>
      <c r="E841" s="1"/>
      <c r="F841" s="1"/>
      <c r="G841" s="1"/>
      <c r="H841" s="1"/>
      <c r="I841" s="1"/>
      <c r="J841" s="1"/>
      <c r="K841" s="1"/>
      <c r="L841" s="1"/>
      <c r="M841" s="1"/>
      <c r="N841" s="1"/>
      <c r="O841" s="1"/>
      <c r="P841" s="1"/>
      <c r="Q841" s="1"/>
      <c r="R841" s="1"/>
      <c r="S841" s="210"/>
      <c r="T841" s="210"/>
      <c r="U841" s="1"/>
      <c r="V841" s="1"/>
      <c r="W841" s="1"/>
      <c r="X841" s="1"/>
      <c r="Y841" s="210"/>
      <c r="Z841" s="1"/>
      <c r="AA841" s="1"/>
      <c r="AB841" s="212"/>
      <c r="AC841" s="212"/>
    </row>
    <row r="842" spans="1:29">
      <c r="A842" s="1"/>
      <c r="B842" s="1"/>
      <c r="C842" s="1"/>
      <c r="D842" s="1"/>
      <c r="E842" s="1"/>
      <c r="F842" s="1"/>
      <c r="G842" s="1"/>
      <c r="H842" s="1"/>
      <c r="I842" s="1"/>
      <c r="J842" s="1"/>
      <c r="K842" s="1"/>
      <c r="L842" s="1"/>
      <c r="M842" s="1"/>
      <c r="N842" s="1"/>
      <c r="O842" s="1"/>
      <c r="P842" s="1"/>
      <c r="Q842" s="1"/>
      <c r="R842" s="1"/>
      <c r="S842" s="210"/>
      <c r="T842" s="210"/>
      <c r="U842" s="1"/>
      <c r="V842" s="1"/>
      <c r="W842" s="1"/>
      <c r="X842" s="1"/>
      <c r="Y842" s="210"/>
      <c r="Z842" s="1"/>
      <c r="AA842" s="1"/>
      <c r="AB842" s="212"/>
      <c r="AC842" s="212"/>
    </row>
    <row r="843" spans="1:29">
      <c r="A843" s="1"/>
      <c r="B843" s="1"/>
      <c r="C843" s="1"/>
      <c r="D843" s="1"/>
      <c r="E843" s="1"/>
      <c r="F843" s="1"/>
      <c r="G843" s="1"/>
      <c r="H843" s="1"/>
      <c r="I843" s="1"/>
      <c r="J843" s="1"/>
      <c r="K843" s="1"/>
      <c r="L843" s="1"/>
      <c r="M843" s="1"/>
      <c r="N843" s="1"/>
      <c r="O843" s="1"/>
      <c r="P843" s="1"/>
      <c r="Q843" s="1"/>
      <c r="R843" s="1"/>
      <c r="S843" s="210"/>
      <c r="T843" s="210"/>
      <c r="U843" s="1"/>
      <c r="V843" s="1"/>
      <c r="W843" s="1"/>
      <c r="X843" s="1"/>
      <c r="Y843" s="210"/>
      <c r="Z843" s="1"/>
      <c r="AA843" s="1"/>
      <c r="AB843" s="212"/>
      <c r="AC843" s="212"/>
    </row>
    <row r="844" spans="1:29">
      <c r="A844" s="1"/>
      <c r="B844" s="1"/>
      <c r="C844" s="1"/>
      <c r="D844" s="1"/>
      <c r="E844" s="1"/>
      <c r="F844" s="1"/>
      <c r="G844" s="1"/>
      <c r="H844" s="1"/>
      <c r="I844" s="1"/>
      <c r="J844" s="1"/>
      <c r="K844" s="1"/>
      <c r="L844" s="1"/>
      <c r="M844" s="1"/>
      <c r="N844" s="1"/>
      <c r="O844" s="1"/>
      <c r="P844" s="1"/>
      <c r="Q844" s="1"/>
      <c r="R844" s="1"/>
      <c r="S844" s="210"/>
      <c r="T844" s="210"/>
      <c r="U844" s="1"/>
      <c r="V844" s="1"/>
      <c r="W844" s="1"/>
      <c r="X844" s="1"/>
      <c r="Y844" s="210"/>
      <c r="Z844" s="1"/>
      <c r="AA844" s="1"/>
      <c r="AB844" s="212"/>
      <c r="AC844" s="212"/>
    </row>
    <row r="845" spans="1:29">
      <c r="A845" s="1"/>
      <c r="B845" s="1"/>
      <c r="C845" s="1"/>
      <c r="D845" s="1"/>
      <c r="E845" s="1"/>
      <c r="F845" s="1"/>
      <c r="G845" s="1"/>
      <c r="H845" s="1"/>
      <c r="I845" s="1"/>
      <c r="J845" s="1"/>
      <c r="K845" s="1"/>
      <c r="L845" s="1"/>
      <c r="M845" s="1"/>
      <c r="N845" s="1"/>
      <c r="O845" s="1"/>
      <c r="P845" s="1"/>
      <c r="Q845" s="1"/>
      <c r="R845" s="1"/>
      <c r="S845" s="210"/>
      <c r="T845" s="210"/>
      <c r="U845" s="1"/>
      <c r="V845" s="1"/>
      <c r="W845" s="1"/>
      <c r="X845" s="1"/>
      <c r="Y845" s="210"/>
      <c r="Z845" s="1"/>
      <c r="AA845" s="1"/>
      <c r="AB845" s="212"/>
      <c r="AC845" s="212"/>
    </row>
    <row r="846" spans="1:29">
      <c r="A846" s="1"/>
      <c r="B846" s="1"/>
      <c r="C846" s="1"/>
      <c r="D846" s="1"/>
      <c r="E846" s="1"/>
      <c r="F846" s="1"/>
      <c r="G846" s="1"/>
      <c r="H846" s="1"/>
      <c r="I846" s="1"/>
      <c r="J846" s="1"/>
      <c r="K846" s="1"/>
      <c r="L846" s="1"/>
      <c r="M846" s="1"/>
      <c r="N846" s="1"/>
      <c r="O846" s="1"/>
      <c r="P846" s="1"/>
      <c r="Q846" s="1"/>
      <c r="R846" s="1"/>
      <c r="S846" s="210"/>
      <c r="T846" s="210"/>
      <c r="U846" s="1"/>
      <c r="V846" s="1"/>
      <c r="W846" s="1"/>
      <c r="X846" s="1"/>
      <c r="Y846" s="210"/>
      <c r="Z846" s="1"/>
      <c r="AA846" s="1"/>
      <c r="AB846" s="212"/>
      <c r="AC846" s="212"/>
    </row>
    <row r="847" spans="1:29">
      <c r="A847" s="1"/>
      <c r="B847" s="1"/>
      <c r="C847" s="1"/>
      <c r="D847" s="1"/>
      <c r="E847" s="1"/>
      <c r="F847" s="1"/>
      <c r="G847" s="1"/>
      <c r="H847" s="1"/>
      <c r="I847" s="1"/>
      <c r="J847" s="1"/>
      <c r="K847" s="1"/>
      <c r="L847" s="1"/>
      <c r="M847" s="1"/>
      <c r="N847" s="1"/>
      <c r="O847" s="1"/>
      <c r="P847" s="1"/>
      <c r="Q847" s="1"/>
      <c r="R847" s="1"/>
      <c r="S847" s="210"/>
      <c r="T847" s="210"/>
      <c r="U847" s="1"/>
      <c r="V847" s="1"/>
      <c r="W847" s="1"/>
      <c r="X847" s="1"/>
      <c r="Y847" s="210"/>
      <c r="Z847" s="1"/>
      <c r="AA847" s="1"/>
      <c r="AB847" s="212"/>
      <c r="AC847" s="212"/>
    </row>
    <row r="848" spans="1:29">
      <c r="A848" s="1"/>
      <c r="B848" s="1"/>
      <c r="C848" s="1"/>
      <c r="D848" s="1"/>
      <c r="E848" s="1"/>
      <c r="F848" s="1"/>
      <c r="G848" s="1"/>
      <c r="H848" s="1"/>
      <c r="I848" s="1"/>
      <c r="J848" s="1"/>
      <c r="K848" s="1"/>
      <c r="L848" s="1"/>
      <c r="M848" s="1"/>
      <c r="N848" s="1"/>
      <c r="O848" s="1"/>
      <c r="P848" s="1"/>
      <c r="Q848" s="1"/>
      <c r="R848" s="1"/>
      <c r="S848" s="210"/>
      <c r="T848" s="210"/>
      <c r="U848" s="1"/>
      <c r="V848" s="1"/>
      <c r="W848" s="1"/>
      <c r="X848" s="1"/>
      <c r="Y848" s="210"/>
      <c r="Z848" s="1"/>
      <c r="AA848" s="1"/>
      <c r="AB848" s="212"/>
      <c r="AC848" s="212"/>
    </row>
    <row r="849" spans="1:29">
      <c r="A849" s="1"/>
      <c r="B849" s="1"/>
      <c r="C849" s="1"/>
      <c r="D849" s="1"/>
      <c r="E849" s="1"/>
      <c r="F849" s="1"/>
      <c r="G849" s="1"/>
      <c r="H849" s="1"/>
      <c r="I849" s="1"/>
      <c r="J849" s="1"/>
      <c r="K849" s="1"/>
      <c r="L849" s="1"/>
      <c r="M849" s="1"/>
      <c r="N849" s="1"/>
      <c r="O849" s="1"/>
      <c r="P849" s="1"/>
      <c r="Q849" s="1"/>
      <c r="R849" s="1"/>
      <c r="S849" s="210"/>
      <c r="T849" s="210"/>
      <c r="U849" s="1"/>
      <c r="V849" s="1"/>
      <c r="W849" s="1"/>
      <c r="X849" s="1"/>
      <c r="Y849" s="210"/>
      <c r="Z849" s="1"/>
      <c r="AA849" s="1"/>
      <c r="AB849" s="212"/>
      <c r="AC849" s="212"/>
    </row>
    <row r="850" spans="1:29">
      <c r="A850" s="1"/>
      <c r="B850" s="1"/>
      <c r="C850" s="1"/>
      <c r="D850" s="1"/>
      <c r="E850" s="1"/>
      <c r="F850" s="1"/>
      <c r="G850" s="1"/>
      <c r="H850" s="1"/>
      <c r="I850" s="1"/>
      <c r="J850" s="1"/>
      <c r="K850" s="1"/>
      <c r="L850" s="1"/>
      <c r="M850" s="1"/>
      <c r="N850" s="1"/>
      <c r="O850" s="1"/>
      <c r="P850" s="1"/>
      <c r="Q850" s="1"/>
      <c r="R850" s="1"/>
      <c r="S850" s="210"/>
      <c r="T850" s="210"/>
      <c r="U850" s="1"/>
      <c r="V850" s="1"/>
      <c r="W850" s="1"/>
      <c r="X850" s="1"/>
      <c r="Y850" s="210"/>
      <c r="Z850" s="1"/>
      <c r="AA850" s="1"/>
      <c r="AB850" s="212"/>
      <c r="AC850" s="212"/>
    </row>
    <row r="851" spans="1:29">
      <c r="A851" s="1"/>
      <c r="B851" s="1"/>
      <c r="C851" s="1"/>
      <c r="D851" s="1"/>
      <c r="E851" s="1"/>
      <c r="F851" s="1"/>
      <c r="G851" s="1"/>
      <c r="H851" s="1"/>
      <c r="I851" s="1"/>
      <c r="J851" s="1"/>
      <c r="K851" s="1"/>
      <c r="L851" s="1"/>
      <c r="M851" s="1"/>
      <c r="N851" s="1"/>
      <c r="O851" s="1"/>
      <c r="P851" s="1"/>
      <c r="Q851" s="1"/>
      <c r="R851" s="1"/>
      <c r="S851" s="210"/>
      <c r="T851" s="210"/>
      <c r="U851" s="1"/>
      <c r="V851" s="1"/>
      <c r="W851" s="1"/>
      <c r="X851" s="1"/>
      <c r="Y851" s="210"/>
      <c r="Z851" s="1"/>
      <c r="AA851" s="1"/>
      <c r="AB851" s="212"/>
      <c r="AC851" s="212"/>
    </row>
    <row r="852" spans="1:29">
      <c r="A852" s="1"/>
      <c r="B852" s="1"/>
      <c r="C852" s="1"/>
      <c r="D852" s="1"/>
      <c r="E852" s="1"/>
      <c r="F852" s="1"/>
      <c r="G852" s="1"/>
      <c r="H852" s="1"/>
      <c r="I852" s="1"/>
      <c r="J852" s="1"/>
      <c r="K852" s="1"/>
      <c r="L852" s="1"/>
      <c r="M852" s="1"/>
      <c r="N852" s="1"/>
      <c r="O852" s="1"/>
      <c r="P852" s="1"/>
      <c r="Q852" s="1"/>
      <c r="R852" s="1"/>
      <c r="S852" s="210"/>
      <c r="T852" s="210"/>
      <c r="U852" s="1"/>
      <c r="V852" s="1"/>
      <c r="W852" s="1"/>
      <c r="X852" s="1"/>
      <c r="Y852" s="210"/>
      <c r="Z852" s="1"/>
      <c r="AA852" s="1"/>
      <c r="AB852" s="212"/>
      <c r="AC852" s="212"/>
    </row>
    <row r="853" spans="1:29">
      <c r="A853" s="1"/>
      <c r="B853" s="1"/>
      <c r="C853" s="1"/>
      <c r="D853" s="1"/>
      <c r="E853" s="1"/>
      <c r="F853" s="1"/>
      <c r="G853" s="1"/>
      <c r="H853" s="1"/>
      <c r="I853" s="1"/>
      <c r="J853" s="1"/>
      <c r="K853" s="1"/>
      <c r="L853" s="1"/>
      <c r="M853" s="1"/>
      <c r="N853" s="1"/>
      <c r="O853" s="1"/>
      <c r="P853" s="1"/>
      <c r="Q853" s="1"/>
      <c r="R853" s="1"/>
      <c r="S853" s="210"/>
      <c r="T853" s="210"/>
      <c r="U853" s="1"/>
      <c r="V853" s="1"/>
      <c r="W853" s="1"/>
      <c r="X853" s="1"/>
      <c r="Y853" s="210"/>
      <c r="Z853" s="1"/>
      <c r="AA853" s="1"/>
      <c r="AB853" s="212"/>
      <c r="AC853" s="212"/>
    </row>
    <row r="854" spans="1:29">
      <c r="A854" s="1"/>
      <c r="B854" s="1"/>
      <c r="C854" s="1"/>
      <c r="D854" s="1"/>
      <c r="E854" s="1"/>
      <c r="F854" s="1"/>
      <c r="G854" s="1"/>
      <c r="H854" s="1"/>
      <c r="I854" s="1"/>
      <c r="J854" s="1"/>
      <c r="K854" s="1"/>
      <c r="L854" s="1"/>
      <c r="M854" s="1"/>
      <c r="N854" s="1"/>
      <c r="O854" s="1"/>
      <c r="P854" s="1"/>
      <c r="Q854" s="1"/>
      <c r="R854" s="1"/>
      <c r="S854" s="210"/>
      <c r="T854" s="210"/>
      <c r="U854" s="1"/>
      <c r="V854" s="1"/>
      <c r="W854" s="1"/>
      <c r="X854" s="1"/>
      <c r="Y854" s="210"/>
      <c r="Z854" s="1"/>
      <c r="AA854" s="1"/>
      <c r="AB854" s="212"/>
      <c r="AC854" s="212"/>
    </row>
    <row r="855" spans="1:29">
      <c r="A855" s="1"/>
      <c r="B855" s="1"/>
      <c r="C855" s="1"/>
      <c r="D855" s="1"/>
      <c r="E855" s="1"/>
      <c r="F855" s="1"/>
      <c r="G855" s="1"/>
      <c r="H855" s="1"/>
      <c r="I855" s="1"/>
      <c r="J855" s="1"/>
      <c r="K855" s="1"/>
      <c r="L855" s="1"/>
      <c r="M855" s="1"/>
      <c r="N855" s="1"/>
      <c r="O855" s="1"/>
      <c r="P855" s="1"/>
      <c r="Q855" s="1"/>
      <c r="R855" s="1"/>
      <c r="S855" s="210"/>
      <c r="T855" s="210"/>
      <c r="U855" s="1"/>
      <c r="V855" s="1"/>
      <c r="W855" s="1"/>
      <c r="X855" s="1"/>
      <c r="Y855" s="210"/>
      <c r="Z855" s="1"/>
      <c r="AA855" s="1"/>
      <c r="AB855" s="212"/>
      <c r="AC855" s="212"/>
    </row>
    <row r="856" spans="1:29">
      <c r="A856" s="1"/>
      <c r="B856" s="1"/>
      <c r="C856" s="1"/>
      <c r="D856" s="1"/>
      <c r="E856" s="1"/>
      <c r="F856" s="1"/>
      <c r="G856" s="1"/>
      <c r="H856" s="1"/>
      <c r="I856" s="1"/>
      <c r="J856" s="1"/>
      <c r="K856" s="1"/>
      <c r="L856" s="1"/>
      <c r="M856" s="1"/>
      <c r="N856" s="1"/>
      <c r="O856" s="1"/>
      <c r="P856" s="1"/>
      <c r="Q856" s="1"/>
      <c r="R856" s="1"/>
      <c r="S856" s="210"/>
      <c r="T856" s="210"/>
      <c r="U856" s="1"/>
      <c r="V856" s="1"/>
      <c r="W856" s="1"/>
      <c r="X856" s="1"/>
      <c r="Y856" s="210"/>
      <c r="Z856" s="1"/>
      <c r="AA856" s="1"/>
      <c r="AB856" s="212"/>
      <c r="AC856" s="212"/>
    </row>
    <row r="857" spans="1:29">
      <c r="A857" s="1"/>
      <c r="B857" s="1"/>
      <c r="C857" s="1"/>
      <c r="D857" s="1"/>
      <c r="E857" s="1"/>
      <c r="F857" s="1"/>
      <c r="G857" s="1"/>
      <c r="H857" s="1"/>
      <c r="I857" s="1"/>
      <c r="J857" s="1"/>
      <c r="K857" s="1"/>
      <c r="L857" s="1"/>
      <c r="M857" s="1"/>
      <c r="N857" s="1"/>
      <c r="O857" s="1"/>
      <c r="P857" s="1"/>
      <c r="Q857" s="1"/>
      <c r="R857" s="1"/>
      <c r="S857" s="210"/>
      <c r="T857" s="210"/>
      <c r="U857" s="1"/>
      <c r="V857" s="1"/>
      <c r="W857" s="1"/>
      <c r="X857" s="1"/>
      <c r="Y857" s="210"/>
      <c r="Z857" s="1"/>
      <c r="AA857" s="1"/>
      <c r="AB857" s="212"/>
      <c r="AC857" s="212"/>
    </row>
    <row r="858" spans="1:29">
      <c r="A858" s="1"/>
      <c r="B858" s="1"/>
      <c r="C858" s="1"/>
      <c r="D858" s="1"/>
      <c r="E858" s="1"/>
      <c r="F858" s="1"/>
      <c r="G858" s="1"/>
      <c r="H858" s="1"/>
      <c r="I858" s="1"/>
      <c r="J858" s="1"/>
      <c r="K858" s="1"/>
      <c r="L858" s="1"/>
      <c r="M858" s="1"/>
      <c r="N858" s="1"/>
      <c r="O858" s="1"/>
      <c r="P858" s="1"/>
      <c r="Q858" s="1"/>
      <c r="R858" s="1"/>
      <c r="S858" s="210"/>
      <c r="T858" s="210"/>
      <c r="U858" s="1"/>
      <c r="V858" s="1"/>
      <c r="W858" s="1"/>
      <c r="X858" s="1"/>
      <c r="Y858" s="210"/>
      <c r="Z858" s="1"/>
      <c r="AA858" s="1"/>
      <c r="AB858" s="212"/>
      <c r="AC858" s="212"/>
    </row>
    <row r="859" spans="1:29">
      <c r="A859" s="1"/>
      <c r="B859" s="1"/>
      <c r="C859" s="1"/>
      <c r="D859" s="1"/>
      <c r="E859" s="1"/>
      <c r="F859" s="1"/>
      <c r="G859" s="1"/>
      <c r="H859" s="1"/>
      <c r="I859" s="1"/>
      <c r="J859" s="1"/>
      <c r="K859" s="1"/>
      <c r="L859" s="1"/>
      <c r="M859" s="1"/>
      <c r="N859" s="1"/>
      <c r="O859" s="1"/>
      <c r="P859" s="1"/>
      <c r="Q859" s="1"/>
      <c r="R859" s="1"/>
      <c r="S859" s="210"/>
      <c r="T859" s="210"/>
      <c r="U859" s="1"/>
      <c r="V859" s="1"/>
      <c r="W859" s="1"/>
      <c r="X859" s="1"/>
      <c r="Y859" s="210"/>
      <c r="Z859" s="1"/>
      <c r="AA859" s="1"/>
      <c r="AB859" s="212"/>
      <c r="AC859" s="212"/>
    </row>
    <row r="860" spans="1:29">
      <c r="A860" s="1"/>
      <c r="B860" s="1"/>
      <c r="C860" s="1"/>
      <c r="D860" s="1"/>
      <c r="E860" s="1"/>
      <c r="F860" s="1"/>
      <c r="G860" s="1"/>
      <c r="H860" s="1"/>
      <c r="I860" s="1"/>
      <c r="J860" s="1"/>
      <c r="K860" s="1"/>
      <c r="L860" s="1"/>
      <c r="M860" s="1"/>
      <c r="N860" s="1"/>
      <c r="O860" s="1"/>
      <c r="P860" s="1"/>
      <c r="Q860" s="1"/>
      <c r="R860" s="1"/>
      <c r="S860" s="210"/>
      <c r="T860" s="210"/>
      <c r="U860" s="1"/>
      <c r="V860" s="1"/>
      <c r="W860" s="1"/>
      <c r="X860" s="1"/>
      <c r="Y860" s="210"/>
      <c r="Z860" s="1"/>
      <c r="AA860" s="1"/>
      <c r="AB860" s="212"/>
      <c r="AC860" s="212"/>
    </row>
    <row r="861" spans="1:29">
      <c r="A861" s="1"/>
      <c r="B861" s="1"/>
      <c r="C861" s="1"/>
      <c r="D861" s="1"/>
      <c r="E861" s="1"/>
      <c r="F861" s="1"/>
      <c r="G861" s="1"/>
      <c r="H861" s="1"/>
      <c r="I861" s="1"/>
      <c r="J861" s="1"/>
      <c r="K861" s="1"/>
      <c r="L861" s="1"/>
      <c r="M861" s="1"/>
      <c r="N861" s="1"/>
      <c r="O861" s="1"/>
      <c r="P861" s="1"/>
      <c r="Q861" s="1"/>
      <c r="R861" s="1"/>
      <c r="S861" s="210"/>
      <c r="T861" s="210"/>
      <c r="U861" s="1"/>
      <c r="V861" s="1"/>
      <c r="W861" s="1"/>
      <c r="X861" s="1"/>
      <c r="Y861" s="210"/>
      <c r="Z861" s="1"/>
      <c r="AA861" s="1"/>
      <c r="AB861" s="212"/>
      <c r="AC861" s="212"/>
    </row>
    <row r="862" spans="1:29">
      <c r="A862" s="1"/>
      <c r="B862" s="1"/>
      <c r="C862" s="1"/>
      <c r="D862" s="1"/>
      <c r="E862" s="1"/>
      <c r="F862" s="1"/>
      <c r="G862" s="1"/>
      <c r="H862" s="1"/>
      <c r="I862" s="1"/>
      <c r="J862" s="1"/>
      <c r="K862" s="1"/>
      <c r="L862" s="1"/>
      <c r="M862" s="1"/>
      <c r="N862" s="1"/>
      <c r="O862" s="1"/>
      <c r="P862" s="1"/>
      <c r="Q862" s="1"/>
      <c r="R862" s="1"/>
      <c r="S862" s="210"/>
      <c r="T862" s="210"/>
      <c r="U862" s="1"/>
      <c r="V862" s="1"/>
      <c r="W862" s="1"/>
      <c r="X862" s="1"/>
      <c r="Y862" s="210"/>
      <c r="Z862" s="1"/>
      <c r="AA862" s="1"/>
      <c r="AB862" s="212"/>
      <c r="AC862" s="212"/>
    </row>
    <row r="863" spans="1:29">
      <c r="A863" s="1"/>
      <c r="B863" s="1"/>
      <c r="C863" s="1"/>
      <c r="D863" s="1"/>
      <c r="E863" s="1"/>
      <c r="F863" s="1"/>
      <c r="G863" s="1"/>
      <c r="H863" s="1"/>
      <c r="I863" s="1"/>
      <c r="J863" s="1"/>
      <c r="K863" s="1"/>
      <c r="L863" s="1"/>
      <c r="M863" s="1"/>
      <c r="N863" s="1"/>
      <c r="O863" s="1"/>
      <c r="P863" s="1"/>
      <c r="Q863" s="1"/>
      <c r="R863" s="1"/>
      <c r="S863" s="210"/>
      <c r="T863" s="210"/>
      <c r="U863" s="1"/>
      <c r="V863" s="1"/>
      <c r="W863" s="1"/>
      <c r="X863" s="1"/>
      <c r="Y863" s="210"/>
      <c r="Z863" s="1"/>
      <c r="AA863" s="1"/>
      <c r="AB863" s="212"/>
      <c r="AC863" s="212"/>
    </row>
    <row r="864" spans="1:29">
      <c r="A864" s="1"/>
      <c r="B864" s="1"/>
      <c r="C864" s="1"/>
      <c r="D864" s="1"/>
      <c r="E864" s="1"/>
      <c r="F864" s="1"/>
      <c r="G864" s="1"/>
      <c r="H864" s="1"/>
      <c r="I864" s="1"/>
      <c r="J864" s="1"/>
      <c r="K864" s="1"/>
      <c r="L864" s="1"/>
      <c r="M864" s="1"/>
      <c r="N864" s="1"/>
      <c r="O864" s="1"/>
      <c r="P864" s="1"/>
      <c r="Q864" s="1"/>
      <c r="R864" s="1"/>
      <c r="S864" s="210"/>
      <c r="T864" s="210"/>
      <c r="U864" s="1"/>
      <c r="V864" s="1"/>
      <c r="W864" s="1"/>
      <c r="X864" s="1"/>
      <c r="Y864" s="210"/>
      <c r="Z864" s="1"/>
      <c r="AA864" s="1"/>
      <c r="AB864" s="212"/>
      <c r="AC864" s="212"/>
    </row>
    <row r="865" spans="1:29">
      <c r="A865" s="1"/>
      <c r="B865" s="1"/>
      <c r="C865" s="1"/>
      <c r="D865" s="1"/>
      <c r="E865" s="1"/>
      <c r="F865" s="1"/>
      <c r="G865" s="1"/>
      <c r="H865" s="1"/>
      <c r="I865" s="1"/>
      <c r="J865" s="1"/>
      <c r="K865" s="1"/>
      <c r="L865" s="1"/>
      <c r="M865" s="1"/>
      <c r="N865" s="1"/>
      <c r="O865" s="1"/>
      <c r="P865" s="1"/>
      <c r="Q865" s="1"/>
      <c r="R865" s="1"/>
      <c r="S865" s="210"/>
      <c r="T865" s="210"/>
      <c r="U865" s="1"/>
      <c r="V865" s="1"/>
      <c r="W865" s="1"/>
      <c r="X865" s="1"/>
      <c r="Y865" s="210"/>
      <c r="Z865" s="1"/>
      <c r="AA865" s="1"/>
      <c r="AB865" s="212"/>
      <c r="AC865" s="212"/>
    </row>
    <row r="866" spans="1:29">
      <c r="A866" s="1"/>
      <c r="B866" s="1"/>
      <c r="C866" s="1"/>
      <c r="D866" s="1"/>
      <c r="E866" s="1"/>
      <c r="F866" s="1"/>
      <c r="G866" s="1"/>
      <c r="H866" s="1"/>
      <c r="I866" s="1"/>
      <c r="J866" s="1"/>
      <c r="K866" s="1"/>
      <c r="L866" s="1"/>
      <c r="M866" s="1"/>
      <c r="N866" s="1"/>
      <c r="O866" s="1"/>
      <c r="P866" s="1"/>
      <c r="Q866" s="1"/>
      <c r="R866" s="1"/>
      <c r="S866" s="210"/>
      <c r="T866" s="210"/>
      <c r="U866" s="1"/>
      <c r="V866" s="1"/>
      <c r="W866" s="1"/>
      <c r="X866" s="1"/>
      <c r="Y866" s="210"/>
      <c r="Z866" s="1"/>
      <c r="AA866" s="1"/>
      <c r="AB866" s="212"/>
      <c r="AC866" s="212"/>
    </row>
    <row r="867" spans="1:29">
      <c r="A867" s="1"/>
      <c r="B867" s="1"/>
      <c r="C867" s="1"/>
      <c r="D867" s="1"/>
      <c r="E867" s="1"/>
      <c r="F867" s="1"/>
      <c r="G867" s="1"/>
      <c r="H867" s="1"/>
      <c r="I867" s="1"/>
      <c r="J867" s="1"/>
      <c r="K867" s="1"/>
      <c r="L867" s="1"/>
      <c r="M867" s="1"/>
      <c r="N867" s="1"/>
      <c r="O867" s="1"/>
      <c r="P867" s="1"/>
      <c r="Q867" s="1"/>
      <c r="R867" s="1"/>
      <c r="S867" s="210"/>
      <c r="T867" s="210"/>
      <c r="U867" s="1"/>
      <c r="V867" s="1"/>
      <c r="W867" s="1"/>
      <c r="X867" s="1"/>
      <c r="Y867" s="210"/>
      <c r="Z867" s="1"/>
      <c r="AA867" s="1"/>
      <c r="AB867" s="212"/>
      <c r="AC867" s="212"/>
    </row>
    <row r="868" spans="1:29">
      <c r="A868" s="1"/>
      <c r="B868" s="1"/>
      <c r="C868" s="1"/>
      <c r="D868" s="1"/>
      <c r="E868" s="1"/>
      <c r="F868" s="1"/>
      <c r="G868" s="1"/>
      <c r="H868" s="1"/>
      <c r="I868" s="1"/>
      <c r="J868" s="1"/>
      <c r="K868" s="1"/>
      <c r="L868" s="1"/>
      <c r="M868" s="1"/>
      <c r="N868" s="1"/>
      <c r="O868" s="1"/>
      <c r="P868" s="1"/>
      <c r="Q868" s="1"/>
      <c r="R868" s="1"/>
      <c r="S868" s="210"/>
      <c r="T868" s="210"/>
      <c r="U868" s="1"/>
      <c r="V868" s="1"/>
      <c r="W868" s="1"/>
      <c r="X868" s="1"/>
      <c r="Y868" s="210"/>
      <c r="Z868" s="1"/>
      <c r="AA868" s="1"/>
      <c r="AB868" s="212"/>
      <c r="AC868" s="212"/>
    </row>
    <row r="869" spans="1:29">
      <c r="A869" s="1"/>
      <c r="B869" s="1"/>
      <c r="C869" s="1"/>
      <c r="D869" s="1"/>
      <c r="E869" s="1"/>
      <c r="F869" s="1"/>
      <c r="G869" s="1"/>
      <c r="H869" s="1"/>
      <c r="I869" s="1"/>
      <c r="J869" s="1"/>
      <c r="K869" s="1"/>
      <c r="L869" s="1"/>
      <c r="M869" s="1"/>
      <c r="N869" s="1"/>
      <c r="O869" s="1"/>
      <c r="P869" s="1"/>
      <c r="Q869" s="1"/>
      <c r="R869" s="1"/>
      <c r="S869" s="210"/>
      <c r="T869" s="210"/>
      <c r="U869" s="1"/>
      <c r="V869" s="1"/>
      <c r="W869" s="1"/>
      <c r="X869" s="1"/>
      <c r="Y869" s="210"/>
      <c r="Z869" s="1"/>
      <c r="AA869" s="1"/>
      <c r="AB869" s="212"/>
      <c r="AC869" s="212"/>
    </row>
    <row r="870" spans="1:29">
      <c r="A870" s="1"/>
      <c r="B870" s="1"/>
      <c r="C870" s="1"/>
      <c r="D870" s="1"/>
      <c r="E870" s="1"/>
      <c r="F870" s="1"/>
      <c r="G870" s="1"/>
      <c r="H870" s="1"/>
      <c r="I870" s="1"/>
      <c r="J870" s="1"/>
      <c r="K870" s="1"/>
      <c r="L870" s="1"/>
      <c r="M870" s="1"/>
      <c r="N870" s="1"/>
      <c r="O870" s="1"/>
      <c r="P870" s="1"/>
      <c r="Q870" s="1"/>
      <c r="R870" s="1"/>
      <c r="S870" s="210"/>
      <c r="T870" s="210"/>
      <c r="U870" s="1"/>
      <c r="V870" s="1"/>
      <c r="W870" s="1"/>
      <c r="X870" s="1"/>
      <c r="Y870" s="210"/>
      <c r="Z870" s="1"/>
      <c r="AA870" s="1"/>
      <c r="AB870" s="212"/>
      <c r="AC870" s="212"/>
    </row>
    <row r="871" spans="1:29">
      <c r="A871" s="1"/>
      <c r="B871" s="1"/>
      <c r="C871" s="1"/>
      <c r="D871" s="1"/>
      <c r="E871" s="1"/>
      <c r="F871" s="1"/>
      <c r="G871" s="1"/>
      <c r="H871" s="1"/>
      <c r="I871" s="1"/>
      <c r="J871" s="1"/>
      <c r="K871" s="1"/>
      <c r="L871" s="1"/>
      <c r="M871" s="1"/>
      <c r="N871" s="1"/>
      <c r="O871" s="1"/>
      <c r="P871" s="1"/>
      <c r="Q871" s="1"/>
      <c r="R871" s="1"/>
      <c r="S871" s="210"/>
      <c r="T871" s="210"/>
      <c r="U871" s="1"/>
      <c r="V871" s="1"/>
      <c r="W871" s="1"/>
      <c r="X871" s="1"/>
      <c r="Y871" s="210"/>
      <c r="Z871" s="1"/>
      <c r="AA871" s="1"/>
      <c r="AB871" s="212"/>
      <c r="AC871" s="212"/>
    </row>
    <row r="872" spans="1:29">
      <c r="A872" s="1"/>
      <c r="B872" s="1"/>
      <c r="C872" s="1"/>
      <c r="D872" s="1"/>
      <c r="E872" s="1"/>
      <c r="F872" s="1"/>
      <c r="G872" s="1"/>
      <c r="H872" s="1"/>
      <c r="I872" s="1"/>
      <c r="J872" s="1"/>
      <c r="K872" s="1"/>
      <c r="L872" s="1"/>
      <c r="M872" s="1"/>
      <c r="N872" s="1"/>
      <c r="O872" s="1"/>
      <c r="P872" s="1"/>
      <c r="Q872" s="1"/>
      <c r="R872" s="1"/>
      <c r="S872" s="210"/>
      <c r="T872" s="210"/>
      <c r="U872" s="1"/>
      <c r="V872" s="1"/>
      <c r="W872" s="1"/>
      <c r="X872" s="1"/>
      <c r="Y872" s="210"/>
      <c r="Z872" s="1"/>
      <c r="AA872" s="1"/>
      <c r="AB872" s="212"/>
      <c r="AC872" s="212"/>
    </row>
    <row r="873" spans="1:29">
      <c r="A873" s="1"/>
      <c r="B873" s="1"/>
      <c r="C873" s="1"/>
      <c r="D873" s="1"/>
      <c r="E873" s="1"/>
      <c r="F873" s="1"/>
      <c r="G873" s="1"/>
      <c r="H873" s="1"/>
      <c r="I873" s="1"/>
      <c r="J873" s="1"/>
      <c r="K873" s="1"/>
      <c r="L873" s="1"/>
      <c r="M873" s="1"/>
      <c r="N873" s="1"/>
      <c r="O873" s="1"/>
      <c r="P873" s="1"/>
      <c r="Q873" s="1"/>
      <c r="R873" s="1"/>
      <c r="S873" s="210"/>
      <c r="T873" s="210"/>
      <c r="U873" s="1"/>
      <c r="V873" s="1"/>
      <c r="W873" s="1"/>
      <c r="X873" s="1"/>
      <c r="Y873" s="210"/>
      <c r="Z873" s="1"/>
      <c r="AA873" s="1"/>
      <c r="AB873" s="212"/>
      <c r="AC873" s="212"/>
    </row>
    <row r="874" spans="1:29">
      <c r="A874" s="1"/>
      <c r="B874" s="1"/>
      <c r="C874" s="1"/>
      <c r="D874" s="1"/>
      <c r="E874" s="1"/>
      <c r="F874" s="1"/>
      <c r="G874" s="1"/>
      <c r="H874" s="1"/>
      <c r="I874" s="1"/>
      <c r="J874" s="1"/>
      <c r="K874" s="1"/>
      <c r="L874" s="1"/>
      <c r="M874" s="1"/>
      <c r="N874" s="1"/>
      <c r="O874" s="1"/>
      <c r="P874" s="1"/>
      <c r="Q874" s="1"/>
      <c r="R874" s="1"/>
      <c r="S874" s="210"/>
      <c r="T874" s="210"/>
      <c r="U874" s="1"/>
      <c r="V874" s="1"/>
      <c r="W874" s="1"/>
      <c r="X874" s="1"/>
      <c r="Y874" s="210"/>
      <c r="Z874" s="1"/>
      <c r="AA874" s="1"/>
      <c r="AB874" s="212"/>
      <c r="AC874" s="212"/>
    </row>
    <row r="875" spans="1:29">
      <c r="A875" s="1"/>
      <c r="B875" s="1"/>
      <c r="C875" s="1"/>
      <c r="D875" s="1"/>
      <c r="E875" s="1"/>
      <c r="F875" s="1"/>
      <c r="G875" s="1"/>
      <c r="H875" s="1"/>
      <c r="I875" s="1"/>
      <c r="J875" s="1"/>
      <c r="K875" s="1"/>
      <c r="L875" s="1"/>
      <c r="M875" s="1"/>
      <c r="N875" s="1"/>
      <c r="O875" s="1"/>
      <c r="P875" s="1"/>
      <c r="Q875" s="1"/>
      <c r="R875" s="1"/>
      <c r="S875" s="210"/>
      <c r="T875" s="210"/>
      <c r="U875" s="1"/>
      <c r="V875" s="1"/>
      <c r="W875" s="1"/>
      <c r="X875" s="1"/>
      <c r="Y875" s="210"/>
      <c r="Z875" s="1"/>
      <c r="AA875" s="1"/>
      <c r="AB875" s="212"/>
      <c r="AC875" s="212"/>
    </row>
    <row r="876" spans="1:29">
      <c r="A876" s="1"/>
      <c r="B876" s="1"/>
      <c r="C876" s="1"/>
      <c r="D876" s="1"/>
      <c r="E876" s="1"/>
      <c r="F876" s="1"/>
      <c r="G876" s="1"/>
      <c r="H876" s="1"/>
      <c r="I876" s="1"/>
      <c r="J876" s="1"/>
      <c r="K876" s="1"/>
      <c r="L876" s="1"/>
      <c r="M876" s="1"/>
      <c r="N876" s="1"/>
      <c r="O876" s="1"/>
      <c r="P876" s="1"/>
      <c r="Q876" s="1"/>
      <c r="R876" s="1"/>
      <c r="S876" s="210"/>
      <c r="T876" s="210"/>
      <c r="U876" s="1"/>
      <c r="V876" s="1"/>
      <c r="W876" s="1"/>
      <c r="X876" s="1"/>
      <c r="Y876" s="210"/>
      <c r="Z876" s="1"/>
      <c r="AA876" s="1"/>
      <c r="AB876" s="212"/>
      <c r="AC876" s="212"/>
    </row>
    <row r="877" spans="1:29">
      <c r="A877" s="1"/>
      <c r="B877" s="1"/>
      <c r="C877" s="1"/>
      <c r="D877" s="1"/>
      <c r="E877" s="1"/>
      <c r="F877" s="1"/>
      <c r="G877" s="1"/>
      <c r="H877" s="1"/>
      <c r="I877" s="1"/>
      <c r="J877" s="1"/>
      <c r="K877" s="1"/>
      <c r="L877" s="1"/>
      <c r="M877" s="1"/>
      <c r="N877" s="1"/>
      <c r="O877" s="1"/>
      <c r="P877" s="1"/>
      <c r="Q877" s="1"/>
      <c r="R877" s="1"/>
      <c r="S877" s="210"/>
      <c r="T877" s="210"/>
      <c r="U877" s="1"/>
      <c r="V877" s="1"/>
      <c r="W877" s="1"/>
      <c r="X877" s="1"/>
      <c r="Y877" s="210"/>
      <c r="Z877" s="1"/>
      <c r="AA877" s="1"/>
      <c r="AB877" s="212"/>
      <c r="AC877" s="212"/>
    </row>
    <row r="878" spans="1:29">
      <c r="A878" s="1"/>
      <c r="B878" s="1"/>
      <c r="C878" s="1"/>
      <c r="D878" s="1"/>
      <c r="E878" s="1"/>
      <c r="F878" s="1"/>
      <c r="G878" s="1"/>
      <c r="H878" s="1"/>
      <c r="I878" s="1"/>
      <c r="J878" s="1"/>
      <c r="K878" s="1"/>
      <c r="L878" s="1"/>
      <c r="M878" s="1"/>
      <c r="N878" s="1"/>
      <c r="O878" s="1"/>
      <c r="P878" s="1"/>
      <c r="Q878" s="1"/>
      <c r="R878" s="1"/>
      <c r="S878" s="210"/>
      <c r="T878" s="210"/>
      <c r="U878" s="1"/>
      <c r="V878" s="1"/>
      <c r="W878" s="1"/>
      <c r="X878" s="1"/>
      <c r="Y878" s="210"/>
      <c r="Z878" s="1"/>
      <c r="AA878" s="1"/>
      <c r="AB878" s="212"/>
      <c r="AC878" s="212"/>
    </row>
    <row r="879" spans="1:29">
      <c r="A879" s="1"/>
      <c r="B879" s="1"/>
      <c r="C879" s="1"/>
      <c r="D879" s="1"/>
      <c r="E879" s="1"/>
      <c r="F879" s="1"/>
      <c r="G879" s="1"/>
      <c r="H879" s="1"/>
      <c r="I879" s="1"/>
      <c r="J879" s="1"/>
      <c r="K879" s="1"/>
      <c r="L879" s="1"/>
      <c r="M879" s="1"/>
      <c r="N879" s="1"/>
      <c r="O879" s="1"/>
      <c r="P879" s="1"/>
      <c r="Q879" s="1"/>
      <c r="R879" s="1"/>
      <c r="S879" s="210"/>
      <c r="T879" s="210"/>
      <c r="U879" s="1"/>
      <c r="V879" s="1"/>
      <c r="W879" s="1"/>
      <c r="X879" s="1"/>
      <c r="Y879" s="210"/>
      <c r="Z879" s="1"/>
      <c r="AA879" s="1"/>
      <c r="AB879" s="212"/>
      <c r="AC879" s="212"/>
    </row>
    <row r="880" spans="1:29">
      <c r="A880" s="1"/>
      <c r="B880" s="1"/>
      <c r="C880" s="1"/>
      <c r="D880" s="1"/>
      <c r="E880" s="1"/>
      <c r="F880" s="1"/>
      <c r="G880" s="1"/>
      <c r="H880" s="1"/>
      <c r="I880" s="1"/>
      <c r="J880" s="1"/>
      <c r="K880" s="1"/>
      <c r="L880" s="1"/>
      <c r="M880" s="1"/>
      <c r="N880" s="1"/>
      <c r="O880" s="1"/>
      <c r="P880" s="1"/>
      <c r="Q880" s="1"/>
      <c r="R880" s="1"/>
      <c r="S880" s="210"/>
      <c r="T880" s="210"/>
      <c r="U880" s="1"/>
      <c r="V880" s="1"/>
      <c r="W880" s="1"/>
      <c r="X880" s="1"/>
      <c r="Y880" s="210"/>
      <c r="Z880" s="1"/>
      <c r="AA880" s="1"/>
      <c r="AB880" s="212"/>
      <c r="AC880" s="212"/>
    </row>
    <row r="881" spans="1:29">
      <c r="A881" s="1"/>
      <c r="B881" s="1"/>
      <c r="C881" s="1"/>
      <c r="D881" s="1"/>
      <c r="E881" s="1"/>
      <c r="F881" s="1"/>
      <c r="G881" s="1"/>
      <c r="H881" s="1"/>
      <c r="I881" s="1"/>
      <c r="J881" s="1"/>
      <c r="K881" s="1"/>
      <c r="L881" s="1"/>
      <c r="M881" s="1"/>
      <c r="N881" s="1"/>
      <c r="O881" s="1"/>
      <c r="P881" s="1"/>
      <c r="Q881" s="1"/>
      <c r="R881" s="1"/>
      <c r="S881" s="210"/>
      <c r="T881" s="210"/>
      <c r="U881" s="1"/>
      <c r="V881" s="1"/>
      <c r="W881" s="1"/>
      <c r="X881" s="1"/>
      <c r="Y881" s="210"/>
      <c r="Z881" s="1"/>
      <c r="AA881" s="1"/>
      <c r="AB881" s="212"/>
      <c r="AC881" s="212"/>
    </row>
    <row r="882" spans="1:29">
      <c r="A882" s="1"/>
      <c r="B882" s="1"/>
      <c r="C882" s="1"/>
      <c r="D882" s="1"/>
      <c r="E882" s="1"/>
      <c r="F882" s="1"/>
      <c r="G882" s="1"/>
      <c r="H882" s="1"/>
      <c r="I882" s="1"/>
      <c r="J882" s="1"/>
      <c r="K882" s="1"/>
      <c r="L882" s="1"/>
      <c r="M882" s="1"/>
      <c r="N882" s="1"/>
      <c r="O882" s="1"/>
      <c r="P882" s="1"/>
      <c r="Q882" s="1"/>
      <c r="R882" s="1"/>
      <c r="S882" s="210"/>
      <c r="T882" s="210"/>
      <c r="U882" s="1"/>
      <c r="V882" s="1"/>
      <c r="W882" s="1"/>
      <c r="X882" s="1"/>
      <c r="Y882" s="210"/>
      <c r="Z882" s="1"/>
      <c r="AA882" s="1"/>
      <c r="AB882" s="212"/>
      <c r="AC882" s="212"/>
    </row>
    <row r="883" spans="1:29">
      <c r="A883" s="1"/>
      <c r="B883" s="1"/>
      <c r="C883" s="1"/>
      <c r="D883" s="1"/>
      <c r="E883" s="1"/>
      <c r="F883" s="1"/>
      <c r="G883" s="1"/>
      <c r="H883" s="1"/>
      <c r="I883" s="1"/>
      <c r="J883" s="1"/>
      <c r="K883" s="1"/>
      <c r="L883" s="1"/>
      <c r="M883" s="1"/>
      <c r="N883" s="1"/>
      <c r="O883" s="1"/>
      <c r="P883" s="1"/>
      <c r="Q883" s="1"/>
      <c r="R883" s="1"/>
      <c r="S883" s="210"/>
      <c r="T883" s="210"/>
      <c r="U883" s="1"/>
      <c r="V883" s="1"/>
      <c r="W883" s="1"/>
      <c r="X883" s="1"/>
      <c r="Y883" s="210"/>
      <c r="Z883" s="1"/>
      <c r="AA883" s="1"/>
      <c r="AB883" s="212"/>
      <c r="AC883" s="212"/>
    </row>
    <row r="884" spans="1:29">
      <c r="A884" s="1"/>
      <c r="B884" s="1"/>
      <c r="C884" s="1"/>
      <c r="D884" s="1"/>
      <c r="E884" s="1"/>
      <c r="F884" s="1"/>
      <c r="G884" s="1"/>
      <c r="H884" s="1"/>
      <c r="I884" s="1"/>
      <c r="J884" s="1"/>
      <c r="K884" s="1"/>
      <c r="L884" s="1"/>
      <c r="M884" s="1"/>
      <c r="N884" s="1"/>
      <c r="O884" s="1"/>
      <c r="P884" s="1"/>
      <c r="Q884" s="1"/>
      <c r="R884" s="1"/>
      <c r="S884" s="210"/>
      <c r="T884" s="210"/>
      <c r="U884" s="1"/>
      <c r="V884" s="1"/>
      <c r="W884" s="1"/>
      <c r="X884" s="1"/>
      <c r="Y884" s="210"/>
      <c r="Z884" s="1"/>
      <c r="AA884" s="1"/>
      <c r="AB884" s="212"/>
      <c r="AC884" s="212"/>
    </row>
    <row r="885" spans="1:29">
      <c r="A885" s="1"/>
      <c r="B885" s="1"/>
      <c r="C885" s="1"/>
      <c r="D885" s="1"/>
      <c r="E885" s="1"/>
      <c r="F885" s="1"/>
      <c r="G885" s="1"/>
      <c r="H885" s="1"/>
      <c r="I885" s="1"/>
      <c r="J885" s="1"/>
      <c r="K885" s="1"/>
      <c r="L885" s="1"/>
      <c r="M885" s="1"/>
      <c r="N885" s="1"/>
      <c r="O885" s="1"/>
      <c r="P885" s="1"/>
      <c r="Q885" s="1"/>
      <c r="R885" s="1"/>
      <c r="S885" s="210"/>
      <c r="T885" s="210"/>
      <c r="U885" s="1"/>
      <c r="V885" s="1"/>
      <c r="W885" s="1"/>
      <c r="X885" s="1"/>
      <c r="Y885" s="210"/>
      <c r="Z885" s="1"/>
      <c r="AA885" s="1"/>
      <c r="AB885" s="212"/>
      <c r="AC885" s="212"/>
    </row>
    <row r="886" spans="1:29">
      <c r="A886" s="1"/>
      <c r="B886" s="1"/>
      <c r="C886" s="1"/>
      <c r="D886" s="1"/>
      <c r="E886" s="1"/>
      <c r="F886" s="1"/>
      <c r="G886" s="1"/>
      <c r="H886" s="1"/>
      <c r="I886" s="1"/>
      <c r="J886" s="1"/>
      <c r="K886" s="1"/>
      <c r="L886" s="1"/>
      <c r="M886" s="1"/>
      <c r="N886" s="1"/>
      <c r="O886" s="1"/>
      <c r="P886" s="1"/>
      <c r="Q886" s="1"/>
      <c r="R886" s="1"/>
      <c r="S886" s="210"/>
      <c r="T886" s="210"/>
      <c r="U886" s="1"/>
      <c r="V886" s="1"/>
      <c r="W886" s="1"/>
      <c r="X886" s="1"/>
      <c r="Y886" s="210"/>
      <c r="Z886" s="1"/>
      <c r="AA886" s="1"/>
      <c r="AB886" s="212"/>
      <c r="AC886" s="212"/>
    </row>
    <row r="887" spans="1:29">
      <c r="A887" s="1"/>
      <c r="B887" s="1"/>
      <c r="C887" s="1"/>
      <c r="D887" s="1"/>
      <c r="E887" s="1"/>
      <c r="F887" s="1"/>
      <c r="G887" s="1"/>
      <c r="H887" s="1"/>
      <c r="I887" s="1"/>
      <c r="J887" s="1"/>
      <c r="K887" s="1"/>
      <c r="L887" s="1"/>
      <c r="M887" s="1"/>
      <c r="N887" s="1"/>
      <c r="O887" s="1"/>
      <c r="P887" s="1"/>
      <c r="Q887" s="1"/>
      <c r="R887" s="1"/>
      <c r="S887" s="210"/>
      <c r="T887" s="210"/>
      <c r="U887" s="1"/>
      <c r="V887" s="1"/>
      <c r="W887" s="1"/>
      <c r="X887" s="1"/>
      <c r="Y887" s="210"/>
      <c r="Z887" s="1"/>
      <c r="AA887" s="1"/>
      <c r="AB887" s="212"/>
      <c r="AC887" s="212"/>
    </row>
    <row r="888" spans="1:29">
      <c r="A888" s="1"/>
      <c r="B888" s="1"/>
      <c r="C888" s="1"/>
      <c r="D888" s="1"/>
      <c r="E888" s="1"/>
      <c r="F888" s="1"/>
      <c r="G888" s="1"/>
      <c r="H888" s="1"/>
      <c r="I888" s="1"/>
      <c r="J888" s="1"/>
      <c r="K888" s="1"/>
      <c r="L888" s="1"/>
      <c r="M888" s="1"/>
      <c r="N888" s="1"/>
      <c r="O888" s="1"/>
      <c r="P888" s="1"/>
      <c r="Q888" s="1"/>
      <c r="R888" s="1"/>
      <c r="S888" s="210"/>
      <c r="T888" s="210"/>
      <c r="U888" s="1"/>
      <c r="V888" s="1"/>
      <c r="W888" s="1"/>
      <c r="X888" s="1"/>
      <c r="Y888" s="210"/>
      <c r="Z888" s="1"/>
      <c r="AA888" s="1"/>
      <c r="AB888" s="212"/>
      <c r="AC888" s="212"/>
    </row>
    <row r="889" spans="1:29">
      <c r="A889" s="1"/>
      <c r="B889" s="1"/>
      <c r="C889" s="1"/>
      <c r="D889" s="1"/>
      <c r="E889" s="1"/>
      <c r="F889" s="1"/>
      <c r="G889" s="1"/>
      <c r="H889" s="1"/>
      <c r="I889" s="1"/>
      <c r="J889" s="1"/>
      <c r="K889" s="1"/>
      <c r="L889" s="1"/>
      <c r="M889" s="1"/>
      <c r="N889" s="1"/>
      <c r="O889" s="1"/>
      <c r="P889" s="1"/>
      <c r="Q889" s="1"/>
      <c r="R889" s="1"/>
      <c r="S889" s="210"/>
      <c r="T889" s="210"/>
      <c r="U889" s="1"/>
      <c r="V889" s="1"/>
      <c r="W889" s="1"/>
      <c r="X889" s="1"/>
      <c r="Y889" s="210"/>
      <c r="Z889" s="1"/>
      <c r="AA889" s="1"/>
      <c r="AB889" s="212"/>
      <c r="AC889" s="212"/>
    </row>
    <row r="890" spans="1:29">
      <c r="A890" s="1"/>
      <c r="B890" s="1"/>
      <c r="C890" s="1"/>
      <c r="D890" s="1"/>
      <c r="E890" s="1"/>
      <c r="F890" s="1"/>
      <c r="G890" s="1"/>
      <c r="H890" s="1"/>
      <c r="I890" s="1"/>
      <c r="J890" s="1"/>
      <c r="K890" s="1"/>
      <c r="L890" s="1"/>
      <c r="M890" s="1"/>
      <c r="N890" s="1"/>
      <c r="O890" s="1"/>
      <c r="P890" s="1"/>
      <c r="Q890" s="1"/>
      <c r="R890" s="1"/>
      <c r="S890" s="210"/>
      <c r="T890" s="210"/>
      <c r="U890" s="1"/>
      <c r="V890" s="1"/>
      <c r="W890" s="1"/>
      <c r="X890" s="1"/>
      <c r="Y890" s="210"/>
      <c r="Z890" s="1"/>
      <c r="AA890" s="1"/>
      <c r="AB890" s="212"/>
      <c r="AC890" s="212"/>
    </row>
    <row r="891" spans="1:29">
      <c r="A891" s="1"/>
      <c r="B891" s="1"/>
      <c r="C891" s="1"/>
      <c r="D891" s="1"/>
      <c r="E891" s="1"/>
      <c r="F891" s="1"/>
      <c r="G891" s="1"/>
      <c r="H891" s="1"/>
      <c r="I891" s="1"/>
      <c r="J891" s="1"/>
      <c r="K891" s="1"/>
      <c r="L891" s="1"/>
      <c r="M891" s="1"/>
      <c r="N891" s="1"/>
      <c r="O891" s="1"/>
      <c r="P891" s="1"/>
      <c r="Q891" s="1"/>
      <c r="R891" s="1"/>
      <c r="S891" s="210"/>
      <c r="T891" s="210"/>
      <c r="U891" s="1"/>
      <c r="V891" s="1"/>
      <c r="W891" s="1"/>
      <c r="X891" s="1"/>
      <c r="Y891" s="210"/>
      <c r="Z891" s="1"/>
      <c r="AA891" s="1"/>
      <c r="AB891" s="212"/>
      <c r="AC891" s="212"/>
    </row>
    <row r="892" spans="1:29">
      <c r="A892" s="1"/>
      <c r="B892" s="1"/>
      <c r="C892" s="1"/>
      <c r="D892" s="1"/>
      <c r="E892" s="1"/>
      <c r="F892" s="1"/>
      <c r="G892" s="1"/>
      <c r="H892" s="1"/>
      <c r="I892" s="1"/>
      <c r="J892" s="1"/>
      <c r="K892" s="1"/>
      <c r="L892" s="1"/>
      <c r="M892" s="1"/>
      <c r="N892" s="1"/>
      <c r="O892" s="1"/>
      <c r="P892" s="1"/>
      <c r="Q892" s="1"/>
      <c r="R892" s="1"/>
      <c r="S892" s="210"/>
      <c r="T892" s="210"/>
      <c r="U892" s="1"/>
      <c r="V892" s="1"/>
      <c r="W892" s="1"/>
      <c r="X892" s="1"/>
      <c r="Y892" s="210"/>
      <c r="Z892" s="1"/>
      <c r="AA892" s="1"/>
      <c r="AB892" s="212"/>
      <c r="AC892" s="212"/>
    </row>
    <row r="893" spans="1:29">
      <c r="A893" s="1"/>
      <c r="B893" s="1"/>
      <c r="C893" s="1"/>
      <c r="D893" s="1"/>
      <c r="E893" s="1"/>
      <c r="F893" s="1"/>
      <c r="G893" s="1"/>
      <c r="H893" s="1"/>
      <c r="I893" s="1"/>
      <c r="J893" s="1"/>
      <c r="K893" s="1"/>
      <c r="L893" s="1"/>
      <c r="M893" s="1"/>
      <c r="N893" s="1"/>
      <c r="O893" s="1"/>
      <c r="P893" s="1"/>
      <c r="Q893" s="1"/>
      <c r="R893" s="1"/>
      <c r="S893" s="210"/>
      <c r="T893" s="210"/>
      <c r="U893" s="1"/>
      <c r="V893" s="1"/>
      <c r="W893" s="1"/>
      <c r="X893" s="1"/>
      <c r="Y893" s="210"/>
      <c r="Z893" s="1"/>
      <c r="AA893" s="1"/>
      <c r="AB893" s="212"/>
      <c r="AC893" s="212"/>
    </row>
    <row r="894" spans="1:29">
      <c r="A894" s="1"/>
      <c r="B894" s="1"/>
      <c r="C894" s="1"/>
      <c r="D894" s="1"/>
      <c r="E894" s="1"/>
      <c r="F894" s="1"/>
      <c r="G894" s="1"/>
      <c r="H894" s="1"/>
      <c r="I894" s="1"/>
      <c r="J894" s="1"/>
      <c r="K894" s="1"/>
      <c r="L894" s="1"/>
      <c r="M894" s="1"/>
      <c r="N894" s="1"/>
      <c r="O894" s="1"/>
      <c r="P894" s="1"/>
      <c r="Q894" s="1"/>
      <c r="R894" s="1"/>
      <c r="S894" s="210"/>
      <c r="T894" s="210"/>
      <c r="U894" s="1"/>
      <c r="V894" s="1"/>
      <c r="W894" s="1"/>
      <c r="X894" s="1"/>
      <c r="Y894" s="210"/>
      <c r="Z894" s="1"/>
      <c r="AA894" s="1"/>
      <c r="AB894" s="212"/>
      <c r="AC894" s="212"/>
    </row>
    <row r="895" spans="1:29">
      <c r="A895" s="1"/>
      <c r="B895" s="1"/>
      <c r="C895" s="1"/>
      <c r="D895" s="1"/>
      <c r="E895" s="1"/>
      <c r="F895" s="1"/>
      <c r="G895" s="1"/>
      <c r="H895" s="1"/>
      <c r="I895" s="1"/>
      <c r="J895" s="1"/>
      <c r="K895" s="1"/>
      <c r="L895" s="1"/>
      <c r="M895" s="1"/>
      <c r="N895" s="1"/>
      <c r="O895" s="1"/>
      <c r="P895" s="1"/>
      <c r="Q895" s="1"/>
      <c r="R895" s="1"/>
      <c r="S895" s="210"/>
      <c r="T895" s="210"/>
      <c r="U895" s="1"/>
      <c r="V895" s="1"/>
      <c r="W895" s="1"/>
      <c r="X895" s="1"/>
      <c r="Y895" s="210"/>
      <c r="Z895" s="1"/>
      <c r="AA895" s="1"/>
      <c r="AB895" s="212"/>
      <c r="AC895" s="212"/>
    </row>
    <row r="896" spans="1:29">
      <c r="A896" s="1"/>
      <c r="B896" s="1"/>
      <c r="C896" s="1"/>
      <c r="D896" s="1"/>
      <c r="E896" s="1"/>
      <c r="F896" s="1"/>
      <c r="G896" s="1"/>
      <c r="H896" s="1"/>
      <c r="I896" s="1"/>
      <c r="J896" s="1"/>
      <c r="K896" s="1"/>
      <c r="L896" s="1"/>
      <c r="M896" s="1"/>
      <c r="N896" s="1"/>
      <c r="O896" s="1"/>
      <c r="P896" s="1"/>
      <c r="Q896" s="1"/>
      <c r="R896" s="1"/>
      <c r="S896" s="210"/>
      <c r="T896" s="210"/>
      <c r="U896" s="1"/>
      <c r="V896" s="1"/>
      <c r="W896" s="1"/>
      <c r="X896" s="1"/>
      <c r="Y896" s="210"/>
      <c r="Z896" s="1"/>
      <c r="AA896" s="1"/>
      <c r="AB896" s="212"/>
      <c r="AC896" s="212"/>
    </row>
    <row r="897" spans="1:29">
      <c r="A897" s="1"/>
      <c r="B897" s="1"/>
      <c r="C897" s="1"/>
      <c r="D897" s="1"/>
      <c r="E897" s="1"/>
      <c r="F897" s="1"/>
      <c r="G897" s="1"/>
      <c r="H897" s="1"/>
      <c r="I897" s="1"/>
      <c r="J897" s="1"/>
      <c r="K897" s="1"/>
      <c r="L897" s="1"/>
      <c r="M897" s="1"/>
      <c r="N897" s="1"/>
      <c r="O897" s="1"/>
      <c r="P897" s="1"/>
      <c r="Q897" s="1"/>
      <c r="R897" s="1"/>
      <c r="S897" s="210"/>
      <c r="T897" s="210"/>
      <c r="U897" s="1"/>
      <c r="V897" s="1"/>
      <c r="W897" s="1"/>
      <c r="X897" s="1"/>
      <c r="Y897" s="210"/>
      <c r="Z897" s="1"/>
      <c r="AA897" s="1"/>
      <c r="AB897" s="212"/>
      <c r="AC897" s="212"/>
    </row>
    <row r="898" spans="1:29">
      <c r="A898" s="1"/>
      <c r="B898" s="1"/>
      <c r="C898" s="1"/>
      <c r="D898" s="1"/>
      <c r="E898" s="1"/>
      <c r="F898" s="1"/>
      <c r="G898" s="1"/>
      <c r="H898" s="1"/>
      <c r="I898" s="1"/>
      <c r="J898" s="1"/>
      <c r="K898" s="1"/>
      <c r="L898" s="1"/>
      <c r="M898" s="1"/>
      <c r="N898" s="1"/>
      <c r="O898" s="1"/>
      <c r="P898" s="1"/>
      <c r="Q898" s="1"/>
      <c r="R898" s="1"/>
      <c r="S898" s="210"/>
      <c r="T898" s="210"/>
      <c r="U898" s="1"/>
      <c r="V898" s="1"/>
      <c r="W898" s="1"/>
      <c r="X898" s="1"/>
      <c r="Y898" s="210"/>
      <c r="Z898" s="1"/>
      <c r="AA898" s="1"/>
      <c r="AB898" s="212"/>
      <c r="AC898" s="212"/>
    </row>
    <row r="899" spans="1:29">
      <c r="A899" s="1"/>
      <c r="B899" s="1"/>
      <c r="C899" s="1"/>
      <c r="D899" s="1"/>
      <c r="E899" s="1"/>
      <c r="F899" s="1"/>
      <c r="G899" s="1"/>
      <c r="H899" s="1"/>
      <c r="I899" s="1"/>
      <c r="J899" s="1"/>
      <c r="K899" s="1"/>
      <c r="L899" s="1"/>
      <c r="M899" s="1"/>
      <c r="N899" s="1"/>
      <c r="O899" s="1"/>
      <c r="P899" s="1"/>
      <c r="Q899" s="1"/>
      <c r="R899" s="1"/>
      <c r="S899" s="210"/>
      <c r="T899" s="210"/>
      <c r="U899" s="1"/>
      <c r="V899" s="1"/>
      <c r="W899" s="1"/>
      <c r="X899" s="1"/>
      <c r="Y899" s="210"/>
      <c r="Z899" s="1"/>
      <c r="AA899" s="1"/>
      <c r="AB899" s="212"/>
      <c r="AC899" s="212"/>
    </row>
    <row r="900" spans="1:29">
      <c r="A900" s="1"/>
      <c r="B900" s="1"/>
      <c r="C900" s="1"/>
      <c r="D900" s="1"/>
      <c r="E900" s="1"/>
      <c r="F900" s="1"/>
      <c r="G900" s="1"/>
      <c r="H900" s="1"/>
      <c r="I900" s="1"/>
      <c r="J900" s="1"/>
      <c r="K900" s="1"/>
      <c r="L900" s="1"/>
      <c r="M900" s="1"/>
      <c r="N900" s="1"/>
      <c r="O900" s="1"/>
      <c r="P900" s="1"/>
      <c r="Q900" s="1"/>
      <c r="R900" s="1"/>
      <c r="S900" s="210"/>
      <c r="T900" s="210"/>
      <c r="U900" s="1"/>
      <c r="V900" s="1"/>
      <c r="W900" s="1"/>
      <c r="X900" s="1"/>
      <c r="Y900" s="210"/>
      <c r="Z900" s="1"/>
      <c r="AA900" s="1"/>
      <c r="AB900" s="212"/>
      <c r="AC900" s="212"/>
    </row>
    <row r="901" spans="1:29">
      <c r="A901" s="1"/>
      <c r="B901" s="1"/>
      <c r="C901" s="1"/>
      <c r="D901" s="1"/>
      <c r="E901" s="1"/>
      <c r="F901" s="1"/>
      <c r="G901" s="1"/>
      <c r="H901" s="1"/>
      <c r="I901" s="1"/>
      <c r="J901" s="1"/>
      <c r="K901" s="1"/>
      <c r="L901" s="1"/>
      <c r="M901" s="1"/>
      <c r="N901" s="1"/>
      <c r="O901" s="1"/>
      <c r="P901" s="1"/>
      <c r="Q901" s="1"/>
      <c r="R901" s="1"/>
      <c r="S901" s="210"/>
      <c r="T901" s="210"/>
      <c r="U901" s="1"/>
      <c r="V901" s="1"/>
      <c r="W901" s="1"/>
      <c r="X901" s="1"/>
      <c r="Y901" s="210"/>
      <c r="Z901" s="1"/>
      <c r="AA901" s="1"/>
      <c r="AB901" s="212"/>
      <c r="AC901" s="212"/>
    </row>
    <row r="902" spans="1:29">
      <c r="A902" s="1"/>
      <c r="B902" s="1"/>
      <c r="C902" s="1"/>
      <c r="D902" s="1"/>
      <c r="E902" s="1"/>
      <c r="F902" s="1"/>
      <c r="G902" s="1"/>
      <c r="H902" s="1"/>
      <c r="I902" s="1"/>
      <c r="J902" s="1"/>
      <c r="K902" s="1"/>
      <c r="L902" s="1"/>
      <c r="M902" s="1"/>
      <c r="N902" s="1"/>
      <c r="O902" s="1"/>
      <c r="P902" s="1"/>
      <c r="Q902" s="1"/>
      <c r="R902" s="1"/>
      <c r="S902" s="210"/>
      <c r="T902" s="210"/>
      <c r="U902" s="1"/>
      <c r="V902" s="1"/>
      <c r="W902" s="1"/>
      <c r="X902" s="1"/>
      <c r="Y902" s="210"/>
      <c r="Z902" s="1"/>
      <c r="AA902" s="1"/>
      <c r="AB902" s="212"/>
      <c r="AC902" s="212"/>
    </row>
    <row r="903" spans="1:29">
      <c r="A903" s="1"/>
      <c r="B903" s="1"/>
      <c r="C903" s="1"/>
      <c r="D903" s="1"/>
      <c r="E903" s="1"/>
      <c r="F903" s="1"/>
      <c r="G903" s="1"/>
      <c r="H903" s="1"/>
      <c r="I903" s="1"/>
      <c r="J903" s="1"/>
      <c r="K903" s="1"/>
      <c r="L903" s="1"/>
      <c r="M903" s="1"/>
      <c r="N903" s="1"/>
      <c r="O903" s="1"/>
      <c r="P903" s="1"/>
      <c r="Q903" s="1"/>
      <c r="R903" s="1"/>
      <c r="S903" s="210"/>
      <c r="T903" s="210"/>
      <c r="U903" s="1"/>
      <c r="V903" s="1"/>
      <c r="W903" s="1"/>
      <c r="X903" s="1"/>
      <c r="Y903" s="210"/>
      <c r="Z903" s="1"/>
      <c r="AA903" s="1"/>
      <c r="AB903" s="212"/>
      <c r="AC903" s="212"/>
    </row>
    <row r="904" spans="1:29">
      <c r="A904" s="1"/>
      <c r="B904" s="1"/>
      <c r="C904" s="1"/>
      <c r="D904" s="1"/>
      <c r="E904" s="1"/>
      <c r="F904" s="1"/>
      <c r="G904" s="1"/>
      <c r="H904" s="1"/>
      <c r="I904" s="1"/>
      <c r="J904" s="1"/>
      <c r="K904" s="1"/>
      <c r="L904" s="1"/>
      <c r="M904" s="1"/>
      <c r="N904" s="1"/>
      <c r="O904" s="1"/>
      <c r="P904" s="1"/>
      <c r="Q904" s="1"/>
      <c r="R904" s="1"/>
      <c r="S904" s="210"/>
      <c r="T904" s="210"/>
      <c r="U904" s="1"/>
      <c r="V904" s="1"/>
      <c r="W904" s="1"/>
      <c r="X904" s="1"/>
      <c r="Y904" s="210"/>
      <c r="Z904" s="1"/>
      <c r="AA904" s="1"/>
      <c r="AB904" s="212"/>
      <c r="AC904" s="212"/>
    </row>
    <row r="905" spans="1:29">
      <c r="A905" s="1"/>
      <c r="B905" s="1"/>
      <c r="C905" s="1"/>
      <c r="D905" s="1"/>
      <c r="E905" s="1"/>
      <c r="F905" s="1"/>
      <c r="G905" s="1"/>
      <c r="H905" s="1"/>
      <c r="I905" s="1"/>
      <c r="J905" s="1"/>
      <c r="K905" s="1"/>
      <c r="L905" s="1"/>
      <c r="M905" s="1"/>
      <c r="N905" s="1"/>
      <c r="O905" s="1"/>
      <c r="P905" s="1"/>
      <c r="Q905" s="1"/>
      <c r="R905" s="1"/>
      <c r="S905" s="210"/>
      <c r="T905" s="210"/>
      <c r="U905" s="1"/>
      <c r="V905" s="1"/>
      <c r="W905" s="1"/>
      <c r="X905" s="1"/>
      <c r="Y905" s="210"/>
      <c r="Z905" s="1"/>
      <c r="AA905" s="1"/>
      <c r="AB905" s="212"/>
      <c r="AC905" s="212"/>
    </row>
    <row r="906" spans="1:29">
      <c r="A906" s="1"/>
      <c r="B906" s="1"/>
      <c r="C906" s="1"/>
      <c r="D906" s="1"/>
      <c r="E906" s="1"/>
      <c r="F906" s="1"/>
      <c r="G906" s="1"/>
      <c r="H906" s="1"/>
      <c r="I906" s="1"/>
      <c r="J906" s="1"/>
      <c r="K906" s="1"/>
      <c r="L906" s="1"/>
      <c r="M906" s="1"/>
      <c r="N906" s="1"/>
      <c r="O906" s="1"/>
      <c r="P906" s="1"/>
      <c r="Q906" s="1"/>
      <c r="R906" s="1"/>
      <c r="S906" s="210"/>
      <c r="T906" s="210"/>
      <c r="U906" s="1"/>
      <c r="V906" s="1"/>
      <c r="W906" s="1"/>
      <c r="X906" s="1"/>
      <c r="Y906" s="210"/>
      <c r="Z906" s="1"/>
      <c r="AA906" s="1"/>
      <c r="AB906" s="212"/>
      <c r="AC906" s="212"/>
    </row>
    <row r="907" spans="1:29">
      <c r="A907" s="1"/>
      <c r="B907" s="1"/>
      <c r="C907" s="1"/>
      <c r="D907" s="1"/>
      <c r="E907" s="1"/>
      <c r="F907" s="1"/>
      <c r="G907" s="1"/>
      <c r="H907" s="1"/>
      <c r="I907" s="1"/>
      <c r="J907" s="1"/>
      <c r="K907" s="1"/>
      <c r="L907" s="1"/>
      <c r="M907" s="1"/>
      <c r="N907" s="1"/>
      <c r="O907" s="1"/>
      <c r="P907" s="1"/>
      <c r="Q907" s="1"/>
      <c r="R907" s="1"/>
      <c r="S907" s="210"/>
      <c r="T907" s="210"/>
      <c r="U907" s="1"/>
      <c r="V907" s="1"/>
      <c r="W907" s="1"/>
      <c r="X907" s="1"/>
      <c r="Y907" s="210"/>
      <c r="Z907" s="1"/>
      <c r="AA907" s="1"/>
      <c r="AB907" s="212"/>
      <c r="AC907" s="212"/>
    </row>
    <row r="908" spans="1:29">
      <c r="A908" s="1"/>
      <c r="B908" s="1"/>
      <c r="C908" s="1"/>
      <c r="D908" s="1"/>
      <c r="E908" s="1"/>
      <c r="F908" s="1"/>
      <c r="G908" s="1"/>
      <c r="H908" s="1"/>
      <c r="I908" s="1"/>
      <c r="J908" s="1"/>
      <c r="K908" s="1"/>
      <c r="L908" s="1"/>
      <c r="M908" s="1"/>
      <c r="N908" s="1"/>
      <c r="O908" s="1"/>
      <c r="P908" s="1"/>
      <c r="Q908" s="1"/>
      <c r="R908" s="1"/>
      <c r="S908" s="210"/>
      <c r="T908" s="210"/>
      <c r="U908" s="1"/>
      <c r="V908" s="1"/>
      <c r="W908" s="1"/>
      <c r="X908" s="1"/>
      <c r="Y908" s="210"/>
      <c r="Z908" s="1"/>
      <c r="AA908" s="1"/>
      <c r="AB908" s="212"/>
      <c r="AC908" s="212"/>
    </row>
    <row r="909" spans="1:29">
      <c r="A909" s="1"/>
      <c r="B909" s="1"/>
      <c r="C909" s="1"/>
      <c r="D909" s="1"/>
      <c r="E909" s="1"/>
      <c r="F909" s="1"/>
      <c r="G909" s="1"/>
      <c r="H909" s="1"/>
      <c r="I909" s="1"/>
      <c r="J909" s="1"/>
      <c r="K909" s="1"/>
      <c r="L909" s="1"/>
      <c r="M909" s="1"/>
      <c r="N909" s="1"/>
      <c r="O909" s="1"/>
      <c r="P909" s="1"/>
      <c r="Q909" s="1"/>
      <c r="R909" s="1"/>
      <c r="S909" s="210"/>
      <c r="T909" s="210"/>
      <c r="U909" s="1"/>
      <c r="V909" s="1"/>
      <c r="W909" s="1"/>
      <c r="X909" s="1"/>
      <c r="Y909" s="210"/>
      <c r="Z909" s="1"/>
      <c r="AA909" s="1"/>
      <c r="AB909" s="212"/>
      <c r="AC909" s="212"/>
    </row>
    <row r="910" spans="1:29">
      <c r="A910" s="1"/>
      <c r="B910" s="1"/>
      <c r="C910" s="1"/>
      <c r="D910" s="1"/>
      <c r="E910" s="1"/>
      <c r="F910" s="1"/>
      <c r="G910" s="1"/>
      <c r="H910" s="1"/>
      <c r="I910" s="1"/>
      <c r="J910" s="1"/>
      <c r="K910" s="1"/>
      <c r="L910" s="1"/>
      <c r="M910" s="1"/>
      <c r="N910" s="1"/>
      <c r="O910" s="1"/>
      <c r="P910" s="1"/>
      <c r="Q910" s="1"/>
      <c r="R910" s="1"/>
      <c r="S910" s="210"/>
      <c r="T910" s="210"/>
      <c r="U910" s="1"/>
      <c r="V910" s="1"/>
      <c r="W910" s="1"/>
      <c r="X910" s="1"/>
      <c r="Y910" s="210"/>
      <c r="Z910" s="1"/>
      <c r="AA910" s="1"/>
      <c r="AB910" s="212"/>
      <c r="AC910" s="212"/>
    </row>
    <row r="911" spans="1:29">
      <c r="A911" s="1"/>
      <c r="B911" s="1"/>
      <c r="C911" s="1"/>
      <c r="D911" s="1"/>
      <c r="E911" s="1"/>
      <c r="F911" s="1"/>
      <c r="G911" s="1"/>
      <c r="H911" s="1"/>
      <c r="I911" s="1"/>
      <c r="J911" s="1"/>
      <c r="K911" s="1"/>
      <c r="L911" s="1"/>
      <c r="M911" s="1"/>
      <c r="N911" s="1"/>
      <c r="O911" s="1"/>
      <c r="P911" s="1"/>
      <c r="Q911" s="1"/>
      <c r="R911" s="1"/>
      <c r="S911" s="210"/>
      <c r="T911" s="210"/>
      <c r="U911" s="1"/>
      <c r="V911" s="1"/>
      <c r="W911" s="1"/>
      <c r="X911" s="1"/>
      <c r="Y911" s="210"/>
      <c r="Z911" s="1"/>
      <c r="AA911" s="1"/>
      <c r="AB911" s="212"/>
      <c r="AC911" s="212"/>
    </row>
    <row r="912" spans="1:29">
      <c r="A912" s="1"/>
      <c r="B912" s="1"/>
      <c r="C912" s="1"/>
      <c r="D912" s="1"/>
      <c r="E912" s="1"/>
      <c r="F912" s="1"/>
      <c r="G912" s="1"/>
      <c r="H912" s="1"/>
      <c r="I912" s="1"/>
      <c r="J912" s="1"/>
      <c r="K912" s="1"/>
      <c r="L912" s="1"/>
      <c r="M912" s="1"/>
      <c r="N912" s="1"/>
      <c r="O912" s="1"/>
      <c r="P912" s="1"/>
      <c r="Q912" s="1"/>
      <c r="R912" s="1"/>
      <c r="S912" s="210"/>
      <c r="T912" s="210"/>
      <c r="U912" s="1"/>
      <c r="V912" s="1"/>
      <c r="W912" s="1"/>
      <c r="X912" s="1"/>
      <c r="Y912" s="210"/>
      <c r="Z912" s="1"/>
      <c r="AA912" s="1"/>
      <c r="AB912" s="212"/>
      <c r="AC912" s="212"/>
    </row>
    <row r="913" spans="1:29">
      <c r="A913" s="1"/>
      <c r="B913" s="1"/>
      <c r="C913" s="1"/>
      <c r="D913" s="1"/>
      <c r="E913" s="1"/>
      <c r="F913" s="1"/>
      <c r="G913" s="1"/>
      <c r="H913" s="1"/>
      <c r="I913" s="1"/>
      <c r="J913" s="1"/>
      <c r="K913" s="1"/>
      <c r="L913" s="1"/>
      <c r="M913" s="1"/>
      <c r="N913" s="1"/>
      <c r="O913" s="1"/>
      <c r="P913" s="1"/>
      <c r="Q913" s="1"/>
      <c r="R913" s="1"/>
      <c r="S913" s="210"/>
      <c r="T913" s="210"/>
      <c r="U913" s="1"/>
      <c r="V913" s="1"/>
      <c r="W913" s="1"/>
      <c r="X913" s="1"/>
      <c r="Y913" s="210"/>
      <c r="Z913" s="1"/>
      <c r="AA913" s="1"/>
      <c r="AB913" s="212"/>
      <c r="AC913" s="212"/>
    </row>
    <row r="914" spans="1:29">
      <c r="A914" s="1"/>
      <c r="B914" s="1"/>
      <c r="C914" s="1"/>
      <c r="D914" s="1"/>
      <c r="E914" s="1"/>
      <c r="F914" s="1"/>
      <c r="G914" s="1"/>
      <c r="H914" s="1"/>
      <c r="I914" s="1"/>
      <c r="J914" s="1"/>
      <c r="K914" s="1"/>
      <c r="L914" s="1"/>
      <c r="M914" s="1"/>
      <c r="N914" s="1"/>
      <c r="O914" s="1"/>
      <c r="P914" s="1"/>
      <c r="Q914" s="1"/>
      <c r="R914" s="1"/>
      <c r="S914" s="210"/>
      <c r="T914" s="210"/>
      <c r="U914" s="1"/>
      <c r="V914" s="1"/>
      <c r="W914" s="1"/>
      <c r="X914" s="1"/>
      <c r="Y914" s="210"/>
      <c r="Z914" s="1"/>
      <c r="AA914" s="1"/>
      <c r="AB914" s="212"/>
      <c r="AC914" s="212"/>
    </row>
    <row r="915" spans="1:29">
      <c r="A915" s="1"/>
      <c r="B915" s="1"/>
      <c r="C915" s="1"/>
      <c r="D915" s="1"/>
      <c r="E915" s="1"/>
      <c r="F915" s="1"/>
      <c r="G915" s="1"/>
      <c r="H915" s="1"/>
      <c r="I915" s="1"/>
      <c r="J915" s="1"/>
      <c r="K915" s="1"/>
      <c r="L915" s="1"/>
      <c r="M915" s="1"/>
      <c r="N915" s="1"/>
      <c r="O915" s="1"/>
      <c r="P915" s="1"/>
      <c r="Q915" s="1"/>
      <c r="R915" s="1"/>
      <c r="S915" s="210"/>
      <c r="T915" s="210"/>
      <c r="U915" s="1"/>
      <c r="V915" s="1"/>
      <c r="W915" s="1"/>
      <c r="X915" s="1"/>
      <c r="Y915" s="210"/>
      <c r="Z915" s="1"/>
      <c r="AA915" s="1"/>
      <c r="AB915" s="212"/>
      <c r="AC915" s="212"/>
    </row>
    <row r="916" spans="1:29">
      <c r="A916" s="1"/>
      <c r="B916" s="1"/>
      <c r="C916" s="1"/>
      <c r="D916" s="1"/>
      <c r="E916" s="1"/>
      <c r="F916" s="1"/>
      <c r="G916" s="1"/>
      <c r="H916" s="1"/>
      <c r="I916" s="1"/>
      <c r="J916" s="1"/>
      <c r="K916" s="1"/>
      <c r="L916" s="1"/>
      <c r="M916" s="1"/>
      <c r="N916" s="1"/>
      <c r="O916" s="1"/>
      <c r="P916" s="1"/>
      <c r="Q916" s="1"/>
      <c r="R916" s="1"/>
      <c r="S916" s="210"/>
      <c r="T916" s="210"/>
      <c r="U916" s="1"/>
      <c r="V916" s="1"/>
      <c r="W916" s="1"/>
      <c r="X916" s="1"/>
      <c r="Y916" s="210"/>
      <c r="Z916" s="1"/>
      <c r="AA916" s="1"/>
      <c r="AB916" s="212"/>
      <c r="AC916" s="212"/>
    </row>
    <row r="917" spans="1:29">
      <c r="A917" s="1"/>
      <c r="B917" s="1"/>
      <c r="C917" s="1"/>
      <c r="D917" s="1"/>
      <c r="E917" s="1"/>
      <c r="F917" s="1"/>
      <c r="G917" s="1"/>
      <c r="H917" s="1"/>
      <c r="I917" s="1"/>
      <c r="J917" s="1"/>
      <c r="K917" s="1"/>
      <c r="L917" s="1"/>
      <c r="M917" s="1"/>
      <c r="N917" s="1"/>
      <c r="O917" s="1"/>
      <c r="P917" s="1"/>
      <c r="Q917" s="1"/>
      <c r="R917" s="1"/>
      <c r="S917" s="210"/>
      <c r="T917" s="210"/>
      <c r="U917" s="1"/>
      <c r="V917" s="1"/>
      <c r="W917" s="1"/>
      <c r="X917" s="1"/>
      <c r="Y917" s="210"/>
      <c r="Z917" s="1"/>
      <c r="AA917" s="1"/>
      <c r="AB917" s="212"/>
      <c r="AC917" s="212"/>
    </row>
    <row r="918" spans="1:29">
      <c r="A918" s="1"/>
      <c r="B918" s="1"/>
      <c r="C918" s="1"/>
      <c r="D918" s="1"/>
      <c r="E918" s="1"/>
      <c r="F918" s="1"/>
      <c r="G918" s="1"/>
      <c r="H918" s="1"/>
      <c r="I918" s="1"/>
      <c r="J918" s="1"/>
      <c r="K918" s="1"/>
      <c r="L918" s="1"/>
      <c r="M918" s="1"/>
      <c r="N918" s="1"/>
      <c r="O918" s="1"/>
      <c r="P918" s="1"/>
      <c r="Q918" s="1"/>
      <c r="R918" s="1"/>
      <c r="S918" s="210"/>
      <c r="T918" s="210"/>
      <c r="U918" s="1"/>
      <c r="V918" s="1"/>
      <c r="W918" s="1"/>
      <c r="X918" s="1"/>
      <c r="Y918" s="210"/>
      <c r="Z918" s="1"/>
      <c r="AA918" s="1"/>
      <c r="AB918" s="212"/>
      <c r="AC918" s="212"/>
    </row>
    <row r="919" spans="1:29">
      <c r="A919" s="1"/>
      <c r="B919" s="1"/>
      <c r="C919" s="1"/>
      <c r="D919" s="1"/>
      <c r="E919" s="1"/>
      <c r="F919" s="1"/>
      <c r="G919" s="1"/>
      <c r="H919" s="1"/>
      <c r="I919" s="1"/>
      <c r="J919" s="1"/>
      <c r="K919" s="1"/>
      <c r="L919" s="1"/>
      <c r="M919" s="1"/>
      <c r="N919" s="1"/>
      <c r="O919" s="1"/>
      <c r="P919" s="1"/>
      <c r="Q919" s="1"/>
      <c r="R919" s="1"/>
      <c r="S919" s="210"/>
      <c r="T919" s="210"/>
      <c r="U919" s="1"/>
      <c r="V919" s="1"/>
      <c r="W919" s="1"/>
      <c r="X919" s="1"/>
      <c r="Y919" s="210"/>
      <c r="Z919" s="1"/>
      <c r="AA919" s="1"/>
      <c r="AB919" s="212"/>
      <c r="AC919" s="212"/>
    </row>
    <row r="920" spans="1:29">
      <c r="A920" s="1"/>
      <c r="B920" s="1"/>
      <c r="C920" s="1"/>
      <c r="D920" s="1"/>
      <c r="E920" s="1"/>
      <c r="F920" s="1"/>
      <c r="G920" s="1"/>
      <c r="H920" s="1"/>
      <c r="I920" s="1"/>
      <c r="J920" s="1"/>
      <c r="K920" s="1"/>
      <c r="L920" s="1"/>
      <c r="M920" s="1"/>
      <c r="N920" s="1"/>
      <c r="O920" s="1"/>
      <c r="P920" s="1"/>
      <c r="Q920" s="1"/>
      <c r="R920" s="1"/>
      <c r="S920" s="210"/>
      <c r="T920" s="210"/>
      <c r="U920" s="1"/>
      <c r="V920" s="1"/>
      <c r="W920" s="1"/>
      <c r="X920" s="1"/>
      <c r="Y920" s="210"/>
      <c r="Z920" s="1"/>
      <c r="AA920" s="1"/>
      <c r="AB920" s="212"/>
      <c r="AC920" s="212"/>
    </row>
    <row r="921" spans="1:29">
      <c r="A921" s="1"/>
      <c r="B921" s="1"/>
      <c r="C921" s="1"/>
      <c r="D921" s="1"/>
      <c r="E921" s="1"/>
      <c r="F921" s="1"/>
      <c r="G921" s="1"/>
      <c r="H921" s="1"/>
      <c r="I921" s="1"/>
      <c r="J921" s="1"/>
      <c r="K921" s="1"/>
      <c r="L921" s="1"/>
      <c r="M921" s="1"/>
      <c r="N921" s="1"/>
      <c r="O921" s="1"/>
      <c r="P921" s="1"/>
      <c r="Q921" s="1"/>
      <c r="R921" s="1"/>
      <c r="S921" s="210"/>
      <c r="T921" s="210"/>
      <c r="U921" s="1"/>
      <c r="V921" s="1"/>
      <c r="W921" s="1"/>
      <c r="X921" s="1"/>
      <c r="Y921" s="210"/>
      <c r="Z921" s="1"/>
      <c r="AA921" s="1"/>
      <c r="AB921" s="212"/>
      <c r="AC921" s="212"/>
    </row>
    <row r="922" spans="1:29">
      <c r="A922" s="1"/>
      <c r="B922" s="1"/>
      <c r="C922" s="1"/>
      <c r="D922" s="1"/>
      <c r="E922" s="1"/>
      <c r="F922" s="1"/>
      <c r="G922" s="1"/>
      <c r="H922" s="1"/>
      <c r="I922" s="1"/>
      <c r="J922" s="1"/>
      <c r="K922" s="1"/>
      <c r="L922" s="1"/>
      <c r="M922" s="1"/>
      <c r="N922" s="1"/>
      <c r="O922" s="1"/>
      <c r="P922" s="1"/>
      <c r="Q922" s="1"/>
      <c r="R922" s="1"/>
      <c r="S922" s="210"/>
      <c r="T922" s="210"/>
      <c r="U922" s="1"/>
      <c r="V922" s="1"/>
      <c r="W922" s="1"/>
      <c r="X922" s="1"/>
      <c r="Y922" s="210"/>
      <c r="Z922" s="1"/>
      <c r="AA922" s="1"/>
      <c r="AB922" s="212"/>
      <c r="AC922" s="212"/>
    </row>
    <row r="923" spans="1:29">
      <c r="A923" s="1"/>
      <c r="B923" s="1"/>
      <c r="C923" s="1"/>
      <c r="D923" s="1"/>
      <c r="E923" s="1"/>
      <c r="F923" s="1"/>
      <c r="G923" s="1"/>
      <c r="H923" s="1"/>
      <c r="I923" s="1"/>
      <c r="J923" s="1"/>
      <c r="K923" s="1"/>
      <c r="L923" s="1"/>
      <c r="M923" s="1"/>
      <c r="N923" s="1"/>
      <c r="O923" s="1"/>
      <c r="P923" s="1"/>
      <c r="Q923" s="1"/>
      <c r="R923" s="1"/>
      <c r="S923" s="210"/>
      <c r="T923" s="210"/>
      <c r="U923" s="1"/>
      <c r="V923" s="1"/>
      <c r="W923" s="1"/>
      <c r="X923" s="1"/>
      <c r="Y923" s="210"/>
      <c r="Z923" s="1"/>
      <c r="AA923" s="1"/>
      <c r="AB923" s="212"/>
      <c r="AC923" s="212"/>
    </row>
    <row r="924" spans="1:29">
      <c r="A924" s="1"/>
      <c r="B924" s="1"/>
      <c r="C924" s="1"/>
      <c r="D924" s="1"/>
      <c r="E924" s="1"/>
      <c r="F924" s="1"/>
      <c r="G924" s="1"/>
      <c r="H924" s="1"/>
      <c r="I924" s="1"/>
      <c r="J924" s="1"/>
      <c r="K924" s="1"/>
      <c r="L924" s="1"/>
      <c r="M924" s="1"/>
      <c r="N924" s="1"/>
      <c r="O924" s="1"/>
      <c r="P924" s="1"/>
      <c r="Q924" s="1"/>
      <c r="R924" s="1"/>
      <c r="S924" s="210"/>
      <c r="T924" s="210"/>
      <c r="U924" s="1"/>
      <c r="V924" s="1"/>
      <c r="W924" s="1"/>
      <c r="X924" s="1"/>
      <c r="Y924" s="210"/>
      <c r="Z924" s="1"/>
      <c r="AA924" s="1"/>
      <c r="AB924" s="212"/>
      <c r="AC924" s="212"/>
    </row>
    <row r="925" spans="1:29">
      <c r="A925" s="1"/>
      <c r="B925" s="1"/>
      <c r="C925" s="1"/>
      <c r="D925" s="1"/>
      <c r="E925" s="1"/>
      <c r="F925" s="1"/>
      <c r="G925" s="1"/>
      <c r="H925" s="1"/>
      <c r="I925" s="1"/>
      <c r="J925" s="1"/>
      <c r="K925" s="1"/>
      <c r="L925" s="1"/>
      <c r="M925" s="1"/>
      <c r="N925" s="1"/>
      <c r="O925" s="1"/>
      <c r="P925" s="1"/>
      <c r="Q925" s="1"/>
      <c r="R925" s="1"/>
      <c r="S925" s="210"/>
      <c r="T925" s="210"/>
      <c r="U925" s="1"/>
      <c r="V925" s="1"/>
      <c r="W925" s="1"/>
      <c r="X925" s="1"/>
      <c r="Y925" s="210"/>
      <c r="Z925" s="1"/>
      <c r="AA925" s="1"/>
      <c r="AB925" s="212"/>
      <c r="AC925" s="212"/>
    </row>
    <row r="926" spans="1:29">
      <c r="A926" s="1"/>
      <c r="B926" s="1"/>
      <c r="C926" s="1"/>
      <c r="D926" s="1"/>
      <c r="E926" s="1"/>
      <c r="F926" s="1"/>
      <c r="G926" s="1"/>
      <c r="H926" s="1"/>
      <c r="I926" s="1"/>
      <c r="J926" s="1"/>
      <c r="K926" s="1"/>
      <c r="L926" s="1"/>
      <c r="M926" s="1"/>
      <c r="N926" s="1"/>
      <c r="O926" s="1"/>
      <c r="P926" s="1"/>
      <c r="Q926" s="1"/>
      <c r="R926" s="1"/>
      <c r="S926" s="210"/>
      <c r="T926" s="210"/>
      <c r="U926" s="1"/>
      <c r="V926" s="1"/>
      <c r="W926" s="1"/>
      <c r="X926" s="1"/>
      <c r="Y926" s="210"/>
      <c r="Z926" s="1"/>
      <c r="AA926" s="1"/>
      <c r="AB926" s="212"/>
      <c r="AC926" s="212"/>
    </row>
    <row r="927" spans="1:29">
      <c r="A927" s="1"/>
      <c r="B927" s="1"/>
      <c r="C927" s="1"/>
      <c r="D927" s="1"/>
      <c r="E927" s="1"/>
      <c r="F927" s="1"/>
      <c r="G927" s="1"/>
      <c r="H927" s="1"/>
      <c r="I927" s="1"/>
      <c r="J927" s="1"/>
      <c r="K927" s="1"/>
      <c r="L927" s="1"/>
      <c r="M927" s="1"/>
      <c r="N927" s="1"/>
      <c r="O927" s="1"/>
      <c r="P927" s="1"/>
      <c r="Q927" s="1"/>
      <c r="R927" s="1"/>
      <c r="S927" s="210"/>
      <c r="T927" s="210"/>
      <c r="U927" s="1"/>
      <c r="V927" s="1"/>
      <c r="W927" s="1"/>
      <c r="X927" s="1"/>
      <c r="Y927" s="210"/>
      <c r="Z927" s="1"/>
      <c r="AA927" s="1"/>
      <c r="AB927" s="212"/>
      <c r="AC927" s="212"/>
    </row>
    <row r="928" spans="1:29">
      <c r="A928" s="1"/>
      <c r="B928" s="1"/>
      <c r="C928" s="1"/>
      <c r="D928" s="1"/>
      <c r="E928" s="1"/>
      <c r="F928" s="1"/>
      <c r="G928" s="1"/>
      <c r="H928" s="1"/>
      <c r="I928" s="1"/>
      <c r="J928" s="1"/>
      <c r="K928" s="1"/>
      <c r="L928" s="1"/>
      <c r="M928" s="1"/>
      <c r="N928" s="1"/>
      <c r="O928" s="1"/>
      <c r="P928" s="1"/>
      <c r="Q928" s="1"/>
      <c r="R928" s="1"/>
      <c r="S928" s="210"/>
      <c r="T928" s="210"/>
      <c r="U928" s="1"/>
      <c r="V928" s="1"/>
      <c r="W928" s="1"/>
      <c r="X928" s="1"/>
      <c r="Y928" s="210"/>
      <c r="Z928" s="1"/>
      <c r="AA928" s="1"/>
      <c r="AB928" s="212"/>
      <c r="AC928" s="212"/>
    </row>
    <row r="929" spans="1:29">
      <c r="A929" s="1"/>
      <c r="B929" s="1"/>
      <c r="C929" s="1"/>
      <c r="D929" s="1"/>
      <c r="E929" s="1"/>
      <c r="F929" s="1"/>
      <c r="G929" s="1"/>
      <c r="H929" s="1"/>
      <c r="I929" s="1"/>
      <c r="J929" s="1"/>
      <c r="K929" s="1"/>
      <c r="L929" s="1"/>
      <c r="M929" s="1"/>
      <c r="N929" s="1"/>
      <c r="O929" s="1"/>
      <c r="P929" s="1"/>
      <c r="Q929" s="1"/>
      <c r="R929" s="1"/>
      <c r="S929" s="210"/>
      <c r="T929" s="210"/>
      <c r="U929" s="1"/>
      <c r="V929" s="1"/>
      <c r="W929" s="1"/>
      <c r="X929" s="1"/>
      <c r="Y929" s="210"/>
      <c r="Z929" s="1"/>
      <c r="AA929" s="1"/>
      <c r="AB929" s="212"/>
      <c r="AC929" s="212"/>
    </row>
    <row r="930" spans="1:29">
      <c r="A930" s="1"/>
      <c r="B930" s="1"/>
      <c r="C930" s="1"/>
      <c r="D930" s="1"/>
      <c r="E930" s="1"/>
      <c r="F930" s="1"/>
      <c r="G930" s="1"/>
      <c r="H930" s="1"/>
      <c r="I930" s="1"/>
      <c r="J930" s="1"/>
      <c r="K930" s="1"/>
      <c r="L930" s="1"/>
      <c r="M930" s="1"/>
      <c r="N930" s="1"/>
      <c r="O930" s="1"/>
      <c r="P930" s="1"/>
      <c r="Q930" s="1"/>
      <c r="R930" s="1"/>
      <c r="S930" s="210"/>
      <c r="T930" s="210"/>
      <c r="U930" s="1"/>
      <c r="V930" s="1"/>
      <c r="W930" s="1"/>
      <c r="X930" s="1"/>
      <c r="Y930" s="210"/>
      <c r="Z930" s="1"/>
      <c r="AA930" s="1"/>
      <c r="AB930" s="212"/>
      <c r="AC930" s="212"/>
    </row>
    <row r="931" spans="1:29">
      <c r="A931" s="1"/>
      <c r="B931" s="1"/>
      <c r="C931" s="1"/>
      <c r="D931" s="1"/>
      <c r="E931" s="1"/>
      <c r="F931" s="1"/>
      <c r="G931" s="1"/>
      <c r="H931" s="1"/>
      <c r="I931" s="1"/>
      <c r="J931" s="1"/>
      <c r="K931" s="1"/>
      <c r="L931" s="1"/>
      <c r="M931" s="1"/>
      <c r="N931" s="1"/>
      <c r="O931" s="1"/>
      <c r="P931" s="1"/>
      <c r="Q931" s="1"/>
      <c r="R931" s="1"/>
      <c r="S931" s="210"/>
      <c r="T931" s="210"/>
      <c r="U931" s="1"/>
      <c r="V931" s="1"/>
      <c r="W931" s="1"/>
      <c r="X931" s="1"/>
      <c r="Y931" s="210"/>
      <c r="Z931" s="1"/>
      <c r="AA931" s="1"/>
      <c r="AB931" s="212"/>
      <c r="AC931" s="212"/>
    </row>
    <row r="932" spans="1:29">
      <c r="A932" s="1"/>
      <c r="B932" s="1"/>
      <c r="C932" s="1"/>
      <c r="D932" s="1"/>
      <c r="E932" s="1"/>
      <c r="F932" s="1"/>
      <c r="G932" s="1"/>
      <c r="H932" s="1"/>
      <c r="I932" s="1"/>
      <c r="J932" s="1"/>
      <c r="K932" s="1"/>
      <c r="L932" s="1"/>
      <c r="M932" s="1"/>
      <c r="N932" s="1"/>
      <c r="O932" s="1"/>
      <c r="P932" s="1"/>
      <c r="Q932" s="1"/>
      <c r="R932" s="1"/>
      <c r="S932" s="210"/>
      <c r="T932" s="210"/>
      <c r="U932" s="1"/>
      <c r="V932" s="1"/>
      <c r="W932" s="1"/>
      <c r="X932" s="1"/>
      <c r="Y932" s="210"/>
      <c r="Z932" s="1"/>
      <c r="AA932" s="1"/>
      <c r="AB932" s="212"/>
      <c r="AC932" s="212"/>
    </row>
    <row r="933" spans="1:29">
      <c r="A933" s="1"/>
      <c r="B933" s="1"/>
      <c r="C933" s="1"/>
      <c r="D933" s="1"/>
      <c r="E933" s="1"/>
      <c r="F933" s="1"/>
      <c r="G933" s="1"/>
      <c r="H933" s="1"/>
      <c r="I933" s="1"/>
      <c r="J933" s="1"/>
      <c r="K933" s="1"/>
      <c r="L933" s="1"/>
      <c r="M933" s="1"/>
      <c r="N933" s="1"/>
      <c r="O933" s="1"/>
      <c r="P933" s="1"/>
      <c r="Q933" s="1"/>
      <c r="R933" s="1"/>
      <c r="S933" s="210"/>
      <c r="T933" s="210"/>
      <c r="U933" s="1"/>
      <c r="V933" s="1"/>
      <c r="W933" s="1"/>
      <c r="X933" s="1"/>
      <c r="Y933" s="210"/>
      <c r="Z933" s="1"/>
      <c r="AA933" s="1"/>
      <c r="AB933" s="212"/>
      <c r="AC933" s="212"/>
    </row>
    <row r="934" spans="1:29">
      <c r="A934" s="1"/>
      <c r="B934" s="1"/>
      <c r="C934" s="1"/>
      <c r="D934" s="1"/>
      <c r="E934" s="1"/>
      <c r="F934" s="1"/>
      <c r="G934" s="1"/>
      <c r="H934" s="1"/>
      <c r="I934" s="1"/>
      <c r="J934" s="1"/>
      <c r="K934" s="1"/>
      <c r="L934" s="1"/>
      <c r="M934" s="1"/>
      <c r="N934" s="1"/>
      <c r="O934" s="1"/>
      <c r="P934" s="1"/>
      <c r="Q934" s="1"/>
      <c r="R934" s="1"/>
      <c r="S934" s="210"/>
      <c r="T934" s="210"/>
      <c r="U934" s="1"/>
      <c r="V934" s="1"/>
      <c r="W934" s="1"/>
      <c r="X934" s="1"/>
      <c r="Y934" s="210"/>
      <c r="Z934" s="1"/>
      <c r="AA934" s="1"/>
      <c r="AB934" s="212"/>
      <c r="AC934" s="212"/>
    </row>
    <row r="935" spans="1:29">
      <c r="A935" s="1"/>
      <c r="B935" s="1"/>
      <c r="C935" s="1"/>
      <c r="D935" s="1"/>
      <c r="E935" s="1"/>
      <c r="F935" s="1"/>
      <c r="G935" s="1"/>
      <c r="H935" s="1"/>
      <c r="I935" s="1"/>
      <c r="J935" s="1"/>
      <c r="K935" s="1"/>
      <c r="L935" s="1"/>
      <c r="M935" s="1"/>
      <c r="N935" s="1"/>
      <c r="O935" s="1"/>
      <c r="P935" s="1"/>
      <c r="Q935" s="1"/>
      <c r="R935" s="1"/>
      <c r="S935" s="210"/>
      <c r="T935" s="210"/>
      <c r="U935" s="1"/>
      <c r="V935" s="1"/>
      <c r="W935" s="1"/>
      <c r="X935" s="1"/>
      <c r="Y935" s="210"/>
      <c r="Z935" s="1"/>
      <c r="AA935" s="1"/>
      <c r="AB935" s="212"/>
      <c r="AC935" s="212"/>
    </row>
    <row r="936" spans="1:29">
      <c r="A936" s="1"/>
      <c r="B936" s="1"/>
      <c r="C936" s="1"/>
      <c r="D936" s="1"/>
      <c r="E936" s="1"/>
      <c r="F936" s="1"/>
      <c r="G936" s="1"/>
      <c r="H936" s="1"/>
      <c r="I936" s="1"/>
      <c r="J936" s="1"/>
      <c r="K936" s="1"/>
      <c r="L936" s="1"/>
      <c r="M936" s="1"/>
      <c r="N936" s="1"/>
      <c r="O936" s="1"/>
      <c r="P936" s="1"/>
      <c r="Q936" s="1"/>
      <c r="R936" s="1"/>
      <c r="S936" s="210"/>
      <c r="T936" s="210"/>
      <c r="U936" s="1"/>
      <c r="V936" s="1"/>
      <c r="W936" s="1"/>
      <c r="X936" s="1"/>
      <c r="Y936" s="210"/>
      <c r="Z936" s="1"/>
      <c r="AA936" s="1"/>
      <c r="AB936" s="212"/>
      <c r="AC936" s="212"/>
    </row>
    <row r="937" spans="1:29">
      <c r="A937" s="1"/>
      <c r="B937" s="1"/>
      <c r="C937" s="1"/>
      <c r="D937" s="1"/>
      <c r="E937" s="1"/>
      <c r="F937" s="1"/>
      <c r="G937" s="1"/>
      <c r="H937" s="1"/>
      <c r="I937" s="1"/>
      <c r="J937" s="1"/>
      <c r="K937" s="1"/>
      <c r="L937" s="1"/>
      <c r="M937" s="1"/>
      <c r="N937" s="1"/>
      <c r="O937" s="1"/>
      <c r="P937" s="1"/>
      <c r="Q937" s="1"/>
      <c r="R937" s="1"/>
      <c r="S937" s="210"/>
      <c r="T937" s="210"/>
      <c r="U937" s="1"/>
      <c r="V937" s="1"/>
      <c r="W937" s="1"/>
      <c r="X937" s="1"/>
      <c r="Y937" s="210"/>
      <c r="Z937" s="1"/>
      <c r="AA937" s="1"/>
      <c r="AB937" s="212"/>
      <c r="AC937" s="212"/>
    </row>
    <row r="938" spans="1:29">
      <c r="A938" s="1"/>
      <c r="B938" s="1"/>
      <c r="C938" s="1"/>
      <c r="D938" s="1"/>
      <c r="E938" s="1"/>
      <c r="F938" s="1"/>
      <c r="G938" s="1"/>
      <c r="H938" s="1"/>
      <c r="I938" s="1"/>
      <c r="J938" s="1"/>
      <c r="K938" s="1"/>
      <c r="L938" s="1"/>
      <c r="M938" s="1"/>
      <c r="N938" s="1"/>
      <c r="O938" s="1"/>
      <c r="P938" s="1"/>
      <c r="Q938" s="1"/>
      <c r="R938" s="1"/>
      <c r="S938" s="210"/>
      <c r="T938" s="210"/>
      <c r="U938" s="1"/>
      <c r="V938" s="1"/>
      <c r="W938" s="1"/>
      <c r="X938" s="1"/>
      <c r="Y938" s="210"/>
      <c r="Z938" s="1"/>
      <c r="AA938" s="1"/>
      <c r="AB938" s="212"/>
      <c r="AC938" s="212"/>
    </row>
    <row r="939" spans="1:29">
      <c r="A939" s="1"/>
      <c r="B939" s="1"/>
      <c r="C939" s="1"/>
      <c r="D939" s="1"/>
      <c r="E939" s="1"/>
      <c r="F939" s="1"/>
      <c r="G939" s="1"/>
      <c r="H939" s="1"/>
      <c r="I939" s="1"/>
      <c r="J939" s="1"/>
      <c r="K939" s="1"/>
      <c r="L939" s="1"/>
      <c r="M939" s="1"/>
      <c r="N939" s="1"/>
      <c r="O939" s="1"/>
      <c r="P939" s="1"/>
      <c r="Q939" s="1"/>
      <c r="R939" s="1"/>
      <c r="S939" s="210"/>
      <c r="T939" s="210"/>
      <c r="U939" s="1"/>
      <c r="V939" s="1"/>
      <c r="W939" s="1"/>
      <c r="X939" s="1"/>
      <c r="Y939" s="210"/>
      <c r="Z939" s="1"/>
      <c r="AA939" s="1"/>
      <c r="AB939" s="212"/>
      <c r="AC939" s="212"/>
    </row>
    <row r="940" spans="1:29">
      <c r="A940" s="1"/>
      <c r="B940" s="1"/>
      <c r="C940" s="1"/>
      <c r="D940" s="1"/>
      <c r="E940" s="1"/>
      <c r="F940" s="1"/>
      <c r="G940" s="1"/>
      <c r="H940" s="1"/>
      <c r="I940" s="1"/>
      <c r="J940" s="1"/>
      <c r="K940" s="1"/>
      <c r="L940" s="1"/>
      <c r="M940" s="1"/>
      <c r="N940" s="1"/>
      <c r="O940" s="1"/>
      <c r="P940" s="1"/>
      <c r="Q940" s="1"/>
      <c r="R940" s="1"/>
      <c r="S940" s="210"/>
      <c r="T940" s="210"/>
      <c r="U940" s="1"/>
      <c r="V940" s="1"/>
      <c r="W940" s="1"/>
      <c r="X940" s="1"/>
      <c r="Y940" s="210"/>
      <c r="Z940" s="1"/>
      <c r="AA940" s="1"/>
      <c r="AB940" s="212"/>
      <c r="AC940" s="212"/>
    </row>
    <row r="941" spans="1:29">
      <c r="A941" s="1"/>
      <c r="B941" s="1"/>
      <c r="C941" s="1"/>
      <c r="D941" s="1"/>
      <c r="E941" s="1"/>
      <c r="F941" s="1"/>
      <c r="G941" s="1"/>
      <c r="H941" s="1"/>
      <c r="I941" s="1"/>
      <c r="J941" s="1"/>
      <c r="K941" s="1"/>
      <c r="L941" s="1"/>
      <c r="M941" s="1"/>
      <c r="N941" s="1"/>
      <c r="O941" s="1"/>
      <c r="P941" s="1"/>
      <c r="Q941" s="1"/>
      <c r="R941" s="1"/>
      <c r="S941" s="210"/>
      <c r="T941" s="210"/>
      <c r="U941" s="1"/>
      <c r="V941" s="1"/>
      <c r="W941" s="1"/>
      <c r="X941" s="1"/>
      <c r="Y941" s="210"/>
      <c r="Z941" s="1"/>
      <c r="AA941" s="1"/>
      <c r="AB941" s="212"/>
      <c r="AC941" s="212"/>
    </row>
    <row r="942" spans="1:29">
      <c r="A942" s="1"/>
      <c r="B942" s="1"/>
      <c r="C942" s="1"/>
      <c r="D942" s="1"/>
      <c r="E942" s="1"/>
      <c r="F942" s="1"/>
      <c r="G942" s="1"/>
      <c r="H942" s="1"/>
      <c r="I942" s="1"/>
      <c r="J942" s="1"/>
      <c r="K942" s="1"/>
      <c r="L942" s="1"/>
      <c r="M942" s="1"/>
      <c r="N942" s="1"/>
      <c r="O942" s="1"/>
      <c r="P942" s="1"/>
      <c r="Q942" s="1"/>
      <c r="R942" s="1"/>
      <c r="S942" s="210"/>
      <c r="T942" s="210"/>
      <c r="U942" s="1"/>
      <c r="V942" s="1"/>
      <c r="W942" s="1"/>
      <c r="X942" s="1"/>
      <c r="Y942" s="210"/>
      <c r="Z942" s="1"/>
      <c r="AA942" s="1"/>
      <c r="AB942" s="212"/>
      <c r="AC942" s="212"/>
    </row>
    <row r="943" spans="1:29">
      <c r="A943" s="1"/>
      <c r="B943" s="1"/>
      <c r="C943" s="1"/>
      <c r="D943" s="1"/>
      <c r="E943" s="1"/>
      <c r="F943" s="1"/>
      <c r="G943" s="1"/>
      <c r="H943" s="1"/>
      <c r="I943" s="1"/>
      <c r="J943" s="1"/>
      <c r="K943" s="1"/>
      <c r="L943" s="1"/>
      <c r="M943" s="1"/>
      <c r="N943" s="1"/>
      <c r="O943" s="1"/>
      <c r="P943" s="1"/>
      <c r="Q943" s="1"/>
      <c r="R943" s="1"/>
      <c r="S943" s="210"/>
      <c r="T943" s="210"/>
      <c r="U943" s="1"/>
      <c r="V943" s="1"/>
      <c r="W943" s="1"/>
      <c r="X943" s="1"/>
      <c r="Y943" s="210"/>
      <c r="Z943" s="1"/>
      <c r="AA943" s="1"/>
      <c r="AB943" s="212"/>
      <c r="AC943" s="212"/>
    </row>
    <row r="944" spans="1:29">
      <c r="A944" s="1"/>
      <c r="B944" s="1"/>
      <c r="C944" s="1"/>
      <c r="D944" s="1"/>
      <c r="E944" s="1"/>
      <c r="F944" s="1"/>
      <c r="G944" s="1"/>
      <c r="H944" s="1"/>
      <c r="I944" s="1"/>
      <c r="J944" s="1"/>
      <c r="K944" s="1"/>
      <c r="L944" s="1"/>
      <c r="M944" s="1"/>
      <c r="N944" s="1"/>
      <c r="O944" s="1"/>
      <c r="P944" s="1"/>
      <c r="Q944" s="1"/>
      <c r="R944" s="1"/>
      <c r="S944" s="210"/>
      <c r="T944" s="210"/>
      <c r="U944" s="1"/>
      <c r="V944" s="1"/>
      <c r="W944" s="1"/>
      <c r="X944" s="1"/>
      <c r="Y944" s="210"/>
      <c r="Z944" s="1"/>
      <c r="AA944" s="1"/>
      <c r="AB944" s="212"/>
      <c r="AC944" s="212"/>
    </row>
    <row r="945" spans="1:29">
      <c r="A945" s="1"/>
      <c r="B945" s="1"/>
      <c r="C945" s="1"/>
      <c r="D945" s="1"/>
      <c r="E945" s="1"/>
      <c r="F945" s="1"/>
      <c r="G945" s="1"/>
      <c r="H945" s="1"/>
      <c r="I945" s="1"/>
      <c r="J945" s="1"/>
      <c r="K945" s="1"/>
      <c r="L945" s="1"/>
      <c r="M945" s="1"/>
      <c r="N945" s="1"/>
      <c r="O945" s="1"/>
      <c r="P945" s="1"/>
      <c r="Q945" s="1"/>
      <c r="R945" s="1"/>
      <c r="S945" s="210"/>
      <c r="T945" s="210"/>
      <c r="U945" s="1"/>
      <c r="V945" s="1"/>
      <c r="W945" s="1"/>
      <c r="X945" s="1"/>
      <c r="Y945" s="210"/>
      <c r="Z945" s="1"/>
      <c r="AA945" s="1"/>
      <c r="AB945" s="212"/>
      <c r="AC945" s="212"/>
    </row>
    <row r="946" spans="1:29">
      <c r="A946" s="1"/>
      <c r="B946" s="1"/>
      <c r="C946" s="1"/>
      <c r="D946" s="1"/>
      <c r="E946" s="1"/>
      <c r="F946" s="1"/>
      <c r="G946" s="1"/>
      <c r="H946" s="1"/>
      <c r="I946" s="1"/>
      <c r="J946" s="1"/>
      <c r="K946" s="1"/>
      <c r="L946" s="1"/>
      <c r="M946" s="1"/>
      <c r="N946" s="1"/>
      <c r="O946" s="1"/>
      <c r="P946" s="1"/>
      <c r="Q946" s="1"/>
      <c r="R946" s="1"/>
      <c r="S946" s="210"/>
      <c r="T946" s="210"/>
      <c r="U946" s="1"/>
      <c r="V946" s="1"/>
      <c r="W946" s="1"/>
      <c r="X946" s="1"/>
      <c r="Y946" s="210"/>
      <c r="Z946" s="1"/>
      <c r="AA946" s="1"/>
      <c r="AB946" s="212"/>
      <c r="AC946" s="212"/>
    </row>
    <row r="947" spans="1:29">
      <c r="A947" s="1"/>
      <c r="B947" s="1"/>
      <c r="C947" s="1"/>
      <c r="D947" s="1"/>
      <c r="E947" s="1"/>
      <c r="F947" s="1"/>
      <c r="G947" s="1"/>
      <c r="H947" s="1"/>
      <c r="I947" s="1"/>
      <c r="J947" s="1"/>
      <c r="K947" s="1"/>
      <c r="L947" s="1"/>
      <c r="M947" s="1"/>
      <c r="N947" s="1"/>
      <c r="O947" s="1"/>
      <c r="P947" s="1"/>
      <c r="Q947" s="1"/>
      <c r="R947" s="1"/>
      <c r="S947" s="210"/>
      <c r="T947" s="210"/>
      <c r="U947" s="1"/>
      <c r="V947" s="1"/>
      <c r="W947" s="1"/>
      <c r="X947" s="1"/>
      <c r="Y947" s="210"/>
      <c r="Z947" s="1"/>
      <c r="AA947" s="1"/>
      <c r="AB947" s="212"/>
      <c r="AC947" s="212"/>
    </row>
    <row r="948" spans="1:29">
      <c r="A948" s="1"/>
      <c r="B948" s="1"/>
      <c r="C948" s="1"/>
      <c r="D948" s="1"/>
      <c r="E948" s="1"/>
      <c r="F948" s="1"/>
      <c r="G948" s="1"/>
      <c r="H948" s="1"/>
      <c r="I948" s="1"/>
      <c r="J948" s="1"/>
      <c r="K948" s="1"/>
      <c r="L948" s="1"/>
      <c r="M948" s="1"/>
      <c r="N948" s="1"/>
      <c r="O948" s="1"/>
      <c r="P948" s="1"/>
      <c r="Q948" s="1"/>
      <c r="R948" s="1"/>
      <c r="S948" s="210"/>
      <c r="T948" s="210"/>
      <c r="U948" s="1"/>
      <c r="V948" s="1"/>
      <c r="W948" s="1"/>
      <c r="X948" s="1"/>
      <c r="Y948" s="210"/>
      <c r="Z948" s="1"/>
      <c r="AA948" s="1"/>
      <c r="AB948" s="212"/>
      <c r="AC948" s="212"/>
    </row>
    <row r="949" spans="1:29">
      <c r="A949" s="1"/>
      <c r="B949" s="1"/>
      <c r="C949" s="1"/>
      <c r="D949" s="1"/>
      <c r="E949" s="1"/>
      <c r="F949" s="1"/>
      <c r="G949" s="1"/>
      <c r="H949" s="1"/>
      <c r="I949" s="1"/>
      <c r="J949" s="1"/>
      <c r="K949" s="1"/>
      <c r="L949" s="1"/>
      <c r="M949" s="1"/>
      <c r="N949" s="1"/>
      <c r="O949" s="1"/>
      <c r="P949" s="1"/>
      <c r="Q949" s="1"/>
      <c r="R949" s="1"/>
      <c r="S949" s="210"/>
      <c r="T949" s="210"/>
      <c r="U949" s="1"/>
      <c r="V949" s="1"/>
      <c r="W949" s="1"/>
      <c r="X949" s="1"/>
      <c r="Y949" s="210"/>
      <c r="Z949" s="1"/>
      <c r="AA949" s="1"/>
      <c r="AB949" s="212"/>
      <c r="AC949" s="212"/>
    </row>
    <row r="950" spans="1:29">
      <c r="A950" s="1"/>
      <c r="B950" s="1"/>
      <c r="C950" s="1"/>
      <c r="D950" s="1"/>
      <c r="E950" s="1"/>
      <c r="F950" s="1"/>
      <c r="G950" s="1"/>
      <c r="H950" s="1"/>
      <c r="I950" s="1"/>
      <c r="J950" s="1"/>
      <c r="K950" s="1"/>
      <c r="L950" s="1"/>
      <c r="M950" s="1"/>
      <c r="N950" s="1"/>
      <c r="O950" s="1"/>
      <c r="P950" s="1"/>
      <c r="Q950" s="1"/>
      <c r="R950" s="1"/>
      <c r="S950" s="210"/>
      <c r="T950" s="210"/>
      <c r="U950" s="1"/>
      <c r="V950" s="1"/>
      <c r="W950" s="1"/>
      <c r="X950" s="1"/>
      <c r="Y950" s="210"/>
      <c r="Z950" s="1"/>
      <c r="AA950" s="1"/>
      <c r="AB950" s="212"/>
      <c r="AC950" s="212"/>
    </row>
    <row r="951" spans="1:29">
      <c r="A951" s="1"/>
      <c r="B951" s="1"/>
      <c r="C951" s="1"/>
      <c r="D951" s="1"/>
      <c r="E951" s="1"/>
      <c r="F951" s="1"/>
      <c r="G951" s="1"/>
      <c r="H951" s="1"/>
      <c r="I951" s="1"/>
      <c r="J951" s="1"/>
      <c r="K951" s="1"/>
      <c r="L951" s="1"/>
      <c r="M951" s="1"/>
      <c r="N951" s="1"/>
      <c r="O951" s="1"/>
      <c r="P951" s="1"/>
      <c r="Q951" s="1"/>
      <c r="R951" s="1"/>
      <c r="S951" s="210"/>
      <c r="T951" s="210"/>
      <c r="U951" s="1"/>
      <c r="V951" s="1"/>
      <c r="W951" s="1"/>
      <c r="X951" s="1"/>
      <c r="Y951" s="210"/>
      <c r="Z951" s="1"/>
      <c r="AA951" s="1"/>
      <c r="AB951" s="212"/>
      <c r="AC951" s="212"/>
    </row>
    <row r="952" spans="1:29">
      <c r="A952" s="1"/>
      <c r="B952" s="1"/>
      <c r="C952" s="1"/>
      <c r="D952" s="1"/>
      <c r="E952" s="1"/>
      <c r="F952" s="1"/>
      <c r="G952" s="1"/>
      <c r="H952" s="1"/>
      <c r="I952" s="1"/>
      <c r="J952" s="1"/>
      <c r="K952" s="1"/>
      <c r="L952" s="1"/>
      <c r="M952" s="1"/>
      <c r="N952" s="1"/>
      <c r="O952" s="1"/>
      <c r="P952" s="1"/>
      <c r="Q952" s="1"/>
      <c r="R952" s="1"/>
      <c r="S952" s="210"/>
      <c r="T952" s="210"/>
      <c r="U952" s="1"/>
      <c r="V952" s="1"/>
      <c r="W952" s="1"/>
      <c r="X952" s="1"/>
      <c r="Y952" s="210"/>
      <c r="Z952" s="1"/>
      <c r="AA952" s="1"/>
      <c r="AB952" s="212"/>
      <c r="AC952" s="212"/>
    </row>
    <row r="953" spans="1:29">
      <c r="A953" s="1"/>
      <c r="B953" s="1"/>
      <c r="C953" s="1"/>
      <c r="D953" s="1"/>
      <c r="E953" s="1"/>
      <c r="F953" s="1"/>
      <c r="G953" s="1"/>
      <c r="H953" s="1"/>
      <c r="I953" s="1"/>
      <c r="J953" s="1"/>
      <c r="K953" s="1"/>
      <c r="L953" s="1"/>
      <c r="M953" s="1"/>
      <c r="N953" s="1"/>
      <c r="O953" s="1"/>
      <c r="P953" s="1"/>
      <c r="Q953" s="1"/>
      <c r="R953" s="1"/>
      <c r="S953" s="210"/>
      <c r="T953" s="210"/>
      <c r="U953" s="1"/>
      <c r="V953" s="1"/>
      <c r="W953" s="1"/>
      <c r="X953" s="1"/>
      <c r="Y953" s="210"/>
      <c r="Z953" s="1"/>
      <c r="AA953" s="1"/>
      <c r="AB953" s="212"/>
      <c r="AC953" s="212"/>
    </row>
    <row r="954" spans="1:29">
      <c r="A954" s="1"/>
      <c r="B954" s="1"/>
      <c r="C954" s="1"/>
      <c r="D954" s="1"/>
      <c r="E954" s="1"/>
      <c r="F954" s="1"/>
      <c r="G954" s="1"/>
      <c r="H954" s="1"/>
      <c r="I954" s="1"/>
      <c r="J954" s="1"/>
      <c r="K954" s="1"/>
      <c r="L954" s="1"/>
      <c r="M954" s="1"/>
      <c r="N954" s="1"/>
      <c r="O954" s="1"/>
      <c r="P954" s="1"/>
      <c r="Q954" s="1"/>
      <c r="R954" s="1"/>
      <c r="S954" s="210"/>
      <c r="T954" s="210"/>
      <c r="U954" s="1"/>
      <c r="V954" s="1"/>
      <c r="W954" s="1"/>
      <c r="X954" s="1"/>
      <c r="Y954" s="210"/>
      <c r="Z954" s="1"/>
      <c r="AA954" s="1"/>
      <c r="AB954" s="212"/>
      <c r="AC954" s="212"/>
    </row>
    <row r="955" spans="1:29">
      <c r="A955" s="1"/>
      <c r="B955" s="1"/>
      <c r="C955" s="1"/>
      <c r="D955" s="1"/>
      <c r="E955" s="1"/>
      <c r="F955" s="1"/>
      <c r="G955" s="1"/>
      <c r="H955" s="1"/>
      <c r="I955" s="1"/>
      <c r="J955" s="1"/>
      <c r="K955" s="1"/>
      <c r="L955" s="1"/>
      <c r="M955" s="1"/>
      <c r="N955" s="1"/>
      <c r="O955" s="1"/>
      <c r="P955" s="1"/>
      <c r="Q955" s="1"/>
      <c r="R955" s="1"/>
      <c r="S955" s="210"/>
      <c r="T955" s="210"/>
      <c r="U955" s="1"/>
      <c r="V955" s="1"/>
      <c r="W955" s="1"/>
      <c r="X955" s="1"/>
      <c r="Y955" s="210"/>
      <c r="Z955" s="1"/>
      <c r="AA955" s="1"/>
      <c r="AB955" s="212"/>
      <c r="AC955" s="212"/>
    </row>
    <row r="956" spans="1:29">
      <c r="A956" s="1"/>
      <c r="B956" s="1"/>
      <c r="C956" s="1"/>
      <c r="D956" s="1"/>
      <c r="E956" s="1"/>
      <c r="F956" s="1"/>
      <c r="G956" s="1"/>
      <c r="H956" s="1"/>
      <c r="I956" s="1"/>
      <c r="J956" s="1"/>
      <c r="K956" s="1"/>
      <c r="L956" s="1"/>
      <c r="M956" s="1"/>
      <c r="N956" s="1"/>
      <c r="O956" s="1"/>
      <c r="P956" s="1"/>
      <c r="Q956" s="1"/>
      <c r="R956" s="1"/>
      <c r="S956" s="210"/>
      <c r="T956" s="210"/>
      <c r="U956" s="1"/>
      <c r="V956" s="1"/>
      <c r="W956" s="1"/>
      <c r="X956" s="1"/>
      <c r="Y956" s="210"/>
      <c r="Z956" s="1"/>
      <c r="AA956" s="1"/>
      <c r="AB956" s="212"/>
      <c r="AC956" s="212"/>
    </row>
    <row r="957" spans="1:29">
      <c r="A957" s="1"/>
      <c r="B957" s="1"/>
      <c r="C957" s="1"/>
      <c r="D957" s="1"/>
      <c r="E957" s="1"/>
      <c r="F957" s="1"/>
      <c r="G957" s="1"/>
      <c r="H957" s="1"/>
      <c r="I957" s="1"/>
      <c r="J957" s="1"/>
      <c r="K957" s="1"/>
      <c r="L957" s="1"/>
      <c r="M957" s="1"/>
      <c r="N957" s="1"/>
      <c r="O957" s="1"/>
      <c r="P957" s="1"/>
      <c r="Q957" s="1"/>
      <c r="R957" s="1"/>
      <c r="S957" s="210"/>
      <c r="T957" s="210"/>
      <c r="U957" s="1"/>
      <c r="V957" s="1"/>
      <c r="W957" s="1"/>
      <c r="X957" s="1"/>
      <c r="Y957" s="210"/>
      <c r="Z957" s="1"/>
      <c r="AA957" s="1"/>
      <c r="AB957" s="212"/>
      <c r="AC957" s="212"/>
    </row>
    <row r="958" spans="1:29">
      <c r="A958" s="1"/>
      <c r="B958" s="1"/>
      <c r="C958" s="1"/>
      <c r="D958" s="1"/>
      <c r="E958" s="1"/>
      <c r="F958" s="1"/>
      <c r="G958" s="1"/>
      <c r="H958" s="1"/>
      <c r="I958" s="1"/>
      <c r="J958" s="1"/>
      <c r="K958" s="1"/>
      <c r="L958" s="1"/>
      <c r="M958" s="1"/>
      <c r="N958" s="1"/>
      <c r="O958" s="1"/>
      <c r="P958" s="1"/>
      <c r="Q958" s="1"/>
      <c r="R958" s="1"/>
      <c r="S958" s="210"/>
      <c r="T958" s="210"/>
      <c r="U958" s="1"/>
      <c r="V958" s="1"/>
      <c r="W958" s="1"/>
      <c r="X958" s="1"/>
      <c r="Y958" s="210"/>
      <c r="Z958" s="1"/>
      <c r="AA958" s="1"/>
      <c r="AB958" s="212"/>
      <c r="AC958" s="212"/>
    </row>
    <row r="959" spans="1:29">
      <c r="A959" s="1"/>
      <c r="B959" s="1"/>
      <c r="C959" s="1"/>
      <c r="D959" s="1"/>
      <c r="E959" s="1"/>
      <c r="F959" s="1"/>
      <c r="G959" s="1"/>
      <c r="H959" s="1"/>
      <c r="I959" s="1"/>
      <c r="J959" s="1"/>
      <c r="K959" s="1"/>
      <c r="L959" s="1"/>
      <c r="M959" s="1"/>
      <c r="N959" s="1"/>
      <c r="O959" s="1"/>
      <c r="P959" s="1"/>
      <c r="Q959" s="1"/>
      <c r="R959" s="1"/>
      <c r="S959" s="210"/>
      <c r="T959" s="210"/>
      <c r="U959" s="1"/>
      <c r="V959" s="1"/>
      <c r="W959" s="1"/>
      <c r="X959" s="1"/>
      <c r="Y959" s="210"/>
      <c r="Z959" s="1"/>
      <c r="AA959" s="1"/>
      <c r="AB959" s="212"/>
      <c r="AC959" s="212"/>
    </row>
    <row r="960" spans="1:29">
      <c r="A960" s="1"/>
      <c r="B960" s="1"/>
      <c r="C960" s="1"/>
      <c r="D960" s="1"/>
      <c r="E960" s="1"/>
      <c r="F960" s="1"/>
      <c r="G960" s="1"/>
      <c r="H960" s="1"/>
      <c r="I960" s="1"/>
      <c r="J960" s="1"/>
      <c r="K960" s="1"/>
      <c r="L960" s="1"/>
      <c r="M960" s="1"/>
      <c r="N960" s="1"/>
      <c r="O960" s="1"/>
      <c r="P960" s="1"/>
      <c r="Q960" s="1"/>
      <c r="R960" s="1"/>
      <c r="S960" s="210"/>
      <c r="T960" s="210"/>
      <c r="U960" s="1"/>
      <c r="V960" s="1"/>
      <c r="W960" s="1"/>
      <c r="X960" s="1"/>
      <c r="Y960" s="210"/>
      <c r="Z960" s="1"/>
      <c r="AA960" s="1"/>
      <c r="AB960" s="212"/>
      <c r="AC960" s="212"/>
    </row>
    <row r="961" spans="1:29">
      <c r="A961" s="1"/>
      <c r="B961" s="1"/>
      <c r="C961" s="1"/>
      <c r="D961" s="1"/>
      <c r="E961" s="1"/>
      <c r="F961" s="1"/>
      <c r="G961" s="1"/>
      <c r="H961" s="1"/>
      <c r="I961" s="1"/>
      <c r="J961" s="1"/>
      <c r="K961" s="1"/>
      <c r="L961" s="1"/>
      <c r="M961" s="1"/>
      <c r="N961" s="1"/>
      <c r="O961" s="1"/>
      <c r="P961" s="1"/>
      <c r="Q961" s="1"/>
      <c r="R961" s="1"/>
      <c r="S961" s="210"/>
      <c r="T961" s="210"/>
      <c r="U961" s="1"/>
      <c r="V961" s="1"/>
      <c r="W961" s="1"/>
      <c r="X961" s="1"/>
      <c r="Y961" s="210"/>
      <c r="Z961" s="1"/>
      <c r="AA961" s="1"/>
      <c r="AB961" s="212"/>
      <c r="AC961" s="212"/>
    </row>
    <row r="962" spans="1:29">
      <c r="A962" s="1"/>
      <c r="B962" s="1"/>
      <c r="C962" s="1"/>
      <c r="D962" s="1"/>
      <c r="E962" s="1"/>
      <c r="F962" s="1"/>
      <c r="G962" s="1"/>
      <c r="H962" s="1"/>
      <c r="I962" s="1"/>
      <c r="J962" s="1"/>
      <c r="K962" s="1"/>
      <c r="L962" s="1"/>
      <c r="M962" s="1"/>
      <c r="N962" s="1"/>
      <c r="O962" s="1"/>
      <c r="P962" s="1"/>
      <c r="Q962" s="1"/>
      <c r="R962" s="1"/>
      <c r="S962" s="210"/>
      <c r="T962" s="210"/>
      <c r="U962" s="1"/>
      <c r="V962" s="1"/>
      <c r="W962" s="1"/>
      <c r="X962" s="1"/>
      <c r="Y962" s="210"/>
      <c r="Z962" s="1"/>
      <c r="AA962" s="1"/>
      <c r="AB962" s="212"/>
      <c r="AC962" s="212"/>
    </row>
    <row r="963" spans="1:29">
      <c r="A963" s="1"/>
      <c r="B963" s="1"/>
      <c r="C963" s="1"/>
      <c r="D963" s="1"/>
      <c r="E963" s="1"/>
      <c r="F963" s="1"/>
      <c r="G963" s="1"/>
      <c r="H963" s="1"/>
      <c r="I963" s="1"/>
      <c r="J963" s="1"/>
      <c r="K963" s="1"/>
      <c r="L963" s="1"/>
      <c r="M963" s="1"/>
      <c r="N963" s="1"/>
      <c r="O963" s="1"/>
      <c r="P963" s="1"/>
      <c r="Q963" s="1"/>
      <c r="R963" s="1"/>
      <c r="S963" s="210"/>
      <c r="T963" s="210"/>
      <c r="U963" s="1"/>
      <c r="V963" s="1"/>
      <c r="W963" s="1"/>
      <c r="X963" s="1"/>
      <c r="Y963" s="210"/>
      <c r="Z963" s="1"/>
      <c r="AA963" s="1"/>
      <c r="AB963" s="212"/>
      <c r="AC963" s="212"/>
    </row>
    <row r="964" spans="1:29">
      <c r="A964" s="1"/>
      <c r="B964" s="1"/>
      <c r="C964" s="1"/>
      <c r="D964" s="1"/>
      <c r="E964" s="1"/>
      <c r="F964" s="1"/>
      <c r="G964" s="1"/>
      <c r="H964" s="1"/>
      <c r="I964" s="1"/>
      <c r="J964" s="1"/>
      <c r="K964" s="1"/>
      <c r="L964" s="1"/>
      <c r="M964" s="1"/>
      <c r="N964" s="1"/>
      <c r="O964" s="1"/>
      <c r="P964" s="1"/>
      <c r="Q964" s="1"/>
      <c r="R964" s="1"/>
      <c r="S964" s="210"/>
      <c r="T964" s="210"/>
      <c r="U964" s="1"/>
      <c r="V964" s="1"/>
      <c r="W964" s="1"/>
      <c r="X964" s="1"/>
      <c r="Y964" s="210"/>
      <c r="Z964" s="1"/>
      <c r="AA964" s="1"/>
      <c r="AB964" s="212"/>
      <c r="AC964" s="212"/>
    </row>
    <row r="965" spans="1:29">
      <c r="A965" s="1"/>
      <c r="B965" s="1"/>
      <c r="C965" s="1"/>
      <c r="D965" s="1"/>
      <c r="E965" s="1"/>
      <c r="F965" s="1"/>
      <c r="G965" s="1"/>
      <c r="H965" s="1"/>
      <c r="I965" s="1"/>
      <c r="J965" s="1"/>
      <c r="K965" s="1"/>
      <c r="L965" s="1"/>
      <c r="M965" s="1"/>
      <c r="N965" s="1"/>
      <c r="O965" s="1"/>
      <c r="P965" s="1"/>
      <c r="Q965" s="1"/>
      <c r="R965" s="1"/>
      <c r="S965" s="210"/>
      <c r="T965" s="210"/>
      <c r="U965" s="1"/>
      <c r="V965" s="1"/>
      <c r="W965" s="1"/>
      <c r="X965" s="1"/>
      <c r="Y965" s="210"/>
      <c r="Z965" s="1"/>
      <c r="AA965" s="1"/>
      <c r="AB965" s="212"/>
      <c r="AC965" s="212"/>
    </row>
    <row r="966" spans="1:29">
      <c r="A966" s="1"/>
      <c r="B966" s="1"/>
      <c r="C966" s="1"/>
      <c r="D966" s="1"/>
      <c r="E966" s="1"/>
      <c r="F966" s="1"/>
      <c r="G966" s="1"/>
      <c r="H966" s="1"/>
      <c r="I966" s="1"/>
      <c r="J966" s="1"/>
      <c r="K966" s="1"/>
      <c r="L966" s="1"/>
      <c r="M966" s="1"/>
      <c r="N966" s="1"/>
      <c r="O966" s="1"/>
      <c r="P966" s="1"/>
      <c r="Q966" s="1"/>
      <c r="R966" s="1"/>
      <c r="S966" s="210"/>
      <c r="T966" s="210"/>
      <c r="U966" s="1"/>
      <c r="V966" s="1"/>
      <c r="W966" s="1"/>
      <c r="X966" s="1"/>
      <c r="Y966" s="210"/>
      <c r="Z966" s="1"/>
      <c r="AA966" s="1"/>
      <c r="AB966" s="212"/>
      <c r="AC966" s="212"/>
    </row>
    <row r="967" spans="1:29">
      <c r="A967" s="1"/>
      <c r="B967" s="1"/>
      <c r="C967" s="1"/>
      <c r="D967" s="1"/>
      <c r="E967" s="1"/>
      <c r="F967" s="1"/>
      <c r="G967" s="1"/>
      <c r="H967" s="1"/>
      <c r="I967" s="1"/>
      <c r="J967" s="1"/>
      <c r="K967" s="1"/>
      <c r="L967" s="1"/>
      <c r="M967" s="1"/>
      <c r="N967" s="1"/>
      <c r="O967" s="1"/>
      <c r="P967" s="1"/>
      <c r="Q967" s="1"/>
      <c r="R967" s="1"/>
      <c r="S967" s="210"/>
      <c r="T967" s="210"/>
      <c r="U967" s="1"/>
      <c r="V967" s="1"/>
      <c r="W967" s="1"/>
      <c r="X967" s="1"/>
      <c r="Y967" s="210"/>
      <c r="Z967" s="1"/>
      <c r="AA967" s="1"/>
      <c r="AB967" s="212"/>
      <c r="AC967" s="212"/>
    </row>
    <row r="968" spans="1:29">
      <c r="A968" s="1"/>
      <c r="B968" s="1"/>
      <c r="C968" s="1"/>
      <c r="D968" s="1"/>
      <c r="E968" s="1"/>
      <c r="F968" s="1"/>
      <c r="G968" s="1"/>
      <c r="H968" s="1"/>
      <c r="I968" s="1"/>
      <c r="J968" s="1"/>
      <c r="K968" s="1"/>
      <c r="L968" s="1"/>
      <c r="M968" s="1"/>
      <c r="N968" s="1"/>
      <c r="O968" s="1"/>
      <c r="P968" s="1"/>
      <c r="Q968" s="1"/>
      <c r="R968" s="1"/>
      <c r="S968" s="210"/>
      <c r="T968" s="210"/>
      <c r="U968" s="1"/>
      <c r="V968" s="1"/>
      <c r="W968" s="1"/>
      <c r="X968" s="1"/>
      <c r="Y968" s="210"/>
      <c r="Z968" s="1"/>
      <c r="AA968" s="1"/>
      <c r="AB968" s="212"/>
      <c r="AC968" s="212"/>
    </row>
    <row r="969" spans="1:29">
      <c r="A969" s="1"/>
      <c r="B969" s="1"/>
      <c r="C969" s="1"/>
      <c r="D969" s="1"/>
      <c r="E969" s="1"/>
      <c r="F969" s="1"/>
      <c r="G969" s="1"/>
      <c r="H969" s="1"/>
      <c r="I969" s="1"/>
      <c r="J969" s="1"/>
      <c r="K969" s="1"/>
      <c r="L969" s="1"/>
      <c r="M969" s="1"/>
      <c r="N969" s="1"/>
      <c r="O969" s="1"/>
      <c r="P969" s="1"/>
      <c r="Q969" s="1"/>
      <c r="R969" s="1"/>
      <c r="S969" s="210"/>
      <c r="T969" s="210"/>
      <c r="U969" s="1"/>
      <c r="V969" s="1"/>
      <c r="W969" s="1"/>
      <c r="X969" s="1"/>
      <c r="Y969" s="210"/>
      <c r="Z969" s="1"/>
      <c r="AA969" s="1"/>
      <c r="AB969" s="212"/>
      <c r="AC969" s="212"/>
    </row>
    <row r="970" spans="1:29">
      <c r="A970" s="1"/>
      <c r="B970" s="1"/>
      <c r="C970" s="1"/>
      <c r="D970" s="1"/>
      <c r="E970" s="1"/>
      <c r="F970" s="1"/>
      <c r="G970" s="1"/>
      <c r="H970" s="1"/>
      <c r="I970" s="1"/>
      <c r="J970" s="1"/>
      <c r="K970" s="1"/>
      <c r="L970" s="1"/>
      <c r="M970" s="1"/>
      <c r="N970" s="1"/>
      <c r="O970" s="1"/>
      <c r="P970" s="1"/>
      <c r="Q970" s="1"/>
      <c r="R970" s="1"/>
      <c r="S970" s="210"/>
      <c r="T970" s="210"/>
      <c r="U970" s="1"/>
      <c r="V970" s="1"/>
      <c r="W970" s="1"/>
      <c r="X970" s="1"/>
      <c r="Y970" s="210"/>
      <c r="Z970" s="1"/>
      <c r="AA970" s="1"/>
      <c r="AB970" s="212"/>
      <c r="AC970" s="212"/>
    </row>
    <row r="971" spans="1:29">
      <c r="A971" s="1"/>
      <c r="B971" s="1"/>
      <c r="C971" s="1"/>
      <c r="D971" s="1"/>
      <c r="E971" s="1"/>
      <c r="F971" s="1"/>
      <c r="G971" s="1"/>
      <c r="H971" s="1"/>
      <c r="I971" s="1"/>
      <c r="J971" s="1"/>
      <c r="K971" s="1"/>
      <c r="L971" s="1"/>
      <c r="M971" s="1"/>
      <c r="N971" s="1"/>
      <c r="O971" s="1"/>
      <c r="P971" s="1"/>
      <c r="Q971" s="1"/>
      <c r="R971" s="1"/>
      <c r="S971" s="210"/>
      <c r="T971" s="210"/>
      <c r="U971" s="1"/>
      <c r="V971" s="1"/>
      <c r="W971" s="1"/>
      <c r="X971" s="1"/>
      <c r="Y971" s="210"/>
      <c r="Z971" s="1"/>
      <c r="AA971" s="1"/>
      <c r="AB971" s="212"/>
      <c r="AC971" s="212"/>
    </row>
    <row r="972" spans="1:29">
      <c r="A972" s="1"/>
      <c r="B972" s="1"/>
      <c r="C972" s="1"/>
      <c r="D972" s="1"/>
      <c r="E972" s="1"/>
      <c r="F972" s="1"/>
      <c r="G972" s="1"/>
      <c r="H972" s="1"/>
      <c r="I972" s="1"/>
      <c r="J972" s="1"/>
      <c r="K972" s="1"/>
      <c r="L972" s="1"/>
      <c r="M972" s="1"/>
      <c r="N972" s="1"/>
      <c r="O972" s="1"/>
      <c r="P972" s="1"/>
      <c r="Q972" s="1"/>
      <c r="R972" s="1"/>
      <c r="S972" s="210"/>
      <c r="T972" s="210"/>
      <c r="U972" s="1"/>
      <c r="V972" s="1"/>
      <c r="W972" s="1"/>
      <c r="X972" s="1"/>
      <c r="Y972" s="210"/>
      <c r="Z972" s="1"/>
      <c r="AA972" s="1"/>
      <c r="AB972" s="212"/>
      <c r="AC972" s="212"/>
    </row>
    <row r="973" spans="1:29">
      <c r="A973" s="1"/>
      <c r="B973" s="1"/>
      <c r="C973" s="1"/>
      <c r="D973" s="1"/>
      <c r="E973" s="1"/>
      <c r="F973" s="1"/>
      <c r="G973" s="1"/>
      <c r="H973" s="1"/>
      <c r="I973" s="1"/>
      <c r="J973" s="1"/>
      <c r="K973" s="1"/>
      <c r="L973" s="1"/>
      <c r="M973" s="1"/>
      <c r="N973" s="1"/>
      <c r="O973" s="1"/>
      <c r="P973" s="1"/>
      <c r="Q973" s="1"/>
      <c r="R973" s="1"/>
      <c r="S973" s="210"/>
      <c r="T973" s="210"/>
      <c r="U973" s="1"/>
      <c r="V973" s="1"/>
      <c r="W973" s="1"/>
      <c r="X973" s="1"/>
      <c r="Y973" s="210"/>
      <c r="Z973" s="1"/>
      <c r="AA973" s="1"/>
      <c r="AB973" s="212"/>
      <c r="AC973" s="212"/>
    </row>
    <row r="974" spans="1:29">
      <c r="A974" s="1"/>
      <c r="B974" s="1"/>
      <c r="C974" s="1"/>
      <c r="D974" s="1"/>
      <c r="E974" s="1"/>
      <c r="F974" s="1"/>
      <c r="G974" s="1"/>
      <c r="H974" s="1"/>
      <c r="I974" s="1"/>
      <c r="J974" s="1"/>
      <c r="K974" s="1"/>
      <c r="L974" s="1"/>
      <c r="M974" s="1"/>
      <c r="N974" s="1"/>
      <c r="O974" s="1"/>
      <c r="P974" s="1"/>
      <c r="Q974" s="1"/>
      <c r="R974" s="1"/>
      <c r="S974" s="210"/>
      <c r="T974" s="210"/>
      <c r="U974" s="1"/>
      <c r="V974" s="1"/>
      <c r="W974" s="1"/>
      <c r="X974" s="1"/>
      <c r="Y974" s="210"/>
      <c r="Z974" s="1"/>
      <c r="AA974" s="1"/>
      <c r="AB974" s="212"/>
      <c r="AC974" s="212"/>
    </row>
    <row r="975" spans="1:29">
      <c r="A975" s="1"/>
      <c r="B975" s="1"/>
      <c r="C975" s="1"/>
      <c r="D975" s="1"/>
      <c r="E975" s="1"/>
      <c r="F975" s="1"/>
      <c r="G975" s="1"/>
      <c r="H975" s="1"/>
      <c r="I975" s="1"/>
      <c r="J975" s="1"/>
      <c r="K975" s="1"/>
      <c r="L975" s="1"/>
      <c r="M975" s="1"/>
      <c r="N975" s="1"/>
      <c r="O975" s="1"/>
      <c r="P975" s="1"/>
      <c r="Q975" s="1"/>
      <c r="R975" s="1"/>
      <c r="S975" s="210"/>
      <c r="T975" s="210"/>
      <c r="U975" s="1"/>
      <c r="V975" s="1"/>
      <c r="W975" s="1"/>
      <c r="X975" s="1"/>
      <c r="Y975" s="210"/>
      <c r="Z975" s="1"/>
      <c r="AA975" s="1"/>
      <c r="AB975" s="212"/>
      <c r="AC975" s="212"/>
    </row>
    <row r="976" spans="1:29">
      <c r="A976" s="1"/>
      <c r="B976" s="1"/>
      <c r="C976" s="1"/>
      <c r="D976" s="1"/>
      <c r="E976" s="1"/>
      <c r="F976" s="1"/>
      <c r="G976" s="1"/>
      <c r="H976" s="1"/>
      <c r="I976" s="1"/>
      <c r="J976" s="1"/>
      <c r="K976" s="1"/>
      <c r="L976" s="1"/>
      <c r="M976" s="1"/>
      <c r="N976" s="1"/>
      <c r="O976" s="1"/>
      <c r="P976" s="1"/>
      <c r="Q976" s="1"/>
      <c r="R976" s="1"/>
      <c r="S976" s="210"/>
      <c r="T976" s="210"/>
      <c r="U976" s="1"/>
      <c r="V976" s="1"/>
      <c r="W976" s="1"/>
      <c r="X976" s="1"/>
      <c r="Y976" s="210"/>
      <c r="Z976" s="1"/>
      <c r="AA976" s="1"/>
      <c r="AB976" s="212"/>
      <c r="AC976" s="212"/>
    </row>
    <row r="977" spans="1:29">
      <c r="A977" s="1"/>
      <c r="B977" s="1"/>
      <c r="C977" s="1"/>
      <c r="D977" s="1"/>
      <c r="E977" s="1"/>
      <c r="F977" s="1"/>
      <c r="G977" s="1"/>
      <c r="H977" s="1"/>
      <c r="I977" s="1"/>
      <c r="J977" s="1"/>
      <c r="K977" s="1"/>
      <c r="L977" s="1"/>
      <c r="M977" s="1"/>
      <c r="N977" s="1"/>
      <c r="O977" s="1"/>
      <c r="P977" s="1"/>
      <c r="Q977" s="1"/>
      <c r="R977" s="1"/>
      <c r="S977" s="210"/>
      <c r="T977" s="210"/>
      <c r="U977" s="1"/>
      <c r="V977" s="1"/>
      <c r="W977" s="1"/>
      <c r="X977" s="1"/>
      <c r="Y977" s="210"/>
      <c r="Z977" s="1"/>
      <c r="AA977" s="1"/>
      <c r="AB977" s="212"/>
      <c r="AC977" s="212"/>
    </row>
    <row r="978" spans="1:29">
      <c r="A978" s="1"/>
      <c r="B978" s="1"/>
      <c r="C978" s="1"/>
      <c r="D978" s="1"/>
      <c r="E978" s="1"/>
      <c r="F978" s="1"/>
      <c r="G978" s="1"/>
      <c r="H978" s="1"/>
      <c r="I978" s="1"/>
      <c r="J978" s="1"/>
      <c r="K978" s="1"/>
      <c r="L978" s="1"/>
      <c r="M978" s="1"/>
      <c r="N978" s="1"/>
      <c r="O978" s="1"/>
      <c r="P978" s="1"/>
      <c r="Q978" s="1"/>
      <c r="R978" s="1"/>
      <c r="S978" s="210"/>
      <c r="T978" s="210"/>
      <c r="U978" s="1"/>
      <c r="V978" s="1"/>
      <c r="W978" s="1"/>
      <c r="X978" s="1"/>
      <c r="Y978" s="210"/>
      <c r="Z978" s="1"/>
      <c r="AA978" s="1"/>
      <c r="AB978" s="212"/>
      <c r="AC978" s="212"/>
    </row>
    <row r="979" spans="1:29">
      <c r="A979" s="1"/>
      <c r="B979" s="1"/>
      <c r="C979" s="1"/>
      <c r="D979" s="1"/>
      <c r="E979" s="1"/>
      <c r="F979" s="1"/>
      <c r="G979" s="1"/>
      <c r="H979" s="1"/>
      <c r="I979" s="1"/>
      <c r="J979" s="1"/>
      <c r="K979" s="1"/>
      <c r="L979" s="1"/>
      <c r="M979" s="1"/>
      <c r="N979" s="1"/>
      <c r="O979" s="1"/>
      <c r="P979" s="1"/>
      <c r="Q979" s="1"/>
      <c r="R979" s="1"/>
      <c r="S979" s="210"/>
      <c r="T979" s="210"/>
      <c r="U979" s="1"/>
      <c r="V979" s="1"/>
      <c r="W979" s="1"/>
      <c r="X979" s="1"/>
      <c r="Y979" s="210"/>
      <c r="Z979" s="1"/>
      <c r="AA979" s="1"/>
      <c r="AB979" s="212"/>
      <c r="AC979" s="212"/>
    </row>
    <row r="980" spans="1:29">
      <c r="A980" s="1"/>
      <c r="B980" s="1"/>
      <c r="C980" s="1"/>
      <c r="D980" s="1"/>
      <c r="E980" s="1"/>
      <c r="F980" s="1"/>
      <c r="G980" s="1"/>
      <c r="H980" s="1"/>
      <c r="I980" s="1"/>
      <c r="J980" s="1"/>
      <c r="K980" s="1"/>
      <c r="L980" s="1"/>
      <c r="M980" s="1"/>
      <c r="N980" s="1"/>
      <c r="O980" s="1"/>
      <c r="P980" s="1"/>
      <c r="Q980" s="1"/>
      <c r="R980" s="1"/>
      <c r="S980" s="210"/>
      <c r="T980" s="210"/>
      <c r="U980" s="1"/>
      <c r="V980" s="1"/>
      <c r="W980" s="1"/>
      <c r="X980" s="1"/>
      <c r="Y980" s="210"/>
      <c r="Z980" s="1"/>
      <c r="AA980" s="1"/>
      <c r="AB980" s="212"/>
      <c r="AC980" s="212"/>
    </row>
    <row r="981" spans="1:29">
      <c r="A981" s="1"/>
      <c r="B981" s="1"/>
      <c r="C981" s="1"/>
      <c r="D981" s="1"/>
      <c r="E981" s="1"/>
      <c r="F981" s="1"/>
      <c r="G981" s="1"/>
      <c r="H981" s="1"/>
      <c r="I981" s="1"/>
      <c r="J981" s="1"/>
      <c r="K981" s="1"/>
      <c r="L981" s="1"/>
      <c r="M981" s="1"/>
      <c r="N981" s="1"/>
      <c r="O981" s="1"/>
      <c r="P981" s="1"/>
      <c r="Q981" s="1"/>
      <c r="R981" s="1"/>
      <c r="S981" s="210"/>
      <c r="T981" s="210"/>
      <c r="U981" s="1"/>
      <c r="V981" s="1"/>
      <c r="W981" s="1"/>
      <c r="X981" s="1"/>
      <c r="Y981" s="210"/>
      <c r="Z981" s="1"/>
      <c r="AA981" s="1"/>
      <c r="AB981" s="212"/>
      <c r="AC981" s="212"/>
    </row>
    <row r="982" spans="1:29">
      <c r="A982" s="1"/>
      <c r="B982" s="1"/>
      <c r="C982" s="1"/>
      <c r="D982" s="1"/>
      <c r="E982" s="1"/>
      <c r="F982" s="1"/>
      <c r="G982" s="1"/>
      <c r="H982" s="1"/>
      <c r="I982" s="1"/>
      <c r="J982" s="1"/>
      <c r="K982" s="1"/>
      <c r="L982" s="1"/>
      <c r="M982" s="1"/>
      <c r="N982" s="1"/>
      <c r="O982" s="1"/>
      <c r="P982" s="1"/>
      <c r="Q982" s="1"/>
      <c r="R982" s="1"/>
      <c r="S982" s="210"/>
      <c r="T982" s="210"/>
      <c r="U982" s="1"/>
      <c r="V982" s="1"/>
      <c r="W982" s="1"/>
      <c r="X982" s="1"/>
      <c r="Y982" s="210"/>
      <c r="Z982" s="1"/>
      <c r="AA982" s="1"/>
      <c r="AB982" s="212"/>
      <c r="AC982" s="212"/>
    </row>
    <row r="983" spans="1:29">
      <c r="A983" s="1"/>
      <c r="B983" s="1"/>
      <c r="C983" s="1"/>
      <c r="D983" s="1"/>
      <c r="E983" s="1"/>
      <c r="F983" s="1"/>
      <c r="G983" s="1"/>
      <c r="H983" s="1"/>
      <c r="I983" s="1"/>
      <c r="J983" s="1"/>
      <c r="K983" s="1"/>
      <c r="L983" s="1"/>
      <c r="M983" s="1"/>
      <c r="N983" s="1"/>
      <c r="O983" s="1"/>
      <c r="P983" s="1"/>
      <c r="Q983" s="1"/>
      <c r="R983" s="1"/>
      <c r="S983" s="210"/>
      <c r="T983" s="210"/>
      <c r="U983" s="1"/>
      <c r="V983" s="1"/>
      <c r="W983" s="1"/>
      <c r="X983" s="1"/>
      <c r="Y983" s="210"/>
      <c r="Z983" s="1"/>
      <c r="AA983" s="1"/>
      <c r="AB983" s="212"/>
      <c r="AC983" s="212"/>
    </row>
    <row r="984" spans="1:29">
      <c r="A984" s="1"/>
      <c r="B984" s="1"/>
      <c r="C984" s="1"/>
      <c r="D984" s="1"/>
      <c r="E984" s="1"/>
      <c r="F984" s="1"/>
      <c r="G984" s="1"/>
      <c r="H984" s="1"/>
      <c r="I984" s="1"/>
      <c r="J984" s="1"/>
      <c r="K984" s="1"/>
      <c r="L984" s="1"/>
      <c r="M984" s="1"/>
      <c r="N984" s="1"/>
      <c r="O984" s="1"/>
      <c r="P984" s="1"/>
      <c r="Q984" s="1"/>
      <c r="R984" s="1"/>
      <c r="S984" s="210"/>
      <c r="T984" s="210"/>
      <c r="U984" s="1"/>
      <c r="V984" s="1"/>
      <c r="W984" s="1"/>
      <c r="X984" s="1"/>
      <c r="Y984" s="210"/>
      <c r="Z984" s="1"/>
      <c r="AA984" s="1"/>
      <c r="AB984" s="212"/>
      <c r="AC984" s="212"/>
    </row>
    <row r="985" spans="1:29">
      <c r="A985" s="1"/>
      <c r="B985" s="1"/>
      <c r="C985" s="1"/>
      <c r="D985" s="1"/>
      <c r="E985" s="1"/>
      <c r="F985" s="1"/>
      <c r="G985" s="1"/>
      <c r="H985" s="1"/>
      <c r="I985" s="1"/>
      <c r="J985" s="1"/>
      <c r="K985" s="1"/>
      <c r="L985" s="1"/>
      <c r="M985" s="1"/>
      <c r="N985" s="1"/>
      <c r="O985" s="1"/>
      <c r="P985" s="1"/>
      <c r="Q985" s="1"/>
      <c r="R985" s="1"/>
      <c r="S985" s="210"/>
      <c r="T985" s="210"/>
      <c r="U985" s="1"/>
      <c r="V985" s="1"/>
      <c r="W985" s="1"/>
      <c r="X985" s="1"/>
      <c r="Y985" s="210"/>
      <c r="Z985" s="1"/>
      <c r="AA985" s="1"/>
      <c r="AB985" s="212"/>
      <c r="AC985" s="212"/>
    </row>
    <row r="986" spans="1:29">
      <c r="A986" s="1"/>
      <c r="B986" s="1"/>
      <c r="C986" s="1"/>
      <c r="D986" s="1"/>
      <c r="E986" s="1"/>
      <c r="F986" s="1"/>
      <c r="G986" s="1"/>
      <c r="H986" s="1"/>
      <c r="I986" s="1"/>
      <c r="J986" s="1"/>
      <c r="K986" s="1"/>
      <c r="L986" s="1"/>
      <c r="M986" s="1"/>
      <c r="N986" s="1"/>
      <c r="O986" s="1"/>
      <c r="P986" s="1"/>
      <c r="Q986" s="1"/>
      <c r="R986" s="1"/>
      <c r="S986" s="210"/>
      <c r="T986" s="210"/>
      <c r="U986" s="1"/>
      <c r="V986" s="1"/>
      <c r="W986" s="1"/>
      <c r="X986" s="1"/>
      <c r="Y986" s="210"/>
      <c r="Z986" s="1"/>
      <c r="AA986" s="1"/>
      <c r="AB986" s="212"/>
      <c r="AC986" s="212"/>
    </row>
    <row r="987" spans="1:29">
      <c r="A987" s="1"/>
      <c r="B987" s="1"/>
      <c r="C987" s="1"/>
      <c r="D987" s="1"/>
      <c r="E987" s="1"/>
      <c r="F987" s="1"/>
      <c r="G987" s="1"/>
      <c r="H987" s="1"/>
      <c r="I987" s="1"/>
      <c r="J987" s="1"/>
      <c r="K987" s="1"/>
      <c r="L987" s="1"/>
      <c r="M987" s="1"/>
      <c r="N987" s="1"/>
      <c r="O987" s="1"/>
      <c r="P987" s="1"/>
      <c r="Q987" s="1"/>
      <c r="R987" s="1"/>
      <c r="S987" s="210"/>
      <c r="T987" s="210"/>
      <c r="U987" s="1"/>
      <c r="V987" s="1"/>
      <c r="W987" s="1"/>
      <c r="X987" s="1"/>
      <c r="Y987" s="210"/>
      <c r="Z987" s="1"/>
      <c r="AA987" s="1"/>
      <c r="AB987" s="212"/>
      <c r="AC987" s="212"/>
    </row>
    <row r="988" spans="1:29">
      <c r="A988" s="1"/>
      <c r="B988" s="1"/>
      <c r="C988" s="1"/>
      <c r="D988" s="1"/>
      <c r="E988" s="1"/>
      <c r="F988" s="1"/>
      <c r="G988" s="1"/>
      <c r="H988" s="1"/>
      <c r="I988" s="1"/>
      <c r="J988" s="1"/>
      <c r="K988" s="1"/>
      <c r="L988" s="1"/>
      <c r="M988" s="1"/>
      <c r="N988" s="1"/>
      <c r="O988" s="1"/>
      <c r="P988" s="1"/>
      <c r="Q988" s="1"/>
      <c r="R988" s="1"/>
      <c r="S988" s="210"/>
      <c r="T988" s="210"/>
      <c r="U988" s="1"/>
      <c r="V988" s="1"/>
      <c r="W988" s="1"/>
      <c r="X988" s="1"/>
      <c r="Y988" s="210"/>
      <c r="Z988" s="1"/>
      <c r="AA988" s="1"/>
      <c r="AB988" s="212"/>
      <c r="AC988" s="212"/>
    </row>
    <row r="989" spans="1:29">
      <c r="A989" s="1"/>
      <c r="B989" s="1"/>
      <c r="C989" s="1"/>
      <c r="D989" s="1"/>
      <c r="E989" s="1"/>
      <c r="F989" s="1"/>
      <c r="G989" s="1"/>
      <c r="H989" s="1"/>
      <c r="I989" s="1"/>
      <c r="J989" s="1"/>
      <c r="K989" s="1"/>
      <c r="L989" s="1"/>
      <c r="M989" s="1"/>
      <c r="N989" s="1"/>
      <c r="O989" s="1"/>
      <c r="P989" s="1"/>
      <c r="Q989" s="1"/>
      <c r="R989" s="1"/>
      <c r="S989" s="210"/>
      <c r="T989" s="210"/>
      <c r="U989" s="1"/>
      <c r="V989" s="1"/>
      <c r="W989" s="1"/>
      <c r="X989" s="1"/>
      <c r="Y989" s="210"/>
      <c r="Z989" s="1"/>
      <c r="AA989" s="1"/>
      <c r="AB989" s="212"/>
      <c r="AC989" s="212"/>
    </row>
    <row r="990" spans="1:29">
      <c r="A990" s="1"/>
      <c r="B990" s="1"/>
      <c r="C990" s="1"/>
      <c r="D990" s="1"/>
      <c r="E990" s="1"/>
      <c r="F990" s="1"/>
      <c r="G990" s="1"/>
      <c r="H990" s="1"/>
      <c r="I990" s="1"/>
      <c r="J990" s="1"/>
      <c r="K990" s="1"/>
      <c r="L990" s="1"/>
      <c r="M990" s="1"/>
      <c r="N990" s="1"/>
      <c r="O990" s="1"/>
      <c r="P990" s="1"/>
      <c r="Q990" s="1"/>
      <c r="R990" s="1"/>
      <c r="S990" s="210"/>
      <c r="T990" s="210"/>
      <c r="U990" s="1"/>
      <c r="V990" s="1"/>
      <c r="W990" s="1"/>
      <c r="X990" s="1"/>
      <c r="Y990" s="210"/>
      <c r="Z990" s="1"/>
      <c r="AA990" s="1"/>
      <c r="AB990" s="212"/>
      <c r="AC990" s="212"/>
    </row>
    <row r="991" spans="1:29">
      <c r="A991" s="1"/>
      <c r="B991" s="1"/>
      <c r="C991" s="1"/>
      <c r="D991" s="1"/>
      <c r="E991" s="1"/>
      <c r="F991" s="1"/>
      <c r="G991" s="1"/>
      <c r="H991" s="1"/>
      <c r="I991" s="1"/>
      <c r="J991" s="1"/>
      <c r="K991" s="1"/>
      <c r="L991" s="1"/>
      <c r="M991" s="1"/>
      <c r="N991" s="1"/>
      <c r="O991" s="1"/>
      <c r="P991" s="1"/>
      <c r="Q991" s="1"/>
      <c r="R991" s="1"/>
      <c r="S991" s="210"/>
      <c r="T991" s="210"/>
      <c r="U991" s="1"/>
      <c r="V991" s="1"/>
      <c r="W991" s="1"/>
      <c r="X991" s="1"/>
      <c r="Y991" s="210"/>
      <c r="Z991" s="1"/>
      <c r="AA991" s="1"/>
      <c r="AB991" s="212"/>
      <c r="AC991" s="212"/>
    </row>
    <row r="992" spans="1:29">
      <c r="A992" s="1"/>
      <c r="B992" s="1"/>
      <c r="C992" s="1"/>
      <c r="D992" s="1"/>
      <c r="E992" s="1"/>
      <c r="F992" s="1"/>
      <c r="G992" s="1"/>
      <c r="H992" s="1"/>
      <c r="I992" s="1"/>
      <c r="J992" s="1"/>
      <c r="K992" s="1"/>
      <c r="L992" s="1"/>
      <c r="M992" s="1"/>
      <c r="N992" s="1"/>
      <c r="O992" s="1"/>
      <c r="P992" s="1"/>
      <c r="Q992" s="1"/>
      <c r="R992" s="1"/>
      <c r="S992" s="210"/>
      <c r="T992" s="210"/>
      <c r="U992" s="1"/>
      <c r="V992" s="1"/>
      <c r="W992" s="1"/>
      <c r="X992" s="1"/>
      <c r="Y992" s="210"/>
      <c r="Z992" s="1"/>
      <c r="AA992" s="1"/>
      <c r="AB992" s="212"/>
      <c r="AC992" s="212"/>
    </row>
    <row r="993" spans="1:29">
      <c r="A993" s="1"/>
      <c r="B993" s="1"/>
      <c r="C993" s="1"/>
      <c r="D993" s="1"/>
      <c r="E993" s="1"/>
      <c r="F993" s="1"/>
      <c r="G993" s="1"/>
      <c r="H993" s="1"/>
      <c r="I993" s="1"/>
      <c r="J993" s="1"/>
      <c r="K993" s="1"/>
      <c r="L993" s="1"/>
      <c r="M993" s="1"/>
      <c r="N993" s="1"/>
      <c r="O993" s="1"/>
      <c r="P993" s="1"/>
      <c r="Q993" s="1"/>
      <c r="R993" s="1"/>
      <c r="S993" s="210"/>
      <c r="T993" s="210"/>
      <c r="U993" s="1"/>
      <c r="V993" s="1"/>
      <c r="W993" s="1"/>
      <c r="X993" s="1"/>
      <c r="Y993" s="210"/>
      <c r="Z993" s="1"/>
      <c r="AA993" s="1"/>
      <c r="AB993" s="212"/>
      <c r="AC993" s="212"/>
    </row>
    <row r="994" spans="1:29">
      <c r="A994" s="1"/>
      <c r="B994" s="1"/>
      <c r="C994" s="1"/>
      <c r="D994" s="1"/>
      <c r="E994" s="1"/>
      <c r="F994" s="1"/>
      <c r="G994" s="1"/>
      <c r="H994" s="1"/>
      <c r="I994" s="1"/>
      <c r="J994" s="1"/>
      <c r="K994" s="1"/>
      <c r="L994" s="1"/>
      <c r="M994" s="1"/>
      <c r="N994" s="1"/>
      <c r="O994" s="1"/>
      <c r="P994" s="1"/>
      <c r="Q994" s="1"/>
      <c r="R994" s="1"/>
      <c r="S994" s="210"/>
      <c r="T994" s="210"/>
      <c r="U994" s="1"/>
      <c r="V994" s="1"/>
      <c r="W994" s="1"/>
      <c r="X994" s="1"/>
      <c r="Y994" s="210"/>
      <c r="Z994" s="1"/>
      <c r="AA994" s="1"/>
      <c r="AB994" s="212"/>
      <c r="AC994" s="212"/>
    </row>
    <row r="995" spans="1:29">
      <c r="A995" s="1"/>
      <c r="B995" s="1"/>
      <c r="C995" s="1"/>
      <c r="D995" s="1"/>
      <c r="E995" s="1"/>
      <c r="F995" s="1"/>
      <c r="G995" s="1"/>
      <c r="H995" s="1"/>
      <c r="I995" s="1"/>
      <c r="J995" s="1"/>
      <c r="K995" s="1"/>
      <c r="L995" s="1"/>
      <c r="M995" s="1"/>
      <c r="N995" s="1"/>
      <c r="O995" s="1"/>
      <c r="P995" s="1"/>
      <c r="Q995" s="1"/>
      <c r="R995" s="1"/>
      <c r="S995" s="210"/>
      <c r="T995" s="210"/>
      <c r="U995" s="1"/>
      <c r="V995" s="1"/>
      <c r="W995" s="1"/>
      <c r="X995" s="1"/>
      <c r="Y995" s="210"/>
      <c r="Z995" s="1"/>
      <c r="AA995" s="1"/>
      <c r="AB995" s="212"/>
      <c r="AC995" s="212"/>
    </row>
    <row r="996" spans="1:29">
      <c r="A996" s="1"/>
      <c r="B996" s="1"/>
      <c r="C996" s="1"/>
      <c r="D996" s="1"/>
      <c r="E996" s="1"/>
      <c r="F996" s="1"/>
      <c r="G996" s="1"/>
      <c r="H996" s="1"/>
      <c r="I996" s="1"/>
      <c r="J996" s="1"/>
      <c r="K996" s="1"/>
      <c r="L996" s="1"/>
      <c r="M996" s="1"/>
      <c r="N996" s="1"/>
      <c r="O996" s="1"/>
      <c r="P996" s="1"/>
      <c r="Q996" s="1"/>
      <c r="R996" s="1"/>
      <c r="S996" s="210"/>
      <c r="T996" s="210"/>
      <c r="U996" s="1"/>
      <c r="V996" s="1"/>
      <c r="W996" s="1"/>
      <c r="X996" s="1"/>
      <c r="Y996" s="210"/>
      <c r="Z996" s="1"/>
      <c r="AA996" s="1"/>
      <c r="AB996" s="212"/>
      <c r="AC996" s="212"/>
    </row>
    <row r="997" spans="1:29">
      <c r="A997" s="1"/>
      <c r="B997" s="1"/>
      <c r="C997" s="1"/>
      <c r="D997" s="1"/>
      <c r="E997" s="1"/>
      <c r="F997" s="1"/>
      <c r="G997" s="1"/>
      <c r="H997" s="1"/>
      <c r="I997" s="1"/>
      <c r="J997" s="1"/>
      <c r="K997" s="1"/>
      <c r="L997" s="1"/>
      <c r="M997" s="1"/>
      <c r="N997" s="1"/>
      <c r="O997" s="1"/>
      <c r="P997" s="1"/>
      <c r="Q997" s="1"/>
      <c r="R997" s="1"/>
      <c r="S997" s="210"/>
      <c r="T997" s="210"/>
      <c r="U997" s="1"/>
      <c r="V997" s="1"/>
      <c r="W997" s="1"/>
      <c r="X997" s="1"/>
      <c r="Y997" s="210"/>
      <c r="Z997" s="1"/>
      <c r="AA997" s="1"/>
      <c r="AB997" s="212"/>
      <c r="AC997" s="212"/>
    </row>
    <row r="998" spans="1:29">
      <c r="A998" s="1"/>
      <c r="B998" s="1"/>
      <c r="C998" s="1"/>
      <c r="D998" s="1"/>
      <c r="E998" s="1"/>
      <c r="F998" s="1"/>
      <c r="G998" s="1"/>
      <c r="H998" s="1"/>
      <c r="I998" s="1"/>
      <c r="J998" s="1"/>
      <c r="K998" s="1"/>
      <c r="L998" s="1"/>
      <c r="M998" s="1"/>
      <c r="N998" s="1"/>
      <c r="O998" s="1"/>
      <c r="P998" s="1"/>
      <c r="Q998" s="1"/>
      <c r="R998" s="1"/>
      <c r="S998" s="210"/>
      <c r="T998" s="210"/>
      <c r="U998" s="1"/>
      <c r="V998" s="1"/>
      <c r="W998" s="1"/>
      <c r="X998" s="1"/>
      <c r="Y998" s="210"/>
      <c r="Z998" s="1"/>
      <c r="AA998" s="1"/>
      <c r="AB998" s="212"/>
      <c r="AC998" s="212"/>
    </row>
    <row r="999" spans="1:29">
      <c r="A999" s="1"/>
      <c r="B999" s="1"/>
      <c r="C999" s="1"/>
      <c r="D999" s="1"/>
      <c r="E999" s="1"/>
      <c r="F999" s="1"/>
      <c r="G999" s="1"/>
      <c r="H999" s="1"/>
      <c r="I999" s="1"/>
      <c r="J999" s="1"/>
      <c r="K999" s="1"/>
      <c r="L999" s="1"/>
      <c r="M999" s="1"/>
      <c r="N999" s="1"/>
      <c r="O999" s="1"/>
      <c r="P999" s="1"/>
      <c r="Q999" s="1"/>
      <c r="R999" s="1"/>
      <c r="S999" s="210"/>
      <c r="T999" s="210"/>
      <c r="U999" s="1"/>
      <c r="V999" s="1"/>
      <c r="W999" s="1"/>
      <c r="X999" s="1"/>
      <c r="Y999" s="210"/>
      <c r="Z999" s="1"/>
      <c r="AA999" s="1"/>
      <c r="AB999" s="212"/>
      <c r="AC999" s="212"/>
    </row>
    <row r="1000" spans="1:29">
      <c r="A1000" s="1"/>
      <c r="B1000" s="1"/>
      <c r="C1000" s="1"/>
      <c r="D1000" s="1"/>
      <c r="E1000" s="1"/>
      <c r="F1000" s="1"/>
      <c r="G1000" s="1"/>
      <c r="H1000" s="1"/>
      <c r="I1000" s="1"/>
      <c r="J1000" s="1"/>
      <c r="K1000" s="1"/>
      <c r="L1000" s="1"/>
      <c r="M1000" s="1"/>
      <c r="N1000" s="1"/>
      <c r="O1000" s="1"/>
      <c r="P1000" s="1"/>
      <c r="Q1000" s="1"/>
      <c r="R1000" s="1"/>
      <c r="S1000" s="210"/>
      <c r="T1000" s="210"/>
      <c r="U1000" s="1"/>
      <c r="V1000" s="1"/>
      <c r="W1000" s="1"/>
      <c r="X1000" s="1"/>
      <c r="Y1000" s="210"/>
      <c r="Z1000" s="1"/>
      <c r="AA1000" s="1"/>
      <c r="AB1000" s="212"/>
      <c r="AC1000" s="212"/>
    </row>
    <row r="1001" spans="1:29">
      <c r="A1001" s="1"/>
      <c r="B1001" s="1"/>
      <c r="C1001" s="1"/>
      <c r="D1001" s="1"/>
      <c r="E1001" s="1"/>
      <c r="F1001" s="1"/>
      <c r="G1001" s="1"/>
      <c r="H1001" s="1"/>
      <c r="I1001" s="1"/>
      <c r="J1001" s="1"/>
      <c r="K1001" s="1"/>
      <c r="L1001" s="1"/>
      <c r="M1001" s="1"/>
      <c r="N1001" s="1"/>
      <c r="O1001" s="1"/>
      <c r="P1001" s="1"/>
      <c r="Q1001" s="1"/>
      <c r="R1001" s="1"/>
      <c r="S1001" s="210"/>
      <c r="T1001" s="210"/>
      <c r="U1001" s="1"/>
      <c r="V1001" s="1"/>
      <c r="W1001" s="1"/>
      <c r="X1001" s="1"/>
      <c r="Y1001" s="210"/>
      <c r="Z1001" s="1"/>
      <c r="AA1001" s="1"/>
      <c r="AB1001" s="212"/>
      <c r="AC1001" s="212"/>
    </row>
    <row r="1002" spans="1:29">
      <c r="A1002" s="1"/>
      <c r="B1002" s="1"/>
      <c r="C1002" s="1"/>
      <c r="D1002" s="1"/>
      <c r="E1002" s="1"/>
      <c r="F1002" s="1"/>
      <c r="G1002" s="1"/>
      <c r="H1002" s="1"/>
      <c r="I1002" s="1"/>
      <c r="J1002" s="1"/>
      <c r="K1002" s="1"/>
      <c r="L1002" s="1"/>
      <c r="M1002" s="1"/>
      <c r="N1002" s="1"/>
      <c r="O1002" s="1"/>
      <c r="P1002" s="1"/>
      <c r="Q1002" s="1"/>
      <c r="R1002" s="1"/>
      <c r="S1002" s="210"/>
      <c r="T1002" s="210"/>
      <c r="U1002" s="1"/>
      <c r="V1002" s="1"/>
      <c r="W1002" s="1"/>
      <c r="X1002" s="1"/>
      <c r="Y1002" s="210"/>
      <c r="Z1002" s="1"/>
      <c r="AA1002" s="1"/>
      <c r="AB1002" s="212"/>
      <c r="AC1002" s="212"/>
    </row>
    <row r="1003" spans="1:29">
      <c r="A1003" s="1"/>
      <c r="B1003" s="1"/>
      <c r="C1003" s="1"/>
      <c r="D1003" s="1"/>
      <c r="E1003" s="1"/>
      <c r="F1003" s="1"/>
      <c r="G1003" s="1"/>
      <c r="H1003" s="1"/>
      <c r="I1003" s="1"/>
      <c r="J1003" s="1"/>
      <c r="K1003" s="1"/>
      <c r="L1003" s="1"/>
      <c r="M1003" s="1"/>
      <c r="N1003" s="1"/>
      <c r="O1003" s="1"/>
      <c r="P1003" s="1"/>
      <c r="Q1003" s="1"/>
      <c r="R1003" s="1"/>
      <c r="S1003" s="210"/>
      <c r="T1003" s="210"/>
      <c r="U1003" s="1"/>
      <c r="V1003" s="1"/>
      <c r="W1003" s="1"/>
      <c r="X1003" s="1"/>
      <c r="Y1003" s="210"/>
      <c r="Z1003" s="1"/>
      <c r="AA1003" s="1"/>
      <c r="AB1003" s="212"/>
      <c r="AC1003" s="212"/>
    </row>
    <row r="1004" spans="1:29">
      <c r="A1004" s="1"/>
      <c r="B1004" s="1"/>
      <c r="C1004" s="1"/>
      <c r="D1004" s="1"/>
      <c r="E1004" s="1"/>
      <c r="F1004" s="1"/>
      <c r="G1004" s="1"/>
      <c r="H1004" s="1"/>
      <c r="I1004" s="1"/>
      <c r="J1004" s="1"/>
      <c r="K1004" s="1"/>
      <c r="L1004" s="1"/>
      <c r="M1004" s="1"/>
      <c r="N1004" s="1"/>
      <c r="O1004" s="1"/>
      <c r="P1004" s="1"/>
      <c r="Q1004" s="1"/>
      <c r="R1004" s="1"/>
      <c r="S1004" s="210"/>
      <c r="T1004" s="210"/>
      <c r="U1004" s="1"/>
      <c r="V1004" s="1"/>
      <c r="W1004" s="1"/>
      <c r="X1004" s="1"/>
      <c r="Y1004" s="210"/>
      <c r="Z1004" s="1"/>
      <c r="AA1004" s="1"/>
      <c r="AB1004" s="212"/>
      <c r="AC1004" s="212"/>
    </row>
    <row r="1005" spans="1:29">
      <c r="A1005" s="1"/>
      <c r="B1005" s="1"/>
      <c r="C1005" s="1"/>
      <c r="D1005" s="1"/>
      <c r="E1005" s="1"/>
      <c r="F1005" s="1"/>
      <c r="G1005" s="1"/>
      <c r="H1005" s="1"/>
      <c r="I1005" s="1"/>
      <c r="J1005" s="1"/>
      <c r="K1005" s="1"/>
      <c r="L1005" s="1"/>
      <c r="M1005" s="1"/>
      <c r="N1005" s="1"/>
      <c r="O1005" s="1"/>
      <c r="P1005" s="1"/>
      <c r="Q1005" s="1"/>
      <c r="R1005" s="1"/>
      <c r="S1005" s="210"/>
      <c r="T1005" s="210"/>
      <c r="U1005" s="1"/>
      <c r="V1005" s="1"/>
      <c r="W1005" s="1"/>
      <c r="X1005" s="1"/>
      <c r="Y1005" s="210"/>
      <c r="Z1005" s="1"/>
      <c r="AA1005" s="1"/>
      <c r="AB1005" s="212"/>
      <c r="AC1005" s="212"/>
    </row>
    <row r="1006" spans="1:29">
      <c r="A1006" s="1"/>
      <c r="B1006" s="1"/>
      <c r="C1006" s="1"/>
      <c r="D1006" s="1"/>
      <c r="E1006" s="1"/>
      <c r="F1006" s="1"/>
      <c r="G1006" s="1"/>
      <c r="H1006" s="1"/>
      <c r="I1006" s="1"/>
      <c r="J1006" s="1"/>
      <c r="K1006" s="1"/>
      <c r="L1006" s="1"/>
      <c r="M1006" s="1"/>
      <c r="N1006" s="1"/>
      <c r="O1006" s="1"/>
      <c r="P1006" s="1"/>
      <c r="Q1006" s="1"/>
      <c r="R1006" s="1"/>
      <c r="S1006" s="210"/>
      <c r="T1006" s="210"/>
      <c r="U1006" s="1"/>
      <c r="V1006" s="1"/>
      <c r="W1006" s="1"/>
      <c r="X1006" s="1"/>
      <c r="Y1006" s="210"/>
      <c r="Z1006" s="1"/>
      <c r="AA1006" s="1"/>
      <c r="AB1006" s="212"/>
      <c r="AC1006" s="212"/>
    </row>
    <row r="1007" spans="1:29">
      <c r="A1007" s="1"/>
      <c r="B1007" s="1"/>
      <c r="C1007" s="1"/>
      <c r="D1007" s="1"/>
      <c r="E1007" s="1"/>
      <c r="F1007" s="1"/>
      <c r="G1007" s="1"/>
      <c r="H1007" s="1"/>
      <c r="I1007" s="1"/>
      <c r="J1007" s="1"/>
      <c r="K1007" s="1"/>
      <c r="L1007" s="1"/>
      <c r="M1007" s="1"/>
      <c r="N1007" s="1"/>
      <c r="O1007" s="1"/>
      <c r="P1007" s="1"/>
      <c r="Q1007" s="1"/>
      <c r="R1007" s="1"/>
      <c r="S1007" s="210"/>
      <c r="T1007" s="210"/>
      <c r="U1007" s="1"/>
      <c r="V1007" s="1"/>
      <c r="W1007" s="1"/>
      <c r="X1007" s="1"/>
      <c r="Y1007" s="210"/>
      <c r="Z1007" s="1"/>
      <c r="AA1007" s="1"/>
      <c r="AB1007" s="212"/>
      <c r="AC1007" s="212"/>
    </row>
    <row r="1008" spans="1:29">
      <c r="A1008" s="1"/>
      <c r="B1008" s="1"/>
      <c r="C1008" s="1"/>
      <c r="D1008" s="1"/>
      <c r="E1008" s="1"/>
      <c r="F1008" s="1"/>
      <c r="G1008" s="1"/>
      <c r="H1008" s="1"/>
      <c r="I1008" s="1"/>
      <c r="J1008" s="1"/>
      <c r="K1008" s="1"/>
      <c r="L1008" s="1"/>
      <c r="M1008" s="1"/>
      <c r="N1008" s="1"/>
      <c r="O1008" s="1"/>
      <c r="P1008" s="1"/>
      <c r="Q1008" s="1"/>
      <c r="R1008" s="1"/>
      <c r="S1008" s="210"/>
      <c r="T1008" s="210"/>
      <c r="U1008" s="1"/>
      <c r="V1008" s="1"/>
      <c r="W1008" s="1"/>
      <c r="X1008" s="1"/>
      <c r="Y1008" s="210"/>
      <c r="Z1008" s="1"/>
      <c r="AA1008" s="1"/>
      <c r="AB1008" s="212"/>
      <c r="AC1008" s="212"/>
    </row>
    <row r="1009" spans="1:29">
      <c r="A1009" s="1"/>
      <c r="B1009" s="1"/>
      <c r="C1009" s="1"/>
      <c r="D1009" s="1"/>
      <c r="E1009" s="1"/>
      <c r="F1009" s="1"/>
      <c r="G1009" s="1"/>
      <c r="H1009" s="1"/>
      <c r="I1009" s="1"/>
      <c r="J1009" s="1"/>
      <c r="K1009" s="1"/>
      <c r="L1009" s="1"/>
      <c r="M1009" s="1"/>
      <c r="N1009" s="1"/>
      <c r="O1009" s="1"/>
      <c r="P1009" s="1"/>
      <c r="Q1009" s="1"/>
      <c r="R1009" s="1"/>
      <c r="S1009" s="210"/>
      <c r="T1009" s="210"/>
      <c r="U1009" s="1"/>
      <c r="V1009" s="1"/>
      <c r="W1009" s="1"/>
      <c r="X1009" s="1"/>
      <c r="Y1009" s="210"/>
      <c r="Z1009" s="1"/>
      <c r="AA1009" s="1"/>
      <c r="AB1009" s="212"/>
      <c r="AC1009" s="212"/>
    </row>
    <row r="1010" spans="1:29">
      <c r="A1010" s="1"/>
      <c r="B1010" s="1"/>
      <c r="C1010" s="1"/>
      <c r="D1010" s="1"/>
      <c r="E1010" s="1"/>
      <c r="F1010" s="1"/>
      <c r="G1010" s="1"/>
      <c r="H1010" s="1"/>
      <c r="I1010" s="1"/>
      <c r="J1010" s="1"/>
      <c r="K1010" s="1"/>
      <c r="L1010" s="1"/>
      <c r="M1010" s="1"/>
      <c r="N1010" s="1"/>
      <c r="O1010" s="1"/>
      <c r="P1010" s="1"/>
      <c r="Q1010" s="1"/>
      <c r="R1010" s="1"/>
      <c r="S1010" s="210"/>
      <c r="T1010" s="210"/>
      <c r="U1010" s="1"/>
      <c r="V1010" s="1"/>
      <c r="W1010" s="1"/>
      <c r="X1010" s="1"/>
      <c r="Y1010" s="210"/>
      <c r="Z1010" s="1"/>
      <c r="AA1010" s="1"/>
      <c r="AB1010" s="212"/>
      <c r="AC1010" s="212"/>
    </row>
    <row r="1011" spans="1:29">
      <c r="A1011" s="1"/>
      <c r="B1011" s="1"/>
      <c r="C1011" s="1"/>
      <c r="D1011" s="1"/>
      <c r="E1011" s="1"/>
      <c r="F1011" s="1"/>
      <c r="G1011" s="1"/>
      <c r="H1011" s="1"/>
      <c r="I1011" s="1"/>
      <c r="J1011" s="1"/>
      <c r="K1011" s="1"/>
      <c r="L1011" s="1"/>
      <c r="M1011" s="1"/>
      <c r="N1011" s="1"/>
      <c r="O1011" s="1"/>
      <c r="P1011" s="1"/>
      <c r="Q1011" s="1"/>
      <c r="R1011" s="1"/>
      <c r="S1011" s="210"/>
      <c r="T1011" s="210"/>
      <c r="U1011" s="1"/>
      <c r="V1011" s="1"/>
      <c r="W1011" s="1"/>
      <c r="X1011" s="1"/>
      <c r="Y1011" s="210"/>
      <c r="Z1011" s="1"/>
      <c r="AA1011" s="1"/>
      <c r="AB1011" s="212"/>
      <c r="AC1011" s="212"/>
    </row>
    <row r="1012" spans="1:29">
      <c r="A1012" s="1"/>
      <c r="B1012" s="1"/>
      <c r="C1012" s="1"/>
      <c r="D1012" s="1"/>
      <c r="E1012" s="1"/>
      <c r="F1012" s="1"/>
      <c r="G1012" s="1"/>
      <c r="H1012" s="1"/>
      <c r="I1012" s="1"/>
      <c r="J1012" s="1"/>
      <c r="K1012" s="1"/>
      <c r="L1012" s="1"/>
      <c r="M1012" s="1"/>
      <c r="N1012" s="1"/>
      <c r="O1012" s="1"/>
      <c r="P1012" s="1"/>
      <c r="Q1012" s="1"/>
      <c r="R1012" s="1"/>
      <c r="S1012" s="210"/>
      <c r="T1012" s="210"/>
      <c r="U1012" s="1"/>
      <c r="V1012" s="1"/>
      <c r="W1012" s="1"/>
      <c r="X1012" s="1"/>
      <c r="Y1012" s="210"/>
      <c r="Z1012" s="1"/>
      <c r="AA1012" s="1"/>
      <c r="AB1012" s="212"/>
      <c r="AC1012" s="212"/>
    </row>
    <row r="1013" spans="1:29">
      <c r="A1013" s="1"/>
      <c r="B1013" s="1"/>
      <c r="C1013" s="1"/>
      <c r="D1013" s="1"/>
      <c r="E1013" s="1"/>
      <c r="F1013" s="1"/>
      <c r="G1013" s="1"/>
      <c r="H1013" s="1"/>
      <c r="I1013" s="1"/>
      <c r="J1013" s="1"/>
      <c r="K1013" s="1"/>
      <c r="L1013" s="1"/>
      <c r="M1013" s="1"/>
      <c r="N1013" s="1"/>
      <c r="O1013" s="1"/>
      <c r="P1013" s="1"/>
      <c r="Q1013" s="1"/>
      <c r="R1013" s="1"/>
      <c r="S1013" s="210"/>
      <c r="T1013" s="210"/>
      <c r="U1013" s="1"/>
      <c r="V1013" s="1"/>
      <c r="W1013" s="1"/>
      <c r="X1013" s="1"/>
      <c r="Y1013" s="210"/>
      <c r="Z1013" s="1"/>
      <c r="AA1013" s="1"/>
      <c r="AB1013" s="212"/>
      <c r="AC1013" s="212"/>
    </row>
    <row r="1014" spans="1:29">
      <c r="A1014" s="1"/>
      <c r="B1014" s="1"/>
      <c r="C1014" s="1"/>
      <c r="D1014" s="1"/>
      <c r="E1014" s="1"/>
      <c r="F1014" s="1"/>
      <c r="G1014" s="1"/>
      <c r="H1014" s="1"/>
      <c r="I1014" s="1"/>
      <c r="J1014" s="1"/>
      <c r="K1014" s="1"/>
      <c r="L1014" s="1"/>
      <c r="M1014" s="1"/>
      <c r="N1014" s="1"/>
      <c r="O1014" s="1"/>
      <c r="P1014" s="1"/>
      <c r="Q1014" s="1"/>
      <c r="R1014" s="1"/>
      <c r="S1014" s="210"/>
      <c r="T1014" s="210"/>
      <c r="U1014" s="1"/>
      <c r="V1014" s="1"/>
      <c r="W1014" s="1"/>
      <c r="X1014" s="1"/>
      <c r="Y1014" s="210"/>
      <c r="Z1014" s="1"/>
      <c r="AA1014" s="1"/>
      <c r="AB1014" s="212"/>
      <c r="AC1014" s="212"/>
    </row>
    <row r="1015" spans="1:29">
      <c r="A1015" s="1"/>
      <c r="B1015" s="1"/>
      <c r="C1015" s="1"/>
      <c r="D1015" s="1"/>
      <c r="E1015" s="1"/>
      <c r="F1015" s="1"/>
      <c r="G1015" s="1"/>
      <c r="H1015" s="1"/>
      <c r="I1015" s="1"/>
      <c r="J1015" s="1"/>
      <c r="K1015" s="1"/>
      <c r="L1015" s="1"/>
      <c r="M1015" s="1"/>
      <c r="N1015" s="1"/>
      <c r="O1015" s="1"/>
      <c r="P1015" s="1"/>
      <c r="Q1015" s="1"/>
      <c r="R1015" s="1"/>
      <c r="S1015" s="210"/>
      <c r="T1015" s="210"/>
      <c r="U1015" s="1"/>
      <c r="V1015" s="1"/>
      <c r="W1015" s="1"/>
      <c r="X1015" s="1"/>
      <c r="Y1015" s="210"/>
      <c r="Z1015" s="1"/>
      <c r="AA1015" s="1"/>
      <c r="AB1015" s="212"/>
      <c r="AC1015" s="212"/>
    </row>
    <row r="1016" spans="1:29">
      <c r="A1016" s="1"/>
      <c r="B1016" s="1"/>
      <c r="C1016" s="1"/>
      <c r="D1016" s="1"/>
      <c r="E1016" s="1"/>
      <c r="F1016" s="1"/>
      <c r="G1016" s="1"/>
      <c r="H1016" s="1"/>
      <c r="I1016" s="1"/>
      <c r="J1016" s="1"/>
      <c r="K1016" s="1"/>
      <c r="L1016" s="1"/>
      <c r="M1016" s="1"/>
      <c r="N1016" s="1"/>
      <c r="O1016" s="1"/>
      <c r="P1016" s="1"/>
      <c r="Q1016" s="1"/>
      <c r="R1016" s="1"/>
      <c r="S1016" s="210"/>
      <c r="T1016" s="210"/>
      <c r="U1016" s="1"/>
      <c r="V1016" s="1"/>
      <c r="W1016" s="1"/>
      <c r="X1016" s="1"/>
      <c r="Y1016" s="210"/>
      <c r="Z1016" s="1"/>
      <c r="AA1016" s="1"/>
      <c r="AB1016" s="212"/>
      <c r="AC1016" s="212"/>
    </row>
    <row r="1017" spans="1:29">
      <c r="A1017" s="1"/>
      <c r="B1017" s="1"/>
      <c r="C1017" s="1"/>
      <c r="D1017" s="1"/>
      <c r="E1017" s="1"/>
      <c r="F1017" s="1"/>
      <c r="G1017" s="1"/>
      <c r="H1017" s="1"/>
      <c r="I1017" s="1"/>
      <c r="J1017" s="1"/>
      <c r="K1017" s="1"/>
      <c r="L1017" s="1"/>
      <c r="M1017" s="1"/>
      <c r="N1017" s="1"/>
      <c r="O1017" s="1"/>
      <c r="P1017" s="1"/>
      <c r="Q1017" s="1"/>
      <c r="R1017" s="1"/>
      <c r="S1017" s="210"/>
      <c r="T1017" s="210"/>
      <c r="U1017" s="1"/>
      <c r="V1017" s="1"/>
      <c r="W1017" s="1"/>
      <c r="X1017" s="1"/>
      <c r="Y1017" s="210"/>
      <c r="Z1017" s="1"/>
      <c r="AA1017" s="1"/>
      <c r="AB1017" s="212"/>
      <c r="AC1017" s="212"/>
    </row>
    <row r="1018" spans="1:29">
      <c r="A1018" s="1"/>
      <c r="B1018" s="1"/>
      <c r="C1018" s="1"/>
      <c r="D1018" s="1"/>
      <c r="E1018" s="1"/>
      <c r="F1018" s="1"/>
      <c r="G1018" s="1"/>
      <c r="H1018" s="1"/>
      <c r="I1018" s="1"/>
      <c r="J1018" s="1"/>
      <c r="K1018" s="1"/>
      <c r="L1018" s="1"/>
      <c r="M1018" s="1"/>
      <c r="N1018" s="1"/>
      <c r="O1018" s="1"/>
      <c r="P1018" s="1"/>
      <c r="Q1018" s="1"/>
      <c r="R1018" s="1"/>
      <c r="S1018" s="210"/>
      <c r="T1018" s="210"/>
      <c r="U1018" s="1"/>
      <c r="V1018" s="1"/>
      <c r="W1018" s="1"/>
      <c r="X1018" s="1"/>
      <c r="Y1018" s="210"/>
      <c r="Z1018" s="1"/>
      <c r="AA1018" s="1"/>
      <c r="AB1018" s="212"/>
      <c r="AC1018" s="212"/>
    </row>
    <row r="1019" spans="1:29">
      <c r="A1019" s="1"/>
      <c r="B1019" s="1"/>
      <c r="C1019" s="1"/>
      <c r="D1019" s="1"/>
      <c r="E1019" s="1"/>
      <c r="F1019" s="1"/>
      <c r="G1019" s="1"/>
      <c r="H1019" s="1"/>
      <c r="I1019" s="1"/>
      <c r="J1019" s="1"/>
      <c r="K1019" s="1"/>
      <c r="L1019" s="1"/>
      <c r="M1019" s="1"/>
      <c r="N1019" s="1"/>
      <c r="O1019" s="1"/>
      <c r="P1019" s="1"/>
      <c r="Q1019" s="1"/>
      <c r="R1019" s="1"/>
      <c r="S1019" s="210"/>
      <c r="T1019" s="210"/>
      <c r="U1019" s="1"/>
      <c r="V1019" s="1"/>
      <c r="W1019" s="1"/>
      <c r="X1019" s="1"/>
      <c r="Y1019" s="210"/>
      <c r="Z1019" s="1"/>
      <c r="AA1019" s="1"/>
      <c r="AB1019" s="212"/>
      <c r="AC1019" s="212"/>
    </row>
    <row r="1020" spans="1:29">
      <c r="A1020" s="1"/>
      <c r="B1020" s="1"/>
      <c r="C1020" s="1"/>
      <c r="D1020" s="1"/>
      <c r="E1020" s="1"/>
      <c r="F1020" s="1"/>
      <c r="G1020" s="1"/>
      <c r="H1020" s="1"/>
      <c r="I1020" s="1"/>
      <c r="J1020" s="1"/>
      <c r="K1020" s="1"/>
      <c r="L1020" s="1"/>
      <c r="M1020" s="1"/>
      <c r="N1020" s="1"/>
      <c r="O1020" s="1"/>
      <c r="P1020" s="1"/>
      <c r="Q1020" s="1"/>
      <c r="R1020" s="1"/>
      <c r="S1020" s="210"/>
      <c r="T1020" s="210"/>
      <c r="U1020" s="1"/>
      <c r="V1020" s="1"/>
      <c r="W1020" s="1"/>
      <c r="X1020" s="1"/>
      <c r="Y1020" s="210"/>
      <c r="Z1020" s="1"/>
      <c r="AA1020" s="1"/>
      <c r="AB1020" s="212"/>
      <c r="AC1020" s="212"/>
    </row>
    <row r="1021" spans="1:29">
      <c r="A1021" s="1"/>
      <c r="B1021" s="1"/>
      <c r="C1021" s="1"/>
      <c r="D1021" s="1"/>
      <c r="E1021" s="1"/>
      <c r="F1021" s="1"/>
      <c r="G1021" s="1"/>
      <c r="H1021" s="1"/>
      <c r="I1021" s="1"/>
      <c r="J1021" s="1"/>
      <c r="K1021" s="1"/>
      <c r="L1021" s="1"/>
      <c r="M1021" s="1"/>
      <c r="N1021" s="1"/>
      <c r="O1021" s="1"/>
      <c r="P1021" s="1"/>
      <c r="Q1021" s="1"/>
      <c r="R1021" s="1"/>
      <c r="S1021" s="210"/>
      <c r="T1021" s="210"/>
      <c r="U1021" s="1"/>
      <c r="V1021" s="1"/>
      <c r="W1021" s="1"/>
      <c r="X1021" s="1"/>
      <c r="Y1021" s="210"/>
      <c r="Z1021" s="1"/>
      <c r="AA1021" s="1"/>
      <c r="AB1021" s="212"/>
      <c r="AC1021" s="212"/>
    </row>
    <row r="1022" spans="1:29">
      <c r="A1022" s="1"/>
      <c r="B1022" s="1"/>
      <c r="C1022" s="1"/>
      <c r="D1022" s="1"/>
      <c r="E1022" s="1"/>
      <c r="F1022" s="1"/>
      <c r="G1022" s="1"/>
      <c r="H1022" s="1"/>
      <c r="I1022" s="1"/>
      <c r="J1022" s="1"/>
      <c r="K1022" s="1"/>
      <c r="L1022" s="1"/>
      <c r="M1022" s="1"/>
      <c r="N1022" s="1"/>
      <c r="O1022" s="1"/>
      <c r="P1022" s="1"/>
      <c r="Q1022" s="1"/>
      <c r="R1022" s="1"/>
      <c r="S1022" s="210"/>
      <c r="T1022" s="210"/>
      <c r="U1022" s="1"/>
      <c r="V1022" s="1"/>
      <c r="W1022" s="1"/>
      <c r="X1022" s="1"/>
      <c r="Y1022" s="210"/>
      <c r="Z1022" s="1"/>
      <c r="AA1022" s="1"/>
      <c r="AB1022" s="212"/>
      <c r="AC1022" s="212"/>
    </row>
    <row r="1023" spans="1:29">
      <c r="A1023" s="1"/>
      <c r="B1023" s="1"/>
      <c r="C1023" s="1"/>
      <c r="D1023" s="1"/>
      <c r="E1023" s="1"/>
      <c r="F1023" s="1"/>
      <c r="G1023" s="1"/>
      <c r="H1023" s="1"/>
      <c r="I1023" s="1"/>
      <c r="J1023" s="1"/>
      <c r="K1023" s="1"/>
      <c r="L1023" s="1"/>
      <c r="M1023" s="1"/>
      <c r="N1023" s="1"/>
      <c r="O1023" s="1"/>
      <c r="P1023" s="1"/>
      <c r="Q1023" s="1"/>
      <c r="R1023" s="1"/>
      <c r="S1023" s="210"/>
      <c r="T1023" s="210"/>
      <c r="U1023" s="1"/>
      <c r="V1023" s="1"/>
      <c r="W1023" s="1"/>
      <c r="X1023" s="1"/>
      <c r="Y1023" s="210"/>
      <c r="Z1023" s="1"/>
      <c r="AA1023" s="1"/>
      <c r="AB1023" s="212"/>
      <c r="AC1023" s="212"/>
    </row>
    <row r="1024" spans="1:29">
      <c r="A1024" s="1"/>
      <c r="B1024" s="1"/>
      <c r="C1024" s="1"/>
      <c r="D1024" s="1"/>
      <c r="E1024" s="1"/>
      <c r="F1024" s="1"/>
      <c r="G1024" s="1"/>
      <c r="H1024" s="1"/>
      <c r="I1024" s="1"/>
      <c r="J1024" s="1"/>
      <c r="K1024" s="1"/>
      <c r="L1024" s="1"/>
      <c r="M1024" s="1"/>
      <c r="N1024" s="1"/>
      <c r="O1024" s="1"/>
      <c r="P1024" s="1"/>
      <c r="Q1024" s="1"/>
      <c r="R1024" s="1"/>
      <c r="S1024" s="210"/>
      <c r="T1024" s="210"/>
      <c r="U1024" s="1"/>
      <c r="V1024" s="1"/>
      <c r="W1024" s="1"/>
      <c r="X1024" s="1"/>
      <c r="Y1024" s="210"/>
      <c r="Z1024" s="1"/>
      <c r="AA1024" s="1"/>
      <c r="AB1024" s="212"/>
      <c r="AC1024" s="212"/>
    </row>
    <row r="1025" spans="1:29">
      <c r="A1025" s="1"/>
      <c r="B1025" s="1"/>
      <c r="C1025" s="1"/>
      <c r="D1025" s="1"/>
      <c r="E1025" s="1"/>
      <c r="F1025" s="1"/>
      <c r="G1025" s="1"/>
      <c r="H1025" s="1"/>
      <c r="I1025" s="1"/>
      <c r="J1025" s="1"/>
      <c r="K1025" s="1"/>
      <c r="L1025" s="1"/>
      <c r="M1025" s="1"/>
      <c r="N1025" s="1"/>
      <c r="O1025" s="1"/>
      <c r="P1025" s="1"/>
      <c r="Q1025" s="1"/>
      <c r="R1025" s="1"/>
      <c r="S1025" s="210"/>
      <c r="T1025" s="210"/>
      <c r="U1025" s="1"/>
      <c r="V1025" s="1"/>
      <c r="W1025" s="1"/>
      <c r="X1025" s="1"/>
      <c r="Y1025" s="210"/>
      <c r="Z1025" s="1"/>
      <c r="AA1025" s="1"/>
      <c r="AB1025" s="212"/>
      <c r="AC1025" s="212"/>
    </row>
    <row r="1026" spans="1:29">
      <c r="A1026" s="1"/>
      <c r="B1026" s="1"/>
      <c r="C1026" s="1"/>
      <c r="D1026" s="1"/>
      <c r="E1026" s="1"/>
      <c r="F1026" s="1"/>
      <c r="G1026" s="1"/>
      <c r="H1026" s="1"/>
      <c r="I1026" s="1"/>
      <c r="J1026" s="1"/>
      <c r="K1026" s="1"/>
      <c r="L1026" s="1"/>
      <c r="M1026" s="1"/>
      <c r="N1026" s="1"/>
      <c r="O1026" s="1"/>
      <c r="P1026" s="1"/>
      <c r="Q1026" s="1"/>
      <c r="R1026" s="1"/>
      <c r="S1026" s="210"/>
      <c r="T1026" s="210"/>
      <c r="U1026" s="1"/>
      <c r="V1026" s="1"/>
      <c r="W1026" s="1"/>
      <c r="X1026" s="1"/>
      <c r="Y1026" s="210"/>
      <c r="Z1026" s="1"/>
      <c r="AA1026" s="1"/>
      <c r="AB1026" s="212"/>
      <c r="AC1026" s="212"/>
    </row>
    <row r="1027" spans="1:29">
      <c r="A1027" s="1"/>
      <c r="B1027" s="1"/>
      <c r="C1027" s="1"/>
      <c r="D1027" s="1"/>
      <c r="E1027" s="1"/>
      <c r="F1027" s="1"/>
      <c r="G1027" s="1"/>
      <c r="H1027" s="1"/>
      <c r="I1027" s="1"/>
      <c r="J1027" s="1"/>
      <c r="K1027" s="1"/>
      <c r="L1027" s="1"/>
      <c r="M1027" s="1"/>
      <c r="N1027" s="1"/>
      <c r="O1027" s="1"/>
      <c r="P1027" s="1"/>
      <c r="Q1027" s="1"/>
      <c r="R1027" s="1"/>
      <c r="S1027" s="210"/>
      <c r="T1027" s="210"/>
      <c r="U1027" s="1"/>
      <c r="V1027" s="1"/>
      <c r="W1027" s="1"/>
      <c r="X1027" s="1"/>
      <c r="Y1027" s="210"/>
      <c r="Z1027" s="1"/>
      <c r="AA1027" s="1"/>
      <c r="AB1027" s="212"/>
      <c r="AC1027" s="212"/>
    </row>
    <row r="1028" spans="1:29">
      <c r="A1028" s="1"/>
      <c r="B1028" s="1"/>
      <c r="C1028" s="1"/>
      <c r="D1028" s="1"/>
      <c r="E1028" s="1"/>
      <c r="F1028" s="1"/>
      <c r="G1028" s="1"/>
      <c r="H1028" s="1"/>
      <c r="I1028" s="1"/>
      <c r="J1028" s="1"/>
      <c r="K1028" s="1"/>
      <c r="L1028" s="1"/>
      <c r="M1028" s="1"/>
      <c r="N1028" s="1"/>
      <c r="O1028" s="1"/>
      <c r="P1028" s="1"/>
      <c r="Q1028" s="1"/>
      <c r="R1028" s="1"/>
      <c r="S1028" s="210"/>
      <c r="T1028" s="210"/>
      <c r="U1028" s="1"/>
      <c r="V1028" s="1"/>
      <c r="W1028" s="1"/>
      <c r="X1028" s="1"/>
      <c r="Y1028" s="210"/>
      <c r="Z1028" s="1"/>
      <c r="AA1028" s="1"/>
      <c r="AB1028" s="212"/>
      <c r="AC1028" s="212"/>
    </row>
    <row r="1029" spans="1:29">
      <c r="A1029" s="1"/>
      <c r="B1029" s="1"/>
      <c r="C1029" s="1"/>
      <c r="D1029" s="1"/>
      <c r="E1029" s="1"/>
      <c r="F1029" s="1"/>
      <c r="G1029" s="1"/>
      <c r="H1029" s="1"/>
      <c r="I1029" s="1"/>
      <c r="J1029" s="1"/>
      <c r="K1029" s="1"/>
      <c r="L1029" s="1"/>
      <c r="M1029" s="1"/>
      <c r="N1029" s="1"/>
      <c r="O1029" s="1"/>
      <c r="P1029" s="1"/>
      <c r="Q1029" s="1"/>
      <c r="R1029" s="1"/>
      <c r="S1029" s="210"/>
      <c r="T1029" s="210"/>
      <c r="U1029" s="1"/>
      <c r="V1029" s="1"/>
      <c r="W1029" s="1"/>
      <c r="X1029" s="1"/>
      <c r="Y1029" s="210"/>
      <c r="Z1029" s="1"/>
      <c r="AA1029" s="1"/>
      <c r="AB1029" s="212"/>
      <c r="AC1029" s="212"/>
    </row>
    <row r="1030" spans="1:29">
      <c r="A1030" s="1"/>
      <c r="B1030" s="1"/>
      <c r="C1030" s="1"/>
      <c r="D1030" s="1"/>
      <c r="E1030" s="1"/>
      <c r="F1030" s="1"/>
      <c r="G1030" s="1"/>
      <c r="H1030" s="1"/>
      <c r="I1030" s="1"/>
      <c r="J1030" s="1"/>
      <c r="K1030" s="1"/>
      <c r="L1030" s="1"/>
      <c r="M1030" s="1"/>
      <c r="N1030" s="1"/>
      <c r="O1030" s="1"/>
      <c r="P1030" s="1"/>
      <c r="Q1030" s="1"/>
      <c r="R1030" s="1"/>
      <c r="S1030" s="210"/>
      <c r="T1030" s="210"/>
      <c r="U1030" s="1"/>
      <c r="V1030" s="1"/>
      <c r="W1030" s="1"/>
      <c r="X1030" s="1"/>
      <c r="Y1030" s="210"/>
      <c r="Z1030" s="1"/>
      <c r="AA1030" s="1"/>
      <c r="AB1030" s="212"/>
      <c r="AC1030" s="212"/>
    </row>
    <row r="1031" spans="1:29">
      <c r="A1031" s="1"/>
      <c r="B1031" s="1"/>
      <c r="C1031" s="1"/>
      <c r="D1031" s="1"/>
      <c r="E1031" s="1"/>
      <c r="F1031" s="1"/>
      <c r="G1031" s="1"/>
      <c r="H1031" s="1"/>
      <c r="I1031" s="1"/>
      <c r="J1031" s="1"/>
      <c r="K1031" s="1"/>
      <c r="L1031" s="1"/>
      <c r="M1031" s="1"/>
      <c r="N1031" s="1"/>
      <c r="O1031" s="1"/>
      <c r="P1031" s="1"/>
      <c r="Q1031" s="1"/>
      <c r="R1031" s="1"/>
      <c r="S1031" s="210"/>
      <c r="T1031" s="210"/>
      <c r="U1031" s="1"/>
      <c r="V1031" s="1"/>
      <c r="W1031" s="1"/>
      <c r="X1031" s="1"/>
      <c r="Y1031" s="210"/>
      <c r="Z1031" s="1"/>
      <c r="AA1031" s="1"/>
      <c r="AB1031" s="212"/>
      <c r="AC1031" s="212"/>
    </row>
    <row r="1032" spans="1:29">
      <c r="A1032" s="1"/>
      <c r="B1032" s="1"/>
      <c r="C1032" s="1"/>
      <c r="D1032" s="1"/>
      <c r="E1032" s="1"/>
      <c r="F1032" s="1"/>
      <c r="G1032" s="1"/>
      <c r="H1032" s="1"/>
      <c r="I1032" s="1"/>
      <c r="J1032" s="1"/>
      <c r="K1032" s="1"/>
      <c r="L1032" s="1"/>
      <c r="M1032" s="1"/>
      <c r="N1032" s="1"/>
      <c r="O1032" s="1"/>
      <c r="P1032" s="1"/>
      <c r="Q1032" s="1"/>
      <c r="R1032" s="1"/>
      <c r="S1032" s="210"/>
      <c r="T1032" s="210"/>
      <c r="U1032" s="1"/>
      <c r="V1032" s="1"/>
      <c r="W1032" s="1"/>
      <c r="X1032" s="1"/>
      <c r="Y1032" s="210"/>
      <c r="Z1032" s="1"/>
      <c r="AA1032" s="1"/>
      <c r="AB1032" s="212"/>
      <c r="AC1032" s="212"/>
    </row>
    <row r="1033" spans="1:29">
      <c r="A1033" s="1"/>
      <c r="B1033" s="1"/>
      <c r="C1033" s="1"/>
      <c r="D1033" s="1"/>
      <c r="E1033" s="1"/>
      <c r="F1033" s="1"/>
      <c r="G1033" s="1"/>
      <c r="H1033" s="1"/>
      <c r="I1033" s="1"/>
      <c r="J1033" s="1"/>
      <c r="K1033" s="1"/>
      <c r="L1033" s="1"/>
      <c r="M1033" s="1"/>
      <c r="N1033" s="1"/>
      <c r="O1033" s="1"/>
      <c r="P1033" s="1"/>
      <c r="Q1033" s="1"/>
      <c r="R1033" s="1"/>
      <c r="S1033" s="210"/>
      <c r="T1033" s="210"/>
      <c r="U1033" s="1"/>
      <c r="V1033" s="1"/>
      <c r="W1033" s="1"/>
      <c r="X1033" s="1"/>
      <c r="Y1033" s="210"/>
      <c r="Z1033" s="1"/>
      <c r="AA1033" s="1"/>
      <c r="AB1033" s="212"/>
      <c r="AC1033" s="212"/>
    </row>
    <row r="1034" spans="1:29">
      <c r="A1034" s="1"/>
      <c r="B1034" s="1"/>
      <c r="C1034" s="1"/>
      <c r="D1034" s="1"/>
      <c r="E1034" s="1"/>
      <c r="F1034" s="1"/>
      <c r="G1034" s="1"/>
      <c r="H1034" s="1"/>
      <c r="I1034" s="1"/>
      <c r="J1034" s="1"/>
      <c r="K1034" s="1"/>
      <c r="L1034" s="1"/>
      <c r="M1034" s="1"/>
      <c r="N1034" s="1"/>
      <c r="O1034" s="1"/>
      <c r="P1034" s="1"/>
      <c r="Q1034" s="1"/>
      <c r="R1034" s="1"/>
      <c r="S1034" s="210"/>
      <c r="T1034" s="210"/>
      <c r="U1034" s="1"/>
      <c r="V1034" s="1"/>
      <c r="W1034" s="1"/>
      <c r="X1034" s="1"/>
      <c r="Y1034" s="210"/>
      <c r="Z1034" s="1"/>
      <c r="AA1034" s="1"/>
      <c r="AB1034" s="212"/>
      <c r="AC1034" s="212"/>
    </row>
    <row r="1035" spans="1:29">
      <c r="A1035" s="1"/>
      <c r="B1035" s="1"/>
      <c r="C1035" s="1"/>
      <c r="D1035" s="1"/>
      <c r="E1035" s="1"/>
      <c r="F1035" s="1"/>
      <c r="G1035" s="1"/>
      <c r="H1035" s="1"/>
      <c r="I1035" s="1"/>
      <c r="J1035" s="1"/>
      <c r="K1035" s="1"/>
      <c r="L1035" s="1"/>
      <c r="M1035" s="1"/>
      <c r="N1035" s="1"/>
      <c r="O1035" s="1"/>
      <c r="P1035" s="1"/>
      <c r="Q1035" s="1"/>
      <c r="R1035" s="1"/>
      <c r="S1035" s="210"/>
      <c r="T1035" s="210"/>
      <c r="U1035" s="1"/>
      <c r="V1035" s="1"/>
      <c r="W1035" s="1"/>
      <c r="X1035" s="1"/>
      <c r="Y1035" s="210"/>
      <c r="Z1035" s="1"/>
      <c r="AA1035" s="1"/>
      <c r="AB1035" s="212"/>
      <c r="AC1035" s="212"/>
    </row>
    <row r="1036" spans="1:29">
      <c r="A1036" s="1"/>
      <c r="B1036" s="1"/>
      <c r="C1036" s="1"/>
      <c r="D1036" s="1"/>
      <c r="E1036" s="1"/>
      <c r="F1036" s="1"/>
      <c r="G1036" s="1"/>
      <c r="H1036" s="1"/>
      <c r="I1036" s="1"/>
      <c r="J1036" s="1"/>
      <c r="K1036" s="1"/>
      <c r="L1036" s="1"/>
      <c r="M1036" s="1"/>
      <c r="N1036" s="1"/>
      <c r="O1036" s="1"/>
      <c r="P1036" s="1"/>
      <c r="Q1036" s="1"/>
      <c r="R1036" s="1"/>
      <c r="S1036" s="210"/>
      <c r="T1036" s="210"/>
      <c r="U1036" s="1"/>
      <c r="V1036" s="1"/>
      <c r="W1036" s="1"/>
      <c r="X1036" s="1"/>
      <c r="Y1036" s="210"/>
      <c r="Z1036" s="1"/>
      <c r="AA1036" s="1"/>
      <c r="AB1036" s="212"/>
      <c r="AC1036" s="212"/>
    </row>
    <row r="1037" spans="1:29">
      <c r="A1037" s="1"/>
      <c r="B1037" s="1"/>
      <c r="C1037" s="1"/>
      <c r="D1037" s="1"/>
      <c r="E1037" s="1"/>
      <c r="F1037" s="1"/>
      <c r="G1037" s="1"/>
      <c r="H1037" s="1"/>
      <c r="I1037" s="1"/>
      <c r="J1037" s="1"/>
      <c r="K1037" s="1"/>
      <c r="L1037" s="1"/>
      <c r="M1037" s="1"/>
      <c r="N1037" s="1"/>
      <c r="O1037" s="1"/>
      <c r="P1037" s="1"/>
      <c r="Q1037" s="1"/>
      <c r="R1037" s="1"/>
      <c r="S1037" s="210"/>
      <c r="T1037" s="210"/>
      <c r="U1037" s="1"/>
      <c r="V1037" s="1"/>
      <c r="W1037" s="1"/>
      <c r="X1037" s="1"/>
      <c r="Y1037" s="210"/>
      <c r="Z1037" s="1"/>
      <c r="AA1037" s="1"/>
      <c r="AB1037" s="212"/>
      <c r="AC1037" s="212"/>
    </row>
    <row r="1038" spans="1:29">
      <c r="A1038" s="1"/>
      <c r="B1038" s="1"/>
      <c r="C1038" s="1"/>
      <c r="D1038" s="1"/>
      <c r="E1038" s="1"/>
      <c r="F1038" s="1"/>
      <c r="G1038" s="1"/>
      <c r="H1038" s="1"/>
      <c r="I1038" s="1"/>
      <c r="J1038" s="1"/>
      <c r="K1038" s="1"/>
      <c r="L1038" s="1"/>
      <c r="M1038" s="1"/>
      <c r="N1038" s="1"/>
      <c r="O1038" s="1"/>
      <c r="P1038" s="1"/>
      <c r="Q1038" s="1"/>
      <c r="R1038" s="1"/>
      <c r="S1038" s="210"/>
      <c r="T1038" s="210"/>
      <c r="U1038" s="1"/>
      <c r="V1038" s="1"/>
      <c r="W1038" s="1"/>
      <c r="X1038" s="1"/>
      <c r="Y1038" s="210"/>
      <c r="Z1038" s="1"/>
      <c r="AA1038" s="1"/>
      <c r="AB1038" s="212"/>
      <c r="AC1038" s="212"/>
    </row>
    <row r="1039" spans="1:29">
      <c r="A1039" s="1"/>
      <c r="B1039" s="1"/>
      <c r="C1039" s="1"/>
      <c r="D1039" s="1"/>
      <c r="E1039" s="1"/>
      <c r="F1039" s="1"/>
      <c r="G1039" s="1"/>
      <c r="H1039" s="1"/>
      <c r="I1039" s="1"/>
      <c r="J1039" s="1"/>
      <c r="K1039" s="1"/>
      <c r="L1039" s="1"/>
      <c r="M1039" s="1"/>
      <c r="N1039" s="1"/>
      <c r="O1039" s="1"/>
      <c r="P1039" s="1"/>
      <c r="Q1039" s="1"/>
      <c r="R1039" s="1"/>
      <c r="S1039" s="210"/>
      <c r="T1039" s="210"/>
      <c r="U1039" s="1"/>
      <c r="V1039" s="1"/>
      <c r="W1039" s="1"/>
      <c r="X1039" s="1"/>
      <c r="Y1039" s="210"/>
      <c r="Z1039" s="1"/>
      <c r="AA1039" s="1"/>
      <c r="AB1039" s="212"/>
      <c r="AC1039" s="212"/>
    </row>
    <row r="1040" spans="1:29">
      <c r="A1040" s="1"/>
      <c r="B1040" s="1"/>
      <c r="C1040" s="1"/>
      <c r="D1040" s="1"/>
      <c r="E1040" s="1"/>
      <c r="F1040" s="1"/>
      <c r="G1040" s="1"/>
      <c r="H1040" s="1"/>
      <c r="I1040" s="1"/>
      <c r="J1040" s="1"/>
      <c r="K1040" s="1"/>
      <c r="L1040" s="1"/>
      <c r="M1040" s="1"/>
      <c r="N1040" s="1"/>
      <c r="O1040" s="1"/>
      <c r="P1040" s="1"/>
      <c r="Q1040" s="1"/>
      <c r="R1040" s="1"/>
      <c r="S1040" s="210"/>
      <c r="T1040" s="210"/>
      <c r="U1040" s="1"/>
      <c r="V1040" s="1"/>
      <c r="W1040" s="1"/>
      <c r="X1040" s="1"/>
      <c r="Y1040" s="210"/>
      <c r="Z1040" s="1"/>
      <c r="AA1040" s="1"/>
      <c r="AB1040" s="212"/>
      <c r="AC1040" s="212"/>
    </row>
    <row r="1041" spans="1:29">
      <c r="A1041" s="1"/>
      <c r="B1041" s="1"/>
      <c r="C1041" s="1"/>
      <c r="D1041" s="1"/>
      <c r="E1041" s="1"/>
      <c r="F1041" s="1"/>
      <c r="G1041" s="1"/>
      <c r="H1041" s="1"/>
      <c r="I1041" s="1"/>
      <c r="J1041" s="1"/>
      <c r="K1041" s="1"/>
      <c r="L1041" s="1"/>
      <c r="M1041" s="1"/>
      <c r="N1041" s="1"/>
      <c r="O1041" s="1"/>
      <c r="P1041" s="1"/>
      <c r="Q1041" s="1"/>
      <c r="R1041" s="1"/>
      <c r="S1041" s="210"/>
      <c r="T1041" s="210"/>
      <c r="U1041" s="1"/>
      <c r="V1041" s="1"/>
      <c r="W1041" s="1"/>
      <c r="X1041" s="1"/>
      <c r="Y1041" s="210"/>
      <c r="Z1041" s="1"/>
      <c r="AA1041" s="1"/>
      <c r="AB1041" s="212"/>
      <c r="AC1041" s="212"/>
    </row>
    <row r="1042" spans="1:29">
      <c r="A1042" s="1"/>
      <c r="B1042" s="1"/>
      <c r="C1042" s="1"/>
      <c r="D1042" s="1"/>
      <c r="E1042" s="1"/>
      <c r="F1042" s="1"/>
      <c r="G1042" s="1"/>
      <c r="H1042" s="1"/>
      <c r="I1042" s="1"/>
      <c r="J1042" s="1"/>
      <c r="K1042" s="1"/>
      <c r="L1042" s="1"/>
      <c r="M1042" s="1"/>
      <c r="N1042" s="1"/>
      <c r="O1042" s="1"/>
      <c r="P1042" s="1"/>
      <c r="Q1042" s="1"/>
      <c r="R1042" s="1"/>
      <c r="S1042" s="210"/>
      <c r="T1042" s="210"/>
      <c r="U1042" s="1"/>
      <c r="V1042" s="1"/>
      <c r="W1042" s="1"/>
      <c r="X1042" s="1"/>
      <c r="Y1042" s="210"/>
      <c r="Z1042" s="1"/>
      <c r="AA1042" s="1"/>
      <c r="AB1042" s="212"/>
      <c r="AC1042" s="212"/>
    </row>
    <row r="1043" spans="1:29">
      <c r="A1043" s="1"/>
      <c r="B1043" s="1"/>
      <c r="C1043" s="1"/>
      <c r="D1043" s="1"/>
      <c r="E1043" s="1"/>
      <c r="F1043" s="1"/>
      <c r="G1043" s="1"/>
      <c r="H1043" s="1"/>
      <c r="I1043" s="1"/>
      <c r="J1043" s="1"/>
      <c r="K1043" s="1"/>
      <c r="L1043" s="1"/>
      <c r="M1043" s="1"/>
      <c r="N1043" s="1"/>
      <c r="O1043" s="1"/>
      <c r="P1043" s="1"/>
      <c r="Q1043" s="1"/>
      <c r="R1043" s="1"/>
      <c r="S1043" s="210"/>
      <c r="T1043" s="210"/>
      <c r="U1043" s="1"/>
      <c r="V1043" s="1"/>
      <c r="W1043" s="1"/>
      <c r="X1043" s="1"/>
      <c r="Y1043" s="210"/>
      <c r="Z1043" s="1"/>
      <c r="AA1043" s="1"/>
      <c r="AB1043" s="212"/>
      <c r="AC1043" s="212"/>
    </row>
    <row r="1044" spans="1:29">
      <c r="A1044" s="1"/>
      <c r="B1044" s="1"/>
      <c r="C1044" s="1"/>
      <c r="D1044" s="1"/>
      <c r="E1044" s="1"/>
      <c r="F1044" s="1"/>
      <c r="G1044" s="1"/>
      <c r="H1044" s="1"/>
      <c r="I1044" s="1"/>
      <c r="J1044" s="1"/>
      <c r="K1044" s="1"/>
      <c r="L1044" s="1"/>
      <c r="M1044" s="1"/>
      <c r="N1044" s="1"/>
      <c r="O1044" s="1"/>
      <c r="P1044" s="1"/>
      <c r="Q1044" s="1"/>
      <c r="R1044" s="1"/>
      <c r="S1044" s="210"/>
      <c r="T1044" s="210"/>
      <c r="U1044" s="1"/>
      <c r="V1044" s="1"/>
      <c r="W1044" s="1"/>
      <c r="X1044" s="1"/>
      <c r="Y1044" s="210"/>
      <c r="Z1044" s="1"/>
      <c r="AA1044" s="1"/>
      <c r="AB1044" s="212"/>
      <c r="AC1044" s="212"/>
    </row>
    <row r="1045" spans="1:29">
      <c r="A1045" s="1"/>
      <c r="B1045" s="1"/>
      <c r="C1045" s="1"/>
      <c r="D1045" s="1"/>
      <c r="E1045" s="1"/>
      <c r="F1045" s="1"/>
      <c r="G1045" s="1"/>
      <c r="H1045" s="1"/>
      <c r="I1045" s="1"/>
      <c r="J1045" s="1"/>
      <c r="K1045" s="1"/>
      <c r="L1045" s="1"/>
      <c r="M1045" s="1"/>
      <c r="N1045" s="1"/>
      <c r="O1045" s="1"/>
      <c r="P1045" s="1"/>
      <c r="Q1045" s="1"/>
      <c r="R1045" s="1"/>
      <c r="S1045" s="210"/>
      <c r="T1045" s="210"/>
      <c r="U1045" s="1"/>
      <c r="V1045" s="1"/>
      <c r="W1045" s="1"/>
      <c r="X1045" s="1"/>
      <c r="Y1045" s="210"/>
      <c r="Z1045" s="1"/>
      <c r="AA1045" s="1"/>
      <c r="AB1045" s="212"/>
      <c r="AC1045" s="212"/>
    </row>
    <row r="1046" spans="1:29">
      <c r="A1046" s="1"/>
      <c r="B1046" s="1"/>
      <c r="C1046" s="1"/>
      <c r="D1046" s="1"/>
      <c r="E1046" s="1"/>
      <c r="F1046" s="1"/>
      <c r="G1046" s="1"/>
      <c r="H1046" s="1"/>
      <c r="I1046" s="1"/>
      <c r="J1046" s="1"/>
      <c r="K1046" s="1"/>
      <c r="L1046" s="1"/>
      <c r="M1046" s="1"/>
      <c r="N1046" s="1"/>
      <c r="O1046" s="1"/>
      <c r="P1046" s="1"/>
      <c r="Q1046" s="1"/>
      <c r="R1046" s="1"/>
      <c r="S1046" s="210"/>
      <c r="T1046" s="210"/>
      <c r="U1046" s="1"/>
      <c r="V1046" s="1"/>
      <c r="W1046" s="1"/>
      <c r="X1046" s="1"/>
      <c r="Y1046" s="210"/>
      <c r="Z1046" s="1"/>
      <c r="AA1046" s="1"/>
      <c r="AB1046" s="212"/>
      <c r="AC1046" s="212"/>
    </row>
    <row r="1047" spans="1:29">
      <c r="A1047" s="1"/>
      <c r="B1047" s="1"/>
      <c r="C1047" s="1"/>
      <c r="D1047" s="1"/>
      <c r="E1047" s="1"/>
      <c r="F1047" s="1"/>
      <c r="G1047" s="1"/>
      <c r="H1047" s="1"/>
      <c r="I1047" s="1"/>
      <c r="J1047" s="1"/>
      <c r="K1047" s="1"/>
      <c r="L1047" s="1"/>
      <c r="M1047" s="1"/>
      <c r="N1047" s="1"/>
      <c r="O1047" s="1"/>
      <c r="P1047" s="1"/>
      <c r="Q1047" s="1"/>
      <c r="R1047" s="1"/>
      <c r="S1047" s="210"/>
      <c r="T1047" s="210"/>
      <c r="U1047" s="1"/>
      <c r="V1047" s="1"/>
      <c r="W1047" s="1"/>
      <c r="X1047" s="1"/>
      <c r="Y1047" s="210"/>
      <c r="Z1047" s="1"/>
      <c r="AA1047" s="1"/>
      <c r="AB1047" s="212"/>
      <c r="AC1047" s="212"/>
    </row>
    <row r="1048" spans="1:29">
      <c r="A1048" s="1"/>
      <c r="B1048" s="1"/>
      <c r="C1048" s="1"/>
      <c r="D1048" s="1"/>
      <c r="E1048" s="1"/>
      <c r="F1048" s="1"/>
      <c r="G1048" s="1"/>
      <c r="H1048" s="1"/>
      <c r="I1048" s="1"/>
      <c r="J1048" s="1"/>
      <c r="K1048" s="1"/>
      <c r="L1048" s="1"/>
      <c r="M1048" s="1"/>
      <c r="N1048" s="1"/>
      <c r="O1048" s="1"/>
      <c r="P1048" s="1"/>
      <c r="Q1048" s="1"/>
      <c r="R1048" s="1"/>
      <c r="S1048" s="210"/>
      <c r="T1048" s="210"/>
      <c r="U1048" s="1"/>
      <c r="V1048" s="1"/>
      <c r="W1048" s="1"/>
      <c r="X1048" s="1"/>
      <c r="Y1048" s="210"/>
      <c r="Z1048" s="1"/>
      <c r="AA1048" s="1"/>
      <c r="AB1048" s="212"/>
      <c r="AC1048" s="212"/>
    </row>
    <row r="1049" spans="1:29">
      <c r="A1049" s="1"/>
      <c r="B1049" s="1"/>
      <c r="C1049" s="1"/>
      <c r="D1049" s="1"/>
      <c r="E1049" s="1"/>
      <c r="F1049" s="1"/>
      <c r="G1049" s="1"/>
      <c r="H1049" s="1"/>
      <c r="I1049" s="1"/>
      <c r="J1049" s="1"/>
      <c r="K1049" s="1"/>
      <c r="L1049" s="1"/>
      <c r="M1049" s="1"/>
      <c r="N1049" s="1"/>
      <c r="O1049" s="1"/>
      <c r="P1049" s="1"/>
      <c r="Q1049" s="1"/>
      <c r="R1049" s="1"/>
      <c r="S1049" s="210"/>
      <c r="T1049" s="210"/>
      <c r="U1049" s="1"/>
      <c r="V1049" s="1"/>
      <c r="W1049" s="1"/>
      <c r="X1049" s="1"/>
      <c r="Y1049" s="210"/>
      <c r="Z1049" s="1"/>
      <c r="AA1049" s="1"/>
      <c r="AB1049" s="212"/>
      <c r="AC1049" s="212"/>
    </row>
    <row r="1050" spans="1:29">
      <c r="A1050" s="1"/>
      <c r="B1050" s="1"/>
      <c r="C1050" s="1"/>
      <c r="D1050" s="1"/>
      <c r="E1050" s="1"/>
      <c r="F1050" s="1"/>
      <c r="G1050" s="1"/>
      <c r="H1050" s="1"/>
      <c r="I1050" s="1"/>
      <c r="J1050" s="1"/>
      <c r="K1050" s="1"/>
      <c r="L1050" s="1"/>
      <c r="M1050" s="1"/>
      <c r="N1050" s="1"/>
      <c r="O1050" s="1"/>
      <c r="P1050" s="1"/>
      <c r="Q1050" s="1"/>
      <c r="R1050" s="1"/>
      <c r="S1050" s="210"/>
      <c r="T1050" s="210"/>
      <c r="U1050" s="1"/>
      <c r="V1050" s="1"/>
      <c r="W1050" s="1"/>
      <c r="X1050" s="1"/>
      <c r="Y1050" s="210"/>
      <c r="Z1050" s="1"/>
      <c r="AA1050" s="1"/>
      <c r="AB1050" s="212"/>
      <c r="AC1050" s="212"/>
    </row>
    <row r="1051" spans="1:29">
      <c r="A1051" s="1"/>
      <c r="B1051" s="1"/>
      <c r="C1051" s="1"/>
      <c r="D1051" s="1"/>
      <c r="E1051" s="1"/>
      <c r="F1051" s="1"/>
      <c r="G1051" s="1"/>
      <c r="H1051" s="1"/>
      <c r="I1051" s="1"/>
      <c r="J1051" s="1"/>
      <c r="K1051" s="1"/>
      <c r="L1051" s="1"/>
      <c r="M1051" s="1"/>
      <c r="N1051" s="1"/>
      <c r="O1051" s="1"/>
      <c r="P1051" s="1"/>
      <c r="Q1051" s="1"/>
      <c r="R1051" s="1"/>
      <c r="S1051" s="210"/>
      <c r="T1051" s="210"/>
      <c r="U1051" s="1"/>
      <c r="V1051" s="1"/>
      <c r="W1051" s="1"/>
      <c r="X1051" s="1"/>
      <c r="Y1051" s="210"/>
      <c r="Z1051" s="1"/>
      <c r="AA1051" s="1"/>
      <c r="AB1051" s="212"/>
      <c r="AC1051" s="212"/>
    </row>
    <row r="1052" spans="1:29">
      <c r="A1052" s="1"/>
      <c r="B1052" s="1"/>
      <c r="C1052" s="1"/>
      <c r="D1052" s="1"/>
      <c r="E1052" s="1"/>
      <c r="F1052" s="1"/>
      <c r="G1052" s="1"/>
      <c r="H1052" s="1"/>
      <c r="I1052" s="1"/>
      <c r="J1052" s="1"/>
      <c r="K1052" s="1"/>
      <c r="L1052" s="1"/>
      <c r="M1052" s="1"/>
      <c r="N1052" s="1"/>
      <c r="O1052" s="1"/>
      <c r="P1052" s="1"/>
      <c r="Q1052" s="1"/>
      <c r="R1052" s="1"/>
      <c r="S1052" s="210"/>
      <c r="T1052" s="210"/>
      <c r="U1052" s="1"/>
      <c r="V1052" s="1"/>
      <c r="W1052" s="1"/>
      <c r="X1052" s="1"/>
      <c r="Y1052" s="210"/>
      <c r="Z1052" s="1"/>
      <c r="AA1052" s="1"/>
      <c r="AB1052" s="212"/>
      <c r="AC1052" s="212"/>
    </row>
    <row r="1053" spans="1:29">
      <c r="A1053" s="1"/>
      <c r="B1053" s="1"/>
      <c r="C1053" s="1"/>
      <c r="D1053" s="1"/>
      <c r="E1053" s="1"/>
      <c r="F1053" s="1"/>
      <c r="G1053" s="1"/>
      <c r="H1053" s="1"/>
      <c r="I1053" s="1"/>
      <c r="J1053" s="1"/>
      <c r="K1053" s="1"/>
      <c r="L1053" s="1"/>
      <c r="M1053" s="1"/>
      <c r="N1053" s="1"/>
      <c r="O1053" s="1"/>
      <c r="P1053" s="1"/>
      <c r="Q1053" s="1"/>
      <c r="R1053" s="1"/>
      <c r="S1053" s="210"/>
      <c r="T1053" s="210"/>
      <c r="U1053" s="1"/>
      <c r="V1053" s="1"/>
      <c r="W1053" s="1"/>
      <c r="X1053" s="1"/>
      <c r="Y1053" s="210"/>
      <c r="Z1053" s="1"/>
      <c r="AA1053" s="1"/>
      <c r="AB1053" s="212"/>
      <c r="AC1053" s="212"/>
    </row>
    <row r="1054" spans="1:29">
      <c r="A1054" s="1"/>
      <c r="B1054" s="1"/>
      <c r="C1054" s="1"/>
      <c r="D1054" s="1"/>
      <c r="E1054" s="1"/>
      <c r="F1054" s="1"/>
      <c r="G1054" s="1"/>
      <c r="H1054" s="1"/>
      <c r="I1054" s="1"/>
      <c r="J1054" s="1"/>
      <c r="K1054" s="1"/>
      <c r="L1054" s="1"/>
      <c r="M1054" s="1"/>
      <c r="N1054" s="1"/>
      <c r="O1054" s="1"/>
      <c r="P1054" s="1"/>
      <c r="Q1054" s="1"/>
      <c r="R1054" s="1"/>
      <c r="S1054" s="210"/>
      <c r="T1054" s="210"/>
      <c r="U1054" s="1"/>
      <c r="V1054" s="1"/>
      <c r="W1054" s="1"/>
      <c r="X1054" s="1"/>
      <c r="Y1054" s="210"/>
      <c r="Z1054" s="1"/>
      <c r="AA1054" s="1"/>
      <c r="AB1054" s="212"/>
      <c r="AC1054" s="212"/>
    </row>
    <row r="1055" spans="1:29">
      <c r="A1055" s="1"/>
      <c r="B1055" s="1"/>
      <c r="C1055" s="1"/>
      <c r="D1055" s="1"/>
      <c r="E1055" s="1"/>
      <c r="F1055" s="1"/>
      <c r="G1055" s="1"/>
      <c r="H1055" s="1"/>
      <c r="I1055" s="1"/>
      <c r="J1055" s="1"/>
      <c r="K1055" s="1"/>
      <c r="L1055" s="1"/>
      <c r="M1055" s="1"/>
      <c r="N1055" s="1"/>
      <c r="O1055" s="1"/>
      <c r="P1055" s="1"/>
      <c r="Q1055" s="1"/>
      <c r="R1055" s="1"/>
      <c r="S1055" s="210"/>
      <c r="T1055" s="210"/>
      <c r="U1055" s="1"/>
      <c r="V1055" s="1"/>
      <c r="W1055" s="1"/>
      <c r="X1055" s="1"/>
      <c r="Y1055" s="210"/>
      <c r="Z1055" s="1"/>
      <c r="AA1055" s="1"/>
      <c r="AB1055" s="212"/>
      <c r="AC1055" s="212"/>
    </row>
    <row r="1056" spans="1:29">
      <c r="A1056" s="1"/>
      <c r="B1056" s="1"/>
      <c r="C1056" s="1"/>
      <c r="D1056" s="1"/>
      <c r="E1056" s="1"/>
      <c r="F1056" s="1"/>
      <c r="G1056" s="1"/>
      <c r="H1056" s="1"/>
      <c r="I1056" s="1"/>
      <c r="J1056" s="1"/>
      <c r="K1056" s="1"/>
      <c r="L1056" s="1"/>
      <c r="M1056" s="1"/>
      <c r="N1056" s="1"/>
      <c r="O1056" s="1"/>
      <c r="P1056" s="1"/>
      <c r="Q1056" s="1"/>
      <c r="R1056" s="1"/>
      <c r="S1056" s="210"/>
      <c r="T1056" s="210"/>
      <c r="U1056" s="1"/>
      <c r="V1056" s="1"/>
      <c r="W1056" s="1"/>
      <c r="X1056" s="1"/>
      <c r="Y1056" s="210"/>
      <c r="Z1056" s="1"/>
      <c r="AA1056" s="1"/>
      <c r="AB1056" s="212"/>
      <c r="AC1056" s="212"/>
    </row>
    <row r="1057" spans="1:29">
      <c r="A1057" s="1"/>
      <c r="B1057" s="1"/>
      <c r="C1057" s="1"/>
      <c r="D1057" s="1"/>
      <c r="E1057" s="1"/>
      <c r="F1057" s="1"/>
      <c r="G1057" s="1"/>
      <c r="H1057" s="1"/>
      <c r="I1057" s="1"/>
      <c r="J1057" s="1"/>
      <c r="K1057" s="1"/>
      <c r="L1057" s="1"/>
      <c r="M1057" s="1"/>
      <c r="N1057" s="1"/>
      <c r="O1057" s="1"/>
      <c r="P1057" s="1"/>
      <c r="Q1057" s="1"/>
      <c r="R1057" s="1"/>
      <c r="S1057" s="210"/>
      <c r="T1057" s="210"/>
      <c r="U1057" s="1"/>
      <c r="V1057" s="1"/>
      <c r="W1057" s="1"/>
      <c r="X1057" s="1"/>
      <c r="Y1057" s="210"/>
      <c r="Z1057" s="1"/>
      <c r="AA1057" s="1"/>
      <c r="AB1057" s="212"/>
      <c r="AC1057" s="212"/>
    </row>
    <row r="1058" spans="1:29">
      <c r="A1058" s="1"/>
      <c r="B1058" s="1"/>
      <c r="C1058" s="1"/>
      <c r="D1058" s="1"/>
      <c r="E1058" s="1"/>
      <c r="F1058" s="1"/>
      <c r="G1058" s="1"/>
      <c r="H1058" s="1"/>
      <c r="I1058" s="1"/>
      <c r="J1058" s="1"/>
      <c r="K1058" s="1"/>
      <c r="L1058" s="1"/>
      <c r="M1058" s="1"/>
      <c r="N1058" s="1"/>
      <c r="O1058" s="1"/>
      <c r="P1058" s="1"/>
      <c r="Q1058" s="1"/>
      <c r="R1058" s="1"/>
      <c r="S1058" s="210"/>
      <c r="T1058" s="210"/>
      <c r="U1058" s="1"/>
      <c r="V1058" s="1"/>
      <c r="W1058" s="1"/>
      <c r="X1058" s="1"/>
      <c r="Y1058" s="210"/>
      <c r="Z1058" s="1"/>
      <c r="AA1058" s="1"/>
      <c r="AB1058" s="212"/>
      <c r="AC1058" s="212"/>
    </row>
    <row r="1059" spans="1:29">
      <c r="A1059" s="1"/>
      <c r="B1059" s="1"/>
      <c r="C1059" s="1"/>
      <c r="D1059" s="1"/>
      <c r="E1059" s="1"/>
      <c r="F1059" s="1"/>
      <c r="G1059" s="1"/>
      <c r="H1059" s="1"/>
      <c r="I1059" s="1"/>
      <c r="J1059" s="1"/>
      <c r="K1059" s="1"/>
      <c r="L1059" s="1"/>
      <c r="M1059" s="1"/>
      <c r="N1059" s="1"/>
      <c r="O1059" s="1"/>
      <c r="P1059" s="1"/>
      <c r="Q1059" s="1"/>
      <c r="R1059" s="1"/>
      <c r="S1059" s="210"/>
      <c r="T1059" s="210"/>
      <c r="U1059" s="1"/>
      <c r="V1059" s="1"/>
      <c r="W1059" s="1"/>
      <c r="X1059" s="1"/>
      <c r="Y1059" s="210"/>
      <c r="Z1059" s="1"/>
      <c r="AA1059" s="1"/>
      <c r="AB1059" s="212"/>
      <c r="AC1059" s="212"/>
    </row>
    <row r="1060" spans="1:29">
      <c r="A1060" s="1"/>
      <c r="B1060" s="1"/>
      <c r="C1060" s="1"/>
      <c r="D1060" s="1"/>
      <c r="E1060" s="1"/>
      <c r="F1060" s="1"/>
      <c r="G1060" s="1"/>
      <c r="H1060" s="1"/>
      <c r="I1060" s="1"/>
      <c r="J1060" s="1"/>
      <c r="K1060" s="1"/>
      <c r="L1060" s="1"/>
      <c r="M1060" s="1"/>
      <c r="N1060" s="1"/>
      <c r="O1060" s="1"/>
      <c r="P1060" s="1"/>
      <c r="Q1060" s="1"/>
      <c r="R1060" s="1"/>
      <c r="S1060" s="210"/>
      <c r="T1060" s="210"/>
      <c r="U1060" s="1"/>
      <c r="V1060" s="1"/>
      <c r="W1060" s="1"/>
      <c r="X1060" s="1"/>
      <c r="Y1060" s="210"/>
      <c r="Z1060" s="1"/>
      <c r="AA1060" s="1"/>
      <c r="AB1060" s="212"/>
      <c r="AC1060" s="212"/>
    </row>
    <row r="1061" spans="1:29">
      <c r="A1061" s="1"/>
      <c r="B1061" s="1"/>
      <c r="C1061" s="1"/>
      <c r="D1061" s="1"/>
      <c r="E1061" s="1"/>
      <c r="F1061" s="1"/>
      <c r="G1061" s="1"/>
      <c r="H1061" s="1"/>
      <c r="I1061" s="1"/>
      <c r="J1061" s="1"/>
      <c r="K1061" s="1"/>
      <c r="L1061" s="1"/>
      <c r="M1061" s="1"/>
      <c r="N1061" s="1"/>
      <c r="O1061" s="1"/>
      <c r="P1061" s="1"/>
      <c r="Q1061" s="1"/>
      <c r="R1061" s="1"/>
      <c r="S1061" s="210"/>
      <c r="T1061" s="210"/>
      <c r="U1061" s="1"/>
      <c r="V1061" s="1"/>
      <c r="W1061" s="1"/>
      <c r="X1061" s="1"/>
      <c r="Y1061" s="210"/>
      <c r="Z1061" s="1"/>
      <c r="AA1061" s="1"/>
      <c r="AB1061" s="212"/>
      <c r="AC1061" s="212"/>
    </row>
    <row r="1062" spans="1:29">
      <c r="A1062" s="1"/>
      <c r="B1062" s="1"/>
      <c r="C1062" s="1"/>
      <c r="D1062" s="1"/>
      <c r="E1062" s="1"/>
      <c r="F1062" s="1"/>
      <c r="G1062" s="1"/>
      <c r="H1062" s="1"/>
      <c r="I1062" s="1"/>
      <c r="J1062" s="1"/>
      <c r="K1062" s="1"/>
      <c r="L1062" s="1"/>
      <c r="M1062" s="1"/>
      <c r="N1062" s="1"/>
      <c r="O1062" s="1"/>
      <c r="P1062" s="1"/>
      <c r="Q1062" s="1"/>
      <c r="R1062" s="1"/>
      <c r="S1062" s="210"/>
      <c r="T1062" s="210"/>
      <c r="U1062" s="1"/>
      <c r="V1062" s="1"/>
      <c r="W1062" s="1"/>
      <c r="X1062" s="1"/>
      <c r="Y1062" s="210"/>
      <c r="Z1062" s="1"/>
      <c r="AA1062" s="1"/>
      <c r="AB1062" s="212"/>
      <c r="AC1062" s="212"/>
    </row>
    <row r="1063" spans="1:29">
      <c r="A1063" s="1"/>
      <c r="B1063" s="1"/>
      <c r="C1063" s="1"/>
      <c r="D1063" s="1"/>
      <c r="E1063" s="1"/>
      <c r="F1063" s="1"/>
      <c r="G1063" s="1"/>
      <c r="H1063" s="1"/>
      <c r="I1063" s="1"/>
      <c r="J1063" s="1"/>
      <c r="K1063" s="1"/>
      <c r="L1063" s="1"/>
      <c r="M1063" s="1"/>
      <c r="N1063" s="1"/>
      <c r="O1063" s="1"/>
      <c r="P1063" s="1"/>
      <c r="Q1063" s="1"/>
      <c r="R1063" s="1"/>
      <c r="S1063" s="210"/>
      <c r="T1063" s="210"/>
      <c r="U1063" s="1"/>
      <c r="V1063" s="1"/>
      <c r="W1063" s="1"/>
      <c r="X1063" s="1"/>
      <c r="Y1063" s="210"/>
      <c r="Z1063" s="1"/>
      <c r="AA1063" s="1"/>
      <c r="AB1063" s="212"/>
      <c r="AC1063" s="212"/>
    </row>
    <row r="1064" spans="1:29">
      <c r="A1064" s="1"/>
      <c r="B1064" s="1"/>
      <c r="C1064" s="1"/>
      <c r="D1064" s="1"/>
      <c r="E1064" s="1"/>
      <c r="F1064" s="1"/>
      <c r="G1064" s="1"/>
      <c r="H1064" s="1"/>
      <c r="I1064" s="1"/>
      <c r="J1064" s="1"/>
      <c r="K1064" s="1"/>
      <c r="L1064" s="1"/>
      <c r="M1064" s="1"/>
      <c r="N1064" s="1"/>
      <c r="O1064" s="1"/>
      <c r="P1064" s="1"/>
      <c r="Q1064" s="1"/>
      <c r="R1064" s="1"/>
      <c r="S1064" s="210"/>
      <c r="T1064" s="210"/>
      <c r="U1064" s="1"/>
      <c r="V1064" s="1"/>
      <c r="W1064" s="1"/>
      <c r="X1064" s="1"/>
      <c r="Y1064" s="210"/>
      <c r="Z1064" s="1"/>
      <c r="AA1064" s="1"/>
      <c r="AB1064" s="212"/>
      <c r="AC1064" s="212"/>
    </row>
    <row r="1065" spans="1:29">
      <c r="A1065" s="1"/>
      <c r="B1065" s="1"/>
      <c r="C1065" s="1"/>
      <c r="D1065" s="1"/>
      <c r="E1065" s="1"/>
      <c r="F1065" s="1"/>
      <c r="G1065" s="1"/>
      <c r="H1065" s="1"/>
      <c r="I1065" s="1"/>
      <c r="J1065" s="1"/>
      <c r="K1065" s="1"/>
      <c r="L1065" s="1"/>
      <c r="M1065" s="1"/>
      <c r="N1065" s="1"/>
      <c r="O1065" s="1"/>
      <c r="P1065" s="1"/>
      <c r="Q1065" s="1"/>
      <c r="R1065" s="1"/>
      <c r="S1065" s="210"/>
      <c r="T1065" s="210"/>
      <c r="U1065" s="1"/>
      <c r="V1065" s="1"/>
      <c r="W1065" s="1"/>
      <c r="X1065" s="1"/>
      <c r="Y1065" s="210"/>
      <c r="Z1065" s="1"/>
      <c r="AA1065" s="1"/>
      <c r="AB1065" s="212"/>
      <c r="AC1065" s="212"/>
    </row>
    <row r="1066" spans="1:29">
      <c r="A1066" s="1"/>
      <c r="B1066" s="1"/>
      <c r="C1066" s="1"/>
      <c r="D1066" s="1"/>
      <c r="E1066" s="1"/>
      <c r="F1066" s="1"/>
      <c r="G1066" s="1"/>
      <c r="H1066" s="1"/>
      <c r="I1066" s="1"/>
      <c r="J1066" s="1"/>
      <c r="K1066" s="1"/>
      <c r="L1066" s="1"/>
      <c r="M1066" s="1"/>
      <c r="N1066" s="1"/>
      <c r="O1066" s="1"/>
      <c r="P1066" s="1"/>
      <c r="Q1066" s="1"/>
      <c r="R1066" s="1"/>
      <c r="S1066" s="210"/>
      <c r="T1066" s="210"/>
      <c r="U1066" s="1"/>
      <c r="V1066" s="1"/>
      <c r="W1066" s="1"/>
      <c r="X1066" s="1"/>
      <c r="Y1066" s="210"/>
      <c r="Z1066" s="1"/>
      <c r="AA1066" s="1"/>
      <c r="AB1066" s="212"/>
      <c r="AC1066" s="212"/>
    </row>
    <row r="1067" spans="1:29">
      <c r="A1067" s="1"/>
      <c r="B1067" s="1"/>
      <c r="C1067" s="1"/>
      <c r="D1067" s="1"/>
      <c r="E1067" s="1"/>
      <c r="F1067" s="1"/>
      <c r="G1067" s="1"/>
      <c r="H1067" s="1"/>
      <c r="I1067" s="1"/>
      <c r="J1067" s="1"/>
      <c r="K1067" s="1"/>
      <c r="L1067" s="1"/>
      <c r="M1067" s="1"/>
      <c r="N1067" s="1"/>
      <c r="O1067" s="1"/>
      <c r="P1067" s="1"/>
      <c r="Q1067" s="1"/>
      <c r="R1067" s="1"/>
      <c r="S1067" s="210"/>
      <c r="T1067" s="210"/>
      <c r="U1067" s="1"/>
      <c r="V1067" s="1"/>
      <c r="W1067" s="1"/>
      <c r="X1067" s="1"/>
      <c r="Y1067" s="210"/>
      <c r="Z1067" s="1"/>
      <c r="AA1067" s="1"/>
      <c r="AB1067" s="212"/>
      <c r="AC1067" s="212"/>
    </row>
    <row r="1068" spans="1:29">
      <c r="A1068" s="1"/>
      <c r="B1068" s="1"/>
      <c r="C1068" s="1"/>
      <c r="D1068" s="1"/>
      <c r="E1068" s="1"/>
      <c r="F1068" s="1"/>
      <c r="G1068" s="1"/>
      <c r="H1068" s="1"/>
      <c r="I1068" s="1"/>
      <c r="J1068" s="1"/>
      <c r="K1068" s="1"/>
      <c r="L1068" s="1"/>
      <c r="M1068" s="1"/>
      <c r="N1068" s="1"/>
      <c r="O1068" s="1"/>
      <c r="P1068" s="1"/>
      <c r="Q1068" s="1"/>
      <c r="R1068" s="1"/>
      <c r="S1068" s="210"/>
      <c r="T1068" s="210"/>
      <c r="U1068" s="1"/>
      <c r="V1068" s="1"/>
      <c r="W1068" s="1"/>
      <c r="X1068" s="1"/>
      <c r="Y1068" s="210"/>
      <c r="Z1068" s="1"/>
      <c r="AA1068" s="1"/>
      <c r="AB1068" s="212"/>
      <c r="AC1068" s="212"/>
    </row>
    <row r="1069" spans="1:29">
      <c r="A1069" s="1"/>
      <c r="B1069" s="1"/>
      <c r="C1069" s="1"/>
      <c r="D1069" s="1"/>
      <c r="E1069" s="1"/>
      <c r="F1069" s="1"/>
      <c r="G1069" s="1"/>
      <c r="H1069" s="1"/>
      <c r="I1069" s="1"/>
      <c r="J1069" s="1"/>
      <c r="K1069" s="1"/>
      <c r="L1069" s="1"/>
      <c r="M1069" s="1"/>
      <c r="N1069" s="1"/>
      <c r="O1069" s="1"/>
      <c r="P1069" s="1"/>
      <c r="Q1069" s="1"/>
      <c r="R1069" s="1"/>
      <c r="S1069" s="210"/>
      <c r="T1069" s="210"/>
      <c r="U1069" s="1"/>
      <c r="V1069" s="1"/>
      <c r="W1069" s="1"/>
      <c r="X1069" s="1"/>
      <c r="Y1069" s="210"/>
      <c r="Z1069" s="1"/>
      <c r="AA1069" s="1"/>
      <c r="AB1069" s="212"/>
      <c r="AC1069" s="212"/>
    </row>
    <row r="1070" spans="1:29">
      <c r="A1070" s="1"/>
      <c r="B1070" s="1"/>
      <c r="C1070" s="1"/>
      <c r="D1070" s="1"/>
      <c r="E1070" s="1"/>
      <c r="F1070" s="1"/>
      <c r="G1070" s="1"/>
      <c r="H1070" s="1"/>
      <c r="I1070" s="1"/>
      <c r="J1070" s="1"/>
      <c r="K1070" s="1"/>
      <c r="L1070" s="1"/>
      <c r="M1070" s="1"/>
      <c r="N1070" s="1"/>
      <c r="O1070" s="1"/>
      <c r="P1070" s="1"/>
      <c r="Q1070" s="1"/>
      <c r="R1070" s="1"/>
      <c r="S1070" s="210"/>
      <c r="T1070" s="210"/>
      <c r="U1070" s="1"/>
      <c r="V1070" s="1"/>
      <c r="W1070" s="1"/>
      <c r="X1070" s="1"/>
      <c r="Y1070" s="210"/>
      <c r="Z1070" s="1"/>
      <c r="AA1070" s="1"/>
      <c r="AB1070" s="212"/>
      <c r="AC1070" s="212"/>
    </row>
    <row r="1071" spans="1:29">
      <c r="A1071" s="1"/>
      <c r="B1071" s="1"/>
      <c r="C1071" s="1"/>
      <c r="D1071" s="1"/>
      <c r="E1071" s="1"/>
      <c r="F1071" s="1"/>
      <c r="G1071" s="1"/>
      <c r="H1071" s="1"/>
      <c r="I1071" s="1"/>
      <c r="J1071" s="1"/>
      <c r="K1071" s="1"/>
      <c r="L1071" s="1"/>
      <c r="M1071" s="1"/>
      <c r="N1071" s="1"/>
      <c r="O1071" s="1"/>
      <c r="P1071" s="1"/>
      <c r="Q1071" s="1"/>
      <c r="R1071" s="1"/>
      <c r="S1071" s="210"/>
      <c r="T1071" s="210"/>
      <c r="U1071" s="1"/>
      <c r="V1071" s="1"/>
      <c r="W1071" s="1"/>
      <c r="X1071" s="1"/>
      <c r="Y1071" s="210"/>
      <c r="Z1071" s="1"/>
      <c r="AA1071" s="1"/>
      <c r="AB1071" s="212"/>
      <c r="AC1071" s="212"/>
    </row>
    <row r="1072" spans="1:29">
      <c r="A1072" s="1"/>
      <c r="B1072" s="1"/>
      <c r="C1072" s="1"/>
      <c r="D1072" s="1"/>
      <c r="E1072" s="1"/>
      <c r="F1072" s="1"/>
      <c r="G1072" s="1"/>
      <c r="H1072" s="1"/>
      <c r="I1072" s="1"/>
      <c r="J1072" s="1"/>
      <c r="K1072" s="1"/>
      <c r="L1072" s="1"/>
      <c r="M1072" s="1"/>
      <c r="N1072" s="1"/>
      <c r="O1072" s="1"/>
      <c r="P1072" s="1"/>
      <c r="Q1072" s="1"/>
      <c r="R1072" s="1"/>
      <c r="S1072" s="210"/>
      <c r="T1072" s="210"/>
      <c r="U1072" s="1"/>
      <c r="V1072" s="1"/>
      <c r="W1072" s="1"/>
      <c r="X1072" s="1"/>
      <c r="Y1072" s="210"/>
      <c r="Z1072" s="1"/>
      <c r="AA1072" s="1"/>
      <c r="AB1072" s="212"/>
      <c r="AC1072" s="212"/>
    </row>
    <row r="1073" spans="1:29">
      <c r="A1073" s="1"/>
      <c r="B1073" s="1"/>
      <c r="C1073" s="1"/>
      <c r="D1073" s="1"/>
      <c r="E1073" s="1"/>
      <c r="F1073" s="1"/>
      <c r="G1073" s="1"/>
      <c r="H1073" s="1"/>
      <c r="I1073" s="1"/>
      <c r="J1073" s="1"/>
      <c r="K1073" s="1"/>
      <c r="L1073" s="1"/>
      <c r="M1073" s="1"/>
      <c r="N1073" s="1"/>
      <c r="O1073" s="1"/>
      <c r="P1073" s="1"/>
      <c r="Q1073" s="1"/>
      <c r="R1073" s="1"/>
      <c r="S1073" s="210"/>
      <c r="T1073" s="210"/>
      <c r="U1073" s="1"/>
      <c r="V1073" s="1"/>
      <c r="W1073" s="1"/>
      <c r="X1073" s="1"/>
      <c r="Y1073" s="210"/>
      <c r="Z1073" s="1"/>
      <c r="AA1073" s="1"/>
      <c r="AB1073" s="212"/>
      <c r="AC1073" s="212"/>
    </row>
    <row r="1074" spans="1:29">
      <c r="A1074" s="1"/>
      <c r="B1074" s="1"/>
      <c r="C1074" s="1"/>
      <c r="D1074" s="1"/>
      <c r="E1074" s="1"/>
      <c r="F1074" s="1"/>
      <c r="G1074" s="1"/>
      <c r="H1074" s="1"/>
      <c r="I1074" s="1"/>
      <c r="J1074" s="1"/>
      <c r="K1074" s="1"/>
      <c r="L1074" s="1"/>
      <c r="M1074" s="1"/>
      <c r="N1074" s="1"/>
      <c r="O1074" s="1"/>
      <c r="P1074" s="1"/>
      <c r="Q1074" s="1"/>
      <c r="R1074" s="1"/>
      <c r="S1074" s="210"/>
      <c r="T1074" s="210"/>
      <c r="U1074" s="1"/>
      <c r="V1074" s="1"/>
      <c r="W1074" s="1"/>
      <c r="X1074" s="1"/>
      <c r="Y1074" s="210"/>
      <c r="Z1074" s="1"/>
      <c r="AA1074" s="1"/>
      <c r="AB1074" s="212"/>
      <c r="AC1074" s="212"/>
    </row>
    <row r="1075" spans="1:29">
      <c r="A1075" s="1"/>
      <c r="B1075" s="1"/>
      <c r="C1075" s="1"/>
      <c r="D1075" s="1"/>
      <c r="E1075" s="1"/>
      <c r="F1075" s="1"/>
      <c r="G1075" s="1"/>
      <c r="H1075" s="1"/>
      <c r="I1075" s="1"/>
      <c r="J1075" s="1"/>
      <c r="K1075" s="1"/>
      <c r="L1075" s="1"/>
      <c r="M1075" s="1"/>
      <c r="N1075" s="1"/>
      <c r="O1075" s="1"/>
      <c r="P1075" s="1"/>
      <c r="Q1075" s="1"/>
      <c r="R1075" s="1"/>
      <c r="S1075" s="210"/>
      <c r="T1075" s="210"/>
      <c r="U1075" s="1"/>
      <c r="V1075" s="1"/>
      <c r="W1075" s="1"/>
      <c r="X1075" s="1"/>
      <c r="Y1075" s="210"/>
      <c r="Z1075" s="1"/>
      <c r="AA1075" s="1"/>
      <c r="AB1075" s="212"/>
      <c r="AC1075" s="212"/>
    </row>
    <row r="1076" spans="1:29">
      <c r="A1076" s="1"/>
      <c r="B1076" s="1"/>
      <c r="C1076" s="1"/>
      <c r="D1076" s="1"/>
      <c r="E1076" s="1"/>
      <c r="F1076" s="1"/>
      <c r="G1076" s="1"/>
      <c r="H1076" s="1"/>
      <c r="I1076" s="1"/>
      <c r="J1076" s="1"/>
      <c r="K1076" s="1"/>
      <c r="L1076" s="1"/>
      <c r="M1076" s="1"/>
      <c r="N1076" s="1"/>
      <c r="O1076" s="1"/>
      <c r="P1076" s="1"/>
      <c r="Q1076" s="1"/>
      <c r="R1076" s="1"/>
      <c r="S1076" s="210"/>
      <c r="T1076" s="210"/>
      <c r="U1076" s="1"/>
      <c r="V1076" s="1"/>
      <c r="W1076" s="1"/>
      <c r="X1076" s="1"/>
      <c r="Y1076" s="210"/>
      <c r="Z1076" s="1"/>
      <c r="AA1076" s="1"/>
      <c r="AB1076" s="212"/>
      <c r="AC1076" s="212"/>
    </row>
    <row r="1077" spans="1:29">
      <c r="A1077" s="1"/>
      <c r="B1077" s="1"/>
      <c r="C1077" s="1"/>
      <c r="D1077" s="1"/>
      <c r="E1077" s="1"/>
      <c r="F1077" s="1"/>
      <c r="G1077" s="1"/>
      <c r="H1077" s="1"/>
      <c r="I1077" s="1"/>
      <c r="J1077" s="1"/>
      <c r="K1077" s="1"/>
      <c r="L1077" s="1"/>
      <c r="M1077" s="1"/>
      <c r="N1077" s="1"/>
      <c r="O1077" s="1"/>
      <c r="P1077" s="1"/>
      <c r="Q1077" s="1"/>
      <c r="R1077" s="1"/>
      <c r="S1077" s="210"/>
      <c r="T1077" s="210"/>
      <c r="U1077" s="1"/>
      <c r="V1077" s="1"/>
      <c r="W1077" s="1"/>
      <c r="X1077" s="1"/>
      <c r="Y1077" s="210"/>
      <c r="Z1077" s="1"/>
      <c r="AA1077" s="1"/>
      <c r="AB1077" s="212"/>
      <c r="AC1077" s="212"/>
    </row>
    <row r="1078" spans="1:29">
      <c r="A1078" s="1"/>
      <c r="B1078" s="1"/>
      <c r="C1078" s="1"/>
      <c r="D1078" s="1"/>
      <c r="E1078" s="1"/>
      <c r="F1078" s="1"/>
      <c r="G1078" s="1"/>
      <c r="H1078" s="1"/>
      <c r="I1078" s="1"/>
      <c r="J1078" s="1"/>
      <c r="K1078" s="1"/>
      <c r="L1078" s="1"/>
      <c r="M1078" s="1"/>
      <c r="N1078" s="1"/>
      <c r="O1078" s="1"/>
      <c r="P1078" s="1"/>
      <c r="Q1078" s="1"/>
      <c r="R1078" s="1"/>
      <c r="S1078" s="210"/>
      <c r="T1078" s="210"/>
      <c r="U1078" s="1"/>
      <c r="V1078" s="1"/>
      <c r="W1078" s="1"/>
      <c r="X1078" s="1"/>
      <c r="Y1078" s="210"/>
      <c r="Z1078" s="1"/>
      <c r="AA1078" s="1"/>
      <c r="AB1078" s="212"/>
      <c r="AC1078" s="212"/>
    </row>
    <row r="1079" spans="1:29">
      <c r="A1079" s="1"/>
      <c r="B1079" s="1"/>
      <c r="C1079" s="1"/>
      <c r="D1079" s="1"/>
      <c r="E1079" s="1"/>
      <c r="F1079" s="1"/>
      <c r="G1079" s="1"/>
      <c r="H1079" s="1"/>
      <c r="I1079" s="1"/>
      <c r="J1079" s="1"/>
      <c r="K1079" s="1"/>
      <c r="L1079" s="1"/>
      <c r="M1079" s="1"/>
      <c r="N1079" s="1"/>
      <c r="O1079" s="1"/>
      <c r="P1079" s="1"/>
      <c r="Q1079" s="1"/>
      <c r="R1079" s="1"/>
      <c r="S1079" s="210"/>
      <c r="T1079" s="210"/>
      <c r="U1079" s="1"/>
      <c r="V1079" s="1"/>
      <c r="W1079" s="1"/>
      <c r="X1079" s="1"/>
      <c r="Y1079" s="210"/>
      <c r="Z1079" s="1"/>
      <c r="AA1079" s="1"/>
      <c r="AB1079" s="212"/>
      <c r="AC1079" s="212"/>
    </row>
    <row r="1080" spans="1:29">
      <c r="A1080" s="1"/>
      <c r="B1080" s="1"/>
      <c r="C1080" s="1"/>
      <c r="D1080" s="1"/>
      <c r="E1080" s="1"/>
      <c r="F1080" s="1"/>
      <c r="G1080" s="1"/>
      <c r="H1080" s="1"/>
      <c r="I1080" s="1"/>
      <c r="J1080" s="1"/>
      <c r="K1080" s="1"/>
      <c r="L1080" s="1"/>
      <c r="M1080" s="1"/>
      <c r="N1080" s="1"/>
      <c r="O1080" s="1"/>
      <c r="P1080" s="1"/>
      <c r="Q1080" s="1"/>
      <c r="R1080" s="1"/>
      <c r="S1080" s="210"/>
      <c r="T1080" s="210"/>
      <c r="U1080" s="1"/>
      <c r="V1080" s="1"/>
      <c r="W1080" s="1"/>
      <c r="X1080" s="1"/>
      <c r="Y1080" s="210"/>
      <c r="Z1080" s="1"/>
      <c r="AA1080" s="1"/>
      <c r="AB1080" s="212"/>
      <c r="AC1080" s="212"/>
    </row>
    <row r="1081" spans="1:29">
      <c r="A1081" s="1"/>
      <c r="B1081" s="1"/>
      <c r="C1081" s="1"/>
      <c r="D1081" s="1"/>
      <c r="E1081" s="1"/>
      <c r="F1081" s="1"/>
      <c r="G1081" s="1"/>
      <c r="H1081" s="1"/>
      <c r="I1081" s="1"/>
      <c r="J1081" s="1"/>
      <c r="K1081" s="1"/>
      <c r="L1081" s="1"/>
      <c r="M1081" s="1"/>
      <c r="N1081" s="1"/>
      <c r="O1081" s="1"/>
      <c r="P1081" s="1"/>
      <c r="Q1081" s="1"/>
      <c r="R1081" s="1"/>
      <c r="S1081" s="210"/>
      <c r="T1081" s="210"/>
      <c r="U1081" s="1"/>
      <c r="V1081" s="1"/>
      <c r="W1081" s="1"/>
      <c r="X1081" s="1"/>
      <c r="Y1081" s="210"/>
      <c r="Z1081" s="1"/>
      <c r="AA1081" s="1"/>
      <c r="AB1081" s="212"/>
      <c r="AC1081" s="212"/>
    </row>
    <row r="1082" spans="1:29">
      <c r="A1082" s="1"/>
      <c r="B1082" s="1"/>
      <c r="C1082" s="1"/>
      <c r="D1082" s="1"/>
      <c r="E1082" s="1"/>
      <c r="F1082" s="1"/>
      <c r="G1082" s="1"/>
      <c r="H1082" s="1"/>
      <c r="I1082" s="1"/>
      <c r="J1082" s="1"/>
      <c r="K1082" s="1"/>
      <c r="L1082" s="1"/>
      <c r="M1082" s="1"/>
      <c r="N1082" s="1"/>
      <c r="O1082" s="1"/>
      <c r="P1082" s="1"/>
      <c r="Q1082" s="1"/>
      <c r="R1082" s="1"/>
      <c r="S1082" s="210"/>
      <c r="T1082" s="210"/>
      <c r="U1082" s="1"/>
      <c r="V1082" s="1"/>
      <c r="W1082" s="1"/>
      <c r="X1082" s="1"/>
      <c r="Y1082" s="210"/>
      <c r="Z1082" s="1"/>
      <c r="AA1082" s="1"/>
      <c r="AB1082" s="212"/>
      <c r="AC1082" s="212"/>
    </row>
    <row r="1083" spans="1:29">
      <c r="A1083" s="1"/>
      <c r="B1083" s="1"/>
      <c r="C1083" s="1"/>
      <c r="D1083" s="1"/>
      <c r="E1083" s="1"/>
      <c r="F1083" s="1"/>
      <c r="G1083" s="1"/>
      <c r="H1083" s="1"/>
      <c r="I1083" s="1"/>
      <c r="J1083" s="1"/>
      <c r="K1083" s="1"/>
      <c r="L1083" s="1"/>
      <c r="M1083" s="1"/>
      <c r="N1083" s="1"/>
      <c r="O1083" s="1"/>
      <c r="P1083" s="1"/>
      <c r="Q1083" s="1"/>
      <c r="R1083" s="1"/>
      <c r="S1083" s="210"/>
      <c r="T1083" s="210"/>
      <c r="U1083" s="1"/>
      <c r="V1083" s="1"/>
      <c r="W1083" s="1"/>
      <c r="X1083" s="1"/>
      <c r="Y1083" s="210"/>
      <c r="Z1083" s="1"/>
      <c r="AA1083" s="1"/>
      <c r="AB1083" s="212"/>
      <c r="AC1083" s="212"/>
    </row>
    <row r="1084" spans="1:29">
      <c r="A1084" s="1"/>
      <c r="B1084" s="1"/>
      <c r="C1084" s="1"/>
      <c r="D1084" s="1"/>
      <c r="E1084" s="1"/>
      <c r="F1084" s="1"/>
      <c r="G1084" s="1"/>
      <c r="H1084" s="1"/>
      <c r="I1084" s="1"/>
      <c r="J1084" s="1"/>
      <c r="K1084" s="1"/>
      <c r="L1084" s="1"/>
      <c r="M1084" s="1"/>
      <c r="N1084" s="1"/>
      <c r="O1084" s="1"/>
      <c r="P1084" s="1"/>
      <c r="Q1084" s="1"/>
      <c r="R1084" s="1"/>
      <c r="S1084" s="210"/>
      <c r="T1084" s="210"/>
      <c r="U1084" s="1"/>
      <c r="V1084" s="1"/>
      <c r="W1084" s="1"/>
      <c r="X1084" s="1"/>
      <c r="Y1084" s="210"/>
      <c r="Z1084" s="1"/>
      <c r="AA1084" s="1"/>
      <c r="AB1084" s="212"/>
      <c r="AC1084" s="212"/>
    </row>
    <row r="1085" spans="1:29">
      <c r="A1085" s="1"/>
      <c r="B1085" s="1"/>
      <c r="C1085" s="1"/>
      <c r="D1085" s="1"/>
      <c r="E1085" s="1"/>
      <c r="F1085" s="1"/>
      <c r="G1085" s="1"/>
      <c r="H1085" s="1"/>
      <c r="I1085" s="1"/>
      <c r="J1085" s="1"/>
      <c r="K1085" s="1"/>
      <c r="L1085" s="1"/>
      <c r="M1085" s="1"/>
      <c r="N1085" s="1"/>
      <c r="O1085" s="1"/>
      <c r="P1085" s="1"/>
      <c r="Q1085" s="1"/>
      <c r="R1085" s="1"/>
      <c r="S1085" s="210"/>
      <c r="T1085" s="210"/>
      <c r="U1085" s="1"/>
      <c r="V1085" s="1"/>
      <c r="W1085" s="1"/>
      <c r="X1085" s="1"/>
      <c r="Y1085" s="210"/>
      <c r="Z1085" s="1"/>
      <c r="AA1085" s="1"/>
      <c r="AB1085" s="212"/>
      <c r="AC1085" s="212"/>
    </row>
    <row r="1086" spans="1:29">
      <c r="A1086" s="1"/>
      <c r="B1086" s="1"/>
      <c r="C1086" s="1"/>
      <c r="D1086" s="1"/>
      <c r="E1086" s="1"/>
      <c r="F1086" s="1"/>
      <c r="G1086" s="1"/>
      <c r="H1086" s="1"/>
      <c r="I1086" s="1"/>
      <c r="J1086" s="1"/>
      <c r="K1086" s="1"/>
      <c r="L1086" s="1"/>
      <c r="M1086" s="1"/>
      <c r="N1086" s="1"/>
      <c r="O1086" s="1"/>
      <c r="P1086" s="1"/>
      <c r="Q1086" s="1"/>
      <c r="R1086" s="1"/>
      <c r="S1086" s="210"/>
      <c r="T1086" s="210"/>
      <c r="U1086" s="1"/>
      <c r="V1086" s="1"/>
      <c r="W1086" s="1"/>
      <c r="X1086" s="1"/>
      <c r="Y1086" s="210"/>
      <c r="Z1086" s="1"/>
      <c r="AA1086" s="1"/>
      <c r="AB1086" s="212"/>
      <c r="AC1086" s="212"/>
    </row>
    <row r="1087" spans="1:29">
      <c r="A1087" s="1"/>
      <c r="B1087" s="1"/>
      <c r="C1087" s="1"/>
      <c r="D1087" s="1"/>
      <c r="E1087" s="1"/>
      <c r="F1087" s="1"/>
      <c r="G1087" s="1"/>
      <c r="H1087" s="1"/>
      <c r="I1087" s="1"/>
      <c r="J1087" s="1"/>
      <c r="K1087" s="1"/>
      <c r="L1087" s="1"/>
      <c r="M1087" s="1"/>
      <c r="N1087" s="1"/>
      <c r="O1087" s="1"/>
      <c r="P1087" s="1"/>
      <c r="Q1087" s="1"/>
      <c r="R1087" s="1"/>
      <c r="S1087" s="210"/>
      <c r="T1087" s="210"/>
      <c r="U1087" s="1"/>
      <c r="V1087" s="1"/>
      <c r="W1087" s="1"/>
      <c r="X1087" s="1"/>
      <c r="Y1087" s="210"/>
      <c r="Z1087" s="1"/>
      <c r="AA1087" s="1"/>
      <c r="AB1087" s="212"/>
      <c r="AC1087" s="212"/>
    </row>
    <row r="1088" spans="1:29">
      <c r="A1088" s="1"/>
      <c r="B1088" s="1"/>
      <c r="C1088" s="1"/>
      <c r="D1088" s="1"/>
      <c r="E1088" s="1"/>
      <c r="F1088" s="1"/>
      <c r="G1088" s="1"/>
      <c r="H1088" s="1"/>
      <c r="I1088" s="1"/>
      <c r="J1088" s="1"/>
      <c r="K1088" s="1"/>
      <c r="L1088" s="1"/>
      <c r="M1088" s="1"/>
      <c r="N1088" s="1"/>
      <c r="O1088" s="1"/>
      <c r="P1088" s="1"/>
      <c r="Q1088" s="1"/>
      <c r="R1088" s="1"/>
      <c r="S1088" s="210"/>
      <c r="T1088" s="210"/>
      <c r="U1088" s="1"/>
      <c r="V1088" s="1"/>
      <c r="W1088" s="1"/>
      <c r="X1088" s="1"/>
      <c r="Y1088" s="210"/>
      <c r="Z1088" s="1"/>
      <c r="AA1088" s="1"/>
      <c r="AB1088" s="212"/>
      <c r="AC1088" s="212"/>
    </row>
    <row r="1089" spans="1:29">
      <c r="A1089" s="1"/>
      <c r="B1089" s="1"/>
      <c r="C1089" s="1"/>
      <c r="D1089" s="1"/>
      <c r="E1089" s="1"/>
      <c r="F1089" s="1"/>
      <c r="G1089" s="1"/>
      <c r="H1089" s="1"/>
      <c r="I1089" s="1"/>
      <c r="J1089" s="1"/>
      <c r="K1089" s="1"/>
      <c r="L1089" s="1"/>
      <c r="M1089" s="1"/>
      <c r="N1089" s="1"/>
      <c r="O1089" s="1"/>
      <c r="P1089" s="1"/>
      <c r="Q1089" s="1"/>
      <c r="R1089" s="1"/>
      <c r="S1089" s="210"/>
      <c r="T1089" s="210"/>
      <c r="U1089" s="1"/>
      <c r="V1089" s="1"/>
      <c r="W1089" s="1"/>
      <c r="X1089" s="1"/>
      <c r="Y1089" s="210"/>
      <c r="Z1089" s="1"/>
      <c r="AA1089" s="1"/>
      <c r="AB1089" s="212"/>
      <c r="AC1089" s="212"/>
    </row>
    <row r="1090" spans="1:29">
      <c r="A1090" s="1"/>
      <c r="B1090" s="1"/>
      <c r="C1090" s="1"/>
      <c r="D1090" s="1"/>
      <c r="E1090" s="1"/>
      <c r="F1090" s="1"/>
      <c r="G1090" s="1"/>
      <c r="H1090" s="1"/>
      <c r="I1090" s="1"/>
      <c r="J1090" s="1"/>
      <c r="K1090" s="1"/>
      <c r="L1090" s="1"/>
      <c r="M1090" s="1"/>
      <c r="N1090" s="1"/>
      <c r="O1090" s="1"/>
      <c r="P1090" s="1"/>
      <c r="Q1090" s="1"/>
      <c r="R1090" s="1"/>
      <c r="S1090" s="210"/>
      <c r="T1090" s="210"/>
      <c r="U1090" s="1"/>
      <c r="V1090" s="1"/>
      <c r="W1090" s="1"/>
      <c r="X1090" s="1"/>
      <c r="Y1090" s="210"/>
      <c r="Z1090" s="1"/>
      <c r="AA1090" s="1"/>
      <c r="AB1090" s="212"/>
      <c r="AC1090" s="212"/>
    </row>
    <row r="1091" spans="1:29">
      <c r="A1091" s="1"/>
      <c r="B1091" s="1"/>
      <c r="C1091" s="1"/>
      <c r="D1091" s="1"/>
      <c r="E1091" s="1"/>
      <c r="F1091" s="1"/>
      <c r="G1091" s="1"/>
      <c r="H1091" s="1"/>
      <c r="I1091" s="1"/>
      <c r="J1091" s="1"/>
      <c r="K1091" s="1"/>
      <c r="L1091" s="1"/>
      <c r="M1091" s="1"/>
      <c r="N1091" s="1"/>
      <c r="O1091" s="1"/>
      <c r="P1091" s="1"/>
      <c r="Q1091" s="1"/>
      <c r="R1091" s="1"/>
      <c r="S1091" s="210"/>
      <c r="T1091" s="210"/>
      <c r="U1091" s="1"/>
      <c r="V1091" s="1"/>
      <c r="W1091" s="1"/>
      <c r="X1091" s="1"/>
      <c r="Y1091" s="210"/>
      <c r="Z1091" s="1"/>
      <c r="AA1091" s="1"/>
      <c r="AB1091" s="212"/>
      <c r="AC1091" s="212"/>
    </row>
    <row r="1092" spans="1:29">
      <c r="A1092" s="1"/>
      <c r="B1092" s="1"/>
      <c r="C1092" s="1"/>
      <c r="D1092" s="1"/>
      <c r="E1092" s="1"/>
      <c r="F1092" s="1"/>
      <c r="G1092" s="1"/>
      <c r="H1092" s="1"/>
      <c r="I1092" s="1"/>
      <c r="J1092" s="1"/>
      <c r="K1092" s="1"/>
      <c r="L1092" s="1"/>
      <c r="M1092" s="1"/>
      <c r="N1092" s="1"/>
      <c r="O1092" s="1"/>
      <c r="P1092" s="1"/>
      <c r="Q1092" s="1"/>
      <c r="R1092" s="1"/>
      <c r="S1092" s="210"/>
      <c r="T1092" s="210"/>
      <c r="U1092" s="1"/>
      <c r="V1092" s="1"/>
      <c r="W1092" s="1"/>
      <c r="X1092" s="1"/>
      <c r="Y1092" s="210"/>
      <c r="Z1092" s="1"/>
      <c r="AA1092" s="1"/>
      <c r="AB1092" s="212"/>
      <c r="AC1092" s="212"/>
    </row>
    <row r="1093" spans="1:29">
      <c r="A1093" s="1"/>
      <c r="B1093" s="1"/>
      <c r="C1093" s="1"/>
      <c r="D1093" s="1"/>
      <c r="E1093" s="1"/>
      <c r="F1093" s="1"/>
      <c r="G1093" s="1"/>
      <c r="H1093" s="1"/>
      <c r="I1093" s="1"/>
      <c r="J1093" s="1"/>
      <c r="K1093" s="1"/>
      <c r="L1093" s="1"/>
      <c r="M1093" s="1"/>
      <c r="N1093" s="1"/>
      <c r="O1093" s="1"/>
      <c r="P1093" s="1"/>
      <c r="Q1093" s="1"/>
      <c r="R1093" s="1"/>
      <c r="S1093" s="210"/>
      <c r="T1093" s="210"/>
      <c r="U1093" s="1"/>
      <c r="V1093" s="1"/>
      <c r="W1093" s="1"/>
      <c r="X1093" s="1"/>
      <c r="Y1093" s="210"/>
      <c r="Z1093" s="1"/>
      <c r="AA1093" s="1"/>
      <c r="AB1093" s="212"/>
      <c r="AC1093" s="212"/>
    </row>
    <row r="1094" spans="1:29">
      <c r="A1094" s="1"/>
      <c r="B1094" s="1"/>
      <c r="C1094" s="1"/>
      <c r="D1094" s="1"/>
      <c r="E1094" s="1"/>
      <c r="F1094" s="1"/>
      <c r="G1094" s="1"/>
      <c r="H1094" s="1"/>
      <c r="I1094" s="1"/>
      <c r="J1094" s="1"/>
      <c r="K1094" s="1"/>
      <c r="L1094" s="1"/>
      <c r="M1094" s="1"/>
      <c r="N1094" s="1"/>
      <c r="O1094" s="1"/>
      <c r="P1094" s="1"/>
      <c r="Q1094" s="1"/>
      <c r="R1094" s="1"/>
      <c r="S1094" s="210"/>
      <c r="T1094" s="210"/>
      <c r="U1094" s="1"/>
      <c r="V1094" s="1"/>
      <c r="W1094" s="1"/>
      <c r="X1094" s="1"/>
      <c r="Y1094" s="210"/>
      <c r="Z1094" s="1"/>
      <c r="AA1094" s="1"/>
      <c r="AB1094" s="212"/>
      <c r="AC1094" s="212"/>
    </row>
    <row r="1095" spans="1:29">
      <c r="A1095" s="1"/>
      <c r="B1095" s="1"/>
      <c r="C1095" s="1"/>
      <c r="D1095" s="1"/>
      <c r="E1095" s="1"/>
      <c r="F1095" s="1"/>
      <c r="G1095" s="1"/>
      <c r="H1095" s="1"/>
      <c r="I1095" s="1"/>
      <c r="J1095" s="1"/>
      <c r="K1095" s="1"/>
      <c r="L1095" s="1"/>
      <c r="M1095" s="1"/>
      <c r="N1095" s="1"/>
      <c r="O1095" s="1"/>
      <c r="P1095" s="1"/>
      <c r="Q1095" s="1"/>
      <c r="R1095" s="1"/>
      <c r="S1095" s="210"/>
      <c r="T1095" s="210"/>
      <c r="U1095" s="1"/>
      <c r="V1095" s="1"/>
      <c r="W1095" s="1"/>
      <c r="X1095" s="1"/>
      <c r="Y1095" s="210"/>
      <c r="Z1095" s="1"/>
      <c r="AA1095" s="1"/>
      <c r="AB1095" s="212"/>
      <c r="AC1095" s="212"/>
    </row>
    <row r="1096" spans="1:29">
      <c r="A1096" s="1"/>
      <c r="B1096" s="1"/>
      <c r="C1096" s="1"/>
      <c r="D1096" s="1"/>
      <c r="E1096" s="1"/>
      <c r="F1096" s="1"/>
      <c r="G1096" s="1"/>
      <c r="H1096" s="1"/>
      <c r="I1096" s="1"/>
      <c r="J1096" s="1"/>
      <c r="K1096" s="1"/>
      <c r="L1096" s="1"/>
      <c r="M1096" s="1"/>
      <c r="N1096" s="1"/>
      <c r="O1096" s="1"/>
      <c r="P1096" s="1"/>
      <c r="Q1096" s="1"/>
      <c r="R1096" s="1"/>
      <c r="S1096" s="210"/>
      <c r="T1096" s="210"/>
      <c r="U1096" s="1"/>
      <c r="V1096" s="1"/>
      <c r="W1096" s="1"/>
      <c r="X1096" s="1"/>
      <c r="Y1096" s="210"/>
      <c r="Z1096" s="1"/>
      <c r="AA1096" s="1"/>
      <c r="AB1096" s="212"/>
      <c r="AC1096" s="212"/>
    </row>
    <row r="1097" spans="1:29">
      <c r="A1097" s="1"/>
      <c r="B1097" s="1"/>
      <c r="C1097" s="1"/>
      <c r="D1097" s="1"/>
      <c r="E1097" s="1"/>
      <c r="F1097" s="1"/>
      <c r="G1097" s="1"/>
      <c r="H1097" s="1"/>
      <c r="I1097" s="1"/>
      <c r="J1097" s="1"/>
      <c r="K1097" s="1"/>
      <c r="L1097" s="1"/>
      <c r="M1097" s="1"/>
      <c r="N1097" s="1"/>
      <c r="O1097" s="1"/>
      <c r="P1097" s="1"/>
      <c r="Q1097" s="1"/>
      <c r="R1097" s="1"/>
      <c r="S1097" s="210"/>
      <c r="T1097" s="210"/>
      <c r="U1097" s="1"/>
      <c r="V1097" s="1"/>
      <c r="W1097" s="1"/>
      <c r="X1097" s="1"/>
      <c r="Y1097" s="210"/>
      <c r="Z1097" s="1"/>
      <c r="AA1097" s="1"/>
      <c r="AB1097" s="212"/>
      <c r="AC1097" s="212"/>
    </row>
  </sheetData>
  <autoFilter ref="A9:AB97" xr:uid="{00000000-0009-0000-0000-000004000000}"/>
  <mergeCells count="3">
    <mergeCell ref="F1:G1"/>
    <mergeCell ref="I1:J1"/>
    <mergeCell ref="C6:C7"/>
  </mergeCells>
  <conditionalFormatting sqref="J2:J5 Z10:AA97 AB10:AB116">
    <cfRule type="cellIs" dxfId="8" priority="2" operator="greaterThan">
      <formula>0</formula>
    </cfRule>
  </conditionalFormatting>
  <conditionalFormatting sqref="J2:J5">
    <cfRule type="cellIs" dxfId="7" priority="1" operator="lessThan">
      <formula>0</formula>
    </cfRule>
  </conditionalFormatting>
  <conditionalFormatting sqref="AA4">
    <cfRule type="notContainsBlanks" dxfId="6" priority="3">
      <formula>LEN(TRIM(AA4))&gt;0</formula>
    </cfRule>
  </conditionalFormatting>
  <hyperlinks>
    <hyperlink ref="C6" location="'Hasil Seleksi'!A1" display="Hasil Seleksi"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00"/>
    <outlinePr summaryBelow="0" summaryRight="0"/>
  </sheetPr>
  <dimension ref="A1:AC1030"/>
  <sheetViews>
    <sheetView tabSelected="1" workbookViewId="0">
      <pane xSplit="10" ySplit="9" topLeftCell="AE10" activePane="bottomRight" state="frozen"/>
      <selection pane="topRight" activeCell="K1" sqref="K1"/>
      <selection pane="bottomLeft" activeCell="A10" sqref="A10"/>
      <selection pane="bottomRight" activeCell="AG5" sqref="AG5"/>
    </sheetView>
  </sheetViews>
  <sheetFormatPr defaultColWidth="14.42578125" defaultRowHeight="15" customHeight="1"/>
  <cols>
    <col min="1" max="1" width="6.42578125" customWidth="1"/>
    <col min="2" max="2" width="17.140625" customWidth="1"/>
    <col min="3" max="3" width="52.85546875" customWidth="1"/>
    <col min="4" max="4" width="18.5703125" customWidth="1"/>
    <col min="5" max="5" width="18.28515625" customWidth="1"/>
    <col min="6" max="6" width="19.28515625" customWidth="1"/>
    <col min="7" max="7" width="17.85546875" customWidth="1"/>
    <col min="8" max="8" width="18" customWidth="1"/>
    <col min="9" max="10" width="15.7109375" customWidth="1"/>
    <col min="11" max="24" width="14.42578125" customWidth="1"/>
    <col min="25" max="25" width="21.5703125" customWidth="1"/>
    <col min="26" max="26" width="11.5703125" customWidth="1"/>
    <col min="27" max="27" width="16.5703125" customWidth="1"/>
    <col min="28" max="28" width="38.140625" customWidth="1"/>
  </cols>
  <sheetData>
    <row r="1" spans="1:29">
      <c r="A1" s="1"/>
      <c r="B1" s="209" t="s">
        <v>407</v>
      </c>
      <c r="C1" s="228" t="s">
        <v>2053</v>
      </c>
      <c r="E1" s="163"/>
      <c r="F1" s="307" t="s">
        <v>409</v>
      </c>
      <c r="G1" s="290"/>
      <c r="H1" s="229"/>
      <c r="I1" s="308" t="s">
        <v>410</v>
      </c>
      <c r="J1" s="290"/>
      <c r="K1" s="18"/>
      <c r="L1" s="1"/>
      <c r="M1" s="1"/>
      <c r="N1" s="1"/>
      <c r="O1" s="1"/>
      <c r="P1" s="164"/>
      <c r="Q1" s="164"/>
      <c r="R1" s="1"/>
      <c r="S1" s="210"/>
      <c r="T1" s="210"/>
      <c r="U1" s="164"/>
      <c r="V1" s="18"/>
      <c r="W1" s="18"/>
      <c r="X1" s="1"/>
      <c r="Y1" s="210"/>
      <c r="Z1" s="211"/>
      <c r="AA1" s="230"/>
      <c r="AB1" s="212"/>
      <c r="AC1" s="215"/>
    </row>
    <row r="2" spans="1:29">
      <c r="A2" s="1"/>
      <c r="B2" s="209" t="s">
        <v>57</v>
      </c>
      <c r="C2" s="228" t="s">
        <v>2053</v>
      </c>
      <c r="E2" s="163"/>
      <c r="F2" s="168" t="s">
        <v>58</v>
      </c>
      <c r="G2" s="213">
        <f>COUNTA(C10:C236)</f>
        <v>227</v>
      </c>
      <c r="H2" s="229"/>
      <c r="I2" s="168" t="s">
        <v>49</v>
      </c>
      <c r="J2" s="169">
        <f>COUNTA(Z10:Z236)</f>
        <v>0</v>
      </c>
      <c r="K2" s="18"/>
      <c r="L2" s="1"/>
      <c r="M2" s="1"/>
      <c r="N2" s="1"/>
      <c r="O2" s="1"/>
      <c r="P2" s="164"/>
      <c r="Q2" s="164"/>
      <c r="R2" s="1"/>
      <c r="S2" s="210"/>
      <c r="T2" s="210"/>
      <c r="U2" s="164"/>
      <c r="V2" s="18"/>
      <c r="W2" s="18"/>
      <c r="X2" s="1"/>
      <c r="Y2" s="210"/>
      <c r="Z2" s="211"/>
      <c r="AA2" s="230"/>
      <c r="AB2" s="212"/>
      <c r="AC2" s="215"/>
    </row>
    <row r="3" spans="1:29">
      <c r="A3" s="1"/>
      <c r="B3" s="1"/>
      <c r="C3" s="1"/>
      <c r="D3" s="209"/>
      <c r="E3" s="163"/>
      <c r="F3" s="231" t="s">
        <v>412</v>
      </c>
      <c r="G3" s="170">
        <f>SUM(Y10:Y236)</f>
        <v>18175721</v>
      </c>
      <c r="H3" s="229"/>
      <c r="I3" s="168" t="s">
        <v>62</v>
      </c>
      <c r="J3" s="169">
        <f>SUM(Z10:Z236)</f>
        <v>0</v>
      </c>
      <c r="K3" s="18"/>
      <c r="L3" s="1"/>
      <c r="M3" s="1"/>
      <c r="N3" s="1"/>
      <c r="O3" s="1"/>
      <c r="P3" s="164"/>
      <c r="Q3" s="164"/>
      <c r="R3" s="1"/>
      <c r="S3" s="210"/>
      <c r="T3" s="210"/>
      <c r="U3" s="164"/>
      <c r="V3" s="18"/>
      <c r="W3" s="18"/>
      <c r="X3" s="1"/>
      <c r="Y3" s="210"/>
      <c r="Z3" s="211"/>
      <c r="AA3" s="230"/>
      <c r="AB3" s="212"/>
      <c r="AC3" s="215"/>
    </row>
    <row r="4" spans="1:29">
      <c r="A4" s="1"/>
      <c r="B4" s="1"/>
      <c r="C4" s="1"/>
      <c r="D4" s="1"/>
      <c r="E4" s="1"/>
      <c r="F4" s="231" t="s">
        <v>413</v>
      </c>
      <c r="G4" s="170">
        <f>AVERAGE(Y10:Y236)</f>
        <v>80069.255506607937</v>
      </c>
      <c r="H4" s="51"/>
      <c r="I4" s="168" t="s">
        <v>414</v>
      </c>
      <c r="J4" s="170">
        <f>SUM(AA10:AA236)</f>
        <v>0</v>
      </c>
      <c r="K4" s="18"/>
      <c r="L4" s="1"/>
      <c r="M4" s="1"/>
      <c r="N4" s="1"/>
      <c r="O4" s="1"/>
      <c r="P4" s="164"/>
      <c r="Q4" s="164"/>
      <c r="R4" s="1"/>
      <c r="S4" s="210"/>
      <c r="T4" s="210"/>
      <c r="U4" s="164"/>
      <c r="V4" s="18"/>
      <c r="W4" s="18"/>
      <c r="X4" s="1"/>
      <c r="Y4" s="210"/>
      <c r="Z4" s="211"/>
      <c r="AA4" s="230"/>
      <c r="AB4" s="212"/>
      <c r="AC4" s="215"/>
    </row>
    <row r="5" spans="1:29">
      <c r="A5" s="1"/>
      <c r="B5" s="1"/>
      <c r="C5" s="163"/>
      <c r="D5" s="163"/>
      <c r="E5" s="232"/>
      <c r="F5" s="51"/>
      <c r="G5" s="51"/>
      <c r="H5" s="51"/>
      <c r="I5" s="171" t="s">
        <v>415</v>
      </c>
      <c r="J5" s="172" t="e">
        <f>AVERAGEIF(Z10:Z236, "&gt;0", AA10:AA236)</f>
        <v>#DIV/0!</v>
      </c>
      <c r="K5" s="18"/>
      <c r="L5" s="1"/>
      <c r="M5" s="1"/>
      <c r="N5" s="1"/>
      <c r="O5" s="1"/>
      <c r="P5" s="164"/>
      <c r="Q5" s="164"/>
      <c r="R5" s="1"/>
      <c r="S5" s="210"/>
      <c r="T5" s="210"/>
      <c r="U5" s="164"/>
      <c r="V5" s="18"/>
      <c r="W5" s="18"/>
      <c r="X5" s="1"/>
      <c r="Y5" s="210"/>
      <c r="Z5" s="211"/>
      <c r="AA5" s="230"/>
      <c r="AB5" s="212"/>
      <c r="AC5" s="215"/>
    </row>
    <row r="6" spans="1:29">
      <c r="A6" s="1"/>
      <c r="B6" s="1"/>
      <c r="C6" s="309" t="s">
        <v>416</v>
      </c>
      <c r="D6" s="163"/>
      <c r="E6" s="208"/>
      <c r="F6" s="1"/>
      <c r="G6" s="1"/>
      <c r="H6" s="1"/>
      <c r="I6" s="1"/>
      <c r="J6" s="1"/>
      <c r="K6" s="18"/>
      <c r="L6" s="1"/>
      <c r="M6" s="1"/>
      <c r="N6" s="1"/>
      <c r="O6" s="1"/>
      <c r="P6" s="1"/>
      <c r="Q6" s="164"/>
      <c r="R6" s="164"/>
      <c r="S6" s="210"/>
      <c r="T6" s="210"/>
      <c r="U6" s="1"/>
      <c r="V6" s="173"/>
      <c r="W6" s="18"/>
      <c r="X6" s="1"/>
      <c r="Y6" s="210"/>
      <c r="Z6" s="164"/>
      <c r="AA6" s="230"/>
      <c r="AB6" s="212"/>
      <c r="AC6" s="215"/>
    </row>
    <row r="7" spans="1:29">
      <c r="A7" s="1"/>
      <c r="B7" s="1"/>
      <c r="C7" s="283"/>
      <c r="D7" s="1"/>
      <c r="E7" s="208"/>
      <c r="F7" s="1"/>
      <c r="G7" s="1"/>
      <c r="H7" s="1"/>
      <c r="I7" s="233"/>
      <c r="J7" s="1"/>
      <c r="K7" s="18"/>
      <c r="L7" s="1"/>
      <c r="M7" s="1"/>
      <c r="N7" s="1"/>
      <c r="O7" s="1"/>
      <c r="P7" s="1"/>
      <c r="Q7" s="164"/>
      <c r="R7" s="164"/>
      <c r="S7" s="210"/>
      <c r="T7" s="210"/>
      <c r="U7" s="1"/>
      <c r="V7" s="173"/>
      <c r="W7" s="18"/>
      <c r="X7" s="1"/>
      <c r="Y7" s="210"/>
      <c r="Z7" s="164"/>
      <c r="AA7" s="230"/>
      <c r="AB7" s="212"/>
      <c r="AC7" s="215"/>
    </row>
    <row r="8" spans="1:29">
      <c r="A8" s="175"/>
      <c r="B8" s="175"/>
      <c r="C8" s="175"/>
      <c r="D8" s="175"/>
      <c r="E8" s="175"/>
      <c r="F8" s="175"/>
      <c r="G8" s="175"/>
      <c r="H8" s="175"/>
      <c r="I8" s="217"/>
      <c r="J8" s="175"/>
      <c r="K8" s="176"/>
      <c r="L8" s="175"/>
      <c r="M8" s="175"/>
      <c r="N8" s="175"/>
      <c r="O8" s="175"/>
      <c r="P8" s="175"/>
      <c r="Q8" s="177"/>
      <c r="R8" s="177"/>
      <c r="S8" s="218"/>
      <c r="T8" s="218"/>
      <c r="U8" s="175"/>
      <c r="V8" s="178"/>
      <c r="W8" s="176"/>
      <c r="X8" s="175"/>
      <c r="Y8" s="218"/>
      <c r="Z8" s="177"/>
      <c r="AA8" s="234"/>
      <c r="AB8" s="220"/>
      <c r="AC8" s="219"/>
    </row>
    <row r="9" spans="1:29" ht="15" customHeight="1">
      <c r="A9" s="181" t="s">
        <v>417</v>
      </c>
      <c r="B9" s="181" t="s">
        <v>418</v>
      </c>
      <c r="C9" s="314" t="s">
        <v>419</v>
      </c>
      <c r="D9" s="182" t="s">
        <v>420</v>
      </c>
      <c r="E9" s="183" t="s">
        <v>421</v>
      </c>
      <c r="F9" s="183" t="s">
        <v>422</v>
      </c>
      <c r="G9" s="183" t="s">
        <v>423</v>
      </c>
      <c r="H9" s="183" t="s">
        <v>424</v>
      </c>
      <c r="I9" s="181" t="s">
        <v>262</v>
      </c>
      <c r="J9" s="181" t="s">
        <v>425</v>
      </c>
      <c r="K9" s="183" t="s">
        <v>426</v>
      </c>
      <c r="L9" s="183" t="s">
        <v>427</v>
      </c>
      <c r="M9" s="183" t="s">
        <v>428</v>
      </c>
      <c r="N9" s="181" t="s">
        <v>429</v>
      </c>
      <c r="O9" s="181" t="s">
        <v>430</v>
      </c>
      <c r="P9" s="184" t="s">
        <v>431</v>
      </c>
      <c r="Q9" s="184" t="s">
        <v>432</v>
      </c>
      <c r="R9" s="181" t="s">
        <v>57</v>
      </c>
      <c r="S9" s="181" t="s">
        <v>407</v>
      </c>
      <c r="T9" s="181" t="s">
        <v>433</v>
      </c>
      <c r="U9" s="184" t="s">
        <v>434</v>
      </c>
      <c r="V9" s="184" t="s">
        <v>435</v>
      </c>
      <c r="W9" s="184" t="s">
        <v>436</v>
      </c>
      <c r="X9" s="184" t="s">
        <v>437</v>
      </c>
      <c r="Y9" s="184" t="s">
        <v>438</v>
      </c>
      <c r="Z9" s="185" t="s">
        <v>439</v>
      </c>
      <c r="AA9" s="221" t="s">
        <v>412</v>
      </c>
      <c r="AB9" s="181" t="s">
        <v>440</v>
      </c>
    </row>
    <row r="10" spans="1:29" ht="15" customHeight="1">
      <c r="A10" s="235">
        <v>1</v>
      </c>
      <c r="B10" s="222" t="str">
        <f t="shared" ref="B10:B236" si="0">HYPERLINK("https://mocostore.moco.co.id/catalog/"&amp;AB10,"Klik Disini")</f>
        <v>Klik Disini</v>
      </c>
      <c r="C10" s="236" t="s">
        <v>2054</v>
      </c>
      <c r="D10" s="236"/>
      <c r="E10" s="236" t="s">
        <v>2055</v>
      </c>
      <c r="F10" s="237"/>
      <c r="G10" s="236" t="s">
        <v>2056</v>
      </c>
      <c r="H10" s="236" t="s">
        <v>2057</v>
      </c>
      <c r="I10" s="238" t="s">
        <v>446</v>
      </c>
      <c r="J10" s="239" t="s">
        <v>373</v>
      </c>
      <c r="K10" s="236" t="s">
        <v>1953</v>
      </c>
      <c r="L10" s="236"/>
      <c r="M10" s="236" t="s">
        <v>447</v>
      </c>
      <c r="N10" s="236" t="s">
        <v>449</v>
      </c>
      <c r="O10" s="236" t="s">
        <v>2057</v>
      </c>
      <c r="P10" s="236">
        <v>2022</v>
      </c>
      <c r="Q10" s="236">
        <v>2022</v>
      </c>
      <c r="R10" s="240" t="s">
        <v>2053</v>
      </c>
      <c r="S10" s="240" t="s">
        <v>77</v>
      </c>
      <c r="T10" s="236" t="s">
        <v>451</v>
      </c>
      <c r="U10" s="239">
        <v>73</v>
      </c>
      <c r="V10" s="239" t="s">
        <v>452</v>
      </c>
      <c r="W10" s="236" t="s">
        <v>804</v>
      </c>
      <c r="X10" s="240" t="s">
        <v>2058</v>
      </c>
      <c r="Y10" s="235">
        <v>61040</v>
      </c>
      <c r="Z10" s="90"/>
      <c r="AA10" s="241">
        <f t="shared" ref="AA10:AA236" si="1">Y10*Z10</f>
        <v>0</v>
      </c>
      <c r="AB10" s="242" t="s">
        <v>2059</v>
      </c>
    </row>
    <row r="11" spans="1:29" ht="15" customHeight="1">
      <c r="A11" s="235">
        <v>2</v>
      </c>
      <c r="B11" s="222" t="str">
        <f t="shared" si="0"/>
        <v>Klik Disini</v>
      </c>
      <c r="C11" s="236" t="s">
        <v>2060</v>
      </c>
      <c r="D11" s="236"/>
      <c r="E11" s="236" t="s">
        <v>2061</v>
      </c>
      <c r="F11" s="237"/>
      <c r="G11" s="236" t="s">
        <v>2062</v>
      </c>
      <c r="H11" s="236" t="s">
        <v>1056</v>
      </c>
      <c r="I11" s="238" t="s">
        <v>583</v>
      </c>
      <c r="J11" s="239" t="s">
        <v>265</v>
      </c>
      <c r="K11" s="236" t="s">
        <v>1953</v>
      </c>
      <c r="L11" s="236"/>
      <c r="M11" s="236" t="s">
        <v>447</v>
      </c>
      <c r="N11" s="236" t="s">
        <v>449</v>
      </c>
      <c r="O11" s="236" t="s">
        <v>1056</v>
      </c>
      <c r="P11" s="236">
        <v>2022</v>
      </c>
      <c r="Q11" s="236">
        <v>2023</v>
      </c>
      <c r="R11" s="240" t="s">
        <v>2053</v>
      </c>
      <c r="S11" s="240" t="s">
        <v>77</v>
      </c>
      <c r="T11" s="236" t="s">
        <v>451</v>
      </c>
      <c r="U11" s="239">
        <v>250</v>
      </c>
      <c r="V11" s="239" t="s">
        <v>452</v>
      </c>
      <c r="W11" s="236" t="s">
        <v>2063</v>
      </c>
      <c r="X11" s="240" t="s">
        <v>2064</v>
      </c>
      <c r="Y11" s="235">
        <v>100208</v>
      </c>
      <c r="Z11" s="88"/>
      <c r="AA11" s="241">
        <f t="shared" si="1"/>
        <v>0</v>
      </c>
      <c r="AB11" s="242" t="s">
        <v>2065</v>
      </c>
    </row>
    <row r="12" spans="1:29" ht="15" customHeight="1">
      <c r="A12" s="235">
        <v>3</v>
      </c>
      <c r="B12" s="222" t="str">
        <f t="shared" si="0"/>
        <v>Klik Disini</v>
      </c>
      <c r="C12" s="236" t="s">
        <v>2066</v>
      </c>
      <c r="D12" s="236"/>
      <c r="E12" s="236" t="s">
        <v>2067</v>
      </c>
      <c r="F12" s="237" t="s">
        <v>2068</v>
      </c>
      <c r="G12" s="236" t="s">
        <v>2069</v>
      </c>
      <c r="H12" s="236" t="s">
        <v>2070</v>
      </c>
      <c r="I12" s="238" t="s">
        <v>583</v>
      </c>
      <c r="J12" s="239" t="s">
        <v>263</v>
      </c>
      <c r="K12" s="236" t="s">
        <v>1953</v>
      </c>
      <c r="L12" s="236"/>
      <c r="M12" s="236" t="s">
        <v>447</v>
      </c>
      <c r="N12" s="236" t="s">
        <v>449</v>
      </c>
      <c r="O12" s="236" t="s">
        <v>583</v>
      </c>
      <c r="P12" s="236">
        <v>2022</v>
      </c>
      <c r="Q12" s="236">
        <v>2022</v>
      </c>
      <c r="R12" s="240" t="s">
        <v>2053</v>
      </c>
      <c r="S12" s="240" t="s">
        <v>77</v>
      </c>
      <c r="T12" s="236" t="s">
        <v>451</v>
      </c>
      <c r="U12" s="239">
        <v>21</v>
      </c>
      <c r="V12" s="239" t="s">
        <v>452</v>
      </c>
      <c r="W12" s="236" t="s">
        <v>677</v>
      </c>
      <c r="X12" s="240" t="s">
        <v>2071</v>
      </c>
      <c r="Y12" s="235">
        <v>52108</v>
      </c>
      <c r="Z12" s="88"/>
      <c r="AA12" s="241">
        <f t="shared" si="1"/>
        <v>0</v>
      </c>
      <c r="AB12" s="242" t="s">
        <v>2072</v>
      </c>
    </row>
    <row r="13" spans="1:29" ht="15" customHeight="1">
      <c r="A13" s="235">
        <v>4</v>
      </c>
      <c r="B13" s="222" t="str">
        <f t="shared" si="0"/>
        <v>Klik Disini</v>
      </c>
      <c r="C13" s="236" t="s">
        <v>2073</v>
      </c>
      <c r="D13" s="236"/>
      <c r="E13" s="236" t="s">
        <v>2074</v>
      </c>
      <c r="F13" s="237" t="s">
        <v>2075</v>
      </c>
      <c r="G13" s="236" t="s">
        <v>2076</v>
      </c>
      <c r="H13" s="236" t="s">
        <v>2077</v>
      </c>
      <c r="I13" s="238" t="s">
        <v>583</v>
      </c>
      <c r="J13" s="239" t="s">
        <v>263</v>
      </c>
      <c r="K13" s="236" t="s">
        <v>1953</v>
      </c>
      <c r="L13" s="236"/>
      <c r="M13" s="236" t="s">
        <v>447</v>
      </c>
      <c r="N13" s="236" t="s">
        <v>449</v>
      </c>
      <c r="O13" s="236" t="s">
        <v>2078</v>
      </c>
      <c r="P13" s="236">
        <v>2022</v>
      </c>
      <c r="Q13" s="236">
        <v>2022</v>
      </c>
      <c r="R13" s="240" t="s">
        <v>2053</v>
      </c>
      <c r="S13" s="240" t="s">
        <v>77</v>
      </c>
      <c r="T13" s="236" t="s">
        <v>451</v>
      </c>
      <c r="U13" s="239">
        <v>94</v>
      </c>
      <c r="V13" s="239" t="s">
        <v>452</v>
      </c>
      <c r="W13" s="236" t="s">
        <v>555</v>
      </c>
      <c r="X13" s="240" t="s">
        <v>2079</v>
      </c>
      <c r="Y13" s="235">
        <v>67024</v>
      </c>
      <c r="Z13" s="88"/>
      <c r="AA13" s="241">
        <f t="shared" si="1"/>
        <v>0</v>
      </c>
      <c r="AB13" s="242" t="s">
        <v>2080</v>
      </c>
    </row>
    <row r="14" spans="1:29" ht="15" customHeight="1">
      <c r="A14" s="235">
        <v>5</v>
      </c>
      <c r="B14" s="222" t="str">
        <f t="shared" si="0"/>
        <v>Klik Disini</v>
      </c>
      <c r="C14" s="236" t="s">
        <v>2081</v>
      </c>
      <c r="D14" s="236"/>
      <c r="E14" s="236" t="s">
        <v>2082</v>
      </c>
      <c r="F14" s="237" t="s">
        <v>2083</v>
      </c>
      <c r="G14" s="236" t="s">
        <v>2084</v>
      </c>
      <c r="H14" s="236" t="s">
        <v>1056</v>
      </c>
      <c r="I14" s="238" t="s">
        <v>583</v>
      </c>
      <c r="J14" s="239" t="s">
        <v>265</v>
      </c>
      <c r="K14" s="236" t="s">
        <v>1953</v>
      </c>
      <c r="L14" s="236"/>
      <c r="M14" s="236" t="s">
        <v>447</v>
      </c>
      <c r="N14" s="236" t="s">
        <v>449</v>
      </c>
      <c r="O14" s="236" t="s">
        <v>1056</v>
      </c>
      <c r="P14" s="236">
        <v>2023</v>
      </c>
      <c r="Q14" s="236">
        <v>2023</v>
      </c>
      <c r="R14" s="240" t="s">
        <v>2053</v>
      </c>
      <c r="S14" s="240" t="s">
        <v>77</v>
      </c>
      <c r="T14" s="236" t="s">
        <v>451</v>
      </c>
      <c r="U14" s="239">
        <v>95</v>
      </c>
      <c r="V14" s="239" t="s">
        <v>452</v>
      </c>
      <c r="W14" s="236" t="s">
        <v>555</v>
      </c>
      <c r="X14" s="240" t="s">
        <v>2085</v>
      </c>
      <c r="Y14" s="235">
        <v>66480</v>
      </c>
      <c r="Z14" s="88"/>
      <c r="AA14" s="241">
        <f t="shared" si="1"/>
        <v>0</v>
      </c>
      <c r="AB14" s="242" t="s">
        <v>2086</v>
      </c>
    </row>
    <row r="15" spans="1:29" ht="15" customHeight="1">
      <c r="A15" s="235">
        <v>6</v>
      </c>
      <c r="B15" s="222" t="str">
        <f t="shared" si="0"/>
        <v>Klik Disini</v>
      </c>
      <c r="C15" s="236" t="s">
        <v>2087</v>
      </c>
      <c r="D15" s="236"/>
      <c r="E15" s="236" t="s">
        <v>2088</v>
      </c>
      <c r="F15" s="237"/>
      <c r="G15" s="236" t="s">
        <v>2089</v>
      </c>
      <c r="H15" s="236" t="s">
        <v>2057</v>
      </c>
      <c r="I15" s="238" t="s">
        <v>446</v>
      </c>
      <c r="J15" s="239" t="s">
        <v>373</v>
      </c>
      <c r="K15" s="236" t="s">
        <v>1953</v>
      </c>
      <c r="L15" s="236"/>
      <c r="M15" s="236" t="s">
        <v>447</v>
      </c>
      <c r="N15" s="236" t="s">
        <v>449</v>
      </c>
      <c r="O15" s="236" t="s">
        <v>2057</v>
      </c>
      <c r="P15" s="236" t="s">
        <v>447</v>
      </c>
      <c r="Q15" s="236">
        <v>2022</v>
      </c>
      <c r="R15" s="240" t="s">
        <v>2053</v>
      </c>
      <c r="S15" s="240" t="s">
        <v>77</v>
      </c>
      <c r="T15" s="236" t="s">
        <v>451</v>
      </c>
      <c r="U15" s="239">
        <v>81</v>
      </c>
      <c r="V15" s="239" t="s">
        <v>452</v>
      </c>
      <c r="W15" s="236" t="s">
        <v>2063</v>
      </c>
      <c r="X15" s="240" t="s">
        <v>2090</v>
      </c>
      <c r="Y15" s="235">
        <v>63216</v>
      </c>
      <c r="Z15" s="88"/>
      <c r="AA15" s="241">
        <f t="shared" si="1"/>
        <v>0</v>
      </c>
      <c r="AB15" s="242" t="s">
        <v>2091</v>
      </c>
    </row>
    <row r="16" spans="1:29" ht="15" customHeight="1">
      <c r="A16" s="235">
        <v>7</v>
      </c>
      <c r="B16" s="222" t="str">
        <f t="shared" si="0"/>
        <v>Klik Disini</v>
      </c>
      <c r="C16" s="236" t="s">
        <v>2092</v>
      </c>
      <c r="D16" s="236"/>
      <c r="E16" s="236" t="s">
        <v>2082</v>
      </c>
      <c r="F16" s="237" t="s">
        <v>2093</v>
      </c>
      <c r="G16" s="236" t="s">
        <v>2094</v>
      </c>
      <c r="H16" s="236" t="s">
        <v>1056</v>
      </c>
      <c r="I16" s="238" t="s">
        <v>583</v>
      </c>
      <c r="J16" s="239" t="s">
        <v>265</v>
      </c>
      <c r="K16" s="236" t="s">
        <v>1953</v>
      </c>
      <c r="L16" s="236"/>
      <c r="M16" s="236" t="s">
        <v>447</v>
      </c>
      <c r="N16" s="236" t="s">
        <v>449</v>
      </c>
      <c r="O16" s="236" t="s">
        <v>1056</v>
      </c>
      <c r="P16" s="236">
        <v>2022</v>
      </c>
      <c r="Q16" s="236">
        <v>2022</v>
      </c>
      <c r="R16" s="240" t="s">
        <v>2053</v>
      </c>
      <c r="S16" s="240" t="s">
        <v>77</v>
      </c>
      <c r="T16" s="236" t="s">
        <v>451</v>
      </c>
      <c r="U16" s="239">
        <v>337</v>
      </c>
      <c r="V16" s="239" t="s">
        <v>452</v>
      </c>
      <c r="W16" s="236" t="s">
        <v>601</v>
      </c>
      <c r="X16" s="240" t="s">
        <v>2095</v>
      </c>
      <c r="Y16" s="235">
        <v>131488</v>
      </c>
      <c r="Z16" s="88"/>
      <c r="AA16" s="241">
        <f t="shared" si="1"/>
        <v>0</v>
      </c>
      <c r="AB16" s="242" t="s">
        <v>2096</v>
      </c>
    </row>
    <row r="17" spans="1:28" ht="15" customHeight="1">
      <c r="A17" s="235">
        <v>8</v>
      </c>
      <c r="B17" s="222" t="str">
        <f t="shared" si="0"/>
        <v>Klik Disini</v>
      </c>
      <c r="C17" s="236" t="s">
        <v>2097</v>
      </c>
      <c r="D17" s="236"/>
      <c r="E17" s="236" t="s">
        <v>2098</v>
      </c>
      <c r="F17" s="237" t="s">
        <v>2099</v>
      </c>
      <c r="G17" s="236" t="s">
        <v>2100</v>
      </c>
      <c r="H17" s="236" t="s">
        <v>2057</v>
      </c>
      <c r="I17" s="238" t="s">
        <v>446</v>
      </c>
      <c r="J17" s="239" t="s">
        <v>373</v>
      </c>
      <c r="K17" s="236" t="s">
        <v>1953</v>
      </c>
      <c r="L17" s="236"/>
      <c r="M17" s="236" t="s">
        <v>447</v>
      </c>
      <c r="N17" s="236" t="s">
        <v>449</v>
      </c>
      <c r="O17" s="236" t="s">
        <v>2057</v>
      </c>
      <c r="P17" s="236">
        <v>2022</v>
      </c>
      <c r="Q17" s="236">
        <v>2022</v>
      </c>
      <c r="R17" s="240" t="s">
        <v>2053</v>
      </c>
      <c r="S17" s="240" t="s">
        <v>77</v>
      </c>
      <c r="T17" s="236" t="s">
        <v>451</v>
      </c>
      <c r="U17" s="239">
        <v>137</v>
      </c>
      <c r="V17" s="239" t="s">
        <v>452</v>
      </c>
      <c r="W17" s="236" t="s">
        <v>555</v>
      </c>
      <c r="X17" s="240" t="s">
        <v>2101</v>
      </c>
      <c r="Y17" s="235">
        <v>78992</v>
      </c>
      <c r="Z17" s="88"/>
      <c r="AA17" s="241">
        <f t="shared" si="1"/>
        <v>0</v>
      </c>
      <c r="AB17" s="242" t="s">
        <v>2102</v>
      </c>
    </row>
    <row r="18" spans="1:28" ht="15" customHeight="1">
      <c r="A18" s="235">
        <v>9</v>
      </c>
      <c r="B18" s="222" t="str">
        <f t="shared" si="0"/>
        <v>Klik Disini</v>
      </c>
      <c r="C18" s="236" t="s">
        <v>2103</v>
      </c>
      <c r="D18" s="236"/>
      <c r="E18" s="236" t="s">
        <v>2104</v>
      </c>
      <c r="F18" s="237" t="s">
        <v>2105</v>
      </c>
      <c r="G18" s="236" t="s">
        <v>2106</v>
      </c>
      <c r="H18" s="236" t="s">
        <v>1056</v>
      </c>
      <c r="I18" s="238" t="s">
        <v>583</v>
      </c>
      <c r="J18" s="239" t="s">
        <v>265</v>
      </c>
      <c r="K18" s="236" t="s">
        <v>1953</v>
      </c>
      <c r="L18" s="236"/>
      <c r="M18" s="236" t="s">
        <v>447</v>
      </c>
      <c r="N18" s="236" t="s">
        <v>449</v>
      </c>
      <c r="O18" s="236" t="s">
        <v>1056</v>
      </c>
      <c r="P18" s="236">
        <v>2022</v>
      </c>
      <c r="Q18" s="236">
        <v>2022</v>
      </c>
      <c r="R18" s="240" t="s">
        <v>2053</v>
      </c>
      <c r="S18" s="240" t="s">
        <v>77</v>
      </c>
      <c r="T18" s="236" t="s">
        <v>451</v>
      </c>
      <c r="U18" s="239">
        <v>180</v>
      </c>
      <c r="V18" s="239" t="s">
        <v>452</v>
      </c>
      <c r="W18" s="236" t="s">
        <v>2063</v>
      </c>
      <c r="X18" s="240" t="s">
        <v>2107</v>
      </c>
      <c r="Y18" s="235">
        <v>90144</v>
      </c>
      <c r="Z18" s="88"/>
      <c r="AA18" s="241">
        <f t="shared" si="1"/>
        <v>0</v>
      </c>
      <c r="AB18" s="242" t="s">
        <v>2108</v>
      </c>
    </row>
    <row r="19" spans="1:28" ht="15" customHeight="1">
      <c r="A19" s="235">
        <v>10</v>
      </c>
      <c r="B19" s="222" t="str">
        <f t="shared" si="0"/>
        <v>Klik Disini</v>
      </c>
      <c r="C19" s="236" t="s">
        <v>2109</v>
      </c>
      <c r="D19" s="236"/>
      <c r="E19" s="236" t="s">
        <v>2110</v>
      </c>
      <c r="F19" s="237" t="s">
        <v>2111</v>
      </c>
      <c r="G19" s="236" t="s">
        <v>2112</v>
      </c>
      <c r="H19" s="236" t="s">
        <v>445</v>
      </c>
      <c r="I19" s="238" t="s">
        <v>446</v>
      </c>
      <c r="J19" s="239" t="s">
        <v>355</v>
      </c>
      <c r="K19" s="236" t="s">
        <v>1953</v>
      </c>
      <c r="L19" s="236"/>
      <c r="M19" s="236" t="s">
        <v>447</v>
      </c>
      <c r="N19" s="236" t="s">
        <v>449</v>
      </c>
      <c r="O19" s="236" t="s">
        <v>450</v>
      </c>
      <c r="P19" s="236">
        <v>2022</v>
      </c>
      <c r="Q19" s="236">
        <v>2022</v>
      </c>
      <c r="R19" s="240" t="s">
        <v>2053</v>
      </c>
      <c r="S19" s="240" t="s">
        <v>77</v>
      </c>
      <c r="T19" s="236" t="s">
        <v>451</v>
      </c>
      <c r="U19" s="239">
        <v>257</v>
      </c>
      <c r="V19" s="239" t="s">
        <v>452</v>
      </c>
      <c r="W19" s="236" t="s">
        <v>715</v>
      </c>
      <c r="X19" s="240" t="s">
        <v>2113</v>
      </c>
      <c r="Y19" s="235">
        <v>110544</v>
      </c>
      <c r="Z19" s="88"/>
      <c r="AA19" s="241">
        <f t="shared" si="1"/>
        <v>0</v>
      </c>
      <c r="AB19" s="242" t="s">
        <v>2114</v>
      </c>
    </row>
    <row r="20" spans="1:28" ht="15" customHeight="1">
      <c r="A20" s="235">
        <v>11</v>
      </c>
      <c r="B20" s="222" t="str">
        <f t="shared" si="0"/>
        <v>Klik Disini</v>
      </c>
      <c r="C20" s="236" t="s">
        <v>2115</v>
      </c>
      <c r="D20" s="236"/>
      <c r="E20" s="236" t="s">
        <v>2067</v>
      </c>
      <c r="F20" s="237" t="s">
        <v>2116</v>
      </c>
      <c r="G20" s="236" t="s">
        <v>2117</v>
      </c>
      <c r="H20" s="236" t="s">
        <v>356</v>
      </c>
      <c r="I20" s="238" t="s">
        <v>446</v>
      </c>
      <c r="J20" s="239" t="s">
        <v>355</v>
      </c>
      <c r="K20" s="236" t="s">
        <v>1953</v>
      </c>
      <c r="L20" s="236"/>
      <c r="M20" s="236" t="s">
        <v>447</v>
      </c>
      <c r="N20" s="236" t="s">
        <v>449</v>
      </c>
      <c r="O20" s="236" t="s">
        <v>450</v>
      </c>
      <c r="P20" s="236">
        <v>2022</v>
      </c>
      <c r="Q20" s="236">
        <v>2022</v>
      </c>
      <c r="R20" s="240" t="s">
        <v>2053</v>
      </c>
      <c r="S20" s="240" t="s">
        <v>77</v>
      </c>
      <c r="T20" s="236" t="s">
        <v>451</v>
      </c>
      <c r="U20" s="239">
        <v>96</v>
      </c>
      <c r="V20" s="239" t="s">
        <v>452</v>
      </c>
      <c r="W20" s="236" t="s">
        <v>884</v>
      </c>
      <c r="X20" s="240" t="s">
        <v>2118</v>
      </c>
      <c r="Y20" s="235">
        <v>67568</v>
      </c>
      <c r="Z20" s="88"/>
      <c r="AA20" s="241">
        <f t="shared" si="1"/>
        <v>0</v>
      </c>
      <c r="AB20" s="242" t="s">
        <v>2119</v>
      </c>
    </row>
    <row r="21" spans="1:28" ht="15" customHeight="1">
      <c r="A21" s="235">
        <v>12</v>
      </c>
      <c r="B21" s="222" t="str">
        <f t="shared" si="0"/>
        <v>Klik Disini</v>
      </c>
      <c r="C21" s="236" t="s">
        <v>2120</v>
      </c>
      <c r="D21" s="236"/>
      <c r="E21" s="236" t="s">
        <v>2121</v>
      </c>
      <c r="F21" s="237" t="s">
        <v>2122</v>
      </c>
      <c r="G21" s="236" t="s">
        <v>2123</v>
      </c>
      <c r="H21" s="236" t="s">
        <v>356</v>
      </c>
      <c r="I21" s="238" t="s">
        <v>446</v>
      </c>
      <c r="J21" s="239" t="s">
        <v>353</v>
      </c>
      <c r="K21" s="236" t="s">
        <v>1953</v>
      </c>
      <c r="L21" s="236"/>
      <c r="M21" s="236" t="s">
        <v>447</v>
      </c>
      <c r="N21" s="236" t="s">
        <v>449</v>
      </c>
      <c r="O21" s="236" t="s">
        <v>450</v>
      </c>
      <c r="P21" s="236">
        <v>2022</v>
      </c>
      <c r="Q21" s="236">
        <v>2022</v>
      </c>
      <c r="R21" s="240" t="s">
        <v>2053</v>
      </c>
      <c r="S21" s="240" t="s">
        <v>77</v>
      </c>
      <c r="T21" s="236" t="s">
        <v>451</v>
      </c>
      <c r="U21" s="239">
        <v>119</v>
      </c>
      <c r="V21" s="239" t="s">
        <v>452</v>
      </c>
      <c r="W21" s="236" t="s">
        <v>755</v>
      </c>
      <c r="X21" s="240" t="s">
        <v>2124</v>
      </c>
      <c r="Y21" s="235">
        <v>73824</v>
      </c>
      <c r="Z21" s="88"/>
      <c r="AA21" s="241">
        <f t="shared" si="1"/>
        <v>0</v>
      </c>
      <c r="AB21" s="242" t="s">
        <v>2125</v>
      </c>
    </row>
    <row r="22" spans="1:28" ht="15" customHeight="1">
      <c r="A22" s="235">
        <v>13</v>
      </c>
      <c r="B22" s="222" t="str">
        <f t="shared" si="0"/>
        <v>Klik Disini</v>
      </c>
      <c r="C22" s="236" t="s">
        <v>2126</v>
      </c>
      <c r="D22" s="236"/>
      <c r="E22" s="236" t="s">
        <v>2127</v>
      </c>
      <c r="F22" s="237" t="s">
        <v>2128</v>
      </c>
      <c r="G22" s="236" t="s">
        <v>2129</v>
      </c>
      <c r="H22" s="236" t="s">
        <v>386</v>
      </c>
      <c r="I22" s="238" t="s">
        <v>446</v>
      </c>
      <c r="J22" s="239" t="s">
        <v>385</v>
      </c>
      <c r="K22" s="236" t="s">
        <v>1953</v>
      </c>
      <c r="L22" s="236"/>
      <c r="M22" s="236" t="s">
        <v>447</v>
      </c>
      <c r="N22" s="236" t="s">
        <v>449</v>
      </c>
      <c r="O22" s="236" t="s">
        <v>450</v>
      </c>
      <c r="P22" s="236">
        <v>2022</v>
      </c>
      <c r="Q22" s="236">
        <v>2022</v>
      </c>
      <c r="R22" s="240" t="s">
        <v>2053</v>
      </c>
      <c r="S22" s="240" t="s">
        <v>77</v>
      </c>
      <c r="T22" s="236" t="s">
        <v>451</v>
      </c>
      <c r="U22" s="239">
        <v>118</v>
      </c>
      <c r="V22" s="239" t="s">
        <v>452</v>
      </c>
      <c r="W22" s="236" t="s">
        <v>884</v>
      </c>
      <c r="X22" s="240" t="s">
        <v>2130</v>
      </c>
      <c r="Y22" s="235">
        <v>73552</v>
      </c>
      <c r="Z22" s="88"/>
      <c r="AA22" s="241">
        <f t="shared" si="1"/>
        <v>0</v>
      </c>
      <c r="AB22" s="242" t="s">
        <v>2131</v>
      </c>
    </row>
    <row r="23" spans="1:28" ht="15" customHeight="1">
      <c r="A23" s="235">
        <v>14</v>
      </c>
      <c r="B23" s="222" t="str">
        <f t="shared" si="0"/>
        <v>Klik Disini</v>
      </c>
      <c r="C23" s="236" t="s">
        <v>2132</v>
      </c>
      <c r="D23" s="236"/>
      <c r="E23" s="236" t="s">
        <v>2133</v>
      </c>
      <c r="F23" s="237" t="s">
        <v>2134</v>
      </c>
      <c r="G23" s="236" t="s">
        <v>2135</v>
      </c>
      <c r="H23" s="236" t="s">
        <v>2057</v>
      </c>
      <c r="I23" s="238" t="s">
        <v>446</v>
      </c>
      <c r="J23" s="239" t="s">
        <v>373</v>
      </c>
      <c r="K23" s="236" t="s">
        <v>1953</v>
      </c>
      <c r="L23" s="236"/>
      <c r="M23" s="236" t="s">
        <v>447</v>
      </c>
      <c r="N23" s="236" t="s">
        <v>449</v>
      </c>
      <c r="O23" s="236" t="s">
        <v>2057</v>
      </c>
      <c r="P23" s="236">
        <v>2022</v>
      </c>
      <c r="Q23" s="236">
        <v>2022</v>
      </c>
      <c r="R23" s="240" t="s">
        <v>2053</v>
      </c>
      <c r="S23" s="240" t="s">
        <v>77</v>
      </c>
      <c r="T23" s="236" t="s">
        <v>451</v>
      </c>
      <c r="U23" s="239">
        <v>62</v>
      </c>
      <c r="V23" s="239" t="s">
        <v>452</v>
      </c>
      <c r="W23" s="236" t="s">
        <v>638</v>
      </c>
      <c r="X23" s="240" t="s">
        <v>2136</v>
      </c>
      <c r="Y23" s="235">
        <v>57776</v>
      </c>
      <c r="Z23" s="88"/>
      <c r="AA23" s="241">
        <f t="shared" si="1"/>
        <v>0</v>
      </c>
      <c r="AB23" s="242" t="s">
        <v>2137</v>
      </c>
    </row>
    <row r="24" spans="1:28" ht="15" customHeight="1">
      <c r="A24" s="235">
        <v>15</v>
      </c>
      <c r="B24" s="222" t="str">
        <f t="shared" si="0"/>
        <v>Klik Disini</v>
      </c>
      <c r="C24" s="236" t="s">
        <v>2138</v>
      </c>
      <c r="D24" s="236"/>
      <c r="E24" s="236" t="s">
        <v>2139</v>
      </c>
      <c r="F24" s="237" t="s">
        <v>2140</v>
      </c>
      <c r="G24" s="236" t="s">
        <v>2141</v>
      </c>
      <c r="H24" s="236" t="s">
        <v>2057</v>
      </c>
      <c r="I24" s="238" t="s">
        <v>446</v>
      </c>
      <c r="J24" s="239" t="s">
        <v>373</v>
      </c>
      <c r="K24" s="236" t="s">
        <v>1953</v>
      </c>
      <c r="L24" s="236"/>
      <c r="M24" s="236" t="s">
        <v>447</v>
      </c>
      <c r="N24" s="236" t="s">
        <v>449</v>
      </c>
      <c r="O24" s="236" t="s">
        <v>2057</v>
      </c>
      <c r="P24" s="236">
        <v>2022</v>
      </c>
      <c r="Q24" s="236">
        <v>2022</v>
      </c>
      <c r="R24" s="240" t="s">
        <v>2053</v>
      </c>
      <c r="S24" s="240" t="s">
        <v>77</v>
      </c>
      <c r="T24" s="236" t="s">
        <v>451</v>
      </c>
      <c r="U24" s="239">
        <v>91</v>
      </c>
      <c r="V24" s="239" t="s">
        <v>452</v>
      </c>
      <c r="W24" s="236" t="s">
        <v>830</v>
      </c>
      <c r="X24" s="240" t="s">
        <v>2142</v>
      </c>
      <c r="Y24" s="235">
        <v>66208</v>
      </c>
      <c r="Z24" s="88"/>
      <c r="AA24" s="241">
        <f t="shared" si="1"/>
        <v>0</v>
      </c>
      <c r="AB24" s="242" t="s">
        <v>2143</v>
      </c>
    </row>
    <row r="25" spans="1:28" ht="15" customHeight="1">
      <c r="A25" s="235">
        <v>16</v>
      </c>
      <c r="B25" s="222" t="str">
        <f t="shared" si="0"/>
        <v>Klik Disini</v>
      </c>
      <c r="C25" s="236" t="s">
        <v>2144</v>
      </c>
      <c r="D25" s="236"/>
      <c r="E25" s="236" t="s">
        <v>2145</v>
      </c>
      <c r="F25" s="237" t="s">
        <v>2146</v>
      </c>
      <c r="G25" s="236" t="s">
        <v>2147</v>
      </c>
      <c r="H25" s="236" t="s">
        <v>2057</v>
      </c>
      <c r="I25" s="238" t="s">
        <v>446</v>
      </c>
      <c r="J25" s="239" t="s">
        <v>373</v>
      </c>
      <c r="K25" s="236" t="s">
        <v>1953</v>
      </c>
      <c r="L25" s="236"/>
      <c r="M25" s="236" t="s">
        <v>447</v>
      </c>
      <c r="N25" s="236" t="s">
        <v>449</v>
      </c>
      <c r="O25" s="236" t="s">
        <v>2057</v>
      </c>
      <c r="P25" s="236">
        <v>2022</v>
      </c>
      <c r="Q25" s="236">
        <v>2022</v>
      </c>
      <c r="R25" s="240" t="s">
        <v>2053</v>
      </c>
      <c r="S25" s="240" t="s">
        <v>77</v>
      </c>
      <c r="T25" s="236" t="s">
        <v>451</v>
      </c>
      <c r="U25" s="239">
        <v>86</v>
      </c>
      <c r="V25" s="239" t="s">
        <v>452</v>
      </c>
      <c r="W25" s="236" t="s">
        <v>601</v>
      </c>
      <c r="X25" s="240" t="s">
        <v>2148</v>
      </c>
      <c r="Y25" s="235">
        <v>64848</v>
      </c>
      <c r="Z25" s="88"/>
      <c r="AA25" s="241">
        <f t="shared" si="1"/>
        <v>0</v>
      </c>
      <c r="AB25" s="242" t="s">
        <v>2149</v>
      </c>
    </row>
    <row r="26" spans="1:28" ht="15" customHeight="1">
      <c r="A26" s="235">
        <v>17</v>
      </c>
      <c r="B26" s="222" t="str">
        <f t="shared" si="0"/>
        <v>Klik Disini</v>
      </c>
      <c r="C26" s="236" t="s">
        <v>2150</v>
      </c>
      <c r="D26" s="236"/>
      <c r="E26" s="236" t="s">
        <v>2151</v>
      </c>
      <c r="F26" s="237" t="s">
        <v>2152</v>
      </c>
      <c r="G26" s="236" t="s">
        <v>2153</v>
      </c>
      <c r="H26" s="236" t="s">
        <v>2057</v>
      </c>
      <c r="I26" s="238" t="s">
        <v>446</v>
      </c>
      <c r="J26" s="239" t="s">
        <v>373</v>
      </c>
      <c r="K26" s="236" t="s">
        <v>1953</v>
      </c>
      <c r="L26" s="236"/>
      <c r="M26" s="236" t="s">
        <v>447</v>
      </c>
      <c r="N26" s="236" t="s">
        <v>449</v>
      </c>
      <c r="O26" s="236" t="s">
        <v>2057</v>
      </c>
      <c r="P26" s="236">
        <v>2022</v>
      </c>
      <c r="Q26" s="236">
        <v>2022</v>
      </c>
      <c r="R26" s="240" t="s">
        <v>2053</v>
      </c>
      <c r="S26" s="240" t="s">
        <v>77</v>
      </c>
      <c r="T26" s="236" t="s">
        <v>451</v>
      </c>
      <c r="U26" s="239">
        <v>62</v>
      </c>
      <c r="V26" s="239" t="s">
        <v>452</v>
      </c>
      <c r="W26" s="236" t="s">
        <v>755</v>
      </c>
      <c r="X26" s="240" t="s">
        <v>2154</v>
      </c>
      <c r="Y26" s="235">
        <v>58320</v>
      </c>
      <c r="Z26" s="88"/>
      <c r="AA26" s="241">
        <f t="shared" si="1"/>
        <v>0</v>
      </c>
      <c r="AB26" s="242" t="s">
        <v>2155</v>
      </c>
    </row>
    <row r="27" spans="1:28" ht="15" customHeight="1">
      <c r="A27" s="235">
        <v>18</v>
      </c>
      <c r="B27" s="222" t="str">
        <f t="shared" si="0"/>
        <v>Klik Disini</v>
      </c>
      <c r="C27" s="236" t="s">
        <v>2156</v>
      </c>
      <c r="D27" s="236"/>
      <c r="E27" s="236" t="s">
        <v>2157</v>
      </c>
      <c r="F27" s="237" t="s">
        <v>2158</v>
      </c>
      <c r="G27" s="236" t="s">
        <v>2159</v>
      </c>
      <c r="H27" s="236" t="s">
        <v>2057</v>
      </c>
      <c r="I27" s="238" t="s">
        <v>446</v>
      </c>
      <c r="J27" s="239" t="s">
        <v>373</v>
      </c>
      <c r="K27" s="236" t="s">
        <v>1953</v>
      </c>
      <c r="L27" s="236"/>
      <c r="M27" s="236" t="s">
        <v>447</v>
      </c>
      <c r="N27" s="236" t="s">
        <v>449</v>
      </c>
      <c r="O27" s="236" t="s">
        <v>2057</v>
      </c>
      <c r="P27" s="236">
        <v>2022</v>
      </c>
      <c r="Q27" s="236">
        <v>2022</v>
      </c>
      <c r="R27" s="240" t="s">
        <v>2053</v>
      </c>
      <c r="S27" s="240" t="s">
        <v>77</v>
      </c>
      <c r="T27" s="236" t="s">
        <v>451</v>
      </c>
      <c r="U27" s="239">
        <v>71</v>
      </c>
      <c r="V27" s="239" t="s">
        <v>452</v>
      </c>
      <c r="W27" s="236" t="s">
        <v>942</v>
      </c>
      <c r="X27" s="240" t="s">
        <v>2160</v>
      </c>
      <c r="Y27" s="235">
        <v>60224</v>
      </c>
      <c r="Z27" s="88"/>
      <c r="AA27" s="241">
        <f t="shared" si="1"/>
        <v>0</v>
      </c>
      <c r="AB27" s="242" t="s">
        <v>2161</v>
      </c>
    </row>
    <row r="28" spans="1:28" ht="15" customHeight="1">
      <c r="A28" s="235">
        <v>19</v>
      </c>
      <c r="B28" s="222" t="str">
        <f t="shared" si="0"/>
        <v>Klik Disini</v>
      </c>
      <c r="C28" s="236" t="s">
        <v>2162</v>
      </c>
      <c r="D28" s="236"/>
      <c r="E28" s="236" t="s">
        <v>2163</v>
      </c>
      <c r="F28" s="237" t="s">
        <v>2164</v>
      </c>
      <c r="G28" s="236" t="s">
        <v>2165</v>
      </c>
      <c r="H28" s="236" t="s">
        <v>2057</v>
      </c>
      <c r="I28" s="238" t="s">
        <v>446</v>
      </c>
      <c r="J28" s="239" t="s">
        <v>373</v>
      </c>
      <c r="K28" s="236" t="s">
        <v>1953</v>
      </c>
      <c r="L28" s="236"/>
      <c r="M28" s="236" t="s">
        <v>447</v>
      </c>
      <c r="N28" s="236" t="s">
        <v>449</v>
      </c>
      <c r="O28" s="236" t="s">
        <v>2057</v>
      </c>
      <c r="P28" s="236">
        <v>2022</v>
      </c>
      <c r="Q28" s="236">
        <v>2022</v>
      </c>
      <c r="R28" s="240" t="s">
        <v>2053</v>
      </c>
      <c r="S28" s="240" t="s">
        <v>77</v>
      </c>
      <c r="T28" s="236" t="s">
        <v>451</v>
      </c>
      <c r="U28" s="239">
        <v>68</v>
      </c>
      <c r="V28" s="239" t="s">
        <v>452</v>
      </c>
      <c r="W28" s="236" t="s">
        <v>1049</v>
      </c>
      <c r="X28" s="240" t="s">
        <v>2166</v>
      </c>
      <c r="Y28" s="235">
        <v>59952</v>
      </c>
      <c r="Z28" s="88"/>
      <c r="AA28" s="241">
        <f t="shared" si="1"/>
        <v>0</v>
      </c>
      <c r="AB28" s="242" t="s">
        <v>2167</v>
      </c>
    </row>
    <row r="29" spans="1:28" ht="15" customHeight="1">
      <c r="A29" s="235">
        <v>20</v>
      </c>
      <c r="B29" s="222" t="str">
        <f t="shared" si="0"/>
        <v>Klik Disini</v>
      </c>
      <c r="C29" s="236" t="s">
        <v>2168</v>
      </c>
      <c r="D29" s="236"/>
      <c r="E29" s="236" t="s">
        <v>2169</v>
      </c>
      <c r="F29" s="237" t="s">
        <v>2170</v>
      </c>
      <c r="G29" s="236" t="s">
        <v>2171</v>
      </c>
      <c r="H29" s="236" t="s">
        <v>2070</v>
      </c>
      <c r="I29" s="238" t="s">
        <v>583</v>
      </c>
      <c r="J29" s="239" t="s">
        <v>263</v>
      </c>
      <c r="K29" s="236" t="s">
        <v>1953</v>
      </c>
      <c r="L29" s="236"/>
      <c r="M29" s="236" t="s">
        <v>447</v>
      </c>
      <c r="N29" s="236" t="s">
        <v>449</v>
      </c>
      <c r="O29" s="236" t="s">
        <v>583</v>
      </c>
      <c r="P29" s="236">
        <v>2022</v>
      </c>
      <c r="Q29" s="236">
        <v>2022</v>
      </c>
      <c r="R29" s="240" t="s">
        <v>2053</v>
      </c>
      <c r="S29" s="240" t="s">
        <v>77</v>
      </c>
      <c r="T29" s="236" t="s">
        <v>451</v>
      </c>
      <c r="U29" s="239">
        <v>75</v>
      </c>
      <c r="V29" s="239" t="s">
        <v>452</v>
      </c>
      <c r="W29" s="236" t="s">
        <v>755</v>
      </c>
      <c r="X29" s="240" t="s">
        <v>2172</v>
      </c>
      <c r="Y29" s="235">
        <v>61856</v>
      </c>
      <c r="Z29" s="88"/>
      <c r="AA29" s="241">
        <f t="shared" si="1"/>
        <v>0</v>
      </c>
      <c r="AB29" s="242" t="s">
        <v>2173</v>
      </c>
    </row>
    <row r="30" spans="1:28" ht="15" customHeight="1">
      <c r="A30" s="235">
        <v>21</v>
      </c>
      <c r="B30" s="222" t="str">
        <f t="shared" si="0"/>
        <v>Klik Disini</v>
      </c>
      <c r="C30" s="236" t="s">
        <v>2174</v>
      </c>
      <c r="D30" s="236"/>
      <c r="E30" s="236" t="s">
        <v>2175</v>
      </c>
      <c r="F30" s="237" t="s">
        <v>2176</v>
      </c>
      <c r="G30" s="236" t="s">
        <v>2177</v>
      </c>
      <c r="H30" s="236" t="s">
        <v>2057</v>
      </c>
      <c r="I30" s="238" t="s">
        <v>446</v>
      </c>
      <c r="J30" s="239" t="s">
        <v>373</v>
      </c>
      <c r="K30" s="236" t="s">
        <v>1953</v>
      </c>
      <c r="L30" s="236"/>
      <c r="M30" s="236" t="s">
        <v>447</v>
      </c>
      <c r="N30" s="236" t="s">
        <v>449</v>
      </c>
      <c r="O30" s="236" t="s">
        <v>2057</v>
      </c>
      <c r="P30" s="236">
        <v>2022</v>
      </c>
      <c r="Q30" s="236">
        <v>2022</v>
      </c>
      <c r="R30" s="240" t="s">
        <v>2053</v>
      </c>
      <c r="S30" s="240" t="s">
        <v>77</v>
      </c>
      <c r="T30" s="236" t="s">
        <v>451</v>
      </c>
      <c r="U30" s="239">
        <v>64</v>
      </c>
      <c r="V30" s="239" t="s">
        <v>452</v>
      </c>
      <c r="W30" s="236" t="s">
        <v>618</v>
      </c>
      <c r="X30" s="240" t="s">
        <v>2178</v>
      </c>
      <c r="Y30" s="235">
        <v>57776</v>
      </c>
      <c r="Z30" s="88"/>
      <c r="AA30" s="241">
        <f t="shared" si="1"/>
        <v>0</v>
      </c>
      <c r="AB30" s="242" t="s">
        <v>2179</v>
      </c>
    </row>
    <row r="31" spans="1:28" ht="15" customHeight="1">
      <c r="A31" s="235">
        <v>22</v>
      </c>
      <c r="B31" s="222" t="str">
        <f t="shared" si="0"/>
        <v>Klik Disini</v>
      </c>
      <c r="C31" s="236" t="s">
        <v>2180</v>
      </c>
      <c r="D31" s="236"/>
      <c r="E31" s="236" t="s">
        <v>2181</v>
      </c>
      <c r="F31" s="237" t="s">
        <v>2182</v>
      </c>
      <c r="G31" s="236" t="s">
        <v>2183</v>
      </c>
      <c r="H31" s="236" t="s">
        <v>2057</v>
      </c>
      <c r="I31" s="238" t="s">
        <v>446</v>
      </c>
      <c r="J31" s="239" t="s">
        <v>373</v>
      </c>
      <c r="K31" s="236" t="s">
        <v>1953</v>
      </c>
      <c r="L31" s="236"/>
      <c r="M31" s="236" t="s">
        <v>447</v>
      </c>
      <c r="N31" s="236" t="s">
        <v>449</v>
      </c>
      <c r="O31" s="236" t="s">
        <v>2057</v>
      </c>
      <c r="P31" s="236">
        <v>2022</v>
      </c>
      <c r="Q31" s="236">
        <v>2022</v>
      </c>
      <c r="R31" s="240" t="s">
        <v>2053</v>
      </c>
      <c r="S31" s="240" t="s">
        <v>77</v>
      </c>
      <c r="T31" s="236" t="s">
        <v>451</v>
      </c>
      <c r="U31" s="239">
        <v>63</v>
      </c>
      <c r="V31" s="239" t="s">
        <v>452</v>
      </c>
      <c r="W31" s="236" t="s">
        <v>505</v>
      </c>
      <c r="X31" s="240" t="s">
        <v>2184</v>
      </c>
      <c r="Y31" s="235">
        <v>58320</v>
      </c>
      <c r="Z31" s="88"/>
      <c r="AA31" s="241">
        <f t="shared" si="1"/>
        <v>0</v>
      </c>
      <c r="AB31" s="242" t="s">
        <v>2185</v>
      </c>
    </row>
    <row r="32" spans="1:28" ht="15" customHeight="1">
      <c r="A32" s="235">
        <v>23</v>
      </c>
      <c r="B32" s="222" t="str">
        <f t="shared" si="0"/>
        <v>Klik Disini</v>
      </c>
      <c r="C32" s="236" t="s">
        <v>2186</v>
      </c>
      <c r="D32" s="236"/>
      <c r="E32" s="236" t="s">
        <v>2187</v>
      </c>
      <c r="F32" s="237" t="s">
        <v>2188</v>
      </c>
      <c r="G32" s="236" t="s">
        <v>2189</v>
      </c>
      <c r="H32" s="236" t="s">
        <v>2057</v>
      </c>
      <c r="I32" s="238" t="s">
        <v>446</v>
      </c>
      <c r="J32" s="239" t="s">
        <v>373</v>
      </c>
      <c r="K32" s="236" t="s">
        <v>1953</v>
      </c>
      <c r="L32" s="236"/>
      <c r="M32" s="236" t="s">
        <v>447</v>
      </c>
      <c r="N32" s="236" t="s">
        <v>449</v>
      </c>
      <c r="O32" s="236" t="s">
        <v>2057</v>
      </c>
      <c r="P32" s="236">
        <v>2022</v>
      </c>
      <c r="Q32" s="236">
        <v>2022</v>
      </c>
      <c r="R32" s="240" t="s">
        <v>2053</v>
      </c>
      <c r="S32" s="240" t="s">
        <v>77</v>
      </c>
      <c r="T32" s="236" t="s">
        <v>451</v>
      </c>
      <c r="U32" s="239">
        <v>61</v>
      </c>
      <c r="V32" s="239" t="s">
        <v>452</v>
      </c>
      <c r="W32" s="236" t="s">
        <v>663</v>
      </c>
      <c r="X32" s="240" t="s">
        <v>2190</v>
      </c>
      <c r="Y32" s="235">
        <v>58048</v>
      </c>
      <c r="Z32" s="88"/>
      <c r="AA32" s="241">
        <f t="shared" si="1"/>
        <v>0</v>
      </c>
      <c r="AB32" s="242" t="s">
        <v>2191</v>
      </c>
    </row>
    <row r="33" spans="1:28" ht="15" customHeight="1">
      <c r="A33" s="235">
        <v>24</v>
      </c>
      <c r="B33" s="222" t="str">
        <f t="shared" si="0"/>
        <v>Klik Disini</v>
      </c>
      <c r="C33" s="236" t="s">
        <v>2192</v>
      </c>
      <c r="D33" s="236"/>
      <c r="E33" s="236" t="s">
        <v>2193</v>
      </c>
      <c r="F33" s="237" t="s">
        <v>2194</v>
      </c>
      <c r="G33" s="236" t="s">
        <v>2195</v>
      </c>
      <c r="H33" s="236" t="s">
        <v>2077</v>
      </c>
      <c r="I33" s="238" t="s">
        <v>583</v>
      </c>
      <c r="J33" s="239" t="s">
        <v>263</v>
      </c>
      <c r="K33" s="236" t="s">
        <v>1953</v>
      </c>
      <c r="L33" s="236"/>
      <c r="M33" s="236" t="s">
        <v>447</v>
      </c>
      <c r="N33" s="236" t="s">
        <v>479</v>
      </c>
      <c r="O33" s="236" t="s">
        <v>2078</v>
      </c>
      <c r="P33" s="236">
        <v>2022</v>
      </c>
      <c r="Q33" s="236">
        <v>2022</v>
      </c>
      <c r="R33" s="240" t="s">
        <v>2053</v>
      </c>
      <c r="S33" s="240" t="s">
        <v>77</v>
      </c>
      <c r="T33" s="236" t="s">
        <v>451</v>
      </c>
      <c r="U33" s="239">
        <v>83</v>
      </c>
      <c r="V33" s="239" t="s">
        <v>452</v>
      </c>
      <c r="W33" s="236" t="s">
        <v>755</v>
      </c>
      <c r="X33" s="240" t="s">
        <v>2196</v>
      </c>
      <c r="Y33" s="235">
        <v>64032</v>
      </c>
      <c r="Z33" s="88"/>
      <c r="AA33" s="241">
        <f t="shared" si="1"/>
        <v>0</v>
      </c>
      <c r="AB33" s="242" t="s">
        <v>2197</v>
      </c>
    </row>
    <row r="34" spans="1:28" ht="15" customHeight="1">
      <c r="A34" s="235">
        <v>25</v>
      </c>
      <c r="B34" s="222" t="str">
        <f t="shared" si="0"/>
        <v>Klik Disini</v>
      </c>
      <c r="C34" s="236" t="s">
        <v>2198</v>
      </c>
      <c r="D34" s="236"/>
      <c r="E34" s="236" t="s">
        <v>2199</v>
      </c>
      <c r="F34" s="237" t="s">
        <v>2200</v>
      </c>
      <c r="G34" s="236" t="s">
        <v>2201</v>
      </c>
      <c r="H34" s="236" t="s">
        <v>2057</v>
      </c>
      <c r="I34" s="238" t="s">
        <v>446</v>
      </c>
      <c r="J34" s="239" t="s">
        <v>373</v>
      </c>
      <c r="K34" s="236" t="s">
        <v>1953</v>
      </c>
      <c r="L34" s="236"/>
      <c r="M34" s="236" t="s">
        <v>447</v>
      </c>
      <c r="N34" s="236" t="s">
        <v>449</v>
      </c>
      <c r="O34" s="236" t="s">
        <v>2057</v>
      </c>
      <c r="P34" s="236">
        <v>2022</v>
      </c>
      <c r="Q34" s="236">
        <v>2022</v>
      </c>
      <c r="R34" s="240" t="s">
        <v>2053</v>
      </c>
      <c r="S34" s="240" t="s">
        <v>77</v>
      </c>
      <c r="T34" s="236" t="s">
        <v>451</v>
      </c>
      <c r="U34" s="239">
        <v>80</v>
      </c>
      <c r="V34" s="239" t="s">
        <v>452</v>
      </c>
      <c r="W34" s="236" t="s">
        <v>618</v>
      </c>
      <c r="X34" s="240" t="s">
        <v>2202</v>
      </c>
      <c r="Y34" s="235">
        <v>62400</v>
      </c>
      <c r="Z34" s="88"/>
      <c r="AA34" s="241">
        <f t="shared" si="1"/>
        <v>0</v>
      </c>
      <c r="AB34" s="242" t="s">
        <v>2203</v>
      </c>
    </row>
    <row r="35" spans="1:28" ht="15" customHeight="1">
      <c r="A35" s="235">
        <v>26</v>
      </c>
      <c r="B35" s="222" t="str">
        <f t="shared" si="0"/>
        <v>Klik Disini</v>
      </c>
      <c r="C35" s="236" t="s">
        <v>2204</v>
      </c>
      <c r="D35" s="236"/>
      <c r="E35" s="236" t="s">
        <v>2205</v>
      </c>
      <c r="F35" s="237" t="s">
        <v>2206</v>
      </c>
      <c r="G35" s="236" t="s">
        <v>2207</v>
      </c>
      <c r="H35" s="236" t="s">
        <v>356</v>
      </c>
      <c r="I35" s="238" t="s">
        <v>446</v>
      </c>
      <c r="J35" s="239" t="s">
        <v>355</v>
      </c>
      <c r="K35" s="236" t="s">
        <v>1953</v>
      </c>
      <c r="L35" s="236"/>
      <c r="M35" s="236" t="s">
        <v>447</v>
      </c>
      <c r="N35" s="236" t="s">
        <v>449</v>
      </c>
      <c r="O35" s="236" t="s">
        <v>450</v>
      </c>
      <c r="P35" s="236">
        <v>2022</v>
      </c>
      <c r="Q35" s="236">
        <v>2022</v>
      </c>
      <c r="R35" s="240" t="s">
        <v>2053</v>
      </c>
      <c r="S35" s="240" t="s">
        <v>77</v>
      </c>
      <c r="T35" s="236" t="s">
        <v>451</v>
      </c>
      <c r="U35" s="239">
        <v>110</v>
      </c>
      <c r="V35" s="239" t="s">
        <v>452</v>
      </c>
      <c r="W35" s="236" t="s">
        <v>471</v>
      </c>
      <c r="X35" s="240" t="s">
        <v>2208</v>
      </c>
      <c r="Y35" s="235">
        <v>71104</v>
      </c>
      <c r="Z35" s="88"/>
      <c r="AA35" s="241">
        <f t="shared" si="1"/>
        <v>0</v>
      </c>
      <c r="AB35" s="242" t="s">
        <v>2209</v>
      </c>
    </row>
    <row r="36" spans="1:28" ht="15" customHeight="1">
      <c r="A36" s="235">
        <v>27</v>
      </c>
      <c r="B36" s="222" t="str">
        <f t="shared" si="0"/>
        <v>Klik Disini</v>
      </c>
      <c r="C36" s="236" t="s">
        <v>2210</v>
      </c>
      <c r="D36" s="236"/>
      <c r="E36" s="236" t="s">
        <v>2211</v>
      </c>
      <c r="F36" s="237" t="s">
        <v>2212</v>
      </c>
      <c r="G36" s="236" t="s">
        <v>2213</v>
      </c>
      <c r="H36" s="236" t="s">
        <v>356</v>
      </c>
      <c r="I36" s="238" t="s">
        <v>446</v>
      </c>
      <c r="J36" s="239" t="s">
        <v>355</v>
      </c>
      <c r="K36" s="236" t="s">
        <v>1953</v>
      </c>
      <c r="L36" s="236"/>
      <c r="M36" s="236" t="s">
        <v>447</v>
      </c>
      <c r="N36" s="236" t="s">
        <v>449</v>
      </c>
      <c r="O36" s="236" t="s">
        <v>450</v>
      </c>
      <c r="P36" s="236">
        <v>2022</v>
      </c>
      <c r="Q36" s="236">
        <v>2022</v>
      </c>
      <c r="R36" s="240" t="s">
        <v>2053</v>
      </c>
      <c r="S36" s="240" t="s">
        <v>77</v>
      </c>
      <c r="T36" s="236" t="s">
        <v>451</v>
      </c>
      <c r="U36" s="239">
        <v>132</v>
      </c>
      <c r="V36" s="239" t="s">
        <v>452</v>
      </c>
      <c r="W36" s="236" t="s">
        <v>775</v>
      </c>
      <c r="X36" s="240" t="s">
        <v>2214</v>
      </c>
      <c r="Y36" s="235">
        <v>77088</v>
      </c>
      <c r="Z36" s="88"/>
      <c r="AA36" s="241">
        <f t="shared" si="1"/>
        <v>0</v>
      </c>
      <c r="AB36" s="242" t="s">
        <v>2215</v>
      </c>
    </row>
    <row r="37" spans="1:28" ht="15" customHeight="1">
      <c r="A37" s="235">
        <v>28</v>
      </c>
      <c r="B37" s="222" t="str">
        <f t="shared" si="0"/>
        <v>Klik Disini</v>
      </c>
      <c r="C37" s="236" t="s">
        <v>2216</v>
      </c>
      <c r="D37" s="236"/>
      <c r="E37" s="236" t="s">
        <v>2217</v>
      </c>
      <c r="F37" s="237" t="s">
        <v>2218</v>
      </c>
      <c r="G37" s="236" t="s">
        <v>2219</v>
      </c>
      <c r="H37" s="236" t="s">
        <v>356</v>
      </c>
      <c r="I37" s="238" t="s">
        <v>446</v>
      </c>
      <c r="J37" s="239" t="s">
        <v>355</v>
      </c>
      <c r="K37" s="236" t="s">
        <v>1953</v>
      </c>
      <c r="L37" s="236"/>
      <c r="M37" s="236" t="s">
        <v>447</v>
      </c>
      <c r="N37" s="236" t="s">
        <v>449</v>
      </c>
      <c r="O37" s="236" t="s">
        <v>450</v>
      </c>
      <c r="P37" s="236">
        <v>2022</v>
      </c>
      <c r="Q37" s="236">
        <v>2022</v>
      </c>
      <c r="R37" s="240" t="s">
        <v>2053</v>
      </c>
      <c r="S37" s="240" t="s">
        <v>77</v>
      </c>
      <c r="T37" s="236" t="s">
        <v>451</v>
      </c>
      <c r="U37" s="239">
        <v>143</v>
      </c>
      <c r="V37" s="239" t="s">
        <v>452</v>
      </c>
      <c r="W37" s="236" t="s">
        <v>555</v>
      </c>
      <c r="X37" s="240" t="s">
        <v>2220</v>
      </c>
      <c r="Y37" s="235">
        <v>79536</v>
      </c>
      <c r="Z37" s="88"/>
      <c r="AA37" s="241">
        <f t="shared" si="1"/>
        <v>0</v>
      </c>
      <c r="AB37" s="242" t="s">
        <v>2221</v>
      </c>
    </row>
    <row r="38" spans="1:28" ht="15" customHeight="1">
      <c r="A38" s="235">
        <v>29</v>
      </c>
      <c r="B38" s="222" t="str">
        <f t="shared" si="0"/>
        <v>Klik Disini</v>
      </c>
      <c r="C38" s="236" t="s">
        <v>2222</v>
      </c>
      <c r="D38" s="236"/>
      <c r="E38" s="236" t="s">
        <v>2211</v>
      </c>
      <c r="F38" s="237" t="s">
        <v>2223</v>
      </c>
      <c r="G38" s="236" t="s">
        <v>2224</v>
      </c>
      <c r="H38" s="236" t="s">
        <v>356</v>
      </c>
      <c r="I38" s="238" t="s">
        <v>446</v>
      </c>
      <c r="J38" s="239" t="s">
        <v>355</v>
      </c>
      <c r="K38" s="236" t="s">
        <v>1953</v>
      </c>
      <c r="L38" s="236"/>
      <c r="M38" s="236" t="s">
        <v>447</v>
      </c>
      <c r="N38" s="236" t="s">
        <v>449</v>
      </c>
      <c r="O38" s="236" t="s">
        <v>450</v>
      </c>
      <c r="P38" s="236">
        <v>2022</v>
      </c>
      <c r="Q38" s="236">
        <v>2022</v>
      </c>
      <c r="R38" s="240" t="s">
        <v>2053</v>
      </c>
      <c r="S38" s="240" t="s">
        <v>77</v>
      </c>
      <c r="T38" s="236" t="s">
        <v>451</v>
      </c>
      <c r="U38" s="239">
        <v>132</v>
      </c>
      <c r="V38" s="239" t="s">
        <v>452</v>
      </c>
      <c r="W38" s="236" t="s">
        <v>755</v>
      </c>
      <c r="X38" s="240" t="s">
        <v>2214</v>
      </c>
      <c r="Y38" s="235">
        <v>77088</v>
      </c>
      <c r="Z38" s="88"/>
      <c r="AA38" s="241">
        <f t="shared" si="1"/>
        <v>0</v>
      </c>
      <c r="AB38" s="242" t="s">
        <v>2225</v>
      </c>
    </row>
    <row r="39" spans="1:28" ht="15" customHeight="1">
      <c r="A39" s="235">
        <v>30</v>
      </c>
      <c r="B39" s="222" t="str">
        <f t="shared" si="0"/>
        <v>Klik Disini</v>
      </c>
      <c r="C39" s="236" t="s">
        <v>2226</v>
      </c>
      <c r="D39" s="236"/>
      <c r="E39" s="236" t="s">
        <v>2227</v>
      </c>
      <c r="F39" s="237" t="s">
        <v>2228</v>
      </c>
      <c r="G39" s="236" t="s">
        <v>2229</v>
      </c>
      <c r="H39" s="236" t="s">
        <v>398</v>
      </c>
      <c r="I39" s="238" t="s">
        <v>1844</v>
      </c>
      <c r="J39" s="239" t="s">
        <v>399</v>
      </c>
      <c r="K39" s="236" t="s">
        <v>1953</v>
      </c>
      <c r="L39" s="236"/>
      <c r="M39" s="236" t="s">
        <v>447</v>
      </c>
      <c r="N39" s="236" t="s">
        <v>449</v>
      </c>
      <c r="O39" s="236" t="s">
        <v>450</v>
      </c>
      <c r="P39" s="236">
        <v>2022</v>
      </c>
      <c r="Q39" s="236">
        <v>2022</v>
      </c>
      <c r="R39" s="240" t="s">
        <v>2053</v>
      </c>
      <c r="S39" s="240" t="s">
        <v>77</v>
      </c>
      <c r="T39" s="236" t="s">
        <v>451</v>
      </c>
      <c r="U39" s="239">
        <v>74</v>
      </c>
      <c r="V39" s="239" t="s">
        <v>452</v>
      </c>
      <c r="W39" s="236" t="s">
        <v>1788</v>
      </c>
      <c r="X39" s="240" t="s">
        <v>2230</v>
      </c>
      <c r="Y39" s="235">
        <v>36950</v>
      </c>
      <c r="Z39" s="88"/>
      <c r="AA39" s="241">
        <f t="shared" si="1"/>
        <v>0</v>
      </c>
      <c r="AB39" s="242" t="s">
        <v>2231</v>
      </c>
    </row>
    <row r="40" spans="1:28" ht="15" customHeight="1">
      <c r="A40" s="235">
        <v>31</v>
      </c>
      <c r="B40" s="222" t="str">
        <f t="shared" si="0"/>
        <v>Klik Disini</v>
      </c>
      <c r="C40" s="236" t="s">
        <v>2232</v>
      </c>
      <c r="D40" s="236"/>
      <c r="E40" s="236" t="s">
        <v>2233</v>
      </c>
      <c r="F40" s="237" t="s">
        <v>2234</v>
      </c>
      <c r="G40" s="236" t="s">
        <v>2235</v>
      </c>
      <c r="H40" s="236" t="s">
        <v>356</v>
      </c>
      <c r="I40" s="238" t="s">
        <v>446</v>
      </c>
      <c r="J40" s="239" t="s">
        <v>355</v>
      </c>
      <c r="K40" s="236" t="s">
        <v>1953</v>
      </c>
      <c r="L40" s="236"/>
      <c r="M40" s="236" t="s">
        <v>447</v>
      </c>
      <c r="N40" s="236" t="s">
        <v>449</v>
      </c>
      <c r="O40" s="236" t="s">
        <v>450</v>
      </c>
      <c r="P40" s="236">
        <v>2022</v>
      </c>
      <c r="Q40" s="236">
        <v>2022</v>
      </c>
      <c r="R40" s="240" t="s">
        <v>2053</v>
      </c>
      <c r="S40" s="240" t="s">
        <v>77</v>
      </c>
      <c r="T40" s="236" t="s">
        <v>451</v>
      </c>
      <c r="U40" s="239">
        <v>137</v>
      </c>
      <c r="V40" s="239" t="s">
        <v>452</v>
      </c>
      <c r="W40" s="236" t="s">
        <v>2063</v>
      </c>
      <c r="X40" s="240" t="s">
        <v>2236</v>
      </c>
      <c r="Y40" s="235">
        <v>78448</v>
      </c>
      <c r="Z40" s="88"/>
      <c r="AA40" s="241">
        <f t="shared" si="1"/>
        <v>0</v>
      </c>
      <c r="AB40" s="242" t="s">
        <v>2237</v>
      </c>
    </row>
    <row r="41" spans="1:28" ht="15" customHeight="1">
      <c r="A41" s="235">
        <v>32</v>
      </c>
      <c r="B41" s="222" t="str">
        <f t="shared" si="0"/>
        <v>Klik Disini</v>
      </c>
      <c r="C41" s="236" t="s">
        <v>2238</v>
      </c>
      <c r="D41" s="236" t="s">
        <v>2239</v>
      </c>
      <c r="E41" s="236" t="s">
        <v>2240</v>
      </c>
      <c r="F41" s="237" t="s">
        <v>2241</v>
      </c>
      <c r="G41" s="236" t="s">
        <v>2242</v>
      </c>
      <c r="H41" s="236" t="s">
        <v>2057</v>
      </c>
      <c r="I41" s="238" t="s">
        <v>446</v>
      </c>
      <c r="J41" s="239" t="s">
        <v>373</v>
      </c>
      <c r="K41" s="236" t="s">
        <v>1953</v>
      </c>
      <c r="L41" s="236"/>
      <c r="M41" s="236" t="s">
        <v>447</v>
      </c>
      <c r="N41" s="236" t="s">
        <v>449</v>
      </c>
      <c r="O41" s="236" t="s">
        <v>2057</v>
      </c>
      <c r="P41" s="236">
        <v>2022</v>
      </c>
      <c r="Q41" s="236">
        <v>2022</v>
      </c>
      <c r="R41" s="240" t="s">
        <v>2053</v>
      </c>
      <c r="S41" s="240" t="s">
        <v>77</v>
      </c>
      <c r="T41" s="236" t="s">
        <v>451</v>
      </c>
      <c r="U41" s="239">
        <v>65</v>
      </c>
      <c r="V41" s="239" t="s">
        <v>452</v>
      </c>
      <c r="W41" s="236" t="s">
        <v>775</v>
      </c>
      <c r="X41" s="240" t="s">
        <v>2243</v>
      </c>
      <c r="Y41" s="235">
        <v>35318</v>
      </c>
      <c r="Z41" s="88"/>
      <c r="AA41" s="241">
        <f t="shared" si="1"/>
        <v>0</v>
      </c>
      <c r="AB41" s="242" t="s">
        <v>2244</v>
      </c>
    </row>
    <row r="42" spans="1:28" ht="15" customHeight="1">
      <c r="A42" s="235">
        <v>33</v>
      </c>
      <c r="B42" s="222" t="str">
        <f t="shared" si="0"/>
        <v>Klik Disini</v>
      </c>
      <c r="C42" s="236" t="s">
        <v>2245</v>
      </c>
      <c r="D42" s="236"/>
      <c r="E42" s="236" t="s">
        <v>2246</v>
      </c>
      <c r="F42" s="237" t="s">
        <v>2247</v>
      </c>
      <c r="G42" s="236" t="s">
        <v>2248</v>
      </c>
      <c r="H42" s="236" t="s">
        <v>2057</v>
      </c>
      <c r="I42" s="238" t="s">
        <v>446</v>
      </c>
      <c r="J42" s="239" t="s">
        <v>373</v>
      </c>
      <c r="K42" s="236" t="s">
        <v>1953</v>
      </c>
      <c r="L42" s="236"/>
      <c r="M42" s="236" t="s">
        <v>447</v>
      </c>
      <c r="N42" s="236" t="s">
        <v>449</v>
      </c>
      <c r="O42" s="236" t="s">
        <v>2057</v>
      </c>
      <c r="P42" s="236">
        <v>2023</v>
      </c>
      <c r="Q42" s="236">
        <v>2023</v>
      </c>
      <c r="R42" s="240" t="s">
        <v>2053</v>
      </c>
      <c r="S42" s="240" t="s">
        <v>77</v>
      </c>
      <c r="T42" s="236" t="s">
        <v>451</v>
      </c>
      <c r="U42" s="239">
        <v>61</v>
      </c>
      <c r="V42" s="239" t="s">
        <v>452</v>
      </c>
      <c r="W42" s="236" t="s">
        <v>555</v>
      </c>
      <c r="X42" s="240" t="s">
        <v>2249</v>
      </c>
      <c r="Y42" s="235">
        <v>54784</v>
      </c>
      <c r="Z42" s="88"/>
      <c r="AA42" s="241">
        <f t="shared" si="1"/>
        <v>0</v>
      </c>
      <c r="AB42" s="242" t="s">
        <v>2250</v>
      </c>
    </row>
    <row r="43" spans="1:28" ht="15" customHeight="1">
      <c r="A43" s="235">
        <v>34</v>
      </c>
      <c r="B43" s="222" t="str">
        <f t="shared" si="0"/>
        <v>Klik Disini</v>
      </c>
      <c r="C43" s="236" t="s">
        <v>2251</v>
      </c>
      <c r="D43" s="236"/>
      <c r="E43" s="236" t="s">
        <v>2252</v>
      </c>
      <c r="F43" s="237" t="s">
        <v>2253</v>
      </c>
      <c r="G43" s="236" t="s">
        <v>2254</v>
      </c>
      <c r="H43" s="236" t="s">
        <v>2057</v>
      </c>
      <c r="I43" s="238" t="s">
        <v>446</v>
      </c>
      <c r="J43" s="239" t="s">
        <v>373</v>
      </c>
      <c r="K43" s="236" t="s">
        <v>1953</v>
      </c>
      <c r="L43" s="236"/>
      <c r="M43" s="236" t="s">
        <v>447</v>
      </c>
      <c r="N43" s="236" t="s">
        <v>449</v>
      </c>
      <c r="O43" s="236" t="s">
        <v>2057</v>
      </c>
      <c r="P43" s="236">
        <v>2023</v>
      </c>
      <c r="Q43" s="236">
        <v>2023</v>
      </c>
      <c r="R43" s="240" t="s">
        <v>2053</v>
      </c>
      <c r="S43" s="240" t="s">
        <v>77</v>
      </c>
      <c r="T43" s="236" t="s">
        <v>451</v>
      </c>
      <c r="U43" s="239">
        <v>62</v>
      </c>
      <c r="V43" s="239" t="s">
        <v>452</v>
      </c>
      <c r="W43" s="236" t="s">
        <v>555</v>
      </c>
      <c r="X43" s="240" t="s">
        <v>2255</v>
      </c>
      <c r="Y43" s="235">
        <v>58320</v>
      </c>
      <c r="Z43" s="88"/>
      <c r="AA43" s="241">
        <f t="shared" si="1"/>
        <v>0</v>
      </c>
      <c r="AB43" s="242" t="s">
        <v>2256</v>
      </c>
    </row>
    <row r="44" spans="1:28" ht="15" customHeight="1">
      <c r="A44" s="235">
        <v>35</v>
      </c>
      <c r="B44" s="222" t="str">
        <f t="shared" si="0"/>
        <v>Klik Disini</v>
      </c>
      <c r="C44" s="236" t="s">
        <v>2257</v>
      </c>
      <c r="D44" s="236"/>
      <c r="E44" s="236" t="s">
        <v>2169</v>
      </c>
      <c r="F44" s="237" t="s">
        <v>2258</v>
      </c>
      <c r="G44" s="236" t="s">
        <v>2259</v>
      </c>
      <c r="H44" s="236" t="s">
        <v>2070</v>
      </c>
      <c r="I44" s="238" t="s">
        <v>583</v>
      </c>
      <c r="J44" s="239" t="s">
        <v>263</v>
      </c>
      <c r="K44" s="236" t="s">
        <v>1953</v>
      </c>
      <c r="L44" s="236"/>
      <c r="M44" s="236" t="s">
        <v>447</v>
      </c>
      <c r="N44" s="236" t="s">
        <v>449</v>
      </c>
      <c r="O44" s="236" t="s">
        <v>583</v>
      </c>
      <c r="P44" s="236">
        <v>2023</v>
      </c>
      <c r="Q44" s="236">
        <v>2023</v>
      </c>
      <c r="R44" s="240" t="s">
        <v>2053</v>
      </c>
      <c r="S44" s="240" t="s">
        <v>77</v>
      </c>
      <c r="T44" s="236" t="s">
        <v>451</v>
      </c>
      <c r="U44" s="239">
        <v>62</v>
      </c>
      <c r="V44" s="239" t="s">
        <v>452</v>
      </c>
      <c r="W44" s="236" t="s">
        <v>555</v>
      </c>
      <c r="X44" s="240" t="s">
        <v>2260</v>
      </c>
      <c r="Y44" s="235">
        <v>60768</v>
      </c>
      <c r="Z44" s="88"/>
      <c r="AA44" s="241">
        <f t="shared" si="1"/>
        <v>0</v>
      </c>
      <c r="AB44" s="242" t="s">
        <v>2261</v>
      </c>
    </row>
    <row r="45" spans="1:28" ht="15" customHeight="1">
      <c r="A45" s="235">
        <v>36</v>
      </c>
      <c r="B45" s="222" t="str">
        <f t="shared" si="0"/>
        <v>Klik Disini</v>
      </c>
      <c r="C45" s="236" t="s">
        <v>2262</v>
      </c>
      <c r="D45" s="236"/>
      <c r="E45" s="236" t="s">
        <v>2263</v>
      </c>
      <c r="F45" s="237" t="s">
        <v>2264</v>
      </c>
      <c r="G45" s="236" t="s">
        <v>2265</v>
      </c>
      <c r="H45" s="236" t="s">
        <v>2057</v>
      </c>
      <c r="I45" s="238" t="s">
        <v>446</v>
      </c>
      <c r="J45" s="239" t="s">
        <v>373</v>
      </c>
      <c r="K45" s="236" t="s">
        <v>1953</v>
      </c>
      <c r="L45" s="236"/>
      <c r="M45" s="236" t="s">
        <v>447</v>
      </c>
      <c r="N45" s="236" t="s">
        <v>449</v>
      </c>
      <c r="O45" s="236" t="s">
        <v>2057</v>
      </c>
      <c r="P45" s="236">
        <v>2023</v>
      </c>
      <c r="Q45" s="236">
        <v>2023</v>
      </c>
      <c r="R45" s="240" t="s">
        <v>2053</v>
      </c>
      <c r="S45" s="240" t="s">
        <v>77</v>
      </c>
      <c r="T45" s="236" t="s">
        <v>451</v>
      </c>
      <c r="U45" s="239">
        <v>61</v>
      </c>
      <c r="V45" s="239" t="s">
        <v>452</v>
      </c>
      <c r="W45" s="236" t="s">
        <v>942</v>
      </c>
      <c r="X45" s="240" t="s">
        <v>2266</v>
      </c>
      <c r="Y45" s="235">
        <v>57776</v>
      </c>
      <c r="Z45" s="88"/>
      <c r="AA45" s="241">
        <f t="shared" si="1"/>
        <v>0</v>
      </c>
      <c r="AB45" s="242" t="s">
        <v>2267</v>
      </c>
    </row>
    <row r="46" spans="1:28" ht="15" customHeight="1">
      <c r="A46" s="235">
        <v>37</v>
      </c>
      <c r="B46" s="222" t="str">
        <f t="shared" si="0"/>
        <v>Klik Disini</v>
      </c>
      <c r="C46" s="236" t="s">
        <v>2268</v>
      </c>
      <c r="D46" s="236"/>
      <c r="E46" s="236" t="s">
        <v>2269</v>
      </c>
      <c r="F46" s="237" t="s">
        <v>2270</v>
      </c>
      <c r="G46" s="236" t="s">
        <v>2271</v>
      </c>
      <c r="H46" s="236" t="s">
        <v>356</v>
      </c>
      <c r="I46" s="238" t="s">
        <v>446</v>
      </c>
      <c r="J46" s="239" t="s">
        <v>355</v>
      </c>
      <c r="K46" s="236" t="s">
        <v>1953</v>
      </c>
      <c r="L46" s="236"/>
      <c r="M46" s="236" t="s">
        <v>447</v>
      </c>
      <c r="N46" s="236" t="s">
        <v>449</v>
      </c>
      <c r="O46" s="236" t="s">
        <v>450</v>
      </c>
      <c r="P46" s="236">
        <v>2023</v>
      </c>
      <c r="Q46" s="236">
        <v>2023</v>
      </c>
      <c r="R46" s="240" t="s">
        <v>2053</v>
      </c>
      <c r="S46" s="240" t="s">
        <v>77</v>
      </c>
      <c r="T46" s="236" t="s">
        <v>451</v>
      </c>
      <c r="U46" s="239">
        <v>145</v>
      </c>
      <c r="V46" s="239" t="s">
        <v>452</v>
      </c>
      <c r="W46" s="236" t="s">
        <v>715</v>
      </c>
      <c r="X46" s="240" t="s">
        <v>2272</v>
      </c>
      <c r="Y46" s="235">
        <v>80896</v>
      </c>
      <c r="Z46" s="88"/>
      <c r="AA46" s="241">
        <f t="shared" si="1"/>
        <v>0</v>
      </c>
      <c r="AB46" s="242" t="s">
        <v>2273</v>
      </c>
    </row>
    <row r="47" spans="1:28" ht="15" customHeight="1">
      <c r="A47" s="235">
        <v>38</v>
      </c>
      <c r="B47" s="222" t="str">
        <f t="shared" si="0"/>
        <v>Klik Disini</v>
      </c>
      <c r="C47" s="236" t="s">
        <v>2274</v>
      </c>
      <c r="D47" s="236"/>
      <c r="E47" s="236" t="s">
        <v>2275</v>
      </c>
      <c r="F47" s="237" t="s">
        <v>2276</v>
      </c>
      <c r="G47" s="236" t="s">
        <v>2277</v>
      </c>
      <c r="H47" s="236" t="s">
        <v>398</v>
      </c>
      <c r="I47" s="238" t="s">
        <v>1844</v>
      </c>
      <c r="J47" s="239" t="s">
        <v>399</v>
      </c>
      <c r="K47" s="236" t="s">
        <v>1953</v>
      </c>
      <c r="L47" s="236"/>
      <c r="M47" s="236" t="s">
        <v>447</v>
      </c>
      <c r="N47" s="236" t="s">
        <v>449</v>
      </c>
      <c r="O47" s="236" t="s">
        <v>450</v>
      </c>
      <c r="P47" s="236">
        <v>2023</v>
      </c>
      <c r="Q47" s="236">
        <v>2023</v>
      </c>
      <c r="R47" s="240" t="s">
        <v>2053</v>
      </c>
      <c r="S47" s="240" t="s">
        <v>77</v>
      </c>
      <c r="T47" s="236" t="s">
        <v>451</v>
      </c>
      <c r="U47" s="239">
        <v>210</v>
      </c>
      <c r="V47" s="239" t="s">
        <v>452</v>
      </c>
      <c r="W47" s="236" t="s">
        <v>975</v>
      </c>
      <c r="X47" s="240" t="s">
        <v>2278</v>
      </c>
      <c r="Y47" s="235">
        <v>98304</v>
      </c>
      <c r="Z47" s="88"/>
      <c r="AA47" s="241">
        <f t="shared" si="1"/>
        <v>0</v>
      </c>
      <c r="AB47" s="242" t="s">
        <v>2279</v>
      </c>
    </row>
    <row r="48" spans="1:28" ht="15" customHeight="1">
      <c r="A48" s="235">
        <v>39</v>
      </c>
      <c r="B48" s="222" t="str">
        <f t="shared" si="0"/>
        <v>Klik Disini</v>
      </c>
      <c r="C48" s="236" t="s">
        <v>2280</v>
      </c>
      <c r="D48" s="236"/>
      <c r="E48" s="236" t="s">
        <v>2281</v>
      </c>
      <c r="F48" s="237"/>
      <c r="G48" s="236" t="s">
        <v>2282</v>
      </c>
      <c r="H48" s="236" t="s">
        <v>2077</v>
      </c>
      <c r="I48" s="238" t="s">
        <v>583</v>
      </c>
      <c r="J48" s="239" t="s">
        <v>263</v>
      </c>
      <c r="K48" s="236" t="s">
        <v>1953</v>
      </c>
      <c r="L48" s="236"/>
      <c r="M48" s="236" t="s">
        <v>447</v>
      </c>
      <c r="N48" s="236" t="s">
        <v>449</v>
      </c>
      <c r="O48" s="236" t="s">
        <v>2078</v>
      </c>
      <c r="P48" s="236" t="s">
        <v>447</v>
      </c>
      <c r="Q48" s="236">
        <v>2023</v>
      </c>
      <c r="R48" s="240" t="s">
        <v>2053</v>
      </c>
      <c r="S48" s="240" t="s">
        <v>77</v>
      </c>
      <c r="T48" s="236" t="s">
        <v>451</v>
      </c>
      <c r="U48" s="239">
        <v>201</v>
      </c>
      <c r="V48" s="239" t="s">
        <v>452</v>
      </c>
      <c r="W48" s="236" t="s">
        <v>2063</v>
      </c>
      <c r="X48" s="240" t="s">
        <v>2283</v>
      </c>
      <c r="Y48" s="235">
        <v>95584</v>
      </c>
      <c r="Z48" s="88"/>
      <c r="AA48" s="241">
        <f t="shared" si="1"/>
        <v>0</v>
      </c>
      <c r="AB48" s="242" t="s">
        <v>2284</v>
      </c>
    </row>
    <row r="49" spans="1:28" ht="15" customHeight="1">
      <c r="A49" s="235">
        <v>40</v>
      </c>
      <c r="B49" s="222" t="str">
        <f t="shared" si="0"/>
        <v>Klik Disini</v>
      </c>
      <c r="C49" s="236" t="s">
        <v>2285</v>
      </c>
      <c r="D49" s="236"/>
      <c r="E49" s="236" t="s">
        <v>2286</v>
      </c>
      <c r="F49" s="237" t="s">
        <v>2287</v>
      </c>
      <c r="G49" s="236" t="s">
        <v>2288</v>
      </c>
      <c r="H49" s="236" t="s">
        <v>398</v>
      </c>
      <c r="I49" s="238" t="s">
        <v>1844</v>
      </c>
      <c r="J49" s="239" t="s">
        <v>399</v>
      </c>
      <c r="K49" s="236" t="s">
        <v>1953</v>
      </c>
      <c r="L49" s="236"/>
      <c r="M49" s="236" t="s">
        <v>447</v>
      </c>
      <c r="N49" s="236" t="s">
        <v>735</v>
      </c>
      <c r="O49" s="236" t="s">
        <v>450</v>
      </c>
      <c r="P49" s="236">
        <v>2023</v>
      </c>
      <c r="Q49" s="236">
        <v>2023</v>
      </c>
      <c r="R49" s="240" t="s">
        <v>2053</v>
      </c>
      <c r="S49" s="240" t="s">
        <v>77</v>
      </c>
      <c r="T49" s="236" t="s">
        <v>451</v>
      </c>
      <c r="U49" s="239">
        <v>81</v>
      </c>
      <c r="V49" s="239" t="s">
        <v>452</v>
      </c>
      <c r="W49" s="236" t="s">
        <v>715</v>
      </c>
      <c r="X49" s="240" t="s">
        <v>2289</v>
      </c>
      <c r="Y49" s="235">
        <v>68372</v>
      </c>
      <c r="Z49" s="88"/>
      <c r="AA49" s="241">
        <f t="shared" si="1"/>
        <v>0</v>
      </c>
      <c r="AB49" s="242" t="s">
        <v>2290</v>
      </c>
    </row>
    <row r="50" spans="1:28" ht="15" customHeight="1">
      <c r="A50" s="235">
        <v>41</v>
      </c>
      <c r="B50" s="222" t="str">
        <f t="shared" si="0"/>
        <v>Klik Disini</v>
      </c>
      <c r="C50" s="236" t="s">
        <v>2291</v>
      </c>
      <c r="D50" s="236"/>
      <c r="E50" s="236" t="s">
        <v>2292</v>
      </c>
      <c r="F50" s="237" t="s">
        <v>2293</v>
      </c>
      <c r="G50" s="236" t="s">
        <v>2294</v>
      </c>
      <c r="H50" s="236" t="s">
        <v>2057</v>
      </c>
      <c r="I50" s="238" t="s">
        <v>446</v>
      </c>
      <c r="J50" s="239" t="s">
        <v>373</v>
      </c>
      <c r="K50" s="236" t="s">
        <v>1953</v>
      </c>
      <c r="L50" s="236"/>
      <c r="M50" s="236" t="s">
        <v>447</v>
      </c>
      <c r="N50" s="236" t="s">
        <v>449</v>
      </c>
      <c r="O50" s="236" t="s">
        <v>2057</v>
      </c>
      <c r="P50" s="236">
        <v>2023</v>
      </c>
      <c r="Q50" s="236">
        <v>2023</v>
      </c>
      <c r="R50" s="240" t="s">
        <v>2053</v>
      </c>
      <c r="S50" s="240" t="s">
        <v>77</v>
      </c>
      <c r="T50" s="236" t="s">
        <v>451</v>
      </c>
      <c r="U50" s="239">
        <v>60</v>
      </c>
      <c r="V50" s="239" t="s">
        <v>452</v>
      </c>
      <c r="W50" s="236" t="s">
        <v>505</v>
      </c>
      <c r="X50" s="240" t="s">
        <v>2295</v>
      </c>
      <c r="Y50" s="235">
        <v>62220</v>
      </c>
      <c r="Z50" s="88"/>
      <c r="AA50" s="241">
        <f t="shared" si="1"/>
        <v>0</v>
      </c>
      <c r="AB50" s="242" t="s">
        <v>2296</v>
      </c>
    </row>
    <row r="51" spans="1:28" ht="15" customHeight="1">
      <c r="A51" s="235">
        <v>42</v>
      </c>
      <c r="B51" s="222" t="str">
        <f t="shared" si="0"/>
        <v>Klik Disini</v>
      </c>
      <c r="C51" s="236" t="s">
        <v>2297</v>
      </c>
      <c r="D51" s="236"/>
      <c r="E51" s="236" t="s">
        <v>2082</v>
      </c>
      <c r="F51" s="237" t="s">
        <v>2298</v>
      </c>
      <c r="G51" s="236" t="s">
        <v>2299</v>
      </c>
      <c r="H51" s="236" t="s">
        <v>2077</v>
      </c>
      <c r="I51" s="238" t="s">
        <v>583</v>
      </c>
      <c r="J51" s="239" t="s">
        <v>263</v>
      </c>
      <c r="K51" s="236" t="s">
        <v>1953</v>
      </c>
      <c r="L51" s="236"/>
      <c r="M51" s="236" t="s">
        <v>447</v>
      </c>
      <c r="N51" s="236" t="s">
        <v>449</v>
      </c>
      <c r="O51" s="236" t="s">
        <v>2078</v>
      </c>
      <c r="P51" s="236">
        <v>2023</v>
      </c>
      <c r="Q51" s="236">
        <v>2023</v>
      </c>
      <c r="R51" s="240" t="s">
        <v>2053</v>
      </c>
      <c r="S51" s="240" t="s">
        <v>77</v>
      </c>
      <c r="T51" s="236" t="s">
        <v>451</v>
      </c>
      <c r="U51" s="239">
        <v>155</v>
      </c>
      <c r="V51" s="239" t="s">
        <v>452</v>
      </c>
      <c r="W51" s="236" t="s">
        <v>601</v>
      </c>
      <c r="X51" s="240" t="s">
        <v>2300</v>
      </c>
      <c r="Y51" s="235">
        <v>89755</v>
      </c>
      <c r="Z51" s="88"/>
      <c r="AA51" s="241">
        <f t="shared" si="1"/>
        <v>0</v>
      </c>
      <c r="AB51" s="242" t="s">
        <v>2301</v>
      </c>
    </row>
    <row r="52" spans="1:28" ht="15" customHeight="1">
      <c r="A52" s="235">
        <v>43</v>
      </c>
      <c r="B52" s="222" t="str">
        <f t="shared" si="0"/>
        <v>Klik Disini</v>
      </c>
      <c r="C52" s="236" t="s">
        <v>2302</v>
      </c>
      <c r="D52" s="236"/>
      <c r="E52" s="236" t="s">
        <v>2303</v>
      </c>
      <c r="F52" s="237" t="s">
        <v>2304</v>
      </c>
      <c r="G52" s="236" t="s">
        <v>2305</v>
      </c>
      <c r="H52" s="236" t="s">
        <v>2306</v>
      </c>
      <c r="I52" s="238" t="s">
        <v>583</v>
      </c>
      <c r="J52" s="239" t="s">
        <v>265</v>
      </c>
      <c r="K52" s="236" t="s">
        <v>1953</v>
      </c>
      <c r="L52" s="236"/>
      <c r="M52" s="236" t="s">
        <v>447</v>
      </c>
      <c r="N52" s="236" t="s">
        <v>449</v>
      </c>
      <c r="O52" s="236" t="s">
        <v>2306</v>
      </c>
      <c r="P52" s="236">
        <v>2023</v>
      </c>
      <c r="Q52" s="236">
        <v>2023</v>
      </c>
      <c r="R52" s="240" t="s">
        <v>2053</v>
      </c>
      <c r="S52" s="240" t="s">
        <v>77</v>
      </c>
      <c r="T52" s="236" t="s">
        <v>451</v>
      </c>
      <c r="U52" s="239">
        <v>149</v>
      </c>
      <c r="V52" s="239" t="s">
        <v>452</v>
      </c>
      <c r="W52" s="236" t="s">
        <v>2063</v>
      </c>
      <c r="X52" s="240" t="s">
        <v>2307</v>
      </c>
      <c r="Y52" s="235">
        <v>88290</v>
      </c>
      <c r="Z52" s="88"/>
      <c r="AA52" s="241">
        <f t="shared" si="1"/>
        <v>0</v>
      </c>
      <c r="AB52" s="242" t="s">
        <v>2308</v>
      </c>
    </row>
    <row r="53" spans="1:28" ht="15" customHeight="1">
      <c r="A53" s="235">
        <v>44</v>
      </c>
      <c r="B53" s="222" t="str">
        <f t="shared" si="0"/>
        <v>Klik Disini</v>
      </c>
      <c r="C53" s="236" t="s">
        <v>2309</v>
      </c>
      <c r="D53" s="236"/>
      <c r="E53" s="236" t="s">
        <v>2310</v>
      </c>
      <c r="F53" s="237" t="s">
        <v>2311</v>
      </c>
      <c r="G53" s="236" t="s">
        <v>2312</v>
      </c>
      <c r="H53" s="236" t="s">
        <v>2057</v>
      </c>
      <c r="I53" s="238" t="s">
        <v>446</v>
      </c>
      <c r="J53" s="239" t="s">
        <v>373</v>
      </c>
      <c r="K53" s="236" t="s">
        <v>1953</v>
      </c>
      <c r="L53" s="236"/>
      <c r="M53" s="236" t="s">
        <v>447</v>
      </c>
      <c r="N53" s="236" t="s">
        <v>479</v>
      </c>
      <c r="O53" s="236" t="s">
        <v>2057</v>
      </c>
      <c r="P53" s="236">
        <v>2023</v>
      </c>
      <c r="Q53" s="236">
        <v>2023</v>
      </c>
      <c r="R53" s="240" t="s">
        <v>2053</v>
      </c>
      <c r="S53" s="240" t="s">
        <v>77</v>
      </c>
      <c r="T53" s="236" t="s">
        <v>451</v>
      </c>
      <c r="U53" s="239">
        <v>90</v>
      </c>
      <c r="V53" s="239" t="s">
        <v>452</v>
      </c>
      <c r="W53" s="236" t="s">
        <v>601</v>
      </c>
      <c r="X53" s="240" t="s">
        <v>2313</v>
      </c>
      <c r="Y53" s="235">
        <v>71008</v>
      </c>
      <c r="Z53" s="88"/>
      <c r="AA53" s="241">
        <f t="shared" si="1"/>
        <v>0</v>
      </c>
      <c r="AB53" s="242" t="s">
        <v>2314</v>
      </c>
    </row>
    <row r="54" spans="1:28" ht="15" customHeight="1">
      <c r="A54" s="235">
        <v>45</v>
      </c>
      <c r="B54" s="222" t="str">
        <f t="shared" si="0"/>
        <v>Klik Disini</v>
      </c>
      <c r="C54" s="236" t="s">
        <v>2315</v>
      </c>
      <c r="D54" s="236"/>
      <c r="E54" s="236" t="s">
        <v>2316</v>
      </c>
      <c r="F54" s="237" t="s">
        <v>2317</v>
      </c>
      <c r="G54" s="236" t="s">
        <v>2318</v>
      </c>
      <c r="H54" s="236" t="s">
        <v>1056</v>
      </c>
      <c r="I54" s="238" t="s">
        <v>583</v>
      </c>
      <c r="J54" s="239" t="s">
        <v>265</v>
      </c>
      <c r="K54" s="236" t="s">
        <v>1953</v>
      </c>
      <c r="L54" s="236"/>
      <c r="M54" s="236" t="s">
        <v>447</v>
      </c>
      <c r="N54" s="236" t="s">
        <v>449</v>
      </c>
      <c r="O54" s="236" t="s">
        <v>1056</v>
      </c>
      <c r="P54" s="236">
        <v>2023</v>
      </c>
      <c r="Q54" s="236">
        <v>2023</v>
      </c>
      <c r="R54" s="240" t="s">
        <v>2053</v>
      </c>
      <c r="S54" s="240" t="s">
        <v>77</v>
      </c>
      <c r="T54" s="236" t="s">
        <v>451</v>
      </c>
      <c r="U54" s="239">
        <v>84</v>
      </c>
      <c r="V54" s="239" t="s">
        <v>452</v>
      </c>
      <c r="W54" s="236" t="s">
        <v>755</v>
      </c>
      <c r="X54" s="240" t="s">
        <v>2319</v>
      </c>
      <c r="Y54" s="235">
        <v>64304</v>
      </c>
      <c r="Z54" s="88"/>
      <c r="AA54" s="241">
        <f t="shared" si="1"/>
        <v>0</v>
      </c>
      <c r="AB54" s="242" t="s">
        <v>2320</v>
      </c>
    </row>
    <row r="55" spans="1:28" ht="15" customHeight="1">
      <c r="A55" s="235">
        <v>46</v>
      </c>
      <c r="B55" s="222" t="str">
        <f t="shared" si="0"/>
        <v>Klik Disini</v>
      </c>
      <c r="C55" s="236" t="s">
        <v>2321</v>
      </c>
      <c r="D55" s="236"/>
      <c r="E55" s="236" t="s">
        <v>2322</v>
      </c>
      <c r="F55" s="237" t="s">
        <v>2323</v>
      </c>
      <c r="G55" s="236" t="s">
        <v>2324</v>
      </c>
      <c r="H55" s="236" t="s">
        <v>2057</v>
      </c>
      <c r="I55" s="238" t="s">
        <v>446</v>
      </c>
      <c r="J55" s="239" t="s">
        <v>373</v>
      </c>
      <c r="K55" s="236" t="s">
        <v>1953</v>
      </c>
      <c r="L55" s="236"/>
      <c r="M55" s="236" t="s">
        <v>447</v>
      </c>
      <c r="N55" s="236" t="s">
        <v>735</v>
      </c>
      <c r="O55" s="236" t="s">
        <v>2057</v>
      </c>
      <c r="P55" s="236">
        <v>2023</v>
      </c>
      <c r="Q55" s="236">
        <v>2023</v>
      </c>
      <c r="R55" s="240" t="s">
        <v>2053</v>
      </c>
      <c r="S55" s="240" t="s">
        <v>77</v>
      </c>
      <c r="T55" s="236" t="s">
        <v>451</v>
      </c>
      <c r="U55" s="239">
        <v>100</v>
      </c>
      <c r="V55" s="239" t="s">
        <v>452</v>
      </c>
      <c r="W55" s="236" t="s">
        <v>601</v>
      </c>
      <c r="X55" s="240" t="s">
        <v>2325</v>
      </c>
      <c r="Y55" s="235">
        <v>60224</v>
      </c>
      <c r="Z55" s="88"/>
      <c r="AA55" s="241">
        <f t="shared" si="1"/>
        <v>0</v>
      </c>
      <c r="AB55" s="243" t="s">
        <v>2326</v>
      </c>
    </row>
    <row r="56" spans="1:28" ht="15" customHeight="1">
      <c r="A56" s="235">
        <v>47</v>
      </c>
      <c r="B56" s="222" t="str">
        <f t="shared" si="0"/>
        <v>Klik Disini</v>
      </c>
      <c r="C56" s="236" t="s">
        <v>2327</v>
      </c>
      <c r="D56" s="236"/>
      <c r="E56" s="236" t="s">
        <v>2328</v>
      </c>
      <c r="F56" s="237" t="s">
        <v>2329</v>
      </c>
      <c r="G56" s="236" t="s">
        <v>2330</v>
      </c>
      <c r="H56" s="236" t="s">
        <v>2057</v>
      </c>
      <c r="I56" s="238" t="s">
        <v>446</v>
      </c>
      <c r="J56" s="239" t="s">
        <v>373</v>
      </c>
      <c r="K56" s="236" t="s">
        <v>1953</v>
      </c>
      <c r="L56" s="236"/>
      <c r="M56" s="236" t="s">
        <v>447</v>
      </c>
      <c r="N56" s="236" t="s">
        <v>479</v>
      </c>
      <c r="O56" s="236" t="s">
        <v>2057</v>
      </c>
      <c r="P56" s="236">
        <v>2023</v>
      </c>
      <c r="Q56" s="236">
        <v>2023</v>
      </c>
      <c r="R56" s="240" t="s">
        <v>2053</v>
      </c>
      <c r="S56" s="240" t="s">
        <v>77</v>
      </c>
      <c r="T56" s="236" t="s">
        <v>451</v>
      </c>
      <c r="U56" s="239">
        <v>96</v>
      </c>
      <c r="V56" s="239" t="s">
        <v>452</v>
      </c>
      <c r="W56" s="236" t="s">
        <v>663</v>
      </c>
      <c r="X56" s="240" t="s">
        <v>2331</v>
      </c>
      <c r="Y56" s="235">
        <v>67568</v>
      </c>
      <c r="Z56" s="88"/>
      <c r="AA56" s="241">
        <f t="shared" si="1"/>
        <v>0</v>
      </c>
      <c r="AB56" s="243" t="s">
        <v>2332</v>
      </c>
    </row>
    <row r="57" spans="1:28" ht="15" customHeight="1">
      <c r="A57" s="235">
        <v>48</v>
      </c>
      <c r="B57" s="222" t="str">
        <f t="shared" si="0"/>
        <v>Klik Disini</v>
      </c>
      <c r="C57" s="236" t="s">
        <v>2333</v>
      </c>
      <c r="D57" s="236"/>
      <c r="E57" s="236" t="s">
        <v>2334</v>
      </c>
      <c r="F57" s="237" t="s">
        <v>2335</v>
      </c>
      <c r="G57" s="236" t="s">
        <v>2336</v>
      </c>
      <c r="H57" s="236" t="s">
        <v>2057</v>
      </c>
      <c r="I57" s="238" t="s">
        <v>446</v>
      </c>
      <c r="J57" s="239" t="s">
        <v>373</v>
      </c>
      <c r="K57" s="236" t="s">
        <v>1953</v>
      </c>
      <c r="L57" s="236"/>
      <c r="M57" s="236" t="s">
        <v>447</v>
      </c>
      <c r="N57" s="236" t="s">
        <v>449</v>
      </c>
      <c r="O57" s="236" t="s">
        <v>2057</v>
      </c>
      <c r="P57" s="236">
        <v>2023</v>
      </c>
      <c r="Q57" s="236">
        <v>2023</v>
      </c>
      <c r="R57" s="240" t="s">
        <v>2053</v>
      </c>
      <c r="S57" s="240" t="s">
        <v>77</v>
      </c>
      <c r="T57" s="236" t="s">
        <v>451</v>
      </c>
      <c r="U57" s="239">
        <v>101</v>
      </c>
      <c r="V57" s="239" t="s">
        <v>452</v>
      </c>
      <c r="W57" s="236" t="s">
        <v>497</v>
      </c>
      <c r="X57" s="240" t="s">
        <v>2337</v>
      </c>
      <c r="Y57" s="235">
        <v>68928</v>
      </c>
      <c r="Z57" s="88"/>
      <c r="AA57" s="241">
        <f t="shared" si="1"/>
        <v>0</v>
      </c>
      <c r="AB57" s="227" t="s">
        <v>2338</v>
      </c>
    </row>
    <row r="58" spans="1:28" ht="15" customHeight="1">
      <c r="A58" s="235">
        <v>49</v>
      </c>
      <c r="B58" s="222" t="str">
        <f t="shared" si="0"/>
        <v>Klik Disini</v>
      </c>
      <c r="C58" s="236" t="s">
        <v>2339</v>
      </c>
      <c r="D58" s="236"/>
      <c r="E58" s="236" t="s">
        <v>2340</v>
      </c>
      <c r="F58" s="237" t="s">
        <v>2341</v>
      </c>
      <c r="G58" s="236" t="s">
        <v>2342</v>
      </c>
      <c r="H58" s="236" t="s">
        <v>2057</v>
      </c>
      <c r="I58" s="238" t="s">
        <v>446</v>
      </c>
      <c r="J58" s="239" t="s">
        <v>373</v>
      </c>
      <c r="K58" s="236" t="s">
        <v>1953</v>
      </c>
      <c r="L58" s="236"/>
      <c r="M58" s="236" t="s">
        <v>447</v>
      </c>
      <c r="N58" s="236" t="s">
        <v>449</v>
      </c>
      <c r="O58" s="236" t="s">
        <v>2057</v>
      </c>
      <c r="P58" s="236">
        <v>2023</v>
      </c>
      <c r="Q58" s="236">
        <v>2023</v>
      </c>
      <c r="R58" s="240" t="s">
        <v>2053</v>
      </c>
      <c r="S58" s="240" t="s">
        <v>77</v>
      </c>
      <c r="T58" s="236" t="s">
        <v>451</v>
      </c>
      <c r="U58" s="239">
        <v>108</v>
      </c>
      <c r="V58" s="239" t="s">
        <v>452</v>
      </c>
      <c r="W58" s="236" t="s">
        <v>471</v>
      </c>
      <c r="X58" s="240" t="s">
        <v>2343</v>
      </c>
      <c r="Y58" s="235">
        <v>69744</v>
      </c>
      <c r="Z58" s="88"/>
      <c r="AA58" s="241">
        <f t="shared" si="1"/>
        <v>0</v>
      </c>
      <c r="AB58" s="242" t="s">
        <v>2344</v>
      </c>
    </row>
    <row r="59" spans="1:28" ht="15" customHeight="1">
      <c r="A59" s="235">
        <v>50</v>
      </c>
      <c r="B59" s="222" t="str">
        <f t="shared" si="0"/>
        <v>Klik Disini</v>
      </c>
      <c r="C59" s="236" t="s">
        <v>2345</v>
      </c>
      <c r="D59" s="236"/>
      <c r="E59" s="236" t="s">
        <v>2346</v>
      </c>
      <c r="F59" s="237" t="s">
        <v>2347</v>
      </c>
      <c r="G59" s="236" t="s">
        <v>2348</v>
      </c>
      <c r="H59" s="236" t="s">
        <v>2057</v>
      </c>
      <c r="I59" s="238" t="s">
        <v>446</v>
      </c>
      <c r="J59" s="239" t="s">
        <v>373</v>
      </c>
      <c r="K59" s="236" t="s">
        <v>1953</v>
      </c>
      <c r="L59" s="236"/>
      <c r="M59" s="236" t="s">
        <v>447</v>
      </c>
      <c r="N59" s="236" t="s">
        <v>449</v>
      </c>
      <c r="O59" s="236" t="s">
        <v>2057</v>
      </c>
      <c r="P59" s="236">
        <v>2023</v>
      </c>
      <c r="Q59" s="236">
        <v>2023</v>
      </c>
      <c r="R59" s="240" t="s">
        <v>2053</v>
      </c>
      <c r="S59" s="240" t="s">
        <v>77</v>
      </c>
      <c r="T59" s="236" t="s">
        <v>451</v>
      </c>
      <c r="U59" s="239">
        <v>106</v>
      </c>
      <c r="V59" s="239" t="s">
        <v>452</v>
      </c>
      <c r="W59" s="236" t="s">
        <v>755</v>
      </c>
      <c r="X59" s="240" t="s">
        <v>2349</v>
      </c>
      <c r="Y59" s="235">
        <v>70288</v>
      </c>
      <c r="Z59" s="88"/>
      <c r="AA59" s="241">
        <f t="shared" si="1"/>
        <v>0</v>
      </c>
      <c r="AB59" s="242" t="s">
        <v>2350</v>
      </c>
    </row>
    <row r="60" spans="1:28" ht="15" customHeight="1">
      <c r="A60" s="235">
        <v>51</v>
      </c>
      <c r="B60" s="222" t="str">
        <f t="shared" si="0"/>
        <v>Klik Disini</v>
      </c>
      <c r="C60" s="236" t="s">
        <v>2351</v>
      </c>
      <c r="D60" s="236"/>
      <c r="E60" s="236" t="s">
        <v>2352</v>
      </c>
      <c r="F60" s="237" t="s">
        <v>2353</v>
      </c>
      <c r="G60" s="236" t="s">
        <v>2354</v>
      </c>
      <c r="H60" s="236" t="s">
        <v>356</v>
      </c>
      <c r="I60" s="238" t="s">
        <v>446</v>
      </c>
      <c r="J60" s="239" t="s">
        <v>355</v>
      </c>
      <c r="K60" s="236" t="s">
        <v>1953</v>
      </c>
      <c r="L60" s="236"/>
      <c r="M60" s="236" t="s">
        <v>447</v>
      </c>
      <c r="N60" s="236" t="s">
        <v>449</v>
      </c>
      <c r="O60" s="236" t="s">
        <v>450</v>
      </c>
      <c r="P60" s="236">
        <v>2023</v>
      </c>
      <c r="Q60" s="236">
        <v>2023</v>
      </c>
      <c r="R60" s="240" t="s">
        <v>2053</v>
      </c>
      <c r="S60" s="240" t="s">
        <v>77</v>
      </c>
      <c r="T60" s="236" t="s">
        <v>451</v>
      </c>
      <c r="U60" s="239">
        <v>100</v>
      </c>
      <c r="V60" s="239" t="s">
        <v>452</v>
      </c>
      <c r="W60" s="236" t="s">
        <v>1124</v>
      </c>
      <c r="X60" s="240" t="s">
        <v>2355</v>
      </c>
      <c r="Y60" s="235">
        <v>70832</v>
      </c>
      <c r="Z60" s="88"/>
      <c r="AA60" s="241">
        <f t="shared" si="1"/>
        <v>0</v>
      </c>
      <c r="AB60" s="242" t="s">
        <v>2356</v>
      </c>
    </row>
    <row r="61" spans="1:28" ht="15" customHeight="1">
      <c r="A61" s="235">
        <v>52</v>
      </c>
      <c r="B61" s="222" t="str">
        <f t="shared" si="0"/>
        <v>Klik Disini</v>
      </c>
      <c r="C61" s="236" t="s">
        <v>2357</v>
      </c>
      <c r="D61" s="236"/>
      <c r="E61" s="236" t="s">
        <v>2358</v>
      </c>
      <c r="F61" s="237" t="s">
        <v>2359</v>
      </c>
      <c r="G61" s="236" t="s">
        <v>2360</v>
      </c>
      <c r="H61" s="236" t="s">
        <v>2057</v>
      </c>
      <c r="I61" s="238" t="s">
        <v>446</v>
      </c>
      <c r="J61" s="239" t="s">
        <v>373</v>
      </c>
      <c r="K61" s="236" t="s">
        <v>1953</v>
      </c>
      <c r="L61" s="236"/>
      <c r="M61" s="236" t="s">
        <v>447</v>
      </c>
      <c r="N61" s="236" t="s">
        <v>449</v>
      </c>
      <c r="O61" s="236" t="s">
        <v>2057</v>
      </c>
      <c r="P61" s="236">
        <v>2023</v>
      </c>
      <c r="Q61" s="236">
        <v>2023</v>
      </c>
      <c r="R61" s="240" t="s">
        <v>2053</v>
      </c>
      <c r="S61" s="240" t="s">
        <v>77</v>
      </c>
      <c r="T61" s="236" t="s">
        <v>451</v>
      </c>
      <c r="U61" s="239">
        <v>94</v>
      </c>
      <c r="V61" s="239" t="s">
        <v>452</v>
      </c>
      <c r="W61" s="236" t="s">
        <v>722</v>
      </c>
      <c r="X61" s="240" t="s">
        <v>2361</v>
      </c>
      <c r="Y61" s="235">
        <v>67024</v>
      </c>
      <c r="Z61" s="88"/>
      <c r="AA61" s="241">
        <f t="shared" si="1"/>
        <v>0</v>
      </c>
      <c r="AB61" s="237" t="s">
        <v>2362</v>
      </c>
    </row>
    <row r="62" spans="1:28" ht="15" customHeight="1">
      <c r="A62" s="235">
        <v>53</v>
      </c>
      <c r="B62" s="222" t="str">
        <f t="shared" si="0"/>
        <v>Klik Disini</v>
      </c>
      <c r="C62" s="236" t="s">
        <v>2363</v>
      </c>
      <c r="D62" s="236"/>
      <c r="E62" s="236" t="s">
        <v>2364</v>
      </c>
      <c r="F62" s="237" t="s">
        <v>2365</v>
      </c>
      <c r="G62" s="236" t="s">
        <v>2366</v>
      </c>
      <c r="H62" s="236" t="s">
        <v>2057</v>
      </c>
      <c r="I62" s="238" t="s">
        <v>446</v>
      </c>
      <c r="J62" s="239" t="s">
        <v>373</v>
      </c>
      <c r="K62" s="236" t="s">
        <v>1953</v>
      </c>
      <c r="L62" s="236"/>
      <c r="M62" s="236" t="s">
        <v>447</v>
      </c>
      <c r="N62" s="236" t="s">
        <v>449</v>
      </c>
      <c r="O62" s="236" t="s">
        <v>2057</v>
      </c>
      <c r="P62" s="236">
        <v>2023</v>
      </c>
      <c r="Q62" s="236">
        <v>2023</v>
      </c>
      <c r="R62" s="240" t="s">
        <v>2053</v>
      </c>
      <c r="S62" s="240" t="s">
        <v>77</v>
      </c>
      <c r="T62" s="236" t="s">
        <v>451</v>
      </c>
      <c r="U62" s="239">
        <v>97</v>
      </c>
      <c r="V62" s="239" t="s">
        <v>452</v>
      </c>
      <c r="W62" s="236" t="s">
        <v>884</v>
      </c>
      <c r="X62" s="240" t="s">
        <v>2367</v>
      </c>
      <c r="Y62" s="235">
        <v>92008</v>
      </c>
      <c r="Z62" s="88"/>
      <c r="AA62" s="241">
        <f t="shared" si="1"/>
        <v>0</v>
      </c>
      <c r="AB62" s="237" t="s">
        <v>2368</v>
      </c>
    </row>
    <row r="63" spans="1:28" ht="15" customHeight="1">
      <c r="A63" s="235">
        <v>54</v>
      </c>
      <c r="B63" s="222" t="str">
        <f t="shared" si="0"/>
        <v>Klik Disini</v>
      </c>
      <c r="C63" s="236" t="s">
        <v>2369</v>
      </c>
      <c r="D63" s="236"/>
      <c r="E63" s="236" t="s">
        <v>2370</v>
      </c>
      <c r="F63" s="237" t="s">
        <v>2371</v>
      </c>
      <c r="G63" s="236" t="s">
        <v>2372</v>
      </c>
      <c r="H63" s="236" t="s">
        <v>356</v>
      </c>
      <c r="I63" s="238" t="s">
        <v>446</v>
      </c>
      <c r="J63" s="239" t="s">
        <v>355</v>
      </c>
      <c r="K63" s="236" t="s">
        <v>1953</v>
      </c>
      <c r="L63" s="236"/>
      <c r="M63" s="236" t="s">
        <v>447</v>
      </c>
      <c r="N63" s="236" t="s">
        <v>449</v>
      </c>
      <c r="O63" s="236" t="s">
        <v>450</v>
      </c>
      <c r="P63" s="236">
        <v>2023</v>
      </c>
      <c r="Q63" s="236">
        <v>2023</v>
      </c>
      <c r="R63" s="240" t="s">
        <v>2053</v>
      </c>
      <c r="S63" s="240" t="s">
        <v>77</v>
      </c>
      <c r="T63" s="236" t="s">
        <v>451</v>
      </c>
      <c r="U63" s="239">
        <v>122</v>
      </c>
      <c r="V63" s="239" t="s">
        <v>452</v>
      </c>
      <c r="W63" s="236" t="s">
        <v>497</v>
      </c>
      <c r="X63" s="240" t="s">
        <v>2373</v>
      </c>
      <c r="Y63" s="235">
        <v>74640</v>
      </c>
      <c r="Z63" s="88"/>
      <c r="AA63" s="241">
        <f t="shared" si="1"/>
        <v>0</v>
      </c>
      <c r="AB63" s="237" t="s">
        <v>2374</v>
      </c>
    </row>
    <row r="64" spans="1:28" ht="15" customHeight="1">
      <c r="A64" s="235">
        <v>55</v>
      </c>
      <c r="B64" s="222" t="str">
        <f t="shared" si="0"/>
        <v>Klik Disini</v>
      </c>
      <c r="C64" s="236" t="s">
        <v>2375</v>
      </c>
      <c r="D64" s="236"/>
      <c r="E64" s="236" t="s">
        <v>2376</v>
      </c>
      <c r="F64" s="237" t="s">
        <v>2377</v>
      </c>
      <c r="G64" s="236" t="s">
        <v>2378</v>
      </c>
      <c r="H64" s="236" t="s">
        <v>2057</v>
      </c>
      <c r="I64" s="238" t="s">
        <v>446</v>
      </c>
      <c r="J64" s="239" t="s">
        <v>373</v>
      </c>
      <c r="K64" s="236" t="s">
        <v>1953</v>
      </c>
      <c r="L64" s="236"/>
      <c r="M64" s="236" t="s">
        <v>447</v>
      </c>
      <c r="N64" s="236" t="s">
        <v>449</v>
      </c>
      <c r="O64" s="236" t="s">
        <v>2057</v>
      </c>
      <c r="P64" s="236">
        <v>2023</v>
      </c>
      <c r="Q64" s="236">
        <v>2023</v>
      </c>
      <c r="R64" s="240" t="s">
        <v>2053</v>
      </c>
      <c r="S64" s="240" t="s">
        <v>77</v>
      </c>
      <c r="T64" s="236" t="s">
        <v>451</v>
      </c>
      <c r="U64" s="239">
        <v>105</v>
      </c>
      <c r="V64" s="239" t="s">
        <v>452</v>
      </c>
      <c r="W64" s="236" t="s">
        <v>471</v>
      </c>
      <c r="X64" s="240" t="s">
        <v>2379</v>
      </c>
      <c r="Y64" s="235">
        <v>69744</v>
      </c>
      <c r="Z64" s="88"/>
      <c r="AA64" s="241">
        <f t="shared" si="1"/>
        <v>0</v>
      </c>
      <c r="AB64" s="237" t="s">
        <v>2380</v>
      </c>
    </row>
    <row r="65" spans="1:28" ht="15" customHeight="1">
      <c r="A65" s="235">
        <v>56</v>
      </c>
      <c r="B65" s="222" t="str">
        <f t="shared" si="0"/>
        <v>Klik Disini</v>
      </c>
      <c r="C65" s="236" t="s">
        <v>2381</v>
      </c>
      <c r="D65" s="236"/>
      <c r="E65" s="236" t="s">
        <v>2382</v>
      </c>
      <c r="F65" s="237" t="s">
        <v>2383</v>
      </c>
      <c r="G65" s="236" t="s">
        <v>2384</v>
      </c>
      <c r="H65" s="236" t="s">
        <v>356</v>
      </c>
      <c r="I65" s="238" t="s">
        <v>446</v>
      </c>
      <c r="J65" s="239" t="s">
        <v>355</v>
      </c>
      <c r="K65" s="236" t="s">
        <v>1953</v>
      </c>
      <c r="L65" s="236"/>
      <c r="M65" s="236" t="s">
        <v>447</v>
      </c>
      <c r="N65" s="236" t="s">
        <v>449</v>
      </c>
      <c r="O65" s="236" t="s">
        <v>450</v>
      </c>
      <c r="P65" s="236">
        <v>2023</v>
      </c>
      <c r="Q65" s="236">
        <v>2023</v>
      </c>
      <c r="R65" s="240" t="s">
        <v>2053</v>
      </c>
      <c r="S65" s="240" t="s">
        <v>77</v>
      </c>
      <c r="T65" s="236" t="s">
        <v>451</v>
      </c>
      <c r="U65" s="239">
        <v>86</v>
      </c>
      <c r="V65" s="239" t="s">
        <v>452</v>
      </c>
      <c r="W65" s="236" t="s">
        <v>884</v>
      </c>
      <c r="X65" s="240" t="s">
        <v>2385</v>
      </c>
      <c r="Y65" s="235">
        <v>91100</v>
      </c>
      <c r="Z65" s="88"/>
      <c r="AA65" s="241">
        <f t="shared" si="1"/>
        <v>0</v>
      </c>
      <c r="AB65" s="237" t="s">
        <v>2386</v>
      </c>
    </row>
    <row r="66" spans="1:28" ht="15" customHeight="1">
      <c r="A66" s="235">
        <v>57</v>
      </c>
      <c r="B66" s="222" t="str">
        <f t="shared" si="0"/>
        <v>Klik Disini</v>
      </c>
      <c r="C66" s="236" t="s">
        <v>2387</v>
      </c>
      <c r="D66" s="236"/>
      <c r="E66" s="236" t="s">
        <v>2388</v>
      </c>
      <c r="F66" s="237" t="s">
        <v>2389</v>
      </c>
      <c r="G66" s="236" t="s">
        <v>2390</v>
      </c>
      <c r="H66" s="236" t="s">
        <v>2306</v>
      </c>
      <c r="I66" s="238" t="s">
        <v>583</v>
      </c>
      <c r="J66" s="239" t="s">
        <v>265</v>
      </c>
      <c r="K66" s="236" t="s">
        <v>1953</v>
      </c>
      <c r="L66" s="236"/>
      <c r="M66" s="236" t="s">
        <v>447</v>
      </c>
      <c r="N66" s="236" t="s">
        <v>479</v>
      </c>
      <c r="O66" s="236" t="s">
        <v>2306</v>
      </c>
      <c r="P66" s="236">
        <v>2023</v>
      </c>
      <c r="Q66" s="236">
        <v>2023</v>
      </c>
      <c r="R66" s="240" t="s">
        <v>2053</v>
      </c>
      <c r="S66" s="240" t="s">
        <v>77</v>
      </c>
      <c r="T66" s="236" t="s">
        <v>451</v>
      </c>
      <c r="U66" s="239">
        <v>86</v>
      </c>
      <c r="V66" s="239" t="s">
        <v>452</v>
      </c>
      <c r="W66" s="236" t="s">
        <v>2063</v>
      </c>
      <c r="X66" s="240" t="s">
        <v>2391</v>
      </c>
      <c r="Y66" s="235">
        <v>68100</v>
      </c>
      <c r="Z66" s="88"/>
      <c r="AA66" s="241">
        <f t="shared" si="1"/>
        <v>0</v>
      </c>
      <c r="AB66" s="237" t="s">
        <v>2392</v>
      </c>
    </row>
    <row r="67" spans="1:28" ht="15" customHeight="1">
      <c r="A67" s="235">
        <v>58</v>
      </c>
      <c r="B67" s="222" t="str">
        <f t="shared" si="0"/>
        <v>Klik Disini</v>
      </c>
      <c r="C67" s="236" t="s">
        <v>2393</v>
      </c>
      <c r="D67" s="236"/>
      <c r="E67" s="236" t="s">
        <v>2394</v>
      </c>
      <c r="F67" s="237" t="s">
        <v>2395</v>
      </c>
      <c r="G67" s="236" t="s">
        <v>2396</v>
      </c>
      <c r="H67" s="236" t="s">
        <v>2057</v>
      </c>
      <c r="I67" s="238" t="s">
        <v>446</v>
      </c>
      <c r="J67" s="239" t="s">
        <v>373</v>
      </c>
      <c r="K67" s="236" t="s">
        <v>1953</v>
      </c>
      <c r="L67" s="236"/>
      <c r="M67" s="236" t="s">
        <v>447</v>
      </c>
      <c r="N67" s="236" t="s">
        <v>449</v>
      </c>
      <c r="O67" s="236" t="s">
        <v>2057</v>
      </c>
      <c r="P67" s="236">
        <v>2023</v>
      </c>
      <c r="Q67" s="236">
        <v>2023</v>
      </c>
      <c r="R67" s="240" t="s">
        <v>2053</v>
      </c>
      <c r="S67" s="240" t="s">
        <v>77</v>
      </c>
      <c r="T67" s="236" t="s">
        <v>451</v>
      </c>
      <c r="U67" s="239">
        <v>126</v>
      </c>
      <c r="V67" s="239" t="s">
        <v>452</v>
      </c>
      <c r="W67" s="236" t="s">
        <v>1049</v>
      </c>
      <c r="X67" s="240" t="s">
        <v>2397</v>
      </c>
      <c r="Y67" s="235">
        <v>79000</v>
      </c>
      <c r="Z67" s="88"/>
      <c r="AA67" s="241">
        <f t="shared" si="1"/>
        <v>0</v>
      </c>
      <c r="AB67" s="237" t="s">
        <v>2398</v>
      </c>
    </row>
    <row r="68" spans="1:28" ht="15" customHeight="1">
      <c r="A68" s="235">
        <v>59</v>
      </c>
      <c r="B68" s="222" t="str">
        <f t="shared" si="0"/>
        <v>Klik Disini</v>
      </c>
      <c r="C68" s="236" t="s">
        <v>2399</v>
      </c>
      <c r="D68" s="236"/>
      <c r="E68" s="236" t="s">
        <v>2400</v>
      </c>
      <c r="F68" s="237" t="s">
        <v>2401</v>
      </c>
      <c r="G68" s="236" t="s">
        <v>2402</v>
      </c>
      <c r="H68" s="236" t="s">
        <v>356</v>
      </c>
      <c r="I68" s="238" t="s">
        <v>446</v>
      </c>
      <c r="J68" s="239" t="s">
        <v>355</v>
      </c>
      <c r="K68" s="236" t="s">
        <v>1953</v>
      </c>
      <c r="L68" s="236"/>
      <c r="M68" s="236" t="s">
        <v>447</v>
      </c>
      <c r="N68" s="236" t="s">
        <v>449</v>
      </c>
      <c r="O68" s="236" t="s">
        <v>450</v>
      </c>
      <c r="P68" s="236">
        <v>2023</v>
      </c>
      <c r="Q68" s="236">
        <v>2023</v>
      </c>
      <c r="R68" s="240" t="s">
        <v>2053</v>
      </c>
      <c r="S68" s="240" t="s">
        <v>77</v>
      </c>
      <c r="T68" s="236" t="s">
        <v>451</v>
      </c>
      <c r="U68" s="239">
        <v>179</v>
      </c>
      <c r="V68" s="239" t="s">
        <v>452</v>
      </c>
      <c r="W68" s="236" t="s">
        <v>1049</v>
      </c>
      <c r="X68" s="240" t="s">
        <v>2403</v>
      </c>
      <c r="Y68" s="235">
        <v>94700</v>
      </c>
      <c r="Z68" s="88"/>
      <c r="AA68" s="241">
        <f t="shared" si="1"/>
        <v>0</v>
      </c>
      <c r="AB68" s="237" t="s">
        <v>2404</v>
      </c>
    </row>
    <row r="69" spans="1:28" ht="15" customHeight="1">
      <c r="A69" s="235">
        <v>60</v>
      </c>
      <c r="B69" s="222" t="str">
        <f t="shared" si="0"/>
        <v>Klik Disini</v>
      </c>
      <c r="C69" s="236" t="s">
        <v>2405</v>
      </c>
      <c r="D69" s="236"/>
      <c r="E69" s="236" t="s">
        <v>2406</v>
      </c>
      <c r="F69" s="237" t="s">
        <v>2407</v>
      </c>
      <c r="G69" s="236" t="s">
        <v>2408</v>
      </c>
      <c r="H69" s="236" t="s">
        <v>1056</v>
      </c>
      <c r="I69" s="238" t="s">
        <v>583</v>
      </c>
      <c r="J69" s="239" t="s">
        <v>265</v>
      </c>
      <c r="K69" s="236" t="s">
        <v>1953</v>
      </c>
      <c r="L69" s="236"/>
      <c r="M69" s="236" t="s">
        <v>447</v>
      </c>
      <c r="N69" s="236" t="s">
        <v>449</v>
      </c>
      <c r="O69" s="236" t="s">
        <v>1056</v>
      </c>
      <c r="P69" s="236">
        <v>2023</v>
      </c>
      <c r="Q69" s="236">
        <v>2023</v>
      </c>
      <c r="R69" s="240" t="s">
        <v>2053</v>
      </c>
      <c r="S69" s="240" t="s">
        <v>77</v>
      </c>
      <c r="T69" s="236" t="s">
        <v>451</v>
      </c>
      <c r="U69" s="239">
        <v>363</v>
      </c>
      <c r="V69" s="239" t="s">
        <v>452</v>
      </c>
      <c r="W69" s="236" t="s">
        <v>471</v>
      </c>
      <c r="X69" s="240" t="s">
        <v>2409</v>
      </c>
      <c r="Y69" s="235">
        <v>147300</v>
      </c>
      <c r="Z69" s="88"/>
      <c r="AA69" s="241">
        <f t="shared" si="1"/>
        <v>0</v>
      </c>
      <c r="AB69" s="237" t="s">
        <v>2410</v>
      </c>
    </row>
    <row r="70" spans="1:28" ht="15" customHeight="1">
      <c r="A70" s="235">
        <v>61</v>
      </c>
      <c r="B70" s="222" t="str">
        <f t="shared" si="0"/>
        <v>Klik Disini</v>
      </c>
      <c r="C70" s="236" t="s">
        <v>2411</v>
      </c>
      <c r="D70" s="236"/>
      <c r="E70" s="236" t="s">
        <v>2412</v>
      </c>
      <c r="F70" s="237" t="s">
        <v>2413</v>
      </c>
      <c r="G70" s="236" t="s">
        <v>2414</v>
      </c>
      <c r="H70" s="236" t="s">
        <v>2057</v>
      </c>
      <c r="I70" s="238" t="s">
        <v>446</v>
      </c>
      <c r="J70" s="239" t="s">
        <v>373</v>
      </c>
      <c r="K70" s="236" t="s">
        <v>1953</v>
      </c>
      <c r="L70" s="236"/>
      <c r="M70" s="236" t="s">
        <v>447</v>
      </c>
      <c r="N70" s="236" t="s">
        <v>449</v>
      </c>
      <c r="O70" s="236" t="s">
        <v>2057</v>
      </c>
      <c r="P70" s="236">
        <v>2023</v>
      </c>
      <c r="Q70" s="236">
        <v>2023</v>
      </c>
      <c r="R70" s="240" t="s">
        <v>2053</v>
      </c>
      <c r="S70" s="240" t="s">
        <v>77</v>
      </c>
      <c r="T70" s="236" t="s">
        <v>451</v>
      </c>
      <c r="U70" s="239">
        <v>68</v>
      </c>
      <c r="V70" s="239" t="s">
        <v>452</v>
      </c>
      <c r="W70" s="236" t="s">
        <v>2415</v>
      </c>
      <c r="X70" s="240" t="s">
        <v>2416</v>
      </c>
      <c r="Y70" s="235">
        <v>63000</v>
      </c>
      <c r="Z70" s="88"/>
      <c r="AA70" s="241">
        <f t="shared" si="1"/>
        <v>0</v>
      </c>
      <c r="AB70" s="237" t="s">
        <v>2417</v>
      </c>
    </row>
    <row r="71" spans="1:28" ht="15" customHeight="1">
      <c r="A71" s="235">
        <v>62</v>
      </c>
      <c r="B71" s="222" t="str">
        <f t="shared" si="0"/>
        <v>Klik Disini</v>
      </c>
      <c r="C71" s="236" t="s">
        <v>2418</v>
      </c>
      <c r="D71" s="236"/>
      <c r="E71" s="236" t="s">
        <v>2419</v>
      </c>
      <c r="F71" s="237" t="s">
        <v>2420</v>
      </c>
      <c r="G71" s="236" t="s">
        <v>2421</v>
      </c>
      <c r="H71" s="236" t="s">
        <v>1056</v>
      </c>
      <c r="I71" s="238" t="s">
        <v>583</v>
      </c>
      <c r="J71" s="239" t="s">
        <v>265</v>
      </c>
      <c r="K71" s="236" t="s">
        <v>1953</v>
      </c>
      <c r="L71" s="236"/>
      <c r="M71" s="236" t="s">
        <v>447</v>
      </c>
      <c r="N71" s="236" t="s">
        <v>449</v>
      </c>
      <c r="O71" s="236" t="s">
        <v>1056</v>
      </c>
      <c r="P71" s="236">
        <v>2023</v>
      </c>
      <c r="Q71" s="236">
        <v>2023</v>
      </c>
      <c r="R71" s="240" t="s">
        <v>2053</v>
      </c>
      <c r="S71" s="240" t="s">
        <v>77</v>
      </c>
      <c r="T71" s="236" t="s">
        <v>451</v>
      </c>
      <c r="U71" s="239">
        <v>128</v>
      </c>
      <c r="V71" s="239" t="s">
        <v>452</v>
      </c>
      <c r="W71" s="236" t="s">
        <v>755</v>
      </c>
      <c r="X71" s="240" t="s">
        <v>2422</v>
      </c>
      <c r="Y71" s="235">
        <v>80100</v>
      </c>
      <c r="Z71" s="88"/>
      <c r="AA71" s="241">
        <f t="shared" si="1"/>
        <v>0</v>
      </c>
      <c r="AB71" s="237" t="s">
        <v>2423</v>
      </c>
    </row>
    <row r="72" spans="1:28" ht="15" customHeight="1">
      <c r="A72" s="235">
        <v>63</v>
      </c>
      <c r="B72" s="222" t="str">
        <f t="shared" si="0"/>
        <v>Klik Disini</v>
      </c>
      <c r="C72" s="236" t="s">
        <v>2424</v>
      </c>
      <c r="D72" s="236"/>
      <c r="E72" s="236" t="s">
        <v>2419</v>
      </c>
      <c r="F72" s="237" t="s">
        <v>2425</v>
      </c>
      <c r="G72" s="236" t="s">
        <v>2426</v>
      </c>
      <c r="H72" s="236" t="s">
        <v>2077</v>
      </c>
      <c r="I72" s="238" t="s">
        <v>583</v>
      </c>
      <c r="J72" s="239" t="s">
        <v>263</v>
      </c>
      <c r="K72" s="236" t="s">
        <v>1953</v>
      </c>
      <c r="L72" s="236"/>
      <c r="M72" s="236" t="s">
        <v>447</v>
      </c>
      <c r="N72" s="236" t="s">
        <v>449</v>
      </c>
      <c r="O72" s="236" t="s">
        <v>2078</v>
      </c>
      <c r="P72" s="236">
        <v>2023</v>
      </c>
      <c r="Q72" s="236">
        <v>2023</v>
      </c>
      <c r="R72" s="240" t="s">
        <v>2053</v>
      </c>
      <c r="S72" s="240" t="s">
        <v>77</v>
      </c>
      <c r="T72" s="236" t="s">
        <v>451</v>
      </c>
      <c r="U72" s="239">
        <v>73</v>
      </c>
      <c r="V72" s="239" t="s">
        <v>452</v>
      </c>
      <c r="W72" s="236" t="s">
        <v>755</v>
      </c>
      <c r="X72" s="240" t="s">
        <v>2427</v>
      </c>
      <c r="Y72" s="235">
        <v>64400</v>
      </c>
      <c r="Z72" s="88"/>
      <c r="AA72" s="241">
        <f t="shared" si="1"/>
        <v>0</v>
      </c>
      <c r="AB72" s="237" t="s">
        <v>2428</v>
      </c>
    </row>
    <row r="73" spans="1:28" ht="15" customHeight="1">
      <c r="A73" s="235">
        <v>64</v>
      </c>
      <c r="B73" s="222" t="str">
        <f t="shared" si="0"/>
        <v>Klik Disini</v>
      </c>
      <c r="C73" s="236" t="s">
        <v>2429</v>
      </c>
      <c r="D73" s="236"/>
      <c r="E73" s="236" t="s">
        <v>2430</v>
      </c>
      <c r="F73" s="237" t="s">
        <v>2431</v>
      </c>
      <c r="G73" s="236" t="s">
        <v>2432</v>
      </c>
      <c r="H73" s="236" t="s">
        <v>2070</v>
      </c>
      <c r="I73" s="238" t="s">
        <v>583</v>
      </c>
      <c r="J73" s="239" t="s">
        <v>263</v>
      </c>
      <c r="K73" s="236" t="s">
        <v>1953</v>
      </c>
      <c r="L73" s="236"/>
      <c r="M73" s="236" t="s">
        <v>447</v>
      </c>
      <c r="N73" s="236" t="s">
        <v>449</v>
      </c>
      <c r="O73" s="236" t="s">
        <v>583</v>
      </c>
      <c r="P73" s="236">
        <v>2023</v>
      </c>
      <c r="Q73" s="236">
        <v>2023</v>
      </c>
      <c r="R73" s="240" t="s">
        <v>2053</v>
      </c>
      <c r="S73" s="240" t="s">
        <v>77</v>
      </c>
      <c r="T73" s="236" t="s">
        <v>451</v>
      </c>
      <c r="U73" s="239">
        <v>19</v>
      </c>
      <c r="V73" s="239" t="s">
        <v>452</v>
      </c>
      <c r="W73" s="236" t="s">
        <v>2063</v>
      </c>
      <c r="X73" s="240" t="s">
        <v>2433</v>
      </c>
      <c r="Y73" s="235">
        <v>49000</v>
      </c>
      <c r="Z73" s="88"/>
      <c r="AA73" s="241">
        <f t="shared" si="1"/>
        <v>0</v>
      </c>
      <c r="AB73" s="237" t="s">
        <v>2434</v>
      </c>
    </row>
    <row r="74" spans="1:28" ht="15" customHeight="1">
      <c r="A74" s="235">
        <v>65</v>
      </c>
      <c r="B74" s="222" t="str">
        <f t="shared" si="0"/>
        <v>Klik Disini</v>
      </c>
      <c r="C74" s="236" t="s">
        <v>2435</v>
      </c>
      <c r="D74" s="236"/>
      <c r="E74" s="236" t="s">
        <v>2436</v>
      </c>
      <c r="F74" s="237" t="s">
        <v>2437</v>
      </c>
      <c r="G74" s="236" t="s">
        <v>2438</v>
      </c>
      <c r="H74" s="236" t="s">
        <v>2057</v>
      </c>
      <c r="I74" s="238" t="s">
        <v>446</v>
      </c>
      <c r="J74" s="239" t="s">
        <v>373</v>
      </c>
      <c r="K74" s="236" t="s">
        <v>1953</v>
      </c>
      <c r="L74" s="236"/>
      <c r="M74" s="236" t="s">
        <v>447</v>
      </c>
      <c r="N74" s="236" t="s">
        <v>449</v>
      </c>
      <c r="O74" s="236" t="s">
        <v>2057</v>
      </c>
      <c r="P74" s="236">
        <v>2023</v>
      </c>
      <c r="Q74" s="236">
        <v>2023</v>
      </c>
      <c r="R74" s="240" t="s">
        <v>2053</v>
      </c>
      <c r="S74" s="240" t="s">
        <v>77</v>
      </c>
      <c r="T74" s="236" t="s">
        <v>451</v>
      </c>
      <c r="U74" s="239">
        <v>100</v>
      </c>
      <c r="V74" s="239" t="s">
        <v>452</v>
      </c>
      <c r="W74" s="236" t="s">
        <v>663</v>
      </c>
      <c r="X74" s="240" t="s">
        <v>2439</v>
      </c>
      <c r="Y74" s="235">
        <v>72100</v>
      </c>
      <c r="Z74" s="88"/>
      <c r="AA74" s="241">
        <f t="shared" si="1"/>
        <v>0</v>
      </c>
      <c r="AB74" s="237" t="s">
        <v>2440</v>
      </c>
    </row>
    <row r="75" spans="1:28" ht="15" customHeight="1">
      <c r="A75" s="235">
        <v>66</v>
      </c>
      <c r="B75" s="222" t="str">
        <f t="shared" si="0"/>
        <v>Klik Disini</v>
      </c>
      <c r="C75" s="236" t="s">
        <v>2441</v>
      </c>
      <c r="D75" s="236" t="s">
        <v>2442</v>
      </c>
      <c r="E75" s="236" t="s">
        <v>2443</v>
      </c>
      <c r="F75" s="237" t="s">
        <v>2444</v>
      </c>
      <c r="G75" s="236" t="s">
        <v>2445</v>
      </c>
      <c r="H75" s="236" t="s">
        <v>356</v>
      </c>
      <c r="I75" s="238" t="s">
        <v>446</v>
      </c>
      <c r="J75" s="239" t="s">
        <v>355</v>
      </c>
      <c r="K75" s="236" t="s">
        <v>1953</v>
      </c>
      <c r="L75" s="236"/>
      <c r="M75" s="236" t="s">
        <v>447</v>
      </c>
      <c r="N75" s="236" t="s">
        <v>735</v>
      </c>
      <c r="O75" s="236" t="s">
        <v>450</v>
      </c>
      <c r="P75" s="236">
        <v>2023</v>
      </c>
      <c r="Q75" s="236">
        <v>2023</v>
      </c>
      <c r="R75" s="240" t="s">
        <v>2053</v>
      </c>
      <c r="S75" s="240" t="s">
        <v>77</v>
      </c>
      <c r="T75" s="236" t="s">
        <v>451</v>
      </c>
      <c r="U75" s="239">
        <v>263</v>
      </c>
      <c r="V75" s="239" t="s">
        <v>452</v>
      </c>
      <c r="W75" s="236" t="s">
        <v>677</v>
      </c>
      <c r="X75" s="240" t="s">
        <v>2446</v>
      </c>
      <c r="Y75" s="235">
        <v>147300</v>
      </c>
      <c r="Z75" s="88"/>
      <c r="AA75" s="241">
        <f t="shared" si="1"/>
        <v>0</v>
      </c>
      <c r="AB75" s="237" t="s">
        <v>2447</v>
      </c>
    </row>
    <row r="76" spans="1:28" ht="15" customHeight="1">
      <c r="A76" s="235">
        <v>67</v>
      </c>
      <c r="B76" s="222" t="str">
        <f t="shared" si="0"/>
        <v>Klik Disini</v>
      </c>
      <c r="C76" s="236" t="s">
        <v>2448</v>
      </c>
      <c r="D76" s="236" t="s">
        <v>2449</v>
      </c>
      <c r="E76" s="236" t="s">
        <v>2450</v>
      </c>
      <c r="F76" s="237" t="s">
        <v>2451</v>
      </c>
      <c r="G76" s="236" t="s">
        <v>2452</v>
      </c>
      <c r="H76" s="236" t="s">
        <v>346</v>
      </c>
      <c r="I76" s="238" t="s">
        <v>446</v>
      </c>
      <c r="J76" s="239" t="s">
        <v>345</v>
      </c>
      <c r="K76" s="236" t="s">
        <v>1953</v>
      </c>
      <c r="L76" s="236"/>
      <c r="M76" s="236" t="s">
        <v>447</v>
      </c>
      <c r="N76" s="236" t="s">
        <v>449</v>
      </c>
      <c r="O76" s="236" t="s">
        <v>450</v>
      </c>
      <c r="P76" s="236">
        <v>2023</v>
      </c>
      <c r="Q76" s="236">
        <v>2023</v>
      </c>
      <c r="R76" s="240" t="s">
        <v>2053</v>
      </c>
      <c r="S76" s="240" t="s">
        <v>77</v>
      </c>
      <c r="T76" s="236" t="s">
        <v>451</v>
      </c>
      <c r="U76" s="239">
        <v>201</v>
      </c>
      <c r="V76" s="239" t="s">
        <v>452</v>
      </c>
      <c r="W76" s="236" t="s">
        <v>1332</v>
      </c>
      <c r="X76" s="240" t="s">
        <v>2453</v>
      </c>
      <c r="Y76" s="235">
        <v>101000</v>
      </c>
      <c r="Z76" s="88"/>
      <c r="AA76" s="241">
        <f t="shared" si="1"/>
        <v>0</v>
      </c>
      <c r="AB76" s="237" t="s">
        <v>2454</v>
      </c>
    </row>
    <row r="77" spans="1:28" ht="15" customHeight="1">
      <c r="A77" s="235">
        <v>68</v>
      </c>
      <c r="B77" s="222" t="str">
        <f t="shared" si="0"/>
        <v>Klik Disini</v>
      </c>
      <c r="C77" s="236" t="s">
        <v>2455</v>
      </c>
      <c r="D77" s="236"/>
      <c r="E77" s="236" t="s">
        <v>2456</v>
      </c>
      <c r="F77" s="237" t="s">
        <v>2457</v>
      </c>
      <c r="G77" s="236" t="s">
        <v>2458</v>
      </c>
      <c r="H77" s="236" t="s">
        <v>2077</v>
      </c>
      <c r="I77" s="238" t="s">
        <v>583</v>
      </c>
      <c r="J77" s="239" t="s">
        <v>263</v>
      </c>
      <c r="K77" s="236" t="s">
        <v>1953</v>
      </c>
      <c r="L77" s="236"/>
      <c r="M77" s="236" t="s">
        <v>447</v>
      </c>
      <c r="N77" s="236" t="s">
        <v>449</v>
      </c>
      <c r="O77" s="236" t="s">
        <v>2078</v>
      </c>
      <c r="P77" s="236">
        <v>2023</v>
      </c>
      <c r="Q77" s="236">
        <v>2023</v>
      </c>
      <c r="R77" s="240" t="s">
        <v>2053</v>
      </c>
      <c r="S77" s="240" t="s">
        <v>77</v>
      </c>
      <c r="T77" s="236" t="s">
        <v>451</v>
      </c>
      <c r="U77" s="239">
        <v>89</v>
      </c>
      <c r="V77" s="239" t="s">
        <v>452</v>
      </c>
      <c r="W77" s="236" t="s">
        <v>601</v>
      </c>
      <c r="X77" s="240" t="s">
        <v>2459</v>
      </c>
      <c r="Y77" s="235">
        <v>69000</v>
      </c>
      <c r="Z77" s="88"/>
      <c r="AA77" s="241">
        <f t="shared" si="1"/>
        <v>0</v>
      </c>
      <c r="AB77" s="237" t="s">
        <v>2460</v>
      </c>
    </row>
    <row r="78" spans="1:28" ht="15" customHeight="1">
      <c r="A78" s="235">
        <v>69</v>
      </c>
      <c r="B78" s="222" t="str">
        <f t="shared" si="0"/>
        <v>Klik Disini</v>
      </c>
      <c r="C78" s="236" t="s">
        <v>2461</v>
      </c>
      <c r="D78" s="236"/>
      <c r="E78" s="236" t="s">
        <v>2456</v>
      </c>
      <c r="F78" s="237" t="s">
        <v>2462</v>
      </c>
      <c r="G78" s="236" t="s">
        <v>2463</v>
      </c>
      <c r="H78" s="236" t="s">
        <v>2057</v>
      </c>
      <c r="I78" s="238" t="s">
        <v>446</v>
      </c>
      <c r="J78" s="239" t="s">
        <v>373</v>
      </c>
      <c r="K78" s="236" t="s">
        <v>1953</v>
      </c>
      <c r="L78" s="236"/>
      <c r="M78" s="236" t="s">
        <v>447</v>
      </c>
      <c r="N78" s="236" t="s">
        <v>449</v>
      </c>
      <c r="O78" s="236" t="s">
        <v>2057</v>
      </c>
      <c r="P78" s="236">
        <v>2023</v>
      </c>
      <c r="Q78" s="236">
        <v>2023</v>
      </c>
      <c r="R78" s="240" t="s">
        <v>2053</v>
      </c>
      <c r="S78" s="240" t="s">
        <v>77</v>
      </c>
      <c r="T78" s="236" t="s">
        <v>451</v>
      </c>
      <c r="U78" s="239">
        <v>102</v>
      </c>
      <c r="V78" s="239" t="s">
        <v>452</v>
      </c>
      <c r="W78" s="236" t="s">
        <v>555</v>
      </c>
      <c r="X78" s="240" t="s">
        <v>2464</v>
      </c>
      <c r="Y78" s="235">
        <v>72700</v>
      </c>
      <c r="Z78" s="88"/>
      <c r="AA78" s="241">
        <f t="shared" si="1"/>
        <v>0</v>
      </c>
      <c r="AB78" s="237" t="s">
        <v>2465</v>
      </c>
    </row>
    <row r="79" spans="1:28" ht="15" customHeight="1">
      <c r="A79" s="235">
        <v>70</v>
      </c>
      <c r="B79" s="222" t="str">
        <f t="shared" si="0"/>
        <v>Klik Disini</v>
      </c>
      <c r="C79" s="236" t="s">
        <v>2466</v>
      </c>
      <c r="D79" s="236"/>
      <c r="E79" s="236" t="s">
        <v>2467</v>
      </c>
      <c r="F79" s="237" t="s">
        <v>2468</v>
      </c>
      <c r="G79" s="236" t="s">
        <v>2469</v>
      </c>
      <c r="H79" s="236" t="s">
        <v>2077</v>
      </c>
      <c r="I79" s="238" t="s">
        <v>583</v>
      </c>
      <c r="J79" s="239" t="s">
        <v>263</v>
      </c>
      <c r="K79" s="236" t="s">
        <v>1953</v>
      </c>
      <c r="L79" s="236"/>
      <c r="M79" s="236" t="s">
        <v>447</v>
      </c>
      <c r="N79" s="236" t="s">
        <v>449</v>
      </c>
      <c r="O79" s="236" t="s">
        <v>2078</v>
      </c>
      <c r="P79" s="236">
        <v>2023</v>
      </c>
      <c r="Q79" s="236">
        <v>2023</v>
      </c>
      <c r="R79" s="240" t="s">
        <v>2053</v>
      </c>
      <c r="S79" s="240" t="s">
        <v>77</v>
      </c>
      <c r="T79" s="236" t="s">
        <v>451</v>
      </c>
      <c r="U79" s="239">
        <v>160</v>
      </c>
      <c r="V79" s="239" t="s">
        <v>452</v>
      </c>
      <c r="W79" s="236" t="s">
        <v>1049</v>
      </c>
      <c r="X79" s="240" t="s">
        <v>2470</v>
      </c>
      <c r="Y79" s="235">
        <v>89300</v>
      </c>
      <c r="Z79" s="88"/>
      <c r="AA79" s="241">
        <f t="shared" si="1"/>
        <v>0</v>
      </c>
      <c r="AB79" s="237" t="s">
        <v>2471</v>
      </c>
    </row>
    <row r="80" spans="1:28" ht="15" customHeight="1">
      <c r="A80" s="235">
        <v>71</v>
      </c>
      <c r="B80" s="222" t="str">
        <f t="shared" si="0"/>
        <v>Klik Disini</v>
      </c>
      <c r="C80" s="236" t="s">
        <v>2472</v>
      </c>
      <c r="D80" s="236"/>
      <c r="E80" s="236" t="s">
        <v>2281</v>
      </c>
      <c r="F80" s="237" t="s">
        <v>2473</v>
      </c>
      <c r="G80" s="236" t="s">
        <v>2474</v>
      </c>
      <c r="H80" s="236" t="s">
        <v>272</v>
      </c>
      <c r="I80" s="238" t="s">
        <v>1844</v>
      </c>
      <c r="J80" s="239" t="s">
        <v>399</v>
      </c>
      <c r="K80" s="236" t="s">
        <v>1953</v>
      </c>
      <c r="L80" s="236"/>
      <c r="M80" s="236" t="s">
        <v>447</v>
      </c>
      <c r="N80" s="236" t="s">
        <v>449</v>
      </c>
      <c r="O80" s="236" t="s">
        <v>450</v>
      </c>
      <c r="P80" s="236">
        <v>2023</v>
      </c>
      <c r="Q80" s="236">
        <v>2023</v>
      </c>
      <c r="R80" s="240" t="s">
        <v>2053</v>
      </c>
      <c r="S80" s="240" t="s">
        <v>77</v>
      </c>
      <c r="T80" s="236" t="s">
        <v>451</v>
      </c>
      <c r="U80" s="239">
        <v>215</v>
      </c>
      <c r="V80" s="239" t="s">
        <v>452</v>
      </c>
      <c r="W80" s="236" t="s">
        <v>618</v>
      </c>
      <c r="X80" s="240" t="s">
        <v>2475</v>
      </c>
      <c r="Y80" s="235">
        <v>105000</v>
      </c>
      <c r="Z80" s="88"/>
      <c r="AA80" s="241">
        <f t="shared" si="1"/>
        <v>0</v>
      </c>
      <c r="AB80" s="237" t="s">
        <v>2476</v>
      </c>
    </row>
    <row r="81" spans="1:28" ht="15" customHeight="1">
      <c r="A81" s="235">
        <v>72</v>
      </c>
      <c r="B81" s="222" t="str">
        <f t="shared" si="0"/>
        <v>Klik Disini</v>
      </c>
      <c r="C81" s="236" t="s">
        <v>2477</v>
      </c>
      <c r="D81" s="236" t="s">
        <v>2478</v>
      </c>
      <c r="E81" s="236" t="s">
        <v>2479</v>
      </c>
      <c r="F81" s="237" t="s">
        <v>2480</v>
      </c>
      <c r="G81" s="236" t="s">
        <v>2481</v>
      </c>
      <c r="H81" s="236" t="s">
        <v>356</v>
      </c>
      <c r="I81" s="238" t="s">
        <v>446</v>
      </c>
      <c r="J81" s="239" t="s">
        <v>355</v>
      </c>
      <c r="K81" s="236" t="s">
        <v>1953</v>
      </c>
      <c r="L81" s="236"/>
      <c r="M81" s="236" t="s">
        <v>447</v>
      </c>
      <c r="N81" s="236" t="s">
        <v>449</v>
      </c>
      <c r="O81" s="236" t="s">
        <v>450</v>
      </c>
      <c r="P81" s="236">
        <v>2023</v>
      </c>
      <c r="Q81" s="236">
        <v>2023</v>
      </c>
      <c r="R81" s="240" t="s">
        <v>2053</v>
      </c>
      <c r="S81" s="240" t="s">
        <v>77</v>
      </c>
      <c r="T81" s="236" t="s">
        <v>451</v>
      </c>
      <c r="U81" s="239">
        <v>96</v>
      </c>
      <c r="V81" s="239" t="s">
        <v>452</v>
      </c>
      <c r="W81" s="236" t="s">
        <v>601</v>
      </c>
      <c r="X81" s="240" t="s">
        <v>2482</v>
      </c>
      <c r="Y81" s="235">
        <v>96700</v>
      </c>
      <c r="Z81" s="88"/>
      <c r="AA81" s="241">
        <f t="shared" si="1"/>
        <v>0</v>
      </c>
      <c r="AB81" s="237" t="s">
        <v>2483</v>
      </c>
    </row>
    <row r="82" spans="1:28" ht="15" customHeight="1">
      <c r="A82" s="235">
        <v>73</v>
      </c>
      <c r="B82" s="222" t="str">
        <f t="shared" si="0"/>
        <v>Klik Disini</v>
      </c>
      <c r="C82" s="236" t="s">
        <v>2484</v>
      </c>
      <c r="D82" s="236" t="s">
        <v>2485</v>
      </c>
      <c r="E82" s="236" t="s">
        <v>2486</v>
      </c>
      <c r="F82" s="237" t="s">
        <v>2487</v>
      </c>
      <c r="G82" s="236" t="s">
        <v>2488</v>
      </c>
      <c r="H82" s="236" t="s">
        <v>346</v>
      </c>
      <c r="I82" s="238" t="s">
        <v>446</v>
      </c>
      <c r="J82" s="239" t="s">
        <v>345</v>
      </c>
      <c r="K82" s="236" t="s">
        <v>1953</v>
      </c>
      <c r="L82" s="236"/>
      <c r="M82" s="236" t="s">
        <v>447</v>
      </c>
      <c r="N82" s="236" t="s">
        <v>449</v>
      </c>
      <c r="O82" s="236" t="s">
        <v>450</v>
      </c>
      <c r="P82" s="236">
        <v>2023</v>
      </c>
      <c r="Q82" s="236">
        <v>2023</v>
      </c>
      <c r="R82" s="240" t="s">
        <v>2053</v>
      </c>
      <c r="S82" s="240" t="s">
        <v>77</v>
      </c>
      <c r="T82" s="236" t="s">
        <v>451</v>
      </c>
      <c r="U82" s="239">
        <v>61</v>
      </c>
      <c r="V82" s="239" t="s">
        <v>452</v>
      </c>
      <c r="W82" s="236" t="s">
        <v>1788</v>
      </c>
      <c r="X82" s="240" t="s">
        <v>2489</v>
      </c>
      <c r="Y82" s="235">
        <v>61000</v>
      </c>
      <c r="Z82" s="88"/>
      <c r="AA82" s="241">
        <f t="shared" si="1"/>
        <v>0</v>
      </c>
      <c r="AB82" s="237" t="s">
        <v>2490</v>
      </c>
    </row>
    <row r="83" spans="1:28" ht="15" customHeight="1">
      <c r="A83" s="235">
        <v>74</v>
      </c>
      <c r="B83" s="222" t="str">
        <f t="shared" si="0"/>
        <v>Klik Disini</v>
      </c>
      <c r="C83" s="236" t="s">
        <v>2491</v>
      </c>
      <c r="D83" s="236"/>
      <c r="E83" s="236" t="s">
        <v>2492</v>
      </c>
      <c r="F83" s="237" t="s">
        <v>2493</v>
      </c>
      <c r="G83" s="236" t="s">
        <v>2494</v>
      </c>
      <c r="H83" s="236" t="s">
        <v>2070</v>
      </c>
      <c r="I83" s="238" t="s">
        <v>583</v>
      </c>
      <c r="J83" s="239" t="s">
        <v>263</v>
      </c>
      <c r="K83" s="236" t="s">
        <v>1953</v>
      </c>
      <c r="L83" s="236"/>
      <c r="M83" s="236" t="s">
        <v>447</v>
      </c>
      <c r="N83" s="236" t="s">
        <v>449</v>
      </c>
      <c r="O83" s="236" t="s">
        <v>583</v>
      </c>
      <c r="P83" s="236">
        <v>2022</v>
      </c>
      <c r="Q83" s="236">
        <v>2022</v>
      </c>
      <c r="R83" s="240" t="s">
        <v>2053</v>
      </c>
      <c r="S83" s="240" t="s">
        <v>77</v>
      </c>
      <c r="T83" s="236" t="s">
        <v>451</v>
      </c>
      <c r="U83" s="239">
        <v>17</v>
      </c>
      <c r="V83" s="239" t="s">
        <v>452</v>
      </c>
      <c r="W83" s="236" t="s">
        <v>1161</v>
      </c>
      <c r="X83" s="240" t="s">
        <v>2495</v>
      </c>
      <c r="Y83" s="235">
        <v>44100</v>
      </c>
      <c r="Z83" s="88"/>
      <c r="AA83" s="241">
        <f t="shared" si="1"/>
        <v>0</v>
      </c>
      <c r="AB83" s="237" t="s">
        <v>2496</v>
      </c>
    </row>
    <row r="84" spans="1:28" ht="15" customHeight="1">
      <c r="A84" s="235">
        <v>75</v>
      </c>
      <c r="B84" s="222" t="str">
        <f t="shared" si="0"/>
        <v>Klik Disini</v>
      </c>
      <c r="C84" s="236" t="s">
        <v>2497</v>
      </c>
      <c r="D84" s="236"/>
      <c r="E84" s="236" t="s">
        <v>2498</v>
      </c>
      <c r="F84" s="237" t="s">
        <v>2499</v>
      </c>
      <c r="G84" s="236" t="s">
        <v>2500</v>
      </c>
      <c r="H84" s="236" t="s">
        <v>2070</v>
      </c>
      <c r="I84" s="238" t="s">
        <v>583</v>
      </c>
      <c r="J84" s="239" t="s">
        <v>263</v>
      </c>
      <c r="K84" s="236" t="s">
        <v>1953</v>
      </c>
      <c r="L84" s="236"/>
      <c r="M84" s="236" t="s">
        <v>447</v>
      </c>
      <c r="N84" s="236" t="s">
        <v>449</v>
      </c>
      <c r="O84" s="236" t="s">
        <v>583</v>
      </c>
      <c r="P84" s="236">
        <v>2022</v>
      </c>
      <c r="Q84" s="236">
        <v>2022</v>
      </c>
      <c r="R84" s="240" t="s">
        <v>2053</v>
      </c>
      <c r="S84" s="240" t="s">
        <v>77</v>
      </c>
      <c r="T84" s="236" t="s">
        <v>451</v>
      </c>
      <c r="U84" s="239">
        <v>17</v>
      </c>
      <c r="V84" s="239" t="s">
        <v>452</v>
      </c>
      <c r="W84" s="236" t="s">
        <v>736</v>
      </c>
      <c r="X84" s="240" t="s">
        <v>2501</v>
      </c>
      <c r="Y84" s="235">
        <v>52500</v>
      </c>
      <c r="Z84" s="88"/>
      <c r="AA84" s="241">
        <f t="shared" si="1"/>
        <v>0</v>
      </c>
      <c r="AB84" s="237" t="s">
        <v>2502</v>
      </c>
    </row>
    <row r="85" spans="1:28" ht="15" customHeight="1">
      <c r="A85" s="235">
        <v>76</v>
      </c>
      <c r="B85" s="222" t="str">
        <f t="shared" si="0"/>
        <v>Klik Disini</v>
      </c>
      <c r="C85" s="236" t="s">
        <v>2503</v>
      </c>
      <c r="D85" s="236"/>
      <c r="E85" s="236" t="s">
        <v>2492</v>
      </c>
      <c r="F85" s="237" t="s">
        <v>2504</v>
      </c>
      <c r="G85" s="236" t="s">
        <v>2505</v>
      </c>
      <c r="H85" s="236" t="s">
        <v>2070</v>
      </c>
      <c r="I85" s="238" t="s">
        <v>583</v>
      </c>
      <c r="J85" s="239" t="s">
        <v>263</v>
      </c>
      <c r="K85" s="236" t="s">
        <v>1953</v>
      </c>
      <c r="L85" s="236"/>
      <c r="M85" s="236" t="s">
        <v>447</v>
      </c>
      <c r="N85" s="236" t="s">
        <v>449</v>
      </c>
      <c r="O85" s="236" t="s">
        <v>583</v>
      </c>
      <c r="P85" s="236">
        <v>2022</v>
      </c>
      <c r="Q85" s="236">
        <v>2022</v>
      </c>
      <c r="R85" s="240" t="s">
        <v>2053</v>
      </c>
      <c r="S85" s="240" t="s">
        <v>77</v>
      </c>
      <c r="T85" s="236" t="s">
        <v>451</v>
      </c>
      <c r="U85" s="239">
        <v>15</v>
      </c>
      <c r="V85" s="239" t="s">
        <v>452</v>
      </c>
      <c r="W85" s="236" t="s">
        <v>2506</v>
      </c>
      <c r="X85" s="240" t="s">
        <v>2507</v>
      </c>
      <c r="Y85" s="235">
        <v>44100</v>
      </c>
      <c r="Z85" s="88"/>
      <c r="AA85" s="241">
        <f t="shared" si="1"/>
        <v>0</v>
      </c>
      <c r="AB85" s="237" t="s">
        <v>2508</v>
      </c>
    </row>
    <row r="86" spans="1:28" ht="15" customHeight="1">
      <c r="A86" s="235">
        <v>77</v>
      </c>
      <c r="B86" s="222" t="str">
        <f t="shared" si="0"/>
        <v>Klik Disini</v>
      </c>
      <c r="C86" s="236" t="s">
        <v>2509</v>
      </c>
      <c r="D86" s="236"/>
      <c r="E86" s="236" t="s">
        <v>2510</v>
      </c>
      <c r="F86" s="237" t="s">
        <v>2511</v>
      </c>
      <c r="G86" s="236" t="s">
        <v>2512</v>
      </c>
      <c r="H86" s="236" t="s">
        <v>2070</v>
      </c>
      <c r="I86" s="238" t="s">
        <v>583</v>
      </c>
      <c r="J86" s="239" t="s">
        <v>263</v>
      </c>
      <c r="K86" s="236" t="s">
        <v>1953</v>
      </c>
      <c r="L86" s="236"/>
      <c r="M86" s="236" t="s">
        <v>447</v>
      </c>
      <c r="N86" s="236" t="s">
        <v>449</v>
      </c>
      <c r="O86" s="236" t="s">
        <v>583</v>
      </c>
      <c r="P86" s="236">
        <v>2022</v>
      </c>
      <c r="Q86" s="236">
        <v>2022</v>
      </c>
      <c r="R86" s="240" t="s">
        <v>2053</v>
      </c>
      <c r="S86" s="240" t="s">
        <v>77</v>
      </c>
      <c r="T86" s="236" t="s">
        <v>451</v>
      </c>
      <c r="U86" s="239">
        <v>18</v>
      </c>
      <c r="V86" s="239" t="s">
        <v>452</v>
      </c>
      <c r="W86" s="236" t="s">
        <v>1613</v>
      </c>
      <c r="X86" s="240" t="s">
        <v>2513</v>
      </c>
      <c r="Y86" s="235">
        <v>44100</v>
      </c>
      <c r="Z86" s="88"/>
      <c r="AA86" s="241">
        <f t="shared" si="1"/>
        <v>0</v>
      </c>
      <c r="AB86" s="237" t="s">
        <v>2514</v>
      </c>
    </row>
    <row r="87" spans="1:28" ht="15" customHeight="1">
      <c r="A87" s="235">
        <v>78</v>
      </c>
      <c r="B87" s="222" t="str">
        <f t="shared" si="0"/>
        <v>Klik Disini</v>
      </c>
      <c r="C87" s="236" t="s">
        <v>2515</v>
      </c>
      <c r="D87" s="236"/>
      <c r="E87" s="236" t="s">
        <v>2516</v>
      </c>
      <c r="F87" s="237" t="s">
        <v>2517</v>
      </c>
      <c r="G87" s="236" t="s">
        <v>2518</v>
      </c>
      <c r="H87" s="236" t="s">
        <v>274</v>
      </c>
      <c r="I87" s="238" t="s">
        <v>513</v>
      </c>
      <c r="J87" s="239" t="s">
        <v>285</v>
      </c>
      <c r="K87" s="236" t="s">
        <v>1953</v>
      </c>
      <c r="L87" s="236"/>
      <c r="M87" s="236" t="s">
        <v>447</v>
      </c>
      <c r="N87" s="236" t="s">
        <v>449</v>
      </c>
      <c r="O87" s="236" t="s">
        <v>450</v>
      </c>
      <c r="P87" s="236">
        <v>2022</v>
      </c>
      <c r="Q87" s="236">
        <v>2022</v>
      </c>
      <c r="R87" s="240" t="s">
        <v>2053</v>
      </c>
      <c r="S87" s="240" t="s">
        <v>77</v>
      </c>
      <c r="T87" s="236" t="s">
        <v>451</v>
      </c>
      <c r="U87" s="239">
        <v>69</v>
      </c>
      <c r="V87" s="239" t="s">
        <v>452</v>
      </c>
      <c r="W87" s="236" t="s">
        <v>532</v>
      </c>
      <c r="X87" s="240" t="s">
        <v>2519</v>
      </c>
      <c r="Y87" s="235">
        <v>38200</v>
      </c>
      <c r="Z87" s="88"/>
      <c r="AA87" s="241">
        <f t="shared" si="1"/>
        <v>0</v>
      </c>
      <c r="AB87" s="237" t="s">
        <v>2520</v>
      </c>
    </row>
    <row r="88" spans="1:28" ht="15" customHeight="1">
      <c r="A88" s="235">
        <v>79</v>
      </c>
      <c r="B88" s="222" t="str">
        <f t="shared" si="0"/>
        <v>Klik Disini</v>
      </c>
      <c r="C88" s="236" t="s">
        <v>2521</v>
      </c>
      <c r="D88" s="236" t="s">
        <v>2522</v>
      </c>
      <c r="E88" s="236" t="s">
        <v>2523</v>
      </c>
      <c r="F88" s="237"/>
      <c r="G88" s="236" t="s">
        <v>2524</v>
      </c>
      <c r="H88" s="236" t="s">
        <v>2057</v>
      </c>
      <c r="I88" s="238" t="s">
        <v>446</v>
      </c>
      <c r="J88" s="239" t="s">
        <v>373</v>
      </c>
      <c r="K88" s="236" t="s">
        <v>1953</v>
      </c>
      <c r="L88" s="236"/>
      <c r="M88" s="236" t="s">
        <v>447</v>
      </c>
      <c r="N88" s="236" t="s">
        <v>449</v>
      </c>
      <c r="O88" s="236" t="s">
        <v>2057</v>
      </c>
      <c r="P88" s="236">
        <v>2022</v>
      </c>
      <c r="Q88" s="236">
        <v>2022</v>
      </c>
      <c r="R88" s="240" t="s">
        <v>2053</v>
      </c>
      <c r="S88" s="240" t="s">
        <v>77</v>
      </c>
      <c r="T88" s="236" t="s">
        <v>451</v>
      </c>
      <c r="U88" s="239">
        <v>94</v>
      </c>
      <c r="V88" s="239" t="s">
        <v>452</v>
      </c>
      <c r="W88" s="236" t="s">
        <v>2525</v>
      </c>
      <c r="X88" s="240" t="s">
        <v>2526</v>
      </c>
      <c r="Y88" s="235">
        <v>44100</v>
      </c>
      <c r="Z88" s="88"/>
      <c r="AA88" s="241">
        <f t="shared" si="1"/>
        <v>0</v>
      </c>
      <c r="AB88" s="237" t="s">
        <v>2527</v>
      </c>
    </row>
    <row r="89" spans="1:28" ht="15" customHeight="1">
      <c r="A89" s="235">
        <v>80</v>
      </c>
      <c r="B89" s="222" t="str">
        <f t="shared" si="0"/>
        <v>Klik Disini</v>
      </c>
      <c r="C89" s="236" t="s">
        <v>2528</v>
      </c>
      <c r="D89" s="236"/>
      <c r="E89" s="236" t="s">
        <v>2516</v>
      </c>
      <c r="F89" s="237" t="s">
        <v>2529</v>
      </c>
      <c r="G89" s="236" t="s">
        <v>2530</v>
      </c>
      <c r="H89" s="236" t="s">
        <v>356</v>
      </c>
      <c r="I89" s="238" t="s">
        <v>446</v>
      </c>
      <c r="J89" s="239" t="s">
        <v>355</v>
      </c>
      <c r="K89" s="236" t="s">
        <v>1953</v>
      </c>
      <c r="L89" s="236"/>
      <c r="M89" s="236" t="s">
        <v>447</v>
      </c>
      <c r="N89" s="236" t="s">
        <v>449</v>
      </c>
      <c r="O89" s="236" t="s">
        <v>450</v>
      </c>
      <c r="P89" s="236">
        <v>2023</v>
      </c>
      <c r="Q89" s="236">
        <v>2023</v>
      </c>
      <c r="R89" s="240" t="s">
        <v>2053</v>
      </c>
      <c r="S89" s="240" t="s">
        <v>77</v>
      </c>
      <c r="T89" s="236" t="s">
        <v>451</v>
      </c>
      <c r="U89" s="239">
        <v>84</v>
      </c>
      <c r="V89" s="239" t="s">
        <v>452</v>
      </c>
      <c r="W89" s="236" t="s">
        <v>663</v>
      </c>
      <c r="X89" s="240" t="s">
        <v>2531</v>
      </c>
      <c r="Y89" s="235">
        <v>67600</v>
      </c>
      <c r="Z89" s="88"/>
      <c r="AA89" s="241">
        <f t="shared" si="1"/>
        <v>0</v>
      </c>
      <c r="AB89" s="237" t="s">
        <v>2532</v>
      </c>
    </row>
    <row r="90" spans="1:28" ht="15" customHeight="1">
      <c r="A90" s="235">
        <v>81</v>
      </c>
      <c r="B90" s="222" t="str">
        <f t="shared" si="0"/>
        <v>Klik Disini</v>
      </c>
      <c r="C90" s="236" t="s">
        <v>2533</v>
      </c>
      <c r="D90" s="236"/>
      <c r="E90" s="236" t="s">
        <v>2534</v>
      </c>
      <c r="F90" s="237" t="s">
        <v>2535</v>
      </c>
      <c r="G90" s="236" t="s">
        <v>2536</v>
      </c>
      <c r="H90" s="236" t="s">
        <v>2057</v>
      </c>
      <c r="I90" s="238" t="s">
        <v>446</v>
      </c>
      <c r="J90" s="239" t="s">
        <v>373</v>
      </c>
      <c r="K90" s="236" t="s">
        <v>1953</v>
      </c>
      <c r="L90" s="236"/>
      <c r="M90" s="236" t="s">
        <v>447</v>
      </c>
      <c r="N90" s="236" t="s">
        <v>449</v>
      </c>
      <c r="O90" s="236" t="s">
        <v>2057</v>
      </c>
      <c r="P90" s="236">
        <v>2023</v>
      </c>
      <c r="Q90" s="236">
        <v>2023</v>
      </c>
      <c r="R90" s="240" t="s">
        <v>2053</v>
      </c>
      <c r="S90" s="240" t="s">
        <v>77</v>
      </c>
      <c r="T90" s="236" t="s">
        <v>451</v>
      </c>
      <c r="U90" s="239">
        <v>92</v>
      </c>
      <c r="V90" s="239" t="s">
        <v>452</v>
      </c>
      <c r="W90" s="236" t="s">
        <v>942</v>
      </c>
      <c r="X90" s="240" t="s">
        <v>2537</v>
      </c>
      <c r="Y90" s="235">
        <v>69900</v>
      </c>
      <c r="Z90" s="88"/>
      <c r="AA90" s="241">
        <f t="shared" si="1"/>
        <v>0</v>
      </c>
      <c r="AB90" s="237" t="s">
        <v>2538</v>
      </c>
    </row>
    <row r="91" spans="1:28" ht="15" customHeight="1">
      <c r="A91" s="235">
        <v>82</v>
      </c>
      <c r="B91" s="222" t="str">
        <f t="shared" si="0"/>
        <v>Klik Disini</v>
      </c>
      <c r="C91" s="236" t="s">
        <v>2539</v>
      </c>
      <c r="D91" s="236"/>
      <c r="E91" s="236" t="s">
        <v>2388</v>
      </c>
      <c r="F91" s="237" t="s">
        <v>2540</v>
      </c>
      <c r="G91" s="236" t="s">
        <v>2541</v>
      </c>
      <c r="H91" s="236" t="s">
        <v>2070</v>
      </c>
      <c r="I91" s="238" t="s">
        <v>583</v>
      </c>
      <c r="J91" s="239" t="s">
        <v>263</v>
      </c>
      <c r="K91" s="236" t="s">
        <v>1953</v>
      </c>
      <c r="L91" s="236"/>
      <c r="M91" s="236" t="s">
        <v>447</v>
      </c>
      <c r="N91" s="236" t="s">
        <v>449</v>
      </c>
      <c r="O91" s="236" t="s">
        <v>583</v>
      </c>
      <c r="P91" s="236">
        <v>2023</v>
      </c>
      <c r="Q91" s="236">
        <v>2023</v>
      </c>
      <c r="R91" s="240" t="s">
        <v>2053</v>
      </c>
      <c r="S91" s="240" t="s">
        <v>77</v>
      </c>
      <c r="T91" s="236" t="s">
        <v>451</v>
      </c>
      <c r="U91" s="239">
        <v>23</v>
      </c>
      <c r="V91" s="239" t="s">
        <v>452</v>
      </c>
      <c r="W91" s="236" t="s">
        <v>2542</v>
      </c>
      <c r="X91" s="240" t="s">
        <v>2543</v>
      </c>
      <c r="Y91" s="235">
        <v>50400</v>
      </c>
      <c r="Z91" s="88"/>
      <c r="AA91" s="241">
        <f t="shared" si="1"/>
        <v>0</v>
      </c>
      <c r="AB91" s="237" t="s">
        <v>2544</v>
      </c>
    </row>
    <row r="92" spans="1:28" ht="15" customHeight="1">
      <c r="A92" s="235">
        <v>83</v>
      </c>
      <c r="B92" s="222" t="str">
        <f t="shared" si="0"/>
        <v>Klik Disini</v>
      </c>
      <c r="C92" s="236" t="s">
        <v>2545</v>
      </c>
      <c r="D92" s="236" t="s">
        <v>2546</v>
      </c>
      <c r="E92" s="236" t="s">
        <v>2547</v>
      </c>
      <c r="F92" s="237"/>
      <c r="G92" s="236" t="s">
        <v>2548</v>
      </c>
      <c r="H92" s="236" t="s">
        <v>386</v>
      </c>
      <c r="I92" s="238" t="s">
        <v>446</v>
      </c>
      <c r="J92" s="239" t="s">
        <v>385</v>
      </c>
      <c r="K92" s="236" t="s">
        <v>1953</v>
      </c>
      <c r="L92" s="236"/>
      <c r="M92" s="236" t="s">
        <v>447</v>
      </c>
      <c r="N92" s="236" t="s">
        <v>735</v>
      </c>
      <c r="O92" s="236" t="s">
        <v>450</v>
      </c>
      <c r="P92" s="236">
        <v>2023</v>
      </c>
      <c r="Q92" s="236">
        <v>2023</v>
      </c>
      <c r="R92" s="240" t="s">
        <v>2053</v>
      </c>
      <c r="S92" s="240" t="s">
        <v>77</v>
      </c>
      <c r="T92" s="236" t="s">
        <v>451</v>
      </c>
      <c r="U92" s="239">
        <v>311</v>
      </c>
      <c r="V92" s="239" t="s">
        <v>452</v>
      </c>
      <c r="W92" s="236" t="s">
        <v>1954</v>
      </c>
      <c r="X92" s="240" t="s">
        <v>2549</v>
      </c>
      <c r="Y92" s="235">
        <v>132100</v>
      </c>
      <c r="Z92" s="88"/>
      <c r="AA92" s="241">
        <f t="shared" si="1"/>
        <v>0</v>
      </c>
      <c r="AB92" s="237" t="s">
        <v>2550</v>
      </c>
    </row>
    <row r="93" spans="1:28" ht="15" customHeight="1">
      <c r="A93" s="235">
        <v>84</v>
      </c>
      <c r="B93" s="222" t="str">
        <f t="shared" si="0"/>
        <v>Klik Disini</v>
      </c>
      <c r="C93" s="236" t="s">
        <v>2551</v>
      </c>
      <c r="D93" s="236" t="s">
        <v>2552</v>
      </c>
      <c r="E93" s="236" t="s">
        <v>2547</v>
      </c>
      <c r="F93" s="237"/>
      <c r="G93" s="236" t="s">
        <v>2553</v>
      </c>
      <c r="H93" s="236" t="s">
        <v>356</v>
      </c>
      <c r="I93" s="238" t="s">
        <v>446</v>
      </c>
      <c r="J93" s="239" t="s">
        <v>355</v>
      </c>
      <c r="K93" s="236" t="s">
        <v>1953</v>
      </c>
      <c r="L93" s="236"/>
      <c r="M93" s="236" t="s">
        <v>447</v>
      </c>
      <c r="N93" s="236" t="s">
        <v>735</v>
      </c>
      <c r="O93" s="236" t="s">
        <v>450</v>
      </c>
      <c r="P93" s="236">
        <v>2023</v>
      </c>
      <c r="Q93" s="236">
        <v>2023</v>
      </c>
      <c r="R93" s="240" t="s">
        <v>2053</v>
      </c>
      <c r="S93" s="240" t="s">
        <v>77</v>
      </c>
      <c r="T93" s="236" t="s">
        <v>451</v>
      </c>
      <c r="U93" s="239">
        <v>100</v>
      </c>
      <c r="V93" s="239" t="s">
        <v>452</v>
      </c>
      <c r="W93" s="236" t="s">
        <v>497</v>
      </c>
      <c r="X93" s="240" t="s">
        <v>2554</v>
      </c>
      <c r="Y93" s="235">
        <v>98300</v>
      </c>
      <c r="Z93" s="88"/>
      <c r="AA93" s="241">
        <f t="shared" si="1"/>
        <v>0</v>
      </c>
      <c r="AB93" s="237" t="s">
        <v>2555</v>
      </c>
    </row>
    <row r="94" spans="1:28" ht="15" customHeight="1">
      <c r="A94" s="235">
        <v>85</v>
      </c>
      <c r="B94" s="222" t="str">
        <f t="shared" si="0"/>
        <v>Klik Disini</v>
      </c>
      <c r="C94" s="236" t="s">
        <v>2556</v>
      </c>
      <c r="D94" s="236" t="s">
        <v>2557</v>
      </c>
      <c r="E94" s="236" t="s">
        <v>2558</v>
      </c>
      <c r="F94" s="237" t="s">
        <v>2559</v>
      </c>
      <c r="G94" s="236" t="s">
        <v>2560</v>
      </c>
      <c r="H94" s="236" t="s">
        <v>356</v>
      </c>
      <c r="I94" s="238" t="s">
        <v>446</v>
      </c>
      <c r="J94" s="239" t="s">
        <v>355</v>
      </c>
      <c r="K94" s="236" t="s">
        <v>1953</v>
      </c>
      <c r="L94" s="236"/>
      <c r="M94" s="236" t="s">
        <v>447</v>
      </c>
      <c r="N94" s="236" t="s">
        <v>449</v>
      </c>
      <c r="O94" s="236" t="s">
        <v>450</v>
      </c>
      <c r="P94" s="236">
        <v>2023</v>
      </c>
      <c r="Q94" s="236">
        <v>2023</v>
      </c>
      <c r="R94" s="240" t="s">
        <v>2053</v>
      </c>
      <c r="S94" s="240" t="s">
        <v>77</v>
      </c>
      <c r="T94" s="236" t="s">
        <v>451</v>
      </c>
      <c r="U94" s="239">
        <v>62</v>
      </c>
      <c r="V94" s="239" t="s">
        <v>452</v>
      </c>
      <c r="W94" s="236" t="s">
        <v>722</v>
      </c>
      <c r="X94" s="240" t="s">
        <v>2561</v>
      </c>
      <c r="Y94" s="235">
        <v>77700</v>
      </c>
      <c r="Z94" s="88"/>
      <c r="AA94" s="241">
        <f t="shared" si="1"/>
        <v>0</v>
      </c>
      <c r="AB94" s="237" t="s">
        <v>2562</v>
      </c>
    </row>
    <row r="95" spans="1:28" ht="15" customHeight="1">
      <c r="A95" s="235">
        <v>86</v>
      </c>
      <c r="B95" s="222" t="str">
        <f t="shared" si="0"/>
        <v>Klik Disini</v>
      </c>
      <c r="C95" s="236" t="s">
        <v>2563</v>
      </c>
      <c r="D95" s="236"/>
      <c r="E95" s="236" t="s">
        <v>2564</v>
      </c>
      <c r="F95" s="237"/>
      <c r="G95" s="236" t="s">
        <v>2565</v>
      </c>
      <c r="H95" s="236" t="s">
        <v>262</v>
      </c>
      <c r="I95" s="238" t="s">
        <v>446</v>
      </c>
      <c r="J95" s="239" t="s">
        <v>351</v>
      </c>
      <c r="K95" s="236" t="s">
        <v>1953</v>
      </c>
      <c r="L95" s="236"/>
      <c r="M95" s="236" t="s">
        <v>447</v>
      </c>
      <c r="N95" s="236" t="s">
        <v>735</v>
      </c>
      <c r="O95" s="236" t="s">
        <v>450</v>
      </c>
      <c r="P95" s="236">
        <v>2023</v>
      </c>
      <c r="Q95" s="236">
        <v>2023</v>
      </c>
      <c r="R95" s="240" t="s">
        <v>2053</v>
      </c>
      <c r="S95" s="240" t="s">
        <v>77</v>
      </c>
      <c r="T95" s="236" t="s">
        <v>451</v>
      </c>
      <c r="U95" s="239">
        <v>124</v>
      </c>
      <c r="V95" s="239" t="s">
        <v>452</v>
      </c>
      <c r="W95" s="236" t="s">
        <v>497</v>
      </c>
      <c r="X95" s="240" t="s">
        <v>2566</v>
      </c>
      <c r="Y95" s="235">
        <v>168700</v>
      </c>
      <c r="Z95" s="88"/>
      <c r="AA95" s="241">
        <f t="shared" si="1"/>
        <v>0</v>
      </c>
      <c r="AB95" s="237" t="s">
        <v>2567</v>
      </c>
    </row>
    <row r="96" spans="1:28" ht="15" customHeight="1">
      <c r="A96" s="235">
        <v>87</v>
      </c>
      <c r="B96" s="222" t="str">
        <f t="shared" si="0"/>
        <v>Klik Disini</v>
      </c>
      <c r="C96" s="236" t="s">
        <v>2568</v>
      </c>
      <c r="D96" s="236" t="s">
        <v>2569</v>
      </c>
      <c r="E96" s="236" t="s">
        <v>2547</v>
      </c>
      <c r="F96" s="237"/>
      <c r="G96" s="236" t="s">
        <v>2570</v>
      </c>
      <c r="H96" s="236" t="s">
        <v>262</v>
      </c>
      <c r="I96" s="238" t="s">
        <v>446</v>
      </c>
      <c r="J96" s="239" t="s">
        <v>351</v>
      </c>
      <c r="K96" s="236" t="s">
        <v>1953</v>
      </c>
      <c r="L96" s="236"/>
      <c r="M96" s="236" t="s">
        <v>447</v>
      </c>
      <c r="N96" s="236" t="s">
        <v>735</v>
      </c>
      <c r="O96" s="236" t="s">
        <v>450</v>
      </c>
      <c r="P96" s="236">
        <v>2023</v>
      </c>
      <c r="Q96" s="236">
        <v>2023</v>
      </c>
      <c r="R96" s="240" t="s">
        <v>2053</v>
      </c>
      <c r="S96" s="240" t="s">
        <v>77</v>
      </c>
      <c r="T96" s="236" t="s">
        <v>451</v>
      </c>
      <c r="U96" s="239">
        <v>93</v>
      </c>
      <c r="V96" s="239" t="s">
        <v>452</v>
      </c>
      <c r="W96" s="236" t="s">
        <v>1873</v>
      </c>
      <c r="X96" s="240" t="s">
        <v>2571</v>
      </c>
      <c r="Y96" s="235">
        <v>98300</v>
      </c>
      <c r="Z96" s="88"/>
      <c r="AA96" s="241">
        <f t="shared" si="1"/>
        <v>0</v>
      </c>
      <c r="AB96" s="237" t="s">
        <v>2572</v>
      </c>
    </row>
    <row r="97" spans="1:28" ht="15" customHeight="1">
      <c r="A97" s="235">
        <v>88</v>
      </c>
      <c r="B97" s="222" t="str">
        <f t="shared" si="0"/>
        <v>Klik Disini</v>
      </c>
      <c r="C97" s="236" t="s">
        <v>2573</v>
      </c>
      <c r="D97" s="236"/>
      <c r="E97" s="236" t="s">
        <v>2574</v>
      </c>
      <c r="F97" s="237" t="s">
        <v>2575</v>
      </c>
      <c r="G97" s="236" t="s">
        <v>2576</v>
      </c>
      <c r="H97" s="236" t="s">
        <v>2077</v>
      </c>
      <c r="I97" s="238" t="s">
        <v>583</v>
      </c>
      <c r="J97" s="239" t="s">
        <v>263</v>
      </c>
      <c r="K97" s="236" t="s">
        <v>1953</v>
      </c>
      <c r="L97" s="236"/>
      <c r="M97" s="236" t="s">
        <v>447</v>
      </c>
      <c r="N97" s="236" t="s">
        <v>449</v>
      </c>
      <c r="O97" s="236" t="s">
        <v>2078</v>
      </c>
      <c r="P97" s="236">
        <v>2023</v>
      </c>
      <c r="Q97" s="236">
        <v>2023</v>
      </c>
      <c r="R97" s="240" t="s">
        <v>2053</v>
      </c>
      <c r="S97" s="240" t="s">
        <v>77</v>
      </c>
      <c r="T97" s="236" t="s">
        <v>451</v>
      </c>
      <c r="U97" s="239">
        <v>169</v>
      </c>
      <c r="V97" s="239" t="s">
        <v>452</v>
      </c>
      <c r="W97" s="236" t="s">
        <v>601</v>
      </c>
      <c r="X97" s="240" t="s">
        <v>2577</v>
      </c>
      <c r="Y97" s="235">
        <v>91800</v>
      </c>
      <c r="Z97" s="88"/>
      <c r="AA97" s="241">
        <f t="shared" si="1"/>
        <v>0</v>
      </c>
      <c r="AB97" s="237" t="s">
        <v>2578</v>
      </c>
    </row>
    <row r="98" spans="1:28" ht="15" customHeight="1">
      <c r="A98" s="235">
        <v>89</v>
      </c>
      <c r="B98" s="222" t="str">
        <f t="shared" si="0"/>
        <v>Klik Disini</v>
      </c>
      <c r="C98" s="236" t="s">
        <v>2579</v>
      </c>
      <c r="D98" s="236"/>
      <c r="E98" s="236" t="s">
        <v>2580</v>
      </c>
      <c r="F98" s="237" t="s">
        <v>2581</v>
      </c>
      <c r="G98" s="236" t="s">
        <v>2582</v>
      </c>
      <c r="H98" s="236" t="s">
        <v>262</v>
      </c>
      <c r="I98" s="238" t="s">
        <v>1844</v>
      </c>
      <c r="J98" s="239" t="s">
        <v>403</v>
      </c>
      <c r="K98" s="236" t="s">
        <v>1953</v>
      </c>
      <c r="L98" s="236"/>
      <c r="M98" s="236" t="s">
        <v>447</v>
      </c>
      <c r="N98" s="236" t="s">
        <v>449</v>
      </c>
      <c r="O98" s="236" t="s">
        <v>450</v>
      </c>
      <c r="P98" s="236">
        <v>2023</v>
      </c>
      <c r="Q98" s="236">
        <v>2023</v>
      </c>
      <c r="R98" s="240" t="s">
        <v>2053</v>
      </c>
      <c r="S98" s="240" t="s">
        <v>77</v>
      </c>
      <c r="T98" s="236" t="s">
        <v>451</v>
      </c>
      <c r="U98" s="239">
        <v>88</v>
      </c>
      <c r="V98" s="239" t="s">
        <v>452</v>
      </c>
      <c r="W98" s="236" t="s">
        <v>618</v>
      </c>
      <c r="X98" s="240" t="s">
        <v>2583</v>
      </c>
      <c r="Y98" s="235">
        <v>92200</v>
      </c>
      <c r="Z98" s="88"/>
      <c r="AA98" s="241">
        <f t="shared" si="1"/>
        <v>0</v>
      </c>
      <c r="AB98" s="237" t="s">
        <v>2584</v>
      </c>
    </row>
    <row r="99" spans="1:28" ht="15" customHeight="1">
      <c r="A99" s="235">
        <v>90</v>
      </c>
      <c r="B99" s="222" t="str">
        <f t="shared" si="0"/>
        <v>Klik Disini</v>
      </c>
      <c r="C99" s="236" t="s">
        <v>2585</v>
      </c>
      <c r="D99" s="236"/>
      <c r="E99" s="236" t="s">
        <v>2586</v>
      </c>
      <c r="F99" s="237" t="s">
        <v>2587</v>
      </c>
      <c r="G99" s="236" t="s">
        <v>2588</v>
      </c>
      <c r="H99" s="236" t="s">
        <v>2057</v>
      </c>
      <c r="I99" s="238" t="s">
        <v>446</v>
      </c>
      <c r="J99" s="239" t="s">
        <v>373</v>
      </c>
      <c r="K99" s="236" t="s">
        <v>1953</v>
      </c>
      <c r="L99" s="236"/>
      <c r="M99" s="236" t="s">
        <v>447</v>
      </c>
      <c r="N99" s="236" t="s">
        <v>449</v>
      </c>
      <c r="O99" s="236" t="s">
        <v>2057</v>
      </c>
      <c r="P99" s="236">
        <v>2023</v>
      </c>
      <c r="Q99" s="236">
        <v>2023</v>
      </c>
      <c r="R99" s="240" t="s">
        <v>2053</v>
      </c>
      <c r="S99" s="240" t="s">
        <v>77</v>
      </c>
      <c r="T99" s="236" t="s">
        <v>451</v>
      </c>
      <c r="U99" s="239">
        <v>103</v>
      </c>
      <c r="V99" s="239" t="s">
        <v>452</v>
      </c>
      <c r="W99" s="236" t="s">
        <v>471</v>
      </c>
      <c r="X99" s="240" t="s">
        <v>2589</v>
      </c>
      <c r="Y99" s="235">
        <v>73000</v>
      </c>
      <c r="Z99" s="88"/>
      <c r="AA99" s="241">
        <f t="shared" si="1"/>
        <v>0</v>
      </c>
      <c r="AB99" s="237" t="s">
        <v>2590</v>
      </c>
    </row>
    <row r="100" spans="1:28" ht="15" customHeight="1">
      <c r="A100" s="235">
        <v>91</v>
      </c>
      <c r="B100" s="222" t="str">
        <f t="shared" si="0"/>
        <v>Klik Disini</v>
      </c>
      <c r="C100" s="236" t="s">
        <v>2591</v>
      </c>
      <c r="D100" s="236" t="s">
        <v>2592</v>
      </c>
      <c r="E100" s="236" t="s">
        <v>2516</v>
      </c>
      <c r="F100" s="237" t="s">
        <v>2593</v>
      </c>
      <c r="G100" s="236" t="s">
        <v>2594</v>
      </c>
      <c r="H100" s="236" t="s">
        <v>262</v>
      </c>
      <c r="I100" s="238" t="s">
        <v>1844</v>
      </c>
      <c r="J100" s="239" t="s">
        <v>403</v>
      </c>
      <c r="K100" s="236" t="s">
        <v>1953</v>
      </c>
      <c r="L100" s="236"/>
      <c r="M100" s="236" t="s">
        <v>447</v>
      </c>
      <c r="N100" s="236" t="s">
        <v>449</v>
      </c>
      <c r="O100" s="236" t="s">
        <v>450</v>
      </c>
      <c r="P100" s="236">
        <v>2023</v>
      </c>
      <c r="Q100" s="236">
        <v>2023</v>
      </c>
      <c r="R100" s="240" t="s">
        <v>2053</v>
      </c>
      <c r="S100" s="240" t="s">
        <v>77</v>
      </c>
      <c r="T100" s="236" t="s">
        <v>451</v>
      </c>
      <c r="U100" s="239">
        <v>97</v>
      </c>
      <c r="V100" s="239" t="s">
        <v>452</v>
      </c>
      <c r="W100" s="236" t="s">
        <v>663</v>
      </c>
      <c r="X100" s="240" t="s">
        <v>2595</v>
      </c>
      <c r="Y100" s="235">
        <v>71000</v>
      </c>
      <c r="Z100" s="88"/>
      <c r="AA100" s="241">
        <f t="shared" si="1"/>
        <v>0</v>
      </c>
      <c r="AB100" s="237" t="s">
        <v>2596</v>
      </c>
    </row>
    <row r="101" spans="1:28" ht="15" customHeight="1">
      <c r="A101" s="235">
        <v>92</v>
      </c>
      <c r="B101" s="222" t="str">
        <f t="shared" si="0"/>
        <v>Klik Disini</v>
      </c>
      <c r="C101" s="236" t="s">
        <v>2597</v>
      </c>
      <c r="D101" s="236" t="s">
        <v>2598</v>
      </c>
      <c r="E101" s="236" t="s">
        <v>2599</v>
      </c>
      <c r="F101" s="237" t="s">
        <v>2600</v>
      </c>
      <c r="G101" s="236" t="s">
        <v>2601</v>
      </c>
      <c r="H101" s="236" t="s">
        <v>262</v>
      </c>
      <c r="I101" s="238" t="s">
        <v>1844</v>
      </c>
      <c r="J101" s="239" t="s">
        <v>399</v>
      </c>
      <c r="K101" s="236" t="s">
        <v>1953</v>
      </c>
      <c r="L101" s="236"/>
      <c r="M101" s="236" t="s">
        <v>447</v>
      </c>
      <c r="N101" s="236" t="s">
        <v>449</v>
      </c>
      <c r="O101" s="236" t="s">
        <v>450</v>
      </c>
      <c r="P101" s="236">
        <v>2023</v>
      </c>
      <c r="Q101" s="236">
        <v>2023</v>
      </c>
      <c r="R101" s="240" t="s">
        <v>2053</v>
      </c>
      <c r="S101" s="240" t="s">
        <v>77</v>
      </c>
      <c r="T101" s="236" t="s">
        <v>451</v>
      </c>
      <c r="U101" s="239">
        <v>170</v>
      </c>
      <c r="V101" s="239" t="s">
        <v>452</v>
      </c>
      <c r="W101" s="236" t="s">
        <v>2602</v>
      </c>
      <c r="X101" s="240" t="s">
        <v>2603</v>
      </c>
      <c r="Y101" s="235">
        <v>92100</v>
      </c>
      <c r="Z101" s="88"/>
      <c r="AA101" s="241">
        <f t="shared" si="1"/>
        <v>0</v>
      </c>
      <c r="AB101" s="237" t="s">
        <v>2604</v>
      </c>
    </row>
    <row r="102" spans="1:28" ht="15" customHeight="1">
      <c r="A102" s="235">
        <v>93</v>
      </c>
      <c r="B102" s="222" t="str">
        <f t="shared" si="0"/>
        <v>Klik Disini</v>
      </c>
      <c r="C102" s="236" t="s">
        <v>2605</v>
      </c>
      <c r="D102" s="236"/>
      <c r="E102" s="236" t="s">
        <v>2606</v>
      </c>
      <c r="F102" s="237" t="s">
        <v>2607</v>
      </c>
      <c r="G102" s="236" t="s">
        <v>2608</v>
      </c>
      <c r="H102" s="236" t="s">
        <v>2077</v>
      </c>
      <c r="I102" s="238" t="s">
        <v>583</v>
      </c>
      <c r="J102" s="239" t="s">
        <v>263</v>
      </c>
      <c r="K102" s="236" t="s">
        <v>1953</v>
      </c>
      <c r="L102" s="236"/>
      <c r="M102" s="236" t="s">
        <v>447</v>
      </c>
      <c r="N102" s="236" t="s">
        <v>449</v>
      </c>
      <c r="O102" s="236" t="s">
        <v>2078</v>
      </c>
      <c r="P102" s="236">
        <v>2023</v>
      </c>
      <c r="Q102" s="236">
        <v>2023</v>
      </c>
      <c r="R102" s="240" t="s">
        <v>2053</v>
      </c>
      <c r="S102" s="240" t="s">
        <v>77</v>
      </c>
      <c r="T102" s="236" t="s">
        <v>451</v>
      </c>
      <c r="U102" s="239">
        <v>163</v>
      </c>
      <c r="V102" s="239" t="s">
        <v>452</v>
      </c>
      <c r="W102" s="236" t="s">
        <v>775</v>
      </c>
      <c r="X102" s="240" t="s">
        <v>2609</v>
      </c>
      <c r="Y102" s="235">
        <v>90100</v>
      </c>
      <c r="Z102" s="88"/>
      <c r="AA102" s="241">
        <f t="shared" si="1"/>
        <v>0</v>
      </c>
      <c r="AB102" s="237" t="s">
        <v>2610</v>
      </c>
    </row>
    <row r="103" spans="1:28" ht="15" customHeight="1">
      <c r="A103" s="235">
        <v>94</v>
      </c>
      <c r="B103" s="222" t="str">
        <f t="shared" si="0"/>
        <v>Klik Disini</v>
      </c>
      <c r="C103" s="236" t="s">
        <v>2611</v>
      </c>
      <c r="D103" s="236"/>
      <c r="E103" s="236" t="s">
        <v>2612</v>
      </c>
      <c r="F103" s="237" t="s">
        <v>2613</v>
      </c>
      <c r="G103" s="236" t="s">
        <v>2614</v>
      </c>
      <c r="H103" s="236" t="s">
        <v>1056</v>
      </c>
      <c r="I103" s="238" t="s">
        <v>583</v>
      </c>
      <c r="J103" s="239" t="s">
        <v>265</v>
      </c>
      <c r="K103" s="236" t="s">
        <v>1953</v>
      </c>
      <c r="L103" s="236"/>
      <c r="M103" s="236" t="s">
        <v>447</v>
      </c>
      <c r="N103" s="236" t="s">
        <v>449</v>
      </c>
      <c r="O103" s="236" t="s">
        <v>1056</v>
      </c>
      <c r="P103" s="236">
        <v>2023</v>
      </c>
      <c r="Q103" s="236">
        <v>2023</v>
      </c>
      <c r="R103" s="240" t="s">
        <v>2053</v>
      </c>
      <c r="S103" s="240" t="s">
        <v>77</v>
      </c>
      <c r="T103" s="236" t="s">
        <v>451</v>
      </c>
      <c r="U103" s="239">
        <v>133</v>
      </c>
      <c r="V103" s="239" t="s">
        <v>452</v>
      </c>
      <c r="W103" s="236" t="s">
        <v>755</v>
      </c>
      <c r="X103" s="240" t="s">
        <v>2615</v>
      </c>
      <c r="Y103" s="235">
        <v>81600</v>
      </c>
      <c r="Z103" s="88"/>
      <c r="AA103" s="241">
        <f t="shared" si="1"/>
        <v>0</v>
      </c>
      <c r="AB103" s="237" t="s">
        <v>2616</v>
      </c>
    </row>
    <row r="104" spans="1:28" ht="15" customHeight="1">
      <c r="A104" s="235">
        <v>95</v>
      </c>
      <c r="B104" s="222" t="str">
        <f t="shared" si="0"/>
        <v>Klik Disini</v>
      </c>
      <c r="C104" s="236" t="s">
        <v>2617</v>
      </c>
      <c r="D104" s="236"/>
      <c r="E104" s="236" t="s">
        <v>2618</v>
      </c>
      <c r="F104" s="237"/>
      <c r="G104" s="236" t="s">
        <v>2619</v>
      </c>
      <c r="H104" s="236" t="s">
        <v>2057</v>
      </c>
      <c r="I104" s="238" t="s">
        <v>446</v>
      </c>
      <c r="J104" s="239" t="s">
        <v>373</v>
      </c>
      <c r="K104" s="236" t="s">
        <v>1953</v>
      </c>
      <c r="L104" s="236"/>
      <c r="M104" s="236" t="s">
        <v>447</v>
      </c>
      <c r="N104" s="236" t="s">
        <v>449</v>
      </c>
      <c r="O104" s="236" t="s">
        <v>2057</v>
      </c>
      <c r="P104" s="236">
        <v>2023</v>
      </c>
      <c r="Q104" s="236">
        <v>2023</v>
      </c>
      <c r="R104" s="240" t="s">
        <v>2053</v>
      </c>
      <c r="S104" s="240" t="s">
        <v>77</v>
      </c>
      <c r="T104" s="236" t="s">
        <v>451</v>
      </c>
      <c r="U104" s="239">
        <v>66</v>
      </c>
      <c r="V104" s="239" t="s">
        <v>452</v>
      </c>
      <c r="W104" s="236" t="s">
        <v>505</v>
      </c>
      <c r="X104" s="240" t="s">
        <v>2620</v>
      </c>
      <c r="Y104" s="235">
        <v>62400</v>
      </c>
      <c r="Z104" s="88"/>
      <c r="AA104" s="241">
        <f t="shared" si="1"/>
        <v>0</v>
      </c>
      <c r="AB104" s="237" t="s">
        <v>2621</v>
      </c>
    </row>
    <row r="105" spans="1:28" ht="15" customHeight="1">
      <c r="A105" s="235">
        <v>96</v>
      </c>
      <c r="B105" s="222" t="str">
        <f t="shared" si="0"/>
        <v>Klik Disini</v>
      </c>
      <c r="C105" s="236" t="s">
        <v>2622</v>
      </c>
      <c r="D105" s="236"/>
      <c r="E105" s="236" t="s">
        <v>2623</v>
      </c>
      <c r="F105" s="237" t="s">
        <v>2624</v>
      </c>
      <c r="G105" s="236" t="s">
        <v>2625</v>
      </c>
      <c r="H105" s="236" t="s">
        <v>262</v>
      </c>
      <c r="I105" s="238" t="s">
        <v>446</v>
      </c>
      <c r="J105" s="239" t="s">
        <v>355</v>
      </c>
      <c r="K105" s="236" t="s">
        <v>1953</v>
      </c>
      <c r="L105" s="236"/>
      <c r="M105" s="236" t="s">
        <v>447</v>
      </c>
      <c r="N105" s="236" t="s">
        <v>449</v>
      </c>
      <c r="O105" s="236" t="s">
        <v>450</v>
      </c>
      <c r="P105" s="236">
        <v>2023</v>
      </c>
      <c r="Q105" s="236">
        <v>2023</v>
      </c>
      <c r="R105" s="240" t="s">
        <v>2053</v>
      </c>
      <c r="S105" s="240" t="s">
        <v>77</v>
      </c>
      <c r="T105" s="236" t="s">
        <v>451</v>
      </c>
      <c r="U105" s="239">
        <v>118</v>
      </c>
      <c r="V105" s="239" t="s">
        <v>452</v>
      </c>
      <c r="W105" s="236" t="s">
        <v>471</v>
      </c>
      <c r="X105" s="240" t="s">
        <v>2626</v>
      </c>
      <c r="Y105" s="235">
        <v>77300</v>
      </c>
      <c r="Z105" s="88"/>
      <c r="AA105" s="241">
        <f t="shared" si="1"/>
        <v>0</v>
      </c>
      <c r="AB105" s="237" t="s">
        <v>2627</v>
      </c>
    </row>
    <row r="106" spans="1:28" ht="15" customHeight="1">
      <c r="A106" s="235">
        <v>97</v>
      </c>
      <c r="B106" s="222" t="str">
        <f t="shared" si="0"/>
        <v>Klik Disini</v>
      </c>
      <c r="C106" s="236" t="s">
        <v>2628</v>
      </c>
      <c r="D106" s="236" t="s">
        <v>2629</v>
      </c>
      <c r="E106" s="236" t="s">
        <v>2630</v>
      </c>
      <c r="F106" s="237" t="s">
        <v>2631</v>
      </c>
      <c r="G106" s="236" t="s">
        <v>2632</v>
      </c>
      <c r="H106" s="236" t="s">
        <v>262</v>
      </c>
      <c r="I106" s="238" t="s">
        <v>1844</v>
      </c>
      <c r="J106" s="239" t="s">
        <v>403</v>
      </c>
      <c r="K106" s="236" t="s">
        <v>1953</v>
      </c>
      <c r="L106" s="236"/>
      <c r="M106" s="236" t="s">
        <v>447</v>
      </c>
      <c r="N106" s="236" t="s">
        <v>449</v>
      </c>
      <c r="O106" s="236" t="s">
        <v>450</v>
      </c>
      <c r="P106" s="236">
        <v>2023</v>
      </c>
      <c r="Q106" s="236">
        <v>2023</v>
      </c>
      <c r="R106" s="240" t="s">
        <v>2053</v>
      </c>
      <c r="S106" s="240" t="s">
        <v>77</v>
      </c>
      <c r="T106" s="236" t="s">
        <v>451</v>
      </c>
      <c r="U106" s="239">
        <v>174</v>
      </c>
      <c r="V106" s="239" t="s">
        <v>452</v>
      </c>
      <c r="W106" s="236" t="s">
        <v>830</v>
      </c>
      <c r="X106" s="240" t="s">
        <v>2633</v>
      </c>
      <c r="Y106" s="235">
        <v>93300</v>
      </c>
      <c r="Z106" s="88"/>
      <c r="AA106" s="241">
        <f t="shared" si="1"/>
        <v>0</v>
      </c>
      <c r="AB106" s="237" t="s">
        <v>2634</v>
      </c>
    </row>
    <row r="107" spans="1:28" ht="15" customHeight="1">
      <c r="A107" s="235">
        <v>98</v>
      </c>
      <c r="B107" s="222" t="str">
        <f t="shared" si="0"/>
        <v>Klik Disini</v>
      </c>
      <c r="C107" s="236" t="s">
        <v>2635</v>
      </c>
      <c r="D107" s="236"/>
      <c r="E107" s="236" t="s">
        <v>2636</v>
      </c>
      <c r="F107" s="237" t="s">
        <v>2637</v>
      </c>
      <c r="G107" s="236" t="s">
        <v>2638</v>
      </c>
      <c r="H107" s="236" t="s">
        <v>262</v>
      </c>
      <c r="I107" s="238" t="s">
        <v>1844</v>
      </c>
      <c r="J107" s="239" t="s">
        <v>401</v>
      </c>
      <c r="K107" s="236" t="s">
        <v>1953</v>
      </c>
      <c r="L107" s="236"/>
      <c r="M107" s="236" t="s">
        <v>447</v>
      </c>
      <c r="N107" s="236" t="s">
        <v>449</v>
      </c>
      <c r="O107" s="236" t="s">
        <v>450</v>
      </c>
      <c r="P107" s="236">
        <v>2023</v>
      </c>
      <c r="Q107" s="236">
        <v>2023</v>
      </c>
      <c r="R107" s="240" t="s">
        <v>2053</v>
      </c>
      <c r="S107" s="240" t="s">
        <v>77</v>
      </c>
      <c r="T107" s="236" t="s">
        <v>451</v>
      </c>
      <c r="U107" s="239">
        <v>150</v>
      </c>
      <c r="V107" s="239" t="s">
        <v>452</v>
      </c>
      <c r="W107" s="236" t="s">
        <v>547</v>
      </c>
      <c r="X107" s="240" t="s">
        <v>2639</v>
      </c>
      <c r="Y107" s="235">
        <v>86400</v>
      </c>
      <c r="Z107" s="88"/>
      <c r="AA107" s="241">
        <f t="shared" si="1"/>
        <v>0</v>
      </c>
      <c r="AB107" s="237" t="s">
        <v>2640</v>
      </c>
    </row>
    <row r="108" spans="1:28" ht="15" customHeight="1">
      <c r="A108" s="235">
        <v>99</v>
      </c>
      <c r="B108" s="222" t="str">
        <f t="shared" si="0"/>
        <v>Klik Disini</v>
      </c>
      <c r="C108" s="236" t="s">
        <v>2641</v>
      </c>
      <c r="D108" s="236"/>
      <c r="E108" s="236" t="s">
        <v>2642</v>
      </c>
      <c r="F108" s="237" t="s">
        <v>2643</v>
      </c>
      <c r="G108" s="236" t="s">
        <v>2644</v>
      </c>
      <c r="H108" s="236" t="s">
        <v>1056</v>
      </c>
      <c r="I108" s="238" t="s">
        <v>583</v>
      </c>
      <c r="J108" s="239" t="s">
        <v>265</v>
      </c>
      <c r="K108" s="236" t="s">
        <v>1953</v>
      </c>
      <c r="L108" s="236"/>
      <c r="M108" s="236" t="s">
        <v>447</v>
      </c>
      <c r="N108" s="236" t="s">
        <v>449</v>
      </c>
      <c r="O108" s="236" t="s">
        <v>1056</v>
      </c>
      <c r="P108" s="236">
        <v>2023</v>
      </c>
      <c r="Q108" s="236">
        <v>2023</v>
      </c>
      <c r="R108" s="240" t="s">
        <v>2053</v>
      </c>
      <c r="S108" s="240" t="s">
        <v>77</v>
      </c>
      <c r="T108" s="236" t="s">
        <v>451</v>
      </c>
      <c r="U108" s="239">
        <v>308</v>
      </c>
      <c r="V108" s="239" t="s">
        <v>452</v>
      </c>
      <c r="W108" s="236" t="s">
        <v>563</v>
      </c>
      <c r="X108" s="240" t="s">
        <v>2645</v>
      </c>
      <c r="Y108" s="235">
        <v>131300</v>
      </c>
      <c r="Z108" s="88"/>
      <c r="AA108" s="241">
        <f t="shared" si="1"/>
        <v>0</v>
      </c>
      <c r="AB108" s="237" t="s">
        <v>2646</v>
      </c>
    </row>
    <row r="109" spans="1:28" ht="15" customHeight="1">
      <c r="A109" s="235">
        <v>100</v>
      </c>
      <c r="B109" s="222" t="str">
        <f t="shared" si="0"/>
        <v>Klik Disini</v>
      </c>
      <c r="C109" s="236" t="s">
        <v>2647</v>
      </c>
      <c r="D109" s="236" t="s">
        <v>2648</v>
      </c>
      <c r="E109" s="236" t="s">
        <v>2649</v>
      </c>
      <c r="F109" s="237" t="s">
        <v>2650</v>
      </c>
      <c r="G109" s="236" t="s">
        <v>2651</v>
      </c>
      <c r="H109" s="236" t="s">
        <v>2070</v>
      </c>
      <c r="I109" s="238" t="s">
        <v>583</v>
      </c>
      <c r="J109" s="239" t="s">
        <v>263</v>
      </c>
      <c r="K109" s="236" t="s">
        <v>1953</v>
      </c>
      <c r="L109" s="236"/>
      <c r="M109" s="236" t="s">
        <v>1413</v>
      </c>
      <c r="N109" s="236" t="s">
        <v>449</v>
      </c>
      <c r="O109" s="236" t="s">
        <v>583</v>
      </c>
      <c r="P109" s="236">
        <v>2023</v>
      </c>
      <c r="Q109" s="236">
        <v>2023</v>
      </c>
      <c r="R109" s="240" t="s">
        <v>2053</v>
      </c>
      <c r="S109" s="240" t="s">
        <v>77</v>
      </c>
      <c r="T109" s="236" t="s">
        <v>451</v>
      </c>
      <c r="U109" s="239">
        <v>101</v>
      </c>
      <c r="V109" s="239" t="s">
        <v>452</v>
      </c>
      <c r="W109" s="236" t="s">
        <v>830</v>
      </c>
      <c r="X109" s="240" t="s">
        <v>2652</v>
      </c>
      <c r="Y109" s="235">
        <v>69200</v>
      </c>
      <c r="Z109" s="88"/>
      <c r="AA109" s="241">
        <f t="shared" si="1"/>
        <v>0</v>
      </c>
      <c r="AB109" s="237" t="s">
        <v>2653</v>
      </c>
    </row>
    <row r="110" spans="1:28" ht="15" customHeight="1">
      <c r="A110" s="235">
        <v>101</v>
      </c>
      <c r="B110" s="222" t="str">
        <f t="shared" si="0"/>
        <v>Klik Disini</v>
      </c>
      <c r="C110" s="236" t="s">
        <v>2647</v>
      </c>
      <c r="D110" s="236" t="s">
        <v>2654</v>
      </c>
      <c r="E110" s="236" t="s">
        <v>2649</v>
      </c>
      <c r="F110" s="237" t="s">
        <v>2655</v>
      </c>
      <c r="G110" s="236" t="s">
        <v>2656</v>
      </c>
      <c r="H110" s="236" t="s">
        <v>2070</v>
      </c>
      <c r="I110" s="238" t="s">
        <v>583</v>
      </c>
      <c r="J110" s="239" t="s">
        <v>263</v>
      </c>
      <c r="K110" s="236" t="s">
        <v>1953</v>
      </c>
      <c r="L110" s="236"/>
      <c r="M110" s="236" t="s">
        <v>1419</v>
      </c>
      <c r="N110" s="236" t="s">
        <v>449</v>
      </c>
      <c r="O110" s="236" t="s">
        <v>583</v>
      </c>
      <c r="P110" s="236">
        <v>2023</v>
      </c>
      <c r="Q110" s="236">
        <v>2023</v>
      </c>
      <c r="R110" s="240" t="s">
        <v>2053</v>
      </c>
      <c r="S110" s="240" t="s">
        <v>77</v>
      </c>
      <c r="T110" s="236" t="s">
        <v>451</v>
      </c>
      <c r="U110" s="239">
        <v>113</v>
      </c>
      <c r="V110" s="239" t="s">
        <v>452</v>
      </c>
      <c r="W110" s="236" t="s">
        <v>2657</v>
      </c>
      <c r="X110" s="240" t="s">
        <v>2658</v>
      </c>
      <c r="Y110" s="235">
        <v>72192</v>
      </c>
      <c r="Z110" s="88"/>
      <c r="AA110" s="241">
        <f t="shared" si="1"/>
        <v>0</v>
      </c>
      <c r="AB110" s="237" t="s">
        <v>2659</v>
      </c>
    </row>
    <row r="111" spans="1:28" ht="15" customHeight="1">
      <c r="A111" s="235">
        <v>102</v>
      </c>
      <c r="B111" s="222" t="str">
        <f t="shared" si="0"/>
        <v>Klik Disini</v>
      </c>
      <c r="C111" s="236" t="s">
        <v>2660</v>
      </c>
      <c r="D111" s="236" t="s">
        <v>2661</v>
      </c>
      <c r="E111" s="236" t="s">
        <v>2662</v>
      </c>
      <c r="F111" s="237" t="s">
        <v>2663</v>
      </c>
      <c r="G111" s="236" t="s">
        <v>2664</v>
      </c>
      <c r="H111" s="236" t="s">
        <v>356</v>
      </c>
      <c r="I111" s="238" t="s">
        <v>446</v>
      </c>
      <c r="J111" s="239" t="s">
        <v>355</v>
      </c>
      <c r="K111" s="236" t="s">
        <v>1953</v>
      </c>
      <c r="L111" s="236"/>
      <c r="M111" s="236" t="s">
        <v>447</v>
      </c>
      <c r="N111" s="236" t="s">
        <v>449</v>
      </c>
      <c r="O111" s="236" t="s">
        <v>450</v>
      </c>
      <c r="P111" s="236">
        <v>2023</v>
      </c>
      <c r="Q111" s="236">
        <v>2023</v>
      </c>
      <c r="R111" s="240" t="s">
        <v>2053</v>
      </c>
      <c r="S111" s="240" t="s">
        <v>77</v>
      </c>
      <c r="T111" s="236" t="s">
        <v>451</v>
      </c>
      <c r="U111" s="239">
        <v>94</v>
      </c>
      <c r="V111" s="239" t="s">
        <v>452</v>
      </c>
      <c r="W111" s="236" t="s">
        <v>618</v>
      </c>
      <c r="X111" s="240" t="s">
        <v>2665</v>
      </c>
      <c r="Y111" s="235">
        <v>95500</v>
      </c>
      <c r="Z111" s="88"/>
      <c r="AA111" s="241">
        <f t="shared" si="1"/>
        <v>0</v>
      </c>
      <c r="AB111" s="237" t="s">
        <v>2666</v>
      </c>
    </row>
    <row r="112" spans="1:28" ht="15" customHeight="1">
      <c r="A112" s="235">
        <v>103</v>
      </c>
      <c r="B112" s="222" t="str">
        <f t="shared" si="0"/>
        <v>Klik Disini</v>
      </c>
      <c r="C112" s="236" t="s">
        <v>2667</v>
      </c>
      <c r="D112" s="236"/>
      <c r="E112" s="236" t="s">
        <v>2668</v>
      </c>
      <c r="F112" s="237" t="s">
        <v>2669</v>
      </c>
      <c r="G112" s="236" t="s">
        <v>2670</v>
      </c>
      <c r="H112" s="236" t="s">
        <v>356</v>
      </c>
      <c r="I112" s="238" t="s">
        <v>446</v>
      </c>
      <c r="J112" s="239" t="s">
        <v>355</v>
      </c>
      <c r="K112" s="236" t="s">
        <v>1953</v>
      </c>
      <c r="L112" s="236"/>
      <c r="M112" s="236" t="s">
        <v>447</v>
      </c>
      <c r="N112" s="236" t="s">
        <v>449</v>
      </c>
      <c r="O112" s="236" t="s">
        <v>450</v>
      </c>
      <c r="P112" s="236">
        <v>2023</v>
      </c>
      <c r="Q112" s="236">
        <v>2023</v>
      </c>
      <c r="R112" s="240" t="s">
        <v>2053</v>
      </c>
      <c r="S112" s="240" t="s">
        <v>77</v>
      </c>
      <c r="T112" s="236" t="s">
        <v>451</v>
      </c>
      <c r="U112" s="239">
        <v>145</v>
      </c>
      <c r="V112" s="239" t="s">
        <v>452</v>
      </c>
      <c r="W112" s="236" t="s">
        <v>555</v>
      </c>
      <c r="X112" s="240" t="s">
        <v>2671</v>
      </c>
      <c r="Y112" s="235">
        <v>80896</v>
      </c>
      <c r="Z112" s="88"/>
      <c r="AA112" s="241">
        <f t="shared" si="1"/>
        <v>0</v>
      </c>
      <c r="AB112" s="237" t="s">
        <v>2672</v>
      </c>
    </row>
    <row r="113" spans="1:28" ht="15" customHeight="1">
      <c r="A113" s="235">
        <v>104</v>
      </c>
      <c r="B113" s="222" t="str">
        <f t="shared" si="0"/>
        <v>Klik Disini</v>
      </c>
      <c r="C113" s="236" t="s">
        <v>2673</v>
      </c>
      <c r="D113" s="236"/>
      <c r="E113" s="236" t="s">
        <v>2674</v>
      </c>
      <c r="F113" s="237" t="s">
        <v>2675</v>
      </c>
      <c r="G113" s="236" t="s">
        <v>2676</v>
      </c>
      <c r="H113" s="236" t="s">
        <v>2057</v>
      </c>
      <c r="I113" s="238" t="s">
        <v>446</v>
      </c>
      <c r="J113" s="239" t="s">
        <v>373</v>
      </c>
      <c r="K113" s="236" t="s">
        <v>1953</v>
      </c>
      <c r="L113" s="236"/>
      <c r="M113" s="236" t="s">
        <v>447</v>
      </c>
      <c r="N113" s="236" t="s">
        <v>449</v>
      </c>
      <c r="O113" s="236" t="s">
        <v>2057</v>
      </c>
      <c r="P113" s="236">
        <v>2022</v>
      </c>
      <c r="Q113" s="236">
        <v>2022</v>
      </c>
      <c r="R113" s="240" t="s">
        <v>2053</v>
      </c>
      <c r="S113" s="240" t="s">
        <v>77</v>
      </c>
      <c r="T113" s="236" t="s">
        <v>451</v>
      </c>
      <c r="U113" s="239">
        <v>54</v>
      </c>
      <c r="V113" s="239" t="s">
        <v>452</v>
      </c>
      <c r="W113" s="236" t="s">
        <v>755</v>
      </c>
      <c r="X113" s="240" t="s">
        <v>2677</v>
      </c>
      <c r="Y113" s="235">
        <v>56960</v>
      </c>
      <c r="Z113" s="88"/>
      <c r="AA113" s="241">
        <f t="shared" si="1"/>
        <v>0</v>
      </c>
      <c r="AB113" s="237" t="s">
        <v>2678</v>
      </c>
    </row>
    <row r="114" spans="1:28" ht="15" customHeight="1">
      <c r="A114" s="235">
        <v>105</v>
      </c>
      <c r="B114" s="222" t="str">
        <f t="shared" si="0"/>
        <v>Klik Disini</v>
      </c>
      <c r="C114" s="236" t="s">
        <v>2679</v>
      </c>
      <c r="D114" s="236"/>
      <c r="E114" s="236" t="s">
        <v>2680</v>
      </c>
      <c r="F114" s="237" t="s">
        <v>2681</v>
      </c>
      <c r="G114" s="236" t="s">
        <v>2682</v>
      </c>
      <c r="H114" s="236" t="s">
        <v>2057</v>
      </c>
      <c r="I114" s="238" t="s">
        <v>446</v>
      </c>
      <c r="J114" s="239" t="s">
        <v>373</v>
      </c>
      <c r="K114" s="236" t="s">
        <v>1953</v>
      </c>
      <c r="L114" s="236"/>
      <c r="M114" s="236" t="s">
        <v>447</v>
      </c>
      <c r="N114" s="236" t="s">
        <v>449</v>
      </c>
      <c r="O114" s="236" t="s">
        <v>2057</v>
      </c>
      <c r="P114" s="236">
        <v>2022</v>
      </c>
      <c r="Q114" s="236">
        <v>2022</v>
      </c>
      <c r="R114" s="240" t="s">
        <v>2053</v>
      </c>
      <c r="S114" s="240" t="s">
        <v>77</v>
      </c>
      <c r="T114" s="236" t="s">
        <v>451</v>
      </c>
      <c r="U114" s="239">
        <v>47</v>
      </c>
      <c r="V114" s="239" t="s">
        <v>452</v>
      </c>
      <c r="W114" s="236" t="s">
        <v>1117</v>
      </c>
      <c r="X114" s="240" t="s">
        <v>2683</v>
      </c>
      <c r="Y114" s="235">
        <v>54240</v>
      </c>
      <c r="Z114" s="88"/>
      <c r="AA114" s="241">
        <f t="shared" si="1"/>
        <v>0</v>
      </c>
      <c r="AB114" s="237" t="s">
        <v>2684</v>
      </c>
    </row>
    <row r="115" spans="1:28" ht="15" customHeight="1">
      <c r="A115" s="235">
        <v>106</v>
      </c>
      <c r="B115" s="222" t="str">
        <f t="shared" si="0"/>
        <v>Klik Disini</v>
      </c>
      <c r="C115" s="236" t="s">
        <v>2685</v>
      </c>
      <c r="D115" s="236" t="s">
        <v>2686</v>
      </c>
      <c r="E115" s="236" t="s">
        <v>2687</v>
      </c>
      <c r="F115" s="237" t="s">
        <v>2688</v>
      </c>
      <c r="G115" s="236" t="s">
        <v>2689</v>
      </c>
      <c r="H115" s="236" t="s">
        <v>2057</v>
      </c>
      <c r="I115" s="238" t="s">
        <v>446</v>
      </c>
      <c r="J115" s="239" t="s">
        <v>373</v>
      </c>
      <c r="K115" s="236" t="s">
        <v>1953</v>
      </c>
      <c r="L115" s="236"/>
      <c r="M115" s="236" t="s">
        <v>447</v>
      </c>
      <c r="N115" s="236" t="s">
        <v>449</v>
      </c>
      <c r="O115" s="236" t="s">
        <v>2057</v>
      </c>
      <c r="P115" s="236">
        <v>2022</v>
      </c>
      <c r="Q115" s="236">
        <v>2022</v>
      </c>
      <c r="R115" s="240" t="s">
        <v>2053</v>
      </c>
      <c r="S115" s="240" t="s">
        <v>77</v>
      </c>
      <c r="T115" s="236" t="s">
        <v>451</v>
      </c>
      <c r="U115" s="239">
        <v>39</v>
      </c>
      <c r="V115" s="239" t="s">
        <v>452</v>
      </c>
      <c r="W115" s="236" t="s">
        <v>505</v>
      </c>
      <c r="X115" s="240" t="s">
        <v>2690</v>
      </c>
      <c r="Y115" s="235">
        <v>51792</v>
      </c>
      <c r="Z115" s="88"/>
      <c r="AA115" s="241">
        <f t="shared" si="1"/>
        <v>0</v>
      </c>
      <c r="AB115" s="237" t="s">
        <v>2691</v>
      </c>
    </row>
    <row r="116" spans="1:28" ht="15" customHeight="1">
      <c r="A116" s="235">
        <v>107</v>
      </c>
      <c r="B116" s="222" t="str">
        <f t="shared" si="0"/>
        <v>Klik Disini</v>
      </c>
      <c r="C116" s="236" t="s">
        <v>2692</v>
      </c>
      <c r="D116" s="236"/>
      <c r="E116" s="236" t="s">
        <v>2693</v>
      </c>
      <c r="F116" s="237" t="s">
        <v>2694</v>
      </c>
      <c r="G116" s="236" t="s">
        <v>2695</v>
      </c>
      <c r="H116" s="236" t="s">
        <v>2057</v>
      </c>
      <c r="I116" s="238" t="s">
        <v>446</v>
      </c>
      <c r="J116" s="239" t="s">
        <v>373</v>
      </c>
      <c r="K116" s="236" t="s">
        <v>1953</v>
      </c>
      <c r="L116" s="236"/>
      <c r="M116" s="236" t="s">
        <v>447</v>
      </c>
      <c r="N116" s="236" t="s">
        <v>449</v>
      </c>
      <c r="O116" s="236" t="s">
        <v>2057</v>
      </c>
      <c r="P116" s="236">
        <v>2022</v>
      </c>
      <c r="Q116" s="236">
        <v>2022</v>
      </c>
      <c r="R116" s="240" t="s">
        <v>2053</v>
      </c>
      <c r="S116" s="240" t="s">
        <v>77</v>
      </c>
      <c r="T116" s="236" t="s">
        <v>451</v>
      </c>
      <c r="U116" s="239">
        <v>56</v>
      </c>
      <c r="V116" s="239" t="s">
        <v>452</v>
      </c>
      <c r="W116" s="236" t="s">
        <v>505</v>
      </c>
      <c r="X116" s="240" t="s">
        <v>2696</v>
      </c>
      <c r="Y116" s="235">
        <v>56688</v>
      </c>
      <c r="Z116" s="88"/>
      <c r="AA116" s="241">
        <f t="shared" si="1"/>
        <v>0</v>
      </c>
      <c r="AB116" s="237" t="s">
        <v>2697</v>
      </c>
    </row>
    <row r="117" spans="1:28" ht="15" customHeight="1">
      <c r="A117" s="235">
        <v>108</v>
      </c>
      <c r="B117" s="222" t="str">
        <f t="shared" si="0"/>
        <v>Klik Disini</v>
      </c>
      <c r="C117" s="236" t="s">
        <v>2698</v>
      </c>
      <c r="D117" s="236"/>
      <c r="E117" s="236" t="s">
        <v>2699</v>
      </c>
      <c r="F117" s="237" t="s">
        <v>2700</v>
      </c>
      <c r="G117" s="236" t="s">
        <v>2701</v>
      </c>
      <c r="H117" s="236" t="s">
        <v>2057</v>
      </c>
      <c r="I117" s="238" t="s">
        <v>446</v>
      </c>
      <c r="J117" s="239" t="s">
        <v>373</v>
      </c>
      <c r="K117" s="236" t="s">
        <v>1953</v>
      </c>
      <c r="L117" s="236"/>
      <c r="M117" s="236" t="s">
        <v>447</v>
      </c>
      <c r="N117" s="236" t="s">
        <v>479</v>
      </c>
      <c r="O117" s="236" t="s">
        <v>2057</v>
      </c>
      <c r="P117" s="236">
        <v>2022</v>
      </c>
      <c r="Q117" s="236">
        <v>2022</v>
      </c>
      <c r="R117" s="240" t="s">
        <v>2053</v>
      </c>
      <c r="S117" s="240" t="s">
        <v>77</v>
      </c>
      <c r="T117" s="236" t="s">
        <v>451</v>
      </c>
      <c r="U117" s="239">
        <v>53</v>
      </c>
      <c r="V117" s="239" t="s">
        <v>452</v>
      </c>
      <c r="W117" s="236" t="s">
        <v>618</v>
      </c>
      <c r="X117" s="240" t="s">
        <v>2702</v>
      </c>
      <c r="Y117" s="235">
        <v>56688</v>
      </c>
      <c r="Z117" s="88"/>
      <c r="AA117" s="241">
        <f t="shared" si="1"/>
        <v>0</v>
      </c>
      <c r="AB117" s="237" t="s">
        <v>2703</v>
      </c>
    </row>
    <row r="118" spans="1:28" ht="15" customHeight="1">
      <c r="A118" s="235">
        <v>109</v>
      </c>
      <c r="B118" s="222" t="str">
        <f t="shared" si="0"/>
        <v>Klik Disini</v>
      </c>
      <c r="C118" s="236" t="s">
        <v>2704</v>
      </c>
      <c r="D118" s="236"/>
      <c r="E118" s="236" t="s">
        <v>2705</v>
      </c>
      <c r="F118" s="237" t="s">
        <v>2706</v>
      </c>
      <c r="G118" s="236" t="s">
        <v>2707</v>
      </c>
      <c r="H118" s="236" t="s">
        <v>2057</v>
      </c>
      <c r="I118" s="238" t="s">
        <v>446</v>
      </c>
      <c r="J118" s="239" t="s">
        <v>373</v>
      </c>
      <c r="K118" s="236" t="s">
        <v>1953</v>
      </c>
      <c r="L118" s="236"/>
      <c r="M118" s="236" t="s">
        <v>447</v>
      </c>
      <c r="N118" s="236" t="s">
        <v>449</v>
      </c>
      <c r="O118" s="236" t="s">
        <v>2057</v>
      </c>
      <c r="P118" s="236">
        <v>2022</v>
      </c>
      <c r="Q118" s="236">
        <v>2022</v>
      </c>
      <c r="R118" s="240" t="s">
        <v>2053</v>
      </c>
      <c r="S118" s="240" t="s">
        <v>77</v>
      </c>
      <c r="T118" s="236" t="s">
        <v>451</v>
      </c>
      <c r="U118" s="239">
        <v>53</v>
      </c>
      <c r="V118" s="239" t="s">
        <v>452</v>
      </c>
      <c r="W118" s="236" t="s">
        <v>505</v>
      </c>
      <c r="X118" s="240" t="s">
        <v>2708</v>
      </c>
      <c r="Y118" s="235">
        <v>55328</v>
      </c>
      <c r="Z118" s="88"/>
      <c r="AA118" s="241">
        <f t="shared" si="1"/>
        <v>0</v>
      </c>
      <c r="AB118" s="237" t="s">
        <v>2709</v>
      </c>
    </row>
    <row r="119" spans="1:28" ht="15" customHeight="1">
      <c r="A119" s="235">
        <v>110</v>
      </c>
      <c r="B119" s="222" t="str">
        <f t="shared" si="0"/>
        <v>Klik Disini</v>
      </c>
      <c r="C119" s="236" t="s">
        <v>2710</v>
      </c>
      <c r="D119" s="236"/>
      <c r="E119" s="236" t="s">
        <v>2388</v>
      </c>
      <c r="F119" s="237" t="s">
        <v>2711</v>
      </c>
      <c r="G119" s="236" t="s">
        <v>2712</v>
      </c>
      <c r="H119" s="236" t="s">
        <v>2306</v>
      </c>
      <c r="I119" s="238" t="s">
        <v>2713</v>
      </c>
      <c r="J119" s="239" t="s">
        <v>265</v>
      </c>
      <c r="K119" s="236" t="s">
        <v>1953</v>
      </c>
      <c r="L119" s="236"/>
      <c r="M119" s="236" t="s">
        <v>447</v>
      </c>
      <c r="N119" s="236" t="s">
        <v>449</v>
      </c>
      <c r="O119" s="236" t="s">
        <v>2306</v>
      </c>
      <c r="P119" s="236">
        <v>2022</v>
      </c>
      <c r="Q119" s="236">
        <v>2022</v>
      </c>
      <c r="R119" s="240" t="s">
        <v>2053</v>
      </c>
      <c r="S119" s="240" t="s">
        <v>77</v>
      </c>
      <c r="T119" s="236" t="s">
        <v>451</v>
      </c>
      <c r="U119" s="239">
        <v>54</v>
      </c>
      <c r="V119" s="239" t="s">
        <v>452</v>
      </c>
      <c r="W119" s="236" t="s">
        <v>618</v>
      </c>
      <c r="X119" s="240" t="s">
        <v>2714</v>
      </c>
      <c r="Y119" s="235">
        <v>55872</v>
      </c>
      <c r="Z119" s="88"/>
      <c r="AA119" s="241">
        <f t="shared" si="1"/>
        <v>0</v>
      </c>
      <c r="AB119" s="237" t="s">
        <v>2715</v>
      </c>
    </row>
    <row r="120" spans="1:28" ht="15" customHeight="1">
      <c r="A120" s="235">
        <v>111</v>
      </c>
      <c r="B120" s="222" t="str">
        <f t="shared" si="0"/>
        <v>Klik Disini</v>
      </c>
      <c r="C120" s="236" t="s">
        <v>2716</v>
      </c>
      <c r="D120" s="236"/>
      <c r="E120" s="236" t="s">
        <v>2717</v>
      </c>
      <c r="F120" s="237" t="s">
        <v>2718</v>
      </c>
      <c r="G120" s="236" t="s">
        <v>2719</v>
      </c>
      <c r="H120" s="236" t="s">
        <v>2057</v>
      </c>
      <c r="I120" s="238" t="s">
        <v>446</v>
      </c>
      <c r="J120" s="239" t="s">
        <v>373</v>
      </c>
      <c r="K120" s="236" t="s">
        <v>1953</v>
      </c>
      <c r="L120" s="236"/>
      <c r="M120" s="236" t="s">
        <v>447</v>
      </c>
      <c r="N120" s="236" t="s">
        <v>449</v>
      </c>
      <c r="O120" s="236" t="s">
        <v>2057</v>
      </c>
      <c r="P120" s="236">
        <v>2022</v>
      </c>
      <c r="Q120" s="236">
        <v>2022</v>
      </c>
      <c r="R120" s="240" t="s">
        <v>2053</v>
      </c>
      <c r="S120" s="240" t="s">
        <v>77</v>
      </c>
      <c r="T120" s="236" t="s">
        <v>451</v>
      </c>
      <c r="U120" s="239">
        <v>55</v>
      </c>
      <c r="V120" s="239" t="s">
        <v>452</v>
      </c>
      <c r="W120" s="236" t="s">
        <v>601</v>
      </c>
      <c r="X120" s="240" t="s">
        <v>2720</v>
      </c>
      <c r="Y120" s="235">
        <v>56416</v>
      </c>
      <c r="Z120" s="88"/>
      <c r="AA120" s="241">
        <f t="shared" si="1"/>
        <v>0</v>
      </c>
      <c r="AB120" s="237" t="s">
        <v>2721</v>
      </c>
    </row>
    <row r="121" spans="1:28" ht="15" customHeight="1">
      <c r="A121" s="235">
        <v>112</v>
      </c>
      <c r="B121" s="222" t="str">
        <f t="shared" si="0"/>
        <v>Klik Disini</v>
      </c>
      <c r="C121" s="236" t="s">
        <v>2722</v>
      </c>
      <c r="D121" s="236"/>
      <c r="E121" s="236" t="s">
        <v>2723</v>
      </c>
      <c r="F121" s="237" t="s">
        <v>2724</v>
      </c>
      <c r="G121" s="236" t="s">
        <v>2725</v>
      </c>
      <c r="H121" s="236" t="s">
        <v>2057</v>
      </c>
      <c r="I121" s="238" t="s">
        <v>446</v>
      </c>
      <c r="J121" s="239" t="s">
        <v>373</v>
      </c>
      <c r="K121" s="236" t="s">
        <v>1953</v>
      </c>
      <c r="L121" s="236"/>
      <c r="M121" s="236" t="s">
        <v>447</v>
      </c>
      <c r="N121" s="236" t="s">
        <v>449</v>
      </c>
      <c r="O121" s="236" t="s">
        <v>2057</v>
      </c>
      <c r="P121" s="236">
        <v>2022</v>
      </c>
      <c r="Q121" s="236">
        <v>2022</v>
      </c>
      <c r="R121" s="240" t="s">
        <v>2053</v>
      </c>
      <c r="S121" s="240" t="s">
        <v>77</v>
      </c>
      <c r="T121" s="236" t="s">
        <v>451</v>
      </c>
      <c r="U121" s="239">
        <v>43</v>
      </c>
      <c r="V121" s="239" t="s">
        <v>452</v>
      </c>
      <c r="W121" s="236" t="s">
        <v>2726</v>
      </c>
      <c r="X121" s="240" t="s">
        <v>2727</v>
      </c>
      <c r="Y121" s="235">
        <v>52880</v>
      </c>
      <c r="Z121" s="88"/>
      <c r="AA121" s="241">
        <f t="shared" si="1"/>
        <v>0</v>
      </c>
      <c r="AB121" s="237" t="s">
        <v>2728</v>
      </c>
    </row>
    <row r="122" spans="1:28" ht="15" customHeight="1">
      <c r="A122" s="235">
        <v>113</v>
      </c>
      <c r="B122" s="222" t="str">
        <f t="shared" si="0"/>
        <v>Klik Disini</v>
      </c>
      <c r="C122" s="236" t="s">
        <v>2729</v>
      </c>
      <c r="D122" s="236"/>
      <c r="E122" s="236" t="s">
        <v>2730</v>
      </c>
      <c r="F122" s="237" t="s">
        <v>2731</v>
      </c>
      <c r="G122" s="236" t="s">
        <v>2732</v>
      </c>
      <c r="H122" s="236" t="s">
        <v>2057</v>
      </c>
      <c r="I122" s="238" t="s">
        <v>446</v>
      </c>
      <c r="J122" s="239" t="s">
        <v>373</v>
      </c>
      <c r="K122" s="236" t="s">
        <v>1953</v>
      </c>
      <c r="L122" s="236"/>
      <c r="M122" s="236" t="s">
        <v>447</v>
      </c>
      <c r="N122" s="236" t="s">
        <v>449</v>
      </c>
      <c r="O122" s="236" t="s">
        <v>2057</v>
      </c>
      <c r="P122" s="236">
        <v>2022</v>
      </c>
      <c r="Q122" s="236">
        <v>2022</v>
      </c>
      <c r="R122" s="240" t="s">
        <v>2053</v>
      </c>
      <c r="S122" s="240" t="s">
        <v>77</v>
      </c>
      <c r="T122" s="236" t="s">
        <v>451</v>
      </c>
      <c r="U122" s="239">
        <v>54</v>
      </c>
      <c r="V122" s="239" t="s">
        <v>452</v>
      </c>
      <c r="W122" s="236" t="s">
        <v>618</v>
      </c>
      <c r="X122" s="240" t="s">
        <v>2733</v>
      </c>
      <c r="Y122" s="235">
        <v>56144</v>
      </c>
      <c r="Z122" s="88"/>
      <c r="AA122" s="241">
        <f t="shared" si="1"/>
        <v>0</v>
      </c>
      <c r="AB122" s="237" t="s">
        <v>2734</v>
      </c>
    </row>
    <row r="123" spans="1:28" ht="15" customHeight="1">
      <c r="A123" s="235">
        <v>114</v>
      </c>
      <c r="B123" s="222" t="str">
        <f t="shared" si="0"/>
        <v>Klik Disini</v>
      </c>
      <c r="C123" s="236" t="s">
        <v>2735</v>
      </c>
      <c r="D123" s="236"/>
      <c r="E123" s="236" t="s">
        <v>2736</v>
      </c>
      <c r="F123" s="237" t="s">
        <v>2737</v>
      </c>
      <c r="G123" s="236" t="s">
        <v>2738</v>
      </c>
      <c r="H123" s="236" t="s">
        <v>2057</v>
      </c>
      <c r="I123" s="238" t="s">
        <v>446</v>
      </c>
      <c r="J123" s="239" t="s">
        <v>373</v>
      </c>
      <c r="K123" s="236" t="s">
        <v>1953</v>
      </c>
      <c r="L123" s="236"/>
      <c r="M123" s="236" t="s">
        <v>447</v>
      </c>
      <c r="N123" s="236" t="s">
        <v>449</v>
      </c>
      <c r="O123" s="236" t="s">
        <v>2057</v>
      </c>
      <c r="P123" s="236">
        <v>2023</v>
      </c>
      <c r="Q123" s="236">
        <v>2023</v>
      </c>
      <c r="R123" s="240" t="s">
        <v>2053</v>
      </c>
      <c r="S123" s="240" t="s">
        <v>77</v>
      </c>
      <c r="T123" s="236" t="s">
        <v>451</v>
      </c>
      <c r="U123" s="239">
        <v>55</v>
      </c>
      <c r="V123" s="239" t="s">
        <v>452</v>
      </c>
      <c r="W123" s="236" t="s">
        <v>722</v>
      </c>
      <c r="X123" s="240" t="s">
        <v>2739</v>
      </c>
      <c r="Y123" s="235">
        <v>56416</v>
      </c>
      <c r="Z123" s="88"/>
      <c r="AA123" s="241">
        <f t="shared" si="1"/>
        <v>0</v>
      </c>
      <c r="AB123" s="237" t="s">
        <v>2740</v>
      </c>
    </row>
    <row r="124" spans="1:28" ht="15" customHeight="1">
      <c r="A124" s="235">
        <v>115</v>
      </c>
      <c r="B124" s="222" t="str">
        <f t="shared" si="0"/>
        <v>Klik Disini</v>
      </c>
      <c r="C124" s="236" t="s">
        <v>2741</v>
      </c>
      <c r="D124" s="236"/>
      <c r="E124" s="236" t="s">
        <v>2742</v>
      </c>
      <c r="F124" s="237" t="s">
        <v>2743</v>
      </c>
      <c r="G124" s="236" t="s">
        <v>2744</v>
      </c>
      <c r="H124" s="236" t="s">
        <v>2077</v>
      </c>
      <c r="I124" s="238" t="s">
        <v>583</v>
      </c>
      <c r="J124" s="239" t="s">
        <v>263</v>
      </c>
      <c r="K124" s="236" t="s">
        <v>1953</v>
      </c>
      <c r="L124" s="236"/>
      <c r="M124" s="236" t="s">
        <v>447</v>
      </c>
      <c r="N124" s="236" t="s">
        <v>449</v>
      </c>
      <c r="O124" s="236" t="s">
        <v>2078</v>
      </c>
      <c r="P124" s="236">
        <v>2023</v>
      </c>
      <c r="Q124" s="236">
        <v>2023</v>
      </c>
      <c r="R124" s="240" t="s">
        <v>2053</v>
      </c>
      <c r="S124" s="240" t="s">
        <v>77</v>
      </c>
      <c r="T124" s="236" t="s">
        <v>451</v>
      </c>
      <c r="U124" s="239">
        <v>57</v>
      </c>
      <c r="V124" s="239" t="s">
        <v>452</v>
      </c>
      <c r="W124" s="236" t="s">
        <v>830</v>
      </c>
      <c r="X124" s="240" t="s">
        <v>2745</v>
      </c>
      <c r="Y124" s="235">
        <v>56688</v>
      </c>
      <c r="Z124" s="88"/>
      <c r="AA124" s="241">
        <f t="shared" si="1"/>
        <v>0</v>
      </c>
      <c r="AB124" s="237" t="s">
        <v>2746</v>
      </c>
    </row>
    <row r="125" spans="1:28" ht="15" customHeight="1">
      <c r="A125" s="235">
        <v>116</v>
      </c>
      <c r="B125" s="222" t="str">
        <f t="shared" si="0"/>
        <v>Klik Disini</v>
      </c>
      <c r="C125" s="236" t="s">
        <v>2747</v>
      </c>
      <c r="D125" s="236" t="s">
        <v>2748</v>
      </c>
      <c r="E125" s="236" t="s">
        <v>2749</v>
      </c>
      <c r="F125" s="237" t="s">
        <v>2750</v>
      </c>
      <c r="G125" s="236" t="s">
        <v>2751</v>
      </c>
      <c r="H125" s="236" t="s">
        <v>2057</v>
      </c>
      <c r="I125" s="238" t="s">
        <v>446</v>
      </c>
      <c r="J125" s="239" t="s">
        <v>373</v>
      </c>
      <c r="K125" s="236" t="s">
        <v>1953</v>
      </c>
      <c r="L125" s="236"/>
      <c r="M125" s="236" t="s">
        <v>447</v>
      </c>
      <c r="N125" s="236" t="s">
        <v>449</v>
      </c>
      <c r="O125" s="236" t="s">
        <v>2057</v>
      </c>
      <c r="P125" s="236">
        <v>2023</v>
      </c>
      <c r="Q125" s="236">
        <v>2023</v>
      </c>
      <c r="R125" s="240" t="s">
        <v>2053</v>
      </c>
      <c r="S125" s="240" t="s">
        <v>77</v>
      </c>
      <c r="T125" s="236" t="s">
        <v>451</v>
      </c>
      <c r="U125" s="239">
        <v>51</v>
      </c>
      <c r="V125" s="239" t="s">
        <v>452</v>
      </c>
      <c r="W125" s="236" t="s">
        <v>2752</v>
      </c>
      <c r="X125" s="240" t="s">
        <v>2753</v>
      </c>
      <c r="Y125" s="235">
        <v>55056</v>
      </c>
      <c r="Z125" s="88"/>
      <c r="AA125" s="241">
        <f t="shared" si="1"/>
        <v>0</v>
      </c>
      <c r="AB125" s="237" t="s">
        <v>2754</v>
      </c>
    </row>
    <row r="126" spans="1:28" ht="15" customHeight="1">
      <c r="A126" s="235">
        <v>117</v>
      </c>
      <c r="B126" s="222" t="str">
        <f t="shared" si="0"/>
        <v>Klik Disini</v>
      </c>
      <c r="C126" s="236" t="s">
        <v>2747</v>
      </c>
      <c r="D126" s="236" t="s">
        <v>2755</v>
      </c>
      <c r="E126" s="236" t="s">
        <v>2756</v>
      </c>
      <c r="F126" s="237" t="s">
        <v>2757</v>
      </c>
      <c r="G126" s="236" t="s">
        <v>2758</v>
      </c>
      <c r="H126" s="236" t="s">
        <v>2057</v>
      </c>
      <c r="I126" s="238" t="s">
        <v>446</v>
      </c>
      <c r="J126" s="239" t="s">
        <v>373</v>
      </c>
      <c r="K126" s="236" t="s">
        <v>1953</v>
      </c>
      <c r="L126" s="236"/>
      <c r="M126" s="236" t="s">
        <v>447</v>
      </c>
      <c r="N126" s="236" t="s">
        <v>449</v>
      </c>
      <c r="O126" s="236" t="s">
        <v>2057</v>
      </c>
      <c r="P126" s="236">
        <v>2022</v>
      </c>
      <c r="Q126" s="236">
        <v>2022</v>
      </c>
      <c r="R126" s="240" t="s">
        <v>2053</v>
      </c>
      <c r="S126" s="240" t="s">
        <v>77</v>
      </c>
      <c r="T126" s="236" t="s">
        <v>451</v>
      </c>
      <c r="U126" s="239">
        <v>59</v>
      </c>
      <c r="V126" s="239" t="s">
        <v>452</v>
      </c>
      <c r="W126" s="236" t="s">
        <v>884</v>
      </c>
      <c r="X126" s="240" t="s">
        <v>2759</v>
      </c>
      <c r="Y126" s="235">
        <v>67204</v>
      </c>
      <c r="Z126" s="88"/>
      <c r="AA126" s="241">
        <f t="shared" si="1"/>
        <v>0</v>
      </c>
      <c r="AB126" s="237" t="s">
        <v>2760</v>
      </c>
    </row>
    <row r="127" spans="1:28" ht="15" customHeight="1">
      <c r="A127" s="235">
        <v>118</v>
      </c>
      <c r="B127" s="222" t="str">
        <f t="shared" si="0"/>
        <v>Klik Disini</v>
      </c>
      <c r="C127" s="236" t="s">
        <v>2761</v>
      </c>
      <c r="D127" s="236" t="s">
        <v>2762</v>
      </c>
      <c r="E127" s="236" t="s">
        <v>2763</v>
      </c>
      <c r="F127" s="236" t="s">
        <v>2764</v>
      </c>
      <c r="G127" s="236" t="s">
        <v>2765</v>
      </c>
      <c r="H127" s="236" t="s">
        <v>1056</v>
      </c>
      <c r="I127" s="238" t="s">
        <v>583</v>
      </c>
      <c r="J127" s="239" t="s">
        <v>265</v>
      </c>
      <c r="K127" s="236" t="s">
        <v>1953</v>
      </c>
      <c r="L127" s="236"/>
      <c r="M127" s="236" t="s">
        <v>447</v>
      </c>
      <c r="N127" s="236" t="s">
        <v>449</v>
      </c>
      <c r="O127" s="236" t="s">
        <v>1056</v>
      </c>
      <c r="P127" s="236">
        <v>2023</v>
      </c>
      <c r="Q127" s="236">
        <v>2023</v>
      </c>
      <c r="R127" s="240" t="s">
        <v>2053</v>
      </c>
      <c r="S127" s="240" t="s">
        <v>77</v>
      </c>
      <c r="T127" s="236" t="s">
        <v>451</v>
      </c>
      <c r="U127" s="239">
        <v>182</v>
      </c>
      <c r="V127" s="239" t="s">
        <v>452</v>
      </c>
      <c r="W127" s="236" t="s">
        <v>1049</v>
      </c>
      <c r="X127" s="240" t="s">
        <v>2766</v>
      </c>
      <c r="Y127" s="236">
        <v>95600</v>
      </c>
      <c r="Z127" s="236"/>
      <c r="AA127" s="241">
        <f t="shared" si="1"/>
        <v>0</v>
      </c>
      <c r="AB127" s="236" t="s">
        <v>2767</v>
      </c>
    </row>
    <row r="128" spans="1:28" ht="15" customHeight="1">
      <c r="A128" s="235">
        <v>119</v>
      </c>
      <c r="B128" s="222" t="str">
        <f t="shared" si="0"/>
        <v>Klik Disini</v>
      </c>
      <c r="C128" s="236" t="s">
        <v>2768</v>
      </c>
      <c r="D128" s="236" t="s">
        <v>2762</v>
      </c>
      <c r="E128" s="236" t="s">
        <v>2769</v>
      </c>
      <c r="F128" s="236" t="s">
        <v>2770</v>
      </c>
      <c r="G128" s="236" t="s">
        <v>2771</v>
      </c>
      <c r="H128" s="236" t="s">
        <v>309</v>
      </c>
      <c r="I128" s="238" t="s">
        <v>1844</v>
      </c>
      <c r="J128" s="239" t="s">
        <v>399</v>
      </c>
      <c r="K128" s="236" t="s">
        <v>1953</v>
      </c>
      <c r="L128" s="236"/>
      <c r="M128" s="236" t="s">
        <v>447</v>
      </c>
      <c r="N128" s="236" t="s">
        <v>449</v>
      </c>
      <c r="O128" s="236" t="s">
        <v>450</v>
      </c>
      <c r="P128" s="236">
        <v>2023</v>
      </c>
      <c r="Q128" s="236">
        <v>2023</v>
      </c>
      <c r="R128" s="240" t="s">
        <v>2053</v>
      </c>
      <c r="S128" s="240" t="s">
        <v>77</v>
      </c>
      <c r="T128" s="236" t="s">
        <v>451</v>
      </c>
      <c r="U128" s="239">
        <v>125</v>
      </c>
      <c r="V128" s="239" t="s">
        <v>452</v>
      </c>
      <c r="W128" s="236" t="s">
        <v>804</v>
      </c>
      <c r="X128" s="240" t="s">
        <v>2772</v>
      </c>
      <c r="Y128" s="236">
        <v>79300</v>
      </c>
      <c r="Z128" s="236"/>
      <c r="AA128" s="241">
        <f t="shared" si="1"/>
        <v>0</v>
      </c>
      <c r="AB128" s="236" t="s">
        <v>2773</v>
      </c>
    </row>
    <row r="129" spans="1:28" ht="15" customHeight="1">
      <c r="A129" s="235">
        <v>120</v>
      </c>
      <c r="B129" s="222" t="str">
        <f t="shared" si="0"/>
        <v>Klik Disini</v>
      </c>
      <c r="C129" s="236" t="s">
        <v>2774</v>
      </c>
      <c r="D129" s="236" t="s">
        <v>2762</v>
      </c>
      <c r="E129" s="236" t="s">
        <v>2775</v>
      </c>
      <c r="F129" s="236" t="s">
        <v>2776</v>
      </c>
      <c r="G129" s="236" t="s">
        <v>2777</v>
      </c>
      <c r="H129" s="236" t="s">
        <v>1056</v>
      </c>
      <c r="I129" s="238" t="s">
        <v>583</v>
      </c>
      <c r="J129" s="239" t="s">
        <v>265</v>
      </c>
      <c r="K129" s="236" t="s">
        <v>1953</v>
      </c>
      <c r="L129" s="236"/>
      <c r="M129" s="236" t="s">
        <v>447</v>
      </c>
      <c r="N129" s="236" t="s">
        <v>449</v>
      </c>
      <c r="O129" s="236" t="s">
        <v>1056</v>
      </c>
      <c r="P129" s="236">
        <v>2023</v>
      </c>
      <c r="Q129" s="236">
        <v>2023</v>
      </c>
      <c r="R129" s="240" t="s">
        <v>2053</v>
      </c>
      <c r="S129" s="240" t="s">
        <v>77</v>
      </c>
      <c r="T129" s="236" t="s">
        <v>451</v>
      </c>
      <c r="U129" s="239">
        <v>204</v>
      </c>
      <c r="V129" s="239" t="s">
        <v>452</v>
      </c>
      <c r="W129" s="236" t="s">
        <v>1788</v>
      </c>
      <c r="X129" s="240" t="s">
        <v>2778</v>
      </c>
      <c r="Y129" s="236">
        <v>101800</v>
      </c>
      <c r="Z129" s="236"/>
      <c r="AA129" s="241">
        <f t="shared" si="1"/>
        <v>0</v>
      </c>
      <c r="AB129" s="236" t="s">
        <v>2779</v>
      </c>
    </row>
    <row r="130" spans="1:28" ht="15" customHeight="1">
      <c r="A130" s="235">
        <v>121</v>
      </c>
      <c r="B130" s="222" t="str">
        <f t="shared" si="0"/>
        <v>Klik Disini</v>
      </c>
      <c r="C130" s="236" t="s">
        <v>2780</v>
      </c>
      <c r="D130" s="236" t="s">
        <v>2762</v>
      </c>
      <c r="E130" s="236" t="s">
        <v>2781</v>
      </c>
      <c r="F130" s="236" t="s">
        <v>2782</v>
      </c>
      <c r="G130" s="236" t="s">
        <v>2783</v>
      </c>
      <c r="H130" s="236" t="s">
        <v>262</v>
      </c>
      <c r="I130" s="238" t="s">
        <v>446</v>
      </c>
      <c r="J130" s="239" t="s">
        <v>355</v>
      </c>
      <c r="K130" s="236" t="s">
        <v>1953</v>
      </c>
      <c r="L130" s="236"/>
      <c r="M130" s="236" t="s">
        <v>447</v>
      </c>
      <c r="N130" s="236" t="s">
        <v>449</v>
      </c>
      <c r="O130" s="236" t="s">
        <v>450</v>
      </c>
      <c r="P130" s="236">
        <v>2023</v>
      </c>
      <c r="Q130" s="236">
        <v>2023</v>
      </c>
      <c r="R130" s="240" t="s">
        <v>2053</v>
      </c>
      <c r="S130" s="240" t="s">
        <v>77</v>
      </c>
      <c r="T130" s="236" t="s">
        <v>451</v>
      </c>
      <c r="U130" s="239">
        <v>210</v>
      </c>
      <c r="V130" s="239" t="s">
        <v>452</v>
      </c>
      <c r="W130" s="236" t="s">
        <v>1788</v>
      </c>
      <c r="X130" s="240" t="s">
        <v>2784</v>
      </c>
      <c r="Y130" s="236">
        <v>159800</v>
      </c>
      <c r="Z130" s="236"/>
      <c r="AA130" s="241">
        <f t="shared" si="1"/>
        <v>0</v>
      </c>
      <c r="AB130" s="236" t="s">
        <v>2785</v>
      </c>
    </row>
    <row r="131" spans="1:28" ht="15" customHeight="1">
      <c r="A131" s="235">
        <v>122</v>
      </c>
      <c r="B131" s="222" t="str">
        <f t="shared" si="0"/>
        <v>Klik Disini</v>
      </c>
      <c r="C131" s="236" t="s">
        <v>2786</v>
      </c>
      <c r="D131" s="236" t="s">
        <v>2787</v>
      </c>
      <c r="E131" s="236" t="s">
        <v>2788</v>
      </c>
      <c r="F131" s="236"/>
      <c r="G131" s="236" t="s">
        <v>2789</v>
      </c>
      <c r="H131" s="236" t="s">
        <v>262</v>
      </c>
      <c r="I131" s="238" t="s">
        <v>446</v>
      </c>
      <c r="J131" s="239" t="s">
        <v>355</v>
      </c>
      <c r="K131" s="236" t="s">
        <v>1953</v>
      </c>
      <c r="L131" s="236"/>
      <c r="M131" s="236" t="s">
        <v>447</v>
      </c>
      <c r="N131" s="236" t="s">
        <v>735</v>
      </c>
      <c r="O131" s="236" t="s">
        <v>450</v>
      </c>
      <c r="P131" s="236">
        <v>2023</v>
      </c>
      <c r="Q131" s="236">
        <v>2023</v>
      </c>
      <c r="R131" s="240" t="s">
        <v>2053</v>
      </c>
      <c r="S131" s="240" t="s">
        <v>77</v>
      </c>
      <c r="T131" s="236" t="s">
        <v>451</v>
      </c>
      <c r="U131" s="239">
        <v>133</v>
      </c>
      <c r="V131" s="239" t="s">
        <v>452</v>
      </c>
      <c r="W131" s="236" t="s">
        <v>2790</v>
      </c>
      <c r="X131" s="240" t="s">
        <v>2791</v>
      </c>
      <c r="Y131" s="236">
        <v>118400</v>
      </c>
      <c r="Z131" s="236"/>
      <c r="AA131" s="241">
        <f t="shared" si="1"/>
        <v>0</v>
      </c>
      <c r="AB131" s="236" t="s">
        <v>2792</v>
      </c>
    </row>
    <row r="132" spans="1:28" ht="15" customHeight="1">
      <c r="A132" s="235">
        <v>123</v>
      </c>
      <c r="B132" s="222" t="str">
        <f t="shared" si="0"/>
        <v>Klik Disini</v>
      </c>
      <c r="C132" s="236" t="s">
        <v>2793</v>
      </c>
      <c r="D132" s="236" t="s">
        <v>2794</v>
      </c>
      <c r="E132" s="236" t="s">
        <v>2795</v>
      </c>
      <c r="F132" s="236" t="s">
        <v>2796</v>
      </c>
      <c r="G132" s="236" t="s">
        <v>2797</v>
      </c>
      <c r="H132" s="236" t="s">
        <v>262</v>
      </c>
      <c r="I132" s="238" t="s">
        <v>446</v>
      </c>
      <c r="J132" s="239" t="s">
        <v>351</v>
      </c>
      <c r="K132" s="236" t="s">
        <v>1953</v>
      </c>
      <c r="L132" s="236"/>
      <c r="M132" s="236" t="s">
        <v>447</v>
      </c>
      <c r="N132" s="236" t="s">
        <v>449</v>
      </c>
      <c r="O132" s="236" t="s">
        <v>450</v>
      </c>
      <c r="P132" s="236">
        <v>2023</v>
      </c>
      <c r="Q132" s="236">
        <v>2023</v>
      </c>
      <c r="R132" s="240" t="s">
        <v>2053</v>
      </c>
      <c r="S132" s="240" t="s">
        <v>77</v>
      </c>
      <c r="T132" s="236" t="s">
        <v>451</v>
      </c>
      <c r="U132" s="239">
        <v>179</v>
      </c>
      <c r="V132" s="239" t="s">
        <v>452</v>
      </c>
      <c r="W132" s="236" t="s">
        <v>2798</v>
      </c>
      <c r="X132" s="240" t="s">
        <v>2799</v>
      </c>
      <c r="Y132" s="236">
        <v>94700</v>
      </c>
      <c r="Z132" s="236"/>
      <c r="AA132" s="241">
        <f t="shared" si="1"/>
        <v>0</v>
      </c>
      <c r="AB132" s="236" t="s">
        <v>2800</v>
      </c>
    </row>
    <row r="133" spans="1:28" ht="15" customHeight="1">
      <c r="A133" s="235">
        <v>124</v>
      </c>
      <c r="B133" s="222" t="str">
        <f t="shared" si="0"/>
        <v>Klik Disini</v>
      </c>
      <c r="C133" s="236" t="s">
        <v>2801</v>
      </c>
      <c r="D133" s="236" t="s">
        <v>2802</v>
      </c>
      <c r="E133" s="236" t="s">
        <v>2803</v>
      </c>
      <c r="F133" s="236" t="s">
        <v>2804</v>
      </c>
      <c r="G133" s="236" t="s">
        <v>2805</v>
      </c>
      <c r="H133" s="236" t="s">
        <v>512</v>
      </c>
      <c r="I133" s="238" t="s">
        <v>446</v>
      </c>
      <c r="J133" s="239" t="s">
        <v>355</v>
      </c>
      <c r="K133" s="236" t="s">
        <v>1953</v>
      </c>
      <c r="L133" s="236"/>
      <c r="M133" s="236" t="s">
        <v>447</v>
      </c>
      <c r="N133" s="236" t="s">
        <v>735</v>
      </c>
      <c r="O133" s="236" t="s">
        <v>450</v>
      </c>
      <c r="P133" s="236">
        <v>2023</v>
      </c>
      <c r="Q133" s="236">
        <v>2023</v>
      </c>
      <c r="R133" s="240" t="s">
        <v>2053</v>
      </c>
      <c r="S133" s="240" t="s">
        <v>77</v>
      </c>
      <c r="T133" s="236" t="s">
        <v>451</v>
      </c>
      <c r="U133" s="239">
        <v>98</v>
      </c>
      <c r="V133" s="239" t="s">
        <v>452</v>
      </c>
      <c r="W133" s="236" t="s">
        <v>1124</v>
      </c>
      <c r="X133" s="240" t="s">
        <v>2806</v>
      </c>
      <c r="Y133" s="236">
        <v>97800</v>
      </c>
      <c r="Z133" s="236"/>
      <c r="AA133" s="241">
        <f t="shared" si="1"/>
        <v>0</v>
      </c>
      <c r="AB133" s="236" t="s">
        <v>2807</v>
      </c>
    </row>
    <row r="134" spans="1:28" ht="15" customHeight="1">
      <c r="A134" s="235">
        <v>125</v>
      </c>
      <c r="B134" s="222" t="str">
        <f t="shared" si="0"/>
        <v>Klik Disini</v>
      </c>
      <c r="C134" s="236" t="s">
        <v>2808</v>
      </c>
      <c r="D134" s="236" t="s">
        <v>2762</v>
      </c>
      <c r="E134" s="236" t="s">
        <v>2809</v>
      </c>
      <c r="F134" s="236" t="s">
        <v>2810</v>
      </c>
      <c r="G134" s="236" t="s">
        <v>2811</v>
      </c>
      <c r="H134" s="236" t="s">
        <v>2057</v>
      </c>
      <c r="I134" s="238" t="s">
        <v>446</v>
      </c>
      <c r="J134" s="239" t="s">
        <v>373</v>
      </c>
      <c r="K134" s="236" t="s">
        <v>1953</v>
      </c>
      <c r="L134" s="236"/>
      <c r="M134" s="236" t="s">
        <v>447</v>
      </c>
      <c r="N134" s="236" t="s">
        <v>449</v>
      </c>
      <c r="O134" s="236" t="s">
        <v>2057</v>
      </c>
      <c r="P134" s="236">
        <v>2023</v>
      </c>
      <c r="Q134" s="236">
        <v>2023</v>
      </c>
      <c r="R134" s="240" t="s">
        <v>2053</v>
      </c>
      <c r="S134" s="240" t="s">
        <v>77</v>
      </c>
      <c r="T134" s="236" t="s">
        <v>451</v>
      </c>
      <c r="U134" s="239">
        <v>101</v>
      </c>
      <c r="V134" s="239" t="s">
        <v>452</v>
      </c>
      <c r="W134" s="236" t="s">
        <v>471</v>
      </c>
      <c r="X134" s="240" t="s">
        <v>2812</v>
      </c>
      <c r="Y134" s="236">
        <v>72400</v>
      </c>
      <c r="Z134" s="236"/>
      <c r="AA134" s="241">
        <f t="shared" si="1"/>
        <v>0</v>
      </c>
      <c r="AB134" s="236" t="s">
        <v>2813</v>
      </c>
    </row>
    <row r="135" spans="1:28" ht="15" customHeight="1">
      <c r="A135" s="235">
        <v>126</v>
      </c>
      <c r="B135" s="222" t="str">
        <f t="shared" si="0"/>
        <v>Klik Disini</v>
      </c>
      <c r="C135" s="236" t="s">
        <v>2814</v>
      </c>
      <c r="D135" s="236" t="s">
        <v>2762</v>
      </c>
      <c r="E135" s="236" t="s">
        <v>2815</v>
      </c>
      <c r="F135" s="236" t="s">
        <v>2816</v>
      </c>
      <c r="G135" s="236" t="s">
        <v>2817</v>
      </c>
      <c r="H135" s="236" t="s">
        <v>2057</v>
      </c>
      <c r="I135" s="238" t="s">
        <v>446</v>
      </c>
      <c r="J135" s="239" t="s">
        <v>373</v>
      </c>
      <c r="K135" s="236" t="s">
        <v>1953</v>
      </c>
      <c r="L135" s="236"/>
      <c r="M135" s="236" t="s">
        <v>447</v>
      </c>
      <c r="N135" s="236" t="s">
        <v>449</v>
      </c>
      <c r="O135" s="236" t="s">
        <v>2057</v>
      </c>
      <c r="P135" s="236">
        <v>2023</v>
      </c>
      <c r="Q135" s="236">
        <v>2023</v>
      </c>
      <c r="R135" s="240" t="s">
        <v>2053</v>
      </c>
      <c r="S135" s="240" t="s">
        <v>77</v>
      </c>
      <c r="T135" s="236" t="s">
        <v>451</v>
      </c>
      <c r="U135" s="239">
        <v>67</v>
      </c>
      <c r="V135" s="239" t="s">
        <v>452</v>
      </c>
      <c r="W135" s="236" t="s">
        <v>453</v>
      </c>
      <c r="X135" s="240" t="s">
        <v>2818</v>
      </c>
      <c r="Y135" s="236">
        <v>62700</v>
      </c>
      <c r="Z135" s="236"/>
      <c r="AA135" s="241">
        <f t="shared" si="1"/>
        <v>0</v>
      </c>
      <c r="AB135" s="236" t="s">
        <v>2819</v>
      </c>
    </row>
    <row r="136" spans="1:28" ht="15" customHeight="1">
      <c r="A136" s="235">
        <v>127</v>
      </c>
      <c r="B136" s="222" t="str">
        <f t="shared" si="0"/>
        <v>Klik Disini</v>
      </c>
      <c r="C136" s="236" t="s">
        <v>2820</v>
      </c>
      <c r="D136" s="236" t="s">
        <v>2821</v>
      </c>
      <c r="E136" s="236" t="s">
        <v>2822</v>
      </c>
      <c r="F136" s="236" t="s">
        <v>2823</v>
      </c>
      <c r="G136" s="236" t="s">
        <v>2824</v>
      </c>
      <c r="H136" s="236" t="s">
        <v>262</v>
      </c>
      <c r="I136" s="238" t="s">
        <v>446</v>
      </c>
      <c r="J136" s="239" t="s">
        <v>351</v>
      </c>
      <c r="K136" s="236" t="s">
        <v>1953</v>
      </c>
      <c r="L136" s="236"/>
      <c r="M136" s="236" t="s">
        <v>447</v>
      </c>
      <c r="N136" s="236" t="s">
        <v>449</v>
      </c>
      <c r="O136" s="236" t="s">
        <v>450</v>
      </c>
      <c r="P136" s="236">
        <v>2023</v>
      </c>
      <c r="Q136" s="236">
        <v>2023</v>
      </c>
      <c r="R136" s="240" t="s">
        <v>2053</v>
      </c>
      <c r="S136" s="240" t="s">
        <v>77</v>
      </c>
      <c r="T136" s="236" t="s">
        <v>451</v>
      </c>
      <c r="U136" s="239">
        <v>135</v>
      </c>
      <c r="V136" s="239" t="s">
        <v>452</v>
      </c>
      <c r="W136" s="236" t="s">
        <v>707</v>
      </c>
      <c r="X136" s="240" t="s">
        <v>2825</v>
      </c>
      <c r="Y136" s="236">
        <v>82100</v>
      </c>
      <c r="Z136" s="236"/>
      <c r="AA136" s="241">
        <f t="shared" si="1"/>
        <v>0</v>
      </c>
      <c r="AB136" s="236" t="s">
        <v>2826</v>
      </c>
    </row>
    <row r="137" spans="1:28" ht="15" customHeight="1">
      <c r="A137" s="235">
        <v>128</v>
      </c>
      <c r="B137" s="222" t="str">
        <f t="shared" si="0"/>
        <v>Klik Disini</v>
      </c>
      <c r="C137" s="236" t="s">
        <v>2827</v>
      </c>
      <c r="D137" s="236" t="s">
        <v>2828</v>
      </c>
      <c r="E137" s="236" t="s">
        <v>2547</v>
      </c>
      <c r="F137" s="236"/>
      <c r="G137" s="236" t="s">
        <v>2829</v>
      </c>
      <c r="H137" s="236" t="s">
        <v>398</v>
      </c>
      <c r="I137" s="238" t="s">
        <v>1844</v>
      </c>
      <c r="J137" s="239" t="s">
        <v>399</v>
      </c>
      <c r="K137" s="236" t="s">
        <v>1953</v>
      </c>
      <c r="L137" s="236"/>
      <c r="M137" s="236" t="s">
        <v>447</v>
      </c>
      <c r="N137" s="236" t="s">
        <v>735</v>
      </c>
      <c r="O137" s="236" t="s">
        <v>450</v>
      </c>
      <c r="P137" s="236">
        <v>2023</v>
      </c>
      <c r="Q137" s="236">
        <v>2023</v>
      </c>
      <c r="R137" s="240" t="s">
        <v>2053</v>
      </c>
      <c r="S137" s="240" t="s">
        <v>77</v>
      </c>
      <c r="T137" s="236" t="s">
        <v>451</v>
      </c>
      <c r="U137" s="239">
        <v>144</v>
      </c>
      <c r="V137" s="239" t="s">
        <v>452</v>
      </c>
      <c r="W137" s="236" t="s">
        <v>775</v>
      </c>
      <c r="X137" s="240" t="s">
        <v>2830</v>
      </c>
      <c r="Y137" s="236">
        <v>124000</v>
      </c>
      <c r="Z137" s="236"/>
      <c r="AA137" s="241">
        <f t="shared" si="1"/>
        <v>0</v>
      </c>
      <c r="AB137" s="236" t="s">
        <v>2831</v>
      </c>
    </row>
    <row r="138" spans="1:28" ht="15" customHeight="1">
      <c r="A138" s="235">
        <v>129</v>
      </c>
      <c r="B138" s="222" t="str">
        <f t="shared" si="0"/>
        <v>Klik Disini</v>
      </c>
      <c r="C138" s="236" t="s">
        <v>2832</v>
      </c>
      <c r="D138" s="236" t="s">
        <v>2762</v>
      </c>
      <c r="E138" s="236" t="s">
        <v>2833</v>
      </c>
      <c r="F138" s="236" t="s">
        <v>2834</v>
      </c>
      <c r="G138" s="236" t="s">
        <v>2835</v>
      </c>
      <c r="H138" s="236" t="s">
        <v>2057</v>
      </c>
      <c r="I138" s="238" t="s">
        <v>446</v>
      </c>
      <c r="J138" s="239" t="s">
        <v>373</v>
      </c>
      <c r="K138" s="236" t="s">
        <v>1953</v>
      </c>
      <c r="L138" s="236"/>
      <c r="M138" s="236" t="s">
        <v>447</v>
      </c>
      <c r="N138" s="236" t="s">
        <v>449</v>
      </c>
      <c r="O138" s="236" t="s">
        <v>2057</v>
      </c>
      <c r="P138" s="236">
        <v>2023</v>
      </c>
      <c r="Q138" s="236">
        <v>2023</v>
      </c>
      <c r="R138" s="240" t="s">
        <v>2053</v>
      </c>
      <c r="S138" s="240" t="s">
        <v>77</v>
      </c>
      <c r="T138" s="236" t="s">
        <v>451</v>
      </c>
      <c r="U138" s="239">
        <v>64</v>
      </c>
      <c r="V138" s="239" t="s">
        <v>452</v>
      </c>
      <c r="W138" s="236" t="s">
        <v>488</v>
      </c>
      <c r="X138" s="240" t="s">
        <v>2836</v>
      </c>
      <c r="Y138" s="236">
        <v>72400</v>
      </c>
      <c r="Z138" s="236"/>
      <c r="AA138" s="241">
        <f t="shared" si="1"/>
        <v>0</v>
      </c>
      <c r="AB138" s="236" t="s">
        <v>2837</v>
      </c>
    </row>
    <row r="139" spans="1:28" ht="15" customHeight="1">
      <c r="A139" s="235">
        <v>130</v>
      </c>
      <c r="B139" s="222" t="str">
        <f t="shared" si="0"/>
        <v>Klik Disini</v>
      </c>
      <c r="C139" s="236" t="s">
        <v>2838</v>
      </c>
      <c r="D139" s="236" t="s">
        <v>2762</v>
      </c>
      <c r="E139" s="236" t="s">
        <v>2839</v>
      </c>
      <c r="F139" s="236" t="s">
        <v>2840</v>
      </c>
      <c r="G139" s="236" t="s">
        <v>2841</v>
      </c>
      <c r="H139" s="236" t="s">
        <v>2842</v>
      </c>
      <c r="I139" s="238" t="s">
        <v>583</v>
      </c>
      <c r="J139" s="239" t="s">
        <v>265</v>
      </c>
      <c r="K139" s="236" t="s">
        <v>1953</v>
      </c>
      <c r="L139" s="236"/>
      <c r="M139" s="236" t="s">
        <v>447</v>
      </c>
      <c r="N139" s="236" t="s">
        <v>449</v>
      </c>
      <c r="O139" s="236" t="s">
        <v>1056</v>
      </c>
      <c r="P139" s="236">
        <v>2023</v>
      </c>
      <c r="Q139" s="236">
        <v>2023</v>
      </c>
      <c r="R139" s="240" t="s">
        <v>2053</v>
      </c>
      <c r="S139" s="240" t="s">
        <v>77</v>
      </c>
      <c r="T139" s="236" t="s">
        <v>451</v>
      </c>
      <c r="U139" s="239">
        <v>162</v>
      </c>
      <c r="V139" s="239" t="s">
        <v>452</v>
      </c>
      <c r="W139" s="236" t="s">
        <v>497</v>
      </c>
      <c r="X139" s="240" t="s">
        <v>2843</v>
      </c>
      <c r="Y139" s="236">
        <v>89800</v>
      </c>
      <c r="Z139" s="236"/>
      <c r="AA139" s="241">
        <f t="shared" si="1"/>
        <v>0</v>
      </c>
      <c r="AB139" s="236" t="s">
        <v>2844</v>
      </c>
    </row>
    <row r="140" spans="1:28" ht="15" customHeight="1">
      <c r="A140" s="235">
        <v>131</v>
      </c>
      <c r="B140" s="222" t="str">
        <f t="shared" si="0"/>
        <v>Klik Disini</v>
      </c>
      <c r="C140" s="236" t="s">
        <v>2845</v>
      </c>
      <c r="D140" s="236" t="s">
        <v>2762</v>
      </c>
      <c r="E140" s="236" t="s">
        <v>2846</v>
      </c>
      <c r="F140" s="236" t="s">
        <v>2847</v>
      </c>
      <c r="G140" s="236" t="s">
        <v>2848</v>
      </c>
      <c r="H140" s="236" t="s">
        <v>398</v>
      </c>
      <c r="I140" s="238" t="s">
        <v>1844</v>
      </c>
      <c r="J140" s="239" t="s">
        <v>399</v>
      </c>
      <c r="K140" s="236" t="s">
        <v>1953</v>
      </c>
      <c r="L140" s="236"/>
      <c r="M140" s="236" t="s">
        <v>447</v>
      </c>
      <c r="N140" s="236" t="s">
        <v>449</v>
      </c>
      <c r="O140" s="236" t="s">
        <v>450</v>
      </c>
      <c r="P140" s="236">
        <v>2023</v>
      </c>
      <c r="Q140" s="236">
        <v>2023</v>
      </c>
      <c r="R140" s="240" t="s">
        <v>2053</v>
      </c>
      <c r="S140" s="240" t="s">
        <v>77</v>
      </c>
      <c r="T140" s="236" t="s">
        <v>451</v>
      </c>
      <c r="U140" s="239">
        <v>71</v>
      </c>
      <c r="V140" s="239" t="s">
        <v>452</v>
      </c>
      <c r="W140" s="236" t="s">
        <v>1109</v>
      </c>
      <c r="X140" s="240" t="s">
        <v>2849</v>
      </c>
      <c r="Y140" s="236">
        <v>82700</v>
      </c>
      <c r="Z140" s="236"/>
      <c r="AA140" s="241">
        <f t="shared" si="1"/>
        <v>0</v>
      </c>
      <c r="AB140" s="236" t="s">
        <v>2850</v>
      </c>
    </row>
    <row r="141" spans="1:28" ht="15" customHeight="1">
      <c r="A141" s="235">
        <v>132</v>
      </c>
      <c r="B141" s="222" t="str">
        <f t="shared" si="0"/>
        <v>Klik Disini</v>
      </c>
      <c r="C141" s="236" t="s">
        <v>2851</v>
      </c>
      <c r="D141" s="236" t="s">
        <v>2852</v>
      </c>
      <c r="E141" s="236" t="s">
        <v>2547</v>
      </c>
      <c r="F141" s="236"/>
      <c r="G141" s="236" t="s">
        <v>2853</v>
      </c>
      <c r="H141" s="236" t="s">
        <v>262</v>
      </c>
      <c r="I141" s="238" t="s">
        <v>446</v>
      </c>
      <c r="J141" s="239" t="s">
        <v>351</v>
      </c>
      <c r="K141" s="236" t="s">
        <v>1953</v>
      </c>
      <c r="L141" s="236"/>
      <c r="M141" s="236" t="s">
        <v>447</v>
      </c>
      <c r="N141" s="236" t="s">
        <v>735</v>
      </c>
      <c r="O141" s="236" t="s">
        <v>450</v>
      </c>
      <c r="P141" s="236">
        <v>2023</v>
      </c>
      <c r="Q141" s="236">
        <v>2023</v>
      </c>
      <c r="R141" s="240" t="s">
        <v>2053</v>
      </c>
      <c r="S141" s="240" t="s">
        <v>77</v>
      </c>
      <c r="T141" s="236" t="s">
        <v>451</v>
      </c>
      <c r="U141" s="239">
        <v>95</v>
      </c>
      <c r="V141" s="239" t="s">
        <v>452</v>
      </c>
      <c r="W141" s="236" t="s">
        <v>804</v>
      </c>
      <c r="X141" s="240" t="s">
        <v>2854</v>
      </c>
      <c r="Y141" s="236">
        <v>97200</v>
      </c>
      <c r="Z141" s="236"/>
      <c r="AA141" s="241">
        <f t="shared" si="1"/>
        <v>0</v>
      </c>
      <c r="AB141" s="236" t="s">
        <v>2855</v>
      </c>
    </row>
    <row r="142" spans="1:28" ht="15" customHeight="1">
      <c r="A142" s="235">
        <v>133</v>
      </c>
      <c r="B142" s="222" t="str">
        <f t="shared" si="0"/>
        <v>Klik Disini</v>
      </c>
      <c r="C142" s="236" t="s">
        <v>2856</v>
      </c>
      <c r="D142" s="236" t="s">
        <v>2762</v>
      </c>
      <c r="E142" s="236" t="s">
        <v>2788</v>
      </c>
      <c r="F142" s="236"/>
      <c r="G142" s="236" t="s">
        <v>2857</v>
      </c>
      <c r="H142" s="236" t="s">
        <v>2057</v>
      </c>
      <c r="I142" s="238" t="s">
        <v>446</v>
      </c>
      <c r="J142" s="239" t="s">
        <v>373</v>
      </c>
      <c r="K142" s="236" t="s">
        <v>1953</v>
      </c>
      <c r="L142" s="236"/>
      <c r="M142" s="236" t="s">
        <v>447</v>
      </c>
      <c r="N142" s="236" t="s">
        <v>735</v>
      </c>
      <c r="O142" s="236" t="s">
        <v>2057</v>
      </c>
      <c r="P142" s="236">
        <v>2023</v>
      </c>
      <c r="Q142" s="236">
        <v>2023</v>
      </c>
      <c r="R142" s="240" t="s">
        <v>2053</v>
      </c>
      <c r="S142" s="240" t="s">
        <v>77</v>
      </c>
      <c r="T142" s="236" t="s">
        <v>451</v>
      </c>
      <c r="U142" s="239">
        <v>100</v>
      </c>
      <c r="V142" s="239" t="s">
        <v>452</v>
      </c>
      <c r="W142" s="236" t="s">
        <v>775</v>
      </c>
      <c r="X142" s="240" t="s">
        <v>2858</v>
      </c>
      <c r="Y142" s="236">
        <v>98900</v>
      </c>
      <c r="Z142" s="236"/>
      <c r="AA142" s="241">
        <f t="shared" si="1"/>
        <v>0</v>
      </c>
      <c r="AB142" s="236" t="s">
        <v>2859</v>
      </c>
    </row>
    <row r="143" spans="1:28" ht="15" customHeight="1">
      <c r="A143" s="235">
        <v>134</v>
      </c>
      <c r="B143" s="222" t="str">
        <f t="shared" si="0"/>
        <v>Klik Disini</v>
      </c>
      <c r="C143" s="236" t="s">
        <v>2860</v>
      </c>
      <c r="D143" s="236" t="s">
        <v>2762</v>
      </c>
      <c r="E143" s="236" t="s">
        <v>2861</v>
      </c>
      <c r="F143" s="236" t="s">
        <v>2862</v>
      </c>
      <c r="G143" s="236" t="s">
        <v>2863</v>
      </c>
      <c r="H143" s="236" t="s">
        <v>2077</v>
      </c>
      <c r="I143" s="238" t="s">
        <v>583</v>
      </c>
      <c r="J143" s="239" t="s">
        <v>263</v>
      </c>
      <c r="K143" s="236" t="s">
        <v>1953</v>
      </c>
      <c r="L143" s="236"/>
      <c r="M143" s="236" t="s">
        <v>447</v>
      </c>
      <c r="N143" s="236" t="s">
        <v>449</v>
      </c>
      <c r="O143" s="236" t="s">
        <v>2078</v>
      </c>
      <c r="P143" s="236">
        <v>2023</v>
      </c>
      <c r="Q143" s="236">
        <v>2023</v>
      </c>
      <c r="R143" s="240" t="s">
        <v>2053</v>
      </c>
      <c r="S143" s="240" t="s">
        <v>77</v>
      </c>
      <c r="T143" s="236" t="s">
        <v>451</v>
      </c>
      <c r="U143" s="239">
        <v>209</v>
      </c>
      <c r="V143" s="239" t="s">
        <v>452</v>
      </c>
      <c r="W143" s="236" t="s">
        <v>1124</v>
      </c>
      <c r="X143" s="240" t="s">
        <v>2864</v>
      </c>
      <c r="Y143" s="236">
        <v>103300</v>
      </c>
      <c r="Z143" s="236"/>
      <c r="AA143" s="241">
        <f t="shared" si="1"/>
        <v>0</v>
      </c>
      <c r="AB143" s="236" t="s">
        <v>2865</v>
      </c>
    </row>
    <row r="144" spans="1:28" ht="15" customHeight="1">
      <c r="A144" s="235">
        <v>135</v>
      </c>
      <c r="B144" s="222" t="str">
        <f t="shared" si="0"/>
        <v>Klik Disini</v>
      </c>
      <c r="C144" s="236" t="s">
        <v>2866</v>
      </c>
      <c r="D144" s="236" t="s">
        <v>2762</v>
      </c>
      <c r="E144" s="236" t="s">
        <v>2867</v>
      </c>
      <c r="F144" s="236" t="s">
        <v>2868</v>
      </c>
      <c r="G144" s="236" t="s">
        <v>2869</v>
      </c>
      <c r="H144" s="236" t="s">
        <v>2842</v>
      </c>
      <c r="I144" s="238" t="s">
        <v>583</v>
      </c>
      <c r="J144" s="239" t="s">
        <v>265</v>
      </c>
      <c r="K144" s="236" t="s">
        <v>1953</v>
      </c>
      <c r="L144" s="236"/>
      <c r="M144" s="236" t="s">
        <v>447</v>
      </c>
      <c r="N144" s="236" t="s">
        <v>449</v>
      </c>
      <c r="O144" s="236" t="s">
        <v>1056</v>
      </c>
      <c r="P144" s="236">
        <v>2023</v>
      </c>
      <c r="Q144" s="236">
        <v>2023</v>
      </c>
      <c r="R144" s="240" t="s">
        <v>2053</v>
      </c>
      <c r="S144" s="240" t="s">
        <v>77</v>
      </c>
      <c r="T144" s="236" t="s">
        <v>451</v>
      </c>
      <c r="U144" s="239">
        <v>206</v>
      </c>
      <c r="V144" s="239" t="s">
        <v>452</v>
      </c>
      <c r="W144" s="236" t="s">
        <v>471</v>
      </c>
      <c r="X144" s="240" t="s">
        <v>2870</v>
      </c>
      <c r="Y144" s="236">
        <v>102400</v>
      </c>
      <c r="Z144" s="236"/>
      <c r="AA144" s="241">
        <f t="shared" si="1"/>
        <v>0</v>
      </c>
      <c r="AB144" s="236" t="s">
        <v>2871</v>
      </c>
    </row>
    <row r="145" spans="1:28" ht="15" customHeight="1">
      <c r="A145" s="235">
        <v>136</v>
      </c>
      <c r="B145" s="222" t="str">
        <f t="shared" si="0"/>
        <v>Klik Disini</v>
      </c>
      <c r="C145" s="236" t="s">
        <v>2872</v>
      </c>
      <c r="D145" s="236" t="s">
        <v>2762</v>
      </c>
      <c r="E145" s="236" t="s">
        <v>2873</v>
      </c>
      <c r="F145" s="236" t="s">
        <v>2874</v>
      </c>
      <c r="G145" s="236" t="s">
        <v>2875</v>
      </c>
      <c r="H145" s="236" t="s">
        <v>2057</v>
      </c>
      <c r="I145" s="238" t="s">
        <v>446</v>
      </c>
      <c r="J145" s="239" t="s">
        <v>373</v>
      </c>
      <c r="K145" s="236" t="s">
        <v>1953</v>
      </c>
      <c r="L145" s="236"/>
      <c r="M145" s="236" t="s">
        <v>447</v>
      </c>
      <c r="N145" s="236" t="s">
        <v>449</v>
      </c>
      <c r="O145" s="236" t="s">
        <v>2057</v>
      </c>
      <c r="P145" s="236">
        <v>2023</v>
      </c>
      <c r="Q145" s="236">
        <v>2023</v>
      </c>
      <c r="R145" s="240" t="s">
        <v>2053</v>
      </c>
      <c r="S145" s="240" t="s">
        <v>77</v>
      </c>
      <c r="T145" s="236" t="s">
        <v>451</v>
      </c>
      <c r="U145" s="239">
        <v>104</v>
      </c>
      <c r="V145" s="239" t="s">
        <v>452</v>
      </c>
      <c r="W145" s="236" t="s">
        <v>715</v>
      </c>
      <c r="X145" s="240" t="s">
        <v>2876</v>
      </c>
      <c r="Y145" s="236">
        <v>75600</v>
      </c>
      <c r="Z145" s="236"/>
      <c r="AA145" s="241">
        <f t="shared" si="1"/>
        <v>0</v>
      </c>
      <c r="AB145" s="236" t="s">
        <v>2877</v>
      </c>
    </row>
    <row r="146" spans="1:28" ht="15" customHeight="1">
      <c r="A146" s="235">
        <v>137</v>
      </c>
      <c r="B146" s="222" t="str">
        <f t="shared" si="0"/>
        <v>Klik Disini</v>
      </c>
      <c r="C146" s="236" t="s">
        <v>2878</v>
      </c>
      <c r="D146" s="236" t="s">
        <v>2879</v>
      </c>
      <c r="E146" s="236" t="s">
        <v>2388</v>
      </c>
      <c r="F146" s="236" t="s">
        <v>2880</v>
      </c>
      <c r="G146" s="236" t="s">
        <v>2881</v>
      </c>
      <c r="H146" s="236" t="s">
        <v>2057</v>
      </c>
      <c r="I146" s="238" t="s">
        <v>446</v>
      </c>
      <c r="J146" s="239" t="s">
        <v>373</v>
      </c>
      <c r="K146" s="236" t="s">
        <v>1953</v>
      </c>
      <c r="L146" s="236"/>
      <c r="M146" s="236" t="s">
        <v>447</v>
      </c>
      <c r="N146" s="236" t="s">
        <v>449</v>
      </c>
      <c r="O146" s="236" t="s">
        <v>2057</v>
      </c>
      <c r="P146" s="236">
        <v>2023</v>
      </c>
      <c r="Q146" s="236">
        <v>2023</v>
      </c>
      <c r="R146" s="240" t="s">
        <v>2053</v>
      </c>
      <c r="S146" s="240" t="s">
        <v>77</v>
      </c>
      <c r="T146" s="236" t="s">
        <v>451</v>
      </c>
      <c r="U146" s="239">
        <v>59</v>
      </c>
      <c r="V146" s="239" t="s">
        <v>452</v>
      </c>
      <c r="W146" s="236" t="s">
        <v>755</v>
      </c>
      <c r="X146" s="240" t="s">
        <v>2882</v>
      </c>
      <c r="Y146" s="236">
        <v>60400</v>
      </c>
      <c r="Z146" s="236"/>
      <c r="AA146" s="241">
        <f t="shared" si="1"/>
        <v>0</v>
      </c>
      <c r="AB146" s="236" t="s">
        <v>2883</v>
      </c>
    </row>
    <row r="147" spans="1:28" ht="15" customHeight="1">
      <c r="A147" s="235">
        <v>138</v>
      </c>
      <c r="B147" s="222" t="str">
        <f t="shared" si="0"/>
        <v>Klik Disini</v>
      </c>
      <c r="C147" s="236" t="s">
        <v>2884</v>
      </c>
      <c r="D147" s="236" t="s">
        <v>2762</v>
      </c>
      <c r="E147" s="236" t="s">
        <v>2388</v>
      </c>
      <c r="F147" s="236" t="s">
        <v>2885</v>
      </c>
      <c r="G147" s="236" t="s">
        <v>2886</v>
      </c>
      <c r="H147" s="236" t="s">
        <v>2057</v>
      </c>
      <c r="I147" s="238" t="s">
        <v>446</v>
      </c>
      <c r="J147" s="239" t="s">
        <v>373</v>
      </c>
      <c r="K147" s="236" t="s">
        <v>1953</v>
      </c>
      <c r="L147" s="236"/>
      <c r="M147" s="236" t="s">
        <v>447</v>
      </c>
      <c r="N147" s="236" t="s">
        <v>449</v>
      </c>
      <c r="O147" s="236" t="s">
        <v>2057</v>
      </c>
      <c r="P147" s="236">
        <v>2023</v>
      </c>
      <c r="Q147" s="236">
        <v>2023</v>
      </c>
      <c r="R147" s="240" t="s">
        <v>2053</v>
      </c>
      <c r="S147" s="240" t="s">
        <v>77</v>
      </c>
      <c r="T147" s="236" t="s">
        <v>451</v>
      </c>
      <c r="U147" s="239">
        <v>62</v>
      </c>
      <c r="V147" s="239" t="s">
        <v>452</v>
      </c>
      <c r="W147" s="236" t="s">
        <v>601</v>
      </c>
      <c r="X147" s="240" t="s">
        <v>2887</v>
      </c>
      <c r="Y147" s="236">
        <v>61300</v>
      </c>
      <c r="Z147" s="236"/>
      <c r="AA147" s="241">
        <f t="shared" si="1"/>
        <v>0</v>
      </c>
      <c r="AB147" s="236" t="s">
        <v>2888</v>
      </c>
    </row>
    <row r="148" spans="1:28" ht="15" customHeight="1">
      <c r="A148" s="235">
        <v>139</v>
      </c>
      <c r="B148" s="222" t="str">
        <f t="shared" si="0"/>
        <v>Klik Disini</v>
      </c>
      <c r="C148" s="236" t="s">
        <v>2889</v>
      </c>
      <c r="D148" s="236" t="s">
        <v>2762</v>
      </c>
      <c r="E148" s="236" t="s">
        <v>2890</v>
      </c>
      <c r="F148" s="236" t="s">
        <v>2891</v>
      </c>
      <c r="G148" s="236" t="s">
        <v>2892</v>
      </c>
      <c r="H148" s="236" t="s">
        <v>2057</v>
      </c>
      <c r="I148" s="238" t="s">
        <v>446</v>
      </c>
      <c r="J148" s="239" t="s">
        <v>373</v>
      </c>
      <c r="K148" s="236" t="s">
        <v>1953</v>
      </c>
      <c r="L148" s="236"/>
      <c r="M148" s="236" t="s">
        <v>447</v>
      </c>
      <c r="N148" s="236" t="s">
        <v>449</v>
      </c>
      <c r="O148" s="236" t="s">
        <v>2057</v>
      </c>
      <c r="P148" s="236">
        <v>2023</v>
      </c>
      <c r="Q148" s="236">
        <v>2023</v>
      </c>
      <c r="R148" s="240" t="s">
        <v>2053</v>
      </c>
      <c r="S148" s="240" t="s">
        <v>77</v>
      </c>
      <c r="T148" s="236" t="s">
        <v>451</v>
      </c>
      <c r="U148" s="239">
        <v>86</v>
      </c>
      <c r="V148" s="239" t="s">
        <v>452</v>
      </c>
      <c r="W148" s="236" t="s">
        <v>804</v>
      </c>
      <c r="X148" s="240" t="s">
        <v>2893</v>
      </c>
      <c r="Y148" s="236">
        <v>68100</v>
      </c>
      <c r="Z148" s="236"/>
      <c r="AA148" s="241">
        <f t="shared" si="1"/>
        <v>0</v>
      </c>
      <c r="AB148" s="236" t="s">
        <v>2894</v>
      </c>
    </row>
    <row r="149" spans="1:28" ht="15" customHeight="1">
      <c r="A149" s="235">
        <v>140</v>
      </c>
      <c r="B149" s="222" t="str">
        <f t="shared" si="0"/>
        <v>Klik Disini</v>
      </c>
      <c r="C149" s="236" t="s">
        <v>2895</v>
      </c>
      <c r="D149" s="236" t="s">
        <v>2762</v>
      </c>
      <c r="E149" s="236" t="s">
        <v>2586</v>
      </c>
      <c r="F149" s="236" t="s">
        <v>2896</v>
      </c>
      <c r="G149" s="236" t="s">
        <v>2897</v>
      </c>
      <c r="H149" s="236" t="s">
        <v>1056</v>
      </c>
      <c r="I149" s="238" t="s">
        <v>583</v>
      </c>
      <c r="J149" s="239" t="s">
        <v>265</v>
      </c>
      <c r="K149" s="236" t="s">
        <v>1953</v>
      </c>
      <c r="L149" s="236"/>
      <c r="M149" s="236" t="s">
        <v>447</v>
      </c>
      <c r="N149" s="236" t="s">
        <v>449</v>
      </c>
      <c r="O149" s="236" t="s">
        <v>1056</v>
      </c>
      <c r="P149" s="236">
        <v>2023</v>
      </c>
      <c r="Q149" s="236">
        <v>2023</v>
      </c>
      <c r="R149" s="240" t="s">
        <v>2053</v>
      </c>
      <c r="S149" s="240" t="s">
        <v>77</v>
      </c>
      <c r="T149" s="236" t="s">
        <v>451</v>
      </c>
      <c r="U149" s="239">
        <v>132</v>
      </c>
      <c r="V149" s="239" t="s">
        <v>452</v>
      </c>
      <c r="W149" s="236" t="s">
        <v>715</v>
      </c>
      <c r="X149" s="240" t="s">
        <v>2898</v>
      </c>
      <c r="Y149" s="236">
        <v>81300</v>
      </c>
      <c r="Z149" s="236"/>
      <c r="AA149" s="241">
        <f t="shared" si="1"/>
        <v>0</v>
      </c>
      <c r="AB149" s="236" t="s">
        <v>2899</v>
      </c>
    </row>
    <row r="150" spans="1:28" ht="15" customHeight="1">
      <c r="A150" s="235">
        <v>141</v>
      </c>
      <c r="B150" s="222" t="str">
        <f t="shared" si="0"/>
        <v>Klik Disini</v>
      </c>
      <c r="C150" s="236" t="s">
        <v>2900</v>
      </c>
      <c r="D150" s="236" t="s">
        <v>2762</v>
      </c>
      <c r="E150" s="236" t="s">
        <v>2901</v>
      </c>
      <c r="F150" s="236" t="s">
        <v>2902</v>
      </c>
      <c r="G150" s="236" t="s">
        <v>2903</v>
      </c>
      <c r="H150" s="236" t="s">
        <v>2057</v>
      </c>
      <c r="I150" s="238" t="s">
        <v>446</v>
      </c>
      <c r="J150" s="239" t="s">
        <v>373</v>
      </c>
      <c r="K150" s="236" t="s">
        <v>1953</v>
      </c>
      <c r="L150" s="236"/>
      <c r="M150" s="236" t="s">
        <v>447</v>
      </c>
      <c r="N150" s="236" t="s">
        <v>449</v>
      </c>
      <c r="O150" s="236" t="s">
        <v>2057</v>
      </c>
      <c r="P150" s="236">
        <v>2023</v>
      </c>
      <c r="Q150" s="236">
        <v>2023</v>
      </c>
      <c r="R150" s="240" t="s">
        <v>2053</v>
      </c>
      <c r="S150" s="240" t="s">
        <v>77</v>
      </c>
      <c r="T150" s="236" t="s">
        <v>451</v>
      </c>
      <c r="U150" s="239">
        <v>121</v>
      </c>
      <c r="V150" s="239" t="s">
        <v>452</v>
      </c>
      <c r="W150" s="236" t="s">
        <v>2904</v>
      </c>
      <c r="X150" s="240" t="s">
        <v>2905</v>
      </c>
      <c r="Y150" s="236">
        <v>78100</v>
      </c>
      <c r="Z150" s="236"/>
      <c r="AA150" s="241">
        <f t="shared" si="1"/>
        <v>0</v>
      </c>
      <c r="AB150" s="236" t="s">
        <v>2906</v>
      </c>
    </row>
    <row r="151" spans="1:28" ht="15" customHeight="1">
      <c r="A151" s="235">
        <v>142</v>
      </c>
      <c r="B151" s="222" t="str">
        <f t="shared" si="0"/>
        <v>Klik Disini</v>
      </c>
      <c r="C151" s="236" t="s">
        <v>2907</v>
      </c>
      <c r="D151" s="236" t="s">
        <v>2762</v>
      </c>
      <c r="E151" s="236" t="s">
        <v>2908</v>
      </c>
      <c r="F151" s="236" t="s">
        <v>2909</v>
      </c>
      <c r="G151" s="236" t="s">
        <v>2910</v>
      </c>
      <c r="H151" s="236" t="s">
        <v>362</v>
      </c>
      <c r="I151" s="238" t="s">
        <v>1844</v>
      </c>
      <c r="J151" s="239" t="s">
        <v>399</v>
      </c>
      <c r="K151" s="236" t="s">
        <v>1953</v>
      </c>
      <c r="L151" s="236"/>
      <c r="M151" s="236" t="s">
        <v>447</v>
      </c>
      <c r="N151" s="236" t="s">
        <v>449</v>
      </c>
      <c r="O151" s="236" t="s">
        <v>450</v>
      </c>
      <c r="P151" s="236">
        <v>2023</v>
      </c>
      <c r="Q151" s="236">
        <v>2023</v>
      </c>
      <c r="R151" s="240" t="s">
        <v>2053</v>
      </c>
      <c r="S151" s="240" t="s">
        <v>77</v>
      </c>
      <c r="T151" s="236" t="s">
        <v>451</v>
      </c>
      <c r="U151" s="239">
        <v>159</v>
      </c>
      <c r="V151" s="239" t="s">
        <v>452</v>
      </c>
      <c r="W151" s="236" t="s">
        <v>2911</v>
      </c>
      <c r="X151" s="240" t="s">
        <v>2912</v>
      </c>
      <c r="Y151" s="236">
        <v>89000</v>
      </c>
      <c r="Z151" s="236"/>
      <c r="AA151" s="241">
        <f t="shared" si="1"/>
        <v>0</v>
      </c>
      <c r="AB151" s="236" t="s">
        <v>2913</v>
      </c>
    </row>
    <row r="152" spans="1:28" ht="15" customHeight="1">
      <c r="A152" s="235">
        <v>143</v>
      </c>
      <c r="B152" s="222" t="str">
        <f t="shared" si="0"/>
        <v>Klik Disini</v>
      </c>
      <c r="C152" s="236" t="s">
        <v>2914</v>
      </c>
      <c r="D152" s="236" t="s">
        <v>2762</v>
      </c>
      <c r="E152" s="236" t="s">
        <v>2915</v>
      </c>
      <c r="F152" s="236" t="s">
        <v>2916</v>
      </c>
      <c r="G152" s="236" t="s">
        <v>2917</v>
      </c>
      <c r="H152" s="236" t="s">
        <v>262</v>
      </c>
      <c r="I152" s="238" t="s">
        <v>446</v>
      </c>
      <c r="J152" s="239" t="s">
        <v>355</v>
      </c>
      <c r="K152" s="236" t="s">
        <v>1953</v>
      </c>
      <c r="L152" s="236"/>
      <c r="M152" s="236" t="s">
        <v>447</v>
      </c>
      <c r="N152" s="236" t="s">
        <v>449</v>
      </c>
      <c r="O152" s="236" t="s">
        <v>450</v>
      </c>
      <c r="P152" s="236">
        <v>2023</v>
      </c>
      <c r="Q152" s="236">
        <v>2023</v>
      </c>
      <c r="R152" s="240" t="s">
        <v>2053</v>
      </c>
      <c r="S152" s="240" t="s">
        <v>77</v>
      </c>
      <c r="T152" s="236" t="s">
        <v>451</v>
      </c>
      <c r="U152" s="239">
        <v>76</v>
      </c>
      <c r="V152" s="239" t="s">
        <v>452</v>
      </c>
      <c r="W152" s="236" t="s">
        <v>601</v>
      </c>
      <c r="X152" s="240" t="s">
        <v>2918</v>
      </c>
      <c r="Y152" s="236">
        <v>65300</v>
      </c>
      <c r="Z152" s="236"/>
      <c r="AA152" s="241">
        <f t="shared" si="1"/>
        <v>0</v>
      </c>
      <c r="AB152" s="236" t="s">
        <v>2919</v>
      </c>
    </row>
    <row r="153" spans="1:28" ht="15" customHeight="1">
      <c r="A153" s="235">
        <v>144</v>
      </c>
      <c r="B153" s="222" t="str">
        <f t="shared" si="0"/>
        <v>Klik Disini</v>
      </c>
      <c r="C153" s="236" t="s">
        <v>2920</v>
      </c>
      <c r="D153" s="236" t="s">
        <v>2762</v>
      </c>
      <c r="E153" s="236" t="s">
        <v>2921</v>
      </c>
      <c r="F153" s="236" t="s">
        <v>2922</v>
      </c>
      <c r="G153" s="236" t="s">
        <v>2923</v>
      </c>
      <c r="H153" s="236" t="s">
        <v>262</v>
      </c>
      <c r="I153" s="238" t="s">
        <v>446</v>
      </c>
      <c r="J153" s="239" t="s">
        <v>355</v>
      </c>
      <c r="K153" s="236" t="s">
        <v>1953</v>
      </c>
      <c r="L153" s="236"/>
      <c r="M153" s="236" t="s">
        <v>447</v>
      </c>
      <c r="N153" s="236" t="s">
        <v>449</v>
      </c>
      <c r="O153" s="236" t="s">
        <v>450</v>
      </c>
      <c r="P153" s="236">
        <v>2023</v>
      </c>
      <c r="Q153" s="236">
        <v>2023</v>
      </c>
      <c r="R153" s="240" t="s">
        <v>2053</v>
      </c>
      <c r="S153" s="240" t="s">
        <v>77</v>
      </c>
      <c r="T153" s="236" t="s">
        <v>451</v>
      </c>
      <c r="U153" s="239">
        <v>124</v>
      </c>
      <c r="V153" s="239" t="s">
        <v>452</v>
      </c>
      <c r="W153" s="236" t="s">
        <v>663</v>
      </c>
      <c r="X153" s="240" t="s">
        <v>2924</v>
      </c>
      <c r="Y153" s="236">
        <v>79000</v>
      </c>
      <c r="Z153" s="236"/>
      <c r="AA153" s="241">
        <f t="shared" si="1"/>
        <v>0</v>
      </c>
      <c r="AB153" s="236" t="s">
        <v>2925</v>
      </c>
    </row>
    <row r="154" spans="1:28" ht="15" customHeight="1">
      <c r="A154" s="235">
        <v>145</v>
      </c>
      <c r="B154" s="222" t="str">
        <f t="shared" si="0"/>
        <v>Klik Disini</v>
      </c>
      <c r="C154" s="236" t="s">
        <v>2926</v>
      </c>
      <c r="D154" s="236" t="s">
        <v>2762</v>
      </c>
      <c r="E154" s="236" t="s">
        <v>2927</v>
      </c>
      <c r="F154" s="236" t="s">
        <v>2928</v>
      </c>
      <c r="G154" s="236" t="s">
        <v>2929</v>
      </c>
      <c r="H154" s="236" t="s">
        <v>2077</v>
      </c>
      <c r="I154" s="238" t="s">
        <v>583</v>
      </c>
      <c r="J154" s="239" t="s">
        <v>263</v>
      </c>
      <c r="K154" s="236" t="s">
        <v>1953</v>
      </c>
      <c r="L154" s="236"/>
      <c r="M154" s="236" t="s">
        <v>447</v>
      </c>
      <c r="N154" s="236" t="s">
        <v>449</v>
      </c>
      <c r="O154" s="236" t="s">
        <v>2078</v>
      </c>
      <c r="P154" s="236">
        <v>2023</v>
      </c>
      <c r="Q154" s="236">
        <v>2023</v>
      </c>
      <c r="R154" s="240" t="s">
        <v>2053</v>
      </c>
      <c r="S154" s="240" t="s">
        <v>77</v>
      </c>
      <c r="T154" s="236" t="s">
        <v>451</v>
      </c>
      <c r="U154" s="239">
        <v>113</v>
      </c>
      <c r="V154" s="239" t="s">
        <v>452</v>
      </c>
      <c r="W154" s="236" t="s">
        <v>663</v>
      </c>
      <c r="X154" s="240" t="s">
        <v>2930</v>
      </c>
      <c r="Y154" s="236">
        <v>75900</v>
      </c>
      <c r="Z154" s="236"/>
      <c r="AA154" s="241">
        <f t="shared" si="1"/>
        <v>0</v>
      </c>
      <c r="AB154" s="236" t="s">
        <v>2931</v>
      </c>
    </row>
    <row r="155" spans="1:28" ht="15" customHeight="1">
      <c r="A155" s="235">
        <v>146</v>
      </c>
      <c r="B155" s="222" t="str">
        <f t="shared" si="0"/>
        <v>Klik Disini</v>
      </c>
      <c r="C155" s="236" t="s">
        <v>2932</v>
      </c>
      <c r="D155" s="236" t="s">
        <v>2762</v>
      </c>
      <c r="E155" s="236" t="s">
        <v>2933</v>
      </c>
      <c r="F155" s="236" t="s">
        <v>2934</v>
      </c>
      <c r="G155" s="236" t="s">
        <v>2935</v>
      </c>
      <c r="H155" s="236" t="s">
        <v>2057</v>
      </c>
      <c r="I155" s="238" t="s">
        <v>446</v>
      </c>
      <c r="J155" s="239" t="s">
        <v>373</v>
      </c>
      <c r="K155" s="236" t="s">
        <v>1953</v>
      </c>
      <c r="L155" s="236"/>
      <c r="M155" s="236" t="s">
        <v>447</v>
      </c>
      <c r="N155" s="236" t="s">
        <v>449</v>
      </c>
      <c r="O155" s="236" t="s">
        <v>2057</v>
      </c>
      <c r="P155" s="236">
        <v>2023</v>
      </c>
      <c r="Q155" s="236">
        <v>2023</v>
      </c>
      <c r="R155" s="240" t="s">
        <v>2053</v>
      </c>
      <c r="S155" s="240" t="s">
        <v>77</v>
      </c>
      <c r="T155" s="236" t="s">
        <v>451</v>
      </c>
      <c r="U155" s="239">
        <v>102</v>
      </c>
      <c r="V155" s="239" t="s">
        <v>452</v>
      </c>
      <c r="W155" s="236" t="s">
        <v>505</v>
      </c>
      <c r="X155" s="240" t="s">
        <v>2936</v>
      </c>
      <c r="Y155" s="236">
        <v>72700</v>
      </c>
      <c r="Z155" s="236"/>
      <c r="AA155" s="241">
        <f t="shared" si="1"/>
        <v>0</v>
      </c>
      <c r="AB155" s="236" t="s">
        <v>2937</v>
      </c>
    </row>
    <row r="156" spans="1:28" ht="15" customHeight="1">
      <c r="A156" s="235">
        <v>147</v>
      </c>
      <c r="B156" s="222" t="str">
        <f t="shared" si="0"/>
        <v>Klik Disini</v>
      </c>
      <c r="C156" s="236" t="s">
        <v>2938</v>
      </c>
      <c r="D156" s="236" t="s">
        <v>2762</v>
      </c>
      <c r="E156" s="236" t="s">
        <v>2939</v>
      </c>
      <c r="F156" s="236" t="s">
        <v>2940</v>
      </c>
      <c r="G156" s="236" t="s">
        <v>2941</v>
      </c>
      <c r="H156" s="236" t="s">
        <v>2057</v>
      </c>
      <c r="I156" s="238" t="s">
        <v>446</v>
      </c>
      <c r="J156" s="239" t="s">
        <v>373</v>
      </c>
      <c r="K156" s="236" t="s">
        <v>1953</v>
      </c>
      <c r="L156" s="236"/>
      <c r="M156" s="236" t="s">
        <v>447</v>
      </c>
      <c r="N156" s="236" t="s">
        <v>449</v>
      </c>
      <c r="O156" s="236" t="s">
        <v>2057</v>
      </c>
      <c r="P156" s="236">
        <v>2023</v>
      </c>
      <c r="Q156" s="236">
        <v>2023</v>
      </c>
      <c r="R156" s="240" t="s">
        <v>2053</v>
      </c>
      <c r="S156" s="240" t="s">
        <v>77</v>
      </c>
      <c r="T156" s="236" t="s">
        <v>451</v>
      </c>
      <c r="U156" s="239">
        <v>60</v>
      </c>
      <c r="V156" s="239" t="s">
        <v>452</v>
      </c>
      <c r="W156" s="236" t="s">
        <v>942</v>
      </c>
      <c r="X156" s="240" t="s">
        <v>2942</v>
      </c>
      <c r="Y156" s="236">
        <v>60700</v>
      </c>
      <c r="Z156" s="236"/>
      <c r="AA156" s="241">
        <f t="shared" si="1"/>
        <v>0</v>
      </c>
      <c r="AB156" s="236" t="s">
        <v>2943</v>
      </c>
    </row>
    <row r="157" spans="1:28" ht="15" customHeight="1">
      <c r="A157" s="235">
        <v>148</v>
      </c>
      <c r="B157" s="222" t="str">
        <f t="shared" si="0"/>
        <v>Klik Disini</v>
      </c>
      <c r="C157" s="236" t="s">
        <v>2944</v>
      </c>
      <c r="D157" s="236" t="s">
        <v>2762</v>
      </c>
      <c r="E157" s="236" t="s">
        <v>2945</v>
      </c>
      <c r="F157" s="236" t="s">
        <v>2946</v>
      </c>
      <c r="G157" s="236" t="s">
        <v>2947</v>
      </c>
      <c r="H157" s="236" t="s">
        <v>262</v>
      </c>
      <c r="I157" s="238" t="s">
        <v>1844</v>
      </c>
      <c r="J157" s="239" t="s">
        <v>401</v>
      </c>
      <c r="K157" s="236" t="s">
        <v>1953</v>
      </c>
      <c r="L157" s="236"/>
      <c r="M157" s="236" t="s">
        <v>447</v>
      </c>
      <c r="N157" s="236" t="s">
        <v>449</v>
      </c>
      <c r="O157" s="236" t="s">
        <v>450</v>
      </c>
      <c r="P157" s="236">
        <v>2023</v>
      </c>
      <c r="Q157" s="236">
        <v>2023</v>
      </c>
      <c r="R157" s="240" t="s">
        <v>2053</v>
      </c>
      <c r="S157" s="240" t="s">
        <v>77</v>
      </c>
      <c r="T157" s="236" t="s">
        <v>451</v>
      </c>
      <c r="U157" s="239">
        <v>173</v>
      </c>
      <c r="V157" s="239" t="s">
        <v>452</v>
      </c>
      <c r="W157" s="236" t="s">
        <v>1788</v>
      </c>
      <c r="X157" s="240" t="s">
        <v>2948</v>
      </c>
      <c r="Y157" s="236">
        <v>93000</v>
      </c>
      <c r="Z157" s="236"/>
      <c r="AA157" s="241">
        <f t="shared" si="1"/>
        <v>0</v>
      </c>
      <c r="AB157" s="236" t="s">
        <v>2949</v>
      </c>
    </row>
    <row r="158" spans="1:28" ht="15" customHeight="1">
      <c r="A158" s="235">
        <v>149</v>
      </c>
      <c r="B158" s="222" t="str">
        <f t="shared" si="0"/>
        <v>Klik Disini</v>
      </c>
      <c r="C158" s="236" t="s">
        <v>2950</v>
      </c>
      <c r="D158" s="236" t="s">
        <v>2762</v>
      </c>
      <c r="E158" s="236" t="s">
        <v>2951</v>
      </c>
      <c r="F158" s="236" t="s">
        <v>2952</v>
      </c>
      <c r="G158" s="236" t="s">
        <v>2953</v>
      </c>
      <c r="H158" s="236" t="s">
        <v>1056</v>
      </c>
      <c r="I158" s="238" t="s">
        <v>583</v>
      </c>
      <c r="J158" s="239" t="s">
        <v>265</v>
      </c>
      <c r="K158" s="236" t="s">
        <v>1953</v>
      </c>
      <c r="L158" s="236"/>
      <c r="M158" s="236" t="s">
        <v>447</v>
      </c>
      <c r="N158" s="236" t="s">
        <v>449</v>
      </c>
      <c r="O158" s="236" t="s">
        <v>1056</v>
      </c>
      <c r="P158" s="236">
        <v>2023</v>
      </c>
      <c r="Q158" s="236">
        <v>2023</v>
      </c>
      <c r="R158" s="240" t="s">
        <v>2053</v>
      </c>
      <c r="S158" s="240" t="s">
        <v>77</v>
      </c>
      <c r="T158" s="236" t="s">
        <v>451</v>
      </c>
      <c r="U158" s="239">
        <v>211</v>
      </c>
      <c r="V158" s="239" t="s">
        <v>452</v>
      </c>
      <c r="W158" s="236" t="s">
        <v>555</v>
      </c>
      <c r="X158" s="240" t="s">
        <v>2954</v>
      </c>
      <c r="Y158" s="236">
        <v>103800</v>
      </c>
      <c r="Z158" s="236"/>
      <c r="AA158" s="241">
        <f t="shared" si="1"/>
        <v>0</v>
      </c>
      <c r="AB158" s="236" t="s">
        <v>2955</v>
      </c>
    </row>
    <row r="159" spans="1:28" ht="15" customHeight="1">
      <c r="A159" s="235">
        <v>150</v>
      </c>
      <c r="B159" s="222" t="str">
        <f t="shared" si="0"/>
        <v>Klik Disini</v>
      </c>
      <c r="C159" s="236" t="s">
        <v>2956</v>
      </c>
      <c r="D159" s="236" t="s">
        <v>2762</v>
      </c>
      <c r="E159" s="236" t="s">
        <v>2957</v>
      </c>
      <c r="F159" s="236" t="s">
        <v>2958</v>
      </c>
      <c r="G159" s="236" t="s">
        <v>2959</v>
      </c>
      <c r="H159" s="236" t="s">
        <v>2070</v>
      </c>
      <c r="I159" s="238" t="s">
        <v>583</v>
      </c>
      <c r="J159" s="239" t="s">
        <v>263</v>
      </c>
      <c r="K159" s="236" t="s">
        <v>1953</v>
      </c>
      <c r="L159" s="236"/>
      <c r="M159" s="236" t="s">
        <v>447</v>
      </c>
      <c r="N159" s="236" t="s">
        <v>449</v>
      </c>
      <c r="O159" s="236" t="s">
        <v>583</v>
      </c>
      <c r="P159" s="236">
        <v>2023</v>
      </c>
      <c r="Q159" s="236">
        <v>2023</v>
      </c>
      <c r="R159" s="240" t="s">
        <v>2053</v>
      </c>
      <c r="S159" s="240" t="s">
        <v>77</v>
      </c>
      <c r="T159" s="236" t="s">
        <v>451</v>
      </c>
      <c r="U159" s="239">
        <v>27</v>
      </c>
      <c r="V159" s="239" t="s">
        <v>452</v>
      </c>
      <c r="W159" s="236" t="s">
        <v>2960</v>
      </c>
      <c r="X159" s="240" t="s">
        <v>2961</v>
      </c>
      <c r="Y159" s="236">
        <v>59200</v>
      </c>
      <c r="Z159" s="236"/>
      <c r="AA159" s="241">
        <f t="shared" si="1"/>
        <v>0</v>
      </c>
      <c r="AB159" s="236" t="s">
        <v>2962</v>
      </c>
    </row>
    <row r="160" spans="1:28" ht="15" customHeight="1">
      <c r="A160" s="235">
        <v>151</v>
      </c>
      <c r="B160" s="222" t="str">
        <f t="shared" si="0"/>
        <v>Klik Disini</v>
      </c>
      <c r="C160" s="244" t="s">
        <v>2963</v>
      </c>
      <c r="D160" s="244" t="s">
        <v>2762</v>
      </c>
      <c r="E160" s="244" t="s">
        <v>2964</v>
      </c>
      <c r="F160" s="244" t="s">
        <v>2965</v>
      </c>
      <c r="G160" s="244" t="s">
        <v>2966</v>
      </c>
      <c r="H160" s="244" t="s">
        <v>2967</v>
      </c>
      <c r="I160" s="223" t="s">
        <v>446</v>
      </c>
      <c r="J160" s="86" t="s">
        <v>373</v>
      </c>
      <c r="K160" s="244" t="s">
        <v>1953</v>
      </c>
      <c r="L160" s="244"/>
      <c r="M160" s="244" t="s">
        <v>447</v>
      </c>
      <c r="N160" s="244" t="s">
        <v>449</v>
      </c>
      <c r="O160" s="244" t="s">
        <v>450</v>
      </c>
      <c r="P160" s="244">
        <v>2024</v>
      </c>
      <c r="Q160" s="244">
        <v>2024</v>
      </c>
      <c r="R160" s="245" t="s">
        <v>2053</v>
      </c>
      <c r="S160" s="240" t="s">
        <v>77</v>
      </c>
      <c r="T160" s="244" t="s">
        <v>451</v>
      </c>
      <c r="U160" s="246">
        <v>377</v>
      </c>
      <c r="V160" s="244" t="s">
        <v>452</v>
      </c>
      <c r="W160" s="244" t="s">
        <v>1124</v>
      </c>
      <c r="X160" s="245" t="s">
        <v>2968</v>
      </c>
      <c r="Y160" s="246">
        <v>160200</v>
      </c>
      <c r="Z160" s="86"/>
      <c r="AA160" s="241">
        <f t="shared" si="1"/>
        <v>0</v>
      </c>
      <c r="AB160" s="244" t="s">
        <v>2969</v>
      </c>
    </row>
    <row r="161" spans="1:28" ht="15" customHeight="1">
      <c r="A161" s="235">
        <v>152</v>
      </c>
      <c r="B161" s="222" t="str">
        <f t="shared" si="0"/>
        <v>Klik Disini</v>
      </c>
      <c r="C161" s="244" t="s">
        <v>2970</v>
      </c>
      <c r="D161" s="244" t="s">
        <v>2762</v>
      </c>
      <c r="E161" s="244" t="s">
        <v>2971</v>
      </c>
      <c r="F161" s="244" t="s">
        <v>2972</v>
      </c>
      <c r="G161" s="244" t="s">
        <v>2973</v>
      </c>
      <c r="H161" s="244" t="s">
        <v>262</v>
      </c>
      <c r="I161" s="223" t="s">
        <v>446</v>
      </c>
      <c r="J161" s="86" t="s">
        <v>355</v>
      </c>
      <c r="K161" s="244" t="s">
        <v>1953</v>
      </c>
      <c r="L161" s="244"/>
      <c r="M161" s="244" t="s">
        <v>447</v>
      </c>
      <c r="N161" s="244" t="s">
        <v>735</v>
      </c>
      <c r="O161" s="244" t="s">
        <v>450</v>
      </c>
      <c r="P161" s="244">
        <v>2024</v>
      </c>
      <c r="Q161" s="244">
        <v>2024</v>
      </c>
      <c r="R161" s="245" t="s">
        <v>2053</v>
      </c>
      <c r="S161" s="240" t="s">
        <v>77</v>
      </c>
      <c r="T161" s="244" t="s">
        <v>451</v>
      </c>
      <c r="U161" s="246">
        <v>75</v>
      </c>
      <c r="V161" s="244" t="s">
        <v>452</v>
      </c>
      <c r="W161" s="244" t="s">
        <v>2974</v>
      </c>
      <c r="X161" s="245" t="s">
        <v>2975</v>
      </c>
      <c r="Y161" s="246">
        <v>64400</v>
      </c>
      <c r="Z161" s="86"/>
      <c r="AA161" s="241">
        <f t="shared" si="1"/>
        <v>0</v>
      </c>
      <c r="AB161" s="244" t="s">
        <v>2976</v>
      </c>
    </row>
    <row r="162" spans="1:28" ht="15" customHeight="1">
      <c r="A162" s="235">
        <v>153</v>
      </c>
      <c r="B162" s="222" t="str">
        <f t="shared" si="0"/>
        <v>Klik Disini</v>
      </c>
      <c r="C162" s="244" t="s">
        <v>2977</v>
      </c>
      <c r="D162" s="244" t="s">
        <v>2762</v>
      </c>
      <c r="E162" s="244" t="s">
        <v>2547</v>
      </c>
      <c r="F162" s="244"/>
      <c r="G162" s="244" t="s">
        <v>2978</v>
      </c>
      <c r="H162" s="244" t="s">
        <v>262</v>
      </c>
      <c r="I162" s="223" t="s">
        <v>1844</v>
      </c>
      <c r="J162" s="86" t="s">
        <v>397</v>
      </c>
      <c r="K162" s="244" t="s">
        <v>1953</v>
      </c>
      <c r="L162" s="244"/>
      <c r="M162" s="244" t="s">
        <v>447</v>
      </c>
      <c r="N162" s="244" t="s">
        <v>449</v>
      </c>
      <c r="O162" s="244" t="s">
        <v>450</v>
      </c>
      <c r="P162" s="244">
        <v>2024</v>
      </c>
      <c r="Q162" s="244">
        <v>2024</v>
      </c>
      <c r="R162" s="245" t="s">
        <v>2053</v>
      </c>
      <c r="S162" s="240" t="s">
        <v>77</v>
      </c>
      <c r="T162" s="244" t="s">
        <v>451</v>
      </c>
      <c r="U162" s="246">
        <v>61</v>
      </c>
      <c r="V162" s="244" t="s">
        <v>452</v>
      </c>
      <c r="W162" s="244" t="s">
        <v>1029</v>
      </c>
      <c r="X162" s="245" t="s">
        <v>2979</v>
      </c>
      <c r="Y162" s="246">
        <v>60300</v>
      </c>
      <c r="Z162" s="86"/>
      <c r="AA162" s="241">
        <f t="shared" si="1"/>
        <v>0</v>
      </c>
      <c r="AB162" s="244" t="s">
        <v>2980</v>
      </c>
    </row>
    <row r="163" spans="1:28" ht="15" customHeight="1">
      <c r="A163" s="235">
        <v>154</v>
      </c>
      <c r="B163" s="222" t="str">
        <f t="shared" si="0"/>
        <v>Klik Disini</v>
      </c>
      <c r="C163" s="244" t="s">
        <v>2981</v>
      </c>
      <c r="D163" s="244" t="s">
        <v>2762</v>
      </c>
      <c r="E163" s="244" t="s">
        <v>2982</v>
      </c>
      <c r="F163" s="244" t="s">
        <v>2983</v>
      </c>
      <c r="G163" s="244" t="s">
        <v>2984</v>
      </c>
      <c r="H163" s="244" t="s">
        <v>262</v>
      </c>
      <c r="I163" s="223" t="s">
        <v>446</v>
      </c>
      <c r="J163" s="86" t="s">
        <v>341</v>
      </c>
      <c r="K163" s="244" t="s">
        <v>1953</v>
      </c>
      <c r="L163" s="244"/>
      <c r="M163" s="244" t="s">
        <v>447</v>
      </c>
      <c r="N163" s="244" t="s">
        <v>735</v>
      </c>
      <c r="O163" s="244" t="s">
        <v>450</v>
      </c>
      <c r="P163" s="244">
        <v>2024</v>
      </c>
      <c r="Q163" s="244">
        <v>2024</v>
      </c>
      <c r="R163" s="245" t="s">
        <v>2053</v>
      </c>
      <c r="S163" s="240" t="s">
        <v>77</v>
      </c>
      <c r="T163" s="244" t="s">
        <v>451</v>
      </c>
      <c r="U163" s="246">
        <v>69</v>
      </c>
      <c r="V163" s="244" t="s">
        <v>452</v>
      </c>
      <c r="W163" s="244" t="s">
        <v>471</v>
      </c>
      <c r="X163" s="245" t="s">
        <v>2985</v>
      </c>
      <c r="Y163" s="246">
        <v>63800</v>
      </c>
      <c r="Z163" s="86"/>
      <c r="AA163" s="241">
        <f t="shared" si="1"/>
        <v>0</v>
      </c>
      <c r="AB163" s="244" t="s">
        <v>2986</v>
      </c>
    </row>
    <row r="164" spans="1:28" ht="15" customHeight="1">
      <c r="A164" s="235">
        <v>155</v>
      </c>
      <c r="B164" s="222" t="str">
        <f t="shared" si="0"/>
        <v>Klik Disini</v>
      </c>
      <c r="C164" s="244" t="s">
        <v>2987</v>
      </c>
      <c r="D164" s="244" t="s">
        <v>2762</v>
      </c>
      <c r="E164" s="244" t="s">
        <v>2412</v>
      </c>
      <c r="F164" s="244" t="s">
        <v>2988</v>
      </c>
      <c r="G164" s="244" t="s">
        <v>2989</v>
      </c>
      <c r="H164" s="244" t="s">
        <v>2057</v>
      </c>
      <c r="I164" s="223" t="s">
        <v>583</v>
      </c>
      <c r="J164" s="86" t="s">
        <v>265</v>
      </c>
      <c r="K164" s="244" t="s">
        <v>447</v>
      </c>
      <c r="L164" s="244"/>
      <c r="M164" s="244" t="s">
        <v>447</v>
      </c>
      <c r="N164" s="244" t="s">
        <v>449</v>
      </c>
      <c r="O164" s="244" t="s">
        <v>2057</v>
      </c>
      <c r="P164" s="244">
        <v>2024</v>
      </c>
      <c r="Q164" s="244">
        <v>2024</v>
      </c>
      <c r="R164" s="245" t="s">
        <v>2053</v>
      </c>
      <c r="S164" s="240" t="s">
        <v>77</v>
      </c>
      <c r="T164" s="244" t="s">
        <v>451</v>
      </c>
      <c r="U164" s="246">
        <v>63</v>
      </c>
      <c r="V164" s="244" t="s">
        <v>452</v>
      </c>
      <c r="W164" s="244" t="s">
        <v>2990</v>
      </c>
      <c r="X164" s="245" t="s">
        <v>2991</v>
      </c>
      <c r="Y164" s="246">
        <v>61300</v>
      </c>
      <c r="Z164" s="86"/>
      <c r="AA164" s="241">
        <f t="shared" si="1"/>
        <v>0</v>
      </c>
      <c r="AB164" s="244" t="s">
        <v>2992</v>
      </c>
    </row>
    <row r="165" spans="1:28" ht="15" customHeight="1">
      <c r="A165" s="235">
        <v>156</v>
      </c>
      <c r="B165" s="222" t="str">
        <f t="shared" si="0"/>
        <v>Klik Disini</v>
      </c>
      <c r="C165" s="244" t="s">
        <v>2993</v>
      </c>
      <c r="D165" s="244" t="s">
        <v>2762</v>
      </c>
      <c r="E165" s="244" t="s">
        <v>2994</v>
      </c>
      <c r="F165" s="244" t="s">
        <v>2995</v>
      </c>
      <c r="G165" s="244" t="s">
        <v>2996</v>
      </c>
      <c r="H165" s="244" t="s">
        <v>1178</v>
      </c>
      <c r="I165" s="223" t="s">
        <v>446</v>
      </c>
      <c r="J165" s="86" t="s">
        <v>367</v>
      </c>
      <c r="K165" s="244" t="s">
        <v>447</v>
      </c>
      <c r="L165" s="244"/>
      <c r="M165" s="244" t="s">
        <v>447</v>
      </c>
      <c r="N165" s="244" t="s">
        <v>449</v>
      </c>
      <c r="O165" s="244" t="s">
        <v>450</v>
      </c>
      <c r="P165" s="244">
        <v>2024</v>
      </c>
      <c r="Q165" s="244">
        <v>2024</v>
      </c>
      <c r="R165" s="245" t="s">
        <v>2053</v>
      </c>
      <c r="S165" s="240" t="s">
        <v>77</v>
      </c>
      <c r="T165" s="244" t="s">
        <v>451</v>
      </c>
      <c r="U165" s="246">
        <v>269</v>
      </c>
      <c r="V165" s="244" t="s">
        <v>452</v>
      </c>
      <c r="W165" s="244" t="s">
        <v>1124</v>
      </c>
      <c r="X165" s="245" t="s">
        <v>2997</v>
      </c>
      <c r="Y165" s="246">
        <v>210300</v>
      </c>
      <c r="Z165" s="86"/>
      <c r="AA165" s="241">
        <f t="shared" si="1"/>
        <v>0</v>
      </c>
      <c r="AB165" s="244" t="s">
        <v>2998</v>
      </c>
    </row>
    <row r="166" spans="1:28" ht="15" customHeight="1">
      <c r="A166" s="235">
        <v>157</v>
      </c>
      <c r="B166" s="222" t="str">
        <f t="shared" si="0"/>
        <v>Klik Disini</v>
      </c>
      <c r="C166" s="244" t="s">
        <v>2999</v>
      </c>
      <c r="D166" s="244" t="s">
        <v>2762</v>
      </c>
      <c r="E166" s="244" t="s">
        <v>3000</v>
      </c>
      <c r="F166" s="244" t="s">
        <v>3001</v>
      </c>
      <c r="G166" s="244" t="s">
        <v>3002</v>
      </c>
      <c r="H166" s="244" t="s">
        <v>262</v>
      </c>
      <c r="I166" s="223" t="s">
        <v>446</v>
      </c>
      <c r="J166" s="86" t="s">
        <v>355</v>
      </c>
      <c r="K166" s="244" t="s">
        <v>1953</v>
      </c>
      <c r="L166" s="244"/>
      <c r="M166" s="244" t="s">
        <v>447</v>
      </c>
      <c r="N166" s="244" t="s">
        <v>449</v>
      </c>
      <c r="O166" s="244" t="s">
        <v>450</v>
      </c>
      <c r="P166" s="244">
        <v>2024</v>
      </c>
      <c r="Q166" s="244">
        <v>2024</v>
      </c>
      <c r="R166" s="245" t="s">
        <v>2053</v>
      </c>
      <c r="S166" s="240" t="s">
        <v>77</v>
      </c>
      <c r="T166" s="244" t="s">
        <v>451</v>
      </c>
      <c r="U166" s="246">
        <v>99</v>
      </c>
      <c r="V166" s="244" t="s">
        <v>452</v>
      </c>
      <c r="W166" s="244" t="s">
        <v>453</v>
      </c>
      <c r="X166" s="245" t="s">
        <v>3003</v>
      </c>
      <c r="Y166" s="246">
        <v>72600</v>
      </c>
      <c r="Z166" s="86"/>
      <c r="AA166" s="241">
        <f t="shared" si="1"/>
        <v>0</v>
      </c>
      <c r="AB166" s="244" t="s">
        <v>3004</v>
      </c>
    </row>
    <row r="167" spans="1:28" ht="15" customHeight="1">
      <c r="A167" s="235">
        <v>158</v>
      </c>
      <c r="B167" s="222" t="str">
        <f t="shared" si="0"/>
        <v>Klik Disini</v>
      </c>
      <c r="C167" s="244" t="s">
        <v>3005</v>
      </c>
      <c r="D167" s="244" t="s">
        <v>2762</v>
      </c>
      <c r="E167" s="244" t="s">
        <v>3006</v>
      </c>
      <c r="F167" s="244" t="s">
        <v>3007</v>
      </c>
      <c r="G167" s="244" t="s">
        <v>3008</v>
      </c>
      <c r="H167" s="244" t="s">
        <v>2077</v>
      </c>
      <c r="I167" s="223" t="s">
        <v>583</v>
      </c>
      <c r="J167" s="86" t="s">
        <v>265</v>
      </c>
      <c r="K167" s="244" t="s">
        <v>1953</v>
      </c>
      <c r="L167" s="244"/>
      <c r="M167" s="244" t="s">
        <v>447</v>
      </c>
      <c r="N167" s="244" t="s">
        <v>449</v>
      </c>
      <c r="O167" s="244" t="s">
        <v>2078</v>
      </c>
      <c r="P167" s="244">
        <v>2024</v>
      </c>
      <c r="Q167" s="244">
        <v>2024</v>
      </c>
      <c r="R167" s="245" t="s">
        <v>2053</v>
      </c>
      <c r="S167" s="240" t="s">
        <v>77</v>
      </c>
      <c r="T167" s="244" t="s">
        <v>451</v>
      </c>
      <c r="U167" s="246">
        <v>92</v>
      </c>
      <c r="V167" s="244" t="s">
        <v>452</v>
      </c>
      <c r="W167" s="244" t="s">
        <v>555</v>
      </c>
      <c r="X167" s="245" t="s">
        <v>3009</v>
      </c>
      <c r="Y167" s="246">
        <v>70400</v>
      </c>
      <c r="Z167" s="86"/>
      <c r="AA167" s="241">
        <f t="shared" si="1"/>
        <v>0</v>
      </c>
      <c r="AB167" s="244" t="s">
        <v>3010</v>
      </c>
    </row>
    <row r="168" spans="1:28" ht="15" customHeight="1">
      <c r="A168" s="235">
        <v>159</v>
      </c>
      <c r="B168" s="222" t="str">
        <f t="shared" si="0"/>
        <v>Klik Disini</v>
      </c>
      <c r="C168" s="244" t="s">
        <v>3011</v>
      </c>
      <c r="D168" s="244" t="s">
        <v>2762</v>
      </c>
      <c r="E168" s="244" t="s">
        <v>2971</v>
      </c>
      <c r="F168" s="244" t="s">
        <v>3012</v>
      </c>
      <c r="G168" s="244" t="s">
        <v>3013</v>
      </c>
      <c r="H168" s="244" t="s">
        <v>262</v>
      </c>
      <c r="I168" s="223" t="s">
        <v>446</v>
      </c>
      <c r="J168" s="86" t="s">
        <v>355</v>
      </c>
      <c r="K168" s="244" t="s">
        <v>1953</v>
      </c>
      <c r="L168" s="244"/>
      <c r="M168" s="244" t="s">
        <v>447</v>
      </c>
      <c r="N168" s="244" t="s">
        <v>449</v>
      </c>
      <c r="O168" s="244" t="s">
        <v>450</v>
      </c>
      <c r="P168" s="244">
        <v>2024</v>
      </c>
      <c r="Q168" s="244">
        <v>2024</v>
      </c>
      <c r="R168" s="245" t="s">
        <v>2053</v>
      </c>
      <c r="S168" s="240" t="s">
        <v>77</v>
      </c>
      <c r="T168" s="244" t="s">
        <v>451</v>
      </c>
      <c r="U168" s="246">
        <v>91</v>
      </c>
      <c r="V168" s="244" t="s">
        <v>452</v>
      </c>
      <c r="W168" s="244" t="s">
        <v>722</v>
      </c>
      <c r="X168" s="245" t="s">
        <v>3014</v>
      </c>
      <c r="Y168" s="246">
        <v>70100</v>
      </c>
      <c r="Z168" s="86"/>
      <c r="AA168" s="241">
        <f t="shared" si="1"/>
        <v>0</v>
      </c>
      <c r="AB168" s="244" t="s">
        <v>3015</v>
      </c>
    </row>
    <row r="169" spans="1:28" ht="15" customHeight="1">
      <c r="A169" s="235">
        <v>160</v>
      </c>
      <c r="B169" s="222" t="str">
        <f t="shared" si="0"/>
        <v>Klik Disini</v>
      </c>
      <c r="C169" s="244" t="s">
        <v>3016</v>
      </c>
      <c r="D169" s="244" t="s">
        <v>2762</v>
      </c>
      <c r="E169" s="244" t="s">
        <v>2388</v>
      </c>
      <c r="F169" s="244" t="s">
        <v>3017</v>
      </c>
      <c r="G169" s="244" t="s">
        <v>3018</v>
      </c>
      <c r="H169" s="244" t="s">
        <v>2077</v>
      </c>
      <c r="I169" s="223" t="s">
        <v>583</v>
      </c>
      <c r="J169" s="86" t="s">
        <v>265</v>
      </c>
      <c r="K169" s="244" t="s">
        <v>1953</v>
      </c>
      <c r="L169" s="244"/>
      <c r="M169" s="244" t="s">
        <v>447</v>
      </c>
      <c r="N169" s="244" t="s">
        <v>449</v>
      </c>
      <c r="O169" s="244" t="s">
        <v>2078</v>
      </c>
      <c r="P169" s="244">
        <v>2024</v>
      </c>
      <c r="Q169" s="244">
        <v>2024</v>
      </c>
      <c r="R169" s="245" t="s">
        <v>2053</v>
      </c>
      <c r="S169" s="240" t="s">
        <v>77</v>
      </c>
      <c r="T169" s="244" t="s">
        <v>451</v>
      </c>
      <c r="U169" s="246">
        <v>72</v>
      </c>
      <c r="V169" s="244" t="s">
        <v>452</v>
      </c>
      <c r="W169" s="244" t="s">
        <v>722</v>
      </c>
      <c r="X169" s="245" t="s">
        <v>3019</v>
      </c>
      <c r="Y169" s="246">
        <v>64100</v>
      </c>
      <c r="Z169" s="86"/>
      <c r="AA169" s="241">
        <f t="shared" si="1"/>
        <v>0</v>
      </c>
      <c r="AB169" s="244" t="s">
        <v>3020</v>
      </c>
    </row>
    <row r="170" spans="1:28" ht="15" customHeight="1">
      <c r="A170" s="235">
        <v>161</v>
      </c>
      <c r="B170" s="222" t="str">
        <f t="shared" si="0"/>
        <v>Klik Disini</v>
      </c>
      <c r="C170" s="244" t="s">
        <v>3021</v>
      </c>
      <c r="D170" s="244" t="s">
        <v>2762</v>
      </c>
      <c r="E170" s="244" t="s">
        <v>2082</v>
      </c>
      <c r="F170" s="244" t="s">
        <v>3022</v>
      </c>
      <c r="G170" s="244" t="s">
        <v>3023</v>
      </c>
      <c r="H170" s="244" t="s">
        <v>1056</v>
      </c>
      <c r="I170" s="223" t="s">
        <v>583</v>
      </c>
      <c r="J170" s="86" t="s">
        <v>265</v>
      </c>
      <c r="K170" s="244" t="s">
        <v>1953</v>
      </c>
      <c r="L170" s="244"/>
      <c r="M170" s="244" t="s">
        <v>447</v>
      </c>
      <c r="N170" s="244" t="s">
        <v>449</v>
      </c>
      <c r="O170" s="244" t="s">
        <v>1056</v>
      </c>
      <c r="P170" s="244">
        <v>2024</v>
      </c>
      <c r="Q170" s="244">
        <v>2024</v>
      </c>
      <c r="R170" s="245" t="s">
        <v>2053</v>
      </c>
      <c r="S170" s="240" t="s">
        <v>77</v>
      </c>
      <c r="T170" s="244" t="s">
        <v>451</v>
      </c>
      <c r="U170" s="246">
        <v>156</v>
      </c>
      <c r="V170" s="244" t="s">
        <v>452</v>
      </c>
      <c r="W170" s="244" t="s">
        <v>555</v>
      </c>
      <c r="X170" s="245" t="s">
        <v>3024</v>
      </c>
      <c r="Y170" s="246">
        <v>90900</v>
      </c>
      <c r="Z170" s="86"/>
      <c r="AA170" s="241">
        <f t="shared" si="1"/>
        <v>0</v>
      </c>
      <c r="AB170" s="244" t="s">
        <v>3025</v>
      </c>
    </row>
    <row r="171" spans="1:28" ht="15" customHeight="1">
      <c r="A171" s="235">
        <v>162</v>
      </c>
      <c r="B171" s="222" t="str">
        <f t="shared" si="0"/>
        <v>Klik Disini</v>
      </c>
      <c r="C171" s="244" t="s">
        <v>3026</v>
      </c>
      <c r="D171" s="244" t="s">
        <v>2762</v>
      </c>
      <c r="E171" s="244" t="s">
        <v>3027</v>
      </c>
      <c r="F171" s="244" t="s">
        <v>3028</v>
      </c>
      <c r="G171" s="244" t="s">
        <v>3029</v>
      </c>
      <c r="H171" s="244" t="s">
        <v>2057</v>
      </c>
      <c r="I171" s="223" t="s">
        <v>583</v>
      </c>
      <c r="J171" s="86" t="s">
        <v>265</v>
      </c>
      <c r="K171" s="244" t="s">
        <v>1953</v>
      </c>
      <c r="L171" s="244"/>
      <c r="M171" s="244" t="s">
        <v>447</v>
      </c>
      <c r="N171" s="244" t="s">
        <v>449</v>
      </c>
      <c r="O171" s="244" t="s">
        <v>2057</v>
      </c>
      <c r="P171" s="244">
        <v>2024</v>
      </c>
      <c r="Q171" s="244">
        <v>2024</v>
      </c>
      <c r="R171" s="245" t="s">
        <v>2053</v>
      </c>
      <c r="S171" s="240" t="s">
        <v>77</v>
      </c>
      <c r="T171" s="244" t="s">
        <v>451</v>
      </c>
      <c r="U171" s="246">
        <v>146</v>
      </c>
      <c r="V171" s="244" t="s">
        <v>452</v>
      </c>
      <c r="W171" s="244" t="s">
        <v>884</v>
      </c>
      <c r="X171" s="245" t="s">
        <v>3030</v>
      </c>
      <c r="Y171" s="246">
        <v>87400</v>
      </c>
      <c r="Z171" s="86"/>
      <c r="AA171" s="241">
        <f t="shared" si="1"/>
        <v>0</v>
      </c>
      <c r="AB171" s="244" t="s">
        <v>3031</v>
      </c>
    </row>
    <row r="172" spans="1:28" ht="15" customHeight="1">
      <c r="A172" s="235">
        <v>163</v>
      </c>
      <c r="B172" s="222" t="str">
        <f t="shared" si="0"/>
        <v>Klik Disini</v>
      </c>
      <c r="C172" s="244" t="s">
        <v>3032</v>
      </c>
      <c r="D172" s="244" t="s">
        <v>2762</v>
      </c>
      <c r="E172" s="244" t="s">
        <v>2316</v>
      </c>
      <c r="F172" s="244" t="s">
        <v>3033</v>
      </c>
      <c r="G172" s="244" t="s">
        <v>3034</v>
      </c>
      <c r="H172" s="244" t="s">
        <v>2077</v>
      </c>
      <c r="I172" s="223" t="s">
        <v>583</v>
      </c>
      <c r="J172" s="86" t="s">
        <v>265</v>
      </c>
      <c r="K172" s="244" t="s">
        <v>1953</v>
      </c>
      <c r="L172" s="244"/>
      <c r="M172" s="244" t="s">
        <v>447</v>
      </c>
      <c r="N172" s="244" t="s">
        <v>449</v>
      </c>
      <c r="O172" s="244" t="s">
        <v>2078</v>
      </c>
      <c r="P172" s="244">
        <v>2024</v>
      </c>
      <c r="Q172" s="244">
        <v>2024</v>
      </c>
      <c r="R172" s="245" t="s">
        <v>2053</v>
      </c>
      <c r="S172" s="240" t="s">
        <v>77</v>
      </c>
      <c r="T172" s="244" t="s">
        <v>451</v>
      </c>
      <c r="U172" s="246">
        <v>131</v>
      </c>
      <c r="V172" s="244" t="s">
        <v>452</v>
      </c>
      <c r="W172" s="244" t="s">
        <v>555</v>
      </c>
      <c r="X172" s="245" t="s">
        <v>3035</v>
      </c>
      <c r="Y172" s="246">
        <v>82700</v>
      </c>
      <c r="Z172" s="86"/>
      <c r="AA172" s="241">
        <f t="shared" si="1"/>
        <v>0</v>
      </c>
      <c r="AB172" s="244" t="s">
        <v>3036</v>
      </c>
    </row>
    <row r="173" spans="1:28" ht="15" customHeight="1">
      <c r="A173" s="235">
        <v>164</v>
      </c>
      <c r="B173" s="222" t="str">
        <f t="shared" si="0"/>
        <v>Klik Disini</v>
      </c>
      <c r="C173" s="244" t="s">
        <v>3037</v>
      </c>
      <c r="D173" s="244" t="s">
        <v>2762</v>
      </c>
      <c r="E173" s="244" t="s">
        <v>3038</v>
      </c>
      <c r="F173" s="244" t="s">
        <v>3039</v>
      </c>
      <c r="G173" s="244" t="s">
        <v>3040</v>
      </c>
      <c r="H173" s="244" t="s">
        <v>1178</v>
      </c>
      <c r="I173" s="223" t="s">
        <v>446</v>
      </c>
      <c r="J173" s="86" t="s">
        <v>367</v>
      </c>
      <c r="K173" s="244" t="s">
        <v>1953</v>
      </c>
      <c r="L173" s="244"/>
      <c r="M173" s="244" t="s">
        <v>447</v>
      </c>
      <c r="N173" s="244" t="s">
        <v>449</v>
      </c>
      <c r="O173" s="244" t="s">
        <v>450</v>
      </c>
      <c r="P173" s="244">
        <v>2024</v>
      </c>
      <c r="Q173" s="244">
        <v>2024</v>
      </c>
      <c r="R173" s="245" t="s">
        <v>2053</v>
      </c>
      <c r="S173" s="240" t="s">
        <v>77</v>
      </c>
      <c r="T173" s="244" t="s">
        <v>451</v>
      </c>
      <c r="U173" s="246">
        <v>97</v>
      </c>
      <c r="V173" s="244" t="s">
        <v>452</v>
      </c>
      <c r="W173" s="244" t="s">
        <v>755</v>
      </c>
      <c r="X173" s="245" t="s">
        <v>3041</v>
      </c>
      <c r="Y173" s="246">
        <v>72000</v>
      </c>
      <c r="Z173" s="86"/>
      <c r="AA173" s="241">
        <f t="shared" si="1"/>
        <v>0</v>
      </c>
      <c r="AB173" s="244" t="s">
        <v>3042</v>
      </c>
    </row>
    <row r="174" spans="1:28" ht="15" customHeight="1">
      <c r="A174" s="235">
        <v>165</v>
      </c>
      <c r="B174" s="222" t="str">
        <f t="shared" si="0"/>
        <v>Klik Disini</v>
      </c>
      <c r="C174" s="244" t="s">
        <v>3043</v>
      </c>
      <c r="D174" s="244" t="s">
        <v>2762</v>
      </c>
      <c r="E174" s="244" t="s">
        <v>3044</v>
      </c>
      <c r="F174" s="244" t="s">
        <v>3045</v>
      </c>
      <c r="G174" s="244" t="s">
        <v>3046</v>
      </c>
      <c r="H174" s="244" t="s">
        <v>583</v>
      </c>
      <c r="I174" s="223" t="s">
        <v>583</v>
      </c>
      <c r="J174" s="86" t="s">
        <v>265</v>
      </c>
      <c r="K174" s="244" t="s">
        <v>1953</v>
      </c>
      <c r="L174" s="244"/>
      <c r="M174" s="244" t="s">
        <v>447</v>
      </c>
      <c r="N174" s="244" t="s">
        <v>449</v>
      </c>
      <c r="O174" s="244" t="s">
        <v>583</v>
      </c>
      <c r="P174" s="244">
        <v>2024</v>
      </c>
      <c r="Q174" s="244">
        <v>2024</v>
      </c>
      <c r="R174" s="245" t="s">
        <v>2053</v>
      </c>
      <c r="S174" s="240" t="s">
        <v>77</v>
      </c>
      <c r="T174" s="244" t="s">
        <v>451</v>
      </c>
      <c r="U174" s="246">
        <v>24</v>
      </c>
      <c r="V174" s="244" t="s">
        <v>452</v>
      </c>
      <c r="W174" s="244" t="s">
        <v>715</v>
      </c>
      <c r="X174" s="245" t="s">
        <v>3047</v>
      </c>
      <c r="Y174" s="246">
        <v>49000</v>
      </c>
      <c r="Z174" s="86"/>
      <c r="AA174" s="241">
        <f t="shared" si="1"/>
        <v>0</v>
      </c>
      <c r="AB174" s="244" t="s">
        <v>3048</v>
      </c>
    </row>
    <row r="175" spans="1:28" ht="15" customHeight="1">
      <c r="A175" s="235">
        <v>166</v>
      </c>
      <c r="B175" s="222" t="str">
        <f t="shared" si="0"/>
        <v>Klik Disini</v>
      </c>
      <c r="C175" s="244" t="s">
        <v>3049</v>
      </c>
      <c r="D175" s="244" t="s">
        <v>2762</v>
      </c>
      <c r="E175" s="244" t="s">
        <v>3050</v>
      </c>
      <c r="F175" s="244" t="s">
        <v>3051</v>
      </c>
      <c r="G175" s="244" t="s">
        <v>3052</v>
      </c>
      <c r="H175" s="244" t="s">
        <v>495</v>
      </c>
      <c r="I175" s="223" t="s">
        <v>446</v>
      </c>
      <c r="J175" s="86" t="s">
        <v>359</v>
      </c>
      <c r="K175" s="244" t="s">
        <v>1953</v>
      </c>
      <c r="L175" s="244"/>
      <c r="M175" s="244" t="s">
        <v>447</v>
      </c>
      <c r="N175" s="244" t="s">
        <v>449</v>
      </c>
      <c r="O175" s="244" t="s">
        <v>450</v>
      </c>
      <c r="P175" s="244">
        <v>2024</v>
      </c>
      <c r="Q175" s="244">
        <v>2024</v>
      </c>
      <c r="R175" s="245" t="s">
        <v>2053</v>
      </c>
      <c r="S175" s="240" t="s">
        <v>77</v>
      </c>
      <c r="T175" s="244" t="s">
        <v>451</v>
      </c>
      <c r="U175" s="246">
        <v>136</v>
      </c>
      <c r="V175" s="244" t="s">
        <v>452</v>
      </c>
      <c r="W175" s="244" t="s">
        <v>663</v>
      </c>
      <c r="X175" s="245" t="s">
        <v>3053</v>
      </c>
      <c r="Y175" s="246">
        <v>84300</v>
      </c>
      <c r="Z175" s="86"/>
      <c r="AA175" s="241">
        <f t="shared" si="1"/>
        <v>0</v>
      </c>
      <c r="AB175" s="244" t="s">
        <v>3054</v>
      </c>
    </row>
    <row r="176" spans="1:28" ht="15" customHeight="1">
      <c r="A176" s="235">
        <v>167</v>
      </c>
      <c r="B176" s="222" t="str">
        <f t="shared" si="0"/>
        <v>Klik Disini</v>
      </c>
      <c r="C176" s="244" t="s">
        <v>3055</v>
      </c>
      <c r="D176" s="244" t="s">
        <v>2762</v>
      </c>
      <c r="E176" s="244" t="s">
        <v>3056</v>
      </c>
      <c r="F176" s="244" t="s">
        <v>3057</v>
      </c>
      <c r="G176" s="244" t="s">
        <v>3058</v>
      </c>
      <c r="H176" s="244" t="s">
        <v>495</v>
      </c>
      <c r="I176" s="223" t="s">
        <v>446</v>
      </c>
      <c r="J176" s="86" t="s">
        <v>359</v>
      </c>
      <c r="K176" s="244" t="s">
        <v>1953</v>
      </c>
      <c r="L176" s="244"/>
      <c r="M176" s="244" t="s">
        <v>447</v>
      </c>
      <c r="N176" s="244" t="s">
        <v>449</v>
      </c>
      <c r="O176" s="244" t="s">
        <v>450</v>
      </c>
      <c r="P176" s="244">
        <v>2024</v>
      </c>
      <c r="Q176" s="244">
        <v>2024</v>
      </c>
      <c r="R176" s="245" t="s">
        <v>2053</v>
      </c>
      <c r="S176" s="240" t="s">
        <v>77</v>
      </c>
      <c r="T176" s="244" t="s">
        <v>451</v>
      </c>
      <c r="U176" s="246">
        <v>230</v>
      </c>
      <c r="V176" s="244" t="s">
        <v>452</v>
      </c>
      <c r="W176" s="244" t="s">
        <v>884</v>
      </c>
      <c r="X176" s="245" t="s">
        <v>3059</v>
      </c>
      <c r="Y176" s="246">
        <v>142300</v>
      </c>
      <c r="Z176" s="86"/>
      <c r="AA176" s="241">
        <f t="shared" si="1"/>
        <v>0</v>
      </c>
      <c r="AB176" s="244" t="s">
        <v>3060</v>
      </c>
    </row>
    <row r="177" spans="1:28" ht="15" customHeight="1">
      <c r="A177" s="235">
        <v>168</v>
      </c>
      <c r="B177" s="222" t="str">
        <f t="shared" si="0"/>
        <v>Klik Disini</v>
      </c>
      <c r="C177" s="244" t="s">
        <v>3061</v>
      </c>
      <c r="D177" s="244" t="s">
        <v>2762</v>
      </c>
      <c r="E177" s="244" t="s">
        <v>3062</v>
      </c>
      <c r="F177" s="244" t="s">
        <v>3063</v>
      </c>
      <c r="G177" s="244" t="s">
        <v>3064</v>
      </c>
      <c r="H177" s="244" t="s">
        <v>2057</v>
      </c>
      <c r="I177" s="223" t="s">
        <v>583</v>
      </c>
      <c r="J177" s="86" t="s">
        <v>265</v>
      </c>
      <c r="K177" s="244" t="s">
        <v>1953</v>
      </c>
      <c r="L177" s="244"/>
      <c r="M177" s="244" t="s">
        <v>447</v>
      </c>
      <c r="N177" s="244" t="s">
        <v>449</v>
      </c>
      <c r="O177" s="244" t="s">
        <v>2057</v>
      </c>
      <c r="P177" s="244">
        <v>2024</v>
      </c>
      <c r="Q177" s="244">
        <v>2024</v>
      </c>
      <c r="R177" s="245" t="s">
        <v>2053</v>
      </c>
      <c r="S177" s="240" t="s">
        <v>77</v>
      </c>
      <c r="T177" s="244" t="s">
        <v>451</v>
      </c>
      <c r="U177" s="246">
        <v>104</v>
      </c>
      <c r="V177" s="244" t="s">
        <v>452</v>
      </c>
      <c r="W177" s="244" t="s">
        <v>830</v>
      </c>
      <c r="X177" s="245" t="s">
        <v>3065</v>
      </c>
      <c r="Y177" s="246">
        <v>92700</v>
      </c>
      <c r="Z177" s="86"/>
      <c r="AA177" s="241">
        <f t="shared" si="1"/>
        <v>0</v>
      </c>
      <c r="AB177" s="244" t="s">
        <v>3066</v>
      </c>
    </row>
    <row r="178" spans="1:28" ht="15" customHeight="1">
      <c r="A178" s="235">
        <v>169</v>
      </c>
      <c r="B178" s="222" t="str">
        <f t="shared" si="0"/>
        <v>Klik Disini</v>
      </c>
      <c r="C178" s="244" t="s">
        <v>3067</v>
      </c>
      <c r="D178" s="244" t="s">
        <v>2762</v>
      </c>
      <c r="E178" s="244" t="s">
        <v>3068</v>
      </c>
      <c r="F178" s="244" t="s">
        <v>3069</v>
      </c>
      <c r="G178" s="244" t="s">
        <v>3070</v>
      </c>
      <c r="H178" s="244" t="s">
        <v>262</v>
      </c>
      <c r="I178" s="223" t="s">
        <v>446</v>
      </c>
      <c r="J178" s="86" t="s">
        <v>355</v>
      </c>
      <c r="K178" s="244" t="s">
        <v>1953</v>
      </c>
      <c r="L178" s="244"/>
      <c r="M178" s="244" t="s">
        <v>447</v>
      </c>
      <c r="N178" s="244" t="s">
        <v>449</v>
      </c>
      <c r="O178" s="244" t="s">
        <v>450</v>
      </c>
      <c r="P178" s="244">
        <v>2024</v>
      </c>
      <c r="Q178" s="244">
        <v>2024</v>
      </c>
      <c r="R178" s="245" t="s">
        <v>2053</v>
      </c>
      <c r="S178" s="240" t="s">
        <v>77</v>
      </c>
      <c r="T178" s="244" t="s">
        <v>451</v>
      </c>
      <c r="U178" s="246">
        <v>189</v>
      </c>
      <c r="V178" s="244" t="s">
        <v>452</v>
      </c>
      <c r="W178" s="244" t="s">
        <v>1049</v>
      </c>
      <c r="X178" s="245" t="s">
        <v>3071</v>
      </c>
      <c r="Y178" s="246">
        <v>126200</v>
      </c>
      <c r="Z178" s="86"/>
      <c r="AA178" s="241">
        <f t="shared" si="1"/>
        <v>0</v>
      </c>
      <c r="AB178" s="244" t="s">
        <v>3072</v>
      </c>
    </row>
    <row r="179" spans="1:28" ht="15" customHeight="1">
      <c r="A179" s="235">
        <v>170</v>
      </c>
      <c r="B179" s="222" t="str">
        <f t="shared" si="0"/>
        <v>Klik Disini</v>
      </c>
      <c r="C179" s="244" t="s">
        <v>3073</v>
      </c>
      <c r="D179" s="244" t="s">
        <v>2762</v>
      </c>
      <c r="E179" s="244" t="s">
        <v>3074</v>
      </c>
      <c r="F179" s="244" t="s">
        <v>3075</v>
      </c>
      <c r="G179" s="244" t="s">
        <v>3076</v>
      </c>
      <c r="H179" s="244" t="s">
        <v>2070</v>
      </c>
      <c r="I179" s="223" t="s">
        <v>583</v>
      </c>
      <c r="J179" s="86" t="s">
        <v>263</v>
      </c>
      <c r="K179" s="244" t="s">
        <v>1953</v>
      </c>
      <c r="L179" s="244"/>
      <c r="M179" s="244" t="s">
        <v>447</v>
      </c>
      <c r="N179" s="244" t="s">
        <v>449</v>
      </c>
      <c r="O179" s="244" t="s">
        <v>583</v>
      </c>
      <c r="P179" s="244">
        <v>2024</v>
      </c>
      <c r="Q179" s="244">
        <v>2024</v>
      </c>
      <c r="R179" s="245" t="s">
        <v>2053</v>
      </c>
      <c r="S179" s="240" t="s">
        <v>77</v>
      </c>
      <c r="T179" s="244" t="s">
        <v>451</v>
      </c>
      <c r="U179" s="246">
        <v>26</v>
      </c>
      <c r="V179" s="244" t="s">
        <v>452</v>
      </c>
      <c r="W179" s="244" t="s">
        <v>1124</v>
      </c>
      <c r="X179" s="245" t="s">
        <v>3077</v>
      </c>
      <c r="Y179" s="246">
        <v>86000</v>
      </c>
      <c r="Z179" s="86"/>
      <c r="AA179" s="241">
        <f t="shared" si="1"/>
        <v>0</v>
      </c>
      <c r="AB179" s="244" t="s">
        <v>3078</v>
      </c>
    </row>
    <row r="180" spans="1:28" ht="15" customHeight="1">
      <c r="A180" s="235">
        <v>171</v>
      </c>
      <c r="B180" s="222" t="str">
        <f t="shared" si="0"/>
        <v>Klik Disini</v>
      </c>
      <c r="C180" s="244" t="s">
        <v>3079</v>
      </c>
      <c r="D180" s="244" t="s">
        <v>3080</v>
      </c>
      <c r="E180" s="244" t="s">
        <v>3081</v>
      </c>
      <c r="F180" s="244" t="s">
        <v>3082</v>
      </c>
      <c r="G180" s="244" t="s">
        <v>3083</v>
      </c>
      <c r="H180" s="244" t="s">
        <v>3084</v>
      </c>
      <c r="I180" s="223" t="s">
        <v>583</v>
      </c>
      <c r="J180" s="86" t="s">
        <v>265</v>
      </c>
      <c r="K180" s="244" t="s">
        <v>1542</v>
      </c>
      <c r="L180" s="244"/>
      <c r="M180" s="244" t="s">
        <v>447</v>
      </c>
      <c r="N180" s="244" t="s">
        <v>449</v>
      </c>
      <c r="O180" s="244" t="s">
        <v>2306</v>
      </c>
      <c r="P180" s="244">
        <v>2024</v>
      </c>
      <c r="Q180" s="244">
        <v>2024</v>
      </c>
      <c r="R180" s="245" t="s">
        <v>2053</v>
      </c>
      <c r="S180" s="240" t="s">
        <v>77</v>
      </c>
      <c r="T180" s="244" t="s">
        <v>451</v>
      </c>
      <c r="U180" s="246">
        <v>117</v>
      </c>
      <c r="V180" s="244" t="s">
        <v>452</v>
      </c>
      <c r="W180" s="244" t="s">
        <v>555</v>
      </c>
      <c r="X180" s="245" t="s">
        <v>3085</v>
      </c>
      <c r="Y180" s="246">
        <v>97800</v>
      </c>
      <c r="Z180" s="86"/>
      <c r="AA180" s="241">
        <f t="shared" si="1"/>
        <v>0</v>
      </c>
      <c r="AB180" s="244" t="s">
        <v>3086</v>
      </c>
    </row>
    <row r="181" spans="1:28" ht="15" customHeight="1">
      <c r="A181" s="235">
        <v>172</v>
      </c>
      <c r="B181" s="222" t="str">
        <f t="shared" si="0"/>
        <v>Klik Disini</v>
      </c>
      <c r="C181" s="244" t="s">
        <v>3087</v>
      </c>
      <c r="D181" s="244" t="s">
        <v>2762</v>
      </c>
      <c r="E181" s="244" t="s">
        <v>3088</v>
      </c>
      <c r="F181" s="244" t="s">
        <v>3089</v>
      </c>
      <c r="G181" s="244" t="s">
        <v>3090</v>
      </c>
      <c r="H181" s="244" t="s">
        <v>2057</v>
      </c>
      <c r="I181" s="223" t="s">
        <v>583</v>
      </c>
      <c r="J181" s="86" t="s">
        <v>265</v>
      </c>
      <c r="K181" s="244" t="s">
        <v>447</v>
      </c>
      <c r="L181" s="244"/>
      <c r="M181" s="244" t="s">
        <v>447</v>
      </c>
      <c r="N181" s="244" t="s">
        <v>449</v>
      </c>
      <c r="O181" s="244" t="s">
        <v>2057</v>
      </c>
      <c r="P181" s="244">
        <v>2024</v>
      </c>
      <c r="Q181" s="244">
        <v>2024</v>
      </c>
      <c r="R181" s="245" t="s">
        <v>2053</v>
      </c>
      <c r="S181" s="240" t="s">
        <v>77</v>
      </c>
      <c r="T181" s="244" t="s">
        <v>451</v>
      </c>
      <c r="U181" s="246">
        <v>61</v>
      </c>
      <c r="V181" s="244" t="s">
        <v>452</v>
      </c>
      <c r="W181" s="244" t="s">
        <v>722</v>
      </c>
      <c r="X181" s="245" t="s">
        <v>3091</v>
      </c>
      <c r="Y181" s="246">
        <v>75800</v>
      </c>
      <c r="Z181" s="86"/>
      <c r="AA181" s="241">
        <f t="shared" si="1"/>
        <v>0</v>
      </c>
      <c r="AB181" s="244" t="s">
        <v>3092</v>
      </c>
    </row>
    <row r="182" spans="1:28" ht="15" customHeight="1">
      <c r="A182" s="235">
        <v>173</v>
      </c>
      <c r="B182" s="222" t="str">
        <f t="shared" si="0"/>
        <v>Klik Disini</v>
      </c>
      <c r="C182" s="244" t="s">
        <v>3093</v>
      </c>
      <c r="D182" s="244" t="s">
        <v>2762</v>
      </c>
      <c r="E182" s="244" t="s">
        <v>3094</v>
      </c>
      <c r="F182" s="244" t="s">
        <v>3095</v>
      </c>
      <c r="G182" s="244" t="s">
        <v>3096</v>
      </c>
      <c r="H182" s="244" t="s">
        <v>2057</v>
      </c>
      <c r="I182" s="223" t="s">
        <v>583</v>
      </c>
      <c r="J182" s="86" t="s">
        <v>265</v>
      </c>
      <c r="K182" s="244" t="s">
        <v>1953</v>
      </c>
      <c r="L182" s="244"/>
      <c r="M182" s="244" t="s">
        <v>447</v>
      </c>
      <c r="N182" s="244" t="s">
        <v>449</v>
      </c>
      <c r="O182" s="244" t="s">
        <v>2057</v>
      </c>
      <c r="P182" s="244">
        <v>2024</v>
      </c>
      <c r="Q182" s="244">
        <v>2024</v>
      </c>
      <c r="R182" s="245" t="s">
        <v>2053</v>
      </c>
      <c r="S182" s="240" t="s">
        <v>77</v>
      </c>
      <c r="T182" s="244" t="s">
        <v>451</v>
      </c>
      <c r="U182" s="246">
        <v>67</v>
      </c>
      <c r="V182" s="244" t="s">
        <v>452</v>
      </c>
      <c r="W182" s="244" t="s">
        <v>663</v>
      </c>
      <c r="X182" s="245" t="s">
        <v>3097</v>
      </c>
      <c r="Y182" s="246">
        <v>78100</v>
      </c>
      <c r="Z182" s="86"/>
      <c r="AA182" s="241">
        <f t="shared" si="1"/>
        <v>0</v>
      </c>
      <c r="AB182" s="244" t="s">
        <v>3098</v>
      </c>
    </row>
    <row r="183" spans="1:28" ht="15" customHeight="1">
      <c r="A183" s="235">
        <v>174</v>
      </c>
      <c r="B183" s="222" t="str">
        <f t="shared" si="0"/>
        <v>Klik Disini</v>
      </c>
      <c r="C183" s="244" t="s">
        <v>3099</v>
      </c>
      <c r="D183" s="244" t="s">
        <v>2762</v>
      </c>
      <c r="E183" s="244" t="s">
        <v>3100</v>
      </c>
      <c r="F183" s="244" t="s">
        <v>3101</v>
      </c>
      <c r="G183" s="244" t="s">
        <v>3102</v>
      </c>
      <c r="H183" s="244" t="s">
        <v>2057</v>
      </c>
      <c r="I183" s="223" t="s">
        <v>583</v>
      </c>
      <c r="J183" s="86" t="s">
        <v>265</v>
      </c>
      <c r="K183" s="244" t="s">
        <v>1953</v>
      </c>
      <c r="L183" s="244"/>
      <c r="M183" s="244" t="s">
        <v>447</v>
      </c>
      <c r="N183" s="244" t="s">
        <v>449</v>
      </c>
      <c r="O183" s="244" t="s">
        <v>2057</v>
      </c>
      <c r="P183" s="244">
        <v>2024</v>
      </c>
      <c r="Q183" s="244">
        <v>2024</v>
      </c>
      <c r="R183" s="245" t="s">
        <v>2053</v>
      </c>
      <c r="S183" s="240" t="s">
        <v>77</v>
      </c>
      <c r="T183" s="244" t="s">
        <v>451</v>
      </c>
      <c r="U183" s="246">
        <v>60</v>
      </c>
      <c r="V183" s="244" t="s">
        <v>452</v>
      </c>
      <c r="W183" s="244" t="s">
        <v>505</v>
      </c>
      <c r="X183" s="245" t="s">
        <v>3103</v>
      </c>
      <c r="Y183" s="246">
        <v>75400</v>
      </c>
      <c r="Z183" s="86"/>
      <c r="AA183" s="241">
        <f t="shared" si="1"/>
        <v>0</v>
      </c>
      <c r="AB183" s="244" t="s">
        <v>3104</v>
      </c>
    </row>
    <row r="184" spans="1:28" ht="15" customHeight="1">
      <c r="A184" s="235">
        <v>175</v>
      </c>
      <c r="B184" s="222" t="str">
        <f t="shared" si="0"/>
        <v>Klik Disini</v>
      </c>
      <c r="C184" s="244" t="s">
        <v>3105</v>
      </c>
      <c r="D184" s="244" t="s">
        <v>2762</v>
      </c>
      <c r="E184" s="244" t="s">
        <v>3106</v>
      </c>
      <c r="F184" s="244" t="s">
        <v>3107</v>
      </c>
      <c r="G184" s="244" t="s">
        <v>3108</v>
      </c>
      <c r="H184" s="244" t="s">
        <v>2057</v>
      </c>
      <c r="I184" s="223" t="s">
        <v>583</v>
      </c>
      <c r="J184" s="86" t="s">
        <v>265</v>
      </c>
      <c r="K184" s="244" t="s">
        <v>1953</v>
      </c>
      <c r="L184" s="244"/>
      <c r="M184" s="244" t="s">
        <v>447</v>
      </c>
      <c r="N184" s="244" t="s">
        <v>449</v>
      </c>
      <c r="O184" s="244" t="s">
        <v>2057</v>
      </c>
      <c r="P184" s="244">
        <v>2024</v>
      </c>
      <c r="Q184" s="244">
        <v>2024</v>
      </c>
      <c r="R184" s="245" t="s">
        <v>2053</v>
      </c>
      <c r="S184" s="240" t="s">
        <v>77</v>
      </c>
      <c r="T184" s="244" t="s">
        <v>451</v>
      </c>
      <c r="U184" s="246">
        <v>121</v>
      </c>
      <c r="V184" s="244" t="s">
        <v>452</v>
      </c>
      <c r="W184" s="244" t="s">
        <v>722</v>
      </c>
      <c r="X184" s="245" t="s">
        <v>3109</v>
      </c>
      <c r="Y184" s="246">
        <v>99400</v>
      </c>
      <c r="Z184" s="86"/>
      <c r="AA184" s="241">
        <f t="shared" si="1"/>
        <v>0</v>
      </c>
      <c r="AB184" s="244" t="s">
        <v>3110</v>
      </c>
    </row>
    <row r="185" spans="1:28" ht="15" customHeight="1">
      <c r="A185" s="235">
        <v>176</v>
      </c>
      <c r="B185" s="222" t="str">
        <f t="shared" si="0"/>
        <v>Klik Disini</v>
      </c>
      <c r="C185" s="244" t="s">
        <v>3111</v>
      </c>
      <c r="D185" s="244" t="s">
        <v>2762</v>
      </c>
      <c r="E185" s="244" t="s">
        <v>3112</v>
      </c>
      <c r="F185" s="244" t="s">
        <v>3113</v>
      </c>
      <c r="G185" s="244" t="s">
        <v>3114</v>
      </c>
      <c r="H185" s="244" t="s">
        <v>1056</v>
      </c>
      <c r="I185" s="223" t="s">
        <v>583</v>
      </c>
      <c r="J185" s="86" t="s">
        <v>265</v>
      </c>
      <c r="K185" s="244" t="s">
        <v>1953</v>
      </c>
      <c r="L185" s="244"/>
      <c r="M185" s="244" t="s">
        <v>447</v>
      </c>
      <c r="N185" s="244" t="s">
        <v>449</v>
      </c>
      <c r="O185" s="244" t="s">
        <v>1056</v>
      </c>
      <c r="P185" s="244">
        <v>2024</v>
      </c>
      <c r="Q185" s="244">
        <v>2024</v>
      </c>
      <c r="R185" s="245" t="s">
        <v>2053</v>
      </c>
      <c r="S185" s="240" t="s">
        <v>77</v>
      </c>
      <c r="T185" s="244" t="s">
        <v>451</v>
      </c>
      <c r="U185" s="246">
        <v>160</v>
      </c>
      <c r="V185" s="244" t="s">
        <v>452</v>
      </c>
      <c r="W185" s="244" t="s">
        <v>618</v>
      </c>
      <c r="X185" s="245" t="s">
        <v>3115</v>
      </c>
      <c r="Y185" s="246">
        <v>114800</v>
      </c>
      <c r="Z185" s="86"/>
      <c r="AA185" s="241">
        <f t="shared" si="1"/>
        <v>0</v>
      </c>
      <c r="AB185" s="244" t="s">
        <v>3116</v>
      </c>
    </row>
    <row r="186" spans="1:28" ht="15" customHeight="1">
      <c r="A186" s="235">
        <v>177</v>
      </c>
      <c r="B186" s="222" t="str">
        <f t="shared" si="0"/>
        <v>Klik Disini</v>
      </c>
      <c r="C186" s="244" t="s">
        <v>3117</v>
      </c>
      <c r="D186" s="244" t="s">
        <v>2762</v>
      </c>
      <c r="E186" s="244" t="s">
        <v>3118</v>
      </c>
      <c r="F186" s="244" t="s">
        <v>3119</v>
      </c>
      <c r="G186" s="244" t="s">
        <v>3120</v>
      </c>
      <c r="H186" s="244" t="s">
        <v>2057</v>
      </c>
      <c r="I186" s="223" t="s">
        <v>583</v>
      </c>
      <c r="J186" s="86" t="s">
        <v>265</v>
      </c>
      <c r="K186" s="244" t="s">
        <v>1953</v>
      </c>
      <c r="L186" s="244"/>
      <c r="M186" s="244" t="s">
        <v>447</v>
      </c>
      <c r="N186" s="244" t="s">
        <v>449</v>
      </c>
      <c r="O186" s="244" t="s">
        <v>2057</v>
      </c>
      <c r="P186" s="244">
        <v>2024</v>
      </c>
      <c r="Q186" s="244">
        <v>2024</v>
      </c>
      <c r="R186" s="245" t="s">
        <v>2053</v>
      </c>
      <c r="S186" s="240" t="s">
        <v>77</v>
      </c>
      <c r="T186" s="244" t="s">
        <v>451</v>
      </c>
      <c r="U186" s="246">
        <v>62</v>
      </c>
      <c r="V186" s="244" t="s">
        <v>452</v>
      </c>
      <c r="W186" s="244" t="s">
        <v>471</v>
      </c>
      <c r="X186" s="245" t="s">
        <v>3121</v>
      </c>
      <c r="Y186" s="246">
        <v>76200</v>
      </c>
      <c r="Z186" s="86"/>
      <c r="AA186" s="241">
        <f t="shared" si="1"/>
        <v>0</v>
      </c>
      <c r="AB186" s="244" t="s">
        <v>3122</v>
      </c>
    </row>
    <row r="187" spans="1:28" ht="15" customHeight="1">
      <c r="A187" s="235">
        <v>178</v>
      </c>
      <c r="B187" s="222" t="str">
        <f t="shared" si="0"/>
        <v>Klik Disini</v>
      </c>
      <c r="C187" s="244" t="s">
        <v>3123</v>
      </c>
      <c r="D187" s="244" t="s">
        <v>3124</v>
      </c>
      <c r="E187" s="244" t="s">
        <v>3125</v>
      </c>
      <c r="F187" s="244" t="s">
        <v>3126</v>
      </c>
      <c r="G187" s="244" t="s">
        <v>3127</v>
      </c>
      <c r="H187" s="244" t="s">
        <v>362</v>
      </c>
      <c r="I187" s="223" t="s">
        <v>446</v>
      </c>
      <c r="J187" s="86" t="s">
        <v>361</v>
      </c>
      <c r="K187" s="244" t="s">
        <v>1953</v>
      </c>
      <c r="L187" s="244"/>
      <c r="M187" s="244" t="s">
        <v>447</v>
      </c>
      <c r="N187" s="244" t="s">
        <v>449</v>
      </c>
      <c r="O187" s="244" t="s">
        <v>450</v>
      </c>
      <c r="P187" s="244">
        <v>2024</v>
      </c>
      <c r="Q187" s="244">
        <v>2024</v>
      </c>
      <c r="R187" s="245" t="s">
        <v>2053</v>
      </c>
      <c r="S187" s="240" t="s">
        <v>77</v>
      </c>
      <c r="T187" s="244" t="s">
        <v>451</v>
      </c>
      <c r="U187" s="246">
        <v>137</v>
      </c>
      <c r="V187" s="244" t="s">
        <v>452</v>
      </c>
      <c r="W187" s="244" t="s">
        <v>1049</v>
      </c>
      <c r="X187" s="245" t="s">
        <v>3128</v>
      </c>
      <c r="Y187" s="246">
        <v>105700</v>
      </c>
      <c r="Z187" s="86"/>
      <c r="AA187" s="241">
        <f t="shared" si="1"/>
        <v>0</v>
      </c>
      <c r="AB187" s="244" t="s">
        <v>3129</v>
      </c>
    </row>
    <row r="188" spans="1:28" ht="15" customHeight="1">
      <c r="A188" s="235">
        <v>179</v>
      </c>
      <c r="B188" s="222" t="str">
        <f t="shared" si="0"/>
        <v>Klik Disini</v>
      </c>
      <c r="C188" s="244" t="s">
        <v>3130</v>
      </c>
      <c r="D188" s="244" t="s">
        <v>2762</v>
      </c>
      <c r="E188" s="244" t="s">
        <v>3131</v>
      </c>
      <c r="F188" s="244" t="s">
        <v>3132</v>
      </c>
      <c r="G188" s="244" t="s">
        <v>3133</v>
      </c>
      <c r="H188" s="244" t="s">
        <v>2057</v>
      </c>
      <c r="I188" s="223" t="s">
        <v>583</v>
      </c>
      <c r="J188" s="86" t="s">
        <v>265</v>
      </c>
      <c r="K188" s="244" t="s">
        <v>1953</v>
      </c>
      <c r="L188" s="244"/>
      <c r="M188" s="244" t="s">
        <v>447</v>
      </c>
      <c r="N188" s="244" t="s">
        <v>449</v>
      </c>
      <c r="O188" s="244" t="s">
        <v>2057</v>
      </c>
      <c r="P188" s="244">
        <v>2024</v>
      </c>
      <c r="Q188" s="244">
        <v>2024</v>
      </c>
      <c r="R188" s="245" t="s">
        <v>2053</v>
      </c>
      <c r="S188" s="240" t="s">
        <v>77</v>
      </c>
      <c r="T188" s="244" t="s">
        <v>451</v>
      </c>
      <c r="U188" s="246">
        <v>67</v>
      </c>
      <c r="V188" s="244" t="s">
        <v>452</v>
      </c>
      <c r="W188" s="244" t="s">
        <v>1049</v>
      </c>
      <c r="X188" s="245" t="s">
        <v>3134</v>
      </c>
      <c r="Y188" s="246">
        <v>78100</v>
      </c>
      <c r="Z188" s="86"/>
      <c r="AA188" s="241">
        <f t="shared" si="1"/>
        <v>0</v>
      </c>
      <c r="AB188" s="244" t="s">
        <v>3135</v>
      </c>
    </row>
    <row r="189" spans="1:28" ht="15" customHeight="1">
      <c r="A189" s="235">
        <v>180</v>
      </c>
      <c r="B189" s="222" t="str">
        <f t="shared" si="0"/>
        <v>Klik Disini</v>
      </c>
      <c r="C189" s="244" t="s">
        <v>3136</v>
      </c>
      <c r="D189" s="244" t="s">
        <v>2762</v>
      </c>
      <c r="E189" s="244" t="s">
        <v>3137</v>
      </c>
      <c r="F189" s="244" t="s">
        <v>3138</v>
      </c>
      <c r="G189" s="244" t="s">
        <v>3139</v>
      </c>
      <c r="H189" s="244" t="s">
        <v>274</v>
      </c>
      <c r="I189" s="223" t="s">
        <v>446</v>
      </c>
      <c r="J189" s="86" t="s">
        <v>337</v>
      </c>
      <c r="K189" s="244" t="s">
        <v>1953</v>
      </c>
      <c r="L189" s="244"/>
      <c r="M189" s="244" t="s">
        <v>447</v>
      </c>
      <c r="N189" s="244" t="s">
        <v>449</v>
      </c>
      <c r="O189" s="244" t="s">
        <v>450</v>
      </c>
      <c r="P189" s="244">
        <v>2024</v>
      </c>
      <c r="Q189" s="244">
        <v>2024</v>
      </c>
      <c r="R189" s="245" t="s">
        <v>2053</v>
      </c>
      <c r="S189" s="240" t="s">
        <v>77</v>
      </c>
      <c r="T189" s="244" t="s">
        <v>451</v>
      </c>
      <c r="U189" s="246">
        <v>117</v>
      </c>
      <c r="V189" s="244" t="s">
        <v>452</v>
      </c>
      <c r="W189" s="244" t="s">
        <v>775</v>
      </c>
      <c r="X189" s="245" t="s">
        <v>3140</v>
      </c>
      <c r="Y189" s="246">
        <v>95000</v>
      </c>
      <c r="Z189" s="86"/>
      <c r="AA189" s="241">
        <f t="shared" si="1"/>
        <v>0</v>
      </c>
      <c r="AB189" s="244" t="s">
        <v>3141</v>
      </c>
    </row>
    <row r="190" spans="1:28" ht="15" customHeight="1">
      <c r="A190" s="235">
        <v>181</v>
      </c>
      <c r="B190" s="222" t="str">
        <f t="shared" si="0"/>
        <v>Klik Disini</v>
      </c>
      <c r="C190" s="244" t="s">
        <v>3142</v>
      </c>
      <c r="D190" s="244" t="s">
        <v>2762</v>
      </c>
      <c r="E190" s="244" t="s">
        <v>2436</v>
      </c>
      <c r="F190" s="244" t="s">
        <v>3143</v>
      </c>
      <c r="G190" s="244" t="s">
        <v>3144</v>
      </c>
      <c r="H190" s="244" t="s">
        <v>2057</v>
      </c>
      <c r="I190" s="223" t="s">
        <v>583</v>
      </c>
      <c r="J190" s="86" t="s">
        <v>265</v>
      </c>
      <c r="K190" s="244" t="s">
        <v>1953</v>
      </c>
      <c r="L190" s="244"/>
      <c r="M190" s="244" t="s">
        <v>447</v>
      </c>
      <c r="N190" s="244" t="s">
        <v>449</v>
      </c>
      <c r="O190" s="244" t="s">
        <v>2057</v>
      </c>
      <c r="P190" s="244">
        <v>2024</v>
      </c>
      <c r="Q190" s="244">
        <v>2024</v>
      </c>
      <c r="R190" s="245" t="s">
        <v>2053</v>
      </c>
      <c r="S190" s="240" t="s">
        <v>77</v>
      </c>
      <c r="T190" s="244" t="s">
        <v>451</v>
      </c>
      <c r="U190" s="246">
        <v>100</v>
      </c>
      <c r="V190" s="244" t="s">
        <v>452</v>
      </c>
      <c r="W190" s="244" t="s">
        <v>1049</v>
      </c>
      <c r="X190" s="245" t="s">
        <v>3145</v>
      </c>
      <c r="Y190" s="246">
        <v>90700</v>
      </c>
      <c r="Z190" s="86"/>
      <c r="AA190" s="241">
        <f t="shared" si="1"/>
        <v>0</v>
      </c>
      <c r="AB190" s="244" t="s">
        <v>3146</v>
      </c>
    </row>
    <row r="191" spans="1:28" ht="15" customHeight="1">
      <c r="A191" s="235">
        <v>182</v>
      </c>
      <c r="B191" s="222" t="str">
        <f t="shared" si="0"/>
        <v>Klik Disini</v>
      </c>
      <c r="C191" s="244" t="s">
        <v>2369</v>
      </c>
      <c r="D191" s="244" t="s">
        <v>3147</v>
      </c>
      <c r="E191" s="244" t="s">
        <v>3148</v>
      </c>
      <c r="F191" s="244" t="s">
        <v>3149</v>
      </c>
      <c r="G191" s="244" t="s">
        <v>3150</v>
      </c>
      <c r="H191" s="244" t="s">
        <v>262</v>
      </c>
      <c r="I191" s="223" t="s">
        <v>446</v>
      </c>
      <c r="J191" s="86" t="s">
        <v>389</v>
      </c>
      <c r="K191" s="244" t="s">
        <v>1953</v>
      </c>
      <c r="L191" s="244"/>
      <c r="M191" s="244" t="s">
        <v>447</v>
      </c>
      <c r="N191" s="244" t="s">
        <v>449</v>
      </c>
      <c r="O191" s="244" t="s">
        <v>450</v>
      </c>
      <c r="P191" s="244">
        <v>2024</v>
      </c>
      <c r="Q191" s="244">
        <v>2024</v>
      </c>
      <c r="R191" s="245" t="s">
        <v>2053</v>
      </c>
      <c r="S191" s="240" t="s">
        <v>77</v>
      </c>
      <c r="T191" s="244" t="s">
        <v>451</v>
      </c>
      <c r="U191" s="246">
        <v>99</v>
      </c>
      <c r="V191" s="244" t="s">
        <v>452</v>
      </c>
      <c r="W191" s="244" t="s">
        <v>1124</v>
      </c>
      <c r="X191" s="245" t="s">
        <v>3151</v>
      </c>
      <c r="Y191" s="246">
        <v>91500</v>
      </c>
      <c r="Z191" s="86"/>
      <c r="AA191" s="241">
        <f t="shared" si="1"/>
        <v>0</v>
      </c>
      <c r="AB191" s="244" t="s">
        <v>3152</v>
      </c>
    </row>
    <row r="192" spans="1:28" ht="15" customHeight="1">
      <c r="A192" s="235">
        <v>183</v>
      </c>
      <c r="B192" s="222" t="str">
        <f t="shared" si="0"/>
        <v>Klik Disini</v>
      </c>
      <c r="C192" s="244" t="s">
        <v>3153</v>
      </c>
      <c r="D192" s="244" t="s">
        <v>2762</v>
      </c>
      <c r="E192" s="244" t="s">
        <v>3154</v>
      </c>
      <c r="F192" s="244" t="s">
        <v>3155</v>
      </c>
      <c r="G192" s="244" t="s">
        <v>3156</v>
      </c>
      <c r="H192" s="244" t="s">
        <v>1056</v>
      </c>
      <c r="I192" s="223" t="s">
        <v>583</v>
      </c>
      <c r="J192" s="86" t="s">
        <v>265</v>
      </c>
      <c r="K192" s="244" t="s">
        <v>1953</v>
      </c>
      <c r="L192" s="244"/>
      <c r="M192" s="244" t="s">
        <v>447</v>
      </c>
      <c r="N192" s="244" t="s">
        <v>449</v>
      </c>
      <c r="O192" s="244" t="s">
        <v>1056</v>
      </c>
      <c r="P192" s="244">
        <v>2024</v>
      </c>
      <c r="Q192" s="244">
        <v>2024</v>
      </c>
      <c r="R192" s="245" t="s">
        <v>2053</v>
      </c>
      <c r="S192" s="240" t="s">
        <v>77</v>
      </c>
      <c r="T192" s="244" t="s">
        <v>451</v>
      </c>
      <c r="U192" s="246">
        <v>149</v>
      </c>
      <c r="V192" s="244" t="s">
        <v>452</v>
      </c>
      <c r="W192" s="244" t="s">
        <v>775</v>
      </c>
      <c r="X192" s="245" t="s">
        <v>3157</v>
      </c>
      <c r="Y192" s="246">
        <v>110400</v>
      </c>
      <c r="Z192" s="86"/>
      <c r="AA192" s="241">
        <f t="shared" si="1"/>
        <v>0</v>
      </c>
      <c r="AB192" s="244" t="s">
        <v>3158</v>
      </c>
    </row>
    <row r="193" spans="1:28" ht="15" customHeight="1">
      <c r="A193" s="235">
        <v>184</v>
      </c>
      <c r="B193" s="222" t="str">
        <f t="shared" si="0"/>
        <v>Klik Disini</v>
      </c>
      <c r="C193" s="244" t="s">
        <v>3159</v>
      </c>
      <c r="D193" s="244" t="s">
        <v>2762</v>
      </c>
      <c r="E193" s="244" t="s">
        <v>3160</v>
      </c>
      <c r="F193" s="244"/>
      <c r="G193" s="244" t="s">
        <v>3161</v>
      </c>
      <c r="H193" s="244" t="s">
        <v>2070</v>
      </c>
      <c r="I193" s="223" t="s">
        <v>583</v>
      </c>
      <c r="J193" s="86" t="s">
        <v>263</v>
      </c>
      <c r="K193" s="244" t="s">
        <v>1953</v>
      </c>
      <c r="L193" s="244"/>
      <c r="M193" s="244" t="s">
        <v>447</v>
      </c>
      <c r="N193" s="244" t="s">
        <v>449</v>
      </c>
      <c r="O193" s="244" t="s">
        <v>583</v>
      </c>
      <c r="P193" s="244">
        <v>2024</v>
      </c>
      <c r="Q193" s="244">
        <v>2024</v>
      </c>
      <c r="R193" s="245" t="s">
        <v>2053</v>
      </c>
      <c r="S193" s="240" t="s">
        <v>77</v>
      </c>
      <c r="T193" s="244" t="s">
        <v>451</v>
      </c>
      <c r="U193" s="246">
        <v>20</v>
      </c>
      <c r="V193" s="244" t="s">
        <v>452</v>
      </c>
      <c r="W193" s="244" t="s">
        <v>497</v>
      </c>
      <c r="X193" s="245" t="s">
        <v>3162</v>
      </c>
      <c r="Y193" s="246">
        <v>52000</v>
      </c>
      <c r="Z193" s="86"/>
      <c r="AA193" s="241">
        <f t="shared" si="1"/>
        <v>0</v>
      </c>
      <c r="AB193" s="244" t="s">
        <v>3163</v>
      </c>
    </row>
    <row r="194" spans="1:28" ht="15" customHeight="1">
      <c r="A194" s="235">
        <v>185</v>
      </c>
      <c r="B194" s="222" t="str">
        <f t="shared" si="0"/>
        <v>Klik Disini</v>
      </c>
      <c r="C194" s="244" t="s">
        <v>3164</v>
      </c>
      <c r="D194" s="244" t="s">
        <v>2762</v>
      </c>
      <c r="E194" s="244" t="s">
        <v>3165</v>
      </c>
      <c r="F194" s="244" t="s">
        <v>3166</v>
      </c>
      <c r="G194" s="244" t="s">
        <v>3167</v>
      </c>
      <c r="H194" s="244" t="s">
        <v>1056</v>
      </c>
      <c r="I194" s="223" t="s">
        <v>583</v>
      </c>
      <c r="J194" s="86" t="s">
        <v>265</v>
      </c>
      <c r="K194" s="244" t="s">
        <v>1953</v>
      </c>
      <c r="L194" s="244"/>
      <c r="M194" s="244" t="s">
        <v>447</v>
      </c>
      <c r="N194" s="244" t="s">
        <v>449</v>
      </c>
      <c r="O194" s="244" t="s">
        <v>1056</v>
      </c>
      <c r="P194" s="244">
        <v>2024</v>
      </c>
      <c r="Q194" s="244">
        <v>2024</v>
      </c>
      <c r="R194" s="245" t="s">
        <v>2053</v>
      </c>
      <c r="S194" s="240" t="s">
        <v>77</v>
      </c>
      <c r="T194" s="244" t="s">
        <v>451</v>
      </c>
      <c r="U194" s="246">
        <v>174</v>
      </c>
      <c r="V194" s="244" t="s">
        <v>452</v>
      </c>
      <c r="W194" s="244" t="s">
        <v>715</v>
      </c>
      <c r="X194" s="245" t="s">
        <v>3168</v>
      </c>
      <c r="Y194" s="246">
        <v>120300</v>
      </c>
      <c r="Z194" s="86"/>
      <c r="AA194" s="241">
        <f t="shared" si="1"/>
        <v>0</v>
      </c>
      <c r="AB194" s="244" t="s">
        <v>3169</v>
      </c>
    </row>
    <row r="195" spans="1:28" ht="15" customHeight="1">
      <c r="A195" s="235">
        <v>186</v>
      </c>
      <c r="B195" s="222" t="str">
        <f t="shared" si="0"/>
        <v>Klik Disini</v>
      </c>
      <c r="C195" s="244" t="s">
        <v>3170</v>
      </c>
      <c r="D195" s="244" t="s">
        <v>2762</v>
      </c>
      <c r="E195" s="244" t="s">
        <v>2833</v>
      </c>
      <c r="F195" s="244" t="s">
        <v>3171</v>
      </c>
      <c r="G195" s="244" t="s">
        <v>3172</v>
      </c>
      <c r="H195" s="244" t="s">
        <v>2057</v>
      </c>
      <c r="I195" s="223" t="s">
        <v>583</v>
      </c>
      <c r="J195" s="86" t="s">
        <v>265</v>
      </c>
      <c r="K195" s="244" t="s">
        <v>1953</v>
      </c>
      <c r="L195" s="244"/>
      <c r="M195" s="244" t="s">
        <v>447</v>
      </c>
      <c r="N195" s="244" t="s">
        <v>449</v>
      </c>
      <c r="O195" s="244" t="s">
        <v>2057</v>
      </c>
      <c r="P195" s="244">
        <v>2024</v>
      </c>
      <c r="Q195" s="244">
        <v>2024</v>
      </c>
      <c r="R195" s="245" t="s">
        <v>2053</v>
      </c>
      <c r="S195" s="240" t="s">
        <v>77</v>
      </c>
      <c r="T195" s="244" t="s">
        <v>451</v>
      </c>
      <c r="U195" s="246">
        <v>74</v>
      </c>
      <c r="V195" s="244" t="s">
        <v>452</v>
      </c>
      <c r="W195" s="244" t="s">
        <v>804</v>
      </c>
      <c r="X195" s="245" t="s">
        <v>3173</v>
      </c>
      <c r="Y195" s="246">
        <v>80900</v>
      </c>
      <c r="Z195" s="86"/>
      <c r="AA195" s="241">
        <f t="shared" si="1"/>
        <v>0</v>
      </c>
      <c r="AB195" s="244" t="s">
        <v>3174</v>
      </c>
    </row>
    <row r="196" spans="1:28" ht="15" customHeight="1">
      <c r="A196" s="235">
        <v>187</v>
      </c>
      <c r="B196" s="222" t="str">
        <f t="shared" si="0"/>
        <v>Klik Disini</v>
      </c>
      <c r="C196" s="244" t="s">
        <v>3175</v>
      </c>
      <c r="D196" s="244" t="s">
        <v>3176</v>
      </c>
      <c r="E196" s="244" t="s">
        <v>3177</v>
      </c>
      <c r="F196" s="244" t="s">
        <v>3178</v>
      </c>
      <c r="G196" s="244" t="s">
        <v>3179</v>
      </c>
      <c r="H196" s="244" t="s">
        <v>262</v>
      </c>
      <c r="I196" s="223" t="s">
        <v>446</v>
      </c>
      <c r="J196" s="86" t="s">
        <v>389</v>
      </c>
      <c r="K196" s="244" t="s">
        <v>1953</v>
      </c>
      <c r="L196" s="244"/>
      <c r="M196" s="244" t="s">
        <v>447</v>
      </c>
      <c r="N196" s="244" t="s">
        <v>449</v>
      </c>
      <c r="O196" s="244" t="s">
        <v>450</v>
      </c>
      <c r="P196" s="244">
        <v>2023</v>
      </c>
      <c r="Q196" s="244">
        <v>2023</v>
      </c>
      <c r="R196" s="245" t="s">
        <v>2053</v>
      </c>
      <c r="S196" s="240" t="s">
        <v>77</v>
      </c>
      <c r="T196" s="244" t="s">
        <v>451</v>
      </c>
      <c r="U196" s="246">
        <v>159</v>
      </c>
      <c r="V196" s="244" t="s">
        <v>452</v>
      </c>
      <c r="W196" s="244" t="s">
        <v>1937</v>
      </c>
      <c r="X196" s="245" t="s">
        <v>3180</v>
      </c>
      <c r="Y196" s="246">
        <v>89000</v>
      </c>
      <c r="Z196" s="86"/>
      <c r="AA196" s="241">
        <f t="shared" si="1"/>
        <v>0</v>
      </c>
      <c r="AB196" s="244" t="s">
        <v>3181</v>
      </c>
    </row>
    <row r="197" spans="1:28" ht="15" customHeight="1">
      <c r="A197" s="235">
        <v>188</v>
      </c>
      <c r="B197" s="222" t="str">
        <f t="shared" si="0"/>
        <v>Klik Disini</v>
      </c>
      <c r="C197" s="244" t="s">
        <v>3182</v>
      </c>
      <c r="D197" s="244" t="s">
        <v>2762</v>
      </c>
      <c r="E197" s="244" t="s">
        <v>2803</v>
      </c>
      <c r="F197" s="244" t="s">
        <v>3183</v>
      </c>
      <c r="G197" s="244" t="s">
        <v>3184</v>
      </c>
      <c r="H197" s="244" t="s">
        <v>2057</v>
      </c>
      <c r="I197" s="223" t="s">
        <v>3185</v>
      </c>
      <c r="J197" s="86" t="s">
        <v>265</v>
      </c>
      <c r="K197" s="244" t="s">
        <v>1953</v>
      </c>
      <c r="L197" s="244"/>
      <c r="M197" s="244" t="s">
        <v>447</v>
      </c>
      <c r="N197" s="244" t="s">
        <v>449</v>
      </c>
      <c r="O197" s="244" t="s">
        <v>2057</v>
      </c>
      <c r="P197" s="244">
        <v>2024</v>
      </c>
      <c r="Q197" s="245" t="s">
        <v>3186</v>
      </c>
      <c r="R197" s="245" t="s">
        <v>2053</v>
      </c>
      <c r="S197" s="240" t="s">
        <v>77</v>
      </c>
      <c r="T197" s="244" t="s">
        <v>451</v>
      </c>
      <c r="U197" s="246">
        <v>84</v>
      </c>
      <c r="V197" s="244" t="s">
        <v>452</v>
      </c>
      <c r="W197" s="245" t="s">
        <v>480</v>
      </c>
      <c r="X197" s="244" t="s">
        <v>3187</v>
      </c>
      <c r="Y197" s="246">
        <v>67900</v>
      </c>
      <c r="Z197" s="247"/>
      <c r="AA197" s="241">
        <f t="shared" si="1"/>
        <v>0</v>
      </c>
      <c r="AB197" s="244" t="s">
        <v>3188</v>
      </c>
    </row>
    <row r="198" spans="1:28" ht="15" customHeight="1">
      <c r="A198" s="235">
        <v>189</v>
      </c>
      <c r="B198" s="222" t="str">
        <f t="shared" si="0"/>
        <v>Klik Disini</v>
      </c>
      <c r="C198" s="244" t="s">
        <v>3189</v>
      </c>
      <c r="D198" s="244" t="s">
        <v>2762</v>
      </c>
      <c r="E198" s="244" t="s">
        <v>3190</v>
      </c>
      <c r="F198" s="244" t="s">
        <v>3191</v>
      </c>
      <c r="G198" s="244" t="s">
        <v>3192</v>
      </c>
      <c r="H198" s="244" t="s">
        <v>3193</v>
      </c>
      <c r="I198" s="223" t="s">
        <v>446</v>
      </c>
      <c r="J198" s="86" t="s">
        <v>367</v>
      </c>
      <c r="K198" s="244" t="s">
        <v>1953</v>
      </c>
      <c r="L198" s="244"/>
      <c r="M198" s="244" t="s">
        <v>447</v>
      </c>
      <c r="N198" s="244" t="s">
        <v>449</v>
      </c>
      <c r="O198" s="244" t="s">
        <v>450</v>
      </c>
      <c r="P198" s="244">
        <v>2024</v>
      </c>
      <c r="Q198" s="245" t="s">
        <v>3186</v>
      </c>
      <c r="R198" s="245" t="s">
        <v>2053</v>
      </c>
      <c r="S198" s="240" t="s">
        <v>77</v>
      </c>
      <c r="T198" s="244" t="s">
        <v>451</v>
      </c>
      <c r="U198" s="246">
        <v>109</v>
      </c>
      <c r="V198" s="244" t="s">
        <v>452</v>
      </c>
      <c r="W198" s="245" t="s">
        <v>1375</v>
      </c>
      <c r="X198" s="244" t="s">
        <v>3194</v>
      </c>
      <c r="Y198" s="246">
        <v>75800</v>
      </c>
      <c r="Z198" s="247"/>
      <c r="AA198" s="241">
        <f t="shared" si="1"/>
        <v>0</v>
      </c>
      <c r="AB198" s="244" t="s">
        <v>3195</v>
      </c>
    </row>
    <row r="199" spans="1:28" ht="15" customHeight="1">
      <c r="A199" s="235">
        <v>190</v>
      </c>
      <c r="B199" s="222" t="str">
        <f t="shared" si="0"/>
        <v>Klik Disini</v>
      </c>
      <c r="C199" s="244" t="s">
        <v>3196</v>
      </c>
      <c r="D199" s="244" t="s">
        <v>2762</v>
      </c>
      <c r="E199" s="244" t="s">
        <v>3190</v>
      </c>
      <c r="F199" s="244" t="s">
        <v>3197</v>
      </c>
      <c r="G199" s="244" t="s">
        <v>3198</v>
      </c>
      <c r="H199" s="244" t="s">
        <v>398</v>
      </c>
      <c r="I199" s="223" t="s">
        <v>1844</v>
      </c>
      <c r="J199" s="86" t="s">
        <v>397</v>
      </c>
      <c r="K199" s="244" t="s">
        <v>1953</v>
      </c>
      <c r="L199" s="244"/>
      <c r="M199" s="244" t="s">
        <v>447</v>
      </c>
      <c r="N199" s="244" t="s">
        <v>449</v>
      </c>
      <c r="O199" s="244" t="s">
        <v>450</v>
      </c>
      <c r="P199" s="244">
        <v>2024</v>
      </c>
      <c r="Q199" s="245" t="s">
        <v>3186</v>
      </c>
      <c r="R199" s="245" t="s">
        <v>2053</v>
      </c>
      <c r="S199" s="240" t="s">
        <v>77</v>
      </c>
      <c r="T199" s="244" t="s">
        <v>451</v>
      </c>
      <c r="U199" s="246">
        <v>91</v>
      </c>
      <c r="V199" s="244" t="s">
        <v>452</v>
      </c>
      <c r="W199" s="245" t="s">
        <v>1937</v>
      </c>
      <c r="X199" s="244" t="s">
        <v>3199</v>
      </c>
      <c r="Y199" s="246">
        <v>70100</v>
      </c>
      <c r="Z199" s="247"/>
      <c r="AA199" s="241">
        <f t="shared" si="1"/>
        <v>0</v>
      </c>
      <c r="AB199" s="244" t="s">
        <v>3200</v>
      </c>
    </row>
    <row r="200" spans="1:28" ht="15" customHeight="1">
      <c r="A200" s="235">
        <v>191</v>
      </c>
      <c r="B200" s="222" t="str">
        <f t="shared" si="0"/>
        <v>Klik Disini</v>
      </c>
      <c r="C200" s="244" t="s">
        <v>3201</v>
      </c>
      <c r="D200" s="244" t="s">
        <v>2762</v>
      </c>
      <c r="E200" s="244" t="s">
        <v>3190</v>
      </c>
      <c r="F200" s="244" t="s">
        <v>3202</v>
      </c>
      <c r="G200" s="244" t="s">
        <v>3203</v>
      </c>
      <c r="H200" s="244" t="s">
        <v>398</v>
      </c>
      <c r="I200" s="223" t="s">
        <v>1844</v>
      </c>
      <c r="J200" s="86" t="s">
        <v>397</v>
      </c>
      <c r="K200" s="244" t="s">
        <v>1953</v>
      </c>
      <c r="L200" s="244"/>
      <c r="M200" s="244" t="s">
        <v>447</v>
      </c>
      <c r="N200" s="244" t="s">
        <v>449</v>
      </c>
      <c r="O200" s="244" t="s">
        <v>450</v>
      </c>
      <c r="P200" s="244">
        <v>2024</v>
      </c>
      <c r="Q200" s="245" t="s">
        <v>3186</v>
      </c>
      <c r="R200" s="245" t="s">
        <v>2053</v>
      </c>
      <c r="S200" s="240" t="s">
        <v>77</v>
      </c>
      <c r="T200" s="244" t="s">
        <v>451</v>
      </c>
      <c r="U200" s="246">
        <v>117</v>
      </c>
      <c r="V200" s="244" t="s">
        <v>452</v>
      </c>
      <c r="W200" s="245" t="s">
        <v>991</v>
      </c>
      <c r="X200" s="244" t="s">
        <v>3204</v>
      </c>
      <c r="Y200" s="246">
        <v>78000</v>
      </c>
      <c r="Z200" s="247"/>
      <c r="AA200" s="241">
        <f t="shared" si="1"/>
        <v>0</v>
      </c>
      <c r="AB200" s="244" t="s">
        <v>3205</v>
      </c>
    </row>
    <row r="201" spans="1:28" ht="15" customHeight="1">
      <c r="A201" s="235">
        <v>192</v>
      </c>
      <c r="B201" s="222" t="str">
        <f t="shared" si="0"/>
        <v>Klik Disini</v>
      </c>
      <c r="C201" s="244" t="s">
        <v>3206</v>
      </c>
      <c r="D201" s="244" t="s">
        <v>2762</v>
      </c>
      <c r="E201" s="244" t="s">
        <v>3190</v>
      </c>
      <c r="F201" s="244" t="s">
        <v>3207</v>
      </c>
      <c r="G201" s="244" t="s">
        <v>3208</v>
      </c>
      <c r="H201" s="244" t="s">
        <v>398</v>
      </c>
      <c r="I201" s="223" t="s">
        <v>1844</v>
      </c>
      <c r="J201" s="86" t="s">
        <v>397</v>
      </c>
      <c r="K201" s="244" t="s">
        <v>1953</v>
      </c>
      <c r="L201" s="244"/>
      <c r="M201" s="244" t="s">
        <v>447</v>
      </c>
      <c r="N201" s="244" t="s">
        <v>449</v>
      </c>
      <c r="O201" s="244" t="s">
        <v>450</v>
      </c>
      <c r="P201" s="244">
        <v>2024</v>
      </c>
      <c r="Q201" s="245" t="s">
        <v>3186</v>
      </c>
      <c r="R201" s="245" t="s">
        <v>2053</v>
      </c>
      <c r="S201" s="240" t="s">
        <v>77</v>
      </c>
      <c r="T201" s="244" t="s">
        <v>451</v>
      </c>
      <c r="U201" s="246">
        <v>188</v>
      </c>
      <c r="V201" s="244" t="s">
        <v>452</v>
      </c>
      <c r="W201" s="245" t="s">
        <v>2657</v>
      </c>
      <c r="X201" s="244" t="s">
        <v>3204</v>
      </c>
      <c r="Y201" s="246">
        <v>100600</v>
      </c>
      <c r="Z201" s="247"/>
      <c r="AA201" s="241">
        <f t="shared" si="1"/>
        <v>0</v>
      </c>
      <c r="AB201" s="244" t="s">
        <v>3209</v>
      </c>
    </row>
    <row r="202" spans="1:28" ht="15" customHeight="1">
      <c r="A202" s="235">
        <v>193</v>
      </c>
      <c r="B202" s="222" t="str">
        <f t="shared" si="0"/>
        <v>Klik Disini</v>
      </c>
      <c r="C202" s="244" t="s">
        <v>3210</v>
      </c>
      <c r="D202" s="244" t="s">
        <v>2762</v>
      </c>
      <c r="E202" s="244" t="s">
        <v>3190</v>
      </c>
      <c r="F202" s="244" t="s">
        <v>3211</v>
      </c>
      <c r="G202" s="244" t="s">
        <v>3212</v>
      </c>
      <c r="H202" s="244" t="s">
        <v>398</v>
      </c>
      <c r="I202" s="223" t="s">
        <v>1844</v>
      </c>
      <c r="J202" s="86" t="s">
        <v>397</v>
      </c>
      <c r="K202" s="244" t="s">
        <v>1953</v>
      </c>
      <c r="L202" s="244"/>
      <c r="M202" s="244" t="s">
        <v>447</v>
      </c>
      <c r="N202" s="244" t="s">
        <v>449</v>
      </c>
      <c r="O202" s="244" t="s">
        <v>450</v>
      </c>
      <c r="P202" s="244">
        <v>2024</v>
      </c>
      <c r="Q202" s="245" t="s">
        <v>3186</v>
      </c>
      <c r="R202" s="245" t="s">
        <v>2053</v>
      </c>
      <c r="S202" s="240" t="s">
        <v>77</v>
      </c>
      <c r="T202" s="244" t="s">
        <v>451</v>
      </c>
      <c r="U202" s="246">
        <v>115</v>
      </c>
      <c r="V202" s="244" t="s">
        <v>452</v>
      </c>
      <c r="W202" s="245" t="s">
        <v>1117</v>
      </c>
      <c r="X202" s="244" t="s">
        <v>3213</v>
      </c>
      <c r="Y202" s="246">
        <v>76100</v>
      </c>
      <c r="Z202" s="247"/>
      <c r="AA202" s="241">
        <f t="shared" si="1"/>
        <v>0</v>
      </c>
      <c r="AB202" s="244" t="s">
        <v>3214</v>
      </c>
    </row>
    <row r="203" spans="1:28" ht="15" customHeight="1">
      <c r="A203" s="235">
        <v>194</v>
      </c>
      <c r="B203" s="222" t="str">
        <f t="shared" si="0"/>
        <v>Klik Disini</v>
      </c>
      <c r="C203" s="244" t="s">
        <v>3215</v>
      </c>
      <c r="D203" s="244" t="s">
        <v>2762</v>
      </c>
      <c r="E203" s="244" t="s">
        <v>3216</v>
      </c>
      <c r="F203" s="244" t="s">
        <v>3217</v>
      </c>
      <c r="G203" s="244" t="s">
        <v>3218</v>
      </c>
      <c r="H203" s="244" t="s">
        <v>262</v>
      </c>
      <c r="I203" s="223" t="s">
        <v>446</v>
      </c>
      <c r="J203" s="86" t="s">
        <v>389</v>
      </c>
      <c r="K203" s="244" t="s">
        <v>1953</v>
      </c>
      <c r="L203" s="244"/>
      <c r="M203" s="244" t="s">
        <v>447</v>
      </c>
      <c r="N203" s="244" t="s">
        <v>735</v>
      </c>
      <c r="O203" s="244" t="s">
        <v>450</v>
      </c>
      <c r="P203" s="244">
        <v>2024</v>
      </c>
      <c r="Q203" s="245" t="s">
        <v>3186</v>
      </c>
      <c r="R203" s="245" t="s">
        <v>2053</v>
      </c>
      <c r="S203" s="240" t="s">
        <v>77</v>
      </c>
      <c r="T203" s="244" t="s">
        <v>451</v>
      </c>
      <c r="U203" s="246">
        <v>121</v>
      </c>
      <c r="V203" s="244" t="s">
        <v>452</v>
      </c>
      <c r="W203" s="245" t="s">
        <v>1954</v>
      </c>
      <c r="X203" s="244" t="s">
        <v>3219</v>
      </c>
      <c r="Y203" s="246">
        <v>79200</v>
      </c>
      <c r="Z203" s="247"/>
      <c r="AA203" s="241">
        <f t="shared" si="1"/>
        <v>0</v>
      </c>
      <c r="AB203" s="244" t="s">
        <v>3220</v>
      </c>
    </row>
    <row r="204" spans="1:28" ht="15" customHeight="1">
      <c r="A204" s="235">
        <v>195</v>
      </c>
      <c r="B204" s="222" t="str">
        <f t="shared" si="0"/>
        <v>Klik Disini</v>
      </c>
      <c r="C204" s="244" t="s">
        <v>3221</v>
      </c>
      <c r="D204" s="244" t="s">
        <v>2762</v>
      </c>
      <c r="E204" s="244" t="s">
        <v>3222</v>
      </c>
      <c r="F204" s="244" t="s">
        <v>3223</v>
      </c>
      <c r="G204" s="244" t="s">
        <v>3224</v>
      </c>
      <c r="H204" s="244" t="s">
        <v>262</v>
      </c>
      <c r="I204" s="223" t="s">
        <v>446</v>
      </c>
      <c r="J204" s="86" t="s">
        <v>389</v>
      </c>
      <c r="K204" s="244" t="s">
        <v>1953</v>
      </c>
      <c r="L204" s="244"/>
      <c r="M204" s="244" t="s">
        <v>447</v>
      </c>
      <c r="N204" s="244" t="s">
        <v>735</v>
      </c>
      <c r="O204" s="244" t="s">
        <v>450</v>
      </c>
      <c r="P204" s="244">
        <v>2024</v>
      </c>
      <c r="Q204" s="245" t="s">
        <v>3186</v>
      </c>
      <c r="R204" s="245" t="s">
        <v>2053</v>
      </c>
      <c r="S204" s="240" t="s">
        <v>77</v>
      </c>
      <c r="T204" s="244" t="s">
        <v>451</v>
      </c>
      <c r="U204" s="246">
        <v>102</v>
      </c>
      <c r="V204" s="244" t="s">
        <v>452</v>
      </c>
      <c r="W204" s="245" t="s">
        <v>655</v>
      </c>
      <c r="X204" s="244" t="s">
        <v>3225</v>
      </c>
      <c r="Y204" s="246">
        <v>73200</v>
      </c>
      <c r="Z204" s="247"/>
      <c r="AA204" s="241">
        <f t="shared" si="1"/>
        <v>0</v>
      </c>
      <c r="AB204" s="244" t="s">
        <v>3226</v>
      </c>
    </row>
    <row r="205" spans="1:28" ht="15" customHeight="1">
      <c r="A205" s="235">
        <v>196</v>
      </c>
      <c r="B205" s="222" t="str">
        <f t="shared" si="0"/>
        <v>Klik Disini</v>
      </c>
      <c r="C205" s="244" t="s">
        <v>3227</v>
      </c>
      <c r="D205" s="244" t="s">
        <v>2762</v>
      </c>
      <c r="E205" s="244" t="s">
        <v>2388</v>
      </c>
      <c r="F205" s="244" t="s">
        <v>3228</v>
      </c>
      <c r="G205" s="244" t="s">
        <v>3229</v>
      </c>
      <c r="H205" s="244" t="s">
        <v>2070</v>
      </c>
      <c r="I205" s="223" t="s">
        <v>583</v>
      </c>
      <c r="J205" s="86" t="s">
        <v>263</v>
      </c>
      <c r="K205" s="244" t="s">
        <v>1953</v>
      </c>
      <c r="L205" s="244"/>
      <c r="M205" s="244" t="s">
        <v>447</v>
      </c>
      <c r="N205" s="244" t="s">
        <v>449</v>
      </c>
      <c r="O205" s="244" t="s">
        <v>2078</v>
      </c>
      <c r="P205" s="244">
        <v>2024</v>
      </c>
      <c r="Q205" s="245" t="s">
        <v>3186</v>
      </c>
      <c r="R205" s="245" t="s">
        <v>2053</v>
      </c>
      <c r="S205" s="240" t="s">
        <v>77</v>
      </c>
      <c r="T205" s="244" t="s">
        <v>451</v>
      </c>
      <c r="U205" s="246">
        <v>34</v>
      </c>
      <c r="V205" s="244" t="s">
        <v>452</v>
      </c>
      <c r="W205" s="245" t="s">
        <v>3230</v>
      </c>
      <c r="X205" s="244" t="s">
        <v>3231</v>
      </c>
      <c r="Y205" s="246">
        <v>83300</v>
      </c>
      <c r="Z205" s="247"/>
      <c r="AA205" s="241">
        <f t="shared" si="1"/>
        <v>0</v>
      </c>
      <c r="AB205" s="244" t="s">
        <v>3232</v>
      </c>
    </row>
    <row r="206" spans="1:28" ht="15" customHeight="1">
      <c r="A206" s="235">
        <v>197</v>
      </c>
      <c r="B206" s="222" t="str">
        <f t="shared" si="0"/>
        <v>Klik Disini</v>
      </c>
      <c r="C206" s="244" t="s">
        <v>3233</v>
      </c>
      <c r="D206" s="244" t="s">
        <v>2762</v>
      </c>
      <c r="E206" s="244" t="s">
        <v>3234</v>
      </c>
      <c r="F206" s="244" t="s">
        <v>3235</v>
      </c>
      <c r="G206" s="244" t="s">
        <v>3236</v>
      </c>
      <c r="H206" s="244" t="s">
        <v>2070</v>
      </c>
      <c r="I206" s="223" t="s">
        <v>583</v>
      </c>
      <c r="J206" s="86" t="s">
        <v>263</v>
      </c>
      <c r="K206" s="244" t="s">
        <v>1953</v>
      </c>
      <c r="L206" s="244"/>
      <c r="M206" s="244" t="s">
        <v>447</v>
      </c>
      <c r="N206" s="244" t="s">
        <v>735</v>
      </c>
      <c r="O206" s="244" t="s">
        <v>583</v>
      </c>
      <c r="P206" s="244">
        <v>2024</v>
      </c>
      <c r="Q206" s="245" t="s">
        <v>3186</v>
      </c>
      <c r="R206" s="245" t="s">
        <v>2053</v>
      </c>
      <c r="S206" s="240" t="s">
        <v>77</v>
      </c>
      <c r="T206" s="244" t="s">
        <v>451</v>
      </c>
      <c r="U206" s="246">
        <v>29</v>
      </c>
      <c r="V206" s="244" t="s">
        <v>452</v>
      </c>
      <c r="W206" s="245" t="s">
        <v>1788</v>
      </c>
      <c r="X206" s="244" t="s">
        <v>3237</v>
      </c>
      <c r="Y206" s="246">
        <v>74200</v>
      </c>
      <c r="Z206" s="247"/>
      <c r="AA206" s="241">
        <f t="shared" si="1"/>
        <v>0</v>
      </c>
      <c r="AB206" s="244" t="s">
        <v>3238</v>
      </c>
    </row>
    <row r="207" spans="1:28" ht="15" customHeight="1">
      <c r="A207" s="235">
        <v>198</v>
      </c>
      <c r="B207" s="222" t="str">
        <f t="shared" si="0"/>
        <v>Klik Disini</v>
      </c>
      <c r="C207" s="244" t="s">
        <v>3239</v>
      </c>
      <c r="D207" s="244" t="s">
        <v>2762</v>
      </c>
      <c r="E207" s="244" t="s">
        <v>3234</v>
      </c>
      <c r="F207" s="244" t="s">
        <v>3240</v>
      </c>
      <c r="G207" s="244" t="s">
        <v>3241</v>
      </c>
      <c r="H207" s="244" t="s">
        <v>2070</v>
      </c>
      <c r="I207" s="223" t="s">
        <v>583</v>
      </c>
      <c r="J207" s="86" t="s">
        <v>263</v>
      </c>
      <c r="K207" s="244" t="s">
        <v>1953</v>
      </c>
      <c r="L207" s="244"/>
      <c r="M207" s="244" t="s">
        <v>447</v>
      </c>
      <c r="N207" s="244" t="s">
        <v>735</v>
      </c>
      <c r="O207" s="244" t="s">
        <v>583</v>
      </c>
      <c r="P207" s="244">
        <v>2024</v>
      </c>
      <c r="Q207" s="245" t="s">
        <v>3186</v>
      </c>
      <c r="R207" s="245" t="s">
        <v>2053</v>
      </c>
      <c r="S207" s="240" t="s">
        <v>77</v>
      </c>
      <c r="T207" s="244" t="s">
        <v>451</v>
      </c>
      <c r="U207" s="246">
        <v>29</v>
      </c>
      <c r="V207" s="244" t="s">
        <v>452</v>
      </c>
      <c r="W207" s="245" t="s">
        <v>601</v>
      </c>
      <c r="X207" s="244" t="s">
        <v>3242</v>
      </c>
      <c r="Y207" s="246">
        <v>74200</v>
      </c>
      <c r="Z207" s="247"/>
      <c r="AA207" s="241">
        <f t="shared" si="1"/>
        <v>0</v>
      </c>
      <c r="AB207" s="244" t="s">
        <v>3243</v>
      </c>
    </row>
    <row r="208" spans="1:28" ht="15" customHeight="1">
      <c r="A208" s="235">
        <v>199</v>
      </c>
      <c r="B208" s="222" t="str">
        <f t="shared" si="0"/>
        <v>Klik Disini</v>
      </c>
      <c r="C208" s="244" t="s">
        <v>3244</v>
      </c>
      <c r="D208" s="244" t="s">
        <v>2762</v>
      </c>
      <c r="E208" s="244" t="s">
        <v>3234</v>
      </c>
      <c r="F208" s="244" t="s">
        <v>3245</v>
      </c>
      <c r="G208" s="244" t="s">
        <v>3246</v>
      </c>
      <c r="H208" s="244" t="s">
        <v>2070</v>
      </c>
      <c r="I208" s="223" t="s">
        <v>583</v>
      </c>
      <c r="J208" s="86" t="s">
        <v>263</v>
      </c>
      <c r="K208" s="244" t="s">
        <v>1953</v>
      </c>
      <c r="L208" s="244"/>
      <c r="M208" s="244" t="s">
        <v>447</v>
      </c>
      <c r="N208" s="244" t="s">
        <v>735</v>
      </c>
      <c r="O208" s="244" t="s">
        <v>583</v>
      </c>
      <c r="P208" s="244">
        <v>2024</v>
      </c>
      <c r="Q208" s="245" t="s">
        <v>3186</v>
      </c>
      <c r="R208" s="245" t="s">
        <v>2053</v>
      </c>
      <c r="S208" s="240" t="s">
        <v>77</v>
      </c>
      <c r="T208" s="244" t="s">
        <v>451</v>
      </c>
      <c r="U208" s="246">
        <v>29</v>
      </c>
      <c r="V208" s="244" t="s">
        <v>452</v>
      </c>
      <c r="W208" s="245" t="s">
        <v>1049</v>
      </c>
      <c r="X208" s="244" t="s">
        <v>3247</v>
      </c>
      <c r="Y208" s="246">
        <v>74200</v>
      </c>
      <c r="Z208" s="247"/>
      <c r="AA208" s="241">
        <f t="shared" si="1"/>
        <v>0</v>
      </c>
      <c r="AB208" s="244" t="s">
        <v>3248</v>
      </c>
    </row>
    <row r="209" spans="1:28" ht="15" customHeight="1">
      <c r="A209" s="235">
        <v>200</v>
      </c>
      <c r="B209" s="222" t="str">
        <f t="shared" si="0"/>
        <v>Klik Disini</v>
      </c>
      <c r="C209" s="244" t="s">
        <v>3249</v>
      </c>
      <c r="D209" s="244" t="s">
        <v>2762</v>
      </c>
      <c r="E209" s="244" t="s">
        <v>3234</v>
      </c>
      <c r="F209" s="244" t="s">
        <v>3250</v>
      </c>
      <c r="G209" s="244" t="s">
        <v>3251</v>
      </c>
      <c r="H209" s="244" t="s">
        <v>2070</v>
      </c>
      <c r="I209" s="223" t="s">
        <v>583</v>
      </c>
      <c r="J209" s="86" t="s">
        <v>263</v>
      </c>
      <c r="K209" s="244" t="s">
        <v>1953</v>
      </c>
      <c r="L209" s="244"/>
      <c r="M209" s="244" t="s">
        <v>447</v>
      </c>
      <c r="N209" s="244" t="s">
        <v>735</v>
      </c>
      <c r="O209" s="244" t="s">
        <v>583</v>
      </c>
      <c r="P209" s="244">
        <v>2024</v>
      </c>
      <c r="Q209" s="245" t="s">
        <v>3186</v>
      </c>
      <c r="R209" s="245" t="s">
        <v>2053</v>
      </c>
      <c r="S209" s="240" t="s">
        <v>77</v>
      </c>
      <c r="T209" s="244" t="s">
        <v>451</v>
      </c>
      <c r="U209" s="246">
        <v>29</v>
      </c>
      <c r="V209" s="244" t="s">
        <v>452</v>
      </c>
      <c r="W209" s="245" t="s">
        <v>1049</v>
      </c>
      <c r="X209" s="244" t="s">
        <v>3252</v>
      </c>
      <c r="Y209" s="246">
        <v>74200</v>
      </c>
      <c r="Z209" s="247"/>
      <c r="AA209" s="241">
        <f t="shared" si="1"/>
        <v>0</v>
      </c>
      <c r="AB209" s="244" t="s">
        <v>3253</v>
      </c>
    </row>
    <row r="210" spans="1:28" ht="15" customHeight="1">
      <c r="A210" s="235">
        <v>201</v>
      </c>
      <c r="B210" s="222" t="str">
        <f t="shared" si="0"/>
        <v>Klik Disini</v>
      </c>
      <c r="C210" s="244" t="s">
        <v>3254</v>
      </c>
      <c r="D210" s="244" t="s">
        <v>2762</v>
      </c>
      <c r="E210" s="244" t="s">
        <v>3234</v>
      </c>
      <c r="F210" s="244" t="s">
        <v>3255</v>
      </c>
      <c r="G210" s="244" t="s">
        <v>3256</v>
      </c>
      <c r="H210" s="244" t="s">
        <v>2070</v>
      </c>
      <c r="I210" s="223" t="s">
        <v>583</v>
      </c>
      <c r="J210" s="86" t="s">
        <v>263</v>
      </c>
      <c r="K210" s="244" t="s">
        <v>1953</v>
      </c>
      <c r="L210" s="244"/>
      <c r="M210" s="244" t="s">
        <v>447</v>
      </c>
      <c r="N210" s="244" t="s">
        <v>735</v>
      </c>
      <c r="O210" s="244" t="s">
        <v>583</v>
      </c>
      <c r="P210" s="244">
        <v>2024</v>
      </c>
      <c r="Q210" s="245" t="s">
        <v>3186</v>
      </c>
      <c r="R210" s="245" t="s">
        <v>2053</v>
      </c>
      <c r="S210" s="240" t="s">
        <v>77</v>
      </c>
      <c r="T210" s="244" t="s">
        <v>451</v>
      </c>
      <c r="U210" s="246">
        <v>29</v>
      </c>
      <c r="V210" s="244" t="s">
        <v>452</v>
      </c>
      <c r="W210" s="245" t="s">
        <v>471</v>
      </c>
      <c r="X210" s="244" t="s">
        <v>3257</v>
      </c>
      <c r="Y210" s="246">
        <v>74200</v>
      </c>
      <c r="Z210" s="247"/>
      <c r="AA210" s="241">
        <f t="shared" si="1"/>
        <v>0</v>
      </c>
      <c r="AB210" s="244" t="s">
        <v>3258</v>
      </c>
    </row>
    <row r="211" spans="1:28" ht="15" customHeight="1">
      <c r="A211" s="235">
        <v>202</v>
      </c>
      <c r="B211" s="222" t="str">
        <f t="shared" si="0"/>
        <v>Klik Disini</v>
      </c>
      <c r="C211" s="244" t="s">
        <v>3259</v>
      </c>
      <c r="D211" s="244" t="s">
        <v>2762</v>
      </c>
      <c r="E211" s="244" t="s">
        <v>3234</v>
      </c>
      <c r="F211" s="244" t="s">
        <v>3260</v>
      </c>
      <c r="G211" s="244" t="s">
        <v>3261</v>
      </c>
      <c r="H211" s="244" t="s">
        <v>2070</v>
      </c>
      <c r="I211" s="223" t="s">
        <v>583</v>
      </c>
      <c r="J211" s="86" t="s">
        <v>263</v>
      </c>
      <c r="K211" s="244" t="s">
        <v>1953</v>
      </c>
      <c r="L211" s="244"/>
      <c r="M211" s="244" t="s">
        <v>447</v>
      </c>
      <c r="N211" s="244" t="s">
        <v>735</v>
      </c>
      <c r="O211" s="244" t="s">
        <v>583</v>
      </c>
      <c r="P211" s="244">
        <v>2024</v>
      </c>
      <c r="Q211" s="245" t="s">
        <v>3186</v>
      </c>
      <c r="R211" s="245" t="s">
        <v>2053</v>
      </c>
      <c r="S211" s="240" t="s">
        <v>77</v>
      </c>
      <c r="T211" s="244" t="s">
        <v>451</v>
      </c>
      <c r="U211" s="246">
        <v>29</v>
      </c>
      <c r="V211" s="244" t="s">
        <v>452</v>
      </c>
      <c r="W211" s="245" t="s">
        <v>2063</v>
      </c>
      <c r="X211" s="244" t="s">
        <v>3262</v>
      </c>
      <c r="Y211" s="246">
        <v>74200</v>
      </c>
      <c r="Z211" s="247"/>
      <c r="AA211" s="241">
        <f t="shared" si="1"/>
        <v>0</v>
      </c>
      <c r="AB211" s="244" t="s">
        <v>3263</v>
      </c>
    </row>
    <row r="212" spans="1:28" ht="15" customHeight="1">
      <c r="A212" s="235">
        <v>203</v>
      </c>
      <c r="B212" s="222" t="str">
        <f t="shared" si="0"/>
        <v>Klik Disini</v>
      </c>
      <c r="C212" s="244" t="s">
        <v>3264</v>
      </c>
      <c r="D212" s="244" t="s">
        <v>2762</v>
      </c>
      <c r="E212" s="244" t="s">
        <v>3234</v>
      </c>
      <c r="F212" s="244" t="s">
        <v>3265</v>
      </c>
      <c r="G212" s="244" t="s">
        <v>3266</v>
      </c>
      <c r="H212" s="244" t="s">
        <v>2070</v>
      </c>
      <c r="I212" s="223" t="s">
        <v>583</v>
      </c>
      <c r="J212" s="86" t="s">
        <v>263</v>
      </c>
      <c r="K212" s="244" t="s">
        <v>1953</v>
      </c>
      <c r="L212" s="244"/>
      <c r="M212" s="244" t="s">
        <v>447</v>
      </c>
      <c r="N212" s="244" t="s">
        <v>735</v>
      </c>
      <c r="O212" s="244" t="s">
        <v>583</v>
      </c>
      <c r="P212" s="244">
        <v>2024</v>
      </c>
      <c r="Q212" s="245" t="s">
        <v>3186</v>
      </c>
      <c r="R212" s="245" t="s">
        <v>2053</v>
      </c>
      <c r="S212" s="240" t="s">
        <v>77</v>
      </c>
      <c r="T212" s="244" t="s">
        <v>451</v>
      </c>
      <c r="U212" s="246">
        <v>29</v>
      </c>
      <c r="V212" s="244" t="s">
        <v>452</v>
      </c>
      <c r="W212" s="245" t="s">
        <v>2063</v>
      </c>
      <c r="X212" s="244" t="s">
        <v>3267</v>
      </c>
      <c r="Y212" s="246">
        <v>74200</v>
      </c>
      <c r="Z212" s="247"/>
      <c r="AA212" s="241">
        <f t="shared" si="1"/>
        <v>0</v>
      </c>
      <c r="AB212" s="244" t="s">
        <v>3268</v>
      </c>
    </row>
    <row r="213" spans="1:28" ht="15" customHeight="1">
      <c r="A213" s="235">
        <v>204</v>
      </c>
      <c r="B213" s="222" t="str">
        <f t="shared" si="0"/>
        <v>Klik Disini</v>
      </c>
      <c r="C213" s="244" t="s">
        <v>3269</v>
      </c>
      <c r="D213" s="244" t="s">
        <v>2762</v>
      </c>
      <c r="E213" s="244" t="s">
        <v>3234</v>
      </c>
      <c r="F213" s="244" t="s">
        <v>3270</v>
      </c>
      <c r="G213" s="244" t="s">
        <v>3271</v>
      </c>
      <c r="H213" s="244" t="s">
        <v>2070</v>
      </c>
      <c r="I213" s="223" t="s">
        <v>583</v>
      </c>
      <c r="J213" s="86" t="s">
        <v>263</v>
      </c>
      <c r="K213" s="244" t="s">
        <v>1953</v>
      </c>
      <c r="L213" s="244"/>
      <c r="M213" s="244" t="s">
        <v>447</v>
      </c>
      <c r="N213" s="244" t="s">
        <v>735</v>
      </c>
      <c r="O213" s="244" t="s">
        <v>583</v>
      </c>
      <c r="P213" s="244">
        <v>2024</v>
      </c>
      <c r="Q213" s="245" t="s">
        <v>3186</v>
      </c>
      <c r="R213" s="245" t="s">
        <v>2053</v>
      </c>
      <c r="S213" s="240" t="s">
        <v>77</v>
      </c>
      <c r="T213" s="244" t="s">
        <v>451</v>
      </c>
      <c r="U213" s="246">
        <v>29</v>
      </c>
      <c r="V213" s="244" t="s">
        <v>452</v>
      </c>
      <c r="W213" s="245" t="s">
        <v>601</v>
      </c>
      <c r="X213" s="244" t="s">
        <v>3272</v>
      </c>
      <c r="Y213" s="246">
        <v>74200</v>
      </c>
      <c r="Z213" s="247"/>
      <c r="AA213" s="241">
        <f t="shared" si="1"/>
        <v>0</v>
      </c>
      <c r="AB213" s="244" t="s">
        <v>3273</v>
      </c>
    </row>
    <row r="214" spans="1:28" ht="15" customHeight="1">
      <c r="A214" s="235">
        <v>205</v>
      </c>
      <c r="B214" s="222" t="str">
        <f t="shared" si="0"/>
        <v>Klik Disini</v>
      </c>
      <c r="C214" s="244" t="s">
        <v>3274</v>
      </c>
      <c r="D214" s="244" t="s">
        <v>2762</v>
      </c>
      <c r="E214" s="244" t="s">
        <v>3234</v>
      </c>
      <c r="F214" s="244" t="s">
        <v>3275</v>
      </c>
      <c r="G214" s="244" t="s">
        <v>3276</v>
      </c>
      <c r="H214" s="244" t="s">
        <v>2070</v>
      </c>
      <c r="I214" s="223" t="s">
        <v>583</v>
      </c>
      <c r="J214" s="86" t="s">
        <v>263</v>
      </c>
      <c r="K214" s="244" t="s">
        <v>1953</v>
      </c>
      <c r="L214" s="244"/>
      <c r="M214" s="244" t="s">
        <v>447</v>
      </c>
      <c r="N214" s="244" t="s">
        <v>735</v>
      </c>
      <c r="O214" s="244" t="s">
        <v>583</v>
      </c>
      <c r="P214" s="244">
        <v>2024</v>
      </c>
      <c r="Q214" s="245" t="s">
        <v>3186</v>
      </c>
      <c r="R214" s="245" t="s">
        <v>2053</v>
      </c>
      <c r="S214" s="240" t="s">
        <v>77</v>
      </c>
      <c r="T214" s="244" t="s">
        <v>451</v>
      </c>
      <c r="U214" s="246">
        <v>29</v>
      </c>
      <c r="V214" s="244" t="s">
        <v>452</v>
      </c>
      <c r="W214" s="245" t="s">
        <v>601</v>
      </c>
      <c r="X214" s="244" t="s">
        <v>3277</v>
      </c>
      <c r="Y214" s="246">
        <v>74200</v>
      </c>
      <c r="Z214" s="247"/>
      <c r="AA214" s="241">
        <f t="shared" si="1"/>
        <v>0</v>
      </c>
      <c r="AB214" s="244" t="s">
        <v>3278</v>
      </c>
    </row>
    <row r="215" spans="1:28" ht="15" customHeight="1">
      <c r="A215" s="235">
        <v>206</v>
      </c>
      <c r="B215" s="222" t="str">
        <f t="shared" si="0"/>
        <v>Klik Disini</v>
      </c>
      <c r="C215" s="244" t="s">
        <v>3279</v>
      </c>
      <c r="D215" s="244" t="s">
        <v>2762</v>
      </c>
      <c r="E215" s="244" t="s">
        <v>3234</v>
      </c>
      <c r="F215" s="244" t="s">
        <v>3280</v>
      </c>
      <c r="G215" s="244" t="s">
        <v>3281</v>
      </c>
      <c r="H215" s="244" t="s">
        <v>2070</v>
      </c>
      <c r="I215" s="223" t="s">
        <v>583</v>
      </c>
      <c r="J215" s="86" t="s">
        <v>263</v>
      </c>
      <c r="K215" s="244" t="s">
        <v>1953</v>
      </c>
      <c r="L215" s="244"/>
      <c r="M215" s="244" t="s">
        <v>447</v>
      </c>
      <c r="N215" s="244" t="s">
        <v>735</v>
      </c>
      <c r="O215" s="244" t="s">
        <v>583</v>
      </c>
      <c r="P215" s="244">
        <v>2024</v>
      </c>
      <c r="Q215" s="245" t="s">
        <v>3186</v>
      </c>
      <c r="R215" s="245" t="s">
        <v>2053</v>
      </c>
      <c r="S215" s="240" t="s">
        <v>77</v>
      </c>
      <c r="T215" s="244" t="s">
        <v>3282</v>
      </c>
      <c r="U215" s="246">
        <v>30</v>
      </c>
      <c r="V215" s="244" t="s">
        <v>452</v>
      </c>
      <c r="W215" s="245" t="s">
        <v>601</v>
      </c>
      <c r="X215" s="244" t="s">
        <v>3283</v>
      </c>
      <c r="Y215" s="246">
        <v>76100</v>
      </c>
      <c r="Z215" s="247"/>
      <c r="AA215" s="241">
        <f t="shared" si="1"/>
        <v>0</v>
      </c>
      <c r="AB215" s="244" t="s">
        <v>3284</v>
      </c>
    </row>
    <row r="216" spans="1:28" ht="15" customHeight="1">
      <c r="A216" s="235">
        <v>207</v>
      </c>
      <c r="B216" s="222" t="str">
        <f t="shared" si="0"/>
        <v>Klik Disini</v>
      </c>
      <c r="C216" s="244" t="s">
        <v>3285</v>
      </c>
      <c r="D216" s="244" t="s">
        <v>2762</v>
      </c>
      <c r="E216" s="244" t="s">
        <v>3234</v>
      </c>
      <c r="F216" s="244" t="s">
        <v>3286</v>
      </c>
      <c r="G216" s="244" t="s">
        <v>3287</v>
      </c>
      <c r="H216" s="244" t="s">
        <v>2070</v>
      </c>
      <c r="I216" s="223" t="s">
        <v>583</v>
      </c>
      <c r="J216" s="86" t="s">
        <v>263</v>
      </c>
      <c r="K216" s="244" t="s">
        <v>1953</v>
      </c>
      <c r="L216" s="244"/>
      <c r="M216" s="244" t="s">
        <v>447</v>
      </c>
      <c r="N216" s="244" t="s">
        <v>735</v>
      </c>
      <c r="O216" s="244" t="s">
        <v>583</v>
      </c>
      <c r="P216" s="244">
        <v>2024</v>
      </c>
      <c r="Q216" s="245" t="s">
        <v>3186</v>
      </c>
      <c r="R216" s="245" t="s">
        <v>2053</v>
      </c>
      <c r="S216" s="240" t="s">
        <v>77</v>
      </c>
      <c r="T216" s="244" t="s">
        <v>451</v>
      </c>
      <c r="U216" s="246">
        <v>30</v>
      </c>
      <c r="V216" s="244" t="s">
        <v>452</v>
      </c>
      <c r="W216" s="245" t="s">
        <v>804</v>
      </c>
      <c r="X216" s="244" t="s">
        <v>3288</v>
      </c>
      <c r="Y216" s="246">
        <v>76100</v>
      </c>
      <c r="Z216" s="247"/>
      <c r="AA216" s="241">
        <f t="shared" si="1"/>
        <v>0</v>
      </c>
      <c r="AB216" s="244" t="s">
        <v>3289</v>
      </c>
    </row>
    <row r="217" spans="1:28" ht="15" customHeight="1">
      <c r="A217" s="235">
        <v>208</v>
      </c>
      <c r="B217" s="222" t="str">
        <f t="shared" si="0"/>
        <v>Klik Disini</v>
      </c>
      <c r="C217" s="244" t="s">
        <v>3290</v>
      </c>
      <c r="D217" s="244" t="s">
        <v>2762</v>
      </c>
      <c r="E217" s="244" t="s">
        <v>3234</v>
      </c>
      <c r="F217" s="244" t="s">
        <v>3291</v>
      </c>
      <c r="G217" s="244" t="s">
        <v>3292</v>
      </c>
      <c r="H217" s="244" t="s">
        <v>2070</v>
      </c>
      <c r="I217" s="223" t="s">
        <v>583</v>
      </c>
      <c r="J217" s="86" t="s">
        <v>263</v>
      </c>
      <c r="K217" s="244" t="s">
        <v>1953</v>
      </c>
      <c r="L217" s="244"/>
      <c r="M217" s="244" t="s">
        <v>447</v>
      </c>
      <c r="N217" s="244" t="s">
        <v>735</v>
      </c>
      <c r="O217" s="244" t="s">
        <v>583</v>
      </c>
      <c r="P217" s="244">
        <v>2024</v>
      </c>
      <c r="Q217" s="245" t="s">
        <v>3186</v>
      </c>
      <c r="R217" s="245" t="s">
        <v>2053</v>
      </c>
      <c r="S217" s="240" t="s">
        <v>77</v>
      </c>
      <c r="T217" s="244" t="s">
        <v>451</v>
      </c>
      <c r="U217" s="246">
        <v>30</v>
      </c>
      <c r="V217" s="244" t="s">
        <v>452</v>
      </c>
      <c r="W217" s="245" t="s">
        <v>975</v>
      </c>
      <c r="X217" s="244" t="s">
        <v>3293</v>
      </c>
      <c r="Y217" s="246">
        <v>76100</v>
      </c>
      <c r="Z217" s="247"/>
      <c r="AA217" s="241">
        <f t="shared" si="1"/>
        <v>0</v>
      </c>
      <c r="AB217" s="244" t="s">
        <v>3294</v>
      </c>
    </row>
    <row r="218" spans="1:28" ht="15" customHeight="1">
      <c r="A218" s="235">
        <v>209</v>
      </c>
      <c r="B218" s="222" t="str">
        <f t="shared" si="0"/>
        <v>Klik Disini</v>
      </c>
      <c r="C218" s="244" t="s">
        <v>3295</v>
      </c>
      <c r="D218" s="244" t="s">
        <v>2762</v>
      </c>
      <c r="E218" s="244" t="s">
        <v>3234</v>
      </c>
      <c r="F218" s="244" t="s">
        <v>3296</v>
      </c>
      <c r="G218" s="244" t="s">
        <v>3297</v>
      </c>
      <c r="H218" s="244" t="s">
        <v>2070</v>
      </c>
      <c r="I218" s="223" t="s">
        <v>583</v>
      </c>
      <c r="J218" s="86" t="s">
        <v>263</v>
      </c>
      <c r="K218" s="244" t="s">
        <v>1953</v>
      </c>
      <c r="L218" s="244"/>
      <c r="M218" s="244" t="s">
        <v>447</v>
      </c>
      <c r="N218" s="244" t="s">
        <v>735</v>
      </c>
      <c r="O218" s="244" t="s">
        <v>583</v>
      </c>
      <c r="P218" s="244">
        <v>2024</v>
      </c>
      <c r="Q218" s="245" t="s">
        <v>3186</v>
      </c>
      <c r="R218" s="245" t="s">
        <v>2053</v>
      </c>
      <c r="S218" s="240" t="s">
        <v>77</v>
      </c>
      <c r="T218" s="244" t="s">
        <v>451</v>
      </c>
      <c r="U218" s="246">
        <v>29</v>
      </c>
      <c r="V218" s="244" t="s">
        <v>452</v>
      </c>
      <c r="W218" s="245" t="s">
        <v>715</v>
      </c>
      <c r="X218" s="244" t="s">
        <v>3298</v>
      </c>
      <c r="Y218" s="246">
        <v>74200</v>
      </c>
      <c r="Z218" s="247"/>
      <c r="AA218" s="241">
        <f t="shared" si="1"/>
        <v>0</v>
      </c>
      <c r="AB218" s="244" t="s">
        <v>3299</v>
      </c>
    </row>
    <row r="219" spans="1:28" ht="15" customHeight="1">
      <c r="A219" s="235">
        <v>210</v>
      </c>
      <c r="B219" s="222" t="str">
        <f t="shared" si="0"/>
        <v>Klik Disini</v>
      </c>
      <c r="C219" s="244" t="s">
        <v>3300</v>
      </c>
      <c r="D219" s="244" t="s">
        <v>2762</v>
      </c>
      <c r="E219" s="244" t="s">
        <v>3234</v>
      </c>
      <c r="F219" s="244" t="s">
        <v>3301</v>
      </c>
      <c r="G219" s="244" t="s">
        <v>3302</v>
      </c>
      <c r="H219" s="244" t="s">
        <v>2070</v>
      </c>
      <c r="I219" s="223" t="s">
        <v>583</v>
      </c>
      <c r="J219" s="86" t="s">
        <v>263</v>
      </c>
      <c r="K219" s="244" t="s">
        <v>1953</v>
      </c>
      <c r="L219" s="244"/>
      <c r="M219" s="244" t="s">
        <v>447</v>
      </c>
      <c r="N219" s="244" t="s">
        <v>735</v>
      </c>
      <c r="O219" s="244" t="s">
        <v>583</v>
      </c>
      <c r="P219" s="244">
        <v>2024</v>
      </c>
      <c r="Q219" s="245" t="s">
        <v>3186</v>
      </c>
      <c r="R219" s="245" t="s">
        <v>2053</v>
      </c>
      <c r="S219" s="240" t="s">
        <v>77</v>
      </c>
      <c r="T219" s="244" t="s">
        <v>451</v>
      </c>
      <c r="U219" s="246">
        <v>29</v>
      </c>
      <c r="V219" s="244" t="s">
        <v>452</v>
      </c>
      <c r="W219" s="245" t="s">
        <v>1788</v>
      </c>
      <c r="X219" s="244" t="s">
        <v>3303</v>
      </c>
      <c r="Y219" s="246">
        <v>74200</v>
      </c>
      <c r="Z219" s="247"/>
      <c r="AA219" s="241">
        <f t="shared" si="1"/>
        <v>0</v>
      </c>
      <c r="AB219" s="244" t="s">
        <v>3304</v>
      </c>
    </row>
    <row r="220" spans="1:28" ht="15" customHeight="1">
      <c r="A220" s="235">
        <v>211</v>
      </c>
      <c r="B220" s="222" t="str">
        <f t="shared" si="0"/>
        <v>Klik Disini</v>
      </c>
      <c r="C220" s="244" t="s">
        <v>3305</v>
      </c>
      <c r="D220" s="244" t="s">
        <v>2762</v>
      </c>
      <c r="E220" s="244" t="s">
        <v>3234</v>
      </c>
      <c r="F220" s="244" t="s">
        <v>3306</v>
      </c>
      <c r="G220" s="244" t="s">
        <v>3307</v>
      </c>
      <c r="H220" s="244" t="s">
        <v>2070</v>
      </c>
      <c r="I220" s="223" t="s">
        <v>583</v>
      </c>
      <c r="J220" s="86" t="s">
        <v>263</v>
      </c>
      <c r="K220" s="244" t="s">
        <v>1953</v>
      </c>
      <c r="L220" s="244"/>
      <c r="M220" s="244" t="s">
        <v>447</v>
      </c>
      <c r="N220" s="244" t="s">
        <v>735</v>
      </c>
      <c r="O220" s="244" t="s">
        <v>583</v>
      </c>
      <c r="P220" s="244">
        <v>2024</v>
      </c>
      <c r="Q220" s="245" t="s">
        <v>3186</v>
      </c>
      <c r="R220" s="245" t="s">
        <v>2053</v>
      </c>
      <c r="S220" s="240" t="s">
        <v>77</v>
      </c>
      <c r="T220" s="244" t="s">
        <v>451</v>
      </c>
      <c r="U220" s="246">
        <v>29</v>
      </c>
      <c r="V220" s="244" t="s">
        <v>452</v>
      </c>
      <c r="W220" s="245" t="s">
        <v>715</v>
      </c>
      <c r="X220" s="244" t="s">
        <v>3308</v>
      </c>
      <c r="Y220" s="246">
        <v>74200</v>
      </c>
      <c r="Z220" s="247"/>
      <c r="AA220" s="241">
        <f t="shared" si="1"/>
        <v>0</v>
      </c>
      <c r="AB220" s="244" t="s">
        <v>3309</v>
      </c>
    </row>
    <row r="221" spans="1:28" ht="15" customHeight="1">
      <c r="A221" s="235">
        <v>212</v>
      </c>
      <c r="B221" s="222" t="str">
        <f t="shared" si="0"/>
        <v>Klik Disini</v>
      </c>
      <c r="C221" s="244" t="s">
        <v>3310</v>
      </c>
      <c r="D221" s="244" t="s">
        <v>2762</v>
      </c>
      <c r="E221" s="244" t="s">
        <v>2316</v>
      </c>
      <c r="F221" s="244" t="s">
        <v>3311</v>
      </c>
      <c r="G221" s="244" t="s">
        <v>3312</v>
      </c>
      <c r="H221" s="244" t="s">
        <v>2077</v>
      </c>
      <c r="I221" s="223" t="s">
        <v>583</v>
      </c>
      <c r="J221" s="86" t="s">
        <v>265</v>
      </c>
      <c r="K221" s="244" t="s">
        <v>1953</v>
      </c>
      <c r="L221" s="244"/>
      <c r="M221" s="244" t="s">
        <v>447</v>
      </c>
      <c r="N221" s="244" t="s">
        <v>449</v>
      </c>
      <c r="O221" s="244" t="s">
        <v>2078</v>
      </c>
      <c r="P221" s="244">
        <v>2024</v>
      </c>
      <c r="Q221" s="245" t="s">
        <v>3186</v>
      </c>
      <c r="R221" s="245" t="s">
        <v>2053</v>
      </c>
      <c r="S221" s="240" t="s">
        <v>77</v>
      </c>
      <c r="T221" s="244" t="s">
        <v>451</v>
      </c>
      <c r="U221" s="246">
        <v>122</v>
      </c>
      <c r="V221" s="244" t="s">
        <v>452</v>
      </c>
      <c r="W221" s="245" t="s">
        <v>884</v>
      </c>
      <c r="X221" s="244" t="s">
        <v>3313</v>
      </c>
      <c r="Y221" s="246">
        <v>79800</v>
      </c>
      <c r="Z221" s="247"/>
      <c r="AA221" s="241">
        <f t="shared" si="1"/>
        <v>0</v>
      </c>
      <c r="AB221" s="244" t="s">
        <v>3314</v>
      </c>
    </row>
    <row r="222" spans="1:28" ht="15" customHeight="1">
      <c r="A222" s="235">
        <v>213</v>
      </c>
      <c r="B222" s="222" t="str">
        <f t="shared" si="0"/>
        <v>Klik Disini</v>
      </c>
      <c r="C222" s="244" t="s">
        <v>3315</v>
      </c>
      <c r="D222" s="244" t="s">
        <v>2762</v>
      </c>
      <c r="E222" s="244" t="s">
        <v>2430</v>
      </c>
      <c r="F222" s="244" t="s">
        <v>3316</v>
      </c>
      <c r="G222" s="244" t="s">
        <v>3317</v>
      </c>
      <c r="H222" s="244" t="s">
        <v>583</v>
      </c>
      <c r="I222" s="223" t="s">
        <v>583</v>
      </c>
      <c r="J222" s="86" t="s">
        <v>265</v>
      </c>
      <c r="K222" s="244" t="s">
        <v>1953</v>
      </c>
      <c r="L222" s="244"/>
      <c r="M222" s="244" t="s">
        <v>447</v>
      </c>
      <c r="N222" s="244" t="s">
        <v>449</v>
      </c>
      <c r="O222" s="244" t="s">
        <v>583</v>
      </c>
      <c r="P222" s="244">
        <v>2024</v>
      </c>
      <c r="Q222" s="245" t="s">
        <v>3186</v>
      </c>
      <c r="R222" s="245" t="s">
        <v>2053</v>
      </c>
      <c r="S222" s="240" t="s">
        <v>77</v>
      </c>
      <c r="T222" s="244" t="s">
        <v>451</v>
      </c>
      <c r="U222" s="246">
        <v>25</v>
      </c>
      <c r="V222" s="244" t="s">
        <v>452</v>
      </c>
      <c r="W222" s="245" t="s">
        <v>707</v>
      </c>
      <c r="X222" s="244" t="s">
        <v>3318</v>
      </c>
      <c r="Y222" s="246">
        <v>53800</v>
      </c>
      <c r="Z222" s="247"/>
      <c r="AA222" s="241">
        <f t="shared" si="1"/>
        <v>0</v>
      </c>
      <c r="AB222" s="244" t="s">
        <v>3319</v>
      </c>
    </row>
    <row r="223" spans="1:28" ht="15" customHeight="1">
      <c r="A223" s="235">
        <v>214</v>
      </c>
      <c r="B223" s="222" t="str">
        <f t="shared" si="0"/>
        <v>Klik Disini</v>
      </c>
      <c r="C223" s="244" t="s">
        <v>3320</v>
      </c>
      <c r="D223" s="244" t="s">
        <v>2762</v>
      </c>
      <c r="E223" s="244" t="s">
        <v>3321</v>
      </c>
      <c r="F223" s="244" t="s">
        <v>3322</v>
      </c>
      <c r="G223" s="244" t="s">
        <v>3323</v>
      </c>
      <c r="H223" s="244" t="s">
        <v>356</v>
      </c>
      <c r="I223" s="223" t="s">
        <v>446</v>
      </c>
      <c r="J223" s="86" t="s">
        <v>355</v>
      </c>
      <c r="K223" s="244" t="s">
        <v>1953</v>
      </c>
      <c r="L223" s="244"/>
      <c r="M223" s="244" t="s">
        <v>447</v>
      </c>
      <c r="N223" s="244" t="s">
        <v>735</v>
      </c>
      <c r="O223" s="244" t="s">
        <v>450</v>
      </c>
      <c r="P223" s="244">
        <v>2024</v>
      </c>
      <c r="Q223" s="245" t="s">
        <v>3186</v>
      </c>
      <c r="R223" s="245" t="s">
        <v>2053</v>
      </c>
      <c r="S223" s="240" t="s">
        <v>77</v>
      </c>
      <c r="T223" s="244" t="s">
        <v>451</v>
      </c>
      <c r="U223" s="246">
        <v>98</v>
      </c>
      <c r="V223" s="244" t="s">
        <v>452</v>
      </c>
      <c r="W223" s="245" t="s">
        <v>3324</v>
      </c>
      <c r="X223" s="244" t="s">
        <v>3325</v>
      </c>
      <c r="Y223" s="246">
        <v>232700</v>
      </c>
      <c r="Z223" s="247"/>
      <c r="AA223" s="241">
        <f t="shared" si="1"/>
        <v>0</v>
      </c>
      <c r="AB223" s="244" t="s">
        <v>3326</v>
      </c>
    </row>
    <row r="224" spans="1:28" ht="15" customHeight="1">
      <c r="A224" s="235">
        <v>215</v>
      </c>
      <c r="B224" s="222" t="str">
        <f t="shared" si="0"/>
        <v>Klik Disini</v>
      </c>
      <c r="C224" s="244" t="s">
        <v>3327</v>
      </c>
      <c r="D224" s="244" t="s">
        <v>2762</v>
      </c>
      <c r="E224" s="244" t="s">
        <v>3328</v>
      </c>
      <c r="F224" s="244" t="s">
        <v>3329</v>
      </c>
      <c r="G224" s="244" t="s">
        <v>3330</v>
      </c>
      <c r="H224" s="244" t="s">
        <v>583</v>
      </c>
      <c r="I224" s="223" t="s">
        <v>583</v>
      </c>
      <c r="J224" s="86" t="s">
        <v>265</v>
      </c>
      <c r="K224" s="244" t="s">
        <v>1953</v>
      </c>
      <c r="L224" s="244"/>
      <c r="M224" s="244" t="s">
        <v>447</v>
      </c>
      <c r="N224" s="244" t="s">
        <v>449</v>
      </c>
      <c r="O224" s="244" t="s">
        <v>583</v>
      </c>
      <c r="P224" s="244">
        <v>2024</v>
      </c>
      <c r="Q224" s="245" t="s">
        <v>3186</v>
      </c>
      <c r="R224" s="245" t="s">
        <v>2053</v>
      </c>
      <c r="S224" s="240" t="s">
        <v>77</v>
      </c>
      <c r="T224" s="244" t="s">
        <v>451</v>
      </c>
      <c r="U224" s="246">
        <v>24</v>
      </c>
      <c r="V224" s="244" t="s">
        <v>452</v>
      </c>
      <c r="W224" s="245" t="s">
        <v>3331</v>
      </c>
      <c r="X224" s="244" t="s">
        <v>3332</v>
      </c>
      <c r="Y224" s="246">
        <v>76000</v>
      </c>
      <c r="Z224" s="247"/>
      <c r="AA224" s="241">
        <f t="shared" si="1"/>
        <v>0</v>
      </c>
      <c r="AB224" s="244" t="s">
        <v>3333</v>
      </c>
    </row>
    <row r="225" spans="1:29" ht="15" customHeight="1">
      <c r="A225" s="235">
        <v>216</v>
      </c>
      <c r="B225" s="222" t="str">
        <f t="shared" si="0"/>
        <v>Klik Disini</v>
      </c>
      <c r="C225" s="244" t="s">
        <v>3334</v>
      </c>
      <c r="D225" s="244" t="s">
        <v>2762</v>
      </c>
      <c r="E225" s="244" t="s">
        <v>3335</v>
      </c>
      <c r="F225" s="244" t="s">
        <v>3336</v>
      </c>
      <c r="G225" s="244" t="s">
        <v>3337</v>
      </c>
      <c r="H225" s="244" t="s">
        <v>3338</v>
      </c>
      <c r="I225" s="223" t="s">
        <v>272</v>
      </c>
      <c r="J225" s="86" t="s">
        <v>308</v>
      </c>
      <c r="K225" s="244" t="s">
        <v>1953</v>
      </c>
      <c r="L225" s="244"/>
      <c r="M225" s="244" t="s">
        <v>447</v>
      </c>
      <c r="N225" s="244" t="s">
        <v>449</v>
      </c>
      <c r="O225" s="244" t="s">
        <v>450</v>
      </c>
      <c r="P225" s="244">
        <v>2024</v>
      </c>
      <c r="Q225" s="245" t="s">
        <v>3186</v>
      </c>
      <c r="R225" s="245" t="s">
        <v>2053</v>
      </c>
      <c r="S225" s="240" t="s">
        <v>77</v>
      </c>
      <c r="T225" s="244" t="s">
        <v>451</v>
      </c>
      <c r="U225" s="246">
        <v>103</v>
      </c>
      <c r="V225" s="244" t="s">
        <v>452</v>
      </c>
      <c r="W225" s="245" t="s">
        <v>453</v>
      </c>
      <c r="X225" s="244" t="s">
        <v>3339</v>
      </c>
      <c r="Y225" s="246">
        <v>73900</v>
      </c>
      <c r="Z225" s="247"/>
      <c r="AA225" s="241">
        <f t="shared" si="1"/>
        <v>0</v>
      </c>
      <c r="AB225" s="244" t="s">
        <v>3340</v>
      </c>
    </row>
    <row r="226" spans="1:29" ht="15" customHeight="1">
      <c r="A226" s="235">
        <v>217</v>
      </c>
      <c r="B226" s="222" t="str">
        <f t="shared" si="0"/>
        <v>Klik Disini</v>
      </c>
      <c r="C226" s="244" t="s">
        <v>3341</v>
      </c>
      <c r="D226" s="244" t="s">
        <v>2762</v>
      </c>
      <c r="E226" s="244" t="s">
        <v>3342</v>
      </c>
      <c r="F226" s="244" t="s">
        <v>3343</v>
      </c>
      <c r="G226" s="244" t="s">
        <v>3344</v>
      </c>
      <c r="H226" s="244" t="s">
        <v>1056</v>
      </c>
      <c r="I226" s="223" t="s">
        <v>583</v>
      </c>
      <c r="J226" s="86" t="s">
        <v>265</v>
      </c>
      <c r="K226" s="244" t="s">
        <v>1953</v>
      </c>
      <c r="L226" s="244"/>
      <c r="M226" s="244" t="s">
        <v>447</v>
      </c>
      <c r="N226" s="244" t="s">
        <v>449</v>
      </c>
      <c r="O226" s="244" t="s">
        <v>1056</v>
      </c>
      <c r="P226" s="244">
        <v>2024</v>
      </c>
      <c r="Q226" s="245" t="s">
        <v>3186</v>
      </c>
      <c r="R226" s="245" t="s">
        <v>2053</v>
      </c>
      <c r="S226" s="240" t="s">
        <v>77</v>
      </c>
      <c r="T226" s="244" t="s">
        <v>451</v>
      </c>
      <c r="U226" s="246">
        <v>203</v>
      </c>
      <c r="V226" s="244" t="s">
        <v>452</v>
      </c>
      <c r="W226" s="245" t="s">
        <v>804</v>
      </c>
      <c r="X226" s="244" t="s">
        <v>3345</v>
      </c>
      <c r="Y226" s="246">
        <v>105400</v>
      </c>
      <c r="Z226" s="247"/>
      <c r="AA226" s="241">
        <f t="shared" si="1"/>
        <v>0</v>
      </c>
      <c r="AB226" s="244" t="s">
        <v>3346</v>
      </c>
    </row>
    <row r="227" spans="1:29" ht="15" customHeight="1">
      <c r="A227" s="235">
        <v>218</v>
      </c>
      <c r="B227" s="222" t="str">
        <f t="shared" si="0"/>
        <v>Klik Disini</v>
      </c>
      <c r="C227" s="244" t="s">
        <v>3347</v>
      </c>
      <c r="D227" s="244" t="s">
        <v>2762</v>
      </c>
      <c r="E227" s="244" t="s">
        <v>3081</v>
      </c>
      <c r="F227" s="244" t="s">
        <v>3348</v>
      </c>
      <c r="G227" s="244" t="s">
        <v>3349</v>
      </c>
      <c r="H227" s="244" t="s">
        <v>3084</v>
      </c>
      <c r="I227" s="223" t="s">
        <v>446</v>
      </c>
      <c r="J227" s="86" t="s">
        <v>373</v>
      </c>
      <c r="K227" s="244" t="s">
        <v>1953</v>
      </c>
      <c r="L227" s="244"/>
      <c r="M227" s="244" t="s">
        <v>447</v>
      </c>
      <c r="N227" s="244" t="s">
        <v>449</v>
      </c>
      <c r="O227" s="244" t="s">
        <v>2306</v>
      </c>
      <c r="P227" s="244">
        <v>2024</v>
      </c>
      <c r="Q227" s="245" t="s">
        <v>3186</v>
      </c>
      <c r="R227" s="245" t="s">
        <v>2053</v>
      </c>
      <c r="S227" s="240" t="s">
        <v>77</v>
      </c>
      <c r="T227" s="244" t="s">
        <v>451</v>
      </c>
      <c r="U227" s="246">
        <v>141</v>
      </c>
      <c r="V227" s="244" t="s">
        <v>452</v>
      </c>
      <c r="W227" s="245" t="s">
        <v>1161</v>
      </c>
      <c r="X227" s="244" t="s">
        <v>3350</v>
      </c>
      <c r="Y227" s="246">
        <v>85800</v>
      </c>
      <c r="Z227" s="247"/>
      <c r="AA227" s="241">
        <f t="shared" si="1"/>
        <v>0</v>
      </c>
      <c r="AB227" s="244" t="s">
        <v>3351</v>
      </c>
    </row>
    <row r="228" spans="1:29" ht="15" customHeight="1">
      <c r="A228" s="235">
        <v>219</v>
      </c>
      <c r="B228" s="222" t="str">
        <f t="shared" si="0"/>
        <v>Klik Disini</v>
      </c>
      <c r="C228" s="244" t="s">
        <v>3352</v>
      </c>
      <c r="D228" s="244" t="s">
        <v>2762</v>
      </c>
      <c r="E228" s="244" t="s">
        <v>2742</v>
      </c>
      <c r="F228" s="244" t="s">
        <v>3353</v>
      </c>
      <c r="G228" s="244" t="s">
        <v>3354</v>
      </c>
      <c r="H228" s="244" t="s">
        <v>2077</v>
      </c>
      <c r="I228" s="223" t="s">
        <v>583</v>
      </c>
      <c r="J228" s="86" t="s">
        <v>265</v>
      </c>
      <c r="K228" s="244" t="s">
        <v>1953</v>
      </c>
      <c r="L228" s="244"/>
      <c r="M228" s="244" t="s">
        <v>447</v>
      </c>
      <c r="N228" s="244" t="s">
        <v>449</v>
      </c>
      <c r="O228" s="244" t="s">
        <v>583</v>
      </c>
      <c r="P228" s="244">
        <v>2024</v>
      </c>
      <c r="Q228" s="245" t="s">
        <v>3186</v>
      </c>
      <c r="R228" s="245" t="s">
        <v>2053</v>
      </c>
      <c r="S228" s="240" t="s">
        <v>77</v>
      </c>
      <c r="T228" s="244" t="s">
        <v>451</v>
      </c>
      <c r="U228" s="246">
        <v>60</v>
      </c>
      <c r="V228" s="244" t="s">
        <v>452</v>
      </c>
      <c r="W228" s="245" t="s">
        <v>755</v>
      </c>
      <c r="X228" s="244" t="s">
        <v>3355</v>
      </c>
      <c r="Y228" s="246">
        <v>60300</v>
      </c>
      <c r="Z228" s="247"/>
      <c r="AA228" s="241">
        <f t="shared" si="1"/>
        <v>0</v>
      </c>
      <c r="AB228" s="244" t="s">
        <v>3356</v>
      </c>
    </row>
    <row r="229" spans="1:29" ht="15" customHeight="1">
      <c r="A229" s="235">
        <v>220</v>
      </c>
      <c r="B229" s="222" t="str">
        <f t="shared" si="0"/>
        <v>Klik Disini</v>
      </c>
      <c r="C229" s="244" t="s">
        <v>3357</v>
      </c>
      <c r="D229" s="244" t="s">
        <v>2762</v>
      </c>
      <c r="E229" s="244" t="s">
        <v>3358</v>
      </c>
      <c r="F229" s="244" t="s">
        <v>3359</v>
      </c>
      <c r="G229" s="244" t="s">
        <v>3360</v>
      </c>
      <c r="H229" s="244" t="s">
        <v>356</v>
      </c>
      <c r="I229" s="223" t="s">
        <v>446</v>
      </c>
      <c r="J229" s="86" t="s">
        <v>355</v>
      </c>
      <c r="K229" s="244" t="s">
        <v>1953</v>
      </c>
      <c r="L229" s="244"/>
      <c r="M229" s="244" t="s">
        <v>447</v>
      </c>
      <c r="N229" s="244" t="s">
        <v>449</v>
      </c>
      <c r="O229" s="244" t="s">
        <v>450</v>
      </c>
      <c r="P229" s="244">
        <v>2024</v>
      </c>
      <c r="Q229" s="245" t="s">
        <v>3186</v>
      </c>
      <c r="R229" s="245" t="s">
        <v>2053</v>
      </c>
      <c r="S229" s="240" t="s">
        <v>77</v>
      </c>
      <c r="T229" s="244" t="s">
        <v>451</v>
      </c>
      <c r="U229" s="246">
        <v>99</v>
      </c>
      <c r="V229" s="244" t="s">
        <v>452</v>
      </c>
      <c r="W229" s="245" t="s">
        <v>2063</v>
      </c>
      <c r="X229" s="244" t="s">
        <v>3361</v>
      </c>
      <c r="Y229" s="246">
        <v>72600</v>
      </c>
      <c r="Z229" s="247"/>
      <c r="AA229" s="241">
        <f t="shared" si="1"/>
        <v>0</v>
      </c>
      <c r="AB229" s="244" t="s">
        <v>3362</v>
      </c>
    </row>
    <row r="230" spans="1:29" ht="15" customHeight="1">
      <c r="A230" s="235">
        <v>221</v>
      </c>
      <c r="B230" s="222" t="str">
        <f t="shared" si="0"/>
        <v>Klik Disini</v>
      </c>
      <c r="C230" s="244" t="s">
        <v>3363</v>
      </c>
      <c r="D230" s="244" t="s">
        <v>2762</v>
      </c>
      <c r="E230" s="244" t="s">
        <v>2436</v>
      </c>
      <c r="F230" s="244" t="s">
        <v>3364</v>
      </c>
      <c r="G230" s="244" t="s">
        <v>3365</v>
      </c>
      <c r="H230" s="244" t="s">
        <v>398</v>
      </c>
      <c r="I230" s="223" t="s">
        <v>446</v>
      </c>
      <c r="J230" s="86" t="s">
        <v>397</v>
      </c>
      <c r="K230" s="244" t="s">
        <v>1953</v>
      </c>
      <c r="L230" s="244"/>
      <c r="M230" s="244" t="s">
        <v>447</v>
      </c>
      <c r="N230" s="244" t="s">
        <v>449</v>
      </c>
      <c r="O230" s="244" t="s">
        <v>450</v>
      </c>
      <c r="P230" s="244">
        <v>2024</v>
      </c>
      <c r="Q230" s="245" t="s">
        <v>3186</v>
      </c>
      <c r="R230" s="245" t="s">
        <v>2053</v>
      </c>
      <c r="S230" s="240" t="s">
        <v>77</v>
      </c>
      <c r="T230" s="244" t="s">
        <v>451</v>
      </c>
      <c r="U230" s="246">
        <v>161</v>
      </c>
      <c r="V230" s="244" t="s">
        <v>452</v>
      </c>
      <c r="W230" s="245" t="s">
        <v>471</v>
      </c>
      <c r="X230" s="244" t="s">
        <v>3366</v>
      </c>
      <c r="Y230" s="246">
        <v>92100</v>
      </c>
      <c r="Z230" s="247"/>
      <c r="AA230" s="241">
        <f t="shared" si="1"/>
        <v>0</v>
      </c>
      <c r="AB230" s="244" t="s">
        <v>3367</v>
      </c>
    </row>
    <row r="231" spans="1:29" ht="15" customHeight="1">
      <c r="A231" s="235">
        <v>222</v>
      </c>
      <c r="B231" s="222" t="str">
        <f t="shared" si="0"/>
        <v>Klik Disini</v>
      </c>
      <c r="C231" s="244" t="s">
        <v>3368</v>
      </c>
      <c r="D231" s="244" t="s">
        <v>2762</v>
      </c>
      <c r="E231" s="244" t="s">
        <v>3369</v>
      </c>
      <c r="F231" s="244" t="s">
        <v>3370</v>
      </c>
      <c r="G231" s="244" t="s">
        <v>3371</v>
      </c>
      <c r="H231" s="244" t="s">
        <v>309</v>
      </c>
      <c r="I231" s="223" t="s">
        <v>272</v>
      </c>
      <c r="J231" s="86" t="s">
        <v>308</v>
      </c>
      <c r="K231" s="244" t="s">
        <v>1953</v>
      </c>
      <c r="L231" s="244"/>
      <c r="M231" s="244" t="s">
        <v>447</v>
      </c>
      <c r="N231" s="244" t="s">
        <v>449</v>
      </c>
      <c r="O231" s="244" t="s">
        <v>450</v>
      </c>
      <c r="P231" s="244">
        <v>2024</v>
      </c>
      <c r="Q231" s="245" t="s">
        <v>3186</v>
      </c>
      <c r="R231" s="245" t="s">
        <v>2053</v>
      </c>
      <c r="S231" s="240" t="s">
        <v>77</v>
      </c>
      <c r="T231" s="244" t="s">
        <v>451</v>
      </c>
      <c r="U231" s="246">
        <v>180</v>
      </c>
      <c r="V231" s="244" t="s">
        <v>452</v>
      </c>
      <c r="W231" s="245" t="s">
        <v>563</v>
      </c>
      <c r="X231" s="244" t="s">
        <v>3372</v>
      </c>
      <c r="Y231" s="246">
        <v>98100</v>
      </c>
      <c r="Z231" s="247"/>
      <c r="AA231" s="241">
        <f t="shared" si="1"/>
        <v>0</v>
      </c>
      <c r="AB231" s="244" t="s">
        <v>3373</v>
      </c>
    </row>
    <row r="232" spans="1:29" ht="15" customHeight="1">
      <c r="A232" s="235">
        <v>223</v>
      </c>
      <c r="B232" s="222" t="str">
        <f t="shared" si="0"/>
        <v>Klik Disini</v>
      </c>
      <c r="C232" s="244" t="s">
        <v>3374</v>
      </c>
      <c r="D232" s="244" t="s">
        <v>2762</v>
      </c>
      <c r="E232" s="244" t="s">
        <v>3375</v>
      </c>
      <c r="F232" s="244" t="s">
        <v>3376</v>
      </c>
      <c r="G232" s="244" t="s">
        <v>3377</v>
      </c>
      <c r="H232" s="244" t="s">
        <v>495</v>
      </c>
      <c r="I232" s="223" t="s">
        <v>446</v>
      </c>
      <c r="J232" s="86" t="s">
        <v>359</v>
      </c>
      <c r="K232" s="244" t="s">
        <v>1953</v>
      </c>
      <c r="L232" s="244"/>
      <c r="M232" s="244" t="s">
        <v>447</v>
      </c>
      <c r="N232" s="244" t="s">
        <v>449</v>
      </c>
      <c r="O232" s="244" t="s">
        <v>450</v>
      </c>
      <c r="P232" s="244">
        <v>2024</v>
      </c>
      <c r="Q232" s="245" t="s">
        <v>3186</v>
      </c>
      <c r="R232" s="245" t="s">
        <v>2053</v>
      </c>
      <c r="S232" s="240" t="s">
        <v>77</v>
      </c>
      <c r="T232" s="244" t="s">
        <v>451</v>
      </c>
      <c r="U232" s="246">
        <v>222</v>
      </c>
      <c r="V232" s="244" t="s">
        <v>452</v>
      </c>
      <c r="W232" s="245" t="s">
        <v>497</v>
      </c>
      <c r="X232" s="244" t="s">
        <v>3378</v>
      </c>
      <c r="Y232" s="246">
        <v>111300</v>
      </c>
      <c r="Z232" s="247"/>
      <c r="AA232" s="241">
        <f t="shared" si="1"/>
        <v>0</v>
      </c>
      <c r="AB232" s="244" t="s">
        <v>3379</v>
      </c>
    </row>
    <row r="233" spans="1:29" ht="15" customHeight="1">
      <c r="A233" s="235">
        <v>224</v>
      </c>
      <c r="B233" s="222" t="str">
        <f t="shared" si="0"/>
        <v>Klik Disini</v>
      </c>
      <c r="C233" s="244" t="s">
        <v>3380</v>
      </c>
      <c r="D233" s="244" t="s">
        <v>2762</v>
      </c>
      <c r="E233" s="244" t="s">
        <v>3381</v>
      </c>
      <c r="F233" s="244" t="s">
        <v>3382</v>
      </c>
      <c r="G233" s="244" t="s">
        <v>3383</v>
      </c>
      <c r="H233" s="244" t="s">
        <v>1056</v>
      </c>
      <c r="I233" s="223" t="s">
        <v>583</v>
      </c>
      <c r="J233" s="86" t="s">
        <v>265</v>
      </c>
      <c r="K233" s="244" t="s">
        <v>1953</v>
      </c>
      <c r="L233" s="244"/>
      <c r="M233" s="244" t="s">
        <v>447</v>
      </c>
      <c r="N233" s="244" t="s">
        <v>449</v>
      </c>
      <c r="O233" s="244" t="s">
        <v>1056</v>
      </c>
      <c r="P233" s="244">
        <v>2024</v>
      </c>
      <c r="Q233" s="245" t="s">
        <v>3186</v>
      </c>
      <c r="R233" s="245" t="s">
        <v>2053</v>
      </c>
      <c r="S233" s="240" t="s">
        <v>77</v>
      </c>
      <c r="T233" s="244" t="s">
        <v>451</v>
      </c>
      <c r="U233" s="246">
        <v>168</v>
      </c>
      <c r="V233" s="244" t="s">
        <v>452</v>
      </c>
      <c r="W233" s="245" t="s">
        <v>975</v>
      </c>
      <c r="X233" s="244" t="s">
        <v>3384</v>
      </c>
      <c r="Y233" s="246">
        <v>94300</v>
      </c>
      <c r="Z233" s="247"/>
      <c r="AA233" s="241">
        <f t="shared" si="1"/>
        <v>0</v>
      </c>
      <c r="AB233" s="244" t="s">
        <v>3385</v>
      </c>
    </row>
    <row r="234" spans="1:29" ht="15" customHeight="1">
      <c r="A234" s="235">
        <v>225</v>
      </c>
      <c r="B234" s="222" t="str">
        <f t="shared" si="0"/>
        <v>Klik Disini</v>
      </c>
      <c r="C234" s="244" t="s">
        <v>3386</v>
      </c>
      <c r="D234" s="244" t="s">
        <v>2762</v>
      </c>
      <c r="E234" s="244" t="s">
        <v>3387</v>
      </c>
      <c r="F234" s="244" t="s">
        <v>3388</v>
      </c>
      <c r="G234" s="244" t="s">
        <v>3389</v>
      </c>
      <c r="H234" s="244" t="s">
        <v>356</v>
      </c>
      <c r="I234" s="223" t="s">
        <v>446</v>
      </c>
      <c r="J234" s="86" t="s">
        <v>355</v>
      </c>
      <c r="K234" s="244" t="s">
        <v>1953</v>
      </c>
      <c r="L234" s="244"/>
      <c r="M234" s="244" t="s">
        <v>447</v>
      </c>
      <c r="N234" s="244" t="s">
        <v>449</v>
      </c>
      <c r="O234" s="244" t="s">
        <v>450</v>
      </c>
      <c r="P234" s="244">
        <v>2024</v>
      </c>
      <c r="Q234" s="245" t="s">
        <v>3186</v>
      </c>
      <c r="R234" s="245" t="s">
        <v>2053</v>
      </c>
      <c r="S234" s="240" t="s">
        <v>77</v>
      </c>
      <c r="T234" s="244" t="s">
        <v>451</v>
      </c>
      <c r="U234" s="246">
        <v>83</v>
      </c>
      <c r="V234" s="244" t="s">
        <v>452</v>
      </c>
      <c r="W234" s="245" t="s">
        <v>3390</v>
      </c>
      <c r="X234" s="244" t="s">
        <v>3391</v>
      </c>
      <c r="Y234" s="246">
        <v>115200</v>
      </c>
      <c r="Z234" s="247"/>
      <c r="AA234" s="241">
        <f t="shared" si="1"/>
        <v>0</v>
      </c>
      <c r="AB234" s="244" t="s">
        <v>3392</v>
      </c>
    </row>
    <row r="235" spans="1:29" ht="15" customHeight="1">
      <c r="A235" s="235">
        <v>226</v>
      </c>
      <c r="B235" s="222" t="str">
        <f t="shared" si="0"/>
        <v>Klik Disini</v>
      </c>
      <c r="C235" s="244" t="s">
        <v>3393</v>
      </c>
      <c r="D235" s="244" t="s">
        <v>2762</v>
      </c>
      <c r="E235" s="244" t="s">
        <v>3394</v>
      </c>
      <c r="F235" s="244" t="s">
        <v>3395</v>
      </c>
      <c r="G235" s="244" t="s">
        <v>3396</v>
      </c>
      <c r="H235" s="244" t="s">
        <v>356</v>
      </c>
      <c r="I235" s="223" t="s">
        <v>446</v>
      </c>
      <c r="J235" s="86" t="s">
        <v>355</v>
      </c>
      <c r="K235" s="244" t="s">
        <v>1953</v>
      </c>
      <c r="L235" s="244"/>
      <c r="M235" s="244" t="s">
        <v>447</v>
      </c>
      <c r="N235" s="244" t="s">
        <v>449</v>
      </c>
      <c r="O235" s="244" t="s">
        <v>450</v>
      </c>
      <c r="P235" s="244">
        <v>2024</v>
      </c>
      <c r="Q235" s="245" t="s">
        <v>3186</v>
      </c>
      <c r="R235" s="245" t="s">
        <v>2053</v>
      </c>
      <c r="S235" s="240" t="s">
        <v>77</v>
      </c>
      <c r="T235" s="244" t="s">
        <v>451</v>
      </c>
      <c r="U235" s="246">
        <v>102</v>
      </c>
      <c r="V235" s="244" t="s">
        <v>452</v>
      </c>
      <c r="W235" s="245" t="s">
        <v>618</v>
      </c>
      <c r="X235" s="244" t="s">
        <v>3397</v>
      </c>
      <c r="Y235" s="246">
        <v>73200</v>
      </c>
      <c r="Z235" s="247"/>
      <c r="AA235" s="241">
        <f t="shared" si="1"/>
        <v>0</v>
      </c>
      <c r="AB235" s="244" t="s">
        <v>3398</v>
      </c>
    </row>
    <row r="236" spans="1:29" ht="15" customHeight="1">
      <c r="A236" s="235">
        <v>227</v>
      </c>
      <c r="B236" s="222" t="str">
        <f t="shared" si="0"/>
        <v>Klik Disini</v>
      </c>
      <c r="C236" s="244" t="s">
        <v>3399</v>
      </c>
      <c r="D236" s="244" t="s">
        <v>2762</v>
      </c>
      <c r="E236" s="244" t="s">
        <v>3400</v>
      </c>
      <c r="F236" s="244" t="s">
        <v>3401</v>
      </c>
      <c r="G236" s="244" t="s">
        <v>3402</v>
      </c>
      <c r="H236" s="244" t="s">
        <v>495</v>
      </c>
      <c r="I236" s="223" t="s">
        <v>446</v>
      </c>
      <c r="J236" s="86" t="s">
        <v>359</v>
      </c>
      <c r="K236" s="244" t="s">
        <v>1953</v>
      </c>
      <c r="L236" s="244"/>
      <c r="M236" s="244" t="s">
        <v>447</v>
      </c>
      <c r="N236" s="244" t="s">
        <v>449</v>
      </c>
      <c r="O236" s="244" t="s">
        <v>450</v>
      </c>
      <c r="P236" s="244">
        <v>2024</v>
      </c>
      <c r="Q236" s="245" t="s">
        <v>3186</v>
      </c>
      <c r="R236" s="245" t="s">
        <v>2053</v>
      </c>
      <c r="S236" s="240" t="s">
        <v>77</v>
      </c>
      <c r="T236" s="244" t="s">
        <v>451</v>
      </c>
      <c r="U236" s="246">
        <v>234</v>
      </c>
      <c r="V236" s="244" t="s">
        <v>452</v>
      </c>
      <c r="W236" s="245" t="s">
        <v>804</v>
      </c>
      <c r="X236" s="244" t="s">
        <v>3403</v>
      </c>
      <c r="Y236" s="246">
        <v>115100</v>
      </c>
      <c r="Z236" s="247"/>
      <c r="AA236" s="241">
        <f t="shared" si="1"/>
        <v>0</v>
      </c>
      <c r="AB236" s="244" t="s">
        <v>3404</v>
      </c>
    </row>
    <row r="237" spans="1:29">
      <c r="A237" s="1"/>
      <c r="B237" s="1"/>
      <c r="C237" s="1"/>
      <c r="D237" s="1"/>
      <c r="E237" s="1"/>
      <c r="F237" s="1"/>
      <c r="G237" s="1"/>
      <c r="H237" s="1"/>
      <c r="I237" s="1"/>
      <c r="J237" s="1"/>
      <c r="K237" s="18"/>
      <c r="L237" s="1"/>
      <c r="M237" s="1"/>
      <c r="N237" s="1"/>
      <c r="O237" s="1"/>
      <c r="P237" s="1"/>
      <c r="Q237" s="1"/>
      <c r="R237" s="1"/>
      <c r="S237" s="210"/>
      <c r="T237" s="210"/>
      <c r="U237" s="1"/>
      <c r="V237" s="18"/>
      <c r="W237" s="18"/>
      <c r="X237" s="1"/>
      <c r="Y237" s="210"/>
      <c r="Z237" s="1"/>
      <c r="AA237" s="18"/>
      <c r="AB237" s="212"/>
      <c r="AC237" s="1"/>
    </row>
    <row r="238" spans="1:29">
      <c r="A238" s="1"/>
      <c r="B238" s="1"/>
      <c r="C238" s="1"/>
      <c r="D238" s="1"/>
      <c r="E238" s="1"/>
      <c r="F238" s="1"/>
      <c r="G238" s="1"/>
      <c r="H238" s="1"/>
      <c r="I238" s="1"/>
      <c r="J238" s="1"/>
      <c r="K238" s="18"/>
      <c r="L238" s="1"/>
      <c r="M238" s="1"/>
      <c r="N238" s="1"/>
      <c r="O238" s="1"/>
      <c r="P238" s="1"/>
      <c r="Q238" s="1"/>
      <c r="R238" s="1"/>
      <c r="S238" s="210"/>
      <c r="T238" s="210"/>
      <c r="U238" s="1"/>
      <c r="V238" s="18"/>
      <c r="W238" s="18"/>
      <c r="X238" s="1"/>
      <c r="Y238" s="210"/>
      <c r="Z238" s="1"/>
      <c r="AA238" s="18"/>
      <c r="AB238" s="212"/>
      <c r="AC238" s="1"/>
    </row>
    <row r="239" spans="1:29">
      <c r="A239" s="1"/>
      <c r="B239" s="1"/>
      <c r="C239" s="1"/>
      <c r="D239" s="1"/>
      <c r="E239" s="1"/>
      <c r="F239" s="1"/>
      <c r="G239" s="1"/>
      <c r="H239" s="1"/>
      <c r="I239" s="1"/>
      <c r="J239" s="1"/>
      <c r="K239" s="18"/>
      <c r="L239" s="1"/>
      <c r="M239" s="1"/>
      <c r="N239" s="1"/>
      <c r="O239" s="1"/>
      <c r="P239" s="1"/>
      <c r="Q239" s="1"/>
      <c r="R239" s="1"/>
      <c r="S239" s="210"/>
      <c r="T239" s="210"/>
      <c r="U239" s="1"/>
      <c r="V239" s="18"/>
      <c r="W239" s="18"/>
      <c r="X239" s="1"/>
      <c r="Y239" s="210"/>
      <c r="Z239" s="1"/>
      <c r="AA239" s="18"/>
      <c r="AB239" s="212"/>
      <c r="AC239" s="1"/>
    </row>
    <row r="240" spans="1:29">
      <c r="A240" s="1"/>
      <c r="B240" s="1"/>
      <c r="C240" s="1"/>
      <c r="D240" s="1"/>
      <c r="E240" s="1"/>
      <c r="F240" s="1"/>
      <c r="G240" s="1"/>
      <c r="H240" s="1"/>
      <c r="I240" s="1"/>
      <c r="J240" s="1"/>
      <c r="K240" s="18"/>
      <c r="L240" s="1"/>
      <c r="M240" s="1"/>
      <c r="N240" s="1"/>
      <c r="O240" s="1"/>
      <c r="P240" s="1"/>
      <c r="Q240" s="1"/>
      <c r="R240" s="1"/>
      <c r="S240" s="210"/>
      <c r="T240" s="210"/>
      <c r="U240" s="1"/>
      <c r="V240" s="18"/>
      <c r="W240" s="18"/>
      <c r="X240" s="1"/>
      <c r="Y240" s="210"/>
      <c r="Z240" s="1"/>
      <c r="AA240" s="18"/>
      <c r="AB240" s="212"/>
      <c r="AC240" s="1"/>
    </row>
    <row r="241" spans="1:29">
      <c r="A241" s="1"/>
      <c r="B241" s="1"/>
      <c r="C241" s="1"/>
      <c r="D241" s="1"/>
      <c r="E241" s="1"/>
      <c r="F241" s="1"/>
      <c r="G241" s="1"/>
      <c r="H241" s="1"/>
      <c r="I241" s="1"/>
      <c r="J241" s="1"/>
      <c r="K241" s="18"/>
      <c r="L241" s="1"/>
      <c r="M241" s="1"/>
      <c r="N241" s="1"/>
      <c r="O241" s="1"/>
      <c r="P241" s="1"/>
      <c r="Q241" s="1"/>
      <c r="R241" s="1"/>
      <c r="S241" s="210"/>
      <c r="T241" s="210"/>
      <c r="U241" s="1"/>
      <c r="V241" s="18"/>
      <c r="W241" s="18"/>
      <c r="X241" s="1"/>
      <c r="Y241" s="210"/>
      <c r="Z241" s="1"/>
      <c r="AA241" s="18"/>
      <c r="AB241" s="212"/>
      <c r="AC241" s="1"/>
    </row>
    <row r="242" spans="1:29">
      <c r="A242" s="1"/>
      <c r="B242" s="1"/>
      <c r="C242" s="1"/>
      <c r="D242" s="1"/>
      <c r="E242" s="1"/>
      <c r="F242" s="1"/>
      <c r="G242" s="1"/>
      <c r="H242" s="1"/>
      <c r="I242" s="1"/>
      <c r="J242" s="1"/>
      <c r="K242" s="18"/>
      <c r="L242" s="1"/>
      <c r="M242" s="1"/>
      <c r="N242" s="1"/>
      <c r="O242" s="1"/>
      <c r="P242" s="1"/>
      <c r="Q242" s="1"/>
      <c r="R242" s="1"/>
      <c r="S242" s="210"/>
      <c r="T242" s="210"/>
      <c r="U242" s="1"/>
      <c r="V242" s="18"/>
      <c r="W242" s="18"/>
      <c r="X242" s="1"/>
      <c r="Y242" s="210"/>
      <c r="Z242" s="1"/>
      <c r="AA242" s="18"/>
      <c r="AB242" s="212"/>
      <c r="AC242" s="1"/>
    </row>
    <row r="243" spans="1:29">
      <c r="A243" s="1"/>
      <c r="B243" s="1"/>
      <c r="C243" s="1"/>
      <c r="D243" s="1"/>
      <c r="E243" s="1"/>
      <c r="F243" s="1"/>
      <c r="G243" s="1"/>
      <c r="H243" s="1"/>
      <c r="I243" s="1"/>
      <c r="J243" s="1"/>
      <c r="K243" s="18"/>
      <c r="L243" s="1"/>
      <c r="M243" s="1"/>
      <c r="N243" s="1"/>
      <c r="O243" s="1"/>
      <c r="P243" s="1"/>
      <c r="Q243" s="1"/>
      <c r="R243" s="1"/>
      <c r="S243" s="210"/>
      <c r="T243" s="210"/>
      <c r="U243" s="1"/>
      <c r="V243" s="18"/>
      <c r="W243" s="18"/>
      <c r="X243" s="1"/>
      <c r="Y243" s="210"/>
      <c r="Z243" s="1"/>
      <c r="AA243" s="18"/>
      <c r="AB243" s="212"/>
      <c r="AC243" s="1"/>
    </row>
    <row r="244" spans="1:29">
      <c r="A244" s="1"/>
      <c r="B244" s="1"/>
      <c r="C244" s="1"/>
      <c r="D244" s="1"/>
      <c r="E244" s="1"/>
      <c r="F244" s="1"/>
      <c r="G244" s="1"/>
      <c r="H244" s="1"/>
      <c r="I244" s="1"/>
      <c r="J244" s="1"/>
      <c r="K244" s="18"/>
      <c r="L244" s="1"/>
      <c r="M244" s="1"/>
      <c r="N244" s="1"/>
      <c r="O244" s="1"/>
      <c r="P244" s="1"/>
      <c r="Q244" s="1"/>
      <c r="R244" s="1"/>
      <c r="S244" s="210"/>
      <c r="T244" s="210"/>
      <c r="U244" s="1"/>
      <c r="V244" s="18"/>
      <c r="W244" s="18"/>
      <c r="X244" s="1"/>
      <c r="Y244" s="210"/>
      <c r="Z244" s="1"/>
      <c r="AA244" s="18"/>
      <c r="AB244" s="212"/>
      <c r="AC244" s="1"/>
    </row>
    <row r="245" spans="1:29">
      <c r="A245" s="1"/>
      <c r="B245" s="1"/>
      <c r="C245" s="1"/>
      <c r="D245" s="1"/>
      <c r="E245" s="1"/>
      <c r="F245" s="1"/>
      <c r="G245" s="1"/>
      <c r="H245" s="1"/>
      <c r="I245" s="1"/>
      <c r="J245" s="1"/>
      <c r="K245" s="18"/>
      <c r="L245" s="1"/>
      <c r="M245" s="1"/>
      <c r="N245" s="1"/>
      <c r="O245" s="1"/>
      <c r="P245" s="1"/>
      <c r="Q245" s="1"/>
      <c r="R245" s="1"/>
      <c r="S245" s="210"/>
      <c r="T245" s="210"/>
      <c r="U245" s="1"/>
      <c r="V245" s="18"/>
      <c r="W245" s="18"/>
      <c r="X245" s="1"/>
      <c r="Y245" s="210"/>
      <c r="Z245" s="1"/>
      <c r="AA245" s="18"/>
      <c r="AB245" s="212"/>
      <c r="AC245" s="1"/>
    </row>
    <row r="246" spans="1:29">
      <c r="A246" s="1"/>
      <c r="B246" s="1"/>
      <c r="C246" s="1"/>
      <c r="D246" s="1"/>
      <c r="E246" s="1"/>
      <c r="F246" s="1"/>
      <c r="G246" s="1"/>
      <c r="H246" s="1"/>
      <c r="I246" s="1"/>
      <c r="J246" s="1"/>
      <c r="K246" s="18"/>
      <c r="L246" s="1"/>
      <c r="M246" s="1"/>
      <c r="N246" s="1"/>
      <c r="O246" s="1"/>
      <c r="P246" s="1"/>
      <c r="Q246" s="1"/>
      <c r="R246" s="1"/>
      <c r="S246" s="210"/>
      <c r="T246" s="210"/>
      <c r="U246" s="1"/>
      <c r="V246" s="18"/>
      <c r="W246" s="18"/>
      <c r="X246" s="1"/>
      <c r="Y246" s="210"/>
      <c r="Z246" s="1"/>
      <c r="AA246" s="18"/>
      <c r="AB246" s="212"/>
      <c r="AC246" s="1"/>
    </row>
    <row r="247" spans="1:29">
      <c r="A247" s="1"/>
      <c r="B247" s="1"/>
      <c r="C247" s="1"/>
      <c r="D247" s="1"/>
      <c r="E247" s="1"/>
      <c r="F247" s="1"/>
      <c r="G247" s="1"/>
      <c r="H247" s="1"/>
      <c r="I247" s="1"/>
      <c r="J247" s="1"/>
      <c r="K247" s="18"/>
      <c r="L247" s="1"/>
      <c r="M247" s="1"/>
      <c r="N247" s="1"/>
      <c r="O247" s="1"/>
      <c r="P247" s="1"/>
      <c r="Q247" s="1"/>
      <c r="R247" s="1"/>
      <c r="S247" s="210"/>
      <c r="T247" s="210"/>
      <c r="U247" s="1"/>
      <c r="V247" s="18"/>
      <c r="W247" s="18"/>
      <c r="X247" s="1"/>
      <c r="Y247" s="210"/>
      <c r="Z247" s="1"/>
      <c r="AA247" s="18"/>
      <c r="AB247" s="212"/>
      <c r="AC247" s="1"/>
    </row>
    <row r="248" spans="1:29">
      <c r="A248" s="1"/>
      <c r="B248" s="1"/>
      <c r="C248" s="1"/>
      <c r="D248" s="1"/>
      <c r="E248" s="1"/>
      <c r="F248" s="1"/>
      <c r="G248" s="1"/>
      <c r="H248" s="1"/>
      <c r="I248" s="1"/>
      <c r="J248" s="1"/>
      <c r="K248" s="18"/>
      <c r="L248" s="1"/>
      <c r="M248" s="1"/>
      <c r="N248" s="1"/>
      <c r="O248" s="1"/>
      <c r="P248" s="1"/>
      <c r="Q248" s="1"/>
      <c r="R248" s="1"/>
      <c r="S248" s="210"/>
      <c r="T248" s="210"/>
      <c r="U248" s="1"/>
      <c r="V248" s="18"/>
      <c r="W248" s="18"/>
      <c r="X248" s="1"/>
      <c r="Y248" s="210"/>
      <c r="Z248" s="1"/>
      <c r="AA248" s="18"/>
      <c r="AB248" s="212"/>
      <c r="AC248" s="1"/>
    </row>
    <row r="249" spans="1:29">
      <c r="A249" s="1"/>
      <c r="B249" s="1"/>
      <c r="C249" s="1"/>
      <c r="D249" s="1"/>
      <c r="E249" s="1"/>
      <c r="F249" s="1"/>
      <c r="G249" s="1"/>
      <c r="H249" s="1"/>
      <c r="I249" s="1"/>
      <c r="J249" s="1"/>
      <c r="K249" s="18"/>
      <c r="L249" s="1"/>
      <c r="M249" s="1"/>
      <c r="N249" s="1"/>
      <c r="O249" s="1"/>
      <c r="P249" s="1"/>
      <c r="Q249" s="1"/>
      <c r="R249" s="1"/>
      <c r="S249" s="210"/>
      <c r="T249" s="210"/>
      <c r="U249" s="1"/>
      <c r="V249" s="18"/>
      <c r="W249" s="18"/>
      <c r="X249" s="1"/>
      <c r="Y249" s="210"/>
      <c r="Z249" s="1"/>
      <c r="AA249" s="18"/>
      <c r="AB249" s="212"/>
      <c r="AC249" s="1"/>
    </row>
    <row r="250" spans="1:29">
      <c r="A250" s="1"/>
      <c r="B250" s="1"/>
      <c r="C250" s="1"/>
      <c r="D250" s="1"/>
      <c r="E250" s="1"/>
      <c r="F250" s="1"/>
      <c r="G250" s="1"/>
      <c r="H250" s="1"/>
      <c r="I250" s="1"/>
      <c r="J250" s="1"/>
      <c r="K250" s="18"/>
      <c r="L250" s="1"/>
      <c r="M250" s="1"/>
      <c r="N250" s="1"/>
      <c r="O250" s="1"/>
      <c r="P250" s="1"/>
      <c r="Q250" s="1"/>
      <c r="R250" s="1"/>
      <c r="S250" s="210"/>
      <c r="T250" s="210"/>
      <c r="U250" s="1"/>
      <c r="V250" s="18"/>
      <c r="W250" s="18"/>
      <c r="X250" s="1"/>
      <c r="Y250" s="210"/>
      <c r="Z250" s="1"/>
      <c r="AA250" s="18"/>
      <c r="AB250" s="212"/>
      <c r="AC250" s="1"/>
    </row>
    <row r="251" spans="1:29">
      <c r="A251" s="1"/>
      <c r="B251" s="1"/>
      <c r="C251" s="1"/>
      <c r="D251" s="1"/>
      <c r="E251" s="1"/>
      <c r="F251" s="1"/>
      <c r="G251" s="1"/>
      <c r="H251" s="1"/>
      <c r="I251" s="1"/>
      <c r="J251" s="1"/>
      <c r="K251" s="18"/>
      <c r="L251" s="1"/>
      <c r="M251" s="1"/>
      <c r="N251" s="1"/>
      <c r="O251" s="1"/>
      <c r="P251" s="1"/>
      <c r="Q251" s="1"/>
      <c r="R251" s="1"/>
      <c r="S251" s="210"/>
      <c r="T251" s="210"/>
      <c r="U251" s="1"/>
      <c r="V251" s="18"/>
      <c r="W251" s="18"/>
      <c r="X251" s="1"/>
      <c r="Y251" s="210"/>
      <c r="Z251" s="1"/>
      <c r="AA251" s="18"/>
      <c r="AB251" s="212"/>
      <c r="AC251" s="1"/>
    </row>
    <row r="252" spans="1:29">
      <c r="A252" s="1"/>
      <c r="B252" s="1"/>
      <c r="C252" s="1"/>
      <c r="D252" s="1"/>
      <c r="E252" s="1"/>
      <c r="F252" s="1"/>
      <c r="G252" s="1"/>
      <c r="H252" s="1"/>
      <c r="I252" s="1"/>
      <c r="J252" s="1"/>
      <c r="K252" s="18"/>
      <c r="L252" s="1"/>
      <c r="M252" s="1"/>
      <c r="N252" s="1"/>
      <c r="O252" s="1"/>
      <c r="P252" s="1"/>
      <c r="Q252" s="1"/>
      <c r="R252" s="1"/>
      <c r="S252" s="210"/>
      <c r="T252" s="210"/>
      <c r="U252" s="1"/>
      <c r="V252" s="18"/>
      <c r="W252" s="18"/>
      <c r="X252" s="1"/>
      <c r="Y252" s="210"/>
      <c r="Z252" s="1"/>
      <c r="AA252" s="18"/>
      <c r="AB252" s="212"/>
      <c r="AC252" s="1"/>
    </row>
    <row r="253" spans="1:29">
      <c r="A253" s="1"/>
      <c r="B253" s="1"/>
      <c r="C253" s="1"/>
      <c r="D253" s="1"/>
      <c r="E253" s="1"/>
      <c r="F253" s="1"/>
      <c r="G253" s="1"/>
      <c r="H253" s="1"/>
      <c r="I253" s="1"/>
      <c r="J253" s="1"/>
      <c r="K253" s="18"/>
      <c r="L253" s="1"/>
      <c r="M253" s="1"/>
      <c r="N253" s="1"/>
      <c r="O253" s="1"/>
      <c r="P253" s="1"/>
      <c r="Q253" s="1"/>
      <c r="R253" s="1"/>
      <c r="S253" s="210"/>
      <c r="T253" s="210"/>
      <c r="U253" s="1"/>
      <c r="V253" s="18"/>
      <c r="W253" s="18"/>
      <c r="X253" s="1"/>
      <c r="Y253" s="210"/>
      <c r="Z253" s="1"/>
      <c r="AA253" s="18"/>
      <c r="AB253" s="212"/>
      <c r="AC253" s="1"/>
    </row>
    <row r="254" spans="1:29">
      <c r="A254" s="1"/>
      <c r="B254" s="1"/>
      <c r="C254" s="1"/>
      <c r="D254" s="1"/>
      <c r="E254" s="1"/>
      <c r="F254" s="1"/>
      <c r="G254" s="1"/>
      <c r="H254" s="1"/>
      <c r="I254" s="1"/>
      <c r="J254" s="1"/>
      <c r="K254" s="18"/>
      <c r="L254" s="1"/>
      <c r="M254" s="1"/>
      <c r="N254" s="1"/>
      <c r="O254" s="1"/>
      <c r="P254" s="1"/>
      <c r="Q254" s="1"/>
      <c r="R254" s="1"/>
      <c r="S254" s="210"/>
      <c r="T254" s="210"/>
      <c r="U254" s="1"/>
      <c r="V254" s="18"/>
      <c r="W254" s="18"/>
      <c r="X254" s="1"/>
      <c r="Y254" s="210"/>
      <c r="Z254" s="1"/>
      <c r="AA254" s="18"/>
      <c r="AB254" s="212"/>
      <c r="AC254" s="1"/>
    </row>
    <row r="255" spans="1:29">
      <c r="A255" s="1"/>
      <c r="B255" s="1"/>
      <c r="C255" s="1"/>
      <c r="D255" s="1"/>
      <c r="E255" s="1"/>
      <c r="F255" s="1"/>
      <c r="G255" s="1"/>
      <c r="H255" s="1"/>
      <c r="I255" s="1"/>
      <c r="J255" s="1"/>
      <c r="K255" s="18"/>
      <c r="L255" s="1"/>
      <c r="M255" s="1"/>
      <c r="N255" s="1"/>
      <c r="O255" s="1"/>
      <c r="P255" s="1"/>
      <c r="Q255" s="1"/>
      <c r="R255" s="1"/>
      <c r="S255" s="210"/>
      <c r="T255" s="210"/>
      <c r="U255" s="1"/>
      <c r="V255" s="18"/>
      <c r="W255" s="18"/>
      <c r="X255" s="1"/>
      <c r="Y255" s="210"/>
      <c r="Z255" s="1"/>
      <c r="AA255" s="18"/>
      <c r="AB255" s="212"/>
      <c r="AC255" s="1"/>
    </row>
    <row r="256" spans="1:29">
      <c r="A256" s="1"/>
      <c r="B256" s="1"/>
      <c r="C256" s="1"/>
      <c r="D256" s="1"/>
      <c r="E256" s="1"/>
      <c r="F256" s="1"/>
      <c r="G256" s="1"/>
      <c r="H256" s="1"/>
      <c r="I256" s="1"/>
      <c r="J256" s="1"/>
      <c r="K256" s="18"/>
      <c r="L256" s="1"/>
      <c r="M256" s="1"/>
      <c r="N256" s="1"/>
      <c r="O256" s="1"/>
      <c r="P256" s="1"/>
      <c r="Q256" s="1"/>
      <c r="R256" s="1"/>
      <c r="S256" s="210"/>
      <c r="T256" s="210"/>
      <c r="U256" s="1"/>
      <c r="V256" s="18"/>
      <c r="W256" s="18"/>
      <c r="X256" s="1"/>
      <c r="Y256" s="210"/>
      <c r="Z256" s="1"/>
      <c r="AA256" s="18"/>
      <c r="AB256" s="212"/>
      <c r="AC256" s="1"/>
    </row>
    <row r="257" spans="1:29">
      <c r="A257" s="1"/>
      <c r="B257" s="1"/>
      <c r="C257" s="1"/>
      <c r="D257" s="1"/>
      <c r="E257" s="1"/>
      <c r="F257" s="1"/>
      <c r="G257" s="1"/>
      <c r="H257" s="1"/>
      <c r="I257" s="1"/>
      <c r="J257" s="1"/>
      <c r="K257" s="18"/>
      <c r="L257" s="1"/>
      <c r="M257" s="1"/>
      <c r="N257" s="1"/>
      <c r="O257" s="1"/>
      <c r="P257" s="1"/>
      <c r="Q257" s="1"/>
      <c r="R257" s="1"/>
      <c r="S257" s="210"/>
      <c r="T257" s="210"/>
      <c r="U257" s="1"/>
      <c r="V257" s="18"/>
      <c r="W257" s="18"/>
      <c r="X257" s="1"/>
      <c r="Y257" s="210"/>
      <c r="Z257" s="1"/>
      <c r="AA257" s="18"/>
      <c r="AB257" s="212"/>
      <c r="AC257" s="1"/>
    </row>
    <row r="258" spans="1:29">
      <c r="A258" s="1"/>
      <c r="B258" s="1"/>
      <c r="C258" s="1"/>
      <c r="D258" s="1"/>
      <c r="E258" s="1"/>
      <c r="F258" s="1"/>
      <c r="G258" s="1"/>
      <c r="H258" s="1"/>
      <c r="I258" s="1"/>
      <c r="J258" s="1"/>
      <c r="K258" s="18"/>
      <c r="L258" s="1"/>
      <c r="M258" s="1"/>
      <c r="N258" s="1"/>
      <c r="O258" s="1"/>
      <c r="P258" s="1"/>
      <c r="Q258" s="1"/>
      <c r="R258" s="1"/>
      <c r="S258" s="210"/>
      <c r="T258" s="210"/>
      <c r="U258" s="1"/>
      <c r="V258" s="18"/>
      <c r="W258" s="18"/>
      <c r="X258" s="1"/>
      <c r="Y258" s="210"/>
      <c r="Z258" s="1"/>
      <c r="AA258" s="18"/>
      <c r="AB258" s="212"/>
      <c r="AC258" s="1"/>
    </row>
    <row r="259" spans="1:29">
      <c r="A259" s="1"/>
      <c r="B259" s="1"/>
      <c r="C259" s="1"/>
      <c r="D259" s="1"/>
      <c r="E259" s="1"/>
      <c r="F259" s="1"/>
      <c r="G259" s="1"/>
      <c r="H259" s="1"/>
      <c r="I259" s="1"/>
      <c r="J259" s="1"/>
      <c r="K259" s="18"/>
      <c r="L259" s="1"/>
      <c r="M259" s="1"/>
      <c r="N259" s="1"/>
      <c r="O259" s="1"/>
      <c r="P259" s="1"/>
      <c r="Q259" s="1"/>
      <c r="R259" s="1"/>
      <c r="S259" s="210"/>
      <c r="T259" s="210"/>
      <c r="U259" s="1"/>
      <c r="V259" s="18"/>
      <c r="W259" s="18"/>
      <c r="X259" s="1"/>
      <c r="Y259" s="210"/>
      <c r="Z259" s="1"/>
      <c r="AA259" s="18"/>
      <c r="AB259" s="212"/>
      <c r="AC259" s="1"/>
    </row>
    <row r="260" spans="1:29">
      <c r="A260" s="1"/>
      <c r="B260" s="1"/>
      <c r="C260" s="1"/>
      <c r="D260" s="1"/>
      <c r="E260" s="1"/>
      <c r="F260" s="1"/>
      <c r="G260" s="1"/>
      <c r="H260" s="1"/>
      <c r="I260" s="1"/>
      <c r="J260" s="1"/>
      <c r="K260" s="18"/>
      <c r="L260" s="1"/>
      <c r="M260" s="1"/>
      <c r="N260" s="1"/>
      <c r="O260" s="1"/>
      <c r="P260" s="1"/>
      <c r="Q260" s="1"/>
      <c r="R260" s="1"/>
      <c r="S260" s="210"/>
      <c r="T260" s="210"/>
      <c r="U260" s="1"/>
      <c r="V260" s="18"/>
      <c r="W260" s="18"/>
      <c r="X260" s="1"/>
      <c r="Y260" s="210"/>
      <c r="Z260" s="1"/>
      <c r="AA260" s="18"/>
      <c r="AB260" s="212"/>
      <c r="AC260" s="1"/>
    </row>
    <row r="261" spans="1:29">
      <c r="A261" s="1"/>
      <c r="B261" s="1"/>
      <c r="C261" s="1"/>
      <c r="D261" s="1"/>
      <c r="E261" s="1"/>
      <c r="F261" s="1"/>
      <c r="G261" s="1"/>
      <c r="H261" s="1"/>
      <c r="I261" s="1"/>
      <c r="J261" s="1"/>
      <c r="K261" s="18"/>
      <c r="L261" s="1"/>
      <c r="M261" s="1"/>
      <c r="N261" s="1"/>
      <c r="O261" s="1"/>
      <c r="P261" s="1"/>
      <c r="Q261" s="1"/>
      <c r="R261" s="1"/>
      <c r="S261" s="210"/>
      <c r="T261" s="210"/>
      <c r="U261" s="1"/>
      <c r="V261" s="18"/>
      <c r="W261" s="18"/>
      <c r="X261" s="1"/>
      <c r="Y261" s="210"/>
      <c r="Z261" s="1"/>
      <c r="AA261" s="18"/>
      <c r="AB261" s="212"/>
      <c r="AC261" s="1"/>
    </row>
    <row r="262" spans="1:29">
      <c r="A262" s="1"/>
      <c r="B262" s="1"/>
      <c r="C262" s="1"/>
      <c r="D262" s="1"/>
      <c r="E262" s="1"/>
      <c r="F262" s="1"/>
      <c r="G262" s="1"/>
      <c r="H262" s="1"/>
      <c r="I262" s="1"/>
      <c r="J262" s="1"/>
      <c r="K262" s="18"/>
      <c r="L262" s="1"/>
      <c r="M262" s="1"/>
      <c r="N262" s="1"/>
      <c r="O262" s="1"/>
      <c r="P262" s="1"/>
      <c r="Q262" s="1"/>
      <c r="R262" s="1"/>
      <c r="S262" s="210"/>
      <c r="T262" s="210"/>
      <c r="U262" s="1"/>
      <c r="V262" s="18"/>
      <c r="W262" s="18"/>
      <c r="X262" s="1"/>
      <c r="Y262" s="210"/>
      <c r="Z262" s="1"/>
      <c r="AA262" s="18"/>
      <c r="AB262" s="212"/>
      <c r="AC262" s="1"/>
    </row>
    <row r="263" spans="1:29">
      <c r="A263" s="1"/>
      <c r="B263" s="1"/>
      <c r="C263" s="1"/>
      <c r="D263" s="1"/>
      <c r="E263" s="1"/>
      <c r="F263" s="1"/>
      <c r="G263" s="1"/>
      <c r="H263" s="1"/>
      <c r="I263" s="1"/>
      <c r="J263" s="1"/>
      <c r="K263" s="18"/>
      <c r="L263" s="1"/>
      <c r="M263" s="1"/>
      <c r="N263" s="1"/>
      <c r="O263" s="1"/>
      <c r="P263" s="1"/>
      <c r="Q263" s="1"/>
      <c r="R263" s="1"/>
      <c r="S263" s="210"/>
      <c r="T263" s="210"/>
      <c r="U263" s="1"/>
      <c r="V263" s="18"/>
      <c r="W263" s="18"/>
      <c r="X263" s="1"/>
      <c r="Y263" s="210"/>
      <c r="Z263" s="1"/>
      <c r="AA263" s="18"/>
      <c r="AB263" s="212"/>
      <c r="AC263" s="1"/>
    </row>
    <row r="264" spans="1:29">
      <c r="A264" s="1"/>
      <c r="B264" s="1"/>
      <c r="C264" s="1"/>
      <c r="D264" s="1"/>
      <c r="E264" s="1"/>
      <c r="F264" s="1"/>
      <c r="G264" s="1"/>
      <c r="H264" s="1"/>
      <c r="I264" s="1"/>
      <c r="J264" s="1"/>
      <c r="K264" s="18"/>
      <c r="L264" s="1"/>
      <c r="M264" s="1"/>
      <c r="N264" s="1"/>
      <c r="O264" s="1"/>
      <c r="P264" s="1"/>
      <c r="Q264" s="1"/>
      <c r="R264" s="1"/>
      <c r="S264" s="210"/>
      <c r="T264" s="210"/>
      <c r="U264" s="1"/>
      <c r="V264" s="18"/>
      <c r="W264" s="18"/>
      <c r="X264" s="1"/>
      <c r="Y264" s="210"/>
      <c r="Z264" s="1"/>
      <c r="AA264" s="18"/>
      <c r="AB264" s="212"/>
      <c r="AC264" s="1"/>
    </row>
    <row r="265" spans="1:29">
      <c r="A265" s="1"/>
      <c r="B265" s="1"/>
      <c r="C265" s="1"/>
      <c r="D265" s="1"/>
      <c r="E265" s="1"/>
      <c r="F265" s="1"/>
      <c r="G265" s="1"/>
      <c r="H265" s="1"/>
      <c r="I265" s="1"/>
      <c r="J265" s="1"/>
      <c r="K265" s="18"/>
      <c r="L265" s="1"/>
      <c r="M265" s="1"/>
      <c r="N265" s="1"/>
      <c r="O265" s="1"/>
      <c r="P265" s="1"/>
      <c r="Q265" s="1"/>
      <c r="R265" s="1"/>
      <c r="S265" s="210"/>
      <c r="T265" s="210"/>
      <c r="U265" s="1"/>
      <c r="V265" s="18"/>
      <c r="W265" s="18"/>
      <c r="X265" s="1"/>
      <c r="Y265" s="210"/>
      <c r="Z265" s="1"/>
      <c r="AA265" s="18"/>
      <c r="AB265" s="212"/>
      <c r="AC265" s="1"/>
    </row>
    <row r="266" spans="1:29">
      <c r="A266" s="1"/>
      <c r="B266" s="1"/>
      <c r="C266" s="1"/>
      <c r="D266" s="1"/>
      <c r="E266" s="1"/>
      <c r="F266" s="1"/>
      <c r="G266" s="1"/>
      <c r="H266" s="1"/>
      <c r="I266" s="1"/>
      <c r="J266" s="1"/>
      <c r="K266" s="18"/>
      <c r="L266" s="1"/>
      <c r="M266" s="1"/>
      <c r="N266" s="1"/>
      <c r="O266" s="1"/>
      <c r="P266" s="1"/>
      <c r="Q266" s="1"/>
      <c r="R266" s="1"/>
      <c r="S266" s="210"/>
      <c r="T266" s="210"/>
      <c r="U266" s="1"/>
      <c r="V266" s="18"/>
      <c r="W266" s="18"/>
      <c r="X266" s="1"/>
      <c r="Y266" s="210"/>
      <c r="Z266" s="1"/>
      <c r="AA266" s="18"/>
      <c r="AB266" s="212"/>
      <c r="AC266" s="1"/>
    </row>
    <row r="267" spans="1:29">
      <c r="A267" s="1"/>
      <c r="B267" s="1"/>
      <c r="C267" s="1"/>
      <c r="D267" s="1"/>
      <c r="E267" s="1"/>
      <c r="F267" s="1"/>
      <c r="G267" s="1"/>
      <c r="H267" s="1"/>
      <c r="I267" s="1"/>
      <c r="J267" s="1"/>
      <c r="K267" s="18"/>
      <c r="L267" s="1"/>
      <c r="M267" s="1"/>
      <c r="N267" s="1"/>
      <c r="O267" s="1"/>
      <c r="P267" s="1"/>
      <c r="Q267" s="1"/>
      <c r="R267" s="1"/>
      <c r="S267" s="210"/>
      <c r="T267" s="210"/>
      <c r="U267" s="1"/>
      <c r="V267" s="18"/>
      <c r="W267" s="18"/>
      <c r="X267" s="1"/>
      <c r="Y267" s="210"/>
      <c r="Z267" s="1"/>
      <c r="AA267" s="18"/>
      <c r="AB267" s="212"/>
      <c r="AC267" s="1"/>
    </row>
    <row r="268" spans="1:29">
      <c r="A268" s="1"/>
      <c r="B268" s="1"/>
      <c r="C268" s="1"/>
      <c r="D268" s="1"/>
      <c r="E268" s="1"/>
      <c r="F268" s="1"/>
      <c r="G268" s="1"/>
      <c r="H268" s="1"/>
      <c r="I268" s="1"/>
      <c r="J268" s="1"/>
      <c r="K268" s="18"/>
      <c r="L268" s="1"/>
      <c r="M268" s="1"/>
      <c r="N268" s="1"/>
      <c r="O268" s="1"/>
      <c r="P268" s="1"/>
      <c r="Q268" s="1"/>
      <c r="R268" s="1"/>
      <c r="S268" s="210"/>
      <c r="T268" s="210"/>
      <c r="U268" s="1"/>
      <c r="V268" s="18"/>
      <c r="W268" s="18"/>
      <c r="X268" s="1"/>
      <c r="Y268" s="210"/>
      <c r="Z268" s="1"/>
      <c r="AA268" s="18"/>
      <c r="AB268" s="212"/>
      <c r="AC268" s="1"/>
    </row>
    <row r="269" spans="1:29">
      <c r="A269" s="1"/>
      <c r="B269" s="1"/>
      <c r="C269" s="1"/>
      <c r="D269" s="1"/>
      <c r="E269" s="1"/>
      <c r="F269" s="1"/>
      <c r="G269" s="1"/>
      <c r="H269" s="1"/>
      <c r="I269" s="1"/>
      <c r="J269" s="1"/>
      <c r="K269" s="18"/>
      <c r="L269" s="1"/>
      <c r="M269" s="1"/>
      <c r="N269" s="1"/>
      <c r="O269" s="1"/>
      <c r="P269" s="1"/>
      <c r="Q269" s="1"/>
      <c r="R269" s="1"/>
      <c r="S269" s="210"/>
      <c r="T269" s="210"/>
      <c r="U269" s="1"/>
      <c r="V269" s="18"/>
      <c r="W269" s="18"/>
      <c r="X269" s="1"/>
      <c r="Y269" s="210"/>
      <c r="Z269" s="1"/>
      <c r="AA269" s="18"/>
      <c r="AB269" s="212"/>
      <c r="AC269" s="1"/>
    </row>
    <row r="270" spans="1:29">
      <c r="A270" s="1"/>
      <c r="B270" s="1"/>
      <c r="C270" s="1"/>
      <c r="D270" s="1"/>
      <c r="E270" s="1"/>
      <c r="F270" s="1"/>
      <c r="G270" s="1"/>
      <c r="H270" s="1"/>
      <c r="I270" s="1"/>
      <c r="J270" s="1"/>
      <c r="K270" s="18"/>
      <c r="L270" s="1"/>
      <c r="M270" s="1"/>
      <c r="N270" s="1"/>
      <c r="O270" s="1"/>
      <c r="P270" s="1"/>
      <c r="Q270" s="1"/>
      <c r="R270" s="1"/>
      <c r="S270" s="210"/>
      <c r="T270" s="210"/>
      <c r="U270" s="1"/>
      <c r="V270" s="18"/>
      <c r="W270" s="18"/>
      <c r="X270" s="1"/>
      <c r="Y270" s="210"/>
      <c r="Z270" s="1"/>
      <c r="AA270" s="18"/>
      <c r="AB270" s="212"/>
      <c r="AC270" s="1"/>
    </row>
    <row r="271" spans="1:29">
      <c r="A271" s="1"/>
      <c r="B271" s="1"/>
      <c r="C271" s="1"/>
      <c r="D271" s="1"/>
      <c r="E271" s="1"/>
      <c r="F271" s="1"/>
      <c r="G271" s="1"/>
      <c r="H271" s="1"/>
      <c r="I271" s="1"/>
      <c r="J271" s="1"/>
      <c r="K271" s="18"/>
      <c r="L271" s="1"/>
      <c r="M271" s="1"/>
      <c r="N271" s="1"/>
      <c r="O271" s="1"/>
      <c r="P271" s="1"/>
      <c r="Q271" s="1"/>
      <c r="R271" s="1"/>
      <c r="S271" s="210"/>
      <c r="T271" s="210"/>
      <c r="U271" s="1"/>
      <c r="V271" s="18"/>
      <c r="W271" s="18"/>
      <c r="X271" s="1"/>
      <c r="Y271" s="210"/>
      <c r="Z271" s="1"/>
      <c r="AA271" s="18"/>
      <c r="AB271" s="212"/>
      <c r="AC271" s="1"/>
    </row>
    <row r="272" spans="1:29">
      <c r="A272" s="1"/>
      <c r="B272" s="1"/>
      <c r="C272" s="1"/>
      <c r="D272" s="1"/>
      <c r="E272" s="1"/>
      <c r="F272" s="1"/>
      <c r="G272" s="1"/>
      <c r="H272" s="1"/>
      <c r="I272" s="1"/>
      <c r="J272" s="1"/>
      <c r="K272" s="18"/>
      <c r="L272" s="1"/>
      <c r="M272" s="1"/>
      <c r="N272" s="1"/>
      <c r="O272" s="1"/>
      <c r="P272" s="1"/>
      <c r="Q272" s="1"/>
      <c r="R272" s="1"/>
      <c r="S272" s="210"/>
      <c r="T272" s="210"/>
      <c r="U272" s="1"/>
      <c r="V272" s="18"/>
      <c r="W272" s="18"/>
      <c r="X272" s="1"/>
      <c r="Y272" s="210"/>
      <c r="Z272" s="1"/>
      <c r="AA272" s="18"/>
      <c r="AB272" s="212"/>
      <c r="AC272" s="1"/>
    </row>
    <row r="273" spans="1:29">
      <c r="A273" s="1"/>
      <c r="B273" s="1"/>
      <c r="C273" s="1"/>
      <c r="D273" s="1"/>
      <c r="E273" s="1"/>
      <c r="F273" s="1"/>
      <c r="G273" s="1"/>
      <c r="H273" s="1"/>
      <c r="I273" s="1"/>
      <c r="J273" s="1"/>
      <c r="K273" s="18"/>
      <c r="L273" s="1"/>
      <c r="M273" s="1"/>
      <c r="N273" s="1"/>
      <c r="O273" s="1"/>
      <c r="P273" s="1"/>
      <c r="Q273" s="1"/>
      <c r="R273" s="1"/>
      <c r="S273" s="210"/>
      <c r="T273" s="210"/>
      <c r="U273" s="1"/>
      <c r="V273" s="18"/>
      <c r="W273" s="18"/>
      <c r="X273" s="1"/>
      <c r="Y273" s="210"/>
      <c r="Z273" s="1"/>
      <c r="AA273" s="18"/>
      <c r="AB273" s="212"/>
      <c r="AC273" s="1"/>
    </row>
    <row r="274" spans="1:29">
      <c r="A274" s="1"/>
      <c r="B274" s="1"/>
      <c r="C274" s="1"/>
      <c r="D274" s="1"/>
      <c r="E274" s="1"/>
      <c r="F274" s="1"/>
      <c r="G274" s="1"/>
      <c r="H274" s="1"/>
      <c r="I274" s="1"/>
      <c r="J274" s="1"/>
      <c r="K274" s="18"/>
      <c r="L274" s="1"/>
      <c r="M274" s="1"/>
      <c r="N274" s="1"/>
      <c r="O274" s="1"/>
      <c r="P274" s="1"/>
      <c r="Q274" s="1"/>
      <c r="R274" s="1"/>
      <c r="S274" s="210"/>
      <c r="T274" s="210"/>
      <c r="U274" s="1"/>
      <c r="V274" s="18"/>
      <c r="W274" s="18"/>
      <c r="X274" s="1"/>
      <c r="Y274" s="210"/>
      <c r="Z274" s="1"/>
      <c r="AA274" s="18"/>
      <c r="AB274" s="212"/>
      <c r="AC274" s="1"/>
    </row>
    <row r="275" spans="1:29">
      <c r="A275" s="1"/>
      <c r="B275" s="1"/>
      <c r="C275" s="1"/>
      <c r="D275" s="1"/>
      <c r="E275" s="1"/>
      <c r="F275" s="1"/>
      <c r="G275" s="1"/>
      <c r="H275" s="1"/>
      <c r="I275" s="1"/>
      <c r="J275" s="1"/>
      <c r="K275" s="18"/>
      <c r="L275" s="1"/>
      <c r="M275" s="1"/>
      <c r="N275" s="1"/>
      <c r="O275" s="1"/>
      <c r="P275" s="1"/>
      <c r="Q275" s="1"/>
      <c r="R275" s="1"/>
      <c r="S275" s="210"/>
      <c r="T275" s="210"/>
      <c r="U275" s="1"/>
      <c r="V275" s="18"/>
      <c r="W275" s="18"/>
      <c r="X275" s="1"/>
      <c r="Y275" s="210"/>
      <c r="Z275" s="1"/>
      <c r="AA275" s="18"/>
      <c r="AB275" s="212"/>
      <c r="AC275" s="1"/>
    </row>
    <row r="276" spans="1:29">
      <c r="A276" s="1"/>
      <c r="B276" s="1"/>
      <c r="C276" s="1"/>
      <c r="D276" s="1"/>
      <c r="E276" s="1"/>
      <c r="F276" s="1"/>
      <c r="G276" s="1"/>
      <c r="H276" s="1"/>
      <c r="I276" s="1"/>
      <c r="J276" s="1"/>
      <c r="K276" s="18"/>
      <c r="L276" s="1"/>
      <c r="M276" s="1"/>
      <c r="N276" s="1"/>
      <c r="O276" s="1"/>
      <c r="P276" s="1"/>
      <c r="Q276" s="1"/>
      <c r="R276" s="1"/>
      <c r="S276" s="210"/>
      <c r="T276" s="210"/>
      <c r="U276" s="1"/>
      <c r="V276" s="18"/>
      <c r="W276" s="18"/>
      <c r="X276" s="1"/>
      <c r="Y276" s="210"/>
      <c r="Z276" s="1"/>
      <c r="AA276" s="18"/>
      <c r="AB276" s="212"/>
      <c r="AC276" s="1"/>
    </row>
    <row r="277" spans="1:29">
      <c r="A277" s="1"/>
      <c r="B277" s="1"/>
      <c r="C277" s="1"/>
      <c r="D277" s="1"/>
      <c r="E277" s="1"/>
      <c r="F277" s="1"/>
      <c r="G277" s="1"/>
      <c r="H277" s="1"/>
      <c r="I277" s="1"/>
      <c r="J277" s="1"/>
      <c r="K277" s="18"/>
      <c r="L277" s="1"/>
      <c r="M277" s="1"/>
      <c r="N277" s="1"/>
      <c r="O277" s="1"/>
      <c r="P277" s="1"/>
      <c r="Q277" s="1"/>
      <c r="R277" s="1"/>
      <c r="S277" s="210"/>
      <c r="T277" s="210"/>
      <c r="U277" s="1"/>
      <c r="V277" s="18"/>
      <c r="W277" s="18"/>
      <c r="X277" s="1"/>
      <c r="Y277" s="210"/>
      <c r="Z277" s="1"/>
      <c r="AA277" s="18"/>
      <c r="AB277" s="212"/>
      <c r="AC277" s="1"/>
    </row>
    <row r="278" spans="1:29">
      <c r="A278" s="1"/>
      <c r="B278" s="1"/>
      <c r="C278" s="1"/>
      <c r="D278" s="1"/>
      <c r="E278" s="1"/>
      <c r="F278" s="1"/>
      <c r="G278" s="1"/>
      <c r="H278" s="1"/>
      <c r="I278" s="1"/>
      <c r="J278" s="1"/>
      <c r="K278" s="18"/>
      <c r="L278" s="1"/>
      <c r="M278" s="1"/>
      <c r="N278" s="1"/>
      <c r="O278" s="1"/>
      <c r="P278" s="1"/>
      <c r="Q278" s="1"/>
      <c r="R278" s="1"/>
      <c r="S278" s="210"/>
      <c r="T278" s="210"/>
      <c r="U278" s="1"/>
      <c r="V278" s="18"/>
      <c r="W278" s="18"/>
      <c r="X278" s="1"/>
      <c r="Y278" s="210"/>
      <c r="Z278" s="1"/>
      <c r="AA278" s="18"/>
      <c r="AB278" s="212"/>
      <c r="AC278" s="1"/>
    </row>
    <row r="279" spans="1:29">
      <c r="A279" s="1"/>
      <c r="B279" s="1"/>
      <c r="C279" s="1"/>
      <c r="D279" s="1"/>
      <c r="E279" s="1"/>
      <c r="F279" s="1"/>
      <c r="G279" s="1"/>
      <c r="H279" s="1"/>
      <c r="I279" s="1"/>
      <c r="J279" s="1"/>
      <c r="K279" s="18"/>
      <c r="L279" s="1"/>
      <c r="M279" s="1"/>
      <c r="N279" s="1"/>
      <c r="O279" s="1"/>
      <c r="P279" s="1"/>
      <c r="Q279" s="1"/>
      <c r="R279" s="1"/>
      <c r="S279" s="210"/>
      <c r="T279" s="210"/>
      <c r="U279" s="1"/>
      <c r="V279" s="18"/>
      <c r="W279" s="18"/>
      <c r="X279" s="1"/>
      <c r="Y279" s="210"/>
      <c r="Z279" s="1"/>
      <c r="AA279" s="18"/>
      <c r="AB279" s="212"/>
      <c r="AC279" s="1"/>
    </row>
    <row r="280" spans="1:29">
      <c r="A280" s="1"/>
      <c r="B280" s="1"/>
      <c r="C280" s="1"/>
      <c r="D280" s="1"/>
      <c r="E280" s="1"/>
      <c r="F280" s="1"/>
      <c r="G280" s="1"/>
      <c r="H280" s="1"/>
      <c r="I280" s="1"/>
      <c r="J280" s="1"/>
      <c r="K280" s="18"/>
      <c r="L280" s="1"/>
      <c r="M280" s="1"/>
      <c r="N280" s="1"/>
      <c r="O280" s="1"/>
      <c r="P280" s="1"/>
      <c r="Q280" s="1"/>
      <c r="R280" s="1"/>
      <c r="S280" s="210"/>
      <c r="T280" s="210"/>
      <c r="U280" s="1"/>
      <c r="V280" s="18"/>
      <c r="W280" s="18"/>
      <c r="X280" s="1"/>
      <c r="Y280" s="210"/>
      <c r="Z280" s="1"/>
      <c r="AA280" s="18"/>
      <c r="AB280" s="212"/>
      <c r="AC280" s="1"/>
    </row>
    <row r="281" spans="1:29">
      <c r="A281" s="1"/>
      <c r="B281" s="1"/>
      <c r="C281" s="1"/>
      <c r="D281" s="1"/>
      <c r="E281" s="1"/>
      <c r="F281" s="1"/>
      <c r="G281" s="1"/>
      <c r="H281" s="1"/>
      <c r="I281" s="1"/>
      <c r="J281" s="1"/>
      <c r="K281" s="18"/>
      <c r="L281" s="1"/>
      <c r="M281" s="1"/>
      <c r="N281" s="1"/>
      <c r="O281" s="1"/>
      <c r="P281" s="1"/>
      <c r="Q281" s="1"/>
      <c r="R281" s="1"/>
      <c r="S281" s="210"/>
      <c r="T281" s="210"/>
      <c r="U281" s="1"/>
      <c r="V281" s="18"/>
      <c r="W281" s="18"/>
      <c r="X281" s="1"/>
      <c r="Y281" s="210"/>
      <c r="Z281" s="1"/>
      <c r="AA281" s="18"/>
      <c r="AB281" s="212"/>
      <c r="AC281" s="1"/>
    </row>
    <row r="282" spans="1:29">
      <c r="A282" s="1"/>
      <c r="B282" s="1"/>
      <c r="C282" s="1"/>
      <c r="D282" s="1"/>
      <c r="E282" s="1"/>
      <c r="F282" s="1"/>
      <c r="G282" s="1"/>
      <c r="H282" s="1"/>
      <c r="I282" s="1"/>
      <c r="J282" s="1"/>
      <c r="K282" s="18"/>
      <c r="L282" s="1"/>
      <c r="M282" s="1"/>
      <c r="N282" s="1"/>
      <c r="O282" s="1"/>
      <c r="P282" s="1"/>
      <c r="Q282" s="1"/>
      <c r="R282" s="1"/>
      <c r="S282" s="210"/>
      <c r="T282" s="210"/>
      <c r="U282" s="1"/>
      <c r="V282" s="18"/>
      <c r="W282" s="18"/>
      <c r="X282" s="1"/>
      <c r="Y282" s="210"/>
      <c r="Z282" s="1"/>
      <c r="AA282" s="18"/>
      <c r="AB282" s="212"/>
      <c r="AC282" s="1"/>
    </row>
    <row r="283" spans="1:29">
      <c r="A283" s="1"/>
      <c r="B283" s="1"/>
      <c r="C283" s="1"/>
      <c r="D283" s="1"/>
      <c r="E283" s="1"/>
      <c r="F283" s="1"/>
      <c r="G283" s="1"/>
      <c r="H283" s="1"/>
      <c r="I283" s="1"/>
      <c r="J283" s="1"/>
      <c r="K283" s="18"/>
      <c r="L283" s="1"/>
      <c r="M283" s="1"/>
      <c r="N283" s="1"/>
      <c r="O283" s="1"/>
      <c r="P283" s="1"/>
      <c r="Q283" s="1"/>
      <c r="R283" s="1"/>
      <c r="S283" s="210"/>
      <c r="T283" s="210"/>
      <c r="U283" s="1"/>
      <c r="V283" s="18"/>
      <c r="W283" s="18"/>
      <c r="X283" s="1"/>
      <c r="Y283" s="210"/>
      <c r="Z283" s="1"/>
      <c r="AA283" s="18"/>
      <c r="AB283" s="212"/>
      <c r="AC283" s="1"/>
    </row>
    <row r="284" spans="1:29">
      <c r="A284" s="1"/>
      <c r="B284" s="1"/>
      <c r="C284" s="1"/>
      <c r="D284" s="1"/>
      <c r="E284" s="1"/>
      <c r="F284" s="1"/>
      <c r="G284" s="1"/>
      <c r="H284" s="1"/>
      <c r="I284" s="1"/>
      <c r="J284" s="1"/>
      <c r="K284" s="18"/>
      <c r="L284" s="1"/>
      <c r="M284" s="1"/>
      <c r="N284" s="1"/>
      <c r="O284" s="1"/>
      <c r="P284" s="1"/>
      <c r="Q284" s="1"/>
      <c r="R284" s="1"/>
      <c r="S284" s="210"/>
      <c r="T284" s="210"/>
      <c r="U284" s="1"/>
      <c r="V284" s="18"/>
      <c r="W284" s="18"/>
      <c r="X284" s="1"/>
      <c r="Y284" s="210"/>
      <c r="Z284" s="1"/>
      <c r="AA284" s="18"/>
      <c r="AB284" s="212"/>
      <c r="AC284" s="1"/>
    </row>
    <row r="285" spans="1:29">
      <c r="A285" s="1"/>
      <c r="B285" s="1"/>
      <c r="C285" s="1"/>
      <c r="D285" s="1"/>
      <c r="E285" s="1"/>
      <c r="F285" s="1"/>
      <c r="G285" s="1"/>
      <c r="H285" s="1"/>
      <c r="I285" s="1"/>
      <c r="J285" s="1"/>
      <c r="K285" s="18"/>
      <c r="L285" s="1"/>
      <c r="M285" s="1"/>
      <c r="N285" s="1"/>
      <c r="O285" s="1"/>
      <c r="P285" s="1"/>
      <c r="Q285" s="1"/>
      <c r="R285" s="1"/>
      <c r="S285" s="210"/>
      <c r="T285" s="210"/>
      <c r="U285" s="1"/>
      <c r="V285" s="18"/>
      <c r="W285" s="18"/>
      <c r="X285" s="1"/>
      <c r="Y285" s="210"/>
      <c r="Z285" s="1"/>
      <c r="AA285" s="18"/>
      <c r="AB285" s="212"/>
      <c r="AC285" s="1"/>
    </row>
    <row r="286" spans="1:29">
      <c r="A286" s="1"/>
      <c r="B286" s="1"/>
      <c r="C286" s="1"/>
      <c r="D286" s="1"/>
      <c r="E286" s="1"/>
      <c r="F286" s="1"/>
      <c r="G286" s="1"/>
      <c r="H286" s="1"/>
      <c r="I286" s="1"/>
      <c r="J286" s="1"/>
      <c r="K286" s="18"/>
      <c r="L286" s="1"/>
      <c r="M286" s="1"/>
      <c r="N286" s="1"/>
      <c r="O286" s="1"/>
      <c r="P286" s="1"/>
      <c r="Q286" s="1"/>
      <c r="R286" s="1"/>
      <c r="S286" s="210"/>
      <c r="T286" s="210"/>
      <c r="U286" s="1"/>
      <c r="V286" s="18"/>
      <c r="W286" s="18"/>
      <c r="X286" s="1"/>
      <c r="Y286" s="210"/>
      <c r="Z286" s="1"/>
      <c r="AA286" s="18"/>
      <c r="AB286" s="212"/>
      <c r="AC286" s="1"/>
    </row>
    <row r="287" spans="1:29">
      <c r="A287" s="1"/>
      <c r="B287" s="1"/>
      <c r="C287" s="1"/>
      <c r="D287" s="1"/>
      <c r="E287" s="1"/>
      <c r="F287" s="1"/>
      <c r="G287" s="1"/>
      <c r="H287" s="1"/>
      <c r="I287" s="1"/>
      <c r="J287" s="1"/>
      <c r="K287" s="18"/>
      <c r="L287" s="1"/>
      <c r="M287" s="1"/>
      <c r="N287" s="1"/>
      <c r="O287" s="1"/>
      <c r="P287" s="1"/>
      <c r="Q287" s="1"/>
      <c r="R287" s="1"/>
      <c r="S287" s="210"/>
      <c r="T287" s="210"/>
      <c r="U287" s="1"/>
      <c r="V287" s="18"/>
      <c r="W287" s="18"/>
      <c r="X287" s="1"/>
      <c r="Y287" s="210"/>
      <c r="Z287" s="1"/>
      <c r="AA287" s="18"/>
      <c r="AB287" s="212"/>
      <c r="AC287" s="1"/>
    </row>
    <row r="288" spans="1:29">
      <c r="A288" s="1"/>
      <c r="B288" s="1"/>
      <c r="C288" s="1"/>
      <c r="D288" s="1"/>
      <c r="E288" s="1"/>
      <c r="F288" s="1"/>
      <c r="G288" s="1"/>
      <c r="H288" s="1"/>
      <c r="I288" s="1"/>
      <c r="J288" s="1"/>
      <c r="K288" s="18"/>
      <c r="L288" s="1"/>
      <c r="M288" s="1"/>
      <c r="N288" s="1"/>
      <c r="O288" s="1"/>
      <c r="P288" s="1"/>
      <c r="Q288" s="1"/>
      <c r="R288" s="1"/>
      <c r="S288" s="210"/>
      <c r="T288" s="210"/>
      <c r="U288" s="1"/>
      <c r="V288" s="18"/>
      <c r="W288" s="18"/>
      <c r="X288" s="1"/>
      <c r="Y288" s="210"/>
      <c r="Z288" s="1"/>
      <c r="AA288" s="18"/>
      <c r="AB288" s="212"/>
      <c r="AC288" s="1"/>
    </row>
    <row r="289" spans="1:29">
      <c r="A289" s="1"/>
      <c r="B289" s="1"/>
      <c r="C289" s="1"/>
      <c r="D289" s="1"/>
      <c r="E289" s="1"/>
      <c r="F289" s="1"/>
      <c r="G289" s="1"/>
      <c r="H289" s="1"/>
      <c r="I289" s="1"/>
      <c r="J289" s="1"/>
      <c r="K289" s="18"/>
      <c r="L289" s="1"/>
      <c r="M289" s="1"/>
      <c r="N289" s="1"/>
      <c r="O289" s="1"/>
      <c r="P289" s="1"/>
      <c r="Q289" s="1"/>
      <c r="R289" s="1"/>
      <c r="S289" s="210"/>
      <c r="T289" s="210"/>
      <c r="U289" s="1"/>
      <c r="V289" s="18"/>
      <c r="W289" s="18"/>
      <c r="X289" s="1"/>
      <c r="Y289" s="210"/>
      <c r="Z289" s="1"/>
      <c r="AA289" s="18"/>
      <c r="AB289" s="212"/>
      <c r="AC289" s="1"/>
    </row>
    <row r="290" spans="1:29">
      <c r="A290" s="1"/>
      <c r="B290" s="1"/>
      <c r="C290" s="1"/>
      <c r="D290" s="1"/>
      <c r="E290" s="1"/>
      <c r="F290" s="1"/>
      <c r="G290" s="1"/>
      <c r="H290" s="1"/>
      <c r="I290" s="1"/>
      <c r="J290" s="1"/>
      <c r="K290" s="18"/>
      <c r="L290" s="1"/>
      <c r="M290" s="1"/>
      <c r="N290" s="1"/>
      <c r="O290" s="1"/>
      <c r="P290" s="1"/>
      <c r="Q290" s="1"/>
      <c r="R290" s="1"/>
      <c r="S290" s="210"/>
      <c r="T290" s="210"/>
      <c r="U290" s="1"/>
      <c r="V290" s="18"/>
      <c r="W290" s="18"/>
      <c r="X290" s="1"/>
      <c r="Y290" s="210"/>
      <c r="Z290" s="1"/>
      <c r="AA290" s="18"/>
      <c r="AB290" s="212"/>
      <c r="AC290" s="1"/>
    </row>
    <row r="291" spans="1:29">
      <c r="A291" s="1"/>
      <c r="B291" s="1"/>
      <c r="C291" s="1"/>
      <c r="D291" s="1"/>
      <c r="E291" s="1"/>
      <c r="F291" s="1"/>
      <c r="G291" s="1"/>
      <c r="H291" s="1"/>
      <c r="I291" s="1"/>
      <c r="J291" s="1"/>
      <c r="K291" s="18"/>
      <c r="L291" s="1"/>
      <c r="M291" s="1"/>
      <c r="N291" s="1"/>
      <c r="O291" s="1"/>
      <c r="P291" s="1"/>
      <c r="Q291" s="1"/>
      <c r="R291" s="1"/>
      <c r="S291" s="210"/>
      <c r="T291" s="210"/>
      <c r="U291" s="1"/>
      <c r="V291" s="18"/>
      <c r="W291" s="18"/>
      <c r="X291" s="1"/>
      <c r="Y291" s="210"/>
      <c r="Z291" s="1"/>
      <c r="AA291" s="18"/>
      <c r="AB291" s="212"/>
      <c r="AC291" s="1"/>
    </row>
    <row r="292" spans="1:29">
      <c r="A292" s="1"/>
      <c r="B292" s="1"/>
      <c r="C292" s="1"/>
      <c r="D292" s="1"/>
      <c r="E292" s="1"/>
      <c r="F292" s="1"/>
      <c r="G292" s="1"/>
      <c r="H292" s="1"/>
      <c r="I292" s="1"/>
      <c r="J292" s="1"/>
      <c r="K292" s="18"/>
      <c r="L292" s="1"/>
      <c r="M292" s="1"/>
      <c r="N292" s="1"/>
      <c r="O292" s="1"/>
      <c r="P292" s="1"/>
      <c r="Q292" s="1"/>
      <c r="R292" s="1"/>
      <c r="S292" s="210"/>
      <c r="T292" s="210"/>
      <c r="U292" s="1"/>
      <c r="V292" s="18"/>
      <c r="W292" s="18"/>
      <c r="X292" s="1"/>
      <c r="Y292" s="210"/>
      <c r="Z292" s="1"/>
      <c r="AA292" s="18"/>
      <c r="AB292" s="212"/>
      <c r="AC292" s="1"/>
    </row>
    <row r="293" spans="1:29">
      <c r="A293" s="1"/>
      <c r="B293" s="1"/>
      <c r="C293" s="1"/>
      <c r="D293" s="1"/>
      <c r="E293" s="1"/>
      <c r="F293" s="1"/>
      <c r="G293" s="1"/>
      <c r="H293" s="1"/>
      <c r="I293" s="1"/>
      <c r="J293" s="1"/>
      <c r="K293" s="18"/>
      <c r="L293" s="1"/>
      <c r="M293" s="1"/>
      <c r="N293" s="1"/>
      <c r="O293" s="1"/>
      <c r="P293" s="1"/>
      <c r="Q293" s="1"/>
      <c r="R293" s="1"/>
      <c r="S293" s="210"/>
      <c r="T293" s="210"/>
      <c r="U293" s="1"/>
      <c r="V293" s="18"/>
      <c r="W293" s="18"/>
      <c r="X293" s="1"/>
      <c r="Y293" s="210"/>
      <c r="Z293" s="1"/>
      <c r="AA293" s="18"/>
      <c r="AB293" s="212"/>
      <c r="AC293" s="1"/>
    </row>
    <row r="294" spans="1:29">
      <c r="A294" s="1"/>
      <c r="B294" s="1"/>
      <c r="C294" s="1"/>
      <c r="D294" s="1"/>
      <c r="E294" s="1"/>
      <c r="F294" s="1"/>
      <c r="G294" s="1"/>
      <c r="H294" s="1"/>
      <c r="I294" s="1"/>
      <c r="J294" s="1"/>
      <c r="K294" s="18"/>
      <c r="L294" s="1"/>
      <c r="M294" s="1"/>
      <c r="N294" s="1"/>
      <c r="O294" s="1"/>
      <c r="P294" s="1"/>
      <c r="Q294" s="1"/>
      <c r="R294" s="1"/>
      <c r="S294" s="210"/>
      <c r="T294" s="210"/>
      <c r="U294" s="1"/>
      <c r="V294" s="18"/>
      <c r="W294" s="18"/>
      <c r="X294" s="1"/>
      <c r="Y294" s="210"/>
      <c r="Z294" s="1"/>
      <c r="AA294" s="18"/>
      <c r="AB294" s="212"/>
      <c r="AC294" s="1"/>
    </row>
    <row r="295" spans="1:29">
      <c r="A295" s="1"/>
      <c r="B295" s="1"/>
      <c r="C295" s="1"/>
      <c r="D295" s="1"/>
      <c r="E295" s="1"/>
      <c r="F295" s="1"/>
      <c r="G295" s="1"/>
      <c r="H295" s="1"/>
      <c r="I295" s="1"/>
      <c r="J295" s="1"/>
      <c r="K295" s="18"/>
      <c r="L295" s="1"/>
      <c r="M295" s="1"/>
      <c r="N295" s="1"/>
      <c r="O295" s="1"/>
      <c r="P295" s="1"/>
      <c r="Q295" s="1"/>
      <c r="R295" s="1"/>
      <c r="S295" s="210"/>
      <c r="T295" s="210"/>
      <c r="U295" s="1"/>
      <c r="V295" s="18"/>
      <c r="W295" s="18"/>
      <c r="X295" s="1"/>
      <c r="Y295" s="210"/>
      <c r="Z295" s="1"/>
      <c r="AA295" s="18"/>
      <c r="AB295" s="212"/>
      <c r="AC295" s="1"/>
    </row>
    <row r="296" spans="1:29">
      <c r="A296" s="1"/>
      <c r="B296" s="1"/>
      <c r="C296" s="1"/>
      <c r="D296" s="1"/>
      <c r="E296" s="1"/>
      <c r="F296" s="1"/>
      <c r="G296" s="1"/>
      <c r="H296" s="1"/>
      <c r="I296" s="1"/>
      <c r="J296" s="1"/>
      <c r="K296" s="18"/>
      <c r="L296" s="1"/>
      <c r="M296" s="1"/>
      <c r="N296" s="1"/>
      <c r="O296" s="1"/>
      <c r="P296" s="1"/>
      <c r="Q296" s="1"/>
      <c r="R296" s="1"/>
      <c r="S296" s="210"/>
      <c r="T296" s="210"/>
      <c r="U296" s="1"/>
      <c r="V296" s="18"/>
      <c r="W296" s="18"/>
      <c r="X296" s="1"/>
      <c r="Y296" s="210"/>
      <c r="Z296" s="1"/>
      <c r="AA296" s="18"/>
      <c r="AB296" s="212"/>
      <c r="AC296" s="1"/>
    </row>
    <row r="297" spans="1:29">
      <c r="A297" s="1"/>
      <c r="B297" s="1"/>
      <c r="C297" s="1"/>
      <c r="D297" s="1"/>
      <c r="E297" s="1"/>
      <c r="F297" s="1"/>
      <c r="G297" s="1"/>
      <c r="H297" s="1"/>
      <c r="I297" s="1"/>
      <c r="J297" s="1"/>
      <c r="K297" s="18"/>
      <c r="L297" s="1"/>
      <c r="M297" s="1"/>
      <c r="N297" s="1"/>
      <c r="O297" s="1"/>
      <c r="P297" s="1"/>
      <c r="Q297" s="1"/>
      <c r="R297" s="1"/>
      <c r="S297" s="210"/>
      <c r="T297" s="210"/>
      <c r="U297" s="1"/>
      <c r="V297" s="18"/>
      <c r="W297" s="18"/>
      <c r="X297" s="1"/>
      <c r="Y297" s="210"/>
      <c r="Z297" s="1"/>
      <c r="AA297" s="18"/>
      <c r="AB297" s="212"/>
      <c r="AC297" s="1"/>
    </row>
    <row r="298" spans="1:29">
      <c r="A298" s="1"/>
      <c r="B298" s="1"/>
      <c r="C298" s="1"/>
      <c r="D298" s="1"/>
      <c r="E298" s="1"/>
      <c r="F298" s="1"/>
      <c r="G298" s="1"/>
      <c r="H298" s="1"/>
      <c r="I298" s="1"/>
      <c r="J298" s="1"/>
      <c r="K298" s="18"/>
      <c r="L298" s="1"/>
      <c r="M298" s="1"/>
      <c r="N298" s="1"/>
      <c r="O298" s="1"/>
      <c r="P298" s="1"/>
      <c r="Q298" s="1"/>
      <c r="R298" s="1"/>
      <c r="S298" s="210"/>
      <c r="T298" s="210"/>
      <c r="U298" s="1"/>
      <c r="V298" s="18"/>
      <c r="W298" s="18"/>
      <c r="X298" s="1"/>
      <c r="Y298" s="210"/>
      <c r="Z298" s="1"/>
      <c r="AA298" s="18"/>
      <c r="AB298" s="212"/>
      <c r="AC298" s="1"/>
    </row>
    <row r="299" spans="1:29">
      <c r="A299" s="1"/>
      <c r="B299" s="1"/>
      <c r="C299" s="1"/>
      <c r="D299" s="1"/>
      <c r="E299" s="1"/>
      <c r="F299" s="1"/>
      <c r="G299" s="1"/>
      <c r="H299" s="1"/>
      <c r="I299" s="1"/>
      <c r="J299" s="1"/>
      <c r="K299" s="18"/>
      <c r="L299" s="1"/>
      <c r="M299" s="1"/>
      <c r="N299" s="1"/>
      <c r="O299" s="1"/>
      <c r="P299" s="1"/>
      <c r="Q299" s="1"/>
      <c r="R299" s="1"/>
      <c r="S299" s="210"/>
      <c r="T299" s="210"/>
      <c r="U299" s="1"/>
      <c r="V299" s="18"/>
      <c r="W299" s="18"/>
      <c r="X299" s="1"/>
      <c r="Y299" s="210"/>
      <c r="Z299" s="1"/>
      <c r="AA299" s="18"/>
      <c r="AB299" s="212"/>
      <c r="AC299" s="1"/>
    </row>
    <row r="300" spans="1:29">
      <c r="A300" s="1"/>
      <c r="B300" s="1"/>
      <c r="C300" s="1"/>
      <c r="D300" s="1"/>
      <c r="E300" s="1"/>
      <c r="F300" s="1"/>
      <c r="G300" s="1"/>
      <c r="H300" s="1"/>
      <c r="I300" s="1"/>
      <c r="J300" s="1"/>
      <c r="K300" s="18"/>
      <c r="L300" s="1"/>
      <c r="M300" s="1"/>
      <c r="N300" s="1"/>
      <c r="O300" s="1"/>
      <c r="P300" s="1"/>
      <c r="Q300" s="1"/>
      <c r="R300" s="1"/>
      <c r="S300" s="210"/>
      <c r="T300" s="210"/>
      <c r="U300" s="1"/>
      <c r="V300" s="18"/>
      <c r="W300" s="18"/>
      <c r="X300" s="1"/>
      <c r="Y300" s="210"/>
      <c r="Z300" s="1"/>
      <c r="AA300" s="18"/>
      <c r="AB300" s="212"/>
      <c r="AC300" s="1"/>
    </row>
    <row r="301" spans="1:29">
      <c r="A301" s="1"/>
      <c r="B301" s="1"/>
      <c r="C301" s="1"/>
      <c r="D301" s="1"/>
      <c r="E301" s="1"/>
      <c r="F301" s="1"/>
      <c r="G301" s="1"/>
      <c r="H301" s="1"/>
      <c r="I301" s="1"/>
      <c r="J301" s="1"/>
      <c r="K301" s="18"/>
      <c r="L301" s="1"/>
      <c r="M301" s="1"/>
      <c r="N301" s="1"/>
      <c r="O301" s="1"/>
      <c r="P301" s="1"/>
      <c r="Q301" s="1"/>
      <c r="R301" s="1"/>
      <c r="S301" s="210"/>
      <c r="T301" s="210"/>
      <c r="U301" s="1"/>
      <c r="V301" s="18"/>
      <c r="W301" s="18"/>
      <c r="X301" s="1"/>
      <c r="Y301" s="210"/>
      <c r="Z301" s="1"/>
      <c r="AA301" s="18"/>
      <c r="AB301" s="212"/>
      <c r="AC301" s="1"/>
    </row>
    <row r="302" spans="1:29">
      <c r="A302" s="1"/>
      <c r="B302" s="1"/>
      <c r="C302" s="1"/>
      <c r="D302" s="1"/>
      <c r="E302" s="1"/>
      <c r="F302" s="1"/>
      <c r="G302" s="1"/>
      <c r="H302" s="1"/>
      <c r="I302" s="1"/>
      <c r="J302" s="1"/>
      <c r="K302" s="18"/>
      <c r="L302" s="1"/>
      <c r="M302" s="1"/>
      <c r="N302" s="1"/>
      <c r="O302" s="1"/>
      <c r="P302" s="1"/>
      <c r="Q302" s="1"/>
      <c r="R302" s="1"/>
      <c r="S302" s="210"/>
      <c r="T302" s="210"/>
      <c r="U302" s="1"/>
      <c r="V302" s="18"/>
      <c r="W302" s="18"/>
      <c r="X302" s="1"/>
      <c r="Y302" s="210"/>
      <c r="Z302" s="1"/>
      <c r="AA302" s="18"/>
      <c r="AB302" s="212"/>
      <c r="AC302" s="1"/>
    </row>
    <row r="303" spans="1:29">
      <c r="A303" s="1"/>
      <c r="B303" s="1"/>
      <c r="C303" s="1"/>
      <c r="D303" s="1"/>
      <c r="E303" s="1"/>
      <c r="F303" s="1"/>
      <c r="G303" s="1"/>
      <c r="H303" s="1"/>
      <c r="I303" s="1"/>
      <c r="J303" s="1"/>
      <c r="K303" s="18"/>
      <c r="L303" s="1"/>
      <c r="M303" s="1"/>
      <c r="N303" s="1"/>
      <c r="O303" s="1"/>
      <c r="P303" s="1"/>
      <c r="Q303" s="1"/>
      <c r="R303" s="1"/>
      <c r="S303" s="210"/>
      <c r="T303" s="210"/>
      <c r="U303" s="1"/>
      <c r="V303" s="18"/>
      <c r="W303" s="18"/>
      <c r="X303" s="1"/>
      <c r="Y303" s="210"/>
      <c r="Z303" s="1"/>
      <c r="AA303" s="18"/>
      <c r="AB303" s="212"/>
      <c r="AC303" s="1"/>
    </row>
    <row r="304" spans="1:29">
      <c r="A304" s="1"/>
      <c r="B304" s="1"/>
      <c r="C304" s="1"/>
      <c r="D304" s="1"/>
      <c r="E304" s="1"/>
      <c r="F304" s="1"/>
      <c r="G304" s="1"/>
      <c r="H304" s="1"/>
      <c r="I304" s="1"/>
      <c r="J304" s="1"/>
      <c r="K304" s="18"/>
      <c r="L304" s="1"/>
      <c r="M304" s="1"/>
      <c r="N304" s="1"/>
      <c r="O304" s="1"/>
      <c r="P304" s="1"/>
      <c r="Q304" s="1"/>
      <c r="R304" s="1"/>
      <c r="S304" s="210"/>
      <c r="T304" s="210"/>
      <c r="U304" s="1"/>
      <c r="V304" s="18"/>
      <c r="W304" s="18"/>
      <c r="X304" s="1"/>
      <c r="Y304" s="210"/>
      <c r="Z304" s="1"/>
      <c r="AA304" s="18"/>
      <c r="AB304" s="212"/>
      <c r="AC304" s="1"/>
    </row>
    <row r="305" spans="1:29">
      <c r="A305" s="1"/>
      <c r="B305" s="1"/>
      <c r="C305" s="1"/>
      <c r="D305" s="1"/>
      <c r="E305" s="1"/>
      <c r="F305" s="1"/>
      <c r="G305" s="1"/>
      <c r="H305" s="1"/>
      <c r="I305" s="1"/>
      <c r="J305" s="1"/>
      <c r="K305" s="18"/>
      <c r="L305" s="1"/>
      <c r="M305" s="1"/>
      <c r="N305" s="1"/>
      <c r="O305" s="1"/>
      <c r="P305" s="1"/>
      <c r="Q305" s="1"/>
      <c r="R305" s="1"/>
      <c r="S305" s="210"/>
      <c r="T305" s="210"/>
      <c r="U305" s="1"/>
      <c r="V305" s="18"/>
      <c r="W305" s="18"/>
      <c r="X305" s="1"/>
      <c r="Y305" s="210"/>
      <c r="Z305" s="1"/>
      <c r="AA305" s="18"/>
      <c r="AB305" s="212"/>
      <c r="AC305" s="1"/>
    </row>
    <row r="306" spans="1:29">
      <c r="A306" s="1"/>
      <c r="B306" s="1"/>
      <c r="C306" s="1"/>
      <c r="D306" s="1"/>
      <c r="E306" s="1"/>
      <c r="F306" s="1"/>
      <c r="G306" s="1"/>
      <c r="H306" s="1"/>
      <c r="I306" s="1"/>
      <c r="J306" s="1"/>
      <c r="K306" s="18"/>
      <c r="L306" s="1"/>
      <c r="M306" s="1"/>
      <c r="N306" s="1"/>
      <c r="O306" s="1"/>
      <c r="P306" s="1"/>
      <c r="Q306" s="1"/>
      <c r="R306" s="1"/>
      <c r="S306" s="210"/>
      <c r="T306" s="210"/>
      <c r="U306" s="1"/>
      <c r="V306" s="18"/>
      <c r="W306" s="18"/>
      <c r="X306" s="1"/>
      <c r="Y306" s="210"/>
      <c r="Z306" s="1"/>
      <c r="AA306" s="18"/>
      <c r="AB306" s="212"/>
      <c r="AC306" s="1"/>
    </row>
    <row r="307" spans="1:29">
      <c r="A307" s="1"/>
      <c r="B307" s="1"/>
      <c r="C307" s="1"/>
      <c r="D307" s="1"/>
      <c r="E307" s="1"/>
      <c r="F307" s="1"/>
      <c r="G307" s="1"/>
      <c r="H307" s="1"/>
      <c r="I307" s="1"/>
      <c r="J307" s="1"/>
      <c r="K307" s="18"/>
      <c r="L307" s="1"/>
      <c r="M307" s="1"/>
      <c r="N307" s="1"/>
      <c r="O307" s="1"/>
      <c r="P307" s="1"/>
      <c r="Q307" s="1"/>
      <c r="R307" s="1"/>
      <c r="S307" s="210"/>
      <c r="T307" s="210"/>
      <c r="U307" s="1"/>
      <c r="V307" s="18"/>
      <c r="W307" s="18"/>
      <c r="X307" s="1"/>
      <c r="Y307" s="210"/>
      <c r="Z307" s="1"/>
      <c r="AA307" s="18"/>
      <c r="AB307" s="212"/>
      <c r="AC307" s="1"/>
    </row>
    <row r="308" spans="1:29">
      <c r="A308" s="1"/>
      <c r="B308" s="1"/>
      <c r="C308" s="1"/>
      <c r="D308" s="1"/>
      <c r="E308" s="1"/>
      <c r="F308" s="1"/>
      <c r="G308" s="1"/>
      <c r="H308" s="1"/>
      <c r="I308" s="1"/>
      <c r="J308" s="1"/>
      <c r="K308" s="18"/>
      <c r="L308" s="1"/>
      <c r="M308" s="1"/>
      <c r="N308" s="1"/>
      <c r="O308" s="1"/>
      <c r="P308" s="1"/>
      <c r="Q308" s="1"/>
      <c r="R308" s="1"/>
      <c r="S308" s="210"/>
      <c r="T308" s="210"/>
      <c r="U308" s="1"/>
      <c r="V308" s="18"/>
      <c r="W308" s="18"/>
      <c r="X308" s="1"/>
      <c r="Y308" s="210"/>
      <c r="Z308" s="1"/>
      <c r="AA308" s="18"/>
      <c r="AB308" s="212"/>
      <c r="AC308" s="1"/>
    </row>
    <row r="309" spans="1:29">
      <c r="A309" s="1"/>
      <c r="B309" s="1"/>
      <c r="C309" s="1"/>
      <c r="D309" s="1"/>
      <c r="E309" s="1"/>
      <c r="F309" s="1"/>
      <c r="G309" s="1"/>
      <c r="H309" s="1"/>
      <c r="I309" s="1"/>
      <c r="J309" s="1"/>
      <c r="K309" s="18"/>
      <c r="L309" s="1"/>
      <c r="M309" s="1"/>
      <c r="N309" s="1"/>
      <c r="O309" s="1"/>
      <c r="P309" s="1"/>
      <c r="Q309" s="1"/>
      <c r="R309" s="1"/>
      <c r="S309" s="210"/>
      <c r="T309" s="210"/>
      <c r="U309" s="1"/>
      <c r="V309" s="18"/>
      <c r="W309" s="18"/>
      <c r="X309" s="1"/>
      <c r="Y309" s="210"/>
      <c r="Z309" s="1"/>
      <c r="AA309" s="18"/>
      <c r="AB309" s="212"/>
      <c r="AC309" s="1"/>
    </row>
    <row r="310" spans="1:29">
      <c r="A310" s="1"/>
      <c r="B310" s="1"/>
      <c r="C310" s="1"/>
      <c r="D310" s="1"/>
      <c r="E310" s="1"/>
      <c r="F310" s="1"/>
      <c r="G310" s="1"/>
      <c r="H310" s="1"/>
      <c r="I310" s="1"/>
      <c r="J310" s="1"/>
      <c r="K310" s="18"/>
      <c r="L310" s="1"/>
      <c r="M310" s="1"/>
      <c r="N310" s="1"/>
      <c r="O310" s="1"/>
      <c r="P310" s="1"/>
      <c r="Q310" s="1"/>
      <c r="R310" s="1"/>
      <c r="S310" s="210"/>
      <c r="T310" s="210"/>
      <c r="U310" s="1"/>
      <c r="V310" s="18"/>
      <c r="W310" s="18"/>
      <c r="X310" s="1"/>
      <c r="Y310" s="210"/>
      <c r="Z310" s="1"/>
      <c r="AA310" s="18"/>
      <c r="AB310" s="212"/>
      <c r="AC310" s="1"/>
    </row>
    <row r="311" spans="1:29">
      <c r="A311" s="1"/>
      <c r="B311" s="1"/>
      <c r="C311" s="1"/>
      <c r="D311" s="1"/>
      <c r="E311" s="1"/>
      <c r="F311" s="1"/>
      <c r="G311" s="1"/>
      <c r="H311" s="1"/>
      <c r="I311" s="1"/>
      <c r="J311" s="1"/>
      <c r="K311" s="18"/>
      <c r="L311" s="1"/>
      <c r="M311" s="1"/>
      <c r="N311" s="1"/>
      <c r="O311" s="1"/>
      <c r="P311" s="1"/>
      <c r="Q311" s="1"/>
      <c r="R311" s="1"/>
      <c r="S311" s="210"/>
      <c r="T311" s="210"/>
      <c r="U311" s="1"/>
      <c r="V311" s="18"/>
      <c r="W311" s="18"/>
      <c r="X311" s="1"/>
      <c r="Y311" s="210"/>
      <c r="Z311" s="1"/>
      <c r="AA311" s="18"/>
      <c r="AB311" s="212"/>
      <c r="AC311" s="1"/>
    </row>
    <row r="312" spans="1:29">
      <c r="A312" s="1"/>
      <c r="B312" s="1"/>
      <c r="C312" s="1"/>
      <c r="D312" s="1"/>
      <c r="E312" s="1"/>
      <c r="F312" s="1"/>
      <c r="G312" s="1"/>
      <c r="H312" s="1"/>
      <c r="I312" s="1"/>
      <c r="J312" s="1"/>
      <c r="K312" s="18"/>
      <c r="L312" s="1"/>
      <c r="M312" s="1"/>
      <c r="N312" s="1"/>
      <c r="O312" s="1"/>
      <c r="P312" s="1"/>
      <c r="Q312" s="1"/>
      <c r="R312" s="1"/>
      <c r="S312" s="210"/>
      <c r="T312" s="210"/>
      <c r="U312" s="1"/>
      <c r="V312" s="18"/>
      <c r="W312" s="18"/>
      <c r="X312" s="1"/>
      <c r="Y312" s="210"/>
      <c r="Z312" s="1"/>
      <c r="AA312" s="18"/>
      <c r="AB312" s="212"/>
      <c r="AC312" s="1"/>
    </row>
    <row r="313" spans="1:29">
      <c r="A313" s="1"/>
      <c r="B313" s="1"/>
      <c r="C313" s="1"/>
      <c r="D313" s="1"/>
      <c r="E313" s="1"/>
      <c r="F313" s="1"/>
      <c r="G313" s="1"/>
      <c r="H313" s="1"/>
      <c r="I313" s="1"/>
      <c r="J313" s="1"/>
      <c r="K313" s="18"/>
      <c r="L313" s="1"/>
      <c r="M313" s="1"/>
      <c r="N313" s="1"/>
      <c r="O313" s="1"/>
      <c r="P313" s="1"/>
      <c r="Q313" s="1"/>
      <c r="R313" s="1"/>
      <c r="S313" s="210"/>
      <c r="T313" s="210"/>
      <c r="U313" s="1"/>
      <c r="V313" s="18"/>
      <c r="W313" s="18"/>
      <c r="X313" s="1"/>
      <c r="Y313" s="210"/>
      <c r="Z313" s="1"/>
      <c r="AA313" s="18"/>
      <c r="AB313" s="212"/>
      <c r="AC313" s="1"/>
    </row>
    <row r="314" spans="1:29">
      <c r="A314" s="1"/>
      <c r="B314" s="1"/>
      <c r="C314" s="1"/>
      <c r="D314" s="1"/>
      <c r="E314" s="1"/>
      <c r="F314" s="1"/>
      <c r="G314" s="1"/>
      <c r="H314" s="1"/>
      <c r="I314" s="1"/>
      <c r="J314" s="1"/>
      <c r="K314" s="18"/>
      <c r="L314" s="1"/>
      <c r="M314" s="1"/>
      <c r="N314" s="1"/>
      <c r="O314" s="1"/>
      <c r="P314" s="1"/>
      <c r="Q314" s="1"/>
      <c r="R314" s="1"/>
      <c r="S314" s="210"/>
      <c r="T314" s="210"/>
      <c r="U314" s="1"/>
      <c r="V314" s="18"/>
      <c r="W314" s="18"/>
      <c r="X314" s="1"/>
      <c r="Y314" s="210"/>
      <c r="Z314" s="1"/>
      <c r="AA314" s="18"/>
      <c r="AB314" s="212"/>
      <c r="AC314" s="1"/>
    </row>
    <row r="315" spans="1:29">
      <c r="A315" s="1"/>
      <c r="B315" s="1"/>
      <c r="C315" s="1"/>
      <c r="D315" s="1"/>
      <c r="E315" s="1"/>
      <c r="F315" s="1"/>
      <c r="G315" s="1"/>
      <c r="H315" s="1"/>
      <c r="I315" s="1"/>
      <c r="J315" s="1"/>
      <c r="K315" s="18"/>
      <c r="L315" s="1"/>
      <c r="M315" s="1"/>
      <c r="N315" s="1"/>
      <c r="O315" s="1"/>
      <c r="P315" s="1"/>
      <c r="Q315" s="1"/>
      <c r="R315" s="1"/>
      <c r="S315" s="210"/>
      <c r="T315" s="210"/>
      <c r="U315" s="1"/>
      <c r="V315" s="18"/>
      <c r="W315" s="18"/>
      <c r="X315" s="1"/>
      <c r="Y315" s="210"/>
      <c r="Z315" s="1"/>
      <c r="AA315" s="18"/>
      <c r="AB315" s="212"/>
      <c r="AC315" s="1"/>
    </row>
    <row r="316" spans="1:29">
      <c r="A316" s="1"/>
      <c r="B316" s="1"/>
      <c r="C316" s="1"/>
      <c r="D316" s="1"/>
      <c r="E316" s="1"/>
      <c r="F316" s="1"/>
      <c r="G316" s="1"/>
      <c r="H316" s="1"/>
      <c r="I316" s="1"/>
      <c r="J316" s="1"/>
      <c r="K316" s="18"/>
      <c r="L316" s="1"/>
      <c r="M316" s="1"/>
      <c r="N316" s="1"/>
      <c r="O316" s="1"/>
      <c r="P316" s="1"/>
      <c r="Q316" s="1"/>
      <c r="R316" s="1"/>
      <c r="S316" s="210"/>
      <c r="T316" s="210"/>
      <c r="U316" s="1"/>
      <c r="V316" s="18"/>
      <c r="W316" s="18"/>
      <c r="X316" s="1"/>
      <c r="Y316" s="210"/>
      <c r="Z316" s="1"/>
      <c r="AA316" s="18"/>
      <c r="AB316" s="212"/>
      <c r="AC316" s="1"/>
    </row>
    <row r="317" spans="1:29">
      <c r="A317" s="1"/>
      <c r="B317" s="1"/>
      <c r="C317" s="1"/>
      <c r="D317" s="1"/>
      <c r="E317" s="1"/>
      <c r="F317" s="1"/>
      <c r="G317" s="1"/>
      <c r="H317" s="1"/>
      <c r="I317" s="1"/>
      <c r="J317" s="1"/>
      <c r="K317" s="18"/>
      <c r="L317" s="1"/>
      <c r="M317" s="1"/>
      <c r="N317" s="1"/>
      <c r="O317" s="1"/>
      <c r="P317" s="1"/>
      <c r="Q317" s="1"/>
      <c r="R317" s="1"/>
      <c r="S317" s="210"/>
      <c r="T317" s="210"/>
      <c r="U317" s="1"/>
      <c r="V317" s="18"/>
      <c r="W317" s="18"/>
      <c r="X317" s="1"/>
      <c r="Y317" s="210"/>
      <c r="Z317" s="1"/>
      <c r="AA317" s="18"/>
      <c r="AB317" s="212"/>
      <c r="AC317" s="1"/>
    </row>
    <row r="318" spans="1:29">
      <c r="A318" s="1"/>
      <c r="B318" s="1"/>
      <c r="C318" s="1"/>
      <c r="D318" s="1"/>
      <c r="E318" s="1"/>
      <c r="F318" s="1"/>
      <c r="G318" s="1"/>
      <c r="H318" s="1"/>
      <c r="I318" s="1"/>
      <c r="J318" s="1"/>
      <c r="K318" s="18"/>
      <c r="L318" s="1"/>
      <c r="M318" s="1"/>
      <c r="N318" s="1"/>
      <c r="O318" s="1"/>
      <c r="P318" s="1"/>
      <c r="Q318" s="1"/>
      <c r="R318" s="1"/>
      <c r="S318" s="210"/>
      <c r="T318" s="210"/>
      <c r="U318" s="1"/>
      <c r="V318" s="18"/>
      <c r="W318" s="18"/>
      <c r="X318" s="1"/>
      <c r="Y318" s="210"/>
      <c r="Z318" s="1"/>
      <c r="AA318" s="18"/>
      <c r="AB318" s="212"/>
      <c r="AC318" s="1"/>
    </row>
    <row r="319" spans="1:29">
      <c r="A319" s="1"/>
      <c r="B319" s="1"/>
      <c r="C319" s="1"/>
      <c r="D319" s="1"/>
      <c r="E319" s="1"/>
      <c r="F319" s="1"/>
      <c r="G319" s="1"/>
      <c r="H319" s="1"/>
      <c r="I319" s="1"/>
      <c r="J319" s="1"/>
      <c r="K319" s="18"/>
      <c r="L319" s="1"/>
      <c r="M319" s="1"/>
      <c r="N319" s="1"/>
      <c r="O319" s="1"/>
      <c r="P319" s="1"/>
      <c r="Q319" s="1"/>
      <c r="R319" s="1"/>
      <c r="S319" s="210"/>
      <c r="T319" s="210"/>
      <c r="U319" s="1"/>
      <c r="V319" s="18"/>
      <c r="W319" s="18"/>
      <c r="X319" s="1"/>
      <c r="Y319" s="210"/>
      <c r="Z319" s="1"/>
      <c r="AA319" s="18"/>
      <c r="AB319" s="212"/>
      <c r="AC319" s="1"/>
    </row>
    <row r="320" spans="1:29">
      <c r="A320" s="1"/>
      <c r="B320" s="1"/>
      <c r="C320" s="1"/>
      <c r="D320" s="1"/>
      <c r="E320" s="1"/>
      <c r="F320" s="1"/>
      <c r="G320" s="1"/>
      <c r="H320" s="1"/>
      <c r="I320" s="1"/>
      <c r="J320" s="1"/>
      <c r="K320" s="18"/>
      <c r="L320" s="1"/>
      <c r="M320" s="1"/>
      <c r="N320" s="1"/>
      <c r="O320" s="1"/>
      <c r="P320" s="1"/>
      <c r="Q320" s="1"/>
      <c r="R320" s="1"/>
      <c r="S320" s="210"/>
      <c r="T320" s="210"/>
      <c r="U320" s="1"/>
      <c r="V320" s="18"/>
      <c r="W320" s="18"/>
      <c r="X320" s="1"/>
      <c r="Y320" s="210"/>
      <c r="Z320" s="1"/>
      <c r="AA320" s="18"/>
      <c r="AB320" s="212"/>
      <c r="AC320" s="1"/>
    </row>
    <row r="321" spans="1:29">
      <c r="A321" s="1"/>
      <c r="B321" s="1"/>
      <c r="C321" s="1"/>
      <c r="D321" s="1"/>
      <c r="E321" s="1"/>
      <c r="F321" s="1"/>
      <c r="G321" s="1"/>
      <c r="H321" s="1"/>
      <c r="I321" s="1"/>
      <c r="J321" s="1"/>
      <c r="K321" s="18"/>
      <c r="L321" s="1"/>
      <c r="M321" s="1"/>
      <c r="N321" s="1"/>
      <c r="O321" s="1"/>
      <c r="P321" s="1"/>
      <c r="Q321" s="1"/>
      <c r="R321" s="1"/>
      <c r="S321" s="210"/>
      <c r="T321" s="210"/>
      <c r="U321" s="1"/>
      <c r="V321" s="18"/>
      <c r="W321" s="18"/>
      <c r="X321" s="1"/>
      <c r="Y321" s="210"/>
      <c r="Z321" s="1"/>
      <c r="AA321" s="18"/>
      <c r="AB321" s="212"/>
      <c r="AC321" s="1"/>
    </row>
    <row r="322" spans="1:29">
      <c r="A322" s="1"/>
      <c r="B322" s="1"/>
      <c r="C322" s="1"/>
      <c r="D322" s="1"/>
      <c r="E322" s="1"/>
      <c r="F322" s="1"/>
      <c r="G322" s="1"/>
      <c r="H322" s="1"/>
      <c r="I322" s="1"/>
      <c r="J322" s="1"/>
      <c r="K322" s="18"/>
      <c r="L322" s="1"/>
      <c r="M322" s="1"/>
      <c r="N322" s="1"/>
      <c r="O322" s="1"/>
      <c r="P322" s="1"/>
      <c r="Q322" s="1"/>
      <c r="R322" s="1"/>
      <c r="S322" s="210"/>
      <c r="T322" s="210"/>
      <c r="U322" s="1"/>
      <c r="V322" s="18"/>
      <c r="W322" s="18"/>
      <c r="X322" s="1"/>
      <c r="Y322" s="210"/>
      <c r="Z322" s="1"/>
      <c r="AA322" s="18"/>
      <c r="AB322" s="212"/>
      <c r="AC322" s="1"/>
    </row>
    <row r="323" spans="1:29">
      <c r="A323" s="1"/>
      <c r="B323" s="1"/>
      <c r="C323" s="1"/>
      <c r="D323" s="1"/>
      <c r="E323" s="1"/>
      <c r="F323" s="1"/>
      <c r="G323" s="1"/>
      <c r="H323" s="1"/>
      <c r="I323" s="1"/>
      <c r="J323" s="1"/>
      <c r="K323" s="18"/>
      <c r="L323" s="1"/>
      <c r="M323" s="1"/>
      <c r="N323" s="1"/>
      <c r="O323" s="1"/>
      <c r="P323" s="1"/>
      <c r="Q323" s="1"/>
      <c r="R323" s="1"/>
      <c r="S323" s="210"/>
      <c r="T323" s="210"/>
      <c r="U323" s="1"/>
      <c r="V323" s="18"/>
      <c r="W323" s="18"/>
      <c r="X323" s="1"/>
      <c r="Y323" s="210"/>
      <c r="Z323" s="1"/>
      <c r="AA323" s="18"/>
      <c r="AB323" s="212"/>
      <c r="AC323" s="1"/>
    </row>
    <row r="324" spans="1:29">
      <c r="A324" s="1"/>
      <c r="B324" s="1"/>
      <c r="C324" s="1"/>
      <c r="D324" s="1"/>
      <c r="E324" s="1"/>
      <c r="F324" s="1"/>
      <c r="G324" s="1"/>
      <c r="H324" s="1"/>
      <c r="I324" s="1"/>
      <c r="J324" s="1"/>
      <c r="K324" s="18"/>
      <c r="L324" s="1"/>
      <c r="M324" s="1"/>
      <c r="N324" s="1"/>
      <c r="O324" s="1"/>
      <c r="P324" s="1"/>
      <c r="Q324" s="1"/>
      <c r="R324" s="1"/>
      <c r="S324" s="210"/>
      <c r="T324" s="210"/>
      <c r="U324" s="1"/>
      <c r="V324" s="18"/>
      <c r="W324" s="18"/>
      <c r="X324" s="1"/>
      <c r="Y324" s="210"/>
      <c r="Z324" s="1"/>
      <c r="AA324" s="18"/>
      <c r="AB324" s="212"/>
      <c r="AC324" s="1"/>
    </row>
    <row r="325" spans="1:29">
      <c r="A325" s="1"/>
      <c r="B325" s="1"/>
      <c r="C325" s="1"/>
      <c r="D325" s="1"/>
      <c r="E325" s="1"/>
      <c r="F325" s="1"/>
      <c r="G325" s="1"/>
      <c r="H325" s="1"/>
      <c r="I325" s="1"/>
      <c r="J325" s="1"/>
      <c r="K325" s="18"/>
      <c r="L325" s="1"/>
      <c r="M325" s="1"/>
      <c r="N325" s="1"/>
      <c r="O325" s="1"/>
      <c r="P325" s="1"/>
      <c r="Q325" s="1"/>
      <c r="R325" s="1"/>
      <c r="S325" s="210"/>
      <c r="T325" s="210"/>
      <c r="U325" s="1"/>
      <c r="V325" s="18"/>
      <c r="W325" s="18"/>
      <c r="X325" s="1"/>
      <c r="Y325" s="210"/>
      <c r="Z325" s="1"/>
      <c r="AA325" s="18"/>
      <c r="AB325" s="212"/>
      <c r="AC325" s="1"/>
    </row>
    <row r="326" spans="1:29">
      <c r="A326" s="1"/>
      <c r="B326" s="1"/>
      <c r="C326" s="1"/>
      <c r="D326" s="1"/>
      <c r="E326" s="1"/>
      <c r="F326" s="1"/>
      <c r="G326" s="1"/>
      <c r="H326" s="1"/>
      <c r="I326" s="1"/>
      <c r="J326" s="1"/>
      <c r="K326" s="18"/>
      <c r="L326" s="1"/>
      <c r="M326" s="1"/>
      <c r="N326" s="1"/>
      <c r="O326" s="1"/>
      <c r="P326" s="1"/>
      <c r="Q326" s="1"/>
      <c r="R326" s="1"/>
      <c r="S326" s="210"/>
      <c r="T326" s="210"/>
      <c r="U326" s="1"/>
      <c r="V326" s="18"/>
      <c r="W326" s="18"/>
      <c r="X326" s="1"/>
      <c r="Y326" s="210"/>
      <c r="Z326" s="1"/>
      <c r="AA326" s="18"/>
      <c r="AB326" s="212"/>
      <c r="AC326" s="1"/>
    </row>
    <row r="327" spans="1:29">
      <c r="A327" s="1"/>
      <c r="B327" s="1"/>
      <c r="C327" s="1"/>
      <c r="D327" s="1"/>
      <c r="E327" s="1"/>
      <c r="F327" s="1"/>
      <c r="G327" s="1"/>
      <c r="H327" s="1"/>
      <c r="I327" s="1"/>
      <c r="J327" s="1"/>
      <c r="K327" s="18"/>
      <c r="L327" s="1"/>
      <c r="M327" s="1"/>
      <c r="N327" s="1"/>
      <c r="O327" s="1"/>
      <c r="P327" s="1"/>
      <c r="Q327" s="1"/>
      <c r="R327" s="1"/>
      <c r="S327" s="210"/>
      <c r="T327" s="210"/>
      <c r="U327" s="1"/>
      <c r="V327" s="18"/>
      <c r="W327" s="18"/>
      <c r="X327" s="1"/>
      <c r="Y327" s="210"/>
      <c r="Z327" s="1"/>
      <c r="AA327" s="18"/>
      <c r="AB327" s="212"/>
      <c r="AC327" s="1"/>
    </row>
    <row r="328" spans="1:29">
      <c r="A328" s="1"/>
      <c r="B328" s="1"/>
      <c r="C328" s="1"/>
      <c r="D328" s="1"/>
      <c r="E328" s="1"/>
      <c r="F328" s="1"/>
      <c r="G328" s="1"/>
      <c r="H328" s="1"/>
      <c r="I328" s="1"/>
      <c r="J328" s="1"/>
      <c r="K328" s="18"/>
      <c r="L328" s="1"/>
      <c r="M328" s="1"/>
      <c r="N328" s="1"/>
      <c r="O328" s="1"/>
      <c r="P328" s="1"/>
      <c r="Q328" s="1"/>
      <c r="R328" s="1"/>
      <c r="S328" s="210"/>
      <c r="T328" s="210"/>
      <c r="U328" s="1"/>
      <c r="V328" s="18"/>
      <c r="W328" s="18"/>
      <c r="X328" s="1"/>
      <c r="Y328" s="210"/>
      <c r="Z328" s="1"/>
      <c r="AA328" s="18"/>
      <c r="AB328" s="212"/>
      <c r="AC328" s="1"/>
    </row>
    <row r="329" spans="1:29">
      <c r="A329" s="1"/>
      <c r="B329" s="1"/>
      <c r="C329" s="1"/>
      <c r="D329" s="1"/>
      <c r="E329" s="1"/>
      <c r="F329" s="1"/>
      <c r="G329" s="1"/>
      <c r="H329" s="1"/>
      <c r="I329" s="1"/>
      <c r="J329" s="1"/>
      <c r="K329" s="18"/>
      <c r="L329" s="1"/>
      <c r="M329" s="1"/>
      <c r="N329" s="1"/>
      <c r="O329" s="1"/>
      <c r="P329" s="1"/>
      <c r="Q329" s="1"/>
      <c r="R329" s="1"/>
      <c r="S329" s="210"/>
      <c r="T329" s="210"/>
      <c r="U329" s="1"/>
      <c r="V329" s="18"/>
      <c r="W329" s="18"/>
      <c r="X329" s="1"/>
      <c r="Y329" s="210"/>
      <c r="Z329" s="1"/>
      <c r="AA329" s="18"/>
      <c r="AB329" s="212"/>
      <c r="AC329" s="1"/>
    </row>
    <row r="330" spans="1:29">
      <c r="A330" s="1"/>
      <c r="B330" s="1"/>
      <c r="C330" s="1"/>
      <c r="D330" s="1"/>
      <c r="E330" s="1"/>
      <c r="F330" s="1"/>
      <c r="G330" s="1"/>
      <c r="H330" s="1"/>
      <c r="I330" s="1"/>
      <c r="J330" s="1"/>
      <c r="K330" s="18"/>
      <c r="L330" s="1"/>
      <c r="M330" s="1"/>
      <c r="N330" s="1"/>
      <c r="O330" s="1"/>
      <c r="P330" s="1"/>
      <c r="Q330" s="1"/>
      <c r="R330" s="1"/>
      <c r="S330" s="210"/>
      <c r="T330" s="210"/>
      <c r="U330" s="1"/>
      <c r="V330" s="18"/>
      <c r="W330" s="18"/>
      <c r="X330" s="1"/>
      <c r="Y330" s="210"/>
      <c r="Z330" s="1"/>
      <c r="AA330" s="18"/>
      <c r="AB330" s="212"/>
      <c r="AC330" s="1"/>
    </row>
    <row r="331" spans="1:29">
      <c r="A331" s="1"/>
      <c r="B331" s="1"/>
      <c r="C331" s="1"/>
      <c r="D331" s="1"/>
      <c r="E331" s="1"/>
      <c r="F331" s="1"/>
      <c r="G331" s="1"/>
      <c r="H331" s="1"/>
      <c r="I331" s="1"/>
      <c r="J331" s="1"/>
      <c r="K331" s="18"/>
      <c r="L331" s="1"/>
      <c r="M331" s="1"/>
      <c r="N331" s="1"/>
      <c r="O331" s="1"/>
      <c r="P331" s="1"/>
      <c r="Q331" s="1"/>
      <c r="R331" s="1"/>
      <c r="S331" s="210"/>
      <c r="T331" s="210"/>
      <c r="U331" s="1"/>
      <c r="V331" s="18"/>
      <c r="W331" s="18"/>
      <c r="X331" s="1"/>
      <c r="Y331" s="210"/>
      <c r="Z331" s="1"/>
      <c r="AA331" s="18"/>
      <c r="AB331" s="212"/>
      <c r="AC331" s="1"/>
    </row>
    <row r="332" spans="1:29">
      <c r="A332" s="1"/>
      <c r="B332" s="1"/>
      <c r="C332" s="1"/>
      <c r="D332" s="1"/>
      <c r="E332" s="1"/>
      <c r="F332" s="1"/>
      <c r="G332" s="1"/>
      <c r="H332" s="1"/>
      <c r="I332" s="1"/>
      <c r="J332" s="1"/>
      <c r="K332" s="18"/>
      <c r="L332" s="1"/>
      <c r="M332" s="1"/>
      <c r="N332" s="1"/>
      <c r="O332" s="1"/>
      <c r="P332" s="1"/>
      <c r="Q332" s="1"/>
      <c r="R332" s="1"/>
      <c r="S332" s="210"/>
      <c r="T332" s="210"/>
      <c r="U332" s="1"/>
      <c r="V332" s="18"/>
      <c r="W332" s="18"/>
      <c r="X332" s="1"/>
      <c r="Y332" s="210"/>
      <c r="Z332" s="1"/>
      <c r="AA332" s="18"/>
      <c r="AB332" s="212"/>
      <c r="AC332" s="1"/>
    </row>
    <row r="333" spans="1:29">
      <c r="A333" s="1"/>
      <c r="B333" s="1"/>
      <c r="C333" s="1"/>
      <c r="D333" s="1"/>
      <c r="E333" s="1"/>
      <c r="F333" s="1"/>
      <c r="G333" s="1"/>
      <c r="H333" s="1"/>
      <c r="I333" s="1"/>
      <c r="J333" s="1"/>
      <c r="K333" s="18"/>
      <c r="L333" s="1"/>
      <c r="M333" s="1"/>
      <c r="N333" s="1"/>
      <c r="O333" s="1"/>
      <c r="P333" s="1"/>
      <c r="Q333" s="1"/>
      <c r="R333" s="1"/>
      <c r="S333" s="210"/>
      <c r="T333" s="210"/>
      <c r="U333" s="1"/>
      <c r="V333" s="18"/>
      <c r="W333" s="18"/>
      <c r="X333" s="1"/>
      <c r="Y333" s="210"/>
      <c r="Z333" s="1"/>
      <c r="AA333" s="18"/>
      <c r="AB333" s="212"/>
      <c r="AC333" s="1"/>
    </row>
    <row r="334" spans="1:29">
      <c r="A334" s="1"/>
      <c r="B334" s="1"/>
      <c r="C334" s="1"/>
      <c r="D334" s="1"/>
      <c r="E334" s="1"/>
      <c r="F334" s="1"/>
      <c r="G334" s="1"/>
      <c r="H334" s="1"/>
      <c r="I334" s="1"/>
      <c r="J334" s="1"/>
      <c r="K334" s="18"/>
      <c r="L334" s="1"/>
      <c r="M334" s="1"/>
      <c r="N334" s="1"/>
      <c r="O334" s="1"/>
      <c r="P334" s="1"/>
      <c r="Q334" s="1"/>
      <c r="R334" s="1"/>
      <c r="S334" s="210"/>
      <c r="T334" s="210"/>
      <c r="U334" s="1"/>
      <c r="V334" s="18"/>
      <c r="W334" s="18"/>
      <c r="X334" s="1"/>
      <c r="Y334" s="210"/>
      <c r="Z334" s="1"/>
      <c r="AA334" s="18"/>
      <c r="AB334" s="212"/>
      <c r="AC334" s="1"/>
    </row>
    <row r="335" spans="1:29">
      <c r="A335" s="1"/>
      <c r="B335" s="1"/>
      <c r="C335" s="1"/>
      <c r="D335" s="1"/>
      <c r="E335" s="1"/>
      <c r="F335" s="1"/>
      <c r="G335" s="1"/>
      <c r="H335" s="1"/>
      <c r="I335" s="1"/>
      <c r="J335" s="1"/>
      <c r="K335" s="18"/>
      <c r="L335" s="1"/>
      <c r="M335" s="1"/>
      <c r="N335" s="1"/>
      <c r="O335" s="1"/>
      <c r="P335" s="1"/>
      <c r="Q335" s="1"/>
      <c r="R335" s="1"/>
      <c r="S335" s="210"/>
      <c r="T335" s="210"/>
      <c r="U335" s="1"/>
      <c r="V335" s="18"/>
      <c r="W335" s="18"/>
      <c r="X335" s="1"/>
      <c r="Y335" s="210"/>
      <c r="Z335" s="1"/>
      <c r="AA335" s="18"/>
      <c r="AB335" s="212"/>
      <c r="AC335" s="1"/>
    </row>
    <row r="336" spans="1:29">
      <c r="A336" s="1"/>
      <c r="B336" s="1"/>
      <c r="C336" s="1"/>
      <c r="D336" s="1"/>
      <c r="E336" s="1"/>
      <c r="F336" s="1"/>
      <c r="G336" s="1"/>
      <c r="H336" s="1"/>
      <c r="I336" s="1"/>
      <c r="J336" s="1"/>
      <c r="K336" s="18"/>
      <c r="L336" s="1"/>
      <c r="M336" s="1"/>
      <c r="N336" s="1"/>
      <c r="O336" s="1"/>
      <c r="P336" s="1"/>
      <c r="Q336" s="1"/>
      <c r="R336" s="1"/>
      <c r="S336" s="210"/>
      <c r="T336" s="210"/>
      <c r="U336" s="1"/>
      <c r="V336" s="18"/>
      <c r="W336" s="18"/>
      <c r="X336" s="1"/>
      <c r="Y336" s="210"/>
      <c r="Z336" s="1"/>
      <c r="AA336" s="18"/>
      <c r="AB336" s="212"/>
      <c r="AC336" s="1"/>
    </row>
    <row r="337" spans="1:29">
      <c r="A337" s="1"/>
      <c r="B337" s="1"/>
      <c r="C337" s="1"/>
      <c r="D337" s="1"/>
      <c r="E337" s="1"/>
      <c r="F337" s="1"/>
      <c r="G337" s="1"/>
      <c r="H337" s="1"/>
      <c r="I337" s="1"/>
      <c r="J337" s="1"/>
      <c r="K337" s="18"/>
      <c r="L337" s="1"/>
      <c r="M337" s="1"/>
      <c r="N337" s="1"/>
      <c r="O337" s="1"/>
      <c r="P337" s="1"/>
      <c r="Q337" s="1"/>
      <c r="R337" s="1"/>
      <c r="S337" s="210"/>
      <c r="T337" s="210"/>
      <c r="U337" s="1"/>
      <c r="V337" s="18"/>
      <c r="W337" s="18"/>
      <c r="X337" s="1"/>
      <c r="Y337" s="210"/>
      <c r="Z337" s="1"/>
      <c r="AA337" s="18"/>
      <c r="AB337" s="212"/>
      <c r="AC337" s="1"/>
    </row>
    <row r="338" spans="1:29">
      <c r="A338" s="1"/>
      <c r="B338" s="1"/>
      <c r="C338" s="1"/>
      <c r="D338" s="1"/>
      <c r="E338" s="1"/>
      <c r="F338" s="1"/>
      <c r="G338" s="1"/>
      <c r="H338" s="1"/>
      <c r="I338" s="1"/>
      <c r="J338" s="1"/>
      <c r="K338" s="18"/>
      <c r="L338" s="1"/>
      <c r="M338" s="1"/>
      <c r="N338" s="1"/>
      <c r="O338" s="1"/>
      <c r="P338" s="1"/>
      <c r="Q338" s="1"/>
      <c r="R338" s="1"/>
      <c r="S338" s="210"/>
      <c r="T338" s="210"/>
      <c r="U338" s="1"/>
      <c r="V338" s="18"/>
      <c r="W338" s="18"/>
      <c r="X338" s="1"/>
      <c r="Y338" s="210"/>
      <c r="Z338" s="1"/>
      <c r="AA338" s="18"/>
      <c r="AB338" s="212"/>
      <c r="AC338" s="1"/>
    </row>
    <row r="339" spans="1:29">
      <c r="A339" s="1"/>
      <c r="B339" s="1"/>
      <c r="C339" s="1"/>
      <c r="D339" s="1"/>
      <c r="E339" s="1"/>
      <c r="F339" s="1"/>
      <c r="G339" s="1"/>
      <c r="H339" s="1"/>
      <c r="I339" s="1"/>
      <c r="J339" s="1"/>
      <c r="K339" s="18"/>
      <c r="L339" s="1"/>
      <c r="M339" s="1"/>
      <c r="N339" s="1"/>
      <c r="O339" s="1"/>
      <c r="P339" s="1"/>
      <c r="Q339" s="1"/>
      <c r="R339" s="1"/>
      <c r="S339" s="210"/>
      <c r="T339" s="210"/>
      <c r="U339" s="1"/>
      <c r="V339" s="18"/>
      <c r="W339" s="18"/>
      <c r="X339" s="1"/>
      <c r="Y339" s="210"/>
      <c r="Z339" s="1"/>
      <c r="AA339" s="18"/>
      <c r="AB339" s="212"/>
      <c r="AC339" s="1"/>
    </row>
    <row r="340" spans="1:29">
      <c r="A340" s="1"/>
      <c r="B340" s="1"/>
      <c r="C340" s="1"/>
      <c r="D340" s="1"/>
      <c r="E340" s="1"/>
      <c r="F340" s="1"/>
      <c r="G340" s="1"/>
      <c r="H340" s="1"/>
      <c r="I340" s="1"/>
      <c r="J340" s="1"/>
      <c r="K340" s="18"/>
      <c r="L340" s="1"/>
      <c r="M340" s="1"/>
      <c r="N340" s="1"/>
      <c r="O340" s="1"/>
      <c r="P340" s="1"/>
      <c r="Q340" s="1"/>
      <c r="R340" s="1"/>
      <c r="S340" s="210"/>
      <c r="T340" s="210"/>
      <c r="U340" s="1"/>
      <c r="V340" s="18"/>
      <c r="W340" s="18"/>
      <c r="X340" s="1"/>
      <c r="Y340" s="210"/>
      <c r="Z340" s="1"/>
      <c r="AA340" s="18"/>
      <c r="AB340" s="212"/>
      <c r="AC340" s="1"/>
    </row>
    <row r="341" spans="1:29">
      <c r="A341" s="1"/>
      <c r="B341" s="1"/>
      <c r="C341" s="1"/>
      <c r="D341" s="1"/>
      <c r="E341" s="1"/>
      <c r="F341" s="1"/>
      <c r="G341" s="1"/>
      <c r="H341" s="1"/>
      <c r="I341" s="1"/>
      <c r="J341" s="1"/>
      <c r="K341" s="18"/>
      <c r="L341" s="1"/>
      <c r="M341" s="1"/>
      <c r="N341" s="1"/>
      <c r="O341" s="1"/>
      <c r="P341" s="1"/>
      <c r="Q341" s="1"/>
      <c r="R341" s="1"/>
      <c r="S341" s="210"/>
      <c r="T341" s="210"/>
      <c r="U341" s="1"/>
      <c r="V341" s="18"/>
      <c r="W341" s="18"/>
      <c r="X341" s="1"/>
      <c r="Y341" s="210"/>
      <c r="Z341" s="1"/>
      <c r="AA341" s="18"/>
      <c r="AB341" s="212"/>
      <c r="AC341" s="1"/>
    </row>
    <row r="342" spans="1:29">
      <c r="A342" s="1"/>
      <c r="B342" s="1"/>
      <c r="C342" s="1"/>
      <c r="D342" s="1"/>
      <c r="E342" s="1"/>
      <c r="F342" s="1"/>
      <c r="G342" s="1"/>
      <c r="H342" s="1"/>
      <c r="I342" s="1"/>
      <c r="J342" s="1"/>
      <c r="K342" s="18"/>
      <c r="L342" s="1"/>
      <c r="M342" s="1"/>
      <c r="N342" s="1"/>
      <c r="O342" s="1"/>
      <c r="P342" s="1"/>
      <c r="Q342" s="1"/>
      <c r="R342" s="1"/>
      <c r="S342" s="210"/>
      <c r="T342" s="210"/>
      <c r="U342" s="1"/>
      <c r="V342" s="18"/>
      <c r="W342" s="18"/>
      <c r="X342" s="1"/>
      <c r="Y342" s="210"/>
      <c r="Z342" s="1"/>
      <c r="AA342" s="18"/>
      <c r="AB342" s="212"/>
      <c r="AC342" s="1"/>
    </row>
    <row r="343" spans="1:29">
      <c r="A343" s="1"/>
      <c r="B343" s="1"/>
      <c r="C343" s="1"/>
      <c r="D343" s="1"/>
      <c r="E343" s="1"/>
      <c r="F343" s="1"/>
      <c r="G343" s="1"/>
      <c r="H343" s="1"/>
      <c r="I343" s="1"/>
      <c r="J343" s="1"/>
      <c r="K343" s="18"/>
      <c r="L343" s="1"/>
      <c r="M343" s="1"/>
      <c r="N343" s="1"/>
      <c r="O343" s="1"/>
      <c r="P343" s="1"/>
      <c r="Q343" s="1"/>
      <c r="R343" s="1"/>
      <c r="S343" s="210"/>
      <c r="T343" s="210"/>
      <c r="U343" s="1"/>
      <c r="V343" s="18"/>
      <c r="W343" s="18"/>
      <c r="X343" s="1"/>
      <c r="Y343" s="210"/>
      <c r="Z343" s="1"/>
      <c r="AA343" s="18"/>
      <c r="AB343" s="212"/>
      <c r="AC343" s="1"/>
    </row>
    <row r="344" spans="1:29">
      <c r="A344" s="1"/>
      <c r="B344" s="1"/>
      <c r="C344" s="1"/>
      <c r="D344" s="1"/>
      <c r="E344" s="1"/>
      <c r="F344" s="1"/>
      <c r="G344" s="1"/>
      <c r="H344" s="1"/>
      <c r="I344" s="1"/>
      <c r="J344" s="1"/>
      <c r="K344" s="18"/>
      <c r="L344" s="1"/>
      <c r="M344" s="1"/>
      <c r="N344" s="1"/>
      <c r="O344" s="1"/>
      <c r="P344" s="1"/>
      <c r="Q344" s="1"/>
      <c r="R344" s="1"/>
      <c r="S344" s="210"/>
      <c r="T344" s="210"/>
      <c r="U344" s="1"/>
      <c r="V344" s="18"/>
      <c r="W344" s="18"/>
      <c r="X344" s="1"/>
      <c r="Y344" s="210"/>
      <c r="Z344" s="1"/>
      <c r="AA344" s="18"/>
      <c r="AB344" s="212"/>
      <c r="AC344" s="1"/>
    </row>
    <row r="345" spans="1:29">
      <c r="A345" s="1"/>
      <c r="B345" s="1"/>
      <c r="C345" s="1"/>
      <c r="D345" s="1"/>
      <c r="E345" s="1"/>
      <c r="F345" s="1"/>
      <c r="G345" s="1"/>
      <c r="H345" s="1"/>
      <c r="I345" s="1"/>
      <c r="J345" s="1"/>
      <c r="K345" s="18"/>
      <c r="L345" s="1"/>
      <c r="M345" s="1"/>
      <c r="N345" s="1"/>
      <c r="O345" s="1"/>
      <c r="P345" s="1"/>
      <c r="Q345" s="1"/>
      <c r="R345" s="1"/>
      <c r="S345" s="210"/>
      <c r="T345" s="210"/>
      <c r="U345" s="1"/>
      <c r="V345" s="18"/>
      <c r="W345" s="18"/>
      <c r="X345" s="1"/>
      <c r="Y345" s="210"/>
      <c r="Z345" s="1"/>
      <c r="AA345" s="18"/>
      <c r="AB345" s="212"/>
      <c r="AC345" s="1"/>
    </row>
    <row r="346" spans="1:29">
      <c r="A346" s="1"/>
      <c r="B346" s="1"/>
      <c r="C346" s="1"/>
      <c r="D346" s="1"/>
      <c r="E346" s="1"/>
      <c r="F346" s="1"/>
      <c r="G346" s="1"/>
      <c r="H346" s="1"/>
      <c r="I346" s="1"/>
      <c r="J346" s="1"/>
      <c r="K346" s="18"/>
      <c r="L346" s="1"/>
      <c r="M346" s="1"/>
      <c r="N346" s="1"/>
      <c r="O346" s="1"/>
      <c r="P346" s="1"/>
      <c r="Q346" s="1"/>
      <c r="R346" s="1"/>
      <c r="S346" s="210"/>
      <c r="T346" s="210"/>
      <c r="U346" s="1"/>
      <c r="V346" s="18"/>
      <c r="W346" s="18"/>
      <c r="X346" s="1"/>
      <c r="Y346" s="210"/>
      <c r="Z346" s="1"/>
      <c r="AA346" s="18"/>
      <c r="AB346" s="212"/>
      <c r="AC346" s="1"/>
    </row>
    <row r="347" spans="1:29">
      <c r="A347" s="1"/>
      <c r="B347" s="1"/>
      <c r="C347" s="1"/>
      <c r="D347" s="1"/>
      <c r="E347" s="1"/>
      <c r="F347" s="1"/>
      <c r="G347" s="1"/>
      <c r="H347" s="1"/>
      <c r="I347" s="1"/>
      <c r="J347" s="1"/>
      <c r="K347" s="18"/>
      <c r="L347" s="1"/>
      <c r="M347" s="1"/>
      <c r="N347" s="1"/>
      <c r="O347" s="1"/>
      <c r="P347" s="1"/>
      <c r="Q347" s="1"/>
      <c r="R347" s="1"/>
      <c r="S347" s="210"/>
      <c r="T347" s="210"/>
      <c r="U347" s="1"/>
      <c r="V347" s="18"/>
      <c r="W347" s="18"/>
      <c r="X347" s="1"/>
      <c r="Y347" s="210"/>
      <c r="Z347" s="1"/>
      <c r="AA347" s="18"/>
      <c r="AB347" s="212"/>
      <c r="AC347" s="1"/>
    </row>
    <row r="348" spans="1:29">
      <c r="A348" s="1"/>
      <c r="B348" s="1"/>
      <c r="C348" s="1"/>
      <c r="D348" s="1"/>
      <c r="E348" s="1"/>
      <c r="F348" s="1"/>
      <c r="G348" s="1"/>
      <c r="H348" s="1"/>
      <c r="I348" s="1"/>
      <c r="J348" s="1"/>
      <c r="K348" s="18"/>
      <c r="L348" s="1"/>
      <c r="M348" s="1"/>
      <c r="N348" s="1"/>
      <c r="O348" s="1"/>
      <c r="P348" s="1"/>
      <c r="Q348" s="1"/>
      <c r="R348" s="1"/>
      <c r="S348" s="210"/>
      <c r="T348" s="210"/>
      <c r="U348" s="1"/>
      <c r="V348" s="18"/>
      <c r="W348" s="18"/>
      <c r="X348" s="1"/>
      <c r="Y348" s="210"/>
      <c r="Z348" s="1"/>
      <c r="AA348" s="18"/>
      <c r="AB348" s="212"/>
      <c r="AC348" s="1"/>
    </row>
    <row r="349" spans="1:29">
      <c r="A349" s="1"/>
      <c r="B349" s="1"/>
      <c r="C349" s="1"/>
      <c r="D349" s="1"/>
      <c r="E349" s="1"/>
      <c r="F349" s="1"/>
      <c r="G349" s="1"/>
      <c r="H349" s="1"/>
      <c r="I349" s="1"/>
      <c r="J349" s="1"/>
      <c r="K349" s="18"/>
      <c r="L349" s="1"/>
      <c r="M349" s="1"/>
      <c r="N349" s="1"/>
      <c r="O349" s="1"/>
      <c r="P349" s="1"/>
      <c r="Q349" s="1"/>
      <c r="R349" s="1"/>
      <c r="S349" s="210"/>
      <c r="T349" s="210"/>
      <c r="U349" s="1"/>
      <c r="V349" s="18"/>
      <c r="W349" s="18"/>
      <c r="X349" s="1"/>
      <c r="Y349" s="210"/>
      <c r="Z349" s="1"/>
      <c r="AA349" s="18"/>
      <c r="AB349" s="212"/>
      <c r="AC349" s="1"/>
    </row>
    <row r="350" spans="1:29">
      <c r="A350" s="1"/>
      <c r="B350" s="1"/>
      <c r="C350" s="1"/>
      <c r="D350" s="1"/>
      <c r="E350" s="1"/>
      <c r="F350" s="1"/>
      <c r="G350" s="1"/>
      <c r="H350" s="1"/>
      <c r="I350" s="1"/>
      <c r="J350" s="1"/>
      <c r="K350" s="18"/>
      <c r="L350" s="1"/>
      <c r="M350" s="1"/>
      <c r="N350" s="1"/>
      <c r="O350" s="1"/>
      <c r="P350" s="1"/>
      <c r="Q350" s="1"/>
      <c r="R350" s="1"/>
      <c r="S350" s="210"/>
      <c r="T350" s="210"/>
      <c r="U350" s="1"/>
      <c r="V350" s="18"/>
      <c r="W350" s="18"/>
      <c r="X350" s="1"/>
      <c r="Y350" s="210"/>
      <c r="Z350" s="1"/>
      <c r="AA350" s="18"/>
      <c r="AB350" s="212"/>
      <c r="AC350" s="1"/>
    </row>
    <row r="351" spans="1:29">
      <c r="A351" s="1"/>
      <c r="B351" s="1"/>
      <c r="C351" s="1"/>
      <c r="D351" s="1"/>
      <c r="E351" s="1"/>
      <c r="F351" s="1"/>
      <c r="G351" s="1"/>
      <c r="H351" s="1"/>
      <c r="I351" s="1"/>
      <c r="J351" s="1"/>
      <c r="K351" s="18"/>
      <c r="L351" s="1"/>
      <c r="M351" s="1"/>
      <c r="N351" s="1"/>
      <c r="O351" s="1"/>
      <c r="P351" s="1"/>
      <c r="Q351" s="1"/>
      <c r="R351" s="1"/>
      <c r="S351" s="210"/>
      <c r="T351" s="210"/>
      <c r="U351" s="1"/>
      <c r="V351" s="18"/>
      <c r="W351" s="18"/>
      <c r="X351" s="1"/>
      <c r="Y351" s="210"/>
      <c r="Z351" s="1"/>
      <c r="AA351" s="18"/>
      <c r="AB351" s="212"/>
      <c r="AC351" s="1"/>
    </row>
    <row r="352" spans="1:29">
      <c r="A352" s="1"/>
      <c r="B352" s="1"/>
      <c r="C352" s="1"/>
      <c r="D352" s="1"/>
      <c r="E352" s="1"/>
      <c r="F352" s="1"/>
      <c r="G352" s="1"/>
      <c r="H352" s="1"/>
      <c r="I352" s="1"/>
      <c r="J352" s="1"/>
      <c r="K352" s="18"/>
      <c r="L352" s="1"/>
      <c r="M352" s="1"/>
      <c r="N352" s="1"/>
      <c r="O352" s="1"/>
      <c r="P352" s="1"/>
      <c r="Q352" s="1"/>
      <c r="R352" s="1"/>
      <c r="S352" s="210"/>
      <c r="T352" s="210"/>
      <c r="U352" s="1"/>
      <c r="V352" s="18"/>
      <c r="W352" s="18"/>
      <c r="X352" s="1"/>
      <c r="Y352" s="210"/>
      <c r="Z352" s="1"/>
      <c r="AA352" s="18"/>
      <c r="AB352" s="212"/>
      <c r="AC352" s="1"/>
    </row>
    <row r="353" spans="1:29">
      <c r="A353" s="1"/>
      <c r="B353" s="1"/>
      <c r="C353" s="1"/>
      <c r="D353" s="1"/>
      <c r="E353" s="1"/>
      <c r="F353" s="1"/>
      <c r="G353" s="1"/>
      <c r="H353" s="1"/>
      <c r="I353" s="1"/>
      <c r="J353" s="1"/>
      <c r="K353" s="18"/>
      <c r="L353" s="1"/>
      <c r="M353" s="1"/>
      <c r="N353" s="1"/>
      <c r="O353" s="1"/>
      <c r="P353" s="1"/>
      <c r="Q353" s="1"/>
      <c r="R353" s="1"/>
      <c r="S353" s="210"/>
      <c r="T353" s="210"/>
      <c r="U353" s="1"/>
      <c r="V353" s="18"/>
      <c r="W353" s="18"/>
      <c r="X353" s="1"/>
      <c r="Y353" s="210"/>
      <c r="Z353" s="1"/>
      <c r="AA353" s="18"/>
      <c r="AB353" s="212"/>
      <c r="AC353" s="1"/>
    </row>
    <row r="354" spans="1:29">
      <c r="A354" s="1"/>
      <c r="B354" s="1"/>
      <c r="C354" s="1"/>
      <c r="D354" s="1"/>
      <c r="E354" s="1"/>
      <c r="F354" s="1"/>
      <c r="G354" s="1"/>
      <c r="H354" s="1"/>
      <c r="I354" s="1"/>
      <c r="J354" s="1"/>
      <c r="K354" s="18"/>
      <c r="L354" s="1"/>
      <c r="M354" s="1"/>
      <c r="N354" s="1"/>
      <c r="O354" s="1"/>
      <c r="P354" s="1"/>
      <c r="Q354" s="1"/>
      <c r="R354" s="1"/>
      <c r="S354" s="210"/>
      <c r="T354" s="210"/>
      <c r="U354" s="1"/>
      <c r="V354" s="18"/>
      <c r="W354" s="18"/>
      <c r="X354" s="1"/>
      <c r="Y354" s="210"/>
      <c r="Z354" s="1"/>
      <c r="AA354" s="18"/>
      <c r="AB354" s="212"/>
      <c r="AC354" s="1"/>
    </row>
    <row r="355" spans="1:29">
      <c r="A355" s="1"/>
      <c r="B355" s="1"/>
      <c r="C355" s="1"/>
      <c r="D355" s="1"/>
      <c r="E355" s="1"/>
      <c r="F355" s="1"/>
      <c r="G355" s="1"/>
      <c r="H355" s="1"/>
      <c r="I355" s="1"/>
      <c r="J355" s="1"/>
      <c r="K355" s="18"/>
      <c r="L355" s="1"/>
      <c r="M355" s="1"/>
      <c r="N355" s="1"/>
      <c r="O355" s="1"/>
      <c r="P355" s="1"/>
      <c r="Q355" s="1"/>
      <c r="R355" s="1"/>
      <c r="S355" s="210"/>
      <c r="T355" s="210"/>
      <c r="U355" s="1"/>
      <c r="V355" s="18"/>
      <c r="W355" s="18"/>
      <c r="X355" s="1"/>
      <c r="Y355" s="210"/>
      <c r="Z355" s="1"/>
      <c r="AA355" s="18"/>
      <c r="AB355" s="212"/>
      <c r="AC355" s="1"/>
    </row>
    <row r="356" spans="1:29">
      <c r="A356" s="1"/>
      <c r="B356" s="1"/>
      <c r="C356" s="1"/>
      <c r="D356" s="1"/>
      <c r="E356" s="1"/>
      <c r="F356" s="1"/>
      <c r="G356" s="1"/>
      <c r="H356" s="1"/>
      <c r="I356" s="1"/>
      <c r="J356" s="1"/>
      <c r="K356" s="18"/>
      <c r="L356" s="1"/>
      <c r="M356" s="1"/>
      <c r="N356" s="1"/>
      <c r="O356" s="1"/>
      <c r="P356" s="1"/>
      <c r="Q356" s="1"/>
      <c r="R356" s="1"/>
      <c r="S356" s="210"/>
      <c r="T356" s="210"/>
      <c r="U356" s="1"/>
      <c r="V356" s="18"/>
      <c r="W356" s="18"/>
      <c r="X356" s="1"/>
      <c r="Y356" s="210"/>
      <c r="Z356" s="1"/>
      <c r="AA356" s="18"/>
      <c r="AB356" s="212"/>
      <c r="AC356" s="1"/>
    </row>
    <row r="357" spans="1:29">
      <c r="A357" s="1"/>
      <c r="B357" s="1"/>
      <c r="C357" s="1"/>
      <c r="D357" s="1"/>
      <c r="E357" s="1"/>
      <c r="F357" s="1"/>
      <c r="G357" s="1"/>
      <c r="H357" s="1"/>
      <c r="I357" s="1"/>
      <c r="J357" s="1"/>
      <c r="K357" s="18"/>
      <c r="L357" s="1"/>
      <c r="M357" s="1"/>
      <c r="N357" s="1"/>
      <c r="O357" s="1"/>
      <c r="P357" s="1"/>
      <c r="Q357" s="1"/>
      <c r="R357" s="1"/>
      <c r="S357" s="210"/>
      <c r="T357" s="210"/>
      <c r="U357" s="1"/>
      <c r="V357" s="18"/>
      <c r="W357" s="18"/>
      <c r="X357" s="1"/>
      <c r="Y357" s="210"/>
      <c r="Z357" s="1"/>
      <c r="AA357" s="18"/>
      <c r="AB357" s="212"/>
      <c r="AC357" s="1"/>
    </row>
    <row r="358" spans="1:29">
      <c r="A358" s="1"/>
      <c r="B358" s="1"/>
      <c r="C358" s="1"/>
      <c r="D358" s="1"/>
      <c r="E358" s="1"/>
      <c r="F358" s="1"/>
      <c r="G358" s="1"/>
      <c r="H358" s="1"/>
      <c r="I358" s="1"/>
      <c r="J358" s="1"/>
      <c r="K358" s="18"/>
      <c r="L358" s="1"/>
      <c r="M358" s="1"/>
      <c r="N358" s="1"/>
      <c r="O358" s="1"/>
      <c r="P358" s="1"/>
      <c r="Q358" s="1"/>
      <c r="R358" s="1"/>
      <c r="S358" s="210"/>
      <c r="T358" s="210"/>
      <c r="U358" s="1"/>
      <c r="V358" s="18"/>
      <c r="W358" s="18"/>
      <c r="X358" s="1"/>
      <c r="Y358" s="210"/>
      <c r="Z358" s="1"/>
      <c r="AA358" s="18"/>
      <c r="AB358" s="212"/>
      <c r="AC358" s="1"/>
    </row>
    <row r="359" spans="1:29">
      <c r="A359" s="1"/>
      <c r="B359" s="1"/>
      <c r="C359" s="1"/>
      <c r="D359" s="1"/>
      <c r="E359" s="1"/>
      <c r="F359" s="1"/>
      <c r="G359" s="1"/>
      <c r="H359" s="1"/>
      <c r="I359" s="1"/>
      <c r="J359" s="1"/>
      <c r="K359" s="18"/>
      <c r="L359" s="1"/>
      <c r="M359" s="1"/>
      <c r="N359" s="1"/>
      <c r="O359" s="1"/>
      <c r="P359" s="1"/>
      <c r="Q359" s="1"/>
      <c r="R359" s="1"/>
      <c r="S359" s="210"/>
      <c r="T359" s="210"/>
      <c r="U359" s="1"/>
      <c r="V359" s="18"/>
      <c r="W359" s="18"/>
      <c r="X359" s="1"/>
      <c r="Y359" s="210"/>
      <c r="Z359" s="1"/>
      <c r="AA359" s="18"/>
      <c r="AB359" s="212"/>
      <c r="AC359" s="1"/>
    </row>
    <row r="360" spans="1:29">
      <c r="A360" s="1"/>
      <c r="B360" s="1"/>
      <c r="C360" s="1"/>
      <c r="D360" s="1"/>
      <c r="E360" s="1"/>
      <c r="F360" s="1"/>
      <c r="G360" s="1"/>
      <c r="H360" s="1"/>
      <c r="I360" s="1"/>
      <c r="J360" s="1"/>
      <c r="K360" s="18"/>
      <c r="L360" s="1"/>
      <c r="M360" s="1"/>
      <c r="N360" s="1"/>
      <c r="O360" s="1"/>
      <c r="P360" s="1"/>
      <c r="Q360" s="1"/>
      <c r="R360" s="1"/>
      <c r="S360" s="210"/>
      <c r="T360" s="210"/>
      <c r="U360" s="1"/>
      <c r="V360" s="18"/>
      <c r="W360" s="18"/>
      <c r="X360" s="1"/>
      <c r="Y360" s="210"/>
      <c r="Z360" s="1"/>
      <c r="AA360" s="18"/>
      <c r="AB360" s="212"/>
      <c r="AC360" s="1"/>
    </row>
    <row r="361" spans="1:29">
      <c r="A361" s="1"/>
      <c r="B361" s="1"/>
      <c r="C361" s="1"/>
      <c r="D361" s="1"/>
      <c r="E361" s="1"/>
      <c r="F361" s="1"/>
      <c r="G361" s="1"/>
      <c r="H361" s="1"/>
      <c r="I361" s="1"/>
      <c r="J361" s="1"/>
      <c r="K361" s="18"/>
      <c r="L361" s="1"/>
      <c r="M361" s="1"/>
      <c r="N361" s="1"/>
      <c r="O361" s="1"/>
      <c r="P361" s="1"/>
      <c r="Q361" s="1"/>
      <c r="R361" s="1"/>
      <c r="S361" s="210"/>
      <c r="T361" s="210"/>
      <c r="U361" s="1"/>
      <c r="V361" s="18"/>
      <c r="W361" s="18"/>
      <c r="X361" s="1"/>
      <c r="Y361" s="210"/>
      <c r="Z361" s="1"/>
      <c r="AA361" s="18"/>
      <c r="AB361" s="212"/>
      <c r="AC361" s="1"/>
    </row>
    <row r="362" spans="1:29">
      <c r="A362" s="1"/>
      <c r="B362" s="1"/>
      <c r="C362" s="1"/>
      <c r="D362" s="1"/>
      <c r="E362" s="1"/>
      <c r="F362" s="1"/>
      <c r="G362" s="1"/>
      <c r="H362" s="1"/>
      <c r="I362" s="1"/>
      <c r="J362" s="1"/>
      <c r="K362" s="18"/>
      <c r="L362" s="1"/>
      <c r="M362" s="1"/>
      <c r="N362" s="1"/>
      <c r="O362" s="1"/>
      <c r="P362" s="1"/>
      <c r="Q362" s="1"/>
      <c r="R362" s="1"/>
      <c r="S362" s="210"/>
      <c r="T362" s="210"/>
      <c r="U362" s="1"/>
      <c r="V362" s="18"/>
      <c r="W362" s="18"/>
      <c r="X362" s="1"/>
      <c r="Y362" s="210"/>
      <c r="Z362" s="1"/>
      <c r="AA362" s="18"/>
      <c r="AB362" s="212"/>
      <c r="AC362" s="1"/>
    </row>
    <row r="363" spans="1:29">
      <c r="A363" s="1"/>
      <c r="B363" s="1"/>
      <c r="C363" s="1"/>
      <c r="D363" s="1"/>
      <c r="E363" s="1"/>
      <c r="F363" s="1"/>
      <c r="G363" s="1"/>
      <c r="H363" s="1"/>
      <c r="I363" s="1"/>
      <c r="J363" s="1"/>
      <c r="K363" s="18"/>
      <c r="L363" s="1"/>
      <c r="M363" s="1"/>
      <c r="N363" s="1"/>
      <c r="O363" s="1"/>
      <c r="P363" s="1"/>
      <c r="Q363" s="1"/>
      <c r="R363" s="1"/>
      <c r="S363" s="210"/>
      <c r="T363" s="210"/>
      <c r="U363" s="1"/>
      <c r="V363" s="18"/>
      <c r="W363" s="18"/>
      <c r="X363" s="1"/>
      <c r="Y363" s="210"/>
      <c r="Z363" s="1"/>
      <c r="AA363" s="18"/>
      <c r="AB363" s="212"/>
      <c r="AC363" s="1"/>
    </row>
    <row r="364" spans="1:29">
      <c r="A364" s="1"/>
      <c r="B364" s="1"/>
      <c r="C364" s="1"/>
      <c r="D364" s="1"/>
      <c r="E364" s="1"/>
      <c r="F364" s="1"/>
      <c r="G364" s="1"/>
      <c r="H364" s="1"/>
      <c r="I364" s="1"/>
      <c r="J364" s="1"/>
      <c r="K364" s="18"/>
      <c r="L364" s="1"/>
      <c r="M364" s="1"/>
      <c r="N364" s="1"/>
      <c r="O364" s="1"/>
      <c r="P364" s="1"/>
      <c r="Q364" s="1"/>
      <c r="R364" s="1"/>
      <c r="S364" s="210"/>
      <c r="T364" s="210"/>
      <c r="U364" s="1"/>
      <c r="V364" s="18"/>
      <c r="W364" s="18"/>
      <c r="X364" s="1"/>
      <c r="Y364" s="210"/>
      <c r="Z364" s="1"/>
      <c r="AA364" s="18"/>
      <c r="AB364" s="212"/>
      <c r="AC364" s="1"/>
    </row>
    <row r="365" spans="1:29">
      <c r="A365" s="1"/>
      <c r="B365" s="1"/>
      <c r="C365" s="1"/>
      <c r="D365" s="1"/>
      <c r="E365" s="1"/>
      <c r="F365" s="1"/>
      <c r="G365" s="1"/>
      <c r="H365" s="1"/>
      <c r="I365" s="1"/>
      <c r="J365" s="1"/>
      <c r="K365" s="18"/>
      <c r="L365" s="1"/>
      <c r="M365" s="1"/>
      <c r="N365" s="1"/>
      <c r="O365" s="1"/>
      <c r="P365" s="1"/>
      <c r="Q365" s="1"/>
      <c r="R365" s="1"/>
      <c r="S365" s="210"/>
      <c r="T365" s="210"/>
      <c r="U365" s="1"/>
      <c r="V365" s="18"/>
      <c r="W365" s="18"/>
      <c r="X365" s="1"/>
      <c r="Y365" s="210"/>
      <c r="Z365" s="1"/>
      <c r="AA365" s="18"/>
      <c r="AB365" s="212"/>
      <c r="AC365" s="1"/>
    </row>
    <row r="366" spans="1:29">
      <c r="A366" s="1"/>
      <c r="B366" s="1"/>
      <c r="C366" s="1"/>
      <c r="D366" s="1"/>
      <c r="E366" s="1"/>
      <c r="F366" s="1"/>
      <c r="G366" s="1"/>
      <c r="H366" s="1"/>
      <c r="I366" s="1"/>
      <c r="J366" s="1"/>
      <c r="K366" s="18"/>
      <c r="L366" s="1"/>
      <c r="M366" s="1"/>
      <c r="N366" s="1"/>
      <c r="O366" s="1"/>
      <c r="P366" s="1"/>
      <c r="Q366" s="1"/>
      <c r="R366" s="1"/>
      <c r="S366" s="210"/>
      <c r="T366" s="210"/>
      <c r="U366" s="1"/>
      <c r="V366" s="18"/>
      <c r="W366" s="18"/>
      <c r="X366" s="1"/>
      <c r="Y366" s="210"/>
      <c r="Z366" s="1"/>
      <c r="AA366" s="18"/>
      <c r="AB366" s="212"/>
      <c r="AC366" s="1"/>
    </row>
    <row r="367" spans="1:29">
      <c r="A367" s="1"/>
      <c r="B367" s="1"/>
      <c r="C367" s="1"/>
      <c r="D367" s="1"/>
      <c r="E367" s="1"/>
      <c r="F367" s="1"/>
      <c r="G367" s="1"/>
      <c r="H367" s="1"/>
      <c r="I367" s="1"/>
      <c r="J367" s="1"/>
      <c r="K367" s="18"/>
      <c r="L367" s="1"/>
      <c r="M367" s="1"/>
      <c r="N367" s="1"/>
      <c r="O367" s="1"/>
      <c r="P367" s="1"/>
      <c r="Q367" s="1"/>
      <c r="R367" s="1"/>
      <c r="S367" s="210"/>
      <c r="T367" s="210"/>
      <c r="U367" s="1"/>
      <c r="V367" s="18"/>
      <c r="W367" s="18"/>
      <c r="X367" s="1"/>
      <c r="Y367" s="210"/>
      <c r="Z367" s="1"/>
      <c r="AA367" s="18"/>
      <c r="AB367" s="212"/>
      <c r="AC367" s="1"/>
    </row>
    <row r="368" spans="1:29">
      <c r="A368" s="1"/>
      <c r="B368" s="1"/>
      <c r="C368" s="1"/>
      <c r="D368" s="1"/>
      <c r="E368" s="1"/>
      <c r="F368" s="1"/>
      <c r="G368" s="1"/>
      <c r="H368" s="1"/>
      <c r="I368" s="1"/>
      <c r="J368" s="1"/>
      <c r="K368" s="18"/>
      <c r="L368" s="1"/>
      <c r="M368" s="1"/>
      <c r="N368" s="1"/>
      <c r="O368" s="1"/>
      <c r="P368" s="1"/>
      <c r="Q368" s="1"/>
      <c r="R368" s="1"/>
      <c r="S368" s="210"/>
      <c r="T368" s="210"/>
      <c r="U368" s="1"/>
      <c r="V368" s="18"/>
      <c r="W368" s="18"/>
      <c r="X368" s="1"/>
      <c r="Y368" s="210"/>
      <c r="Z368" s="1"/>
      <c r="AA368" s="18"/>
      <c r="AB368" s="212"/>
      <c r="AC368" s="1"/>
    </row>
    <row r="369" spans="1:29">
      <c r="A369" s="1"/>
      <c r="B369" s="1"/>
      <c r="C369" s="1"/>
      <c r="D369" s="1"/>
      <c r="E369" s="1"/>
      <c r="F369" s="1"/>
      <c r="G369" s="1"/>
      <c r="H369" s="1"/>
      <c r="I369" s="1"/>
      <c r="J369" s="1"/>
      <c r="K369" s="18"/>
      <c r="L369" s="1"/>
      <c r="M369" s="1"/>
      <c r="N369" s="1"/>
      <c r="O369" s="1"/>
      <c r="P369" s="1"/>
      <c r="Q369" s="1"/>
      <c r="R369" s="1"/>
      <c r="S369" s="210"/>
      <c r="T369" s="210"/>
      <c r="U369" s="1"/>
      <c r="V369" s="18"/>
      <c r="W369" s="18"/>
      <c r="X369" s="1"/>
      <c r="Y369" s="210"/>
      <c r="Z369" s="1"/>
      <c r="AA369" s="18"/>
      <c r="AB369" s="212"/>
      <c r="AC369" s="1"/>
    </row>
    <row r="370" spans="1:29">
      <c r="A370" s="1"/>
      <c r="B370" s="1"/>
      <c r="C370" s="1"/>
      <c r="D370" s="1"/>
      <c r="E370" s="1"/>
      <c r="F370" s="1"/>
      <c r="G370" s="1"/>
      <c r="H370" s="1"/>
      <c r="I370" s="1"/>
      <c r="J370" s="1"/>
      <c r="K370" s="18"/>
      <c r="L370" s="1"/>
      <c r="M370" s="1"/>
      <c r="N370" s="1"/>
      <c r="O370" s="1"/>
      <c r="P370" s="1"/>
      <c r="Q370" s="1"/>
      <c r="R370" s="1"/>
      <c r="S370" s="210"/>
      <c r="T370" s="210"/>
      <c r="U370" s="1"/>
      <c r="V370" s="18"/>
      <c r="W370" s="18"/>
      <c r="X370" s="1"/>
      <c r="Y370" s="210"/>
      <c r="Z370" s="1"/>
      <c r="AA370" s="18"/>
      <c r="AB370" s="212"/>
      <c r="AC370" s="1"/>
    </row>
    <row r="371" spans="1:29">
      <c r="A371" s="1"/>
      <c r="B371" s="1"/>
      <c r="C371" s="1"/>
      <c r="D371" s="1"/>
      <c r="E371" s="1"/>
      <c r="F371" s="1"/>
      <c r="G371" s="1"/>
      <c r="H371" s="1"/>
      <c r="I371" s="1"/>
      <c r="J371" s="1"/>
      <c r="K371" s="18"/>
      <c r="L371" s="1"/>
      <c r="M371" s="1"/>
      <c r="N371" s="1"/>
      <c r="O371" s="1"/>
      <c r="P371" s="1"/>
      <c r="Q371" s="1"/>
      <c r="R371" s="1"/>
      <c r="S371" s="210"/>
      <c r="T371" s="210"/>
      <c r="U371" s="1"/>
      <c r="V371" s="18"/>
      <c r="W371" s="18"/>
      <c r="X371" s="1"/>
      <c r="Y371" s="210"/>
      <c r="Z371" s="1"/>
      <c r="AA371" s="18"/>
      <c r="AB371" s="212"/>
      <c r="AC371" s="1"/>
    </row>
    <row r="372" spans="1:29">
      <c r="A372" s="1"/>
      <c r="B372" s="1"/>
      <c r="C372" s="1"/>
      <c r="D372" s="1"/>
      <c r="E372" s="1"/>
      <c r="F372" s="1"/>
      <c r="G372" s="1"/>
      <c r="H372" s="1"/>
      <c r="I372" s="1"/>
      <c r="J372" s="1"/>
      <c r="K372" s="18"/>
      <c r="L372" s="1"/>
      <c r="M372" s="1"/>
      <c r="N372" s="1"/>
      <c r="O372" s="1"/>
      <c r="P372" s="1"/>
      <c r="Q372" s="1"/>
      <c r="R372" s="1"/>
      <c r="S372" s="210"/>
      <c r="T372" s="210"/>
      <c r="U372" s="1"/>
      <c r="V372" s="18"/>
      <c r="W372" s="18"/>
      <c r="X372" s="1"/>
      <c r="Y372" s="210"/>
      <c r="Z372" s="1"/>
      <c r="AA372" s="18"/>
      <c r="AB372" s="212"/>
      <c r="AC372" s="1"/>
    </row>
    <row r="373" spans="1:29">
      <c r="A373" s="1"/>
      <c r="B373" s="1"/>
      <c r="C373" s="1"/>
      <c r="D373" s="1"/>
      <c r="E373" s="1"/>
      <c r="F373" s="1"/>
      <c r="G373" s="1"/>
      <c r="H373" s="1"/>
      <c r="I373" s="1"/>
      <c r="J373" s="1"/>
      <c r="K373" s="18"/>
      <c r="L373" s="1"/>
      <c r="M373" s="1"/>
      <c r="N373" s="1"/>
      <c r="O373" s="1"/>
      <c r="P373" s="1"/>
      <c r="Q373" s="1"/>
      <c r="R373" s="1"/>
      <c r="S373" s="210"/>
      <c r="T373" s="210"/>
      <c r="U373" s="1"/>
      <c r="V373" s="18"/>
      <c r="W373" s="18"/>
      <c r="X373" s="1"/>
      <c r="Y373" s="210"/>
      <c r="Z373" s="1"/>
      <c r="AA373" s="18"/>
      <c r="AB373" s="212"/>
      <c r="AC373" s="1"/>
    </row>
    <row r="374" spans="1:29">
      <c r="A374" s="1"/>
      <c r="B374" s="1"/>
      <c r="C374" s="1"/>
      <c r="D374" s="1"/>
      <c r="E374" s="1"/>
      <c r="F374" s="1"/>
      <c r="G374" s="1"/>
      <c r="H374" s="1"/>
      <c r="I374" s="1"/>
      <c r="J374" s="1"/>
      <c r="K374" s="18"/>
      <c r="L374" s="1"/>
      <c r="M374" s="1"/>
      <c r="N374" s="1"/>
      <c r="O374" s="1"/>
      <c r="P374" s="1"/>
      <c r="Q374" s="1"/>
      <c r="R374" s="1"/>
      <c r="S374" s="210"/>
      <c r="T374" s="210"/>
      <c r="U374" s="1"/>
      <c r="V374" s="18"/>
      <c r="W374" s="18"/>
      <c r="X374" s="1"/>
      <c r="Y374" s="210"/>
      <c r="Z374" s="1"/>
      <c r="AA374" s="18"/>
      <c r="AB374" s="212"/>
      <c r="AC374" s="1"/>
    </row>
    <row r="375" spans="1:29">
      <c r="A375" s="1"/>
      <c r="B375" s="1"/>
      <c r="C375" s="1"/>
      <c r="D375" s="1"/>
      <c r="E375" s="1"/>
      <c r="F375" s="1"/>
      <c r="G375" s="1"/>
      <c r="H375" s="1"/>
      <c r="I375" s="1"/>
      <c r="J375" s="1"/>
      <c r="K375" s="18"/>
      <c r="L375" s="1"/>
      <c r="M375" s="1"/>
      <c r="N375" s="1"/>
      <c r="O375" s="1"/>
      <c r="P375" s="1"/>
      <c r="Q375" s="1"/>
      <c r="R375" s="1"/>
      <c r="S375" s="210"/>
      <c r="T375" s="210"/>
      <c r="U375" s="1"/>
      <c r="V375" s="18"/>
      <c r="W375" s="18"/>
      <c r="X375" s="1"/>
      <c r="Y375" s="210"/>
      <c r="Z375" s="1"/>
      <c r="AA375" s="18"/>
      <c r="AB375" s="212"/>
      <c r="AC375" s="1"/>
    </row>
    <row r="376" spans="1:29">
      <c r="A376" s="1"/>
      <c r="B376" s="1"/>
      <c r="C376" s="1"/>
      <c r="D376" s="1"/>
      <c r="E376" s="1"/>
      <c r="F376" s="1"/>
      <c r="G376" s="1"/>
      <c r="H376" s="1"/>
      <c r="I376" s="1"/>
      <c r="J376" s="1"/>
      <c r="K376" s="18"/>
      <c r="L376" s="1"/>
      <c r="M376" s="1"/>
      <c r="N376" s="1"/>
      <c r="O376" s="1"/>
      <c r="P376" s="1"/>
      <c r="Q376" s="1"/>
      <c r="R376" s="1"/>
      <c r="S376" s="210"/>
      <c r="T376" s="210"/>
      <c r="U376" s="1"/>
      <c r="V376" s="18"/>
      <c r="W376" s="18"/>
      <c r="X376" s="1"/>
      <c r="Y376" s="210"/>
      <c r="Z376" s="1"/>
      <c r="AA376" s="18"/>
      <c r="AB376" s="212"/>
      <c r="AC376" s="1"/>
    </row>
    <row r="377" spans="1:29">
      <c r="A377" s="1"/>
      <c r="B377" s="1"/>
      <c r="C377" s="1"/>
      <c r="D377" s="1"/>
      <c r="E377" s="1"/>
      <c r="F377" s="1"/>
      <c r="G377" s="1"/>
      <c r="H377" s="1"/>
      <c r="I377" s="1"/>
      <c r="J377" s="1"/>
      <c r="K377" s="18"/>
      <c r="L377" s="1"/>
      <c r="M377" s="1"/>
      <c r="N377" s="1"/>
      <c r="O377" s="1"/>
      <c r="P377" s="1"/>
      <c r="Q377" s="1"/>
      <c r="R377" s="1"/>
      <c r="S377" s="210"/>
      <c r="T377" s="210"/>
      <c r="U377" s="1"/>
      <c r="V377" s="18"/>
      <c r="W377" s="18"/>
      <c r="X377" s="1"/>
      <c r="Y377" s="210"/>
      <c r="Z377" s="1"/>
      <c r="AA377" s="18"/>
      <c r="AB377" s="212"/>
      <c r="AC377" s="1"/>
    </row>
    <row r="378" spans="1:29">
      <c r="A378" s="1"/>
      <c r="B378" s="1"/>
      <c r="C378" s="1"/>
      <c r="D378" s="1"/>
      <c r="E378" s="1"/>
      <c r="F378" s="1"/>
      <c r="G378" s="1"/>
      <c r="H378" s="1"/>
      <c r="I378" s="1"/>
      <c r="J378" s="1"/>
      <c r="K378" s="18"/>
      <c r="L378" s="1"/>
      <c r="M378" s="1"/>
      <c r="N378" s="1"/>
      <c r="O378" s="1"/>
      <c r="P378" s="1"/>
      <c r="Q378" s="1"/>
      <c r="R378" s="1"/>
      <c r="S378" s="210"/>
      <c r="T378" s="210"/>
      <c r="U378" s="1"/>
      <c r="V378" s="18"/>
      <c r="W378" s="18"/>
      <c r="X378" s="1"/>
      <c r="Y378" s="210"/>
      <c r="Z378" s="1"/>
      <c r="AA378" s="18"/>
      <c r="AB378" s="212"/>
      <c r="AC378" s="1"/>
    </row>
    <row r="379" spans="1:29">
      <c r="A379" s="1"/>
      <c r="B379" s="1"/>
      <c r="C379" s="1"/>
      <c r="D379" s="1"/>
      <c r="E379" s="1"/>
      <c r="F379" s="1"/>
      <c r="G379" s="1"/>
      <c r="H379" s="1"/>
      <c r="I379" s="1"/>
      <c r="J379" s="1"/>
      <c r="K379" s="18"/>
      <c r="L379" s="1"/>
      <c r="M379" s="1"/>
      <c r="N379" s="1"/>
      <c r="O379" s="1"/>
      <c r="P379" s="1"/>
      <c r="Q379" s="1"/>
      <c r="R379" s="1"/>
      <c r="S379" s="210"/>
      <c r="T379" s="210"/>
      <c r="U379" s="1"/>
      <c r="V379" s="18"/>
      <c r="W379" s="18"/>
      <c r="X379" s="1"/>
      <c r="Y379" s="210"/>
      <c r="Z379" s="1"/>
      <c r="AA379" s="18"/>
      <c r="AB379" s="212"/>
      <c r="AC379" s="1"/>
    </row>
    <row r="380" spans="1:29">
      <c r="A380" s="1"/>
      <c r="B380" s="1"/>
      <c r="C380" s="1"/>
      <c r="D380" s="1"/>
      <c r="E380" s="1"/>
      <c r="F380" s="1"/>
      <c r="G380" s="1"/>
      <c r="H380" s="1"/>
      <c r="I380" s="1"/>
      <c r="J380" s="1"/>
      <c r="K380" s="18"/>
      <c r="L380" s="1"/>
      <c r="M380" s="1"/>
      <c r="N380" s="1"/>
      <c r="O380" s="1"/>
      <c r="P380" s="1"/>
      <c r="Q380" s="1"/>
      <c r="R380" s="1"/>
      <c r="S380" s="210"/>
      <c r="T380" s="210"/>
      <c r="U380" s="1"/>
      <c r="V380" s="18"/>
      <c r="W380" s="18"/>
      <c r="X380" s="1"/>
      <c r="Y380" s="210"/>
      <c r="Z380" s="1"/>
      <c r="AA380" s="18"/>
      <c r="AB380" s="212"/>
      <c r="AC380" s="1"/>
    </row>
    <row r="381" spans="1:29">
      <c r="A381" s="1"/>
      <c r="B381" s="1"/>
      <c r="C381" s="1"/>
      <c r="D381" s="1"/>
      <c r="E381" s="1"/>
      <c r="F381" s="1"/>
      <c r="G381" s="1"/>
      <c r="H381" s="1"/>
      <c r="I381" s="1"/>
      <c r="J381" s="1"/>
      <c r="K381" s="18"/>
      <c r="L381" s="1"/>
      <c r="M381" s="1"/>
      <c r="N381" s="1"/>
      <c r="O381" s="1"/>
      <c r="P381" s="1"/>
      <c r="Q381" s="1"/>
      <c r="R381" s="1"/>
      <c r="S381" s="210"/>
      <c r="T381" s="210"/>
      <c r="U381" s="1"/>
      <c r="V381" s="18"/>
      <c r="W381" s="18"/>
      <c r="X381" s="1"/>
      <c r="Y381" s="210"/>
      <c r="Z381" s="1"/>
      <c r="AA381" s="18"/>
      <c r="AB381" s="212"/>
      <c r="AC381" s="1"/>
    </row>
    <row r="382" spans="1:29">
      <c r="A382" s="1"/>
      <c r="B382" s="1"/>
      <c r="C382" s="1"/>
      <c r="D382" s="1"/>
      <c r="E382" s="1"/>
      <c r="F382" s="1"/>
      <c r="G382" s="1"/>
      <c r="H382" s="1"/>
      <c r="I382" s="1"/>
      <c r="J382" s="1"/>
      <c r="K382" s="18"/>
      <c r="L382" s="1"/>
      <c r="M382" s="1"/>
      <c r="N382" s="1"/>
      <c r="O382" s="1"/>
      <c r="P382" s="1"/>
      <c r="Q382" s="1"/>
      <c r="R382" s="1"/>
      <c r="S382" s="210"/>
      <c r="T382" s="210"/>
      <c r="U382" s="1"/>
      <c r="V382" s="18"/>
      <c r="W382" s="18"/>
      <c r="X382" s="1"/>
      <c r="Y382" s="210"/>
      <c r="Z382" s="1"/>
      <c r="AA382" s="18"/>
      <c r="AB382" s="212"/>
      <c r="AC382" s="1"/>
    </row>
    <row r="383" spans="1:29">
      <c r="A383" s="1"/>
      <c r="B383" s="1"/>
      <c r="C383" s="1"/>
      <c r="D383" s="1"/>
      <c r="E383" s="1"/>
      <c r="F383" s="1"/>
      <c r="G383" s="1"/>
      <c r="H383" s="1"/>
      <c r="I383" s="1"/>
      <c r="J383" s="1"/>
      <c r="K383" s="18"/>
      <c r="L383" s="1"/>
      <c r="M383" s="1"/>
      <c r="N383" s="1"/>
      <c r="O383" s="1"/>
      <c r="P383" s="1"/>
      <c r="Q383" s="1"/>
      <c r="R383" s="1"/>
      <c r="S383" s="210"/>
      <c r="T383" s="210"/>
      <c r="U383" s="1"/>
      <c r="V383" s="18"/>
      <c r="W383" s="18"/>
      <c r="X383" s="1"/>
      <c r="Y383" s="210"/>
      <c r="Z383" s="1"/>
      <c r="AA383" s="18"/>
      <c r="AB383" s="212"/>
      <c r="AC383" s="1"/>
    </row>
    <row r="384" spans="1:29">
      <c r="A384" s="1"/>
      <c r="B384" s="1"/>
      <c r="C384" s="1"/>
      <c r="D384" s="1"/>
      <c r="E384" s="1"/>
      <c r="F384" s="1"/>
      <c r="G384" s="1"/>
      <c r="H384" s="1"/>
      <c r="I384" s="1"/>
      <c r="J384" s="1"/>
      <c r="K384" s="18"/>
      <c r="L384" s="1"/>
      <c r="M384" s="1"/>
      <c r="N384" s="1"/>
      <c r="O384" s="1"/>
      <c r="P384" s="1"/>
      <c r="Q384" s="1"/>
      <c r="R384" s="1"/>
      <c r="S384" s="210"/>
      <c r="T384" s="210"/>
      <c r="U384" s="1"/>
      <c r="V384" s="18"/>
      <c r="W384" s="18"/>
      <c r="X384" s="1"/>
      <c r="Y384" s="210"/>
      <c r="Z384" s="1"/>
      <c r="AA384" s="18"/>
      <c r="AB384" s="212"/>
      <c r="AC384" s="1"/>
    </row>
    <row r="385" spans="1:29">
      <c r="A385" s="1"/>
      <c r="B385" s="1"/>
      <c r="C385" s="1"/>
      <c r="D385" s="1"/>
      <c r="E385" s="1"/>
      <c r="F385" s="1"/>
      <c r="G385" s="1"/>
      <c r="H385" s="1"/>
      <c r="I385" s="1"/>
      <c r="J385" s="1"/>
      <c r="K385" s="18"/>
      <c r="L385" s="1"/>
      <c r="M385" s="1"/>
      <c r="N385" s="1"/>
      <c r="O385" s="1"/>
      <c r="P385" s="1"/>
      <c r="Q385" s="1"/>
      <c r="R385" s="1"/>
      <c r="S385" s="210"/>
      <c r="T385" s="210"/>
      <c r="U385" s="1"/>
      <c r="V385" s="18"/>
      <c r="W385" s="18"/>
      <c r="X385" s="1"/>
      <c r="Y385" s="210"/>
      <c r="Z385" s="1"/>
      <c r="AA385" s="18"/>
      <c r="AB385" s="212"/>
      <c r="AC385" s="1"/>
    </row>
    <row r="386" spans="1:29">
      <c r="A386" s="1"/>
      <c r="B386" s="1"/>
      <c r="C386" s="1"/>
      <c r="D386" s="1"/>
      <c r="E386" s="1"/>
      <c r="F386" s="1"/>
      <c r="G386" s="1"/>
      <c r="H386" s="1"/>
      <c r="I386" s="1"/>
      <c r="J386" s="1"/>
      <c r="K386" s="18"/>
      <c r="L386" s="1"/>
      <c r="M386" s="1"/>
      <c r="N386" s="1"/>
      <c r="O386" s="1"/>
      <c r="P386" s="1"/>
      <c r="Q386" s="1"/>
      <c r="R386" s="1"/>
      <c r="S386" s="210"/>
      <c r="T386" s="210"/>
      <c r="U386" s="1"/>
      <c r="V386" s="18"/>
      <c r="W386" s="18"/>
      <c r="X386" s="1"/>
      <c r="Y386" s="210"/>
      <c r="Z386" s="1"/>
      <c r="AA386" s="18"/>
      <c r="AB386" s="212"/>
      <c r="AC386" s="1"/>
    </row>
    <row r="387" spans="1:29">
      <c r="A387" s="1"/>
      <c r="B387" s="1"/>
      <c r="C387" s="1"/>
      <c r="D387" s="1"/>
      <c r="E387" s="1"/>
      <c r="F387" s="1"/>
      <c r="G387" s="1"/>
      <c r="H387" s="1"/>
      <c r="I387" s="1"/>
      <c r="J387" s="1"/>
      <c r="K387" s="18"/>
      <c r="L387" s="1"/>
      <c r="M387" s="1"/>
      <c r="N387" s="1"/>
      <c r="O387" s="1"/>
      <c r="P387" s="1"/>
      <c r="Q387" s="1"/>
      <c r="R387" s="1"/>
      <c r="S387" s="210"/>
      <c r="T387" s="210"/>
      <c r="U387" s="1"/>
      <c r="V387" s="18"/>
      <c r="W387" s="18"/>
      <c r="X387" s="1"/>
      <c r="Y387" s="210"/>
      <c r="Z387" s="1"/>
      <c r="AA387" s="18"/>
      <c r="AB387" s="212"/>
      <c r="AC387" s="1"/>
    </row>
    <row r="388" spans="1:29">
      <c r="A388" s="1"/>
      <c r="B388" s="1"/>
      <c r="C388" s="1"/>
      <c r="D388" s="1"/>
      <c r="E388" s="1"/>
      <c r="F388" s="1"/>
      <c r="G388" s="1"/>
      <c r="H388" s="1"/>
      <c r="I388" s="1"/>
      <c r="J388" s="1"/>
      <c r="K388" s="18"/>
      <c r="L388" s="1"/>
      <c r="M388" s="1"/>
      <c r="N388" s="1"/>
      <c r="O388" s="1"/>
      <c r="P388" s="1"/>
      <c r="Q388" s="1"/>
      <c r="R388" s="1"/>
      <c r="S388" s="210"/>
      <c r="T388" s="210"/>
      <c r="U388" s="1"/>
      <c r="V388" s="18"/>
      <c r="W388" s="18"/>
      <c r="X388" s="1"/>
      <c r="Y388" s="210"/>
      <c r="Z388" s="1"/>
      <c r="AA388" s="18"/>
      <c r="AB388" s="212"/>
      <c r="AC388" s="1"/>
    </row>
    <row r="389" spans="1:29">
      <c r="A389" s="1"/>
      <c r="B389" s="1"/>
      <c r="C389" s="1"/>
      <c r="D389" s="1"/>
      <c r="E389" s="1"/>
      <c r="F389" s="1"/>
      <c r="G389" s="1"/>
      <c r="H389" s="1"/>
      <c r="I389" s="1"/>
      <c r="J389" s="1"/>
      <c r="K389" s="18"/>
      <c r="L389" s="1"/>
      <c r="M389" s="1"/>
      <c r="N389" s="1"/>
      <c r="O389" s="1"/>
      <c r="P389" s="1"/>
      <c r="Q389" s="1"/>
      <c r="R389" s="1"/>
      <c r="S389" s="210"/>
      <c r="T389" s="210"/>
      <c r="U389" s="1"/>
      <c r="V389" s="18"/>
      <c r="W389" s="18"/>
      <c r="X389" s="1"/>
      <c r="Y389" s="210"/>
      <c r="Z389" s="1"/>
      <c r="AA389" s="18"/>
      <c r="AB389" s="212"/>
      <c r="AC389" s="1"/>
    </row>
    <row r="390" spans="1:29">
      <c r="A390" s="1"/>
      <c r="B390" s="1"/>
      <c r="C390" s="1"/>
      <c r="D390" s="1"/>
      <c r="E390" s="1"/>
      <c r="F390" s="1"/>
      <c r="G390" s="1"/>
      <c r="H390" s="1"/>
      <c r="I390" s="1"/>
      <c r="J390" s="1"/>
      <c r="K390" s="18"/>
      <c r="L390" s="1"/>
      <c r="M390" s="1"/>
      <c r="N390" s="1"/>
      <c r="O390" s="1"/>
      <c r="P390" s="1"/>
      <c r="Q390" s="1"/>
      <c r="R390" s="1"/>
      <c r="S390" s="210"/>
      <c r="T390" s="210"/>
      <c r="U390" s="1"/>
      <c r="V390" s="18"/>
      <c r="W390" s="18"/>
      <c r="X390" s="1"/>
      <c r="Y390" s="210"/>
      <c r="Z390" s="1"/>
      <c r="AA390" s="18"/>
      <c r="AB390" s="212"/>
      <c r="AC390" s="1"/>
    </row>
    <row r="391" spans="1:29">
      <c r="A391" s="1"/>
      <c r="B391" s="1"/>
      <c r="C391" s="1"/>
      <c r="D391" s="1"/>
      <c r="E391" s="1"/>
      <c r="F391" s="1"/>
      <c r="G391" s="1"/>
      <c r="H391" s="1"/>
      <c r="I391" s="1"/>
      <c r="J391" s="1"/>
      <c r="K391" s="18"/>
      <c r="L391" s="1"/>
      <c r="M391" s="1"/>
      <c r="N391" s="1"/>
      <c r="O391" s="1"/>
      <c r="P391" s="1"/>
      <c r="Q391" s="1"/>
      <c r="R391" s="1"/>
      <c r="S391" s="210"/>
      <c r="T391" s="210"/>
      <c r="U391" s="1"/>
      <c r="V391" s="18"/>
      <c r="W391" s="18"/>
      <c r="X391" s="1"/>
      <c r="Y391" s="210"/>
      <c r="Z391" s="1"/>
      <c r="AA391" s="18"/>
      <c r="AB391" s="212"/>
      <c r="AC391" s="1"/>
    </row>
    <row r="392" spans="1:29">
      <c r="A392" s="1"/>
      <c r="B392" s="1"/>
      <c r="C392" s="1"/>
      <c r="D392" s="1"/>
      <c r="E392" s="1"/>
      <c r="F392" s="1"/>
      <c r="G392" s="1"/>
      <c r="H392" s="1"/>
      <c r="I392" s="1"/>
      <c r="J392" s="1"/>
      <c r="K392" s="18"/>
      <c r="L392" s="1"/>
      <c r="M392" s="1"/>
      <c r="N392" s="1"/>
      <c r="O392" s="1"/>
      <c r="P392" s="1"/>
      <c r="Q392" s="1"/>
      <c r="R392" s="1"/>
      <c r="S392" s="210"/>
      <c r="T392" s="210"/>
      <c r="U392" s="1"/>
      <c r="V392" s="18"/>
      <c r="W392" s="18"/>
      <c r="X392" s="1"/>
      <c r="Y392" s="210"/>
      <c r="Z392" s="1"/>
      <c r="AA392" s="18"/>
      <c r="AB392" s="212"/>
      <c r="AC392" s="1"/>
    </row>
    <row r="393" spans="1:29">
      <c r="A393" s="1"/>
      <c r="B393" s="1"/>
      <c r="C393" s="1"/>
      <c r="D393" s="1"/>
      <c r="E393" s="1"/>
      <c r="F393" s="1"/>
      <c r="G393" s="1"/>
      <c r="H393" s="1"/>
      <c r="I393" s="1"/>
      <c r="J393" s="1"/>
      <c r="K393" s="18"/>
      <c r="L393" s="1"/>
      <c r="M393" s="1"/>
      <c r="N393" s="1"/>
      <c r="O393" s="1"/>
      <c r="P393" s="1"/>
      <c r="Q393" s="1"/>
      <c r="R393" s="1"/>
      <c r="S393" s="210"/>
      <c r="T393" s="210"/>
      <c r="U393" s="1"/>
      <c r="V393" s="18"/>
      <c r="W393" s="18"/>
      <c r="X393" s="1"/>
      <c r="Y393" s="210"/>
      <c r="Z393" s="1"/>
      <c r="AA393" s="18"/>
      <c r="AB393" s="212"/>
      <c r="AC393" s="1"/>
    </row>
    <row r="394" spans="1:29">
      <c r="A394" s="1"/>
      <c r="B394" s="1"/>
      <c r="C394" s="1"/>
      <c r="D394" s="1"/>
      <c r="E394" s="1"/>
      <c r="F394" s="1"/>
      <c r="G394" s="1"/>
      <c r="H394" s="1"/>
      <c r="I394" s="1"/>
      <c r="J394" s="1"/>
      <c r="K394" s="18"/>
      <c r="L394" s="1"/>
      <c r="M394" s="1"/>
      <c r="N394" s="1"/>
      <c r="O394" s="1"/>
      <c r="P394" s="1"/>
      <c r="Q394" s="1"/>
      <c r="R394" s="1"/>
      <c r="S394" s="210"/>
      <c r="T394" s="210"/>
      <c r="U394" s="1"/>
      <c r="V394" s="18"/>
      <c r="W394" s="18"/>
      <c r="X394" s="1"/>
      <c r="Y394" s="210"/>
      <c r="Z394" s="1"/>
      <c r="AA394" s="18"/>
      <c r="AB394" s="212"/>
      <c r="AC394" s="1"/>
    </row>
    <row r="395" spans="1:29">
      <c r="A395" s="1"/>
      <c r="B395" s="1"/>
      <c r="C395" s="1"/>
      <c r="D395" s="1"/>
      <c r="E395" s="1"/>
      <c r="F395" s="1"/>
      <c r="G395" s="1"/>
      <c r="H395" s="1"/>
      <c r="I395" s="1"/>
      <c r="J395" s="1"/>
      <c r="K395" s="18"/>
      <c r="L395" s="1"/>
      <c r="M395" s="1"/>
      <c r="N395" s="1"/>
      <c r="O395" s="1"/>
      <c r="P395" s="1"/>
      <c r="Q395" s="1"/>
      <c r="R395" s="1"/>
      <c r="S395" s="210"/>
      <c r="T395" s="210"/>
      <c r="U395" s="1"/>
      <c r="V395" s="18"/>
      <c r="W395" s="18"/>
      <c r="X395" s="1"/>
      <c r="Y395" s="210"/>
      <c r="Z395" s="1"/>
      <c r="AA395" s="18"/>
      <c r="AB395" s="212"/>
      <c r="AC395" s="1"/>
    </row>
    <row r="396" spans="1:29">
      <c r="A396" s="1"/>
      <c r="B396" s="1"/>
      <c r="C396" s="1"/>
      <c r="D396" s="1"/>
      <c r="E396" s="1"/>
      <c r="F396" s="1"/>
      <c r="G396" s="1"/>
      <c r="H396" s="1"/>
      <c r="I396" s="1"/>
      <c r="J396" s="1"/>
      <c r="K396" s="18"/>
      <c r="L396" s="1"/>
      <c r="M396" s="1"/>
      <c r="N396" s="1"/>
      <c r="O396" s="1"/>
      <c r="P396" s="1"/>
      <c r="Q396" s="1"/>
      <c r="R396" s="1"/>
      <c r="S396" s="210"/>
      <c r="T396" s="210"/>
      <c r="U396" s="1"/>
      <c r="V396" s="18"/>
      <c r="W396" s="18"/>
      <c r="X396" s="1"/>
      <c r="Y396" s="210"/>
      <c r="Z396" s="1"/>
      <c r="AA396" s="18"/>
      <c r="AB396" s="212"/>
      <c r="AC396" s="1"/>
    </row>
    <row r="397" spans="1:29">
      <c r="A397" s="1"/>
      <c r="B397" s="1"/>
      <c r="C397" s="1"/>
      <c r="D397" s="1"/>
      <c r="E397" s="1"/>
      <c r="F397" s="1"/>
      <c r="G397" s="1"/>
      <c r="H397" s="1"/>
      <c r="I397" s="1"/>
      <c r="J397" s="1"/>
      <c r="K397" s="18"/>
      <c r="L397" s="1"/>
      <c r="M397" s="1"/>
      <c r="N397" s="1"/>
      <c r="O397" s="1"/>
      <c r="P397" s="1"/>
      <c r="Q397" s="1"/>
      <c r="R397" s="1"/>
      <c r="S397" s="210"/>
      <c r="T397" s="210"/>
      <c r="U397" s="1"/>
      <c r="V397" s="18"/>
      <c r="W397" s="18"/>
      <c r="X397" s="1"/>
      <c r="Y397" s="210"/>
      <c r="Z397" s="1"/>
      <c r="AA397" s="18"/>
      <c r="AB397" s="212"/>
      <c r="AC397" s="1"/>
    </row>
    <row r="398" spans="1:29">
      <c r="A398" s="1"/>
      <c r="B398" s="1"/>
      <c r="C398" s="1"/>
      <c r="D398" s="1"/>
      <c r="E398" s="1"/>
      <c r="F398" s="1"/>
      <c r="G398" s="1"/>
      <c r="H398" s="1"/>
      <c r="I398" s="1"/>
      <c r="J398" s="1"/>
      <c r="K398" s="18"/>
      <c r="L398" s="1"/>
      <c r="M398" s="1"/>
      <c r="N398" s="1"/>
      <c r="O398" s="1"/>
      <c r="P398" s="1"/>
      <c r="Q398" s="1"/>
      <c r="R398" s="1"/>
      <c r="S398" s="210"/>
      <c r="T398" s="210"/>
      <c r="U398" s="1"/>
      <c r="V398" s="18"/>
      <c r="W398" s="18"/>
      <c r="X398" s="1"/>
      <c r="Y398" s="210"/>
      <c r="Z398" s="1"/>
      <c r="AA398" s="18"/>
      <c r="AB398" s="212"/>
      <c r="AC398" s="1"/>
    </row>
    <row r="399" spans="1:29">
      <c r="A399" s="1"/>
      <c r="B399" s="1"/>
      <c r="C399" s="1"/>
      <c r="D399" s="1"/>
      <c r="E399" s="1"/>
      <c r="F399" s="1"/>
      <c r="G399" s="1"/>
      <c r="H399" s="1"/>
      <c r="I399" s="1"/>
      <c r="J399" s="1"/>
      <c r="K399" s="18"/>
      <c r="L399" s="1"/>
      <c r="M399" s="1"/>
      <c r="N399" s="1"/>
      <c r="O399" s="1"/>
      <c r="P399" s="1"/>
      <c r="Q399" s="1"/>
      <c r="R399" s="1"/>
      <c r="S399" s="210"/>
      <c r="T399" s="210"/>
      <c r="U399" s="1"/>
      <c r="V399" s="18"/>
      <c r="W399" s="18"/>
      <c r="X399" s="1"/>
      <c r="Y399" s="210"/>
      <c r="Z399" s="1"/>
      <c r="AA399" s="18"/>
      <c r="AB399" s="212"/>
      <c r="AC399" s="1"/>
    </row>
    <row r="400" spans="1:29">
      <c r="A400" s="1"/>
      <c r="B400" s="1"/>
      <c r="C400" s="1"/>
      <c r="D400" s="1"/>
      <c r="E400" s="1"/>
      <c r="F400" s="1"/>
      <c r="G400" s="1"/>
      <c r="H400" s="1"/>
      <c r="I400" s="1"/>
      <c r="J400" s="1"/>
      <c r="K400" s="18"/>
      <c r="L400" s="1"/>
      <c r="M400" s="1"/>
      <c r="N400" s="1"/>
      <c r="O400" s="1"/>
      <c r="P400" s="1"/>
      <c r="Q400" s="1"/>
      <c r="R400" s="1"/>
      <c r="S400" s="210"/>
      <c r="T400" s="210"/>
      <c r="U400" s="1"/>
      <c r="V400" s="18"/>
      <c r="W400" s="18"/>
      <c r="X400" s="1"/>
      <c r="Y400" s="210"/>
      <c r="Z400" s="1"/>
      <c r="AA400" s="18"/>
      <c r="AB400" s="212"/>
      <c r="AC400" s="1"/>
    </row>
    <row r="401" spans="1:29">
      <c r="A401" s="1"/>
      <c r="B401" s="1"/>
      <c r="C401" s="1"/>
      <c r="D401" s="1"/>
      <c r="E401" s="1"/>
      <c r="F401" s="1"/>
      <c r="G401" s="1"/>
      <c r="H401" s="1"/>
      <c r="I401" s="1"/>
      <c r="J401" s="1"/>
      <c r="K401" s="18"/>
      <c r="L401" s="1"/>
      <c r="M401" s="1"/>
      <c r="N401" s="1"/>
      <c r="O401" s="1"/>
      <c r="P401" s="1"/>
      <c r="Q401" s="1"/>
      <c r="R401" s="1"/>
      <c r="S401" s="210"/>
      <c r="T401" s="210"/>
      <c r="U401" s="1"/>
      <c r="V401" s="18"/>
      <c r="W401" s="18"/>
      <c r="X401" s="1"/>
      <c r="Y401" s="210"/>
      <c r="Z401" s="1"/>
      <c r="AA401" s="18"/>
      <c r="AB401" s="212"/>
      <c r="AC401" s="1"/>
    </row>
    <row r="402" spans="1:29">
      <c r="A402" s="1"/>
      <c r="B402" s="1"/>
      <c r="C402" s="1"/>
      <c r="D402" s="1"/>
      <c r="E402" s="1"/>
      <c r="F402" s="1"/>
      <c r="G402" s="1"/>
      <c r="H402" s="1"/>
      <c r="I402" s="1"/>
      <c r="J402" s="1"/>
      <c r="K402" s="18"/>
      <c r="L402" s="1"/>
      <c r="M402" s="1"/>
      <c r="N402" s="1"/>
      <c r="O402" s="1"/>
      <c r="P402" s="1"/>
      <c r="Q402" s="1"/>
      <c r="R402" s="1"/>
      <c r="S402" s="210"/>
      <c r="T402" s="210"/>
      <c r="U402" s="1"/>
      <c r="V402" s="18"/>
      <c r="W402" s="18"/>
      <c r="X402" s="1"/>
      <c r="Y402" s="210"/>
      <c r="Z402" s="1"/>
      <c r="AA402" s="18"/>
      <c r="AB402" s="212"/>
      <c r="AC402" s="1"/>
    </row>
    <row r="403" spans="1:29">
      <c r="A403" s="1"/>
      <c r="B403" s="1"/>
      <c r="C403" s="1"/>
      <c r="D403" s="1"/>
      <c r="E403" s="1"/>
      <c r="F403" s="1"/>
      <c r="G403" s="1"/>
      <c r="H403" s="1"/>
      <c r="I403" s="1"/>
      <c r="J403" s="1"/>
      <c r="K403" s="18"/>
      <c r="L403" s="1"/>
      <c r="M403" s="1"/>
      <c r="N403" s="1"/>
      <c r="O403" s="1"/>
      <c r="P403" s="1"/>
      <c r="Q403" s="1"/>
      <c r="R403" s="1"/>
      <c r="S403" s="210"/>
      <c r="T403" s="210"/>
      <c r="U403" s="1"/>
      <c r="V403" s="18"/>
      <c r="W403" s="18"/>
      <c r="X403" s="1"/>
      <c r="Y403" s="210"/>
      <c r="Z403" s="1"/>
      <c r="AA403" s="18"/>
      <c r="AB403" s="212"/>
      <c r="AC403" s="1"/>
    </row>
    <row r="404" spans="1:29">
      <c r="A404" s="1"/>
      <c r="B404" s="1"/>
      <c r="C404" s="1"/>
      <c r="D404" s="1"/>
      <c r="E404" s="1"/>
      <c r="F404" s="1"/>
      <c r="G404" s="1"/>
      <c r="H404" s="1"/>
      <c r="I404" s="1"/>
      <c r="J404" s="1"/>
      <c r="K404" s="18"/>
      <c r="L404" s="1"/>
      <c r="M404" s="1"/>
      <c r="N404" s="1"/>
      <c r="O404" s="1"/>
      <c r="P404" s="1"/>
      <c r="Q404" s="1"/>
      <c r="R404" s="1"/>
      <c r="S404" s="210"/>
      <c r="T404" s="210"/>
      <c r="U404" s="1"/>
      <c r="V404" s="18"/>
      <c r="W404" s="18"/>
      <c r="X404" s="1"/>
      <c r="Y404" s="210"/>
      <c r="Z404" s="1"/>
      <c r="AA404" s="18"/>
      <c r="AB404" s="212"/>
      <c r="AC404" s="1"/>
    </row>
    <row r="405" spans="1:29">
      <c r="A405" s="1"/>
      <c r="B405" s="1"/>
      <c r="C405" s="1"/>
      <c r="D405" s="1"/>
      <c r="E405" s="1"/>
      <c r="F405" s="1"/>
      <c r="G405" s="1"/>
      <c r="H405" s="1"/>
      <c r="I405" s="1"/>
      <c r="J405" s="1"/>
      <c r="K405" s="18"/>
      <c r="L405" s="1"/>
      <c r="M405" s="1"/>
      <c r="N405" s="1"/>
      <c r="O405" s="1"/>
      <c r="P405" s="1"/>
      <c r="Q405" s="1"/>
      <c r="R405" s="1"/>
      <c r="S405" s="210"/>
      <c r="T405" s="210"/>
      <c r="U405" s="1"/>
      <c r="V405" s="18"/>
      <c r="W405" s="18"/>
      <c r="X405" s="1"/>
      <c r="Y405" s="210"/>
      <c r="Z405" s="1"/>
      <c r="AA405" s="18"/>
      <c r="AB405" s="212"/>
      <c r="AC405" s="1"/>
    </row>
    <row r="406" spans="1:29">
      <c r="A406" s="1"/>
      <c r="B406" s="1"/>
      <c r="C406" s="1"/>
      <c r="D406" s="1"/>
      <c r="E406" s="1"/>
      <c r="F406" s="1"/>
      <c r="G406" s="1"/>
      <c r="H406" s="1"/>
      <c r="I406" s="1"/>
      <c r="J406" s="1"/>
      <c r="K406" s="18"/>
      <c r="L406" s="1"/>
      <c r="M406" s="1"/>
      <c r="N406" s="1"/>
      <c r="O406" s="1"/>
      <c r="P406" s="1"/>
      <c r="Q406" s="1"/>
      <c r="R406" s="1"/>
      <c r="S406" s="210"/>
      <c r="T406" s="210"/>
      <c r="U406" s="1"/>
      <c r="V406" s="18"/>
      <c r="W406" s="18"/>
      <c r="X406" s="1"/>
      <c r="Y406" s="210"/>
      <c r="Z406" s="1"/>
      <c r="AA406" s="18"/>
      <c r="AB406" s="212"/>
      <c r="AC406" s="1"/>
    </row>
    <row r="407" spans="1:29">
      <c r="A407" s="1"/>
      <c r="B407" s="1"/>
      <c r="C407" s="1"/>
      <c r="D407" s="1"/>
      <c r="E407" s="1"/>
      <c r="F407" s="1"/>
      <c r="G407" s="1"/>
      <c r="H407" s="1"/>
      <c r="I407" s="1"/>
      <c r="J407" s="1"/>
      <c r="K407" s="18"/>
      <c r="L407" s="1"/>
      <c r="M407" s="1"/>
      <c r="N407" s="1"/>
      <c r="O407" s="1"/>
      <c r="P407" s="1"/>
      <c r="Q407" s="1"/>
      <c r="R407" s="1"/>
      <c r="S407" s="210"/>
      <c r="T407" s="210"/>
      <c r="U407" s="1"/>
      <c r="V407" s="18"/>
      <c r="W407" s="18"/>
      <c r="X407" s="1"/>
      <c r="Y407" s="210"/>
      <c r="Z407" s="1"/>
      <c r="AA407" s="18"/>
      <c r="AB407" s="212"/>
      <c r="AC407" s="1"/>
    </row>
    <row r="408" spans="1:29">
      <c r="A408" s="1"/>
      <c r="B408" s="1"/>
      <c r="C408" s="1"/>
      <c r="D408" s="1"/>
      <c r="E408" s="1"/>
      <c r="F408" s="1"/>
      <c r="G408" s="1"/>
      <c r="H408" s="1"/>
      <c r="I408" s="1"/>
      <c r="J408" s="1"/>
      <c r="K408" s="18"/>
      <c r="L408" s="1"/>
      <c r="M408" s="1"/>
      <c r="N408" s="1"/>
      <c r="O408" s="1"/>
      <c r="P408" s="1"/>
      <c r="Q408" s="1"/>
      <c r="R408" s="1"/>
      <c r="S408" s="210"/>
      <c r="T408" s="210"/>
      <c r="U408" s="1"/>
      <c r="V408" s="18"/>
      <c r="W408" s="18"/>
      <c r="X408" s="1"/>
      <c r="Y408" s="210"/>
      <c r="Z408" s="1"/>
      <c r="AA408" s="18"/>
      <c r="AB408" s="212"/>
      <c r="AC408" s="1"/>
    </row>
    <row r="409" spans="1:29">
      <c r="A409" s="1"/>
      <c r="B409" s="1"/>
      <c r="C409" s="1"/>
      <c r="D409" s="1"/>
      <c r="E409" s="1"/>
      <c r="F409" s="1"/>
      <c r="G409" s="1"/>
      <c r="H409" s="1"/>
      <c r="I409" s="1"/>
      <c r="J409" s="1"/>
      <c r="K409" s="18"/>
      <c r="L409" s="1"/>
      <c r="M409" s="1"/>
      <c r="N409" s="1"/>
      <c r="O409" s="1"/>
      <c r="P409" s="1"/>
      <c r="Q409" s="1"/>
      <c r="R409" s="1"/>
      <c r="S409" s="210"/>
      <c r="T409" s="210"/>
      <c r="U409" s="1"/>
      <c r="V409" s="18"/>
      <c r="W409" s="18"/>
      <c r="X409" s="1"/>
      <c r="Y409" s="210"/>
      <c r="Z409" s="1"/>
      <c r="AA409" s="18"/>
      <c r="AB409" s="212"/>
      <c r="AC409" s="1"/>
    </row>
    <row r="410" spans="1:29">
      <c r="A410" s="1"/>
      <c r="B410" s="1"/>
      <c r="C410" s="1"/>
      <c r="D410" s="1"/>
      <c r="E410" s="1"/>
      <c r="F410" s="1"/>
      <c r="G410" s="1"/>
      <c r="H410" s="1"/>
      <c r="I410" s="1"/>
      <c r="J410" s="1"/>
      <c r="K410" s="18"/>
      <c r="L410" s="1"/>
      <c r="M410" s="1"/>
      <c r="N410" s="1"/>
      <c r="O410" s="1"/>
      <c r="P410" s="1"/>
      <c r="Q410" s="1"/>
      <c r="R410" s="1"/>
      <c r="S410" s="210"/>
      <c r="T410" s="210"/>
      <c r="U410" s="1"/>
      <c r="V410" s="18"/>
      <c r="W410" s="18"/>
      <c r="X410" s="1"/>
      <c r="Y410" s="210"/>
      <c r="Z410" s="1"/>
      <c r="AA410" s="18"/>
      <c r="AB410" s="212"/>
      <c r="AC410" s="1"/>
    </row>
    <row r="411" spans="1:29">
      <c r="A411" s="1"/>
      <c r="B411" s="1"/>
      <c r="C411" s="1"/>
      <c r="D411" s="1"/>
      <c r="E411" s="1"/>
      <c r="F411" s="1"/>
      <c r="G411" s="1"/>
      <c r="H411" s="1"/>
      <c r="I411" s="1"/>
      <c r="J411" s="1"/>
      <c r="K411" s="18"/>
      <c r="L411" s="1"/>
      <c r="M411" s="1"/>
      <c r="N411" s="1"/>
      <c r="O411" s="1"/>
      <c r="P411" s="1"/>
      <c r="Q411" s="1"/>
      <c r="R411" s="1"/>
      <c r="S411" s="210"/>
      <c r="T411" s="210"/>
      <c r="U411" s="1"/>
      <c r="V411" s="18"/>
      <c r="W411" s="18"/>
      <c r="X411" s="1"/>
      <c r="Y411" s="210"/>
      <c r="Z411" s="1"/>
      <c r="AA411" s="18"/>
      <c r="AB411" s="212"/>
      <c r="AC411" s="1"/>
    </row>
    <row r="412" spans="1:29">
      <c r="A412" s="1"/>
      <c r="B412" s="1"/>
      <c r="C412" s="1"/>
      <c r="D412" s="1"/>
      <c r="E412" s="1"/>
      <c r="F412" s="1"/>
      <c r="G412" s="1"/>
      <c r="H412" s="1"/>
      <c r="I412" s="1"/>
      <c r="J412" s="1"/>
      <c r="K412" s="18"/>
      <c r="L412" s="1"/>
      <c r="M412" s="1"/>
      <c r="N412" s="1"/>
      <c r="O412" s="1"/>
      <c r="P412" s="1"/>
      <c r="Q412" s="1"/>
      <c r="R412" s="1"/>
      <c r="S412" s="210"/>
      <c r="T412" s="210"/>
      <c r="U412" s="1"/>
      <c r="V412" s="18"/>
      <c r="W412" s="18"/>
      <c r="X412" s="1"/>
      <c r="Y412" s="210"/>
      <c r="Z412" s="1"/>
      <c r="AA412" s="18"/>
      <c r="AB412" s="212"/>
      <c r="AC412" s="1"/>
    </row>
    <row r="413" spans="1:29">
      <c r="A413" s="1"/>
      <c r="B413" s="1"/>
      <c r="C413" s="1"/>
      <c r="D413" s="1"/>
      <c r="E413" s="1"/>
      <c r="F413" s="1"/>
      <c r="G413" s="1"/>
      <c r="H413" s="1"/>
      <c r="I413" s="1"/>
      <c r="J413" s="1"/>
      <c r="K413" s="18"/>
      <c r="L413" s="1"/>
      <c r="M413" s="1"/>
      <c r="N413" s="1"/>
      <c r="O413" s="1"/>
      <c r="P413" s="1"/>
      <c r="Q413" s="1"/>
      <c r="R413" s="1"/>
      <c r="S413" s="210"/>
      <c r="T413" s="210"/>
      <c r="U413" s="1"/>
      <c r="V413" s="18"/>
      <c r="W413" s="18"/>
      <c r="X413" s="1"/>
      <c r="Y413" s="210"/>
      <c r="Z413" s="1"/>
      <c r="AA413" s="18"/>
      <c r="AB413" s="212"/>
      <c r="AC413" s="1"/>
    </row>
    <row r="414" spans="1:29">
      <c r="A414" s="1"/>
      <c r="B414" s="1"/>
      <c r="C414" s="1"/>
      <c r="D414" s="1"/>
      <c r="E414" s="1"/>
      <c r="F414" s="1"/>
      <c r="G414" s="1"/>
      <c r="H414" s="1"/>
      <c r="I414" s="1"/>
      <c r="J414" s="1"/>
      <c r="K414" s="18"/>
      <c r="L414" s="1"/>
      <c r="M414" s="1"/>
      <c r="N414" s="1"/>
      <c r="O414" s="1"/>
      <c r="P414" s="1"/>
      <c r="Q414" s="1"/>
      <c r="R414" s="1"/>
      <c r="S414" s="210"/>
      <c r="T414" s="210"/>
      <c r="U414" s="1"/>
      <c r="V414" s="18"/>
      <c r="W414" s="18"/>
      <c r="X414" s="1"/>
      <c r="Y414" s="210"/>
      <c r="Z414" s="1"/>
      <c r="AA414" s="18"/>
      <c r="AB414" s="212"/>
      <c r="AC414" s="1"/>
    </row>
    <row r="415" spans="1:29">
      <c r="A415" s="1"/>
      <c r="B415" s="1"/>
      <c r="C415" s="1"/>
      <c r="D415" s="1"/>
      <c r="E415" s="1"/>
      <c r="F415" s="1"/>
      <c r="G415" s="1"/>
      <c r="H415" s="1"/>
      <c r="I415" s="1"/>
      <c r="J415" s="1"/>
      <c r="K415" s="18"/>
      <c r="L415" s="1"/>
      <c r="M415" s="1"/>
      <c r="N415" s="1"/>
      <c r="O415" s="1"/>
      <c r="P415" s="1"/>
      <c r="Q415" s="1"/>
      <c r="R415" s="1"/>
      <c r="S415" s="210"/>
      <c r="T415" s="210"/>
      <c r="U415" s="1"/>
      <c r="V415" s="18"/>
      <c r="W415" s="18"/>
      <c r="X415" s="1"/>
      <c r="Y415" s="210"/>
      <c r="Z415" s="1"/>
      <c r="AA415" s="18"/>
      <c r="AB415" s="212"/>
      <c r="AC415" s="1"/>
    </row>
    <row r="416" spans="1:29">
      <c r="A416" s="1"/>
      <c r="B416" s="1"/>
      <c r="C416" s="1"/>
      <c r="D416" s="1"/>
      <c r="E416" s="1"/>
      <c r="F416" s="1"/>
      <c r="G416" s="1"/>
      <c r="H416" s="1"/>
      <c r="I416" s="1"/>
      <c r="J416" s="1"/>
      <c r="K416" s="18"/>
      <c r="L416" s="1"/>
      <c r="M416" s="1"/>
      <c r="N416" s="1"/>
      <c r="O416" s="1"/>
      <c r="P416" s="1"/>
      <c r="Q416" s="1"/>
      <c r="R416" s="1"/>
      <c r="S416" s="210"/>
      <c r="T416" s="210"/>
      <c r="U416" s="1"/>
      <c r="V416" s="18"/>
      <c r="W416" s="18"/>
      <c r="X416" s="1"/>
      <c r="Y416" s="210"/>
      <c r="Z416" s="1"/>
      <c r="AA416" s="18"/>
      <c r="AB416" s="212"/>
      <c r="AC416" s="1"/>
    </row>
    <row r="417" spans="1:29">
      <c r="A417" s="1"/>
      <c r="B417" s="1"/>
      <c r="C417" s="1"/>
      <c r="D417" s="1"/>
      <c r="E417" s="1"/>
      <c r="F417" s="1"/>
      <c r="G417" s="1"/>
      <c r="H417" s="1"/>
      <c r="I417" s="1"/>
      <c r="J417" s="1"/>
      <c r="K417" s="18"/>
      <c r="L417" s="1"/>
      <c r="M417" s="1"/>
      <c r="N417" s="1"/>
      <c r="O417" s="1"/>
      <c r="P417" s="1"/>
      <c r="Q417" s="1"/>
      <c r="R417" s="1"/>
      <c r="S417" s="210"/>
      <c r="T417" s="210"/>
      <c r="U417" s="1"/>
      <c r="V417" s="18"/>
      <c r="W417" s="18"/>
      <c r="X417" s="1"/>
      <c r="Y417" s="210"/>
      <c r="Z417" s="1"/>
      <c r="AA417" s="18"/>
      <c r="AB417" s="212"/>
      <c r="AC417" s="1"/>
    </row>
    <row r="418" spans="1:29">
      <c r="A418" s="1"/>
      <c r="B418" s="1"/>
      <c r="C418" s="1"/>
      <c r="D418" s="1"/>
      <c r="E418" s="1"/>
      <c r="F418" s="1"/>
      <c r="G418" s="1"/>
      <c r="H418" s="1"/>
      <c r="I418" s="1"/>
      <c r="J418" s="1"/>
      <c r="K418" s="18"/>
      <c r="L418" s="1"/>
      <c r="M418" s="1"/>
      <c r="N418" s="1"/>
      <c r="O418" s="1"/>
      <c r="P418" s="1"/>
      <c r="Q418" s="1"/>
      <c r="R418" s="1"/>
      <c r="S418" s="210"/>
      <c r="T418" s="210"/>
      <c r="U418" s="1"/>
      <c r="V418" s="18"/>
      <c r="W418" s="18"/>
      <c r="X418" s="1"/>
      <c r="Y418" s="210"/>
      <c r="Z418" s="1"/>
      <c r="AA418" s="18"/>
      <c r="AB418" s="212"/>
      <c r="AC418" s="1"/>
    </row>
    <row r="419" spans="1:29">
      <c r="A419" s="1"/>
      <c r="B419" s="1"/>
      <c r="C419" s="1"/>
      <c r="D419" s="1"/>
      <c r="E419" s="1"/>
      <c r="F419" s="1"/>
      <c r="G419" s="1"/>
      <c r="H419" s="1"/>
      <c r="I419" s="1"/>
      <c r="J419" s="1"/>
      <c r="K419" s="18"/>
      <c r="L419" s="1"/>
      <c r="M419" s="1"/>
      <c r="N419" s="1"/>
      <c r="O419" s="1"/>
      <c r="P419" s="1"/>
      <c r="Q419" s="1"/>
      <c r="R419" s="1"/>
      <c r="S419" s="210"/>
      <c r="T419" s="210"/>
      <c r="U419" s="1"/>
      <c r="V419" s="18"/>
      <c r="W419" s="18"/>
      <c r="X419" s="1"/>
      <c r="Y419" s="210"/>
      <c r="Z419" s="1"/>
      <c r="AA419" s="18"/>
      <c r="AB419" s="212"/>
      <c r="AC419" s="1"/>
    </row>
    <row r="420" spans="1:29">
      <c r="A420" s="1"/>
      <c r="B420" s="1"/>
      <c r="C420" s="1"/>
      <c r="D420" s="1"/>
      <c r="E420" s="1"/>
      <c r="F420" s="1"/>
      <c r="G420" s="1"/>
      <c r="H420" s="1"/>
      <c r="I420" s="1"/>
      <c r="J420" s="1"/>
      <c r="K420" s="18"/>
      <c r="L420" s="1"/>
      <c r="M420" s="1"/>
      <c r="N420" s="1"/>
      <c r="O420" s="1"/>
      <c r="P420" s="1"/>
      <c r="Q420" s="1"/>
      <c r="R420" s="1"/>
      <c r="S420" s="210"/>
      <c r="T420" s="210"/>
      <c r="U420" s="1"/>
      <c r="V420" s="18"/>
      <c r="W420" s="18"/>
      <c r="X420" s="1"/>
      <c r="Y420" s="210"/>
      <c r="Z420" s="1"/>
      <c r="AA420" s="18"/>
      <c r="AB420" s="212"/>
      <c r="AC420" s="1"/>
    </row>
    <row r="421" spans="1:29">
      <c r="A421" s="1"/>
      <c r="B421" s="1"/>
      <c r="C421" s="1"/>
      <c r="D421" s="1"/>
      <c r="E421" s="1"/>
      <c r="F421" s="1"/>
      <c r="G421" s="1"/>
      <c r="H421" s="1"/>
      <c r="I421" s="1"/>
      <c r="J421" s="1"/>
      <c r="K421" s="18"/>
      <c r="L421" s="1"/>
      <c r="M421" s="1"/>
      <c r="N421" s="1"/>
      <c r="O421" s="1"/>
      <c r="P421" s="1"/>
      <c r="Q421" s="1"/>
      <c r="R421" s="1"/>
      <c r="S421" s="210"/>
      <c r="T421" s="210"/>
      <c r="U421" s="1"/>
      <c r="V421" s="18"/>
      <c r="W421" s="18"/>
      <c r="X421" s="1"/>
      <c r="Y421" s="210"/>
      <c r="Z421" s="1"/>
      <c r="AA421" s="18"/>
      <c r="AB421" s="212"/>
      <c r="AC421" s="1"/>
    </row>
    <row r="422" spans="1:29">
      <c r="A422" s="1"/>
      <c r="B422" s="1"/>
      <c r="C422" s="1"/>
      <c r="D422" s="1"/>
      <c r="E422" s="1"/>
      <c r="F422" s="1"/>
      <c r="G422" s="1"/>
      <c r="H422" s="1"/>
      <c r="I422" s="1"/>
      <c r="J422" s="1"/>
      <c r="K422" s="18"/>
      <c r="L422" s="1"/>
      <c r="M422" s="1"/>
      <c r="N422" s="1"/>
      <c r="O422" s="1"/>
      <c r="P422" s="1"/>
      <c r="Q422" s="1"/>
      <c r="R422" s="1"/>
      <c r="S422" s="210"/>
      <c r="T422" s="210"/>
      <c r="U422" s="1"/>
      <c r="V422" s="18"/>
      <c r="W422" s="18"/>
      <c r="X422" s="1"/>
      <c r="Y422" s="210"/>
      <c r="Z422" s="1"/>
      <c r="AA422" s="18"/>
      <c r="AB422" s="212"/>
      <c r="AC422" s="1"/>
    </row>
    <row r="423" spans="1:29">
      <c r="A423" s="1"/>
      <c r="B423" s="1"/>
      <c r="C423" s="1"/>
      <c r="D423" s="1"/>
      <c r="E423" s="1"/>
      <c r="F423" s="1"/>
      <c r="G423" s="1"/>
      <c r="H423" s="1"/>
      <c r="I423" s="1"/>
      <c r="J423" s="1"/>
      <c r="K423" s="18"/>
      <c r="L423" s="1"/>
      <c r="M423" s="1"/>
      <c r="N423" s="1"/>
      <c r="O423" s="1"/>
      <c r="P423" s="1"/>
      <c r="Q423" s="1"/>
      <c r="R423" s="1"/>
      <c r="S423" s="210"/>
      <c r="T423" s="210"/>
      <c r="U423" s="1"/>
      <c r="V423" s="18"/>
      <c r="W423" s="18"/>
      <c r="X423" s="1"/>
      <c r="Y423" s="210"/>
      <c r="Z423" s="1"/>
      <c r="AA423" s="18"/>
      <c r="AB423" s="212"/>
      <c r="AC423" s="1"/>
    </row>
    <row r="424" spans="1:29">
      <c r="A424" s="1"/>
      <c r="B424" s="1"/>
      <c r="C424" s="1"/>
      <c r="D424" s="1"/>
      <c r="E424" s="1"/>
      <c r="F424" s="1"/>
      <c r="G424" s="1"/>
      <c r="H424" s="1"/>
      <c r="I424" s="1"/>
      <c r="J424" s="1"/>
      <c r="K424" s="18"/>
      <c r="L424" s="1"/>
      <c r="M424" s="1"/>
      <c r="N424" s="1"/>
      <c r="O424" s="1"/>
      <c r="P424" s="1"/>
      <c r="Q424" s="1"/>
      <c r="R424" s="1"/>
      <c r="S424" s="210"/>
      <c r="T424" s="210"/>
      <c r="U424" s="1"/>
      <c r="V424" s="18"/>
      <c r="W424" s="18"/>
      <c r="X424" s="1"/>
      <c r="Y424" s="210"/>
      <c r="Z424" s="1"/>
      <c r="AA424" s="18"/>
      <c r="AB424" s="212"/>
      <c r="AC424" s="1"/>
    </row>
    <row r="425" spans="1:29">
      <c r="A425" s="1"/>
      <c r="B425" s="1"/>
      <c r="C425" s="1"/>
      <c r="D425" s="1"/>
      <c r="E425" s="1"/>
      <c r="F425" s="1"/>
      <c r="G425" s="1"/>
      <c r="H425" s="1"/>
      <c r="I425" s="1"/>
      <c r="J425" s="1"/>
      <c r="K425" s="18"/>
      <c r="L425" s="1"/>
      <c r="M425" s="1"/>
      <c r="N425" s="1"/>
      <c r="O425" s="1"/>
      <c r="P425" s="1"/>
      <c r="Q425" s="1"/>
      <c r="R425" s="1"/>
      <c r="S425" s="210"/>
      <c r="T425" s="210"/>
      <c r="U425" s="1"/>
      <c r="V425" s="18"/>
      <c r="W425" s="18"/>
      <c r="X425" s="1"/>
      <c r="Y425" s="210"/>
      <c r="Z425" s="1"/>
      <c r="AA425" s="18"/>
      <c r="AB425" s="212"/>
      <c r="AC425" s="1"/>
    </row>
    <row r="426" spans="1:29">
      <c r="A426" s="1"/>
      <c r="B426" s="1"/>
      <c r="C426" s="1"/>
      <c r="D426" s="1"/>
      <c r="E426" s="1"/>
      <c r="F426" s="1"/>
      <c r="G426" s="1"/>
      <c r="H426" s="1"/>
      <c r="I426" s="1"/>
      <c r="J426" s="1"/>
      <c r="K426" s="18"/>
      <c r="L426" s="1"/>
      <c r="M426" s="1"/>
      <c r="N426" s="1"/>
      <c r="O426" s="1"/>
      <c r="P426" s="1"/>
      <c r="Q426" s="1"/>
      <c r="R426" s="1"/>
      <c r="S426" s="210"/>
      <c r="T426" s="210"/>
      <c r="U426" s="1"/>
      <c r="V426" s="18"/>
      <c r="W426" s="18"/>
      <c r="X426" s="1"/>
      <c r="Y426" s="210"/>
      <c r="Z426" s="1"/>
      <c r="AA426" s="18"/>
      <c r="AB426" s="212"/>
      <c r="AC426" s="1"/>
    </row>
    <row r="427" spans="1:29">
      <c r="A427" s="1"/>
      <c r="B427" s="1"/>
      <c r="C427" s="1"/>
      <c r="D427" s="1"/>
      <c r="E427" s="1"/>
      <c r="F427" s="1"/>
      <c r="G427" s="1"/>
      <c r="H427" s="1"/>
      <c r="I427" s="1"/>
      <c r="J427" s="1"/>
      <c r="K427" s="18"/>
      <c r="L427" s="1"/>
      <c r="M427" s="1"/>
      <c r="N427" s="1"/>
      <c r="O427" s="1"/>
      <c r="P427" s="1"/>
      <c r="Q427" s="1"/>
      <c r="R427" s="1"/>
      <c r="S427" s="210"/>
      <c r="T427" s="210"/>
      <c r="U427" s="1"/>
      <c r="V427" s="18"/>
      <c r="W427" s="18"/>
      <c r="X427" s="1"/>
      <c r="Y427" s="210"/>
      <c r="Z427" s="1"/>
      <c r="AA427" s="18"/>
      <c r="AB427" s="212"/>
      <c r="AC427" s="1"/>
    </row>
    <row r="428" spans="1:29">
      <c r="A428" s="1"/>
      <c r="B428" s="1"/>
      <c r="C428" s="1"/>
      <c r="D428" s="1"/>
      <c r="E428" s="1"/>
      <c r="F428" s="1"/>
      <c r="G428" s="1"/>
      <c r="H428" s="1"/>
      <c r="I428" s="1"/>
      <c r="J428" s="1"/>
      <c r="K428" s="18"/>
      <c r="L428" s="1"/>
      <c r="M428" s="1"/>
      <c r="N428" s="1"/>
      <c r="O428" s="1"/>
      <c r="P428" s="1"/>
      <c r="Q428" s="1"/>
      <c r="R428" s="1"/>
      <c r="S428" s="210"/>
      <c r="T428" s="210"/>
      <c r="U428" s="1"/>
      <c r="V428" s="18"/>
      <c r="W428" s="18"/>
      <c r="X428" s="1"/>
      <c r="Y428" s="210"/>
      <c r="Z428" s="1"/>
      <c r="AA428" s="18"/>
      <c r="AB428" s="212"/>
      <c r="AC428" s="1"/>
    </row>
    <row r="429" spans="1:29">
      <c r="A429" s="1"/>
      <c r="B429" s="1"/>
      <c r="C429" s="1"/>
      <c r="D429" s="1"/>
      <c r="E429" s="1"/>
      <c r="F429" s="1"/>
      <c r="G429" s="1"/>
      <c r="H429" s="1"/>
      <c r="I429" s="1"/>
      <c r="J429" s="1"/>
      <c r="K429" s="18"/>
      <c r="L429" s="1"/>
      <c r="M429" s="1"/>
      <c r="N429" s="1"/>
      <c r="O429" s="1"/>
      <c r="P429" s="1"/>
      <c r="Q429" s="1"/>
      <c r="R429" s="1"/>
      <c r="S429" s="210"/>
      <c r="T429" s="210"/>
      <c r="U429" s="1"/>
      <c r="V429" s="18"/>
      <c r="W429" s="18"/>
      <c r="X429" s="1"/>
      <c r="Y429" s="210"/>
      <c r="Z429" s="1"/>
      <c r="AA429" s="18"/>
      <c r="AB429" s="212"/>
      <c r="AC429" s="1"/>
    </row>
    <row r="430" spans="1:29">
      <c r="A430" s="1"/>
      <c r="B430" s="1"/>
      <c r="C430" s="1"/>
      <c r="D430" s="1"/>
      <c r="E430" s="1"/>
      <c r="F430" s="1"/>
      <c r="G430" s="1"/>
      <c r="H430" s="1"/>
      <c r="I430" s="1"/>
      <c r="J430" s="1"/>
      <c r="K430" s="18"/>
      <c r="L430" s="1"/>
      <c r="M430" s="1"/>
      <c r="N430" s="1"/>
      <c r="O430" s="1"/>
      <c r="P430" s="1"/>
      <c r="Q430" s="1"/>
      <c r="R430" s="1"/>
      <c r="S430" s="210"/>
      <c r="T430" s="210"/>
      <c r="U430" s="1"/>
      <c r="V430" s="18"/>
      <c r="W430" s="18"/>
      <c r="X430" s="1"/>
      <c r="Y430" s="210"/>
      <c r="Z430" s="1"/>
      <c r="AA430" s="18"/>
      <c r="AB430" s="212"/>
      <c r="AC430" s="1"/>
    </row>
    <row r="431" spans="1:29">
      <c r="A431" s="1"/>
      <c r="B431" s="1"/>
      <c r="C431" s="1"/>
      <c r="D431" s="1"/>
      <c r="E431" s="1"/>
      <c r="F431" s="1"/>
      <c r="G431" s="1"/>
      <c r="H431" s="1"/>
      <c r="I431" s="1"/>
      <c r="J431" s="1"/>
      <c r="K431" s="18"/>
      <c r="L431" s="1"/>
      <c r="M431" s="1"/>
      <c r="N431" s="1"/>
      <c r="O431" s="1"/>
      <c r="P431" s="1"/>
      <c r="Q431" s="1"/>
      <c r="R431" s="1"/>
      <c r="S431" s="210"/>
      <c r="T431" s="210"/>
      <c r="U431" s="1"/>
      <c r="V431" s="18"/>
      <c r="W431" s="18"/>
      <c r="X431" s="1"/>
      <c r="Y431" s="210"/>
      <c r="Z431" s="1"/>
      <c r="AA431" s="18"/>
      <c r="AB431" s="212"/>
      <c r="AC431" s="1"/>
    </row>
    <row r="432" spans="1:29">
      <c r="A432" s="1"/>
      <c r="B432" s="1"/>
      <c r="C432" s="1"/>
      <c r="D432" s="1"/>
      <c r="E432" s="1"/>
      <c r="F432" s="1"/>
      <c r="G432" s="1"/>
      <c r="H432" s="1"/>
      <c r="I432" s="1"/>
      <c r="J432" s="1"/>
      <c r="K432" s="18"/>
      <c r="L432" s="1"/>
      <c r="M432" s="1"/>
      <c r="N432" s="1"/>
      <c r="O432" s="1"/>
      <c r="P432" s="1"/>
      <c r="Q432" s="1"/>
      <c r="R432" s="1"/>
      <c r="S432" s="210"/>
      <c r="T432" s="210"/>
      <c r="U432" s="1"/>
      <c r="V432" s="18"/>
      <c r="W432" s="18"/>
      <c r="X432" s="1"/>
      <c r="Y432" s="210"/>
      <c r="Z432" s="1"/>
      <c r="AA432" s="18"/>
      <c r="AB432" s="212"/>
      <c r="AC432" s="1"/>
    </row>
    <row r="433" spans="1:29">
      <c r="A433" s="1"/>
      <c r="B433" s="1"/>
      <c r="C433" s="1"/>
      <c r="D433" s="1"/>
      <c r="E433" s="1"/>
      <c r="F433" s="1"/>
      <c r="G433" s="1"/>
      <c r="H433" s="1"/>
      <c r="I433" s="1"/>
      <c r="J433" s="1"/>
      <c r="K433" s="18"/>
      <c r="L433" s="1"/>
      <c r="M433" s="1"/>
      <c r="N433" s="1"/>
      <c r="O433" s="1"/>
      <c r="P433" s="1"/>
      <c r="Q433" s="1"/>
      <c r="R433" s="1"/>
      <c r="S433" s="210"/>
      <c r="T433" s="210"/>
      <c r="U433" s="1"/>
      <c r="V433" s="18"/>
      <c r="W433" s="18"/>
      <c r="X433" s="1"/>
      <c r="Y433" s="210"/>
      <c r="Z433" s="1"/>
      <c r="AA433" s="18"/>
      <c r="AB433" s="212"/>
      <c r="AC433" s="1"/>
    </row>
    <row r="434" spans="1:29">
      <c r="A434" s="1"/>
      <c r="B434" s="1"/>
      <c r="C434" s="1"/>
      <c r="D434" s="1"/>
      <c r="E434" s="1"/>
      <c r="F434" s="1"/>
      <c r="G434" s="1"/>
      <c r="H434" s="1"/>
      <c r="I434" s="1"/>
      <c r="J434" s="1"/>
      <c r="K434" s="18"/>
      <c r="L434" s="1"/>
      <c r="M434" s="1"/>
      <c r="N434" s="1"/>
      <c r="O434" s="1"/>
      <c r="P434" s="1"/>
      <c r="Q434" s="1"/>
      <c r="R434" s="1"/>
      <c r="S434" s="210"/>
      <c r="T434" s="210"/>
      <c r="U434" s="1"/>
      <c r="V434" s="18"/>
      <c r="W434" s="18"/>
      <c r="X434" s="1"/>
      <c r="Y434" s="210"/>
      <c r="Z434" s="1"/>
      <c r="AA434" s="18"/>
      <c r="AB434" s="212"/>
      <c r="AC434" s="1"/>
    </row>
    <row r="435" spans="1:29">
      <c r="A435" s="1"/>
      <c r="B435" s="1"/>
      <c r="C435" s="1"/>
      <c r="D435" s="1"/>
      <c r="E435" s="1"/>
      <c r="F435" s="1"/>
      <c r="G435" s="1"/>
      <c r="H435" s="1"/>
      <c r="I435" s="1"/>
      <c r="J435" s="1"/>
      <c r="K435" s="18"/>
      <c r="L435" s="1"/>
      <c r="M435" s="1"/>
      <c r="N435" s="1"/>
      <c r="O435" s="1"/>
      <c r="P435" s="1"/>
      <c r="Q435" s="1"/>
      <c r="R435" s="1"/>
      <c r="S435" s="210"/>
      <c r="T435" s="210"/>
      <c r="U435" s="1"/>
      <c r="V435" s="18"/>
      <c r="W435" s="18"/>
      <c r="X435" s="1"/>
      <c r="Y435" s="210"/>
      <c r="Z435" s="1"/>
      <c r="AA435" s="18"/>
      <c r="AB435" s="212"/>
      <c r="AC435" s="1"/>
    </row>
    <row r="436" spans="1:29">
      <c r="A436" s="1"/>
      <c r="B436" s="1"/>
      <c r="C436" s="1"/>
      <c r="D436" s="1"/>
      <c r="E436" s="1"/>
      <c r="F436" s="1"/>
      <c r="G436" s="1"/>
      <c r="H436" s="1"/>
      <c r="I436" s="1"/>
      <c r="J436" s="1"/>
      <c r="K436" s="18"/>
      <c r="L436" s="1"/>
      <c r="M436" s="1"/>
      <c r="N436" s="1"/>
      <c r="O436" s="1"/>
      <c r="P436" s="1"/>
      <c r="Q436" s="1"/>
      <c r="R436" s="1"/>
      <c r="S436" s="210"/>
      <c r="T436" s="210"/>
      <c r="U436" s="1"/>
      <c r="V436" s="18"/>
      <c r="W436" s="18"/>
      <c r="X436" s="1"/>
      <c r="Y436" s="210"/>
      <c r="Z436" s="1"/>
      <c r="AA436" s="18"/>
      <c r="AB436" s="212"/>
      <c r="AC436" s="1"/>
    </row>
    <row r="437" spans="1:29">
      <c r="A437" s="1"/>
      <c r="B437" s="1"/>
      <c r="C437" s="1"/>
      <c r="D437" s="1"/>
      <c r="E437" s="1"/>
      <c r="F437" s="1"/>
      <c r="G437" s="1"/>
      <c r="H437" s="1"/>
      <c r="I437" s="1"/>
      <c r="J437" s="1"/>
      <c r="K437" s="18"/>
      <c r="L437" s="1"/>
      <c r="M437" s="1"/>
      <c r="N437" s="1"/>
      <c r="O437" s="1"/>
      <c r="P437" s="1"/>
      <c r="Q437" s="1"/>
      <c r="R437" s="1"/>
      <c r="S437" s="210"/>
      <c r="T437" s="210"/>
      <c r="U437" s="1"/>
      <c r="V437" s="18"/>
      <c r="W437" s="18"/>
      <c r="X437" s="1"/>
      <c r="Y437" s="210"/>
      <c r="Z437" s="1"/>
      <c r="AA437" s="18"/>
      <c r="AB437" s="212"/>
      <c r="AC437" s="1"/>
    </row>
    <row r="438" spans="1:29">
      <c r="A438" s="1"/>
      <c r="B438" s="1"/>
      <c r="C438" s="1"/>
      <c r="D438" s="1"/>
      <c r="E438" s="1"/>
      <c r="F438" s="1"/>
      <c r="G438" s="1"/>
      <c r="H438" s="1"/>
      <c r="I438" s="1"/>
      <c r="J438" s="1"/>
      <c r="K438" s="18"/>
      <c r="L438" s="1"/>
      <c r="M438" s="1"/>
      <c r="N438" s="1"/>
      <c r="O438" s="1"/>
      <c r="P438" s="1"/>
      <c r="Q438" s="1"/>
      <c r="R438" s="1"/>
      <c r="S438" s="210"/>
      <c r="T438" s="210"/>
      <c r="U438" s="1"/>
      <c r="V438" s="18"/>
      <c r="W438" s="18"/>
      <c r="X438" s="1"/>
      <c r="Y438" s="210"/>
      <c r="Z438" s="1"/>
      <c r="AA438" s="18"/>
      <c r="AB438" s="212"/>
      <c r="AC438" s="1"/>
    </row>
    <row r="439" spans="1:29">
      <c r="A439" s="1"/>
      <c r="B439" s="1"/>
      <c r="C439" s="1"/>
      <c r="D439" s="1"/>
      <c r="E439" s="1"/>
      <c r="F439" s="1"/>
      <c r="G439" s="1"/>
      <c r="H439" s="1"/>
      <c r="I439" s="1"/>
      <c r="J439" s="1"/>
      <c r="K439" s="18"/>
      <c r="L439" s="1"/>
      <c r="M439" s="1"/>
      <c r="N439" s="1"/>
      <c r="O439" s="1"/>
      <c r="P439" s="1"/>
      <c r="Q439" s="1"/>
      <c r="R439" s="1"/>
      <c r="S439" s="210"/>
      <c r="T439" s="210"/>
      <c r="U439" s="1"/>
      <c r="V439" s="18"/>
      <c r="W439" s="18"/>
      <c r="X439" s="1"/>
      <c r="Y439" s="210"/>
      <c r="Z439" s="1"/>
      <c r="AA439" s="18"/>
      <c r="AB439" s="212"/>
      <c r="AC439" s="1"/>
    </row>
    <row r="440" spans="1:29">
      <c r="A440" s="1"/>
      <c r="B440" s="1"/>
      <c r="C440" s="1"/>
      <c r="D440" s="1"/>
      <c r="E440" s="1"/>
      <c r="F440" s="1"/>
      <c r="G440" s="1"/>
      <c r="H440" s="1"/>
      <c r="I440" s="1"/>
      <c r="J440" s="1"/>
      <c r="K440" s="18"/>
      <c r="L440" s="1"/>
      <c r="M440" s="1"/>
      <c r="N440" s="1"/>
      <c r="O440" s="1"/>
      <c r="P440" s="1"/>
      <c r="Q440" s="1"/>
      <c r="R440" s="1"/>
      <c r="S440" s="210"/>
      <c r="T440" s="210"/>
      <c r="U440" s="1"/>
      <c r="V440" s="18"/>
      <c r="W440" s="18"/>
      <c r="X440" s="1"/>
      <c r="Y440" s="210"/>
      <c r="Z440" s="1"/>
      <c r="AA440" s="18"/>
      <c r="AB440" s="212"/>
      <c r="AC440" s="1"/>
    </row>
    <row r="441" spans="1:29">
      <c r="A441" s="1"/>
      <c r="B441" s="1"/>
      <c r="C441" s="1"/>
      <c r="D441" s="1"/>
      <c r="E441" s="1"/>
      <c r="F441" s="1"/>
      <c r="G441" s="1"/>
      <c r="H441" s="1"/>
      <c r="I441" s="1"/>
      <c r="J441" s="1"/>
      <c r="K441" s="18"/>
      <c r="L441" s="1"/>
      <c r="M441" s="1"/>
      <c r="N441" s="1"/>
      <c r="O441" s="1"/>
      <c r="P441" s="1"/>
      <c r="Q441" s="1"/>
      <c r="R441" s="1"/>
      <c r="S441" s="210"/>
      <c r="T441" s="210"/>
      <c r="U441" s="1"/>
      <c r="V441" s="18"/>
      <c r="W441" s="18"/>
      <c r="X441" s="1"/>
      <c r="Y441" s="210"/>
      <c r="Z441" s="1"/>
      <c r="AA441" s="18"/>
      <c r="AB441" s="212"/>
      <c r="AC441" s="1"/>
    </row>
    <row r="442" spans="1:29">
      <c r="A442" s="1"/>
      <c r="B442" s="1"/>
      <c r="C442" s="1"/>
      <c r="D442" s="1"/>
      <c r="E442" s="1"/>
      <c r="F442" s="1"/>
      <c r="G442" s="1"/>
      <c r="H442" s="1"/>
      <c r="I442" s="1"/>
      <c r="J442" s="1"/>
      <c r="K442" s="18"/>
      <c r="L442" s="1"/>
      <c r="M442" s="1"/>
      <c r="N442" s="1"/>
      <c r="O442" s="1"/>
      <c r="P442" s="1"/>
      <c r="Q442" s="1"/>
      <c r="R442" s="1"/>
      <c r="S442" s="210"/>
      <c r="T442" s="210"/>
      <c r="U442" s="1"/>
      <c r="V442" s="18"/>
      <c r="W442" s="18"/>
      <c r="X442" s="1"/>
      <c r="Y442" s="210"/>
      <c r="Z442" s="1"/>
      <c r="AA442" s="18"/>
      <c r="AB442" s="212"/>
      <c r="AC442" s="1"/>
    </row>
    <row r="443" spans="1:29">
      <c r="A443" s="1"/>
      <c r="B443" s="1"/>
      <c r="C443" s="1"/>
      <c r="D443" s="1"/>
      <c r="E443" s="1"/>
      <c r="F443" s="1"/>
      <c r="G443" s="1"/>
      <c r="H443" s="1"/>
      <c r="I443" s="1"/>
      <c r="J443" s="1"/>
      <c r="K443" s="18"/>
      <c r="L443" s="1"/>
      <c r="M443" s="1"/>
      <c r="N443" s="1"/>
      <c r="O443" s="1"/>
      <c r="P443" s="1"/>
      <c r="Q443" s="1"/>
      <c r="R443" s="1"/>
      <c r="S443" s="210"/>
      <c r="T443" s="210"/>
      <c r="U443" s="1"/>
      <c r="V443" s="18"/>
      <c r="W443" s="18"/>
      <c r="X443" s="1"/>
      <c r="Y443" s="210"/>
      <c r="Z443" s="1"/>
      <c r="AA443" s="18"/>
      <c r="AB443" s="212"/>
      <c r="AC443" s="1"/>
    </row>
    <row r="444" spans="1:29">
      <c r="A444" s="1"/>
      <c r="B444" s="1"/>
      <c r="C444" s="1"/>
      <c r="D444" s="1"/>
      <c r="E444" s="1"/>
      <c r="F444" s="1"/>
      <c r="G444" s="1"/>
      <c r="H444" s="1"/>
      <c r="I444" s="1"/>
      <c r="J444" s="1"/>
      <c r="K444" s="18"/>
      <c r="L444" s="1"/>
      <c r="M444" s="1"/>
      <c r="N444" s="1"/>
      <c r="O444" s="1"/>
      <c r="P444" s="1"/>
      <c r="Q444" s="1"/>
      <c r="R444" s="1"/>
      <c r="S444" s="210"/>
      <c r="T444" s="210"/>
      <c r="U444" s="1"/>
      <c r="V444" s="18"/>
      <c r="W444" s="18"/>
      <c r="X444" s="1"/>
      <c r="Y444" s="210"/>
      <c r="Z444" s="1"/>
      <c r="AA444" s="18"/>
      <c r="AB444" s="212"/>
      <c r="AC444" s="1"/>
    </row>
    <row r="445" spans="1:29">
      <c r="A445" s="1"/>
      <c r="B445" s="1"/>
      <c r="C445" s="1"/>
      <c r="D445" s="1"/>
      <c r="E445" s="1"/>
      <c r="F445" s="1"/>
      <c r="G445" s="1"/>
      <c r="H445" s="1"/>
      <c r="I445" s="1"/>
      <c r="J445" s="1"/>
      <c r="K445" s="18"/>
      <c r="L445" s="1"/>
      <c r="M445" s="1"/>
      <c r="N445" s="1"/>
      <c r="O445" s="1"/>
      <c r="P445" s="1"/>
      <c r="Q445" s="1"/>
      <c r="R445" s="1"/>
      <c r="S445" s="210"/>
      <c r="T445" s="210"/>
      <c r="U445" s="1"/>
      <c r="V445" s="18"/>
      <c r="W445" s="18"/>
      <c r="X445" s="1"/>
      <c r="Y445" s="210"/>
      <c r="Z445" s="1"/>
      <c r="AA445" s="18"/>
      <c r="AB445" s="212"/>
      <c r="AC445" s="1"/>
    </row>
    <row r="446" spans="1:29">
      <c r="A446" s="1"/>
      <c r="B446" s="1"/>
      <c r="C446" s="1"/>
      <c r="D446" s="1"/>
      <c r="E446" s="1"/>
      <c r="F446" s="1"/>
      <c r="G446" s="1"/>
      <c r="H446" s="1"/>
      <c r="I446" s="1"/>
      <c r="J446" s="1"/>
      <c r="K446" s="18"/>
      <c r="L446" s="1"/>
      <c r="M446" s="1"/>
      <c r="N446" s="1"/>
      <c r="O446" s="1"/>
      <c r="P446" s="1"/>
      <c r="Q446" s="1"/>
      <c r="R446" s="1"/>
      <c r="S446" s="210"/>
      <c r="T446" s="210"/>
      <c r="U446" s="1"/>
      <c r="V446" s="18"/>
      <c r="W446" s="18"/>
      <c r="X446" s="1"/>
      <c r="Y446" s="210"/>
      <c r="Z446" s="1"/>
      <c r="AA446" s="18"/>
      <c r="AB446" s="212"/>
      <c r="AC446" s="1"/>
    </row>
    <row r="447" spans="1:29">
      <c r="A447" s="1"/>
      <c r="B447" s="1"/>
      <c r="C447" s="1"/>
      <c r="D447" s="1"/>
      <c r="E447" s="1"/>
      <c r="F447" s="1"/>
      <c r="G447" s="1"/>
      <c r="H447" s="1"/>
      <c r="I447" s="1"/>
      <c r="J447" s="1"/>
      <c r="K447" s="18"/>
      <c r="L447" s="1"/>
      <c r="M447" s="1"/>
      <c r="N447" s="1"/>
      <c r="O447" s="1"/>
      <c r="P447" s="1"/>
      <c r="Q447" s="1"/>
      <c r="R447" s="1"/>
      <c r="S447" s="210"/>
      <c r="T447" s="210"/>
      <c r="U447" s="1"/>
      <c r="V447" s="18"/>
      <c r="W447" s="18"/>
      <c r="X447" s="1"/>
      <c r="Y447" s="210"/>
      <c r="Z447" s="1"/>
      <c r="AA447" s="18"/>
      <c r="AB447" s="212"/>
      <c r="AC447" s="1"/>
    </row>
    <row r="448" spans="1:29">
      <c r="A448" s="1"/>
      <c r="B448" s="1"/>
      <c r="C448" s="1"/>
      <c r="D448" s="1"/>
      <c r="E448" s="1"/>
      <c r="F448" s="1"/>
      <c r="G448" s="1"/>
      <c r="H448" s="1"/>
      <c r="I448" s="1"/>
      <c r="J448" s="1"/>
      <c r="K448" s="18"/>
      <c r="L448" s="1"/>
      <c r="M448" s="1"/>
      <c r="N448" s="1"/>
      <c r="O448" s="1"/>
      <c r="P448" s="1"/>
      <c r="Q448" s="1"/>
      <c r="R448" s="1"/>
      <c r="S448" s="210"/>
      <c r="T448" s="210"/>
      <c r="U448" s="1"/>
      <c r="V448" s="18"/>
      <c r="W448" s="18"/>
      <c r="X448" s="1"/>
      <c r="Y448" s="210"/>
      <c r="Z448" s="1"/>
      <c r="AA448" s="18"/>
      <c r="AB448" s="212"/>
      <c r="AC448" s="1"/>
    </row>
    <row r="449" spans="1:29">
      <c r="A449" s="1"/>
      <c r="B449" s="1"/>
      <c r="C449" s="1"/>
      <c r="D449" s="1"/>
      <c r="E449" s="1"/>
      <c r="F449" s="1"/>
      <c r="G449" s="1"/>
      <c r="H449" s="1"/>
      <c r="I449" s="1"/>
      <c r="J449" s="1"/>
      <c r="K449" s="18"/>
      <c r="L449" s="1"/>
      <c r="M449" s="1"/>
      <c r="N449" s="1"/>
      <c r="O449" s="1"/>
      <c r="P449" s="1"/>
      <c r="Q449" s="1"/>
      <c r="R449" s="1"/>
      <c r="S449" s="210"/>
      <c r="T449" s="210"/>
      <c r="U449" s="1"/>
      <c r="V449" s="18"/>
      <c r="W449" s="18"/>
      <c r="X449" s="1"/>
      <c r="Y449" s="210"/>
      <c r="Z449" s="1"/>
      <c r="AA449" s="18"/>
      <c r="AB449" s="212"/>
      <c r="AC449" s="1"/>
    </row>
    <row r="450" spans="1:29">
      <c r="A450" s="1"/>
      <c r="B450" s="1"/>
      <c r="C450" s="1"/>
      <c r="D450" s="1"/>
      <c r="E450" s="1"/>
      <c r="F450" s="1"/>
      <c r="G450" s="1"/>
      <c r="H450" s="1"/>
      <c r="I450" s="1"/>
      <c r="J450" s="1"/>
      <c r="K450" s="18"/>
      <c r="L450" s="1"/>
      <c r="M450" s="1"/>
      <c r="N450" s="1"/>
      <c r="O450" s="1"/>
      <c r="P450" s="1"/>
      <c r="Q450" s="1"/>
      <c r="R450" s="1"/>
      <c r="S450" s="210"/>
      <c r="T450" s="210"/>
      <c r="U450" s="1"/>
      <c r="V450" s="18"/>
      <c r="W450" s="18"/>
      <c r="X450" s="1"/>
      <c r="Y450" s="210"/>
      <c r="Z450" s="1"/>
      <c r="AA450" s="18"/>
      <c r="AB450" s="212"/>
      <c r="AC450" s="1"/>
    </row>
    <row r="451" spans="1:29">
      <c r="A451" s="1"/>
      <c r="B451" s="1"/>
      <c r="C451" s="1"/>
      <c r="D451" s="1"/>
      <c r="E451" s="1"/>
      <c r="F451" s="1"/>
      <c r="G451" s="1"/>
      <c r="H451" s="1"/>
      <c r="I451" s="1"/>
      <c r="J451" s="1"/>
      <c r="K451" s="18"/>
      <c r="L451" s="1"/>
      <c r="M451" s="1"/>
      <c r="N451" s="1"/>
      <c r="O451" s="1"/>
      <c r="P451" s="1"/>
      <c r="Q451" s="1"/>
      <c r="R451" s="1"/>
      <c r="S451" s="210"/>
      <c r="T451" s="210"/>
      <c r="U451" s="1"/>
      <c r="V451" s="18"/>
      <c r="W451" s="18"/>
      <c r="X451" s="1"/>
      <c r="Y451" s="210"/>
      <c r="Z451" s="1"/>
      <c r="AA451" s="18"/>
      <c r="AB451" s="212"/>
      <c r="AC451" s="1"/>
    </row>
    <row r="452" spans="1:29">
      <c r="A452" s="1"/>
      <c r="B452" s="1"/>
      <c r="C452" s="1"/>
      <c r="D452" s="1"/>
      <c r="E452" s="1"/>
      <c r="F452" s="1"/>
      <c r="G452" s="1"/>
      <c r="H452" s="1"/>
      <c r="I452" s="1"/>
      <c r="J452" s="1"/>
      <c r="K452" s="18"/>
      <c r="L452" s="1"/>
      <c r="M452" s="1"/>
      <c r="N452" s="1"/>
      <c r="O452" s="1"/>
      <c r="P452" s="1"/>
      <c r="Q452" s="1"/>
      <c r="R452" s="1"/>
      <c r="S452" s="210"/>
      <c r="T452" s="210"/>
      <c r="U452" s="1"/>
      <c r="V452" s="18"/>
      <c r="W452" s="18"/>
      <c r="X452" s="1"/>
      <c r="Y452" s="210"/>
      <c r="Z452" s="1"/>
      <c r="AA452" s="18"/>
      <c r="AB452" s="212"/>
      <c r="AC452" s="1"/>
    </row>
    <row r="453" spans="1:29">
      <c r="A453" s="1"/>
      <c r="B453" s="1"/>
      <c r="C453" s="1"/>
      <c r="D453" s="1"/>
      <c r="E453" s="1"/>
      <c r="F453" s="1"/>
      <c r="G453" s="1"/>
      <c r="H453" s="1"/>
      <c r="I453" s="1"/>
      <c r="J453" s="1"/>
      <c r="K453" s="18"/>
      <c r="L453" s="1"/>
      <c r="M453" s="1"/>
      <c r="N453" s="1"/>
      <c r="O453" s="1"/>
      <c r="P453" s="1"/>
      <c r="Q453" s="1"/>
      <c r="R453" s="1"/>
      <c r="S453" s="210"/>
      <c r="T453" s="210"/>
      <c r="U453" s="1"/>
      <c r="V453" s="18"/>
      <c r="W453" s="18"/>
      <c r="X453" s="1"/>
      <c r="Y453" s="210"/>
      <c r="Z453" s="1"/>
      <c r="AA453" s="18"/>
      <c r="AB453" s="212"/>
      <c r="AC453" s="1"/>
    </row>
    <row r="454" spans="1:29">
      <c r="A454" s="1"/>
      <c r="B454" s="1"/>
      <c r="C454" s="1"/>
      <c r="D454" s="1"/>
      <c r="E454" s="1"/>
      <c r="F454" s="1"/>
      <c r="G454" s="1"/>
      <c r="H454" s="1"/>
      <c r="I454" s="1"/>
      <c r="J454" s="1"/>
      <c r="K454" s="18"/>
      <c r="L454" s="1"/>
      <c r="M454" s="1"/>
      <c r="N454" s="1"/>
      <c r="O454" s="1"/>
      <c r="P454" s="1"/>
      <c r="Q454" s="1"/>
      <c r="R454" s="1"/>
      <c r="S454" s="210"/>
      <c r="T454" s="210"/>
      <c r="U454" s="1"/>
      <c r="V454" s="18"/>
      <c r="W454" s="18"/>
      <c r="X454" s="1"/>
      <c r="Y454" s="210"/>
      <c r="Z454" s="1"/>
      <c r="AA454" s="18"/>
      <c r="AB454" s="212"/>
      <c r="AC454" s="1"/>
    </row>
    <row r="455" spans="1:29">
      <c r="A455" s="1"/>
      <c r="B455" s="1"/>
      <c r="C455" s="1"/>
      <c r="D455" s="1"/>
      <c r="E455" s="1"/>
      <c r="F455" s="1"/>
      <c r="G455" s="1"/>
      <c r="H455" s="1"/>
      <c r="I455" s="1"/>
      <c r="J455" s="1"/>
      <c r="K455" s="18"/>
      <c r="L455" s="1"/>
      <c r="M455" s="1"/>
      <c r="N455" s="1"/>
      <c r="O455" s="1"/>
      <c r="P455" s="1"/>
      <c r="Q455" s="1"/>
      <c r="R455" s="1"/>
      <c r="S455" s="210"/>
      <c r="T455" s="210"/>
      <c r="U455" s="1"/>
      <c r="V455" s="18"/>
      <c r="W455" s="18"/>
      <c r="X455" s="1"/>
      <c r="Y455" s="210"/>
      <c r="Z455" s="1"/>
      <c r="AA455" s="18"/>
      <c r="AB455" s="212"/>
      <c r="AC455" s="1"/>
    </row>
    <row r="456" spans="1:29">
      <c r="A456" s="1"/>
      <c r="B456" s="1"/>
      <c r="C456" s="1"/>
      <c r="D456" s="1"/>
      <c r="E456" s="1"/>
      <c r="F456" s="1"/>
      <c r="G456" s="1"/>
      <c r="H456" s="1"/>
      <c r="I456" s="1"/>
      <c r="J456" s="1"/>
      <c r="K456" s="18"/>
      <c r="L456" s="1"/>
      <c r="M456" s="1"/>
      <c r="N456" s="1"/>
      <c r="O456" s="1"/>
      <c r="P456" s="1"/>
      <c r="Q456" s="1"/>
      <c r="R456" s="1"/>
      <c r="S456" s="210"/>
      <c r="T456" s="210"/>
      <c r="U456" s="1"/>
      <c r="V456" s="18"/>
      <c r="W456" s="18"/>
      <c r="X456" s="1"/>
      <c r="Y456" s="210"/>
      <c r="Z456" s="1"/>
      <c r="AA456" s="18"/>
      <c r="AB456" s="212"/>
      <c r="AC456" s="1"/>
    </row>
    <row r="457" spans="1:29">
      <c r="A457" s="1"/>
      <c r="B457" s="1"/>
      <c r="C457" s="1"/>
      <c r="D457" s="1"/>
      <c r="E457" s="1"/>
      <c r="F457" s="1"/>
      <c r="G457" s="1"/>
      <c r="H457" s="1"/>
      <c r="I457" s="1"/>
      <c r="J457" s="1"/>
      <c r="K457" s="18"/>
      <c r="L457" s="1"/>
      <c r="M457" s="1"/>
      <c r="N457" s="1"/>
      <c r="O457" s="1"/>
      <c r="P457" s="1"/>
      <c r="Q457" s="1"/>
      <c r="R457" s="1"/>
      <c r="S457" s="210"/>
      <c r="T457" s="210"/>
      <c r="U457" s="1"/>
      <c r="V457" s="18"/>
      <c r="W457" s="18"/>
      <c r="X457" s="1"/>
      <c r="Y457" s="210"/>
      <c r="Z457" s="1"/>
      <c r="AA457" s="18"/>
      <c r="AB457" s="212"/>
      <c r="AC457" s="1"/>
    </row>
    <row r="458" spans="1:29">
      <c r="A458" s="1"/>
      <c r="B458" s="1"/>
      <c r="C458" s="1"/>
      <c r="D458" s="1"/>
      <c r="E458" s="1"/>
      <c r="F458" s="1"/>
      <c r="G458" s="1"/>
      <c r="H458" s="1"/>
      <c r="I458" s="1"/>
      <c r="J458" s="1"/>
      <c r="K458" s="18"/>
      <c r="L458" s="1"/>
      <c r="M458" s="1"/>
      <c r="N458" s="1"/>
      <c r="O458" s="1"/>
      <c r="P458" s="1"/>
      <c r="Q458" s="1"/>
      <c r="R458" s="1"/>
      <c r="S458" s="210"/>
      <c r="T458" s="210"/>
      <c r="U458" s="1"/>
      <c r="V458" s="18"/>
      <c r="W458" s="18"/>
      <c r="X458" s="1"/>
      <c r="Y458" s="210"/>
      <c r="Z458" s="1"/>
      <c r="AA458" s="18"/>
      <c r="AB458" s="212"/>
      <c r="AC458" s="1"/>
    </row>
    <row r="459" spans="1:29">
      <c r="A459" s="1"/>
      <c r="B459" s="1"/>
      <c r="C459" s="1"/>
      <c r="D459" s="1"/>
      <c r="E459" s="1"/>
      <c r="F459" s="1"/>
      <c r="G459" s="1"/>
      <c r="H459" s="1"/>
      <c r="I459" s="1"/>
      <c r="J459" s="1"/>
      <c r="K459" s="18"/>
      <c r="L459" s="1"/>
      <c r="M459" s="1"/>
      <c r="N459" s="1"/>
      <c r="O459" s="1"/>
      <c r="P459" s="1"/>
      <c r="Q459" s="1"/>
      <c r="R459" s="1"/>
      <c r="S459" s="210"/>
      <c r="T459" s="210"/>
      <c r="U459" s="1"/>
      <c r="V459" s="18"/>
      <c r="W459" s="18"/>
      <c r="X459" s="1"/>
      <c r="Y459" s="210"/>
      <c r="Z459" s="1"/>
      <c r="AA459" s="18"/>
      <c r="AB459" s="212"/>
      <c r="AC459" s="1"/>
    </row>
    <row r="460" spans="1:29">
      <c r="A460" s="1"/>
      <c r="B460" s="1"/>
      <c r="C460" s="1"/>
      <c r="D460" s="1"/>
      <c r="E460" s="1"/>
      <c r="F460" s="1"/>
      <c r="G460" s="1"/>
      <c r="H460" s="1"/>
      <c r="I460" s="1"/>
      <c r="J460" s="1"/>
      <c r="K460" s="18"/>
      <c r="L460" s="1"/>
      <c r="M460" s="1"/>
      <c r="N460" s="1"/>
      <c r="O460" s="1"/>
      <c r="P460" s="1"/>
      <c r="Q460" s="1"/>
      <c r="R460" s="1"/>
      <c r="S460" s="210"/>
      <c r="T460" s="210"/>
      <c r="U460" s="1"/>
      <c r="V460" s="18"/>
      <c r="W460" s="18"/>
      <c r="X460" s="1"/>
      <c r="Y460" s="210"/>
      <c r="Z460" s="1"/>
      <c r="AA460" s="18"/>
      <c r="AB460" s="212"/>
      <c r="AC460" s="1"/>
    </row>
    <row r="461" spans="1:29">
      <c r="A461" s="1"/>
      <c r="B461" s="1"/>
      <c r="C461" s="1"/>
      <c r="D461" s="1"/>
      <c r="E461" s="1"/>
      <c r="F461" s="1"/>
      <c r="G461" s="1"/>
      <c r="H461" s="1"/>
      <c r="I461" s="1"/>
      <c r="J461" s="1"/>
      <c r="K461" s="18"/>
      <c r="L461" s="1"/>
      <c r="M461" s="1"/>
      <c r="N461" s="1"/>
      <c r="O461" s="1"/>
      <c r="P461" s="1"/>
      <c r="Q461" s="1"/>
      <c r="R461" s="1"/>
      <c r="S461" s="210"/>
      <c r="T461" s="210"/>
      <c r="U461" s="1"/>
      <c r="V461" s="18"/>
      <c r="W461" s="18"/>
      <c r="X461" s="1"/>
      <c r="Y461" s="210"/>
      <c r="Z461" s="1"/>
      <c r="AA461" s="18"/>
      <c r="AB461" s="212"/>
      <c r="AC461" s="1"/>
    </row>
    <row r="462" spans="1:29">
      <c r="A462" s="1"/>
      <c r="B462" s="1"/>
      <c r="C462" s="1"/>
      <c r="D462" s="1"/>
      <c r="E462" s="1"/>
      <c r="F462" s="1"/>
      <c r="G462" s="1"/>
      <c r="H462" s="1"/>
      <c r="I462" s="1"/>
      <c r="J462" s="1"/>
      <c r="K462" s="18"/>
      <c r="L462" s="1"/>
      <c r="M462" s="1"/>
      <c r="N462" s="1"/>
      <c r="O462" s="1"/>
      <c r="P462" s="1"/>
      <c r="Q462" s="1"/>
      <c r="R462" s="1"/>
      <c r="S462" s="210"/>
      <c r="T462" s="210"/>
      <c r="U462" s="1"/>
      <c r="V462" s="18"/>
      <c r="W462" s="18"/>
      <c r="X462" s="1"/>
      <c r="Y462" s="210"/>
      <c r="Z462" s="1"/>
      <c r="AA462" s="18"/>
      <c r="AB462" s="212"/>
      <c r="AC462" s="1"/>
    </row>
    <row r="463" spans="1:29">
      <c r="A463" s="1"/>
      <c r="B463" s="1"/>
      <c r="C463" s="1"/>
      <c r="D463" s="1"/>
      <c r="E463" s="1"/>
      <c r="F463" s="1"/>
      <c r="G463" s="1"/>
      <c r="H463" s="1"/>
      <c r="I463" s="1"/>
      <c r="J463" s="1"/>
      <c r="K463" s="18"/>
      <c r="L463" s="1"/>
      <c r="M463" s="1"/>
      <c r="N463" s="1"/>
      <c r="O463" s="1"/>
      <c r="P463" s="1"/>
      <c r="Q463" s="1"/>
      <c r="R463" s="1"/>
      <c r="S463" s="210"/>
      <c r="T463" s="210"/>
      <c r="U463" s="1"/>
      <c r="V463" s="18"/>
      <c r="W463" s="18"/>
      <c r="X463" s="1"/>
      <c r="Y463" s="210"/>
      <c r="Z463" s="1"/>
      <c r="AA463" s="18"/>
      <c r="AB463" s="212"/>
      <c r="AC463" s="1"/>
    </row>
    <row r="464" spans="1:29">
      <c r="A464" s="1"/>
      <c r="B464" s="1"/>
      <c r="C464" s="1"/>
      <c r="D464" s="1"/>
      <c r="E464" s="1"/>
      <c r="F464" s="1"/>
      <c r="G464" s="1"/>
      <c r="H464" s="1"/>
      <c r="I464" s="1"/>
      <c r="J464" s="1"/>
      <c r="K464" s="18"/>
      <c r="L464" s="1"/>
      <c r="M464" s="1"/>
      <c r="N464" s="1"/>
      <c r="O464" s="1"/>
      <c r="P464" s="1"/>
      <c r="Q464" s="1"/>
      <c r="R464" s="1"/>
      <c r="S464" s="210"/>
      <c r="T464" s="210"/>
      <c r="U464" s="1"/>
      <c r="V464" s="18"/>
      <c r="W464" s="18"/>
      <c r="X464" s="1"/>
      <c r="Y464" s="210"/>
      <c r="Z464" s="1"/>
      <c r="AA464" s="18"/>
      <c r="AB464" s="212"/>
      <c r="AC464" s="1"/>
    </row>
    <row r="465" spans="1:29">
      <c r="A465" s="1"/>
      <c r="B465" s="1"/>
      <c r="C465" s="1"/>
      <c r="D465" s="1"/>
      <c r="E465" s="1"/>
      <c r="F465" s="1"/>
      <c r="G465" s="1"/>
      <c r="H465" s="1"/>
      <c r="I465" s="1"/>
      <c r="J465" s="1"/>
      <c r="K465" s="18"/>
      <c r="L465" s="1"/>
      <c r="M465" s="1"/>
      <c r="N465" s="1"/>
      <c r="O465" s="1"/>
      <c r="P465" s="1"/>
      <c r="Q465" s="1"/>
      <c r="R465" s="1"/>
      <c r="S465" s="210"/>
      <c r="T465" s="210"/>
      <c r="U465" s="1"/>
      <c r="V465" s="18"/>
      <c r="W465" s="18"/>
      <c r="X465" s="1"/>
      <c r="Y465" s="210"/>
      <c r="Z465" s="1"/>
      <c r="AA465" s="18"/>
      <c r="AB465" s="212"/>
      <c r="AC465" s="1"/>
    </row>
    <row r="466" spans="1:29">
      <c r="A466" s="1"/>
      <c r="B466" s="1"/>
      <c r="C466" s="1"/>
      <c r="D466" s="1"/>
      <c r="E466" s="1"/>
      <c r="F466" s="1"/>
      <c r="G466" s="1"/>
      <c r="H466" s="1"/>
      <c r="I466" s="1"/>
      <c r="J466" s="1"/>
      <c r="K466" s="18"/>
      <c r="L466" s="1"/>
      <c r="M466" s="1"/>
      <c r="N466" s="1"/>
      <c r="O466" s="1"/>
      <c r="P466" s="1"/>
      <c r="Q466" s="1"/>
      <c r="R466" s="1"/>
      <c r="S466" s="210"/>
      <c r="T466" s="210"/>
      <c r="U466" s="1"/>
      <c r="V466" s="18"/>
      <c r="W466" s="18"/>
      <c r="X466" s="1"/>
      <c r="Y466" s="210"/>
      <c r="Z466" s="1"/>
      <c r="AA466" s="18"/>
      <c r="AB466" s="212"/>
      <c r="AC466" s="1"/>
    </row>
    <row r="467" spans="1:29">
      <c r="A467" s="1"/>
      <c r="B467" s="1"/>
      <c r="C467" s="1"/>
      <c r="D467" s="1"/>
      <c r="E467" s="1"/>
      <c r="F467" s="1"/>
      <c r="G467" s="1"/>
      <c r="H467" s="1"/>
      <c r="I467" s="1"/>
      <c r="J467" s="1"/>
      <c r="K467" s="18"/>
      <c r="L467" s="1"/>
      <c r="M467" s="1"/>
      <c r="N467" s="1"/>
      <c r="O467" s="1"/>
      <c r="P467" s="1"/>
      <c r="Q467" s="1"/>
      <c r="R467" s="1"/>
      <c r="S467" s="210"/>
      <c r="T467" s="210"/>
      <c r="U467" s="1"/>
      <c r="V467" s="18"/>
      <c r="W467" s="18"/>
      <c r="X467" s="1"/>
      <c r="Y467" s="210"/>
      <c r="Z467" s="1"/>
      <c r="AA467" s="18"/>
      <c r="AB467" s="212"/>
      <c r="AC467" s="1"/>
    </row>
    <row r="468" spans="1:29">
      <c r="A468" s="1"/>
      <c r="B468" s="1"/>
      <c r="C468" s="1"/>
      <c r="D468" s="1"/>
      <c r="E468" s="1"/>
      <c r="F468" s="1"/>
      <c r="G468" s="1"/>
      <c r="H468" s="1"/>
      <c r="I468" s="1"/>
      <c r="J468" s="1"/>
      <c r="K468" s="18"/>
      <c r="L468" s="1"/>
      <c r="M468" s="1"/>
      <c r="N468" s="1"/>
      <c r="O468" s="1"/>
      <c r="P468" s="1"/>
      <c r="Q468" s="1"/>
      <c r="R468" s="1"/>
      <c r="S468" s="210"/>
      <c r="T468" s="210"/>
      <c r="U468" s="1"/>
      <c r="V468" s="18"/>
      <c r="W468" s="18"/>
      <c r="X468" s="1"/>
      <c r="Y468" s="210"/>
      <c r="Z468" s="1"/>
      <c r="AA468" s="18"/>
      <c r="AB468" s="212"/>
      <c r="AC468" s="1"/>
    </row>
    <row r="469" spans="1:29">
      <c r="A469" s="1"/>
      <c r="B469" s="1"/>
      <c r="C469" s="1"/>
      <c r="D469" s="1"/>
      <c r="E469" s="1"/>
      <c r="F469" s="1"/>
      <c r="G469" s="1"/>
      <c r="H469" s="1"/>
      <c r="I469" s="1"/>
      <c r="J469" s="1"/>
      <c r="K469" s="18"/>
      <c r="L469" s="1"/>
      <c r="M469" s="1"/>
      <c r="N469" s="1"/>
      <c r="O469" s="1"/>
      <c r="P469" s="1"/>
      <c r="Q469" s="1"/>
      <c r="R469" s="1"/>
      <c r="S469" s="210"/>
      <c r="T469" s="210"/>
      <c r="U469" s="1"/>
      <c r="V469" s="18"/>
      <c r="W469" s="18"/>
      <c r="X469" s="1"/>
      <c r="Y469" s="210"/>
      <c r="Z469" s="1"/>
      <c r="AA469" s="18"/>
      <c r="AB469" s="212"/>
      <c r="AC469" s="1"/>
    </row>
    <row r="470" spans="1:29">
      <c r="A470" s="1"/>
      <c r="B470" s="1"/>
      <c r="C470" s="1"/>
      <c r="D470" s="1"/>
      <c r="E470" s="1"/>
      <c r="F470" s="1"/>
      <c r="G470" s="1"/>
      <c r="H470" s="1"/>
      <c r="I470" s="1"/>
      <c r="J470" s="1"/>
      <c r="K470" s="18"/>
      <c r="L470" s="1"/>
      <c r="M470" s="1"/>
      <c r="N470" s="1"/>
      <c r="O470" s="1"/>
      <c r="P470" s="1"/>
      <c r="Q470" s="1"/>
      <c r="R470" s="1"/>
      <c r="S470" s="210"/>
      <c r="T470" s="210"/>
      <c r="U470" s="1"/>
      <c r="V470" s="18"/>
      <c r="W470" s="18"/>
      <c r="X470" s="1"/>
      <c r="Y470" s="210"/>
      <c r="Z470" s="1"/>
      <c r="AA470" s="18"/>
      <c r="AB470" s="212"/>
      <c r="AC470" s="1"/>
    </row>
    <row r="471" spans="1:29">
      <c r="A471" s="1"/>
      <c r="B471" s="1"/>
      <c r="C471" s="1"/>
      <c r="D471" s="1"/>
      <c r="E471" s="1"/>
      <c r="F471" s="1"/>
      <c r="G471" s="1"/>
      <c r="H471" s="1"/>
      <c r="I471" s="1"/>
      <c r="J471" s="1"/>
      <c r="K471" s="18"/>
      <c r="L471" s="1"/>
      <c r="M471" s="1"/>
      <c r="N471" s="1"/>
      <c r="O471" s="1"/>
      <c r="P471" s="1"/>
      <c r="Q471" s="1"/>
      <c r="R471" s="1"/>
      <c r="S471" s="210"/>
      <c r="T471" s="210"/>
      <c r="U471" s="1"/>
      <c r="V471" s="18"/>
      <c r="W471" s="18"/>
      <c r="X471" s="1"/>
      <c r="Y471" s="210"/>
      <c r="Z471" s="1"/>
      <c r="AA471" s="18"/>
      <c r="AB471" s="212"/>
      <c r="AC471" s="1"/>
    </row>
    <row r="472" spans="1:29">
      <c r="A472" s="1"/>
      <c r="B472" s="1"/>
      <c r="C472" s="1"/>
      <c r="D472" s="1"/>
      <c r="E472" s="1"/>
      <c r="F472" s="1"/>
      <c r="G472" s="1"/>
      <c r="H472" s="1"/>
      <c r="I472" s="1"/>
      <c r="J472" s="1"/>
      <c r="K472" s="18"/>
      <c r="L472" s="1"/>
      <c r="M472" s="1"/>
      <c r="N472" s="1"/>
      <c r="O472" s="1"/>
      <c r="P472" s="1"/>
      <c r="Q472" s="1"/>
      <c r="R472" s="1"/>
      <c r="S472" s="210"/>
      <c r="T472" s="210"/>
      <c r="U472" s="1"/>
      <c r="V472" s="18"/>
      <c r="W472" s="18"/>
      <c r="X472" s="1"/>
      <c r="Y472" s="210"/>
      <c r="Z472" s="1"/>
      <c r="AA472" s="18"/>
      <c r="AB472" s="212"/>
      <c r="AC472" s="1"/>
    </row>
    <row r="473" spans="1:29">
      <c r="A473" s="1"/>
      <c r="B473" s="1"/>
      <c r="C473" s="1"/>
      <c r="D473" s="1"/>
      <c r="E473" s="1"/>
      <c r="F473" s="1"/>
      <c r="G473" s="1"/>
      <c r="H473" s="1"/>
      <c r="I473" s="1"/>
      <c r="J473" s="1"/>
      <c r="K473" s="18"/>
      <c r="L473" s="1"/>
      <c r="M473" s="1"/>
      <c r="N473" s="1"/>
      <c r="O473" s="1"/>
      <c r="P473" s="1"/>
      <c r="Q473" s="1"/>
      <c r="R473" s="1"/>
      <c r="S473" s="210"/>
      <c r="T473" s="210"/>
      <c r="U473" s="1"/>
      <c r="V473" s="18"/>
      <c r="W473" s="18"/>
      <c r="X473" s="1"/>
      <c r="Y473" s="210"/>
      <c r="Z473" s="1"/>
      <c r="AA473" s="18"/>
      <c r="AB473" s="212"/>
      <c r="AC473" s="1"/>
    </row>
    <row r="474" spans="1:29">
      <c r="A474" s="1"/>
      <c r="B474" s="1"/>
      <c r="C474" s="1"/>
      <c r="D474" s="1"/>
      <c r="E474" s="1"/>
      <c r="F474" s="1"/>
      <c r="G474" s="1"/>
      <c r="H474" s="1"/>
      <c r="I474" s="1"/>
      <c r="J474" s="1"/>
      <c r="K474" s="18"/>
      <c r="L474" s="1"/>
      <c r="M474" s="1"/>
      <c r="N474" s="1"/>
      <c r="O474" s="1"/>
      <c r="P474" s="1"/>
      <c r="Q474" s="1"/>
      <c r="R474" s="1"/>
      <c r="S474" s="210"/>
      <c r="T474" s="210"/>
      <c r="U474" s="1"/>
      <c r="V474" s="18"/>
      <c r="W474" s="18"/>
      <c r="X474" s="1"/>
      <c r="Y474" s="210"/>
      <c r="Z474" s="1"/>
      <c r="AA474" s="18"/>
      <c r="AB474" s="212"/>
      <c r="AC474" s="1"/>
    </row>
    <row r="475" spans="1:29">
      <c r="A475" s="1"/>
      <c r="B475" s="1"/>
      <c r="C475" s="1"/>
      <c r="D475" s="1"/>
      <c r="E475" s="1"/>
      <c r="F475" s="1"/>
      <c r="G475" s="1"/>
      <c r="H475" s="1"/>
      <c r="I475" s="1"/>
      <c r="J475" s="1"/>
      <c r="K475" s="18"/>
      <c r="L475" s="1"/>
      <c r="M475" s="1"/>
      <c r="N475" s="1"/>
      <c r="O475" s="1"/>
      <c r="P475" s="1"/>
      <c r="Q475" s="1"/>
      <c r="R475" s="1"/>
      <c r="S475" s="210"/>
      <c r="T475" s="210"/>
      <c r="U475" s="1"/>
      <c r="V475" s="18"/>
      <c r="W475" s="18"/>
      <c r="X475" s="1"/>
      <c r="Y475" s="210"/>
      <c r="Z475" s="1"/>
      <c r="AA475" s="18"/>
      <c r="AB475" s="212"/>
      <c r="AC475" s="1"/>
    </row>
    <row r="476" spans="1:29">
      <c r="A476" s="1"/>
      <c r="B476" s="1"/>
      <c r="C476" s="1"/>
      <c r="D476" s="1"/>
      <c r="E476" s="1"/>
      <c r="F476" s="1"/>
      <c r="G476" s="1"/>
      <c r="H476" s="1"/>
      <c r="I476" s="1"/>
      <c r="J476" s="1"/>
      <c r="K476" s="18"/>
      <c r="L476" s="1"/>
      <c r="M476" s="1"/>
      <c r="N476" s="1"/>
      <c r="O476" s="1"/>
      <c r="P476" s="1"/>
      <c r="Q476" s="1"/>
      <c r="R476" s="1"/>
      <c r="S476" s="210"/>
      <c r="T476" s="210"/>
      <c r="U476" s="1"/>
      <c r="V476" s="18"/>
      <c r="W476" s="18"/>
      <c r="X476" s="1"/>
      <c r="Y476" s="210"/>
      <c r="Z476" s="1"/>
      <c r="AA476" s="18"/>
      <c r="AB476" s="212"/>
      <c r="AC476" s="1"/>
    </row>
    <row r="477" spans="1:29">
      <c r="A477" s="1"/>
      <c r="B477" s="1"/>
      <c r="C477" s="1"/>
      <c r="D477" s="1"/>
      <c r="E477" s="1"/>
      <c r="F477" s="1"/>
      <c r="G477" s="1"/>
      <c r="H477" s="1"/>
      <c r="I477" s="1"/>
      <c r="J477" s="1"/>
      <c r="K477" s="18"/>
      <c r="L477" s="1"/>
      <c r="M477" s="1"/>
      <c r="N477" s="1"/>
      <c r="O477" s="1"/>
      <c r="P477" s="1"/>
      <c r="Q477" s="1"/>
      <c r="R477" s="1"/>
      <c r="S477" s="210"/>
      <c r="T477" s="210"/>
      <c r="U477" s="1"/>
      <c r="V477" s="18"/>
      <c r="W477" s="18"/>
      <c r="X477" s="1"/>
      <c r="Y477" s="210"/>
      <c r="Z477" s="1"/>
      <c r="AA477" s="18"/>
      <c r="AB477" s="212"/>
      <c r="AC477" s="1"/>
    </row>
    <row r="478" spans="1:29">
      <c r="A478" s="1"/>
      <c r="B478" s="1"/>
      <c r="C478" s="1"/>
      <c r="D478" s="1"/>
      <c r="E478" s="1"/>
      <c r="F478" s="1"/>
      <c r="G478" s="1"/>
      <c r="H478" s="1"/>
      <c r="I478" s="1"/>
      <c r="J478" s="1"/>
      <c r="K478" s="18"/>
      <c r="L478" s="1"/>
      <c r="M478" s="1"/>
      <c r="N478" s="1"/>
      <c r="O478" s="1"/>
      <c r="P478" s="1"/>
      <c r="Q478" s="1"/>
      <c r="R478" s="1"/>
      <c r="S478" s="210"/>
      <c r="T478" s="210"/>
      <c r="U478" s="1"/>
      <c r="V478" s="18"/>
      <c r="W478" s="18"/>
      <c r="X478" s="1"/>
      <c r="Y478" s="210"/>
      <c r="Z478" s="1"/>
      <c r="AA478" s="18"/>
      <c r="AB478" s="212"/>
      <c r="AC478" s="1"/>
    </row>
    <row r="479" spans="1:29">
      <c r="A479" s="1"/>
      <c r="B479" s="1"/>
      <c r="C479" s="1"/>
      <c r="D479" s="1"/>
      <c r="E479" s="1"/>
      <c r="F479" s="1"/>
      <c r="G479" s="1"/>
      <c r="H479" s="1"/>
      <c r="I479" s="1"/>
      <c r="J479" s="1"/>
      <c r="K479" s="18"/>
      <c r="L479" s="1"/>
      <c r="M479" s="1"/>
      <c r="N479" s="1"/>
      <c r="O479" s="1"/>
      <c r="P479" s="1"/>
      <c r="Q479" s="1"/>
      <c r="R479" s="1"/>
      <c r="S479" s="210"/>
      <c r="T479" s="210"/>
      <c r="U479" s="1"/>
      <c r="V479" s="18"/>
      <c r="W479" s="18"/>
      <c r="X479" s="1"/>
      <c r="Y479" s="210"/>
      <c r="Z479" s="1"/>
      <c r="AA479" s="18"/>
      <c r="AB479" s="212"/>
      <c r="AC479" s="1"/>
    </row>
    <row r="480" spans="1:29">
      <c r="A480" s="1"/>
      <c r="B480" s="1"/>
      <c r="C480" s="1"/>
      <c r="D480" s="1"/>
      <c r="E480" s="1"/>
      <c r="F480" s="1"/>
      <c r="G480" s="1"/>
      <c r="H480" s="1"/>
      <c r="I480" s="1"/>
      <c r="J480" s="1"/>
      <c r="K480" s="18"/>
      <c r="L480" s="1"/>
      <c r="M480" s="1"/>
      <c r="N480" s="1"/>
      <c r="O480" s="1"/>
      <c r="P480" s="1"/>
      <c r="Q480" s="1"/>
      <c r="R480" s="1"/>
      <c r="S480" s="210"/>
      <c r="T480" s="210"/>
      <c r="U480" s="1"/>
      <c r="V480" s="18"/>
      <c r="W480" s="18"/>
      <c r="X480" s="1"/>
      <c r="Y480" s="210"/>
      <c r="Z480" s="1"/>
      <c r="AA480" s="18"/>
      <c r="AB480" s="212"/>
      <c r="AC480" s="1"/>
    </row>
    <row r="481" spans="1:29">
      <c r="A481" s="1"/>
      <c r="B481" s="1"/>
      <c r="C481" s="1"/>
      <c r="D481" s="1"/>
      <c r="E481" s="1"/>
      <c r="F481" s="1"/>
      <c r="G481" s="1"/>
      <c r="H481" s="1"/>
      <c r="I481" s="1"/>
      <c r="J481" s="1"/>
      <c r="K481" s="18"/>
      <c r="L481" s="1"/>
      <c r="M481" s="1"/>
      <c r="N481" s="1"/>
      <c r="O481" s="1"/>
      <c r="P481" s="1"/>
      <c r="Q481" s="1"/>
      <c r="R481" s="1"/>
      <c r="S481" s="210"/>
      <c r="T481" s="210"/>
      <c r="U481" s="1"/>
      <c r="V481" s="18"/>
      <c r="W481" s="18"/>
      <c r="X481" s="1"/>
      <c r="Y481" s="210"/>
      <c r="Z481" s="1"/>
      <c r="AA481" s="18"/>
      <c r="AB481" s="212"/>
      <c r="AC481" s="1"/>
    </row>
    <row r="482" spans="1:29">
      <c r="A482" s="1"/>
      <c r="B482" s="1"/>
      <c r="C482" s="1"/>
      <c r="D482" s="1"/>
      <c r="E482" s="1"/>
      <c r="F482" s="1"/>
      <c r="G482" s="1"/>
      <c r="H482" s="1"/>
      <c r="I482" s="1"/>
      <c r="J482" s="1"/>
      <c r="K482" s="18"/>
      <c r="L482" s="1"/>
      <c r="M482" s="1"/>
      <c r="N482" s="1"/>
      <c r="O482" s="1"/>
      <c r="P482" s="1"/>
      <c r="Q482" s="1"/>
      <c r="R482" s="1"/>
      <c r="S482" s="210"/>
      <c r="T482" s="210"/>
      <c r="U482" s="1"/>
      <c r="V482" s="18"/>
      <c r="W482" s="18"/>
      <c r="X482" s="1"/>
      <c r="Y482" s="210"/>
      <c r="Z482" s="1"/>
      <c r="AA482" s="18"/>
      <c r="AB482" s="212"/>
      <c r="AC482" s="1"/>
    </row>
    <row r="483" spans="1:29">
      <c r="A483" s="1"/>
      <c r="B483" s="1"/>
      <c r="C483" s="1"/>
      <c r="D483" s="1"/>
      <c r="E483" s="1"/>
      <c r="F483" s="1"/>
      <c r="G483" s="1"/>
      <c r="H483" s="1"/>
      <c r="I483" s="1"/>
      <c r="J483" s="1"/>
      <c r="K483" s="18"/>
      <c r="L483" s="1"/>
      <c r="M483" s="1"/>
      <c r="N483" s="1"/>
      <c r="O483" s="1"/>
      <c r="P483" s="1"/>
      <c r="Q483" s="1"/>
      <c r="R483" s="1"/>
      <c r="S483" s="210"/>
      <c r="T483" s="210"/>
      <c r="U483" s="1"/>
      <c r="V483" s="18"/>
      <c r="W483" s="18"/>
      <c r="X483" s="1"/>
      <c r="Y483" s="210"/>
      <c r="Z483" s="1"/>
      <c r="AA483" s="18"/>
      <c r="AB483" s="212"/>
      <c r="AC483" s="1"/>
    </row>
    <row r="484" spans="1:29">
      <c r="A484" s="1"/>
      <c r="B484" s="1"/>
      <c r="C484" s="1"/>
      <c r="D484" s="1"/>
      <c r="E484" s="1"/>
      <c r="F484" s="1"/>
      <c r="G484" s="1"/>
      <c r="H484" s="1"/>
      <c r="I484" s="1"/>
      <c r="J484" s="1"/>
      <c r="K484" s="18"/>
      <c r="L484" s="1"/>
      <c r="M484" s="1"/>
      <c r="N484" s="1"/>
      <c r="O484" s="1"/>
      <c r="P484" s="1"/>
      <c r="Q484" s="1"/>
      <c r="R484" s="1"/>
      <c r="S484" s="210"/>
      <c r="T484" s="210"/>
      <c r="U484" s="1"/>
      <c r="V484" s="18"/>
      <c r="W484" s="18"/>
      <c r="X484" s="1"/>
      <c r="Y484" s="210"/>
      <c r="Z484" s="1"/>
      <c r="AA484" s="18"/>
      <c r="AB484" s="212"/>
      <c r="AC484" s="1"/>
    </row>
    <row r="485" spans="1:29">
      <c r="A485" s="1"/>
      <c r="B485" s="1"/>
      <c r="C485" s="1"/>
      <c r="D485" s="1"/>
      <c r="E485" s="1"/>
      <c r="F485" s="1"/>
      <c r="G485" s="1"/>
      <c r="H485" s="1"/>
      <c r="I485" s="1"/>
      <c r="J485" s="1"/>
      <c r="K485" s="18"/>
      <c r="L485" s="1"/>
      <c r="M485" s="1"/>
      <c r="N485" s="1"/>
      <c r="O485" s="1"/>
      <c r="P485" s="1"/>
      <c r="Q485" s="1"/>
      <c r="R485" s="1"/>
      <c r="S485" s="210"/>
      <c r="T485" s="210"/>
      <c r="U485" s="1"/>
      <c r="V485" s="18"/>
      <c r="W485" s="18"/>
      <c r="X485" s="1"/>
      <c r="Y485" s="210"/>
      <c r="Z485" s="1"/>
      <c r="AA485" s="18"/>
      <c r="AB485" s="212"/>
      <c r="AC485" s="1"/>
    </row>
    <row r="486" spans="1:29">
      <c r="A486" s="1"/>
      <c r="B486" s="1"/>
      <c r="C486" s="1"/>
      <c r="D486" s="1"/>
      <c r="E486" s="1"/>
      <c r="F486" s="1"/>
      <c r="G486" s="1"/>
      <c r="H486" s="1"/>
      <c r="I486" s="1"/>
      <c r="J486" s="1"/>
      <c r="K486" s="18"/>
      <c r="L486" s="1"/>
      <c r="M486" s="1"/>
      <c r="N486" s="1"/>
      <c r="O486" s="1"/>
      <c r="P486" s="1"/>
      <c r="Q486" s="1"/>
      <c r="R486" s="1"/>
      <c r="S486" s="210"/>
      <c r="T486" s="210"/>
      <c r="U486" s="1"/>
      <c r="V486" s="18"/>
      <c r="W486" s="18"/>
      <c r="X486" s="1"/>
      <c r="Y486" s="210"/>
      <c r="Z486" s="1"/>
      <c r="AA486" s="18"/>
      <c r="AB486" s="212"/>
      <c r="AC486" s="1"/>
    </row>
    <row r="487" spans="1:29">
      <c r="A487" s="1"/>
      <c r="B487" s="1"/>
      <c r="C487" s="1"/>
      <c r="D487" s="1"/>
      <c r="E487" s="1"/>
      <c r="F487" s="1"/>
      <c r="G487" s="1"/>
      <c r="H487" s="1"/>
      <c r="I487" s="1"/>
      <c r="J487" s="1"/>
      <c r="K487" s="18"/>
      <c r="L487" s="1"/>
      <c r="M487" s="1"/>
      <c r="N487" s="1"/>
      <c r="O487" s="1"/>
      <c r="P487" s="1"/>
      <c r="Q487" s="1"/>
      <c r="R487" s="1"/>
      <c r="S487" s="210"/>
      <c r="T487" s="210"/>
      <c r="U487" s="1"/>
      <c r="V487" s="18"/>
      <c r="W487" s="18"/>
      <c r="X487" s="1"/>
      <c r="Y487" s="210"/>
      <c r="Z487" s="1"/>
      <c r="AA487" s="18"/>
      <c r="AB487" s="212"/>
      <c r="AC487" s="1"/>
    </row>
    <row r="488" spans="1:29">
      <c r="A488" s="1"/>
      <c r="B488" s="1"/>
      <c r="C488" s="1"/>
      <c r="D488" s="1"/>
      <c r="E488" s="1"/>
      <c r="F488" s="1"/>
      <c r="G488" s="1"/>
      <c r="H488" s="1"/>
      <c r="I488" s="1"/>
      <c r="J488" s="1"/>
      <c r="K488" s="18"/>
      <c r="L488" s="1"/>
      <c r="M488" s="1"/>
      <c r="N488" s="1"/>
      <c r="O488" s="1"/>
      <c r="P488" s="1"/>
      <c r="Q488" s="1"/>
      <c r="R488" s="1"/>
      <c r="S488" s="210"/>
      <c r="T488" s="210"/>
      <c r="U488" s="1"/>
      <c r="V488" s="18"/>
      <c r="W488" s="18"/>
      <c r="X488" s="1"/>
      <c r="Y488" s="210"/>
      <c r="Z488" s="1"/>
      <c r="AA488" s="18"/>
      <c r="AB488" s="212"/>
      <c r="AC488" s="1"/>
    </row>
    <row r="489" spans="1:29">
      <c r="A489" s="1"/>
      <c r="B489" s="1"/>
      <c r="C489" s="1"/>
      <c r="D489" s="1"/>
      <c r="E489" s="1"/>
      <c r="F489" s="1"/>
      <c r="G489" s="1"/>
      <c r="H489" s="1"/>
      <c r="I489" s="1"/>
      <c r="J489" s="1"/>
      <c r="K489" s="18"/>
      <c r="L489" s="1"/>
      <c r="M489" s="1"/>
      <c r="N489" s="1"/>
      <c r="O489" s="1"/>
      <c r="P489" s="1"/>
      <c r="Q489" s="1"/>
      <c r="R489" s="1"/>
      <c r="S489" s="210"/>
      <c r="T489" s="210"/>
      <c r="U489" s="1"/>
      <c r="V489" s="18"/>
      <c r="W489" s="18"/>
      <c r="X489" s="1"/>
      <c r="Y489" s="210"/>
      <c r="Z489" s="1"/>
      <c r="AA489" s="18"/>
      <c r="AB489" s="212"/>
      <c r="AC489" s="1"/>
    </row>
    <row r="490" spans="1:29">
      <c r="A490" s="1"/>
      <c r="B490" s="1"/>
      <c r="C490" s="1"/>
      <c r="D490" s="1"/>
      <c r="E490" s="1"/>
      <c r="F490" s="1"/>
      <c r="G490" s="1"/>
      <c r="H490" s="1"/>
      <c r="I490" s="1"/>
      <c r="J490" s="1"/>
      <c r="K490" s="18"/>
      <c r="L490" s="1"/>
      <c r="M490" s="1"/>
      <c r="N490" s="1"/>
      <c r="O490" s="1"/>
      <c r="P490" s="1"/>
      <c r="Q490" s="1"/>
      <c r="R490" s="1"/>
      <c r="S490" s="210"/>
      <c r="T490" s="210"/>
      <c r="U490" s="1"/>
      <c r="V490" s="18"/>
      <c r="W490" s="18"/>
      <c r="X490" s="1"/>
      <c r="Y490" s="210"/>
      <c r="Z490" s="1"/>
      <c r="AA490" s="18"/>
      <c r="AB490" s="212"/>
      <c r="AC490" s="1"/>
    </row>
    <row r="491" spans="1:29">
      <c r="A491" s="1"/>
      <c r="B491" s="1"/>
      <c r="C491" s="1"/>
      <c r="D491" s="1"/>
      <c r="E491" s="1"/>
      <c r="F491" s="1"/>
      <c r="G491" s="1"/>
      <c r="H491" s="1"/>
      <c r="I491" s="1"/>
      <c r="J491" s="1"/>
      <c r="K491" s="18"/>
      <c r="L491" s="1"/>
      <c r="M491" s="1"/>
      <c r="N491" s="1"/>
      <c r="O491" s="1"/>
      <c r="P491" s="1"/>
      <c r="Q491" s="1"/>
      <c r="R491" s="1"/>
      <c r="S491" s="210"/>
      <c r="T491" s="210"/>
      <c r="U491" s="1"/>
      <c r="V491" s="18"/>
      <c r="W491" s="18"/>
      <c r="X491" s="1"/>
      <c r="Y491" s="210"/>
      <c r="Z491" s="1"/>
      <c r="AA491" s="18"/>
      <c r="AB491" s="212"/>
      <c r="AC491" s="1"/>
    </row>
    <row r="492" spans="1:29">
      <c r="A492" s="1"/>
      <c r="B492" s="1"/>
      <c r="C492" s="1"/>
      <c r="D492" s="1"/>
      <c r="E492" s="1"/>
      <c r="F492" s="1"/>
      <c r="G492" s="1"/>
      <c r="H492" s="1"/>
      <c r="I492" s="1"/>
      <c r="J492" s="1"/>
      <c r="K492" s="18"/>
      <c r="L492" s="1"/>
      <c r="M492" s="1"/>
      <c r="N492" s="1"/>
      <c r="O492" s="1"/>
      <c r="P492" s="1"/>
      <c r="Q492" s="1"/>
      <c r="R492" s="1"/>
      <c r="S492" s="210"/>
      <c r="T492" s="210"/>
      <c r="U492" s="1"/>
      <c r="V492" s="18"/>
      <c r="W492" s="18"/>
      <c r="X492" s="1"/>
      <c r="Y492" s="210"/>
      <c r="Z492" s="1"/>
      <c r="AA492" s="18"/>
      <c r="AB492" s="212"/>
      <c r="AC492" s="1"/>
    </row>
    <row r="493" spans="1:29">
      <c r="A493" s="1"/>
      <c r="B493" s="1"/>
      <c r="C493" s="1"/>
      <c r="D493" s="1"/>
      <c r="E493" s="1"/>
      <c r="F493" s="1"/>
      <c r="G493" s="1"/>
      <c r="H493" s="1"/>
      <c r="I493" s="1"/>
      <c r="J493" s="1"/>
      <c r="K493" s="18"/>
      <c r="L493" s="1"/>
      <c r="M493" s="1"/>
      <c r="N493" s="1"/>
      <c r="O493" s="1"/>
      <c r="P493" s="1"/>
      <c r="Q493" s="1"/>
      <c r="R493" s="1"/>
      <c r="S493" s="210"/>
      <c r="T493" s="210"/>
      <c r="U493" s="1"/>
      <c r="V493" s="18"/>
      <c r="W493" s="18"/>
      <c r="X493" s="1"/>
      <c r="Y493" s="210"/>
      <c r="Z493" s="1"/>
      <c r="AA493" s="18"/>
      <c r="AB493" s="212"/>
      <c r="AC493" s="1"/>
    </row>
    <row r="494" spans="1:29">
      <c r="A494" s="1"/>
      <c r="B494" s="1"/>
      <c r="C494" s="1"/>
      <c r="D494" s="1"/>
      <c r="E494" s="1"/>
      <c r="F494" s="1"/>
      <c r="G494" s="1"/>
      <c r="H494" s="1"/>
      <c r="I494" s="1"/>
      <c r="J494" s="1"/>
      <c r="K494" s="18"/>
      <c r="L494" s="1"/>
      <c r="M494" s="1"/>
      <c r="N494" s="1"/>
      <c r="O494" s="1"/>
      <c r="P494" s="1"/>
      <c r="Q494" s="1"/>
      <c r="R494" s="1"/>
      <c r="S494" s="210"/>
      <c r="T494" s="210"/>
      <c r="U494" s="1"/>
      <c r="V494" s="18"/>
      <c r="W494" s="18"/>
      <c r="X494" s="1"/>
      <c r="Y494" s="210"/>
      <c r="Z494" s="1"/>
      <c r="AA494" s="18"/>
      <c r="AB494" s="212"/>
      <c r="AC494" s="1"/>
    </row>
    <row r="495" spans="1:29">
      <c r="A495" s="1"/>
      <c r="B495" s="1"/>
      <c r="C495" s="1"/>
      <c r="D495" s="1"/>
      <c r="E495" s="1"/>
      <c r="F495" s="1"/>
      <c r="G495" s="1"/>
      <c r="H495" s="1"/>
      <c r="I495" s="1"/>
      <c r="J495" s="1"/>
      <c r="K495" s="18"/>
      <c r="L495" s="1"/>
      <c r="M495" s="1"/>
      <c r="N495" s="1"/>
      <c r="O495" s="1"/>
      <c r="P495" s="1"/>
      <c r="Q495" s="1"/>
      <c r="R495" s="1"/>
      <c r="S495" s="210"/>
      <c r="T495" s="210"/>
      <c r="U495" s="1"/>
      <c r="V495" s="18"/>
      <c r="W495" s="18"/>
      <c r="X495" s="1"/>
      <c r="Y495" s="210"/>
      <c r="Z495" s="1"/>
      <c r="AA495" s="18"/>
      <c r="AB495" s="212"/>
      <c r="AC495" s="1"/>
    </row>
    <row r="496" spans="1:29">
      <c r="A496" s="1"/>
      <c r="B496" s="1"/>
      <c r="C496" s="1"/>
      <c r="D496" s="1"/>
      <c r="E496" s="1"/>
      <c r="F496" s="1"/>
      <c r="G496" s="1"/>
      <c r="H496" s="1"/>
      <c r="I496" s="1"/>
      <c r="J496" s="1"/>
      <c r="K496" s="18"/>
      <c r="L496" s="1"/>
      <c r="M496" s="1"/>
      <c r="N496" s="1"/>
      <c r="O496" s="1"/>
      <c r="P496" s="1"/>
      <c r="Q496" s="1"/>
      <c r="R496" s="1"/>
      <c r="S496" s="210"/>
      <c r="T496" s="210"/>
      <c r="U496" s="1"/>
      <c r="V496" s="18"/>
      <c r="W496" s="18"/>
      <c r="X496" s="1"/>
      <c r="Y496" s="210"/>
      <c r="Z496" s="1"/>
      <c r="AA496" s="18"/>
      <c r="AB496" s="212"/>
      <c r="AC496" s="1"/>
    </row>
    <row r="497" spans="1:29">
      <c r="A497" s="1"/>
      <c r="B497" s="1"/>
      <c r="C497" s="1"/>
      <c r="D497" s="1"/>
      <c r="E497" s="1"/>
      <c r="F497" s="1"/>
      <c r="G497" s="1"/>
      <c r="H497" s="1"/>
      <c r="I497" s="1"/>
      <c r="J497" s="1"/>
      <c r="K497" s="18"/>
      <c r="L497" s="1"/>
      <c r="M497" s="1"/>
      <c r="N497" s="1"/>
      <c r="O497" s="1"/>
      <c r="P497" s="1"/>
      <c r="Q497" s="1"/>
      <c r="R497" s="1"/>
      <c r="S497" s="210"/>
      <c r="T497" s="210"/>
      <c r="U497" s="1"/>
      <c r="V497" s="18"/>
      <c r="W497" s="18"/>
      <c r="X497" s="1"/>
      <c r="Y497" s="210"/>
      <c r="Z497" s="1"/>
      <c r="AA497" s="18"/>
      <c r="AB497" s="212"/>
      <c r="AC497" s="1"/>
    </row>
    <row r="498" spans="1:29">
      <c r="A498" s="1"/>
      <c r="B498" s="1"/>
      <c r="C498" s="1"/>
      <c r="D498" s="1"/>
      <c r="E498" s="1"/>
      <c r="F498" s="1"/>
      <c r="G498" s="1"/>
      <c r="H498" s="1"/>
      <c r="I498" s="1"/>
      <c r="J498" s="1"/>
      <c r="K498" s="18"/>
      <c r="L498" s="1"/>
      <c r="M498" s="1"/>
      <c r="N498" s="1"/>
      <c r="O498" s="1"/>
      <c r="P498" s="1"/>
      <c r="Q498" s="1"/>
      <c r="R498" s="1"/>
      <c r="S498" s="210"/>
      <c r="T498" s="210"/>
      <c r="U498" s="1"/>
      <c r="V498" s="18"/>
      <c r="W498" s="18"/>
      <c r="X498" s="1"/>
      <c r="Y498" s="210"/>
      <c r="Z498" s="1"/>
      <c r="AA498" s="18"/>
      <c r="AB498" s="212"/>
      <c r="AC498" s="1"/>
    </row>
    <row r="499" spans="1:29">
      <c r="A499" s="1"/>
      <c r="B499" s="1"/>
      <c r="C499" s="1"/>
      <c r="D499" s="1"/>
      <c r="E499" s="1"/>
      <c r="F499" s="1"/>
      <c r="G499" s="1"/>
      <c r="H499" s="1"/>
      <c r="I499" s="1"/>
      <c r="J499" s="1"/>
      <c r="K499" s="18"/>
      <c r="L499" s="1"/>
      <c r="M499" s="1"/>
      <c r="N499" s="1"/>
      <c r="O499" s="1"/>
      <c r="P499" s="1"/>
      <c r="Q499" s="1"/>
      <c r="R499" s="1"/>
      <c r="S499" s="210"/>
      <c r="T499" s="210"/>
      <c r="U499" s="1"/>
      <c r="V499" s="18"/>
      <c r="W499" s="18"/>
      <c r="X499" s="1"/>
      <c r="Y499" s="210"/>
      <c r="Z499" s="1"/>
      <c r="AA499" s="18"/>
      <c r="AB499" s="212"/>
      <c r="AC499" s="1"/>
    </row>
    <row r="500" spans="1:29">
      <c r="A500" s="1"/>
      <c r="B500" s="1"/>
      <c r="C500" s="1"/>
      <c r="D500" s="1"/>
      <c r="E500" s="1"/>
      <c r="F500" s="1"/>
      <c r="G500" s="1"/>
      <c r="H500" s="1"/>
      <c r="I500" s="1"/>
      <c r="J500" s="1"/>
      <c r="K500" s="18"/>
      <c r="L500" s="1"/>
      <c r="M500" s="1"/>
      <c r="N500" s="1"/>
      <c r="O500" s="1"/>
      <c r="P500" s="1"/>
      <c r="Q500" s="1"/>
      <c r="R500" s="1"/>
      <c r="S500" s="210"/>
      <c r="T500" s="210"/>
      <c r="U500" s="1"/>
      <c r="V500" s="18"/>
      <c r="W500" s="18"/>
      <c r="X500" s="1"/>
      <c r="Y500" s="210"/>
      <c r="Z500" s="1"/>
      <c r="AA500" s="18"/>
      <c r="AB500" s="212"/>
      <c r="AC500" s="1"/>
    </row>
    <row r="501" spans="1:29">
      <c r="A501" s="1"/>
      <c r="B501" s="1"/>
      <c r="C501" s="1"/>
      <c r="D501" s="1"/>
      <c r="E501" s="1"/>
      <c r="F501" s="1"/>
      <c r="G501" s="1"/>
      <c r="H501" s="1"/>
      <c r="I501" s="1"/>
      <c r="J501" s="1"/>
      <c r="K501" s="18"/>
      <c r="L501" s="1"/>
      <c r="M501" s="1"/>
      <c r="N501" s="1"/>
      <c r="O501" s="1"/>
      <c r="P501" s="1"/>
      <c r="Q501" s="1"/>
      <c r="R501" s="1"/>
      <c r="S501" s="210"/>
      <c r="T501" s="210"/>
      <c r="U501" s="1"/>
      <c r="V501" s="18"/>
      <c r="W501" s="18"/>
      <c r="X501" s="1"/>
      <c r="Y501" s="210"/>
      <c r="Z501" s="1"/>
      <c r="AA501" s="18"/>
      <c r="AB501" s="212"/>
      <c r="AC501" s="1"/>
    </row>
    <row r="502" spans="1:29">
      <c r="A502" s="1"/>
      <c r="B502" s="1"/>
      <c r="C502" s="1"/>
      <c r="D502" s="1"/>
      <c r="E502" s="1"/>
      <c r="F502" s="1"/>
      <c r="G502" s="1"/>
      <c r="H502" s="1"/>
      <c r="I502" s="1"/>
      <c r="J502" s="1"/>
      <c r="K502" s="18"/>
      <c r="L502" s="1"/>
      <c r="M502" s="1"/>
      <c r="N502" s="1"/>
      <c r="O502" s="1"/>
      <c r="P502" s="1"/>
      <c r="Q502" s="1"/>
      <c r="R502" s="1"/>
      <c r="S502" s="210"/>
      <c r="T502" s="210"/>
      <c r="U502" s="1"/>
      <c r="V502" s="18"/>
      <c r="W502" s="18"/>
      <c r="X502" s="1"/>
      <c r="Y502" s="210"/>
      <c r="Z502" s="1"/>
      <c r="AA502" s="18"/>
      <c r="AB502" s="212"/>
      <c r="AC502" s="1"/>
    </row>
    <row r="503" spans="1:29">
      <c r="A503" s="1"/>
      <c r="B503" s="1"/>
      <c r="C503" s="1"/>
      <c r="D503" s="1"/>
      <c r="E503" s="1"/>
      <c r="F503" s="1"/>
      <c r="G503" s="1"/>
      <c r="H503" s="1"/>
      <c r="I503" s="1"/>
      <c r="J503" s="1"/>
      <c r="K503" s="18"/>
      <c r="L503" s="1"/>
      <c r="M503" s="1"/>
      <c r="N503" s="1"/>
      <c r="O503" s="1"/>
      <c r="P503" s="1"/>
      <c r="Q503" s="1"/>
      <c r="R503" s="1"/>
      <c r="S503" s="210"/>
      <c r="T503" s="210"/>
      <c r="U503" s="1"/>
      <c r="V503" s="18"/>
      <c r="W503" s="18"/>
      <c r="X503" s="1"/>
      <c r="Y503" s="210"/>
      <c r="Z503" s="1"/>
      <c r="AA503" s="18"/>
      <c r="AB503" s="212"/>
      <c r="AC503" s="1"/>
    </row>
    <row r="504" spans="1:29">
      <c r="A504" s="1"/>
      <c r="B504" s="1"/>
      <c r="C504" s="1"/>
      <c r="D504" s="1"/>
      <c r="E504" s="1"/>
      <c r="F504" s="1"/>
      <c r="G504" s="1"/>
      <c r="H504" s="1"/>
      <c r="I504" s="1"/>
      <c r="J504" s="1"/>
      <c r="K504" s="18"/>
      <c r="L504" s="1"/>
      <c r="M504" s="1"/>
      <c r="N504" s="1"/>
      <c r="O504" s="1"/>
      <c r="P504" s="1"/>
      <c r="Q504" s="1"/>
      <c r="R504" s="1"/>
      <c r="S504" s="210"/>
      <c r="T504" s="210"/>
      <c r="U504" s="1"/>
      <c r="V504" s="18"/>
      <c r="W504" s="18"/>
      <c r="X504" s="1"/>
      <c r="Y504" s="210"/>
      <c r="Z504" s="1"/>
      <c r="AA504" s="18"/>
      <c r="AB504" s="212"/>
      <c r="AC504" s="1"/>
    </row>
    <row r="505" spans="1:29">
      <c r="A505" s="1"/>
      <c r="B505" s="1"/>
      <c r="C505" s="1"/>
      <c r="D505" s="1"/>
      <c r="E505" s="1"/>
      <c r="F505" s="1"/>
      <c r="G505" s="1"/>
      <c r="H505" s="1"/>
      <c r="I505" s="1"/>
      <c r="J505" s="1"/>
      <c r="K505" s="18"/>
      <c r="L505" s="1"/>
      <c r="M505" s="1"/>
      <c r="N505" s="1"/>
      <c r="O505" s="1"/>
      <c r="P505" s="1"/>
      <c r="Q505" s="1"/>
      <c r="R505" s="1"/>
      <c r="S505" s="210"/>
      <c r="T505" s="210"/>
      <c r="U505" s="1"/>
      <c r="V505" s="18"/>
      <c r="W505" s="18"/>
      <c r="X505" s="1"/>
      <c r="Y505" s="210"/>
      <c r="Z505" s="1"/>
      <c r="AA505" s="18"/>
      <c r="AB505" s="212"/>
      <c r="AC505" s="1"/>
    </row>
    <row r="506" spans="1:29">
      <c r="A506" s="1"/>
      <c r="B506" s="1"/>
      <c r="C506" s="1"/>
      <c r="D506" s="1"/>
      <c r="E506" s="1"/>
      <c r="F506" s="1"/>
      <c r="G506" s="1"/>
      <c r="H506" s="1"/>
      <c r="I506" s="1"/>
      <c r="J506" s="1"/>
      <c r="K506" s="18"/>
      <c r="L506" s="1"/>
      <c r="M506" s="1"/>
      <c r="N506" s="1"/>
      <c r="O506" s="1"/>
      <c r="P506" s="1"/>
      <c r="Q506" s="1"/>
      <c r="R506" s="1"/>
      <c r="S506" s="210"/>
      <c r="T506" s="210"/>
      <c r="U506" s="1"/>
      <c r="V506" s="18"/>
      <c r="W506" s="18"/>
      <c r="X506" s="1"/>
      <c r="Y506" s="210"/>
      <c r="Z506" s="1"/>
      <c r="AA506" s="18"/>
      <c r="AB506" s="212"/>
      <c r="AC506" s="1"/>
    </row>
    <row r="507" spans="1:29">
      <c r="A507" s="1"/>
      <c r="B507" s="1"/>
      <c r="C507" s="1"/>
      <c r="D507" s="1"/>
      <c r="E507" s="1"/>
      <c r="F507" s="1"/>
      <c r="G507" s="1"/>
      <c r="H507" s="1"/>
      <c r="I507" s="1"/>
      <c r="J507" s="1"/>
      <c r="K507" s="18"/>
      <c r="L507" s="1"/>
      <c r="M507" s="1"/>
      <c r="N507" s="1"/>
      <c r="O507" s="1"/>
      <c r="P507" s="1"/>
      <c r="Q507" s="1"/>
      <c r="R507" s="1"/>
      <c r="S507" s="210"/>
      <c r="T507" s="210"/>
      <c r="U507" s="1"/>
      <c r="V507" s="18"/>
      <c r="W507" s="18"/>
      <c r="X507" s="1"/>
      <c r="Y507" s="210"/>
      <c r="Z507" s="1"/>
      <c r="AA507" s="18"/>
      <c r="AB507" s="212"/>
      <c r="AC507" s="1"/>
    </row>
    <row r="508" spans="1:29">
      <c r="A508" s="1"/>
      <c r="B508" s="1"/>
      <c r="C508" s="1"/>
      <c r="D508" s="1"/>
      <c r="E508" s="1"/>
      <c r="F508" s="1"/>
      <c r="G508" s="1"/>
      <c r="H508" s="1"/>
      <c r="I508" s="1"/>
      <c r="J508" s="1"/>
      <c r="K508" s="18"/>
      <c r="L508" s="1"/>
      <c r="M508" s="1"/>
      <c r="N508" s="1"/>
      <c r="O508" s="1"/>
      <c r="P508" s="1"/>
      <c r="Q508" s="1"/>
      <c r="R508" s="1"/>
      <c r="S508" s="210"/>
      <c r="T508" s="210"/>
      <c r="U508" s="1"/>
      <c r="V508" s="18"/>
      <c r="W508" s="18"/>
      <c r="X508" s="1"/>
      <c r="Y508" s="210"/>
      <c r="Z508" s="1"/>
      <c r="AA508" s="18"/>
      <c r="AB508" s="212"/>
      <c r="AC508" s="1"/>
    </row>
    <row r="509" spans="1:29">
      <c r="A509" s="1"/>
      <c r="B509" s="1"/>
      <c r="C509" s="1"/>
      <c r="D509" s="1"/>
      <c r="E509" s="1"/>
      <c r="F509" s="1"/>
      <c r="G509" s="1"/>
      <c r="H509" s="1"/>
      <c r="I509" s="1"/>
      <c r="J509" s="1"/>
      <c r="K509" s="18"/>
      <c r="L509" s="1"/>
      <c r="M509" s="1"/>
      <c r="N509" s="1"/>
      <c r="O509" s="1"/>
      <c r="P509" s="1"/>
      <c r="Q509" s="1"/>
      <c r="R509" s="1"/>
      <c r="S509" s="210"/>
      <c r="T509" s="210"/>
      <c r="U509" s="1"/>
      <c r="V509" s="18"/>
      <c r="W509" s="18"/>
      <c r="X509" s="1"/>
      <c r="Y509" s="210"/>
      <c r="Z509" s="1"/>
      <c r="AA509" s="18"/>
      <c r="AB509" s="212"/>
      <c r="AC509" s="1"/>
    </row>
    <row r="510" spans="1:29">
      <c r="A510" s="1"/>
      <c r="B510" s="1"/>
      <c r="C510" s="1"/>
      <c r="D510" s="1"/>
      <c r="E510" s="1"/>
      <c r="F510" s="1"/>
      <c r="G510" s="1"/>
      <c r="H510" s="1"/>
      <c r="I510" s="1"/>
      <c r="J510" s="1"/>
      <c r="K510" s="18"/>
      <c r="L510" s="1"/>
      <c r="M510" s="1"/>
      <c r="N510" s="1"/>
      <c r="O510" s="1"/>
      <c r="P510" s="1"/>
      <c r="Q510" s="1"/>
      <c r="R510" s="1"/>
      <c r="S510" s="210"/>
      <c r="T510" s="210"/>
      <c r="U510" s="1"/>
      <c r="V510" s="18"/>
      <c r="W510" s="18"/>
      <c r="X510" s="1"/>
      <c r="Y510" s="210"/>
      <c r="Z510" s="1"/>
      <c r="AA510" s="18"/>
      <c r="AB510" s="212"/>
      <c r="AC510" s="1"/>
    </row>
    <row r="511" spans="1:29">
      <c r="A511" s="1"/>
      <c r="B511" s="1"/>
      <c r="C511" s="1"/>
      <c r="D511" s="1"/>
      <c r="E511" s="1"/>
      <c r="F511" s="1"/>
      <c r="G511" s="1"/>
      <c r="H511" s="1"/>
      <c r="I511" s="1"/>
      <c r="J511" s="1"/>
      <c r="K511" s="18"/>
      <c r="L511" s="1"/>
      <c r="M511" s="1"/>
      <c r="N511" s="1"/>
      <c r="O511" s="1"/>
      <c r="P511" s="1"/>
      <c r="Q511" s="1"/>
      <c r="R511" s="1"/>
      <c r="S511" s="210"/>
      <c r="T511" s="210"/>
      <c r="U511" s="1"/>
      <c r="V511" s="18"/>
      <c r="W511" s="18"/>
      <c r="X511" s="1"/>
      <c r="Y511" s="210"/>
      <c r="Z511" s="1"/>
      <c r="AA511" s="18"/>
      <c r="AB511" s="212"/>
      <c r="AC511" s="1"/>
    </row>
    <row r="512" spans="1:29">
      <c r="A512" s="1"/>
      <c r="B512" s="1"/>
      <c r="C512" s="1"/>
      <c r="D512" s="1"/>
      <c r="E512" s="1"/>
      <c r="F512" s="1"/>
      <c r="G512" s="1"/>
      <c r="H512" s="1"/>
      <c r="I512" s="1"/>
      <c r="J512" s="1"/>
      <c r="K512" s="18"/>
      <c r="L512" s="1"/>
      <c r="M512" s="1"/>
      <c r="N512" s="1"/>
      <c r="O512" s="1"/>
      <c r="P512" s="1"/>
      <c r="Q512" s="1"/>
      <c r="R512" s="1"/>
      <c r="S512" s="210"/>
      <c r="T512" s="210"/>
      <c r="U512" s="1"/>
      <c r="V512" s="18"/>
      <c r="W512" s="18"/>
      <c r="X512" s="1"/>
      <c r="Y512" s="210"/>
      <c r="Z512" s="1"/>
      <c r="AA512" s="18"/>
      <c r="AB512" s="212"/>
      <c r="AC512" s="1"/>
    </row>
    <row r="513" spans="1:29">
      <c r="A513" s="1"/>
      <c r="B513" s="1"/>
      <c r="C513" s="1"/>
      <c r="D513" s="1"/>
      <c r="E513" s="1"/>
      <c r="F513" s="1"/>
      <c r="G513" s="1"/>
      <c r="H513" s="1"/>
      <c r="I513" s="1"/>
      <c r="J513" s="1"/>
      <c r="K513" s="18"/>
      <c r="L513" s="1"/>
      <c r="M513" s="1"/>
      <c r="N513" s="1"/>
      <c r="O513" s="1"/>
      <c r="P513" s="1"/>
      <c r="Q513" s="1"/>
      <c r="R513" s="1"/>
      <c r="S513" s="210"/>
      <c r="T513" s="210"/>
      <c r="U513" s="1"/>
      <c r="V513" s="18"/>
      <c r="W513" s="18"/>
      <c r="X513" s="1"/>
      <c r="Y513" s="210"/>
      <c r="Z513" s="1"/>
      <c r="AA513" s="18"/>
      <c r="AB513" s="212"/>
      <c r="AC513" s="1"/>
    </row>
    <row r="514" spans="1:29">
      <c r="A514" s="1"/>
      <c r="B514" s="1"/>
      <c r="C514" s="1"/>
      <c r="D514" s="1"/>
      <c r="E514" s="1"/>
      <c r="F514" s="1"/>
      <c r="G514" s="1"/>
      <c r="H514" s="1"/>
      <c r="I514" s="1"/>
      <c r="J514" s="1"/>
      <c r="K514" s="18"/>
      <c r="L514" s="1"/>
      <c r="M514" s="1"/>
      <c r="N514" s="1"/>
      <c r="O514" s="1"/>
      <c r="P514" s="1"/>
      <c r="Q514" s="1"/>
      <c r="R514" s="1"/>
      <c r="S514" s="210"/>
      <c r="T514" s="210"/>
      <c r="U514" s="1"/>
      <c r="V514" s="18"/>
      <c r="W514" s="18"/>
      <c r="X514" s="1"/>
      <c r="Y514" s="210"/>
      <c r="Z514" s="1"/>
      <c r="AA514" s="18"/>
      <c r="AB514" s="212"/>
      <c r="AC514" s="1"/>
    </row>
    <row r="515" spans="1:29">
      <c r="A515" s="1"/>
      <c r="B515" s="1"/>
      <c r="C515" s="1"/>
      <c r="D515" s="1"/>
      <c r="E515" s="1"/>
      <c r="F515" s="1"/>
      <c r="G515" s="1"/>
      <c r="H515" s="1"/>
      <c r="I515" s="1"/>
      <c r="J515" s="1"/>
      <c r="K515" s="18"/>
      <c r="L515" s="1"/>
      <c r="M515" s="1"/>
      <c r="N515" s="1"/>
      <c r="O515" s="1"/>
      <c r="P515" s="1"/>
      <c r="Q515" s="1"/>
      <c r="R515" s="1"/>
      <c r="S515" s="210"/>
      <c r="T515" s="210"/>
      <c r="U515" s="1"/>
      <c r="V515" s="18"/>
      <c r="W515" s="18"/>
      <c r="X515" s="1"/>
      <c r="Y515" s="210"/>
      <c r="Z515" s="1"/>
      <c r="AA515" s="18"/>
      <c r="AB515" s="212"/>
      <c r="AC515" s="1"/>
    </row>
    <row r="516" spans="1:29">
      <c r="A516" s="1"/>
      <c r="B516" s="1"/>
      <c r="C516" s="1"/>
      <c r="D516" s="1"/>
      <c r="E516" s="1"/>
      <c r="F516" s="1"/>
      <c r="G516" s="1"/>
      <c r="H516" s="1"/>
      <c r="I516" s="1"/>
      <c r="J516" s="1"/>
      <c r="K516" s="18"/>
      <c r="L516" s="1"/>
      <c r="M516" s="1"/>
      <c r="N516" s="1"/>
      <c r="O516" s="1"/>
      <c r="P516" s="1"/>
      <c r="Q516" s="1"/>
      <c r="R516" s="1"/>
      <c r="S516" s="210"/>
      <c r="T516" s="210"/>
      <c r="U516" s="1"/>
      <c r="V516" s="18"/>
      <c r="W516" s="18"/>
      <c r="X516" s="1"/>
      <c r="Y516" s="210"/>
      <c r="Z516" s="1"/>
      <c r="AA516" s="18"/>
      <c r="AB516" s="212"/>
      <c r="AC516" s="1"/>
    </row>
    <row r="517" spans="1:29">
      <c r="A517" s="1"/>
      <c r="B517" s="1"/>
      <c r="C517" s="1"/>
      <c r="D517" s="1"/>
      <c r="E517" s="1"/>
      <c r="F517" s="1"/>
      <c r="G517" s="1"/>
      <c r="H517" s="1"/>
      <c r="I517" s="1"/>
      <c r="J517" s="1"/>
      <c r="K517" s="18"/>
      <c r="L517" s="1"/>
      <c r="M517" s="1"/>
      <c r="N517" s="1"/>
      <c r="O517" s="1"/>
      <c r="P517" s="1"/>
      <c r="Q517" s="1"/>
      <c r="R517" s="1"/>
      <c r="S517" s="210"/>
      <c r="T517" s="210"/>
      <c r="U517" s="1"/>
      <c r="V517" s="18"/>
      <c r="W517" s="18"/>
      <c r="X517" s="1"/>
      <c r="Y517" s="210"/>
      <c r="Z517" s="1"/>
      <c r="AA517" s="18"/>
      <c r="AB517" s="212"/>
      <c r="AC517" s="1"/>
    </row>
    <row r="518" spans="1:29">
      <c r="A518" s="1"/>
      <c r="B518" s="1"/>
      <c r="C518" s="1"/>
      <c r="D518" s="1"/>
      <c r="E518" s="1"/>
      <c r="F518" s="1"/>
      <c r="G518" s="1"/>
      <c r="H518" s="1"/>
      <c r="I518" s="1"/>
      <c r="J518" s="1"/>
      <c r="K518" s="18"/>
      <c r="L518" s="1"/>
      <c r="M518" s="1"/>
      <c r="N518" s="1"/>
      <c r="O518" s="1"/>
      <c r="P518" s="1"/>
      <c r="Q518" s="1"/>
      <c r="R518" s="1"/>
      <c r="S518" s="210"/>
      <c r="T518" s="210"/>
      <c r="U518" s="1"/>
      <c r="V518" s="18"/>
      <c r="W518" s="18"/>
      <c r="X518" s="1"/>
      <c r="Y518" s="210"/>
      <c r="Z518" s="1"/>
      <c r="AA518" s="18"/>
      <c r="AB518" s="212"/>
      <c r="AC518" s="1"/>
    </row>
    <row r="519" spans="1:29">
      <c r="A519" s="1"/>
      <c r="B519" s="1"/>
      <c r="C519" s="1"/>
      <c r="D519" s="1"/>
      <c r="E519" s="1"/>
      <c r="F519" s="1"/>
      <c r="G519" s="1"/>
      <c r="H519" s="1"/>
      <c r="I519" s="1"/>
      <c r="J519" s="1"/>
      <c r="K519" s="18"/>
      <c r="L519" s="1"/>
      <c r="M519" s="1"/>
      <c r="N519" s="1"/>
      <c r="O519" s="1"/>
      <c r="P519" s="1"/>
      <c r="Q519" s="1"/>
      <c r="R519" s="1"/>
      <c r="S519" s="210"/>
      <c r="T519" s="210"/>
      <c r="U519" s="1"/>
      <c r="V519" s="18"/>
      <c r="W519" s="18"/>
      <c r="X519" s="1"/>
      <c r="Y519" s="210"/>
      <c r="Z519" s="1"/>
      <c r="AA519" s="18"/>
      <c r="AB519" s="212"/>
      <c r="AC519" s="1"/>
    </row>
    <row r="520" spans="1:29">
      <c r="A520" s="1"/>
      <c r="B520" s="1"/>
      <c r="C520" s="1"/>
      <c r="D520" s="1"/>
      <c r="E520" s="1"/>
      <c r="F520" s="1"/>
      <c r="G520" s="1"/>
      <c r="H520" s="1"/>
      <c r="I520" s="1"/>
      <c r="J520" s="1"/>
      <c r="K520" s="18"/>
      <c r="L520" s="1"/>
      <c r="M520" s="1"/>
      <c r="N520" s="1"/>
      <c r="O520" s="1"/>
      <c r="P520" s="1"/>
      <c r="Q520" s="1"/>
      <c r="R520" s="1"/>
      <c r="S520" s="210"/>
      <c r="T520" s="210"/>
      <c r="U520" s="1"/>
      <c r="V520" s="18"/>
      <c r="W520" s="18"/>
      <c r="X520" s="1"/>
      <c r="Y520" s="210"/>
      <c r="Z520" s="1"/>
      <c r="AA520" s="18"/>
      <c r="AB520" s="212"/>
      <c r="AC520" s="1"/>
    </row>
    <row r="521" spans="1:29">
      <c r="A521" s="1"/>
      <c r="B521" s="1"/>
      <c r="C521" s="1"/>
      <c r="D521" s="1"/>
      <c r="E521" s="1"/>
      <c r="F521" s="1"/>
      <c r="G521" s="1"/>
      <c r="H521" s="1"/>
      <c r="I521" s="1"/>
      <c r="J521" s="1"/>
      <c r="K521" s="18"/>
      <c r="L521" s="1"/>
      <c r="M521" s="1"/>
      <c r="N521" s="1"/>
      <c r="O521" s="1"/>
      <c r="P521" s="1"/>
      <c r="Q521" s="1"/>
      <c r="R521" s="1"/>
      <c r="S521" s="210"/>
      <c r="T521" s="210"/>
      <c r="U521" s="1"/>
      <c r="V521" s="18"/>
      <c r="W521" s="18"/>
      <c r="X521" s="1"/>
      <c r="Y521" s="210"/>
      <c r="Z521" s="1"/>
      <c r="AA521" s="18"/>
      <c r="AB521" s="212"/>
      <c r="AC521" s="1"/>
    </row>
    <row r="522" spans="1:29">
      <c r="A522" s="1"/>
      <c r="B522" s="1"/>
      <c r="C522" s="1"/>
      <c r="D522" s="1"/>
      <c r="E522" s="1"/>
      <c r="F522" s="1"/>
      <c r="G522" s="1"/>
      <c r="H522" s="1"/>
      <c r="I522" s="1"/>
      <c r="J522" s="1"/>
      <c r="K522" s="18"/>
      <c r="L522" s="1"/>
      <c r="M522" s="1"/>
      <c r="N522" s="1"/>
      <c r="O522" s="1"/>
      <c r="P522" s="1"/>
      <c r="Q522" s="1"/>
      <c r="R522" s="1"/>
      <c r="S522" s="210"/>
      <c r="T522" s="210"/>
      <c r="U522" s="1"/>
      <c r="V522" s="18"/>
      <c r="W522" s="18"/>
      <c r="X522" s="1"/>
      <c r="Y522" s="210"/>
      <c r="Z522" s="1"/>
      <c r="AA522" s="18"/>
      <c r="AB522" s="212"/>
      <c r="AC522" s="1"/>
    </row>
    <row r="523" spans="1:29">
      <c r="A523" s="1"/>
      <c r="B523" s="1"/>
      <c r="C523" s="1"/>
      <c r="D523" s="1"/>
      <c r="E523" s="1"/>
      <c r="F523" s="1"/>
      <c r="G523" s="1"/>
      <c r="H523" s="1"/>
      <c r="I523" s="1"/>
      <c r="J523" s="1"/>
      <c r="K523" s="18"/>
      <c r="L523" s="1"/>
      <c r="M523" s="1"/>
      <c r="N523" s="1"/>
      <c r="O523" s="1"/>
      <c r="P523" s="1"/>
      <c r="Q523" s="1"/>
      <c r="R523" s="1"/>
      <c r="S523" s="210"/>
      <c r="T523" s="210"/>
      <c r="U523" s="1"/>
      <c r="V523" s="18"/>
      <c r="W523" s="18"/>
      <c r="X523" s="1"/>
      <c r="Y523" s="210"/>
      <c r="Z523" s="1"/>
      <c r="AA523" s="18"/>
      <c r="AB523" s="212"/>
      <c r="AC523" s="1"/>
    </row>
    <row r="524" spans="1:29">
      <c r="A524" s="1"/>
      <c r="B524" s="1"/>
      <c r="C524" s="1"/>
      <c r="D524" s="1"/>
      <c r="E524" s="1"/>
      <c r="F524" s="1"/>
      <c r="G524" s="1"/>
      <c r="H524" s="1"/>
      <c r="I524" s="1"/>
      <c r="J524" s="1"/>
      <c r="K524" s="18"/>
      <c r="L524" s="1"/>
      <c r="M524" s="1"/>
      <c r="N524" s="1"/>
      <c r="O524" s="1"/>
      <c r="P524" s="1"/>
      <c r="Q524" s="1"/>
      <c r="R524" s="1"/>
      <c r="S524" s="210"/>
      <c r="T524" s="210"/>
      <c r="U524" s="1"/>
      <c r="V524" s="18"/>
      <c r="W524" s="18"/>
      <c r="X524" s="1"/>
      <c r="Y524" s="210"/>
      <c r="Z524" s="1"/>
      <c r="AA524" s="18"/>
      <c r="AB524" s="212"/>
      <c r="AC524" s="1"/>
    </row>
    <row r="525" spans="1:29">
      <c r="A525" s="1"/>
      <c r="B525" s="1"/>
      <c r="C525" s="1"/>
      <c r="D525" s="1"/>
      <c r="E525" s="1"/>
      <c r="F525" s="1"/>
      <c r="G525" s="1"/>
      <c r="H525" s="1"/>
      <c r="I525" s="1"/>
      <c r="J525" s="1"/>
      <c r="K525" s="18"/>
      <c r="L525" s="1"/>
      <c r="M525" s="1"/>
      <c r="N525" s="1"/>
      <c r="O525" s="1"/>
      <c r="P525" s="1"/>
      <c r="Q525" s="1"/>
      <c r="R525" s="1"/>
      <c r="S525" s="210"/>
      <c r="T525" s="210"/>
      <c r="U525" s="1"/>
      <c r="V525" s="18"/>
      <c r="W525" s="18"/>
      <c r="X525" s="1"/>
      <c r="Y525" s="210"/>
      <c r="Z525" s="1"/>
      <c r="AA525" s="18"/>
      <c r="AB525" s="212"/>
      <c r="AC525" s="1"/>
    </row>
    <row r="526" spans="1:29">
      <c r="A526" s="1"/>
      <c r="B526" s="1"/>
      <c r="C526" s="1"/>
      <c r="D526" s="1"/>
      <c r="E526" s="1"/>
      <c r="F526" s="1"/>
      <c r="G526" s="1"/>
      <c r="H526" s="1"/>
      <c r="I526" s="1"/>
      <c r="J526" s="1"/>
      <c r="K526" s="18"/>
      <c r="L526" s="1"/>
      <c r="M526" s="1"/>
      <c r="N526" s="1"/>
      <c r="O526" s="1"/>
      <c r="P526" s="1"/>
      <c r="Q526" s="1"/>
      <c r="R526" s="1"/>
      <c r="S526" s="210"/>
      <c r="T526" s="210"/>
      <c r="U526" s="1"/>
      <c r="V526" s="18"/>
      <c r="W526" s="18"/>
      <c r="X526" s="1"/>
      <c r="Y526" s="210"/>
      <c r="Z526" s="1"/>
      <c r="AA526" s="18"/>
      <c r="AB526" s="212"/>
      <c r="AC526" s="1"/>
    </row>
    <row r="527" spans="1:29">
      <c r="A527" s="1"/>
      <c r="B527" s="1"/>
      <c r="C527" s="1"/>
      <c r="D527" s="1"/>
      <c r="E527" s="1"/>
      <c r="F527" s="1"/>
      <c r="G527" s="1"/>
      <c r="H527" s="1"/>
      <c r="I527" s="1"/>
      <c r="J527" s="1"/>
      <c r="K527" s="18"/>
      <c r="L527" s="1"/>
      <c r="M527" s="1"/>
      <c r="N527" s="1"/>
      <c r="O527" s="1"/>
      <c r="P527" s="1"/>
      <c r="Q527" s="1"/>
      <c r="R527" s="1"/>
      <c r="S527" s="210"/>
      <c r="T527" s="210"/>
      <c r="U527" s="1"/>
      <c r="V527" s="18"/>
      <c r="W527" s="18"/>
      <c r="X527" s="1"/>
      <c r="Y527" s="210"/>
      <c r="Z527" s="1"/>
      <c r="AA527" s="18"/>
      <c r="AB527" s="212"/>
      <c r="AC527" s="1"/>
    </row>
    <row r="528" spans="1:29">
      <c r="A528" s="1"/>
      <c r="B528" s="1"/>
      <c r="C528" s="1"/>
      <c r="D528" s="1"/>
      <c r="E528" s="1"/>
      <c r="F528" s="1"/>
      <c r="G528" s="1"/>
      <c r="H528" s="1"/>
      <c r="I528" s="1"/>
      <c r="J528" s="1"/>
      <c r="K528" s="18"/>
      <c r="L528" s="1"/>
      <c r="M528" s="1"/>
      <c r="N528" s="1"/>
      <c r="O528" s="1"/>
      <c r="P528" s="1"/>
      <c r="Q528" s="1"/>
      <c r="R528" s="1"/>
      <c r="S528" s="210"/>
      <c r="T528" s="210"/>
      <c r="U528" s="1"/>
      <c r="V528" s="18"/>
      <c r="W528" s="18"/>
      <c r="X528" s="1"/>
      <c r="Y528" s="210"/>
      <c r="Z528" s="1"/>
      <c r="AA528" s="18"/>
      <c r="AB528" s="212"/>
      <c r="AC528" s="1"/>
    </row>
    <row r="529" spans="1:29">
      <c r="A529" s="1"/>
      <c r="B529" s="1"/>
      <c r="C529" s="1"/>
      <c r="D529" s="1"/>
      <c r="E529" s="1"/>
      <c r="F529" s="1"/>
      <c r="G529" s="1"/>
      <c r="H529" s="1"/>
      <c r="I529" s="1"/>
      <c r="J529" s="1"/>
      <c r="K529" s="18"/>
      <c r="L529" s="1"/>
      <c r="M529" s="1"/>
      <c r="N529" s="1"/>
      <c r="O529" s="1"/>
      <c r="P529" s="1"/>
      <c r="Q529" s="1"/>
      <c r="R529" s="1"/>
      <c r="S529" s="210"/>
      <c r="T529" s="210"/>
      <c r="U529" s="1"/>
      <c r="V529" s="18"/>
      <c r="W529" s="18"/>
      <c r="X529" s="1"/>
      <c r="Y529" s="210"/>
      <c r="Z529" s="1"/>
      <c r="AA529" s="18"/>
      <c r="AB529" s="212"/>
      <c r="AC529" s="1"/>
    </row>
    <row r="530" spans="1:29">
      <c r="A530" s="1"/>
      <c r="B530" s="1"/>
      <c r="C530" s="1"/>
      <c r="D530" s="1"/>
      <c r="E530" s="1"/>
      <c r="F530" s="1"/>
      <c r="G530" s="1"/>
      <c r="H530" s="1"/>
      <c r="I530" s="1"/>
      <c r="J530" s="1"/>
      <c r="K530" s="18"/>
      <c r="L530" s="1"/>
      <c r="M530" s="1"/>
      <c r="N530" s="1"/>
      <c r="O530" s="1"/>
      <c r="P530" s="1"/>
      <c r="Q530" s="1"/>
      <c r="R530" s="1"/>
      <c r="S530" s="210"/>
      <c r="T530" s="210"/>
      <c r="U530" s="1"/>
      <c r="V530" s="18"/>
      <c r="W530" s="18"/>
      <c r="X530" s="1"/>
      <c r="Y530" s="210"/>
      <c r="Z530" s="1"/>
      <c r="AA530" s="18"/>
      <c r="AB530" s="212"/>
      <c r="AC530" s="1"/>
    </row>
    <row r="531" spans="1:29">
      <c r="A531" s="1"/>
      <c r="B531" s="1"/>
      <c r="C531" s="1"/>
      <c r="D531" s="1"/>
      <c r="E531" s="1"/>
      <c r="F531" s="1"/>
      <c r="G531" s="1"/>
      <c r="H531" s="1"/>
      <c r="I531" s="1"/>
      <c r="J531" s="1"/>
      <c r="K531" s="18"/>
      <c r="L531" s="1"/>
      <c r="M531" s="1"/>
      <c r="N531" s="1"/>
      <c r="O531" s="1"/>
      <c r="P531" s="1"/>
      <c r="Q531" s="1"/>
      <c r="R531" s="1"/>
      <c r="S531" s="210"/>
      <c r="T531" s="210"/>
      <c r="U531" s="1"/>
      <c r="V531" s="18"/>
      <c r="W531" s="18"/>
      <c r="X531" s="1"/>
      <c r="Y531" s="210"/>
      <c r="Z531" s="1"/>
      <c r="AA531" s="18"/>
      <c r="AB531" s="212"/>
      <c r="AC531" s="1"/>
    </row>
    <row r="532" spans="1:29">
      <c r="A532" s="1"/>
      <c r="B532" s="1"/>
      <c r="C532" s="1"/>
      <c r="D532" s="1"/>
      <c r="E532" s="1"/>
      <c r="F532" s="1"/>
      <c r="G532" s="1"/>
      <c r="H532" s="1"/>
      <c r="I532" s="1"/>
      <c r="J532" s="1"/>
      <c r="K532" s="18"/>
      <c r="L532" s="1"/>
      <c r="M532" s="1"/>
      <c r="N532" s="1"/>
      <c r="O532" s="1"/>
      <c r="P532" s="1"/>
      <c r="Q532" s="1"/>
      <c r="R532" s="1"/>
      <c r="S532" s="210"/>
      <c r="T532" s="210"/>
      <c r="U532" s="1"/>
      <c r="V532" s="18"/>
      <c r="W532" s="18"/>
      <c r="X532" s="1"/>
      <c r="Y532" s="210"/>
      <c r="Z532" s="1"/>
      <c r="AA532" s="18"/>
      <c r="AB532" s="212"/>
      <c r="AC532" s="1"/>
    </row>
    <row r="533" spans="1:29">
      <c r="A533" s="1"/>
      <c r="B533" s="1"/>
      <c r="C533" s="1"/>
      <c r="D533" s="1"/>
      <c r="E533" s="1"/>
      <c r="F533" s="1"/>
      <c r="G533" s="1"/>
      <c r="H533" s="1"/>
      <c r="I533" s="1"/>
      <c r="J533" s="1"/>
      <c r="K533" s="18"/>
      <c r="L533" s="1"/>
      <c r="M533" s="1"/>
      <c r="N533" s="1"/>
      <c r="O533" s="1"/>
      <c r="P533" s="1"/>
      <c r="Q533" s="1"/>
      <c r="R533" s="1"/>
      <c r="S533" s="210"/>
      <c r="T533" s="210"/>
      <c r="U533" s="1"/>
      <c r="V533" s="18"/>
      <c r="W533" s="18"/>
      <c r="X533" s="1"/>
      <c r="Y533" s="210"/>
      <c r="Z533" s="1"/>
      <c r="AA533" s="18"/>
      <c r="AB533" s="212"/>
      <c r="AC533" s="1"/>
    </row>
    <row r="534" spans="1:29">
      <c r="A534" s="1"/>
      <c r="B534" s="1"/>
      <c r="C534" s="1"/>
      <c r="D534" s="1"/>
      <c r="E534" s="1"/>
      <c r="F534" s="1"/>
      <c r="G534" s="1"/>
      <c r="H534" s="1"/>
      <c r="I534" s="1"/>
      <c r="J534" s="1"/>
      <c r="K534" s="18"/>
      <c r="L534" s="1"/>
      <c r="M534" s="1"/>
      <c r="N534" s="1"/>
      <c r="O534" s="1"/>
      <c r="P534" s="1"/>
      <c r="Q534" s="1"/>
      <c r="R534" s="1"/>
      <c r="S534" s="210"/>
      <c r="T534" s="210"/>
      <c r="U534" s="1"/>
      <c r="V534" s="18"/>
      <c r="W534" s="18"/>
      <c r="X534" s="1"/>
      <c r="Y534" s="210"/>
      <c r="Z534" s="1"/>
      <c r="AA534" s="18"/>
      <c r="AB534" s="212"/>
      <c r="AC534" s="1"/>
    </row>
    <row r="535" spans="1:29">
      <c r="A535" s="1"/>
      <c r="B535" s="1"/>
      <c r="C535" s="1"/>
      <c r="D535" s="1"/>
      <c r="E535" s="1"/>
      <c r="F535" s="1"/>
      <c r="G535" s="1"/>
      <c r="H535" s="1"/>
      <c r="I535" s="1"/>
      <c r="J535" s="1"/>
      <c r="K535" s="18"/>
      <c r="L535" s="1"/>
      <c r="M535" s="1"/>
      <c r="N535" s="1"/>
      <c r="O535" s="1"/>
      <c r="P535" s="1"/>
      <c r="Q535" s="1"/>
      <c r="R535" s="1"/>
      <c r="S535" s="210"/>
      <c r="T535" s="210"/>
      <c r="U535" s="1"/>
      <c r="V535" s="18"/>
      <c r="W535" s="18"/>
      <c r="X535" s="1"/>
      <c r="Y535" s="210"/>
      <c r="Z535" s="1"/>
      <c r="AA535" s="18"/>
      <c r="AB535" s="212"/>
      <c r="AC535" s="1"/>
    </row>
    <row r="536" spans="1:29">
      <c r="A536" s="1"/>
      <c r="B536" s="1"/>
      <c r="C536" s="1"/>
      <c r="D536" s="1"/>
      <c r="E536" s="1"/>
      <c r="F536" s="1"/>
      <c r="G536" s="1"/>
      <c r="H536" s="1"/>
      <c r="I536" s="1"/>
      <c r="J536" s="1"/>
      <c r="K536" s="18"/>
      <c r="L536" s="1"/>
      <c r="M536" s="1"/>
      <c r="N536" s="1"/>
      <c r="O536" s="1"/>
      <c r="P536" s="1"/>
      <c r="Q536" s="1"/>
      <c r="R536" s="1"/>
      <c r="S536" s="210"/>
      <c r="T536" s="210"/>
      <c r="U536" s="1"/>
      <c r="V536" s="18"/>
      <c r="W536" s="18"/>
      <c r="X536" s="1"/>
      <c r="Y536" s="210"/>
      <c r="Z536" s="1"/>
      <c r="AA536" s="18"/>
      <c r="AB536" s="212"/>
      <c r="AC536" s="1"/>
    </row>
    <row r="537" spans="1:29">
      <c r="A537" s="1"/>
      <c r="B537" s="1"/>
      <c r="C537" s="1"/>
      <c r="D537" s="1"/>
      <c r="E537" s="1"/>
      <c r="F537" s="1"/>
      <c r="G537" s="1"/>
      <c r="H537" s="1"/>
      <c r="I537" s="1"/>
      <c r="J537" s="1"/>
      <c r="K537" s="18"/>
      <c r="L537" s="1"/>
      <c r="M537" s="1"/>
      <c r="N537" s="1"/>
      <c r="O537" s="1"/>
      <c r="P537" s="1"/>
      <c r="Q537" s="1"/>
      <c r="R537" s="1"/>
      <c r="S537" s="210"/>
      <c r="T537" s="210"/>
      <c r="U537" s="1"/>
      <c r="V537" s="18"/>
      <c r="W537" s="18"/>
      <c r="X537" s="1"/>
      <c r="Y537" s="210"/>
      <c r="Z537" s="1"/>
      <c r="AA537" s="18"/>
      <c r="AB537" s="212"/>
      <c r="AC537" s="1"/>
    </row>
    <row r="538" spans="1:29">
      <c r="A538" s="1"/>
      <c r="B538" s="1"/>
      <c r="C538" s="1"/>
      <c r="D538" s="1"/>
      <c r="E538" s="1"/>
      <c r="F538" s="1"/>
      <c r="G538" s="1"/>
      <c r="H538" s="1"/>
      <c r="I538" s="1"/>
      <c r="J538" s="1"/>
      <c r="K538" s="18"/>
      <c r="L538" s="1"/>
      <c r="M538" s="1"/>
      <c r="N538" s="1"/>
      <c r="O538" s="1"/>
      <c r="P538" s="1"/>
      <c r="Q538" s="1"/>
      <c r="R538" s="1"/>
      <c r="S538" s="210"/>
      <c r="T538" s="210"/>
      <c r="U538" s="1"/>
      <c r="V538" s="18"/>
      <c r="W538" s="18"/>
      <c r="X538" s="1"/>
      <c r="Y538" s="210"/>
      <c r="Z538" s="1"/>
      <c r="AA538" s="18"/>
      <c r="AB538" s="212"/>
      <c r="AC538" s="1"/>
    </row>
    <row r="539" spans="1:29">
      <c r="A539" s="1"/>
      <c r="B539" s="1"/>
      <c r="C539" s="1"/>
      <c r="D539" s="1"/>
      <c r="E539" s="1"/>
      <c r="F539" s="1"/>
      <c r="G539" s="1"/>
      <c r="H539" s="1"/>
      <c r="I539" s="1"/>
      <c r="J539" s="1"/>
      <c r="K539" s="18"/>
      <c r="L539" s="1"/>
      <c r="M539" s="1"/>
      <c r="N539" s="1"/>
      <c r="O539" s="1"/>
      <c r="P539" s="1"/>
      <c r="Q539" s="1"/>
      <c r="R539" s="1"/>
      <c r="S539" s="210"/>
      <c r="T539" s="210"/>
      <c r="U539" s="1"/>
      <c r="V539" s="18"/>
      <c r="W539" s="18"/>
      <c r="X539" s="1"/>
      <c r="Y539" s="210"/>
      <c r="Z539" s="1"/>
      <c r="AA539" s="18"/>
      <c r="AB539" s="212"/>
      <c r="AC539" s="1"/>
    </row>
    <row r="540" spans="1:29">
      <c r="A540" s="1"/>
      <c r="B540" s="1"/>
      <c r="C540" s="1"/>
      <c r="D540" s="1"/>
      <c r="E540" s="1"/>
      <c r="F540" s="1"/>
      <c r="G540" s="1"/>
      <c r="H540" s="1"/>
      <c r="I540" s="1"/>
      <c r="J540" s="1"/>
      <c r="K540" s="18"/>
      <c r="L540" s="1"/>
      <c r="M540" s="1"/>
      <c r="N540" s="1"/>
      <c r="O540" s="1"/>
      <c r="P540" s="1"/>
      <c r="Q540" s="1"/>
      <c r="R540" s="1"/>
      <c r="S540" s="210"/>
      <c r="T540" s="210"/>
      <c r="U540" s="1"/>
      <c r="V540" s="18"/>
      <c r="W540" s="18"/>
      <c r="X540" s="1"/>
      <c r="Y540" s="210"/>
      <c r="Z540" s="1"/>
      <c r="AA540" s="18"/>
      <c r="AB540" s="212"/>
      <c r="AC540" s="1"/>
    </row>
    <row r="541" spans="1:29">
      <c r="A541" s="1"/>
      <c r="B541" s="1"/>
      <c r="C541" s="1"/>
      <c r="D541" s="1"/>
      <c r="E541" s="1"/>
      <c r="F541" s="1"/>
      <c r="G541" s="1"/>
      <c r="H541" s="1"/>
      <c r="I541" s="1"/>
      <c r="J541" s="1"/>
      <c r="K541" s="18"/>
      <c r="L541" s="1"/>
      <c r="M541" s="1"/>
      <c r="N541" s="1"/>
      <c r="O541" s="1"/>
      <c r="P541" s="1"/>
      <c r="Q541" s="1"/>
      <c r="R541" s="1"/>
      <c r="S541" s="210"/>
      <c r="T541" s="210"/>
      <c r="U541" s="1"/>
      <c r="V541" s="18"/>
      <c r="W541" s="18"/>
      <c r="X541" s="1"/>
      <c r="Y541" s="210"/>
      <c r="Z541" s="1"/>
      <c r="AA541" s="18"/>
      <c r="AB541" s="212"/>
      <c r="AC541" s="1"/>
    </row>
    <row r="542" spans="1:29">
      <c r="A542" s="1"/>
      <c r="B542" s="1"/>
      <c r="C542" s="1"/>
      <c r="D542" s="1"/>
      <c r="E542" s="1"/>
      <c r="F542" s="1"/>
      <c r="G542" s="1"/>
      <c r="H542" s="1"/>
      <c r="I542" s="1"/>
      <c r="J542" s="1"/>
      <c r="K542" s="18"/>
      <c r="L542" s="1"/>
      <c r="M542" s="1"/>
      <c r="N542" s="1"/>
      <c r="O542" s="1"/>
      <c r="P542" s="1"/>
      <c r="Q542" s="1"/>
      <c r="R542" s="1"/>
      <c r="S542" s="210"/>
      <c r="T542" s="210"/>
      <c r="U542" s="1"/>
      <c r="V542" s="18"/>
      <c r="W542" s="18"/>
      <c r="X542" s="1"/>
      <c r="Y542" s="210"/>
      <c r="Z542" s="1"/>
      <c r="AA542" s="18"/>
      <c r="AB542" s="212"/>
      <c r="AC542" s="1"/>
    </row>
    <row r="543" spans="1:29">
      <c r="A543" s="1"/>
      <c r="B543" s="1"/>
      <c r="C543" s="1"/>
      <c r="D543" s="1"/>
      <c r="E543" s="1"/>
      <c r="F543" s="1"/>
      <c r="G543" s="1"/>
      <c r="H543" s="1"/>
      <c r="I543" s="1"/>
      <c r="J543" s="1"/>
      <c r="K543" s="18"/>
      <c r="L543" s="1"/>
      <c r="M543" s="1"/>
      <c r="N543" s="1"/>
      <c r="O543" s="1"/>
      <c r="P543" s="1"/>
      <c r="Q543" s="1"/>
      <c r="R543" s="1"/>
      <c r="S543" s="210"/>
      <c r="T543" s="210"/>
      <c r="U543" s="1"/>
      <c r="V543" s="18"/>
      <c r="W543" s="18"/>
      <c r="X543" s="1"/>
      <c r="Y543" s="210"/>
      <c r="Z543" s="1"/>
      <c r="AA543" s="18"/>
      <c r="AB543" s="212"/>
      <c r="AC543" s="1"/>
    </row>
    <row r="544" spans="1:29">
      <c r="A544" s="1"/>
      <c r="B544" s="1"/>
      <c r="C544" s="1"/>
      <c r="D544" s="1"/>
      <c r="E544" s="1"/>
      <c r="F544" s="1"/>
      <c r="G544" s="1"/>
      <c r="H544" s="1"/>
      <c r="I544" s="1"/>
      <c r="J544" s="1"/>
      <c r="K544" s="18"/>
      <c r="L544" s="1"/>
      <c r="M544" s="1"/>
      <c r="N544" s="1"/>
      <c r="O544" s="1"/>
      <c r="P544" s="1"/>
      <c r="Q544" s="1"/>
      <c r="R544" s="1"/>
      <c r="S544" s="210"/>
      <c r="T544" s="210"/>
      <c r="U544" s="1"/>
      <c r="V544" s="18"/>
      <c r="W544" s="18"/>
      <c r="X544" s="1"/>
      <c r="Y544" s="210"/>
      <c r="Z544" s="1"/>
      <c r="AA544" s="18"/>
      <c r="AB544" s="212"/>
      <c r="AC544" s="1"/>
    </row>
    <row r="545" spans="1:29">
      <c r="A545" s="1"/>
      <c r="B545" s="1"/>
      <c r="C545" s="1"/>
      <c r="D545" s="1"/>
      <c r="E545" s="1"/>
      <c r="F545" s="1"/>
      <c r="G545" s="1"/>
      <c r="H545" s="1"/>
      <c r="I545" s="1"/>
      <c r="J545" s="1"/>
      <c r="K545" s="18"/>
      <c r="L545" s="1"/>
      <c r="M545" s="1"/>
      <c r="N545" s="1"/>
      <c r="O545" s="1"/>
      <c r="P545" s="1"/>
      <c r="Q545" s="1"/>
      <c r="R545" s="1"/>
      <c r="S545" s="210"/>
      <c r="T545" s="210"/>
      <c r="U545" s="1"/>
      <c r="V545" s="18"/>
      <c r="W545" s="18"/>
      <c r="X545" s="1"/>
      <c r="Y545" s="210"/>
      <c r="Z545" s="1"/>
      <c r="AA545" s="18"/>
      <c r="AB545" s="212"/>
      <c r="AC545" s="1"/>
    </row>
    <row r="546" spans="1:29">
      <c r="A546" s="1"/>
      <c r="B546" s="1"/>
      <c r="C546" s="1"/>
      <c r="D546" s="1"/>
      <c r="E546" s="1"/>
      <c r="F546" s="1"/>
      <c r="G546" s="1"/>
      <c r="H546" s="1"/>
      <c r="I546" s="1"/>
      <c r="J546" s="1"/>
      <c r="K546" s="18"/>
      <c r="L546" s="1"/>
      <c r="M546" s="1"/>
      <c r="N546" s="1"/>
      <c r="O546" s="1"/>
      <c r="P546" s="1"/>
      <c r="Q546" s="1"/>
      <c r="R546" s="1"/>
      <c r="S546" s="210"/>
      <c r="T546" s="210"/>
      <c r="U546" s="1"/>
      <c r="V546" s="18"/>
      <c r="W546" s="18"/>
      <c r="X546" s="1"/>
      <c r="Y546" s="210"/>
      <c r="Z546" s="1"/>
      <c r="AA546" s="18"/>
      <c r="AB546" s="212"/>
      <c r="AC546" s="1"/>
    </row>
    <row r="547" spans="1:29">
      <c r="A547" s="1"/>
      <c r="B547" s="1"/>
      <c r="C547" s="1"/>
      <c r="D547" s="1"/>
      <c r="E547" s="1"/>
      <c r="F547" s="1"/>
      <c r="G547" s="1"/>
      <c r="H547" s="1"/>
      <c r="I547" s="1"/>
      <c r="J547" s="1"/>
      <c r="K547" s="18"/>
      <c r="L547" s="1"/>
      <c r="M547" s="1"/>
      <c r="N547" s="1"/>
      <c r="O547" s="1"/>
      <c r="P547" s="1"/>
      <c r="Q547" s="1"/>
      <c r="R547" s="1"/>
      <c r="S547" s="210"/>
      <c r="T547" s="210"/>
      <c r="U547" s="1"/>
      <c r="V547" s="18"/>
      <c r="W547" s="18"/>
      <c r="X547" s="1"/>
      <c r="Y547" s="210"/>
      <c r="Z547" s="1"/>
      <c r="AA547" s="18"/>
      <c r="AB547" s="212"/>
      <c r="AC547" s="1"/>
    </row>
    <row r="548" spans="1:29">
      <c r="A548" s="1"/>
      <c r="B548" s="1"/>
      <c r="C548" s="1"/>
      <c r="D548" s="1"/>
      <c r="E548" s="1"/>
      <c r="F548" s="1"/>
      <c r="G548" s="1"/>
      <c r="H548" s="1"/>
      <c r="I548" s="1"/>
      <c r="J548" s="1"/>
      <c r="K548" s="18"/>
      <c r="L548" s="1"/>
      <c r="M548" s="1"/>
      <c r="N548" s="1"/>
      <c r="O548" s="1"/>
      <c r="P548" s="1"/>
      <c r="Q548" s="1"/>
      <c r="R548" s="1"/>
      <c r="S548" s="210"/>
      <c r="T548" s="210"/>
      <c r="U548" s="1"/>
      <c r="V548" s="18"/>
      <c r="W548" s="18"/>
      <c r="X548" s="1"/>
      <c r="Y548" s="210"/>
      <c r="Z548" s="1"/>
      <c r="AA548" s="18"/>
      <c r="AB548" s="212"/>
      <c r="AC548" s="1"/>
    </row>
    <row r="549" spans="1:29">
      <c r="A549" s="1"/>
      <c r="B549" s="1"/>
      <c r="C549" s="1"/>
      <c r="D549" s="1"/>
      <c r="E549" s="1"/>
      <c r="F549" s="1"/>
      <c r="G549" s="1"/>
      <c r="H549" s="1"/>
      <c r="I549" s="1"/>
      <c r="J549" s="1"/>
      <c r="K549" s="18"/>
      <c r="L549" s="1"/>
      <c r="M549" s="1"/>
      <c r="N549" s="1"/>
      <c r="O549" s="1"/>
      <c r="P549" s="1"/>
      <c r="Q549" s="1"/>
      <c r="R549" s="1"/>
      <c r="S549" s="210"/>
      <c r="T549" s="210"/>
      <c r="U549" s="1"/>
      <c r="V549" s="18"/>
      <c r="W549" s="18"/>
      <c r="X549" s="1"/>
      <c r="Y549" s="210"/>
      <c r="Z549" s="1"/>
      <c r="AA549" s="18"/>
      <c r="AB549" s="212"/>
      <c r="AC549" s="1"/>
    </row>
    <row r="550" spans="1:29">
      <c r="A550" s="1"/>
      <c r="B550" s="1"/>
      <c r="C550" s="1"/>
      <c r="D550" s="1"/>
      <c r="E550" s="1"/>
      <c r="F550" s="1"/>
      <c r="G550" s="1"/>
      <c r="H550" s="1"/>
      <c r="I550" s="1"/>
      <c r="J550" s="1"/>
      <c r="K550" s="18"/>
      <c r="L550" s="1"/>
      <c r="M550" s="1"/>
      <c r="N550" s="1"/>
      <c r="O550" s="1"/>
      <c r="P550" s="1"/>
      <c r="Q550" s="1"/>
      <c r="R550" s="1"/>
      <c r="S550" s="210"/>
      <c r="T550" s="210"/>
      <c r="U550" s="1"/>
      <c r="V550" s="18"/>
      <c r="W550" s="18"/>
      <c r="X550" s="1"/>
      <c r="Y550" s="210"/>
      <c r="Z550" s="1"/>
      <c r="AA550" s="18"/>
      <c r="AB550" s="212"/>
      <c r="AC550" s="1"/>
    </row>
    <row r="551" spans="1:29">
      <c r="A551" s="1"/>
      <c r="B551" s="1"/>
      <c r="C551" s="1"/>
      <c r="D551" s="1"/>
      <c r="E551" s="1"/>
      <c r="F551" s="1"/>
      <c r="G551" s="1"/>
      <c r="H551" s="1"/>
      <c r="I551" s="1"/>
      <c r="J551" s="1"/>
      <c r="K551" s="18"/>
      <c r="L551" s="1"/>
      <c r="M551" s="1"/>
      <c r="N551" s="1"/>
      <c r="O551" s="1"/>
      <c r="P551" s="1"/>
      <c r="Q551" s="1"/>
      <c r="R551" s="1"/>
      <c r="S551" s="210"/>
      <c r="T551" s="210"/>
      <c r="U551" s="1"/>
      <c r="V551" s="18"/>
      <c r="W551" s="18"/>
      <c r="X551" s="1"/>
      <c r="Y551" s="210"/>
      <c r="Z551" s="1"/>
      <c r="AA551" s="18"/>
      <c r="AB551" s="212"/>
      <c r="AC551" s="1"/>
    </row>
    <row r="552" spans="1:29">
      <c r="A552" s="1"/>
      <c r="B552" s="1"/>
      <c r="C552" s="1"/>
      <c r="D552" s="1"/>
      <c r="E552" s="1"/>
      <c r="F552" s="1"/>
      <c r="G552" s="1"/>
      <c r="H552" s="1"/>
      <c r="I552" s="1"/>
      <c r="J552" s="1"/>
      <c r="K552" s="18"/>
      <c r="L552" s="1"/>
      <c r="M552" s="1"/>
      <c r="N552" s="1"/>
      <c r="O552" s="1"/>
      <c r="P552" s="1"/>
      <c r="Q552" s="1"/>
      <c r="R552" s="1"/>
      <c r="S552" s="210"/>
      <c r="T552" s="210"/>
      <c r="U552" s="1"/>
      <c r="V552" s="18"/>
      <c r="W552" s="18"/>
      <c r="X552" s="1"/>
      <c r="Y552" s="210"/>
      <c r="Z552" s="1"/>
      <c r="AA552" s="18"/>
      <c r="AB552" s="212"/>
      <c r="AC552" s="1"/>
    </row>
    <row r="553" spans="1:29">
      <c r="A553" s="1"/>
      <c r="B553" s="1"/>
      <c r="C553" s="1"/>
      <c r="D553" s="1"/>
      <c r="E553" s="1"/>
      <c r="F553" s="1"/>
      <c r="G553" s="1"/>
      <c r="H553" s="1"/>
      <c r="I553" s="1"/>
      <c r="J553" s="1"/>
      <c r="K553" s="18"/>
      <c r="L553" s="1"/>
      <c r="M553" s="1"/>
      <c r="N553" s="1"/>
      <c r="O553" s="1"/>
      <c r="P553" s="1"/>
      <c r="Q553" s="1"/>
      <c r="R553" s="1"/>
      <c r="S553" s="210"/>
      <c r="T553" s="210"/>
      <c r="U553" s="1"/>
      <c r="V553" s="18"/>
      <c r="W553" s="18"/>
      <c r="X553" s="1"/>
      <c r="Y553" s="210"/>
      <c r="Z553" s="1"/>
      <c r="AA553" s="18"/>
      <c r="AB553" s="212"/>
      <c r="AC553" s="1"/>
    </row>
    <row r="554" spans="1:29">
      <c r="A554" s="1"/>
      <c r="B554" s="1"/>
      <c r="C554" s="1"/>
      <c r="D554" s="1"/>
      <c r="E554" s="1"/>
      <c r="F554" s="1"/>
      <c r="G554" s="1"/>
      <c r="H554" s="1"/>
      <c r="I554" s="1"/>
      <c r="J554" s="1"/>
      <c r="K554" s="18"/>
      <c r="L554" s="1"/>
      <c r="M554" s="1"/>
      <c r="N554" s="1"/>
      <c r="O554" s="1"/>
      <c r="P554" s="1"/>
      <c r="Q554" s="1"/>
      <c r="R554" s="1"/>
      <c r="S554" s="210"/>
      <c r="T554" s="210"/>
      <c r="U554" s="1"/>
      <c r="V554" s="18"/>
      <c r="W554" s="18"/>
      <c r="X554" s="1"/>
      <c r="Y554" s="210"/>
      <c r="Z554" s="1"/>
      <c r="AA554" s="18"/>
      <c r="AB554" s="212"/>
      <c r="AC554" s="1"/>
    </row>
    <row r="555" spans="1:29">
      <c r="A555" s="1"/>
      <c r="B555" s="1"/>
      <c r="C555" s="1"/>
      <c r="D555" s="1"/>
      <c r="E555" s="1"/>
      <c r="F555" s="1"/>
      <c r="G555" s="1"/>
      <c r="H555" s="1"/>
      <c r="I555" s="1"/>
      <c r="J555" s="1"/>
      <c r="K555" s="18"/>
      <c r="L555" s="1"/>
      <c r="M555" s="1"/>
      <c r="N555" s="1"/>
      <c r="O555" s="1"/>
      <c r="P555" s="1"/>
      <c r="Q555" s="1"/>
      <c r="R555" s="1"/>
      <c r="S555" s="210"/>
      <c r="T555" s="210"/>
      <c r="U555" s="1"/>
      <c r="V555" s="18"/>
      <c r="W555" s="18"/>
      <c r="X555" s="1"/>
      <c r="Y555" s="210"/>
      <c r="Z555" s="1"/>
      <c r="AA555" s="18"/>
      <c r="AB555" s="212"/>
      <c r="AC555" s="1"/>
    </row>
    <row r="556" spans="1:29">
      <c r="A556" s="1"/>
      <c r="B556" s="1"/>
      <c r="C556" s="1"/>
      <c r="D556" s="1"/>
      <c r="E556" s="1"/>
      <c r="F556" s="1"/>
      <c r="G556" s="1"/>
      <c r="H556" s="1"/>
      <c r="I556" s="1"/>
      <c r="J556" s="1"/>
      <c r="K556" s="18"/>
      <c r="L556" s="1"/>
      <c r="M556" s="1"/>
      <c r="N556" s="1"/>
      <c r="O556" s="1"/>
      <c r="P556" s="1"/>
      <c r="Q556" s="1"/>
      <c r="R556" s="1"/>
      <c r="S556" s="210"/>
      <c r="T556" s="210"/>
      <c r="U556" s="1"/>
      <c r="V556" s="18"/>
      <c r="W556" s="18"/>
      <c r="X556" s="1"/>
      <c r="Y556" s="210"/>
      <c r="Z556" s="1"/>
      <c r="AA556" s="18"/>
      <c r="AB556" s="212"/>
      <c r="AC556" s="1"/>
    </row>
    <row r="557" spans="1:29">
      <c r="A557" s="1"/>
      <c r="B557" s="1"/>
      <c r="C557" s="1"/>
      <c r="D557" s="1"/>
      <c r="E557" s="1"/>
      <c r="F557" s="1"/>
      <c r="G557" s="1"/>
      <c r="H557" s="1"/>
      <c r="I557" s="1"/>
      <c r="J557" s="1"/>
      <c r="K557" s="18"/>
      <c r="L557" s="1"/>
      <c r="M557" s="1"/>
      <c r="N557" s="1"/>
      <c r="O557" s="1"/>
      <c r="P557" s="1"/>
      <c r="Q557" s="1"/>
      <c r="R557" s="1"/>
      <c r="S557" s="210"/>
      <c r="T557" s="210"/>
      <c r="U557" s="1"/>
      <c r="V557" s="18"/>
      <c r="W557" s="18"/>
      <c r="X557" s="1"/>
      <c r="Y557" s="210"/>
      <c r="Z557" s="1"/>
      <c r="AA557" s="18"/>
      <c r="AB557" s="212"/>
      <c r="AC557" s="1"/>
    </row>
    <row r="558" spans="1:29">
      <c r="A558" s="1"/>
      <c r="B558" s="1"/>
      <c r="C558" s="1"/>
      <c r="D558" s="1"/>
      <c r="E558" s="1"/>
      <c r="F558" s="1"/>
      <c r="G558" s="1"/>
      <c r="H558" s="1"/>
      <c r="I558" s="1"/>
      <c r="J558" s="1"/>
      <c r="K558" s="18"/>
      <c r="L558" s="1"/>
      <c r="M558" s="1"/>
      <c r="N558" s="1"/>
      <c r="O558" s="1"/>
      <c r="P558" s="1"/>
      <c r="Q558" s="1"/>
      <c r="R558" s="1"/>
      <c r="S558" s="210"/>
      <c r="T558" s="210"/>
      <c r="U558" s="1"/>
      <c r="V558" s="18"/>
      <c r="W558" s="18"/>
      <c r="X558" s="1"/>
      <c r="Y558" s="210"/>
      <c r="Z558" s="1"/>
      <c r="AA558" s="18"/>
      <c r="AB558" s="212"/>
      <c r="AC558" s="1"/>
    </row>
    <row r="559" spans="1:29">
      <c r="A559" s="1"/>
      <c r="B559" s="1"/>
      <c r="C559" s="1"/>
      <c r="D559" s="1"/>
      <c r="E559" s="1"/>
      <c r="F559" s="1"/>
      <c r="G559" s="1"/>
      <c r="H559" s="1"/>
      <c r="I559" s="1"/>
      <c r="J559" s="1"/>
      <c r="K559" s="18"/>
      <c r="L559" s="1"/>
      <c r="M559" s="1"/>
      <c r="N559" s="1"/>
      <c r="O559" s="1"/>
      <c r="P559" s="1"/>
      <c r="Q559" s="1"/>
      <c r="R559" s="1"/>
      <c r="S559" s="210"/>
      <c r="T559" s="210"/>
      <c r="U559" s="1"/>
      <c r="V559" s="18"/>
      <c r="W559" s="18"/>
      <c r="X559" s="1"/>
      <c r="Y559" s="210"/>
      <c r="Z559" s="1"/>
      <c r="AA559" s="18"/>
      <c r="AB559" s="212"/>
      <c r="AC559" s="1"/>
    </row>
    <row r="560" spans="1:29">
      <c r="A560" s="1"/>
      <c r="B560" s="1"/>
      <c r="C560" s="1"/>
      <c r="D560" s="1"/>
      <c r="E560" s="1"/>
      <c r="F560" s="1"/>
      <c r="G560" s="1"/>
      <c r="H560" s="1"/>
      <c r="I560" s="1"/>
      <c r="J560" s="1"/>
      <c r="K560" s="18"/>
      <c r="L560" s="1"/>
      <c r="M560" s="1"/>
      <c r="N560" s="1"/>
      <c r="O560" s="1"/>
      <c r="P560" s="1"/>
      <c r="Q560" s="1"/>
      <c r="R560" s="1"/>
      <c r="S560" s="210"/>
      <c r="T560" s="210"/>
      <c r="U560" s="1"/>
      <c r="V560" s="18"/>
      <c r="W560" s="18"/>
      <c r="X560" s="1"/>
      <c r="Y560" s="210"/>
      <c r="Z560" s="1"/>
      <c r="AA560" s="18"/>
      <c r="AB560" s="212"/>
      <c r="AC560" s="1"/>
    </row>
    <row r="561" spans="1:29">
      <c r="A561" s="1"/>
      <c r="B561" s="1"/>
      <c r="C561" s="1"/>
      <c r="D561" s="1"/>
      <c r="E561" s="1"/>
      <c r="F561" s="1"/>
      <c r="G561" s="1"/>
      <c r="H561" s="1"/>
      <c r="I561" s="1"/>
      <c r="J561" s="1"/>
      <c r="K561" s="18"/>
      <c r="L561" s="1"/>
      <c r="M561" s="1"/>
      <c r="N561" s="1"/>
      <c r="O561" s="1"/>
      <c r="P561" s="1"/>
      <c r="Q561" s="1"/>
      <c r="R561" s="1"/>
      <c r="S561" s="210"/>
      <c r="T561" s="210"/>
      <c r="U561" s="1"/>
      <c r="V561" s="18"/>
      <c r="W561" s="18"/>
      <c r="X561" s="1"/>
      <c r="Y561" s="210"/>
      <c r="Z561" s="1"/>
      <c r="AA561" s="18"/>
      <c r="AB561" s="212"/>
      <c r="AC561" s="1"/>
    </row>
    <row r="562" spans="1:29">
      <c r="A562" s="1"/>
      <c r="B562" s="1"/>
      <c r="C562" s="1"/>
      <c r="D562" s="1"/>
      <c r="E562" s="1"/>
      <c r="F562" s="1"/>
      <c r="G562" s="1"/>
      <c r="H562" s="1"/>
      <c r="I562" s="1"/>
      <c r="J562" s="1"/>
      <c r="K562" s="18"/>
      <c r="L562" s="1"/>
      <c r="M562" s="1"/>
      <c r="N562" s="1"/>
      <c r="O562" s="1"/>
      <c r="P562" s="1"/>
      <c r="Q562" s="1"/>
      <c r="R562" s="1"/>
      <c r="S562" s="210"/>
      <c r="T562" s="210"/>
      <c r="U562" s="1"/>
      <c r="V562" s="18"/>
      <c r="W562" s="18"/>
      <c r="X562" s="1"/>
      <c r="Y562" s="210"/>
      <c r="Z562" s="1"/>
      <c r="AA562" s="18"/>
      <c r="AB562" s="212"/>
      <c r="AC562" s="1"/>
    </row>
    <row r="563" spans="1:29">
      <c r="A563" s="1"/>
      <c r="B563" s="1"/>
      <c r="C563" s="1"/>
      <c r="D563" s="1"/>
      <c r="E563" s="1"/>
      <c r="F563" s="1"/>
      <c r="G563" s="1"/>
      <c r="H563" s="1"/>
      <c r="I563" s="1"/>
      <c r="J563" s="1"/>
      <c r="K563" s="18"/>
      <c r="L563" s="1"/>
      <c r="M563" s="1"/>
      <c r="N563" s="1"/>
      <c r="O563" s="1"/>
      <c r="P563" s="1"/>
      <c r="Q563" s="1"/>
      <c r="R563" s="1"/>
      <c r="S563" s="210"/>
      <c r="T563" s="210"/>
      <c r="U563" s="1"/>
      <c r="V563" s="18"/>
      <c r="W563" s="18"/>
      <c r="X563" s="1"/>
      <c r="Y563" s="210"/>
      <c r="Z563" s="1"/>
      <c r="AA563" s="18"/>
      <c r="AB563" s="212"/>
      <c r="AC563" s="1"/>
    </row>
    <row r="564" spans="1:29">
      <c r="A564" s="1"/>
      <c r="B564" s="1"/>
      <c r="C564" s="1"/>
      <c r="D564" s="1"/>
      <c r="E564" s="1"/>
      <c r="F564" s="1"/>
      <c r="G564" s="1"/>
      <c r="H564" s="1"/>
      <c r="I564" s="1"/>
      <c r="J564" s="1"/>
      <c r="K564" s="18"/>
      <c r="L564" s="1"/>
      <c r="M564" s="1"/>
      <c r="N564" s="1"/>
      <c r="O564" s="1"/>
      <c r="P564" s="1"/>
      <c r="Q564" s="1"/>
      <c r="R564" s="1"/>
      <c r="S564" s="210"/>
      <c r="T564" s="210"/>
      <c r="U564" s="1"/>
      <c r="V564" s="18"/>
      <c r="W564" s="18"/>
      <c r="X564" s="1"/>
      <c r="Y564" s="210"/>
      <c r="Z564" s="1"/>
      <c r="AA564" s="18"/>
      <c r="AB564" s="212"/>
      <c r="AC564" s="1"/>
    </row>
    <row r="565" spans="1:29">
      <c r="A565" s="1"/>
      <c r="B565" s="1"/>
      <c r="C565" s="1"/>
      <c r="D565" s="1"/>
      <c r="E565" s="1"/>
      <c r="F565" s="1"/>
      <c r="G565" s="1"/>
      <c r="H565" s="1"/>
      <c r="I565" s="1"/>
      <c r="J565" s="1"/>
      <c r="K565" s="18"/>
      <c r="L565" s="1"/>
      <c r="M565" s="1"/>
      <c r="N565" s="1"/>
      <c r="O565" s="1"/>
      <c r="P565" s="1"/>
      <c r="Q565" s="1"/>
      <c r="R565" s="1"/>
      <c r="S565" s="210"/>
      <c r="T565" s="210"/>
      <c r="U565" s="1"/>
      <c r="V565" s="18"/>
      <c r="W565" s="18"/>
      <c r="X565" s="1"/>
      <c r="Y565" s="210"/>
      <c r="Z565" s="1"/>
      <c r="AA565" s="18"/>
      <c r="AB565" s="212"/>
      <c r="AC565" s="1"/>
    </row>
    <row r="566" spans="1:29">
      <c r="A566" s="1"/>
      <c r="B566" s="1"/>
      <c r="C566" s="1"/>
      <c r="D566" s="1"/>
      <c r="E566" s="1"/>
      <c r="F566" s="1"/>
      <c r="G566" s="1"/>
      <c r="H566" s="1"/>
      <c r="I566" s="1"/>
      <c r="J566" s="1"/>
      <c r="K566" s="18"/>
      <c r="L566" s="1"/>
      <c r="M566" s="1"/>
      <c r="N566" s="1"/>
      <c r="O566" s="1"/>
      <c r="P566" s="1"/>
      <c r="Q566" s="1"/>
      <c r="R566" s="1"/>
      <c r="S566" s="210"/>
      <c r="T566" s="210"/>
      <c r="U566" s="1"/>
      <c r="V566" s="18"/>
      <c r="W566" s="18"/>
      <c r="X566" s="1"/>
      <c r="Y566" s="210"/>
      <c r="Z566" s="1"/>
      <c r="AA566" s="18"/>
      <c r="AB566" s="212"/>
      <c r="AC566" s="1"/>
    </row>
    <row r="567" spans="1:29">
      <c r="A567" s="1"/>
      <c r="B567" s="1"/>
      <c r="C567" s="1"/>
      <c r="D567" s="1"/>
      <c r="E567" s="1"/>
      <c r="F567" s="1"/>
      <c r="G567" s="1"/>
      <c r="H567" s="1"/>
      <c r="I567" s="1"/>
      <c r="J567" s="1"/>
      <c r="K567" s="18"/>
      <c r="L567" s="1"/>
      <c r="M567" s="1"/>
      <c r="N567" s="1"/>
      <c r="O567" s="1"/>
      <c r="P567" s="1"/>
      <c r="Q567" s="1"/>
      <c r="R567" s="1"/>
      <c r="S567" s="210"/>
      <c r="T567" s="210"/>
      <c r="U567" s="1"/>
      <c r="V567" s="18"/>
      <c r="W567" s="18"/>
      <c r="X567" s="1"/>
      <c r="Y567" s="210"/>
      <c r="Z567" s="1"/>
      <c r="AA567" s="18"/>
      <c r="AB567" s="212"/>
      <c r="AC567" s="1"/>
    </row>
    <row r="568" spans="1:29">
      <c r="A568" s="1"/>
      <c r="B568" s="1"/>
      <c r="C568" s="1"/>
      <c r="D568" s="1"/>
      <c r="E568" s="1"/>
      <c r="F568" s="1"/>
      <c r="G568" s="1"/>
      <c r="H568" s="1"/>
      <c r="I568" s="1"/>
      <c r="J568" s="1"/>
      <c r="K568" s="18"/>
      <c r="L568" s="1"/>
      <c r="M568" s="1"/>
      <c r="N568" s="1"/>
      <c r="O568" s="1"/>
      <c r="P568" s="1"/>
      <c r="Q568" s="1"/>
      <c r="R568" s="1"/>
      <c r="S568" s="210"/>
      <c r="T568" s="210"/>
      <c r="U568" s="1"/>
      <c r="V568" s="18"/>
      <c r="W568" s="18"/>
      <c r="X568" s="1"/>
      <c r="Y568" s="210"/>
      <c r="Z568" s="1"/>
      <c r="AA568" s="18"/>
      <c r="AB568" s="212"/>
      <c r="AC568" s="1"/>
    </row>
    <row r="569" spans="1:29">
      <c r="A569" s="1"/>
      <c r="B569" s="1"/>
      <c r="C569" s="1"/>
      <c r="D569" s="1"/>
      <c r="E569" s="1"/>
      <c r="F569" s="1"/>
      <c r="G569" s="1"/>
      <c r="H569" s="1"/>
      <c r="I569" s="1"/>
      <c r="J569" s="1"/>
      <c r="K569" s="18"/>
      <c r="L569" s="1"/>
      <c r="M569" s="1"/>
      <c r="N569" s="1"/>
      <c r="O569" s="1"/>
      <c r="P569" s="1"/>
      <c r="Q569" s="1"/>
      <c r="R569" s="1"/>
      <c r="S569" s="210"/>
      <c r="T569" s="210"/>
      <c r="U569" s="1"/>
      <c r="V569" s="18"/>
      <c r="W569" s="18"/>
      <c r="X569" s="1"/>
      <c r="Y569" s="210"/>
      <c r="Z569" s="1"/>
      <c r="AA569" s="18"/>
      <c r="AB569" s="212"/>
      <c r="AC569" s="1"/>
    </row>
    <row r="570" spans="1:29">
      <c r="A570" s="1"/>
      <c r="B570" s="1"/>
      <c r="C570" s="1"/>
      <c r="D570" s="1"/>
      <c r="E570" s="1"/>
      <c r="F570" s="1"/>
      <c r="G570" s="1"/>
      <c r="H570" s="1"/>
      <c r="I570" s="1"/>
      <c r="J570" s="1"/>
      <c r="K570" s="18"/>
      <c r="L570" s="1"/>
      <c r="M570" s="1"/>
      <c r="N570" s="1"/>
      <c r="O570" s="1"/>
      <c r="P570" s="1"/>
      <c r="Q570" s="1"/>
      <c r="R570" s="1"/>
      <c r="S570" s="210"/>
      <c r="T570" s="210"/>
      <c r="U570" s="1"/>
      <c r="V570" s="18"/>
      <c r="W570" s="18"/>
      <c r="X570" s="1"/>
      <c r="Y570" s="210"/>
      <c r="Z570" s="1"/>
      <c r="AA570" s="18"/>
      <c r="AB570" s="212"/>
      <c r="AC570" s="1"/>
    </row>
    <row r="571" spans="1:29">
      <c r="A571" s="1"/>
      <c r="B571" s="1"/>
      <c r="C571" s="1"/>
      <c r="D571" s="1"/>
      <c r="E571" s="1"/>
      <c r="F571" s="1"/>
      <c r="G571" s="1"/>
      <c r="H571" s="1"/>
      <c r="I571" s="1"/>
      <c r="J571" s="1"/>
      <c r="K571" s="18"/>
      <c r="L571" s="1"/>
      <c r="M571" s="1"/>
      <c r="N571" s="1"/>
      <c r="O571" s="1"/>
      <c r="P571" s="1"/>
      <c r="Q571" s="1"/>
      <c r="R571" s="1"/>
      <c r="S571" s="210"/>
      <c r="T571" s="210"/>
      <c r="U571" s="1"/>
      <c r="V571" s="18"/>
      <c r="W571" s="18"/>
      <c r="X571" s="1"/>
      <c r="Y571" s="210"/>
      <c r="Z571" s="1"/>
      <c r="AA571" s="18"/>
      <c r="AB571" s="212"/>
      <c r="AC571" s="1"/>
    </row>
    <row r="572" spans="1:29">
      <c r="A572" s="1"/>
      <c r="B572" s="1"/>
      <c r="C572" s="1"/>
      <c r="D572" s="1"/>
      <c r="E572" s="1"/>
      <c r="F572" s="1"/>
      <c r="G572" s="1"/>
      <c r="H572" s="1"/>
      <c r="I572" s="1"/>
      <c r="J572" s="1"/>
      <c r="K572" s="18"/>
      <c r="L572" s="1"/>
      <c r="M572" s="1"/>
      <c r="N572" s="1"/>
      <c r="O572" s="1"/>
      <c r="P572" s="1"/>
      <c r="Q572" s="1"/>
      <c r="R572" s="1"/>
      <c r="S572" s="210"/>
      <c r="T572" s="210"/>
      <c r="U572" s="1"/>
      <c r="V572" s="18"/>
      <c r="W572" s="18"/>
      <c r="X572" s="1"/>
      <c r="Y572" s="210"/>
      <c r="Z572" s="1"/>
      <c r="AA572" s="18"/>
      <c r="AB572" s="212"/>
      <c r="AC572" s="1"/>
    </row>
    <row r="573" spans="1:29">
      <c r="A573" s="1"/>
      <c r="B573" s="1"/>
      <c r="C573" s="1"/>
      <c r="D573" s="1"/>
      <c r="E573" s="1"/>
      <c r="F573" s="1"/>
      <c r="G573" s="1"/>
      <c r="H573" s="1"/>
      <c r="I573" s="1"/>
      <c r="J573" s="1"/>
      <c r="K573" s="18"/>
      <c r="L573" s="1"/>
      <c r="M573" s="1"/>
      <c r="N573" s="1"/>
      <c r="O573" s="1"/>
      <c r="P573" s="1"/>
      <c r="Q573" s="1"/>
      <c r="R573" s="1"/>
      <c r="S573" s="210"/>
      <c r="T573" s="210"/>
      <c r="U573" s="1"/>
      <c r="V573" s="18"/>
      <c r="W573" s="18"/>
      <c r="X573" s="1"/>
      <c r="Y573" s="210"/>
      <c r="Z573" s="1"/>
      <c r="AA573" s="18"/>
      <c r="AB573" s="212"/>
      <c r="AC573" s="1"/>
    </row>
    <row r="574" spans="1:29">
      <c r="A574" s="1"/>
      <c r="B574" s="1"/>
      <c r="C574" s="1"/>
      <c r="D574" s="1"/>
      <c r="E574" s="1"/>
      <c r="F574" s="1"/>
      <c r="G574" s="1"/>
      <c r="H574" s="1"/>
      <c r="I574" s="1"/>
      <c r="J574" s="1"/>
      <c r="K574" s="18"/>
      <c r="L574" s="1"/>
      <c r="M574" s="1"/>
      <c r="N574" s="1"/>
      <c r="O574" s="1"/>
      <c r="P574" s="1"/>
      <c r="Q574" s="1"/>
      <c r="R574" s="1"/>
      <c r="S574" s="210"/>
      <c r="T574" s="210"/>
      <c r="U574" s="1"/>
      <c r="V574" s="18"/>
      <c r="W574" s="18"/>
      <c r="X574" s="1"/>
      <c r="Y574" s="210"/>
      <c r="Z574" s="1"/>
      <c r="AA574" s="18"/>
      <c r="AB574" s="212"/>
      <c r="AC574" s="1"/>
    </row>
    <row r="575" spans="1:29">
      <c r="A575" s="1"/>
      <c r="B575" s="1"/>
      <c r="C575" s="1"/>
      <c r="D575" s="1"/>
      <c r="E575" s="1"/>
      <c r="F575" s="1"/>
      <c r="G575" s="1"/>
      <c r="H575" s="1"/>
      <c r="I575" s="1"/>
      <c r="J575" s="1"/>
      <c r="K575" s="18"/>
      <c r="L575" s="1"/>
      <c r="M575" s="1"/>
      <c r="N575" s="1"/>
      <c r="O575" s="1"/>
      <c r="P575" s="1"/>
      <c r="Q575" s="1"/>
      <c r="R575" s="1"/>
      <c r="S575" s="210"/>
      <c r="T575" s="210"/>
      <c r="U575" s="1"/>
      <c r="V575" s="18"/>
      <c r="W575" s="18"/>
      <c r="X575" s="1"/>
      <c r="Y575" s="210"/>
      <c r="Z575" s="1"/>
      <c r="AA575" s="18"/>
      <c r="AB575" s="212"/>
      <c r="AC575" s="1"/>
    </row>
    <row r="576" spans="1:29">
      <c r="A576" s="1"/>
      <c r="B576" s="1"/>
      <c r="C576" s="1"/>
      <c r="D576" s="1"/>
      <c r="E576" s="1"/>
      <c r="F576" s="1"/>
      <c r="G576" s="1"/>
      <c r="H576" s="1"/>
      <c r="I576" s="1"/>
      <c r="J576" s="1"/>
      <c r="K576" s="18"/>
      <c r="L576" s="1"/>
      <c r="M576" s="1"/>
      <c r="N576" s="1"/>
      <c r="O576" s="1"/>
      <c r="P576" s="1"/>
      <c r="Q576" s="1"/>
      <c r="R576" s="1"/>
      <c r="S576" s="210"/>
      <c r="T576" s="210"/>
      <c r="U576" s="1"/>
      <c r="V576" s="18"/>
      <c r="W576" s="18"/>
      <c r="X576" s="1"/>
      <c r="Y576" s="210"/>
      <c r="Z576" s="1"/>
      <c r="AA576" s="18"/>
      <c r="AB576" s="212"/>
      <c r="AC576" s="1"/>
    </row>
    <row r="577" spans="1:29">
      <c r="A577" s="1"/>
      <c r="B577" s="1"/>
      <c r="C577" s="1"/>
      <c r="D577" s="1"/>
      <c r="E577" s="1"/>
      <c r="F577" s="1"/>
      <c r="G577" s="1"/>
      <c r="H577" s="1"/>
      <c r="I577" s="1"/>
      <c r="J577" s="1"/>
      <c r="K577" s="18"/>
      <c r="L577" s="1"/>
      <c r="M577" s="1"/>
      <c r="N577" s="1"/>
      <c r="O577" s="1"/>
      <c r="P577" s="1"/>
      <c r="Q577" s="1"/>
      <c r="R577" s="1"/>
      <c r="S577" s="210"/>
      <c r="T577" s="210"/>
      <c r="U577" s="1"/>
      <c r="V577" s="18"/>
      <c r="W577" s="18"/>
      <c r="X577" s="1"/>
      <c r="Y577" s="210"/>
      <c r="Z577" s="1"/>
      <c r="AA577" s="18"/>
      <c r="AB577" s="212"/>
      <c r="AC577" s="1"/>
    </row>
    <row r="578" spans="1:29">
      <c r="A578" s="1"/>
      <c r="B578" s="1"/>
      <c r="C578" s="1"/>
      <c r="D578" s="1"/>
      <c r="E578" s="1"/>
      <c r="F578" s="1"/>
      <c r="G578" s="1"/>
      <c r="H578" s="1"/>
      <c r="I578" s="1"/>
      <c r="J578" s="1"/>
      <c r="K578" s="18"/>
      <c r="L578" s="1"/>
      <c r="M578" s="1"/>
      <c r="N578" s="1"/>
      <c r="O578" s="1"/>
      <c r="P578" s="1"/>
      <c r="Q578" s="1"/>
      <c r="R578" s="1"/>
      <c r="S578" s="210"/>
      <c r="T578" s="210"/>
      <c r="U578" s="1"/>
      <c r="V578" s="18"/>
      <c r="W578" s="18"/>
      <c r="X578" s="1"/>
      <c r="Y578" s="210"/>
      <c r="Z578" s="1"/>
      <c r="AA578" s="18"/>
      <c r="AB578" s="212"/>
      <c r="AC578" s="1"/>
    </row>
    <row r="579" spans="1:29">
      <c r="A579" s="1"/>
      <c r="B579" s="1"/>
      <c r="C579" s="1"/>
      <c r="D579" s="1"/>
      <c r="E579" s="1"/>
      <c r="F579" s="1"/>
      <c r="G579" s="1"/>
      <c r="H579" s="1"/>
      <c r="I579" s="1"/>
      <c r="J579" s="1"/>
      <c r="K579" s="18"/>
      <c r="L579" s="1"/>
      <c r="M579" s="1"/>
      <c r="N579" s="1"/>
      <c r="O579" s="1"/>
      <c r="P579" s="1"/>
      <c r="Q579" s="1"/>
      <c r="R579" s="1"/>
      <c r="S579" s="210"/>
      <c r="T579" s="210"/>
      <c r="U579" s="1"/>
      <c r="V579" s="18"/>
      <c r="W579" s="18"/>
      <c r="X579" s="1"/>
      <c r="Y579" s="210"/>
      <c r="Z579" s="1"/>
      <c r="AA579" s="18"/>
      <c r="AB579" s="212"/>
      <c r="AC579" s="1"/>
    </row>
    <row r="580" spans="1:29">
      <c r="A580" s="1"/>
      <c r="B580" s="1"/>
      <c r="C580" s="1"/>
      <c r="D580" s="1"/>
      <c r="E580" s="1"/>
      <c r="F580" s="1"/>
      <c r="G580" s="1"/>
      <c r="H580" s="1"/>
      <c r="I580" s="1"/>
      <c r="J580" s="1"/>
      <c r="K580" s="18"/>
      <c r="L580" s="1"/>
      <c r="M580" s="1"/>
      <c r="N580" s="1"/>
      <c r="O580" s="1"/>
      <c r="P580" s="1"/>
      <c r="Q580" s="1"/>
      <c r="R580" s="1"/>
      <c r="S580" s="210"/>
      <c r="T580" s="210"/>
      <c r="U580" s="1"/>
      <c r="V580" s="18"/>
      <c r="W580" s="18"/>
      <c r="X580" s="1"/>
      <c r="Y580" s="210"/>
      <c r="Z580" s="1"/>
      <c r="AA580" s="18"/>
      <c r="AB580" s="212"/>
      <c r="AC580" s="1"/>
    </row>
    <row r="581" spans="1:29">
      <c r="A581" s="1"/>
      <c r="B581" s="1"/>
      <c r="C581" s="1"/>
      <c r="D581" s="1"/>
      <c r="E581" s="1"/>
      <c r="F581" s="1"/>
      <c r="G581" s="1"/>
      <c r="H581" s="1"/>
      <c r="I581" s="1"/>
      <c r="J581" s="1"/>
      <c r="K581" s="18"/>
      <c r="L581" s="1"/>
      <c r="M581" s="1"/>
      <c r="N581" s="1"/>
      <c r="O581" s="1"/>
      <c r="P581" s="1"/>
      <c r="Q581" s="1"/>
      <c r="R581" s="1"/>
      <c r="S581" s="210"/>
      <c r="T581" s="210"/>
      <c r="U581" s="1"/>
      <c r="V581" s="18"/>
      <c r="W581" s="18"/>
      <c r="X581" s="1"/>
      <c r="Y581" s="210"/>
      <c r="Z581" s="1"/>
      <c r="AA581" s="18"/>
      <c r="AB581" s="212"/>
      <c r="AC581" s="1"/>
    </row>
    <row r="582" spans="1:29">
      <c r="A582" s="1"/>
      <c r="B582" s="1"/>
      <c r="C582" s="1"/>
      <c r="D582" s="1"/>
      <c r="E582" s="1"/>
      <c r="F582" s="1"/>
      <c r="G582" s="1"/>
      <c r="H582" s="1"/>
      <c r="I582" s="1"/>
      <c r="J582" s="1"/>
      <c r="K582" s="18"/>
      <c r="L582" s="1"/>
      <c r="M582" s="1"/>
      <c r="N582" s="1"/>
      <c r="O582" s="1"/>
      <c r="P582" s="1"/>
      <c r="Q582" s="1"/>
      <c r="R582" s="1"/>
      <c r="S582" s="210"/>
      <c r="T582" s="210"/>
      <c r="U582" s="1"/>
      <c r="V582" s="18"/>
      <c r="W582" s="18"/>
      <c r="X582" s="1"/>
      <c r="Y582" s="210"/>
      <c r="Z582" s="1"/>
      <c r="AA582" s="18"/>
      <c r="AB582" s="212"/>
      <c r="AC582" s="1"/>
    </row>
    <row r="583" spans="1:29">
      <c r="A583" s="1"/>
      <c r="B583" s="1"/>
      <c r="C583" s="1"/>
      <c r="D583" s="1"/>
      <c r="E583" s="1"/>
      <c r="F583" s="1"/>
      <c r="G583" s="1"/>
      <c r="H583" s="1"/>
      <c r="I583" s="1"/>
      <c r="J583" s="1"/>
      <c r="K583" s="18"/>
      <c r="L583" s="1"/>
      <c r="M583" s="1"/>
      <c r="N583" s="1"/>
      <c r="O583" s="1"/>
      <c r="P583" s="1"/>
      <c r="Q583" s="1"/>
      <c r="R583" s="1"/>
      <c r="S583" s="210"/>
      <c r="T583" s="210"/>
      <c r="U583" s="1"/>
      <c r="V583" s="18"/>
      <c r="W583" s="18"/>
      <c r="X583" s="1"/>
      <c r="Y583" s="210"/>
      <c r="Z583" s="1"/>
      <c r="AA583" s="18"/>
      <c r="AB583" s="212"/>
      <c r="AC583" s="1"/>
    </row>
    <row r="584" spans="1:29">
      <c r="A584" s="1"/>
      <c r="B584" s="1"/>
      <c r="C584" s="1"/>
      <c r="D584" s="1"/>
      <c r="E584" s="1"/>
      <c r="F584" s="1"/>
      <c r="G584" s="1"/>
      <c r="H584" s="1"/>
      <c r="I584" s="1"/>
      <c r="J584" s="1"/>
      <c r="K584" s="18"/>
      <c r="L584" s="1"/>
      <c r="M584" s="1"/>
      <c r="N584" s="1"/>
      <c r="O584" s="1"/>
      <c r="P584" s="1"/>
      <c r="Q584" s="1"/>
      <c r="R584" s="1"/>
      <c r="S584" s="210"/>
      <c r="T584" s="210"/>
      <c r="U584" s="1"/>
      <c r="V584" s="18"/>
      <c r="W584" s="18"/>
      <c r="X584" s="1"/>
      <c r="Y584" s="210"/>
      <c r="Z584" s="1"/>
      <c r="AA584" s="18"/>
      <c r="AB584" s="212"/>
      <c r="AC584" s="1"/>
    </row>
    <row r="585" spans="1:29">
      <c r="A585" s="1"/>
      <c r="B585" s="1"/>
      <c r="C585" s="1"/>
      <c r="D585" s="1"/>
      <c r="E585" s="1"/>
      <c r="F585" s="1"/>
      <c r="G585" s="1"/>
      <c r="H585" s="1"/>
      <c r="I585" s="1"/>
      <c r="J585" s="1"/>
      <c r="K585" s="18"/>
      <c r="L585" s="1"/>
      <c r="M585" s="1"/>
      <c r="N585" s="1"/>
      <c r="O585" s="1"/>
      <c r="P585" s="1"/>
      <c r="Q585" s="1"/>
      <c r="R585" s="1"/>
      <c r="S585" s="210"/>
      <c r="T585" s="210"/>
      <c r="U585" s="1"/>
      <c r="V585" s="18"/>
      <c r="W585" s="18"/>
      <c r="X585" s="1"/>
      <c r="Y585" s="210"/>
      <c r="Z585" s="1"/>
      <c r="AA585" s="18"/>
      <c r="AB585" s="212"/>
      <c r="AC585" s="1"/>
    </row>
    <row r="586" spans="1:29">
      <c r="A586" s="1"/>
      <c r="B586" s="1"/>
      <c r="C586" s="1"/>
      <c r="D586" s="1"/>
      <c r="E586" s="1"/>
      <c r="F586" s="1"/>
      <c r="G586" s="1"/>
      <c r="H586" s="1"/>
      <c r="I586" s="1"/>
      <c r="J586" s="1"/>
      <c r="K586" s="18"/>
      <c r="L586" s="1"/>
      <c r="M586" s="1"/>
      <c r="N586" s="1"/>
      <c r="O586" s="1"/>
      <c r="P586" s="1"/>
      <c r="Q586" s="1"/>
      <c r="R586" s="1"/>
      <c r="S586" s="210"/>
      <c r="T586" s="210"/>
      <c r="U586" s="1"/>
      <c r="V586" s="18"/>
      <c r="W586" s="18"/>
      <c r="X586" s="1"/>
      <c r="Y586" s="210"/>
      <c r="Z586" s="1"/>
      <c r="AA586" s="18"/>
      <c r="AB586" s="212"/>
      <c r="AC586" s="1"/>
    </row>
    <row r="587" spans="1:29">
      <c r="A587" s="1"/>
      <c r="B587" s="1"/>
      <c r="C587" s="1"/>
      <c r="D587" s="1"/>
      <c r="E587" s="1"/>
      <c r="F587" s="1"/>
      <c r="G587" s="1"/>
      <c r="H587" s="1"/>
      <c r="I587" s="1"/>
      <c r="J587" s="1"/>
      <c r="K587" s="18"/>
      <c r="L587" s="1"/>
      <c r="M587" s="1"/>
      <c r="N587" s="1"/>
      <c r="O587" s="1"/>
      <c r="P587" s="1"/>
      <c r="Q587" s="1"/>
      <c r="R587" s="1"/>
      <c r="S587" s="210"/>
      <c r="T587" s="210"/>
      <c r="U587" s="1"/>
      <c r="V587" s="18"/>
      <c r="W587" s="18"/>
      <c r="X587" s="1"/>
      <c r="Y587" s="210"/>
      <c r="Z587" s="1"/>
      <c r="AA587" s="18"/>
      <c r="AB587" s="212"/>
      <c r="AC587" s="1"/>
    </row>
    <row r="588" spans="1:29">
      <c r="A588" s="1"/>
      <c r="B588" s="1"/>
      <c r="C588" s="1"/>
      <c r="D588" s="1"/>
      <c r="E588" s="1"/>
      <c r="F588" s="1"/>
      <c r="G588" s="1"/>
      <c r="H588" s="1"/>
      <c r="I588" s="1"/>
      <c r="J588" s="1"/>
      <c r="K588" s="18"/>
      <c r="L588" s="1"/>
      <c r="M588" s="1"/>
      <c r="N588" s="1"/>
      <c r="O588" s="1"/>
      <c r="P588" s="1"/>
      <c r="Q588" s="1"/>
      <c r="R588" s="1"/>
      <c r="S588" s="210"/>
      <c r="T588" s="210"/>
      <c r="U588" s="1"/>
      <c r="V588" s="18"/>
      <c r="W588" s="18"/>
      <c r="X588" s="1"/>
      <c r="Y588" s="210"/>
      <c r="Z588" s="1"/>
      <c r="AA588" s="18"/>
      <c r="AB588" s="212"/>
      <c r="AC588" s="1"/>
    </row>
    <row r="589" spans="1:29">
      <c r="A589" s="1"/>
      <c r="B589" s="1"/>
      <c r="C589" s="1"/>
      <c r="D589" s="1"/>
      <c r="E589" s="1"/>
      <c r="F589" s="1"/>
      <c r="G589" s="1"/>
      <c r="H589" s="1"/>
      <c r="I589" s="1"/>
      <c r="J589" s="1"/>
      <c r="K589" s="18"/>
      <c r="L589" s="1"/>
      <c r="M589" s="1"/>
      <c r="N589" s="1"/>
      <c r="O589" s="1"/>
      <c r="P589" s="1"/>
      <c r="Q589" s="1"/>
      <c r="R589" s="1"/>
      <c r="S589" s="210"/>
      <c r="T589" s="210"/>
      <c r="U589" s="1"/>
      <c r="V589" s="18"/>
      <c r="W589" s="18"/>
      <c r="X589" s="1"/>
      <c r="Y589" s="210"/>
      <c r="Z589" s="1"/>
      <c r="AA589" s="18"/>
      <c r="AB589" s="212"/>
      <c r="AC589" s="1"/>
    </row>
    <row r="590" spans="1:29">
      <c r="A590" s="1"/>
      <c r="B590" s="1"/>
      <c r="C590" s="1"/>
      <c r="D590" s="1"/>
      <c r="E590" s="1"/>
      <c r="F590" s="1"/>
      <c r="G590" s="1"/>
      <c r="H590" s="1"/>
      <c r="I590" s="1"/>
      <c r="J590" s="1"/>
      <c r="K590" s="18"/>
      <c r="L590" s="1"/>
      <c r="M590" s="1"/>
      <c r="N590" s="1"/>
      <c r="O590" s="1"/>
      <c r="P590" s="1"/>
      <c r="Q590" s="1"/>
      <c r="R590" s="1"/>
      <c r="S590" s="210"/>
      <c r="T590" s="210"/>
      <c r="U590" s="1"/>
      <c r="V590" s="18"/>
      <c r="W590" s="18"/>
      <c r="X590" s="1"/>
      <c r="Y590" s="210"/>
      <c r="Z590" s="1"/>
      <c r="AA590" s="18"/>
      <c r="AB590" s="212"/>
      <c r="AC590" s="1"/>
    </row>
    <row r="591" spans="1:29">
      <c r="A591" s="1"/>
      <c r="B591" s="1"/>
      <c r="C591" s="1"/>
      <c r="D591" s="1"/>
      <c r="E591" s="1"/>
      <c r="F591" s="1"/>
      <c r="G591" s="1"/>
      <c r="H591" s="1"/>
      <c r="I591" s="1"/>
      <c r="J591" s="1"/>
      <c r="K591" s="18"/>
      <c r="L591" s="1"/>
      <c r="M591" s="1"/>
      <c r="N591" s="1"/>
      <c r="O591" s="1"/>
      <c r="P591" s="1"/>
      <c r="Q591" s="1"/>
      <c r="R591" s="1"/>
      <c r="S591" s="210"/>
      <c r="T591" s="210"/>
      <c r="U591" s="1"/>
      <c r="V591" s="18"/>
      <c r="W591" s="18"/>
      <c r="X591" s="1"/>
      <c r="Y591" s="210"/>
      <c r="Z591" s="1"/>
      <c r="AA591" s="18"/>
      <c r="AB591" s="212"/>
      <c r="AC591" s="1"/>
    </row>
    <row r="592" spans="1:29">
      <c r="A592" s="1"/>
      <c r="B592" s="1"/>
      <c r="C592" s="1"/>
      <c r="D592" s="1"/>
      <c r="E592" s="1"/>
      <c r="F592" s="1"/>
      <c r="G592" s="1"/>
      <c r="H592" s="1"/>
      <c r="I592" s="1"/>
      <c r="J592" s="1"/>
      <c r="K592" s="18"/>
      <c r="L592" s="1"/>
      <c r="M592" s="1"/>
      <c r="N592" s="1"/>
      <c r="O592" s="1"/>
      <c r="P592" s="1"/>
      <c r="Q592" s="1"/>
      <c r="R592" s="1"/>
      <c r="S592" s="210"/>
      <c r="T592" s="210"/>
      <c r="U592" s="1"/>
      <c r="V592" s="18"/>
      <c r="W592" s="18"/>
      <c r="X592" s="1"/>
      <c r="Y592" s="210"/>
      <c r="Z592" s="1"/>
      <c r="AA592" s="18"/>
      <c r="AB592" s="212"/>
      <c r="AC592" s="1"/>
    </row>
    <row r="593" spans="1:29">
      <c r="A593" s="1"/>
      <c r="B593" s="1"/>
      <c r="C593" s="1"/>
      <c r="D593" s="1"/>
      <c r="E593" s="1"/>
      <c r="F593" s="1"/>
      <c r="G593" s="1"/>
      <c r="H593" s="1"/>
      <c r="I593" s="1"/>
      <c r="J593" s="1"/>
      <c r="K593" s="18"/>
      <c r="L593" s="1"/>
      <c r="M593" s="1"/>
      <c r="N593" s="1"/>
      <c r="O593" s="1"/>
      <c r="P593" s="1"/>
      <c r="Q593" s="1"/>
      <c r="R593" s="1"/>
      <c r="S593" s="210"/>
      <c r="T593" s="210"/>
      <c r="U593" s="1"/>
      <c r="V593" s="18"/>
      <c r="W593" s="18"/>
      <c r="X593" s="1"/>
      <c r="Y593" s="210"/>
      <c r="Z593" s="1"/>
      <c r="AA593" s="18"/>
      <c r="AB593" s="212"/>
      <c r="AC593" s="1"/>
    </row>
    <row r="594" spans="1:29">
      <c r="A594" s="1"/>
      <c r="B594" s="1"/>
      <c r="C594" s="1"/>
      <c r="D594" s="1"/>
      <c r="E594" s="1"/>
      <c r="F594" s="1"/>
      <c r="G594" s="1"/>
      <c r="H594" s="1"/>
      <c r="I594" s="1"/>
      <c r="J594" s="1"/>
      <c r="K594" s="18"/>
      <c r="L594" s="1"/>
      <c r="M594" s="1"/>
      <c r="N594" s="1"/>
      <c r="O594" s="1"/>
      <c r="P594" s="1"/>
      <c r="Q594" s="1"/>
      <c r="R594" s="1"/>
      <c r="S594" s="210"/>
      <c r="T594" s="210"/>
      <c r="U594" s="1"/>
      <c r="V594" s="18"/>
      <c r="W594" s="18"/>
      <c r="X594" s="1"/>
      <c r="Y594" s="210"/>
      <c r="Z594" s="1"/>
      <c r="AA594" s="18"/>
      <c r="AB594" s="212"/>
      <c r="AC594" s="1"/>
    </row>
    <row r="595" spans="1:29">
      <c r="A595" s="1"/>
      <c r="B595" s="1"/>
      <c r="C595" s="1"/>
      <c r="D595" s="1"/>
      <c r="E595" s="1"/>
      <c r="F595" s="1"/>
      <c r="G595" s="1"/>
      <c r="H595" s="1"/>
      <c r="I595" s="1"/>
      <c r="J595" s="1"/>
      <c r="K595" s="18"/>
      <c r="L595" s="1"/>
      <c r="M595" s="1"/>
      <c r="N595" s="1"/>
      <c r="O595" s="1"/>
      <c r="P595" s="1"/>
      <c r="Q595" s="1"/>
      <c r="R595" s="1"/>
      <c r="S595" s="210"/>
      <c r="T595" s="210"/>
      <c r="U595" s="1"/>
      <c r="V595" s="18"/>
      <c r="W595" s="18"/>
      <c r="X595" s="1"/>
      <c r="Y595" s="210"/>
      <c r="Z595" s="1"/>
      <c r="AA595" s="18"/>
      <c r="AB595" s="212"/>
      <c r="AC595" s="1"/>
    </row>
    <row r="596" spans="1:29">
      <c r="A596" s="1"/>
      <c r="B596" s="1"/>
      <c r="C596" s="1"/>
      <c r="D596" s="1"/>
      <c r="E596" s="1"/>
      <c r="F596" s="1"/>
      <c r="G596" s="1"/>
      <c r="H596" s="1"/>
      <c r="I596" s="1"/>
      <c r="J596" s="1"/>
      <c r="K596" s="18"/>
      <c r="L596" s="1"/>
      <c r="M596" s="1"/>
      <c r="N596" s="1"/>
      <c r="O596" s="1"/>
      <c r="P596" s="1"/>
      <c r="Q596" s="1"/>
      <c r="R596" s="1"/>
      <c r="S596" s="210"/>
      <c r="T596" s="210"/>
      <c r="U596" s="1"/>
      <c r="V596" s="18"/>
      <c r="W596" s="18"/>
      <c r="X596" s="1"/>
      <c r="Y596" s="210"/>
      <c r="Z596" s="1"/>
      <c r="AA596" s="18"/>
      <c r="AB596" s="212"/>
      <c r="AC596" s="1"/>
    </row>
    <row r="597" spans="1:29">
      <c r="A597" s="1"/>
      <c r="B597" s="1"/>
      <c r="C597" s="1"/>
      <c r="D597" s="1"/>
      <c r="E597" s="1"/>
      <c r="F597" s="1"/>
      <c r="G597" s="1"/>
      <c r="H597" s="1"/>
      <c r="I597" s="1"/>
      <c r="J597" s="1"/>
      <c r="K597" s="18"/>
      <c r="L597" s="1"/>
      <c r="M597" s="1"/>
      <c r="N597" s="1"/>
      <c r="O597" s="1"/>
      <c r="P597" s="1"/>
      <c r="Q597" s="1"/>
      <c r="R597" s="1"/>
      <c r="S597" s="210"/>
      <c r="T597" s="210"/>
      <c r="U597" s="1"/>
      <c r="V597" s="18"/>
      <c r="W597" s="18"/>
      <c r="X597" s="1"/>
      <c r="Y597" s="210"/>
      <c r="Z597" s="1"/>
      <c r="AA597" s="18"/>
      <c r="AB597" s="212"/>
      <c r="AC597" s="1"/>
    </row>
    <row r="598" spans="1:29">
      <c r="A598" s="1"/>
      <c r="B598" s="1"/>
      <c r="C598" s="1"/>
      <c r="D598" s="1"/>
      <c r="E598" s="1"/>
      <c r="F598" s="1"/>
      <c r="G598" s="1"/>
      <c r="H598" s="1"/>
      <c r="I598" s="1"/>
      <c r="J598" s="1"/>
      <c r="K598" s="18"/>
      <c r="L598" s="1"/>
      <c r="M598" s="1"/>
      <c r="N598" s="1"/>
      <c r="O598" s="1"/>
      <c r="P598" s="1"/>
      <c r="Q598" s="1"/>
      <c r="R598" s="1"/>
      <c r="S598" s="210"/>
      <c r="T598" s="210"/>
      <c r="U598" s="1"/>
      <c r="V598" s="18"/>
      <c r="W598" s="18"/>
      <c r="X598" s="1"/>
      <c r="Y598" s="210"/>
      <c r="Z598" s="1"/>
      <c r="AA598" s="18"/>
      <c r="AB598" s="212"/>
      <c r="AC598" s="1"/>
    </row>
    <row r="599" spans="1:29">
      <c r="A599" s="1"/>
      <c r="B599" s="1"/>
      <c r="C599" s="1"/>
      <c r="D599" s="1"/>
      <c r="E599" s="1"/>
      <c r="F599" s="1"/>
      <c r="G599" s="1"/>
      <c r="H599" s="1"/>
      <c r="I599" s="1"/>
      <c r="J599" s="1"/>
      <c r="K599" s="18"/>
      <c r="L599" s="1"/>
      <c r="M599" s="1"/>
      <c r="N599" s="1"/>
      <c r="O599" s="1"/>
      <c r="P599" s="1"/>
      <c r="Q599" s="1"/>
      <c r="R599" s="1"/>
      <c r="S599" s="210"/>
      <c r="T599" s="210"/>
      <c r="U599" s="1"/>
      <c r="V599" s="18"/>
      <c r="W599" s="18"/>
      <c r="X599" s="1"/>
      <c r="Y599" s="210"/>
      <c r="Z599" s="1"/>
      <c r="AA599" s="18"/>
      <c r="AB599" s="212"/>
      <c r="AC599" s="1"/>
    </row>
    <row r="600" spans="1:29">
      <c r="A600" s="1"/>
      <c r="B600" s="1"/>
      <c r="C600" s="1"/>
      <c r="D600" s="1"/>
      <c r="E600" s="1"/>
      <c r="F600" s="1"/>
      <c r="G600" s="1"/>
      <c r="H600" s="1"/>
      <c r="I600" s="1"/>
      <c r="J600" s="1"/>
      <c r="K600" s="18"/>
      <c r="L600" s="1"/>
      <c r="M600" s="1"/>
      <c r="N600" s="1"/>
      <c r="O600" s="1"/>
      <c r="P600" s="1"/>
      <c r="Q600" s="1"/>
      <c r="R600" s="1"/>
      <c r="S600" s="210"/>
      <c r="T600" s="210"/>
      <c r="U600" s="1"/>
      <c r="V600" s="18"/>
      <c r="W600" s="18"/>
      <c r="X600" s="1"/>
      <c r="Y600" s="210"/>
      <c r="Z600" s="1"/>
      <c r="AA600" s="18"/>
      <c r="AB600" s="212"/>
      <c r="AC600" s="1"/>
    </row>
    <row r="601" spans="1:29">
      <c r="A601" s="1"/>
      <c r="B601" s="1"/>
      <c r="C601" s="1"/>
      <c r="D601" s="1"/>
      <c r="E601" s="1"/>
      <c r="F601" s="1"/>
      <c r="G601" s="1"/>
      <c r="H601" s="1"/>
      <c r="I601" s="1"/>
      <c r="J601" s="1"/>
      <c r="K601" s="18"/>
      <c r="L601" s="1"/>
      <c r="M601" s="1"/>
      <c r="N601" s="1"/>
      <c r="O601" s="1"/>
      <c r="P601" s="1"/>
      <c r="Q601" s="1"/>
      <c r="R601" s="1"/>
      <c r="S601" s="210"/>
      <c r="T601" s="210"/>
      <c r="U601" s="1"/>
      <c r="V601" s="18"/>
      <c r="W601" s="18"/>
      <c r="X601" s="1"/>
      <c r="Y601" s="210"/>
      <c r="Z601" s="1"/>
      <c r="AA601" s="18"/>
      <c r="AB601" s="212"/>
      <c r="AC601" s="1"/>
    </row>
    <row r="602" spans="1:29">
      <c r="A602" s="1"/>
      <c r="B602" s="1"/>
      <c r="C602" s="1"/>
      <c r="D602" s="1"/>
      <c r="E602" s="1"/>
      <c r="F602" s="1"/>
      <c r="G602" s="1"/>
      <c r="H602" s="1"/>
      <c r="I602" s="1"/>
      <c r="J602" s="1"/>
      <c r="K602" s="18"/>
      <c r="L602" s="1"/>
      <c r="M602" s="1"/>
      <c r="N602" s="1"/>
      <c r="O602" s="1"/>
      <c r="P602" s="1"/>
      <c r="Q602" s="1"/>
      <c r="R602" s="1"/>
      <c r="S602" s="210"/>
      <c r="T602" s="210"/>
      <c r="U602" s="1"/>
      <c r="V602" s="18"/>
      <c r="W602" s="18"/>
      <c r="X602" s="1"/>
      <c r="Y602" s="210"/>
      <c r="Z602" s="1"/>
      <c r="AA602" s="18"/>
      <c r="AB602" s="212"/>
      <c r="AC602" s="1"/>
    </row>
    <row r="603" spans="1:29">
      <c r="A603" s="1"/>
      <c r="B603" s="1"/>
      <c r="C603" s="1"/>
      <c r="D603" s="1"/>
      <c r="E603" s="1"/>
      <c r="F603" s="1"/>
      <c r="G603" s="1"/>
      <c r="H603" s="1"/>
      <c r="I603" s="1"/>
      <c r="J603" s="1"/>
      <c r="K603" s="18"/>
      <c r="L603" s="1"/>
      <c r="M603" s="1"/>
      <c r="N603" s="1"/>
      <c r="O603" s="1"/>
      <c r="P603" s="1"/>
      <c r="Q603" s="1"/>
      <c r="R603" s="1"/>
      <c r="S603" s="210"/>
      <c r="T603" s="210"/>
      <c r="U603" s="1"/>
      <c r="V603" s="18"/>
      <c r="W603" s="18"/>
      <c r="X603" s="1"/>
      <c r="Y603" s="210"/>
      <c r="Z603" s="1"/>
      <c r="AA603" s="18"/>
      <c r="AB603" s="212"/>
      <c r="AC603" s="1"/>
    </row>
    <row r="604" spans="1:29">
      <c r="A604" s="1"/>
      <c r="B604" s="1"/>
      <c r="C604" s="1"/>
      <c r="D604" s="1"/>
      <c r="E604" s="1"/>
      <c r="F604" s="1"/>
      <c r="G604" s="1"/>
      <c r="H604" s="1"/>
      <c r="I604" s="1"/>
      <c r="J604" s="1"/>
      <c r="K604" s="18"/>
      <c r="L604" s="1"/>
      <c r="M604" s="1"/>
      <c r="N604" s="1"/>
      <c r="O604" s="1"/>
      <c r="P604" s="1"/>
      <c r="Q604" s="1"/>
      <c r="R604" s="1"/>
      <c r="S604" s="210"/>
      <c r="T604" s="210"/>
      <c r="U604" s="1"/>
      <c r="V604" s="18"/>
      <c r="W604" s="18"/>
      <c r="X604" s="1"/>
      <c r="Y604" s="210"/>
      <c r="Z604" s="1"/>
      <c r="AA604" s="18"/>
      <c r="AB604" s="212"/>
      <c r="AC604" s="1"/>
    </row>
    <row r="605" spans="1:29">
      <c r="A605" s="1"/>
      <c r="B605" s="1"/>
      <c r="C605" s="1"/>
      <c r="D605" s="1"/>
      <c r="E605" s="1"/>
      <c r="F605" s="1"/>
      <c r="G605" s="1"/>
      <c r="H605" s="1"/>
      <c r="I605" s="1"/>
      <c r="J605" s="1"/>
      <c r="K605" s="18"/>
      <c r="L605" s="1"/>
      <c r="M605" s="1"/>
      <c r="N605" s="1"/>
      <c r="O605" s="1"/>
      <c r="P605" s="1"/>
      <c r="Q605" s="1"/>
      <c r="R605" s="1"/>
      <c r="S605" s="210"/>
      <c r="T605" s="210"/>
      <c r="U605" s="1"/>
      <c r="V605" s="18"/>
      <c r="W605" s="18"/>
      <c r="X605" s="1"/>
      <c r="Y605" s="210"/>
      <c r="Z605" s="1"/>
      <c r="AA605" s="18"/>
      <c r="AB605" s="212"/>
      <c r="AC605" s="1"/>
    </row>
    <row r="606" spans="1:29">
      <c r="A606" s="1"/>
      <c r="B606" s="1"/>
      <c r="C606" s="1"/>
      <c r="D606" s="1"/>
      <c r="E606" s="1"/>
      <c r="F606" s="1"/>
      <c r="G606" s="1"/>
      <c r="H606" s="1"/>
      <c r="I606" s="1"/>
      <c r="J606" s="1"/>
      <c r="K606" s="18"/>
      <c r="L606" s="1"/>
      <c r="M606" s="1"/>
      <c r="N606" s="1"/>
      <c r="O606" s="1"/>
      <c r="P606" s="1"/>
      <c r="Q606" s="1"/>
      <c r="R606" s="1"/>
      <c r="S606" s="210"/>
      <c r="T606" s="210"/>
      <c r="U606" s="1"/>
      <c r="V606" s="18"/>
      <c r="W606" s="18"/>
      <c r="X606" s="1"/>
      <c r="Y606" s="210"/>
      <c r="Z606" s="1"/>
      <c r="AA606" s="18"/>
      <c r="AB606" s="212"/>
      <c r="AC606" s="1"/>
    </row>
    <row r="607" spans="1:29">
      <c r="A607" s="1"/>
      <c r="B607" s="1"/>
      <c r="C607" s="1"/>
      <c r="D607" s="1"/>
      <c r="E607" s="1"/>
      <c r="F607" s="1"/>
      <c r="G607" s="1"/>
      <c r="H607" s="1"/>
      <c r="I607" s="1"/>
      <c r="J607" s="1"/>
      <c r="K607" s="18"/>
      <c r="L607" s="1"/>
      <c r="M607" s="1"/>
      <c r="N607" s="1"/>
      <c r="O607" s="1"/>
      <c r="P607" s="1"/>
      <c r="Q607" s="1"/>
      <c r="R607" s="1"/>
      <c r="S607" s="210"/>
      <c r="T607" s="210"/>
      <c r="U607" s="1"/>
      <c r="V607" s="18"/>
      <c r="W607" s="18"/>
      <c r="X607" s="1"/>
      <c r="Y607" s="210"/>
      <c r="Z607" s="1"/>
      <c r="AA607" s="18"/>
      <c r="AB607" s="212"/>
      <c r="AC607" s="1"/>
    </row>
    <row r="608" spans="1:29">
      <c r="A608" s="1"/>
      <c r="B608" s="1"/>
      <c r="C608" s="1"/>
      <c r="D608" s="1"/>
      <c r="E608" s="1"/>
      <c r="F608" s="1"/>
      <c r="G608" s="1"/>
      <c r="H608" s="1"/>
      <c r="I608" s="1"/>
      <c r="J608" s="1"/>
      <c r="K608" s="18"/>
      <c r="L608" s="1"/>
      <c r="M608" s="1"/>
      <c r="N608" s="1"/>
      <c r="O608" s="1"/>
      <c r="P608" s="1"/>
      <c r="Q608" s="1"/>
      <c r="R608" s="1"/>
      <c r="S608" s="210"/>
      <c r="T608" s="210"/>
      <c r="U608" s="1"/>
      <c r="V608" s="18"/>
      <c r="W608" s="18"/>
      <c r="X608" s="1"/>
      <c r="Y608" s="210"/>
      <c r="Z608" s="1"/>
      <c r="AA608" s="18"/>
      <c r="AB608" s="212"/>
      <c r="AC608" s="1"/>
    </row>
    <row r="609" spans="1:29">
      <c r="A609" s="1"/>
      <c r="B609" s="1"/>
      <c r="C609" s="1"/>
      <c r="D609" s="1"/>
      <c r="E609" s="1"/>
      <c r="F609" s="1"/>
      <c r="G609" s="1"/>
      <c r="H609" s="1"/>
      <c r="I609" s="1"/>
      <c r="J609" s="1"/>
      <c r="K609" s="18"/>
      <c r="L609" s="1"/>
      <c r="M609" s="1"/>
      <c r="N609" s="1"/>
      <c r="O609" s="1"/>
      <c r="P609" s="1"/>
      <c r="Q609" s="1"/>
      <c r="R609" s="1"/>
      <c r="S609" s="210"/>
      <c r="T609" s="210"/>
      <c r="U609" s="1"/>
      <c r="V609" s="18"/>
      <c r="W609" s="18"/>
      <c r="X609" s="1"/>
      <c r="Y609" s="210"/>
      <c r="Z609" s="1"/>
      <c r="AA609" s="18"/>
      <c r="AB609" s="212"/>
      <c r="AC609" s="1"/>
    </row>
    <row r="610" spans="1:29">
      <c r="A610" s="1"/>
      <c r="B610" s="1"/>
      <c r="C610" s="1"/>
      <c r="D610" s="1"/>
      <c r="E610" s="1"/>
      <c r="F610" s="1"/>
      <c r="G610" s="1"/>
      <c r="H610" s="1"/>
      <c r="I610" s="1"/>
      <c r="J610" s="1"/>
      <c r="K610" s="18"/>
      <c r="L610" s="1"/>
      <c r="M610" s="1"/>
      <c r="N610" s="1"/>
      <c r="O610" s="1"/>
      <c r="P610" s="1"/>
      <c r="Q610" s="1"/>
      <c r="R610" s="1"/>
      <c r="S610" s="210"/>
      <c r="T610" s="210"/>
      <c r="U610" s="1"/>
      <c r="V610" s="18"/>
      <c r="W610" s="18"/>
      <c r="X610" s="1"/>
      <c r="Y610" s="210"/>
      <c r="Z610" s="1"/>
      <c r="AA610" s="18"/>
      <c r="AB610" s="212"/>
      <c r="AC610" s="1"/>
    </row>
    <row r="611" spans="1:29">
      <c r="A611" s="1"/>
      <c r="B611" s="1"/>
      <c r="C611" s="1"/>
      <c r="D611" s="1"/>
      <c r="E611" s="1"/>
      <c r="F611" s="1"/>
      <c r="G611" s="1"/>
      <c r="H611" s="1"/>
      <c r="I611" s="1"/>
      <c r="J611" s="1"/>
      <c r="K611" s="18"/>
      <c r="L611" s="1"/>
      <c r="M611" s="1"/>
      <c r="N611" s="1"/>
      <c r="O611" s="1"/>
      <c r="P611" s="1"/>
      <c r="Q611" s="1"/>
      <c r="R611" s="1"/>
      <c r="S611" s="210"/>
      <c r="T611" s="210"/>
      <c r="U611" s="1"/>
      <c r="V611" s="18"/>
      <c r="W611" s="18"/>
      <c r="X611" s="1"/>
      <c r="Y611" s="210"/>
      <c r="Z611" s="1"/>
      <c r="AA611" s="18"/>
      <c r="AB611" s="212"/>
      <c r="AC611" s="1"/>
    </row>
    <row r="612" spans="1:29">
      <c r="A612" s="1"/>
      <c r="B612" s="1"/>
      <c r="C612" s="1"/>
      <c r="D612" s="1"/>
      <c r="E612" s="1"/>
      <c r="F612" s="1"/>
      <c r="G612" s="1"/>
      <c r="H612" s="1"/>
      <c r="I612" s="1"/>
      <c r="J612" s="1"/>
      <c r="K612" s="18"/>
      <c r="L612" s="1"/>
      <c r="M612" s="1"/>
      <c r="N612" s="1"/>
      <c r="O612" s="1"/>
      <c r="P612" s="1"/>
      <c r="Q612" s="1"/>
      <c r="R612" s="1"/>
      <c r="S612" s="210"/>
      <c r="T612" s="210"/>
      <c r="U612" s="1"/>
      <c r="V612" s="18"/>
      <c r="W612" s="18"/>
      <c r="X612" s="1"/>
      <c r="Y612" s="210"/>
      <c r="Z612" s="1"/>
      <c r="AA612" s="18"/>
      <c r="AB612" s="212"/>
      <c r="AC612" s="1"/>
    </row>
    <row r="613" spans="1:29">
      <c r="A613" s="1"/>
      <c r="B613" s="1"/>
      <c r="C613" s="1"/>
      <c r="D613" s="1"/>
      <c r="E613" s="1"/>
      <c r="F613" s="1"/>
      <c r="G613" s="1"/>
      <c r="H613" s="1"/>
      <c r="I613" s="1"/>
      <c r="J613" s="1"/>
      <c r="K613" s="18"/>
      <c r="L613" s="1"/>
      <c r="M613" s="1"/>
      <c r="N613" s="1"/>
      <c r="O613" s="1"/>
      <c r="P613" s="1"/>
      <c r="Q613" s="1"/>
      <c r="R613" s="1"/>
      <c r="S613" s="210"/>
      <c r="T613" s="210"/>
      <c r="U613" s="1"/>
      <c r="V613" s="18"/>
      <c r="W613" s="18"/>
      <c r="X613" s="1"/>
      <c r="Y613" s="210"/>
      <c r="Z613" s="1"/>
      <c r="AA613" s="18"/>
      <c r="AB613" s="212"/>
      <c r="AC613" s="1"/>
    </row>
    <row r="614" spans="1:29">
      <c r="A614" s="1"/>
      <c r="B614" s="1"/>
      <c r="C614" s="1"/>
      <c r="D614" s="1"/>
      <c r="E614" s="1"/>
      <c r="F614" s="1"/>
      <c r="G614" s="1"/>
      <c r="H614" s="1"/>
      <c r="I614" s="1"/>
      <c r="J614" s="1"/>
      <c r="K614" s="18"/>
      <c r="L614" s="1"/>
      <c r="M614" s="1"/>
      <c r="N614" s="1"/>
      <c r="O614" s="1"/>
      <c r="P614" s="1"/>
      <c r="Q614" s="1"/>
      <c r="R614" s="1"/>
      <c r="S614" s="210"/>
      <c r="T614" s="210"/>
      <c r="U614" s="1"/>
      <c r="V614" s="18"/>
      <c r="W614" s="18"/>
      <c r="X614" s="1"/>
      <c r="Y614" s="210"/>
      <c r="Z614" s="1"/>
      <c r="AA614" s="18"/>
      <c r="AB614" s="212"/>
      <c r="AC614" s="1"/>
    </row>
    <row r="615" spans="1:29">
      <c r="A615" s="1"/>
      <c r="B615" s="1"/>
      <c r="C615" s="1"/>
      <c r="D615" s="1"/>
      <c r="E615" s="1"/>
      <c r="F615" s="1"/>
      <c r="G615" s="1"/>
      <c r="H615" s="1"/>
      <c r="I615" s="1"/>
      <c r="J615" s="1"/>
      <c r="K615" s="18"/>
      <c r="L615" s="1"/>
      <c r="M615" s="1"/>
      <c r="N615" s="1"/>
      <c r="O615" s="1"/>
      <c r="P615" s="1"/>
      <c r="Q615" s="1"/>
      <c r="R615" s="1"/>
      <c r="S615" s="210"/>
      <c r="T615" s="210"/>
      <c r="U615" s="1"/>
      <c r="V615" s="18"/>
      <c r="W615" s="18"/>
      <c r="X615" s="1"/>
      <c r="Y615" s="210"/>
      <c r="Z615" s="1"/>
      <c r="AA615" s="18"/>
      <c r="AB615" s="212"/>
      <c r="AC615" s="1"/>
    </row>
    <row r="616" spans="1:29">
      <c r="A616" s="1"/>
      <c r="B616" s="1"/>
      <c r="C616" s="1"/>
      <c r="D616" s="1"/>
      <c r="E616" s="1"/>
      <c r="F616" s="1"/>
      <c r="G616" s="1"/>
      <c r="H616" s="1"/>
      <c r="I616" s="1"/>
      <c r="J616" s="1"/>
      <c r="K616" s="18"/>
      <c r="L616" s="1"/>
      <c r="M616" s="1"/>
      <c r="N616" s="1"/>
      <c r="O616" s="1"/>
      <c r="P616" s="1"/>
      <c r="Q616" s="1"/>
      <c r="R616" s="1"/>
      <c r="S616" s="210"/>
      <c r="T616" s="210"/>
      <c r="U616" s="1"/>
      <c r="V616" s="18"/>
      <c r="W616" s="18"/>
      <c r="X616" s="1"/>
      <c r="Y616" s="210"/>
      <c r="Z616" s="1"/>
      <c r="AA616" s="18"/>
      <c r="AB616" s="212"/>
      <c r="AC616" s="1"/>
    </row>
    <row r="617" spans="1:29">
      <c r="A617" s="1"/>
      <c r="B617" s="1"/>
      <c r="C617" s="1"/>
      <c r="D617" s="1"/>
      <c r="E617" s="1"/>
      <c r="F617" s="1"/>
      <c r="G617" s="1"/>
      <c r="H617" s="1"/>
      <c r="I617" s="1"/>
      <c r="J617" s="1"/>
      <c r="K617" s="18"/>
      <c r="L617" s="1"/>
      <c r="M617" s="1"/>
      <c r="N617" s="1"/>
      <c r="O617" s="1"/>
      <c r="P617" s="1"/>
      <c r="Q617" s="1"/>
      <c r="R617" s="1"/>
      <c r="S617" s="210"/>
      <c r="T617" s="210"/>
      <c r="U617" s="1"/>
      <c r="V617" s="18"/>
      <c r="W617" s="18"/>
      <c r="X617" s="1"/>
      <c r="Y617" s="210"/>
      <c r="Z617" s="1"/>
      <c r="AA617" s="18"/>
      <c r="AB617" s="212"/>
      <c r="AC617" s="1"/>
    </row>
    <row r="618" spans="1:29">
      <c r="A618" s="1"/>
      <c r="B618" s="1"/>
      <c r="C618" s="1"/>
      <c r="D618" s="1"/>
      <c r="E618" s="1"/>
      <c r="F618" s="1"/>
      <c r="G618" s="1"/>
      <c r="H618" s="1"/>
      <c r="I618" s="1"/>
      <c r="J618" s="1"/>
      <c r="K618" s="18"/>
      <c r="L618" s="1"/>
      <c r="M618" s="1"/>
      <c r="N618" s="1"/>
      <c r="O618" s="1"/>
      <c r="P618" s="1"/>
      <c r="Q618" s="1"/>
      <c r="R618" s="1"/>
      <c r="S618" s="210"/>
      <c r="T618" s="210"/>
      <c r="U618" s="1"/>
      <c r="V618" s="18"/>
      <c r="W618" s="18"/>
      <c r="X618" s="1"/>
      <c r="Y618" s="210"/>
      <c r="Z618" s="1"/>
      <c r="AA618" s="18"/>
      <c r="AB618" s="212"/>
      <c r="AC618" s="1"/>
    </row>
    <row r="619" spans="1:29">
      <c r="A619" s="1"/>
      <c r="B619" s="1"/>
      <c r="C619" s="1"/>
      <c r="D619" s="1"/>
      <c r="E619" s="1"/>
      <c r="F619" s="1"/>
      <c r="G619" s="1"/>
      <c r="H619" s="1"/>
      <c r="I619" s="1"/>
      <c r="J619" s="1"/>
      <c r="K619" s="18"/>
      <c r="L619" s="1"/>
      <c r="M619" s="1"/>
      <c r="N619" s="1"/>
      <c r="O619" s="1"/>
      <c r="P619" s="1"/>
      <c r="Q619" s="1"/>
      <c r="R619" s="1"/>
      <c r="S619" s="210"/>
      <c r="T619" s="210"/>
      <c r="U619" s="1"/>
      <c r="V619" s="18"/>
      <c r="W619" s="18"/>
      <c r="X619" s="1"/>
      <c r="Y619" s="210"/>
      <c r="Z619" s="1"/>
      <c r="AA619" s="18"/>
      <c r="AB619" s="212"/>
      <c r="AC619" s="1"/>
    </row>
    <row r="620" spans="1:29">
      <c r="A620" s="1"/>
      <c r="B620" s="1"/>
      <c r="C620" s="1"/>
      <c r="D620" s="1"/>
      <c r="E620" s="1"/>
      <c r="F620" s="1"/>
      <c r="G620" s="1"/>
      <c r="H620" s="1"/>
      <c r="I620" s="1"/>
      <c r="J620" s="1"/>
      <c r="K620" s="18"/>
      <c r="L620" s="1"/>
      <c r="M620" s="1"/>
      <c r="N620" s="1"/>
      <c r="O620" s="1"/>
      <c r="P620" s="1"/>
      <c r="Q620" s="1"/>
      <c r="R620" s="1"/>
      <c r="S620" s="210"/>
      <c r="T620" s="210"/>
      <c r="U620" s="1"/>
      <c r="V620" s="18"/>
      <c r="W620" s="18"/>
      <c r="X620" s="1"/>
      <c r="Y620" s="210"/>
      <c r="Z620" s="1"/>
      <c r="AA620" s="18"/>
      <c r="AB620" s="212"/>
      <c r="AC620" s="1"/>
    </row>
    <row r="621" spans="1:29">
      <c r="A621" s="1"/>
      <c r="B621" s="1"/>
      <c r="C621" s="1"/>
      <c r="D621" s="1"/>
      <c r="E621" s="1"/>
      <c r="F621" s="1"/>
      <c r="G621" s="1"/>
      <c r="H621" s="1"/>
      <c r="I621" s="1"/>
      <c r="J621" s="1"/>
      <c r="K621" s="18"/>
      <c r="L621" s="1"/>
      <c r="M621" s="1"/>
      <c r="N621" s="1"/>
      <c r="O621" s="1"/>
      <c r="P621" s="1"/>
      <c r="Q621" s="1"/>
      <c r="R621" s="1"/>
      <c r="S621" s="210"/>
      <c r="T621" s="210"/>
      <c r="U621" s="1"/>
      <c r="V621" s="18"/>
      <c r="W621" s="18"/>
      <c r="X621" s="1"/>
      <c r="Y621" s="210"/>
      <c r="Z621" s="1"/>
      <c r="AA621" s="18"/>
      <c r="AB621" s="212"/>
      <c r="AC621" s="1"/>
    </row>
    <row r="622" spans="1:29">
      <c r="A622" s="1"/>
      <c r="B622" s="1"/>
      <c r="C622" s="1"/>
      <c r="D622" s="1"/>
      <c r="E622" s="1"/>
      <c r="F622" s="1"/>
      <c r="G622" s="1"/>
      <c r="H622" s="1"/>
      <c r="I622" s="1"/>
      <c r="J622" s="1"/>
      <c r="K622" s="18"/>
      <c r="L622" s="1"/>
      <c r="M622" s="1"/>
      <c r="N622" s="1"/>
      <c r="O622" s="1"/>
      <c r="P622" s="1"/>
      <c r="Q622" s="1"/>
      <c r="R622" s="1"/>
      <c r="S622" s="210"/>
      <c r="T622" s="210"/>
      <c r="U622" s="1"/>
      <c r="V622" s="18"/>
      <c r="W622" s="18"/>
      <c r="X622" s="1"/>
      <c r="Y622" s="210"/>
      <c r="Z622" s="1"/>
      <c r="AA622" s="18"/>
      <c r="AB622" s="212"/>
      <c r="AC622" s="1"/>
    </row>
    <row r="623" spans="1:29">
      <c r="A623" s="1"/>
      <c r="B623" s="1"/>
      <c r="C623" s="1"/>
      <c r="D623" s="1"/>
      <c r="E623" s="1"/>
      <c r="F623" s="1"/>
      <c r="G623" s="1"/>
      <c r="H623" s="1"/>
      <c r="I623" s="1"/>
      <c r="J623" s="1"/>
      <c r="K623" s="18"/>
      <c r="L623" s="1"/>
      <c r="M623" s="1"/>
      <c r="N623" s="1"/>
      <c r="O623" s="1"/>
      <c r="P623" s="1"/>
      <c r="Q623" s="1"/>
      <c r="R623" s="1"/>
      <c r="S623" s="210"/>
      <c r="T623" s="210"/>
      <c r="U623" s="1"/>
      <c r="V623" s="18"/>
      <c r="W623" s="18"/>
      <c r="X623" s="1"/>
      <c r="Y623" s="210"/>
      <c r="Z623" s="1"/>
      <c r="AA623" s="18"/>
      <c r="AB623" s="212"/>
      <c r="AC623" s="1"/>
    </row>
    <row r="624" spans="1:29">
      <c r="A624" s="1"/>
      <c r="B624" s="1"/>
      <c r="C624" s="1"/>
      <c r="D624" s="1"/>
      <c r="E624" s="1"/>
      <c r="F624" s="1"/>
      <c r="G624" s="1"/>
      <c r="H624" s="1"/>
      <c r="I624" s="1"/>
      <c r="J624" s="1"/>
      <c r="K624" s="18"/>
      <c r="L624" s="1"/>
      <c r="M624" s="1"/>
      <c r="N624" s="1"/>
      <c r="O624" s="1"/>
      <c r="P624" s="1"/>
      <c r="Q624" s="1"/>
      <c r="R624" s="1"/>
      <c r="S624" s="210"/>
      <c r="T624" s="210"/>
      <c r="U624" s="1"/>
      <c r="V624" s="18"/>
      <c r="W624" s="18"/>
      <c r="X624" s="1"/>
      <c r="Y624" s="210"/>
      <c r="Z624" s="1"/>
      <c r="AA624" s="18"/>
      <c r="AB624" s="212"/>
      <c r="AC624" s="1"/>
    </row>
    <row r="625" spans="1:29">
      <c r="A625" s="1"/>
      <c r="B625" s="1"/>
      <c r="C625" s="1"/>
      <c r="D625" s="1"/>
      <c r="E625" s="1"/>
      <c r="F625" s="1"/>
      <c r="G625" s="1"/>
      <c r="H625" s="1"/>
      <c r="I625" s="1"/>
      <c r="J625" s="1"/>
      <c r="K625" s="18"/>
      <c r="L625" s="1"/>
      <c r="M625" s="1"/>
      <c r="N625" s="1"/>
      <c r="O625" s="1"/>
      <c r="P625" s="1"/>
      <c r="Q625" s="1"/>
      <c r="R625" s="1"/>
      <c r="S625" s="210"/>
      <c r="T625" s="210"/>
      <c r="U625" s="1"/>
      <c r="V625" s="18"/>
      <c r="W625" s="18"/>
      <c r="X625" s="1"/>
      <c r="Y625" s="210"/>
      <c r="Z625" s="1"/>
      <c r="AA625" s="18"/>
      <c r="AB625" s="212"/>
      <c r="AC625" s="1"/>
    </row>
    <row r="626" spans="1:29">
      <c r="A626" s="1"/>
      <c r="B626" s="1"/>
      <c r="C626" s="1"/>
      <c r="D626" s="1"/>
      <c r="E626" s="1"/>
      <c r="F626" s="1"/>
      <c r="G626" s="1"/>
      <c r="H626" s="1"/>
      <c r="I626" s="1"/>
      <c r="J626" s="1"/>
      <c r="K626" s="18"/>
      <c r="L626" s="1"/>
      <c r="M626" s="1"/>
      <c r="N626" s="1"/>
      <c r="O626" s="1"/>
      <c r="P626" s="1"/>
      <c r="Q626" s="1"/>
      <c r="R626" s="1"/>
      <c r="S626" s="210"/>
      <c r="T626" s="210"/>
      <c r="U626" s="1"/>
      <c r="V626" s="18"/>
      <c r="W626" s="18"/>
      <c r="X626" s="1"/>
      <c r="Y626" s="210"/>
      <c r="Z626" s="1"/>
      <c r="AA626" s="18"/>
      <c r="AB626" s="212"/>
      <c r="AC626" s="1"/>
    </row>
    <row r="627" spans="1:29">
      <c r="A627" s="1"/>
      <c r="B627" s="1"/>
      <c r="C627" s="1"/>
      <c r="D627" s="1"/>
      <c r="E627" s="1"/>
      <c r="F627" s="1"/>
      <c r="G627" s="1"/>
      <c r="H627" s="1"/>
      <c r="I627" s="1"/>
      <c r="J627" s="1"/>
      <c r="K627" s="18"/>
      <c r="L627" s="1"/>
      <c r="M627" s="1"/>
      <c r="N627" s="1"/>
      <c r="O627" s="1"/>
      <c r="P627" s="1"/>
      <c r="Q627" s="1"/>
      <c r="R627" s="1"/>
      <c r="S627" s="210"/>
      <c r="T627" s="210"/>
      <c r="U627" s="1"/>
      <c r="V627" s="18"/>
      <c r="W627" s="18"/>
      <c r="X627" s="1"/>
      <c r="Y627" s="210"/>
      <c r="Z627" s="1"/>
      <c r="AA627" s="18"/>
      <c r="AB627" s="212"/>
      <c r="AC627" s="1"/>
    </row>
    <row r="628" spans="1:29">
      <c r="A628" s="1"/>
      <c r="B628" s="1"/>
      <c r="C628" s="1"/>
      <c r="D628" s="1"/>
      <c r="E628" s="1"/>
      <c r="F628" s="1"/>
      <c r="G628" s="1"/>
      <c r="H628" s="1"/>
      <c r="I628" s="1"/>
      <c r="J628" s="1"/>
      <c r="K628" s="18"/>
      <c r="L628" s="1"/>
      <c r="M628" s="1"/>
      <c r="N628" s="1"/>
      <c r="O628" s="1"/>
      <c r="P628" s="1"/>
      <c r="Q628" s="1"/>
      <c r="R628" s="1"/>
      <c r="S628" s="210"/>
      <c r="T628" s="210"/>
      <c r="U628" s="1"/>
      <c r="V628" s="18"/>
      <c r="W628" s="18"/>
      <c r="X628" s="1"/>
      <c r="Y628" s="210"/>
      <c r="Z628" s="1"/>
      <c r="AA628" s="18"/>
      <c r="AB628" s="212"/>
      <c r="AC628" s="1"/>
    </row>
    <row r="629" spans="1:29">
      <c r="A629" s="1"/>
      <c r="B629" s="1"/>
      <c r="C629" s="1"/>
      <c r="D629" s="1"/>
      <c r="E629" s="1"/>
      <c r="F629" s="1"/>
      <c r="G629" s="1"/>
      <c r="H629" s="1"/>
      <c r="I629" s="1"/>
      <c r="J629" s="1"/>
      <c r="K629" s="18"/>
      <c r="L629" s="1"/>
      <c r="M629" s="1"/>
      <c r="N629" s="1"/>
      <c r="O629" s="1"/>
      <c r="P629" s="1"/>
      <c r="Q629" s="1"/>
      <c r="R629" s="1"/>
      <c r="S629" s="210"/>
      <c r="T629" s="210"/>
      <c r="U629" s="1"/>
      <c r="V629" s="18"/>
      <c r="W629" s="18"/>
      <c r="X629" s="1"/>
      <c r="Y629" s="210"/>
      <c r="Z629" s="1"/>
      <c r="AA629" s="18"/>
      <c r="AB629" s="212"/>
      <c r="AC629" s="1"/>
    </row>
    <row r="630" spans="1:29">
      <c r="A630" s="1"/>
      <c r="B630" s="1"/>
      <c r="C630" s="1"/>
      <c r="D630" s="1"/>
      <c r="E630" s="1"/>
      <c r="F630" s="1"/>
      <c r="G630" s="1"/>
      <c r="H630" s="1"/>
      <c r="I630" s="1"/>
      <c r="J630" s="1"/>
      <c r="K630" s="18"/>
      <c r="L630" s="1"/>
      <c r="M630" s="1"/>
      <c r="N630" s="1"/>
      <c r="O630" s="1"/>
      <c r="P630" s="1"/>
      <c r="Q630" s="1"/>
      <c r="R630" s="1"/>
      <c r="S630" s="210"/>
      <c r="T630" s="210"/>
      <c r="U630" s="1"/>
      <c r="V630" s="18"/>
      <c r="W630" s="18"/>
      <c r="X630" s="1"/>
      <c r="Y630" s="210"/>
      <c r="Z630" s="1"/>
      <c r="AA630" s="18"/>
      <c r="AB630" s="212"/>
      <c r="AC630" s="1"/>
    </row>
    <row r="631" spans="1:29">
      <c r="A631" s="1"/>
      <c r="B631" s="1"/>
      <c r="C631" s="1"/>
      <c r="D631" s="1"/>
      <c r="E631" s="1"/>
      <c r="F631" s="1"/>
      <c r="G631" s="1"/>
      <c r="H631" s="1"/>
      <c r="I631" s="1"/>
      <c r="J631" s="1"/>
      <c r="K631" s="18"/>
      <c r="L631" s="1"/>
      <c r="M631" s="1"/>
      <c r="N631" s="1"/>
      <c r="O631" s="1"/>
      <c r="P631" s="1"/>
      <c r="Q631" s="1"/>
      <c r="R631" s="1"/>
      <c r="S631" s="210"/>
      <c r="T631" s="210"/>
      <c r="U631" s="1"/>
      <c r="V631" s="18"/>
      <c r="W631" s="18"/>
      <c r="X631" s="1"/>
      <c r="Y631" s="210"/>
      <c r="Z631" s="1"/>
      <c r="AA631" s="18"/>
      <c r="AB631" s="212"/>
      <c r="AC631" s="1"/>
    </row>
    <row r="632" spans="1:29">
      <c r="A632" s="1"/>
      <c r="B632" s="1"/>
      <c r="C632" s="1"/>
      <c r="D632" s="1"/>
      <c r="E632" s="1"/>
      <c r="F632" s="1"/>
      <c r="G632" s="1"/>
      <c r="H632" s="1"/>
      <c r="I632" s="1"/>
      <c r="J632" s="1"/>
      <c r="K632" s="18"/>
      <c r="L632" s="1"/>
      <c r="M632" s="1"/>
      <c r="N632" s="1"/>
      <c r="O632" s="1"/>
      <c r="P632" s="1"/>
      <c r="Q632" s="1"/>
      <c r="R632" s="1"/>
      <c r="S632" s="210"/>
      <c r="T632" s="210"/>
      <c r="U632" s="1"/>
      <c r="V632" s="18"/>
      <c r="W632" s="18"/>
      <c r="X632" s="1"/>
      <c r="Y632" s="210"/>
      <c r="Z632" s="1"/>
      <c r="AA632" s="18"/>
      <c r="AB632" s="212"/>
      <c r="AC632" s="1"/>
    </row>
    <row r="633" spans="1:29">
      <c r="A633" s="1"/>
      <c r="B633" s="1"/>
      <c r="C633" s="1"/>
      <c r="D633" s="1"/>
      <c r="E633" s="1"/>
      <c r="F633" s="1"/>
      <c r="G633" s="1"/>
      <c r="H633" s="1"/>
      <c r="I633" s="1"/>
      <c r="J633" s="1"/>
      <c r="K633" s="18"/>
      <c r="L633" s="1"/>
      <c r="M633" s="1"/>
      <c r="N633" s="1"/>
      <c r="O633" s="1"/>
      <c r="P633" s="1"/>
      <c r="Q633" s="1"/>
      <c r="R633" s="1"/>
      <c r="S633" s="210"/>
      <c r="T633" s="210"/>
      <c r="U633" s="1"/>
      <c r="V633" s="18"/>
      <c r="W633" s="18"/>
      <c r="X633" s="1"/>
      <c r="Y633" s="210"/>
      <c r="Z633" s="1"/>
      <c r="AA633" s="18"/>
      <c r="AB633" s="212"/>
      <c r="AC633" s="1"/>
    </row>
    <row r="634" spans="1:29">
      <c r="A634" s="1"/>
      <c r="B634" s="1"/>
      <c r="C634" s="1"/>
      <c r="D634" s="1"/>
      <c r="E634" s="1"/>
      <c r="F634" s="1"/>
      <c r="G634" s="1"/>
      <c r="H634" s="1"/>
      <c r="I634" s="1"/>
      <c r="J634" s="1"/>
      <c r="K634" s="18"/>
      <c r="L634" s="1"/>
      <c r="M634" s="1"/>
      <c r="N634" s="1"/>
      <c r="O634" s="1"/>
      <c r="P634" s="1"/>
      <c r="Q634" s="1"/>
      <c r="R634" s="1"/>
      <c r="S634" s="210"/>
      <c r="T634" s="210"/>
      <c r="U634" s="1"/>
      <c r="V634" s="18"/>
      <c r="W634" s="18"/>
      <c r="X634" s="1"/>
      <c r="Y634" s="210"/>
      <c r="Z634" s="1"/>
      <c r="AA634" s="18"/>
      <c r="AB634" s="212"/>
      <c r="AC634" s="1"/>
    </row>
    <row r="635" spans="1:29">
      <c r="A635" s="1"/>
      <c r="B635" s="1"/>
      <c r="C635" s="1"/>
      <c r="D635" s="1"/>
      <c r="E635" s="1"/>
      <c r="F635" s="1"/>
      <c r="G635" s="1"/>
      <c r="H635" s="1"/>
      <c r="I635" s="1"/>
      <c r="J635" s="1"/>
      <c r="K635" s="18"/>
      <c r="L635" s="1"/>
      <c r="M635" s="1"/>
      <c r="N635" s="1"/>
      <c r="O635" s="1"/>
      <c r="P635" s="1"/>
      <c r="Q635" s="1"/>
      <c r="R635" s="1"/>
      <c r="S635" s="210"/>
      <c r="T635" s="210"/>
      <c r="U635" s="1"/>
      <c r="V635" s="18"/>
      <c r="W635" s="18"/>
      <c r="X635" s="1"/>
      <c r="Y635" s="210"/>
      <c r="Z635" s="1"/>
      <c r="AA635" s="18"/>
      <c r="AB635" s="212"/>
      <c r="AC635" s="1"/>
    </row>
    <row r="636" spans="1:29">
      <c r="A636" s="1"/>
      <c r="B636" s="1"/>
      <c r="C636" s="1"/>
      <c r="D636" s="1"/>
      <c r="E636" s="1"/>
      <c r="F636" s="1"/>
      <c r="G636" s="1"/>
      <c r="H636" s="1"/>
      <c r="I636" s="1"/>
      <c r="J636" s="1"/>
      <c r="K636" s="18"/>
      <c r="L636" s="1"/>
      <c r="M636" s="1"/>
      <c r="N636" s="1"/>
      <c r="O636" s="1"/>
      <c r="P636" s="1"/>
      <c r="Q636" s="1"/>
      <c r="R636" s="1"/>
      <c r="S636" s="210"/>
      <c r="T636" s="210"/>
      <c r="U636" s="1"/>
      <c r="V636" s="18"/>
      <c r="W636" s="18"/>
      <c r="X636" s="1"/>
      <c r="Y636" s="210"/>
      <c r="Z636" s="1"/>
      <c r="AA636" s="18"/>
      <c r="AB636" s="212"/>
      <c r="AC636" s="1"/>
    </row>
    <row r="637" spans="1:29">
      <c r="A637" s="1"/>
      <c r="B637" s="1"/>
      <c r="C637" s="1"/>
      <c r="D637" s="1"/>
      <c r="E637" s="1"/>
      <c r="F637" s="1"/>
      <c r="G637" s="1"/>
      <c r="H637" s="1"/>
      <c r="I637" s="1"/>
      <c r="J637" s="1"/>
      <c r="K637" s="18"/>
      <c r="L637" s="1"/>
      <c r="M637" s="1"/>
      <c r="N637" s="1"/>
      <c r="O637" s="1"/>
      <c r="P637" s="1"/>
      <c r="Q637" s="1"/>
      <c r="R637" s="1"/>
      <c r="S637" s="210"/>
      <c r="T637" s="210"/>
      <c r="U637" s="1"/>
      <c r="V637" s="18"/>
      <c r="W637" s="18"/>
      <c r="X637" s="1"/>
      <c r="Y637" s="210"/>
      <c r="Z637" s="1"/>
      <c r="AA637" s="18"/>
      <c r="AB637" s="212"/>
      <c r="AC637" s="1"/>
    </row>
    <row r="638" spans="1:29">
      <c r="A638" s="1"/>
      <c r="B638" s="1"/>
      <c r="C638" s="1"/>
      <c r="D638" s="1"/>
      <c r="E638" s="1"/>
      <c r="F638" s="1"/>
      <c r="G638" s="1"/>
      <c r="H638" s="1"/>
      <c r="I638" s="1"/>
      <c r="J638" s="1"/>
      <c r="K638" s="18"/>
      <c r="L638" s="1"/>
      <c r="M638" s="1"/>
      <c r="N638" s="1"/>
      <c r="O638" s="1"/>
      <c r="P638" s="1"/>
      <c r="Q638" s="1"/>
      <c r="R638" s="1"/>
      <c r="S638" s="210"/>
      <c r="T638" s="210"/>
      <c r="U638" s="1"/>
      <c r="V638" s="18"/>
      <c r="W638" s="18"/>
      <c r="X638" s="1"/>
      <c r="Y638" s="210"/>
      <c r="Z638" s="1"/>
      <c r="AA638" s="18"/>
      <c r="AB638" s="212"/>
      <c r="AC638" s="1"/>
    </row>
    <row r="639" spans="1:29">
      <c r="A639" s="1"/>
      <c r="B639" s="1"/>
      <c r="C639" s="1"/>
      <c r="D639" s="1"/>
      <c r="E639" s="1"/>
      <c r="F639" s="1"/>
      <c r="G639" s="1"/>
      <c r="H639" s="1"/>
      <c r="I639" s="1"/>
      <c r="J639" s="1"/>
      <c r="K639" s="18"/>
      <c r="L639" s="1"/>
      <c r="M639" s="1"/>
      <c r="N639" s="1"/>
      <c r="O639" s="1"/>
      <c r="P639" s="1"/>
      <c r="Q639" s="1"/>
      <c r="R639" s="1"/>
      <c r="S639" s="210"/>
      <c r="T639" s="210"/>
      <c r="U639" s="1"/>
      <c r="V639" s="18"/>
      <c r="W639" s="18"/>
      <c r="X639" s="1"/>
      <c r="Y639" s="210"/>
      <c r="Z639" s="1"/>
      <c r="AA639" s="18"/>
      <c r="AB639" s="212"/>
      <c r="AC639" s="1"/>
    </row>
    <row r="640" spans="1:29">
      <c r="A640" s="1"/>
      <c r="B640" s="1"/>
      <c r="C640" s="1"/>
      <c r="D640" s="1"/>
      <c r="E640" s="1"/>
      <c r="F640" s="1"/>
      <c r="G640" s="1"/>
      <c r="H640" s="1"/>
      <c r="I640" s="1"/>
      <c r="J640" s="1"/>
      <c r="K640" s="18"/>
      <c r="L640" s="1"/>
      <c r="M640" s="1"/>
      <c r="N640" s="1"/>
      <c r="O640" s="1"/>
      <c r="P640" s="1"/>
      <c r="Q640" s="1"/>
      <c r="R640" s="1"/>
      <c r="S640" s="210"/>
      <c r="T640" s="210"/>
      <c r="U640" s="1"/>
      <c r="V640" s="18"/>
      <c r="W640" s="18"/>
      <c r="X640" s="1"/>
      <c r="Y640" s="210"/>
      <c r="Z640" s="1"/>
      <c r="AA640" s="18"/>
      <c r="AB640" s="212"/>
      <c r="AC640" s="1"/>
    </row>
    <row r="641" spans="1:29">
      <c r="A641" s="1"/>
      <c r="B641" s="1"/>
      <c r="C641" s="1"/>
      <c r="D641" s="1"/>
      <c r="E641" s="1"/>
      <c r="F641" s="1"/>
      <c r="G641" s="1"/>
      <c r="H641" s="1"/>
      <c r="I641" s="1"/>
      <c r="J641" s="1"/>
      <c r="K641" s="18"/>
      <c r="L641" s="1"/>
      <c r="M641" s="1"/>
      <c r="N641" s="1"/>
      <c r="O641" s="1"/>
      <c r="P641" s="1"/>
      <c r="Q641" s="1"/>
      <c r="R641" s="1"/>
      <c r="S641" s="210"/>
      <c r="T641" s="210"/>
      <c r="U641" s="1"/>
      <c r="V641" s="18"/>
      <c r="W641" s="18"/>
      <c r="X641" s="1"/>
      <c r="Y641" s="210"/>
      <c r="Z641" s="1"/>
      <c r="AA641" s="18"/>
      <c r="AB641" s="212"/>
      <c r="AC641" s="1"/>
    </row>
    <row r="642" spans="1:29">
      <c r="A642" s="1"/>
      <c r="B642" s="1"/>
      <c r="C642" s="1"/>
      <c r="D642" s="1"/>
      <c r="E642" s="1"/>
      <c r="F642" s="1"/>
      <c r="G642" s="1"/>
      <c r="H642" s="1"/>
      <c r="I642" s="1"/>
      <c r="J642" s="1"/>
      <c r="K642" s="18"/>
      <c r="L642" s="1"/>
      <c r="M642" s="1"/>
      <c r="N642" s="1"/>
      <c r="O642" s="1"/>
      <c r="P642" s="1"/>
      <c r="Q642" s="1"/>
      <c r="R642" s="1"/>
      <c r="S642" s="210"/>
      <c r="T642" s="210"/>
      <c r="U642" s="1"/>
      <c r="V642" s="18"/>
      <c r="W642" s="18"/>
      <c r="X642" s="1"/>
      <c r="Y642" s="210"/>
      <c r="Z642" s="1"/>
      <c r="AA642" s="18"/>
      <c r="AB642" s="212"/>
      <c r="AC642" s="1"/>
    </row>
    <row r="643" spans="1:29">
      <c r="A643" s="1"/>
      <c r="B643" s="1"/>
      <c r="C643" s="1"/>
      <c r="D643" s="1"/>
      <c r="E643" s="1"/>
      <c r="F643" s="1"/>
      <c r="G643" s="1"/>
      <c r="H643" s="1"/>
      <c r="I643" s="1"/>
      <c r="J643" s="1"/>
      <c r="K643" s="18"/>
      <c r="L643" s="1"/>
      <c r="M643" s="1"/>
      <c r="N643" s="1"/>
      <c r="O643" s="1"/>
      <c r="P643" s="1"/>
      <c r="Q643" s="1"/>
      <c r="R643" s="1"/>
      <c r="S643" s="210"/>
      <c r="T643" s="210"/>
      <c r="U643" s="1"/>
      <c r="V643" s="18"/>
      <c r="W643" s="18"/>
      <c r="X643" s="1"/>
      <c r="Y643" s="210"/>
      <c r="Z643" s="1"/>
      <c r="AA643" s="18"/>
      <c r="AB643" s="212"/>
      <c r="AC643" s="1"/>
    </row>
    <row r="644" spans="1:29">
      <c r="A644" s="1"/>
      <c r="B644" s="1"/>
      <c r="C644" s="1"/>
      <c r="D644" s="1"/>
      <c r="E644" s="1"/>
      <c r="F644" s="1"/>
      <c r="G644" s="1"/>
      <c r="H644" s="1"/>
      <c r="I644" s="1"/>
      <c r="J644" s="1"/>
      <c r="K644" s="18"/>
      <c r="L644" s="1"/>
      <c r="M644" s="1"/>
      <c r="N644" s="1"/>
      <c r="O644" s="1"/>
      <c r="P644" s="1"/>
      <c r="Q644" s="1"/>
      <c r="R644" s="1"/>
      <c r="S644" s="210"/>
      <c r="T644" s="210"/>
      <c r="U644" s="1"/>
      <c r="V644" s="18"/>
      <c r="W644" s="18"/>
      <c r="X644" s="1"/>
      <c r="Y644" s="210"/>
      <c r="Z644" s="1"/>
      <c r="AA644" s="18"/>
      <c r="AB644" s="212"/>
      <c r="AC644" s="1"/>
    </row>
    <row r="645" spans="1:29">
      <c r="A645" s="1"/>
      <c r="B645" s="1"/>
      <c r="C645" s="1"/>
      <c r="D645" s="1"/>
      <c r="E645" s="1"/>
      <c r="F645" s="1"/>
      <c r="G645" s="1"/>
      <c r="H645" s="1"/>
      <c r="I645" s="1"/>
      <c r="J645" s="1"/>
      <c r="K645" s="18"/>
      <c r="L645" s="1"/>
      <c r="M645" s="1"/>
      <c r="N645" s="1"/>
      <c r="O645" s="1"/>
      <c r="P645" s="1"/>
      <c r="Q645" s="1"/>
      <c r="R645" s="1"/>
      <c r="S645" s="210"/>
      <c r="T645" s="210"/>
      <c r="U645" s="1"/>
      <c r="V645" s="18"/>
      <c r="W645" s="18"/>
      <c r="X645" s="1"/>
      <c r="Y645" s="210"/>
      <c r="Z645" s="1"/>
      <c r="AA645" s="18"/>
      <c r="AB645" s="212"/>
      <c r="AC645" s="1"/>
    </row>
    <row r="646" spans="1:29">
      <c r="A646" s="1"/>
      <c r="B646" s="1"/>
      <c r="C646" s="1"/>
      <c r="D646" s="1"/>
      <c r="E646" s="1"/>
      <c r="F646" s="1"/>
      <c r="G646" s="1"/>
      <c r="H646" s="1"/>
      <c r="I646" s="1"/>
      <c r="J646" s="1"/>
      <c r="K646" s="18"/>
      <c r="L646" s="1"/>
      <c r="M646" s="1"/>
      <c r="N646" s="1"/>
      <c r="O646" s="1"/>
      <c r="P646" s="1"/>
      <c r="Q646" s="1"/>
      <c r="R646" s="1"/>
      <c r="S646" s="210"/>
      <c r="T646" s="210"/>
      <c r="U646" s="1"/>
      <c r="V646" s="18"/>
      <c r="W646" s="18"/>
      <c r="X646" s="1"/>
      <c r="Y646" s="210"/>
      <c r="Z646" s="1"/>
      <c r="AA646" s="18"/>
      <c r="AB646" s="212"/>
      <c r="AC646" s="1"/>
    </row>
    <row r="647" spans="1:29">
      <c r="A647" s="1"/>
      <c r="B647" s="1"/>
      <c r="C647" s="1"/>
      <c r="D647" s="1"/>
      <c r="E647" s="1"/>
      <c r="F647" s="1"/>
      <c r="G647" s="1"/>
      <c r="H647" s="1"/>
      <c r="I647" s="1"/>
      <c r="J647" s="1"/>
      <c r="K647" s="18"/>
      <c r="L647" s="1"/>
      <c r="M647" s="1"/>
      <c r="N647" s="1"/>
      <c r="O647" s="1"/>
      <c r="P647" s="1"/>
      <c r="Q647" s="1"/>
      <c r="R647" s="1"/>
      <c r="S647" s="210"/>
      <c r="T647" s="210"/>
      <c r="U647" s="1"/>
      <c r="V647" s="18"/>
      <c r="W647" s="18"/>
      <c r="X647" s="1"/>
      <c r="Y647" s="210"/>
      <c r="Z647" s="1"/>
      <c r="AA647" s="18"/>
      <c r="AB647" s="212"/>
      <c r="AC647" s="1"/>
    </row>
    <row r="648" spans="1:29">
      <c r="A648" s="1"/>
      <c r="B648" s="1"/>
      <c r="C648" s="1"/>
      <c r="D648" s="1"/>
      <c r="E648" s="1"/>
      <c r="F648" s="1"/>
      <c r="G648" s="1"/>
      <c r="H648" s="1"/>
      <c r="I648" s="1"/>
      <c r="J648" s="1"/>
      <c r="K648" s="18"/>
      <c r="L648" s="1"/>
      <c r="M648" s="1"/>
      <c r="N648" s="1"/>
      <c r="O648" s="1"/>
      <c r="P648" s="1"/>
      <c r="Q648" s="1"/>
      <c r="R648" s="1"/>
      <c r="S648" s="210"/>
      <c r="T648" s="210"/>
      <c r="U648" s="1"/>
      <c r="V648" s="18"/>
      <c r="W648" s="18"/>
      <c r="X648" s="1"/>
      <c r="Y648" s="210"/>
      <c r="Z648" s="1"/>
      <c r="AA648" s="18"/>
      <c r="AB648" s="212"/>
      <c r="AC648" s="1"/>
    </row>
    <row r="649" spans="1:29">
      <c r="A649" s="1"/>
      <c r="B649" s="1"/>
      <c r="C649" s="1"/>
      <c r="D649" s="1"/>
      <c r="E649" s="1"/>
      <c r="F649" s="1"/>
      <c r="G649" s="1"/>
      <c r="H649" s="1"/>
      <c r="I649" s="1"/>
      <c r="J649" s="1"/>
      <c r="K649" s="18"/>
      <c r="L649" s="1"/>
      <c r="M649" s="1"/>
      <c r="N649" s="1"/>
      <c r="O649" s="1"/>
      <c r="P649" s="1"/>
      <c r="Q649" s="1"/>
      <c r="R649" s="1"/>
      <c r="S649" s="210"/>
      <c r="T649" s="210"/>
      <c r="U649" s="1"/>
      <c r="V649" s="18"/>
      <c r="W649" s="18"/>
      <c r="X649" s="1"/>
      <c r="Y649" s="210"/>
      <c r="Z649" s="1"/>
      <c r="AA649" s="18"/>
      <c r="AB649" s="212"/>
      <c r="AC649" s="1"/>
    </row>
    <row r="650" spans="1:29">
      <c r="A650" s="1"/>
      <c r="B650" s="1"/>
      <c r="C650" s="1"/>
      <c r="D650" s="1"/>
      <c r="E650" s="1"/>
      <c r="F650" s="1"/>
      <c r="G650" s="1"/>
      <c r="H650" s="1"/>
      <c r="I650" s="1"/>
      <c r="J650" s="1"/>
      <c r="K650" s="18"/>
      <c r="L650" s="1"/>
      <c r="M650" s="1"/>
      <c r="N650" s="1"/>
      <c r="O650" s="1"/>
      <c r="P650" s="1"/>
      <c r="Q650" s="1"/>
      <c r="R650" s="1"/>
      <c r="S650" s="210"/>
      <c r="T650" s="210"/>
      <c r="U650" s="1"/>
      <c r="V650" s="18"/>
      <c r="W650" s="18"/>
      <c r="X650" s="1"/>
      <c r="Y650" s="210"/>
      <c r="Z650" s="1"/>
      <c r="AA650" s="18"/>
      <c r="AB650" s="212"/>
      <c r="AC650" s="1"/>
    </row>
    <row r="651" spans="1:29">
      <c r="A651" s="1"/>
      <c r="B651" s="1"/>
      <c r="C651" s="1"/>
      <c r="D651" s="1"/>
      <c r="E651" s="1"/>
      <c r="F651" s="1"/>
      <c r="G651" s="1"/>
      <c r="H651" s="1"/>
      <c r="I651" s="1"/>
      <c r="J651" s="1"/>
      <c r="K651" s="18"/>
      <c r="L651" s="1"/>
      <c r="M651" s="1"/>
      <c r="N651" s="1"/>
      <c r="O651" s="1"/>
      <c r="P651" s="1"/>
      <c r="Q651" s="1"/>
      <c r="R651" s="1"/>
      <c r="S651" s="210"/>
      <c r="T651" s="210"/>
      <c r="U651" s="1"/>
      <c r="V651" s="18"/>
      <c r="W651" s="18"/>
      <c r="X651" s="1"/>
      <c r="Y651" s="210"/>
      <c r="Z651" s="1"/>
      <c r="AA651" s="18"/>
      <c r="AB651" s="212"/>
      <c r="AC651" s="1"/>
    </row>
    <row r="652" spans="1:29">
      <c r="A652" s="1"/>
      <c r="B652" s="1"/>
      <c r="C652" s="1"/>
      <c r="D652" s="1"/>
      <c r="E652" s="1"/>
      <c r="F652" s="1"/>
      <c r="G652" s="1"/>
      <c r="H652" s="1"/>
      <c r="I652" s="1"/>
      <c r="J652" s="1"/>
      <c r="K652" s="18"/>
      <c r="L652" s="1"/>
      <c r="M652" s="1"/>
      <c r="N652" s="1"/>
      <c r="O652" s="1"/>
      <c r="P652" s="1"/>
      <c r="Q652" s="1"/>
      <c r="R652" s="1"/>
      <c r="S652" s="210"/>
      <c r="T652" s="210"/>
      <c r="U652" s="1"/>
      <c r="V652" s="18"/>
      <c r="W652" s="18"/>
      <c r="X652" s="1"/>
      <c r="Y652" s="210"/>
      <c r="Z652" s="1"/>
      <c r="AA652" s="18"/>
      <c r="AB652" s="212"/>
      <c r="AC652" s="1"/>
    </row>
    <row r="653" spans="1:29">
      <c r="A653" s="1"/>
      <c r="B653" s="1"/>
      <c r="C653" s="1"/>
      <c r="D653" s="1"/>
      <c r="E653" s="1"/>
      <c r="F653" s="1"/>
      <c r="G653" s="1"/>
      <c r="H653" s="1"/>
      <c r="I653" s="1"/>
      <c r="J653" s="1"/>
      <c r="K653" s="18"/>
      <c r="L653" s="1"/>
      <c r="M653" s="1"/>
      <c r="N653" s="1"/>
      <c r="O653" s="1"/>
      <c r="P653" s="1"/>
      <c r="Q653" s="1"/>
      <c r="R653" s="1"/>
      <c r="S653" s="210"/>
      <c r="T653" s="210"/>
      <c r="U653" s="1"/>
      <c r="V653" s="18"/>
      <c r="W653" s="18"/>
      <c r="X653" s="1"/>
      <c r="Y653" s="210"/>
      <c r="Z653" s="1"/>
      <c r="AA653" s="18"/>
      <c r="AB653" s="212"/>
      <c r="AC653" s="1"/>
    </row>
    <row r="654" spans="1:29">
      <c r="A654" s="1"/>
      <c r="B654" s="1"/>
      <c r="C654" s="1"/>
      <c r="D654" s="1"/>
      <c r="E654" s="1"/>
      <c r="F654" s="1"/>
      <c r="G654" s="1"/>
      <c r="H654" s="1"/>
      <c r="I654" s="1"/>
      <c r="J654" s="1"/>
      <c r="K654" s="18"/>
      <c r="L654" s="1"/>
      <c r="M654" s="1"/>
      <c r="N654" s="1"/>
      <c r="O654" s="1"/>
      <c r="P654" s="1"/>
      <c r="Q654" s="1"/>
      <c r="R654" s="1"/>
      <c r="S654" s="210"/>
      <c r="T654" s="210"/>
      <c r="U654" s="1"/>
      <c r="V654" s="18"/>
      <c r="W654" s="18"/>
      <c r="X654" s="1"/>
      <c r="Y654" s="210"/>
      <c r="Z654" s="1"/>
      <c r="AA654" s="18"/>
      <c r="AB654" s="212"/>
      <c r="AC654" s="1"/>
    </row>
    <row r="655" spans="1:29">
      <c r="A655" s="1"/>
      <c r="B655" s="1"/>
      <c r="C655" s="1"/>
      <c r="D655" s="1"/>
      <c r="E655" s="1"/>
      <c r="F655" s="1"/>
      <c r="G655" s="1"/>
      <c r="H655" s="1"/>
      <c r="I655" s="1"/>
      <c r="J655" s="1"/>
      <c r="K655" s="18"/>
      <c r="L655" s="1"/>
      <c r="M655" s="1"/>
      <c r="N655" s="1"/>
      <c r="O655" s="1"/>
      <c r="P655" s="1"/>
      <c r="Q655" s="1"/>
      <c r="R655" s="1"/>
      <c r="S655" s="210"/>
      <c r="T655" s="210"/>
      <c r="U655" s="1"/>
      <c r="V655" s="18"/>
      <c r="W655" s="18"/>
      <c r="X655" s="1"/>
      <c r="Y655" s="210"/>
      <c r="Z655" s="1"/>
      <c r="AA655" s="18"/>
      <c r="AB655" s="212"/>
      <c r="AC655" s="1"/>
    </row>
    <row r="656" spans="1:29">
      <c r="A656" s="1"/>
      <c r="B656" s="1"/>
      <c r="C656" s="1"/>
      <c r="D656" s="1"/>
      <c r="E656" s="1"/>
      <c r="F656" s="1"/>
      <c r="G656" s="1"/>
      <c r="H656" s="1"/>
      <c r="I656" s="1"/>
      <c r="J656" s="1"/>
      <c r="K656" s="18"/>
      <c r="L656" s="1"/>
      <c r="M656" s="1"/>
      <c r="N656" s="1"/>
      <c r="O656" s="1"/>
      <c r="P656" s="1"/>
      <c r="Q656" s="1"/>
      <c r="R656" s="1"/>
      <c r="S656" s="210"/>
      <c r="T656" s="210"/>
      <c r="U656" s="1"/>
      <c r="V656" s="18"/>
      <c r="W656" s="18"/>
      <c r="X656" s="1"/>
      <c r="Y656" s="210"/>
      <c r="Z656" s="1"/>
      <c r="AA656" s="18"/>
      <c r="AB656" s="212"/>
      <c r="AC656" s="1"/>
    </row>
    <row r="657" spans="1:29">
      <c r="A657" s="1"/>
      <c r="B657" s="1"/>
      <c r="C657" s="1"/>
      <c r="D657" s="1"/>
      <c r="E657" s="1"/>
      <c r="F657" s="1"/>
      <c r="G657" s="1"/>
      <c r="H657" s="1"/>
      <c r="I657" s="1"/>
      <c r="J657" s="1"/>
      <c r="K657" s="18"/>
      <c r="L657" s="1"/>
      <c r="M657" s="1"/>
      <c r="N657" s="1"/>
      <c r="O657" s="1"/>
      <c r="P657" s="1"/>
      <c r="Q657" s="1"/>
      <c r="R657" s="1"/>
      <c r="S657" s="210"/>
      <c r="T657" s="210"/>
      <c r="U657" s="1"/>
      <c r="V657" s="18"/>
      <c r="W657" s="18"/>
      <c r="X657" s="1"/>
      <c r="Y657" s="210"/>
      <c r="Z657" s="1"/>
      <c r="AA657" s="18"/>
      <c r="AB657" s="212"/>
      <c r="AC657" s="1"/>
    </row>
    <row r="658" spans="1:29">
      <c r="A658" s="1"/>
      <c r="B658" s="1"/>
      <c r="C658" s="1"/>
      <c r="D658" s="1"/>
      <c r="E658" s="1"/>
      <c r="F658" s="1"/>
      <c r="G658" s="1"/>
      <c r="H658" s="1"/>
      <c r="I658" s="1"/>
      <c r="J658" s="1"/>
      <c r="K658" s="18"/>
      <c r="L658" s="1"/>
      <c r="M658" s="1"/>
      <c r="N658" s="1"/>
      <c r="O658" s="1"/>
      <c r="P658" s="1"/>
      <c r="Q658" s="1"/>
      <c r="R658" s="1"/>
      <c r="S658" s="210"/>
      <c r="T658" s="210"/>
      <c r="U658" s="1"/>
      <c r="V658" s="18"/>
      <c r="W658" s="18"/>
      <c r="X658" s="1"/>
      <c r="Y658" s="210"/>
      <c r="Z658" s="1"/>
      <c r="AA658" s="18"/>
      <c r="AB658" s="212"/>
      <c r="AC658" s="1"/>
    </row>
    <row r="659" spans="1:29">
      <c r="A659" s="1"/>
      <c r="B659" s="1"/>
      <c r="C659" s="1"/>
      <c r="D659" s="1"/>
      <c r="E659" s="1"/>
      <c r="F659" s="1"/>
      <c r="G659" s="1"/>
      <c r="H659" s="1"/>
      <c r="I659" s="1"/>
      <c r="J659" s="1"/>
      <c r="K659" s="18"/>
      <c r="L659" s="1"/>
      <c r="M659" s="1"/>
      <c r="N659" s="1"/>
      <c r="O659" s="1"/>
      <c r="P659" s="1"/>
      <c r="Q659" s="1"/>
      <c r="R659" s="1"/>
      <c r="S659" s="210"/>
      <c r="T659" s="210"/>
      <c r="U659" s="1"/>
      <c r="V659" s="18"/>
      <c r="W659" s="18"/>
      <c r="X659" s="1"/>
      <c r="Y659" s="210"/>
      <c r="Z659" s="1"/>
      <c r="AA659" s="18"/>
      <c r="AB659" s="212"/>
      <c r="AC659" s="1"/>
    </row>
    <row r="660" spans="1:29">
      <c r="A660" s="1"/>
      <c r="B660" s="1"/>
      <c r="C660" s="1"/>
      <c r="D660" s="1"/>
      <c r="E660" s="1"/>
      <c r="F660" s="1"/>
      <c r="G660" s="1"/>
      <c r="H660" s="1"/>
      <c r="I660" s="1"/>
      <c r="J660" s="1"/>
      <c r="K660" s="18"/>
      <c r="L660" s="1"/>
      <c r="M660" s="1"/>
      <c r="N660" s="1"/>
      <c r="O660" s="1"/>
      <c r="P660" s="1"/>
      <c r="Q660" s="1"/>
      <c r="R660" s="1"/>
      <c r="S660" s="210"/>
      <c r="T660" s="210"/>
      <c r="U660" s="1"/>
      <c r="V660" s="18"/>
      <c r="W660" s="18"/>
      <c r="X660" s="1"/>
      <c r="Y660" s="210"/>
      <c r="Z660" s="1"/>
      <c r="AA660" s="18"/>
      <c r="AB660" s="212"/>
      <c r="AC660" s="1"/>
    </row>
    <row r="661" spans="1:29">
      <c r="A661" s="1"/>
      <c r="B661" s="1"/>
      <c r="C661" s="1"/>
      <c r="D661" s="1"/>
      <c r="E661" s="1"/>
      <c r="F661" s="1"/>
      <c r="G661" s="1"/>
      <c r="H661" s="1"/>
      <c r="I661" s="1"/>
      <c r="J661" s="1"/>
      <c r="K661" s="18"/>
      <c r="L661" s="1"/>
      <c r="M661" s="1"/>
      <c r="N661" s="1"/>
      <c r="O661" s="1"/>
      <c r="P661" s="1"/>
      <c r="Q661" s="1"/>
      <c r="R661" s="1"/>
      <c r="S661" s="210"/>
      <c r="T661" s="210"/>
      <c r="U661" s="1"/>
      <c r="V661" s="18"/>
      <c r="W661" s="18"/>
      <c r="X661" s="1"/>
      <c r="Y661" s="210"/>
      <c r="Z661" s="1"/>
      <c r="AA661" s="18"/>
      <c r="AB661" s="212"/>
      <c r="AC661" s="1"/>
    </row>
    <row r="662" spans="1:29">
      <c r="A662" s="1"/>
      <c r="B662" s="1"/>
      <c r="C662" s="1"/>
      <c r="D662" s="1"/>
      <c r="E662" s="1"/>
      <c r="F662" s="1"/>
      <c r="G662" s="1"/>
      <c r="H662" s="1"/>
      <c r="I662" s="1"/>
      <c r="J662" s="1"/>
      <c r="K662" s="18"/>
      <c r="L662" s="1"/>
      <c r="M662" s="1"/>
      <c r="N662" s="1"/>
      <c r="O662" s="1"/>
      <c r="P662" s="1"/>
      <c r="Q662" s="1"/>
      <c r="R662" s="1"/>
      <c r="S662" s="210"/>
      <c r="T662" s="210"/>
      <c r="U662" s="1"/>
      <c r="V662" s="18"/>
      <c r="W662" s="18"/>
      <c r="X662" s="1"/>
      <c r="Y662" s="210"/>
      <c r="Z662" s="1"/>
      <c r="AA662" s="18"/>
      <c r="AB662" s="212"/>
      <c r="AC662" s="1"/>
    </row>
    <row r="663" spans="1:29">
      <c r="A663" s="1"/>
      <c r="B663" s="1"/>
      <c r="C663" s="1"/>
      <c r="D663" s="1"/>
      <c r="E663" s="1"/>
      <c r="F663" s="1"/>
      <c r="G663" s="1"/>
      <c r="H663" s="1"/>
      <c r="I663" s="1"/>
      <c r="J663" s="1"/>
      <c r="K663" s="18"/>
      <c r="L663" s="1"/>
      <c r="M663" s="1"/>
      <c r="N663" s="1"/>
      <c r="O663" s="1"/>
      <c r="P663" s="1"/>
      <c r="Q663" s="1"/>
      <c r="R663" s="1"/>
      <c r="S663" s="210"/>
      <c r="T663" s="210"/>
      <c r="U663" s="1"/>
      <c r="V663" s="18"/>
      <c r="W663" s="18"/>
      <c r="X663" s="1"/>
      <c r="Y663" s="210"/>
      <c r="Z663" s="1"/>
      <c r="AA663" s="18"/>
      <c r="AB663" s="212"/>
      <c r="AC663" s="1"/>
    </row>
    <row r="664" spans="1:29">
      <c r="A664" s="1"/>
      <c r="B664" s="1"/>
      <c r="C664" s="1"/>
      <c r="D664" s="1"/>
      <c r="E664" s="1"/>
      <c r="F664" s="1"/>
      <c r="G664" s="1"/>
      <c r="H664" s="1"/>
      <c r="I664" s="1"/>
      <c r="J664" s="1"/>
      <c r="K664" s="18"/>
      <c r="L664" s="1"/>
      <c r="M664" s="1"/>
      <c r="N664" s="1"/>
      <c r="O664" s="1"/>
      <c r="P664" s="1"/>
      <c r="Q664" s="1"/>
      <c r="R664" s="1"/>
      <c r="S664" s="210"/>
      <c r="T664" s="210"/>
      <c r="U664" s="1"/>
      <c r="V664" s="18"/>
      <c r="W664" s="18"/>
      <c r="X664" s="1"/>
      <c r="Y664" s="210"/>
      <c r="Z664" s="1"/>
      <c r="AA664" s="18"/>
      <c r="AB664" s="212"/>
      <c r="AC664" s="1"/>
    </row>
    <row r="665" spans="1:29">
      <c r="A665" s="1"/>
      <c r="B665" s="1"/>
      <c r="C665" s="1"/>
      <c r="D665" s="1"/>
      <c r="E665" s="1"/>
      <c r="F665" s="1"/>
      <c r="G665" s="1"/>
      <c r="H665" s="1"/>
      <c r="I665" s="1"/>
      <c r="J665" s="1"/>
      <c r="K665" s="18"/>
      <c r="L665" s="1"/>
      <c r="M665" s="1"/>
      <c r="N665" s="1"/>
      <c r="O665" s="1"/>
      <c r="P665" s="1"/>
      <c r="Q665" s="1"/>
      <c r="R665" s="1"/>
      <c r="S665" s="210"/>
      <c r="T665" s="210"/>
      <c r="U665" s="1"/>
      <c r="V665" s="18"/>
      <c r="W665" s="18"/>
      <c r="X665" s="1"/>
      <c r="Y665" s="210"/>
      <c r="Z665" s="1"/>
      <c r="AA665" s="18"/>
      <c r="AB665" s="212"/>
      <c r="AC665" s="1"/>
    </row>
    <row r="666" spans="1:29">
      <c r="A666" s="1"/>
      <c r="B666" s="1"/>
      <c r="C666" s="1"/>
      <c r="D666" s="1"/>
      <c r="E666" s="1"/>
      <c r="F666" s="1"/>
      <c r="G666" s="1"/>
      <c r="H666" s="1"/>
      <c r="I666" s="1"/>
      <c r="J666" s="1"/>
      <c r="K666" s="18"/>
      <c r="L666" s="1"/>
      <c r="M666" s="1"/>
      <c r="N666" s="1"/>
      <c r="O666" s="1"/>
      <c r="P666" s="1"/>
      <c r="Q666" s="1"/>
      <c r="R666" s="1"/>
      <c r="S666" s="210"/>
      <c r="T666" s="210"/>
      <c r="U666" s="1"/>
      <c r="V666" s="18"/>
      <c r="W666" s="18"/>
      <c r="X666" s="1"/>
      <c r="Y666" s="210"/>
      <c r="Z666" s="1"/>
      <c r="AA666" s="18"/>
      <c r="AB666" s="212"/>
      <c r="AC666" s="1"/>
    </row>
    <row r="667" spans="1:29">
      <c r="A667" s="1"/>
      <c r="B667" s="1"/>
      <c r="C667" s="1"/>
      <c r="D667" s="1"/>
      <c r="E667" s="1"/>
      <c r="F667" s="1"/>
      <c r="G667" s="1"/>
      <c r="H667" s="1"/>
      <c r="I667" s="1"/>
      <c r="J667" s="1"/>
      <c r="K667" s="18"/>
      <c r="L667" s="1"/>
      <c r="M667" s="1"/>
      <c r="N667" s="1"/>
      <c r="O667" s="1"/>
      <c r="P667" s="1"/>
      <c r="Q667" s="1"/>
      <c r="R667" s="1"/>
      <c r="S667" s="210"/>
      <c r="T667" s="210"/>
      <c r="U667" s="1"/>
      <c r="V667" s="18"/>
      <c r="W667" s="18"/>
      <c r="X667" s="1"/>
      <c r="Y667" s="210"/>
      <c r="Z667" s="1"/>
      <c r="AA667" s="18"/>
      <c r="AB667" s="212"/>
      <c r="AC667" s="1"/>
    </row>
    <row r="668" spans="1:29">
      <c r="A668" s="1"/>
      <c r="B668" s="1"/>
      <c r="C668" s="1"/>
      <c r="D668" s="1"/>
      <c r="E668" s="1"/>
      <c r="F668" s="1"/>
      <c r="G668" s="1"/>
      <c r="H668" s="1"/>
      <c r="I668" s="1"/>
      <c r="J668" s="1"/>
      <c r="K668" s="18"/>
      <c r="L668" s="1"/>
      <c r="M668" s="1"/>
      <c r="N668" s="1"/>
      <c r="O668" s="1"/>
      <c r="P668" s="1"/>
      <c r="Q668" s="1"/>
      <c r="R668" s="1"/>
      <c r="S668" s="210"/>
      <c r="T668" s="210"/>
      <c r="U668" s="1"/>
      <c r="V668" s="18"/>
      <c r="W668" s="18"/>
      <c r="X668" s="1"/>
      <c r="Y668" s="210"/>
      <c r="Z668" s="1"/>
      <c r="AA668" s="18"/>
      <c r="AB668" s="212"/>
      <c r="AC668" s="1"/>
    </row>
    <row r="669" spans="1:29">
      <c r="A669" s="1"/>
      <c r="B669" s="1"/>
      <c r="C669" s="1"/>
      <c r="D669" s="1"/>
      <c r="E669" s="1"/>
      <c r="F669" s="1"/>
      <c r="G669" s="1"/>
      <c r="H669" s="1"/>
      <c r="I669" s="1"/>
      <c r="J669" s="1"/>
      <c r="K669" s="18"/>
      <c r="L669" s="1"/>
      <c r="M669" s="1"/>
      <c r="N669" s="1"/>
      <c r="O669" s="1"/>
      <c r="P669" s="1"/>
      <c r="Q669" s="1"/>
      <c r="R669" s="1"/>
      <c r="S669" s="210"/>
      <c r="T669" s="210"/>
      <c r="U669" s="1"/>
      <c r="V669" s="18"/>
      <c r="W669" s="18"/>
      <c r="X669" s="1"/>
      <c r="Y669" s="210"/>
      <c r="Z669" s="1"/>
      <c r="AA669" s="18"/>
      <c r="AB669" s="212"/>
      <c r="AC669" s="1"/>
    </row>
    <row r="670" spans="1:29">
      <c r="A670" s="1"/>
      <c r="B670" s="1"/>
      <c r="C670" s="1"/>
      <c r="D670" s="1"/>
      <c r="E670" s="1"/>
      <c r="F670" s="1"/>
      <c r="G670" s="1"/>
      <c r="H670" s="1"/>
      <c r="I670" s="1"/>
      <c r="J670" s="1"/>
      <c r="K670" s="18"/>
      <c r="L670" s="1"/>
      <c r="M670" s="1"/>
      <c r="N670" s="1"/>
      <c r="O670" s="1"/>
      <c r="P670" s="1"/>
      <c r="Q670" s="1"/>
      <c r="R670" s="1"/>
      <c r="S670" s="210"/>
      <c r="T670" s="210"/>
      <c r="U670" s="1"/>
      <c r="V670" s="18"/>
      <c r="W670" s="18"/>
      <c r="X670" s="1"/>
      <c r="Y670" s="210"/>
      <c r="Z670" s="1"/>
      <c r="AA670" s="18"/>
      <c r="AB670" s="212"/>
      <c r="AC670" s="1"/>
    </row>
    <row r="671" spans="1:29">
      <c r="A671" s="1"/>
      <c r="B671" s="1"/>
      <c r="C671" s="1"/>
      <c r="D671" s="1"/>
      <c r="E671" s="1"/>
      <c r="F671" s="1"/>
      <c r="G671" s="1"/>
      <c r="H671" s="1"/>
      <c r="I671" s="1"/>
      <c r="J671" s="1"/>
      <c r="K671" s="18"/>
      <c r="L671" s="1"/>
      <c r="M671" s="1"/>
      <c r="N671" s="1"/>
      <c r="O671" s="1"/>
      <c r="P671" s="1"/>
      <c r="Q671" s="1"/>
      <c r="R671" s="1"/>
      <c r="S671" s="210"/>
      <c r="T671" s="210"/>
      <c r="U671" s="1"/>
      <c r="V671" s="18"/>
      <c r="W671" s="18"/>
      <c r="X671" s="1"/>
      <c r="Y671" s="210"/>
      <c r="Z671" s="1"/>
      <c r="AA671" s="18"/>
      <c r="AB671" s="212"/>
      <c r="AC671" s="1"/>
    </row>
    <row r="672" spans="1:29">
      <c r="A672" s="1"/>
      <c r="B672" s="1"/>
      <c r="C672" s="1"/>
      <c r="D672" s="1"/>
      <c r="E672" s="1"/>
      <c r="F672" s="1"/>
      <c r="G672" s="1"/>
      <c r="H672" s="1"/>
      <c r="I672" s="1"/>
      <c r="J672" s="1"/>
      <c r="K672" s="18"/>
      <c r="L672" s="1"/>
      <c r="M672" s="1"/>
      <c r="N672" s="1"/>
      <c r="O672" s="1"/>
      <c r="P672" s="1"/>
      <c r="Q672" s="1"/>
      <c r="R672" s="1"/>
      <c r="S672" s="210"/>
      <c r="T672" s="210"/>
      <c r="U672" s="1"/>
      <c r="V672" s="18"/>
      <c r="W672" s="18"/>
      <c r="X672" s="1"/>
      <c r="Y672" s="210"/>
      <c r="Z672" s="1"/>
      <c r="AA672" s="18"/>
      <c r="AB672" s="212"/>
      <c r="AC672" s="1"/>
    </row>
    <row r="673" spans="1:29">
      <c r="A673" s="1"/>
      <c r="B673" s="1"/>
      <c r="C673" s="1"/>
      <c r="D673" s="1"/>
      <c r="E673" s="1"/>
      <c r="F673" s="1"/>
      <c r="G673" s="1"/>
      <c r="H673" s="1"/>
      <c r="I673" s="1"/>
      <c r="J673" s="1"/>
      <c r="K673" s="18"/>
      <c r="L673" s="1"/>
      <c r="M673" s="1"/>
      <c r="N673" s="1"/>
      <c r="O673" s="1"/>
      <c r="P673" s="1"/>
      <c r="Q673" s="1"/>
      <c r="R673" s="1"/>
      <c r="S673" s="210"/>
      <c r="T673" s="210"/>
      <c r="U673" s="1"/>
      <c r="V673" s="18"/>
      <c r="W673" s="18"/>
      <c r="X673" s="1"/>
      <c r="Y673" s="210"/>
      <c r="Z673" s="1"/>
      <c r="AA673" s="18"/>
      <c r="AB673" s="212"/>
      <c r="AC673" s="1"/>
    </row>
    <row r="674" spans="1:29">
      <c r="A674" s="1"/>
      <c r="B674" s="1"/>
      <c r="C674" s="1"/>
      <c r="D674" s="1"/>
      <c r="E674" s="1"/>
      <c r="F674" s="1"/>
      <c r="G674" s="1"/>
      <c r="H674" s="1"/>
      <c r="I674" s="1"/>
      <c r="J674" s="1"/>
      <c r="K674" s="18"/>
      <c r="L674" s="1"/>
      <c r="M674" s="1"/>
      <c r="N674" s="1"/>
      <c r="O674" s="1"/>
      <c r="P674" s="1"/>
      <c r="Q674" s="1"/>
      <c r="R674" s="1"/>
      <c r="S674" s="210"/>
      <c r="T674" s="210"/>
      <c r="U674" s="1"/>
      <c r="V674" s="18"/>
      <c r="W674" s="18"/>
      <c r="X674" s="1"/>
      <c r="Y674" s="210"/>
      <c r="Z674" s="1"/>
      <c r="AA674" s="18"/>
      <c r="AB674" s="212"/>
      <c r="AC674" s="1"/>
    </row>
    <row r="675" spans="1:29">
      <c r="A675" s="1"/>
      <c r="B675" s="1"/>
      <c r="C675" s="1"/>
      <c r="D675" s="1"/>
      <c r="E675" s="1"/>
      <c r="F675" s="1"/>
      <c r="G675" s="1"/>
      <c r="H675" s="1"/>
      <c r="I675" s="1"/>
      <c r="J675" s="1"/>
      <c r="K675" s="18"/>
      <c r="L675" s="1"/>
      <c r="M675" s="1"/>
      <c r="N675" s="1"/>
      <c r="O675" s="1"/>
      <c r="P675" s="1"/>
      <c r="Q675" s="1"/>
      <c r="R675" s="1"/>
      <c r="S675" s="210"/>
      <c r="T675" s="210"/>
      <c r="U675" s="1"/>
      <c r="V675" s="18"/>
      <c r="W675" s="18"/>
      <c r="X675" s="1"/>
      <c r="Y675" s="210"/>
      <c r="Z675" s="1"/>
      <c r="AA675" s="18"/>
      <c r="AB675" s="212"/>
      <c r="AC675" s="1"/>
    </row>
    <row r="676" spans="1:29">
      <c r="A676" s="1"/>
      <c r="B676" s="1"/>
      <c r="C676" s="1"/>
      <c r="D676" s="1"/>
      <c r="E676" s="1"/>
      <c r="F676" s="1"/>
      <c r="G676" s="1"/>
      <c r="H676" s="1"/>
      <c r="I676" s="1"/>
      <c r="J676" s="1"/>
      <c r="K676" s="18"/>
      <c r="L676" s="1"/>
      <c r="M676" s="1"/>
      <c r="N676" s="1"/>
      <c r="O676" s="1"/>
      <c r="P676" s="1"/>
      <c r="Q676" s="1"/>
      <c r="R676" s="1"/>
      <c r="S676" s="210"/>
      <c r="T676" s="210"/>
      <c r="U676" s="1"/>
      <c r="V676" s="18"/>
      <c r="W676" s="18"/>
      <c r="X676" s="1"/>
      <c r="Y676" s="210"/>
      <c r="Z676" s="1"/>
      <c r="AA676" s="18"/>
      <c r="AB676" s="212"/>
      <c r="AC676" s="1"/>
    </row>
    <row r="677" spans="1:29">
      <c r="A677" s="1"/>
      <c r="B677" s="1"/>
      <c r="C677" s="1"/>
      <c r="D677" s="1"/>
      <c r="E677" s="1"/>
      <c r="F677" s="1"/>
      <c r="G677" s="1"/>
      <c r="H677" s="1"/>
      <c r="I677" s="1"/>
      <c r="J677" s="1"/>
      <c r="K677" s="18"/>
      <c r="L677" s="1"/>
      <c r="M677" s="1"/>
      <c r="N677" s="1"/>
      <c r="O677" s="1"/>
      <c r="P677" s="1"/>
      <c r="Q677" s="1"/>
      <c r="R677" s="1"/>
      <c r="S677" s="210"/>
      <c r="T677" s="210"/>
      <c r="U677" s="1"/>
      <c r="V677" s="18"/>
      <c r="W677" s="18"/>
      <c r="X677" s="1"/>
      <c r="Y677" s="210"/>
      <c r="Z677" s="1"/>
      <c r="AA677" s="18"/>
      <c r="AB677" s="212"/>
      <c r="AC677" s="1"/>
    </row>
    <row r="678" spans="1:29">
      <c r="A678" s="1"/>
      <c r="B678" s="1"/>
      <c r="C678" s="1"/>
      <c r="D678" s="1"/>
      <c r="E678" s="1"/>
      <c r="F678" s="1"/>
      <c r="G678" s="1"/>
      <c r="H678" s="1"/>
      <c r="I678" s="1"/>
      <c r="J678" s="1"/>
      <c r="K678" s="18"/>
      <c r="L678" s="1"/>
      <c r="M678" s="1"/>
      <c r="N678" s="1"/>
      <c r="O678" s="1"/>
      <c r="P678" s="1"/>
      <c r="Q678" s="1"/>
      <c r="R678" s="1"/>
      <c r="S678" s="210"/>
      <c r="T678" s="210"/>
      <c r="U678" s="1"/>
      <c r="V678" s="18"/>
      <c r="W678" s="18"/>
      <c r="X678" s="1"/>
      <c r="Y678" s="210"/>
      <c r="Z678" s="1"/>
      <c r="AA678" s="18"/>
      <c r="AB678" s="212"/>
      <c r="AC678" s="1"/>
    </row>
    <row r="679" spans="1:29">
      <c r="A679" s="1"/>
      <c r="B679" s="1"/>
      <c r="C679" s="1"/>
      <c r="D679" s="1"/>
      <c r="E679" s="1"/>
      <c r="F679" s="1"/>
      <c r="G679" s="1"/>
      <c r="H679" s="1"/>
      <c r="I679" s="1"/>
      <c r="J679" s="1"/>
      <c r="K679" s="18"/>
      <c r="L679" s="1"/>
      <c r="M679" s="1"/>
      <c r="N679" s="1"/>
      <c r="O679" s="1"/>
      <c r="P679" s="1"/>
      <c r="Q679" s="1"/>
      <c r="R679" s="1"/>
      <c r="S679" s="210"/>
      <c r="T679" s="210"/>
      <c r="U679" s="1"/>
      <c r="V679" s="18"/>
      <c r="W679" s="18"/>
      <c r="X679" s="1"/>
      <c r="Y679" s="210"/>
      <c r="Z679" s="1"/>
      <c r="AA679" s="18"/>
      <c r="AB679" s="212"/>
      <c r="AC679" s="1"/>
    </row>
    <row r="680" spans="1:29">
      <c r="A680" s="1"/>
      <c r="B680" s="1"/>
      <c r="C680" s="1"/>
      <c r="D680" s="1"/>
      <c r="E680" s="1"/>
      <c r="F680" s="1"/>
      <c r="G680" s="1"/>
      <c r="H680" s="1"/>
      <c r="I680" s="1"/>
      <c r="J680" s="1"/>
      <c r="K680" s="18"/>
      <c r="L680" s="1"/>
      <c r="M680" s="1"/>
      <c r="N680" s="1"/>
      <c r="O680" s="1"/>
      <c r="P680" s="1"/>
      <c r="Q680" s="1"/>
      <c r="R680" s="1"/>
      <c r="S680" s="210"/>
      <c r="T680" s="210"/>
      <c r="U680" s="1"/>
      <c r="V680" s="18"/>
      <c r="W680" s="18"/>
      <c r="X680" s="1"/>
      <c r="Y680" s="210"/>
      <c r="Z680" s="1"/>
      <c r="AA680" s="18"/>
      <c r="AB680" s="212"/>
      <c r="AC680" s="1"/>
    </row>
    <row r="681" spans="1:29">
      <c r="A681" s="1"/>
      <c r="B681" s="1"/>
      <c r="C681" s="1"/>
      <c r="D681" s="1"/>
      <c r="E681" s="1"/>
      <c r="F681" s="1"/>
      <c r="G681" s="1"/>
      <c r="H681" s="1"/>
      <c r="I681" s="1"/>
      <c r="J681" s="1"/>
      <c r="K681" s="18"/>
      <c r="L681" s="1"/>
      <c r="M681" s="1"/>
      <c r="N681" s="1"/>
      <c r="O681" s="1"/>
      <c r="P681" s="1"/>
      <c r="Q681" s="1"/>
      <c r="R681" s="1"/>
      <c r="S681" s="210"/>
      <c r="T681" s="210"/>
      <c r="U681" s="1"/>
      <c r="V681" s="18"/>
      <c r="W681" s="18"/>
      <c r="X681" s="1"/>
      <c r="Y681" s="210"/>
      <c r="Z681" s="1"/>
      <c r="AA681" s="18"/>
      <c r="AB681" s="212"/>
      <c r="AC681" s="1"/>
    </row>
    <row r="682" spans="1:29">
      <c r="A682" s="1"/>
      <c r="B682" s="1"/>
      <c r="C682" s="1"/>
      <c r="D682" s="1"/>
      <c r="E682" s="1"/>
      <c r="F682" s="1"/>
      <c r="G682" s="1"/>
      <c r="H682" s="1"/>
      <c r="I682" s="1"/>
      <c r="J682" s="1"/>
      <c r="K682" s="18"/>
      <c r="L682" s="1"/>
      <c r="M682" s="1"/>
      <c r="N682" s="1"/>
      <c r="O682" s="1"/>
      <c r="P682" s="1"/>
      <c r="Q682" s="1"/>
      <c r="R682" s="1"/>
      <c r="S682" s="210"/>
      <c r="T682" s="210"/>
      <c r="U682" s="1"/>
      <c r="V682" s="18"/>
      <c r="W682" s="18"/>
      <c r="X682" s="1"/>
      <c r="Y682" s="210"/>
      <c r="Z682" s="1"/>
      <c r="AA682" s="18"/>
      <c r="AB682" s="212"/>
      <c r="AC682" s="1"/>
    </row>
    <row r="683" spans="1:29">
      <c r="A683" s="1"/>
      <c r="B683" s="1"/>
      <c r="C683" s="1"/>
      <c r="D683" s="1"/>
      <c r="E683" s="1"/>
      <c r="F683" s="1"/>
      <c r="G683" s="1"/>
      <c r="H683" s="1"/>
      <c r="I683" s="1"/>
      <c r="J683" s="1"/>
      <c r="K683" s="18"/>
      <c r="L683" s="1"/>
      <c r="M683" s="1"/>
      <c r="N683" s="1"/>
      <c r="O683" s="1"/>
      <c r="P683" s="1"/>
      <c r="Q683" s="1"/>
      <c r="R683" s="1"/>
      <c r="S683" s="210"/>
      <c r="T683" s="210"/>
      <c r="U683" s="1"/>
      <c r="V683" s="18"/>
      <c r="W683" s="18"/>
      <c r="X683" s="1"/>
      <c r="Y683" s="210"/>
      <c r="Z683" s="1"/>
      <c r="AA683" s="18"/>
      <c r="AB683" s="212"/>
      <c r="AC683" s="1"/>
    </row>
    <row r="684" spans="1:29">
      <c r="A684" s="1"/>
      <c r="B684" s="1"/>
      <c r="C684" s="1"/>
      <c r="D684" s="1"/>
      <c r="E684" s="1"/>
      <c r="F684" s="1"/>
      <c r="G684" s="1"/>
      <c r="H684" s="1"/>
      <c r="I684" s="1"/>
      <c r="J684" s="1"/>
      <c r="K684" s="18"/>
      <c r="L684" s="1"/>
      <c r="M684" s="1"/>
      <c r="N684" s="1"/>
      <c r="O684" s="1"/>
      <c r="P684" s="1"/>
      <c r="Q684" s="1"/>
      <c r="R684" s="1"/>
      <c r="S684" s="210"/>
      <c r="T684" s="210"/>
      <c r="U684" s="1"/>
      <c r="V684" s="18"/>
      <c r="W684" s="18"/>
      <c r="X684" s="1"/>
      <c r="Y684" s="210"/>
      <c r="Z684" s="1"/>
      <c r="AA684" s="18"/>
      <c r="AB684" s="212"/>
      <c r="AC684" s="1"/>
    </row>
    <row r="685" spans="1:29">
      <c r="A685" s="1"/>
      <c r="B685" s="1"/>
      <c r="C685" s="1"/>
      <c r="D685" s="1"/>
      <c r="E685" s="1"/>
      <c r="F685" s="1"/>
      <c r="G685" s="1"/>
      <c r="H685" s="1"/>
      <c r="I685" s="1"/>
      <c r="J685" s="1"/>
      <c r="K685" s="18"/>
      <c r="L685" s="1"/>
      <c r="M685" s="1"/>
      <c r="N685" s="1"/>
      <c r="O685" s="1"/>
      <c r="P685" s="1"/>
      <c r="Q685" s="1"/>
      <c r="R685" s="1"/>
      <c r="S685" s="210"/>
      <c r="T685" s="210"/>
      <c r="U685" s="1"/>
      <c r="V685" s="18"/>
      <c r="W685" s="18"/>
      <c r="X685" s="1"/>
      <c r="Y685" s="210"/>
      <c r="Z685" s="1"/>
      <c r="AA685" s="18"/>
      <c r="AB685" s="212"/>
      <c r="AC685" s="1"/>
    </row>
    <row r="686" spans="1:29">
      <c r="A686" s="1"/>
      <c r="B686" s="1"/>
      <c r="C686" s="1"/>
      <c r="D686" s="1"/>
      <c r="E686" s="1"/>
      <c r="F686" s="1"/>
      <c r="G686" s="1"/>
      <c r="H686" s="1"/>
      <c r="I686" s="1"/>
      <c r="J686" s="1"/>
      <c r="K686" s="18"/>
      <c r="L686" s="1"/>
      <c r="M686" s="1"/>
      <c r="N686" s="1"/>
      <c r="O686" s="1"/>
      <c r="P686" s="1"/>
      <c r="Q686" s="1"/>
      <c r="R686" s="1"/>
      <c r="S686" s="210"/>
      <c r="T686" s="210"/>
      <c r="U686" s="1"/>
      <c r="V686" s="18"/>
      <c r="W686" s="18"/>
      <c r="X686" s="1"/>
      <c r="Y686" s="210"/>
      <c r="Z686" s="1"/>
      <c r="AA686" s="18"/>
      <c r="AB686" s="212"/>
      <c r="AC686" s="1"/>
    </row>
    <row r="687" spans="1:29">
      <c r="A687" s="1"/>
      <c r="B687" s="1"/>
      <c r="C687" s="1"/>
      <c r="D687" s="1"/>
      <c r="E687" s="1"/>
      <c r="F687" s="1"/>
      <c r="G687" s="1"/>
      <c r="H687" s="1"/>
      <c r="I687" s="1"/>
      <c r="J687" s="1"/>
      <c r="K687" s="18"/>
      <c r="L687" s="1"/>
      <c r="M687" s="1"/>
      <c r="N687" s="1"/>
      <c r="O687" s="1"/>
      <c r="P687" s="1"/>
      <c r="Q687" s="1"/>
      <c r="R687" s="1"/>
      <c r="S687" s="210"/>
      <c r="T687" s="210"/>
      <c r="U687" s="1"/>
      <c r="V687" s="18"/>
      <c r="W687" s="18"/>
      <c r="X687" s="1"/>
      <c r="Y687" s="210"/>
      <c r="Z687" s="1"/>
      <c r="AA687" s="18"/>
      <c r="AB687" s="212"/>
      <c r="AC687" s="1"/>
    </row>
    <row r="688" spans="1:29">
      <c r="A688" s="1"/>
      <c r="B688" s="1"/>
      <c r="C688" s="1"/>
      <c r="D688" s="1"/>
      <c r="E688" s="1"/>
      <c r="F688" s="1"/>
      <c r="G688" s="1"/>
      <c r="H688" s="1"/>
      <c r="I688" s="1"/>
      <c r="J688" s="1"/>
      <c r="K688" s="18"/>
      <c r="L688" s="1"/>
      <c r="M688" s="1"/>
      <c r="N688" s="1"/>
      <c r="O688" s="1"/>
      <c r="P688" s="1"/>
      <c r="Q688" s="1"/>
      <c r="R688" s="1"/>
      <c r="S688" s="210"/>
      <c r="T688" s="210"/>
      <c r="U688" s="1"/>
      <c r="V688" s="18"/>
      <c r="W688" s="18"/>
      <c r="X688" s="1"/>
      <c r="Y688" s="210"/>
      <c r="Z688" s="1"/>
      <c r="AA688" s="18"/>
      <c r="AB688" s="212"/>
      <c r="AC688" s="1"/>
    </row>
    <row r="689" spans="1:29">
      <c r="A689" s="1"/>
      <c r="B689" s="1"/>
      <c r="C689" s="1"/>
      <c r="D689" s="1"/>
      <c r="E689" s="1"/>
      <c r="F689" s="1"/>
      <c r="G689" s="1"/>
      <c r="H689" s="1"/>
      <c r="I689" s="1"/>
      <c r="J689" s="1"/>
      <c r="K689" s="18"/>
      <c r="L689" s="1"/>
      <c r="M689" s="1"/>
      <c r="N689" s="1"/>
      <c r="O689" s="1"/>
      <c r="P689" s="1"/>
      <c r="Q689" s="1"/>
      <c r="R689" s="1"/>
      <c r="S689" s="210"/>
      <c r="T689" s="210"/>
      <c r="U689" s="1"/>
      <c r="V689" s="18"/>
      <c r="W689" s="18"/>
      <c r="X689" s="1"/>
      <c r="Y689" s="210"/>
      <c r="Z689" s="1"/>
      <c r="AA689" s="18"/>
      <c r="AB689" s="212"/>
      <c r="AC689" s="1"/>
    </row>
    <row r="690" spans="1:29">
      <c r="A690" s="1"/>
      <c r="B690" s="1"/>
      <c r="C690" s="1"/>
      <c r="D690" s="1"/>
      <c r="E690" s="1"/>
      <c r="F690" s="1"/>
      <c r="G690" s="1"/>
      <c r="H690" s="1"/>
      <c r="I690" s="1"/>
      <c r="J690" s="1"/>
      <c r="K690" s="18"/>
      <c r="L690" s="1"/>
      <c r="M690" s="1"/>
      <c r="N690" s="1"/>
      <c r="O690" s="1"/>
      <c r="P690" s="1"/>
      <c r="Q690" s="1"/>
      <c r="R690" s="1"/>
      <c r="S690" s="210"/>
      <c r="T690" s="210"/>
      <c r="U690" s="1"/>
      <c r="V690" s="18"/>
      <c r="W690" s="18"/>
      <c r="X690" s="1"/>
      <c r="Y690" s="210"/>
      <c r="Z690" s="1"/>
      <c r="AA690" s="18"/>
      <c r="AB690" s="212"/>
      <c r="AC690" s="1"/>
    </row>
    <row r="691" spans="1:29">
      <c r="A691" s="1"/>
      <c r="B691" s="1"/>
      <c r="C691" s="1"/>
      <c r="D691" s="1"/>
      <c r="E691" s="1"/>
      <c r="F691" s="1"/>
      <c r="G691" s="1"/>
      <c r="H691" s="1"/>
      <c r="I691" s="1"/>
      <c r="J691" s="1"/>
      <c r="K691" s="18"/>
      <c r="L691" s="1"/>
      <c r="M691" s="1"/>
      <c r="N691" s="1"/>
      <c r="O691" s="1"/>
      <c r="P691" s="1"/>
      <c r="Q691" s="1"/>
      <c r="R691" s="1"/>
      <c r="S691" s="210"/>
      <c r="T691" s="210"/>
      <c r="U691" s="1"/>
      <c r="V691" s="18"/>
      <c r="W691" s="18"/>
      <c r="X691" s="1"/>
      <c r="Y691" s="210"/>
      <c r="Z691" s="1"/>
      <c r="AA691" s="18"/>
      <c r="AB691" s="212"/>
      <c r="AC691" s="1"/>
    </row>
    <row r="692" spans="1:29">
      <c r="A692" s="1"/>
      <c r="B692" s="1"/>
      <c r="C692" s="1"/>
      <c r="D692" s="1"/>
      <c r="E692" s="1"/>
      <c r="F692" s="1"/>
      <c r="G692" s="1"/>
      <c r="H692" s="1"/>
      <c r="I692" s="1"/>
      <c r="J692" s="1"/>
      <c r="K692" s="18"/>
      <c r="L692" s="1"/>
      <c r="M692" s="1"/>
      <c r="N692" s="1"/>
      <c r="O692" s="1"/>
      <c r="P692" s="1"/>
      <c r="Q692" s="1"/>
      <c r="R692" s="1"/>
      <c r="S692" s="210"/>
      <c r="T692" s="210"/>
      <c r="U692" s="1"/>
      <c r="V692" s="18"/>
      <c r="W692" s="18"/>
      <c r="X692" s="1"/>
      <c r="Y692" s="210"/>
      <c r="Z692" s="1"/>
      <c r="AA692" s="18"/>
      <c r="AB692" s="212"/>
      <c r="AC692" s="1"/>
    </row>
    <row r="693" spans="1:29">
      <c r="A693" s="1"/>
      <c r="B693" s="1"/>
      <c r="C693" s="1"/>
      <c r="D693" s="1"/>
      <c r="E693" s="1"/>
      <c r="F693" s="1"/>
      <c r="G693" s="1"/>
      <c r="H693" s="1"/>
      <c r="I693" s="1"/>
      <c r="J693" s="1"/>
      <c r="K693" s="18"/>
      <c r="L693" s="1"/>
      <c r="M693" s="1"/>
      <c r="N693" s="1"/>
      <c r="O693" s="1"/>
      <c r="P693" s="1"/>
      <c r="Q693" s="1"/>
      <c r="R693" s="1"/>
      <c r="S693" s="210"/>
      <c r="T693" s="210"/>
      <c r="U693" s="1"/>
      <c r="V693" s="18"/>
      <c r="W693" s="18"/>
      <c r="X693" s="1"/>
      <c r="Y693" s="210"/>
      <c r="Z693" s="1"/>
      <c r="AA693" s="18"/>
      <c r="AB693" s="212"/>
      <c r="AC693" s="1"/>
    </row>
    <row r="694" spans="1:29">
      <c r="A694" s="1"/>
      <c r="B694" s="1"/>
      <c r="C694" s="1"/>
      <c r="D694" s="1"/>
      <c r="E694" s="1"/>
      <c r="F694" s="1"/>
      <c r="G694" s="1"/>
      <c r="H694" s="1"/>
      <c r="I694" s="1"/>
      <c r="J694" s="1"/>
      <c r="K694" s="18"/>
      <c r="L694" s="1"/>
      <c r="M694" s="1"/>
      <c r="N694" s="1"/>
      <c r="O694" s="1"/>
      <c r="P694" s="1"/>
      <c r="Q694" s="1"/>
      <c r="R694" s="1"/>
      <c r="S694" s="210"/>
      <c r="T694" s="210"/>
      <c r="U694" s="1"/>
      <c r="V694" s="18"/>
      <c r="W694" s="18"/>
      <c r="X694" s="1"/>
      <c r="Y694" s="210"/>
      <c r="Z694" s="1"/>
      <c r="AA694" s="18"/>
      <c r="AB694" s="212"/>
      <c r="AC694" s="1"/>
    </row>
    <row r="695" spans="1:29">
      <c r="A695" s="1"/>
      <c r="B695" s="1"/>
      <c r="C695" s="1"/>
      <c r="D695" s="1"/>
      <c r="E695" s="1"/>
      <c r="F695" s="1"/>
      <c r="G695" s="1"/>
      <c r="H695" s="1"/>
      <c r="I695" s="1"/>
      <c r="J695" s="1"/>
      <c r="K695" s="18"/>
      <c r="L695" s="1"/>
      <c r="M695" s="1"/>
      <c r="N695" s="1"/>
      <c r="O695" s="1"/>
      <c r="P695" s="1"/>
      <c r="Q695" s="1"/>
      <c r="R695" s="1"/>
      <c r="S695" s="210"/>
      <c r="T695" s="210"/>
      <c r="U695" s="1"/>
      <c r="V695" s="18"/>
      <c r="W695" s="18"/>
      <c r="X695" s="1"/>
      <c r="Y695" s="210"/>
      <c r="Z695" s="1"/>
      <c r="AA695" s="18"/>
      <c r="AB695" s="212"/>
      <c r="AC695" s="1"/>
    </row>
    <row r="696" spans="1:29">
      <c r="A696" s="1"/>
      <c r="B696" s="1"/>
      <c r="C696" s="1"/>
      <c r="D696" s="1"/>
      <c r="E696" s="1"/>
      <c r="F696" s="1"/>
      <c r="G696" s="1"/>
      <c r="H696" s="1"/>
      <c r="I696" s="1"/>
      <c r="J696" s="1"/>
      <c r="K696" s="18"/>
      <c r="L696" s="1"/>
      <c r="M696" s="1"/>
      <c r="N696" s="1"/>
      <c r="O696" s="1"/>
      <c r="P696" s="1"/>
      <c r="Q696" s="1"/>
      <c r="R696" s="1"/>
      <c r="S696" s="210"/>
      <c r="T696" s="210"/>
      <c r="U696" s="1"/>
      <c r="V696" s="18"/>
      <c r="W696" s="18"/>
      <c r="X696" s="1"/>
      <c r="Y696" s="210"/>
      <c r="Z696" s="1"/>
      <c r="AA696" s="18"/>
      <c r="AB696" s="212"/>
      <c r="AC696" s="1"/>
    </row>
    <row r="697" spans="1:29">
      <c r="A697" s="1"/>
      <c r="B697" s="1"/>
      <c r="C697" s="1"/>
      <c r="D697" s="1"/>
      <c r="E697" s="1"/>
      <c r="F697" s="1"/>
      <c r="G697" s="1"/>
      <c r="H697" s="1"/>
      <c r="I697" s="1"/>
      <c r="J697" s="1"/>
      <c r="K697" s="18"/>
      <c r="L697" s="1"/>
      <c r="M697" s="1"/>
      <c r="N697" s="1"/>
      <c r="O697" s="1"/>
      <c r="P697" s="1"/>
      <c r="Q697" s="1"/>
      <c r="R697" s="1"/>
      <c r="S697" s="210"/>
      <c r="T697" s="210"/>
      <c r="U697" s="1"/>
      <c r="V697" s="18"/>
      <c r="W697" s="18"/>
      <c r="X697" s="1"/>
      <c r="Y697" s="210"/>
      <c r="Z697" s="1"/>
      <c r="AA697" s="18"/>
      <c r="AB697" s="212"/>
      <c r="AC697" s="1"/>
    </row>
    <row r="698" spans="1:29">
      <c r="A698" s="1"/>
      <c r="B698" s="1"/>
      <c r="C698" s="1"/>
      <c r="D698" s="1"/>
      <c r="E698" s="1"/>
      <c r="F698" s="1"/>
      <c r="G698" s="1"/>
      <c r="H698" s="1"/>
      <c r="I698" s="1"/>
      <c r="J698" s="1"/>
      <c r="K698" s="18"/>
      <c r="L698" s="1"/>
      <c r="M698" s="1"/>
      <c r="N698" s="1"/>
      <c r="O698" s="1"/>
      <c r="P698" s="1"/>
      <c r="Q698" s="1"/>
      <c r="R698" s="1"/>
      <c r="S698" s="210"/>
      <c r="T698" s="210"/>
      <c r="U698" s="1"/>
      <c r="V698" s="18"/>
      <c r="W698" s="18"/>
      <c r="X698" s="1"/>
      <c r="Y698" s="210"/>
      <c r="Z698" s="1"/>
      <c r="AA698" s="18"/>
      <c r="AB698" s="212"/>
      <c r="AC698" s="1"/>
    </row>
    <row r="699" spans="1:29">
      <c r="A699" s="1"/>
      <c r="B699" s="1"/>
      <c r="C699" s="1"/>
      <c r="D699" s="1"/>
      <c r="E699" s="1"/>
      <c r="F699" s="1"/>
      <c r="G699" s="1"/>
      <c r="H699" s="1"/>
      <c r="I699" s="1"/>
      <c r="J699" s="1"/>
      <c r="K699" s="18"/>
      <c r="L699" s="1"/>
      <c r="M699" s="1"/>
      <c r="N699" s="1"/>
      <c r="O699" s="1"/>
      <c r="P699" s="1"/>
      <c r="Q699" s="1"/>
      <c r="R699" s="1"/>
      <c r="S699" s="210"/>
      <c r="T699" s="210"/>
      <c r="U699" s="1"/>
      <c r="V699" s="18"/>
      <c r="W699" s="18"/>
      <c r="X699" s="1"/>
      <c r="Y699" s="210"/>
      <c r="Z699" s="1"/>
      <c r="AA699" s="18"/>
      <c r="AB699" s="212"/>
      <c r="AC699" s="1"/>
    </row>
    <row r="700" spans="1:29">
      <c r="A700" s="1"/>
      <c r="B700" s="1"/>
      <c r="C700" s="1"/>
      <c r="D700" s="1"/>
      <c r="E700" s="1"/>
      <c r="F700" s="1"/>
      <c r="G700" s="1"/>
      <c r="H700" s="1"/>
      <c r="I700" s="1"/>
      <c r="J700" s="1"/>
      <c r="K700" s="18"/>
      <c r="L700" s="1"/>
      <c r="M700" s="1"/>
      <c r="N700" s="1"/>
      <c r="O700" s="1"/>
      <c r="P700" s="1"/>
      <c r="Q700" s="1"/>
      <c r="R700" s="1"/>
      <c r="S700" s="210"/>
      <c r="T700" s="210"/>
      <c r="U700" s="1"/>
      <c r="V700" s="18"/>
      <c r="W700" s="18"/>
      <c r="X700" s="1"/>
      <c r="Y700" s="210"/>
      <c r="Z700" s="1"/>
      <c r="AA700" s="18"/>
      <c r="AB700" s="212"/>
      <c r="AC700" s="1"/>
    </row>
    <row r="701" spans="1:29">
      <c r="A701" s="1"/>
      <c r="B701" s="1"/>
      <c r="C701" s="1"/>
      <c r="D701" s="1"/>
      <c r="E701" s="1"/>
      <c r="F701" s="1"/>
      <c r="G701" s="1"/>
      <c r="H701" s="1"/>
      <c r="I701" s="1"/>
      <c r="J701" s="1"/>
      <c r="K701" s="18"/>
      <c r="L701" s="1"/>
      <c r="M701" s="1"/>
      <c r="N701" s="1"/>
      <c r="O701" s="1"/>
      <c r="P701" s="1"/>
      <c r="Q701" s="1"/>
      <c r="R701" s="1"/>
      <c r="S701" s="210"/>
      <c r="T701" s="210"/>
      <c r="U701" s="1"/>
      <c r="V701" s="18"/>
      <c r="W701" s="18"/>
      <c r="X701" s="1"/>
      <c r="Y701" s="210"/>
      <c r="Z701" s="1"/>
      <c r="AA701" s="18"/>
      <c r="AB701" s="212"/>
      <c r="AC701" s="1"/>
    </row>
    <row r="702" spans="1:29">
      <c r="A702" s="1"/>
      <c r="B702" s="1"/>
      <c r="C702" s="1"/>
      <c r="D702" s="1"/>
      <c r="E702" s="1"/>
      <c r="F702" s="1"/>
      <c r="G702" s="1"/>
      <c r="H702" s="1"/>
      <c r="I702" s="1"/>
      <c r="J702" s="1"/>
      <c r="K702" s="18"/>
      <c r="L702" s="1"/>
      <c r="M702" s="1"/>
      <c r="N702" s="1"/>
      <c r="O702" s="1"/>
      <c r="P702" s="1"/>
      <c r="Q702" s="1"/>
      <c r="R702" s="1"/>
      <c r="S702" s="210"/>
      <c r="T702" s="210"/>
      <c r="U702" s="1"/>
      <c r="V702" s="18"/>
      <c r="W702" s="18"/>
      <c r="X702" s="1"/>
      <c r="Y702" s="210"/>
      <c r="Z702" s="1"/>
      <c r="AA702" s="18"/>
      <c r="AB702" s="212"/>
      <c r="AC702" s="1"/>
    </row>
    <row r="703" spans="1:29">
      <c r="A703" s="1"/>
      <c r="B703" s="1"/>
      <c r="C703" s="1"/>
      <c r="D703" s="1"/>
      <c r="E703" s="1"/>
      <c r="F703" s="1"/>
      <c r="G703" s="1"/>
      <c r="H703" s="1"/>
      <c r="I703" s="1"/>
      <c r="J703" s="1"/>
      <c r="K703" s="18"/>
      <c r="L703" s="1"/>
      <c r="M703" s="1"/>
      <c r="N703" s="1"/>
      <c r="O703" s="1"/>
      <c r="P703" s="1"/>
      <c r="Q703" s="1"/>
      <c r="R703" s="1"/>
      <c r="S703" s="210"/>
      <c r="T703" s="210"/>
      <c r="U703" s="1"/>
      <c r="V703" s="18"/>
      <c r="W703" s="18"/>
      <c r="X703" s="1"/>
      <c r="Y703" s="210"/>
      <c r="Z703" s="1"/>
      <c r="AA703" s="18"/>
      <c r="AB703" s="212"/>
      <c r="AC703" s="1"/>
    </row>
    <row r="704" spans="1:29">
      <c r="A704" s="1"/>
      <c r="B704" s="1"/>
      <c r="C704" s="1"/>
      <c r="D704" s="1"/>
      <c r="E704" s="1"/>
      <c r="F704" s="1"/>
      <c r="G704" s="1"/>
      <c r="H704" s="1"/>
      <c r="I704" s="1"/>
      <c r="J704" s="1"/>
      <c r="K704" s="18"/>
      <c r="L704" s="1"/>
      <c r="M704" s="1"/>
      <c r="N704" s="1"/>
      <c r="O704" s="1"/>
      <c r="P704" s="1"/>
      <c r="Q704" s="1"/>
      <c r="R704" s="1"/>
      <c r="S704" s="210"/>
      <c r="T704" s="210"/>
      <c r="U704" s="1"/>
      <c r="V704" s="18"/>
      <c r="W704" s="18"/>
      <c r="X704" s="1"/>
      <c r="Y704" s="210"/>
      <c r="Z704" s="1"/>
      <c r="AA704" s="18"/>
      <c r="AB704" s="212"/>
      <c r="AC704" s="1"/>
    </row>
    <row r="705" spans="1:29">
      <c r="A705" s="1"/>
      <c r="B705" s="1"/>
      <c r="C705" s="1"/>
      <c r="D705" s="1"/>
      <c r="E705" s="1"/>
      <c r="F705" s="1"/>
      <c r="G705" s="1"/>
      <c r="H705" s="1"/>
      <c r="I705" s="1"/>
      <c r="J705" s="1"/>
      <c r="K705" s="18"/>
      <c r="L705" s="1"/>
      <c r="M705" s="1"/>
      <c r="N705" s="1"/>
      <c r="O705" s="1"/>
      <c r="P705" s="1"/>
      <c r="Q705" s="1"/>
      <c r="R705" s="1"/>
      <c r="S705" s="210"/>
      <c r="T705" s="210"/>
      <c r="U705" s="1"/>
      <c r="V705" s="18"/>
      <c r="W705" s="18"/>
      <c r="X705" s="1"/>
      <c r="Y705" s="210"/>
      <c r="Z705" s="1"/>
      <c r="AA705" s="18"/>
      <c r="AB705" s="212"/>
      <c r="AC705" s="1"/>
    </row>
    <row r="706" spans="1:29">
      <c r="A706" s="1"/>
      <c r="B706" s="1"/>
      <c r="C706" s="1"/>
      <c r="D706" s="1"/>
      <c r="E706" s="1"/>
      <c r="F706" s="1"/>
      <c r="G706" s="1"/>
      <c r="H706" s="1"/>
      <c r="I706" s="1"/>
      <c r="J706" s="1"/>
      <c r="K706" s="18"/>
      <c r="L706" s="1"/>
      <c r="M706" s="1"/>
      <c r="N706" s="1"/>
      <c r="O706" s="1"/>
      <c r="P706" s="1"/>
      <c r="Q706" s="1"/>
      <c r="R706" s="1"/>
      <c r="S706" s="210"/>
      <c r="T706" s="210"/>
      <c r="U706" s="1"/>
      <c r="V706" s="18"/>
      <c r="W706" s="18"/>
      <c r="X706" s="1"/>
      <c r="Y706" s="210"/>
      <c r="Z706" s="1"/>
      <c r="AA706" s="18"/>
      <c r="AB706" s="212"/>
      <c r="AC706" s="1"/>
    </row>
    <row r="707" spans="1:29">
      <c r="A707" s="1"/>
      <c r="B707" s="1"/>
      <c r="C707" s="1"/>
      <c r="D707" s="1"/>
      <c r="E707" s="1"/>
      <c r="F707" s="1"/>
      <c r="G707" s="1"/>
      <c r="H707" s="1"/>
      <c r="I707" s="1"/>
      <c r="J707" s="1"/>
      <c r="K707" s="18"/>
      <c r="L707" s="1"/>
      <c r="M707" s="1"/>
      <c r="N707" s="1"/>
      <c r="O707" s="1"/>
      <c r="P707" s="1"/>
      <c r="Q707" s="1"/>
      <c r="R707" s="1"/>
      <c r="S707" s="210"/>
      <c r="T707" s="210"/>
      <c r="U707" s="1"/>
      <c r="V707" s="18"/>
      <c r="W707" s="18"/>
      <c r="X707" s="1"/>
      <c r="Y707" s="210"/>
      <c r="Z707" s="1"/>
      <c r="AA707" s="18"/>
      <c r="AB707" s="212"/>
      <c r="AC707" s="1"/>
    </row>
    <row r="708" spans="1:29">
      <c r="A708" s="1"/>
      <c r="B708" s="1"/>
      <c r="C708" s="1"/>
      <c r="D708" s="1"/>
      <c r="E708" s="1"/>
      <c r="F708" s="1"/>
      <c r="G708" s="1"/>
      <c r="H708" s="1"/>
      <c r="I708" s="1"/>
      <c r="J708" s="1"/>
      <c r="K708" s="18"/>
      <c r="L708" s="1"/>
      <c r="M708" s="1"/>
      <c r="N708" s="1"/>
      <c r="O708" s="1"/>
      <c r="P708" s="1"/>
      <c r="Q708" s="1"/>
      <c r="R708" s="1"/>
      <c r="S708" s="210"/>
      <c r="T708" s="210"/>
      <c r="U708" s="1"/>
      <c r="V708" s="18"/>
      <c r="W708" s="18"/>
      <c r="X708" s="1"/>
      <c r="Y708" s="210"/>
      <c r="Z708" s="1"/>
      <c r="AA708" s="18"/>
      <c r="AB708" s="212"/>
      <c r="AC708" s="1"/>
    </row>
    <row r="709" spans="1:29">
      <c r="A709" s="1"/>
      <c r="B709" s="1"/>
      <c r="C709" s="1"/>
      <c r="D709" s="1"/>
      <c r="E709" s="1"/>
      <c r="F709" s="1"/>
      <c r="G709" s="1"/>
      <c r="H709" s="1"/>
      <c r="I709" s="1"/>
      <c r="J709" s="1"/>
      <c r="K709" s="18"/>
      <c r="L709" s="1"/>
      <c r="M709" s="1"/>
      <c r="N709" s="1"/>
      <c r="O709" s="1"/>
      <c r="P709" s="1"/>
      <c r="Q709" s="1"/>
      <c r="R709" s="1"/>
      <c r="S709" s="210"/>
      <c r="T709" s="210"/>
      <c r="U709" s="1"/>
      <c r="V709" s="18"/>
      <c r="W709" s="18"/>
      <c r="X709" s="1"/>
      <c r="Y709" s="210"/>
      <c r="Z709" s="1"/>
      <c r="AA709" s="18"/>
      <c r="AB709" s="212"/>
      <c r="AC709" s="1"/>
    </row>
    <row r="710" spans="1:29">
      <c r="A710" s="1"/>
      <c r="B710" s="1"/>
      <c r="C710" s="1"/>
      <c r="D710" s="1"/>
      <c r="E710" s="1"/>
      <c r="F710" s="1"/>
      <c r="G710" s="1"/>
      <c r="H710" s="1"/>
      <c r="I710" s="1"/>
      <c r="J710" s="1"/>
      <c r="K710" s="18"/>
      <c r="L710" s="1"/>
      <c r="M710" s="1"/>
      <c r="N710" s="1"/>
      <c r="O710" s="1"/>
      <c r="P710" s="1"/>
      <c r="Q710" s="1"/>
      <c r="R710" s="1"/>
      <c r="S710" s="210"/>
      <c r="T710" s="210"/>
      <c r="U710" s="1"/>
      <c r="V710" s="18"/>
      <c r="W710" s="18"/>
      <c r="X710" s="1"/>
      <c r="Y710" s="210"/>
      <c r="Z710" s="1"/>
      <c r="AA710" s="18"/>
      <c r="AB710" s="212"/>
      <c r="AC710" s="1"/>
    </row>
    <row r="711" spans="1:29">
      <c r="A711" s="1"/>
      <c r="B711" s="1"/>
      <c r="C711" s="1"/>
      <c r="D711" s="1"/>
      <c r="E711" s="1"/>
      <c r="F711" s="1"/>
      <c r="G711" s="1"/>
      <c r="H711" s="1"/>
      <c r="I711" s="1"/>
      <c r="J711" s="1"/>
      <c r="K711" s="18"/>
      <c r="L711" s="1"/>
      <c r="M711" s="1"/>
      <c r="N711" s="1"/>
      <c r="O711" s="1"/>
      <c r="P711" s="1"/>
      <c r="Q711" s="1"/>
      <c r="R711" s="1"/>
      <c r="S711" s="210"/>
      <c r="T711" s="210"/>
      <c r="U711" s="1"/>
      <c r="V711" s="18"/>
      <c r="W711" s="18"/>
      <c r="X711" s="1"/>
      <c r="Y711" s="210"/>
      <c r="Z711" s="1"/>
      <c r="AA711" s="18"/>
      <c r="AB711" s="212"/>
      <c r="AC711" s="1"/>
    </row>
    <row r="712" spans="1:29">
      <c r="A712" s="1"/>
      <c r="B712" s="1"/>
      <c r="C712" s="1"/>
      <c r="D712" s="1"/>
      <c r="E712" s="1"/>
      <c r="F712" s="1"/>
      <c r="G712" s="1"/>
      <c r="H712" s="1"/>
      <c r="I712" s="1"/>
      <c r="J712" s="1"/>
      <c r="K712" s="18"/>
      <c r="L712" s="1"/>
      <c r="M712" s="1"/>
      <c r="N712" s="1"/>
      <c r="O712" s="1"/>
      <c r="P712" s="1"/>
      <c r="Q712" s="1"/>
      <c r="R712" s="1"/>
      <c r="S712" s="210"/>
      <c r="T712" s="210"/>
      <c r="U712" s="1"/>
      <c r="V712" s="18"/>
      <c r="W712" s="18"/>
      <c r="X712" s="1"/>
      <c r="Y712" s="210"/>
      <c r="Z712" s="1"/>
      <c r="AA712" s="18"/>
      <c r="AB712" s="212"/>
      <c r="AC712" s="1"/>
    </row>
    <row r="713" spans="1:29">
      <c r="A713" s="1"/>
      <c r="B713" s="1"/>
      <c r="C713" s="1"/>
      <c r="D713" s="1"/>
      <c r="E713" s="1"/>
      <c r="F713" s="1"/>
      <c r="G713" s="1"/>
      <c r="H713" s="1"/>
      <c r="I713" s="1"/>
      <c r="J713" s="1"/>
      <c r="K713" s="18"/>
      <c r="L713" s="1"/>
      <c r="M713" s="1"/>
      <c r="N713" s="1"/>
      <c r="O713" s="1"/>
      <c r="P713" s="1"/>
      <c r="Q713" s="1"/>
      <c r="R713" s="1"/>
      <c r="S713" s="210"/>
      <c r="T713" s="210"/>
      <c r="U713" s="1"/>
      <c r="V713" s="18"/>
      <c r="W713" s="18"/>
      <c r="X713" s="1"/>
      <c r="Y713" s="210"/>
      <c r="Z713" s="1"/>
      <c r="AA713" s="18"/>
      <c r="AB713" s="212"/>
      <c r="AC713" s="1"/>
    </row>
    <row r="714" spans="1:29">
      <c r="A714" s="1"/>
      <c r="B714" s="1"/>
      <c r="C714" s="1"/>
      <c r="D714" s="1"/>
      <c r="E714" s="1"/>
      <c r="F714" s="1"/>
      <c r="G714" s="1"/>
      <c r="H714" s="1"/>
      <c r="I714" s="1"/>
      <c r="J714" s="1"/>
      <c r="K714" s="18"/>
      <c r="L714" s="1"/>
      <c r="M714" s="1"/>
      <c r="N714" s="1"/>
      <c r="O714" s="1"/>
      <c r="P714" s="1"/>
      <c r="Q714" s="1"/>
      <c r="R714" s="1"/>
      <c r="S714" s="210"/>
      <c r="T714" s="210"/>
      <c r="U714" s="1"/>
      <c r="V714" s="18"/>
      <c r="W714" s="18"/>
      <c r="X714" s="1"/>
      <c r="Y714" s="210"/>
      <c r="Z714" s="1"/>
      <c r="AA714" s="18"/>
      <c r="AB714" s="212"/>
      <c r="AC714" s="1"/>
    </row>
    <row r="715" spans="1:29">
      <c r="A715" s="1"/>
      <c r="B715" s="1"/>
      <c r="C715" s="1"/>
      <c r="D715" s="1"/>
      <c r="E715" s="1"/>
      <c r="F715" s="1"/>
      <c r="G715" s="1"/>
      <c r="H715" s="1"/>
      <c r="I715" s="1"/>
      <c r="J715" s="1"/>
      <c r="K715" s="18"/>
      <c r="L715" s="1"/>
      <c r="M715" s="1"/>
      <c r="N715" s="1"/>
      <c r="O715" s="1"/>
      <c r="P715" s="1"/>
      <c r="Q715" s="1"/>
      <c r="R715" s="1"/>
      <c r="S715" s="210"/>
      <c r="T715" s="210"/>
      <c r="U715" s="1"/>
      <c r="V715" s="18"/>
      <c r="W715" s="18"/>
      <c r="X715" s="1"/>
      <c r="Y715" s="210"/>
      <c r="Z715" s="1"/>
      <c r="AA715" s="18"/>
      <c r="AB715" s="212"/>
      <c r="AC715" s="1"/>
    </row>
    <row r="716" spans="1:29">
      <c r="A716" s="1"/>
      <c r="B716" s="1"/>
      <c r="C716" s="1"/>
      <c r="D716" s="1"/>
      <c r="E716" s="1"/>
      <c r="F716" s="1"/>
      <c r="G716" s="1"/>
      <c r="H716" s="1"/>
      <c r="I716" s="1"/>
      <c r="J716" s="1"/>
      <c r="K716" s="18"/>
      <c r="L716" s="1"/>
      <c r="M716" s="1"/>
      <c r="N716" s="1"/>
      <c r="O716" s="1"/>
      <c r="P716" s="1"/>
      <c r="Q716" s="1"/>
      <c r="R716" s="1"/>
      <c r="S716" s="210"/>
      <c r="T716" s="210"/>
      <c r="U716" s="1"/>
      <c r="V716" s="18"/>
      <c r="W716" s="18"/>
      <c r="X716" s="1"/>
      <c r="Y716" s="210"/>
      <c r="Z716" s="1"/>
      <c r="AA716" s="18"/>
      <c r="AB716" s="212"/>
      <c r="AC716" s="1"/>
    </row>
    <row r="717" spans="1:29">
      <c r="A717" s="1"/>
      <c r="B717" s="1"/>
      <c r="C717" s="1"/>
      <c r="D717" s="1"/>
      <c r="E717" s="1"/>
      <c r="F717" s="1"/>
      <c r="G717" s="1"/>
      <c r="H717" s="1"/>
      <c r="I717" s="1"/>
      <c r="J717" s="1"/>
      <c r="K717" s="18"/>
      <c r="L717" s="1"/>
      <c r="M717" s="1"/>
      <c r="N717" s="1"/>
      <c r="O717" s="1"/>
      <c r="P717" s="1"/>
      <c r="Q717" s="1"/>
      <c r="R717" s="1"/>
      <c r="S717" s="210"/>
      <c r="T717" s="210"/>
      <c r="U717" s="1"/>
      <c r="V717" s="18"/>
      <c r="W717" s="18"/>
      <c r="X717" s="1"/>
      <c r="Y717" s="210"/>
      <c r="Z717" s="1"/>
      <c r="AA717" s="18"/>
      <c r="AB717" s="212"/>
      <c r="AC717" s="1"/>
    </row>
    <row r="718" spans="1:29">
      <c r="A718" s="1"/>
      <c r="B718" s="1"/>
      <c r="C718" s="1"/>
      <c r="D718" s="1"/>
      <c r="E718" s="1"/>
      <c r="F718" s="1"/>
      <c r="G718" s="1"/>
      <c r="H718" s="1"/>
      <c r="I718" s="1"/>
      <c r="J718" s="1"/>
      <c r="K718" s="18"/>
      <c r="L718" s="1"/>
      <c r="M718" s="1"/>
      <c r="N718" s="1"/>
      <c r="O718" s="1"/>
      <c r="P718" s="1"/>
      <c r="Q718" s="1"/>
      <c r="R718" s="1"/>
      <c r="S718" s="210"/>
      <c r="T718" s="210"/>
      <c r="U718" s="1"/>
      <c r="V718" s="18"/>
      <c r="W718" s="18"/>
      <c r="X718" s="1"/>
      <c r="Y718" s="210"/>
      <c r="Z718" s="1"/>
      <c r="AA718" s="18"/>
      <c r="AB718" s="212"/>
      <c r="AC718" s="1"/>
    </row>
    <row r="719" spans="1:29">
      <c r="A719" s="1"/>
      <c r="B719" s="1"/>
      <c r="C719" s="1"/>
      <c r="D719" s="1"/>
      <c r="E719" s="1"/>
      <c r="F719" s="1"/>
      <c r="G719" s="1"/>
      <c r="H719" s="1"/>
      <c r="I719" s="1"/>
      <c r="J719" s="1"/>
      <c r="K719" s="18"/>
      <c r="L719" s="1"/>
      <c r="M719" s="1"/>
      <c r="N719" s="1"/>
      <c r="O719" s="1"/>
      <c r="P719" s="1"/>
      <c r="Q719" s="1"/>
      <c r="R719" s="1"/>
      <c r="S719" s="210"/>
      <c r="T719" s="210"/>
      <c r="U719" s="1"/>
      <c r="V719" s="18"/>
      <c r="W719" s="18"/>
      <c r="X719" s="1"/>
      <c r="Y719" s="210"/>
      <c r="Z719" s="1"/>
      <c r="AA719" s="18"/>
      <c r="AB719" s="212"/>
      <c r="AC719" s="1"/>
    </row>
    <row r="720" spans="1:29">
      <c r="A720" s="1"/>
      <c r="B720" s="1"/>
      <c r="C720" s="1"/>
      <c r="D720" s="1"/>
      <c r="E720" s="1"/>
      <c r="F720" s="1"/>
      <c r="G720" s="1"/>
      <c r="H720" s="1"/>
      <c r="I720" s="1"/>
      <c r="J720" s="1"/>
      <c r="K720" s="18"/>
      <c r="L720" s="1"/>
      <c r="M720" s="1"/>
      <c r="N720" s="1"/>
      <c r="O720" s="1"/>
      <c r="P720" s="1"/>
      <c r="Q720" s="1"/>
      <c r="R720" s="1"/>
      <c r="S720" s="210"/>
      <c r="T720" s="210"/>
      <c r="U720" s="1"/>
      <c r="V720" s="18"/>
      <c r="W720" s="18"/>
      <c r="X720" s="1"/>
      <c r="Y720" s="210"/>
      <c r="Z720" s="1"/>
      <c r="AA720" s="18"/>
      <c r="AB720" s="212"/>
      <c r="AC720" s="1"/>
    </row>
    <row r="721" spans="1:29">
      <c r="A721" s="1"/>
      <c r="B721" s="1"/>
      <c r="C721" s="1"/>
      <c r="D721" s="1"/>
      <c r="E721" s="1"/>
      <c r="F721" s="1"/>
      <c r="G721" s="1"/>
      <c r="H721" s="1"/>
      <c r="I721" s="1"/>
      <c r="J721" s="1"/>
      <c r="K721" s="18"/>
      <c r="L721" s="1"/>
      <c r="M721" s="1"/>
      <c r="N721" s="1"/>
      <c r="O721" s="1"/>
      <c r="P721" s="1"/>
      <c r="Q721" s="1"/>
      <c r="R721" s="1"/>
      <c r="S721" s="210"/>
      <c r="T721" s="210"/>
      <c r="U721" s="1"/>
      <c r="V721" s="18"/>
      <c r="W721" s="18"/>
      <c r="X721" s="1"/>
      <c r="Y721" s="210"/>
      <c r="Z721" s="1"/>
      <c r="AA721" s="18"/>
      <c r="AB721" s="212"/>
      <c r="AC721" s="1"/>
    </row>
    <row r="722" spans="1:29">
      <c r="A722" s="1"/>
      <c r="B722" s="1"/>
      <c r="C722" s="1"/>
      <c r="D722" s="1"/>
      <c r="E722" s="1"/>
      <c r="F722" s="1"/>
      <c r="G722" s="1"/>
      <c r="H722" s="1"/>
      <c r="I722" s="1"/>
      <c r="J722" s="1"/>
      <c r="K722" s="18"/>
      <c r="L722" s="1"/>
      <c r="M722" s="1"/>
      <c r="N722" s="1"/>
      <c r="O722" s="1"/>
      <c r="P722" s="1"/>
      <c r="Q722" s="1"/>
      <c r="R722" s="1"/>
      <c r="S722" s="210"/>
      <c r="T722" s="210"/>
      <c r="U722" s="1"/>
      <c r="V722" s="18"/>
      <c r="W722" s="18"/>
      <c r="X722" s="1"/>
      <c r="Y722" s="210"/>
      <c r="Z722" s="1"/>
      <c r="AA722" s="18"/>
      <c r="AB722" s="212"/>
      <c r="AC722" s="1"/>
    </row>
    <row r="723" spans="1:29">
      <c r="A723" s="1"/>
      <c r="B723" s="1"/>
      <c r="C723" s="1"/>
      <c r="D723" s="1"/>
      <c r="E723" s="1"/>
      <c r="F723" s="1"/>
      <c r="G723" s="1"/>
      <c r="H723" s="1"/>
      <c r="I723" s="1"/>
      <c r="J723" s="1"/>
      <c r="K723" s="18"/>
      <c r="L723" s="1"/>
      <c r="M723" s="1"/>
      <c r="N723" s="1"/>
      <c r="O723" s="1"/>
      <c r="P723" s="1"/>
      <c r="Q723" s="1"/>
      <c r="R723" s="1"/>
      <c r="S723" s="210"/>
      <c r="T723" s="210"/>
      <c r="U723" s="1"/>
      <c r="V723" s="18"/>
      <c r="W723" s="18"/>
      <c r="X723" s="1"/>
      <c r="Y723" s="210"/>
      <c r="Z723" s="1"/>
      <c r="AA723" s="18"/>
      <c r="AB723" s="212"/>
      <c r="AC723" s="1"/>
    </row>
    <row r="724" spans="1:29">
      <c r="A724" s="1"/>
      <c r="B724" s="1"/>
      <c r="C724" s="1"/>
      <c r="D724" s="1"/>
      <c r="E724" s="1"/>
      <c r="F724" s="1"/>
      <c r="G724" s="1"/>
      <c r="H724" s="1"/>
      <c r="I724" s="1"/>
      <c r="J724" s="1"/>
      <c r="K724" s="18"/>
      <c r="L724" s="1"/>
      <c r="M724" s="1"/>
      <c r="N724" s="1"/>
      <c r="O724" s="1"/>
      <c r="P724" s="1"/>
      <c r="Q724" s="1"/>
      <c r="R724" s="1"/>
      <c r="S724" s="210"/>
      <c r="T724" s="210"/>
      <c r="U724" s="1"/>
      <c r="V724" s="18"/>
      <c r="W724" s="18"/>
      <c r="X724" s="1"/>
      <c r="Y724" s="210"/>
      <c r="Z724" s="1"/>
      <c r="AA724" s="18"/>
      <c r="AB724" s="212"/>
      <c r="AC724" s="1"/>
    </row>
    <row r="725" spans="1:29">
      <c r="A725" s="1"/>
      <c r="B725" s="1"/>
      <c r="C725" s="1"/>
      <c r="D725" s="1"/>
      <c r="E725" s="1"/>
      <c r="F725" s="1"/>
      <c r="G725" s="1"/>
      <c r="H725" s="1"/>
      <c r="I725" s="1"/>
      <c r="J725" s="1"/>
      <c r="K725" s="18"/>
      <c r="L725" s="1"/>
      <c r="M725" s="1"/>
      <c r="N725" s="1"/>
      <c r="O725" s="1"/>
      <c r="P725" s="1"/>
      <c r="Q725" s="1"/>
      <c r="R725" s="1"/>
      <c r="S725" s="210"/>
      <c r="T725" s="210"/>
      <c r="U725" s="1"/>
      <c r="V725" s="18"/>
      <c r="W725" s="18"/>
      <c r="X725" s="1"/>
      <c r="Y725" s="210"/>
      <c r="Z725" s="1"/>
      <c r="AA725" s="18"/>
      <c r="AB725" s="212"/>
      <c r="AC725" s="1"/>
    </row>
    <row r="726" spans="1:29">
      <c r="A726" s="1"/>
      <c r="B726" s="1"/>
      <c r="C726" s="1"/>
      <c r="D726" s="1"/>
      <c r="E726" s="1"/>
      <c r="F726" s="1"/>
      <c r="G726" s="1"/>
      <c r="H726" s="1"/>
      <c r="I726" s="1"/>
      <c r="J726" s="1"/>
      <c r="K726" s="18"/>
      <c r="L726" s="1"/>
      <c r="M726" s="1"/>
      <c r="N726" s="1"/>
      <c r="O726" s="1"/>
      <c r="P726" s="1"/>
      <c r="Q726" s="1"/>
      <c r="R726" s="1"/>
      <c r="S726" s="210"/>
      <c r="T726" s="210"/>
      <c r="U726" s="1"/>
      <c r="V726" s="18"/>
      <c r="W726" s="18"/>
      <c r="X726" s="1"/>
      <c r="Y726" s="210"/>
      <c r="Z726" s="1"/>
      <c r="AA726" s="18"/>
      <c r="AB726" s="212"/>
      <c r="AC726" s="1"/>
    </row>
    <row r="727" spans="1:29">
      <c r="A727" s="1"/>
      <c r="B727" s="1"/>
      <c r="C727" s="1"/>
      <c r="D727" s="1"/>
      <c r="E727" s="1"/>
      <c r="F727" s="1"/>
      <c r="G727" s="1"/>
      <c r="H727" s="1"/>
      <c r="I727" s="1"/>
      <c r="J727" s="1"/>
      <c r="K727" s="18"/>
      <c r="L727" s="1"/>
      <c r="M727" s="1"/>
      <c r="N727" s="1"/>
      <c r="O727" s="1"/>
      <c r="P727" s="1"/>
      <c r="Q727" s="1"/>
      <c r="R727" s="1"/>
      <c r="S727" s="210"/>
      <c r="T727" s="210"/>
      <c r="U727" s="1"/>
      <c r="V727" s="18"/>
      <c r="W727" s="18"/>
      <c r="X727" s="1"/>
      <c r="Y727" s="210"/>
      <c r="Z727" s="1"/>
      <c r="AA727" s="18"/>
      <c r="AB727" s="212"/>
      <c r="AC727" s="1"/>
    </row>
    <row r="728" spans="1:29">
      <c r="A728" s="1"/>
      <c r="B728" s="1"/>
      <c r="C728" s="1"/>
      <c r="D728" s="1"/>
      <c r="E728" s="1"/>
      <c r="F728" s="1"/>
      <c r="G728" s="1"/>
      <c r="H728" s="1"/>
      <c r="I728" s="1"/>
      <c r="J728" s="1"/>
      <c r="K728" s="18"/>
      <c r="L728" s="1"/>
      <c r="M728" s="1"/>
      <c r="N728" s="1"/>
      <c r="O728" s="1"/>
      <c r="P728" s="1"/>
      <c r="Q728" s="1"/>
      <c r="R728" s="1"/>
      <c r="S728" s="210"/>
      <c r="T728" s="210"/>
      <c r="U728" s="1"/>
      <c r="V728" s="18"/>
      <c r="W728" s="18"/>
      <c r="X728" s="1"/>
      <c r="Y728" s="210"/>
      <c r="Z728" s="1"/>
      <c r="AA728" s="18"/>
      <c r="AB728" s="212"/>
      <c r="AC728" s="1"/>
    </row>
    <row r="729" spans="1:29">
      <c r="A729" s="1"/>
      <c r="B729" s="1"/>
      <c r="C729" s="1"/>
      <c r="D729" s="1"/>
      <c r="E729" s="1"/>
      <c r="F729" s="1"/>
      <c r="G729" s="1"/>
      <c r="H729" s="1"/>
      <c r="I729" s="1"/>
      <c r="J729" s="1"/>
      <c r="K729" s="18"/>
      <c r="L729" s="1"/>
      <c r="M729" s="1"/>
      <c r="N729" s="1"/>
      <c r="O729" s="1"/>
      <c r="P729" s="1"/>
      <c r="Q729" s="1"/>
      <c r="R729" s="1"/>
      <c r="S729" s="210"/>
      <c r="T729" s="210"/>
      <c r="U729" s="1"/>
      <c r="V729" s="18"/>
      <c r="W729" s="18"/>
      <c r="X729" s="1"/>
      <c r="Y729" s="210"/>
      <c r="Z729" s="1"/>
      <c r="AA729" s="18"/>
      <c r="AB729" s="212"/>
      <c r="AC729" s="1"/>
    </row>
    <row r="730" spans="1:29">
      <c r="A730" s="1"/>
      <c r="B730" s="1"/>
      <c r="C730" s="1"/>
      <c r="D730" s="1"/>
      <c r="E730" s="1"/>
      <c r="F730" s="1"/>
      <c r="G730" s="1"/>
      <c r="H730" s="1"/>
      <c r="I730" s="1"/>
      <c r="J730" s="1"/>
      <c r="K730" s="18"/>
      <c r="L730" s="1"/>
      <c r="M730" s="1"/>
      <c r="N730" s="1"/>
      <c r="O730" s="1"/>
      <c r="P730" s="1"/>
      <c r="Q730" s="1"/>
      <c r="R730" s="1"/>
      <c r="S730" s="210"/>
      <c r="T730" s="210"/>
      <c r="U730" s="1"/>
      <c r="V730" s="18"/>
      <c r="W730" s="18"/>
      <c r="X730" s="1"/>
      <c r="Y730" s="210"/>
      <c r="Z730" s="1"/>
      <c r="AA730" s="18"/>
      <c r="AB730" s="212"/>
      <c r="AC730" s="1"/>
    </row>
    <row r="731" spans="1:29">
      <c r="A731" s="1"/>
      <c r="B731" s="1"/>
      <c r="C731" s="1"/>
      <c r="D731" s="1"/>
      <c r="E731" s="1"/>
      <c r="F731" s="1"/>
      <c r="G731" s="1"/>
      <c r="H731" s="1"/>
      <c r="I731" s="1"/>
      <c r="J731" s="1"/>
      <c r="K731" s="18"/>
      <c r="L731" s="1"/>
      <c r="M731" s="1"/>
      <c r="N731" s="1"/>
      <c r="O731" s="1"/>
      <c r="P731" s="1"/>
      <c r="Q731" s="1"/>
      <c r="R731" s="1"/>
      <c r="S731" s="210"/>
      <c r="T731" s="210"/>
      <c r="U731" s="1"/>
      <c r="V731" s="18"/>
      <c r="W731" s="18"/>
      <c r="X731" s="1"/>
      <c r="Y731" s="210"/>
      <c r="Z731" s="1"/>
      <c r="AA731" s="18"/>
      <c r="AB731" s="212"/>
      <c r="AC731" s="1"/>
    </row>
    <row r="732" spans="1:29">
      <c r="A732" s="1"/>
      <c r="B732" s="1"/>
      <c r="C732" s="1"/>
      <c r="D732" s="1"/>
      <c r="E732" s="1"/>
      <c r="F732" s="1"/>
      <c r="G732" s="1"/>
      <c r="H732" s="1"/>
      <c r="I732" s="1"/>
      <c r="J732" s="1"/>
      <c r="K732" s="18"/>
      <c r="L732" s="1"/>
      <c r="M732" s="1"/>
      <c r="N732" s="1"/>
      <c r="O732" s="1"/>
      <c r="P732" s="1"/>
      <c r="Q732" s="1"/>
      <c r="R732" s="1"/>
      <c r="S732" s="210"/>
      <c r="T732" s="210"/>
      <c r="U732" s="1"/>
      <c r="V732" s="18"/>
      <c r="W732" s="18"/>
      <c r="X732" s="1"/>
      <c r="Y732" s="210"/>
      <c r="Z732" s="1"/>
      <c r="AA732" s="18"/>
      <c r="AB732" s="212"/>
      <c r="AC732" s="1"/>
    </row>
    <row r="733" spans="1:29">
      <c r="A733" s="1"/>
      <c r="B733" s="1"/>
      <c r="C733" s="1"/>
      <c r="D733" s="1"/>
      <c r="E733" s="1"/>
      <c r="F733" s="1"/>
      <c r="G733" s="1"/>
      <c r="H733" s="1"/>
      <c r="I733" s="1"/>
      <c r="J733" s="1"/>
      <c r="K733" s="18"/>
      <c r="L733" s="1"/>
      <c r="M733" s="1"/>
      <c r="N733" s="1"/>
      <c r="O733" s="1"/>
      <c r="P733" s="1"/>
      <c r="Q733" s="1"/>
      <c r="R733" s="1"/>
      <c r="S733" s="210"/>
      <c r="T733" s="210"/>
      <c r="U733" s="1"/>
      <c r="V733" s="18"/>
      <c r="W733" s="18"/>
      <c r="X733" s="1"/>
      <c r="Y733" s="210"/>
      <c r="Z733" s="1"/>
      <c r="AA733" s="18"/>
      <c r="AB733" s="212"/>
      <c r="AC733" s="1"/>
    </row>
    <row r="734" spans="1:29">
      <c r="A734" s="1"/>
      <c r="B734" s="1"/>
      <c r="C734" s="1"/>
      <c r="D734" s="1"/>
      <c r="E734" s="1"/>
      <c r="F734" s="1"/>
      <c r="G734" s="1"/>
      <c r="H734" s="1"/>
      <c r="I734" s="1"/>
      <c r="J734" s="1"/>
      <c r="K734" s="18"/>
      <c r="L734" s="1"/>
      <c r="M734" s="1"/>
      <c r="N734" s="1"/>
      <c r="O734" s="1"/>
      <c r="P734" s="1"/>
      <c r="Q734" s="1"/>
      <c r="R734" s="1"/>
      <c r="S734" s="210"/>
      <c r="T734" s="210"/>
      <c r="U734" s="1"/>
      <c r="V734" s="18"/>
      <c r="W734" s="18"/>
      <c r="X734" s="1"/>
      <c r="Y734" s="210"/>
      <c r="Z734" s="1"/>
      <c r="AA734" s="18"/>
      <c r="AB734" s="212"/>
      <c r="AC734" s="1"/>
    </row>
    <row r="735" spans="1:29">
      <c r="A735" s="1"/>
      <c r="B735" s="1"/>
      <c r="C735" s="1"/>
      <c r="D735" s="1"/>
      <c r="E735" s="1"/>
      <c r="F735" s="1"/>
      <c r="G735" s="1"/>
      <c r="H735" s="1"/>
      <c r="I735" s="1"/>
      <c r="J735" s="1"/>
      <c r="K735" s="18"/>
      <c r="L735" s="1"/>
      <c r="M735" s="1"/>
      <c r="N735" s="1"/>
      <c r="O735" s="1"/>
      <c r="P735" s="1"/>
      <c r="Q735" s="1"/>
      <c r="R735" s="1"/>
      <c r="S735" s="210"/>
      <c r="T735" s="210"/>
      <c r="U735" s="1"/>
      <c r="V735" s="18"/>
      <c r="W735" s="18"/>
      <c r="X735" s="1"/>
      <c r="Y735" s="210"/>
      <c r="Z735" s="1"/>
      <c r="AA735" s="18"/>
      <c r="AB735" s="212"/>
      <c r="AC735" s="1"/>
    </row>
    <row r="736" spans="1:29">
      <c r="A736" s="1"/>
      <c r="B736" s="1"/>
      <c r="C736" s="1"/>
      <c r="D736" s="1"/>
      <c r="E736" s="1"/>
      <c r="F736" s="1"/>
      <c r="G736" s="1"/>
      <c r="H736" s="1"/>
      <c r="I736" s="1"/>
      <c r="J736" s="1"/>
      <c r="K736" s="18"/>
      <c r="L736" s="1"/>
      <c r="M736" s="1"/>
      <c r="N736" s="1"/>
      <c r="O736" s="1"/>
      <c r="P736" s="1"/>
      <c r="Q736" s="1"/>
      <c r="R736" s="1"/>
      <c r="S736" s="210"/>
      <c r="T736" s="210"/>
      <c r="U736" s="1"/>
      <c r="V736" s="18"/>
      <c r="W736" s="18"/>
      <c r="X736" s="1"/>
      <c r="Y736" s="210"/>
      <c r="Z736" s="1"/>
      <c r="AA736" s="18"/>
      <c r="AB736" s="212"/>
      <c r="AC736" s="1"/>
    </row>
    <row r="737" spans="1:29">
      <c r="A737" s="1"/>
      <c r="B737" s="1"/>
      <c r="C737" s="1"/>
      <c r="D737" s="1"/>
      <c r="E737" s="1"/>
      <c r="F737" s="1"/>
      <c r="G737" s="1"/>
      <c r="H737" s="1"/>
      <c r="I737" s="1"/>
      <c r="J737" s="1"/>
      <c r="K737" s="18"/>
      <c r="L737" s="1"/>
      <c r="M737" s="1"/>
      <c r="N737" s="1"/>
      <c r="O737" s="1"/>
      <c r="P737" s="1"/>
      <c r="Q737" s="1"/>
      <c r="R737" s="1"/>
      <c r="S737" s="210"/>
      <c r="T737" s="210"/>
      <c r="U737" s="1"/>
      <c r="V737" s="18"/>
      <c r="W737" s="18"/>
      <c r="X737" s="1"/>
      <c r="Y737" s="210"/>
      <c r="Z737" s="1"/>
      <c r="AA737" s="18"/>
      <c r="AB737" s="212"/>
      <c r="AC737" s="1"/>
    </row>
    <row r="738" spans="1:29">
      <c r="A738" s="1"/>
      <c r="B738" s="1"/>
      <c r="C738" s="1"/>
      <c r="D738" s="1"/>
      <c r="E738" s="1"/>
      <c r="F738" s="1"/>
      <c r="G738" s="1"/>
      <c r="H738" s="1"/>
      <c r="I738" s="1"/>
      <c r="J738" s="1"/>
      <c r="K738" s="18"/>
      <c r="L738" s="1"/>
      <c r="M738" s="1"/>
      <c r="N738" s="1"/>
      <c r="O738" s="1"/>
      <c r="P738" s="1"/>
      <c r="Q738" s="1"/>
      <c r="R738" s="1"/>
      <c r="S738" s="210"/>
      <c r="T738" s="210"/>
      <c r="U738" s="1"/>
      <c r="V738" s="18"/>
      <c r="W738" s="18"/>
      <c r="X738" s="1"/>
      <c r="Y738" s="210"/>
      <c r="Z738" s="1"/>
      <c r="AA738" s="18"/>
      <c r="AB738" s="212"/>
      <c r="AC738" s="1"/>
    </row>
    <row r="739" spans="1:29">
      <c r="A739" s="1"/>
      <c r="B739" s="1"/>
      <c r="C739" s="1"/>
      <c r="D739" s="1"/>
      <c r="E739" s="1"/>
      <c r="F739" s="1"/>
      <c r="G739" s="1"/>
      <c r="H739" s="1"/>
      <c r="I739" s="1"/>
      <c r="J739" s="1"/>
      <c r="K739" s="18"/>
      <c r="L739" s="1"/>
      <c r="M739" s="1"/>
      <c r="N739" s="1"/>
      <c r="O739" s="1"/>
      <c r="P739" s="1"/>
      <c r="Q739" s="1"/>
      <c r="R739" s="1"/>
      <c r="S739" s="210"/>
      <c r="T739" s="210"/>
      <c r="U739" s="1"/>
      <c r="V739" s="18"/>
      <c r="W739" s="18"/>
      <c r="X739" s="1"/>
      <c r="Y739" s="210"/>
      <c r="Z739" s="1"/>
      <c r="AA739" s="18"/>
      <c r="AB739" s="212"/>
      <c r="AC739" s="1"/>
    </row>
    <row r="740" spans="1:29">
      <c r="A740" s="1"/>
      <c r="B740" s="1"/>
      <c r="C740" s="1"/>
      <c r="D740" s="1"/>
      <c r="E740" s="1"/>
      <c r="F740" s="1"/>
      <c r="G740" s="1"/>
      <c r="H740" s="1"/>
      <c r="I740" s="1"/>
      <c r="J740" s="1"/>
      <c r="K740" s="18"/>
      <c r="L740" s="1"/>
      <c r="M740" s="1"/>
      <c r="N740" s="1"/>
      <c r="O740" s="1"/>
      <c r="P740" s="1"/>
      <c r="Q740" s="1"/>
      <c r="R740" s="1"/>
      <c r="S740" s="210"/>
      <c r="T740" s="210"/>
      <c r="U740" s="1"/>
      <c r="V740" s="18"/>
      <c r="W740" s="18"/>
      <c r="X740" s="1"/>
      <c r="Y740" s="210"/>
      <c r="Z740" s="1"/>
      <c r="AA740" s="18"/>
      <c r="AB740" s="212"/>
      <c r="AC740" s="1"/>
    </row>
    <row r="741" spans="1:29">
      <c r="A741" s="1"/>
      <c r="B741" s="1"/>
      <c r="C741" s="1"/>
      <c r="D741" s="1"/>
      <c r="E741" s="1"/>
      <c r="F741" s="1"/>
      <c r="G741" s="1"/>
      <c r="H741" s="1"/>
      <c r="I741" s="1"/>
      <c r="J741" s="1"/>
      <c r="K741" s="18"/>
      <c r="L741" s="1"/>
      <c r="M741" s="1"/>
      <c r="N741" s="1"/>
      <c r="O741" s="1"/>
      <c r="P741" s="1"/>
      <c r="Q741" s="1"/>
      <c r="R741" s="1"/>
      <c r="S741" s="210"/>
      <c r="T741" s="210"/>
      <c r="U741" s="1"/>
      <c r="V741" s="18"/>
      <c r="W741" s="18"/>
      <c r="X741" s="1"/>
      <c r="Y741" s="210"/>
      <c r="Z741" s="1"/>
      <c r="AA741" s="18"/>
      <c r="AB741" s="212"/>
      <c r="AC741" s="1"/>
    </row>
    <row r="742" spans="1:29">
      <c r="A742" s="1"/>
      <c r="B742" s="1"/>
      <c r="C742" s="1"/>
      <c r="D742" s="1"/>
      <c r="E742" s="1"/>
      <c r="F742" s="1"/>
      <c r="G742" s="1"/>
      <c r="H742" s="1"/>
      <c r="I742" s="1"/>
      <c r="J742" s="1"/>
      <c r="K742" s="18"/>
      <c r="L742" s="1"/>
      <c r="M742" s="1"/>
      <c r="N742" s="1"/>
      <c r="O742" s="1"/>
      <c r="P742" s="1"/>
      <c r="Q742" s="1"/>
      <c r="R742" s="1"/>
      <c r="S742" s="210"/>
      <c r="T742" s="210"/>
      <c r="U742" s="1"/>
      <c r="V742" s="18"/>
      <c r="W742" s="18"/>
      <c r="X742" s="1"/>
      <c r="Y742" s="210"/>
      <c r="Z742" s="1"/>
      <c r="AA742" s="18"/>
      <c r="AB742" s="212"/>
      <c r="AC742" s="1"/>
    </row>
    <row r="743" spans="1:29">
      <c r="A743" s="1"/>
      <c r="B743" s="1"/>
      <c r="C743" s="1"/>
      <c r="D743" s="1"/>
      <c r="E743" s="1"/>
      <c r="F743" s="1"/>
      <c r="G743" s="1"/>
      <c r="H743" s="1"/>
      <c r="I743" s="1"/>
      <c r="J743" s="1"/>
      <c r="K743" s="18"/>
      <c r="L743" s="1"/>
      <c r="M743" s="1"/>
      <c r="N743" s="1"/>
      <c r="O743" s="1"/>
      <c r="P743" s="1"/>
      <c r="Q743" s="1"/>
      <c r="R743" s="1"/>
      <c r="S743" s="210"/>
      <c r="T743" s="210"/>
      <c r="U743" s="1"/>
      <c r="V743" s="18"/>
      <c r="W743" s="18"/>
      <c r="X743" s="1"/>
      <c r="Y743" s="210"/>
      <c r="Z743" s="1"/>
      <c r="AA743" s="18"/>
      <c r="AB743" s="212"/>
      <c r="AC743" s="1"/>
    </row>
    <row r="744" spans="1:29">
      <c r="A744" s="1"/>
      <c r="B744" s="1"/>
      <c r="C744" s="1"/>
      <c r="D744" s="1"/>
      <c r="E744" s="1"/>
      <c r="F744" s="1"/>
      <c r="G744" s="1"/>
      <c r="H744" s="1"/>
      <c r="I744" s="1"/>
      <c r="J744" s="1"/>
      <c r="K744" s="18"/>
      <c r="L744" s="1"/>
      <c r="M744" s="1"/>
      <c r="N744" s="1"/>
      <c r="O744" s="1"/>
      <c r="P744" s="1"/>
      <c r="Q744" s="1"/>
      <c r="R744" s="1"/>
      <c r="S744" s="210"/>
      <c r="T744" s="210"/>
      <c r="U744" s="1"/>
      <c r="V744" s="18"/>
      <c r="W744" s="18"/>
      <c r="X744" s="1"/>
      <c r="Y744" s="210"/>
      <c r="Z744" s="1"/>
      <c r="AA744" s="18"/>
      <c r="AB744" s="212"/>
      <c r="AC744" s="1"/>
    </row>
    <row r="745" spans="1:29">
      <c r="A745" s="1"/>
      <c r="B745" s="1"/>
      <c r="C745" s="1"/>
      <c r="D745" s="1"/>
      <c r="E745" s="1"/>
      <c r="F745" s="1"/>
      <c r="G745" s="1"/>
      <c r="H745" s="1"/>
      <c r="I745" s="1"/>
      <c r="J745" s="1"/>
      <c r="K745" s="18"/>
      <c r="L745" s="1"/>
      <c r="M745" s="1"/>
      <c r="N745" s="1"/>
      <c r="O745" s="1"/>
      <c r="P745" s="1"/>
      <c r="Q745" s="1"/>
      <c r="R745" s="1"/>
      <c r="S745" s="210"/>
      <c r="T745" s="210"/>
      <c r="U745" s="1"/>
      <c r="V745" s="18"/>
      <c r="W745" s="18"/>
      <c r="X745" s="1"/>
      <c r="Y745" s="210"/>
      <c r="Z745" s="1"/>
      <c r="AA745" s="18"/>
      <c r="AB745" s="212"/>
      <c r="AC745" s="1"/>
    </row>
    <row r="746" spans="1:29">
      <c r="A746" s="1"/>
      <c r="B746" s="1"/>
      <c r="C746" s="1"/>
      <c r="D746" s="1"/>
      <c r="E746" s="1"/>
      <c r="F746" s="1"/>
      <c r="G746" s="1"/>
      <c r="H746" s="1"/>
      <c r="I746" s="1"/>
      <c r="J746" s="1"/>
      <c r="K746" s="18"/>
      <c r="L746" s="1"/>
      <c r="M746" s="1"/>
      <c r="N746" s="1"/>
      <c r="O746" s="1"/>
      <c r="P746" s="1"/>
      <c r="Q746" s="1"/>
      <c r="R746" s="1"/>
      <c r="S746" s="210"/>
      <c r="T746" s="210"/>
      <c r="U746" s="1"/>
      <c r="V746" s="18"/>
      <c r="W746" s="18"/>
      <c r="X746" s="1"/>
      <c r="Y746" s="210"/>
      <c r="Z746" s="1"/>
      <c r="AA746" s="18"/>
      <c r="AB746" s="212"/>
      <c r="AC746" s="1"/>
    </row>
    <row r="747" spans="1:29">
      <c r="A747" s="1"/>
      <c r="B747" s="1"/>
      <c r="C747" s="1"/>
      <c r="D747" s="1"/>
      <c r="E747" s="1"/>
      <c r="F747" s="1"/>
      <c r="G747" s="1"/>
      <c r="H747" s="1"/>
      <c r="I747" s="1"/>
      <c r="J747" s="1"/>
      <c r="K747" s="18"/>
      <c r="L747" s="1"/>
      <c r="M747" s="1"/>
      <c r="N747" s="1"/>
      <c r="O747" s="1"/>
      <c r="P747" s="1"/>
      <c r="Q747" s="1"/>
      <c r="R747" s="1"/>
      <c r="S747" s="210"/>
      <c r="T747" s="210"/>
      <c r="U747" s="1"/>
      <c r="V747" s="18"/>
      <c r="W747" s="18"/>
      <c r="X747" s="1"/>
      <c r="Y747" s="210"/>
      <c r="Z747" s="1"/>
      <c r="AA747" s="18"/>
      <c r="AB747" s="212"/>
      <c r="AC747" s="1"/>
    </row>
    <row r="748" spans="1:29">
      <c r="A748" s="1"/>
      <c r="B748" s="1"/>
      <c r="C748" s="1"/>
      <c r="D748" s="1"/>
      <c r="E748" s="1"/>
      <c r="F748" s="1"/>
      <c r="G748" s="1"/>
      <c r="H748" s="1"/>
      <c r="I748" s="1"/>
      <c r="J748" s="1"/>
      <c r="K748" s="18"/>
      <c r="L748" s="1"/>
      <c r="M748" s="1"/>
      <c r="N748" s="1"/>
      <c r="O748" s="1"/>
      <c r="P748" s="1"/>
      <c r="Q748" s="1"/>
      <c r="R748" s="1"/>
      <c r="S748" s="210"/>
      <c r="T748" s="210"/>
      <c r="U748" s="1"/>
      <c r="V748" s="18"/>
      <c r="W748" s="18"/>
      <c r="X748" s="1"/>
      <c r="Y748" s="210"/>
      <c r="Z748" s="1"/>
      <c r="AA748" s="18"/>
      <c r="AB748" s="212"/>
      <c r="AC748" s="1"/>
    </row>
    <row r="749" spans="1:29">
      <c r="A749" s="1"/>
      <c r="B749" s="1"/>
      <c r="C749" s="1"/>
      <c r="D749" s="1"/>
      <c r="E749" s="1"/>
      <c r="F749" s="1"/>
      <c r="G749" s="1"/>
      <c r="H749" s="1"/>
      <c r="I749" s="1"/>
      <c r="J749" s="1"/>
      <c r="K749" s="18"/>
      <c r="L749" s="1"/>
      <c r="M749" s="1"/>
      <c r="N749" s="1"/>
      <c r="O749" s="1"/>
      <c r="P749" s="1"/>
      <c r="Q749" s="1"/>
      <c r="R749" s="1"/>
      <c r="S749" s="210"/>
      <c r="T749" s="210"/>
      <c r="U749" s="1"/>
      <c r="V749" s="18"/>
      <c r="W749" s="18"/>
      <c r="X749" s="1"/>
      <c r="Y749" s="210"/>
      <c r="Z749" s="1"/>
      <c r="AA749" s="18"/>
      <c r="AB749" s="212"/>
      <c r="AC749" s="1"/>
    </row>
    <row r="750" spans="1:29">
      <c r="A750" s="1"/>
      <c r="B750" s="1"/>
      <c r="C750" s="1"/>
      <c r="D750" s="1"/>
      <c r="E750" s="1"/>
      <c r="F750" s="1"/>
      <c r="G750" s="1"/>
      <c r="H750" s="1"/>
      <c r="I750" s="1"/>
      <c r="J750" s="1"/>
      <c r="K750" s="18"/>
      <c r="L750" s="1"/>
      <c r="M750" s="1"/>
      <c r="N750" s="1"/>
      <c r="O750" s="1"/>
      <c r="P750" s="1"/>
      <c r="Q750" s="1"/>
      <c r="R750" s="1"/>
      <c r="S750" s="210"/>
      <c r="T750" s="210"/>
      <c r="U750" s="1"/>
      <c r="V750" s="18"/>
      <c r="W750" s="18"/>
      <c r="X750" s="1"/>
      <c r="Y750" s="210"/>
      <c r="Z750" s="1"/>
      <c r="AA750" s="18"/>
      <c r="AB750" s="212"/>
      <c r="AC750" s="1"/>
    </row>
    <row r="751" spans="1:29">
      <c r="A751" s="1"/>
      <c r="B751" s="1"/>
      <c r="C751" s="1"/>
      <c r="D751" s="1"/>
      <c r="E751" s="1"/>
      <c r="F751" s="1"/>
      <c r="G751" s="1"/>
      <c r="H751" s="1"/>
      <c r="I751" s="1"/>
      <c r="J751" s="1"/>
      <c r="K751" s="18"/>
      <c r="L751" s="1"/>
      <c r="M751" s="1"/>
      <c r="N751" s="1"/>
      <c r="O751" s="1"/>
      <c r="P751" s="1"/>
      <c r="Q751" s="1"/>
      <c r="R751" s="1"/>
      <c r="S751" s="210"/>
      <c r="T751" s="210"/>
      <c r="U751" s="1"/>
      <c r="V751" s="18"/>
      <c r="W751" s="18"/>
      <c r="X751" s="1"/>
      <c r="Y751" s="210"/>
      <c r="Z751" s="1"/>
      <c r="AA751" s="18"/>
      <c r="AB751" s="212"/>
      <c r="AC751" s="1"/>
    </row>
    <row r="752" spans="1:29">
      <c r="A752" s="1"/>
      <c r="B752" s="1"/>
      <c r="C752" s="1"/>
      <c r="D752" s="1"/>
      <c r="E752" s="1"/>
      <c r="F752" s="1"/>
      <c r="G752" s="1"/>
      <c r="H752" s="1"/>
      <c r="I752" s="1"/>
      <c r="J752" s="1"/>
      <c r="K752" s="18"/>
      <c r="L752" s="1"/>
      <c r="M752" s="1"/>
      <c r="N752" s="1"/>
      <c r="O752" s="1"/>
      <c r="P752" s="1"/>
      <c r="Q752" s="1"/>
      <c r="R752" s="1"/>
      <c r="S752" s="210"/>
      <c r="T752" s="210"/>
      <c r="U752" s="1"/>
      <c r="V752" s="18"/>
      <c r="W752" s="18"/>
      <c r="X752" s="1"/>
      <c r="Y752" s="210"/>
      <c r="Z752" s="1"/>
      <c r="AA752" s="18"/>
      <c r="AB752" s="212"/>
      <c r="AC752" s="1"/>
    </row>
    <row r="753" spans="1:29">
      <c r="A753" s="1"/>
      <c r="B753" s="1"/>
      <c r="C753" s="1"/>
      <c r="D753" s="1"/>
      <c r="E753" s="1"/>
      <c r="F753" s="1"/>
      <c r="G753" s="1"/>
      <c r="H753" s="1"/>
      <c r="I753" s="1"/>
      <c r="J753" s="1"/>
      <c r="K753" s="18"/>
      <c r="L753" s="1"/>
      <c r="M753" s="1"/>
      <c r="N753" s="1"/>
      <c r="O753" s="1"/>
      <c r="P753" s="1"/>
      <c r="Q753" s="1"/>
      <c r="R753" s="1"/>
      <c r="S753" s="210"/>
      <c r="T753" s="210"/>
      <c r="U753" s="1"/>
      <c r="V753" s="18"/>
      <c r="W753" s="18"/>
      <c r="X753" s="1"/>
      <c r="Y753" s="210"/>
      <c r="Z753" s="1"/>
      <c r="AA753" s="18"/>
      <c r="AB753" s="212"/>
      <c r="AC753" s="1"/>
    </row>
    <row r="754" spans="1:29">
      <c r="A754" s="1"/>
      <c r="B754" s="1"/>
      <c r="C754" s="1"/>
      <c r="D754" s="1"/>
      <c r="E754" s="1"/>
      <c r="F754" s="1"/>
      <c r="G754" s="1"/>
      <c r="H754" s="1"/>
      <c r="I754" s="1"/>
      <c r="J754" s="1"/>
      <c r="K754" s="18"/>
      <c r="L754" s="1"/>
      <c r="M754" s="1"/>
      <c r="N754" s="1"/>
      <c r="O754" s="1"/>
      <c r="P754" s="1"/>
      <c r="Q754" s="1"/>
      <c r="R754" s="1"/>
      <c r="S754" s="210"/>
      <c r="T754" s="210"/>
      <c r="U754" s="1"/>
      <c r="V754" s="18"/>
      <c r="W754" s="18"/>
      <c r="X754" s="1"/>
      <c r="Y754" s="210"/>
      <c r="Z754" s="1"/>
      <c r="AA754" s="18"/>
      <c r="AB754" s="212"/>
      <c r="AC754" s="1"/>
    </row>
    <row r="755" spans="1:29">
      <c r="A755" s="1"/>
      <c r="B755" s="1"/>
      <c r="C755" s="1"/>
      <c r="D755" s="1"/>
      <c r="E755" s="1"/>
      <c r="F755" s="1"/>
      <c r="G755" s="1"/>
      <c r="H755" s="1"/>
      <c r="I755" s="1"/>
      <c r="J755" s="1"/>
      <c r="K755" s="18"/>
      <c r="L755" s="1"/>
      <c r="M755" s="1"/>
      <c r="N755" s="1"/>
      <c r="O755" s="1"/>
      <c r="P755" s="1"/>
      <c r="Q755" s="1"/>
      <c r="R755" s="1"/>
      <c r="S755" s="210"/>
      <c r="T755" s="210"/>
      <c r="U755" s="1"/>
      <c r="V755" s="18"/>
      <c r="W755" s="18"/>
      <c r="X755" s="1"/>
      <c r="Y755" s="210"/>
      <c r="Z755" s="1"/>
      <c r="AA755" s="18"/>
      <c r="AB755" s="212"/>
      <c r="AC755" s="1"/>
    </row>
    <row r="756" spans="1:29">
      <c r="A756" s="1"/>
      <c r="B756" s="1"/>
      <c r="C756" s="1"/>
      <c r="D756" s="1"/>
      <c r="E756" s="1"/>
      <c r="F756" s="1"/>
      <c r="G756" s="1"/>
      <c r="H756" s="1"/>
      <c r="I756" s="1"/>
      <c r="J756" s="1"/>
      <c r="K756" s="18"/>
      <c r="L756" s="1"/>
      <c r="M756" s="1"/>
      <c r="N756" s="1"/>
      <c r="O756" s="1"/>
      <c r="P756" s="1"/>
      <c r="Q756" s="1"/>
      <c r="R756" s="1"/>
      <c r="S756" s="210"/>
      <c r="T756" s="210"/>
      <c r="U756" s="1"/>
      <c r="V756" s="18"/>
      <c r="W756" s="18"/>
      <c r="X756" s="1"/>
      <c r="Y756" s="210"/>
      <c r="Z756" s="1"/>
      <c r="AA756" s="18"/>
      <c r="AB756" s="212"/>
      <c r="AC756" s="1"/>
    </row>
    <row r="757" spans="1:29">
      <c r="A757" s="1"/>
      <c r="B757" s="1"/>
      <c r="C757" s="1"/>
      <c r="D757" s="1"/>
      <c r="E757" s="1"/>
      <c r="F757" s="1"/>
      <c r="G757" s="1"/>
      <c r="H757" s="1"/>
      <c r="I757" s="1"/>
      <c r="J757" s="1"/>
      <c r="K757" s="18"/>
      <c r="L757" s="1"/>
      <c r="M757" s="1"/>
      <c r="N757" s="1"/>
      <c r="O757" s="1"/>
      <c r="P757" s="1"/>
      <c r="Q757" s="1"/>
      <c r="R757" s="1"/>
      <c r="S757" s="210"/>
      <c r="T757" s="210"/>
      <c r="U757" s="1"/>
      <c r="V757" s="18"/>
      <c r="W757" s="18"/>
      <c r="X757" s="1"/>
      <c r="Y757" s="210"/>
      <c r="Z757" s="1"/>
      <c r="AA757" s="18"/>
      <c r="AB757" s="212"/>
      <c r="AC757" s="1"/>
    </row>
    <row r="758" spans="1:29">
      <c r="A758" s="1"/>
      <c r="B758" s="1"/>
      <c r="C758" s="1"/>
      <c r="D758" s="1"/>
      <c r="E758" s="1"/>
      <c r="F758" s="1"/>
      <c r="G758" s="1"/>
      <c r="H758" s="1"/>
      <c r="I758" s="1"/>
      <c r="J758" s="1"/>
      <c r="K758" s="18"/>
      <c r="L758" s="1"/>
      <c r="M758" s="1"/>
      <c r="N758" s="1"/>
      <c r="O758" s="1"/>
      <c r="P758" s="1"/>
      <c r="Q758" s="1"/>
      <c r="R758" s="1"/>
      <c r="S758" s="210"/>
      <c r="T758" s="210"/>
      <c r="U758" s="1"/>
      <c r="V758" s="18"/>
      <c r="W758" s="18"/>
      <c r="X758" s="1"/>
      <c r="Y758" s="210"/>
      <c r="Z758" s="1"/>
      <c r="AA758" s="18"/>
      <c r="AB758" s="212"/>
      <c r="AC758" s="1"/>
    </row>
    <row r="759" spans="1:29">
      <c r="A759" s="1"/>
      <c r="B759" s="1"/>
      <c r="C759" s="1"/>
      <c r="D759" s="1"/>
      <c r="E759" s="1"/>
      <c r="F759" s="1"/>
      <c r="G759" s="1"/>
      <c r="H759" s="1"/>
      <c r="I759" s="1"/>
      <c r="J759" s="1"/>
      <c r="K759" s="18"/>
      <c r="L759" s="1"/>
      <c r="M759" s="1"/>
      <c r="N759" s="1"/>
      <c r="O759" s="1"/>
      <c r="P759" s="1"/>
      <c r="Q759" s="1"/>
      <c r="R759" s="1"/>
      <c r="S759" s="210"/>
      <c r="T759" s="210"/>
      <c r="U759" s="1"/>
      <c r="V759" s="18"/>
      <c r="W759" s="18"/>
      <c r="X759" s="1"/>
      <c r="Y759" s="210"/>
      <c r="Z759" s="1"/>
      <c r="AA759" s="18"/>
      <c r="AB759" s="212"/>
      <c r="AC759" s="1"/>
    </row>
    <row r="760" spans="1:29">
      <c r="A760" s="1"/>
      <c r="B760" s="1"/>
      <c r="C760" s="1"/>
      <c r="D760" s="1"/>
      <c r="E760" s="1"/>
      <c r="F760" s="1"/>
      <c r="G760" s="1"/>
      <c r="H760" s="1"/>
      <c r="I760" s="1"/>
      <c r="J760" s="1"/>
      <c r="K760" s="18"/>
      <c r="L760" s="1"/>
      <c r="M760" s="1"/>
      <c r="N760" s="1"/>
      <c r="O760" s="1"/>
      <c r="P760" s="1"/>
      <c r="Q760" s="1"/>
      <c r="R760" s="1"/>
      <c r="S760" s="210"/>
      <c r="T760" s="210"/>
      <c r="U760" s="1"/>
      <c r="V760" s="18"/>
      <c r="W760" s="18"/>
      <c r="X760" s="1"/>
      <c r="Y760" s="210"/>
      <c r="Z760" s="1"/>
      <c r="AA760" s="18"/>
      <c r="AB760" s="212"/>
      <c r="AC760" s="1"/>
    </row>
    <row r="761" spans="1:29">
      <c r="A761" s="1"/>
      <c r="B761" s="1"/>
      <c r="C761" s="1"/>
      <c r="D761" s="1"/>
      <c r="E761" s="1"/>
      <c r="F761" s="1"/>
      <c r="G761" s="1"/>
      <c r="H761" s="1"/>
      <c r="I761" s="1"/>
      <c r="J761" s="1"/>
      <c r="K761" s="18"/>
      <c r="L761" s="1"/>
      <c r="M761" s="1"/>
      <c r="N761" s="1"/>
      <c r="O761" s="1"/>
      <c r="P761" s="1"/>
      <c r="Q761" s="1"/>
      <c r="R761" s="1"/>
      <c r="S761" s="210"/>
      <c r="T761" s="210"/>
      <c r="U761" s="1"/>
      <c r="V761" s="18"/>
      <c r="W761" s="18"/>
      <c r="X761" s="1"/>
      <c r="Y761" s="210"/>
      <c r="Z761" s="1"/>
      <c r="AA761" s="18"/>
      <c r="AB761" s="212"/>
      <c r="AC761" s="1"/>
    </row>
    <row r="762" spans="1:29">
      <c r="A762" s="1"/>
      <c r="B762" s="1"/>
      <c r="C762" s="1"/>
      <c r="D762" s="1"/>
      <c r="E762" s="1"/>
      <c r="F762" s="1"/>
      <c r="G762" s="1"/>
      <c r="H762" s="1"/>
      <c r="I762" s="1"/>
      <c r="J762" s="1"/>
      <c r="K762" s="18"/>
      <c r="L762" s="1"/>
      <c r="M762" s="1"/>
      <c r="N762" s="1"/>
      <c r="O762" s="1"/>
      <c r="P762" s="1"/>
      <c r="Q762" s="1"/>
      <c r="R762" s="1"/>
      <c r="S762" s="210"/>
      <c r="T762" s="210"/>
      <c r="U762" s="1"/>
      <c r="V762" s="18"/>
      <c r="W762" s="18"/>
      <c r="X762" s="1"/>
      <c r="Y762" s="210"/>
      <c r="Z762" s="1"/>
      <c r="AA762" s="18"/>
      <c r="AB762" s="212"/>
      <c r="AC762" s="1"/>
    </row>
    <row r="763" spans="1:29">
      <c r="A763" s="1"/>
      <c r="B763" s="1"/>
      <c r="C763" s="1"/>
      <c r="D763" s="1"/>
      <c r="E763" s="1"/>
      <c r="F763" s="1"/>
      <c r="G763" s="1"/>
      <c r="H763" s="1"/>
      <c r="I763" s="1"/>
      <c r="J763" s="1"/>
      <c r="K763" s="18"/>
      <c r="L763" s="1"/>
      <c r="M763" s="1"/>
      <c r="N763" s="1"/>
      <c r="O763" s="1"/>
      <c r="P763" s="1"/>
      <c r="Q763" s="1"/>
      <c r="R763" s="1"/>
      <c r="S763" s="210"/>
      <c r="T763" s="210"/>
      <c r="U763" s="1"/>
      <c r="V763" s="18"/>
      <c r="W763" s="18"/>
      <c r="X763" s="1"/>
      <c r="Y763" s="210"/>
      <c r="Z763" s="1"/>
      <c r="AA763" s="18"/>
      <c r="AB763" s="212"/>
      <c r="AC763" s="1"/>
    </row>
    <row r="764" spans="1:29">
      <c r="A764" s="1"/>
      <c r="B764" s="1"/>
      <c r="C764" s="1"/>
      <c r="D764" s="1"/>
      <c r="E764" s="1"/>
      <c r="F764" s="1"/>
      <c r="G764" s="1"/>
      <c r="H764" s="1"/>
      <c r="I764" s="1"/>
      <c r="J764" s="1"/>
      <c r="K764" s="18"/>
      <c r="L764" s="1"/>
      <c r="M764" s="1"/>
      <c r="N764" s="1"/>
      <c r="O764" s="1"/>
      <c r="P764" s="1"/>
      <c r="Q764" s="1"/>
      <c r="R764" s="1"/>
      <c r="S764" s="210"/>
      <c r="T764" s="210"/>
      <c r="U764" s="1"/>
      <c r="V764" s="18"/>
      <c r="W764" s="18"/>
      <c r="X764" s="1"/>
      <c r="Y764" s="210"/>
      <c r="Z764" s="1"/>
      <c r="AA764" s="18"/>
      <c r="AB764" s="212"/>
      <c r="AC764" s="1"/>
    </row>
    <row r="765" spans="1:29">
      <c r="A765" s="1"/>
      <c r="B765" s="1"/>
      <c r="C765" s="1"/>
      <c r="D765" s="1"/>
      <c r="E765" s="1"/>
      <c r="F765" s="1"/>
      <c r="G765" s="1"/>
      <c r="H765" s="1"/>
      <c r="I765" s="1"/>
      <c r="J765" s="1"/>
      <c r="K765" s="18"/>
      <c r="L765" s="1"/>
      <c r="M765" s="1"/>
      <c r="N765" s="1"/>
      <c r="O765" s="1"/>
      <c r="P765" s="1"/>
      <c r="Q765" s="1"/>
      <c r="R765" s="1"/>
      <c r="S765" s="210"/>
      <c r="T765" s="210"/>
      <c r="U765" s="1"/>
      <c r="V765" s="18"/>
      <c r="W765" s="18"/>
      <c r="X765" s="1"/>
      <c r="Y765" s="210"/>
      <c r="Z765" s="1"/>
      <c r="AA765" s="18"/>
      <c r="AB765" s="212"/>
      <c r="AC765" s="1"/>
    </row>
    <row r="766" spans="1:29">
      <c r="A766" s="1"/>
      <c r="B766" s="1"/>
      <c r="C766" s="1"/>
      <c r="D766" s="1"/>
      <c r="E766" s="1"/>
      <c r="F766" s="1"/>
      <c r="G766" s="1"/>
      <c r="H766" s="1"/>
      <c r="I766" s="1"/>
      <c r="J766" s="1"/>
      <c r="K766" s="18"/>
      <c r="L766" s="1"/>
      <c r="M766" s="1"/>
      <c r="N766" s="1"/>
      <c r="O766" s="1"/>
      <c r="P766" s="1"/>
      <c r="Q766" s="1"/>
      <c r="R766" s="1"/>
      <c r="S766" s="210"/>
      <c r="T766" s="210"/>
      <c r="U766" s="1"/>
      <c r="V766" s="18"/>
      <c r="W766" s="18"/>
      <c r="X766" s="1"/>
      <c r="Y766" s="210"/>
      <c r="Z766" s="1"/>
      <c r="AA766" s="18"/>
      <c r="AB766" s="212"/>
      <c r="AC766" s="1"/>
    </row>
    <row r="767" spans="1:29">
      <c r="A767" s="1"/>
      <c r="B767" s="1"/>
      <c r="C767" s="1"/>
      <c r="D767" s="1"/>
      <c r="E767" s="1"/>
      <c r="F767" s="1"/>
      <c r="G767" s="1"/>
      <c r="H767" s="1"/>
      <c r="I767" s="1"/>
      <c r="J767" s="1"/>
      <c r="K767" s="18"/>
      <c r="L767" s="1"/>
      <c r="M767" s="1"/>
      <c r="N767" s="1"/>
      <c r="O767" s="1"/>
      <c r="P767" s="1"/>
      <c r="Q767" s="1"/>
      <c r="R767" s="1"/>
      <c r="S767" s="210"/>
      <c r="T767" s="210"/>
      <c r="U767" s="1"/>
      <c r="V767" s="18"/>
      <c r="W767" s="18"/>
      <c r="X767" s="1"/>
      <c r="Y767" s="210"/>
      <c r="Z767" s="1"/>
      <c r="AA767" s="18"/>
      <c r="AB767" s="212"/>
      <c r="AC767" s="1"/>
    </row>
    <row r="768" spans="1:29">
      <c r="A768" s="1"/>
      <c r="B768" s="1"/>
      <c r="C768" s="1"/>
      <c r="D768" s="1"/>
      <c r="E768" s="1"/>
      <c r="F768" s="1"/>
      <c r="G768" s="1"/>
      <c r="H768" s="1"/>
      <c r="I768" s="1"/>
      <c r="J768" s="1"/>
      <c r="K768" s="18"/>
      <c r="L768" s="1"/>
      <c r="M768" s="1"/>
      <c r="N768" s="1"/>
      <c r="O768" s="1"/>
      <c r="P768" s="1"/>
      <c r="Q768" s="1"/>
      <c r="R768" s="1"/>
      <c r="S768" s="210"/>
      <c r="T768" s="210"/>
      <c r="U768" s="1"/>
      <c r="V768" s="18"/>
      <c r="W768" s="18"/>
      <c r="X768" s="1"/>
      <c r="Y768" s="210"/>
      <c r="Z768" s="1"/>
      <c r="AA768" s="18"/>
      <c r="AB768" s="212"/>
      <c r="AC768" s="1"/>
    </row>
    <row r="769" spans="1:29">
      <c r="A769" s="1"/>
      <c r="B769" s="1"/>
      <c r="C769" s="1"/>
      <c r="D769" s="1"/>
      <c r="E769" s="1"/>
      <c r="F769" s="1"/>
      <c r="G769" s="1"/>
      <c r="H769" s="1"/>
      <c r="I769" s="1"/>
      <c r="J769" s="1"/>
      <c r="K769" s="18"/>
      <c r="L769" s="1"/>
      <c r="M769" s="1"/>
      <c r="N769" s="1"/>
      <c r="O769" s="1"/>
      <c r="P769" s="1"/>
      <c r="Q769" s="1"/>
      <c r="R769" s="1"/>
      <c r="S769" s="210"/>
      <c r="T769" s="210"/>
      <c r="U769" s="1"/>
      <c r="V769" s="18"/>
      <c r="W769" s="18"/>
      <c r="X769" s="1"/>
      <c r="Y769" s="210"/>
      <c r="Z769" s="1"/>
      <c r="AA769" s="18"/>
      <c r="AB769" s="212"/>
      <c r="AC769" s="1"/>
    </row>
    <row r="770" spans="1:29">
      <c r="A770" s="1"/>
      <c r="B770" s="1"/>
      <c r="C770" s="1"/>
      <c r="D770" s="1"/>
      <c r="E770" s="1"/>
      <c r="F770" s="1"/>
      <c r="G770" s="1"/>
      <c r="H770" s="1"/>
      <c r="I770" s="1"/>
      <c r="J770" s="1"/>
      <c r="K770" s="18"/>
      <c r="L770" s="1"/>
      <c r="M770" s="1"/>
      <c r="N770" s="1"/>
      <c r="O770" s="1"/>
      <c r="P770" s="1"/>
      <c r="Q770" s="1"/>
      <c r="R770" s="1"/>
      <c r="S770" s="210"/>
      <c r="T770" s="210"/>
      <c r="U770" s="1"/>
      <c r="V770" s="18"/>
      <c r="W770" s="18"/>
      <c r="X770" s="1"/>
      <c r="Y770" s="210"/>
      <c r="Z770" s="1"/>
      <c r="AA770" s="18"/>
      <c r="AB770" s="212"/>
      <c r="AC770" s="1"/>
    </row>
    <row r="771" spans="1:29">
      <c r="A771" s="1"/>
      <c r="B771" s="1"/>
      <c r="C771" s="1"/>
      <c r="D771" s="1"/>
      <c r="E771" s="1"/>
      <c r="F771" s="1"/>
      <c r="G771" s="1"/>
      <c r="H771" s="1"/>
      <c r="I771" s="1"/>
      <c r="J771" s="1"/>
      <c r="K771" s="18"/>
      <c r="L771" s="1"/>
      <c r="M771" s="1"/>
      <c r="N771" s="1"/>
      <c r="O771" s="1"/>
      <c r="P771" s="1"/>
      <c r="Q771" s="1"/>
      <c r="R771" s="1"/>
      <c r="S771" s="210"/>
      <c r="T771" s="210"/>
      <c r="U771" s="1"/>
      <c r="V771" s="18"/>
      <c r="W771" s="18"/>
      <c r="X771" s="1"/>
      <c r="Y771" s="210"/>
      <c r="Z771" s="1"/>
      <c r="AA771" s="18"/>
      <c r="AB771" s="212"/>
      <c r="AC771" s="1"/>
    </row>
    <row r="772" spans="1:29">
      <c r="A772" s="1"/>
      <c r="B772" s="1"/>
      <c r="C772" s="1"/>
      <c r="D772" s="1"/>
      <c r="E772" s="1"/>
      <c r="F772" s="1"/>
      <c r="G772" s="1"/>
      <c r="H772" s="1"/>
      <c r="I772" s="1"/>
      <c r="J772" s="1"/>
      <c r="K772" s="18"/>
      <c r="L772" s="1"/>
      <c r="M772" s="1"/>
      <c r="N772" s="1"/>
      <c r="O772" s="1"/>
      <c r="P772" s="1"/>
      <c r="Q772" s="1"/>
      <c r="R772" s="1"/>
      <c r="S772" s="210"/>
      <c r="T772" s="210"/>
      <c r="U772" s="1"/>
      <c r="V772" s="18"/>
      <c r="W772" s="18"/>
      <c r="X772" s="1"/>
      <c r="Y772" s="210"/>
      <c r="Z772" s="1"/>
      <c r="AA772" s="18"/>
      <c r="AB772" s="212"/>
      <c r="AC772" s="1"/>
    </row>
    <row r="773" spans="1:29">
      <c r="A773" s="1"/>
      <c r="B773" s="1"/>
      <c r="C773" s="1"/>
      <c r="D773" s="1"/>
      <c r="E773" s="1"/>
      <c r="F773" s="1"/>
      <c r="G773" s="1"/>
      <c r="H773" s="1"/>
      <c r="I773" s="1"/>
      <c r="J773" s="1"/>
      <c r="K773" s="18"/>
      <c r="L773" s="1"/>
      <c r="M773" s="1"/>
      <c r="N773" s="1"/>
      <c r="O773" s="1"/>
      <c r="P773" s="1"/>
      <c r="Q773" s="1"/>
      <c r="R773" s="1"/>
      <c r="S773" s="210"/>
      <c r="T773" s="210"/>
      <c r="U773" s="1"/>
      <c r="V773" s="18"/>
      <c r="W773" s="18"/>
      <c r="X773" s="1"/>
      <c r="Y773" s="210"/>
      <c r="Z773" s="1"/>
      <c r="AA773" s="18"/>
      <c r="AB773" s="212"/>
      <c r="AC773" s="1"/>
    </row>
    <row r="774" spans="1:29">
      <c r="A774" s="1"/>
      <c r="B774" s="1"/>
      <c r="C774" s="1"/>
      <c r="D774" s="1"/>
      <c r="E774" s="1"/>
      <c r="F774" s="1"/>
      <c r="G774" s="1"/>
      <c r="H774" s="1"/>
      <c r="I774" s="1"/>
      <c r="J774" s="1"/>
      <c r="K774" s="18"/>
      <c r="L774" s="1"/>
      <c r="M774" s="1"/>
      <c r="N774" s="1"/>
      <c r="O774" s="1"/>
      <c r="P774" s="1"/>
      <c r="Q774" s="1"/>
      <c r="R774" s="1"/>
      <c r="S774" s="210"/>
      <c r="T774" s="210"/>
      <c r="U774" s="1"/>
      <c r="V774" s="18"/>
      <c r="W774" s="18"/>
      <c r="X774" s="1"/>
      <c r="Y774" s="210"/>
      <c r="Z774" s="1"/>
      <c r="AA774" s="18"/>
      <c r="AB774" s="212"/>
      <c r="AC774" s="1"/>
    </row>
    <row r="775" spans="1:29">
      <c r="A775" s="1"/>
      <c r="B775" s="1"/>
      <c r="C775" s="1"/>
      <c r="D775" s="1"/>
      <c r="E775" s="1"/>
      <c r="F775" s="1"/>
      <c r="G775" s="1"/>
      <c r="H775" s="1"/>
      <c r="I775" s="1"/>
      <c r="J775" s="1"/>
      <c r="K775" s="18"/>
      <c r="L775" s="1"/>
      <c r="M775" s="1"/>
      <c r="N775" s="1"/>
      <c r="O775" s="1"/>
      <c r="P775" s="1"/>
      <c r="Q775" s="1"/>
      <c r="R775" s="1"/>
      <c r="S775" s="210"/>
      <c r="T775" s="210"/>
      <c r="U775" s="1"/>
      <c r="V775" s="18"/>
      <c r="W775" s="18"/>
      <c r="X775" s="1"/>
      <c r="Y775" s="210"/>
      <c r="Z775" s="1"/>
      <c r="AA775" s="18"/>
      <c r="AB775" s="212"/>
      <c r="AC775" s="1"/>
    </row>
    <row r="776" spans="1:29">
      <c r="A776" s="1"/>
      <c r="B776" s="1"/>
      <c r="C776" s="1"/>
      <c r="D776" s="1"/>
      <c r="E776" s="1"/>
      <c r="F776" s="1"/>
      <c r="G776" s="1"/>
      <c r="H776" s="1"/>
      <c r="I776" s="1"/>
      <c r="J776" s="1"/>
      <c r="K776" s="18"/>
      <c r="L776" s="1"/>
      <c r="M776" s="1"/>
      <c r="N776" s="1"/>
      <c r="O776" s="1"/>
      <c r="P776" s="1"/>
      <c r="Q776" s="1"/>
      <c r="R776" s="1"/>
      <c r="S776" s="210"/>
      <c r="T776" s="210"/>
      <c r="U776" s="1"/>
      <c r="V776" s="18"/>
      <c r="W776" s="18"/>
      <c r="X776" s="1"/>
      <c r="Y776" s="210"/>
      <c r="Z776" s="1"/>
      <c r="AA776" s="18"/>
      <c r="AB776" s="212"/>
      <c r="AC776" s="1"/>
    </row>
    <row r="777" spans="1:29">
      <c r="A777" s="1"/>
      <c r="B777" s="1"/>
      <c r="C777" s="1"/>
      <c r="D777" s="1"/>
      <c r="E777" s="1"/>
      <c r="F777" s="1"/>
      <c r="G777" s="1"/>
      <c r="H777" s="1"/>
      <c r="I777" s="1"/>
      <c r="J777" s="1"/>
      <c r="K777" s="18"/>
      <c r="L777" s="1"/>
      <c r="M777" s="1"/>
      <c r="N777" s="1"/>
      <c r="O777" s="1"/>
      <c r="P777" s="1"/>
      <c r="Q777" s="1"/>
      <c r="R777" s="1"/>
      <c r="S777" s="210"/>
      <c r="T777" s="210"/>
      <c r="U777" s="1"/>
      <c r="V777" s="18"/>
      <c r="W777" s="18"/>
      <c r="X777" s="1"/>
      <c r="Y777" s="210"/>
      <c r="Z777" s="1"/>
      <c r="AA777" s="18"/>
      <c r="AB777" s="212"/>
      <c r="AC777" s="1"/>
    </row>
    <row r="778" spans="1:29">
      <c r="A778" s="1"/>
      <c r="B778" s="1"/>
      <c r="C778" s="1"/>
      <c r="D778" s="1"/>
      <c r="E778" s="1"/>
      <c r="F778" s="1"/>
      <c r="G778" s="1"/>
      <c r="H778" s="1"/>
      <c r="I778" s="1"/>
      <c r="J778" s="1"/>
      <c r="K778" s="18"/>
      <c r="L778" s="1"/>
      <c r="M778" s="1"/>
      <c r="N778" s="1"/>
      <c r="O778" s="1"/>
      <c r="P778" s="1"/>
      <c r="Q778" s="1"/>
      <c r="R778" s="1"/>
      <c r="S778" s="210"/>
      <c r="T778" s="210"/>
      <c r="U778" s="1"/>
      <c r="V778" s="18"/>
      <c r="W778" s="18"/>
      <c r="X778" s="1"/>
      <c r="Y778" s="210"/>
      <c r="Z778" s="1"/>
      <c r="AA778" s="18"/>
      <c r="AB778" s="212"/>
      <c r="AC778" s="1"/>
    </row>
    <row r="779" spans="1:29">
      <c r="A779" s="1"/>
      <c r="B779" s="1"/>
      <c r="C779" s="1"/>
      <c r="D779" s="1"/>
      <c r="E779" s="1"/>
      <c r="F779" s="1"/>
      <c r="G779" s="1"/>
      <c r="H779" s="1"/>
      <c r="I779" s="1"/>
      <c r="J779" s="1"/>
      <c r="K779" s="18"/>
      <c r="L779" s="1"/>
      <c r="M779" s="1"/>
      <c r="N779" s="1"/>
      <c r="O779" s="1"/>
      <c r="P779" s="1"/>
      <c r="Q779" s="1"/>
      <c r="R779" s="1"/>
      <c r="S779" s="210"/>
      <c r="T779" s="210"/>
      <c r="U779" s="1"/>
      <c r="V779" s="18"/>
      <c r="W779" s="18"/>
      <c r="X779" s="1"/>
      <c r="Y779" s="210"/>
      <c r="Z779" s="1"/>
      <c r="AA779" s="18"/>
      <c r="AB779" s="212"/>
      <c r="AC779" s="1"/>
    </row>
    <row r="780" spans="1:29">
      <c r="A780" s="1"/>
      <c r="B780" s="1"/>
      <c r="C780" s="1"/>
      <c r="D780" s="1"/>
      <c r="E780" s="1"/>
      <c r="F780" s="1"/>
      <c r="G780" s="1"/>
      <c r="H780" s="1"/>
      <c r="I780" s="1"/>
      <c r="J780" s="1"/>
      <c r="K780" s="18"/>
      <c r="L780" s="1"/>
      <c r="M780" s="1"/>
      <c r="N780" s="1"/>
      <c r="O780" s="1"/>
      <c r="P780" s="1"/>
      <c r="Q780" s="1"/>
      <c r="R780" s="1"/>
      <c r="S780" s="210"/>
      <c r="T780" s="210"/>
      <c r="U780" s="1"/>
      <c r="V780" s="18"/>
      <c r="W780" s="18"/>
      <c r="X780" s="1"/>
      <c r="Y780" s="210"/>
      <c r="Z780" s="1"/>
      <c r="AA780" s="18"/>
      <c r="AB780" s="212"/>
      <c r="AC780" s="1"/>
    </row>
    <row r="781" spans="1:29">
      <c r="A781" s="1"/>
      <c r="B781" s="1"/>
      <c r="C781" s="1"/>
      <c r="D781" s="1"/>
      <c r="E781" s="1"/>
      <c r="F781" s="1"/>
      <c r="G781" s="1"/>
      <c r="H781" s="1"/>
      <c r="I781" s="1"/>
      <c r="J781" s="1"/>
      <c r="K781" s="18"/>
      <c r="L781" s="1"/>
      <c r="M781" s="1"/>
      <c r="N781" s="1"/>
      <c r="O781" s="1"/>
      <c r="P781" s="1"/>
      <c r="Q781" s="1"/>
      <c r="R781" s="1"/>
      <c r="S781" s="210"/>
      <c r="T781" s="210"/>
      <c r="U781" s="1"/>
      <c r="V781" s="18"/>
      <c r="W781" s="18"/>
      <c r="X781" s="1"/>
      <c r="Y781" s="210"/>
      <c r="Z781" s="1"/>
      <c r="AA781" s="18"/>
      <c r="AB781" s="212"/>
      <c r="AC781" s="1"/>
    </row>
    <row r="782" spans="1:29">
      <c r="A782" s="1"/>
      <c r="B782" s="1"/>
      <c r="C782" s="1"/>
      <c r="D782" s="1"/>
      <c r="E782" s="1"/>
      <c r="F782" s="1"/>
      <c r="G782" s="1"/>
      <c r="H782" s="1"/>
      <c r="I782" s="1"/>
      <c r="J782" s="1"/>
      <c r="K782" s="18"/>
      <c r="L782" s="1"/>
      <c r="M782" s="1"/>
      <c r="N782" s="1"/>
      <c r="O782" s="1"/>
      <c r="P782" s="1"/>
      <c r="Q782" s="1"/>
      <c r="R782" s="1"/>
      <c r="S782" s="210"/>
      <c r="T782" s="210"/>
      <c r="U782" s="1"/>
      <c r="V782" s="18"/>
      <c r="W782" s="18"/>
      <c r="X782" s="1"/>
      <c r="Y782" s="210"/>
      <c r="Z782" s="1"/>
      <c r="AA782" s="18"/>
      <c r="AB782" s="212"/>
      <c r="AC782" s="1"/>
    </row>
    <row r="783" spans="1:29">
      <c r="A783" s="1"/>
      <c r="B783" s="1"/>
      <c r="C783" s="1"/>
      <c r="D783" s="1"/>
      <c r="E783" s="1"/>
      <c r="F783" s="1"/>
      <c r="G783" s="1"/>
      <c r="H783" s="1"/>
      <c r="I783" s="1"/>
      <c r="J783" s="1"/>
      <c r="K783" s="18"/>
      <c r="L783" s="1"/>
      <c r="M783" s="1"/>
      <c r="N783" s="1"/>
      <c r="O783" s="1"/>
      <c r="P783" s="1"/>
      <c r="Q783" s="1"/>
      <c r="R783" s="1"/>
      <c r="S783" s="210"/>
      <c r="T783" s="210"/>
      <c r="U783" s="1"/>
      <c r="V783" s="18"/>
      <c r="W783" s="18"/>
      <c r="X783" s="1"/>
      <c r="Y783" s="210"/>
      <c r="Z783" s="1"/>
      <c r="AA783" s="18"/>
      <c r="AB783" s="212"/>
      <c r="AC783" s="1"/>
    </row>
    <row r="784" spans="1:29">
      <c r="A784" s="1"/>
      <c r="B784" s="1"/>
      <c r="C784" s="1"/>
      <c r="D784" s="1"/>
      <c r="E784" s="1"/>
      <c r="F784" s="1"/>
      <c r="G784" s="1"/>
      <c r="H784" s="1"/>
      <c r="I784" s="1"/>
      <c r="J784" s="1"/>
      <c r="K784" s="18"/>
      <c r="L784" s="1"/>
      <c r="M784" s="1"/>
      <c r="N784" s="1"/>
      <c r="O784" s="1"/>
      <c r="P784" s="1"/>
      <c r="Q784" s="1"/>
      <c r="R784" s="1"/>
      <c r="S784" s="210"/>
      <c r="T784" s="210"/>
      <c r="U784" s="1"/>
      <c r="V784" s="18"/>
      <c r="W784" s="18"/>
      <c r="X784" s="1"/>
      <c r="Y784" s="210"/>
      <c r="Z784" s="1"/>
      <c r="AA784" s="18"/>
      <c r="AB784" s="212"/>
      <c r="AC784" s="1"/>
    </row>
    <row r="785" spans="1:29">
      <c r="A785" s="1"/>
      <c r="B785" s="1"/>
      <c r="C785" s="1"/>
      <c r="D785" s="1"/>
      <c r="E785" s="1"/>
      <c r="F785" s="1"/>
      <c r="G785" s="1"/>
      <c r="H785" s="1"/>
      <c r="I785" s="1"/>
      <c r="J785" s="1"/>
      <c r="K785" s="18"/>
      <c r="L785" s="1"/>
      <c r="M785" s="1"/>
      <c r="N785" s="1"/>
      <c r="O785" s="1"/>
      <c r="P785" s="1"/>
      <c r="Q785" s="1"/>
      <c r="R785" s="1"/>
      <c r="S785" s="210"/>
      <c r="T785" s="210"/>
      <c r="U785" s="1"/>
      <c r="V785" s="18"/>
      <c r="W785" s="18"/>
      <c r="X785" s="1"/>
      <c r="Y785" s="210"/>
      <c r="Z785" s="1"/>
      <c r="AA785" s="18"/>
      <c r="AB785" s="212"/>
      <c r="AC785" s="1"/>
    </row>
    <row r="786" spans="1:29">
      <c r="A786" s="1"/>
      <c r="B786" s="1"/>
      <c r="C786" s="1"/>
      <c r="D786" s="1"/>
      <c r="E786" s="1"/>
      <c r="F786" s="1"/>
      <c r="G786" s="1"/>
      <c r="H786" s="1"/>
      <c r="I786" s="1"/>
      <c r="J786" s="1"/>
      <c r="K786" s="18"/>
      <c r="L786" s="1"/>
      <c r="M786" s="1"/>
      <c r="N786" s="1"/>
      <c r="O786" s="1"/>
      <c r="P786" s="1"/>
      <c r="Q786" s="1"/>
      <c r="R786" s="1"/>
      <c r="S786" s="210"/>
      <c r="T786" s="210"/>
      <c r="U786" s="1"/>
      <c r="V786" s="18"/>
      <c r="W786" s="18"/>
      <c r="X786" s="1"/>
      <c r="Y786" s="210"/>
      <c r="Z786" s="1"/>
      <c r="AA786" s="18"/>
      <c r="AB786" s="212"/>
      <c r="AC786" s="1"/>
    </row>
    <row r="787" spans="1:29">
      <c r="A787" s="1"/>
      <c r="B787" s="1"/>
      <c r="C787" s="1"/>
      <c r="D787" s="1"/>
      <c r="E787" s="1"/>
      <c r="F787" s="1"/>
      <c r="G787" s="1"/>
      <c r="H787" s="1"/>
      <c r="I787" s="1"/>
      <c r="J787" s="1"/>
      <c r="K787" s="18"/>
      <c r="L787" s="1"/>
      <c r="M787" s="1"/>
      <c r="N787" s="1"/>
      <c r="O787" s="1"/>
      <c r="P787" s="1"/>
      <c r="Q787" s="1"/>
      <c r="R787" s="1"/>
      <c r="S787" s="210"/>
      <c r="T787" s="210"/>
      <c r="U787" s="1"/>
      <c r="V787" s="18"/>
      <c r="W787" s="18"/>
      <c r="X787" s="1"/>
      <c r="Y787" s="210"/>
      <c r="Z787" s="1"/>
      <c r="AA787" s="18"/>
      <c r="AB787" s="212"/>
      <c r="AC787" s="1"/>
    </row>
    <row r="788" spans="1:29">
      <c r="A788" s="1"/>
      <c r="B788" s="1"/>
      <c r="C788" s="1"/>
      <c r="D788" s="1"/>
      <c r="E788" s="1"/>
      <c r="F788" s="1"/>
      <c r="G788" s="1"/>
      <c r="H788" s="1"/>
      <c r="I788" s="1"/>
      <c r="J788" s="1"/>
      <c r="K788" s="18"/>
      <c r="L788" s="1"/>
      <c r="M788" s="1"/>
      <c r="N788" s="1"/>
      <c r="O788" s="1"/>
      <c r="P788" s="1"/>
      <c r="Q788" s="1"/>
      <c r="R788" s="1"/>
      <c r="S788" s="210"/>
      <c r="T788" s="210"/>
      <c r="U788" s="1"/>
      <c r="V788" s="18"/>
      <c r="W788" s="18"/>
      <c r="X788" s="1"/>
      <c r="Y788" s="210"/>
      <c r="Z788" s="1"/>
      <c r="AA788" s="18"/>
      <c r="AB788" s="212"/>
      <c r="AC788" s="1"/>
    </row>
    <row r="789" spans="1:29">
      <c r="A789" s="1"/>
      <c r="B789" s="1"/>
      <c r="C789" s="1"/>
      <c r="D789" s="1"/>
      <c r="E789" s="1"/>
      <c r="F789" s="1"/>
      <c r="G789" s="1"/>
      <c r="H789" s="1"/>
      <c r="I789" s="1"/>
      <c r="J789" s="1"/>
      <c r="K789" s="18"/>
      <c r="L789" s="1"/>
      <c r="M789" s="1"/>
      <c r="N789" s="1"/>
      <c r="O789" s="1"/>
      <c r="P789" s="1"/>
      <c r="Q789" s="1"/>
      <c r="R789" s="1"/>
      <c r="S789" s="210"/>
      <c r="T789" s="210"/>
      <c r="U789" s="1"/>
      <c r="V789" s="18"/>
      <c r="W789" s="18"/>
      <c r="X789" s="1"/>
      <c r="Y789" s="210"/>
      <c r="Z789" s="1"/>
      <c r="AA789" s="18"/>
      <c r="AB789" s="212"/>
      <c r="AC789" s="1"/>
    </row>
    <row r="790" spans="1:29">
      <c r="A790" s="1"/>
      <c r="B790" s="1"/>
      <c r="C790" s="1"/>
      <c r="D790" s="1"/>
      <c r="E790" s="1"/>
      <c r="F790" s="1"/>
      <c r="G790" s="1"/>
      <c r="H790" s="1"/>
      <c r="I790" s="1"/>
      <c r="J790" s="1"/>
      <c r="K790" s="18"/>
      <c r="L790" s="1"/>
      <c r="M790" s="1"/>
      <c r="N790" s="1"/>
      <c r="O790" s="1"/>
      <c r="P790" s="1"/>
      <c r="Q790" s="1"/>
      <c r="R790" s="1"/>
      <c r="S790" s="210"/>
      <c r="T790" s="210"/>
      <c r="U790" s="1"/>
      <c r="V790" s="18"/>
      <c r="W790" s="18"/>
      <c r="X790" s="1"/>
      <c r="Y790" s="210"/>
      <c r="Z790" s="1"/>
      <c r="AA790" s="18"/>
      <c r="AB790" s="212"/>
      <c r="AC790" s="1"/>
    </row>
    <row r="791" spans="1:29">
      <c r="A791" s="1"/>
      <c r="B791" s="1"/>
      <c r="C791" s="1"/>
      <c r="D791" s="1"/>
      <c r="E791" s="1"/>
      <c r="F791" s="1"/>
      <c r="G791" s="1"/>
      <c r="H791" s="1"/>
      <c r="I791" s="1"/>
      <c r="J791" s="1"/>
      <c r="K791" s="18"/>
      <c r="L791" s="1"/>
      <c r="M791" s="1"/>
      <c r="N791" s="1"/>
      <c r="O791" s="1"/>
      <c r="P791" s="1"/>
      <c r="Q791" s="1"/>
      <c r="R791" s="1"/>
      <c r="S791" s="210"/>
      <c r="T791" s="210"/>
      <c r="U791" s="1"/>
      <c r="V791" s="18"/>
      <c r="W791" s="18"/>
      <c r="X791" s="1"/>
      <c r="Y791" s="210"/>
      <c r="Z791" s="1"/>
      <c r="AA791" s="18"/>
      <c r="AB791" s="212"/>
      <c r="AC791" s="1"/>
    </row>
    <row r="792" spans="1:29">
      <c r="A792" s="1"/>
      <c r="B792" s="1"/>
      <c r="C792" s="1"/>
      <c r="D792" s="1"/>
      <c r="E792" s="1"/>
      <c r="F792" s="1"/>
      <c r="G792" s="1"/>
      <c r="H792" s="1"/>
      <c r="I792" s="1"/>
      <c r="J792" s="1"/>
      <c r="K792" s="18"/>
      <c r="L792" s="1"/>
      <c r="M792" s="1"/>
      <c r="N792" s="1"/>
      <c r="O792" s="1"/>
      <c r="P792" s="1"/>
      <c r="Q792" s="1"/>
      <c r="R792" s="1"/>
      <c r="S792" s="210"/>
      <c r="T792" s="210"/>
      <c r="U792" s="1"/>
      <c r="V792" s="18"/>
      <c r="W792" s="18"/>
      <c r="X792" s="1"/>
      <c r="Y792" s="210"/>
      <c r="Z792" s="1"/>
      <c r="AA792" s="18"/>
      <c r="AB792" s="212"/>
      <c r="AC792" s="1"/>
    </row>
    <row r="793" spans="1:29">
      <c r="A793" s="1"/>
      <c r="B793" s="1"/>
      <c r="C793" s="1"/>
      <c r="D793" s="1"/>
      <c r="E793" s="1"/>
      <c r="F793" s="1"/>
      <c r="G793" s="1"/>
      <c r="H793" s="1"/>
      <c r="I793" s="1"/>
      <c r="J793" s="1"/>
      <c r="K793" s="18"/>
      <c r="L793" s="1"/>
      <c r="M793" s="1"/>
      <c r="N793" s="1"/>
      <c r="O793" s="1"/>
      <c r="P793" s="1"/>
      <c r="Q793" s="1"/>
      <c r="R793" s="1"/>
      <c r="S793" s="210"/>
      <c r="T793" s="210"/>
      <c r="U793" s="1"/>
      <c r="V793" s="18"/>
      <c r="W793" s="18"/>
      <c r="X793" s="1"/>
      <c r="Y793" s="210"/>
      <c r="Z793" s="1"/>
      <c r="AA793" s="18"/>
      <c r="AB793" s="212"/>
      <c r="AC793" s="1"/>
    </row>
    <row r="794" spans="1:29">
      <c r="A794" s="1"/>
      <c r="B794" s="1"/>
      <c r="C794" s="1"/>
      <c r="D794" s="1"/>
      <c r="E794" s="1"/>
      <c r="F794" s="1"/>
      <c r="G794" s="1"/>
      <c r="H794" s="1"/>
      <c r="I794" s="1"/>
      <c r="J794" s="1"/>
      <c r="K794" s="18"/>
      <c r="L794" s="1"/>
      <c r="M794" s="1"/>
      <c r="N794" s="1"/>
      <c r="O794" s="1"/>
      <c r="P794" s="1"/>
      <c r="Q794" s="1"/>
      <c r="R794" s="1"/>
      <c r="S794" s="210"/>
      <c r="T794" s="210"/>
      <c r="U794" s="1"/>
      <c r="V794" s="18"/>
      <c r="W794" s="18"/>
      <c r="X794" s="1"/>
      <c r="Y794" s="210"/>
      <c r="Z794" s="1"/>
      <c r="AA794" s="18"/>
      <c r="AB794" s="212"/>
      <c r="AC794" s="1"/>
    </row>
    <row r="795" spans="1:29">
      <c r="A795" s="1"/>
      <c r="B795" s="1"/>
      <c r="C795" s="1"/>
      <c r="D795" s="1"/>
      <c r="E795" s="1"/>
      <c r="F795" s="1"/>
      <c r="G795" s="1"/>
      <c r="H795" s="1"/>
      <c r="I795" s="1"/>
      <c r="J795" s="1"/>
      <c r="K795" s="18"/>
      <c r="L795" s="1"/>
      <c r="M795" s="1"/>
      <c r="N795" s="1"/>
      <c r="O795" s="1"/>
      <c r="P795" s="1"/>
      <c r="Q795" s="1"/>
      <c r="R795" s="1"/>
      <c r="S795" s="210"/>
      <c r="T795" s="210"/>
      <c r="U795" s="1"/>
      <c r="V795" s="18"/>
      <c r="W795" s="18"/>
      <c r="X795" s="1"/>
      <c r="Y795" s="210"/>
      <c r="Z795" s="1"/>
      <c r="AA795" s="18"/>
      <c r="AB795" s="212"/>
      <c r="AC795" s="1"/>
    </row>
    <row r="796" spans="1:29">
      <c r="A796" s="1"/>
      <c r="B796" s="1"/>
      <c r="C796" s="1"/>
      <c r="D796" s="1"/>
      <c r="E796" s="1"/>
      <c r="F796" s="1"/>
      <c r="G796" s="1"/>
      <c r="H796" s="1"/>
      <c r="I796" s="1"/>
      <c r="J796" s="1"/>
      <c r="K796" s="18"/>
      <c r="L796" s="1"/>
      <c r="M796" s="1"/>
      <c r="N796" s="1"/>
      <c r="O796" s="1"/>
      <c r="P796" s="1"/>
      <c r="Q796" s="1"/>
      <c r="R796" s="1"/>
      <c r="S796" s="210"/>
      <c r="T796" s="210"/>
      <c r="U796" s="1"/>
      <c r="V796" s="18"/>
      <c r="W796" s="18"/>
      <c r="X796" s="1"/>
      <c r="Y796" s="210"/>
      <c r="Z796" s="1"/>
      <c r="AA796" s="18"/>
      <c r="AB796" s="212"/>
      <c r="AC796" s="1"/>
    </row>
    <row r="797" spans="1:29">
      <c r="A797" s="1"/>
      <c r="B797" s="1"/>
      <c r="C797" s="1"/>
      <c r="D797" s="1"/>
      <c r="E797" s="1"/>
      <c r="F797" s="1"/>
      <c r="G797" s="1"/>
      <c r="H797" s="1"/>
      <c r="I797" s="1"/>
      <c r="J797" s="1"/>
      <c r="K797" s="18"/>
      <c r="L797" s="1"/>
      <c r="M797" s="1"/>
      <c r="N797" s="1"/>
      <c r="O797" s="1"/>
      <c r="P797" s="1"/>
      <c r="Q797" s="1"/>
      <c r="R797" s="1"/>
      <c r="S797" s="210"/>
      <c r="T797" s="210"/>
      <c r="U797" s="1"/>
      <c r="V797" s="18"/>
      <c r="W797" s="18"/>
      <c r="X797" s="1"/>
      <c r="Y797" s="210"/>
      <c r="Z797" s="1"/>
      <c r="AA797" s="18"/>
      <c r="AB797" s="212"/>
      <c r="AC797" s="1"/>
    </row>
    <row r="798" spans="1:29">
      <c r="A798" s="1"/>
      <c r="B798" s="1"/>
      <c r="C798" s="1"/>
      <c r="D798" s="1"/>
      <c r="E798" s="1"/>
      <c r="F798" s="1"/>
      <c r="G798" s="1"/>
      <c r="H798" s="1"/>
      <c r="I798" s="1"/>
      <c r="J798" s="1"/>
      <c r="K798" s="18"/>
      <c r="L798" s="1"/>
      <c r="M798" s="1"/>
      <c r="N798" s="1"/>
      <c r="O798" s="1"/>
      <c r="P798" s="1"/>
      <c r="Q798" s="1"/>
      <c r="R798" s="1"/>
      <c r="S798" s="210"/>
      <c r="T798" s="210"/>
      <c r="U798" s="1"/>
      <c r="V798" s="18"/>
      <c r="W798" s="18"/>
      <c r="X798" s="1"/>
      <c r="Y798" s="210"/>
      <c r="Z798" s="1"/>
      <c r="AA798" s="18"/>
      <c r="AB798" s="212"/>
      <c r="AC798" s="1"/>
    </row>
    <row r="799" spans="1:29">
      <c r="A799" s="1"/>
      <c r="B799" s="1"/>
      <c r="C799" s="1"/>
      <c r="D799" s="1"/>
      <c r="E799" s="1"/>
      <c r="F799" s="1"/>
      <c r="G799" s="1"/>
      <c r="H799" s="1"/>
      <c r="I799" s="1"/>
      <c r="J799" s="1"/>
      <c r="K799" s="18"/>
      <c r="L799" s="1"/>
      <c r="M799" s="1"/>
      <c r="N799" s="1"/>
      <c r="O799" s="1"/>
      <c r="P799" s="1"/>
      <c r="Q799" s="1"/>
      <c r="R799" s="1"/>
      <c r="S799" s="210"/>
      <c r="T799" s="210"/>
      <c r="U799" s="1"/>
      <c r="V799" s="18"/>
      <c r="W799" s="18"/>
      <c r="X799" s="1"/>
      <c r="Y799" s="210"/>
      <c r="Z799" s="1"/>
      <c r="AA799" s="18"/>
      <c r="AB799" s="212"/>
      <c r="AC799" s="1"/>
    </row>
    <row r="800" spans="1:29">
      <c r="A800" s="1"/>
      <c r="B800" s="1"/>
      <c r="C800" s="1"/>
      <c r="D800" s="1"/>
      <c r="E800" s="1"/>
      <c r="F800" s="1"/>
      <c r="G800" s="1"/>
      <c r="H800" s="1"/>
      <c r="I800" s="1"/>
      <c r="J800" s="1"/>
      <c r="K800" s="18"/>
      <c r="L800" s="1"/>
      <c r="M800" s="1"/>
      <c r="N800" s="1"/>
      <c r="O800" s="1"/>
      <c r="P800" s="1"/>
      <c r="Q800" s="1"/>
      <c r="R800" s="1"/>
      <c r="S800" s="210"/>
      <c r="T800" s="210"/>
      <c r="U800" s="1"/>
      <c r="V800" s="18"/>
      <c r="W800" s="18"/>
      <c r="X800" s="1"/>
      <c r="Y800" s="210"/>
      <c r="Z800" s="1"/>
      <c r="AA800" s="18"/>
      <c r="AB800" s="212"/>
      <c r="AC800" s="1"/>
    </row>
    <row r="801" spans="1:29">
      <c r="A801" s="1"/>
      <c r="B801" s="1"/>
      <c r="C801" s="1"/>
      <c r="D801" s="1"/>
      <c r="E801" s="1"/>
      <c r="F801" s="1"/>
      <c r="G801" s="1"/>
      <c r="H801" s="1"/>
      <c r="I801" s="1"/>
      <c r="J801" s="1"/>
      <c r="K801" s="18"/>
      <c r="L801" s="1"/>
      <c r="M801" s="1"/>
      <c r="N801" s="1"/>
      <c r="O801" s="1"/>
      <c r="P801" s="1"/>
      <c r="Q801" s="1"/>
      <c r="R801" s="1"/>
      <c r="S801" s="210"/>
      <c r="T801" s="210"/>
      <c r="U801" s="1"/>
      <c r="V801" s="18"/>
      <c r="W801" s="18"/>
      <c r="X801" s="1"/>
      <c r="Y801" s="210"/>
      <c r="Z801" s="1"/>
      <c r="AA801" s="18"/>
      <c r="AB801" s="212"/>
      <c r="AC801" s="1"/>
    </row>
    <row r="802" spans="1:29">
      <c r="A802" s="1"/>
      <c r="B802" s="1"/>
      <c r="C802" s="1"/>
      <c r="D802" s="1"/>
      <c r="E802" s="1"/>
      <c r="F802" s="1"/>
      <c r="G802" s="1"/>
      <c r="H802" s="1"/>
      <c r="I802" s="1"/>
      <c r="J802" s="1"/>
      <c r="K802" s="18"/>
      <c r="L802" s="1"/>
      <c r="M802" s="1"/>
      <c r="N802" s="1"/>
      <c r="O802" s="1"/>
      <c r="P802" s="1"/>
      <c r="Q802" s="1"/>
      <c r="R802" s="1"/>
      <c r="S802" s="210"/>
      <c r="T802" s="210"/>
      <c r="U802" s="1"/>
      <c r="V802" s="18"/>
      <c r="W802" s="18"/>
      <c r="X802" s="1"/>
      <c r="Y802" s="210"/>
      <c r="Z802" s="1"/>
      <c r="AA802" s="18"/>
      <c r="AB802" s="212"/>
      <c r="AC802" s="1"/>
    </row>
    <row r="803" spans="1:29">
      <c r="A803" s="1"/>
      <c r="B803" s="1"/>
      <c r="C803" s="1"/>
      <c r="D803" s="1"/>
      <c r="E803" s="1"/>
      <c r="F803" s="1"/>
      <c r="G803" s="1"/>
      <c r="H803" s="1"/>
      <c r="I803" s="1"/>
      <c r="J803" s="1"/>
      <c r="K803" s="18"/>
      <c r="L803" s="1"/>
      <c r="M803" s="1"/>
      <c r="N803" s="1"/>
      <c r="O803" s="1"/>
      <c r="P803" s="1"/>
      <c r="Q803" s="1"/>
      <c r="R803" s="1"/>
      <c r="S803" s="210"/>
      <c r="T803" s="210"/>
      <c r="U803" s="1"/>
      <c r="V803" s="18"/>
      <c r="W803" s="18"/>
      <c r="X803" s="1"/>
      <c r="Y803" s="210"/>
      <c r="Z803" s="1"/>
      <c r="AA803" s="18"/>
      <c r="AB803" s="212"/>
      <c r="AC803" s="1"/>
    </row>
    <row r="804" spans="1:29">
      <c r="A804" s="1"/>
      <c r="B804" s="1"/>
      <c r="C804" s="1"/>
      <c r="D804" s="1"/>
      <c r="E804" s="1"/>
      <c r="F804" s="1"/>
      <c r="G804" s="1"/>
      <c r="H804" s="1"/>
      <c r="I804" s="1"/>
      <c r="J804" s="1"/>
      <c r="K804" s="18"/>
      <c r="L804" s="1"/>
      <c r="M804" s="1"/>
      <c r="N804" s="1"/>
      <c r="O804" s="1"/>
      <c r="P804" s="1"/>
      <c r="Q804" s="1"/>
      <c r="R804" s="1"/>
      <c r="S804" s="210"/>
      <c r="T804" s="210"/>
      <c r="U804" s="1"/>
      <c r="V804" s="18"/>
      <c r="W804" s="18"/>
      <c r="X804" s="1"/>
      <c r="Y804" s="210"/>
      <c r="Z804" s="1"/>
      <c r="AA804" s="18"/>
      <c r="AB804" s="212"/>
      <c r="AC804" s="1"/>
    </row>
    <row r="805" spans="1:29">
      <c r="A805" s="1"/>
      <c r="B805" s="1"/>
      <c r="C805" s="1"/>
      <c r="D805" s="1"/>
      <c r="E805" s="1"/>
      <c r="F805" s="1"/>
      <c r="G805" s="1"/>
      <c r="H805" s="1"/>
      <c r="I805" s="1"/>
      <c r="J805" s="1"/>
      <c r="K805" s="18"/>
      <c r="L805" s="1"/>
      <c r="M805" s="1"/>
      <c r="N805" s="1"/>
      <c r="O805" s="1"/>
      <c r="P805" s="1"/>
      <c r="Q805" s="1"/>
      <c r="R805" s="1"/>
      <c r="S805" s="210"/>
      <c r="T805" s="210"/>
      <c r="U805" s="1"/>
      <c r="V805" s="18"/>
      <c r="W805" s="18"/>
      <c r="X805" s="1"/>
      <c r="Y805" s="210"/>
      <c r="Z805" s="1"/>
      <c r="AA805" s="18"/>
      <c r="AB805" s="212"/>
      <c r="AC805" s="1"/>
    </row>
    <row r="806" spans="1:29">
      <c r="A806" s="1"/>
      <c r="B806" s="1"/>
      <c r="C806" s="1"/>
      <c r="D806" s="1"/>
      <c r="E806" s="1"/>
      <c r="F806" s="1"/>
      <c r="G806" s="1"/>
      <c r="H806" s="1"/>
      <c r="I806" s="1"/>
      <c r="J806" s="1"/>
      <c r="K806" s="18"/>
      <c r="L806" s="1"/>
      <c r="M806" s="1"/>
      <c r="N806" s="1"/>
      <c r="O806" s="1"/>
      <c r="P806" s="1"/>
      <c r="Q806" s="1"/>
      <c r="R806" s="1"/>
      <c r="S806" s="210"/>
      <c r="T806" s="210"/>
      <c r="U806" s="1"/>
      <c r="V806" s="18"/>
      <c r="W806" s="18"/>
      <c r="X806" s="1"/>
      <c r="Y806" s="210"/>
      <c r="Z806" s="1"/>
      <c r="AA806" s="18"/>
      <c r="AB806" s="212"/>
      <c r="AC806" s="1"/>
    </row>
    <row r="807" spans="1:29">
      <c r="A807" s="1"/>
      <c r="B807" s="1"/>
      <c r="C807" s="1"/>
      <c r="D807" s="1"/>
      <c r="E807" s="1"/>
      <c r="F807" s="1"/>
      <c r="G807" s="1"/>
      <c r="H807" s="1"/>
      <c r="I807" s="1"/>
      <c r="J807" s="1"/>
      <c r="K807" s="18"/>
      <c r="L807" s="1"/>
      <c r="M807" s="1"/>
      <c r="N807" s="1"/>
      <c r="O807" s="1"/>
      <c r="P807" s="1"/>
      <c r="Q807" s="1"/>
      <c r="R807" s="1"/>
      <c r="S807" s="210"/>
      <c r="T807" s="210"/>
      <c r="U807" s="1"/>
      <c r="V807" s="18"/>
      <c r="W807" s="18"/>
      <c r="X807" s="1"/>
      <c r="Y807" s="210"/>
      <c r="Z807" s="1"/>
      <c r="AA807" s="18"/>
      <c r="AB807" s="212"/>
      <c r="AC807" s="1"/>
    </row>
    <row r="808" spans="1:29">
      <c r="A808" s="1"/>
      <c r="B808" s="1"/>
      <c r="C808" s="1"/>
      <c r="D808" s="1"/>
      <c r="E808" s="1"/>
      <c r="F808" s="1"/>
      <c r="G808" s="1"/>
      <c r="H808" s="1"/>
      <c r="I808" s="1"/>
      <c r="J808" s="1"/>
      <c r="K808" s="18"/>
      <c r="L808" s="1"/>
      <c r="M808" s="1"/>
      <c r="N808" s="1"/>
      <c r="O808" s="1"/>
      <c r="P808" s="1"/>
      <c r="Q808" s="1"/>
      <c r="R808" s="1"/>
      <c r="S808" s="210"/>
      <c r="T808" s="210"/>
      <c r="U808" s="1"/>
      <c r="V808" s="18"/>
      <c r="W808" s="18"/>
      <c r="X808" s="1"/>
      <c r="Y808" s="210"/>
      <c r="Z808" s="1"/>
      <c r="AA808" s="18"/>
      <c r="AB808" s="212"/>
      <c r="AC808" s="1"/>
    </row>
    <row r="809" spans="1:29">
      <c r="A809" s="1"/>
      <c r="B809" s="1"/>
      <c r="C809" s="1"/>
      <c r="D809" s="1"/>
      <c r="E809" s="1"/>
      <c r="F809" s="1"/>
      <c r="G809" s="1"/>
      <c r="H809" s="1"/>
      <c r="I809" s="1"/>
      <c r="J809" s="1"/>
      <c r="K809" s="18"/>
      <c r="L809" s="1"/>
      <c r="M809" s="1"/>
      <c r="N809" s="1"/>
      <c r="O809" s="1"/>
      <c r="P809" s="1"/>
      <c r="Q809" s="1"/>
      <c r="R809" s="1"/>
      <c r="S809" s="210"/>
      <c r="T809" s="210"/>
      <c r="U809" s="1"/>
      <c r="V809" s="18"/>
      <c r="W809" s="18"/>
      <c r="X809" s="1"/>
      <c r="Y809" s="210"/>
      <c r="Z809" s="1"/>
      <c r="AA809" s="18"/>
      <c r="AB809" s="212"/>
      <c r="AC809" s="1"/>
    </row>
    <row r="810" spans="1:29">
      <c r="A810" s="1"/>
      <c r="B810" s="1"/>
      <c r="C810" s="1"/>
      <c r="D810" s="1"/>
      <c r="E810" s="1"/>
      <c r="F810" s="1"/>
      <c r="G810" s="1"/>
      <c r="H810" s="1"/>
      <c r="I810" s="1"/>
      <c r="J810" s="1"/>
      <c r="K810" s="18"/>
      <c r="L810" s="1"/>
      <c r="M810" s="1"/>
      <c r="N810" s="1"/>
      <c r="O810" s="1"/>
      <c r="P810" s="1"/>
      <c r="Q810" s="1"/>
      <c r="R810" s="1"/>
      <c r="S810" s="210"/>
      <c r="T810" s="210"/>
      <c r="U810" s="1"/>
      <c r="V810" s="18"/>
      <c r="W810" s="18"/>
      <c r="X810" s="1"/>
      <c r="Y810" s="210"/>
      <c r="Z810" s="1"/>
      <c r="AA810" s="18"/>
      <c r="AB810" s="212"/>
      <c r="AC810" s="1"/>
    </row>
    <row r="811" spans="1:29">
      <c r="A811" s="1"/>
      <c r="B811" s="1"/>
      <c r="C811" s="1"/>
      <c r="D811" s="1"/>
      <c r="E811" s="1"/>
      <c r="F811" s="1"/>
      <c r="G811" s="1"/>
      <c r="H811" s="1"/>
      <c r="I811" s="1"/>
      <c r="J811" s="1"/>
      <c r="K811" s="18"/>
      <c r="L811" s="1"/>
      <c r="M811" s="1"/>
      <c r="N811" s="1"/>
      <c r="O811" s="1"/>
      <c r="P811" s="1"/>
      <c r="Q811" s="1"/>
      <c r="R811" s="1"/>
      <c r="S811" s="210"/>
      <c r="T811" s="210"/>
      <c r="U811" s="1"/>
      <c r="V811" s="18"/>
      <c r="W811" s="18"/>
      <c r="X811" s="1"/>
      <c r="Y811" s="210"/>
      <c r="Z811" s="1"/>
      <c r="AA811" s="18"/>
      <c r="AB811" s="212"/>
      <c r="AC811" s="1"/>
    </row>
    <row r="812" spans="1:29">
      <c r="A812" s="1"/>
      <c r="B812" s="1"/>
      <c r="C812" s="1"/>
      <c r="D812" s="1"/>
      <c r="E812" s="1"/>
      <c r="F812" s="1"/>
      <c r="G812" s="1"/>
      <c r="H812" s="1"/>
      <c r="I812" s="1"/>
      <c r="J812" s="1"/>
      <c r="K812" s="18"/>
      <c r="L812" s="1"/>
      <c r="M812" s="1"/>
      <c r="N812" s="1"/>
      <c r="O812" s="1"/>
      <c r="P812" s="1"/>
      <c r="Q812" s="1"/>
      <c r="R812" s="1"/>
      <c r="S812" s="210"/>
      <c r="T812" s="210"/>
      <c r="U812" s="1"/>
      <c r="V812" s="18"/>
      <c r="W812" s="18"/>
      <c r="X812" s="1"/>
      <c r="Y812" s="210"/>
      <c r="Z812" s="1"/>
      <c r="AA812" s="18"/>
      <c r="AB812" s="212"/>
      <c r="AC812" s="1"/>
    </row>
    <row r="813" spans="1:29">
      <c r="A813" s="1"/>
      <c r="B813" s="1"/>
      <c r="C813" s="1"/>
      <c r="D813" s="1"/>
      <c r="E813" s="1"/>
      <c r="F813" s="1"/>
      <c r="G813" s="1"/>
      <c r="H813" s="1"/>
      <c r="I813" s="1"/>
      <c r="J813" s="1"/>
      <c r="K813" s="18"/>
      <c r="L813" s="1"/>
      <c r="M813" s="1"/>
      <c r="N813" s="1"/>
      <c r="O813" s="1"/>
      <c r="P813" s="1"/>
      <c r="Q813" s="1"/>
      <c r="R813" s="1"/>
      <c r="S813" s="210"/>
      <c r="T813" s="210"/>
      <c r="U813" s="1"/>
      <c r="V813" s="18"/>
      <c r="W813" s="18"/>
      <c r="X813" s="1"/>
      <c r="Y813" s="210"/>
      <c r="Z813" s="1"/>
      <c r="AA813" s="18"/>
      <c r="AB813" s="212"/>
      <c r="AC813" s="1"/>
    </row>
    <row r="814" spans="1:29">
      <c r="A814" s="1"/>
      <c r="B814" s="1"/>
      <c r="C814" s="1"/>
      <c r="D814" s="1"/>
      <c r="E814" s="1"/>
      <c r="F814" s="1"/>
      <c r="G814" s="1"/>
      <c r="H814" s="1"/>
      <c r="I814" s="1"/>
      <c r="J814" s="1"/>
      <c r="K814" s="18"/>
      <c r="L814" s="1"/>
      <c r="M814" s="1"/>
      <c r="N814" s="1"/>
      <c r="O814" s="1"/>
      <c r="P814" s="1"/>
      <c r="Q814" s="1"/>
      <c r="R814" s="1"/>
      <c r="S814" s="210"/>
      <c r="T814" s="210"/>
      <c r="U814" s="1"/>
      <c r="V814" s="18"/>
      <c r="W814" s="18"/>
      <c r="X814" s="1"/>
      <c r="Y814" s="210"/>
      <c r="Z814" s="1"/>
      <c r="AA814" s="18"/>
      <c r="AB814" s="212"/>
      <c r="AC814" s="1"/>
    </row>
    <row r="815" spans="1:29">
      <c r="A815" s="1"/>
      <c r="B815" s="1"/>
      <c r="C815" s="1"/>
      <c r="D815" s="1"/>
      <c r="E815" s="1"/>
      <c r="F815" s="1"/>
      <c r="G815" s="1"/>
      <c r="H815" s="1"/>
      <c r="I815" s="1"/>
      <c r="J815" s="1"/>
      <c r="K815" s="18"/>
      <c r="L815" s="1"/>
      <c r="M815" s="1"/>
      <c r="N815" s="1"/>
      <c r="O815" s="1"/>
      <c r="P815" s="1"/>
      <c r="Q815" s="1"/>
      <c r="R815" s="1"/>
      <c r="S815" s="210"/>
      <c r="T815" s="210"/>
      <c r="U815" s="1"/>
      <c r="V815" s="18"/>
      <c r="W815" s="18"/>
      <c r="X815" s="1"/>
      <c r="Y815" s="210"/>
      <c r="Z815" s="1"/>
      <c r="AA815" s="18"/>
      <c r="AB815" s="212"/>
      <c r="AC815" s="1"/>
    </row>
    <row r="816" spans="1:29">
      <c r="A816" s="1"/>
      <c r="B816" s="1"/>
      <c r="C816" s="1"/>
      <c r="D816" s="1"/>
      <c r="E816" s="1"/>
      <c r="F816" s="1"/>
      <c r="G816" s="1"/>
      <c r="H816" s="1"/>
      <c r="I816" s="1"/>
      <c r="J816" s="1"/>
      <c r="K816" s="18"/>
      <c r="L816" s="1"/>
      <c r="M816" s="1"/>
      <c r="N816" s="1"/>
      <c r="O816" s="1"/>
      <c r="P816" s="1"/>
      <c r="Q816" s="1"/>
      <c r="R816" s="1"/>
      <c r="S816" s="210"/>
      <c r="T816" s="210"/>
      <c r="U816" s="1"/>
      <c r="V816" s="18"/>
      <c r="W816" s="18"/>
      <c r="X816" s="1"/>
      <c r="Y816" s="210"/>
      <c r="Z816" s="1"/>
      <c r="AA816" s="18"/>
      <c r="AB816" s="212"/>
      <c r="AC816" s="1"/>
    </row>
    <row r="817" spans="1:29">
      <c r="A817" s="1"/>
      <c r="B817" s="1"/>
      <c r="C817" s="1"/>
      <c r="D817" s="1"/>
      <c r="E817" s="1"/>
      <c r="F817" s="1"/>
      <c r="G817" s="1"/>
      <c r="H817" s="1"/>
      <c r="I817" s="1"/>
      <c r="J817" s="1"/>
      <c r="K817" s="18"/>
      <c r="L817" s="1"/>
      <c r="M817" s="1"/>
      <c r="N817" s="1"/>
      <c r="O817" s="1"/>
      <c r="P817" s="1"/>
      <c r="Q817" s="1"/>
      <c r="R817" s="1"/>
      <c r="S817" s="210"/>
      <c r="T817" s="210"/>
      <c r="U817" s="1"/>
      <c r="V817" s="18"/>
      <c r="W817" s="18"/>
      <c r="X817" s="1"/>
      <c r="Y817" s="210"/>
      <c r="Z817" s="1"/>
      <c r="AA817" s="18"/>
      <c r="AB817" s="212"/>
      <c r="AC817" s="1"/>
    </row>
    <row r="818" spans="1:29">
      <c r="A818" s="1"/>
      <c r="B818" s="1"/>
      <c r="C818" s="1"/>
      <c r="D818" s="1"/>
      <c r="E818" s="1"/>
      <c r="F818" s="1"/>
      <c r="G818" s="1"/>
      <c r="H818" s="1"/>
      <c r="I818" s="1"/>
      <c r="J818" s="1"/>
      <c r="K818" s="18"/>
      <c r="L818" s="1"/>
      <c r="M818" s="1"/>
      <c r="N818" s="1"/>
      <c r="O818" s="1"/>
      <c r="P818" s="1"/>
      <c r="Q818" s="1"/>
      <c r="R818" s="1"/>
      <c r="S818" s="210"/>
      <c r="T818" s="210"/>
      <c r="U818" s="1"/>
      <c r="V818" s="18"/>
      <c r="W818" s="18"/>
      <c r="X818" s="1"/>
      <c r="Y818" s="210"/>
      <c r="Z818" s="1"/>
      <c r="AA818" s="18"/>
      <c r="AB818" s="212"/>
      <c r="AC818" s="1"/>
    </row>
    <row r="819" spans="1:29">
      <c r="A819" s="1"/>
      <c r="B819" s="1"/>
      <c r="C819" s="1"/>
      <c r="D819" s="1"/>
      <c r="E819" s="1"/>
      <c r="F819" s="1"/>
      <c r="G819" s="1"/>
      <c r="H819" s="1"/>
      <c r="I819" s="1"/>
      <c r="J819" s="1"/>
      <c r="K819" s="18"/>
      <c r="L819" s="1"/>
      <c r="M819" s="1"/>
      <c r="N819" s="1"/>
      <c r="O819" s="1"/>
      <c r="P819" s="1"/>
      <c r="Q819" s="1"/>
      <c r="R819" s="1"/>
      <c r="S819" s="210"/>
      <c r="T819" s="210"/>
      <c r="U819" s="1"/>
      <c r="V819" s="18"/>
      <c r="W819" s="18"/>
      <c r="X819" s="1"/>
      <c r="Y819" s="210"/>
      <c r="Z819" s="1"/>
      <c r="AA819" s="18"/>
      <c r="AB819" s="212"/>
      <c r="AC819" s="1"/>
    </row>
    <row r="820" spans="1:29">
      <c r="A820" s="1"/>
      <c r="B820" s="1"/>
      <c r="C820" s="1"/>
      <c r="D820" s="1"/>
      <c r="E820" s="1"/>
      <c r="F820" s="1"/>
      <c r="G820" s="1"/>
      <c r="H820" s="1"/>
      <c r="I820" s="1"/>
      <c r="J820" s="1"/>
      <c r="K820" s="18"/>
      <c r="L820" s="1"/>
      <c r="M820" s="1"/>
      <c r="N820" s="1"/>
      <c r="O820" s="1"/>
      <c r="P820" s="1"/>
      <c r="Q820" s="1"/>
      <c r="R820" s="1"/>
      <c r="S820" s="210"/>
      <c r="T820" s="210"/>
      <c r="U820" s="1"/>
      <c r="V820" s="18"/>
      <c r="W820" s="18"/>
      <c r="X820" s="1"/>
      <c r="Y820" s="210"/>
      <c r="Z820" s="1"/>
      <c r="AA820" s="18"/>
      <c r="AB820" s="212"/>
      <c r="AC820" s="1"/>
    </row>
    <row r="821" spans="1:29">
      <c r="A821" s="1"/>
      <c r="B821" s="1"/>
      <c r="C821" s="1"/>
      <c r="D821" s="1"/>
      <c r="E821" s="1"/>
      <c r="F821" s="1"/>
      <c r="G821" s="1"/>
      <c r="H821" s="1"/>
      <c r="I821" s="1"/>
      <c r="J821" s="1"/>
      <c r="K821" s="18"/>
      <c r="L821" s="1"/>
      <c r="M821" s="1"/>
      <c r="N821" s="1"/>
      <c r="O821" s="1"/>
      <c r="P821" s="1"/>
      <c r="Q821" s="1"/>
      <c r="R821" s="1"/>
      <c r="S821" s="210"/>
      <c r="T821" s="210"/>
      <c r="U821" s="1"/>
      <c r="V821" s="18"/>
      <c r="W821" s="18"/>
      <c r="X821" s="1"/>
      <c r="Y821" s="210"/>
      <c r="Z821" s="1"/>
      <c r="AA821" s="18"/>
      <c r="AB821" s="212"/>
      <c r="AC821" s="1"/>
    </row>
    <row r="822" spans="1:29">
      <c r="A822" s="1"/>
      <c r="B822" s="1"/>
      <c r="C822" s="1"/>
      <c r="D822" s="1"/>
      <c r="E822" s="1"/>
      <c r="F822" s="1"/>
      <c r="G822" s="1"/>
      <c r="H822" s="1"/>
      <c r="I822" s="1"/>
      <c r="J822" s="1"/>
      <c r="K822" s="18"/>
      <c r="L822" s="1"/>
      <c r="M822" s="1"/>
      <c r="N822" s="1"/>
      <c r="O822" s="1"/>
      <c r="P822" s="1"/>
      <c r="Q822" s="1"/>
      <c r="R822" s="1"/>
      <c r="S822" s="210"/>
      <c r="T822" s="210"/>
      <c r="U822" s="1"/>
      <c r="V822" s="18"/>
      <c r="W822" s="18"/>
      <c r="X822" s="1"/>
      <c r="Y822" s="210"/>
      <c r="Z822" s="1"/>
      <c r="AA822" s="18"/>
      <c r="AB822" s="212"/>
      <c r="AC822" s="1"/>
    </row>
    <row r="823" spans="1:29">
      <c r="A823" s="1"/>
      <c r="B823" s="1"/>
      <c r="C823" s="1"/>
      <c r="D823" s="1"/>
      <c r="E823" s="1"/>
      <c r="F823" s="1"/>
      <c r="G823" s="1"/>
      <c r="H823" s="1"/>
      <c r="I823" s="1"/>
      <c r="J823" s="1"/>
      <c r="K823" s="18"/>
      <c r="L823" s="1"/>
      <c r="M823" s="1"/>
      <c r="N823" s="1"/>
      <c r="O823" s="1"/>
      <c r="P823" s="1"/>
      <c r="Q823" s="1"/>
      <c r="R823" s="1"/>
      <c r="S823" s="210"/>
      <c r="T823" s="210"/>
      <c r="U823" s="1"/>
      <c r="V823" s="18"/>
      <c r="W823" s="18"/>
      <c r="X823" s="1"/>
      <c r="Y823" s="210"/>
      <c r="Z823" s="1"/>
      <c r="AA823" s="18"/>
      <c r="AB823" s="212"/>
      <c r="AC823" s="1"/>
    </row>
    <row r="824" spans="1:29">
      <c r="A824" s="1"/>
      <c r="B824" s="1"/>
      <c r="C824" s="1"/>
      <c r="D824" s="1"/>
      <c r="E824" s="1"/>
      <c r="F824" s="1"/>
      <c r="G824" s="1"/>
      <c r="H824" s="1"/>
      <c r="I824" s="1"/>
      <c r="J824" s="1"/>
      <c r="K824" s="18"/>
      <c r="L824" s="1"/>
      <c r="M824" s="1"/>
      <c r="N824" s="1"/>
      <c r="O824" s="1"/>
      <c r="P824" s="1"/>
      <c r="Q824" s="1"/>
      <c r="R824" s="1"/>
      <c r="S824" s="210"/>
      <c r="T824" s="210"/>
      <c r="U824" s="1"/>
      <c r="V824" s="18"/>
      <c r="W824" s="18"/>
      <c r="X824" s="1"/>
      <c r="Y824" s="210"/>
      <c r="Z824" s="1"/>
      <c r="AA824" s="18"/>
      <c r="AB824" s="212"/>
      <c r="AC824" s="1"/>
    </row>
    <row r="825" spans="1:29">
      <c r="A825" s="1"/>
      <c r="B825" s="1"/>
      <c r="C825" s="1"/>
      <c r="D825" s="1"/>
      <c r="E825" s="1"/>
      <c r="F825" s="1"/>
      <c r="G825" s="1"/>
      <c r="H825" s="1"/>
      <c r="I825" s="1"/>
      <c r="J825" s="1"/>
      <c r="K825" s="18"/>
      <c r="L825" s="1"/>
      <c r="M825" s="1"/>
      <c r="N825" s="1"/>
      <c r="O825" s="1"/>
      <c r="P825" s="1"/>
      <c r="Q825" s="1"/>
      <c r="R825" s="1"/>
      <c r="S825" s="210"/>
      <c r="T825" s="210"/>
      <c r="U825" s="1"/>
      <c r="V825" s="18"/>
      <c r="W825" s="18"/>
      <c r="X825" s="1"/>
      <c r="Y825" s="210"/>
      <c r="Z825" s="1"/>
      <c r="AA825" s="18"/>
      <c r="AB825" s="212"/>
      <c r="AC825" s="1"/>
    </row>
    <row r="826" spans="1:29">
      <c r="A826" s="1"/>
      <c r="B826" s="1"/>
      <c r="C826" s="1"/>
      <c r="D826" s="1"/>
      <c r="E826" s="1"/>
      <c r="F826" s="1"/>
      <c r="G826" s="1"/>
      <c r="H826" s="1"/>
      <c r="I826" s="1"/>
      <c r="J826" s="1"/>
      <c r="K826" s="18"/>
      <c r="L826" s="1"/>
      <c r="M826" s="1"/>
      <c r="N826" s="1"/>
      <c r="O826" s="1"/>
      <c r="P826" s="1"/>
      <c r="Q826" s="1"/>
      <c r="R826" s="1"/>
      <c r="S826" s="210"/>
      <c r="T826" s="210"/>
      <c r="U826" s="1"/>
      <c r="V826" s="18"/>
      <c r="W826" s="18"/>
      <c r="X826" s="1"/>
      <c r="Y826" s="210"/>
      <c r="Z826" s="1"/>
      <c r="AA826" s="18"/>
      <c r="AB826" s="212"/>
      <c r="AC826" s="1"/>
    </row>
    <row r="827" spans="1:29">
      <c r="A827" s="1"/>
      <c r="B827" s="1"/>
      <c r="C827" s="1"/>
      <c r="D827" s="1"/>
      <c r="E827" s="1"/>
      <c r="F827" s="1"/>
      <c r="G827" s="1"/>
      <c r="H827" s="1"/>
      <c r="I827" s="1"/>
      <c r="J827" s="1"/>
      <c r="K827" s="18"/>
      <c r="L827" s="1"/>
      <c r="M827" s="1"/>
      <c r="N827" s="1"/>
      <c r="O827" s="1"/>
      <c r="P827" s="1"/>
      <c r="Q827" s="1"/>
      <c r="R827" s="1"/>
      <c r="S827" s="210"/>
      <c r="T827" s="210"/>
      <c r="U827" s="1"/>
      <c r="V827" s="18"/>
      <c r="W827" s="18"/>
      <c r="X827" s="1"/>
      <c r="Y827" s="210"/>
      <c r="Z827" s="1"/>
      <c r="AA827" s="18"/>
      <c r="AB827" s="212"/>
      <c r="AC827" s="1"/>
    </row>
    <row r="828" spans="1:29">
      <c r="A828" s="1"/>
      <c r="B828" s="1"/>
      <c r="C828" s="1"/>
      <c r="D828" s="1"/>
      <c r="E828" s="1"/>
      <c r="F828" s="1"/>
      <c r="G828" s="1"/>
      <c r="H828" s="1"/>
      <c r="I828" s="1"/>
      <c r="J828" s="1"/>
      <c r="K828" s="18"/>
      <c r="L828" s="1"/>
      <c r="M828" s="1"/>
      <c r="N828" s="1"/>
      <c r="O828" s="1"/>
      <c r="P828" s="1"/>
      <c r="Q828" s="1"/>
      <c r="R828" s="1"/>
      <c r="S828" s="210"/>
      <c r="T828" s="210"/>
      <c r="U828" s="1"/>
      <c r="V828" s="18"/>
      <c r="W828" s="18"/>
      <c r="X828" s="1"/>
      <c r="Y828" s="210"/>
      <c r="Z828" s="1"/>
      <c r="AA828" s="18"/>
      <c r="AB828" s="212"/>
      <c r="AC828" s="1"/>
    </row>
    <row r="829" spans="1:29">
      <c r="A829" s="1"/>
      <c r="B829" s="1"/>
      <c r="C829" s="1"/>
      <c r="D829" s="1"/>
      <c r="E829" s="1"/>
      <c r="F829" s="1"/>
      <c r="G829" s="1"/>
      <c r="H829" s="1"/>
      <c r="I829" s="1"/>
      <c r="J829" s="1"/>
      <c r="K829" s="18"/>
      <c r="L829" s="1"/>
      <c r="M829" s="1"/>
      <c r="N829" s="1"/>
      <c r="O829" s="1"/>
      <c r="P829" s="1"/>
      <c r="Q829" s="1"/>
      <c r="R829" s="1"/>
      <c r="S829" s="210"/>
      <c r="T829" s="210"/>
      <c r="U829" s="1"/>
      <c r="V829" s="18"/>
      <c r="W829" s="18"/>
      <c r="X829" s="1"/>
      <c r="Y829" s="210"/>
      <c r="Z829" s="1"/>
      <c r="AA829" s="18"/>
      <c r="AB829" s="212"/>
      <c r="AC829" s="1"/>
    </row>
    <row r="830" spans="1:29">
      <c r="A830" s="1"/>
      <c r="B830" s="1"/>
      <c r="C830" s="1"/>
      <c r="D830" s="1"/>
      <c r="E830" s="1"/>
      <c r="F830" s="1"/>
      <c r="G830" s="1"/>
      <c r="H830" s="1"/>
      <c r="I830" s="1"/>
      <c r="J830" s="1"/>
      <c r="K830" s="18"/>
      <c r="L830" s="1"/>
      <c r="M830" s="1"/>
      <c r="N830" s="1"/>
      <c r="O830" s="1"/>
      <c r="P830" s="1"/>
      <c r="Q830" s="1"/>
      <c r="R830" s="1"/>
      <c r="S830" s="210"/>
      <c r="T830" s="210"/>
      <c r="U830" s="1"/>
      <c r="V830" s="18"/>
      <c r="W830" s="18"/>
      <c r="X830" s="1"/>
      <c r="Y830" s="210"/>
      <c r="Z830" s="1"/>
      <c r="AA830" s="18"/>
      <c r="AB830" s="212"/>
      <c r="AC830" s="1"/>
    </row>
    <row r="831" spans="1:29">
      <c r="A831" s="1"/>
      <c r="B831" s="1"/>
      <c r="C831" s="1"/>
      <c r="D831" s="1"/>
      <c r="E831" s="1"/>
      <c r="F831" s="1"/>
      <c r="G831" s="1"/>
      <c r="H831" s="1"/>
      <c r="I831" s="1"/>
      <c r="J831" s="1"/>
      <c r="K831" s="18"/>
      <c r="L831" s="1"/>
      <c r="M831" s="1"/>
      <c r="N831" s="1"/>
      <c r="O831" s="1"/>
      <c r="P831" s="1"/>
      <c r="Q831" s="1"/>
      <c r="R831" s="1"/>
      <c r="S831" s="210"/>
      <c r="T831" s="210"/>
      <c r="U831" s="1"/>
      <c r="V831" s="18"/>
      <c r="W831" s="18"/>
      <c r="X831" s="1"/>
      <c r="Y831" s="210"/>
      <c r="Z831" s="1"/>
      <c r="AA831" s="18"/>
      <c r="AB831" s="212"/>
      <c r="AC831" s="1"/>
    </row>
    <row r="832" spans="1:29">
      <c r="A832" s="1"/>
      <c r="B832" s="1"/>
      <c r="C832" s="1"/>
      <c r="D832" s="1"/>
      <c r="E832" s="1"/>
      <c r="F832" s="1"/>
      <c r="G832" s="1"/>
      <c r="H832" s="1"/>
      <c r="I832" s="1"/>
      <c r="J832" s="1"/>
      <c r="K832" s="18"/>
      <c r="L832" s="1"/>
      <c r="M832" s="1"/>
      <c r="N832" s="1"/>
      <c r="O832" s="1"/>
      <c r="P832" s="1"/>
      <c r="Q832" s="1"/>
      <c r="R832" s="1"/>
      <c r="S832" s="210"/>
      <c r="T832" s="210"/>
      <c r="U832" s="1"/>
      <c r="V832" s="18"/>
      <c r="W832" s="18"/>
      <c r="X832" s="1"/>
      <c r="Y832" s="210"/>
      <c r="Z832" s="1"/>
      <c r="AA832" s="18"/>
      <c r="AB832" s="212"/>
      <c r="AC832" s="1"/>
    </row>
    <row r="833" spans="1:29">
      <c r="A833" s="1"/>
      <c r="B833" s="1"/>
      <c r="C833" s="1"/>
      <c r="D833" s="1"/>
      <c r="E833" s="1"/>
      <c r="F833" s="1"/>
      <c r="G833" s="1"/>
      <c r="H833" s="1"/>
      <c r="I833" s="1"/>
      <c r="J833" s="1"/>
      <c r="K833" s="18"/>
      <c r="L833" s="1"/>
      <c r="M833" s="1"/>
      <c r="N833" s="1"/>
      <c r="O833" s="1"/>
      <c r="P833" s="1"/>
      <c r="Q833" s="1"/>
      <c r="R833" s="1"/>
      <c r="S833" s="210"/>
      <c r="T833" s="210"/>
      <c r="U833" s="1"/>
      <c r="V833" s="18"/>
      <c r="W833" s="18"/>
      <c r="X833" s="1"/>
      <c r="Y833" s="210"/>
      <c r="Z833" s="1"/>
      <c r="AA833" s="18"/>
      <c r="AB833" s="212"/>
      <c r="AC833" s="1"/>
    </row>
    <row r="834" spans="1:29">
      <c r="A834" s="1"/>
      <c r="B834" s="1"/>
      <c r="C834" s="1"/>
      <c r="D834" s="1"/>
      <c r="E834" s="1"/>
      <c r="F834" s="1"/>
      <c r="G834" s="1"/>
      <c r="H834" s="1"/>
      <c r="I834" s="1"/>
      <c r="J834" s="1"/>
      <c r="K834" s="18"/>
      <c r="L834" s="1"/>
      <c r="M834" s="1"/>
      <c r="N834" s="1"/>
      <c r="O834" s="1"/>
      <c r="P834" s="1"/>
      <c r="Q834" s="1"/>
      <c r="R834" s="1"/>
      <c r="S834" s="210"/>
      <c r="T834" s="210"/>
      <c r="U834" s="1"/>
      <c r="V834" s="18"/>
      <c r="W834" s="18"/>
      <c r="X834" s="1"/>
      <c r="Y834" s="210"/>
      <c r="Z834" s="1"/>
      <c r="AA834" s="18"/>
      <c r="AB834" s="212"/>
      <c r="AC834" s="1"/>
    </row>
    <row r="835" spans="1:29">
      <c r="A835" s="1"/>
      <c r="B835" s="1"/>
      <c r="C835" s="1"/>
      <c r="D835" s="1"/>
      <c r="E835" s="1"/>
      <c r="F835" s="1"/>
      <c r="G835" s="1"/>
      <c r="H835" s="1"/>
      <c r="I835" s="1"/>
      <c r="J835" s="1"/>
      <c r="K835" s="18"/>
      <c r="L835" s="1"/>
      <c r="M835" s="1"/>
      <c r="N835" s="1"/>
      <c r="O835" s="1"/>
      <c r="P835" s="1"/>
      <c r="Q835" s="1"/>
      <c r="R835" s="1"/>
      <c r="S835" s="210"/>
      <c r="T835" s="210"/>
      <c r="U835" s="1"/>
      <c r="V835" s="18"/>
      <c r="W835" s="18"/>
      <c r="X835" s="1"/>
      <c r="Y835" s="210"/>
      <c r="Z835" s="1"/>
      <c r="AA835" s="18"/>
      <c r="AB835" s="212"/>
      <c r="AC835" s="1"/>
    </row>
    <row r="836" spans="1:29">
      <c r="A836" s="1"/>
      <c r="B836" s="1"/>
      <c r="C836" s="1"/>
      <c r="D836" s="1"/>
      <c r="E836" s="1"/>
      <c r="F836" s="1"/>
      <c r="G836" s="1"/>
      <c r="H836" s="1"/>
      <c r="I836" s="1"/>
      <c r="J836" s="1"/>
      <c r="K836" s="18"/>
      <c r="L836" s="1"/>
      <c r="M836" s="1"/>
      <c r="N836" s="1"/>
      <c r="O836" s="1"/>
      <c r="P836" s="1"/>
      <c r="Q836" s="1"/>
      <c r="R836" s="1"/>
      <c r="S836" s="210"/>
      <c r="T836" s="210"/>
      <c r="U836" s="1"/>
      <c r="V836" s="18"/>
      <c r="W836" s="18"/>
      <c r="X836" s="1"/>
      <c r="Y836" s="210"/>
      <c r="Z836" s="1"/>
      <c r="AA836" s="18"/>
      <c r="AB836" s="212"/>
      <c r="AC836" s="1"/>
    </row>
    <row r="837" spans="1:29">
      <c r="A837" s="1"/>
      <c r="B837" s="1"/>
      <c r="C837" s="1"/>
      <c r="D837" s="1"/>
      <c r="E837" s="1"/>
      <c r="F837" s="1"/>
      <c r="G837" s="1"/>
      <c r="H837" s="1"/>
      <c r="I837" s="1"/>
      <c r="J837" s="1"/>
      <c r="K837" s="18"/>
      <c r="L837" s="1"/>
      <c r="M837" s="1"/>
      <c r="N837" s="1"/>
      <c r="O837" s="1"/>
      <c r="P837" s="1"/>
      <c r="Q837" s="1"/>
      <c r="R837" s="1"/>
      <c r="S837" s="210"/>
      <c r="T837" s="210"/>
      <c r="U837" s="1"/>
      <c r="V837" s="18"/>
      <c r="W837" s="18"/>
      <c r="X837" s="1"/>
      <c r="Y837" s="210"/>
      <c r="Z837" s="1"/>
      <c r="AA837" s="18"/>
      <c r="AB837" s="212"/>
      <c r="AC837" s="1"/>
    </row>
    <row r="838" spans="1:29">
      <c r="A838" s="1"/>
      <c r="B838" s="1"/>
      <c r="C838" s="1"/>
      <c r="D838" s="1"/>
      <c r="E838" s="1"/>
      <c r="F838" s="1"/>
      <c r="G838" s="1"/>
      <c r="H838" s="1"/>
      <c r="I838" s="1"/>
      <c r="J838" s="1"/>
      <c r="K838" s="18"/>
      <c r="L838" s="1"/>
      <c r="M838" s="1"/>
      <c r="N838" s="1"/>
      <c r="O838" s="1"/>
      <c r="P838" s="1"/>
      <c r="Q838" s="1"/>
      <c r="R838" s="1"/>
      <c r="S838" s="210"/>
      <c r="T838" s="210"/>
      <c r="U838" s="1"/>
      <c r="V838" s="18"/>
      <c r="W838" s="18"/>
      <c r="X838" s="1"/>
      <c r="Y838" s="210"/>
      <c r="Z838" s="1"/>
      <c r="AA838" s="18"/>
      <c r="AB838" s="212"/>
      <c r="AC838" s="1"/>
    </row>
    <row r="839" spans="1:29">
      <c r="A839" s="1"/>
      <c r="B839" s="1"/>
      <c r="C839" s="1"/>
      <c r="D839" s="1"/>
      <c r="E839" s="1"/>
      <c r="F839" s="1"/>
      <c r="G839" s="1"/>
      <c r="H839" s="1"/>
      <c r="I839" s="1"/>
      <c r="J839" s="1"/>
      <c r="K839" s="18"/>
      <c r="L839" s="1"/>
      <c r="M839" s="1"/>
      <c r="N839" s="1"/>
      <c r="O839" s="1"/>
      <c r="P839" s="1"/>
      <c r="Q839" s="1"/>
      <c r="R839" s="1"/>
      <c r="S839" s="210"/>
      <c r="T839" s="210"/>
      <c r="U839" s="1"/>
      <c r="V839" s="18"/>
      <c r="W839" s="18"/>
      <c r="X839" s="1"/>
      <c r="Y839" s="210"/>
      <c r="Z839" s="1"/>
      <c r="AA839" s="18"/>
      <c r="AB839" s="212"/>
      <c r="AC839" s="1"/>
    </row>
    <row r="840" spans="1:29">
      <c r="A840" s="1"/>
      <c r="B840" s="1"/>
      <c r="C840" s="1"/>
      <c r="D840" s="1"/>
      <c r="E840" s="1"/>
      <c r="F840" s="1"/>
      <c r="G840" s="1"/>
      <c r="H840" s="1"/>
      <c r="I840" s="1"/>
      <c r="J840" s="1"/>
      <c r="K840" s="18"/>
      <c r="L840" s="1"/>
      <c r="M840" s="1"/>
      <c r="N840" s="1"/>
      <c r="O840" s="1"/>
      <c r="P840" s="1"/>
      <c r="Q840" s="1"/>
      <c r="R840" s="1"/>
      <c r="S840" s="210"/>
      <c r="T840" s="210"/>
      <c r="U840" s="1"/>
      <c r="V840" s="18"/>
      <c r="W840" s="18"/>
      <c r="X840" s="1"/>
      <c r="Y840" s="210"/>
      <c r="Z840" s="1"/>
      <c r="AA840" s="18"/>
      <c r="AB840" s="212"/>
      <c r="AC840" s="1"/>
    </row>
    <row r="841" spans="1:29">
      <c r="A841" s="1"/>
      <c r="B841" s="1"/>
      <c r="C841" s="1"/>
      <c r="D841" s="1"/>
      <c r="E841" s="1"/>
      <c r="F841" s="1"/>
      <c r="G841" s="1"/>
      <c r="H841" s="1"/>
      <c r="I841" s="1"/>
      <c r="J841" s="1"/>
      <c r="K841" s="18"/>
      <c r="L841" s="1"/>
      <c r="M841" s="1"/>
      <c r="N841" s="1"/>
      <c r="O841" s="1"/>
      <c r="P841" s="1"/>
      <c r="Q841" s="1"/>
      <c r="R841" s="1"/>
      <c r="S841" s="210"/>
      <c r="T841" s="210"/>
      <c r="U841" s="1"/>
      <c r="V841" s="18"/>
      <c r="W841" s="18"/>
      <c r="X841" s="1"/>
      <c r="Y841" s="210"/>
      <c r="Z841" s="1"/>
      <c r="AA841" s="18"/>
      <c r="AB841" s="212"/>
      <c r="AC841" s="1"/>
    </row>
    <row r="842" spans="1:29">
      <c r="A842" s="1"/>
      <c r="B842" s="1"/>
      <c r="C842" s="1"/>
      <c r="D842" s="1"/>
      <c r="E842" s="1"/>
      <c r="F842" s="1"/>
      <c r="G842" s="1"/>
      <c r="H842" s="1"/>
      <c r="I842" s="1"/>
      <c r="J842" s="1"/>
      <c r="K842" s="18"/>
      <c r="L842" s="1"/>
      <c r="M842" s="1"/>
      <c r="N842" s="1"/>
      <c r="O842" s="1"/>
      <c r="P842" s="1"/>
      <c r="Q842" s="1"/>
      <c r="R842" s="1"/>
      <c r="S842" s="210"/>
      <c r="T842" s="210"/>
      <c r="U842" s="1"/>
      <c r="V842" s="18"/>
      <c r="W842" s="18"/>
      <c r="X842" s="1"/>
      <c r="Y842" s="210"/>
      <c r="Z842" s="1"/>
      <c r="AA842" s="18"/>
      <c r="AB842" s="212"/>
      <c r="AC842" s="1"/>
    </row>
    <row r="843" spans="1:29">
      <c r="A843" s="1"/>
      <c r="B843" s="1"/>
      <c r="C843" s="1"/>
      <c r="D843" s="1"/>
      <c r="E843" s="1"/>
      <c r="F843" s="1"/>
      <c r="G843" s="1"/>
      <c r="H843" s="1"/>
      <c r="I843" s="1"/>
      <c r="J843" s="1"/>
      <c r="K843" s="18"/>
      <c r="L843" s="1"/>
      <c r="M843" s="1"/>
      <c r="N843" s="1"/>
      <c r="O843" s="1"/>
      <c r="P843" s="1"/>
      <c r="Q843" s="1"/>
      <c r="R843" s="1"/>
      <c r="S843" s="210"/>
      <c r="T843" s="210"/>
      <c r="U843" s="1"/>
      <c r="V843" s="18"/>
      <c r="W843" s="18"/>
      <c r="X843" s="1"/>
      <c r="Y843" s="210"/>
      <c r="Z843" s="1"/>
      <c r="AA843" s="18"/>
      <c r="AB843" s="212"/>
      <c r="AC843" s="1"/>
    </row>
    <row r="844" spans="1:29">
      <c r="A844" s="1"/>
      <c r="B844" s="1"/>
      <c r="C844" s="1"/>
      <c r="D844" s="1"/>
      <c r="E844" s="1"/>
      <c r="F844" s="1"/>
      <c r="G844" s="1"/>
      <c r="H844" s="1"/>
      <c r="I844" s="1"/>
      <c r="J844" s="1"/>
      <c r="K844" s="18"/>
      <c r="L844" s="1"/>
      <c r="M844" s="1"/>
      <c r="N844" s="1"/>
      <c r="O844" s="1"/>
      <c r="P844" s="1"/>
      <c r="Q844" s="1"/>
      <c r="R844" s="1"/>
      <c r="S844" s="210"/>
      <c r="T844" s="210"/>
      <c r="U844" s="1"/>
      <c r="V844" s="18"/>
      <c r="W844" s="18"/>
      <c r="X844" s="1"/>
      <c r="Y844" s="210"/>
      <c r="Z844" s="1"/>
      <c r="AA844" s="18"/>
      <c r="AB844" s="212"/>
      <c r="AC844" s="1"/>
    </row>
    <row r="845" spans="1:29">
      <c r="A845" s="1"/>
      <c r="B845" s="1"/>
      <c r="C845" s="1"/>
      <c r="D845" s="1"/>
      <c r="E845" s="1"/>
      <c r="F845" s="1"/>
      <c r="G845" s="1"/>
      <c r="H845" s="1"/>
      <c r="I845" s="1"/>
      <c r="J845" s="1"/>
      <c r="K845" s="18"/>
      <c r="L845" s="1"/>
      <c r="M845" s="1"/>
      <c r="N845" s="1"/>
      <c r="O845" s="1"/>
      <c r="P845" s="1"/>
      <c r="Q845" s="1"/>
      <c r="R845" s="1"/>
      <c r="S845" s="210"/>
      <c r="T845" s="210"/>
      <c r="U845" s="1"/>
      <c r="V845" s="18"/>
      <c r="W845" s="18"/>
      <c r="X845" s="1"/>
      <c r="Y845" s="210"/>
      <c r="Z845" s="1"/>
      <c r="AA845" s="18"/>
      <c r="AB845" s="212"/>
      <c r="AC845" s="1"/>
    </row>
    <row r="846" spans="1:29">
      <c r="A846" s="1"/>
      <c r="B846" s="1"/>
      <c r="C846" s="1"/>
      <c r="D846" s="1"/>
      <c r="E846" s="1"/>
      <c r="F846" s="1"/>
      <c r="G846" s="1"/>
      <c r="H846" s="1"/>
      <c r="I846" s="1"/>
      <c r="J846" s="1"/>
      <c r="K846" s="18"/>
      <c r="L846" s="1"/>
      <c r="M846" s="1"/>
      <c r="N846" s="1"/>
      <c r="O846" s="1"/>
      <c r="P846" s="1"/>
      <c r="Q846" s="1"/>
      <c r="R846" s="1"/>
      <c r="S846" s="210"/>
      <c r="T846" s="210"/>
      <c r="U846" s="1"/>
      <c r="V846" s="18"/>
      <c r="W846" s="18"/>
      <c r="X846" s="1"/>
      <c r="Y846" s="210"/>
      <c r="Z846" s="1"/>
      <c r="AA846" s="18"/>
      <c r="AB846" s="212"/>
      <c r="AC846" s="1"/>
    </row>
    <row r="847" spans="1:29">
      <c r="A847" s="1"/>
      <c r="B847" s="1"/>
      <c r="C847" s="1"/>
      <c r="D847" s="1"/>
      <c r="E847" s="1"/>
      <c r="F847" s="1"/>
      <c r="G847" s="1"/>
      <c r="H847" s="1"/>
      <c r="I847" s="1"/>
      <c r="J847" s="1"/>
      <c r="K847" s="18"/>
      <c r="L847" s="1"/>
      <c r="M847" s="1"/>
      <c r="N847" s="1"/>
      <c r="O847" s="1"/>
      <c r="P847" s="1"/>
      <c r="Q847" s="1"/>
      <c r="R847" s="1"/>
      <c r="S847" s="210"/>
      <c r="T847" s="210"/>
      <c r="U847" s="1"/>
      <c r="V847" s="18"/>
      <c r="W847" s="18"/>
      <c r="X847" s="1"/>
      <c r="Y847" s="210"/>
      <c r="Z847" s="1"/>
      <c r="AA847" s="18"/>
      <c r="AB847" s="212"/>
      <c r="AC847" s="1"/>
    </row>
    <row r="848" spans="1:29">
      <c r="A848" s="1"/>
      <c r="B848" s="1"/>
      <c r="C848" s="1"/>
      <c r="D848" s="1"/>
      <c r="E848" s="1"/>
      <c r="F848" s="1"/>
      <c r="G848" s="1"/>
      <c r="H848" s="1"/>
      <c r="I848" s="1"/>
      <c r="J848" s="1"/>
      <c r="K848" s="18"/>
      <c r="L848" s="1"/>
      <c r="M848" s="1"/>
      <c r="N848" s="1"/>
      <c r="O848" s="1"/>
      <c r="P848" s="1"/>
      <c r="Q848" s="1"/>
      <c r="R848" s="1"/>
      <c r="S848" s="210"/>
      <c r="T848" s="210"/>
      <c r="U848" s="1"/>
      <c r="V848" s="18"/>
      <c r="W848" s="18"/>
      <c r="X848" s="1"/>
      <c r="Y848" s="210"/>
      <c r="Z848" s="1"/>
      <c r="AA848" s="18"/>
      <c r="AB848" s="212"/>
      <c r="AC848" s="1"/>
    </row>
    <row r="849" spans="1:29">
      <c r="A849" s="1"/>
      <c r="B849" s="1"/>
      <c r="C849" s="1"/>
      <c r="D849" s="1"/>
      <c r="E849" s="1"/>
      <c r="F849" s="1"/>
      <c r="G849" s="1"/>
      <c r="H849" s="1"/>
      <c r="I849" s="1"/>
      <c r="J849" s="1"/>
      <c r="K849" s="18"/>
      <c r="L849" s="1"/>
      <c r="M849" s="1"/>
      <c r="N849" s="1"/>
      <c r="O849" s="1"/>
      <c r="P849" s="1"/>
      <c r="Q849" s="1"/>
      <c r="R849" s="1"/>
      <c r="S849" s="210"/>
      <c r="T849" s="210"/>
      <c r="U849" s="1"/>
      <c r="V849" s="18"/>
      <c r="W849" s="18"/>
      <c r="X849" s="1"/>
      <c r="Y849" s="210"/>
      <c r="Z849" s="1"/>
      <c r="AA849" s="18"/>
      <c r="AB849" s="212"/>
      <c r="AC849" s="1"/>
    </row>
    <row r="850" spans="1:29">
      <c r="A850" s="1"/>
      <c r="B850" s="1"/>
      <c r="C850" s="1"/>
      <c r="D850" s="1"/>
      <c r="E850" s="1"/>
      <c r="F850" s="1"/>
      <c r="G850" s="1"/>
      <c r="H850" s="1"/>
      <c r="I850" s="1"/>
      <c r="J850" s="1"/>
      <c r="K850" s="18"/>
      <c r="L850" s="1"/>
      <c r="M850" s="1"/>
      <c r="N850" s="1"/>
      <c r="O850" s="1"/>
      <c r="P850" s="1"/>
      <c r="Q850" s="1"/>
      <c r="R850" s="1"/>
      <c r="S850" s="210"/>
      <c r="T850" s="210"/>
      <c r="U850" s="1"/>
      <c r="V850" s="18"/>
      <c r="W850" s="18"/>
      <c r="X850" s="1"/>
      <c r="Y850" s="210"/>
      <c r="Z850" s="1"/>
      <c r="AA850" s="18"/>
      <c r="AB850" s="212"/>
      <c r="AC850" s="1"/>
    </row>
    <row r="851" spans="1:29">
      <c r="A851" s="1"/>
      <c r="B851" s="1"/>
      <c r="C851" s="1"/>
      <c r="D851" s="1"/>
      <c r="E851" s="1"/>
      <c r="F851" s="1"/>
      <c r="G851" s="1"/>
      <c r="H851" s="1"/>
      <c r="I851" s="1"/>
      <c r="J851" s="1"/>
      <c r="K851" s="18"/>
      <c r="L851" s="1"/>
      <c r="M851" s="1"/>
      <c r="N851" s="1"/>
      <c r="O851" s="1"/>
      <c r="P851" s="1"/>
      <c r="Q851" s="1"/>
      <c r="R851" s="1"/>
      <c r="S851" s="210"/>
      <c r="T851" s="210"/>
      <c r="U851" s="1"/>
      <c r="V851" s="18"/>
      <c r="W851" s="18"/>
      <c r="X851" s="1"/>
      <c r="Y851" s="210"/>
      <c r="Z851" s="1"/>
      <c r="AA851" s="18"/>
      <c r="AB851" s="212"/>
      <c r="AC851" s="1"/>
    </row>
    <row r="852" spans="1:29">
      <c r="A852" s="1"/>
      <c r="B852" s="1"/>
      <c r="C852" s="1"/>
      <c r="D852" s="1"/>
      <c r="E852" s="1"/>
      <c r="F852" s="1"/>
      <c r="G852" s="1"/>
      <c r="H852" s="1"/>
      <c r="I852" s="1"/>
      <c r="J852" s="1"/>
      <c r="K852" s="18"/>
      <c r="L852" s="1"/>
      <c r="M852" s="1"/>
      <c r="N852" s="1"/>
      <c r="O852" s="1"/>
      <c r="P852" s="1"/>
      <c r="Q852" s="1"/>
      <c r="R852" s="1"/>
      <c r="S852" s="210"/>
      <c r="T852" s="210"/>
      <c r="U852" s="1"/>
      <c r="V852" s="18"/>
      <c r="W852" s="18"/>
      <c r="X852" s="1"/>
      <c r="Y852" s="210"/>
      <c r="Z852" s="1"/>
      <c r="AA852" s="18"/>
      <c r="AB852" s="212"/>
      <c r="AC852" s="1"/>
    </row>
    <row r="853" spans="1:29">
      <c r="A853" s="1"/>
      <c r="B853" s="1"/>
      <c r="C853" s="1"/>
      <c r="D853" s="1"/>
      <c r="E853" s="1"/>
      <c r="F853" s="1"/>
      <c r="G853" s="1"/>
      <c r="H853" s="1"/>
      <c r="I853" s="1"/>
      <c r="J853" s="1"/>
      <c r="K853" s="18"/>
      <c r="L853" s="1"/>
      <c r="M853" s="1"/>
      <c r="N853" s="1"/>
      <c r="O853" s="1"/>
      <c r="P853" s="1"/>
      <c r="Q853" s="1"/>
      <c r="R853" s="1"/>
      <c r="S853" s="210"/>
      <c r="T853" s="210"/>
      <c r="U853" s="1"/>
      <c r="V853" s="18"/>
      <c r="W853" s="18"/>
      <c r="X853" s="1"/>
      <c r="Y853" s="210"/>
      <c r="Z853" s="1"/>
      <c r="AA853" s="18"/>
      <c r="AB853" s="212"/>
      <c r="AC853" s="1"/>
    </row>
    <row r="854" spans="1:29">
      <c r="A854" s="1"/>
      <c r="B854" s="1"/>
      <c r="C854" s="1"/>
      <c r="D854" s="1"/>
      <c r="E854" s="1"/>
      <c r="F854" s="1"/>
      <c r="G854" s="1"/>
      <c r="H854" s="1"/>
      <c r="I854" s="1"/>
      <c r="J854" s="1"/>
      <c r="K854" s="18"/>
      <c r="L854" s="1"/>
      <c r="M854" s="1"/>
      <c r="N854" s="1"/>
      <c r="O854" s="1"/>
      <c r="P854" s="1"/>
      <c r="Q854" s="1"/>
      <c r="R854" s="1"/>
      <c r="S854" s="210"/>
      <c r="T854" s="210"/>
      <c r="U854" s="1"/>
      <c r="V854" s="18"/>
      <c r="W854" s="18"/>
      <c r="X854" s="1"/>
      <c r="Y854" s="210"/>
      <c r="Z854" s="1"/>
      <c r="AA854" s="18"/>
      <c r="AB854" s="212"/>
      <c r="AC854" s="1"/>
    </row>
    <row r="855" spans="1:29">
      <c r="A855" s="1"/>
      <c r="B855" s="1"/>
      <c r="C855" s="1"/>
      <c r="D855" s="1"/>
      <c r="E855" s="1"/>
      <c r="F855" s="1"/>
      <c r="G855" s="1"/>
      <c r="H855" s="1"/>
      <c r="I855" s="1"/>
      <c r="J855" s="1"/>
      <c r="K855" s="18"/>
      <c r="L855" s="1"/>
      <c r="M855" s="1"/>
      <c r="N855" s="1"/>
      <c r="O855" s="1"/>
      <c r="P855" s="1"/>
      <c r="Q855" s="1"/>
      <c r="R855" s="1"/>
      <c r="S855" s="210"/>
      <c r="T855" s="210"/>
      <c r="U855" s="1"/>
      <c r="V855" s="18"/>
      <c r="W855" s="18"/>
      <c r="X855" s="1"/>
      <c r="Y855" s="210"/>
      <c r="Z855" s="1"/>
      <c r="AA855" s="18"/>
      <c r="AB855" s="212"/>
      <c r="AC855" s="1"/>
    </row>
    <row r="856" spans="1:29">
      <c r="A856" s="1"/>
      <c r="B856" s="1"/>
      <c r="C856" s="1"/>
      <c r="D856" s="1"/>
      <c r="E856" s="1"/>
      <c r="F856" s="1"/>
      <c r="G856" s="1"/>
      <c r="H856" s="1"/>
      <c r="I856" s="1"/>
      <c r="J856" s="1"/>
      <c r="K856" s="18"/>
      <c r="L856" s="1"/>
      <c r="M856" s="1"/>
      <c r="N856" s="1"/>
      <c r="O856" s="1"/>
      <c r="P856" s="1"/>
      <c r="Q856" s="1"/>
      <c r="R856" s="1"/>
      <c r="S856" s="210"/>
      <c r="T856" s="210"/>
      <c r="U856" s="1"/>
      <c r="V856" s="18"/>
      <c r="W856" s="18"/>
      <c r="X856" s="1"/>
      <c r="Y856" s="210"/>
      <c r="Z856" s="1"/>
      <c r="AA856" s="18"/>
      <c r="AB856" s="212"/>
      <c r="AC856" s="1"/>
    </row>
    <row r="857" spans="1:29">
      <c r="A857" s="1"/>
      <c r="B857" s="1"/>
      <c r="C857" s="1"/>
      <c r="D857" s="1"/>
      <c r="E857" s="1"/>
      <c r="F857" s="1"/>
      <c r="G857" s="1"/>
      <c r="H857" s="1"/>
      <c r="I857" s="1"/>
      <c r="J857" s="1"/>
      <c r="K857" s="18"/>
      <c r="L857" s="1"/>
      <c r="M857" s="1"/>
      <c r="N857" s="1"/>
      <c r="O857" s="1"/>
      <c r="P857" s="1"/>
      <c r="Q857" s="1"/>
      <c r="R857" s="1"/>
      <c r="S857" s="210"/>
      <c r="T857" s="210"/>
      <c r="U857" s="1"/>
      <c r="V857" s="18"/>
      <c r="W857" s="18"/>
      <c r="X857" s="1"/>
      <c r="Y857" s="210"/>
      <c r="Z857" s="1"/>
      <c r="AA857" s="18"/>
      <c r="AB857" s="212"/>
      <c r="AC857" s="1"/>
    </row>
    <row r="858" spans="1:29">
      <c r="A858" s="1"/>
      <c r="B858" s="1"/>
      <c r="C858" s="1"/>
      <c r="D858" s="1"/>
      <c r="E858" s="1"/>
      <c r="F858" s="1"/>
      <c r="G858" s="1"/>
      <c r="H858" s="1"/>
      <c r="I858" s="1"/>
      <c r="J858" s="1"/>
      <c r="K858" s="18"/>
      <c r="L858" s="1"/>
      <c r="M858" s="1"/>
      <c r="N858" s="1"/>
      <c r="O858" s="1"/>
      <c r="P858" s="1"/>
      <c r="Q858" s="1"/>
      <c r="R858" s="1"/>
      <c r="S858" s="210"/>
      <c r="T858" s="210"/>
      <c r="U858" s="1"/>
      <c r="V858" s="18"/>
      <c r="W858" s="18"/>
      <c r="X858" s="1"/>
      <c r="Y858" s="210"/>
      <c r="Z858" s="1"/>
      <c r="AA858" s="18"/>
      <c r="AB858" s="212"/>
      <c r="AC858" s="1"/>
    </row>
    <row r="859" spans="1:29">
      <c r="A859" s="1"/>
      <c r="B859" s="1"/>
      <c r="C859" s="1"/>
      <c r="D859" s="1"/>
      <c r="E859" s="1"/>
      <c r="F859" s="1"/>
      <c r="G859" s="1"/>
      <c r="H859" s="1"/>
      <c r="I859" s="1"/>
      <c r="J859" s="1"/>
      <c r="K859" s="18"/>
      <c r="L859" s="1"/>
      <c r="M859" s="1"/>
      <c r="N859" s="1"/>
      <c r="O859" s="1"/>
      <c r="P859" s="1"/>
      <c r="Q859" s="1"/>
      <c r="R859" s="1"/>
      <c r="S859" s="210"/>
      <c r="T859" s="210"/>
      <c r="U859" s="1"/>
      <c r="V859" s="18"/>
      <c r="W859" s="18"/>
      <c r="X859" s="1"/>
      <c r="Y859" s="210"/>
      <c r="Z859" s="1"/>
      <c r="AA859" s="18"/>
      <c r="AB859" s="212"/>
      <c r="AC859" s="1"/>
    </row>
    <row r="860" spans="1:29">
      <c r="A860" s="1"/>
      <c r="B860" s="1"/>
      <c r="C860" s="1"/>
      <c r="D860" s="1"/>
      <c r="E860" s="1"/>
      <c r="F860" s="1"/>
      <c r="G860" s="1"/>
      <c r="H860" s="1"/>
      <c r="I860" s="1"/>
      <c r="J860" s="1"/>
      <c r="K860" s="18"/>
      <c r="L860" s="1"/>
      <c r="M860" s="1"/>
      <c r="N860" s="1"/>
      <c r="O860" s="1"/>
      <c r="P860" s="1"/>
      <c r="Q860" s="1"/>
      <c r="R860" s="1"/>
      <c r="S860" s="210"/>
      <c r="T860" s="210"/>
      <c r="U860" s="1"/>
      <c r="V860" s="18"/>
      <c r="W860" s="18"/>
      <c r="X860" s="1"/>
      <c r="Y860" s="210"/>
      <c r="Z860" s="1"/>
      <c r="AA860" s="18"/>
      <c r="AB860" s="212"/>
      <c r="AC860" s="1"/>
    </row>
    <row r="861" spans="1:29">
      <c r="A861" s="1"/>
      <c r="B861" s="1"/>
      <c r="C861" s="1"/>
      <c r="D861" s="1"/>
      <c r="E861" s="1"/>
      <c r="F861" s="1"/>
      <c r="G861" s="1"/>
      <c r="H861" s="1"/>
      <c r="I861" s="1"/>
      <c r="J861" s="1"/>
      <c r="K861" s="18"/>
      <c r="L861" s="1"/>
      <c r="M861" s="1"/>
      <c r="N861" s="1"/>
      <c r="O861" s="1"/>
      <c r="P861" s="1"/>
      <c r="Q861" s="1"/>
      <c r="R861" s="1"/>
      <c r="S861" s="210"/>
      <c r="T861" s="210"/>
      <c r="U861" s="1"/>
      <c r="V861" s="18"/>
      <c r="W861" s="18"/>
      <c r="X861" s="1"/>
      <c r="Y861" s="210"/>
      <c r="Z861" s="1"/>
      <c r="AA861" s="18"/>
      <c r="AB861" s="212"/>
      <c r="AC861" s="1"/>
    </row>
    <row r="862" spans="1:29">
      <c r="A862" s="1"/>
      <c r="B862" s="1"/>
      <c r="C862" s="1"/>
      <c r="D862" s="1"/>
      <c r="E862" s="1"/>
      <c r="F862" s="1"/>
      <c r="G862" s="1"/>
      <c r="H862" s="1"/>
      <c r="I862" s="1"/>
      <c r="J862" s="1"/>
      <c r="K862" s="18"/>
      <c r="L862" s="1"/>
      <c r="M862" s="1"/>
      <c r="N862" s="1"/>
      <c r="O862" s="1"/>
      <c r="P862" s="1"/>
      <c r="Q862" s="1"/>
      <c r="R862" s="1"/>
      <c r="S862" s="210"/>
      <c r="T862" s="210"/>
      <c r="U862" s="1"/>
      <c r="V862" s="18"/>
      <c r="W862" s="18"/>
      <c r="X862" s="1"/>
      <c r="Y862" s="210"/>
      <c r="Z862" s="1"/>
      <c r="AA862" s="18"/>
      <c r="AB862" s="212"/>
      <c r="AC862" s="1"/>
    </row>
    <row r="863" spans="1:29">
      <c r="A863" s="1"/>
      <c r="B863" s="1"/>
      <c r="C863" s="1"/>
      <c r="D863" s="1"/>
      <c r="E863" s="1"/>
      <c r="F863" s="1"/>
      <c r="G863" s="1"/>
      <c r="H863" s="1"/>
      <c r="I863" s="1"/>
      <c r="J863" s="1"/>
      <c r="K863" s="18"/>
      <c r="L863" s="1"/>
      <c r="M863" s="1"/>
      <c r="N863" s="1"/>
      <c r="O863" s="1"/>
      <c r="P863" s="1"/>
      <c r="Q863" s="1"/>
      <c r="R863" s="1"/>
      <c r="S863" s="210"/>
      <c r="T863" s="210"/>
      <c r="U863" s="1"/>
      <c r="V863" s="18"/>
      <c r="W863" s="18"/>
      <c r="X863" s="1"/>
      <c r="Y863" s="210"/>
      <c r="Z863" s="1"/>
      <c r="AA863" s="18"/>
      <c r="AB863" s="212"/>
      <c r="AC863" s="1"/>
    </row>
    <row r="864" spans="1:29">
      <c r="A864" s="1"/>
      <c r="B864" s="1"/>
      <c r="C864" s="1"/>
      <c r="D864" s="1"/>
      <c r="E864" s="1"/>
      <c r="F864" s="1"/>
      <c r="G864" s="1"/>
      <c r="H864" s="1"/>
      <c r="I864" s="1"/>
      <c r="J864" s="1"/>
      <c r="K864" s="18"/>
      <c r="L864" s="1"/>
      <c r="M864" s="1"/>
      <c r="N864" s="1"/>
      <c r="O864" s="1"/>
      <c r="P864" s="1"/>
      <c r="Q864" s="1"/>
      <c r="R864" s="1"/>
      <c r="S864" s="210"/>
      <c r="T864" s="210"/>
      <c r="U864" s="1"/>
      <c r="V864" s="18"/>
      <c r="W864" s="18"/>
      <c r="X864" s="1"/>
      <c r="Y864" s="210"/>
      <c r="Z864" s="1"/>
      <c r="AA864" s="18"/>
      <c r="AB864" s="212"/>
      <c r="AC864" s="1"/>
    </row>
    <row r="865" spans="1:29">
      <c r="A865" s="1"/>
      <c r="B865" s="1"/>
      <c r="C865" s="1"/>
      <c r="D865" s="1"/>
      <c r="E865" s="1"/>
      <c r="F865" s="1"/>
      <c r="G865" s="1"/>
      <c r="H865" s="1"/>
      <c r="I865" s="1"/>
      <c r="J865" s="1"/>
      <c r="K865" s="18"/>
      <c r="L865" s="1"/>
      <c r="M865" s="1"/>
      <c r="N865" s="1"/>
      <c r="O865" s="1"/>
      <c r="P865" s="1"/>
      <c r="Q865" s="1"/>
      <c r="R865" s="1"/>
      <c r="S865" s="210"/>
      <c r="T865" s="210"/>
      <c r="U865" s="1"/>
      <c r="V865" s="18"/>
      <c r="W865" s="18"/>
      <c r="X865" s="1"/>
      <c r="Y865" s="210"/>
      <c r="Z865" s="1"/>
      <c r="AA865" s="18"/>
      <c r="AB865" s="212"/>
      <c r="AC865" s="1"/>
    </row>
    <row r="866" spans="1:29">
      <c r="A866" s="1"/>
      <c r="B866" s="1"/>
      <c r="C866" s="1"/>
      <c r="D866" s="1"/>
      <c r="E866" s="1"/>
      <c r="F866" s="1"/>
      <c r="G866" s="1"/>
      <c r="H866" s="1"/>
      <c r="I866" s="1"/>
      <c r="J866" s="1"/>
      <c r="K866" s="18"/>
      <c r="L866" s="1"/>
      <c r="M866" s="1"/>
      <c r="N866" s="1"/>
      <c r="O866" s="1"/>
      <c r="P866" s="1"/>
      <c r="Q866" s="1"/>
      <c r="R866" s="1"/>
      <c r="S866" s="210"/>
      <c r="T866" s="210"/>
      <c r="U866" s="1"/>
      <c r="V866" s="18"/>
      <c r="W866" s="18"/>
      <c r="X866" s="1"/>
      <c r="Y866" s="210"/>
      <c r="Z866" s="1"/>
      <c r="AA866" s="18"/>
      <c r="AB866" s="212"/>
      <c r="AC866" s="1"/>
    </row>
    <row r="867" spans="1:29">
      <c r="A867" s="1"/>
      <c r="B867" s="1"/>
      <c r="C867" s="1"/>
      <c r="D867" s="1"/>
      <c r="E867" s="1"/>
      <c r="F867" s="1"/>
      <c r="G867" s="1"/>
      <c r="H867" s="1"/>
      <c r="I867" s="1"/>
      <c r="J867" s="1"/>
      <c r="K867" s="18"/>
      <c r="L867" s="1"/>
      <c r="M867" s="1"/>
      <c r="N867" s="1"/>
      <c r="O867" s="1"/>
      <c r="P867" s="1"/>
      <c r="Q867" s="1"/>
      <c r="R867" s="1"/>
      <c r="S867" s="210"/>
      <c r="T867" s="210"/>
      <c r="U867" s="1"/>
      <c r="V867" s="18"/>
      <c r="W867" s="18"/>
      <c r="X867" s="1"/>
      <c r="Y867" s="210"/>
      <c r="Z867" s="1"/>
      <c r="AA867" s="18"/>
      <c r="AB867" s="212"/>
      <c r="AC867" s="1"/>
    </row>
    <row r="868" spans="1:29">
      <c r="A868" s="1"/>
      <c r="B868" s="1"/>
      <c r="C868" s="1"/>
      <c r="D868" s="1"/>
      <c r="E868" s="1"/>
      <c r="F868" s="1"/>
      <c r="G868" s="1"/>
      <c r="H868" s="1"/>
      <c r="I868" s="1"/>
      <c r="J868" s="1"/>
      <c r="K868" s="18"/>
      <c r="L868" s="1"/>
      <c r="M868" s="1"/>
      <c r="N868" s="1"/>
      <c r="O868" s="1"/>
      <c r="P868" s="1"/>
      <c r="Q868" s="1"/>
      <c r="R868" s="1"/>
      <c r="S868" s="210"/>
      <c r="T868" s="210"/>
      <c r="U868" s="1"/>
      <c r="V868" s="18"/>
      <c r="W868" s="18"/>
      <c r="X868" s="1"/>
      <c r="Y868" s="210"/>
      <c r="Z868" s="1"/>
      <c r="AA868" s="18"/>
      <c r="AB868" s="212"/>
      <c r="AC868" s="1"/>
    </row>
    <row r="869" spans="1:29">
      <c r="A869" s="1"/>
      <c r="B869" s="1"/>
      <c r="C869" s="1"/>
      <c r="D869" s="1"/>
      <c r="E869" s="1"/>
      <c r="F869" s="1"/>
      <c r="G869" s="1"/>
      <c r="H869" s="1"/>
      <c r="I869" s="1"/>
      <c r="J869" s="1"/>
      <c r="K869" s="18"/>
      <c r="L869" s="1"/>
      <c r="M869" s="1"/>
      <c r="N869" s="1"/>
      <c r="O869" s="1"/>
      <c r="P869" s="1"/>
      <c r="Q869" s="1"/>
      <c r="R869" s="1"/>
      <c r="S869" s="210"/>
      <c r="T869" s="210"/>
      <c r="U869" s="1"/>
      <c r="V869" s="18"/>
      <c r="W869" s="18"/>
      <c r="X869" s="1"/>
      <c r="Y869" s="210"/>
      <c r="Z869" s="1"/>
      <c r="AA869" s="18"/>
      <c r="AB869" s="212"/>
      <c r="AC869" s="1"/>
    </row>
    <row r="870" spans="1:29">
      <c r="A870" s="1"/>
      <c r="B870" s="1"/>
      <c r="C870" s="1"/>
      <c r="D870" s="1"/>
      <c r="E870" s="1"/>
      <c r="F870" s="1"/>
      <c r="G870" s="1"/>
      <c r="H870" s="1"/>
      <c r="I870" s="1"/>
      <c r="J870" s="1"/>
      <c r="K870" s="18"/>
      <c r="L870" s="1"/>
      <c r="M870" s="1"/>
      <c r="N870" s="1"/>
      <c r="O870" s="1"/>
      <c r="P870" s="1"/>
      <c r="Q870" s="1"/>
      <c r="R870" s="1"/>
      <c r="S870" s="210"/>
      <c r="T870" s="210"/>
      <c r="U870" s="1"/>
      <c r="V870" s="18"/>
      <c r="W870" s="18"/>
      <c r="X870" s="1"/>
      <c r="Y870" s="210"/>
      <c r="Z870" s="1"/>
      <c r="AA870" s="18"/>
      <c r="AB870" s="212"/>
      <c r="AC870" s="1"/>
    </row>
    <row r="871" spans="1:29">
      <c r="A871" s="1"/>
      <c r="B871" s="1"/>
      <c r="C871" s="1"/>
      <c r="D871" s="1"/>
      <c r="E871" s="1"/>
      <c r="F871" s="1"/>
      <c r="G871" s="1"/>
      <c r="H871" s="1"/>
      <c r="I871" s="1"/>
      <c r="J871" s="1"/>
      <c r="K871" s="18"/>
      <c r="L871" s="1"/>
      <c r="M871" s="1"/>
      <c r="N871" s="1"/>
      <c r="O871" s="1"/>
      <c r="P871" s="1"/>
      <c r="Q871" s="1"/>
      <c r="R871" s="1"/>
      <c r="S871" s="210"/>
      <c r="T871" s="210"/>
      <c r="U871" s="1"/>
      <c r="V871" s="18"/>
      <c r="W871" s="18"/>
      <c r="X871" s="1"/>
      <c r="Y871" s="210"/>
      <c r="Z871" s="1"/>
      <c r="AA871" s="18"/>
      <c r="AB871" s="212"/>
      <c r="AC871" s="1"/>
    </row>
    <row r="872" spans="1:29">
      <c r="A872" s="1"/>
      <c r="B872" s="1"/>
      <c r="C872" s="1"/>
      <c r="D872" s="1"/>
      <c r="E872" s="1"/>
      <c r="F872" s="1"/>
      <c r="G872" s="1"/>
      <c r="H872" s="1"/>
      <c r="I872" s="1"/>
      <c r="J872" s="1"/>
      <c r="K872" s="18"/>
      <c r="L872" s="1"/>
      <c r="M872" s="1"/>
      <c r="N872" s="1"/>
      <c r="O872" s="1"/>
      <c r="P872" s="1"/>
      <c r="Q872" s="1"/>
      <c r="R872" s="1"/>
      <c r="S872" s="210"/>
      <c r="T872" s="210"/>
      <c r="U872" s="1"/>
      <c r="V872" s="18"/>
      <c r="W872" s="18"/>
      <c r="X872" s="1"/>
      <c r="Y872" s="210"/>
      <c r="Z872" s="1"/>
      <c r="AA872" s="18"/>
      <c r="AB872" s="212"/>
      <c r="AC872" s="1"/>
    </row>
    <row r="873" spans="1:29">
      <c r="A873" s="1"/>
      <c r="B873" s="1"/>
      <c r="C873" s="1"/>
      <c r="D873" s="1"/>
      <c r="E873" s="1"/>
      <c r="F873" s="1"/>
      <c r="G873" s="1"/>
      <c r="H873" s="1"/>
      <c r="I873" s="1"/>
      <c r="J873" s="1"/>
      <c r="K873" s="18"/>
      <c r="L873" s="1"/>
      <c r="M873" s="1"/>
      <c r="N873" s="1"/>
      <c r="O873" s="1"/>
      <c r="P873" s="1"/>
      <c r="Q873" s="1"/>
      <c r="R873" s="1"/>
      <c r="S873" s="210"/>
      <c r="T873" s="210"/>
      <c r="U873" s="1"/>
      <c r="V873" s="18"/>
      <c r="W873" s="18"/>
      <c r="X873" s="1"/>
      <c r="Y873" s="210"/>
      <c r="Z873" s="1"/>
      <c r="AA873" s="18"/>
      <c r="AB873" s="212"/>
      <c r="AC873" s="1"/>
    </row>
    <row r="874" spans="1:29">
      <c r="A874" s="1"/>
      <c r="B874" s="1"/>
      <c r="C874" s="1"/>
      <c r="D874" s="1"/>
      <c r="E874" s="1"/>
      <c r="F874" s="1"/>
      <c r="G874" s="1"/>
      <c r="H874" s="1"/>
      <c r="I874" s="1"/>
      <c r="J874" s="1"/>
      <c r="K874" s="18"/>
      <c r="L874" s="1"/>
      <c r="M874" s="1"/>
      <c r="N874" s="1"/>
      <c r="O874" s="1"/>
      <c r="P874" s="1"/>
      <c r="Q874" s="1"/>
      <c r="R874" s="1"/>
      <c r="S874" s="210"/>
      <c r="T874" s="210"/>
      <c r="U874" s="1"/>
      <c r="V874" s="18"/>
      <c r="W874" s="18"/>
      <c r="X874" s="1"/>
      <c r="Y874" s="210"/>
      <c r="Z874" s="1"/>
      <c r="AA874" s="18"/>
      <c r="AB874" s="212"/>
      <c r="AC874" s="1"/>
    </row>
    <row r="875" spans="1:29">
      <c r="A875" s="1"/>
      <c r="B875" s="1"/>
      <c r="C875" s="1"/>
      <c r="D875" s="1"/>
      <c r="E875" s="1"/>
      <c r="F875" s="1"/>
      <c r="G875" s="1"/>
      <c r="H875" s="1"/>
      <c r="I875" s="1"/>
      <c r="J875" s="1"/>
      <c r="K875" s="18"/>
      <c r="L875" s="1"/>
      <c r="M875" s="1"/>
      <c r="N875" s="1"/>
      <c r="O875" s="1"/>
      <c r="P875" s="1"/>
      <c r="Q875" s="1"/>
      <c r="R875" s="1"/>
      <c r="S875" s="210"/>
      <c r="T875" s="210"/>
      <c r="U875" s="1"/>
      <c r="V875" s="18"/>
      <c r="W875" s="18"/>
      <c r="X875" s="1"/>
      <c r="Y875" s="210"/>
      <c r="Z875" s="1"/>
      <c r="AA875" s="18"/>
      <c r="AB875" s="212"/>
      <c r="AC875" s="1"/>
    </row>
    <row r="876" spans="1:29">
      <c r="A876" s="1"/>
      <c r="B876" s="1"/>
      <c r="C876" s="1"/>
      <c r="D876" s="1"/>
      <c r="E876" s="1"/>
      <c r="F876" s="1"/>
      <c r="G876" s="1"/>
      <c r="H876" s="1"/>
      <c r="I876" s="1"/>
      <c r="J876" s="1"/>
      <c r="K876" s="18"/>
      <c r="L876" s="1"/>
      <c r="M876" s="1"/>
      <c r="N876" s="1"/>
      <c r="O876" s="1"/>
      <c r="P876" s="1"/>
      <c r="Q876" s="1"/>
      <c r="R876" s="1"/>
      <c r="S876" s="210"/>
      <c r="T876" s="210"/>
      <c r="U876" s="1"/>
      <c r="V876" s="18"/>
      <c r="W876" s="18"/>
      <c r="X876" s="1"/>
      <c r="Y876" s="210"/>
      <c r="Z876" s="1"/>
      <c r="AA876" s="18"/>
      <c r="AB876" s="212"/>
      <c r="AC876" s="1"/>
    </row>
    <row r="877" spans="1:29">
      <c r="A877" s="1"/>
      <c r="B877" s="1"/>
      <c r="C877" s="1"/>
      <c r="D877" s="1"/>
      <c r="E877" s="1"/>
      <c r="F877" s="1"/>
      <c r="G877" s="1"/>
      <c r="H877" s="1"/>
      <c r="I877" s="1"/>
      <c r="J877" s="1"/>
      <c r="K877" s="18"/>
      <c r="L877" s="1"/>
      <c r="M877" s="1"/>
      <c r="N877" s="1"/>
      <c r="O877" s="1"/>
      <c r="P877" s="1"/>
      <c r="Q877" s="1"/>
      <c r="R877" s="1"/>
      <c r="S877" s="210"/>
      <c r="T877" s="210"/>
      <c r="U877" s="1"/>
      <c r="V877" s="18"/>
      <c r="W877" s="18"/>
      <c r="X877" s="1"/>
      <c r="Y877" s="210"/>
      <c r="Z877" s="1"/>
      <c r="AA877" s="18"/>
      <c r="AB877" s="212"/>
      <c r="AC877" s="1"/>
    </row>
    <row r="878" spans="1:29">
      <c r="A878" s="1"/>
      <c r="B878" s="1"/>
      <c r="C878" s="1"/>
      <c r="D878" s="1"/>
      <c r="E878" s="1"/>
      <c r="F878" s="1"/>
      <c r="G878" s="1"/>
      <c r="H878" s="1"/>
      <c r="I878" s="1"/>
      <c r="J878" s="1"/>
      <c r="K878" s="18"/>
      <c r="L878" s="1"/>
      <c r="M878" s="1"/>
      <c r="N878" s="1"/>
      <c r="O878" s="1"/>
      <c r="P878" s="1"/>
      <c r="Q878" s="1"/>
      <c r="R878" s="1"/>
      <c r="S878" s="210"/>
      <c r="T878" s="210"/>
      <c r="U878" s="1"/>
      <c r="V878" s="18"/>
      <c r="W878" s="18"/>
      <c r="X878" s="1"/>
      <c r="Y878" s="210"/>
      <c r="Z878" s="1"/>
      <c r="AA878" s="18"/>
      <c r="AB878" s="212"/>
      <c r="AC878" s="1"/>
    </row>
    <row r="879" spans="1:29">
      <c r="A879" s="1"/>
      <c r="B879" s="1"/>
      <c r="C879" s="1"/>
      <c r="D879" s="1"/>
      <c r="E879" s="1"/>
      <c r="F879" s="1"/>
      <c r="G879" s="1"/>
      <c r="H879" s="1"/>
      <c r="I879" s="1"/>
      <c r="J879" s="1"/>
      <c r="K879" s="18"/>
      <c r="L879" s="1"/>
      <c r="M879" s="1"/>
      <c r="N879" s="1"/>
      <c r="O879" s="1"/>
      <c r="P879" s="1"/>
      <c r="Q879" s="1"/>
      <c r="R879" s="1"/>
      <c r="S879" s="210"/>
      <c r="T879" s="210"/>
      <c r="U879" s="1"/>
      <c r="V879" s="18"/>
      <c r="W879" s="18"/>
      <c r="X879" s="1"/>
      <c r="Y879" s="210"/>
      <c r="Z879" s="1"/>
      <c r="AA879" s="18"/>
      <c r="AB879" s="212"/>
      <c r="AC879" s="1"/>
    </row>
    <row r="880" spans="1:29">
      <c r="A880" s="1"/>
      <c r="B880" s="1"/>
      <c r="C880" s="1"/>
      <c r="D880" s="1"/>
      <c r="E880" s="1"/>
      <c r="F880" s="1"/>
      <c r="G880" s="1"/>
      <c r="H880" s="1"/>
      <c r="I880" s="1"/>
      <c r="J880" s="1"/>
      <c r="K880" s="18"/>
      <c r="L880" s="1"/>
      <c r="M880" s="1"/>
      <c r="N880" s="1"/>
      <c r="O880" s="1"/>
      <c r="P880" s="1"/>
      <c r="Q880" s="1"/>
      <c r="R880" s="1"/>
      <c r="S880" s="210"/>
      <c r="T880" s="210"/>
      <c r="U880" s="1"/>
      <c r="V880" s="18"/>
      <c r="W880" s="18"/>
      <c r="X880" s="1"/>
      <c r="Y880" s="210"/>
      <c r="Z880" s="1"/>
      <c r="AA880" s="18"/>
      <c r="AB880" s="212"/>
      <c r="AC880" s="1"/>
    </row>
    <row r="881" spans="1:29">
      <c r="A881" s="1"/>
      <c r="B881" s="1"/>
      <c r="C881" s="1"/>
      <c r="D881" s="1"/>
      <c r="E881" s="1"/>
      <c r="F881" s="1"/>
      <c r="G881" s="1"/>
      <c r="H881" s="1"/>
      <c r="I881" s="1"/>
      <c r="J881" s="1"/>
      <c r="K881" s="18"/>
      <c r="L881" s="1"/>
      <c r="M881" s="1"/>
      <c r="N881" s="1"/>
      <c r="O881" s="1"/>
      <c r="P881" s="1"/>
      <c r="Q881" s="1"/>
      <c r="R881" s="1"/>
      <c r="S881" s="210"/>
      <c r="T881" s="210"/>
      <c r="U881" s="1"/>
      <c r="V881" s="18"/>
      <c r="W881" s="18"/>
      <c r="X881" s="1"/>
      <c r="Y881" s="210"/>
      <c r="Z881" s="1"/>
      <c r="AA881" s="18"/>
      <c r="AB881" s="212"/>
      <c r="AC881" s="1"/>
    </row>
    <row r="882" spans="1:29">
      <c r="A882" s="1"/>
      <c r="B882" s="1"/>
      <c r="C882" s="1"/>
      <c r="D882" s="1"/>
      <c r="E882" s="1"/>
      <c r="F882" s="1"/>
      <c r="G882" s="1"/>
      <c r="H882" s="1"/>
      <c r="I882" s="1"/>
      <c r="J882" s="1"/>
      <c r="K882" s="18"/>
      <c r="L882" s="1"/>
      <c r="M882" s="1"/>
      <c r="N882" s="1"/>
      <c r="O882" s="1"/>
      <c r="P882" s="1"/>
      <c r="Q882" s="1"/>
      <c r="R882" s="1"/>
      <c r="S882" s="210"/>
      <c r="T882" s="210"/>
      <c r="U882" s="1"/>
      <c r="V882" s="18"/>
      <c r="W882" s="18"/>
      <c r="X882" s="1"/>
      <c r="Y882" s="210"/>
      <c r="Z882" s="1"/>
      <c r="AA882" s="18"/>
      <c r="AB882" s="212"/>
      <c r="AC882" s="1"/>
    </row>
    <row r="883" spans="1:29">
      <c r="A883" s="1"/>
      <c r="B883" s="1"/>
      <c r="C883" s="1"/>
      <c r="D883" s="1"/>
      <c r="E883" s="1"/>
      <c r="F883" s="1"/>
      <c r="G883" s="1"/>
      <c r="H883" s="1"/>
      <c r="I883" s="1"/>
      <c r="J883" s="1"/>
      <c r="K883" s="18"/>
      <c r="L883" s="1"/>
      <c r="M883" s="1"/>
      <c r="N883" s="1"/>
      <c r="O883" s="1"/>
      <c r="P883" s="1"/>
      <c r="Q883" s="1"/>
      <c r="R883" s="1"/>
      <c r="S883" s="210"/>
      <c r="T883" s="210"/>
      <c r="U883" s="1"/>
      <c r="V883" s="18"/>
      <c r="W883" s="18"/>
      <c r="X883" s="1"/>
      <c r="Y883" s="210"/>
      <c r="Z883" s="1"/>
      <c r="AA883" s="18"/>
      <c r="AB883" s="212"/>
      <c r="AC883" s="1"/>
    </row>
    <row r="884" spans="1:29">
      <c r="A884" s="1"/>
      <c r="B884" s="1"/>
      <c r="C884" s="1"/>
      <c r="D884" s="1"/>
      <c r="E884" s="1"/>
      <c r="F884" s="1"/>
      <c r="G884" s="1"/>
      <c r="H884" s="1"/>
      <c r="I884" s="1"/>
      <c r="J884" s="1"/>
      <c r="K884" s="18"/>
      <c r="L884" s="1"/>
      <c r="M884" s="1"/>
      <c r="N884" s="1"/>
      <c r="O884" s="1"/>
      <c r="P884" s="1"/>
      <c r="Q884" s="1"/>
      <c r="R884" s="1"/>
      <c r="S884" s="210"/>
      <c r="T884" s="210"/>
      <c r="U884" s="1"/>
      <c r="V884" s="18"/>
      <c r="W884" s="18"/>
      <c r="X884" s="1"/>
      <c r="Y884" s="210"/>
      <c r="Z884" s="1"/>
      <c r="AA884" s="18"/>
      <c r="AB884" s="212"/>
      <c r="AC884" s="1"/>
    </row>
    <row r="885" spans="1:29">
      <c r="A885" s="1"/>
      <c r="B885" s="1"/>
      <c r="C885" s="1"/>
      <c r="D885" s="1"/>
      <c r="E885" s="1"/>
      <c r="F885" s="1"/>
      <c r="G885" s="1"/>
      <c r="H885" s="1"/>
      <c r="I885" s="1"/>
      <c r="J885" s="1"/>
      <c r="K885" s="18"/>
      <c r="L885" s="1"/>
      <c r="M885" s="1"/>
      <c r="N885" s="1"/>
      <c r="O885" s="1"/>
      <c r="P885" s="1"/>
      <c r="Q885" s="1"/>
      <c r="R885" s="1"/>
      <c r="S885" s="210"/>
      <c r="T885" s="210"/>
      <c r="U885" s="1"/>
      <c r="V885" s="18"/>
      <c r="W885" s="18"/>
      <c r="X885" s="1"/>
      <c r="Y885" s="210"/>
      <c r="Z885" s="1"/>
      <c r="AA885" s="18"/>
      <c r="AB885" s="212"/>
      <c r="AC885" s="1"/>
    </row>
    <row r="886" spans="1:29">
      <c r="A886" s="1"/>
      <c r="B886" s="1"/>
      <c r="C886" s="1"/>
      <c r="D886" s="1"/>
      <c r="E886" s="1"/>
      <c r="F886" s="1"/>
      <c r="G886" s="1"/>
      <c r="H886" s="1"/>
      <c r="I886" s="1"/>
      <c r="J886" s="1"/>
      <c r="K886" s="18"/>
      <c r="L886" s="1"/>
      <c r="M886" s="1"/>
      <c r="N886" s="1"/>
      <c r="O886" s="1"/>
      <c r="P886" s="1"/>
      <c r="Q886" s="1"/>
      <c r="R886" s="1"/>
      <c r="S886" s="210"/>
      <c r="T886" s="210"/>
      <c r="U886" s="1"/>
      <c r="V886" s="18"/>
      <c r="W886" s="18"/>
      <c r="X886" s="1"/>
      <c r="Y886" s="210"/>
      <c r="Z886" s="1"/>
      <c r="AA886" s="18"/>
      <c r="AB886" s="212"/>
      <c r="AC886" s="1"/>
    </row>
    <row r="887" spans="1:29">
      <c r="A887" s="1"/>
      <c r="B887" s="1"/>
      <c r="C887" s="1"/>
      <c r="D887" s="1"/>
      <c r="E887" s="1"/>
      <c r="F887" s="1"/>
      <c r="G887" s="1"/>
      <c r="H887" s="1"/>
      <c r="I887" s="1"/>
      <c r="J887" s="1"/>
      <c r="K887" s="18"/>
      <c r="L887" s="1"/>
      <c r="M887" s="1"/>
      <c r="N887" s="1"/>
      <c r="O887" s="1"/>
      <c r="P887" s="1"/>
      <c r="Q887" s="1"/>
      <c r="R887" s="1"/>
      <c r="S887" s="210"/>
      <c r="T887" s="210"/>
      <c r="U887" s="1"/>
      <c r="V887" s="18"/>
      <c r="W887" s="18"/>
      <c r="X887" s="1"/>
      <c r="Y887" s="210"/>
      <c r="Z887" s="1"/>
      <c r="AA887" s="18"/>
      <c r="AB887" s="212"/>
      <c r="AC887" s="1"/>
    </row>
    <row r="888" spans="1:29">
      <c r="A888" s="1"/>
      <c r="B888" s="1"/>
      <c r="C888" s="1"/>
      <c r="D888" s="1"/>
      <c r="E888" s="1"/>
      <c r="F888" s="1"/>
      <c r="G888" s="1"/>
      <c r="H888" s="1"/>
      <c r="I888" s="1"/>
      <c r="J888" s="1"/>
      <c r="K888" s="18"/>
      <c r="L888" s="1"/>
      <c r="M888" s="1"/>
      <c r="N888" s="1"/>
      <c r="O888" s="1"/>
      <c r="P888" s="1"/>
      <c r="Q888" s="1"/>
      <c r="R888" s="1"/>
      <c r="S888" s="210"/>
      <c r="T888" s="210"/>
      <c r="U888" s="1"/>
      <c r="V888" s="18"/>
      <c r="W888" s="18"/>
      <c r="X888" s="1"/>
      <c r="Y888" s="210"/>
      <c r="Z888" s="1"/>
      <c r="AA888" s="18"/>
      <c r="AB888" s="212"/>
      <c r="AC888" s="1"/>
    </row>
    <row r="889" spans="1:29">
      <c r="A889" s="1"/>
      <c r="B889" s="1"/>
      <c r="C889" s="1"/>
      <c r="D889" s="1"/>
      <c r="E889" s="1"/>
      <c r="F889" s="1"/>
      <c r="G889" s="1"/>
      <c r="H889" s="1"/>
      <c r="I889" s="1"/>
      <c r="J889" s="1"/>
      <c r="K889" s="18"/>
      <c r="L889" s="1"/>
      <c r="M889" s="1"/>
      <c r="N889" s="1"/>
      <c r="O889" s="1"/>
      <c r="P889" s="1"/>
      <c r="Q889" s="1"/>
      <c r="R889" s="1"/>
      <c r="S889" s="210"/>
      <c r="T889" s="210"/>
      <c r="U889" s="1"/>
      <c r="V889" s="18"/>
      <c r="W889" s="18"/>
      <c r="X889" s="1"/>
      <c r="Y889" s="210"/>
      <c r="Z889" s="1"/>
      <c r="AA889" s="18"/>
      <c r="AB889" s="212"/>
      <c r="AC889" s="1"/>
    </row>
    <row r="890" spans="1:29">
      <c r="A890" s="1"/>
      <c r="B890" s="1"/>
      <c r="C890" s="1"/>
      <c r="D890" s="1"/>
      <c r="E890" s="1"/>
      <c r="F890" s="1"/>
      <c r="G890" s="1"/>
      <c r="H890" s="1"/>
      <c r="I890" s="1"/>
      <c r="J890" s="1"/>
      <c r="K890" s="18"/>
      <c r="L890" s="1"/>
      <c r="M890" s="1"/>
      <c r="N890" s="1"/>
      <c r="O890" s="1"/>
      <c r="P890" s="1"/>
      <c r="Q890" s="1"/>
      <c r="R890" s="1"/>
      <c r="S890" s="210"/>
      <c r="T890" s="210"/>
      <c r="U890" s="1"/>
      <c r="V890" s="18"/>
      <c r="W890" s="18"/>
      <c r="X890" s="1"/>
      <c r="Y890" s="210"/>
      <c r="Z890" s="1"/>
      <c r="AA890" s="18"/>
      <c r="AB890" s="212"/>
      <c r="AC890" s="1"/>
    </row>
    <row r="891" spans="1:29">
      <c r="A891" s="1"/>
      <c r="B891" s="1"/>
      <c r="C891" s="1"/>
      <c r="D891" s="1"/>
      <c r="E891" s="1"/>
      <c r="F891" s="1"/>
      <c r="G891" s="1"/>
      <c r="H891" s="1"/>
      <c r="I891" s="1"/>
      <c r="J891" s="1"/>
      <c r="K891" s="18"/>
      <c r="L891" s="1"/>
      <c r="M891" s="1"/>
      <c r="N891" s="1"/>
      <c r="O891" s="1"/>
      <c r="P891" s="1"/>
      <c r="Q891" s="1"/>
      <c r="R891" s="1"/>
      <c r="S891" s="210"/>
      <c r="T891" s="210"/>
      <c r="U891" s="1"/>
      <c r="V891" s="18"/>
      <c r="W891" s="18"/>
      <c r="X891" s="1"/>
      <c r="Y891" s="210"/>
      <c r="Z891" s="1"/>
      <c r="AA891" s="18"/>
      <c r="AB891" s="212"/>
      <c r="AC891" s="1"/>
    </row>
    <row r="892" spans="1:29">
      <c r="A892" s="1"/>
      <c r="B892" s="1"/>
      <c r="C892" s="1"/>
      <c r="D892" s="1"/>
      <c r="E892" s="1"/>
      <c r="F892" s="1"/>
      <c r="G892" s="1"/>
      <c r="H892" s="1"/>
      <c r="I892" s="1"/>
      <c r="J892" s="1"/>
      <c r="K892" s="18"/>
      <c r="L892" s="1"/>
      <c r="M892" s="1"/>
      <c r="N892" s="1"/>
      <c r="O892" s="1"/>
      <c r="P892" s="1"/>
      <c r="Q892" s="1"/>
      <c r="R892" s="1"/>
      <c r="S892" s="210"/>
      <c r="T892" s="210"/>
      <c r="U892" s="1"/>
      <c r="V892" s="18"/>
      <c r="W892" s="18"/>
      <c r="X892" s="1"/>
      <c r="Y892" s="210"/>
      <c r="Z892" s="1"/>
      <c r="AA892" s="18"/>
      <c r="AB892" s="212"/>
      <c r="AC892" s="1"/>
    </row>
    <row r="893" spans="1:29">
      <c r="A893" s="1"/>
      <c r="B893" s="1"/>
      <c r="C893" s="1"/>
      <c r="D893" s="1"/>
      <c r="E893" s="1"/>
      <c r="F893" s="1"/>
      <c r="G893" s="1"/>
      <c r="H893" s="1"/>
      <c r="I893" s="1"/>
      <c r="J893" s="1"/>
      <c r="K893" s="18"/>
      <c r="L893" s="1"/>
      <c r="M893" s="1"/>
      <c r="N893" s="1"/>
      <c r="O893" s="1"/>
      <c r="P893" s="1"/>
      <c r="Q893" s="1"/>
      <c r="R893" s="1"/>
      <c r="S893" s="210"/>
      <c r="T893" s="210"/>
      <c r="U893" s="1"/>
      <c r="V893" s="18"/>
      <c r="W893" s="18"/>
      <c r="X893" s="1"/>
      <c r="Y893" s="210"/>
      <c r="Z893" s="1"/>
      <c r="AA893" s="18"/>
      <c r="AB893" s="212"/>
      <c r="AC893" s="1"/>
    </row>
    <row r="894" spans="1:29">
      <c r="A894" s="1"/>
      <c r="B894" s="1"/>
      <c r="C894" s="1"/>
      <c r="D894" s="1"/>
      <c r="E894" s="1"/>
      <c r="F894" s="1"/>
      <c r="G894" s="1"/>
      <c r="H894" s="1"/>
      <c r="I894" s="1"/>
      <c r="J894" s="1"/>
      <c r="K894" s="18"/>
      <c r="L894" s="1"/>
      <c r="M894" s="1"/>
      <c r="N894" s="1"/>
      <c r="O894" s="1"/>
      <c r="P894" s="1"/>
      <c r="Q894" s="1"/>
      <c r="R894" s="1"/>
      <c r="S894" s="210"/>
      <c r="T894" s="210"/>
      <c r="U894" s="1"/>
      <c r="V894" s="18"/>
      <c r="W894" s="18"/>
      <c r="X894" s="1"/>
      <c r="Y894" s="210"/>
      <c r="Z894" s="1"/>
      <c r="AA894" s="18"/>
      <c r="AB894" s="212"/>
      <c r="AC894" s="1"/>
    </row>
    <row r="895" spans="1:29">
      <c r="A895" s="1"/>
      <c r="B895" s="1"/>
      <c r="C895" s="1"/>
      <c r="D895" s="1"/>
      <c r="E895" s="1"/>
      <c r="F895" s="1"/>
      <c r="G895" s="1"/>
      <c r="H895" s="1"/>
      <c r="I895" s="1"/>
      <c r="J895" s="1"/>
      <c r="K895" s="18"/>
      <c r="L895" s="1"/>
      <c r="M895" s="1"/>
      <c r="N895" s="1"/>
      <c r="O895" s="1"/>
      <c r="P895" s="1"/>
      <c r="Q895" s="1"/>
      <c r="R895" s="1"/>
      <c r="S895" s="210"/>
      <c r="T895" s="210"/>
      <c r="U895" s="1"/>
      <c r="V895" s="18"/>
      <c r="W895" s="18"/>
      <c r="X895" s="1"/>
      <c r="Y895" s="210"/>
      <c r="Z895" s="1"/>
      <c r="AA895" s="18"/>
      <c r="AB895" s="212"/>
      <c r="AC895" s="1"/>
    </row>
    <row r="896" spans="1:29">
      <c r="A896" s="1"/>
      <c r="B896" s="1"/>
      <c r="C896" s="1"/>
      <c r="D896" s="1"/>
      <c r="E896" s="1"/>
      <c r="F896" s="1"/>
      <c r="G896" s="1"/>
      <c r="H896" s="1"/>
      <c r="I896" s="1"/>
      <c r="J896" s="1"/>
      <c r="K896" s="18"/>
      <c r="L896" s="1"/>
      <c r="M896" s="1"/>
      <c r="N896" s="1"/>
      <c r="O896" s="1"/>
      <c r="P896" s="1"/>
      <c r="Q896" s="1"/>
      <c r="R896" s="1"/>
      <c r="S896" s="210"/>
      <c r="T896" s="210"/>
      <c r="U896" s="1"/>
      <c r="V896" s="18"/>
      <c r="W896" s="18"/>
      <c r="X896" s="1"/>
      <c r="Y896" s="210"/>
      <c r="Z896" s="1"/>
      <c r="AA896" s="18"/>
      <c r="AB896" s="212"/>
      <c r="AC896" s="1"/>
    </row>
    <row r="897" spans="1:29">
      <c r="A897" s="1"/>
      <c r="B897" s="1"/>
      <c r="C897" s="1"/>
      <c r="D897" s="1"/>
      <c r="E897" s="1"/>
      <c r="F897" s="1"/>
      <c r="G897" s="1"/>
      <c r="H897" s="1"/>
      <c r="I897" s="1"/>
      <c r="J897" s="1"/>
      <c r="K897" s="18"/>
      <c r="L897" s="1"/>
      <c r="M897" s="1"/>
      <c r="N897" s="1"/>
      <c r="O897" s="1"/>
      <c r="P897" s="1"/>
      <c r="Q897" s="1"/>
      <c r="R897" s="1"/>
      <c r="S897" s="210"/>
      <c r="T897" s="210"/>
      <c r="U897" s="1"/>
      <c r="V897" s="18"/>
      <c r="W897" s="18"/>
      <c r="X897" s="1"/>
      <c r="Y897" s="210"/>
      <c r="Z897" s="1"/>
      <c r="AA897" s="18"/>
      <c r="AB897" s="212"/>
      <c r="AC897" s="1"/>
    </row>
    <row r="898" spans="1:29">
      <c r="A898" s="1"/>
      <c r="B898" s="1"/>
      <c r="C898" s="1"/>
      <c r="D898" s="1"/>
      <c r="E898" s="1"/>
      <c r="F898" s="1"/>
      <c r="G898" s="1"/>
      <c r="H898" s="1"/>
      <c r="I898" s="1"/>
      <c r="J898" s="1"/>
      <c r="K898" s="18"/>
      <c r="L898" s="1"/>
      <c r="M898" s="1"/>
      <c r="N898" s="1"/>
      <c r="O898" s="1"/>
      <c r="P898" s="1"/>
      <c r="Q898" s="1"/>
      <c r="R898" s="1"/>
      <c r="S898" s="210"/>
      <c r="T898" s="210"/>
      <c r="U898" s="1"/>
      <c r="V898" s="18"/>
      <c r="W898" s="18"/>
      <c r="X898" s="1"/>
      <c r="Y898" s="210"/>
      <c r="Z898" s="1"/>
      <c r="AA898" s="18"/>
      <c r="AB898" s="212"/>
      <c r="AC898" s="1"/>
    </row>
    <row r="899" spans="1:29">
      <c r="A899" s="1"/>
      <c r="B899" s="1"/>
      <c r="C899" s="1"/>
      <c r="D899" s="1"/>
      <c r="E899" s="1"/>
      <c r="F899" s="1"/>
      <c r="G899" s="1"/>
      <c r="H899" s="1"/>
      <c r="I899" s="1"/>
      <c r="J899" s="1"/>
      <c r="K899" s="18"/>
      <c r="L899" s="1"/>
      <c r="M899" s="1"/>
      <c r="N899" s="1"/>
      <c r="O899" s="1"/>
      <c r="P899" s="1"/>
      <c r="Q899" s="1"/>
      <c r="R899" s="1"/>
      <c r="S899" s="210"/>
      <c r="T899" s="210"/>
      <c r="U899" s="1"/>
      <c r="V899" s="18"/>
      <c r="W899" s="18"/>
      <c r="X899" s="1"/>
      <c r="Y899" s="210"/>
      <c r="Z899" s="1"/>
      <c r="AA899" s="18"/>
      <c r="AB899" s="212"/>
      <c r="AC899" s="1"/>
    </row>
    <row r="900" spans="1:29">
      <c r="A900" s="1"/>
      <c r="B900" s="1"/>
      <c r="C900" s="1"/>
      <c r="D900" s="1"/>
      <c r="E900" s="1"/>
      <c r="F900" s="1"/>
      <c r="G900" s="1"/>
      <c r="H900" s="1"/>
      <c r="I900" s="1"/>
      <c r="J900" s="1"/>
      <c r="K900" s="18"/>
      <c r="L900" s="1"/>
      <c r="M900" s="1"/>
      <c r="N900" s="1"/>
      <c r="O900" s="1"/>
      <c r="P900" s="1"/>
      <c r="Q900" s="1"/>
      <c r="R900" s="1"/>
      <c r="S900" s="210"/>
      <c r="T900" s="210"/>
      <c r="U900" s="1"/>
      <c r="V900" s="18"/>
      <c r="W900" s="18"/>
      <c r="X900" s="1"/>
      <c r="Y900" s="210"/>
      <c r="Z900" s="1"/>
      <c r="AA900" s="18"/>
      <c r="AB900" s="212"/>
      <c r="AC900" s="1"/>
    </row>
    <row r="901" spans="1:29">
      <c r="A901" s="1"/>
      <c r="B901" s="1"/>
      <c r="C901" s="1"/>
      <c r="D901" s="1"/>
      <c r="E901" s="1"/>
      <c r="F901" s="1"/>
      <c r="G901" s="1"/>
      <c r="H901" s="1"/>
      <c r="I901" s="1"/>
      <c r="J901" s="1"/>
      <c r="K901" s="18"/>
      <c r="L901" s="1"/>
      <c r="M901" s="1"/>
      <c r="N901" s="1"/>
      <c r="O901" s="1"/>
      <c r="P901" s="1"/>
      <c r="Q901" s="1"/>
      <c r="R901" s="1"/>
      <c r="S901" s="210"/>
      <c r="T901" s="210"/>
      <c r="U901" s="1"/>
      <c r="V901" s="18"/>
      <c r="W901" s="18"/>
      <c r="X901" s="1"/>
      <c r="Y901" s="210"/>
      <c r="Z901" s="1"/>
      <c r="AA901" s="18"/>
      <c r="AB901" s="212"/>
      <c r="AC901" s="1"/>
    </row>
    <row r="902" spans="1:29">
      <c r="A902" s="1"/>
      <c r="B902" s="1"/>
      <c r="C902" s="1"/>
      <c r="D902" s="1"/>
      <c r="E902" s="1"/>
      <c r="F902" s="1"/>
      <c r="G902" s="1"/>
      <c r="H902" s="1"/>
      <c r="I902" s="1"/>
      <c r="J902" s="1"/>
      <c r="K902" s="18"/>
      <c r="L902" s="1"/>
      <c r="M902" s="1"/>
      <c r="N902" s="1"/>
      <c r="O902" s="1"/>
      <c r="P902" s="1"/>
      <c r="Q902" s="1"/>
      <c r="R902" s="1"/>
      <c r="S902" s="210"/>
      <c r="T902" s="210"/>
      <c r="U902" s="1"/>
      <c r="V902" s="18"/>
      <c r="W902" s="18"/>
      <c r="X902" s="1"/>
      <c r="Y902" s="210"/>
      <c r="Z902" s="1"/>
      <c r="AA902" s="18"/>
      <c r="AB902" s="212"/>
      <c r="AC902" s="1"/>
    </row>
    <row r="903" spans="1:29">
      <c r="A903" s="1"/>
      <c r="B903" s="1"/>
      <c r="C903" s="1"/>
      <c r="D903" s="1"/>
      <c r="E903" s="1"/>
      <c r="F903" s="1"/>
      <c r="G903" s="1"/>
      <c r="H903" s="1"/>
      <c r="I903" s="1"/>
      <c r="J903" s="1"/>
      <c r="K903" s="18"/>
      <c r="L903" s="1"/>
      <c r="M903" s="1"/>
      <c r="N903" s="1"/>
      <c r="O903" s="1"/>
      <c r="P903" s="1"/>
      <c r="Q903" s="1"/>
      <c r="R903" s="1"/>
      <c r="S903" s="210"/>
      <c r="T903" s="210"/>
      <c r="U903" s="1"/>
      <c r="V903" s="18"/>
      <c r="W903" s="18"/>
      <c r="X903" s="1"/>
      <c r="Y903" s="210"/>
      <c r="Z903" s="1"/>
      <c r="AA903" s="18"/>
      <c r="AB903" s="212"/>
      <c r="AC903" s="1"/>
    </row>
    <row r="904" spans="1:29">
      <c r="A904" s="1"/>
      <c r="B904" s="1"/>
      <c r="C904" s="1"/>
      <c r="D904" s="1"/>
      <c r="E904" s="1"/>
      <c r="F904" s="1"/>
      <c r="G904" s="1"/>
      <c r="H904" s="1"/>
      <c r="I904" s="1"/>
      <c r="J904" s="1"/>
      <c r="K904" s="18"/>
      <c r="L904" s="1"/>
      <c r="M904" s="1"/>
      <c r="N904" s="1"/>
      <c r="O904" s="1"/>
      <c r="P904" s="1"/>
      <c r="Q904" s="1"/>
      <c r="R904" s="1"/>
      <c r="S904" s="210"/>
      <c r="T904" s="210"/>
      <c r="U904" s="1"/>
      <c r="V904" s="18"/>
      <c r="W904" s="18"/>
      <c r="X904" s="1"/>
      <c r="Y904" s="210"/>
      <c r="Z904" s="1"/>
      <c r="AA904" s="18"/>
      <c r="AB904" s="212"/>
      <c r="AC904" s="1"/>
    </row>
    <row r="905" spans="1:29">
      <c r="A905" s="1"/>
      <c r="B905" s="1"/>
      <c r="C905" s="1"/>
      <c r="D905" s="1"/>
      <c r="E905" s="1"/>
      <c r="F905" s="1"/>
      <c r="G905" s="1"/>
      <c r="H905" s="1"/>
      <c r="I905" s="1"/>
      <c r="J905" s="1"/>
      <c r="K905" s="18"/>
      <c r="L905" s="1"/>
      <c r="M905" s="1"/>
      <c r="N905" s="1"/>
      <c r="O905" s="1"/>
      <c r="P905" s="1"/>
      <c r="Q905" s="1"/>
      <c r="R905" s="1"/>
      <c r="S905" s="210"/>
      <c r="T905" s="210"/>
      <c r="U905" s="1"/>
      <c r="V905" s="18"/>
      <c r="W905" s="18"/>
      <c r="X905" s="1"/>
      <c r="Y905" s="210"/>
      <c r="Z905" s="1"/>
      <c r="AA905" s="18"/>
      <c r="AB905" s="212"/>
      <c r="AC905" s="1"/>
    </row>
    <row r="906" spans="1:29">
      <c r="A906" s="1"/>
      <c r="B906" s="1"/>
      <c r="C906" s="1"/>
      <c r="D906" s="1"/>
      <c r="E906" s="1"/>
      <c r="F906" s="1"/>
      <c r="G906" s="1"/>
      <c r="H906" s="1"/>
      <c r="I906" s="1"/>
      <c r="J906" s="1"/>
      <c r="K906" s="18"/>
      <c r="L906" s="1"/>
      <c r="M906" s="1"/>
      <c r="N906" s="1"/>
      <c r="O906" s="1"/>
      <c r="P906" s="1"/>
      <c r="Q906" s="1"/>
      <c r="R906" s="1"/>
      <c r="S906" s="210"/>
      <c r="T906" s="210"/>
      <c r="U906" s="1"/>
      <c r="V906" s="18"/>
      <c r="W906" s="18"/>
      <c r="X906" s="1"/>
      <c r="Y906" s="210"/>
      <c r="Z906" s="1"/>
      <c r="AA906" s="18"/>
      <c r="AB906" s="212"/>
      <c r="AC906" s="1"/>
    </row>
    <row r="907" spans="1:29">
      <c r="A907" s="1"/>
      <c r="B907" s="1"/>
      <c r="C907" s="1"/>
      <c r="D907" s="1"/>
      <c r="E907" s="1"/>
      <c r="F907" s="1"/>
      <c r="G907" s="1"/>
      <c r="H907" s="1"/>
      <c r="I907" s="1"/>
      <c r="J907" s="1"/>
      <c r="K907" s="18"/>
      <c r="L907" s="1"/>
      <c r="M907" s="1"/>
      <c r="N907" s="1"/>
      <c r="O907" s="1"/>
      <c r="P907" s="1"/>
      <c r="Q907" s="1"/>
      <c r="R907" s="1"/>
      <c r="S907" s="210"/>
      <c r="T907" s="210"/>
      <c r="U907" s="1"/>
      <c r="V907" s="18"/>
      <c r="W907" s="18"/>
      <c r="X907" s="1"/>
      <c r="Y907" s="210"/>
      <c r="Z907" s="1"/>
      <c r="AA907" s="18"/>
      <c r="AB907" s="212"/>
      <c r="AC907" s="1"/>
    </row>
    <row r="908" spans="1:29">
      <c r="A908" s="1"/>
      <c r="B908" s="1"/>
      <c r="C908" s="1"/>
      <c r="D908" s="1"/>
      <c r="E908" s="1"/>
      <c r="F908" s="1"/>
      <c r="G908" s="1"/>
      <c r="H908" s="1"/>
      <c r="I908" s="1"/>
      <c r="J908" s="1"/>
      <c r="K908" s="18"/>
      <c r="L908" s="1"/>
      <c r="M908" s="1"/>
      <c r="N908" s="1"/>
      <c r="O908" s="1"/>
      <c r="P908" s="1"/>
      <c r="Q908" s="1"/>
      <c r="R908" s="1"/>
      <c r="S908" s="210"/>
      <c r="T908" s="210"/>
      <c r="U908" s="1"/>
      <c r="V908" s="18"/>
      <c r="W908" s="18"/>
      <c r="X908" s="1"/>
      <c r="Y908" s="210"/>
      <c r="Z908" s="1"/>
      <c r="AA908" s="18"/>
      <c r="AB908" s="212"/>
      <c r="AC908" s="1"/>
    </row>
    <row r="909" spans="1:29">
      <c r="A909" s="1"/>
      <c r="B909" s="1"/>
      <c r="C909" s="1"/>
      <c r="D909" s="1"/>
      <c r="E909" s="1"/>
      <c r="F909" s="1"/>
      <c r="G909" s="1"/>
      <c r="H909" s="1"/>
      <c r="I909" s="1"/>
      <c r="J909" s="1"/>
      <c r="K909" s="18"/>
      <c r="L909" s="1"/>
      <c r="M909" s="1"/>
      <c r="N909" s="1"/>
      <c r="O909" s="1"/>
      <c r="P909" s="1"/>
      <c r="Q909" s="1"/>
      <c r="R909" s="1"/>
      <c r="S909" s="210"/>
      <c r="T909" s="210"/>
      <c r="U909" s="1"/>
      <c r="V909" s="18"/>
      <c r="W909" s="18"/>
      <c r="X909" s="1"/>
      <c r="Y909" s="210"/>
      <c r="Z909" s="1"/>
      <c r="AA909" s="18"/>
      <c r="AB909" s="212"/>
      <c r="AC909" s="1"/>
    </row>
    <row r="910" spans="1:29">
      <c r="A910" s="1"/>
      <c r="B910" s="1"/>
      <c r="C910" s="1"/>
      <c r="D910" s="1"/>
      <c r="E910" s="1"/>
      <c r="F910" s="1"/>
      <c r="G910" s="1"/>
      <c r="H910" s="1"/>
      <c r="I910" s="1"/>
      <c r="J910" s="1"/>
      <c r="K910" s="18"/>
      <c r="L910" s="1"/>
      <c r="M910" s="1"/>
      <c r="N910" s="1"/>
      <c r="O910" s="1"/>
      <c r="P910" s="1"/>
      <c r="Q910" s="1"/>
      <c r="R910" s="1"/>
      <c r="S910" s="210"/>
      <c r="T910" s="210"/>
      <c r="U910" s="1"/>
      <c r="V910" s="18"/>
      <c r="W910" s="18"/>
      <c r="X910" s="1"/>
      <c r="Y910" s="210"/>
      <c r="Z910" s="1"/>
      <c r="AA910" s="18"/>
      <c r="AB910" s="212"/>
      <c r="AC910" s="1"/>
    </row>
    <row r="911" spans="1:29">
      <c r="A911" s="1"/>
      <c r="B911" s="1"/>
      <c r="C911" s="1"/>
      <c r="D911" s="1"/>
      <c r="E911" s="1"/>
      <c r="F911" s="1"/>
      <c r="G911" s="1"/>
      <c r="H911" s="1"/>
      <c r="I911" s="1"/>
      <c r="J911" s="1"/>
      <c r="K911" s="18"/>
      <c r="L911" s="1"/>
      <c r="M911" s="1"/>
      <c r="N911" s="1"/>
      <c r="O911" s="1"/>
      <c r="P911" s="1"/>
      <c r="Q911" s="1"/>
      <c r="R911" s="1"/>
      <c r="S911" s="210"/>
      <c r="T911" s="210"/>
      <c r="U911" s="1"/>
      <c r="V911" s="18"/>
      <c r="W911" s="18"/>
      <c r="X911" s="1"/>
      <c r="Y911" s="210"/>
      <c r="Z911" s="1"/>
      <c r="AA911" s="18"/>
      <c r="AB911" s="212"/>
      <c r="AC911" s="1"/>
    </row>
    <row r="912" spans="1:29">
      <c r="A912" s="1"/>
      <c r="B912" s="1"/>
      <c r="C912" s="1"/>
      <c r="D912" s="1"/>
      <c r="E912" s="1"/>
      <c r="F912" s="1"/>
      <c r="G912" s="1"/>
      <c r="H912" s="1"/>
      <c r="I912" s="1"/>
      <c r="J912" s="1"/>
      <c r="K912" s="18"/>
      <c r="L912" s="1"/>
      <c r="M912" s="1"/>
      <c r="N912" s="1"/>
      <c r="O912" s="1"/>
      <c r="P912" s="1"/>
      <c r="Q912" s="1"/>
      <c r="R912" s="1"/>
      <c r="S912" s="210"/>
      <c r="T912" s="210"/>
      <c r="U912" s="1"/>
      <c r="V912" s="18"/>
      <c r="W912" s="18"/>
      <c r="X912" s="1"/>
      <c r="Y912" s="210"/>
      <c r="Z912" s="1"/>
      <c r="AA912" s="18"/>
      <c r="AB912" s="212"/>
      <c r="AC912" s="1"/>
    </row>
    <row r="913" spans="1:29">
      <c r="A913" s="1"/>
      <c r="B913" s="1"/>
      <c r="C913" s="1"/>
      <c r="D913" s="1"/>
      <c r="E913" s="1"/>
      <c r="F913" s="1"/>
      <c r="G913" s="1"/>
      <c r="H913" s="1"/>
      <c r="I913" s="1"/>
      <c r="J913" s="1"/>
      <c r="K913" s="18"/>
      <c r="L913" s="1"/>
      <c r="M913" s="1"/>
      <c r="N913" s="1"/>
      <c r="O913" s="1"/>
      <c r="P913" s="1"/>
      <c r="Q913" s="1"/>
      <c r="R913" s="1"/>
      <c r="S913" s="210"/>
      <c r="T913" s="210"/>
      <c r="U913" s="1"/>
      <c r="V913" s="18"/>
      <c r="W913" s="18"/>
      <c r="X913" s="1"/>
      <c r="Y913" s="210"/>
      <c r="Z913" s="1"/>
      <c r="AA913" s="18"/>
      <c r="AB913" s="212"/>
      <c r="AC913" s="1"/>
    </row>
    <row r="914" spans="1:29">
      <c r="A914" s="1"/>
      <c r="B914" s="1"/>
      <c r="C914" s="1"/>
      <c r="D914" s="1"/>
      <c r="E914" s="1"/>
      <c r="F914" s="1"/>
      <c r="G914" s="1"/>
      <c r="H914" s="1"/>
      <c r="I914" s="1"/>
      <c r="J914" s="1"/>
      <c r="K914" s="18"/>
      <c r="L914" s="1"/>
      <c r="M914" s="1"/>
      <c r="N914" s="1"/>
      <c r="O914" s="1"/>
      <c r="P914" s="1"/>
      <c r="Q914" s="1"/>
      <c r="R914" s="1"/>
      <c r="S914" s="210"/>
      <c r="T914" s="210"/>
      <c r="U914" s="1"/>
      <c r="V914" s="18"/>
      <c r="W914" s="18"/>
      <c r="X914" s="1"/>
      <c r="Y914" s="210"/>
      <c r="Z914" s="1"/>
      <c r="AA914" s="18"/>
      <c r="AB914" s="212"/>
      <c r="AC914" s="1"/>
    </row>
    <row r="915" spans="1:29">
      <c r="A915" s="1"/>
      <c r="B915" s="1"/>
      <c r="C915" s="1"/>
      <c r="D915" s="1"/>
      <c r="E915" s="1"/>
      <c r="F915" s="1"/>
      <c r="G915" s="1"/>
      <c r="H915" s="1"/>
      <c r="I915" s="1"/>
      <c r="J915" s="1"/>
      <c r="K915" s="18"/>
      <c r="L915" s="1"/>
      <c r="M915" s="1"/>
      <c r="N915" s="1"/>
      <c r="O915" s="1"/>
      <c r="P915" s="1"/>
      <c r="Q915" s="1"/>
      <c r="R915" s="1"/>
      <c r="S915" s="210"/>
      <c r="T915" s="210"/>
      <c r="U915" s="1"/>
      <c r="V915" s="18"/>
      <c r="W915" s="18"/>
      <c r="X915" s="1"/>
      <c r="Y915" s="210"/>
      <c r="Z915" s="1"/>
      <c r="AA915" s="18"/>
      <c r="AB915" s="212"/>
      <c r="AC915" s="1"/>
    </row>
    <row r="916" spans="1:29">
      <c r="A916" s="1"/>
      <c r="B916" s="1"/>
      <c r="C916" s="1"/>
      <c r="D916" s="1"/>
      <c r="E916" s="1"/>
      <c r="F916" s="1"/>
      <c r="G916" s="1"/>
      <c r="H916" s="1"/>
      <c r="I916" s="1"/>
      <c r="J916" s="1"/>
      <c r="K916" s="18"/>
      <c r="L916" s="1"/>
      <c r="M916" s="1"/>
      <c r="N916" s="1"/>
      <c r="O916" s="1"/>
      <c r="P916" s="1"/>
      <c r="Q916" s="1"/>
      <c r="R916" s="1"/>
      <c r="S916" s="210"/>
      <c r="T916" s="210"/>
      <c r="U916" s="1"/>
      <c r="V916" s="18"/>
      <c r="W916" s="18"/>
      <c r="X916" s="1"/>
      <c r="Y916" s="210"/>
      <c r="Z916" s="1"/>
      <c r="AA916" s="18"/>
      <c r="AB916" s="212"/>
      <c r="AC916" s="1"/>
    </row>
    <row r="917" spans="1:29">
      <c r="A917" s="1"/>
      <c r="B917" s="1"/>
      <c r="C917" s="1"/>
      <c r="D917" s="1"/>
      <c r="E917" s="1"/>
      <c r="F917" s="1"/>
      <c r="G917" s="1"/>
      <c r="H917" s="1"/>
      <c r="I917" s="1"/>
      <c r="J917" s="1"/>
      <c r="K917" s="18"/>
      <c r="L917" s="1"/>
      <c r="M917" s="1"/>
      <c r="N917" s="1"/>
      <c r="O917" s="1"/>
      <c r="P917" s="1"/>
      <c r="Q917" s="1"/>
      <c r="R917" s="1"/>
      <c r="S917" s="210"/>
      <c r="T917" s="210"/>
      <c r="U917" s="1"/>
      <c r="V917" s="18"/>
      <c r="W917" s="18"/>
      <c r="X917" s="1"/>
      <c r="Y917" s="210"/>
      <c r="Z917" s="1"/>
      <c r="AA917" s="18"/>
      <c r="AB917" s="212"/>
      <c r="AC917" s="1"/>
    </row>
    <row r="918" spans="1:29">
      <c r="A918" s="1"/>
      <c r="B918" s="1"/>
      <c r="C918" s="1"/>
      <c r="D918" s="1"/>
      <c r="E918" s="1"/>
      <c r="F918" s="1"/>
      <c r="G918" s="1"/>
      <c r="H918" s="1"/>
      <c r="I918" s="1"/>
      <c r="J918" s="1"/>
      <c r="K918" s="18"/>
      <c r="L918" s="1"/>
      <c r="M918" s="1"/>
      <c r="N918" s="1"/>
      <c r="O918" s="1"/>
      <c r="P918" s="1"/>
      <c r="Q918" s="1"/>
      <c r="R918" s="1"/>
      <c r="S918" s="210"/>
      <c r="T918" s="210"/>
      <c r="U918" s="1"/>
      <c r="V918" s="18"/>
      <c r="W918" s="18"/>
      <c r="X918" s="1"/>
      <c r="Y918" s="210"/>
      <c r="Z918" s="1"/>
      <c r="AA918" s="18"/>
      <c r="AB918" s="212"/>
      <c r="AC918" s="1"/>
    </row>
    <row r="919" spans="1:29">
      <c r="A919" s="1"/>
      <c r="B919" s="1"/>
      <c r="C919" s="1"/>
      <c r="D919" s="1"/>
      <c r="E919" s="1"/>
      <c r="F919" s="1"/>
      <c r="G919" s="1"/>
      <c r="H919" s="1"/>
      <c r="I919" s="1"/>
      <c r="J919" s="1"/>
      <c r="K919" s="18"/>
      <c r="L919" s="1"/>
      <c r="M919" s="1"/>
      <c r="N919" s="1"/>
      <c r="O919" s="1"/>
      <c r="P919" s="1"/>
      <c r="Q919" s="1"/>
      <c r="R919" s="1"/>
      <c r="S919" s="210"/>
      <c r="T919" s="210"/>
      <c r="U919" s="1"/>
      <c r="V919" s="18"/>
      <c r="W919" s="18"/>
      <c r="X919" s="1"/>
      <c r="Y919" s="210"/>
      <c r="Z919" s="1"/>
      <c r="AA919" s="18"/>
      <c r="AB919" s="212"/>
      <c r="AC919" s="1"/>
    </row>
    <row r="920" spans="1:29">
      <c r="A920" s="1"/>
      <c r="B920" s="1"/>
      <c r="C920" s="1"/>
      <c r="D920" s="1"/>
      <c r="E920" s="1"/>
      <c r="F920" s="1"/>
      <c r="G920" s="1"/>
      <c r="H920" s="1"/>
      <c r="I920" s="1"/>
      <c r="J920" s="1"/>
      <c r="K920" s="18"/>
      <c r="L920" s="1"/>
      <c r="M920" s="1"/>
      <c r="N920" s="1"/>
      <c r="O920" s="1"/>
      <c r="P920" s="1"/>
      <c r="Q920" s="1"/>
      <c r="R920" s="1"/>
      <c r="S920" s="210"/>
      <c r="T920" s="210"/>
      <c r="U920" s="1"/>
      <c r="V920" s="18"/>
      <c r="W920" s="18"/>
      <c r="X920" s="1"/>
      <c r="Y920" s="210"/>
      <c r="Z920" s="1"/>
      <c r="AA920" s="18"/>
      <c r="AB920" s="212"/>
      <c r="AC920" s="1"/>
    </row>
    <row r="921" spans="1:29">
      <c r="A921" s="1"/>
      <c r="B921" s="1"/>
      <c r="C921" s="1"/>
      <c r="D921" s="1"/>
      <c r="E921" s="1"/>
      <c r="F921" s="1"/>
      <c r="G921" s="1"/>
      <c r="H921" s="1"/>
      <c r="I921" s="1"/>
      <c r="J921" s="1"/>
      <c r="K921" s="18"/>
      <c r="L921" s="1"/>
      <c r="M921" s="1"/>
      <c r="N921" s="1"/>
      <c r="O921" s="1"/>
      <c r="P921" s="1"/>
      <c r="Q921" s="1"/>
      <c r="R921" s="1"/>
      <c r="S921" s="210"/>
      <c r="T921" s="210"/>
      <c r="U921" s="1"/>
      <c r="V921" s="18"/>
      <c r="W921" s="18"/>
      <c r="X921" s="1"/>
      <c r="Y921" s="210"/>
      <c r="Z921" s="1"/>
      <c r="AA921" s="18"/>
      <c r="AB921" s="212"/>
      <c r="AC921" s="1"/>
    </row>
    <row r="922" spans="1:29">
      <c r="A922" s="1"/>
      <c r="B922" s="1"/>
      <c r="C922" s="1"/>
      <c r="D922" s="1"/>
      <c r="E922" s="1"/>
      <c r="F922" s="1"/>
      <c r="G922" s="1"/>
      <c r="H922" s="1"/>
      <c r="I922" s="1"/>
      <c r="J922" s="1"/>
      <c r="K922" s="18"/>
      <c r="L922" s="1"/>
      <c r="M922" s="1"/>
      <c r="N922" s="1"/>
      <c r="O922" s="1"/>
      <c r="P922" s="1"/>
      <c r="Q922" s="1"/>
      <c r="R922" s="1"/>
      <c r="S922" s="210"/>
      <c r="T922" s="210"/>
      <c r="U922" s="1"/>
      <c r="V922" s="18"/>
      <c r="W922" s="18"/>
      <c r="X922" s="1"/>
      <c r="Y922" s="210"/>
      <c r="Z922" s="1"/>
      <c r="AA922" s="18"/>
      <c r="AB922" s="212"/>
      <c r="AC922" s="1"/>
    </row>
    <row r="923" spans="1:29">
      <c r="A923" s="1"/>
      <c r="B923" s="1"/>
      <c r="C923" s="1"/>
      <c r="D923" s="1"/>
      <c r="E923" s="1"/>
      <c r="F923" s="1"/>
      <c r="G923" s="1"/>
      <c r="H923" s="1"/>
      <c r="I923" s="1"/>
      <c r="J923" s="1"/>
      <c r="K923" s="18"/>
      <c r="L923" s="1"/>
      <c r="M923" s="1"/>
      <c r="N923" s="1"/>
      <c r="O923" s="1"/>
      <c r="P923" s="1"/>
      <c r="Q923" s="1"/>
      <c r="R923" s="1"/>
      <c r="S923" s="210"/>
      <c r="T923" s="210"/>
      <c r="U923" s="1"/>
      <c r="V923" s="18"/>
      <c r="W923" s="18"/>
      <c r="X923" s="1"/>
      <c r="Y923" s="210"/>
      <c r="Z923" s="1"/>
      <c r="AA923" s="18"/>
      <c r="AB923" s="212"/>
      <c r="AC923" s="1"/>
    </row>
    <row r="924" spans="1:29">
      <c r="A924" s="1"/>
      <c r="B924" s="1"/>
      <c r="C924" s="1"/>
      <c r="D924" s="1"/>
      <c r="E924" s="1"/>
      <c r="F924" s="1"/>
      <c r="G924" s="1"/>
      <c r="H924" s="1"/>
      <c r="I924" s="1"/>
      <c r="J924" s="1"/>
      <c r="K924" s="18"/>
      <c r="L924" s="1"/>
      <c r="M924" s="1"/>
      <c r="N924" s="1"/>
      <c r="O924" s="1"/>
      <c r="P924" s="1"/>
      <c r="Q924" s="1"/>
      <c r="R924" s="1"/>
      <c r="S924" s="210"/>
      <c r="T924" s="210"/>
      <c r="U924" s="1"/>
      <c r="V924" s="18"/>
      <c r="W924" s="18"/>
      <c r="X924" s="1"/>
      <c r="Y924" s="210"/>
      <c r="Z924" s="1"/>
      <c r="AA924" s="18"/>
      <c r="AB924" s="212"/>
      <c r="AC924" s="1"/>
    </row>
    <row r="925" spans="1:29">
      <c r="A925" s="1"/>
      <c r="B925" s="1"/>
      <c r="C925" s="1"/>
      <c r="D925" s="1"/>
      <c r="E925" s="1"/>
      <c r="F925" s="1"/>
      <c r="G925" s="1"/>
      <c r="H925" s="1"/>
      <c r="I925" s="1"/>
      <c r="J925" s="1"/>
      <c r="K925" s="18"/>
      <c r="L925" s="1"/>
      <c r="M925" s="1"/>
      <c r="N925" s="1"/>
      <c r="O925" s="1"/>
      <c r="P925" s="1"/>
      <c r="Q925" s="1"/>
      <c r="R925" s="1"/>
      <c r="S925" s="210"/>
      <c r="T925" s="210"/>
      <c r="U925" s="1"/>
      <c r="V925" s="18"/>
      <c r="W925" s="18"/>
      <c r="X925" s="1"/>
      <c r="Y925" s="210"/>
      <c r="Z925" s="1"/>
      <c r="AA925" s="18"/>
      <c r="AB925" s="212"/>
      <c r="AC925" s="1"/>
    </row>
    <row r="926" spans="1:29">
      <c r="A926" s="1"/>
      <c r="B926" s="1"/>
      <c r="C926" s="1"/>
      <c r="D926" s="1"/>
      <c r="E926" s="1"/>
      <c r="F926" s="1"/>
      <c r="G926" s="1"/>
      <c r="H926" s="1"/>
      <c r="I926" s="1"/>
      <c r="J926" s="1"/>
      <c r="K926" s="18"/>
      <c r="L926" s="1"/>
      <c r="M926" s="1"/>
      <c r="N926" s="1"/>
      <c r="O926" s="1"/>
      <c r="P926" s="1"/>
      <c r="Q926" s="1"/>
      <c r="R926" s="1"/>
      <c r="S926" s="210"/>
      <c r="T926" s="210"/>
      <c r="U926" s="1"/>
      <c r="V926" s="18"/>
      <c r="W926" s="18"/>
      <c r="X926" s="1"/>
      <c r="Y926" s="210"/>
      <c r="Z926" s="1"/>
      <c r="AA926" s="18"/>
      <c r="AB926" s="212"/>
      <c r="AC926" s="1"/>
    </row>
    <row r="927" spans="1:29">
      <c r="A927" s="1"/>
      <c r="B927" s="1"/>
      <c r="C927" s="1"/>
      <c r="D927" s="1"/>
      <c r="E927" s="1"/>
      <c r="F927" s="1"/>
      <c r="G927" s="1"/>
      <c r="H927" s="1"/>
      <c r="I927" s="1"/>
      <c r="J927" s="1"/>
      <c r="K927" s="18"/>
      <c r="L927" s="1"/>
      <c r="M927" s="1"/>
      <c r="N927" s="1"/>
      <c r="O927" s="1"/>
      <c r="P927" s="1"/>
      <c r="Q927" s="1"/>
      <c r="R927" s="1"/>
      <c r="S927" s="210"/>
      <c r="T927" s="210"/>
      <c r="U927" s="1"/>
      <c r="V927" s="18"/>
      <c r="W927" s="18"/>
      <c r="X927" s="1"/>
      <c r="Y927" s="210"/>
      <c r="Z927" s="1"/>
      <c r="AA927" s="18"/>
      <c r="AB927" s="212"/>
      <c r="AC927" s="1"/>
    </row>
    <row r="928" spans="1:29">
      <c r="A928" s="1"/>
      <c r="B928" s="1"/>
      <c r="C928" s="1"/>
      <c r="D928" s="1"/>
      <c r="E928" s="1"/>
      <c r="F928" s="1"/>
      <c r="G928" s="1"/>
      <c r="H928" s="1"/>
      <c r="I928" s="1"/>
      <c r="J928" s="1"/>
      <c r="K928" s="18"/>
      <c r="L928" s="1"/>
      <c r="M928" s="1"/>
      <c r="N928" s="1"/>
      <c r="O928" s="1"/>
      <c r="P928" s="1"/>
      <c r="Q928" s="1"/>
      <c r="R928" s="1"/>
      <c r="S928" s="210"/>
      <c r="T928" s="210"/>
      <c r="U928" s="1"/>
      <c r="V928" s="18"/>
      <c r="W928" s="18"/>
      <c r="X928" s="1"/>
      <c r="Y928" s="210"/>
      <c r="Z928" s="1"/>
      <c r="AA928" s="18"/>
      <c r="AB928" s="212"/>
      <c r="AC928" s="1"/>
    </row>
    <row r="929" spans="1:29">
      <c r="A929" s="1"/>
      <c r="B929" s="1"/>
      <c r="C929" s="1"/>
      <c r="D929" s="1"/>
      <c r="E929" s="1"/>
      <c r="F929" s="1"/>
      <c r="G929" s="1"/>
      <c r="H929" s="1"/>
      <c r="I929" s="1"/>
      <c r="J929" s="1"/>
      <c r="K929" s="18"/>
      <c r="L929" s="1"/>
      <c r="M929" s="1"/>
      <c r="N929" s="1"/>
      <c r="O929" s="1"/>
      <c r="P929" s="1"/>
      <c r="Q929" s="1"/>
      <c r="R929" s="1"/>
      <c r="S929" s="210"/>
      <c r="T929" s="210"/>
      <c r="U929" s="1"/>
      <c r="V929" s="18"/>
      <c r="W929" s="18"/>
      <c r="X929" s="1"/>
      <c r="Y929" s="210"/>
      <c r="Z929" s="1"/>
      <c r="AA929" s="18"/>
      <c r="AB929" s="212"/>
      <c r="AC929" s="1"/>
    </row>
    <row r="930" spans="1:29">
      <c r="A930" s="1"/>
      <c r="B930" s="1"/>
      <c r="C930" s="1"/>
      <c r="D930" s="1"/>
      <c r="E930" s="1"/>
      <c r="F930" s="1"/>
      <c r="G930" s="1"/>
      <c r="H930" s="1"/>
      <c r="I930" s="1"/>
      <c r="J930" s="1"/>
      <c r="K930" s="18"/>
      <c r="L930" s="1"/>
      <c r="M930" s="1"/>
      <c r="N930" s="1"/>
      <c r="O930" s="1"/>
      <c r="P930" s="1"/>
      <c r="Q930" s="1"/>
      <c r="R930" s="1"/>
      <c r="S930" s="210"/>
      <c r="T930" s="210"/>
      <c r="U930" s="1"/>
      <c r="V930" s="18"/>
      <c r="W930" s="18"/>
      <c r="X930" s="1"/>
      <c r="Y930" s="210"/>
      <c r="Z930" s="1"/>
      <c r="AA930" s="18"/>
      <c r="AB930" s="212"/>
      <c r="AC930" s="1"/>
    </row>
    <row r="931" spans="1:29">
      <c r="A931" s="1"/>
      <c r="B931" s="1"/>
      <c r="C931" s="1"/>
      <c r="D931" s="1"/>
      <c r="E931" s="1"/>
      <c r="F931" s="1"/>
      <c r="G931" s="1"/>
      <c r="H931" s="1"/>
      <c r="I931" s="1"/>
      <c r="J931" s="1"/>
      <c r="K931" s="18"/>
      <c r="L931" s="1"/>
      <c r="M931" s="1"/>
      <c r="N931" s="1"/>
      <c r="O931" s="1"/>
      <c r="P931" s="1"/>
      <c r="Q931" s="1"/>
      <c r="R931" s="1"/>
      <c r="S931" s="210"/>
      <c r="T931" s="210"/>
      <c r="U931" s="1"/>
      <c r="V931" s="18"/>
      <c r="W931" s="18"/>
      <c r="X931" s="1"/>
      <c r="Y931" s="210"/>
      <c r="Z931" s="1"/>
      <c r="AA931" s="18"/>
      <c r="AB931" s="212"/>
      <c r="AC931" s="1"/>
    </row>
    <row r="932" spans="1:29">
      <c r="A932" s="1"/>
      <c r="B932" s="1"/>
      <c r="C932" s="1"/>
      <c r="D932" s="1"/>
      <c r="E932" s="1"/>
      <c r="F932" s="1"/>
      <c r="G932" s="1"/>
      <c r="H932" s="1"/>
      <c r="I932" s="1"/>
      <c r="J932" s="1"/>
      <c r="K932" s="18"/>
      <c r="L932" s="1"/>
      <c r="M932" s="1"/>
      <c r="N932" s="1"/>
      <c r="O932" s="1"/>
      <c r="P932" s="1"/>
      <c r="Q932" s="1"/>
      <c r="R932" s="1"/>
      <c r="S932" s="210"/>
      <c r="T932" s="210"/>
      <c r="U932" s="1"/>
      <c r="V932" s="18"/>
      <c r="W932" s="18"/>
      <c r="X932" s="1"/>
      <c r="Y932" s="210"/>
      <c r="Z932" s="1"/>
      <c r="AA932" s="18"/>
      <c r="AB932" s="212"/>
      <c r="AC932" s="1"/>
    </row>
    <row r="933" spans="1:29">
      <c r="A933" s="1"/>
      <c r="B933" s="1"/>
      <c r="C933" s="1"/>
      <c r="D933" s="1"/>
      <c r="E933" s="1"/>
      <c r="F933" s="1"/>
      <c r="G933" s="1"/>
      <c r="H933" s="1"/>
      <c r="I933" s="1"/>
      <c r="J933" s="1"/>
      <c r="K933" s="18"/>
      <c r="L933" s="1"/>
      <c r="M933" s="1"/>
      <c r="N933" s="1"/>
      <c r="O933" s="1"/>
      <c r="P933" s="1"/>
      <c r="Q933" s="1"/>
      <c r="R933" s="1"/>
      <c r="S933" s="210"/>
      <c r="T933" s="210"/>
      <c r="U933" s="1"/>
      <c r="V933" s="18"/>
      <c r="W933" s="18"/>
      <c r="X933" s="1"/>
      <c r="Y933" s="210"/>
      <c r="Z933" s="1"/>
      <c r="AA933" s="18"/>
      <c r="AB933" s="212"/>
      <c r="AC933" s="1"/>
    </row>
    <row r="934" spans="1:29">
      <c r="A934" s="1"/>
      <c r="B934" s="1"/>
      <c r="C934" s="1"/>
      <c r="D934" s="1"/>
      <c r="E934" s="1"/>
      <c r="F934" s="1"/>
      <c r="G934" s="1"/>
      <c r="H934" s="1"/>
      <c r="I934" s="1"/>
      <c r="J934" s="1"/>
      <c r="K934" s="18"/>
      <c r="L934" s="1"/>
      <c r="M934" s="1"/>
      <c r="N934" s="1"/>
      <c r="O934" s="1"/>
      <c r="P934" s="1"/>
      <c r="Q934" s="1"/>
      <c r="R934" s="1"/>
      <c r="S934" s="210"/>
      <c r="T934" s="210"/>
      <c r="U934" s="1"/>
      <c r="V934" s="18"/>
      <c r="W934" s="18"/>
      <c r="X934" s="1"/>
      <c r="Y934" s="210"/>
      <c r="Z934" s="1"/>
      <c r="AA934" s="18"/>
      <c r="AB934" s="212"/>
      <c r="AC934" s="1"/>
    </row>
    <row r="935" spans="1:29">
      <c r="A935" s="1"/>
      <c r="B935" s="1"/>
      <c r="C935" s="1"/>
      <c r="D935" s="1"/>
      <c r="E935" s="1"/>
      <c r="F935" s="1"/>
      <c r="G935" s="1"/>
      <c r="H935" s="1"/>
      <c r="I935" s="1"/>
      <c r="J935" s="1"/>
      <c r="K935" s="18"/>
      <c r="L935" s="1"/>
      <c r="M935" s="1"/>
      <c r="N935" s="1"/>
      <c r="O935" s="1"/>
      <c r="P935" s="1"/>
      <c r="Q935" s="1"/>
      <c r="R935" s="1"/>
      <c r="S935" s="210"/>
      <c r="T935" s="210"/>
      <c r="U935" s="1"/>
      <c r="V935" s="18"/>
      <c r="W935" s="18"/>
      <c r="X935" s="1"/>
      <c r="Y935" s="210"/>
      <c r="Z935" s="1"/>
      <c r="AA935" s="18"/>
      <c r="AB935" s="212"/>
      <c r="AC935" s="1"/>
    </row>
    <row r="936" spans="1:29">
      <c r="A936" s="1"/>
      <c r="B936" s="1"/>
      <c r="C936" s="1"/>
      <c r="D936" s="1"/>
      <c r="E936" s="1"/>
      <c r="F936" s="1"/>
      <c r="G936" s="1"/>
      <c r="H936" s="1"/>
      <c r="I936" s="1"/>
      <c r="J936" s="1"/>
      <c r="K936" s="18"/>
      <c r="L936" s="1"/>
      <c r="M936" s="1"/>
      <c r="N936" s="1"/>
      <c r="O936" s="1"/>
      <c r="P936" s="1"/>
      <c r="Q936" s="1"/>
      <c r="R936" s="1"/>
      <c r="S936" s="210"/>
      <c r="T936" s="210"/>
      <c r="U936" s="1"/>
      <c r="V936" s="18"/>
      <c r="W936" s="18"/>
      <c r="X936" s="1"/>
      <c r="Y936" s="210"/>
      <c r="Z936" s="1"/>
      <c r="AA936" s="18"/>
      <c r="AB936" s="212"/>
      <c r="AC936" s="1"/>
    </row>
    <row r="937" spans="1:29">
      <c r="A937" s="1"/>
      <c r="B937" s="1"/>
      <c r="C937" s="1"/>
      <c r="D937" s="1"/>
      <c r="E937" s="1"/>
      <c r="F937" s="1"/>
      <c r="G937" s="1"/>
      <c r="H937" s="1"/>
      <c r="I937" s="1"/>
      <c r="J937" s="1"/>
      <c r="K937" s="18"/>
      <c r="L937" s="1"/>
      <c r="M937" s="1"/>
      <c r="N937" s="1"/>
      <c r="O937" s="1"/>
      <c r="P937" s="1"/>
      <c r="Q937" s="1"/>
      <c r="R937" s="1"/>
      <c r="S937" s="210"/>
      <c r="T937" s="210"/>
      <c r="U937" s="1"/>
      <c r="V937" s="18"/>
      <c r="W937" s="18"/>
      <c r="X937" s="1"/>
      <c r="Y937" s="210"/>
      <c r="Z937" s="1"/>
      <c r="AA937" s="18"/>
      <c r="AB937" s="212"/>
      <c r="AC937" s="1"/>
    </row>
    <row r="938" spans="1:29">
      <c r="A938" s="1"/>
      <c r="B938" s="1"/>
      <c r="C938" s="1"/>
      <c r="D938" s="1"/>
      <c r="E938" s="1"/>
      <c r="F938" s="1"/>
      <c r="G938" s="1"/>
      <c r="H938" s="1"/>
      <c r="I938" s="1"/>
      <c r="J938" s="1"/>
      <c r="K938" s="18"/>
      <c r="L938" s="1"/>
      <c r="M938" s="1"/>
      <c r="N938" s="1"/>
      <c r="O938" s="1"/>
      <c r="P938" s="1"/>
      <c r="Q938" s="1"/>
      <c r="R938" s="1"/>
      <c r="S938" s="210"/>
      <c r="T938" s="210"/>
      <c r="U938" s="1"/>
      <c r="V938" s="18"/>
      <c r="W938" s="18"/>
      <c r="X938" s="1"/>
      <c r="Y938" s="210"/>
      <c r="Z938" s="1"/>
      <c r="AA938" s="18"/>
      <c r="AB938" s="212"/>
      <c r="AC938" s="1"/>
    </row>
    <row r="939" spans="1:29">
      <c r="A939" s="1"/>
      <c r="B939" s="1"/>
      <c r="C939" s="1"/>
      <c r="D939" s="1"/>
      <c r="E939" s="1"/>
      <c r="F939" s="1"/>
      <c r="G939" s="1"/>
      <c r="H939" s="1"/>
      <c r="I939" s="1"/>
      <c r="J939" s="1"/>
      <c r="K939" s="18"/>
      <c r="L939" s="1"/>
      <c r="M939" s="1"/>
      <c r="N939" s="1"/>
      <c r="O939" s="1"/>
      <c r="P939" s="1"/>
      <c r="Q939" s="1"/>
      <c r="R939" s="1"/>
      <c r="S939" s="210"/>
      <c r="T939" s="210"/>
      <c r="U939" s="1"/>
      <c r="V939" s="18"/>
      <c r="W939" s="18"/>
      <c r="X939" s="1"/>
      <c r="Y939" s="210"/>
      <c r="Z939" s="1"/>
      <c r="AA939" s="18"/>
      <c r="AB939" s="212"/>
      <c r="AC939" s="1"/>
    </row>
    <row r="940" spans="1:29">
      <c r="A940" s="1"/>
      <c r="B940" s="1"/>
      <c r="C940" s="1"/>
      <c r="D940" s="1"/>
      <c r="E940" s="1"/>
      <c r="F940" s="1"/>
      <c r="G940" s="1"/>
      <c r="H940" s="1"/>
      <c r="I940" s="1"/>
      <c r="J940" s="1"/>
      <c r="K940" s="18"/>
      <c r="L940" s="1"/>
      <c r="M940" s="1"/>
      <c r="N940" s="1"/>
      <c r="O940" s="1"/>
      <c r="P940" s="1"/>
      <c r="Q940" s="1"/>
      <c r="R940" s="1"/>
      <c r="S940" s="210"/>
      <c r="T940" s="210"/>
      <c r="U940" s="1"/>
      <c r="V940" s="18"/>
      <c r="W940" s="18"/>
      <c r="X940" s="1"/>
      <c r="Y940" s="210"/>
      <c r="Z940" s="1"/>
      <c r="AA940" s="18"/>
      <c r="AB940" s="212"/>
      <c r="AC940" s="1"/>
    </row>
    <row r="941" spans="1:29">
      <c r="A941" s="1"/>
      <c r="B941" s="1"/>
      <c r="C941" s="1"/>
      <c r="D941" s="1"/>
      <c r="E941" s="1"/>
      <c r="F941" s="1"/>
      <c r="G941" s="1"/>
      <c r="H941" s="1"/>
      <c r="I941" s="1"/>
      <c r="J941" s="1"/>
      <c r="K941" s="18"/>
      <c r="L941" s="1"/>
      <c r="M941" s="1"/>
      <c r="N941" s="1"/>
      <c r="O941" s="1"/>
      <c r="P941" s="1"/>
      <c r="Q941" s="1"/>
      <c r="R941" s="1"/>
      <c r="S941" s="210"/>
      <c r="T941" s="210"/>
      <c r="U941" s="1"/>
      <c r="V941" s="18"/>
      <c r="W941" s="18"/>
      <c r="X941" s="1"/>
      <c r="Y941" s="210"/>
      <c r="Z941" s="1"/>
      <c r="AA941" s="18"/>
      <c r="AB941" s="212"/>
      <c r="AC941" s="1"/>
    </row>
    <row r="942" spans="1:29">
      <c r="A942" s="1"/>
      <c r="B942" s="1"/>
      <c r="C942" s="1"/>
      <c r="D942" s="1"/>
      <c r="E942" s="1"/>
      <c r="F942" s="1"/>
      <c r="G942" s="1"/>
      <c r="H942" s="1"/>
      <c r="I942" s="1"/>
      <c r="J942" s="1"/>
      <c r="K942" s="18"/>
      <c r="L942" s="1"/>
      <c r="M942" s="1"/>
      <c r="N942" s="1"/>
      <c r="O942" s="1"/>
      <c r="P942" s="1"/>
      <c r="Q942" s="1"/>
      <c r="R942" s="1"/>
      <c r="S942" s="210"/>
      <c r="T942" s="210"/>
      <c r="U942" s="1"/>
      <c r="V942" s="18"/>
      <c r="W942" s="18"/>
      <c r="X942" s="1"/>
      <c r="Y942" s="210"/>
      <c r="Z942" s="1"/>
      <c r="AA942" s="18"/>
      <c r="AB942" s="212"/>
      <c r="AC942" s="1"/>
    </row>
    <row r="943" spans="1:29">
      <c r="A943" s="1"/>
      <c r="B943" s="1"/>
      <c r="C943" s="1"/>
      <c r="D943" s="1"/>
      <c r="E943" s="1"/>
      <c r="F943" s="1"/>
      <c r="G943" s="1"/>
      <c r="H943" s="1"/>
      <c r="I943" s="1"/>
      <c r="J943" s="1"/>
      <c r="K943" s="18"/>
      <c r="L943" s="1"/>
      <c r="M943" s="1"/>
      <c r="N943" s="1"/>
      <c r="O943" s="1"/>
      <c r="P943" s="1"/>
      <c r="Q943" s="1"/>
      <c r="R943" s="1"/>
      <c r="S943" s="210"/>
      <c r="T943" s="210"/>
      <c r="U943" s="1"/>
      <c r="V943" s="18"/>
      <c r="W943" s="18"/>
      <c r="X943" s="1"/>
      <c r="Y943" s="210"/>
      <c r="Z943" s="1"/>
      <c r="AA943" s="18"/>
      <c r="AB943" s="212"/>
      <c r="AC943" s="1"/>
    </row>
    <row r="944" spans="1:29">
      <c r="A944" s="1"/>
      <c r="B944" s="1"/>
      <c r="C944" s="1"/>
      <c r="D944" s="1"/>
      <c r="E944" s="1"/>
      <c r="F944" s="1"/>
      <c r="G944" s="1"/>
      <c r="H944" s="1"/>
      <c r="I944" s="1"/>
      <c r="J944" s="1"/>
      <c r="K944" s="18"/>
      <c r="L944" s="1"/>
      <c r="M944" s="1"/>
      <c r="N944" s="1"/>
      <c r="O944" s="1"/>
      <c r="P944" s="1"/>
      <c r="Q944" s="1"/>
      <c r="R944" s="1"/>
      <c r="S944" s="210"/>
      <c r="T944" s="210"/>
      <c r="U944" s="1"/>
      <c r="V944" s="18"/>
      <c r="W944" s="18"/>
      <c r="X944" s="1"/>
      <c r="Y944" s="210"/>
      <c r="Z944" s="1"/>
      <c r="AA944" s="18"/>
      <c r="AB944" s="212"/>
      <c r="AC944" s="1"/>
    </row>
    <row r="945" spans="1:29">
      <c r="A945" s="1"/>
      <c r="B945" s="1"/>
      <c r="C945" s="1"/>
      <c r="D945" s="1"/>
      <c r="E945" s="1"/>
      <c r="F945" s="1"/>
      <c r="G945" s="1"/>
      <c r="H945" s="1"/>
      <c r="I945" s="1"/>
      <c r="J945" s="1"/>
      <c r="K945" s="18"/>
      <c r="L945" s="1"/>
      <c r="M945" s="1"/>
      <c r="N945" s="1"/>
      <c r="O945" s="1"/>
      <c r="P945" s="1"/>
      <c r="Q945" s="1"/>
      <c r="R945" s="1"/>
      <c r="S945" s="210"/>
      <c r="T945" s="210"/>
      <c r="U945" s="1"/>
      <c r="V945" s="18"/>
      <c r="W945" s="18"/>
      <c r="X945" s="1"/>
      <c r="Y945" s="210"/>
      <c r="Z945" s="1"/>
      <c r="AA945" s="18"/>
      <c r="AB945" s="212"/>
      <c r="AC945" s="1"/>
    </row>
    <row r="946" spans="1:29">
      <c r="A946" s="1"/>
      <c r="B946" s="1"/>
      <c r="C946" s="1"/>
      <c r="D946" s="1"/>
      <c r="E946" s="1"/>
      <c r="F946" s="1"/>
      <c r="G946" s="1"/>
      <c r="H946" s="1"/>
      <c r="I946" s="1"/>
      <c r="J946" s="1"/>
      <c r="K946" s="18"/>
      <c r="L946" s="1"/>
      <c r="M946" s="1"/>
      <c r="N946" s="1"/>
      <c r="O946" s="1"/>
      <c r="P946" s="1"/>
      <c r="Q946" s="1"/>
      <c r="R946" s="1"/>
      <c r="S946" s="210"/>
      <c r="T946" s="210"/>
      <c r="U946" s="1"/>
      <c r="V946" s="18"/>
      <c r="W946" s="18"/>
      <c r="X946" s="1"/>
      <c r="Y946" s="210"/>
      <c r="Z946" s="1"/>
      <c r="AA946" s="18"/>
      <c r="AB946" s="212"/>
      <c r="AC946" s="1"/>
    </row>
    <row r="947" spans="1:29">
      <c r="A947" s="1"/>
      <c r="B947" s="1"/>
      <c r="C947" s="1"/>
      <c r="D947" s="1"/>
      <c r="E947" s="1"/>
      <c r="F947" s="1"/>
      <c r="G947" s="1"/>
      <c r="H947" s="1"/>
      <c r="I947" s="1"/>
      <c r="J947" s="1"/>
      <c r="K947" s="18"/>
      <c r="L947" s="1"/>
      <c r="M947" s="1"/>
      <c r="N947" s="1"/>
      <c r="O947" s="1"/>
      <c r="P947" s="1"/>
      <c r="Q947" s="1"/>
      <c r="R947" s="1"/>
      <c r="S947" s="210"/>
      <c r="T947" s="210"/>
      <c r="U947" s="1"/>
      <c r="V947" s="18"/>
      <c r="W947" s="18"/>
      <c r="X947" s="1"/>
      <c r="Y947" s="210"/>
      <c r="Z947" s="1"/>
      <c r="AA947" s="18"/>
      <c r="AB947" s="212"/>
      <c r="AC947" s="1"/>
    </row>
    <row r="948" spans="1:29">
      <c r="A948" s="1"/>
      <c r="B948" s="1"/>
      <c r="C948" s="1"/>
      <c r="D948" s="1"/>
      <c r="E948" s="1"/>
      <c r="F948" s="1"/>
      <c r="G948" s="1"/>
      <c r="H948" s="1"/>
      <c r="I948" s="1"/>
      <c r="J948" s="1"/>
      <c r="K948" s="18"/>
      <c r="L948" s="1"/>
      <c r="M948" s="1"/>
      <c r="N948" s="1"/>
      <c r="O948" s="1"/>
      <c r="P948" s="1"/>
      <c r="Q948" s="1"/>
      <c r="R948" s="1"/>
      <c r="S948" s="210"/>
      <c r="T948" s="210"/>
      <c r="U948" s="1"/>
      <c r="V948" s="18"/>
      <c r="W948" s="18"/>
      <c r="X948" s="1"/>
      <c r="Y948" s="210"/>
      <c r="Z948" s="1"/>
      <c r="AA948" s="18"/>
      <c r="AB948" s="212"/>
      <c r="AC948" s="1"/>
    </row>
    <row r="949" spans="1:29">
      <c r="A949" s="1"/>
      <c r="B949" s="1"/>
      <c r="C949" s="1"/>
      <c r="D949" s="1"/>
      <c r="E949" s="1"/>
      <c r="F949" s="1"/>
      <c r="G949" s="1"/>
      <c r="H949" s="1"/>
      <c r="I949" s="1"/>
      <c r="J949" s="1"/>
      <c r="K949" s="18"/>
      <c r="L949" s="1"/>
      <c r="M949" s="1"/>
      <c r="N949" s="1"/>
      <c r="O949" s="1"/>
      <c r="P949" s="1"/>
      <c r="Q949" s="1"/>
      <c r="R949" s="1"/>
      <c r="S949" s="210"/>
      <c r="T949" s="210"/>
      <c r="U949" s="1"/>
      <c r="V949" s="18"/>
      <c r="W949" s="18"/>
      <c r="X949" s="1"/>
      <c r="Y949" s="210"/>
      <c r="Z949" s="1"/>
      <c r="AA949" s="18"/>
      <c r="AB949" s="212"/>
      <c r="AC949" s="1"/>
    </row>
    <row r="950" spans="1:29">
      <c r="A950" s="1"/>
      <c r="B950" s="1"/>
      <c r="C950" s="1"/>
      <c r="D950" s="1"/>
      <c r="E950" s="1"/>
      <c r="F950" s="1"/>
      <c r="G950" s="1"/>
      <c r="H950" s="1"/>
      <c r="I950" s="1"/>
      <c r="J950" s="1"/>
      <c r="K950" s="18"/>
      <c r="L950" s="1"/>
      <c r="M950" s="1"/>
      <c r="N950" s="1"/>
      <c r="O950" s="1"/>
      <c r="P950" s="1"/>
      <c r="Q950" s="1"/>
      <c r="R950" s="1"/>
      <c r="S950" s="210"/>
      <c r="T950" s="210"/>
      <c r="U950" s="1"/>
      <c r="V950" s="18"/>
      <c r="W950" s="18"/>
      <c r="X950" s="1"/>
      <c r="Y950" s="210"/>
      <c r="Z950" s="1"/>
      <c r="AA950" s="18"/>
      <c r="AB950" s="212"/>
      <c r="AC950" s="1"/>
    </row>
    <row r="951" spans="1:29">
      <c r="A951" s="1"/>
      <c r="B951" s="1"/>
      <c r="C951" s="1"/>
      <c r="D951" s="1"/>
      <c r="E951" s="1"/>
      <c r="F951" s="1"/>
      <c r="G951" s="1"/>
      <c r="H951" s="1"/>
      <c r="I951" s="1"/>
      <c r="J951" s="1"/>
      <c r="K951" s="18"/>
      <c r="L951" s="1"/>
      <c r="M951" s="1"/>
      <c r="N951" s="1"/>
      <c r="O951" s="1"/>
      <c r="P951" s="1"/>
      <c r="Q951" s="1"/>
      <c r="R951" s="1"/>
      <c r="S951" s="210"/>
      <c r="T951" s="210"/>
      <c r="U951" s="1"/>
      <c r="V951" s="18"/>
      <c r="W951" s="18"/>
      <c r="X951" s="1"/>
      <c r="Y951" s="210"/>
      <c r="Z951" s="1"/>
      <c r="AA951" s="18"/>
      <c r="AB951" s="212"/>
      <c r="AC951" s="1"/>
    </row>
    <row r="952" spans="1:29">
      <c r="A952" s="1"/>
      <c r="B952" s="1"/>
      <c r="C952" s="1"/>
      <c r="D952" s="1"/>
      <c r="E952" s="1"/>
      <c r="F952" s="1"/>
      <c r="G952" s="1"/>
      <c r="H952" s="1"/>
      <c r="I952" s="1"/>
      <c r="J952" s="1"/>
      <c r="K952" s="18"/>
      <c r="L952" s="1"/>
      <c r="M952" s="1"/>
      <c r="N952" s="1"/>
      <c r="O952" s="1"/>
      <c r="P952" s="1"/>
      <c r="Q952" s="1"/>
      <c r="R952" s="1"/>
      <c r="S952" s="210"/>
      <c r="T952" s="210"/>
      <c r="U952" s="1"/>
      <c r="V952" s="18"/>
      <c r="W952" s="18"/>
      <c r="X952" s="1"/>
      <c r="Y952" s="210"/>
      <c r="Z952" s="1"/>
      <c r="AA952" s="18"/>
      <c r="AB952" s="212"/>
      <c r="AC952" s="1"/>
    </row>
    <row r="953" spans="1:29">
      <c r="A953" s="1"/>
      <c r="B953" s="1"/>
      <c r="C953" s="1"/>
      <c r="D953" s="1"/>
      <c r="E953" s="1"/>
      <c r="F953" s="1"/>
      <c r="G953" s="1"/>
      <c r="H953" s="1"/>
      <c r="I953" s="1"/>
      <c r="J953" s="1"/>
      <c r="K953" s="18"/>
      <c r="L953" s="1"/>
      <c r="M953" s="1"/>
      <c r="N953" s="1"/>
      <c r="O953" s="1"/>
      <c r="P953" s="1"/>
      <c r="Q953" s="1"/>
      <c r="R953" s="1"/>
      <c r="S953" s="210"/>
      <c r="T953" s="210"/>
      <c r="U953" s="1"/>
      <c r="V953" s="18"/>
      <c r="W953" s="18"/>
      <c r="X953" s="1"/>
      <c r="Y953" s="210"/>
      <c r="Z953" s="1"/>
      <c r="AA953" s="18"/>
      <c r="AB953" s="212"/>
      <c r="AC953" s="1"/>
    </row>
    <row r="954" spans="1:29">
      <c r="A954" s="1"/>
      <c r="B954" s="1"/>
      <c r="C954" s="1"/>
      <c r="D954" s="1"/>
      <c r="E954" s="1"/>
      <c r="F954" s="1"/>
      <c r="G954" s="1"/>
      <c r="H954" s="1"/>
      <c r="I954" s="1"/>
      <c r="J954" s="1"/>
      <c r="K954" s="18"/>
      <c r="L954" s="1"/>
      <c r="M954" s="1"/>
      <c r="N954" s="1"/>
      <c r="O954" s="1"/>
      <c r="P954" s="1"/>
      <c r="Q954" s="1"/>
      <c r="R954" s="1"/>
      <c r="S954" s="210"/>
      <c r="T954" s="210"/>
      <c r="U954" s="1"/>
      <c r="V954" s="18"/>
      <c r="W954" s="18"/>
      <c r="X954" s="1"/>
      <c r="Y954" s="210"/>
      <c r="Z954" s="1"/>
      <c r="AA954" s="18"/>
      <c r="AB954" s="212"/>
      <c r="AC954" s="1"/>
    </row>
    <row r="955" spans="1:29">
      <c r="A955" s="1"/>
      <c r="B955" s="1"/>
      <c r="C955" s="1"/>
      <c r="D955" s="1"/>
      <c r="E955" s="1"/>
      <c r="F955" s="1"/>
      <c r="G955" s="1"/>
      <c r="H955" s="1"/>
      <c r="I955" s="1"/>
      <c r="J955" s="1"/>
      <c r="K955" s="18"/>
      <c r="L955" s="1"/>
      <c r="M955" s="1"/>
      <c r="N955" s="1"/>
      <c r="O955" s="1"/>
      <c r="P955" s="1"/>
      <c r="Q955" s="1"/>
      <c r="R955" s="1"/>
      <c r="S955" s="210"/>
      <c r="T955" s="210"/>
      <c r="U955" s="1"/>
      <c r="V955" s="18"/>
      <c r="W955" s="18"/>
      <c r="X955" s="1"/>
      <c r="Y955" s="210"/>
      <c r="Z955" s="1"/>
      <c r="AA955" s="18"/>
      <c r="AB955" s="212"/>
      <c r="AC955" s="1"/>
    </row>
    <row r="956" spans="1:29">
      <c r="A956" s="1"/>
      <c r="B956" s="1"/>
      <c r="C956" s="1"/>
      <c r="D956" s="1"/>
      <c r="E956" s="1"/>
      <c r="F956" s="1"/>
      <c r="G956" s="1"/>
      <c r="H956" s="1"/>
      <c r="I956" s="1"/>
      <c r="J956" s="1"/>
      <c r="K956" s="18"/>
      <c r="L956" s="1"/>
      <c r="M956" s="1"/>
      <c r="N956" s="1"/>
      <c r="O956" s="1"/>
      <c r="P956" s="1"/>
      <c r="Q956" s="1"/>
      <c r="R956" s="1"/>
      <c r="S956" s="210"/>
      <c r="T956" s="210"/>
      <c r="U956" s="1"/>
      <c r="V956" s="18"/>
      <c r="W956" s="18"/>
      <c r="X956" s="1"/>
      <c r="Y956" s="210"/>
      <c r="Z956" s="1"/>
      <c r="AA956" s="18"/>
      <c r="AB956" s="212"/>
      <c r="AC956" s="1"/>
    </row>
    <row r="957" spans="1:29">
      <c r="A957" s="1"/>
      <c r="B957" s="1"/>
      <c r="C957" s="1"/>
      <c r="D957" s="1"/>
      <c r="E957" s="1"/>
      <c r="F957" s="1"/>
      <c r="G957" s="1"/>
      <c r="H957" s="1"/>
      <c r="I957" s="1"/>
      <c r="J957" s="1"/>
      <c r="K957" s="18"/>
      <c r="L957" s="1"/>
      <c r="M957" s="1"/>
      <c r="N957" s="1"/>
      <c r="O957" s="1"/>
      <c r="P957" s="1"/>
      <c r="Q957" s="1"/>
      <c r="R957" s="1"/>
      <c r="S957" s="210"/>
      <c r="T957" s="210"/>
      <c r="U957" s="1"/>
      <c r="V957" s="18"/>
      <c r="W957" s="18"/>
      <c r="X957" s="1"/>
      <c r="Y957" s="210"/>
      <c r="Z957" s="1"/>
      <c r="AA957" s="18"/>
      <c r="AB957" s="212"/>
      <c r="AC957" s="1"/>
    </row>
    <row r="958" spans="1:29">
      <c r="A958" s="1"/>
      <c r="B958" s="1"/>
      <c r="C958" s="1"/>
      <c r="D958" s="1"/>
      <c r="E958" s="1"/>
      <c r="F958" s="1"/>
      <c r="G958" s="1"/>
      <c r="H958" s="1"/>
      <c r="I958" s="1"/>
      <c r="J958" s="1"/>
      <c r="K958" s="18"/>
      <c r="L958" s="1"/>
      <c r="M958" s="1"/>
      <c r="N958" s="1"/>
      <c r="O958" s="1"/>
      <c r="P958" s="1"/>
      <c r="Q958" s="1"/>
      <c r="R958" s="1"/>
      <c r="S958" s="210"/>
      <c r="T958" s="210"/>
      <c r="U958" s="1"/>
      <c r="V958" s="18"/>
      <c r="W958" s="18"/>
      <c r="X958" s="1"/>
      <c r="Y958" s="210"/>
      <c r="Z958" s="1"/>
      <c r="AA958" s="18"/>
      <c r="AB958" s="212"/>
      <c r="AC958" s="1"/>
    </row>
    <row r="959" spans="1:29">
      <c r="A959" s="1"/>
      <c r="B959" s="1"/>
      <c r="C959" s="1"/>
      <c r="D959" s="1"/>
      <c r="E959" s="1"/>
      <c r="F959" s="1"/>
      <c r="G959" s="1"/>
      <c r="H959" s="1"/>
      <c r="I959" s="1"/>
      <c r="J959" s="1"/>
      <c r="K959" s="18"/>
      <c r="L959" s="1"/>
      <c r="M959" s="1"/>
      <c r="N959" s="1"/>
      <c r="O959" s="1"/>
      <c r="P959" s="1"/>
      <c r="Q959" s="1"/>
      <c r="R959" s="1"/>
      <c r="S959" s="210"/>
      <c r="T959" s="210"/>
      <c r="U959" s="1"/>
      <c r="V959" s="18"/>
      <c r="W959" s="18"/>
      <c r="X959" s="1"/>
      <c r="Y959" s="210"/>
      <c r="Z959" s="1"/>
      <c r="AA959" s="18"/>
      <c r="AB959" s="212"/>
      <c r="AC959" s="1"/>
    </row>
    <row r="960" spans="1:29">
      <c r="A960" s="1"/>
      <c r="B960" s="1"/>
      <c r="C960" s="1"/>
      <c r="D960" s="1"/>
      <c r="E960" s="1"/>
      <c r="F960" s="1"/>
      <c r="G960" s="1"/>
      <c r="H960" s="1"/>
      <c r="I960" s="1"/>
      <c r="J960" s="1"/>
      <c r="K960" s="18"/>
      <c r="L960" s="1"/>
      <c r="M960" s="1"/>
      <c r="N960" s="1"/>
      <c r="O960" s="1"/>
      <c r="P960" s="1"/>
      <c r="Q960" s="1"/>
      <c r="R960" s="1"/>
      <c r="S960" s="210"/>
      <c r="T960" s="210"/>
      <c r="U960" s="1"/>
      <c r="V960" s="18"/>
      <c r="W960" s="18"/>
      <c r="X960" s="1"/>
      <c r="Y960" s="210"/>
      <c r="Z960" s="1"/>
      <c r="AA960" s="18"/>
      <c r="AB960" s="212"/>
      <c r="AC960" s="1"/>
    </row>
    <row r="961" spans="1:29">
      <c r="A961" s="1"/>
      <c r="B961" s="1"/>
      <c r="C961" s="1"/>
      <c r="D961" s="1"/>
      <c r="E961" s="1"/>
      <c r="F961" s="1"/>
      <c r="G961" s="1"/>
      <c r="H961" s="1"/>
      <c r="I961" s="1"/>
      <c r="J961" s="1"/>
      <c r="K961" s="18"/>
      <c r="L961" s="1"/>
      <c r="M961" s="1"/>
      <c r="N961" s="1"/>
      <c r="O961" s="1"/>
      <c r="P961" s="1"/>
      <c r="Q961" s="1"/>
      <c r="R961" s="1"/>
      <c r="S961" s="210"/>
      <c r="T961" s="210"/>
      <c r="U961" s="1"/>
      <c r="V961" s="18"/>
      <c r="W961" s="18"/>
      <c r="X961" s="1"/>
      <c r="Y961" s="210"/>
      <c r="Z961" s="1"/>
      <c r="AA961" s="18"/>
      <c r="AB961" s="212"/>
      <c r="AC961" s="1"/>
    </row>
    <row r="962" spans="1:29">
      <c r="A962" s="1"/>
      <c r="B962" s="1"/>
      <c r="C962" s="1"/>
      <c r="D962" s="1"/>
      <c r="E962" s="1"/>
      <c r="F962" s="1"/>
      <c r="G962" s="1"/>
      <c r="H962" s="1"/>
      <c r="I962" s="1"/>
      <c r="J962" s="1"/>
      <c r="K962" s="18"/>
      <c r="L962" s="1"/>
      <c r="M962" s="1"/>
      <c r="N962" s="1"/>
      <c r="O962" s="1"/>
      <c r="P962" s="1"/>
      <c r="Q962" s="1"/>
      <c r="R962" s="1"/>
      <c r="S962" s="210"/>
      <c r="T962" s="210"/>
      <c r="U962" s="1"/>
      <c r="V962" s="18"/>
      <c r="W962" s="18"/>
      <c r="X962" s="1"/>
      <c r="Y962" s="210"/>
      <c r="Z962" s="1"/>
      <c r="AA962" s="18"/>
      <c r="AB962" s="212"/>
      <c r="AC962" s="1"/>
    </row>
    <row r="963" spans="1:29">
      <c r="A963" s="1"/>
      <c r="B963" s="1"/>
      <c r="C963" s="1"/>
      <c r="D963" s="1"/>
      <c r="E963" s="1"/>
      <c r="F963" s="1"/>
      <c r="G963" s="1"/>
      <c r="H963" s="1"/>
      <c r="I963" s="1"/>
      <c r="J963" s="1"/>
      <c r="K963" s="18"/>
      <c r="L963" s="1"/>
      <c r="M963" s="1"/>
      <c r="N963" s="1"/>
      <c r="O963" s="1"/>
      <c r="P963" s="1"/>
      <c r="Q963" s="1"/>
      <c r="R963" s="1"/>
      <c r="S963" s="210"/>
      <c r="T963" s="210"/>
      <c r="U963" s="1"/>
      <c r="V963" s="18"/>
      <c r="W963" s="18"/>
      <c r="X963" s="1"/>
      <c r="Y963" s="210"/>
      <c r="Z963" s="1"/>
      <c r="AA963" s="18"/>
      <c r="AB963" s="212"/>
      <c r="AC963" s="1"/>
    </row>
    <row r="964" spans="1:29">
      <c r="A964" s="1"/>
      <c r="B964" s="1"/>
      <c r="C964" s="1"/>
      <c r="D964" s="1"/>
      <c r="E964" s="1"/>
      <c r="F964" s="1"/>
      <c r="G964" s="1"/>
      <c r="H964" s="1"/>
      <c r="I964" s="1"/>
      <c r="J964" s="1"/>
      <c r="K964" s="18"/>
      <c r="L964" s="1"/>
      <c r="M964" s="1"/>
      <c r="N964" s="1"/>
      <c r="O964" s="1"/>
      <c r="P964" s="1"/>
      <c r="Q964" s="1"/>
      <c r="R964" s="1"/>
      <c r="S964" s="210"/>
      <c r="T964" s="210"/>
      <c r="U964" s="1"/>
      <c r="V964" s="18"/>
      <c r="W964" s="18"/>
      <c r="X964" s="1"/>
      <c r="Y964" s="210"/>
      <c r="Z964" s="1"/>
      <c r="AA964" s="18"/>
      <c r="AB964" s="212"/>
      <c r="AC964" s="1"/>
    </row>
    <row r="965" spans="1:29">
      <c r="A965" s="1"/>
      <c r="B965" s="1"/>
      <c r="C965" s="1"/>
      <c r="D965" s="1"/>
      <c r="E965" s="1"/>
      <c r="F965" s="1"/>
      <c r="G965" s="1"/>
      <c r="H965" s="1"/>
      <c r="I965" s="1"/>
      <c r="J965" s="1"/>
      <c r="K965" s="18"/>
      <c r="L965" s="1"/>
      <c r="M965" s="1"/>
      <c r="N965" s="1"/>
      <c r="O965" s="1"/>
      <c r="P965" s="1"/>
      <c r="Q965" s="1"/>
      <c r="R965" s="1"/>
      <c r="S965" s="210"/>
      <c r="T965" s="210"/>
      <c r="U965" s="1"/>
      <c r="V965" s="18"/>
      <c r="W965" s="18"/>
      <c r="X965" s="1"/>
      <c r="Y965" s="210"/>
      <c r="Z965" s="1"/>
      <c r="AA965" s="18"/>
      <c r="AB965" s="212"/>
      <c r="AC965" s="1"/>
    </row>
    <row r="966" spans="1:29">
      <c r="A966" s="1"/>
      <c r="B966" s="1"/>
      <c r="C966" s="1"/>
      <c r="D966" s="1"/>
      <c r="E966" s="1"/>
      <c r="F966" s="1"/>
      <c r="G966" s="1"/>
      <c r="H966" s="1"/>
      <c r="I966" s="1"/>
      <c r="J966" s="1"/>
      <c r="K966" s="18"/>
      <c r="L966" s="1"/>
      <c r="M966" s="1"/>
      <c r="N966" s="1"/>
      <c r="O966" s="1"/>
      <c r="P966" s="1"/>
      <c r="Q966" s="1"/>
      <c r="R966" s="1"/>
      <c r="S966" s="210"/>
      <c r="T966" s="210"/>
      <c r="U966" s="1"/>
      <c r="V966" s="18"/>
      <c r="W966" s="18"/>
      <c r="X966" s="1"/>
      <c r="Y966" s="210"/>
      <c r="Z966" s="1"/>
      <c r="AA966" s="18"/>
      <c r="AB966" s="212"/>
      <c r="AC966" s="1"/>
    </row>
    <row r="967" spans="1:29">
      <c r="A967" s="1"/>
      <c r="B967" s="1"/>
      <c r="C967" s="1"/>
      <c r="D967" s="1"/>
      <c r="E967" s="1"/>
      <c r="F967" s="1"/>
      <c r="G967" s="1"/>
      <c r="H967" s="1"/>
      <c r="I967" s="1"/>
      <c r="J967" s="1"/>
      <c r="K967" s="18"/>
      <c r="L967" s="1"/>
      <c r="M967" s="1"/>
      <c r="N967" s="1"/>
      <c r="O967" s="1"/>
      <c r="P967" s="1"/>
      <c r="Q967" s="1"/>
      <c r="R967" s="1"/>
      <c r="S967" s="210"/>
      <c r="T967" s="210"/>
      <c r="U967" s="1"/>
      <c r="V967" s="18"/>
      <c r="W967" s="18"/>
      <c r="X967" s="1"/>
      <c r="Y967" s="210"/>
      <c r="Z967" s="1"/>
      <c r="AA967" s="18"/>
      <c r="AB967" s="212"/>
      <c r="AC967" s="1"/>
    </row>
    <row r="968" spans="1:29">
      <c r="A968" s="1"/>
      <c r="B968" s="1"/>
      <c r="C968" s="1"/>
      <c r="D968" s="1"/>
      <c r="E968" s="1"/>
      <c r="F968" s="1"/>
      <c r="G968" s="1"/>
      <c r="H968" s="1"/>
      <c r="I968" s="1"/>
      <c r="J968" s="1"/>
      <c r="K968" s="18"/>
      <c r="L968" s="1"/>
      <c r="M968" s="1"/>
      <c r="N968" s="1"/>
      <c r="O968" s="1"/>
      <c r="P968" s="1"/>
      <c r="Q968" s="1"/>
      <c r="R968" s="1"/>
      <c r="S968" s="210"/>
      <c r="T968" s="210"/>
      <c r="U968" s="1"/>
      <c r="V968" s="18"/>
      <c r="W968" s="18"/>
      <c r="X968" s="1"/>
      <c r="Y968" s="210"/>
      <c r="Z968" s="1"/>
      <c r="AA968" s="18"/>
      <c r="AB968" s="212"/>
      <c r="AC968" s="1"/>
    </row>
    <row r="969" spans="1:29">
      <c r="A969" s="1"/>
      <c r="B969" s="1"/>
      <c r="C969" s="1"/>
      <c r="D969" s="1"/>
      <c r="E969" s="1"/>
      <c r="F969" s="1"/>
      <c r="G969" s="1"/>
      <c r="H969" s="1"/>
      <c r="I969" s="1"/>
      <c r="J969" s="1"/>
      <c r="K969" s="18"/>
      <c r="L969" s="1"/>
      <c r="M969" s="1"/>
      <c r="N969" s="1"/>
      <c r="O969" s="1"/>
      <c r="P969" s="1"/>
      <c r="Q969" s="1"/>
      <c r="R969" s="1"/>
      <c r="S969" s="210"/>
      <c r="T969" s="210"/>
      <c r="U969" s="1"/>
      <c r="V969" s="18"/>
      <c r="W969" s="18"/>
      <c r="X969" s="1"/>
      <c r="Y969" s="210"/>
      <c r="Z969" s="1"/>
      <c r="AA969" s="18"/>
      <c r="AB969" s="212"/>
      <c r="AC969" s="1"/>
    </row>
    <row r="970" spans="1:29">
      <c r="A970" s="1"/>
      <c r="B970" s="1"/>
      <c r="C970" s="1"/>
      <c r="D970" s="1"/>
      <c r="E970" s="1"/>
      <c r="F970" s="1"/>
      <c r="G970" s="1"/>
      <c r="H970" s="1"/>
      <c r="I970" s="1"/>
      <c r="J970" s="1"/>
      <c r="K970" s="18"/>
      <c r="L970" s="1"/>
      <c r="M970" s="1"/>
      <c r="N970" s="1"/>
      <c r="O970" s="1"/>
      <c r="P970" s="1"/>
      <c r="Q970" s="1"/>
      <c r="R970" s="1"/>
      <c r="S970" s="210"/>
      <c r="T970" s="210"/>
      <c r="U970" s="1"/>
      <c r="V970" s="18"/>
      <c r="W970" s="18"/>
      <c r="X970" s="1"/>
      <c r="Y970" s="210"/>
      <c r="Z970" s="1"/>
      <c r="AA970" s="18"/>
      <c r="AB970" s="212"/>
      <c r="AC970" s="1"/>
    </row>
    <row r="971" spans="1:29">
      <c r="A971" s="1"/>
      <c r="B971" s="1"/>
      <c r="C971" s="1"/>
      <c r="D971" s="1"/>
      <c r="E971" s="1"/>
      <c r="F971" s="1"/>
      <c r="G971" s="1"/>
      <c r="H971" s="1"/>
      <c r="I971" s="1"/>
      <c r="J971" s="1"/>
      <c r="K971" s="18"/>
      <c r="L971" s="1"/>
      <c r="M971" s="1"/>
      <c r="N971" s="1"/>
      <c r="O971" s="1"/>
      <c r="P971" s="1"/>
      <c r="Q971" s="1"/>
      <c r="R971" s="1"/>
      <c r="S971" s="210"/>
      <c r="T971" s="210"/>
      <c r="U971" s="1"/>
      <c r="V971" s="18"/>
      <c r="W971" s="18"/>
      <c r="X971" s="1"/>
      <c r="Y971" s="210"/>
      <c r="Z971" s="1"/>
      <c r="AA971" s="18"/>
      <c r="AB971" s="212"/>
      <c r="AC971" s="1"/>
    </row>
    <row r="972" spans="1:29">
      <c r="A972" s="1"/>
      <c r="B972" s="1"/>
      <c r="C972" s="1"/>
      <c r="D972" s="1"/>
      <c r="E972" s="1"/>
      <c r="F972" s="1"/>
      <c r="G972" s="1"/>
      <c r="H972" s="1"/>
      <c r="I972" s="1"/>
      <c r="J972" s="1"/>
      <c r="K972" s="18"/>
      <c r="L972" s="1"/>
      <c r="M972" s="1"/>
      <c r="N972" s="1"/>
      <c r="O972" s="1"/>
      <c r="P972" s="1"/>
      <c r="Q972" s="1"/>
      <c r="R972" s="1"/>
      <c r="S972" s="210"/>
      <c r="T972" s="210"/>
      <c r="U972" s="1"/>
      <c r="V972" s="18"/>
      <c r="W972" s="18"/>
      <c r="X972" s="1"/>
      <c r="Y972" s="210"/>
      <c r="Z972" s="1"/>
      <c r="AA972" s="18"/>
      <c r="AB972" s="212"/>
      <c r="AC972" s="1"/>
    </row>
    <row r="973" spans="1:29">
      <c r="A973" s="1"/>
      <c r="B973" s="1"/>
      <c r="C973" s="1"/>
      <c r="D973" s="1"/>
      <c r="E973" s="1"/>
      <c r="F973" s="1"/>
      <c r="G973" s="1"/>
      <c r="H973" s="1"/>
      <c r="I973" s="1"/>
      <c r="J973" s="1"/>
      <c r="K973" s="18"/>
      <c r="L973" s="1"/>
      <c r="M973" s="1"/>
      <c r="N973" s="1"/>
      <c r="O973" s="1"/>
      <c r="P973" s="1"/>
      <c r="Q973" s="1"/>
      <c r="R973" s="1"/>
      <c r="S973" s="210"/>
      <c r="T973" s="210"/>
      <c r="U973" s="1"/>
      <c r="V973" s="18"/>
      <c r="W973" s="18"/>
      <c r="X973" s="1"/>
      <c r="Y973" s="210"/>
      <c r="Z973" s="1"/>
      <c r="AA973" s="18"/>
      <c r="AB973" s="212"/>
      <c r="AC973" s="1"/>
    </row>
    <row r="974" spans="1:29">
      <c r="A974" s="1"/>
      <c r="B974" s="1"/>
      <c r="C974" s="1"/>
      <c r="D974" s="1"/>
      <c r="E974" s="1"/>
      <c r="F974" s="1"/>
      <c r="G974" s="1"/>
      <c r="H974" s="1"/>
      <c r="I974" s="1"/>
      <c r="J974" s="1"/>
      <c r="K974" s="18"/>
      <c r="L974" s="1"/>
      <c r="M974" s="1"/>
      <c r="N974" s="1"/>
      <c r="O974" s="1"/>
      <c r="P974" s="1"/>
      <c r="Q974" s="1"/>
      <c r="R974" s="1"/>
      <c r="S974" s="210"/>
      <c r="T974" s="210"/>
      <c r="U974" s="1"/>
      <c r="V974" s="18"/>
      <c r="W974" s="18"/>
      <c r="X974" s="1"/>
      <c r="Y974" s="210"/>
      <c r="Z974" s="1"/>
      <c r="AA974" s="18"/>
      <c r="AB974" s="212"/>
      <c r="AC974" s="1"/>
    </row>
    <row r="975" spans="1:29">
      <c r="A975" s="1"/>
      <c r="B975" s="1"/>
      <c r="C975" s="1"/>
      <c r="D975" s="1"/>
      <c r="E975" s="1"/>
      <c r="F975" s="1"/>
      <c r="G975" s="1"/>
      <c r="H975" s="1"/>
      <c r="I975" s="1"/>
      <c r="J975" s="1"/>
      <c r="K975" s="18"/>
      <c r="L975" s="1"/>
      <c r="M975" s="1"/>
      <c r="N975" s="1"/>
      <c r="O975" s="1"/>
      <c r="P975" s="1"/>
      <c r="Q975" s="1"/>
      <c r="R975" s="1"/>
      <c r="S975" s="210"/>
      <c r="T975" s="210"/>
      <c r="U975" s="1"/>
      <c r="V975" s="18"/>
      <c r="W975" s="18"/>
      <c r="X975" s="1"/>
      <c r="Y975" s="210"/>
      <c r="Z975" s="1"/>
      <c r="AA975" s="18"/>
      <c r="AB975" s="212"/>
      <c r="AC975" s="1"/>
    </row>
    <row r="976" spans="1:29">
      <c r="A976" s="1"/>
      <c r="B976" s="1"/>
      <c r="C976" s="1"/>
      <c r="D976" s="1"/>
      <c r="E976" s="1"/>
      <c r="F976" s="1"/>
      <c r="G976" s="1"/>
      <c r="H976" s="1"/>
      <c r="I976" s="1"/>
      <c r="J976" s="1"/>
      <c r="K976" s="18"/>
      <c r="L976" s="1"/>
      <c r="M976" s="1"/>
      <c r="N976" s="1"/>
      <c r="O976" s="1"/>
      <c r="P976" s="1"/>
      <c r="Q976" s="1"/>
      <c r="R976" s="1"/>
      <c r="S976" s="210"/>
      <c r="T976" s="210"/>
      <c r="U976" s="1"/>
      <c r="V976" s="18"/>
      <c r="W976" s="18"/>
      <c r="X976" s="1"/>
      <c r="Y976" s="210"/>
      <c r="Z976" s="1"/>
      <c r="AA976" s="18"/>
      <c r="AB976" s="212"/>
      <c r="AC976" s="1"/>
    </row>
    <row r="977" spans="1:29">
      <c r="A977" s="1"/>
      <c r="B977" s="1"/>
      <c r="C977" s="1"/>
      <c r="D977" s="1"/>
      <c r="E977" s="1"/>
      <c r="F977" s="1"/>
      <c r="G977" s="1"/>
      <c r="H977" s="1"/>
      <c r="I977" s="1"/>
      <c r="J977" s="1"/>
      <c r="K977" s="18"/>
      <c r="L977" s="1"/>
      <c r="M977" s="1"/>
      <c r="N977" s="1"/>
      <c r="O977" s="1"/>
      <c r="P977" s="1"/>
      <c r="Q977" s="1"/>
      <c r="R977" s="1"/>
      <c r="S977" s="210"/>
      <c r="T977" s="210"/>
      <c r="U977" s="1"/>
      <c r="V977" s="18"/>
      <c r="W977" s="18"/>
      <c r="X977" s="1"/>
      <c r="Y977" s="210"/>
      <c r="Z977" s="1"/>
      <c r="AA977" s="18"/>
      <c r="AB977" s="212"/>
      <c r="AC977" s="1"/>
    </row>
    <row r="978" spans="1:29">
      <c r="A978" s="1"/>
      <c r="B978" s="1"/>
      <c r="C978" s="1"/>
      <c r="D978" s="1"/>
      <c r="E978" s="1"/>
      <c r="F978" s="1"/>
      <c r="G978" s="1"/>
      <c r="H978" s="1"/>
      <c r="I978" s="1"/>
      <c r="J978" s="1"/>
      <c r="K978" s="18"/>
      <c r="L978" s="1"/>
      <c r="M978" s="1"/>
      <c r="N978" s="1"/>
      <c r="O978" s="1"/>
      <c r="P978" s="1"/>
      <c r="Q978" s="1"/>
      <c r="R978" s="1"/>
      <c r="S978" s="210"/>
      <c r="T978" s="210"/>
      <c r="U978" s="1"/>
      <c r="V978" s="18"/>
      <c r="W978" s="18"/>
      <c r="X978" s="1"/>
      <c r="Y978" s="210"/>
      <c r="Z978" s="1"/>
      <c r="AA978" s="18"/>
      <c r="AB978" s="212"/>
      <c r="AC978" s="1"/>
    </row>
    <row r="979" spans="1:29">
      <c r="A979" s="1"/>
      <c r="B979" s="1"/>
      <c r="C979" s="1"/>
      <c r="D979" s="1"/>
      <c r="E979" s="1"/>
      <c r="F979" s="1"/>
      <c r="G979" s="1"/>
      <c r="H979" s="1"/>
      <c r="I979" s="1"/>
      <c r="J979" s="1"/>
      <c r="K979" s="18"/>
      <c r="L979" s="1"/>
      <c r="M979" s="1"/>
      <c r="N979" s="1"/>
      <c r="O979" s="1"/>
      <c r="P979" s="1"/>
      <c r="Q979" s="1"/>
      <c r="R979" s="1"/>
      <c r="S979" s="210"/>
      <c r="T979" s="210"/>
      <c r="U979" s="1"/>
      <c r="V979" s="18"/>
      <c r="W979" s="18"/>
      <c r="X979" s="1"/>
      <c r="Y979" s="210"/>
      <c r="Z979" s="1"/>
      <c r="AA979" s="18"/>
      <c r="AB979" s="212"/>
      <c r="AC979" s="1"/>
    </row>
    <row r="980" spans="1:29">
      <c r="A980" s="1"/>
      <c r="B980" s="1"/>
      <c r="C980" s="1"/>
      <c r="D980" s="1"/>
      <c r="E980" s="1"/>
      <c r="F980" s="1"/>
      <c r="G980" s="1"/>
      <c r="H980" s="1"/>
      <c r="I980" s="1"/>
      <c r="J980" s="1"/>
      <c r="K980" s="18"/>
      <c r="L980" s="1"/>
      <c r="M980" s="1"/>
      <c r="N980" s="1"/>
      <c r="O980" s="1"/>
      <c r="P980" s="1"/>
      <c r="Q980" s="1"/>
      <c r="R980" s="1"/>
      <c r="S980" s="210"/>
      <c r="T980" s="210"/>
      <c r="U980" s="1"/>
      <c r="V980" s="18"/>
      <c r="W980" s="18"/>
      <c r="X980" s="1"/>
      <c r="Y980" s="210"/>
      <c r="Z980" s="1"/>
      <c r="AA980" s="18"/>
      <c r="AB980" s="212"/>
      <c r="AC980" s="1"/>
    </row>
    <row r="981" spans="1:29">
      <c r="A981" s="1"/>
      <c r="B981" s="1"/>
      <c r="C981" s="1"/>
      <c r="D981" s="1"/>
      <c r="E981" s="1"/>
      <c r="F981" s="1"/>
      <c r="G981" s="1"/>
      <c r="H981" s="1"/>
      <c r="I981" s="1"/>
      <c r="J981" s="1"/>
      <c r="K981" s="18"/>
      <c r="L981" s="1"/>
      <c r="M981" s="1"/>
      <c r="N981" s="1"/>
      <c r="O981" s="1"/>
      <c r="P981" s="1"/>
      <c r="Q981" s="1"/>
      <c r="R981" s="1"/>
      <c r="S981" s="210"/>
      <c r="T981" s="210"/>
      <c r="U981" s="1"/>
      <c r="V981" s="18"/>
      <c r="W981" s="18"/>
      <c r="X981" s="1"/>
      <c r="Y981" s="210"/>
      <c r="Z981" s="1"/>
      <c r="AA981" s="18"/>
      <c r="AB981" s="212"/>
      <c r="AC981" s="1"/>
    </row>
    <row r="982" spans="1:29">
      <c r="A982" s="1"/>
      <c r="B982" s="1"/>
      <c r="C982" s="1"/>
      <c r="D982" s="1"/>
      <c r="E982" s="1"/>
      <c r="F982" s="1"/>
      <c r="G982" s="1"/>
      <c r="H982" s="1"/>
      <c r="I982" s="1"/>
      <c r="J982" s="1"/>
      <c r="K982" s="18"/>
      <c r="L982" s="1"/>
      <c r="M982" s="1"/>
      <c r="N982" s="1"/>
      <c r="O982" s="1"/>
      <c r="P982" s="1"/>
      <c r="Q982" s="1"/>
      <c r="R982" s="1"/>
      <c r="S982" s="210"/>
      <c r="T982" s="210"/>
      <c r="U982" s="1"/>
      <c r="V982" s="18"/>
      <c r="W982" s="18"/>
      <c r="X982" s="1"/>
      <c r="Y982" s="210"/>
      <c r="Z982" s="1"/>
      <c r="AA982" s="18"/>
      <c r="AB982" s="212"/>
      <c r="AC982" s="1"/>
    </row>
    <row r="983" spans="1:29">
      <c r="A983" s="1"/>
      <c r="B983" s="1"/>
      <c r="C983" s="1"/>
      <c r="D983" s="1"/>
      <c r="E983" s="1"/>
      <c r="F983" s="1"/>
      <c r="G983" s="1"/>
      <c r="H983" s="1"/>
      <c r="I983" s="1"/>
      <c r="J983" s="1"/>
      <c r="K983" s="18"/>
      <c r="L983" s="1"/>
      <c r="M983" s="1"/>
      <c r="N983" s="1"/>
      <c r="O983" s="1"/>
      <c r="P983" s="1"/>
      <c r="Q983" s="1"/>
      <c r="R983" s="1"/>
      <c r="S983" s="210"/>
      <c r="T983" s="210"/>
      <c r="U983" s="1"/>
      <c r="V983" s="18"/>
      <c r="W983" s="18"/>
      <c r="X983" s="1"/>
      <c r="Y983" s="210"/>
      <c r="Z983" s="1"/>
      <c r="AA983" s="18"/>
      <c r="AB983" s="212"/>
      <c r="AC983" s="1"/>
    </row>
    <row r="984" spans="1:29">
      <c r="A984" s="1"/>
      <c r="B984" s="1"/>
      <c r="C984" s="1"/>
      <c r="D984" s="1"/>
      <c r="E984" s="1"/>
      <c r="F984" s="1"/>
      <c r="G984" s="1"/>
      <c r="H984" s="1"/>
      <c r="I984" s="1"/>
      <c r="J984" s="1"/>
      <c r="K984" s="18"/>
      <c r="L984" s="1"/>
      <c r="M984" s="1"/>
      <c r="N984" s="1"/>
      <c r="O984" s="1"/>
      <c r="P984" s="1"/>
      <c r="Q984" s="1"/>
      <c r="R984" s="1"/>
      <c r="S984" s="210"/>
      <c r="T984" s="210"/>
      <c r="U984" s="1"/>
      <c r="V984" s="18"/>
      <c r="W984" s="18"/>
      <c r="X984" s="1"/>
      <c r="Y984" s="210"/>
      <c r="Z984" s="1"/>
      <c r="AA984" s="18"/>
      <c r="AB984" s="212"/>
      <c r="AC984" s="1"/>
    </row>
    <row r="985" spans="1:29">
      <c r="A985" s="1"/>
      <c r="B985" s="1"/>
      <c r="C985" s="1"/>
      <c r="D985" s="1"/>
      <c r="E985" s="1"/>
      <c r="F985" s="1"/>
      <c r="G985" s="1"/>
      <c r="H985" s="1"/>
      <c r="I985" s="1"/>
      <c r="J985" s="1"/>
      <c r="K985" s="18"/>
      <c r="L985" s="1"/>
      <c r="M985" s="1"/>
      <c r="N985" s="1"/>
      <c r="O985" s="1"/>
      <c r="P985" s="1"/>
      <c r="Q985" s="1"/>
      <c r="R985" s="1"/>
      <c r="S985" s="210"/>
      <c r="T985" s="210"/>
      <c r="U985" s="1"/>
      <c r="V985" s="18"/>
      <c r="W985" s="18"/>
      <c r="X985" s="1"/>
      <c r="Y985" s="210"/>
      <c r="Z985" s="1"/>
      <c r="AA985" s="18"/>
      <c r="AB985" s="212"/>
      <c r="AC985" s="1"/>
    </row>
    <row r="986" spans="1:29">
      <c r="A986" s="1"/>
      <c r="B986" s="1"/>
      <c r="C986" s="1"/>
      <c r="D986" s="1"/>
      <c r="E986" s="1"/>
      <c r="F986" s="1"/>
      <c r="G986" s="1"/>
      <c r="H986" s="1"/>
      <c r="I986" s="1"/>
      <c r="J986" s="1"/>
      <c r="K986" s="18"/>
      <c r="L986" s="1"/>
      <c r="M986" s="1"/>
      <c r="N986" s="1"/>
      <c r="O986" s="1"/>
      <c r="P986" s="1"/>
      <c r="Q986" s="1"/>
      <c r="R986" s="1"/>
      <c r="S986" s="210"/>
      <c r="T986" s="210"/>
      <c r="U986" s="1"/>
      <c r="V986" s="18"/>
      <c r="W986" s="18"/>
      <c r="X986" s="1"/>
      <c r="Y986" s="210"/>
      <c r="Z986" s="1"/>
      <c r="AA986" s="18"/>
      <c r="AB986" s="212"/>
      <c r="AC986" s="1"/>
    </row>
    <row r="987" spans="1:29">
      <c r="A987" s="1"/>
      <c r="B987" s="1"/>
      <c r="C987" s="1"/>
      <c r="D987" s="1"/>
      <c r="E987" s="1"/>
      <c r="F987" s="1"/>
      <c r="G987" s="1"/>
      <c r="H987" s="1"/>
      <c r="I987" s="1"/>
      <c r="J987" s="1"/>
      <c r="K987" s="18"/>
      <c r="L987" s="1"/>
      <c r="M987" s="1"/>
      <c r="N987" s="1"/>
      <c r="O987" s="1"/>
      <c r="P987" s="1"/>
      <c r="Q987" s="1"/>
      <c r="R987" s="1"/>
      <c r="S987" s="210"/>
      <c r="T987" s="210"/>
      <c r="U987" s="1"/>
      <c r="V987" s="18"/>
      <c r="W987" s="18"/>
      <c r="X987" s="1"/>
      <c r="Y987" s="210"/>
      <c r="Z987" s="1"/>
      <c r="AA987" s="18"/>
      <c r="AB987" s="212"/>
      <c r="AC987" s="1"/>
    </row>
    <row r="988" spans="1:29">
      <c r="A988" s="1"/>
      <c r="B988" s="1"/>
      <c r="C988" s="1"/>
      <c r="D988" s="1"/>
      <c r="E988" s="1"/>
      <c r="F988" s="1"/>
      <c r="G988" s="1"/>
      <c r="H988" s="1"/>
      <c r="I988" s="1"/>
      <c r="J988" s="1"/>
      <c r="K988" s="18"/>
      <c r="L988" s="1"/>
      <c r="M988" s="1"/>
      <c r="N988" s="1"/>
      <c r="O988" s="1"/>
      <c r="P988" s="1"/>
      <c r="Q988" s="1"/>
      <c r="R988" s="1"/>
      <c r="S988" s="210"/>
      <c r="T988" s="210"/>
      <c r="U988" s="1"/>
      <c r="V988" s="18"/>
      <c r="W988" s="18"/>
      <c r="X988" s="1"/>
      <c r="Y988" s="210"/>
      <c r="Z988" s="1"/>
      <c r="AA988" s="18"/>
      <c r="AB988" s="212"/>
      <c r="AC988" s="1"/>
    </row>
    <row r="989" spans="1:29">
      <c r="A989" s="1"/>
      <c r="B989" s="1"/>
      <c r="C989" s="1"/>
      <c r="D989" s="1"/>
      <c r="E989" s="1"/>
      <c r="F989" s="1"/>
      <c r="G989" s="1"/>
      <c r="H989" s="1"/>
      <c r="I989" s="1"/>
      <c r="J989" s="1"/>
      <c r="K989" s="18"/>
      <c r="L989" s="1"/>
      <c r="M989" s="1"/>
      <c r="N989" s="1"/>
      <c r="O989" s="1"/>
      <c r="P989" s="1"/>
      <c r="Q989" s="1"/>
      <c r="R989" s="1"/>
      <c r="S989" s="210"/>
      <c r="T989" s="210"/>
      <c r="U989" s="1"/>
      <c r="V989" s="18"/>
      <c r="W989" s="18"/>
      <c r="X989" s="1"/>
      <c r="Y989" s="210"/>
      <c r="Z989" s="1"/>
      <c r="AA989" s="18"/>
      <c r="AB989" s="212"/>
      <c r="AC989" s="1"/>
    </row>
    <row r="990" spans="1:29">
      <c r="A990" s="1"/>
      <c r="B990" s="1"/>
      <c r="C990" s="1"/>
      <c r="D990" s="1"/>
      <c r="E990" s="1"/>
      <c r="F990" s="1"/>
      <c r="G990" s="1"/>
      <c r="H990" s="1"/>
      <c r="I990" s="1"/>
      <c r="J990" s="1"/>
      <c r="K990" s="18"/>
      <c r="L990" s="1"/>
      <c r="M990" s="1"/>
      <c r="N990" s="1"/>
      <c r="O990" s="1"/>
      <c r="P990" s="1"/>
      <c r="Q990" s="1"/>
      <c r="R990" s="1"/>
      <c r="S990" s="210"/>
      <c r="T990" s="210"/>
      <c r="U990" s="1"/>
      <c r="V990" s="18"/>
      <c r="W990" s="18"/>
      <c r="X990" s="1"/>
      <c r="Y990" s="210"/>
      <c r="Z990" s="1"/>
      <c r="AA990" s="18"/>
      <c r="AB990" s="212"/>
      <c r="AC990" s="1"/>
    </row>
    <row r="991" spans="1:29">
      <c r="A991" s="1"/>
      <c r="B991" s="1"/>
      <c r="C991" s="1"/>
      <c r="D991" s="1"/>
      <c r="E991" s="1"/>
      <c r="F991" s="1"/>
      <c r="G991" s="1"/>
      <c r="H991" s="1"/>
      <c r="I991" s="1"/>
      <c r="J991" s="1"/>
      <c r="K991" s="18"/>
      <c r="L991" s="1"/>
      <c r="M991" s="1"/>
      <c r="N991" s="1"/>
      <c r="O991" s="1"/>
      <c r="P991" s="1"/>
      <c r="Q991" s="1"/>
      <c r="R991" s="1"/>
      <c r="S991" s="210"/>
      <c r="T991" s="210"/>
      <c r="U991" s="1"/>
      <c r="V991" s="18"/>
      <c r="W991" s="18"/>
      <c r="X991" s="1"/>
      <c r="Y991" s="210"/>
      <c r="Z991" s="1"/>
      <c r="AA991" s="18"/>
      <c r="AB991" s="212"/>
      <c r="AC991" s="1"/>
    </row>
    <row r="992" spans="1:29">
      <c r="A992" s="1"/>
      <c r="B992" s="1"/>
      <c r="C992" s="1"/>
      <c r="D992" s="1"/>
      <c r="E992" s="1"/>
      <c r="F992" s="1"/>
      <c r="G992" s="1"/>
      <c r="H992" s="1"/>
      <c r="I992" s="1"/>
      <c r="J992" s="1"/>
      <c r="K992" s="18"/>
      <c r="L992" s="1"/>
      <c r="M992" s="1"/>
      <c r="N992" s="1"/>
      <c r="O992" s="1"/>
      <c r="P992" s="1"/>
      <c r="Q992" s="1"/>
      <c r="R992" s="1"/>
      <c r="S992" s="210"/>
      <c r="T992" s="210"/>
      <c r="U992" s="1"/>
      <c r="V992" s="18"/>
      <c r="W992" s="18"/>
      <c r="X992" s="1"/>
      <c r="Y992" s="210"/>
      <c r="Z992" s="1"/>
      <c r="AA992" s="18"/>
      <c r="AB992" s="212"/>
      <c r="AC992" s="1"/>
    </row>
    <row r="993" spans="1:29">
      <c r="A993" s="1"/>
      <c r="B993" s="1"/>
      <c r="C993" s="1"/>
      <c r="D993" s="1"/>
      <c r="E993" s="1"/>
      <c r="F993" s="1"/>
      <c r="G993" s="1"/>
      <c r="H993" s="1"/>
      <c r="I993" s="1"/>
      <c r="J993" s="1"/>
      <c r="K993" s="18"/>
      <c r="L993" s="1"/>
      <c r="M993" s="1"/>
      <c r="N993" s="1"/>
      <c r="O993" s="1"/>
      <c r="P993" s="1"/>
      <c r="Q993" s="1"/>
      <c r="R993" s="1"/>
      <c r="S993" s="210"/>
      <c r="T993" s="210"/>
      <c r="U993" s="1"/>
      <c r="V993" s="18"/>
      <c r="W993" s="18"/>
      <c r="X993" s="1"/>
      <c r="Y993" s="210"/>
      <c r="Z993" s="1"/>
      <c r="AA993" s="18"/>
      <c r="AB993" s="212"/>
      <c r="AC993" s="1"/>
    </row>
    <row r="994" spans="1:29">
      <c r="A994" s="1"/>
      <c r="B994" s="1"/>
      <c r="C994" s="1"/>
      <c r="D994" s="1"/>
      <c r="E994" s="1"/>
      <c r="F994" s="1"/>
      <c r="G994" s="1"/>
      <c r="H994" s="1"/>
      <c r="I994" s="1"/>
      <c r="J994" s="1"/>
      <c r="K994" s="18"/>
      <c r="L994" s="1"/>
      <c r="M994" s="1"/>
      <c r="N994" s="1"/>
      <c r="O994" s="1"/>
      <c r="P994" s="1"/>
      <c r="Q994" s="1"/>
      <c r="R994" s="1"/>
      <c r="S994" s="210"/>
      <c r="T994" s="210"/>
      <c r="U994" s="1"/>
      <c r="V994" s="18"/>
      <c r="W994" s="18"/>
      <c r="X994" s="1"/>
      <c r="Y994" s="210"/>
      <c r="Z994" s="1"/>
      <c r="AA994" s="18"/>
      <c r="AB994" s="212"/>
      <c r="AC994" s="1"/>
    </row>
    <row r="995" spans="1:29">
      <c r="A995" s="1"/>
      <c r="B995" s="1"/>
      <c r="C995" s="1"/>
      <c r="D995" s="1"/>
      <c r="E995" s="1"/>
      <c r="F995" s="1"/>
      <c r="G995" s="1"/>
      <c r="H995" s="1"/>
      <c r="I995" s="1"/>
      <c r="J995" s="1"/>
      <c r="K995" s="18"/>
      <c r="L995" s="1"/>
      <c r="M995" s="1"/>
      <c r="N995" s="1"/>
      <c r="O995" s="1"/>
      <c r="P995" s="1"/>
      <c r="Q995" s="1"/>
      <c r="R995" s="1"/>
      <c r="S995" s="210"/>
      <c r="T995" s="210"/>
      <c r="U995" s="1"/>
      <c r="V995" s="18"/>
      <c r="W995" s="18"/>
      <c r="X995" s="1"/>
      <c r="Y995" s="210"/>
      <c r="Z995" s="1"/>
      <c r="AA995" s="18"/>
      <c r="AB995" s="212"/>
      <c r="AC995" s="1"/>
    </row>
    <row r="996" spans="1:29">
      <c r="A996" s="1"/>
      <c r="B996" s="1"/>
      <c r="C996" s="1"/>
      <c r="D996" s="1"/>
      <c r="E996" s="1"/>
      <c r="F996" s="1"/>
      <c r="G996" s="1"/>
      <c r="H996" s="1"/>
      <c r="I996" s="1"/>
      <c r="J996" s="1"/>
      <c r="K996" s="18"/>
      <c r="L996" s="1"/>
      <c r="M996" s="1"/>
      <c r="N996" s="1"/>
      <c r="O996" s="1"/>
      <c r="P996" s="1"/>
      <c r="Q996" s="1"/>
      <c r="R996" s="1"/>
      <c r="S996" s="210"/>
      <c r="T996" s="210"/>
      <c r="U996" s="1"/>
      <c r="V996" s="18"/>
      <c r="W996" s="18"/>
      <c r="X996" s="1"/>
      <c r="Y996" s="210"/>
      <c r="Z996" s="1"/>
      <c r="AA996" s="18"/>
      <c r="AB996" s="212"/>
      <c r="AC996" s="1"/>
    </row>
    <row r="997" spans="1:29">
      <c r="A997" s="1"/>
      <c r="B997" s="1"/>
      <c r="C997" s="1"/>
      <c r="D997" s="1"/>
      <c r="E997" s="1"/>
      <c r="F997" s="1"/>
      <c r="G997" s="1"/>
      <c r="H997" s="1"/>
      <c r="I997" s="1"/>
      <c r="J997" s="1"/>
      <c r="K997" s="18"/>
      <c r="L997" s="1"/>
      <c r="M997" s="1"/>
      <c r="N997" s="1"/>
      <c r="O997" s="1"/>
      <c r="P997" s="1"/>
      <c r="Q997" s="1"/>
      <c r="R997" s="1"/>
      <c r="S997" s="210"/>
      <c r="T997" s="210"/>
      <c r="U997" s="1"/>
      <c r="V997" s="18"/>
      <c r="W997" s="18"/>
      <c r="X997" s="1"/>
      <c r="Y997" s="210"/>
      <c r="Z997" s="1"/>
      <c r="AA997" s="18"/>
      <c r="AB997" s="212"/>
      <c r="AC997" s="1"/>
    </row>
    <row r="998" spans="1:29">
      <c r="A998" s="1"/>
      <c r="B998" s="1"/>
      <c r="C998" s="1"/>
      <c r="D998" s="1"/>
      <c r="E998" s="1"/>
      <c r="F998" s="1"/>
      <c r="G998" s="1"/>
      <c r="H998" s="1"/>
      <c r="I998" s="1"/>
      <c r="J998" s="1"/>
      <c r="K998" s="18"/>
      <c r="L998" s="1"/>
      <c r="M998" s="1"/>
      <c r="N998" s="1"/>
      <c r="O998" s="1"/>
      <c r="P998" s="1"/>
      <c r="Q998" s="1"/>
      <c r="R998" s="1"/>
      <c r="S998" s="210"/>
      <c r="T998" s="210"/>
      <c r="U998" s="1"/>
      <c r="V998" s="18"/>
      <c r="W998" s="18"/>
      <c r="X998" s="1"/>
      <c r="Y998" s="210"/>
      <c r="Z998" s="1"/>
      <c r="AA998" s="18"/>
      <c r="AB998" s="212"/>
      <c r="AC998" s="1"/>
    </row>
    <row r="999" spans="1:29">
      <c r="A999" s="1"/>
      <c r="B999" s="1"/>
      <c r="C999" s="1"/>
      <c r="D999" s="1"/>
      <c r="E999" s="1"/>
      <c r="F999" s="1"/>
      <c r="G999" s="1"/>
      <c r="H999" s="1"/>
      <c r="I999" s="1"/>
      <c r="J999" s="1"/>
      <c r="K999" s="18"/>
      <c r="L999" s="1"/>
      <c r="M999" s="1"/>
      <c r="N999" s="1"/>
      <c r="O999" s="1"/>
      <c r="P999" s="1"/>
      <c r="Q999" s="1"/>
      <c r="R999" s="1"/>
      <c r="S999" s="210"/>
      <c r="T999" s="210"/>
      <c r="U999" s="1"/>
      <c r="V999" s="18"/>
      <c r="W999" s="18"/>
      <c r="X999" s="1"/>
      <c r="Y999" s="210"/>
      <c r="Z999" s="1"/>
      <c r="AA999" s="18"/>
      <c r="AB999" s="212"/>
      <c r="AC999" s="1"/>
    </row>
    <row r="1000" spans="1:29">
      <c r="A1000" s="1"/>
      <c r="B1000" s="1"/>
      <c r="C1000" s="1"/>
      <c r="D1000" s="1"/>
      <c r="E1000" s="1"/>
      <c r="F1000" s="1"/>
      <c r="G1000" s="1"/>
      <c r="H1000" s="1"/>
      <c r="I1000" s="1"/>
      <c r="J1000" s="1"/>
      <c r="K1000" s="18"/>
      <c r="L1000" s="1"/>
      <c r="M1000" s="1"/>
      <c r="N1000" s="1"/>
      <c r="O1000" s="1"/>
      <c r="P1000" s="1"/>
      <c r="Q1000" s="1"/>
      <c r="R1000" s="1"/>
      <c r="S1000" s="210"/>
      <c r="T1000" s="210"/>
      <c r="U1000" s="1"/>
      <c r="V1000" s="18"/>
      <c r="W1000" s="18"/>
      <c r="X1000" s="1"/>
      <c r="Y1000" s="210"/>
      <c r="Z1000" s="1"/>
      <c r="AA1000" s="18"/>
      <c r="AB1000" s="212"/>
      <c r="AC1000" s="1"/>
    </row>
    <row r="1001" spans="1:29">
      <c r="A1001" s="1"/>
      <c r="B1001" s="1"/>
      <c r="C1001" s="1"/>
      <c r="D1001" s="1"/>
      <c r="E1001" s="1"/>
      <c r="F1001" s="1"/>
      <c r="G1001" s="1"/>
      <c r="H1001" s="1"/>
      <c r="I1001" s="1"/>
      <c r="J1001" s="1"/>
      <c r="K1001" s="18"/>
      <c r="L1001" s="1"/>
      <c r="M1001" s="1"/>
      <c r="N1001" s="1"/>
      <c r="O1001" s="1"/>
      <c r="P1001" s="1"/>
      <c r="Q1001" s="1"/>
      <c r="R1001" s="1"/>
      <c r="S1001" s="210"/>
      <c r="T1001" s="210"/>
      <c r="U1001" s="1"/>
      <c r="V1001" s="18"/>
      <c r="W1001" s="18"/>
      <c r="X1001" s="1"/>
      <c r="Y1001" s="210"/>
      <c r="Z1001" s="1"/>
      <c r="AA1001" s="18"/>
      <c r="AB1001" s="212"/>
      <c r="AC1001" s="1"/>
    </row>
    <row r="1002" spans="1:29">
      <c r="A1002" s="1"/>
      <c r="B1002" s="1"/>
      <c r="C1002" s="1"/>
      <c r="D1002" s="1"/>
      <c r="E1002" s="1"/>
      <c r="F1002" s="1"/>
      <c r="G1002" s="1"/>
      <c r="H1002" s="1"/>
      <c r="I1002" s="1"/>
      <c r="J1002" s="1"/>
      <c r="K1002" s="18"/>
      <c r="L1002" s="1"/>
      <c r="M1002" s="1"/>
      <c r="N1002" s="1"/>
      <c r="O1002" s="1"/>
      <c r="P1002" s="1"/>
      <c r="Q1002" s="1"/>
      <c r="R1002" s="1"/>
      <c r="S1002" s="210"/>
      <c r="T1002" s="210"/>
      <c r="U1002" s="1"/>
      <c r="V1002" s="18"/>
      <c r="W1002" s="18"/>
      <c r="X1002" s="1"/>
      <c r="Y1002" s="210"/>
      <c r="Z1002" s="1"/>
      <c r="AA1002" s="18"/>
      <c r="AB1002" s="212"/>
      <c r="AC1002" s="1"/>
    </row>
    <row r="1003" spans="1:29">
      <c r="A1003" s="1"/>
      <c r="B1003" s="1"/>
      <c r="C1003" s="1"/>
      <c r="D1003" s="1"/>
      <c r="E1003" s="1"/>
      <c r="F1003" s="1"/>
      <c r="G1003" s="1"/>
      <c r="H1003" s="1"/>
      <c r="I1003" s="1"/>
      <c r="J1003" s="1"/>
      <c r="K1003" s="18"/>
      <c r="L1003" s="1"/>
      <c r="M1003" s="1"/>
      <c r="N1003" s="1"/>
      <c r="O1003" s="1"/>
      <c r="P1003" s="1"/>
      <c r="Q1003" s="1"/>
      <c r="R1003" s="1"/>
      <c r="S1003" s="210"/>
      <c r="T1003" s="210"/>
      <c r="U1003" s="1"/>
      <c r="V1003" s="18"/>
      <c r="W1003" s="18"/>
      <c r="X1003" s="1"/>
      <c r="Y1003" s="210"/>
      <c r="Z1003" s="1"/>
      <c r="AA1003" s="18"/>
      <c r="AB1003" s="212"/>
      <c r="AC1003" s="1"/>
    </row>
    <row r="1004" spans="1:29">
      <c r="A1004" s="1"/>
      <c r="B1004" s="1"/>
      <c r="C1004" s="1"/>
      <c r="D1004" s="1"/>
      <c r="E1004" s="1"/>
      <c r="F1004" s="1"/>
      <c r="G1004" s="1"/>
      <c r="H1004" s="1"/>
      <c r="I1004" s="1"/>
      <c r="J1004" s="1"/>
      <c r="K1004" s="18"/>
      <c r="L1004" s="1"/>
      <c r="M1004" s="1"/>
      <c r="N1004" s="1"/>
      <c r="O1004" s="1"/>
      <c r="P1004" s="1"/>
      <c r="Q1004" s="1"/>
      <c r="R1004" s="1"/>
      <c r="S1004" s="210"/>
      <c r="T1004" s="210"/>
      <c r="U1004" s="1"/>
      <c r="V1004" s="18"/>
      <c r="W1004" s="18"/>
      <c r="X1004" s="1"/>
      <c r="Y1004" s="210"/>
      <c r="Z1004" s="1"/>
      <c r="AA1004" s="18"/>
      <c r="AB1004" s="212"/>
      <c r="AC1004" s="1"/>
    </row>
    <row r="1005" spans="1:29">
      <c r="A1005" s="1"/>
      <c r="B1005" s="1"/>
      <c r="C1005" s="1"/>
      <c r="D1005" s="1"/>
      <c r="E1005" s="1"/>
      <c r="F1005" s="1"/>
      <c r="G1005" s="1"/>
      <c r="H1005" s="1"/>
      <c r="I1005" s="1"/>
      <c r="J1005" s="1"/>
      <c r="K1005" s="18"/>
      <c r="L1005" s="1"/>
      <c r="M1005" s="1"/>
      <c r="N1005" s="1"/>
      <c r="O1005" s="1"/>
      <c r="P1005" s="1"/>
      <c r="Q1005" s="1"/>
      <c r="R1005" s="1"/>
      <c r="S1005" s="210"/>
      <c r="T1005" s="210"/>
      <c r="U1005" s="1"/>
      <c r="V1005" s="18"/>
      <c r="W1005" s="18"/>
      <c r="X1005" s="1"/>
      <c r="Y1005" s="210"/>
      <c r="Z1005" s="1"/>
      <c r="AA1005" s="18"/>
      <c r="AB1005" s="212"/>
      <c r="AC1005" s="1"/>
    </row>
    <row r="1006" spans="1:29">
      <c r="A1006" s="1"/>
      <c r="B1006" s="1"/>
      <c r="C1006" s="1"/>
      <c r="D1006" s="1"/>
      <c r="E1006" s="1"/>
      <c r="F1006" s="1"/>
      <c r="G1006" s="1"/>
      <c r="H1006" s="1"/>
      <c r="I1006" s="1"/>
      <c r="J1006" s="1"/>
      <c r="K1006" s="18"/>
      <c r="L1006" s="1"/>
      <c r="M1006" s="1"/>
      <c r="N1006" s="1"/>
      <c r="O1006" s="1"/>
      <c r="P1006" s="1"/>
      <c r="Q1006" s="1"/>
      <c r="R1006" s="1"/>
      <c r="S1006" s="210"/>
      <c r="T1006" s="210"/>
      <c r="U1006" s="1"/>
      <c r="V1006" s="18"/>
      <c r="W1006" s="18"/>
      <c r="X1006" s="1"/>
      <c r="Y1006" s="210"/>
      <c r="Z1006" s="1"/>
      <c r="AA1006" s="18"/>
      <c r="AB1006" s="212"/>
      <c r="AC1006" s="1"/>
    </row>
    <row r="1007" spans="1:29">
      <c r="A1007" s="1"/>
      <c r="B1007" s="1"/>
      <c r="C1007" s="1"/>
      <c r="D1007" s="1"/>
      <c r="E1007" s="1"/>
      <c r="F1007" s="1"/>
      <c r="G1007" s="1"/>
      <c r="H1007" s="1"/>
      <c r="I1007" s="1"/>
      <c r="J1007" s="1"/>
      <c r="K1007" s="18"/>
      <c r="L1007" s="1"/>
      <c r="M1007" s="1"/>
      <c r="N1007" s="1"/>
      <c r="O1007" s="1"/>
      <c r="P1007" s="1"/>
      <c r="Q1007" s="1"/>
      <c r="R1007" s="1"/>
      <c r="S1007" s="210"/>
      <c r="T1007" s="210"/>
      <c r="U1007" s="1"/>
      <c r="V1007" s="18"/>
      <c r="W1007" s="18"/>
      <c r="X1007" s="1"/>
      <c r="Y1007" s="210"/>
      <c r="Z1007" s="1"/>
      <c r="AA1007" s="18"/>
      <c r="AB1007" s="212"/>
      <c r="AC1007" s="1"/>
    </row>
    <row r="1008" spans="1:29">
      <c r="A1008" s="1"/>
      <c r="B1008" s="1"/>
      <c r="C1008" s="1"/>
      <c r="D1008" s="1"/>
      <c r="E1008" s="1"/>
      <c r="F1008" s="1"/>
      <c r="G1008" s="1"/>
      <c r="H1008" s="1"/>
      <c r="I1008" s="1"/>
      <c r="J1008" s="1"/>
      <c r="K1008" s="18"/>
      <c r="L1008" s="1"/>
      <c r="M1008" s="1"/>
      <c r="N1008" s="1"/>
      <c r="O1008" s="1"/>
      <c r="P1008" s="1"/>
      <c r="Q1008" s="1"/>
      <c r="R1008" s="1"/>
      <c r="S1008" s="210"/>
      <c r="T1008" s="210"/>
      <c r="U1008" s="1"/>
      <c r="V1008" s="18"/>
      <c r="W1008" s="18"/>
      <c r="X1008" s="1"/>
      <c r="Y1008" s="210"/>
      <c r="Z1008" s="1"/>
      <c r="AA1008" s="18"/>
      <c r="AB1008" s="212"/>
      <c r="AC1008" s="1"/>
    </row>
    <row r="1009" spans="1:29">
      <c r="A1009" s="1"/>
      <c r="B1009" s="1"/>
      <c r="C1009" s="1"/>
      <c r="D1009" s="1"/>
      <c r="E1009" s="1"/>
      <c r="F1009" s="1"/>
      <c r="G1009" s="1"/>
      <c r="H1009" s="1"/>
      <c r="I1009" s="1"/>
      <c r="J1009" s="1"/>
      <c r="K1009" s="18"/>
      <c r="L1009" s="1"/>
      <c r="M1009" s="1"/>
      <c r="N1009" s="1"/>
      <c r="O1009" s="1"/>
      <c r="P1009" s="1"/>
      <c r="Q1009" s="1"/>
      <c r="R1009" s="1"/>
      <c r="S1009" s="210"/>
      <c r="T1009" s="210"/>
      <c r="U1009" s="1"/>
      <c r="V1009" s="18"/>
      <c r="W1009" s="18"/>
      <c r="X1009" s="1"/>
      <c r="Y1009" s="210"/>
      <c r="Z1009" s="1"/>
      <c r="AA1009" s="18"/>
      <c r="AB1009" s="212"/>
      <c r="AC1009" s="1"/>
    </row>
    <row r="1010" spans="1:29">
      <c r="A1010" s="1"/>
      <c r="B1010" s="1"/>
      <c r="C1010" s="1"/>
      <c r="D1010" s="1"/>
      <c r="E1010" s="1"/>
      <c r="F1010" s="1"/>
      <c r="G1010" s="1"/>
      <c r="H1010" s="1"/>
      <c r="I1010" s="1"/>
      <c r="J1010" s="1"/>
      <c r="K1010" s="18"/>
      <c r="L1010" s="1"/>
      <c r="M1010" s="1"/>
      <c r="N1010" s="1"/>
      <c r="O1010" s="1"/>
      <c r="P1010" s="1"/>
      <c r="Q1010" s="1"/>
      <c r="R1010" s="1"/>
      <c r="S1010" s="210"/>
      <c r="T1010" s="210"/>
      <c r="U1010" s="1"/>
      <c r="V1010" s="18"/>
      <c r="W1010" s="18"/>
      <c r="X1010" s="1"/>
      <c r="Y1010" s="210"/>
      <c r="Z1010" s="1"/>
      <c r="AA1010" s="18"/>
      <c r="AB1010" s="212"/>
      <c r="AC1010" s="1"/>
    </row>
    <row r="1011" spans="1:29">
      <c r="A1011" s="1"/>
      <c r="B1011" s="1"/>
      <c r="C1011" s="1"/>
      <c r="D1011" s="1"/>
      <c r="E1011" s="1"/>
      <c r="F1011" s="1"/>
      <c r="G1011" s="1"/>
      <c r="H1011" s="1"/>
      <c r="I1011" s="1"/>
      <c r="J1011" s="1"/>
      <c r="K1011" s="18"/>
      <c r="L1011" s="1"/>
      <c r="M1011" s="1"/>
      <c r="N1011" s="1"/>
      <c r="O1011" s="1"/>
      <c r="P1011" s="1"/>
      <c r="Q1011" s="1"/>
      <c r="R1011" s="1"/>
      <c r="S1011" s="210"/>
      <c r="T1011" s="210"/>
      <c r="U1011" s="1"/>
      <c r="V1011" s="18"/>
      <c r="W1011" s="18"/>
      <c r="X1011" s="1"/>
      <c r="Y1011" s="210"/>
      <c r="Z1011" s="1"/>
      <c r="AA1011" s="18"/>
      <c r="AB1011" s="212"/>
      <c r="AC1011" s="1"/>
    </row>
    <row r="1012" spans="1:29">
      <c r="A1012" s="1"/>
      <c r="B1012" s="1"/>
      <c r="C1012" s="1"/>
      <c r="D1012" s="1"/>
      <c r="E1012" s="1"/>
      <c r="F1012" s="1"/>
      <c r="G1012" s="1"/>
      <c r="H1012" s="1"/>
      <c r="I1012" s="1"/>
      <c r="J1012" s="1"/>
      <c r="K1012" s="18"/>
      <c r="L1012" s="1"/>
      <c r="M1012" s="1"/>
      <c r="N1012" s="1"/>
      <c r="O1012" s="1"/>
      <c r="P1012" s="1"/>
      <c r="Q1012" s="1"/>
      <c r="R1012" s="1"/>
      <c r="S1012" s="210"/>
      <c r="T1012" s="210"/>
      <c r="U1012" s="1"/>
      <c r="V1012" s="18"/>
      <c r="W1012" s="18"/>
      <c r="X1012" s="1"/>
      <c r="Y1012" s="210"/>
      <c r="Z1012" s="1"/>
      <c r="AA1012" s="18"/>
      <c r="AB1012" s="212"/>
      <c r="AC1012" s="1"/>
    </row>
    <row r="1013" spans="1:29">
      <c r="A1013" s="1"/>
      <c r="B1013" s="1"/>
      <c r="C1013" s="1"/>
      <c r="D1013" s="1"/>
      <c r="E1013" s="1"/>
      <c r="F1013" s="1"/>
      <c r="G1013" s="1"/>
      <c r="H1013" s="1"/>
      <c r="I1013" s="1"/>
      <c r="J1013" s="1"/>
      <c r="K1013" s="18"/>
      <c r="L1013" s="1"/>
      <c r="M1013" s="1"/>
      <c r="N1013" s="1"/>
      <c r="O1013" s="1"/>
      <c r="P1013" s="1"/>
      <c r="Q1013" s="1"/>
      <c r="R1013" s="1"/>
      <c r="S1013" s="210"/>
      <c r="T1013" s="210"/>
      <c r="U1013" s="1"/>
      <c r="V1013" s="18"/>
      <c r="W1013" s="18"/>
      <c r="X1013" s="1"/>
      <c r="Y1013" s="210"/>
      <c r="Z1013" s="1"/>
      <c r="AA1013" s="18"/>
      <c r="AB1013" s="212"/>
      <c r="AC1013" s="1"/>
    </row>
    <row r="1014" spans="1:29">
      <c r="A1014" s="1"/>
      <c r="B1014" s="1"/>
      <c r="C1014" s="1"/>
      <c r="D1014" s="1"/>
      <c r="E1014" s="1"/>
      <c r="F1014" s="1"/>
      <c r="G1014" s="1"/>
      <c r="H1014" s="1"/>
      <c r="I1014" s="1"/>
      <c r="J1014" s="1"/>
      <c r="K1014" s="18"/>
      <c r="L1014" s="1"/>
      <c r="M1014" s="1"/>
      <c r="N1014" s="1"/>
      <c r="O1014" s="1"/>
      <c r="P1014" s="1"/>
      <c r="Q1014" s="1"/>
      <c r="R1014" s="1"/>
      <c r="S1014" s="210"/>
      <c r="T1014" s="210"/>
      <c r="U1014" s="1"/>
      <c r="V1014" s="18"/>
      <c r="W1014" s="18"/>
      <c r="X1014" s="1"/>
      <c r="Y1014" s="210"/>
      <c r="Z1014" s="1"/>
      <c r="AA1014" s="18"/>
      <c r="AB1014" s="212"/>
      <c r="AC1014" s="1"/>
    </row>
    <row r="1015" spans="1:29">
      <c r="A1015" s="1"/>
      <c r="B1015" s="1"/>
      <c r="C1015" s="1"/>
      <c r="D1015" s="1"/>
      <c r="E1015" s="1"/>
      <c r="F1015" s="1"/>
      <c r="G1015" s="1"/>
      <c r="H1015" s="1"/>
      <c r="I1015" s="1"/>
      <c r="J1015" s="1"/>
      <c r="K1015" s="18"/>
      <c r="L1015" s="1"/>
      <c r="M1015" s="1"/>
      <c r="N1015" s="1"/>
      <c r="O1015" s="1"/>
      <c r="P1015" s="1"/>
      <c r="Q1015" s="1"/>
      <c r="R1015" s="1"/>
      <c r="S1015" s="210"/>
      <c r="T1015" s="210"/>
      <c r="U1015" s="1"/>
      <c r="V1015" s="18"/>
      <c r="W1015" s="18"/>
      <c r="X1015" s="1"/>
      <c r="Y1015" s="210"/>
      <c r="Z1015" s="1"/>
      <c r="AA1015" s="18"/>
      <c r="AB1015" s="212"/>
      <c r="AC1015" s="1"/>
    </row>
    <row r="1016" spans="1:29">
      <c r="A1016" s="1"/>
      <c r="B1016" s="1"/>
      <c r="C1016" s="1"/>
      <c r="D1016" s="1"/>
      <c r="E1016" s="1"/>
      <c r="F1016" s="1"/>
      <c r="G1016" s="1"/>
      <c r="H1016" s="1"/>
      <c r="I1016" s="1"/>
      <c r="J1016" s="1"/>
      <c r="K1016" s="18"/>
      <c r="L1016" s="1"/>
      <c r="M1016" s="1"/>
      <c r="N1016" s="1"/>
      <c r="O1016" s="1"/>
      <c r="P1016" s="1"/>
      <c r="Q1016" s="1"/>
      <c r="R1016" s="1"/>
      <c r="S1016" s="210"/>
      <c r="T1016" s="210"/>
      <c r="U1016" s="1"/>
      <c r="V1016" s="18"/>
      <c r="W1016" s="18"/>
      <c r="X1016" s="1"/>
      <c r="Y1016" s="210"/>
      <c r="Z1016" s="1"/>
      <c r="AA1016" s="18"/>
      <c r="AB1016" s="212"/>
      <c r="AC1016" s="1"/>
    </row>
    <row r="1017" spans="1:29">
      <c r="A1017" s="1"/>
      <c r="B1017" s="1"/>
      <c r="C1017" s="1"/>
      <c r="D1017" s="1"/>
      <c r="E1017" s="1"/>
      <c r="F1017" s="1"/>
      <c r="G1017" s="1"/>
      <c r="H1017" s="1"/>
      <c r="I1017" s="1"/>
      <c r="J1017" s="1"/>
      <c r="K1017" s="18"/>
      <c r="L1017" s="1"/>
      <c r="M1017" s="1"/>
      <c r="N1017" s="1"/>
      <c r="O1017" s="1"/>
      <c r="P1017" s="1"/>
      <c r="Q1017" s="1"/>
      <c r="R1017" s="1"/>
      <c r="S1017" s="210"/>
      <c r="T1017" s="210"/>
      <c r="U1017" s="1"/>
      <c r="V1017" s="18"/>
      <c r="W1017" s="18"/>
      <c r="X1017" s="1"/>
      <c r="Y1017" s="210"/>
      <c r="Z1017" s="1"/>
      <c r="AA1017" s="18"/>
      <c r="AB1017" s="212"/>
      <c r="AC1017" s="1"/>
    </row>
    <row r="1018" spans="1:29">
      <c r="A1018" s="1"/>
      <c r="B1018" s="1"/>
      <c r="C1018" s="1"/>
      <c r="D1018" s="1"/>
      <c r="E1018" s="1"/>
      <c r="F1018" s="1"/>
      <c r="G1018" s="1"/>
      <c r="H1018" s="1"/>
      <c r="I1018" s="1"/>
      <c r="J1018" s="1"/>
      <c r="K1018" s="18"/>
      <c r="L1018" s="1"/>
      <c r="M1018" s="1"/>
      <c r="N1018" s="1"/>
      <c r="O1018" s="1"/>
      <c r="P1018" s="1"/>
      <c r="Q1018" s="1"/>
      <c r="R1018" s="1"/>
      <c r="S1018" s="210"/>
      <c r="T1018" s="210"/>
      <c r="U1018" s="1"/>
      <c r="V1018" s="18"/>
      <c r="W1018" s="18"/>
      <c r="X1018" s="1"/>
      <c r="Y1018" s="210"/>
      <c r="Z1018" s="1"/>
      <c r="AA1018" s="18"/>
      <c r="AB1018" s="212"/>
      <c r="AC1018" s="1"/>
    </row>
    <row r="1019" spans="1:29">
      <c r="A1019" s="1"/>
      <c r="B1019" s="1"/>
      <c r="C1019" s="1"/>
      <c r="D1019" s="1"/>
      <c r="E1019" s="1"/>
      <c r="F1019" s="1"/>
      <c r="G1019" s="1"/>
      <c r="H1019" s="1"/>
      <c r="I1019" s="1"/>
      <c r="J1019" s="1"/>
      <c r="K1019" s="18"/>
      <c r="L1019" s="1"/>
      <c r="M1019" s="1"/>
      <c r="N1019" s="1"/>
      <c r="O1019" s="1"/>
      <c r="P1019" s="1"/>
      <c r="Q1019" s="1"/>
      <c r="R1019" s="1"/>
      <c r="S1019" s="210"/>
      <c r="T1019" s="210"/>
      <c r="U1019" s="1"/>
      <c r="V1019" s="18"/>
      <c r="W1019" s="18"/>
      <c r="X1019" s="1"/>
      <c r="Y1019" s="210"/>
      <c r="Z1019" s="1"/>
      <c r="AA1019" s="18"/>
      <c r="AB1019" s="212"/>
      <c r="AC1019" s="1"/>
    </row>
    <row r="1020" spans="1:29">
      <c r="A1020" s="1"/>
      <c r="B1020" s="1"/>
      <c r="C1020" s="1"/>
      <c r="D1020" s="1"/>
      <c r="E1020" s="1"/>
      <c r="F1020" s="1"/>
      <c r="G1020" s="1"/>
      <c r="H1020" s="1"/>
      <c r="I1020" s="1"/>
      <c r="J1020" s="1"/>
      <c r="K1020" s="18"/>
      <c r="L1020" s="1"/>
      <c r="M1020" s="1"/>
      <c r="N1020" s="1"/>
      <c r="O1020" s="1"/>
      <c r="P1020" s="1"/>
      <c r="Q1020" s="1"/>
      <c r="R1020" s="1"/>
      <c r="S1020" s="210"/>
      <c r="T1020" s="210"/>
      <c r="U1020" s="1"/>
      <c r="V1020" s="18"/>
      <c r="W1020" s="18"/>
      <c r="X1020" s="1"/>
      <c r="Y1020" s="210"/>
      <c r="Z1020" s="1"/>
      <c r="AA1020" s="18"/>
      <c r="AB1020" s="212"/>
      <c r="AC1020" s="1"/>
    </row>
    <row r="1021" spans="1:29">
      <c r="A1021" s="1"/>
      <c r="B1021" s="1"/>
      <c r="C1021" s="1"/>
      <c r="D1021" s="1"/>
      <c r="E1021" s="1"/>
      <c r="F1021" s="1"/>
      <c r="G1021" s="1"/>
      <c r="H1021" s="1"/>
      <c r="I1021" s="1"/>
      <c r="J1021" s="1"/>
      <c r="K1021" s="18"/>
      <c r="L1021" s="1"/>
      <c r="M1021" s="1"/>
      <c r="N1021" s="1"/>
      <c r="O1021" s="1"/>
      <c r="P1021" s="1"/>
      <c r="Q1021" s="1"/>
      <c r="R1021" s="1"/>
      <c r="S1021" s="210"/>
      <c r="T1021" s="210"/>
      <c r="U1021" s="1"/>
      <c r="V1021" s="18"/>
      <c r="W1021" s="18"/>
      <c r="X1021" s="1"/>
      <c r="Y1021" s="210"/>
      <c r="Z1021" s="1"/>
      <c r="AA1021" s="18"/>
      <c r="AB1021" s="212"/>
      <c r="AC1021" s="1"/>
    </row>
    <row r="1022" spans="1:29">
      <c r="A1022" s="1"/>
      <c r="B1022" s="1"/>
      <c r="C1022" s="1"/>
      <c r="D1022" s="1"/>
      <c r="E1022" s="1"/>
      <c r="F1022" s="1"/>
      <c r="G1022" s="1"/>
      <c r="H1022" s="1"/>
      <c r="I1022" s="1"/>
      <c r="J1022" s="1"/>
      <c r="K1022" s="18"/>
      <c r="L1022" s="1"/>
      <c r="M1022" s="1"/>
      <c r="N1022" s="1"/>
      <c r="O1022" s="1"/>
      <c r="P1022" s="1"/>
      <c r="Q1022" s="1"/>
      <c r="R1022" s="1"/>
      <c r="S1022" s="210"/>
      <c r="T1022" s="210"/>
      <c r="U1022" s="1"/>
      <c r="V1022" s="18"/>
      <c r="W1022" s="18"/>
      <c r="X1022" s="1"/>
      <c r="Y1022" s="210"/>
      <c r="Z1022" s="1"/>
      <c r="AA1022" s="18"/>
      <c r="AB1022" s="212"/>
      <c r="AC1022" s="1"/>
    </row>
    <row r="1023" spans="1:29">
      <c r="A1023" s="1"/>
      <c r="B1023" s="1"/>
      <c r="C1023" s="1"/>
      <c r="D1023" s="1"/>
      <c r="E1023" s="1"/>
      <c r="F1023" s="1"/>
      <c r="G1023" s="1"/>
      <c r="H1023" s="1"/>
      <c r="I1023" s="1"/>
      <c r="J1023" s="1"/>
      <c r="K1023" s="18"/>
      <c r="L1023" s="1"/>
      <c r="M1023" s="1"/>
      <c r="N1023" s="1"/>
      <c r="O1023" s="1"/>
      <c r="P1023" s="1"/>
      <c r="Q1023" s="1"/>
      <c r="R1023" s="1"/>
      <c r="S1023" s="210"/>
      <c r="T1023" s="210"/>
      <c r="U1023" s="1"/>
      <c r="V1023" s="18"/>
      <c r="W1023" s="18"/>
      <c r="X1023" s="1"/>
      <c r="Y1023" s="210"/>
      <c r="Z1023" s="1"/>
      <c r="AA1023" s="18"/>
      <c r="AB1023" s="212"/>
      <c r="AC1023" s="1"/>
    </row>
    <row r="1024" spans="1:29">
      <c r="A1024" s="1"/>
      <c r="B1024" s="1"/>
      <c r="C1024" s="1"/>
      <c r="D1024" s="1"/>
      <c r="E1024" s="1"/>
      <c r="F1024" s="1"/>
      <c r="G1024" s="1"/>
      <c r="H1024" s="1"/>
      <c r="I1024" s="1"/>
      <c r="J1024" s="1"/>
      <c r="K1024" s="18"/>
      <c r="L1024" s="1"/>
      <c r="M1024" s="1"/>
      <c r="N1024" s="1"/>
      <c r="O1024" s="1"/>
      <c r="P1024" s="1"/>
      <c r="Q1024" s="1"/>
      <c r="R1024" s="1"/>
      <c r="S1024" s="210"/>
      <c r="T1024" s="210"/>
      <c r="U1024" s="1"/>
      <c r="V1024" s="18"/>
      <c r="W1024" s="18"/>
      <c r="X1024" s="1"/>
      <c r="Y1024" s="210"/>
      <c r="Z1024" s="1"/>
      <c r="AA1024" s="18"/>
      <c r="AB1024" s="212"/>
      <c r="AC1024" s="1"/>
    </row>
    <row r="1025" spans="1:29">
      <c r="A1025" s="1"/>
      <c r="B1025" s="1"/>
      <c r="C1025" s="1"/>
      <c r="D1025" s="1"/>
      <c r="E1025" s="1"/>
      <c r="F1025" s="1"/>
      <c r="G1025" s="1"/>
      <c r="H1025" s="1"/>
      <c r="I1025" s="1"/>
      <c r="J1025" s="1"/>
      <c r="K1025" s="18"/>
      <c r="L1025" s="1"/>
      <c r="M1025" s="1"/>
      <c r="N1025" s="1"/>
      <c r="O1025" s="1"/>
      <c r="P1025" s="1"/>
      <c r="Q1025" s="1"/>
      <c r="R1025" s="1"/>
      <c r="S1025" s="210"/>
      <c r="T1025" s="210"/>
      <c r="U1025" s="1"/>
      <c r="V1025" s="18"/>
      <c r="W1025" s="18"/>
      <c r="X1025" s="1"/>
      <c r="Y1025" s="210"/>
      <c r="Z1025" s="1"/>
      <c r="AA1025" s="18"/>
      <c r="AB1025" s="212"/>
      <c r="AC1025" s="1"/>
    </row>
    <row r="1026" spans="1:29">
      <c r="A1026" s="1"/>
      <c r="B1026" s="1"/>
      <c r="C1026" s="1"/>
      <c r="D1026" s="1"/>
      <c r="E1026" s="1"/>
      <c r="F1026" s="1"/>
      <c r="G1026" s="1"/>
      <c r="H1026" s="1"/>
      <c r="I1026" s="1"/>
      <c r="J1026" s="1"/>
      <c r="K1026" s="18"/>
      <c r="L1026" s="1"/>
      <c r="M1026" s="1"/>
      <c r="N1026" s="1"/>
      <c r="O1026" s="1"/>
      <c r="P1026" s="1"/>
      <c r="Q1026" s="1"/>
      <c r="R1026" s="1"/>
      <c r="S1026" s="210"/>
      <c r="T1026" s="210"/>
      <c r="U1026" s="1"/>
      <c r="V1026" s="18"/>
      <c r="W1026" s="18"/>
      <c r="X1026" s="1"/>
      <c r="Y1026" s="210"/>
      <c r="Z1026" s="1"/>
      <c r="AA1026" s="18"/>
      <c r="AB1026" s="212"/>
      <c r="AC1026" s="1"/>
    </row>
    <row r="1027" spans="1:29">
      <c r="A1027" s="1"/>
      <c r="B1027" s="1"/>
      <c r="C1027" s="1"/>
      <c r="D1027" s="1"/>
      <c r="E1027" s="1"/>
      <c r="F1027" s="1"/>
      <c r="G1027" s="1"/>
      <c r="H1027" s="1"/>
      <c r="I1027" s="1"/>
      <c r="J1027" s="1"/>
      <c r="K1027" s="18"/>
      <c r="L1027" s="1"/>
      <c r="M1027" s="1"/>
      <c r="N1027" s="1"/>
      <c r="O1027" s="1"/>
      <c r="P1027" s="1"/>
      <c r="Q1027" s="1"/>
      <c r="R1027" s="1"/>
      <c r="S1027" s="210"/>
      <c r="T1027" s="210"/>
      <c r="U1027" s="1"/>
      <c r="V1027" s="18"/>
      <c r="W1027" s="18"/>
      <c r="X1027" s="1"/>
      <c r="Y1027" s="210"/>
      <c r="Z1027" s="1"/>
      <c r="AA1027" s="18"/>
      <c r="AB1027" s="212"/>
      <c r="AC1027" s="1"/>
    </row>
    <row r="1028" spans="1:29">
      <c r="A1028" s="1"/>
      <c r="B1028" s="1"/>
      <c r="C1028" s="1"/>
      <c r="D1028" s="1"/>
      <c r="E1028" s="1"/>
      <c r="F1028" s="1"/>
      <c r="G1028" s="1"/>
      <c r="H1028" s="1"/>
      <c r="I1028" s="1"/>
      <c r="J1028" s="1"/>
      <c r="K1028" s="18"/>
      <c r="L1028" s="1"/>
      <c r="M1028" s="1"/>
      <c r="N1028" s="1"/>
      <c r="O1028" s="1"/>
      <c r="P1028" s="1"/>
      <c r="Q1028" s="1"/>
      <c r="R1028" s="1"/>
      <c r="S1028" s="210"/>
      <c r="T1028" s="210"/>
      <c r="U1028" s="1"/>
      <c r="V1028" s="18"/>
      <c r="W1028" s="18"/>
      <c r="X1028" s="1"/>
      <c r="Y1028" s="210"/>
      <c r="Z1028" s="1"/>
      <c r="AA1028" s="18"/>
      <c r="AB1028" s="212"/>
      <c r="AC1028" s="1"/>
    </row>
    <row r="1029" spans="1:29">
      <c r="A1029" s="1"/>
      <c r="B1029" s="1"/>
      <c r="C1029" s="1"/>
      <c r="D1029" s="1"/>
      <c r="E1029" s="1"/>
      <c r="F1029" s="1"/>
      <c r="G1029" s="1"/>
      <c r="H1029" s="1"/>
      <c r="I1029" s="1"/>
      <c r="J1029" s="1"/>
      <c r="K1029" s="18"/>
      <c r="L1029" s="1"/>
      <c r="M1029" s="1"/>
      <c r="N1029" s="1"/>
      <c r="O1029" s="1"/>
      <c r="P1029" s="1"/>
      <c r="Q1029" s="1"/>
      <c r="R1029" s="1"/>
      <c r="S1029" s="210"/>
      <c r="T1029" s="210"/>
      <c r="U1029" s="1"/>
      <c r="V1029" s="18"/>
      <c r="W1029" s="18"/>
      <c r="X1029" s="1"/>
      <c r="Y1029" s="210"/>
      <c r="Z1029" s="1"/>
      <c r="AA1029" s="18"/>
      <c r="AB1029" s="212"/>
      <c r="AC1029" s="1"/>
    </row>
    <row r="1030" spans="1:29">
      <c r="A1030" s="1"/>
      <c r="B1030" s="1"/>
      <c r="C1030" s="1"/>
      <c r="D1030" s="1"/>
      <c r="E1030" s="1"/>
      <c r="F1030" s="1"/>
      <c r="G1030" s="1"/>
      <c r="H1030" s="1"/>
      <c r="I1030" s="1"/>
      <c r="J1030" s="1"/>
      <c r="K1030" s="18"/>
      <c r="L1030" s="1"/>
      <c r="M1030" s="1"/>
      <c r="N1030" s="1"/>
      <c r="O1030" s="1"/>
      <c r="P1030" s="1"/>
      <c r="Q1030" s="1"/>
      <c r="R1030" s="1"/>
      <c r="S1030" s="210"/>
      <c r="T1030" s="210"/>
      <c r="U1030" s="1"/>
      <c r="V1030" s="18"/>
      <c r="W1030" s="18"/>
      <c r="X1030" s="1"/>
      <c r="Y1030" s="210"/>
      <c r="Z1030" s="1"/>
      <c r="AA1030" s="18"/>
      <c r="AB1030" s="212"/>
      <c r="AC1030" s="1"/>
    </row>
  </sheetData>
  <autoFilter ref="A9:AB236" xr:uid="{00000000-0009-0000-0000-000005000000}"/>
  <mergeCells count="3">
    <mergeCell ref="F1:G1"/>
    <mergeCell ref="I1:J1"/>
    <mergeCell ref="C6:C7"/>
  </mergeCells>
  <conditionalFormatting sqref="J2:J5 Z10:Z126 AA10:AB236">
    <cfRule type="cellIs" dxfId="5" priority="2" operator="greaterThan">
      <formula>0</formula>
    </cfRule>
  </conditionalFormatting>
  <conditionalFormatting sqref="J2:J5">
    <cfRule type="cellIs" dxfId="4" priority="1" operator="lessThan">
      <formula>0</formula>
    </cfRule>
  </conditionalFormatting>
  <hyperlinks>
    <hyperlink ref="C6" location="'Hasil Seleksi'!A1" display="Hasil Seleksi"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outlinePr summaryBelow="0" summaryRight="0"/>
  </sheetPr>
  <dimension ref="A1:AC4484"/>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defaultColWidth="14.42578125" defaultRowHeight="15" customHeight="1"/>
  <cols>
    <col min="1" max="1" width="6.42578125" customWidth="1"/>
    <col min="2" max="2" width="17.140625" customWidth="1"/>
    <col min="3" max="3" width="52.85546875" customWidth="1"/>
    <col min="4" max="4" width="18.5703125" customWidth="1"/>
    <col min="5" max="5" width="18.28515625" customWidth="1"/>
    <col min="6" max="6" width="19.28515625" customWidth="1"/>
    <col min="7" max="7" width="17.85546875" customWidth="1"/>
    <col min="8" max="8" width="18" customWidth="1"/>
    <col min="9" max="10" width="15.7109375" customWidth="1"/>
    <col min="11" max="24" width="14.42578125" customWidth="1"/>
    <col min="25" max="25" width="21.5703125" customWidth="1"/>
    <col min="26" max="26" width="11.5703125" customWidth="1"/>
    <col min="27" max="27" width="16.5703125" customWidth="1"/>
    <col min="28" max="28" width="38.140625" customWidth="1"/>
    <col min="29" max="29" width="38" customWidth="1"/>
  </cols>
  <sheetData>
    <row r="1" spans="1:29">
      <c r="A1" s="248" t="s">
        <v>24</v>
      </c>
      <c r="B1" s="249" t="s">
        <v>407</v>
      </c>
      <c r="C1" s="250" t="s">
        <v>3405</v>
      </c>
      <c r="E1" s="1"/>
      <c r="F1" s="310" t="s">
        <v>409</v>
      </c>
      <c r="G1" s="290"/>
      <c r="H1" s="51"/>
      <c r="I1" s="311" t="s">
        <v>410</v>
      </c>
      <c r="J1" s="290"/>
      <c r="K1" s="251"/>
      <c r="L1" s="1"/>
      <c r="M1" s="1"/>
      <c r="N1" s="1"/>
      <c r="O1" s="1"/>
      <c r="P1" s="164"/>
      <c r="Q1" s="164"/>
      <c r="R1" s="1"/>
      <c r="S1" s="1"/>
      <c r="T1" s="1"/>
      <c r="U1" s="164"/>
      <c r="V1" s="18"/>
      <c r="W1" s="18"/>
      <c r="X1" s="1"/>
      <c r="Y1" s="1"/>
      <c r="Z1" s="164"/>
      <c r="AA1" s="1"/>
      <c r="AB1" s="1"/>
      <c r="AC1" s="1"/>
    </row>
    <row r="2" spans="1:29">
      <c r="A2" s="18"/>
      <c r="B2" s="228" t="s">
        <v>57</v>
      </c>
      <c r="C2" s="95" t="s">
        <v>3406</v>
      </c>
      <c r="E2" s="1"/>
      <c r="F2" s="168" t="s">
        <v>58</v>
      </c>
      <c r="G2" s="213">
        <f>COUNTA(C10:C4484)</f>
        <v>4475</v>
      </c>
      <c r="H2" s="51"/>
      <c r="I2" s="168" t="s">
        <v>49</v>
      </c>
      <c r="J2" s="252">
        <f>COUNTA(Z10:Z4484)</f>
        <v>0</v>
      </c>
      <c r="K2" s="251"/>
      <c r="L2" s="1"/>
      <c r="M2" s="1"/>
      <c r="N2" s="1"/>
      <c r="O2" s="1"/>
      <c r="P2" s="164"/>
      <c r="Q2" s="164"/>
      <c r="R2" s="1"/>
      <c r="S2" s="1"/>
      <c r="T2" s="1"/>
      <c r="U2" s="164"/>
      <c r="V2" s="18"/>
      <c r="W2" s="18"/>
      <c r="X2" s="1"/>
      <c r="Y2" s="1"/>
      <c r="Z2" s="164"/>
      <c r="AA2" s="1"/>
      <c r="AB2" s="1"/>
      <c r="AC2" s="1"/>
    </row>
    <row r="3" spans="1:29" ht="15" customHeight="1">
      <c r="A3" s="18"/>
      <c r="B3" s="18"/>
      <c r="C3" s="206"/>
      <c r="D3" s="1"/>
      <c r="E3" s="1"/>
      <c r="F3" s="231" t="s">
        <v>412</v>
      </c>
      <c r="G3" s="170">
        <f>SUM(Y10:Y4484)</f>
        <v>327055700</v>
      </c>
      <c r="H3" s="51"/>
      <c r="I3" s="168" t="s">
        <v>62</v>
      </c>
      <c r="J3" s="252">
        <f>SUM(Z10:Z4484)</f>
        <v>0</v>
      </c>
      <c r="K3" s="251"/>
      <c r="L3" s="1"/>
      <c r="M3" s="1"/>
      <c r="N3" s="1"/>
      <c r="O3" s="1"/>
      <c r="P3" s="1"/>
      <c r="Q3" s="164"/>
      <c r="R3" s="164"/>
      <c r="S3" s="1"/>
      <c r="T3" s="1"/>
      <c r="U3" s="1"/>
      <c r="V3" s="173"/>
      <c r="W3" s="18"/>
      <c r="X3" s="1"/>
      <c r="Y3" s="1"/>
      <c r="Z3" s="164"/>
      <c r="AA3" s="1"/>
      <c r="AB3" s="1"/>
      <c r="AC3" s="1"/>
    </row>
    <row r="4" spans="1:29" ht="15" customHeight="1">
      <c r="A4" s="18"/>
      <c r="B4" s="18"/>
      <c r="C4" s="1"/>
      <c r="D4" s="1"/>
      <c r="E4" s="253"/>
      <c r="F4" s="231" t="s">
        <v>413</v>
      </c>
      <c r="G4" s="170">
        <f>AVERAGE(Y10:Y4484)</f>
        <v>73085.072625698318</v>
      </c>
      <c r="H4" s="51"/>
      <c r="I4" s="168" t="s">
        <v>414</v>
      </c>
      <c r="J4" s="254">
        <f>SUM(AA10:AA4484)</f>
        <v>0</v>
      </c>
      <c r="K4" s="251"/>
      <c r="L4" s="1"/>
      <c r="M4" s="1"/>
      <c r="N4" s="1"/>
      <c r="O4" s="1"/>
      <c r="P4" s="164"/>
      <c r="Q4" s="164"/>
      <c r="R4" s="1"/>
      <c r="S4" s="1"/>
      <c r="T4" s="1"/>
      <c r="U4" s="164"/>
      <c r="V4" s="18"/>
      <c r="W4" s="18"/>
      <c r="X4" s="1"/>
      <c r="Y4" s="1"/>
      <c r="Z4" s="164"/>
      <c r="AA4" s="1"/>
      <c r="AB4" s="1"/>
      <c r="AC4" s="1"/>
    </row>
    <row r="5" spans="1:29" ht="15" customHeight="1">
      <c r="A5" s="18"/>
      <c r="B5" s="18"/>
      <c r="C5" s="1"/>
      <c r="D5" s="1"/>
      <c r="E5" s="208"/>
      <c r="F5" s="51"/>
      <c r="G5" s="51"/>
      <c r="H5" s="51"/>
      <c r="I5" s="171" t="s">
        <v>415</v>
      </c>
      <c r="J5" s="255" t="e">
        <f>AVERAGEIF(Z10:Z4484, "&gt;0", AA10:AA4484)</f>
        <v>#DIV/0!</v>
      </c>
      <c r="K5" s="251"/>
      <c r="L5" s="1"/>
      <c r="M5" s="1"/>
      <c r="N5" s="1"/>
      <c r="O5" s="1"/>
      <c r="P5" s="1"/>
      <c r="Q5" s="164"/>
      <c r="R5" s="164"/>
      <c r="S5" s="1"/>
      <c r="T5" s="1"/>
      <c r="U5" s="1"/>
      <c r="V5" s="173"/>
      <c r="W5" s="18"/>
      <c r="X5" s="1"/>
      <c r="Y5" s="1"/>
      <c r="Z5" s="164"/>
      <c r="AA5" s="1"/>
      <c r="AB5" s="1"/>
      <c r="AC5" s="1"/>
    </row>
    <row r="6" spans="1:29" ht="15" customHeight="1">
      <c r="A6" s="18"/>
      <c r="B6" s="18"/>
      <c r="C6" s="309" t="s">
        <v>416</v>
      </c>
      <c r="D6" s="256"/>
      <c r="E6" s="208"/>
      <c r="F6" s="1"/>
      <c r="G6" s="1"/>
      <c r="H6" s="1"/>
      <c r="I6" s="1"/>
      <c r="J6" s="251"/>
      <c r="K6" s="251"/>
      <c r="L6" s="1"/>
      <c r="M6" s="1"/>
      <c r="N6" s="1"/>
      <c r="O6" s="1"/>
      <c r="P6" s="1"/>
      <c r="Q6" s="164"/>
      <c r="R6" s="164"/>
      <c r="S6" s="1"/>
      <c r="T6" s="1"/>
      <c r="U6" s="1"/>
      <c r="V6" s="173"/>
      <c r="W6" s="18"/>
      <c r="X6" s="1"/>
      <c r="Y6" s="1"/>
      <c r="Z6" s="164"/>
      <c r="AA6" s="1"/>
      <c r="AB6" s="1"/>
      <c r="AC6" s="1"/>
    </row>
    <row r="7" spans="1:29" ht="15" customHeight="1">
      <c r="A7" s="18"/>
      <c r="B7" s="18"/>
      <c r="C7" s="283"/>
      <c r="D7" s="1"/>
      <c r="E7" s="1"/>
      <c r="F7" s="1"/>
      <c r="G7" s="1"/>
      <c r="H7" s="1"/>
      <c r="I7" s="1"/>
      <c r="J7" s="251"/>
      <c r="K7" s="251"/>
      <c r="L7" s="1"/>
      <c r="M7" s="1"/>
      <c r="N7" s="1"/>
      <c r="O7" s="1"/>
      <c r="P7" s="1"/>
      <c r="Q7" s="164"/>
      <c r="R7" s="164"/>
      <c r="S7" s="1"/>
      <c r="T7" s="1"/>
      <c r="U7" s="1"/>
      <c r="V7" s="173"/>
      <c r="W7" s="18"/>
      <c r="X7" s="1"/>
      <c r="Y7" s="1"/>
      <c r="Z7" s="164"/>
      <c r="AA7" s="1"/>
      <c r="AB7" s="1"/>
      <c r="AC7" s="1"/>
    </row>
    <row r="8" spans="1:29" ht="15" customHeight="1">
      <c r="A8" s="176"/>
      <c r="B8" s="176"/>
      <c r="C8" s="175"/>
      <c r="D8" s="175"/>
      <c r="E8" s="175"/>
      <c r="F8" s="175"/>
      <c r="G8" s="175"/>
      <c r="H8" s="175"/>
      <c r="I8" s="175"/>
      <c r="J8" s="257"/>
      <c r="K8" s="257"/>
      <c r="L8" s="175"/>
      <c r="M8" s="175"/>
      <c r="N8" s="175"/>
      <c r="O8" s="175"/>
      <c r="P8" s="175"/>
      <c r="Q8" s="177"/>
      <c r="R8" s="177"/>
      <c r="S8" s="175"/>
      <c r="T8" s="175"/>
      <c r="U8" s="175"/>
      <c r="V8" s="178"/>
      <c r="W8" s="176"/>
      <c r="X8" s="175"/>
      <c r="Y8" s="175"/>
      <c r="Z8" s="177"/>
      <c r="AA8" s="175"/>
      <c r="AB8" s="175"/>
      <c r="AC8" s="175"/>
    </row>
    <row r="9" spans="1:29" ht="15" customHeight="1">
      <c r="A9" s="181" t="s">
        <v>417</v>
      </c>
      <c r="B9" s="181" t="s">
        <v>418</v>
      </c>
      <c r="C9" s="182" t="s">
        <v>419</v>
      </c>
      <c r="D9" s="182" t="s">
        <v>420</v>
      </c>
      <c r="E9" s="183" t="s">
        <v>421</v>
      </c>
      <c r="F9" s="183" t="s">
        <v>422</v>
      </c>
      <c r="G9" s="183" t="s">
        <v>423</v>
      </c>
      <c r="H9" s="183" t="s">
        <v>424</v>
      </c>
      <c r="I9" s="181" t="s">
        <v>262</v>
      </c>
      <c r="J9" s="181" t="s">
        <v>425</v>
      </c>
      <c r="K9" s="183" t="s">
        <v>426</v>
      </c>
      <c r="L9" s="183" t="s">
        <v>427</v>
      </c>
      <c r="M9" s="183" t="s">
        <v>428</v>
      </c>
      <c r="N9" s="181" t="s">
        <v>429</v>
      </c>
      <c r="O9" s="181" t="s">
        <v>430</v>
      </c>
      <c r="P9" s="184" t="s">
        <v>431</v>
      </c>
      <c r="Q9" s="184" t="s">
        <v>432</v>
      </c>
      <c r="R9" s="181" t="s">
        <v>57</v>
      </c>
      <c r="S9" s="181" t="s">
        <v>407</v>
      </c>
      <c r="T9" s="181" t="s">
        <v>433</v>
      </c>
      <c r="U9" s="184" t="s">
        <v>434</v>
      </c>
      <c r="V9" s="184" t="s">
        <v>435</v>
      </c>
      <c r="W9" s="184" t="s">
        <v>436</v>
      </c>
      <c r="X9" s="184" t="s">
        <v>437</v>
      </c>
      <c r="Y9" s="184" t="s">
        <v>438</v>
      </c>
      <c r="Z9" s="185" t="s">
        <v>439</v>
      </c>
      <c r="AA9" s="221" t="s">
        <v>412</v>
      </c>
      <c r="AB9" s="181" t="s">
        <v>440</v>
      </c>
    </row>
    <row r="10" spans="1:29" ht="15" customHeight="1">
      <c r="A10" s="109">
        <v>1</v>
      </c>
      <c r="B10" s="222" t="str">
        <f t="shared" ref="B10:B264" si="0">HYPERLINK("https://mocostore.moco.co.id/catalog/"&amp;AB10,"Klik Disini")</f>
        <v>Klik Disini</v>
      </c>
      <c r="C10" s="223" t="s">
        <v>3407</v>
      </c>
      <c r="D10" s="223"/>
      <c r="E10" s="223" t="s">
        <v>3408</v>
      </c>
      <c r="F10" s="223" t="s">
        <v>3409</v>
      </c>
      <c r="G10" s="223" t="s">
        <v>3410</v>
      </c>
      <c r="H10" s="223" t="s">
        <v>3411</v>
      </c>
      <c r="I10" s="258" t="s">
        <v>446</v>
      </c>
      <c r="J10" s="186" t="s">
        <v>347</v>
      </c>
      <c r="K10" s="223" t="s">
        <v>1953</v>
      </c>
      <c r="L10" s="223"/>
      <c r="M10" s="259" t="s">
        <v>447</v>
      </c>
      <c r="N10" s="223" t="s">
        <v>449</v>
      </c>
      <c r="O10" s="223" t="s">
        <v>462</v>
      </c>
      <c r="P10" s="260">
        <v>2014</v>
      </c>
      <c r="Q10" s="260">
        <v>2018</v>
      </c>
      <c r="R10" s="223" t="s">
        <v>3412</v>
      </c>
      <c r="S10" s="223" t="s">
        <v>78</v>
      </c>
      <c r="T10" s="223" t="s">
        <v>451</v>
      </c>
      <c r="U10" s="261">
        <v>354</v>
      </c>
      <c r="V10" s="86" t="s">
        <v>452</v>
      </c>
      <c r="W10" s="223" t="s">
        <v>904</v>
      </c>
      <c r="X10" s="223" t="s">
        <v>3413</v>
      </c>
      <c r="Y10" s="262">
        <v>132000</v>
      </c>
      <c r="Z10" s="90"/>
      <c r="AA10" s="241">
        <f t="shared" ref="AA10:AA264" si="1">Y10*Z10</f>
        <v>0</v>
      </c>
      <c r="AB10" s="237" t="s">
        <v>3414</v>
      </c>
    </row>
    <row r="11" spans="1:29" ht="15" customHeight="1">
      <c r="A11" s="109">
        <v>2</v>
      </c>
      <c r="B11" s="222" t="str">
        <f t="shared" si="0"/>
        <v>Klik Disini</v>
      </c>
      <c r="C11" s="223" t="s">
        <v>3415</v>
      </c>
      <c r="D11" s="223"/>
      <c r="E11" s="223" t="s">
        <v>3416</v>
      </c>
      <c r="F11" s="223" t="s">
        <v>3417</v>
      </c>
      <c r="G11" s="223" t="s">
        <v>3418</v>
      </c>
      <c r="H11" s="223" t="s">
        <v>2070</v>
      </c>
      <c r="I11" s="258" t="s">
        <v>583</v>
      </c>
      <c r="J11" s="186" t="s">
        <v>263</v>
      </c>
      <c r="K11" s="223"/>
      <c r="L11" s="223"/>
      <c r="M11" s="259"/>
      <c r="N11" s="223" t="s">
        <v>449</v>
      </c>
      <c r="O11" s="223" t="s">
        <v>3419</v>
      </c>
      <c r="P11" s="260">
        <v>2014</v>
      </c>
      <c r="Q11" s="260">
        <v>2018</v>
      </c>
      <c r="R11" s="223" t="s">
        <v>3412</v>
      </c>
      <c r="S11" s="223" t="s">
        <v>78</v>
      </c>
      <c r="T11" s="223" t="s">
        <v>451</v>
      </c>
      <c r="U11" s="261">
        <v>44</v>
      </c>
      <c r="V11" s="86" t="s">
        <v>452</v>
      </c>
      <c r="W11" s="223" t="s">
        <v>3420</v>
      </c>
      <c r="X11" s="223" t="s">
        <v>3421</v>
      </c>
      <c r="Y11" s="262">
        <v>47000</v>
      </c>
      <c r="Z11" s="226"/>
      <c r="AA11" s="241">
        <f t="shared" si="1"/>
        <v>0</v>
      </c>
      <c r="AB11" s="237" t="s">
        <v>3422</v>
      </c>
    </row>
    <row r="12" spans="1:29" ht="15" customHeight="1">
      <c r="A12" s="109">
        <v>3</v>
      </c>
      <c r="B12" s="222" t="str">
        <f t="shared" si="0"/>
        <v>Klik Disini</v>
      </c>
      <c r="C12" s="223" t="s">
        <v>3423</v>
      </c>
      <c r="D12" s="223"/>
      <c r="E12" s="223" t="s">
        <v>3424</v>
      </c>
      <c r="F12" s="223" t="s">
        <v>3425</v>
      </c>
      <c r="G12" s="223" t="s">
        <v>3426</v>
      </c>
      <c r="H12" s="223" t="s">
        <v>384</v>
      </c>
      <c r="I12" s="258" t="s">
        <v>446</v>
      </c>
      <c r="J12" s="186" t="s">
        <v>339</v>
      </c>
      <c r="K12" s="223" t="s">
        <v>447</v>
      </c>
      <c r="L12" s="223"/>
      <c r="M12" s="259" t="s">
        <v>447</v>
      </c>
      <c r="N12" s="223" t="s">
        <v>449</v>
      </c>
      <c r="O12" s="223" t="s">
        <v>450</v>
      </c>
      <c r="P12" s="260">
        <v>2014</v>
      </c>
      <c r="Q12" s="260">
        <v>2019</v>
      </c>
      <c r="R12" s="223" t="s">
        <v>3412</v>
      </c>
      <c r="S12" s="223" t="s">
        <v>78</v>
      </c>
      <c r="T12" s="223" t="s">
        <v>451</v>
      </c>
      <c r="U12" s="261">
        <v>272</v>
      </c>
      <c r="V12" s="86" t="s">
        <v>452</v>
      </c>
      <c r="W12" s="223" t="s">
        <v>3427</v>
      </c>
      <c r="X12" s="223" t="s">
        <v>3428</v>
      </c>
      <c r="Y12" s="262">
        <v>114000</v>
      </c>
      <c r="Z12" s="226"/>
      <c r="AA12" s="241">
        <f t="shared" si="1"/>
        <v>0</v>
      </c>
      <c r="AB12" s="237" t="s">
        <v>3429</v>
      </c>
    </row>
    <row r="13" spans="1:29" ht="15" customHeight="1">
      <c r="A13" s="109">
        <v>4</v>
      </c>
      <c r="B13" s="222" t="str">
        <f t="shared" si="0"/>
        <v>Klik Disini</v>
      </c>
      <c r="C13" s="223" t="s">
        <v>3430</v>
      </c>
      <c r="D13" s="223"/>
      <c r="E13" s="223" t="s">
        <v>3431</v>
      </c>
      <c r="F13" s="223" t="s">
        <v>3432</v>
      </c>
      <c r="G13" s="223" t="s">
        <v>3433</v>
      </c>
      <c r="H13" s="223" t="s">
        <v>580</v>
      </c>
      <c r="I13" s="258" t="s">
        <v>446</v>
      </c>
      <c r="J13" s="186" t="s">
        <v>361</v>
      </c>
      <c r="K13" s="223" t="s">
        <v>447</v>
      </c>
      <c r="L13" s="223"/>
      <c r="M13" s="259" t="s">
        <v>447</v>
      </c>
      <c r="N13" s="263" t="s">
        <v>449</v>
      </c>
      <c r="O13" s="263" t="s">
        <v>3419</v>
      </c>
      <c r="P13" s="260">
        <v>2014</v>
      </c>
      <c r="Q13" s="260">
        <v>2018</v>
      </c>
      <c r="R13" s="223" t="s">
        <v>3412</v>
      </c>
      <c r="S13" s="223" t="s">
        <v>78</v>
      </c>
      <c r="T13" s="223" t="s">
        <v>451</v>
      </c>
      <c r="U13" s="261">
        <v>158</v>
      </c>
      <c r="V13" s="86" t="s">
        <v>452</v>
      </c>
      <c r="W13" s="223" t="s">
        <v>2790</v>
      </c>
      <c r="X13" s="223" t="s">
        <v>3434</v>
      </c>
      <c r="Y13" s="262">
        <v>83000</v>
      </c>
      <c r="Z13" s="226"/>
      <c r="AA13" s="241">
        <f t="shared" si="1"/>
        <v>0</v>
      </c>
      <c r="AB13" s="237" t="s">
        <v>3435</v>
      </c>
    </row>
    <row r="14" spans="1:29" ht="15" customHeight="1">
      <c r="A14" s="109">
        <v>5</v>
      </c>
      <c r="B14" s="222" t="str">
        <f t="shared" si="0"/>
        <v>Klik Disini</v>
      </c>
      <c r="C14" s="223" t="s">
        <v>3436</v>
      </c>
      <c r="D14" s="223"/>
      <c r="E14" s="223" t="s">
        <v>3437</v>
      </c>
      <c r="F14" s="223" t="s">
        <v>3438</v>
      </c>
      <c r="G14" s="223" t="s">
        <v>3439</v>
      </c>
      <c r="H14" s="223" t="s">
        <v>362</v>
      </c>
      <c r="I14" s="258" t="s">
        <v>446</v>
      </c>
      <c r="J14" s="186" t="s">
        <v>361</v>
      </c>
      <c r="K14" s="223"/>
      <c r="L14" s="223"/>
      <c r="M14" s="259"/>
      <c r="N14" s="223" t="s">
        <v>449</v>
      </c>
      <c r="O14" s="223" t="s">
        <v>3419</v>
      </c>
      <c r="P14" s="260">
        <v>2013</v>
      </c>
      <c r="Q14" s="260">
        <v>2018</v>
      </c>
      <c r="R14" s="223" t="s">
        <v>3412</v>
      </c>
      <c r="S14" s="223" t="s">
        <v>78</v>
      </c>
      <c r="T14" s="223" t="s">
        <v>451</v>
      </c>
      <c r="U14" s="261">
        <v>140</v>
      </c>
      <c r="V14" s="86" t="s">
        <v>452</v>
      </c>
      <c r="W14" s="223" t="s">
        <v>884</v>
      </c>
      <c r="X14" s="223" t="s">
        <v>3440</v>
      </c>
      <c r="Y14" s="262">
        <v>45500</v>
      </c>
      <c r="Z14" s="226"/>
      <c r="AA14" s="241">
        <f t="shared" si="1"/>
        <v>0</v>
      </c>
      <c r="AB14" s="237" t="s">
        <v>3441</v>
      </c>
    </row>
    <row r="15" spans="1:29" ht="15" customHeight="1">
      <c r="A15" s="109">
        <v>6</v>
      </c>
      <c r="B15" s="222" t="str">
        <f t="shared" si="0"/>
        <v>Klik Disini</v>
      </c>
      <c r="C15" s="223" t="s">
        <v>3442</v>
      </c>
      <c r="D15" s="223"/>
      <c r="E15" s="223" t="s">
        <v>3443</v>
      </c>
      <c r="F15" s="223" t="s">
        <v>3444</v>
      </c>
      <c r="G15" s="223" t="s">
        <v>3445</v>
      </c>
      <c r="H15" s="223" t="s">
        <v>3446</v>
      </c>
      <c r="I15" s="258" t="s">
        <v>3447</v>
      </c>
      <c r="J15" s="186" t="s">
        <v>313</v>
      </c>
      <c r="K15" s="223" t="s">
        <v>447</v>
      </c>
      <c r="L15" s="223"/>
      <c r="M15" s="259" t="s">
        <v>447</v>
      </c>
      <c r="N15" s="223" t="s">
        <v>449</v>
      </c>
      <c r="O15" s="223" t="s">
        <v>450</v>
      </c>
      <c r="P15" s="260">
        <v>2013</v>
      </c>
      <c r="Q15" s="260">
        <v>2021</v>
      </c>
      <c r="R15" s="223" t="s">
        <v>3412</v>
      </c>
      <c r="S15" s="223" t="s">
        <v>78</v>
      </c>
      <c r="T15" s="223" t="s">
        <v>451</v>
      </c>
      <c r="U15" s="261">
        <v>218</v>
      </c>
      <c r="V15" s="86" t="s">
        <v>452</v>
      </c>
      <c r="W15" s="223" t="s">
        <v>497</v>
      </c>
      <c r="X15" s="223" t="s">
        <v>3448</v>
      </c>
      <c r="Y15" s="262">
        <v>64500</v>
      </c>
      <c r="Z15" s="226"/>
      <c r="AA15" s="241">
        <f t="shared" si="1"/>
        <v>0</v>
      </c>
      <c r="AB15" s="237" t="s">
        <v>3449</v>
      </c>
    </row>
    <row r="16" spans="1:29" ht="15" customHeight="1">
      <c r="A16" s="109">
        <v>7</v>
      </c>
      <c r="B16" s="222" t="str">
        <f t="shared" si="0"/>
        <v>Klik Disini</v>
      </c>
      <c r="C16" s="223" t="s">
        <v>3450</v>
      </c>
      <c r="D16" s="223"/>
      <c r="E16" s="223" t="s">
        <v>3451</v>
      </c>
      <c r="F16" s="223" t="s">
        <v>3452</v>
      </c>
      <c r="G16" s="223" t="s">
        <v>3453</v>
      </c>
      <c r="H16" s="223" t="s">
        <v>384</v>
      </c>
      <c r="I16" s="258" t="s">
        <v>446</v>
      </c>
      <c r="J16" s="186" t="s">
        <v>339</v>
      </c>
      <c r="K16" s="223" t="s">
        <v>1953</v>
      </c>
      <c r="L16" s="223"/>
      <c r="M16" s="259" t="s">
        <v>447</v>
      </c>
      <c r="N16" s="223" t="s">
        <v>449</v>
      </c>
      <c r="O16" s="223" t="s">
        <v>450</v>
      </c>
      <c r="P16" s="260">
        <v>2013</v>
      </c>
      <c r="Q16" s="260">
        <v>2018</v>
      </c>
      <c r="R16" s="223" t="s">
        <v>3412</v>
      </c>
      <c r="S16" s="223" t="s">
        <v>78</v>
      </c>
      <c r="T16" s="223" t="s">
        <v>451</v>
      </c>
      <c r="U16" s="261">
        <v>218</v>
      </c>
      <c r="V16" s="86" t="s">
        <v>452</v>
      </c>
      <c r="W16" s="223" t="s">
        <v>2542</v>
      </c>
      <c r="X16" s="223" t="s">
        <v>3454</v>
      </c>
      <c r="Y16" s="262">
        <v>109500</v>
      </c>
      <c r="Z16" s="226"/>
      <c r="AA16" s="241">
        <f t="shared" si="1"/>
        <v>0</v>
      </c>
      <c r="AB16" s="237" t="s">
        <v>3455</v>
      </c>
    </row>
    <row r="17" spans="1:28" ht="15" customHeight="1">
      <c r="A17" s="109">
        <v>8</v>
      </c>
      <c r="B17" s="222" t="str">
        <f t="shared" si="0"/>
        <v>Klik Disini</v>
      </c>
      <c r="C17" s="223" t="s">
        <v>3456</v>
      </c>
      <c r="D17" s="223"/>
      <c r="E17" s="223" t="s">
        <v>3457</v>
      </c>
      <c r="F17" s="223" t="s">
        <v>3458</v>
      </c>
      <c r="G17" s="223" t="s">
        <v>3459</v>
      </c>
      <c r="H17" s="223" t="s">
        <v>356</v>
      </c>
      <c r="I17" s="258" t="s">
        <v>1844</v>
      </c>
      <c r="J17" s="186" t="s">
        <v>399</v>
      </c>
      <c r="K17" s="223"/>
      <c r="L17" s="223"/>
      <c r="M17" s="259"/>
      <c r="N17" s="223" t="s">
        <v>449</v>
      </c>
      <c r="O17" s="223" t="s">
        <v>3419</v>
      </c>
      <c r="P17" s="260">
        <v>2013</v>
      </c>
      <c r="Q17" s="260">
        <v>2018</v>
      </c>
      <c r="R17" s="223" t="s">
        <v>3412</v>
      </c>
      <c r="S17" s="223" t="s">
        <v>78</v>
      </c>
      <c r="T17" s="223" t="s">
        <v>451</v>
      </c>
      <c r="U17" s="261">
        <v>352</v>
      </c>
      <c r="V17" s="86" t="s">
        <v>452</v>
      </c>
      <c r="W17" s="223" t="s">
        <v>3460</v>
      </c>
      <c r="X17" s="223" t="s">
        <v>3461</v>
      </c>
      <c r="Y17" s="262">
        <v>101500</v>
      </c>
      <c r="Z17" s="226"/>
      <c r="AA17" s="241">
        <f t="shared" si="1"/>
        <v>0</v>
      </c>
      <c r="AB17" s="237" t="s">
        <v>3462</v>
      </c>
    </row>
    <row r="18" spans="1:28" ht="15" customHeight="1">
      <c r="A18" s="109">
        <v>9</v>
      </c>
      <c r="B18" s="222" t="str">
        <f t="shared" si="0"/>
        <v>Klik Disini</v>
      </c>
      <c r="C18" s="223" t="s">
        <v>3463</v>
      </c>
      <c r="D18" s="223"/>
      <c r="E18" s="223" t="s">
        <v>3464</v>
      </c>
      <c r="F18" s="223" t="s">
        <v>3465</v>
      </c>
      <c r="G18" s="223" t="s">
        <v>3466</v>
      </c>
      <c r="H18" s="223" t="s">
        <v>583</v>
      </c>
      <c r="I18" s="258" t="s">
        <v>583</v>
      </c>
      <c r="J18" s="186" t="s">
        <v>265</v>
      </c>
      <c r="K18" s="223"/>
      <c r="L18" s="223"/>
      <c r="M18" s="259"/>
      <c r="N18" s="223" t="s">
        <v>449</v>
      </c>
      <c r="O18" s="223" t="s">
        <v>3419</v>
      </c>
      <c r="P18" s="260">
        <v>2008</v>
      </c>
      <c r="Q18" s="260">
        <v>2018</v>
      </c>
      <c r="R18" s="223" t="s">
        <v>3412</v>
      </c>
      <c r="S18" s="223" t="s">
        <v>78</v>
      </c>
      <c r="T18" s="223" t="s">
        <v>451</v>
      </c>
      <c r="U18" s="261">
        <v>186</v>
      </c>
      <c r="V18" s="86" t="s">
        <v>452</v>
      </c>
      <c r="W18" s="223" t="s">
        <v>505</v>
      </c>
      <c r="X18" s="223" t="s">
        <v>3467</v>
      </c>
      <c r="Y18" s="262">
        <v>67500</v>
      </c>
      <c r="Z18" s="226"/>
      <c r="AA18" s="241">
        <f t="shared" si="1"/>
        <v>0</v>
      </c>
      <c r="AB18" s="237" t="s">
        <v>3468</v>
      </c>
    </row>
    <row r="19" spans="1:28" ht="15" customHeight="1">
      <c r="A19" s="109">
        <v>10</v>
      </c>
      <c r="B19" s="222" t="str">
        <f t="shared" si="0"/>
        <v>Klik Disini</v>
      </c>
      <c r="C19" s="223" t="s">
        <v>3469</v>
      </c>
      <c r="D19" s="223"/>
      <c r="E19" s="223" t="s">
        <v>3470</v>
      </c>
      <c r="F19" s="223" t="s">
        <v>3471</v>
      </c>
      <c r="G19" s="223" t="s">
        <v>3472</v>
      </c>
      <c r="H19" s="223" t="s">
        <v>3473</v>
      </c>
      <c r="I19" s="258" t="s">
        <v>446</v>
      </c>
      <c r="J19" s="186" t="s">
        <v>345</v>
      </c>
      <c r="K19" s="223"/>
      <c r="L19" s="223"/>
      <c r="M19" s="259"/>
      <c r="N19" s="223" t="s">
        <v>449</v>
      </c>
      <c r="O19" s="223" t="s">
        <v>3419</v>
      </c>
      <c r="P19" s="260">
        <v>2009</v>
      </c>
      <c r="Q19" s="260">
        <v>2018</v>
      </c>
      <c r="R19" s="223" t="s">
        <v>3412</v>
      </c>
      <c r="S19" s="223" t="s">
        <v>78</v>
      </c>
      <c r="T19" s="223" t="s">
        <v>451</v>
      </c>
      <c r="U19" s="261">
        <v>153</v>
      </c>
      <c r="V19" s="86" t="s">
        <v>452</v>
      </c>
      <c r="W19" s="223" t="s">
        <v>991</v>
      </c>
      <c r="X19" s="223" t="s">
        <v>3474</v>
      </c>
      <c r="Y19" s="262">
        <v>74000</v>
      </c>
      <c r="Z19" s="226"/>
      <c r="AA19" s="241">
        <f t="shared" si="1"/>
        <v>0</v>
      </c>
      <c r="AB19" s="237" t="s">
        <v>3475</v>
      </c>
    </row>
    <row r="20" spans="1:28" ht="15" customHeight="1">
      <c r="A20" s="109">
        <v>11</v>
      </c>
      <c r="B20" s="222" t="str">
        <f t="shared" si="0"/>
        <v>Klik Disini</v>
      </c>
      <c r="C20" s="223" t="s">
        <v>3476</v>
      </c>
      <c r="D20" s="223"/>
      <c r="E20" s="223" t="s">
        <v>3477</v>
      </c>
      <c r="F20" s="223" t="s">
        <v>3478</v>
      </c>
      <c r="G20" s="223" t="s">
        <v>3479</v>
      </c>
      <c r="H20" s="223" t="s">
        <v>583</v>
      </c>
      <c r="I20" s="258" t="s">
        <v>583</v>
      </c>
      <c r="J20" s="186" t="s">
        <v>265</v>
      </c>
      <c r="K20" s="223"/>
      <c r="L20" s="223"/>
      <c r="M20" s="259"/>
      <c r="N20" s="223" t="s">
        <v>449</v>
      </c>
      <c r="O20" s="223" t="s">
        <v>3419</v>
      </c>
      <c r="P20" s="260">
        <v>2013</v>
      </c>
      <c r="Q20" s="260">
        <v>2018</v>
      </c>
      <c r="R20" s="223" t="s">
        <v>3480</v>
      </c>
      <c r="S20" s="223" t="s">
        <v>78</v>
      </c>
      <c r="T20" s="223" t="s">
        <v>451</v>
      </c>
      <c r="U20" s="261">
        <v>208</v>
      </c>
      <c r="V20" s="86" t="s">
        <v>452</v>
      </c>
      <c r="W20" s="223" t="s">
        <v>497</v>
      </c>
      <c r="X20" s="223" t="s">
        <v>3481</v>
      </c>
      <c r="Y20" s="262">
        <v>48500</v>
      </c>
      <c r="Z20" s="226"/>
      <c r="AA20" s="241">
        <f t="shared" si="1"/>
        <v>0</v>
      </c>
      <c r="AB20" s="237" t="s">
        <v>3482</v>
      </c>
    </row>
    <row r="21" spans="1:28" ht="15" customHeight="1">
      <c r="A21" s="109">
        <v>12</v>
      </c>
      <c r="B21" s="222" t="str">
        <f t="shared" si="0"/>
        <v>Klik Disini</v>
      </c>
      <c r="C21" s="223" t="s">
        <v>3483</v>
      </c>
      <c r="D21" s="223"/>
      <c r="E21" s="223" t="s">
        <v>3484</v>
      </c>
      <c r="F21" s="223" t="s">
        <v>3485</v>
      </c>
      <c r="G21" s="223" t="s">
        <v>3486</v>
      </c>
      <c r="H21" s="223" t="s">
        <v>266</v>
      </c>
      <c r="I21" s="258" t="s">
        <v>583</v>
      </c>
      <c r="J21" s="186" t="s">
        <v>265</v>
      </c>
      <c r="K21" s="223"/>
      <c r="L21" s="223"/>
      <c r="M21" s="259"/>
      <c r="N21" s="223" t="s">
        <v>449</v>
      </c>
      <c r="O21" s="223" t="s">
        <v>3419</v>
      </c>
      <c r="P21" s="260">
        <v>2012</v>
      </c>
      <c r="Q21" s="260">
        <v>2018</v>
      </c>
      <c r="R21" s="223" t="s">
        <v>3480</v>
      </c>
      <c r="S21" s="223" t="s">
        <v>78</v>
      </c>
      <c r="T21" s="223" t="s">
        <v>451</v>
      </c>
      <c r="U21" s="261">
        <v>112</v>
      </c>
      <c r="V21" s="86" t="s">
        <v>452</v>
      </c>
      <c r="W21" s="223" t="s">
        <v>743</v>
      </c>
      <c r="X21" s="223" t="s">
        <v>3487</v>
      </c>
      <c r="Y21" s="262">
        <v>35500</v>
      </c>
      <c r="Z21" s="226"/>
      <c r="AA21" s="241">
        <f t="shared" si="1"/>
        <v>0</v>
      </c>
      <c r="AB21" s="237" t="s">
        <v>3488</v>
      </c>
    </row>
    <row r="22" spans="1:28" ht="15" customHeight="1">
      <c r="A22" s="109">
        <v>13</v>
      </c>
      <c r="B22" s="222" t="str">
        <f t="shared" si="0"/>
        <v>Klik Disini</v>
      </c>
      <c r="C22" s="223" t="s">
        <v>3489</v>
      </c>
      <c r="D22" s="223"/>
      <c r="E22" s="223" t="s">
        <v>3490</v>
      </c>
      <c r="F22" s="223" t="s">
        <v>3491</v>
      </c>
      <c r="G22" s="223" t="s">
        <v>3492</v>
      </c>
      <c r="H22" s="223" t="s">
        <v>356</v>
      </c>
      <c r="I22" s="258" t="s">
        <v>272</v>
      </c>
      <c r="J22" s="186" t="s">
        <v>306</v>
      </c>
      <c r="K22" s="223" t="s">
        <v>447</v>
      </c>
      <c r="L22" s="223"/>
      <c r="M22" s="259" t="s">
        <v>447</v>
      </c>
      <c r="N22" s="223" t="s">
        <v>449</v>
      </c>
      <c r="O22" s="223" t="s">
        <v>450</v>
      </c>
      <c r="P22" s="260">
        <v>2013</v>
      </c>
      <c r="Q22" s="260">
        <v>2019</v>
      </c>
      <c r="R22" s="223" t="s">
        <v>3412</v>
      </c>
      <c r="S22" s="223" t="s">
        <v>78</v>
      </c>
      <c r="T22" s="223" t="s">
        <v>451</v>
      </c>
      <c r="U22" s="261">
        <v>288</v>
      </c>
      <c r="V22" s="86" t="s">
        <v>452</v>
      </c>
      <c r="W22" s="223" t="s">
        <v>3420</v>
      </c>
      <c r="X22" s="223" t="s">
        <v>3493</v>
      </c>
      <c r="Y22" s="262">
        <v>116000</v>
      </c>
      <c r="Z22" s="226"/>
      <c r="AA22" s="241">
        <f t="shared" si="1"/>
        <v>0</v>
      </c>
      <c r="AB22" s="237" t="s">
        <v>3494</v>
      </c>
    </row>
    <row r="23" spans="1:28" ht="15" customHeight="1">
      <c r="A23" s="109">
        <v>14</v>
      </c>
      <c r="B23" s="222" t="str">
        <f t="shared" si="0"/>
        <v>Klik Disini</v>
      </c>
      <c r="C23" s="223" t="s">
        <v>3495</v>
      </c>
      <c r="D23" s="223"/>
      <c r="E23" s="223" t="s">
        <v>3496</v>
      </c>
      <c r="F23" s="223" t="s">
        <v>3497</v>
      </c>
      <c r="G23" s="223" t="s">
        <v>3498</v>
      </c>
      <c r="H23" s="223" t="s">
        <v>3499</v>
      </c>
      <c r="I23" s="258" t="s">
        <v>1844</v>
      </c>
      <c r="J23" s="186" t="s">
        <v>403</v>
      </c>
      <c r="K23" s="223"/>
      <c r="L23" s="223"/>
      <c r="M23" s="259"/>
      <c r="N23" s="223" t="s">
        <v>449</v>
      </c>
      <c r="O23" s="223" t="s">
        <v>3419</v>
      </c>
      <c r="P23" s="260">
        <v>2013</v>
      </c>
      <c r="Q23" s="260">
        <v>2018</v>
      </c>
      <c r="R23" s="223" t="s">
        <v>3412</v>
      </c>
      <c r="S23" s="223" t="s">
        <v>78</v>
      </c>
      <c r="T23" s="223" t="s">
        <v>451</v>
      </c>
      <c r="U23" s="261">
        <v>142</v>
      </c>
      <c r="V23" s="86" t="s">
        <v>452</v>
      </c>
      <c r="W23" s="223" t="s">
        <v>864</v>
      </c>
      <c r="X23" s="223" t="s">
        <v>3500</v>
      </c>
      <c r="Y23" s="262">
        <v>66500</v>
      </c>
      <c r="Z23" s="226"/>
      <c r="AA23" s="241">
        <f t="shared" si="1"/>
        <v>0</v>
      </c>
      <c r="AB23" s="237" t="s">
        <v>3501</v>
      </c>
    </row>
    <row r="24" spans="1:28" ht="15" customHeight="1">
      <c r="A24" s="109">
        <v>15</v>
      </c>
      <c r="B24" s="222" t="str">
        <f t="shared" si="0"/>
        <v>Klik Disini</v>
      </c>
      <c r="C24" s="223" t="s">
        <v>3502</v>
      </c>
      <c r="D24" s="223"/>
      <c r="E24" s="223" t="s">
        <v>3503</v>
      </c>
      <c r="F24" s="223" t="s">
        <v>3504</v>
      </c>
      <c r="G24" s="223" t="s">
        <v>3505</v>
      </c>
      <c r="H24" s="223" t="s">
        <v>3473</v>
      </c>
      <c r="I24" s="258" t="s">
        <v>446</v>
      </c>
      <c r="J24" s="186" t="s">
        <v>345</v>
      </c>
      <c r="K24" s="223" t="s">
        <v>1953</v>
      </c>
      <c r="L24" s="223"/>
      <c r="M24" s="259" t="s">
        <v>447</v>
      </c>
      <c r="N24" s="223" t="s">
        <v>449</v>
      </c>
      <c r="O24" s="223" t="s">
        <v>3419</v>
      </c>
      <c r="P24" s="260">
        <v>2009</v>
      </c>
      <c r="Q24" s="260">
        <v>2018</v>
      </c>
      <c r="R24" s="223" t="s">
        <v>3412</v>
      </c>
      <c r="S24" s="223" t="s">
        <v>78</v>
      </c>
      <c r="T24" s="223" t="s">
        <v>451</v>
      </c>
      <c r="U24" s="261">
        <v>210</v>
      </c>
      <c r="V24" s="86" t="s">
        <v>452</v>
      </c>
      <c r="W24" s="223" t="s">
        <v>3506</v>
      </c>
      <c r="X24" s="223" t="s">
        <v>3507</v>
      </c>
      <c r="Y24" s="262">
        <v>102500</v>
      </c>
      <c r="Z24" s="226"/>
      <c r="AA24" s="241">
        <f t="shared" si="1"/>
        <v>0</v>
      </c>
      <c r="AB24" s="237" t="s">
        <v>3508</v>
      </c>
    </row>
    <row r="25" spans="1:28" ht="15" customHeight="1">
      <c r="A25" s="109">
        <v>16</v>
      </c>
      <c r="B25" s="222" t="str">
        <f t="shared" si="0"/>
        <v>Klik Disini</v>
      </c>
      <c r="C25" s="223" t="s">
        <v>3509</v>
      </c>
      <c r="D25" s="223"/>
      <c r="E25" s="223" t="s">
        <v>3510</v>
      </c>
      <c r="F25" s="223" t="s">
        <v>3511</v>
      </c>
      <c r="G25" s="223" t="s">
        <v>3512</v>
      </c>
      <c r="H25" s="223" t="s">
        <v>583</v>
      </c>
      <c r="I25" s="258" t="s">
        <v>583</v>
      </c>
      <c r="J25" s="186" t="s">
        <v>265</v>
      </c>
      <c r="K25" s="223" t="s">
        <v>1953</v>
      </c>
      <c r="L25" s="223"/>
      <c r="M25" s="259" t="s">
        <v>447</v>
      </c>
      <c r="N25" s="223" t="s">
        <v>449</v>
      </c>
      <c r="O25" s="223" t="s">
        <v>462</v>
      </c>
      <c r="P25" s="260">
        <v>2013</v>
      </c>
      <c r="Q25" s="260">
        <v>2018</v>
      </c>
      <c r="R25" s="223" t="s">
        <v>3480</v>
      </c>
      <c r="S25" s="223" t="s">
        <v>78</v>
      </c>
      <c r="T25" s="223" t="s">
        <v>451</v>
      </c>
      <c r="U25" s="261">
        <v>490</v>
      </c>
      <c r="V25" s="86" t="s">
        <v>452</v>
      </c>
      <c r="W25" s="223" t="s">
        <v>1808</v>
      </c>
      <c r="X25" s="223" t="s">
        <v>3513</v>
      </c>
      <c r="Y25" s="262">
        <v>101500</v>
      </c>
      <c r="Z25" s="226"/>
      <c r="AA25" s="241">
        <f t="shared" si="1"/>
        <v>0</v>
      </c>
      <c r="AB25" s="237" t="s">
        <v>3514</v>
      </c>
    </row>
    <row r="26" spans="1:28" ht="15" customHeight="1">
      <c r="A26" s="109">
        <v>17</v>
      </c>
      <c r="B26" s="222" t="str">
        <f t="shared" si="0"/>
        <v>Klik Disini</v>
      </c>
      <c r="C26" s="223" t="s">
        <v>3515</v>
      </c>
      <c r="D26" s="223"/>
      <c r="E26" s="223" t="s">
        <v>3516</v>
      </c>
      <c r="F26" s="223" t="s">
        <v>3517</v>
      </c>
      <c r="G26" s="223" t="s">
        <v>3518</v>
      </c>
      <c r="H26" s="223" t="s">
        <v>460</v>
      </c>
      <c r="I26" s="258" t="s">
        <v>446</v>
      </c>
      <c r="J26" s="186" t="s">
        <v>373</v>
      </c>
      <c r="K26" s="223"/>
      <c r="L26" s="223"/>
      <c r="M26" s="259"/>
      <c r="N26" s="223" t="s">
        <v>449</v>
      </c>
      <c r="O26" s="223" t="s">
        <v>450</v>
      </c>
      <c r="P26" s="260">
        <v>2012</v>
      </c>
      <c r="Q26" s="260">
        <v>2019</v>
      </c>
      <c r="R26" s="223" t="s">
        <v>3412</v>
      </c>
      <c r="S26" s="223" t="s">
        <v>78</v>
      </c>
      <c r="T26" s="223" t="s">
        <v>451</v>
      </c>
      <c r="U26" s="261">
        <v>280</v>
      </c>
      <c r="V26" s="86" t="s">
        <v>452</v>
      </c>
      <c r="W26" s="223" t="s">
        <v>3519</v>
      </c>
      <c r="X26" s="223" t="s">
        <v>3520</v>
      </c>
      <c r="Y26" s="262">
        <v>139500</v>
      </c>
      <c r="Z26" s="226"/>
      <c r="AA26" s="241">
        <f t="shared" si="1"/>
        <v>0</v>
      </c>
      <c r="AB26" s="237" t="s">
        <v>3521</v>
      </c>
    </row>
    <row r="27" spans="1:28" ht="15" customHeight="1">
      <c r="A27" s="109">
        <v>18</v>
      </c>
      <c r="B27" s="222" t="str">
        <f t="shared" si="0"/>
        <v>Klik Disini</v>
      </c>
      <c r="C27" s="223" t="s">
        <v>3522</v>
      </c>
      <c r="D27" s="223"/>
      <c r="E27" s="223" t="s">
        <v>3523</v>
      </c>
      <c r="F27" s="223" t="s">
        <v>3524</v>
      </c>
      <c r="G27" s="223" t="s">
        <v>3525</v>
      </c>
      <c r="H27" s="223" t="s">
        <v>344</v>
      </c>
      <c r="I27" s="258" t="s">
        <v>446</v>
      </c>
      <c r="J27" s="186" t="s">
        <v>343</v>
      </c>
      <c r="K27" s="223" t="s">
        <v>447</v>
      </c>
      <c r="L27" s="223"/>
      <c r="M27" s="259" t="s">
        <v>447</v>
      </c>
      <c r="N27" s="223" t="s">
        <v>449</v>
      </c>
      <c r="O27" s="223" t="s">
        <v>450</v>
      </c>
      <c r="P27" s="260">
        <v>2012</v>
      </c>
      <c r="Q27" s="260">
        <v>2019</v>
      </c>
      <c r="R27" s="223" t="s">
        <v>3412</v>
      </c>
      <c r="S27" s="223" t="s">
        <v>78</v>
      </c>
      <c r="T27" s="223" t="s">
        <v>451</v>
      </c>
      <c r="U27" s="261">
        <v>80</v>
      </c>
      <c r="V27" s="86" t="s">
        <v>452</v>
      </c>
      <c r="W27" s="223" t="s">
        <v>1529</v>
      </c>
      <c r="X27" s="223" t="s">
        <v>3526</v>
      </c>
      <c r="Y27" s="262">
        <v>94000</v>
      </c>
      <c r="Z27" s="226"/>
      <c r="AA27" s="241">
        <f t="shared" si="1"/>
        <v>0</v>
      </c>
      <c r="AB27" s="237" t="s">
        <v>3527</v>
      </c>
    </row>
    <row r="28" spans="1:28" ht="15" customHeight="1">
      <c r="A28" s="109">
        <v>19</v>
      </c>
      <c r="B28" s="222" t="str">
        <f t="shared" si="0"/>
        <v>Klik Disini</v>
      </c>
      <c r="C28" s="223" t="s">
        <v>3528</v>
      </c>
      <c r="D28" s="223"/>
      <c r="E28" s="223" t="s">
        <v>3529</v>
      </c>
      <c r="F28" s="223" t="s">
        <v>3530</v>
      </c>
      <c r="G28" s="223" t="s">
        <v>3531</v>
      </c>
      <c r="H28" s="223" t="s">
        <v>3532</v>
      </c>
      <c r="I28" s="258" t="s">
        <v>446</v>
      </c>
      <c r="J28" s="186" t="s">
        <v>345</v>
      </c>
      <c r="K28" s="223"/>
      <c r="L28" s="223"/>
      <c r="M28" s="259"/>
      <c r="N28" s="223"/>
      <c r="O28" s="223"/>
      <c r="P28" s="260">
        <v>2014</v>
      </c>
      <c r="Q28" s="260">
        <v>2018</v>
      </c>
      <c r="R28" s="223" t="s">
        <v>3412</v>
      </c>
      <c r="S28" s="223" t="s">
        <v>78</v>
      </c>
      <c r="T28" s="223"/>
      <c r="U28" s="261">
        <v>272</v>
      </c>
      <c r="V28" s="86" t="s">
        <v>452</v>
      </c>
      <c r="W28" s="223" t="s">
        <v>606</v>
      </c>
      <c r="X28" s="223" t="s">
        <v>3533</v>
      </c>
      <c r="Y28" s="262">
        <v>54000</v>
      </c>
      <c r="Z28" s="226"/>
      <c r="AA28" s="241">
        <f t="shared" si="1"/>
        <v>0</v>
      </c>
      <c r="AB28" s="237" t="s">
        <v>3534</v>
      </c>
    </row>
    <row r="29" spans="1:28" ht="15" customHeight="1">
      <c r="A29" s="109">
        <v>20</v>
      </c>
      <c r="B29" s="222" t="str">
        <f t="shared" si="0"/>
        <v>Klik Disini</v>
      </c>
      <c r="C29" s="223" t="s">
        <v>3535</v>
      </c>
      <c r="D29" s="223"/>
      <c r="E29" s="223" t="s">
        <v>3536</v>
      </c>
      <c r="F29" s="223" t="s">
        <v>3537</v>
      </c>
      <c r="G29" s="223" t="s">
        <v>3538</v>
      </c>
      <c r="H29" s="223" t="s">
        <v>3473</v>
      </c>
      <c r="I29" s="258" t="s">
        <v>446</v>
      </c>
      <c r="J29" s="186" t="s">
        <v>345</v>
      </c>
      <c r="K29" s="223"/>
      <c r="L29" s="223"/>
      <c r="M29" s="259"/>
      <c r="N29" s="223" t="s">
        <v>449</v>
      </c>
      <c r="O29" s="223" t="s">
        <v>3419</v>
      </c>
      <c r="P29" s="260">
        <v>2013</v>
      </c>
      <c r="Q29" s="260">
        <v>2018</v>
      </c>
      <c r="R29" s="223" t="s">
        <v>3412</v>
      </c>
      <c r="S29" s="223" t="s">
        <v>78</v>
      </c>
      <c r="T29" s="223" t="s">
        <v>451</v>
      </c>
      <c r="U29" s="261">
        <v>144</v>
      </c>
      <c r="V29" s="86" t="s">
        <v>452</v>
      </c>
      <c r="W29" s="223" t="s">
        <v>897</v>
      </c>
      <c r="X29" s="223" t="s">
        <v>3539</v>
      </c>
      <c r="Y29" s="262">
        <v>35500</v>
      </c>
      <c r="Z29" s="226"/>
      <c r="AA29" s="241">
        <f t="shared" si="1"/>
        <v>0</v>
      </c>
      <c r="AB29" s="237" t="s">
        <v>3540</v>
      </c>
    </row>
    <row r="30" spans="1:28" ht="15" customHeight="1">
      <c r="A30" s="109">
        <v>21</v>
      </c>
      <c r="B30" s="222" t="str">
        <f t="shared" si="0"/>
        <v>Klik Disini</v>
      </c>
      <c r="C30" s="223" t="s">
        <v>3541</v>
      </c>
      <c r="D30" s="223"/>
      <c r="E30" s="223" t="s">
        <v>3529</v>
      </c>
      <c r="F30" s="223" t="s">
        <v>3542</v>
      </c>
      <c r="G30" s="223" t="s">
        <v>3543</v>
      </c>
      <c r="H30" s="223" t="s">
        <v>3473</v>
      </c>
      <c r="I30" s="258" t="s">
        <v>446</v>
      </c>
      <c r="J30" s="186" t="s">
        <v>345</v>
      </c>
      <c r="K30" s="223"/>
      <c r="L30" s="223"/>
      <c r="M30" s="259"/>
      <c r="N30" s="223" t="s">
        <v>449</v>
      </c>
      <c r="O30" s="223" t="s">
        <v>3419</v>
      </c>
      <c r="P30" s="260">
        <v>2014</v>
      </c>
      <c r="Q30" s="260">
        <v>2018</v>
      </c>
      <c r="R30" s="223" t="s">
        <v>3412</v>
      </c>
      <c r="S30" s="223" t="s">
        <v>78</v>
      </c>
      <c r="T30" s="223" t="s">
        <v>451</v>
      </c>
      <c r="U30" s="261">
        <v>160</v>
      </c>
      <c r="V30" s="86" t="s">
        <v>452</v>
      </c>
      <c r="W30" s="223" t="s">
        <v>3544</v>
      </c>
      <c r="X30" s="223" t="s">
        <v>3545</v>
      </c>
      <c r="Y30" s="262">
        <v>43500</v>
      </c>
      <c r="Z30" s="226"/>
      <c r="AA30" s="241">
        <f t="shared" si="1"/>
        <v>0</v>
      </c>
      <c r="AB30" s="237" t="s">
        <v>3546</v>
      </c>
    </row>
    <row r="31" spans="1:28" ht="15" customHeight="1">
      <c r="A31" s="109">
        <v>22</v>
      </c>
      <c r="B31" s="222" t="str">
        <f t="shared" si="0"/>
        <v>Klik Disini</v>
      </c>
      <c r="C31" s="223" t="s">
        <v>3547</v>
      </c>
      <c r="D31" s="223"/>
      <c r="E31" s="223" t="s">
        <v>3548</v>
      </c>
      <c r="F31" s="223" t="s">
        <v>3549</v>
      </c>
      <c r="G31" s="223" t="s">
        <v>3550</v>
      </c>
      <c r="H31" s="223" t="s">
        <v>3532</v>
      </c>
      <c r="I31" s="258" t="s">
        <v>446</v>
      </c>
      <c r="J31" s="186" t="s">
        <v>345</v>
      </c>
      <c r="K31" s="223" t="s">
        <v>447</v>
      </c>
      <c r="L31" s="223"/>
      <c r="M31" s="259" t="s">
        <v>447</v>
      </c>
      <c r="N31" s="223" t="s">
        <v>449</v>
      </c>
      <c r="O31" s="223" t="s">
        <v>3419</v>
      </c>
      <c r="P31" s="260">
        <v>2014</v>
      </c>
      <c r="Q31" s="260">
        <v>2021</v>
      </c>
      <c r="R31" s="223" t="s">
        <v>3412</v>
      </c>
      <c r="S31" s="223" t="s">
        <v>78</v>
      </c>
      <c r="T31" s="223" t="s">
        <v>451</v>
      </c>
      <c r="U31" s="261">
        <v>242</v>
      </c>
      <c r="V31" s="86" t="s">
        <v>452</v>
      </c>
      <c r="W31" s="223" t="s">
        <v>3324</v>
      </c>
      <c r="X31" s="223" t="s">
        <v>3551</v>
      </c>
      <c r="Y31" s="262">
        <v>83000</v>
      </c>
      <c r="Z31" s="226"/>
      <c r="AA31" s="241">
        <f t="shared" si="1"/>
        <v>0</v>
      </c>
      <c r="AB31" s="237" t="s">
        <v>3552</v>
      </c>
    </row>
    <row r="32" spans="1:28" ht="15" customHeight="1">
      <c r="A32" s="109">
        <v>23</v>
      </c>
      <c r="B32" s="222" t="str">
        <f t="shared" si="0"/>
        <v>Klik Disini</v>
      </c>
      <c r="C32" s="223" t="s">
        <v>3553</v>
      </c>
      <c r="D32" s="223"/>
      <c r="E32" s="223" t="s">
        <v>3548</v>
      </c>
      <c r="F32" s="223" t="s">
        <v>3554</v>
      </c>
      <c r="G32" s="223" t="s">
        <v>3555</v>
      </c>
      <c r="H32" s="223" t="s">
        <v>3473</v>
      </c>
      <c r="I32" s="258" t="s">
        <v>446</v>
      </c>
      <c r="J32" s="186" t="s">
        <v>345</v>
      </c>
      <c r="K32" s="223"/>
      <c r="L32" s="223"/>
      <c r="M32" s="259"/>
      <c r="N32" s="223" t="s">
        <v>449</v>
      </c>
      <c r="O32" s="223" t="s">
        <v>3419</v>
      </c>
      <c r="P32" s="260">
        <v>2014</v>
      </c>
      <c r="Q32" s="260">
        <v>2018</v>
      </c>
      <c r="R32" s="223" t="s">
        <v>3412</v>
      </c>
      <c r="S32" s="223" t="s">
        <v>78</v>
      </c>
      <c r="T32" s="223" t="s">
        <v>451</v>
      </c>
      <c r="U32" s="261">
        <v>300</v>
      </c>
      <c r="V32" s="86" t="s">
        <v>452</v>
      </c>
      <c r="W32" s="223" t="s">
        <v>3556</v>
      </c>
      <c r="X32" s="223" t="s">
        <v>3557</v>
      </c>
      <c r="Y32" s="262">
        <v>83000</v>
      </c>
      <c r="Z32" s="226"/>
      <c r="AA32" s="241">
        <f t="shared" si="1"/>
        <v>0</v>
      </c>
      <c r="AB32" s="237" t="s">
        <v>3558</v>
      </c>
    </row>
    <row r="33" spans="1:28" ht="15" customHeight="1">
      <c r="A33" s="109">
        <v>24</v>
      </c>
      <c r="B33" s="222" t="str">
        <f t="shared" si="0"/>
        <v>Klik Disini</v>
      </c>
      <c r="C33" s="223" t="s">
        <v>3559</v>
      </c>
      <c r="D33" s="223"/>
      <c r="E33" s="223" t="s">
        <v>3529</v>
      </c>
      <c r="F33" s="223" t="s">
        <v>3560</v>
      </c>
      <c r="G33" s="223" t="s">
        <v>3561</v>
      </c>
      <c r="H33" s="223" t="s">
        <v>3473</v>
      </c>
      <c r="I33" s="258" t="s">
        <v>446</v>
      </c>
      <c r="J33" s="186" t="s">
        <v>345</v>
      </c>
      <c r="K33" s="223"/>
      <c r="L33" s="223"/>
      <c r="M33" s="259"/>
      <c r="N33" s="223"/>
      <c r="O33" s="223"/>
      <c r="P33" s="260">
        <v>2014</v>
      </c>
      <c r="Q33" s="260">
        <v>2018</v>
      </c>
      <c r="R33" s="223" t="s">
        <v>3412</v>
      </c>
      <c r="S33" s="223" t="s">
        <v>78</v>
      </c>
      <c r="T33" s="223"/>
      <c r="U33" s="261">
        <v>196</v>
      </c>
      <c r="V33" s="86" t="s">
        <v>452</v>
      </c>
      <c r="W33" s="223" t="s">
        <v>715</v>
      </c>
      <c r="X33" s="223" t="s">
        <v>3562</v>
      </c>
      <c r="Y33" s="262">
        <v>46000</v>
      </c>
      <c r="Z33" s="226"/>
      <c r="AA33" s="241">
        <f t="shared" si="1"/>
        <v>0</v>
      </c>
      <c r="AB33" s="237" t="s">
        <v>3563</v>
      </c>
    </row>
    <row r="34" spans="1:28" ht="15" customHeight="1">
      <c r="A34" s="109">
        <v>25</v>
      </c>
      <c r="B34" s="222" t="str">
        <f t="shared" si="0"/>
        <v>Klik Disini</v>
      </c>
      <c r="C34" s="223" t="s">
        <v>3564</v>
      </c>
      <c r="D34" s="223"/>
      <c r="E34" s="223" t="s">
        <v>3529</v>
      </c>
      <c r="F34" s="223" t="s">
        <v>3565</v>
      </c>
      <c r="G34" s="223" t="s">
        <v>3566</v>
      </c>
      <c r="H34" s="223" t="s">
        <v>3473</v>
      </c>
      <c r="I34" s="258" t="s">
        <v>446</v>
      </c>
      <c r="J34" s="186" t="s">
        <v>345</v>
      </c>
      <c r="K34" s="223"/>
      <c r="L34" s="223"/>
      <c r="M34" s="259"/>
      <c r="N34" s="223"/>
      <c r="O34" s="223"/>
      <c r="P34" s="260">
        <v>2014</v>
      </c>
      <c r="Q34" s="260">
        <v>2018</v>
      </c>
      <c r="R34" s="223" t="s">
        <v>3412</v>
      </c>
      <c r="S34" s="223" t="s">
        <v>78</v>
      </c>
      <c r="T34" s="223"/>
      <c r="U34" s="261">
        <v>160</v>
      </c>
      <c r="V34" s="86" t="s">
        <v>452</v>
      </c>
      <c r="W34" s="223" t="s">
        <v>3567</v>
      </c>
      <c r="X34" s="223" t="s">
        <v>3568</v>
      </c>
      <c r="Y34" s="262">
        <v>39500</v>
      </c>
      <c r="Z34" s="226"/>
      <c r="AA34" s="241">
        <f t="shared" si="1"/>
        <v>0</v>
      </c>
      <c r="AB34" s="237" t="s">
        <v>3569</v>
      </c>
    </row>
    <row r="35" spans="1:28" ht="15" customHeight="1">
      <c r="A35" s="109">
        <v>26</v>
      </c>
      <c r="B35" s="222" t="str">
        <f t="shared" si="0"/>
        <v>Klik Disini</v>
      </c>
      <c r="C35" s="223" t="s">
        <v>3570</v>
      </c>
      <c r="D35" s="223"/>
      <c r="E35" s="223" t="s">
        <v>3529</v>
      </c>
      <c r="F35" s="223" t="s">
        <v>3571</v>
      </c>
      <c r="G35" s="223" t="s">
        <v>3572</v>
      </c>
      <c r="H35" s="223" t="s">
        <v>3473</v>
      </c>
      <c r="I35" s="258" t="s">
        <v>446</v>
      </c>
      <c r="J35" s="186" t="s">
        <v>345</v>
      </c>
      <c r="K35" s="223"/>
      <c r="L35" s="223"/>
      <c r="M35" s="259"/>
      <c r="N35" s="223"/>
      <c r="O35" s="223"/>
      <c r="P35" s="260">
        <v>2014</v>
      </c>
      <c r="Q35" s="260">
        <v>2018</v>
      </c>
      <c r="R35" s="223" t="s">
        <v>3412</v>
      </c>
      <c r="S35" s="223" t="s">
        <v>78</v>
      </c>
      <c r="T35" s="223"/>
      <c r="U35" s="261">
        <v>208</v>
      </c>
      <c r="V35" s="86" t="s">
        <v>452</v>
      </c>
      <c r="W35" s="223" t="s">
        <v>3573</v>
      </c>
      <c r="X35" s="223" t="s">
        <v>3574</v>
      </c>
      <c r="Y35" s="262">
        <v>42000</v>
      </c>
      <c r="Z35" s="226"/>
      <c r="AA35" s="241">
        <f t="shared" si="1"/>
        <v>0</v>
      </c>
      <c r="AB35" s="237" t="s">
        <v>3575</v>
      </c>
    </row>
    <row r="36" spans="1:28" ht="15" customHeight="1">
      <c r="A36" s="109">
        <v>27</v>
      </c>
      <c r="B36" s="222" t="str">
        <f t="shared" si="0"/>
        <v>Klik Disini</v>
      </c>
      <c r="C36" s="223" t="s">
        <v>3576</v>
      </c>
      <c r="D36" s="223"/>
      <c r="E36" s="223" t="s">
        <v>3577</v>
      </c>
      <c r="F36" s="223" t="s">
        <v>3578</v>
      </c>
      <c r="G36" s="223" t="s">
        <v>3579</v>
      </c>
      <c r="H36" s="223" t="s">
        <v>3473</v>
      </c>
      <c r="I36" s="258" t="s">
        <v>446</v>
      </c>
      <c r="J36" s="186" t="s">
        <v>345</v>
      </c>
      <c r="K36" s="223"/>
      <c r="L36" s="223"/>
      <c r="M36" s="259"/>
      <c r="N36" s="223" t="s">
        <v>449</v>
      </c>
      <c r="O36" s="223" t="s">
        <v>3419</v>
      </c>
      <c r="P36" s="260">
        <v>2014</v>
      </c>
      <c r="Q36" s="260">
        <v>2018</v>
      </c>
      <c r="R36" s="223" t="s">
        <v>3412</v>
      </c>
      <c r="S36" s="223" t="s">
        <v>78</v>
      </c>
      <c r="T36" s="223" t="s">
        <v>451</v>
      </c>
      <c r="U36" s="261">
        <v>132</v>
      </c>
      <c r="V36" s="86" t="s">
        <v>452</v>
      </c>
      <c r="W36" s="223" t="s">
        <v>1214</v>
      </c>
      <c r="X36" s="223" t="s">
        <v>3580</v>
      </c>
      <c r="Y36" s="262">
        <v>35000</v>
      </c>
      <c r="Z36" s="226"/>
      <c r="AA36" s="241">
        <f t="shared" si="1"/>
        <v>0</v>
      </c>
      <c r="AB36" s="237" t="s">
        <v>3581</v>
      </c>
    </row>
    <row r="37" spans="1:28" ht="15" customHeight="1">
      <c r="A37" s="109">
        <v>28</v>
      </c>
      <c r="B37" s="222" t="str">
        <f t="shared" si="0"/>
        <v>Klik Disini</v>
      </c>
      <c r="C37" s="223" t="s">
        <v>3582</v>
      </c>
      <c r="D37" s="223"/>
      <c r="E37" s="223" t="s">
        <v>3548</v>
      </c>
      <c r="F37" s="223" t="s">
        <v>3583</v>
      </c>
      <c r="G37" s="223" t="s">
        <v>3584</v>
      </c>
      <c r="H37" s="223" t="s">
        <v>3532</v>
      </c>
      <c r="I37" s="258" t="s">
        <v>446</v>
      </c>
      <c r="J37" s="186" t="s">
        <v>345</v>
      </c>
      <c r="K37" s="223"/>
      <c r="L37" s="223"/>
      <c r="M37" s="259"/>
      <c r="N37" s="263" t="s">
        <v>449</v>
      </c>
      <c r="O37" s="263" t="s">
        <v>3419</v>
      </c>
      <c r="P37" s="260">
        <v>2014</v>
      </c>
      <c r="Q37" s="260">
        <v>2018</v>
      </c>
      <c r="R37" s="223" t="s">
        <v>3412</v>
      </c>
      <c r="S37" s="223" t="s">
        <v>78</v>
      </c>
      <c r="T37" s="223" t="s">
        <v>451</v>
      </c>
      <c r="U37" s="261">
        <v>264</v>
      </c>
      <c r="V37" s="86" t="s">
        <v>452</v>
      </c>
      <c r="W37" s="223" t="s">
        <v>3585</v>
      </c>
      <c r="X37" s="223" t="s">
        <v>3586</v>
      </c>
      <c r="Y37" s="262">
        <v>77000</v>
      </c>
      <c r="Z37" s="226"/>
      <c r="AA37" s="241">
        <f t="shared" si="1"/>
        <v>0</v>
      </c>
      <c r="AB37" s="237" t="s">
        <v>3587</v>
      </c>
    </row>
    <row r="38" spans="1:28" ht="15" customHeight="1">
      <c r="A38" s="109">
        <v>29</v>
      </c>
      <c r="B38" s="222" t="str">
        <f t="shared" si="0"/>
        <v>Klik Disini</v>
      </c>
      <c r="C38" s="223" t="s">
        <v>3588</v>
      </c>
      <c r="D38" s="223"/>
      <c r="E38" s="223" t="s">
        <v>3529</v>
      </c>
      <c r="F38" s="223" t="s">
        <v>3589</v>
      </c>
      <c r="G38" s="223" t="s">
        <v>3590</v>
      </c>
      <c r="H38" s="223" t="s">
        <v>3591</v>
      </c>
      <c r="I38" s="258" t="s">
        <v>446</v>
      </c>
      <c r="J38" s="186" t="s">
        <v>345</v>
      </c>
      <c r="K38" s="223"/>
      <c r="L38" s="223"/>
      <c r="M38" s="259"/>
      <c r="N38" s="263"/>
      <c r="O38" s="263"/>
      <c r="P38" s="260">
        <v>2014</v>
      </c>
      <c r="Q38" s="260">
        <v>2018</v>
      </c>
      <c r="R38" s="223" t="s">
        <v>3412</v>
      </c>
      <c r="S38" s="223" t="s">
        <v>78</v>
      </c>
      <c r="T38" s="223"/>
      <c r="U38" s="261">
        <v>232</v>
      </c>
      <c r="V38" s="86" t="s">
        <v>452</v>
      </c>
      <c r="W38" s="223" t="s">
        <v>3592</v>
      </c>
      <c r="X38" s="223" t="s">
        <v>3593</v>
      </c>
      <c r="Y38" s="262">
        <v>48000</v>
      </c>
      <c r="Z38" s="226"/>
      <c r="AA38" s="241">
        <f t="shared" si="1"/>
        <v>0</v>
      </c>
      <c r="AB38" s="237" t="s">
        <v>3594</v>
      </c>
    </row>
    <row r="39" spans="1:28" ht="15" customHeight="1">
      <c r="A39" s="109">
        <v>30</v>
      </c>
      <c r="B39" s="222" t="str">
        <f t="shared" si="0"/>
        <v>Klik Disini</v>
      </c>
      <c r="C39" s="223" t="s">
        <v>3595</v>
      </c>
      <c r="D39" s="223"/>
      <c r="E39" s="223" t="s">
        <v>3596</v>
      </c>
      <c r="F39" s="223" t="s">
        <v>3597</v>
      </c>
      <c r="G39" s="223" t="s">
        <v>3598</v>
      </c>
      <c r="H39" s="223" t="s">
        <v>3591</v>
      </c>
      <c r="I39" s="258" t="s">
        <v>446</v>
      </c>
      <c r="J39" s="186" t="s">
        <v>345</v>
      </c>
      <c r="K39" s="223"/>
      <c r="L39" s="223"/>
      <c r="M39" s="259"/>
      <c r="N39" s="263" t="s">
        <v>449</v>
      </c>
      <c r="O39" s="263" t="s">
        <v>3419</v>
      </c>
      <c r="P39" s="260">
        <v>2014</v>
      </c>
      <c r="Q39" s="260">
        <v>2018</v>
      </c>
      <c r="R39" s="223" t="s">
        <v>3412</v>
      </c>
      <c r="S39" s="223" t="s">
        <v>78</v>
      </c>
      <c r="T39" s="223" t="s">
        <v>451</v>
      </c>
      <c r="U39" s="261">
        <v>114</v>
      </c>
      <c r="V39" s="86" t="s">
        <v>452</v>
      </c>
      <c r="W39" s="223" t="s">
        <v>1820</v>
      </c>
      <c r="X39" s="223" t="s">
        <v>3599</v>
      </c>
      <c r="Y39" s="262">
        <v>30000</v>
      </c>
      <c r="Z39" s="226"/>
      <c r="AA39" s="241">
        <f t="shared" si="1"/>
        <v>0</v>
      </c>
      <c r="AB39" s="237" t="s">
        <v>3600</v>
      </c>
    </row>
    <row r="40" spans="1:28" ht="15" customHeight="1">
      <c r="A40" s="109">
        <v>31</v>
      </c>
      <c r="B40" s="222" t="str">
        <f t="shared" si="0"/>
        <v>Klik Disini</v>
      </c>
      <c r="C40" s="223" t="s">
        <v>3601</v>
      </c>
      <c r="D40" s="223"/>
      <c r="E40" s="223" t="s">
        <v>3602</v>
      </c>
      <c r="F40" s="223" t="s">
        <v>3603</v>
      </c>
      <c r="G40" s="223" t="s">
        <v>3604</v>
      </c>
      <c r="H40" s="223" t="s">
        <v>370</v>
      </c>
      <c r="I40" s="258" t="s">
        <v>446</v>
      </c>
      <c r="J40" s="186" t="s">
        <v>371</v>
      </c>
      <c r="K40" s="223"/>
      <c r="L40" s="223"/>
      <c r="M40" s="259"/>
      <c r="N40" s="223" t="s">
        <v>449</v>
      </c>
      <c r="O40" s="223" t="s">
        <v>3419</v>
      </c>
      <c r="P40" s="260">
        <v>2014</v>
      </c>
      <c r="Q40" s="260">
        <v>2018</v>
      </c>
      <c r="R40" s="223" t="s">
        <v>3412</v>
      </c>
      <c r="S40" s="223" t="s">
        <v>78</v>
      </c>
      <c r="T40" s="223" t="s">
        <v>451</v>
      </c>
      <c r="U40" s="261">
        <v>200</v>
      </c>
      <c r="V40" s="86" t="s">
        <v>452</v>
      </c>
      <c r="W40" s="223" t="s">
        <v>917</v>
      </c>
      <c r="X40" s="223" t="s">
        <v>3605</v>
      </c>
      <c r="Y40" s="262">
        <v>57000</v>
      </c>
      <c r="Z40" s="226"/>
      <c r="AA40" s="241">
        <f t="shared" si="1"/>
        <v>0</v>
      </c>
      <c r="AB40" s="237" t="s">
        <v>3606</v>
      </c>
    </row>
    <row r="41" spans="1:28" ht="15" customHeight="1">
      <c r="A41" s="109">
        <v>32</v>
      </c>
      <c r="B41" s="222" t="str">
        <f t="shared" si="0"/>
        <v>Klik Disini</v>
      </c>
      <c r="C41" s="223" t="s">
        <v>3607</v>
      </c>
      <c r="D41" s="223"/>
      <c r="E41" s="223" t="s">
        <v>3608</v>
      </c>
      <c r="F41" s="223" t="s">
        <v>3609</v>
      </c>
      <c r="G41" s="223" t="s">
        <v>3610</v>
      </c>
      <c r="H41" s="223" t="s">
        <v>362</v>
      </c>
      <c r="I41" s="258" t="s">
        <v>446</v>
      </c>
      <c r="J41" s="186" t="s">
        <v>361</v>
      </c>
      <c r="K41" s="223"/>
      <c r="L41" s="223"/>
      <c r="M41" s="259"/>
      <c r="N41" s="223" t="s">
        <v>449</v>
      </c>
      <c r="O41" s="223" t="s">
        <v>3419</v>
      </c>
      <c r="P41" s="260">
        <v>2014</v>
      </c>
      <c r="Q41" s="260">
        <v>2018</v>
      </c>
      <c r="R41" s="223" t="s">
        <v>3412</v>
      </c>
      <c r="S41" s="223" t="s">
        <v>78</v>
      </c>
      <c r="T41" s="223" t="s">
        <v>451</v>
      </c>
      <c r="U41" s="261">
        <v>104</v>
      </c>
      <c r="V41" s="86" t="s">
        <v>452</v>
      </c>
      <c r="W41" s="223" t="s">
        <v>3611</v>
      </c>
      <c r="X41" s="223" t="s">
        <v>3612</v>
      </c>
      <c r="Y41" s="262">
        <v>48000</v>
      </c>
      <c r="Z41" s="226"/>
      <c r="AA41" s="241">
        <f t="shared" si="1"/>
        <v>0</v>
      </c>
      <c r="AB41" s="237" t="s">
        <v>3613</v>
      </c>
    </row>
    <row r="42" spans="1:28" ht="15" customHeight="1">
      <c r="A42" s="109">
        <v>33</v>
      </c>
      <c r="B42" s="222" t="str">
        <f t="shared" si="0"/>
        <v>Klik Disini</v>
      </c>
      <c r="C42" s="223" t="s">
        <v>3614</v>
      </c>
      <c r="D42" s="223"/>
      <c r="E42" s="223" t="s">
        <v>3615</v>
      </c>
      <c r="F42" s="223" t="s">
        <v>3616</v>
      </c>
      <c r="G42" s="223" t="s">
        <v>3617</v>
      </c>
      <c r="H42" s="223" t="s">
        <v>3591</v>
      </c>
      <c r="I42" s="258" t="s">
        <v>446</v>
      </c>
      <c r="J42" s="186" t="s">
        <v>345</v>
      </c>
      <c r="K42" s="264"/>
      <c r="L42" s="264"/>
      <c r="M42" s="259"/>
      <c r="N42" s="223" t="s">
        <v>449</v>
      </c>
      <c r="O42" s="223" t="s">
        <v>3419</v>
      </c>
      <c r="P42" s="260">
        <v>2015</v>
      </c>
      <c r="Q42" s="260">
        <v>2018</v>
      </c>
      <c r="R42" s="223" t="s">
        <v>3412</v>
      </c>
      <c r="S42" s="223" t="s">
        <v>78</v>
      </c>
      <c r="T42" s="223" t="s">
        <v>451</v>
      </c>
      <c r="U42" s="261">
        <v>144</v>
      </c>
      <c r="V42" s="86" t="s">
        <v>452</v>
      </c>
      <c r="W42" s="223" t="s">
        <v>1109</v>
      </c>
      <c r="X42" s="223" t="s">
        <v>3618</v>
      </c>
      <c r="Y42" s="262">
        <v>42000</v>
      </c>
      <c r="Z42" s="226"/>
      <c r="AA42" s="241">
        <f t="shared" si="1"/>
        <v>0</v>
      </c>
      <c r="AB42" s="237" t="s">
        <v>3619</v>
      </c>
    </row>
    <row r="43" spans="1:28" ht="15" customHeight="1">
      <c r="A43" s="109">
        <v>34</v>
      </c>
      <c r="B43" s="222" t="str">
        <f t="shared" si="0"/>
        <v>Klik Disini</v>
      </c>
      <c r="C43" s="223" t="s">
        <v>3620</v>
      </c>
      <c r="D43" s="223"/>
      <c r="E43" s="223" t="s">
        <v>3621</v>
      </c>
      <c r="F43" s="223" t="s">
        <v>3622</v>
      </c>
      <c r="G43" s="223" t="s">
        <v>3623</v>
      </c>
      <c r="H43" s="223" t="s">
        <v>3591</v>
      </c>
      <c r="I43" s="258" t="s">
        <v>446</v>
      </c>
      <c r="J43" s="186" t="s">
        <v>345</v>
      </c>
      <c r="K43" s="264"/>
      <c r="L43" s="264"/>
      <c r="M43" s="259"/>
      <c r="N43" s="223" t="s">
        <v>449</v>
      </c>
      <c r="O43" s="223" t="s">
        <v>3419</v>
      </c>
      <c r="P43" s="260">
        <v>2013</v>
      </c>
      <c r="Q43" s="260">
        <v>2018</v>
      </c>
      <c r="R43" s="223" t="s">
        <v>3412</v>
      </c>
      <c r="S43" s="223" t="s">
        <v>78</v>
      </c>
      <c r="T43" s="223" t="s">
        <v>451</v>
      </c>
      <c r="U43" s="261">
        <v>264</v>
      </c>
      <c r="V43" s="86" t="s">
        <v>452</v>
      </c>
      <c r="W43" s="223" t="s">
        <v>2602</v>
      </c>
      <c r="X43" s="223" t="s">
        <v>3624</v>
      </c>
      <c r="Y43" s="262">
        <v>71000</v>
      </c>
      <c r="Z43" s="226"/>
      <c r="AA43" s="241">
        <f t="shared" si="1"/>
        <v>0</v>
      </c>
      <c r="AB43" s="237" t="s">
        <v>3625</v>
      </c>
    </row>
    <row r="44" spans="1:28" ht="15" customHeight="1">
      <c r="A44" s="109">
        <v>35</v>
      </c>
      <c r="B44" s="222" t="str">
        <f t="shared" si="0"/>
        <v>Klik Disini</v>
      </c>
      <c r="C44" s="223" t="s">
        <v>3626</v>
      </c>
      <c r="D44" s="223"/>
      <c r="E44" s="223" t="s">
        <v>3627</v>
      </c>
      <c r="F44" s="223" t="s">
        <v>3628</v>
      </c>
      <c r="G44" s="223" t="s">
        <v>3629</v>
      </c>
      <c r="H44" s="223" t="s">
        <v>3532</v>
      </c>
      <c r="I44" s="258" t="s">
        <v>446</v>
      </c>
      <c r="J44" s="186" t="s">
        <v>345</v>
      </c>
      <c r="K44" s="264"/>
      <c r="L44" s="264"/>
      <c r="M44" s="259"/>
      <c r="N44" s="223" t="s">
        <v>449</v>
      </c>
      <c r="O44" s="223" t="s">
        <v>3419</v>
      </c>
      <c r="P44" s="260">
        <v>2012</v>
      </c>
      <c r="Q44" s="260">
        <v>2018</v>
      </c>
      <c r="R44" s="223" t="s">
        <v>3412</v>
      </c>
      <c r="S44" s="223" t="s">
        <v>78</v>
      </c>
      <c r="T44" s="223" t="s">
        <v>451</v>
      </c>
      <c r="U44" s="261">
        <v>192</v>
      </c>
      <c r="V44" s="86" t="s">
        <v>452</v>
      </c>
      <c r="W44" s="223" t="s">
        <v>1352</v>
      </c>
      <c r="X44" s="223" t="s">
        <v>3630</v>
      </c>
      <c r="Y44" s="262">
        <v>91000</v>
      </c>
      <c r="Z44" s="226"/>
      <c r="AA44" s="241">
        <f t="shared" si="1"/>
        <v>0</v>
      </c>
      <c r="AB44" s="237" t="s">
        <v>3631</v>
      </c>
    </row>
    <row r="45" spans="1:28" ht="15" customHeight="1">
      <c r="A45" s="109">
        <v>36</v>
      </c>
      <c r="B45" s="222" t="str">
        <f t="shared" si="0"/>
        <v>Klik Disini</v>
      </c>
      <c r="C45" s="223" t="s">
        <v>3632</v>
      </c>
      <c r="D45" s="223"/>
      <c r="E45" s="223" t="s">
        <v>3633</v>
      </c>
      <c r="F45" s="223" t="s">
        <v>3634</v>
      </c>
      <c r="G45" s="223" t="s">
        <v>3635</v>
      </c>
      <c r="H45" s="223" t="s">
        <v>1056</v>
      </c>
      <c r="I45" s="258" t="s">
        <v>583</v>
      </c>
      <c r="J45" s="186" t="s">
        <v>265</v>
      </c>
      <c r="K45" s="264"/>
      <c r="L45" s="264"/>
      <c r="M45" s="259"/>
      <c r="N45" s="223" t="s">
        <v>449</v>
      </c>
      <c r="O45" s="223" t="s">
        <v>3419</v>
      </c>
      <c r="P45" s="260">
        <v>2015</v>
      </c>
      <c r="Q45" s="260">
        <v>2018</v>
      </c>
      <c r="R45" s="223" t="s">
        <v>3480</v>
      </c>
      <c r="S45" s="223" t="s">
        <v>78</v>
      </c>
      <c r="T45" s="223" t="s">
        <v>451</v>
      </c>
      <c r="U45" s="261">
        <v>160</v>
      </c>
      <c r="V45" s="86" t="s">
        <v>452</v>
      </c>
      <c r="W45" s="223" t="s">
        <v>1117</v>
      </c>
      <c r="X45" s="223" t="s">
        <v>3636</v>
      </c>
      <c r="Y45" s="262">
        <v>55500</v>
      </c>
      <c r="Z45" s="226"/>
      <c r="AA45" s="241">
        <f t="shared" si="1"/>
        <v>0</v>
      </c>
      <c r="AB45" s="237" t="s">
        <v>3637</v>
      </c>
    </row>
    <row r="46" spans="1:28" ht="15" customHeight="1">
      <c r="A46" s="109">
        <v>37</v>
      </c>
      <c r="B46" s="222" t="str">
        <f t="shared" si="0"/>
        <v>Klik Disini</v>
      </c>
      <c r="C46" s="223" t="s">
        <v>3638</v>
      </c>
      <c r="D46" s="223"/>
      <c r="E46" s="223" t="s">
        <v>3639</v>
      </c>
      <c r="F46" s="223" t="s">
        <v>3640</v>
      </c>
      <c r="G46" s="223" t="s">
        <v>3641</v>
      </c>
      <c r="H46" s="223" t="s">
        <v>3642</v>
      </c>
      <c r="I46" s="258" t="s">
        <v>446</v>
      </c>
      <c r="J46" s="186" t="s">
        <v>353</v>
      </c>
      <c r="K46" s="223"/>
      <c r="L46" s="223"/>
      <c r="M46" s="259"/>
      <c r="N46" s="223" t="s">
        <v>449</v>
      </c>
      <c r="O46" s="223" t="s">
        <v>3419</v>
      </c>
      <c r="P46" s="260">
        <v>2015</v>
      </c>
      <c r="Q46" s="260">
        <v>2018</v>
      </c>
      <c r="R46" s="223" t="s">
        <v>3643</v>
      </c>
      <c r="S46" s="223" t="s">
        <v>78</v>
      </c>
      <c r="T46" s="223" t="s">
        <v>451</v>
      </c>
      <c r="U46" s="261">
        <v>96</v>
      </c>
      <c r="V46" s="86" t="s">
        <v>452</v>
      </c>
      <c r="W46" s="223" t="s">
        <v>646</v>
      </c>
      <c r="X46" s="223" t="s">
        <v>3644</v>
      </c>
      <c r="Y46" s="262">
        <v>66000</v>
      </c>
      <c r="Z46" s="226"/>
      <c r="AA46" s="241">
        <f t="shared" si="1"/>
        <v>0</v>
      </c>
      <c r="AB46" s="237" t="s">
        <v>3645</v>
      </c>
    </row>
    <row r="47" spans="1:28" ht="15" customHeight="1">
      <c r="A47" s="109">
        <v>38</v>
      </c>
      <c r="B47" s="222" t="str">
        <f t="shared" si="0"/>
        <v>Klik Disini</v>
      </c>
      <c r="C47" s="223" t="s">
        <v>3646</v>
      </c>
      <c r="D47" s="223"/>
      <c r="E47" s="223" t="s">
        <v>3647</v>
      </c>
      <c r="F47" s="223" t="s">
        <v>3648</v>
      </c>
      <c r="G47" s="223" t="s">
        <v>3649</v>
      </c>
      <c r="H47" s="223" t="s">
        <v>386</v>
      </c>
      <c r="I47" s="258" t="s">
        <v>446</v>
      </c>
      <c r="J47" s="186" t="s">
        <v>385</v>
      </c>
      <c r="K47" s="264"/>
      <c r="L47" s="264"/>
      <c r="M47" s="259"/>
      <c r="N47" s="223" t="s">
        <v>449</v>
      </c>
      <c r="O47" s="223" t="s">
        <v>3419</v>
      </c>
      <c r="P47" s="260">
        <v>2014</v>
      </c>
      <c r="Q47" s="260">
        <v>2018</v>
      </c>
      <c r="R47" s="223" t="s">
        <v>3412</v>
      </c>
      <c r="S47" s="223" t="s">
        <v>78</v>
      </c>
      <c r="T47" s="223" t="s">
        <v>451</v>
      </c>
      <c r="U47" s="261">
        <v>80</v>
      </c>
      <c r="V47" s="86" t="s">
        <v>452</v>
      </c>
      <c r="W47" s="223" t="s">
        <v>1124</v>
      </c>
      <c r="X47" s="223" t="s">
        <v>3650</v>
      </c>
      <c r="Y47" s="262">
        <v>32500</v>
      </c>
      <c r="Z47" s="226"/>
      <c r="AA47" s="241">
        <f t="shared" si="1"/>
        <v>0</v>
      </c>
      <c r="AB47" s="237" t="s">
        <v>3651</v>
      </c>
    </row>
    <row r="48" spans="1:28" ht="15" customHeight="1">
      <c r="A48" s="109">
        <v>39</v>
      </c>
      <c r="B48" s="222" t="str">
        <f t="shared" si="0"/>
        <v>Klik Disini</v>
      </c>
      <c r="C48" s="223" t="s">
        <v>3652</v>
      </c>
      <c r="D48" s="223"/>
      <c r="E48" s="223" t="s">
        <v>3653</v>
      </c>
      <c r="F48" s="223" t="s">
        <v>3654</v>
      </c>
      <c r="G48" s="223" t="s">
        <v>3655</v>
      </c>
      <c r="H48" s="223" t="s">
        <v>3591</v>
      </c>
      <c r="I48" s="258" t="s">
        <v>446</v>
      </c>
      <c r="J48" s="186" t="s">
        <v>345</v>
      </c>
      <c r="K48" s="264"/>
      <c r="L48" s="264"/>
      <c r="M48" s="259"/>
      <c r="N48" s="223" t="s">
        <v>449</v>
      </c>
      <c r="O48" s="223" t="s">
        <v>3419</v>
      </c>
      <c r="P48" s="260">
        <v>2015</v>
      </c>
      <c r="Q48" s="260">
        <v>2018</v>
      </c>
      <c r="R48" s="223" t="s">
        <v>3412</v>
      </c>
      <c r="S48" s="223" t="s">
        <v>78</v>
      </c>
      <c r="T48" s="223" t="s">
        <v>451</v>
      </c>
      <c r="U48" s="261">
        <v>144</v>
      </c>
      <c r="V48" s="86" t="s">
        <v>452</v>
      </c>
      <c r="W48" s="223" t="s">
        <v>677</v>
      </c>
      <c r="X48" s="223" t="s">
        <v>3656</v>
      </c>
      <c r="Y48" s="262">
        <v>66000</v>
      </c>
      <c r="Z48" s="226"/>
      <c r="AA48" s="241">
        <f t="shared" si="1"/>
        <v>0</v>
      </c>
      <c r="AB48" s="237" t="s">
        <v>3657</v>
      </c>
    </row>
    <row r="49" spans="1:28" ht="15" customHeight="1">
      <c r="A49" s="109">
        <v>40</v>
      </c>
      <c r="B49" s="222" t="str">
        <f t="shared" si="0"/>
        <v>Klik Disini</v>
      </c>
      <c r="C49" s="223" t="s">
        <v>3658</v>
      </c>
      <c r="D49" s="223"/>
      <c r="E49" s="223" t="s">
        <v>3659</v>
      </c>
      <c r="F49" s="223" t="s">
        <v>3660</v>
      </c>
      <c r="G49" s="223" t="s">
        <v>3661</v>
      </c>
      <c r="H49" s="223" t="s">
        <v>3662</v>
      </c>
      <c r="I49" s="258" t="s">
        <v>592</v>
      </c>
      <c r="J49" s="186" t="s">
        <v>322</v>
      </c>
      <c r="K49" s="264"/>
      <c r="L49" s="264"/>
      <c r="M49" s="259"/>
      <c r="N49" s="223" t="s">
        <v>449</v>
      </c>
      <c r="O49" s="223" t="s">
        <v>3419</v>
      </c>
      <c r="P49" s="260">
        <v>2015</v>
      </c>
      <c r="Q49" s="260">
        <v>2018</v>
      </c>
      <c r="R49" s="223" t="s">
        <v>3643</v>
      </c>
      <c r="S49" s="223" t="s">
        <v>78</v>
      </c>
      <c r="T49" s="223" t="s">
        <v>451</v>
      </c>
      <c r="U49" s="261">
        <v>184</v>
      </c>
      <c r="V49" s="86" t="s">
        <v>452</v>
      </c>
      <c r="W49" s="223" t="s">
        <v>563</v>
      </c>
      <c r="X49" s="223" t="s">
        <v>3663</v>
      </c>
      <c r="Y49" s="262">
        <v>114000</v>
      </c>
      <c r="Z49" s="226"/>
      <c r="AA49" s="241">
        <f t="shared" si="1"/>
        <v>0</v>
      </c>
      <c r="AB49" s="237" t="s">
        <v>3664</v>
      </c>
    </row>
    <row r="50" spans="1:28" ht="15" customHeight="1">
      <c r="A50" s="109">
        <v>41</v>
      </c>
      <c r="B50" s="222" t="str">
        <f t="shared" si="0"/>
        <v>Klik Disini</v>
      </c>
      <c r="C50" s="223" t="s">
        <v>3665</v>
      </c>
      <c r="D50" s="223"/>
      <c r="E50" s="223" t="s">
        <v>3666</v>
      </c>
      <c r="F50" s="223" t="s">
        <v>3667</v>
      </c>
      <c r="G50" s="223" t="s">
        <v>3668</v>
      </c>
      <c r="H50" s="223" t="s">
        <v>1056</v>
      </c>
      <c r="I50" s="258" t="s">
        <v>583</v>
      </c>
      <c r="J50" s="186" t="s">
        <v>265</v>
      </c>
      <c r="K50" s="264"/>
      <c r="L50" s="264"/>
      <c r="M50" s="259"/>
      <c r="N50" s="223" t="s">
        <v>449</v>
      </c>
      <c r="O50" s="223" t="s">
        <v>3419</v>
      </c>
      <c r="P50" s="260">
        <v>2015</v>
      </c>
      <c r="Q50" s="260">
        <v>2018</v>
      </c>
      <c r="R50" s="223" t="s">
        <v>3480</v>
      </c>
      <c r="S50" s="223" t="s">
        <v>78</v>
      </c>
      <c r="T50" s="223" t="s">
        <v>451</v>
      </c>
      <c r="U50" s="261">
        <v>224</v>
      </c>
      <c r="V50" s="86" t="s">
        <v>452</v>
      </c>
      <c r="W50" s="223" t="s">
        <v>707</v>
      </c>
      <c r="X50" s="223" t="s">
        <v>3669</v>
      </c>
      <c r="Y50" s="262">
        <v>55500</v>
      </c>
      <c r="Z50" s="226"/>
      <c r="AA50" s="241">
        <f t="shared" si="1"/>
        <v>0</v>
      </c>
      <c r="AB50" s="237" t="s">
        <v>3670</v>
      </c>
    </row>
    <row r="51" spans="1:28" ht="15" customHeight="1">
      <c r="A51" s="109">
        <v>42</v>
      </c>
      <c r="B51" s="222" t="str">
        <f t="shared" si="0"/>
        <v>Klik Disini</v>
      </c>
      <c r="C51" s="223" t="s">
        <v>3671</v>
      </c>
      <c r="D51" s="223"/>
      <c r="E51" s="223" t="s">
        <v>3672</v>
      </c>
      <c r="F51" s="223" t="s">
        <v>3673</v>
      </c>
      <c r="G51" s="223" t="s">
        <v>3674</v>
      </c>
      <c r="H51" s="223" t="s">
        <v>384</v>
      </c>
      <c r="I51" s="258" t="s">
        <v>446</v>
      </c>
      <c r="J51" s="186" t="s">
        <v>339</v>
      </c>
      <c r="K51" s="264"/>
      <c r="L51" s="264"/>
      <c r="M51" s="259"/>
      <c r="N51" s="263" t="s">
        <v>449</v>
      </c>
      <c r="O51" s="263" t="s">
        <v>3419</v>
      </c>
      <c r="P51" s="260">
        <v>2015</v>
      </c>
      <c r="Q51" s="260">
        <v>2018</v>
      </c>
      <c r="R51" s="223" t="s">
        <v>3675</v>
      </c>
      <c r="S51" s="223" t="s">
        <v>78</v>
      </c>
      <c r="T51" s="223" t="s">
        <v>451</v>
      </c>
      <c r="U51" s="261">
        <v>120</v>
      </c>
      <c r="V51" s="86" t="s">
        <v>452</v>
      </c>
      <c r="W51" s="223" t="s">
        <v>3676</v>
      </c>
      <c r="X51" s="223" t="s">
        <v>3677</v>
      </c>
      <c r="Y51" s="262">
        <v>86500</v>
      </c>
      <c r="Z51" s="226"/>
      <c r="AA51" s="241">
        <f t="shared" si="1"/>
        <v>0</v>
      </c>
      <c r="AB51" s="237" t="s">
        <v>3678</v>
      </c>
    </row>
    <row r="52" spans="1:28" ht="15" customHeight="1">
      <c r="A52" s="109">
        <v>43</v>
      </c>
      <c r="B52" s="222" t="str">
        <f t="shared" si="0"/>
        <v>Klik Disini</v>
      </c>
      <c r="C52" s="223" t="s">
        <v>3679</v>
      </c>
      <c r="D52" s="223"/>
      <c r="E52" s="223" t="s">
        <v>3680</v>
      </c>
      <c r="F52" s="223" t="s">
        <v>3681</v>
      </c>
      <c r="G52" s="223" t="s">
        <v>3682</v>
      </c>
      <c r="H52" s="223" t="s">
        <v>3591</v>
      </c>
      <c r="I52" s="258" t="s">
        <v>446</v>
      </c>
      <c r="J52" s="186" t="s">
        <v>345</v>
      </c>
      <c r="K52" s="264"/>
      <c r="L52" s="264"/>
      <c r="M52" s="259"/>
      <c r="N52" s="223" t="s">
        <v>449</v>
      </c>
      <c r="O52" s="223" t="s">
        <v>3419</v>
      </c>
      <c r="P52" s="260">
        <v>2012</v>
      </c>
      <c r="Q52" s="260">
        <v>2018</v>
      </c>
      <c r="R52" s="223" t="s">
        <v>3412</v>
      </c>
      <c r="S52" s="223" t="s">
        <v>78</v>
      </c>
      <c r="T52" s="223" t="s">
        <v>451</v>
      </c>
      <c r="U52" s="261">
        <v>240</v>
      </c>
      <c r="V52" s="86" t="s">
        <v>452</v>
      </c>
      <c r="W52" s="223" t="s">
        <v>3683</v>
      </c>
      <c r="X52" s="223" t="s">
        <v>3684</v>
      </c>
      <c r="Y52" s="262">
        <v>68000</v>
      </c>
      <c r="Z52" s="226"/>
      <c r="AA52" s="241">
        <f t="shared" si="1"/>
        <v>0</v>
      </c>
      <c r="AB52" s="237" t="s">
        <v>3685</v>
      </c>
    </row>
    <row r="53" spans="1:28" ht="15" customHeight="1">
      <c r="A53" s="109">
        <v>44</v>
      </c>
      <c r="B53" s="222" t="str">
        <f t="shared" si="0"/>
        <v>Klik Disini</v>
      </c>
      <c r="C53" s="223" t="s">
        <v>3686</v>
      </c>
      <c r="D53" s="223"/>
      <c r="E53" s="223" t="s">
        <v>3687</v>
      </c>
      <c r="F53" s="223" t="s">
        <v>3688</v>
      </c>
      <c r="G53" s="223" t="s">
        <v>3689</v>
      </c>
      <c r="H53" s="223" t="s">
        <v>344</v>
      </c>
      <c r="I53" s="258" t="s">
        <v>446</v>
      </c>
      <c r="J53" s="186" t="s">
        <v>343</v>
      </c>
      <c r="K53" s="264"/>
      <c r="L53" s="264"/>
      <c r="M53" s="259"/>
      <c r="N53" s="223" t="s">
        <v>449</v>
      </c>
      <c r="O53" s="223" t="s">
        <v>3419</v>
      </c>
      <c r="P53" s="260">
        <v>2015</v>
      </c>
      <c r="Q53" s="260">
        <v>2018</v>
      </c>
      <c r="R53" s="223" t="s">
        <v>3412</v>
      </c>
      <c r="S53" s="223" t="s">
        <v>78</v>
      </c>
      <c r="T53" s="223" t="s">
        <v>451</v>
      </c>
      <c r="U53" s="261">
        <v>192</v>
      </c>
      <c r="V53" s="86" t="s">
        <v>452</v>
      </c>
      <c r="W53" s="223" t="s">
        <v>1352</v>
      </c>
      <c r="X53" s="223" t="s">
        <v>3690</v>
      </c>
      <c r="Y53" s="262">
        <v>66000</v>
      </c>
      <c r="Z53" s="226"/>
      <c r="AA53" s="241">
        <f t="shared" si="1"/>
        <v>0</v>
      </c>
      <c r="AB53" s="237" t="s">
        <v>3691</v>
      </c>
    </row>
    <row r="54" spans="1:28" ht="15" customHeight="1">
      <c r="A54" s="109">
        <v>45</v>
      </c>
      <c r="B54" s="222" t="str">
        <f t="shared" si="0"/>
        <v>Klik Disini</v>
      </c>
      <c r="C54" s="223" t="s">
        <v>3692</v>
      </c>
      <c r="D54" s="223"/>
      <c r="E54" s="223" t="s">
        <v>3693</v>
      </c>
      <c r="F54" s="223" t="s">
        <v>3694</v>
      </c>
      <c r="G54" s="223" t="s">
        <v>3695</v>
      </c>
      <c r="H54" s="223" t="s">
        <v>3499</v>
      </c>
      <c r="I54" s="258" t="s">
        <v>446</v>
      </c>
      <c r="J54" s="186" t="s">
        <v>385</v>
      </c>
      <c r="K54" s="264"/>
      <c r="L54" s="264"/>
      <c r="M54" s="259"/>
      <c r="N54" s="223" t="s">
        <v>449</v>
      </c>
      <c r="O54" s="223" t="s">
        <v>3419</v>
      </c>
      <c r="P54" s="260">
        <v>2014</v>
      </c>
      <c r="Q54" s="260">
        <v>2018</v>
      </c>
      <c r="R54" s="223" t="s">
        <v>3412</v>
      </c>
      <c r="S54" s="223" t="s">
        <v>78</v>
      </c>
      <c r="T54" s="223" t="s">
        <v>451</v>
      </c>
      <c r="U54" s="261">
        <v>240</v>
      </c>
      <c r="V54" s="86" t="s">
        <v>452</v>
      </c>
      <c r="W54" s="223" t="s">
        <v>975</v>
      </c>
      <c r="X54" s="223" t="s">
        <v>3696</v>
      </c>
      <c r="Y54" s="262">
        <v>66000</v>
      </c>
      <c r="Z54" s="226"/>
      <c r="AA54" s="241">
        <f t="shared" si="1"/>
        <v>0</v>
      </c>
      <c r="AB54" s="237" t="s">
        <v>3697</v>
      </c>
    </row>
    <row r="55" spans="1:28" ht="15" customHeight="1">
      <c r="A55" s="109">
        <v>46</v>
      </c>
      <c r="B55" s="222" t="str">
        <f t="shared" si="0"/>
        <v>Klik Disini</v>
      </c>
      <c r="C55" s="223" t="s">
        <v>3698</v>
      </c>
      <c r="D55" s="223"/>
      <c r="E55" s="223" t="s">
        <v>3699</v>
      </c>
      <c r="F55" s="223" t="s">
        <v>3700</v>
      </c>
      <c r="G55" s="223" t="s">
        <v>3701</v>
      </c>
      <c r="H55" s="223" t="s">
        <v>1056</v>
      </c>
      <c r="I55" s="258" t="s">
        <v>583</v>
      </c>
      <c r="J55" s="186" t="s">
        <v>265</v>
      </c>
      <c r="K55" s="264"/>
      <c r="L55" s="264"/>
      <c r="M55" s="259"/>
      <c r="N55" s="223" t="s">
        <v>449</v>
      </c>
      <c r="O55" s="223" t="s">
        <v>3419</v>
      </c>
      <c r="P55" s="260">
        <v>2015</v>
      </c>
      <c r="Q55" s="260">
        <v>2018</v>
      </c>
      <c r="R55" s="223" t="s">
        <v>3480</v>
      </c>
      <c r="S55" s="223" t="s">
        <v>78</v>
      </c>
      <c r="T55" s="223" t="s">
        <v>451</v>
      </c>
      <c r="U55" s="261">
        <v>224</v>
      </c>
      <c r="V55" s="86" t="s">
        <v>452</v>
      </c>
      <c r="W55" s="223" t="s">
        <v>1633</v>
      </c>
      <c r="X55" s="223" t="s">
        <v>3702</v>
      </c>
      <c r="Y55" s="262">
        <v>54000</v>
      </c>
      <c r="Z55" s="226"/>
      <c r="AA55" s="241">
        <f t="shared" si="1"/>
        <v>0</v>
      </c>
      <c r="AB55" s="237" t="s">
        <v>3703</v>
      </c>
    </row>
    <row r="56" spans="1:28" ht="15" customHeight="1">
      <c r="A56" s="109">
        <v>47</v>
      </c>
      <c r="B56" s="222" t="str">
        <f t="shared" si="0"/>
        <v>Klik Disini</v>
      </c>
      <c r="C56" s="223" t="s">
        <v>3704</v>
      </c>
      <c r="D56" s="223"/>
      <c r="E56" s="223" t="s">
        <v>3705</v>
      </c>
      <c r="F56" s="223" t="s">
        <v>3706</v>
      </c>
      <c r="G56" s="223" t="s">
        <v>3707</v>
      </c>
      <c r="H56" s="223" t="s">
        <v>3591</v>
      </c>
      <c r="I56" s="258" t="s">
        <v>446</v>
      </c>
      <c r="J56" s="186" t="s">
        <v>345</v>
      </c>
      <c r="K56" s="264"/>
      <c r="L56" s="264"/>
      <c r="M56" s="259"/>
      <c r="N56" s="223" t="s">
        <v>449</v>
      </c>
      <c r="O56" s="223" t="s">
        <v>3419</v>
      </c>
      <c r="P56" s="260">
        <v>2012</v>
      </c>
      <c r="Q56" s="260">
        <v>2018</v>
      </c>
      <c r="R56" s="223" t="s">
        <v>3412</v>
      </c>
      <c r="S56" s="223" t="s">
        <v>78</v>
      </c>
      <c r="T56" s="223" t="s">
        <v>451</v>
      </c>
      <c r="U56" s="261">
        <v>200</v>
      </c>
      <c r="V56" s="86" t="s">
        <v>452</v>
      </c>
      <c r="W56" s="223" t="s">
        <v>1613</v>
      </c>
      <c r="X56" s="223" t="s">
        <v>3708</v>
      </c>
      <c r="Y56" s="262">
        <v>81000</v>
      </c>
      <c r="Z56" s="226"/>
      <c r="AA56" s="241">
        <f t="shared" si="1"/>
        <v>0</v>
      </c>
      <c r="AB56" s="237" t="s">
        <v>3709</v>
      </c>
    </row>
    <row r="57" spans="1:28" ht="15" customHeight="1">
      <c r="A57" s="109">
        <v>48</v>
      </c>
      <c r="B57" s="222" t="str">
        <f t="shared" si="0"/>
        <v>Klik Disini</v>
      </c>
      <c r="C57" s="223" t="s">
        <v>3710</v>
      </c>
      <c r="D57" s="223"/>
      <c r="E57" s="223" t="s">
        <v>3711</v>
      </c>
      <c r="F57" s="223" t="s">
        <v>3712</v>
      </c>
      <c r="G57" s="223" t="s">
        <v>3713</v>
      </c>
      <c r="H57" s="223" t="s">
        <v>370</v>
      </c>
      <c r="I57" s="258" t="s">
        <v>446</v>
      </c>
      <c r="J57" s="186" t="s">
        <v>369</v>
      </c>
      <c r="K57" s="223" t="s">
        <v>447</v>
      </c>
      <c r="L57" s="223"/>
      <c r="M57" s="259" t="s">
        <v>447</v>
      </c>
      <c r="N57" s="223" t="s">
        <v>449</v>
      </c>
      <c r="O57" s="223" t="s">
        <v>450</v>
      </c>
      <c r="P57" s="260">
        <v>2015</v>
      </c>
      <c r="Q57" s="260">
        <v>2019</v>
      </c>
      <c r="R57" s="223" t="s">
        <v>3412</v>
      </c>
      <c r="S57" s="223" t="s">
        <v>78</v>
      </c>
      <c r="T57" s="223" t="s">
        <v>451</v>
      </c>
      <c r="U57" s="261">
        <v>128</v>
      </c>
      <c r="V57" s="86" t="s">
        <v>452</v>
      </c>
      <c r="W57" s="223" t="s">
        <v>707</v>
      </c>
      <c r="X57" s="223" t="s">
        <v>3714</v>
      </c>
      <c r="Y57" s="262">
        <v>92000</v>
      </c>
      <c r="Z57" s="226"/>
      <c r="AA57" s="241">
        <f t="shared" si="1"/>
        <v>0</v>
      </c>
      <c r="AB57" s="237" t="s">
        <v>3715</v>
      </c>
    </row>
    <row r="58" spans="1:28" ht="15" customHeight="1">
      <c r="A58" s="109">
        <v>49</v>
      </c>
      <c r="B58" s="222" t="str">
        <f t="shared" si="0"/>
        <v>Klik Disini</v>
      </c>
      <c r="C58" s="223" t="s">
        <v>3716</v>
      </c>
      <c r="D58" s="223"/>
      <c r="E58" s="223" t="s">
        <v>3717</v>
      </c>
      <c r="F58" s="223" t="s">
        <v>3718</v>
      </c>
      <c r="G58" s="223" t="s">
        <v>3719</v>
      </c>
      <c r="H58" s="223" t="s">
        <v>3473</v>
      </c>
      <c r="I58" s="258" t="s">
        <v>446</v>
      </c>
      <c r="J58" s="186" t="s">
        <v>345</v>
      </c>
      <c r="K58" s="264"/>
      <c r="L58" s="264"/>
      <c r="M58" s="259"/>
      <c r="N58" s="223" t="s">
        <v>449</v>
      </c>
      <c r="O58" s="223" t="s">
        <v>3419</v>
      </c>
      <c r="P58" s="260">
        <v>2012</v>
      </c>
      <c r="Q58" s="260">
        <v>2018</v>
      </c>
      <c r="R58" s="223" t="s">
        <v>3412</v>
      </c>
      <c r="S58" s="223" t="s">
        <v>78</v>
      </c>
      <c r="T58" s="223" t="s">
        <v>451</v>
      </c>
      <c r="U58" s="261">
        <v>224</v>
      </c>
      <c r="V58" s="86" t="s">
        <v>452</v>
      </c>
      <c r="W58" s="223" t="s">
        <v>3720</v>
      </c>
      <c r="X58" s="223" t="s">
        <v>3721</v>
      </c>
      <c r="Y58" s="262">
        <v>60000</v>
      </c>
      <c r="Z58" s="226"/>
      <c r="AA58" s="241">
        <f t="shared" si="1"/>
        <v>0</v>
      </c>
      <c r="AB58" s="237" t="s">
        <v>3722</v>
      </c>
    </row>
    <row r="59" spans="1:28" ht="15" customHeight="1">
      <c r="A59" s="109">
        <v>50</v>
      </c>
      <c r="B59" s="222" t="str">
        <f t="shared" si="0"/>
        <v>Klik Disini</v>
      </c>
      <c r="C59" s="223" t="s">
        <v>3723</v>
      </c>
      <c r="D59" s="223"/>
      <c r="E59" s="223" t="s">
        <v>3724</v>
      </c>
      <c r="F59" s="223" t="s">
        <v>3725</v>
      </c>
      <c r="G59" s="223" t="s">
        <v>3726</v>
      </c>
      <c r="H59" s="223" t="s">
        <v>3727</v>
      </c>
      <c r="I59" s="258" t="s">
        <v>446</v>
      </c>
      <c r="J59" s="186" t="s">
        <v>385</v>
      </c>
      <c r="K59" s="223" t="s">
        <v>447</v>
      </c>
      <c r="L59" s="223"/>
      <c r="M59" s="259" t="s">
        <v>447</v>
      </c>
      <c r="N59" s="223" t="s">
        <v>449</v>
      </c>
      <c r="O59" s="223" t="s">
        <v>3419</v>
      </c>
      <c r="P59" s="260">
        <v>2015</v>
      </c>
      <c r="Q59" s="260">
        <v>2018</v>
      </c>
      <c r="R59" s="223" t="s">
        <v>3412</v>
      </c>
      <c r="S59" s="223" t="s">
        <v>78</v>
      </c>
      <c r="T59" s="223" t="s">
        <v>451</v>
      </c>
      <c r="U59" s="261">
        <v>192</v>
      </c>
      <c r="V59" s="86" t="s">
        <v>452</v>
      </c>
      <c r="W59" s="223" t="s">
        <v>1613</v>
      </c>
      <c r="X59" s="223" t="s">
        <v>3728</v>
      </c>
      <c r="Y59" s="262">
        <v>132500</v>
      </c>
      <c r="Z59" s="226"/>
      <c r="AA59" s="241">
        <f t="shared" si="1"/>
        <v>0</v>
      </c>
      <c r="AB59" s="237" t="s">
        <v>3729</v>
      </c>
    </row>
    <row r="60" spans="1:28" ht="15" customHeight="1">
      <c r="A60" s="109">
        <v>51</v>
      </c>
      <c r="B60" s="222" t="str">
        <f t="shared" si="0"/>
        <v>Klik Disini</v>
      </c>
      <c r="C60" s="223" t="s">
        <v>3730</v>
      </c>
      <c r="D60" s="223"/>
      <c r="E60" s="223" t="s">
        <v>3731</v>
      </c>
      <c r="F60" s="223" t="s">
        <v>3732</v>
      </c>
      <c r="G60" s="223" t="s">
        <v>3733</v>
      </c>
      <c r="H60" s="223" t="s">
        <v>3411</v>
      </c>
      <c r="I60" s="258" t="s">
        <v>592</v>
      </c>
      <c r="J60" s="186" t="s">
        <v>322</v>
      </c>
      <c r="K60" s="223" t="s">
        <v>447</v>
      </c>
      <c r="L60" s="223"/>
      <c r="M60" s="259" t="s">
        <v>447</v>
      </c>
      <c r="N60" s="223" t="s">
        <v>449</v>
      </c>
      <c r="O60" s="223" t="s">
        <v>3419</v>
      </c>
      <c r="P60" s="260">
        <v>2015</v>
      </c>
      <c r="Q60" s="260">
        <v>2018</v>
      </c>
      <c r="R60" s="223" t="s">
        <v>3643</v>
      </c>
      <c r="S60" s="223" t="s">
        <v>78</v>
      </c>
      <c r="T60" s="223" t="s">
        <v>451</v>
      </c>
      <c r="U60" s="261">
        <v>224</v>
      </c>
      <c r="V60" s="86" t="s">
        <v>452</v>
      </c>
      <c r="W60" s="223" t="s">
        <v>999</v>
      </c>
      <c r="X60" s="223" t="s">
        <v>3734</v>
      </c>
      <c r="Y60" s="262">
        <v>174000</v>
      </c>
      <c r="Z60" s="226"/>
      <c r="AA60" s="241">
        <f t="shared" si="1"/>
        <v>0</v>
      </c>
      <c r="AB60" s="237" t="s">
        <v>3735</v>
      </c>
    </row>
    <row r="61" spans="1:28" ht="15" customHeight="1">
      <c r="A61" s="109">
        <v>52</v>
      </c>
      <c r="B61" s="222" t="str">
        <f t="shared" si="0"/>
        <v>Klik Disini</v>
      </c>
      <c r="C61" s="223" t="s">
        <v>3736</v>
      </c>
      <c r="D61" s="223"/>
      <c r="E61" s="223" t="s">
        <v>3737</v>
      </c>
      <c r="F61" s="223" t="s">
        <v>3738</v>
      </c>
      <c r="G61" s="223" t="s">
        <v>3739</v>
      </c>
      <c r="H61" s="223" t="s">
        <v>2070</v>
      </c>
      <c r="I61" s="258" t="s">
        <v>583</v>
      </c>
      <c r="J61" s="186" t="s">
        <v>263</v>
      </c>
      <c r="K61" s="223" t="s">
        <v>447</v>
      </c>
      <c r="L61" s="223"/>
      <c r="M61" s="259" t="s">
        <v>447</v>
      </c>
      <c r="N61" s="223" t="s">
        <v>449</v>
      </c>
      <c r="O61" s="223" t="s">
        <v>3419</v>
      </c>
      <c r="P61" s="260">
        <v>2014</v>
      </c>
      <c r="Q61" s="260">
        <v>2018</v>
      </c>
      <c r="R61" s="223" t="s">
        <v>3740</v>
      </c>
      <c r="S61" s="223" t="s">
        <v>78</v>
      </c>
      <c r="T61" s="223" t="s">
        <v>451</v>
      </c>
      <c r="U61" s="261">
        <v>80</v>
      </c>
      <c r="V61" s="86" t="s">
        <v>452</v>
      </c>
      <c r="W61" s="223" t="s">
        <v>3741</v>
      </c>
      <c r="X61" s="223" t="s">
        <v>3742</v>
      </c>
      <c r="Y61" s="262">
        <v>83000</v>
      </c>
      <c r="Z61" s="226"/>
      <c r="AA61" s="241">
        <f t="shared" si="1"/>
        <v>0</v>
      </c>
      <c r="AB61" s="237" t="s">
        <v>3743</v>
      </c>
    </row>
    <row r="62" spans="1:28" ht="15" customHeight="1">
      <c r="A62" s="109">
        <v>53</v>
      </c>
      <c r="B62" s="222" t="str">
        <f t="shared" si="0"/>
        <v>Klik Disini</v>
      </c>
      <c r="C62" s="223" t="s">
        <v>3744</v>
      </c>
      <c r="D62" s="223"/>
      <c r="E62" s="223" t="s">
        <v>3745</v>
      </c>
      <c r="F62" s="223" t="s">
        <v>3746</v>
      </c>
      <c r="G62" s="223" t="s">
        <v>3747</v>
      </c>
      <c r="H62" s="223" t="s">
        <v>3532</v>
      </c>
      <c r="I62" s="258" t="s">
        <v>446</v>
      </c>
      <c r="J62" s="186" t="s">
        <v>345</v>
      </c>
      <c r="K62" s="223"/>
      <c r="L62" s="223"/>
      <c r="M62" s="259"/>
      <c r="N62" s="223" t="s">
        <v>449</v>
      </c>
      <c r="O62" s="223" t="s">
        <v>3419</v>
      </c>
      <c r="P62" s="260">
        <v>2014</v>
      </c>
      <c r="Q62" s="260">
        <v>2018</v>
      </c>
      <c r="R62" s="223" t="s">
        <v>3412</v>
      </c>
      <c r="S62" s="223" t="s">
        <v>78</v>
      </c>
      <c r="T62" s="223" t="s">
        <v>451</v>
      </c>
      <c r="U62" s="261">
        <v>112</v>
      </c>
      <c r="V62" s="86" t="s">
        <v>452</v>
      </c>
      <c r="W62" s="223" t="s">
        <v>3748</v>
      </c>
      <c r="X62" s="223" t="s">
        <v>3749</v>
      </c>
      <c r="Y62" s="262">
        <v>52000</v>
      </c>
      <c r="Z62" s="226"/>
      <c r="AA62" s="241">
        <f t="shared" si="1"/>
        <v>0</v>
      </c>
      <c r="AB62" s="237" t="s">
        <v>3750</v>
      </c>
    </row>
    <row r="63" spans="1:28" ht="15" customHeight="1">
      <c r="A63" s="109">
        <v>54</v>
      </c>
      <c r="B63" s="222" t="str">
        <f t="shared" si="0"/>
        <v>Klik Disini</v>
      </c>
      <c r="C63" s="223" t="s">
        <v>3751</v>
      </c>
      <c r="D63" s="223"/>
      <c r="E63" s="223" t="s">
        <v>3752</v>
      </c>
      <c r="F63" s="223" t="s">
        <v>3753</v>
      </c>
      <c r="G63" s="223" t="s">
        <v>3754</v>
      </c>
      <c r="H63" s="223" t="s">
        <v>3727</v>
      </c>
      <c r="I63" s="258" t="s">
        <v>446</v>
      </c>
      <c r="J63" s="186" t="s">
        <v>385</v>
      </c>
      <c r="K63" s="264"/>
      <c r="L63" s="264"/>
      <c r="M63" s="259"/>
      <c r="N63" s="223" t="s">
        <v>449</v>
      </c>
      <c r="O63" s="223" t="s">
        <v>3419</v>
      </c>
      <c r="P63" s="260">
        <v>2015</v>
      </c>
      <c r="Q63" s="260">
        <v>2018</v>
      </c>
      <c r="R63" s="223" t="s">
        <v>3412</v>
      </c>
      <c r="S63" s="223" t="s">
        <v>78</v>
      </c>
      <c r="T63" s="223" t="s">
        <v>451</v>
      </c>
      <c r="U63" s="261">
        <v>144</v>
      </c>
      <c r="V63" s="86" t="s">
        <v>452</v>
      </c>
      <c r="W63" s="223" t="s">
        <v>904</v>
      </c>
      <c r="X63" s="223" t="s">
        <v>3755</v>
      </c>
      <c r="Y63" s="262">
        <v>54000</v>
      </c>
      <c r="Z63" s="226"/>
      <c r="AA63" s="241">
        <f t="shared" si="1"/>
        <v>0</v>
      </c>
      <c r="AB63" s="237" t="s">
        <v>3756</v>
      </c>
    </row>
    <row r="64" spans="1:28" ht="15" customHeight="1">
      <c r="A64" s="109">
        <v>55</v>
      </c>
      <c r="B64" s="222" t="str">
        <f t="shared" si="0"/>
        <v>Klik Disini</v>
      </c>
      <c r="C64" s="223" t="s">
        <v>3757</v>
      </c>
      <c r="D64" s="223"/>
      <c r="E64" s="223" t="s">
        <v>3758</v>
      </c>
      <c r="F64" s="223" t="s">
        <v>3759</v>
      </c>
      <c r="G64" s="223" t="s">
        <v>3760</v>
      </c>
      <c r="H64" s="223" t="s">
        <v>3591</v>
      </c>
      <c r="I64" s="258" t="s">
        <v>446</v>
      </c>
      <c r="J64" s="186" t="s">
        <v>345</v>
      </c>
      <c r="K64" s="264"/>
      <c r="L64" s="264"/>
      <c r="M64" s="259"/>
      <c r="N64" s="223" t="s">
        <v>449</v>
      </c>
      <c r="O64" s="223" t="s">
        <v>3419</v>
      </c>
      <c r="P64" s="260">
        <v>2015</v>
      </c>
      <c r="Q64" s="260">
        <v>2018</v>
      </c>
      <c r="R64" s="223" t="s">
        <v>3412</v>
      </c>
      <c r="S64" s="223" t="s">
        <v>78</v>
      </c>
      <c r="T64" s="223" t="s">
        <v>451</v>
      </c>
      <c r="U64" s="261">
        <v>128</v>
      </c>
      <c r="V64" s="86" t="s">
        <v>452</v>
      </c>
      <c r="W64" s="223" t="s">
        <v>1117</v>
      </c>
      <c r="X64" s="223" t="s">
        <v>3761</v>
      </c>
      <c r="Y64" s="262">
        <v>59000</v>
      </c>
      <c r="Z64" s="226"/>
      <c r="AA64" s="241">
        <f t="shared" si="1"/>
        <v>0</v>
      </c>
      <c r="AB64" s="237" t="s">
        <v>3762</v>
      </c>
    </row>
    <row r="65" spans="1:28" ht="15" customHeight="1">
      <c r="A65" s="109">
        <v>56</v>
      </c>
      <c r="B65" s="222" t="str">
        <f t="shared" si="0"/>
        <v>Klik Disini</v>
      </c>
      <c r="C65" s="223" t="s">
        <v>3763</v>
      </c>
      <c r="D65" s="223"/>
      <c r="E65" s="223" t="s">
        <v>3764</v>
      </c>
      <c r="F65" s="223" t="s">
        <v>3765</v>
      </c>
      <c r="G65" s="223" t="s">
        <v>3766</v>
      </c>
      <c r="H65" s="223" t="s">
        <v>3411</v>
      </c>
      <c r="I65" s="258" t="s">
        <v>446</v>
      </c>
      <c r="J65" s="186" t="s">
        <v>353</v>
      </c>
      <c r="K65" s="264"/>
      <c r="L65" s="264"/>
      <c r="M65" s="259"/>
      <c r="N65" s="263" t="s">
        <v>449</v>
      </c>
      <c r="O65" s="263" t="s">
        <v>3419</v>
      </c>
      <c r="P65" s="260">
        <v>2015</v>
      </c>
      <c r="Q65" s="260">
        <v>2018</v>
      </c>
      <c r="R65" s="223" t="s">
        <v>3643</v>
      </c>
      <c r="S65" s="223" t="s">
        <v>78</v>
      </c>
      <c r="T65" s="223" t="s">
        <v>451</v>
      </c>
      <c r="U65" s="261">
        <v>352</v>
      </c>
      <c r="V65" s="86" t="s">
        <v>452</v>
      </c>
      <c r="W65" s="223" t="s">
        <v>3683</v>
      </c>
      <c r="X65" s="223" t="s">
        <v>3767</v>
      </c>
      <c r="Y65" s="262">
        <v>138000</v>
      </c>
      <c r="Z65" s="226"/>
      <c r="AA65" s="241">
        <f t="shared" si="1"/>
        <v>0</v>
      </c>
      <c r="AB65" s="237" t="s">
        <v>3768</v>
      </c>
    </row>
    <row r="66" spans="1:28" ht="15" customHeight="1">
      <c r="A66" s="109">
        <v>57</v>
      </c>
      <c r="B66" s="222" t="str">
        <f t="shared" si="0"/>
        <v>Klik Disini</v>
      </c>
      <c r="C66" s="223" t="s">
        <v>3769</v>
      </c>
      <c r="D66" s="223"/>
      <c r="E66" s="223" t="s">
        <v>3770</v>
      </c>
      <c r="F66" s="223" t="s">
        <v>3771</v>
      </c>
      <c r="G66" s="223" t="s">
        <v>3772</v>
      </c>
      <c r="H66" s="223" t="s">
        <v>3411</v>
      </c>
      <c r="I66" s="258" t="s">
        <v>446</v>
      </c>
      <c r="J66" s="186" t="s">
        <v>353</v>
      </c>
      <c r="K66" s="223" t="s">
        <v>447</v>
      </c>
      <c r="L66" s="223"/>
      <c r="M66" s="259" t="s">
        <v>447</v>
      </c>
      <c r="N66" s="263" t="s">
        <v>449</v>
      </c>
      <c r="O66" s="263" t="s">
        <v>3419</v>
      </c>
      <c r="P66" s="260">
        <v>2015</v>
      </c>
      <c r="Q66" s="260">
        <v>2018</v>
      </c>
      <c r="R66" s="223" t="s">
        <v>3643</v>
      </c>
      <c r="S66" s="223" t="s">
        <v>78</v>
      </c>
      <c r="T66" s="223" t="s">
        <v>451</v>
      </c>
      <c r="U66" s="261">
        <v>240</v>
      </c>
      <c r="V66" s="86" t="s">
        <v>452</v>
      </c>
      <c r="W66" s="223" t="s">
        <v>1076</v>
      </c>
      <c r="X66" s="223" t="s">
        <v>3773</v>
      </c>
      <c r="Y66" s="262">
        <v>174000</v>
      </c>
      <c r="Z66" s="226"/>
      <c r="AA66" s="241">
        <f t="shared" si="1"/>
        <v>0</v>
      </c>
      <c r="AB66" s="237" t="s">
        <v>3774</v>
      </c>
    </row>
    <row r="67" spans="1:28" ht="15" customHeight="1">
      <c r="A67" s="109">
        <v>58</v>
      </c>
      <c r="B67" s="222" t="str">
        <f t="shared" si="0"/>
        <v>Klik Disini</v>
      </c>
      <c r="C67" s="223" t="s">
        <v>3775</v>
      </c>
      <c r="D67" s="223"/>
      <c r="E67" s="223" t="s">
        <v>3776</v>
      </c>
      <c r="F67" s="223" t="s">
        <v>3777</v>
      </c>
      <c r="G67" s="223" t="s">
        <v>3778</v>
      </c>
      <c r="H67" s="223" t="s">
        <v>3727</v>
      </c>
      <c r="I67" s="258" t="s">
        <v>446</v>
      </c>
      <c r="J67" s="186" t="s">
        <v>353</v>
      </c>
      <c r="K67" s="264"/>
      <c r="L67" s="264"/>
      <c r="M67" s="259"/>
      <c r="N67" s="263" t="s">
        <v>449</v>
      </c>
      <c r="O67" s="263" t="s">
        <v>3419</v>
      </c>
      <c r="P67" s="260">
        <v>2015</v>
      </c>
      <c r="Q67" s="260">
        <v>2018</v>
      </c>
      <c r="R67" s="223" t="s">
        <v>3412</v>
      </c>
      <c r="S67" s="223" t="s">
        <v>78</v>
      </c>
      <c r="T67" s="223" t="s">
        <v>451</v>
      </c>
      <c r="U67" s="261">
        <v>312</v>
      </c>
      <c r="V67" s="86" t="s">
        <v>452</v>
      </c>
      <c r="W67" s="223" t="s">
        <v>3779</v>
      </c>
      <c r="X67" s="223" t="s">
        <v>3780</v>
      </c>
      <c r="Y67" s="262">
        <v>156000</v>
      </c>
      <c r="Z67" s="226"/>
      <c r="AA67" s="241">
        <f t="shared" si="1"/>
        <v>0</v>
      </c>
      <c r="AB67" s="237" t="s">
        <v>3781</v>
      </c>
    </row>
    <row r="68" spans="1:28" ht="15" customHeight="1">
      <c r="A68" s="109">
        <v>59</v>
      </c>
      <c r="B68" s="222" t="str">
        <f t="shared" si="0"/>
        <v>Klik Disini</v>
      </c>
      <c r="C68" s="223" t="s">
        <v>3782</v>
      </c>
      <c r="D68" s="223"/>
      <c r="E68" s="223" t="s">
        <v>3783</v>
      </c>
      <c r="F68" s="223" t="s">
        <v>3784</v>
      </c>
      <c r="G68" s="223" t="s">
        <v>3785</v>
      </c>
      <c r="H68" s="223" t="s">
        <v>3727</v>
      </c>
      <c r="I68" s="258" t="s">
        <v>446</v>
      </c>
      <c r="J68" s="186" t="s">
        <v>385</v>
      </c>
      <c r="K68" s="264"/>
      <c r="L68" s="264"/>
      <c r="M68" s="259"/>
      <c r="N68" s="263" t="s">
        <v>449</v>
      </c>
      <c r="O68" s="263" t="s">
        <v>3419</v>
      </c>
      <c r="P68" s="260">
        <v>2015</v>
      </c>
      <c r="Q68" s="260">
        <v>2018</v>
      </c>
      <c r="R68" s="223" t="s">
        <v>3412</v>
      </c>
      <c r="S68" s="223" t="s">
        <v>78</v>
      </c>
      <c r="T68" s="223" t="s">
        <v>451</v>
      </c>
      <c r="U68" s="261">
        <v>160</v>
      </c>
      <c r="V68" s="86" t="s">
        <v>452</v>
      </c>
      <c r="W68" s="223" t="s">
        <v>3786</v>
      </c>
      <c r="X68" s="223" t="s">
        <v>3787</v>
      </c>
      <c r="Y68" s="262">
        <v>71000</v>
      </c>
      <c r="Z68" s="226"/>
      <c r="AA68" s="241">
        <f t="shared" si="1"/>
        <v>0</v>
      </c>
      <c r="AB68" s="237" t="s">
        <v>3788</v>
      </c>
    </row>
    <row r="69" spans="1:28" ht="15" customHeight="1">
      <c r="A69" s="109">
        <v>60</v>
      </c>
      <c r="B69" s="222" t="str">
        <f t="shared" si="0"/>
        <v>Klik Disini</v>
      </c>
      <c r="C69" s="223" t="s">
        <v>3789</v>
      </c>
      <c r="D69" s="223"/>
      <c r="E69" s="223" t="s">
        <v>3790</v>
      </c>
      <c r="F69" s="223" t="s">
        <v>3791</v>
      </c>
      <c r="G69" s="223" t="s">
        <v>3792</v>
      </c>
      <c r="H69" s="223" t="s">
        <v>3473</v>
      </c>
      <c r="I69" s="258" t="s">
        <v>446</v>
      </c>
      <c r="J69" s="186" t="s">
        <v>345</v>
      </c>
      <c r="K69" s="223" t="s">
        <v>447</v>
      </c>
      <c r="L69" s="223"/>
      <c r="M69" s="259" t="s">
        <v>447</v>
      </c>
      <c r="N69" s="223" t="s">
        <v>449</v>
      </c>
      <c r="O69" s="223" t="s">
        <v>3419</v>
      </c>
      <c r="P69" s="260">
        <v>2015</v>
      </c>
      <c r="Q69" s="260">
        <v>2018</v>
      </c>
      <c r="R69" s="223" t="s">
        <v>3412</v>
      </c>
      <c r="S69" s="223" t="s">
        <v>78</v>
      </c>
      <c r="T69" s="223" t="s">
        <v>451</v>
      </c>
      <c r="U69" s="261">
        <v>176</v>
      </c>
      <c r="V69" s="86" t="s">
        <v>452</v>
      </c>
      <c r="W69" s="223" t="s">
        <v>1626</v>
      </c>
      <c r="X69" s="223" t="s">
        <v>3793</v>
      </c>
      <c r="Y69" s="262">
        <v>102000</v>
      </c>
      <c r="Z69" s="226"/>
      <c r="AA69" s="241">
        <f t="shared" si="1"/>
        <v>0</v>
      </c>
      <c r="AB69" s="237" t="s">
        <v>3794</v>
      </c>
    </row>
    <row r="70" spans="1:28" ht="15" customHeight="1">
      <c r="A70" s="109">
        <v>61</v>
      </c>
      <c r="B70" s="222" t="str">
        <f t="shared" si="0"/>
        <v>Klik Disini</v>
      </c>
      <c r="C70" s="223" t="s">
        <v>3795</v>
      </c>
      <c r="D70" s="223"/>
      <c r="E70" s="223" t="s">
        <v>3796</v>
      </c>
      <c r="F70" s="223" t="s">
        <v>3797</v>
      </c>
      <c r="G70" s="223" t="s">
        <v>3798</v>
      </c>
      <c r="H70" s="223" t="s">
        <v>1056</v>
      </c>
      <c r="I70" s="258" t="s">
        <v>583</v>
      </c>
      <c r="J70" s="186" t="s">
        <v>265</v>
      </c>
      <c r="K70" s="264"/>
      <c r="L70" s="264"/>
      <c r="M70" s="259"/>
      <c r="N70" s="223" t="s">
        <v>449</v>
      </c>
      <c r="O70" s="223" t="s">
        <v>3419</v>
      </c>
      <c r="P70" s="260">
        <v>2014</v>
      </c>
      <c r="Q70" s="260">
        <v>2018</v>
      </c>
      <c r="R70" s="223" t="s">
        <v>3480</v>
      </c>
      <c r="S70" s="223" t="s">
        <v>78</v>
      </c>
      <c r="T70" s="223" t="s">
        <v>451</v>
      </c>
      <c r="U70" s="261">
        <v>192</v>
      </c>
      <c r="V70" s="86" t="s">
        <v>452</v>
      </c>
      <c r="W70" s="223" t="s">
        <v>975</v>
      </c>
      <c r="X70" s="223" t="s">
        <v>3799</v>
      </c>
      <c r="Y70" s="262">
        <v>47000</v>
      </c>
      <c r="Z70" s="226"/>
      <c r="AA70" s="241">
        <f t="shared" si="1"/>
        <v>0</v>
      </c>
      <c r="AB70" s="237" t="s">
        <v>3800</v>
      </c>
    </row>
    <row r="71" spans="1:28" ht="15" customHeight="1">
      <c r="A71" s="109">
        <v>62</v>
      </c>
      <c r="B71" s="222" t="str">
        <f t="shared" si="0"/>
        <v>Klik Disini</v>
      </c>
      <c r="C71" s="223" t="s">
        <v>3801</v>
      </c>
      <c r="D71" s="223"/>
      <c r="E71" s="223" t="s">
        <v>3802</v>
      </c>
      <c r="F71" s="223" t="s">
        <v>3803</v>
      </c>
      <c r="G71" s="223" t="s">
        <v>3804</v>
      </c>
      <c r="H71" s="223" t="s">
        <v>3499</v>
      </c>
      <c r="I71" s="258" t="s">
        <v>446</v>
      </c>
      <c r="J71" s="186" t="s">
        <v>385</v>
      </c>
      <c r="K71" s="264"/>
      <c r="L71" s="264"/>
      <c r="M71" s="259"/>
      <c r="N71" s="223" t="s">
        <v>449</v>
      </c>
      <c r="O71" s="223" t="s">
        <v>3419</v>
      </c>
      <c r="P71" s="260">
        <v>2015</v>
      </c>
      <c r="Q71" s="260">
        <v>2018</v>
      </c>
      <c r="R71" s="223" t="s">
        <v>3412</v>
      </c>
      <c r="S71" s="223" t="s">
        <v>78</v>
      </c>
      <c r="T71" s="223" t="s">
        <v>451</v>
      </c>
      <c r="U71" s="261">
        <v>576</v>
      </c>
      <c r="V71" s="86" t="s">
        <v>452</v>
      </c>
      <c r="W71" s="223" t="s">
        <v>2657</v>
      </c>
      <c r="X71" s="223" t="s">
        <v>3805</v>
      </c>
      <c r="Y71" s="262">
        <v>150000</v>
      </c>
      <c r="Z71" s="226"/>
      <c r="AA71" s="241">
        <f t="shared" si="1"/>
        <v>0</v>
      </c>
      <c r="AB71" s="237" t="s">
        <v>3806</v>
      </c>
    </row>
    <row r="72" spans="1:28" ht="15" customHeight="1">
      <c r="A72" s="109">
        <v>63</v>
      </c>
      <c r="B72" s="222" t="str">
        <f t="shared" si="0"/>
        <v>Klik Disini</v>
      </c>
      <c r="C72" s="223" t="s">
        <v>3807</v>
      </c>
      <c r="D72" s="223"/>
      <c r="E72" s="223" t="s">
        <v>3808</v>
      </c>
      <c r="F72" s="223" t="s">
        <v>3809</v>
      </c>
      <c r="G72" s="223" t="s">
        <v>3810</v>
      </c>
      <c r="H72" s="223" t="s">
        <v>3811</v>
      </c>
      <c r="I72" s="258" t="s">
        <v>1844</v>
      </c>
      <c r="J72" s="186" t="s">
        <v>403</v>
      </c>
      <c r="K72" s="223"/>
      <c r="L72" s="223"/>
      <c r="M72" s="259"/>
      <c r="N72" s="223" t="s">
        <v>449</v>
      </c>
      <c r="O72" s="223" t="s">
        <v>3419</v>
      </c>
      <c r="P72" s="260">
        <v>2015</v>
      </c>
      <c r="Q72" s="260">
        <v>2018</v>
      </c>
      <c r="R72" s="223" t="s">
        <v>3412</v>
      </c>
      <c r="S72" s="223" t="s">
        <v>78</v>
      </c>
      <c r="T72" s="223" t="s">
        <v>451</v>
      </c>
      <c r="U72" s="261">
        <v>142</v>
      </c>
      <c r="V72" s="86" t="s">
        <v>452</v>
      </c>
      <c r="W72" s="223" t="s">
        <v>1161</v>
      </c>
      <c r="X72" s="223" t="s">
        <v>3812</v>
      </c>
      <c r="Y72" s="262">
        <v>43500</v>
      </c>
      <c r="Z72" s="226"/>
      <c r="AA72" s="241">
        <f t="shared" si="1"/>
        <v>0</v>
      </c>
      <c r="AB72" s="237" t="s">
        <v>3813</v>
      </c>
    </row>
    <row r="73" spans="1:28" ht="15" customHeight="1">
      <c r="A73" s="109">
        <v>64</v>
      </c>
      <c r="B73" s="222" t="str">
        <f t="shared" si="0"/>
        <v>Klik Disini</v>
      </c>
      <c r="C73" s="223" t="s">
        <v>3814</v>
      </c>
      <c r="D73" s="223"/>
      <c r="E73" s="223" t="s">
        <v>3815</v>
      </c>
      <c r="F73" s="223" t="s">
        <v>3816</v>
      </c>
      <c r="G73" s="223" t="s">
        <v>3817</v>
      </c>
      <c r="H73" s="223" t="s">
        <v>384</v>
      </c>
      <c r="I73" s="258" t="s">
        <v>446</v>
      </c>
      <c r="J73" s="186" t="s">
        <v>383</v>
      </c>
      <c r="K73" s="264"/>
      <c r="L73" s="264"/>
      <c r="M73" s="259"/>
      <c r="N73" s="223" t="s">
        <v>449</v>
      </c>
      <c r="O73" s="223" t="s">
        <v>3419</v>
      </c>
      <c r="P73" s="260">
        <v>2014</v>
      </c>
      <c r="Q73" s="260">
        <v>2018</v>
      </c>
      <c r="R73" s="223" t="s">
        <v>3675</v>
      </c>
      <c r="S73" s="223" t="s">
        <v>78</v>
      </c>
      <c r="T73" s="223" t="s">
        <v>451</v>
      </c>
      <c r="U73" s="261">
        <v>142</v>
      </c>
      <c r="V73" s="86" t="s">
        <v>452</v>
      </c>
      <c r="W73" s="223" t="s">
        <v>2063</v>
      </c>
      <c r="X73" s="223" t="s">
        <v>3818</v>
      </c>
      <c r="Y73" s="262">
        <v>50500</v>
      </c>
      <c r="Z73" s="226"/>
      <c r="AA73" s="241">
        <f t="shared" si="1"/>
        <v>0</v>
      </c>
      <c r="AB73" s="237" t="s">
        <v>3819</v>
      </c>
    </row>
    <row r="74" spans="1:28" ht="15" customHeight="1">
      <c r="A74" s="109">
        <v>65</v>
      </c>
      <c r="B74" s="222" t="str">
        <f t="shared" si="0"/>
        <v>Klik Disini</v>
      </c>
      <c r="C74" s="223" t="s">
        <v>3820</v>
      </c>
      <c r="D74" s="223"/>
      <c r="E74" s="223" t="s">
        <v>3821</v>
      </c>
      <c r="F74" s="223" t="s">
        <v>3822</v>
      </c>
      <c r="G74" s="223" t="s">
        <v>3823</v>
      </c>
      <c r="H74" s="223" t="s">
        <v>384</v>
      </c>
      <c r="I74" s="258" t="s">
        <v>446</v>
      </c>
      <c r="J74" s="186" t="s">
        <v>339</v>
      </c>
      <c r="K74" s="264"/>
      <c r="L74" s="264"/>
      <c r="M74" s="259"/>
      <c r="N74" s="263" t="s">
        <v>449</v>
      </c>
      <c r="O74" s="263" t="s">
        <v>3419</v>
      </c>
      <c r="P74" s="260">
        <v>2015</v>
      </c>
      <c r="Q74" s="260">
        <v>2018</v>
      </c>
      <c r="R74" s="223" t="s">
        <v>3675</v>
      </c>
      <c r="S74" s="223" t="s">
        <v>78</v>
      </c>
      <c r="T74" s="223" t="s">
        <v>451</v>
      </c>
      <c r="U74" s="261">
        <v>516</v>
      </c>
      <c r="V74" s="86" t="s">
        <v>452</v>
      </c>
      <c r="W74" s="223" t="s">
        <v>830</v>
      </c>
      <c r="X74" s="223" t="s">
        <v>3824</v>
      </c>
      <c r="Y74" s="262">
        <v>156000</v>
      </c>
      <c r="Z74" s="226"/>
      <c r="AA74" s="241">
        <f t="shared" si="1"/>
        <v>0</v>
      </c>
      <c r="AB74" s="237" t="s">
        <v>3825</v>
      </c>
    </row>
    <row r="75" spans="1:28" ht="15" customHeight="1">
      <c r="A75" s="109">
        <v>66</v>
      </c>
      <c r="B75" s="222" t="str">
        <f t="shared" si="0"/>
        <v>Klik Disini</v>
      </c>
      <c r="C75" s="223" t="s">
        <v>3826</v>
      </c>
      <c r="D75" s="223"/>
      <c r="E75" s="223" t="s">
        <v>3827</v>
      </c>
      <c r="F75" s="223" t="s">
        <v>3828</v>
      </c>
      <c r="G75" s="223" t="s">
        <v>3829</v>
      </c>
      <c r="H75" s="223" t="s">
        <v>384</v>
      </c>
      <c r="I75" s="258" t="s">
        <v>446</v>
      </c>
      <c r="J75" s="186" t="s">
        <v>383</v>
      </c>
      <c r="K75" s="264"/>
      <c r="L75" s="264"/>
      <c r="M75" s="259"/>
      <c r="N75" s="223" t="s">
        <v>449</v>
      </c>
      <c r="O75" s="223" t="s">
        <v>3419</v>
      </c>
      <c r="P75" s="260">
        <v>2015</v>
      </c>
      <c r="Q75" s="260">
        <v>2018</v>
      </c>
      <c r="R75" s="223" t="s">
        <v>3675</v>
      </c>
      <c r="S75" s="223" t="s">
        <v>78</v>
      </c>
      <c r="T75" s="223" t="s">
        <v>451</v>
      </c>
      <c r="U75" s="261">
        <v>176</v>
      </c>
      <c r="V75" s="86" t="s">
        <v>452</v>
      </c>
      <c r="W75" s="223" t="s">
        <v>917</v>
      </c>
      <c r="X75" s="223" t="s">
        <v>3830</v>
      </c>
      <c r="Y75" s="262">
        <v>78000</v>
      </c>
      <c r="Z75" s="226"/>
      <c r="AA75" s="241">
        <f t="shared" si="1"/>
        <v>0</v>
      </c>
      <c r="AB75" s="237" t="s">
        <v>3831</v>
      </c>
    </row>
    <row r="76" spans="1:28" ht="15" customHeight="1">
      <c r="A76" s="109">
        <v>67</v>
      </c>
      <c r="B76" s="222" t="str">
        <f t="shared" si="0"/>
        <v>Klik Disini</v>
      </c>
      <c r="C76" s="223" t="s">
        <v>3832</v>
      </c>
      <c r="D76" s="223"/>
      <c r="E76" s="223" t="s">
        <v>3833</v>
      </c>
      <c r="F76" s="223" t="s">
        <v>3834</v>
      </c>
      <c r="G76" s="223" t="s">
        <v>3835</v>
      </c>
      <c r="H76" s="223" t="s">
        <v>384</v>
      </c>
      <c r="I76" s="258" t="s">
        <v>446</v>
      </c>
      <c r="J76" s="186" t="s">
        <v>339</v>
      </c>
      <c r="K76" s="264"/>
      <c r="L76" s="264"/>
      <c r="M76" s="259"/>
      <c r="N76" s="223" t="s">
        <v>449</v>
      </c>
      <c r="O76" s="223" t="s">
        <v>3419</v>
      </c>
      <c r="P76" s="260">
        <v>2015</v>
      </c>
      <c r="Q76" s="260">
        <v>2018</v>
      </c>
      <c r="R76" s="223" t="s">
        <v>3675</v>
      </c>
      <c r="S76" s="223" t="s">
        <v>78</v>
      </c>
      <c r="T76" s="223" t="s">
        <v>451</v>
      </c>
      <c r="U76" s="261">
        <v>120</v>
      </c>
      <c r="V76" s="86" t="s">
        <v>452</v>
      </c>
      <c r="W76" s="223" t="s">
        <v>677</v>
      </c>
      <c r="X76" s="223" t="s">
        <v>3836</v>
      </c>
      <c r="Y76" s="262">
        <v>68000</v>
      </c>
      <c r="Z76" s="226"/>
      <c r="AA76" s="241">
        <f t="shared" si="1"/>
        <v>0</v>
      </c>
      <c r="AB76" s="237" t="s">
        <v>3837</v>
      </c>
    </row>
    <row r="77" spans="1:28" ht="15" customHeight="1">
      <c r="A77" s="109">
        <v>68</v>
      </c>
      <c r="B77" s="222" t="str">
        <f t="shared" si="0"/>
        <v>Klik Disini</v>
      </c>
      <c r="C77" s="223" t="s">
        <v>3838</v>
      </c>
      <c r="D77" s="223"/>
      <c r="E77" s="223" t="s">
        <v>3839</v>
      </c>
      <c r="F77" s="223" t="s">
        <v>3840</v>
      </c>
      <c r="G77" s="223" t="s">
        <v>3841</v>
      </c>
      <c r="H77" s="223" t="s">
        <v>384</v>
      </c>
      <c r="I77" s="258" t="s">
        <v>446</v>
      </c>
      <c r="J77" s="186" t="s">
        <v>339</v>
      </c>
      <c r="K77" s="264"/>
      <c r="L77" s="264"/>
      <c r="M77" s="259"/>
      <c r="N77" s="263" t="s">
        <v>449</v>
      </c>
      <c r="O77" s="263" t="s">
        <v>3419</v>
      </c>
      <c r="P77" s="260">
        <v>2015</v>
      </c>
      <c r="Q77" s="260">
        <v>2018</v>
      </c>
      <c r="R77" s="223" t="s">
        <v>3675</v>
      </c>
      <c r="S77" s="223" t="s">
        <v>78</v>
      </c>
      <c r="T77" s="223" t="s">
        <v>451</v>
      </c>
      <c r="U77" s="261">
        <v>96</v>
      </c>
      <c r="V77" s="86" t="s">
        <v>452</v>
      </c>
      <c r="W77" s="223" t="s">
        <v>3842</v>
      </c>
      <c r="X77" s="223" t="s">
        <v>3843</v>
      </c>
      <c r="Y77" s="262">
        <v>59000</v>
      </c>
      <c r="Z77" s="226"/>
      <c r="AA77" s="241">
        <f t="shared" si="1"/>
        <v>0</v>
      </c>
      <c r="AB77" s="237" t="s">
        <v>3844</v>
      </c>
    </row>
    <row r="78" spans="1:28" ht="15" customHeight="1">
      <c r="A78" s="109">
        <v>69</v>
      </c>
      <c r="B78" s="222" t="str">
        <f t="shared" si="0"/>
        <v>Klik Disini</v>
      </c>
      <c r="C78" s="223" t="s">
        <v>3845</v>
      </c>
      <c r="D78" s="223"/>
      <c r="E78" s="223" t="s">
        <v>3846</v>
      </c>
      <c r="F78" s="223" t="s">
        <v>3847</v>
      </c>
      <c r="G78" s="223" t="s">
        <v>3848</v>
      </c>
      <c r="H78" s="223" t="s">
        <v>384</v>
      </c>
      <c r="I78" s="258" t="s">
        <v>446</v>
      </c>
      <c r="J78" s="186" t="s">
        <v>339</v>
      </c>
      <c r="K78" s="264"/>
      <c r="L78" s="264"/>
      <c r="M78" s="259"/>
      <c r="N78" s="223" t="s">
        <v>449</v>
      </c>
      <c r="O78" s="223" t="s">
        <v>3419</v>
      </c>
      <c r="P78" s="260">
        <v>2015</v>
      </c>
      <c r="Q78" s="260">
        <v>2018</v>
      </c>
      <c r="R78" s="223" t="s">
        <v>3675</v>
      </c>
      <c r="S78" s="223" t="s">
        <v>78</v>
      </c>
      <c r="T78" s="223" t="s">
        <v>451</v>
      </c>
      <c r="U78" s="261">
        <v>96</v>
      </c>
      <c r="V78" s="86" t="s">
        <v>452</v>
      </c>
      <c r="W78" s="223" t="s">
        <v>3230</v>
      </c>
      <c r="X78" s="223" t="s">
        <v>3849</v>
      </c>
      <c r="Y78" s="262">
        <v>56500</v>
      </c>
      <c r="Z78" s="226"/>
      <c r="AA78" s="241">
        <f t="shared" si="1"/>
        <v>0</v>
      </c>
      <c r="AB78" s="237" t="s">
        <v>3850</v>
      </c>
    </row>
    <row r="79" spans="1:28" ht="15" customHeight="1">
      <c r="A79" s="109">
        <v>70</v>
      </c>
      <c r="B79" s="222" t="str">
        <f t="shared" si="0"/>
        <v>Klik Disini</v>
      </c>
      <c r="C79" s="223" t="s">
        <v>3851</v>
      </c>
      <c r="D79" s="223"/>
      <c r="E79" s="223" t="s">
        <v>3852</v>
      </c>
      <c r="F79" s="223" t="s">
        <v>3853</v>
      </c>
      <c r="G79" s="223" t="s">
        <v>3854</v>
      </c>
      <c r="H79" s="223" t="s">
        <v>3642</v>
      </c>
      <c r="I79" s="258" t="s">
        <v>446</v>
      </c>
      <c r="J79" s="186" t="s">
        <v>347</v>
      </c>
      <c r="K79" s="264"/>
      <c r="L79" s="264"/>
      <c r="M79" s="259"/>
      <c r="N79" s="263" t="s">
        <v>449</v>
      </c>
      <c r="O79" s="263" t="s">
        <v>3419</v>
      </c>
      <c r="P79" s="260">
        <v>2015</v>
      </c>
      <c r="Q79" s="260">
        <v>2018</v>
      </c>
      <c r="R79" s="223" t="s">
        <v>3643</v>
      </c>
      <c r="S79" s="223" t="s">
        <v>78</v>
      </c>
      <c r="T79" s="223" t="s">
        <v>451</v>
      </c>
      <c r="U79" s="261">
        <v>160</v>
      </c>
      <c r="V79" s="86" t="s">
        <v>452</v>
      </c>
      <c r="W79" s="223" t="s">
        <v>813</v>
      </c>
      <c r="X79" s="223" t="s">
        <v>3855</v>
      </c>
      <c r="Y79" s="262">
        <v>119000</v>
      </c>
      <c r="Z79" s="226"/>
      <c r="AA79" s="241">
        <f t="shared" si="1"/>
        <v>0</v>
      </c>
      <c r="AB79" s="237" t="s">
        <v>3856</v>
      </c>
    </row>
    <row r="80" spans="1:28" ht="15" customHeight="1">
      <c r="A80" s="109">
        <v>71</v>
      </c>
      <c r="B80" s="222" t="str">
        <f t="shared" si="0"/>
        <v>Klik Disini</v>
      </c>
      <c r="C80" s="223" t="s">
        <v>3857</v>
      </c>
      <c r="D80" s="223"/>
      <c r="E80" s="223" t="s">
        <v>3858</v>
      </c>
      <c r="F80" s="223" t="s">
        <v>3859</v>
      </c>
      <c r="G80" s="223" t="s">
        <v>3860</v>
      </c>
      <c r="H80" s="223" t="s">
        <v>561</v>
      </c>
      <c r="I80" s="258" t="s">
        <v>446</v>
      </c>
      <c r="J80" s="186" t="s">
        <v>337</v>
      </c>
      <c r="K80" s="264"/>
      <c r="L80" s="264"/>
      <c r="M80" s="259"/>
      <c r="N80" s="263" t="s">
        <v>449</v>
      </c>
      <c r="O80" s="263" t="s">
        <v>3419</v>
      </c>
      <c r="P80" s="260">
        <v>2014</v>
      </c>
      <c r="Q80" s="260">
        <v>2018</v>
      </c>
      <c r="R80" s="223" t="s">
        <v>3412</v>
      </c>
      <c r="S80" s="223" t="s">
        <v>78</v>
      </c>
      <c r="T80" s="223" t="s">
        <v>451</v>
      </c>
      <c r="U80" s="261">
        <v>224</v>
      </c>
      <c r="V80" s="86" t="s">
        <v>452</v>
      </c>
      <c r="W80" s="223" t="s">
        <v>594</v>
      </c>
      <c r="X80" s="223" t="s">
        <v>3861</v>
      </c>
      <c r="Y80" s="262">
        <v>59000</v>
      </c>
      <c r="Z80" s="226"/>
      <c r="AA80" s="241">
        <f t="shared" si="1"/>
        <v>0</v>
      </c>
      <c r="AB80" s="237" t="s">
        <v>3862</v>
      </c>
    </row>
    <row r="81" spans="1:28" ht="15" customHeight="1">
      <c r="A81" s="109">
        <v>72</v>
      </c>
      <c r="B81" s="222" t="str">
        <f t="shared" si="0"/>
        <v>Klik Disini</v>
      </c>
      <c r="C81" s="223" t="s">
        <v>3863</v>
      </c>
      <c r="D81" s="223"/>
      <c r="E81" s="223" t="s">
        <v>3864</v>
      </c>
      <c r="F81" s="223" t="s">
        <v>3865</v>
      </c>
      <c r="G81" s="223" t="s">
        <v>3866</v>
      </c>
      <c r="H81" s="223" t="s">
        <v>2070</v>
      </c>
      <c r="I81" s="258" t="s">
        <v>583</v>
      </c>
      <c r="J81" s="186" t="s">
        <v>263</v>
      </c>
      <c r="K81" s="264"/>
      <c r="L81" s="264"/>
      <c r="M81" s="259"/>
      <c r="N81" s="223" t="s">
        <v>449</v>
      </c>
      <c r="O81" s="223" t="s">
        <v>3419</v>
      </c>
      <c r="P81" s="260">
        <v>2014</v>
      </c>
      <c r="Q81" s="260">
        <v>2018</v>
      </c>
      <c r="R81" s="223" t="s">
        <v>3740</v>
      </c>
      <c r="S81" s="223" t="s">
        <v>78</v>
      </c>
      <c r="T81" s="223" t="s">
        <v>451</v>
      </c>
      <c r="U81" s="261">
        <v>88</v>
      </c>
      <c r="V81" s="86" t="s">
        <v>452</v>
      </c>
      <c r="W81" s="223" t="s">
        <v>3867</v>
      </c>
      <c r="X81" s="223" t="s">
        <v>3868</v>
      </c>
      <c r="Y81" s="262">
        <v>78000</v>
      </c>
      <c r="Z81" s="226"/>
      <c r="AA81" s="241">
        <f t="shared" si="1"/>
        <v>0</v>
      </c>
      <c r="AB81" s="237" t="s">
        <v>3869</v>
      </c>
    </row>
    <row r="82" spans="1:28" ht="15" customHeight="1">
      <c r="A82" s="109">
        <v>73</v>
      </c>
      <c r="B82" s="222" t="str">
        <f t="shared" si="0"/>
        <v>Klik Disini</v>
      </c>
      <c r="C82" s="223" t="s">
        <v>3870</v>
      </c>
      <c r="D82" s="223"/>
      <c r="E82" s="223" t="s">
        <v>3871</v>
      </c>
      <c r="F82" s="223" t="s">
        <v>3872</v>
      </c>
      <c r="G82" s="223" t="s">
        <v>3873</v>
      </c>
      <c r="H82" s="223" t="s">
        <v>3591</v>
      </c>
      <c r="I82" s="258" t="s">
        <v>446</v>
      </c>
      <c r="J82" s="186" t="s">
        <v>345</v>
      </c>
      <c r="K82" s="264"/>
      <c r="L82" s="264"/>
      <c r="M82" s="259"/>
      <c r="N82" s="223" t="s">
        <v>449</v>
      </c>
      <c r="O82" s="223" t="s">
        <v>3419</v>
      </c>
      <c r="P82" s="260">
        <v>2015</v>
      </c>
      <c r="Q82" s="260">
        <v>2018</v>
      </c>
      <c r="R82" s="223" t="s">
        <v>3412</v>
      </c>
      <c r="S82" s="223" t="s">
        <v>78</v>
      </c>
      <c r="T82" s="223" t="s">
        <v>451</v>
      </c>
      <c r="U82" s="261">
        <v>208</v>
      </c>
      <c r="V82" s="86" t="s">
        <v>452</v>
      </c>
      <c r="W82" s="223" t="s">
        <v>3874</v>
      </c>
      <c r="X82" s="223" t="s">
        <v>3875</v>
      </c>
      <c r="Y82" s="262">
        <v>71000</v>
      </c>
      <c r="Z82" s="226"/>
      <c r="AA82" s="241">
        <f t="shared" si="1"/>
        <v>0</v>
      </c>
      <c r="AB82" s="237" t="s">
        <v>3876</v>
      </c>
    </row>
    <row r="83" spans="1:28" ht="15" customHeight="1">
      <c r="A83" s="109">
        <v>74</v>
      </c>
      <c r="B83" s="222" t="str">
        <f t="shared" si="0"/>
        <v>Klik Disini</v>
      </c>
      <c r="C83" s="223" t="s">
        <v>3877</v>
      </c>
      <c r="D83" s="223"/>
      <c r="E83" s="223" t="s">
        <v>3878</v>
      </c>
      <c r="F83" s="223" t="s">
        <v>3879</v>
      </c>
      <c r="G83" s="223" t="s">
        <v>3880</v>
      </c>
      <c r="H83" s="223" t="s">
        <v>3473</v>
      </c>
      <c r="I83" s="258" t="s">
        <v>446</v>
      </c>
      <c r="J83" s="186" t="s">
        <v>345</v>
      </c>
      <c r="K83" s="264"/>
      <c r="L83" s="264"/>
      <c r="M83" s="259"/>
      <c r="N83" s="263" t="s">
        <v>449</v>
      </c>
      <c r="O83" s="263" t="s">
        <v>3419</v>
      </c>
      <c r="P83" s="260">
        <v>2014</v>
      </c>
      <c r="Q83" s="260">
        <v>2018</v>
      </c>
      <c r="R83" s="223" t="s">
        <v>3412</v>
      </c>
      <c r="S83" s="223" t="s">
        <v>78</v>
      </c>
      <c r="T83" s="223" t="s">
        <v>451</v>
      </c>
      <c r="U83" s="261">
        <v>304</v>
      </c>
      <c r="V83" s="86" t="s">
        <v>452</v>
      </c>
      <c r="W83" s="223" t="s">
        <v>3881</v>
      </c>
      <c r="X83" s="223" t="s">
        <v>3882</v>
      </c>
      <c r="Y83" s="262">
        <v>80500</v>
      </c>
      <c r="Z83" s="226"/>
      <c r="AA83" s="241">
        <f t="shared" si="1"/>
        <v>0</v>
      </c>
      <c r="AB83" s="237" t="s">
        <v>3883</v>
      </c>
    </row>
    <row r="84" spans="1:28" ht="15" customHeight="1">
      <c r="A84" s="109">
        <v>75</v>
      </c>
      <c r="B84" s="222" t="str">
        <f t="shared" si="0"/>
        <v>Klik Disini</v>
      </c>
      <c r="C84" s="223" t="s">
        <v>3884</v>
      </c>
      <c r="D84" s="223"/>
      <c r="E84" s="223" t="s">
        <v>3885</v>
      </c>
      <c r="F84" s="223" t="s">
        <v>3886</v>
      </c>
      <c r="G84" s="223" t="s">
        <v>3887</v>
      </c>
      <c r="H84" s="223" t="s">
        <v>3591</v>
      </c>
      <c r="I84" s="258" t="s">
        <v>446</v>
      </c>
      <c r="J84" s="186" t="s">
        <v>345</v>
      </c>
      <c r="K84" s="223" t="s">
        <v>447</v>
      </c>
      <c r="L84" s="223"/>
      <c r="M84" s="259" t="s">
        <v>447</v>
      </c>
      <c r="N84" s="223" t="s">
        <v>449</v>
      </c>
      <c r="O84" s="223" t="s">
        <v>3419</v>
      </c>
      <c r="P84" s="260">
        <v>2014</v>
      </c>
      <c r="Q84" s="260">
        <v>2018</v>
      </c>
      <c r="R84" s="223" t="s">
        <v>3412</v>
      </c>
      <c r="S84" s="223" t="s">
        <v>78</v>
      </c>
      <c r="T84" s="223" t="s">
        <v>451</v>
      </c>
      <c r="U84" s="261">
        <v>384</v>
      </c>
      <c r="V84" s="86" t="s">
        <v>452</v>
      </c>
      <c r="W84" s="223" t="s">
        <v>1083</v>
      </c>
      <c r="X84" s="223" t="s">
        <v>3888</v>
      </c>
      <c r="Y84" s="262">
        <v>155000</v>
      </c>
      <c r="Z84" s="226"/>
      <c r="AA84" s="241">
        <f t="shared" si="1"/>
        <v>0</v>
      </c>
      <c r="AB84" s="237" t="s">
        <v>3889</v>
      </c>
    </row>
    <row r="85" spans="1:28" ht="15" customHeight="1">
      <c r="A85" s="109">
        <v>76</v>
      </c>
      <c r="B85" s="222" t="str">
        <f t="shared" si="0"/>
        <v>Klik Disini</v>
      </c>
      <c r="C85" s="223" t="s">
        <v>3890</v>
      </c>
      <c r="D85" s="223"/>
      <c r="E85" s="223" t="s">
        <v>3891</v>
      </c>
      <c r="F85" s="223" t="s">
        <v>3892</v>
      </c>
      <c r="G85" s="223" t="s">
        <v>3893</v>
      </c>
      <c r="H85" s="223" t="s">
        <v>3591</v>
      </c>
      <c r="I85" s="258" t="s">
        <v>446</v>
      </c>
      <c r="J85" s="186" t="s">
        <v>345</v>
      </c>
      <c r="K85" s="264"/>
      <c r="L85" s="264"/>
      <c r="M85" s="259"/>
      <c r="N85" s="223" t="s">
        <v>449</v>
      </c>
      <c r="O85" s="223" t="s">
        <v>3419</v>
      </c>
      <c r="P85" s="260">
        <v>2014</v>
      </c>
      <c r="Q85" s="260">
        <v>2018</v>
      </c>
      <c r="R85" s="223" t="s">
        <v>3412</v>
      </c>
      <c r="S85" s="223" t="s">
        <v>78</v>
      </c>
      <c r="T85" s="223" t="s">
        <v>451</v>
      </c>
      <c r="U85" s="261">
        <v>176</v>
      </c>
      <c r="V85" s="86" t="s">
        <v>452</v>
      </c>
      <c r="W85" s="223" t="s">
        <v>3894</v>
      </c>
      <c r="X85" s="223" t="s">
        <v>3895</v>
      </c>
      <c r="Y85" s="262">
        <v>56500</v>
      </c>
      <c r="Z85" s="226"/>
      <c r="AA85" s="241">
        <f t="shared" si="1"/>
        <v>0</v>
      </c>
      <c r="AB85" s="237" t="s">
        <v>3896</v>
      </c>
    </row>
    <row r="86" spans="1:28" ht="15" customHeight="1">
      <c r="A86" s="109">
        <v>77</v>
      </c>
      <c r="B86" s="222" t="str">
        <f t="shared" si="0"/>
        <v>Klik Disini</v>
      </c>
      <c r="C86" s="223" t="s">
        <v>3897</v>
      </c>
      <c r="D86" s="223"/>
      <c r="E86" s="223" t="s">
        <v>3891</v>
      </c>
      <c r="F86" s="223" t="s">
        <v>3898</v>
      </c>
      <c r="G86" s="223" t="s">
        <v>3899</v>
      </c>
      <c r="H86" s="223" t="s">
        <v>3591</v>
      </c>
      <c r="I86" s="258" t="s">
        <v>446</v>
      </c>
      <c r="J86" s="186" t="s">
        <v>345</v>
      </c>
      <c r="K86" s="223"/>
      <c r="L86" s="223"/>
      <c r="M86" s="259"/>
      <c r="N86" s="223" t="s">
        <v>449</v>
      </c>
      <c r="O86" s="223" t="s">
        <v>3419</v>
      </c>
      <c r="P86" s="260">
        <v>2013</v>
      </c>
      <c r="Q86" s="260">
        <v>2018</v>
      </c>
      <c r="R86" s="223" t="s">
        <v>3412</v>
      </c>
      <c r="S86" s="223" t="s">
        <v>78</v>
      </c>
      <c r="T86" s="223" t="s">
        <v>451</v>
      </c>
      <c r="U86" s="261">
        <v>180</v>
      </c>
      <c r="V86" s="86" t="s">
        <v>452</v>
      </c>
      <c r="W86" s="223" t="s">
        <v>1613</v>
      </c>
      <c r="X86" s="223" t="s">
        <v>3900</v>
      </c>
      <c r="Y86" s="262">
        <v>73000</v>
      </c>
      <c r="Z86" s="226"/>
      <c r="AA86" s="241">
        <f t="shared" si="1"/>
        <v>0</v>
      </c>
      <c r="AB86" s="237" t="s">
        <v>3901</v>
      </c>
    </row>
    <row r="87" spans="1:28" ht="15" customHeight="1">
      <c r="A87" s="109">
        <v>78</v>
      </c>
      <c r="B87" s="222" t="str">
        <f t="shared" si="0"/>
        <v>Klik Disini</v>
      </c>
      <c r="C87" s="223" t="s">
        <v>3902</v>
      </c>
      <c r="D87" s="223"/>
      <c r="E87" s="223" t="s">
        <v>3903</v>
      </c>
      <c r="F87" s="223" t="s">
        <v>3904</v>
      </c>
      <c r="G87" s="223" t="s">
        <v>3905</v>
      </c>
      <c r="H87" s="223" t="s">
        <v>460</v>
      </c>
      <c r="I87" s="258" t="s">
        <v>446</v>
      </c>
      <c r="J87" s="186" t="s">
        <v>355</v>
      </c>
      <c r="K87" s="264"/>
      <c r="L87" s="264"/>
      <c r="M87" s="259"/>
      <c r="N87" s="223" t="s">
        <v>449</v>
      </c>
      <c r="O87" s="223" t="s">
        <v>3419</v>
      </c>
      <c r="P87" s="260">
        <v>2014</v>
      </c>
      <c r="Q87" s="260">
        <v>2018</v>
      </c>
      <c r="R87" s="223" t="s">
        <v>3412</v>
      </c>
      <c r="S87" s="223" t="s">
        <v>78</v>
      </c>
      <c r="T87" s="223" t="s">
        <v>451</v>
      </c>
      <c r="U87" s="261">
        <v>336</v>
      </c>
      <c r="V87" s="86" t="s">
        <v>452</v>
      </c>
      <c r="W87" s="223" t="s">
        <v>471</v>
      </c>
      <c r="X87" s="223" t="s">
        <v>3906</v>
      </c>
      <c r="Y87" s="262">
        <v>90000</v>
      </c>
      <c r="Z87" s="226"/>
      <c r="AA87" s="241">
        <f t="shared" si="1"/>
        <v>0</v>
      </c>
      <c r="AB87" s="237" t="s">
        <v>3907</v>
      </c>
    </row>
    <row r="88" spans="1:28" ht="15" customHeight="1">
      <c r="A88" s="109">
        <v>79</v>
      </c>
      <c r="B88" s="222" t="str">
        <f t="shared" si="0"/>
        <v>Klik Disini</v>
      </c>
      <c r="C88" s="223" t="s">
        <v>3908</v>
      </c>
      <c r="D88" s="223"/>
      <c r="E88" s="223" t="s">
        <v>3909</v>
      </c>
      <c r="F88" s="223" t="s">
        <v>3910</v>
      </c>
      <c r="G88" s="223" t="s">
        <v>3911</v>
      </c>
      <c r="H88" s="223" t="s">
        <v>3912</v>
      </c>
      <c r="I88" s="258" t="s">
        <v>446</v>
      </c>
      <c r="J88" s="186" t="s">
        <v>367</v>
      </c>
      <c r="K88" s="264"/>
      <c r="L88" s="264"/>
      <c r="M88" s="259"/>
      <c r="N88" s="223" t="s">
        <v>449</v>
      </c>
      <c r="O88" s="223" t="s">
        <v>3419</v>
      </c>
      <c r="P88" s="260">
        <v>2015</v>
      </c>
      <c r="Q88" s="260">
        <v>2018</v>
      </c>
      <c r="R88" s="223" t="s">
        <v>3412</v>
      </c>
      <c r="S88" s="223" t="s">
        <v>78</v>
      </c>
      <c r="T88" s="223" t="s">
        <v>451</v>
      </c>
      <c r="U88" s="261">
        <v>322</v>
      </c>
      <c r="V88" s="86" t="s">
        <v>452</v>
      </c>
      <c r="W88" s="223" t="s">
        <v>1808</v>
      </c>
      <c r="X88" s="223" t="s">
        <v>3913</v>
      </c>
      <c r="Y88" s="262">
        <v>78000</v>
      </c>
      <c r="Z88" s="226"/>
      <c r="AA88" s="241">
        <f t="shared" si="1"/>
        <v>0</v>
      </c>
      <c r="AB88" s="237" t="s">
        <v>3914</v>
      </c>
    </row>
    <row r="89" spans="1:28" ht="15" customHeight="1">
      <c r="A89" s="109">
        <v>80</v>
      </c>
      <c r="B89" s="222" t="str">
        <f t="shared" si="0"/>
        <v>Klik Disini</v>
      </c>
      <c r="C89" s="223" t="s">
        <v>3915</v>
      </c>
      <c r="D89" s="223"/>
      <c r="E89" s="223" t="s">
        <v>3916</v>
      </c>
      <c r="F89" s="223" t="s">
        <v>3917</v>
      </c>
      <c r="G89" s="223" t="s">
        <v>3918</v>
      </c>
      <c r="H89" s="223" t="s">
        <v>3912</v>
      </c>
      <c r="I89" s="258" t="s">
        <v>446</v>
      </c>
      <c r="J89" s="186" t="s">
        <v>367</v>
      </c>
      <c r="K89" s="223" t="s">
        <v>447</v>
      </c>
      <c r="L89" s="223"/>
      <c r="M89" s="259" t="s">
        <v>447</v>
      </c>
      <c r="N89" s="223" t="s">
        <v>449</v>
      </c>
      <c r="O89" s="223" t="s">
        <v>3419</v>
      </c>
      <c r="P89" s="260">
        <v>2015</v>
      </c>
      <c r="Q89" s="260">
        <v>2018</v>
      </c>
      <c r="R89" s="223" t="s">
        <v>3412</v>
      </c>
      <c r="S89" s="223" t="s">
        <v>78</v>
      </c>
      <c r="T89" s="223" t="s">
        <v>451</v>
      </c>
      <c r="U89" s="261">
        <v>138</v>
      </c>
      <c r="V89" s="86" t="s">
        <v>452</v>
      </c>
      <c r="W89" s="223" t="s">
        <v>755</v>
      </c>
      <c r="X89" s="223" t="s">
        <v>3919</v>
      </c>
      <c r="Y89" s="262">
        <v>46000</v>
      </c>
      <c r="Z89" s="226"/>
      <c r="AA89" s="241">
        <f t="shared" si="1"/>
        <v>0</v>
      </c>
      <c r="AB89" s="237" t="s">
        <v>3920</v>
      </c>
    </row>
    <row r="90" spans="1:28" ht="15" customHeight="1">
      <c r="A90" s="109">
        <v>81</v>
      </c>
      <c r="B90" s="222" t="str">
        <f t="shared" si="0"/>
        <v>Klik Disini</v>
      </c>
      <c r="C90" s="223" t="s">
        <v>3921</v>
      </c>
      <c r="D90" s="223"/>
      <c r="E90" s="223" t="s">
        <v>3922</v>
      </c>
      <c r="F90" s="223" t="s">
        <v>3923</v>
      </c>
      <c r="G90" s="223" t="s">
        <v>3924</v>
      </c>
      <c r="H90" s="223" t="s">
        <v>3912</v>
      </c>
      <c r="I90" s="258" t="s">
        <v>446</v>
      </c>
      <c r="J90" s="186" t="s">
        <v>367</v>
      </c>
      <c r="K90" s="223" t="s">
        <v>447</v>
      </c>
      <c r="L90" s="223"/>
      <c r="M90" s="259" t="s">
        <v>447</v>
      </c>
      <c r="N90" s="223" t="s">
        <v>449</v>
      </c>
      <c r="O90" s="223" t="s">
        <v>3419</v>
      </c>
      <c r="P90" s="260">
        <v>2015</v>
      </c>
      <c r="Q90" s="260">
        <v>2018</v>
      </c>
      <c r="R90" s="223" t="s">
        <v>3412</v>
      </c>
      <c r="S90" s="223" t="s">
        <v>78</v>
      </c>
      <c r="T90" s="223" t="s">
        <v>451</v>
      </c>
      <c r="U90" s="261">
        <v>242</v>
      </c>
      <c r="V90" s="86" t="s">
        <v>452</v>
      </c>
      <c r="W90" s="223" t="s">
        <v>524</v>
      </c>
      <c r="X90" s="223" t="s">
        <v>3925</v>
      </c>
      <c r="Y90" s="262">
        <v>66000</v>
      </c>
      <c r="Z90" s="226"/>
      <c r="AA90" s="241">
        <f t="shared" si="1"/>
        <v>0</v>
      </c>
      <c r="AB90" s="237" t="s">
        <v>3926</v>
      </c>
    </row>
    <row r="91" spans="1:28" ht="15" customHeight="1">
      <c r="A91" s="109">
        <v>82</v>
      </c>
      <c r="B91" s="222" t="str">
        <f t="shared" si="0"/>
        <v>Klik Disini</v>
      </c>
      <c r="C91" s="223" t="s">
        <v>3927</v>
      </c>
      <c r="D91" s="223"/>
      <c r="E91" s="223" t="s">
        <v>3928</v>
      </c>
      <c r="F91" s="223" t="s">
        <v>3929</v>
      </c>
      <c r="G91" s="223" t="s">
        <v>3930</v>
      </c>
      <c r="H91" s="223" t="s">
        <v>3912</v>
      </c>
      <c r="I91" s="258" t="s">
        <v>446</v>
      </c>
      <c r="J91" s="186" t="s">
        <v>367</v>
      </c>
      <c r="K91" s="223" t="s">
        <v>447</v>
      </c>
      <c r="L91" s="223"/>
      <c r="M91" s="259" t="s">
        <v>447</v>
      </c>
      <c r="N91" s="263" t="s">
        <v>449</v>
      </c>
      <c r="O91" s="263" t="s">
        <v>3419</v>
      </c>
      <c r="P91" s="260">
        <v>2015</v>
      </c>
      <c r="Q91" s="260">
        <v>2018</v>
      </c>
      <c r="R91" s="223" t="s">
        <v>3412</v>
      </c>
      <c r="S91" s="223" t="s">
        <v>78</v>
      </c>
      <c r="T91" s="223" t="s">
        <v>451</v>
      </c>
      <c r="U91" s="261">
        <v>138</v>
      </c>
      <c r="V91" s="86" t="s">
        <v>452</v>
      </c>
      <c r="W91" s="223" t="s">
        <v>1124</v>
      </c>
      <c r="X91" s="225" t="s">
        <v>3931</v>
      </c>
      <c r="Y91" s="262">
        <v>32500</v>
      </c>
      <c r="Z91" s="226"/>
      <c r="AA91" s="241">
        <f t="shared" si="1"/>
        <v>0</v>
      </c>
      <c r="AB91" s="237" t="s">
        <v>3932</v>
      </c>
    </row>
    <row r="92" spans="1:28" ht="15" customHeight="1">
      <c r="A92" s="109">
        <v>83</v>
      </c>
      <c r="B92" s="222" t="str">
        <f t="shared" si="0"/>
        <v>Klik Disini</v>
      </c>
      <c r="C92" s="223" t="s">
        <v>3933</v>
      </c>
      <c r="D92" s="223"/>
      <c r="E92" s="223" t="s">
        <v>3934</v>
      </c>
      <c r="F92" s="223" t="s">
        <v>3935</v>
      </c>
      <c r="G92" s="223" t="s">
        <v>3936</v>
      </c>
      <c r="H92" s="223" t="s">
        <v>3912</v>
      </c>
      <c r="I92" s="258" t="s">
        <v>446</v>
      </c>
      <c r="J92" s="186" t="s">
        <v>367</v>
      </c>
      <c r="K92" s="223" t="s">
        <v>447</v>
      </c>
      <c r="L92" s="223"/>
      <c r="M92" s="259" t="s">
        <v>447</v>
      </c>
      <c r="N92" s="263" t="s">
        <v>449</v>
      </c>
      <c r="O92" s="263" t="s">
        <v>3419</v>
      </c>
      <c r="P92" s="260">
        <v>2015</v>
      </c>
      <c r="Q92" s="260">
        <v>2018</v>
      </c>
      <c r="R92" s="223" t="s">
        <v>3412</v>
      </c>
      <c r="S92" s="223" t="s">
        <v>78</v>
      </c>
      <c r="T92" s="223" t="s">
        <v>451</v>
      </c>
      <c r="U92" s="261">
        <v>346</v>
      </c>
      <c r="V92" s="86" t="s">
        <v>452</v>
      </c>
      <c r="W92" s="223" t="s">
        <v>646</v>
      </c>
      <c r="X92" s="223" t="s">
        <v>3937</v>
      </c>
      <c r="Y92" s="262">
        <v>90000</v>
      </c>
      <c r="Z92" s="226"/>
      <c r="AA92" s="241">
        <f t="shared" si="1"/>
        <v>0</v>
      </c>
      <c r="AB92" s="237" t="s">
        <v>3938</v>
      </c>
    </row>
    <row r="93" spans="1:28" ht="15" customHeight="1">
      <c r="A93" s="109">
        <v>84</v>
      </c>
      <c r="B93" s="222" t="str">
        <f t="shared" si="0"/>
        <v>Klik Disini</v>
      </c>
      <c r="C93" s="223" t="s">
        <v>3939</v>
      </c>
      <c r="D93" s="223"/>
      <c r="E93" s="223" t="s">
        <v>3940</v>
      </c>
      <c r="F93" s="223" t="s">
        <v>3941</v>
      </c>
      <c r="G93" s="223" t="s">
        <v>3942</v>
      </c>
      <c r="H93" s="223" t="s">
        <v>3912</v>
      </c>
      <c r="I93" s="258" t="s">
        <v>446</v>
      </c>
      <c r="J93" s="186" t="s">
        <v>367</v>
      </c>
      <c r="K93" s="223" t="s">
        <v>447</v>
      </c>
      <c r="L93" s="223"/>
      <c r="M93" s="259" t="s">
        <v>447</v>
      </c>
      <c r="N93" s="223" t="s">
        <v>449</v>
      </c>
      <c r="O93" s="223" t="s">
        <v>3419</v>
      </c>
      <c r="P93" s="260">
        <v>2015</v>
      </c>
      <c r="Q93" s="260">
        <v>2018</v>
      </c>
      <c r="R93" s="223" t="s">
        <v>3412</v>
      </c>
      <c r="S93" s="223" t="s">
        <v>78</v>
      </c>
      <c r="T93" s="223" t="s">
        <v>451</v>
      </c>
      <c r="U93" s="261">
        <v>162</v>
      </c>
      <c r="V93" s="86" t="s">
        <v>452</v>
      </c>
      <c r="W93" s="223" t="s">
        <v>555</v>
      </c>
      <c r="X93" s="223" t="s">
        <v>3943</v>
      </c>
      <c r="Y93" s="262">
        <v>42000</v>
      </c>
      <c r="Z93" s="226"/>
      <c r="AA93" s="241">
        <f t="shared" si="1"/>
        <v>0</v>
      </c>
      <c r="AB93" s="237" t="s">
        <v>3944</v>
      </c>
    </row>
    <row r="94" spans="1:28" ht="15" customHeight="1">
      <c r="A94" s="109">
        <v>85</v>
      </c>
      <c r="B94" s="222" t="str">
        <f t="shared" si="0"/>
        <v>Klik Disini</v>
      </c>
      <c r="C94" s="223" t="s">
        <v>3945</v>
      </c>
      <c r="D94" s="223"/>
      <c r="E94" s="223" t="s">
        <v>3946</v>
      </c>
      <c r="F94" s="223" t="s">
        <v>3947</v>
      </c>
      <c r="G94" s="223" t="s">
        <v>3948</v>
      </c>
      <c r="H94" s="223" t="s">
        <v>3949</v>
      </c>
      <c r="I94" s="258" t="s">
        <v>1844</v>
      </c>
      <c r="J94" s="186" t="s">
        <v>405</v>
      </c>
      <c r="K94" s="223"/>
      <c r="L94" s="264"/>
      <c r="M94" s="259"/>
      <c r="N94" s="223" t="s">
        <v>449</v>
      </c>
      <c r="O94" s="223" t="s">
        <v>3419</v>
      </c>
      <c r="P94" s="260">
        <v>2015</v>
      </c>
      <c r="Q94" s="260">
        <v>2018</v>
      </c>
      <c r="R94" s="223" t="s">
        <v>3412</v>
      </c>
      <c r="S94" s="223" t="s">
        <v>78</v>
      </c>
      <c r="T94" s="223" t="s">
        <v>451</v>
      </c>
      <c r="U94" s="261">
        <v>162</v>
      </c>
      <c r="V94" s="86" t="s">
        <v>452</v>
      </c>
      <c r="W94" s="223" t="s">
        <v>1332</v>
      </c>
      <c r="X94" s="223" t="s">
        <v>3950</v>
      </c>
      <c r="Y94" s="262">
        <v>66000</v>
      </c>
      <c r="Z94" s="226"/>
      <c r="AA94" s="241">
        <f t="shared" si="1"/>
        <v>0</v>
      </c>
      <c r="AB94" s="237" t="s">
        <v>3951</v>
      </c>
    </row>
    <row r="95" spans="1:28" ht="15" customHeight="1">
      <c r="A95" s="109">
        <v>86</v>
      </c>
      <c r="B95" s="222" t="str">
        <f t="shared" si="0"/>
        <v>Klik Disini</v>
      </c>
      <c r="C95" s="223" t="s">
        <v>3952</v>
      </c>
      <c r="D95" s="223"/>
      <c r="E95" s="223" t="s">
        <v>3953</v>
      </c>
      <c r="F95" s="223" t="s">
        <v>3954</v>
      </c>
      <c r="G95" s="223" t="s">
        <v>3955</v>
      </c>
      <c r="H95" s="223" t="s">
        <v>3912</v>
      </c>
      <c r="I95" s="258" t="s">
        <v>446</v>
      </c>
      <c r="J95" s="186" t="s">
        <v>367</v>
      </c>
      <c r="K95" s="223" t="s">
        <v>447</v>
      </c>
      <c r="L95" s="223"/>
      <c r="M95" s="259" t="s">
        <v>447</v>
      </c>
      <c r="N95" s="263" t="s">
        <v>449</v>
      </c>
      <c r="O95" s="263" t="s">
        <v>3419</v>
      </c>
      <c r="P95" s="260">
        <v>2015</v>
      </c>
      <c r="Q95" s="260">
        <v>2018</v>
      </c>
      <c r="R95" s="223" t="s">
        <v>3412</v>
      </c>
      <c r="S95" s="223" t="s">
        <v>78</v>
      </c>
      <c r="T95" s="223" t="s">
        <v>451</v>
      </c>
      <c r="U95" s="261">
        <v>186</v>
      </c>
      <c r="V95" s="86" t="s">
        <v>452</v>
      </c>
      <c r="W95" s="223" t="s">
        <v>1057</v>
      </c>
      <c r="X95" s="223" t="s">
        <v>3956</v>
      </c>
      <c r="Y95" s="262">
        <v>48000</v>
      </c>
      <c r="Z95" s="226"/>
      <c r="AA95" s="241">
        <f t="shared" si="1"/>
        <v>0</v>
      </c>
      <c r="AB95" s="237" t="s">
        <v>3957</v>
      </c>
    </row>
    <row r="96" spans="1:28" ht="15" customHeight="1">
      <c r="A96" s="109">
        <v>87</v>
      </c>
      <c r="B96" s="222" t="str">
        <f t="shared" si="0"/>
        <v>Klik Disini</v>
      </c>
      <c r="C96" s="223" t="s">
        <v>3958</v>
      </c>
      <c r="D96" s="223"/>
      <c r="E96" s="223" t="s">
        <v>3959</v>
      </c>
      <c r="F96" s="223" t="s">
        <v>3960</v>
      </c>
      <c r="G96" s="223" t="s">
        <v>3961</v>
      </c>
      <c r="H96" s="223" t="s">
        <v>3411</v>
      </c>
      <c r="I96" s="258" t="s">
        <v>592</v>
      </c>
      <c r="J96" s="186" t="s">
        <v>322</v>
      </c>
      <c r="K96" s="264"/>
      <c r="L96" s="264"/>
      <c r="M96" s="259"/>
      <c r="N96" s="223" t="s">
        <v>449</v>
      </c>
      <c r="O96" s="223" t="s">
        <v>3419</v>
      </c>
      <c r="P96" s="260">
        <v>2013</v>
      </c>
      <c r="Q96" s="260">
        <v>2018</v>
      </c>
      <c r="R96" s="223" t="s">
        <v>3643</v>
      </c>
      <c r="S96" s="223" t="s">
        <v>78</v>
      </c>
      <c r="T96" s="223" t="s">
        <v>451</v>
      </c>
      <c r="U96" s="261">
        <v>144</v>
      </c>
      <c r="V96" s="86" t="s">
        <v>452</v>
      </c>
      <c r="W96" s="223" t="s">
        <v>3962</v>
      </c>
      <c r="X96" s="223" t="s">
        <v>3963</v>
      </c>
      <c r="Y96" s="262">
        <v>88500</v>
      </c>
      <c r="Z96" s="226"/>
      <c r="AA96" s="241">
        <f t="shared" si="1"/>
        <v>0</v>
      </c>
      <c r="AB96" s="237" t="s">
        <v>3964</v>
      </c>
    </row>
    <row r="97" spans="1:28" ht="15" customHeight="1">
      <c r="A97" s="109">
        <v>88</v>
      </c>
      <c r="B97" s="222" t="str">
        <f t="shared" si="0"/>
        <v>Klik Disini</v>
      </c>
      <c r="C97" s="223" t="s">
        <v>3965</v>
      </c>
      <c r="D97" s="223"/>
      <c r="E97" s="223" t="s">
        <v>3966</v>
      </c>
      <c r="F97" s="223" t="s">
        <v>3967</v>
      </c>
      <c r="G97" s="223" t="s">
        <v>3968</v>
      </c>
      <c r="H97" s="223" t="s">
        <v>3912</v>
      </c>
      <c r="I97" s="258" t="s">
        <v>446</v>
      </c>
      <c r="J97" s="186" t="s">
        <v>367</v>
      </c>
      <c r="K97" s="223" t="s">
        <v>447</v>
      </c>
      <c r="L97" s="223"/>
      <c r="M97" s="259" t="s">
        <v>447</v>
      </c>
      <c r="N97" s="223" t="s">
        <v>449</v>
      </c>
      <c r="O97" s="223" t="s">
        <v>3419</v>
      </c>
      <c r="P97" s="260">
        <v>2015</v>
      </c>
      <c r="Q97" s="260">
        <v>2018</v>
      </c>
      <c r="R97" s="223" t="s">
        <v>3412</v>
      </c>
      <c r="S97" s="223" t="s">
        <v>78</v>
      </c>
      <c r="T97" s="223" t="s">
        <v>451</v>
      </c>
      <c r="U97" s="261">
        <v>130</v>
      </c>
      <c r="V97" s="86" t="s">
        <v>452</v>
      </c>
      <c r="W97" s="223" t="s">
        <v>471</v>
      </c>
      <c r="X97" s="223" t="s">
        <v>3969</v>
      </c>
      <c r="Y97" s="262">
        <v>42000</v>
      </c>
      <c r="Z97" s="226"/>
      <c r="AA97" s="241">
        <f t="shared" si="1"/>
        <v>0</v>
      </c>
      <c r="AB97" s="237" t="s">
        <v>3970</v>
      </c>
    </row>
    <row r="98" spans="1:28" ht="15" customHeight="1">
      <c r="A98" s="109">
        <v>89</v>
      </c>
      <c r="B98" s="222" t="str">
        <f t="shared" si="0"/>
        <v>Klik Disini</v>
      </c>
      <c r="C98" s="223" t="s">
        <v>3971</v>
      </c>
      <c r="D98" s="223"/>
      <c r="E98" s="223" t="s">
        <v>3972</v>
      </c>
      <c r="F98" s="223" t="s">
        <v>3973</v>
      </c>
      <c r="G98" s="223" t="s">
        <v>3974</v>
      </c>
      <c r="H98" s="223" t="s">
        <v>3912</v>
      </c>
      <c r="I98" s="258" t="s">
        <v>446</v>
      </c>
      <c r="J98" s="186" t="s">
        <v>367</v>
      </c>
      <c r="K98" s="223" t="s">
        <v>447</v>
      </c>
      <c r="L98" s="223"/>
      <c r="M98" s="259" t="s">
        <v>447</v>
      </c>
      <c r="N98" s="223" t="s">
        <v>449</v>
      </c>
      <c r="O98" s="223" t="s">
        <v>3419</v>
      </c>
      <c r="P98" s="260">
        <v>2015</v>
      </c>
      <c r="Q98" s="260">
        <v>2018</v>
      </c>
      <c r="R98" s="223" t="s">
        <v>3412</v>
      </c>
      <c r="S98" s="223" t="s">
        <v>78</v>
      </c>
      <c r="T98" s="223" t="s">
        <v>451</v>
      </c>
      <c r="U98" s="261">
        <v>170</v>
      </c>
      <c r="V98" s="86" t="s">
        <v>452</v>
      </c>
      <c r="W98" s="223" t="s">
        <v>736</v>
      </c>
      <c r="X98" s="223" t="s">
        <v>3975</v>
      </c>
      <c r="Y98" s="262">
        <v>42000</v>
      </c>
      <c r="Z98" s="226"/>
      <c r="AA98" s="241">
        <f t="shared" si="1"/>
        <v>0</v>
      </c>
      <c r="AB98" s="237" t="s">
        <v>3976</v>
      </c>
    </row>
    <row r="99" spans="1:28" ht="15" customHeight="1">
      <c r="A99" s="109">
        <v>90</v>
      </c>
      <c r="B99" s="222" t="str">
        <f t="shared" si="0"/>
        <v>Klik Disini</v>
      </c>
      <c r="C99" s="223" t="s">
        <v>3977</v>
      </c>
      <c r="D99" s="223"/>
      <c r="E99" s="223" t="s">
        <v>3978</v>
      </c>
      <c r="F99" s="223" t="s">
        <v>3979</v>
      </c>
      <c r="G99" s="223" t="s">
        <v>3980</v>
      </c>
      <c r="H99" s="223" t="s">
        <v>3912</v>
      </c>
      <c r="I99" s="258" t="s">
        <v>446</v>
      </c>
      <c r="J99" s="186" t="s">
        <v>367</v>
      </c>
      <c r="K99" s="223" t="s">
        <v>447</v>
      </c>
      <c r="L99" s="223"/>
      <c r="M99" s="259" t="s">
        <v>447</v>
      </c>
      <c r="N99" s="223" t="s">
        <v>449</v>
      </c>
      <c r="O99" s="223" t="s">
        <v>3419</v>
      </c>
      <c r="P99" s="260">
        <v>2015</v>
      </c>
      <c r="Q99" s="260">
        <v>2018</v>
      </c>
      <c r="R99" s="223" t="s">
        <v>3412</v>
      </c>
      <c r="S99" s="223" t="s">
        <v>78</v>
      </c>
      <c r="T99" s="223" t="s">
        <v>451</v>
      </c>
      <c r="U99" s="261">
        <v>259</v>
      </c>
      <c r="V99" s="86" t="s">
        <v>452</v>
      </c>
      <c r="W99" s="223" t="s">
        <v>1808</v>
      </c>
      <c r="X99" s="223" t="s">
        <v>3981</v>
      </c>
      <c r="Y99" s="262">
        <v>67500</v>
      </c>
      <c r="Z99" s="226"/>
      <c r="AA99" s="241">
        <f t="shared" si="1"/>
        <v>0</v>
      </c>
      <c r="AB99" s="237" t="s">
        <v>3982</v>
      </c>
    </row>
    <row r="100" spans="1:28" ht="15" customHeight="1">
      <c r="A100" s="109">
        <v>91</v>
      </c>
      <c r="B100" s="222" t="str">
        <f t="shared" si="0"/>
        <v>Klik Disini</v>
      </c>
      <c r="C100" s="223" t="s">
        <v>3983</v>
      </c>
      <c r="D100" s="223"/>
      <c r="E100" s="223" t="s">
        <v>3984</v>
      </c>
      <c r="F100" s="223" t="s">
        <v>3985</v>
      </c>
      <c r="G100" s="223" t="s">
        <v>3986</v>
      </c>
      <c r="H100" s="223" t="s">
        <v>3912</v>
      </c>
      <c r="I100" s="258" t="s">
        <v>446</v>
      </c>
      <c r="J100" s="186" t="s">
        <v>367</v>
      </c>
      <c r="K100" s="223" t="s">
        <v>447</v>
      </c>
      <c r="L100" s="223"/>
      <c r="M100" s="259" t="s">
        <v>447</v>
      </c>
      <c r="N100" s="223" t="s">
        <v>449</v>
      </c>
      <c r="O100" s="223" t="s">
        <v>3419</v>
      </c>
      <c r="P100" s="260">
        <v>2015</v>
      </c>
      <c r="Q100" s="260">
        <v>2018</v>
      </c>
      <c r="R100" s="223" t="s">
        <v>3412</v>
      </c>
      <c r="S100" s="223" t="s">
        <v>78</v>
      </c>
      <c r="T100" s="223" t="s">
        <v>451</v>
      </c>
      <c r="U100" s="261">
        <v>178</v>
      </c>
      <c r="V100" s="86" t="s">
        <v>452</v>
      </c>
      <c r="W100" s="223" t="s">
        <v>584</v>
      </c>
      <c r="X100" s="223" t="s">
        <v>3987</v>
      </c>
      <c r="Y100" s="262">
        <v>52000</v>
      </c>
      <c r="Z100" s="226"/>
      <c r="AA100" s="241">
        <f t="shared" si="1"/>
        <v>0</v>
      </c>
      <c r="AB100" s="237" t="s">
        <v>3988</v>
      </c>
    </row>
    <row r="101" spans="1:28" ht="15" customHeight="1">
      <c r="A101" s="109">
        <v>92</v>
      </c>
      <c r="B101" s="222" t="str">
        <f t="shared" si="0"/>
        <v>Klik Disini</v>
      </c>
      <c r="C101" s="223" t="s">
        <v>3989</v>
      </c>
      <c r="D101" s="223"/>
      <c r="E101" s="223" t="s">
        <v>3990</v>
      </c>
      <c r="F101" s="223" t="s">
        <v>3991</v>
      </c>
      <c r="G101" s="223" t="s">
        <v>3992</v>
      </c>
      <c r="H101" s="223" t="s">
        <v>2070</v>
      </c>
      <c r="I101" s="258" t="s">
        <v>583</v>
      </c>
      <c r="J101" s="186" t="s">
        <v>263</v>
      </c>
      <c r="K101" s="223" t="s">
        <v>447</v>
      </c>
      <c r="L101" s="223"/>
      <c r="M101" s="259" t="s">
        <v>447</v>
      </c>
      <c r="N101" s="223" t="s">
        <v>449</v>
      </c>
      <c r="O101" s="223" t="s">
        <v>3419</v>
      </c>
      <c r="P101" s="260">
        <v>2015</v>
      </c>
      <c r="Q101" s="260">
        <v>2018</v>
      </c>
      <c r="R101" s="223" t="s">
        <v>3740</v>
      </c>
      <c r="S101" s="223" t="s">
        <v>78</v>
      </c>
      <c r="T101" s="223" t="s">
        <v>451</v>
      </c>
      <c r="U101" s="261">
        <v>272</v>
      </c>
      <c r="V101" s="86" t="s">
        <v>452</v>
      </c>
      <c r="W101" s="223" t="s">
        <v>3993</v>
      </c>
      <c r="X101" s="223" t="s">
        <v>3994</v>
      </c>
      <c r="Y101" s="262">
        <v>217500</v>
      </c>
      <c r="Z101" s="226"/>
      <c r="AA101" s="241">
        <f t="shared" si="1"/>
        <v>0</v>
      </c>
      <c r="AB101" s="237" t="s">
        <v>3995</v>
      </c>
    </row>
    <row r="102" spans="1:28" ht="15" customHeight="1">
      <c r="A102" s="109">
        <v>93</v>
      </c>
      <c r="B102" s="222" t="str">
        <f t="shared" si="0"/>
        <v>Klik Disini</v>
      </c>
      <c r="C102" s="223" t="s">
        <v>3996</v>
      </c>
      <c r="D102" s="223"/>
      <c r="E102" s="223" t="s">
        <v>3997</v>
      </c>
      <c r="F102" s="223" t="s">
        <v>3998</v>
      </c>
      <c r="G102" s="223" t="s">
        <v>3999</v>
      </c>
      <c r="H102" s="223" t="s">
        <v>3912</v>
      </c>
      <c r="I102" s="258" t="s">
        <v>446</v>
      </c>
      <c r="J102" s="186" t="s">
        <v>367</v>
      </c>
      <c r="K102" s="223" t="s">
        <v>447</v>
      </c>
      <c r="L102" s="223"/>
      <c r="M102" s="259" t="s">
        <v>447</v>
      </c>
      <c r="N102" s="223" t="s">
        <v>449</v>
      </c>
      <c r="O102" s="223" t="s">
        <v>3419</v>
      </c>
      <c r="P102" s="260">
        <v>2015</v>
      </c>
      <c r="Q102" s="260">
        <v>2018</v>
      </c>
      <c r="R102" s="223" t="s">
        <v>3412</v>
      </c>
      <c r="S102" s="223" t="s">
        <v>78</v>
      </c>
      <c r="T102" s="223" t="s">
        <v>451</v>
      </c>
      <c r="U102" s="261">
        <v>194</v>
      </c>
      <c r="V102" s="86" t="s">
        <v>452</v>
      </c>
      <c r="W102" s="223" t="s">
        <v>715</v>
      </c>
      <c r="X102" s="223" t="s">
        <v>4000</v>
      </c>
      <c r="Y102" s="262">
        <v>42000</v>
      </c>
      <c r="Z102" s="226"/>
      <c r="AA102" s="241">
        <f t="shared" si="1"/>
        <v>0</v>
      </c>
      <c r="AB102" s="237" t="s">
        <v>4001</v>
      </c>
    </row>
    <row r="103" spans="1:28" ht="15" customHeight="1">
      <c r="A103" s="109">
        <v>94</v>
      </c>
      <c r="B103" s="222" t="str">
        <f t="shared" si="0"/>
        <v>Klik Disini</v>
      </c>
      <c r="C103" s="223" t="s">
        <v>4002</v>
      </c>
      <c r="D103" s="223"/>
      <c r="E103" s="223" t="s">
        <v>4003</v>
      </c>
      <c r="F103" s="223" t="s">
        <v>4004</v>
      </c>
      <c r="G103" s="223" t="s">
        <v>4005</v>
      </c>
      <c r="H103" s="223" t="s">
        <v>3912</v>
      </c>
      <c r="I103" s="258" t="s">
        <v>446</v>
      </c>
      <c r="J103" s="186" t="s">
        <v>367</v>
      </c>
      <c r="K103" s="223" t="s">
        <v>447</v>
      </c>
      <c r="L103" s="223"/>
      <c r="M103" s="259" t="s">
        <v>447</v>
      </c>
      <c r="N103" s="223" t="s">
        <v>449</v>
      </c>
      <c r="O103" s="223" t="s">
        <v>3419</v>
      </c>
      <c r="P103" s="260">
        <v>2015</v>
      </c>
      <c r="Q103" s="260">
        <v>2018</v>
      </c>
      <c r="R103" s="223" t="s">
        <v>3412</v>
      </c>
      <c r="S103" s="223" t="s">
        <v>78</v>
      </c>
      <c r="T103" s="223" t="s">
        <v>451</v>
      </c>
      <c r="U103" s="261">
        <v>218</v>
      </c>
      <c r="V103" s="86" t="s">
        <v>452</v>
      </c>
      <c r="W103" s="223" t="s">
        <v>1124</v>
      </c>
      <c r="X103" s="223" t="s">
        <v>4006</v>
      </c>
      <c r="Y103" s="262">
        <v>60000</v>
      </c>
      <c r="Z103" s="226"/>
      <c r="AA103" s="241">
        <f t="shared" si="1"/>
        <v>0</v>
      </c>
      <c r="AB103" s="237" t="s">
        <v>4007</v>
      </c>
    </row>
    <row r="104" spans="1:28" ht="15" customHeight="1">
      <c r="A104" s="109">
        <v>95</v>
      </c>
      <c r="B104" s="222" t="str">
        <f t="shared" si="0"/>
        <v>Klik Disini</v>
      </c>
      <c r="C104" s="223" t="s">
        <v>4008</v>
      </c>
      <c r="D104" s="223"/>
      <c r="E104" s="223" t="s">
        <v>4009</v>
      </c>
      <c r="F104" s="223" t="s">
        <v>4010</v>
      </c>
      <c r="G104" s="223" t="s">
        <v>4011</v>
      </c>
      <c r="H104" s="223" t="s">
        <v>4012</v>
      </c>
      <c r="I104" s="258" t="s">
        <v>592</v>
      </c>
      <c r="J104" s="186" t="s">
        <v>324</v>
      </c>
      <c r="K104" s="264"/>
      <c r="L104" s="264"/>
      <c r="M104" s="259"/>
      <c r="N104" s="223" t="s">
        <v>449</v>
      </c>
      <c r="O104" s="223" t="s">
        <v>3419</v>
      </c>
      <c r="P104" s="260">
        <v>2015</v>
      </c>
      <c r="Q104" s="260">
        <v>2018</v>
      </c>
      <c r="R104" s="223" t="s">
        <v>3412</v>
      </c>
      <c r="S104" s="223" t="s">
        <v>78</v>
      </c>
      <c r="T104" s="223" t="s">
        <v>451</v>
      </c>
      <c r="U104" s="261">
        <v>108</v>
      </c>
      <c r="V104" s="86" t="s">
        <v>452</v>
      </c>
      <c r="W104" s="223" t="s">
        <v>736</v>
      </c>
      <c r="X104" s="223" t="s">
        <v>4013</v>
      </c>
      <c r="Y104" s="262">
        <v>68000</v>
      </c>
      <c r="Z104" s="226"/>
      <c r="AA104" s="241">
        <f t="shared" si="1"/>
        <v>0</v>
      </c>
      <c r="AB104" s="237" t="s">
        <v>4014</v>
      </c>
    </row>
    <row r="105" spans="1:28" ht="15" customHeight="1">
      <c r="A105" s="109">
        <v>96</v>
      </c>
      <c r="B105" s="222" t="str">
        <f t="shared" si="0"/>
        <v>Klik Disini</v>
      </c>
      <c r="C105" s="223" t="s">
        <v>4015</v>
      </c>
      <c r="D105" s="223"/>
      <c r="E105" s="223" t="s">
        <v>4016</v>
      </c>
      <c r="F105" s="223" t="s">
        <v>4017</v>
      </c>
      <c r="G105" s="223" t="s">
        <v>4018</v>
      </c>
      <c r="H105" s="223" t="s">
        <v>3912</v>
      </c>
      <c r="I105" s="258" t="s">
        <v>446</v>
      </c>
      <c r="J105" s="186" t="s">
        <v>367</v>
      </c>
      <c r="K105" s="264"/>
      <c r="L105" s="264"/>
      <c r="M105" s="259"/>
      <c r="N105" s="263" t="s">
        <v>449</v>
      </c>
      <c r="O105" s="263" t="s">
        <v>3419</v>
      </c>
      <c r="P105" s="260">
        <v>2015</v>
      </c>
      <c r="Q105" s="260">
        <v>2018</v>
      </c>
      <c r="R105" s="223" t="s">
        <v>3412</v>
      </c>
      <c r="S105" s="223" t="s">
        <v>78</v>
      </c>
      <c r="T105" s="223" t="s">
        <v>451</v>
      </c>
      <c r="U105" s="261">
        <v>170</v>
      </c>
      <c r="V105" s="86" t="s">
        <v>452</v>
      </c>
      <c r="W105" s="223" t="s">
        <v>1124</v>
      </c>
      <c r="X105" s="223" t="s">
        <v>4019</v>
      </c>
      <c r="Y105" s="262">
        <v>48000</v>
      </c>
      <c r="Z105" s="226"/>
      <c r="AA105" s="241">
        <f t="shared" si="1"/>
        <v>0</v>
      </c>
      <c r="AB105" s="237" t="s">
        <v>4020</v>
      </c>
    </row>
    <row r="106" spans="1:28" ht="15" customHeight="1">
      <c r="A106" s="109">
        <v>97</v>
      </c>
      <c r="B106" s="222" t="str">
        <f t="shared" si="0"/>
        <v>Klik Disini</v>
      </c>
      <c r="C106" s="223" t="s">
        <v>4021</v>
      </c>
      <c r="D106" s="223"/>
      <c r="E106" s="223" t="s">
        <v>4022</v>
      </c>
      <c r="F106" s="223" t="s">
        <v>4023</v>
      </c>
      <c r="G106" s="223" t="s">
        <v>4024</v>
      </c>
      <c r="H106" s="223" t="s">
        <v>2070</v>
      </c>
      <c r="I106" s="258" t="s">
        <v>583</v>
      </c>
      <c r="J106" s="186" t="s">
        <v>263</v>
      </c>
      <c r="K106" s="264"/>
      <c r="L106" s="264"/>
      <c r="M106" s="259"/>
      <c r="N106" s="223" t="s">
        <v>449</v>
      </c>
      <c r="O106" s="223" t="s">
        <v>3419</v>
      </c>
      <c r="P106" s="260">
        <v>2014</v>
      </c>
      <c r="Q106" s="260">
        <v>2018</v>
      </c>
      <c r="R106" s="223" t="s">
        <v>3740</v>
      </c>
      <c r="S106" s="223" t="s">
        <v>78</v>
      </c>
      <c r="T106" s="223" t="s">
        <v>451</v>
      </c>
      <c r="U106" s="261">
        <v>148</v>
      </c>
      <c r="V106" s="86" t="s">
        <v>452</v>
      </c>
      <c r="W106" s="223" t="s">
        <v>707</v>
      </c>
      <c r="X106" s="223" t="s">
        <v>4025</v>
      </c>
      <c r="Y106" s="262">
        <v>43500</v>
      </c>
      <c r="Z106" s="226"/>
      <c r="AA106" s="241">
        <f t="shared" si="1"/>
        <v>0</v>
      </c>
      <c r="AB106" s="237" t="s">
        <v>4026</v>
      </c>
    </row>
    <row r="107" spans="1:28" ht="15" customHeight="1">
      <c r="A107" s="109">
        <v>98</v>
      </c>
      <c r="B107" s="222" t="str">
        <f t="shared" si="0"/>
        <v>Klik Disini</v>
      </c>
      <c r="C107" s="223" t="s">
        <v>4027</v>
      </c>
      <c r="D107" s="223"/>
      <c r="E107" s="223" t="s">
        <v>4028</v>
      </c>
      <c r="F107" s="223" t="s">
        <v>4029</v>
      </c>
      <c r="G107" s="223" t="s">
        <v>4030</v>
      </c>
      <c r="H107" s="223" t="s">
        <v>3912</v>
      </c>
      <c r="I107" s="258" t="s">
        <v>446</v>
      </c>
      <c r="J107" s="186" t="s">
        <v>367</v>
      </c>
      <c r="K107" s="223"/>
      <c r="L107" s="223"/>
      <c r="M107" s="259"/>
      <c r="N107" s="223" t="s">
        <v>449</v>
      </c>
      <c r="O107" s="223" t="s">
        <v>3419</v>
      </c>
      <c r="P107" s="260">
        <v>2015</v>
      </c>
      <c r="Q107" s="260">
        <v>2018</v>
      </c>
      <c r="R107" s="223" t="s">
        <v>3412</v>
      </c>
      <c r="S107" s="223" t="s">
        <v>78</v>
      </c>
      <c r="T107" s="223" t="s">
        <v>451</v>
      </c>
      <c r="U107" s="261">
        <v>474</v>
      </c>
      <c r="V107" s="86" t="s">
        <v>452</v>
      </c>
      <c r="W107" s="223" t="s">
        <v>830</v>
      </c>
      <c r="X107" s="223" t="s">
        <v>4031</v>
      </c>
      <c r="Y107" s="262">
        <v>114000</v>
      </c>
      <c r="Z107" s="226"/>
      <c r="AA107" s="241">
        <f t="shared" si="1"/>
        <v>0</v>
      </c>
      <c r="AB107" s="237" t="s">
        <v>4032</v>
      </c>
    </row>
    <row r="108" spans="1:28" ht="15" customHeight="1">
      <c r="A108" s="109">
        <v>99</v>
      </c>
      <c r="B108" s="222" t="str">
        <f t="shared" si="0"/>
        <v>Klik Disini</v>
      </c>
      <c r="C108" s="223" t="s">
        <v>4033</v>
      </c>
      <c r="D108" s="223"/>
      <c r="E108" s="223" t="s">
        <v>4034</v>
      </c>
      <c r="F108" s="223" t="s">
        <v>4035</v>
      </c>
      <c r="G108" s="223" t="s">
        <v>4036</v>
      </c>
      <c r="H108" s="223" t="s">
        <v>3912</v>
      </c>
      <c r="I108" s="258" t="s">
        <v>446</v>
      </c>
      <c r="J108" s="186" t="s">
        <v>367</v>
      </c>
      <c r="K108" s="264"/>
      <c r="L108" s="264"/>
      <c r="M108" s="259"/>
      <c r="N108" s="263" t="s">
        <v>449</v>
      </c>
      <c r="O108" s="263" t="s">
        <v>3419</v>
      </c>
      <c r="P108" s="260">
        <v>2015</v>
      </c>
      <c r="Q108" s="260">
        <v>2018</v>
      </c>
      <c r="R108" s="223" t="s">
        <v>3412</v>
      </c>
      <c r="S108" s="223" t="s">
        <v>78</v>
      </c>
      <c r="T108" s="223" t="s">
        <v>451</v>
      </c>
      <c r="U108" s="261">
        <v>98</v>
      </c>
      <c r="V108" s="86" t="s">
        <v>452</v>
      </c>
      <c r="W108" s="223" t="s">
        <v>471</v>
      </c>
      <c r="X108" s="223" t="s">
        <v>4037</v>
      </c>
      <c r="Y108" s="262">
        <v>48000</v>
      </c>
      <c r="Z108" s="226"/>
      <c r="AA108" s="241">
        <f t="shared" si="1"/>
        <v>0</v>
      </c>
      <c r="AB108" s="237" t="s">
        <v>4038</v>
      </c>
    </row>
    <row r="109" spans="1:28" ht="15" customHeight="1">
      <c r="A109" s="109">
        <v>100</v>
      </c>
      <c r="B109" s="222" t="str">
        <f t="shared" si="0"/>
        <v>Klik Disini</v>
      </c>
      <c r="C109" s="223" t="s">
        <v>4039</v>
      </c>
      <c r="D109" s="223"/>
      <c r="E109" s="223" t="s">
        <v>4040</v>
      </c>
      <c r="F109" s="223" t="s">
        <v>4041</v>
      </c>
      <c r="G109" s="223" t="s">
        <v>4042</v>
      </c>
      <c r="H109" s="223" t="s">
        <v>3591</v>
      </c>
      <c r="I109" s="258" t="s">
        <v>446</v>
      </c>
      <c r="J109" s="186" t="s">
        <v>345</v>
      </c>
      <c r="K109" s="264"/>
      <c r="L109" s="264"/>
      <c r="M109" s="259"/>
      <c r="N109" s="223" t="s">
        <v>449</v>
      </c>
      <c r="O109" s="223" t="s">
        <v>3419</v>
      </c>
      <c r="P109" s="260">
        <v>2012</v>
      </c>
      <c r="Q109" s="260">
        <v>2018</v>
      </c>
      <c r="R109" s="223" t="s">
        <v>3412</v>
      </c>
      <c r="S109" s="223" t="s">
        <v>78</v>
      </c>
      <c r="T109" s="223" t="s">
        <v>451</v>
      </c>
      <c r="U109" s="261">
        <v>208</v>
      </c>
      <c r="V109" s="86" t="s">
        <v>452</v>
      </c>
      <c r="W109" s="223" t="s">
        <v>4043</v>
      </c>
      <c r="X109" s="223" t="s">
        <v>4044</v>
      </c>
      <c r="Y109" s="262">
        <v>62500</v>
      </c>
      <c r="Z109" s="226"/>
      <c r="AA109" s="241">
        <f t="shared" si="1"/>
        <v>0</v>
      </c>
      <c r="AB109" s="237" t="s">
        <v>4045</v>
      </c>
    </row>
    <row r="110" spans="1:28" ht="15" customHeight="1">
      <c r="A110" s="109">
        <v>101</v>
      </c>
      <c r="B110" s="222" t="str">
        <f t="shared" si="0"/>
        <v>Klik Disini</v>
      </c>
      <c r="C110" s="223" t="s">
        <v>4046</v>
      </c>
      <c r="D110" s="223"/>
      <c r="E110" s="223" t="s">
        <v>4047</v>
      </c>
      <c r="F110" s="223" t="s">
        <v>4048</v>
      </c>
      <c r="G110" s="223" t="s">
        <v>4049</v>
      </c>
      <c r="H110" s="223" t="s">
        <v>3912</v>
      </c>
      <c r="I110" s="258" t="s">
        <v>446</v>
      </c>
      <c r="J110" s="186" t="s">
        <v>367</v>
      </c>
      <c r="K110" s="264"/>
      <c r="L110" s="264"/>
      <c r="M110" s="259"/>
      <c r="N110" s="223" t="s">
        <v>449</v>
      </c>
      <c r="O110" s="223" t="s">
        <v>3419</v>
      </c>
      <c r="P110" s="260">
        <v>2015</v>
      </c>
      <c r="Q110" s="260">
        <v>2018</v>
      </c>
      <c r="R110" s="223" t="s">
        <v>3412</v>
      </c>
      <c r="S110" s="223" t="s">
        <v>78</v>
      </c>
      <c r="T110" s="223" t="s">
        <v>451</v>
      </c>
      <c r="U110" s="261">
        <v>282</v>
      </c>
      <c r="V110" s="86" t="s">
        <v>452</v>
      </c>
      <c r="W110" s="223" t="s">
        <v>1057</v>
      </c>
      <c r="X110" s="223" t="s">
        <v>4050</v>
      </c>
      <c r="Y110" s="262">
        <v>71000</v>
      </c>
      <c r="Z110" s="226"/>
      <c r="AA110" s="241">
        <f t="shared" si="1"/>
        <v>0</v>
      </c>
      <c r="AB110" s="237" t="s">
        <v>4051</v>
      </c>
    </row>
    <row r="111" spans="1:28" ht="15" customHeight="1">
      <c r="A111" s="109">
        <v>102</v>
      </c>
      <c r="B111" s="222" t="str">
        <f t="shared" si="0"/>
        <v>Klik Disini</v>
      </c>
      <c r="C111" s="223" t="s">
        <v>4052</v>
      </c>
      <c r="D111" s="223"/>
      <c r="E111" s="223" t="s">
        <v>4053</v>
      </c>
      <c r="F111" s="223" t="s">
        <v>4054</v>
      </c>
      <c r="G111" s="223" t="s">
        <v>4055</v>
      </c>
      <c r="H111" s="223" t="s">
        <v>1056</v>
      </c>
      <c r="I111" s="258" t="s">
        <v>583</v>
      </c>
      <c r="J111" s="186" t="s">
        <v>265</v>
      </c>
      <c r="K111" s="264"/>
      <c r="L111" s="264"/>
      <c r="M111" s="259"/>
      <c r="N111" s="223"/>
      <c r="O111" s="223"/>
      <c r="P111" s="260">
        <v>2015</v>
      </c>
      <c r="Q111" s="260">
        <v>2018</v>
      </c>
      <c r="R111" s="223" t="s">
        <v>3480</v>
      </c>
      <c r="S111" s="223" t="s">
        <v>78</v>
      </c>
      <c r="T111" s="223"/>
      <c r="U111" s="261">
        <v>304</v>
      </c>
      <c r="V111" s="86" t="s">
        <v>452</v>
      </c>
      <c r="W111" s="223" t="s">
        <v>707</v>
      </c>
      <c r="X111" s="223" t="s">
        <v>4056</v>
      </c>
      <c r="Y111" s="262">
        <v>66000</v>
      </c>
      <c r="Z111" s="226"/>
      <c r="AA111" s="241">
        <f t="shared" si="1"/>
        <v>0</v>
      </c>
      <c r="AB111" s="237" t="s">
        <v>4057</v>
      </c>
    </row>
    <row r="112" spans="1:28" ht="15" customHeight="1">
      <c r="A112" s="109">
        <v>103</v>
      </c>
      <c r="B112" s="222" t="str">
        <f t="shared" si="0"/>
        <v>Klik Disini</v>
      </c>
      <c r="C112" s="223" t="s">
        <v>4058</v>
      </c>
      <c r="D112" s="223"/>
      <c r="E112" s="223" t="s">
        <v>4059</v>
      </c>
      <c r="F112" s="223" t="s">
        <v>4060</v>
      </c>
      <c r="G112" s="223" t="s">
        <v>4061</v>
      </c>
      <c r="H112" s="223" t="s">
        <v>3912</v>
      </c>
      <c r="I112" s="258" t="s">
        <v>446</v>
      </c>
      <c r="J112" s="186" t="s">
        <v>367</v>
      </c>
      <c r="K112" s="264"/>
      <c r="L112" s="264"/>
      <c r="M112" s="259"/>
      <c r="N112" s="263" t="s">
        <v>449</v>
      </c>
      <c r="O112" s="263" t="s">
        <v>3419</v>
      </c>
      <c r="P112" s="260">
        <v>2015</v>
      </c>
      <c r="Q112" s="260">
        <v>2018</v>
      </c>
      <c r="R112" s="223" t="s">
        <v>3412</v>
      </c>
      <c r="S112" s="223" t="s">
        <v>78</v>
      </c>
      <c r="T112" s="223" t="s">
        <v>451</v>
      </c>
      <c r="U112" s="261">
        <v>346</v>
      </c>
      <c r="V112" s="86" t="s">
        <v>452</v>
      </c>
      <c r="W112" s="223" t="s">
        <v>2904</v>
      </c>
      <c r="X112" s="223" t="s">
        <v>4062</v>
      </c>
      <c r="Y112" s="262">
        <v>78000</v>
      </c>
      <c r="Z112" s="226"/>
      <c r="AA112" s="241">
        <f t="shared" si="1"/>
        <v>0</v>
      </c>
      <c r="AB112" s="237" t="s">
        <v>4063</v>
      </c>
    </row>
    <row r="113" spans="1:28" ht="15" customHeight="1">
      <c r="A113" s="109">
        <v>104</v>
      </c>
      <c r="B113" s="222" t="str">
        <f t="shared" si="0"/>
        <v>Klik Disini</v>
      </c>
      <c r="C113" s="223" t="s">
        <v>4064</v>
      </c>
      <c r="D113" s="223"/>
      <c r="E113" s="223" t="s">
        <v>4065</v>
      </c>
      <c r="F113" s="223" t="s">
        <v>4066</v>
      </c>
      <c r="G113" s="223" t="s">
        <v>4067</v>
      </c>
      <c r="H113" s="223" t="s">
        <v>4012</v>
      </c>
      <c r="I113" s="258" t="s">
        <v>592</v>
      </c>
      <c r="J113" s="186" t="s">
        <v>334</v>
      </c>
      <c r="K113" s="264"/>
      <c r="L113" s="264"/>
      <c r="M113" s="259"/>
      <c r="N113" s="223" t="s">
        <v>449</v>
      </c>
      <c r="O113" s="223" t="s">
        <v>3419</v>
      </c>
      <c r="P113" s="260">
        <v>2015</v>
      </c>
      <c r="Q113" s="260">
        <v>2018</v>
      </c>
      <c r="R113" s="223" t="s">
        <v>3412</v>
      </c>
      <c r="S113" s="223" t="s">
        <v>78</v>
      </c>
      <c r="T113" s="223" t="s">
        <v>451</v>
      </c>
      <c r="U113" s="261">
        <v>80</v>
      </c>
      <c r="V113" s="86" t="s">
        <v>452</v>
      </c>
      <c r="W113" s="223" t="s">
        <v>2904</v>
      </c>
      <c r="X113" s="223" t="s">
        <v>4068</v>
      </c>
      <c r="Y113" s="262">
        <v>52000</v>
      </c>
      <c r="Z113" s="226"/>
      <c r="AA113" s="241">
        <f t="shared" si="1"/>
        <v>0</v>
      </c>
      <c r="AB113" s="237" t="s">
        <v>4069</v>
      </c>
    </row>
    <row r="114" spans="1:28" ht="15" customHeight="1">
      <c r="A114" s="109">
        <v>105</v>
      </c>
      <c r="B114" s="222" t="str">
        <f t="shared" si="0"/>
        <v>Klik Disini</v>
      </c>
      <c r="C114" s="223" t="s">
        <v>4070</v>
      </c>
      <c r="D114" s="223"/>
      <c r="E114" s="223" t="s">
        <v>4071</v>
      </c>
      <c r="F114" s="223" t="s">
        <v>4072</v>
      </c>
      <c r="G114" s="223" t="s">
        <v>4073</v>
      </c>
      <c r="H114" s="223" t="s">
        <v>3912</v>
      </c>
      <c r="I114" s="258" t="s">
        <v>446</v>
      </c>
      <c r="J114" s="186" t="s">
        <v>367</v>
      </c>
      <c r="K114" s="264"/>
      <c r="L114" s="264"/>
      <c r="M114" s="259"/>
      <c r="N114" s="223" t="s">
        <v>449</v>
      </c>
      <c r="O114" s="223" t="s">
        <v>3419</v>
      </c>
      <c r="P114" s="260">
        <v>2015</v>
      </c>
      <c r="Q114" s="260">
        <v>2018</v>
      </c>
      <c r="R114" s="223" t="s">
        <v>3412</v>
      </c>
      <c r="S114" s="223" t="s">
        <v>78</v>
      </c>
      <c r="T114" s="223" t="s">
        <v>451</v>
      </c>
      <c r="U114" s="261">
        <v>82</v>
      </c>
      <c r="V114" s="86" t="s">
        <v>452</v>
      </c>
      <c r="W114" s="223" t="s">
        <v>2657</v>
      </c>
      <c r="X114" s="223" t="s">
        <v>4074</v>
      </c>
      <c r="Y114" s="262">
        <v>36000</v>
      </c>
      <c r="Z114" s="226"/>
      <c r="AA114" s="241">
        <f t="shared" si="1"/>
        <v>0</v>
      </c>
      <c r="AB114" s="237" t="s">
        <v>4075</v>
      </c>
    </row>
    <row r="115" spans="1:28" ht="15" customHeight="1">
      <c r="A115" s="109">
        <v>106</v>
      </c>
      <c r="B115" s="222" t="str">
        <f t="shared" si="0"/>
        <v>Klik Disini</v>
      </c>
      <c r="C115" s="223" t="s">
        <v>4076</v>
      </c>
      <c r="D115" s="223"/>
      <c r="E115" s="223" t="s">
        <v>4077</v>
      </c>
      <c r="F115" s="223" t="s">
        <v>4078</v>
      </c>
      <c r="G115" s="223" t="s">
        <v>4079</v>
      </c>
      <c r="H115" s="223" t="s">
        <v>3473</v>
      </c>
      <c r="I115" s="258" t="s">
        <v>446</v>
      </c>
      <c r="J115" s="186" t="s">
        <v>345</v>
      </c>
      <c r="K115" s="264"/>
      <c r="L115" s="264"/>
      <c r="M115" s="259"/>
      <c r="N115" s="223" t="s">
        <v>449</v>
      </c>
      <c r="O115" s="223" t="s">
        <v>3419</v>
      </c>
      <c r="P115" s="260">
        <v>2015</v>
      </c>
      <c r="Q115" s="260">
        <v>2018</v>
      </c>
      <c r="R115" s="223" t="s">
        <v>3412</v>
      </c>
      <c r="S115" s="223" t="s">
        <v>78</v>
      </c>
      <c r="T115" s="223" t="s">
        <v>451</v>
      </c>
      <c r="U115" s="261">
        <v>176</v>
      </c>
      <c r="V115" s="86" t="s">
        <v>452</v>
      </c>
      <c r="W115" s="223" t="s">
        <v>488</v>
      </c>
      <c r="X115" s="223" t="s">
        <v>4080</v>
      </c>
      <c r="Y115" s="262">
        <v>54000</v>
      </c>
      <c r="Z115" s="226"/>
      <c r="AA115" s="241">
        <f t="shared" si="1"/>
        <v>0</v>
      </c>
      <c r="AB115" s="237" t="s">
        <v>4081</v>
      </c>
    </row>
    <row r="116" spans="1:28" ht="15" customHeight="1">
      <c r="A116" s="109">
        <v>107</v>
      </c>
      <c r="B116" s="222" t="str">
        <f t="shared" si="0"/>
        <v>Klik Disini</v>
      </c>
      <c r="C116" s="223" t="s">
        <v>4082</v>
      </c>
      <c r="D116" s="223"/>
      <c r="E116" s="223" t="s">
        <v>4083</v>
      </c>
      <c r="F116" s="223" t="s">
        <v>4084</v>
      </c>
      <c r="G116" s="223" t="s">
        <v>4085</v>
      </c>
      <c r="H116" s="223" t="s">
        <v>3912</v>
      </c>
      <c r="I116" s="258" t="s">
        <v>446</v>
      </c>
      <c r="J116" s="186" t="s">
        <v>367</v>
      </c>
      <c r="K116" s="264"/>
      <c r="L116" s="264"/>
      <c r="M116" s="259"/>
      <c r="N116" s="223" t="s">
        <v>449</v>
      </c>
      <c r="O116" s="223" t="s">
        <v>3419</v>
      </c>
      <c r="P116" s="260">
        <v>2015</v>
      </c>
      <c r="Q116" s="260">
        <v>2018</v>
      </c>
      <c r="R116" s="223" t="s">
        <v>3412</v>
      </c>
      <c r="S116" s="223" t="s">
        <v>78</v>
      </c>
      <c r="T116" s="223" t="s">
        <v>451</v>
      </c>
      <c r="U116" s="261">
        <v>98</v>
      </c>
      <c r="V116" s="86" t="s">
        <v>452</v>
      </c>
      <c r="W116" s="223" t="s">
        <v>999</v>
      </c>
      <c r="X116" s="223" t="s">
        <v>4086</v>
      </c>
      <c r="Y116" s="262">
        <v>54000</v>
      </c>
      <c r="Z116" s="226"/>
      <c r="AA116" s="241">
        <f t="shared" si="1"/>
        <v>0</v>
      </c>
      <c r="AB116" s="237" t="s">
        <v>4087</v>
      </c>
    </row>
    <row r="117" spans="1:28" ht="15" customHeight="1">
      <c r="A117" s="109">
        <v>108</v>
      </c>
      <c r="B117" s="222" t="str">
        <f t="shared" si="0"/>
        <v>Klik Disini</v>
      </c>
      <c r="C117" s="223" t="s">
        <v>4088</v>
      </c>
      <c r="D117" s="223"/>
      <c r="E117" s="223" t="s">
        <v>4077</v>
      </c>
      <c r="F117" s="223" t="s">
        <v>4089</v>
      </c>
      <c r="G117" s="223" t="s">
        <v>4090</v>
      </c>
      <c r="H117" s="223" t="s">
        <v>3473</v>
      </c>
      <c r="I117" s="258" t="s">
        <v>446</v>
      </c>
      <c r="J117" s="186" t="s">
        <v>345</v>
      </c>
      <c r="K117" s="264"/>
      <c r="L117" s="264"/>
      <c r="M117" s="259"/>
      <c r="N117" s="223" t="s">
        <v>449</v>
      </c>
      <c r="O117" s="223" t="s">
        <v>3419</v>
      </c>
      <c r="P117" s="260">
        <v>2015</v>
      </c>
      <c r="Q117" s="260">
        <v>2018</v>
      </c>
      <c r="R117" s="223" t="s">
        <v>3412</v>
      </c>
      <c r="S117" s="223" t="s">
        <v>78</v>
      </c>
      <c r="T117" s="223" t="s">
        <v>451</v>
      </c>
      <c r="U117" s="261">
        <v>272</v>
      </c>
      <c r="V117" s="86" t="s">
        <v>452</v>
      </c>
      <c r="W117" s="223" t="s">
        <v>1937</v>
      </c>
      <c r="X117" s="223" t="s">
        <v>4091</v>
      </c>
      <c r="Y117" s="262">
        <v>71000</v>
      </c>
      <c r="Z117" s="226"/>
      <c r="AA117" s="241">
        <f t="shared" si="1"/>
        <v>0</v>
      </c>
      <c r="AB117" s="237" t="s">
        <v>4092</v>
      </c>
    </row>
    <row r="118" spans="1:28" ht="15" customHeight="1">
      <c r="A118" s="109">
        <v>109</v>
      </c>
      <c r="B118" s="222" t="str">
        <f t="shared" si="0"/>
        <v>Klik Disini</v>
      </c>
      <c r="C118" s="223" t="s">
        <v>4093</v>
      </c>
      <c r="D118" s="223"/>
      <c r="E118" s="223" t="s">
        <v>4094</v>
      </c>
      <c r="F118" s="223" t="s">
        <v>4095</v>
      </c>
      <c r="G118" s="223" t="s">
        <v>4096</v>
      </c>
      <c r="H118" s="223" t="s">
        <v>3912</v>
      </c>
      <c r="I118" s="258" t="s">
        <v>446</v>
      </c>
      <c r="J118" s="186" t="s">
        <v>367</v>
      </c>
      <c r="K118" s="264"/>
      <c r="L118" s="264"/>
      <c r="M118" s="259"/>
      <c r="N118" s="223" t="s">
        <v>449</v>
      </c>
      <c r="O118" s="223" t="s">
        <v>3419</v>
      </c>
      <c r="P118" s="260">
        <v>2015</v>
      </c>
      <c r="Q118" s="260">
        <v>2018</v>
      </c>
      <c r="R118" s="223" t="s">
        <v>3412</v>
      </c>
      <c r="S118" s="223" t="s">
        <v>78</v>
      </c>
      <c r="T118" s="223" t="s">
        <v>451</v>
      </c>
      <c r="U118" s="261">
        <v>122</v>
      </c>
      <c r="V118" s="86" t="s">
        <v>452</v>
      </c>
      <c r="W118" s="223" t="s">
        <v>2904</v>
      </c>
      <c r="X118" s="223" t="s">
        <v>4097</v>
      </c>
      <c r="Y118" s="262">
        <v>42000</v>
      </c>
      <c r="Z118" s="226"/>
      <c r="AA118" s="241">
        <f t="shared" si="1"/>
        <v>0</v>
      </c>
      <c r="AB118" s="237" t="s">
        <v>4098</v>
      </c>
    </row>
    <row r="119" spans="1:28" ht="15" customHeight="1">
      <c r="A119" s="109">
        <v>110</v>
      </c>
      <c r="B119" s="222" t="str">
        <f t="shared" si="0"/>
        <v>Klik Disini</v>
      </c>
      <c r="C119" s="223" t="s">
        <v>4099</v>
      </c>
      <c r="D119" s="223"/>
      <c r="E119" s="223" t="s">
        <v>4077</v>
      </c>
      <c r="F119" s="223" t="s">
        <v>4100</v>
      </c>
      <c r="G119" s="223" t="s">
        <v>4101</v>
      </c>
      <c r="H119" s="223" t="s">
        <v>3532</v>
      </c>
      <c r="I119" s="258" t="s">
        <v>446</v>
      </c>
      <c r="J119" s="186" t="s">
        <v>345</v>
      </c>
      <c r="K119" s="264"/>
      <c r="L119" s="264"/>
      <c r="M119" s="259"/>
      <c r="N119" s="223" t="s">
        <v>449</v>
      </c>
      <c r="O119" s="223" t="s">
        <v>3419</v>
      </c>
      <c r="P119" s="260">
        <v>2015</v>
      </c>
      <c r="Q119" s="260">
        <v>2018</v>
      </c>
      <c r="R119" s="223" t="s">
        <v>3412</v>
      </c>
      <c r="S119" s="223" t="s">
        <v>78</v>
      </c>
      <c r="T119" s="223" t="s">
        <v>451</v>
      </c>
      <c r="U119" s="261">
        <v>208</v>
      </c>
      <c r="V119" s="86" t="s">
        <v>452</v>
      </c>
      <c r="W119" s="223" t="s">
        <v>3894</v>
      </c>
      <c r="X119" s="223" t="s">
        <v>4102</v>
      </c>
      <c r="Y119" s="262">
        <v>107000</v>
      </c>
      <c r="Z119" s="226"/>
      <c r="AA119" s="241">
        <f t="shared" si="1"/>
        <v>0</v>
      </c>
      <c r="AB119" s="237" t="s">
        <v>4103</v>
      </c>
    </row>
    <row r="120" spans="1:28" ht="15" customHeight="1">
      <c r="A120" s="109">
        <v>111</v>
      </c>
      <c r="B120" s="222" t="str">
        <f t="shared" si="0"/>
        <v>Klik Disini</v>
      </c>
      <c r="C120" s="223" t="s">
        <v>4104</v>
      </c>
      <c r="D120" s="223"/>
      <c r="E120" s="223" t="s">
        <v>4105</v>
      </c>
      <c r="F120" s="223" t="s">
        <v>4106</v>
      </c>
      <c r="G120" s="223" t="s">
        <v>4107</v>
      </c>
      <c r="H120" s="223" t="s">
        <v>3912</v>
      </c>
      <c r="I120" s="258" t="s">
        <v>446</v>
      </c>
      <c r="J120" s="186" t="s">
        <v>367</v>
      </c>
      <c r="K120" s="264"/>
      <c r="L120" s="264"/>
      <c r="M120" s="259"/>
      <c r="N120" s="223" t="s">
        <v>449</v>
      </c>
      <c r="O120" s="223" t="s">
        <v>3419</v>
      </c>
      <c r="P120" s="260">
        <v>2015</v>
      </c>
      <c r="Q120" s="260">
        <v>2018</v>
      </c>
      <c r="R120" s="223" t="s">
        <v>3412</v>
      </c>
      <c r="S120" s="223" t="s">
        <v>78</v>
      </c>
      <c r="T120" s="223" t="s">
        <v>451</v>
      </c>
      <c r="U120" s="261">
        <v>82</v>
      </c>
      <c r="V120" s="86" t="s">
        <v>452</v>
      </c>
      <c r="W120" s="223" t="s">
        <v>804</v>
      </c>
      <c r="X120" s="223" t="s">
        <v>4108</v>
      </c>
      <c r="Y120" s="262">
        <v>36000</v>
      </c>
      <c r="Z120" s="226"/>
      <c r="AA120" s="241">
        <f t="shared" si="1"/>
        <v>0</v>
      </c>
      <c r="AB120" s="237" t="s">
        <v>4109</v>
      </c>
    </row>
    <row r="121" spans="1:28" ht="15" customHeight="1">
      <c r="A121" s="109">
        <v>112</v>
      </c>
      <c r="B121" s="222" t="str">
        <f t="shared" si="0"/>
        <v>Klik Disini</v>
      </c>
      <c r="C121" s="223" t="s">
        <v>4110</v>
      </c>
      <c r="D121" s="223"/>
      <c r="E121" s="223" t="s">
        <v>4111</v>
      </c>
      <c r="F121" s="223" t="s">
        <v>4112</v>
      </c>
      <c r="G121" s="223" t="s">
        <v>4113</v>
      </c>
      <c r="H121" s="223" t="s">
        <v>3912</v>
      </c>
      <c r="I121" s="258" t="s">
        <v>446</v>
      </c>
      <c r="J121" s="186" t="s">
        <v>367</v>
      </c>
      <c r="K121" s="264"/>
      <c r="L121" s="264"/>
      <c r="M121" s="259"/>
      <c r="N121" s="223" t="s">
        <v>449</v>
      </c>
      <c r="O121" s="223" t="s">
        <v>3419</v>
      </c>
      <c r="P121" s="260">
        <v>2015</v>
      </c>
      <c r="Q121" s="260">
        <v>2018</v>
      </c>
      <c r="R121" s="223" t="s">
        <v>3412</v>
      </c>
      <c r="S121" s="223" t="s">
        <v>78</v>
      </c>
      <c r="T121" s="223" t="s">
        <v>451</v>
      </c>
      <c r="U121" s="261">
        <v>90</v>
      </c>
      <c r="V121" s="86" t="s">
        <v>452</v>
      </c>
      <c r="W121" s="223" t="s">
        <v>1117</v>
      </c>
      <c r="X121" s="223" t="s">
        <v>4114</v>
      </c>
      <c r="Y121" s="262">
        <v>47000</v>
      </c>
      <c r="Z121" s="226"/>
      <c r="AA121" s="241">
        <f t="shared" si="1"/>
        <v>0</v>
      </c>
      <c r="AB121" s="237" t="s">
        <v>4115</v>
      </c>
    </row>
    <row r="122" spans="1:28" ht="15" customHeight="1">
      <c r="A122" s="109">
        <v>113</v>
      </c>
      <c r="B122" s="222" t="str">
        <f t="shared" si="0"/>
        <v>Klik Disini</v>
      </c>
      <c r="C122" s="223" t="s">
        <v>4116</v>
      </c>
      <c r="D122" s="223"/>
      <c r="E122" s="223" t="s">
        <v>4077</v>
      </c>
      <c r="F122" s="223" t="s">
        <v>4117</v>
      </c>
      <c r="G122" s="223" t="s">
        <v>4118</v>
      </c>
      <c r="H122" s="223" t="s">
        <v>3473</v>
      </c>
      <c r="I122" s="258" t="s">
        <v>446</v>
      </c>
      <c r="J122" s="186" t="s">
        <v>353</v>
      </c>
      <c r="K122" s="264"/>
      <c r="L122" s="264"/>
      <c r="M122" s="259"/>
      <c r="N122" s="223" t="s">
        <v>449</v>
      </c>
      <c r="O122" s="223" t="s">
        <v>3419</v>
      </c>
      <c r="P122" s="260">
        <v>2015</v>
      </c>
      <c r="Q122" s="260">
        <v>2018</v>
      </c>
      <c r="R122" s="223" t="s">
        <v>3412</v>
      </c>
      <c r="S122" s="223" t="s">
        <v>78</v>
      </c>
      <c r="T122" s="223" t="s">
        <v>451</v>
      </c>
      <c r="U122" s="261">
        <v>192</v>
      </c>
      <c r="V122" s="86" t="s">
        <v>452</v>
      </c>
      <c r="W122" s="223" t="s">
        <v>453</v>
      </c>
      <c r="X122" s="223" t="s">
        <v>4119</v>
      </c>
      <c r="Y122" s="262">
        <v>66000</v>
      </c>
      <c r="Z122" s="226"/>
      <c r="AA122" s="241">
        <f t="shared" si="1"/>
        <v>0</v>
      </c>
      <c r="AB122" s="237" t="s">
        <v>4120</v>
      </c>
    </row>
    <row r="123" spans="1:28" ht="15" customHeight="1">
      <c r="A123" s="109">
        <v>114</v>
      </c>
      <c r="B123" s="222" t="str">
        <f t="shared" si="0"/>
        <v>Klik Disini</v>
      </c>
      <c r="C123" s="223" t="s">
        <v>4121</v>
      </c>
      <c r="D123" s="223"/>
      <c r="E123" s="223" t="s">
        <v>4122</v>
      </c>
      <c r="F123" s="223" t="s">
        <v>4123</v>
      </c>
      <c r="G123" s="223" t="s">
        <v>4124</v>
      </c>
      <c r="H123" s="223" t="s">
        <v>3727</v>
      </c>
      <c r="I123" s="258" t="s">
        <v>446</v>
      </c>
      <c r="J123" s="186" t="s">
        <v>385</v>
      </c>
      <c r="K123" s="264"/>
      <c r="L123" s="264"/>
      <c r="M123" s="259"/>
      <c r="N123" s="223" t="s">
        <v>449</v>
      </c>
      <c r="O123" s="223" t="s">
        <v>3419</v>
      </c>
      <c r="P123" s="260">
        <v>2015</v>
      </c>
      <c r="Q123" s="260">
        <v>2018</v>
      </c>
      <c r="R123" s="223" t="s">
        <v>3412</v>
      </c>
      <c r="S123" s="223" t="s">
        <v>78</v>
      </c>
      <c r="T123" s="223" t="s">
        <v>451</v>
      </c>
      <c r="U123" s="261">
        <v>152</v>
      </c>
      <c r="V123" s="86" t="s">
        <v>452</v>
      </c>
      <c r="W123" s="223" t="s">
        <v>2506</v>
      </c>
      <c r="X123" s="223" t="s">
        <v>4125</v>
      </c>
      <c r="Y123" s="262">
        <v>114000</v>
      </c>
      <c r="Z123" s="226"/>
      <c r="AA123" s="241">
        <f t="shared" si="1"/>
        <v>0</v>
      </c>
      <c r="AB123" s="237" t="s">
        <v>4126</v>
      </c>
    </row>
    <row r="124" spans="1:28" ht="15" customHeight="1">
      <c r="A124" s="109">
        <v>115</v>
      </c>
      <c r="B124" s="222" t="str">
        <f t="shared" si="0"/>
        <v>Klik Disini</v>
      </c>
      <c r="C124" s="223" t="s">
        <v>4127</v>
      </c>
      <c r="D124" s="223"/>
      <c r="E124" s="223" t="s">
        <v>4128</v>
      </c>
      <c r="F124" s="223" t="s">
        <v>4129</v>
      </c>
      <c r="G124" s="223" t="s">
        <v>4130</v>
      </c>
      <c r="H124" s="223" t="s">
        <v>3912</v>
      </c>
      <c r="I124" s="258" t="s">
        <v>446</v>
      </c>
      <c r="J124" s="186" t="s">
        <v>367</v>
      </c>
      <c r="K124" s="264"/>
      <c r="L124" s="264"/>
      <c r="M124" s="259"/>
      <c r="N124" s="263" t="s">
        <v>449</v>
      </c>
      <c r="O124" s="263" t="s">
        <v>3419</v>
      </c>
      <c r="P124" s="260">
        <v>2015</v>
      </c>
      <c r="Q124" s="260">
        <v>2018</v>
      </c>
      <c r="R124" s="223" t="s">
        <v>3412</v>
      </c>
      <c r="S124" s="223" t="s">
        <v>78</v>
      </c>
      <c r="T124" s="223" t="s">
        <v>451</v>
      </c>
      <c r="U124" s="261">
        <v>138</v>
      </c>
      <c r="V124" s="86" t="s">
        <v>452</v>
      </c>
      <c r="W124" s="223" t="s">
        <v>453</v>
      </c>
      <c r="X124" s="223" t="s">
        <v>4131</v>
      </c>
      <c r="Y124" s="262">
        <v>32500</v>
      </c>
      <c r="Z124" s="226"/>
      <c r="AA124" s="241">
        <f t="shared" si="1"/>
        <v>0</v>
      </c>
      <c r="AB124" s="237" t="s">
        <v>4132</v>
      </c>
    </row>
    <row r="125" spans="1:28" ht="15" customHeight="1">
      <c r="A125" s="109">
        <v>116</v>
      </c>
      <c r="B125" s="222" t="str">
        <f t="shared" si="0"/>
        <v>Klik Disini</v>
      </c>
      <c r="C125" s="223" t="s">
        <v>4133</v>
      </c>
      <c r="D125" s="223"/>
      <c r="E125" s="223" t="s">
        <v>4134</v>
      </c>
      <c r="F125" s="223" t="s">
        <v>4135</v>
      </c>
      <c r="G125" s="223" t="s">
        <v>4136</v>
      </c>
      <c r="H125" s="223" t="s">
        <v>3912</v>
      </c>
      <c r="I125" s="258" t="s">
        <v>446</v>
      </c>
      <c r="J125" s="186" t="s">
        <v>367</v>
      </c>
      <c r="K125" s="264"/>
      <c r="L125" s="264"/>
      <c r="M125" s="259"/>
      <c r="N125" s="223" t="s">
        <v>449</v>
      </c>
      <c r="O125" s="223" t="s">
        <v>3419</v>
      </c>
      <c r="P125" s="260">
        <v>2015</v>
      </c>
      <c r="Q125" s="260">
        <v>2018</v>
      </c>
      <c r="R125" s="223" t="s">
        <v>3412</v>
      </c>
      <c r="S125" s="223" t="s">
        <v>78</v>
      </c>
      <c r="T125" s="223" t="s">
        <v>451</v>
      </c>
      <c r="U125" s="261">
        <v>370</v>
      </c>
      <c r="V125" s="86" t="s">
        <v>452</v>
      </c>
      <c r="W125" s="223" t="s">
        <v>917</v>
      </c>
      <c r="X125" s="223" t="s">
        <v>4137</v>
      </c>
      <c r="Y125" s="262">
        <v>96000</v>
      </c>
      <c r="Z125" s="226"/>
      <c r="AA125" s="241">
        <f t="shared" si="1"/>
        <v>0</v>
      </c>
      <c r="AB125" s="237" t="s">
        <v>4138</v>
      </c>
    </row>
    <row r="126" spans="1:28" ht="15" customHeight="1">
      <c r="A126" s="109">
        <v>117</v>
      </c>
      <c r="B126" s="222" t="str">
        <f t="shared" si="0"/>
        <v>Klik Disini</v>
      </c>
      <c r="C126" s="223" t="s">
        <v>4139</v>
      </c>
      <c r="D126" s="223"/>
      <c r="E126" s="223" t="s">
        <v>4140</v>
      </c>
      <c r="F126" s="223" t="s">
        <v>4141</v>
      </c>
      <c r="G126" s="223" t="s">
        <v>4142</v>
      </c>
      <c r="H126" s="223" t="s">
        <v>370</v>
      </c>
      <c r="I126" s="258" t="s">
        <v>1844</v>
      </c>
      <c r="J126" s="186" t="s">
        <v>401</v>
      </c>
      <c r="K126" s="264"/>
      <c r="L126" s="264"/>
      <c r="M126" s="259"/>
      <c r="N126" s="223" t="s">
        <v>449</v>
      </c>
      <c r="O126" s="223" t="s">
        <v>3419</v>
      </c>
      <c r="P126" s="260">
        <v>2015</v>
      </c>
      <c r="Q126" s="260">
        <v>2018</v>
      </c>
      <c r="R126" s="223" t="s">
        <v>3412</v>
      </c>
      <c r="S126" s="223" t="s">
        <v>78</v>
      </c>
      <c r="T126" s="223" t="s">
        <v>451</v>
      </c>
      <c r="U126" s="261">
        <v>259</v>
      </c>
      <c r="V126" s="86" t="s">
        <v>452</v>
      </c>
      <c r="W126" s="223" t="s">
        <v>4143</v>
      </c>
      <c r="X126" s="223" t="s">
        <v>4144</v>
      </c>
      <c r="Y126" s="262">
        <v>90000</v>
      </c>
      <c r="Z126" s="226"/>
      <c r="AA126" s="241">
        <f t="shared" si="1"/>
        <v>0</v>
      </c>
      <c r="AB126" s="237" t="s">
        <v>4145</v>
      </c>
    </row>
    <row r="127" spans="1:28" ht="15" customHeight="1">
      <c r="A127" s="109">
        <v>118</v>
      </c>
      <c r="B127" s="222" t="str">
        <f t="shared" si="0"/>
        <v>Klik Disini</v>
      </c>
      <c r="C127" s="223" t="s">
        <v>4146</v>
      </c>
      <c r="D127" s="223"/>
      <c r="E127" s="223" t="s">
        <v>4147</v>
      </c>
      <c r="F127" s="223" t="s">
        <v>4148</v>
      </c>
      <c r="G127" s="223" t="s">
        <v>4149</v>
      </c>
      <c r="H127" s="223" t="s">
        <v>3912</v>
      </c>
      <c r="I127" s="258" t="s">
        <v>446</v>
      </c>
      <c r="J127" s="186" t="s">
        <v>367</v>
      </c>
      <c r="K127" s="264"/>
      <c r="L127" s="264"/>
      <c r="M127" s="259"/>
      <c r="N127" s="223" t="s">
        <v>449</v>
      </c>
      <c r="O127" s="223" t="s">
        <v>3419</v>
      </c>
      <c r="P127" s="260">
        <v>2015</v>
      </c>
      <c r="Q127" s="260">
        <v>2018</v>
      </c>
      <c r="R127" s="223" t="s">
        <v>3412</v>
      </c>
      <c r="S127" s="223" t="s">
        <v>78</v>
      </c>
      <c r="T127" s="223" t="s">
        <v>451</v>
      </c>
      <c r="U127" s="261">
        <v>890</v>
      </c>
      <c r="V127" s="86" t="s">
        <v>452</v>
      </c>
      <c r="W127" s="223" t="s">
        <v>3519</v>
      </c>
      <c r="X127" s="223" t="s">
        <v>4150</v>
      </c>
      <c r="Y127" s="262">
        <v>288000</v>
      </c>
      <c r="Z127" s="226"/>
      <c r="AA127" s="241">
        <f t="shared" si="1"/>
        <v>0</v>
      </c>
      <c r="AB127" s="237" t="s">
        <v>4151</v>
      </c>
    </row>
    <row r="128" spans="1:28" ht="15" customHeight="1">
      <c r="A128" s="109">
        <v>119</v>
      </c>
      <c r="B128" s="222" t="str">
        <f t="shared" si="0"/>
        <v>Klik Disini</v>
      </c>
      <c r="C128" s="223" t="s">
        <v>4152</v>
      </c>
      <c r="D128" s="223"/>
      <c r="E128" s="223" t="s">
        <v>4153</v>
      </c>
      <c r="F128" s="223" t="s">
        <v>4154</v>
      </c>
      <c r="G128" s="223" t="s">
        <v>4155</v>
      </c>
      <c r="H128" s="223" t="s">
        <v>4012</v>
      </c>
      <c r="I128" s="258" t="s">
        <v>592</v>
      </c>
      <c r="J128" s="186" t="s">
        <v>324</v>
      </c>
      <c r="K128" s="264"/>
      <c r="L128" s="264"/>
      <c r="M128" s="259"/>
      <c r="N128" s="223" t="s">
        <v>449</v>
      </c>
      <c r="O128" s="223" t="s">
        <v>3419</v>
      </c>
      <c r="P128" s="260">
        <v>2015</v>
      </c>
      <c r="Q128" s="260">
        <v>2018</v>
      </c>
      <c r="R128" s="223" t="s">
        <v>3412</v>
      </c>
      <c r="S128" s="223" t="s">
        <v>78</v>
      </c>
      <c r="T128" s="223" t="s">
        <v>451</v>
      </c>
      <c r="U128" s="261">
        <v>184</v>
      </c>
      <c r="V128" s="86" t="s">
        <v>452</v>
      </c>
      <c r="W128" s="223" t="s">
        <v>4156</v>
      </c>
      <c r="X128" s="223" t="s">
        <v>4157</v>
      </c>
      <c r="Y128" s="262">
        <v>150000</v>
      </c>
      <c r="Z128" s="226"/>
      <c r="AA128" s="241">
        <f t="shared" si="1"/>
        <v>0</v>
      </c>
      <c r="AB128" s="237" t="s">
        <v>4158</v>
      </c>
    </row>
    <row r="129" spans="1:28" ht="15" customHeight="1">
      <c r="A129" s="109">
        <v>120</v>
      </c>
      <c r="B129" s="222" t="str">
        <f t="shared" si="0"/>
        <v>Klik Disini</v>
      </c>
      <c r="C129" s="223" t="s">
        <v>4159</v>
      </c>
      <c r="D129" s="223"/>
      <c r="E129" s="223" t="s">
        <v>4160</v>
      </c>
      <c r="F129" s="223" t="s">
        <v>4161</v>
      </c>
      <c r="G129" s="223" t="s">
        <v>4162</v>
      </c>
      <c r="H129" s="223" t="s">
        <v>3912</v>
      </c>
      <c r="I129" s="258" t="s">
        <v>446</v>
      </c>
      <c r="J129" s="186" t="s">
        <v>367</v>
      </c>
      <c r="K129" s="264"/>
      <c r="L129" s="264"/>
      <c r="M129" s="259"/>
      <c r="N129" s="223" t="s">
        <v>449</v>
      </c>
      <c r="O129" s="223" t="s">
        <v>3419</v>
      </c>
      <c r="P129" s="260">
        <v>2015</v>
      </c>
      <c r="Q129" s="260">
        <v>2018</v>
      </c>
      <c r="R129" s="223" t="s">
        <v>3412</v>
      </c>
      <c r="S129" s="223" t="s">
        <v>78</v>
      </c>
      <c r="T129" s="223" t="s">
        <v>451</v>
      </c>
      <c r="U129" s="261">
        <v>162</v>
      </c>
      <c r="V129" s="86" t="s">
        <v>452</v>
      </c>
      <c r="W129" s="223" t="s">
        <v>4163</v>
      </c>
      <c r="X129" s="223" t="s">
        <v>4164</v>
      </c>
      <c r="Y129" s="262">
        <v>57000</v>
      </c>
      <c r="Z129" s="226"/>
      <c r="AA129" s="241">
        <f t="shared" si="1"/>
        <v>0</v>
      </c>
      <c r="AB129" s="237" t="s">
        <v>4165</v>
      </c>
    </row>
    <row r="130" spans="1:28" ht="15" customHeight="1">
      <c r="A130" s="109">
        <v>121</v>
      </c>
      <c r="B130" s="222" t="str">
        <f t="shared" si="0"/>
        <v>Klik Disini</v>
      </c>
      <c r="C130" s="223" t="s">
        <v>4166</v>
      </c>
      <c r="D130" s="223"/>
      <c r="E130" s="223" t="s">
        <v>4167</v>
      </c>
      <c r="F130" s="223" t="s">
        <v>4168</v>
      </c>
      <c r="G130" s="223" t="s">
        <v>4169</v>
      </c>
      <c r="H130" s="223" t="s">
        <v>3912</v>
      </c>
      <c r="I130" s="258" t="s">
        <v>446</v>
      </c>
      <c r="J130" s="186" t="s">
        <v>367</v>
      </c>
      <c r="K130" s="264"/>
      <c r="L130" s="264"/>
      <c r="M130" s="259"/>
      <c r="N130" s="223" t="s">
        <v>449</v>
      </c>
      <c r="O130" s="223" t="s">
        <v>3419</v>
      </c>
      <c r="P130" s="260">
        <v>2015</v>
      </c>
      <c r="Q130" s="260">
        <v>2018</v>
      </c>
      <c r="R130" s="223" t="s">
        <v>3412</v>
      </c>
      <c r="S130" s="223" t="s">
        <v>78</v>
      </c>
      <c r="T130" s="223" t="s">
        <v>451</v>
      </c>
      <c r="U130" s="261">
        <v>202</v>
      </c>
      <c r="V130" s="86" t="s">
        <v>452</v>
      </c>
      <c r="W130" s="223" t="s">
        <v>1083</v>
      </c>
      <c r="X130" s="223" t="s">
        <v>4170</v>
      </c>
      <c r="Y130" s="262">
        <v>60000</v>
      </c>
      <c r="Z130" s="226"/>
      <c r="AA130" s="241">
        <f t="shared" si="1"/>
        <v>0</v>
      </c>
      <c r="AB130" s="237" t="s">
        <v>4171</v>
      </c>
    </row>
    <row r="131" spans="1:28" ht="15" customHeight="1">
      <c r="A131" s="109">
        <v>122</v>
      </c>
      <c r="B131" s="222" t="str">
        <f t="shared" si="0"/>
        <v>Klik Disini</v>
      </c>
      <c r="C131" s="223" t="s">
        <v>4172</v>
      </c>
      <c r="D131" s="223"/>
      <c r="E131" s="223" t="s">
        <v>4167</v>
      </c>
      <c r="F131" s="223" t="s">
        <v>4173</v>
      </c>
      <c r="G131" s="223" t="s">
        <v>4174</v>
      </c>
      <c r="H131" s="223" t="s">
        <v>3912</v>
      </c>
      <c r="I131" s="258" t="s">
        <v>446</v>
      </c>
      <c r="J131" s="186" t="s">
        <v>367</v>
      </c>
      <c r="K131" s="223"/>
      <c r="L131" s="223"/>
      <c r="M131" s="259"/>
      <c r="N131" s="223" t="s">
        <v>449</v>
      </c>
      <c r="O131" s="223" t="s">
        <v>3419</v>
      </c>
      <c r="P131" s="260">
        <v>2015</v>
      </c>
      <c r="Q131" s="260">
        <v>2018</v>
      </c>
      <c r="R131" s="223" t="s">
        <v>3412</v>
      </c>
      <c r="S131" s="223" t="s">
        <v>78</v>
      </c>
      <c r="T131" s="223" t="s">
        <v>451</v>
      </c>
      <c r="U131" s="261">
        <v>178</v>
      </c>
      <c r="V131" s="86" t="s">
        <v>452</v>
      </c>
      <c r="W131" s="223" t="s">
        <v>646</v>
      </c>
      <c r="X131" s="223" t="s">
        <v>4175</v>
      </c>
      <c r="Y131" s="262">
        <v>60000</v>
      </c>
      <c r="Z131" s="226"/>
      <c r="AA131" s="241">
        <f t="shared" si="1"/>
        <v>0</v>
      </c>
      <c r="AB131" s="237" t="s">
        <v>4176</v>
      </c>
    </row>
    <row r="132" spans="1:28" ht="15" customHeight="1">
      <c r="A132" s="109">
        <v>123</v>
      </c>
      <c r="B132" s="222" t="str">
        <f t="shared" si="0"/>
        <v>Klik Disini</v>
      </c>
      <c r="C132" s="223" t="s">
        <v>4177</v>
      </c>
      <c r="D132" s="223"/>
      <c r="E132" s="223" t="s">
        <v>4178</v>
      </c>
      <c r="F132" s="223" t="s">
        <v>4179</v>
      </c>
      <c r="G132" s="223" t="s">
        <v>4180</v>
      </c>
      <c r="H132" s="223" t="s">
        <v>3532</v>
      </c>
      <c r="I132" s="258" t="s">
        <v>446</v>
      </c>
      <c r="J132" s="186" t="s">
        <v>345</v>
      </c>
      <c r="K132" s="223" t="s">
        <v>447</v>
      </c>
      <c r="L132" s="223"/>
      <c r="M132" s="259" t="s">
        <v>447</v>
      </c>
      <c r="N132" s="223" t="s">
        <v>449</v>
      </c>
      <c r="O132" s="223" t="s">
        <v>3419</v>
      </c>
      <c r="P132" s="260">
        <v>2014</v>
      </c>
      <c r="Q132" s="260">
        <v>2018</v>
      </c>
      <c r="R132" s="223" t="s">
        <v>3412</v>
      </c>
      <c r="S132" s="223" t="s">
        <v>78</v>
      </c>
      <c r="T132" s="223" t="s">
        <v>451</v>
      </c>
      <c r="U132" s="261">
        <v>276</v>
      </c>
      <c r="V132" s="86" t="s">
        <v>452</v>
      </c>
      <c r="W132" s="223" t="s">
        <v>3567</v>
      </c>
      <c r="X132" s="223" t="s">
        <v>4181</v>
      </c>
      <c r="Y132" s="262">
        <v>103500</v>
      </c>
      <c r="Z132" s="226"/>
      <c r="AA132" s="241">
        <f t="shared" si="1"/>
        <v>0</v>
      </c>
      <c r="AB132" s="237" t="s">
        <v>4182</v>
      </c>
    </row>
    <row r="133" spans="1:28" ht="15" customHeight="1">
      <c r="A133" s="109">
        <v>124</v>
      </c>
      <c r="B133" s="222" t="str">
        <f t="shared" si="0"/>
        <v>Klik Disini</v>
      </c>
      <c r="C133" s="223" t="s">
        <v>4183</v>
      </c>
      <c r="D133" s="223"/>
      <c r="E133" s="223" t="s">
        <v>4184</v>
      </c>
      <c r="F133" s="223" t="s">
        <v>4185</v>
      </c>
      <c r="G133" s="223" t="s">
        <v>4186</v>
      </c>
      <c r="H133" s="223" t="s">
        <v>3912</v>
      </c>
      <c r="I133" s="258" t="s">
        <v>446</v>
      </c>
      <c r="J133" s="186" t="s">
        <v>367</v>
      </c>
      <c r="K133" s="264"/>
      <c r="L133" s="264"/>
      <c r="M133" s="259"/>
      <c r="N133" s="223" t="s">
        <v>449</v>
      </c>
      <c r="O133" s="223" t="s">
        <v>3419</v>
      </c>
      <c r="P133" s="260">
        <v>2015</v>
      </c>
      <c r="Q133" s="260">
        <v>2018</v>
      </c>
      <c r="R133" s="223" t="s">
        <v>3412</v>
      </c>
      <c r="S133" s="223" t="s">
        <v>78</v>
      </c>
      <c r="T133" s="223" t="s">
        <v>451</v>
      </c>
      <c r="U133" s="261">
        <v>538</v>
      </c>
      <c r="V133" s="86" t="s">
        <v>452</v>
      </c>
      <c r="W133" s="223" t="s">
        <v>4187</v>
      </c>
      <c r="X133" s="223" t="s">
        <v>4188</v>
      </c>
      <c r="Y133" s="262">
        <v>114000</v>
      </c>
      <c r="Z133" s="226"/>
      <c r="AA133" s="241">
        <f t="shared" si="1"/>
        <v>0</v>
      </c>
      <c r="AB133" s="237" t="s">
        <v>4189</v>
      </c>
    </row>
    <row r="134" spans="1:28" ht="15" customHeight="1">
      <c r="A134" s="109">
        <v>125</v>
      </c>
      <c r="B134" s="222" t="str">
        <f t="shared" si="0"/>
        <v>Klik Disini</v>
      </c>
      <c r="C134" s="223" t="s">
        <v>4190</v>
      </c>
      <c r="D134" s="223"/>
      <c r="E134" s="223" t="s">
        <v>4191</v>
      </c>
      <c r="F134" s="223" t="s">
        <v>4192</v>
      </c>
      <c r="G134" s="223" t="s">
        <v>4193</v>
      </c>
      <c r="H134" s="223" t="s">
        <v>3411</v>
      </c>
      <c r="I134" s="258" t="s">
        <v>446</v>
      </c>
      <c r="J134" s="186" t="s">
        <v>347</v>
      </c>
      <c r="K134" s="223" t="s">
        <v>447</v>
      </c>
      <c r="L134" s="223"/>
      <c r="M134" s="259" t="s">
        <v>447</v>
      </c>
      <c r="N134" s="263" t="s">
        <v>449</v>
      </c>
      <c r="O134" s="263" t="s">
        <v>3419</v>
      </c>
      <c r="P134" s="260">
        <v>2015</v>
      </c>
      <c r="Q134" s="260">
        <v>2018</v>
      </c>
      <c r="R134" s="223" t="s">
        <v>3643</v>
      </c>
      <c r="S134" s="223" t="s">
        <v>78</v>
      </c>
      <c r="T134" s="223" t="s">
        <v>451</v>
      </c>
      <c r="U134" s="261">
        <v>304</v>
      </c>
      <c r="V134" s="86" t="s">
        <v>452</v>
      </c>
      <c r="W134" s="223" t="s">
        <v>999</v>
      </c>
      <c r="X134" s="223" t="s">
        <v>4194</v>
      </c>
      <c r="Y134" s="262">
        <v>155000</v>
      </c>
      <c r="Z134" s="226"/>
      <c r="AA134" s="241">
        <f t="shared" si="1"/>
        <v>0</v>
      </c>
      <c r="AB134" s="237" t="s">
        <v>4195</v>
      </c>
    </row>
    <row r="135" spans="1:28" ht="15" customHeight="1">
      <c r="A135" s="109">
        <v>126</v>
      </c>
      <c r="B135" s="222" t="str">
        <f t="shared" si="0"/>
        <v>Klik Disini</v>
      </c>
      <c r="C135" s="223" t="s">
        <v>4196</v>
      </c>
      <c r="D135" s="223"/>
      <c r="E135" s="223" t="s">
        <v>3909</v>
      </c>
      <c r="F135" s="223" t="s">
        <v>4197</v>
      </c>
      <c r="G135" s="223" t="s">
        <v>4198</v>
      </c>
      <c r="H135" s="223" t="s">
        <v>3912</v>
      </c>
      <c r="I135" s="258" t="s">
        <v>446</v>
      </c>
      <c r="J135" s="186" t="s">
        <v>367</v>
      </c>
      <c r="K135" s="223" t="s">
        <v>447</v>
      </c>
      <c r="L135" s="223"/>
      <c r="M135" s="259" t="s">
        <v>447</v>
      </c>
      <c r="N135" s="223" t="s">
        <v>449</v>
      </c>
      <c r="O135" s="223" t="s">
        <v>3419</v>
      </c>
      <c r="P135" s="260">
        <v>2014</v>
      </c>
      <c r="Q135" s="260">
        <v>2018</v>
      </c>
      <c r="R135" s="223" t="s">
        <v>3412</v>
      </c>
      <c r="S135" s="223" t="s">
        <v>78</v>
      </c>
      <c r="T135" s="223" t="s">
        <v>451</v>
      </c>
      <c r="U135" s="261">
        <v>346</v>
      </c>
      <c r="V135" s="86" t="s">
        <v>452</v>
      </c>
      <c r="W135" s="223" t="s">
        <v>1057</v>
      </c>
      <c r="X135" s="223" t="s">
        <v>4199</v>
      </c>
      <c r="Y135" s="262">
        <v>108000</v>
      </c>
      <c r="Z135" s="226"/>
      <c r="AA135" s="241">
        <f t="shared" si="1"/>
        <v>0</v>
      </c>
      <c r="AB135" s="237" t="s">
        <v>4200</v>
      </c>
    </row>
    <row r="136" spans="1:28" ht="15" customHeight="1">
      <c r="A136" s="109">
        <v>127</v>
      </c>
      <c r="B136" s="222" t="str">
        <f t="shared" si="0"/>
        <v>Klik Disini</v>
      </c>
      <c r="C136" s="223" t="s">
        <v>4201</v>
      </c>
      <c r="D136" s="223"/>
      <c r="E136" s="223" t="s">
        <v>4003</v>
      </c>
      <c r="F136" s="223" t="s">
        <v>4202</v>
      </c>
      <c r="G136" s="223" t="s">
        <v>4203</v>
      </c>
      <c r="H136" s="223" t="s">
        <v>3912</v>
      </c>
      <c r="I136" s="258" t="s">
        <v>446</v>
      </c>
      <c r="J136" s="186" t="s">
        <v>367</v>
      </c>
      <c r="K136" s="223" t="s">
        <v>447</v>
      </c>
      <c r="L136" s="223"/>
      <c r="M136" s="259" t="s">
        <v>447</v>
      </c>
      <c r="N136" s="223" t="s">
        <v>449</v>
      </c>
      <c r="O136" s="223" t="s">
        <v>3419</v>
      </c>
      <c r="P136" s="260">
        <v>2014</v>
      </c>
      <c r="Q136" s="260">
        <v>2018</v>
      </c>
      <c r="R136" s="223" t="s">
        <v>3412</v>
      </c>
      <c r="S136" s="223" t="s">
        <v>78</v>
      </c>
      <c r="T136" s="223" t="s">
        <v>451</v>
      </c>
      <c r="U136" s="261">
        <v>194</v>
      </c>
      <c r="V136" s="86" t="s">
        <v>452</v>
      </c>
      <c r="W136" s="223" t="s">
        <v>755</v>
      </c>
      <c r="X136" s="223" t="s">
        <v>4204</v>
      </c>
      <c r="Y136" s="262">
        <v>50500</v>
      </c>
      <c r="Z136" s="226"/>
      <c r="AA136" s="241">
        <f t="shared" si="1"/>
        <v>0</v>
      </c>
      <c r="AB136" s="237" t="s">
        <v>4205</v>
      </c>
    </row>
    <row r="137" spans="1:28" ht="15" customHeight="1">
      <c r="A137" s="109">
        <v>128</v>
      </c>
      <c r="B137" s="222" t="str">
        <f t="shared" si="0"/>
        <v>Klik Disini</v>
      </c>
      <c r="C137" s="223" t="s">
        <v>4206</v>
      </c>
      <c r="D137" s="223"/>
      <c r="E137" s="223" t="s">
        <v>4207</v>
      </c>
      <c r="F137" s="223" t="s">
        <v>4208</v>
      </c>
      <c r="G137" s="223" t="s">
        <v>4209</v>
      </c>
      <c r="H137" s="223" t="s">
        <v>3642</v>
      </c>
      <c r="I137" s="258" t="s">
        <v>592</v>
      </c>
      <c r="J137" s="186" t="s">
        <v>322</v>
      </c>
      <c r="K137" s="264"/>
      <c r="L137" s="264"/>
      <c r="M137" s="265"/>
      <c r="N137" s="223" t="s">
        <v>449</v>
      </c>
      <c r="O137" s="223" t="s">
        <v>3419</v>
      </c>
      <c r="P137" s="260">
        <v>2015</v>
      </c>
      <c r="Q137" s="260">
        <v>2018</v>
      </c>
      <c r="R137" s="223" t="s">
        <v>3643</v>
      </c>
      <c r="S137" s="223" t="s">
        <v>78</v>
      </c>
      <c r="T137" s="223" t="s">
        <v>451</v>
      </c>
      <c r="U137" s="261">
        <v>208</v>
      </c>
      <c r="V137" s="86" t="s">
        <v>452</v>
      </c>
      <c r="W137" s="223" t="s">
        <v>1937</v>
      </c>
      <c r="X137" s="223" t="s">
        <v>4210</v>
      </c>
      <c r="Y137" s="262">
        <v>102000</v>
      </c>
      <c r="Z137" s="226"/>
      <c r="AA137" s="241">
        <f t="shared" si="1"/>
        <v>0</v>
      </c>
      <c r="AB137" s="237" t="s">
        <v>4211</v>
      </c>
    </row>
    <row r="138" spans="1:28" ht="15" customHeight="1">
      <c r="A138" s="109">
        <v>129</v>
      </c>
      <c r="B138" s="222" t="str">
        <f t="shared" si="0"/>
        <v>Klik Disini</v>
      </c>
      <c r="C138" s="223" t="s">
        <v>4212</v>
      </c>
      <c r="D138" s="223"/>
      <c r="E138" s="223" t="s">
        <v>4213</v>
      </c>
      <c r="F138" s="223" t="s">
        <v>4214</v>
      </c>
      <c r="G138" s="223" t="s">
        <v>4215</v>
      </c>
      <c r="H138" s="223" t="s">
        <v>3912</v>
      </c>
      <c r="I138" s="258" t="s">
        <v>446</v>
      </c>
      <c r="J138" s="186" t="s">
        <v>367</v>
      </c>
      <c r="K138" s="264"/>
      <c r="L138" s="264"/>
      <c r="M138" s="259"/>
      <c r="N138" s="223" t="s">
        <v>449</v>
      </c>
      <c r="O138" s="223" t="s">
        <v>3419</v>
      </c>
      <c r="P138" s="260">
        <v>2014</v>
      </c>
      <c r="Q138" s="260">
        <v>2018</v>
      </c>
      <c r="R138" s="223" t="s">
        <v>3412</v>
      </c>
      <c r="S138" s="223" t="s">
        <v>78</v>
      </c>
      <c r="T138" s="223" t="s">
        <v>451</v>
      </c>
      <c r="U138" s="261">
        <v>386</v>
      </c>
      <c r="V138" s="86" t="s">
        <v>452</v>
      </c>
      <c r="W138" s="223" t="s">
        <v>555</v>
      </c>
      <c r="X138" s="223" t="s">
        <v>4216</v>
      </c>
      <c r="Y138" s="262">
        <v>71000</v>
      </c>
      <c r="Z138" s="226"/>
      <c r="AA138" s="241">
        <f t="shared" si="1"/>
        <v>0</v>
      </c>
      <c r="AB138" s="237" t="s">
        <v>4217</v>
      </c>
    </row>
    <row r="139" spans="1:28" ht="15" customHeight="1">
      <c r="A139" s="109">
        <v>130</v>
      </c>
      <c r="B139" s="222" t="str">
        <f t="shared" si="0"/>
        <v>Klik Disini</v>
      </c>
      <c r="C139" s="223" t="s">
        <v>4218</v>
      </c>
      <c r="D139" s="223"/>
      <c r="E139" s="223" t="s">
        <v>4219</v>
      </c>
      <c r="F139" s="223" t="s">
        <v>4220</v>
      </c>
      <c r="G139" s="223" t="s">
        <v>4221</v>
      </c>
      <c r="H139" s="223" t="s">
        <v>3591</v>
      </c>
      <c r="I139" s="258" t="s">
        <v>446</v>
      </c>
      <c r="J139" s="186" t="s">
        <v>345</v>
      </c>
      <c r="K139" s="223" t="s">
        <v>447</v>
      </c>
      <c r="L139" s="223"/>
      <c r="M139" s="259" t="s">
        <v>447</v>
      </c>
      <c r="N139" s="223" t="s">
        <v>449</v>
      </c>
      <c r="O139" s="223" t="s">
        <v>3419</v>
      </c>
      <c r="P139" s="260">
        <v>2015</v>
      </c>
      <c r="Q139" s="260">
        <v>2018</v>
      </c>
      <c r="R139" s="223" t="s">
        <v>3412</v>
      </c>
      <c r="S139" s="223" t="s">
        <v>78</v>
      </c>
      <c r="T139" s="223" t="s">
        <v>451</v>
      </c>
      <c r="U139" s="261">
        <v>288</v>
      </c>
      <c r="V139" s="86" t="s">
        <v>452</v>
      </c>
      <c r="W139" s="223" t="s">
        <v>4222</v>
      </c>
      <c r="X139" s="223" t="s">
        <v>4223</v>
      </c>
      <c r="Y139" s="262">
        <v>91000</v>
      </c>
      <c r="Z139" s="226"/>
      <c r="AA139" s="241">
        <f t="shared" si="1"/>
        <v>0</v>
      </c>
      <c r="AB139" s="237" t="s">
        <v>4224</v>
      </c>
    </row>
    <row r="140" spans="1:28" ht="15" customHeight="1">
      <c r="A140" s="109">
        <v>131</v>
      </c>
      <c r="B140" s="222" t="str">
        <f t="shared" si="0"/>
        <v>Klik Disini</v>
      </c>
      <c r="C140" s="223" t="s">
        <v>4225</v>
      </c>
      <c r="D140" s="223"/>
      <c r="E140" s="223" t="s">
        <v>4226</v>
      </c>
      <c r="F140" s="223" t="s">
        <v>4227</v>
      </c>
      <c r="G140" s="223" t="s">
        <v>4228</v>
      </c>
      <c r="H140" s="223" t="s">
        <v>3912</v>
      </c>
      <c r="I140" s="258" t="s">
        <v>446</v>
      </c>
      <c r="J140" s="186" t="s">
        <v>367</v>
      </c>
      <c r="K140" s="223" t="s">
        <v>447</v>
      </c>
      <c r="L140" s="223"/>
      <c r="M140" s="259" t="s">
        <v>447</v>
      </c>
      <c r="N140" s="223" t="s">
        <v>449</v>
      </c>
      <c r="O140" s="223" t="s">
        <v>3419</v>
      </c>
      <c r="P140" s="260">
        <v>2014</v>
      </c>
      <c r="Q140" s="260">
        <v>2018</v>
      </c>
      <c r="R140" s="223" t="s">
        <v>3412</v>
      </c>
      <c r="S140" s="223" t="s">
        <v>78</v>
      </c>
      <c r="T140" s="223" t="s">
        <v>451</v>
      </c>
      <c r="U140" s="261">
        <v>122</v>
      </c>
      <c r="V140" s="86" t="s">
        <v>452</v>
      </c>
      <c r="W140" s="223" t="s">
        <v>755</v>
      </c>
      <c r="X140" s="223" t="s">
        <v>4229</v>
      </c>
      <c r="Y140" s="262">
        <v>40000</v>
      </c>
      <c r="Z140" s="226"/>
      <c r="AA140" s="241">
        <f t="shared" si="1"/>
        <v>0</v>
      </c>
      <c r="AB140" s="237" t="s">
        <v>4230</v>
      </c>
    </row>
    <row r="141" spans="1:28" ht="15" customHeight="1">
      <c r="A141" s="109">
        <v>132</v>
      </c>
      <c r="B141" s="222" t="str">
        <f t="shared" si="0"/>
        <v>Klik Disini</v>
      </c>
      <c r="C141" s="223" t="s">
        <v>4231</v>
      </c>
      <c r="D141" s="223"/>
      <c r="E141" s="223" t="s">
        <v>4232</v>
      </c>
      <c r="F141" s="223" t="s">
        <v>4233</v>
      </c>
      <c r="G141" s="223" t="s">
        <v>4234</v>
      </c>
      <c r="H141" s="223" t="s">
        <v>3912</v>
      </c>
      <c r="I141" s="258" t="s">
        <v>446</v>
      </c>
      <c r="J141" s="186" t="s">
        <v>367</v>
      </c>
      <c r="K141" s="223" t="s">
        <v>447</v>
      </c>
      <c r="L141" s="223"/>
      <c r="M141" s="259" t="s">
        <v>447</v>
      </c>
      <c r="N141" s="223" t="s">
        <v>449</v>
      </c>
      <c r="O141" s="223" t="s">
        <v>3419</v>
      </c>
      <c r="P141" s="260">
        <v>2014</v>
      </c>
      <c r="Q141" s="260">
        <v>2018</v>
      </c>
      <c r="R141" s="223" t="s">
        <v>3412</v>
      </c>
      <c r="S141" s="223" t="s">
        <v>78</v>
      </c>
      <c r="T141" s="223" t="s">
        <v>451</v>
      </c>
      <c r="U141" s="261">
        <v>258</v>
      </c>
      <c r="V141" s="86" t="s">
        <v>452</v>
      </c>
      <c r="W141" s="223" t="s">
        <v>884</v>
      </c>
      <c r="X141" s="223" t="s">
        <v>4235</v>
      </c>
      <c r="Y141" s="262">
        <v>60000</v>
      </c>
      <c r="Z141" s="226"/>
      <c r="AA141" s="241">
        <f t="shared" si="1"/>
        <v>0</v>
      </c>
      <c r="AB141" s="237" t="s">
        <v>4236</v>
      </c>
    </row>
    <row r="142" spans="1:28" ht="15" customHeight="1">
      <c r="A142" s="109">
        <v>133</v>
      </c>
      <c r="B142" s="222" t="str">
        <f t="shared" si="0"/>
        <v>Klik Disini</v>
      </c>
      <c r="C142" s="223" t="s">
        <v>4237</v>
      </c>
      <c r="D142" s="223"/>
      <c r="E142" s="223" t="s">
        <v>4238</v>
      </c>
      <c r="F142" s="223" t="s">
        <v>4239</v>
      </c>
      <c r="G142" s="223" t="s">
        <v>4240</v>
      </c>
      <c r="H142" s="223" t="s">
        <v>3912</v>
      </c>
      <c r="I142" s="258" t="s">
        <v>446</v>
      </c>
      <c r="J142" s="186" t="s">
        <v>367</v>
      </c>
      <c r="K142" s="223" t="s">
        <v>447</v>
      </c>
      <c r="L142" s="223"/>
      <c r="M142" s="259" t="s">
        <v>447</v>
      </c>
      <c r="N142" s="223" t="s">
        <v>449</v>
      </c>
      <c r="O142" s="223" t="s">
        <v>3419</v>
      </c>
      <c r="P142" s="260">
        <v>2014</v>
      </c>
      <c r="Q142" s="260">
        <v>2018</v>
      </c>
      <c r="R142" s="223" t="s">
        <v>3412</v>
      </c>
      <c r="S142" s="223" t="s">
        <v>78</v>
      </c>
      <c r="T142" s="223" t="s">
        <v>451</v>
      </c>
      <c r="U142" s="261">
        <v>154</v>
      </c>
      <c r="V142" s="86" t="s">
        <v>452</v>
      </c>
      <c r="W142" s="223" t="s">
        <v>884</v>
      </c>
      <c r="X142" s="223" t="s">
        <v>4241</v>
      </c>
      <c r="Y142" s="262">
        <v>48000</v>
      </c>
      <c r="Z142" s="226"/>
      <c r="AA142" s="241">
        <f t="shared" si="1"/>
        <v>0</v>
      </c>
      <c r="AB142" s="237" t="s">
        <v>4242</v>
      </c>
    </row>
    <row r="143" spans="1:28" ht="15" customHeight="1">
      <c r="A143" s="109">
        <v>134</v>
      </c>
      <c r="B143" s="222" t="str">
        <f t="shared" si="0"/>
        <v>Klik Disini</v>
      </c>
      <c r="C143" s="223" t="s">
        <v>4243</v>
      </c>
      <c r="D143" s="223"/>
      <c r="E143" s="223" t="s">
        <v>4244</v>
      </c>
      <c r="F143" s="223" t="s">
        <v>4245</v>
      </c>
      <c r="G143" s="223" t="s">
        <v>4246</v>
      </c>
      <c r="H143" s="223" t="s">
        <v>3912</v>
      </c>
      <c r="I143" s="258" t="s">
        <v>446</v>
      </c>
      <c r="J143" s="186" t="s">
        <v>367</v>
      </c>
      <c r="K143" s="223" t="s">
        <v>447</v>
      </c>
      <c r="L143" s="223"/>
      <c r="M143" s="259" t="s">
        <v>447</v>
      </c>
      <c r="N143" s="223" t="s">
        <v>449</v>
      </c>
      <c r="O143" s="223" t="s">
        <v>3419</v>
      </c>
      <c r="P143" s="260">
        <v>2014</v>
      </c>
      <c r="Q143" s="260">
        <v>2018</v>
      </c>
      <c r="R143" s="223" t="s">
        <v>3412</v>
      </c>
      <c r="S143" s="223" t="s">
        <v>78</v>
      </c>
      <c r="T143" s="223" t="s">
        <v>451</v>
      </c>
      <c r="U143" s="261">
        <v>186</v>
      </c>
      <c r="V143" s="86" t="s">
        <v>452</v>
      </c>
      <c r="W143" s="223" t="s">
        <v>715</v>
      </c>
      <c r="X143" s="223" t="s">
        <v>4247</v>
      </c>
      <c r="Y143" s="262">
        <v>47000</v>
      </c>
      <c r="Z143" s="226"/>
      <c r="AA143" s="241">
        <f t="shared" si="1"/>
        <v>0</v>
      </c>
      <c r="AB143" s="237" t="s">
        <v>4248</v>
      </c>
    </row>
    <row r="144" spans="1:28" ht="15" customHeight="1">
      <c r="A144" s="109">
        <v>135</v>
      </c>
      <c r="B144" s="222" t="str">
        <f t="shared" si="0"/>
        <v>Klik Disini</v>
      </c>
      <c r="C144" s="223" t="s">
        <v>4249</v>
      </c>
      <c r="D144" s="223"/>
      <c r="E144" s="223" t="s">
        <v>3966</v>
      </c>
      <c r="F144" s="223" t="s">
        <v>4250</v>
      </c>
      <c r="G144" s="223" t="s">
        <v>4251</v>
      </c>
      <c r="H144" s="223" t="s">
        <v>3912</v>
      </c>
      <c r="I144" s="258" t="s">
        <v>446</v>
      </c>
      <c r="J144" s="186" t="s">
        <v>367</v>
      </c>
      <c r="K144" s="223" t="s">
        <v>447</v>
      </c>
      <c r="L144" s="223"/>
      <c r="M144" s="259" t="s">
        <v>447</v>
      </c>
      <c r="N144" s="223" t="s">
        <v>449</v>
      </c>
      <c r="O144" s="223" t="s">
        <v>3419</v>
      </c>
      <c r="P144" s="260">
        <v>2014</v>
      </c>
      <c r="Q144" s="260">
        <v>2018</v>
      </c>
      <c r="R144" s="223" t="s">
        <v>3412</v>
      </c>
      <c r="S144" s="223" t="s">
        <v>78</v>
      </c>
      <c r="T144" s="223" t="s">
        <v>451</v>
      </c>
      <c r="U144" s="261">
        <v>210</v>
      </c>
      <c r="V144" s="86" t="s">
        <v>452</v>
      </c>
      <c r="W144" s="223" t="s">
        <v>1117</v>
      </c>
      <c r="X144" s="223" t="s">
        <v>4252</v>
      </c>
      <c r="Y144" s="262">
        <v>54000</v>
      </c>
      <c r="Z144" s="226"/>
      <c r="AA144" s="241">
        <f t="shared" si="1"/>
        <v>0</v>
      </c>
      <c r="AB144" s="237" t="s">
        <v>4253</v>
      </c>
    </row>
    <row r="145" spans="1:28" ht="15" customHeight="1">
      <c r="A145" s="109">
        <v>136</v>
      </c>
      <c r="B145" s="222" t="str">
        <f t="shared" si="0"/>
        <v>Klik Disini</v>
      </c>
      <c r="C145" s="223" t="s">
        <v>4254</v>
      </c>
      <c r="D145" s="223"/>
      <c r="E145" s="223" t="s">
        <v>4255</v>
      </c>
      <c r="F145" s="223" t="s">
        <v>4256</v>
      </c>
      <c r="G145" s="223" t="s">
        <v>4257</v>
      </c>
      <c r="H145" s="223" t="s">
        <v>2070</v>
      </c>
      <c r="I145" s="258" t="s">
        <v>583</v>
      </c>
      <c r="J145" s="186" t="s">
        <v>263</v>
      </c>
      <c r="K145" s="264"/>
      <c r="L145" s="264"/>
      <c r="M145" s="259"/>
      <c r="N145" s="223" t="s">
        <v>449</v>
      </c>
      <c r="O145" s="223" t="s">
        <v>3419</v>
      </c>
      <c r="P145" s="260">
        <v>2015</v>
      </c>
      <c r="Q145" s="260">
        <v>2018</v>
      </c>
      <c r="R145" s="223" t="s">
        <v>3740</v>
      </c>
      <c r="S145" s="223" t="s">
        <v>78</v>
      </c>
      <c r="T145" s="223" t="s">
        <v>451</v>
      </c>
      <c r="U145" s="261">
        <v>64</v>
      </c>
      <c r="V145" s="86" t="s">
        <v>452</v>
      </c>
      <c r="W145" s="223" t="s">
        <v>4258</v>
      </c>
      <c r="X145" s="223" t="s">
        <v>4259</v>
      </c>
      <c r="Y145" s="262">
        <v>78000</v>
      </c>
      <c r="Z145" s="226"/>
      <c r="AA145" s="241">
        <f t="shared" si="1"/>
        <v>0</v>
      </c>
      <c r="AB145" s="237" t="s">
        <v>4260</v>
      </c>
    </row>
    <row r="146" spans="1:28" ht="15" customHeight="1">
      <c r="A146" s="109">
        <v>137</v>
      </c>
      <c r="B146" s="222" t="str">
        <f t="shared" si="0"/>
        <v>Klik Disini</v>
      </c>
      <c r="C146" s="223" t="s">
        <v>4261</v>
      </c>
      <c r="D146" s="223"/>
      <c r="E146" s="223" t="s">
        <v>4262</v>
      </c>
      <c r="F146" s="223" t="s">
        <v>4263</v>
      </c>
      <c r="G146" s="223" t="s">
        <v>4264</v>
      </c>
      <c r="H146" s="223" t="s">
        <v>3912</v>
      </c>
      <c r="I146" s="258" t="s">
        <v>446</v>
      </c>
      <c r="J146" s="186" t="s">
        <v>367</v>
      </c>
      <c r="K146" s="223" t="s">
        <v>447</v>
      </c>
      <c r="L146" s="223"/>
      <c r="M146" s="259" t="s">
        <v>447</v>
      </c>
      <c r="N146" s="223" t="s">
        <v>449</v>
      </c>
      <c r="O146" s="223" t="s">
        <v>3419</v>
      </c>
      <c r="P146" s="260">
        <v>2014</v>
      </c>
      <c r="Q146" s="260">
        <v>2018</v>
      </c>
      <c r="R146" s="223" t="s">
        <v>3412</v>
      </c>
      <c r="S146" s="223" t="s">
        <v>78</v>
      </c>
      <c r="T146" s="223" t="s">
        <v>451</v>
      </c>
      <c r="U146" s="261">
        <v>202</v>
      </c>
      <c r="V146" s="86" t="s">
        <v>452</v>
      </c>
      <c r="W146" s="223" t="s">
        <v>601</v>
      </c>
      <c r="X146" s="223" t="s">
        <v>4265</v>
      </c>
      <c r="Y146" s="262">
        <v>56500</v>
      </c>
      <c r="Z146" s="226"/>
      <c r="AA146" s="241">
        <f t="shared" si="1"/>
        <v>0</v>
      </c>
      <c r="AB146" s="237" t="s">
        <v>4266</v>
      </c>
    </row>
    <row r="147" spans="1:28" ht="15" customHeight="1">
      <c r="A147" s="109">
        <v>138</v>
      </c>
      <c r="B147" s="222" t="str">
        <f t="shared" si="0"/>
        <v>Klik Disini</v>
      </c>
      <c r="C147" s="223" t="s">
        <v>4267</v>
      </c>
      <c r="D147" s="223"/>
      <c r="E147" s="223" t="s">
        <v>4268</v>
      </c>
      <c r="F147" s="223" t="s">
        <v>4269</v>
      </c>
      <c r="G147" s="223" t="s">
        <v>4270</v>
      </c>
      <c r="H147" s="223" t="s">
        <v>3591</v>
      </c>
      <c r="I147" s="258" t="s">
        <v>446</v>
      </c>
      <c r="J147" s="186" t="s">
        <v>345</v>
      </c>
      <c r="K147" s="223"/>
      <c r="L147" s="264"/>
      <c r="M147" s="259"/>
      <c r="N147" s="223" t="s">
        <v>449</v>
      </c>
      <c r="O147" s="223" t="s">
        <v>3419</v>
      </c>
      <c r="P147" s="260">
        <v>2015</v>
      </c>
      <c r="Q147" s="260">
        <v>2018</v>
      </c>
      <c r="R147" s="223" t="s">
        <v>3412</v>
      </c>
      <c r="S147" s="223" t="s">
        <v>78</v>
      </c>
      <c r="T147" s="223" t="s">
        <v>451</v>
      </c>
      <c r="U147" s="261">
        <v>132</v>
      </c>
      <c r="V147" s="86" t="s">
        <v>452</v>
      </c>
      <c r="W147" s="223" t="s">
        <v>1076</v>
      </c>
      <c r="X147" s="223" t="s">
        <v>4271</v>
      </c>
      <c r="Y147" s="262">
        <v>59000</v>
      </c>
      <c r="Z147" s="226"/>
      <c r="AA147" s="241">
        <f t="shared" si="1"/>
        <v>0</v>
      </c>
      <c r="AB147" s="237" t="s">
        <v>4272</v>
      </c>
    </row>
    <row r="148" spans="1:28" ht="15" customHeight="1">
      <c r="A148" s="109">
        <v>139</v>
      </c>
      <c r="B148" s="222" t="str">
        <f t="shared" si="0"/>
        <v>Klik Disini</v>
      </c>
      <c r="C148" s="223" t="s">
        <v>4273</v>
      </c>
      <c r="D148" s="223"/>
      <c r="E148" s="223" t="s">
        <v>4094</v>
      </c>
      <c r="F148" s="223" t="s">
        <v>4274</v>
      </c>
      <c r="G148" s="223" t="s">
        <v>4275</v>
      </c>
      <c r="H148" s="223" t="s">
        <v>3912</v>
      </c>
      <c r="I148" s="258" t="s">
        <v>446</v>
      </c>
      <c r="J148" s="186" t="s">
        <v>367</v>
      </c>
      <c r="K148" s="223" t="s">
        <v>447</v>
      </c>
      <c r="L148" s="223"/>
      <c r="M148" s="259" t="s">
        <v>447</v>
      </c>
      <c r="N148" s="223" t="s">
        <v>449</v>
      </c>
      <c r="O148" s="223" t="s">
        <v>3419</v>
      </c>
      <c r="P148" s="260">
        <v>2014</v>
      </c>
      <c r="Q148" s="260">
        <v>2018</v>
      </c>
      <c r="R148" s="223" t="s">
        <v>3412</v>
      </c>
      <c r="S148" s="223" t="s">
        <v>78</v>
      </c>
      <c r="T148" s="223" t="s">
        <v>451</v>
      </c>
      <c r="U148" s="261">
        <v>146</v>
      </c>
      <c r="V148" s="86" t="s">
        <v>452</v>
      </c>
      <c r="W148" s="223" t="s">
        <v>2063</v>
      </c>
      <c r="X148" s="223" t="s">
        <v>4276</v>
      </c>
      <c r="Y148" s="262">
        <v>42000</v>
      </c>
      <c r="Z148" s="226"/>
      <c r="AA148" s="241">
        <f t="shared" si="1"/>
        <v>0</v>
      </c>
      <c r="AB148" s="237" t="s">
        <v>4277</v>
      </c>
    </row>
    <row r="149" spans="1:28" ht="15" customHeight="1">
      <c r="A149" s="109">
        <v>140</v>
      </c>
      <c r="B149" s="222" t="str">
        <f t="shared" si="0"/>
        <v>Klik Disini</v>
      </c>
      <c r="C149" s="223" t="s">
        <v>4278</v>
      </c>
      <c r="D149" s="223"/>
      <c r="E149" s="223" t="s">
        <v>4279</v>
      </c>
      <c r="F149" s="223" t="s">
        <v>4280</v>
      </c>
      <c r="G149" s="223" t="s">
        <v>4281</v>
      </c>
      <c r="H149" s="223" t="s">
        <v>3912</v>
      </c>
      <c r="I149" s="258" t="s">
        <v>446</v>
      </c>
      <c r="J149" s="186" t="s">
        <v>367</v>
      </c>
      <c r="K149" s="264"/>
      <c r="L149" s="264"/>
      <c r="M149" s="259"/>
      <c r="N149" s="223" t="s">
        <v>449</v>
      </c>
      <c r="O149" s="223" t="s">
        <v>3419</v>
      </c>
      <c r="P149" s="260">
        <v>2015</v>
      </c>
      <c r="Q149" s="260">
        <v>2018</v>
      </c>
      <c r="R149" s="223" t="s">
        <v>3412</v>
      </c>
      <c r="S149" s="223" t="s">
        <v>78</v>
      </c>
      <c r="T149" s="223" t="s">
        <v>451</v>
      </c>
      <c r="U149" s="261">
        <v>138</v>
      </c>
      <c r="V149" s="86" t="s">
        <v>452</v>
      </c>
      <c r="W149" s="223" t="s">
        <v>722</v>
      </c>
      <c r="X149" s="223" t="s">
        <v>4282</v>
      </c>
      <c r="Y149" s="262">
        <v>42000</v>
      </c>
      <c r="Z149" s="226"/>
      <c r="AA149" s="241">
        <f t="shared" si="1"/>
        <v>0</v>
      </c>
      <c r="AB149" s="237" t="s">
        <v>4283</v>
      </c>
    </row>
    <row r="150" spans="1:28" ht="15" customHeight="1">
      <c r="A150" s="109">
        <v>141</v>
      </c>
      <c r="B150" s="222" t="str">
        <f t="shared" si="0"/>
        <v>Klik Disini</v>
      </c>
      <c r="C150" s="223" t="s">
        <v>4284</v>
      </c>
      <c r="D150" s="223"/>
      <c r="E150" s="223" t="s">
        <v>4285</v>
      </c>
      <c r="F150" s="223" t="s">
        <v>4286</v>
      </c>
      <c r="G150" s="223" t="s">
        <v>4287</v>
      </c>
      <c r="H150" s="223" t="s">
        <v>2070</v>
      </c>
      <c r="I150" s="258" t="s">
        <v>583</v>
      </c>
      <c r="J150" s="186" t="s">
        <v>263</v>
      </c>
      <c r="K150" s="264"/>
      <c r="L150" s="264"/>
      <c r="M150" s="259"/>
      <c r="N150" s="263" t="s">
        <v>449</v>
      </c>
      <c r="O150" s="263" t="s">
        <v>3419</v>
      </c>
      <c r="P150" s="260">
        <v>2013</v>
      </c>
      <c r="Q150" s="260">
        <v>2018</v>
      </c>
      <c r="R150" s="223" t="s">
        <v>3740</v>
      </c>
      <c r="S150" s="223" t="s">
        <v>78</v>
      </c>
      <c r="T150" s="223" t="s">
        <v>451</v>
      </c>
      <c r="U150" s="261">
        <v>32</v>
      </c>
      <c r="V150" s="86" t="s">
        <v>452</v>
      </c>
      <c r="W150" s="223" t="s">
        <v>1109</v>
      </c>
      <c r="X150" s="223" t="s">
        <v>4288</v>
      </c>
      <c r="Y150" s="262">
        <v>26000</v>
      </c>
      <c r="Z150" s="226"/>
      <c r="AA150" s="241">
        <f t="shared" si="1"/>
        <v>0</v>
      </c>
      <c r="AB150" s="237" t="s">
        <v>4289</v>
      </c>
    </row>
    <row r="151" spans="1:28" ht="15" customHeight="1">
      <c r="A151" s="109">
        <v>142</v>
      </c>
      <c r="B151" s="222" t="str">
        <f t="shared" si="0"/>
        <v>Klik Disini</v>
      </c>
      <c r="C151" s="223" t="s">
        <v>4290</v>
      </c>
      <c r="D151" s="223"/>
      <c r="E151" s="223" t="s">
        <v>4291</v>
      </c>
      <c r="F151" s="223" t="s">
        <v>4292</v>
      </c>
      <c r="G151" s="223" t="s">
        <v>4293</v>
      </c>
      <c r="H151" s="223" t="s">
        <v>3912</v>
      </c>
      <c r="I151" s="258" t="s">
        <v>446</v>
      </c>
      <c r="J151" s="186" t="s">
        <v>367</v>
      </c>
      <c r="K151" s="223" t="s">
        <v>447</v>
      </c>
      <c r="L151" s="223"/>
      <c r="M151" s="259" t="s">
        <v>447</v>
      </c>
      <c r="N151" s="223" t="s">
        <v>449</v>
      </c>
      <c r="O151" s="223" t="s">
        <v>3419</v>
      </c>
      <c r="P151" s="260">
        <v>2014</v>
      </c>
      <c r="Q151" s="260">
        <v>2018</v>
      </c>
      <c r="R151" s="223" t="s">
        <v>3412</v>
      </c>
      <c r="S151" s="223" t="s">
        <v>78</v>
      </c>
      <c r="T151" s="223" t="s">
        <v>451</v>
      </c>
      <c r="U151" s="261">
        <v>114</v>
      </c>
      <c r="V151" s="86" t="s">
        <v>452</v>
      </c>
      <c r="W151" s="223" t="s">
        <v>1117</v>
      </c>
      <c r="X151" s="223" t="s">
        <v>4294</v>
      </c>
      <c r="Y151" s="262">
        <v>30000</v>
      </c>
      <c r="Z151" s="226"/>
      <c r="AA151" s="241">
        <f t="shared" si="1"/>
        <v>0</v>
      </c>
      <c r="AB151" s="237" t="s">
        <v>4295</v>
      </c>
    </row>
    <row r="152" spans="1:28" ht="15" customHeight="1">
      <c r="A152" s="109">
        <v>143</v>
      </c>
      <c r="B152" s="222" t="str">
        <f t="shared" si="0"/>
        <v>Klik Disini</v>
      </c>
      <c r="C152" s="223" t="s">
        <v>4296</v>
      </c>
      <c r="D152" s="223"/>
      <c r="E152" s="223" t="s">
        <v>4003</v>
      </c>
      <c r="F152" s="223" t="s">
        <v>4297</v>
      </c>
      <c r="G152" s="223" t="s">
        <v>4298</v>
      </c>
      <c r="H152" s="223" t="s">
        <v>3912</v>
      </c>
      <c r="I152" s="258" t="s">
        <v>446</v>
      </c>
      <c r="J152" s="186" t="s">
        <v>367</v>
      </c>
      <c r="K152" s="264"/>
      <c r="L152" s="264"/>
      <c r="M152" s="259"/>
      <c r="N152" s="223" t="s">
        <v>449</v>
      </c>
      <c r="O152" s="223" t="s">
        <v>3419</v>
      </c>
      <c r="P152" s="260">
        <v>2014</v>
      </c>
      <c r="Q152" s="260">
        <v>2018</v>
      </c>
      <c r="R152" s="223" t="s">
        <v>3412</v>
      </c>
      <c r="S152" s="223" t="s">
        <v>78</v>
      </c>
      <c r="T152" s="223" t="s">
        <v>451</v>
      </c>
      <c r="U152" s="261">
        <v>130</v>
      </c>
      <c r="V152" s="86" t="s">
        <v>452</v>
      </c>
      <c r="W152" s="223" t="s">
        <v>942</v>
      </c>
      <c r="X152" s="223" t="s">
        <v>4299</v>
      </c>
      <c r="Y152" s="262">
        <v>42000</v>
      </c>
      <c r="Z152" s="226"/>
      <c r="AA152" s="241">
        <f t="shared" si="1"/>
        <v>0</v>
      </c>
      <c r="AB152" s="237" t="s">
        <v>4300</v>
      </c>
    </row>
    <row r="153" spans="1:28" ht="15" customHeight="1">
      <c r="A153" s="109">
        <v>144</v>
      </c>
      <c r="B153" s="222" t="str">
        <f t="shared" si="0"/>
        <v>Klik Disini</v>
      </c>
      <c r="C153" s="223" t="s">
        <v>4301</v>
      </c>
      <c r="D153" s="223"/>
      <c r="E153" s="223" t="s">
        <v>4034</v>
      </c>
      <c r="F153" s="223" t="s">
        <v>4302</v>
      </c>
      <c r="G153" s="223" t="s">
        <v>4303</v>
      </c>
      <c r="H153" s="223" t="s">
        <v>3912</v>
      </c>
      <c r="I153" s="258" t="s">
        <v>446</v>
      </c>
      <c r="J153" s="186" t="s">
        <v>367</v>
      </c>
      <c r="K153" s="223" t="s">
        <v>447</v>
      </c>
      <c r="L153" s="223"/>
      <c r="M153" s="259" t="s">
        <v>447</v>
      </c>
      <c r="N153" s="223" t="s">
        <v>449</v>
      </c>
      <c r="O153" s="223" t="s">
        <v>3419</v>
      </c>
      <c r="P153" s="260">
        <v>2014</v>
      </c>
      <c r="Q153" s="260">
        <v>2018</v>
      </c>
      <c r="R153" s="223" t="s">
        <v>3412</v>
      </c>
      <c r="S153" s="223" t="s">
        <v>78</v>
      </c>
      <c r="T153" s="223" t="s">
        <v>451</v>
      </c>
      <c r="U153" s="261">
        <v>226</v>
      </c>
      <c r="V153" s="86" t="s">
        <v>452</v>
      </c>
      <c r="W153" s="223" t="s">
        <v>1057</v>
      </c>
      <c r="X153" s="223" t="s">
        <v>4304</v>
      </c>
      <c r="Y153" s="262">
        <v>48000</v>
      </c>
      <c r="Z153" s="226"/>
      <c r="AA153" s="241">
        <f t="shared" si="1"/>
        <v>0</v>
      </c>
      <c r="AB153" s="237" t="s">
        <v>4305</v>
      </c>
    </row>
    <row r="154" spans="1:28" ht="15" customHeight="1">
      <c r="A154" s="109">
        <v>145</v>
      </c>
      <c r="B154" s="222" t="str">
        <f t="shared" si="0"/>
        <v>Klik Disini</v>
      </c>
      <c r="C154" s="223" t="s">
        <v>4306</v>
      </c>
      <c r="D154" s="223"/>
      <c r="E154" s="223" t="s">
        <v>4307</v>
      </c>
      <c r="F154" s="223" t="s">
        <v>4308</v>
      </c>
      <c r="G154" s="223" t="s">
        <v>4309</v>
      </c>
      <c r="H154" s="223" t="s">
        <v>3912</v>
      </c>
      <c r="I154" s="258" t="s">
        <v>446</v>
      </c>
      <c r="J154" s="186" t="s">
        <v>367</v>
      </c>
      <c r="K154" s="264"/>
      <c r="L154" s="264"/>
      <c r="M154" s="259"/>
      <c r="N154" s="223" t="s">
        <v>449</v>
      </c>
      <c r="O154" s="223" t="s">
        <v>3419</v>
      </c>
      <c r="P154" s="260">
        <v>2015</v>
      </c>
      <c r="Q154" s="260">
        <v>2018</v>
      </c>
      <c r="R154" s="223" t="s">
        <v>3412</v>
      </c>
      <c r="S154" s="223" t="s">
        <v>78</v>
      </c>
      <c r="T154" s="223" t="s">
        <v>451</v>
      </c>
      <c r="U154" s="261">
        <v>338</v>
      </c>
      <c r="V154" s="86" t="s">
        <v>452</v>
      </c>
      <c r="W154" s="223" t="s">
        <v>1214</v>
      </c>
      <c r="X154" s="223" t="s">
        <v>4310</v>
      </c>
      <c r="Y154" s="262">
        <v>107000</v>
      </c>
      <c r="Z154" s="226"/>
      <c r="AA154" s="241">
        <f t="shared" si="1"/>
        <v>0</v>
      </c>
      <c r="AB154" s="237" t="s">
        <v>4311</v>
      </c>
    </row>
    <row r="155" spans="1:28" ht="15" customHeight="1">
      <c r="A155" s="109">
        <v>146</v>
      </c>
      <c r="B155" s="222" t="str">
        <f t="shared" si="0"/>
        <v>Klik Disini</v>
      </c>
      <c r="C155" s="223" t="s">
        <v>4312</v>
      </c>
      <c r="D155" s="223"/>
      <c r="E155" s="223" t="s">
        <v>4313</v>
      </c>
      <c r="F155" s="223" t="s">
        <v>4314</v>
      </c>
      <c r="G155" s="223" t="s">
        <v>4315</v>
      </c>
      <c r="H155" s="223" t="s">
        <v>3446</v>
      </c>
      <c r="I155" s="258" t="s">
        <v>446</v>
      </c>
      <c r="J155" s="186" t="s">
        <v>373</v>
      </c>
      <c r="K155" s="264"/>
      <c r="L155" s="264"/>
      <c r="M155" s="259"/>
      <c r="N155" s="223" t="s">
        <v>449</v>
      </c>
      <c r="O155" s="223" t="s">
        <v>3419</v>
      </c>
      <c r="P155" s="260">
        <v>2015</v>
      </c>
      <c r="Q155" s="260">
        <v>2018</v>
      </c>
      <c r="R155" s="223" t="s">
        <v>3412</v>
      </c>
      <c r="S155" s="223" t="s">
        <v>78</v>
      </c>
      <c r="T155" s="223" t="s">
        <v>451</v>
      </c>
      <c r="U155" s="261">
        <v>192</v>
      </c>
      <c r="V155" s="86" t="s">
        <v>452</v>
      </c>
      <c r="W155" s="223" t="s">
        <v>1945</v>
      </c>
      <c r="X155" s="223" t="s">
        <v>4316</v>
      </c>
      <c r="Y155" s="262">
        <v>156000</v>
      </c>
      <c r="Z155" s="226"/>
      <c r="AA155" s="241">
        <f t="shared" si="1"/>
        <v>0</v>
      </c>
      <c r="AB155" s="237" t="s">
        <v>4317</v>
      </c>
    </row>
    <row r="156" spans="1:28" ht="15" customHeight="1">
      <c r="A156" s="109">
        <v>147</v>
      </c>
      <c r="B156" s="222" t="str">
        <f t="shared" si="0"/>
        <v>Klik Disini</v>
      </c>
      <c r="C156" s="223" t="s">
        <v>4318</v>
      </c>
      <c r="D156" s="223"/>
      <c r="E156" s="223" t="s">
        <v>4319</v>
      </c>
      <c r="F156" s="223" t="s">
        <v>4320</v>
      </c>
      <c r="G156" s="223" t="s">
        <v>4321</v>
      </c>
      <c r="H156" s="223" t="s">
        <v>3912</v>
      </c>
      <c r="I156" s="258" t="s">
        <v>446</v>
      </c>
      <c r="J156" s="186" t="s">
        <v>367</v>
      </c>
      <c r="K156" s="223" t="s">
        <v>447</v>
      </c>
      <c r="L156" s="223"/>
      <c r="M156" s="259" t="s">
        <v>447</v>
      </c>
      <c r="N156" s="223" t="s">
        <v>449</v>
      </c>
      <c r="O156" s="223" t="s">
        <v>3419</v>
      </c>
      <c r="P156" s="260">
        <v>2014</v>
      </c>
      <c r="Q156" s="260">
        <v>2018</v>
      </c>
      <c r="R156" s="223" t="s">
        <v>3412</v>
      </c>
      <c r="S156" s="223" t="s">
        <v>78</v>
      </c>
      <c r="T156" s="223" t="s">
        <v>451</v>
      </c>
      <c r="U156" s="261">
        <v>98</v>
      </c>
      <c r="V156" s="86" t="s">
        <v>452</v>
      </c>
      <c r="W156" s="223" t="s">
        <v>1029</v>
      </c>
      <c r="X156" s="223" t="s">
        <v>4322</v>
      </c>
      <c r="Y156" s="262">
        <v>52000</v>
      </c>
      <c r="Z156" s="226"/>
      <c r="AA156" s="241">
        <f t="shared" si="1"/>
        <v>0</v>
      </c>
      <c r="AB156" s="237" t="s">
        <v>4323</v>
      </c>
    </row>
    <row r="157" spans="1:28" ht="15" customHeight="1">
      <c r="A157" s="109">
        <v>148</v>
      </c>
      <c r="B157" s="222" t="str">
        <f t="shared" si="0"/>
        <v>Klik Disini</v>
      </c>
      <c r="C157" s="223" t="s">
        <v>4324</v>
      </c>
      <c r="D157" s="223"/>
      <c r="E157" s="223" t="s">
        <v>4325</v>
      </c>
      <c r="F157" s="223" t="s">
        <v>4326</v>
      </c>
      <c r="G157" s="223" t="s">
        <v>4327</v>
      </c>
      <c r="H157" s="223" t="s">
        <v>3591</v>
      </c>
      <c r="I157" s="258" t="s">
        <v>446</v>
      </c>
      <c r="J157" s="186" t="s">
        <v>345</v>
      </c>
      <c r="K157" s="264"/>
      <c r="L157" s="264"/>
      <c r="M157" s="259"/>
      <c r="N157" s="223" t="s">
        <v>449</v>
      </c>
      <c r="O157" s="223" t="s">
        <v>3419</v>
      </c>
      <c r="P157" s="260">
        <v>2015</v>
      </c>
      <c r="Q157" s="260">
        <v>2018</v>
      </c>
      <c r="R157" s="223" t="s">
        <v>3412</v>
      </c>
      <c r="S157" s="223" t="s">
        <v>78</v>
      </c>
      <c r="T157" s="223" t="s">
        <v>451</v>
      </c>
      <c r="U157" s="261">
        <v>112</v>
      </c>
      <c r="V157" s="86" t="s">
        <v>452</v>
      </c>
      <c r="W157" s="223" t="s">
        <v>685</v>
      </c>
      <c r="X157" s="223" t="s">
        <v>4328</v>
      </c>
      <c r="Y157" s="262">
        <v>46000</v>
      </c>
      <c r="Z157" s="226"/>
      <c r="AA157" s="241">
        <f t="shared" si="1"/>
        <v>0</v>
      </c>
      <c r="AB157" s="237" t="s">
        <v>4329</v>
      </c>
    </row>
    <row r="158" spans="1:28" ht="15" customHeight="1">
      <c r="A158" s="109">
        <v>149</v>
      </c>
      <c r="B158" s="222" t="str">
        <f t="shared" si="0"/>
        <v>Klik Disini</v>
      </c>
      <c r="C158" s="223" t="s">
        <v>4330</v>
      </c>
      <c r="D158" s="223"/>
      <c r="E158" s="223" t="s">
        <v>4331</v>
      </c>
      <c r="F158" s="223" t="s">
        <v>4332</v>
      </c>
      <c r="G158" s="223" t="s">
        <v>4333</v>
      </c>
      <c r="H158" s="223" t="s">
        <v>362</v>
      </c>
      <c r="I158" s="258" t="s">
        <v>446</v>
      </c>
      <c r="J158" s="186" t="s">
        <v>361</v>
      </c>
      <c r="K158" s="264"/>
      <c r="L158" s="264"/>
      <c r="M158" s="259"/>
      <c r="N158" s="223" t="s">
        <v>449</v>
      </c>
      <c r="O158" s="223" t="s">
        <v>3419</v>
      </c>
      <c r="P158" s="260">
        <v>2015</v>
      </c>
      <c r="Q158" s="260">
        <v>2018</v>
      </c>
      <c r="R158" s="223" t="s">
        <v>3412</v>
      </c>
      <c r="S158" s="223" t="s">
        <v>78</v>
      </c>
      <c r="T158" s="223" t="s">
        <v>451</v>
      </c>
      <c r="U158" s="261">
        <v>544</v>
      </c>
      <c r="V158" s="86" t="s">
        <v>452</v>
      </c>
      <c r="W158" s="223" t="s">
        <v>1923</v>
      </c>
      <c r="X158" s="223" t="s">
        <v>4334</v>
      </c>
      <c r="Y158" s="262">
        <v>162000</v>
      </c>
      <c r="Z158" s="226"/>
      <c r="AA158" s="241">
        <f t="shared" si="1"/>
        <v>0</v>
      </c>
      <c r="AB158" s="237" t="s">
        <v>4335</v>
      </c>
    </row>
    <row r="159" spans="1:28" ht="15" customHeight="1">
      <c r="A159" s="109">
        <v>150</v>
      </c>
      <c r="B159" s="222" t="str">
        <f t="shared" si="0"/>
        <v>Klik Disini</v>
      </c>
      <c r="C159" s="223" t="s">
        <v>4336</v>
      </c>
      <c r="D159" s="223"/>
      <c r="E159" s="223" t="s">
        <v>4337</v>
      </c>
      <c r="F159" s="223" t="s">
        <v>4338</v>
      </c>
      <c r="G159" s="223" t="s">
        <v>4339</v>
      </c>
      <c r="H159" s="223" t="s">
        <v>4340</v>
      </c>
      <c r="I159" s="258" t="s">
        <v>1844</v>
      </c>
      <c r="J159" s="186" t="s">
        <v>395</v>
      </c>
      <c r="K159" s="264"/>
      <c r="L159" s="264"/>
      <c r="M159" s="259"/>
      <c r="N159" s="223" t="s">
        <v>449</v>
      </c>
      <c r="O159" s="223" t="s">
        <v>3419</v>
      </c>
      <c r="P159" s="260">
        <v>2015</v>
      </c>
      <c r="Q159" s="260">
        <v>2018</v>
      </c>
      <c r="R159" s="223" t="s">
        <v>3675</v>
      </c>
      <c r="S159" s="223" t="s">
        <v>78</v>
      </c>
      <c r="T159" s="223" t="s">
        <v>451</v>
      </c>
      <c r="U159" s="261">
        <v>144</v>
      </c>
      <c r="V159" s="86" t="s">
        <v>452</v>
      </c>
      <c r="W159" s="223" t="s">
        <v>488</v>
      </c>
      <c r="X159" s="223" t="s">
        <v>4341</v>
      </c>
      <c r="Y159" s="262">
        <v>71000</v>
      </c>
      <c r="Z159" s="226"/>
      <c r="AA159" s="241">
        <f t="shared" si="1"/>
        <v>0</v>
      </c>
      <c r="AB159" s="237" t="s">
        <v>4342</v>
      </c>
    </row>
    <row r="160" spans="1:28" ht="15" customHeight="1">
      <c r="A160" s="109">
        <v>151</v>
      </c>
      <c r="B160" s="222" t="str">
        <f t="shared" si="0"/>
        <v>Klik Disini</v>
      </c>
      <c r="C160" s="223" t="s">
        <v>4343</v>
      </c>
      <c r="D160" s="223"/>
      <c r="E160" s="223" t="s">
        <v>4344</v>
      </c>
      <c r="F160" s="223" t="s">
        <v>4345</v>
      </c>
      <c r="G160" s="223" t="s">
        <v>4346</v>
      </c>
      <c r="H160" s="223" t="s">
        <v>3912</v>
      </c>
      <c r="I160" s="258" t="s">
        <v>446</v>
      </c>
      <c r="J160" s="186" t="s">
        <v>367</v>
      </c>
      <c r="K160" s="264"/>
      <c r="L160" s="264"/>
      <c r="M160" s="259"/>
      <c r="N160" s="223" t="s">
        <v>449</v>
      </c>
      <c r="O160" s="223" t="s">
        <v>3419</v>
      </c>
      <c r="P160" s="260">
        <v>2014</v>
      </c>
      <c r="Q160" s="260">
        <v>2018</v>
      </c>
      <c r="R160" s="223" t="s">
        <v>3412</v>
      </c>
      <c r="S160" s="223" t="s">
        <v>78</v>
      </c>
      <c r="T160" s="223" t="s">
        <v>451</v>
      </c>
      <c r="U160" s="261">
        <v>83</v>
      </c>
      <c r="V160" s="86" t="s">
        <v>452</v>
      </c>
      <c r="W160" s="223" t="s">
        <v>4347</v>
      </c>
      <c r="X160" s="223" t="s">
        <v>4348</v>
      </c>
      <c r="Y160" s="262">
        <v>66000</v>
      </c>
      <c r="Z160" s="226"/>
      <c r="AA160" s="241">
        <f t="shared" si="1"/>
        <v>0</v>
      </c>
      <c r="AB160" s="237" t="s">
        <v>4349</v>
      </c>
    </row>
    <row r="161" spans="1:28" ht="15" customHeight="1">
      <c r="A161" s="109">
        <v>152</v>
      </c>
      <c r="B161" s="222" t="str">
        <f t="shared" si="0"/>
        <v>Klik Disini</v>
      </c>
      <c r="C161" s="223" t="s">
        <v>4350</v>
      </c>
      <c r="D161" s="223"/>
      <c r="E161" s="223" t="s">
        <v>3608</v>
      </c>
      <c r="F161" s="223" t="s">
        <v>4351</v>
      </c>
      <c r="G161" s="223" t="s">
        <v>4352</v>
      </c>
      <c r="H161" s="223" t="s">
        <v>362</v>
      </c>
      <c r="I161" s="258" t="s">
        <v>446</v>
      </c>
      <c r="J161" s="186" t="s">
        <v>361</v>
      </c>
      <c r="K161" s="264"/>
      <c r="L161" s="264"/>
      <c r="M161" s="259"/>
      <c r="N161" s="223" t="s">
        <v>449</v>
      </c>
      <c r="O161" s="223" t="s">
        <v>3419</v>
      </c>
      <c r="P161" s="260">
        <v>2014</v>
      </c>
      <c r="Q161" s="260">
        <v>2018</v>
      </c>
      <c r="R161" s="223" t="s">
        <v>3412</v>
      </c>
      <c r="S161" s="223" t="s">
        <v>78</v>
      </c>
      <c r="T161" s="223" t="s">
        <v>451</v>
      </c>
      <c r="U161" s="261">
        <v>116</v>
      </c>
      <c r="V161" s="86" t="s">
        <v>452</v>
      </c>
      <c r="W161" s="223" t="s">
        <v>864</v>
      </c>
      <c r="X161" s="223" t="s">
        <v>4353</v>
      </c>
      <c r="Y161" s="262">
        <v>48000</v>
      </c>
      <c r="Z161" s="226"/>
      <c r="AA161" s="241">
        <f t="shared" si="1"/>
        <v>0</v>
      </c>
      <c r="AB161" s="237" t="s">
        <v>4354</v>
      </c>
    </row>
    <row r="162" spans="1:28" ht="15" customHeight="1">
      <c r="A162" s="109">
        <v>153</v>
      </c>
      <c r="B162" s="222" t="str">
        <f t="shared" si="0"/>
        <v>Klik Disini</v>
      </c>
      <c r="C162" s="223" t="s">
        <v>4355</v>
      </c>
      <c r="D162" s="223"/>
      <c r="E162" s="223" t="s">
        <v>4356</v>
      </c>
      <c r="F162" s="223" t="s">
        <v>4357</v>
      </c>
      <c r="G162" s="223" t="s">
        <v>4358</v>
      </c>
      <c r="H162" s="223" t="s">
        <v>3912</v>
      </c>
      <c r="I162" s="258" t="s">
        <v>446</v>
      </c>
      <c r="J162" s="186" t="s">
        <v>367</v>
      </c>
      <c r="K162" s="264"/>
      <c r="L162" s="264"/>
      <c r="M162" s="259"/>
      <c r="N162" s="263" t="s">
        <v>449</v>
      </c>
      <c r="O162" s="263" t="s">
        <v>3419</v>
      </c>
      <c r="P162" s="260">
        <v>2014</v>
      </c>
      <c r="Q162" s="260">
        <v>2018</v>
      </c>
      <c r="R162" s="223" t="s">
        <v>3412</v>
      </c>
      <c r="S162" s="223" t="s">
        <v>78</v>
      </c>
      <c r="T162" s="223" t="s">
        <v>451</v>
      </c>
      <c r="U162" s="261">
        <v>330</v>
      </c>
      <c r="V162" s="86" t="s">
        <v>452</v>
      </c>
      <c r="W162" s="223" t="s">
        <v>655</v>
      </c>
      <c r="X162" s="223" t="s">
        <v>4359</v>
      </c>
      <c r="Y162" s="262">
        <v>83000</v>
      </c>
      <c r="Z162" s="226"/>
      <c r="AA162" s="241">
        <f t="shared" si="1"/>
        <v>0</v>
      </c>
      <c r="AB162" s="237" t="s">
        <v>4360</v>
      </c>
    </row>
    <row r="163" spans="1:28" ht="15" customHeight="1">
      <c r="A163" s="109">
        <v>154</v>
      </c>
      <c r="B163" s="222" t="str">
        <f t="shared" si="0"/>
        <v>Klik Disini</v>
      </c>
      <c r="C163" s="223" t="s">
        <v>4361</v>
      </c>
      <c r="D163" s="223"/>
      <c r="E163" s="223" t="s">
        <v>3608</v>
      </c>
      <c r="F163" s="223" t="s">
        <v>4362</v>
      </c>
      <c r="G163" s="223" t="s">
        <v>4363</v>
      </c>
      <c r="H163" s="223" t="s">
        <v>362</v>
      </c>
      <c r="I163" s="258" t="s">
        <v>446</v>
      </c>
      <c r="J163" s="186" t="s">
        <v>361</v>
      </c>
      <c r="K163" s="264"/>
      <c r="L163" s="264"/>
      <c r="M163" s="259"/>
      <c r="N163" s="223" t="s">
        <v>449</v>
      </c>
      <c r="O163" s="223" t="s">
        <v>3419</v>
      </c>
      <c r="P163" s="260">
        <v>2014</v>
      </c>
      <c r="Q163" s="260">
        <v>2018</v>
      </c>
      <c r="R163" s="223" t="s">
        <v>3412</v>
      </c>
      <c r="S163" s="223" t="s">
        <v>78</v>
      </c>
      <c r="T163" s="223" t="s">
        <v>451</v>
      </c>
      <c r="U163" s="261">
        <v>132</v>
      </c>
      <c r="V163" s="86" t="s">
        <v>452</v>
      </c>
      <c r="W163" s="223" t="s">
        <v>4364</v>
      </c>
      <c r="X163" s="223" t="s">
        <v>4365</v>
      </c>
      <c r="Y163" s="262">
        <v>48000</v>
      </c>
      <c r="Z163" s="226"/>
      <c r="AA163" s="241">
        <f t="shared" si="1"/>
        <v>0</v>
      </c>
      <c r="AB163" s="237" t="s">
        <v>4366</v>
      </c>
    </row>
    <row r="164" spans="1:28" ht="15" customHeight="1">
      <c r="A164" s="109">
        <v>155</v>
      </c>
      <c r="B164" s="222" t="str">
        <f t="shared" si="0"/>
        <v>Klik Disini</v>
      </c>
      <c r="C164" s="223" t="s">
        <v>4367</v>
      </c>
      <c r="D164" s="223"/>
      <c r="E164" s="223" t="s">
        <v>4368</v>
      </c>
      <c r="F164" s="223" t="s">
        <v>4369</v>
      </c>
      <c r="G164" s="223" t="s">
        <v>4370</v>
      </c>
      <c r="H164" s="223" t="s">
        <v>3912</v>
      </c>
      <c r="I164" s="258" t="s">
        <v>446</v>
      </c>
      <c r="J164" s="186" t="s">
        <v>367</v>
      </c>
      <c r="K164" s="223"/>
      <c r="L164" s="223"/>
      <c r="M164" s="259"/>
      <c r="N164" s="223" t="s">
        <v>449</v>
      </c>
      <c r="O164" s="223" t="s">
        <v>3419</v>
      </c>
      <c r="P164" s="260">
        <v>2014</v>
      </c>
      <c r="Q164" s="260">
        <v>2018</v>
      </c>
      <c r="R164" s="223" t="s">
        <v>3412</v>
      </c>
      <c r="S164" s="223" t="s">
        <v>78</v>
      </c>
      <c r="T164" s="223" t="s">
        <v>451</v>
      </c>
      <c r="U164" s="261">
        <v>210</v>
      </c>
      <c r="V164" s="86" t="s">
        <v>452</v>
      </c>
      <c r="W164" s="223" t="s">
        <v>722</v>
      </c>
      <c r="X164" s="223" t="s">
        <v>4371</v>
      </c>
      <c r="Y164" s="262">
        <v>46000</v>
      </c>
      <c r="Z164" s="226"/>
      <c r="AA164" s="241">
        <f t="shared" si="1"/>
        <v>0</v>
      </c>
      <c r="AB164" s="237" t="s">
        <v>4372</v>
      </c>
    </row>
    <row r="165" spans="1:28" ht="15" customHeight="1">
      <c r="A165" s="109">
        <v>156</v>
      </c>
      <c r="B165" s="222" t="str">
        <f t="shared" si="0"/>
        <v>Klik Disini</v>
      </c>
      <c r="C165" s="223" t="s">
        <v>4373</v>
      </c>
      <c r="D165" s="223"/>
      <c r="E165" s="223" t="s">
        <v>3608</v>
      </c>
      <c r="F165" s="223" t="s">
        <v>4374</v>
      </c>
      <c r="G165" s="223" t="s">
        <v>4375</v>
      </c>
      <c r="H165" s="223" t="s">
        <v>362</v>
      </c>
      <c r="I165" s="258" t="s">
        <v>446</v>
      </c>
      <c r="J165" s="186" t="s">
        <v>361</v>
      </c>
      <c r="K165" s="264"/>
      <c r="L165" s="264"/>
      <c r="M165" s="259"/>
      <c r="N165" s="263" t="s">
        <v>449</v>
      </c>
      <c r="O165" s="263" t="s">
        <v>3419</v>
      </c>
      <c r="P165" s="260">
        <v>2014</v>
      </c>
      <c r="Q165" s="260">
        <v>2018</v>
      </c>
      <c r="R165" s="223" t="s">
        <v>3412</v>
      </c>
      <c r="S165" s="223" t="s">
        <v>78</v>
      </c>
      <c r="T165" s="223" t="s">
        <v>451</v>
      </c>
      <c r="U165" s="261">
        <v>76</v>
      </c>
      <c r="V165" s="86" t="s">
        <v>452</v>
      </c>
      <c r="W165" s="223" t="s">
        <v>4376</v>
      </c>
      <c r="X165" s="223" t="s">
        <v>4377</v>
      </c>
      <c r="Y165" s="262">
        <v>42000</v>
      </c>
      <c r="Z165" s="226"/>
      <c r="AA165" s="241">
        <f t="shared" si="1"/>
        <v>0</v>
      </c>
      <c r="AB165" s="237" t="s">
        <v>4378</v>
      </c>
    </row>
    <row r="166" spans="1:28" ht="15" customHeight="1">
      <c r="A166" s="109">
        <v>157</v>
      </c>
      <c r="B166" s="222" t="str">
        <f t="shared" si="0"/>
        <v>Klik Disini</v>
      </c>
      <c r="C166" s="223" t="s">
        <v>4379</v>
      </c>
      <c r="D166" s="223"/>
      <c r="E166" s="223" t="s">
        <v>4380</v>
      </c>
      <c r="F166" s="223" t="s">
        <v>4381</v>
      </c>
      <c r="G166" s="223" t="s">
        <v>4382</v>
      </c>
      <c r="H166" s="223" t="s">
        <v>3912</v>
      </c>
      <c r="I166" s="258" t="s">
        <v>446</v>
      </c>
      <c r="J166" s="186" t="s">
        <v>367</v>
      </c>
      <c r="K166" s="264"/>
      <c r="L166" s="264"/>
      <c r="M166" s="259"/>
      <c r="N166" s="223" t="s">
        <v>449</v>
      </c>
      <c r="O166" s="223" t="s">
        <v>3419</v>
      </c>
      <c r="P166" s="260">
        <v>2014</v>
      </c>
      <c r="Q166" s="260">
        <v>2018</v>
      </c>
      <c r="R166" s="223" t="s">
        <v>3412</v>
      </c>
      <c r="S166" s="223" t="s">
        <v>78</v>
      </c>
      <c r="T166" s="223" t="s">
        <v>451</v>
      </c>
      <c r="U166" s="261">
        <v>130</v>
      </c>
      <c r="V166" s="86" t="s">
        <v>452</v>
      </c>
      <c r="W166" s="223" t="s">
        <v>775</v>
      </c>
      <c r="X166" s="223" t="s">
        <v>4383</v>
      </c>
      <c r="Y166" s="262">
        <v>43500</v>
      </c>
      <c r="Z166" s="226"/>
      <c r="AA166" s="241">
        <f t="shared" si="1"/>
        <v>0</v>
      </c>
      <c r="AB166" s="237" t="s">
        <v>4384</v>
      </c>
    </row>
    <row r="167" spans="1:28" ht="15" customHeight="1">
      <c r="A167" s="109">
        <v>158</v>
      </c>
      <c r="B167" s="222" t="str">
        <f t="shared" si="0"/>
        <v>Klik Disini</v>
      </c>
      <c r="C167" s="223" t="s">
        <v>4385</v>
      </c>
      <c r="D167" s="223"/>
      <c r="E167" s="223" t="s">
        <v>3608</v>
      </c>
      <c r="F167" s="223" t="s">
        <v>4386</v>
      </c>
      <c r="G167" s="223" t="s">
        <v>4387</v>
      </c>
      <c r="H167" s="223" t="s">
        <v>362</v>
      </c>
      <c r="I167" s="258" t="s">
        <v>446</v>
      </c>
      <c r="J167" s="186" t="s">
        <v>353</v>
      </c>
      <c r="K167" s="264"/>
      <c r="L167" s="264"/>
      <c r="M167" s="259"/>
      <c r="N167" s="223" t="s">
        <v>449</v>
      </c>
      <c r="O167" s="223" t="s">
        <v>3419</v>
      </c>
      <c r="P167" s="260">
        <v>2014</v>
      </c>
      <c r="Q167" s="260">
        <v>2018</v>
      </c>
      <c r="R167" s="223" t="s">
        <v>3412</v>
      </c>
      <c r="S167" s="223" t="s">
        <v>78</v>
      </c>
      <c r="T167" s="223" t="s">
        <v>451</v>
      </c>
      <c r="U167" s="261">
        <v>140</v>
      </c>
      <c r="V167" s="86" t="s">
        <v>452</v>
      </c>
      <c r="W167" s="223" t="s">
        <v>942</v>
      </c>
      <c r="X167" s="223" t="s">
        <v>4388</v>
      </c>
      <c r="Y167" s="262">
        <v>48000</v>
      </c>
      <c r="Z167" s="226"/>
      <c r="AA167" s="241">
        <f t="shared" si="1"/>
        <v>0</v>
      </c>
      <c r="AB167" s="237" t="s">
        <v>4389</v>
      </c>
    </row>
    <row r="168" spans="1:28" ht="15" customHeight="1">
      <c r="A168" s="109">
        <v>159</v>
      </c>
      <c r="B168" s="222" t="str">
        <f t="shared" si="0"/>
        <v>Klik Disini</v>
      </c>
      <c r="C168" s="223" t="s">
        <v>4390</v>
      </c>
      <c r="D168" s="223"/>
      <c r="E168" s="223" t="s">
        <v>3608</v>
      </c>
      <c r="F168" s="223" t="s">
        <v>4391</v>
      </c>
      <c r="G168" s="223" t="s">
        <v>4392</v>
      </c>
      <c r="H168" s="223" t="s">
        <v>362</v>
      </c>
      <c r="I168" s="258" t="s">
        <v>446</v>
      </c>
      <c r="J168" s="186" t="s">
        <v>361</v>
      </c>
      <c r="K168" s="264"/>
      <c r="L168" s="264"/>
      <c r="M168" s="259"/>
      <c r="N168" s="223" t="s">
        <v>449</v>
      </c>
      <c r="O168" s="223" t="s">
        <v>3419</v>
      </c>
      <c r="P168" s="260">
        <v>2014</v>
      </c>
      <c r="Q168" s="260">
        <v>2018</v>
      </c>
      <c r="R168" s="223" t="s">
        <v>3412</v>
      </c>
      <c r="S168" s="223" t="s">
        <v>78</v>
      </c>
      <c r="T168" s="223" t="s">
        <v>451</v>
      </c>
      <c r="U168" s="261">
        <v>154</v>
      </c>
      <c r="V168" s="86" t="s">
        <v>452</v>
      </c>
      <c r="W168" s="223" t="s">
        <v>663</v>
      </c>
      <c r="X168" s="223" t="s">
        <v>4393</v>
      </c>
      <c r="Y168" s="262">
        <v>48000</v>
      </c>
      <c r="Z168" s="226"/>
      <c r="AA168" s="241">
        <f t="shared" si="1"/>
        <v>0</v>
      </c>
      <c r="AB168" s="237" t="s">
        <v>4394</v>
      </c>
    </row>
    <row r="169" spans="1:28" ht="15" customHeight="1">
      <c r="A169" s="109">
        <v>160</v>
      </c>
      <c r="B169" s="222" t="str">
        <f t="shared" si="0"/>
        <v>Klik Disini</v>
      </c>
      <c r="C169" s="223" t="s">
        <v>4395</v>
      </c>
      <c r="D169" s="223"/>
      <c r="E169" s="223" t="s">
        <v>4396</v>
      </c>
      <c r="F169" s="223" t="s">
        <v>4397</v>
      </c>
      <c r="G169" s="223" t="s">
        <v>4398</v>
      </c>
      <c r="H169" s="223" t="s">
        <v>3912</v>
      </c>
      <c r="I169" s="258" t="s">
        <v>446</v>
      </c>
      <c r="J169" s="186" t="s">
        <v>367</v>
      </c>
      <c r="K169" s="264"/>
      <c r="L169" s="264"/>
      <c r="M169" s="259"/>
      <c r="N169" s="223" t="s">
        <v>449</v>
      </c>
      <c r="O169" s="223" t="s">
        <v>3419</v>
      </c>
      <c r="P169" s="260">
        <v>2014</v>
      </c>
      <c r="Q169" s="260">
        <v>2018</v>
      </c>
      <c r="R169" s="223" t="s">
        <v>3412</v>
      </c>
      <c r="S169" s="223" t="s">
        <v>78</v>
      </c>
      <c r="T169" s="223" t="s">
        <v>451</v>
      </c>
      <c r="U169" s="261">
        <v>74</v>
      </c>
      <c r="V169" s="86" t="s">
        <v>452</v>
      </c>
      <c r="W169" s="223" t="s">
        <v>601</v>
      </c>
      <c r="X169" s="223" t="s">
        <v>4399</v>
      </c>
      <c r="Y169" s="262">
        <v>30000</v>
      </c>
      <c r="Z169" s="226"/>
      <c r="AA169" s="241">
        <f t="shared" si="1"/>
        <v>0</v>
      </c>
      <c r="AB169" s="237" t="s">
        <v>4400</v>
      </c>
    </row>
    <row r="170" spans="1:28" ht="15" customHeight="1">
      <c r="A170" s="109">
        <v>161</v>
      </c>
      <c r="B170" s="222" t="str">
        <f t="shared" si="0"/>
        <v>Klik Disini</v>
      </c>
      <c r="C170" s="223" t="s">
        <v>4401</v>
      </c>
      <c r="D170" s="223"/>
      <c r="E170" s="223" t="s">
        <v>3608</v>
      </c>
      <c r="F170" s="223" t="s">
        <v>4402</v>
      </c>
      <c r="G170" s="223" t="s">
        <v>4403</v>
      </c>
      <c r="H170" s="223" t="s">
        <v>362</v>
      </c>
      <c r="I170" s="258" t="s">
        <v>446</v>
      </c>
      <c r="J170" s="186" t="s">
        <v>361</v>
      </c>
      <c r="K170" s="264"/>
      <c r="L170" s="264"/>
      <c r="M170" s="259"/>
      <c r="N170" s="223" t="s">
        <v>449</v>
      </c>
      <c r="O170" s="223" t="s">
        <v>3419</v>
      </c>
      <c r="P170" s="260">
        <v>2014</v>
      </c>
      <c r="Q170" s="260">
        <v>2018</v>
      </c>
      <c r="R170" s="223" t="s">
        <v>3412</v>
      </c>
      <c r="S170" s="223" t="s">
        <v>78</v>
      </c>
      <c r="T170" s="223" t="s">
        <v>451</v>
      </c>
      <c r="U170" s="261">
        <v>96</v>
      </c>
      <c r="V170" s="86" t="s">
        <v>452</v>
      </c>
      <c r="W170" s="223" t="s">
        <v>722</v>
      </c>
      <c r="X170" s="223" t="s">
        <v>4404</v>
      </c>
      <c r="Y170" s="262">
        <v>48000</v>
      </c>
      <c r="Z170" s="226"/>
      <c r="AA170" s="241">
        <f t="shared" si="1"/>
        <v>0</v>
      </c>
      <c r="AB170" s="237" t="s">
        <v>4405</v>
      </c>
    </row>
    <row r="171" spans="1:28" ht="15" customHeight="1">
      <c r="A171" s="109">
        <v>162</v>
      </c>
      <c r="B171" s="222" t="str">
        <f t="shared" si="0"/>
        <v>Klik Disini</v>
      </c>
      <c r="C171" s="223" t="s">
        <v>4406</v>
      </c>
      <c r="D171" s="223"/>
      <c r="E171" s="223" t="s">
        <v>4407</v>
      </c>
      <c r="F171" s="223" t="s">
        <v>4408</v>
      </c>
      <c r="G171" s="223" t="s">
        <v>4409</v>
      </c>
      <c r="H171" s="223" t="s">
        <v>362</v>
      </c>
      <c r="I171" s="258" t="s">
        <v>446</v>
      </c>
      <c r="J171" s="186" t="s">
        <v>361</v>
      </c>
      <c r="K171" s="264"/>
      <c r="L171" s="264"/>
      <c r="M171" s="259"/>
      <c r="N171" s="223" t="s">
        <v>449</v>
      </c>
      <c r="O171" s="223" t="s">
        <v>3419</v>
      </c>
      <c r="P171" s="260">
        <v>2012</v>
      </c>
      <c r="Q171" s="260">
        <v>2018</v>
      </c>
      <c r="R171" s="223" t="s">
        <v>3412</v>
      </c>
      <c r="S171" s="223" t="s">
        <v>78</v>
      </c>
      <c r="T171" s="223" t="s">
        <v>451</v>
      </c>
      <c r="U171" s="261">
        <v>96</v>
      </c>
      <c r="V171" s="86" t="s">
        <v>452</v>
      </c>
      <c r="W171" s="223" t="s">
        <v>4410</v>
      </c>
      <c r="X171" s="223" t="s">
        <v>4411</v>
      </c>
      <c r="Y171" s="262">
        <v>42000</v>
      </c>
      <c r="Z171" s="226"/>
      <c r="AA171" s="241">
        <f t="shared" si="1"/>
        <v>0</v>
      </c>
      <c r="AB171" s="237" t="s">
        <v>4412</v>
      </c>
    </row>
    <row r="172" spans="1:28" ht="15" customHeight="1">
      <c r="A172" s="109">
        <v>163</v>
      </c>
      <c r="B172" s="222" t="str">
        <f t="shared" si="0"/>
        <v>Klik Disini</v>
      </c>
      <c r="C172" s="223" t="s">
        <v>4413</v>
      </c>
      <c r="D172" s="223"/>
      <c r="E172" s="223" t="s">
        <v>4414</v>
      </c>
      <c r="F172" s="223" t="s">
        <v>4415</v>
      </c>
      <c r="G172" s="223" t="s">
        <v>4416</v>
      </c>
      <c r="H172" s="223" t="s">
        <v>3912</v>
      </c>
      <c r="I172" s="258" t="s">
        <v>446</v>
      </c>
      <c r="J172" s="186" t="s">
        <v>367</v>
      </c>
      <c r="K172" s="264"/>
      <c r="L172" s="264"/>
      <c r="M172" s="259"/>
      <c r="N172" s="223" t="s">
        <v>449</v>
      </c>
      <c r="O172" s="223" t="s">
        <v>3419</v>
      </c>
      <c r="P172" s="260">
        <v>2014</v>
      </c>
      <c r="Q172" s="260">
        <v>2018</v>
      </c>
      <c r="R172" s="223" t="s">
        <v>3412</v>
      </c>
      <c r="S172" s="223" t="s">
        <v>78</v>
      </c>
      <c r="T172" s="223" t="s">
        <v>451</v>
      </c>
      <c r="U172" s="261">
        <v>274</v>
      </c>
      <c r="V172" s="86" t="s">
        <v>452</v>
      </c>
      <c r="W172" s="223" t="s">
        <v>601</v>
      </c>
      <c r="X172" s="223" t="s">
        <v>4417</v>
      </c>
      <c r="Y172" s="262">
        <v>71000</v>
      </c>
      <c r="Z172" s="226"/>
      <c r="AA172" s="241">
        <f t="shared" si="1"/>
        <v>0</v>
      </c>
      <c r="AB172" s="237" t="s">
        <v>4418</v>
      </c>
    </row>
    <row r="173" spans="1:28" ht="15" customHeight="1">
      <c r="A173" s="109">
        <v>164</v>
      </c>
      <c r="B173" s="222" t="str">
        <f t="shared" si="0"/>
        <v>Klik Disini</v>
      </c>
      <c r="C173" s="223" t="s">
        <v>4419</v>
      </c>
      <c r="D173" s="223"/>
      <c r="E173" s="223" t="s">
        <v>4420</v>
      </c>
      <c r="F173" s="223" t="s">
        <v>4421</v>
      </c>
      <c r="G173" s="223" t="s">
        <v>4422</v>
      </c>
      <c r="H173" s="223" t="s">
        <v>3912</v>
      </c>
      <c r="I173" s="258" t="s">
        <v>446</v>
      </c>
      <c r="J173" s="186" t="s">
        <v>367</v>
      </c>
      <c r="K173" s="264"/>
      <c r="L173" s="264"/>
      <c r="M173" s="259"/>
      <c r="N173" s="223"/>
      <c r="O173" s="223"/>
      <c r="P173" s="260">
        <v>2014</v>
      </c>
      <c r="Q173" s="260">
        <v>2018</v>
      </c>
      <c r="R173" s="223" t="s">
        <v>3412</v>
      </c>
      <c r="S173" s="223" t="s">
        <v>78</v>
      </c>
      <c r="T173" s="223"/>
      <c r="U173" s="261">
        <v>154</v>
      </c>
      <c r="V173" s="86" t="s">
        <v>452</v>
      </c>
      <c r="W173" s="223" t="s">
        <v>736</v>
      </c>
      <c r="X173" s="223" t="s">
        <v>4423</v>
      </c>
      <c r="Y173" s="262">
        <v>60000</v>
      </c>
      <c r="Z173" s="226"/>
      <c r="AA173" s="241">
        <f t="shared" si="1"/>
        <v>0</v>
      </c>
      <c r="AB173" s="237" t="s">
        <v>4424</v>
      </c>
    </row>
    <row r="174" spans="1:28" ht="15" customHeight="1">
      <c r="A174" s="109">
        <v>165</v>
      </c>
      <c r="B174" s="222" t="str">
        <f t="shared" si="0"/>
        <v>Klik Disini</v>
      </c>
      <c r="C174" s="223" t="s">
        <v>4425</v>
      </c>
      <c r="D174" s="223"/>
      <c r="E174" s="223" t="s">
        <v>4426</v>
      </c>
      <c r="F174" s="223" t="s">
        <v>4427</v>
      </c>
      <c r="G174" s="223" t="s">
        <v>4428</v>
      </c>
      <c r="H174" s="223" t="s">
        <v>3473</v>
      </c>
      <c r="I174" s="258" t="s">
        <v>446</v>
      </c>
      <c r="J174" s="186" t="s">
        <v>345</v>
      </c>
      <c r="K174" s="264"/>
      <c r="L174" s="264"/>
      <c r="M174" s="259"/>
      <c r="N174" s="223" t="s">
        <v>449</v>
      </c>
      <c r="O174" s="223" t="s">
        <v>3419</v>
      </c>
      <c r="P174" s="260">
        <v>2012</v>
      </c>
      <c r="Q174" s="260">
        <v>2018</v>
      </c>
      <c r="R174" s="223" t="s">
        <v>3412</v>
      </c>
      <c r="S174" s="223" t="s">
        <v>78</v>
      </c>
      <c r="T174" s="223" t="s">
        <v>451</v>
      </c>
      <c r="U174" s="261">
        <v>96</v>
      </c>
      <c r="V174" s="86" t="s">
        <v>452</v>
      </c>
      <c r="W174" s="223" t="s">
        <v>813</v>
      </c>
      <c r="X174" s="223" t="s">
        <v>4429</v>
      </c>
      <c r="Y174" s="262">
        <v>35500</v>
      </c>
      <c r="Z174" s="226"/>
      <c r="AA174" s="241">
        <f t="shared" si="1"/>
        <v>0</v>
      </c>
      <c r="AB174" s="237" t="s">
        <v>4430</v>
      </c>
    </row>
    <row r="175" spans="1:28" ht="15" customHeight="1">
      <c r="A175" s="109">
        <v>166</v>
      </c>
      <c r="B175" s="222" t="str">
        <f t="shared" si="0"/>
        <v>Klik Disini</v>
      </c>
      <c r="C175" s="223" t="s">
        <v>4431</v>
      </c>
      <c r="D175" s="223"/>
      <c r="E175" s="223" t="s">
        <v>4432</v>
      </c>
      <c r="F175" s="223" t="s">
        <v>4433</v>
      </c>
      <c r="G175" s="223" t="s">
        <v>4434</v>
      </c>
      <c r="H175" s="223" t="s">
        <v>3912</v>
      </c>
      <c r="I175" s="258" t="s">
        <v>446</v>
      </c>
      <c r="J175" s="186" t="s">
        <v>367</v>
      </c>
      <c r="K175" s="223"/>
      <c r="L175" s="223"/>
      <c r="M175" s="259"/>
      <c r="N175" s="223" t="s">
        <v>449</v>
      </c>
      <c r="O175" s="223" t="s">
        <v>3419</v>
      </c>
      <c r="P175" s="260">
        <v>2014</v>
      </c>
      <c r="Q175" s="260">
        <v>2018</v>
      </c>
      <c r="R175" s="223" t="s">
        <v>3412</v>
      </c>
      <c r="S175" s="223" t="s">
        <v>78</v>
      </c>
      <c r="T175" s="223" t="s">
        <v>451</v>
      </c>
      <c r="U175" s="261">
        <v>178</v>
      </c>
      <c r="V175" s="86" t="s">
        <v>452</v>
      </c>
      <c r="W175" s="223" t="s">
        <v>471</v>
      </c>
      <c r="X175" s="223" t="s">
        <v>4435</v>
      </c>
      <c r="Y175" s="262">
        <v>72000</v>
      </c>
      <c r="Z175" s="226"/>
      <c r="AA175" s="241">
        <f t="shared" si="1"/>
        <v>0</v>
      </c>
      <c r="AB175" s="237" t="s">
        <v>4436</v>
      </c>
    </row>
    <row r="176" spans="1:28" ht="15" customHeight="1">
      <c r="A176" s="109">
        <v>167</v>
      </c>
      <c r="B176" s="222" t="str">
        <f t="shared" si="0"/>
        <v>Klik Disini</v>
      </c>
      <c r="C176" s="223" t="s">
        <v>4437</v>
      </c>
      <c r="D176" s="223"/>
      <c r="E176" s="223" t="s">
        <v>4438</v>
      </c>
      <c r="F176" s="223" t="s">
        <v>4439</v>
      </c>
      <c r="G176" s="223" t="s">
        <v>4440</v>
      </c>
      <c r="H176" s="223" t="s">
        <v>362</v>
      </c>
      <c r="I176" s="258" t="s">
        <v>446</v>
      </c>
      <c r="J176" s="186" t="s">
        <v>361</v>
      </c>
      <c r="K176" s="264"/>
      <c r="L176" s="264"/>
      <c r="M176" s="259"/>
      <c r="N176" s="223" t="s">
        <v>449</v>
      </c>
      <c r="O176" s="223" t="s">
        <v>3419</v>
      </c>
      <c r="P176" s="260">
        <v>2014</v>
      </c>
      <c r="Q176" s="260">
        <v>2018</v>
      </c>
      <c r="R176" s="223" t="s">
        <v>3412</v>
      </c>
      <c r="S176" s="223" t="s">
        <v>78</v>
      </c>
      <c r="T176" s="223" t="s">
        <v>451</v>
      </c>
      <c r="U176" s="261">
        <v>196</v>
      </c>
      <c r="V176" s="86" t="s">
        <v>452</v>
      </c>
      <c r="W176" s="223" t="s">
        <v>743</v>
      </c>
      <c r="X176" s="223" t="s">
        <v>4441</v>
      </c>
      <c r="Y176" s="262">
        <v>46000</v>
      </c>
      <c r="Z176" s="226"/>
      <c r="AA176" s="241">
        <f t="shared" si="1"/>
        <v>0</v>
      </c>
      <c r="AB176" s="237" t="s">
        <v>4442</v>
      </c>
    </row>
    <row r="177" spans="1:28" ht="15" customHeight="1">
      <c r="A177" s="109">
        <v>168</v>
      </c>
      <c r="B177" s="222" t="str">
        <f t="shared" si="0"/>
        <v>Klik Disini</v>
      </c>
      <c r="C177" s="223" t="s">
        <v>4443</v>
      </c>
      <c r="D177" s="223"/>
      <c r="E177" s="223" t="s">
        <v>4444</v>
      </c>
      <c r="F177" s="223" t="s">
        <v>4445</v>
      </c>
      <c r="G177" s="223" t="s">
        <v>4446</v>
      </c>
      <c r="H177" s="223" t="s">
        <v>3912</v>
      </c>
      <c r="I177" s="258" t="s">
        <v>446</v>
      </c>
      <c r="J177" s="186" t="s">
        <v>367</v>
      </c>
      <c r="K177" s="264"/>
      <c r="L177" s="264"/>
      <c r="M177" s="259"/>
      <c r="N177" s="223" t="s">
        <v>449</v>
      </c>
      <c r="O177" s="223" t="s">
        <v>3419</v>
      </c>
      <c r="P177" s="260">
        <v>2014</v>
      </c>
      <c r="Q177" s="260">
        <v>2018</v>
      </c>
      <c r="R177" s="223" t="s">
        <v>3412</v>
      </c>
      <c r="S177" s="223" t="s">
        <v>78</v>
      </c>
      <c r="T177" s="223" t="s">
        <v>451</v>
      </c>
      <c r="U177" s="261">
        <v>178</v>
      </c>
      <c r="V177" s="86" t="s">
        <v>452</v>
      </c>
      <c r="W177" s="223" t="s">
        <v>1049</v>
      </c>
      <c r="X177" s="223" t="s">
        <v>4447</v>
      </c>
      <c r="Y177" s="262">
        <v>48000</v>
      </c>
      <c r="Z177" s="226"/>
      <c r="AA177" s="241">
        <f t="shared" si="1"/>
        <v>0</v>
      </c>
      <c r="AB177" s="237" t="s">
        <v>4448</v>
      </c>
    </row>
    <row r="178" spans="1:28" ht="15" customHeight="1">
      <c r="A178" s="109">
        <v>169</v>
      </c>
      <c r="B178" s="222" t="str">
        <f t="shared" si="0"/>
        <v>Klik Disini</v>
      </c>
      <c r="C178" s="223" t="s">
        <v>4449</v>
      </c>
      <c r="D178" s="223"/>
      <c r="E178" s="223" t="s">
        <v>4450</v>
      </c>
      <c r="F178" s="223" t="s">
        <v>4451</v>
      </c>
      <c r="G178" s="223" t="s">
        <v>4452</v>
      </c>
      <c r="H178" s="223" t="s">
        <v>522</v>
      </c>
      <c r="I178" s="258" t="s">
        <v>446</v>
      </c>
      <c r="J178" s="186" t="s">
        <v>379</v>
      </c>
      <c r="K178" s="264"/>
      <c r="L178" s="264"/>
      <c r="M178" s="259"/>
      <c r="N178" s="223" t="s">
        <v>449</v>
      </c>
      <c r="O178" s="223" t="s">
        <v>3419</v>
      </c>
      <c r="P178" s="260">
        <v>2015</v>
      </c>
      <c r="Q178" s="260">
        <v>2018</v>
      </c>
      <c r="R178" s="223" t="s">
        <v>3412</v>
      </c>
      <c r="S178" s="223" t="s">
        <v>78</v>
      </c>
      <c r="T178" s="223" t="s">
        <v>451</v>
      </c>
      <c r="U178" s="261">
        <v>256</v>
      </c>
      <c r="V178" s="86" t="s">
        <v>452</v>
      </c>
      <c r="W178" s="223" t="s">
        <v>4453</v>
      </c>
      <c r="X178" s="223" t="s">
        <v>4454</v>
      </c>
      <c r="Y178" s="262">
        <v>114000</v>
      </c>
      <c r="Z178" s="226"/>
      <c r="AA178" s="241">
        <f t="shared" si="1"/>
        <v>0</v>
      </c>
      <c r="AB178" s="237" t="s">
        <v>4455</v>
      </c>
    </row>
    <row r="179" spans="1:28" ht="15" customHeight="1">
      <c r="A179" s="109">
        <v>170</v>
      </c>
      <c r="B179" s="222" t="str">
        <f t="shared" si="0"/>
        <v>Klik Disini</v>
      </c>
      <c r="C179" s="223" t="s">
        <v>4456</v>
      </c>
      <c r="D179" s="223"/>
      <c r="E179" s="223" t="s">
        <v>4457</v>
      </c>
      <c r="F179" s="223" t="s">
        <v>4458</v>
      </c>
      <c r="G179" s="223" t="s">
        <v>4459</v>
      </c>
      <c r="H179" s="223" t="s">
        <v>3912</v>
      </c>
      <c r="I179" s="258" t="s">
        <v>446</v>
      </c>
      <c r="J179" s="186" t="s">
        <v>367</v>
      </c>
      <c r="K179" s="264"/>
      <c r="L179" s="264"/>
      <c r="M179" s="259"/>
      <c r="N179" s="223" t="s">
        <v>449</v>
      </c>
      <c r="O179" s="223" t="s">
        <v>3419</v>
      </c>
      <c r="P179" s="260">
        <v>2014</v>
      </c>
      <c r="Q179" s="260">
        <v>2018</v>
      </c>
      <c r="R179" s="223" t="s">
        <v>3412</v>
      </c>
      <c r="S179" s="223" t="s">
        <v>78</v>
      </c>
      <c r="T179" s="223" t="s">
        <v>451</v>
      </c>
      <c r="U179" s="261">
        <v>242</v>
      </c>
      <c r="V179" s="86" t="s">
        <v>452</v>
      </c>
      <c r="W179" s="223" t="s">
        <v>2063</v>
      </c>
      <c r="X179" s="223" t="s">
        <v>4460</v>
      </c>
      <c r="Y179" s="262">
        <v>59000</v>
      </c>
      <c r="Z179" s="226"/>
      <c r="AA179" s="241">
        <f t="shared" si="1"/>
        <v>0</v>
      </c>
      <c r="AB179" s="237" t="s">
        <v>4461</v>
      </c>
    </row>
    <row r="180" spans="1:28" ht="15" customHeight="1">
      <c r="A180" s="109">
        <v>171</v>
      </c>
      <c r="B180" s="222" t="str">
        <f t="shared" si="0"/>
        <v>Klik Disini</v>
      </c>
      <c r="C180" s="223" t="s">
        <v>4462</v>
      </c>
      <c r="D180" s="223"/>
      <c r="E180" s="223" t="s">
        <v>4463</v>
      </c>
      <c r="F180" s="223" t="s">
        <v>4464</v>
      </c>
      <c r="G180" s="223" t="s">
        <v>4465</v>
      </c>
      <c r="H180" s="223" t="s">
        <v>3912</v>
      </c>
      <c r="I180" s="258" t="s">
        <v>446</v>
      </c>
      <c r="J180" s="186" t="s">
        <v>367</v>
      </c>
      <c r="K180" s="264"/>
      <c r="L180" s="264"/>
      <c r="M180" s="259"/>
      <c r="N180" s="223" t="s">
        <v>449</v>
      </c>
      <c r="O180" s="223" t="s">
        <v>3419</v>
      </c>
      <c r="P180" s="260">
        <v>2014</v>
      </c>
      <c r="Q180" s="260">
        <v>2018</v>
      </c>
      <c r="R180" s="223" t="s">
        <v>3412</v>
      </c>
      <c r="S180" s="223" t="s">
        <v>78</v>
      </c>
      <c r="T180" s="223" t="s">
        <v>451</v>
      </c>
      <c r="U180" s="261">
        <v>242</v>
      </c>
      <c r="V180" s="86" t="s">
        <v>452</v>
      </c>
      <c r="W180" s="223" t="s">
        <v>655</v>
      </c>
      <c r="X180" s="223" t="s">
        <v>4466</v>
      </c>
      <c r="Y180" s="262">
        <v>47000</v>
      </c>
      <c r="Z180" s="226"/>
      <c r="AA180" s="241">
        <f t="shared" si="1"/>
        <v>0</v>
      </c>
      <c r="AB180" s="237" t="s">
        <v>4467</v>
      </c>
    </row>
    <row r="181" spans="1:28" ht="15" customHeight="1">
      <c r="A181" s="109">
        <v>172</v>
      </c>
      <c r="B181" s="222" t="str">
        <f t="shared" si="0"/>
        <v>Klik Disini</v>
      </c>
      <c r="C181" s="223" t="s">
        <v>4468</v>
      </c>
      <c r="D181" s="223"/>
      <c r="E181" s="223" t="s">
        <v>4469</v>
      </c>
      <c r="F181" s="223" t="s">
        <v>4470</v>
      </c>
      <c r="G181" s="223" t="s">
        <v>4471</v>
      </c>
      <c r="H181" s="223" t="s">
        <v>3912</v>
      </c>
      <c r="I181" s="258" t="s">
        <v>446</v>
      </c>
      <c r="J181" s="186" t="s">
        <v>367</v>
      </c>
      <c r="K181" s="264"/>
      <c r="L181" s="264"/>
      <c r="M181" s="259"/>
      <c r="N181" s="223" t="s">
        <v>449</v>
      </c>
      <c r="O181" s="223" t="s">
        <v>3419</v>
      </c>
      <c r="P181" s="260">
        <v>2014</v>
      </c>
      <c r="Q181" s="260">
        <v>2018</v>
      </c>
      <c r="R181" s="223" t="s">
        <v>3412</v>
      </c>
      <c r="S181" s="223" t="s">
        <v>78</v>
      </c>
      <c r="T181" s="223" t="s">
        <v>451</v>
      </c>
      <c r="U181" s="261">
        <v>122</v>
      </c>
      <c r="V181" s="86" t="s">
        <v>452</v>
      </c>
      <c r="W181" s="223" t="s">
        <v>1057</v>
      </c>
      <c r="X181" s="223" t="s">
        <v>4472</v>
      </c>
      <c r="Y181" s="262">
        <v>34000</v>
      </c>
      <c r="Z181" s="226"/>
      <c r="AA181" s="241">
        <f t="shared" si="1"/>
        <v>0</v>
      </c>
      <c r="AB181" s="237" t="s">
        <v>4473</v>
      </c>
    </row>
    <row r="182" spans="1:28" ht="15" customHeight="1">
      <c r="A182" s="109">
        <v>173</v>
      </c>
      <c r="B182" s="222" t="str">
        <f t="shared" si="0"/>
        <v>Klik Disini</v>
      </c>
      <c r="C182" s="223" t="s">
        <v>4474</v>
      </c>
      <c r="D182" s="223"/>
      <c r="E182" s="223" t="s">
        <v>4475</v>
      </c>
      <c r="F182" s="223" t="s">
        <v>4476</v>
      </c>
      <c r="G182" s="223" t="s">
        <v>4477</v>
      </c>
      <c r="H182" s="223" t="s">
        <v>3912</v>
      </c>
      <c r="I182" s="258" t="s">
        <v>446</v>
      </c>
      <c r="J182" s="186" t="s">
        <v>367</v>
      </c>
      <c r="K182" s="223" t="s">
        <v>447</v>
      </c>
      <c r="L182" s="223"/>
      <c r="M182" s="259" t="s">
        <v>447</v>
      </c>
      <c r="N182" s="223" t="s">
        <v>449</v>
      </c>
      <c r="O182" s="223" t="s">
        <v>3419</v>
      </c>
      <c r="P182" s="260">
        <v>2013</v>
      </c>
      <c r="Q182" s="260">
        <v>2018</v>
      </c>
      <c r="R182" s="223" t="s">
        <v>3412</v>
      </c>
      <c r="S182" s="223" t="s">
        <v>78</v>
      </c>
      <c r="T182" s="223" t="s">
        <v>451</v>
      </c>
      <c r="U182" s="261">
        <v>214</v>
      </c>
      <c r="V182" s="86" t="s">
        <v>452</v>
      </c>
      <c r="W182" s="223" t="s">
        <v>1633</v>
      </c>
      <c r="X182" s="223" t="s">
        <v>4478</v>
      </c>
      <c r="Y182" s="262">
        <v>62500</v>
      </c>
      <c r="Z182" s="226"/>
      <c r="AA182" s="241">
        <f t="shared" si="1"/>
        <v>0</v>
      </c>
      <c r="AB182" s="237" t="s">
        <v>4479</v>
      </c>
    </row>
    <row r="183" spans="1:28" ht="15" customHeight="1">
      <c r="A183" s="109">
        <v>174</v>
      </c>
      <c r="B183" s="222" t="str">
        <f t="shared" si="0"/>
        <v>Klik Disini</v>
      </c>
      <c r="C183" s="223" t="s">
        <v>4480</v>
      </c>
      <c r="D183" s="223"/>
      <c r="E183" s="223" t="s">
        <v>4481</v>
      </c>
      <c r="F183" s="223" t="s">
        <v>4482</v>
      </c>
      <c r="G183" s="223" t="s">
        <v>4483</v>
      </c>
      <c r="H183" s="223" t="s">
        <v>3912</v>
      </c>
      <c r="I183" s="258" t="s">
        <v>446</v>
      </c>
      <c r="J183" s="186" t="s">
        <v>367</v>
      </c>
      <c r="K183" s="223" t="s">
        <v>447</v>
      </c>
      <c r="L183" s="223"/>
      <c r="M183" s="259" t="s">
        <v>447</v>
      </c>
      <c r="N183" s="223" t="s">
        <v>449</v>
      </c>
      <c r="O183" s="223" t="s">
        <v>3419</v>
      </c>
      <c r="P183" s="260">
        <v>2013</v>
      </c>
      <c r="Q183" s="260">
        <v>2018</v>
      </c>
      <c r="R183" s="223" t="s">
        <v>3412</v>
      </c>
      <c r="S183" s="223" t="s">
        <v>78</v>
      </c>
      <c r="T183" s="223" t="s">
        <v>451</v>
      </c>
      <c r="U183" s="261">
        <v>162</v>
      </c>
      <c r="V183" s="86" t="s">
        <v>452</v>
      </c>
      <c r="W183" s="223" t="s">
        <v>884</v>
      </c>
      <c r="X183" s="223" t="s">
        <v>4484</v>
      </c>
      <c r="Y183" s="262">
        <v>42000</v>
      </c>
      <c r="Z183" s="226"/>
      <c r="AA183" s="241">
        <f t="shared" si="1"/>
        <v>0</v>
      </c>
      <c r="AB183" s="237" t="s">
        <v>4485</v>
      </c>
    </row>
    <row r="184" spans="1:28" ht="15" customHeight="1">
      <c r="A184" s="109">
        <v>175</v>
      </c>
      <c r="B184" s="222" t="str">
        <f t="shared" si="0"/>
        <v>Klik Disini</v>
      </c>
      <c r="C184" s="223" t="s">
        <v>4486</v>
      </c>
      <c r="D184" s="223"/>
      <c r="E184" s="223" t="s">
        <v>4487</v>
      </c>
      <c r="F184" s="223" t="s">
        <v>4488</v>
      </c>
      <c r="G184" s="223" t="s">
        <v>4489</v>
      </c>
      <c r="H184" s="223" t="s">
        <v>3591</v>
      </c>
      <c r="I184" s="258" t="s">
        <v>446</v>
      </c>
      <c r="J184" s="186" t="s">
        <v>345</v>
      </c>
      <c r="K184" s="264"/>
      <c r="L184" s="264"/>
      <c r="M184" s="259"/>
      <c r="N184" s="223" t="s">
        <v>449</v>
      </c>
      <c r="O184" s="223" t="s">
        <v>3419</v>
      </c>
      <c r="P184" s="260">
        <v>2014</v>
      </c>
      <c r="Q184" s="260">
        <v>2018</v>
      </c>
      <c r="R184" s="223" t="s">
        <v>3412</v>
      </c>
      <c r="S184" s="223" t="s">
        <v>78</v>
      </c>
      <c r="T184" s="223" t="s">
        <v>451</v>
      </c>
      <c r="U184" s="261">
        <v>204</v>
      </c>
      <c r="V184" s="86" t="s">
        <v>452</v>
      </c>
      <c r="W184" s="223" t="s">
        <v>594</v>
      </c>
      <c r="X184" s="223" t="s">
        <v>4490</v>
      </c>
      <c r="Y184" s="262">
        <v>69000</v>
      </c>
      <c r="Z184" s="226"/>
      <c r="AA184" s="241">
        <f t="shared" si="1"/>
        <v>0</v>
      </c>
      <c r="AB184" s="237" t="s">
        <v>4491</v>
      </c>
    </row>
    <row r="185" spans="1:28" ht="15" customHeight="1">
      <c r="A185" s="109">
        <v>176</v>
      </c>
      <c r="B185" s="222" t="str">
        <f t="shared" si="0"/>
        <v>Klik Disini</v>
      </c>
      <c r="C185" s="223" t="s">
        <v>4492</v>
      </c>
      <c r="D185" s="223"/>
      <c r="E185" s="223" t="s">
        <v>4493</v>
      </c>
      <c r="F185" s="223" t="s">
        <v>4494</v>
      </c>
      <c r="G185" s="223" t="s">
        <v>4495</v>
      </c>
      <c r="H185" s="223" t="s">
        <v>370</v>
      </c>
      <c r="I185" s="258" t="s">
        <v>446</v>
      </c>
      <c r="J185" s="186" t="s">
        <v>371</v>
      </c>
      <c r="K185" s="264"/>
      <c r="L185" s="264"/>
      <c r="M185" s="259"/>
      <c r="N185" s="223" t="s">
        <v>449</v>
      </c>
      <c r="O185" s="223" t="s">
        <v>3419</v>
      </c>
      <c r="P185" s="260">
        <v>2015</v>
      </c>
      <c r="Q185" s="260">
        <v>2018</v>
      </c>
      <c r="R185" s="223" t="s">
        <v>3412</v>
      </c>
      <c r="S185" s="223" t="s">
        <v>78</v>
      </c>
      <c r="T185" s="223" t="s">
        <v>451</v>
      </c>
      <c r="U185" s="261">
        <v>160</v>
      </c>
      <c r="V185" s="86" t="s">
        <v>452</v>
      </c>
      <c r="W185" s="223" t="s">
        <v>606</v>
      </c>
      <c r="X185" s="223" t="s">
        <v>4496</v>
      </c>
      <c r="Y185" s="262">
        <v>47000</v>
      </c>
      <c r="Z185" s="226"/>
      <c r="AA185" s="241">
        <f t="shared" si="1"/>
        <v>0</v>
      </c>
      <c r="AB185" s="237" t="s">
        <v>4497</v>
      </c>
    </row>
    <row r="186" spans="1:28" ht="15" customHeight="1">
      <c r="A186" s="109">
        <v>177</v>
      </c>
      <c r="B186" s="222" t="str">
        <f t="shared" si="0"/>
        <v>Klik Disini</v>
      </c>
      <c r="C186" s="223" t="s">
        <v>4498</v>
      </c>
      <c r="D186" s="223"/>
      <c r="E186" s="223" t="s">
        <v>4499</v>
      </c>
      <c r="F186" s="223" t="s">
        <v>4500</v>
      </c>
      <c r="G186" s="223" t="s">
        <v>4501</v>
      </c>
      <c r="H186" s="223" t="s">
        <v>3912</v>
      </c>
      <c r="I186" s="258" t="s">
        <v>446</v>
      </c>
      <c r="J186" s="186" t="s">
        <v>367</v>
      </c>
      <c r="K186" s="223" t="s">
        <v>447</v>
      </c>
      <c r="L186" s="223"/>
      <c r="M186" s="259" t="s">
        <v>447</v>
      </c>
      <c r="N186" s="223" t="s">
        <v>449</v>
      </c>
      <c r="O186" s="223" t="s">
        <v>3419</v>
      </c>
      <c r="P186" s="260">
        <v>2013</v>
      </c>
      <c r="Q186" s="260">
        <v>2018</v>
      </c>
      <c r="R186" s="223" t="s">
        <v>3412</v>
      </c>
      <c r="S186" s="223" t="s">
        <v>78</v>
      </c>
      <c r="T186" s="223" t="s">
        <v>451</v>
      </c>
      <c r="U186" s="261">
        <v>218</v>
      </c>
      <c r="V186" s="86" t="s">
        <v>452</v>
      </c>
      <c r="W186" s="223" t="s">
        <v>884</v>
      </c>
      <c r="X186" s="223" t="s">
        <v>4502</v>
      </c>
      <c r="Y186" s="262">
        <v>62500</v>
      </c>
      <c r="Z186" s="226"/>
      <c r="AA186" s="241">
        <f t="shared" si="1"/>
        <v>0</v>
      </c>
      <c r="AB186" s="237" t="s">
        <v>4503</v>
      </c>
    </row>
    <row r="187" spans="1:28" ht="15" customHeight="1">
      <c r="A187" s="109">
        <v>178</v>
      </c>
      <c r="B187" s="222" t="str">
        <f t="shared" si="0"/>
        <v>Klik Disini</v>
      </c>
      <c r="C187" s="223" t="s">
        <v>4504</v>
      </c>
      <c r="D187" s="223"/>
      <c r="E187" s="223" t="s">
        <v>4505</v>
      </c>
      <c r="F187" s="223" t="s">
        <v>4506</v>
      </c>
      <c r="G187" s="223" t="s">
        <v>4507</v>
      </c>
      <c r="H187" s="223" t="s">
        <v>3912</v>
      </c>
      <c r="I187" s="258" t="s">
        <v>446</v>
      </c>
      <c r="J187" s="186" t="s">
        <v>367</v>
      </c>
      <c r="K187" s="223" t="s">
        <v>447</v>
      </c>
      <c r="L187" s="223"/>
      <c r="M187" s="259" t="s">
        <v>447</v>
      </c>
      <c r="N187" s="223" t="s">
        <v>449</v>
      </c>
      <c r="O187" s="223" t="s">
        <v>3419</v>
      </c>
      <c r="P187" s="260">
        <v>2013</v>
      </c>
      <c r="Q187" s="260">
        <v>2018</v>
      </c>
      <c r="R187" s="223" t="s">
        <v>3412</v>
      </c>
      <c r="S187" s="223" t="s">
        <v>78</v>
      </c>
      <c r="T187" s="223" t="s">
        <v>451</v>
      </c>
      <c r="U187" s="261">
        <v>226</v>
      </c>
      <c r="V187" s="86" t="s">
        <v>452</v>
      </c>
      <c r="W187" s="223" t="s">
        <v>715</v>
      </c>
      <c r="X187" s="223" t="s">
        <v>4508</v>
      </c>
      <c r="Y187" s="262">
        <v>68000</v>
      </c>
      <c r="Z187" s="226"/>
      <c r="AA187" s="241">
        <f t="shared" si="1"/>
        <v>0</v>
      </c>
      <c r="AB187" s="237" t="s">
        <v>4509</v>
      </c>
    </row>
    <row r="188" spans="1:28" ht="15" customHeight="1">
      <c r="A188" s="109">
        <v>179</v>
      </c>
      <c r="B188" s="222" t="str">
        <f t="shared" si="0"/>
        <v>Klik Disini</v>
      </c>
      <c r="C188" s="223" t="s">
        <v>4510</v>
      </c>
      <c r="D188" s="223"/>
      <c r="E188" s="223" t="s">
        <v>4511</v>
      </c>
      <c r="F188" s="223" t="s">
        <v>4512</v>
      </c>
      <c r="G188" s="223" t="s">
        <v>4513</v>
      </c>
      <c r="H188" s="223" t="s">
        <v>561</v>
      </c>
      <c r="I188" s="258" t="s">
        <v>446</v>
      </c>
      <c r="J188" s="186" t="s">
        <v>337</v>
      </c>
      <c r="K188" s="223" t="s">
        <v>447</v>
      </c>
      <c r="L188" s="223"/>
      <c r="M188" s="259" t="s">
        <v>447</v>
      </c>
      <c r="N188" s="223" t="s">
        <v>449</v>
      </c>
      <c r="O188" s="223" t="s">
        <v>3419</v>
      </c>
      <c r="P188" s="260">
        <v>2015</v>
      </c>
      <c r="Q188" s="260">
        <v>2018</v>
      </c>
      <c r="R188" s="223" t="s">
        <v>3412</v>
      </c>
      <c r="S188" s="223" t="s">
        <v>78</v>
      </c>
      <c r="T188" s="223" t="s">
        <v>451</v>
      </c>
      <c r="U188" s="261">
        <v>288</v>
      </c>
      <c r="V188" s="86" t="s">
        <v>452</v>
      </c>
      <c r="W188" s="223" t="s">
        <v>4514</v>
      </c>
      <c r="X188" s="223" t="s">
        <v>4515</v>
      </c>
      <c r="Y188" s="262">
        <v>98500</v>
      </c>
      <c r="Z188" s="226"/>
      <c r="AA188" s="241">
        <f t="shared" si="1"/>
        <v>0</v>
      </c>
      <c r="AB188" s="237" t="s">
        <v>4516</v>
      </c>
    </row>
    <row r="189" spans="1:28" ht="15" customHeight="1">
      <c r="A189" s="109">
        <v>180</v>
      </c>
      <c r="B189" s="222" t="str">
        <f t="shared" si="0"/>
        <v>Klik Disini</v>
      </c>
      <c r="C189" s="223" t="s">
        <v>4517</v>
      </c>
      <c r="D189" s="223"/>
      <c r="E189" s="223" t="s">
        <v>4518</v>
      </c>
      <c r="F189" s="223" t="s">
        <v>4519</v>
      </c>
      <c r="G189" s="223" t="s">
        <v>4520</v>
      </c>
      <c r="H189" s="223" t="s">
        <v>3912</v>
      </c>
      <c r="I189" s="258" t="s">
        <v>446</v>
      </c>
      <c r="J189" s="186" t="s">
        <v>367</v>
      </c>
      <c r="K189" s="223" t="s">
        <v>447</v>
      </c>
      <c r="L189" s="223"/>
      <c r="M189" s="259" t="s">
        <v>447</v>
      </c>
      <c r="N189" s="223" t="s">
        <v>449</v>
      </c>
      <c r="O189" s="223" t="s">
        <v>3419</v>
      </c>
      <c r="P189" s="260">
        <v>2013</v>
      </c>
      <c r="Q189" s="260">
        <v>2018</v>
      </c>
      <c r="R189" s="223" t="s">
        <v>3412</v>
      </c>
      <c r="S189" s="223" t="s">
        <v>78</v>
      </c>
      <c r="T189" s="223" t="s">
        <v>451</v>
      </c>
      <c r="U189" s="261">
        <v>138</v>
      </c>
      <c r="V189" s="86" t="s">
        <v>452</v>
      </c>
      <c r="W189" s="223" t="s">
        <v>1613</v>
      </c>
      <c r="X189" s="223" t="s">
        <v>4521</v>
      </c>
      <c r="Y189" s="262">
        <v>38000</v>
      </c>
      <c r="Z189" s="226"/>
      <c r="AA189" s="241">
        <f t="shared" si="1"/>
        <v>0</v>
      </c>
      <c r="AB189" s="237" t="s">
        <v>4522</v>
      </c>
    </row>
    <row r="190" spans="1:28" ht="15" customHeight="1">
      <c r="A190" s="109">
        <v>181</v>
      </c>
      <c r="B190" s="222" t="str">
        <f t="shared" si="0"/>
        <v>Klik Disini</v>
      </c>
      <c r="C190" s="223" t="s">
        <v>4523</v>
      </c>
      <c r="D190" s="223"/>
      <c r="E190" s="223" t="s">
        <v>4524</v>
      </c>
      <c r="F190" s="223" t="s">
        <v>4525</v>
      </c>
      <c r="G190" s="223" t="s">
        <v>4526</v>
      </c>
      <c r="H190" s="223" t="s">
        <v>3912</v>
      </c>
      <c r="I190" s="258" t="s">
        <v>446</v>
      </c>
      <c r="J190" s="186" t="s">
        <v>367</v>
      </c>
      <c r="K190" s="223" t="s">
        <v>447</v>
      </c>
      <c r="L190" s="223"/>
      <c r="M190" s="259" t="s">
        <v>447</v>
      </c>
      <c r="N190" s="223" t="s">
        <v>449</v>
      </c>
      <c r="O190" s="223" t="s">
        <v>3419</v>
      </c>
      <c r="P190" s="260">
        <v>2013</v>
      </c>
      <c r="Q190" s="260">
        <v>2018</v>
      </c>
      <c r="R190" s="223" t="s">
        <v>3412</v>
      </c>
      <c r="S190" s="223" t="s">
        <v>78</v>
      </c>
      <c r="T190" s="223" t="s">
        <v>451</v>
      </c>
      <c r="U190" s="261">
        <v>394</v>
      </c>
      <c r="V190" s="86" t="s">
        <v>452</v>
      </c>
      <c r="W190" s="223" t="s">
        <v>1820</v>
      </c>
      <c r="X190" s="223" t="s">
        <v>4527</v>
      </c>
      <c r="Y190" s="262">
        <v>101500</v>
      </c>
      <c r="Z190" s="226"/>
      <c r="AA190" s="241">
        <f t="shared" si="1"/>
        <v>0</v>
      </c>
      <c r="AB190" s="237" t="s">
        <v>4528</v>
      </c>
    </row>
    <row r="191" spans="1:28" ht="15" customHeight="1">
      <c r="A191" s="109">
        <v>182</v>
      </c>
      <c r="B191" s="222" t="str">
        <f t="shared" si="0"/>
        <v>Klik Disini</v>
      </c>
      <c r="C191" s="223" t="s">
        <v>4529</v>
      </c>
      <c r="D191" s="223"/>
      <c r="E191" s="223" t="s">
        <v>4530</v>
      </c>
      <c r="F191" s="223" t="s">
        <v>4531</v>
      </c>
      <c r="G191" s="223" t="s">
        <v>4532</v>
      </c>
      <c r="H191" s="223" t="s">
        <v>2070</v>
      </c>
      <c r="I191" s="258" t="s">
        <v>583</v>
      </c>
      <c r="J191" s="186" t="s">
        <v>263</v>
      </c>
      <c r="K191" s="264"/>
      <c r="L191" s="264"/>
      <c r="M191" s="259"/>
      <c r="N191" s="223" t="s">
        <v>449</v>
      </c>
      <c r="O191" s="223" t="s">
        <v>3419</v>
      </c>
      <c r="P191" s="260">
        <v>2015</v>
      </c>
      <c r="Q191" s="260">
        <v>2018</v>
      </c>
      <c r="R191" s="223" t="s">
        <v>3740</v>
      </c>
      <c r="S191" s="223" t="s">
        <v>78</v>
      </c>
      <c r="T191" s="223" t="s">
        <v>451</v>
      </c>
      <c r="U191" s="261">
        <v>48</v>
      </c>
      <c r="V191" s="86" t="s">
        <v>452</v>
      </c>
      <c r="W191" s="223" t="s">
        <v>830</v>
      </c>
      <c r="X191" s="223" t="s">
        <v>4533</v>
      </c>
      <c r="Y191" s="262">
        <v>47000</v>
      </c>
      <c r="Z191" s="226"/>
      <c r="AA191" s="241">
        <f t="shared" si="1"/>
        <v>0</v>
      </c>
      <c r="AB191" s="237" t="s">
        <v>4534</v>
      </c>
    </row>
    <row r="192" spans="1:28" ht="15" customHeight="1">
      <c r="A192" s="109">
        <v>183</v>
      </c>
      <c r="B192" s="222" t="str">
        <f t="shared" si="0"/>
        <v>Klik Disini</v>
      </c>
      <c r="C192" s="223" t="s">
        <v>4535</v>
      </c>
      <c r="D192" s="223"/>
      <c r="E192" s="223" t="s">
        <v>4536</v>
      </c>
      <c r="F192" s="223" t="s">
        <v>4537</v>
      </c>
      <c r="G192" s="223" t="s">
        <v>4538</v>
      </c>
      <c r="H192" s="223" t="s">
        <v>3912</v>
      </c>
      <c r="I192" s="258" t="s">
        <v>446</v>
      </c>
      <c r="J192" s="186" t="s">
        <v>367</v>
      </c>
      <c r="K192" s="223" t="s">
        <v>447</v>
      </c>
      <c r="L192" s="223"/>
      <c r="M192" s="259" t="s">
        <v>447</v>
      </c>
      <c r="N192" s="223" t="s">
        <v>449</v>
      </c>
      <c r="O192" s="223" t="s">
        <v>3419</v>
      </c>
      <c r="P192" s="260">
        <v>2013</v>
      </c>
      <c r="Q192" s="260">
        <v>2018</v>
      </c>
      <c r="R192" s="223" t="s">
        <v>3412</v>
      </c>
      <c r="S192" s="223" t="s">
        <v>78</v>
      </c>
      <c r="T192" s="223" t="s">
        <v>451</v>
      </c>
      <c r="U192" s="261">
        <v>106</v>
      </c>
      <c r="V192" s="86" t="s">
        <v>452</v>
      </c>
      <c r="W192" s="223" t="s">
        <v>864</v>
      </c>
      <c r="X192" s="223" t="s">
        <v>4539</v>
      </c>
      <c r="Y192" s="262">
        <v>47000</v>
      </c>
      <c r="Z192" s="226"/>
      <c r="AA192" s="241">
        <f t="shared" si="1"/>
        <v>0</v>
      </c>
      <c r="AB192" s="237" t="s">
        <v>4540</v>
      </c>
    </row>
    <row r="193" spans="1:28" ht="15" customHeight="1">
      <c r="A193" s="109">
        <v>184</v>
      </c>
      <c r="B193" s="222" t="str">
        <f t="shared" si="0"/>
        <v>Klik Disini</v>
      </c>
      <c r="C193" s="223" t="s">
        <v>4541</v>
      </c>
      <c r="D193" s="223"/>
      <c r="E193" s="223" t="s">
        <v>4542</v>
      </c>
      <c r="F193" s="223" t="s">
        <v>4543</v>
      </c>
      <c r="G193" s="223" t="s">
        <v>4544</v>
      </c>
      <c r="H193" s="223" t="s">
        <v>3912</v>
      </c>
      <c r="I193" s="258" t="s">
        <v>446</v>
      </c>
      <c r="J193" s="186" t="s">
        <v>367</v>
      </c>
      <c r="K193" s="223" t="s">
        <v>447</v>
      </c>
      <c r="L193" s="223"/>
      <c r="M193" s="259" t="s">
        <v>447</v>
      </c>
      <c r="N193" s="223" t="s">
        <v>449</v>
      </c>
      <c r="O193" s="223" t="s">
        <v>3419</v>
      </c>
      <c r="P193" s="260">
        <v>2013</v>
      </c>
      <c r="Q193" s="260">
        <v>2018</v>
      </c>
      <c r="R193" s="223" t="s">
        <v>3412</v>
      </c>
      <c r="S193" s="223" t="s">
        <v>78</v>
      </c>
      <c r="T193" s="223" t="s">
        <v>451</v>
      </c>
      <c r="U193" s="261">
        <v>122</v>
      </c>
      <c r="V193" s="86" t="s">
        <v>452</v>
      </c>
      <c r="W193" s="223" t="s">
        <v>1626</v>
      </c>
      <c r="X193" s="223" t="s">
        <v>4545</v>
      </c>
      <c r="Y193" s="262">
        <v>31500</v>
      </c>
      <c r="Z193" s="226"/>
      <c r="AA193" s="241">
        <f t="shared" si="1"/>
        <v>0</v>
      </c>
      <c r="AB193" s="237" t="s">
        <v>4546</v>
      </c>
    </row>
    <row r="194" spans="1:28" ht="15" customHeight="1">
      <c r="A194" s="109">
        <v>185</v>
      </c>
      <c r="B194" s="222" t="str">
        <f t="shared" si="0"/>
        <v>Klik Disini</v>
      </c>
      <c r="C194" s="223" t="s">
        <v>4547</v>
      </c>
      <c r="D194" s="223"/>
      <c r="E194" s="223" t="s">
        <v>4548</v>
      </c>
      <c r="F194" s="223" t="s">
        <v>4549</v>
      </c>
      <c r="G194" s="223" t="s">
        <v>4550</v>
      </c>
      <c r="H194" s="223" t="s">
        <v>3811</v>
      </c>
      <c r="I194" s="258" t="s">
        <v>1844</v>
      </c>
      <c r="J194" s="186" t="s">
        <v>403</v>
      </c>
      <c r="K194" s="264"/>
      <c r="L194" s="264"/>
      <c r="M194" s="259"/>
      <c r="N194" s="223" t="s">
        <v>449</v>
      </c>
      <c r="O194" s="223" t="s">
        <v>3419</v>
      </c>
      <c r="P194" s="260">
        <v>2015</v>
      </c>
      <c r="Q194" s="260">
        <v>2018</v>
      </c>
      <c r="R194" s="223" t="s">
        <v>3412</v>
      </c>
      <c r="S194" s="223" t="s">
        <v>78</v>
      </c>
      <c r="T194" s="223" t="s">
        <v>451</v>
      </c>
      <c r="U194" s="261">
        <v>128</v>
      </c>
      <c r="V194" s="86" t="s">
        <v>452</v>
      </c>
      <c r="W194" s="223" t="s">
        <v>1626</v>
      </c>
      <c r="X194" s="223" t="s">
        <v>4551</v>
      </c>
      <c r="Y194" s="262">
        <v>54000</v>
      </c>
      <c r="Z194" s="226"/>
      <c r="AA194" s="241">
        <f t="shared" si="1"/>
        <v>0</v>
      </c>
      <c r="AB194" s="237" t="s">
        <v>4552</v>
      </c>
    </row>
    <row r="195" spans="1:28" ht="15" customHeight="1">
      <c r="A195" s="109">
        <v>186</v>
      </c>
      <c r="B195" s="222" t="str">
        <f t="shared" si="0"/>
        <v>Klik Disini</v>
      </c>
      <c r="C195" s="223" t="s">
        <v>4553</v>
      </c>
      <c r="D195" s="223"/>
      <c r="E195" s="223" t="s">
        <v>4071</v>
      </c>
      <c r="F195" s="223" t="s">
        <v>4554</v>
      </c>
      <c r="G195" s="223" t="s">
        <v>4555</v>
      </c>
      <c r="H195" s="223" t="s">
        <v>3912</v>
      </c>
      <c r="I195" s="258" t="s">
        <v>446</v>
      </c>
      <c r="J195" s="186" t="s">
        <v>367</v>
      </c>
      <c r="K195" s="223" t="s">
        <v>447</v>
      </c>
      <c r="L195" s="223"/>
      <c r="M195" s="259" t="s">
        <v>447</v>
      </c>
      <c r="N195" s="223" t="s">
        <v>449</v>
      </c>
      <c r="O195" s="223" t="s">
        <v>3419</v>
      </c>
      <c r="P195" s="260">
        <v>2013</v>
      </c>
      <c r="Q195" s="260">
        <v>2018</v>
      </c>
      <c r="R195" s="223" t="s">
        <v>3412</v>
      </c>
      <c r="S195" s="223" t="s">
        <v>78</v>
      </c>
      <c r="T195" s="223" t="s">
        <v>451</v>
      </c>
      <c r="U195" s="261">
        <v>122</v>
      </c>
      <c r="V195" s="86" t="s">
        <v>452</v>
      </c>
      <c r="W195" s="223" t="s">
        <v>2542</v>
      </c>
      <c r="X195" s="223" t="s">
        <v>4556</v>
      </c>
      <c r="Y195" s="262">
        <v>42000</v>
      </c>
      <c r="Z195" s="226"/>
      <c r="AA195" s="241">
        <f t="shared" si="1"/>
        <v>0</v>
      </c>
      <c r="AB195" s="237" t="s">
        <v>4557</v>
      </c>
    </row>
    <row r="196" spans="1:28" ht="15" customHeight="1">
      <c r="A196" s="109">
        <v>187</v>
      </c>
      <c r="B196" s="222" t="str">
        <f t="shared" si="0"/>
        <v>Klik Disini</v>
      </c>
      <c r="C196" s="223" t="s">
        <v>4558</v>
      </c>
      <c r="D196" s="223"/>
      <c r="E196" s="223" t="s">
        <v>4559</v>
      </c>
      <c r="F196" s="223" t="s">
        <v>4560</v>
      </c>
      <c r="G196" s="223" t="s">
        <v>4561</v>
      </c>
      <c r="H196" s="223" t="s">
        <v>3473</v>
      </c>
      <c r="I196" s="258" t="s">
        <v>446</v>
      </c>
      <c r="J196" s="186" t="s">
        <v>345</v>
      </c>
      <c r="K196" s="264"/>
      <c r="L196" s="264"/>
      <c r="M196" s="259"/>
      <c r="N196" s="223" t="s">
        <v>449</v>
      </c>
      <c r="O196" s="223" t="s">
        <v>3419</v>
      </c>
      <c r="P196" s="260">
        <v>2015</v>
      </c>
      <c r="Q196" s="260">
        <v>2018</v>
      </c>
      <c r="R196" s="223" t="s">
        <v>3412</v>
      </c>
      <c r="S196" s="223" t="s">
        <v>78</v>
      </c>
      <c r="T196" s="223" t="s">
        <v>451</v>
      </c>
      <c r="U196" s="261">
        <v>192</v>
      </c>
      <c r="V196" s="86" t="s">
        <v>452</v>
      </c>
      <c r="W196" s="223" t="s">
        <v>830</v>
      </c>
      <c r="X196" s="223" t="s">
        <v>4562</v>
      </c>
      <c r="Y196" s="262">
        <v>71000</v>
      </c>
      <c r="Z196" s="226"/>
      <c r="AA196" s="241">
        <f t="shared" si="1"/>
        <v>0</v>
      </c>
      <c r="AB196" s="237" t="s">
        <v>4563</v>
      </c>
    </row>
    <row r="197" spans="1:28" ht="15" customHeight="1">
      <c r="A197" s="109">
        <v>188</v>
      </c>
      <c r="B197" s="222" t="str">
        <f t="shared" si="0"/>
        <v>Klik Disini</v>
      </c>
      <c r="C197" s="223" t="s">
        <v>4564</v>
      </c>
      <c r="D197" s="223"/>
      <c r="E197" s="223" t="s">
        <v>4565</v>
      </c>
      <c r="F197" s="223" t="s">
        <v>4566</v>
      </c>
      <c r="G197" s="223" t="s">
        <v>4567</v>
      </c>
      <c r="H197" s="223" t="s">
        <v>3912</v>
      </c>
      <c r="I197" s="258" t="s">
        <v>446</v>
      </c>
      <c r="J197" s="186" t="s">
        <v>367</v>
      </c>
      <c r="K197" s="223" t="s">
        <v>447</v>
      </c>
      <c r="L197" s="223"/>
      <c r="M197" s="259" t="s">
        <v>447</v>
      </c>
      <c r="N197" s="223" t="s">
        <v>449</v>
      </c>
      <c r="O197" s="223" t="s">
        <v>3419</v>
      </c>
      <c r="P197" s="260">
        <v>2013</v>
      </c>
      <c r="Q197" s="260">
        <v>2018</v>
      </c>
      <c r="R197" s="223" t="s">
        <v>3412</v>
      </c>
      <c r="S197" s="223" t="s">
        <v>78</v>
      </c>
      <c r="T197" s="223" t="s">
        <v>451</v>
      </c>
      <c r="U197" s="261">
        <v>82</v>
      </c>
      <c r="V197" s="86" t="s">
        <v>452</v>
      </c>
      <c r="W197" s="223" t="s">
        <v>2798</v>
      </c>
      <c r="X197" s="223" t="s">
        <v>4568</v>
      </c>
      <c r="Y197" s="262">
        <v>52000</v>
      </c>
      <c r="Z197" s="226"/>
      <c r="AA197" s="241">
        <f t="shared" si="1"/>
        <v>0</v>
      </c>
      <c r="AB197" s="237" t="s">
        <v>4569</v>
      </c>
    </row>
    <row r="198" spans="1:28" ht="15" customHeight="1">
      <c r="A198" s="109">
        <v>189</v>
      </c>
      <c r="B198" s="222" t="str">
        <f t="shared" si="0"/>
        <v>Klik Disini</v>
      </c>
      <c r="C198" s="223" t="s">
        <v>4570</v>
      </c>
      <c r="D198" s="223"/>
      <c r="E198" s="223" t="s">
        <v>4571</v>
      </c>
      <c r="F198" s="223" t="s">
        <v>4572</v>
      </c>
      <c r="G198" s="223" t="s">
        <v>4573</v>
      </c>
      <c r="H198" s="223" t="s">
        <v>1056</v>
      </c>
      <c r="I198" s="258" t="s">
        <v>583</v>
      </c>
      <c r="J198" s="186" t="s">
        <v>265</v>
      </c>
      <c r="K198" s="223"/>
      <c r="L198" s="223"/>
      <c r="M198" s="259"/>
      <c r="N198" s="223" t="s">
        <v>449</v>
      </c>
      <c r="O198" s="223" t="s">
        <v>3419</v>
      </c>
      <c r="P198" s="260">
        <v>2015</v>
      </c>
      <c r="Q198" s="260">
        <v>2018</v>
      </c>
      <c r="R198" s="223" t="s">
        <v>3480</v>
      </c>
      <c r="S198" s="223" t="s">
        <v>78</v>
      </c>
      <c r="T198" s="223" t="s">
        <v>451</v>
      </c>
      <c r="U198" s="261">
        <v>384</v>
      </c>
      <c r="V198" s="86" t="s">
        <v>452</v>
      </c>
      <c r="W198" s="223" t="s">
        <v>2063</v>
      </c>
      <c r="X198" s="223" t="s">
        <v>4574</v>
      </c>
      <c r="Y198" s="262">
        <v>90000</v>
      </c>
      <c r="Z198" s="226"/>
      <c r="AA198" s="241">
        <f t="shared" si="1"/>
        <v>0</v>
      </c>
      <c r="AB198" s="237" t="s">
        <v>4575</v>
      </c>
    </row>
    <row r="199" spans="1:28" ht="15" customHeight="1">
      <c r="A199" s="109">
        <v>190</v>
      </c>
      <c r="B199" s="222" t="str">
        <f t="shared" si="0"/>
        <v>Klik Disini</v>
      </c>
      <c r="C199" s="223" t="s">
        <v>4576</v>
      </c>
      <c r="D199" s="223"/>
      <c r="E199" s="223" t="s">
        <v>4577</v>
      </c>
      <c r="F199" s="223" t="s">
        <v>4578</v>
      </c>
      <c r="G199" s="223" t="s">
        <v>4579</v>
      </c>
      <c r="H199" s="223" t="s">
        <v>4580</v>
      </c>
      <c r="I199" s="258" t="s">
        <v>446</v>
      </c>
      <c r="J199" s="186" t="s">
        <v>347</v>
      </c>
      <c r="K199" s="264"/>
      <c r="L199" s="264"/>
      <c r="M199" s="259"/>
      <c r="N199" s="223" t="s">
        <v>449</v>
      </c>
      <c r="O199" s="223" t="s">
        <v>3419</v>
      </c>
      <c r="P199" s="260">
        <v>2015</v>
      </c>
      <c r="Q199" s="260">
        <v>2018</v>
      </c>
      <c r="R199" s="223" t="s">
        <v>3643</v>
      </c>
      <c r="S199" s="223" t="s">
        <v>78</v>
      </c>
      <c r="T199" s="223" t="s">
        <v>451</v>
      </c>
      <c r="U199" s="261">
        <v>68</v>
      </c>
      <c r="V199" s="86" t="s">
        <v>452</v>
      </c>
      <c r="W199" s="223" t="s">
        <v>3585</v>
      </c>
      <c r="X199" s="223" t="s">
        <v>4581</v>
      </c>
      <c r="Y199" s="262">
        <v>47000</v>
      </c>
      <c r="Z199" s="226"/>
      <c r="AA199" s="241">
        <f t="shared" si="1"/>
        <v>0</v>
      </c>
      <c r="AB199" s="237" t="s">
        <v>4582</v>
      </c>
    </row>
    <row r="200" spans="1:28" ht="15" customHeight="1">
      <c r="A200" s="109">
        <v>191</v>
      </c>
      <c r="B200" s="222" t="str">
        <f t="shared" si="0"/>
        <v>Klik Disini</v>
      </c>
      <c r="C200" s="223" t="s">
        <v>4583</v>
      </c>
      <c r="D200" s="223"/>
      <c r="E200" s="223" t="s">
        <v>4319</v>
      </c>
      <c r="F200" s="223" t="s">
        <v>4584</v>
      </c>
      <c r="G200" s="223" t="s">
        <v>4585</v>
      </c>
      <c r="H200" s="223" t="s">
        <v>3912</v>
      </c>
      <c r="I200" s="258" t="s">
        <v>446</v>
      </c>
      <c r="J200" s="186" t="s">
        <v>367</v>
      </c>
      <c r="K200" s="223" t="s">
        <v>447</v>
      </c>
      <c r="L200" s="223"/>
      <c r="M200" s="259" t="s">
        <v>447</v>
      </c>
      <c r="N200" s="223" t="s">
        <v>449</v>
      </c>
      <c r="O200" s="223" t="s">
        <v>3419</v>
      </c>
      <c r="P200" s="260">
        <v>2013</v>
      </c>
      <c r="Q200" s="260">
        <v>2018</v>
      </c>
      <c r="R200" s="223" t="s">
        <v>3412</v>
      </c>
      <c r="S200" s="223" t="s">
        <v>78</v>
      </c>
      <c r="T200" s="223" t="s">
        <v>451</v>
      </c>
      <c r="U200" s="261">
        <v>106</v>
      </c>
      <c r="V200" s="86" t="s">
        <v>452</v>
      </c>
      <c r="W200" s="223" t="s">
        <v>4586</v>
      </c>
      <c r="X200" s="223" t="s">
        <v>4587</v>
      </c>
      <c r="Y200" s="262">
        <v>44500</v>
      </c>
      <c r="Z200" s="226"/>
      <c r="AA200" s="241">
        <f t="shared" si="1"/>
        <v>0</v>
      </c>
      <c r="AB200" s="237" t="s">
        <v>4588</v>
      </c>
    </row>
    <row r="201" spans="1:28" ht="15" customHeight="1">
      <c r="A201" s="109">
        <v>192</v>
      </c>
      <c r="B201" s="222" t="str">
        <f t="shared" si="0"/>
        <v>Klik Disini</v>
      </c>
      <c r="C201" s="223" t="s">
        <v>4589</v>
      </c>
      <c r="D201" s="223"/>
      <c r="E201" s="223" t="s">
        <v>4590</v>
      </c>
      <c r="F201" s="223" t="s">
        <v>4591</v>
      </c>
      <c r="G201" s="223" t="s">
        <v>4592</v>
      </c>
      <c r="H201" s="223" t="s">
        <v>3912</v>
      </c>
      <c r="I201" s="258" t="s">
        <v>446</v>
      </c>
      <c r="J201" s="186" t="s">
        <v>367</v>
      </c>
      <c r="K201" s="223" t="s">
        <v>447</v>
      </c>
      <c r="L201" s="223"/>
      <c r="M201" s="259" t="s">
        <v>447</v>
      </c>
      <c r="N201" s="223" t="s">
        <v>449</v>
      </c>
      <c r="O201" s="223" t="s">
        <v>3419</v>
      </c>
      <c r="P201" s="260">
        <v>2014</v>
      </c>
      <c r="Q201" s="260">
        <v>2018</v>
      </c>
      <c r="R201" s="223" t="s">
        <v>3412</v>
      </c>
      <c r="S201" s="223" t="s">
        <v>78</v>
      </c>
      <c r="T201" s="223" t="s">
        <v>451</v>
      </c>
      <c r="U201" s="261">
        <v>106</v>
      </c>
      <c r="V201" s="86" t="s">
        <v>452</v>
      </c>
      <c r="W201" s="223" t="s">
        <v>904</v>
      </c>
      <c r="X201" s="223" t="s">
        <v>4593</v>
      </c>
      <c r="Y201" s="262">
        <v>32500</v>
      </c>
      <c r="Z201" s="226"/>
      <c r="AA201" s="241">
        <f t="shared" si="1"/>
        <v>0</v>
      </c>
      <c r="AB201" s="237" t="s">
        <v>4594</v>
      </c>
    </row>
    <row r="202" spans="1:28" ht="15" customHeight="1">
      <c r="A202" s="109">
        <v>193</v>
      </c>
      <c r="B202" s="222" t="str">
        <f t="shared" si="0"/>
        <v>Klik Disini</v>
      </c>
      <c r="C202" s="223" t="s">
        <v>4595</v>
      </c>
      <c r="D202" s="223"/>
      <c r="E202" s="223" t="s">
        <v>4505</v>
      </c>
      <c r="F202" s="223" t="s">
        <v>4596</v>
      </c>
      <c r="G202" s="223" t="s">
        <v>4597</v>
      </c>
      <c r="H202" s="223" t="s">
        <v>3912</v>
      </c>
      <c r="I202" s="258" t="s">
        <v>446</v>
      </c>
      <c r="J202" s="186" t="s">
        <v>367</v>
      </c>
      <c r="K202" s="223" t="s">
        <v>447</v>
      </c>
      <c r="L202" s="223"/>
      <c r="M202" s="259" t="s">
        <v>447</v>
      </c>
      <c r="N202" s="223" t="s">
        <v>449</v>
      </c>
      <c r="O202" s="223" t="s">
        <v>3419</v>
      </c>
      <c r="P202" s="260">
        <v>2013</v>
      </c>
      <c r="Q202" s="260">
        <v>2018</v>
      </c>
      <c r="R202" s="223" t="s">
        <v>3412</v>
      </c>
      <c r="S202" s="223" t="s">
        <v>78</v>
      </c>
      <c r="T202" s="223" t="s">
        <v>451</v>
      </c>
      <c r="U202" s="261">
        <v>250</v>
      </c>
      <c r="V202" s="86" t="s">
        <v>452</v>
      </c>
      <c r="W202" s="223" t="s">
        <v>4598</v>
      </c>
      <c r="X202" s="223" t="s">
        <v>4599</v>
      </c>
      <c r="Y202" s="262">
        <v>52000</v>
      </c>
      <c r="Z202" s="226"/>
      <c r="AA202" s="241">
        <f t="shared" si="1"/>
        <v>0</v>
      </c>
      <c r="AB202" s="237" t="s">
        <v>4600</v>
      </c>
    </row>
    <row r="203" spans="1:28" ht="15" customHeight="1">
      <c r="A203" s="109">
        <v>194</v>
      </c>
      <c r="B203" s="222" t="str">
        <f t="shared" si="0"/>
        <v>Klik Disini</v>
      </c>
      <c r="C203" s="223" t="s">
        <v>4601</v>
      </c>
      <c r="D203" s="223"/>
      <c r="E203" s="223" t="s">
        <v>4602</v>
      </c>
      <c r="F203" s="223" t="s">
        <v>4603</v>
      </c>
      <c r="G203" s="223" t="s">
        <v>4604</v>
      </c>
      <c r="H203" s="223" t="s">
        <v>2070</v>
      </c>
      <c r="I203" s="258" t="s">
        <v>583</v>
      </c>
      <c r="J203" s="186" t="s">
        <v>263</v>
      </c>
      <c r="K203" s="264"/>
      <c r="L203" s="264"/>
      <c r="M203" s="259"/>
      <c r="N203" s="223" t="s">
        <v>449</v>
      </c>
      <c r="O203" s="223" t="s">
        <v>3419</v>
      </c>
      <c r="P203" s="260">
        <v>2015</v>
      </c>
      <c r="Q203" s="260">
        <v>2018</v>
      </c>
      <c r="R203" s="223" t="s">
        <v>3740</v>
      </c>
      <c r="S203" s="223" t="s">
        <v>78</v>
      </c>
      <c r="T203" s="223" t="s">
        <v>451</v>
      </c>
      <c r="U203" s="261">
        <v>64</v>
      </c>
      <c r="V203" s="86" t="s">
        <v>452</v>
      </c>
      <c r="W203" s="223" t="s">
        <v>3506</v>
      </c>
      <c r="X203" s="223" t="s">
        <v>4605</v>
      </c>
      <c r="Y203" s="262">
        <v>60000</v>
      </c>
      <c r="Z203" s="226"/>
      <c r="AA203" s="241">
        <f t="shared" si="1"/>
        <v>0</v>
      </c>
      <c r="AB203" s="237" t="s">
        <v>4606</v>
      </c>
    </row>
    <row r="204" spans="1:28" ht="15" customHeight="1">
      <c r="A204" s="109">
        <v>195</v>
      </c>
      <c r="B204" s="222" t="str">
        <f t="shared" si="0"/>
        <v>Klik Disini</v>
      </c>
      <c r="C204" s="223" t="s">
        <v>4607</v>
      </c>
      <c r="D204" s="223"/>
      <c r="E204" s="223" t="s">
        <v>4608</v>
      </c>
      <c r="F204" s="223" t="s">
        <v>4609</v>
      </c>
      <c r="G204" s="223" t="s">
        <v>4610</v>
      </c>
      <c r="H204" s="223" t="s">
        <v>3912</v>
      </c>
      <c r="I204" s="258" t="s">
        <v>446</v>
      </c>
      <c r="J204" s="186" t="s">
        <v>367</v>
      </c>
      <c r="K204" s="223" t="s">
        <v>447</v>
      </c>
      <c r="L204" s="223"/>
      <c r="M204" s="259" t="s">
        <v>447</v>
      </c>
      <c r="N204" s="223" t="s">
        <v>449</v>
      </c>
      <c r="O204" s="223" t="s">
        <v>3419</v>
      </c>
      <c r="P204" s="260">
        <v>2013</v>
      </c>
      <c r="Q204" s="260">
        <v>2018</v>
      </c>
      <c r="R204" s="223" t="s">
        <v>3412</v>
      </c>
      <c r="S204" s="223" t="s">
        <v>78</v>
      </c>
      <c r="T204" s="223" t="s">
        <v>451</v>
      </c>
      <c r="U204" s="261">
        <v>146</v>
      </c>
      <c r="V204" s="86" t="s">
        <v>452</v>
      </c>
      <c r="W204" s="223" t="s">
        <v>4611</v>
      </c>
      <c r="X204" s="223" t="s">
        <v>4612</v>
      </c>
      <c r="Y204" s="262">
        <v>47000</v>
      </c>
      <c r="Z204" s="226"/>
      <c r="AA204" s="241">
        <f t="shared" si="1"/>
        <v>0</v>
      </c>
      <c r="AB204" s="237" t="s">
        <v>4613</v>
      </c>
    </row>
    <row r="205" spans="1:28" ht="15" customHeight="1">
      <c r="A205" s="109">
        <v>196</v>
      </c>
      <c r="B205" s="222" t="str">
        <f t="shared" si="0"/>
        <v>Klik Disini</v>
      </c>
      <c r="C205" s="223" t="s">
        <v>4614</v>
      </c>
      <c r="D205" s="223"/>
      <c r="E205" s="223" t="s">
        <v>4608</v>
      </c>
      <c r="F205" s="223" t="s">
        <v>4615</v>
      </c>
      <c r="G205" s="223" t="s">
        <v>4616</v>
      </c>
      <c r="H205" s="223" t="s">
        <v>3912</v>
      </c>
      <c r="I205" s="258" t="s">
        <v>446</v>
      </c>
      <c r="J205" s="186" t="s">
        <v>367</v>
      </c>
      <c r="K205" s="223" t="s">
        <v>447</v>
      </c>
      <c r="L205" s="223"/>
      <c r="M205" s="259" t="s">
        <v>447</v>
      </c>
      <c r="N205" s="223" t="s">
        <v>449</v>
      </c>
      <c r="O205" s="223" t="s">
        <v>3419</v>
      </c>
      <c r="P205" s="260">
        <v>2013</v>
      </c>
      <c r="Q205" s="260">
        <v>2018</v>
      </c>
      <c r="R205" s="223" t="s">
        <v>3412</v>
      </c>
      <c r="S205" s="223" t="s">
        <v>78</v>
      </c>
      <c r="T205" s="223" t="s">
        <v>451</v>
      </c>
      <c r="U205" s="261">
        <v>170</v>
      </c>
      <c r="V205" s="86" t="s">
        <v>452</v>
      </c>
      <c r="W205" s="223" t="s">
        <v>3585</v>
      </c>
      <c r="X205" s="223" t="s">
        <v>4617</v>
      </c>
      <c r="Y205" s="262">
        <v>55000</v>
      </c>
      <c r="Z205" s="226"/>
      <c r="AA205" s="241">
        <f t="shared" si="1"/>
        <v>0</v>
      </c>
      <c r="AB205" s="237" t="s">
        <v>4618</v>
      </c>
    </row>
    <row r="206" spans="1:28" ht="15" customHeight="1">
      <c r="A206" s="109">
        <v>197</v>
      </c>
      <c r="B206" s="222" t="str">
        <f t="shared" si="0"/>
        <v>Klik Disini</v>
      </c>
      <c r="C206" s="223" t="s">
        <v>4619</v>
      </c>
      <c r="D206" s="223"/>
      <c r="E206" s="223" t="s">
        <v>4620</v>
      </c>
      <c r="F206" s="223" t="s">
        <v>4621</v>
      </c>
      <c r="G206" s="223" t="s">
        <v>4622</v>
      </c>
      <c r="H206" s="223" t="s">
        <v>3912</v>
      </c>
      <c r="I206" s="258" t="s">
        <v>446</v>
      </c>
      <c r="J206" s="186" t="s">
        <v>367</v>
      </c>
      <c r="K206" s="223" t="s">
        <v>447</v>
      </c>
      <c r="L206" s="223"/>
      <c r="M206" s="259" t="s">
        <v>447</v>
      </c>
      <c r="N206" s="223" t="s">
        <v>449</v>
      </c>
      <c r="O206" s="223" t="s">
        <v>3419</v>
      </c>
      <c r="P206" s="260">
        <v>2013</v>
      </c>
      <c r="Q206" s="260">
        <v>2018</v>
      </c>
      <c r="R206" s="223" t="s">
        <v>3412</v>
      </c>
      <c r="S206" s="223" t="s">
        <v>78</v>
      </c>
      <c r="T206" s="223" t="s">
        <v>451</v>
      </c>
      <c r="U206" s="261">
        <v>98</v>
      </c>
      <c r="V206" s="86" t="s">
        <v>452</v>
      </c>
      <c r="W206" s="223" t="s">
        <v>3894</v>
      </c>
      <c r="X206" s="223" t="s">
        <v>4623</v>
      </c>
      <c r="Y206" s="262">
        <v>44500</v>
      </c>
      <c r="Z206" s="226"/>
      <c r="AA206" s="241">
        <f t="shared" si="1"/>
        <v>0</v>
      </c>
      <c r="AB206" s="237" t="s">
        <v>4624</v>
      </c>
    </row>
    <row r="207" spans="1:28" ht="15" customHeight="1">
      <c r="A207" s="109">
        <v>198</v>
      </c>
      <c r="B207" s="222" t="str">
        <f t="shared" si="0"/>
        <v>Klik Disini</v>
      </c>
      <c r="C207" s="223" t="s">
        <v>4625</v>
      </c>
      <c r="D207" s="223"/>
      <c r="E207" s="223" t="s">
        <v>4626</v>
      </c>
      <c r="F207" s="223" t="s">
        <v>4627</v>
      </c>
      <c r="G207" s="223" t="s">
        <v>4628</v>
      </c>
      <c r="H207" s="223" t="s">
        <v>3912</v>
      </c>
      <c r="I207" s="258" t="s">
        <v>446</v>
      </c>
      <c r="J207" s="186" t="s">
        <v>367</v>
      </c>
      <c r="K207" s="223" t="s">
        <v>447</v>
      </c>
      <c r="L207" s="223"/>
      <c r="M207" s="259" t="s">
        <v>447</v>
      </c>
      <c r="N207" s="223" t="s">
        <v>449</v>
      </c>
      <c r="O207" s="223" t="s">
        <v>3419</v>
      </c>
      <c r="P207" s="260">
        <v>2013</v>
      </c>
      <c r="Q207" s="260">
        <v>2018</v>
      </c>
      <c r="R207" s="223" t="s">
        <v>3412</v>
      </c>
      <c r="S207" s="223" t="s">
        <v>78</v>
      </c>
      <c r="T207" s="223" t="s">
        <v>451</v>
      </c>
      <c r="U207" s="261">
        <v>122</v>
      </c>
      <c r="V207" s="86" t="s">
        <v>452</v>
      </c>
      <c r="W207" s="223" t="s">
        <v>594</v>
      </c>
      <c r="X207" s="223" t="s">
        <v>4629</v>
      </c>
      <c r="Y207" s="262">
        <v>32500</v>
      </c>
      <c r="Z207" s="226"/>
      <c r="AA207" s="241">
        <f t="shared" si="1"/>
        <v>0</v>
      </c>
      <c r="AB207" s="237" t="s">
        <v>4630</v>
      </c>
    </row>
    <row r="208" spans="1:28" ht="15" customHeight="1">
      <c r="A208" s="109">
        <v>199</v>
      </c>
      <c r="B208" s="222" t="str">
        <f t="shared" si="0"/>
        <v>Klik Disini</v>
      </c>
      <c r="C208" s="223" t="s">
        <v>4631</v>
      </c>
      <c r="D208" s="223"/>
      <c r="E208" s="223" t="s">
        <v>4632</v>
      </c>
      <c r="F208" s="223" t="s">
        <v>4633</v>
      </c>
      <c r="G208" s="223" t="s">
        <v>4634</v>
      </c>
      <c r="H208" s="223" t="s">
        <v>3912</v>
      </c>
      <c r="I208" s="258" t="s">
        <v>446</v>
      </c>
      <c r="J208" s="186" t="s">
        <v>367</v>
      </c>
      <c r="K208" s="223" t="s">
        <v>447</v>
      </c>
      <c r="L208" s="223"/>
      <c r="M208" s="259" t="s">
        <v>447</v>
      </c>
      <c r="N208" s="223" t="s">
        <v>449</v>
      </c>
      <c r="O208" s="223" t="s">
        <v>3419</v>
      </c>
      <c r="P208" s="260">
        <v>2013</v>
      </c>
      <c r="Q208" s="260">
        <v>2018</v>
      </c>
      <c r="R208" s="223" t="s">
        <v>3412</v>
      </c>
      <c r="S208" s="223" t="s">
        <v>78</v>
      </c>
      <c r="T208" s="223" t="s">
        <v>451</v>
      </c>
      <c r="U208" s="261">
        <v>234</v>
      </c>
      <c r="V208" s="86" t="s">
        <v>452</v>
      </c>
      <c r="W208" s="223" t="s">
        <v>3573</v>
      </c>
      <c r="X208" s="223" t="s">
        <v>4635</v>
      </c>
      <c r="Y208" s="262">
        <v>58500</v>
      </c>
      <c r="Z208" s="226"/>
      <c r="AA208" s="241">
        <f t="shared" si="1"/>
        <v>0</v>
      </c>
      <c r="AB208" s="237" t="s">
        <v>4636</v>
      </c>
    </row>
    <row r="209" spans="1:28" ht="15" customHeight="1">
      <c r="A209" s="109">
        <v>200</v>
      </c>
      <c r="B209" s="222" t="str">
        <f t="shared" si="0"/>
        <v>Klik Disini</v>
      </c>
      <c r="C209" s="223" t="s">
        <v>4637</v>
      </c>
      <c r="D209" s="223"/>
      <c r="E209" s="223" t="s">
        <v>4638</v>
      </c>
      <c r="F209" s="223" t="s">
        <v>4639</v>
      </c>
      <c r="G209" s="223" t="s">
        <v>4640</v>
      </c>
      <c r="H209" s="223" t="s">
        <v>3912</v>
      </c>
      <c r="I209" s="258" t="s">
        <v>446</v>
      </c>
      <c r="J209" s="186" t="s">
        <v>367</v>
      </c>
      <c r="K209" s="223"/>
      <c r="L209" s="264"/>
      <c r="M209" s="259"/>
      <c r="N209" s="223" t="s">
        <v>449</v>
      </c>
      <c r="O209" s="223" t="s">
        <v>3419</v>
      </c>
      <c r="P209" s="260">
        <v>2013</v>
      </c>
      <c r="Q209" s="260">
        <v>2018</v>
      </c>
      <c r="R209" s="223" t="s">
        <v>3412</v>
      </c>
      <c r="S209" s="223" t="s">
        <v>78</v>
      </c>
      <c r="T209" s="223" t="s">
        <v>451</v>
      </c>
      <c r="U209" s="261">
        <v>178</v>
      </c>
      <c r="V209" s="86" t="s">
        <v>452</v>
      </c>
      <c r="W209" s="223" t="s">
        <v>515</v>
      </c>
      <c r="X209" s="223" t="s">
        <v>4641</v>
      </c>
      <c r="Y209" s="262">
        <v>55000</v>
      </c>
      <c r="Z209" s="226"/>
      <c r="AA209" s="241">
        <f t="shared" si="1"/>
        <v>0</v>
      </c>
      <c r="AB209" s="237" t="s">
        <v>4642</v>
      </c>
    </row>
    <row r="210" spans="1:28" ht="15" customHeight="1">
      <c r="A210" s="109">
        <v>201</v>
      </c>
      <c r="B210" s="222" t="str">
        <f t="shared" si="0"/>
        <v>Klik Disini</v>
      </c>
      <c r="C210" s="223" t="s">
        <v>4643</v>
      </c>
      <c r="D210" s="223"/>
      <c r="E210" s="223" t="s">
        <v>4644</v>
      </c>
      <c r="F210" s="223" t="s">
        <v>4645</v>
      </c>
      <c r="G210" s="223" t="s">
        <v>4646</v>
      </c>
      <c r="H210" s="223" t="s">
        <v>3912</v>
      </c>
      <c r="I210" s="258" t="s">
        <v>446</v>
      </c>
      <c r="J210" s="186" t="s">
        <v>367</v>
      </c>
      <c r="K210" s="264"/>
      <c r="L210" s="264"/>
      <c r="M210" s="259"/>
      <c r="N210" s="223" t="s">
        <v>449</v>
      </c>
      <c r="O210" s="223" t="s">
        <v>3419</v>
      </c>
      <c r="P210" s="260">
        <v>2013</v>
      </c>
      <c r="Q210" s="260">
        <v>2018</v>
      </c>
      <c r="R210" s="223" t="s">
        <v>3412</v>
      </c>
      <c r="S210" s="223" t="s">
        <v>78</v>
      </c>
      <c r="T210" s="223" t="s">
        <v>451</v>
      </c>
      <c r="U210" s="261">
        <v>146</v>
      </c>
      <c r="V210" s="86" t="s">
        <v>452</v>
      </c>
      <c r="W210" s="223" t="s">
        <v>999</v>
      </c>
      <c r="X210" s="223" t="s">
        <v>4647</v>
      </c>
      <c r="Y210" s="262">
        <v>38000</v>
      </c>
      <c r="Z210" s="226"/>
      <c r="AA210" s="241">
        <f t="shared" si="1"/>
        <v>0</v>
      </c>
      <c r="AB210" s="237" t="s">
        <v>4648</v>
      </c>
    </row>
    <row r="211" spans="1:28" ht="15" customHeight="1">
      <c r="A211" s="109">
        <v>202</v>
      </c>
      <c r="B211" s="222" t="str">
        <f t="shared" si="0"/>
        <v>Klik Disini</v>
      </c>
      <c r="C211" s="223" t="s">
        <v>4649</v>
      </c>
      <c r="D211" s="223"/>
      <c r="E211" s="223" t="s">
        <v>4650</v>
      </c>
      <c r="F211" s="223" t="s">
        <v>4651</v>
      </c>
      <c r="G211" s="223" t="s">
        <v>4652</v>
      </c>
      <c r="H211" s="223" t="s">
        <v>3912</v>
      </c>
      <c r="I211" s="258" t="s">
        <v>446</v>
      </c>
      <c r="J211" s="186" t="s">
        <v>367</v>
      </c>
      <c r="K211" s="264"/>
      <c r="L211" s="264"/>
      <c r="M211" s="259"/>
      <c r="N211" s="223" t="s">
        <v>449</v>
      </c>
      <c r="O211" s="223" t="s">
        <v>3419</v>
      </c>
      <c r="P211" s="260">
        <v>2013</v>
      </c>
      <c r="Q211" s="260">
        <v>2018</v>
      </c>
      <c r="R211" s="223" t="s">
        <v>3412</v>
      </c>
      <c r="S211" s="223" t="s">
        <v>78</v>
      </c>
      <c r="T211" s="223" t="s">
        <v>451</v>
      </c>
      <c r="U211" s="261">
        <v>170</v>
      </c>
      <c r="V211" s="86" t="s">
        <v>452</v>
      </c>
      <c r="W211" s="223" t="s">
        <v>2904</v>
      </c>
      <c r="X211" s="223" t="s">
        <v>4653</v>
      </c>
      <c r="Y211" s="262">
        <v>55000</v>
      </c>
      <c r="Z211" s="226"/>
      <c r="AA211" s="241">
        <f t="shared" si="1"/>
        <v>0</v>
      </c>
      <c r="AB211" s="237" t="s">
        <v>4654</v>
      </c>
    </row>
    <row r="212" spans="1:28" ht="15" customHeight="1">
      <c r="A212" s="109">
        <v>203</v>
      </c>
      <c r="B212" s="222" t="str">
        <f t="shared" si="0"/>
        <v>Klik Disini</v>
      </c>
      <c r="C212" s="223" t="s">
        <v>4655</v>
      </c>
      <c r="D212" s="223"/>
      <c r="E212" s="223" t="s">
        <v>4232</v>
      </c>
      <c r="F212" s="223" t="s">
        <v>4656</v>
      </c>
      <c r="G212" s="223" t="s">
        <v>4657</v>
      </c>
      <c r="H212" s="223" t="s">
        <v>3912</v>
      </c>
      <c r="I212" s="258" t="s">
        <v>446</v>
      </c>
      <c r="J212" s="186" t="s">
        <v>367</v>
      </c>
      <c r="K212" s="264"/>
      <c r="L212" s="264"/>
      <c r="M212" s="259"/>
      <c r="N212" s="223" t="s">
        <v>449</v>
      </c>
      <c r="O212" s="223" t="s">
        <v>3419</v>
      </c>
      <c r="P212" s="260">
        <v>2013</v>
      </c>
      <c r="Q212" s="260">
        <v>2018</v>
      </c>
      <c r="R212" s="223" t="s">
        <v>3412</v>
      </c>
      <c r="S212" s="223" t="s">
        <v>78</v>
      </c>
      <c r="T212" s="223" t="s">
        <v>451</v>
      </c>
      <c r="U212" s="261">
        <v>162</v>
      </c>
      <c r="V212" s="86" t="s">
        <v>452</v>
      </c>
      <c r="W212" s="223" t="s">
        <v>685</v>
      </c>
      <c r="X212" s="223" t="s">
        <v>4658</v>
      </c>
      <c r="Y212" s="262">
        <v>45500</v>
      </c>
      <c r="Z212" s="226"/>
      <c r="AA212" s="241">
        <f t="shared" si="1"/>
        <v>0</v>
      </c>
      <c r="AB212" s="237" t="s">
        <v>4659</v>
      </c>
    </row>
    <row r="213" spans="1:28" ht="15" customHeight="1">
      <c r="A213" s="109">
        <v>204</v>
      </c>
      <c r="B213" s="222" t="str">
        <f t="shared" si="0"/>
        <v>Klik Disini</v>
      </c>
      <c r="C213" s="223" t="s">
        <v>4660</v>
      </c>
      <c r="D213" s="223"/>
      <c r="E213" s="223" t="s">
        <v>4661</v>
      </c>
      <c r="F213" s="223" t="s">
        <v>4662</v>
      </c>
      <c r="G213" s="223" t="s">
        <v>4663</v>
      </c>
      <c r="H213" s="223" t="s">
        <v>3912</v>
      </c>
      <c r="I213" s="258" t="s">
        <v>446</v>
      </c>
      <c r="J213" s="186" t="s">
        <v>367</v>
      </c>
      <c r="K213" s="264"/>
      <c r="L213" s="264"/>
      <c r="M213" s="259"/>
      <c r="N213" s="263" t="s">
        <v>449</v>
      </c>
      <c r="O213" s="263" t="s">
        <v>3419</v>
      </c>
      <c r="P213" s="260">
        <v>2013</v>
      </c>
      <c r="Q213" s="260">
        <v>2018</v>
      </c>
      <c r="R213" s="223" t="s">
        <v>3412</v>
      </c>
      <c r="S213" s="223" t="s">
        <v>78</v>
      </c>
      <c r="T213" s="223" t="s">
        <v>451</v>
      </c>
      <c r="U213" s="261">
        <v>170</v>
      </c>
      <c r="V213" s="86" t="s">
        <v>452</v>
      </c>
      <c r="W213" s="223" t="s">
        <v>563</v>
      </c>
      <c r="X213" s="223" t="s">
        <v>4664</v>
      </c>
      <c r="Y213" s="262">
        <v>47000</v>
      </c>
      <c r="Z213" s="226"/>
      <c r="AA213" s="241">
        <f t="shared" si="1"/>
        <v>0</v>
      </c>
      <c r="AB213" s="237" t="s">
        <v>4665</v>
      </c>
    </row>
    <row r="214" spans="1:28" ht="15" customHeight="1">
      <c r="A214" s="109">
        <v>205</v>
      </c>
      <c r="B214" s="222" t="str">
        <f t="shared" si="0"/>
        <v>Klik Disini</v>
      </c>
      <c r="C214" s="223" t="s">
        <v>4666</v>
      </c>
      <c r="D214" s="223"/>
      <c r="E214" s="223" t="s">
        <v>4667</v>
      </c>
      <c r="F214" s="223" t="s">
        <v>4668</v>
      </c>
      <c r="G214" s="223" t="s">
        <v>4669</v>
      </c>
      <c r="H214" s="223" t="s">
        <v>3912</v>
      </c>
      <c r="I214" s="258" t="s">
        <v>446</v>
      </c>
      <c r="J214" s="186" t="s">
        <v>367</v>
      </c>
      <c r="K214" s="264"/>
      <c r="L214" s="264"/>
      <c r="M214" s="259"/>
      <c r="N214" s="223" t="s">
        <v>449</v>
      </c>
      <c r="O214" s="223" t="s">
        <v>3419</v>
      </c>
      <c r="P214" s="260">
        <v>2013</v>
      </c>
      <c r="Q214" s="260">
        <v>2018</v>
      </c>
      <c r="R214" s="223" t="s">
        <v>3412</v>
      </c>
      <c r="S214" s="223" t="s">
        <v>78</v>
      </c>
      <c r="T214" s="223" t="s">
        <v>451</v>
      </c>
      <c r="U214" s="261">
        <v>162</v>
      </c>
      <c r="V214" s="86" t="s">
        <v>452</v>
      </c>
      <c r="W214" s="223" t="s">
        <v>4670</v>
      </c>
      <c r="X214" s="223" t="s">
        <v>4671</v>
      </c>
      <c r="Y214" s="262">
        <v>62500</v>
      </c>
      <c r="Z214" s="226"/>
      <c r="AA214" s="241">
        <f t="shared" si="1"/>
        <v>0</v>
      </c>
      <c r="AB214" s="237" t="s">
        <v>4672</v>
      </c>
    </row>
    <row r="215" spans="1:28" ht="15" customHeight="1">
      <c r="A215" s="109">
        <v>206</v>
      </c>
      <c r="B215" s="222" t="str">
        <f t="shared" si="0"/>
        <v>Klik Disini</v>
      </c>
      <c r="C215" s="223" t="s">
        <v>4673</v>
      </c>
      <c r="D215" s="223"/>
      <c r="E215" s="223" t="s">
        <v>4674</v>
      </c>
      <c r="F215" s="223" t="s">
        <v>4675</v>
      </c>
      <c r="G215" s="223" t="s">
        <v>4676</v>
      </c>
      <c r="H215" s="223" t="s">
        <v>1056</v>
      </c>
      <c r="I215" s="258" t="s">
        <v>583</v>
      </c>
      <c r="J215" s="186" t="s">
        <v>265</v>
      </c>
      <c r="K215" s="264"/>
      <c r="L215" s="264"/>
      <c r="M215" s="259"/>
      <c r="N215" s="223" t="s">
        <v>449</v>
      </c>
      <c r="O215" s="223" t="s">
        <v>3419</v>
      </c>
      <c r="P215" s="260">
        <v>2008</v>
      </c>
      <c r="Q215" s="260">
        <v>2018</v>
      </c>
      <c r="R215" s="223" t="s">
        <v>3480</v>
      </c>
      <c r="S215" s="223" t="s">
        <v>78</v>
      </c>
      <c r="T215" s="223" t="s">
        <v>451</v>
      </c>
      <c r="U215" s="261">
        <v>237</v>
      </c>
      <c r="V215" s="86" t="s">
        <v>452</v>
      </c>
      <c r="W215" s="223" t="s">
        <v>3544</v>
      </c>
      <c r="X215" s="223" t="s">
        <v>4677</v>
      </c>
      <c r="Y215" s="262">
        <v>69000</v>
      </c>
      <c r="Z215" s="226"/>
      <c r="AA215" s="241">
        <f t="shared" si="1"/>
        <v>0</v>
      </c>
      <c r="AB215" s="237" t="s">
        <v>4678</v>
      </c>
    </row>
    <row r="216" spans="1:28" ht="15" customHeight="1">
      <c r="A216" s="109">
        <v>207</v>
      </c>
      <c r="B216" s="222" t="str">
        <f t="shared" si="0"/>
        <v>Klik Disini</v>
      </c>
      <c r="C216" s="223" t="s">
        <v>4679</v>
      </c>
      <c r="D216" s="223"/>
      <c r="E216" s="223" t="s">
        <v>4680</v>
      </c>
      <c r="F216" s="223" t="s">
        <v>4681</v>
      </c>
      <c r="G216" s="223" t="s">
        <v>4682</v>
      </c>
      <c r="H216" s="223" t="s">
        <v>1056</v>
      </c>
      <c r="I216" s="258" t="s">
        <v>583</v>
      </c>
      <c r="J216" s="186" t="s">
        <v>265</v>
      </c>
      <c r="K216" s="264"/>
      <c r="L216" s="264"/>
      <c r="M216" s="259"/>
      <c r="N216" s="223" t="s">
        <v>449</v>
      </c>
      <c r="O216" s="223" t="s">
        <v>3419</v>
      </c>
      <c r="P216" s="260">
        <v>2015</v>
      </c>
      <c r="Q216" s="260">
        <v>2018</v>
      </c>
      <c r="R216" s="223" t="s">
        <v>3480</v>
      </c>
      <c r="S216" s="223" t="s">
        <v>78</v>
      </c>
      <c r="T216" s="223" t="s">
        <v>451</v>
      </c>
      <c r="U216" s="261">
        <v>448</v>
      </c>
      <c r="V216" s="86" t="s">
        <v>452</v>
      </c>
      <c r="W216" s="223" t="s">
        <v>4683</v>
      </c>
      <c r="X216" s="223" t="s">
        <v>4684</v>
      </c>
      <c r="Y216" s="262">
        <v>76000</v>
      </c>
      <c r="Z216" s="226"/>
      <c r="AA216" s="241">
        <f t="shared" si="1"/>
        <v>0</v>
      </c>
      <c r="AB216" s="237" t="s">
        <v>4685</v>
      </c>
    </row>
    <row r="217" spans="1:28" ht="15" customHeight="1">
      <c r="A217" s="109">
        <v>208</v>
      </c>
      <c r="B217" s="222" t="str">
        <f t="shared" si="0"/>
        <v>Klik Disini</v>
      </c>
      <c r="C217" s="223" t="s">
        <v>4686</v>
      </c>
      <c r="D217" s="223"/>
      <c r="E217" s="223" t="s">
        <v>4687</v>
      </c>
      <c r="F217" s="223" t="s">
        <v>4688</v>
      </c>
      <c r="G217" s="223" t="s">
        <v>4689</v>
      </c>
      <c r="H217" s="223" t="s">
        <v>4690</v>
      </c>
      <c r="I217" s="258" t="s">
        <v>592</v>
      </c>
      <c r="J217" s="186" t="s">
        <v>326</v>
      </c>
      <c r="K217" s="223" t="s">
        <v>447</v>
      </c>
      <c r="L217" s="223"/>
      <c r="M217" s="259" t="s">
        <v>447</v>
      </c>
      <c r="N217" s="223" t="s">
        <v>449</v>
      </c>
      <c r="O217" s="223" t="s">
        <v>3419</v>
      </c>
      <c r="P217" s="260">
        <v>2015</v>
      </c>
      <c r="Q217" s="260">
        <v>2018</v>
      </c>
      <c r="R217" s="223" t="s">
        <v>3412</v>
      </c>
      <c r="S217" s="223" t="s">
        <v>78</v>
      </c>
      <c r="T217" s="223" t="s">
        <v>451</v>
      </c>
      <c r="U217" s="261">
        <v>144</v>
      </c>
      <c r="V217" s="86" t="s">
        <v>452</v>
      </c>
      <c r="W217" s="223" t="s">
        <v>3720</v>
      </c>
      <c r="X217" s="223" t="s">
        <v>4691</v>
      </c>
      <c r="Y217" s="262">
        <v>156000</v>
      </c>
      <c r="Z217" s="226"/>
      <c r="AA217" s="241">
        <f t="shared" si="1"/>
        <v>0</v>
      </c>
      <c r="AB217" s="237" t="s">
        <v>4692</v>
      </c>
    </row>
    <row r="218" spans="1:28" ht="15" customHeight="1">
      <c r="A218" s="109">
        <v>209</v>
      </c>
      <c r="B218" s="222" t="str">
        <f t="shared" si="0"/>
        <v>Klik Disini</v>
      </c>
      <c r="C218" s="223" t="s">
        <v>4693</v>
      </c>
      <c r="D218" s="223"/>
      <c r="E218" s="223" t="s">
        <v>4694</v>
      </c>
      <c r="F218" s="223" t="s">
        <v>4695</v>
      </c>
      <c r="G218" s="223" t="s">
        <v>4696</v>
      </c>
      <c r="H218" s="223" t="s">
        <v>356</v>
      </c>
      <c r="I218" s="258" t="s">
        <v>446</v>
      </c>
      <c r="J218" s="186" t="s">
        <v>389</v>
      </c>
      <c r="K218" s="264"/>
      <c r="L218" s="264"/>
      <c r="M218" s="259"/>
      <c r="N218" s="223" t="s">
        <v>449</v>
      </c>
      <c r="O218" s="223" t="s">
        <v>3419</v>
      </c>
      <c r="P218" s="260">
        <v>2015</v>
      </c>
      <c r="Q218" s="260">
        <v>2018</v>
      </c>
      <c r="R218" s="223" t="s">
        <v>3412</v>
      </c>
      <c r="S218" s="223" t="s">
        <v>78</v>
      </c>
      <c r="T218" s="223" t="s">
        <v>451</v>
      </c>
      <c r="U218" s="261">
        <v>192</v>
      </c>
      <c r="V218" s="86" t="s">
        <v>452</v>
      </c>
      <c r="W218" s="223" t="s">
        <v>4514</v>
      </c>
      <c r="X218" s="223" t="s">
        <v>4697</v>
      </c>
      <c r="Y218" s="262">
        <v>78000</v>
      </c>
      <c r="Z218" s="226"/>
      <c r="AA218" s="241">
        <f t="shared" si="1"/>
        <v>0</v>
      </c>
      <c r="AB218" s="237" t="s">
        <v>4698</v>
      </c>
    </row>
    <row r="219" spans="1:28" ht="15" customHeight="1">
      <c r="A219" s="109">
        <v>210</v>
      </c>
      <c r="B219" s="222" t="str">
        <f t="shared" si="0"/>
        <v>Klik Disini</v>
      </c>
      <c r="C219" s="223" t="s">
        <v>4699</v>
      </c>
      <c r="D219" s="223"/>
      <c r="E219" s="223" t="s">
        <v>4620</v>
      </c>
      <c r="F219" s="223" t="s">
        <v>4700</v>
      </c>
      <c r="G219" s="223" t="s">
        <v>4701</v>
      </c>
      <c r="H219" s="223" t="s">
        <v>3912</v>
      </c>
      <c r="I219" s="258" t="s">
        <v>446</v>
      </c>
      <c r="J219" s="186" t="s">
        <v>367</v>
      </c>
      <c r="K219" s="223"/>
      <c r="L219" s="223"/>
      <c r="M219" s="259"/>
      <c r="N219" s="223" t="s">
        <v>449</v>
      </c>
      <c r="O219" s="223" t="s">
        <v>3419</v>
      </c>
      <c r="P219" s="260">
        <v>2013</v>
      </c>
      <c r="Q219" s="260">
        <v>2018</v>
      </c>
      <c r="R219" s="223" t="s">
        <v>3412</v>
      </c>
      <c r="S219" s="223" t="s">
        <v>78</v>
      </c>
      <c r="T219" s="223" t="s">
        <v>451</v>
      </c>
      <c r="U219" s="261">
        <v>162</v>
      </c>
      <c r="V219" s="86" t="s">
        <v>452</v>
      </c>
      <c r="W219" s="223" t="s">
        <v>877</v>
      </c>
      <c r="X219" s="223" t="s">
        <v>4702</v>
      </c>
      <c r="Y219" s="262">
        <v>86000</v>
      </c>
      <c r="Z219" s="226"/>
      <c r="AA219" s="241">
        <f t="shared" si="1"/>
        <v>0</v>
      </c>
      <c r="AB219" s="237" t="s">
        <v>4703</v>
      </c>
    </row>
    <row r="220" spans="1:28" ht="15" customHeight="1">
      <c r="A220" s="109">
        <v>211</v>
      </c>
      <c r="B220" s="222" t="str">
        <f t="shared" si="0"/>
        <v>Klik Disini</v>
      </c>
      <c r="C220" s="223" t="s">
        <v>4704</v>
      </c>
      <c r="D220" s="223"/>
      <c r="E220" s="223" t="s">
        <v>4705</v>
      </c>
      <c r="F220" s="223" t="s">
        <v>4706</v>
      </c>
      <c r="G220" s="223" t="s">
        <v>4707</v>
      </c>
      <c r="H220" s="223" t="s">
        <v>1056</v>
      </c>
      <c r="I220" s="258" t="s">
        <v>583</v>
      </c>
      <c r="J220" s="186" t="s">
        <v>265</v>
      </c>
      <c r="K220" s="264"/>
      <c r="L220" s="264"/>
      <c r="M220" s="259"/>
      <c r="N220" s="223" t="s">
        <v>449</v>
      </c>
      <c r="O220" s="223" t="s">
        <v>3419</v>
      </c>
      <c r="P220" s="260">
        <v>2015</v>
      </c>
      <c r="Q220" s="260">
        <v>2018</v>
      </c>
      <c r="R220" s="223" t="s">
        <v>3480</v>
      </c>
      <c r="S220" s="223" t="s">
        <v>78</v>
      </c>
      <c r="T220" s="223" t="s">
        <v>451</v>
      </c>
      <c r="U220" s="261">
        <v>224</v>
      </c>
      <c r="V220" s="86" t="s">
        <v>452</v>
      </c>
      <c r="W220" s="223" t="s">
        <v>1057</v>
      </c>
      <c r="X220" s="223" t="s">
        <v>4708</v>
      </c>
      <c r="Y220" s="262">
        <v>55500</v>
      </c>
      <c r="Z220" s="226"/>
      <c r="AA220" s="241">
        <f t="shared" si="1"/>
        <v>0</v>
      </c>
      <c r="AB220" s="237" t="s">
        <v>4709</v>
      </c>
    </row>
    <row r="221" spans="1:28" ht="15" customHeight="1">
      <c r="A221" s="109">
        <v>212</v>
      </c>
      <c r="B221" s="222" t="str">
        <f t="shared" si="0"/>
        <v>Klik Disini</v>
      </c>
      <c r="C221" s="223" t="s">
        <v>4710</v>
      </c>
      <c r="D221" s="223"/>
      <c r="E221" s="223" t="s">
        <v>4711</v>
      </c>
      <c r="F221" s="223" t="s">
        <v>4712</v>
      </c>
      <c r="G221" s="223" t="s">
        <v>4713</v>
      </c>
      <c r="H221" s="223" t="s">
        <v>3912</v>
      </c>
      <c r="I221" s="258" t="s">
        <v>446</v>
      </c>
      <c r="J221" s="186" t="s">
        <v>367</v>
      </c>
      <c r="K221" s="264"/>
      <c r="L221" s="264"/>
      <c r="M221" s="259"/>
      <c r="N221" s="223" t="s">
        <v>449</v>
      </c>
      <c r="O221" s="223" t="s">
        <v>3419</v>
      </c>
      <c r="P221" s="260">
        <v>2013</v>
      </c>
      <c r="Q221" s="260">
        <v>2018</v>
      </c>
      <c r="R221" s="223" t="s">
        <v>3412</v>
      </c>
      <c r="S221" s="223" t="s">
        <v>78</v>
      </c>
      <c r="T221" s="223" t="s">
        <v>451</v>
      </c>
      <c r="U221" s="261">
        <v>186</v>
      </c>
      <c r="V221" s="86" t="s">
        <v>452</v>
      </c>
      <c r="W221" s="223" t="s">
        <v>4043</v>
      </c>
      <c r="X221" s="223" t="s">
        <v>4714</v>
      </c>
      <c r="Y221" s="262">
        <v>55000</v>
      </c>
      <c r="Z221" s="226"/>
      <c r="AA221" s="241">
        <f t="shared" si="1"/>
        <v>0</v>
      </c>
      <c r="AB221" s="237" t="s">
        <v>4715</v>
      </c>
    </row>
    <row r="222" spans="1:28" ht="15" customHeight="1">
      <c r="A222" s="109">
        <v>213</v>
      </c>
      <c r="B222" s="222" t="str">
        <f t="shared" si="0"/>
        <v>Klik Disini</v>
      </c>
      <c r="C222" s="223" t="s">
        <v>4716</v>
      </c>
      <c r="D222" s="223"/>
      <c r="E222" s="223" t="s">
        <v>4717</v>
      </c>
      <c r="F222" s="223" t="s">
        <v>4718</v>
      </c>
      <c r="G222" s="223" t="s">
        <v>4719</v>
      </c>
      <c r="H222" s="223" t="s">
        <v>3912</v>
      </c>
      <c r="I222" s="258" t="s">
        <v>446</v>
      </c>
      <c r="J222" s="186" t="s">
        <v>367</v>
      </c>
      <c r="K222" s="264"/>
      <c r="L222" s="264"/>
      <c r="M222" s="259"/>
      <c r="N222" s="223" t="s">
        <v>449</v>
      </c>
      <c r="O222" s="223" t="s">
        <v>3419</v>
      </c>
      <c r="P222" s="260">
        <v>2013</v>
      </c>
      <c r="Q222" s="260">
        <v>2018</v>
      </c>
      <c r="R222" s="223" t="s">
        <v>3412</v>
      </c>
      <c r="S222" s="223" t="s">
        <v>78</v>
      </c>
      <c r="T222" s="223" t="s">
        <v>451</v>
      </c>
      <c r="U222" s="261">
        <v>106</v>
      </c>
      <c r="V222" s="86" t="s">
        <v>452</v>
      </c>
      <c r="W222" s="223" t="s">
        <v>3230</v>
      </c>
      <c r="X222" s="223" t="s">
        <v>4720</v>
      </c>
      <c r="Y222" s="262">
        <v>39000</v>
      </c>
      <c r="Z222" s="226"/>
      <c r="AA222" s="241">
        <f t="shared" si="1"/>
        <v>0</v>
      </c>
      <c r="AB222" s="237" t="s">
        <v>4721</v>
      </c>
    </row>
    <row r="223" spans="1:28" ht="15" customHeight="1">
      <c r="A223" s="109">
        <v>214</v>
      </c>
      <c r="B223" s="222" t="str">
        <f t="shared" si="0"/>
        <v>Klik Disini</v>
      </c>
      <c r="C223" s="223" t="s">
        <v>4722</v>
      </c>
      <c r="D223" s="223"/>
      <c r="E223" s="223" t="s">
        <v>4723</v>
      </c>
      <c r="F223" s="223" t="s">
        <v>4724</v>
      </c>
      <c r="G223" s="223" t="s">
        <v>4725</v>
      </c>
      <c r="H223" s="223" t="s">
        <v>3411</v>
      </c>
      <c r="I223" s="258" t="s">
        <v>592</v>
      </c>
      <c r="J223" s="186" t="s">
        <v>322</v>
      </c>
      <c r="K223" s="264"/>
      <c r="L223" s="264"/>
      <c r="M223" s="259"/>
      <c r="N223" s="223" t="s">
        <v>449</v>
      </c>
      <c r="O223" s="223" t="s">
        <v>3419</v>
      </c>
      <c r="P223" s="260">
        <v>2015</v>
      </c>
      <c r="Q223" s="260">
        <v>2018</v>
      </c>
      <c r="R223" s="223" t="s">
        <v>3643</v>
      </c>
      <c r="S223" s="223" t="s">
        <v>78</v>
      </c>
      <c r="T223" s="223" t="s">
        <v>451</v>
      </c>
      <c r="U223" s="261">
        <v>288</v>
      </c>
      <c r="V223" s="86" t="s">
        <v>452</v>
      </c>
      <c r="W223" s="223" t="s">
        <v>655</v>
      </c>
      <c r="X223" s="223" t="s">
        <v>4726</v>
      </c>
      <c r="Y223" s="262">
        <v>191000</v>
      </c>
      <c r="Z223" s="226"/>
      <c r="AA223" s="241">
        <f t="shared" si="1"/>
        <v>0</v>
      </c>
      <c r="AB223" s="237" t="s">
        <v>4727</v>
      </c>
    </row>
    <row r="224" spans="1:28" ht="15" customHeight="1">
      <c r="A224" s="109">
        <v>215</v>
      </c>
      <c r="B224" s="222" t="str">
        <f t="shared" si="0"/>
        <v>Klik Disini</v>
      </c>
      <c r="C224" s="223" t="s">
        <v>4728</v>
      </c>
      <c r="D224" s="223"/>
      <c r="E224" s="223" t="s">
        <v>4729</v>
      </c>
      <c r="F224" s="223" t="s">
        <v>4730</v>
      </c>
      <c r="G224" s="223" t="s">
        <v>4731</v>
      </c>
      <c r="H224" s="223" t="s">
        <v>3912</v>
      </c>
      <c r="I224" s="258" t="s">
        <v>446</v>
      </c>
      <c r="J224" s="186" t="s">
        <v>367</v>
      </c>
      <c r="K224" s="264"/>
      <c r="L224" s="264"/>
      <c r="M224" s="259"/>
      <c r="N224" s="223" t="s">
        <v>449</v>
      </c>
      <c r="O224" s="223" t="s">
        <v>3419</v>
      </c>
      <c r="P224" s="260">
        <v>2013</v>
      </c>
      <c r="Q224" s="260">
        <v>2018</v>
      </c>
      <c r="R224" s="223" t="s">
        <v>3412</v>
      </c>
      <c r="S224" s="223" t="s">
        <v>78</v>
      </c>
      <c r="T224" s="223" t="s">
        <v>451</v>
      </c>
      <c r="U224" s="261">
        <v>346</v>
      </c>
      <c r="V224" s="86" t="s">
        <v>452</v>
      </c>
      <c r="W224" s="223" t="s">
        <v>3556</v>
      </c>
      <c r="X224" s="223" t="s">
        <v>4732</v>
      </c>
      <c r="Y224" s="262">
        <v>78000</v>
      </c>
      <c r="Z224" s="226"/>
      <c r="AA224" s="241">
        <f t="shared" si="1"/>
        <v>0</v>
      </c>
      <c r="AB224" s="237" t="s">
        <v>4733</v>
      </c>
    </row>
    <row r="225" spans="1:28" ht="15" customHeight="1">
      <c r="A225" s="109">
        <v>216</v>
      </c>
      <c r="B225" s="222" t="str">
        <f t="shared" si="0"/>
        <v>Klik Disini</v>
      </c>
      <c r="C225" s="223" t="s">
        <v>4734</v>
      </c>
      <c r="D225" s="223"/>
      <c r="E225" s="223" t="s">
        <v>4735</v>
      </c>
      <c r="F225" s="223" t="s">
        <v>4736</v>
      </c>
      <c r="G225" s="223" t="s">
        <v>4737</v>
      </c>
      <c r="H225" s="223" t="s">
        <v>3912</v>
      </c>
      <c r="I225" s="258" t="s">
        <v>446</v>
      </c>
      <c r="J225" s="186" t="s">
        <v>367</v>
      </c>
      <c r="K225" s="264"/>
      <c r="L225" s="264"/>
      <c r="M225" s="259"/>
      <c r="N225" s="223" t="s">
        <v>449</v>
      </c>
      <c r="O225" s="223" t="s">
        <v>3419</v>
      </c>
      <c r="P225" s="260">
        <v>2013</v>
      </c>
      <c r="Q225" s="260">
        <v>2018</v>
      </c>
      <c r="R225" s="223" t="s">
        <v>3412</v>
      </c>
      <c r="S225" s="223" t="s">
        <v>78</v>
      </c>
      <c r="T225" s="223" t="s">
        <v>451</v>
      </c>
      <c r="U225" s="261">
        <v>138</v>
      </c>
      <c r="V225" s="86" t="s">
        <v>452</v>
      </c>
      <c r="W225" s="223" t="s">
        <v>3748</v>
      </c>
      <c r="X225" s="223" t="s">
        <v>4738</v>
      </c>
      <c r="Y225" s="262">
        <v>47000</v>
      </c>
      <c r="Z225" s="226"/>
      <c r="AA225" s="241">
        <f t="shared" si="1"/>
        <v>0</v>
      </c>
      <c r="AB225" s="237" t="s">
        <v>4739</v>
      </c>
    </row>
    <row r="226" spans="1:28" ht="15" customHeight="1">
      <c r="A226" s="109">
        <v>217</v>
      </c>
      <c r="B226" s="222" t="str">
        <f t="shared" si="0"/>
        <v>Klik Disini</v>
      </c>
      <c r="C226" s="223" t="s">
        <v>4740</v>
      </c>
      <c r="D226" s="223"/>
      <c r="E226" s="223" t="s">
        <v>3548</v>
      </c>
      <c r="F226" s="223" t="s">
        <v>4741</v>
      </c>
      <c r="G226" s="223" t="s">
        <v>4742</v>
      </c>
      <c r="H226" s="223" t="s">
        <v>3532</v>
      </c>
      <c r="I226" s="258" t="s">
        <v>446</v>
      </c>
      <c r="J226" s="186" t="s">
        <v>345</v>
      </c>
      <c r="K226" s="264"/>
      <c r="L226" s="264"/>
      <c r="M226" s="259"/>
      <c r="N226" s="223" t="s">
        <v>449</v>
      </c>
      <c r="O226" s="223" t="s">
        <v>3419</v>
      </c>
      <c r="P226" s="260">
        <v>2014</v>
      </c>
      <c r="Q226" s="260">
        <v>2018</v>
      </c>
      <c r="R226" s="223" t="s">
        <v>3412</v>
      </c>
      <c r="S226" s="223" t="s">
        <v>78</v>
      </c>
      <c r="T226" s="223" t="s">
        <v>451</v>
      </c>
      <c r="U226" s="261">
        <v>240</v>
      </c>
      <c r="V226" s="86" t="s">
        <v>452</v>
      </c>
      <c r="W226" s="223" t="s">
        <v>4743</v>
      </c>
      <c r="X226" s="223" t="s">
        <v>4744</v>
      </c>
      <c r="Y226" s="262">
        <v>83000</v>
      </c>
      <c r="Z226" s="226"/>
      <c r="AA226" s="241">
        <f t="shared" si="1"/>
        <v>0</v>
      </c>
      <c r="AB226" s="237" t="s">
        <v>4745</v>
      </c>
    </row>
    <row r="227" spans="1:28" ht="15" customHeight="1">
      <c r="A227" s="109">
        <v>218</v>
      </c>
      <c r="B227" s="222" t="str">
        <f t="shared" si="0"/>
        <v>Klik Disini</v>
      </c>
      <c r="C227" s="223" t="s">
        <v>4746</v>
      </c>
      <c r="D227" s="223"/>
      <c r="E227" s="223" t="s">
        <v>4644</v>
      </c>
      <c r="F227" s="223" t="s">
        <v>4747</v>
      </c>
      <c r="G227" s="223" t="s">
        <v>4748</v>
      </c>
      <c r="H227" s="223" t="s">
        <v>3912</v>
      </c>
      <c r="I227" s="258" t="s">
        <v>446</v>
      </c>
      <c r="J227" s="186" t="s">
        <v>367</v>
      </c>
      <c r="K227" s="264"/>
      <c r="L227" s="264"/>
      <c r="M227" s="259"/>
      <c r="N227" s="223" t="s">
        <v>449</v>
      </c>
      <c r="O227" s="223" t="s">
        <v>3419</v>
      </c>
      <c r="P227" s="260">
        <v>2013</v>
      </c>
      <c r="Q227" s="260">
        <v>2018</v>
      </c>
      <c r="R227" s="223" t="s">
        <v>3412</v>
      </c>
      <c r="S227" s="223" t="s">
        <v>78</v>
      </c>
      <c r="T227" s="223" t="s">
        <v>451</v>
      </c>
      <c r="U227" s="261">
        <v>114</v>
      </c>
      <c r="V227" s="86" t="s">
        <v>452</v>
      </c>
      <c r="W227" s="223" t="s">
        <v>877</v>
      </c>
      <c r="X227" s="223" t="s">
        <v>4749</v>
      </c>
      <c r="Y227" s="262">
        <v>44500</v>
      </c>
      <c r="Z227" s="226"/>
      <c r="AA227" s="241">
        <f t="shared" si="1"/>
        <v>0</v>
      </c>
      <c r="AB227" s="237" t="s">
        <v>4750</v>
      </c>
    </row>
    <row r="228" spans="1:28" ht="15" customHeight="1">
      <c r="A228" s="109">
        <v>219</v>
      </c>
      <c r="B228" s="222" t="str">
        <f t="shared" si="0"/>
        <v>Klik Disini</v>
      </c>
      <c r="C228" s="223" t="s">
        <v>4751</v>
      </c>
      <c r="D228" s="223"/>
      <c r="E228" s="223" t="s">
        <v>3548</v>
      </c>
      <c r="F228" s="223" t="s">
        <v>4752</v>
      </c>
      <c r="G228" s="223" t="s">
        <v>4753</v>
      </c>
      <c r="H228" s="223" t="s">
        <v>3473</v>
      </c>
      <c r="I228" s="258" t="s">
        <v>446</v>
      </c>
      <c r="J228" s="186" t="s">
        <v>345</v>
      </c>
      <c r="K228" s="264"/>
      <c r="L228" s="264"/>
      <c r="M228" s="259"/>
      <c r="N228" s="223" t="s">
        <v>449</v>
      </c>
      <c r="O228" s="223" t="s">
        <v>3419</v>
      </c>
      <c r="P228" s="260">
        <v>2015</v>
      </c>
      <c r="Q228" s="260">
        <v>2018</v>
      </c>
      <c r="R228" s="223" t="s">
        <v>3412</v>
      </c>
      <c r="S228" s="223" t="s">
        <v>78</v>
      </c>
      <c r="T228" s="223" t="s">
        <v>451</v>
      </c>
      <c r="U228" s="261">
        <v>240</v>
      </c>
      <c r="V228" s="86" t="s">
        <v>452</v>
      </c>
      <c r="W228" s="223" t="s">
        <v>4754</v>
      </c>
      <c r="X228" s="223" t="s">
        <v>4755</v>
      </c>
      <c r="Y228" s="262">
        <v>83000</v>
      </c>
      <c r="Z228" s="226"/>
      <c r="AA228" s="241">
        <f t="shared" si="1"/>
        <v>0</v>
      </c>
      <c r="AB228" s="237" t="s">
        <v>4756</v>
      </c>
    </row>
    <row r="229" spans="1:28" ht="15" customHeight="1">
      <c r="A229" s="109">
        <v>220</v>
      </c>
      <c r="B229" s="222" t="str">
        <f t="shared" si="0"/>
        <v>Klik Disini</v>
      </c>
      <c r="C229" s="223" t="s">
        <v>4757</v>
      </c>
      <c r="D229" s="223"/>
      <c r="E229" s="223" t="s">
        <v>4232</v>
      </c>
      <c r="F229" s="223" t="s">
        <v>4758</v>
      </c>
      <c r="G229" s="223" t="s">
        <v>4759</v>
      </c>
      <c r="H229" s="223" t="s">
        <v>3912</v>
      </c>
      <c r="I229" s="258" t="s">
        <v>446</v>
      </c>
      <c r="J229" s="186" t="s">
        <v>367</v>
      </c>
      <c r="K229" s="264"/>
      <c r="L229" s="264"/>
      <c r="M229" s="259"/>
      <c r="N229" s="223" t="s">
        <v>449</v>
      </c>
      <c r="O229" s="223" t="s">
        <v>3419</v>
      </c>
      <c r="P229" s="260">
        <v>2013</v>
      </c>
      <c r="Q229" s="260">
        <v>2018</v>
      </c>
      <c r="R229" s="223" t="s">
        <v>3412</v>
      </c>
      <c r="S229" s="223" t="s">
        <v>78</v>
      </c>
      <c r="T229" s="223" t="s">
        <v>451</v>
      </c>
      <c r="U229" s="261">
        <v>242</v>
      </c>
      <c r="V229" s="86" t="s">
        <v>452</v>
      </c>
      <c r="W229" s="223" t="s">
        <v>2602</v>
      </c>
      <c r="X229" s="223" t="s">
        <v>4760</v>
      </c>
      <c r="Y229" s="262">
        <v>47000</v>
      </c>
      <c r="Z229" s="226"/>
      <c r="AA229" s="241">
        <f t="shared" si="1"/>
        <v>0</v>
      </c>
      <c r="AB229" s="237" t="s">
        <v>4761</v>
      </c>
    </row>
    <row r="230" spans="1:28" ht="15" customHeight="1">
      <c r="A230" s="109">
        <v>221</v>
      </c>
      <c r="B230" s="222" t="str">
        <f t="shared" si="0"/>
        <v>Klik Disini</v>
      </c>
      <c r="C230" s="223" t="s">
        <v>4762</v>
      </c>
      <c r="D230" s="223"/>
      <c r="E230" s="223" t="s">
        <v>3909</v>
      </c>
      <c r="F230" s="223" t="s">
        <v>4763</v>
      </c>
      <c r="G230" s="223" t="s">
        <v>4764</v>
      </c>
      <c r="H230" s="223" t="s">
        <v>3912</v>
      </c>
      <c r="I230" s="258" t="s">
        <v>446</v>
      </c>
      <c r="J230" s="186" t="s">
        <v>367</v>
      </c>
      <c r="K230" s="264"/>
      <c r="L230" s="264"/>
      <c r="M230" s="259"/>
      <c r="N230" s="223" t="s">
        <v>449</v>
      </c>
      <c r="O230" s="223" t="s">
        <v>3419</v>
      </c>
      <c r="P230" s="260">
        <v>2013</v>
      </c>
      <c r="Q230" s="260">
        <v>2018</v>
      </c>
      <c r="R230" s="223" t="s">
        <v>3412</v>
      </c>
      <c r="S230" s="223" t="s">
        <v>78</v>
      </c>
      <c r="T230" s="223" t="s">
        <v>451</v>
      </c>
      <c r="U230" s="261">
        <v>378</v>
      </c>
      <c r="V230" s="86" t="s">
        <v>452</v>
      </c>
      <c r="W230" s="223" t="s">
        <v>4765</v>
      </c>
      <c r="X230" s="223" t="s">
        <v>4766</v>
      </c>
      <c r="Y230" s="262">
        <v>101500</v>
      </c>
      <c r="Z230" s="226"/>
      <c r="AA230" s="241">
        <f t="shared" si="1"/>
        <v>0</v>
      </c>
      <c r="AB230" s="237" t="s">
        <v>4767</v>
      </c>
    </row>
    <row r="231" spans="1:28" ht="15" customHeight="1">
      <c r="A231" s="109">
        <v>222</v>
      </c>
      <c r="B231" s="222" t="str">
        <f t="shared" si="0"/>
        <v>Klik Disini</v>
      </c>
      <c r="C231" s="223" t="s">
        <v>4768</v>
      </c>
      <c r="D231" s="223"/>
      <c r="E231" s="223" t="s">
        <v>3548</v>
      </c>
      <c r="F231" s="223" t="s">
        <v>4769</v>
      </c>
      <c r="G231" s="223" t="s">
        <v>4770</v>
      </c>
      <c r="H231" s="223" t="s">
        <v>3473</v>
      </c>
      <c r="I231" s="258" t="s">
        <v>446</v>
      </c>
      <c r="J231" s="186" t="s">
        <v>345</v>
      </c>
      <c r="K231" s="264"/>
      <c r="L231" s="264"/>
      <c r="M231" s="259"/>
      <c r="N231" s="223" t="s">
        <v>449</v>
      </c>
      <c r="O231" s="223" t="s">
        <v>3419</v>
      </c>
      <c r="P231" s="260">
        <v>2015</v>
      </c>
      <c r="Q231" s="260">
        <v>2018</v>
      </c>
      <c r="R231" s="223" t="s">
        <v>3412</v>
      </c>
      <c r="S231" s="223" t="s">
        <v>78</v>
      </c>
      <c r="T231" s="223" t="s">
        <v>451</v>
      </c>
      <c r="U231" s="261">
        <v>304</v>
      </c>
      <c r="V231" s="86" t="s">
        <v>452</v>
      </c>
      <c r="W231" s="223" t="s">
        <v>515</v>
      </c>
      <c r="X231" s="223" t="s">
        <v>4771</v>
      </c>
      <c r="Y231" s="262">
        <v>144000</v>
      </c>
      <c r="Z231" s="226"/>
      <c r="AA231" s="241">
        <f t="shared" si="1"/>
        <v>0</v>
      </c>
      <c r="AB231" s="237" t="s">
        <v>4772</v>
      </c>
    </row>
    <row r="232" spans="1:28" ht="15" customHeight="1">
      <c r="A232" s="109">
        <v>223</v>
      </c>
      <c r="B232" s="222" t="str">
        <f t="shared" si="0"/>
        <v>Klik Disini</v>
      </c>
      <c r="C232" s="223" t="s">
        <v>4773</v>
      </c>
      <c r="D232" s="223"/>
      <c r="E232" s="223" t="s">
        <v>4774</v>
      </c>
      <c r="F232" s="223" t="s">
        <v>4775</v>
      </c>
      <c r="G232" s="223" t="s">
        <v>4776</v>
      </c>
      <c r="H232" s="223" t="s">
        <v>3912</v>
      </c>
      <c r="I232" s="258" t="s">
        <v>446</v>
      </c>
      <c r="J232" s="186" t="s">
        <v>367</v>
      </c>
      <c r="K232" s="264"/>
      <c r="L232" s="264"/>
      <c r="M232" s="259"/>
      <c r="N232" s="223" t="s">
        <v>449</v>
      </c>
      <c r="O232" s="223" t="s">
        <v>3419</v>
      </c>
      <c r="P232" s="260">
        <v>2013</v>
      </c>
      <c r="Q232" s="260">
        <v>2018</v>
      </c>
      <c r="R232" s="223" t="s">
        <v>3412</v>
      </c>
      <c r="S232" s="223" t="s">
        <v>78</v>
      </c>
      <c r="T232" s="223" t="s">
        <v>451</v>
      </c>
      <c r="U232" s="261">
        <v>290</v>
      </c>
      <c r="V232" s="86" t="s">
        <v>452</v>
      </c>
      <c r="W232" s="223" t="s">
        <v>4777</v>
      </c>
      <c r="X232" s="223" t="s">
        <v>4778</v>
      </c>
      <c r="Y232" s="262">
        <v>70500</v>
      </c>
      <c r="Z232" s="226"/>
      <c r="AA232" s="241">
        <f t="shared" si="1"/>
        <v>0</v>
      </c>
      <c r="AB232" s="237" t="s">
        <v>4779</v>
      </c>
    </row>
    <row r="233" spans="1:28" ht="15" customHeight="1">
      <c r="A233" s="109">
        <v>224</v>
      </c>
      <c r="B233" s="222" t="str">
        <f t="shared" si="0"/>
        <v>Klik Disini</v>
      </c>
      <c r="C233" s="223" t="s">
        <v>4780</v>
      </c>
      <c r="D233" s="223"/>
      <c r="E233" s="223" t="s">
        <v>4781</v>
      </c>
      <c r="F233" s="223" t="s">
        <v>4782</v>
      </c>
      <c r="G233" s="223" t="s">
        <v>4783</v>
      </c>
      <c r="H233" s="223" t="s">
        <v>3912</v>
      </c>
      <c r="I233" s="258" t="s">
        <v>446</v>
      </c>
      <c r="J233" s="186" t="s">
        <v>367</v>
      </c>
      <c r="K233" s="264"/>
      <c r="L233" s="264"/>
      <c r="M233" s="259"/>
      <c r="N233" s="223" t="s">
        <v>449</v>
      </c>
      <c r="O233" s="223" t="s">
        <v>3419</v>
      </c>
      <c r="P233" s="260">
        <v>2013</v>
      </c>
      <c r="Q233" s="260">
        <v>2018</v>
      </c>
      <c r="R233" s="223" t="s">
        <v>3412</v>
      </c>
      <c r="S233" s="223" t="s">
        <v>78</v>
      </c>
      <c r="T233" s="223" t="s">
        <v>451</v>
      </c>
      <c r="U233" s="261">
        <v>122</v>
      </c>
      <c r="V233" s="86" t="s">
        <v>452</v>
      </c>
      <c r="W233" s="223" t="s">
        <v>843</v>
      </c>
      <c r="X233" s="223" t="s">
        <v>4784</v>
      </c>
      <c r="Y233" s="262">
        <v>39000</v>
      </c>
      <c r="Z233" s="226"/>
      <c r="AA233" s="241">
        <f t="shared" si="1"/>
        <v>0</v>
      </c>
      <c r="AB233" s="237" t="s">
        <v>4785</v>
      </c>
    </row>
    <row r="234" spans="1:28" ht="15" customHeight="1">
      <c r="A234" s="109">
        <v>225</v>
      </c>
      <c r="B234" s="222" t="str">
        <f t="shared" si="0"/>
        <v>Klik Disini</v>
      </c>
      <c r="C234" s="223" t="s">
        <v>4786</v>
      </c>
      <c r="D234" s="223"/>
      <c r="E234" s="223" t="s">
        <v>3548</v>
      </c>
      <c r="F234" s="223" t="s">
        <v>4787</v>
      </c>
      <c r="G234" s="223" t="s">
        <v>4788</v>
      </c>
      <c r="H234" s="223" t="s">
        <v>3532</v>
      </c>
      <c r="I234" s="258" t="s">
        <v>446</v>
      </c>
      <c r="J234" s="186" t="s">
        <v>345</v>
      </c>
      <c r="K234" s="264"/>
      <c r="L234" s="264"/>
      <c r="M234" s="259"/>
      <c r="N234" s="223" t="s">
        <v>449</v>
      </c>
      <c r="O234" s="223" t="s">
        <v>3419</v>
      </c>
      <c r="P234" s="260">
        <v>2015</v>
      </c>
      <c r="Q234" s="260">
        <v>2018</v>
      </c>
      <c r="R234" s="223" t="s">
        <v>3412</v>
      </c>
      <c r="S234" s="223" t="s">
        <v>78</v>
      </c>
      <c r="T234" s="223" t="s">
        <v>451</v>
      </c>
      <c r="U234" s="261">
        <v>398</v>
      </c>
      <c r="V234" s="86" t="s">
        <v>452</v>
      </c>
      <c r="W234" s="223" t="s">
        <v>4743</v>
      </c>
      <c r="X234" s="223" t="s">
        <v>4789</v>
      </c>
      <c r="Y234" s="262">
        <v>138000</v>
      </c>
      <c r="Z234" s="226"/>
      <c r="AA234" s="241">
        <f t="shared" si="1"/>
        <v>0</v>
      </c>
      <c r="AB234" s="237" t="s">
        <v>4790</v>
      </c>
    </row>
    <row r="235" spans="1:28" ht="15" customHeight="1">
      <c r="A235" s="109">
        <v>226</v>
      </c>
      <c r="B235" s="222" t="str">
        <f t="shared" si="0"/>
        <v>Klik Disini</v>
      </c>
      <c r="C235" s="223" t="s">
        <v>4791</v>
      </c>
      <c r="D235" s="223"/>
      <c r="E235" s="223" t="s">
        <v>4792</v>
      </c>
      <c r="F235" s="223" t="s">
        <v>4793</v>
      </c>
      <c r="G235" s="223" t="s">
        <v>4794</v>
      </c>
      <c r="H235" s="223" t="s">
        <v>3912</v>
      </c>
      <c r="I235" s="258" t="s">
        <v>446</v>
      </c>
      <c r="J235" s="186" t="s">
        <v>367</v>
      </c>
      <c r="K235" s="264"/>
      <c r="L235" s="264"/>
      <c r="M235" s="259"/>
      <c r="N235" s="223" t="s">
        <v>449</v>
      </c>
      <c r="O235" s="223" t="s">
        <v>3419</v>
      </c>
      <c r="P235" s="260">
        <v>2013</v>
      </c>
      <c r="Q235" s="260">
        <v>2018</v>
      </c>
      <c r="R235" s="223" t="s">
        <v>3412</v>
      </c>
      <c r="S235" s="223" t="s">
        <v>78</v>
      </c>
      <c r="T235" s="223" t="s">
        <v>451</v>
      </c>
      <c r="U235" s="261">
        <v>242</v>
      </c>
      <c r="V235" s="86" t="s">
        <v>452</v>
      </c>
      <c r="W235" s="223" t="s">
        <v>4795</v>
      </c>
      <c r="X235" s="223" t="s">
        <v>4796</v>
      </c>
      <c r="Y235" s="262">
        <v>62500</v>
      </c>
      <c r="Z235" s="226"/>
      <c r="AA235" s="241">
        <f t="shared" si="1"/>
        <v>0</v>
      </c>
      <c r="AB235" s="237" t="s">
        <v>4797</v>
      </c>
    </row>
    <row r="236" spans="1:28" ht="15" customHeight="1">
      <c r="A236" s="109">
        <v>227</v>
      </c>
      <c r="B236" s="222" t="str">
        <f t="shared" si="0"/>
        <v>Klik Disini</v>
      </c>
      <c r="C236" s="223" t="s">
        <v>4798</v>
      </c>
      <c r="D236" s="223"/>
      <c r="E236" s="223" t="s">
        <v>4799</v>
      </c>
      <c r="F236" s="223" t="s">
        <v>4800</v>
      </c>
      <c r="G236" s="223" t="s">
        <v>4801</v>
      </c>
      <c r="H236" s="223" t="s">
        <v>3912</v>
      </c>
      <c r="I236" s="258" t="s">
        <v>446</v>
      </c>
      <c r="J236" s="186" t="s">
        <v>367</v>
      </c>
      <c r="K236" s="264"/>
      <c r="L236" s="264"/>
      <c r="M236" s="259"/>
      <c r="N236" s="223"/>
      <c r="O236" s="223"/>
      <c r="P236" s="260">
        <v>2013</v>
      </c>
      <c r="Q236" s="260">
        <v>2018</v>
      </c>
      <c r="R236" s="223" t="s">
        <v>3412</v>
      </c>
      <c r="S236" s="223" t="s">
        <v>78</v>
      </c>
      <c r="T236" s="223"/>
      <c r="U236" s="261">
        <v>162</v>
      </c>
      <c r="V236" s="86" t="s">
        <v>452</v>
      </c>
      <c r="W236" s="223" t="s">
        <v>3460</v>
      </c>
      <c r="X236" s="223" t="s">
        <v>4802</v>
      </c>
      <c r="Y236" s="262">
        <v>48000</v>
      </c>
      <c r="Z236" s="226"/>
      <c r="AA236" s="241">
        <f t="shared" si="1"/>
        <v>0</v>
      </c>
      <c r="AB236" s="237" t="s">
        <v>4803</v>
      </c>
    </row>
    <row r="237" spans="1:28" ht="15" customHeight="1">
      <c r="A237" s="109">
        <v>228</v>
      </c>
      <c r="B237" s="222" t="str">
        <f t="shared" si="0"/>
        <v>Klik Disini</v>
      </c>
      <c r="C237" s="223" t="s">
        <v>4804</v>
      </c>
      <c r="D237" s="223"/>
      <c r="E237" s="223" t="s">
        <v>3548</v>
      </c>
      <c r="F237" s="223" t="s">
        <v>4805</v>
      </c>
      <c r="G237" s="223" t="s">
        <v>4806</v>
      </c>
      <c r="H237" s="223" t="s">
        <v>3532</v>
      </c>
      <c r="I237" s="258" t="s">
        <v>446</v>
      </c>
      <c r="J237" s="186" t="s">
        <v>345</v>
      </c>
      <c r="K237" s="264"/>
      <c r="L237" s="264"/>
      <c r="M237" s="259"/>
      <c r="N237" s="223" t="s">
        <v>449</v>
      </c>
      <c r="O237" s="223" t="s">
        <v>3419</v>
      </c>
      <c r="P237" s="260">
        <v>2012</v>
      </c>
      <c r="Q237" s="260">
        <v>2018</v>
      </c>
      <c r="R237" s="223" t="s">
        <v>3412</v>
      </c>
      <c r="S237" s="223" t="s">
        <v>78</v>
      </c>
      <c r="T237" s="223" t="s">
        <v>451</v>
      </c>
      <c r="U237" s="261">
        <v>264</v>
      </c>
      <c r="V237" s="86" t="s">
        <v>452</v>
      </c>
      <c r="W237" s="223" t="s">
        <v>3720</v>
      </c>
      <c r="X237" s="223" t="s">
        <v>4807</v>
      </c>
      <c r="Y237" s="262">
        <v>88500</v>
      </c>
      <c r="Z237" s="226"/>
      <c r="AA237" s="241">
        <f t="shared" si="1"/>
        <v>0</v>
      </c>
      <c r="AB237" s="237" t="s">
        <v>4808</v>
      </c>
    </row>
    <row r="238" spans="1:28" ht="15" customHeight="1">
      <c r="A238" s="109">
        <v>229</v>
      </c>
      <c r="B238" s="222" t="str">
        <f t="shared" si="0"/>
        <v>Klik Disini</v>
      </c>
      <c r="C238" s="223" t="s">
        <v>4809</v>
      </c>
      <c r="D238" s="223"/>
      <c r="E238" s="223" t="s">
        <v>4810</v>
      </c>
      <c r="F238" s="223" t="s">
        <v>4811</v>
      </c>
      <c r="G238" s="223" t="s">
        <v>4812</v>
      </c>
      <c r="H238" s="223" t="s">
        <v>3912</v>
      </c>
      <c r="I238" s="258" t="s">
        <v>446</v>
      </c>
      <c r="J238" s="186" t="s">
        <v>367</v>
      </c>
      <c r="K238" s="223" t="s">
        <v>447</v>
      </c>
      <c r="L238" s="223"/>
      <c r="M238" s="259" t="s">
        <v>447</v>
      </c>
      <c r="N238" s="223" t="s">
        <v>449</v>
      </c>
      <c r="O238" s="223" t="s">
        <v>3419</v>
      </c>
      <c r="P238" s="260">
        <v>2011</v>
      </c>
      <c r="Q238" s="260">
        <v>2018</v>
      </c>
      <c r="R238" s="223" t="s">
        <v>3412</v>
      </c>
      <c r="S238" s="223" t="s">
        <v>78</v>
      </c>
      <c r="T238" s="223" t="s">
        <v>451</v>
      </c>
      <c r="U238" s="261">
        <v>202</v>
      </c>
      <c r="V238" s="86" t="s">
        <v>452</v>
      </c>
      <c r="W238" s="223" t="s">
        <v>1049</v>
      </c>
      <c r="X238" s="223" t="s">
        <v>4813</v>
      </c>
      <c r="Y238" s="262">
        <v>55000</v>
      </c>
      <c r="Z238" s="226"/>
      <c r="AA238" s="241">
        <f t="shared" si="1"/>
        <v>0</v>
      </c>
      <c r="AB238" s="237" t="s">
        <v>4814</v>
      </c>
    </row>
    <row r="239" spans="1:28" ht="15" customHeight="1">
      <c r="A239" s="109">
        <v>230</v>
      </c>
      <c r="B239" s="222" t="str">
        <f t="shared" si="0"/>
        <v>Klik Disini</v>
      </c>
      <c r="C239" s="223" t="s">
        <v>4815</v>
      </c>
      <c r="D239" s="223"/>
      <c r="E239" s="223" t="s">
        <v>4505</v>
      </c>
      <c r="F239" s="223" t="s">
        <v>4816</v>
      </c>
      <c r="G239" s="223" t="s">
        <v>4817</v>
      </c>
      <c r="H239" s="223" t="s">
        <v>3912</v>
      </c>
      <c r="I239" s="258" t="s">
        <v>446</v>
      </c>
      <c r="J239" s="186" t="s">
        <v>367</v>
      </c>
      <c r="K239" s="223" t="s">
        <v>447</v>
      </c>
      <c r="L239" s="223"/>
      <c r="M239" s="259" t="s">
        <v>447</v>
      </c>
      <c r="N239" s="223" t="s">
        <v>449</v>
      </c>
      <c r="O239" s="223" t="s">
        <v>3419</v>
      </c>
      <c r="P239" s="260">
        <v>2011</v>
      </c>
      <c r="Q239" s="260">
        <v>2018</v>
      </c>
      <c r="R239" s="223" t="s">
        <v>3412</v>
      </c>
      <c r="S239" s="223" t="s">
        <v>78</v>
      </c>
      <c r="T239" s="223" t="s">
        <v>451</v>
      </c>
      <c r="U239" s="261">
        <v>202</v>
      </c>
      <c r="V239" s="86" t="s">
        <v>452</v>
      </c>
      <c r="W239" s="223" t="s">
        <v>547</v>
      </c>
      <c r="X239" s="223" t="s">
        <v>4818</v>
      </c>
      <c r="Y239" s="262">
        <v>58500</v>
      </c>
      <c r="Z239" s="226"/>
      <c r="AA239" s="241">
        <f t="shared" si="1"/>
        <v>0</v>
      </c>
      <c r="AB239" s="237" t="s">
        <v>4819</v>
      </c>
    </row>
    <row r="240" spans="1:28" ht="15" customHeight="1">
      <c r="A240" s="109">
        <v>231</v>
      </c>
      <c r="B240" s="222" t="str">
        <f t="shared" si="0"/>
        <v>Klik Disini</v>
      </c>
      <c r="C240" s="223" t="s">
        <v>4820</v>
      </c>
      <c r="D240" s="223"/>
      <c r="E240" s="223" t="s">
        <v>3548</v>
      </c>
      <c r="F240" s="223" t="s">
        <v>4821</v>
      </c>
      <c r="G240" s="223" t="s">
        <v>4822</v>
      </c>
      <c r="H240" s="223" t="s">
        <v>3591</v>
      </c>
      <c r="I240" s="258" t="s">
        <v>446</v>
      </c>
      <c r="J240" s="186" t="s">
        <v>345</v>
      </c>
      <c r="K240" s="223"/>
      <c r="L240" s="264"/>
      <c r="M240" s="259"/>
      <c r="N240" s="223" t="s">
        <v>449</v>
      </c>
      <c r="O240" s="223" t="s">
        <v>3419</v>
      </c>
      <c r="P240" s="260">
        <v>2015</v>
      </c>
      <c r="Q240" s="260">
        <v>2018</v>
      </c>
      <c r="R240" s="223" t="s">
        <v>3412</v>
      </c>
      <c r="S240" s="223" t="s">
        <v>78</v>
      </c>
      <c r="T240" s="223" t="s">
        <v>451</v>
      </c>
      <c r="U240" s="261">
        <v>240</v>
      </c>
      <c r="V240" s="86" t="s">
        <v>452</v>
      </c>
      <c r="W240" s="223" t="s">
        <v>877</v>
      </c>
      <c r="X240" s="223" t="s">
        <v>4823</v>
      </c>
      <c r="Y240" s="262">
        <v>71000</v>
      </c>
      <c r="Z240" s="226"/>
      <c r="AA240" s="241">
        <f t="shared" si="1"/>
        <v>0</v>
      </c>
      <c r="AB240" s="237" t="s">
        <v>4824</v>
      </c>
    </row>
    <row r="241" spans="1:28" ht="15" customHeight="1">
      <c r="A241" s="109">
        <v>232</v>
      </c>
      <c r="B241" s="222" t="str">
        <f t="shared" si="0"/>
        <v>Klik Disini</v>
      </c>
      <c r="C241" s="223" t="s">
        <v>4825</v>
      </c>
      <c r="D241" s="223"/>
      <c r="E241" s="223" t="s">
        <v>4826</v>
      </c>
      <c r="F241" s="223" t="s">
        <v>4827</v>
      </c>
      <c r="G241" s="223" t="s">
        <v>4828</v>
      </c>
      <c r="H241" s="223" t="s">
        <v>3912</v>
      </c>
      <c r="I241" s="258" t="s">
        <v>446</v>
      </c>
      <c r="J241" s="186" t="s">
        <v>367</v>
      </c>
      <c r="K241" s="223" t="s">
        <v>447</v>
      </c>
      <c r="L241" s="223"/>
      <c r="M241" s="259" t="s">
        <v>447</v>
      </c>
      <c r="N241" s="263" t="s">
        <v>449</v>
      </c>
      <c r="O241" s="263" t="s">
        <v>3419</v>
      </c>
      <c r="P241" s="260">
        <v>2011</v>
      </c>
      <c r="Q241" s="260">
        <v>2018</v>
      </c>
      <c r="R241" s="223" t="s">
        <v>3412</v>
      </c>
      <c r="S241" s="223" t="s">
        <v>78</v>
      </c>
      <c r="T241" s="223" t="s">
        <v>451</v>
      </c>
      <c r="U241" s="261">
        <v>161</v>
      </c>
      <c r="V241" s="86" t="s">
        <v>452</v>
      </c>
      <c r="W241" s="223" t="s">
        <v>736</v>
      </c>
      <c r="X241" s="223" t="s">
        <v>4829</v>
      </c>
      <c r="Y241" s="262">
        <v>48500</v>
      </c>
      <c r="Z241" s="226"/>
      <c r="AA241" s="241">
        <f t="shared" si="1"/>
        <v>0</v>
      </c>
      <c r="AB241" s="237" t="s">
        <v>4830</v>
      </c>
    </row>
    <row r="242" spans="1:28" ht="15" customHeight="1">
      <c r="A242" s="109">
        <v>233</v>
      </c>
      <c r="B242" s="222" t="str">
        <f t="shared" si="0"/>
        <v>Klik Disini</v>
      </c>
      <c r="C242" s="223" t="s">
        <v>4831</v>
      </c>
      <c r="D242" s="223"/>
      <c r="E242" s="223" t="s">
        <v>3916</v>
      </c>
      <c r="F242" s="223" t="s">
        <v>4832</v>
      </c>
      <c r="G242" s="223" t="s">
        <v>4833</v>
      </c>
      <c r="H242" s="223" t="s">
        <v>3912</v>
      </c>
      <c r="I242" s="258" t="s">
        <v>446</v>
      </c>
      <c r="J242" s="186" t="s">
        <v>367</v>
      </c>
      <c r="K242" s="223" t="s">
        <v>447</v>
      </c>
      <c r="L242" s="223"/>
      <c r="M242" s="259" t="s">
        <v>447</v>
      </c>
      <c r="N242" s="223" t="s">
        <v>449</v>
      </c>
      <c r="O242" s="223" t="s">
        <v>3419</v>
      </c>
      <c r="P242" s="260">
        <v>2011</v>
      </c>
      <c r="Q242" s="260">
        <v>2018</v>
      </c>
      <c r="R242" s="223" t="s">
        <v>3412</v>
      </c>
      <c r="S242" s="223" t="s">
        <v>78</v>
      </c>
      <c r="T242" s="223" t="s">
        <v>451</v>
      </c>
      <c r="U242" s="261">
        <v>450</v>
      </c>
      <c r="V242" s="86" t="s">
        <v>452</v>
      </c>
      <c r="W242" s="223" t="s">
        <v>975</v>
      </c>
      <c r="X242" s="223" t="s">
        <v>4834</v>
      </c>
      <c r="Y242" s="262">
        <v>118500</v>
      </c>
      <c r="Z242" s="226"/>
      <c r="AA242" s="241">
        <f t="shared" si="1"/>
        <v>0</v>
      </c>
      <c r="AB242" s="237" t="s">
        <v>4835</v>
      </c>
    </row>
    <row r="243" spans="1:28" ht="15" customHeight="1">
      <c r="A243" s="109">
        <v>234</v>
      </c>
      <c r="B243" s="222" t="str">
        <f t="shared" si="0"/>
        <v>Klik Disini</v>
      </c>
      <c r="C243" s="223" t="s">
        <v>4836</v>
      </c>
      <c r="D243" s="223"/>
      <c r="E243" s="223" t="s">
        <v>3548</v>
      </c>
      <c r="F243" s="223" t="s">
        <v>4837</v>
      </c>
      <c r="G243" s="223" t="s">
        <v>4838</v>
      </c>
      <c r="H243" s="223" t="s">
        <v>3473</v>
      </c>
      <c r="I243" s="258" t="s">
        <v>446</v>
      </c>
      <c r="J243" s="186" t="s">
        <v>345</v>
      </c>
      <c r="K243" s="264"/>
      <c r="L243" s="264"/>
      <c r="M243" s="259"/>
      <c r="N243" s="223" t="s">
        <v>449</v>
      </c>
      <c r="O243" s="223" t="s">
        <v>3419</v>
      </c>
      <c r="P243" s="260">
        <v>2015</v>
      </c>
      <c r="Q243" s="260">
        <v>2018</v>
      </c>
      <c r="R243" s="223" t="s">
        <v>3412</v>
      </c>
      <c r="S243" s="223" t="s">
        <v>78</v>
      </c>
      <c r="T243" s="223" t="s">
        <v>451</v>
      </c>
      <c r="U243" s="261">
        <v>240</v>
      </c>
      <c r="V243" s="86" t="s">
        <v>452</v>
      </c>
      <c r="W243" s="223" t="s">
        <v>3748</v>
      </c>
      <c r="X243" s="223" t="s">
        <v>4839</v>
      </c>
      <c r="Y243" s="262">
        <v>95500</v>
      </c>
      <c r="Z243" s="226"/>
      <c r="AA243" s="241">
        <f t="shared" si="1"/>
        <v>0</v>
      </c>
      <c r="AB243" s="237" t="s">
        <v>4840</v>
      </c>
    </row>
    <row r="244" spans="1:28" ht="15" customHeight="1">
      <c r="A244" s="109">
        <v>235</v>
      </c>
      <c r="B244" s="222" t="str">
        <f t="shared" si="0"/>
        <v>Klik Disini</v>
      </c>
      <c r="C244" s="223" t="s">
        <v>4841</v>
      </c>
      <c r="D244" s="223"/>
      <c r="E244" s="223" t="s">
        <v>3548</v>
      </c>
      <c r="F244" s="223" t="s">
        <v>4842</v>
      </c>
      <c r="G244" s="223" t="s">
        <v>4843</v>
      </c>
      <c r="H244" s="223" t="s">
        <v>3473</v>
      </c>
      <c r="I244" s="258" t="s">
        <v>446</v>
      </c>
      <c r="J244" s="186" t="s">
        <v>345</v>
      </c>
      <c r="K244" s="264"/>
      <c r="L244" s="264"/>
      <c r="M244" s="259"/>
      <c r="N244" s="223" t="s">
        <v>449</v>
      </c>
      <c r="O244" s="223" t="s">
        <v>3419</v>
      </c>
      <c r="P244" s="260">
        <v>2015</v>
      </c>
      <c r="Q244" s="260">
        <v>2018</v>
      </c>
      <c r="R244" s="223" t="s">
        <v>3412</v>
      </c>
      <c r="S244" s="223" t="s">
        <v>78</v>
      </c>
      <c r="T244" s="223" t="s">
        <v>451</v>
      </c>
      <c r="U244" s="261">
        <v>276</v>
      </c>
      <c r="V244" s="86" t="s">
        <v>452</v>
      </c>
      <c r="W244" s="223" t="s">
        <v>3779</v>
      </c>
      <c r="X244" s="223" t="s">
        <v>4844</v>
      </c>
      <c r="Y244" s="262">
        <v>114000</v>
      </c>
      <c r="Z244" s="226"/>
      <c r="AA244" s="241">
        <f t="shared" si="1"/>
        <v>0</v>
      </c>
      <c r="AB244" s="237" t="s">
        <v>4845</v>
      </c>
    </row>
    <row r="245" spans="1:28" ht="15" customHeight="1">
      <c r="A245" s="109">
        <v>236</v>
      </c>
      <c r="B245" s="222" t="str">
        <f t="shared" si="0"/>
        <v>Klik Disini</v>
      </c>
      <c r="C245" s="223" t="s">
        <v>4846</v>
      </c>
      <c r="D245" s="223"/>
      <c r="E245" s="223" t="s">
        <v>3548</v>
      </c>
      <c r="F245" s="223" t="s">
        <v>4847</v>
      </c>
      <c r="G245" s="223" t="s">
        <v>4848</v>
      </c>
      <c r="H245" s="223" t="s">
        <v>3591</v>
      </c>
      <c r="I245" s="258" t="s">
        <v>446</v>
      </c>
      <c r="J245" s="186" t="s">
        <v>345</v>
      </c>
      <c r="K245" s="264"/>
      <c r="L245" s="264"/>
      <c r="M245" s="259"/>
      <c r="N245" s="223" t="s">
        <v>449</v>
      </c>
      <c r="O245" s="223" t="s">
        <v>3419</v>
      </c>
      <c r="P245" s="260">
        <v>2011</v>
      </c>
      <c r="Q245" s="260">
        <v>2018</v>
      </c>
      <c r="R245" s="223" t="s">
        <v>3412</v>
      </c>
      <c r="S245" s="223" t="s">
        <v>78</v>
      </c>
      <c r="T245" s="223" t="s">
        <v>451</v>
      </c>
      <c r="U245" s="261">
        <v>336</v>
      </c>
      <c r="V245" s="86" t="s">
        <v>452</v>
      </c>
      <c r="W245" s="223" t="s">
        <v>4670</v>
      </c>
      <c r="X245" s="223" t="s">
        <v>4849</v>
      </c>
      <c r="Y245" s="262">
        <v>109500</v>
      </c>
      <c r="Z245" s="226"/>
      <c r="AA245" s="241">
        <f t="shared" si="1"/>
        <v>0</v>
      </c>
      <c r="AB245" s="237" t="s">
        <v>4850</v>
      </c>
    </row>
    <row r="246" spans="1:28" ht="15" customHeight="1">
      <c r="A246" s="109">
        <v>237</v>
      </c>
      <c r="B246" s="222" t="str">
        <f t="shared" si="0"/>
        <v>Klik Disini</v>
      </c>
      <c r="C246" s="223" t="s">
        <v>4851</v>
      </c>
      <c r="D246" s="223"/>
      <c r="E246" s="223" t="s">
        <v>3548</v>
      </c>
      <c r="F246" s="223" t="s">
        <v>4852</v>
      </c>
      <c r="G246" s="223" t="s">
        <v>4853</v>
      </c>
      <c r="H246" s="223" t="s">
        <v>3532</v>
      </c>
      <c r="I246" s="258" t="s">
        <v>446</v>
      </c>
      <c r="J246" s="186" t="s">
        <v>345</v>
      </c>
      <c r="K246" s="223"/>
      <c r="L246" s="264"/>
      <c r="M246" s="259"/>
      <c r="N246" s="263" t="s">
        <v>449</v>
      </c>
      <c r="O246" s="263" t="s">
        <v>3419</v>
      </c>
      <c r="P246" s="260">
        <v>2014</v>
      </c>
      <c r="Q246" s="260">
        <v>2018</v>
      </c>
      <c r="R246" s="223" t="s">
        <v>3412</v>
      </c>
      <c r="S246" s="223" t="s">
        <v>78</v>
      </c>
      <c r="T246" s="223" t="s">
        <v>451</v>
      </c>
      <c r="U246" s="261">
        <v>240</v>
      </c>
      <c r="V246" s="86" t="s">
        <v>452</v>
      </c>
      <c r="W246" s="223" t="s">
        <v>4854</v>
      </c>
      <c r="X246" s="223" t="s">
        <v>4855</v>
      </c>
      <c r="Y246" s="262">
        <v>83000</v>
      </c>
      <c r="Z246" s="226"/>
      <c r="AA246" s="241">
        <f t="shared" si="1"/>
        <v>0</v>
      </c>
      <c r="AB246" s="237" t="s">
        <v>4856</v>
      </c>
    </row>
    <row r="247" spans="1:28" ht="15" customHeight="1">
      <c r="A247" s="109">
        <v>238</v>
      </c>
      <c r="B247" s="222" t="str">
        <f t="shared" si="0"/>
        <v>Klik Disini</v>
      </c>
      <c r="C247" s="223" t="s">
        <v>4857</v>
      </c>
      <c r="D247" s="223"/>
      <c r="E247" s="223" t="s">
        <v>4858</v>
      </c>
      <c r="F247" s="223" t="s">
        <v>4859</v>
      </c>
      <c r="G247" s="223" t="s">
        <v>4860</v>
      </c>
      <c r="H247" s="223" t="s">
        <v>3912</v>
      </c>
      <c r="I247" s="258" t="s">
        <v>446</v>
      </c>
      <c r="J247" s="186" t="s">
        <v>367</v>
      </c>
      <c r="K247" s="223" t="s">
        <v>447</v>
      </c>
      <c r="L247" s="223"/>
      <c r="M247" s="259" t="s">
        <v>447</v>
      </c>
      <c r="N247" s="223" t="s">
        <v>449</v>
      </c>
      <c r="O247" s="223" t="s">
        <v>3419</v>
      </c>
      <c r="P247" s="260">
        <v>2011</v>
      </c>
      <c r="Q247" s="260">
        <v>2018</v>
      </c>
      <c r="R247" s="223" t="s">
        <v>3412</v>
      </c>
      <c r="S247" s="223" t="s">
        <v>78</v>
      </c>
      <c r="T247" s="223" t="s">
        <v>451</v>
      </c>
      <c r="U247" s="261">
        <v>107</v>
      </c>
      <c r="V247" s="86" t="s">
        <v>452</v>
      </c>
      <c r="W247" s="223" t="s">
        <v>1029</v>
      </c>
      <c r="X247" s="223" t="s">
        <v>4861</v>
      </c>
      <c r="Y247" s="262">
        <v>39000</v>
      </c>
      <c r="Z247" s="226"/>
      <c r="AA247" s="241">
        <f t="shared" si="1"/>
        <v>0</v>
      </c>
      <c r="AB247" s="237" t="s">
        <v>4862</v>
      </c>
    </row>
    <row r="248" spans="1:28" ht="15" customHeight="1">
      <c r="A248" s="109">
        <v>239</v>
      </c>
      <c r="B248" s="222" t="str">
        <f t="shared" si="0"/>
        <v>Klik Disini</v>
      </c>
      <c r="C248" s="223" t="s">
        <v>4863</v>
      </c>
      <c r="D248" s="223"/>
      <c r="E248" s="223" t="s">
        <v>3548</v>
      </c>
      <c r="F248" s="223" t="s">
        <v>4864</v>
      </c>
      <c r="G248" s="223" t="s">
        <v>4865</v>
      </c>
      <c r="H248" s="223" t="s">
        <v>3473</v>
      </c>
      <c r="I248" s="258" t="s">
        <v>446</v>
      </c>
      <c r="J248" s="186" t="s">
        <v>345</v>
      </c>
      <c r="K248" s="264"/>
      <c r="L248" s="264"/>
      <c r="M248" s="259"/>
      <c r="N248" s="223" t="s">
        <v>449</v>
      </c>
      <c r="O248" s="223" t="s">
        <v>3419</v>
      </c>
      <c r="P248" s="260">
        <v>2015</v>
      </c>
      <c r="Q248" s="260">
        <v>2018</v>
      </c>
      <c r="R248" s="223" t="s">
        <v>3412</v>
      </c>
      <c r="S248" s="223" t="s">
        <v>78</v>
      </c>
      <c r="T248" s="223" t="s">
        <v>451</v>
      </c>
      <c r="U248" s="261">
        <v>288</v>
      </c>
      <c r="V248" s="86" t="s">
        <v>452</v>
      </c>
      <c r="W248" s="223" t="s">
        <v>2525</v>
      </c>
      <c r="X248" s="223" t="s">
        <v>4866</v>
      </c>
      <c r="Y248" s="262">
        <v>83000</v>
      </c>
      <c r="Z248" s="226"/>
      <c r="AA248" s="241">
        <f t="shared" si="1"/>
        <v>0</v>
      </c>
      <c r="AB248" s="237" t="s">
        <v>4867</v>
      </c>
    </row>
    <row r="249" spans="1:28" ht="15" customHeight="1">
      <c r="A249" s="109">
        <v>240</v>
      </c>
      <c r="B249" s="222" t="str">
        <f t="shared" si="0"/>
        <v>Klik Disini</v>
      </c>
      <c r="C249" s="223" t="s">
        <v>4868</v>
      </c>
      <c r="D249" s="223"/>
      <c r="E249" s="223" t="s">
        <v>4319</v>
      </c>
      <c r="F249" s="223" t="s">
        <v>4869</v>
      </c>
      <c r="G249" s="223" t="s">
        <v>4870</v>
      </c>
      <c r="H249" s="223" t="s">
        <v>3912</v>
      </c>
      <c r="I249" s="258" t="s">
        <v>446</v>
      </c>
      <c r="J249" s="186" t="s">
        <v>367</v>
      </c>
      <c r="K249" s="223" t="s">
        <v>447</v>
      </c>
      <c r="L249" s="223"/>
      <c r="M249" s="259" t="s">
        <v>447</v>
      </c>
      <c r="N249" s="223" t="s">
        <v>449</v>
      </c>
      <c r="O249" s="223" t="s">
        <v>3419</v>
      </c>
      <c r="P249" s="260">
        <v>2011</v>
      </c>
      <c r="Q249" s="260">
        <v>2018</v>
      </c>
      <c r="R249" s="223" t="s">
        <v>3412</v>
      </c>
      <c r="S249" s="223" t="s">
        <v>78</v>
      </c>
      <c r="T249" s="223" t="s">
        <v>451</v>
      </c>
      <c r="U249" s="261">
        <v>74</v>
      </c>
      <c r="V249" s="86" t="s">
        <v>452</v>
      </c>
      <c r="W249" s="223" t="s">
        <v>3324</v>
      </c>
      <c r="X249" s="223" t="s">
        <v>4871</v>
      </c>
      <c r="Y249" s="262">
        <v>91000</v>
      </c>
      <c r="Z249" s="226"/>
      <c r="AA249" s="241">
        <f t="shared" si="1"/>
        <v>0</v>
      </c>
      <c r="AB249" s="237" t="s">
        <v>4872</v>
      </c>
    </row>
    <row r="250" spans="1:28" ht="15" customHeight="1">
      <c r="A250" s="109">
        <v>241</v>
      </c>
      <c r="B250" s="222" t="str">
        <f t="shared" si="0"/>
        <v>Klik Disini</v>
      </c>
      <c r="C250" s="223" t="s">
        <v>4873</v>
      </c>
      <c r="D250" s="223"/>
      <c r="E250" s="223" t="s">
        <v>3548</v>
      </c>
      <c r="F250" s="223" t="s">
        <v>4874</v>
      </c>
      <c r="G250" s="223" t="s">
        <v>4875</v>
      </c>
      <c r="H250" s="223" t="s">
        <v>3532</v>
      </c>
      <c r="I250" s="258" t="s">
        <v>446</v>
      </c>
      <c r="J250" s="186" t="s">
        <v>345</v>
      </c>
      <c r="K250" s="264"/>
      <c r="L250" s="264"/>
      <c r="M250" s="259"/>
      <c r="N250" s="223" t="s">
        <v>449</v>
      </c>
      <c r="O250" s="223" t="s">
        <v>3419</v>
      </c>
      <c r="P250" s="260">
        <v>2011</v>
      </c>
      <c r="Q250" s="260">
        <v>2018</v>
      </c>
      <c r="R250" s="223" t="s">
        <v>3412</v>
      </c>
      <c r="S250" s="223" t="s">
        <v>78</v>
      </c>
      <c r="T250" s="223" t="s">
        <v>451</v>
      </c>
      <c r="U250" s="261">
        <v>132</v>
      </c>
      <c r="V250" s="86" t="s">
        <v>452</v>
      </c>
      <c r="W250" s="223" t="s">
        <v>3460</v>
      </c>
      <c r="X250" s="223" t="s">
        <v>4876</v>
      </c>
      <c r="Y250" s="262">
        <v>109500</v>
      </c>
      <c r="Z250" s="226"/>
      <c r="AA250" s="241">
        <f t="shared" si="1"/>
        <v>0</v>
      </c>
      <c r="AB250" s="237" t="s">
        <v>4877</v>
      </c>
    </row>
    <row r="251" spans="1:28" ht="15" customHeight="1">
      <c r="A251" s="109">
        <v>242</v>
      </c>
      <c r="B251" s="222" t="str">
        <f t="shared" si="0"/>
        <v>Klik Disini</v>
      </c>
      <c r="C251" s="223" t="s">
        <v>4878</v>
      </c>
      <c r="D251" s="223"/>
      <c r="E251" s="223" t="s">
        <v>3548</v>
      </c>
      <c r="F251" s="223" t="s">
        <v>4879</v>
      </c>
      <c r="G251" s="223" t="s">
        <v>4880</v>
      </c>
      <c r="H251" s="223" t="s">
        <v>3473</v>
      </c>
      <c r="I251" s="258" t="s">
        <v>446</v>
      </c>
      <c r="J251" s="186" t="s">
        <v>345</v>
      </c>
      <c r="K251" s="264"/>
      <c r="L251" s="264"/>
      <c r="M251" s="259"/>
      <c r="N251" s="223" t="s">
        <v>449</v>
      </c>
      <c r="O251" s="223" t="s">
        <v>3419</v>
      </c>
      <c r="P251" s="260">
        <v>2015</v>
      </c>
      <c r="Q251" s="260">
        <v>2018</v>
      </c>
      <c r="R251" s="223" t="s">
        <v>3412</v>
      </c>
      <c r="S251" s="223" t="s">
        <v>78</v>
      </c>
      <c r="T251" s="223" t="s">
        <v>451</v>
      </c>
      <c r="U251" s="261">
        <v>256</v>
      </c>
      <c r="V251" s="86" t="s">
        <v>452</v>
      </c>
      <c r="W251" s="223" t="s">
        <v>4881</v>
      </c>
      <c r="X251" s="223" t="s">
        <v>4882</v>
      </c>
      <c r="Y251" s="262">
        <v>74500</v>
      </c>
      <c r="Z251" s="226"/>
      <c r="AA251" s="241">
        <f t="shared" si="1"/>
        <v>0</v>
      </c>
      <c r="AB251" s="237" t="s">
        <v>4883</v>
      </c>
    </row>
    <row r="252" spans="1:28" ht="15" customHeight="1">
      <c r="A252" s="109">
        <v>243</v>
      </c>
      <c r="B252" s="222" t="str">
        <f t="shared" si="0"/>
        <v>Klik Disini</v>
      </c>
      <c r="C252" s="223" t="s">
        <v>4884</v>
      </c>
      <c r="D252" s="223"/>
      <c r="E252" s="223" t="s">
        <v>4885</v>
      </c>
      <c r="F252" s="223" t="s">
        <v>4886</v>
      </c>
      <c r="G252" s="223" t="s">
        <v>4887</v>
      </c>
      <c r="H252" s="223" t="s">
        <v>3912</v>
      </c>
      <c r="I252" s="258" t="s">
        <v>446</v>
      </c>
      <c r="J252" s="186" t="s">
        <v>367</v>
      </c>
      <c r="K252" s="223" t="s">
        <v>447</v>
      </c>
      <c r="L252" s="223"/>
      <c r="M252" s="259" t="s">
        <v>447</v>
      </c>
      <c r="N252" s="223" t="s">
        <v>449</v>
      </c>
      <c r="O252" s="223" t="s">
        <v>3419</v>
      </c>
      <c r="P252" s="260">
        <v>2011</v>
      </c>
      <c r="Q252" s="260">
        <v>2018</v>
      </c>
      <c r="R252" s="223" t="s">
        <v>3412</v>
      </c>
      <c r="S252" s="223" t="s">
        <v>78</v>
      </c>
      <c r="T252" s="223" t="s">
        <v>451</v>
      </c>
      <c r="U252" s="261">
        <v>218</v>
      </c>
      <c r="V252" s="86" t="s">
        <v>452</v>
      </c>
      <c r="W252" s="223" t="s">
        <v>736</v>
      </c>
      <c r="X252" s="223" t="s">
        <v>4888</v>
      </c>
      <c r="Y252" s="262">
        <v>73000</v>
      </c>
      <c r="Z252" s="226"/>
      <c r="AA252" s="241">
        <f t="shared" si="1"/>
        <v>0</v>
      </c>
      <c r="AB252" s="237" t="s">
        <v>4889</v>
      </c>
    </row>
    <row r="253" spans="1:28" ht="15" customHeight="1">
      <c r="A253" s="109">
        <v>244</v>
      </c>
      <c r="B253" s="222" t="str">
        <f t="shared" si="0"/>
        <v>Klik Disini</v>
      </c>
      <c r="C253" s="223" t="s">
        <v>4890</v>
      </c>
      <c r="D253" s="223"/>
      <c r="E253" s="223" t="s">
        <v>3548</v>
      </c>
      <c r="F253" s="223" t="s">
        <v>4891</v>
      </c>
      <c r="G253" s="223" t="s">
        <v>4892</v>
      </c>
      <c r="H253" s="223" t="s">
        <v>3473</v>
      </c>
      <c r="I253" s="258" t="s">
        <v>446</v>
      </c>
      <c r="J253" s="186" t="s">
        <v>345</v>
      </c>
      <c r="K253" s="264"/>
      <c r="L253" s="264"/>
      <c r="M253" s="259"/>
      <c r="N253" s="223" t="s">
        <v>449</v>
      </c>
      <c r="O253" s="223" t="s">
        <v>3419</v>
      </c>
      <c r="P253" s="260">
        <v>2015</v>
      </c>
      <c r="Q253" s="260">
        <v>2018</v>
      </c>
      <c r="R253" s="223" t="s">
        <v>3412</v>
      </c>
      <c r="S253" s="223" t="s">
        <v>78</v>
      </c>
      <c r="T253" s="223" t="s">
        <v>451</v>
      </c>
      <c r="U253" s="261">
        <v>256</v>
      </c>
      <c r="V253" s="86" t="s">
        <v>452</v>
      </c>
      <c r="W253" s="223" t="s">
        <v>3748</v>
      </c>
      <c r="X253" s="223" t="s">
        <v>4893</v>
      </c>
      <c r="Y253" s="262">
        <v>74500</v>
      </c>
      <c r="Z253" s="226"/>
      <c r="AA253" s="241">
        <f t="shared" si="1"/>
        <v>0</v>
      </c>
      <c r="AB253" s="237" t="s">
        <v>4894</v>
      </c>
    </row>
    <row r="254" spans="1:28" ht="15" customHeight="1">
      <c r="A254" s="109">
        <v>245</v>
      </c>
      <c r="B254" s="222" t="str">
        <f t="shared" si="0"/>
        <v>Klik Disini</v>
      </c>
      <c r="C254" s="223" t="s">
        <v>4895</v>
      </c>
      <c r="D254" s="223"/>
      <c r="E254" s="223" t="s">
        <v>4896</v>
      </c>
      <c r="F254" s="223" t="s">
        <v>4897</v>
      </c>
      <c r="G254" s="223" t="s">
        <v>4898</v>
      </c>
      <c r="H254" s="223" t="s">
        <v>3912</v>
      </c>
      <c r="I254" s="258" t="s">
        <v>446</v>
      </c>
      <c r="J254" s="186" t="s">
        <v>367</v>
      </c>
      <c r="K254" s="223" t="s">
        <v>447</v>
      </c>
      <c r="L254" s="223"/>
      <c r="M254" s="259" t="s">
        <v>447</v>
      </c>
      <c r="N254" s="223" t="s">
        <v>449</v>
      </c>
      <c r="O254" s="223" t="s">
        <v>3419</v>
      </c>
      <c r="P254" s="260">
        <v>2011</v>
      </c>
      <c r="Q254" s="260">
        <v>2018</v>
      </c>
      <c r="R254" s="223" t="s">
        <v>3412</v>
      </c>
      <c r="S254" s="223" t="s">
        <v>78</v>
      </c>
      <c r="T254" s="223" t="s">
        <v>451</v>
      </c>
      <c r="U254" s="261">
        <v>133</v>
      </c>
      <c r="V254" s="86" t="s">
        <v>452</v>
      </c>
      <c r="W254" s="223" t="s">
        <v>601</v>
      </c>
      <c r="X254" s="223" t="s">
        <v>4899</v>
      </c>
      <c r="Y254" s="262">
        <v>48500</v>
      </c>
      <c r="Z254" s="226"/>
      <c r="AA254" s="241">
        <f t="shared" si="1"/>
        <v>0</v>
      </c>
      <c r="AB254" s="237" t="s">
        <v>4900</v>
      </c>
    </row>
    <row r="255" spans="1:28" ht="15" customHeight="1">
      <c r="A255" s="109">
        <v>246</v>
      </c>
      <c r="B255" s="222" t="str">
        <f t="shared" si="0"/>
        <v>Klik Disini</v>
      </c>
      <c r="C255" s="223" t="s">
        <v>4901</v>
      </c>
      <c r="D255" s="223"/>
      <c r="E255" s="223" t="s">
        <v>4902</v>
      </c>
      <c r="F255" s="223" t="s">
        <v>4903</v>
      </c>
      <c r="G255" s="223" t="s">
        <v>4904</v>
      </c>
      <c r="H255" s="223" t="s">
        <v>3912</v>
      </c>
      <c r="I255" s="258" t="s">
        <v>446</v>
      </c>
      <c r="J255" s="186" t="s">
        <v>367</v>
      </c>
      <c r="K255" s="223" t="s">
        <v>447</v>
      </c>
      <c r="L255" s="223"/>
      <c r="M255" s="259" t="s">
        <v>447</v>
      </c>
      <c r="N255" s="223" t="s">
        <v>449</v>
      </c>
      <c r="O255" s="223" t="s">
        <v>3419</v>
      </c>
      <c r="P255" s="260">
        <v>2011</v>
      </c>
      <c r="Q255" s="260">
        <v>2018</v>
      </c>
      <c r="R255" s="223" t="s">
        <v>3412</v>
      </c>
      <c r="S255" s="223" t="s">
        <v>78</v>
      </c>
      <c r="T255" s="223" t="s">
        <v>451</v>
      </c>
      <c r="U255" s="261">
        <v>66</v>
      </c>
      <c r="V255" s="86" t="s">
        <v>452</v>
      </c>
      <c r="W255" s="223" t="s">
        <v>563</v>
      </c>
      <c r="X255" s="223" t="s">
        <v>4905</v>
      </c>
      <c r="Y255" s="262">
        <v>31500</v>
      </c>
      <c r="Z255" s="226"/>
      <c r="AA255" s="241">
        <f t="shared" si="1"/>
        <v>0</v>
      </c>
      <c r="AB255" s="237" t="s">
        <v>4906</v>
      </c>
    </row>
    <row r="256" spans="1:28" ht="15" customHeight="1">
      <c r="A256" s="109">
        <v>247</v>
      </c>
      <c r="B256" s="222" t="str">
        <f t="shared" si="0"/>
        <v>Klik Disini</v>
      </c>
      <c r="C256" s="223" t="s">
        <v>4907</v>
      </c>
      <c r="D256" s="223"/>
      <c r="E256" s="223" t="s">
        <v>4908</v>
      </c>
      <c r="F256" s="223" t="s">
        <v>4909</v>
      </c>
      <c r="G256" s="223" t="s">
        <v>4910</v>
      </c>
      <c r="H256" s="223" t="s">
        <v>3912</v>
      </c>
      <c r="I256" s="258" t="s">
        <v>446</v>
      </c>
      <c r="J256" s="186" t="s">
        <v>367</v>
      </c>
      <c r="K256" s="223" t="s">
        <v>447</v>
      </c>
      <c r="L256" s="223"/>
      <c r="M256" s="259" t="s">
        <v>447</v>
      </c>
      <c r="N256" s="223" t="s">
        <v>449</v>
      </c>
      <c r="O256" s="223" t="s">
        <v>3419</v>
      </c>
      <c r="P256" s="260">
        <v>2011</v>
      </c>
      <c r="Q256" s="260">
        <v>2018</v>
      </c>
      <c r="R256" s="223" t="s">
        <v>3412</v>
      </c>
      <c r="S256" s="223" t="s">
        <v>78</v>
      </c>
      <c r="T256" s="223" t="s">
        <v>451</v>
      </c>
      <c r="U256" s="261">
        <v>194</v>
      </c>
      <c r="V256" s="86" t="s">
        <v>452</v>
      </c>
      <c r="W256" s="223" t="s">
        <v>804</v>
      </c>
      <c r="X256" s="223" t="s">
        <v>4911</v>
      </c>
      <c r="Y256" s="262">
        <v>55000</v>
      </c>
      <c r="Z256" s="226"/>
      <c r="AA256" s="241">
        <f t="shared" si="1"/>
        <v>0</v>
      </c>
      <c r="AB256" s="237" t="s">
        <v>4912</v>
      </c>
    </row>
    <row r="257" spans="1:28" ht="15" customHeight="1">
      <c r="A257" s="109">
        <v>248</v>
      </c>
      <c r="B257" s="222" t="str">
        <f t="shared" si="0"/>
        <v>Klik Disini</v>
      </c>
      <c r="C257" s="223" t="s">
        <v>4913</v>
      </c>
      <c r="D257" s="223"/>
      <c r="E257" s="223" t="s">
        <v>3922</v>
      </c>
      <c r="F257" s="223" t="s">
        <v>4914</v>
      </c>
      <c r="G257" s="223" t="s">
        <v>4915</v>
      </c>
      <c r="H257" s="223" t="s">
        <v>3912</v>
      </c>
      <c r="I257" s="258" t="s">
        <v>446</v>
      </c>
      <c r="J257" s="186" t="s">
        <v>367</v>
      </c>
      <c r="K257" s="223" t="s">
        <v>447</v>
      </c>
      <c r="L257" s="223"/>
      <c r="M257" s="259" t="s">
        <v>447</v>
      </c>
      <c r="N257" s="263" t="s">
        <v>449</v>
      </c>
      <c r="O257" s="263" t="s">
        <v>3419</v>
      </c>
      <c r="P257" s="260">
        <v>2011</v>
      </c>
      <c r="Q257" s="260">
        <v>2018</v>
      </c>
      <c r="R257" s="223" t="s">
        <v>3412</v>
      </c>
      <c r="S257" s="223" t="s">
        <v>78</v>
      </c>
      <c r="T257" s="223" t="s">
        <v>451</v>
      </c>
      <c r="U257" s="261">
        <v>161</v>
      </c>
      <c r="V257" s="86" t="s">
        <v>452</v>
      </c>
      <c r="W257" s="223" t="s">
        <v>601</v>
      </c>
      <c r="X257" s="223" t="s">
        <v>4916</v>
      </c>
      <c r="Y257" s="262">
        <v>48500</v>
      </c>
      <c r="Z257" s="226"/>
      <c r="AA257" s="241">
        <f t="shared" si="1"/>
        <v>0</v>
      </c>
      <c r="AB257" s="237" t="s">
        <v>4917</v>
      </c>
    </row>
    <row r="258" spans="1:28" ht="15" customHeight="1">
      <c r="A258" s="109">
        <v>249</v>
      </c>
      <c r="B258" s="222" t="str">
        <f t="shared" si="0"/>
        <v>Klik Disini</v>
      </c>
      <c r="C258" s="223" t="s">
        <v>4918</v>
      </c>
      <c r="D258" s="223"/>
      <c r="E258" s="223" t="s">
        <v>3548</v>
      </c>
      <c r="F258" s="223" t="s">
        <v>4919</v>
      </c>
      <c r="G258" s="223" t="s">
        <v>4920</v>
      </c>
      <c r="H258" s="223" t="s">
        <v>3473</v>
      </c>
      <c r="I258" s="258" t="s">
        <v>446</v>
      </c>
      <c r="J258" s="186" t="s">
        <v>345</v>
      </c>
      <c r="K258" s="223" t="s">
        <v>447</v>
      </c>
      <c r="L258" s="223"/>
      <c r="M258" s="259" t="s">
        <v>447</v>
      </c>
      <c r="N258" s="263" t="s">
        <v>449</v>
      </c>
      <c r="O258" s="263" t="s">
        <v>3419</v>
      </c>
      <c r="P258" s="260">
        <v>2015</v>
      </c>
      <c r="Q258" s="260">
        <v>2018</v>
      </c>
      <c r="R258" s="223" t="s">
        <v>3412</v>
      </c>
      <c r="S258" s="223" t="s">
        <v>78</v>
      </c>
      <c r="T258" s="223" t="s">
        <v>451</v>
      </c>
      <c r="U258" s="261">
        <v>360</v>
      </c>
      <c r="V258" s="86" t="s">
        <v>452</v>
      </c>
      <c r="W258" s="223" t="s">
        <v>4187</v>
      </c>
      <c r="X258" s="223" t="s">
        <v>4921</v>
      </c>
      <c r="Y258" s="262">
        <v>114000</v>
      </c>
      <c r="Z258" s="226"/>
      <c r="AA258" s="241">
        <f t="shared" si="1"/>
        <v>0</v>
      </c>
      <c r="AB258" s="237" t="s">
        <v>4922</v>
      </c>
    </row>
    <row r="259" spans="1:28" ht="15" customHeight="1">
      <c r="A259" s="109">
        <v>250</v>
      </c>
      <c r="B259" s="222" t="str">
        <f t="shared" si="0"/>
        <v>Klik Disini</v>
      </c>
      <c r="C259" s="223" t="s">
        <v>4923</v>
      </c>
      <c r="D259" s="223"/>
      <c r="E259" s="223" t="s">
        <v>4924</v>
      </c>
      <c r="F259" s="223" t="s">
        <v>4925</v>
      </c>
      <c r="G259" s="223" t="s">
        <v>4926</v>
      </c>
      <c r="H259" s="223" t="s">
        <v>3912</v>
      </c>
      <c r="I259" s="258" t="s">
        <v>446</v>
      </c>
      <c r="J259" s="186" t="s">
        <v>367</v>
      </c>
      <c r="K259" s="223" t="s">
        <v>447</v>
      </c>
      <c r="L259" s="223"/>
      <c r="M259" s="259" t="s">
        <v>447</v>
      </c>
      <c r="N259" s="223" t="s">
        <v>449</v>
      </c>
      <c r="O259" s="223" t="s">
        <v>3419</v>
      </c>
      <c r="P259" s="260">
        <v>2011</v>
      </c>
      <c r="Q259" s="260">
        <v>2018</v>
      </c>
      <c r="R259" s="223" t="s">
        <v>3412</v>
      </c>
      <c r="S259" s="223" t="s">
        <v>78</v>
      </c>
      <c r="T259" s="223" t="s">
        <v>451</v>
      </c>
      <c r="U259" s="261">
        <v>130</v>
      </c>
      <c r="V259" s="86" t="s">
        <v>452</v>
      </c>
      <c r="W259" s="223" t="s">
        <v>884</v>
      </c>
      <c r="X259" s="223" t="s">
        <v>4927</v>
      </c>
      <c r="Y259" s="262">
        <v>43000</v>
      </c>
      <c r="Z259" s="226"/>
      <c r="AA259" s="241">
        <f t="shared" si="1"/>
        <v>0</v>
      </c>
      <c r="AB259" s="237" t="s">
        <v>4928</v>
      </c>
    </row>
    <row r="260" spans="1:28" ht="15" customHeight="1">
      <c r="A260" s="109">
        <v>251</v>
      </c>
      <c r="B260" s="222" t="str">
        <f t="shared" si="0"/>
        <v>Klik Disini</v>
      </c>
      <c r="C260" s="223" t="s">
        <v>4929</v>
      </c>
      <c r="D260" s="223"/>
      <c r="E260" s="223" t="s">
        <v>4930</v>
      </c>
      <c r="F260" s="223" t="s">
        <v>4931</v>
      </c>
      <c r="G260" s="223" t="s">
        <v>4932</v>
      </c>
      <c r="H260" s="223" t="s">
        <v>3912</v>
      </c>
      <c r="I260" s="258" t="s">
        <v>446</v>
      </c>
      <c r="J260" s="186" t="s">
        <v>367</v>
      </c>
      <c r="K260" s="223" t="s">
        <v>447</v>
      </c>
      <c r="L260" s="223"/>
      <c r="M260" s="259" t="s">
        <v>447</v>
      </c>
      <c r="N260" s="223" t="s">
        <v>449</v>
      </c>
      <c r="O260" s="223" t="s">
        <v>3419</v>
      </c>
      <c r="P260" s="260">
        <v>2011</v>
      </c>
      <c r="Q260" s="260">
        <v>2018</v>
      </c>
      <c r="R260" s="223" t="s">
        <v>3412</v>
      </c>
      <c r="S260" s="223" t="s">
        <v>78</v>
      </c>
      <c r="T260" s="223" t="s">
        <v>451</v>
      </c>
      <c r="U260" s="261">
        <v>242</v>
      </c>
      <c r="V260" s="86" t="s">
        <v>452</v>
      </c>
      <c r="W260" s="223" t="s">
        <v>480</v>
      </c>
      <c r="X260" s="223" t="s">
        <v>4933</v>
      </c>
      <c r="Y260" s="262">
        <v>75500</v>
      </c>
      <c r="Z260" s="226"/>
      <c r="AA260" s="241">
        <f t="shared" si="1"/>
        <v>0</v>
      </c>
      <c r="AB260" s="237" t="s">
        <v>4934</v>
      </c>
    </row>
    <row r="261" spans="1:28" ht="15" customHeight="1">
      <c r="A261" s="109">
        <v>252</v>
      </c>
      <c r="B261" s="222" t="str">
        <f t="shared" si="0"/>
        <v>Klik Disini</v>
      </c>
      <c r="C261" s="223" t="s">
        <v>4935</v>
      </c>
      <c r="D261" s="223"/>
      <c r="E261" s="223" t="s">
        <v>4936</v>
      </c>
      <c r="F261" s="223" t="s">
        <v>4937</v>
      </c>
      <c r="G261" s="223" t="s">
        <v>4938</v>
      </c>
      <c r="H261" s="223" t="s">
        <v>3912</v>
      </c>
      <c r="I261" s="258" t="s">
        <v>446</v>
      </c>
      <c r="J261" s="186" t="s">
        <v>367</v>
      </c>
      <c r="K261" s="223" t="s">
        <v>447</v>
      </c>
      <c r="L261" s="223"/>
      <c r="M261" s="259" t="s">
        <v>447</v>
      </c>
      <c r="N261" s="223" t="s">
        <v>449</v>
      </c>
      <c r="O261" s="223" t="s">
        <v>3419</v>
      </c>
      <c r="P261" s="260">
        <v>2011</v>
      </c>
      <c r="Q261" s="260">
        <v>2018</v>
      </c>
      <c r="R261" s="223" t="s">
        <v>3412</v>
      </c>
      <c r="S261" s="223" t="s">
        <v>78</v>
      </c>
      <c r="T261" s="223" t="s">
        <v>451</v>
      </c>
      <c r="U261" s="261">
        <v>122</v>
      </c>
      <c r="V261" s="86" t="s">
        <v>452</v>
      </c>
      <c r="W261" s="223" t="s">
        <v>1214</v>
      </c>
      <c r="X261" s="223" t="s">
        <v>4939</v>
      </c>
      <c r="Y261" s="262">
        <v>49500</v>
      </c>
      <c r="Z261" s="226"/>
      <c r="AA261" s="241">
        <f t="shared" si="1"/>
        <v>0</v>
      </c>
      <c r="AB261" s="237" t="s">
        <v>4940</v>
      </c>
    </row>
    <row r="262" spans="1:28" ht="15" customHeight="1">
      <c r="A262" s="109">
        <v>253</v>
      </c>
      <c r="B262" s="222" t="str">
        <f t="shared" si="0"/>
        <v>Klik Disini</v>
      </c>
      <c r="C262" s="223" t="s">
        <v>4941</v>
      </c>
      <c r="D262" s="223"/>
      <c r="E262" s="223" t="s">
        <v>3548</v>
      </c>
      <c r="F262" s="223" t="s">
        <v>4942</v>
      </c>
      <c r="G262" s="223" t="s">
        <v>4943</v>
      </c>
      <c r="H262" s="223" t="s">
        <v>3473</v>
      </c>
      <c r="I262" s="258" t="s">
        <v>446</v>
      </c>
      <c r="J262" s="186" t="s">
        <v>345</v>
      </c>
      <c r="K262" s="264"/>
      <c r="L262" s="264"/>
      <c r="M262" s="265"/>
      <c r="N262" s="263" t="s">
        <v>449</v>
      </c>
      <c r="O262" s="263" t="s">
        <v>3419</v>
      </c>
      <c r="P262" s="260">
        <v>2014</v>
      </c>
      <c r="Q262" s="260">
        <v>2018</v>
      </c>
      <c r="R262" s="223" t="s">
        <v>3412</v>
      </c>
      <c r="S262" s="223" t="s">
        <v>78</v>
      </c>
      <c r="T262" s="223" t="s">
        <v>451</v>
      </c>
      <c r="U262" s="261">
        <v>208</v>
      </c>
      <c r="V262" s="86" t="s">
        <v>452</v>
      </c>
      <c r="W262" s="223" t="s">
        <v>3585</v>
      </c>
      <c r="X262" s="223" t="s">
        <v>4944</v>
      </c>
      <c r="Y262" s="262">
        <v>47000</v>
      </c>
      <c r="Z262" s="226"/>
      <c r="AA262" s="241">
        <f t="shared" si="1"/>
        <v>0</v>
      </c>
      <c r="AB262" s="237" t="s">
        <v>4945</v>
      </c>
    </row>
    <row r="263" spans="1:28" ht="15" customHeight="1">
      <c r="A263" s="109">
        <v>254</v>
      </c>
      <c r="B263" s="222" t="str">
        <f t="shared" si="0"/>
        <v>Klik Disini</v>
      </c>
      <c r="C263" s="223" t="s">
        <v>4946</v>
      </c>
      <c r="D263" s="223"/>
      <c r="E263" s="223" t="s">
        <v>4947</v>
      </c>
      <c r="F263" s="223" t="s">
        <v>4948</v>
      </c>
      <c r="G263" s="223" t="s">
        <v>4949</v>
      </c>
      <c r="H263" s="223" t="s">
        <v>3912</v>
      </c>
      <c r="I263" s="258" t="s">
        <v>446</v>
      </c>
      <c r="J263" s="186" t="s">
        <v>367</v>
      </c>
      <c r="K263" s="223" t="s">
        <v>447</v>
      </c>
      <c r="L263" s="223"/>
      <c r="M263" s="259" t="s">
        <v>447</v>
      </c>
      <c r="N263" s="223" t="s">
        <v>449</v>
      </c>
      <c r="O263" s="223" t="s">
        <v>3419</v>
      </c>
      <c r="P263" s="260">
        <v>2011</v>
      </c>
      <c r="Q263" s="260">
        <v>2018</v>
      </c>
      <c r="R263" s="223" t="s">
        <v>3412</v>
      </c>
      <c r="S263" s="223" t="s">
        <v>78</v>
      </c>
      <c r="T263" s="223" t="s">
        <v>451</v>
      </c>
      <c r="U263" s="261">
        <v>121</v>
      </c>
      <c r="V263" s="86" t="s">
        <v>452</v>
      </c>
      <c r="W263" s="223" t="s">
        <v>594</v>
      </c>
      <c r="X263" s="223" t="s">
        <v>4950</v>
      </c>
      <c r="Y263" s="262">
        <v>39000</v>
      </c>
      <c r="Z263" s="226"/>
      <c r="AA263" s="241">
        <f t="shared" si="1"/>
        <v>0</v>
      </c>
      <c r="AB263" s="237" t="s">
        <v>4951</v>
      </c>
    </row>
    <row r="264" spans="1:28" ht="15" customHeight="1">
      <c r="A264" s="109">
        <v>255</v>
      </c>
      <c r="B264" s="222" t="str">
        <f t="shared" si="0"/>
        <v>Klik Disini</v>
      </c>
      <c r="C264" s="223" t="s">
        <v>4952</v>
      </c>
      <c r="D264" s="223"/>
      <c r="E264" s="223" t="s">
        <v>4953</v>
      </c>
      <c r="F264" s="223" t="s">
        <v>4954</v>
      </c>
      <c r="G264" s="223" t="s">
        <v>4955</v>
      </c>
      <c r="H264" s="223" t="s">
        <v>3912</v>
      </c>
      <c r="I264" s="258" t="s">
        <v>446</v>
      </c>
      <c r="J264" s="186" t="s">
        <v>367</v>
      </c>
      <c r="K264" s="264"/>
      <c r="L264" s="264"/>
      <c r="M264" s="259"/>
      <c r="N264" s="223" t="s">
        <v>449</v>
      </c>
      <c r="O264" s="223" t="s">
        <v>3419</v>
      </c>
      <c r="P264" s="260">
        <v>2011</v>
      </c>
      <c r="Q264" s="260">
        <v>2018</v>
      </c>
      <c r="R264" s="223" t="s">
        <v>3412</v>
      </c>
      <c r="S264" s="223" t="s">
        <v>78</v>
      </c>
      <c r="T264" s="223" t="s">
        <v>451</v>
      </c>
      <c r="U264" s="261">
        <v>186</v>
      </c>
      <c r="V264" s="86" t="s">
        <v>452</v>
      </c>
      <c r="W264" s="223" t="s">
        <v>1954</v>
      </c>
      <c r="X264" s="223" t="s">
        <v>4956</v>
      </c>
      <c r="Y264" s="262">
        <v>64000</v>
      </c>
      <c r="Z264" s="226"/>
      <c r="AA264" s="241">
        <f t="shared" si="1"/>
        <v>0</v>
      </c>
      <c r="AB264" s="237" t="s">
        <v>4957</v>
      </c>
    </row>
    <row r="265" spans="1:28" ht="15" customHeight="1">
      <c r="A265" s="109">
        <v>256</v>
      </c>
      <c r="B265" s="222" t="str">
        <f t="shared" ref="B265:B519" si="2">HYPERLINK("https://mocostore.moco.co.id/catalog/"&amp;AB265,"Klik Disini")</f>
        <v>Klik Disini</v>
      </c>
      <c r="C265" s="223" t="s">
        <v>4958</v>
      </c>
      <c r="D265" s="223"/>
      <c r="E265" s="223" t="s">
        <v>3548</v>
      </c>
      <c r="F265" s="223" t="s">
        <v>4959</v>
      </c>
      <c r="G265" s="223" t="s">
        <v>4960</v>
      </c>
      <c r="H265" s="223" t="s">
        <v>3532</v>
      </c>
      <c r="I265" s="258" t="s">
        <v>446</v>
      </c>
      <c r="J265" s="186" t="s">
        <v>345</v>
      </c>
      <c r="K265" s="264"/>
      <c r="L265" s="264"/>
      <c r="M265" s="259"/>
      <c r="N265" s="223" t="s">
        <v>449</v>
      </c>
      <c r="O265" s="223" t="s">
        <v>3419</v>
      </c>
      <c r="P265" s="260">
        <v>2014</v>
      </c>
      <c r="Q265" s="260">
        <v>2018</v>
      </c>
      <c r="R265" s="223" t="s">
        <v>3412</v>
      </c>
      <c r="S265" s="223" t="s">
        <v>78</v>
      </c>
      <c r="T265" s="223" t="s">
        <v>451</v>
      </c>
      <c r="U265" s="261">
        <v>132</v>
      </c>
      <c r="V265" s="86" t="s">
        <v>452</v>
      </c>
      <c r="W265" s="223" t="s">
        <v>4586</v>
      </c>
      <c r="X265" s="223" t="s">
        <v>4961</v>
      </c>
      <c r="Y265" s="262">
        <v>101500</v>
      </c>
      <c r="Z265" s="226"/>
      <c r="AA265" s="241">
        <f t="shared" ref="AA265:AA519" si="3">Y265*Z265</f>
        <v>0</v>
      </c>
      <c r="AB265" s="237" t="s">
        <v>4962</v>
      </c>
    </row>
    <row r="266" spans="1:28" ht="15" customHeight="1">
      <c r="A266" s="109">
        <v>257</v>
      </c>
      <c r="B266" s="222" t="str">
        <f t="shared" si="2"/>
        <v>Klik Disini</v>
      </c>
      <c r="C266" s="223" t="s">
        <v>4963</v>
      </c>
      <c r="D266" s="223"/>
      <c r="E266" s="223" t="s">
        <v>4457</v>
      </c>
      <c r="F266" s="223" t="s">
        <v>4964</v>
      </c>
      <c r="G266" s="223" t="s">
        <v>4965</v>
      </c>
      <c r="H266" s="223" t="s">
        <v>3912</v>
      </c>
      <c r="I266" s="258" t="s">
        <v>446</v>
      </c>
      <c r="J266" s="186" t="s">
        <v>367</v>
      </c>
      <c r="K266" s="264"/>
      <c r="L266" s="264"/>
      <c r="M266" s="265"/>
      <c r="N266" s="223" t="s">
        <v>449</v>
      </c>
      <c r="O266" s="223" t="s">
        <v>3419</v>
      </c>
      <c r="P266" s="260">
        <v>2011</v>
      </c>
      <c r="Q266" s="260">
        <v>2018</v>
      </c>
      <c r="R266" s="223" t="s">
        <v>3412</v>
      </c>
      <c r="S266" s="223" t="s">
        <v>78</v>
      </c>
      <c r="T266" s="223" t="s">
        <v>451</v>
      </c>
      <c r="U266" s="261">
        <v>239</v>
      </c>
      <c r="V266" s="86" t="s">
        <v>452</v>
      </c>
      <c r="W266" s="223" t="s">
        <v>1117</v>
      </c>
      <c r="X266" s="223" t="s">
        <v>4966</v>
      </c>
      <c r="Y266" s="262">
        <v>66500</v>
      </c>
      <c r="Z266" s="226"/>
      <c r="AA266" s="241">
        <f t="shared" si="3"/>
        <v>0</v>
      </c>
      <c r="AB266" s="237" t="s">
        <v>4967</v>
      </c>
    </row>
    <row r="267" spans="1:28" ht="15" customHeight="1">
      <c r="A267" s="109">
        <v>258</v>
      </c>
      <c r="B267" s="222" t="str">
        <f t="shared" si="2"/>
        <v>Klik Disini</v>
      </c>
      <c r="C267" s="223" t="s">
        <v>4968</v>
      </c>
      <c r="D267" s="223"/>
      <c r="E267" s="223" t="s">
        <v>3548</v>
      </c>
      <c r="F267" s="223" t="s">
        <v>4969</v>
      </c>
      <c r="G267" s="223" t="s">
        <v>4970</v>
      </c>
      <c r="H267" s="223" t="s">
        <v>3532</v>
      </c>
      <c r="I267" s="258" t="s">
        <v>446</v>
      </c>
      <c r="J267" s="186" t="s">
        <v>345</v>
      </c>
      <c r="K267" s="264"/>
      <c r="L267" s="264"/>
      <c r="M267" s="259"/>
      <c r="N267" s="223" t="s">
        <v>449</v>
      </c>
      <c r="O267" s="223" t="s">
        <v>3419</v>
      </c>
      <c r="P267" s="260">
        <v>2015</v>
      </c>
      <c r="Q267" s="260">
        <v>2018</v>
      </c>
      <c r="R267" s="223" t="s">
        <v>3412</v>
      </c>
      <c r="S267" s="223" t="s">
        <v>78</v>
      </c>
      <c r="T267" s="223" t="s">
        <v>451</v>
      </c>
      <c r="U267" s="261">
        <v>146</v>
      </c>
      <c r="V267" s="86" t="s">
        <v>452</v>
      </c>
      <c r="W267" s="223" t="s">
        <v>4971</v>
      </c>
      <c r="X267" s="223" t="s">
        <v>4972</v>
      </c>
      <c r="Y267" s="262">
        <v>103500</v>
      </c>
      <c r="Z267" s="226"/>
      <c r="AA267" s="241">
        <f t="shared" si="3"/>
        <v>0</v>
      </c>
      <c r="AB267" s="237" t="s">
        <v>4973</v>
      </c>
    </row>
    <row r="268" spans="1:28" ht="15" customHeight="1">
      <c r="A268" s="109">
        <v>259</v>
      </c>
      <c r="B268" s="222" t="str">
        <f t="shared" si="2"/>
        <v>Klik Disini</v>
      </c>
      <c r="C268" s="223" t="s">
        <v>4974</v>
      </c>
      <c r="D268" s="223"/>
      <c r="E268" s="223" t="s">
        <v>3916</v>
      </c>
      <c r="F268" s="223" t="s">
        <v>4975</v>
      </c>
      <c r="G268" s="223" t="s">
        <v>4976</v>
      </c>
      <c r="H268" s="223" t="s">
        <v>3912</v>
      </c>
      <c r="I268" s="258" t="s">
        <v>446</v>
      </c>
      <c r="J268" s="186" t="s">
        <v>367</v>
      </c>
      <c r="K268" s="264"/>
      <c r="L268" s="264"/>
      <c r="M268" s="259"/>
      <c r="N268" s="223" t="s">
        <v>449</v>
      </c>
      <c r="O268" s="223" t="s">
        <v>3419</v>
      </c>
      <c r="P268" s="260">
        <v>2011</v>
      </c>
      <c r="Q268" s="260">
        <v>2018</v>
      </c>
      <c r="R268" s="223" t="s">
        <v>3412</v>
      </c>
      <c r="S268" s="223" t="s">
        <v>78</v>
      </c>
      <c r="T268" s="223" t="s">
        <v>451</v>
      </c>
      <c r="U268" s="261">
        <v>170</v>
      </c>
      <c r="V268" s="86" t="s">
        <v>452</v>
      </c>
      <c r="W268" s="223" t="s">
        <v>804</v>
      </c>
      <c r="X268" s="223" t="s">
        <v>4977</v>
      </c>
      <c r="Y268" s="262">
        <v>62500</v>
      </c>
      <c r="Z268" s="226"/>
      <c r="AA268" s="241">
        <f t="shared" si="3"/>
        <v>0</v>
      </c>
      <c r="AB268" s="237" t="s">
        <v>4978</v>
      </c>
    </row>
    <row r="269" spans="1:28" ht="15" customHeight="1">
      <c r="A269" s="109">
        <v>260</v>
      </c>
      <c r="B269" s="222" t="str">
        <f t="shared" si="2"/>
        <v>Klik Disini</v>
      </c>
      <c r="C269" s="223" t="s">
        <v>4979</v>
      </c>
      <c r="D269" s="223"/>
      <c r="E269" s="223" t="s">
        <v>4980</v>
      </c>
      <c r="F269" s="223" t="s">
        <v>4981</v>
      </c>
      <c r="G269" s="223" t="s">
        <v>4982</v>
      </c>
      <c r="H269" s="223" t="s">
        <v>2070</v>
      </c>
      <c r="I269" s="258" t="s">
        <v>583</v>
      </c>
      <c r="J269" s="186" t="s">
        <v>263</v>
      </c>
      <c r="K269" s="264"/>
      <c r="L269" s="264"/>
      <c r="M269" s="259"/>
      <c r="N269" s="223" t="s">
        <v>449</v>
      </c>
      <c r="O269" s="223" t="s">
        <v>3419</v>
      </c>
      <c r="P269" s="260">
        <v>2014</v>
      </c>
      <c r="Q269" s="260">
        <v>2018</v>
      </c>
      <c r="R269" s="223" t="s">
        <v>3740</v>
      </c>
      <c r="S269" s="223" t="s">
        <v>78</v>
      </c>
      <c r="T269" s="223" t="s">
        <v>451</v>
      </c>
      <c r="U269" s="261">
        <v>32</v>
      </c>
      <c r="V269" s="86" t="s">
        <v>452</v>
      </c>
      <c r="W269" s="223" t="s">
        <v>4983</v>
      </c>
      <c r="X269" s="223" t="s">
        <v>4984</v>
      </c>
      <c r="Y269" s="262">
        <v>47000</v>
      </c>
      <c r="Z269" s="226"/>
      <c r="AA269" s="241">
        <f t="shared" si="3"/>
        <v>0</v>
      </c>
      <c r="AB269" s="237" t="s">
        <v>4985</v>
      </c>
    </row>
    <row r="270" spans="1:28" ht="15" customHeight="1">
      <c r="A270" s="109">
        <v>261</v>
      </c>
      <c r="B270" s="222" t="str">
        <f t="shared" si="2"/>
        <v>Klik Disini</v>
      </c>
      <c r="C270" s="223" t="s">
        <v>4986</v>
      </c>
      <c r="D270" s="223"/>
      <c r="E270" s="223" t="s">
        <v>4987</v>
      </c>
      <c r="F270" s="223" t="s">
        <v>4988</v>
      </c>
      <c r="G270" s="223" t="s">
        <v>4989</v>
      </c>
      <c r="H270" s="223" t="s">
        <v>3912</v>
      </c>
      <c r="I270" s="258" t="s">
        <v>446</v>
      </c>
      <c r="J270" s="186" t="s">
        <v>367</v>
      </c>
      <c r="K270" s="264"/>
      <c r="L270" s="264"/>
      <c r="M270" s="265"/>
      <c r="N270" s="223" t="s">
        <v>449</v>
      </c>
      <c r="O270" s="223" t="s">
        <v>3419</v>
      </c>
      <c r="P270" s="260">
        <v>2011</v>
      </c>
      <c r="Q270" s="260">
        <v>2018</v>
      </c>
      <c r="R270" s="223" t="s">
        <v>3412</v>
      </c>
      <c r="S270" s="223" t="s">
        <v>78</v>
      </c>
      <c r="T270" s="223" t="s">
        <v>451</v>
      </c>
      <c r="U270" s="261">
        <v>350</v>
      </c>
      <c r="V270" s="86" t="s">
        <v>452</v>
      </c>
      <c r="W270" s="223" t="s">
        <v>488</v>
      </c>
      <c r="X270" s="223" t="s">
        <v>4990</v>
      </c>
      <c r="Y270" s="262">
        <v>113500</v>
      </c>
      <c r="Z270" s="226"/>
      <c r="AA270" s="241">
        <f t="shared" si="3"/>
        <v>0</v>
      </c>
      <c r="AB270" s="237" t="s">
        <v>4991</v>
      </c>
    </row>
    <row r="271" spans="1:28" ht="15" customHeight="1">
      <c r="A271" s="109">
        <v>262</v>
      </c>
      <c r="B271" s="222" t="str">
        <f t="shared" si="2"/>
        <v>Klik Disini</v>
      </c>
      <c r="C271" s="223" t="s">
        <v>4992</v>
      </c>
      <c r="D271" s="223"/>
      <c r="E271" s="223" t="s">
        <v>4632</v>
      </c>
      <c r="F271" s="223" t="s">
        <v>4993</v>
      </c>
      <c r="G271" s="223" t="s">
        <v>4994</v>
      </c>
      <c r="H271" s="223" t="s">
        <v>3912</v>
      </c>
      <c r="I271" s="258" t="s">
        <v>446</v>
      </c>
      <c r="J271" s="186" t="s">
        <v>367</v>
      </c>
      <c r="K271" s="264"/>
      <c r="L271" s="264"/>
      <c r="M271" s="259"/>
      <c r="N271" s="263" t="s">
        <v>449</v>
      </c>
      <c r="O271" s="263" t="s">
        <v>3419</v>
      </c>
      <c r="P271" s="260">
        <v>2011</v>
      </c>
      <c r="Q271" s="260">
        <v>2018</v>
      </c>
      <c r="R271" s="223" t="s">
        <v>3412</v>
      </c>
      <c r="S271" s="223" t="s">
        <v>78</v>
      </c>
      <c r="T271" s="223" t="s">
        <v>451</v>
      </c>
      <c r="U271" s="261">
        <v>233</v>
      </c>
      <c r="V271" s="86" t="s">
        <v>452</v>
      </c>
      <c r="W271" s="223" t="s">
        <v>655</v>
      </c>
      <c r="X271" s="223" t="s">
        <v>4995</v>
      </c>
      <c r="Y271" s="262">
        <v>79500</v>
      </c>
      <c r="Z271" s="226"/>
      <c r="AA271" s="241">
        <f t="shared" si="3"/>
        <v>0</v>
      </c>
      <c r="AB271" s="237" t="s">
        <v>4996</v>
      </c>
    </row>
    <row r="272" spans="1:28" ht="15" customHeight="1">
      <c r="A272" s="109">
        <v>263</v>
      </c>
      <c r="B272" s="222" t="str">
        <f t="shared" si="2"/>
        <v>Klik Disini</v>
      </c>
      <c r="C272" s="223" t="s">
        <v>4997</v>
      </c>
      <c r="D272" s="223"/>
      <c r="E272" s="223" t="s">
        <v>4998</v>
      </c>
      <c r="F272" s="223" t="s">
        <v>4999</v>
      </c>
      <c r="G272" s="223" t="s">
        <v>5000</v>
      </c>
      <c r="H272" s="223" t="s">
        <v>1056</v>
      </c>
      <c r="I272" s="258" t="s">
        <v>583</v>
      </c>
      <c r="J272" s="186" t="s">
        <v>265</v>
      </c>
      <c r="K272" s="264"/>
      <c r="L272" s="264"/>
      <c r="M272" s="259"/>
      <c r="N272" s="223" t="s">
        <v>449</v>
      </c>
      <c r="O272" s="223" t="s">
        <v>3419</v>
      </c>
      <c r="P272" s="260">
        <v>2015</v>
      </c>
      <c r="Q272" s="260">
        <v>2018</v>
      </c>
      <c r="R272" s="223" t="s">
        <v>3480</v>
      </c>
      <c r="S272" s="223" t="s">
        <v>78</v>
      </c>
      <c r="T272" s="223" t="s">
        <v>451</v>
      </c>
      <c r="U272" s="261">
        <v>176</v>
      </c>
      <c r="V272" s="86" t="s">
        <v>452</v>
      </c>
      <c r="W272" s="223" t="s">
        <v>1214</v>
      </c>
      <c r="X272" s="223" t="s">
        <v>5001</v>
      </c>
      <c r="Y272" s="262">
        <v>44500</v>
      </c>
      <c r="Z272" s="226"/>
      <c r="AA272" s="241">
        <f t="shared" si="3"/>
        <v>0</v>
      </c>
      <c r="AB272" s="237" t="s">
        <v>5002</v>
      </c>
    </row>
    <row r="273" spans="1:28" ht="15" customHeight="1">
      <c r="A273" s="109">
        <v>264</v>
      </c>
      <c r="B273" s="222" t="str">
        <f t="shared" si="2"/>
        <v>Klik Disini</v>
      </c>
      <c r="C273" s="223" t="s">
        <v>5003</v>
      </c>
      <c r="D273" s="223"/>
      <c r="E273" s="223" t="s">
        <v>5004</v>
      </c>
      <c r="F273" s="223" t="s">
        <v>5005</v>
      </c>
      <c r="G273" s="223" t="s">
        <v>5006</v>
      </c>
      <c r="H273" s="223" t="s">
        <v>3912</v>
      </c>
      <c r="I273" s="258" t="s">
        <v>446</v>
      </c>
      <c r="J273" s="186" t="s">
        <v>367</v>
      </c>
      <c r="K273" s="264"/>
      <c r="L273" s="264"/>
      <c r="M273" s="259"/>
      <c r="N273" s="223" t="s">
        <v>449</v>
      </c>
      <c r="O273" s="223" t="s">
        <v>3419</v>
      </c>
      <c r="P273" s="260">
        <v>2011</v>
      </c>
      <c r="Q273" s="260">
        <v>2018</v>
      </c>
      <c r="R273" s="223" t="s">
        <v>3412</v>
      </c>
      <c r="S273" s="223" t="s">
        <v>78</v>
      </c>
      <c r="T273" s="223" t="s">
        <v>451</v>
      </c>
      <c r="U273" s="261">
        <v>285</v>
      </c>
      <c r="V273" s="86" t="s">
        <v>452</v>
      </c>
      <c r="W273" s="223" t="s">
        <v>1057</v>
      </c>
      <c r="X273" s="223" t="s">
        <v>5007</v>
      </c>
      <c r="Y273" s="262">
        <v>90000</v>
      </c>
      <c r="Z273" s="226"/>
      <c r="AA273" s="241">
        <f t="shared" si="3"/>
        <v>0</v>
      </c>
      <c r="AB273" s="237" t="s">
        <v>5008</v>
      </c>
    </row>
    <row r="274" spans="1:28" ht="15" customHeight="1">
      <c r="A274" s="109">
        <v>265</v>
      </c>
      <c r="B274" s="222" t="str">
        <f t="shared" si="2"/>
        <v>Klik Disini</v>
      </c>
      <c r="C274" s="223" t="s">
        <v>5009</v>
      </c>
      <c r="D274" s="223"/>
      <c r="E274" s="223" t="s">
        <v>4414</v>
      </c>
      <c r="F274" s="223" t="s">
        <v>5010</v>
      </c>
      <c r="G274" s="223" t="s">
        <v>5011</v>
      </c>
      <c r="H274" s="223" t="s">
        <v>630</v>
      </c>
      <c r="I274" s="258" t="s">
        <v>581</v>
      </c>
      <c r="J274" s="186" t="s">
        <v>271</v>
      </c>
      <c r="K274" s="264"/>
      <c r="L274" s="264"/>
      <c r="M274" s="265"/>
      <c r="N274" s="223" t="s">
        <v>449</v>
      </c>
      <c r="O274" s="223" t="s">
        <v>450</v>
      </c>
      <c r="P274" s="260">
        <v>2015</v>
      </c>
      <c r="Q274" s="260">
        <v>2019</v>
      </c>
      <c r="R274" s="223" t="s">
        <v>3412</v>
      </c>
      <c r="S274" s="223" t="s">
        <v>78</v>
      </c>
      <c r="T274" s="223" t="s">
        <v>451</v>
      </c>
      <c r="U274" s="261">
        <v>360</v>
      </c>
      <c r="V274" s="86" t="s">
        <v>452</v>
      </c>
      <c r="W274" s="223" t="s">
        <v>1575</v>
      </c>
      <c r="X274" s="223" t="s">
        <v>5012</v>
      </c>
      <c r="Y274" s="262">
        <v>150000</v>
      </c>
      <c r="Z274" s="226"/>
      <c r="AA274" s="241">
        <f t="shared" si="3"/>
        <v>0</v>
      </c>
      <c r="AB274" s="237" t="s">
        <v>5013</v>
      </c>
    </row>
    <row r="275" spans="1:28" ht="15" customHeight="1">
      <c r="A275" s="109">
        <v>266</v>
      </c>
      <c r="B275" s="222" t="str">
        <f t="shared" si="2"/>
        <v>Klik Disini</v>
      </c>
      <c r="C275" s="223" t="s">
        <v>5014</v>
      </c>
      <c r="D275" s="223"/>
      <c r="E275" s="223" t="s">
        <v>5015</v>
      </c>
      <c r="F275" s="223" t="s">
        <v>5016</v>
      </c>
      <c r="G275" s="223" t="s">
        <v>5017</v>
      </c>
      <c r="H275" s="223" t="s">
        <v>3912</v>
      </c>
      <c r="I275" s="258" t="s">
        <v>446</v>
      </c>
      <c r="J275" s="186" t="s">
        <v>367</v>
      </c>
      <c r="K275" s="264"/>
      <c r="L275" s="264"/>
      <c r="M275" s="265"/>
      <c r="N275" s="223" t="s">
        <v>449</v>
      </c>
      <c r="O275" s="223" t="s">
        <v>3419</v>
      </c>
      <c r="P275" s="260">
        <v>2011</v>
      </c>
      <c r="Q275" s="260">
        <v>2018</v>
      </c>
      <c r="R275" s="223" t="s">
        <v>3412</v>
      </c>
      <c r="S275" s="223" t="s">
        <v>78</v>
      </c>
      <c r="T275" s="223" t="s">
        <v>451</v>
      </c>
      <c r="U275" s="261">
        <v>161</v>
      </c>
      <c r="V275" s="86" t="s">
        <v>452</v>
      </c>
      <c r="W275" s="223" t="s">
        <v>991</v>
      </c>
      <c r="X275" s="223" t="s">
        <v>5018</v>
      </c>
      <c r="Y275" s="262">
        <v>51000</v>
      </c>
      <c r="Z275" s="226"/>
      <c r="AA275" s="241">
        <f t="shared" si="3"/>
        <v>0</v>
      </c>
      <c r="AB275" s="237" t="s">
        <v>5019</v>
      </c>
    </row>
    <row r="276" spans="1:28" ht="15" customHeight="1">
      <c r="A276" s="109">
        <v>267</v>
      </c>
      <c r="B276" s="222" t="str">
        <f t="shared" si="2"/>
        <v>Klik Disini</v>
      </c>
      <c r="C276" s="223" t="s">
        <v>5020</v>
      </c>
      <c r="D276" s="223"/>
      <c r="E276" s="223" t="s">
        <v>5021</v>
      </c>
      <c r="F276" s="223" t="s">
        <v>5022</v>
      </c>
      <c r="G276" s="223" t="s">
        <v>5023</v>
      </c>
      <c r="H276" s="223" t="s">
        <v>362</v>
      </c>
      <c r="I276" s="258" t="s">
        <v>1844</v>
      </c>
      <c r="J276" s="186" t="s">
        <v>397</v>
      </c>
      <c r="K276" s="264"/>
      <c r="L276" s="264"/>
      <c r="M276" s="265"/>
      <c r="N276" s="223" t="s">
        <v>449</v>
      </c>
      <c r="O276" s="223" t="s">
        <v>3419</v>
      </c>
      <c r="P276" s="260">
        <v>2015</v>
      </c>
      <c r="Q276" s="260">
        <v>2018</v>
      </c>
      <c r="R276" s="223" t="s">
        <v>3412</v>
      </c>
      <c r="S276" s="223" t="s">
        <v>78</v>
      </c>
      <c r="T276" s="223" t="s">
        <v>451</v>
      </c>
      <c r="U276" s="261">
        <v>208</v>
      </c>
      <c r="V276" s="86" t="s">
        <v>452</v>
      </c>
      <c r="W276" s="223" t="s">
        <v>655</v>
      </c>
      <c r="X276" s="223" t="s">
        <v>5024</v>
      </c>
      <c r="Y276" s="262">
        <v>71000</v>
      </c>
      <c r="Z276" s="226"/>
      <c r="AA276" s="241">
        <f t="shared" si="3"/>
        <v>0</v>
      </c>
      <c r="AB276" s="237" t="s">
        <v>5025</v>
      </c>
    </row>
    <row r="277" spans="1:28" ht="15" customHeight="1">
      <c r="A277" s="109">
        <v>268</v>
      </c>
      <c r="B277" s="222" t="str">
        <f t="shared" si="2"/>
        <v>Klik Disini</v>
      </c>
      <c r="C277" s="223" t="s">
        <v>5026</v>
      </c>
      <c r="D277" s="223"/>
      <c r="E277" s="223" t="s">
        <v>5027</v>
      </c>
      <c r="F277" s="223" t="s">
        <v>5028</v>
      </c>
      <c r="G277" s="223" t="s">
        <v>5029</v>
      </c>
      <c r="H277" s="223" t="s">
        <v>580</v>
      </c>
      <c r="I277" s="258" t="s">
        <v>1474</v>
      </c>
      <c r="J277" s="186" t="s">
        <v>299</v>
      </c>
      <c r="K277" s="264"/>
      <c r="L277" s="264"/>
      <c r="M277" s="265"/>
      <c r="N277" s="223" t="s">
        <v>449</v>
      </c>
      <c r="O277" s="223" t="s">
        <v>3419</v>
      </c>
      <c r="P277" s="260">
        <v>2015</v>
      </c>
      <c r="Q277" s="260">
        <v>2018</v>
      </c>
      <c r="R277" s="223" t="s">
        <v>3412</v>
      </c>
      <c r="S277" s="223" t="s">
        <v>78</v>
      </c>
      <c r="T277" s="223" t="s">
        <v>451</v>
      </c>
      <c r="U277" s="261">
        <v>256</v>
      </c>
      <c r="V277" s="86" t="s">
        <v>452</v>
      </c>
      <c r="W277" s="223" t="s">
        <v>700</v>
      </c>
      <c r="X277" s="223" t="s">
        <v>5030</v>
      </c>
      <c r="Y277" s="262">
        <v>78000</v>
      </c>
      <c r="Z277" s="226"/>
      <c r="AA277" s="241">
        <f t="shared" si="3"/>
        <v>0</v>
      </c>
      <c r="AB277" s="237" t="s">
        <v>5031</v>
      </c>
    </row>
    <row r="278" spans="1:28" ht="15" customHeight="1">
      <c r="A278" s="109">
        <v>269</v>
      </c>
      <c r="B278" s="222" t="str">
        <f t="shared" si="2"/>
        <v>Klik Disini</v>
      </c>
      <c r="C278" s="223" t="s">
        <v>5032</v>
      </c>
      <c r="D278" s="223"/>
      <c r="E278" s="223" t="s">
        <v>5015</v>
      </c>
      <c r="F278" s="223" t="s">
        <v>5033</v>
      </c>
      <c r="G278" s="223" t="s">
        <v>5034</v>
      </c>
      <c r="H278" s="223" t="s">
        <v>3912</v>
      </c>
      <c r="I278" s="258" t="s">
        <v>446</v>
      </c>
      <c r="J278" s="186" t="s">
        <v>367</v>
      </c>
      <c r="K278" s="264"/>
      <c r="L278" s="264"/>
      <c r="M278" s="265"/>
      <c r="N278" s="223" t="s">
        <v>449</v>
      </c>
      <c r="O278" s="223" t="s">
        <v>3419</v>
      </c>
      <c r="P278" s="260">
        <v>2011</v>
      </c>
      <c r="Q278" s="260">
        <v>2018</v>
      </c>
      <c r="R278" s="223" t="s">
        <v>3412</v>
      </c>
      <c r="S278" s="223" t="s">
        <v>78</v>
      </c>
      <c r="T278" s="223" t="s">
        <v>451</v>
      </c>
      <c r="U278" s="261">
        <v>166</v>
      </c>
      <c r="V278" s="86" t="s">
        <v>452</v>
      </c>
      <c r="W278" s="223" t="s">
        <v>497</v>
      </c>
      <c r="X278" s="223" t="s">
        <v>5035</v>
      </c>
      <c r="Y278" s="262">
        <v>52000</v>
      </c>
      <c r="Z278" s="226"/>
      <c r="AA278" s="241">
        <f t="shared" si="3"/>
        <v>0</v>
      </c>
      <c r="AB278" s="237" t="s">
        <v>5036</v>
      </c>
    </row>
    <row r="279" spans="1:28" ht="15" customHeight="1">
      <c r="A279" s="109">
        <v>270</v>
      </c>
      <c r="B279" s="222" t="str">
        <f t="shared" si="2"/>
        <v>Klik Disini</v>
      </c>
      <c r="C279" s="223" t="s">
        <v>5037</v>
      </c>
      <c r="D279" s="223"/>
      <c r="E279" s="223" t="s">
        <v>5038</v>
      </c>
      <c r="F279" s="223" t="s">
        <v>5039</v>
      </c>
      <c r="G279" s="223" t="s">
        <v>5040</v>
      </c>
      <c r="H279" s="223" t="s">
        <v>1056</v>
      </c>
      <c r="I279" s="258" t="s">
        <v>583</v>
      </c>
      <c r="J279" s="186" t="s">
        <v>265</v>
      </c>
      <c r="K279" s="264"/>
      <c r="L279" s="264"/>
      <c r="M279" s="265"/>
      <c r="N279" s="263"/>
      <c r="O279" s="263"/>
      <c r="P279" s="260">
        <v>2015</v>
      </c>
      <c r="Q279" s="260">
        <v>2018</v>
      </c>
      <c r="R279" s="223" t="s">
        <v>3480</v>
      </c>
      <c r="S279" s="223" t="s">
        <v>78</v>
      </c>
      <c r="T279" s="223"/>
      <c r="U279" s="261">
        <v>176</v>
      </c>
      <c r="V279" s="86" t="s">
        <v>452</v>
      </c>
      <c r="W279" s="223" t="s">
        <v>975</v>
      </c>
      <c r="X279" s="223" t="s">
        <v>5041</v>
      </c>
      <c r="Y279" s="262">
        <v>44500</v>
      </c>
      <c r="Z279" s="226"/>
      <c r="AA279" s="241">
        <f t="shared" si="3"/>
        <v>0</v>
      </c>
      <c r="AB279" s="237" t="s">
        <v>5042</v>
      </c>
    </row>
    <row r="280" spans="1:28" ht="15" customHeight="1">
      <c r="A280" s="109">
        <v>271</v>
      </c>
      <c r="B280" s="222" t="str">
        <f t="shared" si="2"/>
        <v>Klik Disini</v>
      </c>
      <c r="C280" s="223" t="s">
        <v>5043</v>
      </c>
      <c r="D280" s="223"/>
      <c r="E280" s="223" t="s">
        <v>5044</v>
      </c>
      <c r="F280" s="223" t="s">
        <v>5045</v>
      </c>
      <c r="G280" s="223" t="s">
        <v>5046</v>
      </c>
      <c r="H280" s="223" t="s">
        <v>3591</v>
      </c>
      <c r="I280" s="258" t="s">
        <v>446</v>
      </c>
      <c r="J280" s="186" t="s">
        <v>345</v>
      </c>
      <c r="K280" s="264"/>
      <c r="L280" s="264"/>
      <c r="M280" s="265"/>
      <c r="N280" s="223" t="s">
        <v>449</v>
      </c>
      <c r="O280" s="223" t="s">
        <v>3419</v>
      </c>
      <c r="P280" s="260">
        <v>2013</v>
      </c>
      <c r="Q280" s="260">
        <v>2018</v>
      </c>
      <c r="R280" s="223" t="s">
        <v>3412</v>
      </c>
      <c r="S280" s="223" t="s">
        <v>78</v>
      </c>
      <c r="T280" s="223" t="s">
        <v>451</v>
      </c>
      <c r="U280" s="261">
        <v>128</v>
      </c>
      <c r="V280" s="86" t="s">
        <v>452</v>
      </c>
      <c r="W280" s="223" t="s">
        <v>632</v>
      </c>
      <c r="X280" s="223" t="s">
        <v>5047</v>
      </c>
      <c r="Y280" s="262">
        <v>42000</v>
      </c>
      <c r="Z280" s="226"/>
      <c r="AA280" s="241">
        <f t="shared" si="3"/>
        <v>0</v>
      </c>
      <c r="AB280" s="237" t="s">
        <v>5048</v>
      </c>
    </row>
    <row r="281" spans="1:28" ht="15" customHeight="1">
      <c r="A281" s="109">
        <v>272</v>
      </c>
      <c r="B281" s="222" t="str">
        <f t="shared" si="2"/>
        <v>Klik Disini</v>
      </c>
      <c r="C281" s="223" t="s">
        <v>5049</v>
      </c>
      <c r="D281" s="223"/>
      <c r="E281" s="223" t="s">
        <v>5050</v>
      </c>
      <c r="F281" s="223" t="s">
        <v>5051</v>
      </c>
      <c r="G281" s="223" t="s">
        <v>5052</v>
      </c>
      <c r="H281" s="223" t="s">
        <v>3473</v>
      </c>
      <c r="I281" s="258" t="s">
        <v>446</v>
      </c>
      <c r="J281" s="186" t="s">
        <v>345</v>
      </c>
      <c r="K281" s="223" t="s">
        <v>447</v>
      </c>
      <c r="L281" s="223"/>
      <c r="M281" s="259" t="s">
        <v>447</v>
      </c>
      <c r="N281" s="223" t="s">
        <v>449</v>
      </c>
      <c r="O281" s="223" t="s">
        <v>3419</v>
      </c>
      <c r="P281" s="260">
        <v>2013</v>
      </c>
      <c r="Q281" s="260">
        <v>2018</v>
      </c>
      <c r="R281" s="223" t="s">
        <v>3412</v>
      </c>
      <c r="S281" s="223" t="s">
        <v>78</v>
      </c>
      <c r="T281" s="223" t="s">
        <v>451</v>
      </c>
      <c r="U281" s="261">
        <v>320</v>
      </c>
      <c r="V281" s="86" t="s">
        <v>452</v>
      </c>
      <c r="W281" s="223" t="s">
        <v>3567</v>
      </c>
      <c r="X281" s="223" t="s">
        <v>5053</v>
      </c>
      <c r="Y281" s="262">
        <v>83000</v>
      </c>
      <c r="Z281" s="226"/>
      <c r="AA281" s="241">
        <f t="shared" si="3"/>
        <v>0</v>
      </c>
      <c r="AB281" s="237" t="s">
        <v>5054</v>
      </c>
    </row>
    <row r="282" spans="1:28" ht="15" customHeight="1">
      <c r="A282" s="109">
        <v>273</v>
      </c>
      <c r="B282" s="222" t="str">
        <f t="shared" si="2"/>
        <v>Klik Disini</v>
      </c>
      <c r="C282" s="223" t="s">
        <v>5055</v>
      </c>
      <c r="D282" s="223"/>
      <c r="E282" s="223" t="s">
        <v>5050</v>
      </c>
      <c r="F282" s="223" t="s">
        <v>5056</v>
      </c>
      <c r="G282" s="223" t="s">
        <v>5057</v>
      </c>
      <c r="H282" s="223" t="s">
        <v>3473</v>
      </c>
      <c r="I282" s="258" t="s">
        <v>446</v>
      </c>
      <c r="J282" s="186" t="s">
        <v>345</v>
      </c>
      <c r="K282" s="223" t="s">
        <v>447</v>
      </c>
      <c r="L282" s="223"/>
      <c r="M282" s="259" t="s">
        <v>447</v>
      </c>
      <c r="N282" s="223" t="s">
        <v>449</v>
      </c>
      <c r="O282" s="223" t="s">
        <v>3419</v>
      </c>
      <c r="P282" s="260">
        <v>2013</v>
      </c>
      <c r="Q282" s="260">
        <v>2018</v>
      </c>
      <c r="R282" s="223" t="s">
        <v>3412</v>
      </c>
      <c r="S282" s="223" t="s">
        <v>78</v>
      </c>
      <c r="T282" s="223" t="s">
        <v>451</v>
      </c>
      <c r="U282" s="261">
        <v>288</v>
      </c>
      <c r="V282" s="86" t="s">
        <v>452</v>
      </c>
      <c r="W282" s="223" t="s">
        <v>5058</v>
      </c>
      <c r="X282" s="223" t="s">
        <v>5059</v>
      </c>
      <c r="Y282" s="262">
        <v>94000</v>
      </c>
      <c r="Z282" s="226"/>
      <c r="AA282" s="241">
        <f t="shared" si="3"/>
        <v>0</v>
      </c>
      <c r="AB282" s="237" t="s">
        <v>5060</v>
      </c>
    </row>
    <row r="283" spans="1:28" ht="15" customHeight="1">
      <c r="A283" s="109">
        <v>274</v>
      </c>
      <c r="B283" s="222" t="str">
        <f t="shared" si="2"/>
        <v>Klik Disini</v>
      </c>
      <c r="C283" s="223" t="s">
        <v>5061</v>
      </c>
      <c r="D283" s="223"/>
      <c r="E283" s="223" t="s">
        <v>5062</v>
      </c>
      <c r="F283" s="223" t="s">
        <v>5063</v>
      </c>
      <c r="G283" s="223" t="s">
        <v>5064</v>
      </c>
      <c r="H283" s="223" t="s">
        <v>3473</v>
      </c>
      <c r="I283" s="258" t="s">
        <v>446</v>
      </c>
      <c r="J283" s="186" t="s">
        <v>345</v>
      </c>
      <c r="K283" s="223" t="s">
        <v>447</v>
      </c>
      <c r="L283" s="223"/>
      <c r="M283" s="259" t="s">
        <v>447</v>
      </c>
      <c r="N283" s="263" t="s">
        <v>449</v>
      </c>
      <c r="O283" s="263" t="s">
        <v>3419</v>
      </c>
      <c r="P283" s="260">
        <v>2014</v>
      </c>
      <c r="Q283" s="260">
        <v>2018</v>
      </c>
      <c r="R283" s="223" t="s">
        <v>3412</v>
      </c>
      <c r="S283" s="223" t="s">
        <v>78</v>
      </c>
      <c r="T283" s="223" t="s">
        <v>451</v>
      </c>
      <c r="U283" s="261">
        <v>352</v>
      </c>
      <c r="V283" s="86" t="s">
        <v>452</v>
      </c>
      <c r="W283" s="223" t="s">
        <v>4743</v>
      </c>
      <c r="X283" s="223" t="s">
        <v>5065</v>
      </c>
      <c r="Y283" s="262">
        <v>89000</v>
      </c>
      <c r="Z283" s="226"/>
      <c r="AA283" s="241">
        <f t="shared" si="3"/>
        <v>0</v>
      </c>
      <c r="AB283" s="237" t="s">
        <v>5066</v>
      </c>
    </row>
    <row r="284" spans="1:28" ht="15" customHeight="1">
      <c r="A284" s="109">
        <v>275</v>
      </c>
      <c r="B284" s="222" t="str">
        <f t="shared" si="2"/>
        <v>Klik Disini</v>
      </c>
      <c r="C284" s="223" t="s">
        <v>5067</v>
      </c>
      <c r="D284" s="223"/>
      <c r="E284" s="223" t="s">
        <v>5068</v>
      </c>
      <c r="F284" s="223" t="s">
        <v>5069</v>
      </c>
      <c r="G284" s="223" t="s">
        <v>5070</v>
      </c>
      <c r="H284" s="223" t="s">
        <v>3642</v>
      </c>
      <c r="I284" s="258" t="s">
        <v>592</v>
      </c>
      <c r="J284" s="186" t="s">
        <v>322</v>
      </c>
      <c r="K284" s="264"/>
      <c r="L284" s="264"/>
      <c r="M284" s="259"/>
      <c r="N284" s="263" t="s">
        <v>449</v>
      </c>
      <c r="O284" s="263" t="s">
        <v>3419</v>
      </c>
      <c r="P284" s="260">
        <v>2015</v>
      </c>
      <c r="Q284" s="260">
        <v>2018</v>
      </c>
      <c r="R284" s="223" t="s">
        <v>3643</v>
      </c>
      <c r="S284" s="223" t="s">
        <v>78</v>
      </c>
      <c r="T284" s="223" t="s">
        <v>451</v>
      </c>
      <c r="U284" s="261">
        <v>200</v>
      </c>
      <c r="V284" s="86" t="s">
        <v>452</v>
      </c>
      <c r="W284" s="223" t="s">
        <v>1808</v>
      </c>
      <c r="X284" s="223" t="s">
        <v>5071</v>
      </c>
      <c r="Y284" s="262">
        <v>126500</v>
      </c>
      <c r="Z284" s="226"/>
      <c r="AA284" s="241">
        <f t="shared" si="3"/>
        <v>0</v>
      </c>
      <c r="AB284" s="237" t="s">
        <v>5072</v>
      </c>
    </row>
    <row r="285" spans="1:28" ht="15" customHeight="1">
      <c r="A285" s="109">
        <v>276</v>
      </c>
      <c r="B285" s="222" t="str">
        <f t="shared" si="2"/>
        <v>Klik Disini</v>
      </c>
      <c r="C285" s="223" t="s">
        <v>5073</v>
      </c>
      <c r="D285" s="223"/>
      <c r="E285" s="223" t="s">
        <v>5074</v>
      </c>
      <c r="F285" s="223" t="s">
        <v>5075</v>
      </c>
      <c r="G285" s="223" t="s">
        <v>5076</v>
      </c>
      <c r="H285" s="223" t="s">
        <v>344</v>
      </c>
      <c r="I285" s="258" t="s">
        <v>446</v>
      </c>
      <c r="J285" s="186" t="s">
        <v>343</v>
      </c>
      <c r="K285" s="264"/>
      <c r="L285" s="264"/>
      <c r="M285" s="259"/>
      <c r="N285" s="223" t="s">
        <v>449</v>
      </c>
      <c r="O285" s="223" t="s">
        <v>3419</v>
      </c>
      <c r="P285" s="260">
        <v>2012</v>
      </c>
      <c r="Q285" s="260">
        <v>2018</v>
      </c>
      <c r="R285" s="223" t="s">
        <v>3412</v>
      </c>
      <c r="S285" s="223" t="s">
        <v>78</v>
      </c>
      <c r="T285" s="223" t="s">
        <v>451</v>
      </c>
      <c r="U285" s="261">
        <v>288</v>
      </c>
      <c r="V285" s="86" t="s">
        <v>452</v>
      </c>
      <c r="W285" s="223" t="s">
        <v>5077</v>
      </c>
      <c r="X285" s="223" t="s">
        <v>5078</v>
      </c>
      <c r="Y285" s="262">
        <v>94000</v>
      </c>
      <c r="Z285" s="226"/>
      <c r="AA285" s="241">
        <f t="shared" si="3"/>
        <v>0</v>
      </c>
      <c r="AB285" s="237" t="s">
        <v>5079</v>
      </c>
    </row>
    <row r="286" spans="1:28" ht="15" customHeight="1">
      <c r="A286" s="109">
        <v>277</v>
      </c>
      <c r="B286" s="222" t="str">
        <f t="shared" si="2"/>
        <v>Klik Disini</v>
      </c>
      <c r="C286" s="223" t="s">
        <v>5080</v>
      </c>
      <c r="D286" s="223"/>
      <c r="E286" s="223" t="s">
        <v>5081</v>
      </c>
      <c r="F286" s="223" t="s">
        <v>5082</v>
      </c>
      <c r="G286" s="223" t="s">
        <v>5083</v>
      </c>
      <c r="H286" s="223" t="s">
        <v>1056</v>
      </c>
      <c r="I286" s="258" t="s">
        <v>583</v>
      </c>
      <c r="J286" s="186" t="s">
        <v>265</v>
      </c>
      <c r="K286" s="264"/>
      <c r="L286" s="264"/>
      <c r="M286" s="259"/>
      <c r="N286" s="223" t="s">
        <v>449</v>
      </c>
      <c r="O286" s="223" t="s">
        <v>3419</v>
      </c>
      <c r="P286" s="260">
        <v>2015</v>
      </c>
      <c r="Q286" s="260">
        <v>2018</v>
      </c>
      <c r="R286" s="223" t="s">
        <v>3480</v>
      </c>
      <c r="S286" s="223" t="s">
        <v>78</v>
      </c>
      <c r="T286" s="223" t="s">
        <v>451</v>
      </c>
      <c r="U286" s="261">
        <v>176</v>
      </c>
      <c r="V286" s="86" t="s">
        <v>452</v>
      </c>
      <c r="W286" s="223" t="s">
        <v>1820</v>
      </c>
      <c r="X286" s="223" t="s">
        <v>5084</v>
      </c>
      <c r="Y286" s="262">
        <v>44500</v>
      </c>
      <c r="Z286" s="226"/>
      <c r="AA286" s="241">
        <f t="shared" si="3"/>
        <v>0</v>
      </c>
      <c r="AB286" s="237" t="s">
        <v>5085</v>
      </c>
    </row>
    <row r="287" spans="1:28" ht="15" customHeight="1">
      <c r="A287" s="109">
        <v>278</v>
      </c>
      <c r="B287" s="222" t="str">
        <f t="shared" si="2"/>
        <v>Klik Disini</v>
      </c>
      <c r="C287" s="223" t="s">
        <v>5086</v>
      </c>
      <c r="D287" s="223"/>
      <c r="E287" s="223" t="s">
        <v>5087</v>
      </c>
      <c r="F287" s="223" t="s">
        <v>5088</v>
      </c>
      <c r="G287" s="223" t="s">
        <v>5089</v>
      </c>
      <c r="H287" s="223" t="s">
        <v>344</v>
      </c>
      <c r="I287" s="258" t="s">
        <v>446</v>
      </c>
      <c r="J287" s="186" t="s">
        <v>343</v>
      </c>
      <c r="K287" s="264"/>
      <c r="L287" s="264"/>
      <c r="M287" s="259"/>
      <c r="N287" s="223" t="s">
        <v>449</v>
      </c>
      <c r="O287" s="223" t="s">
        <v>3419</v>
      </c>
      <c r="P287" s="260">
        <v>2014</v>
      </c>
      <c r="Q287" s="260">
        <v>2018</v>
      </c>
      <c r="R287" s="223" t="s">
        <v>3412</v>
      </c>
      <c r="S287" s="223" t="s">
        <v>78</v>
      </c>
      <c r="T287" s="223" t="s">
        <v>451</v>
      </c>
      <c r="U287" s="261">
        <v>144</v>
      </c>
      <c r="V287" s="86" t="s">
        <v>452</v>
      </c>
      <c r="W287" s="223" t="s">
        <v>4347</v>
      </c>
      <c r="X287" s="223" t="s">
        <v>5090</v>
      </c>
      <c r="Y287" s="262">
        <v>53000</v>
      </c>
      <c r="Z287" s="226"/>
      <c r="AA287" s="241">
        <f t="shared" si="3"/>
        <v>0</v>
      </c>
      <c r="AB287" s="237" t="s">
        <v>5091</v>
      </c>
    </row>
    <row r="288" spans="1:28" ht="15" customHeight="1">
      <c r="A288" s="109">
        <v>279</v>
      </c>
      <c r="B288" s="222" t="str">
        <f t="shared" si="2"/>
        <v>Klik Disini</v>
      </c>
      <c r="C288" s="223" t="s">
        <v>5092</v>
      </c>
      <c r="D288" s="223"/>
      <c r="E288" s="223" t="s">
        <v>5093</v>
      </c>
      <c r="F288" s="223" t="s">
        <v>5094</v>
      </c>
      <c r="G288" s="223" t="s">
        <v>5095</v>
      </c>
      <c r="H288" s="223" t="s">
        <v>3411</v>
      </c>
      <c r="I288" s="258" t="s">
        <v>592</v>
      </c>
      <c r="J288" s="186" t="s">
        <v>322</v>
      </c>
      <c r="K288" s="264"/>
      <c r="L288" s="264"/>
      <c r="M288" s="259"/>
      <c r="N288" s="263" t="s">
        <v>449</v>
      </c>
      <c r="O288" s="263" t="s">
        <v>3419</v>
      </c>
      <c r="P288" s="260">
        <v>2015</v>
      </c>
      <c r="Q288" s="260">
        <v>2018</v>
      </c>
      <c r="R288" s="223" t="s">
        <v>3643</v>
      </c>
      <c r="S288" s="223" t="s">
        <v>78</v>
      </c>
      <c r="T288" s="223" t="s">
        <v>451</v>
      </c>
      <c r="U288" s="261">
        <v>384</v>
      </c>
      <c r="V288" s="86" t="s">
        <v>452</v>
      </c>
      <c r="W288" s="223" t="s">
        <v>5096</v>
      </c>
      <c r="X288" s="223" t="s">
        <v>5097</v>
      </c>
      <c r="Y288" s="262">
        <v>192000</v>
      </c>
      <c r="Z288" s="226"/>
      <c r="AA288" s="241">
        <f t="shared" si="3"/>
        <v>0</v>
      </c>
      <c r="AB288" s="237" t="s">
        <v>5098</v>
      </c>
    </row>
    <row r="289" spans="1:28" ht="15" customHeight="1">
      <c r="A289" s="109">
        <v>280</v>
      </c>
      <c r="B289" s="222" t="str">
        <f t="shared" si="2"/>
        <v>Klik Disini</v>
      </c>
      <c r="C289" s="223" t="s">
        <v>5099</v>
      </c>
      <c r="D289" s="223"/>
      <c r="E289" s="223" t="s">
        <v>5100</v>
      </c>
      <c r="F289" s="223" t="s">
        <v>5101</v>
      </c>
      <c r="G289" s="223" t="s">
        <v>5102</v>
      </c>
      <c r="H289" s="223" t="s">
        <v>3642</v>
      </c>
      <c r="I289" s="258" t="s">
        <v>592</v>
      </c>
      <c r="J289" s="186" t="s">
        <v>322</v>
      </c>
      <c r="K289" s="264"/>
      <c r="L289" s="264"/>
      <c r="M289" s="259"/>
      <c r="N289" s="223" t="s">
        <v>449</v>
      </c>
      <c r="O289" s="223" t="s">
        <v>3419</v>
      </c>
      <c r="P289" s="260">
        <v>2012</v>
      </c>
      <c r="Q289" s="260">
        <v>2018</v>
      </c>
      <c r="R289" s="223" t="s">
        <v>3643</v>
      </c>
      <c r="S289" s="223" t="s">
        <v>78</v>
      </c>
      <c r="T289" s="223" t="s">
        <v>451</v>
      </c>
      <c r="U289" s="261">
        <v>222</v>
      </c>
      <c r="V289" s="86" t="s">
        <v>452</v>
      </c>
      <c r="W289" s="223" t="s">
        <v>1788</v>
      </c>
      <c r="X289" s="223" t="s">
        <v>5103</v>
      </c>
      <c r="Y289" s="262">
        <v>83000</v>
      </c>
      <c r="Z289" s="226"/>
      <c r="AA289" s="241">
        <f t="shared" si="3"/>
        <v>0</v>
      </c>
      <c r="AB289" s="237" t="s">
        <v>5104</v>
      </c>
    </row>
    <row r="290" spans="1:28" ht="15" customHeight="1">
      <c r="A290" s="109">
        <v>281</v>
      </c>
      <c r="B290" s="222" t="str">
        <f t="shared" si="2"/>
        <v>Klik Disini</v>
      </c>
      <c r="C290" s="223" t="s">
        <v>5105</v>
      </c>
      <c r="D290" s="223"/>
      <c r="E290" s="223" t="s">
        <v>5106</v>
      </c>
      <c r="F290" s="223" t="s">
        <v>5107</v>
      </c>
      <c r="G290" s="223" t="s">
        <v>5108</v>
      </c>
      <c r="H290" s="223" t="s">
        <v>5109</v>
      </c>
      <c r="I290" s="258" t="s">
        <v>446</v>
      </c>
      <c r="J290" s="186" t="s">
        <v>351</v>
      </c>
      <c r="K290" s="264"/>
      <c r="L290" s="264"/>
      <c r="M290" s="259"/>
      <c r="N290" s="223" t="s">
        <v>449</v>
      </c>
      <c r="O290" s="223" t="s">
        <v>3419</v>
      </c>
      <c r="P290" s="260">
        <v>2015</v>
      </c>
      <c r="Q290" s="260">
        <v>2018</v>
      </c>
      <c r="R290" s="223" t="s">
        <v>3412</v>
      </c>
      <c r="S290" s="223" t="s">
        <v>78</v>
      </c>
      <c r="T290" s="223" t="s">
        <v>451</v>
      </c>
      <c r="U290" s="261">
        <v>192</v>
      </c>
      <c r="V290" s="86" t="s">
        <v>452</v>
      </c>
      <c r="W290" s="223" t="s">
        <v>606</v>
      </c>
      <c r="X290" s="223" t="s">
        <v>5110</v>
      </c>
      <c r="Y290" s="262">
        <v>66000</v>
      </c>
      <c r="Z290" s="226"/>
      <c r="AA290" s="241">
        <f t="shared" si="3"/>
        <v>0</v>
      </c>
      <c r="AB290" s="237" t="s">
        <v>5111</v>
      </c>
    </row>
    <row r="291" spans="1:28" ht="15" customHeight="1">
      <c r="A291" s="109">
        <v>282</v>
      </c>
      <c r="B291" s="222" t="str">
        <f t="shared" si="2"/>
        <v>Klik Disini</v>
      </c>
      <c r="C291" s="223" t="s">
        <v>5112</v>
      </c>
      <c r="D291" s="223"/>
      <c r="E291" s="223" t="s">
        <v>5113</v>
      </c>
      <c r="F291" s="223" t="s">
        <v>5114</v>
      </c>
      <c r="G291" s="223" t="s">
        <v>5115</v>
      </c>
      <c r="H291" s="223" t="s">
        <v>3473</v>
      </c>
      <c r="I291" s="258" t="s">
        <v>446</v>
      </c>
      <c r="J291" s="186" t="s">
        <v>345</v>
      </c>
      <c r="K291" s="264"/>
      <c r="L291" s="264"/>
      <c r="M291" s="259"/>
      <c r="N291" s="223" t="s">
        <v>449</v>
      </c>
      <c r="O291" s="223" t="s">
        <v>3419</v>
      </c>
      <c r="P291" s="260">
        <v>2013</v>
      </c>
      <c r="Q291" s="260">
        <v>2018</v>
      </c>
      <c r="R291" s="223" t="s">
        <v>3412</v>
      </c>
      <c r="S291" s="223" t="s">
        <v>78</v>
      </c>
      <c r="T291" s="223" t="s">
        <v>451</v>
      </c>
      <c r="U291" s="261">
        <v>176</v>
      </c>
      <c r="V291" s="86" t="s">
        <v>452</v>
      </c>
      <c r="W291" s="223" t="s">
        <v>2904</v>
      </c>
      <c r="X291" s="223" t="s">
        <v>5116</v>
      </c>
      <c r="Y291" s="262">
        <v>66500</v>
      </c>
      <c r="Z291" s="226"/>
      <c r="AA291" s="241">
        <f t="shared" si="3"/>
        <v>0</v>
      </c>
      <c r="AB291" s="237" t="s">
        <v>5117</v>
      </c>
    </row>
    <row r="292" spans="1:28" ht="15" customHeight="1">
      <c r="A292" s="109">
        <v>283</v>
      </c>
      <c r="B292" s="222" t="str">
        <f t="shared" si="2"/>
        <v>Klik Disini</v>
      </c>
      <c r="C292" s="223" t="s">
        <v>5118</v>
      </c>
      <c r="D292" s="223"/>
      <c r="E292" s="223" t="s">
        <v>5119</v>
      </c>
      <c r="F292" s="223" t="s">
        <v>5120</v>
      </c>
      <c r="G292" s="223" t="s">
        <v>5121</v>
      </c>
      <c r="H292" s="223" t="s">
        <v>400</v>
      </c>
      <c r="I292" s="258" t="s">
        <v>1844</v>
      </c>
      <c r="J292" s="186" t="s">
        <v>399</v>
      </c>
      <c r="K292" s="264"/>
      <c r="L292" s="264"/>
      <c r="M292" s="259"/>
      <c r="N292" s="223" t="s">
        <v>449</v>
      </c>
      <c r="O292" s="223" t="s">
        <v>3419</v>
      </c>
      <c r="P292" s="260">
        <v>2015</v>
      </c>
      <c r="Q292" s="260">
        <v>2018</v>
      </c>
      <c r="R292" s="223" t="s">
        <v>3412</v>
      </c>
      <c r="S292" s="223" t="s">
        <v>78</v>
      </c>
      <c r="T292" s="223" t="s">
        <v>451</v>
      </c>
      <c r="U292" s="261">
        <v>416</v>
      </c>
      <c r="V292" s="86" t="s">
        <v>452</v>
      </c>
      <c r="W292" s="223" t="s">
        <v>897</v>
      </c>
      <c r="X292" s="223" t="s">
        <v>5122</v>
      </c>
      <c r="Y292" s="262">
        <v>95000</v>
      </c>
      <c r="Z292" s="226"/>
      <c r="AA292" s="241">
        <f t="shared" si="3"/>
        <v>0</v>
      </c>
      <c r="AB292" s="237" t="s">
        <v>5123</v>
      </c>
    </row>
    <row r="293" spans="1:28" ht="15" customHeight="1">
      <c r="A293" s="109">
        <v>284</v>
      </c>
      <c r="B293" s="222" t="str">
        <f t="shared" si="2"/>
        <v>Klik Disini</v>
      </c>
      <c r="C293" s="223" t="s">
        <v>5124</v>
      </c>
      <c r="D293" s="223"/>
      <c r="E293" s="223" t="s">
        <v>5125</v>
      </c>
      <c r="F293" s="223" t="s">
        <v>5126</v>
      </c>
      <c r="G293" s="223" t="s">
        <v>5127</v>
      </c>
      <c r="H293" s="223" t="s">
        <v>460</v>
      </c>
      <c r="I293" s="258" t="s">
        <v>446</v>
      </c>
      <c r="J293" s="186" t="s">
        <v>373</v>
      </c>
      <c r="K293" s="264"/>
      <c r="L293" s="264"/>
      <c r="M293" s="259"/>
      <c r="N293" s="223" t="s">
        <v>449</v>
      </c>
      <c r="O293" s="223" t="s">
        <v>3419</v>
      </c>
      <c r="P293" s="260">
        <v>2015</v>
      </c>
      <c r="Q293" s="260">
        <v>2018</v>
      </c>
      <c r="R293" s="223" t="s">
        <v>3412</v>
      </c>
      <c r="S293" s="223" t="s">
        <v>78</v>
      </c>
      <c r="T293" s="223" t="s">
        <v>451</v>
      </c>
      <c r="U293" s="261">
        <v>176</v>
      </c>
      <c r="V293" s="86" t="s">
        <v>452</v>
      </c>
      <c r="W293" s="223" t="s">
        <v>3748</v>
      </c>
      <c r="X293" s="223" t="s">
        <v>5128</v>
      </c>
      <c r="Y293" s="262">
        <v>50500</v>
      </c>
      <c r="Z293" s="226"/>
      <c r="AA293" s="241">
        <f t="shared" si="3"/>
        <v>0</v>
      </c>
      <c r="AB293" s="237" t="s">
        <v>5129</v>
      </c>
    </row>
    <row r="294" spans="1:28" ht="15" customHeight="1">
      <c r="A294" s="109">
        <v>285</v>
      </c>
      <c r="B294" s="222" t="str">
        <f t="shared" si="2"/>
        <v>Klik Disini</v>
      </c>
      <c r="C294" s="223" t="s">
        <v>5130</v>
      </c>
      <c r="D294" s="223"/>
      <c r="E294" s="223" t="s">
        <v>5131</v>
      </c>
      <c r="F294" s="223" t="s">
        <v>5132</v>
      </c>
      <c r="G294" s="223" t="s">
        <v>5133</v>
      </c>
      <c r="H294" s="223" t="s">
        <v>1056</v>
      </c>
      <c r="I294" s="258" t="s">
        <v>583</v>
      </c>
      <c r="J294" s="186" t="s">
        <v>265</v>
      </c>
      <c r="K294" s="223" t="s">
        <v>447</v>
      </c>
      <c r="L294" s="223"/>
      <c r="M294" s="259" t="s">
        <v>447</v>
      </c>
      <c r="N294" s="223" t="s">
        <v>449</v>
      </c>
      <c r="O294" s="223" t="s">
        <v>3419</v>
      </c>
      <c r="P294" s="260">
        <v>2015</v>
      </c>
      <c r="Q294" s="260">
        <v>2018</v>
      </c>
      <c r="R294" s="223" t="s">
        <v>3480</v>
      </c>
      <c r="S294" s="223" t="s">
        <v>78</v>
      </c>
      <c r="T294" s="223" t="s">
        <v>451</v>
      </c>
      <c r="U294" s="261">
        <v>384</v>
      </c>
      <c r="V294" s="86" t="s">
        <v>452</v>
      </c>
      <c r="W294" s="223" t="s">
        <v>563</v>
      </c>
      <c r="X294" s="223" t="s">
        <v>5134</v>
      </c>
      <c r="Y294" s="262">
        <v>90000</v>
      </c>
      <c r="Z294" s="226"/>
      <c r="AA294" s="241">
        <f t="shared" si="3"/>
        <v>0</v>
      </c>
      <c r="AB294" s="237" t="s">
        <v>5135</v>
      </c>
    </row>
    <row r="295" spans="1:28" ht="15" customHeight="1">
      <c r="A295" s="109">
        <v>286</v>
      </c>
      <c r="B295" s="222" t="str">
        <f t="shared" si="2"/>
        <v>Klik Disini</v>
      </c>
      <c r="C295" s="223" t="s">
        <v>5136</v>
      </c>
      <c r="D295" s="223"/>
      <c r="E295" s="223" t="s">
        <v>5137</v>
      </c>
      <c r="F295" s="223" t="s">
        <v>5138</v>
      </c>
      <c r="G295" s="223" t="s">
        <v>5139</v>
      </c>
      <c r="H295" s="223" t="s">
        <v>3811</v>
      </c>
      <c r="I295" s="258" t="s">
        <v>1844</v>
      </c>
      <c r="J295" s="186" t="s">
        <v>403</v>
      </c>
      <c r="K295" s="264"/>
      <c r="L295" s="264"/>
      <c r="M295" s="259"/>
      <c r="N295" s="223" t="s">
        <v>449</v>
      </c>
      <c r="O295" s="223" t="s">
        <v>3419</v>
      </c>
      <c r="P295" s="260">
        <v>2014</v>
      </c>
      <c r="Q295" s="260">
        <v>2018</v>
      </c>
      <c r="R295" s="223" t="s">
        <v>3412</v>
      </c>
      <c r="S295" s="223" t="s">
        <v>78</v>
      </c>
      <c r="T295" s="223" t="s">
        <v>451</v>
      </c>
      <c r="U295" s="261">
        <v>240</v>
      </c>
      <c r="V295" s="86" t="s">
        <v>452</v>
      </c>
      <c r="W295" s="223" t="s">
        <v>4187</v>
      </c>
      <c r="X295" s="223" t="s">
        <v>5140</v>
      </c>
      <c r="Y295" s="262">
        <v>78000</v>
      </c>
      <c r="Z295" s="226"/>
      <c r="AA295" s="241">
        <f t="shared" si="3"/>
        <v>0</v>
      </c>
      <c r="AB295" s="237" t="s">
        <v>5141</v>
      </c>
    </row>
    <row r="296" spans="1:28" ht="15" customHeight="1">
      <c r="A296" s="109">
        <v>287</v>
      </c>
      <c r="B296" s="222" t="str">
        <f t="shared" si="2"/>
        <v>Klik Disini</v>
      </c>
      <c r="C296" s="223" t="s">
        <v>5142</v>
      </c>
      <c r="D296" s="223"/>
      <c r="E296" s="223" t="s">
        <v>5143</v>
      </c>
      <c r="F296" s="223" t="s">
        <v>5144</v>
      </c>
      <c r="G296" s="223" t="s">
        <v>5145</v>
      </c>
      <c r="H296" s="223" t="s">
        <v>1056</v>
      </c>
      <c r="I296" s="258" t="s">
        <v>583</v>
      </c>
      <c r="J296" s="186" t="s">
        <v>265</v>
      </c>
      <c r="K296" s="264"/>
      <c r="L296" s="264"/>
      <c r="M296" s="259"/>
      <c r="N296" s="223" t="s">
        <v>449</v>
      </c>
      <c r="O296" s="223" t="s">
        <v>3419</v>
      </c>
      <c r="P296" s="260">
        <v>2015</v>
      </c>
      <c r="Q296" s="260">
        <v>2018</v>
      </c>
      <c r="R296" s="223" t="s">
        <v>3480</v>
      </c>
      <c r="S296" s="223" t="s">
        <v>78</v>
      </c>
      <c r="T296" s="223" t="s">
        <v>451</v>
      </c>
      <c r="U296" s="261">
        <v>160</v>
      </c>
      <c r="V296" s="86" t="s">
        <v>452</v>
      </c>
      <c r="W296" s="223" t="s">
        <v>1214</v>
      </c>
      <c r="X296" s="223" t="s">
        <v>5146</v>
      </c>
      <c r="Y296" s="262">
        <v>47000</v>
      </c>
      <c r="Z296" s="226"/>
      <c r="AA296" s="241">
        <f t="shared" si="3"/>
        <v>0</v>
      </c>
      <c r="AB296" s="237" t="s">
        <v>5147</v>
      </c>
    </row>
    <row r="297" spans="1:28" ht="15" customHeight="1">
      <c r="A297" s="109">
        <v>288</v>
      </c>
      <c r="B297" s="222" t="str">
        <f t="shared" si="2"/>
        <v>Klik Disini</v>
      </c>
      <c r="C297" s="223" t="s">
        <v>5148</v>
      </c>
      <c r="D297" s="223"/>
      <c r="E297" s="223" t="s">
        <v>5149</v>
      </c>
      <c r="F297" s="223" t="s">
        <v>5150</v>
      </c>
      <c r="G297" s="223" t="s">
        <v>5151</v>
      </c>
      <c r="H297" s="223" t="s">
        <v>3411</v>
      </c>
      <c r="I297" s="258" t="s">
        <v>592</v>
      </c>
      <c r="J297" s="186" t="s">
        <v>322</v>
      </c>
      <c r="K297" s="264"/>
      <c r="L297" s="264"/>
      <c r="M297" s="259"/>
      <c r="N297" s="223" t="s">
        <v>449</v>
      </c>
      <c r="O297" s="223" t="s">
        <v>3419</v>
      </c>
      <c r="P297" s="260">
        <v>2015</v>
      </c>
      <c r="Q297" s="260">
        <v>2018</v>
      </c>
      <c r="R297" s="223" t="s">
        <v>3643</v>
      </c>
      <c r="S297" s="223" t="s">
        <v>78</v>
      </c>
      <c r="T297" s="223" t="s">
        <v>451</v>
      </c>
      <c r="U297" s="261">
        <v>192</v>
      </c>
      <c r="V297" s="86" t="s">
        <v>452</v>
      </c>
      <c r="W297" s="223" t="s">
        <v>1161</v>
      </c>
      <c r="X297" s="223" t="s">
        <v>5152</v>
      </c>
      <c r="Y297" s="262">
        <v>95000</v>
      </c>
      <c r="Z297" s="226"/>
      <c r="AA297" s="241">
        <f t="shared" si="3"/>
        <v>0</v>
      </c>
      <c r="AB297" s="237" t="s">
        <v>5153</v>
      </c>
    </row>
    <row r="298" spans="1:28" ht="15" customHeight="1">
      <c r="A298" s="109">
        <v>289</v>
      </c>
      <c r="B298" s="222" t="str">
        <f t="shared" si="2"/>
        <v>Klik Disini</v>
      </c>
      <c r="C298" s="223" t="s">
        <v>5154</v>
      </c>
      <c r="D298" s="223"/>
      <c r="E298" s="223" t="s">
        <v>3408</v>
      </c>
      <c r="F298" s="223" t="s">
        <v>5155</v>
      </c>
      <c r="G298" s="223" t="s">
        <v>5156</v>
      </c>
      <c r="H298" s="223" t="s">
        <v>3411</v>
      </c>
      <c r="I298" s="258" t="s">
        <v>446</v>
      </c>
      <c r="J298" s="186" t="s">
        <v>353</v>
      </c>
      <c r="K298" s="264"/>
      <c r="L298" s="264"/>
      <c r="M298" s="259"/>
      <c r="N298" s="223" t="s">
        <v>449</v>
      </c>
      <c r="O298" s="223" t="s">
        <v>3419</v>
      </c>
      <c r="P298" s="260">
        <v>2015</v>
      </c>
      <c r="Q298" s="260">
        <v>2018</v>
      </c>
      <c r="R298" s="223" t="s">
        <v>3643</v>
      </c>
      <c r="S298" s="223" t="s">
        <v>78</v>
      </c>
      <c r="T298" s="223" t="s">
        <v>451</v>
      </c>
      <c r="U298" s="261">
        <v>176</v>
      </c>
      <c r="V298" s="86" t="s">
        <v>452</v>
      </c>
      <c r="W298" s="223" t="s">
        <v>1029</v>
      </c>
      <c r="X298" s="223" t="s">
        <v>5157</v>
      </c>
      <c r="Y298" s="262">
        <v>90000</v>
      </c>
      <c r="Z298" s="226"/>
      <c r="AA298" s="241">
        <f t="shared" si="3"/>
        <v>0</v>
      </c>
      <c r="AB298" s="237" t="s">
        <v>5158</v>
      </c>
    </row>
    <row r="299" spans="1:28" ht="15" customHeight="1">
      <c r="A299" s="109">
        <v>290</v>
      </c>
      <c r="B299" s="222" t="str">
        <f t="shared" si="2"/>
        <v>Klik Disini</v>
      </c>
      <c r="C299" s="223" t="s">
        <v>5159</v>
      </c>
      <c r="D299" s="223"/>
      <c r="E299" s="223" t="s">
        <v>5149</v>
      </c>
      <c r="F299" s="223" t="s">
        <v>5160</v>
      </c>
      <c r="G299" s="223" t="s">
        <v>5161</v>
      </c>
      <c r="H299" s="223" t="s">
        <v>3411</v>
      </c>
      <c r="I299" s="258" t="s">
        <v>446</v>
      </c>
      <c r="J299" s="186" t="s">
        <v>347</v>
      </c>
      <c r="K299" s="223" t="s">
        <v>447</v>
      </c>
      <c r="L299" s="223"/>
      <c r="M299" s="259" t="s">
        <v>447</v>
      </c>
      <c r="N299" s="223" t="s">
        <v>449</v>
      </c>
      <c r="O299" s="223" t="s">
        <v>3419</v>
      </c>
      <c r="P299" s="260">
        <v>2014</v>
      </c>
      <c r="Q299" s="260">
        <v>2018</v>
      </c>
      <c r="R299" s="223" t="s">
        <v>3643</v>
      </c>
      <c r="S299" s="223" t="s">
        <v>78</v>
      </c>
      <c r="T299" s="223" t="s">
        <v>451</v>
      </c>
      <c r="U299" s="261">
        <v>224</v>
      </c>
      <c r="V299" s="86" t="s">
        <v>452</v>
      </c>
      <c r="W299" s="223" t="s">
        <v>5162</v>
      </c>
      <c r="X299" s="223" t="s">
        <v>5163</v>
      </c>
      <c r="Y299" s="262">
        <v>107000</v>
      </c>
      <c r="Z299" s="226"/>
      <c r="AA299" s="241">
        <f t="shared" si="3"/>
        <v>0</v>
      </c>
      <c r="AB299" s="237" t="s">
        <v>5164</v>
      </c>
    </row>
    <row r="300" spans="1:28" ht="15" customHeight="1">
      <c r="A300" s="109">
        <v>291</v>
      </c>
      <c r="B300" s="222" t="str">
        <f t="shared" si="2"/>
        <v>Klik Disini</v>
      </c>
      <c r="C300" s="223" t="s">
        <v>5165</v>
      </c>
      <c r="D300" s="223"/>
      <c r="E300" s="223" t="s">
        <v>3408</v>
      </c>
      <c r="F300" s="223" t="s">
        <v>5166</v>
      </c>
      <c r="G300" s="223" t="s">
        <v>5167</v>
      </c>
      <c r="H300" s="223" t="s">
        <v>3642</v>
      </c>
      <c r="I300" s="258" t="s">
        <v>446</v>
      </c>
      <c r="J300" s="186" t="s">
        <v>347</v>
      </c>
      <c r="K300" s="264"/>
      <c r="L300" s="264"/>
      <c r="M300" s="259"/>
      <c r="N300" s="223" t="s">
        <v>449</v>
      </c>
      <c r="O300" s="223" t="s">
        <v>3419</v>
      </c>
      <c r="P300" s="260">
        <v>2015</v>
      </c>
      <c r="Q300" s="260">
        <v>2018</v>
      </c>
      <c r="R300" s="223" t="s">
        <v>3643</v>
      </c>
      <c r="S300" s="223" t="s">
        <v>78</v>
      </c>
      <c r="T300" s="223" t="s">
        <v>451</v>
      </c>
      <c r="U300" s="261">
        <v>176</v>
      </c>
      <c r="V300" s="86" t="s">
        <v>452</v>
      </c>
      <c r="W300" s="223" t="s">
        <v>813</v>
      </c>
      <c r="X300" s="223" t="s">
        <v>5168</v>
      </c>
      <c r="Y300" s="262">
        <v>90000</v>
      </c>
      <c r="Z300" s="226"/>
      <c r="AA300" s="241">
        <f t="shared" si="3"/>
        <v>0</v>
      </c>
      <c r="AB300" s="237" t="s">
        <v>5169</v>
      </c>
    </row>
    <row r="301" spans="1:28" ht="15" customHeight="1">
      <c r="A301" s="109">
        <v>292</v>
      </c>
      <c r="B301" s="222" t="str">
        <f t="shared" si="2"/>
        <v>Klik Disini</v>
      </c>
      <c r="C301" s="223" t="s">
        <v>5170</v>
      </c>
      <c r="D301" s="223"/>
      <c r="E301" s="223" t="s">
        <v>5171</v>
      </c>
      <c r="F301" s="223" t="s">
        <v>5172</v>
      </c>
      <c r="G301" s="223" t="s">
        <v>5173</v>
      </c>
      <c r="H301" s="223" t="s">
        <v>1056</v>
      </c>
      <c r="I301" s="258" t="s">
        <v>583</v>
      </c>
      <c r="J301" s="186" t="s">
        <v>265</v>
      </c>
      <c r="K301" s="264"/>
      <c r="L301" s="264"/>
      <c r="M301" s="259"/>
      <c r="N301" s="223" t="s">
        <v>449</v>
      </c>
      <c r="O301" s="223" t="s">
        <v>3419</v>
      </c>
      <c r="P301" s="260">
        <v>2015</v>
      </c>
      <c r="Q301" s="260">
        <v>2018</v>
      </c>
      <c r="R301" s="223" t="s">
        <v>3480</v>
      </c>
      <c r="S301" s="223" t="s">
        <v>78</v>
      </c>
      <c r="T301" s="223" t="s">
        <v>451</v>
      </c>
      <c r="U301" s="261">
        <v>304</v>
      </c>
      <c r="V301" s="86" t="s">
        <v>452</v>
      </c>
      <c r="W301" s="223" t="s">
        <v>655</v>
      </c>
      <c r="X301" s="223" t="s">
        <v>5174</v>
      </c>
      <c r="Y301" s="262">
        <v>78000</v>
      </c>
      <c r="Z301" s="226"/>
      <c r="AA301" s="241">
        <f t="shared" si="3"/>
        <v>0</v>
      </c>
      <c r="AB301" s="237" t="s">
        <v>5175</v>
      </c>
    </row>
    <row r="302" spans="1:28" ht="15" customHeight="1">
      <c r="A302" s="109">
        <v>293</v>
      </c>
      <c r="B302" s="222" t="str">
        <f t="shared" si="2"/>
        <v>Klik Disini</v>
      </c>
      <c r="C302" s="223" t="s">
        <v>5176</v>
      </c>
      <c r="D302" s="223"/>
      <c r="E302" s="223" t="s">
        <v>5177</v>
      </c>
      <c r="F302" s="223" t="s">
        <v>5178</v>
      </c>
      <c r="G302" s="223" t="s">
        <v>5179</v>
      </c>
      <c r="H302" s="223" t="s">
        <v>1056</v>
      </c>
      <c r="I302" s="258" t="s">
        <v>583</v>
      </c>
      <c r="J302" s="186" t="s">
        <v>265</v>
      </c>
      <c r="K302" s="264"/>
      <c r="L302" s="264"/>
      <c r="M302" s="259"/>
      <c r="N302" s="223" t="s">
        <v>449</v>
      </c>
      <c r="O302" s="223" t="s">
        <v>3419</v>
      </c>
      <c r="P302" s="260">
        <v>2015</v>
      </c>
      <c r="Q302" s="260">
        <v>2018</v>
      </c>
      <c r="R302" s="223" t="s">
        <v>3480</v>
      </c>
      <c r="S302" s="223" t="s">
        <v>78</v>
      </c>
      <c r="T302" s="223" t="s">
        <v>451</v>
      </c>
      <c r="U302" s="261">
        <v>224</v>
      </c>
      <c r="V302" s="86" t="s">
        <v>452</v>
      </c>
      <c r="W302" s="223" t="s">
        <v>1029</v>
      </c>
      <c r="X302" s="223" t="s">
        <v>5180</v>
      </c>
      <c r="Y302" s="262">
        <v>55500</v>
      </c>
      <c r="Z302" s="226"/>
      <c r="AA302" s="241">
        <f t="shared" si="3"/>
        <v>0</v>
      </c>
      <c r="AB302" s="237" t="s">
        <v>5181</v>
      </c>
    </row>
    <row r="303" spans="1:28" ht="15" customHeight="1">
      <c r="A303" s="109">
        <v>294</v>
      </c>
      <c r="B303" s="222" t="str">
        <f t="shared" si="2"/>
        <v>Klik Disini</v>
      </c>
      <c r="C303" s="223" t="s">
        <v>5182</v>
      </c>
      <c r="D303" s="223"/>
      <c r="E303" s="223" t="s">
        <v>5183</v>
      </c>
      <c r="F303" s="223" t="s">
        <v>5184</v>
      </c>
      <c r="G303" s="223" t="s">
        <v>5185</v>
      </c>
      <c r="H303" s="223" t="s">
        <v>3591</v>
      </c>
      <c r="I303" s="258" t="s">
        <v>446</v>
      </c>
      <c r="J303" s="186" t="s">
        <v>345</v>
      </c>
      <c r="K303" s="264"/>
      <c r="L303" s="264"/>
      <c r="M303" s="259"/>
      <c r="N303" s="223" t="s">
        <v>449</v>
      </c>
      <c r="O303" s="223" t="s">
        <v>3419</v>
      </c>
      <c r="P303" s="260">
        <v>2012</v>
      </c>
      <c r="Q303" s="260">
        <v>2018</v>
      </c>
      <c r="R303" s="223" t="s">
        <v>3412</v>
      </c>
      <c r="S303" s="223" t="s">
        <v>78</v>
      </c>
      <c r="T303" s="223" t="s">
        <v>451</v>
      </c>
      <c r="U303" s="261">
        <v>180</v>
      </c>
      <c r="V303" s="86" t="s">
        <v>452</v>
      </c>
      <c r="W303" s="223" t="s">
        <v>488</v>
      </c>
      <c r="X303" s="223" t="s">
        <v>5186</v>
      </c>
      <c r="Y303" s="262">
        <v>74500</v>
      </c>
      <c r="Z303" s="226"/>
      <c r="AA303" s="241">
        <f t="shared" si="3"/>
        <v>0</v>
      </c>
      <c r="AB303" s="237" t="s">
        <v>5187</v>
      </c>
    </row>
    <row r="304" spans="1:28" ht="15" customHeight="1">
      <c r="A304" s="109">
        <v>295</v>
      </c>
      <c r="B304" s="222" t="str">
        <f t="shared" si="2"/>
        <v>Klik Disini</v>
      </c>
      <c r="C304" s="223" t="s">
        <v>5188</v>
      </c>
      <c r="D304" s="223"/>
      <c r="E304" s="223" t="s">
        <v>5189</v>
      </c>
      <c r="F304" s="223" t="s">
        <v>5190</v>
      </c>
      <c r="G304" s="223" t="s">
        <v>5191</v>
      </c>
      <c r="H304" s="223" t="s">
        <v>344</v>
      </c>
      <c r="I304" s="258" t="s">
        <v>446</v>
      </c>
      <c r="J304" s="186" t="s">
        <v>343</v>
      </c>
      <c r="K304" s="264"/>
      <c r="L304" s="264"/>
      <c r="M304" s="259"/>
      <c r="N304" s="223" t="s">
        <v>449</v>
      </c>
      <c r="O304" s="223" t="s">
        <v>3419</v>
      </c>
      <c r="P304" s="260">
        <v>2015</v>
      </c>
      <c r="Q304" s="260">
        <v>2018</v>
      </c>
      <c r="R304" s="223" t="s">
        <v>3412</v>
      </c>
      <c r="S304" s="223" t="s">
        <v>78</v>
      </c>
      <c r="T304" s="223" t="s">
        <v>451</v>
      </c>
      <c r="U304" s="261">
        <v>128</v>
      </c>
      <c r="V304" s="86" t="s">
        <v>452</v>
      </c>
      <c r="W304" s="223" t="s">
        <v>5192</v>
      </c>
      <c r="X304" s="223" t="s">
        <v>5193</v>
      </c>
      <c r="Y304" s="262">
        <v>46000</v>
      </c>
      <c r="Z304" s="226"/>
      <c r="AA304" s="241">
        <f t="shared" si="3"/>
        <v>0</v>
      </c>
      <c r="AB304" s="237" t="s">
        <v>5194</v>
      </c>
    </row>
    <row r="305" spans="1:28" ht="15" customHeight="1">
      <c r="A305" s="109">
        <v>296</v>
      </c>
      <c r="B305" s="222" t="str">
        <f t="shared" si="2"/>
        <v>Klik Disini</v>
      </c>
      <c r="C305" s="223" t="s">
        <v>5195</v>
      </c>
      <c r="D305" s="223"/>
      <c r="E305" s="223" t="s">
        <v>5189</v>
      </c>
      <c r="F305" s="223" t="s">
        <v>5196</v>
      </c>
      <c r="G305" s="223" t="s">
        <v>5197</v>
      </c>
      <c r="H305" s="223" t="s">
        <v>344</v>
      </c>
      <c r="I305" s="258" t="s">
        <v>446</v>
      </c>
      <c r="J305" s="186" t="s">
        <v>343</v>
      </c>
      <c r="K305" s="264"/>
      <c r="L305" s="264"/>
      <c r="M305" s="259"/>
      <c r="N305" s="223" t="s">
        <v>449</v>
      </c>
      <c r="O305" s="223" t="s">
        <v>3419</v>
      </c>
      <c r="P305" s="260">
        <v>2015</v>
      </c>
      <c r="Q305" s="260">
        <v>2018</v>
      </c>
      <c r="R305" s="223" t="s">
        <v>3412</v>
      </c>
      <c r="S305" s="223" t="s">
        <v>78</v>
      </c>
      <c r="T305" s="223" t="s">
        <v>451</v>
      </c>
      <c r="U305" s="261">
        <v>80</v>
      </c>
      <c r="V305" s="86" t="s">
        <v>452</v>
      </c>
      <c r="W305" s="223" t="s">
        <v>2911</v>
      </c>
      <c r="X305" s="223" t="s">
        <v>5198</v>
      </c>
      <c r="Y305" s="262">
        <v>54000</v>
      </c>
      <c r="Z305" s="226"/>
      <c r="AA305" s="241">
        <f t="shared" si="3"/>
        <v>0</v>
      </c>
      <c r="AB305" s="237" t="s">
        <v>5199</v>
      </c>
    </row>
    <row r="306" spans="1:28" ht="15" customHeight="1">
      <c r="A306" s="109">
        <v>297</v>
      </c>
      <c r="B306" s="222" t="str">
        <f t="shared" si="2"/>
        <v>Klik Disini</v>
      </c>
      <c r="C306" s="223" t="s">
        <v>5200</v>
      </c>
      <c r="D306" s="223"/>
      <c r="E306" s="223" t="s">
        <v>5189</v>
      </c>
      <c r="F306" s="223" t="s">
        <v>5201</v>
      </c>
      <c r="G306" s="223" t="s">
        <v>5202</v>
      </c>
      <c r="H306" s="223" t="s">
        <v>344</v>
      </c>
      <c r="I306" s="258" t="s">
        <v>446</v>
      </c>
      <c r="J306" s="186" t="s">
        <v>343</v>
      </c>
      <c r="K306" s="264"/>
      <c r="L306" s="264"/>
      <c r="M306" s="259"/>
      <c r="N306" s="223" t="s">
        <v>449</v>
      </c>
      <c r="O306" s="223" t="s">
        <v>3419</v>
      </c>
      <c r="P306" s="260">
        <v>2014</v>
      </c>
      <c r="Q306" s="260">
        <v>2018</v>
      </c>
      <c r="R306" s="223" t="s">
        <v>3412</v>
      </c>
      <c r="S306" s="223" t="s">
        <v>78</v>
      </c>
      <c r="T306" s="223" t="s">
        <v>451</v>
      </c>
      <c r="U306" s="261">
        <v>164</v>
      </c>
      <c r="V306" s="86" t="s">
        <v>452</v>
      </c>
      <c r="W306" s="223" t="s">
        <v>532</v>
      </c>
      <c r="X306" s="223" t="s">
        <v>5203</v>
      </c>
      <c r="Y306" s="262">
        <v>63000</v>
      </c>
      <c r="Z306" s="226"/>
      <c r="AA306" s="241">
        <f t="shared" si="3"/>
        <v>0</v>
      </c>
      <c r="AB306" s="237" t="s">
        <v>5204</v>
      </c>
    </row>
    <row r="307" spans="1:28" ht="15" customHeight="1">
      <c r="A307" s="109">
        <v>298</v>
      </c>
      <c r="B307" s="222" t="str">
        <f t="shared" si="2"/>
        <v>Klik Disini</v>
      </c>
      <c r="C307" s="223" t="s">
        <v>5205</v>
      </c>
      <c r="D307" s="223"/>
      <c r="E307" s="223" t="s">
        <v>5206</v>
      </c>
      <c r="F307" s="223" t="s">
        <v>5207</v>
      </c>
      <c r="G307" s="223" t="s">
        <v>5208</v>
      </c>
      <c r="H307" s="223" t="s">
        <v>1056</v>
      </c>
      <c r="I307" s="258" t="s">
        <v>583</v>
      </c>
      <c r="J307" s="186" t="s">
        <v>265</v>
      </c>
      <c r="K307" s="264"/>
      <c r="L307" s="264"/>
      <c r="M307" s="259"/>
      <c r="N307" s="223" t="s">
        <v>449</v>
      </c>
      <c r="O307" s="223" t="s">
        <v>3419</v>
      </c>
      <c r="P307" s="260">
        <v>2015</v>
      </c>
      <c r="Q307" s="260">
        <v>2018</v>
      </c>
      <c r="R307" s="223" t="s">
        <v>3480</v>
      </c>
      <c r="S307" s="223" t="s">
        <v>78</v>
      </c>
      <c r="T307" s="223" t="s">
        <v>451</v>
      </c>
      <c r="U307" s="261">
        <v>256</v>
      </c>
      <c r="V307" s="86" t="s">
        <v>452</v>
      </c>
      <c r="W307" s="223" t="s">
        <v>1029</v>
      </c>
      <c r="X307" s="223" t="s">
        <v>5209</v>
      </c>
      <c r="Y307" s="262">
        <v>56500</v>
      </c>
      <c r="Z307" s="226"/>
      <c r="AA307" s="241">
        <f t="shared" si="3"/>
        <v>0</v>
      </c>
      <c r="AB307" s="237" t="s">
        <v>5210</v>
      </c>
    </row>
    <row r="308" spans="1:28" ht="15" customHeight="1">
      <c r="A308" s="109">
        <v>299</v>
      </c>
      <c r="B308" s="222" t="str">
        <f t="shared" si="2"/>
        <v>Klik Disini</v>
      </c>
      <c r="C308" s="223" t="s">
        <v>5211</v>
      </c>
      <c r="D308" s="223"/>
      <c r="E308" s="223" t="s">
        <v>5212</v>
      </c>
      <c r="F308" s="223" t="s">
        <v>5213</v>
      </c>
      <c r="G308" s="223" t="s">
        <v>5214</v>
      </c>
      <c r="H308" s="223" t="s">
        <v>1056</v>
      </c>
      <c r="I308" s="258" t="s">
        <v>583</v>
      </c>
      <c r="J308" s="186" t="s">
        <v>265</v>
      </c>
      <c r="K308" s="264"/>
      <c r="L308" s="264"/>
      <c r="M308" s="259"/>
      <c r="N308" s="223" t="s">
        <v>449</v>
      </c>
      <c r="O308" s="223" t="s">
        <v>3419</v>
      </c>
      <c r="P308" s="260">
        <v>2015</v>
      </c>
      <c r="Q308" s="260">
        <v>2018</v>
      </c>
      <c r="R308" s="223" t="s">
        <v>3480</v>
      </c>
      <c r="S308" s="223" t="s">
        <v>78</v>
      </c>
      <c r="T308" s="223" t="s">
        <v>451</v>
      </c>
      <c r="U308" s="261">
        <v>176</v>
      </c>
      <c r="V308" s="86" t="s">
        <v>452</v>
      </c>
      <c r="W308" s="223" t="s">
        <v>1029</v>
      </c>
      <c r="X308" s="223" t="s">
        <v>5215</v>
      </c>
      <c r="Y308" s="262">
        <v>56500</v>
      </c>
      <c r="Z308" s="226"/>
      <c r="AA308" s="241">
        <f t="shared" si="3"/>
        <v>0</v>
      </c>
      <c r="AB308" s="237" t="s">
        <v>5216</v>
      </c>
    </row>
    <row r="309" spans="1:28" ht="15" customHeight="1">
      <c r="A309" s="109">
        <v>300</v>
      </c>
      <c r="B309" s="222" t="str">
        <f t="shared" si="2"/>
        <v>Klik Disini</v>
      </c>
      <c r="C309" s="223" t="s">
        <v>5217</v>
      </c>
      <c r="D309" s="223"/>
      <c r="E309" s="223" t="s">
        <v>5218</v>
      </c>
      <c r="F309" s="223" t="s">
        <v>5219</v>
      </c>
      <c r="G309" s="223" t="s">
        <v>5220</v>
      </c>
      <c r="H309" s="223" t="s">
        <v>3446</v>
      </c>
      <c r="I309" s="258" t="s">
        <v>3447</v>
      </c>
      <c r="J309" s="186" t="s">
        <v>313</v>
      </c>
      <c r="K309" s="264"/>
      <c r="L309" s="264"/>
      <c r="M309" s="259"/>
      <c r="N309" s="223" t="s">
        <v>449</v>
      </c>
      <c r="O309" s="223" t="s">
        <v>3419</v>
      </c>
      <c r="P309" s="260">
        <v>2015</v>
      </c>
      <c r="Q309" s="260">
        <v>2018</v>
      </c>
      <c r="R309" s="223" t="s">
        <v>3412</v>
      </c>
      <c r="S309" s="223" t="s">
        <v>78</v>
      </c>
      <c r="T309" s="223" t="s">
        <v>451</v>
      </c>
      <c r="U309" s="261">
        <v>144</v>
      </c>
      <c r="V309" s="86" t="s">
        <v>452</v>
      </c>
      <c r="W309" s="223" t="s">
        <v>5221</v>
      </c>
      <c r="X309" s="223" t="s">
        <v>5222</v>
      </c>
      <c r="Y309" s="262">
        <v>56500</v>
      </c>
      <c r="Z309" s="226"/>
      <c r="AA309" s="241">
        <f t="shared" si="3"/>
        <v>0</v>
      </c>
      <c r="AB309" s="237" t="s">
        <v>5223</v>
      </c>
    </row>
    <row r="310" spans="1:28" ht="15" customHeight="1">
      <c r="A310" s="109">
        <v>301</v>
      </c>
      <c r="B310" s="222" t="str">
        <f t="shared" si="2"/>
        <v>Klik Disini</v>
      </c>
      <c r="C310" s="223" t="s">
        <v>5224</v>
      </c>
      <c r="D310" s="223"/>
      <c r="E310" s="223" t="s">
        <v>5225</v>
      </c>
      <c r="F310" s="223" t="s">
        <v>5226</v>
      </c>
      <c r="G310" s="223" t="s">
        <v>5227</v>
      </c>
      <c r="H310" s="223" t="s">
        <v>1056</v>
      </c>
      <c r="I310" s="258" t="s">
        <v>583</v>
      </c>
      <c r="J310" s="186" t="s">
        <v>265</v>
      </c>
      <c r="K310" s="264"/>
      <c r="L310" s="264"/>
      <c r="M310" s="259"/>
      <c r="N310" s="223" t="s">
        <v>449</v>
      </c>
      <c r="O310" s="223" t="s">
        <v>3419</v>
      </c>
      <c r="P310" s="260">
        <v>2015</v>
      </c>
      <c r="Q310" s="260">
        <v>2018</v>
      </c>
      <c r="R310" s="223" t="s">
        <v>3480</v>
      </c>
      <c r="S310" s="223" t="s">
        <v>78</v>
      </c>
      <c r="T310" s="223" t="s">
        <v>451</v>
      </c>
      <c r="U310" s="261">
        <v>256</v>
      </c>
      <c r="V310" s="86" t="s">
        <v>452</v>
      </c>
      <c r="W310" s="223" t="s">
        <v>515</v>
      </c>
      <c r="X310" s="223" t="s">
        <v>5228</v>
      </c>
      <c r="Y310" s="262">
        <v>59000</v>
      </c>
      <c r="Z310" s="226"/>
      <c r="AA310" s="241">
        <f t="shared" si="3"/>
        <v>0</v>
      </c>
      <c r="AB310" s="237" t="s">
        <v>5229</v>
      </c>
    </row>
    <row r="311" spans="1:28" ht="15" customHeight="1">
      <c r="A311" s="109">
        <v>302</v>
      </c>
      <c r="B311" s="222" t="str">
        <f t="shared" si="2"/>
        <v>Klik Disini</v>
      </c>
      <c r="C311" s="223" t="s">
        <v>5230</v>
      </c>
      <c r="D311" s="223"/>
      <c r="E311" s="223" t="s">
        <v>5231</v>
      </c>
      <c r="F311" s="223" t="s">
        <v>5232</v>
      </c>
      <c r="G311" s="223" t="s">
        <v>5233</v>
      </c>
      <c r="H311" s="223" t="s">
        <v>3727</v>
      </c>
      <c r="I311" s="258" t="s">
        <v>446</v>
      </c>
      <c r="J311" s="186" t="s">
        <v>385</v>
      </c>
      <c r="K311" s="264"/>
      <c r="L311" s="264"/>
      <c r="M311" s="259"/>
      <c r="N311" s="223" t="s">
        <v>449</v>
      </c>
      <c r="O311" s="223" t="s">
        <v>3419</v>
      </c>
      <c r="P311" s="260">
        <v>2014</v>
      </c>
      <c r="Q311" s="260">
        <v>2018</v>
      </c>
      <c r="R311" s="223" t="s">
        <v>3412</v>
      </c>
      <c r="S311" s="223" t="s">
        <v>78</v>
      </c>
      <c r="T311" s="223" t="s">
        <v>451</v>
      </c>
      <c r="U311" s="261">
        <v>216</v>
      </c>
      <c r="V311" s="86" t="s">
        <v>452</v>
      </c>
      <c r="W311" s="223" t="s">
        <v>2542</v>
      </c>
      <c r="X311" s="223" t="s">
        <v>5234</v>
      </c>
      <c r="Y311" s="262">
        <v>59500</v>
      </c>
      <c r="Z311" s="226"/>
      <c r="AA311" s="241">
        <f t="shared" si="3"/>
        <v>0</v>
      </c>
      <c r="AB311" s="237" t="s">
        <v>5235</v>
      </c>
    </row>
    <row r="312" spans="1:28" ht="15" customHeight="1">
      <c r="A312" s="109">
        <v>303</v>
      </c>
      <c r="B312" s="222" t="str">
        <f t="shared" si="2"/>
        <v>Klik Disini</v>
      </c>
      <c r="C312" s="223" t="s">
        <v>5236</v>
      </c>
      <c r="D312" s="223"/>
      <c r="E312" s="223" t="s">
        <v>5237</v>
      </c>
      <c r="F312" s="223" t="s">
        <v>5238</v>
      </c>
      <c r="G312" s="223" t="s">
        <v>5239</v>
      </c>
      <c r="H312" s="223" t="s">
        <v>3591</v>
      </c>
      <c r="I312" s="258" t="s">
        <v>446</v>
      </c>
      <c r="J312" s="186" t="s">
        <v>345</v>
      </c>
      <c r="K312" s="264"/>
      <c r="L312" s="264"/>
      <c r="M312" s="259"/>
      <c r="N312" s="223" t="s">
        <v>449</v>
      </c>
      <c r="O312" s="223" t="s">
        <v>3419</v>
      </c>
      <c r="P312" s="260">
        <v>2012</v>
      </c>
      <c r="Q312" s="260">
        <v>2018</v>
      </c>
      <c r="R312" s="223" t="s">
        <v>3412</v>
      </c>
      <c r="S312" s="223" t="s">
        <v>78</v>
      </c>
      <c r="T312" s="223" t="s">
        <v>451</v>
      </c>
      <c r="U312" s="261">
        <v>336</v>
      </c>
      <c r="V312" s="86" t="s">
        <v>452</v>
      </c>
      <c r="W312" s="223" t="s">
        <v>632</v>
      </c>
      <c r="X312" s="223" t="s">
        <v>5240</v>
      </c>
      <c r="Y312" s="262">
        <v>94000</v>
      </c>
      <c r="Z312" s="226"/>
      <c r="AA312" s="241">
        <f t="shared" si="3"/>
        <v>0</v>
      </c>
      <c r="AB312" s="237" t="s">
        <v>5241</v>
      </c>
    </row>
    <row r="313" spans="1:28" ht="15" customHeight="1">
      <c r="A313" s="109">
        <v>304</v>
      </c>
      <c r="B313" s="222" t="str">
        <f t="shared" si="2"/>
        <v>Klik Disini</v>
      </c>
      <c r="C313" s="223" t="s">
        <v>5242</v>
      </c>
      <c r="D313" s="223"/>
      <c r="E313" s="223" t="s">
        <v>5243</v>
      </c>
      <c r="F313" s="223" t="s">
        <v>5244</v>
      </c>
      <c r="G313" s="223" t="s">
        <v>5245</v>
      </c>
      <c r="H313" s="223" t="s">
        <v>460</v>
      </c>
      <c r="I313" s="258" t="s">
        <v>446</v>
      </c>
      <c r="J313" s="186" t="s">
        <v>373</v>
      </c>
      <c r="K313" s="264"/>
      <c r="L313" s="264"/>
      <c r="M313" s="259"/>
      <c r="N313" s="223" t="s">
        <v>449</v>
      </c>
      <c r="O313" s="223" t="s">
        <v>3419</v>
      </c>
      <c r="P313" s="260">
        <v>2015</v>
      </c>
      <c r="Q313" s="260">
        <v>2018</v>
      </c>
      <c r="R313" s="223" t="s">
        <v>3412</v>
      </c>
      <c r="S313" s="223" t="s">
        <v>78</v>
      </c>
      <c r="T313" s="223" t="s">
        <v>451</v>
      </c>
      <c r="U313" s="261">
        <v>288</v>
      </c>
      <c r="V313" s="86" t="s">
        <v>452</v>
      </c>
      <c r="W313" s="223" t="s">
        <v>813</v>
      </c>
      <c r="X313" s="223" t="s">
        <v>5246</v>
      </c>
      <c r="Y313" s="262">
        <v>119000</v>
      </c>
      <c r="Z313" s="226"/>
      <c r="AA313" s="241">
        <f t="shared" si="3"/>
        <v>0</v>
      </c>
      <c r="AB313" s="237" t="s">
        <v>5247</v>
      </c>
    </row>
    <row r="314" spans="1:28" ht="15" customHeight="1">
      <c r="A314" s="109">
        <v>305</v>
      </c>
      <c r="B314" s="222" t="str">
        <f t="shared" si="2"/>
        <v>Klik Disini</v>
      </c>
      <c r="C314" s="223" t="s">
        <v>5248</v>
      </c>
      <c r="D314" s="223"/>
      <c r="E314" s="223" t="s">
        <v>5243</v>
      </c>
      <c r="F314" s="223" t="s">
        <v>5249</v>
      </c>
      <c r="G314" s="223" t="s">
        <v>5250</v>
      </c>
      <c r="H314" s="223" t="s">
        <v>460</v>
      </c>
      <c r="I314" s="258" t="s">
        <v>446</v>
      </c>
      <c r="J314" s="186" t="s">
        <v>373</v>
      </c>
      <c r="K314" s="264"/>
      <c r="L314" s="264"/>
      <c r="M314" s="259"/>
      <c r="N314" s="223" t="s">
        <v>449</v>
      </c>
      <c r="O314" s="223" t="s">
        <v>3419</v>
      </c>
      <c r="P314" s="260">
        <v>2014</v>
      </c>
      <c r="Q314" s="260">
        <v>2018</v>
      </c>
      <c r="R314" s="223" t="s">
        <v>3412</v>
      </c>
      <c r="S314" s="223" t="s">
        <v>78</v>
      </c>
      <c r="T314" s="223" t="s">
        <v>451</v>
      </c>
      <c r="U314" s="261">
        <v>96</v>
      </c>
      <c r="V314" s="86" t="s">
        <v>452</v>
      </c>
      <c r="W314" s="223" t="s">
        <v>1332</v>
      </c>
      <c r="X314" s="223" t="s">
        <v>5251</v>
      </c>
      <c r="Y314" s="262">
        <v>37500</v>
      </c>
      <c r="Z314" s="226"/>
      <c r="AA314" s="241">
        <f t="shared" si="3"/>
        <v>0</v>
      </c>
      <c r="AB314" s="237" t="s">
        <v>5252</v>
      </c>
    </row>
    <row r="315" spans="1:28" ht="15" customHeight="1">
      <c r="A315" s="109">
        <v>306</v>
      </c>
      <c r="B315" s="222" t="str">
        <f t="shared" si="2"/>
        <v>Klik Disini</v>
      </c>
      <c r="C315" s="223" t="s">
        <v>5253</v>
      </c>
      <c r="D315" s="223"/>
      <c r="E315" s="223" t="s">
        <v>5254</v>
      </c>
      <c r="F315" s="223" t="s">
        <v>5255</v>
      </c>
      <c r="G315" s="223" t="s">
        <v>5256</v>
      </c>
      <c r="H315" s="223" t="s">
        <v>2070</v>
      </c>
      <c r="I315" s="258" t="s">
        <v>583</v>
      </c>
      <c r="J315" s="186" t="s">
        <v>263</v>
      </c>
      <c r="K315" s="264"/>
      <c r="L315" s="264"/>
      <c r="M315" s="259"/>
      <c r="N315" s="223" t="s">
        <v>449</v>
      </c>
      <c r="O315" s="223" t="s">
        <v>3419</v>
      </c>
      <c r="P315" s="260">
        <v>2015</v>
      </c>
      <c r="Q315" s="260">
        <v>2018</v>
      </c>
      <c r="R315" s="223" t="s">
        <v>3740</v>
      </c>
      <c r="S315" s="223" t="s">
        <v>78</v>
      </c>
      <c r="T315" s="223" t="s">
        <v>451</v>
      </c>
      <c r="U315" s="261">
        <v>40</v>
      </c>
      <c r="V315" s="86" t="s">
        <v>452</v>
      </c>
      <c r="W315" s="223" t="s">
        <v>1568</v>
      </c>
      <c r="X315" s="223" t="s">
        <v>5257</v>
      </c>
      <c r="Y315" s="262">
        <v>54000</v>
      </c>
      <c r="Z315" s="226"/>
      <c r="AA315" s="241">
        <f t="shared" si="3"/>
        <v>0</v>
      </c>
      <c r="AB315" s="237" t="s">
        <v>5258</v>
      </c>
    </row>
    <row r="316" spans="1:28" ht="15" customHeight="1">
      <c r="A316" s="109">
        <v>307</v>
      </c>
      <c r="B316" s="222" t="str">
        <f t="shared" si="2"/>
        <v>Klik Disini</v>
      </c>
      <c r="C316" s="223" t="s">
        <v>5259</v>
      </c>
      <c r="D316" s="223"/>
      <c r="E316" s="223" t="s">
        <v>5254</v>
      </c>
      <c r="F316" s="223" t="s">
        <v>5260</v>
      </c>
      <c r="G316" s="223" t="s">
        <v>5261</v>
      </c>
      <c r="H316" s="223" t="s">
        <v>2070</v>
      </c>
      <c r="I316" s="258" t="s">
        <v>583</v>
      </c>
      <c r="J316" s="186" t="s">
        <v>263</v>
      </c>
      <c r="K316" s="264"/>
      <c r="L316" s="264"/>
      <c r="M316" s="259"/>
      <c r="N316" s="223" t="s">
        <v>449</v>
      </c>
      <c r="O316" s="223" t="s">
        <v>3419</v>
      </c>
      <c r="P316" s="260">
        <v>2015</v>
      </c>
      <c r="Q316" s="260">
        <v>2018</v>
      </c>
      <c r="R316" s="223" t="s">
        <v>3740</v>
      </c>
      <c r="S316" s="223" t="s">
        <v>78</v>
      </c>
      <c r="T316" s="223" t="s">
        <v>451</v>
      </c>
      <c r="U316" s="261">
        <v>40</v>
      </c>
      <c r="V316" s="86" t="s">
        <v>452</v>
      </c>
      <c r="W316" s="223" t="s">
        <v>3567</v>
      </c>
      <c r="X316" s="223" t="s">
        <v>5262</v>
      </c>
      <c r="Y316" s="262">
        <v>54000</v>
      </c>
      <c r="Z316" s="226"/>
      <c r="AA316" s="241">
        <f t="shared" si="3"/>
        <v>0</v>
      </c>
      <c r="AB316" s="237" t="s">
        <v>5263</v>
      </c>
    </row>
    <row r="317" spans="1:28" ht="15" customHeight="1">
      <c r="A317" s="109">
        <v>308</v>
      </c>
      <c r="B317" s="222" t="str">
        <f t="shared" si="2"/>
        <v>Klik Disini</v>
      </c>
      <c r="C317" s="223" t="s">
        <v>5264</v>
      </c>
      <c r="D317" s="223"/>
      <c r="E317" s="223" t="s">
        <v>5265</v>
      </c>
      <c r="F317" s="223" t="s">
        <v>5266</v>
      </c>
      <c r="G317" s="223" t="s">
        <v>5267</v>
      </c>
      <c r="H317" s="223" t="s">
        <v>1056</v>
      </c>
      <c r="I317" s="258" t="s">
        <v>583</v>
      </c>
      <c r="J317" s="186" t="s">
        <v>265</v>
      </c>
      <c r="K317" s="264"/>
      <c r="L317" s="264"/>
      <c r="M317" s="259"/>
      <c r="N317" s="223" t="s">
        <v>449</v>
      </c>
      <c r="O317" s="223" t="s">
        <v>3419</v>
      </c>
      <c r="P317" s="260">
        <v>2015</v>
      </c>
      <c r="Q317" s="260">
        <v>2018</v>
      </c>
      <c r="R317" s="223" t="s">
        <v>3480</v>
      </c>
      <c r="S317" s="223" t="s">
        <v>78</v>
      </c>
      <c r="T317" s="223" t="s">
        <v>451</v>
      </c>
      <c r="U317" s="261">
        <v>256</v>
      </c>
      <c r="V317" s="86" t="s">
        <v>452</v>
      </c>
      <c r="W317" s="223" t="s">
        <v>488</v>
      </c>
      <c r="X317" s="223" t="s">
        <v>5268</v>
      </c>
      <c r="Y317" s="262">
        <v>61000</v>
      </c>
      <c r="Z317" s="226"/>
      <c r="AA317" s="241">
        <f t="shared" si="3"/>
        <v>0</v>
      </c>
      <c r="AB317" s="237" t="s">
        <v>5269</v>
      </c>
    </row>
    <row r="318" spans="1:28" ht="15" customHeight="1">
      <c r="A318" s="109">
        <v>309</v>
      </c>
      <c r="B318" s="222" t="str">
        <f t="shared" si="2"/>
        <v>Klik Disini</v>
      </c>
      <c r="C318" s="223" t="s">
        <v>5270</v>
      </c>
      <c r="D318" s="223"/>
      <c r="E318" s="223" t="s">
        <v>5271</v>
      </c>
      <c r="F318" s="223" t="s">
        <v>5272</v>
      </c>
      <c r="G318" s="223" t="s">
        <v>5273</v>
      </c>
      <c r="H318" s="223" t="s">
        <v>3532</v>
      </c>
      <c r="I318" s="258" t="s">
        <v>446</v>
      </c>
      <c r="J318" s="186" t="s">
        <v>345</v>
      </c>
      <c r="K318" s="264"/>
      <c r="L318" s="264"/>
      <c r="M318" s="259"/>
      <c r="N318" s="223" t="s">
        <v>449</v>
      </c>
      <c r="O318" s="223" t="s">
        <v>3419</v>
      </c>
      <c r="P318" s="260">
        <v>2015</v>
      </c>
      <c r="Q318" s="260">
        <v>2018</v>
      </c>
      <c r="R318" s="223" t="s">
        <v>3412</v>
      </c>
      <c r="S318" s="223" t="s">
        <v>78</v>
      </c>
      <c r="T318" s="223" t="s">
        <v>451</v>
      </c>
      <c r="U318" s="261">
        <v>224</v>
      </c>
      <c r="V318" s="86" t="s">
        <v>452</v>
      </c>
      <c r="W318" s="223" t="s">
        <v>743</v>
      </c>
      <c r="X318" s="223" t="s">
        <v>5274</v>
      </c>
      <c r="Y318" s="262">
        <v>102500</v>
      </c>
      <c r="Z318" s="226"/>
      <c r="AA318" s="241">
        <f t="shared" si="3"/>
        <v>0</v>
      </c>
      <c r="AB318" s="237" t="s">
        <v>5275</v>
      </c>
    </row>
    <row r="319" spans="1:28" ht="15" customHeight="1">
      <c r="A319" s="109">
        <v>310</v>
      </c>
      <c r="B319" s="222" t="str">
        <f t="shared" si="2"/>
        <v>Klik Disini</v>
      </c>
      <c r="C319" s="223" t="s">
        <v>5276</v>
      </c>
      <c r="D319" s="223"/>
      <c r="E319" s="223" t="s">
        <v>5277</v>
      </c>
      <c r="F319" s="223" t="s">
        <v>5278</v>
      </c>
      <c r="G319" s="223" t="s">
        <v>5279</v>
      </c>
      <c r="H319" s="223" t="s">
        <v>370</v>
      </c>
      <c r="I319" s="258" t="s">
        <v>446</v>
      </c>
      <c r="J319" s="186" t="s">
        <v>369</v>
      </c>
      <c r="K319" s="264"/>
      <c r="L319" s="264"/>
      <c r="M319" s="259"/>
      <c r="N319" s="223" t="s">
        <v>449</v>
      </c>
      <c r="O319" s="223" t="s">
        <v>3419</v>
      </c>
      <c r="P319" s="260">
        <v>2015</v>
      </c>
      <c r="Q319" s="260">
        <v>2018</v>
      </c>
      <c r="R319" s="223" t="s">
        <v>3412</v>
      </c>
      <c r="S319" s="223" t="s">
        <v>78</v>
      </c>
      <c r="T319" s="223" t="s">
        <v>451</v>
      </c>
      <c r="U319" s="261">
        <v>288</v>
      </c>
      <c r="V319" s="86" t="s">
        <v>452</v>
      </c>
      <c r="W319" s="223" t="s">
        <v>999</v>
      </c>
      <c r="X319" s="223" t="s">
        <v>5280</v>
      </c>
      <c r="Y319" s="262">
        <v>71000</v>
      </c>
      <c r="Z319" s="226"/>
      <c r="AA319" s="241">
        <f t="shared" si="3"/>
        <v>0</v>
      </c>
      <c r="AB319" s="237" t="s">
        <v>5281</v>
      </c>
    </row>
    <row r="320" spans="1:28" ht="15" customHeight="1">
      <c r="A320" s="109">
        <v>311</v>
      </c>
      <c r="B320" s="222" t="str">
        <f t="shared" si="2"/>
        <v>Klik Disini</v>
      </c>
      <c r="C320" s="223" t="s">
        <v>5282</v>
      </c>
      <c r="D320" s="223"/>
      <c r="E320" s="223" t="s">
        <v>5283</v>
      </c>
      <c r="F320" s="223" t="s">
        <v>5284</v>
      </c>
      <c r="G320" s="223" t="s">
        <v>5285</v>
      </c>
      <c r="H320" s="223" t="s">
        <v>344</v>
      </c>
      <c r="I320" s="258" t="s">
        <v>446</v>
      </c>
      <c r="J320" s="186" t="s">
        <v>343</v>
      </c>
      <c r="K320" s="264"/>
      <c r="L320" s="264"/>
      <c r="M320" s="259"/>
      <c r="N320" s="223" t="s">
        <v>449</v>
      </c>
      <c r="O320" s="223" t="s">
        <v>3419</v>
      </c>
      <c r="P320" s="260">
        <v>2014</v>
      </c>
      <c r="Q320" s="260">
        <v>2018</v>
      </c>
      <c r="R320" s="223" t="s">
        <v>3412</v>
      </c>
      <c r="S320" s="223" t="s">
        <v>78</v>
      </c>
      <c r="T320" s="223" t="s">
        <v>451</v>
      </c>
      <c r="U320" s="261">
        <v>336</v>
      </c>
      <c r="V320" s="86" t="s">
        <v>452</v>
      </c>
      <c r="W320" s="223" t="s">
        <v>3741</v>
      </c>
      <c r="X320" s="223" t="s">
        <v>5286</v>
      </c>
      <c r="Y320" s="262">
        <v>95500</v>
      </c>
      <c r="Z320" s="226"/>
      <c r="AA320" s="241">
        <f t="shared" si="3"/>
        <v>0</v>
      </c>
      <c r="AB320" s="237" t="s">
        <v>5287</v>
      </c>
    </row>
    <row r="321" spans="1:28" ht="15" customHeight="1">
      <c r="A321" s="109">
        <v>312</v>
      </c>
      <c r="B321" s="222" t="str">
        <f t="shared" si="2"/>
        <v>Klik Disini</v>
      </c>
      <c r="C321" s="223" t="s">
        <v>5288</v>
      </c>
      <c r="D321" s="223"/>
      <c r="E321" s="223" t="s">
        <v>5289</v>
      </c>
      <c r="F321" s="223" t="s">
        <v>5290</v>
      </c>
      <c r="G321" s="223" t="s">
        <v>5291</v>
      </c>
      <c r="H321" s="223" t="s">
        <v>384</v>
      </c>
      <c r="I321" s="258" t="s">
        <v>446</v>
      </c>
      <c r="J321" s="186" t="s">
        <v>339</v>
      </c>
      <c r="K321" s="264"/>
      <c r="L321" s="264"/>
      <c r="M321" s="259"/>
      <c r="N321" s="223" t="s">
        <v>449</v>
      </c>
      <c r="O321" s="223" t="s">
        <v>3419</v>
      </c>
      <c r="P321" s="260">
        <v>2014</v>
      </c>
      <c r="Q321" s="260">
        <v>2018</v>
      </c>
      <c r="R321" s="223" t="s">
        <v>3675</v>
      </c>
      <c r="S321" s="223" t="s">
        <v>78</v>
      </c>
      <c r="T321" s="223" t="s">
        <v>451</v>
      </c>
      <c r="U321" s="261">
        <v>128</v>
      </c>
      <c r="V321" s="86" t="s">
        <v>452</v>
      </c>
      <c r="W321" s="223" t="s">
        <v>3592</v>
      </c>
      <c r="X321" s="223" t="s">
        <v>5292</v>
      </c>
      <c r="Y321" s="262">
        <v>66000</v>
      </c>
      <c r="Z321" s="226"/>
      <c r="AA321" s="241">
        <f t="shared" si="3"/>
        <v>0</v>
      </c>
      <c r="AB321" s="237" t="s">
        <v>5293</v>
      </c>
    </row>
    <row r="322" spans="1:28" ht="15" customHeight="1">
      <c r="A322" s="109">
        <v>313</v>
      </c>
      <c r="B322" s="222" t="str">
        <f t="shared" si="2"/>
        <v>Klik Disini</v>
      </c>
      <c r="C322" s="223" t="s">
        <v>5294</v>
      </c>
      <c r="D322" s="223"/>
      <c r="E322" s="223" t="s">
        <v>5295</v>
      </c>
      <c r="F322" s="223" t="s">
        <v>5296</v>
      </c>
      <c r="G322" s="223" t="s">
        <v>5297</v>
      </c>
      <c r="H322" s="223" t="s">
        <v>3473</v>
      </c>
      <c r="I322" s="258" t="s">
        <v>446</v>
      </c>
      <c r="J322" s="186" t="s">
        <v>345</v>
      </c>
      <c r="K322" s="264"/>
      <c r="L322" s="264"/>
      <c r="M322" s="259"/>
      <c r="N322" s="223" t="s">
        <v>449</v>
      </c>
      <c r="O322" s="223" t="s">
        <v>3419</v>
      </c>
      <c r="P322" s="260">
        <v>2014</v>
      </c>
      <c r="Q322" s="260">
        <v>2018</v>
      </c>
      <c r="R322" s="223" t="s">
        <v>3412</v>
      </c>
      <c r="S322" s="223" t="s">
        <v>78</v>
      </c>
      <c r="T322" s="223" t="s">
        <v>451</v>
      </c>
      <c r="U322" s="261">
        <v>152</v>
      </c>
      <c r="V322" s="86" t="s">
        <v>452</v>
      </c>
      <c r="W322" s="223" t="s">
        <v>1718</v>
      </c>
      <c r="X322" s="223" t="s">
        <v>5298</v>
      </c>
      <c r="Y322" s="262">
        <v>53000</v>
      </c>
      <c r="Z322" s="226"/>
      <c r="AA322" s="241">
        <f t="shared" si="3"/>
        <v>0</v>
      </c>
      <c r="AB322" s="237" t="s">
        <v>5299</v>
      </c>
    </row>
    <row r="323" spans="1:28" ht="15" customHeight="1">
      <c r="A323" s="109">
        <v>314</v>
      </c>
      <c r="B323" s="222" t="str">
        <f t="shared" si="2"/>
        <v>Klik Disini</v>
      </c>
      <c r="C323" s="223" t="s">
        <v>5300</v>
      </c>
      <c r="D323" s="223"/>
      <c r="E323" s="223" t="s">
        <v>3529</v>
      </c>
      <c r="F323" s="223" t="s">
        <v>5301</v>
      </c>
      <c r="G323" s="223" t="s">
        <v>5302</v>
      </c>
      <c r="H323" s="223" t="s">
        <v>333</v>
      </c>
      <c r="I323" s="258" t="s">
        <v>592</v>
      </c>
      <c r="J323" s="186" t="s">
        <v>332</v>
      </c>
      <c r="K323" s="223" t="s">
        <v>447</v>
      </c>
      <c r="L323" s="223"/>
      <c r="M323" s="259" t="s">
        <v>447</v>
      </c>
      <c r="N323" s="223" t="s">
        <v>449</v>
      </c>
      <c r="O323" s="223" t="s">
        <v>3419</v>
      </c>
      <c r="P323" s="260">
        <v>2015</v>
      </c>
      <c r="Q323" s="260">
        <v>2018</v>
      </c>
      <c r="R323" s="223" t="s">
        <v>3412</v>
      </c>
      <c r="S323" s="223" t="s">
        <v>78</v>
      </c>
      <c r="T323" s="223" t="s">
        <v>451</v>
      </c>
      <c r="U323" s="261">
        <v>208</v>
      </c>
      <c r="V323" s="86" t="s">
        <v>452</v>
      </c>
      <c r="W323" s="223" t="s">
        <v>1529</v>
      </c>
      <c r="X323" s="223" t="s">
        <v>5303</v>
      </c>
      <c r="Y323" s="262">
        <v>85500</v>
      </c>
      <c r="Z323" s="226"/>
      <c r="AA323" s="241">
        <f t="shared" si="3"/>
        <v>0</v>
      </c>
      <c r="AB323" s="237" t="s">
        <v>5304</v>
      </c>
    </row>
    <row r="324" spans="1:28" ht="15" customHeight="1">
      <c r="A324" s="109">
        <v>315</v>
      </c>
      <c r="B324" s="222" t="str">
        <f t="shared" si="2"/>
        <v>Klik Disini</v>
      </c>
      <c r="C324" s="223" t="s">
        <v>5305</v>
      </c>
      <c r="D324" s="223"/>
      <c r="E324" s="223" t="s">
        <v>3529</v>
      </c>
      <c r="F324" s="223" t="s">
        <v>5306</v>
      </c>
      <c r="G324" s="223" t="s">
        <v>5307</v>
      </c>
      <c r="H324" s="223" t="s">
        <v>3473</v>
      </c>
      <c r="I324" s="258" t="s">
        <v>446</v>
      </c>
      <c r="J324" s="186" t="s">
        <v>345</v>
      </c>
      <c r="K324" s="264"/>
      <c r="L324" s="264"/>
      <c r="M324" s="259"/>
      <c r="N324" s="223"/>
      <c r="O324" s="223"/>
      <c r="P324" s="260">
        <v>2014</v>
      </c>
      <c r="Q324" s="260">
        <v>2018</v>
      </c>
      <c r="R324" s="223" t="s">
        <v>3412</v>
      </c>
      <c r="S324" s="223" t="s">
        <v>78</v>
      </c>
      <c r="T324" s="223"/>
      <c r="U324" s="261">
        <v>224</v>
      </c>
      <c r="V324" s="86" t="s">
        <v>452</v>
      </c>
      <c r="W324" s="223" t="s">
        <v>3881</v>
      </c>
      <c r="X324" s="223" t="s">
        <v>5308</v>
      </c>
      <c r="Y324" s="262">
        <v>54000</v>
      </c>
      <c r="Z324" s="226"/>
      <c r="AA324" s="241">
        <f t="shared" si="3"/>
        <v>0</v>
      </c>
      <c r="AB324" s="237" t="s">
        <v>5309</v>
      </c>
    </row>
    <row r="325" spans="1:28" ht="15" customHeight="1">
      <c r="A325" s="109">
        <v>316</v>
      </c>
      <c r="B325" s="222" t="str">
        <f t="shared" si="2"/>
        <v>Klik Disini</v>
      </c>
      <c r="C325" s="223" t="s">
        <v>5310</v>
      </c>
      <c r="D325" s="223"/>
      <c r="E325" s="223" t="s">
        <v>3529</v>
      </c>
      <c r="F325" s="223" t="s">
        <v>5311</v>
      </c>
      <c r="G325" s="223" t="s">
        <v>5312</v>
      </c>
      <c r="H325" s="223" t="s">
        <v>3473</v>
      </c>
      <c r="I325" s="258" t="s">
        <v>446</v>
      </c>
      <c r="J325" s="186" t="s">
        <v>345</v>
      </c>
      <c r="K325" s="264"/>
      <c r="L325" s="264"/>
      <c r="M325" s="259"/>
      <c r="N325" s="223"/>
      <c r="O325" s="223"/>
      <c r="P325" s="260">
        <v>2014</v>
      </c>
      <c r="Q325" s="260">
        <v>2018</v>
      </c>
      <c r="R325" s="223" t="s">
        <v>3412</v>
      </c>
      <c r="S325" s="223" t="s">
        <v>78</v>
      </c>
      <c r="T325" s="223"/>
      <c r="U325" s="261">
        <v>224</v>
      </c>
      <c r="V325" s="86" t="s">
        <v>452</v>
      </c>
      <c r="W325" s="223" t="s">
        <v>5313</v>
      </c>
      <c r="X325" s="223" t="s">
        <v>5314</v>
      </c>
      <c r="Y325" s="262">
        <v>53500</v>
      </c>
      <c r="Z325" s="226"/>
      <c r="AA325" s="241">
        <f t="shared" si="3"/>
        <v>0</v>
      </c>
      <c r="AB325" s="237" t="s">
        <v>5315</v>
      </c>
    </row>
    <row r="326" spans="1:28" ht="15" customHeight="1">
      <c r="A326" s="109">
        <v>317</v>
      </c>
      <c r="B326" s="222" t="str">
        <f t="shared" si="2"/>
        <v>Klik Disini</v>
      </c>
      <c r="C326" s="223" t="s">
        <v>5316</v>
      </c>
      <c r="D326" s="223"/>
      <c r="E326" s="223" t="s">
        <v>3529</v>
      </c>
      <c r="F326" s="223" t="s">
        <v>5317</v>
      </c>
      <c r="G326" s="223" t="s">
        <v>5318</v>
      </c>
      <c r="H326" s="223" t="s">
        <v>344</v>
      </c>
      <c r="I326" s="258" t="s">
        <v>446</v>
      </c>
      <c r="J326" s="186" t="s">
        <v>343</v>
      </c>
      <c r="K326" s="264"/>
      <c r="L326" s="264"/>
      <c r="M326" s="259"/>
      <c r="N326" s="223" t="s">
        <v>449</v>
      </c>
      <c r="O326" s="223" t="s">
        <v>450</v>
      </c>
      <c r="P326" s="260">
        <v>2015</v>
      </c>
      <c r="Q326" s="260">
        <v>2019</v>
      </c>
      <c r="R326" s="223" t="s">
        <v>3412</v>
      </c>
      <c r="S326" s="223" t="s">
        <v>78</v>
      </c>
      <c r="T326" s="223" t="s">
        <v>451</v>
      </c>
      <c r="U326" s="261">
        <v>176</v>
      </c>
      <c r="V326" s="86" t="s">
        <v>452</v>
      </c>
      <c r="W326" s="223" t="s">
        <v>2911</v>
      </c>
      <c r="X326" s="225" t="s">
        <v>5319</v>
      </c>
      <c r="Y326" s="262">
        <v>53500</v>
      </c>
      <c r="Z326" s="226"/>
      <c r="AA326" s="241">
        <f t="shared" si="3"/>
        <v>0</v>
      </c>
      <c r="AB326" s="237" t="s">
        <v>5320</v>
      </c>
    </row>
    <row r="327" spans="1:28" ht="15" customHeight="1">
      <c r="A327" s="109">
        <v>318</v>
      </c>
      <c r="B327" s="222" t="str">
        <f t="shared" si="2"/>
        <v>Klik Disini</v>
      </c>
      <c r="C327" s="223" t="s">
        <v>5321</v>
      </c>
      <c r="D327" s="223"/>
      <c r="E327" s="223" t="s">
        <v>3529</v>
      </c>
      <c r="F327" s="223" t="s">
        <v>5322</v>
      </c>
      <c r="G327" s="223" t="s">
        <v>5323</v>
      </c>
      <c r="H327" s="223" t="s">
        <v>344</v>
      </c>
      <c r="I327" s="258" t="s">
        <v>446</v>
      </c>
      <c r="J327" s="186" t="s">
        <v>343</v>
      </c>
      <c r="K327" s="264"/>
      <c r="L327" s="264"/>
      <c r="M327" s="259"/>
      <c r="N327" s="223"/>
      <c r="O327" s="223"/>
      <c r="P327" s="260">
        <v>2015</v>
      </c>
      <c r="Q327" s="260">
        <v>2018</v>
      </c>
      <c r="R327" s="223" t="s">
        <v>3412</v>
      </c>
      <c r="S327" s="223" t="s">
        <v>78</v>
      </c>
      <c r="T327" s="223"/>
      <c r="U327" s="261">
        <v>178</v>
      </c>
      <c r="V327" s="86" t="s">
        <v>452</v>
      </c>
      <c r="W327" s="223" t="s">
        <v>5324</v>
      </c>
      <c r="X327" s="223" t="s">
        <v>5325</v>
      </c>
      <c r="Y327" s="262">
        <v>59500</v>
      </c>
      <c r="Z327" s="226"/>
      <c r="AA327" s="241">
        <f t="shared" si="3"/>
        <v>0</v>
      </c>
      <c r="AB327" s="237" t="s">
        <v>5326</v>
      </c>
    </row>
    <row r="328" spans="1:28" ht="15" customHeight="1">
      <c r="A328" s="109">
        <v>319</v>
      </c>
      <c r="B328" s="222" t="str">
        <f t="shared" si="2"/>
        <v>Klik Disini</v>
      </c>
      <c r="C328" s="223" t="s">
        <v>5327</v>
      </c>
      <c r="D328" s="223"/>
      <c r="E328" s="223" t="s">
        <v>3529</v>
      </c>
      <c r="F328" s="223" t="s">
        <v>5328</v>
      </c>
      <c r="G328" s="223" t="s">
        <v>5329</v>
      </c>
      <c r="H328" s="223" t="s">
        <v>3473</v>
      </c>
      <c r="I328" s="258" t="s">
        <v>446</v>
      </c>
      <c r="J328" s="186" t="s">
        <v>345</v>
      </c>
      <c r="K328" s="264"/>
      <c r="L328" s="264"/>
      <c r="M328" s="259"/>
      <c r="N328" s="223"/>
      <c r="O328" s="223"/>
      <c r="P328" s="260">
        <v>2013</v>
      </c>
      <c r="Q328" s="260">
        <v>2018</v>
      </c>
      <c r="R328" s="223" t="s">
        <v>3412</v>
      </c>
      <c r="S328" s="223" t="s">
        <v>78</v>
      </c>
      <c r="T328" s="223"/>
      <c r="U328" s="261">
        <v>174</v>
      </c>
      <c r="V328" s="86" t="s">
        <v>452</v>
      </c>
      <c r="W328" s="223" t="s">
        <v>2602</v>
      </c>
      <c r="X328" s="223" t="s">
        <v>5330</v>
      </c>
      <c r="Y328" s="262">
        <v>49500</v>
      </c>
      <c r="Z328" s="226"/>
      <c r="AA328" s="241">
        <f t="shared" si="3"/>
        <v>0</v>
      </c>
      <c r="AB328" s="237" t="s">
        <v>5331</v>
      </c>
    </row>
    <row r="329" spans="1:28" ht="15" customHeight="1">
      <c r="A329" s="109">
        <v>320</v>
      </c>
      <c r="B329" s="222" t="str">
        <f t="shared" si="2"/>
        <v>Klik Disini</v>
      </c>
      <c r="C329" s="223" t="s">
        <v>5332</v>
      </c>
      <c r="D329" s="223"/>
      <c r="E329" s="223" t="s">
        <v>3529</v>
      </c>
      <c r="F329" s="223" t="s">
        <v>5333</v>
      </c>
      <c r="G329" s="223" t="s">
        <v>5334</v>
      </c>
      <c r="H329" s="223" t="s">
        <v>3473</v>
      </c>
      <c r="I329" s="258" t="s">
        <v>446</v>
      </c>
      <c r="J329" s="186" t="s">
        <v>345</v>
      </c>
      <c r="K329" s="264"/>
      <c r="L329" s="264"/>
      <c r="M329" s="259"/>
      <c r="N329" s="223"/>
      <c r="O329" s="223"/>
      <c r="P329" s="260">
        <v>2015</v>
      </c>
      <c r="Q329" s="260">
        <v>2018</v>
      </c>
      <c r="R329" s="223" t="s">
        <v>3412</v>
      </c>
      <c r="S329" s="223" t="s">
        <v>78</v>
      </c>
      <c r="T329" s="223"/>
      <c r="U329" s="261">
        <v>225</v>
      </c>
      <c r="V329" s="86" t="s">
        <v>452</v>
      </c>
      <c r="W329" s="223" t="s">
        <v>1076</v>
      </c>
      <c r="X329" s="223" t="s">
        <v>5335</v>
      </c>
      <c r="Y329" s="262">
        <v>56500</v>
      </c>
      <c r="Z329" s="226"/>
      <c r="AA329" s="241">
        <f t="shared" si="3"/>
        <v>0</v>
      </c>
      <c r="AB329" s="237" t="s">
        <v>5336</v>
      </c>
    </row>
    <row r="330" spans="1:28" ht="15" customHeight="1">
      <c r="A330" s="109">
        <v>321</v>
      </c>
      <c r="B330" s="222" t="str">
        <f t="shared" si="2"/>
        <v>Klik Disini</v>
      </c>
      <c r="C330" s="223" t="s">
        <v>5337</v>
      </c>
      <c r="D330" s="223"/>
      <c r="E330" s="223" t="s">
        <v>3529</v>
      </c>
      <c r="F330" s="223" t="s">
        <v>5338</v>
      </c>
      <c r="G330" s="223" t="s">
        <v>5339</v>
      </c>
      <c r="H330" s="223" t="s">
        <v>3532</v>
      </c>
      <c r="I330" s="258" t="s">
        <v>446</v>
      </c>
      <c r="J330" s="186" t="s">
        <v>345</v>
      </c>
      <c r="K330" s="264"/>
      <c r="L330" s="264"/>
      <c r="M330" s="259"/>
      <c r="N330" s="263" t="s">
        <v>449</v>
      </c>
      <c r="O330" s="263" t="s">
        <v>3419</v>
      </c>
      <c r="P330" s="260">
        <v>2013</v>
      </c>
      <c r="Q330" s="260">
        <v>2018</v>
      </c>
      <c r="R330" s="223" t="s">
        <v>3412</v>
      </c>
      <c r="S330" s="223" t="s">
        <v>78</v>
      </c>
      <c r="T330" s="223" t="s">
        <v>451</v>
      </c>
      <c r="U330" s="261">
        <v>258</v>
      </c>
      <c r="V330" s="86" t="s">
        <v>452</v>
      </c>
      <c r="W330" s="223" t="s">
        <v>5340</v>
      </c>
      <c r="X330" s="225" t="s">
        <v>5341</v>
      </c>
      <c r="Y330" s="262">
        <v>66000</v>
      </c>
      <c r="Z330" s="226"/>
      <c r="AA330" s="241">
        <f t="shared" si="3"/>
        <v>0</v>
      </c>
      <c r="AB330" s="237" t="s">
        <v>5342</v>
      </c>
    </row>
    <row r="331" spans="1:28" ht="15" customHeight="1">
      <c r="A331" s="109">
        <v>322</v>
      </c>
      <c r="B331" s="222" t="str">
        <f t="shared" si="2"/>
        <v>Klik Disini</v>
      </c>
      <c r="C331" s="223" t="s">
        <v>5343</v>
      </c>
      <c r="D331" s="223"/>
      <c r="E331" s="223" t="s">
        <v>3529</v>
      </c>
      <c r="F331" s="223" t="s">
        <v>5344</v>
      </c>
      <c r="G331" s="223" t="s">
        <v>5345</v>
      </c>
      <c r="H331" s="223" t="s">
        <v>3532</v>
      </c>
      <c r="I331" s="258" t="s">
        <v>446</v>
      </c>
      <c r="J331" s="186" t="s">
        <v>345</v>
      </c>
      <c r="K331" s="264"/>
      <c r="L331" s="264"/>
      <c r="M331" s="259"/>
      <c r="N331" s="223" t="s">
        <v>449</v>
      </c>
      <c r="O331" s="223" t="s">
        <v>3419</v>
      </c>
      <c r="P331" s="260">
        <v>2013</v>
      </c>
      <c r="Q331" s="260">
        <v>2018</v>
      </c>
      <c r="R331" s="223" t="s">
        <v>3412</v>
      </c>
      <c r="S331" s="223" t="s">
        <v>78</v>
      </c>
      <c r="T331" s="223" t="s">
        <v>451</v>
      </c>
      <c r="U331" s="261">
        <v>266</v>
      </c>
      <c r="V331" s="86" t="s">
        <v>452</v>
      </c>
      <c r="W331" s="223" t="s">
        <v>3779</v>
      </c>
      <c r="X331" s="223" t="s">
        <v>5346</v>
      </c>
      <c r="Y331" s="262">
        <v>66000</v>
      </c>
      <c r="Z331" s="226"/>
      <c r="AA331" s="241">
        <f t="shared" si="3"/>
        <v>0</v>
      </c>
      <c r="AB331" s="237" t="s">
        <v>5347</v>
      </c>
    </row>
    <row r="332" spans="1:28" ht="15" customHeight="1">
      <c r="A332" s="109">
        <v>323</v>
      </c>
      <c r="B332" s="222" t="str">
        <f t="shared" si="2"/>
        <v>Klik Disini</v>
      </c>
      <c r="C332" s="223" t="s">
        <v>5348</v>
      </c>
      <c r="D332" s="223"/>
      <c r="E332" s="223" t="s">
        <v>3529</v>
      </c>
      <c r="F332" s="223" t="s">
        <v>5349</v>
      </c>
      <c r="G332" s="223" t="s">
        <v>5350</v>
      </c>
      <c r="H332" s="223" t="s">
        <v>3532</v>
      </c>
      <c r="I332" s="258" t="s">
        <v>446</v>
      </c>
      <c r="J332" s="186" t="s">
        <v>345</v>
      </c>
      <c r="K332" s="264"/>
      <c r="L332" s="264"/>
      <c r="M332" s="259"/>
      <c r="N332" s="223"/>
      <c r="O332" s="223"/>
      <c r="P332" s="260">
        <v>2014</v>
      </c>
      <c r="Q332" s="260">
        <v>2018</v>
      </c>
      <c r="R332" s="223" t="s">
        <v>3412</v>
      </c>
      <c r="S332" s="223" t="s">
        <v>78</v>
      </c>
      <c r="T332" s="223"/>
      <c r="U332" s="261">
        <v>214</v>
      </c>
      <c r="V332" s="86" t="s">
        <v>452</v>
      </c>
      <c r="W332" s="223" t="s">
        <v>5351</v>
      </c>
      <c r="X332" s="223" t="s">
        <v>5352</v>
      </c>
      <c r="Y332" s="262">
        <v>51000</v>
      </c>
      <c r="Z332" s="226"/>
      <c r="AA332" s="241">
        <f t="shared" si="3"/>
        <v>0</v>
      </c>
      <c r="AB332" s="237" t="s">
        <v>5353</v>
      </c>
    </row>
    <row r="333" spans="1:28" ht="15" customHeight="1">
      <c r="A333" s="109">
        <v>324</v>
      </c>
      <c r="B333" s="222" t="str">
        <f t="shared" si="2"/>
        <v>Klik Disini</v>
      </c>
      <c r="C333" s="223" t="s">
        <v>5354</v>
      </c>
      <c r="D333" s="223"/>
      <c r="E333" s="223" t="s">
        <v>3529</v>
      </c>
      <c r="F333" s="223" t="s">
        <v>5355</v>
      </c>
      <c r="G333" s="223" t="s">
        <v>5356</v>
      </c>
      <c r="H333" s="223" t="s">
        <v>3591</v>
      </c>
      <c r="I333" s="258" t="s">
        <v>446</v>
      </c>
      <c r="J333" s="186" t="s">
        <v>345</v>
      </c>
      <c r="K333" s="264"/>
      <c r="L333" s="264"/>
      <c r="M333" s="259"/>
      <c r="N333" s="223"/>
      <c r="O333" s="223"/>
      <c r="P333" s="260">
        <v>2013</v>
      </c>
      <c r="Q333" s="260">
        <v>2018</v>
      </c>
      <c r="R333" s="223" t="s">
        <v>3412</v>
      </c>
      <c r="S333" s="223" t="s">
        <v>78</v>
      </c>
      <c r="T333" s="223"/>
      <c r="U333" s="261">
        <v>194</v>
      </c>
      <c r="V333" s="86" t="s">
        <v>452</v>
      </c>
      <c r="W333" s="223" t="s">
        <v>1252</v>
      </c>
      <c r="X333" s="223" t="s">
        <v>5357</v>
      </c>
      <c r="Y333" s="262">
        <v>53000</v>
      </c>
      <c r="Z333" s="226"/>
      <c r="AA333" s="241">
        <f t="shared" si="3"/>
        <v>0</v>
      </c>
      <c r="AB333" s="237" t="s">
        <v>5358</v>
      </c>
    </row>
    <row r="334" spans="1:28" ht="15" customHeight="1">
      <c r="A334" s="109">
        <v>325</v>
      </c>
      <c r="B334" s="222" t="str">
        <f t="shared" si="2"/>
        <v>Klik Disini</v>
      </c>
      <c r="C334" s="223" t="s">
        <v>5359</v>
      </c>
      <c r="D334" s="223"/>
      <c r="E334" s="223" t="s">
        <v>3529</v>
      </c>
      <c r="F334" s="223" t="s">
        <v>5360</v>
      </c>
      <c r="G334" s="223" t="s">
        <v>5361</v>
      </c>
      <c r="H334" s="223" t="s">
        <v>561</v>
      </c>
      <c r="I334" s="258" t="s">
        <v>446</v>
      </c>
      <c r="J334" s="186" t="s">
        <v>337</v>
      </c>
      <c r="K334" s="264"/>
      <c r="L334" s="264"/>
      <c r="M334" s="259"/>
      <c r="N334" s="223"/>
      <c r="O334" s="223"/>
      <c r="P334" s="260">
        <v>2014</v>
      </c>
      <c r="Q334" s="260">
        <v>2018</v>
      </c>
      <c r="R334" s="223" t="s">
        <v>3412</v>
      </c>
      <c r="S334" s="223" t="s">
        <v>78</v>
      </c>
      <c r="T334" s="223"/>
      <c r="U334" s="261">
        <v>200</v>
      </c>
      <c r="V334" s="86" t="s">
        <v>452</v>
      </c>
      <c r="W334" s="223" t="s">
        <v>2602</v>
      </c>
      <c r="X334" s="223" t="s">
        <v>5362</v>
      </c>
      <c r="Y334" s="262">
        <v>49000</v>
      </c>
      <c r="Z334" s="226"/>
      <c r="AA334" s="241">
        <f t="shared" si="3"/>
        <v>0</v>
      </c>
      <c r="AB334" s="237" t="s">
        <v>5363</v>
      </c>
    </row>
    <row r="335" spans="1:28" ht="15" customHeight="1">
      <c r="A335" s="109">
        <v>326</v>
      </c>
      <c r="B335" s="222" t="str">
        <f t="shared" si="2"/>
        <v>Klik Disini</v>
      </c>
      <c r="C335" s="223" t="s">
        <v>5364</v>
      </c>
      <c r="D335" s="223"/>
      <c r="E335" s="223" t="s">
        <v>3529</v>
      </c>
      <c r="F335" s="223" t="s">
        <v>5365</v>
      </c>
      <c r="G335" s="223" t="s">
        <v>5366</v>
      </c>
      <c r="H335" s="223" t="s">
        <v>3473</v>
      </c>
      <c r="I335" s="258" t="s">
        <v>446</v>
      </c>
      <c r="J335" s="186" t="s">
        <v>345</v>
      </c>
      <c r="K335" s="264"/>
      <c r="L335" s="264"/>
      <c r="M335" s="259"/>
      <c r="N335" s="223"/>
      <c r="O335" s="223"/>
      <c r="P335" s="260">
        <v>2015</v>
      </c>
      <c r="Q335" s="260">
        <v>2018</v>
      </c>
      <c r="R335" s="223" t="s">
        <v>3412</v>
      </c>
      <c r="S335" s="223" t="s">
        <v>78</v>
      </c>
      <c r="T335" s="223"/>
      <c r="U335" s="261">
        <v>224</v>
      </c>
      <c r="V335" s="86" t="s">
        <v>452</v>
      </c>
      <c r="W335" s="223" t="s">
        <v>904</v>
      </c>
      <c r="X335" s="223" t="s">
        <v>5367</v>
      </c>
      <c r="Y335" s="262">
        <v>56500</v>
      </c>
      <c r="Z335" s="226"/>
      <c r="AA335" s="241">
        <f t="shared" si="3"/>
        <v>0</v>
      </c>
      <c r="AB335" s="237" t="s">
        <v>5368</v>
      </c>
    </row>
    <row r="336" spans="1:28" ht="15" customHeight="1">
      <c r="A336" s="109">
        <v>327</v>
      </c>
      <c r="B336" s="222" t="str">
        <f t="shared" si="2"/>
        <v>Klik Disini</v>
      </c>
      <c r="C336" s="223" t="s">
        <v>5369</v>
      </c>
      <c r="D336" s="223"/>
      <c r="E336" s="223" t="s">
        <v>3529</v>
      </c>
      <c r="F336" s="223" t="s">
        <v>5370</v>
      </c>
      <c r="G336" s="223" t="s">
        <v>5371</v>
      </c>
      <c r="H336" s="223" t="s">
        <v>3532</v>
      </c>
      <c r="I336" s="258" t="s">
        <v>446</v>
      </c>
      <c r="J336" s="186" t="s">
        <v>345</v>
      </c>
      <c r="K336" s="264"/>
      <c r="L336" s="264"/>
      <c r="M336" s="259"/>
      <c r="N336" s="223" t="s">
        <v>449</v>
      </c>
      <c r="O336" s="223" t="s">
        <v>3419</v>
      </c>
      <c r="P336" s="260">
        <v>2013</v>
      </c>
      <c r="Q336" s="260">
        <v>2018</v>
      </c>
      <c r="R336" s="223" t="s">
        <v>3412</v>
      </c>
      <c r="S336" s="223" t="s">
        <v>78</v>
      </c>
      <c r="T336" s="223" t="s">
        <v>451</v>
      </c>
      <c r="U336" s="261">
        <v>274</v>
      </c>
      <c r="V336" s="86" t="s">
        <v>452</v>
      </c>
      <c r="W336" s="223" t="s">
        <v>5372</v>
      </c>
      <c r="X336" s="223" t="s">
        <v>5373</v>
      </c>
      <c r="Y336" s="262">
        <v>74500</v>
      </c>
      <c r="Z336" s="226"/>
      <c r="AA336" s="241">
        <f t="shared" si="3"/>
        <v>0</v>
      </c>
      <c r="AB336" s="237" t="s">
        <v>5374</v>
      </c>
    </row>
    <row r="337" spans="1:28" ht="15" customHeight="1">
      <c r="A337" s="109">
        <v>328</v>
      </c>
      <c r="B337" s="222" t="str">
        <f t="shared" si="2"/>
        <v>Klik Disini</v>
      </c>
      <c r="C337" s="223" t="s">
        <v>5375</v>
      </c>
      <c r="D337" s="223"/>
      <c r="E337" s="223" t="s">
        <v>5376</v>
      </c>
      <c r="F337" s="223" t="s">
        <v>5377</v>
      </c>
      <c r="G337" s="223" t="s">
        <v>5378</v>
      </c>
      <c r="H337" s="223" t="s">
        <v>3912</v>
      </c>
      <c r="I337" s="258" t="s">
        <v>446</v>
      </c>
      <c r="J337" s="186" t="s">
        <v>367</v>
      </c>
      <c r="K337" s="264"/>
      <c r="L337" s="264"/>
      <c r="M337" s="259"/>
      <c r="N337" s="223" t="s">
        <v>449</v>
      </c>
      <c r="O337" s="223" t="s">
        <v>3419</v>
      </c>
      <c r="P337" s="260">
        <v>2011</v>
      </c>
      <c r="Q337" s="260">
        <v>2018</v>
      </c>
      <c r="R337" s="223" t="s">
        <v>3412</v>
      </c>
      <c r="S337" s="223" t="s">
        <v>78</v>
      </c>
      <c r="T337" s="223" t="s">
        <v>451</v>
      </c>
      <c r="U337" s="261">
        <v>201</v>
      </c>
      <c r="V337" s="86" t="s">
        <v>452</v>
      </c>
      <c r="W337" s="223" t="s">
        <v>1057</v>
      </c>
      <c r="X337" s="223" t="s">
        <v>5379</v>
      </c>
      <c r="Y337" s="262">
        <v>61500</v>
      </c>
      <c r="Z337" s="226"/>
      <c r="AA337" s="241">
        <f t="shared" si="3"/>
        <v>0</v>
      </c>
      <c r="AB337" s="237" t="s">
        <v>5380</v>
      </c>
    </row>
    <row r="338" spans="1:28" ht="15" customHeight="1">
      <c r="A338" s="109">
        <v>329</v>
      </c>
      <c r="B338" s="222" t="str">
        <f t="shared" si="2"/>
        <v>Klik Disini</v>
      </c>
      <c r="C338" s="223" t="s">
        <v>5381</v>
      </c>
      <c r="D338" s="223"/>
      <c r="E338" s="223" t="s">
        <v>5382</v>
      </c>
      <c r="F338" s="223" t="s">
        <v>5383</v>
      </c>
      <c r="G338" s="223" t="s">
        <v>5384</v>
      </c>
      <c r="H338" s="223" t="s">
        <v>3912</v>
      </c>
      <c r="I338" s="258" t="s">
        <v>446</v>
      </c>
      <c r="J338" s="186" t="s">
        <v>367</v>
      </c>
      <c r="K338" s="264"/>
      <c r="L338" s="264"/>
      <c r="M338" s="259"/>
      <c r="N338" s="223" t="s">
        <v>449</v>
      </c>
      <c r="O338" s="223" t="s">
        <v>3419</v>
      </c>
      <c r="P338" s="260">
        <v>2011</v>
      </c>
      <c r="Q338" s="260">
        <v>2018</v>
      </c>
      <c r="R338" s="223" t="s">
        <v>3412</v>
      </c>
      <c r="S338" s="223" t="s">
        <v>78</v>
      </c>
      <c r="T338" s="223" t="s">
        <v>451</v>
      </c>
      <c r="U338" s="261">
        <v>138</v>
      </c>
      <c r="V338" s="86" t="s">
        <v>452</v>
      </c>
      <c r="W338" s="223" t="s">
        <v>1124</v>
      </c>
      <c r="X338" s="223" t="s">
        <v>5385</v>
      </c>
      <c r="Y338" s="262">
        <v>53500</v>
      </c>
      <c r="Z338" s="226"/>
      <c r="AA338" s="241">
        <f t="shared" si="3"/>
        <v>0</v>
      </c>
      <c r="AB338" s="237" t="s">
        <v>5386</v>
      </c>
    </row>
    <row r="339" spans="1:28" ht="15" customHeight="1">
      <c r="A339" s="109">
        <v>330</v>
      </c>
      <c r="B339" s="222" t="str">
        <f t="shared" si="2"/>
        <v>Klik Disini</v>
      </c>
      <c r="C339" s="223" t="s">
        <v>5387</v>
      </c>
      <c r="D339" s="223"/>
      <c r="E339" s="223" t="s">
        <v>5388</v>
      </c>
      <c r="F339" s="223" t="s">
        <v>5389</v>
      </c>
      <c r="G339" s="223" t="s">
        <v>5390</v>
      </c>
      <c r="H339" s="223" t="s">
        <v>3912</v>
      </c>
      <c r="I339" s="258" t="s">
        <v>446</v>
      </c>
      <c r="J339" s="186" t="s">
        <v>367</v>
      </c>
      <c r="K339" s="264"/>
      <c r="L339" s="264"/>
      <c r="M339" s="259"/>
      <c r="N339" s="223" t="s">
        <v>449</v>
      </c>
      <c r="O339" s="223" t="s">
        <v>3419</v>
      </c>
      <c r="P339" s="260">
        <v>2011</v>
      </c>
      <c r="Q339" s="260">
        <v>2018</v>
      </c>
      <c r="R339" s="223" t="s">
        <v>3412</v>
      </c>
      <c r="S339" s="223" t="s">
        <v>78</v>
      </c>
      <c r="T339" s="223" t="s">
        <v>451</v>
      </c>
      <c r="U339" s="261">
        <v>178</v>
      </c>
      <c r="V339" s="86" t="s">
        <v>452</v>
      </c>
      <c r="W339" s="223" t="s">
        <v>555</v>
      </c>
      <c r="X339" s="223" t="s">
        <v>5391</v>
      </c>
      <c r="Y339" s="262">
        <v>61500</v>
      </c>
      <c r="Z339" s="226"/>
      <c r="AA339" s="241">
        <f t="shared" si="3"/>
        <v>0</v>
      </c>
      <c r="AB339" s="237" t="s">
        <v>5392</v>
      </c>
    </row>
    <row r="340" spans="1:28" ht="15" customHeight="1">
      <c r="A340" s="109">
        <v>331</v>
      </c>
      <c r="B340" s="222" t="str">
        <f t="shared" si="2"/>
        <v>Klik Disini</v>
      </c>
      <c r="C340" s="223" t="s">
        <v>5393</v>
      </c>
      <c r="D340" s="223"/>
      <c r="E340" s="223" t="s">
        <v>5394</v>
      </c>
      <c r="F340" s="223" t="s">
        <v>5395</v>
      </c>
      <c r="G340" s="223" t="s">
        <v>5396</v>
      </c>
      <c r="H340" s="223" t="s">
        <v>3912</v>
      </c>
      <c r="I340" s="258" t="s">
        <v>446</v>
      </c>
      <c r="J340" s="186" t="s">
        <v>367</v>
      </c>
      <c r="K340" s="264"/>
      <c r="L340" s="264"/>
      <c r="M340" s="259"/>
      <c r="N340" s="223" t="s">
        <v>449</v>
      </c>
      <c r="O340" s="223" t="s">
        <v>3419</v>
      </c>
      <c r="P340" s="260">
        <v>2011</v>
      </c>
      <c r="Q340" s="260">
        <v>2018</v>
      </c>
      <c r="R340" s="223" t="s">
        <v>3412</v>
      </c>
      <c r="S340" s="223" t="s">
        <v>78</v>
      </c>
      <c r="T340" s="223" t="s">
        <v>451</v>
      </c>
      <c r="U340" s="261">
        <v>241</v>
      </c>
      <c r="V340" s="86" t="s">
        <v>452</v>
      </c>
      <c r="W340" s="223" t="s">
        <v>497</v>
      </c>
      <c r="X340" s="223" t="s">
        <v>5397</v>
      </c>
      <c r="Y340" s="262">
        <v>79500</v>
      </c>
      <c r="Z340" s="226"/>
      <c r="AA340" s="241">
        <f t="shared" si="3"/>
        <v>0</v>
      </c>
      <c r="AB340" s="237" t="s">
        <v>5398</v>
      </c>
    </row>
    <row r="341" spans="1:28" ht="15" customHeight="1">
      <c r="A341" s="109">
        <v>332</v>
      </c>
      <c r="B341" s="222" t="str">
        <f t="shared" si="2"/>
        <v>Klik Disini</v>
      </c>
      <c r="C341" s="223" t="s">
        <v>5399</v>
      </c>
      <c r="D341" s="223"/>
      <c r="E341" s="223" t="s">
        <v>4071</v>
      </c>
      <c r="F341" s="223" t="s">
        <v>5400</v>
      </c>
      <c r="G341" s="223" t="s">
        <v>5401</v>
      </c>
      <c r="H341" s="223" t="s">
        <v>3912</v>
      </c>
      <c r="I341" s="258" t="s">
        <v>446</v>
      </c>
      <c r="J341" s="186" t="s">
        <v>367</v>
      </c>
      <c r="K341" s="264"/>
      <c r="L341" s="264"/>
      <c r="M341" s="259"/>
      <c r="N341" s="223" t="s">
        <v>449</v>
      </c>
      <c r="O341" s="223" t="s">
        <v>3419</v>
      </c>
      <c r="P341" s="260">
        <v>2011</v>
      </c>
      <c r="Q341" s="260">
        <v>2018</v>
      </c>
      <c r="R341" s="223" t="s">
        <v>3412</v>
      </c>
      <c r="S341" s="223" t="s">
        <v>78</v>
      </c>
      <c r="T341" s="223" t="s">
        <v>451</v>
      </c>
      <c r="U341" s="261">
        <v>170</v>
      </c>
      <c r="V341" s="86" t="s">
        <v>452</v>
      </c>
      <c r="W341" s="223" t="s">
        <v>505</v>
      </c>
      <c r="X341" s="223" t="s">
        <v>5402</v>
      </c>
      <c r="Y341" s="262">
        <v>52000</v>
      </c>
      <c r="Z341" s="226"/>
      <c r="AA341" s="241">
        <f t="shared" si="3"/>
        <v>0</v>
      </c>
      <c r="AB341" s="237" t="s">
        <v>5403</v>
      </c>
    </row>
    <row r="342" spans="1:28" ht="15" customHeight="1">
      <c r="A342" s="109">
        <v>333</v>
      </c>
      <c r="B342" s="222" t="str">
        <f t="shared" si="2"/>
        <v>Klik Disini</v>
      </c>
      <c r="C342" s="223" t="s">
        <v>5404</v>
      </c>
      <c r="D342" s="223"/>
      <c r="E342" s="223" t="s">
        <v>5405</v>
      </c>
      <c r="F342" s="223" t="s">
        <v>5406</v>
      </c>
      <c r="G342" s="223" t="s">
        <v>5407</v>
      </c>
      <c r="H342" s="223" t="s">
        <v>3912</v>
      </c>
      <c r="I342" s="258" t="s">
        <v>446</v>
      </c>
      <c r="J342" s="186" t="s">
        <v>367</v>
      </c>
      <c r="K342" s="264"/>
      <c r="L342" s="264"/>
      <c r="M342" s="259"/>
      <c r="N342" s="223" t="s">
        <v>449</v>
      </c>
      <c r="O342" s="223" t="s">
        <v>3419</v>
      </c>
      <c r="P342" s="260">
        <v>2011</v>
      </c>
      <c r="Q342" s="260">
        <v>2018</v>
      </c>
      <c r="R342" s="223" t="s">
        <v>3412</v>
      </c>
      <c r="S342" s="223" t="s">
        <v>78</v>
      </c>
      <c r="T342" s="223" t="s">
        <v>451</v>
      </c>
      <c r="U342" s="261">
        <v>249</v>
      </c>
      <c r="V342" s="86" t="s">
        <v>452</v>
      </c>
      <c r="W342" s="223" t="s">
        <v>3585</v>
      </c>
      <c r="X342" s="223" t="s">
        <v>5408</v>
      </c>
      <c r="Y342" s="262">
        <v>86000</v>
      </c>
      <c r="Z342" s="226"/>
      <c r="AA342" s="241">
        <f t="shared" si="3"/>
        <v>0</v>
      </c>
      <c r="AB342" s="237" t="s">
        <v>5409</v>
      </c>
    </row>
    <row r="343" spans="1:28" ht="15" customHeight="1">
      <c r="A343" s="109">
        <v>334</v>
      </c>
      <c r="B343" s="222" t="str">
        <f t="shared" si="2"/>
        <v>Klik Disini</v>
      </c>
      <c r="C343" s="223" t="s">
        <v>5410</v>
      </c>
      <c r="D343" s="223"/>
      <c r="E343" s="223" t="s">
        <v>3909</v>
      </c>
      <c r="F343" s="223" t="s">
        <v>5411</v>
      </c>
      <c r="G343" s="223" t="s">
        <v>5412</v>
      </c>
      <c r="H343" s="223" t="s">
        <v>3912</v>
      </c>
      <c r="I343" s="258" t="s">
        <v>446</v>
      </c>
      <c r="J343" s="186" t="s">
        <v>367</v>
      </c>
      <c r="K343" s="264"/>
      <c r="L343" s="264"/>
      <c r="M343" s="259"/>
      <c r="N343" s="223" t="s">
        <v>449</v>
      </c>
      <c r="O343" s="223" t="s">
        <v>3419</v>
      </c>
      <c r="P343" s="260">
        <v>2011</v>
      </c>
      <c r="Q343" s="260">
        <v>2018</v>
      </c>
      <c r="R343" s="223" t="s">
        <v>3412</v>
      </c>
      <c r="S343" s="223" t="s">
        <v>78</v>
      </c>
      <c r="T343" s="223" t="s">
        <v>451</v>
      </c>
      <c r="U343" s="261">
        <v>378</v>
      </c>
      <c r="V343" s="86" t="s">
        <v>452</v>
      </c>
      <c r="W343" s="223" t="s">
        <v>1083</v>
      </c>
      <c r="X343" s="223" t="s">
        <v>5413</v>
      </c>
      <c r="Y343" s="262">
        <v>117000</v>
      </c>
      <c r="Z343" s="226"/>
      <c r="AA343" s="241">
        <f t="shared" si="3"/>
        <v>0</v>
      </c>
      <c r="AB343" s="237" t="s">
        <v>5414</v>
      </c>
    </row>
    <row r="344" spans="1:28" ht="15" customHeight="1">
      <c r="A344" s="109">
        <v>335</v>
      </c>
      <c r="B344" s="222" t="str">
        <f t="shared" si="2"/>
        <v>Klik Disini</v>
      </c>
      <c r="C344" s="223" t="s">
        <v>5415</v>
      </c>
      <c r="D344" s="223"/>
      <c r="E344" s="223" t="s">
        <v>5416</v>
      </c>
      <c r="F344" s="223" t="s">
        <v>5417</v>
      </c>
      <c r="G344" s="223" t="s">
        <v>5418</v>
      </c>
      <c r="H344" s="223" t="s">
        <v>3912</v>
      </c>
      <c r="I344" s="258" t="s">
        <v>446</v>
      </c>
      <c r="J344" s="186" t="s">
        <v>367</v>
      </c>
      <c r="K344" s="264"/>
      <c r="L344" s="264"/>
      <c r="M344" s="259"/>
      <c r="N344" s="223" t="s">
        <v>449</v>
      </c>
      <c r="O344" s="223" t="s">
        <v>3419</v>
      </c>
      <c r="P344" s="260">
        <v>2011</v>
      </c>
      <c r="Q344" s="260">
        <v>2018</v>
      </c>
      <c r="R344" s="223" t="s">
        <v>3412</v>
      </c>
      <c r="S344" s="223" t="s">
        <v>78</v>
      </c>
      <c r="T344" s="223" t="s">
        <v>451</v>
      </c>
      <c r="U344" s="261">
        <v>74</v>
      </c>
      <c r="V344" s="86" t="s">
        <v>452</v>
      </c>
      <c r="W344" s="223" t="s">
        <v>5419</v>
      </c>
      <c r="X344" s="223" t="s">
        <v>5420</v>
      </c>
      <c r="Y344" s="262">
        <v>35500</v>
      </c>
      <c r="Z344" s="226"/>
      <c r="AA344" s="241">
        <f t="shared" si="3"/>
        <v>0</v>
      </c>
      <c r="AB344" s="237" t="s">
        <v>5421</v>
      </c>
    </row>
    <row r="345" spans="1:28" ht="15" customHeight="1">
      <c r="A345" s="109">
        <v>336</v>
      </c>
      <c r="B345" s="222" t="str">
        <f t="shared" si="2"/>
        <v>Klik Disini</v>
      </c>
      <c r="C345" s="223" t="s">
        <v>5422</v>
      </c>
      <c r="D345" s="223"/>
      <c r="E345" s="223" t="s">
        <v>4608</v>
      </c>
      <c r="F345" s="223" t="s">
        <v>5423</v>
      </c>
      <c r="G345" s="223" t="s">
        <v>5424</v>
      </c>
      <c r="H345" s="223" t="s">
        <v>3912</v>
      </c>
      <c r="I345" s="258" t="s">
        <v>446</v>
      </c>
      <c r="J345" s="186" t="s">
        <v>367</v>
      </c>
      <c r="K345" s="264"/>
      <c r="L345" s="264"/>
      <c r="M345" s="259"/>
      <c r="N345" s="223" t="s">
        <v>449</v>
      </c>
      <c r="O345" s="223" t="s">
        <v>3419</v>
      </c>
      <c r="P345" s="260">
        <v>2011</v>
      </c>
      <c r="Q345" s="260">
        <v>2018</v>
      </c>
      <c r="R345" s="223" t="s">
        <v>3412</v>
      </c>
      <c r="S345" s="223" t="s">
        <v>78</v>
      </c>
      <c r="T345" s="223" t="s">
        <v>451</v>
      </c>
      <c r="U345" s="261">
        <v>234</v>
      </c>
      <c r="V345" s="86" t="s">
        <v>452</v>
      </c>
      <c r="W345" s="223" t="s">
        <v>618</v>
      </c>
      <c r="X345" s="223" t="s">
        <v>5425</v>
      </c>
      <c r="Y345" s="262">
        <v>73000</v>
      </c>
      <c r="Z345" s="226"/>
      <c r="AA345" s="241">
        <f t="shared" si="3"/>
        <v>0</v>
      </c>
      <c r="AB345" s="237" t="s">
        <v>5426</v>
      </c>
    </row>
    <row r="346" spans="1:28" ht="15" customHeight="1">
      <c r="A346" s="109">
        <v>337</v>
      </c>
      <c r="B346" s="222" t="str">
        <f t="shared" si="2"/>
        <v>Klik Disini</v>
      </c>
      <c r="C346" s="223" t="s">
        <v>5427</v>
      </c>
      <c r="D346" s="223"/>
      <c r="E346" s="223" t="s">
        <v>5428</v>
      </c>
      <c r="F346" s="223" t="s">
        <v>5429</v>
      </c>
      <c r="G346" s="223" t="s">
        <v>5430</v>
      </c>
      <c r="H346" s="223" t="s">
        <v>3912</v>
      </c>
      <c r="I346" s="258" t="s">
        <v>446</v>
      </c>
      <c r="J346" s="186" t="s">
        <v>367</v>
      </c>
      <c r="K346" s="264"/>
      <c r="L346" s="264"/>
      <c r="M346" s="259"/>
      <c r="N346" s="223" t="s">
        <v>449</v>
      </c>
      <c r="O346" s="223" t="s">
        <v>3419</v>
      </c>
      <c r="P346" s="260">
        <v>2011</v>
      </c>
      <c r="Q346" s="260">
        <v>2018</v>
      </c>
      <c r="R346" s="223" t="s">
        <v>3412</v>
      </c>
      <c r="S346" s="223" t="s">
        <v>78</v>
      </c>
      <c r="T346" s="223" t="s">
        <v>451</v>
      </c>
      <c r="U346" s="261">
        <v>191</v>
      </c>
      <c r="V346" s="86" t="s">
        <v>452</v>
      </c>
      <c r="W346" s="223" t="s">
        <v>804</v>
      </c>
      <c r="X346" s="223" t="s">
        <v>5431</v>
      </c>
      <c r="Y346" s="262">
        <v>48500</v>
      </c>
      <c r="Z346" s="226"/>
      <c r="AA346" s="241">
        <f t="shared" si="3"/>
        <v>0</v>
      </c>
      <c r="AB346" s="237" t="s">
        <v>5432</v>
      </c>
    </row>
    <row r="347" spans="1:28" ht="15" customHeight="1">
      <c r="A347" s="109">
        <v>338</v>
      </c>
      <c r="B347" s="222" t="str">
        <f t="shared" si="2"/>
        <v>Klik Disini</v>
      </c>
      <c r="C347" s="223" t="s">
        <v>5433</v>
      </c>
      <c r="D347" s="223"/>
      <c r="E347" s="223" t="s">
        <v>5434</v>
      </c>
      <c r="F347" s="223" t="s">
        <v>5435</v>
      </c>
      <c r="G347" s="223" t="s">
        <v>5436</v>
      </c>
      <c r="H347" s="223" t="s">
        <v>3912</v>
      </c>
      <c r="I347" s="258" t="s">
        <v>446</v>
      </c>
      <c r="J347" s="186" t="s">
        <v>367</v>
      </c>
      <c r="K347" s="264"/>
      <c r="L347" s="264"/>
      <c r="M347" s="259"/>
      <c r="N347" s="223" t="s">
        <v>449</v>
      </c>
      <c r="O347" s="223" t="s">
        <v>3419</v>
      </c>
      <c r="P347" s="260">
        <v>2011</v>
      </c>
      <c r="Q347" s="260">
        <v>2018</v>
      </c>
      <c r="R347" s="223" t="s">
        <v>3412</v>
      </c>
      <c r="S347" s="223" t="s">
        <v>78</v>
      </c>
      <c r="T347" s="223" t="s">
        <v>451</v>
      </c>
      <c r="U347" s="261">
        <v>135</v>
      </c>
      <c r="V347" s="86" t="s">
        <v>452</v>
      </c>
      <c r="W347" s="223" t="s">
        <v>2063</v>
      </c>
      <c r="X347" s="223" t="s">
        <v>5437</v>
      </c>
      <c r="Y347" s="262">
        <v>49500</v>
      </c>
      <c r="Z347" s="226"/>
      <c r="AA347" s="241">
        <f t="shared" si="3"/>
        <v>0</v>
      </c>
      <c r="AB347" s="237" t="s">
        <v>5438</v>
      </c>
    </row>
    <row r="348" spans="1:28" ht="15" customHeight="1">
      <c r="A348" s="109">
        <v>339</v>
      </c>
      <c r="B348" s="222" t="str">
        <f t="shared" si="2"/>
        <v>Klik Disini</v>
      </c>
      <c r="C348" s="223" t="s">
        <v>5439</v>
      </c>
      <c r="D348" s="223"/>
      <c r="E348" s="223" t="s">
        <v>5440</v>
      </c>
      <c r="F348" s="223" t="s">
        <v>5441</v>
      </c>
      <c r="G348" s="223" t="s">
        <v>5442</v>
      </c>
      <c r="H348" s="223" t="s">
        <v>3912</v>
      </c>
      <c r="I348" s="258" t="s">
        <v>446</v>
      </c>
      <c r="J348" s="186" t="s">
        <v>367</v>
      </c>
      <c r="K348" s="264"/>
      <c r="L348" s="264"/>
      <c r="M348" s="259"/>
      <c r="N348" s="223" t="s">
        <v>449</v>
      </c>
      <c r="O348" s="223" t="s">
        <v>3419</v>
      </c>
      <c r="P348" s="260">
        <v>2011</v>
      </c>
      <c r="Q348" s="260">
        <v>2018</v>
      </c>
      <c r="R348" s="223" t="s">
        <v>3412</v>
      </c>
      <c r="S348" s="223" t="s">
        <v>78</v>
      </c>
      <c r="T348" s="223" t="s">
        <v>451</v>
      </c>
      <c r="U348" s="261">
        <v>322</v>
      </c>
      <c r="V348" s="86" t="s">
        <v>452</v>
      </c>
      <c r="W348" s="223" t="s">
        <v>1788</v>
      </c>
      <c r="X348" s="223" t="s">
        <v>5443</v>
      </c>
      <c r="Y348" s="262">
        <v>88500</v>
      </c>
      <c r="Z348" s="226"/>
      <c r="AA348" s="241">
        <f t="shared" si="3"/>
        <v>0</v>
      </c>
      <c r="AB348" s="237" t="s">
        <v>5444</v>
      </c>
    </row>
    <row r="349" spans="1:28" ht="15" customHeight="1">
      <c r="A349" s="109">
        <v>340</v>
      </c>
      <c r="B349" s="222" t="str">
        <f t="shared" si="2"/>
        <v>Klik Disini</v>
      </c>
      <c r="C349" s="223" t="s">
        <v>5445</v>
      </c>
      <c r="D349" s="223"/>
      <c r="E349" s="223" t="s">
        <v>5446</v>
      </c>
      <c r="F349" s="223" t="s">
        <v>5447</v>
      </c>
      <c r="G349" s="223" t="s">
        <v>5448</v>
      </c>
      <c r="H349" s="223" t="s">
        <v>3912</v>
      </c>
      <c r="I349" s="258" t="s">
        <v>446</v>
      </c>
      <c r="J349" s="186" t="s">
        <v>367</v>
      </c>
      <c r="K349" s="264"/>
      <c r="L349" s="264"/>
      <c r="M349" s="259"/>
      <c r="N349" s="223"/>
      <c r="O349" s="223"/>
      <c r="P349" s="260">
        <v>2011</v>
      </c>
      <c r="Q349" s="260">
        <v>2018</v>
      </c>
      <c r="R349" s="223" t="s">
        <v>3412</v>
      </c>
      <c r="S349" s="223" t="s">
        <v>78</v>
      </c>
      <c r="T349" s="223"/>
      <c r="U349" s="261">
        <v>266</v>
      </c>
      <c r="V349" s="86" t="s">
        <v>452</v>
      </c>
      <c r="W349" s="223" t="s">
        <v>601</v>
      </c>
      <c r="X349" s="223" t="s">
        <v>5449</v>
      </c>
      <c r="Y349" s="262">
        <v>64000</v>
      </c>
      <c r="Z349" s="226"/>
      <c r="AA349" s="241">
        <f t="shared" si="3"/>
        <v>0</v>
      </c>
      <c r="AB349" s="237" t="s">
        <v>5450</v>
      </c>
    </row>
    <row r="350" spans="1:28" ht="15" customHeight="1">
      <c r="A350" s="109">
        <v>341</v>
      </c>
      <c r="B350" s="222" t="str">
        <f t="shared" si="2"/>
        <v>Klik Disini</v>
      </c>
      <c r="C350" s="223" t="s">
        <v>5451</v>
      </c>
      <c r="D350" s="223"/>
      <c r="E350" s="223" t="s">
        <v>5452</v>
      </c>
      <c r="F350" s="223" t="s">
        <v>5453</v>
      </c>
      <c r="G350" s="223" t="s">
        <v>5454</v>
      </c>
      <c r="H350" s="223" t="s">
        <v>3912</v>
      </c>
      <c r="I350" s="258" t="s">
        <v>446</v>
      </c>
      <c r="J350" s="186" t="s">
        <v>367</v>
      </c>
      <c r="K350" s="264"/>
      <c r="L350" s="264"/>
      <c r="M350" s="259"/>
      <c r="N350" s="223" t="s">
        <v>449</v>
      </c>
      <c r="O350" s="223" t="s">
        <v>3419</v>
      </c>
      <c r="P350" s="260">
        <v>2011</v>
      </c>
      <c r="Q350" s="260">
        <v>2018</v>
      </c>
      <c r="R350" s="223" t="s">
        <v>3412</v>
      </c>
      <c r="S350" s="223" t="s">
        <v>78</v>
      </c>
      <c r="T350" s="223" t="s">
        <v>451</v>
      </c>
      <c r="U350" s="261">
        <v>282</v>
      </c>
      <c r="V350" s="86" t="s">
        <v>452</v>
      </c>
      <c r="W350" s="223" t="s">
        <v>1102</v>
      </c>
      <c r="X350" s="223" t="s">
        <v>5449</v>
      </c>
      <c r="Y350" s="262">
        <v>81000</v>
      </c>
      <c r="Z350" s="226"/>
      <c r="AA350" s="241">
        <f t="shared" si="3"/>
        <v>0</v>
      </c>
      <c r="AB350" s="237" t="s">
        <v>5455</v>
      </c>
    </row>
    <row r="351" spans="1:28" ht="15" customHeight="1">
      <c r="A351" s="109">
        <v>342</v>
      </c>
      <c r="B351" s="222" t="str">
        <f t="shared" si="2"/>
        <v>Klik Disini</v>
      </c>
      <c r="C351" s="223" t="s">
        <v>5456</v>
      </c>
      <c r="D351" s="223"/>
      <c r="E351" s="223" t="s">
        <v>5457</v>
      </c>
      <c r="F351" s="223" t="s">
        <v>5458</v>
      </c>
      <c r="G351" s="223" t="s">
        <v>5459</v>
      </c>
      <c r="H351" s="223" t="s">
        <v>3912</v>
      </c>
      <c r="I351" s="258" t="s">
        <v>446</v>
      </c>
      <c r="J351" s="186" t="s">
        <v>367</v>
      </c>
      <c r="K351" s="264"/>
      <c r="L351" s="264"/>
      <c r="M351" s="259"/>
      <c r="N351" s="223" t="s">
        <v>449</v>
      </c>
      <c r="O351" s="223" t="s">
        <v>3419</v>
      </c>
      <c r="P351" s="260">
        <v>2011</v>
      </c>
      <c r="Q351" s="260">
        <v>2018</v>
      </c>
      <c r="R351" s="223" t="s">
        <v>3412</v>
      </c>
      <c r="S351" s="223" t="s">
        <v>78</v>
      </c>
      <c r="T351" s="223" t="s">
        <v>451</v>
      </c>
      <c r="U351" s="261">
        <v>75</v>
      </c>
      <c r="V351" s="86" t="s">
        <v>452</v>
      </c>
      <c r="W351" s="223" t="s">
        <v>755</v>
      </c>
      <c r="X351" s="223" t="s">
        <v>5460</v>
      </c>
      <c r="Y351" s="262">
        <v>40500</v>
      </c>
      <c r="Z351" s="226"/>
      <c r="AA351" s="241">
        <f t="shared" si="3"/>
        <v>0</v>
      </c>
      <c r="AB351" s="237" t="s">
        <v>5461</v>
      </c>
    </row>
    <row r="352" spans="1:28" ht="15" customHeight="1">
      <c r="A352" s="109">
        <v>343</v>
      </c>
      <c r="B352" s="222" t="str">
        <f t="shared" si="2"/>
        <v>Klik Disini</v>
      </c>
      <c r="C352" s="223" t="s">
        <v>5462</v>
      </c>
      <c r="D352" s="223"/>
      <c r="E352" s="223" t="s">
        <v>4319</v>
      </c>
      <c r="F352" s="223" t="s">
        <v>5463</v>
      </c>
      <c r="G352" s="223" t="s">
        <v>5464</v>
      </c>
      <c r="H352" s="223" t="s">
        <v>3912</v>
      </c>
      <c r="I352" s="258" t="s">
        <v>446</v>
      </c>
      <c r="J352" s="186" t="s">
        <v>367</v>
      </c>
      <c r="K352" s="223" t="s">
        <v>447</v>
      </c>
      <c r="L352" s="223"/>
      <c r="M352" s="259" t="s">
        <v>447</v>
      </c>
      <c r="N352" s="223" t="s">
        <v>449</v>
      </c>
      <c r="O352" s="223" t="s">
        <v>3419</v>
      </c>
      <c r="P352" s="260">
        <v>2010</v>
      </c>
      <c r="Q352" s="260">
        <v>2018</v>
      </c>
      <c r="R352" s="223" t="s">
        <v>3412</v>
      </c>
      <c r="S352" s="223" t="s">
        <v>78</v>
      </c>
      <c r="T352" s="223" t="s">
        <v>451</v>
      </c>
      <c r="U352" s="261">
        <v>130</v>
      </c>
      <c r="V352" s="86" t="s">
        <v>452</v>
      </c>
      <c r="W352" s="223" t="s">
        <v>796</v>
      </c>
      <c r="X352" s="223" t="s">
        <v>5465</v>
      </c>
      <c r="Y352" s="262">
        <v>74500</v>
      </c>
      <c r="Z352" s="226"/>
      <c r="AA352" s="241">
        <f t="shared" si="3"/>
        <v>0</v>
      </c>
      <c r="AB352" s="237" t="s">
        <v>5466</v>
      </c>
    </row>
    <row r="353" spans="1:28" ht="15" customHeight="1">
      <c r="A353" s="109">
        <v>344</v>
      </c>
      <c r="B353" s="222" t="str">
        <f t="shared" si="2"/>
        <v>Klik Disini</v>
      </c>
      <c r="C353" s="223" t="s">
        <v>5467</v>
      </c>
      <c r="D353" s="223"/>
      <c r="E353" s="223" t="s">
        <v>3909</v>
      </c>
      <c r="F353" s="223" t="s">
        <v>5468</v>
      </c>
      <c r="G353" s="223" t="s">
        <v>5469</v>
      </c>
      <c r="H353" s="223" t="s">
        <v>3912</v>
      </c>
      <c r="I353" s="258" t="s">
        <v>446</v>
      </c>
      <c r="J353" s="186" t="s">
        <v>367</v>
      </c>
      <c r="K353" s="223" t="s">
        <v>447</v>
      </c>
      <c r="L353" s="223"/>
      <c r="M353" s="259" t="s">
        <v>447</v>
      </c>
      <c r="N353" s="263" t="s">
        <v>449</v>
      </c>
      <c r="O353" s="263" t="s">
        <v>3419</v>
      </c>
      <c r="P353" s="260">
        <v>2010</v>
      </c>
      <c r="Q353" s="260">
        <v>2018</v>
      </c>
      <c r="R353" s="223" t="s">
        <v>3412</v>
      </c>
      <c r="S353" s="223" t="s">
        <v>78</v>
      </c>
      <c r="T353" s="223" t="s">
        <v>451</v>
      </c>
      <c r="U353" s="261">
        <v>228</v>
      </c>
      <c r="V353" s="86" t="s">
        <v>452</v>
      </c>
      <c r="W353" s="223" t="s">
        <v>663</v>
      </c>
      <c r="X353" s="223" t="s">
        <v>5470</v>
      </c>
      <c r="Y353" s="262">
        <v>69000</v>
      </c>
      <c r="Z353" s="226"/>
      <c r="AA353" s="241">
        <f t="shared" si="3"/>
        <v>0</v>
      </c>
      <c r="AB353" s="237" t="s">
        <v>5471</v>
      </c>
    </row>
    <row r="354" spans="1:28" ht="15" customHeight="1">
      <c r="A354" s="109">
        <v>345</v>
      </c>
      <c r="B354" s="222" t="str">
        <f t="shared" si="2"/>
        <v>Klik Disini</v>
      </c>
      <c r="C354" s="223" t="s">
        <v>5472</v>
      </c>
      <c r="D354" s="223"/>
      <c r="E354" s="223" t="s">
        <v>3909</v>
      </c>
      <c r="F354" s="223" t="s">
        <v>5473</v>
      </c>
      <c r="G354" s="223" t="s">
        <v>5474</v>
      </c>
      <c r="H354" s="223" t="s">
        <v>3912</v>
      </c>
      <c r="I354" s="258" t="s">
        <v>446</v>
      </c>
      <c r="J354" s="186" t="s">
        <v>367</v>
      </c>
      <c r="K354" s="223" t="s">
        <v>447</v>
      </c>
      <c r="L354" s="223"/>
      <c r="M354" s="259" t="s">
        <v>447</v>
      </c>
      <c r="N354" s="223" t="s">
        <v>449</v>
      </c>
      <c r="O354" s="223" t="s">
        <v>3419</v>
      </c>
      <c r="P354" s="260">
        <v>2010</v>
      </c>
      <c r="Q354" s="260">
        <v>2018</v>
      </c>
      <c r="R354" s="223" t="s">
        <v>3412</v>
      </c>
      <c r="S354" s="223" t="s">
        <v>78</v>
      </c>
      <c r="T354" s="223" t="s">
        <v>451</v>
      </c>
      <c r="U354" s="261">
        <v>386</v>
      </c>
      <c r="V354" s="86" t="s">
        <v>452</v>
      </c>
      <c r="W354" s="223" t="s">
        <v>601</v>
      </c>
      <c r="X354" s="223" t="s">
        <v>5475</v>
      </c>
      <c r="Y354" s="262">
        <v>126000</v>
      </c>
      <c r="Z354" s="226"/>
      <c r="AA354" s="241">
        <f t="shared" si="3"/>
        <v>0</v>
      </c>
      <c r="AB354" s="237" t="s">
        <v>5476</v>
      </c>
    </row>
    <row r="355" spans="1:28" ht="15" customHeight="1">
      <c r="A355" s="109">
        <v>346</v>
      </c>
      <c r="B355" s="222" t="str">
        <f t="shared" si="2"/>
        <v>Klik Disini</v>
      </c>
      <c r="C355" s="223" t="s">
        <v>5477</v>
      </c>
      <c r="D355" s="223"/>
      <c r="E355" s="223" t="s">
        <v>5478</v>
      </c>
      <c r="F355" s="223" t="s">
        <v>5479</v>
      </c>
      <c r="G355" s="223" t="s">
        <v>5480</v>
      </c>
      <c r="H355" s="223" t="s">
        <v>3912</v>
      </c>
      <c r="I355" s="258" t="s">
        <v>446</v>
      </c>
      <c r="J355" s="186" t="s">
        <v>367</v>
      </c>
      <c r="K355" s="264"/>
      <c r="L355" s="264"/>
      <c r="M355" s="259"/>
      <c r="N355" s="223" t="s">
        <v>449</v>
      </c>
      <c r="O355" s="223" t="s">
        <v>3419</v>
      </c>
      <c r="P355" s="260">
        <v>2010</v>
      </c>
      <c r="Q355" s="260">
        <v>2018</v>
      </c>
      <c r="R355" s="223" t="s">
        <v>3412</v>
      </c>
      <c r="S355" s="223" t="s">
        <v>78</v>
      </c>
      <c r="T355" s="223" t="s">
        <v>451</v>
      </c>
      <c r="U355" s="261">
        <v>98</v>
      </c>
      <c r="V355" s="86" t="s">
        <v>452</v>
      </c>
      <c r="W355" s="223" t="s">
        <v>804</v>
      </c>
      <c r="X355" s="223" t="s">
        <v>5481</v>
      </c>
      <c r="Y355" s="262">
        <v>32500</v>
      </c>
      <c r="Z355" s="226"/>
      <c r="AA355" s="241">
        <f t="shared" si="3"/>
        <v>0</v>
      </c>
      <c r="AB355" s="237" t="s">
        <v>5482</v>
      </c>
    </row>
    <row r="356" spans="1:28" ht="15" customHeight="1">
      <c r="A356" s="109">
        <v>347</v>
      </c>
      <c r="B356" s="222" t="str">
        <f t="shared" si="2"/>
        <v>Klik Disini</v>
      </c>
      <c r="C356" s="223" t="s">
        <v>5483</v>
      </c>
      <c r="D356" s="223"/>
      <c r="E356" s="223" t="s">
        <v>5484</v>
      </c>
      <c r="F356" s="223" t="s">
        <v>5485</v>
      </c>
      <c r="G356" s="223" t="s">
        <v>5486</v>
      </c>
      <c r="H356" s="223" t="s">
        <v>3912</v>
      </c>
      <c r="I356" s="258" t="s">
        <v>446</v>
      </c>
      <c r="J356" s="186" t="s">
        <v>367</v>
      </c>
      <c r="K356" s="223" t="s">
        <v>447</v>
      </c>
      <c r="L356" s="223"/>
      <c r="M356" s="259" t="s">
        <v>447</v>
      </c>
      <c r="N356" s="223" t="s">
        <v>449</v>
      </c>
      <c r="O356" s="223" t="s">
        <v>3419</v>
      </c>
      <c r="P356" s="260">
        <v>2010</v>
      </c>
      <c r="Q356" s="260">
        <v>2018</v>
      </c>
      <c r="R356" s="223" t="s">
        <v>3412</v>
      </c>
      <c r="S356" s="223" t="s">
        <v>78</v>
      </c>
      <c r="T356" s="223" t="s">
        <v>451</v>
      </c>
      <c r="U356" s="261">
        <v>258</v>
      </c>
      <c r="V356" s="86" t="s">
        <v>452</v>
      </c>
      <c r="W356" s="223" t="s">
        <v>563</v>
      </c>
      <c r="X356" s="223" t="s">
        <v>5487</v>
      </c>
      <c r="Y356" s="262">
        <v>87500</v>
      </c>
      <c r="Z356" s="226"/>
      <c r="AA356" s="241">
        <f t="shared" si="3"/>
        <v>0</v>
      </c>
      <c r="AB356" s="237" t="s">
        <v>5488</v>
      </c>
    </row>
    <row r="357" spans="1:28" ht="15" customHeight="1">
      <c r="A357" s="109">
        <v>348</v>
      </c>
      <c r="B357" s="222" t="str">
        <f t="shared" si="2"/>
        <v>Klik Disini</v>
      </c>
      <c r="C357" s="223" t="s">
        <v>5489</v>
      </c>
      <c r="D357" s="223"/>
      <c r="E357" s="223" t="s">
        <v>4319</v>
      </c>
      <c r="F357" s="223" t="s">
        <v>5490</v>
      </c>
      <c r="G357" s="223" t="s">
        <v>5491</v>
      </c>
      <c r="H357" s="223" t="s">
        <v>3912</v>
      </c>
      <c r="I357" s="258" t="s">
        <v>446</v>
      </c>
      <c r="J357" s="186" t="s">
        <v>367</v>
      </c>
      <c r="K357" s="223" t="s">
        <v>447</v>
      </c>
      <c r="L357" s="223"/>
      <c r="M357" s="259" t="s">
        <v>447</v>
      </c>
      <c r="N357" s="223" t="s">
        <v>449</v>
      </c>
      <c r="O357" s="223" t="s">
        <v>3419</v>
      </c>
      <c r="P357" s="260">
        <v>2010</v>
      </c>
      <c r="Q357" s="260">
        <v>2018</v>
      </c>
      <c r="R357" s="223" t="s">
        <v>3412</v>
      </c>
      <c r="S357" s="223" t="s">
        <v>78</v>
      </c>
      <c r="T357" s="223" t="s">
        <v>451</v>
      </c>
      <c r="U357" s="261">
        <v>74</v>
      </c>
      <c r="V357" s="86" t="s">
        <v>452</v>
      </c>
      <c r="W357" s="223" t="s">
        <v>453</v>
      </c>
      <c r="X357" s="223" t="s">
        <v>5492</v>
      </c>
      <c r="Y357" s="262">
        <v>29500</v>
      </c>
      <c r="Z357" s="226"/>
      <c r="AA357" s="241">
        <f t="shared" si="3"/>
        <v>0</v>
      </c>
      <c r="AB357" s="237" t="s">
        <v>5493</v>
      </c>
    </row>
    <row r="358" spans="1:28" ht="15" customHeight="1">
      <c r="A358" s="109">
        <v>349</v>
      </c>
      <c r="B358" s="222" t="str">
        <f t="shared" si="2"/>
        <v>Klik Disini</v>
      </c>
      <c r="C358" s="223" t="s">
        <v>5494</v>
      </c>
      <c r="D358" s="223"/>
      <c r="E358" s="223" t="s">
        <v>5495</v>
      </c>
      <c r="F358" s="223" t="s">
        <v>5496</v>
      </c>
      <c r="G358" s="223" t="s">
        <v>5497</v>
      </c>
      <c r="H358" s="223" t="s">
        <v>3912</v>
      </c>
      <c r="I358" s="258" t="s">
        <v>446</v>
      </c>
      <c r="J358" s="186" t="s">
        <v>367</v>
      </c>
      <c r="K358" s="223" t="s">
        <v>447</v>
      </c>
      <c r="L358" s="223"/>
      <c r="M358" s="259" t="s">
        <v>447</v>
      </c>
      <c r="N358" s="223" t="s">
        <v>449</v>
      </c>
      <c r="O358" s="223" t="s">
        <v>3419</v>
      </c>
      <c r="P358" s="260">
        <v>2010</v>
      </c>
      <c r="Q358" s="260">
        <v>2018</v>
      </c>
      <c r="R358" s="223" t="s">
        <v>3412</v>
      </c>
      <c r="S358" s="223" t="s">
        <v>78</v>
      </c>
      <c r="T358" s="223" t="s">
        <v>451</v>
      </c>
      <c r="U358" s="261">
        <v>386</v>
      </c>
      <c r="V358" s="86" t="s">
        <v>452</v>
      </c>
      <c r="W358" s="223" t="s">
        <v>563</v>
      </c>
      <c r="X358" s="223" t="s">
        <v>5498</v>
      </c>
      <c r="Y358" s="262">
        <v>136000</v>
      </c>
      <c r="Z358" s="226"/>
      <c r="AA358" s="241">
        <f t="shared" si="3"/>
        <v>0</v>
      </c>
      <c r="AB358" s="237" t="s">
        <v>5499</v>
      </c>
    </row>
    <row r="359" spans="1:28" ht="15" customHeight="1">
      <c r="A359" s="109">
        <v>350</v>
      </c>
      <c r="B359" s="222" t="str">
        <f t="shared" si="2"/>
        <v>Klik Disini</v>
      </c>
      <c r="C359" s="223" t="s">
        <v>5500</v>
      </c>
      <c r="D359" s="223"/>
      <c r="E359" s="223" t="s">
        <v>5501</v>
      </c>
      <c r="F359" s="223" t="s">
        <v>5502</v>
      </c>
      <c r="G359" s="223" t="s">
        <v>5503</v>
      </c>
      <c r="H359" s="223" t="s">
        <v>3912</v>
      </c>
      <c r="I359" s="258" t="s">
        <v>446</v>
      </c>
      <c r="J359" s="186" t="s">
        <v>367</v>
      </c>
      <c r="K359" s="223" t="s">
        <v>447</v>
      </c>
      <c r="L359" s="223"/>
      <c r="M359" s="259" t="s">
        <v>447</v>
      </c>
      <c r="N359" s="223" t="s">
        <v>449</v>
      </c>
      <c r="O359" s="223" t="s">
        <v>3419</v>
      </c>
      <c r="P359" s="260">
        <v>2010</v>
      </c>
      <c r="Q359" s="260">
        <v>2018</v>
      </c>
      <c r="R359" s="223" t="s">
        <v>3412</v>
      </c>
      <c r="S359" s="223" t="s">
        <v>78</v>
      </c>
      <c r="T359" s="223" t="s">
        <v>451</v>
      </c>
      <c r="U359" s="261">
        <v>241</v>
      </c>
      <c r="V359" s="86" t="s">
        <v>452</v>
      </c>
      <c r="W359" s="223" t="s">
        <v>555</v>
      </c>
      <c r="X359" s="223" t="s">
        <v>5504</v>
      </c>
      <c r="Y359" s="262">
        <v>78500</v>
      </c>
      <c r="Z359" s="226"/>
      <c r="AA359" s="241">
        <f t="shared" si="3"/>
        <v>0</v>
      </c>
      <c r="AB359" s="237" t="s">
        <v>5505</v>
      </c>
    </row>
    <row r="360" spans="1:28" ht="15" customHeight="1">
      <c r="A360" s="109">
        <v>351</v>
      </c>
      <c r="B360" s="222" t="str">
        <f t="shared" si="2"/>
        <v>Klik Disini</v>
      </c>
      <c r="C360" s="223" t="s">
        <v>5506</v>
      </c>
      <c r="D360" s="223"/>
      <c r="E360" s="223" t="s">
        <v>3916</v>
      </c>
      <c r="F360" s="223" t="s">
        <v>5507</v>
      </c>
      <c r="G360" s="223" t="s">
        <v>5508</v>
      </c>
      <c r="H360" s="223" t="s">
        <v>3912</v>
      </c>
      <c r="I360" s="258" t="s">
        <v>446</v>
      </c>
      <c r="J360" s="186" t="s">
        <v>367</v>
      </c>
      <c r="K360" s="223" t="s">
        <v>447</v>
      </c>
      <c r="L360" s="223"/>
      <c r="M360" s="259" t="s">
        <v>447</v>
      </c>
      <c r="N360" s="223" t="s">
        <v>449</v>
      </c>
      <c r="O360" s="223" t="s">
        <v>3419</v>
      </c>
      <c r="P360" s="260">
        <v>2010</v>
      </c>
      <c r="Q360" s="260">
        <v>2018</v>
      </c>
      <c r="R360" s="223" t="s">
        <v>3412</v>
      </c>
      <c r="S360" s="223" t="s">
        <v>78</v>
      </c>
      <c r="T360" s="223" t="s">
        <v>451</v>
      </c>
      <c r="U360" s="261">
        <v>322</v>
      </c>
      <c r="V360" s="86" t="s">
        <v>452</v>
      </c>
      <c r="W360" s="223" t="s">
        <v>722</v>
      </c>
      <c r="X360" s="223" t="s">
        <v>5509</v>
      </c>
      <c r="Y360" s="262">
        <v>123500</v>
      </c>
      <c r="Z360" s="226"/>
      <c r="AA360" s="241">
        <f t="shared" si="3"/>
        <v>0</v>
      </c>
      <c r="AB360" s="237" t="s">
        <v>5510</v>
      </c>
    </row>
    <row r="361" spans="1:28" ht="15" customHeight="1">
      <c r="A361" s="109">
        <v>352</v>
      </c>
      <c r="B361" s="222" t="str">
        <f t="shared" si="2"/>
        <v>Klik Disini</v>
      </c>
      <c r="C361" s="223" t="s">
        <v>5511</v>
      </c>
      <c r="D361" s="223"/>
      <c r="E361" s="223" t="s">
        <v>5512</v>
      </c>
      <c r="F361" s="223" t="s">
        <v>5513</v>
      </c>
      <c r="G361" s="223" t="s">
        <v>5514</v>
      </c>
      <c r="H361" s="223" t="s">
        <v>3912</v>
      </c>
      <c r="I361" s="258" t="s">
        <v>446</v>
      </c>
      <c r="J361" s="186" t="s">
        <v>367</v>
      </c>
      <c r="K361" s="223" t="s">
        <v>447</v>
      </c>
      <c r="L361" s="223"/>
      <c r="M361" s="259" t="s">
        <v>447</v>
      </c>
      <c r="N361" s="223" t="s">
        <v>449</v>
      </c>
      <c r="O361" s="223" t="s">
        <v>3419</v>
      </c>
      <c r="P361" s="260">
        <v>2010</v>
      </c>
      <c r="Q361" s="260">
        <v>2018</v>
      </c>
      <c r="R361" s="223" t="s">
        <v>3412</v>
      </c>
      <c r="S361" s="223" t="s">
        <v>78</v>
      </c>
      <c r="T361" s="223" t="s">
        <v>451</v>
      </c>
      <c r="U361" s="261">
        <v>146</v>
      </c>
      <c r="V361" s="86" t="s">
        <v>452</v>
      </c>
      <c r="W361" s="223" t="s">
        <v>884</v>
      </c>
      <c r="X361" s="223" t="s">
        <v>5515</v>
      </c>
      <c r="Y361" s="262">
        <v>49000</v>
      </c>
      <c r="Z361" s="226"/>
      <c r="AA361" s="241">
        <f t="shared" si="3"/>
        <v>0</v>
      </c>
      <c r="AB361" s="237" t="s">
        <v>5516</v>
      </c>
    </row>
    <row r="362" spans="1:28" ht="15" customHeight="1">
      <c r="A362" s="109">
        <v>353</v>
      </c>
      <c r="B362" s="222" t="str">
        <f t="shared" si="2"/>
        <v>Klik Disini</v>
      </c>
      <c r="C362" s="223" t="s">
        <v>5517</v>
      </c>
      <c r="D362" s="223"/>
      <c r="E362" s="223" t="s">
        <v>3529</v>
      </c>
      <c r="F362" s="223" t="s">
        <v>5518</v>
      </c>
      <c r="G362" s="223" t="s">
        <v>5519</v>
      </c>
      <c r="H362" s="223" t="s">
        <v>3591</v>
      </c>
      <c r="I362" s="258" t="s">
        <v>446</v>
      </c>
      <c r="J362" s="186" t="s">
        <v>345</v>
      </c>
      <c r="K362" s="264"/>
      <c r="L362" s="264"/>
      <c r="M362" s="259"/>
      <c r="N362" s="223" t="s">
        <v>449</v>
      </c>
      <c r="O362" s="223" t="s">
        <v>3419</v>
      </c>
      <c r="P362" s="260">
        <v>2014</v>
      </c>
      <c r="Q362" s="260">
        <v>2018</v>
      </c>
      <c r="R362" s="223" t="s">
        <v>3412</v>
      </c>
      <c r="S362" s="223" t="s">
        <v>78</v>
      </c>
      <c r="T362" s="223" t="s">
        <v>451</v>
      </c>
      <c r="U362" s="261">
        <v>194</v>
      </c>
      <c r="V362" s="86" t="s">
        <v>452</v>
      </c>
      <c r="W362" s="223" t="s">
        <v>1923</v>
      </c>
      <c r="X362" s="223" t="s">
        <v>5520</v>
      </c>
      <c r="Y362" s="262">
        <v>50500</v>
      </c>
      <c r="Z362" s="226"/>
      <c r="AA362" s="241">
        <f t="shared" si="3"/>
        <v>0</v>
      </c>
      <c r="AB362" s="237" t="s">
        <v>5521</v>
      </c>
    </row>
    <row r="363" spans="1:28" ht="15" customHeight="1">
      <c r="A363" s="109">
        <v>354</v>
      </c>
      <c r="B363" s="222" t="str">
        <f t="shared" si="2"/>
        <v>Klik Disini</v>
      </c>
      <c r="C363" s="223" t="s">
        <v>5522</v>
      </c>
      <c r="D363" s="223"/>
      <c r="E363" s="223" t="s">
        <v>5523</v>
      </c>
      <c r="F363" s="223" t="s">
        <v>5524</v>
      </c>
      <c r="G363" s="223" t="s">
        <v>5525</v>
      </c>
      <c r="H363" s="223" t="s">
        <v>3912</v>
      </c>
      <c r="I363" s="258" t="s">
        <v>446</v>
      </c>
      <c r="J363" s="186" t="s">
        <v>367</v>
      </c>
      <c r="K363" s="223" t="s">
        <v>447</v>
      </c>
      <c r="L363" s="223"/>
      <c r="M363" s="259" t="s">
        <v>447</v>
      </c>
      <c r="N363" s="223" t="s">
        <v>449</v>
      </c>
      <c r="O363" s="223" t="s">
        <v>3419</v>
      </c>
      <c r="P363" s="260">
        <v>2010</v>
      </c>
      <c r="Q363" s="260">
        <v>2018</v>
      </c>
      <c r="R363" s="223" t="s">
        <v>3412</v>
      </c>
      <c r="S363" s="223" t="s">
        <v>78</v>
      </c>
      <c r="T363" s="223" t="s">
        <v>451</v>
      </c>
      <c r="U363" s="261">
        <v>162</v>
      </c>
      <c r="V363" s="86" t="s">
        <v>452</v>
      </c>
      <c r="W363" s="223" t="s">
        <v>663</v>
      </c>
      <c r="X363" s="223" t="s">
        <v>5526</v>
      </c>
      <c r="Y363" s="262">
        <v>49000</v>
      </c>
      <c r="Z363" s="226"/>
      <c r="AA363" s="241">
        <f t="shared" si="3"/>
        <v>0</v>
      </c>
      <c r="AB363" s="237" t="s">
        <v>5527</v>
      </c>
    </row>
    <row r="364" spans="1:28" ht="15" customHeight="1">
      <c r="A364" s="109">
        <v>355</v>
      </c>
      <c r="B364" s="222" t="str">
        <f t="shared" si="2"/>
        <v>Klik Disini</v>
      </c>
      <c r="C364" s="223" t="s">
        <v>5528</v>
      </c>
      <c r="D364" s="223"/>
      <c r="E364" s="223" t="s">
        <v>3529</v>
      </c>
      <c r="F364" s="223" t="s">
        <v>5529</v>
      </c>
      <c r="G364" s="223" t="s">
        <v>5530</v>
      </c>
      <c r="H364" s="223" t="s">
        <v>3591</v>
      </c>
      <c r="I364" s="258" t="s">
        <v>446</v>
      </c>
      <c r="J364" s="186" t="s">
        <v>345</v>
      </c>
      <c r="K364" s="264"/>
      <c r="L364" s="264"/>
      <c r="M364" s="259"/>
      <c r="N364" s="223" t="s">
        <v>449</v>
      </c>
      <c r="O364" s="223" t="s">
        <v>3419</v>
      </c>
      <c r="P364" s="260">
        <v>2013</v>
      </c>
      <c r="Q364" s="260">
        <v>2018</v>
      </c>
      <c r="R364" s="223" t="s">
        <v>3412</v>
      </c>
      <c r="S364" s="223" t="s">
        <v>78</v>
      </c>
      <c r="T364" s="223" t="s">
        <v>451</v>
      </c>
      <c r="U364" s="261">
        <v>210</v>
      </c>
      <c r="V364" s="86" t="s">
        <v>452</v>
      </c>
      <c r="W364" s="223" t="s">
        <v>743</v>
      </c>
      <c r="X364" s="223" t="s">
        <v>5531</v>
      </c>
      <c r="Y364" s="262">
        <v>61500</v>
      </c>
      <c r="Z364" s="226"/>
      <c r="AA364" s="241">
        <f t="shared" si="3"/>
        <v>0</v>
      </c>
      <c r="AB364" s="237" t="s">
        <v>5532</v>
      </c>
    </row>
    <row r="365" spans="1:28" ht="15" customHeight="1">
      <c r="A365" s="109">
        <v>356</v>
      </c>
      <c r="B365" s="222" t="str">
        <f t="shared" si="2"/>
        <v>Klik Disini</v>
      </c>
      <c r="C365" s="223" t="s">
        <v>5533</v>
      </c>
      <c r="D365" s="223"/>
      <c r="E365" s="223" t="s">
        <v>3529</v>
      </c>
      <c r="F365" s="223" t="s">
        <v>5534</v>
      </c>
      <c r="G365" s="223" t="s">
        <v>5535</v>
      </c>
      <c r="H365" s="223" t="s">
        <v>3473</v>
      </c>
      <c r="I365" s="258" t="s">
        <v>446</v>
      </c>
      <c r="J365" s="186" t="s">
        <v>345</v>
      </c>
      <c r="K365" s="264"/>
      <c r="L365" s="264"/>
      <c r="M365" s="259"/>
      <c r="N365" s="223" t="s">
        <v>449</v>
      </c>
      <c r="O365" s="223" t="s">
        <v>3419</v>
      </c>
      <c r="P365" s="260">
        <v>2014</v>
      </c>
      <c r="Q365" s="260">
        <v>2018</v>
      </c>
      <c r="R365" s="223" t="s">
        <v>3412</v>
      </c>
      <c r="S365" s="223" t="s">
        <v>78</v>
      </c>
      <c r="T365" s="223" t="s">
        <v>451</v>
      </c>
      <c r="U365" s="261">
        <v>210</v>
      </c>
      <c r="V365" s="86" t="s">
        <v>452</v>
      </c>
      <c r="W365" s="223" t="s">
        <v>3993</v>
      </c>
      <c r="X365" s="223" t="s">
        <v>5536</v>
      </c>
      <c r="Y365" s="262">
        <v>54000</v>
      </c>
      <c r="Z365" s="226"/>
      <c r="AA365" s="241">
        <f t="shared" si="3"/>
        <v>0</v>
      </c>
      <c r="AB365" s="237" t="s">
        <v>5537</v>
      </c>
    </row>
    <row r="366" spans="1:28" ht="15" customHeight="1">
      <c r="A366" s="109">
        <v>357</v>
      </c>
      <c r="B366" s="222" t="str">
        <f t="shared" si="2"/>
        <v>Klik Disini</v>
      </c>
      <c r="C366" s="223" t="s">
        <v>5538</v>
      </c>
      <c r="D366" s="223"/>
      <c r="E366" s="223" t="s">
        <v>5539</v>
      </c>
      <c r="F366" s="223" t="s">
        <v>5540</v>
      </c>
      <c r="G366" s="223" t="s">
        <v>5541</v>
      </c>
      <c r="H366" s="223" t="s">
        <v>3912</v>
      </c>
      <c r="I366" s="258" t="s">
        <v>446</v>
      </c>
      <c r="J366" s="186" t="s">
        <v>367</v>
      </c>
      <c r="K366" s="223" t="s">
        <v>447</v>
      </c>
      <c r="L366" s="223"/>
      <c r="M366" s="259" t="s">
        <v>447</v>
      </c>
      <c r="N366" s="263" t="s">
        <v>449</v>
      </c>
      <c r="O366" s="263" t="s">
        <v>3419</v>
      </c>
      <c r="P366" s="260">
        <v>2010</v>
      </c>
      <c r="Q366" s="260">
        <v>2018</v>
      </c>
      <c r="R366" s="223" t="s">
        <v>3412</v>
      </c>
      <c r="S366" s="223" t="s">
        <v>78</v>
      </c>
      <c r="T366" s="223" t="s">
        <v>451</v>
      </c>
      <c r="U366" s="261">
        <v>264</v>
      </c>
      <c r="V366" s="86" t="s">
        <v>452</v>
      </c>
      <c r="W366" s="223" t="s">
        <v>884</v>
      </c>
      <c r="X366" s="223" t="s">
        <v>5542</v>
      </c>
      <c r="Y366" s="262">
        <v>78500</v>
      </c>
      <c r="Z366" s="226"/>
      <c r="AA366" s="241">
        <f t="shared" si="3"/>
        <v>0</v>
      </c>
      <c r="AB366" s="237" t="s">
        <v>5543</v>
      </c>
    </row>
    <row r="367" spans="1:28" ht="15" customHeight="1">
      <c r="A367" s="109">
        <v>358</v>
      </c>
      <c r="B367" s="222" t="str">
        <f t="shared" si="2"/>
        <v>Klik Disini</v>
      </c>
      <c r="C367" s="223" t="s">
        <v>5544</v>
      </c>
      <c r="D367" s="223"/>
      <c r="E367" s="223" t="s">
        <v>3529</v>
      </c>
      <c r="F367" s="223" t="s">
        <v>5545</v>
      </c>
      <c r="G367" s="223" t="s">
        <v>5546</v>
      </c>
      <c r="H367" s="223" t="s">
        <v>3591</v>
      </c>
      <c r="I367" s="258" t="s">
        <v>446</v>
      </c>
      <c r="J367" s="186" t="s">
        <v>345</v>
      </c>
      <c r="K367" s="264"/>
      <c r="L367" s="264"/>
      <c r="M367" s="259"/>
      <c r="N367" s="263"/>
      <c r="O367" s="263"/>
      <c r="P367" s="260">
        <v>2014</v>
      </c>
      <c r="Q367" s="260">
        <v>2018</v>
      </c>
      <c r="R367" s="223" t="s">
        <v>3412</v>
      </c>
      <c r="S367" s="223" t="s">
        <v>78</v>
      </c>
      <c r="T367" s="223"/>
      <c r="U367" s="261">
        <v>258</v>
      </c>
      <c r="V367" s="86" t="s">
        <v>452</v>
      </c>
      <c r="W367" s="223" t="s">
        <v>3585</v>
      </c>
      <c r="X367" s="223" t="s">
        <v>5547</v>
      </c>
      <c r="Y367" s="262">
        <v>61000</v>
      </c>
      <c r="Z367" s="226"/>
      <c r="AA367" s="241">
        <f t="shared" si="3"/>
        <v>0</v>
      </c>
      <c r="AB367" s="237" t="s">
        <v>5548</v>
      </c>
    </row>
    <row r="368" spans="1:28" ht="15" customHeight="1">
      <c r="A368" s="109">
        <v>359</v>
      </c>
      <c r="B368" s="222" t="str">
        <f t="shared" si="2"/>
        <v>Klik Disini</v>
      </c>
      <c r="C368" s="223" t="s">
        <v>5549</v>
      </c>
      <c r="D368" s="223"/>
      <c r="E368" s="223" t="s">
        <v>4953</v>
      </c>
      <c r="F368" s="223" t="s">
        <v>5550</v>
      </c>
      <c r="G368" s="223" t="s">
        <v>5551</v>
      </c>
      <c r="H368" s="223" t="s">
        <v>3912</v>
      </c>
      <c r="I368" s="258" t="s">
        <v>446</v>
      </c>
      <c r="J368" s="186" t="s">
        <v>367</v>
      </c>
      <c r="K368" s="223" t="s">
        <v>447</v>
      </c>
      <c r="L368" s="223"/>
      <c r="M368" s="259" t="s">
        <v>447</v>
      </c>
      <c r="N368" s="263" t="s">
        <v>449</v>
      </c>
      <c r="O368" s="263" t="s">
        <v>3419</v>
      </c>
      <c r="P368" s="260">
        <v>2010</v>
      </c>
      <c r="Q368" s="260">
        <v>2018</v>
      </c>
      <c r="R368" s="223" t="s">
        <v>3412</v>
      </c>
      <c r="S368" s="223" t="s">
        <v>78</v>
      </c>
      <c r="T368" s="223" t="s">
        <v>451</v>
      </c>
      <c r="U368" s="261">
        <v>177</v>
      </c>
      <c r="V368" s="86" t="s">
        <v>452</v>
      </c>
      <c r="W368" s="223" t="s">
        <v>618</v>
      </c>
      <c r="X368" s="223" t="s">
        <v>5552</v>
      </c>
      <c r="Y368" s="262">
        <v>59000</v>
      </c>
      <c r="Z368" s="226"/>
      <c r="AA368" s="241">
        <f t="shared" si="3"/>
        <v>0</v>
      </c>
      <c r="AB368" s="237" t="s">
        <v>5553</v>
      </c>
    </row>
    <row r="369" spans="1:28" ht="15" customHeight="1">
      <c r="A369" s="109">
        <v>360</v>
      </c>
      <c r="B369" s="222" t="str">
        <f t="shared" si="2"/>
        <v>Klik Disini</v>
      </c>
      <c r="C369" s="223" t="s">
        <v>5554</v>
      </c>
      <c r="D369" s="223"/>
      <c r="E369" s="223" t="s">
        <v>3529</v>
      </c>
      <c r="F369" s="223" t="s">
        <v>5555</v>
      </c>
      <c r="G369" s="223" t="s">
        <v>5556</v>
      </c>
      <c r="H369" s="223" t="s">
        <v>3591</v>
      </c>
      <c r="I369" s="258" t="s">
        <v>446</v>
      </c>
      <c r="J369" s="186" t="s">
        <v>345</v>
      </c>
      <c r="K369" s="264"/>
      <c r="L369" s="264"/>
      <c r="M369" s="259"/>
      <c r="N369" s="223"/>
      <c r="O369" s="223"/>
      <c r="P369" s="260">
        <v>2014</v>
      </c>
      <c r="Q369" s="260">
        <v>2018</v>
      </c>
      <c r="R369" s="223" t="s">
        <v>3412</v>
      </c>
      <c r="S369" s="223" t="s">
        <v>78</v>
      </c>
      <c r="T369" s="223"/>
      <c r="U369" s="261">
        <v>178</v>
      </c>
      <c r="V369" s="86" t="s">
        <v>452</v>
      </c>
      <c r="W369" s="223" t="s">
        <v>999</v>
      </c>
      <c r="X369" s="223" t="s">
        <v>5547</v>
      </c>
      <c r="Y369" s="262">
        <v>43000</v>
      </c>
      <c r="Z369" s="226"/>
      <c r="AA369" s="241">
        <f t="shared" si="3"/>
        <v>0</v>
      </c>
      <c r="AB369" s="237" t="s">
        <v>5557</v>
      </c>
    </row>
    <row r="370" spans="1:28" ht="15" customHeight="1">
      <c r="A370" s="109">
        <v>361</v>
      </c>
      <c r="B370" s="222" t="str">
        <f t="shared" si="2"/>
        <v>Klik Disini</v>
      </c>
      <c r="C370" s="223" t="s">
        <v>5558</v>
      </c>
      <c r="D370" s="223"/>
      <c r="E370" s="223" t="s">
        <v>5559</v>
      </c>
      <c r="F370" s="223" t="s">
        <v>5560</v>
      </c>
      <c r="G370" s="223" t="s">
        <v>5561</v>
      </c>
      <c r="H370" s="223" t="s">
        <v>3912</v>
      </c>
      <c r="I370" s="258" t="s">
        <v>446</v>
      </c>
      <c r="J370" s="186" t="s">
        <v>367</v>
      </c>
      <c r="K370" s="223" t="s">
        <v>447</v>
      </c>
      <c r="L370" s="223"/>
      <c r="M370" s="259" t="s">
        <v>447</v>
      </c>
      <c r="N370" s="223" t="s">
        <v>449</v>
      </c>
      <c r="O370" s="223" t="s">
        <v>3419</v>
      </c>
      <c r="P370" s="260">
        <v>2010</v>
      </c>
      <c r="Q370" s="260">
        <v>2018</v>
      </c>
      <c r="R370" s="223" t="s">
        <v>3412</v>
      </c>
      <c r="S370" s="223" t="s">
        <v>78</v>
      </c>
      <c r="T370" s="223" t="s">
        <v>451</v>
      </c>
      <c r="U370" s="261">
        <v>178</v>
      </c>
      <c r="V370" s="86" t="s">
        <v>452</v>
      </c>
      <c r="W370" s="223" t="s">
        <v>505</v>
      </c>
      <c r="X370" s="223" t="s">
        <v>5562</v>
      </c>
      <c r="Y370" s="262">
        <v>69000</v>
      </c>
      <c r="Z370" s="226"/>
      <c r="AA370" s="241">
        <f t="shared" si="3"/>
        <v>0</v>
      </c>
      <c r="AB370" s="237" t="s">
        <v>5563</v>
      </c>
    </row>
    <row r="371" spans="1:28" ht="15" customHeight="1">
      <c r="A371" s="109">
        <v>362</v>
      </c>
      <c r="B371" s="222" t="str">
        <f t="shared" si="2"/>
        <v>Klik Disini</v>
      </c>
      <c r="C371" s="223" t="s">
        <v>5564</v>
      </c>
      <c r="D371" s="223"/>
      <c r="E371" s="223" t="s">
        <v>3529</v>
      </c>
      <c r="F371" s="223" t="s">
        <v>5565</v>
      </c>
      <c r="G371" s="223" t="s">
        <v>5566</v>
      </c>
      <c r="H371" s="223" t="s">
        <v>3473</v>
      </c>
      <c r="I371" s="258" t="s">
        <v>446</v>
      </c>
      <c r="J371" s="186" t="s">
        <v>345</v>
      </c>
      <c r="K371" s="264"/>
      <c r="L371" s="264"/>
      <c r="M371" s="259"/>
      <c r="N371" s="223"/>
      <c r="O371" s="223"/>
      <c r="P371" s="260">
        <v>2013</v>
      </c>
      <c r="Q371" s="260">
        <v>2018</v>
      </c>
      <c r="R371" s="223" t="s">
        <v>3412</v>
      </c>
      <c r="S371" s="223" t="s">
        <v>78</v>
      </c>
      <c r="T371" s="223"/>
      <c r="U371" s="261">
        <v>226</v>
      </c>
      <c r="V371" s="86" t="s">
        <v>452</v>
      </c>
      <c r="W371" s="223" t="s">
        <v>3324</v>
      </c>
      <c r="X371" s="223" t="s">
        <v>5567</v>
      </c>
      <c r="Y371" s="262">
        <v>62500</v>
      </c>
      <c r="Z371" s="226"/>
      <c r="AA371" s="241">
        <f t="shared" si="3"/>
        <v>0</v>
      </c>
      <c r="AB371" s="237" t="s">
        <v>5568</v>
      </c>
    </row>
    <row r="372" spans="1:28" ht="15" customHeight="1">
      <c r="A372" s="109">
        <v>363</v>
      </c>
      <c r="B372" s="222" t="str">
        <f t="shared" si="2"/>
        <v>Klik Disini</v>
      </c>
      <c r="C372" s="223" t="s">
        <v>5569</v>
      </c>
      <c r="D372" s="223"/>
      <c r="E372" s="223" t="s">
        <v>3529</v>
      </c>
      <c r="F372" s="223" t="s">
        <v>5570</v>
      </c>
      <c r="G372" s="223" t="s">
        <v>5571</v>
      </c>
      <c r="H372" s="223" t="s">
        <v>3532</v>
      </c>
      <c r="I372" s="258" t="s">
        <v>446</v>
      </c>
      <c r="J372" s="186" t="s">
        <v>345</v>
      </c>
      <c r="K372" s="264"/>
      <c r="L372" s="264"/>
      <c r="M372" s="259"/>
      <c r="N372" s="223"/>
      <c r="O372" s="223"/>
      <c r="P372" s="260">
        <v>2015</v>
      </c>
      <c r="Q372" s="260">
        <v>2018</v>
      </c>
      <c r="R372" s="223" t="s">
        <v>3412</v>
      </c>
      <c r="S372" s="223" t="s">
        <v>78</v>
      </c>
      <c r="T372" s="223"/>
      <c r="U372" s="261">
        <v>320</v>
      </c>
      <c r="V372" s="86" t="s">
        <v>452</v>
      </c>
      <c r="W372" s="223" t="s">
        <v>3331</v>
      </c>
      <c r="X372" s="223" t="s">
        <v>5572</v>
      </c>
      <c r="Y372" s="262">
        <v>75000</v>
      </c>
      <c r="Z372" s="226"/>
      <c r="AA372" s="241">
        <f t="shared" si="3"/>
        <v>0</v>
      </c>
      <c r="AB372" s="237" t="s">
        <v>5573</v>
      </c>
    </row>
    <row r="373" spans="1:28" ht="15" customHeight="1">
      <c r="A373" s="109">
        <v>364</v>
      </c>
      <c r="B373" s="222" t="str">
        <f t="shared" si="2"/>
        <v>Klik Disini</v>
      </c>
      <c r="C373" s="223" t="s">
        <v>5574</v>
      </c>
      <c r="D373" s="223"/>
      <c r="E373" s="223" t="s">
        <v>5575</v>
      </c>
      <c r="F373" s="223" t="s">
        <v>5576</v>
      </c>
      <c r="G373" s="223" t="s">
        <v>5577</v>
      </c>
      <c r="H373" s="223" t="s">
        <v>3912</v>
      </c>
      <c r="I373" s="258" t="s">
        <v>446</v>
      </c>
      <c r="J373" s="186" t="s">
        <v>367</v>
      </c>
      <c r="K373" s="223" t="s">
        <v>447</v>
      </c>
      <c r="L373" s="223"/>
      <c r="M373" s="259" t="s">
        <v>447</v>
      </c>
      <c r="N373" s="223" t="s">
        <v>449</v>
      </c>
      <c r="O373" s="223" t="s">
        <v>3419</v>
      </c>
      <c r="P373" s="260">
        <v>2010</v>
      </c>
      <c r="Q373" s="260">
        <v>2018</v>
      </c>
      <c r="R373" s="223" t="s">
        <v>3412</v>
      </c>
      <c r="S373" s="223" t="s">
        <v>78</v>
      </c>
      <c r="T373" s="223" t="s">
        <v>451</v>
      </c>
      <c r="U373" s="261">
        <v>250</v>
      </c>
      <c r="V373" s="86" t="s">
        <v>452</v>
      </c>
      <c r="W373" s="223" t="s">
        <v>1049</v>
      </c>
      <c r="X373" s="223" t="s">
        <v>5578</v>
      </c>
      <c r="Y373" s="262">
        <v>78500</v>
      </c>
      <c r="Z373" s="226"/>
      <c r="AA373" s="241">
        <f t="shared" si="3"/>
        <v>0</v>
      </c>
      <c r="AB373" s="237" t="s">
        <v>5579</v>
      </c>
    </row>
    <row r="374" spans="1:28" ht="15" customHeight="1">
      <c r="A374" s="109">
        <v>365</v>
      </c>
      <c r="B374" s="222" t="str">
        <f t="shared" si="2"/>
        <v>Klik Disini</v>
      </c>
      <c r="C374" s="223" t="s">
        <v>5580</v>
      </c>
      <c r="D374" s="223"/>
      <c r="E374" s="223" t="s">
        <v>4947</v>
      </c>
      <c r="F374" s="223" t="s">
        <v>5581</v>
      </c>
      <c r="G374" s="223" t="s">
        <v>5582</v>
      </c>
      <c r="H374" s="223" t="s">
        <v>3912</v>
      </c>
      <c r="I374" s="258" t="s">
        <v>446</v>
      </c>
      <c r="J374" s="186" t="s">
        <v>367</v>
      </c>
      <c r="K374" s="264"/>
      <c r="L374" s="264"/>
      <c r="M374" s="259"/>
      <c r="N374" s="223" t="s">
        <v>449</v>
      </c>
      <c r="O374" s="223" t="s">
        <v>3419</v>
      </c>
      <c r="P374" s="260">
        <v>2010</v>
      </c>
      <c r="Q374" s="260">
        <v>2018</v>
      </c>
      <c r="R374" s="223" t="s">
        <v>3412</v>
      </c>
      <c r="S374" s="223" t="s">
        <v>78</v>
      </c>
      <c r="T374" s="223" t="s">
        <v>451</v>
      </c>
      <c r="U374" s="261">
        <v>226</v>
      </c>
      <c r="V374" s="86" t="s">
        <v>452</v>
      </c>
      <c r="W374" s="223" t="s">
        <v>1214</v>
      </c>
      <c r="X374" s="223" t="s">
        <v>5583</v>
      </c>
      <c r="Y374" s="262">
        <v>74500</v>
      </c>
      <c r="Z374" s="226"/>
      <c r="AA374" s="241">
        <f t="shared" si="3"/>
        <v>0</v>
      </c>
      <c r="AB374" s="237" t="s">
        <v>5584</v>
      </c>
    </row>
    <row r="375" spans="1:28" ht="15" customHeight="1">
      <c r="A375" s="109">
        <v>366</v>
      </c>
      <c r="B375" s="222" t="str">
        <f t="shared" si="2"/>
        <v>Klik Disini</v>
      </c>
      <c r="C375" s="223" t="s">
        <v>5585</v>
      </c>
      <c r="D375" s="223"/>
      <c r="E375" s="223" t="s">
        <v>5586</v>
      </c>
      <c r="F375" s="223" t="s">
        <v>5587</v>
      </c>
      <c r="G375" s="223" t="s">
        <v>5588</v>
      </c>
      <c r="H375" s="223" t="s">
        <v>3912</v>
      </c>
      <c r="I375" s="258" t="s">
        <v>446</v>
      </c>
      <c r="J375" s="186" t="s">
        <v>367</v>
      </c>
      <c r="K375" s="264"/>
      <c r="L375" s="264"/>
      <c r="M375" s="259"/>
      <c r="N375" s="223" t="s">
        <v>449</v>
      </c>
      <c r="O375" s="223" t="s">
        <v>3419</v>
      </c>
      <c r="P375" s="260">
        <v>2010</v>
      </c>
      <c r="Q375" s="260">
        <v>2018</v>
      </c>
      <c r="R375" s="223" t="s">
        <v>3412</v>
      </c>
      <c r="S375" s="223" t="s">
        <v>78</v>
      </c>
      <c r="T375" s="223" t="s">
        <v>451</v>
      </c>
      <c r="U375" s="261">
        <v>275</v>
      </c>
      <c r="V375" s="86" t="s">
        <v>452</v>
      </c>
      <c r="W375" s="223" t="s">
        <v>975</v>
      </c>
      <c r="X375" s="223" t="s">
        <v>5589</v>
      </c>
      <c r="Y375" s="262">
        <v>85500</v>
      </c>
      <c r="Z375" s="226"/>
      <c r="AA375" s="241">
        <f t="shared" si="3"/>
        <v>0</v>
      </c>
      <c r="AB375" s="237" t="s">
        <v>5590</v>
      </c>
    </row>
    <row r="376" spans="1:28" ht="15" customHeight="1">
      <c r="A376" s="109">
        <v>367</v>
      </c>
      <c r="B376" s="222" t="str">
        <f t="shared" si="2"/>
        <v>Klik Disini</v>
      </c>
      <c r="C376" s="223" t="s">
        <v>5591</v>
      </c>
      <c r="D376" s="223"/>
      <c r="E376" s="223" t="s">
        <v>5592</v>
      </c>
      <c r="F376" s="223" t="s">
        <v>5593</v>
      </c>
      <c r="G376" s="223" t="s">
        <v>5594</v>
      </c>
      <c r="H376" s="223" t="s">
        <v>3912</v>
      </c>
      <c r="I376" s="258" t="s">
        <v>446</v>
      </c>
      <c r="J376" s="186" t="s">
        <v>367</v>
      </c>
      <c r="K376" s="264"/>
      <c r="L376" s="264"/>
      <c r="M376" s="259"/>
      <c r="N376" s="223" t="s">
        <v>449</v>
      </c>
      <c r="O376" s="223" t="s">
        <v>3419</v>
      </c>
      <c r="P376" s="260">
        <v>2010</v>
      </c>
      <c r="Q376" s="260">
        <v>2018</v>
      </c>
      <c r="R376" s="223" t="s">
        <v>3412</v>
      </c>
      <c r="S376" s="223" t="s">
        <v>78</v>
      </c>
      <c r="T376" s="223" t="s">
        <v>451</v>
      </c>
      <c r="U376" s="261">
        <v>186</v>
      </c>
      <c r="V376" s="86" t="s">
        <v>452</v>
      </c>
      <c r="W376" s="223" t="s">
        <v>755</v>
      </c>
      <c r="X376" s="223" t="s">
        <v>5595</v>
      </c>
      <c r="Y376" s="262">
        <v>62000</v>
      </c>
      <c r="Z376" s="226"/>
      <c r="AA376" s="241">
        <f t="shared" si="3"/>
        <v>0</v>
      </c>
      <c r="AB376" s="237" t="s">
        <v>5596</v>
      </c>
    </row>
    <row r="377" spans="1:28" ht="15" customHeight="1">
      <c r="A377" s="109">
        <v>368</v>
      </c>
      <c r="B377" s="222" t="str">
        <f t="shared" si="2"/>
        <v>Klik Disini</v>
      </c>
      <c r="C377" s="223" t="s">
        <v>5597</v>
      </c>
      <c r="D377" s="223"/>
      <c r="E377" s="223" t="s">
        <v>5598</v>
      </c>
      <c r="F377" s="223" t="s">
        <v>5599</v>
      </c>
      <c r="G377" s="223" t="s">
        <v>5600</v>
      </c>
      <c r="H377" s="223" t="s">
        <v>3912</v>
      </c>
      <c r="I377" s="258" t="s">
        <v>446</v>
      </c>
      <c r="J377" s="186" t="s">
        <v>367</v>
      </c>
      <c r="K377" s="264"/>
      <c r="L377" s="264"/>
      <c r="M377" s="259"/>
      <c r="N377" s="223" t="s">
        <v>449</v>
      </c>
      <c r="O377" s="223" t="s">
        <v>3419</v>
      </c>
      <c r="P377" s="260">
        <v>2010</v>
      </c>
      <c r="Q377" s="260">
        <v>2018</v>
      </c>
      <c r="R377" s="223" t="s">
        <v>3412</v>
      </c>
      <c r="S377" s="223" t="s">
        <v>78</v>
      </c>
      <c r="T377" s="223" t="s">
        <v>451</v>
      </c>
      <c r="U377" s="261">
        <v>218</v>
      </c>
      <c r="V377" s="86" t="s">
        <v>452</v>
      </c>
      <c r="W377" s="223" t="s">
        <v>1873</v>
      </c>
      <c r="X377" s="223" t="s">
        <v>5601</v>
      </c>
      <c r="Y377" s="262">
        <v>59000</v>
      </c>
      <c r="Z377" s="226"/>
      <c r="AA377" s="241">
        <f t="shared" si="3"/>
        <v>0</v>
      </c>
      <c r="AB377" s="237" t="s">
        <v>5602</v>
      </c>
    </row>
    <row r="378" spans="1:28" ht="15" customHeight="1">
      <c r="A378" s="109">
        <v>369</v>
      </c>
      <c r="B378" s="222" t="str">
        <f t="shared" si="2"/>
        <v>Klik Disini</v>
      </c>
      <c r="C378" s="223" t="s">
        <v>5603</v>
      </c>
      <c r="D378" s="223"/>
      <c r="E378" s="223" t="s">
        <v>5604</v>
      </c>
      <c r="F378" s="223" t="s">
        <v>5605</v>
      </c>
      <c r="G378" s="223" t="s">
        <v>5606</v>
      </c>
      <c r="H378" s="223" t="s">
        <v>3912</v>
      </c>
      <c r="I378" s="258" t="s">
        <v>446</v>
      </c>
      <c r="J378" s="186" t="s">
        <v>367</v>
      </c>
      <c r="K378" s="264"/>
      <c r="L378" s="264"/>
      <c r="M378" s="259"/>
      <c r="N378" s="223" t="s">
        <v>449</v>
      </c>
      <c r="O378" s="223" t="s">
        <v>3419</v>
      </c>
      <c r="P378" s="260">
        <v>2010</v>
      </c>
      <c r="Q378" s="260">
        <v>2018</v>
      </c>
      <c r="R378" s="223" t="s">
        <v>3412</v>
      </c>
      <c r="S378" s="223" t="s">
        <v>78</v>
      </c>
      <c r="T378" s="223" t="s">
        <v>451</v>
      </c>
      <c r="U378" s="261">
        <v>217</v>
      </c>
      <c r="V378" s="86" t="s">
        <v>452</v>
      </c>
      <c r="W378" s="223" t="s">
        <v>601</v>
      </c>
      <c r="X378" s="223" t="s">
        <v>5607</v>
      </c>
      <c r="Y378" s="262">
        <v>53500</v>
      </c>
      <c r="Z378" s="226"/>
      <c r="AA378" s="241">
        <f t="shared" si="3"/>
        <v>0</v>
      </c>
      <c r="AB378" s="237" t="s">
        <v>5608</v>
      </c>
    </row>
    <row r="379" spans="1:28" ht="15" customHeight="1">
      <c r="A379" s="109">
        <v>370</v>
      </c>
      <c r="B379" s="222" t="str">
        <f t="shared" si="2"/>
        <v>Klik Disini</v>
      </c>
      <c r="C379" s="223" t="s">
        <v>5609</v>
      </c>
      <c r="D379" s="223"/>
      <c r="E379" s="223" t="s">
        <v>5610</v>
      </c>
      <c r="F379" s="223" t="s">
        <v>5611</v>
      </c>
      <c r="G379" s="223" t="s">
        <v>5612</v>
      </c>
      <c r="H379" s="223" t="s">
        <v>3912</v>
      </c>
      <c r="I379" s="258" t="s">
        <v>446</v>
      </c>
      <c r="J379" s="186" t="s">
        <v>367</v>
      </c>
      <c r="K379" s="264"/>
      <c r="L379" s="264"/>
      <c r="M379" s="259"/>
      <c r="N379" s="223" t="s">
        <v>449</v>
      </c>
      <c r="O379" s="223" t="s">
        <v>3419</v>
      </c>
      <c r="P379" s="260">
        <v>2010</v>
      </c>
      <c r="Q379" s="260">
        <v>2018</v>
      </c>
      <c r="R379" s="223" t="s">
        <v>3412</v>
      </c>
      <c r="S379" s="223" t="s">
        <v>78</v>
      </c>
      <c r="T379" s="223" t="s">
        <v>451</v>
      </c>
      <c r="U379" s="261">
        <v>320</v>
      </c>
      <c r="V379" s="86" t="s">
        <v>452</v>
      </c>
      <c r="W379" s="223" t="s">
        <v>555</v>
      </c>
      <c r="X379" s="223" t="s">
        <v>5613</v>
      </c>
      <c r="Y379" s="262">
        <v>91000</v>
      </c>
      <c r="Z379" s="226"/>
      <c r="AA379" s="241">
        <f t="shared" si="3"/>
        <v>0</v>
      </c>
      <c r="AB379" s="237" t="s">
        <v>5614</v>
      </c>
    </row>
    <row r="380" spans="1:28" ht="15" customHeight="1">
      <c r="A380" s="109">
        <v>371</v>
      </c>
      <c r="B380" s="222" t="str">
        <f t="shared" si="2"/>
        <v>Klik Disini</v>
      </c>
      <c r="C380" s="223" t="s">
        <v>5615</v>
      </c>
      <c r="D380" s="223"/>
      <c r="E380" s="223" t="s">
        <v>3922</v>
      </c>
      <c r="F380" s="223" t="s">
        <v>5616</v>
      </c>
      <c r="G380" s="223" t="s">
        <v>5617</v>
      </c>
      <c r="H380" s="223" t="s">
        <v>3912</v>
      </c>
      <c r="I380" s="258" t="s">
        <v>446</v>
      </c>
      <c r="J380" s="186" t="s">
        <v>367</v>
      </c>
      <c r="K380" s="264"/>
      <c r="L380" s="264"/>
      <c r="M380" s="259"/>
      <c r="N380" s="223" t="s">
        <v>449</v>
      </c>
      <c r="O380" s="223" t="s">
        <v>3419</v>
      </c>
      <c r="P380" s="260">
        <v>2010</v>
      </c>
      <c r="Q380" s="260">
        <v>2018</v>
      </c>
      <c r="R380" s="223" t="s">
        <v>3412</v>
      </c>
      <c r="S380" s="223" t="s">
        <v>78</v>
      </c>
      <c r="T380" s="223" t="s">
        <v>451</v>
      </c>
      <c r="U380" s="261">
        <v>194</v>
      </c>
      <c r="V380" s="86" t="s">
        <v>452</v>
      </c>
      <c r="W380" s="223" t="s">
        <v>471</v>
      </c>
      <c r="X380" s="223" t="s">
        <v>5618</v>
      </c>
      <c r="Y380" s="262">
        <v>45000</v>
      </c>
      <c r="Z380" s="226"/>
      <c r="AA380" s="241">
        <f t="shared" si="3"/>
        <v>0</v>
      </c>
      <c r="AB380" s="237" t="s">
        <v>5619</v>
      </c>
    </row>
    <row r="381" spans="1:28" ht="15" customHeight="1">
      <c r="A381" s="109">
        <v>372</v>
      </c>
      <c r="B381" s="222" t="str">
        <f t="shared" si="2"/>
        <v>Klik Disini</v>
      </c>
      <c r="C381" s="223" t="s">
        <v>5620</v>
      </c>
      <c r="D381" s="223"/>
      <c r="E381" s="223" t="s">
        <v>5621</v>
      </c>
      <c r="F381" s="223" t="s">
        <v>5622</v>
      </c>
      <c r="G381" s="223" t="s">
        <v>5623</v>
      </c>
      <c r="H381" s="223" t="s">
        <v>3912</v>
      </c>
      <c r="I381" s="258" t="s">
        <v>446</v>
      </c>
      <c r="J381" s="186" t="s">
        <v>367</v>
      </c>
      <c r="K381" s="264"/>
      <c r="L381" s="264"/>
      <c r="M381" s="259"/>
      <c r="N381" s="223"/>
      <c r="O381" s="223"/>
      <c r="P381" s="260">
        <v>2010</v>
      </c>
      <c r="Q381" s="260">
        <v>2018</v>
      </c>
      <c r="R381" s="223" t="s">
        <v>3412</v>
      </c>
      <c r="S381" s="223" t="s">
        <v>78</v>
      </c>
      <c r="T381" s="223"/>
      <c r="U381" s="261">
        <v>122</v>
      </c>
      <c r="V381" s="86" t="s">
        <v>452</v>
      </c>
      <c r="W381" s="223" t="s">
        <v>618</v>
      </c>
      <c r="X381" s="223" t="s">
        <v>5624</v>
      </c>
      <c r="Y381" s="262">
        <v>42000</v>
      </c>
      <c r="Z381" s="226"/>
      <c r="AA381" s="241">
        <f t="shared" si="3"/>
        <v>0</v>
      </c>
      <c r="AB381" s="237" t="s">
        <v>5625</v>
      </c>
    </row>
    <row r="382" spans="1:28" ht="15" customHeight="1">
      <c r="A382" s="109">
        <v>373</v>
      </c>
      <c r="B382" s="222" t="str">
        <f t="shared" si="2"/>
        <v>Klik Disini</v>
      </c>
      <c r="C382" s="223" t="s">
        <v>5626</v>
      </c>
      <c r="D382" s="223"/>
      <c r="E382" s="223" t="s">
        <v>5627</v>
      </c>
      <c r="F382" s="223" t="s">
        <v>5628</v>
      </c>
      <c r="G382" s="223" t="s">
        <v>5629</v>
      </c>
      <c r="H382" s="223" t="s">
        <v>3912</v>
      </c>
      <c r="I382" s="258" t="s">
        <v>446</v>
      </c>
      <c r="J382" s="186" t="s">
        <v>367</v>
      </c>
      <c r="K382" s="264"/>
      <c r="L382" s="264"/>
      <c r="M382" s="259"/>
      <c r="N382" s="223" t="s">
        <v>449</v>
      </c>
      <c r="O382" s="223" t="s">
        <v>3419</v>
      </c>
      <c r="P382" s="260">
        <v>2010</v>
      </c>
      <c r="Q382" s="260">
        <v>2018</v>
      </c>
      <c r="R382" s="223" t="s">
        <v>3412</v>
      </c>
      <c r="S382" s="223" t="s">
        <v>78</v>
      </c>
      <c r="T382" s="223" t="s">
        <v>451</v>
      </c>
      <c r="U382" s="261">
        <v>170</v>
      </c>
      <c r="V382" s="86" t="s">
        <v>452</v>
      </c>
      <c r="W382" s="223" t="s">
        <v>555</v>
      </c>
      <c r="X382" s="223" t="s">
        <v>5630</v>
      </c>
      <c r="Y382" s="262">
        <v>51000</v>
      </c>
      <c r="Z382" s="226"/>
      <c r="AA382" s="241">
        <f t="shared" si="3"/>
        <v>0</v>
      </c>
      <c r="AB382" s="237" t="s">
        <v>5631</v>
      </c>
    </row>
    <row r="383" spans="1:28" ht="15" customHeight="1">
      <c r="A383" s="109">
        <v>374</v>
      </c>
      <c r="B383" s="222" t="str">
        <f t="shared" si="2"/>
        <v>Klik Disini</v>
      </c>
      <c r="C383" s="223" t="s">
        <v>5632</v>
      </c>
      <c r="D383" s="223"/>
      <c r="E383" s="223" t="s">
        <v>3916</v>
      </c>
      <c r="F383" s="223" t="s">
        <v>5633</v>
      </c>
      <c r="G383" s="223" t="s">
        <v>5634</v>
      </c>
      <c r="H383" s="223" t="s">
        <v>3912</v>
      </c>
      <c r="I383" s="258" t="s">
        <v>446</v>
      </c>
      <c r="J383" s="186" t="s">
        <v>367</v>
      </c>
      <c r="K383" s="264"/>
      <c r="L383" s="264"/>
      <c r="M383" s="259"/>
      <c r="N383" s="223" t="s">
        <v>449</v>
      </c>
      <c r="O383" s="223" t="s">
        <v>3419</v>
      </c>
      <c r="P383" s="260">
        <v>2015</v>
      </c>
      <c r="Q383" s="260">
        <v>2018</v>
      </c>
      <c r="R383" s="223" t="s">
        <v>3412</v>
      </c>
      <c r="S383" s="223" t="s">
        <v>78</v>
      </c>
      <c r="T383" s="223" t="s">
        <v>451</v>
      </c>
      <c r="U383" s="261">
        <v>178</v>
      </c>
      <c r="V383" s="86" t="s">
        <v>452</v>
      </c>
      <c r="W383" s="223" t="s">
        <v>1109</v>
      </c>
      <c r="X383" s="223" t="s">
        <v>5635</v>
      </c>
      <c r="Y383" s="262">
        <v>52000</v>
      </c>
      <c r="Z383" s="226"/>
      <c r="AA383" s="241">
        <f t="shared" si="3"/>
        <v>0</v>
      </c>
      <c r="AB383" s="237" t="s">
        <v>5636</v>
      </c>
    </row>
    <row r="384" spans="1:28" ht="15" customHeight="1">
      <c r="A384" s="109">
        <v>375</v>
      </c>
      <c r="B384" s="222" t="str">
        <f t="shared" si="2"/>
        <v>Klik Disini</v>
      </c>
      <c r="C384" s="223" t="s">
        <v>5637</v>
      </c>
      <c r="D384" s="223"/>
      <c r="E384" s="223" t="s">
        <v>5638</v>
      </c>
      <c r="F384" s="223" t="s">
        <v>5639</v>
      </c>
      <c r="G384" s="223" t="s">
        <v>5640</v>
      </c>
      <c r="H384" s="223" t="s">
        <v>386</v>
      </c>
      <c r="I384" s="258" t="s">
        <v>446</v>
      </c>
      <c r="J384" s="186" t="s">
        <v>385</v>
      </c>
      <c r="K384" s="264"/>
      <c r="L384" s="264"/>
      <c r="M384" s="259"/>
      <c r="N384" s="223" t="s">
        <v>449</v>
      </c>
      <c r="O384" s="223" t="s">
        <v>3419</v>
      </c>
      <c r="P384" s="260">
        <v>2015</v>
      </c>
      <c r="Q384" s="260">
        <v>2018</v>
      </c>
      <c r="R384" s="223" t="s">
        <v>3412</v>
      </c>
      <c r="S384" s="223" t="s">
        <v>78</v>
      </c>
      <c r="T384" s="223" t="s">
        <v>451</v>
      </c>
      <c r="U384" s="261">
        <v>146</v>
      </c>
      <c r="V384" s="86" t="s">
        <v>452</v>
      </c>
      <c r="W384" s="223" t="s">
        <v>3874</v>
      </c>
      <c r="X384" s="223" t="s">
        <v>5641</v>
      </c>
      <c r="Y384" s="262">
        <v>71000</v>
      </c>
      <c r="Z384" s="226"/>
      <c r="AA384" s="241">
        <f t="shared" si="3"/>
        <v>0</v>
      </c>
      <c r="AB384" s="237" t="s">
        <v>5642</v>
      </c>
    </row>
    <row r="385" spans="1:28" ht="15" customHeight="1">
      <c r="A385" s="109">
        <v>376</v>
      </c>
      <c r="B385" s="222" t="str">
        <f t="shared" si="2"/>
        <v>Klik Disini</v>
      </c>
      <c r="C385" s="223" t="s">
        <v>5643</v>
      </c>
      <c r="D385" s="223"/>
      <c r="E385" s="223" t="s">
        <v>5644</v>
      </c>
      <c r="F385" s="223" t="s">
        <v>5645</v>
      </c>
      <c r="G385" s="223" t="s">
        <v>5646</v>
      </c>
      <c r="H385" s="223" t="s">
        <v>3411</v>
      </c>
      <c r="I385" s="258" t="s">
        <v>592</v>
      </c>
      <c r="J385" s="186" t="s">
        <v>322</v>
      </c>
      <c r="K385" s="264"/>
      <c r="L385" s="264"/>
      <c r="M385" s="259"/>
      <c r="N385" s="223" t="s">
        <v>449</v>
      </c>
      <c r="O385" s="223" t="s">
        <v>3419</v>
      </c>
      <c r="P385" s="260">
        <v>2015</v>
      </c>
      <c r="Q385" s="260">
        <v>2018</v>
      </c>
      <c r="R385" s="223" t="s">
        <v>3643</v>
      </c>
      <c r="S385" s="223" t="s">
        <v>78</v>
      </c>
      <c r="T385" s="223" t="s">
        <v>451</v>
      </c>
      <c r="U385" s="261">
        <v>145</v>
      </c>
      <c r="V385" s="86" t="s">
        <v>452</v>
      </c>
      <c r="W385" s="223" t="s">
        <v>813</v>
      </c>
      <c r="X385" s="223" t="s">
        <v>5647</v>
      </c>
      <c r="Y385" s="262">
        <v>83000</v>
      </c>
      <c r="Z385" s="226"/>
      <c r="AA385" s="241">
        <f t="shared" si="3"/>
        <v>0</v>
      </c>
      <c r="AB385" s="237" t="s">
        <v>5648</v>
      </c>
    </row>
    <row r="386" spans="1:28" ht="15" customHeight="1">
      <c r="A386" s="109">
        <v>377</v>
      </c>
      <c r="B386" s="222" t="str">
        <f t="shared" si="2"/>
        <v>Klik Disini</v>
      </c>
      <c r="C386" s="223" t="s">
        <v>5649</v>
      </c>
      <c r="D386" s="223"/>
      <c r="E386" s="223" t="s">
        <v>5650</v>
      </c>
      <c r="F386" s="223" t="s">
        <v>5651</v>
      </c>
      <c r="G386" s="223" t="s">
        <v>5652</v>
      </c>
      <c r="H386" s="223" t="s">
        <v>1056</v>
      </c>
      <c r="I386" s="258" t="s">
        <v>583</v>
      </c>
      <c r="J386" s="186" t="s">
        <v>265</v>
      </c>
      <c r="K386" s="264"/>
      <c r="L386" s="264"/>
      <c r="M386" s="259"/>
      <c r="N386" s="223" t="s">
        <v>449</v>
      </c>
      <c r="O386" s="223" t="s">
        <v>3419</v>
      </c>
      <c r="P386" s="260">
        <v>2015</v>
      </c>
      <c r="Q386" s="260">
        <v>2018</v>
      </c>
      <c r="R386" s="223" t="s">
        <v>3480</v>
      </c>
      <c r="S386" s="223" t="s">
        <v>78</v>
      </c>
      <c r="T386" s="223" t="s">
        <v>451</v>
      </c>
      <c r="U386" s="261">
        <v>274</v>
      </c>
      <c r="V386" s="86" t="s">
        <v>452</v>
      </c>
      <c r="W386" s="223" t="s">
        <v>975</v>
      </c>
      <c r="X386" s="223" t="s">
        <v>5653</v>
      </c>
      <c r="Y386" s="262">
        <v>79500</v>
      </c>
      <c r="Z386" s="226"/>
      <c r="AA386" s="241">
        <f t="shared" si="3"/>
        <v>0</v>
      </c>
      <c r="AB386" s="237" t="s">
        <v>5654</v>
      </c>
    </row>
    <row r="387" spans="1:28" ht="15" customHeight="1">
      <c r="A387" s="109">
        <v>378</v>
      </c>
      <c r="B387" s="222" t="str">
        <f t="shared" si="2"/>
        <v>Klik Disini</v>
      </c>
      <c r="C387" s="223" t="s">
        <v>5655</v>
      </c>
      <c r="D387" s="223"/>
      <c r="E387" s="223" t="s">
        <v>3529</v>
      </c>
      <c r="F387" s="223" t="s">
        <v>5656</v>
      </c>
      <c r="G387" s="223" t="s">
        <v>5657</v>
      </c>
      <c r="H387" s="223" t="s">
        <v>3473</v>
      </c>
      <c r="I387" s="258" t="s">
        <v>446</v>
      </c>
      <c r="J387" s="186" t="s">
        <v>345</v>
      </c>
      <c r="K387" s="264"/>
      <c r="L387" s="264"/>
      <c r="M387" s="259"/>
      <c r="N387" s="223"/>
      <c r="O387" s="223"/>
      <c r="P387" s="260">
        <v>2015</v>
      </c>
      <c r="Q387" s="260">
        <v>2018</v>
      </c>
      <c r="R387" s="223" t="s">
        <v>3412</v>
      </c>
      <c r="S387" s="223" t="s">
        <v>78</v>
      </c>
      <c r="T387" s="223"/>
      <c r="U387" s="261">
        <v>225</v>
      </c>
      <c r="V387" s="86" t="s">
        <v>452</v>
      </c>
      <c r="W387" s="223" t="s">
        <v>3881</v>
      </c>
      <c r="X387" s="223" t="s">
        <v>5658</v>
      </c>
      <c r="Y387" s="262">
        <v>56500</v>
      </c>
      <c r="Z387" s="226"/>
      <c r="AA387" s="241">
        <f t="shared" si="3"/>
        <v>0</v>
      </c>
      <c r="AB387" s="237" t="s">
        <v>5659</v>
      </c>
    </row>
    <row r="388" spans="1:28" ht="15" customHeight="1">
      <c r="A388" s="109">
        <v>379</v>
      </c>
      <c r="B388" s="222" t="str">
        <f t="shared" si="2"/>
        <v>Klik Disini</v>
      </c>
      <c r="C388" s="223" t="s">
        <v>5660</v>
      </c>
      <c r="D388" s="223"/>
      <c r="E388" s="223" t="s">
        <v>3529</v>
      </c>
      <c r="F388" s="223" t="s">
        <v>5661</v>
      </c>
      <c r="G388" s="223" t="s">
        <v>5662</v>
      </c>
      <c r="H388" s="223" t="s">
        <v>3473</v>
      </c>
      <c r="I388" s="258" t="s">
        <v>446</v>
      </c>
      <c r="J388" s="186" t="s">
        <v>345</v>
      </c>
      <c r="K388" s="264"/>
      <c r="L388" s="264"/>
      <c r="M388" s="259"/>
      <c r="N388" s="223"/>
      <c r="O388" s="223"/>
      <c r="P388" s="260">
        <v>2015</v>
      </c>
      <c r="Q388" s="260">
        <v>2018</v>
      </c>
      <c r="R388" s="223" t="s">
        <v>3412</v>
      </c>
      <c r="S388" s="223" t="s">
        <v>78</v>
      </c>
      <c r="T388" s="223"/>
      <c r="U388" s="261">
        <v>241</v>
      </c>
      <c r="V388" s="86" t="s">
        <v>452</v>
      </c>
      <c r="W388" s="223" t="s">
        <v>5663</v>
      </c>
      <c r="X388" s="223" t="s">
        <v>5664</v>
      </c>
      <c r="Y388" s="262">
        <v>58500</v>
      </c>
      <c r="Z388" s="226"/>
      <c r="AA388" s="241">
        <f t="shared" si="3"/>
        <v>0</v>
      </c>
      <c r="AB388" s="237" t="s">
        <v>5665</v>
      </c>
    </row>
    <row r="389" spans="1:28" ht="15" customHeight="1">
      <c r="A389" s="109">
        <v>380</v>
      </c>
      <c r="B389" s="222" t="str">
        <f t="shared" si="2"/>
        <v>Klik Disini</v>
      </c>
      <c r="C389" s="223" t="s">
        <v>5666</v>
      </c>
      <c r="D389" s="223"/>
      <c r="E389" s="223" t="s">
        <v>3529</v>
      </c>
      <c r="F389" s="223" t="s">
        <v>5667</v>
      </c>
      <c r="G389" s="223" t="s">
        <v>5668</v>
      </c>
      <c r="H389" s="223" t="s">
        <v>3532</v>
      </c>
      <c r="I389" s="258" t="s">
        <v>446</v>
      </c>
      <c r="J389" s="186" t="s">
        <v>345</v>
      </c>
      <c r="K389" s="223" t="s">
        <v>447</v>
      </c>
      <c r="L389" s="223"/>
      <c r="M389" s="259" t="s">
        <v>447</v>
      </c>
      <c r="N389" s="223" t="s">
        <v>449</v>
      </c>
      <c r="O389" s="223" t="s">
        <v>450</v>
      </c>
      <c r="P389" s="260">
        <v>2015</v>
      </c>
      <c r="Q389" s="260">
        <v>2019</v>
      </c>
      <c r="R389" s="223" t="s">
        <v>3412</v>
      </c>
      <c r="S389" s="223" t="s">
        <v>78</v>
      </c>
      <c r="T389" s="223" t="s">
        <v>451</v>
      </c>
      <c r="U389" s="261">
        <v>168</v>
      </c>
      <c r="V389" s="86" t="s">
        <v>452</v>
      </c>
      <c r="W389" s="223" t="s">
        <v>3585</v>
      </c>
      <c r="X389" s="223" t="s">
        <v>5669</v>
      </c>
      <c r="Y389" s="262">
        <v>103000</v>
      </c>
      <c r="Z389" s="226"/>
      <c r="AA389" s="241">
        <f t="shared" si="3"/>
        <v>0</v>
      </c>
      <c r="AB389" s="237" t="s">
        <v>5670</v>
      </c>
    </row>
    <row r="390" spans="1:28" ht="15" customHeight="1">
      <c r="A390" s="109">
        <v>381</v>
      </c>
      <c r="B390" s="222" t="str">
        <f t="shared" si="2"/>
        <v>Klik Disini</v>
      </c>
      <c r="C390" s="223" t="s">
        <v>5671</v>
      </c>
      <c r="D390" s="223"/>
      <c r="E390" s="223" t="s">
        <v>3529</v>
      </c>
      <c r="F390" s="223" t="s">
        <v>5672</v>
      </c>
      <c r="G390" s="223" t="s">
        <v>5673</v>
      </c>
      <c r="H390" s="223" t="s">
        <v>3532</v>
      </c>
      <c r="I390" s="258" t="s">
        <v>446</v>
      </c>
      <c r="J390" s="186" t="s">
        <v>345</v>
      </c>
      <c r="K390" s="223" t="s">
        <v>447</v>
      </c>
      <c r="L390" s="223"/>
      <c r="M390" s="259" t="s">
        <v>447</v>
      </c>
      <c r="N390" s="223" t="s">
        <v>449</v>
      </c>
      <c r="O390" s="223" t="s">
        <v>450</v>
      </c>
      <c r="P390" s="260">
        <v>2015</v>
      </c>
      <c r="Q390" s="260">
        <v>2019</v>
      </c>
      <c r="R390" s="223" t="s">
        <v>3412</v>
      </c>
      <c r="S390" s="223" t="s">
        <v>78</v>
      </c>
      <c r="T390" s="223" t="s">
        <v>451</v>
      </c>
      <c r="U390" s="261">
        <v>242</v>
      </c>
      <c r="V390" s="86" t="s">
        <v>452</v>
      </c>
      <c r="W390" s="223" t="s">
        <v>1076</v>
      </c>
      <c r="X390" s="223" t="s">
        <v>5674</v>
      </c>
      <c r="Y390" s="262">
        <v>103000</v>
      </c>
      <c r="Z390" s="226"/>
      <c r="AA390" s="241">
        <f t="shared" si="3"/>
        <v>0</v>
      </c>
      <c r="AB390" s="237" t="s">
        <v>5675</v>
      </c>
    </row>
    <row r="391" spans="1:28" ht="15" customHeight="1">
      <c r="A391" s="109">
        <v>382</v>
      </c>
      <c r="B391" s="222" t="str">
        <f t="shared" si="2"/>
        <v>Klik Disini</v>
      </c>
      <c r="C391" s="223" t="s">
        <v>5676</v>
      </c>
      <c r="D391" s="223"/>
      <c r="E391" s="223" t="s">
        <v>3529</v>
      </c>
      <c r="F391" s="223" t="s">
        <v>5677</v>
      </c>
      <c r="G391" s="223" t="s">
        <v>5678</v>
      </c>
      <c r="H391" s="223" t="s">
        <v>3591</v>
      </c>
      <c r="I391" s="258" t="s">
        <v>446</v>
      </c>
      <c r="J391" s="186" t="s">
        <v>345</v>
      </c>
      <c r="K391" s="264"/>
      <c r="L391" s="264"/>
      <c r="M391" s="259"/>
      <c r="N391" s="223"/>
      <c r="O391" s="223"/>
      <c r="P391" s="260">
        <v>2015</v>
      </c>
      <c r="Q391" s="260">
        <v>2018</v>
      </c>
      <c r="R391" s="223" t="s">
        <v>3412</v>
      </c>
      <c r="S391" s="223" t="s">
        <v>78</v>
      </c>
      <c r="T391" s="223"/>
      <c r="U391" s="261">
        <v>258</v>
      </c>
      <c r="V391" s="86" t="s">
        <v>452</v>
      </c>
      <c r="W391" s="223" t="s">
        <v>999</v>
      </c>
      <c r="X391" s="223" t="s">
        <v>5679</v>
      </c>
      <c r="Y391" s="262">
        <v>64000</v>
      </c>
      <c r="Z391" s="226"/>
      <c r="AA391" s="241">
        <f t="shared" si="3"/>
        <v>0</v>
      </c>
      <c r="AB391" s="237" t="s">
        <v>5680</v>
      </c>
    </row>
    <row r="392" spans="1:28" ht="15" customHeight="1">
      <c r="A392" s="109">
        <v>383</v>
      </c>
      <c r="B392" s="222" t="str">
        <f t="shared" si="2"/>
        <v>Klik Disini</v>
      </c>
      <c r="C392" s="223" t="s">
        <v>5681</v>
      </c>
      <c r="D392" s="223"/>
      <c r="E392" s="223" t="s">
        <v>3529</v>
      </c>
      <c r="F392" s="223" t="s">
        <v>5682</v>
      </c>
      <c r="G392" s="223" t="s">
        <v>5683</v>
      </c>
      <c r="H392" s="223" t="s">
        <v>3473</v>
      </c>
      <c r="I392" s="258" t="s">
        <v>446</v>
      </c>
      <c r="J392" s="186" t="s">
        <v>345</v>
      </c>
      <c r="K392" s="264"/>
      <c r="L392" s="264"/>
      <c r="M392" s="259"/>
      <c r="N392" s="223"/>
      <c r="O392" s="223"/>
      <c r="P392" s="260">
        <v>2015</v>
      </c>
      <c r="Q392" s="260">
        <v>2018</v>
      </c>
      <c r="R392" s="223" t="s">
        <v>3412</v>
      </c>
      <c r="S392" s="223" t="s">
        <v>78</v>
      </c>
      <c r="T392" s="223"/>
      <c r="U392" s="261">
        <v>320</v>
      </c>
      <c r="V392" s="86" t="s">
        <v>452</v>
      </c>
      <c r="W392" s="223" t="s">
        <v>5663</v>
      </c>
      <c r="X392" s="223" t="s">
        <v>5684</v>
      </c>
      <c r="Y392" s="262">
        <v>75000</v>
      </c>
      <c r="Z392" s="226"/>
      <c r="AA392" s="241">
        <f t="shared" si="3"/>
        <v>0</v>
      </c>
      <c r="AB392" s="237" t="s">
        <v>5685</v>
      </c>
    </row>
    <row r="393" spans="1:28" ht="15" customHeight="1">
      <c r="A393" s="109">
        <v>384</v>
      </c>
      <c r="B393" s="222" t="str">
        <f t="shared" si="2"/>
        <v>Klik Disini</v>
      </c>
      <c r="C393" s="223" t="s">
        <v>5686</v>
      </c>
      <c r="D393" s="223"/>
      <c r="E393" s="223" t="s">
        <v>3529</v>
      </c>
      <c r="F393" s="223" t="s">
        <v>5687</v>
      </c>
      <c r="G393" s="223" t="s">
        <v>5688</v>
      </c>
      <c r="H393" s="223" t="s">
        <v>3473</v>
      </c>
      <c r="I393" s="258" t="s">
        <v>446</v>
      </c>
      <c r="J393" s="186" t="s">
        <v>345</v>
      </c>
      <c r="K393" s="264"/>
      <c r="L393" s="264"/>
      <c r="M393" s="259"/>
      <c r="N393" s="223"/>
      <c r="O393" s="223"/>
      <c r="P393" s="260">
        <v>2015</v>
      </c>
      <c r="Q393" s="260">
        <v>2018</v>
      </c>
      <c r="R393" s="223" t="s">
        <v>3412</v>
      </c>
      <c r="S393" s="223" t="s">
        <v>78</v>
      </c>
      <c r="T393" s="223"/>
      <c r="U393" s="261">
        <v>240</v>
      </c>
      <c r="V393" s="86" t="s">
        <v>452</v>
      </c>
      <c r="W393" s="223" t="s">
        <v>991</v>
      </c>
      <c r="X393" s="223" t="s">
        <v>5689</v>
      </c>
      <c r="Y393" s="262">
        <v>64000</v>
      </c>
      <c r="Z393" s="226"/>
      <c r="AA393" s="241">
        <f t="shared" si="3"/>
        <v>0</v>
      </c>
      <c r="AB393" s="237" t="s">
        <v>5690</v>
      </c>
    </row>
    <row r="394" spans="1:28" ht="15" customHeight="1">
      <c r="A394" s="109">
        <v>385</v>
      </c>
      <c r="B394" s="222" t="str">
        <f t="shared" si="2"/>
        <v>Klik Disini</v>
      </c>
      <c r="C394" s="223" t="s">
        <v>5691</v>
      </c>
      <c r="D394" s="223"/>
      <c r="E394" s="223" t="s">
        <v>3529</v>
      </c>
      <c r="F394" s="223" t="s">
        <v>5692</v>
      </c>
      <c r="G394" s="223" t="s">
        <v>5693</v>
      </c>
      <c r="H394" s="223" t="s">
        <v>3532</v>
      </c>
      <c r="I394" s="258" t="s">
        <v>446</v>
      </c>
      <c r="J394" s="186" t="s">
        <v>345</v>
      </c>
      <c r="K394" s="264"/>
      <c r="L394" s="264"/>
      <c r="M394" s="259"/>
      <c r="N394" s="223"/>
      <c r="O394" s="223"/>
      <c r="P394" s="260">
        <v>2015</v>
      </c>
      <c r="Q394" s="260">
        <v>2018</v>
      </c>
      <c r="R394" s="223" t="s">
        <v>3412</v>
      </c>
      <c r="S394" s="223" t="s">
        <v>78</v>
      </c>
      <c r="T394" s="223"/>
      <c r="U394" s="261">
        <v>242</v>
      </c>
      <c r="V394" s="86" t="s">
        <v>452</v>
      </c>
      <c r="W394" s="223" t="s">
        <v>1083</v>
      </c>
      <c r="X394" s="223" t="s">
        <v>5694</v>
      </c>
      <c r="Y394" s="262">
        <v>53500</v>
      </c>
      <c r="Z394" s="226"/>
      <c r="AA394" s="241">
        <f t="shared" si="3"/>
        <v>0</v>
      </c>
      <c r="AB394" s="237" t="s">
        <v>5695</v>
      </c>
    </row>
    <row r="395" spans="1:28" ht="15" customHeight="1">
      <c r="A395" s="109">
        <v>386</v>
      </c>
      <c r="B395" s="222" t="str">
        <f t="shared" si="2"/>
        <v>Klik Disini</v>
      </c>
      <c r="C395" s="223" t="s">
        <v>5696</v>
      </c>
      <c r="D395" s="223"/>
      <c r="E395" s="223" t="s">
        <v>3529</v>
      </c>
      <c r="F395" s="223" t="s">
        <v>5697</v>
      </c>
      <c r="G395" s="223" t="s">
        <v>5698</v>
      </c>
      <c r="H395" s="223" t="s">
        <v>3473</v>
      </c>
      <c r="I395" s="258" t="s">
        <v>446</v>
      </c>
      <c r="J395" s="186" t="s">
        <v>345</v>
      </c>
      <c r="K395" s="264"/>
      <c r="L395" s="264"/>
      <c r="M395" s="259"/>
      <c r="N395" s="223"/>
      <c r="O395" s="223"/>
      <c r="P395" s="260">
        <v>2015</v>
      </c>
      <c r="Q395" s="260">
        <v>2018</v>
      </c>
      <c r="R395" s="223" t="s">
        <v>3412</v>
      </c>
      <c r="S395" s="223" t="s">
        <v>78</v>
      </c>
      <c r="T395" s="223"/>
      <c r="U395" s="261">
        <v>226</v>
      </c>
      <c r="V395" s="86" t="s">
        <v>452</v>
      </c>
      <c r="W395" s="223" t="s">
        <v>4043</v>
      </c>
      <c r="X395" s="223" t="s">
        <v>5699</v>
      </c>
      <c r="Y395" s="262">
        <v>56500</v>
      </c>
      <c r="Z395" s="226"/>
      <c r="AA395" s="241">
        <f t="shared" si="3"/>
        <v>0</v>
      </c>
      <c r="AB395" s="237" t="s">
        <v>5700</v>
      </c>
    </row>
    <row r="396" spans="1:28" ht="15" customHeight="1">
      <c r="A396" s="109">
        <v>387</v>
      </c>
      <c r="B396" s="222" t="str">
        <f t="shared" si="2"/>
        <v>Klik Disini</v>
      </c>
      <c r="C396" s="223" t="s">
        <v>5701</v>
      </c>
      <c r="D396" s="223"/>
      <c r="E396" s="223" t="s">
        <v>3529</v>
      </c>
      <c r="F396" s="223" t="s">
        <v>5702</v>
      </c>
      <c r="G396" s="223" t="s">
        <v>5703</v>
      </c>
      <c r="H396" s="223" t="s">
        <v>3532</v>
      </c>
      <c r="I396" s="258" t="s">
        <v>446</v>
      </c>
      <c r="J396" s="186" t="s">
        <v>345</v>
      </c>
      <c r="K396" s="264"/>
      <c r="L396" s="264"/>
      <c r="M396" s="259"/>
      <c r="N396" s="223"/>
      <c r="O396" s="223"/>
      <c r="P396" s="260">
        <v>2014</v>
      </c>
      <c r="Q396" s="260">
        <v>2018</v>
      </c>
      <c r="R396" s="223" t="s">
        <v>3412</v>
      </c>
      <c r="S396" s="223" t="s">
        <v>78</v>
      </c>
      <c r="T396" s="223"/>
      <c r="U396" s="261">
        <v>194</v>
      </c>
      <c r="V396" s="86" t="s">
        <v>452</v>
      </c>
      <c r="W396" s="223" t="s">
        <v>1102</v>
      </c>
      <c r="X396" s="223" t="s">
        <v>5704</v>
      </c>
      <c r="Y396" s="262">
        <v>47000</v>
      </c>
      <c r="Z396" s="226"/>
      <c r="AA396" s="241">
        <f t="shared" si="3"/>
        <v>0</v>
      </c>
      <c r="AB396" s="237" t="s">
        <v>5705</v>
      </c>
    </row>
    <row r="397" spans="1:28" ht="15" customHeight="1">
      <c r="A397" s="109">
        <v>388</v>
      </c>
      <c r="B397" s="222" t="str">
        <f t="shared" si="2"/>
        <v>Klik Disini</v>
      </c>
      <c r="C397" s="223" t="s">
        <v>5706</v>
      </c>
      <c r="D397" s="223"/>
      <c r="E397" s="223" t="s">
        <v>3529</v>
      </c>
      <c r="F397" s="223" t="s">
        <v>5707</v>
      </c>
      <c r="G397" s="223" t="s">
        <v>5708</v>
      </c>
      <c r="H397" s="223" t="s">
        <v>3473</v>
      </c>
      <c r="I397" s="258" t="s">
        <v>446</v>
      </c>
      <c r="J397" s="186" t="s">
        <v>345</v>
      </c>
      <c r="K397" s="264"/>
      <c r="L397" s="264"/>
      <c r="M397" s="259"/>
      <c r="N397" s="223"/>
      <c r="O397" s="223"/>
      <c r="P397" s="260">
        <v>2015</v>
      </c>
      <c r="Q397" s="260">
        <v>2018</v>
      </c>
      <c r="R397" s="223" t="s">
        <v>3412</v>
      </c>
      <c r="S397" s="223" t="s">
        <v>78</v>
      </c>
      <c r="T397" s="223"/>
      <c r="U397" s="261">
        <v>225</v>
      </c>
      <c r="V397" s="86" t="s">
        <v>452</v>
      </c>
      <c r="W397" s="223" t="s">
        <v>3786</v>
      </c>
      <c r="X397" s="223" t="s">
        <v>5709</v>
      </c>
      <c r="Y397" s="262">
        <v>59500</v>
      </c>
      <c r="Z397" s="226"/>
      <c r="AA397" s="241">
        <f t="shared" si="3"/>
        <v>0</v>
      </c>
      <c r="AB397" s="237" t="s">
        <v>5710</v>
      </c>
    </row>
    <row r="398" spans="1:28" ht="15" customHeight="1">
      <c r="A398" s="109">
        <v>389</v>
      </c>
      <c r="B398" s="222" t="str">
        <f t="shared" si="2"/>
        <v>Klik Disini</v>
      </c>
      <c r="C398" s="223" t="s">
        <v>5711</v>
      </c>
      <c r="D398" s="223"/>
      <c r="E398" s="223" t="s">
        <v>3529</v>
      </c>
      <c r="F398" s="223" t="s">
        <v>5712</v>
      </c>
      <c r="G398" s="223" t="s">
        <v>5713</v>
      </c>
      <c r="H398" s="223" t="s">
        <v>3473</v>
      </c>
      <c r="I398" s="258" t="s">
        <v>446</v>
      </c>
      <c r="J398" s="186" t="s">
        <v>353</v>
      </c>
      <c r="K398" s="264"/>
      <c r="L398" s="264"/>
      <c r="M398" s="259"/>
      <c r="N398" s="223"/>
      <c r="O398" s="223"/>
      <c r="P398" s="260">
        <v>2015</v>
      </c>
      <c r="Q398" s="260">
        <v>2018</v>
      </c>
      <c r="R398" s="223" t="s">
        <v>3412</v>
      </c>
      <c r="S398" s="223" t="s">
        <v>78</v>
      </c>
      <c r="T398" s="223"/>
      <c r="U398" s="261">
        <v>242</v>
      </c>
      <c r="V398" s="86" t="s">
        <v>452</v>
      </c>
      <c r="W398" s="223" t="s">
        <v>5714</v>
      </c>
      <c r="X398" s="223" t="s">
        <v>5715</v>
      </c>
      <c r="Y398" s="262">
        <v>75000</v>
      </c>
      <c r="Z398" s="226"/>
      <c r="AA398" s="241">
        <f t="shared" si="3"/>
        <v>0</v>
      </c>
      <c r="AB398" s="237" t="s">
        <v>5716</v>
      </c>
    </row>
    <row r="399" spans="1:28" ht="15" customHeight="1">
      <c r="A399" s="109">
        <v>390</v>
      </c>
      <c r="B399" s="222" t="str">
        <f t="shared" si="2"/>
        <v>Klik Disini</v>
      </c>
      <c r="C399" s="223" t="s">
        <v>5717</v>
      </c>
      <c r="D399" s="223"/>
      <c r="E399" s="223" t="s">
        <v>3529</v>
      </c>
      <c r="F399" s="223" t="s">
        <v>5718</v>
      </c>
      <c r="G399" s="223" t="s">
        <v>5719</v>
      </c>
      <c r="H399" s="223" t="s">
        <v>3473</v>
      </c>
      <c r="I399" s="258" t="s">
        <v>446</v>
      </c>
      <c r="J399" s="186" t="s">
        <v>345</v>
      </c>
      <c r="K399" s="264"/>
      <c r="L399" s="264"/>
      <c r="M399" s="259"/>
      <c r="N399" s="223"/>
      <c r="O399" s="223"/>
      <c r="P399" s="260">
        <v>2015</v>
      </c>
      <c r="Q399" s="260">
        <v>2018</v>
      </c>
      <c r="R399" s="223" t="s">
        <v>3412</v>
      </c>
      <c r="S399" s="223" t="s">
        <v>78</v>
      </c>
      <c r="T399" s="223"/>
      <c r="U399" s="261">
        <v>209</v>
      </c>
      <c r="V399" s="86" t="s">
        <v>452</v>
      </c>
      <c r="W399" s="223" t="s">
        <v>5720</v>
      </c>
      <c r="X399" s="223" t="s">
        <v>5721</v>
      </c>
      <c r="Y399" s="262">
        <v>53500</v>
      </c>
      <c r="Z399" s="226"/>
      <c r="AA399" s="241">
        <f t="shared" si="3"/>
        <v>0</v>
      </c>
      <c r="AB399" s="237" t="s">
        <v>5722</v>
      </c>
    </row>
    <row r="400" spans="1:28" ht="15" customHeight="1">
      <c r="A400" s="109">
        <v>391</v>
      </c>
      <c r="B400" s="222" t="str">
        <f t="shared" si="2"/>
        <v>Klik Disini</v>
      </c>
      <c r="C400" s="223" t="s">
        <v>5723</v>
      </c>
      <c r="D400" s="223"/>
      <c r="E400" s="223" t="s">
        <v>3529</v>
      </c>
      <c r="F400" s="223" t="s">
        <v>5724</v>
      </c>
      <c r="G400" s="223" t="s">
        <v>5725</v>
      </c>
      <c r="H400" s="223" t="s">
        <v>3473</v>
      </c>
      <c r="I400" s="258" t="s">
        <v>446</v>
      </c>
      <c r="J400" s="186" t="s">
        <v>345</v>
      </c>
      <c r="K400" s="264"/>
      <c r="L400" s="264"/>
      <c r="M400" s="259"/>
      <c r="N400" s="223" t="s">
        <v>449</v>
      </c>
      <c r="O400" s="223" t="s">
        <v>3419</v>
      </c>
      <c r="P400" s="260">
        <v>2015</v>
      </c>
      <c r="Q400" s="260">
        <v>2018</v>
      </c>
      <c r="R400" s="223" t="s">
        <v>3412</v>
      </c>
      <c r="S400" s="223" t="s">
        <v>78</v>
      </c>
      <c r="T400" s="223" t="s">
        <v>451</v>
      </c>
      <c r="U400" s="261">
        <v>240</v>
      </c>
      <c r="V400" s="86" t="s">
        <v>452</v>
      </c>
      <c r="W400" s="223" t="s">
        <v>5663</v>
      </c>
      <c r="X400" s="223" t="s">
        <v>5726</v>
      </c>
      <c r="Y400" s="262">
        <v>62500</v>
      </c>
      <c r="Z400" s="226"/>
      <c r="AA400" s="241">
        <f t="shared" si="3"/>
        <v>0</v>
      </c>
      <c r="AB400" s="237" t="s">
        <v>5727</v>
      </c>
    </row>
    <row r="401" spans="1:28" ht="15" customHeight="1">
      <c r="A401" s="109">
        <v>392</v>
      </c>
      <c r="B401" s="222" t="str">
        <f t="shared" si="2"/>
        <v>Klik Disini</v>
      </c>
      <c r="C401" s="223" t="s">
        <v>5728</v>
      </c>
      <c r="D401" s="223"/>
      <c r="E401" s="223" t="s">
        <v>3529</v>
      </c>
      <c r="F401" s="223" t="s">
        <v>5729</v>
      </c>
      <c r="G401" s="223" t="s">
        <v>5730</v>
      </c>
      <c r="H401" s="223" t="s">
        <v>3591</v>
      </c>
      <c r="I401" s="258" t="s">
        <v>446</v>
      </c>
      <c r="J401" s="186" t="s">
        <v>345</v>
      </c>
      <c r="K401" s="264"/>
      <c r="L401" s="264"/>
      <c r="M401" s="259"/>
      <c r="N401" s="223"/>
      <c r="O401" s="223"/>
      <c r="P401" s="260">
        <v>2015</v>
      </c>
      <c r="Q401" s="260">
        <v>2018</v>
      </c>
      <c r="R401" s="223" t="s">
        <v>3412</v>
      </c>
      <c r="S401" s="223" t="s">
        <v>78</v>
      </c>
      <c r="T401" s="223"/>
      <c r="U401" s="261">
        <v>226</v>
      </c>
      <c r="V401" s="86" t="s">
        <v>452</v>
      </c>
      <c r="W401" s="223" t="s">
        <v>4777</v>
      </c>
      <c r="X401" s="223" t="s">
        <v>5731</v>
      </c>
      <c r="Y401" s="262">
        <v>56500</v>
      </c>
      <c r="Z401" s="226"/>
      <c r="AA401" s="241">
        <f t="shared" si="3"/>
        <v>0</v>
      </c>
      <c r="AB401" s="237" t="s">
        <v>5732</v>
      </c>
    </row>
    <row r="402" spans="1:28" ht="15" customHeight="1">
      <c r="A402" s="109">
        <v>393</v>
      </c>
      <c r="B402" s="222" t="str">
        <f t="shared" si="2"/>
        <v>Klik Disini</v>
      </c>
      <c r="C402" s="223" t="s">
        <v>5733</v>
      </c>
      <c r="D402" s="223"/>
      <c r="E402" s="223" t="s">
        <v>3529</v>
      </c>
      <c r="F402" s="223" t="s">
        <v>5734</v>
      </c>
      <c r="G402" s="223" t="s">
        <v>5735</v>
      </c>
      <c r="H402" s="223" t="s">
        <v>3591</v>
      </c>
      <c r="I402" s="258" t="s">
        <v>446</v>
      </c>
      <c r="J402" s="186" t="s">
        <v>345</v>
      </c>
      <c r="K402" s="264"/>
      <c r="L402" s="264"/>
      <c r="M402" s="259"/>
      <c r="N402" s="223" t="s">
        <v>449</v>
      </c>
      <c r="O402" s="223" t="s">
        <v>3419</v>
      </c>
      <c r="P402" s="260">
        <v>2015</v>
      </c>
      <c r="Q402" s="260">
        <v>2018</v>
      </c>
      <c r="R402" s="223" t="s">
        <v>3412</v>
      </c>
      <c r="S402" s="223" t="s">
        <v>78</v>
      </c>
      <c r="T402" s="223" t="s">
        <v>451</v>
      </c>
      <c r="U402" s="261">
        <v>128</v>
      </c>
      <c r="V402" s="86" t="s">
        <v>452</v>
      </c>
      <c r="W402" s="223" t="s">
        <v>1954</v>
      </c>
      <c r="X402" s="223" t="s">
        <v>5736</v>
      </c>
      <c r="Y402" s="262">
        <v>50500</v>
      </c>
      <c r="Z402" s="226"/>
      <c r="AA402" s="241">
        <f t="shared" si="3"/>
        <v>0</v>
      </c>
      <c r="AB402" s="237" t="s">
        <v>5737</v>
      </c>
    </row>
    <row r="403" spans="1:28" ht="15" customHeight="1">
      <c r="A403" s="109">
        <v>394</v>
      </c>
      <c r="B403" s="222" t="str">
        <f t="shared" si="2"/>
        <v>Klik Disini</v>
      </c>
      <c r="C403" s="223" t="s">
        <v>5738</v>
      </c>
      <c r="D403" s="223"/>
      <c r="E403" s="223" t="s">
        <v>3529</v>
      </c>
      <c r="F403" s="223" t="s">
        <v>5739</v>
      </c>
      <c r="G403" s="223" t="s">
        <v>5740</v>
      </c>
      <c r="H403" s="223" t="s">
        <v>3473</v>
      </c>
      <c r="I403" s="258" t="s">
        <v>446</v>
      </c>
      <c r="J403" s="186" t="s">
        <v>345</v>
      </c>
      <c r="K403" s="264"/>
      <c r="L403" s="264"/>
      <c r="M403" s="259"/>
      <c r="N403" s="223" t="s">
        <v>449</v>
      </c>
      <c r="O403" s="223" t="s">
        <v>3419</v>
      </c>
      <c r="P403" s="260">
        <v>2015</v>
      </c>
      <c r="Q403" s="260">
        <v>2018</v>
      </c>
      <c r="R403" s="223" t="s">
        <v>3412</v>
      </c>
      <c r="S403" s="223" t="s">
        <v>78</v>
      </c>
      <c r="T403" s="223" t="s">
        <v>451</v>
      </c>
      <c r="U403" s="261">
        <v>272</v>
      </c>
      <c r="V403" s="86" t="s">
        <v>452</v>
      </c>
      <c r="W403" s="223" t="s">
        <v>4743</v>
      </c>
      <c r="X403" s="223" t="s">
        <v>5741</v>
      </c>
      <c r="Y403" s="262">
        <v>67500</v>
      </c>
      <c r="Z403" s="226"/>
      <c r="AA403" s="241">
        <f t="shared" si="3"/>
        <v>0</v>
      </c>
      <c r="AB403" s="237" t="s">
        <v>5742</v>
      </c>
    </row>
    <row r="404" spans="1:28" ht="15" customHeight="1">
      <c r="A404" s="109">
        <v>395</v>
      </c>
      <c r="B404" s="222" t="str">
        <f t="shared" si="2"/>
        <v>Klik Disini</v>
      </c>
      <c r="C404" s="223" t="s">
        <v>5743</v>
      </c>
      <c r="D404" s="223"/>
      <c r="E404" s="223" t="s">
        <v>5744</v>
      </c>
      <c r="F404" s="223" t="s">
        <v>5745</v>
      </c>
      <c r="G404" s="223" t="s">
        <v>5746</v>
      </c>
      <c r="H404" s="223" t="s">
        <v>1056</v>
      </c>
      <c r="I404" s="258" t="s">
        <v>583</v>
      </c>
      <c r="J404" s="186" t="s">
        <v>265</v>
      </c>
      <c r="K404" s="264"/>
      <c r="L404" s="264"/>
      <c r="M404" s="259"/>
      <c r="N404" s="223" t="s">
        <v>449</v>
      </c>
      <c r="O404" s="223" t="s">
        <v>3419</v>
      </c>
      <c r="P404" s="260">
        <v>2015</v>
      </c>
      <c r="Q404" s="260">
        <v>2018</v>
      </c>
      <c r="R404" s="223" t="s">
        <v>3480</v>
      </c>
      <c r="S404" s="223" t="s">
        <v>78</v>
      </c>
      <c r="T404" s="223" t="s">
        <v>451</v>
      </c>
      <c r="U404" s="261">
        <v>304</v>
      </c>
      <c r="V404" s="86" t="s">
        <v>452</v>
      </c>
      <c r="W404" s="223" t="s">
        <v>1109</v>
      </c>
      <c r="X404" s="223" t="s">
        <v>5747</v>
      </c>
      <c r="Y404" s="262">
        <v>66000</v>
      </c>
      <c r="Z404" s="226"/>
      <c r="AA404" s="241">
        <f t="shared" si="3"/>
        <v>0</v>
      </c>
      <c r="AB404" s="237" t="s">
        <v>5748</v>
      </c>
    </row>
    <row r="405" spans="1:28" ht="15" customHeight="1">
      <c r="A405" s="109">
        <v>396</v>
      </c>
      <c r="B405" s="222" t="str">
        <f t="shared" si="2"/>
        <v>Klik Disini</v>
      </c>
      <c r="C405" s="223" t="s">
        <v>5749</v>
      </c>
      <c r="D405" s="223"/>
      <c r="E405" s="223" t="s">
        <v>5750</v>
      </c>
      <c r="F405" s="223" t="s">
        <v>5751</v>
      </c>
      <c r="G405" s="223" t="s">
        <v>5752</v>
      </c>
      <c r="H405" s="223" t="s">
        <v>630</v>
      </c>
      <c r="I405" s="258" t="s">
        <v>581</v>
      </c>
      <c r="J405" s="186" t="s">
        <v>281</v>
      </c>
      <c r="K405" s="264"/>
      <c r="L405" s="264"/>
      <c r="M405" s="259"/>
      <c r="N405" s="223" t="s">
        <v>449</v>
      </c>
      <c r="O405" s="223" t="s">
        <v>3419</v>
      </c>
      <c r="P405" s="260">
        <v>2015</v>
      </c>
      <c r="Q405" s="260">
        <v>2018</v>
      </c>
      <c r="R405" s="223" t="s">
        <v>3412</v>
      </c>
      <c r="S405" s="223" t="s">
        <v>78</v>
      </c>
      <c r="T405" s="223" t="s">
        <v>451</v>
      </c>
      <c r="U405" s="261">
        <v>154</v>
      </c>
      <c r="V405" s="86" t="s">
        <v>452</v>
      </c>
      <c r="W405" s="223" t="s">
        <v>5753</v>
      </c>
      <c r="X405" s="223" t="s">
        <v>5754</v>
      </c>
      <c r="Y405" s="262">
        <v>62500</v>
      </c>
      <c r="Z405" s="226"/>
      <c r="AA405" s="241">
        <f t="shared" si="3"/>
        <v>0</v>
      </c>
      <c r="AB405" s="237" t="s">
        <v>5755</v>
      </c>
    </row>
    <row r="406" spans="1:28" ht="15" customHeight="1">
      <c r="A406" s="109">
        <v>397</v>
      </c>
      <c r="B406" s="222" t="str">
        <f t="shared" si="2"/>
        <v>Klik Disini</v>
      </c>
      <c r="C406" s="223" t="s">
        <v>5756</v>
      </c>
      <c r="D406" s="223"/>
      <c r="E406" s="223" t="s">
        <v>5750</v>
      </c>
      <c r="F406" s="223" t="s">
        <v>5757</v>
      </c>
      <c r="G406" s="223" t="s">
        <v>5758</v>
      </c>
      <c r="H406" s="223" t="s">
        <v>630</v>
      </c>
      <c r="I406" s="258" t="s">
        <v>581</v>
      </c>
      <c r="J406" s="186" t="s">
        <v>281</v>
      </c>
      <c r="K406" s="264"/>
      <c r="L406" s="264"/>
      <c r="M406" s="259"/>
      <c r="N406" s="223" t="s">
        <v>449</v>
      </c>
      <c r="O406" s="223" t="s">
        <v>3419</v>
      </c>
      <c r="P406" s="260">
        <v>2015</v>
      </c>
      <c r="Q406" s="260">
        <v>2018</v>
      </c>
      <c r="R406" s="223" t="s">
        <v>3412</v>
      </c>
      <c r="S406" s="223" t="s">
        <v>78</v>
      </c>
      <c r="T406" s="223" t="s">
        <v>451</v>
      </c>
      <c r="U406" s="261">
        <v>154</v>
      </c>
      <c r="V406" s="86" t="s">
        <v>452</v>
      </c>
      <c r="W406" s="223" t="s">
        <v>480</v>
      </c>
      <c r="X406" s="223" t="s">
        <v>5759</v>
      </c>
      <c r="Y406" s="262">
        <v>62500</v>
      </c>
      <c r="Z406" s="226"/>
      <c r="AA406" s="241">
        <f t="shared" si="3"/>
        <v>0</v>
      </c>
      <c r="AB406" s="237" t="s">
        <v>5760</v>
      </c>
    </row>
    <row r="407" spans="1:28" ht="15" customHeight="1">
      <c r="A407" s="109">
        <v>398</v>
      </c>
      <c r="B407" s="222" t="str">
        <f t="shared" si="2"/>
        <v>Klik Disini</v>
      </c>
      <c r="C407" s="223" t="s">
        <v>5761</v>
      </c>
      <c r="D407" s="223"/>
      <c r="E407" s="223" t="s">
        <v>4420</v>
      </c>
      <c r="F407" s="223" t="s">
        <v>5762</v>
      </c>
      <c r="G407" s="223" t="s">
        <v>5763</v>
      </c>
      <c r="H407" s="223" t="s">
        <v>384</v>
      </c>
      <c r="I407" s="258" t="s">
        <v>446</v>
      </c>
      <c r="J407" s="186" t="s">
        <v>383</v>
      </c>
      <c r="K407" s="264"/>
      <c r="L407" s="264"/>
      <c r="M407" s="259"/>
      <c r="N407" s="223" t="s">
        <v>449</v>
      </c>
      <c r="O407" s="223" t="s">
        <v>3419</v>
      </c>
      <c r="P407" s="260">
        <v>2015</v>
      </c>
      <c r="Q407" s="260">
        <v>2018</v>
      </c>
      <c r="R407" s="223" t="s">
        <v>3675</v>
      </c>
      <c r="S407" s="223" t="s">
        <v>78</v>
      </c>
      <c r="T407" s="223" t="s">
        <v>451</v>
      </c>
      <c r="U407" s="261">
        <v>148</v>
      </c>
      <c r="V407" s="86" t="s">
        <v>452</v>
      </c>
      <c r="W407" s="223" t="s">
        <v>515</v>
      </c>
      <c r="X407" s="223" t="s">
        <v>5764</v>
      </c>
      <c r="Y407" s="262">
        <v>83000</v>
      </c>
      <c r="Z407" s="226"/>
      <c r="AA407" s="241">
        <f t="shared" si="3"/>
        <v>0</v>
      </c>
      <c r="AB407" s="237" t="s">
        <v>5765</v>
      </c>
    </row>
    <row r="408" spans="1:28" ht="15" customHeight="1">
      <c r="A408" s="109">
        <v>399</v>
      </c>
      <c r="B408" s="222" t="str">
        <f t="shared" si="2"/>
        <v>Klik Disini</v>
      </c>
      <c r="C408" s="223" t="s">
        <v>5766</v>
      </c>
      <c r="D408" s="223"/>
      <c r="E408" s="223" t="s">
        <v>5767</v>
      </c>
      <c r="F408" s="223" t="s">
        <v>5768</v>
      </c>
      <c r="G408" s="223" t="s">
        <v>5769</v>
      </c>
      <c r="H408" s="223" t="s">
        <v>1056</v>
      </c>
      <c r="I408" s="258" t="s">
        <v>583</v>
      </c>
      <c r="J408" s="186" t="s">
        <v>265</v>
      </c>
      <c r="K408" s="264"/>
      <c r="L408" s="264"/>
      <c r="M408" s="259"/>
      <c r="N408" s="223" t="s">
        <v>449</v>
      </c>
      <c r="O408" s="223" t="s">
        <v>3419</v>
      </c>
      <c r="P408" s="260">
        <v>2015</v>
      </c>
      <c r="Q408" s="260">
        <v>2018</v>
      </c>
      <c r="R408" s="223" t="s">
        <v>3480</v>
      </c>
      <c r="S408" s="223" t="s">
        <v>78</v>
      </c>
      <c r="T408" s="223" t="s">
        <v>451</v>
      </c>
      <c r="U408" s="261">
        <v>288</v>
      </c>
      <c r="V408" s="86" t="s">
        <v>452</v>
      </c>
      <c r="W408" s="223" t="s">
        <v>707</v>
      </c>
      <c r="X408" s="223" t="s">
        <v>5770</v>
      </c>
      <c r="Y408" s="262">
        <v>59500</v>
      </c>
      <c r="Z408" s="226"/>
      <c r="AA408" s="241">
        <f t="shared" si="3"/>
        <v>0</v>
      </c>
      <c r="AB408" s="237" t="s">
        <v>5771</v>
      </c>
    </row>
    <row r="409" spans="1:28" ht="15" customHeight="1">
      <c r="A409" s="109">
        <v>400</v>
      </c>
      <c r="B409" s="222" t="str">
        <f t="shared" si="2"/>
        <v>Klik Disini</v>
      </c>
      <c r="C409" s="223" t="s">
        <v>5772</v>
      </c>
      <c r="D409" s="223"/>
      <c r="E409" s="223" t="s">
        <v>3529</v>
      </c>
      <c r="F409" s="223" t="s">
        <v>5773</v>
      </c>
      <c r="G409" s="223" t="s">
        <v>5774</v>
      </c>
      <c r="H409" s="223" t="s">
        <v>3532</v>
      </c>
      <c r="I409" s="258" t="s">
        <v>446</v>
      </c>
      <c r="J409" s="186" t="s">
        <v>345</v>
      </c>
      <c r="K409" s="264"/>
      <c r="L409" s="264"/>
      <c r="M409" s="259"/>
      <c r="N409" s="223" t="s">
        <v>449</v>
      </c>
      <c r="O409" s="223" t="s">
        <v>3419</v>
      </c>
      <c r="P409" s="260">
        <v>2014</v>
      </c>
      <c r="Q409" s="260">
        <v>2018</v>
      </c>
      <c r="R409" s="223" t="s">
        <v>3412</v>
      </c>
      <c r="S409" s="223" t="s">
        <v>78</v>
      </c>
      <c r="T409" s="223" t="s">
        <v>451</v>
      </c>
      <c r="U409" s="261">
        <v>280</v>
      </c>
      <c r="V409" s="86" t="s">
        <v>452</v>
      </c>
      <c r="W409" s="223" t="s">
        <v>3592</v>
      </c>
      <c r="X409" s="223" t="s">
        <v>5775</v>
      </c>
      <c r="Y409" s="262">
        <v>70500</v>
      </c>
      <c r="Z409" s="226"/>
      <c r="AA409" s="241">
        <f t="shared" si="3"/>
        <v>0</v>
      </c>
      <c r="AB409" s="237" t="s">
        <v>5776</v>
      </c>
    </row>
    <row r="410" spans="1:28" ht="15" customHeight="1">
      <c r="A410" s="109">
        <v>401</v>
      </c>
      <c r="B410" s="222" t="str">
        <f t="shared" si="2"/>
        <v>Klik Disini</v>
      </c>
      <c r="C410" s="223" t="s">
        <v>5777</v>
      </c>
      <c r="D410" s="223"/>
      <c r="E410" s="223" t="s">
        <v>3529</v>
      </c>
      <c r="F410" s="223" t="s">
        <v>5778</v>
      </c>
      <c r="G410" s="223" t="s">
        <v>5779</v>
      </c>
      <c r="H410" s="223" t="s">
        <v>3532</v>
      </c>
      <c r="I410" s="258" t="s">
        <v>446</v>
      </c>
      <c r="J410" s="186" t="s">
        <v>345</v>
      </c>
      <c r="K410" s="264"/>
      <c r="L410" s="264"/>
      <c r="M410" s="259"/>
      <c r="N410" s="223"/>
      <c r="O410" s="223"/>
      <c r="P410" s="260">
        <v>2014</v>
      </c>
      <c r="Q410" s="260">
        <v>2018</v>
      </c>
      <c r="R410" s="223" t="s">
        <v>3412</v>
      </c>
      <c r="S410" s="223" t="s">
        <v>78</v>
      </c>
      <c r="T410" s="223"/>
      <c r="U410" s="261">
        <v>232</v>
      </c>
      <c r="V410" s="86" t="s">
        <v>452</v>
      </c>
      <c r="W410" s="223" t="s">
        <v>5780</v>
      </c>
      <c r="X410" s="223" t="s">
        <v>5781</v>
      </c>
      <c r="Y410" s="262">
        <v>56500</v>
      </c>
      <c r="Z410" s="226"/>
      <c r="AA410" s="241">
        <f t="shared" si="3"/>
        <v>0</v>
      </c>
      <c r="AB410" s="237" t="s">
        <v>5782</v>
      </c>
    </row>
    <row r="411" spans="1:28" ht="15" customHeight="1">
      <c r="A411" s="109">
        <v>402</v>
      </c>
      <c r="B411" s="222" t="str">
        <f t="shared" si="2"/>
        <v>Klik Disini</v>
      </c>
      <c r="C411" s="223" t="s">
        <v>5783</v>
      </c>
      <c r="D411" s="223"/>
      <c r="E411" s="223" t="s">
        <v>3529</v>
      </c>
      <c r="F411" s="223" t="s">
        <v>5784</v>
      </c>
      <c r="G411" s="223" t="s">
        <v>5785</v>
      </c>
      <c r="H411" s="223" t="s">
        <v>3532</v>
      </c>
      <c r="I411" s="258" t="s">
        <v>446</v>
      </c>
      <c r="J411" s="186" t="s">
        <v>345</v>
      </c>
      <c r="K411" s="264"/>
      <c r="L411" s="264"/>
      <c r="M411" s="259"/>
      <c r="N411" s="223"/>
      <c r="O411" s="223"/>
      <c r="P411" s="260">
        <v>2014</v>
      </c>
      <c r="Q411" s="260">
        <v>2018</v>
      </c>
      <c r="R411" s="223" t="s">
        <v>3412</v>
      </c>
      <c r="S411" s="223" t="s">
        <v>78</v>
      </c>
      <c r="T411" s="223"/>
      <c r="U411" s="261">
        <v>282</v>
      </c>
      <c r="V411" s="86" t="s">
        <v>452</v>
      </c>
      <c r="W411" s="223" t="s">
        <v>2790</v>
      </c>
      <c r="X411" s="223" t="s">
        <v>5786</v>
      </c>
      <c r="Y411" s="262">
        <v>62000</v>
      </c>
      <c r="Z411" s="226"/>
      <c r="AA411" s="241">
        <f t="shared" si="3"/>
        <v>0</v>
      </c>
      <c r="AB411" s="237" t="s">
        <v>5787</v>
      </c>
    </row>
    <row r="412" spans="1:28" ht="15" customHeight="1">
      <c r="A412" s="109">
        <v>403</v>
      </c>
      <c r="B412" s="222" t="str">
        <f t="shared" si="2"/>
        <v>Klik Disini</v>
      </c>
      <c r="C412" s="223" t="s">
        <v>5788</v>
      </c>
      <c r="D412" s="223"/>
      <c r="E412" s="223" t="s">
        <v>3529</v>
      </c>
      <c r="F412" s="223" t="s">
        <v>5789</v>
      </c>
      <c r="G412" s="223" t="s">
        <v>5790</v>
      </c>
      <c r="H412" s="223" t="s">
        <v>3532</v>
      </c>
      <c r="I412" s="258" t="s">
        <v>446</v>
      </c>
      <c r="J412" s="186" t="s">
        <v>345</v>
      </c>
      <c r="K412" s="264"/>
      <c r="L412" s="264"/>
      <c r="M412" s="259"/>
      <c r="N412" s="223"/>
      <c r="O412" s="223"/>
      <c r="P412" s="260">
        <v>2014</v>
      </c>
      <c r="Q412" s="260">
        <v>2018</v>
      </c>
      <c r="R412" s="223" t="s">
        <v>3412</v>
      </c>
      <c r="S412" s="223" t="s">
        <v>78</v>
      </c>
      <c r="T412" s="223"/>
      <c r="U412" s="261">
        <v>226</v>
      </c>
      <c r="V412" s="86" t="s">
        <v>452</v>
      </c>
      <c r="W412" s="223" t="s">
        <v>480</v>
      </c>
      <c r="X412" s="223" t="s">
        <v>5791</v>
      </c>
      <c r="Y412" s="262">
        <v>61000</v>
      </c>
      <c r="Z412" s="226"/>
      <c r="AA412" s="241">
        <f t="shared" si="3"/>
        <v>0</v>
      </c>
      <c r="AB412" s="237" t="s">
        <v>5792</v>
      </c>
    </row>
    <row r="413" spans="1:28" ht="15" customHeight="1">
      <c r="A413" s="109">
        <v>404</v>
      </c>
      <c r="B413" s="222" t="str">
        <f t="shared" si="2"/>
        <v>Klik Disini</v>
      </c>
      <c r="C413" s="223" t="s">
        <v>5793</v>
      </c>
      <c r="D413" s="223"/>
      <c r="E413" s="223" t="s">
        <v>3529</v>
      </c>
      <c r="F413" s="223" t="s">
        <v>5794</v>
      </c>
      <c r="G413" s="223" t="s">
        <v>5795</v>
      </c>
      <c r="H413" s="223" t="s">
        <v>3532</v>
      </c>
      <c r="I413" s="258" t="s">
        <v>446</v>
      </c>
      <c r="J413" s="186" t="s">
        <v>345</v>
      </c>
      <c r="K413" s="264"/>
      <c r="L413" s="264"/>
      <c r="M413" s="259"/>
      <c r="N413" s="263" t="s">
        <v>449</v>
      </c>
      <c r="O413" s="263" t="s">
        <v>3419</v>
      </c>
      <c r="P413" s="260">
        <v>2014</v>
      </c>
      <c r="Q413" s="260">
        <v>2018</v>
      </c>
      <c r="R413" s="223" t="s">
        <v>3412</v>
      </c>
      <c r="S413" s="223" t="s">
        <v>78</v>
      </c>
      <c r="T413" s="223" t="s">
        <v>451</v>
      </c>
      <c r="U413" s="261">
        <v>258</v>
      </c>
      <c r="V413" s="86" t="s">
        <v>452</v>
      </c>
      <c r="W413" s="223" t="s">
        <v>3556</v>
      </c>
      <c r="X413" s="223" t="s">
        <v>5796</v>
      </c>
      <c r="Y413" s="262">
        <v>70500</v>
      </c>
      <c r="Z413" s="226"/>
      <c r="AA413" s="241">
        <f t="shared" si="3"/>
        <v>0</v>
      </c>
      <c r="AB413" s="237" t="s">
        <v>5797</v>
      </c>
    </row>
    <row r="414" spans="1:28" ht="15" customHeight="1">
      <c r="A414" s="109">
        <v>405</v>
      </c>
      <c r="B414" s="222" t="str">
        <f t="shared" si="2"/>
        <v>Klik Disini</v>
      </c>
      <c r="C414" s="223" t="s">
        <v>5798</v>
      </c>
      <c r="D414" s="223"/>
      <c r="E414" s="223" t="s">
        <v>3529</v>
      </c>
      <c r="F414" s="223" t="s">
        <v>5799</v>
      </c>
      <c r="G414" s="223" t="s">
        <v>5800</v>
      </c>
      <c r="H414" s="223" t="s">
        <v>3473</v>
      </c>
      <c r="I414" s="258" t="s">
        <v>446</v>
      </c>
      <c r="J414" s="186" t="s">
        <v>345</v>
      </c>
      <c r="K414" s="264"/>
      <c r="L414" s="264"/>
      <c r="M414" s="259"/>
      <c r="N414" s="223" t="s">
        <v>449</v>
      </c>
      <c r="O414" s="223" t="s">
        <v>3419</v>
      </c>
      <c r="P414" s="260">
        <v>2014</v>
      </c>
      <c r="Q414" s="260">
        <v>2018</v>
      </c>
      <c r="R414" s="223" t="s">
        <v>3412</v>
      </c>
      <c r="S414" s="223" t="s">
        <v>78</v>
      </c>
      <c r="T414" s="223" t="s">
        <v>451</v>
      </c>
      <c r="U414" s="261">
        <v>254</v>
      </c>
      <c r="V414" s="86" t="s">
        <v>452</v>
      </c>
      <c r="W414" s="223" t="s">
        <v>877</v>
      </c>
      <c r="X414" s="223" t="s">
        <v>5801</v>
      </c>
      <c r="Y414" s="262">
        <v>59000</v>
      </c>
      <c r="Z414" s="226"/>
      <c r="AA414" s="241">
        <f t="shared" si="3"/>
        <v>0</v>
      </c>
      <c r="AB414" s="237" t="s">
        <v>5802</v>
      </c>
    </row>
    <row r="415" spans="1:28" ht="15" customHeight="1">
      <c r="A415" s="109">
        <v>406</v>
      </c>
      <c r="B415" s="222" t="str">
        <f t="shared" si="2"/>
        <v>Klik Disini</v>
      </c>
      <c r="C415" s="223" t="s">
        <v>5803</v>
      </c>
      <c r="D415" s="223"/>
      <c r="E415" s="223" t="s">
        <v>5804</v>
      </c>
      <c r="F415" s="223" t="s">
        <v>5805</v>
      </c>
      <c r="G415" s="223" t="s">
        <v>5806</v>
      </c>
      <c r="H415" s="223" t="s">
        <v>400</v>
      </c>
      <c r="I415" s="258" t="s">
        <v>1844</v>
      </c>
      <c r="J415" s="186" t="s">
        <v>399</v>
      </c>
      <c r="K415" s="223"/>
      <c r="L415" s="264"/>
      <c r="M415" s="259"/>
      <c r="N415" s="223" t="s">
        <v>449</v>
      </c>
      <c r="O415" s="223" t="s">
        <v>3419</v>
      </c>
      <c r="P415" s="260">
        <v>2014</v>
      </c>
      <c r="Q415" s="260">
        <v>2018</v>
      </c>
      <c r="R415" s="223" t="s">
        <v>3412</v>
      </c>
      <c r="S415" s="223" t="s">
        <v>78</v>
      </c>
      <c r="T415" s="223" t="s">
        <v>451</v>
      </c>
      <c r="U415" s="261">
        <v>194</v>
      </c>
      <c r="V415" s="86" t="s">
        <v>452</v>
      </c>
      <c r="W415" s="223" t="s">
        <v>5753</v>
      </c>
      <c r="X415" s="223" t="s">
        <v>5807</v>
      </c>
      <c r="Y415" s="262">
        <v>47000</v>
      </c>
      <c r="Z415" s="226"/>
      <c r="AA415" s="241">
        <f t="shared" si="3"/>
        <v>0</v>
      </c>
      <c r="AB415" s="237" t="s">
        <v>5808</v>
      </c>
    </row>
    <row r="416" spans="1:28" ht="15" customHeight="1">
      <c r="A416" s="109">
        <v>407</v>
      </c>
      <c r="B416" s="222" t="str">
        <f t="shared" si="2"/>
        <v>Klik Disini</v>
      </c>
      <c r="C416" s="223" t="s">
        <v>5809</v>
      </c>
      <c r="D416" s="223"/>
      <c r="E416" s="223" t="s">
        <v>3529</v>
      </c>
      <c r="F416" s="223" t="s">
        <v>5810</v>
      </c>
      <c r="G416" s="223" t="s">
        <v>5811</v>
      </c>
      <c r="H416" s="223" t="s">
        <v>3532</v>
      </c>
      <c r="I416" s="258" t="s">
        <v>446</v>
      </c>
      <c r="J416" s="186" t="s">
        <v>345</v>
      </c>
      <c r="K416" s="264"/>
      <c r="L416" s="264"/>
      <c r="M416" s="259"/>
      <c r="N416" s="263"/>
      <c r="O416" s="263"/>
      <c r="P416" s="260">
        <v>2013</v>
      </c>
      <c r="Q416" s="260">
        <v>2018</v>
      </c>
      <c r="R416" s="223" t="s">
        <v>3412</v>
      </c>
      <c r="S416" s="223" t="s">
        <v>78</v>
      </c>
      <c r="T416" s="223"/>
      <c r="U416" s="261">
        <v>266</v>
      </c>
      <c r="V416" s="86" t="s">
        <v>452</v>
      </c>
      <c r="W416" s="223" t="s">
        <v>1859</v>
      </c>
      <c r="X416" s="223" t="s">
        <v>5812</v>
      </c>
      <c r="Y416" s="262">
        <v>61500</v>
      </c>
      <c r="Z416" s="226"/>
      <c r="AA416" s="241">
        <f t="shared" si="3"/>
        <v>0</v>
      </c>
      <c r="AB416" s="237" t="s">
        <v>5813</v>
      </c>
    </row>
    <row r="417" spans="1:28" ht="15" customHeight="1">
      <c r="A417" s="109">
        <v>408</v>
      </c>
      <c r="B417" s="222" t="str">
        <f t="shared" si="2"/>
        <v>Klik Disini</v>
      </c>
      <c r="C417" s="223" t="s">
        <v>5814</v>
      </c>
      <c r="D417" s="223"/>
      <c r="E417" s="223" t="s">
        <v>3529</v>
      </c>
      <c r="F417" s="223" t="s">
        <v>5815</v>
      </c>
      <c r="G417" s="223" t="s">
        <v>5816</v>
      </c>
      <c r="H417" s="223" t="s">
        <v>3532</v>
      </c>
      <c r="I417" s="258" t="s">
        <v>446</v>
      </c>
      <c r="J417" s="186" t="s">
        <v>345</v>
      </c>
      <c r="K417" s="264"/>
      <c r="L417" s="264"/>
      <c r="M417" s="259"/>
      <c r="N417" s="223"/>
      <c r="O417" s="223"/>
      <c r="P417" s="260">
        <v>2014</v>
      </c>
      <c r="Q417" s="260">
        <v>2018</v>
      </c>
      <c r="R417" s="223" t="s">
        <v>3412</v>
      </c>
      <c r="S417" s="223" t="s">
        <v>78</v>
      </c>
      <c r="T417" s="223"/>
      <c r="U417" s="261">
        <v>202</v>
      </c>
      <c r="V417" s="86" t="s">
        <v>452</v>
      </c>
      <c r="W417" s="223" t="s">
        <v>1109</v>
      </c>
      <c r="X417" s="223" t="s">
        <v>5817</v>
      </c>
      <c r="Y417" s="262">
        <v>47000</v>
      </c>
      <c r="Z417" s="226"/>
      <c r="AA417" s="241">
        <f t="shared" si="3"/>
        <v>0</v>
      </c>
      <c r="AB417" s="237" t="s">
        <v>5818</v>
      </c>
    </row>
    <row r="418" spans="1:28" ht="15" customHeight="1">
      <c r="A418" s="109">
        <v>409</v>
      </c>
      <c r="B418" s="222" t="str">
        <f t="shared" si="2"/>
        <v>Klik Disini</v>
      </c>
      <c r="C418" s="223" t="s">
        <v>5819</v>
      </c>
      <c r="D418" s="223"/>
      <c r="E418" s="223" t="s">
        <v>5820</v>
      </c>
      <c r="F418" s="223" t="s">
        <v>5821</v>
      </c>
      <c r="G418" s="223" t="s">
        <v>5822</v>
      </c>
      <c r="H418" s="223" t="s">
        <v>1056</v>
      </c>
      <c r="I418" s="258" t="s">
        <v>583</v>
      </c>
      <c r="J418" s="186" t="s">
        <v>265</v>
      </c>
      <c r="K418" s="264"/>
      <c r="L418" s="264"/>
      <c r="M418" s="259"/>
      <c r="N418" s="223"/>
      <c r="O418" s="223"/>
      <c r="P418" s="260">
        <v>2015</v>
      </c>
      <c r="Q418" s="260">
        <v>2018</v>
      </c>
      <c r="R418" s="223" t="s">
        <v>3480</v>
      </c>
      <c r="S418" s="223" t="s">
        <v>78</v>
      </c>
      <c r="T418" s="223"/>
      <c r="U418" s="261">
        <v>186</v>
      </c>
      <c r="V418" s="86" t="s">
        <v>452</v>
      </c>
      <c r="W418" s="223" t="s">
        <v>917</v>
      </c>
      <c r="X418" s="223" t="s">
        <v>5823</v>
      </c>
      <c r="Y418" s="262">
        <v>54000</v>
      </c>
      <c r="Z418" s="226"/>
      <c r="AA418" s="241">
        <f t="shared" si="3"/>
        <v>0</v>
      </c>
      <c r="AB418" s="237" t="s">
        <v>5824</v>
      </c>
    </row>
    <row r="419" spans="1:28" ht="15" customHeight="1">
      <c r="A419" s="109">
        <v>410</v>
      </c>
      <c r="B419" s="222" t="str">
        <f t="shared" si="2"/>
        <v>Klik Disini</v>
      </c>
      <c r="C419" s="223" t="s">
        <v>5825</v>
      </c>
      <c r="D419" s="223"/>
      <c r="E419" s="223" t="s">
        <v>5826</v>
      </c>
      <c r="F419" s="223" t="s">
        <v>5827</v>
      </c>
      <c r="G419" s="223" t="s">
        <v>5828</v>
      </c>
      <c r="H419" s="223" t="s">
        <v>1056</v>
      </c>
      <c r="I419" s="258" t="s">
        <v>583</v>
      </c>
      <c r="J419" s="186" t="s">
        <v>265</v>
      </c>
      <c r="K419" s="264"/>
      <c r="L419" s="264"/>
      <c r="M419" s="259"/>
      <c r="N419" s="223" t="s">
        <v>449</v>
      </c>
      <c r="O419" s="223" t="s">
        <v>583</v>
      </c>
      <c r="P419" s="260">
        <v>2015</v>
      </c>
      <c r="Q419" s="260">
        <v>2020</v>
      </c>
      <c r="R419" s="223" t="s">
        <v>3480</v>
      </c>
      <c r="S419" s="223" t="s">
        <v>78</v>
      </c>
      <c r="T419" s="223" t="s">
        <v>451</v>
      </c>
      <c r="U419" s="261">
        <v>182</v>
      </c>
      <c r="V419" s="86" t="s">
        <v>452</v>
      </c>
      <c r="W419" s="223" t="s">
        <v>1788</v>
      </c>
      <c r="X419" s="223" t="s">
        <v>5829</v>
      </c>
      <c r="Y419" s="262">
        <v>53500</v>
      </c>
      <c r="Z419" s="226"/>
      <c r="AA419" s="241">
        <f t="shared" si="3"/>
        <v>0</v>
      </c>
      <c r="AB419" s="237" t="s">
        <v>5830</v>
      </c>
    </row>
    <row r="420" spans="1:28" ht="15" customHeight="1">
      <c r="A420" s="109">
        <v>411</v>
      </c>
      <c r="B420" s="222" t="str">
        <f t="shared" si="2"/>
        <v>Klik Disini</v>
      </c>
      <c r="C420" s="223" t="s">
        <v>5831</v>
      </c>
      <c r="D420" s="223"/>
      <c r="E420" s="223" t="s">
        <v>5832</v>
      </c>
      <c r="F420" s="223" t="s">
        <v>5833</v>
      </c>
      <c r="G420" s="223" t="s">
        <v>5834</v>
      </c>
      <c r="H420" s="223" t="s">
        <v>1056</v>
      </c>
      <c r="I420" s="258" t="s">
        <v>583</v>
      </c>
      <c r="J420" s="186" t="s">
        <v>265</v>
      </c>
      <c r="K420" s="223" t="s">
        <v>1953</v>
      </c>
      <c r="L420" s="223"/>
      <c r="M420" s="259" t="s">
        <v>447</v>
      </c>
      <c r="N420" s="223" t="s">
        <v>449</v>
      </c>
      <c r="O420" s="223" t="s">
        <v>462</v>
      </c>
      <c r="P420" s="260">
        <v>2015</v>
      </c>
      <c r="Q420" s="260">
        <v>2018</v>
      </c>
      <c r="R420" s="223" t="s">
        <v>3480</v>
      </c>
      <c r="S420" s="223" t="s">
        <v>78</v>
      </c>
      <c r="T420" s="223" t="s">
        <v>451</v>
      </c>
      <c r="U420" s="261">
        <v>307</v>
      </c>
      <c r="V420" s="86" t="s">
        <v>452</v>
      </c>
      <c r="W420" s="223" t="s">
        <v>3779</v>
      </c>
      <c r="X420" s="223" t="s">
        <v>5835</v>
      </c>
      <c r="Y420" s="262">
        <v>75000</v>
      </c>
      <c r="Z420" s="226"/>
      <c r="AA420" s="241">
        <f t="shared" si="3"/>
        <v>0</v>
      </c>
      <c r="AB420" s="237" t="s">
        <v>5836</v>
      </c>
    </row>
    <row r="421" spans="1:28" ht="15" customHeight="1">
      <c r="A421" s="109">
        <v>412</v>
      </c>
      <c r="B421" s="222" t="str">
        <f t="shared" si="2"/>
        <v>Klik Disini</v>
      </c>
      <c r="C421" s="223" t="s">
        <v>5837</v>
      </c>
      <c r="D421" s="223"/>
      <c r="E421" s="223" t="s">
        <v>5838</v>
      </c>
      <c r="F421" s="223" t="s">
        <v>5839</v>
      </c>
      <c r="G421" s="223" t="s">
        <v>5840</v>
      </c>
      <c r="H421" s="223" t="s">
        <v>1056</v>
      </c>
      <c r="I421" s="258" t="s">
        <v>583</v>
      </c>
      <c r="J421" s="186" t="s">
        <v>265</v>
      </c>
      <c r="K421" s="223" t="s">
        <v>1953</v>
      </c>
      <c r="L421" s="223"/>
      <c r="M421" s="259" t="s">
        <v>447</v>
      </c>
      <c r="N421" s="263" t="s">
        <v>449</v>
      </c>
      <c r="O421" s="263" t="s">
        <v>583</v>
      </c>
      <c r="P421" s="260">
        <v>2015</v>
      </c>
      <c r="Q421" s="260">
        <v>2021</v>
      </c>
      <c r="R421" s="223" t="s">
        <v>3480</v>
      </c>
      <c r="S421" s="223" t="s">
        <v>78</v>
      </c>
      <c r="T421" s="223" t="s">
        <v>451</v>
      </c>
      <c r="U421" s="261">
        <v>226</v>
      </c>
      <c r="V421" s="86" t="s">
        <v>452</v>
      </c>
      <c r="W421" s="223" t="s">
        <v>775</v>
      </c>
      <c r="X421" s="223" t="s">
        <v>5841</v>
      </c>
      <c r="Y421" s="262">
        <v>57500</v>
      </c>
      <c r="Z421" s="226"/>
      <c r="AA421" s="241">
        <f t="shared" si="3"/>
        <v>0</v>
      </c>
      <c r="AB421" s="237" t="s">
        <v>5842</v>
      </c>
    </row>
    <row r="422" spans="1:28" ht="15" customHeight="1">
      <c r="A422" s="109">
        <v>413</v>
      </c>
      <c r="B422" s="222" t="str">
        <f t="shared" si="2"/>
        <v>Klik Disini</v>
      </c>
      <c r="C422" s="223" t="s">
        <v>5843</v>
      </c>
      <c r="D422" s="223"/>
      <c r="E422" s="223" t="s">
        <v>5844</v>
      </c>
      <c r="F422" s="223" t="s">
        <v>5845</v>
      </c>
      <c r="G422" s="223" t="s">
        <v>5846</v>
      </c>
      <c r="H422" s="223" t="s">
        <v>2070</v>
      </c>
      <c r="I422" s="258" t="s">
        <v>583</v>
      </c>
      <c r="J422" s="186" t="s">
        <v>263</v>
      </c>
      <c r="K422" s="223" t="s">
        <v>447</v>
      </c>
      <c r="L422" s="223"/>
      <c r="M422" s="259" t="s">
        <v>447</v>
      </c>
      <c r="N422" s="223" t="s">
        <v>449</v>
      </c>
      <c r="O422" s="223" t="s">
        <v>3419</v>
      </c>
      <c r="P422" s="260">
        <v>2015</v>
      </c>
      <c r="Q422" s="260">
        <v>2018</v>
      </c>
      <c r="R422" s="223" t="s">
        <v>3740</v>
      </c>
      <c r="S422" s="223" t="s">
        <v>78</v>
      </c>
      <c r="T422" s="223" t="s">
        <v>451</v>
      </c>
      <c r="U422" s="261">
        <v>82</v>
      </c>
      <c r="V422" s="86" t="s">
        <v>452</v>
      </c>
      <c r="W422" s="223" t="s">
        <v>1332</v>
      </c>
      <c r="X422" s="223" t="s">
        <v>5847</v>
      </c>
      <c r="Y422" s="262">
        <v>102500</v>
      </c>
      <c r="Z422" s="226"/>
      <c r="AA422" s="241">
        <f t="shared" si="3"/>
        <v>0</v>
      </c>
      <c r="AB422" s="237" t="s">
        <v>5848</v>
      </c>
    </row>
    <row r="423" spans="1:28" ht="15" customHeight="1">
      <c r="A423" s="109">
        <v>414</v>
      </c>
      <c r="B423" s="222" t="str">
        <f t="shared" si="2"/>
        <v>Klik Disini</v>
      </c>
      <c r="C423" s="223" t="s">
        <v>5849</v>
      </c>
      <c r="D423" s="223"/>
      <c r="E423" s="223" t="s">
        <v>3548</v>
      </c>
      <c r="F423" s="223" t="s">
        <v>5850</v>
      </c>
      <c r="G423" s="223" t="s">
        <v>5851</v>
      </c>
      <c r="H423" s="223" t="s">
        <v>3591</v>
      </c>
      <c r="I423" s="258" t="s">
        <v>446</v>
      </c>
      <c r="J423" s="186" t="s">
        <v>345</v>
      </c>
      <c r="K423" s="264"/>
      <c r="L423" s="264"/>
      <c r="M423" s="259"/>
      <c r="N423" s="223" t="s">
        <v>449</v>
      </c>
      <c r="O423" s="223" t="s">
        <v>450</v>
      </c>
      <c r="P423" s="260">
        <v>2016</v>
      </c>
      <c r="Q423" s="260">
        <v>2020</v>
      </c>
      <c r="R423" s="223" t="s">
        <v>3412</v>
      </c>
      <c r="S423" s="223" t="s">
        <v>78</v>
      </c>
      <c r="T423" s="223" t="s">
        <v>451</v>
      </c>
      <c r="U423" s="261">
        <v>348</v>
      </c>
      <c r="V423" s="86" t="s">
        <v>452</v>
      </c>
      <c r="W423" s="223" t="s">
        <v>532</v>
      </c>
      <c r="X423" s="223" t="s">
        <v>5852</v>
      </c>
      <c r="Y423" s="262">
        <v>103000</v>
      </c>
      <c r="Z423" s="226"/>
      <c r="AA423" s="241">
        <f t="shared" si="3"/>
        <v>0</v>
      </c>
      <c r="AB423" s="237" t="s">
        <v>5853</v>
      </c>
    </row>
    <row r="424" spans="1:28" ht="15" customHeight="1">
      <c r="A424" s="109">
        <v>415</v>
      </c>
      <c r="B424" s="222" t="str">
        <f t="shared" si="2"/>
        <v>Klik Disini</v>
      </c>
      <c r="C424" s="223" t="s">
        <v>5854</v>
      </c>
      <c r="D424" s="223"/>
      <c r="E424" s="223" t="s">
        <v>5855</v>
      </c>
      <c r="F424" s="223" t="s">
        <v>5856</v>
      </c>
      <c r="G424" s="223" t="s">
        <v>5857</v>
      </c>
      <c r="H424" s="223" t="s">
        <v>1056</v>
      </c>
      <c r="I424" s="258" t="s">
        <v>583</v>
      </c>
      <c r="J424" s="186" t="s">
        <v>265</v>
      </c>
      <c r="K424" s="264"/>
      <c r="L424" s="264"/>
      <c r="M424" s="259"/>
      <c r="N424" s="263"/>
      <c r="O424" s="263"/>
      <c r="P424" s="260">
        <v>2015</v>
      </c>
      <c r="Q424" s="260">
        <v>2018</v>
      </c>
      <c r="R424" s="223" t="s">
        <v>3480</v>
      </c>
      <c r="S424" s="223" t="s">
        <v>78</v>
      </c>
      <c r="T424" s="223"/>
      <c r="U424" s="261">
        <v>336</v>
      </c>
      <c r="V424" s="86" t="s">
        <v>452</v>
      </c>
      <c r="W424" s="223" t="s">
        <v>1029</v>
      </c>
      <c r="X424" s="223" t="s">
        <v>5858</v>
      </c>
      <c r="Y424" s="262">
        <v>71000</v>
      </c>
      <c r="Z424" s="226"/>
      <c r="AA424" s="241">
        <f t="shared" si="3"/>
        <v>0</v>
      </c>
      <c r="AB424" s="237" t="s">
        <v>5859</v>
      </c>
    </row>
    <row r="425" spans="1:28" ht="15" customHeight="1">
      <c r="A425" s="109">
        <v>416</v>
      </c>
      <c r="B425" s="222" t="str">
        <f t="shared" si="2"/>
        <v>Klik Disini</v>
      </c>
      <c r="C425" s="223" t="s">
        <v>5860</v>
      </c>
      <c r="D425" s="223"/>
      <c r="E425" s="223" t="s">
        <v>5861</v>
      </c>
      <c r="F425" s="223" t="s">
        <v>5862</v>
      </c>
      <c r="G425" s="223" t="s">
        <v>5863</v>
      </c>
      <c r="H425" s="223" t="s">
        <v>5864</v>
      </c>
      <c r="I425" s="258" t="s">
        <v>446</v>
      </c>
      <c r="J425" s="186" t="s">
        <v>349</v>
      </c>
      <c r="K425" s="264"/>
      <c r="L425" s="264"/>
      <c r="M425" s="259"/>
      <c r="N425" s="263" t="s">
        <v>449</v>
      </c>
      <c r="O425" s="263" t="s">
        <v>3419</v>
      </c>
      <c r="P425" s="260">
        <v>2014</v>
      </c>
      <c r="Q425" s="260">
        <v>2018</v>
      </c>
      <c r="R425" s="223" t="s">
        <v>3412</v>
      </c>
      <c r="S425" s="223" t="s">
        <v>78</v>
      </c>
      <c r="T425" s="223" t="s">
        <v>451</v>
      </c>
      <c r="U425" s="261">
        <v>434</v>
      </c>
      <c r="V425" s="86" t="s">
        <v>452</v>
      </c>
      <c r="W425" s="223" t="s">
        <v>3556</v>
      </c>
      <c r="X425" s="223" t="s">
        <v>5865</v>
      </c>
      <c r="Y425" s="262">
        <v>132000</v>
      </c>
      <c r="Z425" s="226"/>
      <c r="AA425" s="241">
        <f t="shared" si="3"/>
        <v>0</v>
      </c>
      <c r="AB425" s="237" t="s">
        <v>5866</v>
      </c>
    </row>
    <row r="426" spans="1:28" ht="15" customHeight="1">
      <c r="A426" s="109">
        <v>417</v>
      </c>
      <c r="B426" s="222" t="str">
        <f t="shared" si="2"/>
        <v>Klik Disini</v>
      </c>
      <c r="C426" s="223" t="s">
        <v>5867</v>
      </c>
      <c r="D426" s="223"/>
      <c r="E426" s="223" t="s">
        <v>5868</v>
      </c>
      <c r="F426" s="223" t="s">
        <v>5869</v>
      </c>
      <c r="G426" s="223" t="s">
        <v>5870</v>
      </c>
      <c r="H426" s="223" t="s">
        <v>3912</v>
      </c>
      <c r="I426" s="258" t="s">
        <v>446</v>
      </c>
      <c r="J426" s="186" t="s">
        <v>367</v>
      </c>
      <c r="K426" s="223" t="s">
        <v>447</v>
      </c>
      <c r="L426" s="223"/>
      <c r="M426" s="259" t="s">
        <v>447</v>
      </c>
      <c r="N426" s="223" t="s">
        <v>449</v>
      </c>
      <c r="O426" s="223" t="s">
        <v>3419</v>
      </c>
      <c r="P426" s="260">
        <v>2015</v>
      </c>
      <c r="Q426" s="260">
        <v>2018</v>
      </c>
      <c r="R426" s="223" t="s">
        <v>5871</v>
      </c>
      <c r="S426" s="223" t="s">
        <v>78</v>
      </c>
      <c r="T426" s="223" t="s">
        <v>451</v>
      </c>
      <c r="U426" s="261">
        <v>104</v>
      </c>
      <c r="V426" s="86" t="s">
        <v>452</v>
      </c>
      <c r="W426" s="223" t="s">
        <v>5872</v>
      </c>
      <c r="X426" s="223" t="s">
        <v>5873</v>
      </c>
      <c r="Y426" s="262">
        <v>83000</v>
      </c>
      <c r="Z426" s="226"/>
      <c r="AA426" s="241">
        <f t="shared" si="3"/>
        <v>0</v>
      </c>
      <c r="AB426" s="237" t="s">
        <v>5874</v>
      </c>
    </row>
    <row r="427" spans="1:28" ht="15" customHeight="1">
      <c r="A427" s="109">
        <v>418</v>
      </c>
      <c r="B427" s="222" t="str">
        <f t="shared" si="2"/>
        <v>Klik Disini</v>
      </c>
      <c r="C427" s="223" t="s">
        <v>5875</v>
      </c>
      <c r="D427" s="223"/>
      <c r="E427" s="223" t="s">
        <v>5876</v>
      </c>
      <c r="F427" s="223" t="s">
        <v>5877</v>
      </c>
      <c r="G427" s="223" t="s">
        <v>5878</v>
      </c>
      <c r="H427" s="223" t="s">
        <v>630</v>
      </c>
      <c r="I427" s="258" t="s">
        <v>581</v>
      </c>
      <c r="J427" s="186" t="s">
        <v>271</v>
      </c>
      <c r="K427" s="264"/>
      <c r="L427" s="264"/>
      <c r="M427" s="259"/>
      <c r="N427" s="223" t="s">
        <v>449</v>
      </c>
      <c r="O427" s="223" t="s">
        <v>3419</v>
      </c>
      <c r="P427" s="260">
        <v>2014</v>
      </c>
      <c r="Q427" s="260">
        <v>2018</v>
      </c>
      <c r="R427" s="223" t="s">
        <v>3412</v>
      </c>
      <c r="S427" s="223" t="s">
        <v>78</v>
      </c>
      <c r="T427" s="223" t="s">
        <v>451</v>
      </c>
      <c r="U427" s="261">
        <v>177</v>
      </c>
      <c r="V427" s="86" t="s">
        <v>452</v>
      </c>
      <c r="W427" s="223" t="s">
        <v>877</v>
      </c>
      <c r="X427" s="223" t="s">
        <v>5879</v>
      </c>
      <c r="Y427" s="262">
        <v>66000</v>
      </c>
      <c r="Z427" s="226"/>
      <c r="AA427" s="241">
        <f t="shared" si="3"/>
        <v>0</v>
      </c>
      <c r="AB427" s="237" t="s">
        <v>5880</v>
      </c>
    </row>
    <row r="428" spans="1:28" ht="15" customHeight="1">
      <c r="A428" s="109">
        <v>419</v>
      </c>
      <c r="B428" s="222" t="str">
        <f t="shared" si="2"/>
        <v>Klik Disini</v>
      </c>
      <c r="C428" s="223" t="s">
        <v>5881</v>
      </c>
      <c r="D428" s="223"/>
      <c r="E428" s="223" t="s">
        <v>5882</v>
      </c>
      <c r="F428" s="223" t="s">
        <v>5883</v>
      </c>
      <c r="G428" s="223" t="s">
        <v>5884</v>
      </c>
      <c r="H428" s="223" t="s">
        <v>1056</v>
      </c>
      <c r="I428" s="258" t="s">
        <v>583</v>
      </c>
      <c r="J428" s="186" t="s">
        <v>265</v>
      </c>
      <c r="K428" s="264"/>
      <c r="L428" s="264"/>
      <c r="M428" s="259"/>
      <c r="N428" s="263" t="s">
        <v>449</v>
      </c>
      <c r="O428" s="263" t="s">
        <v>583</v>
      </c>
      <c r="P428" s="260">
        <v>2015</v>
      </c>
      <c r="Q428" s="260">
        <v>2020</v>
      </c>
      <c r="R428" s="223" t="s">
        <v>3480</v>
      </c>
      <c r="S428" s="223" t="s">
        <v>78</v>
      </c>
      <c r="T428" s="223" t="s">
        <v>451</v>
      </c>
      <c r="U428" s="261">
        <v>320</v>
      </c>
      <c r="V428" s="86" t="s">
        <v>452</v>
      </c>
      <c r="W428" s="223" t="s">
        <v>1117</v>
      </c>
      <c r="X428" s="223" t="s">
        <v>5885</v>
      </c>
      <c r="Y428" s="262">
        <v>61000</v>
      </c>
      <c r="Z428" s="226"/>
      <c r="AA428" s="241">
        <f t="shared" si="3"/>
        <v>0</v>
      </c>
      <c r="AB428" s="237" t="s">
        <v>5886</v>
      </c>
    </row>
    <row r="429" spans="1:28" ht="15" customHeight="1">
      <c r="A429" s="109">
        <v>420</v>
      </c>
      <c r="B429" s="222" t="str">
        <f t="shared" si="2"/>
        <v>Klik Disini</v>
      </c>
      <c r="C429" s="223" t="s">
        <v>5887</v>
      </c>
      <c r="D429" s="223"/>
      <c r="E429" s="223" t="s">
        <v>5888</v>
      </c>
      <c r="F429" s="223" t="s">
        <v>5889</v>
      </c>
      <c r="G429" s="223" t="s">
        <v>5890</v>
      </c>
      <c r="H429" s="223" t="s">
        <v>1056</v>
      </c>
      <c r="I429" s="258" t="s">
        <v>583</v>
      </c>
      <c r="J429" s="186" t="s">
        <v>265</v>
      </c>
      <c r="K429" s="223" t="s">
        <v>447</v>
      </c>
      <c r="L429" s="223"/>
      <c r="M429" s="259" t="s">
        <v>447</v>
      </c>
      <c r="N429" s="263" t="s">
        <v>5891</v>
      </c>
      <c r="O429" s="263" t="s">
        <v>462</v>
      </c>
      <c r="P429" s="260">
        <v>2015</v>
      </c>
      <c r="Q429" s="260">
        <v>2018</v>
      </c>
      <c r="R429" s="223" t="s">
        <v>3480</v>
      </c>
      <c r="S429" s="223" t="s">
        <v>78</v>
      </c>
      <c r="T429" s="223" t="s">
        <v>5891</v>
      </c>
      <c r="U429" s="261">
        <v>370</v>
      </c>
      <c r="V429" s="86" t="s">
        <v>452</v>
      </c>
      <c r="W429" s="223" t="s">
        <v>497</v>
      </c>
      <c r="X429" s="223" t="s">
        <v>5892</v>
      </c>
      <c r="Y429" s="262">
        <v>83000</v>
      </c>
      <c r="Z429" s="226"/>
      <c r="AA429" s="241">
        <f t="shared" si="3"/>
        <v>0</v>
      </c>
      <c r="AB429" s="237" t="s">
        <v>5893</v>
      </c>
    </row>
    <row r="430" spans="1:28" ht="15" customHeight="1">
      <c r="A430" s="109">
        <v>421</v>
      </c>
      <c r="B430" s="222" t="str">
        <f t="shared" si="2"/>
        <v>Klik Disini</v>
      </c>
      <c r="C430" s="223" t="s">
        <v>5894</v>
      </c>
      <c r="D430" s="223"/>
      <c r="E430" s="223" t="s">
        <v>5895</v>
      </c>
      <c r="F430" s="223" t="s">
        <v>5896</v>
      </c>
      <c r="G430" s="223" t="s">
        <v>5897</v>
      </c>
      <c r="H430" s="223" t="s">
        <v>1056</v>
      </c>
      <c r="I430" s="258" t="s">
        <v>583</v>
      </c>
      <c r="J430" s="186" t="s">
        <v>265</v>
      </c>
      <c r="K430" s="264"/>
      <c r="L430" s="264"/>
      <c r="M430" s="259"/>
      <c r="N430" s="263" t="s">
        <v>449</v>
      </c>
      <c r="O430" s="263" t="s">
        <v>583</v>
      </c>
      <c r="P430" s="260">
        <v>2015</v>
      </c>
      <c r="Q430" s="260">
        <v>2020</v>
      </c>
      <c r="R430" s="223" t="s">
        <v>3480</v>
      </c>
      <c r="S430" s="223" t="s">
        <v>78</v>
      </c>
      <c r="T430" s="223" t="s">
        <v>451</v>
      </c>
      <c r="U430" s="261">
        <v>304</v>
      </c>
      <c r="V430" s="86" t="s">
        <v>452</v>
      </c>
      <c r="W430" s="223" t="s">
        <v>1808</v>
      </c>
      <c r="X430" s="223" t="s">
        <v>5898</v>
      </c>
      <c r="Y430" s="262">
        <v>66000</v>
      </c>
      <c r="Z430" s="226"/>
      <c r="AA430" s="241">
        <f t="shared" si="3"/>
        <v>0</v>
      </c>
      <c r="AB430" s="237" t="s">
        <v>5899</v>
      </c>
    </row>
    <row r="431" spans="1:28" ht="15" customHeight="1">
      <c r="A431" s="109">
        <v>422</v>
      </c>
      <c r="B431" s="222" t="str">
        <f t="shared" si="2"/>
        <v>Klik Disini</v>
      </c>
      <c r="C431" s="223" t="s">
        <v>5900</v>
      </c>
      <c r="D431" s="223"/>
      <c r="E431" s="223" t="s">
        <v>5901</v>
      </c>
      <c r="F431" s="223" t="s">
        <v>5902</v>
      </c>
      <c r="G431" s="223" t="s">
        <v>5903</v>
      </c>
      <c r="H431" s="223" t="s">
        <v>1056</v>
      </c>
      <c r="I431" s="258" t="s">
        <v>583</v>
      </c>
      <c r="J431" s="186" t="s">
        <v>265</v>
      </c>
      <c r="K431" s="264"/>
      <c r="L431" s="264"/>
      <c r="M431" s="259"/>
      <c r="N431" s="263"/>
      <c r="O431" s="263"/>
      <c r="P431" s="260">
        <v>2015</v>
      </c>
      <c r="Q431" s="260">
        <v>2018</v>
      </c>
      <c r="R431" s="223" t="s">
        <v>3480</v>
      </c>
      <c r="S431" s="223" t="s">
        <v>78</v>
      </c>
      <c r="T431" s="223"/>
      <c r="U431" s="261">
        <v>208</v>
      </c>
      <c r="V431" s="86" t="s">
        <v>452</v>
      </c>
      <c r="W431" s="223" t="s">
        <v>1109</v>
      </c>
      <c r="X431" s="223" t="s">
        <v>5904</v>
      </c>
      <c r="Y431" s="262">
        <v>55500</v>
      </c>
      <c r="Z431" s="226"/>
      <c r="AA431" s="241">
        <f t="shared" si="3"/>
        <v>0</v>
      </c>
      <c r="AB431" s="237" t="s">
        <v>5905</v>
      </c>
    </row>
    <row r="432" spans="1:28" ht="15" customHeight="1">
      <c r="A432" s="109">
        <v>423</v>
      </c>
      <c r="B432" s="222" t="str">
        <f t="shared" si="2"/>
        <v>Klik Disini</v>
      </c>
      <c r="C432" s="223" t="s">
        <v>5906</v>
      </c>
      <c r="D432" s="223"/>
      <c r="E432" s="223" t="s">
        <v>5907</v>
      </c>
      <c r="F432" s="223" t="s">
        <v>5908</v>
      </c>
      <c r="G432" s="223" t="s">
        <v>5909</v>
      </c>
      <c r="H432" s="223" t="s">
        <v>1056</v>
      </c>
      <c r="I432" s="258" t="s">
        <v>583</v>
      </c>
      <c r="J432" s="186" t="s">
        <v>265</v>
      </c>
      <c r="K432" s="264"/>
      <c r="L432" s="264"/>
      <c r="M432" s="259"/>
      <c r="N432" s="223" t="s">
        <v>449</v>
      </c>
      <c r="O432" s="223" t="s">
        <v>583</v>
      </c>
      <c r="P432" s="260">
        <v>2015</v>
      </c>
      <c r="Q432" s="260">
        <v>2019</v>
      </c>
      <c r="R432" s="223" t="s">
        <v>3480</v>
      </c>
      <c r="S432" s="223" t="s">
        <v>78</v>
      </c>
      <c r="T432" s="223" t="s">
        <v>451</v>
      </c>
      <c r="U432" s="261">
        <v>272</v>
      </c>
      <c r="V432" s="86" t="s">
        <v>452</v>
      </c>
      <c r="W432" s="223" t="s">
        <v>1214</v>
      </c>
      <c r="X432" s="223" t="s">
        <v>5910</v>
      </c>
      <c r="Y432" s="262">
        <v>53500</v>
      </c>
      <c r="Z432" s="226"/>
      <c r="AA432" s="241">
        <f t="shared" si="3"/>
        <v>0</v>
      </c>
      <c r="AB432" s="237" t="s">
        <v>5911</v>
      </c>
    </row>
    <row r="433" spans="1:28" ht="15" customHeight="1">
      <c r="A433" s="109">
        <v>424</v>
      </c>
      <c r="B433" s="222" t="str">
        <f t="shared" si="2"/>
        <v>Klik Disini</v>
      </c>
      <c r="C433" s="223" t="s">
        <v>5912</v>
      </c>
      <c r="D433" s="223"/>
      <c r="E433" s="223" t="s">
        <v>5913</v>
      </c>
      <c r="F433" s="223" t="s">
        <v>5914</v>
      </c>
      <c r="G433" s="223" t="s">
        <v>5915</v>
      </c>
      <c r="H433" s="223" t="s">
        <v>1056</v>
      </c>
      <c r="I433" s="258" t="s">
        <v>583</v>
      </c>
      <c r="J433" s="186" t="s">
        <v>265</v>
      </c>
      <c r="K433" s="264"/>
      <c r="L433" s="264"/>
      <c r="M433" s="259"/>
      <c r="N433" s="223" t="s">
        <v>449</v>
      </c>
      <c r="O433" s="223" t="s">
        <v>3419</v>
      </c>
      <c r="P433" s="260">
        <v>2015</v>
      </c>
      <c r="Q433" s="260">
        <v>2018</v>
      </c>
      <c r="R433" s="223" t="s">
        <v>3480</v>
      </c>
      <c r="S433" s="223" t="s">
        <v>78</v>
      </c>
      <c r="T433" s="223" t="s">
        <v>451</v>
      </c>
      <c r="U433" s="261">
        <v>353</v>
      </c>
      <c r="V433" s="86" t="s">
        <v>452</v>
      </c>
      <c r="W433" s="223" t="s">
        <v>813</v>
      </c>
      <c r="X433" s="223" t="s">
        <v>5916</v>
      </c>
      <c r="Y433" s="262">
        <v>76000</v>
      </c>
      <c r="Z433" s="226"/>
      <c r="AA433" s="241">
        <f t="shared" si="3"/>
        <v>0</v>
      </c>
      <c r="AB433" s="237" t="s">
        <v>5917</v>
      </c>
    </row>
    <row r="434" spans="1:28" ht="15" customHeight="1">
      <c r="A434" s="109">
        <v>425</v>
      </c>
      <c r="B434" s="222" t="str">
        <f t="shared" si="2"/>
        <v>Klik Disini</v>
      </c>
      <c r="C434" s="223" t="s">
        <v>5918</v>
      </c>
      <c r="D434" s="223"/>
      <c r="E434" s="223" t="s">
        <v>4053</v>
      </c>
      <c r="F434" s="223" t="s">
        <v>5919</v>
      </c>
      <c r="G434" s="223" t="s">
        <v>5920</v>
      </c>
      <c r="H434" s="223" t="s">
        <v>1056</v>
      </c>
      <c r="I434" s="258" t="s">
        <v>583</v>
      </c>
      <c r="J434" s="186" t="s">
        <v>265</v>
      </c>
      <c r="K434" s="264"/>
      <c r="L434" s="264"/>
      <c r="M434" s="259"/>
      <c r="N434" s="223" t="s">
        <v>449</v>
      </c>
      <c r="O434" s="223" t="s">
        <v>3419</v>
      </c>
      <c r="P434" s="260">
        <v>2015</v>
      </c>
      <c r="Q434" s="260">
        <v>2018</v>
      </c>
      <c r="R434" s="223" t="s">
        <v>3480</v>
      </c>
      <c r="S434" s="223" t="s">
        <v>78</v>
      </c>
      <c r="T434" s="223" t="s">
        <v>451</v>
      </c>
      <c r="U434" s="261">
        <v>208</v>
      </c>
      <c r="V434" s="86" t="s">
        <v>452</v>
      </c>
      <c r="W434" s="223" t="s">
        <v>917</v>
      </c>
      <c r="X434" s="223" t="s">
        <v>5921</v>
      </c>
      <c r="Y434" s="262">
        <v>55500</v>
      </c>
      <c r="Z434" s="226"/>
      <c r="AA434" s="241">
        <f t="shared" si="3"/>
        <v>0</v>
      </c>
      <c r="AB434" s="237" t="s">
        <v>5922</v>
      </c>
    </row>
    <row r="435" spans="1:28" ht="15" customHeight="1">
      <c r="A435" s="109">
        <v>426</v>
      </c>
      <c r="B435" s="222" t="str">
        <f t="shared" si="2"/>
        <v>Klik Disini</v>
      </c>
      <c r="C435" s="223" t="s">
        <v>5923</v>
      </c>
      <c r="D435" s="223"/>
      <c r="E435" s="223" t="s">
        <v>5924</v>
      </c>
      <c r="F435" s="223" t="s">
        <v>5925</v>
      </c>
      <c r="G435" s="223" t="s">
        <v>5926</v>
      </c>
      <c r="H435" s="223" t="s">
        <v>2070</v>
      </c>
      <c r="I435" s="258" t="s">
        <v>583</v>
      </c>
      <c r="J435" s="186" t="s">
        <v>263</v>
      </c>
      <c r="K435" s="264"/>
      <c r="L435" s="264"/>
      <c r="M435" s="259"/>
      <c r="N435" s="223" t="s">
        <v>449</v>
      </c>
      <c r="O435" s="223" t="s">
        <v>462</v>
      </c>
      <c r="P435" s="260">
        <v>2015</v>
      </c>
      <c r="Q435" s="260">
        <v>2020</v>
      </c>
      <c r="R435" s="223" t="s">
        <v>3740</v>
      </c>
      <c r="S435" s="223" t="s">
        <v>78</v>
      </c>
      <c r="T435" s="223" t="s">
        <v>451</v>
      </c>
      <c r="U435" s="261">
        <v>73</v>
      </c>
      <c r="V435" s="86" t="s">
        <v>452</v>
      </c>
      <c r="W435" s="223" t="s">
        <v>5927</v>
      </c>
      <c r="X435" s="223" t="s">
        <v>5928</v>
      </c>
      <c r="Y435" s="262">
        <v>70000</v>
      </c>
      <c r="Z435" s="226"/>
      <c r="AA435" s="241">
        <f t="shared" si="3"/>
        <v>0</v>
      </c>
      <c r="AB435" s="237" t="s">
        <v>5929</v>
      </c>
    </row>
    <row r="436" spans="1:28" ht="15" customHeight="1">
      <c r="A436" s="109">
        <v>427</v>
      </c>
      <c r="B436" s="222" t="str">
        <f t="shared" si="2"/>
        <v>Klik Disini</v>
      </c>
      <c r="C436" s="223" t="s">
        <v>5930</v>
      </c>
      <c r="D436" s="223"/>
      <c r="E436" s="223" t="s">
        <v>5931</v>
      </c>
      <c r="F436" s="223" t="s">
        <v>5932</v>
      </c>
      <c r="G436" s="223" t="s">
        <v>5933</v>
      </c>
      <c r="H436" s="223" t="s">
        <v>2070</v>
      </c>
      <c r="I436" s="258" t="s">
        <v>583</v>
      </c>
      <c r="J436" s="186" t="s">
        <v>263</v>
      </c>
      <c r="K436" s="264"/>
      <c r="L436" s="264"/>
      <c r="M436" s="265"/>
      <c r="N436" s="223" t="s">
        <v>449</v>
      </c>
      <c r="O436" s="223" t="s">
        <v>450</v>
      </c>
      <c r="P436" s="260">
        <v>2015</v>
      </c>
      <c r="Q436" s="260">
        <v>2020</v>
      </c>
      <c r="R436" s="223" t="s">
        <v>3740</v>
      </c>
      <c r="S436" s="223" t="s">
        <v>78</v>
      </c>
      <c r="T436" s="223" t="s">
        <v>451</v>
      </c>
      <c r="U436" s="261">
        <v>97</v>
      </c>
      <c r="V436" s="86" t="s">
        <v>452</v>
      </c>
      <c r="W436" s="223" t="s">
        <v>5192</v>
      </c>
      <c r="X436" s="223" t="s">
        <v>5934</v>
      </c>
      <c r="Y436" s="262">
        <v>70000</v>
      </c>
      <c r="Z436" s="226"/>
      <c r="AA436" s="241">
        <f t="shared" si="3"/>
        <v>0</v>
      </c>
      <c r="AB436" s="237" t="s">
        <v>5935</v>
      </c>
    </row>
    <row r="437" spans="1:28" ht="15" customHeight="1">
      <c r="A437" s="109">
        <v>428</v>
      </c>
      <c r="B437" s="222" t="str">
        <f t="shared" si="2"/>
        <v>Klik Disini</v>
      </c>
      <c r="C437" s="223" t="s">
        <v>5936</v>
      </c>
      <c r="D437" s="223"/>
      <c r="E437" s="223" t="s">
        <v>5015</v>
      </c>
      <c r="F437" s="223" t="s">
        <v>5937</v>
      </c>
      <c r="G437" s="223" t="s">
        <v>5938</v>
      </c>
      <c r="H437" s="223" t="s">
        <v>3912</v>
      </c>
      <c r="I437" s="258" t="s">
        <v>446</v>
      </c>
      <c r="J437" s="186" t="s">
        <v>367</v>
      </c>
      <c r="K437" s="264"/>
      <c r="L437" s="264"/>
      <c r="M437" s="259"/>
      <c r="N437" s="263" t="s">
        <v>449</v>
      </c>
      <c r="O437" s="263" t="s">
        <v>3419</v>
      </c>
      <c r="P437" s="260">
        <v>2010</v>
      </c>
      <c r="Q437" s="260">
        <v>2018</v>
      </c>
      <c r="R437" s="223" t="s">
        <v>3412</v>
      </c>
      <c r="S437" s="223" t="s">
        <v>78</v>
      </c>
      <c r="T437" s="223" t="s">
        <v>451</v>
      </c>
      <c r="U437" s="261">
        <v>175</v>
      </c>
      <c r="V437" s="86" t="s">
        <v>452</v>
      </c>
      <c r="W437" s="223" t="s">
        <v>663</v>
      </c>
      <c r="X437" s="223" t="s">
        <v>5939</v>
      </c>
      <c r="Y437" s="262">
        <v>55000</v>
      </c>
      <c r="Z437" s="226"/>
      <c r="AA437" s="241">
        <f t="shared" si="3"/>
        <v>0</v>
      </c>
      <c r="AB437" s="237" t="s">
        <v>5940</v>
      </c>
    </row>
    <row r="438" spans="1:28" ht="15" customHeight="1">
      <c r="A438" s="109">
        <v>429</v>
      </c>
      <c r="B438" s="222" t="str">
        <f t="shared" si="2"/>
        <v>Klik Disini</v>
      </c>
      <c r="C438" s="223" t="s">
        <v>5941</v>
      </c>
      <c r="D438" s="223"/>
      <c r="E438" s="223" t="s">
        <v>5942</v>
      </c>
      <c r="F438" s="223" t="s">
        <v>5943</v>
      </c>
      <c r="G438" s="223" t="s">
        <v>5944</v>
      </c>
      <c r="H438" s="223" t="s">
        <v>3912</v>
      </c>
      <c r="I438" s="258" t="s">
        <v>446</v>
      </c>
      <c r="J438" s="186" t="s">
        <v>367</v>
      </c>
      <c r="K438" s="264"/>
      <c r="L438" s="264"/>
      <c r="M438" s="259"/>
      <c r="N438" s="223" t="s">
        <v>449</v>
      </c>
      <c r="O438" s="223" t="s">
        <v>3419</v>
      </c>
      <c r="P438" s="260">
        <v>2010</v>
      </c>
      <c r="Q438" s="260">
        <v>2018</v>
      </c>
      <c r="R438" s="223" t="s">
        <v>3412</v>
      </c>
      <c r="S438" s="223" t="s">
        <v>78</v>
      </c>
      <c r="T438" s="223" t="s">
        <v>451</v>
      </c>
      <c r="U438" s="261">
        <v>322</v>
      </c>
      <c r="V438" s="86" t="s">
        <v>452</v>
      </c>
      <c r="W438" s="223" t="s">
        <v>2602</v>
      </c>
      <c r="X438" s="223" t="s">
        <v>5945</v>
      </c>
      <c r="Y438" s="262">
        <v>95500</v>
      </c>
      <c r="Z438" s="226"/>
      <c r="AA438" s="241">
        <f t="shared" si="3"/>
        <v>0</v>
      </c>
      <c r="AB438" s="237" t="s">
        <v>5946</v>
      </c>
    </row>
    <row r="439" spans="1:28" ht="15" customHeight="1">
      <c r="A439" s="109">
        <v>430</v>
      </c>
      <c r="B439" s="222" t="str">
        <f t="shared" si="2"/>
        <v>Klik Disini</v>
      </c>
      <c r="C439" s="223" t="s">
        <v>5947</v>
      </c>
      <c r="D439" s="223"/>
      <c r="E439" s="223" t="s">
        <v>3909</v>
      </c>
      <c r="F439" s="223" t="s">
        <v>5948</v>
      </c>
      <c r="G439" s="223" t="s">
        <v>5949</v>
      </c>
      <c r="H439" s="223" t="s">
        <v>3912</v>
      </c>
      <c r="I439" s="258" t="s">
        <v>446</v>
      </c>
      <c r="J439" s="186" t="s">
        <v>367</v>
      </c>
      <c r="K439" s="223" t="s">
        <v>447</v>
      </c>
      <c r="L439" s="223"/>
      <c r="M439" s="259" t="s">
        <v>447</v>
      </c>
      <c r="N439" s="263" t="s">
        <v>449</v>
      </c>
      <c r="O439" s="263" t="s">
        <v>3419</v>
      </c>
      <c r="P439" s="260">
        <v>2012</v>
      </c>
      <c r="Q439" s="260">
        <v>2018</v>
      </c>
      <c r="R439" s="223" t="s">
        <v>3412</v>
      </c>
      <c r="S439" s="223" t="s">
        <v>78</v>
      </c>
      <c r="T439" s="223" t="s">
        <v>451</v>
      </c>
      <c r="U439" s="261">
        <v>338</v>
      </c>
      <c r="V439" s="86" t="s">
        <v>452</v>
      </c>
      <c r="W439" s="223" t="s">
        <v>1214</v>
      </c>
      <c r="X439" s="223" t="s">
        <v>5950</v>
      </c>
      <c r="Y439" s="262">
        <v>117000</v>
      </c>
      <c r="Z439" s="226"/>
      <c r="AA439" s="241">
        <f t="shared" si="3"/>
        <v>0</v>
      </c>
      <c r="AB439" s="237" t="s">
        <v>5951</v>
      </c>
    </row>
    <row r="440" spans="1:28" ht="15" customHeight="1">
      <c r="A440" s="109">
        <v>431</v>
      </c>
      <c r="B440" s="222" t="str">
        <f t="shared" si="2"/>
        <v>Klik Disini</v>
      </c>
      <c r="C440" s="223" t="s">
        <v>5952</v>
      </c>
      <c r="D440" s="223"/>
      <c r="E440" s="223" t="s">
        <v>5953</v>
      </c>
      <c r="F440" s="223" t="s">
        <v>5954</v>
      </c>
      <c r="G440" s="223" t="s">
        <v>5955</v>
      </c>
      <c r="H440" s="223" t="s">
        <v>3912</v>
      </c>
      <c r="I440" s="258" t="s">
        <v>446</v>
      </c>
      <c r="J440" s="186" t="s">
        <v>367</v>
      </c>
      <c r="K440" s="223" t="s">
        <v>447</v>
      </c>
      <c r="L440" s="223"/>
      <c r="M440" s="259" t="s">
        <v>447</v>
      </c>
      <c r="N440" s="263" t="s">
        <v>449</v>
      </c>
      <c r="O440" s="263" t="s">
        <v>3419</v>
      </c>
      <c r="P440" s="260">
        <v>2012</v>
      </c>
      <c r="Q440" s="260">
        <v>2018</v>
      </c>
      <c r="R440" s="223" t="s">
        <v>3412</v>
      </c>
      <c r="S440" s="223" t="s">
        <v>78</v>
      </c>
      <c r="T440" s="223" t="s">
        <v>451</v>
      </c>
      <c r="U440" s="261">
        <v>218</v>
      </c>
      <c r="V440" s="86" t="s">
        <v>452</v>
      </c>
      <c r="W440" s="223" t="s">
        <v>796</v>
      </c>
      <c r="X440" s="223" t="s">
        <v>5956</v>
      </c>
      <c r="Y440" s="262">
        <v>140500</v>
      </c>
      <c r="Z440" s="226"/>
      <c r="AA440" s="241">
        <f t="shared" si="3"/>
        <v>0</v>
      </c>
      <c r="AB440" s="237" t="s">
        <v>5957</v>
      </c>
    </row>
    <row r="441" spans="1:28" ht="15" customHeight="1">
      <c r="A441" s="109">
        <v>432</v>
      </c>
      <c r="B441" s="222" t="str">
        <f t="shared" si="2"/>
        <v>Klik Disini</v>
      </c>
      <c r="C441" s="223" t="s">
        <v>5958</v>
      </c>
      <c r="D441" s="223"/>
      <c r="E441" s="223" t="s">
        <v>5959</v>
      </c>
      <c r="F441" s="223" t="s">
        <v>5960</v>
      </c>
      <c r="G441" s="223" t="s">
        <v>5961</v>
      </c>
      <c r="H441" s="223" t="s">
        <v>3912</v>
      </c>
      <c r="I441" s="258" t="s">
        <v>446</v>
      </c>
      <c r="J441" s="186" t="s">
        <v>367</v>
      </c>
      <c r="K441" s="264"/>
      <c r="L441" s="264"/>
      <c r="M441" s="265"/>
      <c r="N441" s="263" t="s">
        <v>449</v>
      </c>
      <c r="O441" s="263" t="s">
        <v>3419</v>
      </c>
      <c r="P441" s="260">
        <v>2012</v>
      </c>
      <c r="Q441" s="260">
        <v>2018</v>
      </c>
      <c r="R441" s="223" t="s">
        <v>3412</v>
      </c>
      <c r="S441" s="223" t="s">
        <v>78</v>
      </c>
      <c r="T441" s="223" t="s">
        <v>451</v>
      </c>
      <c r="U441" s="261">
        <v>98</v>
      </c>
      <c r="V441" s="86" t="s">
        <v>452</v>
      </c>
      <c r="W441" s="223" t="s">
        <v>1161</v>
      </c>
      <c r="X441" s="223" t="s">
        <v>5962</v>
      </c>
      <c r="Y441" s="262">
        <v>35500</v>
      </c>
      <c r="Z441" s="226"/>
      <c r="AA441" s="241">
        <f t="shared" si="3"/>
        <v>0</v>
      </c>
      <c r="AB441" s="237" t="s">
        <v>5963</v>
      </c>
    </row>
    <row r="442" spans="1:28" ht="15" customHeight="1">
      <c r="A442" s="109">
        <v>433</v>
      </c>
      <c r="B442" s="222" t="str">
        <f t="shared" si="2"/>
        <v>Klik Disini</v>
      </c>
      <c r="C442" s="223" t="s">
        <v>5964</v>
      </c>
      <c r="D442" s="223"/>
      <c r="E442" s="223" t="s">
        <v>5965</v>
      </c>
      <c r="F442" s="223" t="s">
        <v>5966</v>
      </c>
      <c r="G442" s="223" t="s">
        <v>5967</v>
      </c>
      <c r="H442" s="223" t="s">
        <v>3912</v>
      </c>
      <c r="I442" s="258" t="s">
        <v>446</v>
      </c>
      <c r="J442" s="186" t="s">
        <v>367</v>
      </c>
      <c r="K442" s="264"/>
      <c r="L442" s="264"/>
      <c r="M442" s="259"/>
      <c r="N442" s="263" t="s">
        <v>449</v>
      </c>
      <c r="O442" s="263" t="s">
        <v>3419</v>
      </c>
      <c r="P442" s="260">
        <v>2012</v>
      </c>
      <c r="Q442" s="260">
        <v>2018</v>
      </c>
      <c r="R442" s="223" t="s">
        <v>3412</v>
      </c>
      <c r="S442" s="223" t="s">
        <v>78</v>
      </c>
      <c r="T442" s="223" t="s">
        <v>451</v>
      </c>
      <c r="U442" s="261">
        <v>130</v>
      </c>
      <c r="V442" s="86" t="s">
        <v>452</v>
      </c>
      <c r="W442" s="223" t="s">
        <v>991</v>
      </c>
      <c r="X442" s="223" t="s">
        <v>5968</v>
      </c>
      <c r="Y442" s="262">
        <v>43000</v>
      </c>
      <c r="Z442" s="226"/>
      <c r="AA442" s="241">
        <f t="shared" si="3"/>
        <v>0</v>
      </c>
      <c r="AB442" s="237" t="s">
        <v>5969</v>
      </c>
    </row>
    <row r="443" spans="1:28" ht="15" customHeight="1">
      <c r="A443" s="109">
        <v>434</v>
      </c>
      <c r="B443" s="222" t="str">
        <f t="shared" si="2"/>
        <v>Klik Disini</v>
      </c>
      <c r="C443" s="223" t="s">
        <v>5970</v>
      </c>
      <c r="D443" s="223"/>
      <c r="E443" s="223" t="s">
        <v>5971</v>
      </c>
      <c r="F443" s="223" t="s">
        <v>5972</v>
      </c>
      <c r="G443" s="223" t="s">
        <v>5973</v>
      </c>
      <c r="H443" s="223" t="s">
        <v>3912</v>
      </c>
      <c r="I443" s="258" t="s">
        <v>446</v>
      </c>
      <c r="J443" s="186" t="s">
        <v>367</v>
      </c>
      <c r="K443" s="264"/>
      <c r="L443" s="264"/>
      <c r="M443" s="259"/>
      <c r="N443" s="263" t="s">
        <v>449</v>
      </c>
      <c r="O443" s="263" t="s">
        <v>3419</v>
      </c>
      <c r="P443" s="260">
        <v>2012</v>
      </c>
      <c r="Q443" s="260">
        <v>2018</v>
      </c>
      <c r="R443" s="223" t="s">
        <v>3412</v>
      </c>
      <c r="S443" s="223" t="s">
        <v>78</v>
      </c>
      <c r="T443" s="223" t="s">
        <v>451</v>
      </c>
      <c r="U443" s="261">
        <v>321</v>
      </c>
      <c r="V443" s="86" t="s">
        <v>452</v>
      </c>
      <c r="W443" s="223" t="s">
        <v>2063</v>
      </c>
      <c r="X443" s="223" t="s">
        <v>5974</v>
      </c>
      <c r="Y443" s="262">
        <v>90000</v>
      </c>
      <c r="Z443" s="226"/>
      <c r="AA443" s="241">
        <f t="shared" si="3"/>
        <v>0</v>
      </c>
      <c r="AB443" s="237" t="s">
        <v>5975</v>
      </c>
    </row>
    <row r="444" spans="1:28" ht="15" customHeight="1">
      <c r="A444" s="109">
        <v>435</v>
      </c>
      <c r="B444" s="222" t="str">
        <f t="shared" si="2"/>
        <v>Klik Disini</v>
      </c>
      <c r="C444" s="223" t="s">
        <v>5976</v>
      </c>
      <c r="D444" s="223"/>
      <c r="E444" s="223" t="s">
        <v>5977</v>
      </c>
      <c r="F444" s="223" t="s">
        <v>5978</v>
      </c>
      <c r="G444" s="223" t="s">
        <v>5979</v>
      </c>
      <c r="H444" s="223" t="s">
        <v>3912</v>
      </c>
      <c r="I444" s="258" t="s">
        <v>446</v>
      </c>
      <c r="J444" s="186" t="s">
        <v>367</v>
      </c>
      <c r="K444" s="223" t="s">
        <v>447</v>
      </c>
      <c r="L444" s="223"/>
      <c r="M444" s="259" t="s">
        <v>447</v>
      </c>
      <c r="N444" s="263" t="s">
        <v>449</v>
      </c>
      <c r="O444" s="263" t="s">
        <v>3419</v>
      </c>
      <c r="P444" s="260">
        <v>2012</v>
      </c>
      <c r="Q444" s="260">
        <v>2018</v>
      </c>
      <c r="R444" s="223" t="s">
        <v>3412</v>
      </c>
      <c r="S444" s="223" t="s">
        <v>78</v>
      </c>
      <c r="T444" s="223" t="s">
        <v>451</v>
      </c>
      <c r="U444" s="261">
        <v>186</v>
      </c>
      <c r="V444" s="86" t="s">
        <v>452</v>
      </c>
      <c r="W444" s="223" t="s">
        <v>884</v>
      </c>
      <c r="X444" s="223" t="s">
        <v>5980</v>
      </c>
      <c r="Y444" s="262">
        <v>58500</v>
      </c>
      <c r="Z444" s="226"/>
      <c r="AA444" s="241">
        <f t="shared" si="3"/>
        <v>0</v>
      </c>
      <c r="AB444" s="237" t="s">
        <v>5981</v>
      </c>
    </row>
    <row r="445" spans="1:28" ht="15" customHeight="1">
      <c r="A445" s="109">
        <v>436</v>
      </c>
      <c r="B445" s="222" t="str">
        <f t="shared" si="2"/>
        <v>Klik Disini</v>
      </c>
      <c r="C445" s="223" t="s">
        <v>5982</v>
      </c>
      <c r="D445" s="223"/>
      <c r="E445" s="223" t="s">
        <v>5983</v>
      </c>
      <c r="F445" s="223" t="s">
        <v>5984</v>
      </c>
      <c r="G445" s="223" t="s">
        <v>5985</v>
      </c>
      <c r="H445" s="223" t="s">
        <v>3912</v>
      </c>
      <c r="I445" s="258" t="s">
        <v>446</v>
      </c>
      <c r="J445" s="186" t="s">
        <v>367</v>
      </c>
      <c r="K445" s="223" t="s">
        <v>447</v>
      </c>
      <c r="L445" s="223"/>
      <c r="M445" s="259" t="s">
        <v>447</v>
      </c>
      <c r="N445" s="223" t="s">
        <v>449</v>
      </c>
      <c r="O445" s="223" t="s">
        <v>3419</v>
      </c>
      <c r="P445" s="260">
        <v>2012</v>
      </c>
      <c r="Q445" s="260">
        <v>2018</v>
      </c>
      <c r="R445" s="223" t="s">
        <v>3412</v>
      </c>
      <c r="S445" s="223" t="s">
        <v>78</v>
      </c>
      <c r="T445" s="223" t="s">
        <v>451</v>
      </c>
      <c r="U445" s="261">
        <v>162</v>
      </c>
      <c r="V445" s="86" t="s">
        <v>452</v>
      </c>
      <c r="W445" s="223" t="s">
        <v>1873</v>
      </c>
      <c r="X445" s="223" t="s">
        <v>5986</v>
      </c>
      <c r="Y445" s="262">
        <v>47000</v>
      </c>
      <c r="Z445" s="226"/>
      <c r="AA445" s="241">
        <f t="shared" si="3"/>
        <v>0</v>
      </c>
      <c r="AB445" s="237" t="s">
        <v>5987</v>
      </c>
    </row>
    <row r="446" spans="1:28" ht="15" customHeight="1">
      <c r="A446" s="109">
        <v>437</v>
      </c>
      <c r="B446" s="222" t="str">
        <f t="shared" si="2"/>
        <v>Klik Disini</v>
      </c>
      <c r="C446" s="223" t="s">
        <v>5988</v>
      </c>
      <c r="D446" s="223"/>
      <c r="E446" s="223" t="s">
        <v>5416</v>
      </c>
      <c r="F446" s="223" t="s">
        <v>5989</v>
      </c>
      <c r="G446" s="223" t="s">
        <v>5990</v>
      </c>
      <c r="H446" s="223" t="s">
        <v>3912</v>
      </c>
      <c r="I446" s="258" t="s">
        <v>446</v>
      </c>
      <c r="J446" s="186" t="s">
        <v>367</v>
      </c>
      <c r="K446" s="264"/>
      <c r="L446" s="264"/>
      <c r="M446" s="259"/>
      <c r="N446" s="263" t="s">
        <v>449</v>
      </c>
      <c r="O446" s="263" t="s">
        <v>3419</v>
      </c>
      <c r="P446" s="260">
        <v>2012</v>
      </c>
      <c r="Q446" s="260">
        <v>2018</v>
      </c>
      <c r="R446" s="223" t="s">
        <v>3412</v>
      </c>
      <c r="S446" s="223" t="s">
        <v>78</v>
      </c>
      <c r="T446" s="223" t="s">
        <v>451</v>
      </c>
      <c r="U446" s="261">
        <v>98</v>
      </c>
      <c r="V446" s="86" t="s">
        <v>452</v>
      </c>
      <c r="W446" s="223" t="s">
        <v>547</v>
      </c>
      <c r="X446" s="223" t="s">
        <v>5991</v>
      </c>
      <c r="Y446" s="262">
        <v>31500</v>
      </c>
      <c r="Z446" s="226"/>
      <c r="AA446" s="241">
        <f t="shared" si="3"/>
        <v>0</v>
      </c>
      <c r="AB446" s="237" t="s">
        <v>5992</v>
      </c>
    </row>
    <row r="447" spans="1:28" ht="15" customHeight="1">
      <c r="A447" s="109">
        <v>438</v>
      </c>
      <c r="B447" s="222" t="str">
        <f t="shared" si="2"/>
        <v>Klik Disini</v>
      </c>
      <c r="C447" s="223" t="s">
        <v>5993</v>
      </c>
      <c r="D447" s="223"/>
      <c r="E447" s="223" t="s">
        <v>5994</v>
      </c>
      <c r="F447" s="223" t="s">
        <v>5995</v>
      </c>
      <c r="G447" s="223" t="s">
        <v>5996</v>
      </c>
      <c r="H447" s="223" t="s">
        <v>3912</v>
      </c>
      <c r="I447" s="258" t="s">
        <v>446</v>
      </c>
      <c r="J447" s="186" t="s">
        <v>367</v>
      </c>
      <c r="K447" s="264"/>
      <c r="L447" s="264"/>
      <c r="M447" s="259"/>
      <c r="N447" s="263" t="s">
        <v>449</v>
      </c>
      <c r="O447" s="263" t="s">
        <v>3419</v>
      </c>
      <c r="P447" s="260">
        <v>2012</v>
      </c>
      <c r="Q447" s="260">
        <v>2018</v>
      </c>
      <c r="R447" s="223" t="s">
        <v>3412</v>
      </c>
      <c r="S447" s="223" t="s">
        <v>78</v>
      </c>
      <c r="T447" s="223" t="s">
        <v>451</v>
      </c>
      <c r="U447" s="261">
        <v>138</v>
      </c>
      <c r="V447" s="86" t="s">
        <v>452</v>
      </c>
      <c r="W447" s="223" t="s">
        <v>1049</v>
      </c>
      <c r="X447" s="223" t="s">
        <v>5997</v>
      </c>
      <c r="Y447" s="262">
        <v>43000</v>
      </c>
      <c r="Z447" s="226"/>
      <c r="AA447" s="241">
        <f t="shared" si="3"/>
        <v>0</v>
      </c>
      <c r="AB447" s="237" t="s">
        <v>5998</v>
      </c>
    </row>
    <row r="448" spans="1:28" ht="15" customHeight="1">
      <c r="A448" s="109">
        <v>439</v>
      </c>
      <c r="B448" s="222" t="str">
        <f t="shared" si="2"/>
        <v>Klik Disini</v>
      </c>
      <c r="C448" s="223" t="s">
        <v>5999</v>
      </c>
      <c r="D448" s="223"/>
      <c r="E448" s="223" t="s">
        <v>6000</v>
      </c>
      <c r="F448" s="223" t="s">
        <v>6001</v>
      </c>
      <c r="G448" s="223" t="s">
        <v>6002</v>
      </c>
      <c r="H448" s="223" t="s">
        <v>3912</v>
      </c>
      <c r="I448" s="258" t="s">
        <v>446</v>
      </c>
      <c r="J448" s="186" t="s">
        <v>367</v>
      </c>
      <c r="K448" s="264"/>
      <c r="L448" s="264"/>
      <c r="M448" s="259"/>
      <c r="N448" s="263" t="s">
        <v>449</v>
      </c>
      <c r="O448" s="263" t="s">
        <v>3419</v>
      </c>
      <c r="P448" s="260">
        <v>2012</v>
      </c>
      <c r="Q448" s="260">
        <v>2018</v>
      </c>
      <c r="R448" s="223" t="s">
        <v>3412</v>
      </c>
      <c r="S448" s="223" t="s">
        <v>78</v>
      </c>
      <c r="T448" s="223" t="s">
        <v>451</v>
      </c>
      <c r="U448" s="261">
        <v>202</v>
      </c>
      <c r="V448" s="86" t="s">
        <v>452</v>
      </c>
      <c r="W448" s="223" t="s">
        <v>555</v>
      </c>
      <c r="X448" s="223" t="s">
        <v>6003</v>
      </c>
      <c r="Y448" s="262">
        <v>70500</v>
      </c>
      <c r="Z448" s="226"/>
      <c r="AA448" s="241">
        <f t="shared" si="3"/>
        <v>0</v>
      </c>
      <c r="AB448" s="237" t="s">
        <v>6004</v>
      </c>
    </row>
    <row r="449" spans="1:28" ht="15" customHeight="1">
      <c r="A449" s="109">
        <v>440</v>
      </c>
      <c r="B449" s="222" t="str">
        <f t="shared" si="2"/>
        <v>Klik Disini</v>
      </c>
      <c r="C449" s="223" t="s">
        <v>6005</v>
      </c>
      <c r="D449" s="223"/>
      <c r="E449" s="223" t="s">
        <v>5868</v>
      </c>
      <c r="F449" s="223" t="s">
        <v>6006</v>
      </c>
      <c r="G449" s="223" t="s">
        <v>6007</v>
      </c>
      <c r="H449" s="223" t="s">
        <v>3811</v>
      </c>
      <c r="I449" s="258" t="s">
        <v>1844</v>
      </c>
      <c r="J449" s="186" t="s">
        <v>403</v>
      </c>
      <c r="K449" s="264"/>
      <c r="L449" s="264"/>
      <c r="M449" s="259"/>
      <c r="N449" s="223" t="s">
        <v>449</v>
      </c>
      <c r="O449" s="223" t="s">
        <v>3419</v>
      </c>
      <c r="P449" s="260">
        <v>2014</v>
      </c>
      <c r="Q449" s="260">
        <v>2018</v>
      </c>
      <c r="R449" s="223" t="s">
        <v>3412</v>
      </c>
      <c r="S449" s="223" t="s">
        <v>78</v>
      </c>
      <c r="T449" s="223" t="s">
        <v>451</v>
      </c>
      <c r="U449" s="261">
        <v>321</v>
      </c>
      <c r="V449" s="86" t="s">
        <v>452</v>
      </c>
      <c r="W449" s="223" t="s">
        <v>480</v>
      </c>
      <c r="X449" s="223" t="s">
        <v>6008</v>
      </c>
      <c r="Y449" s="262">
        <v>95000</v>
      </c>
      <c r="Z449" s="226"/>
      <c r="AA449" s="241">
        <f t="shared" si="3"/>
        <v>0</v>
      </c>
      <c r="AB449" s="237" t="s">
        <v>6009</v>
      </c>
    </row>
    <row r="450" spans="1:28" ht="15" customHeight="1">
      <c r="A450" s="109">
        <v>441</v>
      </c>
      <c r="B450" s="222" t="str">
        <f t="shared" si="2"/>
        <v>Klik Disini</v>
      </c>
      <c r="C450" s="223" t="s">
        <v>6010</v>
      </c>
      <c r="D450" s="223"/>
      <c r="E450" s="223" t="s">
        <v>6011</v>
      </c>
      <c r="F450" s="223" t="s">
        <v>6012</v>
      </c>
      <c r="G450" s="223" t="s">
        <v>6013</v>
      </c>
      <c r="H450" s="223" t="s">
        <v>3912</v>
      </c>
      <c r="I450" s="258" t="s">
        <v>446</v>
      </c>
      <c r="J450" s="186" t="s">
        <v>367</v>
      </c>
      <c r="K450" s="264"/>
      <c r="L450" s="264"/>
      <c r="M450" s="259"/>
      <c r="N450" s="223" t="s">
        <v>449</v>
      </c>
      <c r="O450" s="223" t="s">
        <v>3419</v>
      </c>
      <c r="P450" s="260">
        <v>2012</v>
      </c>
      <c r="Q450" s="260">
        <v>2018</v>
      </c>
      <c r="R450" s="223" t="s">
        <v>3412</v>
      </c>
      <c r="S450" s="223" t="s">
        <v>78</v>
      </c>
      <c r="T450" s="223" t="s">
        <v>451</v>
      </c>
      <c r="U450" s="261">
        <v>130</v>
      </c>
      <c r="V450" s="86" t="s">
        <v>452</v>
      </c>
      <c r="W450" s="223" t="s">
        <v>663</v>
      </c>
      <c r="X450" s="223" t="s">
        <v>6014</v>
      </c>
      <c r="Y450" s="262">
        <v>43000</v>
      </c>
      <c r="Z450" s="226"/>
      <c r="AA450" s="241">
        <f t="shared" si="3"/>
        <v>0</v>
      </c>
      <c r="AB450" s="237" t="s">
        <v>6015</v>
      </c>
    </row>
    <row r="451" spans="1:28" ht="15" customHeight="1">
      <c r="A451" s="109">
        <v>442</v>
      </c>
      <c r="B451" s="222" t="str">
        <f t="shared" si="2"/>
        <v>Klik Disini</v>
      </c>
      <c r="C451" s="223" t="s">
        <v>6016</v>
      </c>
      <c r="D451" s="223"/>
      <c r="E451" s="223" t="s">
        <v>6017</v>
      </c>
      <c r="F451" s="223" t="s">
        <v>6018</v>
      </c>
      <c r="G451" s="223" t="s">
        <v>6019</v>
      </c>
      <c r="H451" s="223" t="s">
        <v>3912</v>
      </c>
      <c r="I451" s="258" t="s">
        <v>446</v>
      </c>
      <c r="J451" s="186" t="s">
        <v>367</v>
      </c>
      <c r="K451" s="264"/>
      <c r="L451" s="264"/>
      <c r="M451" s="259"/>
      <c r="N451" s="263" t="s">
        <v>449</v>
      </c>
      <c r="O451" s="263" t="s">
        <v>3419</v>
      </c>
      <c r="P451" s="260">
        <v>2012</v>
      </c>
      <c r="Q451" s="260">
        <v>2018</v>
      </c>
      <c r="R451" s="223" t="s">
        <v>3412</v>
      </c>
      <c r="S451" s="223" t="s">
        <v>78</v>
      </c>
      <c r="T451" s="223" t="s">
        <v>451</v>
      </c>
      <c r="U451" s="261">
        <v>210</v>
      </c>
      <c r="V451" s="86" t="s">
        <v>452</v>
      </c>
      <c r="W451" s="223" t="s">
        <v>942</v>
      </c>
      <c r="X451" s="223" t="s">
        <v>6020</v>
      </c>
      <c r="Y451" s="262">
        <v>52000</v>
      </c>
      <c r="Z451" s="226"/>
      <c r="AA451" s="241">
        <f t="shared" si="3"/>
        <v>0</v>
      </c>
      <c r="AB451" s="237" t="s">
        <v>6021</v>
      </c>
    </row>
    <row r="452" spans="1:28" ht="15" customHeight="1">
      <c r="A452" s="109">
        <v>443</v>
      </c>
      <c r="B452" s="222" t="str">
        <f t="shared" si="2"/>
        <v>Klik Disini</v>
      </c>
      <c r="C452" s="223" t="s">
        <v>6022</v>
      </c>
      <c r="D452" s="223"/>
      <c r="E452" s="223" t="s">
        <v>3909</v>
      </c>
      <c r="F452" s="223" t="s">
        <v>6023</v>
      </c>
      <c r="G452" s="223" t="s">
        <v>6024</v>
      </c>
      <c r="H452" s="223" t="s">
        <v>3912</v>
      </c>
      <c r="I452" s="258" t="s">
        <v>446</v>
      </c>
      <c r="J452" s="186" t="s">
        <v>367</v>
      </c>
      <c r="K452" s="264"/>
      <c r="L452" s="264"/>
      <c r="M452" s="259"/>
      <c r="N452" s="263" t="s">
        <v>449</v>
      </c>
      <c r="O452" s="263" t="s">
        <v>3419</v>
      </c>
      <c r="P452" s="260">
        <v>2012</v>
      </c>
      <c r="Q452" s="260">
        <v>2018</v>
      </c>
      <c r="R452" s="223" t="s">
        <v>3412</v>
      </c>
      <c r="S452" s="223" t="s">
        <v>78</v>
      </c>
      <c r="T452" s="223" t="s">
        <v>451</v>
      </c>
      <c r="U452" s="261">
        <v>186</v>
      </c>
      <c r="V452" s="86" t="s">
        <v>452</v>
      </c>
      <c r="W452" s="223" t="s">
        <v>655</v>
      </c>
      <c r="X452" s="223" t="s">
        <v>6025</v>
      </c>
      <c r="Y452" s="262">
        <v>47000</v>
      </c>
      <c r="Z452" s="226"/>
      <c r="AA452" s="241">
        <f t="shared" si="3"/>
        <v>0</v>
      </c>
      <c r="AB452" s="237" t="s">
        <v>6026</v>
      </c>
    </row>
    <row r="453" spans="1:28" ht="15" customHeight="1">
      <c r="A453" s="109">
        <v>444</v>
      </c>
      <c r="B453" s="222" t="str">
        <f t="shared" si="2"/>
        <v>Klik Disini</v>
      </c>
      <c r="C453" s="223" t="s">
        <v>6027</v>
      </c>
      <c r="D453" s="223"/>
      <c r="E453" s="223" t="s">
        <v>6028</v>
      </c>
      <c r="F453" s="223" t="s">
        <v>6029</v>
      </c>
      <c r="G453" s="223" t="s">
        <v>6030</v>
      </c>
      <c r="H453" s="223" t="s">
        <v>3912</v>
      </c>
      <c r="I453" s="258" t="s">
        <v>446</v>
      </c>
      <c r="J453" s="186" t="s">
        <v>367</v>
      </c>
      <c r="K453" s="264"/>
      <c r="L453" s="264"/>
      <c r="M453" s="259"/>
      <c r="N453" s="223" t="s">
        <v>449</v>
      </c>
      <c r="O453" s="223" t="s">
        <v>3419</v>
      </c>
      <c r="P453" s="260">
        <v>2012</v>
      </c>
      <c r="Q453" s="260">
        <v>2018</v>
      </c>
      <c r="R453" s="223" t="s">
        <v>3412</v>
      </c>
      <c r="S453" s="223" t="s">
        <v>78</v>
      </c>
      <c r="T453" s="223" t="s">
        <v>451</v>
      </c>
      <c r="U453" s="261">
        <v>210</v>
      </c>
      <c r="V453" s="86" t="s">
        <v>452</v>
      </c>
      <c r="W453" s="223" t="s">
        <v>1049</v>
      </c>
      <c r="X453" s="223" t="s">
        <v>6031</v>
      </c>
      <c r="Y453" s="262">
        <v>57500</v>
      </c>
      <c r="Z453" s="226"/>
      <c r="AA453" s="241">
        <f t="shared" si="3"/>
        <v>0</v>
      </c>
      <c r="AB453" s="237" t="s">
        <v>6032</v>
      </c>
    </row>
    <row r="454" spans="1:28" ht="15" customHeight="1">
      <c r="A454" s="109">
        <v>445</v>
      </c>
      <c r="B454" s="222" t="str">
        <f t="shared" si="2"/>
        <v>Klik Disini</v>
      </c>
      <c r="C454" s="223" t="s">
        <v>6033</v>
      </c>
      <c r="D454" s="223"/>
      <c r="E454" s="223" t="s">
        <v>6034</v>
      </c>
      <c r="F454" s="223" t="s">
        <v>6035</v>
      </c>
      <c r="G454" s="223" t="s">
        <v>6036</v>
      </c>
      <c r="H454" s="223" t="s">
        <v>3912</v>
      </c>
      <c r="I454" s="258" t="s">
        <v>446</v>
      </c>
      <c r="J454" s="186" t="s">
        <v>367</v>
      </c>
      <c r="K454" s="223" t="s">
        <v>447</v>
      </c>
      <c r="L454" s="223"/>
      <c r="M454" s="259" t="s">
        <v>447</v>
      </c>
      <c r="N454" s="223" t="s">
        <v>449</v>
      </c>
      <c r="O454" s="223" t="s">
        <v>3419</v>
      </c>
      <c r="P454" s="260">
        <v>2012</v>
      </c>
      <c r="Q454" s="260">
        <v>2018</v>
      </c>
      <c r="R454" s="223" t="s">
        <v>3412</v>
      </c>
      <c r="S454" s="223" t="s">
        <v>78</v>
      </c>
      <c r="T454" s="223" t="s">
        <v>451</v>
      </c>
      <c r="U454" s="261">
        <v>130</v>
      </c>
      <c r="V454" s="86" t="s">
        <v>452</v>
      </c>
      <c r="W454" s="223" t="s">
        <v>555</v>
      </c>
      <c r="X454" s="223" t="s">
        <v>6037</v>
      </c>
      <c r="Y454" s="262">
        <v>38000</v>
      </c>
      <c r="Z454" s="226"/>
      <c r="AA454" s="241">
        <f t="shared" si="3"/>
        <v>0</v>
      </c>
      <c r="AB454" s="237" t="s">
        <v>6038</v>
      </c>
    </row>
    <row r="455" spans="1:28" ht="15" customHeight="1">
      <c r="A455" s="109">
        <v>446</v>
      </c>
      <c r="B455" s="222" t="str">
        <f t="shared" si="2"/>
        <v>Klik Disini</v>
      </c>
      <c r="C455" s="223" t="s">
        <v>6039</v>
      </c>
      <c r="D455" s="223"/>
      <c r="E455" s="223" t="s">
        <v>6040</v>
      </c>
      <c r="F455" s="223" t="s">
        <v>6041</v>
      </c>
      <c r="G455" s="223" t="s">
        <v>6042</v>
      </c>
      <c r="H455" s="223" t="s">
        <v>3912</v>
      </c>
      <c r="I455" s="258" t="s">
        <v>446</v>
      </c>
      <c r="J455" s="186" t="s">
        <v>367</v>
      </c>
      <c r="K455" s="264"/>
      <c r="L455" s="264"/>
      <c r="M455" s="259"/>
      <c r="N455" s="223" t="s">
        <v>449</v>
      </c>
      <c r="O455" s="223" t="s">
        <v>3419</v>
      </c>
      <c r="P455" s="260">
        <v>2012</v>
      </c>
      <c r="Q455" s="260">
        <v>2018</v>
      </c>
      <c r="R455" s="223" t="s">
        <v>3412</v>
      </c>
      <c r="S455" s="223" t="s">
        <v>78</v>
      </c>
      <c r="T455" s="223" t="s">
        <v>451</v>
      </c>
      <c r="U455" s="261">
        <v>178</v>
      </c>
      <c r="V455" s="86" t="s">
        <v>452</v>
      </c>
      <c r="W455" s="223" t="s">
        <v>1873</v>
      </c>
      <c r="X455" s="223" t="s">
        <v>6043</v>
      </c>
      <c r="Y455" s="262">
        <v>55000</v>
      </c>
      <c r="Z455" s="226"/>
      <c r="AA455" s="241">
        <f t="shared" si="3"/>
        <v>0</v>
      </c>
      <c r="AB455" s="237" t="s">
        <v>6044</v>
      </c>
    </row>
    <row r="456" spans="1:28" ht="15" customHeight="1">
      <c r="A456" s="109">
        <v>447</v>
      </c>
      <c r="B456" s="222" t="str">
        <f t="shared" si="2"/>
        <v>Klik Disini</v>
      </c>
      <c r="C456" s="223" t="s">
        <v>6045</v>
      </c>
      <c r="D456" s="223"/>
      <c r="E456" s="223" t="s">
        <v>6046</v>
      </c>
      <c r="F456" s="223" t="s">
        <v>6047</v>
      </c>
      <c r="G456" s="223" t="s">
        <v>6048</v>
      </c>
      <c r="H456" s="223" t="s">
        <v>3912</v>
      </c>
      <c r="I456" s="258" t="s">
        <v>446</v>
      </c>
      <c r="J456" s="186" t="s">
        <v>367</v>
      </c>
      <c r="K456" s="264"/>
      <c r="L456" s="264"/>
      <c r="M456" s="259"/>
      <c r="N456" s="223" t="s">
        <v>449</v>
      </c>
      <c r="O456" s="223" t="s">
        <v>3419</v>
      </c>
      <c r="P456" s="260">
        <v>2012</v>
      </c>
      <c r="Q456" s="260">
        <v>2018</v>
      </c>
      <c r="R456" s="223" t="s">
        <v>3412</v>
      </c>
      <c r="S456" s="223" t="s">
        <v>78</v>
      </c>
      <c r="T456" s="223" t="s">
        <v>451</v>
      </c>
      <c r="U456" s="261">
        <v>146</v>
      </c>
      <c r="V456" s="86" t="s">
        <v>452</v>
      </c>
      <c r="W456" s="223" t="s">
        <v>497</v>
      </c>
      <c r="X456" s="223" t="s">
        <v>6049</v>
      </c>
      <c r="Y456" s="262">
        <v>43000</v>
      </c>
      <c r="Z456" s="226"/>
      <c r="AA456" s="241">
        <f t="shared" si="3"/>
        <v>0</v>
      </c>
      <c r="AB456" s="237" t="s">
        <v>6050</v>
      </c>
    </row>
    <row r="457" spans="1:28" ht="15" customHeight="1">
      <c r="A457" s="109">
        <v>448</v>
      </c>
      <c r="B457" s="222" t="str">
        <f t="shared" si="2"/>
        <v>Klik Disini</v>
      </c>
      <c r="C457" s="223" t="s">
        <v>6051</v>
      </c>
      <c r="D457" s="223"/>
      <c r="E457" s="223" t="s">
        <v>6052</v>
      </c>
      <c r="F457" s="223" t="s">
        <v>6053</v>
      </c>
      <c r="G457" s="223" t="s">
        <v>6054</v>
      </c>
      <c r="H457" s="223" t="s">
        <v>3912</v>
      </c>
      <c r="I457" s="258" t="s">
        <v>446</v>
      </c>
      <c r="J457" s="186" t="s">
        <v>367</v>
      </c>
      <c r="K457" s="264"/>
      <c r="L457" s="264"/>
      <c r="M457" s="259"/>
      <c r="N457" s="263" t="s">
        <v>449</v>
      </c>
      <c r="O457" s="263" t="s">
        <v>3419</v>
      </c>
      <c r="P457" s="260">
        <v>2012</v>
      </c>
      <c r="Q457" s="260">
        <v>2018</v>
      </c>
      <c r="R457" s="223" t="s">
        <v>3412</v>
      </c>
      <c r="S457" s="223" t="s">
        <v>78</v>
      </c>
      <c r="T457" s="223" t="s">
        <v>451</v>
      </c>
      <c r="U457" s="261">
        <v>122</v>
      </c>
      <c r="V457" s="86" t="s">
        <v>452</v>
      </c>
      <c r="W457" s="223" t="s">
        <v>942</v>
      </c>
      <c r="X457" s="223" t="s">
        <v>6055</v>
      </c>
      <c r="Y457" s="262">
        <v>39000</v>
      </c>
      <c r="Z457" s="226"/>
      <c r="AA457" s="241">
        <f t="shared" si="3"/>
        <v>0</v>
      </c>
      <c r="AB457" s="237" t="s">
        <v>6056</v>
      </c>
    </row>
    <row r="458" spans="1:28" ht="15" customHeight="1">
      <c r="A458" s="109">
        <v>449</v>
      </c>
      <c r="B458" s="222" t="str">
        <f t="shared" si="2"/>
        <v>Klik Disini</v>
      </c>
      <c r="C458" s="223" t="s">
        <v>6057</v>
      </c>
      <c r="D458" s="223"/>
      <c r="E458" s="223" t="s">
        <v>5621</v>
      </c>
      <c r="F458" s="223" t="s">
        <v>6058</v>
      </c>
      <c r="G458" s="223" t="s">
        <v>6059</v>
      </c>
      <c r="H458" s="223" t="s">
        <v>3912</v>
      </c>
      <c r="I458" s="258" t="s">
        <v>446</v>
      </c>
      <c r="J458" s="186" t="s">
        <v>367</v>
      </c>
      <c r="K458" s="264"/>
      <c r="L458" s="264"/>
      <c r="M458" s="259"/>
      <c r="N458" s="223" t="s">
        <v>449</v>
      </c>
      <c r="O458" s="223" t="s">
        <v>3419</v>
      </c>
      <c r="P458" s="260">
        <v>2012</v>
      </c>
      <c r="Q458" s="260">
        <v>2018</v>
      </c>
      <c r="R458" s="223" t="s">
        <v>3412</v>
      </c>
      <c r="S458" s="223" t="s">
        <v>78</v>
      </c>
      <c r="T458" s="223" t="s">
        <v>451</v>
      </c>
      <c r="U458" s="261">
        <v>218</v>
      </c>
      <c r="V458" s="86" t="s">
        <v>452</v>
      </c>
      <c r="W458" s="223" t="s">
        <v>594</v>
      </c>
      <c r="X458" s="223" t="s">
        <v>6060</v>
      </c>
      <c r="Y458" s="262">
        <v>53500</v>
      </c>
      <c r="Z458" s="226"/>
      <c r="AA458" s="241">
        <f t="shared" si="3"/>
        <v>0</v>
      </c>
      <c r="AB458" s="237" t="s">
        <v>6061</v>
      </c>
    </row>
    <row r="459" spans="1:28" ht="15" customHeight="1">
      <c r="A459" s="109">
        <v>450</v>
      </c>
      <c r="B459" s="222" t="str">
        <f t="shared" si="2"/>
        <v>Klik Disini</v>
      </c>
      <c r="C459" s="223" t="s">
        <v>6062</v>
      </c>
      <c r="D459" s="223"/>
      <c r="E459" s="223" t="s">
        <v>6063</v>
      </c>
      <c r="F459" s="223" t="s">
        <v>6064</v>
      </c>
      <c r="G459" s="223" t="s">
        <v>6065</v>
      </c>
      <c r="H459" s="223" t="s">
        <v>3912</v>
      </c>
      <c r="I459" s="258" t="s">
        <v>446</v>
      </c>
      <c r="J459" s="186" t="s">
        <v>367</v>
      </c>
      <c r="K459" s="264"/>
      <c r="L459" s="264"/>
      <c r="M459" s="259"/>
      <c r="N459" s="223" t="s">
        <v>449</v>
      </c>
      <c r="O459" s="223" t="s">
        <v>3419</v>
      </c>
      <c r="P459" s="260">
        <v>2012</v>
      </c>
      <c r="Q459" s="260">
        <v>2018</v>
      </c>
      <c r="R459" s="223" t="s">
        <v>3412</v>
      </c>
      <c r="S459" s="223" t="s">
        <v>78</v>
      </c>
      <c r="T459" s="223" t="s">
        <v>451</v>
      </c>
      <c r="U459" s="261">
        <v>251</v>
      </c>
      <c r="V459" s="86" t="s">
        <v>452</v>
      </c>
      <c r="W459" s="223" t="s">
        <v>1029</v>
      </c>
      <c r="X459" s="223" t="s">
        <v>6066</v>
      </c>
      <c r="Y459" s="262">
        <v>68000</v>
      </c>
      <c r="Z459" s="226"/>
      <c r="AA459" s="241">
        <f t="shared" si="3"/>
        <v>0</v>
      </c>
      <c r="AB459" s="237" t="s">
        <v>6067</v>
      </c>
    </row>
    <row r="460" spans="1:28" ht="15" customHeight="1">
      <c r="A460" s="109">
        <v>451</v>
      </c>
      <c r="B460" s="222" t="str">
        <f t="shared" si="2"/>
        <v>Klik Disini</v>
      </c>
      <c r="C460" s="223" t="s">
        <v>6068</v>
      </c>
      <c r="D460" s="223"/>
      <c r="E460" s="223" t="s">
        <v>3928</v>
      </c>
      <c r="F460" s="223" t="s">
        <v>6069</v>
      </c>
      <c r="G460" s="223" t="s">
        <v>6070</v>
      </c>
      <c r="H460" s="223" t="s">
        <v>3912</v>
      </c>
      <c r="I460" s="258" t="s">
        <v>446</v>
      </c>
      <c r="J460" s="186" t="s">
        <v>367</v>
      </c>
      <c r="K460" s="264"/>
      <c r="L460" s="264"/>
      <c r="M460" s="265"/>
      <c r="N460" s="223" t="s">
        <v>449</v>
      </c>
      <c r="O460" s="223" t="s">
        <v>3419</v>
      </c>
      <c r="P460" s="260">
        <v>2012</v>
      </c>
      <c r="Q460" s="260">
        <v>2018</v>
      </c>
      <c r="R460" s="223" t="s">
        <v>3412</v>
      </c>
      <c r="S460" s="223" t="s">
        <v>78</v>
      </c>
      <c r="T460" s="223" t="s">
        <v>451</v>
      </c>
      <c r="U460" s="261">
        <v>178</v>
      </c>
      <c r="V460" s="86" t="s">
        <v>452</v>
      </c>
      <c r="W460" s="223" t="s">
        <v>942</v>
      </c>
      <c r="X460" s="223" t="s">
        <v>6071</v>
      </c>
      <c r="Y460" s="262">
        <v>45500</v>
      </c>
      <c r="Z460" s="226"/>
      <c r="AA460" s="241">
        <f t="shared" si="3"/>
        <v>0</v>
      </c>
      <c r="AB460" s="237" t="s">
        <v>6072</v>
      </c>
    </row>
    <row r="461" spans="1:28" ht="15" customHeight="1">
      <c r="A461" s="109">
        <v>452</v>
      </c>
      <c r="B461" s="222" t="str">
        <f t="shared" si="2"/>
        <v>Klik Disini</v>
      </c>
      <c r="C461" s="223" t="s">
        <v>6073</v>
      </c>
      <c r="D461" s="223"/>
      <c r="E461" s="223" t="s">
        <v>4444</v>
      </c>
      <c r="F461" s="223" t="s">
        <v>6074</v>
      </c>
      <c r="G461" s="223" t="s">
        <v>6075</v>
      </c>
      <c r="H461" s="223" t="s">
        <v>3912</v>
      </c>
      <c r="I461" s="258" t="s">
        <v>446</v>
      </c>
      <c r="J461" s="186" t="s">
        <v>367</v>
      </c>
      <c r="K461" s="264"/>
      <c r="L461" s="264"/>
      <c r="M461" s="259"/>
      <c r="N461" s="223" t="s">
        <v>449</v>
      </c>
      <c r="O461" s="223" t="s">
        <v>3419</v>
      </c>
      <c r="P461" s="260">
        <v>2012</v>
      </c>
      <c r="Q461" s="260">
        <v>2018</v>
      </c>
      <c r="R461" s="223" t="s">
        <v>3412</v>
      </c>
      <c r="S461" s="223" t="s">
        <v>78</v>
      </c>
      <c r="T461" s="223" t="s">
        <v>451</v>
      </c>
      <c r="U461" s="261">
        <v>130</v>
      </c>
      <c r="V461" s="86" t="s">
        <v>452</v>
      </c>
      <c r="W461" s="223" t="s">
        <v>942</v>
      </c>
      <c r="X461" s="223" t="s">
        <v>6076</v>
      </c>
      <c r="Y461" s="262">
        <v>36500</v>
      </c>
      <c r="Z461" s="226"/>
      <c r="AA461" s="241">
        <f t="shared" si="3"/>
        <v>0</v>
      </c>
      <c r="AB461" s="237" t="s">
        <v>6077</v>
      </c>
    </row>
    <row r="462" spans="1:28" ht="15" customHeight="1">
      <c r="A462" s="109">
        <v>453</v>
      </c>
      <c r="B462" s="222" t="str">
        <f t="shared" si="2"/>
        <v>Klik Disini</v>
      </c>
      <c r="C462" s="223" t="s">
        <v>6078</v>
      </c>
      <c r="D462" s="223"/>
      <c r="E462" s="223" t="s">
        <v>6079</v>
      </c>
      <c r="F462" s="223" t="s">
        <v>6080</v>
      </c>
      <c r="G462" s="223" t="s">
        <v>6081</v>
      </c>
      <c r="H462" s="223" t="s">
        <v>3912</v>
      </c>
      <c r="I462" s="258" t="s">
        <v>446</v>
      </c>
      <c r="J462" s="186" t="s">
        <v>367</v>
      </c>
      <c r="K462" s="264"/>
      <c r="L462" s="264"/>
      <c r="M462" s="259"/>
      <c r="N462" s="223" t="s">
        <v>449</v>
      </c>
      <c r="O462" s="223" t="s">
        <v>3419</v>
      </c>
      <c r="P462" s="260">
        <v>2012</v>
      </c>
      <c r="Q462" s="260">
        <v>2018</v>
      </c>
      <c r="R462" s="223" t="s">
        <v>3412</v>
      </c>
      <c r="S462" s="223" t="s">
        <v>78</v>
      </c>
      <c r="T462" s="223" t="s">
        <v>451</v>
      </c>
      <c r="U462" s="261">
        <v>218</v>
      </c>
      <c r="V462" s="86" t="s">
        <v>452</v>
      </c>
      <c r="W462" s="223" t="s">
        <v>1214</v>
      </c>
      <c r="X462" s="223" t="s">
        <v>6082</v>
      </c>
      <c r="Y462" s="262">
        <v>70500</v>
      </c>
      <c r="Z462" s="226"/>
      <c r="AA462" s="241">
        <f t="shared" si="3"/>
        <v>0</v>
      </c>
      <c r="AB462" s="237" t="s">
        <v>6083</v>
      </c>
    </row>
    <row r="463" spans="1:28" ht="15" customHeight="1">
      <c r="A463" s="109">
        <v>454</v>
      </c>
      <c r="B463" s="222" t="str">
        <f t="shared" si="2"/>
        <v>Klik Disini</v>
      </c>
      <c r="C463" s="223" t="s">
        <v>6084</v>
      </c>
      <c r="D463" s="223"/>
      <c r="E463" s="223" t="s">
        <v>4493</v>
      </c>
      <c r="F463" s="223" t="s">
        <v>6085</v>
      </c>
      <c r="G463" s="223" t="s">
        <v>6086</v>
      </c>
      <c r="H463" s="223" t="s">
        <v>370</v>
      </c>
      <c r="I463" s="258" t="s">
        <v>446</v>
      </c>
      <c r="J463" s="186" t="s">
        <v>371</v>
      </c>
      <c r="K463" s="264"/>
      <c r="L463" s="264"/>
      <c r="M463" s="259"/>
      <c r="N463" s="223" t="s">
        <v>449</v>
      </c>
      <c r="O463" s="223" t="s">
        <v>450</v>
      </c>
      <c r="P463" s="260">
        <v>2015</v>
      </c>
      <c r="Q463" s="260">
        <v>2020</v>
      </c>
      <c r="R463" s="223" t="s">
        <v>3412</v>
      </c>
      <c r="S463" s="223" t="s">
        <v>78</v>
      </c>
      <c r="T463" s="223" t="s">
        <v>451</v>
      </c>
      <c r="U463" s="261">
        <v>272</v>
      </c>
      <c r="V463" s="86" t="s">
        <v>452</v>
      </c>
      <c r="W463" s="223" t="s">
        <v>1808</v>
      </c>
      <c r="X463" s="223" t="s">
        <v>6087</v>
      </c>
      <c r="Y463" s="262">
        <v>61000</v>
      </c>
      <c r="Z463" s="226"/>
      <c r="AA463" s="241">
        <f t="shared" si="3"/>
        <v>0</v>
      </c>
      <c r="AB463" s="237" t="s">
        <v>6088</v>
      </c>
    </row>
    <row r="464" spans="1:28" ht="15" customHeight="1">
      <c r="A464" s="109">
        <v>455</v>
      </c>
      <c r="B464" s="222" t="str">
        <f t="shared" si="2"/>
        <v>Klik Disini</v>
      </c>
      <c r="C464" s="223" t="s">
        <v>6089</v>
      </c>
      <c r="D464" s="223"/>
      <c r="E464" s="223" t="s">
        <v>3529</v>
      </c>
      <c r="F464" s="223" t="s">
        <v>6090</v>
      </c>
      <c r="G464" s="223" t="s">
        <v>6091</v>
      </c>
      <c r="H464" s="223" t="s">
        <v>3591</v>
      </c>
      <c r="I464" s="258" t="s">
        <v>446</v>
      </c>
      <c r="J464" s="186" t="s">
        <v>345</v>
      </c>
      <c r="K464" s="264"/>
      <c r="L464" s="264"/>
      <c r="M464" s="259"/>
      <c r="N464" s="263" t="s">
        <v>449</v>
      </c>
      <c r="O464" s="263" t="s">
        <v>450</v>
      </c>
      <c r="P464" s="260">
        <v>2015</v>
      </c>
      <c r="Q464" s="260">
        <v>2020</v>
      </c>
      <c r="R464" s="223" t="s">
        <v>3412</v>
      </c>
      <c r="S464" s="223" t="s">
        <v>78</v>
      </c>
      <c r="T464" s="223" t="s">
        <v>451</v>
      </c>
      <c r="U464" s="261">
        <v>225</v>
      </c>
      <c r="V464" s="86" t="s">
        <v>452</v>
      </c>
      <c r="W464" s="223" t="s">
        <v>1575</v>
      </c>
      <c r="X464" s="223" t="s">
        <v>6092</v>
      </c>
      <c r="Y464" s="262">
        <v>56500</v>
      </c>
      <c r="Z464" s="226"/>
      <c r="AA464" s="241">
        <f t="shared" si="3"/>
        <v>0</v>
      </c>
      <c r="AB464" s="237" t="s">
        <v>6093</v>
      </c>
    </row>
    <row r="465" spans="1:28" ht="15" customHeight="1">
      <c r="A465" s="109">
        <v>456</v>
      </c>
      <c r="B465" s="222" t="str">
        <f t="shared" si="2"/>
        <v>Klik Disini</v>
      </c>
      <c r="C465" s="223" t="s">
        <v>6094</v>
      </c>
      <c r="D465" s="223"/>
      <c r="E465" s="223" t="s">
        <v>3891</v>
      </c>
      <c r="F465" s="223" t="s">
        <v>6095</v>
      </c>
      <c r="G465" s="223" t="s">
        <v>6096</v>
      </c>
      <c r="H465" s="223" t="s">
        <v>3591</v>
      </c>
      <c r="I465" s="258" t="s">
        <v>446</v>
      </c>
      <c r="J465" s="186" t="s">
        <v>345</v>
      </c>
      <c r="K465" s="223" t="s">
        <v>447</v>
      </c>
      <c r="L465" s="223"/>
      <c r="M465" s="259" t="s">
        <v>447</v>
      </c>
      <c r="N465" s="223" t="s">
        <v>449</v>
      </c>
      <c r="O465" s="223" t="s">
        <v>3419</v>
      </c>
      <c r="P465" s="260">
        <v>2013</v>
      </c>
      <c r="Q465" s="260">
        <v>2021</v>
      </c>
      <c r="R465" s="223" t="s">
        <v>3412</v>
      </c>
      <c r="S465" s="223" t="s">
        <v>78</v>
      </c>
      <c r="T465" s="223" t="s">
        <v>451</v>
      </c>
      <c r="U465" s="261">
        <v>186</v>
      </c>
      <c r="V465" s="86" t="s">
        <v>452</v>
      </c>
      <c r="W465" s="223" t="s">
        <v>3567</v>
      </c>
      <c r="X465" s="223" t="s">
        <v>6097</v>
      </c>
      <c r="Y465" s="262">
        <v>70500</v>
      </c>
      <c r="Z465" s="226"/>
      <c r="AA465" s="241">
        <f t="shared" si="3"/>
        <v>0</v>
      </c>
      <c r="AB465" s="237" t="s">
        <v>6098</v>
      </c>
    </row>
    <row r="466" spans="1:28" ht="15" customHeight="1">
      <c r="A466" s="109">
        <v>457</v>
      </c>
      <c r="B466" s="222" t="str">
        <f t="shared" si="2"/>
        <v>Klik Disini</v>
      </c>
      <c r="C466" s="223" t="s">
        <v>6099</v>
      </c>
      <c r="D466" s="223"/>
      <c r="E466" s="223" t="s">
        <v>6100</v>
      </c>
      <c r="F466" s="223" t="s">
        <v>6101</v>
      </c>
      <c r="G466" s="223" t="s">
        <v>6102</v>
      </c>
      <c r="H466" s="223" t="s">
        <v>3532</v>
      </c>
      <c r="I466" s="258" t="s">
        <v>446</v>
      </c>
      <c r="J466" s="186" t="s">
        <v>345</v>
      </c>
      <c r="K466" s="223" t="s">
        <v>447</v>
      </c>
      <c r="L466" s="223"/>
      <c r="M466" s="259" t="s">
        <v>447</v>
      </c>
      <c r="N466" s="263" t="s">
        <v>449</v>
      </c>
      <c r="O466" s="263" t="s">
        <v>3419</v>
      </c>
      <c r="P466" s="260">
        <v>2013</v>
      </c>
      <c r="Q466" s="260">
        <v>2021</v>
      </c>
      <c r="R466" s="223" t="s">
        <v>3412</v>
      </c>
      <c r="S466" s="223" t="s">
        <v>78</v>
      </c>
      <c r="T466" s="223" t="s">
        <v>451</v>
      </c>
      <c r="U466" s="261">
        <v>338</v>
      </c>
      <c r="V466" s="86" t="s">
        <v>452</v>
      </c>
      <c r="W466" s="223" t="s">
        <v>3894</v>
      </c>
      <c r="X466" s="223" t="s">
        <v>6103</v>
      </c>
      <c r="Y466" s="262">
        <v>77500</v>
      </c>
      <c r="Z466" s="226"/>
      <c r="AA466" s="241">
        <f t="shared" si="3"/>
        <v>0</v>
      </c>
      <c r="AB466" s="237" t="s">
        <v>6104</v>
      </c>
    </row>
    <row r="467" spans="1:28" ht="15" customHeight="1">
      <c r="A467" s="109">
        <v>458</v>
      </c>
      <c r="B467" s="222" t="str">
        <f t="shared" si="2"/>
        <v>Klik Disini</v>
      </c>
      <c r="C467" s="223" t="s">
        <v>6105</v>
      </c>
      <c r="D467" s="223"/>
      <c r="E467" s="223" t="s">
        <v>6106</v>
      </c>
      <c r="F467" s="223" t="s">
        <v>6107</v>
      </c>
      <c r="G467" s="223" t="s">
        <v>6108</v>
      </c>
      <c r="H467" s="223" t="s">
        <v>356</v>
      </c>
      <c r="I467" s="258" t="s">
        <v>446</v>
      </c>
      <c r="J467" s="186" t="s">
        <v>389</v>
      </c>
      <c r="K467" s="264"/>
      <c r="L467" s="264"/>
      <c r="M467" s="259"/>
      <c r="N467" s="223" t="s">
        <v>449</v>
      </c>
      <c r="O467" s="223" t="s">
        <v>450</v>
      </c>
      <c r="P467" s="260">
        <v>2013</v>
      </c>
      <c r="Q467" s="260">
        <v>2020</v>
      </c>
      <c r="R467" s="223" t="s">
        <v>3412</v>
      </c>
      <c r="S467" s="223" t="s">
        <v>78</v>
      </c>
      <c r="T467" s="223" t="s">
        <v>451</v>
      </c>
      <c r="U467" s="261">
        <v>578</v>
      </c>
      <c r="V467" s="86" t="s">
        <v>452</v>
      </c>
      <c r="W467" s="223" t="s">
        <v>1859</v>
      </c>
      <c r="X467" s="223" t="s">
        <v>6109</v>
      </c>
      <c r="Y467" s="262">
        <v>126000</v>
      </c>
      <c r="Z467" s="226"/>
      <c r="AA467" s="241">
        <f t="shared" si="3"/>
        <v>0</v>
      </c>
      <c r="AB467" s="237" t="s">
        <v>6110</v>
      </c>
    </row>
    <row r="468" spans="1:28" ht="15" customHeight="1">
      <c r="A468" s="109">
        <v>459</v>
      </c>
      <c r="B468" s="222" t="str">
        <f t="shared" si="2"/>
        <v>Klik Disini</v>
      </c>
      <c r="C468" s="223" t="s">
        <v>6111</v>
      </c>
      <c r="D468" s="223"/>
      <c r="E468" s="223" t="s">
        <v>6112</v>
      </c>
      <c r="F468" s="223" t="s">
        <v>6113</v>
      </c>
      <c r="G468" s="223" t="s">
        <v>6114</v>
      </c>
      <c r="H468" s="223" t="s">
        <v>3591</v>
      </c>
      <c r="I468" s="258" t="s">
        <v>446</v>
      </c>
      <c r="J468" s="186" t="s">
        <v>345</v>
      </c>
      <c r="K468" s="223" t="s">
        <v>1953</v>
      </c>
      <c r="L468" s="223"/>
      <c r="M468" s="259" t="s">
        <v>447</v>
      </c>
      <c r="N468" s="223" t="s">
        <v>449</v>
      </c>
      <c r="O468" s="223" t="s">
        <v>3419</v>
      </c>
      <c r="P468" s="260">
        <v>2013</v>
      </c>
      <c r="Q468" s="260">
        <v>2021</v>
      </c>
      <c r="R468" s="223" t="s">
        <v>3412</v>
      </c>
      <c r="S468" s="223" t="s">
        <v>78</v>
      </c>
      <c r="T468" s="223" t="s">
        <v>451</v>
      </c>
      <c r="U468" s="261">
        <v>294</v>
      </c>
      <c r="V468" s="86" t="s">
        <v>452</v>
      </c>
      <c r="W468" s="223" t="s">
        <v>4983</v>
      </c>
      <c r="X468" s="223" t="s">
        <v>6115</v>
      </c>
      <c r="Y468" s="262">
        <v>100500</v>
      </c>
      <c r="Z468" s="226"/>
      <c r="AA468" s="241">
        <f t="shared" si="3"/>
        <v>0</v>
      </c>
      <c r="AB468" s="237" t="s">
        <v>6116</v>
      </c>
    </row>
    <row r="469" spans="1:28" ht="15" customHeight="1">
      <c r="A469" s="109">
        <v>460</v>
      </c>
      <c r="B469" s="222" t="str">
        <f t="shared" si="2"/>
        <v>Klik Disini</v>
      </c>
      <c r="C469" s="223" t="s">
        <v>6117</v>
      </c>
      <c r="D469" s="223"/>
      <c r="E469" s="223" t="s">
        <v>3548</v>
      </c>
      <c r="F469" s="223" t="s">
        <v>6118</v>
      </c>
      <c r="G469" s="223" t="s">
        <v>6119</v>
      </c>
      <c r="H469" s="223" t="s">
        <v>3532</v>
      </c>
      <c r="I469" s="258" t="s">
        <v>446</v>
      </c>
      <c r="J469" s="186" t="s">
        <v>345</v>
      </c>
      <c r="K469" s="264"/>
      <c r="L469" s="264"/>
      <c r="M469" s="259"/>
      <c r="N469" s="223" t="s">
        <v>449</v>
      </c>
      <c r="O469" s="223" t="s">
        <v>3419</v>
      </c>
      <c r="P469" s="260">
        <v>2013</v>
      </c>
      <c r="Q469" s="260">
        <v>2020</v>
      </c>
      <c r="R469" s="223" t="s">
        <v>3412</v>
      </c>
      <c r="S469" s="223" t="s">
        <v>78</v>
      </c>
      <c r="T469" s="223" t="s">
        <v>451</v>
      </c>
      <c r="U469" s="261">
        <v>210</v>
      </c>
      <c r="V469" s="86" t="s">
        <v>452</v>
      </c>
      <c r="W469" s="223" t="s">
        <v>1575</v>
      </c>
      <c r="X469" s="223" t="s">
        <v>6120</v>
      </c>
      <c r="Y469" s="262">
        <v>57500</v>
      </c>
      <c r="Z469" s="226"/>
      <c r="AA469" s="241">
        <f t="shared" si="3"/>
        <v>0</v>
      </c>
      <c r="AB469" s="237" t="s">
        <v>6121</v>
      </c>
    </row>
    <row r="470" spans="1:28" ht="15" customHeight="1">
      <c r="A470" s="109">
        <v>461</v>
      </c>
      <c r="B470" s="222" t="str">
        <f t="shared" si="2"/>
        <v>Klik Disini</v>
      </c>
      <c r="C470" s="223" t="s">
        <v>6122</v>
      </c>
      <c r="D470" s="223"/>
      <c r="E470" s="223" t="s">
        <v>6123</v>
      </c>
      <c r="F470" s="223" t="s">
        <v>6124</v>
      </c>
      <c r="G470" s="223" t="s">
        <v>6125</v>
      </c>
      <c r="H470" s="223" t="s">
        <v>3591</v>
      </c>
      <c r="I470" s="258" t="s">
        <v>446</v>
      </c>
      <c r="J470" s="186" t="s">
        <v>345</v>
      </c>
      <c r="K470" s="223" t="s">
        <v>1953</v>
      </c>
      <c r="L470" s="223"/>
      <c r="M470" s="259" t="s">
        <v>447</v>
      </c>
      <c r="N470" s="223" t="s">
        <v>449</v>
      </c>
      <c r="O470" s="223" t="s">
        <v>450</v>
      </c>
      <c r="P470" s="260">
        <v>2013</v>
      </c>
      <c r="Q470" s="260">
        <v>2021</v>
      </c>
      <c r="R470" s="223" t="s">
        <v>3412</v>
      </c>
      <c r="S470" s="223" t="s">
        <v>78</v>
      </c>
      <c r="T470" s="223" t="s">
        <v>451</v>
      </c>
      <c r="U470" s="261">
        <v>410</v>
      </c>
      <c r="V470" s="86" t="s">
        <v>452</v>
      </c>
      <c r="W470" s="223" t="s">
        <v>2657</v>
      </c>
      <c r="X470" s="223" t="s">
        <v>6126</v>
      </c>
      <c r="Y470" s="262">
        <v>87000</v>
      </c>
      <c r="Z470" s="226"/>
      <c r="AA470" s="241">
        <f t="shared" si="3"/>
        <v>0</v>
      </c>
      <c r="AB470" s="237" t="s">
        <v>6127</v>
      </c>
    </row>
    <row r="471" spans="1:28" ht="15" customHeight="1">
      <c r="A471" s="109">
        <v>462</v>
      </c>
      <c r="B471" s="222" t="str">
        <f t="shared" si="2"/>
        <v>Klik Disini</v>
      </c>
      <c r="C471" s="223" t="s">
        <v>6128</v>
      </c>
      <c r="D471" s="223"/>
      <c r="E471" s="223" t="s">
        <v>3529</v>
      </c>
      <c r="F471" s="223" t="s">
        <v>6129</v>
      </c>
      <c r="G471" s="223" t="s">
        <v>6130</v>
      </c>
      <c r="H471" s="223" t="s">
        <v>3591</v>
      </c>
      <c r="I471" s="258" t="s">
        <v>446</v>
      </c>
      <c r="J471" s="186" t="s">
        <v>345</v>
      </c>
      <c r="K471" s="264"/>
      <c r="L471" s="264"/>
      <c r="M471" s="259"/>
      <c r="N471" s="223" t="s">
        <v>449</v>
      </c>
      <c r="O471" s="223" t="s">
        <v>450</v>
      </c>
      <c r="P471" s="260">
        <v>2013</v>
      </c>
      <c r="Q471" s="260">
        <v>2020</v>
      </c>
      <c r="R471" s="223" t="s">
        <v>3412</v>
      </c>
      <c r="S471" s="223" t="s">
        <v>78</v>
      </c>
      <c r="T471" s="223" t="s">
        <v>451</v>
      </c>
      <c r="U471" s="261">
        <v>226</v>
      </c>
      <c r="V471" s="86" t="s">
        <v>452</v>
      </c>
      <c r="W471" s="223" t="s">
        <v>4453</v>
      </c>
      <c r="X471" s="223" t="s">
        <v>6131</v>
      </c>
      <c r="Y471" s="262">
        <v>62500</v>
      </c>
      <c r="Z471" s="226"/>
      <c r="AA471" s="241">
        <f t="shared" si="3"/>
        <v>0</v>
      </c>
      <c r="AB471" s="237" t="s">
        <v>6132</v>
      </c>
    </row>
    <row r="472" spans="1:28" ht="15" customHeight="1">
      <c r="A472" s="109">
        <v>463</v>
      </c>
      <c r="B472" s="222" t="str">
        <f t="shared" si="2"/>
        <v>Klik Disini</v>
      </c>
      <c r="C472" s="223" t="s">
        <v>6133</v>
      </c>
      <c r="D472" s="223"/>
      <c r="E472" s="223" t="s">
        <v>3529</v>
      </c>
      <c r="F472" s="223" t="s">
        <v>6134</v>
      </c>
      <c r="G472" s="223" t="s">
        <v>6135</v>
      </c>
      <c r="H472" s="223" t="s">
        <v>3532</v>
      </c>
      <c r="I472" s="258" t="s">
        <v>446</v>
      </c>
      <c r="J472" s="186" t="s">
        <v>345</v>
      </c>
      <c r="K472" s="223" t="s">
        <v>1953</v>
      </c>
      <c r="L472" s="223"/>
      <c r="M472" s="259" t="s">
        <v>447</v>
      </c>
      <c r="N472" s="223" t="s">
        <v>449</v>
      </c>
      <c r="O472" s="223" t="s">
        <v>3419</v>
      </c>
      <c r="P472" s="260">
        <v>2012</v>
      </c>
      <c r="Q472" s="260">
        <v>2018</v>
      </c>
      <c r="R472" s="223" t="s">
        <v>3412</v>
      </c>
      <c r="S472" s="223" t="s">
        <v>78</v>
      </c>
      <c r="T472" s="223" t="s">
        <v>451</v>
      </c>
      <c r="U472" s="261">
        <v>290</v>
      </c>
      <c r="V472" s="86" t="s">
        <v>452</v>
      </c>
      <c r="W472" s="223" t="s">
        <v>3427</v>
      </c>
      <c r="X472" s="223" t="s">
        <v>6136</v>
      </c>
      <c r="Y472" s="262">
        <v>70500</v>
      </c>
      <c r="Z472" s="226"/>
      <c r="AA472" s="241">
        <f t="shared" si="3"/>
        <v>0</v>
      </c>
      <c r="AB472" s="237" t="s">
        <v>6137</v>
      </c>
    </row>
    <row r="473" spans="1:28" ht="15" customHeight="1">
      <c r="A473" s="109">
        <v>464</v>
      </c>
      <c r="B473" s="222" t="str">
        <f t="shared" si="2"/>
        <v>Klik Disini</v>
      </c>
      <c r="C473" s="223" t="s">
        <v>6138</v>
      </c>
      <c r="D473" s="223"/>
      <c r="E473" s="223" t="s">
        <v>6139</v>
      </c>
      <c r="F473" s="223" t="s">
        <v>6140</v>
      </c>
      <c r="G473" s="223" t="s">
        <v>6141</v>
      </c>
      <c r="H473" s="223" t="s">
        <v>522</v>
      </c>
      <c r="I473" s="258" t="s">
        <v>446</v>
      </c>
      <c r="J473" s="186" t="s">
        <v>341</v>
      </c>
      <c r="K473" s="223" t="s">
        <v>447</v>
      </c>
      <c r="L473" s="223"/>
      <c r="M473" s="259" t="s">
        <v>447</v>
      </c>
      <c r="N473" s="223" t="s">
        <v>449</v>
      </c>
      <c r="O473" s="223" t="s">
        <v>450</v>
      </c>
      <c r="P473" s="260">
        <v>2012</v>
      </c>
      <c r="Q473" s="260">
        <v>2018</v>
      </c>
      <c r="R473" s="223" t="s">
        <v>3412</v>
      </c>
      <c r="S473" s="223" t="s">
        <v>78</v>
      </c>
      <c r="T473" s="223" t="s">
        <v>451</v>
      </c>
      <c r="U473" s="261">
        <v>146</v>
      </c>
      <c r="V473" s="86" t="s">
        <v>452</v>
      </c>
      <c r="W473" s="223" t="s">
        <v>1568</v>
      </c>
      <c r="X473" s="223" t="s">
        <v>6142</v>
      </c>
      <c r="Y473" s="262">
        <v>35500</v>
      </c>
      <c r="Z473" s="226"/>
      <c r="AA473" s="241">
        <f t="shared" si="3"/>
        <v>0</v>
      </c>
      <c r="AB473" s="237" t="s">
        <v>6143</v>
      </c>
    </row>
    <row r="474" spans="1:28" ht="15" customHeight="1">
      <c r="A474" s="109">
        <v>465</v>
      </c>
      <c r="B474" s="222" t="str">
        <f t="shared" si="2"/>
        <v>Klik Disini</v>
      </c>
      <c r="C474" s="223" t="s">
        <v>6144</v>
      </c>
      <c r="D474" s="223"/>
      <c r="E474" s="223" t="s">
        <v>3529</v>
      </c>
      <c r="F474" s="223" t="s">
        <v>6145</v>
      </c>
      <c r="G474" s="223" t="s">
        <v>6146</v>
      </c>
      <c r="H474" s="223" t="s">
        <v>3473</v>
      </c>
      <c r="I474" s="258" t="s">
        <v>446</v>
      </c>
      <c r="J474" s="186" t="s">
        <v>345</v>
      </c>
      <c r="K474" s="264"/>
      <c r="L474" s="264"/>
      <c r="M474" s="259"/>
      <c r="N474" s="223" t="s">
        <v>449</v>
      </c>
      <c r="O474" s="223" t="s">
        <v>450</v>
      </c>
      <c r="P474" s="260">
        <v>2012</v>
      </c>
      <c r="Q474" s="260">
        <v>2020</v>
      </c>
      <c r="R474" s="223" t="s">
        <v>3412</v>
      </c>
      <c r="S474" s="223" t="s">
        <v>78</v>
      </c>
      <c r="T474" s="223" t="s">
        <v>451</v>
      </c>
      <c r="U474" s="261">
        <v>208</v>
      </c>
      <c r="V474" s="86" t="s">
        <v>452</v>
      </c>
      <c r="W474" s="223" t="s">
        <v>532</v>
      </c>
      <c r="X474" s="223" t="s">
        <v>6147</v>
      </c>
      <c r="Y474" s="262">
        <v>55500</v>
      </c>
      <c r="Z474" s="226"/>
      <c r="AA474" s="241">
        <f t="shared" si="3"/>
        <v>0</v>
      </c>
      <c r="AB474" s="237" t="s">
        <v>6148</v>
      </c>
    </row>
    <row r="475" spans="1:28" ht="15" customHeight="1">
      <c r="A475" s="109">
        <v>466</v>
      </c>
      <c r="B475" s="222" t="str">
        <f t="shared" si="2"/>
        <v>Klik Disini</v>
      </c>
      <c r="C475" s="223" t="s">
        <v>6149</v>
      </c>
      <c r="D475" s="223"/>
      <c r="E475" s="223" t="s">
        <v>6150</v>
      </c>
      <c r="F475" s="223" t="s">
        <v>6151</v>
      </c>
      <c r="G475" s="223" t="s">
        <v>6152</v>
      </c>
      <c r="H475" s="223" t="s">
        <v>3591</v>
      </c>
      <c r="I475" s="258" t="s">
        <v>446</v>
      </c>
      <c r="J475" s="186" t="s">
        <v>345</v>
      </c>
      <c r="K475" s="223" t="s">
        <v>447</v>
      </c>
      <c r="L475" s="223"/>
      <c r="M475" s="259" t="s">
        <v>447</v>
      </c>
      <c r="N475" s="223" t="s">
        <v>449</v>
      </c>
      <c r="O475" s="223" t="s">
        <v>3419</v>
      </c>
      <c r="P475" s="260">
        <v>2015</v>
      </c>
      <c r="Q475" s="260">
        <v>2020</v>
      </c>
      <c r="R475" s="223" t="s">
        <v>3412</v>
      </c>
      <c r="S475" s="223" t="s">
        <v>78</v>
      </c>
      <c r="T475" s="223" t="s">
        <v>451</v>
      </c>
      <c r="U475" s="261">
        <v>114</v>
      </c>
      <c r="V475" s="86" t="s">
        <v>452</v>
      </c>
      <c r="W475" s="223" t="s">
        <v>1029</v>
      </c>
      <c r="X475" s="223" t="s">
        <v>6153</v>
      </c>
      <c r="Y475" s="262">
        <v>38500</v>
      </c>
      <c r="Z475" s="226"/>
      <c r="AA475" s="241">
        <f t="shared" si="3"/>
        <v>0</v>
      </c>
      <c r="AB475" s="237" t="s">
        <v>6154</v>
      </c>
    </row>
    <row r="476" spans="1:28" ht="15" customHeight="1">
      <c r="A476" s="109">
        <v>467</v>
      </c>
      <c r="B476" s="222" t="str">
        <f t="shared" si="2"/>
        <v>Klik Disini</v>
      </c>
      <c r="C476" s="223" t="s">
        <v>6155</v>
      </c>
      <c r="D476" s="223"/>
      <c r="E476" s="223" t="s">
        <v>3548</v>
      </c>
      <c r="F476" s="223" t="s">
        <v>6156</v>
      </c>
      <c r="G476" s="223" t="s">
        <v>6157</v>
      </c>
      <c r="H476" s="223" t="s">
        <v>3473</v>
      </c>
      <c r="I476" s="258" t="s">
        <v>446</v>
      </c>
      <c r="J476" s="186" t="s">
        <v>345</v>
      </c>
      <c r="K476" s="223" t="s">
        <v>447</v>
      </c>
      <c r="L476" s="223"/>
      <c r="M476" s="259" t="s">
        <v>447</v>
      </c>
      <c r="N476" s="223" t="s">
        <v>449</v>
      </c>
      <c r="O476" s="223" t="s">
        <v>3419</v>
      </c>
      <c r="P476" s="260">
        <v>2015</v>
      </c>
      <c r="Q476" s="260">
        <v>2020</v>
      </c>
      <c r="R476" s="223" t="s">
        <v>3412</v>
      </c>
      <c r="S476" s="223" t="s">
        <v>78</v>
      </c>
      <c r="T476" s="223" t="s">
        <v>451</v>
      </c>
      <c r="U476" s="261">
        <v>226</v>
      </c>
      <c r="V476" s="86" t="s">
        <v>452</v>
      </c>
      <c r="W476" s="223" t="s">
        <v>1505</v>
      </c>
      <c r="X476" s="223" t="s">
        <v>6158</v>
      </c>
      <c r="Y476" s="262">
        <v>71000</v>
      </c>
      <c r="Z476" s="226"/>
      <c r="AA476" s="241">
        <f t="shared" si="3"/>
        <v>0</v>
      </c>
      <c r="AB476" s="237" t="s">
        <v>6159</v>
      </c>
    </row>
    <row r="477" spans="1:28" ht="15" customHeight="1">
      <c r="A477" s="109">
        <v>468</v>
      </c>
      <c r="B477" s="222" t="str">
        <f t="shared" si="2"/>
        <v>Klik Disini</v>
      </c>
      <c r="C477" s="223" t="s">
        <v>6160</v>
      </c>
      <c r="D477" s="223"/>
      <c r="E477" s="223" t="s">
        <v>3529</v>
      </c>
      <c r="F477" s="223" t="s">
        <v>6161</v>
      </c>
      <c r="G477" s="223" t="s">
        <v>6162</v>
      </c>
      <c r="H477" s="223" t="s">
        <v>3591</v>
      </c>
      <c r="I477" s="258" t="s">
        <v>446</v>
      </c>
      <c r="J477" s="186" t="s">
        <v>345</v>
      </c>
      <c r="K477" s="223" t="s">
        <v>447</v>
      </c>
      <c r="L477" s="223"/>
      <c r="M477" s="259" t="s">
        <v>447</v>
      </c>
      <c r="N477" s="223" t="s">
        <v>449</v>
      </c>
      <c r="O477" s="223" t="s">
        <v>3419</v>
      </c>
      <c r="P477" s="260">
        <v>2015</v>
      </c>
      <c r="Q477" s="260">
        <v>2020</v>
      </c>
      <c r="R477" s="223" t="s">
        <v>3412</v>
      </c>
      <c r="S477" s="223" t="s">
        <v>78</v>
      </c>
      <c r="T477" s="223" t="s">
        <v>451</v>
      </c>
      <c r="U477" s="261">
        <v>242</v>
      </c>
      <c r="V477" s="86" t="s">
        <v>452</v>
      </c>
      <c r="W477" s="223" t="s">
        <v>1252</v>
      </c>
      <c r="X477" s="223" t="s">
        <v>6163</v>
      </c>
      <c r="Y477" s="262">
        <v>62500</v>
      </c>
      <c r="Z477" s="226"/>
      <c r="AA477" s="241">
        <f t="shared" si="3"/>
        <v>0</v>
      </c>
      <c r="AB477" s="237" t="s">
        <v>6164</v>
      </c>
    </row>
    <row r="478" spans="1:28" ht="15" customHeight="1">
      <c r="A478" s="109">
        <v>469</v>
      </c>
      <c r="B478" s="222" t="str">
        <f t="shared" si="2"/>
        <v>Klik Disini</v>
      </c>
      <c r="C478" s="223" t="s">
        <v>6165</v>
      </c>
      <c r="D478" s="223"/>
      <c r="E478" s="223" t="s">
        <v>6166</v>
      </c>
      <c r="F478" s="223" t="s">
        <v>6167</v>
      </c>
      <c r="G478" s="223" t="s">
        <v>6168</v>
      </c>
      <c r="H478" s="223" t="s">
        <v>3473</v>
      </c>
      <c r="I478" s="258" t="s">
        <v>446</v>
      </c>
      <c r="J478" s="186" t="s">
        <v>345</v>
      </c>
      <c r="K478" s="223" t="s">
        <v>1953</v>
      </c>
      <c r="L478" s="223"/>
      <c r="M478" s="259" t="s">
        <v>447</v>
      </c>
      <c r="N478" s="223" t="s">
        <v>449</v>
      </c>
      <c r="O478" s="223" t="s">
        <v>3419</v>
      </c>
      <c r="P478" s="260">
        <v>2012</v>
      </c>
      <c r="Q478" s="260">
        <v>2021</v>
      </c>
      <c r="R478" s="223" t="s">
        <v>3412</v>
      </c>
      <c r="S478" s="223" t="s">
        <v>78</v>
      </c>
      <c r="T478" s="223" t="s">
        <v>451</v>
      </c>
      <c r="U478" s="261">
        <v>450</v>
      </c>
      <c r="V478" s="86" t="s">
        <v>452</v>
      </c>
      <c r="W478" s="223" t="s">
        <v>6169</v>
      </c>
      <c r="X478" s="223" t="s">
        <v>6170</v>
      </c>
      <c r="Y478" s="262">
        <v>80000</v>
      </c>
      <c r="Z478" s="226"/>
      <c r="AA478" s="241">
        <f t="shared" si="3"/>
        <v>0</v>
      </c>
      <c r="AB478" s="237" t="s">
        <v>6171</v>
      </c>
    </row>
    <row r="479" spans="1:28" ht="15" customHeight="1">
      <c r="A479" s="109">
        <v>470</v>
      </c>
      <c r="B479" s="222" t="str">
        <f t="shared" si="2"/>
        <v>Klik Disini</v>
      </c>
      <c r="C479" s="223" t="s">
        <v>6172</v>
      </c>
      <c r="D479" s="223"/>
      <c r="E479" s="223" t="s">
        <v>6173</v>
      </c>
      <c r="F479" s="223" t="s">
        <v>6174</v>
      </c>
      <c r="G479" s="223" t="s">
        <v>6175</v>
      </c>
      <c r="H479" s="223" t="s">
        <v>1056</v>
      </c>
      <c r="I479" s="258" t="s">
        <v>583</v>
      </c>
      <c r="J479" s="186" t="s">
        <v>265</v>
      </c>
      <c r="K479" s="264"/>
      <c r="L479" s="264"/>
      <c r="M479" s="259"/>
      <c r="N479" s="223" t="s">
        <v>449</v>
      </c>
      <c r="O479" s="223" t="s">
        <v>583</v>
      </c>
      <c r="P479" s="260">
        <v>2015</v>
      </c>
      <c r="Q479" s="260">
        <v>2020</v>
      </c>
      <c r="R479" s="223" t="s">
        <v>3480</v>
      </c>
      <c r="S479" s="223" t="s">
        <v>78</v>
      </c>
      <c r="T479" s="223" t="s">
        <v>451</v>
      </c>
      <c r="U479" s="261">
        <v>225</v>
      </c>
      <c r="V479" s="86" t="s">
        <v>452</v>
      </c>
      <c r="W479" s="223" t="s">
        <v>524</v>
      </c>
      <c r="X479" s="223" t="s">
        <v>6176</v>
      </c>
      <c r="Y479" s="262">
        <v>53500</v>
      </c>
      <c r="Z479" s="226"/>
      <c r="AA479" s="241">
        <f t="shared" si="3"/>
        <v>0</v>
      </c>
      <c r="AB479" s="237" t="s">
        <v>6177</v>
      </c>
    </row>
    <row r="480" spans="1:28" ht="15" customHeight="1">
      <c r="A480" s="109">
        <v>471</v>
      </c>
      <c r="B480" s="222" t="str">
        <f t="shared" si="2"/>
        <v>Klik Disini</v>
      </c>
      <c r="C480" s="223" t="s">
        <v>6178</v>
      </c>
      <c r="D480" s="223"/>
      <c r="E480" s="223" t="s">
        <v>5283</v>
      </c>
      <c r="F480" s="223" t="s">
        <v>6179</v>
      </c>
      <c r="G480" s="223" t="s">
        <v>6180</v>
      </c>
      <c r="H480" s="223" t="s">
        <v>3532</v>
      </c>
      <c r="I480" s="258" t="s">
        <v>446</v>
      </c>
      <c r="J480" s="186" t="s">
        <v>343</v>
      </c>
      <c r="K480" s="223" t="s">
        <v>1953</v>
      </c>
      <c r="L480" s="223"/>
      <c r="M480" s="259" t="s">
        <v>447</v>
      </c>
      <c r="N480" s="223" t="s">
        <v>449</v>
      </c>
      <c r="O480" s="223" t="s">
        <v>3419</v>
      </c>
      <c r="P480" s="260">
        <v>2014</v>
      </c>
      <c r="Q480" s="260">
        <v>2018</v>
      </c>
      <c r="R480" s="223" t="s">
        <v>3412</v>
      </c>
      <c r="S480" s="223" t="s">
        <v>78</v>
      </c>
      <c r="T480" s="223" t="s">
        <v>451</v>
      </c>
      <c r="U480" s="261">
        <v>370</v>
      </c>
      <c r="V480" s="86" t="s">
        <v>452</v>
      </c>
      <c r="W480" s="223" t="s">
        <v>3748</v>
      </c>
      <c r="X480" s="223" t="s">
        <v>6181</v>
      </c>
      <c r="Y480" s="262">
        <v>95000</v>
      </c>
      <c r="Z480" s="226"/>
      <c r="AA480" s="241">
        <f t="shared" si="3"/>
        <v>0</v>
      </c>
      <c r="AB480" s="237" t="s">
        <v>6182</v>
      </c>
    </row>
    <row r="481" spans="1:28" ht="15" customHeight="1">
      <c r="A481" s="109">
        <v>472</v>
      </c>
      <c r="B481" s="222" t="str">
        <f t="shared" si="2"/>
        <v>Klik Disini</v>
      </c>
      <c r="C481" s="223" t="s">
        <v>6183</v>
      </c>
      <c r="D481" s="223"/>
      <c r="E481" s="223" t="s">
        <v>6184</v>
      </c>
      <c r="F481" s="223" t="s">
        <v>6185</v>
      </c>
      <c r="G481" s="223" t="s">
        <v>6186</v>
      </c>
      <c r="H481" s="223" t="s">
        <v>3473</v>
      </c>
      <c r="I481" s="258" t="s">
        <v>446</v>
      </c>
      <c r="J481" s="186" t="s">
        <v>345</v>
      </c>
      <c r="K481" s="264"/>
      <c r="L481" s="264"/>
      <c r="M481" s="259"/>
      <c r="N481" s="223" t="s">
        <v>449</v>
      </c>
      <c r="O481" s="223" t="s">
        <v>450</v>
      </c>
      <c r="P481" s="260">
        <v>2014</v>
      </c>
      <c r="Q481" s="260">
        <v>2020</v>
      </c>
      <c r="R481" s="223" t="s">
        <v>3412</v>
      </c>
      <c r="S481" s="223" t="s">
        <v>78</v>
      </c>
      <c r="T481" s="223" t="s">
        <v>451</v>
      </c>
      <c r="U481" s="261">
        <v>234</v>
      </c>
      <c r="V481" s="86" t="s">
        <v>452</v>
      </c>
      <c r="W481" s="223" t="s">
        <v>1859</v>
      </c>
      <c r="X481" s="223" t="s">
        <v>6187</v>
      </c>
      <c r="Y481" s="262">
        <v>53500</v>
      </c>
      <c r="Z481" s="226"/>
      <c r="AA481" s="241">
        <f t="shared" si="3"/>
        <v>0</v>
      </c>
      <c r="AB481" s="237" t="s">
        <v>6188</v>
      </c>
    </row>
    <row r="482" spans="1:28" ht="15" customHeight="1">
      <c r="A482" s="109">
        <v>473</v>
      </c>
      <c r="B482" s="222" t="str">
        <f t="shared" si="2"/>
        <v>Klik Disini</v>
      </c>
      <c r="C482" s="223" t="s">
        <v>6189</v>
      </c>
      <c r="D482" s="223"/>
      <c r="E482" s="223" t="s">
        <v>3548</v>
      </c>
      <c r="F482" s="223" t="s">
        <v>6190</v>
      </c>
      <c r="G482" s="223" t="s">
        <v>6191</v>
      </c>
      <c r="H482" s="223" t="s">
        <v>3532</v>
      </c>
      <c r="I482" s="258" t="s">
        <v>446</v>
      </c>
      <c r="J482" s="186" t="s">
        <v>345</v>
      </c>
      <c r="K482" s="223" t="s">
        <v>1953</v>
      </c>
      <c r="L482" s="223"/>
      <c r="M482" s="259" t="s">
        <v>447</v>
      </c>
      <c r="N482" s="263" t="s">
        <v>449</v>
      </c>
      <c r="O482" s="263" t="s">
        <v>450</v>
      </c>
      <c r="P482" s="260">
        <v>2013</v>
      </c>
      <c r="Q482" s="260">
        <v>2018</v>
      </c>
      <c r="R482" s="223" t="s">
        <v>3412</v>
      </c>
      <c r="S482" s="223" t="s">
        <v>78</v>
      </c>
      <c r="T482" s="223" t="s">
        <v>451</v>
      </c>
      <c r="U482" s="261">
        <v>122</v>
      </c>
      <c r="V482" s="86" t="s">
        <v>452</v>
      </c>
      <c r="W482" s="223" t="s">
        <v>2911</v>
      </c>
      <c r="X482" s="223" t="s">
        <v>6192</v>
      </c>
      <c r="Y482" s="262">
        <v>99000</v>
      </c>
      <c r="Z482" s="226"/>
      <c r="AA482" s="241">
        <f t="shared" si="3"/>
        <v>0</v>
      </c>
      <c r="AB482" s="237" t="s">
        <v>6193</v>
      </c>
    </row>
    <row r="483" spans="1:28" ht="15" customHeight="1">
      <c r="A483" s="109">
        <v>474</v>
      </c>
      <c r="B483" s="222" t="str">
        <f t="shared" si="2"/>
        <v>Klik Disini</v>
      </c>
      <c r="C483" s="223" t="s">
        <v>6194</v>
      </c>
      <c r="D483" s="223"/>
      <c r="E483" s="223" t="s">
        <v>6195</v>
      </c>
      <c r="F483" s="223" t="s">
        <v>6196</v>
      </c>
      <c r="G483" s="223" t="s">
        <v>6197</v>
      </c>
      <c r="H483" s="223" t="s">
        <v>3591</v>
      </c>
      <c r="I483" s="258" t="s">
        <v>446</v>
      </c>
      <c r="J483" s="186" t="s">
        <v>345</v>
      </c>
      <c r="K483" s="223" t="s">
        <v>1953</v>
      </c>
      <c r="L483" s="223"/>
      <c r="M483" s="259" t="s">
        <v>447</v>
      </c>
      <c r="N483" s="223" t="s">
        <v>449</v>
      </c>
      <c r="O483" s="223" t="s">
        <v>450</v>
      </c>
      <c r="P483" s="260">
        <v>2012</v>
      </c>
      <c r="Q483" s="260">
        <v>2021</v>
      </c>
      <c r="R483" s="223" t="s">
        <v>3412</v>
      </c>
      <c r="S483" s="223" t="s">
        <v>78</v>
      </c>
      <c r="T483" s="223" t="s">
        <v>451</v>
      </c>
      <c r="U483" s="261">
        <v>274</v>
      </c>
      <c r="V483" s="86" t="s">
        <v>452</v>
      </c>
      <c r="W483" s="223" t="s">
        <v>3867</v>
      </c>
      <c r="X483" s="223" t="s">
        <v>6198</v>
      </c>
      <c r="Y483" s="262">
        <v>80000</v>
      </c>
      <c r="Z483" s="226"/>
      <c r="AA483" s="241">
        <f t="shared" si="3"/>
        <v>0</v>
      </c>
      <c r="AB483" s="237" t="s">
        <v>6199</v>
      </c>
    </row>
    <row r="484" spans="1:28" ht="15" customHeight="1">
      <c r="A484" s="109">
        <v>475</v>
      </c>
      <c r="B484" s="222" t="str">
        <f t="shared" si="2"/>
        <v>Klik Disini</v>
      </c>
      <c r="C484" s="223" t="s">
        <v>6200</v>
      </c>
      <c r="D484" s="223"/>
      <c r="E484" s="223" t="s">
        <v>3529</v>
      </c>
      <c r="F484" s="223" t="s">
        <v>6201</v>
      </c>
      <c r="G484" s="223" t="s">
        <v>6202</v>
      </c>
      <c r="H484" s="223" t="s">
        <v>3532</v>
      </c>
      <c r="I484" s="258" t="s">
        <v>446</v>
      </c>
      <c r="J484" s="186" t="s">
        <v>345</v>
      </c>
      <c r="K484" s="223" t="s">
        <v>447</v>
      </c>
      <c r="L484" s="223"/>
      <c r="M484" s="259" t="s">
        <v>447</v>
      </c>
      <c r="N484" s="223" t="s">
        <v>449</v>
      </c>
      <c r="O484" s="223" t="s">
        <v>3419</v>
      </c>
      <c r="P484" s="260">
        <v>2012</v>
      </c>
      <c r="Q484" s="260">
        <v>2021</v>
      </c>
      <c r="R484" s="223" t="s">
        <v>3412</v>
      </c>
      <c r="S484" s="223" t="s">
        <v>78</v>
      </c>
      <c r="T484" s="223" t="s">
        <v>451</v>
      </c>
      <c r="U484" s="261">
        <v>290</v>
      </c>
      <c r="V484" s="86" t="s">
        <v>452</v>
      </c>
      <c r="W484" s="223" t="s">
        <v>3592</v>
      </c>
      <c r="X484" s="223" t="s">
        <v>6203</v>
      </c>
      <c r="Y484" s="262">
        <v>94000</v>
      </c>
      <c r="Z484" s="226"/>
      <c r="AA484" s="241">
        <f t="shared" si="3"/>
        <v>0</v>
      </c>
      <c r="AB484" s="237" t="s">
        <v>6204</v>
      </c>
    </row>
    <row r="485" spans="1:28" ht="15" customHeight="1">
      <c r="A485" s="109">
        <v>476</v>
      </c>
      <c r="B485" s="222" t="str">
        <f t="shared" si="2"/>
        <v>Klik Disini</v>
      </c>
      <c r="C485" s="223" t="s">
        <v>6205</v>
      </c>
      <c r="D485" s="223"/>
      <c r="E485" s="223" t="s">
        <v>6206</v>
      </c>
      <c r="F485" s="223" t="s">
        <v>6207</v>
      </c>
      <c r="G485" s="223" t="s">
        <v>6208</v>
      </c>
      <c r="H485" s="223" t="s">
        <v>3473</v>
      </c>
      <c r="I485" s="258" t="s">
        <v>446</v>
      </c>
      <c r="J485" s="186" t="s">
        <v>345</v>
      </c>
      <c r="K485" s="264"/>
      <c r="L485" s="264"/>
      <c r="M485" s="259"/>
      <c r="N485" s="223" t="s">
        <v>449</v>
      </c>
      <c r="O485" s="223" t="s">
        <v>3419</v>
      </c>
      <c r="P485" s="260">
        <v>2013</v>
      </c>
      <c r="Q485" s="260">
        <v>2020</v>
      </c>
      <c r="R485" s="223" t="s">
        <v>3412</v>
      </c>
      <c r="S485" s="223" t="s">
        <v>78</v>
      </c>
      <c r="T485" s="223" t="s">
        <v>451</v>
      </c>
      <c r="U485" s="261">
        <v>130</v>
      </c>
      <c r="V485" s="86" t="s">
        <v>452</v>
      </c>
      <c r="W485" s="223" t="s">
        <v>1808</v>
      </c>
      <c r="X485" s="223" t="s">
        <v>6209</v>
      </c>
      <c r="Y485" s="262">
        <v>45500</v>
      </c>
      <c r="Z485" s="226"/>
      <c r="AA485" s="241">
        <f t="shared" si="3"/>
        <v>0</v>
      </c>
      <c r="AB485" s="237" t="s">
        <v>6210</v>
      </c>
    </row>
    <row r="486" spans="1:28" ht="15" customHeight="1">
      <c r="A486" s="109">
        <v>477</v>
      </c>
      <c r="B486" s="222" t="str">
        <f t="shared" si="2"/>
        <v>Klik Disini</v>
      </c>
      <c r="C486" s="223" t="s">
        <v>6211</v>
      </c>
      <c r="D486" s="223"/>
      <c r="E486" s="223" t="s">
        <v>3529</v>
      </c>
      <c r="F486" s="223" t="s">
        <v>6212</v>
      </c>
      <c r="G486" s="223" t="s">
        <v>6213</v>
      </c>
      <c r="H486" s="223" t="s">
        <v>3532</v>
      </c>
      <c r="I486" s="258" t="s">
        <v>446</v>
      </c>
      <c r="J486" s="186" t="s">
        <v>345</v>
      </c>
      <c r="K486" s="264"/>
      <c r="L486" s="264"/>
      <c r="M486" s="259"/>
      <c r="N486" s="223" t="s">
        <v>449</v>
      </c>
      <c r="O486" s="223" t="s">
        <v>3419</v>
      </c>
      <c r="P486" s="260">
        <v>2013</v>
      </c>
      <c r="Q486" s="260">
        <v>2020</v>
      </c>
      <c r="R486" s="223" t="s">
        <v>3412</v>
      </c>
      <c r="S486" s="223" t="s">
        <v>78</v>
      </c>
      <c r="T486" s="223" t="s">
        <v>451</v>
      </c>
      <c r="U486" s="261">
        <v>314</v>
      </c>
      <c r="V486" s="86" t="s">
        <v>452</v>
      </c>
      <c r="W486" s="223" t="s">
        <v>3786</v>
      </c>
      <c r="X486" s="223" t="s">
        <v>6214</v>
      </c>
      <c r="Y486" s="262">
        <v>55000</v>
      </c>
      <c r="Z486" s="226"/>
      <c r="AA486" s="241">
        <f t="shared" si="3"/>
        <v>0</v>
      </c>
      <c r="AB486" s="237" t="s">
        <v>6215</v>
      </c>
    </row>
    <row r="487" spans="1:28" ht="15" customHeight="1">
      <c r="A487" s="109">
        <v>478</v>
      </c>
      <c r="B487" s="222" t="str">
        <f t="shared" si="2"/>
        <v>Klik Disini</v>
      </c>
      <c r="C487" s="223" t="s">
        <v>6216</v>
      </c>
      <c r="D487" s="223"/>
      <c r="E487" s="223" t="s">
        <v>3548</v>
      </c>
      <c r="F487" s="223" t="s">
        <v>6217</v>
      </c>
      <c r="G487" s="223" t="s">
        <v>6218</v>
      </c>
      <c r="H487" s="223" t="s">
        <v>3591</v>
      </c>
      <c r="I487" s="258" t="s">
        <v>446</v>
      </c>
      <c r="J487" s="186" t="s">
        <v>345</v>
      </c>
      <c r="K487" s="223" t="s">
        <v>447</v>
      </c>
      <c r="L487" s="223"/>
      <c r="M487" s="259" t="s">
        <v>447</v>
      </c>
      <c r="N487" s="223" t="s">
        <v>449</v>
      </c>
      <c r="O487" s="223" t="s">
        <v>3419</v>
      </c>
      <c r="P487" s="260">
        <v>2012</v>
      </c>
      <c r="Q487" s="260">
        <v>2021</v>
      </c>
      <c r="R487" s="223" t="s">
        <v>3412</v>
      </c>
      <c r="S487" s="223" t="s">
        <v>78</v>
      </c>
      <c r="T487" s="223" t="s">
        <v>451</v>
      </c>
      <c r="U487" s="261">
        <v>338</v>
      </c>
      <c r="V487" s="86" t="s">
        <v>452</v>
      </c>
      <c r="W487" s="223" t="s">
        <v>4143</v>
      </c>
      <c r="X487" s="223" t="s">
        <v>6219</v>
      </c>
      <c r="Y487" s="262">
        <v>108000</v>
      </c>
      <c r="Z487" s="226"/>
      <c r="AA487" s="241">
        <f t="shared" si="3"/>
        <v>0</v>
      </c>
      <c r="AB487" s="237" t="s">
        <v>6220</v>
      </c>
    </row>
    <row r="488" spans="1:28" ht="15" customHeight="1">
      <c r="A488" s="109">
        <v>479</v>
      </c>
      <c r="B488" s="222" t="str">
        <f t="shared" si="2"/>
        <v>Klik Disini</v>
      </c>
      <c r="C488" s="223" t="s">
        <v>6221</v>
      </c>
      <c r="D488" s="223"/>
      <c r="E488" s="223" t="s">
        <v>3548</v>
      </c>
      <c r="F488" s="223" t="s">
        <v>6222</v>
      </c>
      <c r="G488" s="223" t="s">
        <v>6223</v>
      </c>
      <c r="H488" s="223" t="s">
        <v>3591</v>
      </c>
      <c r="I488" s="258" t="s">
        <v>446</v>
      </c>
      <c r="J488" s="186" t="s">
        <v>345</v>
      </c>
      <c r="K488" s="223" t="s">
        <v>447</v>
      </c>
      <c r="L488" s="223"/>
      <c r="M488" s="259" t="s">
        <v>447</v>
      </c>
      <c r="N488" s="223" t="s">
        <v>449</v>
      </c>
      <c r="O488" s="223" t="s">
        <v>3419</v>
      </c>
      <c r="P488" s="260">
        <v>2012</v>
      </c>
      <c r="Q488" s="260">
        <v>2021</v>
      </c>
      <c r="R488" s="223" t="s">
        <v>3412</v>
      </c>
      <c r="S488" s="223" t="s">
        <v>78</v>
      </c>
      <c r="T488" s="223" t="s">
        <v>451</v>
      </c>
      <c r="U488" s="261">
        <v>290</v>
      </c>
      <c r="V488" s="86" t="s">
        <v>452</v>
      </c>
      <c r="W488" s="223" t="s">
        <v>3556</v>
      </c>
      <c r="X488" s="223" t="s">
        <v>6224</v>
      </c>
      <c r="Y488" s="262">
        <v>113500</v>
      </c>
      <c r="Z488" s="226"/>
      <c r="AA488" s="241">
        <f t="shared" si="3"/>
        <v>0</v>
      </c>
      <c r="AB488" s="237" t="s">
        <v>6225</v>
      </c>
    </row>
    <row r="489" spans="1:28" ht="15" customHeight="1">
      <c r="A489" s="109">
        <v>480</v>
      </c>
      <c r="B489" s="222" t="str">
        <f t="shared" si="2"/>
        <v>Klik Disini</v>
      </c>
      <c r="C489" s="223" t="s">
        <v>6226</v>
      </c>
      <c r="D489" s="223"/>
      <c r="E489" s="223" t="s">
        <v>6227</v>
      </c>
      <c r="F489" s="223" t="s">
        <v>6228</v>
      </c>
      <c r="G489" s="223" t="s">
        <v>6229</v>
      </c>
      <c r="H489" s="223" t="s">
        <v>3532</v>
      </c>
      <c r="I489" s="258" t="s">
        <v>446</v>
      </c>
      <c r="J489" s="186" t="s">
        <v>345</v>
      </c>
      <c r="K489" s="223" t="s">
        <v>447</v>
      </c>
      <c r="L489" s="223"/>
      <c r="M489" s="259" t="s">
        <v>447</v>
      </c>
      <c r="N489" s="223" t="s">
        <v>449</v>
      </c>
      <c r="O489" s="223" t="s">
        <v>3419</v>
      </c>
      <c r="P489" s="260">
        <v>2012</v>
      </c>
      <c r="Q489" s="260">
        <v>2021</v>
      </c>
      <c r="R489" s="223" t="s">
        <v>3412</v>
      </c>
      <c r="S489" s="223" t="s">
        <v>78</v>
      </c>
      <c r="T489" s="223" t="s">
        <v>451</v>
      </c>
      <c r="U489" s="261">
        <v>250</v>
      </c>
      <c r="V489" s="86" t="s">
        <v>452</v>
      </c>
      <c r="W489" s="223" t="s">
        <v>1529</v>
      </c>
      <c r="X489" s="223" t="s">
        <v>6230</v>
      </c>
      <c r="Y489" s="262">
        <v>66500</v>
      </c>
      <c r="Z489" s="226"/>
      <c r="AA489" s="241">
        <f t="shared" si="3"/>
        <v>0</v>
      </c>
      <c r="AB489" s="237" t="s">
        <v>6231</v>
      </c>
    </row>
    <row r="490" spans="1:28" ht="15" customHeight="1">
      <c r="A490" s="109">
        <v>481</v>
      </c>
      <c r="B490" s="222" t="str">
        <f t="shared" si="2"/>
        <v>Klik Disini</v>
      </c>
      <c r="C490" s="223" t="s">
        <v>6232</v>
      </c>
      <c r="D490" s="223"/>
      <c r="E490" s="223" t="s">
        <v>6233</v>
      </c>
      <c r="F490" s="223" t="s">
        <v>6234</v>
      </c>
      <c r="G490" s="223" t="s">
        <v>6235</v>
      </c>
      <c r="H490" s="223" t="s">
        <v>3532</v>
      </c>
      <c r="I490" s="258" t="s">
        <v>446</v>
      </c>
      <c r="J490" s="186" t="s">
        <v>345</v>
      </c>
      <c r="K490" s="223" t="s">
        <v>447</v>
      </c>
      <c r="L490" s="223"/>
      <c r="M490" s="259" t="s">
        <v>447</v>
      </c>
      <c r="N490" s="223" t="s">
        <v>449</v>
      </c>
      <c r="O490" s="223" t="s">
        <v>3419</v>
      </c>
      <c r="P490" s="260">
        <v>2012</v>
      </c>
      <c r="Q490" s="260">
        <v>2018</v>
      </c>
      <c r="R490" s="223" t="s">
        <v>3412</v>
      </c>
      <c r="S490" s="223" t="s">
        <v>78</v>
      </c>
      <c r="T490" s="223" t="s">
        <v>451</v>
      </c>
      <c r="U490" s="261">
        <v>74</v>
      </c>
      <c r="V490" s="86" t="s">
        <v>452</v>
      </c>
      <c r="W490" s="223" t="s">
        <v>864</v>
      </c>
      <c r="X490" s="223" t="s">
        <v>6236</v>
      </c>
      <c r="Y490" s="262">
        <v>43000</v>
      </c>
      <c r="Z490" s="226"/>
      <c r="AA490" s="241">
        <f t="shared" si="3"/>
        <v>0</v>
      </c>
      <c r="AB490" s="237" t="s">
        <v>6237</v>
      </c>
    </row>
    <row r="491" spans="1:28" ht="15" customHeight="1">
      <c r="A491" s="109">
        <v>482</v>
      </c>
      <c r="B491" s="222" t="str">
        <f t="shared" si="2"/>
        <v>Klik Disini</v>
      </c>
      <c r="C491" s="223" t="s">
        <v>6238</v>
      </c>
      <c r="D491" s="223"/>
      <c r="E491" s="223" t="s">
        <v>6239</v>
      </c>
      <c r="F491" s="223" t="s">
        <v>6240</v>
      </c>
      <c r="G491" s="223" t="s">
        <v>6241</v>
      </c>
      <c r="H491" s="223" t="s">
        <v>561</v>
      </c>
      <c r="I491" s="258" t="s">
        <v>446</v>
      </c>
      <c r="J491" s="186" t="s">
        <v>337</v>
      </c>
      <c r="K491" s="264"/>
      <c r="L491" s="264"/>
      <c r="M491" s="259"/>
      <c r="N491" s="223" t="s">
        <v>449</v>
      </c>
      <c r="O491" s="223" t="s">
        <v>450</v>
      </c>
      <c r="P491" s="260">
        <v>2012</v>
      </c>
      <c r="Q491" s="260">
        <v>2020</v>
      </c>
      <c r="R491" s="223" t="s">
        <v>3412</v>
      </c>
      <c r="S491" s="223" t="s">
        <v>78</v>
      </c>
      <c r="T491" s="223" t="s">
        <v>451</v>
      </c>
      <c r="U491" s="261">
        <v>302</v>
      </c>
      <c r="V491" s="86" t="s">
        <v>452</v>
      </c>
      <c r="W491" s="223" t="s">
        <v>917</v>
      </c>
      <c r="X491" s="223" t="s">
        <v>6242</v>
      </c>
      <c r="Y491" s="262">
        <v>95000</v>
      </c>
      <c r="Z491" s="226"/>
      <c r="AA491" s="241">
        <f t="shared" si="3"/>
        <v>0</v>
      </c>
      <c r="AB491" s="237" t="s">
        <v>6243</v>
      </c>
    </row>
    <row r="492" spans="1:28" ht="15" customHeight="1">
      <c r="A492" s="109">
        <v>483</v>
      </c>
      <c r="B492" s="222" t="str">
        <f t="shared" si="2"/>
        <v>Klik Disini</v>
      </c>
      <c r="C492" s="223" t="s">
        <v>6244</v>
      </c>
      <c r="D492" s="223"/>
      <c r="E492" s="223" t="s">
        <v>6245</v>
      </c>
      <c r="F492" s="223" t="s">
        <v>6246</v>
      </c>
      <c r="G492" s="223" t="s">
        <v>6247</v>
      </c>
      <c r="H492" s="223" t="s">
        <v>3473</v>
      </c>
      <c r="I492" s="258" t="s">
        <v>446</v>
      </c>
      <c r="J492" s="186" t="s">
        <v>345</v>
      </c>
      <c r="K492" s="223" t="s">
        <v>447</v>
      </c>
      <c r="L492" s="223"/>
      <c r="M492" s="259" t="s">
        <v>447</v>
      </c>
      <c r="N492" s="223" t="s">
        <v>449</v>
      </c>
      <c r="O492" s="223" t="s">
        <v>3419</v>
      </c>
      <c r="P492" s="260">
        <v>2012</v>
      </c>
      <c r="Q492" s="260">
        <v>2018</v>
      </c>
      <c r="R492" s="223" t="s">
        <v>3412</v>
      </c>
      <c r="S492" s="223" t="s">
        <v>78</v>
      </c>
      <c r="T492" s="223" t="s">
        <v>451</v>
      </c>
      <c r="U492" s="261">
        <v>210</v>
      </c>
      <c r="V492" s="86" t="s">
        <v>452</v>
      </c>
      <c r="W492" s="223" t="s">
        <v>594</v>
      </c>
      <c r="X492" s="223" t="s">
        <v>6248</v>
      </c>
      <c r="Y492" s="262">
        <v>55000</v>
      </c>
      <c r="Z492" s="226"/>
      <c r="AA492" s="241">
        <f t="shared" si="3"/>
        <v>0</v>
      </c>
      <c r="AB492" s="237" t="s">
        <v>6249</v>
      </c>
    </row>
    <row r="493" spans="1:28" ht="15" customHeight="1">
      <c r="A493" s="109">
        <v>484</v>
      </c>
      <c r="B493" s="222" t="str">
        <f t="shared" si="2"/>
        <v>Klik Disini</v>
      </c>
      <c r="C493" s="223" t="s">
        <v>6250</v>
      </c>
      <c r="D493" s="223"/>
      <c r="E493" s="223" t="s">
        <v>3548</v>
      </c>
      <c r="F493" s="223" t="s">
        <v>6251</v>
      </c>
      <c r="G493" s="223" t="s">
        <v>6252</v>
      </c>
      <c r="H493" s="223" t="s">
        <v>3591</v>
      </c>
      <c r="I493" s="258" t="s">
        <v>446</v>
      </c>
      <c r="J493" s="186" t="s">
        <v>345</v>
      </c>
      <c r="K493" s="223" t="s">
        <v>1953</v>
      </c>
      <c r="L493" s="223"/>
      <c r="M493" s="259" t="s">
        <v>447</v>
      </c>
      <c r="N493" s="223" t="s">
        <v>449</v>
      </c>
      <c r="O493" s="223" t="s">
        <v>3419</v>
      </c>
      <c r="P493" s="260">
        <v>2012</v>
      </c>
      <c r="Q493" s="260">
        <v>2021</v>
      </c>
      <c r="R493" s="223" t="s">
        <v>3412</v>
      </c>
      <c r="S493" s="223" t="s">
        <v>78</v>
      </c>
      <c r="T493" s="223" t="s">
        <v>451</v>
      </c>
      <c r="U493" s="261">
        <v>350</v>
      </c>
      <c r="V493" s="86" t="s">
        <v>452</v>
      </c>
      <c r="W493" s="223" t="s">
        <v>5663</v>
      </c>
      <c r="X493" s="223" t="s">
        <v>6253</v>
      </c>
      <c r="Y493" s="262">
        <v>109500</v>
      </c>
      <c r="Z493" s="226"/>
      <c r="AA493" s="241">
        <f t="shared" si="3"/>
        <v>0</v>
      </c>
      <c r="AB493" s="237" t="s">
        <v>6254</v>
      </c>
    </row>
    <row r="494" spans="1:28" ht="15" customHeight="1">
      <c r="A494" s="109">
        <v>485</v>
      </c>
      <c r="B494" s="222" t="str">
        <f t="shared" si="2"/>
        <v>Klik Disini</v>
      </c>
      <c r="C494" s="223" t="s">
        <v>6255</v>
      </c>
      <c r="D494" s="223"/>
      <c r="E494" s="223" t="s">
        <v>3548</v>
      </c>
      <c r="F494" s="223" t="s">
        <v>6256</v>
      </c>
      <c r="G494" s="223" t="s">
        <v>6257</v>
      </c>
      <c r="H494" s="223" t="s">
        <v>3532</v>
      </c>
      <c r="I494" s="258" t="s">
        <v>446</v>
      </c>
      <c r="J494" s="186" t="s">
        <v>345</v>
      </c>
      <c r="K494" s="223" t="s">
        <v>1953</v>
      </c>
      <c r="L494" s="223"/>
      <c r="M494" s="259" t="s">
        <v>447</v>
      </c>
      <c r="N494" s="223" t="s">
        <v>449</v>
      </c>
      <c r="O494" s="223" t="s">
        <v>3419</v>
      </c>
      <c r="P494" s="260">
        <v>2012</v>
      </c>
      <c r="Q494" s="260">
        <v>2021</v>
      </c>
      <c r="R494" s="223" t="s">
        <v>3412</v>
      </c>
      <c r="S494" s="223" t="s">
        <v>78</v>
      </c>
      <c r="T494" s="223" t="s">
        <v>451</v>
      </c>
      <c r="U494" s="261">
        <v>242</v>
      </c>
      <c r="V494" s="86" t="s">
        <v>452</v>
      </c>
      <c r="W494" s="223" t="s">
        <v>6258</v>
      </c>
      <c r="X494" s="223" t="s">
        <v>6259</v>
      </c>
      <c r="Y494" s="262">
        <v>100500</v>
      </c>
      <c r="Z494" s="226"/>
      <c r="AA494" s="241">
        <f t="shared" si="3"/>
        <v>0</v>
      </c>
      <c r="AB494" s="237" t="s">
        <v>6260</v>
      </c>
    </row>
    <row r="495" spans="1:28" ht="15" customHeight="1">
      <c r="A495" s="109">
        <v>486</v>
      </c>
      <c r="B495" s="222" t="str">
        <f t="shared" si="2"/>
        <v>Klik Disini</v>
      </c>
      <c r="C495" s="223" t="s">
        <v>6261</v>
      </c>
      <c r="D495" s="223"/>
      <c r="E495" s="223" t="s">
        <v>3548</v>
      </c>
      <c r="F495" s="223" t="s">
        <v>6262</v>
      </c>
      <c r="G495" s="223" t="s">
        <v>6263</v>
      </c>
      <c r="H495" s="223" t="s">
        <v>3532</v>
      </c>
      <c r="I495" s="258" t="s">
        <v>446</v>
      </c>
      <c r="J495" s="186" t="s">
        <v>345</v>
      </c>
      <c r="K495" s="223" t="s">
        <v>447</v>
      </c>
      <c r="L495" s="223"/>
      <c r="M495" s="259" t="s">
        <v>447</v>
      </c>
      <c r="N495" s="263" t="s">
        <v>449</v>
      </c>
      <c r="O495" s="263" t="s">
        <v>3419</v>
      </c>
      <c r="P495" s="260">
        <v>2012</v>
      </c>
      <c r="Q495" s="260">
        <v>2021</v>
      </c>
      <c r="R495" s="223" t="s">
        <v>3412</v>
      </c>
      <c r="S495" s="223" t="s">
        <v>78</v>
      </c>
      <c r="T495" s="223" t="s">
        <v>451</v>
      </c>
      <c r="U495" s="261">
        <v>226</v>
      </c>
      <c r="V495" s="86" t="s">
        <v>452</v>
      </c>
      <c r="W495" s="223" t="s">
        <v>5162</v>
      </c>
      <c r="X495" s="223" t="s">
        <v>6264</v>
      </c>
      <c r="Y495" s="262">
        <v>97500</v>
      </c>
      <c r="Z495" s="226"/>
      <c r="AA495" s="241">
        <f t="shared" si="3"/>
        <v>0</v>
      </c>
      <c r="AB495" s="237" t="s">
        <v>6265</v>
      </c>
    </row>
    <row r="496" spans="1:28" ht="15" customHeight="1">
      <c r="A496" s="109">
        <v>487</v>
      </c>
      <c r="B496" s="222" t="str">
        <f t="shared" si="2"/>
        <v>Klik Disini</v>
      </c>
      <c r="C496" s="223" t="s">
        <v>6266</v>
      </c>
      <c r="D496" s="223"/>
      <c r="E496" s="223" t="s">
        <v>3891</v>
      </c>
      <c r="F496" s="223" t="s">
        <v>6267</v>
      </c>
      <c r="G496" s="223" t="s">
        <v>6268</v>
      </c>
      <c r="H496" s="223" t="s">
        <v>3473</v>
      </c>
      <c r="I496" s="258" t="s">
        <v>446</v>
      </c>
      <c r="J496" s="186" t="s">
        <v>345</v>
      </c>
      <c r="K496" s="223" t="s">
        <v>1953</v>
      </c>
      <c r="L496" s="223"/>
      <c r="M496" s="259" t="s">
        <v>447</v>
      </c>
      <c r="N496" s="263" t="s">
        <v>449</v>
      </c>
      <c r="O496" s="263" t="s">
        <v>450</v>
      </c>
      <c r="P496" s="260">
        <v>2013</v>
      </c>
      <c r="Q496" s="260">
        <v>2021</v>
      </c>
      <c r="R496" s="223" t="s">
        <v>3412</v>
      </c>
      <c r="S496" s="223" t="s">
        <v>78</v>
      </c>
      <c r="T496" s="223" t="s">
        <v>451</v>
      </c>
      <c r="U496" s="261">
        <v>450</v>
      </c>
      <c r="V496" s="86" t="s">
        <v>452</v>
      </c>
      <c r="W496" s="223" t="s">
        <v>877</v>
      </c>
      <c r="X496" s="223" t="s">
        <v>6269</v>
      </c>
      <c r="Y496" s="262">
        <v>112500</v>
      </c>
      <c r="Z496" s="226"/>
      <c r="AA496" s="241">
        <f t="shared" si="3"/>
        <v>0</v>
      </c>
      <c r="AB496" s="237" t="s">
        <v>6270</v>
      </c>
    </row>
    <row r="497" spans="1:28" ht="15" customHeight="1">
      <c r="A497" s="109">
        <v>488</v>
      </c>
      <c r="B497" s="222" t="str">
        <f t="shared" si="2"/>
        <v>Klik Disini</v>
      </c>
      <c r="C497" s="223" t="s">
        <v>6271</v>
      </c>
      <c r="D497" s="223"/>
      <c r="E497" s="223" t="s">
        <v>6272</v>
      </c>
      <c r="F497" s="223" t="s">
        <v>6273</v>
      </c>
      <c r="G497" s="223" t="s">
        <v>6274</v>
      </c>
      <c r="H497" s="223" t="s">
        <v>2070</v>
      </c>
      <c r="I497" s="258" t="s">
        <v>583</v>
      </c>
      <c r="J497" s="186" t="s">
        <v>263</v>
      </c>
      <c r="K497" s="264"/>
      <c r="L497" s="264"/>
      <c r="M497" s="259"/>
      <c r="N497" s="263" t="s">
        <v>449</v>
      </c>
      <c r="O497" s="263" t="s">
        <v>3419</v>
      </c>
      <c r="P497" s="260">
        <v>2013</v>
      </c>
      <c r="Q497" s="260">
        <v>2018</v>
      </c>
      <c r="R497" s="223" t="s">
        <v>5871</v>
      </c>
      <c r="S497" s="223" t="s">
        <v>78</v>
      </c>
      <c r="T497" s="223" t="s">
        <v>451</v>
      </c>
      <c r="U497" s="261">
        <v>136</v>
      </c>
      <c r="V497" s="86" t="s">
        <v>452</v>
      </c>
      <c r="W497" s="223" t="s">
        <v>555</v>
      </c>
      <c r="X497" s="223" t="s">
        <v>6275</v>
      </c>
      <c r="Y497" s="262">
        <v>41000</v>
      </c>
      <c r="Z497" s="226"/>
      <c r="AA497" s="241">
        <f t="shared" si="3"/>
        <v>0</v>
      </c>
      <c r="AB497" s="237" t="s">
        <v>6276</v>
      </c>
    </row>
    <row r="498" spans="1:28" ht="15" customHeight="1">
      <c r="A498" s="109">
        <v>489</v>
      </c>
      <c r="B498" s="222" t="str">
        <f t="shared" si="2"/>
        <v>Klik Disini</v>
      </c>
      <c r="C498" s="223" t="s">
        <v>6277</v>
      </c>
      <c r="D498" s="223"/>
      <c r="E498" s="223" t="s">
        <v>3529</v>
      </c>
      <c r="F498" s="223" t="s">
        <v>6278</v>
      </c>
      <c r="G498" s="223" t="s">
        <v>6279</v>
      </c>
      <c r="H498" s="223" t="s">
        <v>3532</v>
      </c>
      <c r="I498" s="258" t="s">
        <v>446</v>
      </c>
      <c r="J498" s="186" t="s">
        <v>345</v>
      </c>
      <c r="K498" s="223" t="s">
        <v>447</v>
      </c>
      <c r="L498" s="223"/>
      <c r="M498" s="259" t="s">
        <v>447</v>
      </c>
      <c r="N498" s="263" t="s">
        <v>449</v>
      </c>
      <c r="O498" s="263" t="s">
        <v>3419</v>
      </c>
      <c r="P498" s="260">
        <v>2013</v>
      </c>
      <c r="Q498" s="260">
        <v>2021</v>
      </c>
      <c r="R498" s="223" t="s">
        <v>3412</v>
      </c>
      <c r="S498" s="223" t="s">
        <v>78</v>
      </c>
      <c r="T498" s="223" t="s">
        <v>451</v>
      </c>
      <c r="U498" s="261">
        <v>266</v>
      </c>
      <c r="V498" s="86" t="s">
        <v>452</v>
      </c>
      <c r="W498" s="223" t="s">
        <v>2525</v>
      </c>
      <c r="X498" s="223" t="s">
        <v>6280</v>
      </c>
      <c r="Y498" s="262">
        <v>125000</v>
      </c>
      <c r="Z498" s="226"/>
      <c r="AA498" s="241">
        <f t="shared" si="3"/>
        <v>0</v>
      </c>
      <c r="AB498" s="237" t="s">
        <v>6281</v>
      </c>
    </row>
    <row r="499" spans="1:28" ht="15" customHeight="1">
      <c r="A499" s="109">
        <v>490</v>
      </c>
      <c r="B499" s="222" t="str">
        <f t="shared" si="2"/>
        <v>Klik Disini</v>
      </c>
      <c r="C499" s="223" t="s">
        <v>6282</v>
      </c>
      <c r="D499" s="223"/>
      <c r="E499" s="223" t="s">
        <v>6283</v>
      </c>
      <c r="F499" s="223" t="s">
        <v>6284</v>
      </c>
      <c r="G499" s="223" t="s">
        <v>6285</v>
      </c>
      <c r="H499" s="223" t="s">
        <v>386</v>
      </c>
      <c r="I499" s="258" t="s">
        <v>446</v>
      </c>
      <c r="J499" s="186" t="s">
        <v>353</v>
      </c>
      <c r="K499" s="264"/>
      <c r="L499" s="264"/>
      <c r="M499" s="265"/>
      <c r="N499" s="223" t="s">
        <v>449</v>
      </c>
      <c r="O499" s="223" t="s">
        <v>450</v>
      </c>
      <c r="P499" s="260">
        <v>2017</v>
      </c>
      <c r="Q499" s="260">
        <v>2020</v>
      </c>
      <c r="R499" s="223" t="s">
        <v>3412</v>
      </c>
      <c r="S499" s="223" t="s">
        <v>78</v>
      </c>
      <c r="T499" s="223" t="s">
        <v>451</v>
      </c>
      <c r="U499" s="261">
        <v>278</v>
      </c>
      <c r="V499" s="86" t="s">
        <v>452</v>
      </c>
      <c r="W499" s="223" t="s">
        <v>3519</v>
      </c>
      <c r="X499" s="223" t="s">
        <v>6286</v>
      </c>
      <c r="Y499" s="262">
        <v>109500</v>
      </c>
      <c r="Z499" s="226"/>
      <c r="AA499" s="241">
        <f t="shared" si="3"/>
        <v>0</v>
      </c>
      <c r="AB499" s="237" t="s">
        <v>6287</v>
      </c>
    </row>
    <row r="500" spans="1:28" ht="15" customHeight="1">
      <c r="A500" s="109">
        <v>491</v>
      </c>
      <c r="B500" s="222" t="str">
        <f t="shared" si="2"/>
        <v>Klik Disini</v>
      </c>
      <c r="C500" s="223" t="s">
        <v>6288</v>
      </c>
      <c r="D500" s="223"/>
      <c r="E500" s="223" t="s">
        <v>6289</v>
      </c>
      <c r="F500" s="223" t="s">
        <v>6290</v>
      </c>
      <c r="G500" s="223" t="s">
        <v>6291</v>
      </c>
      <c r="H500" s="223" t="s">
        <v>3662</v>
      </c>
      <c r="I500" s="258" t="s">
        <v>592</v>
      </c>
      <c r="J500" s="186" t="s">
        <v>322</v>
      </c>
      <c r="K500" s="264"/>
      <c r="L500" s="264"/>
      <c r="M500" s="259"/>
      <c r="N500" s="223" t="s">
        <v>449</v>
      </c>
      <c r="O500" s="223" t="s">
        <v>3419</v>
      </c>
      <c r="P500" s="260">
        <v>2017</v>
      </c>
      <c r="Q500" s="260">
        <v>2018</v>
      </c>
      <c r="R500" s="223" t="s">
        <v>3643</v>
      </c>
      <c r="S500" s="223" t="s">
        <v>78</v>
      </c>
      <c r="T500" s="223" t="s">
        <v>451</v>
      </c>
      <c r="U500" s="261">
        <v>128</v>
      </c>
      <c r="V500" s="86" t="s">
        <v>452</v>
      </c>
      <c r="W500" s="223" t="s">
        <v>6292</v>
      </c>
      <c r="X500" s="223" t="s">
        <v>6293</v>
      </c>
      <c r="Y500" s="262">
        <v>68000</v>
      </c>
      <c r="Z500" s="226"/>
      <c r="AA500" s="241">
        <f t="shared" si="3"/>
        <v>0</v>
      </c>
      <c r="AB500" s="237" t="s">
        <v>6294</v>
      </c>
    </row>
    <row r="501" spans="1:28" ht="15" customHeight="1">
      <c r="A501" s="109">
        <v>492</v>
      </c>
      <c r="B501" s="222" t="str">
        <f t="shared" si="2"/>
        <v>Klik Disini</v>
      </c>
      <c r="C501" s="223" t="s">
        <v>6295</v>
      </c>
      <c r="D501" s="223"/>
      <c r="E501" s="223" t="s">
        <v>6296</v>
      </c>
      <c r="F501" s="223" t="s">
        <v>6297</v>
      </c>
      <c r="G501" s="223" t="s">
        <v>6298</v>
      </c>
      <c r="H501" s="223" t="s">
        <v>384</v>
      </c>
      <c r="I501" s="258" t="s">
        <v>446</v>
      </c>
      <c r="J501" s="186" t="s">
        <v>339</v>
      </c>
      <c r="K501" s="264"/>
      <c r="L501" s="264"/>
      <c r="M501" s="265"/>
      <c r="N501" s="263" t="s">
        <v>449</v>
      </c>
      <c r="O501" s="263" t="s">
        <v>3419</v>
      </c>
      <c r="P501" s="260">
        <v>2016</v>
      </c>
      <c r="Q501" s="260">
        <v>2018</v>
      </c>
      <c r="R501" s="223" t="s">
        <v>3675</v>
      </c>
      <c r="S501" s="223" t="s">
        <v>78</v>
      </c>
      <c r="T501" s="223" t="s">
        <v>451</v>
      </c>
      <c r="U501" s="261">
        <v>113</v>
      </c>
      <c r="V501" s="86" t="s">
        <v>452</v>
      </c>
      <c r="W501" s="223" t="s">
        <v>843</v>
      </c>
      <c r="X501" s="223" t="s">
        <v>6299</v>
      </c>
      <c r="Y501" s="262">
        <v>60000</v>
      </c>
      <c r="Z501" s="226"/>
      <c r="AA501" s="241">
        <f t="shared" si="3"/>
        <v>0</v>
      </c>
      <c r="AB501" s="237" t="s">
        <v>6300</v>
      </c>
    </row>
    <row r="502" spans="1:28" ht="15" customHeight="1">
      <c r="A502" s="109">
        <v>493</v>
      </c>
      <c r="B502" s="222" t="str">
        <f t="shared" si="2"/>
        <v>Klik Disini</v>
      </c>
      <c r="C502" s="223" t="s">
        <v>6301</v>
      </c>
      <c r="D502" s="223"/>
      <c r="E502" s="223" t="s">
        <v>5907</v>
      </c>
      <c r="F502" s="223" t="s">
        <v>6302</v>
      </c>
      <c r="G502" s="223" t="s">
        <v>6303</v>
      </c>
      <c r="H502" s="223" t="s">
        <v>2070</v>
      </c>
      <c r="I502" s="258" t="s">
        <v>583</v>
      </c>
      <c r="J502" s="186" t="s">
        <v>263</v>
      </c>
      <c r="K502" s="264"/>
      <c r="L502" s="264"/>
      <c r="M502" s="259"/>
      <c r="N502" s="263" t="s">
        <v>449</v>
      </c>
      <c r="O502" s="263" t="s">
        <v>583</v>
      </c>
      <c r="P502" s="260">
        <v>2016</v>
      </c>
      <c r="Q502" s="260">
        <v>2020</v>
      </c>
      <c r="R502" s="223" t="s">
        <v>3740</v>
      </c>
      <c r="S502" s="223" t="s">
        <v>78</v>
      </c>
      <c r="T502" s="223" t="s">
        <v>451</v>
      </c>
      <c r="U502" s="261">
        <v>84</v>
      </c>
      <c r="V502" s="86" t="s">
        <v>452</v>
      </c>
      <c r="W502" s="223" t="s">
        <v>5927</v>
      </c>
      <c r="X502" s="223" t="s">
        <v>6304</v>
      </c>
      <c r="Y502" s="262">
        <v>92500</v>
      </c>
      <c r="Z502" s="226"/>
      <c r="AA502" s="241">
        <f t="shared" si="3"/>
        <v>0</v>
      </c>
      <c r="AB502" s="237" t="s">
        <v>6305</v>
      </c>
    </row>
    <row r="503" spans="1:28" ht="15" customHeight="1">
      <c r="A503" s="109">
        <v>494</v>
      </c>
      <c r="B503" s="222" t="str">
        <f t="shared" si="2"/>
        <v>Klik Disini</v>
      </c>
      <c r="C503" s="223" t="s">
        <v>6306</v>
      </c>
      <c r="D503" s="223"/>
      <c r="E503" s="223" t="s">
        <v>3764</v>
      </c>
      <c r="F503" s="223" t="s">
        <v>6307</v>
      </c>
      <c r="G503" s="223" t="s">
        <v>6308</v>
      </c>
      <c r="H503" s="223" t="s">
        <v>4580</v>
      </c>
      <c r="I503" s="258" t="s">
        <v>446</v>
      </c>
      <c r="J503" s="186" t="s">
        <v>347</v>
      </c>
      <c r="K503" s="223" t="s">
        <v>1953</v>
      </c>
      <c r="L503" s="223"/>
      <c r="M503" s="259" t="s">
        <v>447</v>
      </c>
      <c r="N503" s="263" t="s">
        <v>449</v>
      </c>
      <c r="O503" s="263" t="s">
        <v>462</v>
      </c>
      <c r="P503" s="260">
        <v>2016</v>
      </c>
      <c r="Q503" s="260">
        <v>2018</v>
      </c>
      <c r="R503" s="223" t="s">
        <v>3643</v>
      </c>
      <c r="S503" s="223" t="s">
        <v>78</v>
      </c>
      <c r="T503" s="223" t="s">
        <v>451</v>
      </c>
      <c r="U503" s="261">
        <v>354</v>
      </c>
      <c r="V503" s="86" t="s">
        <v>452</v>
      </c>
      <c r="W503" s="223" t="s">
        <v>991</v>
      </c>
      <c r="X503" s="223" t="s">
        <v>6309</v>
      </c>
      <c r="Y503" s="262">
        <v>146000</v>
      </c>
      <c r="Z503" s="226"/>
      <c r="AA503" s="241">
        <f t="shared" si="3"/>
        <v>0</v>
      </c>
      <c r="AB503" s="237" t="s">
        <v>6310</v>
      </c>
    </row>
    <row r="504" spans="1:28" ht="15" customHeight="1">
      <c r="A504" s="109">
        <v>495</v>
      </c>
      <c r="B504" s="222" t="str">
        <f t="shared" si="2"/>
        <v>Klik Disini</v>
      </c>
      <c r="C504" s="223" t="s">
        <v>6311</v>
      </c>
      <c r="D504" s="223"/>
      <c r="E504" s="223" t="s">
        <v>6312</v>
      </c>
      <c r="F504" s="223" t="s">
        <v>6313</v>
      </c>
      <c r="G504" s="223" t="s">
        <v>6314</v>
      </c>
      <c r="H504" s="223" t="s">
        <v>6315</v>
      </c>
      <c r="I504" s="258" t="s">
        <v>1844</v>
      </c>
      <c r="J504" s="186" t="s">
        <v>405</v>
      </c>
      <c r="K504" s="264"/>
      <c r="L504" s="264"/>
      <c r="M504" s="265"/>
      <c r="N504" s="223" t="s">
        <v>449</v>
      </c>
      <c r="O504" s="223" t="s">
        <v>450</v>
      </c>
      <c r="P504" s="260">
        <v>2016</v>
      </c>
      <c r="Q504" s="260">
        <v>2020</v>
      </c>
      <c r="R504" s="223" t="s">
        <v>3412</v>
      </c>
      <c r="S504" s="223" t="s">
        <v>78</v>
      </c>
      <c r="T504" s="223" t="s">
        <v>451</v>
      </c>
      <c r="U504" s="261">
        <v>176</v>
      </c>
      <c r="V504" s="86" t="s">
        <v>452</v>
      </c>
      <c r="W504" s="223" t="s">
        <v>1820</v>
      </c>
      <c r="X504" s="223" t="s">
        <v>6316</v>
      </c>
      <c r="Y504" s="262">
        <v>51000</v>
      </c>
      <c r="Z504" s="226"/>
      <c r="AA504" s="241">
        <f t="shared" si="3"/>
        <v>0</v>
      </c>
      <c r="AB504" s="237" t="s">
        <v>6317</v>
      </c>
    </row>
    <row r="505" spans="1:28" ht="15" customHeight="1">
      <c r="A505" s="109">
        <v>496</v>
      </c>
      <c r="B505" s="222" t="str">
        <f t="shared" si="2"/>
        <v>Klik Disini</v>
      </c>
      <c r="C505" s="223" t="s">
        <v>6318</v>
      </c>
      <c r="D505" s="223"/>
      <c r="E505" s="223" t="s">
        <v>6319</v>
      </c>
      <c r="F505" s="223" t="s">
        <v>6320</v>
      </c>
      <c r="G505" s="223" t="s">
        <v>6321</v>
      </c>
      <c r="H505" s="223" t="s">
        <v>1056</v>
      </c>
      <c r="I505" s="258" t="s">
        <v>583</v>
      </c>
      <c r="J505" s="186" t="s">
        <v>265</v>
      </c>
      <c r="K505" s="223" t="s">
        <v>1953</v>
      </c>
      <c r="L505" s="223"/>
      <c r="M505" s="259" t="s">
        <v>447</v>
      </c>
      <c r="N505" s="263" t="s">
        <v>449</v>
      </c>
      <c r="O505" s="263" t="s">
        <v>583</v>
      </c>
      <c r="P505" s="260">
        <v>2013</v>
      </c>
      <c r="Q505" s="260">
        <v>2021</v>
      </c>
      <c r="R505" s="223" t="s">
        <v>3480</v>
      </c>
      <c r="S505" s="223" t="s">
        <v>78</v>
      </c>
      <c r="T505" s="223" t="s">
        <v>451</v>
      </c>
      <c r="U505" s="261">
        <v>674</v>
      </c>
      <c r="V505" s="86" t="s">
        <v>452</v>
      </c>
      <c r="W505" s="223" t="s">
        <v>4611</v>
      </c>
      <c r="X505" s="223" t="s">
        <v>6322</v>
      </c>
      <c r="Y505" s="262">
        <v>80000</v>
      </c>
      <c r="Z505" s="226"/>
      <c r="AA505" s="241">
        <f t="shared" si="3"/>
        <v>0</v>
      </c>
      <c r="AB505" s="237" t="s">
        <v>6323</v>
      </c>
    </row>
    <row r="506" spans="1:28" ht="15" customHeight="1">
      <c r="A506" s="109">
        <v>497</v>
      </c>
      <c r="B506" s="222" t="str">
        <f t="shared" si="2"/>
        <v>Klik Disini</v>
      </c>
      <c r="C506" s="223" t="s">
        <v>6324</v>
      </c>
      <c r="D506" s="223"/>
      <c r="E506" s="223" t="s">
        <v>6325</v>
      </c>
      <c r="F506" s="223" t="s">
        <v>6326</v>
      </c>
      <c r="G506" s="223" t="s">
        <v>6327</v>
      </c>
      <c r="H506" s="223" t="s">
        <v>398</v>
      </c>
      <c r="I506" s="258" t="s">
        <v>1844</v>
      </c>
      <c r="J506" s="186" t="s">
        <v>397</v>
      </c>
      <c r="K506" s="264"/>
      <c r="L506" s="264"/>
      <c r="M506" s="259"/>
      <c r="N506" s="263"/>
      <c r="O506" s="263"/>
      <c r="P506" s="260">
        <v>2016</v>
      </c>
      <c r="Q506" s="260">
        <v>2018</v>
      </c>
      <c r="R506" s="223" t="s">
        <v>3412</v>
      </c>
      <c r="S506" s="223" t="s">
        <v>78</v>
      </c>
      <c r="T506" s="223"/>
      <c r="U506" s="261">
        <v>112</v>
      </c>
      <c r="V506" s="86" t="s">
        <v>452</v>
      </c>
      <c r="W506" s="223" t="s">
        <v>1161</v>
      </c>
      <c r="X506" s="223" t="s">
        <v>6328</v>
      </c>
      <c r="Y506" s="262">
        <v>52000</v>
      </c>
      <c r="Z506" s="226"/>
      <c r="AA506" s="241">
        <f t="shared" si="3"/>
        <v>0</v>
      </c>
      <c r="AB506" s="237" t="s">
        <v>6329</v>
      </c>
    </row>
    <row r="507" spans="1:28" ht="15" customHeight="1">
      <c r="A507" s="109">
        <v>498</v>
      </c>
      <c r="B507" s="222" t="str">
        <f t="shared" si="2"/>
        <v>Klik Disini</v>
      </c>
      <c r="C507" s="223" t="s">
        <v>6330</v>
      </c>
      <c r="D507" s="223"/>
      <c r="E507" s="223" t="s">
        <v>6331</v>
      </c>
      <c r="F507" s="223" t="s">
        <v>6332</v>
      </c>
      <c r="G507" s="223" t="s">
        <v>6333</v>
      </c>
      <c r="H507" s="223" t="s">
        <v>3727</v>
      </c>
      <c r="I507" s="258" t="s">
        <v>446</v>
      </c>
      <c r="J507" s="186" t="s">
        <v>385</v>
      </c>
      <c r="K507" s="264"/>
      <c r="L507" s="264"/>
      <c r="M507" s="259"/>
      <c r="N507" s="223"/>
      <c r="O507" s="223"/>
      <c r="P507" s="260">
        <v>2016</v>
      </c>
      <c r="Q507" s="260">
        <v>2018</v>
      </c>
      <c r="R507" s="223" t="s">
        <v>3412</v>
      </c>
      <c r="S507" s="223" t="s">
        <v>78</v>
      </c>
      <c r="T507" s="223"/>
      <c r="U507" s="261">
        <v>192</v>
      </c>
      <c r="V507" s="86" t="s">
        <v>452</v>
      </c>
      <c r="W507" s="223" t="s">
        <v>6334</v>
      </c>
      <c r="X507" s="223" t="s">
        <v>6335</v>
      </c>
      <c r="Y507" s="262">
        <v>56500</v>
      </c>
      <c r="Z507" s="226"/>
      <c r="AA507" s="241">
        <f t="shared" si="3"/>
        <v>0</v>
      </c>
      <c r="AB507" s="237" t="s">
        <v>6336</v>
      </c>
    </row>
    <row r="508" spans="1:28" ht="15" customHeight="1">
      <c r="A508" s="109">
        <v>499</v>
      </c>
      <c r="B508" s="222" t="str">
        <f t="shared" si="2"/>
        <v>Klik Disini</v>
      </c>
      <c r="C508" s="223" t="s">
        <v>6337</v>
      </c>
      <c r="D508" s="223"/>
      <c r="E508" s="223" t="s">
        <v>6338</v>
      </c>
      <c r="F508" s="223" t="s">
        <v>6339</v>
      </c>
      <c r="G508" s="223" t="s">
        <v>6340</v>
      </c>
      <c r="H508" s="223" t="s">
        <v>3811</v>
      </c>
      <c r="I508" s="258" t="s">
        <v>1844</v>
      </c>
      <c r="J508" s="186" t="s">
        <v>403</v>
      </c>
      <c r="K508" s="264"/>
      <c r="L508" s="264"/>
      <c r="M508" s="259"/>
      <c r="N508" s="223"/>
      <c r="O508" s="223"/>
      <c r="P508" s="260">
        <v>2016</v>
      </c>
      <c r="Q508" s="260">
        <v>2018</v>
      </c>
      <c r="R508" s="223" t="s">
        <v>3412</v>
      </c>
      <c r="S508" s="223" t="s">
        <v>78</v>
      </c>
      <c r="T508" s="223"/>
      <c r="U508" s="261">
        <v>176</v>
      </c>
      <c r="V508" s="86" t="s">
        <v>452</v>
      </c>
      <c r="W508" s="223" t="s">
        <v>796</v>
      </c>
      <c r="X508" s="223" t="s">
        <v>6341</v>
      </c>
      <c r="Y508" s="262">
        <v>63500</v>
      </c>
      <c r="Z508" s="226"/>
      <c r="AA508" s="241">
        <f t="shared" si="3"/>
        <v>0</v>
      </c>
      <c r="AB508" s="237" t="s">
        <v>6342</v>
      </c>
    </row>
    <row r="509" spans="1:28" ht="15" customHeight="1">
      <c r="A509" s="109">
        <v>500</v>
      </c>
      <c r="B509" s="222" t="str">
        <f t="shared" si="2"/>
        <v>Klik Disini</v>
      </c>
      <c r="C509" s="223" t="s">
        <v>6343</v>
      </c>
      <c r="D509" s="223"/>
      <c r="E509" s="223" t="s">
        <v>6344</v>
      </c>
      <c r="F509" s="223" t="s">
        <v>6345</v>
      </c>
      <c r="G509" s="223" t="s">
        <v>6346</v>
      </c>
      <c r="H509" s="223" t="s">
        <v>6347</v>
      </c>
      <c r="I509" s="258" t="s">
        <v>592</v>
      </c>
      <c r="J509" s="186" t="s">
        <v>328</v>
      </c>
      <c r="K509" s="264"/>
      <c r="L509" s="264"/>
      <c r="M509" s="265"/>
      <c r="N509" s="223" t="s">
        <v>449</v>
      </c>
      <c r="O509" s="223" t="s">
        <v>450</v>
      </c>
      <c r="P509" s="260">
        <v>2016</v>
      </c>
      <c r="Q509" s="260">
        <v>2020</v>
      </c>
      <c r="R509" s="223" t="s">
        <v>3412</v>
      </c>
      <c r="S509" s="223" t="s">
        <v>78</v>
      </c>
      <c r="T509" s="223" t="s">
        <v>451</v>
      </c>
      <c r="U509" s="261">
        <v>192</v>
      </c>
      <c r="V509" s="86" t="s">
        <v>452</v>
      </c>
      <c r="W509" s="223" t="s">
        <v>3544</v>
      </c>
      <c r="X509" s="223" t="s">
        <v>6348</v>
      </c>
      <c r="Y509" s="262">
        <v>52000</v>
      </c>
      <c r="Z509" s="226"/>
      <c r="AA509" s="241">
        <f t="shared" si="3"/>
        <v>0</v>
      </c>
      <c r="AB509" s="237" t="s">
        <v>6349</v>
      </c>
    </row>
    <row r="510" spans="1:28" ht="15" customHeight="1">
      <c r="A510" s="109">
        <v>501</v>
      </c>
      <c r="B510" s="222" t="str">
        <f t="shared" si="2"/>
        <v>Klik Disini</v>
      </c>
      <c r="C510" s="223" t="s">
        <v>6350</v>
      </c>
      <c r="D510" s="223"/>
      <c r="E510" s="223" t="s">
        <v>6351</v>
      </c>
      <c r="F510" s="223" t="s">
        <v>6352</v>
      </c>
      <c r="G510" s="223" t="s">
        <v>6353</v>
      </c>
      <c r="H510" s="223" t="s">
        <v>3446</v>
      </c>
      <c r="I510" s="258" t="s">
        <v>1844</v>
      </c>
      <c r="J510" s="186" t="s">
        <v>401</v>
      </c>
      <c r="K510" s="223" t="s">
        <v>447</v>
      </c>
      <c r="L510" s="223"/>
      <c r="M510" s="259" t="s">
        <v>447</v>
      </c>
      <c r="N510" s="223" t="s">
        <v>449</v>
      </c>
      <c r="O510" s="223" t="s">
        <v>3419</v>
      </c>
      <c r="P510" s="260">
        <v>2016</v>
      </c>
      <c r="Q510" s="260">
        <v>2018</v>
      </c>
      <c r="R510" s="223" t="s">
        <v>3412</v>
      </c>
      <c r="S510" s="223" t="s">
        <v>78</v>
      </c>
      <c r="T510" s="223" t="s">
        <v>451</v>
      </c>
      <c r="U510" s="261">
        <v>226</v>
      </c>
      <c r="V510" s="86" t="s">
        <v>452</v>
      </c>
      <c r="W510" s="223" t="s">
        <v>3506</v>
      </c>
      <c r="X510" s="223" t="s">
        <v>6354</v>
      </c>
      <c r="Y510" s="262">
        <v>91000</v>
      </c>
      <c r="Z510" s="226"/>
      <c r="AA510" s="241">
        <f t="shared" si="3"/>
        <v>0</v>
      </c>
      <c r="AB510" s="237" t="s">
        <v>6355</v>
      </c>
    </row>
    <row r="511" spans="1:28" ht="15" customHeight="1">
      <c r="A511" s="109">
        <v>502</v>
      </c>
      <c r="B511" s="222" t="str">
        <f t="shared" si="2"/>
        <v>Klik Disini</v>
      </c>
      <c r="C511" s="223" t="s">
        <v>6356</v>
      </c>
      <c r="D511" s="223"/>
      <c r="E511" s="223" t="s">
        <v>6357</v>
      </c>
      <c r="F511" s="223" t="s">
        <v>6358</v>
      </c>
      <c r="G511" s="223" t="s">
        <v>6359</v>
      </c>
      <c r="H511" s="223" t="s">
        <v>4340</v>
      </c>
      <c r="I511" s="258" t="s">
        <v>1844</v>
      </c>
      <c r="J511" s="186" t="s">
        <v>395</v>
      </c>
      <c r="K511" s="264"/>
      <c r="L511" s="264"/>
      <c r="M511" s="259"/>
      <c r="N511" s="223" t="s">
        <v>449</v>
      </c>
      <c r="O511" s="223" t="s">
        <v>450</v>
      </c>
      <c r="P511" s="260">
        <v>2016</v>
      </c>
      <c r="Q511" s="260">
        <v>2019</v>
      </c>
      <c r="R511" s="223" t="s">
        <v>3675</v>
      </c>
      <c r="S511" s="223" t="s">
        <v>78</v>
      </c>
      <c r="T511" s="223" t="s">
        <v>451</v>
      </c>
      <c r="U511" s="261">
        <v>112</v>
      </c>
      <c r="V511" s="86" t="s">
        <v>452</v>
      </c>
      <c r="W511" s="223" t="s">
        <v>3556</v>
      </c>
      <c r="X511" s="223" t="s">
        <v>6360</v>
      </c>
      <c r="Y511" s="262">
        <v>51000</v>
      </c>
      <c r="Z511" s="226"/>
      <c r="AA511" s="241">
        <f t="shared" si="3"/>
        <v>0</v>
      </c>
      <c r="AB511" s="237" t="s">
        <v>6361</v>
      </c>
    </row>
    <row r="512" spans="1:28" ht="15" customHeight="1">
      <c r="A512" s="109">
        <v>503</v>
      </c>
      <c r="B512" s="222" t="str">
        <f t="shared" si="2"/>
        <v>Klik Disini</v>
      </c>
      <c r="C512" s="223" t="s">
        <v>6362</v>
      </c>
      <c r="D512" s="223"/>
      <c r="E512" s="223" t="s">
        <v>6363</v>
      </c>
      <c r="F512" s="223" t="s">
        <v>6364</v>
      </c>
      <c r="G512" s="223" t="s">
        <v>6365</v>
      </c>
      <c r="H512" s="223" t="s">
        <v>4340</v>
      </c>
      <c r="I512" s="258" t="s">
        <v>446</v>
      </c>
      <c r="J512" s="186" t="s">
        <v>339</v>
      </c>
      <c r="K512" s="223" t="s">
        <v>1953</v>
      </c>
      <c r="L512" s="223"/>
      <c r="M512" s="259" t="s">
        <v>447</v>
      </c>
      <c r="N512" s="223" t="s">
        <v>449</v>
      </c>
      <c r="O512" s="223" t="s">
        <v>450</v>
      </c>
      <c r="P512" s="260">
        <v>2017</v>
      </c>
      <c r="Q512" s="260">
        <v>2018</v>
      </c>
      <c r="R512" s="223" t="s">
        <v>3675</v>
      </c>
      <c r="S512" s="223" t="s">
        <v>78</v>
      </c>
      <c r="T512" s="223" t="s">
        <v>451</v>
      </c>
      <c r="U512" s="261">
        <v>146</v>
      </c>
      <c r="V512" s="86" t="s">
        <v>452</v>
      </c>
      <c r="W512" s="223" t="s">
        <v>3683</v>
      </c>
      <c r="X512" s="223" t="s">
        <v>6366</v>
      </c>
      <c r="Y512" s="262">
        <v>75000</v>
      </c>
      <c r="Z512" s="226"/>
      <c r="AA512" s="241">
        <f t="shared" si="3"/>
        <v>0</v>
      </c>
      <c r="AB512" s="237" t="s">
        <v>6367</v>
      </c>
    </row>
    <row r="513" spans="1:28" ht="15" customHeight="1">
      <c r="A513" s="109">
        <v>504</v>
      </c>
      <c r="B513" s="222" t="str">
        <f t="shared" si="2"/>
        <v>Klik Disini</v>
      </c>
      <c r="C513" s="223" t="s">
        <v>6368</v>
      </c>
      <c r="D513" s="223"/>
      <c r="E513" s="223" t="s">
        <v>6369</v>
      </c>
      <c r="F513" s="223" t="s">
        <v>6370</v>
      </c>
      <c r="G513" s="223" t="s">
        <v>6371</v>
      </c>
      <c r="H513" s="223" t="s">
        <v>266</v>
      </c>
      <c r="I513" s="258" t="s">
        <v>583</v>
      </c>
      <c r="J513" s="186" t="s">
        <v>265</v>
      </c>
      <c r="K513" s="223" t="s">
        <v>447</v>
      </c>
      <c r="L513" s="223"/>
      <c r="M513" s="259" t="s">
        <v>447</v>
      </c>
      <c r="N513" s="223" t="s">
        <v>449</v>
      </c>
      <c r="O513" s="223" t="s">
        <v>583</v>
      </c>
      <c r="P513" s="260">
        <v>2016</v>
      </c>
      <c r="Q513" s="260">
        <v>2018</v>
      </c>
      <c r="R513" s="223" t="s">
        <v>3480</v>
      </c>
      <c r="S513" s="223" t="s">
        <v>78</v>
      </c>
      <c r="T513" s="223" t="s">
        <v>451</v>
      </c>
      <c r="U513" s="261">
        <v>240</v>
      </c>
      <c r="V513" s="86" t="s">
        <v>452</v>
      </c>
      <c r="W513" s="223" t="s">
        <v>685</v>
      </c>
      <c r="X513" s="223" t="s">
        <v>6372</v>
      </c>
      <c r="Y513" s="262">
        <v>63500</v>
      </c>
      <c r="Z513" s="226"/>
      <c r="AA513" s="241">
        <f t="shared" si="3"/>
        <v>0</v>
      </c>
      <c r="AB513" s="237" t="s">
        <v>6373</v>
      </c>
    </row>
    <row r="514" spans="1:28" ht="15" customHeight="1">
      <c r="A514" s="109">
        <v>505</v>
      </c>
      <c r="B514" s="222" t="str">
        <f t="shared" si="2"/>
        <v>Klik Disini</v>
      </c>
      <c r="C514" s="223" t="s">
        <v>6374</v>
      </c>
      <c r="D514" s="223"/>
      <c r="E514" s="223" t="s">
        <v>6375</v>
      </c>
      <c r="F514" s="223" t="s">
        <v>6376</v>
      </c>
      <c r="G514" s="223" t="s">
        <v>6377</v>
      </c>
      <c r="H514" s="223" t="s">
        <v>3727</v>
      </c>
      <c r="I514" s="258" t="s">
        <v>446</v>
      </c>
      <c r="J514" s="186" t="s">
        <v>385</v>
      </c>
      <c r="K514" s="223" t="s">
        <v>447</v>
      </c>
      <c r="L514" s="223"/>
      <c r="M514" s="259" t="s">
        <v>447</v>
      </c>
      <c r="N514" s="223" t="s">
        <v>449</v>
      </c>
      <c r="O514" s="223" t="s">
        <v>450</v>
      </c>
      <c r="P514" s="260">
        <v>2017</v>
      </c>
      <c r="Q514" s="260">
        <v>2018</v>
      </c>
      <c r="R514" s="223" t="s">
        <v>3412</v>
      </c>
      <c r="S514" s="223" t="s">
        <v>78</v>
      </c>
      <c r="T514" s="223" t="s">
        <v>451</v>
      </c>
      <c r="U514" s="261">
        <v>288</v>
      </c>
      <c r="V514" s="86" t="s">
        <v>452</v>
      </c>
      <c r="W514" s="223" t="s">
        <v>1252</v>
      </c>
      <c r="X514" s="223" t="s">
        <v>6378</v>
      </c>
      <c r="Y514" s="262">
        <v>92500</v>
      </c>
      <c r="Z514" s="226"/>
      <c r="AA514" s="241">
        <f t="shared" si="3"/>
        <v>0</v>
      </c>
      <c r="AB514" s="237" t="s">
        <v>6379</v>
      </c>
    </row>
    <row r="515" spans="1:28" ht="15" customHeight="1">
      <c r="A515" s="109">
        <v>506</v>
      </c>
      <c r="B515" s="222" t="str">
        <f t="shared" si="2"/>
        <v>Klik Disini</v>
      </c>
      <c r="C515" s="223" t="s">
        <v>6380</v>
      </c>
      <c r="D515" s="223"/>
      <c r="E515" s="223" t="s">
        <v>6381</v>
      </c>
      <c r="F515" s="223" t="s">
        <v>6382</v>
      </c>
      <c r="G515" s="223" t="s">
        <v>6383</v>
      </c>
      <c r="H515" s="223" t="s">
        <v>384</v>
      </c>
      <c r="I515" s="258" t="s">
        <v>446</v>
      </c>
      <c r="J515" s="186" t="s">
        <v>339</v>
      </c>
      <c r="K515" s="223" t="s">
        <v>447</v>
      </c>
      <c r="L515" s="223"/>
      <c r="M515" s="259" t="s">
        <v>447</v>
      </c>
      <c r="N515" s="223" t="s">
        <v>449</v>
      </c>
      <c r="O515" s="223" t="s">
        <v>450</v>
      </c>
      <c r="P515" s="260">
        <v>2017</v>
      </c>
      <c r="Q515" s="260">
        <v>2018</v>
      </c>
      <c r="R515" s="223" t="s">
        <v>3675</v>
      </c>
      <c r="S515" s="223" t="s">
        <v>78</v>
      </c>
      <c r="T515" s="223" t="s">
        <v>451</v>
      </c>
      <c r="U515" s="261">
        <v>180</v>
      </c>
      <c r="V515" s="86" t="s">
        <v>452</v>
      </c>
      <c r="W515" s="223" t="s">
        <v>6169</v>
      </c>
      <c r="X515" s="223" t="s">
        <v>6384</v>
      </c>
      <c r="Y515" s="262">
        <v>92500</v>
      </c>
      <c r="Z515" s="226"/>
      <c r="AA515" s="241">
        <f t="shared" si="3"/>
        <v>0</v>
      </c>
      <c r="AB515" s="237" t="s">
        <v>6385</v>
      </c>
    </row>
    <row r="516" spans="1:28" ht="15" customHeight="1">
      <c r="A516" s="109">
        <v>507</v>
      </c>
      <c r="B516" s="222" t="str">
        <f t="shared" si="2"/>
        <v>Klik Disini</v>
      </c>
      <c r="C516" s="223" t="s">
        <v>6386</v>
      </c>
      <c r="D516" s="223"/>
      <c r="E516" s="223" t="s">
        <v>6387</v>
      </c>
      <c r="F516" s="223" t="s">
        <v>6388</v>
      </c>
      <c r="G516" s="223" t="s">
        <v>6389</v>
      </c>
      <c r="H516" s="223" t="s">
        <v>266</v>
      </c>
      <c r="I516" s="258" t="s">
        <v>583</v>
      </c>
      <c r="J516" s="186" t="s">
        <v>265</v>
      </c>
      <c r="K516" s="223" t="s">
        <v>447</v>
      </c>
      <c r="L516" s="223"/>
      <c r="M516" s="259" t="s">
        <v>447</v>
      </c>
      <c r="N516" s="223" t="s">
        <v>449</v>
      </c>
      <c r="O516" s="223" t="s">
        <v>583</v>
      </c>
      <c r="P516" s="260">
        <v>2017</v>
      </c>
      <c r="Q516" s="260">
        <v>2018</v>
      </c>
      <c r="R516" s="223" t="s">
        <v>3480</v>
      </c>
      <c r="S516" s="223" t="s">
        <v>78</v>
      </c>
      <c r="T516" s="223" t="s">
        <v>451</v>
      </c>
      <c r="U516" s="261">
        <v>192</v>
      </c>
      <c r="V516" s="86" t="s">
        <v>452</v>
      </c>
      <c r="W516" s="223" t="s">
        <v>999</v>
      </c>
      <c r="X516" s="223" t="s">
        <v>6390</v>
      </c>
      <c r="Y516" s="262">
        <v>49500</v>
      </c>
      <c r="Z516" s="226"/>
      <c r="AA516" s="241">
        <f t="shared" si="3"/>
        <v>0</v>
      </c>
      <c r="AB516" s="237" t="s">
        <v>6391</v>
      </c>
    </row>
    <row r="517" spans="1:28" ht="15" customHeight="1">
      <c r="A517" s="109">
        <v>508</v>
      </c>
      <c r="B517" s="222" t="str">
        <f t="shared" si="2"/>
        <v>Klik Disini</v>
      </c>
      <c r="C517" s="223" t="s">
        <v>6392</v>
      </c>
      <c r="D517" s="223"/>
      <c r="E517" s="223" t="s">
        <v>6393</v>
      </c>
      <c r="F517" s="223" t="s">
        <v>6394</v>
      </c>
      <c r="G517" s="223" t="s">
        <v>6395</v>
      </c>
      <c r="H517" s="223" t="s">
        <v>4580</v>
      </c>
      <c r="I517" s="258" t="s">
        <v>592</v>
      </c>
      <c r="J517" s="186" t="s">
        <v>322</v>
      </c>
      <c r="K517" s="223" t="s">
        <v>447</v>
      </c>
      <c r="L517" s="223"/>
      <c r="M517" s="259" t="s">
        <v>447</v>
      </c>
      <c r="N517" s="223" t="s">
        <v>449</v>
      </c>
      <c r="O517" s="223" t="s">
        <v>450</v>
      </c>
      <c r="P517" s="260">
        <v>2017</v>
      </c>
      <c r="Q517" s="260">
        <v>2018</v>
      </c>
      <c r="R517" s="223" t="s">
        <v>3643</v>
      </c>
      <c r="S517" s="223" t="s">
        <v>78</v>
      </c>
      <c r="T517" s="223" t="s">
        <v>451</v>
      </c>
      <c r="U517" s="261">
        <v>176</v>
      </c>
      <c r="V517" s="86" t="s">
        <v>452</v>
      </c>
      <c r="W517" s="223" t="s">
        <v>4598</v>
      </c>
      <c r="X517" s="223" t="s">
        <v>6396</v>
      </c>
      <c r="Y517" s="262">
        <v>82000</v>
      </c>
      <c r="Z517" s="226"/>
      <c r="AA517" s="241">
        <f t="shared" si="3"/>
        <v>0</v>
      </c>
      <c r="AB517" s="237" t="s">
        <v>6397</v>
      </c>
    </row>
    <row r="518" spans="1:28" ht="15" customHeight="1">
      <c r="A518" s="109">
        <v>509</v>
      </c>
      <c r="B518" s="222" t="str">
        <f t="shared" si="2"/>
        <v>Klik Disini</v>
      </c>
      <c r="C518" s="223" t="s">
        <v>6398</v>
      </c>
      <c r="D518" s="223"/>
      <c r="E518" s="223" t="s">
        <v>6399</v>
      </c>
      <c r="F518" s="223" t="s">
        <v>6400</v>
      </c>
      <c r="G518" s="223" t="s">
        <v>6401</v>
      </c>
      <c r="H518" s="223" t="s">
        <v>333</v>
      </c>
      <c r="I518" s="258" t="s">
        <v>592</v>
      </c>
      <c r="J518" s="186" t="s">
        <v>332</v>
      </c>
      <c r="K518" s="223" t="s">
        <v>447</v>
      </c>
      <c r="L518" s="223"/>
      <c r="M518" s="259" t="s">
        <v>447</v>
      </c>
      <c r="N518" s="223" t="s">
        <v>449</v>
      </c>
      <c r="O518" s="223" t="s">
        <v>450</v>
      </c>
      <c r="P518" s="260">
        <v>2016</v>
      </c>
      <c r="Q518" s="260">
        <v>2018</v>
      </c>
      <c r="R518" s="223" t="s">
        <v>3412</v>
      </c>
      <c r="S518" s="223" t="s">
        <v>78</v>
      </c>
      <c r="T518" s="223" t="s">
        <v>451</v>
      </c>
      <c r="U518" s="261">
        <v>368</v>
      </c>
      <c r="V518" s="86" t="s">
        <v>452</v>
      </c>
      <c r="W518" s="223" t="s">
        <v>6402</v>
      </c>
      <c r="X518" s="223" t="s">
        <v>6403</v>
      </c>
      <c r="Y518" s="262">
        <v>78000</v>
      </c>
      <c r="Z518" s="226"/>
      <c r="AA518" s="241">
        <f t="shared" si="3"/>
        <v>0</v>
      </c>
      <c r="AB518" s="237" t="s">
        <v>6404</v>
      </c>
    </row>
    <row r="519" spans="1:28" ht="15" customHeight="1">
      <c r="A519" s="109">
        <v>510</v>
      </c>
      <c r="B519" s="222" t="str">
        <f t="shared" si="2"/>
        <v>Klik Disini</v>
      </c>
      <c r="C519" s="223" t="s">
        <v>6405</v>
      </c>
      <c r="D519" s="223"/>
      <c r="E519" s="223" t="s">
        <v>6406</v>
      </c>
      <c r="F519" s="223" t="s">
        <v>6407</v>
      </c>
      <c r="G519" s="223" t="s">
        <v>6408</v>
      </c>
      <c r="H519" s="223" t="s">
        <v>4580</v>
      </c>
      <c r="I519" s="258" t="s">
        <v>592</v>
      </c>
      <c r="J519" s="186" t="s">
        <v>322</v>
      </c>
      <c r="K519" s="223" t="s">
        <v>447</v>
      </c>
      <c r="L519" s="223"/>
      <c r="M519" s="259" t="s">
        <v>447</v>
      </c>
      <c r="N519" s="223" t="s">
        <v>449</v>
      </c>
      <c r="O519" s="223" t="s">
        <v>462</v>
      </c>
      <c r="P519" s="260">
        <v>2016</v>
      </c>
      <c r="Q519" s="260">
        <v>2018</v>
      </c>
      <c r="R519" s="223" t="s">
        <v>3643</v>
      </c>
      <c r="S519" s="223" t="s">
        <v>78</v>
      </c>
      <c r="T519" s="223" t="s">
        <v>451</v>
      </c>
      <c r="U519" s="261">
        <v>144</v>
      </c>
      <c r="V519" s="86" t="s">
        <v>452</v>
      </c>
      <c r="W519" s="223" t="s">
        <v>6409</v>
      </c>
      <c r="X519" s="223" t="s">
        <v>6410</v>
      </c>
      <c r="Y519" s="262">
        <v>61500</v>
      </c>
      <c r="Z519" s="226"/>
      <c r="AA519" s="241">
        <f t="shared" si="3"/>
        <v>0</v>
      </c>
      <c r="AB519" s="237" t="s">
        <v>6411</v>
      </c>
    </row>
    <row r="520" spans="1:28" ht="15" customHeight="1">
      <c r="A520" s="109">
        <v>511</v>
      </c>
      <c r="B520" s="222" t="str">
        <f t="shared" ref="B520:B774" si="4">HYPERLINK("https://mocostore.moco.co.id/catalog/"&amp;AB520,"Klik Disini")</f>
        <v>Klik Disini</v>
      </c>
      <c r="C520" s="223" t="s">
        <v>6412</v>
      </c>
      <c r="D520" s="223"/>
      <c r="E520" s="223" t="s">
        <v>6413</v>
      </c>
      <c r="F520" s="223" t="s">
        <v>6414</v>
      </c>
      <c r="G520" s="223" t="s">
        <v>6415</v>
      </c>
      <c r="H520" s="223" t="s">
        <v>266</v>
      </c>
      <c r="I520" s="258" t="s">
        <v>583</v>
      </c>
      <c r="J520" s="186" t="s">
        <v>265</v>
      </c>
      <c r="K520" s="223" t="s">
        <v>1953</v>
      </c>
      <c r="L520" s="223"/>
      <c r="M520" s="259" t="s">
        <v>447</v>
      </c>
      <c r="N520" s="223" t="s">
        <v>449</v>
      </c>
      <c r="O520" s="223" t="s">
        <v>3419</v>
      </c>
      <c r="P520" s="260">
        <v>2016</v>
      </c>
      <c r="Q520" s="260">
        <v>2021</v>
      </c>
      <c r="R520" s="223" t="s">
        <v>3480</v>
      </c>
      <c r="S520" s="223" t="s">
        <v>78</v>
      </c>
      <c r="T520" s="223" t="s">
        <v>451</v>
      </c>
      <c r="U520" s="261">
        <v>338</v>
      </c>
      <c r="V520" s="86" t="s">
        <v>452</v>
      </c>
      <c r="W520" s="223" t="s">
        <v>3741</v>
      </c>
      <c r="X520" s="223" t="s">
        <v>6416</v>
      </c>
      <c r="Y520" s="262">
        <v>77500</v>
      </c>
      <c r="Z520" s="226"/>
      <c r="AA520" s="241">
        <f t="shared" ref="AA520:AA774" si="5">Y520*Z520</f>
        <v>0</v>
      </c>
      <c r="AB520" s="237" t="s">
        <v>6417</v>
      </c>
    </row>
    <row r="521" spans="1:28" ht="15" customHeight="1">
      <c r="A521" s="109">
        <v>512</v>
      </c>
      <c r="B521" s="222" t="str">
        <f t="shared" si="4"/>
        <v>Klik Disini</v>
      </c>
      <c r="C521" s="223" t="s">
        <v>6418</v>
      </c>
      <c r="D521" s="223"/>
      <c r="E521" s="223" t="s">
        <v>6419</v>
      </c>
      <c r="F521" s="223" t="s">
        <v>6420</v>
      </c>
      <c r="G521" s="223" t="s">
        <v>6421</v>
      </c>
      <c r="H521" s="223" t="s">
        <v>4580</v>
      </c>
      <c r="I521" s="258" t="s">
        <v>446</v>
      </c>
      <c r="J521" s="186" t="s">
        <v>347</v>
      </c>
      <c r="K521" s="223" t="s">
        <v>447</v>
      </c>
      <c r="L521" s="223"/>
      <c r="M521" s="259" t="s">
        <v>447</v>
      </c>
      <c r="N521" s="223" t="s">
        <v>449</v>
      </c>
      <c r="O521" s="223" t="s">
        <v>3419</v>
      </c>
      <c r="P521" s="260">
        <v>2016</v>
      </c>
      <c r="Q521" s="260">
        <v>2018</v>
      </c>
      <c r="R521" s="223" t="s">
        <v>3643</v>
      </c>
      <c r="S521" s="223" t="s">
        <v>78</v>
      </c>
      <c r="T521" s="223" t="s">
        <v>451</v>
      </c>
      <c r="U521" s="261">
        <v>176</v>
      </c>
      <c r="V521" s="86" t="s">
        <v>452</v>
      </c>
      <c r="W521" s="223" t="s">
        <v>6422</v>
      </c>
      <c r="X521" s="223" t="s">
        <v>6423</v>
      </c>
      <c r="Y521" s="262">
        <v>91000</v>
      </c>
      <c r="Z521" s="226"/>
      <c r="AA521" s="241">
        <f t="shared" si="5"/>
        <v>0</v>
      </c>
      <c r="AB521" s="237" t="s">
        <v>6424</v>
      </c>
    </row>
    <row r="522" spans="1:28" ht="15" customHeight="1">
      <c r="A522" s="109">
        <v>513</v>
      </c>
      <c r="B522" s="222" t="str">
        <f t="shared" si="4"/>
        <v>Klik Disini</v>
      </c>
      <c r="C522" s="223" t="s">
        <v>6425</v>
      </c>
      <c r="D522" s="223"/>
      <c r="E522" s="223" t="s">
        <v>6426</v>
      </c>
      <c r="F522" s="223" t="s">
        <v>6427</v>
      </c>
      <c r="G522" s="223" t="s">
        <v>6428</v>
      </c>
      <c r="H522" s="223" t="s">
        <v>384</v>
      </c>
      <c r="I522" s="258" t="s">
        <v>446</v>
      </c>
      <c r="J522" s="186" t="s">
        <v>383</v>
      </c>
      <c r="K522" s="264"/>
      <c r="L522" s="264"/>
      <c r="M522" s="259"/>
      <c r="N522" s="223"/>
      <c r="O522" s="223"/>
      <c r="P522" s="260">
        <v>2016</v>
      </c>
      <c r="Q522" s="260">
        <v>2018</v>
      </c>
      <c r="R522" s="223" t="s">
        <v>3675</v>
      </c>
      <c r="S522" s="223" t="s">
        <v>78</v>
      </c>
      <c r="T522" s="223"/>
      <c r="U522" s="261">
        <v>128</v>
      </c>
      <c r="V522" s="86" t="s">
        <v>452</v>
      </c>
      <c r="W522" s="223" t="s">
        <v>606</v>
      </c>
      <c r="X522" s="223" t="s">
        <v>6429</v>
      </c>
      <c r="Y522" s="262">
        <v>56500</v>
      </c>
      <c r="Z522" s="226"/>
      <c r="AA522" s="241">
        <f t="shared" si="5"/>
        <v>0</v>
      </c>
      <c r="AB522" s="237" t="s">
        <v>6430</v>
      </c>
    </row>
    <row r="523" spans="1:28" ht="15" customHeight="1">
      <c r="A523" s="109">
        <v>514</v>
      </c>
      <c r="B523" s="222" t="str">
        <f t="shared" si="4"/>
        <v>Klik Disini</v>
      </c>
      <c r="C523" s="223" t="s">
        <v>6431</v>
      </c>
      <c r="D523" s="223"/>
      <c r="E523" s="223" t="s">
        <v>6432</v>
      </c>
      <c r="F523" s="223" t="s">
        <v>6433</v>
      </c>
      <c r="G523" s="223" t="s">
        <v>6434</v>
      </c>
      <c r="H523" s="223" t="s">
        <v>384</v>
      </c>
      <c r="I523" s="258" t="s">
        <v>446</v>
      </c>
      <c r="J523" s="186" t="s">
        <v>383</v>
      </c>
      <c r="K523" s="223" t="s">
        <v>447</v>
      </c>
      <c r="L523" s="223"/>
      <c r="M523" s="259" t="s">
        <v>447</v>
      </c>
      <c r="N523" s="223" t="s">
        <v>449</v>
      </c>
      <c r="O523" s="223" t="s">
        <v>450</v>
      </c>
      <c r="P523" s="260">
        <v>2016</v>
      </c>
      <c r="Q523" s="260">
        <v>2018</v>
      </c>
      <c r="R523" s="223" t="s">
        <v>3675</v>
      </c>
      <c r="S523" s="223" t="s">
        <v>78</v>
      </c>
      <c r="T523" s="223" t="s">
        <v>451</v>
      </c>
      <c r="U523" s="261">
        <v>144</v>
      </c>
      <c r="V523" s="86" t="s">
        <v>452</v>
      </c>
      <c r="W523" s="223" t="s">
        <v>2542</v>
      </c>
      <c r="X523" s="223" t="s">
        <v>6435</v>
      </c>
      <c r="Y523" s="262">
        <v>78000</v>
      </c>
      <c r="Z523" s="226"/>
      <c r="AA523" s="241">
        <f t="shared" si="5"/>
        <v>0</v>
      </c>
      <c r="AB523" s="237" t="s">
        <v>6436</v>
      </c>
    </row>
    <row r="524" spans="1:28" ht="15" customHeight="1">
      <c r="A524" s="109">
        <v>515</v>
      </c>
      <c r="B524" s="222" t="str">
        <f t="shared" si="4"/>
        <v>Klik Disini</v>
      </c>
      <c r="C524" s="223" t="s">
        <v>6437</v>
      </c>
      <c r="D524" s="223"/>
      <c r="E524" s="223" t="s">
        <v>3529</v>
      </c>
      <c r="F524" s="223" t="s">
        <v>6438</v>
      </c>
      <c r="G524" s="223" t="s">
        <v>6439</v>
      </c>
      <c r="H524" s="223" t="s">
        <v>3532</v>
      </c>
      <c r="I524" s="258" t="s">
        <v>446</v>
      </c>
      <c r="J524" s="186" t="s">
        <v>345</v>
      </c>
      <c r="K524" s="223" t="s">
        <v>447</v>
      </c>
      <c r="L524" s="223"/>
      <c r="M524" s="259" t="s">
        <v>447</v>
      </c>
      <c r="N524" s="223" t="s">
        <v>449</v>
      </c>
      <c r="O524" s="223" t="s">
        <v>450</v>
      </c>
      <c r="P524" s="260">
        <v>2016</v>
      </c>
      <c r="Q524" s="260">
        <v>2018</v>
      </c>
      <c r="R524" s="223" t="s">
        <v>3412</v>
      </c>
      <c r="S524" s="223" t="s">
        <v>78</v>
      </c>
      <c r="T524" s="223" t="s">
        <v>451</v>
      </c>
      <c r="U524" s="261">
        <v>176</v>
      </c>
      <c r="V524" s="86" t="s">
        <v>452</v>
      </c>
      <c r="W524" s="223" t="s">
        <v>5162</v>
      </c>
      <c r="X524" s="223" t="s">
        <v>6440</v>
      </c>
      <c r="Y524" s="262">
        <v>78000</v>
      </c>
      <c r="Z524" s="226"/>
      <c r="AA524" s="241">
        <f t="shared" si="5"/>
        <v>0</v>
      </c>
      <c r="AB524" s="237" t="s">
        <v>6441</v>
      </c>
    </row>
    <row r="525" spans="1:28" ht="15" customHeight="1">
      <c r="A525" s="109">
        <v>516</v>
      </c>
      <c r="B525" s="222" t="str">
        <f t="shared" si="4"/>
        <v>Klik Disini</v>
      </c>
      <c r="C525" s="223" t="s">
        <v>6442</v>
      </c>
      <c r="D525" s="223"/>
      <c r="E525" s="223" t="s">
        <v>6443</v>
      </c>
      <c r="F525" s="223" t="s">
        <v>6444</v>
      </c>
      <c r="G525" s="223" t="s">
        <v>6445</v>
      </c>
      <c r="H525" s="223" t="s">
        <v>2070</v>
      </c>
      <c r="I525" s="258" t="s">
        <v>583</v>
      </c>
      <c r="J525" s="186" t="s">
        <v>263</v>
      </c>
      <c r="K525" s="223" t="s">
        <v>1953</v>
      </c>
      <c r="L525" s="223"/>
      <c r="M525" s="259" t="s">
        <v>447</v>
      </c>
      <c r="N525" s="223" t="s">
        <v>449</v>
      </c>
      <c r="O525" s="223" t="s">
        <v>450</v>
      </c>
      <c r="P525" s="260">
        <v>2016</v>
      </c>
      <c r="Q525" s="260">
        <v>2018</v>
      </c>
      <c r="R525" s="223" t="s">
        <v>3740</v>
      </c>
      <c r="S525" s="223" t="s">
        <v>78</v>
      </c>
      <c r="T525" s="223" t="s">
        <v>451</v>
      </c>
      <c r="U525" s="261">
        <v>146</v>
      </c>
      <c r="V525" s="86" t="s">
        <v>452</v>
      </c>
      <c r="W525" s="223" t="s">
        <v>6446</v>
      </c>
      <c r="X525" s="223" t="s">
        <v>6447</v>
      </c>
      <c r="Y525" s="262">
        <v>92500</v>
      </c>
      <c r="Z525" s="226"/>
      <c r="AA525" s="241">
        <f t="shared" si="5"/>
        <v>0</v>
      </c>
      <c r="AB525" s="237" t="s">
        <v>6448</v>
      </c>
    </row>
    <row r="526" spans="1:28" ht="15" customHeight="1">
      <c r="A526" s="109">
        <v>517</v>
      </c>
      <c r="B526" s="222" t="str">
        <f t="shared" si="4"/>
        <v>Klik Disini</v>
      </c>
      <c r="C526" s="223" t="s">
        <v>6449</v>
      </c>
      <c r="D526" s="223"/>
      <c r="E526" s="223" t="s">
        <v>6450</v>
      </c>
      <c r="F526" s="223" t="s">
        <v>6451</v>
      </c>
      <c r="G526" s="223" t="s">
        <v>6452</v>
      </c>
      <c r="H526" s="223" t="s">
        <v>370</v>
      </c>
      <c r="I526" s="258" t="s">
        <v>446</v>
      </c>
      <c r="J526" s="186" t="s">
        <v>371</v>
      </c>
      <c r="K526" s="223" t="s">
        <v>447</v>
      </c>
      <c r="L526" s="223"/>
      <c r="M526" s="259" t="s">
        <v>447</v>
      </c>
      <c r="N526" s="223" t="s">
        <v>449</v>
      </c>
      <c r="O526" s="223" t="s">
        <v>450</v>
      </c>
      <c r="P526" s="260">
        <v>2015</v>
      </c>
      <c r="Q526" s="260">
        <v>2018</v>
      </c>
      <c r="R526" s="223" t="s">
        <v>3412</v>
      </c>
      <c r="S526" s="223" t="s">
        <v>78</v>
      </c>
      <c r="T526" s="223" t="s">
        <v>451</v>
      </c>
      <c r="U526" s="261">
        <v>432</v>
      </c>
      <c r="V526" s="86" t="s">
        <v>452</v>
      </c>
      <c r="W526" s="223" t="s">
        <v>5221</v>
      </c>
      <c r="X526" s="223" t="s">
        <v>6453</v>
      </c>
      <c r="Y526" s="262">
        <v>103000</v>
      </c>
      <c r="Z526" s="226"/>
      <c r="AA526" s="241">
        <f t="shared" si="5"/>
        <v>0</v>
      </c>
      <c r="AB526" s="237" t="s">
        <v>6454</v>
      </c>
    </row>
    <row r="527" spans="1:28" ht="15" customHeight="1">
      <c r="A527" s="109">
        <v>518</v>
      </c>
      <c r="B527" s="222" t="str">
        <f t="shared" si="4"/>
        <v>Klik Disini</v>
      </c>
      <c r="C527" s="223" t="s">
        <v>6455</v>
      </c>
      <c r="D527" s="223"/>
      <c r="E527" s="223" t="s">
        <v>6456</v>
      </c>
      <c r="F527" s="223" t="s">
        <v>6457</v>
      </c>
      <c r="G527" s="223" t="s">
        <v>6458</v>
      </c>
      <c r="H527" s="223" t="s">
        <v>266</v>
      </c>
      <c r="I527" s="258" t="s">
        <v>583</v>
      </c>
      <c r="J527" s="186" t="s">
        <v>265</v>
      </c>
      <c r="K527" s="223" t="s">
        <v>1953</v>
      </c>
      <c r="L527" s="223"/>
      <c r="M527" s="259" t="s">
        <v>447</v>
      </c>
      <c r="N527" s="223" t="s">
        <v>449</v>
      </c>
      <c r="O527" s="223" t="s">
        <v>583</v>
      </c>
      <c r="P527" s="260">
        <v>2015</v>
      </c>
      <c r="Q527" s="260">
        <v>2021</v>
      </c>
      <c r="R527" s="223" t="s">
        <v>3480</v>
      </c>
      <c r="S527" s="223" t="s">
        <v>78</v>
      </c>
      <c r="T527" s="223" t="s">
        <v>451</v>
      </c>
      <c r="U527" s="261">
        <v>178</v>
      </c>
      <c r="V527" s="86" t="s">
        <v>452</v>
      </c>
      <c r="W527" s="223" t="s">
        <v>1161</v>
      </c>
      <c r="X527" s="223" t="s">
        <v>6459</v>
      </c>
      <c r="Y527" s="262">
        <v>52000</v>
      </c>
      <c r="Z527" s="226"/>
      <c r="AA527" s="241">
        <f t="shared" si="5"/>
        <v>0</v>
      </c>
      <c r="AB527" s="237" t="s">
        <v>6460</v>
      </c>
    </row>
    <row r="528" spans="1:28" ht="15" customHeight="1">
      <c r="A528" s="109">
        <v>519</v>
      </c>
      <c r="B528" s="222" t="str">
        <f t="shared" si="4"/>
        <v>Klik Disini</v>
      </c>
      <c r="C528" s="223" t="s">
        <v>6461</v>
      </c>
      <c r="D528" s="223"/>
      <c r="E528" s="223" t="s">
        <v>5125</v>
      </c>
      <c r="F528" s="223" t="s">
        <v>6462</v>
      </c>
      <c r="G528" s="223" t="s">
        <v>6463</v>
      </c>
      <c r="H528" s="223" t="s">
        <v>841</v>
      </c>
      <c r="I528" s="258" t="s">
        <v>446</v>
      </c>
      <c r="J528" s="186" t="s">
        <v>373</v>
      </c>
      <c r="K528" s="223" t="s">
        <v>447</v>
      </c>
      <c r="L528" s="223"/>
      <c r="M528" s="259" t="s">
        <v>447</v>
      </c>
      <c r="N528" s="223" t="s">
        <v>449</v>
      </c>
      <c r="O528" s="223" t="s">
        <v>3419</v>
      </c>
      <c r="P528" s="260">
        <v>2015</v>
      </c>
      <c r="Q528" s="260">
        <v>2018</v>
      </c>
      <c r="R528" s="223" t="s">
        <v>3412</v>
      </c>
      <c r="S528" s="223" t="s">
        <v>78</v>
      </c>
      <c r="T528" s="223" t="s">
        <v>451</v>
      </c>
      <c r="U528" s="261">
        <v>274</v>
      </c>
      <c r="V528" s="86" t="s">
        <v>452</v>
      </c>
      <c r="W528" s="223" t="s">
        <v>3556</v>
      </c>
      <c r="X528" s="223" t="s">
        <v>6464</v>
      </c>
      <c r="Y528" s="262">
        <v>86500</v>
      </c>
      <c r="Z528" s="226"/>
      <c r="AA528" s="241">
        <f t="shared" si="5"/>
        <v>0</v>
      </c>
      <c r="AB528" s="237" t="s">
        <v>6465</v>
      </c>
    </row>
    <row r="529" spans="1:28" ht="15" customHeight="1">
      <c r="A529" s="109">
        <v>520</v>
      </c>
      <c r="B529" s="222" t="str">
        <f t="shared" si="4"/>
        <v>Klik Disini</v>
      </c>
      <c r="C529" s="223" t="s">
        <v>6466</v>
      </c>
      <c r="D529" s="223"/>
      <c r="E529" s="223" t="s">
        <v>6467</v>
      </c>
      <c r="F529" s="223" t="s">
        <v>6468</v>
      </c>
      <c r="G529" s="223" t="s">
        <v>6469</v>
      </c>
      <c r="H529" s="223" t="s">
        <v>4580</v>
      </c>
      <c r="I529" s="258" t="s">
        <v>446</v>
      </c>
      <c r="J529" s="186" t="s">
        <v>347</v>
      </c>
      <c r="K529" s="264"/>
      <c r="L529" s="264"/>
      <c r="M529" s="259"/>
      <c r="N529" s="223" t="s">
        <v>449</v>
      </c>
      <c r="O529" s="223" t="s">
        <v>3419</v>
      </c>
      <c r="P529" s="260">
        <v>2017</v>
      </c>
      <c r="Q529" s="260">
        <v>2018</v>
      </c>
      <c r="R529" s="223" t="s">
        <v>3643</v>
      </c>
      <c r="S529" s="223" t="s">
        <v>78</v>
      </c>
      <c r="T529" s="223" t="s">
        <v>451</v>
      </c>
      <c r="U529" s="261">
        <v>552</v>
      </c>
      <c r="V529" s="86" t="s">
        <v>452</v>
      </c>
      <c r="W529" s="223" t="s">
        <v>856</v>
      </c>
      <c r="X529" s="223" t="s">
        <v>6470</v>
      </c>
      <c r="Y529" s="262">
        <v>282000</v>
      </c>
      <c r="Z529" s="226"/>
      <c r="AA529" s="241">
        <f t="shared" si="5"/>
        <v>0</v>
      </c>
      <c r="AB529" s="237" t="s">
        <v>6471</v>
      </c>
    </row>
    <row r="530" spans="1:28" ht="15" customHeight="1">
      <c r="A530" s="109">
        <v>521</v>
      </c>
      <c r="B530" s="222" t="str">
        <f t="shared" si="4"/>
        <v>Klik Disini</v>
      </c>
      <c r="C530" s="223" t="s">
        <v>6472</v>
      </c>
      <c r="D530" s="223"/>
      <c r="E530" s="223" t="s">
        <v>4207</v>
      </c>
      <c r="F530" s="223" t="s">
        <v>6473</v>
      </c>
      <c r="G530" s="223" t="s">
        <v>6474</v>
      </c>
      <c r="H530" s="223" t="s">
        <v>3662</v>
      </c>
      <c r="I530" s="258" t="s">
        <v>592</v>
      </c>
      <c r="J530" s="186" t="s">
        <v>322</v>
      </c>
      <c r="K530" s="223" t="s">
        <v>447</v>
      </c>
      <c r="L530" s="223"/>
      <c r="M530" s="259" t="s">
        <v>447</v>
      </c>
      <c r="N530" s="223" t="s">
        <v>449</v>
      </c>
      <c r="O530" s="223" t="s">
        <v>450</v>
      </c>
      <c r="P530" s="260">
        <v>2016</v>
      </c>
      <c r="Q530" s="260">
        <v>2018</v>
      </c>
      <c r="R530" s="223" t="s">
        <v>3643</v>
      </c>
      <c r="S530" s="223" t="s">
        <v>78</v>
      </c>
      <c r="T530" s="223" t="s">
        <v>451</v>
      </c>
      <c r="U530" s="261">
        <v>192</v>
      </c>
      <c r="V530" s="86" t="s">
        <v>452</v>
      </c>
      <c r="W530" s="223" t="s">
        <v>3874</v>
      </c>
      <c r="X530" s="223" t="s">
        <v>6475</v>
      </c>
      <c r="Y530" s="262">
        <v>78000</v>
      </c>
      <c r="Z530" s="226"/>
      <c r="AA530" s="241">
        <f t="shared" si="5"/>
        <v>0</v>
      </c>
      <c r="AB530" s="237" t="s">
        <v>6476</v>
      </c>
    </row>
    <row r="531" spans="1:28" ht="15" customHeight="1">
      <c r="A531" s="109">
        <v>522</v>
      </c>
      <c r="B531" s="222" t="str">
        <f t="shared" si="4"/>
        <v>Klik Disini</v>
      </c>
      <c r="C531" s="223" t="s">
        <v>6477</v>
      </c>
      <c r="D531" s="223"/>
      <c r="E531" s="223" t="s">
        <v>5149</v>
      </c>
      <c r="F531" s="223" t="s">
        <v>6478</v>
      </c>
      <c r="G531" s="223" t="s">
        <v>6479</v>
      </c>
      <c r="H531" s="223" t="s">
        <v>3662</v>
      </c>
      <c r="I531" s="258" t="s">
        <v>592</v>
      </c>
      <c r="J531" s="186" t="s">
        <v>322</v>
      </c>
      <c r="K531" s="264"/>
      <c r="L531" s="264"/>
      <c r="M531" s="259"/>
      <c r="N531" s="223" t="s">
        <v>449</v>
      </c>
      <c r="O531" s="223" t="s">
        <v>3419</v>
      </c>
      <c r="P531" s="260">
        <v>2016</v>
      </c>
      <c r="Q531" s="260">
        <v>2018</v>
      </c>
      <c r="R531" s="223" t="s">
        <v>3643</v>
      </c>
      <c r="S531" s="223" t="s">
        <v>78</v>
      </c>
      <c r="T531" s="223" t="s">
        <v>451</v>
      </c>
      <c r="U531" s="261">
        <v>176</v>
      </c>
      <c r="V531" s="86" t="s">
        <v>452</v>
      </c>
      <c r="W531" s="223" t="s">
        <v>3874</v>
      </c>
      <c r="X531" s="223" t="s">
        <v>6480</v>
      </c>
      <c r="Y531" s="262">
        <v>79500</v>
      </c>
      <c r="Z531" s="226"/>
      <c r="AA531" s="241">
        <f t="shared" si="5"/>
        <v>0</v>
      </c>
      <c r="AB531" s="237" t="s">
        <v>6481</v>
      </c>
    </row>
    <row r="532" spans="1:28" ht="15" customHeight="1">
      <c r="A532" s="109">
        <v>523</v>
      </c>
      <c r="B532" s="222" t="str">
        <f t="shared" si="4"/>
        <v>Klik Disini</v>
      </c>
      <c r="C532" s="223" t="s">
        <v>6482</v>
      </c>
      <c r="D532" s="223"/>
      <c r="E532" s="223" t="s">
        <v>6483</v>
      </c>
      <c r="F532" s="223" t="s">
        <v>6484</v>
      </c>
      <c r="G532" s="223" t="s">
        <v>6485</v>
      </c>
      <c r="H532" s="223" t="s">
        <v>4580</v>
      </c>
      <c r="I532" s="258" t="s">
        <v>446</v>
      </c>
      <c r="J532" s="186" t="s">
        <v>351</v>
      </c>
      <c r="K532" s="223" t="s">
        <v>447</v>
      </c>
      <c r="L532" s="223"/>
      <c r="M532" s="259" t="s">
        <v>447</v>
      </c>
      <c r="N532" s="223" t="s">
        <v>449</v>
      </c>
      <c r="O532" s="223" t="s">
        <v>462</v>
      </c>
      <c r="P532" s="260">
        <v>2017</v>
      </c>
      <c r="Q532" s="260">
        <v>2018</v>
      </c>
      <c r="R532" s="223" t="s">
        <v>3643</v>
      </c>
      <c r="S532" s="223" t="s">
        <v>78</v>
      </c>
      <c r="T532" s="223" t="s">
        <v>451</v>
      </c>
      <c r="U532" s="261">
        <v>192</v>
      </c>
      <c r="V532" s="86" t="s">
        <v>452</v>
      </c>
      <c r="W532" s="223" t="s">
        <v>6334</v>
      </c>
      <c r="X532" s="223" t="s">
        <v>6486</v>
      </c>
      <c r="Y532" s="262">
        <v>82000</v>
      </c>
      <c r="Z532" s="226"/>
      <c r="AA532" s="241">
        <f t="shared" si="5"/>
        <v>0</v>
      </c>
      <c r="AB532" s="237" t="s">
        <v>6487</v>
      </c>
    </row>
    <row r="533" spans="1:28" ht="15" customHeight="1">
      <c r="A533" s="109">
        <v>524</v>
      </c>
      <c r="B533" s="222" t="str">
        <f t="shared" si="4"/>
        <v>Klik Disini</v>
      </c>
      <c r="C533" s="223" t="s">
        <v>6488</v>
      </c>
      <c r="D533" s="223"/>
      <c r="E533" s="223" t="s">
        <v>6489</v>
      </c>
      <c r="F533" s="223" t="s">
        <v>6490</v>
      </c>
      <c r="G533" s="223" t="s">
        <v>6491</v>
      </c>
      <c r="H533" s="223" t="s">
        <v>362</v>
      </c>
      <c r="I533" s="258" t="s">
        <v>446</v>
      </c>
      <c r="J533" s="186" t="s">
        <v>361</v>
      </c>
      <c r="K533" s="223" t="s">
        <v>447</v>
      </c>
      <c r="L533" s="223"/>
      <c r="M533" s="259" t="s">
        <v>447</v>
      </c>
      <c r="N533" s="223" t="s">
        <v>449</v>
      </c>
      <c r="O533" s="223" t="s">
        <v>3419</v>
      </c>
      <c r="P533" s="260">
        <v>2016</v>
      </c>
      <c r="Q533" s="260">
        <v>2018</v>
      </c>
      <c r="R533" s="223" t="s">
        <v>3412</v>
      </c>
      <c r="S533" s="223" t="s">
        <v>78</v>
      </c>
      <c r="T533" s="223" t="s">
        <v>451</v>
      </c>
      <c r="U533" s="261">
        <v>306</v>
      </c>
      <c r="V533" s="86" t="s">
        <v>452</v>
      </c>
      <c r="W533" s="223" t="s">
        <v>743</v>
      </c>
      <c r="X533" s="223" t="s">
        <v>6492</v>
      </c>
      <c r="Y533" s="262">
        <v>86500</v>
      </c>
      <c r="Z533" s="226"/>
      <c r="AA533" s="241">
        <f t="shared" si="5"/>
        <v>0</v>
      </c>
      <c r="AB533" s="237" t="s">
        <v>6493</v>
      </c>
    </row>
    <row r="534" spans="1:28" ht="15" customHeight="1">
      <c r="A534" s="109">
        <v>525</v>
      </c>
      <c r="B534" s="222" t="str">
        <f t="shared" si="4"/>
        <v>Klik Disini</v>
      </c>
      <c r="C534" s="223" t="s">
        <v>6494</v>
      </c>
      <c r="D534" s="223"/>
      <c r="E534" s="223" t="s">
        <v>5254</v>
      </c>
      <c r="F534" s="223" t="s">
        <v>6495</v>
      </c>
      <c r="G534" s="223" t="s">
        <v>6496</v>
      </c>
      <c r="H534" s="223" t="s">
        <v>2070</v>
      </c>
      <c r="I534" s="258" t="s">
        <v>583</v>
      </c>
      <c r="J534" s="186" t="s">
        <v>263</v>
      </c>
      <c r="K534" s="264"/>
      <c r="L534" s="264"/>
      <c r="M534" s="259"/>
      <c r="N534" s="223"/>
      <c r="O534" s="223"/>
      <c r="P534" s="260">
        <v>2016</v>
      </c>
      <c r="Q534" s="260">
        <v>2018</v>
      </c>
      <c r="R534" s="223" t="s">
        <v>3740</v>
      </c>
      <c r="S534" s="223" t="s">
        <v>78</v>
      </c>
      <c r="T534" s="223"/>
      <c r="U534" s="261">
        <v>40</v>
      </c>
      <c r="V534" s="86" t="s">
        <v>452</v>
      </c>
      <c r="W534" s="223" t="s">
        <v>6497</v>
      </c>
      <c r="X534" s="223" t="s">
        <v>6498</v>
      </c>
      <c r="Y534" s="262">
        <v>52000</v>
      </c>
      <c r="Z534" s="226"/>
      <c r="AA534" s="241">
        <f t="shared" si="5"/>
        <v>0</v>
      </c>
      <c r="AB534" s="237" t="s">
        <v>6499</v>
      </c>
    </row>
    <row r="535" spans="1:28" ht="15" customHeight="1">
      <c r="A535" s="109">
        <v>526</v>
      </c>
      <c r="B535" s="222" t="str">
        <f t="shared" si="4"/>
        <v>Klik Disini</v>
      </c>
      <c r="C535" s="223" t="s">
        <v>6500</v>
      </c>
      <c r="D535" s="223"/>
      <c r="E535" s="223" t="s">
        <v>6501</v>
      </c>
      <c r="F535" s="223" t="s">
        <v>6502</v>
      </c>
      <c r="G535" s="223" t="s">
        <v>6503</v>
      </c>
      <c r="H535" s="223" t="s">
        <v>266</v>
      </c>
      <c r="I535" s="258" t="s">
        <v>583</v>
      </c>
      <c r="J535" s="186" t="s">
        <v>265</v>
      </c>
      <c r="K535" s="223" t="s">
        <v>447</v>
      </c>
      <c r="L535" s="223"/>
      <c r="M535" s="259" t="s">
        <v>447</v>
      </c>
      <c r="N535" s="223" t="s">
        <v>449</v>
      </c>
      <c r="O535" s="223" t="s">
        <v>583</v>
      </c>
      <c r="P535" s="260">
        <v>2016</v>
      </c>
      <c r="Q535" s="260">
        <v>2018</v>
      </c>
      <c r="R535" s="223" t="s">
        <v>3480</v>
      </c>
      <c r="S535" s="223" t="s">
        <v>78</v>
      </c>
      <c r="T535" s="223" t="s">
        <v>451</v>
      </c>
      <c r="U535" s="261">
        <v>288</v>
      </c>
      <c r="V535" s="86" t="s">
        <v>452</v>
      </c>
      <c r="W535" s="223" t="s">
        <v>1873</v>
      </c>
      <c r="X535" s="223" t="s">
        <v>6504</v>
      </c>
      <c r="Y535" s="262">
        <v>61500</v>
      </c>
      <c r="Z535" s="226"/>
      <c r="AA535" s="241">
        <f t="shared" si="5"/>
        <v>0</v>
      </c>
      <c r="AB535" s="237" t="s">
        <v>6505</v>
      </c>
    </row>
    <row r="536" spans="1:28" ht="15" customHeight="1">
      <c r="A536" s="109">
        <v>527</v>
      </c>
      <c r="B536" s="222" t="str">
        <f t="shared" si="4"/>
        <v>Klik Disini</v>
      </c>
      <c r="C536" s="223" t="s">
        <v>6506</v>
      </c>
      <c r="D536" s="223"/>
      <c r="E536" s="223" t="s">
        <v>6419</v>
      </c>
      <c r="F536" s="223" t="s">
        <v>6507</v>
      </c>
      <c r="G536" s="223" t="s">
        <v>6508</v>
      </c>
      <c r="H536" s="223" t="s">
        <v>4580</v>
      </c>
      <c r="I536" s="258" t="s">
        <v>446</v>
      </c>
      <c r="J536" s="186" t="s">
        <v>347</v>
      </c>
      <c r="K536" s="264"/>
      <c r="L536" s="264"/>
      <c r="M536" s="259"/>
      <c r="N536" s="223" t="s">
        <v>449</v>
      </c>
      <c r="O536" s="223" t="s">
        <v>3419</v>
      </c>
      <c r="P536" s="260">
        <v>2016</v>
      </c>
      <c r="Q536" s="260">
        <v>2018</v>
      </c>
      <c r="R536" s="223" t="s">
        <v>3643</v>
      </c>
      <c r="S536" s="223" t="s">
        <v>78</v>
      </c>
      <c r="T536" s="223" t="s">
        <v>451</v>
      </c>
      <c r="U536" s="261">
        <v>208</v>
      </c>
      <c r="V536" s="86" t="s">
        <v>452</v>
      </c>
      <c r="W536" s="223" t="s">
        <v>5162</v>
      </c>
      <c r="X536" s="223" t="s">
        <v>6509</v>
      </c>
      <c r="Y536" s="262">
        <v>91000</v>
      </c>
      <c r="Z536" s="226"/>
      <c r="AA536" s="241">
        <f t="shared" si="5"/>
        <v>0</v>
      </c>
      <c r="AB536" s="237" t="s">
        <v>6510</v>
      </c>
    </row>
    <row r="537" spans="1:28" ht="15" customHeight="1">
      <c r="A537" s="109">
        <v>528</v>
      </c>
      <c r="B537" s="222" t="str">
        <f t="shared" si="4"/>
        <v>Klik Disini</v>
      </c>
      <c r="C537" s="223" t="s">
        <v>6511</v>
      </c>
      <c r="D537" s="223"/>
      <c r="E537" s="223" t="s">
        <v>3548</v>
      </c>
      <c r="F537" s="223" t="s">
        <v>6512</v>
      </c>
      <c r="G537" s="223" t="s">
        <v>6513</v>
      </c>
      <c r="H537" s="223" t="s">
        <v>3473</v>
      </c>
      <c r="I537" s="258" t="s">
        <v>446</v>
      </c>
      <c r="J537" s="186" t="s">
        <v>345</v>
      </c>
      <c r="K537" s="223" t="s">
        <v>447</v>
      </c>
      <c r="L537" s="223"/>
      <c r="M537" s="259" t="s">
        <v>447</v>
      </c>
      <c r="N537" s="223" t="s">
        <v>449</v>
      </c>
      <c r="O537" s="223" t="s">
        <v>450</v>
      </c>
      <c r="P537" s="260">
        <v>2017</v>
      </c>
      <c r="Q537" s="260">
        <v>2018</v>
      </c>
      <c r="R537" s="223" t="s">
        <v>3412</v>
      </c>
      <c r="S537" s="223" t="s">
        <v>78</v>
      </c>
      <c r="T537" s="223" t="s">
        <v>451</v>
      </c>
      <c r="U537" s="261">
        <v>240</v>
      </c>
      <c r="V537" s="86" t="s">
        <v>452</v>
      </c>
      <c r="W537" s="223" t="s">
        <v>3894</v>
      </c>
      <c r="X537" s="223" t="s">
        <v>6514</v>
      </c>
      <c r="Y537" s="262">
        <v>121500</v>
      </c>
      <c r="Z537" s="226"/>
      <c r="AA537" s="241">
        <f t="shared" si="5"/>
        <v>0</v>
      </c>
      <c r="AB537" s="237" t="s">
        <v>6515</v>
      </c>
    </row>
    <row r="538" spans="1:28" ht="15" customHeight="1">
      <c r="A538" s="109">
        <v>529</v>
      </c>
      <c r="B538" s="222" t="str">
        <f t="shared" si="4"/>
        <v>Klik Disini</v>
      </c>
      <c r="C538" s="223" t="s">
        <v>6516</v>
      </c>
      <c r="D538" s="223"/>
      <c r="E538" s="223" t="s">
        <v>6517</v>
      </c>
      <c r="F538" s="223" t="s">
        <v>6518</v>
      </c>
      <c r="G538" s="223" t="s">
        <v>6519</v>
      </c>
      <c r="H538" s="223" t="s">
        <v>3727</v>
      </c>
      <c r="I538" s="258" t="s">
        <v>446</v>
      </c>
      <c r="J538" s="186" t="s">
        <v>385</v>
      </c>
      <c r="K538" s="264"/>
      <c r="L538" s="264"/>
      <c r="M538" s="259"/>
      <c r="N538" s="223" t="s">
        <v>449</v>
      </c>
      <c r="O538" s="223" t="s">
        <v>3419</v>
      </c>
      <c r="P538" s="260">
        <v>2016</v>
      </c>
      <c r="Q538" s="260">
        <v>2018</v>
      </c>
      <c r="R538" s="223" t="s">
        <v>3412</v>
      </c>
      <c r="S538" s="223" t="s">
        <v>78</v>
      </c>
      <c r="T538" s="223" t="s">
        <v>451</v>
      </c>
      <c r="U538" s="261">
        <v>160</v>
      </c>
      <c r="V538" s="86" t="s">
        <v>452</v>
      </c>
      <c r="W538" s="223" t="s">
        <v>991</v>
      </c>
      <c r="X538" s="223" t="s">
        <v>6520</v>
      </c>
      <c r="Y538" s="262">
        <v>86500</v>
      </c>
      <c r="Z538" s="226"/>
      <c r="AA538" s="241">
        <f t="shared" si="5"/>
        <v>0</v>
      </c>
      <c r="AB538" s="237" t="s">
        <v>6521</v>
      </c>
    </row>
    <row r="539" spans="1:28" ht="15" customHeight="1">
      <c r="A539" s="109">
        <v>530</v>
      </c>
      <c r="B539" s="222" t="str">
        <f t="shared" si="4"/>
        <v>Klik Disini</v>
      </c>
      <c r="C539" s="223" t="s">
        <v>6522</v>
      </c>
      <c r="D539" s="223"/>
      <c r="E539" s="223" t="s">
        <v>6523</v>
      </c>
      <c r="F539" s="223" t="s">
        <v>6524</v>
      </c>
      <c r="G539" s="223" t="s">
        <v>6525</v>
      </c>
      <c r="H539" s="223" t="s">
        <v>3532</v>
      </c>
      <c r="I539" s="258" t="s">
        <v>446</v>
      </c>
      <c r="J539" s="186" t="s">
        <v>343</v>
      </c>
      <c r="K539" s="223" t="s">
        <v>447</v>
      </c>
      <c r="L539" s="223"/>
      <c r="M539" s="259" t="s">
        <v>447</v>
      </c>
      <c r="N539" s="223" t="s">
        <v>449</v>
      </c>
      <c r="O539" s="223" t="s">
        <v>450</v>
      </c>
      <c r="P539" s="260">
        <v>2016</v>
      </c>
      <c r="Q539" s="260">
        <v>2019</v>
      </c>
      <c r="R539" s="223" t="s">
        <v>3412</v>
      </c>
      <c r="S539" s="223" t="s">
        <v>78</v>
      </c>
      <c r="T539" s="223" t="s">
        <v>451</v>
      </c>
      <c r="U539" s="261">
        <v>210</v>
      </c>
      <c r="V539" s="86" t="s">
        <v>452</v>
      </c>
      <c r="W539" s="223" t="s">
        <v>480</v>
      </c>
      <c r="X539" s="223" t="s">
        <v>6526</v>
      </c>
      <c r="Y539" s="262">
        <v>82000</v>
      </c>
      <c r="Z539" s="226"/>
      <c r="AA539" s="241">
        <f t="shared" si="5"/>
        <v>0</v>
      </c>
      <c r="AB539" s="237" t="s">
        <v>6527</v>
      </c>
    </row>
    <row r="540" spans="1:28" ht="15" customHeight="1">
      <c r="A540" s="109">
        <v>531</v>
      </c>
      <c r="B540" s="222" t="str">
        <f t="shared" si="4"/>
        <v>Klik Disini</v>
      </c>
      <c r="C540" s="223" t="s">
        <v>6528</v>
      </c>
      <c r="D540" s="223"/>
      <c r="E540" s="223" t="s">
        <v>6529</v>
      </c>
      <c r="F540" s="223" t="s">
        <v>6530</v>
      </c>
      <c r="G540" s="223" t="s">
        <v>6531</v>
      </c>
      <c r="H540" s="223" t="s">
        <v>3642</v>
      </c>
      <c r="I540" s="258" t="s">
        <v>592</v>
      </c>
      <c r="J540" s="186" t="s">
        <v>322</v>
      </c>
      <c r="K540" s="223" t="s">
        <v>1953</v>
      </c>
      <c r="L540" s="223"/>
      <c r="M540" s="259" t="s">
        <v>447</v>
      </c>
      <c r="N540" s="223" t="s">
        <v>449</v>
      </c>
      <c r="O540" s="223" t="s">
        <v>450</v>
      </c>
      <c r="P540" s="260">
        <v>2016</v>
      </c>
      <c r="Q540" s="260">
        <v>2018</v>
      </c>
      <c r="R540" s="223" t="s">
        <v>3643</v>
      </c>
      <c r="S540" s="223" t="s">
        <v>78</v>
      </c>
      <c r="T540" s="223" t="s">
        <v>451</v>
      </c>
      <c r="U540" s="261">
        <v>224</v>
      </c>
      <c r="V540" s="86" t="s">
        <v>452</v>
      </c>
      <c r="W540" s="223" t="s">
        <v>5340</v>
      </c>
      <c r="X540" s="223" t="s">
        <v>6532</v>
      </c>
      <c r="Y540" s="262">
        <v>135000</v>
      </c>
      <c r="Z540" s="226"/>
      <c r="AA540" s="241">
        <f t="shared" si="5"/>
        <v>0</v>
      </c>
      <c r="AB540" s="237" t="s">
        <v>6533</v>
      </c>
    </row>
    <row r="541" spans="1:28" ht="15" customHeight="1">
      <c r="A541" s="109">
        <v>532</v>
      </c>
      <c r="B541" s="222" t="str">
        <f t="shared" si="4"/>
        <v>Klik Disini</v>
      </c>
      <c r="C541" s="223" t="s">
        <v>6534</v>
      </c>
      <c r="D541" s="223"/>
      <c r="E541" s="223" t="s">
        <v>6535</v>
      </c>
      <c r="F541" s="223" t="s">
        <v>6536</v>
      </c>
      <c r="G541" s="223" t="s">
        <v>6537</v>
      </c>
      <c r="H541" s="223" t="s">
        <v>1056</v>
      </c>
      <c r="I541" s="258" t="s">
        <v>583</v>
      </c>
      <c r="J541" s="186" t="s">
        <v>265</v>
      </c>
      <c r="K541" s="223" t="s">
        <v>447</v>
      </c>
      <c r="L541" s="223"/>
      <c r="M541" s="259" t="s">
        <v>447</v>
      </c>
      <c r="N541" s="223" t="s">
        <v>449</v>
      </c>
      <c r="O541" s="223" t="s">
        <v>462</v>
      </c>
      <c r="P541" s="260">
        <v>2017</v>
      </c>
      <c r="Q541" s="260">
        <v>2018</v>
      </c>
      <c r="R541" s="223" t="s">
        <v>3412</v>
      </c>
      <c r="S541" s="223" t="s">
        <v>78</v>
      </c>
      <c r="T541" s="223" t="s">
        <v>451</v>
      </c>
      <c r="U541" s="261">
        <v>450</v>
      </c>
      <c r="V541" s="86" t="s">
        <v>452</v>
      </c>
      <c r="W541" s="223" t="s">
        <v>6538</v>
      </c>
      <c r="X541" s="223" t="s">
        <v>6539</v>
      </c>
      <c r="Y541" s="262">
        <v>98000</v>
      </c>
      <c r="Z541" s="226"/>
      <c r="AA541" s="241">
        <f t="shared" si="5"/>
        <v>0</v>
      </c>
      <c r="AB541" s="237" t="s">
        <v>6540</v>
      </c>
    </row>
    <row r="542" spans="1:28" ht="15" customHeight="1">
      <c r="A542" s="109">
        <v>533</v>
      </c>
      <c r="B542" s="222" t="str">
        <f t="shared" si="4"/>
        <v>Klik Disini</v>
      </c>
      <c r="C542" s="223" t="s">
        <v>6541</v>
      </c>
      <c r="D542" s="223"/>
      <c r="E542" s="223" t="s">
        <v>4207</v>
      </c>
      <c r="F542" s="223" t="s">
        <v>6542</v>
      </c>
      <c r="G542" s="223" t="s">
        <v>6543</v>
      </c>
      <c r="H542" s="223" t="s">
        <v>4580</v>
      </c>
      <c r="I542" s="258" t="s">
        <v>592</v>
      </c>
      <c r="J542" s="186" t="s">
        <v>322</v>
      </c>
      <c r="K542" s="223" t="s">
        <v>1953</v>
      </c>
      <c r="L542" s="223"/>
      <c r="M542" s="259" t="s">
        <v>447</v>
      </c>
      <c r="N542" s="223" t="s">
        <v>449</v>
      </c>
      <c r="O542" s="223" t="s">
        <v>450</v>
      </c>
      <c r="P542" s="260">
        <v>2016</v>
      </c>
      <c r="Q542" s="260">
        <v>2018</v>
      </c>
      <c r="R542" s="223" t="s">
        <v>3643</v>
      </c>
      <c r="S542" s="223" t="s">
        <v>78</v>
      </c>
      <c r="T542" s="223" t="s">
        <v>451</v>
      </c>
      <c r="U542" s="261">
        <v>208</v>
      </c>
      <c r="V542" s="86" t="s">
        <v>452</v>
      </c>
      <c r="W542" s="223" t="s">
        <v>6402</v>
      </c>
      <c r="X542" s="223" t="s">
        <v>6544</v>
      </c>
      <c r="Y542" s="262">
        <v>108000</v>
      </c>
      <c r="Z542" s="226"/>
      <c r="AA542" s="241">
        <f t="shared" si="5"/>
        <v>0</v>
      </c>
      <c r="AB542" s="237" t="s">
        <v>6545</v>
      </c>
    </row>
    <row r="543" spans="1:28" ht="15" customHeight="1">
      <c r="A543" s="109">
        <v>534</v>
      </c>
      <c r="B543" s="222" t="str">
        <f t="shared" si="4"/>
        <v>Klik Disini</v>
      </c>
      <c r="C543" s="223" t="s">
        <v>6546</v>
      </c>
      <c r="D543" s="223"/>
      <c r="E543" s="223" t="s">
        <v>4009</v>
      </c>
      <c r="F543" s="223" t="s">
        <v>6547</v>
      </c>
      <c r="G543" s="223" t="s">
        <v>6548</v>
      </c>
      <c r="H543" s="223" t="s">
        <v>6549</v>
      </c>
      <c r="I543" s="258" t="s">
        <v>446</v>
      </c>
      <c r="J543" s="186" t="s">
        <v>353</v>
      </c>
      <c r="K543" s="264"/>
      <c r="L543" s="264"/>
      <c r="M543" s="259"/>
      <c r="N543" s="223"/>
      <c r="O543" s="223"/>
      <c r="P543" s="260">
        <v>2016</v>
      </c>
      <c r="Q543" s="260">
        <v>2018</v>
      </c>
      <c r="R543" s="223" t="s">
        <v>3412</v>
      </c>
      <c r="S543" s="223" t="s">
        <v>78</v>
      </c>
      <c r="T543" s="223"/>
      <c r="U543" s="261">
        <v>108</v>
      </c>
      <c r="V543" s="86" t="s">
        <v>452</v>
      </c>
      <c r="W543" s="223" t="s">
        <v>1613</v>
      </c>
      <c r="X543" s="223" t="s">
        <v>6550</v>
      </c>
      <c r="Y543" s="262">
        <v>79500</v>
      </c>
      <c r="Z543" s="226"/>
      <c r="AA543" s="241">
        <f t="shared" si="5"/>
        <v>0</v>
      </c>
      <c r="AB543" s="237" t="s">
        <v>6551</v>
      </c>
    </row>
    <row r="544" spans="1:28" ht="15" customHeight="1">
      <c r="A544" s="109">
        <v>535</v>
      </c>
      <c r="B544" s="222" t="str">
        <f t="shared" si="4"/>
        <v>Klik Disini</v>
      </c>
      <c r="C544" s="223" t="s">
        <v>6552</v>
      </c>
      <c r="D544" s="223"/>
      <c r="E544" s="223" t="s">
        <v>6553</v>
      </c>
      <c r="F544" s="223" t="s">
        <v>6554</v>
      </c>
      <c r="G544" s="223" t="s">
        <v>6555</v>
      </c>
      <c r="H544" s="223" t="s">
        <v>386</v>
      </c>
      <c r="I544" s="258" t="s">
        <v>446</v>
      </c>
      <c r="J544" s="186" t="s">
        <v>385</v>
      </c>
      <c r="K544" s="223" t="s">
        <v>1953</v>
      </c>
      <c r="L544" s="223"/>
      <c r="M544" s="259" t="s">
        <v>447</v>
      </c>
      <c r="N544" s="223" t="s">
        <v>449</v>
      </c>
      <c r="O544" s="223" t="s">
        <v>462</v>
      </c>
      <c r="P544" s="260">
        <v>2016</v>
      </c>
      <c r="Q544" s="260">
        <v>2018</v>
      </c>
      <c r="R544" s="223" t="s">
        <v>3412</v>
      </c>
      <c r="S544" s="223" t="s">
        <v>78</v>
      </c>
      <c r="T544" s="223" t="s">
        <v>5891</v>
      </c>
      <c r="U544" s="261">
        <v>554</v>
      </c>
      <c r="V544" s="86" t="s">
        <v>452</v>
      </c>
      <c r="W544" s="223" t="s">
        <v>6556</v>
      </c>
      <c r="X544" s="223" t="s">
        <v>6557</v>
      </c>
      <c r="Y544" s="262">
        <v>190000</v>
      </c>
      <c r="Z544" s="226"/>
      <c r="AA544" s="241">
        <f t="shared" si="5"/>
        <v>0</v>
      </c>
      <c r="AB544" s="237" t="s">
        <v>6558</v>
      </c>
    </row>
    <row r="545" spans="1:28" ht="15" customHeight="1">
      <c r="A545" s="109">
        <v>536</v>
      </c>
      <c r="B545" s="222" t="str">
        <f t="shared" si="4"/>
        <v>Klik Disini</v>
      </c>
      <c r="C545" s="223" t="s">
        <v>6559</v>
      </c>
      <c r="D545" s="223"/>
      <c r="E545" s="223" t="s">
        <v>5189</v>
      </c>
      <c r="F545" s="223" t="s">
        <v>6560</v>
      </c>
      <c r="G545" s="223" t="s">
        <v>6561</v>
      </c>
      <c r="H545" s="223" t="s">
        <v>344</v>
      </c>
      <c r="I545" s="258" t="s">
        <v>446</v>
      </c>
      <c r="J545" s="186" t="s">
        <v>343</v>
      </c>
      <c r="K545" s="223" t="s">
        <v>447</v>
      </c>
      <c r="L545" s="223"/>
      <c r="M545" s="259" t="s">
        <v>447</v>
      </c>
      <c r="N545" s="223" t="s">
        <v>449</v>
      </c>
      <c r="O545" s="223" t="s">
        <v>462</v>
      </c>
      <c r="P545" s="260">
        <v>2016</v>
      </c>
      <c r="Q545" s="260">
        <v>2018</v>
      </c>
      <c r="R545" s="223" t="s">
        <v>3412</v>
      </c>
      <c r="S545" s="223" t="s">
        <v>78</v>
      </c>
      <c r="T545" s="223" t="s">
        <v>451</v>
      </c>
      <c r="U545" s="261">
        <v>144</v>
      </c>
      <c r="V545" s="86" t="s">
        <v>452</v>
      </c>
      <c r="W545" s="223" t="s">
        <v>4347</v>
      </c>
      <c r="X545" s="223" t="s">
        <v>6562</v>
      </c>
      <c r="Y545" s="262">
        <v>51000</v>
      </c>
      <c r="Z545" s="226"/>
      <c r="AA545" s="241">
        <f t="shared" si="5"/>
        <v>0</v>
      </c>
      <c r="AB545" s="237" t="s">
        <v>6563</v>
      </c>
    </row>
    <row r="546" spans="1:28" ht="15" customHeight="1">
      <c r="A546" s="109">
        <v>537</v>
      </c>
      <c r="B546" s="222" t="str">
        <f t="shared" si="4"/>
        <v>Klik Disini</v>
      </c>
      <c r="C546" s="223" t="s">
        <v>6564</v>
      </c>
      <c r="D546" s="223"/>
      <c r="E546" s="223" t="s">
        <v>6565</v>
      </c>
      <c r="F546" s="223" t="s">
        <v>6566</v>
      </c>
      <c r="G546" s="223" t="s">
        <v>6567</v>
      </c>
      <c r="H546" s="223" t="s">
        <v>580</v>
      </c>
      <c r="I546" s="258" t="s">
        <v>581</v>
      </c>
      <c r="J546" s="186" t="s">
        <v>271</v>
      </c>
      <c r="K546" s="223" t="s">
        <v>447</v>
      </c>
      <c r="L546" s="223"/>
      <c r="M546" s="259" t="s">
        <v>447</v>
      </c>
      <c r="N546" s="223" t="s">
        <v>449</v>
      </c>
      <c r="O546" s="223" t="s">
        <v>3419</v>
      </c>
      <c r="P546" s="260">
        <v>2016</v>
      </c>
      <c r="Q546" s="260">
        <v>2018</v>
      </c>
      <c r="R546" s="223" t="s">
        <v>3412</v>
      </c>
      <c r="S546" s="223" t="s">
        <v>78</v>
      </c>
      <c r="T546" s="223" t="s">
        <v>451</v>
      </c>
      <c r="U546" s="261">
        <v>418</v>
      </c>
      <c r="V546" s="86" t="s">
        <v>452</v>
      </c>
      <c r="W546" s="223" t="s">
        <v>532</v>
      </c>
      <c r="X546" s="223" t="s">
        <v>6568</v>
      </c>
      <c r="Y546" s="262">
        <v>109500</v>
      </c>
      <c r="Z546" s="226"/>
      <c r="AA546" s="241">
        <f t="shared" si="5"/>
        <v>0</v>
      </c>
      <c r="AB546" s="237" t="s">
        <v>6569</v>
      </c>
    </row>
    <row r="547" spans="1:28" ht="15" customHeight="1">
      <c r="A547" s="109">
        <v>538</v>
      </c>
      <c r="B547" s="222" t="str">
        <f t="shared" si="4"/>
        <v>Klik Disini</v>
      </c>
      <c r="C547" s="223" t="s">
        <v>6570</v>
      </c>
      <c r="D547" s="223"/>
      <c r="E547" s="223" t="s">
        <v>6489</v>
      </c>
      <c r="F547" s="223" t="s">
        <v>6571</v>
      </c>
      <c r="G547" s="223" t="s">
        <v>6572</v>
      </c>
      <c r="H547" s="223" t="s">
        <v>3949</v>
      </c>
      <c r="I547" s="258" t="s">
        <v>1844</v>
      </c>
      <c r="J547" s="186" t="s">
        <v>405</v>
      </c>
      <c r="K547" s="223" t="s">
        <v>447</v>
      </c>
      <c r="L547" s="223"/>
      <c r="M547" s="259" t="s">
        <v>447</v>
      </c>
      <c r="N547" s="223" t="s">
        <v>449</v>
      </c>
      <c r="O547" s="223" t="s">
        <v>450</v>
      </c>
      <c r="P547" s="260">
        <v>2016</v>
      </c>
      <c r="Q547" s="260">
        <v>2018</v>
      </c>
      <c r="R547" s="223" t="s">
        <v>3412</v>
      </c>
      <c r="S547" s="223" t="s">
        <v>78</v>
      </c>
      <c r="T547" s="223" t="s">
        <v>451</v>
      </c>
      <c r="U547" s="261">
        <v>368</v>
      </c>
      <c r="V547" s="86" t="s">
        <v>452</v>
      </c>
      <c r="W547" s="223" t="s">
        <v>1873</v>
      </c>
      <c r="X547" s="223" t="s">
        <v>6573</v>
      </c>
      <c r="Y547" s="262">
        <v>88500</v>
      </c>
      <c r="Z547" s="226"/>
      <c r="AA547" s="241">
        <f t="shared" si="5"/>
        <v>0</v>
      </c>
      <c r="AB547" s="237" t="s">
        <v>6574</v>
      </c>
    </row>
    <row r="548" spans="1:28" ht="15" customHeight="1">
      <c r="A548" s="109">
        <v>539</v>
      </c>
      <c r="B548" s="222" t="str">
        <f t="shared" si="4"/>
        <v>Klik Disini</v>
      </c>
      <c r="C548" s="223" t="s">
        <v>6575</v>
      </c>
      <c r="D548" s="223"/>
      <c r="E548" s="223" t="s">
        <v>6576</v>
      </c>
      <c r="F548" s="223" t="s">
        <v>6577</v>
      </c>
      <c r="G548" s="223" t="s">
        <v>6578</v>
      </c>
      <c r="H548" s="223" t="s">
        <v>3949</v>
      </c>
      <c r="I548" s="258" t="s">
        <v>1844</v>
      </c>
      <c r="J548" s="186" t="s">
        <v>405</v>
      </c>
      <c r="K548" s="223" t="s">
        <v>1953</v>
      </c>
      <c r="L548" s="223"/>
      <c r="M548" s="259" t="s">
        <v>447</v>
      </c>
      <c r="N548" s="223" t="s">
        <v>449</v>
      </c>
      <c r="O548" s="223" t="s">
        <v>3419</v>
      </c>
      <c r="P548" s="260">
        <v>2016</v>
      </c>
      <c r="Q548" s="260">
        <v>2018</v>
      </c>
      <c r="R548" s="223" t="s">
        <v>3412</v>
      </c>
      <c r="S548" s="223" t="s">
        <v>78</v>
      </c>
      <c r="T548" s="223" t="s">
        <v>451</v>
      </c>
      <c r="U548" s="261">
        <v>288</v>
      </c>
      <c r="V548" s="86" t="s">
        <v>452</v>
      </c>
      <c r="W548" s="223" t="s">
        <v>796</v>
      </c>
      <c r="X548" s="223" t="s">
        <v>6579</v>
      </c>
      <c r="Y548" s="262">
        <v>80000</v>
      </c>
      <c r="Z548" s="226"/>
      <c r="AA548" s="241">
        <f t="shared" si="5"/>
        <v>0</v>
      </c>
      <c r="AB548" s="237" t="s">
        <v>6580</v>
      </c>
    </row>
    <row r="549" spans="1:28" ht="15" customHeight="1">
      <c r="A549" s="109">
        <v>540</v>
      </c>
      <c r="B549" s="222" t="str">
        <f t="shared" si="4"/>
        <v>Klik Disini</v>
      </c>
      <c r="C549" s="223" t="s">
        <v>6581</v>
      </c>
      <c r="D549" s="223"/>
      <c r="E549" s="223" t="s">
        <v>6582</v>
      </c>
      <c r="F549" s="223" t="s">
        <v>6583</v>
      </c>
      <c r="G549" s="223" t="s">
        <v>6584</v>
      </c>
      <c r="H549" s="223" t="s">
        <v>2070</v>
      </c>
      <c r="I549" s="258" t="s">
        <v>583</v>
      </c>
      <c r="J549" s="186" t="s">
        <v>263</v>
      </c>
      <c r="K549" s="223" t="s">
        <v>1953</v>
      </c>
      <c r="L549" s="223"/>
      <c r="M549" s="259" t="s">
        <v>447</v>
      </c>
      <c r="N549" s="223" t="s">
        <v>449</v>
      </c>
      <c r="O549" s="223" t="s">
        <v>583</v>
      </c>
      <c r="P549" s="260">
        <v>2016</v>
      </c>
      <c r="Q549" s="260">
        <v>2018</v>
      </c>
      <c r="R549" s="223" t="s">
        <v>3740</v>
      </c>
      <c r="S549" s="223" t="s">
        <v>78</v>
      </c>
      <c r="T549" s="223" t="s">
        <v>451</v>
      </c>
      <c r="U549" s="261">
        <v>290</v>
      </c>
      <c r="V549" s="86" t="s">
        <v>452</v>
      </c>
      <c r="W549" s="223" t="s">
        <v>1852</v>
      </c>
      <c r="X549" s="223" t="s">
        <v>6585</v>
      </c>
      <c r="Y549" s="262">
        <v>233500</v>
      </c>
      <c r="Z549" s="226"/>
      <c r="AA549" s="241">
        <f t="shared" si="5"/>
        <v>0</v>
      </c>
      <c r="AB549" s="237" t="s">
        <v>6586</v>
      </c>
    </row>
    <row r="550" spans="1:28" ht="15" customHeight="1">
      <c r="A550" s="109">
        <v>541</v>
      </c>
      <c r="B550" s="222" t="str">
        <f t="shared" si="4"/>
        <v>Klik Disini</v>
      </c>
      <c r="C550" s="223" t="s">
        <v>6587</v>
      </c>
      <c r="D550" s="223"/>
      <c r="E550" s="223" t="s">
        <v>6588</v>
      </c>
      <c r="F550" s="223" t="s">
        <v>6589</v>
      </c>
      <c r="G550" s="223" t="s">
        <v>6590</v>
      </c>
      <c r="H550" s="223" t="s">
        <v>262</v>
      </c>
      <c r="I550" s="258" t="s">
        <v>1844</v>
      </c>
      <c r="J550" s="186" t="s">
        <v>403</v>
      </c>
      <c r="K550" s="223" t="s">
        <v>1953</v>
      </c>
      <c r="L550" s="223"/>
      <c r="M550" s="259" t="s">
        <v>447</v>
      </c>
      <c r="N550" s="223" t="s">
        <v>449</v>
      </c>
      <c r="O550" s="223" t="s">
        <v>3419</v>
      </c>
      <c r="P550" s="260">
        <v>2016</v>
      </c>
      <c r="Q550" s="260">
        <v>2018</v>
      </c>
      <c r="R550" s="223" t="s">
        <v>3412</v>
      </c>
      <c r="S550" s="223" t="s">
        <v>78</v>
      </c>
      <c r="T550" s="223" t="s">
        <v>451</v>
      </c>
      <c r="U550" s="261">
        <v>98</v>
      </c>
      <c r="V550" s="86" t="s">
        <v>452</v>
      </c>
      <c r="W550" s="223" t="s">
        <v>5313</v>
      </c>
      <c r="X550" s="223" t="s">
        <v>6591</v>
      </c>
      <c r="Y550" s="262">
        <v>84000</v>
      </c>
      <c r="Z550" s="226"/>
      <c r="AA550" s="241">
        <f t="shared" si="5"/>
        <v>0</v>
      </c>
      <c r="AB550" s="237" t="s">
        <v>6592</v>
      </c>
    </row>
    <row r="551" spans="1:28" ht="15" customHeight="1">
      <c r="A551" s="109">
        <v>542</v>
      </c>
      <c r="B551" s="222" t="str">
        <f t="shared" si="4"/>
        <v>Klik Disini</v>
      </c>
      <c r="C551" s="223" t="s">
        <v>6593</v>
      </c>
      <c r="D551" s="223"/>
      <c r="E551" s="223" t="s">
        <v>6594</v>
      </c>
      <c r="F551" s="223" t="s">
        <v>6595</v>
      </c>
      <c r="G551" s="223" t="s">
        <v>6596</v>
      </c>
      <c r="H551" s="223" t="s">
        <v>384</v>
      </c>
      <c r="I551" s="258" t="s">
        <v>1844</v>
      </c>
      <c r="J551" s="186" t="s">
        <v>395</v>
      </c>
      <c r="K551" s="223" t="s">
        <v>447</v>
      </c>
      <c r="L551" s="223"/>
      <c r="M551" s="259" t="s">
        <v>447</v>
      </c>
      <c r="N551" s="223" t="s">
        <v>449</v>
      </c>
      <c r="O551" s="223" t="s">
        <v>450</v>
      </c>
      <c r="P551" s="260">
        <v>2016</v>
      </c>
      <c r="Q551" s="260">
        <v>2018</v>
      </c>
      <c r="R551" s="223" t="s">
        <v>3675</v>
      </c>
      <c r="S551" s="223" t="s">
        <v>78</v>
      </c>
      <c r="T551" s="223" t="s">
        <v>451</v>
      </c>
      <c r="U551" s="261">
        <v>288</v>
      </c>
      <c r="V551" s="86" t="s">
        <v>452</v>
      </c>
      <c r="W551" s="223" t="s">
        <v>1633</v>
      </c>
      <c r="X551" s="223" t="s">
        <v>6597</v>
      </c>
      <c r="Y551" s="262">
        <v>103000</v>
      </c>
      <c r="Z551" s="226"/>
      <c r="AA551" s="241">
        <f t="shared" si="5"/>
        <v>0</v>
      </c>
      <c r="AB551" s="237" t="s">
        <v>6598</v>
      </c>
    </row>
    <row r="552" spans="1:28" ht="15" customHeight="1">
      <c r="A552" s="109">
        <v>543</v>
      </c>
      <c r="B552" s="222" t="str">
        <f t="shared" si="4"/>
        <v>Klik Disini</v>
      </c>
      <c r="C552" s="223" t="s">
        <v>6599</v>
      </c>
      <c r="D552" s="223"/>
      <c r="E552" s="223" t="s">
        <v>3457</v>
      </c>
      <c r="F552" s="223"/>
      <c r="G552" s="223" t="s">
        <v>6600</v>
      </c>
      <c r="H552" s="223" t="s">
        <v>356</v>
      </c>
      <c r="I552" s="258" t="s">
        <v>446</v>
      </c>
      <c r="J552" s="186" t="s">
        <v>355</v>
      </c>
      <c r="K552" s="223" t="s">
        <v>1953</v>
      </c>
      <c r="L552" s="223"/>
      <c r="M552" s="259" t="s">
        <v>447</v>
      </c>
      <c r="N552" s="223" t="s">
        <v>449</v>
      </c>
      <c r="O552" s="223" t="s">
        <v>3419</v>
      </c>
      <c r="P552" s="260">
        <v>2018</v>
      </c>
      <c r="Q552" s="260">
        <v>2018</v>
      </c>
      <c r="R552" s="223" t="s">
        <v>3412</v>
      </c>
      <c r="S552" s="223" t="s">
        <v>78</v>
      </c>
      <c r="T552" s="223" t="s">
        <v>451</v>
      </c>
      <c r="U552" s="261">
        <v>360</v>
      </c>
      <c r="V552" s="86" t="s">
        <v>452</v>
      </c>
      <c r="W552" s="223" t="s">
        <v>606</v>
      </c>
      <c r="X552" s="223" t="s">
        <v>6601</v>
      </c>
      <c r="Y552" s="262">
        <v>80000</v>
      </c>
      <c r="Z552" s="226"/>
      <c r="AA552" s="241">
        <f t="shared" si="5"/>
        <v>0</v>
      </c>
      <c r="AB552" s="237" t="s">
        <v>6602</v>
      </c>
    </row>
    <row r="553" spans="1:28" ht="15" customHeight="1">
      <c r="A553" s="109">
        <v>544</v>
      </c>
      <c r="B553" s="222" t="str">
        <f t="shared" si="4"/>
        <v>Klik Disini</v>
      </c>
      <c r="C553" s="223" t="s">
        <v>6603</v>
      </c>
      <c r="D553" s="223"/>
      <c r="E553" s="223" t="s">
        <v>6604</v>
      </c>
      <c r="F553" s="223" t="s">
        <v>6605</v>
      </c>
      <c r="G553" s="223" t="s">
        <v>6606</v>
      </c>
      <c r="H553" s="223" t="s">
        <v>1056</v>
      </c>
      <c r="I553" s="258" t="s">
        <v>583</v>
      </c>
      <c r="J553" s="186" t="s">
        <v>265</v>
      </c>
      <c r="K553" s="223" t="s">
        <v>447</v>
      </c>
      <c r="L553" s="223"/>
      <c r="M553" s="259" t="s">
        <v>447</v>
      </c>
      <c r="N553" s="223" t="s">
        <v>449</v>
      </c>
      <c r="O553" s="223" t="s">
        <v>583</v>
      </c>
      <c r="P553" s="260">
        <v>2016</v>
      </c>
      <c r="Q553" s="260">
        <v>2018</v>
      </c>
      <c r="R553" s="223" t="s">
        <v>3480</v>
      </c>
      <c r="S553" s="223" t="s">
        <v>78</v>
      </c>
      <c r="T553" s="223" t="s">
        <v>451</v>
      </c>
      <c r="U553" s="261">
        <v>208</v>
      </c>
      <c r="V553" s="86" t="s">
        <v>452</v>
      </c>
      <c r="W553" s="223" t="s">
        <v>975</v>
      </c>
      <c r="X553" s="223" t="s">
        <v>6607</v>
      </c>
      <c r="Y553" s="262">
        <v>51000</v>
      </c>
      <c r="Z553" s="226"/>
      <c r="AA553" s="241">
        <f t="shared" si="5"/>
        <v>0</v>
      </c>
      <c r="AB553" s="237" t="s">
        <v>6608</v>
      </c>
    </row>
    <row r="554" spans="1:28" ht="15" customHeight="1">
      <c r="A554" s="109">
        <v>545</v>
      </c>
      <c r="B554" s="222" t="str">
        <f t="shared" si="4"/>
        <v>Klik Disini</v>
      </c>
      <c r="C554" s="223" t="s">
        <v>6609</v>
      </c>
      <c r="D554" s="223"/>
      <c r="E554" s="223" t="s">
        <v>6610</v>
      </c>
      <c r="F554" s="223" t="s">
        <v>6611</v>
      </c>
      <c r="G554" s="223" t="s">
        <v>6612</v>
      </c>
      <c r="H554" s="223" t="s">
        <v>384</v>
      </c>
      <c r="I554" s="258" t="s">
        <v>446</v>
      </c>
      <c r="J554" s="186" t="s">
        <v>383</v>
      </c>
      <c r="K554" s="223" t="s">
        <v>1953</v>
      </c>
      <c r="L554" s="223"/>
      <c r="M554" s="259" t="s">
        <v>447</v>
      </c>
      <c r="N554" s="223" t="s">
        <v>449</v>
      </c>
      <c r="O554" s="223" t="s">
        <v>450</v>
      </c>
      <c r="P554" s="260">
        <v>2016</v>
      </c>
      <c r="Q554" s="260">
        <v>2018</v>
      </c>
      <c r="R554" s="223" t="s">
        <v>3675</v>
      </c>
      <c r="S554" s="223" t="s">
        <v>78</v>
      </c>
      <c r="T554" s="223" t="s">
        <v>451</v>
      </c>
      <c r="U554" s="261">
        <v>194</v>
      </c>
      <c r="V554" s="86" t="s">
        <v>452</v>
      </c>
      <c r="W554" s="223" t="s">
        <v>1626</v>
      </c>
      <c r="X554" s="223" t="s">
        <v>6613</v>
      </c>
      <c r="Y554" s="262">
        <v>86500</v>
      </c>
      <c r="Z554" s="226"/>
      <c r="AA554" s="241">
        <f t="shared" si="5"/>
        <v>0</v>
      </c>
      <c r="AB554" s="237" t="s">
        <v>6614</v>
      </c>
    </row>
    <row r="555" spans="1:28" ht="15" customHeight="1">
      <c r="A555" s="109">
        <v>546</v>
      </c>
      <c r="B555" s="222" t="str">
        <f t="shared" si="4"/>
        <v>Klik Disini</v>
      </c>
      <c r="C555" s="223" t="s">
        <v>6615</v>
      </c>
      <c r="D555" s="223"/>
      <c r="E555" s="223" t="s">
        <v>6616</v>
      </c>
      <c r="F555" s="223" t="s">
        <v>6617</v>
      </c>
      <c r="G555" s="223" t="s">
        <v>6618</v>
      </c>
      <c r="H555" s="223" t="s">
        <v>262</v>
      </c>
      <c r="I555" s="258" t="s">
        <v>1844</v>
      </c>
      <c r="J555" s="186" t="s">
        <v>401</v>
      </c>
      <c r="K555" s="223" t="s">
        <v>1953</v>
      </c>
      <c r="L555" s="223"/>
      <c r="M555" s="259" t="s">
        <v>447</v>
      </c>
      <c r="N555" s="223" t="s">
        <v>449</v>
      </c>
      <c r="O555" s="223" t="s">
        <v>450</v>
      </c>
      <c r="P555" s="260">
        <v>2016</v>
      </c>
      <c r="Q555" s="260">
        <v>2018</v>
      </c>
      <c r="R555" s="223" t="s">
        <v>3643</v>
      </c>
      <c r="S555" s="223" t="s">
        <v>78</v>
      </c>
      <c r="T555" s="223" t="s">
        <v>451</v>
      </c>
      <c r="U555" s="261">
        <v>82</v>
      </c>
      <c r="V555" s="86" t="s">
        <v>452</v>
      </c>
      <c r="W555" s="223" t="s">
        <v>707</v>
      </c>
      <c r="X555" s="223" t="s">
        <v>6619</v>
      </c>
      <c r="Y555" s="262">
        <v>52000</v>
      </c>
      <c r="Z555" s="226"/>
      <c r="AA555" s="241">
        <f t="shared" si="5"/>
        <v>0</v>
      </c>
      <c r="AB555" s="237" t="s">
        <v>6620</v>
      </c>
    </row>
    <row r="556" spans="1:28" ht="15" customHeight="1">
      <c r="A556" s="109">
        <v>547</v>
      </c>
      <c r="B556" s="222" t="str">
        <f t="shared" si="4"/>
        <v>Klik Disini</v>
      </c>
      <c r="C556" s="223" t="s">
        <v>6621</v>
      </c>
      <c r="D556" s="223"/>
      <c r="E556" s="223" t="s">
        <v>4255</v>
      </c>
      <c r="F556" s="223" t="s">
        <v>6622</v>
      </c>
      <c r="G556" s="223" t="s">
        <v>6623</v>
      </c>
      <c r="H556" s="223" t="s">
        <v>774</v>
      </c>
      <c r="I556" s="258" t="s">
        <v>1844</v>
      </c>
      <c r="J556" s="186" t="s">
        <v>395</v>
      </c>
      <c r="K556" s="223" t="s">
        <v>447</v>
      </c>
      <c r="L556" s="223"/>
      <c r="M556" s="259" t="s">
        <v>447</v>
      </c>
      <c r="N556" s="223" t="s">
        <v>449</v>
      </c>
      <c r="O556" s="223" t="s">
        <v>450</v>
      </c>
      <c r="P556" s="260">
        <v>2016</v>
      </c>
      <c r="Q556" s="260">
        <v>2018</v>
      </c>
      <c r="R556" s="223" t="s">
        <v>3675</v>
      </c>
      <c r="S556" s="223" t="s">
        <v>78</v>
      </c>
      <c r="T556" s="223" t="s">
        <v>451</v>
      </c>
      <c r="U556" s="261">
        <v>208</v>
      </c>
      <c r="V556" s="86" t="s">
        <v>452</v>
      </c>
      <c r="W556" s="223" t="s">
        <v>6624</v>
      </c>
      <c r="X556" s="223" t="s">
        <v>6625</v>
      </c>
      <c r="Y556" s="262">
        <v>80500</v>
      </c>
      <c r="Z556" s="226"/>
      <c r="AA556" s="241">
        <f t="shared" si="5"/>
        <v>0</v>
      </c>
      <c r="AB556" s="237" t="s">
        <v>6626</v>
      </c>
    </row>
    <row r="557" spans="1:28" ht="15" customHeight="1">
      <c r="A557" s="109">
        <v>548</v>
      </c>
      <c r="B557" s="222" t="str">
        <f t="shared" si="4"/>
        <v>Klik Disini</v>
      </c>
      <c r="C557" s="223" t="s">
        <v>6627</v>
      </c>
      <c r="D557" s="223"/>
      <c r="E557" s="223" t="s">
        <v>3484</v>
      </c>
      <c r="F557" s="223" t="s">
        <v>6628</v>
      </c>
      <c r="G557" s="223" t="s">
        <v>6629</v>
      </c>
      <c r="H557" s="223" t="s">
        <v>4580</v>
      </c>
      <c r="I557" s="258" t="s">
        <v>592</v>
      </c>
      <c r="J557" s="186" t="s">
        <v>322</v>
      </c>
      <c r="K557" s="223" t="s">
        <v>1953</v>
      </c>
      <c r="L557" s="223"/>
      <c r="M557" s="259" t="s">
        <v>447</v>
      </c>
      <c r="N557" s="223" t="s">
        <v>449</v>
      </c>
      <c r="O557" s="223" t="s">
        <v>450</v>
      </c>
      <c r="P557" s="260">
        <v>2016</v>
      </c>
      <c r="Q557" s="260">
        <v>2018</v>
      </c>
      <c r="R557" s="223" t="s">
        <v>3643</v>
      </c>
      <c r="S557" s="223" t="s">
        <v>78</v>
      </c>
      <c r="T557" s="223" t="s">
        <v>451</v>
      </c>
      <c r="U557" s="261">
        <v>162</v>
      </c>
      <c r="V557" s="86" t="s">
        <v>452</v>
      </c>
      <c r="W557" s="223" t="s">
        <v>5872</v>
      </c>
      <c r="X557" s="223" t="s">
        <v>6630</v>
      </c>
      <c r="Y557" s="262">
        <v>112000</v>
      </c>
      <c r="Z557" s="226"/>
      <c r="AA557" s="241">
        <f t="shared" si="5"/>
        <v>0</v>
      </c>
      <c r="AB557" s="237" t="s">
        <v>6631</v>
      </c>
    </row>
    <row r="558" spans="1:28" ht="15" customHeight="1">
      <c r="A558" s="109">
        <v>549</v>
      </c>
      <c r="B558" s="222" t="str">
        <f t="shared" si="4"/>
        <v>Klik Disini</v>
      </c>
      <c r="C558" s="223" t="s">
        <v>6632</v>
      </c>
      <c r="D558" s="223"/>
      <c r="E558" s="223" t="s">
        <v>6633</v>
      </c>
      <c r="F558" s="223" t="s">
        <v>6634</v>
      </c>
      <c r="G558" s="223" t="s">
        <v>6635</v>
      </c>
      <c r="H558" s="223" t="s">
        <v>3084</v>
      </c>
      <c r="I558" s="258" t="s">
        <v>446</v>
      </c>
      <c r="J558" s="186" t="s">
        <v>373</v>
      </c>
      <c r="K558" s="223" t="s">
        <v>1953</v>
      </c>
      <c r="L558" s="223"/>
      <c r="M558" s="259" t="s">
        <v>447</v>
      </c>
      <c r="N558" s="223" t="s">
        <v>449</v>
      </c>
      <c r="O558" s="223" t="s">
        <v>450</v>
      </c>
      <c r="P558" s="260">
        <v>2016</v>
      </c>
      <c r="Q558" s="260">
        <v>2018</v>
      </c>
      <c r="R558" s="223" t="s">
        <v>3412</v>
      </c>
      <c r="S558" s="223" t="s">
        <v>78</v>
      </c>
      <c r="T558" s="223" t="s">
        <v>451</v>
      </c>
      <c r="U558" s="261">
        <v>312</v>
      </c>
      <c r="V558" s="86" t="s">
        <v>452</v>
      </c>
      <c r="W558" s="223" t="s">
        <v>6636</v>
      </c>
      <c r="X558" s="223" t="s">
        <v>6637</v>
      </c>
      <c r="Y558" s="262">
        <v>160000</v>
      </c>
      <c r="Z558" s="226"/>
      <c r="AA558" s="241">
        <f t="shared" si="5"/>
        <v>0</v>
      </c>
      <c r="AB558" s="237" t="s">
        <v>6638</v>
      </c>
    </row>
    <row r="559" spans="1:28" ht="15" customHeight="1">
      <c r="A559" s="109">
        <v>550</v>
      </c>
      <c r="B559" s="222" t="str">
        <f t="shared" si="4"/>
        <v>Klik Disini</v>
      </c>
      <c r="C559" s="223" t="s">
        <v>6639</v>
      </c>
      <c r="D559" s="223"/>
      <c r="E559" s="223" t="s">
        <v>6640</v>
      </c>
      <c r="F559" s="223" t="s">
        <v>6641</v>
      </c>
      <c r="G559" s="223" t="s">
        <v>6642</v>
      </c>
      <c r="H559" s="223" t="s">
        <v>384</v>
      </c>
      <c r="I559" s="258" t="s">
        <v>446</v>
      </c>
      <c r="J559" s="186" t="s">
        <v>383</v>
      </c>
      <c r="K559" s="223" t="s">
        <v>1953</v>
      </c>
      <c r="L559" s="223"/>
      <c r="M559" s="259" t="s">
        <v>447</v>
      </c>
      <c r="N559" s="223" t="s">
        <v>449</v>
      </c>
      <c r="O559" s="223" t="s">
        <v>450</v>
      </c>
      <c r="P559" s="260">
        <v>2016</v>
      </c>
      <c r="Q559" s="260">
        <v>2018</v>
      </c>
      <c r="R559" s="223" t="s">
        <v>3675</v>
      </c>
      <c r="S559" s="223" t="s">
        <v>78</v>
      </c>
      <c r="T559" s="223" t="s">
        <v>451</v>
      </c>
      <c r="U559" s="261">
        <v>146</v>
      </c>
      <c r="V559" s="86" t="s">
        <v>452</v>
      </c>
      <c r="W559" s="223" t="s">
        <v>6643</v>
      </c>
      <c r="X559" s="223" t="s">
        <v>6644</v>
      </c>
      <c r="Y559" s="262">
        <v>79500</v>
      </c>
      <c r="Z559" s="226"/>
      <c r="AA559" s="241">
        <f t="shared" si="5"/>
        <v>0</v>
      </c>
      <c r="AB559" s="237" t="s">
        <v>6645</v>
      </c>
    </row>
    <row r="560" spans="1:28" ht="15" customHeight="1">
      <c r="A560" s="109">
        <v>551</v>
      </c>
      <c r="B560" s="222" t="str">
        <f t="shared" si="4"/>
        <v>Klik Disini</v>
      </c>
      <c r="C560" s="223" t="s">
        <v>6646</v>
      </c>
      <c r="D560" s="223"/>
      <c r="E560" s="223" t="s">
        <v>6647</v>
      </c>
      <c r="F560" s="223" t="s">
        <v>6648</v>
      </c>
      <c r="G560" s="223" t="s">
        <v>6649</v>
      </c>
      <c r="H560" s="223" t="s">
        <v>384</v>
      </c>
      <c r="I560" s="258" t="s">
        <v>446</v>
      </c>
      <c r="J560" s="186" t="s">
        <v>383</v>
      </c>
      <c r="K560" s="223" t="s">
        <v>1953</v>
      </c>
      <c r="L560" s="223"/>
      <c r="M560" s="259" t="s">
        <v>447</v>
      </c>
      <c r="N560" s="223" t="s">
        <v>449</v>
      </c>
      <c r="O560" s="223" t="s">
        <v>450</v>
      </c>
      <c r="P560" s="260">
        <v>2016</v>
      </c>
      <c r="Q560" s="260">
        <v>2018</v>
      </c>
      <c r="R560" s="223" t="s">
        <v>3675</v>
      </c>
      <c r="S560" s="223" t="s">
        <v>78</v>
      </c>
      <c r="T560" s="223" t="s">
        <v>451</v>
      </c>
      <c r="U560" s="261">
        <v>162</v>
      </c>
      <c r="V560" s="86" t="s">
        <v>452</v>
      </c>
      <c r="W560" s="223" t="s">
        <v>2790</v>
      </c>
      <c r="X560" s="223" t="s">
        <v>6650</v>
      </c>
      <c r="Y560" s="262">
        <v>79500</v>
      </c>
      <c r="Z560" s="226"/>
      <c r="AA560" s="241">
        <f t="shared" si="5"/>
        <v>0</v>
      </c>
      <c r="AB560" s="237" t="s">
        <v>6651</v>
      </c>
    </row>
    <row r="561" spans="1:28" ht="15" customHeight="1">
      <c r="A561" s="109">
        <v>552</v>
      </c>
      <c r="B561" s="222" t="str">
        <f t="shared" si="4"/>
        <v>Klik Disini</v>
      </c>
      <c r="C561" s="223" t="s">
        <v>6652</v>
      </c>
      <c r="D561" s="223"/>
      <c r="E561" s="223" t="s">
        <v>6653</v>
      </c>
      <c r="F561" s="223" t="s">
        <v>6654</v>
      </c>
      <c r="G561" s="223" t="s">
        <v>6655</v>
      </c>
      <c r="H561" s="223" t="s">
        <v>6656</v>
      </c>
      <c r="I561" s="258" t="s">
        <v>446</v>
      </c>
      <c r="J561" s="186" t="s">
        <v>353</v>
      </c>
      <c r="K561" s="223" t="s">
        <v>447</v>
      </c>
      <c r="L561" s="223"/>
      <c r="M561" s="259" t="s">
        <v>447</v>
      </c>
      <c r="N561" s="223" t="s">
        <v>449</v>
      </c>
      <c r="O561" s="223" t="s">
        <v>450</v>
      </c>
      <c r="P561" s="260">
        <v>2016</v>
      </c>
      <c r="Q561" s="260">
        <v>2018</v>
      </c>
      <c r="R561" s="223" t="s">
        <v>3675</v>
      </c>
      <c r="S561" s="223" t="s">
        <v>78</v>
      </c>
      <c r="T561" s="223" t="s">
        <v>451</v>
      </c>
      <c r="U561" s="261">
        <v>208</v>
      </c>
      <c r="V561" s="86" t="s">
        <v>452</v>
      </c>
      <c r="W561" s="223" t="s">
        <v>3748</v>
      </c>
      <c r="X561" s="223" t="s">
        <v>6657</v>
      </c>
      <c r="Y561" s="262">
        <v>82000</v>
      </c>
      <c r="Z561" s="226"/>
      <c r="AA561" s="241">
        <f t="shared" si="5"/>
        <v>0</v>
      </c>
      <c r="AB561" s="237" t="s">
        <v>6658</v>
      </c>
    </row>
    <row r="562" spans="1:28" ht="15" customHeight="1">
      <c r="A562" s="109">
        <v>553</v>
      </c>
      <c r="B562" s="222" t="str">
        <f t="shared" si="4"/>
        <v>Klik Disini</v>
      </c>
      <c r="C562" s="223" t="s">
        <v>6659</v>
      </c>
      <c r="D562" s="223"/>
      <c r="E562" s="223" t="s">
        <v>6660</v>
      </c>
      <c r="F562" s="223" t="s">
        <v>6661</v>
      </c>
      <c r="G562" s="223" t="s">
        <v>6662</v>
      </c>
      <c r="H562" s="223" t="s">
        <v>3499</v>
      </c>
      <c r="I562" s="258" t="s">
        <v>446</v>
      </c>
      <c r="J562" s="186" t="s">
        <v>385</v>
      </c>
      <c r="K562" s="223" t="s">
        <v>447</v>
      </c>
      <c r="L562" s="223"/>
      <c r="M562" s="259" t="s">
        <v>447</v>
      </c>
      <c r="N562" s="223" t="s">
        <v>449</v>
      </c>
      <c r="O562" s="223" t="s">
        <v>3419</v>
      </c>
      <c r="P562" s="260">
        <v>2016</v>
      </c>
      <c r="Q562" s="260">
        <v>2018</v>
      </c>
      <c r="R562" s="223" t="s">
        <v>3412</v>
      </c>
      <c r="S562" s="223" t="s">
        <v>78</v>
      </c>
      <c r="T562" s="223" t="s">
        <v>451</v>
      </c>
      <c r="U562" s="261">
        <v>546</v>
      </c>
      <c r="V562" s="86" t="s">
        <v>452</v>
      </c>
      <c r="W562" s="223" t="s">
        <v>796</v>
      </c>
      <c r="X562" s="223" t="s">
        <v>6663</v>
      </c>
      <c r="Y562" s="262">
        <v>160000</v>
      </c>
      <c r="Z562" s="226"/>
      <c r="AA562" s="241">
        <f t="shared" si="5"/>
        <v>0</v>
      </c>
      <c r="AB562" s="237" t="s">
        <v>6664</v>
      </c>
    </row>
    <row r="563" spans="1:28" ht="15" customHeight="1">
      <c r="A563" s="109">
        <v>554</v>
      </c>
      <c r="B563" s="222" t="str">
        <f t="shared" si="4"/>
        <v>Klik Disini</v>
      </c>
      <c r="C563" s="223" t="s">
        <v>6665</v>
      </c>
      <c r="D563" s="223"/>
      <c r="E563" s="223" t="s">
        <v>3548</v>
      </c>
      <c r="F563" s="223" t="s">
        <v>6666</v>
      </c>
      <c r="G563" s="223" t="s">
        <v>6667</v>
      </c>
      <c r="H563" s="223" t="s">
        <v>445</v>
      </c>
      <c r="I563" s="258" t="s">
        <v>446</v>
      </c>
      <c r="J563" s="186" t="s">
        <v>345</v>
      </c>
      <c r="K563" s="223" t="s">
        <v>1953</v>
      </c>
      <c r="L563" s="223"/>
      <c r="M563" s="259" t="s">
        <v>447</v>
      </c>
      <c r="N563" s="223" t="s">
        <v>449</v>
      </c>
      <c r="O563" s="223" t="s">
        <v>3419</v>
      </c>
      <c r="P563" s="260">
        <v>2016</v>
      </c>
      <c r="Q563" s="260">
        <v>2021</v>
      </c>
      <c r="R563" s="223" t="s">
        <v>3412</v>
      </c>
      <c r="S563" s="223" t="s">
        <v>78</v>
      </c>
      <c r="T563" s="223" t="s">
        <v>451</v>
      </c>
      <c r="U563" s="261">
        <v>242</v>
      </c>
      <c r="V563" s="86" t="s">
        <v>452</v>
      </c>
      <c r="W563" s="223" t="s">
        <v>5663</v>
      </c>
      <c r="X563" s="223" t="s">
        <v>6668</v>
      </c>
      <c r="Y563" s="262">
        <v>90000</v>
      </c>
      <c r="Z563" s="226"/>
      <c r="AA563" s="241">
        <f t="shared" si="5"/>
        <v>0</v>
      </c>
      <c r="AB563" s="237" t="s">
        <v>6669</v>
      </c>
    </row>
    <row r="564" spans="1:28" ht="15" customHeight="1">
      <c r="A564" s="109">
        <v>555</v>
      </c>
      <c r="B564" s="222" t="str">
        <f t="shared" si="4"/>
        <v>Klik Disini</v>
      </c>
      <c r="C564" s="223" t="s">
        <v>6670</v>
      </c>
      <c r="D564" s="223"/>
      <c r="E564" s="223" t="s">
        <v>6671</v>
      </c>
      <c r="F564" s="223" t="s">
        <v>6672</v>
      </c>
      <c r="G564" s="223" t="s">
        <v>6673</v>
      </c>
      <c r="H564" s="223" t="s">
        <v>2070</v>
      </c>
      <c r="I564" s="258" t="s">
        <v>583</v>
      </c>
      <c r="J564" s="186" t="s">
        <v>263</v>
      </c>
      <c r="K564" s="223" t="s">
        <v>1953</v>
      </c>
      <c r="L564" s="223"/>
      <c r="M564" s="259" t="s">
        <v>447</v>
      </c>
      <c r="N564" s="223" t="s">
        <v>449</v>
      </c>
      <c r="O564" s="223" t="s">
        <v>450</v>
      </c>
      <c r="P564" s="260">
        <v>2017</v>
      </c>
      <c r="Q564" s="260">
        <v>2018</v>
      </c>
      <c r="R564" s="223" t="s">
        <v>3740</v>
      </c>
      <c r="S564" s="223" t="s">
        <v>78</v>
      </c>
      <c r="T564" s="223" t="s">
        <v>451</v>
      </c>
      <c r="U564" s="261">
        <v>146</v>
      </c>
      <c r="V564" s="86" t="s">
        <v>452</v>
      </c>
      <c r="W564" s="223" t="s">
        <v>3324</v>
      </c>
      <c r="X564" s="223" t="s">
        <v>6674</v>
      </c>
      <c r="Y564" s="262">
        <v>76500</v>
      </c>
      <c r="Z564" s="226"/>
      <c r="AA564" s="241">
        <f t="shared" si="5"/>
        <v>0</v>
      </c>
      <c r="AB564" s="237" t="s">
        <v>6675</v>
      </c>
    </row>
    <row r="565" spans="1:28" ht="15" customHeight="1">
      <c r="A565" s="109">
        <v>556</v>
      </c>
      <c r="B565" s="222" t="str">
        <f t="shared" si="4"/>
        <v>Klik Disini</v>
      </c>
      <c r="C565" s="223" t="s">
        <v>6676</v>
      </c>
      <c r="D565" s="223"/>
      <c r="E565" s="223" t="s">
        <v>6677</v>
      </c>
      <c r="F565" s="223" t="s">
        <v>6678</v>
      </c>
      <c r="G565" s="223" t="s">
        <v>6679</v>
      </c>
      <c r="H565" s="223" t="s">
        <v>386</v>
      </c>
      <c r="I565" s="258" t="s">
        <v>592</v>
      </c>
      <c r="J565" s="186" t="s">
        <v>322</v>
      </c>
      <c r="K565" s="223" t="s">
        <v>447</v>
      </c>
      <c r="L565" s="223"/>
      <c r="M565" s="259" t="s">
        <v>447</v>
      </c>
      <c r="N565" s="223" t="s">
        <v>449</v>
      </c>
      <c r="O565" s="223" t="s">
        <v>450</v>
      </c>
      <c r="P565" s="260">
        <v>2017</v>
      </c>
      <c r="Q565" s="260">
        <v>2018</v>
      </c>
      <c r="R565" s="223" t="s">
        <v>3643</v>
      </c>
      <c r="S565" s="223" t="s">
        <v>78</v>
      </c>
      <c r="T565" s="223" t="s">
        <v>451</v>
      </c>
      <c r="U565" s="261">
        <v>96</v>
      </c>
      <c r="V565" s="86" t="s">
        <v>452</v>
      </c>
      <c r="W565" s="223" t="s">
        <v>646</v>
      </c>
      <c r="X565" s="223" t="s">
        <v>6680</v>
      </c>
      <c r="Y565" s="262">
        <v>51000</v>
      </c>
      <c r="Z565" s="226"/>
      <c r="AA565" s="241">
        <f t="shared" si="5"/>
        <v>0</v>
      </c>
      <c r="AB565" s="237" t="s">
        <v>6681</v>
      </c>
    </row>
    <row r="566" spans="1:28" ht="15" customHeight="1">
      <c r="A566" s="109">
        <v>557</v>
      </c>
      <c r="B566" s="222" t="str">
        <f t="shared" si="4"/>
        <v>Klik Disini</v>
      </c>
      <c r="C566" s="223" t="s">
        <v>6682</v>
      </c>
      <c r="D566" s="223"/>
      <c r="E566" s="223" t="s">
        <v>6683</v>
      </c>
      <c r="F566" s="223" t="s">
        <v>6684</v>
      </c>
      <c r="G566" s="223" t="s">
        <v>6685</v>
      </c>
      <c r="H566" s="223" t="s">
        <v>4580</v>
      </c>
      <c r="I566" s="258" t="s">
        <v>592</v>
      </c>
      <c r="J566" s="186" t="s">
        <v>322</v>
      </c>
      <c r="K566" s="223" t="s">
        <v>1953</v>
      </c>
      <c r="L566" s="223"/>
      <c r="M566" s="259" t="s">
        <v>447</v>
      </c>
      <c r="N566" s="223" t="s">
        <v>449</v>
      </c>
      <c r="O566" s="223" t="s">
        <v>450</v>
      </c>
      <c r="P566" s="260">
        <v>2017</v>
      </c>
      <c r="Q566" s="260">
        <v>2021</v>
      </c>
      <c r="R566" s="223" t="s">
        <v>3643</v>
      </c>
      <c r="S566" s="223" t="s">
        <v>78</v>
      </c>
      <c r="T566" s="223" t="s">
        <v>451</v>
      </c>
      <c r="U566" s="261">
        <v>186</v>
      </c>
      <c r="V566" s="86" t="s">
        <v>452</v>
      </c>
      <c r="W566" s="223" t="s">
        <v>2602</v>
      </c>
      <c r="X566" s="223" t="s">
        <v>6686</v>
      </c>
      <c r="Y566" s="262">
        <v>176000</v>
      </c>
      <c r="Z566" s="226"/>
      <c r="AA566" s="241">
        <f t="shared" si="5"/>
        <v>0</v>
      </c>
      <c r="AB566" s="237" t="s">
        <v>6687</v>
      </c>
    </row>
    <row r="567" spans="1:28" ht="15" customHeight="1">
      <c r="A567" s="109">
        <v>558</v>
      </c>
      <c r="B567" s="222" t="str">
        <f t="shared" si="4"/>
        <v>Klik Disini</v>
      </c>
      <c r="C567" s="223" t="s">
        <v>6688</v>
      </c>
      <c r="D567" s="223"/>
      <c r="E567" s="223" t="s">
        <v>6689</v>
      </c>
      <c r="F567" s="223" t="s">
        <v>6690</v>
      </c>
      <c r="G567" s="223" t="s">
        <v>6691</v>
      </c>
      <c r="H567" s="223" t="s">
        <v>4340</v>
      </c>
      <c r="I567" s="258" t="s">
        <v>446</v>
      </c>
      <c r="J567" s="186" t="s">
        <v>383</v>
      </c>
      <c r="K567" s="223" t="s">
        <v>447</v>
      </c>
      <c r="L567" s="223"/>
      <c r="M567" s="259" t="s">
        <v>447</v>
      </c>
      <c r="N567" s="223" t="s">
        <v>449</v>
      </c>
      <c r="O567" s="223" t="s">
        <v>450</v>
      </c>
      <c r="P567" s="260">
        <v>2017</v>
      </c>
      <c r="Q567" s="260">
        <v>2018</v>
      </c>
      <c r="R567" s="223" t="s">
        <v>3675</v>
      </c>
      <c r="S567" s="223" t="s">
        <v>78</v>
      </c>
      <c r="T567" s="223" t="s">
        <v>451</v>
      </c>
      <c r="U567" s="261">
        <v>320</v>
      </c>
      <c r="V567" s="86" t="s">
        <v>452</v>
      </c>
      <c r="W567" s="223" t="s">
        <v>3324</v>
      </c>
      <c r="X567" s="223" t="s">
        <v>6692</v>
      </c>
      <c r="Y567" s="262">
        <v>165000</v>
      </c>
      <c r="Z567" s="226"/>
      <c r="AA567" s="241">
        <f t="shared" si="5"/>
        <v>0</v>
      </c>
      <c r="AB567" s="237" t="s">
        <v>6693</v>
      </c>
    </row>
    <row r="568" spans="1:28" ht="15" customHeight="1">
      <c r="A568" s="109">
        <v>559</v>
      </c>
      <c r="B568" s="222" t="str">
        <f t="shared" si="4"/>
        <v>Klik Disini</v>
      </c>
      <c r="C568" s="223" t="s">
        <v>6694</v>
      </c>
      <c r="D568" s="223"/>
      <c r="E568" s="223" t="s">
        <v>6695</v>
      </c>
      <c r="F568" s="223" t="s">
        <v>6696</v>
      </c>
      <c r="G568" s="223" t="s">
        <v>6697</v>
      </c>
      <c r="H568" s="223" t="s">
        <v>583</v>
      </c>
      <c r="I568" s="258" t="s">
        <v>583</v>
      </c>
      <c r="J568" s="186" t="s">
        <v>267</v>
      </c>
      <c r="K568" s="223" t="s">
        <v>447</v>
      </c>
      <c r="L568" s="223"/>
      <c r="M568" s="259" t="s">
        <v>447</v>
      </c>
      <c r="N568" s="223" t="s">
        <v>449</v>
      </c>
      <c r="O568" s="223" t="s">
        <v>583</v>
      </c>
      <c r="P568" s="260">
        <v>2017</v>
      </c>
      <c r="Q568" s="260">
        <v>2018</v>
      </c>
      <c r="R568" s="223" t="s">
        <v>3480</v>
      </c>
      <c r="S568" s="223" t="s">
        <v>78</v>
      </c>
      <c r="T568" s="223" t="s">
        <v>451</v>
      </c>
      <c r="U568" s="261">
        <v>240</v>
      </c>
      <c r="V568" s="86" t="s">
        <v>452</v>
      </c>
      <c r="W568" s="223" t="s">
        <v>1808</v>
      </c>
      <c r="X568" s="223" t="s">
        <v>6698</v>
      </c>
      <c r="Y568" s="262">
        <v>60500</v>
      </c>
      <c r="Z568" s="226"/>
      <c r="AA568" s="241">
        <f t="shared" si="5"/>
        <v>0</v>
      </c>
      <c r="AB568" s="237" t="s">
        <v>6699</v>
      </c>
    </row>
    <row r="569" spans="1:28" ht="15" customHeight="1">
      <c r="A569" s="109">
        <v>560</v>
      </c>
      <c r="B569" s="222" t="str">
        <f t="shared" si="4"/>
        <v>Klik Disini</v>
      </c>
      <c r="C569" s="223" t="s">
        <v>6700</v>
      </c>
      <c r="D569" s="223"/>
      <c r="E569" s="223" t="s">
        <v>6701</v>
      </c>
      <c r="F569" s="223" t="s">
        <v>6702</v>
      </c>
      <c r="G569" s="223" t="s">
        <v>6703</v>
      </c>
      <c r="H569" s="223" t="s">
        <v>3727</v>
      </c>
      <c r="I569" s="258" t="s">
        <v>446</v>
      </c>
      <c r="J569" s="186" t="s">
        <v>353</v>
      </c>
      <c r="K569" s="223" t="s">
        <v>447</v>
      </c>
      <c r="L569" s="223"/>
      <c r="M569" s="259" t="s">
        <v>447</v>
      </c>
      <c r="N569" s="223" t="s">
        <v>449</v>
      </c>
      <c r="O569" s="223" t="s">
        <v>3419</v>
      </c>
      <c r="P569" s="260">
        <v>2017</v>
      </c>
      <c r="Q569" s="260">
        <v>2018</v>
      </c>
      <c r="R569" s="223" t="s">
        <v>3412</v>
      </c>
      <c r="S569" s="223" t="s">
        <v>78</v>
      </c>
      <c r="T569" s="223" t="s">
        <v>451</v>
      </c>
      <c r="U569" s="261">
        <v>304</v>
      </c>
      <c r="V569" s="86" t="s">
        <v>452</v>
      </c>
      <c r="W569" s="223" t="s">
        <v>3585</v>
      </c>
      <c r="X569" s="223" t="s">
        <v>6704</v>
      </c>
      <c r="Y569" s="262">
        <v>79500</v>
      </c>
      <c r="Z569" s="226"/>
      <c r="AA569" s="241">
        <f t="shared" si="5"/>
        <v>0</v>
      </c>
      <c r="AB569" s="237" t="s">
        <v>6705</v>
      </c>
    </row>
    <row r="570" spans="1:28" ht="15" customHeight="1">
      <c r="A570" s="109">
        <v>561</v>
      </c>
      <c r="B570" s="222" t="str">
        <f t="shared" si="4"/>
        <v>Klik Disini</v>
      </c>
      <c r="C570" s="223" t="s">
        <v>6706</v>
      </c>
      <c r="D570" s="223"/>
      <c r="E570" s="223" t="s">
        <v>6393</v>
      </c>
      <c r="F570" s="223" t="s">
        <v>6707</v>
      </c>
      <c r="G570" s="223" t="s">
        <v>6708</v>
      </c>
      <c r="H570" s="223" t="s">
        <v>1027</v>
      </c>
      <c r="I570" s="258" t="s">
        <v>446</v>
      </c>
      <c r="J570" s="186" t="s">
        <v>347</v>
      </c>
      <c r="K570" s="223" t="s">
        <v>447</v>
      </c>
      <c r="L570" s="223"/>
      <c r="M570" s="259" t="s">
        <v>447</v>
      </c>
      <c r="N570" s="223" t="s">
        <v>449</v>
      </c>
      <c r="O570" s="223" t="s">
        <v>462</v>
      </c>
      <c r="P570" s="260">
        <v>2017</v>
      </c>
      <c r="Q570" s="260">
        <v>2018</v>
      </c>
      <c r="R570" s="223" t="s">
        <v>3643</v>
      </c>
      <c r="S570" s="223" t="s">
        <v>78</v>
      </c>
      <c r="T570" s="223" t="s">
        <v>451</v>
      </c>
      <c r="U570" s="261">
        <v>192</v>
      </c>
      <c r="V570" s="86" t="s">
        <v>452</v>
      </c>
      <c r="W570" s="223" t="s">
        <v>6709</v>
      </c>
      <c r="X570" s="223" t="s">
        <v>6710</v>
      </c>
      <c r="Y570" s="262">
        <v>84500</v>
      </c>
      <c r="Z570" s="226"/>
      <c r="AA570" s="241">
        <f t="shared" si="5"/>
        <v>0</v>
      </c>
      <c r="AB570" s="237" t="s">
        <v>6711</v>
      </c>
    </row>
    <row r="571" spans="1:28" ht="15" customHeight="1">
      <c r="A571" s="109">
        <v>562</v>
      </c>
      <c r="B571" s="222" t="str">
        <f t="shared" si="4"/>
        <v>Klik Disini</v>
      </c>
      <c r="C571" s="223" t="s">
        <v>6712</v>
      </c>
      <c r="D571" s="223"/>
      <c r="E571" s="223" t="s">
        <v>6713</v>
      </c>
      <c r="F571" s="223" t="s">
        <v>6714</v>
      </c>
      <c r="G571" s="223" t="s">
        <v>6715</v>
      </c>
      <c r="H571" s="223" t="s">
        <v>4012</v>
      </c>
      <c r="I571" s="258" t="s">
        <v>592</v>
      </c>
      <c r="J571" s="186" t="s">
        <v>334</v>
      </c>
      <c r="K571" s="223" t="s">
        <v>447</v>
      </c>
      <c r="L571" s="223"/>
      <c r="M571" s="259" t="s">
        <v>447</v>
      </c>
      <c r="N571" s="223" t="s">
        <v>449</v>
      </c>
      <c r="O571" s="223" t="s">
        <v>450</v>
      </c>
      <c r="P571" s="260">
        <v>2017</v>
      </c>
      <c r="Q571" s="260">
        <v>2018</v>
      </c>
      <c r="R571" s="223" t="s">
        <v>3412</v>
      </c>
      <c r="S571" s="223" t="s">
        <v>78</v>
      </c>
      <c r="T571" s="223" t="s">
        <v>451</v>
      </c>
      <c r="U571" s="261">
        <v>120</v>
      </c>
      <c r="V571" s="86" t="s">
        <v>452</v>
      </c>
      <c r="W571" s="223" t="s">
        <v>4743</v>
      </c>
      <c r="X571" s="223" t="s">
        <v>6716</v>
      </c>
      <c r="Y571" s="262">
        <v>82000</v>
      </c>
      <c r="Z571" s="226"/>
      <c r="AA571" s="241">
        <f t="shared" si="5"/>
        <v>0</v>
      </c>
      <c r="AB571" s="237" t="s">
        <v>6717</v>
      </c>
    </row>
    <row r="572" spans="1:28" ht="15" customHeight="1">
      <c r="A572" s="109">
        <v>563</v>
      </c>
      <c r="B572" s="222" t="str">
        <f t="shared" si="4"/>
        <v>Klik Disini</v>
      </c>
      <c r="C572" s="223" t="s">
        <v>6718</v>
      </c>
      <c r="D572" s="223"/>
      <c r="E572" s="223" t="s">
        <v>6719</v>
      </c>
      <c r="F572" s="223" t="s">
        <v>6720</v>
      </c>
      <c r="G572" s="223" t="s">
        <v>6721</v>
      </c>
      <c r="H572" s="223" t="s">
        <v>4012</v>
      </c>
      <c r="I572" s="258" t="s">
        <v>592</v>
      </c>
      <c r="J572" s="186" t="s">
        <v>334</v>
      </c>
      <c r="K572" s="223" t="s">
        <v>447</v>
      </c>
      <c r="L572" s="223"/>
      <c r="M572" s="259" t="s">
        <v>447</v>
      </c>
      <c r="N572" s="223" t="s">
        <v>449</v>
      </c>
      <c r="O572" s="223" t="s">
        <v>462</v>
      </c>
      <c r="P572" s="260">
        <v>2017</v>
      </c>
      <c r="Q572" s="260">
        <v>2018</v>
      </c>
      <c r="R572" s="223" t="s">
        <v>3412</v>
      </c>
      <c r="S572" s="223" t="s">
        <v>78</v>
      </c>
      <c r="T572" s="223" t="s">
        <v>451</v>
      </c>
      <c r="U572" s="261">
        <v>120</v>
      </c>
      <c r="V572" s="86" t="s">
        <v>452</v>
      </c>
      <c r="W572" s="223" t="s">
        <v>6722</v>
      </c>
      <c r="X572" s="223" t="s">
        <v>6723</v>
      </c>
      <c r="Y572" s="262">
        <v>91000</v>
      </c>
      <c r="Z572" s="226"/>
      <c r="AA572" s="241">
        <f t="shared" si="5"/>
        <v>0</v>
      </c>
      <c r="AB572" s="237" t="s">
        <v>6724</v>
      </c>
    </row>
    <row r="573" spans="1:28" ht="15" customHeight="1">
      <c r="A573" s="109">
        <v>564</v>
      </c>
      <c r="B573" s="222" t="str">
        <f t="shared" si="4"/>
        <v>Klik Disini</v>
      </c>
      <c r="C573" s="223" t="s">
        <v>6725</v>
      </c>
      <c r="D573" s="223"/>
      <c r="E573" s="223" t="s">
        <v>6726</v>
      </c>
      <c r="F573" s="223" t="s">
        <v>6727</v>
      </c>
      <c r="G573" s="223" t="s">
        <v>6728</v>
      </c>
      <c r="H573" s="223" t="s">
        <v>2070</v>
      </c>
      <c r="I573" s="258" t="s">
        <v>583</v>
      </c>
      <c r="J573" s="186" t="s">
        <v>263</v>
      </c>
      <c r="K573" s="223" t="s">
        <v>447</v>
      </c>
      <c r="L573" s="223"/>
      <c r="M573" s="259" t="s">
        <v>447</v>
      </c>
      <c r="N573" s="223" t="s">
        <v>449</v>
      </c>
      <c r="O573" s="223" t="s">
        <v>2078</v>
      </c>
      <c r="P573" s="260">
        <v>2016</v>
      </c>
      <c r="Q573" s="260">
        <v>2018</v>
      </c>
      <c r="R573" s="223" t="s">
        <v>3740</v>
      </c>
      <c r="S573" s="223" t="s">
        <v>78</v>
      </c>
      <c r="T573" s="223" t="s">
        <v>451</v>
      </c>
      <c r="U573" s="261">
        <v>136</v>
      </c>
      <c r="V573" s="86" t="s">
        <v>452</v>
      </c>
      <c r="W573" s="223" t="s">
        <v>532</v>
      </c>
      <c r="X573" s="223" t="s">
        <v>6729</v>
      </c>
      <c r="Y573" s="262">
        <v>114000</v>
      </c>
      <c r="Z573" s="226"/>
      <c r="AA573" s="241">
        <f t="shared" si="5"/>
        <v>0</v>
      </c>
      <c r="AB573" s="237" t="s">
        <v>6730</v>
      </c>
    </row>
    <row r="574" spans="1:28" ht="15" customHeight="1">
      <c r="A574" s="109">
        <v>565</v>
      </c>
      <c r="B574" s="222" t="str">
        <f t="shared" si="4"/>
        <v>Klik Disini</v>
      </c>
      <c r="C574" s="223" t="s">
        <v>6731</v>
      </c>
      <c r="D574" s="223"/>
      <c r="E574" s="223" t="s">
        <v>6732</v>
      </c>
      <c r="F574" s="223" t="s">
        <v>6733</v>
      </c>
      <c r="G574" s="223" t="s">
        <v>6734</v>
      </c>
      <c r="H574" s="223" t="s">
        <v>1056</v>
      </c>
      <c r="I574" s="258" t="s">
        <v>583</v>
      </c>
      <c r="J574" s="186" t="s">
        <v>265</v>
      </c>
      <c r="K574" s="223" t="s">
        <v>447</v>
      </c>
      <c r="L574" s="223"/>
      <c r="M574" s="259" t="s">
        <v>447</v>
      </c>
      <c r="N574" s="223" t="s">
        <v>449</v>
      </c>
      <c r="O574" s="223" t="s">
        <v>583</v>
      </c>
      <c r="P574" s="260">
        <v>2017</v>
      </c>
      <c r="Q574" s="260">
        <v>2018</v>
      </c>
      <c r="R574" s="223" t="s">
        <v>3480</v>
      </c>
      <c r="S574" s="223" t="s">
        <v>78</v>
      </c>
      <c r="T574" s="223" t="s">
        <v>451</v>
      </c>
      <c r="U574" s="261">
        <v>224</v>
      </c>
      <c r="V574" s="86" t="s">
        <v>452</v>
      </c>
      <c r="W574" s="223" t="s">
        <v>1109</v>
      </c>
      <c r="X574" s="223" t="s">
        <v>6735</v>
      </c>
      <c r="Y574" s="262">
        <v>57500</v>
      </c>
      <c r="Z574" s="226"/>
      <c r="AA574" s="241">
        <f t="shared" si="5"/>
        <v>0</v>
      </c>
      <c r="AB574" s="237" t="s">
        <v>6736</v>
      </c>
    </row>
    <row r="575" spans="1:28" ht="15" customHeight="1">
      <c r="A575" s="109">
        <v>566</v>
      </c>
      <c r="B575" s="222" t="str">
        <f t="shared" si="4"/>
        <v>Klik Disini</v>
      </c>
      <c r="C575" s="223" t="s">
        <v>6737</v>
      </c>
      <c r="D575" s="223"/>
      <c r="E575" s="223" t="s">
        <v>6640</v>
      </c>
      <c r="F575" s="223" t="s">
        <v>6738</v>
      </c>
      <c r="G575" s="223" t="s">
        <v>6739</v>
      </c>
      <c r="H575" s="223" t="s">
        <v>384</v>
      </c>
      <c r="I575" s="258" t="s">
        <v>446</v>
      </c>
      <c r="J575" s="186" t="s">
        <v>383</v>
      </c>
      <c r="K575" s="264"/>
      <c r="L575" s="264"/>
      <c r="M575" s="259"/>
      <c r="N575" s="223" t="s">
        <v>449</v>
      </c>
      <c r="O575" s="223" t="s">
        <v>3419</v>
      </c>
      <c r="P575" s="260">
        <v>2017</v>
      </c>
      <c r="Q575" s="260">
        <v>2018</v>
      </c>
      <c r="R575" s="223" t="s">
        <v>3675</v>
      </c>
      <c r="S575" s="223" t="s">
        <v>78</v>
      </c>
      <c r="T575" s="223" t="s">
        <v>451</v>
      </c>
      <c r="U575" s="261">
        <v>144</v>
      </c>
      <c r="V575" s="86" t="s">
        <v>452</v>
      </c>
      <c r="W575" s="223" t="s">
        <v>6624</v>
      </c>
      <c r="X575" s="223" t="s">
        <v>6740</v>
      </c>
      <c r="Y575" s="262">
        <v>66500</v>
      </c>
      <c r="Z575" s="226"/>
      <c r="AA575" s="241">
        <f t="shared" si="5"/>
        <v>0</v>
      </c>
      <c r="AB575" s="237" t="s">
        <v>6741</v>
      </c>
    </row>
    <row r="576" spans="1:28" ht="15" customHeight="1">
      <c r="A576" s="109">
        <v>567</v>
      </c>
      <c r="B576" s="222" t="str">
        <f t="shared" si="4"/>
        <v>Klik Disini</v>
      </c>
      <c r="C576" s="223" t="s">
        <v>6742</v>
      </c>
      <c r="D576" s="223"/>
      <c r="E576" s="223" t="s">
        <v>6743</v>
      </c>
      <c r="F576" s="223" t="s">
        <v>6744</v>
      </c>
      <c r="G576" s="223" t="s">
        <v>6745</v>
      </c>
      <c r="H576" s="223" t="s">
        <v>774</v>
      </c>
      <c r="I576" s="258" t="s">
        <v>1844</v>
      </c>
      <c r="J576" s="186" t="s">
        <v>395</v>
      </c>
      <c r="K576" s="223" t="s">
        <v>447</v>
      </c>
      <c r="L576" s="223"/>
      <c r="M576" s="259" t="s">
        <v>447</v>
      </c>
      <c r="N576" s="223" t="s">
        <v>449</v>
      </c>
      <c r="O576" s="223" t="s">
        <v>450</v>
      </c>
      <c r="P576" s="260">
        <v>2017</v>
      </c>
      <c r="Q576" s="260">
        <v>2018</v>
      </c>
      <c r="R576" s="223" t="s">
        <v>3675</v>
      </c>
      <c r="S576" s="223" t="s">
        <v>78</v>
      </c>
      <c r="T576" s="223" t="s">
        <v>451</v>
      </c>
      <c r="U576" s="261">
        <v>256</v>
      </c>
      <c r="V576" s="86" t="s">
        <v>452</v>
      </c>
      <c r="W576" s="223" t="s">
        <v>6746</v>
      </c>
      <c r="X576" s="223" t="s">
        <v>6747</v>
      </c>
      <c r="Y576" s="262">
        <v>92500</v>
      </c>
      <c r="Z576" s="226"/>
      <c r="AA576" s="241">
        <f t="shared" si="5"/>
        <v>0</v>
      </c>
      <c r="AB576" s="237" t="s">
        <v>6748</v>
      </c>
    </row>
    <row r="577" spans="1:28" ht="15" customHeight="1">
      <c r="A577" s="109">
        <v>568</v>
      </c>
      <c r="B577" s="222" t="str">
        <f t="shared" si="4"/>
        <v>Klik Disini</v>
      </c>
      <c r="C577" s="223" t="s">
        <v>6749</v>
      </c>
      <c r="D577" s="223"/>
      <c r="E577" s="223" t="s">
        <v>6750</v>
      </c>
      <c r="F577" s="223" t="s">
        <v>6751</v>
      </c>
      <c r="G577" s="223" t="s">
        <v>6752</v>
      </c>
      <c r="H577" s="223" t="s">
        <v>384</v>
      </c>
      <c r="I577" s="258" t="s">
        <v>446</v>
      </c>
      <c r="J577" s="186" t="s">
        <v>383</v>
      </c>
      <c r="K577" s="264"/>
      <c r="L577" s="264"/>
      <c r="M577" s="259"/>
      <c r="N577" s="223" t="s">
        <v>449</v>
      </c>
      <c r="O577" s="223" t="s">
        <v>3419</v>
      </c>
      <c r="P577" s="260">
        <v>2017</v>
      </c>
      <c r="Q577" s="260">
        <v>2018</v>
      </c>
      <c r="R577" s="223" t="s">
        <v>3675</v>
      </c>
      <c r="S577" s="223" t="s">
        <v>78</v>
      </c>
      <c r="T577" s="223" t="s">
        <v>451</v>
      </c>
      <c r="U577" s="261">
        <v>144</v>
      </c>
      <c r="V577" s="86" t="s">
        <v>452</v>
      </c>
      <c r="W577" s="223" t="s">
        <v>1076</v>
      </c>
      <c r="X577" s="223" t="s">
        <v>6753</v>
      </c>
      <c r="Y577" s="262">
        <v>63000</v>
      </c>
      <c r="Z577" s="226"/>
      <c r="AA577" s="241">
        <f t="shared" si="5"/>
        <v>0</v>
      </c>
      <c r="AB577" s="237" t="s">
        <v>6754</v>
      </c>
    </row>
    <row r="578" spans="1:28" ht="15" customHeight="1">
      <c r="A578" s="109">
        <v>569</v>
      </c>
      <c r="B578" s="222" t="str">
        <f t="shared" si="4"/>
        <v>Klik Disini</v>
      </c>
      <c r="C578" s="223" t="s">
        <v>6755</v>
      </c>
      <c r="D578" s="223"/>
      <c r="E578" s="223" t="s">
        <v>6671</v>
      </c>
      <c r="F578" s="223" t="s">
        <v>6756</v>
      </c>
      <c r="G578" s="223" t="s">
        <v>6757</v>
      </c>
      <c r="H578" s="223" t="s">
        <v>2070</v>
      </c>
      <c r="I578" s="258" t="s">
        <v>583</v>
      </c>
      <c r="J578" s="186" t="s">
        <v>263</v>
      </c>
      <c r="K578" s="223" t="s">
        <v>447</v>
      </c>
      <c r="L578" s="223"/>
      <c r="M578" s="259" t="s">
        <v>447</v>
      </c>
      <c r="N578" s="223" t="s">
        <v>449</v>
      </c>
      <c r="O578" s="223" t="s">
        <v>450</v>
      </c>
      <c r="P578" s="260">
        <v>2017</v>
      </c>
      <c r="Q578" s="260">
        <v>2018</v>
      </c>
      <c r="R578" s="223" t="s">
        <v>3740</v>
      </c>
      <c r="S578" s="223" t="s">
        <v>78</v>
      </c>
      <c r="T578" s="223" t="s">
        <v>451</v>
      </c>
      <c r="U578" s="261">
        <v>96</v>
      </c>
      <c r="V578" s="86" t="s">
        <v>452</v>
      </c>
      <c r="W578" s="223" t="s">
        <v>3592</v>
      </c>
      <c r="X578" s="223" t="s">
        <v>6758</v>
      </c>
      <c r="Y578" s="262">
        <v>62500</v>
      </c>
      <c r="Z578" s="226"/>
      <c r="AA578" s="241">
        <f t="shared" si="5"/>
        <v>0</v>
      </c>
      <c r="AB578" s="237" t="s">
        <v>6759</v>
      </c>
    </row>
    <row r="579" spans="1:28" ht="15" customHeight="1">
      <c r="A579" s="109">
        <v>570</v>
      </c>
      <c r="B579" s="222" t="str">
        <f t="shared" si="4"/>
        <v>Klik Disini</v>
      </c>
      <c r="C579" s="223" t="s">
        <v>6760</v>
      </c>
      <c r="D579" s="223"/>
      <c r="E579" s="223" t="s">
        <v>6761</v>
      </c>
      <c r="F579" s="223" t="s">
        <v>6762</v>
      </c>
      <c r="G579" s="223" t="s">
        <v>6763</v>
      </c>
      <c r="H579" s="223" t="s">
        <v>384</v>
      </c>
      <c r="I579" s="258" t="s">
        <v>446</v>
      </c>
      <c r="J579" s="186" t="s">
        <v>383</v>
      </c>
      <c r="K579" s="223" t="s">
        <v>1953</v>
      </c>
      <c r="L579" s="223"/>
      <c r="M579" s="259" t="s">
        <v>447</v>
      </c>
      <c r="N579" s="223" t="s">
        <v>449</v>
      </c>
      <c r="O579" s="223" t="s">
        <v>3419</v>
      </c>
      <c r="P579" s="260">
        <v>2017</v>
      </c>
      <c r="Q579" s="260">
        <v>2018</v>
      </c>
      <c r="R579" s="223" t="s">
        <v>3675</v>
      </c>
      <c r="S579" s="223" t="s">
        <v>78</v>
      </c>
      <c r="T579" s="223" t="s">
        <v>451</v>
      </c>
      <c r="U579" s="261">
        <v>146</v>
      </c>
      <c r="V579" s="86" t="s">
        <v>452</v>
      </c>
      <c r="W579" s="223" t="s">
        <v>6764</v>
      </c>
      <c r="X579" s="223" t="s">
        <v>6765</v>
      </c>
      <c r="Y579" s="262">
        <v>76000</v>
      </c>
      <c r="Z579" s="226"/>
      <c r="AA579" s="241">
        <f t="shared" si="5"/>
        <v>0</v>
      </c>
      <c r="AB579" s="237" t="s">
        <v>6766</v>
      </c>
    </row>
    <row r="580" spans="1:28" ht="15" customHeight="1">
      <c r="A580" s="109">
        <v>571</v>
      </c>
      <c r="B580" s="222" t="str">
        <f t="shared" si="4"/>
        <v>Klik Disini</v>
      </c>
      <c r="C580" s="223" t="s">
        <v>6767</v>
      </c>
      <c r="D580" s="223"/>
      <c r="E580" s="223" t="s">
        <v>4420</v>
      </c>
      <c r="F580" s="223" t="s">
        <v>6768</v>
      </c>
      <c r="G580" s="223" t="s">
        <v>6769</v>
      </c>
      <c r="H580" s="223" t="s">
        <v>6770</v>
      </c>
      <c r="I580" s="258" t="s">
        <v>446</v>
      </c>
      <c r="J580" s="186" t="s">
        <v>383</v>
      </c>
      <c r="K580" s="223" t="s">
        <v>447</v>
      </c>
      <c r="L580" s="223"/>
      <c r="M580" s="259" t="s">
        <v>447</v>
      </c>
      <c r="N580" s="223" t="s">
        <v>449</v>
      </c>
      <c r="O580" s="223" t="s">
        <v>450</v>
      </c>
      <c r="P580" s="260">
        <v>2017</v>
      </c>
      <c r="Q580" s="260">
        <v>2018</v>
      </c>
      <c r="R580" s="223" t="s">
        <v>3675</v>
      </c>
      <c r="S580" s="223" t="s">
        <v>78</v>
      </c>
      <c r="T580" s="223" t="s">
        <v>451</v>
      </c>
      <c r="U580" s="261">
        <v>146</v>
      </c>
      <c r="V580" s="86" t="s">
        <v>452</v>
      </c>
      <c r="W580" s="223" t="s">
        <v>4043</v>
      </c>
      <c r="X580" s="223" t="s">
        <v>6771</v>
      </c>
      <c r="Y580" s="262">
        <v>72000</v>
      </c>
      <c r="Z580" s="226"/>
      <c r="AA580" s="241">
        <f t="shared" si="5"/>
        <v>0</v>
      </c>
      <c r="AB580" s="237" t="s">
        <v>6772</v>
      </c>
    </row>
    <row r="581" spans="1:28" ht="15" customHeight="1">
      <c r="A581" s="109">
        <v>572</v>
      </c>
      <c r="B581" s="222" t="str">
        <f t="shared" si="4"/>
        <v>Klik Disini</v>
      </c>
      <c r="C581" s="223" t="s">
        <v>6773</v>
      </c>
      <c r="D581" s="223"/>
      <c r="E581" s="223" t="s">
        <v>4420</v>
      </c>
      <c r="F581" s="223" t="s">
        <v>6774</v>
      </c>
      <c r="G581" s="223" t="s">
        <v>6775</v>
      </c>
      <c r="H581" s="223" t="s">
        <v>384</v>
      </c>
      <c r="I581" s="258" t="s">
        <v>446</v>
      </c>
      <c r="J581" s="186" t="s">
        <v>383</v>
      </c>
      <c r="K581" s="223" t="s">
        <v>447</v>
      </c>
      <c r="L581" s="223"/>
      <c r="M581" s="259" t="s">
        <v>447</v>
      </c>
      <c r="N581" s="223" t="s">
        <v>449</v>
      </c>
      <c r="O581" s="223" t="s">
        <v>450</v>
      </c>
      <c r="P581" s="260">
        <v>2017</v>
      </c>
      <c r="Q581" s="260">
        <v>2018</v>
      </c>
      <c r="R581" s="223" t="s">
        <v>3675</v>
      </c>
      <c r="S581" s="223" t="s">
        <v>78</v>
      </c>
      <c r="T581" s="223" t="s">
        <v>451</v>
      </c>
      <c r="U581" s="261">
        <v>96</v>
      </c>
      <c r="V581" s="86" t="s">
        <v>452</v>
      </c>
      <c r="W581" s="223" t="s">
        <v>480</v>
      </c>
      <c r="X581" s="223" t="s">
        <v>6776</v>
      </c>
      <c r="Y581" s="262">
        <v>57500</v>
      </c>
      <c r="Z581" s="226"/>
      <c r="AA581" s="241">
        <f t="shared" si="5"/>
        <v>0</v>
      </c>
      <c r="AB581" s="237" t="s">
        <v>6777</v>
      </c>
    </row>
    <row r="582" spans="1:28" ht="15" customHeight="1">
      <c r="A582" s="109">
        <v>573</v>
      </c>
      <c r="B582" s="222" t="str">
        <f t="shared" si="4"/>
        <v>Klik Disini</v>
      </c>
      <c r="C582" s="223" t="s">
        <v>6778</v>
      </c>
      <c r="D582" s="223"/>
      <c r="E582" s="223" t="s">
        <v>6743</v>
      </c>
      <c r="F582" s="223" t="s">
        <v>6779</v>
      </c>
      <c r="G582" s="223" t="s">
        <v>6780</v>
      </c>
      <c r="H582" s="223" t="s">
        <v>774</v>
      </c>
      <c r="I582" s="258" t="s">
        <v>1844</v>
      </c>
      <c r="J582" s="186" t="s">
        <v>395</v>
      </c>
      <c r="K582" s="223" t="s">
        <v>447</v>
      </c>
      <c r="L582" s="223"/>
      <c r="M582" s="259" t="s">
        <v>447</v>
      </c>
      <c r="N582" s="223" t="s">
        <v>449</v>
      </c>
      <c r="O582" s="223" t="s">
        <v>450</v>
      </c>
      <c r="P582" s="260">
        <v>2017</v>
      </c>
      <c r="Q582" s="260">
        <v>2018</v>
      </c>
      <c r="R582" s="223" t="s">
        <v>3675</v>
      </c>
      <c r="S582" s="223" t="s">
        <v>78</v>
      </c>
      <c r="T582" s="223" t="s">
        <v>451</v>
      </c>
      <c r="U582" s="261">
        <v>128</v>
      </c>
      <c r="V582" s="86" t="s">
        <v>452</v>
      </c>
      <c r="W582" s="223" t="s">
        <v>4795</v>
      </c>
      <c r="X582" s="223" t="s">
        <v>6781</v>
      </c>
      <c r="Y582" s="262">
        <v>61500</v>
      </c>
      <c r="Z582" s="226"/>
      <c r="AA582" s="241">
        <f t="shared" si="5"/>
        <v>0</v>
      </c>
      <c r="AB582" s="237" t="s">
        <v>6782</v>
      </c>
    </row>
    <row r="583" spans="1:28" ht="15" customHeight="1">
      <c r="A583" s="109">
        <v>574</v>
      </c>
      <c r="B583" s="222" t="str">
        <f t="shared" si="4"/>
        <v>Klik Disini</v>
      </c>
      <c r="C583" s="223" t="s">
        <v>6783</v>
      </c>
      <c r="D583" s="223"/>
      <c r="E583" s="223" t="s">
        <v>6784</v>
      </c>
      <c r="F583" s="223" t="s">
        <v>6785</v>
      </c>
      <c r="G583" s="223" t="s">
        <v>6786</v>
      </c>
      <c r="H583" s="223" t="s">
        <v>4340</v>
      </c>
      <c r="I583" s="258" t="s">
        <v>446</v>
      </c>
      <c r="J583" s="186" t="s">
        <v>383</v>
      </c>
      <c r="K583" s="223" t="s">
        <v>447</v>
      </c>
      <c r="L583" s="223"/>
      <c r="M583" s="259" t="s">
        <v>447</v>
      </c>
      <c r="N583" s="223" t="s">
        <v>449</v>
      </c>
      <c r="O583" s="223" t="s">
        <v>450</v>
      </c>
      <c r="P583" s="260">
        <v>2017</v>
      </c>
      <c r="Q583" s="260">
        <v>2018</v>
      </c>
      <c r="R583" s="223" t="s">
        <v>3675</v>
      </c>
      <c r="S583" s="223" t="s">
        <v>78</v>
      </c>
      <c r="T583" s="223" t="s">
        <v>451</v>
      </c>
      <c r="U583" s="261">
        <v>128</v>
      </c>
      <c r="V583" s="86" t="s">
        <v>452</v>
      </c>
      <c r="W583" s="223" t="s">
        <v>606</v>
      </c>
      <c r="X583" s="223" t="s">
        <v>6787</v>
      </c>
      <c r="Y583" s="262">
        <v>57500</v>
      </c>
      <c r="Z583" s="226"/>
      <c r="AA583" s="241">
        <f t="shared" si="5"/>
        <v>0</v>
      </c>
      <c r="AB583" s="237" t="s">
        <v>6788</v>
      </c>
    </row>
    <row r="584" spans="1:28" ht="15" customHeight="1">
      <c r="A584" s="109">
        <v>575</v>
      </c>
      <c r="B584" s="222" t="str">
        <f t="shared" si="4"/>
        <v>Klik Disini</v>
      </c>
      <c r="C584" s="223" t="s">
        <v>6789</v>
      </c>
      <c r="D584" s="223"/>
      <c r="E584" s="223" t="s">
        <v>6790</v>
      </c>
      <c r="F584" s="223" t="s">
        <v>6791</v>
      </c>
      <c r="G584" s="223" t="s">
        <v>6792</v>
      </c>
      <c r="H584" s="223" t="s">
        <v>774</v>
      </c>
      <c r="I584" s="258" t="s">
        <v>1844</v>
      </c>
      <c r="J584" s="186" t="s">
        <v>395</v>
      </c>
      <c r="K584" s="223" t="s">
        <v>447</v>
      </c>
      <c r="L584" s="223"/>
      <c r="M584" s="259" t="s">
        <v>447</v>
      </c>
      <c r="N584" s="223" t="s">
        <v>449</v>
      </c>
      <c r="O584" s="223" t="s">
        <v>450</v>
      </c>
      <c r="P584" s="260">
        <v>2017</v>
      </c>
      <c r="Q584" s="260">
        <v>2018</v>
      </c>
      <c r="R584" s="223" t="s">
        <v>3675</v>
      </c>
      <c r="S584" s="223" t="s">
        <v>78</v>
      </c>
      <c r="T584" s="223" t="s">
        <v>451</v>
      </c>
      <c r="U584" s="261">
        <v>144</v>
      </c>
      <c r="V584" s="86" t="s">
        <v>452</v>
      </c>
      <c r="W584" s="223" t="s">
        <v>6793</v>
      </c>
      <c r="X584" s="223" t="s">
        <v>6794</v>
      </c>
      <c r="Y584" s="262">
        <v>61500</v>
      </c>
      <c r="Z584" s="226"/>
      <c r="AA584" s="241">
        <f t="shared" si="5"/>
        <v>0</v>
      </c>
      <c r="AB584" s="237" t="s">
        <v>6795</v>
      </c>
    </row>
    <row r="585" spans="1:28" ht="15" customHeight="1">
      <c r="A585" s="109">
        <v>576</v>
      </c>
      <c r="B585" s="222" t="str">
        <f t="shared" si="4"/>
        <v>Klik Disini</v>
      </c>
      <c r="C585" s="223" t="s">
        <v>6796</v>
      </c>
      <c r="D585" s="223"/>
      <c r="E585" s="223" t="s">
        <v>6419</v>
      </c>
      <c r="F585" s="223" t="s">
        <v>6797</v>
      </c>
      <c r="G585" s="223" t="s">
        <v>6798</v>
      </c>
      <c r="H585" s="223" t="s">
        <v>3662</v>
      </c>
      <c r="I585" s="258" t="s">
        <v>592</v>
      </c>
      <c r="J585" s="186" t="s">
        <v>322</v>
      </c>
      <c r="K585" s="264"/>
      <c r="L585" s="264"/>
      <c r="M585" s="259"/>
      <c r="N585" s="223" t="s">
        <v>449</v>
      </c>
      <c r="O585" s="223" t="s">
        <v>3419</v>
      </c>
      <c r="P585" s="260">
        <v>2017</v>
      </c>
      <c r="Q585" s="260">
        <v>2018</v>
      </c>
      <c r="R585" s="223" t="s">
        <v>3643</v>
      </c>
      <c r="S585" s="223" t="s">
        <v>78</v>
      </c>
      <c r="T585" s="223" t="s">
        <v>451</v>
      </c>
      <c r="U585" s="261">
        <v>176</v>
      </c>
      <c r="V585" s="86" t="s">
        <v>452</v>
      </c>
      <c r="W585" s="223" t="s">
        <v>991</v>
      </c>
      <c r="X585" s="223" t="s">
        <v>6799</v>
      </c>
      <c r="Y585" s="262">
        <v>91000</v>
      </c>
      <c r="Z585" s="226"/>
      <c r="AA585" s="241">
        <f t="shared" si="5"/>
        <v>0</v>
      </c>
      <c r="AB585" s="237" t="s">
        <v>6800</v>
      </c>
    </row>
    <row r="586" spans="1:28" ht="15" customHeight="1">
      <c r="A586" s="109">
        <v>577</v>
      </c>
      <c r="B586" s="222" t="str">
        <f t="shared" si="4"/>
        <v>Klik Disini</v>
      </c>
      <c r="C586" s="223" t="s">
        <v>6801</v>
      </c>
      <c r="D586" s="223"/>
      <c r="E586" s="223" t="s">
        <v>6802</v>
      </c>
      <c r="F586" s="223" t="s">
        <v>6803</v>
      </c>
      <c r="G586" s="223" t="s">
        <v>6804</v>
      </c>
      <c r="H586" s="223" t="s">
        <v>4580</v>
      </c>
      <c r="I586" s="258" t="s">
        <v>592</v>
      </c>
      <c r="J586" s="186" t="s">
        <v>322</v>
      </c>
      <c r="K586" s="223" t="s">
        <v>1953</v>
      </c>
      <c r="L586" s="223"/>
      <c r="M586" s="259" t="s">
        <v>447</v>
      </c>
      <c r="N586" s="223" t="s">
        <v>449</v>
      </c>
      <c r="O586" s="223" t="s">
        <v>450</v>
      </c>
      <c r="P586" s="260">
        <v>2017</v>
      </c>
      <c r="Q586" s="260">
        <v>2018</v>
      </c>
      <c r="R586" s="223" t="s">
        <v>3643</v>
      </c>
      <c r="S586" s="223" t="s">
        <v>78</v>
      </c>
      <c r="T586" s="223" t="s">
        <v>451</v>
      </c>
      <c r="U586" s="261">
        <v>130</v>
      </c>
      <c r="V586" s="86" t="s">
        <v>452</v>
      </c>
      <c r="W586" s="223" t="s">
        <v>3592</v>
      </c>
      <c r="X586" s="223" t="s">
        <v>6805</v>
      </c>
      <c r="Y586" s="262">
        <v>61500</v>
      </c>
      <c r="Z586" s="226"/>
      <c r="AA586" s="241">
        <f t="shared" si="5"/>
        <v>0</v>
      </c>
      <c r="AB586" s="237" t="s">
        <v>6806</v>
      </c>
    </row>
    <row r="587" spans="1:28" ht="15" customHeight="1">
      <c r="A587" s="109">
        <v>578</v>
      </c>
      <c r="B587" s="222" t="str">
        <f t="shared" si="4"/>
        <v>Klik Disini</v>
      </c>
      <c r="C587" s="223" t="s">
        <v>6807</v>
      </c>
      <c r="D587" s="223"/>
      <c r="E587" s="223" t="s">
        <v>6808</v>
      </c>
      <c r="F587" s="223" t="s">
        <v>6809</v>
      </c>
      <c r="G587" s="223" t="s">
        <v>6810</v>
      </c>
      <c r="H587" s="223" t="s">
        <v>386</v>
      </c>
      <c r="I587" s="258" t="s">
        <v>446</v>
      </c>
      <c r="J587" s="186" t="s">
        <v>385</v>
      </c>
      <c r="K587" s="223" t="s">
        <v>447</v>
      </c>
      <c r="L587" s="223"/>
      <c r="M587" s="259" t="s">
        <v>447</v>
      </c>
      <c r="N587" s="223" t="s">
        <v>449</v>
      </c>
      <c r="O587" s="223" t="s">
        <v>450</v>
      </c>
      <c r="P587" s="260">
        <v>2017</v>
      </c>
      <c r="Q587" s="260">
        <v>2018</v>
      </c>
      <c r="R587" s="223" t="s">
        <v>3412</v>
      </c>
      <c r="S587" s="223" t="s">
        <v>78</v>
      </c>
      <c r="T587" s="223" t="s">
        <v>451</v>
      </c>
      <c r="U587" s="261">
        <v>338</v>
      </c>
      <c r="V587" s="86" t="s">
        <v>452</v>
      </c>
      <c r="W587" s="223" t="s">
        <v>563</v>
      </c>
      <c r="X587" s="223" t="s">
        <v>6811</v>
      </c>
      <c r="Y587" s="262">
        <v>78000</v>
      </c>
      <c r="Z587" s="226"/>
      <c r="AA587" s="241">
        <f t="shared" si="5"/>
        <v>0</v>
      </c>
      <c r="AB587" s="237" t="s">
        <v>6812</v>
      </c>
    </row>
    <row r="588" spans="1:28" ht="15" customHeight="1">
      <c r="A588" s="109">
        <v>579</v>
      </c>
      <c r="B588" s="222" t="str">
        <f t="shared" si="4"/>
        <v>Klik Disini</v>
      </c>
      <c r="C588" s="223" t="s">
        <v>6813</v>
      </c>
      <c r="D588" s="223"/>
      <c r="E588" s="223" t="s">
        <v>6671</v>
      </c>
      <c r="F588" s="223" t="s">
        <v>6814</v>
      </c>
      <c r="G588" s="223" t="s">
        <v>6815</v>
      </c>
      <c r="H588" s="223" t="s">
        <v>2070</v>
      </c>
      <c r="I588" s="258" t="s">
        <v>583</v>
      </c>
      <c r="J588" s="186" t="s">
        <v>263</v>
      </c>
      <c r="K588" s="223" t="s">
        <v>1953</v>
      </c>
      <c r="L588" s="223"/>
      <c r="M588" s="259" t="s">
        <v>447</v>
      </c>
      <c r="N588" s="223" t="s">
        <v>449</v>
      </c>
      <c r="O588" s="223" t="s">
        <v>3419</v>
      </c>
      <c r="P588" s="260">
        <v>2017</v>
      </c>
      <c r="Q588" s="260">
        <v>2018</v>
      </c>
      <c r="R588" s="223" t="s">
        <v>3740</v>
      </c>
      <c r="S588" s="223" t="s">
        <v>78</v>
      </c>
      <c r="T588" s="223" t="s">
        <v>451</v>
      </c>
      <c r="U588" s="261">
        <v>134</v>
      </c>
      <c r="V588" s="86" t="s">
        <v>452</v>
      </c>
      <c r="W588" s="223" t="s">
        <v>3874</v>
      </c>
      <c r="X588" s="223" t="s">
        <v>6816</v>
      </c>
      <c r="Y588" s="262">
        <v>89000</v>
      </c>
      <c r="Z588" s="226"/>
      <c r="AA588" s="241">
        <f t="shared" si="5"/>
        <v>0</v>
      </c>
      <c r="AB588" s="237" t="s">
        <v>6817</v>
      </c>
    </row>
    <row r="589" spans="1:28" ht="15" customHeight="1">
      <c r="A589" s="109">
        <v>580</v>
      </c>
      <c r="B589" s="222" t="str">
        <f t="shared" si="4"/>
        <v>Klik Disini</v>
      </c>
      <c r="C589" s="223" t="s">
        <v>6818</v>
      </c>
      <c r="D589" s="223"/>
      <c r="E589" s="223" t="s">
        <v>6819</v>
      </c>
      <c r="F589" s="223" t="s">
        <v>6820</v>
      </c>
      <c r="G589" s="223" t="s">
        <v>6821</v>
      </c>
      <c r="H589" s="223" t="s">
        <v>782</v>
      </c>
      <c r="I589" s="258" t="s">
        <v>446</v>
      </c>
      <c r="J589" s="186" t="s">
        <v>353</v>
      </c>
      <c r="K589" s="223" t="s">
        <v>447</v>
      </c>
      <c r="L589" s="223"/>
      <c r="M589" s="259" t="s">
        <v>447</v>
      </c>
      <c r="N589" s="223" t="s">
        <v>449</v>
      </c>
      <c r="O589" s="223" t="s">
        <v>462</v>
      </c>
      <c r="P589" s="260">
        <v>2017</v>
      </c>
      <c r="Q589" s="260">
        <v>2018</v>
      </c>
      <c r="R589" s="223" t="s">
        <v>3412</v>
      </c>
      <c r="S589" s="223" t="s">
        <v>78</v>
      </c>
      <c r="T589" s="223" t="s">
        <v>451</v>
      </c>
      <c r="U589" s="261">
        <v>240</v>
      </c>
      <c r="V589" s="86" t="s">
        <v>452</v>
      </c>
      <c r="W589" s="223" t="s">
        <v>1718</v>
      </c>
      <c r="X589" s="223" t="s">
        <v>6822</v>
      </c>
      <c r="Y589" s="262">
        <v>92500</v>
      </c>
      <c r="Z589" s="226"/>
      <c r="AA589" s="241">
        <f t="shared" si="5"/>
        <v>0</v>
      </c>
      <c r="AB589" s="237" t="s">
        <v>6823</v>
      </c>
    </row>
    <row r="590" spans="1:28" ht="15" customHeight="1">
      <c r="A590" s="109">
        <v>581</v>
      </c>
      <c r="B590" s="222" t="str">
        <f t="shared" si="4"/>
        <v>Klik Disini</v>
      </c>
      <c r="C590" s="223" t="s">
        <v>6824</v>
      </c>
      <c r="D590" s="223"/>
      <c r="E590" s="223" t="s">
        <v>5100</v>
      </c>
      <c r="F590" s="223" t="s">
        <v>6825</v>
      </c>
      <c r="G590" s="223" t="s">
        <v>6826</v>
      </c>
      <c r="H590" s="223" t="s">
        <v>4580</v>
      </c>
      <c r="I590" s="258" t="s">
        <v>592</v>
      </c>
      <c r="J590" s="186" t="s">
        <v>322</v>
      </c>
      <c r="K590" s="223" t="s">
        <v>1953</v>
      </c>
      <c r="L590" s="223"/>
      <c r="M590" s="259" t="s">
        <v>447</v>
      </c>
      <c r="N590" s="223" t="s">
        <v>449</v>
      </c>
      <c r="O590" s="223" t="s">
        <v>450</v>
      </c>
      <c r="P590" s="260">
        <v>2017</v>
      </c>
      <c r="Q590" s="260">
        <v>2018</v>
      </c>
      <c r="R590" s="223" t="s">
        <v>3643</v>
      </c>
      <c r="S590" s="223" t="s">
        <v>78</v>
      </c>
      <c r="T590" s="223" t="s">
        <v>451</v>
      </c>
      <c r="U590" s="261">
        <v>96</v>
      </c>
      <c r="V590" s="86" t="s">
        <v>452</v>
      </c>
      <c r="W590" s="223" t="s">
        <v>515</v>
      </c>
      <c r="X590" s="223" t="s">
        <v>6827</v>
      </c>
      <c r="Y590" s="262">
        <v>49500</v>
      </c>
      <c r="Z590" s="226"/>
      <c r="AA590" s="241">
        <f t="shared" si="5"/>
        <v>0</v>
      </c>
      <c r="AB590" s="237" t="s">
        <v>6828</v>
      </c>
    </row>
    <row r="591" spans="1:28" ht="15" customHeight="1">
      <c r="A591" s="109">
        <v>582</v>
      </c>
      <c r="B591" s="222" t="str">
        <f t="shared" si="4"/>
        <v>Klik Disini</v>
      </c>
      <c r="C591" s="223" t="s">
        <v>6829</v>
      </c>
      <c r="D591" s="223"/>
      <c r="E591" s="223" t="s">
        <v>6743</v>
      </c>
      <c r="F591" s="223" t="s">
        <v>6830</v>
      </c>
      <c r="G591" s="223" t="s">
        <v>6831</v>
      </c>
      <c r="H591" s="223" t="s">
        <v>774</v>
      </c>
      <c r="I591" s="258" t="s">
        <v>1844</v>
      </c>
      <c r="J591" s="186" t="s">
        <v>395</v>
      </c>
      <c r="K591" s="223" t="s">
        <v>447</v>
      </c>
      <c r="L591" s="223"/>
      <c r="M591" s="259" t="s">
        <v>447</v>
      </c>
      <c r="N591" s="223" t="s">
        <v>449</v>
      </c>
      <c r="O591" s="223" t="s">
        <v>450</v>
      </c>
      <c r="P591" s="260">
        <v>2017</v>
      </c>
      <c r="Q591" s="260">
        <v>2018</v>
      </c>
      <c r="R591" s="223" t="s">
        <v>3675</v>
      </c>
      <c r="S591" s="223" t="s">
        <v>78</v>
      </c>
      <c r="T591" s="223" t="s">
        <v>451</v>
      </c>
      <c r="U591" s="261">
        <v>272</v>
      </c>
      <c r="V591" s="86" t="s">
        <v>452</v>
      </c>
      <c r="W591" s="223" t="s">
        <v>611</v>
      </c>
      <c r="X591" s="223" t="s">
        <v>6832</v>
      </c>
      <c r="Y591" s="262">
        <v>103000</v>
      </c>
      <c r="Z591" s="226"/>
      <c r="AA591" s="241">
        <f t="shared" si="5"/>
        <v>0</v>
      </c>
      <c r="AB591" s="237" t="s">
        <v>6833</v>
      </c>
    </row>
    <row r="592" spans="1:28" ht="15" customHeight="1">
      <c r="A592" s="109">
        <v>583</v>
      </c>
      <c r="B592" s="222" t="str">
        <f t="shared" si="4"/>
        <v>Klik Disini</v>
      </c>
      <c r="C592" s="223" t="s">
        <v>6834</v>
      </c>
      <c r="D592" s="223"/>
      <c r="E592" s="223" t="s">
        <v>3903</v>
      </c>
      <c r="F592" s="223" t="s">
        <v>6835</v>
      </c>
      <c r="G592" s="223" t="s">
        <v>6836</v>
      </c>
      <c r="H592" s="223" t="s">
        <v>460</v>
      </c>
      <c r="I592" s="258" t="s">
        <v>446</v>
      </c>
      <c r="J592" s="186" t="s">
        <v>373</v>
      </c>
      <c r="K592" s="223" t="s">
        <v>447</v>
      </c>
      <c r="L592" s="223"/>
      <c r="M592" s="259" t="s">
        <v>447</v>
      </c>
      <c r="N592" s="223" t="s">
        <v>449</v>
      </c>
      <c r="O592" s="223" t="s">
        <v>450</v>
      </c>
      <c r="P592" s="260">
        <v>2017</v>
      </c>
      <c r="Q592" s="260">
        <v>2018</v>
      </c>
      <c r="R592" s="223" t="s">
        <v>3412</v>
      </c>
      <c r="S592" s="223" t="s">
        <v>78</v>
      </c>
      <c r="T592" s="223" t="s">
        <v>451</v>
      </c>
      <c r="U592" s="261">
        <v>434</v>
      </c>
      <c r="V592" s="86" t="s">
        <v>452</v>
      </c>
      <c r="W592" s="223" t="s">
        <v>1375</v>
      </c>
      <c r="X592" s="223" t="s">
        <v>6837</v>
      </c>
      <c r="Y592" s="262">
        <v>99000</v>
      </c>
      <c r="Z592" s="226"/>
      <c r="AA592" s="241">
        <f t="shared" si="5"/>
        <v>0</v>
      </c>
      <c r="AB592" s="237" t="s">
        <v>6838</v>
      </c>
    </row>
    <row r="593" spans="1:28" ht="15" customHeight="1">
      <c r="A593" s="109">
        <v>584</v>
      </c>
      <c r="B593" s="222" t="str">
        <f t="shared" si="4"/>
        <v>Klik Disini</v>
      </c>
      <c r="C593" s="223" t="s">
        <v>6839</v>
      </c>
      <c r="D593" s="223"/>
      <c r="E593" s="223" t="s">
        <v>6840</v>
      </c>
      <c r="F593" s="223" t="s">
        <v>6841</v>
      </c>
      <c r="G593" s="223" t="s">
        <v>6842</v>
      </c>
      <c r="H593" s="223" t="s">
        <v>384</v>
      </c>
      <c r="I593" s="258" t="s">
        <v>446</v>
      </c>
      <c r="J593" s="186" t="s">
        <v>383</v>
      </c>
      <c r="K593" s="264"/>
      <c r="L593" s="264"/>
      <c r="M593" s="259"/>
      <c r="N593" s="223" t="s">
        <v>449</v>
      </c>
      <c r="O593" s="223" t="s">
        <v>3419</v>
      </c>
      <c r="P593" s="260">
        <v>2017</v>
      </c>
      <c r="Q593" s="260">
        <v>2018</v>
      </c>
      <c r="R593" s="223" t="s">
        <v>3675</v>
      </c>
      <c r="S593" s="223" t="s">
        <v>78</v>
      </c>
      <c r="T593" s="223" t="s">
        <v>451</v>
      </c>
      <c r="U593" s="261">
        <v>304</v>
      </c>
      <c r="V593" s="86" t="s">
        <v>452</v>
      </c>
      <c r="W593" s="223" t="s">
        <v>3324</v>
      </c>
      <c r="X593" s="223" t="s">
        <v>6843</v>
      </c>
      <c r="Y593" s="262">
        <v>148500</v>
      </c>
      <c r="Z593" s="226"/>
      <c r="AA593" s="241">
        <f t="shared" si="5"/>
        <v>0</v>
      </c>
      <c r="AB593" s="237" t="s">
        <v>6844</v>
      </c>
    </row>
    <row r="594" spans="1:28" ht="15" customHeight="1">
      <c r="A594" s="109">
        <v>585</v>
      </c>
      <c r="B594" s="222" t="str">
        <f t="shared" si="4"/>
        <v>Klik Disini</v>
      </c>
      <c r="C594" s="223" t="s">
        <v>6845</v>
      </c>
      <c r="D594" s="223"/>
      <c r="E594" s="223" t="s">
        <v>6846</v>
      </c>
      <c r="F594" s="223" t="s">
        <v>6847</v>
      </c>
      <c r="G594" s="223" t="s">
        <v>6848</v>
      </c>
      <c r="H594" s="223" t="s">
        <v>2070</v>
      </c>
      <c r="I594" s="258" t="s">
        <v>583</v>
      </c>
      <c r="J594" s="186" t="s">
        <v>263</v>
      </c>
      <c r="K594" s="264"/>
      <c r="L594" s="264"/>
      <c r="M594" s="259"/>
      <c r="N594" s="223"/>
      <c r="O594" s="223"/>
      <c r="P594" s="260">
        <v>2017</v>
      </c>
      <c r="Q594" s="260">
        <v>2018</v>
      </c>
      <c r="R594" s="223" t="s">
        <v>3740</v>
      </c>
      <c r="S594" s="223" t="s">
        <v>78</v>
      </c>
      <c r="T594" s="223"/>
      <c r="U594" s="261">
        <v>208</v>
      </c>
      <c r="V594" s="86" t="s">
        <v>452</v>
      </c>
      <c r="W594" s="223" t="s">
        <v>707</v>
      </c>
      <c r="X594" s="223" t="s">
        <v>6849</v>
      </c>
      <c r="Y594" s="262">
        <v>86500</v>
      </c>
      <c r="Z594" s="226"/>
      <c r="AA594" s="241">
        <f t="shared" si="5"/>
        <v>0</v>
      </c>
      <c r="AB594" s="237" t="s">
        <v>6850</v>
      </c>
    </row>
    <row r="595" spans="1:28" ht="15" customHeight="1">
      <c r="A595" s="109">
        <v>586</v>
      </c>
      <c r="B595" s="222" t="str">
        <f t="shared" si="4"/>
        <v>Klik Disini</v>
      </c>
      <c r="C595" s="223" t="s">
        <v>6851</v>
      </c>
      <c r="D595" s="223"/>
      <c r="E595" s="223" t="s">
        <v>6852</v>
      </c>
      <c r="F595" s="223" t="s">
        <v>6853</v>
      </c>
      <c r="G595" s="223" t="s">
        <v>6854</v>
      </c>
      <c r="H595" s="223" t="s">
        <v>2070</v>
      </c>
      <c r="I595" s="258" t="s">
        <v>583</v>
      </c>
      <c r="J595" s="186" t="s">
        <v>263</v>
      </c>
      <c r="K595" s="223" t="s">
        <v>1953</v>
      </c>
      <c r="L595" s="223"/>
      <c r="M595" s="259" t="s">
        <v>447</v>
      </c>
      <c r="N595" s="223" t="s">
        <v>449</v>
      </c>
      <c r="O595" s="223" t="s">
        <v>583</v>
      </c>
      <c r="P595" s="260">
        <v>2017</v>
      </c>
      <c r="Q595" s="260">
        <v>2018</v>
      </c>
      <c r="R595" s="223" t="s">
        <v>3740</v>
      </c>
      <c r="S595" s="223" t="s">
        <v>78</v>
      </c>
      <c r="T595" s="223" t="s">
        <v>451</v>
      </c>
      <c r="U595" s="261">
        <v>114</v>
      </c>
      <c r="V595" s="86" t="s">
        <v>452</v>
      </c>
      <c r="W595" s="223" t="s">
        <v>2798</v>
      </c>
      <c r="X595" s="223" t="s">
        <v>6855</v>
      </c>
      <c r="Y595" s="262">
        <v>98500</v>
      </c>
      <c r="Z595" s="226"/>
      <c r="AA595" s="241">
        <f t="shared" si="5"/>
        <v>0</v>
      </c>
      <c r="AB595" s="237" t="s">
        <v>6856</v>
      </c>
    </row>
    <row r="596" spans="1:28" ht="15" customHeight="1">
      <c r="A596" s="109">
        <v>587</v>
      </c>
      <c r="B596" s="222" t="str">
        <f t="shared" si="4"/>
        <v>Klik Disini</v>
      </c>
      <c r="C596" s="223" t="s">
        <v>6857</v>
      </c>
      <c r="D596" s="223"/>
      <c r="E596" s="223" t="s">
        <v>6858</v>
      </c>
      <c r="F596" s="223" t="s">
        <v>6859</v>
      </c>
      <c r="G596" s="223" t="s">
        <v>6860</v>
      </c>
      <c r="H596" s="223" t="s">
        <v>583</v>
      </c>
      <c r="I596" s="258" t="s">
        <v>583</v>
      </c>
      <c r="J596" s="186" t="s">
        <v>267</v>
      </c>
      <c r="K596" s="223" t="s">
        <v>447</v>
      </c>
      <c r="L596" s="223"/>
      <c r="M596" s="259" t="s">
        <v>447</v>
      </c>
      <c r="N596" s="223" t="s">
        <v>5891</v>
      </c>
      <c r="O596" s="223" t="s">
        <v>462</v>
      </c>
      <c r="P596" s="260">
        <v>2017</v>
      </c>
      <c r="Q596" s="260">
        <v>2018</v>
      </c>
      <c r="R596" s="223" t="s">
        <v>3480</v>
      </c>
      <c r="S596" s="223" t="s">
        <v>78</v>
      </c>
      <c r="T596" s="223" t="s">
        <v>5891</v>
      </c>
      <c r="U596" s="261">
        <v>226</v>
      </c>
      <c r="V596" s="86" t="s">
        <v>452</v>
      </c>
      <c r="W596" s="223" t="s">
        <v>547</v>
      </c>
      <c r="X596" s="223" t="s">
        <v>6861</v>
      </c>
      <c r="Y596" s="262">
        <v>63500</v>
      </c>
      <c r="Z596" s="226"/>
      <c r="AA596" s="241">
        <f t="shared" si="5"/>
        <v>0</v>
      </c>
      <c r="AB596" s="237" t="s">
        <v>6862</v>
      </c>
    </row>
    <row r="597" spans="1:28" ht="15" customHeight="1">
      <c r="A597" s="109">
        <v>588</v>
      </c>
      <c r="B597" s="222" t="str">
        <f t="shared" si="4"/>
        <v>Klik Disini</v>
      </c>
      <c r="C597" s="223" t="s">
        <v>6863</v>
      </c>
      <c r="D597" s="223"/>
      <c r="E597" s="223" t="s">
        <v>6864</v>
      </c>
      <c r="F597" s="223" t="s">
        <v>6865</v>
      </c>
      <c r="G597" s="223" t="s">
        <v>6866</v>
      </c>
      <c r="H597" s="223" t="s">
        <v>583</v>
      </c>
      <c r="I597" s="258" t="s">
        <v>583</v>
      </c>
      <c r="J597" s="186" t="s">
        <v>267</v>
      </c>
      <c r="K597" s="223" t="s">
        <v>447</v>
      </c>
      <c r="L597" s="223"/>
      <c r="M597" s="259" t="s">
        <v>447</v>
      </c>
      <c r="N597" s="223" t="s">
        <v>449</v>
      </c>
      <c r="O597" s="223" t="s">
        <v>583</v>
      </c>
      <c r="P597" s="260">
        <v>2017</v>
      </c>
      <c r="Q597" s="260">
        <v>2018</v>
      </c>
      <c r="R597" s="223" t="s">
        <v>3480</v>
      </c>
      <c r="S597" s="223" t="s">
        <v>78</v>
      </c>
      <c r="T597" s="223" t="s">
        <v>451</v>
      </c>
      <c r="U597" s="261">
        <v>240</v>
      </c>
      <c r="V597" s="86" t="s">
        <v>452</v>
      </c>
      <c r="W597" s="223" t="s">
        <v>1873</v>
      </c>
      <c r="X597" s="223" t="s">
        <v>6867</v>
      </c>
      <c r="Y597" s="262">
        <v>68000</v>
      </c>
      <c r="Z597" s="226"/>
      <c r="AA597" s="241">
        <f t="shared" si="5"/>
        <v>0</v>
      </c>
      <c r="AB597" s="237" t="s">
        <v>6868</v>
      </c>
    </row>
    <row r="598" spans="1:28" ht="15" customHeight="1">
      <c r="A598" s="109">
        <v>589</v>
      </c>
      <c r="B598" s="222" t="str">
        <f t="shared" si="4"/>
        <v>Klik Disini</v>
      </c>
      <c r="C598" s="223" t="s">
        <v>6869</v>
      </c>
      <c r="D598" s="223"/>
      <c r="E598" s="223" t="s">
        <v>4414</v>
      </c>
      <c r="F598" s="223" t="s">
        <v>6870</v>
      </c>
      <c r="G598" s="223" t="s">
        <v>6871</v>
      </c>
      <c r="H598" s="223" t="s">
        <v>4580</v>
      </c>
      <c r="I598" s="258" t="s">
        <v>446</v>
      </c>
      <c r="J598" s="186" t="s">
        <v>353</v>
      </c>
      <c r="K598" s="223" t="s">
        <v>1953</v>
      </c>
      <c r="L598" s="223"/>
      <c r="M598" s="259" t="s">
        <v>447</v>
      </c>
      <c r="N598" s="223" t="s">
        <v>449</v>
      </c>
      <c r="O598" s="223" t="s">
        <v>450</v>
      </c>
      <c r="P598" s="260">
        <v>2017</v>
      </c>
      <c r="Q598" s="260">
        <v>2018</v>
      </c>
      <c r="R598" s="223" t="s">
        <v>3643</v>
      </c>
      <c r="S598" s="223" t="s">
        <v>78</v>
      </c>
      <c r="T598" s="223" t="s">
        <v>451</v>
      </c>
      <c r="U598" s="261">
        <v>290</v>
      </c>
      <c r="V598" s="86" t="s">
        <v>452</v>
      </c>
      <c r="W598" s="223" t="s">
        <v>1945</v>
      </c>
      <c r="X598" s="223" t="s">
        <v>6872</v>
      </c>
      <c r="Y598" s="262">
        <v>62500</v>
      </c>
      <c r="Z598" s="226"/>
      <c r="AA598" s="241">
        <f t="shared" si="5"/>
        <v>0</v>
      </c>
      <c r="AB598" s="237" t="s">
        <v>6873</v>
      </c>
    </row>
    <row r="599" spans="1:28" ht="15" customHeight="1">
      <c r="A599" s="109">
        <v>590</v>
      </c>
      <c r="B599" s="222" t="str">
        <f t="shared" si="4"/>
        <v>Klik Disini</v>
      </c>
      <c r="C599" s="223" t="s">
        <v>6874</v>
      </c>
      <c r="D599" s="223"/>
      <c r="E599" s="223" t="s">
        <v>3699</v>
      </c>
      <c r="F599" s="223" t="s">
        <v>6875</v>
      </c>
      <c r="G599" s="223" t="s">
        <v>6876</v>
      </c>
      <c r="H599" s="223" t="s">
        <v>583</v>
      </c>
      <c r="I599" s="258" t="s">
        <v>583</v>
      </c>
      <c r="J599" s="186" t="s">
        <v>267</v>
      </c>
      <c r="K599" s="223" t="s">
        <v>447</v>
      </c>
      <c r="L599" s="223"/>
      <c r="M599" s="259" t="s">
        <v>447</v>
      </c>
      <c r="N599" s="223" t="s">
        <v>449</v>
      </c>
      <c r="O599" s="223" t="s">
        <v>450</v>
      </c>
      <c r="P599" s="260">
        <v>2017</v>
      </c>
      <c r="Q599" s="260">
        <v>2018</v>
      </c>
      <c r="R599" s="223" t="s">
        <v>3480</v>
      </c>
      <c r="S599" s="223" t="s">
        <v>78</v>
      </c>
      <c r="T599" s="223" t="s">
        <v>451</v>
      </c>
      <c r="U599" s="261">
        <v>256</v>
      </c>
      <c r="V599" s="86" t="s">
        <v>452</v>
      </c>
      <c r="W599" s="223" t="s">
        <v>1873</v>
      </c>
      <c r="X599" s="223" t="s">
        <v>6877</v>
      </c>
      <c r="Y599" s="262">
        <v>49000</v>
      </c>
      <c r="Z599" s="226"/>
      <c r="AA599" s="241">
        <f t="shared" si="5"/>
        <v>0</v>
      </c>
      <c r="AB599" s="237" t="s">
        <v>6878</v>
      </c>
    </row>
    <row r="600" spans="1:28" ht="15" customHeight="1">
      <c r="A600" s="109">
        <v>591</v>
      </c>
      <c r="B600" s="222" t="str">
        <f t="shared" si="4"/>
        <v>Klik Disini</v>
      </c>
      <c r="C600" s="223" t="s">
        <v>6879</v>
      </c>
      <c r="D600" s="223"/>
      <c r="E600" s="223" t="s">
        <v>6880</v>
      </c>
      <c r="F600" s="223" t="s">
        <v>6881</v>
      </c>
      <c r="G600" s="223" t="s">
        <v>6882</v>
      </c>
      <c r="H600" s="223" t="s">
        <v>362</v>
      </c>
      <c r="I600" s="258" t="s">
        <v>446</v>
      </c>
      <c r="J600" s="186" t="s">
        <v>361</v>
      </c>
      <c r="K600" s="223" t="s">
        <v>447</v>
      </c>
      <c r="L600" s="223"/>
      <c r="M600" s="259" t="s">
        <v>447</v>
      </c>
      <c r="N600" s="223" t="s">
        <v>449</v>
      </c>
      <c r="O600" s="223" t="s">
        <v>3419</v>
      </c>
      <c r="P600" s="260">
        <v>2017</v>
      </c>
      <c r="Q600" s="260">
        <v>2018</v>
      </c>
      <c r="R600" s="223" t="s">
        <v>3412</v>
      </c>
      <c r="S600" s="223" t="s">
        <v>78</v>
      </c>
      <c r="T600" s="223" t="s">
        <v>451</v>
      </c>
      <c r="U600" s="261">
        <v>384</v>
      </c>
      <c r="V600" s="86" t="s">
        <v>452</v>
      </c>
      <c r="W600" s="223" t="s">
        <v>480</v>
      </c>
      <c r="X600" s="223" t="s">
        <v>6883</v>
      </c>
      <c r="Y600" s="262">
        <v>55000</v>
      </c>
      <c r="Z600" s="226"/>
      <c r="AA600" s="241">
        <f t="shared" si="5"/>
        <v>0</v>
      </c>
      <c r="AB600" s="237" t="s">
        <v>6884</v>
      </c>
    </row>
    <row r="601" spans="1:28" ht="15" customHeight="1">
      <c r="A601" s="109">
        <v>592</v>
      </c>
      <c r="B601" s="222" t="str">
        <f t="shared" si="4"/>
        <v>Klik Disini</v>
      </c>
      <c r="C601" s="223" t="s">
        <v>6885</v>
      </c>
      <c r="D601" s="223"/>
      <c r="E601" s="223" t="s">
        <v>6886</v>
      </c>
      <c r="F601" s="223" t="s">
        <v>6887</v>
      </c>
      <c r="G601" s="223" t="s">
        <v>6888</v>
      </c>
      <c r="H601" s="223" t="s">
        <v>782</v>
      </c>
      <c r="I601" s="258" t="s">
        <v>446</v>
      </c>
      <c r="J601" s="186" t="s">
        <v>353</v>
      </c>
      <c r="K601" s="264"/>
      <c r="L601" s="264"/>
      <c r="M601" s="259"/>
      <c r="N601" s="223" t="s">
        <v>449</v>
      </c>
      <c r="O601" s="223" t="s">
        <v>3419</v>
      </c>
      <c r="P601" s="260">
        <v>2005</v>
      </c>
      <c r="Q601" s="260">
        <v>2018</v>
      </c>
      <c r="R601" s="223" t="s">
        <v>3412</v>
      </c>
      <c r="S601" s="223" t="s">
        <v>78</v>
      </c>
      <c r="T601" s="223" t="s">
        <v>451</v>
      </c>
      <c r="U601" s="261">
        <v>75</v>
      </c>
      <c r="V601" s="86" t="s">
        <v>452</v>
      </c>
      <c r="W601" s="223" t="s">
        <v>700</v>
      </c>
      <c r="X601" s="223" t="s">
        <v>6889</v>
      </c>
      <c r="Y601" s="262">
        <v>50500</v>
      </c>
      <c r="Z601" s="226"/>
      <c r="AA601" s="241">
        <f t="shared" si="5"/>
        <v>0</v>
      </c>
      <c r="AB601" s="237" t="s">
        <v>6890</v>
      </c>
    </row>
    <row r="602" spans="1:28" ht="15" customHeight="1">
      <c r="A602" s="109">
        <v>593</v>
      </c>
      <c r="B602" s="222" t="str">
        <f t="shared" si="4"/>
        <v>Klik Disini</v>
      </c>
      <c r="C602" s="223" t="s">
        <v>6891</v>
      </c>
      <c r="D602" s="223"/>
      <c r="E602" s="223" t="s">
        <v>6892</v>
      </c>
      <c r="F602" s="223" t="s">
        <v>6893</v>
      </c>
      <c r="G602" s="223" t="s">
        <v>6894</v>
      </c>
      <c r="H602" s="223" t="s">
        <v>553</v>
      </c>
      <c r="I602" s="258" t="s">
        <v>446</v>
      </c>
      <c r="J602" s="186" t="s">
        <v>353</v>
      </c>
      <c r="K602" s="264"/>
      <c r="L602" s="264"/>
      <c r="M602" s="259"/>
      <c r="N602" s="223" t="s">
        <v>449</v>
      </c>
      <c r="O602" s="223" t="s">
        <v>3419</v>
      </c>
      <c r="P602" s="260">
        <v>2007</v>
      </c>
      <c r="Q602" s="260">
        <v>2018</v>
      </c>
      <c r="R602" s="223" t="s">
        <v>3412</v>
      </c>
      <c r="S602" s="223" t="s">
        <v>78</v>
      </c>
      <c r="T602" s="223" t="s">
        <v>451</v>
      </c>
      <c r="U602" s="261">
        <v>230</v>
      </c>
      <c r="V602" s="86" t="s">
        <v>452</v>
      </c>
      <c r="W602" s="223" t="s">
        <v>6746</v>
      </c>
      <c r="X602" s="223" t="s">
        <v>6895</v>
      </c>
      <c r="Y602" s="262">
        <v>74500</v>
      </c>
      <c r="Z602" s="226"/>
      <c r="AA602" s="241">
        <f t="shared" si="5"/>
        <v>0</v>
      </c>
      <c r="AB602" s="237" t="s">
        <v>6896</v>
      </c>
    </row>
    <row r="603" spans="1:28" ht="15" customHeight="1">
      <c r="A603" s="109">
        <v>594</v>
      </c>
      <c r="B603" s="222" t="str">
        <f t="shared" si="4"/>
        <v>Klik Disini</v>
      </c>
      <c r="C603" s="223" t="s">
        <v>6897</v>
      </c>
      <c r="D603" s="223"/>
      <c r="E603" s="223" t="s">
        <v>6898</v>
      </c>
      <c r="F603" s="223" t="s">
        <v>6899</v>
      </c>
      <c r="G603" s="223" t="s">
        <v>6900</v>
      </c>
      <c r="H603" s="223" t="s">
        <v>4580</v>
      </c>
      <c r="I603" s="258" t="s">
        <v>446</v>
      </c>
      <c r="J603" s="186" t="s">
        <v>347</v>
      </c>
      <c r="K603" s="264"/>
      <c r="L603" s="264"/>
      <c r="M603" s="259"/>
      <c r="N603" s="223" t="s">
        <v>449</v>
      </c>
      <c r="O603" s="223" t="s">
        <v>3419</v>
      </c>
      <c r="P603" s="260">
        <v>2006</v>
      </c>
      <c r="Q603" s="260">
        <v>2018</v>
      </c>
      <c r="R603" s="223" t="s">
        <v>3412</v>
      </c>
      <c r="S603" s="223" t="s">
        <v>78</v>
      </c>
      <c r="T603" s="223" t="s">
        <v>451</v>
      </c>
      <c r="U603" s="261">
        <v>154</v>
      </c>
      <c r="V603" s="86" t="s">
        <v>452</v>
      </c>
      <c r="W603" s="223" t="s">
        <v>1352</v>
      </c>
      <c r="X603" s="223" t="s">
        <v>6901</v>
      </c>
      <c r="Y603" s="262">
        <v>63000</v>
      </c>
      <c r="Z603" s="226"/>
      <c r="AA603" s="241">
        <f t="shared" si="5"/>
        <v>0</v>
      </c>
      <c r="AB603" s="237" t="s">
        <v>6902</v>
      </c>
    </row>
    <row r="604" spans="1:28" ht="15" customHeight="1">
      <c r="A604" s="109">
        <v>595</v>
      </c>
      <c r="B604" s="222" t="str">
        <f t="shared" si="4"/>
        <v>Klik Disini</v>
      </c>
      <c r="C604" s="223" t="s">
        <v>6903</v>
      </c>
      <c r="D604" s="223"/>
      <c r="E604" s="223" t="s">
        <v>6904</v>
      </c>
      <c r="F604" s="223" t="s">
        <v>6905</v>
      </c>
      <c r="G604" s="223" t="s">
        <v>6906</v>
      </c>
      <c r="H604" s="223" t="s">
        <v>782</v>
      </c>
      <c r="I604" s="258" t="s">
        <v>446</v>
      </c>
      <c r="J604" s="186" t="s">
        <v>353</v>
      </c>
      <c r="K604" s="264"/>
      <c r="L604" s="264"/>
      <c r="M604" s="259"/>
      <c r="N604" s="223" t="s">
        <v>449</v>
      </c>
      <c r="O604" s="223" t="s">
        <v>3419</v>
      </c>
      <c r="P604" s="260">
        <v>2007</v>
      </c>
      <c r="Q604" s="260">
        <v>2018</v>
      </c>
      <c r="R604" s="223" t="s">
        <v>3412</v>
      </c>
      <c r="S604" s="223" t="s">
        <v>78</v>
      </c>
      <c r="T604" s="223" t="s">
        <v>451</v>
      </c>
      <c r="U604" s="261">
        <v>260</v>
      </c>
      <c r="V604" s="86" t="s">
        <v>452</v>
      </c>
      <c r="W604" s="223" t="s">
        <v>6907</v>
      </c>
      <c r="X604" s="223" t="s">
        <v>6908</v>
      </c>
      <c r="Y604" s="262">
        <v>113500</v>
      </c>
      <c r="Z604" s="226"/>
      <c r="AA604" s="241">
        <f t="shared" si="5"/>
        <v>0</v>
      </c>
      <c r="AB604" s="237" t="s">
        <v>6909</v>
      </c>
    </row>
    <row r="605" spans="1:28" ht="15" customHeight="1">
      <c r="A605" s="109">
        <v>596</v>
      </c>
      <c r="B605" s="222" t="str">
        <f t="shared" si="4"/>
        <v>Klik Disini</v>
      </c>
      <c r="C605" s="223" t="s">
        <v>6910</v>
      </c>
      <c r="D605" s="223"/>
      <c r="E605" s="223" t="s">
        <v>6911</v>
      </c>
      <c r="F605" s="223" t="s">
        <v>6912</v>
      </c>
      <c r="G605" s="223" t="s">
        <v>6913</v>
      </c>
      <c r="H605" s="223" t="s">
        <v>553</v>
      </c>
      <c r="I605" s="258" t="s">
        <v>446</v>
      </c>
      <c r="J605" s="186" t="s">
        <v>353</v>
      </c>
      <c r="K605" s="264"/>
      <c r="L605" s="264"/>
      <c r="M605" s="259"/>
      <c r="N605" s="223" t="s">
        <v>449</v>
      </c>
      <c r="O605" s="223" t="s">
        <v>3419</v>
      </c>
      <c r="P605" s="260">
        <v>2014</v>
      </c>
      <c r="Q605" s="260">
        <v>2018</v>
      </c>
      <c r="R605" s="223" t="s">
        <v>3412</v>
      </c>
      <c r="S605" s="223" t="s">
        <v>78</v>
      </c>
      <c r="T605" s="223" t="s">
        <v>451</v>
      </c>
      <c r="U605" s="261">
        <v>287</v>
      </c>
      <c r="V605" s="86" t="s">
        <v>452</v>
      </c>
      <c r="W605" s="223" t="s">
        <v>6914</v>
      </c>
      <c r="X605" s="223" t="s">
        <v>6915</v>
      </c>
      <c r="Y605" s="262">
        <v>83000</v>
      </c>
      <c r="Z605" s="226"/>
      <c r="AA605" s="241">
        <f t="shared" si="5"/>
        <v>0</v>
      </c>
      <c r="AB605" s="237" t="s">
        <v>6916</v>
      </c>
    </row>
    <row r="606" spans="1:28" ht="15" customHeight="1">
      <c r="A606" s="109">
        <v>597</v>
      </c>
      <c r="B606" s="222" t="str">
        <f t="shared" si="4"/>
        <v>Klik Disini</v>
      </c>
      <c r="C606" s="223" t="s">
        <v>6917</v>
      </c>
      <c r="D606" s="223"/>
      <c r="E606" s="223" t="s">
        <v>6918</v>
      </c>
      <c r="F606" s="223" t="s">
        <v>6919</v>
      </c>
      <c r="G606" s="223" t="s">
        <v>6920</v>
      </c>
      <c r="H606" s="223" t="s">
        <v>782</v>
      </c>
      <c r="I606" s="258" t="s">
        <v>446</v>
      </c>
      <c r="J606" s="186" t="s">
        <v>353</v>
      </c>
      <c r="K606" s="264"/>
      <c r="L606" s="264"/>
      <c r="M606" s="259"/>
      <c r="N606" s="223" t="s">
        <v>449</v>
      </c>
      <c r="O606" s="223" t="s">
        <v>3419</v>
      </c>
      <c r="P606" s="260">
        <v>2018</v>
      </c>
      <c r="Q606" s="260">
        <v>2018</v>
      </c>
      <c r="R606" s="223" t="s">
        <v>3412</v>
      </c>
      <c r="S606" s="223" t="s">
        <v>78</v>
      </c>
      <c r="T606" s="223" t="s">
        <v>451</v>
      </c>
      <c r="U606" s="261">
        <v>177</v>
      </c>
      <c r="V606" s="86" t="s">
        <v>452</v>
      </c>
      <c r="W606" s="223" t="s">
        <v>2525</v>
      </c>
      <c r="X606" s="223" t="s">
        <v>6921</v>
      </c>
      <c r="Y606" s="262">
        <v>55000</v>
      </c>
      <c r="Z606" s="226"/>
      <c r="AA606" s="241">
        <f t="shared" si="5"/>
        <v>0</v>
      </c>
      <c r="AB606" s="237" t="s">
        <v>6922</v>
      </c>
    </row>
    <row r="607" spans="1:28" ht="15" customHeight="1">
      <c r="A607" s="109">
        <v>598</v>
      </c>
      <c r="B607" s="222" t="str">
        <f t="shared" si="4"/>
        <v>Klik Disini</v>
      </c>
      <c r="C607" s="223" t="s">
        <v>6923</v>
      </c>
      <c r="D607" s="223"/>
      <c r="E607" s="223" t="s">
        <v>6924</v>
      </c>
      <c r="F607" s="223" t="s">
        <v>6925</v>
      </c>
      <c r="G607" s="223" t="s">
        <v>6926</v>
      </c>
      <c r="H607" s="223" t="s">
        <v>262</v>
      </c>
      <c r="I607" s="258" t="s">
        <v>1844</v>
      </c>
      <c r="J607" s="186" t="s">
        <v>403</v>
      </c>
      <c r="K607" s="264"/>
      <c r="L607" s="264"/>
      <c r="M607" s="259"/>
      <c r="N607" s="223" t="s">
        <v>449</v>
      </c>
      <c r="O607" s="223" t="s">
        <v>3419</v>
      </c>
      <c r="P607" s="260">
        <v>2006</v>
      </c>
      <c r="Q607" s="260">
        <v>2018</v>
      </c>
      <c r="R607" s="223" t="s">
        <v>3412</v>
      </c>
      <c r="S607" s="223" t="s">
        <v>78</v>
      </c>
      <c r="T607" s="223" t="s">
        <v>451</v>
      </c>
      <c r="U607" s="261">
        <v>216</v>
      </c>
      <c r="V607" s="86" t="s">
        <v>452</v>
      </c>
      <c r="W607" s="223" t="s">
        <v>3867</v>
      </c>
      <c r="X607" s="223" t="s">
        <v>6927</v>
      </c>
      <c r="Y607" s="262">
        <v>74500</v>
      </c>
      <c r="Z607" s="226"/>
      <c r="AA607" s="241">
        <f t="shared" si="5"/>
        <v>0</v>
      </c>
      <c r="AB607" s="237" t="s">
        <v>6928</v>
      </c>
    </row>
    <row r="608" spans="1:28" ht="15" customHeight="1">
      <c r="A608" s="109">
        <v>599</v>
      </c>
      <c r="B608" s="222" t="str">
        <f t="shared" si="4"/>
        <v>Klik Disini</v>
      </c>
      <c r="C608" s="223" t="s">
        <v>6929</v>
      </c>
      <c r="D608" s="223"/>
      <c r="E608" s="223" t="s">
        <v>6930</v>
      </c>
      <c r="F608" s="223" t="s">
        <v>6931</v>
      </c>
      <c r="G608" s="223" t="s">
        <v>6932</v>
      </c>
      <c r="H608" s="223" t="s">
        <v>580</v>
      </c>
      <c r="I608" s="258" t="s">
        <v>446</v>
      </c>
      <c r="J608" s="186" t="s">
        <v>355</v>
      </c>
      <c r="K608" s="264"/>
      <c r="L608" s="264"/>
      <c r="M608" s="259"/>
      <c r="N608" s="223" t="s">
        <v>449</v>
      </c>
      <c r="O608" s="223" t="s">
        <v>3419</v>
      </c>
      <c r="P608" s="260">
        <v>2013</v>
      </c>
      <c r="Q608" s="260">
        <v>2018</v>
      </c>
      <c r="R608" s="223" t="s">
        <v>3412</v>
      </c>
      <c r="S608" s="223" t="s">
        <v>78</v>
      </c>
      <c r="T608" s="223" t="s">
        <v>451</v>
      </c>
      <c r="U608" s="261">
        <v>220</v>
      </c>
      <c r="V608" s="86" t="s">
        <v>452</v>
      </c>
      <c r="W608" s="223" t="s">
        <v>6933</v>
      </c>
      <c r="X608" s="223" t="s">
        <v>6934</v>
      </c>
      <c r="Y608" s="262">
        <v>54000</v>
      </c>
      <c r="Z608" s="226"/>
      <c r="AA608" s="241">
        <f t="shared" si="5"/>
        <v>0</v>
      </c>
      <c r="AB608" s="237" t="s">
        <v>6935</v>
      </c>
    </row>
    <row r="609" spans="1:28" ht="15" customHeight="1">
      <c r="A609" s="109">
        <v>600</v>
      </c>
      <c r="B609" s="222" t="str">
        <f t="shared" si="4"/>
        <v>Klik Disini</v>
      </c>
      <c r="C609" s="223" t="s">
        <v>6936</v>
      </c>
      <c r="D609" s="223"/>
      <c r="E609" s="223" t="s">
        <v>6937</v>
      </c>
      <c r="F609" s="223" t="s">
        <v>6938</v>
      </c>
      <c r="G609" s="223" t="s">
        <v>6939</v>
      </c>
      <c r="H609" s="223" t="s">
        <v>272</v>
      </c>
      <c r="I609" s="258" t="s">
        <v>446</v>
      </c>
      <c r="J609" s="186" t="s">
        <v>353</v>
      </c>
      <c r="K609" s="264"/>
      <c r="L609" s="264"/>
      <c r="M609" s="259"/>
      <c r="N609" s="223" t="s">
        <v>449</v>
      </c>
      <c r="O609" s="223" t="s">
        <v>3419</v>
      </c>
      <c r="P609" s="260">
        <v>2008</v>
      </c>
      <c r="Q609" s="260">
        <v>2018</v>
      </c>
      <c r="R609" s="223" t="s">
        <v>3412</v>
      </c>
      <c r="S609" s="223" t="s">
        <v>78</v>
      </c>
      <c r="T609" s="223" t="s">
        <v>451</v>
      </c>
      <c r="U609" s="261">
        <v>252</v>
      </c>
      <c r="V609" s="86" t="s">
        <v>452</v>
      </c>
      <c r="W609" s="223" t="s">
        <v>5340</v>
      </c>
      <c r="X609" s="223" t="s">
        <v>6940</v>
      </c>
      <c r="Y609" s="262">
        <v>81500</v>
      </c>
      <c r="Z609" s="226"/>
      <c r="AA609" s="241">
        <f t="shared" si="5"/>
        <v>0</v>
      </c>
      <c r="AB609" s="237" t="s">
        <v>6941</v>
      </c>
    </row>
    <row r="610" spans="1:28" ht="15" customHeight="1">
      <c r="A610" s="109">
        <v>601</v>
      </c>
      <c r="B610" s="222" t="str">
        <f t="shared" si="4"/>
        <v>Klik Disini</v>
      </c>
      <c r="C610" s="223" t="s">
        <v>6942</v>
      </c>
      <c r="D610" s="223"/>
      <c r="E610" s="223" t="s">
        <v>3752</v>
      </c>
      <c r="F610" s="223" t="s">
        <v>6943</v>
      </c>
      <c r="G610" s="223" t="s">
        <v>6944</v>
      </c>
      <c r="H610" s="223" t="s">
        <v>3499</v>
      </c>
      <c r="I610" s="258" t="s">
        <v>446</v>
      </c>
      <c r="J610" s="186" t="s">
        <v>385</v>
      </c>
      <c r="K610" s="264"/>
      <c r="L610" s="264"/>
      <c r="M610" s="259"/>
      <c r="N610" s="223" t="s">
        <v>449</v>
      </c>
      <c r="O610" s="223" t="s">
        <v>3419</v>
      </c>
      <c r="P610" s="260">
        <v>2014</v>
      </c>
      <c r="Q610" s="260">
        <v>2018</v>
      </c>
      <c r="R610" s="223" t="s">
        <v>3412</v>
      </c>
      <c r="S610" s="223" t="s">
        <v>78</v>
      </c>
      <c r="T610" s="223" t="s">
        <v>451</v>
      </c>
      <c r="U610" s="261">
        <v>247</v>
      </c>
      <c r="V610" s="86" t="s">
        <v>452</v>
      </c>
      <c r="W610" s="223" t="s">
        <v>4258</v>
      </c>
      <c r="X610" s="223" t="s">
        <v>6945</v>
      </c>
      <c r="Y610" s="262">
        <v>60000</v>
      </c>
      <c r="Z610" s="226"/>
      <c r="AA610" s="241">
        <f t="shared" si="5"/>
        <v>0</v>
      </c>
      <c r="AB610" s="237" t="s">
        <v>6946</v>
      </c>
    </row>
    <row r="611" spans="1:28" ht="15" customHeight="1">
      <c r="A611" s="109">
        <v>602</v>
      </c>
      <c r="B611" s="222" t="str">
        <f t="shared" si="4"/>
        <v>Klik Disini</v>
      </c>
      <c r="C611" s="223" t="s">
        <v>6947</v>
      </c>
      <c r="D611" s="223"/>
      <c r="E611" s="223" t="s">
        <v>6948</v>
      </c>
      <c r="F611" s="223" t="s">
        <v>6949</v>
      </c>
      <c r="G611" s="223" t="s">
        <v>6950</v>
      </c>
      <c r="H611" s="223" t="s">
        <v>3473</v>
      </c>
      <c r="I611" s="258" t="s">
        <v>446</v>
      </c>
      <c r="J611" s="186" t="s">
        <v>345</v>
      </c>
      <c r="K611" s="264"/>
      <c r="L611" s="264"/>
      <c r="M611" s="259"/>
      <c r="N611" s="223" t="s">
        <v>449</v>
      </c>
      <c r="O611" s="223" t="s">
        <v>3419</v>
      </c>
      <c r="P611" s="260">
        <v>2006</v>
      </c>
      <c r="Q611" s="260">
        <v>2018</v>
      </c>
      <c r="R611" s="223" t="s">
        <v>3412</v>
      </c>
      <c r="S611" s="223" t="s">
        <v>78</v>
      </c>
      <c r="T611" s="223" t="s">
        <v>451</v>
      </c>
      <c r="U611" s="261">
        <v>224</v>
      </c>
      <c r="V611" s="86" t="s">
        <v>452</v>
      </c>
      <c r="W611" s="223" t="s">
        <v>5753</v>
      </c>
      <c r="X611" s="223" t="s">
        <v>6951</v>
      </c>
      <c r="Y611" s="262">
        <v>71500</v>
      </c>
      <c r="Z611" s="226"/>
      <c r="AA611" s="241">
        <f t="shared" si="5"/>
        <v>0</v>
      </c>
      <c r="AB611" s="237" t="s">
        <v>6952</v>
      </c>
    </row>
    <row r="612" spans="1:28" ht="15" customHeight="1">
      <c r="A612" s="109">
        <v>603</v>
      </c>
      <c r="B612" s="222" t="str">
        <f t="shared" si="4"/>
        <v>Klik Disini</v>
      </c>
      <c r="C612" s="223" t="s">
        <v>6953</v>
      </c>
      <c r="D612" s="223"/>
      <c r="E612" s="223" t="s">
        <v>5100</v>
      </c>
      <c r="F612" s="223" t="s">
        <v>6954</v>
      </c>
      <c r="G612" s="223" t="s">
        <v>6955</v>
      </c>
      <c r="H612" s="223" t="s">
        <v>384</v>
      </c>
      <c r="I612" s="258" t="s">
        <v>446</v>
      </c>
      <c r="J612" s="186" t="s">
        <v>383</v>
      </c>
      <c r="K612" s="264"/>
      <c r="L612" s="264"/>
      <c r="M612" s="259"/>
      <c r="N612" s="223" t="s">
        <v>449</v>
      </c>
      <c r="O612" s="223" t="s">
        <v>3419</v>
      </c>
      <c r="P612" s="260">
        <v>2006</v>
      </c>
      <c r="Q612" s="260">
        <v>2018</v>
      </c>
      <c r="R612" s="223" t="s">
        <v>3412</v>
      </c>
      <c r="S612" s="223" t="s">
        <v>78</v>
      </c>
      <c r="T612" s="223" t="s">
        <v>451</v>
      </c>
      <c r="U612" s="261">
        <v>94</v>
      </c>
      <c r="V612" s="86" t="s">
        <v>452</v>
      </c>
      <c r="W612" s="223" t="s">
        <v>1505</v>
      </c>
      <c r="X612" s="223" t="s">
        <v>6956</v>
      </c>
      <c r="Y612" s="262">
        <v>50500</v>
      </c>
      <c r="Z612" s="226"/>
      <c r="AA612" s="241">
        <f t="shared" si="5"/>
        <v>0</v>
      </c>
      <c r="AB612" s="237" t="s">
        <v>6957</v>
      </c>
    </row>
    <row r="613" spans="1:28" ht="15" customHeight="1">
      <c r="A613" s="109">
        <v>604</v>
      </c>
      <c r="B613" s="222" t="str">
        <f t="shared" si="4"/>
        <v>Klik Disini</v>
      </c>
      <c r="C613" s="223" t="s">
        <v>6958</v>
      </c>
      <c r="D613" s="223"/>
      <c r="E613" s="223" t="s">
        <v>6959</v>
      </c>
      <c r="F613" s="223" t="s">
        <v>6960</v>
      </c>
      <c r="G613" s="223" t="s">
        <v>6961</v>
      </c>
      <c r="H613" s="223" t="s">
        <v>3473</v>
      </c>
      <c r="I613" s="258" t="s">
        <v>446</v>
      </c>
      <c r="J613" s="186" t="s">
        <v>353</v>
      </c>
      <c r="K613" s="264"/>
      <c r="L613" s="264"/>
      <c r="M613" s="259"/>
      <c r="N613" s="223" t="s">
        <v>449</v>
      </c>
      <c r="O613" s="223" t="s">
        <v>3419</v>
      </c>
      <c r="P613" s="260">
        <v>2009</v>
      </c>
      <c r="Q613" s="260">
        <v>2018</v>
      </c>
      <c r="R613" s="223" t="s">
        <v>3412</v>
      </c>
      <c r="S613" s="223" t="s">
        <v>78</v>
      </c>
      <c r="T613" s="223" t="s">
        <v>451</v>
      </c>
      <c r="U613" s="261">
        <v>158</v>
      </c>
      <c r="V613" s="86" t="s">
        <v>452</v>
      </c>
      <c r="W613" s="223" t="s">
        <v>1214</v>
      </c>
      <c r="X613" s="223" t="s">
        <v>6962</v>
      </c>
      <c r="Y613" s="262">
        <v>57500</v>
      </c>
      <c r="Z613" s="226"/>
      <c r="AA613" s="241">
        <f t="shared" si="5"/>
        <v>0</v>
      </c>
      <c r="AB613" s="237" t="s">
        <v>6963</v>
      </c>
    </row>
    <row r="614" spans="1:28" ht="15" customHeight="1">
      <c r="A614" s="109">
        <v>605</v>
      </c>
      <c r="B614" s="222" t="str">
        <f t="shared" si="4"/>
        <v>Klik Disini</v>
      </c>
      <c r="C614" s="223" t="s">
        <v>6964</v>
      </c>
      <c r="D614" s="223"/>
      <c r="E614" s="223" t="s">
        <v>6965</v>
      </c>
      <c r="F614" s="223" t="s">
        <v>6966</v>
      </c>
      <c r="G614" s="223" t="s">
        <v>6967</v>
      </c>
      <c r="H614" s="223" t="s">
        <v>3446</v>
      </c>
      <c r="I614" s="258" t="s">
        <v>592</v>
      </c>
      <c r="J614" s="186" t="s">
        <v>334</v>
      </c>
      <c r="K614" s="223" t="s">
        <v>447</v>
      </c>
      <c r="L614" s="223"/>
      <c r="M614" s="259" t="s">
        <v>447</v>
      </c>
      <c r="N614" s="223" t="s">
        <v>449</v>
      </c>
      <c r="O614" s="223" t="s">
        <v>3419</v>
      </c>
      <c r="P614" s="260">
        <v>2011</v>
      </c>
      <c r="Q614" s="260">
        <v>2018</v>
      </c>
      <c r="R614" s="223" t="s">
        <v>3643</v>
      </c>
      <c r="S614" s="223" t="s">
        <v>78</v>
      </c>
      <c r="T614" s="223" t="s">
        <v>451</v>
      </c>
      <c r="U614" s="261">
        <v>144</v>
      </c>
      <c r="V614" s="86" t="s">
        <v>452</v>
      </c>
      <c r="W614" s="223" t="s">
        <v>6968</v>
      </c>
      <c r="X614" s="223" t="s">
        <v>6969</v>
      </c>
      <c r="Y614" s="262">
        <v>81000</v>
      </c>
      <c r="Z614" s="226"/>
      <c r="AA614" s="241">
        <f t="shared" si="5"/>
        <v>0</v>
      </c>
      <c r="AB614" s="237" t="s">
        <v>6970</v>
      </c>
    </row>
    <row r="615" spans="1:28" ht="15" customHeight="1">
      <c r="A615" s="109">
        <v>606</v>
      </c>
      <c r="B615" s="222" t="str">
        <f t="shared" si="4"/>
        <v>Klik Disini</v>
      </c>
      <c r="C615" s="223" t="s">
        <v>6971</v>
      </c>
      <c r="D615" s="223"/>
      <c r="E615" s="223" t="s">
        <v>6972</v>
      </c>
      <c r="F615" s="223" t="s">
        <v>6973</v>
      </c>
      <c r="G615" s="223" t="s">
        <v>6974</v>
      </c>
      <c r="H615" s="223" t="s">
        <v>344</v>
      </c>
      <c r="I615" s="258" t="s">
        <v>446</v>
      </c>
      <c r="J615" s="186" t="s">
        <v>343</v>
      </c>
      <c r="K615" s="264"/>
      <c r="L615" s="264"/>
      <c r="M615" s="259"/>
      <c r="N615" s="223" t="s">
        <v>449</v>
      </c>
      <c r="O615" s="223" t="s">
        <v>3419</v>
      </c>
      <c r="P615" s="260">
        <v>2006</v>
      </c>
      <c r="Q615" s="260">
        <v>2018</v>
      </c>
      <c r="R615" s="223" t="s">
        <v>3412</v>
      </c>
      <c r="S615" s="223" t="s">
        <v>78</v>
      </c>
      <c r="T615" s="223" t="s">
        <v>451</v>
      </c>
      <c r="U615" s="261">
        <v>148</v>
      </c>
      <c r="V615" s="86" t="s">
        <v>452</v>
      </c>
      <c r="W615" s="223" t="s">
        <v>6746</v>
      </c>
      <c r="X615" s="223" t="s">
        <v>6975</v>
      </c>
      <c r="Y615" s="262">
        <v>164000</v>
      </c>
      <c r="Z615" s="226"/>
      <c r="AA615" s="241">
        <f t="shared" si="5"/>
        <v>0</v>
      </c>
      <c r="AB615" s="237" t="s">
        <v>6976</v>
      </c>
    </row>
    <row r="616" spans="1:28" ht="15" customHeight="1">
      <c r="A616" s="109">
        <v>607</v>
      </c>
      <c r="B616" s="222" t="str">
        <f t="shared" si="4"/>
        <v>Klik Disini</v>
      </c>
      <c r="C616" s="223" t="s">
        <v>6977</v>
      </c>
      <c r="D616" s="223"/>
      <c r="E616" s="223" t="s">
        <v>6978</v>
      </c>
      <c r="F616" s="223" t="s">
        <v>6979</v>
      </c>
      <c r="G616" s="223" t="s">
        <v>6980</v>
      </c>
      <c r="H616" s="223" t="s">
        <v>2070</v>
      </c>
      <c r="I616" s="258" t="s">
        <v>583</v>
      </c>
      <c r="J616" s="186" t="s">
        <v>263</v>
      </c>
      <c r="K616" s="264"/>
      <c r="L616" s="264"/>
      <c r="M616" s="259"/>
      <c r="N616" s="223" t="s">
        <v>449</v>
      </c>
      <c r="O616" s="223" t="s">
        <v>3419</v>
      </c>
      <c r="P616" s="260">
        <v>2010</v>
      </c>
      <c r="Q616" s="260">
        <v>2018</v>
      </c>
      <c r="R616" s="223" t="s">
        <v>6981</v>
      </c>
      <c r="S616" s="223" t="s">
        <v>78</v>
      </c>
      <c r="T616" s="223" t="s">
        <v>451</v>
      </c>
      <c r="U616" s="261">
        <v>176</v>
      </c>
      <c r="V616" s="86" t="s">
        <v>452</v>
      </c>
      <c r="W616" s="223" t="s">
        <v>480</v>
      </c>
      <c r="X616" s="223" t="s">
        <v>6982</v>
      </c>
      <c r="Y616" s="262">
        <v>53500</v>
      </c>
      <c r="Z616" s="226"/>
      <c r="AA616" s="241">
        <f t="shared" si="5"/>
        <v>0</v>
      </c>
      <c r="AB616" s="237" t="s">
        <v>6983</v>
      </c>
    </row>
    <row r="617" spans="1:28" ht="15" customHeight="1">
      <c r="A617" s="109">
        <v>608</v>
      </c>
      <c r="B617" s="222" t="str">
        <f t="shared" si="4"/>
        <v>Klik Disini</v>
      </c>
      <c r="C617" s="223" t="s">
        <v>6984</v>
      </c>
      <c r="D617" s="223"/>
      <c r="E617" s="223" t="s">
        <v>4687</v>
      </c>
      <c r="F617" s="223" t="s">
        <v>6985</v>
      </c>
      <c r="G617" s="223" t="s">
        <v>6986</v>
      </c>
      <c r="H617" s="223" t="s">
        <v>4690</v>
      </c>
      <c r="I617" s="258" t="s">
        <v>592</v>
      </c>
      <c r="J617" s="186" t="s">
        <v>326</v>
      </c>
      <c r="K617" s="223" t="s">
        <v>1953</v>
      </c>
      <c r="L617" s="223"/>
      <c r="M617" s="259" t="s">
        <v>447</v>
      </c>
      <c r="N617" s="223" t="s">
        <v>449</v>
      </c>
      <c r="O617" s="223" t="s">
        <v>450</v>
      </c>
      <c r="P617" s="260">
        <v>2011</v>
      </c>
      <c r="Q617" s="260">
        <v>2018</v>
      </c>
      <c r="R617" s="223" t="s">
        <v>3412</v>
      </c>
      <c r="S617" s="223" t="s">
        <v>78</v>
      </c>
      <c r="T617" s="223" t="s">
        <v>451</v>
      </c>
      <c r="U617" s="261">
        <v>118</v>
      </c>
      <c r="V617" s="86" t="s">
        <v>452</v>
      </c>
      <c r="W617" s="223" t="s">
        <v>4795</v>
      </c>
      <c r="X617" s="223" t="s">
        <v>6987</v>
      </c>
      <c r="Y617" s="262">
        <v>144500</v>
      </c>
      <c r="Z617" s="226"/>
      <c r="AA617" s="241">
        <f t="shared" si="5"/>
        <v>0</v>
      </c>
      <c r="AB617" s="237" t="s">
        <v>6988</v>
      </c>
    </row>
    <row r="618" spans="1:28" ht="15" customHeight="1">
      <c r="A618" s="109">
        <v>609</v>
      </c>
      <c r="B618" s="222" t="str">
        <f t="shared" si="4"/>
        <v>Klik Disini</v>
      </c>
      <c r="C618" s="223" t="s">
        <v>6989</v>
      </c>
      <c r="D618" s="223"/>
      <c r="E618" s="223" t="s">
        <v>6990</v>
      </c>
      <c r="F618" s="223" t="s">
        <v>6991</v>
      </c>
      <c r="G618" s="223" t="s">
        <v>6992</v>
      </c>
      <c r="H618" s="223" t="s">
        <v>6993</v>
      </c>
      <c r="I618" s="258" t="s">
        <v>1844</v>
      </c>
      <c r="J618" s="186" t="s">
        <v>397</v>
      </c>
      <c r="K618" s="264"/>
      <c r="L618" s="264"/>
      <c r="M618" s="259"/>
      <c r="N618" s="223" t="s">
        <v>449</v>
      </c>
      <c r="O618" s="223" t="s">
        <v>3419</v>
      </c>
      <c r="P618" s="260">
        <v>2008</v>
      </c>
      <c r="Q618" s="260">
        <v>2018</v>
      </c>
      <c r="R618" s="223" t="s">
        <v>3412</v>
      </c>
      <c r="S618" s="223" t="s">
        <v>78</v>
      </c>
      <c r="T618" s="223" t="s">
        <v>451</v>
      </c>
      <c r="U618" s="261">
        <v>217</v>
      </c>
      <c r="V618" s="86" t="s">
        <v>452</v>
      </c>
      <c r="W618" s="223" t="s">
        <v>572</v>
      </c>
      <c r="X618" s="223" t="s">
        <v>6994</v>
      </c>
      <c r="Y618" s="262">
        <v>70000</v>
      </c>
      <c r="Z618" s="226"/>
      <c r="AA618" s="241">
        <f t="shared" si="5"/>
        <v>0</v>
      </c>
      <c r="AB618" s="237" t="s">
        <v>6995</v>
      </c>
    </row>
    <row r="619" spans="1:28" ht="15" customHeight="1">
      <c r="A619" s="109">
        <v>610</v>
      </c>
      <c r="B619" s="222" t="str">
        <f t="shared" si="4"/>
        <v>Klik Disini</v>
      </c>
      <c r="C619" s="223" t="s">
        <v>6996</v>
      </c>
      <c r="D619" s="223"/>
      <c r="E619" s="223" t="s">
        <v>6997</v>
      </c>
      <c r="F619" s="223" t="s">
        <v>6998</v>
      </c>
      <c r="G619" s="223" t="s">
        <v>6999</v>
      </c>
      <c r="H619" s="223" t="s">
        <v>2070</v>
      </c>
      <c r="I619" s="258" t="s">
        <v>583</v>
      </c>
      <c r="J619" s="186" t="s">
        <v>263</v>
      </c>
      <c r="K619" s="264"/>
      <c r="L619" s="264"/>
      <c r="M619" s="259"/>
      <c r="N619" s="223" t="s">
        <v>449</v>
      </c>
      <c r="O619" s="223" t="s">
        <v>3419</v>
      </c>
      <c r="P619" s="260">
        <v>2011</v>
      </c>
      <c r="Q619" s="260">
        <v>2018</v>
      </c>
      <c r="R619" s="223" t="s">
        <v>6981</v>
      </c>
      <c r="S619" s="223" t="s">
        <v>78</v>
      </c>
      <c r="T619" s="223" t="s">
        <v>451</v>
      </c>
      <c r="U619" s="261">
        <v>21</v>
      </c>
      <c r="V619" s="86" t="s">
        <v>452</v>
      </c>
      <c r="W619" s="223" t="s">
        <v>6402</v>
      </c>
      <c r="X619" s="223" t="s">
        <v>7000</v>
      </c>
      <c r="Y619" s="262">
        <v>40500</v>
      </c>
      <c r="Z619" s="226"/>
      <c r="AA619" s="241">
        <f t="shared" si="5"/>
        <v>0</v>
      </c>
      <c r="AB619" s="237" t="s">
        <v>7001</v>
      </c>
    </row>
    <row r="620" spans="1:28" ht="15" customHeight="1">
      <c r="A620" s="109">
        <v>611</v>
      </c>
      <c r="B620" s="222" t="str">
        <f t="shared" si="4"/>
        <v>Klik Disini</v>
      </c>
      <c r="C620" s="223" t="s">
        <v>7002</v>
      </c>
      <c r="D620" s="223"/>
      <c r="E620" s="223" t="s">
        <v>7003</v>
      </c>
      <c r="F620" s="223" t="s">
        <v>7004</v>
      </c>
      <c r="G620" s="223" t="s">
        <v>7005</v>
      </c>
      <c r="H620" s="223" t="s">
        <v>3499</v>
      </c>
      <c r="I620" s="258" t="s">
        <v>446</v>
      </c>
      <c r="J620" s="186" t="s">
        <v>385</v>
      </c>
      <c r="K620" s="264"/>
      <c r="L620" s="264"/>
      <c r="M620" s="259"/>
      <c r="N620" s="223" t="s">
        <v>449</v>
      </c>
      <c r="O620" s="223" t="s">
        <v>3419</v>
      </c>
      <c r="P620" s="260">
        <v>2008</v>
      </c>
      <c r="Q620" s="260">
        <v>2018</v>
      </c>
      <c r="R620" s="223" t="s">
        <v>3412</v>
      </c>
      <c r="S620" s="223" t="s">
        <v>78</v>
      </c>
      <c r="T620" s="223" t="s">
        <v>451</v>
      </c>
      <c r="U620" s="261">
        <v>192</v>
      </c>
      <c r="V620" s="86" t="s">
        <v>452</v>
      </c>
      <c r="W620" s="223" t="s">
        <v>5663</v>
      </c>
      <c r="X620" s="223" t="s">
        <v>7006</v>
      </c>
      <c r="Y620" s="262">
        <v>74500</v>
      </c>
      <c r="Z620" s="226"/>
      <c r="AA620" s="241">
        <f t="shared" si="5"/>
        <v>0</v>
      </c>
      <c r="AB620" s="237" t="s">
        <v>7007</v>
      </c>
    </row>
    <row r="621" spans="1:28" ht="15" customHeight="1">
      <c r="A621" s="109">
        <v>612</v>
      </c>
      <c r="B621" s="222" t="str">
        <f t="shared" si="4"/>
        <v>Klik Disini</v>
      </c>
      <c r="C621" s="223" t="s">
        <v>7008</v>
      </c>
      <c r="D621" s="223"/>
      <c r="E621" s="223" t="s">
        <v>6588</v>
      </c>
      <c r="F621" s="223" t="s">
        <v>7009</v>
      </c>
      <c r="G621" s="223" t="s">
        <v>7010</v>
      </c>
      <c r="H621" s="223" t="s">
        <v>3499</v>
      </c>
      <c r="I621" s="258" t="s">
        <v>446</v>
      </c>
      <c r="J621" s="186" t="s">
        <v>385</v>
      </c>
      <c r="K621" s="264"/>
      <c r="L621" s="264"/>
      <c r="M621" s="259"/>
      <c r="N621" s="223" t="s">
        <v>449</v>
      </c>
      <c r="O621" s="223" t="s">
        <v>3419</v>
      </c>
      <c r="P621" s="260">
        <v>2008</v>
      </c>
      <c r="Q621" s="260">
        <v>2018</v>
      </c>
      <c r="R621" s="223" t="s">
        <v>3412</v>
      </c>
      <c r="S621" s="223" t="s">
        <v>78</v>
      </c>
      <c r="T621" s="223" t="s">
        <v>451</v>
      </c>
      <c r="U621" s="261">
        <v>94</v>
      </c>
      <c r="V621" s="86" t="s">
        <v>452</v>
      </c>
      <c r="W621" s="223" t="s">
        <v>707</v>
      </c>
      <c r="X621" s="223" t="s">
        <v>7011</v>
      </c>
      <c r="Y621" s="262">
        <v>69000</v>
      </c>
      <c r="Z621" s="226"/>
      <c r="AA621" s="241">
        <f t="shared" si="5"/>
        <v>0</v>
      </c>
      <c r="AB621" s="237" t="s">
        <v>7012</v>
      </c>
    </row>
    <row r="622" spans="1:28" ht="15" customHeight="1">
      <c r="A622" s="109">
        <v>613</v>
      </c>
      <c r="B622" s="222" t="str">
        <f t="shared" si="4"/>
        <v>Klik Disini</v>
      </c>
      <c r="C622" s="223" t="s">
        <v>7013</v>
      </c>
      <c r="D622" s="223"/>
      <c r="E622" s="223" t="s">
        <v>7014</v>
      </c>
      <c r="F622" s="223" t="s">
        <v>7015</v>
      </c>
      <c r="G622" s="223" t="s">
        <v>7016</v>
      </c>
      <c r="H622" s="223" t="s">
        <v>327</v>
      </c>
      <c r="I622" s="258" t="s">
        <v>592</v>
      </c>
      <c r="J622" s="186" t="s">
        <v>326</v>
      </c>
      <c r="K622" s="264"/>
      <c r="L622" s="264"/>
      <c r="M622" s="259"/>
      <c r="N622" s="223" t="s">
        <v>449</v>
      </c>
      <c r="O622" s="223" t="s">
        <v>3419</v>
      </c>
      <c r="P622" s="260">
        <v>2010</v>
      </c>
      <c r="Q622" s="260">
        <v>2018</v>
      </c>
      <c r="R622" s="223" t="s">
        <v>3412</v>
      </c>
      <c r="S622" s="223" t="s">
        <v>78</v>
      </c>
      <c r="T622" s="223" t="s">
        <v>451</v>
      </c>
      <c r="U622" s="261">
        <v>115</v>
      </c>
      <c r="V622" s="86" t="s">
        <v>452</v>
      </c>
      <c r="W622" s="223" t="s">
        <v>655</v>
      </c>
      <c r="X622" s="223" t="s">
        <v>7017</v>
      </c>
      <c r="Y622" s="262">
        <v>53500</v>
      </c>
      <c r="Z622" s="226"/>
      <c r="AA622" s="241">
        <f t="shared" si="5"/>
        <v>0</v>
      </c>
      <c r="AB622" s="237" t="s">
        <v>7018</v>
      </c>
    </row>
    <row r="623" spans="1:28" ht="15" customHeight="1">
      <c r="A623" s="109">
        <v>614</v>
      </c>
      <c r="B623" s="222" t="str">
        <f t="shared" si="4"/>
        <v>Klik Disini</v>
      </c>
      <c r="C623" s="223" t="s">
        <v>7019</v>
      </c>
      <c r="D623" s="223"/>
      <c r="E623" s="223" t="s">
        <v>7020</v>
      </c>
      <c r="F623" s="223" t="s">
        <v>7021</v>
      </c>
      <c r="G623" s="223" t="s">
        <v>7022</v>
      </c>
      <c r="H623" s="223" t="s">
        <v>7023</v>
      </c>
      <c r="I623" s="258" t="s">
        <v>1844</v>
      </c>
      <c r="J623" s="186" t="s">
        <v>401</v>
      </c>
      <c r="K623" s="264"/>
      <c r="L623" s="264"/>
      <c r="M623" s="259"/>
      <c r="N623" s="223" t="s">
        <v>449</v>
      </c>
      <c r="O623" s="223" t="s">
        <v>3419</v>
      </c>
      <c r="P623" s="260">
        <v>2010</v>
      </c>
      <c r="Q623" s="260">
        <v>2018</v>
      </c>
      <c r="R623" s="223" t="s">
        <v>3412</v>
      </c>
      <c r="S623" s="223" t="s">
        <v>78</v>
      </c>
      <c r="T623" s="223" t="s">
        <v>451</v>
      </c>
      <c r="U623" s="261">
        <v>98</v>
      </c>
      <c r="V623" s="86" t="s">
        <v>452</v>
      </c>
      <c r="W623" s="223" t="s">
        <v>7024</v>
      </c>
      <c r="X623" s="223" t="s">
        <v>7025</v>
      </c>
      <c r="Y623" s="262">
        <v>77000</v>
      </c>
      <c r="Z623" s="226"/>
      <c r="AA623" s="241">
        <f t="shared" si="5"/>
        <v>0</v>
      </c>
      <c r="AB623" s="237" t="s">
        <v>7026</v>
      </c>
    </row>
    <row r="624" spans="1:28" ht="15" customHeight="1">
      <c r="A624" s="109">
        <v>615</v>
      </c>
      <c r="B624" s="222" t="str">
        <f t="shared" si="4"/>
        <v>Klik Disini</v>
      </c>
      <c r="C624" s="223" t="s">
        <v>7027</v>
      </c>
      <c r="D624" s="223"/>
      <c r="E624" s="223" t="s">
        <v>7028</v>
      </c>
      <c r="F624" s="223" t="s">
        <v>7029</v>
      </c>
      <c r="G624" s="223" t="s">
        <v>7030</v>
      </c>
      <c r="H624" s="223" t="s">
        <v>400</v>
      </c>
      <c r="I624" s="258" t="s">
        <v>1844</v>
      </c>
      <c r="J624" s="186" t="s">
        <v>399</v>
      </c>
      <c r="K624" s="264"/>
      <c r="L624" s="264"/>
      <c r="M624" s="265"/>
      <c r="N624" s="223" t="s">
        <v>449</v>
      </c>
      <c r="O624" s="223" t="s">
        <v>3419</v>
      </c>
      <c r="P624" s="260">
        <v>2010</v>
      </c>
      <c r="Q624" s="260">
        <v>2018</v>
      </c>
      <c r="R624" s="223" t="s">
        <v>7031</v>
      </c>
      <c r="S624" s="223" t="s">
        <v>78</v>
      </c>
      <c r="T624" s="223" t="s">
        <v>451</v>
      </c>
      <c r="U624" s="261">
        <v>87</v>
      </c>
      <c r="V624" s="86" t="s">
        <v>452</v>
      </c>
      <c r="W624" s="223" t="s">
        <v>3460</v>
      </c>
      <c r="X624" s="223" t="s">
        <v>7032</v>
      </c>
      <c r="Y624" s="262">
        <v>34000</v>
      </c>
      <c r="Z624" s="226"/>
      <c r="AA624" s="241">
        <f t="shared" si="5"/>
        <v>0</v>
      </c>
      <c r="AB624" s="237" t="s">
        <v>7033</v>
      </c>
    </row>
    <row r="625" spans="1:28" ht="15" customHeight="1">
      <c r="A625" s="109">
        <v>616</v>
      </c>
      <c r="B625" s="222" t="str">
        <f t="shared" si="4"/>
        <v>Klik Disini</v>
      </c>
      <c r="C625" s="223" t="s">
        <v>7034</v>
      </c>
      <c r="D625" s="223"/>
      <c r="E625" s="223" t="s">
        <v>4420</v>
      </c>
      <c r="F625" s="223" t="s">
        <v>7035</v>
      </c>
      <c r="G625" s="223" t="s">
        <v>7036</v>
      </c>
      <c r="H625" s="223" t="s">
        <v>384</v>
      </c>
      <c r="I625" s="258" t="s">
        <v>446</v>
      </c>
      <c r="J625" s="186" t="s">
        <v>383</v>
      </c>
      <c r="K625" s="264"/>
      <c r="L625" s="264"/>
      <c r="M625" s="265"/>
      <c r="N625" s="223" t="s">
        <v>449</v>
      </c>
      <c r="O625" s="223" t="s">
        <v>3419</v>
      </c>
      <c r="P625" s="260">
        <v>2012</v>
      </c>
      <c r="Q625" s="260">
        <v>2018</v>
      </c>
      <c r="R625" s="223" t="s">
        <v>3412</v>
      </c>
      <c r="S625" s="223" t="s">
        <v>78</v>
      </c>
      <c r="T625" s="223" t="s">
        <v>451</v>
      </c>
      <c r="U625" s="261">
        <v>166</v>
      </c>
      <c r="V625" s="86" t="s">
        <v>452</v>
      </c>
      <c r="W625" s="223" t="s">
        <v>5753</v>
      </c>
      <c r="X625" s="223" t="s">
        <v>7037</v>
      </c>
      <c r="Y625" s="262">
        <v>92500</v>
      </c>
      <c r="Z625" s="226"/>
      <c r="AA625" s="241">
        <f t="shared" si="5"/>
        <v>0</v>
      </c>
      <c r="AB625" s="237" t="s">
        <v>7038</v>
      </c>
    </row>
    <row r="626" spans="1:28" ht="15" customHeight="1">
      <c r="A626" s="109">
        <v>617</v>
      </c>
      <c r="B626" s="222" t="str">
        <f t="shared" si="4"/>
        <v>Klik Disini</v>
      </c>
      <c r="C626" s="223" t="s">
        <v>7039</v>
      </c>
      <c r="D626" s="223"/>
      <c r="E626" s="223" t="s">
        <v>7040</v>
      </c>
      <c r="F626" s="223" t="s">
        <v>7041</v>
      </c>
      <c r="G626" s="223" t="s">
        <v>7042</v>
      </c>
      <c r="H626" s="223" t="s">
        <v>398</v>
      </c>
      <c r="I626" s="258" t="s">
        <v>446</v>
      </c>
      <c r="J626" s="186" t="s">
        <v>353</v>
      </c>
      <c r="K626" s="264"/>
      <c r="L626" s="264"/>
      <c r="M626" s="259"/>
      <c r="N626" s="223" t="s">
        <v>449</v>
      </c>
      <c r="O626" s="223" t="s">
        <v>3419</v>
      </c>
      <c r="P626" s="260">
        <v>2005</v>
      </c>
      <c r="Q626" s="260">
        <v>2018</v>
      </c>
      <c r="R626" s="223" t="s">
        <v>3412</v>
      </c>
      <c r="S626" s="223" t="s">
        <v>78</v>
      </c>
      <c r="T626" s="223" t="s">
        <v>451</v>
      </c>
      <c r="U626" s="261">
        <v>143</v>
      </c>
      <c r="V626" s="86" t="s">
        <v>452</v>
      </c>
      <c r="W626" s="223" t="s">
        <v>1859</v>
      </c>
      <c r="X626" s="223" t="s">
        <v>7043</v>
      </c>
      <c r="Y626" s="262">
        <v>57500</v>
      </c>
      <c r="Z626" s="226"/>
      <c r="AA626" s="241">
        <f t="shared" si="5"/>
        <v>0</v>
      </c>
      <c r="AB626" s="237" t="s">
        <v>7044</v>
      </c>
    </row>
    <row r="627" spans="1:28" ht="15" customHeight="1">
      <c r="A627" s="109">
        <v>618</v>
      </c>
      <c r="B627" s="222" t="str">
        <f t="shared" si="4"/>
        <v>Klik Disini</v>
      </c>
      <c r="C627" s="223" t="s">
        <v>7045</v>
      </c>
      <c r="D627" s="223"/>
      <c r="E627" s="223" t="s">
        <v>7046</v>
      </c>
      <c r="F627" s="223" t="s">
        <v>7047</v>
      </c>
      <c r="G627" s="223" t="s">
        <v>7048</v>
      </c>
      <c r="H627" s="223" t="s">
        <v>386</v>
      </c>
      <c r="I627" s="258" t="s">
        <v>446</v>
      </c>
      <c r="J627" s="186" t="s">
        <v>385</v>
      </c>
      <c r="K627" s="264"/>
      <c r="L627" s="264"/>
      <c r="M627" s="259"/>
      <c r="N627" s="223" t="s">
        <v>449</v>
      </c>
      <c r="O627" s="223" t="s">
        <v>3419</v>
      </c>
      <c r="P627" s="260">
        <v>2010</v>
      </c>
      <c r="Q627" s="260">
        <v>2018</v>
      </c>
      <c r="R627" s="223" t="s">
        <v>3412</v>
      </c>
      <c r="S627" s="223" t="s">
        <v>78</v>
      </c>
      <c r="T627" s="223" t="s">
        <v>451</v>
      </c>
      <c r="U627" s="261">
        <v>192</v>
      </c>
      <c r="V627" s="86" t="s">
        <v>452</v>
      </c>
      <c r="W627" s="223" t="s">
        <v>488</v>
      </c>
      <c r="X627" s="223" t="s">
        <v>7049</v>
      </c>
      <c r="Y627" s="262">
        <v>78500</v>
      </c>
      <c r="Z627" s="226"/>
      <c r="AA627" s="241">
        <f t="shared" si="5"/>
        <v>0</v>
      </c>
      <c r="AB627" s="237" t="s">
        <v>7050</v>
      </c>
    </row>
    <row r="628" spans="1:28" ht="15" customHeight="1">
      <c r="A628" s="109">
        <v>619</v>
      </c>
      <c r="B628" s="222" t="str">
        <f t="shared" si="4"/>
        <v>Klik Disini</v>
      </c>
      <c r="C628" s="223" t="s">
        <v>7051</v>
      </c>
      <c r="D628" s="223"/>
      <c r="E628" s="223" t="s">
        <v>3959</v>
      </c>
      <c r="F628" s="223" t="s">
        <v>7052</v>
      </c>
      <c r="G628" s="223" t="s">
        <v>7053</v>
      </c>
      <c r="H628" s="223" t="s">
        <v>386</v>
      </c>
      <c r="I628" s="258" t="s">
        <v>446</v>
      </c>
      <c r="J628" s="186" t="s">
        <v>341</v>
      </c>
      <c r="K628" s="223" t="s">
        <v>447</v>
      </c>
      <c r="L628" s="223"/>
      <c r="M628" s="259" t="s">
        <v>447</v>
      </c>
      <c r="N628" s="223" t="s">
        <v>449</v>
      </c>
      <c r="O628" s="223" t="s">
        <v>3419</v>
      </c>
      <c r="P628" s="260">
        <v>2011</v>
      </c>
      <c r="Q628" s="260">
        <v>2018</v>
      </c>
      <c r="R628" s="223" t="s">
        <v>3643</v>
      </c>
      <c r="S628" s="223" t="s">
        <v>78</v>
      </c>
      <c r="T628" s="223" t="s">
        <v>451</v>
      </c>
      <c r="U628" s="261">
        <v>147</v>
      </c>
      <c r="V628" s="86" t="s">
        <v>452</v>
      </c>
      <c r="W628" s="223" t="s">
        <v>1214</v>
      </c>
      <c r="X628" s="223" t="s">
        <v>7054</v>
      </c>
      <c r="Y628" s="262">
        <v>82000</v>
      </c>
      <c r="Z628" s="226"/>
      <c r="AA628" s="241">
        <f t="shared" si="5"/>
        <v>0</v>
      </c>
      <c r="AB628" s="237" t="s">
        <v>7055</v>
      </c>
    </row>
    <row r="629" spans="1:28" ht="15" customHeight="1">
      <c r="A629" s="109">
        <v>620</v>
      </c>
      <c r="B629" s="222" t="str">
        <f t="shared" si="4"/>
        <v>Klik Disini</v>
      </c>
      <c r="C629" s="223" t="s">
        <v>7056</v>
      </c>
      <c r="D629" s="223"/>
      <c r="E629" s="223" t="s">
        <v>7057</v>
      </c>
      <c r="F629" s="223" t="s">
        <v>7058</v>
      </c>
      <c r="G629" s="223" t="s">
        <v>7059</v>
      </c>
      <c r="H629" s="223" t="s">
        <v>774</v>
      </c>
      <c r="I629" s="258" t="s">
        <v>1844</v>
      </c>
      <c r="J629" s="186" t="s">
        <v>395</v>
      </c>
      <c r="K629" s="264"/>
      <c r="L629" s="264"/>
      <c r="M629" s="259"/>
      <c r="N629" s="223" t="s">
        <v>449</v>
      </c>
      <c r="O629" s="223" t="s">
        <v>3419</v>
      </c>
      <c r="P629" s="260">
        <v>2011</v>
      </c>
      <c r="Q629" s="260">
        <v>2018</v>
      </c>
      <c r="R629" s="223" t="s">
        <v>3412</v>
      </c>
      <c r="S629" s="223" t="s">
        <v>78</v>
      </c>
      <c r="T629" s="223" t="s">
        <v>451</v>
      </c>
      <c r="U629" s="261">
        <v>132</v>
      </c>
      <c r="V629" s="86" t="s">
        <v>452</v>
      </c>
      <c r="W629" s="223" t="s">
        <v>4043</v>
      </c>
      <c r="X629" s="223" t="s">
        <v>7060</v>
      </c>
      <c r="Y629" s="262">
        <v>78000</v>
      </c>
      <c r="Z629" s="226"/>
      <c r="AA629" s="241">
        <f t="shared" si="5"/>
        <v>0</v>
      </c>
      <c r="AB629" s="237" t="s">
        <v>7061</v>
      </c>
    </row>
    <row r="630" spans="1:28" ht="15" customHeight="1">
      <c r="A630" s="109">
        <v>621</v>
      </c>
      <c r="B630" s="222" t="str">
        <f t="shared" si="4"/>
        <v>Klik Disini</v>
      </c>
      <c r="C630" s="223" t="s">
        <v>7062</v>
      </c>
      <c r="D630" s="223"/>
      <c r="E630" s="223" t="s">
        <v>7063</v>
      </c>
      <c r="F630" s="223" t="s">
        <v>7064</v>
      </c>
      <c r="G630" s="223" t="s">
        <v>7065</v>
      </c>
      <c r="H630" s="223" t="s">
        <v>262</v>
      </c>
      <c r="I630" s="258" t="s">
        <v>1844</v>
      </c>
      <c r="J630" s="186" t="s">
        <v>399</v>
      </c>
      <c r="K630" s="264"/>
      <c r="L630" s="264"/>
      <c r="M630" s="259"/>
      <c r="N630" s="223" t="s">
        <v>449</v>
      </c>
      <c r="O630" s="223" t="s">
        <v>3419</v>
      </c>
      <c r="P630" s="260">
        <v>2011</v>
      </c>
      <c r="Q630" s="260">
        <v>2018</v>
      </c>
      <c r="R630" s="223" t="s">
        <v>3480</v>
      </c>
      <c r="S630" s="223" t="s">
        <v>78</v>
      </c>
      <c r="T630" s="223" t="s">
        <v>451</v>
      </c>
      <c r="U630" s="261">
        <v>375</v>
      </c>
      <c r="V630" s="86" t="s">
        <v>452</v>
      </c>
      <c r="W630" s="223" t="s">
        <v>1873</v>
      </c>
      <c r="X630" s="223" t="s">
        <v>7066</v>
      </c>
      <c r="Y630" s="262">
        <v>84500</v>
      </c>
      <c r="Z630" s="226"/>
      <c r="AA630" s="241">
        <f t="shared" si="5"/>
        <v>0</v>
      </c>
      <c r="AB630" s="237" t="s">
        <v>7067</v>
      </c>
    </row>
    <row r="631" spans="1:28" ht="15" customHeight="1">
      <c r="A631" s="109">
        <v>622</v>
      </c>
      <c r="B631" s="222" t="str">
        <f t="shared" si="4"/>
        <v>Klik Disini</v>
      </c>
      <c r="C631" s="223" t="s">
        <v>7068</v>
      </c>
      <c r="D631" s="223"/>
      <c r="E631" s="223" t="s">
        <v>5189</v>
      </c>
      <c r="F631" s="223" t="s">
        <v>7069</v>
      </c>
      <c r="G631" s="223" t="s">
        <v>7070</v>
      </c>
      <c r="H631" s="223" t="s">
        <v>6347</v>
      </c>
      <c r="I631" s="258" t="s">
        <v>1844</v>
      </c>
      <c r="J631" s="186" t="s">
        <v>401</v>
      </c>
      <c r="K631" s="264"/>
      <c r="L631" s="264"/>
      <c r="M631" s="259"/>
      <c r="N631" s="223" t="s">
        <v>449</v>
      </c>
      <c r="O631" s="223" t="s">
        <v>3419</v>
      </c>
      <c r="P631" s="260">
        <v>2016</v>
      </c>
      <c r="Q631" s="260">
        <v>2018</v>
      </c>
      <c r="R631" s="223" t="s">
        <v>3412</v>
      </c>
      <c r="S631" s="223" t="s">
        <v>78</v>
      </c>
      <c r="T631" s="223" t="s">
        <v>451</v>
      </c>
      <c r="U631" s="261">
        <v>176</v>
      </c>
      <c r="V631" s="86" t="s">
        <v>452</v>
      </c>
      <c r="W631" s="223" t="s">
        <v>1029</v>
      </c>
      <c r="X631" s="223" t="s">
        <v>7071</v>
      </c>
      <c r="Y631" s="262">
        <v>85000</v>
      </c>
      <c r="Z631" s="226"/>
      <c r="AA631" s="241">
        <f t="shared" si="5"/>
        <v>0</v>
      </c>
      <c r="AB631" s="237" t="s">
        <v>7072</v>
      </c>
    </row>
    <row r="632" spans="1:28" ht="15" customHeight="1">
      <c r="A632" s="109">
        <v>623</v>
      </c>
      <c r="B632" s="222" t="str">
        <f t="shared" si="4"/>
        <v>Klik Disini</v>
      </c>
      <c r="C632" s="223" t="s">
        <v>7073</v>
      </c>
      <c r="D632" s="223"/>
      <c r="E632" s="223" t="s">
        <v>7074</v>
      </c>
      <c r="F632" s="223" t="s">
        <v>7075</v>
      </c>
      <c r="G632" s="223" t="s">
        <v>7076</v>
      </c>
      <c r="H632" s="223" t="s">
        <v>460</v>
      </c>
      <c r="I632" s="258" t="s">
        <v>446</v>
      </c>
      <c r="J632" s="186" t="s">
        <v>373</v>
      </c>
      <c r="K632" s="264"/>
      <c r="L632" s="264"/>
      <c r="M632" s="259"/>
      <c r="N632" s="223" t="s">
        <v>449</v>
      </c>
      <c r="O632" s="223" t="s">
        <v>3419</v>
      </c>
      <c r="P632" s="260">
        <v>2007</v>
      </c>
      <c r="Q632" s="260">
        <v>2018</v>
      </c>
      <c r="R632" s="223" t="s">
        <v>3412</v>
      </c>
      <c r="S632" s="223" t="s">
        <v>78</v>
      </c>
      <c r="T632" s="223" t="s">
        <v>451</v>
      </c>
      <c r="U632" s="261">
        <v>160</v>
      </c>
      <c r="V632" s="86" t="s">
        <v>452</v>
      </c>
      <c r="W632" s="223" t="s">
        <v>864</v>
      </c>
      <c r="X632" s="223" t="s">
        <v>7077</v>
      </c>
      <c r="Y632" s="262">
        <v>69000</v>
      </c>
      <c r="Z632" s="226"/>
      <c r="AA632" s="241">
        <f t="shared" si="5"/>
        <v>0</v>
      </c>
      <c r="AB632" s="237" t="s">
        <v>7078</v>
      </c>
    </row>
    <row r="633" spans="1:28" ht="15" customHeight="1">
      <c r="A633" s="109">
        <v>624</v>
      </c>
      <c r="B633" s="222" t="str">
        <f t="shared" si="4"/>
        <v>Klik Disini</v>
      </c>
      <c r="C633" s="223" t="s">
        <v>7079</v>
      </c>
      <c r="D633" s="223"/>
      <c r="E633" s="223" t="s">
        <v>7080</v>
      </c>
      <c r="F633" s="223" t="s">
        <v>7081</v>
      </c>
      <c r="G633" s="223" t="s">
        <v>7082</v>
      </c>
      <c r="H633" s="223" t="s">
        <v>1787</v>
      </c>
      <c r="I633" s="258" t="s">
        <v>446</v>
      </c>
      <c r="J633" s="186" t="s">
        <v>359</v>
      </c>
      <c r="K633" s="264"/>
      <c r="L633" s="264"/>
      <c r="M633" s="259"/>
      <c r="N633" s="223" t="s">
        <v>449</v>
      </c>
      <c r="O633" s="223" t="s">
        <v>3419</v>
      </c>
      <c r="P633" s="260">
        <v>2016</v>
      </c>
      <c r="Q633" s="260">
        <v>2018</v>
      </c>
      <c r="R633" s="223" t="s">
        <v>3412</v>
      </c>
      <c r="S633" s="223" t="s">
        <v>78</v>
      </c>
      <c r="T633" s="223" t="s">
        <v>451</v>
      </c>
      <c r="U633" s="261">
        <v>368</v>
      </c>
      <c r="V633" s="86" t="s">
        <v>452</v>
      </c>
      <c r="W633" s="223" t="s">
        <v>480</v>
      </c>
      <c r="X633" s="223" t="s">
        <v>7083</v>
      </c>
      <c r="Y633" s="262">
        <v>123500</v>
      </c>
      <c r="Z633" s="226"/>
      <c r="AA633" s="241">
        <f t="shared" si="5"/>
        <v>0</v>
      </c>
      <c r="AB633" s="237" t="s">
        <v>7084</v>
      </c>
    </row>
    <row r="634" spans="1:28" ht="15" customHeight="1">
      <c r="A634" s="109">
        <v>625</v>
      </c>
      <c r="B634" s="222" t="str">
        <f t="shared" si="4"/>
        <v>Klik Disini</v>
      </c>
      <c r="C634" s="223" t="s">
        <v>7085</v>
      </c>
      <c r="D634" s="223"/>
      <c r="E634" s="223" t="s">
        <v>7086</v>
      </c>
      <c r="F634" s="223" t="s">
        <v>7087</v>
      </c>
      <c r="G634" s="223" t="s">
        <v>7088</v>
      </c>
      <c r="H634" s="223" t="s">
        <v>6347</v>
      </c>
      <c r="I634" s="258" t="s">
        <v>1844</v>
      </c>
      <c r="J634" s="186" t="s">
        <v>401</v>
      </c>
      <c r="K634" s="223"/>
      <c r="L634" s="264"/>
      <c r="M634" s="265"/>
      <c r="N634" s="223" t="s">
        <v>449</v>
      </c>
      <c r="O634" s="223" t="s">
        <v>3419</v>
      </c>
      <c r="P634" s="260">
        <v>2004</v>
      </c>
      <c r="Q634" s="260">
        <v>2018</v>
      </c>
      <c r="R634" s="223" t="s">
        <v>3412</v>
      </c>
      <c r="S634" s="223" t="s">
        <v>78</v>
      </c>
      <c r="T634" s="223" t="s">
        <v>451</v>
      </c>
      <c r="U634" s="261">
        <v>314</v>
      </c>
      <c r="V634" s="86" t="s">
        <v>452</v>
      </c>
      <c r="W634" s="223" t="s">
        <v>646</v>
      </c>
      <c r="X634" s="223" t="s">
        <v>7089</v>
      </c>
      <c r="Y634" s="262">
        <v>101000</v>
      </c>
      <c r="Z634" s="226"/>
      <c r="AA634" s="241">
        <f t="shared" si="5"/>
        <v>0</v>
      </c>
      <c r="AB634" s="237" t="s">
        <v>7090</v>
      </c>
    </row>
    <row r="635" spans="1:28" ht="15" customHeight="1">
      <c r="A635" s="109">
        <v>626</v>
      </c>
      <c r="B635" s="222" t="str">
        <f t="shared" si="4"/>
        <v>Klik Disini</v>
      </c>
      <c r="C635" s="223" t="s">
        <v>7091</v>
      </c>
      <c r="D635" s="223"/>
      <c r="E635" s="223" t="s">
        <v>7092</v>
      </c>
      <c r="F635" s="223" t="s">
        <v>7093</v>
      </c>
      <c r="G635" s="223" t="s">
        <v>7094</v>
      </c>
      <c r="H635" s="223" t="s">
        <v>3446</v>
      </c>
      <c r="I635" s="258" t="s">
        <v>1844</v>
      </c>
      <c r="J635" s="186" t="s">
        <v>401</v>
      </c>
      <c r="K635" s="264"/>
      <c r="L635" s="264"/>
      <c r="M635" s="265"/>
      <c r="N635" s="223" t="s">
        <v>449</v>
      </c>
      <c r="O635" s="223" t="s">
        <v>3419</v>
      </c>
      <c r="P635" s="260">
        <v>2008</v>
      </c>
      <c r="Q635" s="260">
        <v>2018</v>
      </c>
      <c r="R635" s="223" t="s">
        <v>3412</v>
      </c>
      <c r="S635" s="223" t="s">
        <v>78</v>
      </c>
      <c r="T635" s="223" t="s">
        <v>451</v>
      </c>
      <c r="U635" s="261">
        <v>332</v>
      </c>
      <c r="V635" s="86" t="s">
        <v>452</v>
      </c>
      <c r="W635" s="223" t="s">
        <v>1109</v>
      </c>
      <c r="X635" s="223" t="s">
        <v>7095</v>
      </c>
      <c r="Y635" s="262">
        <v>102500</v>
      </c>
      <c r="Z635" s="226"/>
      <c r="AA635" s="241">
        <f t="shared" si="5"/>
        <v>0</v>
      </c>
      <c r="AB635" s="237" t="s">
        <v>7096</v>
      </c>
    </row>
    <row r="636" spans="1:28" ht="15" customHeight="1">
      <c r="A636" s="109">
        <v>627</v>
      </c>
      <c r="B636" s="222" t="str">
        <f t="shared" si="4"/>
        <v>Klik Disini</v>
      </c>
      <c r="C636" s="223" t="s">
        <v>7097</v>
      </c>
      <c r="D636" s="223"/>
      <c r="E636" s="223" t="s">
        <v>7098</v>
      </c>
      <c r="F636" s="223" t="s">
        <v>7099</v>
      </c>
      <c r="G636" s="223" t="s">
        <v>7100</v>
      </c>
      <c r="H636" s="223" t="s">
        <v>4580</v>
      </c>
      <c r="I636" s="258" t="s">
        <v>592</v>
      </c>
      <c r="J636" s="186" t="s">
        <v>322</v>
      </c>
      <c r="K636" s="264"/>
      <c r="L636" s="264"/>
      <c r="M636" s="259"/>
      <c r="N636" s="223" t="s">
        <v>449</v>
      </c>
      <c r="O636" s="223" t="s">
        <v>3419</v>
      </c>
      <c r="P636" s="260">
        <v>2010</v>
      </c>
      <c r="Q636" s="260">
        <v>2018</v>
      </c>
      <c r="R636" s="223" t="s">
        <v>3643</v>
      </c>
      <c r="S636" s="223" t="s">
        <v>78</v>
      </c>
      <c r="T636" s="223" t="s">
        <v>451</v>
      </c>
      <c r="U636" s="261">
        <v>144</v>
      </c>
      <c r="V636" s="86" t="s">
        <v>452</v>
      </c>
      <c r="W636" s="223" t="s">
        <v>5324</v>
      </c>
      <c r="X636" s="223" t="s">
        <v>7101</v>
      </c>
      <c r="Y636" s="262">
        <v>78500</v>
      </c>
      <c r="Z636" s="226"/>
      <c r="AA636" s="241">
        <f t="shared" si="5"/>
        <v>0</v>
      </c>
      <c r="AB636" s="237" t="s">
        <v>7102</v>
      </c>
    </row>
    <row r="637" spans="1:28" ht="15" customHeight="1">
      <c r="A637" s="109">
        <v>628</v>
      </c>
      <c r="B637" s="222" t="str">
        <f t="shared" si="4"/>
        <v>Klik Disini</v>
      </c>
      <c r="C637" s="223" t="s">
        <v>7103</v>
      </c>
      <c r="D637" s="223"/>
      <c r="E637" s="223" t="s">
        <v>7104</v>
      </c>
      <c r="F637" s="223" t="s">
        <v>7105</v>
      </c>
      <c r="G637" s="223" t="s">
        <v>7106</v>
      </c>
      <c r="H637" s="223" t="s">
        <v>1844</v>
      </c>
      <c r="I637" s="258" t="s">
        <v>446</v>
      </c>
      <c r="J637" s="186" t="s">
        <v>353</v>
      </c>
      <c r="K637" s="223"/>
      <c r="L637" s="264"/>
      <c r="M637" s="259"/>
      <c r="N637" s="223" t="s">
        <v>449</v>
      </c>
      <c r="O637" s="223" t="s">
        <v>3419</v>
      </c>
      <c r="P637" s="260">
        <v>2009</v>
      </c>
      <c r="Q637" s="260">
        <v>2018</v>
      </c>
      <c r="R637" s="223" t="s">
        <v>3412</v>
      </c>
      <c r="S637" s="223" t="s">
        <v>78</v>
      </c>
      <c r="T637" s="223" t="s">
        <v>451</v>
      </c>
      <c r="U637" s="261">
        <v>176</v>
      </c>
      <c r="V637" s="86" t="s">
        <v>452</v>
      </c>
      <c r="W637" s="223" t="s">
        <v>1859</v>
      </c>
      <c r="X637" s="223" t="s">
        <v>7107</v>
      </c>
      <c r="Y637" s="262">
        <v>63000</v>
      </c>
      <c r="Z637" s="226"/>
      <c r="AA637" s="241">
        <f t="shared" si="5"/>
        <v>0</v>
      </c>
      <c r="AB637" s="237" t="s">
        <v>7108</v>
      </c>
    </row>
    <row r="638" spans="1:28" ht="15" customHeight="1">
      <c r="A638" s="109">
        <v>629</v>
      </c>
      <c r="B638" s="222" t="str">
        <f t="shared" si="4"/>
        <v>Klik Disini</v>
      </c>
      <c r="C638" s="223" t="s">
        <v>7109</v>
      </c>
      <c r="D638" s="223"/>
      <c r="E638" s="223" t="s">
        <v>7110</v>
      </c>
      <c r="F638" s="223" t="s">
        <v>7111</v>
      </c>
      <c r="G638" s="223" t="s">
        <v>7112</v>
      </c>
      <c r="H638" s="223" t="s">
        <v>386</v>
      </c>
      <c r="I638" s="258" t="s">
        <v>446</v>
      </c>
      <c r="J638" s="186" t="s">
        <v>385</v>
      </c>
      <c r="K638" s="223"/>
      <c r="L638" s="264"/>
      <c r="M638" s="259"/>
      <c r="N638" s="223" t="s">
        <v>449</v>
      </c>
      <c r="O638" s="223" t="s">
        <v>3419</v>
      </c>
      <c r="P638" s="260">
        <v>2010</v>
      </c>
      <c r="Q638" s="260">
        <v>2018</v>
      </c>
      <c r="R638" s="223" t="s">
        <v>3643</v>
      </c>
      <c r="S638" s="223" t="s">
        <v>78</v>
      </c>
      <c r="T638" s="223" t="s">
        <v>451</v>
      </c>
      <c r="U638" s="261">
        <v>128</v>
      </c>
      <c r="V638" s="86" t="s">
        <v>452</v>
      </c>
      <c r="W638" s="223" t="s">
        <v>2904</v>
      </c>
      <c r="X638" s="223" t="s">
        <v>7113</v>
      </c>
      <c r="Y638" s="262">
        <v>42000</v>
      </c>
      <c r="Z638" s="226"/>
      <c r="AA638" s="241">
        <f t="shared" si="5"/>
        <v>0</v>
      </c>
      <c r="AB638" s="237" t="s">
        <v>7114</v>
      </c>
    </row>
    <row r="639" spans="1:28" ht="15" customHeight="1">
      <c r="A639" s="109">
        <v>630</v>
      </c>
      <c r="B639" s="222" t="str">
        <f t="shared" si="4"/>
        <v>Klik Disini</v>
      </c>
      <c r="C639" s="223" t="s">
        <v>7115</v>
      </c>
      <c r="D639" s="223"/>
      <c r="E639" s="223" t="s">
        <v>7116</v>
      </c>
      <c r="F639" s="223" t="s">
        <v>7117</v>
      </c>
      <c r="G639" s="223" t="s">
        <v>7118</v>
      </c>
      <c r="H639" s="223" t="s">
        <v>3473</v>
      </c>
      <c r="I639" s="258" t="s">
        <v>446</v>
      </c>
      <c r="J639" s="186" t="s">
        <v>345</v>
      </c>
      <c r="K639" s="223"/>
      <c r="L639" s="264"/>
      <c r="M639" s="259"/>
      <c r="N639" s="223" t="s">
        <v>449</v>
      </c>
      <c r="O639" s="223" t="s">
        <v>3419</v>
      </c>
      <c r="P639" s="260">
        <v>2004</v>
      </c>
      <c r="Q639" s="260">
        <v>2018</v>
      </c>
      <c r="R639" s="223" t="s">
        <v>3412</v>
      </c>
      <c r="S639" s="223" t="s">
        <v>78</v>
      </c>
      <c r="T639" s="223" t="s">
        <v>451</v>
      </c>
      <c r="U639" s="261">
        <v>200</v>
      </c>
      <c r="V639" s="86" t="s">
        <v>452</v>
      </c>
      <c r="W639" s="223" t="s">
        <v>983</v>
      </c>
      <c r="X639" s="223" t="s">
        <v>7119</v>
      </c>
      <c r="Y639" s="262">
        <v>99500</v>
      </c>
      <c r="Z639" s="226"/>
      <c r="AA639" s="241">
        <f t="shared" si="5"/>
        <v>0</v>
      </c>
      <c r="AB639" s="237" t="s">
        <v>7120</v>
      </c>
    </row>
    <row r="640" spans="1:28" ht="15" customHeight="1">
      <c r="A640" s="109">
        <v>631</v>
      </c>
      <c r="B640" s="222" t="str">
        <f t="shared" si="4"/>
        <v>Klik Disini</v>
      </c>
      <c r="C640" s="223" t="s">
        <v>7121</v>
      </c>
      <c r="D640" s="223"/>
      <c r="E640" s="223" t="s">
        <v>7122</v>
      </c>
      <c r="F640" s="223" t="s">
        <v>7123</v>
      </c>
      <c r="G640" s="223" t="s">
        <v>7124</v>
      </c>
      <c r="H640" s="223" t="s">
        <v>1056</v>
      </c>
      <c r="I640" s="258" t="s">
        <v>583</v>
      </c>
      <c r="J640" s="186" t="s">
        <v>265</v>
      </c>
      <c r="K640" s="223"/>
      <c r="L640" s="264"/>
      <c r="M640" s="259"/>
      <c r="N640" s="223" t="s">
        <v>449</v>
      </c>
      <c r="O640" s="223" t="s">
        <v>3419</v>
      </c>
      <c r="P640" s="260">
        <v>2010</v>
      </c>
      <c r="Q640" s="260">
        <v>2018</v>
      </c>
      <c r="R640" s="223" t="s">
        <v>6981</v>
      </c>
      <c r="S640" s="223" t="s">
        <v>78</v>
      </c>
      <c r="T640" s="223" t="s">
        <v>451</v>
      </c>
      <c r="U640" s="261">
        <v>159</v>
      </c>
      <c r="V640" s="86" t="s">
        <v>452</v>
      </c>
      <c r="W640" s="223" t="s">
        <v>6497</v>
      </c>
      <c r="X640" s="223" t="s">
        <v>7125</v>
      </c>
      <c r="Y640" s="262">
        <v>48000</v>
      </c>
      <c r="Z640" s="226"/>
      <c r="AA640" s="241">
        <f t="shared" si="5"/>
        <v>0</v>
      </c>
      <c r="AB640" s="237" t="s">
        <v>7126</v>
      </c>
    </row>
    <row r="641" spans="1:28" ht="15" customHeight="1">
      <c r="A641" s="109">
        <v>632</v>
      </c>
      <c r="B641" s="222" t="str">
        <f t="shared" si="4"/>
        <v>Klik Disini</v>
      </c>
      <c r="C641" s="223" t="s">
        <v>7127</v>
      </c>
      <c r="D641" s="223"/>
      <c r="E641" s="223" t="s">
        <v>7128</v>
      </c>
      <c r="F641" s="223" t="s">
        <v>7129</v>
      </c>
      <c r="G641" s="223" t="s">
        <v>7130</v>
      </c>
      <c r="H641" s="223" t="s">
        <v>3662</v>
      </c>
      <c r="I641" s="258" t="s">
        <v>592</v>
      </c>
      <c r="J641" s="186" t="s">
        <v>322</v>
      </c>
      <c r="K641" s="264"/>
      <c r="L641" s="264"/>
      <c r="M641" s="259"/>
      <c r="N641" s="223" t="s">
        <v>449</v>
      </c>
      <c r="O641" s="223" t="s">
        <v>3419</v>
      </c>
      <c r="P641" s="260">
        <v>2010</v>
      </c>
      <c r="Q641" s="260">
        <v>2018</v>
      </c>
      <c r="R641" s="223" t="s">
        <v>3643</v>
      </c>
      <c r="S641" s="223" t="s">
        <v>78</v>
      </c>
      <c r="T641" s="223" t="s">
        <v>451</v>
      </c>
      <c r="U641" s="261">
        <v>80</v>
      </c>
      <c r="V641" s="86" t="s">
        <v>452</v>
      </c>
      <c r="W641" s="223" t="s">
        <v>4163</v>
      </c>
      <c r="X641" s="223" t="s">
        <v>7131</v>
      </c>
      <c r="Y641" s="262">
        <v>49000</v>
      </c>
      <c r="Z641" s="226"/>
      <c r="AA641" s="241">
        <f t="shared" si="5"/>
        <v>0</v>
      </c>
      <c r="AB641" s="237" t="s">
        <v>7132</v>
      </c>
    </row>
    <row r="642" spans="1:28" ht="15" customHeight="1">
      <c r="A642" s="109">
        <v>633</v>
      </c>
      <c r="B642" s="222" t="str">
        <f t="shared" si="4"/>
        <v>Klik Disini</v>
      </c>
      <c r="C642" s="223" t="s">
        <v>7133</v>
      </c>
      <c r="D642" s="223"/>
      <c r="E642" s="223" t="s">
        <v>7134</v>
      </c>
      <c r="F642" s="223" t="s">
        <v>7135</v>
      </c>
      <c r="G642" s="223" t="s">
        <v>7136</v>
      </c>
      <c r="H642" s="223" t="s">
        <v>653</v>
      </c>
      <c r="I642" s="258" t="s">
        <v>446</v>
      </c>
      <c r="J642" s="186" t="s">
        <v>349</v>
      </c>
      <c r="K642" s="264"/>
      <c r="L642" s="264"/>
      <c r="M642" s="259"/>
      <c r="N642" s="223" t="s">
        <v>449</v>
      </c>
      <c r="O642" s="223" t="s">
        <v>3419</v>
      </c>
      <c r="P642" s="260">
        <v>2003</v>
      </c>
      <c r="Q642" s="260">
        <v>2018</v>
      </c>
      <c r="R642" s="223" t="s">
        <v>3412</v>
      </c>
      <c r="S642" s="223" t="s">
        <v>78</v>
      </c>
      <c r="T642" s="223" t="s">
        <v>451</v>
      </c>
      <c r="U642" s="261">
        <v>250</v>
      </c>
      <c r="V642" s="86" t="s">
        <v>452</v>
      </c>
      <c r="W642" s="223" t="s">
        <v>4777</v>
      </c>
      <c r="X642" s="223" t="s">
        <v>7137</v>
      </c>
      <c r="Y642" s="262">
        <v>84000</v>
      </c>
      <c r="Z642" s="226"/>
      <c r="AA642" s="241">
        <f t="shared" si="5"/>
        <v>0</v>
      </c>
      <c r="AB642" s="237" t="s">
        <v>7138</v>
      </c>
    </row>
    <row r="643" spans="1:28" ht="15" customHeight="1">
      <c r="A643" s="109">
        <v>634</v>
      </c>
      <c r="B643" s="222" t="str">
        <f t="shared" si="4"/>
        <v>Klik Disini</v>
      </c>
      <c r="C643" s="223" t="s">
        <v>7139</v>
      </c>
      <c r="D643" s="223"/>
      <c r="E643" s="223" t="s">
        <v>7140</v>
      </c>
      <c r="F643" s="223" t="s">
        <v>7141</v>
      </c>
      <c r="G643" s="223" t="s">
        <v>7142</v>
      </c>
      <c r="H643" s="223" t="s">
        <v>400</v>
      </c>
      <c r="I643" s="258" t="s">
        <v>1844</v>
      </c>
      <c r="J643" s="186" t="s">
        <v>399</v>
      </c>
      <c r="K643" s="264"/>
      <c r="L643" s="264"/>
      <c r="M643" s="259"/>
      <c r="N643" s="223" t="s">
        <v>449</v>
      </c>
      <c r="O643" s="223" t="s">
        <v>3419</v>
      </c>
      <c r="P643" s="260">
        <v>2009</v>
      </c>
      <c r="Q643" s="260">
        <v>2018</v>
      </c>
      <c r="R643" s="223" t="s">
        <v>3412</v>
      </c>
      <c r="S643" s="223" t="s">
        <v>78</v>
      </c>
      <c r="T643" s="223" t="s">
        <v>451</v>
      </c>
      <c r="U643" s="261">
        <v>108</v>
      </c>
      <c r="V643" s="86" t="s">
        <v>452</v>
      </c>
      <c r="W643" s="223" t="s">
        <v>3748</v>
      </c>
      <c r="X643" s="223" t="s">
        <v>7143</v>
      </c>
      <c r="Y643" s="262">
        <v>39500</v>
      </c>
      <c r="Z643" s="226"/>
      <c r="AA643" s="241">
        <f t="shared" si="5"/>
        <v>0</v>
      </c>
      <c r="AB643" s="237" t="s">
        <v>7144</v>
      </c>
    </row>
    <row r="644" spans="1:28" ht="15" customHeight="1">
      <c r="A644" s="109">
        <v>635</v>
      </c>
      <c r="B644" s="222" t="str">
        <f t="shared" si="4"/>
        <v>Klik Disini</v>
      </c>
      <c r="C644" s="223" t="s">
        <v>7145</v>
      </c>
      <c r="D644" s="223"/>
      <c r="E644" s="223" t="s">
        <v>7146</v>
      </c>
      <c r="F644" s="223" t="s">
        <v>7147</v>
      </c>
      <c r="G644" s="223" t="s">
        <v>7148</v>
      </c>
      <c r="H644" s="223" t="s">
        <v>4340</v>
      </c>
      <c r="I644" s="258" t="s">
        <v>446</v>
      </c>
      <c r="J644" s="186" t="s">
        <v>383</v>
      </c>
      <c r="K644" s="264"/>
      <c r="L644" s="264"/>
      <c r="M644" s="259"/>
      <c r="N644" s="223" t="s">
        <v>449</v>
      </c>
      <c r="O644" s="223" t="s">
        <v>3419</v>
      </c>
      <c r="P644" s="260">
        <v>2010</v>
      </c>
      <c r="Q644" s="260">
        <v>2018</v>
      </c>
      <c r="R644" s="223" t="s">
        <v>3412</v>
      </c>
      <c r="S644" s="223" t="s">
        <v>78</v>
      </c>
      <c r="T644" s="223" t="s">
        <v>451</v>
      </c>
      <c r="U644" s="261">
        <v>112</v>
      </c>
      <c r="V644" s="86" t="s">
        <v>452</v>
      </c>
      <c r="W644" s="223" t="s">
        <v>646</v>
      </c>
      <c r="X644" s="223" t="s">
        <v>7149</v>
      </c>
      <c r="Y644" s="262">
        <v>43500</v>
      </c>
      <c r="Z644" s="226"/>
      <c r="AA644" s="241">
        <f t="shared" si="5"/>
        <v>0</v>
      </c>
      <c r="AB644" s="237" t="s">
        <v>7150</v>
      </c>
    </row>
    <row r="645" spans="1:28" ht="15" customHeight="1">
      <c r="A645" s="109">
        <v>636</v>
      </c>
      <c r="B645" s="222" t="str">
        <f t="shared" si="4"/>
        <v>Klik Disini</v>
      </c>
      <c r="C645" s="223" t="s">
        <v>7151</v>
      </c>
      <c r="D645" s="223"/>
      <c r="E645" s="223" t="s">
        <v>7152</v>
      </c>
      <c r="F645" s="223" t="s">
        <v>7153</v>
      </c>
      <c r="G645" s="223" t="s">
        <v>7154</v>
      </c>
      <c r="H645" s="223" t="s">
        <v>398</v>
      </c>
      <c r="I645" s="258" t="s">
        <v>1844</v>
      </c>
      <c r="J645" s="186" t="s">
        <v>397</v>
      </c>
      <c r="K645" s="264"/>
      <c r="L645" s="264"/>
      <c r="M645" s="259"/>
      <c r="N645" s="223" t="s">
        <v>449</v>
      </c>
      <c r="O645" s="223" t="s">
        <v>3419</v>
      </c>
      <c r="P645" s="260">
        <v>2013</v>
      </c>
      <c r="Q645" s="260">
        <v>2018</v>
      </c>
      <c r="R645" s="223" t="s">
        <v>3412</v>
      </c>
      <c r="S645" s="223" t="s">
        <v>78</v>
      </c>
      <c r="T645" s="223" t="s">
        <v>451</v>
      </c>
      <c r="U645" s="261">
        <v>300</v>
      </c>
      <c r="V645" s="86" t="s">
        <v>452</v>
      </c>
      <c r="W645" s="223" t="s">
        <v>2657</v>
      </c>
      <c r="X645" s="223" t="s">
        <v>7155</v>
      </c>
      <c r="Y645" s="262">
        <v>71000</v>
      </c>
      <c r="Z645" s="226"/>
      <c r="AA645" s="241">
        <f t="shared" si="5"/>
        <v>0</v>
      </c>
      <c r="AB645" s="237" t="s">
        <v>7156</v>
      </c>
    </row>
    <row r="646" spans="1:28" ht="15" customHeight="1">
      <c r="A646" s="109">
        <v>637</v>
      </c>
      <c r="B646" s="222" t="str">
        <f t="shared" si="4"/>
        <v>Klik Disini</v>
      </c>
      <c r="C646" s="223" t="s">
        <v>7157</v>
      </c>
      <c r="D646" s="223"/>
      <c r="E646" s="223" t="s">
        <v>7158</v>
      </c>
      <c r="F646" s="223" t="s">
        <v>7159</v>
      </c>
      <c r="G646" s="223" t="s">
        <v>7160</v>
      </c>
      <c r="H646" s="223" t="s">
        <v>3662</v>
      </c>
      <c r="I646" s="258" t="s">
        <v>446</v>
      </c>
      <c r="J646" s="186" t="s">
        <v>347</v>
      </c>
      <c r="K646" s="264"/>
      <c r="L646" s="264"/>
      <c r="M646" s="259"/>
      <c r="N646" s="223" t="s">
        <v>449</v>
      </c>
      <c r="O646" s="223" t="s">
        <v>3419</v>
      </c>
      <c r="P646" s="260">
        <v>2009</v>
      </c>
      <c r="Q646" s="260">
        <v>2018</v>
      </c>
      <c r="R646" s="223" t="s">
        <v>3643</v>
      </c>
      <c r="S646" s="223" t="s">
        <v>78</v>
      </c>
      <c r="T646" s="223" t="s">
        <v>451</v>
      </c>
      <c r="U646" s="261">
        <v>112</v>
      </c>
      <c r="V646" s="86" t="s">
        <v>452</v>
      </c>
      <c r="W646" s="223" t="s">
        <v>6914</v>
      </c>
      <c r="X646" s="223" t="s">
        <v>7161</v>
      </c>
      <c r="Y646" s="262">
        <v>53500</v>
      </c>
      <c r="Z646" s="226"/>
      <c r="AA646" s="241">
        <f t="shared" si="5"/>
        <v>0</v>
      </c>
      <c r="AB646" s="237" t="s">
        <v>7162</v>
      </c>
    </row>
    <row r="647" spans="1:28" ht="15" customHeight="1">
      <c r="A647" s="109">
        <v>638</v>
      </c>
      <c r="B647" s="222" t="str">
        <f t="shared" si="4"/>
        <v>Klik Disini</v>
      </c>
      <c r="C647" s="223" t="s">
        <v>7163</v>
      </c>
      <c r="D647" s="223"/>
      <c r="E647" s="223" t="s">
        <v>7164</v>
      </c>
      <c r="F647" s="223" t="s">
        <v>7165</v>
      </c>
      <c r="G647" s="223" t="s">
        <v>7166</v>
      </c>
      <c r="H647" s="223" t="s">
        <v>7167</v>
      </c>
      <c r="I647" s="258" t="s">
        <v>446</v>
      </c>
      <c r="J647" s="186" t="s">
        <v>385</v>
      </c>
      <c r="K647" s="264"/>
      <c r="L647" s="264"/>
      <c r="M647" s="259"/>
      <c r="N647" s="223" t="s">
        <v>449</v>
      </c>
      <c r="O647" s="223" t="s">
        <v>3419</v>
      </c>
      <c r="P647" s="260">
        <v>2006</v>
      </c>
      <c r="Q647" s="260">
        <v>2018</v>
      </c>
      <c r="R647" s="223" t="s">
        <v>3412</v>
      </c>
      <c r="S647" s="223" t="s">
        <v>78</v>
      </c>
      <c r="T647" s="223" t="s">
        <v>451</v>
      </c>
      <c r="U647" s="261">
        <v>80</v>
      </c>
      <c r="V647" s="86" t="s">
        <v>452</v>
      </c>
      <c r="W647" s="223" t="s">
        <v>3741</v>
      </c>
      <c r="X647" s="223" t="s">
        <v>7168</v>
      </c>
      <c r="Y647" s="262">
        <v>56000</v>
      </c>
      <c r="Z647" s="226"/>
      <c r="AA647" s="241">
        <f t="shared" si="5"/>
        <v>0</v>
      </c>
      <c r="AB647" s="237" t="s">
        <v>7169</v>
      </c>
    </row>
    <row r="648" spans="1:28" ht="15" customHeight="1">
      <c r="A648" s="109">
        <v>639</v>
      </c>
      <c r="B648" s="222" t="str">
        <f t="shared" si="4"/>
        <v>Klik Disini</v>
      </c>
      <c r="C648" s="223" t="s">
        <v>7170</v>
      </c>
      <c r="D648" s="223"/>
      <c r="E648" s="223" t="s">
        <v>7171</v>
      </c>
      <c r="F648" s="223" t="s">
        <v>7172</v>
      </c>
      <c r="G648" s="223" t="s">
        <v>7173</v>
      </c>
      <c r="H648" s="223" t="s">
        <v>553</v>
      </c>
      <c r="I648" s="258" t="s">
        <v>446</v>
      </c>
      <c r="J648" s="186" t="s">
        <v>353</v>
      </c>
      <c r="K648" s="223" t="s">
        <v>447</v>
      </c>
      <c r="L648" s="223"/>
      <c r="M648" s="259" t="s">
        <v>447</v>
      </c>
      <c r="N648" s="223" t="s">
        <v>449</v>
      </c>
      <c r="O648" s="223" t="s">
        <v>3419</v>
      </c>
      <c r="P648" s="260">
        <v>2000</v>
      </c>
      <c r="Q648" s="260">
        <v>2018</v>
      </c>
      <c r="R648" s="223" t="s">
        <v>3412</v>
      </c>
      <c r="S648" s="223" t="s">
        <v>78</v>
      </c>
      <c r="T648" s="223" t="s">
        <v>451</v>
      </c>
      <c r="U648" s="261">
        <v>279</v>
      </c>
      <c r="V648" s="86" t="s">
        <v>452</v>
      </c>
      <c r="W648" s="223" t="s">
        <v>4453</v>
      </c>
      <c r="X648" s="223" t="s">
        <v>7174</v>
      </c>
      <c r="Y648" s="262">
        <v>113500</v>
      </c>
      <c r="Z648" s="226"/>
      <c r="AA648" s="241">
        <f t="shared" si="5"/>
        <v>0</v>
      </c>
      <c r="AB648" s="237" t="s">
        <v>7175</v>
      </c>
    </row>
    <row r="649" spans="1:28" ht="15" customHeight="1">
      <c r="A649" s="109">
        <v>640</v>
      </c>
      <c r="B649" s="222" t="str">
        <f t="shared" si="4"/>
        <v>Klik Disini</v>
      </c>
      <c r="C649" s="223" t="s">
        <v>7176</v>
      </c>
      <c r="D649" s="223"/>
      <c r="E649" s="223" t="s">
        <v>7177</v>
      </c>
      <c r="F649" s="223" t="s">
        <v>7178</v>
      </c>
      <c r="G649" s="223" t="s">
        <v>7179</v>
      </c>
      <c r="H649" s="223" t="s">
        <v>314</v>
      </c>
      <c r="I649" s="258" t="s">
        <v>1844</v>
      </c>
      <c r="J649" s="186" t="s">
        <v>401</v>
      </c>
      <c r="K649" s="264"/>
      <c r="L649" s="264"/>
      <c r="M649" s="259"/>
      <c r="N649" s="223" t="s">
        <v>449</v>
      </c>
      <c r="O649" s="223" t="s">
        <v>3419</v>
      </c>
      <c r="P649" s="260">
        <v>2010</v>
      </c>
      <c r="Q649" s="260">
        <v>2018</v>
      </c>
      <c r="R649" s="223" t="s">
        <v>3412</v>
      </c>
      <c r="S649" s="223" t="s">
        <v>78</v>
      </c>
      <c r="T649" s="223" t="s">
        <v>451</v>
      </c>
      <c r="U649" s="261">
        <v>154</v>
      </c>
      <c r="V649" s="86" t="s">
        <v>452</v>
      </c>
      <c r="W649" s="223" t="s">
        <v>1117</v>
      </c>
      <c r="X649" s="223" t="s">
        <v>7180</v>
      </c>
      <c r="Y649" s="262">
        <v>78500</v>
      </c>
      <c r="Z649" s="226"/>
      <c r="AA649" s="241">
        <f t="shared" si="5"/>
        <v>0</v>
      </c>
      <c r="AB649" s="237" t="s">
        <v>7181</v>
      </c>
    </row>
    <row r="650" spans="1:28" ht="15" customHeight="1">
      <c r="A650" s="109">
        <v>641</v>
      </c>
      <c r="B650" s="222" t="str">
        <f t="shared" si="4"/>
        <v>Klik Disini</v>
      </c>
      <c r="C650" s="223" t="s">
        <v>7182</v>
      </c>
      <c r="D650" s="223"/>
      <c r="E650" s="223" t="s">
        <v>7183</v>
      </c>
      <c r="F650" s="223" t="s">
        <v>7184</v>
      </c>
      <c r="G650" s="223" t="s">
        <v>7185</v>
      </c>
      <c r="H650" s="223" t="s">
        <v>262</v>
      </c>
      <c r="I650" s="258" t="s">
        <v>272</v>
      </c>
      <c r="J650" s="186" t="s">
        <v>306</v>
      </c>
      <c r="K650" s="264"/>
      <c r="L650" s="264"/>
      <c r="M650" s="259"/>
      <c r="N650" s="223" t="s">
        <v>449</v>
      </c>
      <c r="O650" s="223" t="s">
        <v>3419</v>
      </c>
      <c r="P650" s="260">
        <v>2009</v>
      </c>
      <c r="Q650" s="260">
        <v>2018</v>
      </c>
      <c r="R650" s="223" t="s">
        <v>3643</v>
      </c>
      <c r="S650" s="223" t="s">
        <v>78</v>
      </c>
      <c r="T650" s="223" t="s">
        <v>451</v>
      </c>
      <c r="U650" s="261">
        <v>132</v>
      </c>
      <c r="V650" s="86" t="s">
        <v>452</v>
      </c>
      <c r="W650" s="223" t="s">
        <v>7186</v>
      </c>
      <c r="X650" s="223" t="s">
        <v>7187</v>
      </c>
      <c r="Y650" s="262">
        <v>113500</v>
      </c>
      <c r="Z650" s="226"/>
      <c r="AA650" s="241">
        <f t="shared" si="5"/>
        <v>0</v>
      </c>
      <c r="AB650" s="237" t="s">
        <v>7188</v>
      </c>
    </row>
    <row r="651" spans="1:28" ht="15" customHeight="1">
      <c r="A651" s="109">
        <v>642</v>
      </c>
      <c r="B651" s="222" t="str">
        <f t="shared" si="4"/>
        <v>Klik Disini</v>
      </c>
      <c r="C651" s="223" t="s">
        <v>7189</v>
      </c>
      <c r="D651" s="223"/>
      <c r="E651" s="223" t="s">
        <v>7190</v>
      </c>
      <c r="F651" s="223" t="s">
        <v>7191</v>
      </c>
      <c r="G651" s="223" t="s">
        <v>7192</v>
      </c>
      <c r="H651" s="223" t="s">
        <v>400</v>
      </c>
      <c r="I651" s="258" t="s">
        <v>1844</v>
      </c>
      <c r="J651" s="186" t="s">
        <v>399</v>
      </c>
      <c r="K651" s="264"/>
      <c r="L651" s="264"/>
      <c r="M651" s="259"/>
      <c r="N651" s="223" t="s">
        <v>449</v>
      </c>
      <c r="O651" s="223" t="s">
        <v>3419</v>
      </c>
      <c r="P651" s="260">
        <v>2010</v>
      </c>
      <c r="Q651" s="260">
        <v>2018</v>
      </c>
      <c r="R651" s="223" t="s">
        <v>3412</v>
      </c>
      <c r="S651" s="223" t="s">
        <v>78</v>
      </c>
      <c r="T651" s="223" t="s">
        <v>451</v>
      </c>
      <c r="U651" s="261">
        <v>269</v>
      </c>
      <c r="V651" s="86" t="s">
        <v>452</v>
      </c>
      <c r="W651" s="223" t="s">
        <v>4187</v>
      </c>
      <c r="X651" s="223" t="s">
        <v>7193</v>
      </c>
      <c r="Y651" s="262">
        <v>83000</v>
      </c>
      <c r="Z651" s="226"/>
      <c r="AA651" s="241">
        <f t="shared" si="5"/>
        <v>0</v>
      </c>
      <c r="AB651" s="237" t="s">
        <v>7194</v>
      </c>
    </row>
    <row r="652" spans="1:28" ht="15" customHeight="1">
      <c r="A652" s="109">
        <v>643</v>
      </c>
      <c r="B652" s="222" t="str">
        <f t="shared" si="4"/>
        <v>Klik Disini</v>
      </c>
      <c r="C652" s="223" t="s">
        <v>7195</v>
      </c>
      <c r="D652" s="223"/>
      <c r="E652" s="223" t="s">
        <v>7196</v>
      </c>
      <c r="F652" s="223" t="s">
        <v>7197</v>
      </c>
      <c r="G652" s="223" t="s">
        <v>7198</v>
      </c>
      <c r="H652" s="223" t="s">
        <v>7199</v>
      </c>
      <c r="I652" s="258" t="s">
        <v>446</v>
      </c>
      <c r="J652" s="186" t="s">
        <v>353</v>
      </c>
      <c r="K652" s="264"/>
      <c r="L652" s="264"/>
      <c r="M652" s="265"/>
      <c r="N652" s="223" t="s">
        <v>449</v>
      </c>
      <c r="O652" s="223" t="s">
        <v>3419</v>
      </c>
      <c r="P652" s="260">
        <v>2010</v>
      </c>
      <c r="Q652" s="260">
        <v>2018</v>
      </c>
      <c r="R652" s="223" t="s">
        <v>3643</v>
      </c>
      <c r="S652" s="223" t="s">
        <v>78</v>
      </c>
      <c r="T652" s="223" t="s">
        <v>451</v>
      </c>
      <c r="U652" s="261">
        <v>128</v>
      </c>
      <c r="V652" s="86" t="s">
        <v>452</v>
      </c>
      <c r="W652" s="223" t="s">
        <v>2542</v>
      </c>
      <c r="X652" s="223" t="s">
        <v>7200</v>
      </c>
      <c r="Y652" s="262">
        <v>73000</v>
      </c>
      <c r="Z652" s="226"/>
      <c r="AA652" s="241">
        <f t="shared" si="5"/>
        <v>0</v>
      </c>
      <c r="AB652" s="237" t="s">
        <v>7201</v>
      </c>
    </row>
    <row r="653" spans="1:28" ht="15" customHeight="1">
      <c r="A653" s="109">
        <v>644</v>
      </c>
      <c r="B653" s="222" t="str">
        <f t="shared" si="4"/>
        <v>Klik Disini</v>
      </c>
      <c r="C653" s="223" t="s">
        <v>7202</v>
      </c>
      <c r="D653" s="223"/>
      <c r="E653" s="223" t="s">
        <v>7203</v>
      </c>
      <c r="F653" s="223" t="s">
        <v>7204</v>
      </c>
      <c r="G653" s="223" t="s">
        <v>7205</v>
      </c>
      <c r="H653" s="223" t="s">
        <v>386</v>
      </c>
      <c r="I653" s="258" t="s">
        <v>446</v>
      </c>
      <c r="J653" s="186" t="s">
        <v>385</v>
      </c>
      <c r="K653" s="223" t="s">
        <v>447</v>
      </c>
      <c r="L653" s="223"/>
      <c r="M653" s="259" t="s">
        <v>447</v>
      </c>
      <c r="N653" s="223" t="s">
        <v>449</v>
      </c>
      <c r="O653" s="223" t="s">
        <v>3419</v>
      </c>
      <c r="P653" s="260">
        <v>2009</v>
      </c>
      <c r="Q653" s="260">
        <v>2018</v>
      </c>
      <c r="R653" s="223" t="s">
        <v>3412</v>
      </c>
      <c r="S653" s="223" t="s">
        <v>78</v>
      </c>
      <c r="T653" s="223" t="s">
        <v>451</v>
      </c>
      <c r="U653" s="261">
        <v>272</v>
      </c>
      <c r="V653" s="86" t="s">
        <v>452</v>
      </c>
      <c r="W653" s="223" t="s">
        <v>7206</v>
      </c>
      <c r="X653" s="223" t="s">
        <v>7207</v>
      </c>
      <c r="Y653" s="262">
        <v>153000</v>
      </c>
      <c r="Z653" s="226"/>
      <c r="AA653" s="241">
        <f t="shared" si="5"/>
        <v>0</v>
      </c>
      <c r="AB653" s="237" t="s">
        <v>7208</v>
      </c>
    </row>
    <row r="654" spans="1:28" ht="15" customHeight="1">
      <c r="A654" s="109">
        <v>645</v>
      </c>
      <c r="B654" s="222" t="str">
        <f t="shared" si="4"/>
        <v>Klik Disini</v>
      </c>
      <c r="C654" s="223" t="s">
        <v>7209</v>
      </c>
      <c r="D654" s="223"/>
      <c r="E654" s="223" t="s">
        <v>7210</v>
      </c>
      <c r="F654" s="223" t="s">
        <v>7211</v>
      </c>
      <c r="G654" s="223" t="s">
        <v>7212</v>
      </c>
      <c r="H654" s="223" t="s">
        <v>3473</v>
      </c>
      <c r="I654" s="258" t="s">
        <v>446</v>
      </c>
      <c r="J654" s="186" t="s">
        <v>345</v>
      </c>
      <c r="K654" s="264"/>
      <c r="L654" s="264"/>
      <c r="M654" s="259"/>
      <c r="N654" s="223" t="s">
        <v>449</v>
      </c>
      <c r="O654" s="223" t="s">
        <v>3419</v>
      </c>
      <c r="P654" s="260">
        <v>2016</v>
      </c>
      <c r="Q654" s="260">
        <v>2018</v>
      </c>
      <c r="R654" s="223" t="s">
        <v>3412</v>
      </c>
      <c r="S654" s="223" t="s">
        <v>78</v>
      </c>
      <c r="T654" s="223" t="s">
        <v>451</v>
      </c>
      <c r="U654" s="261">
        <v>156</v>
      </c>
      <c r="V654" s="86" t="s">
        <v>452</v>
      </c>
      <c r="W654" s="223" t="s">
        <v>7213</v>
      </c>
      <c r="X654" s="223" t="s">
        <v>7214</v>
      </c>
      <c r="Y654" s="262">
        <v>86500</v>
      </c>
      <c r="Z654" s="226"/>
      <c r="AA654" s="241">
        <f t="shared" si="5"/>
        <v>0</v>
      </c>
      <c r="AB654" s="237" t="s">
        <v>7215</v>
      </c>
    </row>
    <row r="655" spans="1:28" ht="15" customHeight="1">
      <c r="A655" s="109">
        <v>646</v>
      </c>
      <c r="B655" s="222" t="str">
        <f t="shared" si="4"/>
        <v>Klik Disini</v>
      </c>
      <c r="C655" s="223" t="s">
        <v>7216</v>
      </c>
      <c r="D655" s="223"/>
      <c r="E655" s="223" t="s">
        <v>7217</v>
      </c>
      <c r="F655" s="223" t="s">
        <v>7218</v>
      </c>
      <c r="G655" s="223" t="s">
        <v>7219</v>
      </c>
      <c r="H655" s="223" t="s">
        <v>262</v>
      </c>
      <c r="I655" s="258" t="s">
        <v>272</v>
      </c>
      <c r="J655" s="186" t="s">
        <v>306</v>
      </c>
      <c r="K655" s="264"/>
      <c r="L655" s="264"/>
      <c r="M655" s="259"/>
      <c r="N655" s="223" t="s">
        <v>449</v>
      </c>
      <c r="O655" s="223" t="s">
        <v>3419</v>
      </c>
      <c r="P655" s="260">
        <v>2009</v>
      </c>
      <c r="Q655" s="260">
        <v>2018</v>
      </c>
      <c r="R655" s="223" t="s">
        <v>3643</v>
      </c>
      <c r="S655" s="223" t="s">
        <v>78</v>
      </c>
      <c r="T655" s="223" t="s">
        <v>451</v>
      </c>
      <c r="U655" s="261">
        <v>144</v>
      </c>
      <c r="V655" s="86" t="s">
        <v>452</v>
      </c>
      <c r="W655" s="223" t="s">
        <v>7220</v>
      </c>
      <c r="X655" s="223" t="s">
        <v>7221</v>
      </c>
      <c r="Y655" s="262">
        <v>118000</v>
      </c>
      <c r="Z655" s="226"/>
      <c r="AA655" s="241">
        <f t="shared" si="5"/>
        <v>0</v>
      </c>
      <c r="AB655" s="237" t="s">
        <v>7222</v>
      </c>
    </row>
    <row r="656" spans="1:28" ht="15" customHeight="1">
      <c r="A656" s="109">
        <v>647</v>
      </c>
      <c r="B656" s="222" t="str">
        <f t="shared" si="4"/>
        <v>Klik Disini</v>
      </c>
      <c r="C656" s="223" t="s">
        <v>7223</v>
      </c>
      <c r="D656" s="223"/>
      <c r="E656" s="223" t="s">
        <v>7224</v>
      </c>
      <c r="F656" s="223" t="s">
        <v>7225</v>
      </c>
      <c r="G656" s="223" t="s">
        <v>7226</v>
      </c>
      <c r="H656" s="223" t="s">
        <v>1027</v>
      </c>
      <c r="I656" s="258" t="s">
        <v>592</v>
      </c>
      <c r="J656" s="186" t="s">
        <v>322</v>
      </c>
      <c r="K656" s="264"/>
      <c r="L656" s="264"/>
      <c r="M656" s="259"/>
      <c r="N656" s="223" t="s">
        <v>449</v>
      </c>
      <c r="O656" s="223" t="s">
        <v>3419</v>
      </c>
      <c r="P656" s="260">
        <v>2012</v>
      </c>
      <c r="Q656" s="260">
        <v>2018</v>
      </c>
      <c r="R656" s="223" t="s">
        <v>3643</v>
      </c>
      <c r="S656" s="223" t="s">
        <v>78</v>
      </c>
      <c r="T656" s="223" t="s">
        <v>451</v>
      </c>
      <c r="U656" s="261">
        <v>78</v>
      </c>
      <c r="V656" s="86" t="s">
        <v>452</v>
      </c>
      <c r="W656" s="223" t="s">
        <v>3556</v>
      </c>
      <c r="X656" s="223" t="s">
        <v>7227</v>
      </c>
      <c r="Y656" s="262">
        <v>47000</v>
      </c>
      <c r="Z656" s="226"/>
      <c r="AA656" s="241">
        <f t="shared" si="5"/>
        <v>0</v>
      </c>
      <c r="AB656" s="237" t="s">
        <v>7228</v>
      </c>
    </row>
    <row r="657" spans="1:28" ht="15" customHeight="1">
      <c r="A657" s="109">
        <v>648</v>
      </c>
      <c r="B657" s="222" t="str">
        <f t="shared" si="4"/>
        <v>Klik Disini</v>
      </c>
      <c r="C657" s="223" t="s">
        <v>7229</v>
      </c>
      <c r="D657" s="223"/>
      <c r="E657" s="223" t="s">
        <v>7230</v>
      </c>
      <c r="F657" s="223" t="s">
        <v>7231</v>
      </c>
      <c r="G657" s="223" t="s">
        <v>7232</v>
      </c>
      <c r="H657" s="223" t="s">
        <v>4340</v>
      </c>
      <c r="I657" s="258" t="s">
        <v>446</v>
      </c>
      <c r="J657" s="186" t="s">
        <v>353</v>
      </c>
      <c r="K657" s="264"/>
      <c r="L657" s="264"/>
      <c r="M657" s="259"/>
      <c r="N657" s="223" t="s">
        <v>449</v>
      </c>
      <c r="O657" s="223" t="s">
        <v>3419</v>
      </c>
      <c r="P657" s="260">
        <v>2009</v>
      </c>
      <c r="Q657" s="260">
        <v>2018</v>
      </c>
      <c r="R657" s="223" t="s">
        <v>3412</v>
      </c>
      <c r="S657" s="223" t="s">
        <v>78</v>
      </c>
      <c r="T657" s="223" t="s">
        <v>451</v>
      </c>
      <c r="U657" s="261">
        <v>96</v>
      </c>
      <c r="V657" s="86" t="s">
        <v>452</v>
      </c>
      <c r="W657" s="223" t="s">
        <v>6169</v>
      </c>
      <c r="X657" s="223" t="s">
        <v>7233</v>
      </c>
      <c r="Y657" s="262">
        <v>45000</v>
      </c>
      <c r="Z657" s="226"/>
      <c r="AA657" s="241">
        <f t="shared" si="5"/>
        <v>0</v>
      </c>
      <c r="AB657" s="237" t="s">
        <v>7234</v>
      </c>
    </row>
    <row r="658" spans="1:28" ht="15" customHeight="1">
      <c r="A658" s="109">
        <v>649</v>
      </c>
      <c r="B658" s="222" t="str">
        <f t="shared" si="4"/>
        <v>Klik Disini</v>
      </c>
      <c r="C658" s="223" t="s">
        <v>7235</v>
      </c>
      <c r="D658" s="223"/>
      <c r="E658" s="223" t="s">
        <v>7236</v>
      </c>
      <c r="F658" s="223" t="s">
        <v>7237</v>
      </c>
      <c r="G658" s="223" t="s">
        <v>7238</v>
      </c>
      <c r="H658" s="223" t="s">
        <v>309</v>
      </c>
      <c r="I658" s="258" t="s">
        <v>446</v>
      </c>
      <c r="J658" s="186" t="s">
        <v>349</v>
      </c>
      <c r="K658" s="264"/>
      <c r="L658" s="264"/>
      <c r="M658" s="265"/>
      <c r="N658" s="223" t="s">
        <v>449</v>
      </c>
      <c r="O658" s="223" t="s">
        <v>3419</v>
      </c>
      <c r="P658" s="260">
        <v>2010</v>
      </c>
      <c r="Q658" s="260">
        <v>2018</v>
      </c>
      <c r="R658" s="223" t="s">
        <v>3412</v>
      </c>
      <c r="S658" s="223" t="s">
        <v>78</v>
      </c>
      <c r="T658" s="223" t="s">
        <v>451</v>
      </c>
      <c r="U658" s="261">
        <v>402</v>
      </c>
      <c r="V658" s="86" t="s">
        <v>452</v>
      </c>
      <c r="W658" s="223" t="s">
        <v>7239</v>
      </c>
      <c r="X658" s="223" t="s">
        <v>7240</v>
      </c>
      <c r="Y658" s="262">
        <v>155500</v>
      </c>
      <c r="Z658" s="226"/>
      <c r="AA658" s="241">
        <f t="shared" si="5"/>
        <v>0</v>
      </c>
      <c r="AB658" s="237" t="s">
        <v>7241</v>
      </c>
    </row>
    <row r="659" spans="1:28" ht="15" customHeight="1">
      <c r="A659" s="109">
        <v>650</v>
      </c>
      <c r="B659" s="222" t="str">
        <f t="shared" si="4"/>
        <v>Klik Disini</v>
      </c>
      <c r="C659" s="223" t="s">
        <v>7242</v>
      </c>
      <c r="D659" s="223"/>
      <c r="E659" s="223" t="s">
        <v>7243</v>
      </c>
      <c r="F659" s="223" t="s">
        <v>7244</v>
      </c>
      <c r="G659" s="223" t="s">
        <v>7245</v>
      </c>
      <c r="H659" s="223" t="s">
        <v>344</v>
      </c>
      <c r="I659" s="258" t="s">
        <v>446</v>
      </c>
      <c r="J659" s="186" t="s">
        <v>343</v>
      </c>
      <c r="K659" s="223" t="s">
        <v>447</v>
      </c>
      <c r="L659" s="223"/>
      <c r="M659" s="259" t="s">
        <v>447</v>
      </c>
      <c r="N659" s="223" t="s">
        <v>449</v>
      </c>
      <c r="O659" s="223" t="s">
        <v>3419</v>
      </c>
      <c r="P659" s="260">
        <v>2017</v>
      </c>
      <c r="Q659" s="260">
        <v>2018</v>
      </c>
      <c r="R659" s="223" t="s">
        <v>3412</v>
      </c>
      <c r="S659" s="223" t="s">
        <v>78</v>
      </c>
      <c r="T659" s="223" t="s">
        <v>451</v>
      </c>
      <c r="U659" s="261">
        <v>112</v>
      </c>
      <c r="V659" s="86" t="s">
        <v>452</v>
      </c>
      <c r="W659" s="223" t="s">
        <v>4777</v>
      </c>
      <c r="X659" s="223" t="s">
        <v>7246</v>
      </c>
      <c r="Y659" s="262">
        <v>110000</v>
      </c>
      <c r="Z659" s="226"/>
      <c r="AA659" s="241">
        <f t="shared" si="5"/>
        <v>0</v>
      </c>
      <c r="AB659" s="237" t="s">
        <v>7247</v>
      </c>
    </row>
    <row r="660" spans="1:28" ht="15" customHeight="1">
      <c r="A660" s="109">
        <v>651</v>
      </c>
      <c r="B660" s="222" t="str">
        <f t="shared" si="4"/>
        <v>Klik Disini</v>
      </c>
      <c r="C660" s="223" t="s">
        <v>7248</v>
      </c>
      <c r="D660" s="223"/>
      <c r="E660" s="223" t="s">
        <v>7249</v>
      </c>
      <c r="F660" s="223" t="s">
        <v>7250</v>
      </c>
      <c r="G660" s="223" t="s">
        <v>7251</v>
      </c>
      <c r="H660" s="223" t="s">
        <v>6347</v>
      </c>
      <c r="I660" s="258" t="s">
        <v>1844</v>
      </c>
      <c r="J660" s="186" t="s">
        <v>401</v>
      </c>
      <c r="K660" s="264"/>
      <c r="L660" s="264"/>
      <c r="M660" s="265"/>
      <c r="N660" s="223" t="s">
        <v>449</v>
      </c>
      <c r="O660" s="223" t="s">
        <v>3419</v>
      </c>
      <c r="P660" s="260">
        <v>2005</v>
      </c>
      <c r="Q660" s="260">
        <v>2018</v>
      </c>
      <c r="R660" s="223" t="s">
        <v>3412</v>
      </c>
      <c r="S660" s="223" t="s">
        <v>78</v>
      </c>
      <c r="T660" s="223" t="s">
        <v>451</v>
      </c>
      <c r="U660" s="261">
        <v>128</v>
      </c>
      <c r="V660" s="86" t="s">
        <v>452</v>
      </c>
      <c r="W660" s="223" t="s">
        <v>1102</v>
      </c>
      <c r="X660" s="223" t="s">
        <v>7252</v>
      </c>
      <c r="Y660" s="262">
        <v>50500</v>
      </c>
      <c r="Z660" s="226"/>
      <c r="AA660" s="241">
        <f t="shared" si="5"/>
        <v>0</v>
      </c>
      <c r="AB660" s="237" t="s">
        <v>7253</v>
      </c>
    </row>
    <row r="661" spans="1:28" ht="15" customHeight="1">
      <c r="A661" s="109">
        <v>652</v>
      </c>
      <c r="B661" s="222" t="str">
        <f t="shared" si="4"/>
        <v>Klik Disini</v>
      </c>
      <c r="C661" s="223" t="s">
        <v>7254</v>
      </c>
      <c r="D661" s="223"/>
      <c r="E661" s="223" t="s">
        <v>7255</v>
      </c>
      <c r="F661" s="223" t="s">
        <v>7256</v>
      </c>
      <c r="G661" s="223" t="s">
        <v>7257</v>
      </c>
      <c r="H661" s="223" t="s">
        <v>386</v>
      </c>
      <c r="I661" s="258" t="s">
        <v>446</v>
      </c>
      <c r="J661" s="186" t="s">
        <v>353</v>
      </c>
      <c r="K661" s="264"/>
      <c r="L661" s="264"/>
      <c r="M661" s="259"/>
      <c r="N661" s="223" t="s">
        <v>449</v>
      </c>
      <c r="O661" s="223" t="s">
        <v>3419</v>
      </c>
      <c r="P661" s="260">
        <v>2003</v>
      </c>
      <c r="Q661" s="260">
        <v>2018</v>
      </c>
      <c r="R661" s="223" t="s">
        <v>3412</v>
      </c>
      <c r="S661" s="223" t="s">
        <v>78</v>
      </c>
      <c r="T661" s="223" t="s">
        <v>451</v>
      </c>
      <c r="U661" s="261">
        <v>156</v>
      </c>
      <c r="V661" s="86" t="s">
        <v>452</v>
      </c>
      <c r="W661" s="223" t="s">
        <v>3331</v>
      </c>
      <c r="X661" s="223" t="s">
        <v>7258</v>
      </c>
      <c r="Y661" s="262">
        <v>74500</v>
      </c>
      <c r="Z661" s="226"/>
      <c r="AA661" s="241">
        <f t="shared" si="5"/>
        <v>0</v>
      </c>
      <c r="AB661" s="237" t="s">
        <v>7259</v>
      </c>
    </row>
    <row r="662" spans="1:28" ht="15" customHeight="1">
      <c r="A662" s="109">
        <v>653</v>
      </c>
      <c r="B662" s="222" t="str">
        <f t="shared" si="4"/>
        <v>Klik Disini</v>
      </c>
      <c r="C662" s="223" t="s">
        <v>7260</v>
      </c>
      <c r="D662" s="223"/>
      <c r="E662" s="223" t="s">
        <v>7020</v>
      </c>
      <c r="F662" s="223" t="s">
        <v>7261</v>
      </c>
      <c r="G662" s="223" t="s">
        <v>7262</v>
      </c>
      <c r="H662" s="223" t="s">
        <v>386</v>
      </c>
      <c r="I662" s="258" t="s">
        <v>446</v>
      </c>
      <c r="J662" s="186" t="s">
        <v>385</v>
      </c>
      <c r="K662" s="264"/>
      <c r="L662" s="264"/>
      <c r="M662" s="259"/>
      <c r="N662" s="223" t="s">
        <v>449</v>
      </c>
      <c r="O662" s="223" t="s">
        <v>3419</v>
      </c>
      <c r="P662" s="260">
        <v>2011</v>
      </c>
      <c r="Q662" s="260">
        <v>2018</v>
      </c>
      <c r="R662" s="223" t="s">
        <v>3412</v>
      </c>
      <c r="S662" s="223" t="s">
        <v>78</v>
      </c>
      <c r="T662" s="223" t="s">
        <v>451</v>
      </c>
      <c r="U662" s="261">
        <v>80</v>
      </c>
      <c r="V662" s="86" t="s">
        <v>452</v>
      </c>
      <c r="W662" s="223" t="s">
        <v>3842</v>
      </c>
      <c r="X662" s="223" t="s">
        <v>7263</v>
      </c>
      <c r="Y662" s="262">
        <v>58500</v>
      </c>
      <c r="Z662" s="226"/>
      <c r="AA662" s="241">
        <f t="shared" si="5"/>
        <v>0</v>
      </c>
      <c r="AB662" s="237" t="s">
        <v>7264</v>
      </c>
    </row>
    <row r="663" spans="1:28" ht="15" customHeight="1">
      <c r="A663" s="109">
        <v>654</v>
      </c>
      <c r="B663" s="222" t="str">
        <f t="shared" si="4"/>
        <v>Klik Disini</v>
      </c>
      <c r="C663" s="223" t="s">
        <v>7265</v>
      </c>
      <c r="D663" s="223"/>
      <c r="E663" s="223" t="s">
        <v>3548</v>
      </c>
      <c r="F663" s="223" t="s">
        <v>7266</v>
      </c>
      <c r="G663" s="223" t="s">
        <v>7267</v>
      </c>
      <c r="H663" s="223" t="s">
        <v>3532</v>
      </c>
      <c r="I663" s="258" t="s">
        <v>446</v>
      </c>
      <c r="J663" s="186" t="s">
        <v>345</v>
      </c>
      <c r="K663" s="264"/>
      <c r="L663" s="264"/>
      <c r="M663" s="259"/>
      <c r="N663" s="223" t="s">
        <v>449</v>
      </c>
      <c r="O663" s="223" t="s">
        <v>3419</v>
      </c>
      <c r="P663" s="260">
        <v>2018</v>
      </c>
      <c r="Q663" s="260">
        <v>2018</v>
      </c>
      <c r="R663" s="223" t="s">
        <v>3412</v>
      </c>
      <c r="S663" s="223" t="s">
        <v>78</v>
      </c>
      <c r="T663" s="223" t="s">
        <v>451</v>
      </c>
      <c r="U663" s="261">
        <v>144</v>
      </c>
      <c r="V663" s="86" t="s">
        <v>452</v>
      </c>
      <c r="W663" s="223" t="s">
        <v>4754</v>
      </c>
      <c r="X663" s="223" t="s">
        <v>7268</v>
      </c>
      <c r="Y663" s="262">
        <v>100000</v>
      </c>
      <c r="Z663" s="226"/>
      <c r="AA663" s="241">
        <f t="shared" si="5"/>
        <v>0</v>
      </c>
      <c r="AB663" s="237" t="s">
        <v>7269</v>
      </c>
    </row>
    <row r="664" spans="1:28" ht="15" customHeight="1">
      <c r="A664" s="109">
        <v>655</v>
      </c>
      <c r="B664" s="222" t="str">
        <f t="shared" si="4"/>
        <v>Klik Disini</v>
      </c>
      <c r="C664" s="223" t="s">
        <v>7270</v>
      </c>
      <c r="D664" s="223"/>
      <c r="E664" s="223" t="s">
        <v>7271</v>
      </c>
      <c r="F664" s="223" t="s">
        <v>7272</v>
      </c>
      <c r="G664" s="223" t="s">
        <v>7273</v>
      </c>
      <c r="H664" s="223" t="s">
        <v>7274</v>
      </c>
      <c r="I664" s="258" t="s">
        <v>1844</v>
      </c>
      <c r="J664" s="186" t="s">
        <v>405</v>
      </c>
      <c r="K664" s="264"/>
      <c r="L664" s="264"/>
      <c r="M664" s="259"/>
      <c r="N664" s="223" t="s">
        <v>449</v>
      </c>
      <c r="O664" s="223" t="s">
        <v>3419</v>
      </c>
      <c r="P664" s="260">
        <v>2010</v>
      </c>
      <c r="Q664" s="260">
        <v>2018</v>
      </c>
      <c r="R664" s="223" t="s">
        <v>3412</v>
      </c>
      <c r="S664" s="223" t="s">
        <v>78</v>
      </c>
      <c r="T664" s="223" t="s">
        <v>451</v>
      </c>
      <c r="U664" s="261">
        <v>116</v>
      </c>
      <c r="V664" s="86" t="s">
        <v>452</v>
      </c>
      <c r="W664" s="223" t="s">
        <v>471</v>
      </c>
      <c r="X664" s="223" t="s">
        <v>7275</v>
      </c>
      <c r="Y664" s="262">
        <v>74500</v>
      </c>
      <c r="Z664" s="226"/>
      <c r="AA664" s="241">
        <f t="shared" si="5"/>
        <v>0</v>
      </c>
      <c r="AB664" s="237" t="s">
        <v>7276</v>
      </c>
    </row>
    <row r="665" spans="1:28" ht="15" customHeight="1">
      <c r="A665" s="109">
        <v>656</v>
      </c>
      <c r="B665" s="222" t="str">
        <f t="shared" si="4"/>
        <v>Klik Disini</v>
      </c>
      <c r="C665" s="223" t="s">
        <v>7277</v>
      </c>
      <c r="D665" s="223"/>
      <c r="E665" s="223" t="s">
        <v>7278</v>
      </c>
      <c r="F665" s="223" t="s">
        <v>7279</v>
      </c>
      <c r="G665" s="223" t="s">
        <v>7280</v>
      </c>
      <c r="H665" s="223" t="s">
        <v>386</v>
      </c>
      <c r="I665" s="258" t="s">
        <v>446</v>
      </c>
      <c r="J665" s="186" t="s">
        <v>353</v>
      </c>
      <c r="K665" s="264"/>
      <c r="L665" s="264"/>
      <c r="M665" s="259"/>
      <c r="N665" s="223" t="s">
        <v>449</v>
      </c>
      <c r="O665" s="223" t="s">
        <v>3419</v>
      </c>
      <c r="P665" s="260">
        <v>2011</v>
      </c>
      <c r="Q665" s="260">
        <v>2018</v>
      </c>
      <c r="R665" s="223" t="s">
        <v>3412</v>
      </c>
      <c r="S665" s="223" t="s">
        <v>78</v>
      </c>
      <c r="T665" s="223" t="s">
        <v>451</v>
      </c>
      <c r="U665" s="261">
        <v>123</v>
      </c>
      <c r="V665" s="86" t="s">
        <v>452</v>
      </c>
      <c r="W665" s="223" t="s">
        <v>1049</v>
      </c>
      <c r="X665" s="223" t="s">
        <v>7281</v>
      </c>
      <c r="Y665" s="262">
        <v>44500</v>
      </c>
      <c r="Z665" s="226"/>
      <c r="AA665" s="241">
        <f t="shared" si="5"/>
        <v>0</v>
      </c>
      <c r="AB665" s="237" t="s">
        <v>7282</v>
      </c>
    </row>
    <row r="666" spans="1:28" ht="15" customHeight="1">
      <c r="A666" s="109">
        <v>657</v>
      </c>
      <c r="B666" s="222" t="str">
        <f t="shared" si="4"/>
        <v>Klik Disini</v>
      </c>
      <c r="C666" s="223" t="s">
        <v>7283</v>
      </c>
      <c r="D666" s="223"/>
      <c r="E666" s="223" t="s">
        <v>6419</v>
      </c>
      <c r="F666" s="223" t="s">
        <v>7284</v>
      </c>
      <c r="G666" s="223" t="s">
        <v>7285</v>
      </c>
      <c r="H666" s="223" t="s">
        <v>386</v>
      </c>
      <c r="I666" s="258" t="s">
        <v>446</v>
      </c>
      <c r="J666" s="186" t="s">
        <v>347</v>
      </c>
      <c r="K666" s="264"/>
      <c r="L666" s="264"/>
      <c r="M666" s="259"/>
      <c r="N666" s="223"/>
      <c r="O666" s="223"/>
      <c r="P666" s="260">
        <v>2017</v>
      </c>
      <c r="Q666" s="260">
        <v>2018</v>
      </c>
      <c r="R666" s="223" t="s">
        <v>3643</v>
      </c>
      <c r="S666" s="223" t="s">
        <v>78</v>
      </c>
      <c r="T666" s="223"/>
      <c r="U666" s="261">
        <v>208</v>
      </c>
      <c r="V666" s="86" t="s">
        <v>452</v>
      </c>
      <c r="W666" s="223" t="s">
        <v>4143</v>
      </c>
      <c r="X666" s="223" t="s">
        <v>7286</v>
      </c>
      <c r="Y666" s="262">
        <v>80500</v>
      </c>
      <c r="Z666" s="226"/>
      <c r="AA666" s="241">
        <f t="shared" si="5"/>
        <v>0</v>
      </c>
      <c r="AB666" s="237" t="s">
        <v>7287</v>
      </c>
    </row>
    <row r="667" spans="1:28" ht="15" customHeight="1">
      <c r="A667" s="109">
        <v>658</v>
      </c>
      <c r="B667" s="222" t="str">
        <f t="shared" si="4"/>
        <v>Klik Disini</v>
      </c>
      <c r="C667" s="223" t="s">
        <v>7288</v>
      </c>
      <c r="D667" s="223"/>
      <c r="E667" s="223" t="s">
        <v>7289</v>
      </c>
      <c r="F667" s="223" t="s">
        <v>7290</v>
      </c>
      <c r="G667" s="223" t="s">
        <v>7291</v>
      </c>
      <c r="H667" s="223" t="s">
        <v>2070</v>
      </c>
      <c r="I667" s="258" t="s">
        <v>583</v>
      </c>
      <c r="J667" s="186" t="s">
        <v>263</v>
      </c>
      <c r="K667" s="264"/>
      <c r="L667" s="264"/>
      <c r="M667" s="259"/>
      <c r="N667" s="223" t="s">
        <v>449</v>
      </c>
      <c r="O667" s="223" t="s">
        <v>3419</v>
      </c>
      <c r="P667" s="260">
        <v>2008</v>
      </c>
      <c r="Q667" s="260">
        <v>2018</v>
      </c>
      <c r="R667" s="223" t="s">
        <v>6981</v>
      </c>
      <c r="S667" s="223" t="s">
        <v>78</v>
      </c>
      <c r="T667" s="223" t="s">
        <v>451</v>
      </c>
      <c r="U667" s="261">
        <v>25</v>
      </c>
      <c r="V667" s="86" t="s">
        <v>452</v>
      </c>
      <c r="W667" s="223" t="s">
        <v>775</v>
      </c>
      <c r="X667" s="223" t="s">
        <v>7292</v>
      </c>
      <c r="Y667" s="262">
        <v>39500</v>
      </c>
      <c r="Z667" s="226"/>
      <c r="AA667" s="241">
        <f t="shared" si="5"/>
        <v>0</v>
      </c>
      <c r="AB667" s="237" t="s">
        <v>7293</v>
      </c>
    </row>
    <row r="668" spans="1:28" ht="15" customHeight="1">
      <c r="A668" s="109">
        <v>659</v>
      </c>
      <c r="B668" s="222" t="str">
        <f t="shared" si="4"/>
        <v>Klik Disini</v>
      </c>
      <c r="C668" s="223" t="s">
        <v>7294</v>
      </c>
      <c r="D668" s="223"/>
      <c r="E668" s="223" t="s">
        <v>7295</v>
      </c>
      <c r="F668" s="223" t="s">
        <v>7296</v>
      </c>
      <c r="G668" s="223" t="s">
        <v>7297</v>
      </c>
      <c r="H668" s="223" t="s">
        <v>841</v>
      </c>
      <c r="I668" s="258" t="s">
        <v>446</v>
      </c>
      <c r="J668" s="186" t="s">
        <v>373</v>
      </c>
      <c r="K668" s="223"/>
      <c r="L668" s="264"/>
      <c r="M668" s="259"/>
      <c r="N668" s="223" t="s">
        <v>449</v>
      </c>
      <c r="O668" s="223" t="s">
        <v>3419</v>
      </c>
      <c r="P668" s="260">
        <v>2015</v>
      </c>
      <c r="Q668" s="260">
        <v>2018</v>
      </c>
      <c r="R668" s="223" t="s">
        <v>3412</v>
      </c>
      <c r="S668" s="223" t="s">
        <v>78</v>
      </c>
      <c r="T668" s="223" t="s">
        <v>451</v>
      </c>
      <c r="U668" s="261">
        <v>302</v>
      </c>
      <c r="V668" s="86" t="s">
        <v>452</v>
      </c>
      <c r="W668" s="223" t="s">
        <v>4777</v>
      </c>
      <c r="X668" s="223" t="s">
        <v>7298</v>
      </c>
      <c r="Y668" s="262">
        <v>78000</v>
      </c>
      <c r="Z668" s="226"/>
      <c r="AA668" s="241">
        <f t="shared" si="5"/>
        <v>0</v>
      </c>
      <c r="AB668" s="237" t="s">
        <v>7299</v>
      </c>
    </row>
    <row r="669" spans="1:28" ht="15" customHeight="1">
      <c r="A669" s="109">
        <v>660</v>
      </c>
      <c r="B669" s="222" t="str">
        <f t="shared" si="4"/>
        <v>Klik Disini</v>
      </c>
      <c r="C669" s="223" t="s">
        <v>7300</v>
      </c>
      <c r="D669" s="223"/>
      <c r="E669" s="223" t="s">
        <v>7301</v>
      </c>
      <c r="F669" s="223" t="s">
        <v>7302</v>
      </c>
      <c r="G669" s="223" t="s">
        <v>7303</v>
      </c>
      <c r="H669" s="223" t="s">
        <v>1351</v>
      </c>
      <c r="I669" s="258" t="s">
        <v>592</v>
      </c>
      <c r="J669" s="186" t="s">
        <v>330</v>
      </c>
      <c r="K669" s="264"/>
      <c r="L669" s="264"/>
      <c r="M669" s="259"/>
      <c r="N669" s="223" t="s">
        <v>449</v>
      </c>
      <c r="O669" s="223" t="s">
        <v>3419</v>
      </c>
      <c r="P669" s="260">
        <v>2006</v>
      </c>
      <c r="Q669" s="260">
        <v>2018</v>
      </c>
      <c r="R669" s="223" t="s">
        <v>3412</v>
      </c>
      <c r="S669" s="223" t="s">
        <v>78</v>
      </c>
      <c r="T669" s="223" t="s">
        <v>451</v>
      </c>
      <c r="U669" s="261">
        <v>131</v>
      </c>
      <c r="V669" s="86" t="s">
        <v>452</v>
      </c>
      <c r="W669" s="223" t="s">
        <v>1937</v>
      </c>
      <c r="X669" s="223" t="s">
        <v>7304</v>
      </c>
      <c r="Y669" s="262">
        <v>62000</v>
      </c>
      <c r="Z669" s="226"/>
      <c r="AA669" s="241">
        <f t="shared" si="5"/>
        <v>0</v>
      </c>
      <c r="AB669" s="237" t="s">
        <v>7305</v>
      </c>
    </row>
    <row r="670" spans="1:28" ht="15" customHeight="1">
      <c r="A670" s="109">
        <v>661</v>
      </c>
      <c r="B670" s="222" t="str">
        <f t="shared" si="4"/>
        <v>Klik Disini</v>
      </c>
      <c r="C670" s="223" t="s">
        <v>7306</v>
      </c>
      <c r="D670" s="223"/>
      <c r="E670" s="223" t="s">
        <v>7307</v>
      </c>
      <c r="F670" s="223" t="s">
        <v>7308</v>
      </c>
      <c r="G670" s="223" t="s">
        <v>7309</v>
      </c>
      <c r="H670" s="223" t="s">
        <v>3532</v>
      </c>
      <c r="I670" s="258" t="s">
        <v>446</v>
      </c>
      <c r="J670" s="186" t="s">
        <v>345</v>
      </c>
      <c r="K670" s="264"/>
      <c r="L670" s="264"/>
      <c r="M670" s="259"/>
      <c r="N670" s="223" t="s">
        <v>449</v>
      </c>
      <c r="O670" s="223" t="s">
        <v>3419</v>
      </c>
      <c r="P670" s="260">
        <v>2007</v>
      </c>
      <c r="Q670" s="260">
        <v>2018</v>
      </c>
      <c r="R670" s="223" t="s">
        <v>3412</v>
      </c>
      <c r="S670" s="223" t="s">
        <v>78</v>
      </c>
      <c r="T670" s="223" t="s">
        <v>451</v>
      </c>
      <c r="U670" s="261">
        <v>184</v>
      </c>
      <c r="V670" s="86" t="s">
        <v>452</v>
      </c>
      <c r="W670" s="223" t="s">
        <v>6538</v>
      </c>
      <c r="X670" s="223" t="s">
        <v>7310</v>
      </c>
      <c r="Y670" s="262">
        <v>67500</v>
      </c>
      <c r="Z670" s="226"/>
      <c r="AA670" s="241">
        <f t="shared" si="5"/>
        <v>0</v>
      </c>
      <c r="AB670" s="237" t="s">
        <v>7311</v>
      </c>
    </row>
    <row r="671" spans="1:28" ht="15" customHeight="1">
      <c r="A671" s="109">
        <v>662</v>
      </c>
      <c r="B671" s="222" t="str">
        <f t="shared" si="4"/>
        <v>Klik Disini</v>
      </c>
      <c r="C671" s="223" t="s">
        <v>7312</v>
      </c>
      <c r="D671" s="223"/>
      <c r="E671" s="223" t="s">
        <v>4191</v>
      </c>
      <c r="F671" s="223" t="s">
        <v>7313</v>
      </c>
      <c r="G671" s="223" t="s">
        <v>7314</v>
      </c>
      <c r="H671" s="223" t="s">
        <v>386</v>
      </c>
      <c r="I671" s="258" t="s">
        <v>446</v>
      </c>
      <c r="J671" s="186" t="s">
        <v>347</v>
      </c>
      <c r="K671" s="223" t="s">
        <v>447</v>
      </c>
      <c r="L671" s="223"/>
      <c r="M671" s="259" t="s">
        <v>447</v>
      </c>
      <c r="N671" s="223" t="s">
        <v>449</v>
      </c>
      <c r="O671" s="223" t="s">
        <v>462</v>
      </c>
      <c r="P671" s="260">
        <v>2015</v>
      </c>
      <c r="Q671" s="260">
        <v>2018</v>
      </c>
      <c r="R671" s="223" t="s">
        <v>3643</v>
      </c>
      <c r="S671" s="223" t="s">
        <v>78</v>
      </c>
      <c r="T671" s="223" t="s">
        <v>451</v>
      </c>
      <c r="U671" s="261">
        <v>240</v>
      </c>
      <c r="V671" s="86" t="s">
        <v>452</v>
      </c>
      <c r="W671" s="223" t="s">
        <v>1945</v>
      </c>
      <c r="X671" s="223" t="s">
        <v>7315</v>
      </c>
      <c r="Y671" s="262">
        <v>96500</v>
      </c>
      <c r="Z671" s="226"/>
      <c r="AA671" s="241">
        <f t="shared" si="5"/>
        <v>0</v>
      </c>
      <c r="AB671" s="237" t="s">
        <v>7316</v>
      </c>
    </row>
    <row r="672" spans="1:28" ht="15" customHeight="1">
      <c r="A672" s="109">
        <v>663</v>
      </c>
      <c r="B672" s="222" t="str">
        <f t="shared" si="4"/>
        <v>Klik Disini</v>
      </c>
      <c r="C672" s="223" t="s">
        <v>7317</v>
      </c>
      <c r="D672" s="223"/>
      <c r="E672" s="223" t="s">
        <v>7318</v>
      </c>
      <c r="F672" s="223" t="s">
        <v>7319</v>
      </c>
      <c r="G672" s="223" t="s">
        <v>7320</v>
      </c>
      <c r="H672" s="223" t="s">
        <v>3473</v>
      </c>
      <c r="I672" s="258" t="s">
        <v>446</v>
      </c>
      <c r="J672" s="186" t="s">
        <v>345</v>
      </c>
      <c r="K672" s="264"/>
      <c r="L672" s="264"/>
      <c r="M672" s="259"/>
      <c r="N672" s="223"/>
      <c r="O672" s="223"/>
      <c r="P672" s="260">
        <v>2010</v>
      </c>
      <c r="Q672" s="260">
        <v>2018</v>
      </c>
      <c r="R672" s="223" t="s">
        <v>3412</v>
      </c>
      <c r="S672" s="223" t="s">
        <v>78</v>
      </c>
      <c r="T672" s="223"/>
      <c r="U672" s="261">
        <v>96</v>
      </c>
      <c r="V672" s="86" t="s">
        <v>452</v>
      </c>
      <c r="W672" s="223" t="s">
        <v>646</v>
      </c>
      <c r="X672" s="223" t="s">
        <v>7321</v>
      </c>
      <c r="Y672" s="262">
        <v>42000</v>
      </c>
      <c r="Z672" s="226"/>
      <c r="AA672" s="241">
        <f t="shared" si="5"/>
        <v>0</v>
      </c>
      <c r="AB672" s="237" t="s">
        <v>7322</v>
      </c>
    </row>
    <row r="673" spans="1:28" ht="15" customHeight="1">
      <c r="A673" s="109">
        <v>664</v>
      </c>
      <c r="B673" s="222" t="str">
        <f t="shared" si="4"/>
        <v>Klik Disini</v>
      </c>
      <c r="C673" s="223" t="s">
        <v>7323</v>
      </c>
      <c r="D673" s="223"/>
      <c r="E673" s="223" t="s">
        <v>6695</v>
      </c>
      <c r="F673" s="223" t="s">
        <v>7324</v>
      </c>
      <c r="G673" s="223" t="s">
        <v>7325</v>
      </c>
      <c r="H673" s="223" t="s">
        <v>266</v>
      </c>
      <c r="I673" s="258" t="s">
        <v>583</v>
      </c>
      <c r="J673" s="186" t="s">
        <v>265</v>
      </c>
      <c r="K673" s="264"/>
      <c r="L673" s="264"/>
      <c r="M673" s="259"/>
      <c r="N673" s="223" t="s">
        <v>449</v>
      </c>
      <c r="O673" s="223" t="s">
        <v>3419</v>
      </c>
      <c r="P673" s="260">
        <v>2017</v>
      </c>
      <c r="Q673" s="260">
        <v>2018</v>
      </c>
      <c r="R673" s="223" t="s">
        <v>3480</v>
      </c>
      <c r="S673" s="223" t="s">
        <v>78</v>
      </c>
      <c r="T673" s="223" t="s">
        <v>451</v>
      </c>
      <c r="U673" s="261">
        <v>192</v>
      </c>
      <c r="V673" s="86" t="s">
        <v>452</v>
      </c>
      <c r="W673" s="223" t="s">
        <v>5324</v>
      </c>
      <c r="X673" s="223" t="s">
        <v>7326</v>
      </c>
      <c r="Y673" s="262">
        <v>56500</v>
      </c>
      <c r="Z673" s="226"/>
      <c r="AA673" s="241">
        <f t="shared" si="5"/>
        <v>0</v>
      </c>
      <c r="AB673" s="237" t="s">
        <v>7327</v>
      </c>
    </row>
    <row r="674" spans="1:28" ht="15" customHeight="1">
      <c r="A674" s="109">
        <v>665</v>
      </c>
      <c r="B674" s="222" t="str">
        <f t="shared" si="4"/>
        <v>Klik Disini</v>
      </c>
      <c r="C674" s="223" t="s">
        <v>7328</v>
      </c>
      <c r="D674" s="223"/>
      <c r="E674" s="223" t="s">
        <v>7329</v>
      </c>
      <c r="F674" s="223" t="s">
        <v>7330</v>
      </c>
      <c r="G674" s="223" t="s">
        <v>7331</v>
      </c>
      <c r="H674" s="223" t="s">
        <v>3949</v>
      </c>
      <c r="I674" s="258" t="s">
        <v>446</v>
      </c>
      <c r="J674" s="186" t="s">
        <v>353</v>
      </c>
      <c r="K674" s="264"/>
      <c r="L674" s="264"/>
      <c r="M674" s="259"/>
      <c r="N674" s="223" t="s">
        <v>449</v>
      </c>
      <c r="O674" s="223" t="s">
        <v>3419</v>
      </c>
      <c r="P674" s="260">
        <v>2010</v>
      </c>
      <c r="Q674" s="260">
        <v>2018</v>
      </c>
      <c r="R674" s="223" t="s">
        <v>3412</v>
      </c>
      <c r="S674" s="223" t="s">
        <v>78</v>
      </c>
      <c r="T674" s="223" t="s">
        <v>451</v>
      </c>
      <c r="U674" s="261">
        <v>326</v>
      </c>
      <c r="V674" s="86" t="s">
        <v>452</v>
      </c>
      <c r="W674" s="223" t="s">
        <v>1954</v>
      </c>
      <c r="X674" s="223" t="s">
        <v>7332</v>
      </c>
      <c r="Y674" s="262">
        <v>85500</v>
      </c>
      <c r="Z674" s="226"/>
      <c r="AA674" s="241">
        <f t="shared" si="5"/>
        <v>0</v>
      </c>
      <c r="AB674" s="237" t="s">
        <v>7333</v>
      </c>
    </row>
    <row r="675" spans="1:28" ht="15" customHeight="1">
      <c r="A675" s="109">
        <v>666</v>
      </c>
      <c r="B675" s="222" t="str">
        <f t="shared" si="4"/>
        <v>Klik Disini</v>
      </c>
      <c r="C675" s="223" t="s">
        <v>7334</v>
      </c>
      <c r="D675" s="223"/>
      <c r="E675" s="223" t="s">
        <v>7335</v>
      </c>
      <c r="F675" s="223" t="s">
        <v>7336</v>
      </c>
      <c r="G675" s="223" t="s">
        <v>7337</v>
      </c>
      <c r="H675" s="223" t="s">
        <v>386</v>
      </c>
      <c r="I675" s="258" t="s">
        <v>446</v>
      </c>
      <c r="J675" s="186" t="s">
        <v>385</v>
      </c>
      <c r="K675" s="264"/>
      <c r="L675" s="264"/>
      <c r="M675" s="259"/>
      <c r="N675" s="223" t="s">
        <v>449</v>
      </c>
      <c r="O675" s="223" t="s">
        <v>3419</v>
      </c>
      <c r="P675" s="260">
        <v>2009</v>
      </c>
      <c r="Q675" s="260">
        <v>2018</v>
      </c>
      <c r="R675" s="223" t="s">
        <v>3412</v>
      </c>
      <c r="S675" s="223" t="s">
        <v>78</v>
      </c>
      <c r="T675" s="223" t="s">
        <v>451</v>
      </c>
      <c r="U675" s="261">
        <v>64</v>
      </c>
      <c r="V675" s="86" t="s">
        <v>452</v>
      </c>
      <c r="W675" s="223" t="s">
        <v>999</v>
      </c>
      <c r="X675" s="223" t="s">
        <v>7338</v>
      </c>
      <c r="Y675" s="262">
        <v>46500</v>
      </c>
      <c r="Z675" s="226"/>
      <c r="AA675" s="241">
        <f t="shared" si="5"/>
        <v>0</v>
      </c>
      <c r="AB675" s="237" t="s">
        <v>7339</v>
      </c>
    </row>
    <row r="676" spans="1:28" ht="15" customHeight="1">
      <c r="A676" s="109">
        <v>667</v>
      </c>
      <c r="B676" s="222" t="str">
        <f t="shared" si="4"/>
        <v>Klik Disini</v>
      </c>
      <c r="C676" s="223" t="s">
        <v>7340</v>
      </c>
      <c r="D676" s="223"/>
      <c r="E676" s="223" t="s">
        <v>7341</v>
      </c>
      <c r="F676" s="223" t="s">
        <v>7342</v>
      </c>
      <c r="G676" s="223" t="s">
        <v>7343</v>
      </c>
      <c r="H676" s="223" t="s">
        <v>2070</v>
      </c>
      <c r="I676" s="258" t="s">
        <v>583</v>
      </c>
      <c r="J676" s="186" t="s">
        <v>263</v>
      </c>
      <c r="K676" s="264"/>
      <c r="L676" s="264"/>
      <c r="M676" s="259"/>
      <c r="N676" s="223" t="s">
        <v>449</v>
      </c>
      <c r="O676" s="223" t="s">
        <v>3419</v>
      </c>
      <c r="P676" s="260">
        <v>2011</v>
      </c>
      <c r="Q676" s="260">
        <v>2018</v>
      </c>
      <c r="R676" s="223" t="s">
        <v>6981</v>
      </c>
      <c r="S676" s="223" t="s">
        <v>78</v>
      </c>
      <c r="T676" s="223" t="s">
        <v>451</v>
      </c>
      <c r="U676" s="261">
        <v>24</v>
      </c>
      <c r="V676" s="86" t="s">
        <v>452</v>
      </c>
      <c r="W676" s="223" t="s">
        <v>796</v>
      </c>
      <c r="X676" s="223" t="s">
        <v>7344</v>
      </c>
      <c r="Y676" s="262">
        <v>43000</v>
      </c>
      <c r="Z676" s="226"/>
      <c r="AA676" s="241">
        <f t="shared" si="5"/>
        <v>0</v>
      </c>
      <c r="AB676" s="237" t="s">
        <v>7345</v>
      </c>
    </row>
    <row r="677" spans="1:28" ht="15" customHeight="1">
      <c r="A677" s="109">
        <v>668</v>
      </c>
      <c r="B677" s="222" t="str">
        <f t="shared" si="4"/>
        <v>Klik Disini</v>
      </c>
      <c r="C677" s="223" t="s">
        <v>7346</v>
      </c>
      <c r="D677" s="223"/>
      <c r="E677" s="223" t="s">
        <v>7347</v>
      </c>
      <c r="F677" s="223" t="s">
        <v>7348</v>
      </c>
      <c r="G677" s="223" t="s">
        <v>7349</v>
      </c>
      <c r="H677" s="223" t="s">
        <v>7350</v>
      </c>
      <c r="I677" s="258" t="s">
        <v>446</v>
      </c>
      <c r="J677" s="186" t="s">
        <v>355</v>
      </c>
      <c r="K677" s="264"/>
      <c r="L677" s="264"/>
      <c r="M677" s="259"/>
      <c r="N677" s="223" t="s">
        <v>449</v>
      </c>
      <c r="O677" s="223" t="s">
        <v>3419</v>
      </c>
      <c r="P677" s="260">
        <v>2012</v>
      </c>
      <c r="Q677" s="260">
        <v>2018</v>
      </c>
      <c r="R677" s="223" t="s">
        <v>3412</v>
      </c>
      <c r="S677" s="223" t="s">
        <v>78</v>
      </c>
      <c r="T677" s="223" t="s">
        <v>451</v>
      </c>
      <c r="U677" s="261">
        <v>161</v>
      </c>
      <c r="V677" s="86" t="s">
        <v>452</v>
      </c>
      <c r="W677" s="223" t="s">
        <v>1057</v>
      </c>
      <c r="X677" s="223" t="s">
        <v>7351</v>
      </c>
      <c r="Y677" s="262">
        <v>47000</v>
      </c>
      <c r="Z677" s="226"/>
      <c r="AA677" s="241">
        <f t="shared" si="5"/>
        <v>0</v>
      </c>
      <c r="AB677" s="237" t="s">
        <v>7352</v>
      </c>
    </row>
    <row r="678" spans="1:28" ht="15" customHeight="1">
      <c r="A678" s="109">
        <v>669</v>
      </c>
      <c r="B678" s="222" t="str">
        <f t="shared" si="4"/>
        <v>Klik Disini</v>
      </c>
      <c r="C678" s="223" t="s">
        <v>7353</v>
      </c>
      <c r="D678" s="223"/>
      <c r="E678" s="223" t="s">
        <v>7354</v>
      </c>
      <c r="F678" s="223" t="s">
        <v>7355</v>
      </c>
      <c r="G678" s="223" t="s">
        <v>7356</v>
      </c>
      <c r="H678" s="223" t="s">
        <v>7357</v>
      </c>
      <c r="I678" s="258" t="s">
        <v>446</v>
      </c>
      <c r="J678" s="186" t="s">
        <v>355</v>
      </c>
      <c r="K678" s="264"/>
      <c r="L678" s="264"/>
      <c r="M678" s="259"/>
      <c r="N678" s="223"/>
      <c r="O678" s="223"/>
      <c r="P678" s="260">
        <v>2011</v>
      </c>
      <c r="Q678" s="260">
        <v>2018</v>
      </c>
      <c r="R678" s="223" t="s">
        <v>3412</v>
      </c>
      <c r="S678" s="223" t="s">
        <v>78</v>
      </c>
      <c r="T678" s="223"/>
      <c r="U678" s="261">
        <v>160</v>
      </c>
      <c r="V678" s="86" t="s">
        <v>452</v>
      </c>
      <c r="W678" s="223" t="s">
        <v>3390</v>
      </c>
      <c r="X678" s="223" t="s">
        <v>7358</v>
      </c>
      <c r="Y678" s="262">
        <v>58000</v>
      </c>
      <c r="Z678" s="226"/>
      <c r="AA678" s="241">
        <f t="shared" si="5"/>
        <v>0</v>
      </c>
      <c r="AB678" s="237" t="s">
        <v>7359</v>
      </c>
    </row>
    <row r="679" spans="1:28" ht="15" customHeight="1">
      <c r="A679" s="109">
        <v>670</v>
      </c>
      <c r="B679" s="222" t="str">
        <f t="shared" si="4"/>
        <v>Klik Disini</v>
      </c>
      <c r="C679" s="223" t="s">
        <v>7360</v>
      </c>
      <c r="D679" s="223"/>
      <c r="E679" s="223" t="s">
        <v>7361</v>
      </c>
      <c r="F679" s="223" t="s">
        <v>7362</v>
      </c>
      <c r="G679" s="223" t="s">
        <v>7363</v>
      </c>
      <c r="H679" s="223" t="s">
        <v>3662</v>
      </c>
      <c r="I679" s="258" t="s">
        <v>446</v>
      </c>
      <c r="J679" s="186" t="s">
        <v>341</v>
      </c>
      <c r="K679" s="223"/>
      <c r="L679" s="264"/>
      <c r="M679" s="259"/>
      <c r="N679" s="223" t="s">
        <v>449</v>
      </c>
      <c r="O679" s="223" t="s">
        <v>3419</v>
      </c>
      <c r="P679" s="260">
        <v>2011</v>
      </c>
      <c r="Q679" s="260">
        <v>2018</v>
      </c>
      <c r="R679" s="223" t="s">
        <v>3643</v>
      </c>
      <c r="S679" s="223" t="s">
        <v>78</v>
      </c>
      <c r="T679" s="223" t="s">
        <v>451</v>
      </c>
      <c r="U679" s="261">
        <v>136</v>
      </c>
      <c r="V679" s="86" t="s">
        <v>452</v>
      </c>
      <c r="W679" s="223" t="s">
        <v>7364</v>
      </c>
      <c r="X679" s="223" t="s">
        <v>7365</v>
      </c>
      <c r="Y679" s="262">
        <v>75500</v>
      </c>
      <c r="Z679" s="226"/>
      <c r="AA679" s="241">
        <f t="shared" si="5"/>
        <v>0</v>
      </c>
      <c r="AB679" s="237" t="s">
        <v>7366</v>
      </c>
    </row>
    <row r="680" spans="1:28" ht="15" customHeight="1">
      <c r="A680" s="109">
        <v>671</v>
      </c>
      <c r="B680" s="222" t="str">
        <f t="shared" si="4"/>
        <v>Klik Disini</v>
      </c>
      <c r="C680" s="223" t="s">
        <v>7367</v>
      </c>
      <c r="D680" s="223"/>
      <c r="E680" s="223" t="s">
        <v>7368</v>
      </c>
      <c r="F680" s="223" t="s">
        <v>7369</v>
      </c>
      <c r="G680" s="223" t="s">
        <v>7370</v>
      </c>
      <c r="H680" s="223" t="s">
        <v>384</v>
      </c>
      <c r="I680" s="258" t="s">
        <v>446</v>
      </c>
      <c r="J680" s="186" t="s">
        <v>383</v>
      </c>
      <c r="K680" s="223" t="s">
        <v>1953</v>
      </c>
      <c r="L680" s="223"/>
      <c r="M680" s="259" t="s">
        <v>447</v>
      </c>
      <c r="N680" s="223" t="s">
        <v>449</v>
      </c>
      <c r="O680" s="223" t="s">
        <v>450</v>
      </c>
      <c r="P680" s="260">
        <v>2007</v>
      </c>
      <c r="Q680" s="260">
        <v>2018</v>
      </c>
      <c r="R680" s="223" t="s">
        <v>3412</v>
      </c>
      <c r="S680" s="223" t="s">
        <v>78</v>
      </c>
      <c r="T680" s="223" t="s">
        <v>451</v>
      </c>
      <c r="U680" s="261">
        <v>360</v>
      </c>
      <c r="V680" s="86" t="s">
        <v>452</v>
      </c>
      <c r="W680" s="223" t="s">
        <v>7371</v>
      </c>
      <c r="X680" s="223" t="s">
        <v>7372</v>
      </c>
      <c r="Y680" s="262">
        <v>110000</v>
      </c>
      <c r="Z680" s="226"/>
      <c r="AA680" s="241">
        <f t="shared" si="5"/>
        <v>0</v>
      </c>
      <c r="AB680" s="237" t="s">
        <v>7373</v>
      </c>
    </row>
    <row r="681" spans="1:28" ht="15" customHeight="1">
      <c r="A681" s="109">
        <v>672</v>
      </c>
      <c r="B681" s="222" t="str">
        <f t="shared" si="4"/>
        <v>Klik Disini</v>
      </c>
      <c r="C681" s="223" t="s">
        <v>7374</v>
      </c>
      <c r="D681" s="223"/>
      <c r="E681" s="223" t="s">
        <v>7375</v>
      </c>
      <c r="F681" s="223" t="s">
        <v>7376</v>
      </c>
      <c r="G681" s="223" t="s">
        <v>7377</v>
      </c>
      <c r="H681" s="223" t="s">
        <v>2070</v>
      </c>
      <c r="I681" s="258" t="s">
        <v>583</v>
      </c>
      <c r="J681" s="186" t="s">
        <v>263</v>
      </c>
      <c r="K681" s="264"/>
      <c r="L681" s="264"/>
      <c r="M681" s="259"/>
      <c r="N681" s="223" t="s">
        <v>449</v>
      </c>
      <c r="O681" s="223" t="s">
        <v>3419</v>
      </c>
      <c r="P681" s="260">
        <v>2011</v>
      </c>
      <c r="Q681" s="260">
        <v>2018</v>
      </c>
      <c r="R681" s="223" t="s">
        <v>6981</v>
      </c>
      <c r="S681" s="223" t="s">
        <v>78</v>
      </c>
      <c r="T681" s="223" t="s">
        <v>451</v>
      </c>
      <c r="U681" s="261">
        <v>168</v>
      </c>
      <c r="V681" s="86" t="s">
        <v>452</v>
      </c>
      <c r="W681" s="223" t="s">
        <v>2790</v>
      </c>
      <c r="X681" s="223" t="s">
        <v>7378</v>
      </c>
      <c r="Y681" s="262">
        <v>52000</v>
      </c>
      <c r="Z681" s="226"/>
      <c r="AA681" s="241">
        <f t="shared" si="5"/>
        <v>0</v>
      </c>
      <c r="AB681" s="237" t="s">
        <v>7379</v>
      </c>
    </row>
    <row r="682" spans="1:28" ht="15" customHeight="1">
      <c r="A682" s="109">
        <v>673</v>
      </c>
      <c r="B682" s="222" t="str">
        <f t="shared" si="4"/>
        <v>Klik Disini</v>
      </c>
      <c r="C682" s="223" t="s">
        <v>7380</v>
      </c>
      <c r="D682" s="223"/>
      <c r="E682" s="223" t="s">
        <v>7381</v>
      </c>
      <c r="F682" s="223" t="s">
        <v>7382</v>
      </c>
      <c r="G682" s="223" t="s">
        <v>7383</v>
      </c>
      <c r="H682" s="223" t="s">
        <v>3727</v>
      </c>
      <c r="I682" s="258" t="s">
        <v>446</v>
      </c>
      <c r="J682" s="186" t="s">
        <v>385</v>
      </c>
      <c r="K682" s="264"/>
      <c r="L682" s="264"/>
      <c r="M682" s="259"/>
      <c r="N682" s="223" t="s">
        <v>449</v>
      </c>
      <c r="O682" s="223" t="s">
        <v>3419</v>
      </c>
      <c r="P682" s="260">
        <v>2007</v>
      </c>
      <c r="Q682" s="260">
        <v>2018</v>
      </c>
      <c r="R682" s="223" t="s">
        <v>3412</v>
      </c>
      <c r="S682" s="223" t="s">
        <v>78</v>
      </c>
      <c r="T682" s="223" t="s">
        <v>451</v>
      </c>
      <c r="U682" s="261">
        <v>121</v>
      </c>
      <c r="V682" s="86" t="s">
        <v>452</v>
      </c>
      <c r="W682" s="223" t="s">
        <v>2506</v>
      </c>
      <c r="X682" s="223" t="s">
        <v>7384</v>
      </c>
      <c r="Y682" s="262">
        <v>60500</v>
      </c>
      <c r="Z682" s="226"/>
      <c r="AA682" s="241">
        <f t="shared" si="5"/>
        <v>0</v>
      </c>
      <c r="AB682" s="237" t="s">
        <v>7385</v>
      </c>
    </row>
    <row r="683" spans="1:28" ht="15" customHeight="1">
      <c r="A683" s="109">
        <v>674</v>
      </c>
      <c r="B683" s="222" t="str">
        <f t="shared" si="4"/>
        <v>Klik Disini</v>
      </c>
      <c r="C683" s="223" t="s">
        <v>7386</v>
      </c>
      <c r="D683" s="223"/>
      <c r="E683" s="223" t="s">
        <v>7387</v>
      </c>
      <c r="F683" s="223" t="s">
        <v>7388</v>
      </c>
      <c r="G683" s="223" t="s">
        <v>7389</v>
      </c>
      <c r="H683" s="223" t="s">
        <v>7390</v>
      </c>
      <c r="I683" s="258" t="s">
        <v>446</v>
      </c>
      <c r="J683" s="186" t="s">
        <v>383</v>
      </c>
      <c r="K683" s="264"/>
      <c r="L683" s="264"/>
      <c r="M683" s="259"/>
      <c r="N683" s="223" t="s">
        <v>449</v>
      </c>
      <c r="O683" s="223" t="s">
        <v>3419</v>
      </c>
      <c r="P683" s="260">
        <v>2009</v>
      </c>
      <c r="Q683" s="260">
        <v>2018</v>
      </c>
      <c r="R683" s="223" t="s">
        <v>3412</v>
      </c>
      <c r="S683" s="223" t="s">
        <v>78</v>
      </c>
      <c r="T683" s="223" t="s">
        <v>451</v>
      </c>
      <c r="U683" s="261">
        <v>168</v>
      </c>
      <c r="V683" s="86" t="s">
        <v>452</v>
      </c>
      <c r="W683" s="223" t="s">
        <v>7391</v>
      </c>
      <c r="X683" s="223" t="s">
        <v>7392</v>
      </c>
      <c r="Y683" s="262">
        <v>55000</v>
      </c>
      <c r="Z683" s="226"/>
      <c r="AA683" s="241">
        <f t="shared" si="5"/>
        <v>0</v>
      </c>
      <c r="AB683" s="237" t="s">
        <v>7393</v>
      </c>
    </row>
    <row r="684" spans="1:28" ht="15" customHeight="1">
      <c r="A684" s="109">
        <v>675</v>
      </c>
      <c r="B684" s="222" t="str">
        <f t="shared" si="4"/>
        <v>Klik Disini</v>
      </c>
      <c r="C684" s="223" t="s">
        <v>7394</v>
      </c>
      <c r="D684" s="223"/>
      <c r="E684" s="223" t="s">
        <v>7395</v>
      </c>
      <c r="F684" s="223" t="s">
        <v>7396</v>
      </c>
      <c r="G684" s="223" t="s">
        <v>7397</v>
      </c>
      <c r="H684" s="223" t="s">
        <v>384</v>
      </c>
      <c r="I684" s="258" t="s">
        <v>446</v>
      </c>
      <c r="J684" s="186" t="s">
        <v>383</v>
      </c>
      <c r="K684" s="264"/>
      <c r="L684" s="264"/>
      <c r="M684" s="259"/>
      <c r="N684" s="223" t="s">
        <v>449</v>
      </c>
      <c r="O684" s="223" t="s">
        <v>3419</v>
      </c>
      <c r="P684" s="260">
        <v>2013</v>
      </c>
      <c r="Q684" s="260">
        <v>2018</v>
      </c>
      <c r="R684" s="223" t="s">
        <v>3675</v>
      </c>
      <c r="S684" s="223" t="s">
        <v>78</v>
      </c>
      <c r="T684" s="223" t="s">
        <v>451</v>
      </c>
      <c r="U684" s="261">
        <v>88</v>
      </c>
      <c r="V684" s="86" t="s">
        <v>452</v>
      </c>
      <c r="W684" s="223" t="s">
        <v>1613</v>
      </c>
      <c r="X684" s="223" t="s">
        <v>7398</v>
      </c>
      <c r="Y684" s="262">
        <v>45500</v>
      </c>
      <c r="Z684" s="226"/>
      <c r="AA684" s="241">
        <f t="shared" si="5"/>
        <v>0</v>
      </c>
      <c r="AB684" s="237" t="s">
        <v>7399</v>
      </c>
    </row>
    <row r="685" spans="1:28" ht="15" customHeight="1">
      <c r="A685" s="109">
        <v>676</v>
      </c>
      <c r="B685" s="222" t="str">
        <f t="shared" si="4"/>
        <v>Klik Disini</v>
      </c>
      <c r="C685" s="223" t="s">
        <v>7400</v>
      </c>
      <c r="D685" s="223"/>
      <c r="E685" s="223" t="s">
        <v>7401</v>
      </c>
      <c r="F685" s="223" t="s">
        <v>7402</v>
      </c>
      <c r="G685" s="223" t="s">
        <v>7403</v>
      </c>
      <c r="H685" s="223" t="s">
        <v>404</v>
      </c>
      <c r="I685" s="258" t="s">
        <v>1844</v>
      </c>
      <c r="J685" s="186" t="s">
        <v>403</v>
      </c>
      <c r="K685" s="264"/>
      <c r="L685" s="264"/>
      <c r="M685" s="259"/>
      <c r="N685" s="223" t="s">
        <v>449</v>
      </c>
      <c r="O685" s="223" t="s">
        <v>3419</v>
      </c>
      <c r="P685" s="260">
        <v>2010</v>
      </c>
      <c r="Q685" s="260">
        <v>2018</v>
      </c>
      <c r="R685" s="223" t="s">
        <v>3412</v>
      </c>
      <c r="S685" s="223" t="s">
        <v>78</v>
      </c>
      <c r="T685" s="223" t="s">
        <v>451</v>
      </c>
      <c r="U685" s="261">
        <v>224</v>
      </c>
      <c r="V685" s="86" t="s">
        <v>452</v>
      </c>
      <c r="W685" s="223" t="s">
        <v>3390</v>
      </c>
      <c r="X685" s="223" t="s">
        <v>7404</v>
      </c>
      <c r="Y685" s="262">
        <v>67500</v>
      </c>
      <c r="Z685" s="226"/>
      <c r="AA685" s="241">
        <f t="shared" si="5"/>
        <v>0</v>
      </c>
      <c r="AB685" s="237" t="s">
        <v>7405</v>
      </c>
    </row>
    <row r="686" spans="1:28" ht="15" customHeight="1">
      <c r="A686" s="109">
        <v>677</v>
      </c>
      <c r="B686" s="222" t="str">
        <f t="shared" si="4"/>
        <v>Klik Disini</v>
      </c>
      <c r="C686" s="223" t="s">
        <v>7406</v>
      </c>
      <c r="D686" s="223"/>
      <c r="E686" s="223" t="s">
        <v>7407</v>
      </c>
      <c r="F686" s="223" t="s">
        <v>7408</v>
      </c>
      <c r="G686" s="223" t="s">
        <v>7409</v>
      </c>
      <c r="H686" s="223" t="s">
        <v>583</v>
      </c>
      <c r="I686" s="258" t="s">
        <v>583</v>
      </c>
      <c r="J686" s="186" t="s">
        <v>267</v>
      </c>
      <c r="K686" s="264"/>
      <c r="L686" s="264"/>
      <c r="M686" s="259"/>
      <c r="N686" s="223" t="s">
        <v>449</v>
      </c>
      <c r="O686" s="223" t="s">
        <v>3419</v>
      </c>
      <c r="P686" s="260">
        <v>2007</v>
      </c>
      <c r="Q686" s="260">
        <v>2018</v>
      </c>
      <c r="R686" s="223" t="s">
        <v>3480</v>
      </c>
      <c r="S686" s="223" t="s">
        <v>78</v>
      </c>
      <c r="T686" s="223" t="s">
        <v>451</v>
      </c>
      <c r="U686" s="261">
        <v>222</v>
      </c>
      <c r="V686" s="86" t="s">
        <v>452</v>
      </c>
      <c r="W686" s="223" t="s">
        <v>3230</v>
      </c>
      <c r="X686" s="223" t="s">
        <v>7410</v>
      </c>
      <c r="Y686" s="262">
        <v>60500</v>
      </c>
      <c r="Z686" s="226"/>
      <c r="AA686" s="241">
        <f t="shared" si="5"/>
        <v>0</v>
      </c>
      <c r="AB686" s="237" t="s">
        <v>7411</v>
      </c>
    </row>
    <row r="687" spans="1:28" ht="15" customHeight="1">
      <c r="A687" s="109">
        <v>678</v>
      </c>
      <c r="B687" s="222" t="str">
        <f t="shared" si="4"/>
        <v>Klik Disini</v>
      </c>
      <c r="C687" s="223" t="s">
        <v>7412</v>
      </c>
      <c r="D687" s="223"/>
      <c r="E687" s="223" t="s">
        <v>4723</v>
      </c>
      <c r="F687" s="223" t="s">
        <v>7413</v>
      </c>
      <c r="G687" s="223" t="s">
        <v>7414</v>
      </c>
      <c r="H687" s="223" t="s">
        <v>3662</v>
      </c>
      <c r="I687" s="258" t="s">
        <v>592</v>
      </c>
      <c r="J687" s="186" t="s">
        <v>322</v>
      </c>
      <c r="K687" s="264"/>
      <c r="L687" s="264"/>
      <c r="M687" s="259"/>
      <c r="N687" s="223" t="s">
        <v>449</v>
      </c>
      <c r="O687" s="223" t="s">
        <v>3419</v>
      </c>
      <c r="P687" s="260">
        <v>2011</v>
      </c>
      <c r="Q687" s="260">
        <v>2018</v>
      </c>
      <c r="R687" s="223" t="s">
        <v>3643</v>
      </c>
      <c r="S687" s="223" t="s">
        <v>78</v>
      </c>
      <c r="T687" s="223" t="s">
        <v>451</v>
      </c>
      <c r="U687" s="261">
        <v>365</v>
      </c>
      <c r="V687" s="86" t="s">
        <v>452</v>
      </c>
      <c r="W687" s="223" t="s">
        <v>3544</v>
      </c>
      <c r="X687" s="223" t="s">
        <v>7415</v>
      </c>
      <c r="Y687" s="262">
        <v>109500</v>
      </c>
      <c r="Z687" s="226"/>
      <c r="AA687" s="241">
        <f t="shared" si="5"/>
        <v>0</v>
      </c>
      <c r="AB687" s="237" t="s">
        <v>7416</v>
      </c>
    </row>
    <row r="688" spans="1:28" ht="15" customHeight="1">
      <c r="A688" s="109">
        <v>679</v>
      </c>
      <c r="B688" s="222" t="str">
        <f t="shared" si="4"/>
        <v>Klik Disini</v>
      </c>
      <c r="C688" s="223" t="s">
        <v>7417</v>
      </c>
      <c r="D688" s="223"/>
      <c r="E688" s="223" t="s">
        <v>7289</v>
      </c>
      <c r="F688" s="223" t="s">
        <v>7418</v>
      </c>
      <c r="G688" s="223" t="s">
        <v>7419</v>
      </c>
      <c r="H688" s="223" t="s">
        <v>2070</v>
      </c>
      <c r="I688" s="258" t="s">
        <v>583</v>
      </c>
      <c r="J688" s="186" t="s">
        <v>263</v>
      </c>
      <c r="K688" s="264"/>
      <c r="L688" s="264"/>
      <c r="M688" s="259"/>
      <c r="N688" s="223" t="s">
        <v>449</v>
      </c>
      <c r="O688" s="223" t="s">
        <v>3419</v>
      </c>
      <c r="P688" s="260">
        <v>2008</v>
      </c>
      <c r="Q688" s="260">
        <v>2018</v>
      </c>
      <c r="R688" s="223" t="s">
        <v>6981</v>
      </c>
      <c r="S688" s="223" t="s">
        <v>78</v>
      </c>
      <c r="T688" s="223" t="s">
        <v>451</v>
      </c>
      <c r="U688" s="261">
        <v>25</v>
      </c>
      <c r="V688" s="86" t="s">
        <v>452</v>
      </c>
      <c r="W688" s="223" t="s">
        <v>1633</v>
      </c>
      <c r="X688" s="223" t="s">
        <v>7420</v>
      </c>
      <c r="Y688" s="262">
        <v>39500</v>
      </c>
      <c r="Z688" s="226"/>
      <c r="AA688" s="241">
        <f t="shared" si="5"/>
        <v>0</v>
      </c>
      <c r="AB688" s="237" t="s">
        <v>7421</v>
      </c>
    </row>
    <row r="689" spans="1:28" ht="15" customHeight="1">
      <c r="A689" s="109">
        <v>680</v>
      </c>
      <c r="B689" s="222" t="str">
        <f t="shared" si="4"/>
        <v>Klik Disini</v>
      </c>
      <c r="C689" s="223" t="s">
        <v>7422</v>
      </c>
      <c r="D689" s="223"/>
      <c r="E689" s="223" t="s">
        <v>7423</v>
      </c>
      <c r="F689" s="223" t="s">
        <v>7424</v>
      </c>
      <c r="G689" s="223" t="s">
        <v>7425</v>
      </c>
      <c r="H689" s="223" t="s">
        <v>1351</v>
      </c>
      <c r="I689" s="258" t="s">
        <v>592</v>
      </c>
      <c r="J689" s="186" t="s">
        <v>330</v>
      </c>
      <c r="K689" s="264"/>
      <c r="L689" s="264"/>
      <c r="M689" s="259"/>
      <c r="N689" s="223" t="s">
        <v>449</v>
      </c>
      <c r="O689" s="223" t="s">
        <v>3419</v>
      </c>
      <c r="P689" s="260">
        <v>2005</v>
      </c>
      <c r="Q689" s="260">
        <v>2018</v>
      </c>
      <c r="R689" s="223" t="s">
        <v>3412</v>
      </c>
      <c r="S689" s="223" t="s">
        <v>78</v>
      </c>
      <c r="T689" s="223" t="s">
        <v>451</v>
      </c>
      <c r="U689" s="261">
        <v>213</v>
      </c>
      <c r="V689" s="86" t="s">
        <v>452</v>
      </c>
      <c r="W689" s="223" t="s">
        <v>2602</v>
      </c>
      <c r="X689" s="223" t="s">
        <v>7426</v>
      </c>
      <c r="Y689" s="262">
        <v>80000</v>
      </c>
      <c r="Z689" s="226"/>
      <c r="AA689" s="241">
        <f t="shared" si="5"/>
        <v>0</v>
      </c>
      <c r="AB689" s="237" t="s">
        <v>7427</v>
      </c>
    </row>
    <row r="690" spans="1:28" ht="15" customHeight="1">
      <c r="A690" s="109">
        <v>681</v>
      </c>
      <c r="B690" s="222" t="str">
        <f t="shared" si="4"/>
        <v>Klik Disini</v>
      </c>
      <c r="C690" s="223" t="s">
        <v>7428</v>
      </c>
      <c r="D690" s="223"/>
      <c r="E690" s="223" t="s">
        <v>7429</v>
      </c>
      <c r="F690" s="223" t="s">
        <v>7430</v>
      </c>
      <c r="G690" s="223" t="s">
        <v>7431</v>
      </c>
      <c r="H690" s="223" t="s">
        <v>583</v>
      </c>
      <c r="I690" s="258" t="s">
        <v>583</v>
      </c>
      <c r="J690" s="186" t="s">
        <v>267</v>
      </c>
      <c r="K690" s="223"/>
      <c r="L690" s="264"/>
      <c r="M690" s="265"/>
      <c r="N690" s="223"/>
      <c r="O690" s="223"/>
      <c r="P690" s="260">
        <v>2011</v>
      </c>
      <c r="Q690" s="260">
        <v>2018</v>
      </c>
      <c r="R690" s="223" t="s">
        <v>3480</v>
      </c>
      <c r="S690" s="223" t="s">
        <v>78</v>
      </c>
      <c r="T690" s="223"/>
      <c r="U690" s="261">
        <v>248</v>
      </c>
      <c r="V690" s="86" t="s">
        <v>452</v>
      </c>
      <c r="W690" s="223" t="s">
        <v>7432</v>
      </c>
      <c r="X690" s="223" t="s">
        <v>7433</v>
      </c>
      <c r="Y690" s="262">
        <v>66500</v>
      </c>
      <c r="Z690" s="226"/>
      <c r="AA690" s="241">
        <f t="shared" si="5"/>
        <v>0</v>
      </c>
      <c r="AB690" s="237" t="s">
        <v>7434</v>
      </c>
    </row>
    <row r="691" spans="1:28" ht="15" customHeight="1">
      <c r="A691" s="109">
        <v>682</v>
      </c>
      <c r="B691" s="222" t="str">
        <f t="shared" si="4"/>
        <v>Klik Disini</v>
      </c>
      <c r="C691" s="223" t="s">
        <v>7435</v>
      </c>
      <c r="D691" s="223"/>
      <c r="E691" s="223" t="s">
        <v>7436</v>
      </c>
      <c r="F691" s="223" t="s">
        <v>7437</v>
      </c>
      <c r="G691" s="223" t="s">
        <v>7438</v>
      </c>
      <c r="H691" s="223" t="s">
        <v>583</v>
      </c>
      <c r="I691" s="258" t="s">
        <v>583</v>
      </c>
      <c r="J691" s="186" t="s">
        <v>267</v>
      </c>
      <c r="K691" s="223"/>
      <c r="L691" s="264"/>
      <c r="M691" s="265"/>
      <c r="N691" s="223" t="s">
        <v>449</v>
      </c>
      <c r="O691" s="223" t="s">
        <v>3419</v>
      </c>
      <c r="P691" s="260">
        <v>2010</v>
      </c>
      <c r="Q691" s="260">
        <v>2018</v>
      </c>
      <c r="R691" s="223" t="s">
        <v>3480</v>
      </c>
      <c r="S691" s="223" t="s">
        <v>78</v>
      </c>
      <c r="T691" s="223" t="s">
        <v>451</v>
      </c>
      <c r="U691" s="261">
        <v>130</v>
      </c>
      <c r="V691" s="86" t="s">
        <v>452</v>
      </c>
      <c r="W691" s="223" t="s">
        <v>1109</v>
      </c>
      <c r="X691" s="223" t="s">
        <v>7439</v>
      </c>
      <c r="Y691" s="262">
        <v>52000</v>
      </c>
      <c r="Z691" s="226"/>
      <c r="AA691" s="241">
        <f t="shared" si="5"/>
        <v>0</v>
      </c>
      <c r="AB691" s="237" t="s">
        <v>7440</v>
      </c>
    </row>
    <row r="692" spans="1:28" ht="15" customHeight="1">
      <c r="A692" s="109">
        <v>683</v>
      </c>
      <c r="B692" s="222" t="str">
        <f t="shared" si="4"/>
        <v>Klik Disini</v>
      </c>
      <c r="C692" s="223" t="s">
        <v>7441</v>
      </c>
      <c r="D692" s="223"/>
      <c r="E692" s="223" t="s">
        <v>7442</v>
      </c>
      <c r="F692" s="223" t="s">
        <v>7443</v>
      </c>
      <c r="G692" s="223" t="s">
        <v>7444</v>
      </c>
      <c r="H692" s="223" t="s">
        <v>386</v>
      </c>
      <c r="I692" s="258" t="s">
        <v>592</v>
      </c>
      <c r="J692" s="186" t="s">
        <v>324</v>
      </c>
      <c r="K692" s="223"/>
      <c r="L692" s="264"/>
      <c r="M692" s="265"/>
      <c r="N692" s="223" t="s">
        <v>449</v>
      </c>
      <c r="O692" s="223" t="s">
        <v>3419</v>
      </c>
      <c r="P692" s="260">
        <v>2011</v>
      </c>
      <c r="Q692" s="260">
        <v>2018</v>
      </c>
      <c r="R692" s="223" t="s">
        <v>3412</v>
      </c>
      <c r="S692" s="223" t="s">
        <v>78</v>
      </c>
      <c r="T692" s="223" t="s">
        <v>451</v>
      </c>
      <c r="U692" s="261">
        <v>122</v>
      </c>
      <c r="V692" s="86" t="s">
        <v>452</v>
      </c>
      <c r="W692" s="223" t="s">
        <v>4611</v>
      </c>
      <c r="X692" s="223" t="s">
        <v>7445</v>
      </c>
      <c r="Y692" s="262">
        <v>45500</v>
      </c>
      <c r="Z692" s="226"/>
      <c r="AA692" s="241">
        <f t="shared" si="5"/>
        <v>0</v>
      </c>
      <c r="AB692" s="237" t="s">
        <v>7446</v>
      </c>
    </row>
    <row r="693" spans="1:28" ht="15" customHeight="1">
      <c r="A693" s="109">
        <v>684</v>
      </c>
      <c r="B693" s="222" t="str">
        <f t="shared" si="4"/>
        <v>Klik Disini</v>
      </c>
      <c r="C693" s="223" t="s">
        <v>7447</v>
      </c>
      <c r="D693" s="223"/>
      <c r="E693" s="223" t="s">
        <v>6965</v>
      </c>
      <c r="F693" s="223" t="s">
        <v>7448</v>
      </c>
      <c r="G693" s="223" t="s">
        <v>7449</v>
      </c>
      <c r="H693" s="223" t="s">
        <v>3662</v>
      </c>
      <c r="I693" s="258" t="s">
        <v>592</v>
      </c>
      <c r="J693" s="186" t="s">
        <v>322</v>
      </c>
      <c r="K693" s="264"/>
      <c r="L693" s="264"/>
      <c r="M693" s="259"/>
      <c r="N693" s="223" t="s">
        <v>449</v>
      </c>
      <c r="O693" s="223" t="s">
        <v>3419</v>
      </c>
      <c r="P693" s="260">
        <v>2010</v>
      </c>
      <c r="Q693" s="260">
        <v>2018</v>
      </c>
      <c r="R693" s="223" t="s">
        <v>3643</v>
      </c>
      <c r="S693" s="223" t="s">
        <v>78</v>
      </c>
      <c r="T693" s="223" t="s">
        <v>451</v>
      </c>
      <c r="U693" s="261">
        <v>111</v>
      </c>
      <c r="V693" s="86" t="s">
        <v>452</v>
      </c>
      <c r="W693" s="223" t="s">
        <v>5714</v>
      </c>
      <c r="X693" s="223" t="s">
        <v>7450</v>
      </c>
      <c r="Y693" s="262">
        <v>74500</v>
      </c>
      <c r="Z693" s="226"/>
      <c r="AA693" s="241">
        <f t="shared" si="5"/>
        <v>0</v>
      </c>
      <c r="AB693" s="237" t="s">
        <v>7451</v>
      </c>
    </row>
    <row r="694" spans="1:28" ht="15" customHeight="1">
      <c r="A694" s="109">
        <v>685</v>
      </c>
      <c r="B694" s="222" t="str">
        <f t="shared" si="4"/>
        <v>Klik Disini</v>
      </c>
      <c r="C694" s="223" t="s">
        <v>7452</v>
      </c>
      <c r="D694" s="223"/>
      <c r="E694" s="223" t="s">
        <v>7289</v>
      </c>
      <c r="F694" s="223" t="s">
        <v>7453</v>
      </c>
      <c r="G694" s="223" t="s">
        <v>7454</v>
      </c>
      <c r="H694" s="223" t="s">
        <v>2070</v>
      </c>
      <c r="I694" s="258" t="s">
        <v>583</v>
      </c>
      <c r="J694" s="186" t="s">
        <v>263</v>
      </c>
      <c r="K694" s="264"/>
      <c r="L694" s="264"/>
      <c r="M694" s="259"/>
      <c r="N694" s="223" t="s">
        <v>449</v>
      </c>
      <c r="O694" s="223" t="s">
        <v>3419</v>
      </c>
      <c r="P694" s="260">
        <v>2010</v>
      </c>
      <c r="Q694" s="260">
        <v>2018</v>
      </c>
      <c r="R694" s="223" t="s">
        <v>6981</v>
      </c>
      <c r="S694" s="223" t="s">
        <v>78</v>
      </c>
      <c r="T694" s="223" t="s">
        <v>451</v>
      </c>
      <c r="U694" s="261">
        <v>24</v>
      </c>
      <c r="V694" s="86" t="s">
        <v>452</v>
      </c>
      <c r="W694" s="223" t="s">
        <v>1375</v>
      </c>
      <c r="X694" s="223" t="s">
        <v>7455</v>
      </c>
      <c r="Y694" s="262">
        <v>39500</v>
      </c>
      <c r="Z694" s="226"/>
      <c r="AA694" s="241">
        <f t="shared" si="5"/>
        <v>0</v>
      </c>
      <c r="AB694" s="237" t="s">
        <v>7456</v>
      </c>
    </row>
    <row r="695" spans="1:28" ht="15" customHeight="1">
      <c r="A695" s="109">
        <v>686</v>
      </c>
      <c r="B695" s="222" t="str">
        <f t="shared" si="4"/>
        <v>Klik Disini</v>
      </c>
      <c r="C695" s="223" t="s">
        <v>7457</v>
      </c>
      <c r="D695" s="223"/>
      <c r="E695" s="223" t="s">
        <v>7458</v>
      </c>
      <c r="F695" s="223" t="s">
        <v>7459</v>
      </c>
      <c r="G695" s="223" t="s">
        <v>7460</v>
      </c>
      <c r="H695" s="223" t="s">
        <v>1027</v>
      </c>
      <c r="I695" s="258" t="s">
        <v>446</v>
      </c>
      <c r="J695" s="186" t="s">
        <v>347</v>
      </c>
      <c r="K695" s="223"/>
      <c r="L695" s="264"/>
      <c r="M695" s="265"/>
      <c r="N695" s="223" t="s">
        <v>449</v>
      </c>
      <c r="O695" s="223" t="s">
        <v>3419</v>
      </c>
      <c r="P695" s="260">
        <v>2011</v>
      </c>
      <c r="Q695" s="260">
        <v>2018</v>
      </c>
      <c r="R695" s="223" t="s">
        <v>3643</v>
      </c>
      <c r="S695" s="223" t="s">
        <v>78</v>
      </c>
      <c r="T695" s="223" t="s">
        <v>451</v>
      </c>
      <c r="U695" s="261">
        <v>106</v>
      </c>
      <c r="V695" s="86" t="s">
        <v>452</v>
      </c>
      <c r="W695" s="223" t="s">
        <v>2063</v>
      </c>
      <c r="X695" s="223" t="s">
        <v>7461</v>
      </c>
      <c r="Y695" s="262">
        <v>55000</v>
      </c>
      <c r="Z695" s="226"/>
      <c r="AA695" s="241">
        <f t="shared" si="5"/>
        <v>0</v>
      </c>
      <c r="AB695" s="237" t="s">
        <v>7462</v>
      </c>
    </row>
    <row r="696" spans="1:28" ht="15" customHeight="1">
      <c r="A696" s="109">
        <v>687</v>
      </c>
      <c r="B696" s="222" t="str">
        <f t="shared" si="4"/>
        <v>Klik Disini</v>
      </c>
      <c r="C696" s="223" t="s">
        <v>7463</v>
      </c>
      <c r="D696" s="223"/>
      <c r="E696" s="223" t="s">
        <v>7464</v>
      </c>
      <c r="F696" s="223" t="s">
        <v>7465</v>
      </c>
      <c r="G696" s="223" t="s">
        <v>7466</v>
      </c>
      <c r="H696" s="223" t="s">
        <v>386</v>
      </c>
      <c r="I696" s="258" t="s">
        <v>446</v>
      </c>
      <c r="J696" s="186" t="s">
        <v>385</v>
      </c>
      <c r="K696" s="223"/>
      <c r="L696" s="264"/>
      <c r="M696" s="265"/>
      <c r="N696" s="223" t="s">
        <v>449</v>
      </c>
      <c r="O696" s="223" t="s">
        <v>3419</v>
      </c>
      <c r="P696" s="260">
        <v>2008</v>
      </c>
      <c r="Q696" s="260">
        <v>2018</v>
      </c>
      <c r="R696" s="223" t="s">
        <v>3412</v>
      </c>
      <c r="S696" s="223" t="s">
        <v>78</v>
      </c>
      <c r="T696" s="223" t="s">
        <v>451</v>
      </c>
      <c r="U696" s="261">
        <v>64</v>
      </c>
      <c r="V696" s="86" t="s">
        <v>452</v>
      </c>
      <c r="W696" s="223" t="s">
        <v>1937</v>
      </c>
      <c r="X696" s="223" t="s">
        <v>7467</v>
      </c>
      <c r="Y696" s="262">
        <v>42000</v>
      </c>
      <c r="Z696" s="226"/>
      <c r="AA696" s="241">
        <f t="shared" si="5"/>
        <v>0</v>
      </c>
      <c r="AB696" s="237" t="s">
        <v>7468</v>
      </c>
    </row>
    <row r="697" spans="1:28" ht="15" customHeight="1">
      <c r="A697" s="109">
        <v>688</v>
      </c>
      <c r="B697" s="222" t="str">
        <f t="shared" si="4"/>
        <v>Klik Disini</v>
      </c>
      <c r="C697" s="223" t="s">
        <v>7469</v>
      </c>
      <c r="D697" s="223"/>
      <c r="E697" s="223" t="s">
        <v>7289</v>
      </c>
      <c r="F697" s="223" t="s">
        <v>7470</v>
      </c>
      <c r="G697" s="223" t="s">
        <v>7471</v>
      </c>
      <c r="H697" s="223" t="s">
        <v>2070</v>
      </c>
      <c r="I697" s="258" t="s">
        <v>583</v>
      </c>
      <c r="J697" s="186" t="s">
        <v>263</v>
      </c>
      <c r="K697" s="264"/>
      <c r="L697" s="264"/>
      <c r="M697" s="259"/>
      <c r="N697" s="223" t="s">
        <v>449</v>
      </c>
      <c r="O697" s="223" t="s">
        <v>3419</v>
      </c>
      <c r="P697" s="260">
        <v>2008</v>
      </c>
      <c r="Q697" s="260">
        <v>2018</v>
      </c>
      <c r="R697" s="223" t="s">
        <v>6981</v>
      </c>
      <c r="S697" s="223" t="s">
        <v>78</v>
      </c>
      <c r="T697" s="223" t="s">
        <v>451</v>
      </c>
      <c r="U697" s="261">
        <v>25</v>
      </c>
      <c r="V697" s="86" t="s">
        <v>452</v>
      </c>
      <c r="W697" s="223" t="s">
        <v>707</v>
      </c>
      <c r="X697" s="223" t="s">
        <v>7472</v>
      </c>
      <c r="Y697" s="262">
        <v>39500</v>
      </c>
      <c r="Z697" s="226"/>
      <c r="AA697" s="241">
        <f t="shared" si="5"/>
        <v>0</v>
      </c>
      <c r="AB697" s="237" t="s">
        <v>7473</v>
      </c>
    </row>
    <row r="698" spans="1:28" ht="15" customHeight="1">
      <c r="A698" s="109">
        <v>689</v>
      </c>
      <c r="B698" s="222" t="str">
        <f t="shared" si="4"/>
        <v>Klik Disini</v>
      </c>
      <c r="C698" s="223" t="s">
        <v>7474</v>
      </c>
      <c r="D698" s="223"/>
      <c r="E698" s="223" t="s">
        <v>7475</v>
      </c>
      <c r="F698" s="223" t="s">
        <v>7476</v>
      </c>
      <c r="G698" s="223" t="s">
        <v>7477</v>
      </c>
      <c r="H698" s="223" t="s">
        <v>262</v>
      </c>
      <c r="I698" s="258" t="s">
        <v>7478</v>
      </c>
      <c r="J698" s="186" t="s">
        <v>319</v>
      </c>
      <c r="K698" s="223"/>
      <c r="L698" s="264"/>
      <c r="M698" s="265"/>
      <c r="N698" s="223" t="s">
        <v>449</v>
      </c>
      <c r="O698" s="223" t="s">
        <v>3419</v>
      </c>
      <c r="P698" s="260">
        <v>2011</v>
      </c>
      <c r="Q698" s="260">
        <v>2018</v>
      </c>
      <c r="R698" s="223" t="s">
        <v>3412</v>
      </c>
      <c r="S698" s="223" t="s">
        <v>78</v>
      </c>
      <c r="T698" s="223" t="s">
        <v>451</v>
      </c>
      <c r="U698" s="261">
        <v>72</v>
      </c>
      <c r="V698" s="86" t="s">
        <v>452</v>
      </c>
      <c r="W698" s="223" t="s">
        <v>975</v>
      </c>
      <c r="X698" s="223" t="s">
        <v>7479</v>
      </c>
      <c r="Y698" s="262">
        <v>51000</v>
      </c>
      <c r="Z698" s="226"/>
      <c r="AA698" s="241">
        <f t="shared" si="5"/>
        <v>0</v>
      </c>
      <c r="AB698" s="237" t="s">
        <v>7480</v>
      </c>
    </row>
    <row r="699" spans="1:28" ht="15" customHeight="1">
      <c r="A699" s="109">
        <v>690</v>
      </c>
      <c r="B699" s="222" t="str">
        <f t="shared" si="4"/>
        <v>Klik Disini</v>
      </c>
      <c r="C699" s="223" t="s">
        <v>7481</v>
      </c>
      <c r="D699" s="223"/>
      <c r="E699" s="223" t="s">
        <v>7482</v>
      </c>
      <c r="F699" s="223" t="s">
        <v>7483</v>
      </c>
      <c r="G699" s="223" t="s">
        <v>7484</v>
      </c>
      <c r="H699" s="223" t="s">
        <v>384</v>
      </c>
      <c r="I699" s="258" t="s">
        <v>446</v>
      </c>
      <c r="J699" s="186" t="s">
        <v>383</v>
      </c>
      <c r="K699" s="223"/>
      <c r="L699" s="264"/>
      <c r="M699" s="265"/>
      <c r="N699" s="223" t="s">
        <v>449</v>
      </c>
      <c r="O699" s="223" t="s">
        <v>3419</v>
      </c>
      <c r="P699" s="260">
        <v>2010</v>
      </c>
      <c r="Q699" s="260">
        <v>2018</v>
      </c>
      <c r="R699" s="223" t="s">
        <v>3412</v>
      </c>
      <c r="S699" s="223" t="s">
        <v>78</v>
      </c>
      <c r="T699" s="223" t="s">
        <v>451</v>
      </c>
      <c r="U699" s="261">
        <v>112</v>
      </c>
      <c r="V699" s="86" t="s">
        <v>452</v>
      </c>
      <c r="W699" s="223" t="s">
        <v>480</v>
      </c>
      <c r="X699" s="223" t="s">
        <v>7485</v>
      </c>
      <c r="Y699" s="262">
        <v>57500</v>
      </c>
      <c r="Z699" s="226"/>
      <c r="AA699" s="241">
        <f t="shared" si="5"/>
        <v>0</v>
      </c>
      <c r="AB699" s="237" t="s">
        <v>7486</v>
      </c>
    </row>
    <row r="700" spans="1:28" ht="15" customHeight="1">
      <c r="A700" s="109">
        <v>691</v>
      </c>
      <c r="B700" s="222" t="str">
        <f t="shared" si="4"/>
        <v>Klik Disini</v>
      </c>
      <c r="C700" s="223" t="s">
        <v>7487</v>
      </c>
      <c r="D700" s="223"/>
      <c r="E700" s="223" t="s">
        <v>6375</v>
      </c>
      <c r="F700" s="223" t="s">
        <v>7488</v>
      </c>
      <c r="G700" s="223" t="s">
        <v>7489</v>
      </c>
      <c r="H700" s="223" t="s">
        <v>7167</v>
      </c>
      <c r="I700" s="258" t="s">
        <v>446</v>
      </c>
      <c r="J700" s="186" t="s">
        <v>385</v>
      </c>
      <c r="K700" s="223"/>
      <c r="L700" s="264"/>
      <c r="M700" s="265"/>
      <c r="N700" s="223" t="s">
        <v>449</v>
      </c>
      <c r="O700" s="223" t="s">
        <v>3419</v>
      </c>
      <c r="P700" s="260">
        <v>2010</v>
      </c>
      <c r="Q700" s="260">
        <v>2018</v>
      </c>
      <c r="R700" s="223" t="s">
        <v>3412</v>
      </c>
      <c r="S700" s="223" t="s">
        <v>78</v>
      </c>
      <c r="T700" s="223" t="s">
        <v>451</v>
      </c>
      <c r="U700" s="261">
        <v>144</v>
      </c>
      <c r="V700" s="86" t="s">
        <v>452</v>
      </c>
      <c r="W700" s="223" t="s">
        <v>1214</v>
      </c>
      <c r="X700" s="223" t="s">
        <v>7490</v>
      </c>
      <c r="Y700" s="262">
        <v>48000</v>
      </c>
      <c r="Z700" s="226"/>
      <c r="AA700" s="241">
        <f t="shared" si="5"/>
        <v>0</v>
      </c>
      <c r="AB700" s="237" t="s">
        <v>7491</v>
      </c>
    </row>
    <row r="701" spans="1:28" ht="15" customHeight="1">
      <c r="A701" s="109">
        <v>692</v>
      </c>
      <c r="B701" s="222" t="str">
        <f t="shared" si="4"/>
        <v>Klik Disini</v>
      </c>
      <c r="C701" s="223" t="s">
        <v>7492</v>
      </c>
      <c r="D701" s="223"/>
      <c r="E701" s="223" t="s">
        <v>7493</v>
      </c>
      <c r="F701" s="223" t="s">
        <v>7494</v>
      </c>
      <c r="G701" s="223" t="s">
        <v>7495</v>
      </c>
      <c r="H701" s="223" t="s">
        <v>6656</v>
      </c>
      <c r="I701" s="258" t="s">
        <v>446</v>
      </c>
      <c r="J701" s="186" t="s">
        <v>339</v>
      </c>
      <c r="K701" s="223"/>
      <c r="L701" s="264"/>
      <c r="M701" s="265"/>
      <c r="N701" s="223" t="s">
        <v>449</v>
      </c>
      <c r="O701" s="223" t="s">
        <v>3419</v>
      </c>
      <c r="P701" s="260">
        <v>2013</v>
      </c>
      <c r="Q701" s="260">
        <v>2018</v>
      </c>
      <c r="R701" s="223" t="s">
        <v>3412</v>
      </c>
      <c r="S701" s="223" t="s">
        <v>78</v>
      </c>
      <c r="T701" s="223" t="s">
        <v>451</v>
      </c>
      <c r="U701" s="261">
        <v>150</v>
      </c>
      <c r="V701" s="86" t="s">
        <v>452</v>
      </c>
      <c r="W701" s="223" t="s">
        <v>2525</v>
      </c>
      <c r="X701" s="223" t="s">
        <v>7496</v>
      </c>
      <c r="Y701" s="262">
        <v>70500</v>
      </c>
      <c r="Z701" s="226"/>
      <c r="AA701" s="241">
        <f t="shared" si="5"/>
        <v>0</v>
      </c>
      <c r="AB701" s="237" t="s">
        <v>7497</v>
      </c>
    </row>
    <row r="702" spans="1:28" ht="15" customHeight="1">
      <c r="A702" s="109">
        <v>693</v>
      </c>
      <c r="B702" s="222" t="str">
        <f t="shared" si="4"/>
        <v>Klik Disini</v>
      </c>
      <c r="C702" s="223" t="s">
        <v>7498</v>
      </c>
      <c r="D702" s="223"/>
      <c r="E702" s="223" t="s">
        <v>3408</v>
      </c>
      <c r="F702" s="223" t="s">
        <v>7499</v>
      </c>
      <c r="G702" s="223" t="s">
        <v>7500</v>
      </c>
      <c r="H702" s="223" t="s">
        <v>4580</v>
      </c>
      <c r="I702" s="258" t="s">
        <v>446</v>
      </c>
      <c r="J702" s="186" t="s">
        <v>347</v>
      </c>
      <c r="K702" s="223"/>
      <c r="L702" s="264"/>
      <c r="M702" s="265"/>
      <c r="N702" s="223"/>
      <c r="O702" s="223"/>
      <c r="P702" s="260">
        <v>2018</v>
      </c>
      <c r="Q702" s="260">
        <v>2018</v>
      </c>
      <c r="R702" s="223" t="s">
        <v>3643</v>
      </c>
      <c r="S702" s="223" t="s">
        <v>78</v>
      </c>
      <c r="T702" s="223"/>
      <c r="U702" s="261">
        <v>128</v>
      </c>
      <c r="V702" s="86" t="s">
        <v>452</v>
      </c>
      <c r="W702" s="223" t="s">
        <v>3676</v>
      </c>
      <c r="X702" s="223" t="s">
        <v>7501</v>
      </c>
      <c r="Y702" s="262">
        <v>67500</v>
      </c>
      <c r="Z702" s="226"/>
      <c r="AA702" s="241">
        <f t="shared" si="5"/>
        <v>0</v>
      </c>
      <c r="AB702" s="237" t="s">
        <v>7502</v>
      </c>
    </row>
    <row r="703" spans="1:28" ht="15" customHeight="1">
      <c r="A703" s="109">
        <v>694</v>
      </c>
      <c r="B703" s="222" t="str">
        <f t="shared" si="4"/>
        <v>Klik Disini</v>
      </c>
      <c r="C703" s="223" t="s">
        <v>7503</v>
      </c>
      <c r="D703" s="223"/>
      <c r="E703" s="223" t="s">
        <v>7040</v>
      </c>
      <c r="F703" s="223" t="s">
        <v>7504</v>
      </c>
      <c r="G703" s="223" t="s">
        <v>7505</v>
      </c>
      <c r="H703" s="223" t="s">
        <v>2070</v>
      </c>
      <c r="I703" s="258" t="s">
        <v>583</v>
      </c>
      <c r="J703" s="186" t="s">
        <v>263</v>
      </c>
      <c r="K703" s="223"/>
      <c r="L703" s="264"/>
      <c r="M703" s="265"/>
      <c r="N703" s="223" t="s">
        <v>449</v>
      </c>
      <c r="O703" s="223" t="s">
        <v>3419</v>
      </c>
      <c r="P703" s="260">
        <v>2010</v>
      </c>
      <c r="Q703" s="260">
        <v>2018</v>
      </c>
      <c r="R703" s="223" t="s">
        <v>6981</v>
      </c>
      <c r="S703" s="223" t="s">
        <v>78</v>
      </c>
      <c r="T703" s="223" t="s">
        <v>451</v>
      </c>
      <c r="U703" s="261">
        <v>29</v>
      </c>
      <c r="V703" s="86" t="s">
        <v>452</v>
      </c>
      <c r="W703" s="223" t="s">
        <v>4514</v>
      </c>
      <c r="X703" s="223" t="s">
        <v>7506</v>
      </c>
      <c r="Y703" s="262">
        <v>38000</v>
      </c>
      <c r="Z703" s="226"/>
      <c r="AA703" s="241">
        <f t="shared" si="5"/>
        <v>0</v>
      </c>
      <c r="AB703" s="237" t="s">
        <v>7507</v>
      </c>
    </row>
    <row r="704" spans="1:28" ht="15" customHeight="1">
      <c r="A704" s="109">
        <v>695</v>
      </c>
      <c r="B704" s="222" t="str">
        <f t="shared" si="4"/>
        <v>Klik Disini</v>
      </c>
      <c r="C704" s="223" t="s">
        <v>7508</v>
      </c>
      <c r="D704" s="223"/>
      <c r="E704" s="223" t="s">
        <v>7509</v>
      </c>
      <c r="F704" s="223" t="s">
        <v>7510</v>
      </c>
      <c r="G704" s="223" t="s">
        <v>7511</v>
      </c>
      <c r="H704" s="223" t="s">
        <v>384</v>
      </c>
      <c r="I704" s="258" t="s">
        <v>446</v>
      </c>
      <c r="J704" s="186" t="s">
        <v>353</v>
      </c>
      <c r="K704" s="264"/>
      <c r="L704" s="264"/>
      <c r="M704" s="259"/>
      <c r="N704" s="223" t="s">
        <v>449</v>
      </c>
      <c r="O704" s="223" t="s">
        <v>3419</v>
      </c>
      <c r="P704" s="260">
        <v>2016</v>
      </c>
      <c r="Q704" s="260">
        <v>2018</v>
      </c>
      <c r="R704" s="223" t="s">
        <v>3412</v>
      </c>
      <c r="S704" s="223" t="s">
        <v>78</v>
      </c>
      <c r="T704" s="223" t="s">
        <v>451</v>
      </c>
      <c r="U704" s="261">
        <v>96</v>
      </c>
      <c r="V704" s="86" t="s">
        <v>452</v>
      </c>
      <c r="W704" s="223" t="s">
        <v>1375</v>
      </c>
      <c r="X704" s="223" t="s">
        <v>7512</v>
      </c>
      <c r="Y704" s="262">
        <v>43000</v>
      </c>
      <c r="Z704" s="226"/>
      <c r="AA704" s="241">
        <f t="shared" si="5"/>
        <v>0</v>
      </c>
      <c r="AB704" s="237" t="s">
        <v>7513</v>
      </c>
    </row>
    <row r="705" spans="1:28" ht="15" customHeight="1">
      <c r="A705" s="109">
        <v>696</v>
      </c>
      <c r="B705" s="222" t="str">
        <f t="shared" si="4"/>
        <v>Klik Disini</v>
      </c>
      <c r="C705" s="223" t="s">
        <v>7514</v>
      </c>
      <c r="D705" s="223"/>
      <c r="E705" s="223" t="s">
        <v>6419</v>
      </c>
      <c r="F705" s="223" t="s">
        <v>7515</v>
      </c>
      <c r="G705" s="223" t="s">
        <v>7516</v>
      </c>
      <c r="H705" s="223" t="s">
        <v>4580</v>
      </c>
      <c r="I705" s="258" t="s">
        <v>446</v>
      </c>
      <c r="J705" s="186" t="s">
        <v>347</v>
      </c>
      <c r="K705" s="223" t="s">
        <v>447</v>
      </c>
      <c r="L705" s="223"/>
      <c r="M705" s="259" t="s">
        <v>447</v>
      </c>
      <c r="N705" s="223" t="s">
        <v>449</v>
      </c>
      <c r="O705" s="223" t="s">
        <v>462</v>
      </c>
      <c r="P705" s="260">
        <v>2017</v>
      </c>
      <c r="Q705" s="260">
        <v>2018</v>
      </c>
      <c r="R705" s="223" t="s">
        <v>3643</v>
      </c>
      <c r="S705" s="223" t="s">
        <v>78</v>
      </c>
      <c r="T705" s="223" t="s">
        <v>451</v>
      </c>
      <c r="U705" s="261">
        <v>240</v>
      </c>
      <c r="V705" s="86" t="s">
        <v>452</v>
      </c>
      <c r="W705" s="223" t="s">
        <v>1109</v>
      </c>
      <c r="X705" s="223" t="s">
        <v>7517</v>
      </c>
      <c r="Y705" s="262">
        <v>83000</v>
      </c>
      <c r="Z705" s="226"/>
      <c r="AA705" s="241">
        <f t="shared" si="5"/>
        <v>0</v>
      </c>
      <c r="AB705" s="237" t="s">
        <v>7518</v>
      </c>
    </row>
    <row r="706" spans="1:28" ht="15" customHeight="1">
      <c r="A706" s="109">
        <v>697</v>
      </c>
      <c r="B706" s="222" t="str">
        <f t="shared" si="4"/>
        <v>Klik Disini</v>
      </c>
      <c r="C706" s="223" t="s">
        <v>7519</v>
      </c>
      <c r="D706" s="223"/>
      <c r="E706" s="223" t="s">
        <v>7520</v>
      </c>
      <c r="F706" s="223" t="s">
        <v>7521</v>
      </c>
      <c r="G706" s="223" t="s">
        <v>7522</v>
      </c>
      <c r="H706" s="223" t="s">
        <v>262</v>
      </c>
      <c r="I706" s="258" t="s">
        <v>446</v>
      </c>
      <c r="J706" s="186" t="s">
        <v>343</v>
      </c>
      <c r="K706" s="223" t="s">
        <v>447</v>
      </c>
      <c r="L706" s="223"/>
      <c r="M706" s="259" t="s">
        <v>447</v>
      </c>
      <c r="N706" s="223" t="s">
        <v>449</v>
      </c>
      <c r="O706" s="223" t="s">
        <v>3419</v>
      </c>
      <c r="P706" s="260">
        <v>2009</v>
      </c>
      <c r="Q706" s="260">
        <v>2018</v>
      </c>
      <c r="R706" s="223" t="s">
        <v>3412</v>
      </c>
      <c r="S706" s="223" t="s">
        <v>78</v>
      </c>
      <c r="T706" s="223" t="s">
        <v>451</v>
      </c>
      <c r="U706" s="261">
        <v>208</v>
      </c>
      <c r="V706" s="86" t="s">
        <v>452</v>
      </c>
      <c r="W706" s="223" t="s">
        <v>7523</v>
      </c>
      <c r="X706" s="223" t="s">
        <v>7524</v>
      </c>
      <c r="Y706" s="262">
        <v>112000</v>
      </c>
      <c r="Z706" s="226"/>
      <c r="AA706" s="241">
        <f t="shared" si="5"/>
        <v>0</v>
      </c>
      <c r="AB706" s="237" t="s">
        <v>7525</v>
      </c>
    </row>
    <row r="707" spans="1:28" ht="15" customHeight="1">
      <c r="A707" s="109">
        <v>698</v>
      </c>
      <c r="B707" s="222" t="str">
        <f t="shared" si="4"/>
        <v>Klik Disini</v>
      </c>
      <c r="C707" s="223" t="s">
        <v>7526</v>
      </c>
      <c r="D707" s="223"/>
      <c r="E707" s="223" t="s">
        <v>5100</v>
      </c>
      <c r="F707" s="223" t="s">
        <v>7527</v>
      </c>
      <c r="G707" s="223" t="s">
        <v>7528</v>
      </c>
      <c r="H707" s="223" t="s">
        <v>774</v>
      </c>
      <c r="I707" s="258" t="s">
        <v>1844</v>
      </c>
      <c r="J707" s="186" t="s">
        <v>395</v>
      </c>
      <c r="K707" s="223"/>
      <c r="L707" s="264"/>
      <c r="M707" s="265"/>
      <c r="N707" s="223"/>
      <c r="O707" s="223"/>
      <c r="P707" s="260">
        <v>2009</v>
      </c>
      <c r="Q707" s="260">
        <v>2018</v>
      </c>
      <c r="R707" s="223" t="s">
        <v>3412</v>
      </c>
      <c r="S707" s="223" t="s">
        <v>78</v>
      </c>
      <c r="T707" s="223"/>
      <c r="U707" s="261">
        <v>176</v>
      </c>
      <c r="V707" s="86" t="s">
        <v>452</v>
      </c>
      <c r="W707" s="223" t="s">
        <v>983</v>
      </c>
      <c r="X707" s="223" t="s">
        <v>7529</v>
      </c>
      <c r="Y707" s="262">
        <v>57000</v>
      </c>
      <c r="Z707" s="226"/>
      <c r="AA707" s="241">
        <f t="shared" si="5"/>
        <v>0</v>
      </c>
      <c r="AB707" s="237" t="s">
        <v>7530</v>
      </c>
    </row>
    <row r="708" spans="1:28" ht="15" customHeight="1">
      <c r="A708" s="109">
        <v>699</v>
      </c>
      <c r="B708" s="222" t="str">
        <f t="shared" si="4"/>
        <v>Klik Disini</v>
      </c>
      <c r="C708" s="223" t="s">
        <v>7531</v>
      </c>
      <c r="D708" s="223"/>
      <c r="E708" s="223" t="s">
        <v>7532</v>
      </c>
      <c r="F708" s="223" t="s">
        <v>7533</v>
      </c>
      <c r="G708" s="223" t="s">
        <v>7534</v>
      </c>
      <c r="H708" s="223" t="s">
        <v>386</v>
      </c>
      <c r="I708" s="258" t="s">
        <v>592</v>
      </c>
      <c r="J708" s="186" t="s">
        <v>322</v>
      </c>
      <c r="K708" s="223"/>
      <c r="L708" s="264"/>
      <c r="M708" s="265"/>
      <c r="N708" s="223"/>
      <c r="O708" s="223"/>
      <c r="P708" s="260">
        <v>2018</v>
      </c>
      <c r="Q708" s="260">
        <v>2018</v>
      </c>
      <c r="R708" s="223" t="s">
        <v>3643</v>
      </c>
      <c r="S708" s="223" t="s">
        <v>78</v>
      </c>
      <c r="T708" s="223"/>
      <c r="U708" s="261">
        <v>192</v>
      </c>
      <c r="V708" s="86" t="s">
        <v>452</v>
      </c>
      <c r="W708" s="223" t="s">
        <v>1718</v>
      </c>
      <c r="X708" s="223" t="s">
        <v>7535</v>
      </c>
      <c r="Y708" s="262">
        <v>82000</v>
      </c>
      <c r="Z708" s="226"/>
      <c r="AA708" s="241">
        <f t="shared" si="5"/>
        <v>0</v>
      </c>
      <c r="AB708" s="237" t="s">
        <v>7536</v>
      </c>
    </row>
    <row r="709" spans="1:28" ht="15" customHeight="1">
      <c r="A709" s="109">
        <v>700</v>
      </c>
      <c r="B709" s="222" t="str">
        <f t="shared" si="4"/>
        <v>Klik Disini</v>
      </c>
      <c r="C709" s="223" t="s">
        <v>7537</v>
      </c>
      <c r="D709" s="223"/>
      <c r="E709" s="223" t="s">
        <v>7040</v>
      </c>
      <c r="F709" s="223" t="s">
        <v>7538</v>
      </c>
      <c r="G709" s="223" t="s">
        <v>7539</v>
      </c>
      <c r="H709" s="223" t="s">
        <v>2070</v>
      </c>
      <c r="I709" s="258" t="s">
        <v>583</v>
      </c>
      <c r="J709" s="186" t="s">
        <v>263</v>
      </c>
      <c r="K709" s="223"/>
      <c r="L709" s="264"/>
      <c r="M709" s="265"/>
      <c r="N709" s="223"/>
      <c r="O709" s="223"/>
      <c r="P709" s="260">
        <v>2011</v>
      </c>
      <c r="Q709" s="260">
        <v>2018</v>
      </c>
      <c r="R709" s="223" t="s">
        <v>6981</v>
      </c>
      <c r="S709" s="223" t="s">
        <v>78</v>
      </c>
      <c r="T709" s="223"/>
      <c r="U709" s="261">
        <v>28</v>
      </c>
      <c r="V709" s="86" t="s">
        <v>452</v>
      </c>
      <c r="W709" s="223" t="s">
        <v>3894</v>
      </c>
      <c r="X709" s="223" t="s">
        <v>7540</v>
      </c>
      <c r="Y709" s="262">
        <v>34000</v>
      </c>
      <c r="Z709" s="226"/>
      <c r="AA709" s="241">
        <f t="shared" si="5"/>
        <v>0</v>
      </c>
      <c r="AB709" s="237" t="s">
        <v>7541</v>
      </c>
    </row>
    <row r="710" spans="1:28" ht="15" customHeight="1">
      <c r="A710" s="109">
        <v>701</v>
      </c>
      <c r="B710" s="222" t="str">
        <f t="shared" si="4"/>
        <v>Klik Disini</v>
      </c>
      <c r="C710" s="223" t="s">
        <v>7542</v>
      </c>
      <c r="D710" s="223"/>
      <c r="E710" s="223" t="s">
        <v>7543</v>
      </c>
      <c r="F710" s="223" t="s">
        <v>7544</v>
      </c>
      <c r="G710" s="223" t="s">
        <v>7545</v>
      </c>
      <c r="H710" s="223" t="s">
        <v>4580</v>
      </c>
      <c r="I710" s="258" t="s">
        <v>446</v>
      </c>
      <c r="J710" s="186" t="s">
        <v>347</v>
      </c>
      <c r="K710" s="223"/>
      <c r="L710" s="264"/>
      <c r="M710" s="265"/>
      <c r="N710" s="223" t="s">
        <v>449</v>
      </c>
      <c r="O710" s="223" t="s">
        <v>3419</v>
      </c>
      <c r="P710" s="260">
        <v>2009</v>
      </c>
      <c r="Q710" s="260">
        <v>2018</v>
      </c>
      <c r="R710" s="223" t="s">
        <v>3643</v>
      </c>
      <c r="S710" s="223" t="s">
        <v>78</v>
      </c>
      <c r="T710" s="223" t="s">
        <v>451</v>
      </c>
      <c r="U710" s="261">
        <v>132</v>
      </c>
      <c r="V710" s="86" t="s">
        <v>452</v>
      </c>
      <c r="W710" s="223" t="s">
        <v>4347</v>
      </c>
      <c r="X710" s="223" t="s">
        <v>7546</v>
      </c>
      <c r="Y710" s="262">
        <v>122000</v>
      </c>
      <c r="Z710" s="226"/>
      <c r="AA710" s="241">
        <f t="shared" si="5"/>
        <v>0</v>
      </c>
      <c r="AB710" s="237" t="s">
        <v>7547</v>
      </c>
    </row>
    <row r="711" spans="1:28" ht="15" customHeight="1">
      <c r="A711" s="109">
        <v>702</v>
      </c>
      <c r="B711" s="222" t="str">
        <f t="shared" si="4"/>
        <v>Klik Disini</v>
      </c>
      <c r="C711" s="223" t="s">
        <v>7548</v>
      </c>
      <c r="D711" s="223"/>
      <c r="E711" s="223" t="s">
        <v>3408</v>
      </c>
      <c r="F711" s="223" t="s">
        <v>7549</v>
      </c>
      <c r="G711" s="223" t="s">
        <v>7550</v>
      </c>
      <c r="H711" s="223" t="s">
        <v>4580</v>
      </c>
      <c r="I711" s="258" t="s">
        <v>592</v>
      </c>
      <c r="J711" s="186" t="s">
        <v>322</v>
      </c>
      <c r="K711" s="223"/>
      <c r="L711" s="264"/>
      <c r="M711" s="265"/>
      <c r="N711" s="223" t="s">
        <v>449</v>
      </c>
      <c r="O711" s="223" t="s">
        <v>3419</v>
      </c>
      <c r="P711" s="260">
        <v>2018</v>
      </c>
      <c r="Q711" s="260">
        <v>2018</v>
      </c>
      <c r="R711" s="223" t="s">
        <v>3643</v>
      </c>
      <c r="S711" s="223" t="s">
        <v>78</v>
      </c>
      <c r="T711" s="223" t="s">
        <v>451</v>
      </c>
      <c r="U711" s="261">
        <v>160</v>
      </c>
      <c r="V711" s="86" t="s">
        <v>452</v>
      </c>
      <c r="W711" s="223" t="s">
        <v>4453</v>
      </c>
      <c r="X711" s="223" t="s">
        <v>7551</v>
      </c>
      <c r="Y711" s="262">
        <v>75000</v>
      </c>
      <c r="Z711" s="226"/>
      <c r="AA711" s="241">
        <f t="shared" si="5"/>
        <v>0</v>
      </c>
      <c r="AB711" s="237" t="s">
        <v>7552</v>
      </c>
    </row>
    <row r="712" spans="1:28" ht="15" customHeight="1">
      <c r="A712" s="109">
        <v>703</v>
      </c>
      <c r="B712" s="222" t="str">
        <f t="shared" si="4"/>
        <v>Klik Disini</v>
      </c>
      <c r="C712" s="223" t="s">
        <v>7553</v>
      </c>
      <c r="D712" s="223"/>
      <c r="E712" s="223" t="s">
        <v>7040</v>
      </c>
      <c r="F712" s="223" t="s">
        <v>7554</v>
      </c>
      <c r="G712" s="223" t="s">
        <v>7555</v>
      </c>
      <c r="H712" s="223" t="s">
        <v>2070</v>
      </c>
      <c r="I712" s="258" t="s">
        <v>583</v>
      </c>
      <c r="J712" s="186" t="s">
        <v>263</v>
      </c>
      <c r="K712" s="223"/>
      <c r="L712" s="264"/>
      <c r="M712" s="265"/>
      <c r="N712" s="223" t="s">
        <v>449</v>
      </c>
      <c r="O712" s="223" t="s">
        <v>3419</v>
      </c>
      <c r="P712" s="260">
        <v>2009</v>
      </c>
      <c r="Q712" s="260">
        <v>2018</v>
      </c>
      <c r="R712" s="223" t="s">
        <v>6981</v>
      </c>
      <c r="S712" s="223" t="s">
        <v>78</v>
      </c>
      <c r="T712" s="223" t="s">
        <v>451</v>
      </c>
      <c r="U712" s="261">
        <v>48</v>
      </c>
      <c r="V712" s="86" t="s">
        <v>452</v>
      </c>
      <c r="W712" s="223" t="s">
        <v>606</v>
      </c>
      <c r="X712" s="223" t="s">
        <v>7556</v>
      </c>
      <c r="Y712" s="262">
        <v>53500</v>
      </c>
      <c r="Z712" s="226"/>
      <c r="AA712" s="241">
        <f t="shared" si="5"/>
        <v>0</v>
      </c>
      <c r="AB712" s="237" t="s">
        <v>7557</v>
      </c>
    </row>
    <row r="713" spans="1:28" ht="15" customHeight="1">
      <c r="A713" s="109">
        <v>704</v>
      </c>
      <c r="B713" s="222" t="str">
        <f t="shared" si="4"/>
        <v>Klik Disini</v>
      </c>
      <c r="C713" s="223" t="s">
        <v>7558</v>
      </c>
      <c r="D713" s="223"/>
      <c r="E713" s="223" t="s">
        <v>7559</v>
      </c>
      <c r="F713" s="223" t="s">
        <v>7560</v>
      </c>
      <c r="G713" s="223" t="s">
        <v>7561</v>
      </c>
      <c r="H713" s="223" t="s">
        <v>3662</v>
      </c>
      <c r="I713" s="258" t="s">
        <v>446</v>
      </c>
      <c r="J713" s="186" t="s">
        <v>353</v>
      </c>
      <c r="K713" s="223"/>
      <c r="L713" s="264"/>
      <c r="M713" s="265"/>
      <c r="N713" s="223" t="s">
        <v>449</v>
      </c>
      <c r="O713" s="223" t="s">
        <v>3419</v>
      </c>
      <c r="P713" s="260">
        <v>2010</v>
      </c>
      <c r="Q713" s="260">
        <v>2018</v>
      </c>
      <c r="R713" s="223" t="s">
        <v>3643</v>
      </c>
      <c r="S713" s="223" t="s">
        <v>78</v>
      </c>
      <c r="T713" s="223" t="s">
        <v>451</v>
      </c>
      <c r="U713" s="261">
        <v>128</v>
      </c>
      <c r="V713" s="86" t="s">
        <v>452</v>
      </c>
      <c r="W713" s="223" t="s">
        <v>3324</v>
      </c>
      <c r="X713" s="223" t="s">
        <v>7562</v>
      </c>
      <c r="Y713" s="262">
        <v>45000</v>
      </c>
      <c r="Z713" s="226"/>
      <c r="AA713" s="241">
        <f t="shared" si="5"/>
        <v>0</v>
      </c>
      <c r="AB713" s="237" t="s">
        <v>7563</v>
      </c>
    </row>
    <row r="714" spans="1:28" ht="15" customHeight="1">
      <c r="A714" s="109">
        <v>705</v>
      </c>
      <c r="B714" s="222" t="str">
        <f t="shared" si="4"/>
        <v>Klik Disini</v>
      </c>
      <c r="C714" s="223" t="s">
        <v>7564</v>
      </c>
      <c r="D714" s="223"/>
      <c r="E714" s="223" t="s">
        <v>7565</v>
      </c>
      <c r="F714" s="223" t="s">
        <v>7566</v>
      </c>
      <c r="G714" s="223" t="s">
        <v>7567</v>
      </c>
      <c r="H714" s="223" t="s">
        <v>4580</v>
      </c>
      <c r="I714" s="258" t="s">
        <v>592</v>
      </c>
      <c r="J714" s="186" t="s">
        <v>322</v>
      </c>
      <c r="K714" s="223"/>
      <c r="L714" s="264"/>
      <c r="M714" s="265"/>
      <c r="N714" s="223" t="s">
        <v>449</v>
      </c>
      <c r="O714" s="223" t="s">
        <v>3419</v>
      </c>
      <c r="P714" s="260">
        <v>2011</v>
      </c>
      <c r="Q714" s="260">
        <v>2018</v>
      </c>
      <c r="R714" s="223" t="s">
        <v>3643</v>
      </c>
      <c r="S714" s="223" t="s">
        <v>78</v>
      </c>
      <c r="T714" s="223" t="s">
        <v>451</v>
      </c>
      <c r="U714" s="261">
        <v>82</v>
      </c>
      <c r="V714" s="86" t="s">
        <v>452</v>
      </c>
      <c r="W714" s="223" t="s">
        <v>480</v>
      </c>
      <c r="X714" s="223" t="s">
        <v>7568</v>
      </c>
      <c r="Y714" s="262">
        <v>69500</v>
      </c>
      <c r="Z714" s="226"/>
      <c r="AA714" s="241">
        <f t="shared" si="5"/>
        <v>0</v>
      </c>
      <c r="AB714" s="237" t="s">
        <v>7569</v>
      </c>
    </row>
    <row r="715" spans="1:28" ht="15" customHeight="1">
      <c r="A715" s="109">
        <v>706</v>
      </c>
      <c r="B715" s="222" t="str">
        <f t="shared" si="4"/>
        <v>Klik Disini</v>
      </c>
      <c r="C715" s="223" t="s">
        <v>7570</v>
      </c>
      <c r="D715" s="223"/>
      <c r="E715" s="223" t="s">
        <v>7571</v>
      </c>
      <c r="F715" s="223" t="s">
        <v>7572</v>
      </c>
      <c r="G715" s="223" t="s">
        <v>7573</v>
      </c>
      <c r="H715" s="223" t="s">
        <v>314</v>
      </c>
      <c r="I715" s="258" t="s">
        <v>3447</v>
      </c>
      <c r="J715" s="186" t="s">
        <v>313</v>
      </c>
      <c r="K715" s="223"/>
      <c r="L715" s="264"/>
      <c r="M715" s="265"/>
      <c r="N715" s="223" t="s">
        <v>449</v>
      </c>
      <c r="O715" s="223" t="s">
        <v>3419</v>
      </c>
      <c r="P715" s="260">
        <v>2009</v>
      </c>
      <c r="Q715" s="260">
        <v>2018</v>
      </c>
      <c r="R715" s="223" t="s">
        <v>3412</v>
      </c>
      <c r="S715" s="223" t="s">
        <v>78</v>
      </c>
      <c r="T715" s="223" t="s">
        <v>451</v>
      </c>
      <c r="U715" s="261">
        <v>80</v>
      </c>
      <c r="V715" s="86" t="s">
        <v>452</v>
      </c>
      <c r="W715" s="223" t="s">
        <v>1633</v>
      </c>
      <c r="X715" s="223" t="s">
        <v>7574</v>
      </c>
      <c r="Y715" s="262">
        <v>63000</v>
      </c>
      <c r="Z715" s="226"/>
      <c r="AA715" s="241">
        <f t="shared" si="5"/>
        <v>0</v>
      </c>
      <c r="AB715" s="237" t="s">
        <v>7575</v>
      </c>
    </row>
    <row r="716" spans="1:28" ht="15" customHeight="1">
      <c r="A716" s="109">
        <v>707</v>
      </c>
      <c r="B716" s="222" t="str">
        <f t="shared" si="4"/>
        <v>Klik Disini</v>
      </c>
      <c r="C716" s="223" t="s">
        <v>7576</v>
      </c>
      <c r="D716" s="223"/>
      <c r="E716" s="223" t="s">
        <v>7577</v>
      </c>
      <c r="F716" s="223" t="s">
        <v>7578</v>
      </c>
      <c r="G716" s="223" t="s">
        <v>7579</v>
      </c>
      <c r="H716" s="223" t="s">
        <v>1843</v>
      </c>
      <c r="I716" s="258" t="s">
        <v>446</v>
      </c>
      <c r="J716" s="186" t="s">
        <v>339</v>
      </c>
      <c r="K716" s="223" t="s">
        <v>447</v>
      </c>
      <c r="L716" s="223"/>
      <c r="M716" s="259" t="s">
        <v>447</v>
      </c>
      <c r="N716" s="223" t="s">
        <v>449</v>
      </c>
      <c r="O716" s="223" t="s">
        <v>3419</v>
      </c>
      <c r="P716" s="260">
        <v>2017</v>
      </c>
      <c r="Q716" s="260">
        <v>2018</v>
      </c>
      <c r="R716" s="223" t="s">
        <v>3675</v>
      </c>
      <c r="S716" s="223" t="s">
        <v>78</v>
      </c>
      <c r="T716" s="223" t="s">
        <v>451</v>
      </c>
      <c r="U716" s="261">
        <v>176</v>
      </c>
      <c r="V716" s="86" t="s">
        <v>452</v>
      </c>
      <c r="W716" s="223" t="s">
        <v>991</v>
      </c>
      <c r="X716" s="223" t="s">
        <v>7580</v>
      </c>
      <c r="Y716" s="262">
        <v>79000</v>
      </c>
      <c r="Z716" s="226"/>
      <c r="AA716" s="241">
        <f t="shared" si="5"/>
        <v>0</v>
      </c>
      <c r="AB716" s="237" t="s">
        <v>7581</v>
      </c>
    </row>
    <row r="717" spans="1:28" ht="15" customHeight="1">
      <c r="A717" s="109">
        <v>708</v>
      </c>
      <c r="B717" s="222" t="str">
        <f t="shared" si="4"/>
        <v>Klik Disini</v>
      </c>
      <c r="C717" s="223" t="s">
        <v>7582</v>
      </c>
      <c r="D717" s="223"/>
      <c r="E717" s="223" t="s">
        <v>4723</v>
      </c>
      <c r="F717" s="223" t="s">
        <v>7583</v>
      </c>
      <c r="G717" s="223" t="s">
        <v>7584</v>
      </c>
      <c r="H717" s="223" t="s">
        <v>3662</v>
      </c>
      <c r="I717" s="258" t="s">
        <v>592</v>
      </c>
      <c r="J717" s="186" t="s">
        <v>322</v>
      </c>
      <c r="K717" s="223"/>
      <c r="L717" s="264"/>
      <c r="M717" s="265"/>
      <c r="N717" s="223" t="s">
        <v>449</v>
      </c>
      <c r="O717" s="223" t="s">
        <v>3419</v>
      </c>
      <c r="P717" s="260">
        <v>2010</v>
      </c>
      <c r="Q717" s="260">
        <v>2018</v>
      </c>
      <c r="R717" s="223" t="s">
        <v>3643</v>
      </c>
      <c r="S717" s="223" t="s">
        <v>78</v>
      </c>
      <c r="T717" s="223" t="s">
        <v>451</v>
      </c>
      <c r="U717" s="261">
        <v>102</v>
      </c>
      <c r="V717" s="86" t="s">
        <v>452</v>
      </c>
      <c r="W717" s="223" t="s">
        <v>877</v>
      </c>
      <c r="X717" s="223" t="s">
        <v>7585</v>
      </c>
      <c r="Y717" s="262">
        <v>46500</v>
      </c>
      <c r="Z717" s="226"/>
      <c r="AA717" s="241">
        <f t="shared" si="5"/>
        <v>0</v>
      </c>
      <c r="AB717" s="237" t="s">
        <v>7586</v>
      </c>
    </row>
    <row r="718" spans="1:28" ht="15" customHeight="1">
      <c r="A718" s="109">
        <v>709</v>
      </c>
      <c r="B718" s="222" t="str">
        <f t="shared" si="4"/>
        <v>Klik Disini</v>
      </c>
      <c r="C718" s="223" t="s">
        <v>7587</v>
      </c>
      <c r="D718" s="223"/>
      <c r="E718" s="223" t="s">
        <v>7588</v>
      </c>
      <c r="F718" s="223" t="s">
        <v>7589</v>
      </c>
      <c r="G718" s="223" t="s">
        <v>7590</v>
      </c>
      <c r="H718" s="223" t="s">
        <v>583</v>
      </c>
      <c r="I718" s="258" t="s">
        <v>583</v>
      </c>
      <c r="J718" s="186" t="s">
        <v>267</v>
      </c>
      <c r="K718" s="223"/>
      <c r="L718" s="264"/>
      <c r="M718" s="265"/>
      <c r="N718" s="223" t="s">
        <v>449</v>
      </c>
      <c r="O718" s="223" t="s">
        <v>3419</v>
      </c>
      <c r="P718" s="260">
        <v>2009</v>
      </c>
      <c r="Q718" s="260">
        <v>2018</v>
      </c>
      <c r="R718" s="223" t="s">
        <v>3480</v>
      </c>
      <c r="S718" s="223" t="s">
        <v>78</v>
      </c>
      <c r="T718" s="223" t="s">
        <v>451</v>
      </c>
      <c r="U718" s="261">
        <v>284</v>
      </c>
      <c r="V718" s="86" t="s">
        <v>452</v>
      </c>
      <c r="W718" s="223" t="s">
        <v>6402</v>
      </c>
      <c r="X718" s="223" t="s">
        <v>7591</v>
      </c>
      <c r="Y718" s="262">
        <v>80000</v>
      </c>
      <c r="Z718" s="226"/>
      <c r="AA718" s="241">
        <f t="shared" si="5"/>
        <v>0</v>
      </c>
      <c r="AB718" s="237" t="s">
        <v>7592</v>
      </c>
    </row>
    <row r="719" spans="1:28" ht="15" customHeight="1">
      <c r="A719" s="109">
        <v>710</v>
      </c>
      <c r="B719" s="222" t="str">
        <f t="shared" si="4"/>
        <v>Klik Disini</v>
      </c>
      <c r="C719" s="223" t="s">
        <v>7593</v>
      </c>
      <c r="D719" s="223"/>
      <c r="E719" s="223" t="s">
        <v>6375</v>
      </c>
      <c r="F719" s="223" t="s">
        <v>7594</v>
      </c>
      <c r="G719" s="223" t="s">
        <v>7595</v>
      </c>
      <c r="H719" s="223" t="s">
        <v>386</v>
      </c>
      <c r="I719" s="258" t="s">
        <v>446</v>
      </c>
      <c r="J719" s="186" t="s">
        <v>385</v>
      </c>
      <c r="K719" s="223"/>
      <c r="L719" s="264"/>
      <c r="M719" s="265"/>
      <c r="N719" s="223" t="s">
        <v>449</v>
      </c>
      <c r="O719" s="223" t="s">
        <v>3419</v>
      </c>
      <c r="P719" s="260">
        <v>2010</v>
      </c>
      <c r="Q719" s="260">
        <v>2018</v>
      </c>
      <c r="R719" s="223" t="s">
        <v>3412</v>
      </c>
      <c r="S719" s="223" t="s">
        <v>78</v>
      </c>
      <c r="T719" s="223" t="s">
        <v>451</v>
      </c>
      <c r="U719" s="261">
        <v>366</v>
      </c>
      <c r="V719" s="86" t="s">
        <v>452</v>
      </c>
      <c r="W719" s="223" t="s">
        <v>6258</v>
      </c>
      <c r="X719" s="223" t="s">
        <v>7596</v>
      </c>
      <c r="Y719" s="262">
        <v>84000</v>
      </c>
      <c r="Z719" s="226"/>
      <c r="AA719" s="241">
        <f t="shared" si="5"/>
        <v>0</v>
      </c>
      <c r="AB719" s="237" t="s">
        <v>7597</v>
      </c>
    </row>
    <row r="720" spans="1:28" ht="15" customHeight="1">
      <c r="A720" s="109">
        <v>711</v>
      </c>
      <c r="B720" s="222" t="str">
        <f t="shared" si="4"/>
        <v>Klik Disini</v>
      </c>
      <c r="C720" s="223" t="s">
        <v>7598</v>
      </c>
      <c r="D720" s="223"/>
      <c r="E720" s="223" t="s">
        <v>7599</v>
      </c>
      <c r="F720" s="223" t="s">
        <v>7600</v>
      </c>
      <c r="G720" s="223" t="s">
        <v>7601</v>
      </c>
      <c r="H720" s="223" t="s">
        <v>323</v>
      </c>
      <c r="I720" s="258" t="s">
        <v>592</v>
      </c>
      <c r="J720" s="186" t="s">
        <v>322</v>
      </c>
      <c r="K720" s="223" t="s">
        <v>1953</v>
      </c>
      <c r="L720" s="223"/>
      <c r="M720" s="259" t="s">
        <v>447</v>
      </c>
      <c r="N720" s="223" t="s">
        <v>449</v>
      </c>
      <c r="O720" s="223" t="s">
        <v>450</v>
      </c>
      <c r="P720" s="260">
        <v>2015</v>
      </c>
      <c r="Q720" s="260">
        <v>2018</v>
      </c>
      <c r="R720" s="223" t="s">
        <v>3412</v>
      </c>
      <c r="S720" s="223" t="s">
        <v>78</v>
      </c>
      <c r="T720" s="223" t="s">
        <v>451</v>
      </c>
      <c r="U720" s="261">
        <v>338</v>
      </c>
      <c r="V720" s="86" t="s">
        <v>452</v>
      </c>
      <c r="W720" s="223" t="s">
        <v>5351</v>
      </c>
      <c r="X720" s="223" t="s">
        <v>7602</v>
      </c>
      <c r="Y720" s="262">
        <v>85500</v>
      </c>
      <c r="Z720" s="226"/>
      <c r="AA720" s="241">
        <f t="shared" si="5"/>
        <v>0</v>
      </c>
      <c r="AB720" s="237" t="s">
        <v>7603</v>
      </c>
    </row>
    <row r="721" spans="1:28" ht="15" customHeight="1">
      <c r="A721" s="109">
        <v>712</v>
      </c>
      <c r="B721" s="222" t="str">
        <f t="shared" si="4"/>
        <v>Klik Disini</v>
      </c>
      <c r="C721" s="223" t="s">
        <v>7604</v>
      </c>
      <c r="D721" s="223"/>
      <c r="E721" s="223" t="s">
        <v>7605</v>
      </c>
      <c r="F721" s="223" t="s">
        <v>7606</v>
      </c>
      <c r="G721" s="223" t="s">
        <v>7607</v>
      </c>
      <c r="H721" s="223" t="s">
        <v>3446</v>
      </c>
      <c r="I721" s="258" t="s">
        <v>592</v>
      </c>
      <c r="J721" s="186" t="s">
        <v>326</v>
      </c>
      <c r="K721" s="223"/>
      <c r="L721" s="264"/>
      <c r="M721" s="265"/>
      <c r="N721" s="223" t="s">
        <v>449</v>
      </c>
      <c r="O721" s="223" t="s">
        <v>3419</v>
      </c>
      <c r="P721" s="260">
        <v>2011</v>
      </c>
      <c r="Q721" s="260">
        <v>2018</v>
      </c>
      <c r="R721" s="223" t="s">
        <v>3412</v>
      </c>
      <c r="S721" s="223" t="s">
        <v>78</v>
      </c>
      <c r="T721" s="223" t="s">
        <v>451</v>
      </c>
      <c r="U721" s="261">
        <v>166</v>
      </c>
      <c r="V721" s="86" t="s">
        <v>452</v>
      </c>
      <c r="W721" s="223" t="s">
        <v>1613</v>
      </c>
      <c r="X721" s="223" t="s">
        <v>7608</v>
      </c>
      <c r="Y721" s="262">
        <v>48500</v>
      </c>
      <c r="Z721" s="226"/>
      <c r="AA721" s="241">
        <f t="shared" si="5"/>
        <v>0</v>
      </c>
      <c r="AB721" s="237" t="s">
        <v>7609</v>
      </c>
    </row>
    <row r="722" spans="1:28" ht="15" customHeight="1">
      <c r="A722" s="109">
        <v>713</v>
      </c>
      <c r="B722" s="222" t="str">
        <f t="shared" si="4"/>
        <v>Klik Disini</v>
      </c>
      <c r="C722" s="223" t="s">
        <v>7610</v>
      </c>
      <c r="D722" s="223"/>
      <c r="E722" s="223" t="s">
        <v>7040</v>
      </c>
      <c r="F722" s="223" t="s">
        <v>7611</v>
      </c>
      <c r="G722" s="223" t="s">
        <v>7612</v>
      </c>
      <c r="H722" s="223" t="s">
        <v>400</v>
      </c>
      <c r="I722" s="258" t="s">
        <v>1844</v>
      </c>
      <c r="J722" s="186" t="s">
        <v>399</v>
      </c>
      <c r="K722" s="223"/>
      <c r="L722" s="264"/>
      <c r="M722" s="265"/>
      <c r="N722" s="223" t="s">
        <v>449</v>
      </c>
      <c r="O722" s="223" t="s">
        <v>3419</v>
      </c>
      <c r="P722" s="260">
        <v>2008</v>
      </c>
      <c r="Q722" s="260">
        <v>2018</v>
      </c>
      <c r="R722" s="223" t="s">
        <v>3412</v>
      </c>
      <c r="S722" s="223" t="s">
        <v>78</v>
      </c>
      <c r="T722" s="223" t="s">
        <v>451</v>
      </c>
      <c r="U722" s="261">
        <v>367</v>
      </c>
      <c r="V722" s="86" t="s">
        <v>452</v>
      </c>
      <c r="W722" s="223" t="s">
        <v>1954</v>
      </c>
      <c r="X722" s="223" t="s">
        <v>7613</v>
      </c>
      <c r="Y722" s="262">
        <v>84000</v>
      </c>
      <c r="Z722" s="226"/>
      <c r="AA722" s="241">
        <f t="shared" si="5"/>
        <v>0</v>
      </c>
      <c r="AB722" s="237" t="s">
        <v>7614</v>
      </c>
    </row>
    <row r="723" spans="1:28" ht="15" customHeight="1">
      <c r="A723" s="109">
        <v>714</v>
      </c>
      <c r="B723" s="222" t="str">
        <f t="shared" si="4"/>
        <v>Klik Disini</v>
      </c>
      <c r="C723" s="223" t="s">
        <v>7615</v>
      </c>
      <c r="D723" s="223"/>
      <c r="E723" s="223" t="s">
        <v>7616</v>
      </c>
      <c r="F723" s="223" t="s">
        <v>7617</v>
      </c>
      <c r="G723" s="223" t="s">
        <v>7618</v>
      </c>
      <c r="H723" s="223" t="s">
        <v>2070</v>
      </c>
      <c r="I723" s="258" t="s">
        <v>583</v>
      </c>
      <c r="J723" s="186" t="s">
        <v>263</v>
      </c>
      <c r="K723" s="264"/>
      <c r="L723" s="264"/>
      <c r="M723" s="265"/>
      <c r="N723" s="223" t="s">
        <v>449</v>
      </c>
      <c r="O723" s="223" t="s">
        <v>3419</v>
      </c>
      <c r="P723" s="260">
        <v>2007</v>
      </c>
      <c r="Q723" s="260">
        <v>2018</v>
      </c>
      <c r="R723" s="223" t="s">
        <v>6981</v>
      </c>
      <c r="S723" s="223" t="s">
        <v>78</v>
      </c>
      <c r="T723" s="223" t="s">
        <v>451</v>
      </c>
      <c r="U723" s="261">
        <v>25</v>
      </c>
      <c r="V723" s="86" t="s">
        <v>452</v>
      </c>
      <c r="W723" s="223" t="s">
        <v>6334</v>
      </c>
      <c r="X723" s="223" t="s">
        <v>7619</v>
      </c>
      <c r="Y723" s="262">
        <v>42000</v>
      </c>
      <c r="Z723" s="226"/>
      <c r="AA723" s="241">
        <f t="shared" si="5"/>
        <v>0</v>
      </c>
      <c r="AB723" s="237" t="s">
        <v>7620</v>
      </c>
    </row>
    <row r="724" spans="1:28" ht="15" customHeight="1">
      <c r="A724" s="109">
        <v>715</v>
      </c>
      <c r="B724" s="222" t="str">
        <f t="shared" si="4"/>
        <v>Klik Disini</v>
      </c>
      <c r="C724" s="223" t="s">
        <v>7621</v>
      </c>
      <c r="D724" s="223"/>
      <c r="E724" s="223" t="s">
        <v>6406</v>
      </c>
      <c r="F724" s="223" t="s">
        <v>7622</v>
      </c>
      <c r="G724" s="223" t="s">
        <v>7623</v>
      </c>
      <c r="H724" s="223" t="s">
        <v>386</v>
      </c>
      <c r="I724" s="258" t="s">
        <v>592</v>
      </c>
      <c r="J724" s="186" t="s">
        <v>322</v>
      </c>
      <c r="K724" s="223"/>
      <c r="L724" s="264"/>
      <c r="M724" s="265"/>
      <c r="N724" s="223"/>
      <c r="O724" s="223"/>
      <c r="P724" s="260">
        <v>2011</v>
      </c>
      <c r="Q724" s="260">
        <v>2018</v>
      </c>
      <c r="R724" s="223" t="s">
        <v>3643</v>
      </c>
      <c r="S724" s="223" t="s">
        <v>78</v>
      </c>
      <c r="T724" s="223"/>
      <c r="U724" s="261">
        <v>120</v>
      </c>
      <c r="V724" s="86" t="s">
        <v>452</v>
      </c>
      <c r="W724" s="223" t="s">
        <v>1529</v>
      </c>
      <c r="X724" s="223" t="s">
        <v>7624</v>
      </c>
      <c r="Y724" s="262">
        <v>61500</v>
      </c>
      <c r="Z724" s="226"/>
      <c r="AA724" s="241">
        <f t="shared" si="5"/>
        <v>0</v>
      </c>
      <c r="AB724" s="237" t="s">
        <v>7625</v>
      </c>
    </row>
    <row r="725" spans="1:28" ht="15" customHeight="1">
      <c r="A725" s="109">
        <v>716</v>
      </c>
      <c r="B725" s="222" t="str">
        <f t="shared" si="4"/>
        <v>Klik Disini</v>
      </c>
      <c r="C725" s="223" t="s">
        <v>7626</v>
      </c>
      <c r="D725" s="223"/>
      <c r="E725" s="223" t="s">
        <v>5826</v>
      </c>
      <c r="F725" s="223" t="s">
        <v>7627</v>
      </c>
      <c r="G725" s="223" t="s">
        <v>7628</v>
      </c>
      <c r="H725" s="223" t="s">
        <v>583</v>
      </c>
      <c r="I725" s="258" t="s">
        <v>583</v>
      </c>
      <c r="J725" s="186" t="s">
        <v>267</v>
      </c>
      <c r="K725" s="223"/>
      <c r="L725" s="264"/>
      <c r="M725" s="265"/>
      <c r="N725" s="223" t="s">
        <v>449</v>
      </c>
      <c r="O725" s="223" t="s">
        <v>3419</v>
      </c>
      <c r="P725" s="260">
        <v>2011</v>
      </c>
      <c r="Q725" s="260">
        <v>2018</v>
      </c>
      <c r="R725" s="223" t="s">
        <v>3480</v>
      </c>
      <c r="S725" s="223" t="s">
        <v>78</v>
      </c>
      <c r="T725" s="223" t="s">
        <v>451</v>
      </c>
      <c r="U725" s="261">
        <v>118</v>
      </c>
      <c r="V725" s="86" t="s">
        <v>452</v>
      </c>
      <c r="W725" s="223" t="s">
        <v>3519</v>
      </c>
      <c r="X725" s="223" t="s">
        <v>7629</v>
      </c>
      <c r="Y725" s="262">
        <v>52000</v>
      </c>
      <c r="Z725" s="226"/>
      <c r="AA725" s="241">
        <f t="shared" si="5"/>
        <v>0</v>
      </c>
      <c r="AB725" s="237" t="s">
        <v>7630</v>
      </c>
    </row>
    <row r="726" spans="1:28" ht="15" customHeight="1">
      <c r="A726" s="109">
        <v>717</v>
      </c>
      <c r="B726" s="222" t="str">
        <f t="shared" si="4"/>
        <v>Klik Disini</v>
      </c>
      <c r="C726" s="223" t="s">
        <v>7631</v>
      </c>
      <c r="D726" s="223"/>
      <c r="E726" s="223" t="s">
        <v>7632</v>
      </c>
      <c r="F726" s="223" t="s">
        <v>7633</v>
      </c>
      <c r="G726" s="223" t="s">
        <v>7634</v>
      </c>
      <c r="H726" s="223" t="s">
        <v>2070</v>
      </c>
      <c r="I726" s="258" t="s">
        <v>583</v>
      </c>
      <c r="J726" s="186" t="s">
        <v>263</v>
      </c>
      <c r="K726" s="223"/>
      <c r="L726" s="264"/>
      <c r="M726" s="265"/>
      <c r="N726" s="223" t="s">
        <v>449</v>
      </c>
      <c r="O726" s="223" t="s">
        <v>3419</v>
      </c>
      <c r="P726" s="260">
        <v>2011</v>
      </c>
      <c r="Q726" s="260">
        <v>2018</v>
      </c>
      <c r="R726" s="223" t="s">
        <v>6981</v>
      </c>
      <c r="S726" s="223" t="s">
        <v>78</v>
      </c>
      <c r="T726" s="223" t="s">
        <v>451</v>
      </c>
      <c r="U726" s="261">
        <v>25</v>
      </c>
      <c r="V726" s="86" t="s">
        <v>452</v>
      </c>
      <c r="W726" s="223" t="s">
        <v>1161</v>
      </c>
      <c r="X726" s="223" t="s">
        <v>7635</v>
      </c>
      <c r="Y726" s="262">
        <v>27500</v>
      </c>
      <c r="Z726" s="226"/>
      <c r="AA726" s="241">
        <f t="shared" si="5"/>
        <v>0</v>
      </c>
      <c r="AB726" s="237" t="s">
        <v>7636</v>
      </c>
    </row>
    <row r="727" spans="1:28" ht="15" customHeight="1">
      <c r="A727" s="109">
        <v>718</v>
      </c>
      <c r="B727" s="222" t="str">
        <f t="shared" si="4"/>
        <v>Klik Disini</v>
      </c>
      <c r="C727" s="223" t="s">
        <v>7637</v>
      </c>
      <c r="D727" s="223"/>
      <c r="E727" s="223" t="s">
        <v>6588</v>
      </c>
      <c r="F727" s="223" t="s">
        <v>7638</v>
      </c>
      <c r="G727" s="223" t="s">
        <v>7639</v>
      </c>
      <c r="H727" s="223" t="s">
        <v>262</v>
      </c>
      <c r="I727" s="258" t="s">
        <v>592</v>
      </c>
      <c r="J727" s="186" t="s">
        <v>334</v>
      </c>
      <c r="K727" s="223"/>
      <c r="L727" s="264"/>
      <c r="M727" s="265"/>
      <c r="N727" s="223" t="s">
        <v>449</v>
      </c>
      <c r="O727" s="223" t="s">
        <v>3419</v>
      </c>
      <c r="P727" s="260">
        <v>2011</v>
      </c>
      <c r="Q727" s="260">
        <v>2018</v>
      </c>
      <c r="R727" s="223" t="s">
        <v>3412</v>
      </c>
      <c r="S727" s="223" t="s">
        <v>78</v>
      </c>
      <c r="T727" s="223" t="s">
        <v>451</v>
      </c>
      <c r="U727" s="261">
        <v>60</v>
      </c>
      <c r="V727" s="86" t="s">
        <v>452</v>
      </c>
      <c r="W727" s="223" t="s">
        <v>2542</v>
      </c>
      <c r="X727" s="223" t="s">
        <v>7640</v>
      </c>
      <c r="Y727" s="262">
        <v>49500</v>
      </c>
      <c r="Z727" s="226"/>
      <c r="AA727" s="241">
        <f t="shared" si="5"/>
        <v>0</v>
      </c>
      <c r="AB727" s="237" t="s">
        <v>7641</v>
      </c>
    </row>
    <row r="728" spans="1:28" ht="15" customHeight="1">
      <c r="A728" s="109">
        <v>719</v>
      </c>
      <c r="B728" s="222" t="str">
        <f t="shared" si="4"/>
        <v>Klik Disini</v>
      </c>
      <c r="C728" s="223" t="s">
        <v>7642</v>
      </c>
      <c r="D728" s="223"/>
      <c r="E728" s="223" t="s">
        <v>7643</v>
      </c>
      <c r="F728" s="223" t="s">
        <v>7644</v>
      </c>
      <c r="G728" s="223" t="s">
        <v>7645</v>
      </c>
      <c r="H728" s="223" t="s">
        <v>583</v>
      </c>
      <c r="I728" s="258" t="s">
        <v>583</v>
      </c>
      <c r="J728" s="186" t="s">
        <v>267</v>
      </c>
      <c r="K728" s="264"/>
      <c r="L728" s="264"/>
      <c r="M728" s="259"/>
      <c r="N728" s="223" t="s">
        <v>449</v>
      </c>
      <c r="O728" s="223" t="s">
        <v>3419</v>
      </c>
      <c r="P728" s="260">
        <v>2012</v>
      </c>
      <c r="Q728" s="260">
        <v>2018</v>
      </c>
      <c r="R728" s="223" t="s">
        <v>3480</v>
      </c>
      <c r="S728" s="223" t="s">
        <v>78</v>
      </c>
      <c r="T728" s="223" t="s">
        <v>451</v>
      </c>
      <c r="U728" s="261">
        <v>240</v>
      </c>
      <c r="V728" s="86" t="s">
        <v>452</v>
      </c>
      <c r="W728" s="223" t="s">
        <v>7646</v>
      </c>
      <c r="X728" s="223" t="s">
        <v>7647</v>
      </c>
      <c r="Y728" s="262">
        <v>53500</v>
      </c>
      <c r="Z728" s="226"/>
      <c r="AA728" s="241">
        <f t="shared" si="5"/>
        <v>0</v>
      </c>
      <c r="AB728" s="237" t="s">
        <v>7648</v>
      </c>
    </row>
    <row r="729" spans="1:28" ht="15" customHeight="1">
      <c r="A729" s="109">
        <v>720</v>
      </c>
      <c r="B729" s="222" t="str">
        <f t="shared" si="4"/>
        <v>Klik Disini</v>
      </c>
      <c r="C729" s="223" t="s">
        <v>7649</v>
      </c>
      <c r="D729" s="223"/>
      <c r="E729" s="223" t="s">
        <v>7650</v>
      </c>
      <c r="F729" s="223" t="s">
        <v>7651</v>
      </c>
      <c r="G729" s="223" t="s">
        <v>7652</v>
      </c>
      <c r="H729" s="223" t="s">
        <v>583</v>
      </c>
      <c r="I729" s="258" t="s">
        <v>583</v>
      </c>
      <c r="J729" s="186" t="s">
        <v>263</v>
      </c>
      <c r="K729" s="223"/>
      <c r="L729" s="264"/>
      <c r="M729" s="265"/>
      <c r="N729" s="223" t="s">
        <v>449</v>
      </c>
      <c r="O729" s="223" t="s">
        <v>3419</v>
      </c>
      <c r="P729" s="260">
        <v>2011</v>
      </c>
      <c r="Q729" s="260">
        <v>2018</v>
      </c>
      <c r="R729" s="223" t="s">
        <v>6981</v>
      </c>
      <c r="S729" s="223" t="s">
        <v>78</v>
      </c>
      <c r="T729" s="223" t="s">
        <v>451</v>
      </c>
      <c r="U729" s="261">
        <v>184</v>
      </c>
      <c r="V729" s="86" t="s">
        <v>452</v>
      </c>
      <c r="W729" s="223" t="s">
        <v>4514</v>
      </c>
      <c r="X729" s="223" t="s">
        <v>7653</v>
      </c>
      <c r="Y729" s="262">
        <v>60000</v>
      </c>
      <c r="Z729" s="226"/>
      <c r="AA729" s="241">
        <f t="shared" si="5"/>
        <v>0</v>
      </c>
      <c r="AB729" s="237" t="s">
        <v>7654</v>
      </c>
    </row>
    <row r="730" spans="1:28" ht="15" customHeight="1">
      <c r="A730" s="109">
        <v>721</v>
      </c>
      <c r="B730" s="222" t="str">
        <f t="shared" si="4"/>
        <v>Klik Disini</v>
      </c>
      <c r="C730" s="223" t="s">
        <v>7655</v>
      </c>
      <c r="D730" s="223"/>
      <c r="E730" s="223" t="s">
        <v>7656</v>
      </c>
      <c r="F730" s="223" t="s">
        <v>7657</v>
      </c>
      <c r="G730" s="223" t="s">
        <v>7658</v>
      </c>
      <c r="H730" s="223" t="s">
        <v>323</v>
      </c>
      <c r="I730" s="258" t="s">
        <v>592</v>
      </c>
      <c r="J730" s="186" t="s">
        <v>322</v>
      </c>
      <c r="K730" s="223"/>
      <c r="L730" s="264"/>
      <c r="M730" s="265"/>
      <c r="N730" s="223" t="s">
        <v>449</v>
      </c>
      <c r="O730" s="223" t="s">
        <v>3419</v>
      </c>
      <c r="P730" s="260">
        <v>2011</v>
      </c>
      <c r="Q730" s="260">
        <v>2018</v>
      </c>
      <c r="R730" s="223" t="s">
        <v>3643</v>
      </c>
      <c r="S730" s="223" t="s">
        <v>78</v>
      </c>
      <c r="T730" s="223" t="s">
        <v>451</v>
      </c>
      <c r="U730" s="261">
        <v>287</v>
      </c>
      <c r="V730" s="86" t="s">
        <v>452</v>
      </c>
      <c r="W730" s="223" t="s">
        <v>4222</v>
      </c>
      <c r="X730" s="223" t="s">
        <v>7659</v>
      </c>
      <c r="Y730" s="262">
        <v>86000</v>
      </c>
      <c r="Z730" s="226"/>
      <c r="AA730" s="241">
        <f t="shared" si="5"/>
        <v>0</v>
      </c>
      <c r="AB730" s="237" t="s">
        <v>7660</v>
      </c>
    </row>
    <row r="731" spans="1:28" ht="15" customHeight="1">
      <c r="A731" s="109">
        <v>722</v>
      </c>
      <c r="B731" s="222" t="str">
        <f t="shared" si="4"/>
        <v>Klik Disini</v>
      </c>
      <c r="C731" s="223" t="s">
        <v>7661</v>
      </c>
      <c r="D731" s="223"/>
      <c r="E731" s="223" t="s">
        <v>7662</v>
      </c>
      <c r="F731" s="223" t="s">
        <v>7663</v>
      </c>
      <c r="G731" s="223" t="s">
        <v>7664</v>
      </c>
      <c r="H731" s="223" t="s">
        <v>583</v>
      </c>
      <c r="I731" s="258" t="s">
        <v>583</v>
      </c>
      <c r="J731" s="186" t="s">
        <v>263</v>
      </c>
      <c r="K731" s="223"/>
      <c r="L731" s="264"/>
      <c r="M731" s="265"/>
      <c r="N731" s="223" t="s">
        <v>449</v>
      </c>
      <c r="O731" s="223" t="s">
        <v>3419</v>
      </c>
      <c r="P731" s="260">
        <v>2007</v>
      </c>
      <c r="Q731" s="260">
        <v>2018</v>
      </c>
      <c r="R731" s="223" t="s">
        <v>3480</v>
      </c>
      <c r="S731" s="223" t="s">
        <v>78</v>
      </c>
      <c r="T731" s="223" t="s">
        <v>451</v>
      </c>
      <c r="U731" s="261">
        <v>238</v>
      </c>
      <c r="V731" s="86" t="s">
        <v>452</v>
      </c>
      <c r="W731" s="223" t="s">
        <v>5780</v>
      </c>
      <c r="X731" s="223" t="s">
        <v>7665</v>
      </c>
      <c r="Y731" s="262">
        <v>67500</v>
      </c>
      <c r="Z731" s="226"/>
      <c r="AA731" s="241">
        <f t="shared" si="5"/>
        <v>0</v>
      </c>
      <c r="AB731" s="237" t="s">
        <v>7666</v>
      </c>
    </row>
    <row r="732" spans="1:28" ht="15" customHeight="1">
      <c r="A732" s="109">
        <v>723</v>
      </c>
      <c r="B732" s="222" t="str">
        <f t="shared" si="4"/>
        <v>Klik Disini</v>
      </c>
      <c r="C732" s="223" t="s">
        <v>7667</v>
      </c>
      <c r="D732" s="223"/>
      <c r="E732" s="223" t="s">
        <v>7668</v>
      </c>
      <c r="F732" s="223" t="s">
        <v>7669</v>
      </c>
      <c r="G732" s="223" t="s">
        <v>7670</v>
      </c>
      <c r="H732" s="223" t="s">
        <v>3499</v>
      </c>
      <c r="I732" s="258" t="s">
        <v>446</v>
      </c>
      <c r="J732" s="186" t="s">
        <v>385</v>
      </c>
      <c r="K732" s="223"/>
      <c r="L732" s="264"/>
      <c r="M732" s="265"/>
      <c r="N732" s="223"/>
      <c r="O732" s="223"/>
      <c r="P732" s="260">
        <v>2014</v>
      </c>
      <c r="Q732" s="260">
        <v>2018</v>
      </c>
      <c r="R732" s="223" t="s">
        <v>3412</v>
      </c>
      <c r="S732" s="223" t="s">
        <v>78</v>
      </c>
      <c r="T732" s="223"/>
      <c r="U732" s="261">
        <v>276</v>
      </c>
      <c r="V732" s="86" t="s">
        <v>452</v>
      </c>
      <c r="W732" s="223" t="s">
        <v>6709</v>
      </c>
      <c r="X732" s="223" t="s">
        <v>7671</v>
      </c>
      <c r="Y732" s="262">
        <v>64000</v>
      </c>
      <c r="Z732" s="226"/>
      <c r="AA732" s="241">
        <f t="shared" si="5"/>
        <v>0</v>
      </c>
      <c r="AB732" s="237" t="s">
        <v>7672</v>
      </c>
    </row>
    <row r="733" spans="1:28" ht="15" customHeight="1">
      <c r="A733" s="109">
        <v>724</v>
      </c>
      <c r="B733" s="222" t="str">
        <f t="shared" si="4"/>
        <v>Klik Disini</v>
      </c>
      <c r="C733" s="223" t="s">
        <v>7673</v>
      </c>
      <c r="D733" s="223"/>
      <c r="E733" s="223" t="s">
        <v>5100</v>
      </c>
      <c r="F733" s="223" t="s">
        <v>7674</v>
      </c>
      <c r="G733" s="223" t="s">
        <v>7675</v>
      </c>
      <c r="H733" s="223" t="s">
        <v>3642</v>
      </c>
      <c r="I733" s="258" t="s">
        <v>592</v>
      </c>
      <c r="J733" s="186" t="s">
        <v>322</v>
      </c>
      <c r="K733" s="223"/>
      <c r="L733" s="264"/>
      <c r="M733" s="265"/>
      <c r="N733" s="223" t="s">
        <v>449</v>
      </c>
      <c r="O733" s="223" t="s">
        <v>3419</v>
      </c>
      <c r="P733" s="260">
        <v>2007</v>
      </c>
      <c r="Q733" s="260">
        <v>2018</v>
      </c>
      <c r="R733" s="223" t="s">
        <v>3412</v>
      </c>
      <c r="S733" s="223" t="s">
        <v>78</v>
      </c>
      <c r="T733" s="223" t="s">
        <v>451</v>
      </c>
      <c r="U733" s="261">
        <v>304</v>
      </c>
      <c r="V733" s="86" t="s">
        <v>452</v>
      </c>
      <c r="W733" s="223" t="s">
        <v>7676</v>
      </c>
      <c r="X733" s="223" t="s">
        <v>7677</v>
      </c>
      <c r="Y733" s="262">
        <v>84000</v>
      </c>
      <c r="Z733" s="226"/>
      <c r="AA733" s="241">
        <f t="shared" si="5"/>
        <v>0</v>
      </c>
      <c r="AB733" s="237" t="s">
        <v>7678</v>
      </c>
    </row>
    <row r="734" spans="1:28" ht="15" customHeight="1">
      <c r="A734" s="109">
        <v>725</v>
      </c>
      <c r="B734" s="222" t="str">
        <f t="shared" si="4"/>
        <v>Klik Disini</v>
      </c>
      <c r="C734" s="223" t="s">
        <v>7679</v>
      </c>
      <c r="D734" s="223"/>
      <c r="E734" s="223" t="s">
        <v>7632</v>
      </c>
      <c r="F734" s="223" t="s">
        <v>7680</v>
      </c>
      <c r="G734" s="223" t="s">
        <v>7681</v>
      </c>
      <c r="H734" s="223" t="s">
        <v>2070</v>
      </c>
      <c r="I734" s="258" t="s">
        <v>583</v>
      </c>
      <c r="J734" s="186" t="s">
        <v>263</v>
      </c>
      <c r="K734" s="223"/>
      <c r="L734" s="264"/>
      <c r="M734" s="265"/>
      <c r="N734" s="223" t="s">
        <v>449</v>
      </c>
      <c r="O734" s="223" t="s">
        <v>3419</v>
      </c>
      <c r="P734" s="260">
        <v>2011</v>
      </c>
      <c r="Q734" s="260">
        <v>2018</v>
      </c>
      <c r="R734" s="223" t="s">
        <v>6981</v>
      </c>
      <c r="S734" s="223" t="s">
        <v>78</v>
      </c>
      <c r="T734" s="223" t="s">
        <v>451</v>
      </c>
      <c r="U734" s="261">
        <v>25</v>
      </c>
      <c r="V734" s="86" t="s">
        <v>452</v>
      </c>
      <c r="W734" s="223" t="s">
        <v>796</v>
      </c>
      <c r="X734" s="223" t="s">
        <v>7682</v>
      </c>
      <c r="Y734" s="262">
        <v>27500</v>
      </c>
      <c r="Z734" s="226"/>
      <c r="AA734" s="241">
        <f t="shared" si="5"/>
        <v>0</v>
      </c>
      <c r="AB734" s="237" t="s">
        <v>7683</v>
      </c>
    </row>
    <row r="735" spans="1:28" ht="15" customHeight="1">
      <c r="A735" s="109">
        <v>726</v>
      </c>
      <c r="B735" s="222" t="str">
        <f t="shared" si="4"/>
        <v>Klik Disini</v>
      </c>
      <c r="C735" s="223" t="s">
        <v>7684</v>
      </c>
      <c r="D735" s="223"/>
      <c r="E735" s="223" t="s">
        <v>6990</v>
      </c>
      <c r="F735" s="223" t="s">
        <v>7685</v>
      </c>
      <c r="G735" s="223" t="s">
        <v>7686</v>
      </c>
      <c r="H735" s="223" t="s">
        <v>3949</v>
      </c>
      <c r="I735" s="258" t="s">
        <v>1844</v>
      </c>
      <c r="J735" s="186" t="s">
        <v>405</v>
      </c>
      <c r="K735" s="223"/>
      <c r="L735" s="264"/>
      <c r="M735" s="265"/>
      <c r="N735" s="223" t="s">
        <v>449</v>
      </c>
      <c r="O735" s="223" t="s">
        <v>3419</v>
      </c>
      <c r="P735" s="260">
        <v>2010</v>
      </c>
      <c r="Q735" s="260">
        <v>2018</v>
      </c>
      <c r="R735" s="223" t="s">
        <v>3412</v>
      </c>
      <c r="S735" s="223" t="s">
        <v>78</v>
      </c>
      <c r="T735" s="223" t="s">
        <v>451</v>
      </c>
      <c r="U735" s="261">
        <v>230</v>
      </c>
      <c r="V735" s="86" t="s">
        <v>452</v>
      </c>
      <c r="W735" s="223" t="s">
        <v>2904</v>
      </c>
      <c r="X735" s="223" t="s">
        <v>7687</v>
      </c>
      <c r="Y735" s="262">
        <v>67500</v>
      </c>
      <c r="Z735" s="226"/>
      <c r="AA735" s="241">
        <f t="shared" si="5"/>
        <v>0</v>
      </c>
      <c r="AB735" s="237" t="s">
        <v>7688</v>
      </c>
    </row>
    <row r="736" spans="1:28" ht="15" customHeight="1">
      <c r="A736" s="109">
        <v>727</v>
      </c>
      <c r="B736" s="222" t="str">
        <f t="shared" si="4"/>
        <v>Klik Disini</v>
      </c>
      <c r="C736" s="223" t="s">
        <v>7689</v>
      </c>
      <c r="D736" s="223"/>
      <c r="E736" s="223" t="s">
        <v>7690</v>
      </c>
      <c r="F736" s="223" t="s">
        <v>7691</v>
      </c>
      <c r="G736" s="223" t="s">
        <v>7692</v>
      </c>
      <c r="H736" s="223" t="s">
        <v>553</v>
      </c>
      <c r="I736" s="258" t="s">
        <v>446</v>
      </c>
      <c r="J736" s="186" t="s">
        <v>353</v>
      </c>
      <c r="K736" s="223"/>
      <c r="L736" s="264"/>
      <c r="M736" s="265"/>
      <c r="N736" s="223" t="s">
        <v>449</v>
      </c>
      <c r="O736" s="223" t="s">
        <v>3419</v>
      </c>
      <c r="P736" s="260">
        <v>2013</v>
      </c>
      <c r="Q736" s="260">
        <v>2018</v>
      </c>
      <c r="R736" s="223" t="s">
        <v>3412</v>
      </c>
      <c r="S736" s="223" t="s">
        <v>78</v>
      </c>
      <c r="T736" s="223" t="s">
        <v>451</v>
      </c>
      <c r="U736" s="261">
        <v>120</v>
      </c>
      <c r="V736" s="86" t="s">
        <v>452</v>
      </c>
      <c r="W736" s="223" t="s">
        <v>1076</v>
      </c>
      <c r="X736" s="223" t="s">
        <v>7693</v>
      </c>
      <c r="Y736" s="262">
        <v>55000</v>
      </c>
      <c r="Z736" s="226"/>
      <c r="AA736" s="241">
        <f t="shared" si="5"/>
        <v>0</v>
      </c>
      <c r="AB736" s="237" t="s">
        <v>7694</v>
      </c>
    </row>
    <row r="737" spans="1:28" ht="15" customHeight="1">
      <c r="A737" s="109">
        <v>728</v>
      </c>
      <c r="B737" s="222" t="str">
        <f t="shared" si="4"/>
        <v>Klik Disini</v>
      </c>
      <c r="C737" s="223" t="s">
        <v>7695</v>
      </c>
      <c r="D737" s="223"/>
      <c r="E737" s="223" t="s">
        <v>7696</v>
      </c>
      <c r="F737" s="223" t="s">
        <v>7697</v>
      </c>
      <c r="G737" s="223" t="s">
        <v>7698</v>
      </c>
      <c r="H737" s="223" t="s">
        <v>323</v>
      </c>
      <c r="I737" s="258" t="s">
        <v>592</v>
      </c>
      <c r="J737" s="186" t="s">
        <v>322</v>
      </c>
      <c r="K737" s="223"/>
      <c r="L737" s="264"/>
      <c r="M737" s="265"/>
      <c r="N737" s="223" t="s">
        <v>449</v>
      </c>
      <c r="O737" s="223" t="s">
        <v>3419</v>
      </c>
      <c r="P737" s="260">
        <v>2012</v>
      </c>
      <c r="Q737" s="260">
        <v>2018</v>
      </c>
      <c r="R737" s="223" t="s">
        <v>3412</v>
      </c>
      <c r="S737" s="223" t="s">
        <v>78</v>
      </c>
      <c r="T737" s="223" t="s">
        <v>451</v>
      </c>
      <c r="U737" s="261">
        <v>132</v>
      </c>
      <c r="V737" s="86" t="s">
        <v>452</v>
      </c>
      <c r="W737" s="223" t="s">
        <v>2525</v>
      </c>
      <c r="X737" s="223" t="s">
        <v>7699</v>
      </c>
      <c r="Y737" s="262">
        <v>37500</v>
      </c>
      <c r="Z737" s="226"/>
      <c r="AA737" s="241">
        <f t="shared" si="5"/>
        <v>0</v>
      </c>
      <c r="AB737" s="237" t="s">
        <v>7700</v>
      </c>
    </row>
    <row r="738" spans="1:28" ht="15" customHeight="1">
      <c r="A738" s="109">
        <v>729</v>
      </c>
      <c r="B738" s="222" t="str">
        <f t="shared" si="4"/>
        <v>Klik Disini</v>
      </c>
      <c r="C738" s="223" t="s">
        <v>7701</v>
      </c>
      <c r="D738" s="223"/>
      <c r="E738" s="223" t="s">
        <v>7702</v>
      </c>
      <c r="F738" s="223" t="s">
        <v>7703</v>
      </c>
      <c r="G738" s="223" t="s">
        <v>7704</v>
      </c>
      <c r="H738" s="223" t="s">
        <v>2070</v>
      </c>
      <c r="I738" s="258" t="s">
        <v>583</v>
      </c>
      <c r="J738" s="186" t="s">
        <v>263</v>
      </c>
      <c r="K738" s="223"/>
      <c r="L738" s="264"/>
      <c r="M738" s="265"/>
      <c r="N738" s="223" t="s">
        <v>449</v>
      </c>
      <c r="O738" s="223" t="s">
        <v>3419</v>
      </c>
      <c r="P738" s="260">
        <v>2012</v>
      </c>
      <c r="Q738" s="260">
        <v>2018</v>
      </c>
      <c r="R738" s="223" t="s">
        <v>7031</v>
      </c>
      <c r="S738" s="223" t="s">
        <v>78</v>
      </c>
      <c r="T738" s="223" t="s">
        <v>451</v>
      </c>
      <c r="U738" s="261">
        <v>58</v>
      </c>
      <c r="V738" s="86" t="s">
        <v>452</v>
      </c>
      <c r="W738" s="223" t="s">
        <v>685</v>
      </c>
      <c r="X738" s="223" t="s">
        <v>7705</v>
      </c>
      <c r="Y738" s="262">
        <v>51000</v>
      </c>
      <c r="Z738" s="226"/>
      <c r="AA738" s="241">
        <f t="shared" si="5"/>
        <v>0</v>
      </c>
      <c r="AB738" s="237" t="s">
        <v>7706</v>
      </c>
    </row>
    <row r="739" spans="1:28" ht="15" customHeight="1">
      <c r="A739" s="109">
        <v>730</v>
      </c>
      <c r="B739" s="222" t="str">
        <f t="shared" si="4"/>
        <v>Klik Disini</v>
      </c>
      <c r="C739" s="223" t="s">
        <v>7707</v>
      </c>
      <c r="D739" s="223"/>
      <c r="E739" s="223" t="s">
        <v>4729</v>
      </c>
      <c r="F739" s="223" t="s">
        <v>7708</v>
      </c>
      <c r="G739" s="223" t="s">
        <v>7709</v>
      </c>
      <c r="H739" s="223" t="s">
        <v>583</v>
      </c>
      <c r="I739" s="258" t="s">
        <v>583</v>
      </c>
      <c r="J739" s="186" t="s">
        <v>265</v>
      </c>
      <c r="K739" s="223"/>
      <c r="L739" s="264"/>
      <c r="M739" s="265"/>
      <c r="N739" s="223"/>
      <c r="O739" s="223"/>
      <c r="P739" s="260">
        <v>2014</v>
      </c>
      <c r="Q739" s="260">
        <v>2018</v>
      </c>
      <c r="R739" s="223" t="s">
        <v>3480</v>
      </c>
      <c r="S739" s="223" t="s">
        <v>78</v>
      </c>
      <c r="T739" s="223"/>
      <c r="U739" s="261">
        <v>288</v>
      </c>
      <c r="V739" s="86" t="s">
        <v>452</v>
      </c>
      <c r="W739" s="223" t="s">
        <v>755</v>
      </c>
      <c r="X739" s="223" t="s">
        <v>7710</v>
      </c>
      <c r="Y739" s="262">
        <v>54000</v>
      </c>
      <c r="Z739" s="226"/>
      <c r="AA739" s="241">
        <f t="shared" si="5"/>
        <v>0</v>
      </c>
      <c r="AB739" s="237" t="s">
        <v>7711</v>
      </c>
    </row>
    <row r="740" spans="1:28" ht="15" customHeight="1">
      <c r="A740" s="109">
        <v>731</v>
      </c>
      <c r="B740" s="222" t="str">
        <f t="shared" si="4"/>
        <v>Klik Disini</v>
      </c>
      <c r="C740" s="223" t="s">
        <v>7712</v>
      </c>
      <c r="D740" s="223"/>
      <c r="E740" s="223" t="s">
        <v>7713</v>
      </c>
      <c r="F740" s="223" t="s">
        <v>7714</v>
      </c>
      <c r="G740" s="223" t="s">
        <v>7715</v>
      </c>
      <c r="H740" s="223" t="s">
        <v>262</v>
      </c>
      <c r="I740" s="258" t="s">
        <v>272</v>
      </c>
      <c r="J740" s="186" t="s">
        <v>306</v>
      </c>
      <c r="K740" s="223"/>
      <c r="L740" s="264"/>
      <c r="M740" s="265"/>
      <c r="N740" s="223" t="s">
        <v>449</v>
      </c>
      <c r="O740" s="223" t="s">
        <v>3419</v>
      </c>
      <c r="P740" s="260">
        <v>2006</v>
      </c>
      <c r="Q740" s="260">
        <v>2018</v>
      </c>
      <c r="R740" s="223" t="s">
        <v>3412</v>
      </c>
      <c r="S740" s="223" t="s">
        <v>78</v>
      </c>
      <c r="T740" s="223" t="s">
        <v>451</v>
      </c>
      <c r="U740" s="261">
        <v>336</v>
      </c>
      <c r="V740" s="86" t="s">
        <v>452</v>
      </c>
      <c r="W740" s="223" t="s">
        <v>3556</v>
      </c>
      <c r="X740" s="223" t="s">
        <v>7716</v>
      </c>
      <c r="Y740" s="262">
        <v>92500</v>
      </c>
      <c r="Z740" s="226"/>
      <c r="AA740" s="241">
        <f t="shared" si="5"/>
        <v>0</v>
      </c>
      <c r="AB740" s="237" t="s">
        <v>7717</v>
      </c>
    </row>
    <row r="741" spans="1:28" ht="15" customHeight="1">
      <c r="A741" s="109">
        <v>732</v>
      </c>
      <c r="B741" s="222" t="str">
        <f t="shared" si="4"/>
        <v>Klik Disini</v>
      </c>
      <c r="C741" s="223" t="s">
        <v>7718</v>
      </c>
      <c r="D741" s="223"/>
      <c r="E741" s="223" t="s">
        <v>7719</v>
      </c>
      <c r="F741" s="223" t="s">
        <v>7720</v>
      </c>
      <c r="G741" s="223" t="s">
        <v>7721</v>
      </c>
      <c r="H741" s="223" t="s">
        <v>400</v>
      </c>
      <c r="I741" s="258" t="s">
        <v>1844</v>
      </c>
      <c r="J741" s="186" t="s">
        <v>399</v>
      </c>
      <c r="K741" s="223"/>
      <c r="L741" s="264"/>
      <c r="M741" s="265"/>
      <c r="N741" s="223" t="s">
        <v>449</v>
      </c>
      <c r="O741" s="223" t="s">
        <v>3419</v>
      </c>
      <c r="P741" s="260">
        <v>2010</v>
      </c>
      <c r="Q741" s="260">
        <v>2018</v>
      </c>
      <c r="R741" s="223" t="s">
        <v>3412</v>
      </c>
      <c r="S741" s="223" t="s">
        <v>78</v>
      </c>
      <c r="T741" s="223" t="s">
        <v>451</v>
      </c>
      <c r="U741" s="261">
        <v>319</v>
      </c>
      <c r="V741" s="86" t="s">
        <v>452</v>
      </c>
      <c r="W741" s="223" t="s">
        <v>7722</v>
      </c>
      <c r="X741" s="223" t="s">
        <v>7723</v>
      </c>
      <c r="Y741" s="262">
        <v>92500</v>
      </c>
      <c r="Z741" s="226"/>
      <c r="AA741" s="241">
        <f t="shared" si="5"/>
        <v>0</v>
      </c>
      <c r="AB741" s="237" t="s">
        <v>7724</v>
      </c>
    </row>
    <row r="742" spans="1:28" ht="15" customHeight="1">
      <c r="A742" s="109">
        <v>733</v>
      </c>
      <c r="B742" s="222" t="str">
        <f t="shared" si="4"/>
        <v>Klik Disini</v>
      </c>
      <c r="C742" s="223" t="s">
        <v>7725</v>
      </c>
      <c r="D742" s="223"/>
      <c r="E742" s="223" t="s">
        <v>7726</v>
      </c>
      <c r="F742" s="223" t="s">
        <v>7727</v>
      </c>
      <c r="G742" s="223" t="s">
        <v>7728</v>
      </c>
      <c r="H742" s="223" t="s">
        <v>386</v>
      </c>
      <c r="I742" s="258" t="s">
        <v>446</v>
      </c>
      <c r="J742" s="186" t="s">
        <v>385</v>
      </c>
      <c r="K742" s="223"/>
      <c r="L742" s="264"/>
      <c r="M742" s="265"/>
      <c r="N742" s="223" t="s">
        <v>449</v>
      </c>
      <c r="O742" s="223" t="s">
        <v>3419</v>
      </c>
      <c r="P742" s="260">
        <v>2005</v>
      </c>
      <c r="Q742" s="260">
        <v>2018</v>
      </c>
      <c r="R742" s="223" t="s">
        <v>3412</v>
      </c>
      <c r="S742" s="223" t="s">
        <v>78</v>
      </c>
      <c r="T742" s="223" t="s">
        <v>451</v>
      </c>
      <c r="U742" s="261">
        <v>257</v>
      </c>
      <c r="V742" s="86" t="s">
        <v>452</v>
      </c>
      <c r="W742" s="223" t="s">
        <v>6933</v>
      </c>
      <c r="X742" s="223" t="s">
        <v>7729</v>
      </c>
      <c r="Y742" s="262">
        <v>71500</v>
      </c>
      <c r="Z742" s="226"/>
      <c r="AA742" s="241">
        <f t="shared" si="5"/>
        <v>0</v>
      </c>
      <c r="AB742" s="237" t="s">
        <v>7730</v>
      </c>
    </row>
    <row r="743" spans="1:28" ht="15" customHeight="1">
      <c r="A743" s="109">
        <v>734</v>
      </c>
      <c r="B743" s="222" t="str">
        <f t="shared" si="4"/>
        <v>Klik Disini</v>
      </c>
      <c r="C743" s="223" t="s">
        <v>7731</v>
      </c>
      <c r="D743" s="223"/>
      <c r="E743" s="223" t="s">
        <v>7732</v>
      </c>
      <c r="F743" s="223" t="s">
        <v>7733</v>
      </c>
      <c r="G743" s="223" t="s">
        <v>7734</v>
      </c>
      <c r="H743" s="223" t="s">
        <v>384</v>
      </c>
      <c r="I743" s="258" t="s">
        <v>1844</v>
      </c>
      <c r="J743" s="186" t="s">
        <v>395</v>
      </c>
      <c r="K743" s="223"/>
      <c r="L743" s="264"/>
      <c r="M743" s="265"/>
      <c r="N743" s="223" t="s">
        <v>449</v>
      </c>
      <c r="O743" s="223" t="s">
        <v>3419</v>
      </c>
      <c r="P743" s="260">
        <v>2018</v>
      </c>
      <c r="Q743" s="260">
        <v>2018</v>
      </c>
      <c r="R743" s="223" t="s">
        <v>3675</v>
      </c>
      <c r="S743" s="223" t="s">
        <v>78</v>
      </c>
      <c r="T743" s="223" t="s">
        <v>451</v>
      </c>
      <c r="U743" s="261">
        <v>144</v>
      </c>
      <c r="V743" s="86" t="s">
        <v>452</v>
      </c>
      <c r="W743" s="223" t="s">
        <v>3993</v>
      </c>
      <c r="X743" s="223" t="s">
        <v>7735</v>
      </c>
      <c r="Y743" s="262">
        <v>58000</v>
      </c>
      <c r="Z743" s="226"/>
      <c r="AA743" s="241">
        <f t="shared" si="5"/>
        <v>0</v>
      </c>
      <c r="AB743" s="237" t="s">
        <v>7736</v>
      </c>
    </row>
    <row r="744" spans="1:28" ht="15" customHeight="1">
      <c r="A744" s="109">
        <v>735</v>
      </c>
      <c r="B744" s="222" t="str">
        <f t="shared" si="4"/>
        <v>Klik Disini</v>
      </c>
      <c r="C744" s="223" t="s">
        <v>7737</v>
      </c>
      <c r="D744" s="223"/>
      <c r="E744" s="223" t="s">
        <v>7738</v>
      </c>
      <c r="F744" s="223" t="s">
        <v>7739</v>
      </c>
      <c r="G744" s="223" t="s">
        <v>7740</v>
      </c>
      <c r="H744" s="223" t="s">
        <v>7741</v>
      </c>
      <c r="I744" s="258" t="s">
        <v>1844</v>
      </c>
      <c r="J744" s="186" t="s">
        <v>403</v>
      </c>
      <c r="K744" s="223"/>
      <c r="L744" s="264"/>
      <c r="M744" s="265"/>
      <c r="N744" s="223" t="s">
        <v>449</v>
      </c>
      <c r="O744" s="223" t="s">
        <v>3419</v>
      </c>
      <c r="P744" s="260">
        <v>2007</v>
      </c>
      <c r="Q744" s="260">
        <v>2018</v>
      </c>
      <c r="R744" s="223" t="s">
        <v>3412</v>
      </c>
      <c r="S744" s="223" t="s">
        <v>78</v>
      </c>
      <c r="T744" s="223" t="s">
        <v>451</v>
      </c>
      <c r="U744" s="261">
        <v>128</v>
      </c>
      <c r="V744" s="86" t="s">
        <v>452</v>
      </c>
      <c r="W744" s="223" t="s">
        <v>7364</v>
      </c>
      <c r="X744" s="223" t="s">
        <v>7742</v>
      </c>
      <c r="Y744" s="262">
        <v>59000</v>
      </c>
      <c r="Z744" s="226"/>
      <c r="AA744" s="241">
        <f t="shared" si="5"/>
        <v>0</v>
      </c>
      <c r="AB744" s="237" t="s">
        <v>7743</v>
      </c>
    </row>
    <row r="745" spans="1:28" ht="15" customHeight="1">
      <c r="A745" s="109">
        <v>736</v>
      </c>
      <c r="B745" s="222" t="str">
        <f t="shared" si="4"/>
        <v>Klik Disini</v>
      </c>
      <c r="C745" s="223" t="s">
        <v>7744</v>
      </c>
      <c r="D745" s="223"/>
      <c r="E745" s="223" t="s">
        <v>7745</v>
      </c>
      <c r="F745" s="223" t="s">
        <v>7746</v>
      </c>
      <c r="G745" s="223" t="s">
        <v>7747</v>
      </c>
      <c r="H745" s="223" t="s">
        <v>323</v>
      </c>
      <c r="I745" s="258" t="s">
        <v>592</v>
      </c>
      <c r="J745" s="186" t="s">
        <v>322</v>
      </c>
      <c r="K745" s="264"/>
      <c r="L745" s="264"/>
      <c r="M745" s="265"/>
      <c r="N745" s="223" t="s">
        <v>449</v>
      </c>
      <c r="O745" s="223" t="s">
        <v>3419</v>
      </c>
      <c r="P745" s="260">
        <v>2010</v>
      </c>
      <c r="Q745" s="260">
        <v>2018</v>
      </c>
      <c r="R745" s="223" t="s">
        <v>3643</v>
      </c>
      <c r="S745" s="223" t="s">
        <v>78</v>
      </c>
      <c r="T745" s="223" t="s">
        <v>451</v>
      </c>
      <c r="U745" s="261">
        <v>96</v>
      </c>
      <c r="V745" s="86" t="s">
        <v>452</v>
      </c>
      <c r="W745" s="223" t="s">
        <v>655</v>
      </c>
      <c r="X745" s="223" t="s">
        <v>7748</v>
      </c>
      <c r="Y745" s="262">
        <v>38000</v>
      </c>
      <c r="Z745" s="226"/>
      <c r="AA745" s="241">
        <f t="shared" si="5"/>
        <v>0</v>
      </c>
      <c r="AB745" s="237" t="s">
        <v>7749</v>
      </c>
    </row>
    <row r="746" spans="1:28" ht="15" customHeight="1">
      <c r="A746" s="109">
        <v>737</v>
      </c>
      <c r="B746" s="222" t="str">
        <f t="shared" si="4"/>
        <v>Klik Disini</v>
      </c>
      <c r="C746" s="223" t="s">
        <v>7750</v>
      </c>
      <c r="D746" s="223"/>
      <c r="E746" s="223" t="s">
        <v>7751</v>
      </c>
      <c r="F746" s="223" t="s">
        <v>7752</v>
      </c>
      <c r="G746" s="223" t="s">
        <v>7753</v>
      </c>
      <c r="H746" s="223" t="s">
        <v>384</v>
      </c>
      <c r="I746" s="258" t="s">
        <v>446</v>
      </c>
      <c r="J746" s="186" t="s">
        <v>383</v>
      </c>
      <c r="K746" s="223"/>
      <c r="L746" s="264"/>
      <c r="M746" s="265"/>
      <c r="N746" s="223" t="s">
        <v>449</v>
      </c>
      <c r="O746" s="223" t="s">
        <v>3419</v>
      </c>
      <c r="P746" s="260">
        <v>2018</v>
      </c>
      <c r="Q746" s="260">
        <v>2018</v>
      </c>
      <c r="R746" s="223" t="s">
        <v>3675</v>
      </c>
      <c r="S746" s="223" t="s">
        <v>78</v>
      </c>
      <c r="T746" s="223" t="s">
        <v>451</v>
      </c>
      <c r="U746" s="261">
        <v>243</v>
      </c>
      <c r="V746" s="86" t="s">
        <v>452</v>
      </c>
      <c r="W746" s="223" t="s">
        <v>7754</v>
      </c>
      <c r="X746" s="223" t="s">
        <v>7755</v>
      </c>
      <c r="Y746" s="262">
        <v>79000</v>
      </c>
      <c r="Z746" s="226"/>
      <c r="AA746" s="241">
        <f t="shared" si="5"/>
        <v>0</v>
      </c>
      <c r="AB746" s="237" t="s">
        <v>7756</v>
      </c>
    </row>
    <row r="747" spans="1:28" ht="15" customHeight="1">
      <c r="A747" s="109">
        <v>738</v>
      </c>
      <c r="B747" s="222" t="str">
        <f t="shared" si="4"/>
        <v>Klik Disini</v>
      </c>
      <c r="C747" s="223" t="s">
        <v>7757</v>
      </c>
      <c r="D747" s="223"/>
      <c r="E747" s="223" t="s">
        <v>7758</v>
      </c>
      <c r="F747" s="223" t="s">
        <v>7759</v>
      </c>
      <c r="G747" s="223" t="s">
        <v>7760</v>
      </c>
      <c r="H747" s="223" t="s">
        <v>384</v>
      </c>
      <c r="I747" s="258" t="s">
        <v>446</v>
      </c>
      <c r="J747" s="186" t="s">
        <v>383</v>
      </c>
      <c r="K747" s="223"/>
      <c r="L747" s="264"/>
      <c r="M747" s="265"/>
      <c r="N747" s="223" t="s">
        <v>449</v>
      </c>
      <c r="O747" s="223" t="s">
        <v>3419</v>
      </c>
      <c r="P747" s="260">
        <v>2011</v>
      </c>
      <c r="Q747" s="260">
        <v>2018</v>
      </c>
      <c r="R747" s="223" t="s">
        <v>3643</v>
      </c>
      <c r="S747" s="223" t="s">
        <v>78</v>
      </c>
      <c r="T747" s="223" t="s">
        <v>451</v>
      </c>
      <c r="U747" s="261">
        <v>102</v>
      </c>
      <c r="V747" s="86" t="s">
        <v>452</v>
      </c>
      <c r="W747" s="223" t="s">
        <v>532</v>
      </c>
      <c r="X747" s="223" t="s">
        <v>7761</v>
      </c>
      <c r="Y747" s="262">
        <v>82000</v>
      </c>
      <c r="Z747" s="226"/>
      <c r="AA747" s="241">
        <f t="shared" si="5"/>
        <v>0</v>
      </c>
      <c r="AB747" s="237" t="s">
        <v>7762</v>
      </c>
    </row>
    <row r="748" spans="1:28" ht="15" customHeight="1">
      <c r="A748" s="109">
        <v>739</v>
      </c>
      <c r="B748" s="222" t="str">
        <f t="shared" si="4"/>
        <v>Klik Disini</v>
      </c>
      <c r="C748" s="223" t="s">
        <v>7763</v>
      </c>
      <c r="D748" s="223"/>
      <c r="E748" s="223" t="s">
        <v>7764</v>
      </c>
      <c r="F748" s="223" t="s">
        <v>7765</v>
      </c>
      <c r="G748" s="223" t="s">
        <v>7766</v>
      </c>
      <c r="H748" s="223" t="s">
        <v>2070</v>
      </c>
      <c r="I748" s="258" t="s">
        <v>583</v>
      </c>
      <c r="J748" s="186" t="s">
        <v>263</v>
      </c>
      <c r="K748" s="223"/>
      <c r="L748" s="264"/>
      <c r="M748" s="265"/>
      <c r="N748" s="223"/>
      <c r="O748" s="223"/>
      <c r="P748" s="260">
        <v>2009</v>
      </c>
      <c r="Q748" s="260">
        <v>2018</v>
      </c>
      <c r="R748" s="223" t="s">
        <v>6981</v>
      </c>
      <c r="S748" s="223" t="s">
        <v>78</v>
      </c>
      <c r="T748" s="223"/>
      <c r="U748" s="261">
        <v>26</v>
      </c>
      <c r="V748" s="86" t="s">
        <v>452</v>
      </c>
      <c r="W748" s="223" t="s">
        <v>480</v>
      </c>
      <c r="X748" s="223" t="s">
        <v>7767</v>
      </c>
      <c r="Y748" s="262">
        <v>46500</v>
      </c>
      <c r="Z748" s="226"/>
      <c r="AA748" s="241">
        <f t="shared" si="5"/>
        <v>0</v>
      </c>
      <c r="AB748" s="237" t="s">
        <v>7768</v>
      </c>
    </row>
    <row r="749" spans="1:28" ht="15" customHeight="1">
      <c r="A749" s="109">
        <v>740</v>
      </c>
      <c r="B749" s="222" t="str">
        <f t="shared" si="4"/>
        <v>Klik Disini</v>
      </c>
      <c r="C749" s="223" t="s">
        <v>7769</v>
      </c>
      <c r="D749" s="223"/>
      <c r="E749" s="223" t="s">
        <v>7770</v>
      </c>
      <c r="F749" s="223" t="s">
        <v>7771</v>
      </c>
      <c r="G749" s="223" t="s">
        <v>7772</v>
      </c>
      <c r="H749" s="223" t="s">
        <v>7773</v>
      </c>
      <c r="I749" s="258" t="s">
        <v>592</v>
      </c>
      <c r="J749" s="186" t="s">
        <v>326</v>
      </c>
      <c r="K749" s="264"/>
      <c r="L749" s="264"/>
      <c r="M749" s="259"/>
      <c r="N749" s="223" t="s">
        <v>449</v>
      </c>
      <c r="O749" s="223" t="s">
        <v>3419</v>
      </c>
      <c r="P749" s="260">
        <v>2011</v>
      </c>
      <c r="Q749" s="260">
        <v>2018</v>
      </c>
      <c r="R749" s="223" t="s">
        <v>3412</v>
      </c>
      <c r="S749" s="223" t="s">
        <v>78</v>
      </c>
      <c r="T749" s="223" t="s">
        <v>451</v>
      </c>
      <c r="U749" s="261">
        <v>146</v>
      </c>
      <c r="V749" s="86" t="s">
        <v>452</v>
      </c>
      <c r="W749" s="223" t="s">
        <v>1788</v>
      </c>
      <c r="X749" s="223" t="s">
        <v>7774</v>
      </c>
      <c r="Y749" s="262">
        <v>62500</v>
      </c>
      <c r="Z749" s="226"/>
      <c r="AA749" s="241">
        <f t="shared" si="5"/>
        <v>0</v>
      </c>
      <c r="AB749" s="237" t="s">
        <v>7775</v>
      </c>
    </row>
    <row r="750" spans="1:28" ht="15" customHeight="1">
      <c r="A750" s="109">
        <v>741</v>
      </c>
      <c r="B750" s="222" t="str">
        <f t="shared" si="4"/>
        <v>Klik Disini</v>
      </c>
      <c r="C750" s="223" t="s">
        <v>7776</v>
      </c>
      <c r="D750" s="223"/>
      <c r="E750" s="223" t="s">
        <v>7777</v>
      </c>
      <c r="F750" s="223" t="s">
        <v>7778</v>
      </c>
      <c r="G750" s="223" t="s">
        <v>7779</v>
      </c>
      <c r="H750" s="223" t="s">
        <v>774</v>
      </c>
      <c r="I750" s="258" t="s">
        <v>1844</v>
      </c>
      <c r="J750" s="186" t="s">
        <v>395</v>
      </c>
      <c r="K750" s="264"/>
      <c r="L750" s="264"/>
      <c r="M750" s="265"/>
      <c r="N750" s="223" t="s">
        <v>449</v>
      </c>
      <c r="O750" s="223" t="s">
        <v>3419</v>
      </c>
      <c r="P750" s="260">
        <v>2017</v>
      </c>
      <c r="Q750" s="260">
        <v>2018</v>
      </c>
      <c r="R750" s="223" t="s">
        <v>3675</v>
      </c>
      <c r="S750" s="223" t="s">
        <v>78</v>
      </c>
      <c r="T750" s="223" t="s">
        <v>451</v>
      </c>
      <c r="U750" s="261">
        <v>600</v>
      </c>
      <c r="V750" s="86" t="s">
        <v>452</v>
      </c>
      <c r="W750" s="223" t="s">
        <v>3786</v>
      </c>
      <c r="X750" s="223" t="s">
        <v>7780</v>
      </c>
      <c r="Y750" s="262">
        <v>225000</v>
      </c>
      <c r="Z750" s="226"/>
      <c r="AA750" s="241">
        <f t="shared" si="5"/>
        <v>0</v>
      </c>
      <c r="AB750" s="237" t="s">
        <v>7781</v>
      </c>
    </row>
    <row r="751" spans="1:28" ht="15" customHeight="1">
      <c r="A751" s="109">
        <v>742</v>
      </c>
      <c r="B751" s="222" t="str">
        <f t="shared" si="4"/>
        <v>Klik Disini</v>
      </c>
      <c r="C751" s="223" t="s">
        <v>7782</v>
      </c>
      <c r="D751" s="223"/>
      <c r="E751" s="223" t="s">
        <v>7632</v>
      </c>
      <c r="F751" s="223" t="s">
        <v>7783</v>
      </c>
      <c r="G751" s="223" t="s">
        <v>7784</v>
      </c>
      <c r="H751" s="223" t="s">
        <v>2070</v>
      </c>
      <c r="I751" s="258" t="s">
        <v>583</v>
      </c>
      <c r="J751" s="186" t="s">
        <v>263</v>
      </c>
      <c r="K751" s="223"/>
      <c r="L751" s="264"/>
      <c r="M751" s="265"/>
      <c r="N751" s="223" t="s">
        <v>449</v>
      </c>
      <c r="O751" s="223" t="s">
        <v>3419</v>
      </c>
      <c r="P751" s="260">
        <v>2011</v>
      </c>
      <c r="Q751" s="260">
        <v>2018</v>
      </c>
      <c r="R751" s="223" t="s">
        <v>6981</v>
      </c>
      <c r="S751" s="223" t="s">
        <v>78</v>
      </c>
      <c r="T751" s="223" t="s">
        <v>451</v>
      </c>
      <c r="U751" s="261">
        <v>22</v>
      </c>
      <c r="V751" s="86" t="s">
        <v>452</v>
      </c>
      <c r="W751" s="223" t="s">
        <v>606</v>
      </c>
      <c r="X751" s="223" t="s">
        <v>7785</v>
      </c>
      <c r="Y751" s="262">
        <v>27500</v>
      </c>
      <c r="Z751" s="226"/>
      <c r="AA751" s="241">
        <f t="shared" si="5"/>
        <v>0</v>
      </c>
      <c r="AB751" s="237" t="s">
        <v>7786</v>
      </c>
    </row>
    <row r="752" spans="1:28" ht="15" customHeight="1">
      <c r="A752" s="109">
        <v>743</v>
      </c>
      <c r="B752" s="222" t="str">
        <f t="shared" si="4"/>
        <v>Klik Disini</v>
      </c>
      <c r="C752" s="223" t="s">
        <v>7787</v>
      </c>
      <c r="D752" s="223"/>
      <c r="E752" s="223" t="s">
        <v>7788</v>
      </c>
      <c r="F752" s="223" t="s">
        <v>7789</v>
      </c>
      <c r="G752" s="223" t="s">
        <v>7790</v>
      </c>
      <c r="H752" s="223" t="s">
        <v>3727</v>
      </c>
      <c r="I752" s="258" t="s">
        <v>446</v>
      </c>
      <c r="J752" s="186" t="s">
        <v>385</v>
      </c>
      <c r="K752" s="223" t="s">
        <v>1542</v>
      </c>
      <c r="L752" s="223"/>
      <c r="M752" s="259" t="s">
        <v>447</v>
      </c>
      <c r="N752" s="223" t="s">
        <v>449</v>
      </c>
      <c r="O752" s="223" t="s">
        <v>450</v>
      </c>
      <c r="P752" s="260">
        <v>2003</v>
      </c>
      <c r="Q752" s="260">
        <v>2018</v>
      </c>
      <c r="R752" s="223" t="s">
        <v>3412</v>
      </c>
      <c r="S752" s="223" t="s">
        <v>78</v>
      </c>
      <c r="T752" s="223" t="s">
        <v>451</v>
      </c>
      <c r="U752" s="261">
        <v>364</v>
      </c>
      <c r="V752" s="86" t="s">
        <v>452</v>
      </c>
      <c r="W752" s="223" t="s">
        <v>3993</v>
      </c>
      <c r="X752" s="223" t="s">
        <v>7791</v>
      </c>
      <c r="Y752" s="262">
        <v>108500</v>
      </c>
      <c r="Z752" s="226"/>
      <c r="AA752" s="241">
        <f t="shared" si="5"/>
        <v>0</v>
      </c>
      <c r="AB752" s="237" t="s">
        <v>7792</v>
      </c>
    </row>
    <row r="753" spans="1:28" ht="15" customHeight="1">
      <c r="A753" s="109">
        <v>744</v>
      </c>
      <c r="B753" s="222" t="str">
        <f t="shared" si="4"/>
        <v>Klik Disini</v>
      </c>
      <c r="C753" s="223" t="s">
        <v>7793</v>
      </c>
      <c r="D753" s="223"/>
      <c r="E753" s="223" t="s">
        <v>6112</v>
      </c>
      <c r="F753" s="223" t="s">
        <v>7794</v>
      </c>
      <c r="G753" s="223" t="s">
        <v>7795</v>
      </c>
      <c r="H753" s="223" t="s">
        <v>4580</v>
      </c>
      <c r="I753" s="258" t="s">
        <v>446</v>
      </c>
      <c r="J753" s="186" t="s">
        <v>347</v>
      </c>
      <c r="K753" s="223"/>
      <c r="L753" s="264"/>
      <c r="M753" s="265"/>
      <c r="N753" s="223" t="s">
        <v>449</v>
      </c>
      <c r="O753" s="223" t="s">
        <v>3419</v>
      </c>
      <c r="P753" s="260">
        <v>2010</v>
      </c>
      <c r="Q753" s="260">
        <v>2018</v>
      </c>
      <c r="R753" s="223" t="s">
        <v>3643</v>
      </c>
      <c r="S753" s="223" t="s">
        <v>78</v>
      </c>
      <c r="T753" s="223" t="s">
        <v>451</v>
      </c>
      <c r="U753" s="261">
        <v>146</v>
      </c>
      <c r="V753" s="86" t="s">
        <v>452</v>
      </c>
      <c r="W753" s="223" t="s">
        <v>7796</v>
      </c>
      <c r="X753" s="223" t="s">
        <v>7797</v>
      </c>
      <c r="Y753" s="262">
        <v>127500</v>
      </c>
      <c r="Z753" s="226"/>
      <c r="AA753" s="241">
        <f t="shared" si="5"/>
        <v>0</v>
      </c>
      <c r="AB753" s="237" t="s">
        <v>7798</v>
      </c>
    </row>
    <row r="754" spans="1:28" ht="15" customHeight="1">
      <c r="A754" s="109">
        <v>745</v>
      </c>
      <c r="B754" s="222" t="str">
        <f t="shared" si="4"/>
        <v>Klik Disini</v>
      </c>
      <c r="C754" s="223" t="s">
        <v>7799</v>
      </c>
      <c r="D754" s="223"/>
      <c r="E754" s="223" t="s">
        <v>7800</v>
      </c>
      <c r="F754" s="223" t="s">
        <v>7801</v>
      </c>
      <c r="G754" s="223" t="s">
        <v>7802</v>
      </c>
      <c r="H754" s="223" t="s">
        <v>2070</v>
      </c>
      <c r="I754" s="258" t="s">
        <v>583</v>
      </c>
      <c r="J754" s="186" t="s">
        <v>263</v>
      </c>
      <c r="K754" s="264"/>
      <c r="L754" s="264"/>
      <c r="M754" s="265"/>
      <c r="N754" s="223" t="s">
        <v>449</v>
      </c>
      <c r="O754" s="223" t="s">
        <v>3419</v>
      </c>
      <c r="P754" s="260">
        <v>2011</v>
      </c>
      <c r="Q754" s="260">
        <v>2018</v>
      </c>
      <c r="R754" s="223" t="s">
        <v>6981</v>
      </c>
      <c r="S754" s="223" t="s">
        <v>78</v>
      </c>
      <c r="T754" s="223" t="s">
        <v>451</v>
      </c>
      <c r="U754" s="261">
        <v>25</v>
      </c>
      <c r="V754" s="86" t="s">
        <v>452</v>
      </c>
      <c r="W754" s="223" t="s">
        <v>2911</v>
      </c>
      <c r="X754" s="223" t="s">
        <v>7803</v>
      </c>
      <c r="Y754" s="262">
        <v>27500</v>
      </c>
      <c r="Z754" s="226"/>
      <c r="AA754" s="241">
        <f t="shared" si="5"/>
        <v>0</v>
      </c>
      <c r="AB754" s="237" t="s">
        <v>7804</v>
      </c>
    </row>
    <row r="755" spans="1:28" ht="15" customHeight="1">
      <c r="A755" s="109">
        <v>746</v>
      </c>
      <c r="B755" s="222" t="str">
        <f t="shared" si="4"/>
        <v>Klik Disini</v>
      </c>
      <c r="C755" s="223" t="s">
        <v>7805</v>
      </c>
      <c r="D755" s="223"/>
      <c r="E755" s="223" t="s">
        <v>6375</v>
      </c>
      <c r="F755" s="223" t="s">
        <v>7806</v>
      </c>
      <c r="G755" s="223" t="s">
        <v>7807</v>
      </c>
      <c r="H755" s="223" t="s">
        <v>7167</v>
      </c>
      <c r="I755" s="258" t="s">
        <v>446</v>
      </c>
      <c r="J755" s="186" t="s">
        <v>385</v>
      </c>
      <c r="K755" s="223"/>
      <c r="L755" s="264"/>
      <c r="M755" s="265"/>
      <c r="N755" s="223" t="s">
        <v>449</v>
      </c>
      <c r="O755" s="223" t="s">
        <v>3419</v>
      </c>
      <c r="P755" s="260">
        <v>2010</v>
      </c>
      <c r="Q755" s="260">
        <v>2018</v>
      </c>
      <c r="R755" s="223" t="s">
        <v>3412</v>
      </c>
      <c r="S755" s="223" t="s">
        <v>78</v>
      </c>
      <c r="T755" s="223" t="s">
        <v>451</v>
      </c>
      <c r="U755" s="261">
        <v>304</v>
      </c>
      <c r="V755" s="86" t="s">
        <v>452</v>
      </c>
      <c r="W755" s="223" t="s">
        <v>4258</v>
      </c>
      <c r="X755" s="223" t="s">
        <v>7808</v>
      </c>
      <c r="Y755" s="262">
        <v>78500</v>
      </c>
      <c r="Z755" s="226"/>
      <c r="AA755" s="241">
        <f t="shared" si="5"/>
        <v>0</v>
      </c>
      <c r="AB755" s="237" t="s">
        <v>7809</v>
      </c>
    </row>
    <row r="756" spans="1:28" ht="15" customHeight="1">
      <c r="A756" s="109">
        <v>747</v>
      </c>
      <c r="B756" s="222" t="str">
        <f t="shared" si="4"/>
        <v>Klik Disini</v>
      </c>
      <c r="C756" s="223" t="s">
        <v>7810</v>
      </c>
      <c r="D756" s="223"/>
      <c r="E756" s="223" t="s">
        <v>7811</v>
      </c>
      <c r="F756" s="223" t="s">
        <v>7812</v>
      </c>
      <c r="G756" s="223" t="s">
        <v>7813</v>
      </c>
      <c r="H756" s="223" t="s">
        <v>3949</v>
      </c>
      <c r="I756" s="258" t="s">
        <v>446</v>
      </c>
      <c r="J756" s="186" t="s">
        <v>353</v>
      </c>
      <c r="K756" s="264"/>
      <c r="L756" s="264"/>
      <c r="M756" s="265"/>
      <c r="N756" s="223" t="s">
        <v>449</v>
      </c>
      <c r="O756" s="223" t="s">
        <v>3419</v>
      </c>
      <c r="P756" s="260">
        <v>2008</v>
      </c>
      <c r="Q756" s="260">
        <v>2018</v>
      </c>
      <c r="R756" s="223" t="s">
        <v>3412</v>
      </c>
      <c r="S756" s="223" t="s">
        <v>78</v>
      </c>
      <c r="T756" s="223" t="s">
        <v>451</v>
      </c>
      <c r="U756" s="261">
        <v>164</v>
      </c>
      <c r="V756" s="86" t="s">
        <v>452</v>
      </c>
      <c r="W756" s="223" t="s">
        <v>4854</v>
      </c>
      <c r="X756" s="223" t="s">
        <v>7814</v>
      </c>
      <c r="Y756" s="262">
        <v>69000</v>
      </c>
      <c r="Z756" s="226"/>
      <c r="AA756" s="241">
        <f t="shared" si="5"/>
        <v>0</v>
      </c>
      <c r="AB756" s="237" t="s">
        <v>7815</v>
      </c>
    </row>
    <row r="757" spans="1:28" ht="15" customHeight="1">
      <c r="A757" s="109">
        <v>748</v>
      </c>
      <c r="B757" s="222" t="str">
        <f t="shared" si="4"/>
        <v>Klik Disini</v>
      </c>
      <c r="C757" s="223" t="s">
        <v>7816</v>
      </c>
      <c r="D757" s="223"/>
      <c r="E757" s="223" t="s">
        <v>7559</v>
      </c>
      <c r="F757" s="223" t="s">
        <v>7817</v>
      </c>
      <c r="G757" s="223" t="s">
        <v>7818</v>
      </c>
      <c r="H757" s="223" t="s">
        <v>3662</v>
      </c>
      <c r="I757" s="258" t="s">
        <v>592</v>
      </c>
      <c r="J757" s="186" t="s">
        <v>322</v>
      </c>
      <c r="K757" s="223"/>
      <c r="L757" s="264"/>
      <c r="M757" s="265"/>
      <c r="N757" s="223" t="s">
        <v>449</v>
      </c>
      <c r="O757" s="223" t="s">
        <v>3419</v>
      </c>
      <c r="P757" s="260">
        <v>2010</v>
      </c>
      <c r="Q757" s="260">
        <v>2018</v>
      </c>
      <c r="R757" s="223" t="s">
        <v>3643</v>
      </c>
      <c r="S757" s="223" t="s">
        <v>78</v>
      </c>
      <c r="T757" s="223" t="s">
        <v>451</v>
      </c>
      <c r="U757" s="261">
        <v>351</v>
      </c>
      <c r="V757" s="86" t="s">
        <v>452</v>
      </c>
      <c r="W757" s="223" t="s">
        <v>1873</v>
      </c>
      <c r="X757" s="223" t="s">
        <v>7819</v>
      </c>
      <c r="Y757" s="262">
        <v>92500</v>
      </c>
      <c r="Z757" s="226"/>
      <c r="AA757" s="241">
        <f t="shared" si="5"/>
        <v>0</v>
      </c>
      <c r="AB757" s="237" t="s">
        <v>7820</v>
      </c>
    </row>
    <row r="758" spans="1:28" ht="15" customHeight="1">
      <c r="A758" s="109">
        <v>749</v>
      </c>
      <c r="B758" s="222" t="str">
        <f t="shared" si="4"/>
        <v>Klik Disini</v>
      </c>
      <c r="C758" s="223" t="s">
        <v>7821</v>
      </c>
      <c r="D758" s="223"/>
      <c r="E758" s="223" t="s">
        <v>7822</v>
      </c>
      <c r="F758" s="223" t="s">
        <v>7823</v>
      </c>
      <c r="G758" s="223" t="s">
        <v>7824</v>
      </c>
      <c r="H758" s="223" t="s">
        <v>3591</v>
      </c>
      <c r="I758" s="258" t="s">
        <v>446</v>
      </c>
      <c r="J758" s="186" t="s">
        <v>345</v>
      </c>
      <c r="K758" s="223"/>
      <c r="L758" s="264"/>
      <c r="M758" s="265"/>
      <c r="N758" s="223"/>
      <c r="O758" s="223"/>
      <c r="P758" s="260">
        <v>2016</v>
      </c>
      <c r="Q758" s="260">
        <v>2018</v>
      </c>
      <c r="R758" s="223" t="s">
        <v>3412</v>
      </c>
      <c r="S758" s="223" t="s">
        <v>78</v>
      </c>
      <c r="T758" s="223"/>
      <c r="U758" s="261">
        <v>208</v>
      </c>
      <c r="V758" s="86" t="s">
        <v>452</v>
      </c>
      <c r="W758" s="223" t="s">
        <v>1505</v>
      </c>
      <c r="X758" s="223" t="s">
        <v>7825</v>
      </c>
      <c r="Y758" s="262">
        <v>59500</v>
      </c>
      <c r="Z758" s="226"/>
      <c r="AA758" s="241">
        <f t="shared" si="5"/>
        <v>0</v>
      </c>
      <c r="AB758" s="237" t="s">
        <v>7826</v>
      </c>
    </row>
    <row r="759" spans="1:28" ht="15" customHeight="1">
      <c r="A759" s="109">
        <v>750</v>
      </c>
      <c r="B759" s="222" t="str">
        <f t="shared" si="4"/>
        <v>Klik Disini</v>
      </c>
      <c r="C759" s="223" t="s">
        <v>7827</v>
      </c>
      <c r="D759" s="223"/>
      <c r="E759" s="223" t="s">
        <v>7828</v>
      </c>
      <c r="F759" s="223" t="s">
        <v>7829</v>
      </c>
      <c r="G759" s="223" t="s">
        <v>7830</v>
      </c>
      <c r="H759" s="223" t="s">
        <v>323</v>
      </c>
      <c r="I759" s="258" t="s">
        <v>592</v>
      </c>
      <c r="J759" s="186" t="s">
        <v>322</v>
      </c>
      <c r="K759" s="223"/>
      <c r="L759" s="264"/>
      <c r="M759" s="265"/>
      <c r="N759" s="223" t="s">
        <v>449</v>
      </c>
      <c r="O759" s="223" t="s">
        <v>3419</v>
      </c>
      <c r="P759" s="260">
        <v>2011</v>
      </c>
      <c r="Q759" s="260">
        <v>2018</v>
      </c>
      <c r="R759" s="223" t="s">
        <v>3643</v>
      </c>
      <c r="S759" s="223" t="s">
        <v>78</v>
      </c>
      <c r="T759" s="223" t="s">
        <v>451</v>
      </c>
      <c r="U759" s="261">
        <v>210</v>
      </c>
      <c r="V759" s="86" t="s">
        <v>452</v>
      </c>
      <c r="W759" s="223" t="s">
        <v>917</v>
      </c>
      <c r="X759" s="223" t="s">
        <v>7831</v>
      </c>
      <c r="Y759" s="262">
        <v>103000</v>
      </c>
      <c r="Z759" s="226"/>
      <c r="AA759" s="241">
        <f t="shared" si="5"/>
        <v>0</v>
      </c>
      <c r="AB759" s="237" t="s">
        <v>7832</v>
      </c>
    </row>
    <row r="760" spans="1:28" ht="15" customHeight="1">
      <c r="A760" s="109">
        <v>751</v>
      </c>
      <c r="B760" s="222" t="str">
        <f t="shared" si="4"/>
        <v>Klik Disini</v>
      </c>
      <c r="C760" s="223" t="s">
        <v>7833</v>
      </c>
      <c r="D760" s="223"/>
      <c r="E760" s="223" t="s">
        <v>3903</v>
      </c>
      <c r="F760" s="223" t="s">
        <v>7834</v>
      </c>
      <c r="G760" s="223" t="s">
        <v>7835</v>
      </c>
      <c r="H760" s="223" t="s">
        <v>7741</v>
      </c>
      <c r="I760" s="258" t="s">
        <v>1844</v>
      </c>
      <c r="J760" s="186" t="s">
        <v>403</v>
      </c>
      <c r="K760" s="264"/>
      <c r="L760" s="264"/>
      <c r="M760" s="265"/>
      <c r="N760" s="223" t="s">
        <v>449</v>
      </c>
      <c r="O760" s="223" t="s">
        <v>3419</v>
      </c>
      <c r="P760" s="260">
        <v>2010</v>
      </c>
      <c r="Q760" s="260">
        <v>2018</v>
      </c>
      <c r="R760" s="223" t="s">
        <v>3412</v>
      </c>
      <c r="S760" s="223" t="s">
        <v>78</v>
      </c>
      <c r="T760" s="223" t="s">
        <v>451</v>
      </c>
      <c r="U760" s="261">
        <v>71</v>
      </c>
      <c r="V760" s="86" t="s">
        <v>452</v>
      </c>
      <c r="W760" s="223" t="s">
        <v>2657</v>
      </c>
      <c r="X760" s="223" t="s">
        <v>7836</v>
      </c>
      <c r="Y760" s="262">
        <v>34000</v>
      </c>
      <c r="Z760" s="226"/>
      <c r="AA760" s="241">
        <f t="shared" si="5"/>
        <v>0</v>
      </c>
      <c r="AB760" s="237" t="s">
        <v>7837</v>
      </c>
    </row>
    <row r="761" spans="1:28" ht="15" customHeight="1">
      <c r="A761" s="109">
        <v>752</v>
      </c>
      <c r="B761" s="222" t="str">
        <f t="shared" si="4"/>
        <v>Klik Disini</v>
      </c>
      <c r="C761" s="223" t="s">
        <v>7838</v>
      </c>
      <c r="D761" s="223"/>
      <c r="E761" s="223" t="s">
        <v>4077</v>
      </c>
      <c r="F761" s="223" t="s">
        <v>7839</v>
      </c>
      <c r="G761" s="223" t="s">
        <v>7840</v>
      </c>
      <c r="H761" s="223" t="s">
        <v>3473</v>
      </c>
      <c r="I761" s="258" t="s">
        <v>446</v>
      </c>
      <c r="J761" s="186" t="s">
        <v>345</v>
      </c>
      <c r="K761" s="223"/>
      <c r="L761" s="264"/>
      <c r="M761" s="265"/>
      <c r="N761" s="223"/>
      <c r="O761" s="223"/>
      <c r="P761" s="260">
        <v>2016</v>
      </c>
      <c r="Q761" s="260">
        <v>2018</v>
      </c>
      <c r="R761" s="223" t="s">
        <v>3412</v>
      </c>
      <c r="S761" s="223" t="s">
        <v>78</v>
      </c>
      <c r="T761" s="223"/>
      <c r="U761" s="261">
        <v>240</v>
      </c>
      <c r="V761" s="86" t="s">
        <v>452</v>
      </c>
      <c r="W761" s="223" t="s">
        <v>524</v>
      </c>
      <c r="X761" s="223" t="s">
        <v>7841</v>
      </c>
      <c r="Y761" s="262">
        <v>57500</v>
      </c>
      <c r="Z761" s="226"/>
      <c r="AA761" s="241">
        <f t="shared" si="5"/>
        <v>0</v>
      </c>
      <c r="AB761" s="237" t="s">
        <v>7842</v>
      </c>
    </row>
    <row r="762" spans="1:28" ht="15" customHeight="1">
      <c r="A762" s="109">
        <v>753</v>
      </c>
      <c r="B762" s="222" t="str">
        <f t="shared" si="4"/>
        <v>Klik Disini</v>
      </c>
      <c r="C762" s="223" t="s">
        <v>7843</v>
      </c>
      <c r="D762" s="223"/>
      <c r="E762" s="223" t="s">
        <v>7844</v>
      </c>
      <c r="F762" s="223" t="s">
        <v>7845</v>
      </c>
      <c r="G762" s="223" t="s">
        <v>7846</v>
      </c>
      <c r="H762" s="223" t="s">
        <v>7741</v>
      </c>
      <c r="I762" s="258" t="s">
        <v>1844</v>
      </c>
      <c r="J762" s="186" t="s">
        <v>403</v>
      </c>
      <c r="K762" s="264"/>
      <c r="L762" s="264"/>
      <c r="M762" s="259"/>
      <c r="N762" s="223" t="s">
        <v>449</v>
      </c>
      <c r="O762" s="223" t="s">
        <v>3419</v>
      </c>
      <c r="P762" s="260">
        <v>2008</v>
      </c>
      <c r="Q762" s="260">
        <v>2018</v>
      </c>
      <c r="R762" s="223" t="s">
        <v>3412</v>
      </c>
      <c r="S762" s="223" t="s">
        <v>78</v>
      </c>
      <c r="T762" s="223" t="s">
        <v>451</v>
      </c>
      <c r="U762" s="261">
        <v>140</v>
      </c>
      <c r="V762" s="86" t="s">
        <v>452</v>
      </c>
      <c r="W762" s="223" t="s">
        <v>4777</v>
      </c>
      <c r="X762" s="223" t="s">
        <v>7847</v>
      </c>
      <c r="Y762" s="262">
        <v>56000</v>
      </c>
      <c r="Z762" s="226"/>
      <c r="AA762" s="241">
        <f t="shared" si="5"/>
        <v>0</v>
      </c>
      <c r="AB762" s="237" t="s">
        <v>7848</v>
      </c>
    </row>
    <row r="763" spans="1:28" ht="15" customHeight="1">
      <c r="A763" s="109">
        <v>754</v>
      </c>
      <c r="B763" s="222" t="str">
        <f t="shared" si="4"/>
        <v>Klik Disini</v>
      </c>
      <c r="C763" s="223" t="s">
        <v>7849</v>
      </c>
      <c r="D763" s="223"/>
      <c r="E763" s="223" t="s">
        <v>6112</v>
      </c>
      <c r="F763" s="223" t="s">
        <v>7850</v>
      </c>
      <c r="G763" s="223" t="s">
        <v>7851</v>
      </c>
      <c r="H763" s="223" t="s">
        <v>4580</v>
      </c>
      <c r="I763" s="258" t="s">
        <v>446</v>
      </c>
      <c r="J763" s="186" t="s">
        <v>347</v>
      </c>
      <c r="K763" s="223" t="s">
        <v>447</v>
      </c>
      <c r="L763" s="223"/>
      <c r="M763" s="259" t="s">
        <v>447</v>
      </c>
      <c r="N763" s="223" t="s">
        <v>449</v>
      </c>
      <c r="O763" s="223" t="s">
        <v>3419</v>
      </c>
      <c r="P763" s="260">
        <v>2010</v>
      </c>
      <c r="Q763" s="260">
        <v>2018</v>
      </c>
      <c r="R763" s="223" t="s">
        <v>3643</v>
      </c>
      <c r="S763" s="223" t="s">
        <v>78</v>
      </c>
      <c r="T763" s="223" t="s">
        <v>451</v>
      </c>
      <c r="U763" s="261">
        <v>173</v>
      </c>
      <c r="V763" s="86" t="s">
        <v>452</v>
      </c>
      <c r="W763" s="223" t="s">
        <v>2506</v>
      </c>
      <c r="X763" s="223" t="s">
        <v>7852</v>
      </c>
      <c r="Y763" s="262">
        <v>99000</v>
      </c>
      <c r="Z763" s="226"/>
      <c r="AA763" s="241">
        <f t="shared" si="5"/>
        <v>0</v>
      </c>
      <c r="AB763" s="237" t="s">
        <v>7853</v>
      </c>
    </row>
    <row r="764" spans="1:28" ht="15" customHeight="1">
      <c r="A764" s="109">
        <v>755</v>
      </c>
      <c r="B764" s="222" t="str">
        <f t="shared" si="4"/>
        <v>Klik Disini</v>
      </c>
      <c r="C764" s="223" t="s">
        <v>7854</v>
      </c>
      <c r="D764" s="223"/>
      <c r="E764" s="223" t="s">
        <v>7855</v>
      </c>
      <c r="F764" s="223" t="s">
        <v>7856</v>
      </c>
      <c r="G764" s="223" t="s">
        <v>7857</v>
      </c>
      <c r="H764" s="223" t="s">
        <v>7858</v>
      </c>
      <c r="I764" s="258" t="s">
        <v>592</v>
      </c>
      <c r="J764" s="186" t="s">
        <v>322</v>
      </c>
      <c r="K764" s="223"/>
      <c r="L764" s="264"/>
      <c r="M764" s="265"/>
      <c r="N764" s="223" t="s">
        <v>449</v>
      </c>
      <c r="O764" s="223" t="s">
        <v>3419</v>
      </c>
      <c r="P764" s="260">
        <v>2008</v>
      </c>
      <c r="Q764" s="260">
        <v>2018</v>
      </c>
      <c r="R764" s="223" t="s">
        <v>3412</v>
      </c>
      <c r="S764" s="223" t="s">
        <v>78</v>
      </c>
      <c r="T764" s="223" t="s">
        <v>451</v>
      </c>
      <c r="U764" s="261">
        <v>190</v>
      </c>
      <c r="V764" s="86" t="s">
        <v>452</v>
      </c>
      <c r="W764" s="223" t="s">
        <v>1161</v>
      </c>
      <c r="X764" s="223" t="s">
        <v>7859</v>
      </c>
      <c r="Y764" s="262">
        <v>66000</v>
      </c>
      <c r="Z764" s="226"/>
      <c r="AA764" s="241">
        <f t="shared" si="5"/>
        <v>0</v>
      </c>
      <c r="AB764" s="237" t="s">
        <v>7860</v>
      </c>
    </row>
    <row r="765" spans="1:28" ht="15" customHeight="1">
      <c r="A765" s="109">
        <v>756</v>
      </c>
      <c r="B765" s="222" t="str">
        <f t="shared" si="4"/>
        <v>Klik Disini</v>
      </c>
      <c r="C765" s="223" t="s">
        <v>7861</v>
      </c>
      <c r="D765" s="223"/>
      <c r="E765" s="223" t="s">
        <v>6112</v>
      </c>
      <c r="F765" s="223" t="s">
        <v>7862</v>
      </c>
      <c r="G765" s="223" t="s">
        <v>7863</v>
      </c>
      <c r="H765" s="223" t="s">
        <v>4580</v>
      </c>
      <c r="I765" s="258" t="s">
        <v>446</v>
      </c>
      <c r="J765" s="186" t="s">
        <v>347</v>
      </c>
      <c r="K765" s="223" t="s">
        <v>447</v>
      </c>
      <c r="L765" s="223"/>
      <c r="M765" s="259" t="s">
        <v>447</v>
      </c>
      <c r="N765" s="223" t="s">
        <v>449</v>
      </c>
      <c r="O765" s="223" t="s">
        <v>3419</v>
      </c>
      <c r="P765" s="260">
        <v>2008</v>
      </c>
      <c r="Q765" s="260">
        <v>2018</v>
      </c>
      <c r="R765" s="223" t="s">
        <v>3412</v>
      </c>
      <c r="S765" s="223" t="s">
        <v>78</v>
      </c>
      <c r="T765" s="223" t="s">
        <v>451</v>
      </c>
      <c r="U765" s="261">
        <v>194</v>
      </c>
      <c r="V765" s="86" t="s">
        <v>452</v>
      </c>
      <c r="W765" s="223" t="s">
        <v>3460</v>
      </c>
      <c r="X765" s="223" t="s">
        <v>7864</v>
      </c>
      <c r="Y765" s="262">
        <v>155500</v>
      </c>
      <c r="Z765" s="226"/>
      <c r="AA765" s="241">
        <f t="shared" si="5"/>
        <v>0</v>
      </c>
      <c r="AB765" s="237" t="s">
        <v>7865</v>
      </c>
    </row>
    <row r="766" spans="1:28" ht="15" customHeight="1">
      <c r="A766" s="109">
        <v>757</v>
      </c>
      <c r="B766" s="222" t="str">
        <f t="shared" si="4"/>
        <v>Klik Disini</v>
      </c>
      <c r="C766" s="223" t="s">
        <v>7866</v>
      </c>
      <c r="D766" s="223"/>
      <c r="E766" s="223" t="s">
        <v>6112</v>
      </c>
      <c r="F766" s="223" t="s">
        <v>7867</v>
      </c>
      <c r="G766" s="223" t="s">
        <v>7868</v>
      </c>
      <c r="H766" s="223" t="s">
        <v>4580</v>
      </c>
      <c r="I766" s="258" t="s">
        <v>446</v>
      </c>
      <c r="J766" s="186" t="s">
        <v>347</v>
      </c>
      <c r="K766" s="223" t="s">
        <v>1953</v>
      </c>
      <c r="L766" s="223"/>
      <c r="M766" s="259" t="s">
        <v>447</v>
      </c>
      <c r="N766" s="223" t="s">
        <v>449</v>
      </c>
      <c r="O766" s="223" t="s">
        <v>450</v>
      </c>
      <c r="P766" s="260">
        <v>2008</v>
      </c>
      <c r="Q766" s="260">
        <v>2018</v>
      </c>
      <c r="R766" s="223" t="s">
        <v>3643</v>
      </c>
      <c r="S766" s="223" t="s">
        <v>78</v>
      </c>
      <c r="T766" s="223" t="s">
        <v>451</v>
      </c>
      <c r="U766" s="261">
        <v>158</v>
      </c>
      <c r="V766" s="86" t="s">
        <v>452</v>
      </c>
      <c r="W766" s="223" t="s">
        <v>4143</v>
      </c>
      <c r="X766" s="225" t="s">
        <v>7869</v>
      </c>
      <c r="Y766" s="262">
        <v>127500</v>
      </c>
      <c r="Z766" s="226"/>
      <c r="AA766" s="241">
        <f t="shared" si="5"/>
        <v>0</v>
      </c>
      <c r="AB766" s="237" t="s">
        <v>7870</v>
      </c>
    </row>
    <row r="767" spans="1:28" ht="15" customHeight="1">
      <c r="A767" s="109">
        <v>758</v>
      </c>
      <c r="B767" s="222" t="str">
        <f t="shared" si="4"/>
        <v>Klik Disini</v>
      </c>
      <c r="C767" s="223" t="s">
        <v>7871</v>
      </c>
      <c r="D767" s="223"/>
      <c r="E767" s="223" t="s">
        <v>7872</v>
      </c>
      <c r="F767" s="223" t="s">
        <v>7873</v>
      </c>
      <c r="G767" s="223" t="s">
        <v>7874</v>
      </c>
      <c r="H767" s="223" t="s">
        <v>384</v>
      </c>
      <c r="I767" s="258" t="s">
        <v>446</v>
      </c>
      <c r="J767" s="186" t="s">
        <v>339</v>
      </c>
      <c r="K767" s="264"/>
      <c r="L767" s="264"/>
      <c r="M767" s="259"/>
      <c r="N767" s="223" t="s">
        <v>449</v>
      </c>
      <c r="O767" s="223" t="s">
        <v>3419</v>
      </c>
      <c r="P767" s="260">
        <v>2007</v>
      </c>
      <c r="Q767" s="260">
        <v>2018</v>
      </c>
      <c r="R767" s="223" t="s">
        <v>3412</v>
      </c>
      <c r="S767" s="223" t="s">
        <v>78</v>
      </c>
      <c r="T767" s="223" t="s">
        <v>451</v>
      </c>
      <c r="U767" s="261">
        <v>192</v>
      </c>
      <c r="V767" s="86" t="s">
        <v>452</v>
      </c>
      <c r="W767" s="223" t="s">
        <v>4754</v>
      </c>
      <c r="X767" s="223" t="s">
        <v>7875</v>
      </c>
      <c r="Y767" s="262">
        <v>77000</v>
      </c>
      <c r="Z767" s="226"/>
      <c r="AA767" s="241">
        <f t="shared" si="5"/>
        <v>0</v>
      </c>
      <c r="AB767" s="237" t="s">
        <v>7876</v>
      </c>
    </row>
    <row r="768" spans="1:28" ht="15" customHeight="1">
      <c r="A768" s="109">
        <v>759</v>
      </c>
      <c r="B768" s="222" t="str">
        <f t="shared" si="4"/>
        <v>Klik Disini</v>
      </c>
      <c r="C768" s="223" t="s">
        <v>7877</v>
      </c>
      <c r="D768" s="223"/>
      <c r="E768" s="223" t="s">
        <v>7458</v>
      </c>
      <c r="F768" s="223" t="s">
        <v>7878</v>
      </c>
      <c r="G768" s="223" t="s">
        <v>7879</v>
      </c>
      <c r="H768" s="223" t="s">
        <v>4580</v>
      </c>
      <c r="I768" s="258" t="s">
        <v>446</v>
      </c>
      <c r="J768" s="186" t="s">
        <v>347</v>
      </c>
      <c r="K768" s="223"/>
      <c r="L768" s="264"/>
      <c r="M768" s="265"/>
      <c r="N768" s="223" t="s">
        <v>449</v>
      </c>
      <c r="O768" s="223" t="s">
        <v>3419</v>
      </c>
      <c r="P768" s="260">
        <v>2010</v>
      </c>
      <c r="Q768" s="260">
        <v>2018</v>
      </c>
      <c r="R768" s="223" t="s">
        <v>3643</v>
      </c>
      <c r="S768" s="223" t="s">
        <v>78</v>
      </c>
      <c r="T768" s="223" t="s">
        <v>451</v>
      </c>
      <c r="U768" s="261">
        <v>104</v>
      </c>
      <c r="V768" s="86" t="s">
        <v>452</v>
      </c>
      <c r="W768" s="223" t="s">
        <v>843</v>
      </c>
      <c r="X768" s="223" t="s">
        <v>7880</v>
      </c>
      <c r="Y768" s="262">
        <v>62000</v>
      </c>
      <c r="Z768" s="226"/>
      <c r="AA768" s="241">
        <f t="shared" si="5"/>
        <v>0</v>
      </c>
      <c r="AB768" s="237" t="s">
        <v>7881</v>
      </c>
    </row>
    <row r="769" spans="1:28" ht="15" customHeight="1">
      <c r="A769" s="109">
        <v>760</v>
      </c>
      <c r="B769" s="222" t="str">
        <f t="shared" si="4"/>
        <v>Klik Disini</v>
      </c>
      <c r="C769" s="223" t="s">
        <v>7882</v>
      </c>
      <c r="D769" s="223"/>
      <c r="E769" s="223" t="s">
        <v>3548</v>
      </c>
      <c r="F769" s="223" t="s">
        <v>7883</v>
      </c>
      <c r="G769" s="223" t="s">
        <v>7884</v>
      </c>
      <c r="H769" s="223" t="s">
        <v>3473</v>
      </c>
      <c r="I769" s="258" t="s">
        <v>446</v>
      </c>
      <c r="J769" s="186" t="s">
        <v>345</v>
      </c>
      <c r="K769" s="223" t="s">
        <v>447</v>
      </c>
      <c r="L769" s="223"/>
      <c r="M769" s="259" t="s">
        <v>447</v>
      </c>
      <c r="N769" s="223" t="s">
        <v>449</v>
      </c>
      <c r="O769" s="223" t="s">
        <v>3419</v>
      </c>
      <c r="P769" s="260">
        <v>2018</v>
      </c>
      <c r="Q769" s="260">
        <v>2018</v>
      </c>
      <c r="R769" s="223" t="s">
        <v>3412</v>
      </c>
      <c r="S769" s="223" t="s">
        <v>78</v>
      </c>
      <c r="T769" s="223" t="s">
        <v>451</v>
      </c>
      <c r="U769" s="261">
        <v>256</v>
      </c>
      <c r="V769" s="86" t="s">
        <v>452</v>
      </c>
      <c r="W769" s="223" t="s">
        <v>685</v>
      </c>
      <c r="X769" s="223" t="s">
        <v>7885</v>
      </c>
      <c r="Y769" s="262">
        <v>125000</v>
      </c>
      <c r="Z769" s="226"/>
      <c r="AA769" s="241">
        <f t="shared" si="5"/>
        <v>0</v>
      </c>
      <c r="AB769" s="237" t="s">
        <v>7886</v>
      </c>
    </row>
    <row r="770" spans="1:28" ht="15" customHeight="1">
      <c r="A770" s="109">
        <v>761</v>
      </c>
      <c r="B770" s="222" t="str">
        <f t="shared" si="4"/>
        <v>Klik Disini</v>
      </c>
      <c r="C770" s="223" t="s">
        <v>7887</v>
      </c>
      <c r="D770" s="223"/>
      <c r="E770" s="223" t="s">
        <v>7888</v>
      </c>
      <c r="F770" s="223" t="s">
        <v>7889</v>
      </c>
      <c r="G770" s="223" t="s">
        <v>7890</v>
      </c>
      <c r="H770" s="223" t="s">
        <v>583</v>
      </c>
      <c r="I770" s="258" t="s">
        <v>583</v>
      </c>
      <c r="J770" s="186" t="s">
        <v>265</v>
      </c>
      <c r="K770" s="223"/>
      <c r="L770" s="264"/>
      <c r="M770" s="265"/>
      <c r="N770" s="223"/>
      <c r="O770" s="223"/>
      <c r="P770" s="260">
        <v>2010</v>
      </c>
      <c r="Q770" s="260">
        <v>2018</v>
      </c>
      <c r="R770" s="223" t="s">
        <v>3480</v>
      </c>
      <c r="S770" s="223" t="s">
        <v>78</v>
      </c>
      <c r="T770" s="223"/>
      <c r="U770" s="261">
        <v>144</v>
      </c>
      <c r="V770" s="86" t="s">
        <v>452</v>
      </c>
      <c r="W770" s="223" t="s">
        <v>4777</v>
      </c>
      <c r="X770" s="223" t="s">
        <v>7891</v>
      </c>
      <c r="Y770" s="262">
        <v>48000</v>
      </c>
      <c r="Z770" s="226"/>
      <c r="AA770" s="241">
        <f t="shared" si="5"/>
        <v>0</v>
      </c>
      <c r="AB770" s="237" t="s">
        <v>7892</v>
      </c>
    </row>
    <row r="771" spans="1:28" ht="15" customHeight="1">
      <c r="A771" s="109">
        <v>762</v>
      </c>
      <c r="B771" s="222" t="str">
        <f t="shared" si="4"/>
        <v>Klik Disini</v>
      </c>
      <c r="C771" s="223" t="s">
        <v>7893</v>
      </c>
      <c r="D771" s="223"/>
      <c r="E771" s="223" t="s">
        <v>7656</v>
      </c>
      <c r="F771" s="223" t="s">
        <v>7894</v>
      </c>
      <c r="G771" s="223" t="s">
        <v>7895</v>
      </c>
      <c r="H771" s="223" t="s">
        <v>3662</v>
      </c>
      <c r="I771" s="258" t="s">
        <v>592</v>
      </c>
      <c r="J771" s="186" t="s">
        <v>322</v>
      </c>
      <c r="K771" s="223" t="s">
        <v>447</v>
      </c>
      <c r="L771" s="223"/>
      <c r="M771" s="259" t="s">
        <v>447</v>
      </c>
      <c r="N771" s="223" t="s">
        <v>449</v>
      </c>
      <c r="O771" s="223" t="s">
        <v>3419</v>
      </c>
      <c r="P771" s="260">
        <v>2011</v>
      </c>
      <c r="Q771" s="260">
        <v>2018</v>
      </c>
      <c r="R771" s="223" t="s">
        <v>3643</v>
      </c>
      <c r="S771" s="223" t="s">
        <v>78</v>
      </c>
      <c r="T771" s="223" t="s">
        <v>451</v>
      </c>
      <c r="U771" s="261">
        <v>256</v>
      </c>
      <c r="V771" s="86" t="s">
        <v>452</v>
      </c>
      <c r="W771" s="223" t="s">
        <v>6446</v>
      </c>
      <c r="X771" s="223" t="s">
        <v>7896</v>
      </c>
      <c r="Y771" s="262">
        <v>82000</v>
      </c>
      <c r="Z771" s="226"/>
      <c r="AA771" s="241">
        <f t="shared" si="5"/>
        <v>0</v>
      </c>
      <c r="AB771" s="237" t="s">
        <v>7897</v>
      </c>
    </row>
    <row r="772" spans="1:28" ht="15" customHeight="1">
      <c r="A772" s="109">
        <v>763</v>
      </c>
      <c r="B772" s="222" t="str">
        <f t="shared" si="4"/>
        <v>Klik Disini</v>
      </c>
      <c r="C772" s="223" t="s">
        <v>7898</v>
      </c>
      <c r="D772" s="223"/>
      <c r="E772" s="223" t="s">
        <v>7899</v>
      </c>
      <c r="F772" s="223" t="s">
        <v>7900</v>
      </c>
      <c r="G772" s="223" t="s">
        <v>7901</v>
      </c>
      <c r="H772" s="223" t="s">
        <v>583</v>
      </c>
      <c r="I772" s="258" t="s">
        <v>583</v>
      </c>
      <c r="J772" s="186" t="s">
        <v>265</v>
      </c>
      <c r="K772" s="223"/>
      <c r="L772" s="264"/>
      <c r="M772" s="265"/>
      <c r="N772" s="223" t="s">
        <v>449</v>
      </c>
      <c r="O772" s="223" t="s">
        <v>3419</v>
      </c>
      <c r="P772" s="260">
        <v>2015</v>
      </c>
      <c r="Q772" s="260">
        <v>2018</v>
      </c>
      <c r="R772" s="223" t="s">
        <v>3480</v>
      </c>
      <c r="S772" s="223" t="s">
        <v>78</v>
      </c>
      <c r="T772" s="223" t="s">
        <v>451</v>
      </c>
      <c r="U772" s="261">
        <v>525</v>
      </c>
      <c r="V772" s="86" t="s">
        <v>452</v>
      </c>
      <c r="W772" s="223" t="s">
        <v>4611</v>
      </c>
      <c r="X772" s="223" t="s">
        <v>7902</v>
      </c>
      <c r="Y772" s="262">
        <v>119500</v>
      </c>
      <c r="Z772" s="226"/>
      <c r="AA772" s="241">
        <f t="shared" si="5"/>
        <v>0</v>
      </c>
      <c r="AB772" s="237" t="s">
        <v>7903</v>
      </c>
    </row>
    <row r="773" spans="1:28" ht="15" customHeight="1">
      <c r="A773" s="109">
        <v>764</v>
      </c>
      <c r="B773" s="222" t="str">
        <f t="shared" si="4"/>
        <v>Klik Disini</v>
      </c>
      <c r="C773" s="223" t="s">
        <v>7904</v>
      </c>
      <c r="D773" s="223"/>
      <c r="E773" s="223" t="s">
        <v>7905</v>
      </c>
      <c r="F773" s="223" t="s">
        <v>7906</v>
      </c>
      <c r="G773" s="223" t="s">
        <v>7907</v>
      </c>
      <c r="H773" s="223" t="s">
        <v>2070</v>
      </c>
      <c r="I773" s="258" t="s">
        <v>583</v>
      </c>
      <c r="J773" s="186" t="s">
        <v>263</v>
      </c>
      <c r="K773" s="223"/>
      <c r="L773" s="264"/>
      <c r="M773" s="265"/>
      <c r="N773" s="223" t="s">
        <v>449</v>
      </c>
      <c r="O773" s="223" t="s">
        <v>3419</v>
      </c>
      <c r="P773" s="260">
        <v>2010</v>
      </c>
      <c r="Q773" s="260">
        <v>2018</v>
      </c>
      <c r="R773" s="223" t="s">
        <v>6981</v>
      </c>
      <c r="S773" s="223" t="s">
        <v>78</v>
      </c>
      <c r="T773" s="223" t="s">
        <v>451</v>
      </c>
      <c r="U773" s="261">
        <v>34</v>
      </c>
      <c r="V773" s="86" t="s">
        <v>452</v>
      </c>
      <c r="W773" s="223" t="s">
        <v>3420</v>
      </c>
      <c r="X773" s="223" t="s">
        <v>7908</v>
      </c>
      <c r="Y773" s="262">
        <v>43500</v>
      </c>
      <c r="Z773" s="226"/>
      <c r="AA773" s="241">
        <f t="shared" si="5"/>
        <v>0</v>
      </c>
      <c r="AB773" s="237" t="s">
        <v>7909</v>
      </c>
    </row>
    <row r="774" spans="1:28" ht="15" customHeight="1">
      <c r="A774" s="109">
        <v>765</v>
      </c>
      <c r="B774" s="222" t="str">
        <f t="shared" si="4"/>
        <v>Klik Disini</v>
      </c>
      <c r="C774" s="223" t="s">
        <v>7910</v>
      </c>
      <c r="D774" s="223"/>
      <c r="E774" s="223" t="s">
        <v>7911</v>
      </c>
      <c r="F774" s="223" t="s">
        <v>7912</v>
      </c>
      <c r="G774" s="223" t="s">
        <v>7913</v>
      </c>
      <c r="H774" s="223" t="s">
        <v>262</v>
      </c>
      <c r="I774" s="258" t="s">
        <v>446</v>
      </c>
      <c r="J774" s="186" t="s">
        <v>385</v>
      </c>
      <c r="K774" s="223" t="s">
        <v>447</v>
      </c>
      <c r="L774" s="223"/>
      <c r="M774" s="259" t="s">
        <v>447</v>
      </c>
      <c r="N774" s="223" t="s">
        <v>449</v>
      </c>
      <c r="O774" s="223" t="s">
        <v>3419</v>
      </c>
      <c r="P774" s="260">
        <v>2004</v>
      </c>
      <c r="Q774" s="260">
        <v>2018</v>
      </c>
      <c r="R774" s="223" t="s">
        <v>3412</v>
      </c>
      <c r="S774" s="223" t="s">
        <v>78</v>
      </c>
      <c r="T774" s="223" t="s">
        <v>451</v>
      </c>
      <c r="U774" s="261">
        <v>300</v>
      </c>
      <c r="V774" s="86" t="s">
        <v>452</v>
      </c>
      <c r="W774" s="223" t="s">
        <v>3331</v>
      </c>
      <c r="X774" s="223" t="s">
        <v>7914</v>
      </c>
      <c r="Y774" s="262">
        <v>55000</v>
      </c>
      <c r="Z774" s="226"/>
      <c r="AA774" s="241">
        <f t="shared" si="5"/>
        <v>0</v>
      </c>
      <c r="AB774" s="237" t="s">
        <v>7915</v>
      </c>
    </row>
    <row r="775" spans="1:28" ht="15" customHeight="1">
      <c r="A775" s="109">
        <v>766</v>
      </c>
      <c r="B775" s="222" t="str">
        <f t="shared" ref="B775:B1029" si="6">HYPERLINK("https://mocostore.moco.co.id/catalog/"&amp;AB775,"Klik Disini")</f>
        <v>Klik Disini</v>
      </c>
      <c r="C775" s="223" t="s">
        <v>7916</v>
      </c>
      <c r="D775" s="223"/>
      <c r="E775" s="223" t="s">
        <v>7917</v>
      </c>
      <c r="F775" s="223" t="s">
        <v>7918</v>
      </c>
      <c r="G775" s="223" t="s">
        <v>7919</v>
      </c>
      <c r="H775" s="223" t="s">
        <v>2070</v>
      </c>
      <c r="I775" s="258" t="s">
        <v>583</v>
      </c>
      <c r="J775" s="186" t="s">
        <v>263</v>
      </c>
      <c r="K775" s="223"/>
      <c r="L775" s="264"/>
      <c r="M775" s="265"/>
      <c r="N775" s="223" t="s">
        <v>449</v>
      </c>
      <c r="O775" s="223" t="s">
        <v>3419</v>
      </c>
      <c r="P775" s="260">
        <v>2010</v>
      </c>
      <c r="Q775" s="260">
        <v>2018</v>
      </c>
      <c r="R775" s="223" t="s">
        <v>6981</v>
      </c>
      <c r="S775" s="223" t="s">
        <v>78</v>
      </c>
      <c r="T775" s="223" t="s">
        <v>451</v>
      </c>
      <c r="U775" s="261">
        <v>33</v>
      </c>
      <c r="V775" s="86" t="s">
        <v>452</v>
      </c>
      <c r="W775" s="223" t="s">
        <v>480</v>
      </c>
      <c r="X775" s="223" t="s">
        <v>7920</v>
      </c>
      <c r="Y775" s="262">
        <v>43500</v>
      </c>
      <c r="Z775" s="226"/>
      <c r="AA775" s="241">
        <f t="shared" ref="AA775:AA1029" si="7">Y775*Z775</f>
        <v>0</v>
      </c>
      <c r="AB775" s="237" t="s">
        <v>7921</v>
      </c>
    </row>
    <row r="776" spans="1:28" ht="15" customHeight="1">
      <c r="A776" s="109">
        <v>767</v>
      </c>
      <c r="B776" s="222" t="str">
        <f t="shared" si="6"/>
        <v>Klik Disini</v>
      </c>
      <c r="C776" s="223" t="s">
        <v>7922</v>
      </c>
      <c r="D776" s="223"/>
      <c r="E776" s="223" t="s">
        <v>5100</v>
      </c>
      <c r="F776" s="223" t="s">
        <v>7923</v>
      </c>
      <c r="G776" s="223" t="s">
        <v>7924</v>
      </c>
      <c r="H776" s="223" t="s">
        <v>384</v>
      </c>
      <c r="I776" s="258" t="s">
        <v>446</v>
      </c>
      <c r="J776" s="186" t="s">
        <v>353</v>
      </c>
      <c r="K776" s="223"/>
      <c r="L776" s="264"/>
      <c r="M776" s="265"/>
      <c r="N776" s="223" t="s">
        <v>449</v>
      </c>
      <c r="O776" s="223" t="s">
        <v>3419</v>
      </c>
      <c r="P776" s="260">
        <v>2010</v>
      </c>
      <c r="Q776" s="260">
        <v>2018</v>
      </c>
      <c r="R776" s="223" t="s">
        <v>3412</v>
      </c>
      <c r="S776" s="223" t="s">
        <v>78</v>
      </c>
      <c r="T776" s="223" t="s">
        <v>451</v>
      </c>
      <c r="U776" s="261">
        <v>108</v>
      </c>
      <c r="V776" s="86" t="s">
        <v>452</v>
      </c>
      <c r="W776" s="223" t="s">
        <v>3585</v>
      </c>
      <c r="X776" s="223" t="s">
        <v>7925</v>
      </c>
      <c r="Y776" s="262">
        <v>43500</v>
      </c>
      <c r="Z776" s="226"/>
      <c r="AA776" s="241">
        <f t="shared" si="7"/>
        <v>0</v>
      </c>
      <c r="AB776" s="237" t="s">
        <v>7926</v>
      </c>
    </row>
    <row r="777" spans="1:28" ht="15" customHeight="1">
      <c r="A777" s="109">
        <v>768</v>
      </c>
      <c r="B777" s="222" t="str">
        <f t="shared" si="6"/>
        <v>Klik Disini</v>
      </c>
      <c r="C777" s="223" t="s">
        <v>7927</v>
      </c>
      <c r="D777" s="223"/>
      <c r="E777" s="223" t="s">
        <v>7928</v>
      </c>
      <c r="F777" s="223" t="s">
        <v>7929</v>
      </c>
      <c r="G777" s="223" t="s">
        <v>7930</v>
      </c>
      <c r="H777" s="223" t="s">
        <v>262</v>
      </c>
      <c r="I777" s="258" t="s">
        <v>446</v>
      </c>
      <c r="J777" s="186" t="s">
        <v>385</v>
      </c>
      <c r="K777" s="223"/>
      <c r="L777" s="264"/>
      <c r="M777" s="265"/>
      <c r="N777" s="223" t="s">
        <v>449</v>
      </c>
      <c r="O777" s="223" t="s">
        <v>3419</v>
      </c>
      <c r="P777" s="260">
        <v>2012</v>
      </c>
      <c r="Q777" s="260">
        <v>2018</v>
      </c>
      <c r="R777" s="223" t="s">
        <v>3412</v>
      </c>
      <c r="S777" s="223" t="s">
        <v>78</v>
      </c>
      <c r="T777" s="223" t="s">
        <v>451</v>
      </c>
      <c r="U777" s="261">
        <v>156</v>
      </c>
      <c r="V777" s="86" t="s">
        <v>452</v>
      </c>
      <c r="W777" s="223" t="s">
        <v>3230</v>
      </c>
      <c r="X777" s="225" t="s">
        <v>7931</v>
      </c>
      <c r="Y777" s="262">
        <v>61500</v>
      </c>
      <c r="Z777" s="226"/>
      <c r="AA777" s="241">
        <f t="shared" si="7"/>
        <v>0</v>
      </c>
      <c r="AB777" s="237" t="s">
        <v>7932</v>
      </c>
    </row>
    <row r="778" spans="1:28" ht="15" customHeight="1">
      <c r="A778" s="109">
        <v>769</v>
      </c>
      <c r="B778" s="222" t="str">
        <f t="shared" si="6"/>
        <v>Klik Disini</v>
      </c>
      <c r="C778" s="223" t="s">
        <v>7933</v>
      </c>
      <c r="D778" s="223"/>
      <c r="E778" s="223" t="s">
        <v>7934</v>
      </c>
      <c r="F778" s="223" t="s">
        <v>7935</v>
      </c>
      <c r="G778" s="223" t="s">
        <v>7936</v>
      </c>
      <c r="H778" s="223" t="s">
        <v>3532</v>
      </c>
      <c r="I778" s="258" t="s">
        <v>446</v>
      </c>
      <c r="J778" s="186" t="s">
        <v>345</v>
      </c>
      <c r="K778" s="264"/>
      <c r="L778" s="264"/>
      <c r="M778" s="259"/>
      <c r="N778" s="223" t="s">
        <v>449</v>
      </c>
      <c r="O778" s="223" t="s">
        <v>3419</v>
      </c>
      <c r="P778" s="260">
        <v>2008</v>
      </c>
      <c r="Q778" s="260">
        <v>2018</v>
      </c>
      <c r="R778" s="223" t="s">
        <v>3412</v>
      </c>
      <c r="S778" s="223" t="s">
        <v>78</v>
      </c>
      <c r="T778" s="223" t="s">
        <v>451</v>
      </c>
      <c r="U778" s="261">
        <v>238</v>
      </c>
      <c r="V778" s="86" t="s">
        <v>452</v>
      </c>
      <c r="W778" s="223" t="s">
        <v>1820</v>
      </c>
      <c r="X778" s="225" t="s">
        <v>7937</v>
      </c>
      <c r="Y778" s="262">
        <v>106500</v>
      </c>
      <c r="Z778" s="226"/>
      <c r="AA778" s="241">
        <f t="shared" si="7"/>
        <v>0</v>
      </c>
      <c r="AB778" s="237" t="s">
        <v>7938</v>
      </c>
    </row>
    <row r="779" spans="1:28" ht="15" customHeight="1">
      <c r="A779" s="109">
        <v>770</v>
      </c>
      <c r="B779" s="222" t="str">
        <f t="shared" si="6"/>
        <v>Klik Disini</v>
      </c>
      <c r="C779" s="223" t="s">
        <v>7939</v>
      </c>
      <c r="D779" s="223"/>
      <c r="E779" s="223" t="s">
        <v>6375</v>
      </c>
      <c r="F779" s="223" t="s">
        <v>7940</v>
      </c>
      <c r="G779" s="223" t="s">
        <v>7941</v>
      </c>
      <c r="H779" s="223" t="s">
        <v>400</v>
      </c>
      <c r="I779" s="258" t="s">
        <v>1844</v>
      </c>
      <c r="J779" s="186" t="s">
        <v>399</v>
      </c>
      <c r="K779" s="264"/>
      <c r="L779" s="264"/>
      <c r="M779" s="259"/>
      <c r="N779" s="223" t="s">
        <v>449</v>
      </c>
      <c r="O779" s="223" t="s">
        <v>3419</v>
      </c>
      <c r="P779" s="260">
        <v>2008</v>
      </c>
      <c r="Q779" s="260">
        <v>2018</v>
      </c>
      <c r="R779" s="223" t="s">
        <v>3412</v>
      </c>
      <c r="S779" s="223" t="s">
        <v>78</v>
      </c>
      <c r="T779" s="223" t="s">
        <v>451</v>
      </c>
      <c r="U779" s="261">
        <v>208</v>
      </c>
      <c r="V779" s="86" t="s">
        <v>452</v>
      </c>
      <c r="W779" s="223" t="s">
        <v>7942</v>
      </c>
      <c r="X779" s="225" t="s">
        <v>7943</v>
      </c>
      <c r="Y779" s="262">
        <v>91000</v>
      </c>
      <c r="Z779" s="226"/>
      <c r="AA779" s="241">
        <f t="shared" si="7"/>
        <v>0</v>
      </c>
      <c r="AB779" s="237" t="s">
        <v>7944</v>
      </c>
    </row>
    <row r="780" spans="1:28" ht="15" customHeight="1">
      <c r="A780" s="109">
        <v>771</v>
      </c>
      <c r="B780" s="222" t="str">
        <f t="shared" si="6"/>
        <v>Klik Disini</v>
      </c>
      <c r="C780" s="223" t="s">
        <v>7945</v>
      </c>
      <c r="D780" s="223"/>
      <c r="E780" s="223" t="s">
        <v>7946</v>
      </c>
      <c r="F780" s="223" t="s">
        <v>7947</v>
      </c>
      <c r="G780" s="223" t="s">
        <v>7948</v>
      </c>
      <c r="H780" s="223" t="s">
        <v>2070</v>
      </c>
      <c r="I780" s="258" t="s">
        <v>583</v>
      </c>
      <c r="J780" s="186" t="s">
        <v>263</v>
      </c>
      <c r="K780" s="223"/>
      <c r="L780" s="264"/>
      <c r="M780" s="265"/>
      <c r="N780" s="223" t="s">
        <v>449</v>
      </c>
      <c r="O780" s="223" t="s">
        <v>3419</v>
      </c>
      <c r="P780" s="260">
        <v>2011</v>
      </c>
      <c r="Q780" s="260">
        <v>2018</v>
      </c>
      <c r="R780" s="223" t="s">
        <v>6981</v>
      </c>
      <c r="S780" s="223" t="s">
        <v>78</v>
      </c>
      <c r="T780" s="223" t="s">
        <v>451</v>
      </c>
      <c r="U780" s="261">
        <v>36</v>
      </c>
      <c r="V780" s="86" t="s">
        <v>452</v>
      </c>
      <c r="W780" s="223" t="s">
        <v>897</v>
      </c>
      <c r="X780" s="225" t="s">
        <v>7949</v>
      </c>
      <c r="Y780" s="262">
        <v>52000</v>
      </c>
      <c r="Z780" s="226"/>
      <c r="AA780" s="241">
        <f t="shared" si="7"/>
        <v>0</v>
      </c>
      <c r="AB780" s="237" t="s">
        <v>7950</v>
      </c>
    </row>
    <row r="781" spans="1:28" ht="15" customHeight="1">
      <c r="A781" s="109">
        <v>772</v>
      </c>
      <c r="B781" s="222" t="str">
        <f t="shared" si="6"/>
        <v>Klik Disini</v>
      </c>
      <c r="C781" s="223" t="s">
        <v>7951</v>
      </c>
      <c r="D781" s="223"/>
      <c r="E781" s="223" t="s">
        <v>7952</v>
      </c>
      <c r="F781" s="223" t="s">
        <v>7953</v>
      </c>
      <c r="G781" s="223" t="s">
        <v>7954</v>
      </c>
      <c r="H781" s="223" t="s">
        <v>583</v>
      </c>
      <c r="I781" s="258" t="s">
        <v>583</v>
      </c>
      <c r="J781" s="186" t="s">
        <v>267</v>
      </c>
      <c r="K781" s="223"/>
      <c r="L781" s="264"/>
      <c r="M781" s="265"/>
      <c r="N781" s="223" t="s">
        <v>449</v>
      </c>
      <c r="O781" s="223" t="s">
        <v>3419</v>
      </c>
      <c r="P781" s="260">
        <v>2007</v>
      </c>
      <c r="Q781" s="260">
        <v>2018</v>
      </c>
      <c r="R781" s="223" t="s">
        <v>3480</v>
      </c>
      <c r="S781" s="223" t="s">
        <v>78</v>
      </c>
      <c r="T781" s="223" t="s">
        <v>451</v>
      </c>
      <c r="U781" s="261">
        <v>160</v>
      </c>
      <c r="V781" s="86" t="s">
        <v>452</v>
      </c>
      <c r="W781" s="223" t="s">
        <v>3230</v>
      </c>
      <c r="X781" s="225" t="s">
        <v>7955</v>
      </c>
      <c r="Y781" s="262">
        <v>60500</v>
      </c>
      <c r="Z781" s="226"/>
      <c r="AA781" s="241">
        <f t="shared" si="7"/>
        <v>0</v>
      </c>
      <c r="AB781" s="237" t="s">
        <v>7956</v>
      </c>
    </row>
    <row r="782" spans="1:28" ht="15" customHeight="1">
      <c r="A782" s="109">
        <v>773</v>
      </c>
      <c r="B782" s="222" t="str">
        <f t="shared" si="6"/>
        <v>Klik Disini</v>
      </c>
      <c r="C782" s="223" t="s">
        <v>7957</v>
      </c>
      <c r="D782" s="223"/>
      <c r="E782" s="223" t="s">
        <v>7958</v>
      </c>
      <c r="F782" s="223" t="s">
        <v>7959</v>
      </c>
      <c r="G782" s="223" t="s">
        <v>7960</v>
      </c>
      <c r="H782" s="223" t="s">
        <v>3446</v>
      </c>
      <c r="I782" s="258" t="s">
        <v>592</v>
      </c>
      <c r="J782" s="186" t="s">
        <v>332</v>
      </c>
      <c r="K782" s="264"/>
      <c r="L782" s="264"/>
      <c r="M782" s="259"/>
      <c r="N782" s="223" t="s">
        <v>449</v>
      </c>
      <c r="O782" s="223" t="s">
        <v>3419</v>
      </c>
      <c r="P782" s="260">
        <v>2007</v>
      </c>
      <c r="Q782" s="260">
        <v>2018</v>
      </c>
      <c r="R782" s="223" t="s">
        <v>3412</v>
      </c>
      <c r="S782" s="223" t="s">
        <v>78</v>
      </c>
      <c r="T782" s="223" t="s">
        <v>451</v>
      </c>
      <c r="U782" s="261">
        <v>94</v>
      </c>
      <c r="V782" s="86" t="s">
        <v>452</v>
      </c>
      <c r="W782" s="223" t="s">
        <v>6497</v>
      </c>
      <c r="X782" s="225" t="s">
        <v>7961</v>
      </c>
      <c r="Y782" s="262">
        <v>126000</v>
      </c>
      <c r="Z782" s="226"/>
      <c r="AA782" s="241">
        <f t="shared" si="7"/>
        <v>0</v>
      </c>
      <c r="AB782" s="237" t="s">
        <v>7962</v>
      </c>
    </row>
    <row r="783" spans="1:28" ht="15" customHeight="1">
      <c r="A783" s="109">
        <v>774</v>
      </c>
      <c r="B783" s="222" t="str">
        <f t="shared" si="6"/>
        <v>Klik Disini</v>
      </c>
      <c r="C783" s="223" t="s">
        <v>7963</v>
      </c>
      <c r="D783" s="223"/>
      <c r="E783" s="223" t="s">
        <v>7964</v>
      </c>
      <c r="F783" s="223" t="s">
        <v>7965</v>
      </c>
      <c r="G783" s="223" t="s">
        <v>7966</v>
      </c>
      <c r="H783" s="223" t="s">
        <v>384</v>
      </c>
      <c r="I783" s="258" t="s">
        <v>446</v>
      </c>
      <c r="J783" s="186" t="s">
        <v>383</v>
      </c>
      <c r="K783" s="264"/>
      <c r="L783" s="264"/>
      <c r="M783" s="265"/>
      <c r="N783" s="223" t="s">
        <v>449</v>
      </c>
      <c r="O783" s="223" t="s">
        <v>3419</v>
      </c>
      <c r="P783" s="260">
        <v>2016</v>
      </c>
      <c r="Q783" s="260">
        <v>2018</v>
      </c>
      <c r="R783" s="223" t="s">
        <v>3412</v>
      </c>
      <c r="S783" s="223" t="s">
        <v>78</v>
      </c>
      <c r="T783" s="223" t="s">
        <v>451</v>
      </c>
      <c r="U783" s="261">
        <v>80</v>
      </c>
      <c r="V783" s="86" t="s">
        <v>452</v>
      </c>
      <c r="W783" s="223" t="s">
        <v>677</v>
      </c>
      <c r="X783" s="225" t="s">
        <v>7967</v>
      </c>
      <c r="Y783" s="262">
        <v>40500</v>
      </c>
      <c r="Z783" s="226"/>
      <c r="AA783" s="241">
        <f t="shared" si="7"/>
        <v>0</v>
      </c>
      <c r="AB783" s="237" t="s">
        <v>7968</v>
      </c>
    </row>
    <row r="784" spans="1:28" ht="15" customHeight="1">
      <c r="A784" s="109">
        <v>775</v>
      </c>
      <c r="B784" s="222" t="str">
        <f t="shared" si="6"/>
        <v>Klik Disini</v>
      </c>
      <c r="C784" s="223" t="s">
        <v>7969</v>
      </c>
      <c r="D784" s="223"/>
      <c r="E784" s="223" t="s">
        <v>7970</v>
      </c>
      <c r="F784" s="223" t="s">
        <v>7971</v>
      </c>
      <c r="G784" s="223" t="s">
        <v>7972</v>
      </c>
      <c r="H784" s="223" t="s">
        <v>344</v>
      </c>
      <c r="I784" s="258" t="s">
        <v>446</v>
      </c>
      <c r="J784" s="186" t="s">
        <v>353</v>
      </c>
      <c r="K784" s="223"/>
      <c r="L784" s="264"/>
      <c r="M784" s="265"/>
      <c r="N784" s="223" t="s">
        <v>449</v>
      </c>
      <c r="O784" s="223" t="s">
        <v>3419</v>
      </c>
      <c r="P784" s="260">
        <v>2010</v>
      </c>
      <c r="Q784" s="260">
        <v>2018</v>
      </c>
      <c r="R784" s="223" t="s">
        <v>3412</v>
      </c>
      <c r="S784" s="223" t="s">
        <v>78</v>
      </c>
      <c r="T784" s="223" t="s">
        <v>451</v>
      </c>
      <c r="U784" s="261">
        <v>172</v>
      </c>
      <c r="V784" s="86" t="s">
        <v>452</v>
      </c>
      <c r="W784" s="223" t="s">
        <v>6764</v>
      </c>
      <c r="X784" s="225" t="s">
        <v>7973</v>
      </c>
      <c r="Y784" s="262">
        <v>137500</v>
      </c>
      <c r="Z784" s="226"/>
      <c r="AA784" s="241">
        <f t="shared" si="7"/>
        <v>0</v>
      </c>
      <c r="AB784" s="237" t="s">
        <v>7974</v>
      </c>
    </row>
    <row r="785" spans="1:28" ht="15" customHeight="1">
      <c r="A785" s="109">
        <v>776</v>
      </c>
      <c r="B785" s="222" t="str">
        <f t="shared" si="6"/>
        <v>Klik Disini</v>
      </c>
      <c r="C785" s="223" t="s">
        <v>7975</v>
      </c>
      <c r="D785" s="223"/>
      <c r="E785" s="223" t="s">
        <v>6375</v>
      </c>
      <c r="F785" s="223" t="s">
        <v>7976</v>
      </c>
      <c r="G785" s="223" t="s">
        <v>7977</v>
      </c>
      <c r="H785" s="223" t="s">
        <v>7350</v>
      </c>
      <c r="I785" s="258" t="s">
        <v>446</v>
      </c>
      <c r="J785" s="186" t="s">
        <v>385</v>
      </c>
      <c r="K785" s="223"/>
      <c r="L785" s="264"/>
      <c r="M785" s="265"/>
      <c r="N785" s="223" t="s">
        <v>449</v>
      </c>
      <c r="O785" s="223" t="s">
        <v>3419</v>
      </c>
      <c r="P785" s="260">
        <v>2009</v>
      </c>
      <c r="Q785" s="260">
        <v>2018</v>
      </c>
      <c r="R785" s="223" t="s">
        <v>3412</v>
      </c>
      <c r="S785" s="223" t="s">
        <v>78</v>
      </c>
      <c r="T785" s="223" t="s">
        <v>451</v>
      </c>
      <c r="U785" s="261">
        <v>112</v>
      </c>
      <c r="V785" s="86" t="s">
        <v>452</v>
      </c>
      <c r="W785" s="223" t="s">
        <v>6722</v>
      </c>
      <c r="X785" s="225" t="s">
        <v>7978</v>
      </c>
      <c r="Y785" s="262">
        <v>113500</v>
      </c>
      <c r="Z785" s="226"/>
      <c r="AA785" s="241">
        <f t="shared" si="7"/>
        <v>0</v>
      </c>
      <c r="AB785" s="237" t="s">
        <v>7979</v>
      </c>
    </row>
    <row r="786" spans="1:28" ht="15" customHeight="1">
      <c r="A786" s="109">
        <v>777</v>
      </c>
      <c r="B786" s="222" t="str">
        <f t="shared" si="6"/>
        <v>Klik Disini</v>
      </c>
      <c r="C786" s="223" t="s">
        <v>7980</v>
      </c>
      <c r="D786" s="223"/>
      <c r="E786" s="223" t="s">
        <v>7981</v>
      </c>
      <c r="F786" s="223" t="s">
        <v>7982</v>
      </c>
      <c r="G786" s="223" t="s">
        <v>7983</v>
      </c>
      <c r="H786" s="223" t="s">
        <v>553</v>
      </c>
      <c r="I786" s="258" t="s">
        <v>446</v>
      </c>
      <c r="J786" s="186" t="s">
        <v>353</v>
      </c>
      <c r="K786" s="223"/>
      <c r="L786" s="264"/>
      <c r="M786" s="265"/>
      <c r="N786" s="223" t="s">
        <v>449</v>
      </c>
      <c r="O786" s="223" t="s">
        <v>3419</v>
      </c>
      <c r="P786" s="260">
        <v>2007</v>
      </c>
      <c r="Q786" s="260">
        <v>2018</v>
      </c>
      <c r="R786" s="223" t="s">
        <v>3412</v>
      </c>
      <c r="S786" s="223" t="s">
        <v>78</v>
      </c>
      <c r="T786" s="223" t="s">
        <v>451</v>
      </c>
      <c r="U786" s="261">
        <v>144</v>
      </c>
      <c r="V786" s="86" t="s">
        <v>452</v>
      </c>
      <c r="W786" s="223" t="s">
        <v>3741</v>
      </c>
      <c r="X786" s="225" t="s">
        <v>7984</v>
      </c>
      <c r="Y786" s="262">
        <v>38000</v>
      </c>
      <c r="Z786" s="226"/>
      <c r="AA786" s="241">
        <f t="shared" si="7"/>
        <v>0</v>
      </c>
      <c r="AB786" s="237" t="s">
        <v>7985</v>
      </c>
    </row>
    <row r="787" spans="1:28" ht="15" customHeight="1">
      <c r="A787" s="109">
        <v>778</v>
      </c>
      <c r="B787" s="222" t="str">
        <f t="shared" si="6"/>
        <v>Klik Disini</v>
      </c>
      <c r="C787" s="223" t="s">
        <v>7986</v>
      </c>
      <c r="D787" s="223"/>
      <c r="E787" s="223" t="s">
        <v>7987</v>
      </c>
      <c r="F787" s="223" t="s">
        <v>7988</v>
      </c>
      <c r="G787" s="223" t="s">
        <v>7989</v>
      </c>
      <c r="H787" s="223" t="s">
        <v>583</v>
      </c>
      <c r="I787" s="258" t="s">
        <v>583</v>
      </c>
      <c r="J787" s="186" t="s">
        <v>265</v>
      </c>
      <c r="K787" s="223"/>
      <c r="L787" s="264"/>
      <c r="M787" s="265"/>
      <c r="N787" s="223" t="s">
        <v>449</v>
      </c>
      <c r="O787" s="223" t="s">
        <v>3419</v>
      </c>
      <c r="P787" s="260">
        <v>2010</v>
      </c>
      <c r="Q787" s="260">
        <v>2018</v>
      </c>
      <c r="R787" s="223" t="s">
        <v>3480</v>
      </c>
      <c r="S787" s="223" t="s">
        <v>78</v>
      </c>
      <c r="T787" s="223" t="s">
        <v>451</v>
      </c>
      <c r="U787" s="261">
        <v>106</v>
      </c>
      <c r="V787" s="86" t="s">
        <v>452</v>
      </c>
      <c r="W787" s="223" t="s">
        <v>4163</v>
      </c>
      <c r="X787" s="225" t="s">
        <v>7990</v>
      </c>
      <c r="Y787" s="262">
        <v>52000</v>
      </c>
      <c r="Z787" s="226"/>
      <c r="AA787" s="241">
        <f t="shared" si="7"/>
        <v>0</v>
      </c>
      <c r="AB787" s="237" t="s">
        <v>7991</v>
      </c>
    </row>
    <row r="788" spans="1:28" ht="15" customHeight="1">
      <c r="A788" s="109">
        <v>779</v>
      </c>
      <c r="B788" s="222" t="str">
        <f t="shared" si="6"/>
        <v>Klik Disini</v>
      </c>
      <c r="C788" s="223" t="s">
        <v>7992</v>
      </c>
      <c r="D788" s="223"/>
      <c r="E788" s="223" t="s">
        <v>7981</v>
      </c>
      <c r="F788" s="223" t="s">
        <v>7993</v>
      </c>
      <c r="G788" s="223" t="s">
        <v>7994</v>
      </c>
      <c r="H788" s="223" t="s">
        <v>262</v>
      </c>
      <c r="I788" s="258" t="s">
        <v>446</v>
      </c>
      <c r="J788" s="186" t="s">
        <v>351</v>
      </c>
      <c r="K788" s="223"/>
      <c r="L788" s="264"/>
      <c r="M788" s="265"/>
      <c r="N788" s="223" t="s">
        <v>449</v>
      </c>
      <c r="O788" s="223" t="s">
        <v>3419</v>
      </c>
      <c r="P788" s="260">
        <v>2003</v>
      </c>
      <c r="Q788" s="260">
        <v>2018</v>
      </c>
      <c r="R788" s="223" t="s">
        <v>3412</v>
      </c>
      <c r="S788" s="223" t="s">
        <v>78</v>
      </c>
      <c r="T788" s="223" t="s">
        <v>451</v>
      </c>
      <c r="U788" s="261">
        <v>172</v>
      </c>
      <c r="V788" s="86" t="s">
        <v>452</v>
      </c>
      <c r="W788" s="223" t="s">
        <v>3592</v>
      </c>
      <c r="X788" s="225" t="s">
        <v>7995</v>
      </c>
      <c r="Y788" s="262">
        <v>56000</v>
      </c>
      <c r="Z788" s="226"/>
      <c r="AA788" s="241">
        <f t="shared" si="7"/>
        <v>0</v>
      </c>
      <c r="AB788" s="237" t="s">
        <v>7996</v>
      </c>
    </row>
    <row r="789" spans="1:28" ht="15" customHeight="1">
      <c r="A789" s="109">
        <v>780</v>
      </c>
      <c r="B789" s="222" t="str">
        <f t="shared" si="6"/>
        <v>Klik Disini</v>
      </c>
      <c r="C789" s="223" t="s">
        <v>7997</v>
      </c>
      <c r="D789" s="223"/>
      <c r="E789" s="223" t="s">
        <v>7998</v>
      </c>
      <c r="F789" s="223" t="s">
        <v>7999</v>
      </c>
      <c r="G789" s="223" t="s">
        <v>8000</v>
      </c>
      <c r="H789" s="223" t="s">
        <v>400</v>
      </c>
      <c r="I789" s="258" t="s">
        <v>1844</v>
      </c>
      <c r="J789" s="186" t="s">
        <v>399</v>
      </c>
      <c r="K789" s="264"/>
      <c r="L789" s="264"/>
      <c r="M789" s="259"/>
      <c r="N789" s="223" t="s">
        <v>449</v>
      </c>
      <c r="O789" s="223" t="s">
        <v>3419</v>
      </c>
      <c r="P789" s="260">
        <v>2009</v>
      </c>
      <c r="Q789" s="260">
        <v>2018</v>
      </c>
      <c r="R789" s="223" t="s">
        <v>3412</v>
      </c>
      <c r="S789" s="223" t="s">
        <v>78</v>
      </c>
      <c r="T789" s="223" t="s">
        <v>451</v>
      </c>
      <c r="U789" s="261">
        <v>162</v>
      </c>
      <c r="V789" s="86" t="s">
        <v>452</v>
      </c>
      <c r="W789" s="223" t="s">
        <v>975</v>
      </c>
      <c r="X789" s="225" t="s">
        <v>8001</v>
      </c>
      <c r="Y789" s="262">
        <v>63000</v>
      </c>
      <c r="Z789" s="226"/>
      <c r="AA789" s="241">
        <f t="shared" si="7"/>
        <v>0</v>
      </c>
      <c r="AB789" s="237" t="s">
        <v>8002</v>
      </c>
    </row>
    <row r="790" spans="1:28" ht="15" customHeight="1">
      <c r="A790" s="109">
        <v>781</v>
      </c>
      <c r="B790" s="222" t="str">
        <f t="shared" si="6"/>
        <v>Klik Disini</v>
      </c>
      <c r="C790" s="223" t="s">
        <v>8003</v>
      </c>
      <c r="D790" s="223"/>
      <c r="E790" s="223" t="s">
        <v>8004</v>
      </c>
      <c r="F790" s="223" t="s">
        <v>8005</v>
      </c>
      <c r="G790" s="223" t="s">
        <v>8006</v>
      </c>
      <c r="H790" s="223" t="s">
        <v>2070</v>
      </c>
      <c r="I790" s="258" t="s">
        <v>583</v>
      </c>
      <c r="J790" s="186" t="s">
        <v>263</v>
      </c>
      <c r="K790" s="264"/>
      <c r="L790" s="264"/>
      <c r="M790" s="259"/>
      <c r="N790" s="223" t="s">
        <v>449</v>
      </c>
      <c r="O790" s="223" t="s">
        <v>3419</v>
      </c>
      <c r="P790" s="260">
        <v>2011</v>
      </c>
      <c r="Q790" s="260">
        <v>2018</v>
      </c>
      <c r="R790" s="223" t="s">
        <v>6981</v>
      </c>
      <c r="S790" s="223" t="s">
        <v>78</v>
      </c>
      <c r="T790" s="223" t="s">
        <v>451</v>
      </c>
      <c r="U790" s="261">
        <v>41</v>
      </c>
      <c r="V790" s="86" t="s">
        <v>452</v>
      </c>
      <c r="W790" s="223" t="s">
        <v>3592</v>
      </c>
      <c r="X790" s="225" t="s">
        <v>8007</v>
      </c>
      <c r="Y790" s="262">
        <v>42000</v>
      </c>
      <c r="Z790" s="226"/>
      <c r="AA790" s="241">
        <f t="shared" si="7"/>
        <v>0</v>
      </c>
      <c r="AB790" s="237" t="s">
        <v>8008</v>
      </c>
    </row>
    <row r="791" spans="1:28" ht="15" customHeight="1">
      <c r="A791" s="109">
        <v>782</v>
      </c>
      <c r="B791" s="222" t="str">
        <f t="shared" si="6"/>
        <v>Klik Disini</v>
      </c>
      <c r="C791" s="223" t="s">
        <v>8009</v>
      </c>
      <c r="D791" s="223"/>
      <c r="E791" s="223" t="s">
        <v>3424</v>
      </c>
      <c r="F791" s="223" t="s">
        <v>8010</v>
      </c>
      <c r="G791" s="223" t="s">
        <v>8011</v>
      </c>
      <c r="H791" s="223" t="s">
        <v>384</v>
      </c>
      <c r="I791" s="258" t="s">
        <v>446</v>
      </c>
      <c r="J791" s="186" t="s">
        <v>383</v>
      </c>
      <c r="K791" s="264"/>
      <c r="L791" s="264"/>
      <c r="M791" s="259"/>
      <c r="N791" s="223" t="s">
        <v>449</v>
      </c>
      <c r="O791" s="223" t="s">
        <v>3419</v>
      </c>
      <c r="P791" s="260">
        <v>2011</v>
      </c>
      <c r="Q791" s="260">
        <v>2018</v>
      </c>
      <c r="R791" s="223" t="s">
        <v>3412</v>
      </c>
      <c r="S791" s="223" t="s">
        <v>78</v>
      </c>
      <c r="T791" s="223" t="s">
        <v>451</v>
      </c>
      <c r="U791" s="261">
        <v>192</v>
      </c>
      <c r="V791" s="86" t="s">
        <v>452</v>
      </c>
      <c r="W791" s="223" t="s">
        <v>7364</v>
      </c>
      <c r="X791" s="225" t="s">
        <v>8012</v>
      </c>
      <c r="Y791" s="262">
        <v>62500</v>
      </c>
      <c r="Z791" s="226"/>
      <c r="AA791" s="241">
        <f t="shared" si="7"/>
        <v>0</v>
      </c>
      <c r="AB791" s="237" t="s">
        <v>8013</v>
      </c>
    </row>
    <row r="792" spans="1:28" ht="15" customHeight="1">
      <c r="A792" s="109">
        <v>783</v>
      </c>
      <c r="B792" s="222" t="str">
        <f t="shared" si="6"/>
        <v>Klik Disini</v>
      </c>
      <c r="C792" s="223" t="s">
        <v>8014</v>
      </c>
      <c r="D792" s="223"/>
      <c r="E792" s="223" t="s">
        <v>8015</v>
      </c>
      <c r="F792" s="223" t="s">
        <v>8016</v>
      </c>
      <c r="G792" s="223" t="s">
        <v>8017</v>
      </c>
      <c r="H792" s="223" t="s">
        <v>8018</v>
      </c>
      <c r="I792" s="258" t="s">
        <v>1844</v>
      </c>
      <c r="J792" s="186" t="s">
        <v>397</v>
      </c>
      <c r="K792" s="264"/>
      <c r="L792" s="264"/>
      <c r="M792" s="259"/>
      <c r="N792" s="223" t="s">
        <v>449</v>
      </c>
      <c r="O792" s="223" t="s">
        <v>3419</v>
      </c>
      <c r="P792" s="260">
        <v>2005</v>
      </c>
      <c r="Q792" s="260">
        <v>2018</v>
      </c>
      <c r="R792" s="223" t="s">
        <v>3412</v>
      </c>
      <c r="S792" s="223" t="s">
        <v>78</v>
      </c>
      <c r="T792" s="223" t="s">
        <v>451</v>
      </c>
      <c r="U792" s="261">
        <v>159</v>
      </c>
      <c r="V792" s="86" t="s">
        <v>452</v>
      </c>
      <c r="W792" s="223" t="s">
        <v>3556</v>
      </c>
      <c r="X792" s="225" t="s">
        <v>8019</v>
      </c>
      <c r="Y792" s="262">
        <v>62000</v>
      </c>
      <c r="Z792" s="226"/>
      <c r="AA792" s="241">
        <f t="shared" si="7"/>
        <v>0</v>
      </c>
      <c r="AB792" s="237" t="s">
        <v>8020</v>
      </c>
    </row>
    <row r="793" spans="1:28" ht="15" customHeight="1">
      <c r="A793" s="109">
        <v>784</v>
      </c>
      <c r="B793" s="222" t="str">
        <f t="shared" si="6"/>
        <v>Klik Disini</v>
      </c>
      <c r="C793" s="223" t="s">
        <v>8021</v>
      </c>
      <c r="D793" s="223"/>
      <c r="E793" s="223" t="s">
        <v>8004</v>
      </c>
      <c r="F793" s="223" t="s">
        <v>8022</v>
      </c>
      <c r="G793" s="223" t="s">
        <v>8023</v>
      </c>
      <c r="H793" s="223" t="s">
        <v>2070</v>
      </c>
      <c r="I793" s="258" t="s">
        <v>583</v>
      </c>
      <c r="J793" s="186" t="s">
        <v>263</v>
      </c>
      <c r="K793" s="264"/>
      <c r="L793" s="264"/>
      <c r="M793" s="259"/>
      <c r="N793" s="223" t="s">
        <v>449</v>
      </c>
      <c r="O793" s="223" t="s">
        <v>3419</v>
      </c>
      <c r="P793" s="260">
        <v>2010</v>
      </c>
      <c r="Q793" s="260">
        <v>2018</v>
      </c>
      <c r="R793" s="223" t="s">
        <v>6981</v>
      </c>
      <c r="S793" s="223" t="s">
        <v>78</v>
      </c>
      <c r="T793" s="223" t="s">
        <v>451</v>
      </c>
      <c r="U793" s="261">
        <v>41</v>
      </c>
      <c r="V793" s="86" t="s">
        <v>452</v>
      </c>
      <c r="W793" s="223" t="s">
        <v>5663</v>
      </c>
      <c r="X793" s="225" t="s">
        <v>8024</v>
      </c>
      <c r="Y793" s="262">
        <v>45000</v>
      </c>
      <c r="Z793" s="226"/>
      <c r="AA793" s="241">
        <f t="shared" si="7"/>
        <v>0</v>
      </c>
      <c r="AB793" s="237" t="s">
        <v>8025</v>
      </c>
    </row>
    <row r="794" spans="1:28" ht="15" customHeight="1">
      <c r="A794" s="109">
        <v>785</v>
      </c>
      <c r="B794" s="222" t="str">
        <f t="shared" si="6"/>
        <v>Klik Disini</v>
      </c>
      <c r="C794" s="223" t="s">
        <v>8026</v>
      </c>
      <c r="D794" s="223"/>
      <c r="E794" s="223" t="s">
        <v>8027</v>
      </c>
      <c r="F794" s="223" t="s">
        <v>8028</v>
      </c>
      <c r="G794" s="223" t="s">
        <v>8029</v>
      </c>
      <c r="H794" s="223" t="s">
        <v>262</v>
      </c>
      <c r="I794" s="258" t="s">
        <v>446</v>
      </c>
      <c r="J794" s="186" t="s">
        <v>351</v>
      </c>
      <c r="K794" s="223" t="s">
        <v>447</v>
      </c>
      <c r="L794" s="223"/>
      <c r="M794" s="259" t="s">
        <v>447</v>
      </c>
      <c r="N794" s="223" t="s">
        <v>449</v>
      </c>
      <c r="O794" s="223" t="s">
        <v>3419</v>
      </c>
      <c r="P794" s="260">
        <v>2015</v>
      </c>
      <c r="Q794" s="260">
        <v>2018</v>
      </c>
      <c r="R794" s="223" t="s">
        <v>3412</v>
      </c>
      <c r="S794" s="223" t="s">
        <v>78</v>
      </c>
      <c r="T794" s="223" t="s">
        <v>451</v>
      </c>
      <c r="U794" s="261">
        <v>261</v>
      </c>
      <c r="V794" s="86" t="s">
        <v>452</v>
      </c>
      <c r="W794" s="223" t="s">
        <v>3748</v>
      </c>
      <c r="X794" s="225" t="s">
        <v>8030</v>
      </c>
      <c r="Y794" s="262">
        <v>59000</v>
      </c>
      <c r="Z794" s="226"/>
      <c r="AA794" s="241">
        <f t="shared" si="7"/>
        <v>0</v>
      </c>
      <c r="AB794" s="237" t="s">
        <v>8031</v>
      </c>
    </row>
    <row r="795" spans="1:28" ht="15" customHeight="1">
      <c r="A795" s="109">
        <v>786</v>
      </c>
      <c r="B795" s="222" t="str">
        <f t="shared" si="6"/>
        <v>Klik Disini</v>
      </c>
      <c r="C795" s="223" t="s">
        <v>8032</v>
      </c>
      <c r="D795" s="223"/>
      <c r="E795" s="223" t="s">
        <v>8033</v>
      </c>
      <c r="F795" s="223" t="s">
        <v>8034</v>
      </c>
      <c r="G795" s="223" t="s">
        <v>8035</v>
      </c>
      <c r="H795" s="223" t="s">
        <v>774</v>
      </c>
      <c r="I795" s="258" t="s">
        <v>1844</v>
      </c>
      <c r="J795" s="186" t="s">
        <v>395</v>
      </c>
      <c r="K795" s="223" t="s">
        <v>447</v>
      </c>
      <c r="L795" s="223"/>
      <c r="M795" s="259" t="s">
        <v>447</v>
      </c>
      <c r="N795" s="223" t="s">
        <v>449</v>
      </c>
      <c r="O795" s="223" t="s">
        <v>3419</v>
      </c>
      <c r="P795" s="260">
        <v>2017</v>
      </c>
      <c r="Q795" s="260">
        <v>2018</v>
      </c>
      <c r="R795" s="223" t="s">
        <v>3675</v>
      </c>
      <c r="S795" s="223" t="s">
        <v>78</v>
      </c>
      <c r="T795" s="223" t="s">
        <v>451</v>
      </c>
      <c r="U795" s="261">
        <v>208</v>
      </c>
      <c r="V795" s="86" t="s">
        <v>452</v>
      </c>
      <c r="W795" s="223" t="s">
        <v>1161</v>
      </c>
      <c r="X795" s="225" t="s">
        <v>8036</v>
      </c>
      <c r="Y795" s="262">
        <v>102500</v>
      </c>
      <c r="Z795" s="226"/>
      <c r="AA795" s="241">
        <f t="shared" si="7"/>
        <v>0</v>
      </c>
      <c r="AB795" s="237" t="s">
        <v>8037</v>
      </c>
    </row>
    <row r="796" spans="1:28" ht="15" customHeight="1">
      <c r="A796" s="109">
        <v>787</v>
      </c>
      <c r="B796" s="222" t="str">
        <f t="shared" si="6"/>
        <v>Klik Disini</v>
      </c>
      <c r="C796" s="223" t="s">
        <v>8038</v>
      </c>
      <c r="D796" s="223"/>
      <c r="E796" s="223" t="s">
        <v>8004</v>
      </c>
      <c r="F796" s="223" t="s">
        <v>8039</v>
      </c>
      <c r="G796" s="223" t="s">
        <v>8040</v>
      </c>
      <c r="H796" s="223" t="s">
        <v>2070</v>
      </c>
      <c r="I796" s="258" t="s">
        <v>583</v>
      </c>
      <c r="J796" s="186" t="s">
        <v>263</v>
      </c>
      <c r="K796" s="223"/>
      <c r="L796" s="264"/>
      <c r="M796" s="265"/>
      <c r="N796" s="223" t="s">
        <v>449</v>
      </c>
      <c r="O796" s="223" t="s">
        <v>3419</v>
      </c>
      <c r="P796" s="260">
        <v>2010</v>
      </c>
      <c r="Q796" s="260">
        <v>2018</v>
      </c>
      <c r="R796" s="223" t="s">
        <v>6981</v>
      </c>
      <c r="S796" s="223" t="s">
        <v>78</v>
      </c>
      <c r="T796" s="223" t="s">
        <v>451</v>
      </c>
      <c r="U796" s="261">
        <v>45</v>
      </c>
      <c r="V796" s="86" t="s">
        <v>452</v>
      </c>
      <c r="W796" s="223" t="s">
        <v>685</v>
      </c>
      <c r="X796" s="225" t="s">
        <v>8041</v>
      </c>
      <c r="Y796" s="262">
        <v>45000</v>
      </c>
      <c r="Z796" s="226"/>
      <c r="AA796" s="241">
        <f t="shared" si="7"/>
        <v>0</v>
      </c>
      <c r="AB796" s="237" t="s">
        <v>8042</v>
      </c>
    </row>
    <row r="797" spans="1:28" ht="15" customHeight="1">
      <c r="A797" s="109">
        <v>788</v>
      </c>
      <c r="B797" s="222" t="str">
        <f t="shared" si="6"/>
        <v>Klik Disini</v>
      </c>
      <c r="C797" s="223" t="s">
        <v>8043</v>
      </c>
      <c r="D797" s="223"/>
      <c r="E797" s="223" t="s">
        <v>8044</v>
      </c>
      <c r="F797" s="223" t="s">
        <v>8045</v>
      </c>
      <c r="G797" s="223" t="s">
        <v>8046</v>
      </c>
      <c r="H797" s="223" t="s">
        <v>386</v>
      </c>
      <c r="I797" s="258" t="s">
        <v>446</v>
      </c>
      <c r="J797" s="186" t="s">
        <v>385</v>
      </c>
      <c r="K797" s="223" t="s">
        <v>447</v>
      </c>
      <c r="L797" s="223"/>
      <c r="M797" s="259" t="s">
        <v>447</v>
      </c>
      <c r="N797" s="223" t="s">
        <v>449</v>
      </c>
      <c r="O797" s="223" t="s">
        <v>3419</v>
      </c>
      <c r="P797" s="260">
        <v>2017</v>
      </c>
      <c r="Q797" s="260">
        <v>2018</v>
      </c>
      <c r="R797" s="223" t="s">
        <v>3412</v>
      </c>
      <c r="S797" s="223" t="s">
        <v>78</v>
      </c>
      <c r="T797" s="223" t="s">
        <v>451</v>
      </c>
      <c r="U797" s="261">
        <v>408</v>
      </c>
      <c r="V797" s="86" t="s">
        <v>452</v>
      </c>
      <c r="W797" s="223" t="s">
        <v>897</v>
      </c>
      <c r="X797" s="225" t="s">
        <v>8047</v>
      </c>
      <c r="Y797" s="262">
        <v>144000</v>
      </c>
      <c r="Z797" s="226"/>
      <c r="AA797" s="241">
        <f t="shared" si="7"/>
        <v>0</v>
      </c>
      <c r="AB797" s="237" t="s">
        <v>8048</v>
      </c>
    </row>
    <row r="798" spans="1:28" ht="15" customHeight="1">
      <c r="A798" s="109">
        <v>789</v>
      </c>
      <c r="B798" s="222" t="str">
        <f t="shared" si="6"/>
        <v>Klik Disini</v>
      </c>
      <c r="C798" s="223" t="s">
        <v>8049</v>
      </c>
      <c r="D798" s="223"/>
      <c r="E798" s="223" t="s">
        <v>8004</v>
      </c>
      <c r="F798" s="223" t="s">
        <v>8050</v>
      </c>
      <c r="G798" s="223" t="s">
        <v>8051</v>
      </c>
      <c r="H798" s="223" t="s">
        <v>2070</v>
      </c>
      <c r="I798" s="258" t="s">
        <v>583</v>
      </c>
      <c r="J798" s="186" t="s">
        <v>263</v>
      </c>
      <c r="K798" s="223"/>
      <c r="L798" s="264"/>
      <c r="M798" s="265"/>
      <c r="N798" s="223" t="s">
        <v>449</v>
      </c>
      <c r="O798" s="223" t="s">
        <v>3419</v>
      </c>
      <c r="P798" s="260">
        <v>2010</v>
      </c>
      <c r="Q798" s="260">
        <v>2018</v>
      </c>
      <c r="R798" s="223" t="s">
        <v>6981</v>
      </c>
      <c r="S798" s="223" t="s">
        <v>78</v>
      </c>
      <c r="T798" s="223" t="s">
        <v>451</v>
      </c>
      <c r="U798" s="261">
        <v>38</v>
      </c>
      <c r="V798" s="86" t="s">
        <v>452</v>
      </c>
      <c r="W798" s="223" t="s">
        <v>1718</v>
      </c>
      <c r="X798" s="225" t="s">
        <v>8052</v>
      </c>
      <c r="Y798" s="262">
        <v>45000</v>
      </c>
      <c r="Z798" s="226"/>
      <c r="AA798" s="241">
        <f t="shared" si="7"/>
        <v>0</v>
      </c>
      <c r="AB798" s="237" t="s">
        <v>8053</v>
      </c>
    </row>
    <row r="799" spans="1:28" ht="15" customHeight="1">
      <c r="A799" s="109">
        <v>790</v>
      </c>
      <c r="B799" s="222" t="str">
        <f t="shared" si="6"/>
        <v>Klik Disini</v>
      </c>
      <c r="C799" s="223" t="s">
        <v>8054</v>
      </c>
      <c r="D799" s="223"/>
      <c r="E799" s="223" t="s">
        <v>8055</v>
      </c>
      <c r="F799" s="223" t="s">
        <v>8056</v>
      </c>
      <c r="G799" s="223" t="s">
        <v>8057</v>
      </c>
      <c r="H799" s="223" t="s">
        <v>583</v>
      </c>
      <c r="I799" s="258" t="s">
        <v>583</v>
      </c>
      <c r="J799" s="186" t="s">
        <v>267</v>
      </c>
      <c r="K799" s="223"/>
      <c r="L799" s="264"/>
      <c r="M799" s="265"/>
      <c r="N799" s="223" t="s">
        <v>449</v>
      </c>
      <c r="O799" s="223" t="s">
        <v>3419</v>
      </c>
      <c r="P799" s="260">
        <v>2011</v>
      </c>
      <c r="Q799" s="260">
        <v>2018</v>
      </c>
      <c r="R799" s="223" t="s">
        <v>3480</v>
      </c>
      <c r="S799" s="223" t="s">
        <v>78</v>
      </c>
      <c r="T799" s="223" t="s">
        <v>451</v>
      </c>
      <c r="U799" s="261">
        <v>111</v>
      </c>
      <c r="V799" s="86" t="s">
        <v>452</v>
      </c>
      <c r="W799" s="223" t="s">
        <v>2063</v>
      </c>
      <c r="X799" s="225" t="s">
        <v>8058</v>
      </c>
      <c r="Y799" s="262">
        <v>51000</v>
      </c>
      <c r="Z799" s="226"/>
      <c r="AA799" s="241">
        <f t="shared" si="7"/>
        <v>0</v>
      </c>
      <c r="AB799" s="237" t="s">
        <v>8059</v>
      </c>
    </row>
    <row r="800" spans="1:28" ht="15" customHeight="1">
      <c r="A800" s="109">
        <v>791</v>
      </c>
      <c r="B800" s="222" t="str">
        <f t="shared" si="6"/>
        <v>Klik Disini</v>
      </c>
      <c r="C800" s="223" t="s">
        <v>8060</v>
      </c>
      <c r="D800" s="223"/>
      <c r="E800" s="223" t="s">
        <v>8061</v>
      </c>
      <c r="F800" s="223" t="s">
        <v>8062</v>
      </c>
      <c r="G800" s="223" t="s">
        <v>8063</v>
      </c>
      <c r="H800" s="223" t="s">
        <v>3591</v>
      </c>
      <c r="I800" s="258" t="s">
        <v>446</v>
      </c>
      <c r="J800" s="186" t="s">
        <v>345</v>
      </c>
      <c r="K800" s="223"/>
      <c r="L800" s="264"/>
      <c r="M800" s="265"/>
      <c r="N800" s="223" t="s">
        <v>449</v>
      </c>
      <c r="O800" s="223" t="s">
        <v>3419</v>
      </c>
      <c r="P800" s="260">
        <v>2015</v>
      </c>
      <c r="Q800" s="260">
        <v>2018</v>
      </c>
      <c r="R800" s="223" t="s">
        <v>3412</v>
      </c>
      <c r="S800" s="223" t="s">
        <v>78</v>
      </c>
      <c r="T800" s="223" t="s">
        <v>451</v>
      </c>
      <c r="U800" s="261">
        <v>256</v>
      </c>
      <c r="V800" s="86" t="s">
        <v>452</v>
      </c>
      <c r="W800" s="223" t="s">
        <v>8064</v>
      </c>
      <c r="X800" s="225" t="s">
        <v>8065</v>
      </c>
      <c r="Y800" s="262">
        <v>71500</v>
      </c>
      <c r="Z800" s="226"/>
      <c r="AA800" s="241">
        <f t="shared" si="7"/>
        <v>0</v>
      </c>
      <c r="AB800" s="237" t="s">
        <v>8066</v>
      </c>
    </row>
    <row r="801" spans="1:28" ht="15" customHeight="1">
      <c r="A801" s="109">
        <v>792</v>
      </c>
      <c r="B801" s="222" t="str">
        <f t="shared" si="6"/>
        <v>Klik Disini</v>
      </c>
      <c r="C801" s="223" t="s">
        <v>8067</v>
      </c>
      <c r="D801" s="223"/>
      <c r="E801" s="223" t="s">
        <v>8004</v>
      </c>
      <c r="F801" s="223" t="s">
        <v>8068</v>
      </c>
      <c r="G801" s="223" t="s">
        <v>8069</v>
      </c>
      <c r="H801" s="223" t="s">
        <v>2070</v>
      </c>
      <c r="I801" s="258" t="s">
        <v>583</v>
      </c>
      <c r="J801" s="186" t="s">
        <v>263</v>
      </c>
      <c r="K801" s="223"/>
      <c r="L801" s="264"/>
      <c r="M801" s="265"/>
      <c r="N801" s="223" t="s">
        <v>449</v>
      </c>
      <c r="O801" s="223" t="s">
        <v>3419</v>
      </c>
      <c r="P801" s="260">
        <v>2011</v>
      </c>
      <c r="Q801" s="260">
        <v>2018</v>
      </c>
      <c r="R801" s="223" t="s">
        <v>6981</v>
      </c>
      <c r="S801" s="223" t="s">
        <v>78</v>
      </c>
      <c r="T801" s="223" t="s">
        <v>451</v>
      </c>
      <c r="U801" s="261">
        <v>46</v>
      </c>
      <c r="V801" s="86" t="s">
        <v>452</v>
      </c>
      <c r="W801" s="223" t="s">
        <v>515</v>
      </c>
      <c r="X801" s="225" t="s">
        <v>8070</v>
      </c>
      <c r="Y801" s="262">
        <v>42000</v>
      </c>
      <c r="Z801" s="226"/>
      <c r="AA801" s="241">
        <f t="shared" si="7"/>
        <v>0</v>
      </c>
      <c r="AB801" s="237" t="s">
        <v>8071</v>
      </c>
    </row>
    <row r="802" spans="1:28" ht="15" customHeight="1">
      <c r="A802" s="109">
        <v>793</v>
      </c>
      <c r="B802" s="222" t="str">
        <f t="shared" si="6"/>
        <v>Klik Disini</v>
      </c>
      <c r="C802" s="223" t="s">
        <v>8072</v>
      </c>
      <c r="D802" s="223"/>
      <c r="E802" s="223" t="s">
        <v>6978</v>
      </c>
      <c r="F802" s="223" t="s">
        <v>8073</v>
      </c>
      <c r="G802" s="223" t="s">
        <v>8074</v>
      </c>
      <c r="H802" s="223" t="s">
        <v>2070</v>
      </c>
      <c r="I802" s="258" t="s">
        <v>583</v>
      </c>
      <c r="J802" s="186" t="s">
        <v>263</v>
      </c>
      <c r="K802" s="223"/>
      <c r="L802" s="264"/>
      <c r="M802" s="265"/>
      <c r="N802" s="223" t="s">
        <v>449</v>
      </c>
      <c r="O802" s="223" t="s">
        <v>3419</v>
      </c>
      <c r="P802" s="260">
        <v>2011</v>
      </c>
      <c r="Q802" s="260">
        <v>2018</v>
      </c>
      <c r="R802" s="223" t="s">
        <v>6981</v>
      </c>
      <c r="S802" s="223" t="s">
        <v>78</v>
      </c>
      <c r="T802" s="223" t="s">
        <v>451</v>
      </c>
      <c r="U802" s="261">
        <v>172</v>
      </c>
      <c r="V802" s="86" t="s">
        <v>452</v>
      </c>
      <c r="W802" s="223" t="s">
        <v>4453</v>
      </c>
      <c r="X802" s="225" t="s">
        <v>8075</v>
      </c>
      <c r="Y802" s="262">
        <v>53500</v>
      </c>
      <c r="Z802" s="226"/>
      <c r="AA802" s="241">
        <f t="shared" si="7"/>
        <v>0</v>
      </c>
      <c r="AB802" s="237" t="s">
        <v>8076</v>
      </c>
    </row>
    <row r="803" spans="1:28" ht="15" customHeight="1">
      <c r="A803" s="109">
        <v>794</v>
      </c>
      <c r="B803" s="222" t="str">
        <f t="shared" si="6"/>
        <v>Klik Disini</v>
      </c>
      <c r="C803" s="223" t="s">
        <v>8077</v>
      </c>
      <c r="D803" s="223"/>
      <c r="E803" s="223" t="s">
        <v>8078</v>
      </c>
      <c r="F803" s="223" t="s">
        <v>8079</v>
      </c>
      <c r="G803" s="223" t="s">
        <v>8080</v>
      </c>
      <c r="H803" s="223" t="s">
        <v>2070</v>
      </c>
      <c r="I803" s="258" t="s">
        <v>583</v>
      </c>
      <c r="J803" s="186" t="s">
        <v>263</v>
      </c>
      <c r="K803" s="223"/>
      <c r="L803" s="264"/>
      <c r="M803" s="265"/>
      <c r="N803" s="223" t="s">
        <v>449</v>
      </c>
      <c r="O803" s="223" t="s">
        <v>3419</v>
      </c>
      <c r="P803" s="260">
        <v>2014</v>
      </c>
      <c r="Q803" s="260">
        <v>2018</v>
      </c>
      <c r="R803" s="223" t="s">
        <v>5871</v>
      </c>
      <c r="S803" s="223" t="s">
        <v>78</v>
      </c>
      <c r="T803" s="223" t="s">
        <v>451</v>
      </c>
      <c r="U803" s="261">
        <v>56</v>
      </c>
      <c r="V803" s="86" t="s">
        <v>452</v>
      </c>
      <c r="W803" s="223" t="s">
        <v>3676</v>
      </c>
      <c r="X803" s="225" t="s">
        <v>8081</v>
      </c>
      <c r="Y803" s="262">
        <v>66000</v>
      </c>
      <c r="Z803" s="226"/>
      <c r="AA803" s="241">
        <f t="shared" si="7"/>
        <v>0</v>
      </c>
      <c r="AB803" s="237" t="s">
        <v>8082</v>
      </c>
    </row>
    <row r="804" spans="1:28" ht="15" customHeight="1">
      <c r="A804" s="109">
        <v>795</v>
      </c>
      <c r="B804" s="222" t="str">
        <f t="shared" si="6"/>
        <v>Klik Disini</v>
      </c>
      <c r="C804" s="223" t="s">
        <v>8083</v>
      </c>
      <c r="D804" s="223"/>
      <c r="E804" s="223" t="s">
        <v>6978</v>
      </c>
      <c r="F804" s="223" t="s">
        <v>8084</v>
      </c>
      <c r="G804" s="223" t="s">
        <v>8085</v>
      </c>
      <c r="H804" s="223" t="s">
        <v>2070</v>
      </c>
      <c r="I804" s="258" t="s">
        <v>583</v>
      </c>
      <c r="J804" s="186" t="s">
        <v>263</v>
      </c>
      <c r="K804" s="223"/>
      <c r="L804" s="264"/>
      <c r="M804" s="265"/>
      <c r="N804" s="223" t="s">
        <v>449</v>
      </c>
      <c r="O804" s="223" t="s">
        <v>3419</v>
      </c>
      <c r="P804" s="260">
        <v>2014</v>
      </c>
      <c r="Q804" s="260">
        <v>2018</v>
      </c>
      <c r="R804" s="223" t="s">
        <v>3740</v>
      </c>
      <c r="S804" s="223" t="s">
        <v>78</v>
      </c>
      <c r="T804" s="223" t="s">
        <v>451</v>
      </c>
      <c r="U804" s="261">
        <v>160</v>
      </c>
      <c r="V804" s="86" t="s">
        <v>452</v>
      </c>
      <c r="W804" s="223" t="s">
        <v>4743</v>
      </c>
      <c r="X804" s="225" t="s">
        <v>8086</v>
      </c>
      <c r="Y804" s="262">
        <v>43500</v>
      </c>
      <c r="Z804" s="226"/>
      <c r="AA804" s="241">
        <f t="shared" si="7"/>
        <v>0</v>
      </c>
      <c r="AB804" s="237" t="s">
        <v>8087</v>
      </c>
    </row>
    <row r="805" spans="1:28" ht="15" customHeight="1">
      <c r="A805" s="109">
        <v>796</v>
      </c>
      <c r="B805" s="222" t="str">
        <f t="shared" si="6"/>
        <v>Klik Disini</v>
      </c>
      <c r="C805" s="223" t="s">
        <v>8088</v>
      </c>
      <c r="D805" s="223"/>
      <c r="E805" s="223" t="s">
        <v>8089</v>
      </c>
      <c r="F805" s="223" t="s">
        <v>8090</v>
      </c>
      <c r="G805" s="223" t="s">
        <v>8091</v>
      </c>
      <c r="H805" s="223" t="s">
        <v>262</v>
      </c>
      <c r="I805" s="258" t="s">
        <v>446</v>
      </c>
      <c r="J805" s="186" t="s">
        <v>339</v>
      </c>
      <c r="K805" s="223"/>
      <c r="L805" s="264"/>
      <c r="M805" s="265"/>
      <c r="N805" s="223" t="s">
        <v>449</v>
      </c>
      <c r="O805" s="223" t="s">
        <v>3419</v>
      </c>
      <c r="P805" s="260">
        <v>2002</v>
      </c>
      <c r="Q805" s="260">
        <v>2018</v>
      </c>
      <c r="R805" s="223" t="s">
        <v>3412</v>
      </c>
      <c r="S805" s="223" t="s">
        <v>78</v>
      </c>
      <c r="T805" s="223" t="s">
        <v>451</v>
      </c>
      <c r="U805" s="261">
        <v>238</v>
      </c>
      <c r="V805" s="86" t="s">
        <v>452</v>
      </c>
      <c r="W805" s="223" t="s">
        <v>6933</v>
      </c>
      <c r="X805" s="225" t="s">
        <v>8092</v>
      </c>
      <c r="Y805" s="262">
        <v>67500</v>
      </c>
      <c r="Z805" s="226"/>
      <c r="AA805" s="241">
        <f t="shared" si="7"/>
        <v>0</v>
      </c>
      <c r="AB805" s="237" t="s">
        <v>8093</v>
      </c>
    </row>
    <row r="806" spans="1:28" ht="15" customHeight="1">
      <c r="A806" s="109">
        <v>797</v>
      </c>
      <c r="B806" s="222" t="str">
        <f t="shared" si="6"/>
        <v>Klik Disini</v>
      </c>
      <c r="C806" s="223" t="s">
        <v>8094</v>
      </c>
      <c r="D806" s="223"/>
      <c r="E806" s="223" t="s">
        <v>8095</v>
      </c>
      <c r="F806" s="223" t="s">
        <v>8096</v>
      </c>
      <c r="G806" s="223" t="s">
        <v>8097</v>
      </c>
      <c r="H806" s="223" t="s">
        <v>553</v>
      </c>
      <c r="I806" s="258" t="s">
        <v>446</v>
      </c>
      <c r="J806" s="186" t="s">
        <v>353</v>
      </c>
      <c r="K806" s="223"/>
      <c r="L806" s="264"/>
      <c r="M806" s="265"/>
      <c r="N806" s="223" t="s">
        <v>449</v>
      </c>
      <c r="O806" s="223" t="s">
        <v>3419</v>
      </c>
      <c r="P806" s="260">
        <v>2013</v>
      </c>
      <c r="Q806" s="260">
        <v>2018</v>
      </c>
      <c r="R806" s="223" t="s">
        <v>3412</v>
      </c>
      <c r="S806" s="223" t="s">
        <v>78</v>
      </c>
      <c r="T806" s="223" t="s">
        <v>451</v>
      </c>
      <c r="U806" s="261">
        <v>240</v>
      </c>
      <c r="V806" s="86" t="s">
        <v>452</v>
      </c>
      <c r="W806" s="223" t="s">
        <v>2657</v>
      </c>
      <c r="X806" s="225" t="s">
        <v>8098</v>
      </c>
      <c r="Y806" s="262">
        <v>59000</v>
      </c>
      <c r="Z806" s="226"/>
      <c r="AA806" s="241">
        <f t="shared" si="7"/>
        <v>0</v>
      </c>
      <c r="AB806" s="237" t="s">
        <v>8099</v>
      </c>
    </row>
    <row r="807" spans="1:28" ht="15" customHeight="1">
      <c r="A807" s="109">
        <v>798</v>
      </c>
      <c r="B807" s="222" t="str">
        <f t="shared" si="6"/>
        <v>Klik Disini</v>
      </c>
      <c r="C807" s="223" t="s">
        <v>8100</v>
      </c>
      <c r="D807" s="223"/>
      <c r="E807" s="223" t="s">
        <v>5125</v>
      </c>
      <c r="F807" s="223" t="s">
        <v>8101</v>
      </c>
      <c r="G807" s="223" t="s">
        <v>8102</v>
      </c>
      <c r="H807" s="223" t="s">
        <v>356</v>
      </c>
      <c r="I807" s="258" t="s">
        <v>446</v>
      </c>
      <c r="J807" s="186" t="s">
        <v>351</v>
      </c>
      <c r="K807" s="223"/>
      <c r="L807" s="264"/>
      <c r="M807" s="265"/>
      <c r="N807" s="223" t="s">
        <v>449</v>
      </c>
      <c r="O807" s="223" t="s">
        <v>3419</v>
      </c>
      <c r="P807" s="260">
        <v>2010</v>
      </c>
      <c r="Q807" s="260">
        <v>2018</v>
      </c>
      <c r="R807" s="223" t="s">
        <v>3412</v>
      </c>
      <c r="S807" s="223" t="s">
        <v>78</v>
      </c>
      <c r="T807" s="223" t="s">
        <v>451</v>
      </c>
      <c r="U807" s="261">
        <v>112</v>
      </c>
      <c r="V807" s="86" t="s">
        <v>452</v>
      </c>
      <c r="W807" s="223" t="s">
        <v>830</v>
      </c>
      <c r="X807" s="225" t="s">
        <v>8103</v>
      </c>
      <c r="Y807" s="262">
        <v>39500</v>
      </c>
      <c r="Z807" s="226"/>
      <c r="AA807" s="241">
        <f t="shared" si="7"/>
        <v>0</v>
      </c>
      <c r="AB807" s="237" t="s">
        <v>8104</v>
      </c>
    </row>
    <row r="808" spans="1:28" ht="15" customHeight="1">
      <c r="A808" s="109">
        <v>799</v>
      </c>
      <c r="B808" s="222" t="str">
        <f t="shared" si="6"/>
        <v>Klik Disini</v>
      </c>
      <c r="C808" s="223" t="s">
        <v>8105</v>
      </c>
      <c r="D808" s="223"/>
      <c r="E808" s="223" t="s">
        <v>8106</v>
      </c>
      <c r="F808" s="223" t="s">
        <v>8107</v>
      </c>
      <c r="G808" s="223" t="s">
        <v>8108</v>
      </c>
      <c r="H808" s="223" t="s">
        <v>583</v>
      </c>
      <c r="I808" s="258" t="s">
        <v>583</v>
      </c>
      <c r="J808" s="186" t="s">
        <v>267</v>
      </c>
      <c r="K808" s="223"/>
      <c r="L808" s="264"/>
      <c r="M808" s="265"/>
      <c r="N808" s="223"/>
      <c r="O808" s="223"/>
      <c r="P808" s="260">
        <v>2011</v>
      </c>
      <c r="Q808" s="260">
        <v>2018</v>
      </c>
      <c r="R808" s="223" t="s">
        <v>3480</v>
      </c>
      <c r="S808" s="223" t="s">
        <v>78</v>
      </c>
      <c r="T808" s="223"/>
      <c r="U808" s="261">
        <v>176</v>
      </c>
      <c r="V808" s="86" t="s">
        <v>452</v>
      </c>
      <c r="W808" s="223" t="s">
        <v>6556</v>
      </c>
      <c r="X808" s="225" t="s">
        <v>8109</v>
      </c>
      <c r="Y808" s="262">
        <v>55000</v>
      </c>
      <c r="Z808" s="226"/>
      <c r="AA808" s="241">
        <f t="shared" si="7"/>
        <v>0</v>
      </c>
      <c r="AB808" s="237" t="s">
        <v>8110</v>
      </c>
    </row>
    <row r="809" spans="1:28" ht="15" customHeight="1">
      <c r="A809" s="109">
        <v>800</v>
      </c>
      <c r="B809" s="222" t="str">
        <f t="shared" si="6"/>
        <v>Klik Disini</v>
      </c>
      <c r="C809" s="223" t="s">
        <v>8111</v>
      </c>
      <c r="D809" s="223"/>
      <c r="E809" s="223" t="s">
        <v>8112</v>
      </c>
      <c r="F809" s="223" t="s">
        <v>8113</v>
      </c>
      <c r="G809" s="223" t="s">
        <v>8114</v>
      </c>
      <c r="H809" s="223" t="s">
        <v>262</v>
      </c>
      <c r="I809" s="258" t="s">
        <v>446</v>
      </c>
      <c r="J809" s="186" t="s">
        <v>389</v>
      </c>
      <c r="K809" s="223"/>
      <c r="L809" s="264"/>
      <c r="M809" s="265"/>
      <c r="N809" s="223" t="s">
        <v>449</v>
      </c>
      <c r="O809" s="223" t="s">
        <v>3419</v>
      </c>
      <c r="P809" s="260">
        <v>2006</v>
      </c>
      <c r="Q809" s="260">
        <v>2018</v>
      </c>
      <c r="R809" s="223" t="s">
        <v>3412</v>
      </c>
      <c r="S809" s="223" t="s">
        <v>78</v>
      </c>
      <c r="T809" s="223" t="s">
        <v>451</v>
      </c>
      <c r="U809" s="261">
        <v>192</v>
      </c>
      <c r="V809" s="86" t="s">
        <v>452</v>
      </c>
      <c r="W809" s="223" t="s">
        <v>4347</v>
      </c>
      <c r="X809" s="225" t="s">
        <v>8115</v>
      </c>
      <c r="Y809" s="262">
        <v>69000</v>
      </c>
      <c r="Z809" s="226"/>
      <c r="AA809" s="241">
        <f t="shared" si="7"/>
        <v>0</v>
      </c>
      <c r="AB809" s="237" t="s">
        <v>8116</v>
      </c>
    </row>
    <row r="810" spans="1:28" ht="15" customHeight="1">
      <c r="A810" s="109">
        <v>801</v>
      </c>
      <c r="B810" s="222" t="str">
        <f t="shared" si="6"/>
        <v>Klik Disini</v>
      </c>
      <c r="C810" s="223" t="s">
        <v>8117</v>
      </c>
      <c r="D810" s="223"/>
      <c r="E810" s="223" t="s">
        <v>8118</v>
      </c>
      <c r="F810" s="223" t="s">
        <v>8119</v>
      </c>
      <c r="G810" s="223" t="s">
        <v>8120</v>
      </c>
      <c r="H810" s="223" t="s">
        <v>344</v>
      </c>
      <c r="I810" s="258" t="s">
        <v>446</v>
      </c>
      <c r="J810" s="186" t="s">
        <v>343</v>
      </c>
      <c r="K810" s="223" t="s">
        <v>447</v>
      </c>
      <c r="L810" s="223"/>
      <c r="M810" s="259" t="s">
        <v>447</v>
      </c>
      <c r="N810" s="223" t="s">
        <v>449</v>
      </c>
      <c r="O810" s="223" t="s">
        <v>3419</v>
      </c>
      <c r="P810" s="260">
        <v>2010</v>
      </c>
      <c r="Q810" s="260">
        <v>2018</v>
      </c>
      <c r="R810" s="223" t="s">
        <v>3412</v>
      </c>
      <c r="S810" s="223" t="s">
        <v>78</v>
      </c>
      <c r="T810" s="223" t="s">
        <v>451</v>
      </c>
      <c r="U810" s="261">
        <v>86</v>
      </c>
      <c r="V810" s="86" t="s">
        <v>452</v>
      </c>
      <c r="W810" s="223" t="s">
        <v>4795</v>
      </c>
      <c r="X810" s="225" t="s">
        <v>8121</v>
      </c>
      <c r="Y810" s="262">
        <v>97000</v>
      </c>
      <c r="Z810" s="226"/>
      <c r="AA810" s="241">
        <f t="shared" si="7"/>
        <v>0</v>
      </c>
      <c r="AB810" s="237" t="s">
        <v>8122</v>
      </c>
    </row>
    <row r="811" spans="1:28" ht="15" customHeight="1">
      <c r="A811" s="109">
        <v>802</v>
      </c>
      <c r="B811" s="222" t="str">
        <f t="shared" si="6"/>
        <v>Klik Disini</v>
      </c>
      <c r="C811" s="223" t="s">
        <v>8123</v>
      </c>
      <c r="D811" s="223"/>
      <c r="E811" s="223" t="s">
        <v>8124</v>
      </c>
      <c r="F811" s="223" t="s">
        <v>8125</v>
      </c>
      <c r="G811" s="223" t="s">
        <v>8126</v>
      </c>
      <c r="H811" s="223" t="s">
        <v>384</v>
      </c>
      <c r="I811" s="258" t="s">
        <v>446</v>
      </c>
      <c r="J811" s="186" t="s">
        <v>383</v>
      </c>
      <c r="K811" s="223"/>
      <c r="L811" s="264"/>
      <c r="M811" s="265"/>
      <c r="N811" s="223" t="s">
        <v>449</v>
      </c>
      <c r="O811" s="223" t="s">
        <v>3419</v>
      </c>
      <c r="P811" s="260">
        <v>2004</v>
      </c>
      <c r="Q811" s="260">
        <v>2018</v>
      </c>
      <c r="R811" s="223" t="s">
        <v>3412</v>
      </c>
      <c r="S811" s="223" t="s">
        <v>78</v>
      </c>
      <c r="T811" s="223" t="s">
        <v>451</v>
      </c>
      <c r="U811" s="261">
        <v>136</v>
      </c>
      <c r="V811" s="86" t="s">
        <v>452</v>
      </c>
      <c r="W811" s="223" t="s">
        <v>453</v>
      </c>
      <c r="X811" s="225" t="s">
        <v>8127</v>
      </c>
      <c r="Y811" s="262">
        <v>64500</v>
      </c>
      <c r="Z811" s="226"/>
      <c r="AA811" s="241">
        <f t="shared" si="7"/>
        <v>0</v>
      </c>
      <c r="AB811" s="237" t="s">
        <v>8128</v>
      </c>
    </row>
    <row r="812" spans="1:28" ht="15" customHeight="1">
      <c r="A812" s="109">
        <v>803</v>
      </c>
      <c r="B812" s="222" t="str">
        <f t="shared" si="6"/>
        <v>Klik Disini</v>
      </c>
      <c r="C812" s="223" t="s">
        <v>8129</v>
      </c>
      <c r="D812" s="223"/>
      <c r="E812" s="223" t="s">
        <v>8130</v>
      </c>
      <c r="F812" s="223" t="s">
        <v>8131</v>
      </c>
      <c r="G812" s="223" t="s">
        <v>8132</v>
      </c>
      <c r="H812" s="223" t="s">
        <v>561</v>
      </c>
      <c r="I812" s="258" t="s">
        <v>446</v>
      </c>
      <c r="J812" s="186" t="s">
        <v>337</v>
      </c>
      <c r="K812" s="223"/>
      <c r="L812" s="264"/>
      <c r="M812" s="265"/>
      <c r="N812" s="223" t="s">
        <v>449</v>
      </c>
      <c r="O812" s="223" t="s">
        <v>3419</v>
      </c>
      <c r="P812" s="260">
        <v>2004</v>
      </c>
      <c r="Q812" s="260">
        <v>2018</v>
      </c>
      <c r="R812" s="223" t="s">
        <v>3412</v>
      </c>
      <c r="S812" s="223" t="s">
        <v>78</v>
      </c>
      <c r="T812" s="223" t="s">
        <v>451</v>
      </c>
      <c r="U812" s="261">
        <v>216</v>
      </c>
      <c r="V812" s="86" t="s">
        <v>452</v>
      </c>
      <c r="W812" s="223" t="s">
        <v>830</v>
      </c>
      <c r="X812" s="225" t="s">
        <v>8133</v>
      </c>
      <c r="Y812" s="262">
        <v>83000</v>
      </c>
      <c r="Z812" s="226"/>
      <c r="AA812" s="241">
        <f t="shared" si="7"/>
        <v>0</v>
      </c>
      <c r="AB812" s="237" t="s">
        <v>8134</v>
      </c>
    </row>
    <row r="813" spans="1:28" ht="15" customHeight="1">
      <c r="A813" s="109">
        <v>804</v>
      </c>
      <c r="B813" s="222" t="str">
        <f t="shared" si="6"/>
        <v>Klik Disini</v>
      </c>
      <c r="C813" s="223" t="s">
        <v>8135</v>
      </c>
      <c r="D813" s="223"/>
      <c r="E813" s="223" t="s">
        <v>8136</v>
      </c>
      <c r="F813" s="223" t="s">
        <v>8137</v>
      </c>
      <c r="G813" s="223" t="s">
        <v>8138</v>
      </c>
      <c r="H813" s="223" t="s">
        <v>262</v>
      </c>
      <c r="I813" s="258" t="s">
        <v>446</v>
      </c>
      <c r="J813" s="186" t="s">
        <v>389</v>
      </c>
      <c r="K813" s="223"/>
      <c r="L813" s="264"/>
      <c r="M813" s="265"/>
      <c r="N813" s="223" t="s">
        <v>449</v>
      </c>
      <c r="O813" s="223" t="s">
        <v>3419</v>
      </c>
      <c r="P813" s="260">
        <v>2004</v>
      </c>
      <c r="Q813" s="260">
        <v>2018</v>
      </c>
      <c r="R813" s="223" t="s">
        <v>3412</v>
      </c>
      <c r="S813" s="223" t="s">
        <v>78</v>
      </c>
      <c r="T813" s="223" t="s">
        <v>451</v>
      </c>
      <c r="U813" s="261">
        <v>78</v>
      </c>
      <c r="V813" s="86" t="s">
        <v>452</v>
      </c>
      <c r="W813" s="223" t="s">
        <v>3894</v>
      </c>
      <c r="X813" s="225" t="s">
        <v>8139</v>
      </c>
      <c r="Y813" s="262">
        <v>49000</v>
      </c>
      <c r="Z813" s="226"/>
      <c r="AA813" s="241">
        <f t="shared" si="7"/>
        <v>0</v>
      </c>
      <c r="AB813" s="237" t="s">
        <v>8140</v>
      </c>
    </row>
    <row r="814" spans="1:28" ht="15" customHeight="1">
      <c r="A814" s="109">
        <v>805</v>
      </c>
      <c r="B814" s="222" t="str">
        <f t="shared" si="6"/>
        <v>Klik Disini</v>
      </c>
      <c r="C814" s="223" t="s">
        <v>8141</v>
      </c>
      <c r="D814" s="223"/>
      <c r="E814" s="223" t="s">
        <v>5100</v>
      </c>
      <c r="F814" s="223" t="s">
        <v>8142</v>
      </c>
      <c r="G814" s="223" t="s">
        <v>8143</v>
      </c>
      <c r="H814" s="223" t="s">
        <v>6656</v>
      </c>
      <c r="I814" s="258" t="s">
        <v>446</v>
      </c>
      <c r="J814" s="186" t="s">
        <v>383</v>
      </c>
      <c r="K814" s="223"/>
      <c r="L814" s="264"/>
      <c r="M814" s="265"/>
      <c r="N814" s="223" t="s">
        <v>449</v>
      </c>
      <c r="O814" s="223" t="s">
        <v>3419</v>
      </c>
      <c r="P814" s="260">
        <v>2010</v>
      </c>
      <c r="Q814" s="260">
        <v>2018</v>
      </c>
      <c r="R814" s="223" t="s">
        <v>3412</v>
      </c>
      <c r="S814" s="223" t="s">
        <v>78</v>
      </c>
      <c r="T814" s="223" t="s">
        <v>451</v>
      </c>
      <c r="U814" s="261">
        <v>136</v>
      </c>
      <c r="V814" s="86" t="s">
        <v>452</v>
      </c>
      <c r="W814" s="223" t="s">
        <v>1352</v>
      </c>
      <c r="X814" s="225" t="s">
        <v>8144</v>
      </c>
      <c r="Y814" s="262">
        <v>48000</v>
      </c>
      <c r="Z814" s="226"/>
      <c r="AA814" s="241">
        <f t="shared" si="7"/>
        <v>0</v>
      </c>
      <c r="AB814" s="237" t="s">
        <v>8145</v>
      </c>
    </row>
    <row r="815" spans="1:28" ht="15" customHeight="1">
      <c r="A815" s="109">
        <v>806</v>
      </c>
      <c r="B815" s="222" t="str">
        <f t="shared" si="6"/>
        <v>Klik Disini</v>
      </c>
      <c r="C815" s="223" t="s">
        <v>8146</v>
      </c>
      <c r="D815" s="223"/>
      <c r="E815" s="223" t="s">
        <v>8147</v>
      </c>
      <c r="F815" s="223" t="s">
        <v>8148</v>
      </c>
      <c r="G815" s="223" t="s">
        <v>8149</v>
      </c>
      <c r="H815" s="223" t="s">
        <v>553</v>
      </c>
      <c r="I815" s="258" t="s">
        <v>446</v>
      </c>
      <c r="J815" s="186" t="s">
        <v>353</v>
      </c>
      <c r="K815" s="223"/>
      <c r="L815" s="264"/>
      <c r="M815" s="265"/>
      <c r="N815" s="223" t="s">
        <v>449</v>
      </c>
      <c r="O815" s="223" t="s">
        <v>3419</v>
      </c>
      <c r="P815" s="260">
        <v>2000</v>
      </c>
      <c r="Q815" s="260">
        <v>2018</v>
      </c>
      <c r="R815" s="223" t="s">
        <v>3412</v>
      </c>
      <c r="S815" s="223" t="s">
        <v>78</v>
      </c>
      <c r="T815" s="223" t="s">
        <v>451</v>
      </c>
      <c r="U815" s="261">
        <v>168</v>
      </c>
      <c r="V815" s="86" t="s">
        <v>452</v>
      </c>
      <c r="W815" s="223" t="s">
        <v>4765</v>
      </c>
      <c r="X815" s="225" t="s">
        <v>8150</v>
      </c>
      <c r="Y815" s="262">
        <v>90000</v>
      </c>
      <c r="Z815" s="226"/>
      <c r="AA815" s="241">
        <f t="shared" si="7"/>
        <v>0</v>
      </c>
      <c r="AB815" s="237" t="s">
        <v>8151</v>
      </c>
    </row>
    <row r="816" spans="1:28" ht="15" customHeight="1">
      <c r="A816" s="109">
        <v>807</v>
      </c>
      <c r="B816" s="222" t="str">
        <f t="shared" si="6"/>
        <v>Klik Disini</v>
      </c>
      <c r="C816" s="223" t="s">
        <v>8152</v>
      </c>
      <c r="D816" s="223"/>
      <c r="E816" s="223" t="s">
        <v>8153</v>
      </c>
      <c r="F816" s="223" t="s">
        <v>8154</v>
      </c>
      <c r="G816" s="223" t="s">
        <v>8155</v>
      </c>
      <c r="H816" s="223" t="s">
        <v>327</v>
      </c>
      <c r="I816" s="258" t="s">
        <v>592</v>
      </c>
      <c r="J816" s="186" t="s">
        <v>326</v>
      </c>
      <c r="K816" s="223" t="s">
        <v>447</v>
      </c>
      <c r="L816" s="223"/>
      <c r="M816" s="259" t="s">
        <v>447</v>
      </c>
      <c r="N816" s="223" t="s">
        <v>449</v>
      </c>
      <c r="O816" s="223" t="s">
        <v>3419</v>
      </c>
      <c r="P816" s="260">
        <v>2009</v>
      </c>
      <c r="Q816" s="260">
        <v>2018</v>
      </c>
      <c r="R816" s="223" t="s">
        <v>3412</v>
      </c>
      <c r="S816" s="223" t="s">
        <v>78</v>
      </c>
      <c r="T816" s="223" t="s">
        <v>451</v>
      </c>
      <c r="U816" s="261">
        <v>92</v>
      </c>
      <c r="V816" s="86" t="s">
        <v>452</v>
      </c>
      <c r="W816" s="223" t="s">
        <v>515</v>
      </c>
      <c r="X816" s="225" t="s">
        <v>8156</v>
      </c>
      <c r="Y816" s="262">
        <v>113500</v>
      </c>
      <c r="Z816" s="226"/>
      <c r="AA816" s="241">
        <f t="shared" si="7"/>
        <v>0</v>
      </c>
      <c r="AB816" s="237" t="s">
        <v>8157</v>
      </c>
    </row>
    <row r="817" spans="1:28" ht="15" customHeight="1">
      <c r="A817" s="109">
        <v>808</v>
      </c>
      <c r="B817" s="222" t="str">
        <f t="shared" si="6"/>
        <v>Klik Disini</v>
      </c>
      <c r="C817" s="223" t="s">
        <v>8158</v>
      </c>
      <c r="D817" s="223"/>
      <c r="E817" s="223" t="s">
        <v>6375</v>
      </c>
      <c r="F817" s="223" t="s">
        <v>8159</v>
      </c>
      <c r="G817" s="223" t="s">
        <v>8160</v>
      </c>
      <c r="H817" s="223" t="s">
        <v>386</v>
      </c>
      <c r="I817" s="258" t="s">
        <v>446</v>
      </c>
      <c r="J817" s="186" t="s">
        <v>385</v>
      </c>
      <c r="K817" s="223"/>
      <c r="L817" s="264"/>
      <c r="M817" s="265"/>
      <c r="N817" s="223" t="s">
        <v>449</v>
      </c>
      <c r="O817" s="223" t="s">
        <v>3419</v>
      </c>
      <c r="P817" s="260">
        <v>2011</v>
      </c>
      <c r="Q817" s="260">
        <v>2018</v>
      </c>
      <c r="R817" s="223" t="s">
        <v>3412</v>
      </c>
      <c r="S817" s="223" t="s">
        <v>78</v>
      </c>
      <c r="T817" s="223" t="s">
        <v>451</v>
      </c>
      <c r="U817" s="261">
        <v>224</v>
      </c>
      <c r="V817" s="86" t="s">
        <v>452</v>
      </c>
      <c r="W817" s="223" t="s">
        <v>1808</v>
      </c>
      <c r="X817" s="225" t="s">
        <v>8161</v>
      </c>
      <c r="Y817" s="262">
        <v>64000</v>
      </c>
      <c r="Z817" s="226"/>
      <c r="AA817" s="241">
        <f t="shared" si="7"/>
        <v>0</v>
      </c>
      <c r="AB817" s="237" t="s">
        <v>8162</v>
      </c>
    </row>
    <row r="818" spans="1:28" ht="15" customHeight="1">
      <c r="A818" s="109">
        <v>809</v>
      </c>
      <c r="B818" s="222" t="str">
        <f t="shared" si="6"/>
        <v>Klik Disini</v>
      </c>
      <c r="C818" s="223" t="s">
        <v>8163</v>
      </c>
      <c r="D818" s="223"/>
      <c r="E818" s="223" t="s">
        <v>8164</v>
      </c>
      <c r="F818" s="223" t="s">
        <v>8165</v>
      </c>
      <c r="G818" s="223" t="s">
        <v>8166</v>
      </c>
      <c r="H818" s="223" t="s">
        <v>262</v>
      </c>
      <c r="I818" s="258" t="s">
        <v>1844</v>
      </c>
      <c r="J818" s="186" t="s">
        <v>401</v>
      </c>
      <c r="K818" s="223" t="s">
        <v>1953</v>
      </c>
      <c r="L818" s="223"/>
      <c r="M818" s="259" t="s">
        <v>447</v>
      </c>
      <c r="N818" s="223" t="s">
        <v>449</v>
      </c>
      <c r="O818" s="223" t="s">
        <v>450</v>
      </c>
      <c r="P818" s="260">
        <v>2010</v>
      </c>
      <c r="Q818" s="260">
        <v>2018</v>
      </c>
      <c r="R818" s="223" t="s">
        <v>3643</v>
      </c>
      <c r="S818" s="223" t="s">
        <v>78</v>
      </c>
      <c r="T818" s="223" t="s">
        <v>451</v>
      </c>
      <c r="U818" s="261">
        <v>180</v>
      </c>
      <c r="V818" s="86" t="s">
        <v>452</v>
      </c>
      <c r="W818" s="223" t="s">
        <v>7024</v>
      </c>
      <c r="X818" s="225" t="s">
        <v>8167</v>
      </c>
      <c r="Y818" s="262">
        <v>115000</v>
      </c>
      <c r="Z818" s="226"/>
      <c r="AA818" s="241">
        <f t="shared" si="7"/>
        <v>0</v>
      </c>
      <c r="AB818" s="237" t="s">
        <v>8168</v>
      </c>
    </row>
    <row r="819" spans="1:28" ht="15" customHeight="1">
      <c r="A819" s="109">
        <v>810</v>
      </c>
      <c r="B819" s="222" t="str">
        <f t="shared" si="6"/>
        <v>Klik Disini</v>
      </c>
      <c r="C819" s="223" t="s">
        <v>8169</v>
      </c>
      <c r="D819" s="223"/>
      <c r="E819" s="223" t="s">
        <v>7643</v>
      </c>
      <c r="F819" s="223" t="s">
        <v>8170</v>
      </c>
      <c r="G819" s="223" t="s">
        <v>8171</v>
      </c>
      <c r="H819" s="223" t="s">
        <v>583</v>
      </c>
      <c r="I819" s="258" t="s">
        <v>583</v>
      </c>
      <c r="J819" s="186" t="s">
        <v>267</v>
      </c>
      <c r="K819" s="223"/>
      <c r="L819" s="264"/>
      <c r="M819" s="265"/>
      <c r="N819" s="223" t="s">
        <v>449</v>
      </c>
      <c r="O819" s="223" t="s">
        <v>3419</v>
      </c>
      <c r="P819" s="260">
        <v>2010</v>
      </c>
      <c r="Q819" s="260">
        <v>2018</v>
      </c>
      <c r="R819" s="223" t="s">
        <v>3480</v>
      </c>
      <c r="S819" s="223" t="s">
        <v>78</v>
      </c>
      <c r="T819" s="223" t="s">
        <v>451</v>
      </c>
      <c r="U819" s="261">
        <v>179</v>
      </c>
      <c r="V819" s="86" t="s">
        <v>452</v>
      </c>
      <c r="W819" s="223" t="s">
        <v>555</v>
      </c>
      <c r="X819" s="225" t="s">
        <v>8172</v>
      </c>
      <c r="Y819" s="262">
        <v>78500</v>
      </c>
      <c r="Z819" s="226"/>
      <c r="AA819" s="241">
        <f t="shared" si="7"/>
        <v>0</v>
      </c>
      <c r="AB819" s="237" t="s">
        <v>8173</v>
      </c>
    </row>
    <row r="820" spans="1:28" ht="15" customHeight="1">
      <c r="A820" s="109">
        <v>811</v>
      </c>
      <c r="B820" s="222" t="str">
        <f t="shared" si="6"/>
        <v>Klik Disini</v>
      </c>
      <c r="C820" s="223" t="s">
        <v>8174</v>
      </c>
      <c r="D820" s="223"/>
      <c r="E820" s="223" t="s">
        <v>8175</v>
      </c>
      <c r="F820" s="223" t="s">
        <v>8176</v>
      </c>
      <c r="G820" s="223" t="s">
        <v>8177</v>
      </c>
      <c r="H820" s="223" t="s">
        <v>583</v>
      </c>
      <c r="I820" s="258" t="s">
        <v>583</v>
      </c>
      <c r="J820" s="186" t="s">
        <v>267</v>
      </c>
      <c r="K820" s="223"/>
      <c r="L820" s="264"/>
      <c r="M820" s="265"/>
      <c r="N820" s="223"/>
      <c r="O820" s="223"/>
      <c r="P820" s="260">
        <v>2013</v>
      </c>
      <c r="Q820" s="260">
        <v>2018</v>
      </c>
      <c r="R820" s="223" t="s">
        <v>3480</v>
      </c>
      <c r="S820" s="223" t="s">
        <v>78</v>
      </c>
      <c r="T820" s="223"/>
      <c r="U820" s="261">
        <v>264</v>
      </c>
      <c r="V820" s="86" t="s">
        <v>452</v>
      </c>
      <c r="W820" s="223" t="s">
        <v>796</v>
      </c>
      <c r="X820" s="225" t="s">
        <v>8178</v>
      </c>
      <c r="Y820" s="262">
        <v>52000</v>
      </c>
      <c r="Z820" s="226"/>
      <c r="AA820" s="241">
        <f t="shared" si="7"/>
        <v>0</v>
      </c>
      <c r="AB820" s="237" t="s">
        <v>8179</v>
      </c>
    </row>
    <row r="821" spans="1:28" ht="15" customHeight="1">
      <c r="A821" s="109">
        <v>812</v>
      </c>
      <c r="B821" s="222" t="str">
        <f t="shared" si="6"/>
        <v>Klik Disini</v>
      </c>
      <c r="C821" s="223" t="s">
        <v>8180</v>
      </c>
      <c r="D821" s="223"/>
      <c r="E821" s="223" t="s">
        <v>3815</v>
      </c>
      <c r="F821" s="223" t="s">
        <v>8181</v>
      </c>
      <c r="G821" s="223" t="s">
        <v>8182</v>
      </c>
      <c r="H821" s="223" t="s">
        <v>384</v>
      </c>
      <c r="I821" s="258" t="s">
        <v>446</v>
      </c>
      <c r="J821" s="186" t="s">
        <v>383</v>
      </c>
      <c r="K821" s="223"/>
      <c r="L821" s="264"/>
      <c r="M821" s="265"/>
      <c r="N821" s="223" t="s">
        <v>449</v>
      </c>
      <c r="O821" s="223" t="s">
        <v>3419</v>
      </c>
      <c r="P821" s="260">
        <v>2011</v>
      </c>
      <c r="Q821" s="260">
        <v>2018</v>
      </c>
      <c r="R821" s="223" t="s">
        <v>3412</v>
      </c>
      <c r="S821" s="223" t="s">
        <v>78</v>
      </c>
      <c r="T821" s="223" t="s">
        <v>451</v>
      </c>
      <c r="U821" s="261">
        <v>183</v>
      </c>
      <c r="V821" s="86" t="s">
        <v>452</v>
      </c>
      <c r="W821" s="223" t="s">
        <v>655</v>
      </c>
      <c r="X821" s="225" t="s">
        <v>8183</v>
      </c>
      <c r="Y821" s="262">
        <v>71500</v>
      </c>
      <c r="Z821" s="226"/>
      <c r="AA821" s="241">
        <f t="shared" si="7"/>
        <v>0</v>
      </c>
      <c r="AB821" s="237" t="s">
        <v>8184</v>
      </c>
    </row>
    <row r="822" spans="1:28" ht="15" customHeight="1">
      <c r="A822" s="109">
        <v>813</v>
      </c>
      <c r="B822" s="222" t="str">
        <f t="shared" si="6"/>
        <v>Klik Disini</v>
      </c>
      <c r="C822" s="223" t="s">
        <v>8185</v>
      </c>
      <c r="D822" s="223"/>
      <c r="E822" s="223" t="s">
        <v>8118</v>
      </c>
      <c r="F822" s="223" t="s">
        <v>8186</v>
      </c>
      <c r="G822" s="223" t="s">
        <v>8187</v>
      </c>
      <c r="H822" s="223" t="s">
        <v>344</v>
      </c>
      <c r="I822" s="258" t="s">
        <v>446</v>
      </c>
      <c r="J822" s="186" t="s">
        <v>343</v>
      </c>
      <c r="K822" s="223" t="s">
        <v>447</v>
      </c>
      <c r="L822" s="223"/>
      <c r="M822" s="259" t="s">
        <v>447</v>
      </c>
      <c r="N822" s="223" t="s">
        <v>449</v>
      </c>
      <c r="O822" s="223" t="s">
        <v>462</v>
      </c>
      <c r="P822" s="260">
        <v>2010</v>
      </c>
      <c r="Q822" s="260">
        <v>2018</v>
      </c>
      <c r="R822" s="223" t="s">
        <v>3412</v>
      </c>
      <c r="S822" s="223" t="s">
        <v>78</v>
      </c>
      <c r="T822" s="223" t="s">
        <v>451</v>
      </c>
      <c r="U822" s="261">
        <v>80</v>
      </c>
      <c r="V822" s="86" t="s">
        <v>452</v>
      </c>
      <c r="W822" s="223" t="s">
        <v>8188</v>
      </c>
      <c r="X822" s="225" t="s">
        <v>8189</v>
      </c>
      <c r="Y822" s="262">
        <v>88500</v>
      </c>
      <c r="Z822" s="226"/>
      <c r="AA822" s="241">
        <f t="shared" si="7"/>
        <v>0</v>
      </c>
      <c r="AB822" s="237" t="s">
        <v>8190</v>
      </c>
    </row>
    <row r="823" spans="1:28" ht="15" customHeight="1">
      <c r="A823" s="109">
        <v>814</v>
      </c>
      <c r="B823" s="222" t="str">
        <f t="shared" si="6"/>
        <v>Klik Disini</v>
      </c>
      <c r="C823" s="223" t="s">
        <v>8191</v>
      </c>
      <c r="D823" s="223"/>
      <c r="E823" s="223" t="s">
        <v>8192</v>
      </c>
      <c r="F823" s="223" t="s">
        <v>8193</v>
      </c>
      <c r="G823" s="223" t="s">
        <v>8194</v>
      </c>
      <c r="H823" s="223" t="s">
        <v>583</v>
      </c>
      <c r="I823" s="258" t="s">
        <v>583</v>
      </c>
      <c r="J823" s="186" t="s">
        <v>267</v>
      </c>
      <c r="K823" s="223"/>
      <c r="L823" s="264"/>
      <c r="M823" s="265"/>
      <c r="N823" s="223"/>
      <c r="O823" s="223"/>
      <c r="P823" s="260">
        <v>2008</v>
      </c>
      <c r="Q823" s="260">
        <v>2018</v>
      </c>
      <c r="R823" s="223" t="s">
        <v>3480</v>
      </c>
      <c r="S823" s="223" t="s">
        <v>78</v>
      </c>
      <c r="T823" s="223"/>
      <c r="U823" s="261">
        <v>176</v>
      </c>
      <c r="V823" s="86" t="s">
        <v>452</v>
      </c>
      <c r="W823" s="223" t="s">
        <v>6556</v>
      </c>
      <c r="X823" s="225" t="s">
        <v>8195</v>
      </c>
      <c r="Y823" s="262">
        <v>56000</v>
      </c>
      <c r="Z823" s="226"/>
      <c r="AA823" s="241">
        <f t="shared" si="7"/>
        <v>0</v>
      </c>
      <c r="AB823" s="237" t="s">
        <v>8196</v>
      </c>
    </row>
    <row r="824" spans="1:28" ht="15" customHeight="1">
      <c r="A824" s="109">
        <v>815</v>
      </c>
      <c r="B824" s="222" t="str">
        <f t="shared" si="6"/>
        <v>Klik Disini</v>
      </c>
      <c r="C824" s="223" t="s">
        <v>8197</v>
      </c>
      <c r="D824" s="223"/>
      <c r="E824" s="223" t="s">
        <v>8198</v>
      </c>
      <c r="F824" s="223" t="s">
        <v>8199</v>
      </c>
      <c r="G824" s="223" t="s">
        <v>8200</v>
      </c>
      <c r="H824" s="223" t="s">
        <v>561</v>
      </c>
      <c r="I824" s="258" t="s">
        <v>446</v>
      </c>
      <c r="J824" s="186" t="s">
        <v>337</v>
      </c>
      <c r="K824" s="223"/>
      <c r="L824" s="264"/>
      <c r="M824" s="265"/>
      <c r="N824" s="223" t="s">
        <v>449</v>
      </c>
      <c r="O824" s="223" t="s">
        <v>3419</v>
      </c>
      <c r="P824" s="260">
        <v>2006</v>
      </c>
      <c r="Q824" s="260">
        <v>2018</v>
      </c>
      <c r="R824" s="223" t="s">
        <v>3412</v>
      </c>
      <c r="S824" s="223" t="s">
        <v>78</v>
      </c>
      <c r="T824" s="223" t="s">
        <v>451</v>
      </c>
      <c r="U824" s="261">
        <v>196</v>
      </c>
      <c r="V824" s="86" t="s">
        <v>452</v>
      </c>
      <c r="W824" s="223" t="s">
        <v>4043</v>
      </c>
      <c r="X824" s="225" t="s">
        <v>8201</v>
      </c>
      <c r="Y824" s="262">
        <v>69000</v>
      </c>
      <c r="Z824" s="226"/>
      <c r="AA824" s="241">
        <f t="shared" si="7"/>
        <v>0</v>
      </c>
      <c r="AB824" s="237" t="s">
        <v>8202</v>
      </c>
    </row>
    <row r="825" spans="1:28" ht="15" customHeight="1">
      <c r="A825" s="109">
        <v>816</v>
      </c>
      <c r="B825" s="222" t="str">
        <f t="shared" si="6"/>
        <v>Klik Disini</v>
      </c>
      <c r="C825" s="223" t="s">
        <v>8203</v>
      </c>
      <c r="D825" s="223"/>
      <c r="E825" s="223" t="s">
        <v>8118</v>
      </c>
      <c r="F825" s="223" t="s">
        <v>8204</v>
      </c>
      <c r="G825" s="223" t="s">
        <v>8205</v>
      </c>
      <c r="H825" s="223" t="s">
        <v>344</v>
      </c>
      <c r="I825" s="258" t="s">
        <v>446</v>
      </c>
      <c r="J825" s="186" t="s">
        <v>343</v>
      </c>
      <c r="K825" s="223" t="s">
        <v>447</v>
      </c>
      <c r="L825" s="223"/>
      <c r="M825" s="259" t="s">
        <v>447</v>
      </c>
      <c r="N825" s="223" t="s">
        <v>449</v>
      </c>
      <c r="O825" s="223" t="s">
        <v>3419</v>
      </c>
      <c r="P825" s="260">
        <v>2007</v>
      </c>
      <c r="Q825" s="260">
        <v>2018</v>
      </c>
      <c r="R825" s="223" t="s">
        <v>3412</v>
      </c>
      <c r="S825" s="223" t="s">
        <v>78</v>
      </c>
      <c r="T825" s="223" t="s">
        <v>451</v>
      </c>
      <c r="U825" s="261">
        <v>128</v>
      </c>
      <c r="V825" s="86" t="s">
        <v>452</v>
      </c>
      <c r="W825" s="223" t="s">
        <v>6793</v>
      </c>
      <c r="X825" s="225" t="s">
        <v>8206</v>
      </c>
      <c r="Y825" s="262">
        <v>132000</v>
      </c>
      <c r="Z825" s="226"/>
      <c r="AA825" s="241">
        <f t="shared" si="7"/>
        <v>0</v>
      </c>
      <c r="AB825" s="237" t="s">
        <v>8207</v>
      </c>
    </row>
    <row r="826" spans="1:28" ht="15" customHeight="1">
      <c r="A826" s="109">
        <v>817</v>
      </c>
      <c r="B826" s="222" t="str">
        <f t="shared" si="6"/>
        <v>Klik Disini</v>
      </c>
      <c r="C826" s="223" t="s">
        <v>8208</v>
      </c>
      <c r="D826" s="223"/>
      <c r="E826" s="223" t="s">
        <v>8209</v>
      </c>
      <c r="F826" s="223" t="s">
        <v>8210</v>
      </c>
      <c r="G826" s="223" t="s">
        <v>8211</v>
      </c>
      <c r="H826" s="223" t="s">
        <v>553</v>
      </c>
      <c r="I826" s="258" t="s">
        <v>446</v>
      </c>
      <c r="J826" s="186" t="s">
        <v>353</v>
      </c>
      <c r="K826" s="223"/>
      <c r="L826" s="264"/>
      <c r="M826" s="265"/>
      <c r="N826" s="223" t="s">
        <v>449</v>
      </c>
      <c r="O826" s="223" t="s">
        <v>3419</v>
      </c>
      <c r="P826" s="260">
        <v>2015</v>
      </c>
      <c r="Q826" s="260">
        <v>2018</v>
      </c>
      <c r="R826" s="223" t="s">
        <v>3412</v>
      </c>
      <c r="S826" s="223" t="s">
        <v>78</v>
      </c>
      <c r="T826" s="223" t="s">
        <v>451</v>
      </c>
      <c r="U826" s="261">
        <v>276</v>
      </c>
      <c r="V826" s="86" t="s">
        <v>452</v>
      </c>
      <c r="W826" s="223" t="s">
        <v>1252</v>
      </c>
      <c r="X826" s="225" t="s">
        <v>8212</v>
      </c>
      <c r="Y826" s="262">
        <v>95000</v>
      </c>
      <c r="Z826" s="226"/>
      <c r="AA826" s="241">
        <f t="shared" si="7"/>
        <v>0</v>
      </c>
      <c r="AB826" s="237" t="s">
        <v>8213</v>
      </c>
    </row>
    <row r="827" spans="1:28" ht="15" customHeight="1">
      <c r="A827" s="109">
        <v>818</v>
      </c>
      <c r="B827" s="222" t="str">
        <f t="shared" si="6"/>
        <v>Klik Disini</v>
      </c>
      <c r="C827" s="223" t="s">
        <v>8214</v>
      </c>
      <c r="D827" s="223"/>
      <c r="E827" s="223" t="s">
        <v>8215</v>
      </c>
      <c r="F827" s="223" t="s">
        <v>8216</v>
      </c>
      <c r="G827" s="223" t="s">
        <v>8217</v>
      </c>
      <c r="H827" s="223" t="s">
        <v>398</v>
      </c>
      <c r="I827" s="258" t="s">
        <v>1844</v>
      </c>
      <c r="J827" s="186" t="s">
        <v>397</v>
      </c>
      <c r="K827" s="223" t="s">
        <v>1953</v>
      </c>
      <c r="L827" s="223"/>
      <c r="M827" s="259" t="s">
        <v>447</v>
      </c>
      <c r="N827" s="223" t="s">
        <v>5891</v>
      </c>
      <c r="O827" s="223" t="s">
        <v>462</v>
      </c>
      <c r="P827" s="260">
        <v>2013</v>
      </c>
      <c r="Q827" s="260">
        <v>2018</v>
      </c>
      <c r="R827" s="223" t="s">
        <v>3412</v>
      </c>
      <c r="S827" s="223" t="s">
        <v>78</v>
      </c>
      <c r="T827" s="223" t="s">
        <v>451</v>
      </c>
      <c r="U827" s="261">
        <v>492</v>
      </c>
      <c r="V827" s="86" t="s">
        <v>452</v>
      </c>
      <c r="W827" s="223" t="s">
        <v>584</v>
      </c>
      <c r="X827" s="225" t="s">
        <v>8218</v>
      </c>
      <c r="Y827" s="262">
        <v>175500</v>
      </c>
      <c r="Z827" s="226"/>
      <c r="AA827" s="241">
        <f t="shared" si="7"/>
        <v>0</v>
      </c>
      <c r="AB827" s="237" t="s">
        <v>8219</v>
      </c>
    </row>
    <row r="828" spans="1:28" ht="15" customHeight="1">
      <c r="A828" s="109">
        <v>819</v>
      </c>
      <c r="B828" s="222" t="str">
        <f t="shared" si="6"/>
        <v>Klik Disini</v>
      </c>
      <c r="C828" s="223" t="s">
        <v>8220</v>
      </c>
      <c r="D828" s="223"/>
      <c r="E828" s="223" t="s">
        <v>6965</v>
      </c>
      <c r="F828" s="223" t="s">
        <v>8221</v>
      </c>
      <c r="G828" s="223" t="s">
        <v>8222</v>
      </c>
      <c r="H828" s="223" t="s">
        <v>3727</v>
      </c>
      <c r="I828" s="258" t="s">
        <v>446</v>
      </c>
      <c r="J828" s="186" t="s">
        <v>353</v>
      </c>
      <c r="K828" s="264"/>
      <c r="L828" s="264"/>
      <c r="M828" s="265"/>
      <c r="N828" s="223" t="s">
        <v>449</v>
      </c>
      <c r="O828" s="223" t="s">
        <v>3419</v>
      </c>
      <c r="P828" s="260">
        <v>2011</v>
      </c>
      <c r="Q828" s="260">
        <v>2018</v>
      </c>
      <c r="R828" s="223" t="s">
        <v>3643</v>
      </c>
      <c r="S828" s="223" t="s">
        <v>78</v>
      </c>
      <c r="T828" s="223" t="s">
        <v>451</v>
      </c>
      <c r="U828" s="261">
        <v>112</v>
      </c>
      <c r="V828" s="86" t="s">
        <v>452</v>
      </c>
      <c r="W828" s="223" t="s">
        <v>3779</v>
      </c>
      <c r="X828" s="225" t="s">
        <v>8223</v>
      </c>
      <c r="Y828" s="262">
        <v>58500</v>
      </c>
      <c r="Z828" s="226"/>
      <c r="AA828" s="241">
        <f t="shared" si="7"/>
        <v>0</v>
      </c>
      <c r="AB828" s="237" t="s">
        <v>8224</v>
      </c>
    </row>
    <row r="829" spans="1:28" ht="15" customHeight="1">
      <c r="A829" s="109">
        <v>820</v>
      </c>
      <c r="B829" s="222" t="str">
        <f t="shared" si="6"/>
        <v>Klik Disini</v>
      </c>
      <c r="C829" s="223" t="s">
        <v>8225</v>
      </c>
      <c r="D829" s="223"/>
      <c r="E829" s="223" t="s">
        <v>8226</v>
      </c>
      <c r="F829" s="223" t="s">
        <v>8227</v>
      </c>
      <c r="G829" s="223" t="s">
        <v>8228</v>
      </c>
      <c r="H829" s="223" t="s">
        <v>3662</v>
      </c>
      <c r="I829" s="258" t="s">
        <v>592</v>
      </c>
      <c r="J829" s="186" t="s">
        <v>322</v>
      </c>
      <c r="K829" s="223"/>
      <c r="L829" s="264"/>
      <c r="M829" s="265"/>
      <c r="N829" s="223" t="s">
        <v>449</v>
      </c>
      <c r="O829" s="223" t="s">
        <v>3419</v>
      </c>
      <c r="P829" s="260">
        <v>2010</v>
      </c>
      <c r="Q829" s="260">
        <v>2018</v>
      </c>
      <c r="R829" s="223" t="s">
        <v>3643</v>
      </c>
      <c r="S829" s="223" t="s">
        <v>78</v>
      </c>
      <c r="T829" s="223" t="s">
        <v>451</v>
      </c>
      <c r="U829" s="261">
        <v>206</v>
      </c>
      <c r="V829" s="86" t="s">
        <v>452</v>
      </c>
      <c r="W829" s="223" t="s">
        <v>8229</v>
      </c>
      <c r="X829" s="225" t="s">
        <v>8230</v>
      </c>
      <c r="Y829" s="262">
        <v>67500</v>
      </c>
      <c r="Z829" s="226"/>
      <c r="AA829" s="241">
        <f t="shared" si="7"/>
        <v>0</v>
      </c>
      <c r="AB829" s="237" t="s">
        <v>8231</v>
      </c>
    </row>
    <row r="830" spans="1:28" ht="15" customHeight="1">
      <c r="A830" s="109">
        <v>821</v>
      </c>
      <c r="B830" s="222" t="str">
        <f t="shared" si="6"/>
        <v>Klik Disini</v>
      </c>
      <c r="C830" s="223" t="s">
        <v>8232</v>
      </c>
      <c r="D830" s="223"/>
      <c r="E830" s="223" t="s">
        <v>8233</v>
      </c>
      <c r="F830" s="223" t="s">
        <v>8234</v>
      </c>
      <c r="G830" s="223" t="s">
        <v>8235</v>
      </c>
      <c r="H830" s="223" t="s">
        <v>3473</v>
      </c>
      <c r="I830" s="258" t="s">
        <v>446</v>
      </c>
      <c r="J830" s="186" t="s">
        <v>345</v>
      </c>
      <c r="K830" s="223"/>
      <c r="L830" s="264"/>
      <c r="M830" s="265"/>
      <c r="N830" s="223" t="s">
        <v>449</v>
      </c>
      <c r="O830" s="223" t="s">
        <v>3419</v>
      </c>
      <c r="P830" s="260">
        <v>2005</v>
      </c>
      <c r="Q830" s="260">
        <v>2018</v>
      </c>
      <c r="R830" s="223" t="s">
        <v>3412</v>
      </c>
      <c r="S830" s="223" t="s">
        <v>78</v>
      </c>
      <c r="T830" s="223" t="s">
        <v>451</v>
      </c>
      <c r="U830" s="261">
        <v>224</v>
      </c>
      <c r="V830" s="86" t="s">
        <v>452</v>
      </c>
      <c r="W830" s="223" t="s">
        <v>8236</v>
      </c>
      <c r="X830" s="225" t="s">
        <v>8237</v>
      </c>
      <c r="Y830" s="262">
        <v>74500</v>
      </c>
      <c r="Z830" s="226"/>
      <c r="AA830" s="241">
        <f t="shared" si="7"/>
        <v>0</v>
      </c>
      <c r="AB830" s="237" t="s">
        <v>8238</v>
      </c>
    </row>
    <row r="831" spans="1:28" ht="15" customHeight="1">
      <c r="A831" s="109">
        <v>822</v>
      </c>
      <c r="B831" s="222" t="str">
        <f t="shared" si="6"/>
        <v>Klik Disini</v>
      </c>
      <c r="C831" s="223" t="s">
        <v>8239</v>
      </c>
      <c r="D831" s="223"/>
      <c r="E831" s="223" t="s">
        <v>7040</v>
      </c>
      <c r="F831" s="223" t="s">
        <v>8240</v>
      </c>
      <c r="G831" s="223" t="s">
        <v>8241</v>
      </c>
      <c r="H831" s="223" t="s">
        <v>262</v>
      </c>
      <c r="I831" s="258" t="s">
        <v>1844</v>
      </c>
      <c r="J831" s="186" t="s">
        <v>401</v>
      </c>
      <c r="K831" s="223"/>
      <c r="L831" s="264"/>
      <c r="M831" s="265"/>
      <c r="N831" s="223" t="s">
        <v>449</v>
      </c>
      <c r="O831" s="223" t="s">
        <v>3419</v>
      </c>
      <c r="P831" s="260">
        <v>2007</v>
      </c>
      <c r="Q831" s="260">
        <v>2018</v>
      </c>
      <c r="R831" s="223" t="s">
        <v>3412</v>
      </c>
      <c r="S831" s="223" t="s">
        <v>78</v>
      </c>
      <c r="T831" s="223" t="s">
        <v>451</v>
      </c>
      <c r="U831" s="261">
        <v>135</v>
      </c>
      <c r="V831" s="86" t="s">
        <v>452</v>
      </c>
      <c r="W831" s="223" t="s">
        <v>5324</v>
      </c>
      <c r="X831" s="225" t="s">
        <v>8242</v>
      </c>
      <c r="Y831" s="262">
        <v>63000</v>
      </c>
      <c r="Z831" s="226"/>
      <c r="AA831" s="241">
        <f t="shared" si="7"/>
        <v>0</v>
      </c>
      <c r="AB831" s="237" t="s">
        <v>8243</v>
      </c>
    </row>
    <row r="832" spans="1:28" ht="15" customHeight="1">
      <c r="A832" s="109">
        <v>823</v>
      </c>
      <c r="B832" s="222" t="str">
        <f t="shared" si="6"/>
        <v>Klik Disini</v>
      </c>
      <c r="C832" s="223" t="s">
        <v>8244</v>
      </c>
      <c r="D832" s="223"/>
      <c r="E832" s="223" t="s">
        <v>5446</v>
      </c>
      <c r="F832" s="223" t="s">
        <v>8245</v>
      </c>
      <c r="G832" s="223" t="s">
        <v>8246</v>
      </c>
      <c r="H832" s="223" t="s">
        <v>262</v>
      </c>
      <c r="I832" s="258" t="s">
        <v>1844</v>
      </c>
      <c r="J832" s="186" t="s">
        <v>401</v>
      </c>
      <c r="K832" s="223"/>
      <c r="L832" s="264"/>
      <c r="M832" s="265"/>
      <c r="N832" s="223" t="s">
        <v>449</v>
      </c>
      <c r="O832" s="223" t="s">
        <v>3419</v>
      </c>
      <c r="P832" s="260">
        <v>2008</v>
      </c>
      <c r="Q832" s="260">
        <v>2018</v>
      </c>
      <c r="R832" s="223" t="s">
        <v>3412</v>
      </c>
      <c r="S832" s="223" t="s">
        <v>78</v>
      </c>
      <c r="T832" s="223" t="s">
        <v>451</v>
      </c>
      <c r="U832" s="261">
        <v>189</v>
      </c>
      <c r="V832" s="86" t="s">
        <v>452</v>
      </c>
      <c r="W832" s="223" t="s">
        <v>4187</v>
      </c>
      <c r="X832" s="225" t="s">
        <v>8247</v>
      </c>
      <c r="Y832" s="262">
        <v>73000</v>
      </c>
      <c r="Z832" s="226"/>
      <c r="AA832" s="241">
        <f t="shared" si="7"/>
        <v>0</v>
      </c>
      <c r="AB832" s="237" t="s">
        <v>8248</v>
      </c>
    </row>
    <row r="833" spans="1:28" ht="15" customHeight="1">
      <c r="A833" s="109">
        <v>824</v>
      </c>
      <c r="B833" s="222" t="str">
        <f t="shared" si="6"/>
        <v>Klik Disini</v>
      </c>
      <c r="C833" s="223" t="s">
        <v>8249</v>
      </c>
      <c r="D833" s="223"/>
      <c r="E833" s="223" t="s">
        <v>8250</v>
      </c>
      <c r="F833" s="223" t="s">
        <v>8251</v>
      </c>
      <c r="G833" s="223" t="s">
        <v>8252</v>
      </c>
      <c r="H833" s="223" t="s">
        <v>262</v>
      </c>
      <c r="I833" s="258" t="s">
        <v>1844</v>
      </c>
      <c r="J833" s="186" t="s">
        <v>401</v>
      </c>
      <c r="K833" s="223"/>
      <c r="L833" s="264"/>
      <c r="M833" s="265"/>
      <c r="N833" s="223" t="s">
        <v>449</v>
      </c>
      <c r="O833" s="223" t="s">
        <v>3419</v>
      </c>
      <c r="P833" s="260">
        <v>2008</v>
      </c>
      <c r="Q833" s="260">
        <v>2018</v>
      </c>
      <c r="R833" s="223" t="s">
        <v>3412</v>
      </c>
      <c r="S833" s="223" t="s">
        <v>78</v>
      </c>
      <c r="T833" s="223" t="s">
        <v>451</v>
      </c>
      <c r="U833" s="261">
        <v>127</v>
      </c>
      <c r="V833" s="86" t="s">
        <v>452</v>
      </c>
      <c r="W833" s="223" t="s">
        <v>2602</v>
      </c>
      <c r="X833" s="225" t="s">
        <v>8253</v>
      </c>
      <c r="Y833" s="262">
        <v>53500</v>
      </c>
      <c r="Z833" s="226"/>
      <c r="AA833" s="241">
        <f t="shared" si="7"/>
        <v>0</v>
      </c>
      <c r="AB833" s="237" t="s">
        <v>8254</v>
      </c>
    </row>
    <row r="834" spans="1:28" ht="15" customHeight="1">
      <c r="A834" s="109">
        <v>825</v>
      </c>
      <c r="B834" s="222" t="str">
        <f t="shared" si="6"/>
        <v>Klik Disini</v>
      </c>
      <c r="C834" s="223" t="s">
        <v>8255</v>
      </c>
      <c r="D834" s="223"/>
      <c r="E834" s="223" t="s">
        <v>8256</v>
      </c>
      <c r="F834" s="223" t="s">
        <v>8257</v>
      </c>
      <c r="G834" s="223" t="s">
        <v>8258</v>
      </c>
      <c r="H834" s="223" t="s">
        <v>512</v>
      </c>
      <c r="I834" s="258" t="s">
        <v>272</v>
      </c>
      <c r="J834" s="186" t="s">
        <v>306</v>
      </c>
      <c r="K834" s="223"/>
      <c r="L834" s="264"/>
      <c r="M834" s="265"/>
      <c r="N834" s="223" t="s">
        <v>449</v>
      </c>
      <c r="O834" s="223" t="s">
        <v>3419</v>
      </c>
      <c r="P834" s="260">
        <v>2006</v>
      </c>
      <c r="Q834" s="260">
        <v>2018</v>
      </c>
      <c r="R834" s="223" t="s">
        <v>3412</v>
      </c>
      <c r="S834" s="223" t="s">
        <v>78</v>
      </c>
      <c r="T834" s="223" t="s">
        <v>451</v>
      </c>
      <c r="U834" s="261">
        <v>310</v>
      </c>
      <c r="V834" s="86" t="s">
        <v>452</v>
      </c>
      <c r="W834" s="223" t="s">
        <v>4611</v>
      </c>
      <c r="X834" s="225" t="s">
        <v>8259</v>
      </c>
      <c r="Y834" s="262">
        <v>293000</v>
      </c>
      <c r="Z834" s="226"/>
      <c r="AA834" s="241">
        <f t="shared" si="7"/>
        <v>0</v>
      </c>
      <c r="AB834" s="237" t="s">
        <v>8260</v>
      </c>
    </row>
    <row r="835" spans="1:28" ht="15" customHeight="1">
      <c r="A835" s="109">
        <v>826</v>
      </c>
      <c r="B835" s="222" t="str">
        <f t="shared" si="6"/>
        <v>Klik Disini</v>
      </c>
      <c r="C835" s="223" t="s">
        <v>8261</v>
      </c>
      <c r="D835" s="223"/>
      <c r="E835" s="223" t="s">
        <v>6375</v>
      </c>
      <c r="F835" s="223" t="s">
        <v>8262</v>
      </c>
      <c r="G835" s="223" t="s">
        <v>8263</v>
      </c>
      <c r="H835" s="223" t="s">
        <v>262</v>
      </c>
      <c r="I835" s="258" t="s">
        <v>1844</v>
      </c>
      <c r="J835" s="186" t="s">
        <v>401</v>
      </c>
      <c r="K835" s="223" t="s">
        <v>1953</v>
      </c>
      <c r="L835" s="223"/>
      <c r="M835" s="259" t="s">
        <v>447</v>
      </c>
      <c r="N835" s="223" t="s">
        <v>449</v>
      </c>
      <c r="O835" s="223" t="s">
        <v>450</v>
      </c>
      <c r="P835" s="260">
        <v>2010</v>
      </c>
      <c r="Q835" s="260">
        <v>2018</v>
      </c>
      <c r="R835" s="223" t="s">
        <v>3412</v>
      </c>
      <c r="S835" s="223" t="s">
        <v>78</v>
      </c>
      <c r="T835" s="223" t="s">
        <v>451</v>
      </c>
      <c r="U835" s="261">
        <v>399</v>
      </c>
      <c r="V835" s="86" t="s">
        <v>452</v>
      </c>
      <c r="W835" s="223" t="s">
        <v>611</v>
      </c>
      <c r="X835" s="225" t="s">
        <v>8264</v>
      </c>
      <c r="Y835" s="262">
        <v>131500</v>
      </c>
      <c r="Z835" s="226"/>
      <c r="AA835" s="241">
        <f t="shared" si="7"/>
        <v>0</v>
      </c>
      <c r="AB835" s="237" t="s">
        <v>8265</v>
      </c>
    </row>
    <row r="836" spans="1:28" ht="15" customHeight="1">
      <c r="A836" s="109">
        <v>827</v>
      </c>
      <c r="B836" s="222" t="str">
        <f t="shared" si="6"/>
        <v>Klik Disini</v>
      </c>
      <c r="C836" s="223" t="s">
        <v>8266</v>
      </c>
      <c r="D836" s="223"/>
      <c r="E836" s="223" t="s">
        <v>8267</v>
      </c>
      <c r="F836" s="223" t="s">
        <v>8268</v>
      </c>
      <c r="G836" s="223" t="s">
        <v>8269</v>
      </c>
      <c r="H836" s="223" t="s">
        <v>398</v>
      </c>
      <c r="I836" s="258" t="s">
        <v>1844</v>
      </c>
      <c r="J836" s="186" t="s">
        <v>397</v>
      </c>
      <c r="K836" s="223"/>
      <c r="L836" s="264"/>
      <c r="M836" s="265"/>
      <c r="N836" s="223" t="s">
        <v>449</v>
      </c>
      <c r="O836" s="223" t="s">
        <v>3419</v>
      </c>
      <c r="P836" s="260">
        <v>2007</v>
      </c>
      <c r="Q836" s="260">
        <v>2018</v>
      </c>
      <c r="R836" s="223" t="s">
        <v>3412</v>
      </c>
      <c r="S836" s="223" t="s">
        <v>78</v>
      </c>
      <c r="T836" s="223" t="s">
        <v>451</v>
      </c>
      <c r="U836" s="261">
        <v>272</v>
      </c>
      <c r="V836" s="86" t="s">
        <v>452</v>
      </c>
      <c r="W836" s="223" t="s">
        <v>7391</v>
      </c>
      <c r="X836" s="225" t="s">
        <v>8270</v>
      </c>
      <c r="Y836" s="262">
        <v>95500</v>
      </c>
      <c r="Z836" s="226"/>
      <c r="AA836" s="241">
        <f t="shared" si="7"/>
        <v>0</v>
      </c>
      <c r="AB836" s="237" t="s">
        <v>8271</v>
      </c>
    </row>
    <row r="837" spans="1:28" ht="15" customHeight="1">
      <c r="A837" s="109">
        <v>828</v>
      </c>
      <c r="B837" s="222" t="str">
        <f t="shared" si="6"/>
        <v>Klik Disini</v>
      </c>
      <c r="C837" s="223" t="s">
        <v>8272</v>
      </c>
      <c r="D837" s="223"/>
      <c r="E837" s="223" t="s">
        <v>8273</v>
      </c>
      <c r="F837" s="223" t="s">
        <v>8274</v>
      </c>
      <c r="G837" s="223" t="s">
        <v>8275</v>
      </c>
      <c r="H837" s="223" t="s">
        <v>262</v>
      </c>
      <c r="I837" s="258" t="s">
        <v>446</v>
      </c>
      <c r="J837" s="186" t="s">
        <v>385</v>
      </c>
      <c r="K837" s="223"/>
      <c r="L837" s="264"/>
      <c r="M837" s="265"/>
      <c r="N837" s="223" t="s">
        <v>449</v>
      </c>
      <c r="O837" s="223" t="s">
        <v>3419</v>
      </c>
      <c r="P837" s="260">
        <v>2007</v>
      </c>
      <c r="Q837" s="260">
        <v>2018</v>
      </c>
      <c r="R837" s="223" t="s">
        <v>3412</v>
      </c>
      <c r="S837" s="223" t="s">
        <v>78</v>
      </c>
      <c r="T837" s="223" t="s">
        <v>451</v>
      </c>
      <c r="U837" s="261">
        <v>271</v>
      </c>
      <c r="V837" s="86" t="s">
        <v>452</v>
      </c>
      <c r="W837" s="223" t="s">
        <v>707</v>
      </c>
      <c r="X837" s="225" t="s">
        <v>8276</v>
      </c>
      <c r="Y837" s="262">
        <v>94000</v>
      </c>
      <c r="Z837" s="226"/>
      <c r="AA837" s="241">
        <f t="shared" si="7"/>
        <v>0</v>
      </c>
      <c r="AB837" s="237" t="s">
        <v>8277</v>
      </c>
    </row>
    <row r="838" spans="1:28" ht="15" customHeight="1">
      <c r="A838" s="109">
        <v>829</v>
      </c>
      <c r="B838" s="222" t="str">
        <f t="shared" si="6"/>
        <v>Klik Disini</v>
      </c>
      <c r="C838" s="223" t="s">
        <v>8278</v>
      </c>
      <c r="D838" s="223"/>
      <c r="E838" s="223" t="s">
        <v>8279</v>
      </c>
      <c r="F838" s="223" t="s">
        <v>8280</v>
      </c>
      <c r="G838" s="223" t="s">
        <v>8281</v>
      </c>
      <c r="H838" s="223" t="s">
        <v>3473</v>
      </c>
      <c r="I838" s="258" t="s">
        <v>446</v>
      </c>
      <c r="J838" s="186" t="s">
        <v>345</v>
      </c>
      <c r="K838" s="223" t="s">
        <v>1953</v>
      </c>
      <c r="L838" s="223"/>
      <c r="M838" s="259" t="s">
        <v>447</v>
      </c>
      <c r="N838" s="223" t="s">
        <v>449</v>
      </c>
      <c r="O838" s="223" t="s">
        <v>450</v>
      </c>
      <c r="P838" s="260">
        <v>2012</v>
      </c>
      <c r="Q838" s="260">
        <v>2018</v>
      </c>
      <c r="R838" s="223" t="s">
        <v>3412</v>
      </c>
      <c r="S838" s="223" t="s">
        <v>78</v>
      </c>
      <c r="T838" s="223" t="s">
        <v>451</v>
      </c>
      <c r="U838" s="261">
        <v>431</v>
      </c>
      <c r="V838" s="86" t="s">
        <v>452</v>
      </c>
      <c r="W838" s="223" t="s">
        <v>2798</v>
      </c>
      <c r="X838" s="225" t="s">
        <v>8282</v>
      </c>
      <c r="Y838" s="262">
        <v>97500</v>
      </c>
      <c r="Z838" s="226"/>
      <c r="AA838" s="241">
        <f t="shared" si="7"/>
        <v>0</v>
      </c>
      <c r="AB838" s="237" t="s">
        <v>8283</v>
      </c>
    </row>
    <row r="839" spans="1:28" ht="15" customHeight="1">
      <c r="A839" s="109">
        <v>830</v>
      </c>
      <c r="B839" s="222" t="str">
        <f t="shared" si="6"/>
        <v>Klik Disini</v>
      </c>
      <c r="C839" s="223" t="s">
        <v>8284</v>
      </c>
      <c r="D839" s="223"/>
      <c r="E839" s="223" t="s">
        <v>8267</v>
      </c>
      <c r="F839" s="223" t="s">
        <v>8285</v>
      </c>
      <c r="G839" s="223" t="s">
        <v>8286</v>
      </c>
      <c r="H839" s="223" t="s">
        <v>398</v>
      </c>
      <c r="I839" s="258" t="s">
        <v>1844</v>
      </c>
      <c r="J839" s="186" t="s">
        <v>397</v>
      </c>
      <c r="K839" s="223"/>
      <c r="L839" s="264"/>
      <c r="M839" s="265"/>
      <c r="N839" s="223" t="s">
        <v>449</v>
      </c>
      <c r="O839" s="223" t="s">
        <v>3419</v>
      </c>
      <c r="P839" s="260">
        <v>2012</v>
      </c>
      <c r="Q839" s="260">
        <v>2018</v>
      </c>
      <c r="R839" s="223" t="s">
        <v>3412</v>
      </c>
      <c r="S839" s="223" t="s">
        <v>78</v>
      </c>
      <c r="T839" s="223" t="s">
        <v>451</v>
      </c>
      <c r="U839" s="261">
        <v>328</v>
      </c>
      <c r="V839" s="86" t="s">
        <v>452</v>
      </c>
      <c r="W839" s="223" t="s">
        <v>8287</v>
      </c>
      <c r="X839" s="225" t="s">
        <v>8288</v>
      </c>
      <c r="Y839" s="262">
        <v>88500</v>
      </c>
      <c r="Z839" s="226"/>
      <c r="AA839" s="241">
        <f t="shared" si="7"/>
        <v>0</v>
      </c>
      <c r="AB839" s="237" t="s">
        <v>8289</v>
      </c>
    </row>
    <row r="840" spans="1:28" ht="15" customHeight="1">
      <c r="A840" s="109">
        <v>831</v>
      </c>
      <c r="B840" s="222" t="str">
        <f t="shared" si="6"/>
        <v>Klik Disini</v>
      </c>
      <c r="C840" s="223" t="s">
        <v>8290</v>
      </c>
      <c r="D840" s="223"/>
      <c r="E840" s="223" t="s">
        <v>8250</v>
      </c>
      <c r="F840" s="223" t="s">
        <v>8291</v>
      </c>
      <c r="G840" s="223" t="s">
        <v>8292</v>
      </c>
      <c r="H840" s="223" t="s">
        <v>262</v>
      </c>
      <c r="I840" s="258" t="s">
        <v>1844</v>
      </c>
      <c r="J840" s="186" t="s">
        <v>401</v>
      </c>
      <c r="K840" s="223"/>
      <c r="L840" s="264"/>
      <c r="M840" s="265"/>
      <c r="N840" s="223" t="s">
        <v>449</v>
      </c>
      <c r="O840" s="223" t="s">
        <v>3419</v>
      </c>
      <c r="P840" s="260">
        <v>2016</v>
      </c>
      <c r="Q840" s="260">
        <v>2018</v>
      </c>
      <c r="R840" s="223" t="s">
        <v>3412</v>
      </c>
      <c r="S840" s="223" t="s">
        <v>78</v>
      </c>
      <c r="T840" s="223" t="s">
        <v>451</v>
      </c>
      <c r="U840" s="261">
        <v>98</v>
      </c>
      <c r="V840" s="86" t="s">
        <v>452</v>
      </c>
      <c r="W840" s="223" t="s">
        <v>3420</v>
      </c>
      <c r="X840" s="225" t="s">
        <v>8293</v>
      </c>
      <c r="Y840" s="262">
        <v>45000</v>
      </c>
      <c r="Z840" s="226"/>
      <c r="AA840" s="241">
        <f t="shared" si="7"/>
        <v>0</v>
      </c>
      <c r="AB840" s="237" t="s">
        <v>8294</v>
      </c>
    </row>
    <row r="841" spans="1:28" ht="15" customHeight="1">
      <c r="A841" s="109">
        <v>832</v>
      </c>
      <c r="B841" s="222" t="str">
        <f t="shared" si="6"/>
        <v>Klik Disini</v>
      </c>
      <c r="C841" s="223" t="s">
        <v>8295</v>
      </c>
      <c r="D841" s="223"/>
      <c r="E841" s="223" t="s">
        <v>8296</v>
      </c>
      <c r="F841" s="223" t="s">
        <v>8297</v>
      </c>
      <c r="G841" s="223" t="s">
        <v>8298</v>
      </c>
      <c r="H841" s="223" t="s">
        <v>262</v>
      </c>
      <c r="I841" s="258" t="s">
        <v>1844</v>
      </c>
      <c r="J841" s="186" t="s">
        <v>403</v>
      </c>
      <c r="K841" s="223"/>
      <c r="L841" s="264"/>
      <c r="M841" s="265"/>
      <c r="N841" s="223" t="s">
        <v>449</v>
      </c>
      <c r="O841" s="223" t="s">
        <v>3419</v>
      </c>
      <c r="P841" s="260">
        <v>2006</v>
      </c>
      <c r="Q841" s="260">
        <v>2018</v>
      </c>
      <c r="R841" s="223" t="s">
        <v>3412</v>
      </c>
      <c r="S841" s="223" t="s">
        <v>78</v>
      </c>
      <c r="T841" s="223" t="s">
        <v>451</v>
      </c>
      <c r="U841" s="261">
        <v>135</v>
      </c>
      <c r="V841" s="86" t="s">
        <v>452</v>
      </c>
      <c r="W841" s="223" t="s">
        <v>8299</v>
      </c>
      <c r="X841" s="225" t="s">
        <v>8300</v>
      </c>
      <c r="Y841" s="262">
        <v>62000</v>
      </c>
      <c r="Z841" s="226"/>
      <c r="AA841" s="241">
        <f t="shared" si="7"/>
        <v>0</v>
      </c>
      <c r="AB841" s="237" t="s">
        <v>8301</v>
      </c>
    </row>
    <row r="842" spans="1:28" ht="15" customHeight="1">
      <c r="A842" s="109">
        <v>833</v>
      </c>
      <c r="B842" s="222" t="str">
        <f t="shared" si="6"/>
        <v>Klik Disini</v>
      </c>
      <c r="C842" s="223" t="s">
        <v>8302</v>
      </c>
      <c r="D842" s="223"/>
      <c r="E842" s="223" t="s">
        <v>8303</v>
      </c>
      <c r="F842" s="223" t="s">
        <v>8304</v>
      </c>
      <c r="G842" s="223" t="s">
        <v>8305</v>
      </c>
      <c r="H842" s="223" t="s">
        <v>262</v>
      </c>
      <c r="I842" s="258" t="s">
        <v>446</v>
      </c>
      <c r="J842" s="186" t="s">
        <v>385</v>
      </c>
      <c r="K842" s="223" t="s">
        <v>1953</v>
      </c>
      <c r="L842" s="223"/>
      <c r="M842" s="259" t="s">
        <v>447</v>
      </c>
      <c r="N842" s="223" t="s">
        <v>449</v>
      </c>
      <c r="O842" s="223" t="s">
        <v>450</v>
      </c>
      <c r="P842" s="260">
        <v>2002</v>
      </c>
      <c r="Q842" s="260">
        <v>2018</v>
      </c>
      <c r="R842" s="223" t="s">
        <v>3412</v>
      </c>
      <c r="S842" s="223" t="s">
        <v>78</v>
      </c>
      <c r="T842" s="223" t="s">
        <v>451</v>
      </c>
      <c r="U842" s="261">
        <v>478</v>
      </c>
      <c r="V842" s="86" t="s">
        <v>452</v>
      </c>
      <c r="W842" s="223" t="s">
        <v>3894</v>
      </c>
      <c r="X842" s="225" t="s">
        <v>8306</v>
      </c>
      <c r="Y842" s="262">
        <v>106500</v>
      </c>
      <c r="Z842" s="226"/>
      <c r="AA842" s="241">
        <f t="shared" si="7"/>
        <v>0</v>
      </c>
      <c r="AB842" s="237" t="s">
        <v>8307</v>
      </c>
    </row>
    <row r="843" spans="1:28" ht="15" customHeight="1">
      <c r="A843" s="109">
        <v>834</v>
      </c>
      <c r="B843" s="222" t="str">
        <f t="shared" si="6"/>
        <v>Klik Disini</v>
      </c>
      <c r="C843" s="223" t="s">
        <v>8308</v>
      </c>
      <c r="D843" s="223"/>
      <c r="E843" s="223" t="s">
        <v>8309</v>
      </c>
      <c r="F843" s="223" t="s">
        <v>8310</v>
      </c>
      <c r="G843" s="223" t="s">
        <v>8311</v>
      </c>
      <c r="H843" s="223" t="s">
        <v>774</v>
      </c>
      <c r="I843" s="258" t="s">
        <v>446</v>
      </c>
      <c r="J843" s="186" t="s">
        <v>383</v>
      </c>
      <c r="K843" s="223"/>
      <c r="L843" s="264"/>
      <c r="M843" s="265"/>
      <c r="N843" s="223" t="s">
        <v>449</v>
      </c>
      <c r="O843" s="223" t="s">
        <v>3419</v>
      </c>
      <c r="P843" s="260">
        <v>2010</v>
      </c>
      <c r="Q843" s="260">
        <v>2018</v>
      </c>
      <c r="R843" s="223" t="s">
        <v>3643</v>
      </c>
      <c r="S843" s="223" t="s">
        <v>78</v>
      </c>
      <c r="T843" s="223" t="s">
        <v>451</v>
      </c>
      <c r="U843" s="261">
        <v>160</v>
      </c>
      <c r="V843" s="86" t="s">
        <v>452</v>
      </c>
      <c r="W843" s="223" t="s">
        <v>4795</v>
      </c>
      <c r="X843" s="225" t="s">
        <v>8312</v>
      </c>
      <c r="Y843" s="262">
        <v>52000</v>
      </c>
      <c r="Z843" s="226"/>
      <c r="AA843" s="241">
        <f t="shared" si="7"/>
        <v>0</v>
      </c>
      <c r="AB843" s="237" t="s">
        <v>8313</v>
      </c>
    </row>
    <row r="844" spans="1:28" ht="15" customHeight="1">
      <c r="A844" s="109">
        <v>835</v>
      </c>
      <c r="B844" s="222" t="str">
        <f t="shared" si="6"/>
        <v>Klik Disini</v>
      </c>
      <c r="C844" s="223" t="s">
        <v>8314</v>
      </c>
      <c r="D844" s="223"/>
      <c r="E844" s="223" t="s">
        <v>7057</v>
      </c>
      <c r="F844" s="223" t="s">
        <v>8315</v>
      </c>
      <c r="G844" s="223" t="s">
        <v>8316</v>
      </c>
      <c r="H844" s="223" t="s">
        <v>262</v>
      </c>
      <c r="I844" s="258" t="s">
        <v>592</v>
      </c>
      <c r="J844" s="186" t="s">
        <v>322</v>
      </c>
      <c r="K844" s="223"/>
      <c r="L844" s="264"/>
      <c r="M844" s="265"/>
      <c r="N844" s="223" t="s">
        <v>449</v>
      </c>
      <c r="O844" s="223" t="s">
        <v>3419</v>
      </c>
      <c r="P844" s="260">
        <v>2011</v>
      </c>
      <c r="Q844" s="260">
        <v>2018</v>
      </c>
      <c r="R844" s="223" t="s">
        <v>3643</v>
      </c>
      <c r="S844" s="223" t="s">
        <v>78</v>
      </c>
      <c r="T844" s="223" t="s">
        <v>451</v>
      </c>
      <c r="U844" s="261">
        <v>81</v>
      </c>
      <c r="V844" s="86" t="s">
        <v>452</v>
      </c>
      <c r="W844" s="223" t="s">
        <v>547</v>
      </c>
      <c r="X844" s="225" t="s">
        <v>8317</v>
      </c>
      <c r="Y844" s="262">
        <v>73000</v>
      </c>
      <c r="Z844" s="226"/>
      <c r="AA844" s="241">
        <f t="shared" si="7"/>
        <v>0</v>
      </c>
      <c r="AB844" s="237" t="s">
        <v>8318</v>
      </c>
    </row>
    <row r="845" spans="1:28" ht="15" customHeight="1">
      <c r="A845" s="109">
        <v>836</v>
      </c>
      <c r="B845" s="222" t="str">
        <f t="shared" si="6"/>
        <v>Klik Disini</v>
      </c>
      <c r="C845" s="223" t="s">
        <v>8319</v>
      </c>
      <c r="D845" s="223"/>
      <c r="E845" s="223" t="s">
        <v>8320</v>
      </c>
      <c r="F845" s="223" t="s">
        <v>8321</v>
      </c>
      <c r="G845" s="223" t="s">
        <v>8322</v>
      </c>
      <c r="H845" s="223" t="s">
        <v>262</v>
      </c>
      <c r="I845" s="258" t="s">
        <v>1844</v>
      </c>
      <c r="J845" s="186" t="s">
        <v>401</v>
      </c>
      <c r="K845" s="223"/>
      <c r="L845" s="264"/>
      <c r="M845" s="265"/>
      <c r="N845" s="223" t="s">
        <v>449</v>
      </c>
      <c r="O845" s="223" t="s">
        <v>3419</v>
      </c>
      <c r="P845" s="260">
        <v>2010</v>
      </c>
      <c r="Q845" s="260">
        <v>2018</v>
      </c>
      <c r="R845" s="223" t="s">
        <v>3412</v>
      </c>
      <c r="S845" s="223" t="s">
        <v>78</v>
      </c>
      <c r="T845" s="223" t="s">
        <v>451</v>
      </c>
      <c r="U845" s="261">
        <v>210</v>
      </c>
      <c r="V845" s="86" t="s">
        <v>452</v>
      </c>
      <c r="W845" s="223" t="s">
        <v>572</v>
      </c>
      <c r="X845" s="225" t="s">
        <v>8323</v>
      </c>
      <c r="Y845" s="262">
        <v>67500</v>
      </c>
      <c r="Z845" s="226"/>
      <c r="AA845" s="241">
        <f t="shared" si="7"/>
        <v>0</v>
      </c>
      <c r="AB845" s="237" t="s">
        <v>8324</v>
      </c>
    </row>
    <row r="846" spans="1:28" ht="15" customHeight="1">
      <c r="A846" s="109">
        <v>837</v>
      </c>
      <c r="B846" s="222" t="str">
        <f t="shared" si="6"/>
        <v>Klik Disini</v>
      </c>
      <c r="C846" s="223" t="s">
        <v>8325</v>
      </c>
      <c r="D846" s="223"/>
      <c r="E846" s="223" t="s">
        <v>8326</v>
      </c>
      <c r="F846" s="223" t="s">
        <v>8327</v>
      </c>
      <c r="G846" s="223" t="s">
        <v>8328</v>
      </c>
      <c r="H846" s="223" t="s">
        <v>356</v>
      </c>
      <c r="I846" s="258" t="s">
        <v>446</v>
      </c>
      <c r="J846" s="186" t="s">
        <v>355</v>
      </c>
      <c r="K846" s="223"/>
      <c r="L846" s="264"/>
      <c r="M846" s="265"/>
      <c r="N846" s="223" t="s">
        <v>449</v>
      </c>
      <c r="O846" s="223" t="s">
        <v>3419</v>
      </c>
      <c r="P846" s="260">
        <v>2015</v>
      </c>
      <c r="Q846" s="260">
        <v>2018</v>
      </c>
      <c r="R846" s="223" t="s">
        <v>3412</v>
      </c>
      <c r="S846" s="223" t="s">
        <v>78</v>
      </c>
      <c r="T846" s="223" t="s">
        <v>451</v>
      </c>
      <c r="U846" s="261">
        <v>176</v>
      </c>
      <c r="V846" s="86" t="s">
        <v>452</v>
      </c>
      <c r="W846" s="223" t="s">
        <v>1820</v>
      </c>
      <c r="X846" s="225" t="s">
        <v>8329</v>
      </c>
      <c r="Y846" s="262">
        <v>71000</v>
      </c>
      <c r="Z846" s="226"/>
      <c r="AA846" s="241">
        <f t="shared" si="7"/>
        <v>0</v>
      </c>
      <c r="AB846" s="237" t="s">
        <v>8330</v>
      </c>
    </row>
    <row r="847" spans="1:28" ht="15" customHeight="1">
      <c r="A847" s="109">
        <v>838</v>
      </c>
      <c r="B847" s="222" t="str">
        <f t="shared" si="6"/>
        <v>Klik Disini</v>
      </c>
      <c r="C847" s="223" t="s">
        <v>8331</v>
      </c>
      <c r="D847" s="223"/>
      <c r="E847" s="223" t="s">
        <v>8332</v>
      </c>
      <c r="F847" s="223" t="s">
        <v>8333</v>
      </c>
      <c r="G847" s="223" t="s">
        <v>8334</v>
      </c>
      <c r="H847" s="223" t="s">
        <v>2842</v>
      </c>
      <c r="I847" s="258" t="s">
        <v>583</v>
      </c>
      <c r="J847" s="186" t="s">
        <v>267</v>
      </c>
      <c r="K847" s="223"/>
      <c r="L847" s="264"/>
      <c r="M847" s="265"/>
      <c r="N847" s="223" t="s">
        <v>449</v>
      </c>
      <c r="O847" s="223" t="s">
        <v>3419</v>
      </c>
      <c r="P847" s="260">
        <v>2011</v>
      </c>
      <c r="Q847" s="260">
        <v>2018</v>
      </c>
      <c r="R847" s="223" t="s">
        <v>3480</v>
      </c>
      <c r="S847" s="223" t="s">
        <v>78</v>
      </c>
      <c r="T847" s="223" t="s">
        <v>451</v>
      </c>
      <c r="U847" s="261">
        <v>209</v>
      </c>
      <c r="V847" s="86" t="s">
        <v>452</v>
      </c>
      <c r="W847" s="223" t="s">
        <v>715</v>
      </c>
      <c r="X847" s="225" t="s">
        <v>8335</v>
      </c>
      <c r="Y847" s="262">
        <v>61500</v>
      </c>
      <c r="Z847" s="226"/>
      <c r="AA847" s="241">
        <f t="shared" si="7"/>
        <v>0</v>
      </c>
      <c r="AB847" s="237" t="s">
        <v>8336</v>
      </c>
    </row>
    <row r="848" spans="1:28" ht="15" customHeight="1">
      <c r="A848" s="109">
        <v>839</v>
      </c>
      <c r="B848" s="222" t="str">
        <f t="shared" si="6"/>
        <v>Klik Disini</v>
      </c>
      <c r="C848" s="223" t="s">
        <v>8337</v>
      </c>
      <c r="D848" s="223"/>
      <c r="E848" s="223" t="s">
        <v>8106</v>
      </c>
      <c r="F848" s="223" t="s">
        <v>8338</v>
      </c>
      <c r="G848" s="223" t="s">
        <v>8339</v>
      </c>
      <c r="H848" s="223" t="s">
        <v>583</v>
      </c>
      <c r="I848" s="258" t="s">
        <v>583</v>
      </c>
      <c r="J848" s="186" t="s">
        <v>267</v>
      </c>
      <c r="K848" s="223"/>
      <c r="L848" s="264"/>
      <c r="M848" s="265"/>
      <c r="N848" s="223" t="s">
        <v>449</v>
      </c>
      <c r="O848" s="223" t="s">
        <v>3419</v>
      </c>
      <c r="P848" s="260">
        <v>2011</v>
      </c>
      <c r="Q848" s="260">
        <v>2018</v>
      </c>
      <c r="R848" s="223" t="s">
        <v>3480</v>
      </c>
      <c r="S848" s="223" t="s">
        <v>78</v>
      </c>
      <c r="T848" s="223" t="s">
        <v>451</v>
      </c>
      <c r="U848" s="261">
        <v>262</v>
      </c>
      <c r="V848" s="86" t="s">
        <v>452</v>
      </c>
      <c r="W848" s="223" t="s">
        <v>4222</v>
      </c>
      <c r="X848" s="225" t="s">
        <v>8340</v>
      </c>
      <c r="Y848" s="262">
        <v>69000</v>
      </c>
      <c r="Z848" s="226"/>
      <c r="AA848" s="241">
        <f t="shared" si="7"/>
        <v>0</v>
      </c>
      <c r="AB848" s="237" t="s">
        <v>8341</v>
      </c>
    </row>
    <row r="849" spans="1:28" ht="15" customHeight="1">
      <c r="A849" s="109">
        <v>840</v>
      </c>
      <c r="B849" s="222" t="str">
        <f t="shared" si="6"/>
        <v>Klik Disini</v>
      </c>
      <c r="C849" s="223" t="s">
        <v>8342</v>
      </c>
      <c r="D849" s="223"/>
      <c r="E849" s="223" t="s">
        <v>8343</v>
      </c>
      <c r="F849" s="223" t="s">
        <v>8344</v>
      </c>
      <c r="G849" s="223" t="s">
        <v>8345</v>
      </c>
      <c r="H849" s="223" t="s">
        <v>262</v>
      </c>
      <c r="I849" s="258" t="s">
        <v>446</v>
      </c>
      <c r="J849" s="186" t="s">
        <v>353</v>
      </c>
      <c r="K849" s="223"/>
      <c r="L849" s="264"/>
      <c r="M849" s="265"/>
      <c r="N849" s="223" t="s">
        <v>449</v>
      </c>
      <c r="O849" s="223" t="s">
        <v>3419</v>
      </c>
      <c r="P849" s="260">
        <v>2011</v>
      </c>
      <c r="Q849" s="260">
        <v>2018</v>
      </c>
      <c r="R849" s="223" t="s">
        <v>3412</v>
      </c>
      <c r="S849" s="223" t="s">
        <v>78</v>
      </c>
      <c r="T849" s="223" t="s">
        <v>451</v>
      </c>
      <c r="U849" s="261">
        <v>273</v>
      </c>
      <c r="V849" s="86" t="s">
        <v>452</v>
      </c>
      <c r="W849" s="223" t="s">
        <v>4143</v>
      </c>
      <c r="X849" s="225" t="s">
        <v>8346</v>
      </c>
      <c r="Y849" s="262">
        <v>73000</v>
      </c>
      <c r="Z849" s="226"/>
      <c r="AA849" s="241">
        <f t="shared" si="7"/>
        <v>0</v>
      </c>
      <c r="AB849" s="237" t="s">
        <v>8347</v>
      </c>
    </row>
    <row r="850" spans="1:28" ht="15" customHeight="1">
      <c r="A850" s="109">
        <v>841</v>
      </c>
      <c r="B850" s="222" t="str">
        <f t="shared" si="6"/>
        <v>Klik Disini</v>
      </c>
      <c r="C850" s="223" t="s">
        <v>8348</v>
      </c>
      <c r="D850" s="223"/>
      <c r="E850" s="223" t="s">
        <v>8349</v>
      </c>
      <c r="F850" s="223" t="s">
        <v>8350</v>
      </c>
      <c r="G850" s="223" t="s">
        <v>8351</v>
      </c>
      <c r="H850" s="223" t="s">
        <v>4580</v>
      </c>
      <c r="I850" s="258" t="s">
        <v>446</v>
      </c>
      <c r="J850" s="186" t="s">
        <v>347</v>
      </c>
      <c r="K850" s="223"/>
      <c r="L850" s="264"/>
      <c r="M850" s="265"/>
      <c r="N850" s="223" t="s">
        <v>449</v>
      </c>
      <c r="O850" s="223" t="s">
        <v>3419</v>
      </c>
      <c r="P850" s="260">
        <v>2006</v>
      </c>
      <c r="Q850" s="260">
        <v>2018</v>
      </c>
      <c r="R850" s="223" t="s">
        <v>3412</v>
      </c>
      <c r="S850" s="223" t="s">
        <v>78</v>
      </c>
      <c r="T850" s="223" t="s">
        <v>451</v>
      </c>
      <c r="U850" s="261">
        <v>93</v>
      </c>
      <c r="V850" s="86" t="s">
        <v>452</v>
      </c>
      <c r="W850" s="223" t="s">
        <v>547</v>
      </c>
      <c r="X850" s="225" t="s">
        <v>8352</v>
      </c>
      <c r="Y850" s="262">
        <v>50500</v>
      </c>
      <c r="Z850" s="226"/>
      <c r="AA850" s="241">
        <f t="shared" si="7"/>
        <v>0</v>
      </c>
      <c r="AB850" s="237" t="s">
        <v>8353</v>
      </c>
    </row>
    <row r="851" spans="1:28" ht="15" customHeight="1">
      <c r="A851" s="109">
        <v>842</v>
      </c>
      <c r="B851" s="222" t="str">
        <f t="shared" si="6"/>
        <v>Klik Disini</v>
      </c>
      <c r="C851" s="223" t="s">
        <v>8354</v>
      </c>
      <c r="D851" s="223"/>
      <c r="E851" s="223" t="s">
        <v>8355</v>
      </c>
      <c r="F851" s="223" t="s">
        <v>8356</v>
      </c>
      <c r="G851" s="223" t="s">
        <v>8357</v>
      </c>
      <c r="H851" s="223" t="s">
        <v>3662</v>
      </c>
      <c r="I851" s="258" t="s">
        <v>592</v>
      </c>
      <c r="J851" s="186" t="s">
        <v>322</v>
      </c>
      <c r="K851" s="223"/>
      <c r="L851" s="264"/>
      <c r="M851" s="265"/>
      <c r="N851" s="223" t="s">
        <v>449</v>
      </c>
      <c r="O851" s="223" t="s">
        <v>3419</v>
      </c>
      <c r="P851" s="260">
        <v>2015</v>
      </c>
      <c r="Q851" s="260">
        <v>2018</v>
      </c>
      <c r="R851" s="223" t="s">
        <v>3643</v>
      </c>
      <c r="S851" s="223" t="s">
        <v>78</v>
      </c>
      <c r="T851" s="223" t="s">
        <v>451</v>
      </c>
      <c r="U851" s="261">
        <v>180</v>
      </c>
      <c r="V851" s="86" t="s">
        <v>452</v>
      </c>
      <c r="W851" s="223" t="s">
        <v>8358</v>
      </c>
      <c r="X851" s="225" t="s">
        <v>8359</v>
      </c>
      <c r="Y851" s="262">
        <v>84500</v>
      </c>
      <c r="Z851" s="226"/>
      <c r="AA851" s="241">
        <f t="shared" si="7"/>
        <v>0</v>
      </c>
      <c r="AB851" s="237" t="s">
        <v>8360</v>
      </c>
    </row>
    <row r="852" spans="1:28" ht="15" customHeight="1">
      <c r="A852" s="109">
        <v>843</v>
      </c>
      <c r="B852" s="222" t="str">
        <f t="shared" si="6"/>
        <v>Klik Disini</v>
      </c>
      <c r="C852" s="223" t="s">
        <v>8361</v>
      </c>
      <c r="D852" s="223"/>
      <c r="E852" s="223" t="s">
        <v>8362</v>
      </c>
      <c r="F852" s="223" t="s">
        <v>8363</v>
      </c>
      <c r="G852" s="223" t="s">
        <v>8364</v>
      </c>
      <c r="H852" s="223" t="s">
        <v>356</v>
      </c>
      <c r="I852" s="258" t="s">
        <v>446</v>
      </c>
      <c r="J852" s="186" t="s">
        <v>355</v>
      </c>
      <c r="K852" s="223"/>
      <c r="L852" s="264"/>
      <c r="M852" s="265"/>
      <c r="N852" s="223" t="s">
        <v>449</v>
      </c>
      <c r="O852" s="223" t="s">
        <v>3419</v>
      </c>
      <c r="P852" s="260">
        <v>2017</v>
      </c>
      <c r="Q852" s="260">
        <v>2018</v>
      </c>
      <c r="R852" s="223" t="s">
        <v>3412</v>
      </c>
      <c r="S852" s="223" t="s">
        <v>78</v>
      </c>
      <c r="T852" s="223" t="s">
        <v>451</v>
      </c>
      <c r="U852" s="261">
        <v>160</v>
      </c>
      <c r="V852" s="86" t="s">
        <v>452</v>
      </c>
      <c r="W852" s="223" t="s">
        <v>904</v>
      </c>
      <c r="X852" s="225" t="s">
        <v>8365</v>
      </c>
      <c r="Y852" s="262">
        <v>75000</v>
      </c>
      <c r="Z852" s="226"/>
      <c r="AA852" s="241">
        <f t="shared" si="7"/>
        <v>0</v>
      </c>
      <c r="AB852" s="237" t="s">
        <v>8366</v>
      </c>
    </row>
    <row r="853" spans="1:28" ht="15" customHeight="1">
      <c r="A853" s="109">
        <v>844</v>
      </c>
      <c r="B853" s="222" t="str">
        <f t="shared" si="6"/>
        <v>Klik Disini</v>
      </c>
      <c r="C853" s="223" t="s">
        <v>8367</v>
      </c>
      <c r="D853" s="223"/>
      <c r="E853" s="223" t="s">
        <v>8368</v>
      </c>
      <c r="F853" s="223" t="s">
        <v>8369</v>
      </c>
      <c r="G853" s="223" t="s">
        <v>8370</v>
      </c>
      <c r="H853" s="223" t="s">
        <v>2842</v>
      </c>
      <c r="I853" s="258" t="s">
        <v>583</v>
      </c>
      <c r="J853" s="186" t="s">
        <v>267</v>
      </c>
      <c r="K853" s="223"/>
      <c r="L853" s="264"/>
      <c r="M853" s="265"/>
      <c r="N853" s="223" t="s">
        <v>449</v>
      </c>
      <c r="O853" s="223" t="s">
        <v>3419</v>
      </c>
      <c r="P853" s="260">
        <v>2009</v>
      </c>
      <c r="Q853" s="260">
        <v>2018</v>
      </c>
      <c r="R853" s="223" t="s">
        <v>3480</v>
      </c>
      <c r="S853" s="223" t="s">
        <v>78</v>
      </c>
      <c r="T853" s="223" t="s">
        <v>451</v>
      </c>
      <c r="U853" s="261">
        <v>196</v>
      </c>
      <c r="V853" s="86" t="s">
        <v>452</v>
      </c>
      <c r="W853" s="223" t="s">
        <v>2525</v>
      </c>
      <c r="X853" s="225" t="s">
        <v>8371</v>
      </c>
      <c r="Y853" s="262">
        <v>67500</v>
      </c>
      <c r="Z853" s="226"/>
      <c r="AA853" s="241">
        <f t="shared" si="7"/>
        <v>0</v>
      </c>
      <c r="AB853" s="237" t="s">
        <v>8372</v>
      </c>
    </row>
    <row r="854" spans="1:28" ht="15" customHeight="1">
      <c r="A854" s="109">
        <v>845</v>
      </c>
      <c r="B854" s="222" t="str">
        <f t="shared" si="6"/>
        <v>Klik Disini</v>
      </c>
      <c r="C854" s="223" t="s">
        <v>8373</v>
      </c>
      <c r="D854" s="223"/>
      <c r="E854" s="223" t="s">
        <v>8374</v>
      </c>
      <c r="F854" s="223" t="s">
        <v>8375</v>
      </c>
      <c r="G854" s="223" t="s">
        <v>8376</v>
      </c>
      <c r="H854" s="223" t="s">
        <v>262</v>
      </c>
      <c r="I854" s="258" t="s">
        <v>446</v>
      </c>
      <c r="J854" s="186" t="s">
        <v>351</v>
      </c>
      <c r="K854" s="223"/>
      <c r="L854" s="264"/>
      <c r="M854" s="265"/>
      <c r="N854" s="223" t="s">
        <v>449</v>
      </c>
      <c r="O854" s="223" t="s">
        <v>3419</v>
      </c>
      <c r="P854" s="260">
        <v>2009</v>
      </c>
      <c r="Q854" s="260">
        <v>2018</v>
      </c>
      <c r="R854" s="223" t="s">
        <v>3412</v>
      </c>
      <c r="S854" s="223" t="s">
        <v>78</v>
      </c>
      <c r="T854" s="223" t="s">
        <v>451</v>
      </c>
      <c r="U854" s="261">
        <v>112</v>
      </c>
      <c r="V854" s="86" t="s">
        <v>452</v>
      </c>
      <c r="W854" s="223" t="s">
        <v>563</v>
      </c>
      <c r="X854" s="225" t="s">
        <v>8377</v>
      </c>
      <c r="Y854" s="262">
        <v>78000</v>
      </c>
      <c r="Z854" s="226"/>
      <c r="AA854" s="241">
        <f t="shared" si="7"/>
        <v>0</v>
      </c>
      <c r="AB854" s="237" t="s">
        <v>8378</v>
      </c>
    </row>
    <row r="855" spans="1:28" ht="15" customHeight="1">
      <c r="A855" s="109">
        <v>846</v>
      </c>
      <c r="B855" s="222" t="str">
        <f t="shared" si="6"/>
        <v>Klik Disini</v>
      </c>
      <c r="C855" s="223" t="s">
        <v>8379</v>
      </c>
      <c r="D855" s="223"/>
      <c r="E855" s="223" t="s">
        <v>8380</v>
      </c>
      <c r="F855" s="223" t="s">
        <v>8381</v>
      </c>
      <c r="G855" s="223" t="s">
        <v>8382</v>
      </c>
      <c r="H855" s="223" t="s">
        <v>323</v>
      </c>
      <c r="I855" s="258" t="s">
        <v>592</v>
      </c>
      <c r="J855" s="186" t="s">
        <v>322</v>
      </c>
      <c r="K855" s="223"/>
      <c r="L855" s="264"/>
      <c r="M855" s="265"/>
      <c r="N855" s="223" t="s">
        <v>449</v>
      </c>
      <c r="O855" s="223" t="s">
        <v>3419</v>
      </c>
      <c r="P855" s="260">
        <v>2011</v>
      </c>
      <c r="Q855" s="260">
        <v>2018</v>
      </c>
      <c r="R855" s="223" t="s">
        <v>3643</v>
      </c>
      <c r="S855" s="223" t="s">
        <v>78</v>
      </c>
      <c r="T855" s="223" t="s">
        <v>451</v>
      </c>
      <c r="U855" s="261">
        <v>156</v>
      </c>
      <c r="V855" s="86" t="s">
        <v>452</v>
      </c>
      <c r="W855" s="223" t="s">
        <v>8383</v>
      </c>
      <c r="X855" s="225" t="s">
        <v>8384</v>
      </c>
      <c r="Y855" s="262">
        <v>48500</v>
      </c>
      <c r="Z855" s="226"/>
      <c r="AA855" s="241">
        <f t="shared" si="7"/>
        <v>0</v>
      </c>
      <c r="AB855" s="237" t="s">
        <v>8385</v>
      </c>
    </row>
    <row r="856" spans="1:28" ht="15" customHeight="1">
      <c r="A856" s="109">
        <v>847</v>
      </c>
      <c r="B856" s="222" t="str">
        <f t="shared" si="6"/>
        <v>Klik Disini</v>
      </c>
      <c r="C856" s="223" t="s">
        <v>8386</v>
      </c>
      <c r="D856" s="223"/>
      <c r="E856" s="223" t="s">
        <v>8387</v>
      </c>
      <c r="F856" s="223" t="s">
        <v>8388</v>
      </c>
      <c r="G856" s="223" t="s">
        <v>8389</v>
      </c>
      <c r="H856" s="223" t="s">
        <v>386</v>
      </c>
      <c r="I856" s="258" t="s">
        <v>446</v>
      </c>
      <c r="J856" s="186" t="s">
        <v>385</v>
      </c>
      <c r="K856" s="223"/>
      <c r="L856" s="264"/>
      <c r="M856" s="265"/>
      <c r="N856" s="223"/>
      <c r="O856" s="223"/>
      <c r="P856" s="260">
        <v>2011</v>
      </c>
      <c r="Q856" s="260">
        <v>2018</v>
      </c>
      <c r="R856" s="223" t="s">
        <v>3412</v>
      </c>
      <c r="S856" s="223" t="s">
        <v>78</v>
      </c>
      <c r="T856" s="223"/>
      <c r="U856" s="261">
        <v>168</v>
      </c>
      <c r="V856" s="86" t="s">
        <v>452</v>
      </c>
      <c r="W856" s="223" t="s">
        <v>707</v>
      </c>
      <c r="X856" s="225" t="s">
        <v>8390</v>
      </c>
      <c r="Y856" s="262">
        <v>47000</v>
      </c>
      <c r="Z856" s="226"/>
      <c r="AA856" s="241">
        <f t="shared" si="7"/>
        <v>0</v>
      </c>
      <c r="AB856" s="237" t="s">
        <v>8391</v>
      </c>
    </row>
    <row r="857" spans="1:28" ht="15" customHeight="1">
      <c r="A857" s="109">
        <v>848</v>
      </c>
      <c r="B857" s="222" t="str">
        <f t="shared" si="6"/>
        <v>Klik Disini</v>
      </c>
      <c r="C857" s="223" t="s">
        <v>8392</v>
      </c>
      <c r="D857" s="223"/>
      <c r="E857" s="223" t="s">
        <v>8393</v>
      </c>
      <c r="F857" s="223" t="s">
        <v>8394</v>
      </c>
      <c r="G857" s="223" t="s">
        <v>8395</v>
      </c>
      <c r="H857" s="223" t="s">
        <v>262</v>
      </c>
      <c r="I857" s="258" t="s">
        <v>446</v>
      </c>
      <c r="J857" s="186" t="s">
        <v>385</v>
      </c>
      <c r="K857" s="223"/>
      <c r="L857" s="264"/>
      <c r="M857" s="265"/>
      <c r="N857" s="223" t="s">
        <v>449</v>
      </c>
      <c r="O857" s="223" t="s">
        <v>3419</v>
      </c>
      <c r="P857" s="260">
        <v>2003</v>
      </c>
      <c r="Q857" s="260">
        <v>2018</v>
      </c>
      <c r="R857" s="223" t="s">
        <v>3412</v>
      </c>
      <c r="S857" s="223" t="s">
        <v>78</v>
      </c>
      <c r="T857" s="223" t="s">
        <v>451</v>
      </c>
      <c r="U857" s="261">
        <v>188</v>
      </c>
      <c r="V857" s="86" t="s">
        <v>452</v>
      </c>
      <c r="W857" s="223" t="s">
        <v>497</v>
      </c>
      <c r="X857" s="225" t="s">
        <v>8396</v>
      </c>
      <c r="Y857" s="262">
        <v>91000</v>
      </c>
      <c r="Z857" s="226"/>
      <c r="AA857" s="241">
        <f t="shared" si="7"/>
        <v>0</v>
      </c>
      <c r="AB857" s="237" t="s">
        <v>8397</v>
      </c>
    </row>
    <row r="858" spans="1:28" ht="15" customHeight="1">
      <c r="A858" s="109">
        <v>849</v>
      </c>
      <c r="B858" s="222" t="str">
        <f t="shared" si="6"/>
        <v>Klik Disini</v>
      </c>
      <c r="C858" s="223" t="s">
        <v>8398</v>
      </c>
      <c r="D858" s="223"/>
      <c r="E858" s="223" t="s">
        <v>8399</v>
      </c>
      <c r="F858" s="223" t="s">
        <v>8400</v>
      </c>
      <c r="G858" s="223" t="s">
        <v>8401</v>
      </c>
      <c r="H858" s="223" t="s">
        <v>384</v>
      </c>
      <c r="I858" s="258" t="s">
        <v>446</v>
      </c>
      <c r="J858" s="186" t="s">
        <v>383</v>
      </c>
      <c r="K858" s="223"/>
      <c r="L858" s="264"/>
      <c r="M858" s="265"/>
      <c r="N858" s="223" t="s">
        <v>449</v>
      </c>
      <c r="O858" s="223" t="s">
        <v>3419</v>
      </c>
      <c r="P858" s="260">
        <v>2017</v>
      </c>
      <c r="Q858" s="260">
        <v>2018</v>
      </c>
      <c r="R858" s="223" t="s">
        <v>3675</v>
      </c>
      <c r="S858" s="223" t="s">
        <v>78</v>
      </c>
      <c r="T858" s="223" t="s">
        <v>451</v>
      </c>
      <c r="U858" s="261">
        <v>132</v>
      </c>
      <c r="V858" s="86" t="s">
        <v>452</v>
      </c>
      <c r="W858" s="223" t="s">
        <v>1794</v>
      </c>
      <c r="X858" s="225" t="s">
        <v>8402</v>
      </c>
      <c r="Y858" s="262">
        <v>56000</v>
      </c>
      <c r="Z858" s="226"/>
      <c r="AA858" s="241">
        <f t="shared" si="7"/>
        <v>0</v>
      </c>
      <c r="AB858" s="237" t="s">
        <v>8403</v>
      </c>
    </row>
    <row r="859" spans="1:28" ht="15" customHeight="1">
      <c r="A859" s="109">
        <v>850</v>
      </c>
      <c r="B859" s="222" t="str">
        <f t="shared" si="6"/>
        <v>Klik Disini</v>
      </c>
      <c r="C859" s="223" t="s">
        <v>8404</v>
      </c>
      <c r="D859" s="223"/>
      <c r="E859" s="223" t="s">
        <v>8405</v>
      </c>
      <c r="F859" s="223" t="s">
        <v>8406</v>
      </c>
      <c r="G859" s="223" t="s">
        <v>8407</v>
      </c>
      <c r="H859" s="223" t="s">
        <v>384</v>
      </c>
      <c r="I859" s="258" t="s">
        <v>446</v>
      </c>
      <c r="J859" s="186" t="s">
        <v>383</v>
      </c>
      <c r="K859" s="223" t="s">
        <v>447</v>
      </c>
      <c r="L859" s="223"/>
      <c r="M859" s="259" t="s">
        <v>447</v>
      </c>
      <c r="N859" s="223" t="s">
        <v>449</v>
      </c>
      <c r="O859" s="223" t="s">
        <v>3419</v>
      </c>
      <c r="P859" s="260">
        <v>2011</v>
      </c>
      <c r="Q859" s="260">
        <v>2018</v>
      </c>
      <c r="R859" s="223" t="s">
        <v>3412</v>
      </c>
      <c r="S859" s="223" t="s">
        <v>78</v>
      </c>
      <c r="T859" s="223" t="s">
        <v>451</v>
      </c>
      <c r="U859" s="261">
        <v>128</v>
      </c>
      <c r="V859" s="86" t="s">
        <v>452</v>
      </c>
      <c r="W859" s="223" t="s">
        <v>6624</v>
      </c>
      <c r="X859" s="225" t="s">
        <v>8408</v>
      </c>
      <c r="Y859" s="262">
        <v>90000</v>
      </c>
      <c r="Z859" s="226"/>
      <c r="AA859" s="241">
        <f t="shared" si="7"/>
        <v>0</v>
      </c>
      <c r="AB859" s="237" t="s">
        <v>8409</v>
      </c>
    </row>
    <row r="860" spans="1:28" ht="15" customHeight="1">
      <c r="A860" s="109">
        <v>851</v>
      </c>
      <c r="B860" s="222" t="str">
        <f t="shared" si="6"/>
        <v>Klik Disini</v>
      </c>
      <c r="C860" s="223" t="s">
        <v>8410</v>
      </c>
      <c r="D860" s="223"/>
      <c r="E860" s="223" t="s">
        <v>8411</v>
      </c>
      <c r="F860" s="223" t="s">
        <v>8412</v>
      </c>
      <c r="G860" s="223" t="s">
        <v>8413</v>
      </c>
      <c r="H860" s="223" t="s">
        <v>1843</v>
      </c>
      <c r="I860" s="258" t="s">
        <v>446</v>
      </c>
      <c r="J860" s="186" t="s">
        <v>339</v>
      </c>
      <c r="K860" s="223"/>
      <c r="L860" s="264"/>
      <c r="M860" s="265"/>
      <c r="N860" s="223" t="s">
        <v>449</v>
      </c>
      <c r="O860" s="223" t="s">
        <v>3419</v>
      </c>
      <c r="P860" s="260">
        <v>2011</v>
      </c>
      <c r="Q860" s="260">
        <v>2018</v>
      </c>
      <c r="R860" s="223" t="s">
        <v>3412</v>
      </c>
      <c r="S860" s="223" t="s">
        <v>78</v>
      </c>
      <c r="T860" s="223" t="s">
        <v>451</v>
      </c>
      <c r="U860" s="261">
        <v>256</v>
      </c>
      <c r="V860" s="86" t="s">
        <v>452</v>
      </c>
      <c r="W860" s="223" t="s">
        <v>8414</v>
      </c>
      <c r="X860" s="225" t="s">
        <v>8415</v>
      </c>
      <c r="Y860" s="262">
        <v>73000</v>
      </c>
      <c r="Z860" s="226"/>
      <c r="AA860" s="241">
        <f t="shared" si="7"/>
        <v>0</v>
      </c>
      <c r="AB860" s="237" t="s">
        <v>8416</v>
      </c>
    </row>
    <row r="861" spans="1:28" ht="15" customHeight="1">
      <c r="A861" s="109">
        <v>852</v>
      </c>
      <c r="B861" s="222" t="str">
        <f t="shared" si="6"/>
        <v>Klik Disini</v>
      </c>
      <c r="C861" s="223" t="s">
        <v>8417</v>
      </c>
      <c r="D861" s="223"/>
      <c r="E861" s="223" t="s">
        <v>8418</v>
      </c>
      <c r="F861" s="223" t="s">
        <v>8419</v>
      </c>
      <c r="G861" s="223" t="s">
        <v>8420</v>
      </c>
      <c r="H861" s="223" t="s">
        <v>398</v>
      </c>
      <c r="I861" s="258" t="s">
        <v>1844</v>
      </c>
      <c r="J861" s="186" t="s">
        <v>397</v>
      </c>
      <c r="K861" s="223"/>
      <c r="L861" s="264"/>
      <c r="M861" s="265"/>
      <c r="N861" s="223" t="s">
        <v>449</v>
      </c>
      <c r="O861" s="223" t="s">
        <v>3419</v>
      </c>
      <c r="P861" s="260">
        <v>2007</v>
      </c>
      <c r="Q861" s="260">
        <v>2018</v>
      </c>
      <c r="R861" s="223" t="s">
        <v>3412</v>
      </c>
      <c r="S861" s="223" t="s">
        <v>78</v>
      </c>
      <c r="T861" s="223" t="s">
        <v>451</v>
      </c>
      <c r="U861" s="261">
        <v>192</v>
      </c>
      <c r="V861" s="86" t="s">
        <v>452</v>
      </c>
      <c r="W861" s="223" t="s">
        <v>736</v>
      </c>
      <c r="X861" s="225" t="s">
        <v>8421</v>
      </c>
      <c r="Y861" s="262">
        <v>63000</v>
      </c>
      <c r="Z861" s="226"/>
      <c r="AA861" s="241">
        <f t="shared" si="7"/>
        <v>0</v>
      </c>
      <c r="AB861" s="237" t="s">
        <v>8422</v>
      </c>
    </row>
    <row r="862" spans="1:28" ht="15" customHeight="1">
      <c r="A862" s="109">
        <v>853</v>
      </c>
      <c r="B862" s="222" t="str">
        <f t="shared" si="6"/>
        <v>Klik Disini</v>
      </c>
      <c r="C862" s="223" t="s">
        <v>8423</v>
      </c>
      <c r="D862" s="223"/>
      <c r="E862" s="223" t="s">
        <v>8424</v>
      </c>
      <c r="F862" s="223" t="s">
        <v>8425</v>
      </c>
      <c r="G862" s="223" t="s">
        <v>8426</v>
      </c>
      <c r="H862" s="223" t="s">
        <v>3811</v>
      </c>
      <c r="I862" s="258" t="s">
        <v>1844</v>
      </c>
      <c r="J862" s="186" t="s">
        <v>403</v>
      </c>
      <c r="K862" s="223"/>
      <c r="L862" s="264"/>
      <c r="M862" s="265"/>
      <c r="N862" s="223" t="s">
        <v>449</v>
      </c>
      <c r="O862" s="223" t="s">
        <v>3419</v>
      </c>
      <c r="P862" s="260">
        <v>2011</v>
      </c>
      <c r="Q862" s="260">
        <v>2018</v>
      </c>
      <c r="R862" s="223" t="s">
        <v>3412</v>
      </c>
      <c r="S862" s="223" t="s">
        <v>78</v>
      </c>
      <c r="T862" s="223" t="s">
        <v>451</v>
      </c>
      <c r="U862" s="261">
        <v>174</v>
      </c>
      <c r="V862" s="86" t="s">
        <v>452</v>
      </c>
      <c r="W862" s="223" t="s">
        <v>975</v>
      </c>
      <c r="X862" s="225" t="s">
        <v>8427</v>
      </c>
      <c r="Y862" s="262">
        <v>64000</v>
      </c>
      <c r="Z862" s="226"/>
      <c r="AA862" s="241">
        <f t="shared" si="7"/>
        <v>0</v>
      </c>
      <c r="AB862" s="237" t="s">
        <v>8428</v>
      </c>
    </row>
    <row r="863" spans="1:28" ht="15" customHeight="1">
      <c r="A863" s="109">
        <v>854</v>
      </c>
      <c r="B863" s="222" t="str">
        <f t="shared" si="6"/>
        <v>Klik Disini</v>
      </c>
      <c r="C863" s="223" t="s">
        <v>8429</v>
      </c>
      <c r="D863" s="223"/>
      <c r="E863" s="223" t="s">
        <v>3529</v>
      </c>
      <c r="F863" s="223" t="s">
        <v>8430</v>
      </c>
      <c r="G863" s="223" t="s">
        <v>8431</v>
      </c>
      <c r="H863" s="223" t="s">
        <v>398</v>
      </c>
      <c r="I863" s="258" t="s">
        <v>1844</v>
      </c>
      <c r="J863" s="186" t="s">
        <v>397</v>
      </c>
      <c r="K863" s="223"/>
      <c r="L863" s="264"/>
      <c r="M863" s="265"/>
      <c r="N863" s="223" t="s">
        <v>449</v>
      </c>
      <c r="O863" s="223" t="s">
        <v>3419</v>
      </c>
      <c r="P863" s="260">
        <v>2011</v>
      </c>
      <c r="Q863" s="260">
        <v>2018</v>
      </c>
      <c r="R863" s="223" t="s">
        <v>3412</v>
      </c>
      <c r="S863" s="223" t="s">
        <v>78</v>
      </c>
      <c r="T863" s="223" t="s">
        <v>451</v>
      </c>
      <c r="U863" s="261">
        <v>166</v>
      </c>
      <c r="V863" s="86" t="s">
        <v>452</v>
      </c>
      <c r="W863" s="223" t="s">
        <v>8432</v>
      </c>
      <c r="X863" s="225" t="s">
        <v>8433</v>
      </c>
      <c r="Y863" s="262">
        <v>62500</v>
      </c>
      <c r="Z863" s="226"/>
      <c r="AA863" s="241">
        <f t="shared" si="7"/>
        <v>0</v>
      </c>
      <c r="AB863" s="237" t="s">
        <v>8434</v>
      </c>
    </row>
    <row r="864" spans="1:28" ht="15" customHeight="1">
      <c r="A864" s="109">
        <v>855</v>
      </c>
      <c r="B864" s="222" t="str">
        <f t="shared" si="6"/>
        <v>Klik Disini</v>
      </c>
      <c r="C864" s="223" t="s">
        <v>8435</v>
      </c>
      <c r="D864" s="223"/>
      <c r="E864" s="223" t="s">
        <v>8436</v>
      </c>
      <c r="F864" s="223" t="s">
        <v>8437</v>
      </c>
      <c r="G864" s="223" t="s">
        <v>8438</v>
      </c>
      <c r="H864" s="223" t="s">
        <v>553</v>
      </c>
      <c r="I864" s="258" t="s">
        <v>446</v>
      </c>
      <c r="J864" s="186" t="s">
        <v>345</v>
      </c>
      <c r="K864" s="223" t="s">
        <v>447</v>
      </c>
      <c r="L864" s="223"/>
      <c r="M864" s="259" t="s">
        <v>447</v>
      </c>
      <c r="N864" s="223" t="s">
        <v>449</v>
      </c>
      <c r="O864" s="223" t="s">
        <v>3419</v>
      </c>
      <c r="P864" s="260">
        <v>2010</v>
      </c>
      <c r="Q864" s="260">
        <v>2018</v>
      </c>
      <c r="R864" s="223" t="s">
        <v>3412</v>
      </c>
      <c r="S864" s="223" t="s">
        <v>78</v>
      </c>
      <c r="T864" s="223" t="s">
        <v>451</v>
      </c>
      <c r="U864" s="261">
        <v>480</v>
      </c>
      <c r="V864" s="86" t="s">
        <v>452</v>
      </c>
      <c r="W864" s="223" t="s">
        <v>917</v>
      </c>
      <c r="X864" s="225" t="s">
        <v>8439</v>
      </c>
      <c r="Y864" s="262">
        <v>119000</v>
      </c>
      <c r="Z864" s="226"/>
      <c r="AA864" s="241">
        <f t="shared" si="7"/>
        <v>0</v>
      </c>
      <c r="AB864" s="237" t="s">
        <v>8440</v>
      </c>
    </row>
    <row r="865" spans="1:28" ht="15" customHeight="1">
      <c r="A865" s="109">
        <v>856</v>
      </c>
      <c r="B865" s="222" t="str">
        <f t="shared" si="6"/>
        <v>Klik Disini</v>
      </c>
      <c r="C865" s="223" t="s">
        <v>8441</v>
      </c>
      <c r="D865" s="223"/>
      <c r="E865" s="223" t="s">
        <v>8442</v>
      </c>
      <c r="F865" s="223" t="s">
        <v>8443</v>
      </c>
      <c r="G865" s="223" t="s">
        <v>8444</v>
      </c>
      <c r="H865" s="223" t="s">
        <v>386</v>
      </c>
      <c r="I865" s="258" t="s">
        <v>446</v>
      </c>
      <c r="J865" s="186" t="s">
        <v>385</v>
      </c>
      <c r="K865" s="223"/>
      <c r="L865" s="264"/>
      <c r="M865" s="265"/>
      <c r="N865" s="223" t="s">
        <v>449</v>
      </c>
      <c r="O865" s="223" t="s">
        <v>3419</v>
      </c>
      <c r="P865" s="260">
        <v>2009</v>
      </c>
      <c r="Q865" s="260">
        <v>2018</v>
      </c>
      <c r="R865" s="223" t="s">
        <v>3412</v>
      </c>
      <c r="S865" s="223" t="s">
        <v>78</v>
      </c>
      <c r="T865" s="223" t="s">
        <v>451</v>
      </c>
      <c r="U865" s="261">
        <v>113</v>
      </c>
      <c r="V865" s="86" t="s">
        <v>452</v>
      </c>
      <c r="W865" s="223" t="s">
        <v>4743</v>
      </c>
      <c r="X865" s="225" t="s">
        <v>8445</v>
      </c>
      <c r="Y865" s="262">
        <v>57500</v>
      </c>
      <c r="Z865" s="226"/>
      <c r="AA865" s="241">
        <f t="shared" si="7"/>
        <v>0</v>
      </c>
      <c r="AB865" s="237" t="s">
        <v>8446</v>
      </c>
    </row>
    <row r="866" spans="1:28" ht="15" customHeight="1">
      <c r="A866" s="109">
        <v>857</v>
      </c>
      <c r="B866" s="222" t="str">
        <f t="shared" si="6"/>
        <v>Klik Disini</v>
      </c>
      <c r="C866" s="223" t="s">
        <v>8447</v>
      </c>
      <c r="D866" s="223"/>
      <c r="E866" s="223" t="s">
        <v>8448</v>
      </c>
      <c r="F866" s="223" t="s">
        <v>8449</v>
      </c>
      <c r="G866" s="223" t="s">
        <v>8450</v>
      </c>
      <c r="H866" s="223" t="s">
        <v>398</v>
      </c>
      <c r="I866" s="258" t="s">
        <v>1844</v>
      </c>
      <c r="J866" s="186" t="s">
        <v>397</v>
      </c>
      <c r="K866" s="223"/>
      <c r="L866" s="264"/>
      <c r="M866" s="265"/>
      <c r="N866" s="223" t="s">
        <v>449</v>
      </c>
      <c r="O866" s="223" t="s">
        <v>3419</v>
      </c>
      <c r="P866" s="260">
        <v>2002</v>
      </c>
      <c r="Q866" s="260">
        <v>2018</v>
      </c>
      <c r="R866" s="223" t="s">
        <v>3412</v>
      </c>
      <c r="S866" s="223" t="s">
        <v>78</v>
      </c>
      <c r="T866" s="223" t="s">
        <v>451</v>
      </c>
      <c r="U866" s="261">
        <v>228</v>
      </c>
      <c r="V866" s="86" t="s">
        <v>452</v>
      </c>
      <c r="W866" s="223" t="s">
        <v>5162</v>
      </c>
      <c r="X866" s="225" t="s">
        <v>8451</v>
      </c>
      <c r="Y866" s="262">
        <v>99000</v>
      </c>
      <c r="Z866" s="226"/>
      <c r="AA866" s="241">
        <f t="shared" si="7"/>
        <v>0</v>
      </c>
      <c r="AB866" s="237" t="s">
        <v>8452</v>
      </c>
    </row>
    <row r="867" spans="1:28" ht="15" customHeight="1">
      <c r="A867" s="109">
        <v>858</v>
      </c>
      <c r="B867" s="222" t="str">
        <f t="shared" si="6"/>
        <v>Klik Disini</v>
      </c>
      <c r="C867" s="223" t="s">
        <v>8453</v>
      </c>
      <c r="D867" s="223"/>
      <c r="E867" s="223" t="s">
        <v>7616</v>
      </c>
      <c r="F867" s="223" t="s">
        <v>8454</v>
      </c>
      <c r="G867" s="223" t="s">
        <v>8455</v>
      </c>
      <c r="H867" s="223" t="s">
        <v>2070</v>
      </c>
      <c r="I867" s="258" t="s">
        <v>583</v>
      </c>
      <c r="J867" s="186" t="s">
        <v>263</v>
      </c>
      <c r="K867" s="223"/>
      <c r="L867" s="264"/>
      <c r="M867" s="265"/>
      <c r="N867" s="223" t="s">
        <v>449</v>
      </c>
      <c r="O867" s="223" t="s">
        <v>3419</v>
      </c>
      <c r="P867" s="260">
        <v>2008</v>
      </c>
      <c r="Q867" s="260">
        <v>2018</v>
      </c>
      <c r="R867" s="223" t="s">
        <v>6981</v>
      </c>
      <c r="S867" s="223" t="s">
        <v>78</v>
      </c>
      <c r="T867" s="223" t="s">
        <v>451</v>
      </c>
      <c r="U867" s="261">
        <v>25</v>
      </c>
      <c r="V867" s="86" t="s">
        <v>452</v>
      </c>
      <c r="W867" s="223" t="s">
        <v>917</v>
      </c>
      <c r="X867" s="225" t="s">
        <v>8456</v>
      </c>
      <c r="Y867" s="262">
        <v>36500</v>
      </c>
      <c r="Z867" s="226"/>
      <c r="AA867" s="241">
        <f t="shared" si="7"/>
        <v>0</v>
      </c>
      <c r="AB867" s="237" t="s">
        <v>8457</v>
      </c>
    </row>
    <row r="868" spans="1:28" ht="15" customHeight="1">
      <c r="A868" s="109">
        <v>859</v>
      </c>
      <c r="B868" s="222" t="str">
        <f t="shared" si="6"/>
        <v>Klik Disini</v>
      </c>
      <c r="C868" s="223" t="s">
        <v>8458</v>
      </c>
      <c r="D868" s="223"/>
      <c r="E868" s="223" t="s">
        <v>6419</v>
      </c>
      <c r="F868" s="223" t="s">
        <v>8459</v>
      </c>
      <c r="G868" s="223" t="s">
        <v>8460</v>
      </c>
      <c r="H868" s="223" t="s">
        <v>4580</v>
      </c>
      <c r="I868" s="258" t="s">
        <v>592</v>
      </c>
      <c r="J868" s="186" t="s">
        <v>322</v>
      </c>
      <c r="K868" s="223"/>
      <c r="L868" s="264"/>
      <c r="M868" s="265"/>
      <c r="N868" s="223" t="s">
        <v>449</v>
      </c>
      <c r="O868" s="223" t="s">
        <v>3419</v>
      </c>
      <c r="P868" s="260">
        <v>2018</v>
      </c>
      <c r="Q868" s="260">
        <v>2018</v>
      </c>
      <c r="R868" s="223" t="s">
        <v>3643</v>
      </c>
      <c r="S868" s="223" t="s">
        <v>78</v>
      </c>
      <c r="T868" s="223" t="s">
        <v>451</v>
      </c>
      <c r="U868" s="261">
        <v>160</v>
      </c>
      <c r="V868" s="86" t="s">
        <v>452</v>
      </c>
      <c r="W868" s="223" t="s">
        <v>8461</v>
      </c>
      <c r="X868" s="225" t="s">
        <v>8462</v>
      </c>
      <c r="Y868" s="262">
        <v>72500</v>
      </c>
      <c r="Z868" s="226"/>
      <c r="AA868" s="241">
        <f t="shared" si="7"/>
        <v>0</v>
      </c>
      <c r="AB868" s="237" t="s">
        <v>8463</v>
      </c>
    </row>
    <row r="869" spans="1:28" ht="15" customHeight="1">
      <c r="A869" s="109">
        <v>860</v>
      </c>
      <c r="B869" s="222" t="str">
        <f t="shared" si="6"/>
        <v>Klik Disini</v>
      </c>
      <c r="C869" s="223" t="s">
        <v>8464</v>
      </c>
      <c r="D869" s="223"/>
      <c r="E869" s="223" t="s">
        <v>8465</v>
      </c>
      <c r="F869" s="223" t="s">
        <v>8466</v>
      </c>
      <c r="G869" s="223" t="s">
        <v>8467</v>
      </c>
      <c r="H869" s="223" t="s">
        <v>356</v>
      </c>
      <c r="I869" s="258" t="s">
        <v>1844</v>
      </c>
      <c r="J869" s="186" t="s">
        <v>401</v>
      </c>
      <c r="K869" s="223"/>
      <c r="L869" s="264"/>
      <c r="M869" s="265"/>
      <c r="N869" s="223" t="s">
        <v>449</v>
      </c>
      <c r="O869" s="223" t="s">
        <v>3419</v>
      </c>
      <c r="P869" s="260">
        <v>2004</v>
      </c>
      <c r="Q869" s="260">
        <v>2018</v>
      </c>
      <c r="R869" s="223" t="s">
        <v>3412</v>
      </c>
      <c r="S869" s="223" t="s">
        <v>78</v>
      </c>
      <c r="T869" s="223" t="s">
        <v>451</v>
      </c>
      <c r="U869" s="261">
        <v>116</v>
      </c>
      <c r="V869" s="86" t="s">
        <v>452</v>
      </c>
      <c r="W869" s="223" t="s">
        <v>655</v>
      </c>
      <c r="X869" s="225" t="s">
        <v>8468</v>
      </c>
      <c r="Y869" s="262">
        <v>62000</v>
      </c>
      <c r="Z869" s="226"/>
      <c r="AA869" s="241">
        <f t="shared" si="7"/>
        <v>0</v>
      </c>
      <c r="AB869" s="237" t="s">
        <v>8469</v>
      </c>
    </row>
    <row r="870" spans="1:28" ht="15" customHeight="1">
      <c r="A870" s="109">
        <v>861</v>
      </c>
      <c r="B870" s="222" t="str">
        <f t="shared" si="6"/>
        <v>Klik Disini</v>
      </c>
      <c r="C870" s="223" t="s">
        <v>8470</v>
      </c>
      <c r="D870" s="223"/>
      <c r="E870" s="223" t="s">
        <v>7616</v>
      </c>
      <c r="F870" s="223" t="s">
        <v>8471</v>
      </c>
      <c r="G870" s="223" t="s">
        <v>8472</v>
      </c>
      <c r="H870" s="223" t="s">
        <v>2070</v>
      </c>
      <c r="I870" s="258" t="s">
        <v>583</v>
      </c>
      <c r="J870" s="186" t="s">
        <v>263</v>
      </c>
      <c r="K870" s="223"/>
      <c r="L870" s="264"/>
      <c r="M870" s="265"/>
      <c r="N870" s="223" t="s">
        <v>449</v>
      </c>
      <c r="O870" s="223" t="s">
        <v>3419</v>
      </c>
      <c r="P870" s="260">
        <v>2008</v>
      </c>
      <c r="Q870" s="260">
        <v>2018</v>
      </c>
      <c r="R870" s="223" t="s">
        <v>6981</v>
      </c>
      <c r="S870" s="223" t="s">
        <v>78</v>
      </c>
      <c r="T870" s="223" t="s">
        <v>451</v>
      </c>
      <c r="U870" s="261">
        <v>21</v>
      </c>
      <c r="V870" s="86" t="s">
        <v>452</v>
      </c>
      <c r="W870" s="223" t="s">
        <v>917</v>
      </c>
      <c r="X870" s="225" t="s">
        <v>8473</v>
      </c>
      <c r="Y870" s="262">
        <v>39500</v>
      </c>
      <c r="Z870" s="226"/>
      <c r="AA870" s="241">
        <f t="shared" si="7"/>
        <v>0</v>
      </c>
      <c r="AB870" s="237" t="s">
        <v>8474</v>
      </c>
    </row>
    <row r="871" spans="1:28" ht="15" customHeight="1">
      <c r="A871" s="109">
        <v>862</v>
      </c>
      <c r="B871" s="222" t="str">
        <f t="shared" si="6"/>
        <v>Klik Disini</v>
      </c>
      <c r="C871" s="223" t="s">
        <v>8475</v>
      </c>
      <c r="D871" s="223"/>
      <c r="E871" s="223" t="s">
        <v>7616</v>
      </c>
      <c r="F871" s="223" t="s">
        <v>8476</v>
      </c>
      <c r="G871" s="223" t="s">
        <v>8477</v>
      </c>
      <c r="H871" s="223" t="s">
        <v>2070</v>
      </c>
      <c r="I871" s="258" t="s">
        <v>583</v>
      </c>
      <c r="J871" s="186" t="s">
        <v>263</v>
      </c>
      <c r="K871" s="223"/>
      <c r="L871" s="264"/>
      <c r="M871" s="265"/>
      <c r="N871" s="223" t="s">
        <v>449</v>
      </c>
      <c r="O871" s="223" t="s">
        <v>3419</v>
      </c>
      <c r="P871" s="260">
        <v>2007</v>
      </c>
      <c r="Q871" s="260">
        <v>2018</v>
      </c>
      <c r="R871" s="223" t="s">
        <v>6981</v>
      </c>
      <c r="S871" s="223" t="s">
        <v>78</v>
      </c>
      <c r="T871" s="223" t="s">
        <v>451</v>
      </c>
      <c r="U871" s="261">
        <v>25</v>
      </c>
      <c r="V871" s="86" t="s">
        <v>452</v>
      </c>
      <c r="W871" s="223" t="s">
        <v>646</v>
      </c>
      <c r="X871" s="225" t="s">
        <v>8478</v>
      </c>
      <c r="Y871" s="262">
        <v>42000</v>
      </c>
      <c r="Z871" s="226"/>
      <c r="AA871" s="241">
        <f t="shared" si="7"/>
        <v>0</v>
      </c>
      <c r="AB871" s="237" t="s">
        <v>8479</v>
      </c>
    </row>
    <row r="872" spans="1:28" ht="15" customHeight="1">
      <c r="A872" s="109">
        <v>863</v>
      </c>
      <c r="B872" s="222" t="str">
        <f t="shared" si="6"/>
        <v>Klik Disini</v>
      </c>
      <c r="C872" s="223" t="s">
        <v>8480</v>
      </c>
      <c r="D872" s="223"/>
      <c r="E872" s="223" t="s">
        <v>8481</v>
      </c>
      <c r="F872" s="223" t="s">
        <v>8482</v>
      </c>
      <c r="G872" s="223" t="s">
        <v>8483</v>
      </c>
      <c r="H872" s="223" t="s">
        <v>352</v>
      </c>
      <c r="I872" s="258" t="s">
        <v>1844</v>
      </c>
      <c r="J872" s="186" t="s">
        <v>405</v>
      </c>
      <c r="K872" s="223"/>
      <c r="L872" s="264"/>
      <c r="M872" s="265"/>
      <c r="N872" s="223" t="s">
        <v>449</v>
      </c>
      <c r="O872" s="223" t="s">
        <v>3419</v>
      </c>
      <c r="P872" s="260">
        <v>2017</v>
      </c>
      <c r="Q872" s="260">
        <v>2018</v>
      </c>
      <c r="R872" s="223" t="s">
        <v>3412</v>
      </c>
      <c r="S872" s="223" t="s">
        <v>78</v>
      </c>
      <c r="T872" s="223" t="s">
        <v>451</v>
      </c>
      <c r="U872" s="261">
        <v>112</v>
      </c>
      <c r="V872" s="86" t="s">
        <v>452</v>
      </c>
      <c r="W872" s="223" t="s">
        <v>1529</v>
      </c>
      <c r="X872" s="225" t="s">
        <v>8484</v>
      </c>
      <c r="Y872" s="262">
        <v>55000</v>
      </c>
      <c r="Z872" s="226"/>
      <c r="AA872" s="241">
        <f t="shared" si="7"/>
        <v>0</v>
      </c>
      <c r="AB872" s="237" t="s">
        <v>8485</v>
      </c>
    </row>
    <row r="873" spans="1:28" ht="15" customHeight="1">
      <c r="A873" s="109">
        <v>864</v>
      </c>
      <c r="B873" s="222" t="str">
        <f t="shared" si="6"/>
        <v>Klik Disini</v>
      </c>
      <c r="C873" s="223" t="s">
        <v>8486</v>
      </c>
      <c r="D873" s="223"/>
      <c r="E873" s="223" t="s">
        <v>7616</v>
      </c>
      <c r="F873" s="223" t="s">
        <v>8487</v>
      </c>
      <c r="G873" s="223" t="s">
        <v>8488</v>
      </c>
      <c r="H873" s="223" t="s">
        <v>2070</v>
      </c>
      <c r="I873" s="258" t="s">
        <v>583</v>
      </c>
      <c r="J873" s="186" t="s">
        <v>263</v>
      </c>
      <c r="K873" s="223"/>
      <c r="L873" s="264"/>
      <c r="M873" s="265"/>
      <c r="N873" s="223"/>
      <c r="O873" s="223"/>
      <c r="P873" s="260">
        <v>2008</v>
      </c>
      <c r="Q873" s="260">
        <v>2018</v>
      </c>
      <c r="R873" s="223" t="s">
        <v>6981</v>
      </c>
      <c r="S873" s="223" t="s">
        <v>78</v>
      </c>
      <c r="T873" s="223"/>
      <c r="U873" s="261">
        <v>25</v>
      </c>
      <c r="V873" s="86" t="s">
        <v>452</v>
      </c>
      <c r="W873" s="223" t="s">
        <v>6334</v>
      </c>
      <c r="X873" s="225" t="s">
        <v>8489</v>
      </c>
      <c r="Y873" s="262">
        <v>39500</v>
      </c>
      <c r="Z873" s="226"/>
      <c r="AA873" s="241">
        <f t="shared" si="7"/>
        <v>0</v>
      </c>
      <c r="AB873" s="237" t="s">
        <v>8490</v>
      </c>
    </row>
    <row r="874" spans="1:28" ht="15" customHeight="1">
      <c r="A874" s="109">
        <v>865</v>
      </c>
      <c r="B874" s="222" t="str">
        <f t="shared" si="6"/>
        <v>Klik Disini</v>
      </c>
      <c r="C874" s="223" t="s">
        <v>8491</v>
      </c>
      <c r="D874" s="223"/>
      <c r="E874" s="223" t="s">
        <v>8492</v>
      </c>
      <c r="F874" s="223" t="s">
        <v>8493</v>
      </c>
      <c r="G874" s="223" t="s">
        <v>8494</v>
      </c>
      <c r="H874" s="223" t="s">
        <v>262</v>
      </c>
      <c r="I874" s="258" t="s">
        <v>1844</v>
      </c>
      <c r="J874" s="186" t="s">
        <v>401</v>
      </c>
      <c r="K874" s="223"/>
      <c r="L874" s="264"/>
      <c r="M874" s="265"/>
      <c r="N874" s="223" t="s">
        <v>449</v>
      </c>
      <c r="O874" s="223" t="s">
        <v>3419</v>
      </c>
      <c r="P874" s="260">
        <v>2017</v>
      </c>
      <c r="Q874" s="260">
        <v>2018</v>
      </c>
      <c r="R874" s="223" t="s">
        <v>3412</v>
      </c>
      <c r="S874" s="223" t="s">
        <v>78</v>
      </c>
      <c r="T874" s="223" t="s">
        <v>451</v>
      </c>
      <c r="U874" s="261">
        <v>112</v>
      </c>
      <c r="V874" s="86" t="s">
        <v>452</v>
      </c>
      <c r="W874" s="223" t="s">
        <v>1820</v>
      </c>
      <c r="X874" s="225" t="s">
        <v>8495</v>
      </c>
      <c r="Y874" s="262">
        <v>75000</v>
      </c>
      <c r="Z874" s="226"/>
      <c r="AA874" s="241">
        <f t="shared" si="7"/>
        <v>0</v>
      </c>
      <c r="AB874" s="237" t="s">
        <v>8496</v>
      </c>
    </row>
    <row r="875" spans="1:28" ht="15" customHeight="1">
      <c r="A875" s="109">
        <v>866</v>
      </c>
      <c r="B875" s="222" t="str">
        <f t="shared" si="6"/>
        <v>Klik Disini</v>
      </c>
      <c r="C875" s="223" t="s">
        <v>8497</v>
      </c>
      <c r="D875" s="223"/>
      <c r="E875" s="223" t="s">
        <v>8498</v>
      </c>
      <c r="F875" s="223" t="s">
        <v>8499</v>
      </c>
      <c r="G875" s="223" t="s">
        <v>8500</v>
      </c>
      <c r="H875" s="223" t="s">
        <v>384</v>
      </c>
      <c r="I875" s="258" t="s">
        <v>446</v>
      </c>
      <c r="J875" s="186" t="s">
        <v>341</v>
      </c>
      <c r="K875" s="223"/>
      <c r="L875" s="264"/>
      <c r="M875" s="265"/>
      <c r="N875" s="223" t="s">
        <v>449</v>
      </c>
      <c r="O875" s="223" t="s">
        <v>3419</v>
      </c>
      <c r="P875" s="260">
        <v>2017</v>
      </c>
      <c r="Q875" s="260">
        <v>2018</v>
      </c>
      <c r="R875" s="223" t="s">
        <v>3412</v>
      </c>
      <c r="S875" s="223" t="s">
        <v>78</v>
      </c>
      <c r="T875" s="223" t="s">
        <v>451</v>
      </c>
      <c r="U875" s="261">
        <v>368</v>
      </c>
      <c r="V875" s="86" t="s">
        <v>452</v>
      </c>
      <c r="W875" s="223" t="s">
        <v>1626</v>
      </c>
      <c r="X875" s="225" t="s">
        <v>8501</v>
      </c>
      <c r="Y875" s="262">
        <v>102500</v>
      </c>
      <c r="Z875" s="226"/>
      <c r="AA875" s="241">
        <f t="shared" si="7"/>
        <v>0</v>
      </c>
      <c r="AB875" s="237" t="s">
        <v>8502</v>
      </c>
    </row>
    <row r="876" spans="1:28" ht="15" customHeight="1">
      <c r="A876" s="109">
        <v>867</v>
      </c>
      <c r="B876" s="222" t="str">
        <f t="shared" si="6"/>
        <v>Klik Disini</v>
      </c>
      <c r="C876" s="223" t="s">
        <v>8503</v>
      </c>
      <c r="D876" s="223"/>
      <c r="E876" s="223" t="s">
        <v>6671</v>
      </c>
      <c r="F876" s="223" t="s">
        <v>8504</v>
      </c>
      <c r="G876" s="223" t="s">
        <v>8505</v>
      </c>
      <c r="H876" s="223" t="s">
        <v>2070</v>
      </c>
      <c r="I876" s="258" t="s">
        <v>583</v>
      </c>
      <c r="J876" s="186" t="s">
        <v>263</v>
      </c>
      <c r="K876" s="223"/>
      <c r="L876" s="264"/>
      <c r="M876" s="265"/>
      <c r="N876" s="223" t="s">
        <v>449</v>
      </c>
      <c r="O876" s="223" t="s">
        <v>3419</v>
      </c>
      <c r="P876" s="260">
        <v>2017</v>
      </c>
      <c r="Q876" s="260">
        <v>2018</v>
      </c>
      <c r="R876" s="223" t="s">
        <v>3740</v>
      </c>
      <c r="S876" s="223" t="s">
        <v>78</v>
      </c>
      <c r="T876" s="223" t="s">
        <v>451</v>
      </c>
      <c r="U876" s="261">
        <v>84</v>
      </c>
      <c r="V876" s="86" t="s">
        <v>452</v>
      </c>
      <c r="W876" s="223" t="s">
        <v>1575</v>
      </c>
      <c r="X876" s="225" t="s">
        <v>8506</v>
      </c>
      <c r="Y876" s="262">
        <v>64000</v>
      </c>
      <c r="Z876" s="226"/>
      <c r="AA876" s="241">
        <f t="shared" si="7"/>
        <v>0</v>
      </c>
      <c r="AB876" s="237" t="s">
        <v>8507</v>
      </c>
    </row>
    <row r="877" spans="1:28" ht="15" customHeight="1">
      <c r="A877" s="109">
        <v>868</v>
      </c>
      <c r="B877" s="222" t="str">
        <f t="shared" si="6"/>
        <v>Klik Disini</v>
      </c>
      <c r="C877" s="223" t="s">
        <v>8508</v>
      </c>
      <c r="D877" s="223"/>
      <c r="E877" s="223" t="s">
        <v>8509</v>
      </c>
      <c r="F877" s="223" t="s">
        <v>8510</v>
      </c>
      <c r="G877" s="223" t="s">
        <v>8511</v>
      </c>
      <c r="H877" s="223" t="s">
        <v>384</v>
      </c>
      <c r="I877" s="258" t="s">
        <v>446</v>
      </c>
      <c r="J877" s="186" t="s">
        <v>383</v>
      </c>
      <c r="K877" s="223"/>
      <c r="L877" s="264"/>
      <c r="M877" s="265"/>
      <c r="N877" s="223" t="s">
        <v>449</v>
      </c>
      <c r="O877" s="223" t="s">
        <v>3419</v>
      </c>
      <c r="P877" s="260">
        <v>2016</v>
      </c>
      <c r="Q877" s="260">
        <v>2018</v>
      </c>
      <c r="R877" s="223" t="s">
        <v>3412</v>
      </c>
      <c r="S877" s="223" t="s">
        <v>78</v>
      </c>
      <c r="T877" s="223" t="s">
        <v>451</v>
      </c>
      <c r="U877" s="261">
        <v>128</v>
      </c>
      <c r="V877" s="86" t="s">
        <v>452</v>
      </c>
      <c r="W877" s="223" t="s">
        <v>2657</v>
      </c>
      <c r="X877" s="225" t="s">
        <v>8512</v>
      </c>
      <c r="Y877" s="262">
        <v>71500</v>
      </c>
      <c r="Z877" s="226"/>
      <c r="AA877" s="241">
        <f t="shared" si="7"/>
        <v>0</v>
      </c>
      <c r="AB877" s="237" t="s">
        <v>8513</v>
      </c>
    </row>
    <row r="878" spans="1:28" ht="15" customHeight="1">
      <c r="A878" s="109">
        <v>869</v>
      </c>
      <c r="B878" s="222" t="str">
        <f t="shared" si="6"/>
        <v>Klik Disini</v>
      </c>
      <c r="C878" s="223" t="s">
        <v>8514</v>
      </c>
      <c r="D878" s="223"/>
      <c r="E878" s="223" t="s">
        <v>6965</v>
      </c>
      <c r="F878" s="223" t="s">
        <v>8515</v>
      </c>
      <c r="G878" s="223" t="s">
        <v>8516</v>
      </c>
      <c r="H878" s="223" t="s">
        <v>3662</v>
      </c>
      <c r="I878" s="258" t="s">
        <v>592</v>
      </c>
      <c r="J878" s="186" t="s">
        <v>322</v>
      </c>
      <c r="K878" s="223"/>
      <c r="L878" s="264"/>
      <c r="M878" s="265"/>
      <c r="N878" s="223" t="s">
        <v>449</v>
      </c>
      <c r="O878" s="223" t="s">
        <v>3419</v>
      </c>
      <c r="P878" s="260">
        <v>2010</v>
      </c>
      <c r="Q878" s="260">
        <v>2018</v>
      </c>
      <c r="R878" s="223" t="s">
        <v>3643</v>
      </c>
      <c r="S878" s="223" t="s">
        <v>78</v>
      </c>
      <c r="T878" s="223" t="s">
        <v>451</v>
      </c>
      <c r="U878" s="261">
        <v>120</v>
      </c>
      <c r="V878" s="86" t="s">
        <v>452</v>
      </c>
      <c r="W878" s="223" t="s">
        <v>3867</v>
      </c>
      <c r="X878" s="225" t="s">
        <v>8517</v>
      </c>
      <c r="Y878" s="262">
        <v>83000</v>
      </c>
      <c r="Z878" s="226"/>
      <c r="AA878" s="241">
        <f t="shared" si="7"/>
        <v>0</v>
      </c>
      <c r="AB878" s="237" t="s">
        <v>8518</v>
      </c>
    </row>
    <row r="879" spans="1:28" ht="15" customHeight="1">
      <c r="A879" s="109">
        <v>870</v>
      </c>
      <c r="B879" s="222" t="str">
        <f t="shared" si="6"/>
        <v>Klik Disini</v>
      </c>
      <c r="C879" s="223" t="s">
        <v>8519</v>
      </c>
      <c r="D879" s="223"/>
      <c r="E879" s="223" t="s">
        <v>7987</v>
      </c>
      <c r="F879" s="223" t="s">
        <v>8520</v>
      </c>
      <c r="G879" s="223" t="s">
        <v>8521</v>
      </c>
      <c r="H879" s="223" t="s">
        <v>583</v>
      </c>
      <c r="I879" s="258" t="s">
        <v>583</v>
      </c>
      <c r="J879" s="186" t="s">
        <v>265</v>
      </c>
      <c r="K879" s="223"/>
      <c r="L879" s="264"/>
      <c r="M879" s="265"/>
      <c r="N879" s="223" t="s">
        <v>449</v>
      </c>
      <c r="O879" s="223" t="s">
        <v>3419</v>
      </c>
      <c r="P879" s="260">
        <v>2007</v>
      </c>
      <c r="Q879" s="260">
        <v>2018</v>
      </c>
      <c r="R879" s="223" t="s">
        <v>3480</v>
      </c>
      <c r="S879" s="223" t="s">
        <v>78</v>
      </c>
      <c r="T879" s="223" t="s">
        <v>451</v>
      </c>
      <c r="U879" s="261">
        <v>161</v>
      </c>
      <c r="V879" s="86" t="s">
        <v>452</v>
      </c>
      <c r="W879" s="223" t="s">
        <v>1529</v>
      </c>
      <c r="X879" s="225" t="s">
        <v>8522</v>
      </c>
      <c r="Y879" s="262">
        <v>62000</v>
      </c>
      <c r="Z879" s="226"/>
      <c r="AA879" s="241">
        <f t="shared" si="7"/>
        <v>0</v>
      </c>
      <c r="AB879" s="237" t="s">
        <v>8523</v>
      </c>
    </row>
    <row r="880" spans="1:28" ht="15" customHeight="1">
      <c r="A880" s="109">
        <v>871</v>
      </c>
      <c r="B880" s="222" t="str">
        <f t="shared" si="6"/>
        <v>Klik Disini</v>
      </c>
      <c r="C880" s="223" t="s">
        <v>8524</v>
      </c>
      <c r="D880" s="223"/>
      <c r="E880" s="223" t="s">
        <v>5907</v>
      </c>
      <c r="F880" s="223" t="s">
        <v>8525</v>
      </c>
      <c r="G880" s="223" t="s">
        <v>8526</v>
      </c>
      <c r="H880" s="223" t="s">
        <v>266</v>
      </c>
      <c r="I880" s="258" t="s">
        <v>583</v>
      </c>
      <c r="J880" s="186" t="s">
        <v>265</v>
      </c>
      <c r="K880" s="223"/>
      <c r="L880" s="264"/>
      <c r="M880" s="265"/>
      <c r="N880" s="223" t="s">
        <v>449</v>
      </c>
      <c r="O880" s="223" t="s">
        <v>3419</v>
      </c>
      <c r="P880" s="260">
        <v>2009</v>
      </c>
      <c r="Q880" s="260">
        <v>2018</v>
      </c>
      <c r="R880" s="223" t="s">
        <v>3480</v>
      </c>
      <c r="S880" s="223" t="s">
        <v>78</v>
      </c>
      <c r="T880" s="223" t="s">
        <v>451</v>
      </c>
      <c r="U880" s="261">
        <v>209</v>
      </c>
      <c r="V880" s="86" t="s">
        <v>452</v>
      </c>
      <c r="W880" s="223" t="s">
        <v>8432</v>
      </c>
      <c r="X880" s="225" t="s">
        <v>8527</v>
      </c>
      <c r="Y880" s="262">
        <v>74500</v>
      </c>
      <c r="Z880" s="226"/>
      <c r="AA880" s="241">
        <f t="shared" si="7"/>
        <v>0</v>
      </c>
      <c r="AB880" s="237" t="s">
        <v>8528</v>
      </c>
    </row>
    <row r="881" spans="1:28" ht="15" customHeight="1">
      <c r="A881" s="109">
        <v>872</v>
      </c>
      <c r="B881" s="222" t="str">
        <f t="shared" si="6"/>
        <v>Klik Disini</v>
      </c>
      <c r="C881" s="223" t="s">
        <v>8529</v>
      </c>
      <c r="D881" s="223"/>
      <c r="E881" s="223" t="s">
        <v>5446</v>
      </c>
      <c r="F881" s="223" t="s">
        <v>8530</v>
      </c>
      <c r="G881" s="223" t="s">
        <v>8531</v>
      </c>
      <c r="H881" s="223" t="s">
        <v>553</v>
      </c>
      <c r="I881" s="258" t="s">
        <v>446</v>
      </c>
      <c r="J881" s="186" t="s">
        <v>353</v>
      </c>
      <c r="K881" s="223"/>
      <c r="L881" s="264"/>
      <c r="M881" s="265"/>
      <c r="N881" s="223" t="s">
        <v>449</v>
      </c>
      <c r="O881" s="223" t="s">
        <v>3419</v>
      </c>
      <c r="P881" s="260">
        <v>2009</v>
      </c>
      <c r="Q881" s="260">
        <v>2018</v>
      </c>
      <c r="R881" s="223" t="s">
        <v>3412</v>
      </c>
      <c r="S881" s="223" t="s">
        <v>78</v>
      </c>
      <c r="T881" s="223" t="s">
        <v>451</v>
      </c>
      <c r="U881" s="261">
        <v>96</v>
      </c>
      <c r="V881" s="86" t="s">
        <v>452</v>
      </c>
      <c r="W881" s="223" t="s">
        <v>632</v>
      </c>
      <c r="X881" s="225" t="s">
        <v>8532</v>
      </c>
      <c r="Y881" s="262">
        <v>42000</v>
      </c>
      <c r="Z881" s="226"/>
      <c r="AA881" s="241">
        <f t="shared" si="7"/>
        <v>0</v>
      </c>
      <c r="AB881" s="237" t="s">
        <v>8533</v>
      </c>
    </row>
    <row r="882" spans="1:28" ht="15" customHeight="1">
      <c r="A882" s="109">
        <v>873</v>
      </c>
      <c r="B882" s="222" t="str">
        <f t="shared" si="6"/>
        <v>Klik Disini</v>
      </c>
      <c r="C882" s="223" t="s">
        <v>8534</v>
      </c>
      <c r="D882" s="223"/>
      <c r="E882" s="223" t="s">
        <v>7656</v>
      </c>
      <c r="F882" s="223" t="s">
        <v>8535</v>
      </c>
      <c r="G882" s="223" t="s">
        <v>8536</v>
      </c>
      <c r="H882" s="223" t="s">
        <v>3662</v>
      </c>
      <c r="I882" s="258" t="s">
        <v>592</v>
      </c>
      <c r="J882" s="186" t="s">
        <v>322</v>
      </c>
      <c r="K882" s="223"/>
      <c r="L882" s="264"/>
      <c r="M882" s="265"/>
      <c r="N882" s="223"/>
      <c r="O882" s="223"/>
      <c r="P882" s="260">
        <v>2010</v>
      </c>
      <c r="Q882" s="260">
        <v>2018</v>
      </c>
      <c r="R882" s="223" t="s">
        <v>3643</v>
      </c>
      <c r="S882" s="223" t="s">
        <v>78</v>
      </c>
      <c r="T882" s="223"/>
      <c r="U882" s="261">
        <v>192</v>
      </c>
      <c r="V882" s="86" t="s">
        <v>452</v>
      </c>
      <c r="W882" s="223" t="s">
        <v>4347</v>
      </c>
      <c r="X882" s="225" t="s">
        <v>8537</v>
      </c>
      <c r="Y882" s="262">
        <v>62000</v>
      </c>
      <c r="Z882" s="226"/>
      <c r="AA882" s="241">
        <f t="shared" si="7"/>
        <v>0</v>
      </c>
      <c r="AB882" s="237" t="s">
        <v>8538</v>
      </c>
    </row>
    <row r="883" spans="1:28" ht="15" customHeight="1">
      <c r="A883" s="109">
        <v>874</v>
      </c>
      <c r="B883" s="222" t="str">
        <f t="shared" si="6"/>
        <v>Klik Disini</v>
      </c>
      <c r="C883" s="223" t="s">
        <v>8539</v>
      </c>
      <c r="D883" s="223"/>
      <c r="E883" s="223" t="s">
        <v>8540</v>
      </c>
      <c r="F883" s="223" t="s">
        <v>8541</v>
      </c>
      <c r="G883" s="223" t="s">
        <v>8542</v>
      </c>
      <c r="H883" s="223" t="s">
        <v>4580</v>
      </c>
      <c r="I883" s="258" t="s">
        <v>592</v>
      </c>
      <c r="J883" s="186" t="s">
        <v>322</v>
      </c>
      <c r="K883" s="223"/>
      <c r="L883" s="264"/>
      <c r="M883" s="265"/>
      <c r="N883" s="223"/>
      <c r="O883" s="223"/>
      <c r="P883" s="260">
        <v>2017</v>
      </c>
      <c r="Q883" s="260">
        <v>2018</v>
      </c>
      <c r="R883" s="223" t="s">
        <v>3643</v>
      </c>
      <c r="S883" s="223" t="s">
        <v>78</v>
      </c>
      <c r="T883" s="223"/>
      <c r="U883" s="261">
        <v>96</v>
      </c>
      <c r="V883" s="86" t="s">
        <v>452</v>
      </c>
      <c r="W883" s="223" t="s">
        <v>1124</v>
      </c>
      <c r="X883" s="225" t="s">
        <v>8543</v>
      </c>
      <c r="Y883" s="262">
        <v>52000</v>
      </c>
      <c r="Z883" s="226"/>
      <c r="AA883" s="241">
        <f t="shared" si="7"/>
        <v>0</v>
      </c>
      <c r="AB883" s="237" t="s">
        <v>8544</v>
      </c>
    </row>
    <row r="884" spans="1:28" ht="15" customHeight="1">
      <c r="A884" s="109">
        <v>875</v>
      </c>
      <c r="B884" s="222" t="str">
        <f t="shared" si="6"/>
        <v>Klik Disini</v>
      </c>
      <c r="C884" s="223" t="s">
        <v>8545</v>
      </c>
      <c r="D884" s="223"/>
      <c r="E884" s="223" t="s">
        <v>8546</v>
      </c>
      <c r="F884" s="223" t="s">
        <v>8547</v>
      </c>
      <c r="G884" s="223" t="s">
        <v>8548</v>
      </c>
      <c r="H884" s="223" t="s">
        <v>583</v>
      </c>
      <c r="I884" s="258" t="s">
        <v>583</v>
      </c>
      <c r="J884" s="186" t="s">
        <v>265</v>
      </c>
      <c r="K884" s="223"/>
      <c r="L884" s="264"/>
      <c r="M884" s="265"/>
      <c r="N884" s="223" t="s">
        <v>449</v>
      </c>
      <c r="O884" s="223" t="s">
        <v>3419</v>
      </c>
      <c r="P884" s="260">
        <v>2007</v>
      </c>
      <c r="Q884" s="260">
        <v>2018</v>
      </c>
      <c r="R884" s="223" t="s">
        <v>3480</v>
      </c>
      <c r="S884" s="223" t="s">
        <v>78</v>
      </c>
      <c r="T884" s="223" t="s">
        <v>451</v>
      </c>
      <c r="U884" s="261">
        <v>200</v>
      </c>
      <c r="V884" s="86" t="s">
        <v>452</v>
      </c>
      <c r="W884" s="223" t="s">
        <v>572</v>
      </c>
      <c r="X884" s="225" t="s">
        <v>8549</v>
      </c>
      <c r="Y884" s="262">
        <v>67500</v>
      </c>
      <c r="Z884" s="226"/>
      <c r="AA884" s="241">
        <f t="shared" si="7"/>
        <v>0</v>
      </c>
      <c r="AB884" s="237" t="s">
        <v>8550</v>
      </c>
    </row>
    <row r="885" spans="1:28" ht="15" customHeight="1">
      <c r="A885" s="109">
        <v>876</v>
      </c>
      <c r="B885" s="222" t="str">
        <f t="shared" si="6"/>
        <v>Klik Disini</v>
      </c>
      <c r="C885" s="223" t="s">
        <v>8551</v>
      </c>
      <c r="D885" s="223"/>
      <c r="E885" s="223" t="s">
        <v>8552</v>
      </c>
      <c r="F885" s="223" t="s">
        <v>8553</v>
      </c>
      <c r="G885" s="223" t="s">
        <v>8554</v>
      </c>
      <c r="H885" s="223" t="s">
        <v>384</v>
      </c>
      <c r="I885" s="258" t="s">
        <v>446</v>
      </c>
      <c r="J885" s="186" t="s">
        <v>383</v>
      </c>
      <c r="K885" s="223"/>
      <c r="L885" s="264"/>
      <c r="M885" s="265"/>
      <c r="N885" s="223" t="s">
        <v>449</v>
      </c>
      <c r="O885" s="223" t="s">
        <v>3419</v>
      </c>
      <c r="P885" s="260">
        <v>2007</v>
      </c>
      <c r="Q885" s="260">
        <v>2018</v>
      </c>
      <c r="R885" s="223" t="s">
        <v>3412</v>
      </c>
      <c r="S885" s="223" t="s">
        <v>78</v>
      </c>
      <c r="T885" s="223" t="s">
        <v>451</v>
      </c>
      <c r="U885" s="261">
        <v>288</v>
      </c>
      <c r="V885" s="86" t="s">
        <v>452</v>
      </c>
      <c r="W885" s="223" t="s">
        <v>4854</v>
      </c>
      <c r="X885" s="225" t="s">
        <v>8555</v>
      </c>
      <c r="Y885" s="262">
        <v>90000</v>
      </c>
      <c r="Z885" s="226"/>
      <c r="AA885" s="241">
        <f t="shared" si="7"/>
        <v>0</v>
      </c>
      <c r="AB885" s="237" t="s">
        <v>8556</v>
      </c>
    </row>
    <row r="886" spans="1:28" ht="15" customHeight="1">
      <c r="A886" s="109">
        <v>877</v>
      </c>
      <c r="B886" s="222" t="str">
        <f t="shared" si="6"/>
        <v>Klik Disini</v>
      </c>
      <c r="C886" s="223" t="s">
        <v>8557</v>
      </c>
      <c r="D886" s="223"/>
      <c r="E886" s="223" t="s">
        <v>4207</v>
      </c>
      <c r="F886" s="223" t="s">
        <v>8558</v>
      </c>
      <c r="G886" s="223" t="s">
        <v>8559</v>
      </c>
      <c r="H886" s="223" t="s">
        <v>3662</v>
      </c>
      <c r="I886" s="258" t="s">
        <v>592</v>
      </c>
      <c r="J886" s="186" t="s">
        <v>322</v>
      </c>
      <c r="K886" s="223"/>
      <c r="L886" s="264"/>
      <c r="M886" s="265"/>
      <c r="N886" s="223"/>
      <c r="O886" s="223"/>
      <c r="P886" s="260">
        <v>2017</v>
      </c>
      <c r="Q886" s="260">
        <v>2018</v>
      </c>
      <c r="R886" s="223" t="s">
        <v>3643</v>
      </c>
      <c r="S886" s="223" t="s">
        <v>78</v>
      </c>
      <c r="T886" s="223"/>
      <c r="U886" s="261">
        <v>208</v>
      </c>
      <c r="V886" s="86" t="s">
        <v>452</v>
      </c>
      <c r="W886" s="223" t="s">
        <v>1252</v>
      </c>
      <c r="X886" s="225" t="s">
        <v>8560</v>
      </c>
      <c r="Y886" s="262">
        <v>98000</v>
      </c>
      <c r="Z886" s="226"/>
      <c r="AA886" s="241">
        <f t="shared" si="7"/>
        <v>0</v>
      </c>
      <c r="AB886" s="237" t="s">
        <v>8561</v>
      </c>
    </row>
    <row r="887" spans="1:28" ht="15" customHeight="1">
      <c r="A887" s="109">
        <v>878</v>
      </c>
      <c r="B887" s="222" t="str">
        <f t="shared" si="6"/>
        <v>Klik Disini</v>
      </c>
      <c r="C887" s="223" t="s">
        <v>8562</v>
      </c>
      <c r="D887" s="223"/>
      <c r="E887" s="223" t="s">
        <v>8563</v>
      </c>
      <c r="F887" s="223" t="s">
        <v>8564</v>
      </c>
      <c r="G887" s="223" t="s">
        <v>8565</v>
      </c>
      <c r="H887" s="223" t="s">
        <v>398</v>
      </c>
      <c r="I887" s="258" t="s">
        <v>1844</v>
      </c>
      <c r="J887" s="186" t="s">
        <v>397</v>
      </c>
      <c r="K887" s="223"/>
      <c r="L887" s="264"/>
      <c r="M887" s="265"/>
      <c r="N887" s="223" t="s">
        <v>449</v>
      </c>
      <c r="O887" s="223" t="s">
        <v>3419</v>
      </c>
      <c r="P887" s="260">
        <v>2010</v>
      </c>
      <c r="Q887" s="260">
        <v>2018</v>
      </c>
      <c r="R887" s="223" t="s">
        <v>3412</v>
      </c>
      <c r="S887" s="223" t="s">
        <v>78</v>
      </c>
      <c r="T887" s="223" t="s">
        <v>451</v>
      </c>
      <c r="U887" s="261">
        <v>154</v>
      </c>
      <c r="V887" s="86" t="s">
        <v>452</v>
      </c>
      <c r="W887" s="223" t="s">
        <v>8414</v>
      </c>
      <c r="X887" s="225" t="s">
        <v>8566</v>
      </c>
      <c r="Y887" s="262">
        <v>59000</v>
      </c>
      <c r="Z887" s="226"/>
      <c r="AA887" s="241">
        <f t="shared" si="7"/>
        <v>0</v>
      </c>
      <c r="AB887" s="237" t="s">
        <v>8567</v>
      </c>
    </row>
    <row r="888" spans="1:28" ht="15" customHeight="1">
      <c r="A888" s="109">
        <v>879</v>
      </c>
      <c r="B888" s="222" t="str">
        <f t="shared" si="6"/>
        <v>Klik Disini</v>
      </c>
      <c r="C888" s="223" t="s">
        <v>8568</v>
      </c>
      <c r="D888" s="223"/>
      <c r="E888" s="223" t="s">
        <v>8569</v>
      </c>
      <c r="F888" s="223" t="s">
        <v>8570</v>
      </c>
      <c r="G888" s="223" t="s">
        <v>8571</v>
      </c>
      <c r="H888" s="223" t="s">
        <v>386</v>
      </c>
      <c r="I888" s="258" t="s">
        <v>446</v>
      </c>
      <c r="J888" s="186" t="s">
        <v>385</v>
      </c>
      <c r="K888" s="223"/>
      <c r="L888" s="264"/>
      <c r="M888" s="265"/>
      <c r="N888" s="223" t="s">
        <v>449</v>
      </c>
      <c r="O888" s="223" t="s">
        <v>3419</v>
      </c>
      <c r="P888" s="260">
        <v>2011</v>
      </c>
      <c r="Q888" s="260">
        <v>2018</v>
      </c>
      <c r="R888" s="223" t="s">
        <v>3412</v>
      </c>
      <c r="S888" s="223" t="s">
        <v>78</v>
      </c>
      <c r="T888" s="223" t="s">
        <v>451</v>
      </c>
      <c r="U888" s="261">
        <v>126</v>
      </c>
      <c r="V888" s="86" t="s">
        <v>452</v>
      </c>
      <c r="W888" s="223" t="s">
        <v>804</v>
      </c>
      <c r="X888" s="225" t="s">
        <v>8572</v>
      </c>
      <c r="Y888" s="262">
        <v>49500</v>
      </c>
      <c r="Z888" s="226"/>
      <c r="AA888" s="241">
        <f t="shared" si="7"/>
        <v>0</v>
      </c>
      <c r="AB888" s="237" t="s">
        <v>8573</v>
      </c>
    </row>
    <row r="889" spans="1:28" ht="15" customHeight="1">
      <c r="A889" s="109">
        <v>880</v>
      </c>
      <c r="B889" s="222" t="str">
        <f t="shared" si="6"/>
        <v>Klik Disini</v>
      </c>
      <c r="C889" s="223" t="s">
        <v>8574</v>
      </c>
      <c r="D889" s="223"/>
      <c r="E889" s="223" t="s">
        <v>8575</v>
      </c>
      <c r="F889" s="223" t="s">
        <v>8576</v>
      </c>
      <c r="G889" s="223" t="s">
        <v>8577</v>
      </c>
      <c r="H889" s="223" t="s">
        <v>384</v>
      </c>
      <c r="I889" s="258" t="s">
        <v>446</v>
      </c>
      <c r="J889" s="186" t="s">
        <v>383</v>
      </c>
      <c r="K889" s="223" t="s">
        <v>1953</v>
      </c>
      <c r="L889" s="223"/>
      <c r="M889" s="259" t="s">
        <v>447</v>
      </c>
      <c r="N889" s="223" t="s">
        <v>449</v>
      </c>
      <c r="O889" s="223" t="s">
        <v>450</v>
      </c>
      <c r="P889" s="260">
        <v>2011</v>
      </c>
      <c r="Q889" s="260">
        <v>2018</v>
      </c>
      <c r="R889" s="223" t="s">
        <v>7031</v>
      </c>
      <c r="S889" s="223" t="s">
        <v>78</v>
      </c>
      <c r="T889" s="223" t="s">
        <v>451</v>
      </c>
      <c r="U889" s="261">
        <v>367</v>
      </c>
      <c r="V889" s="86" t="s">
        <v>452</v>
      </c>
      <c r="W889" s="223" t="s">
        <v>5720</v>
      </c>
      <c r="X889" s="225" t="s">
        <v>8578</v>
      </c>
      <c r="Y889" s="262">
        <v>116500</v>
      </c>
      <c r="Z889" s="226"/>
      <c r="AA889" s="241">
        <f t="shared" si="7"/>
        <v>0</v>
      </c>
      <c r="AB889" s="237" t="s">
        <v>8579</v>
      </c>
    </row>
    <row r="890" spans="1:28" ht="15" customHeight="1">
      <c r="A890" s="109">
        <v>881</v>
      </c>
      <c r="B890" s="222" t="str">
        <f t="shared" si="6"/>
        <v>Klik Disini</v>
      </c>
      <c r="C890" s="223" t="s">
        <v>8580</v>
      </c>
      <c r="D890" s="223"/>
      <c r="E890" s="223" t="s">
        <v>8581</v>
      </c>
      <c r="F890" s="223" t="s">
        <v>8582</v>
      </c>
      <c r="G890" s="223" t="s">
        <v>8583</v>
      </c>
      <c r="H890" s="223" t="s">
        <v>262</v>
      </c>
      <c r="I890" s="258" t="s">
        <v>446</v>
      </c>
      <c r="J890" s="186" t="s">
        <v>345</v>
      </c>
      <c r="K890" s="223"/>
      <c r="L890" s="264"/>
      <c r="M890" s="265"/>
      <c r="N890" s="223" t="s">
        <v>449</v>
      </c>
      <c r="O890" s="223" t="s">
        <v>3419</v>
      </c>
      <c r="P890" s="260">
        <v>2016</v>
      </c>
      <c r="Q890" s="260">
        <v>2018</v>
      </c>
      <c r="R890" s="223" t="s">
        <v>3412</v>
      </c>
      <c r="S890" s="223" t="s">
        <v>78</v>
      </c>
      <c r="T890" s="223" t="s">
        <v>451</v>
      </c>
      <c r="U890" s="261">
        <v>209</v>
      </c>
      <c r="V890" s="86" t="s">
        <v>452</v>
      </c>
      <c r="W890" s="223" t="s">
        <v>3748</v>
      </c>
      <c r="X890" s="225" t="s">
        <v>8584</v>
      </c>
      <c r="Y890" s="262">
        <v>68000</v>
      </c>
      <c r="Z890" s="226"/>
      <c r="AA890" s="241">
        <f t="shared" si="7"/>
        <v>0</v>
      </c>
      <c r="AB890" s="237" t="s">
        <v>8585</v>
      </c>
    </row>
    <row r="891" spans="1:28" ht="15" customHeight="1">
      <c r="A891" s="109">
        <v>882</v>
      </c>
      <c r="B891" s="222" t="str">
        <f t="shared" si="6"/>
        <v>Klik Disini</v>
      </c>
      <c r="C891" s="223" t="s">
        <v>8586</v>
      </c>
      <c r="D891" s="223"/>
      <c r="E891" s="223" t="s">
        <v>8587</v>
      </c>
      <c r="F891" s="223" t="s">
        <v>8588</v>
      </c>
      <c r="G891" s="223" t="s">
        <v>8589</v>
      </c>
      <c r="H891" s="223" t="s">
        <v>386</v>
      </c>
      <c r="I891" s="258" t="s">
        <v>446</v>
      </c>
      <c r="J891" s="186" t="s">
        <v>385</v>
      </c>
      <c r="K891" s="223"/>
      <c r="L891" s="264"/>
      <c r="M891" s="265"/>
      <c r="N891" s="223" t="s">
        <v>449</v>
      </c>
      <c r="O891" s="223" t="s">
        <v>3419</v>
      </c>
      <c r="P891" s="260">
        <v>2013</v>
      </c>
      <c r="Q891" s="260">
        <v>2018</v>
      </c>
      <c r="R891" s="223" t="s">
        <v>3412</v>
      </c>
      <c r="S891" s="223" t="s">
        <v>78</v>
      </c>
      <c r="T891" s="223" t="s">
        <v>451</v>
      </c>
      <c r="U891" s="261">
        <v>208</v>
      </c>
      <c r="V891" s="86" t="s">
        <v>452</v>
      </c>
      <c r="W891" s="223" t="s">
        <v>8590</v>
      </c>
      <c r="X891" s="225" t="s">
        <v>8591</v>
      </c>
      <c r="Y891" s="262">
        <v>74500</v>
      </c>
      <c r="Z891" s="226"/>
      <c r="AA891" s="241">
        <f t="shared" si="7"/>
        <v>0</v>
      </c>
      <c r="AB891" s="237" t="s">
        <v>8592</v>
      </c>
    </row>
    <row r="892" spans="1:28" ht="15" customHeight="1">
      <c r="A892" s="109">
        <v>883</v>
      </c>
      <c r="B892" s="222" t="str">
        <f t="shared" si="6"/>
        <v>Klik Disini</v>
      </c>
      <c r="C892" s="223" t="s">
        <v>8593</v>
      </c>
      <c r="D892" s="223"/>
      <c r="E892" s="223" t="s">
        <v>8594</v>
      </c>
      <c r="F892" s="223" t="s">
        <v>8595</v>
      </c>
      <c r="G892" s="223" t="s">
        <v>8596</v>
      </c>
      <c r="H892" s="223" t="s">
        <v>386</v>
      </c>
      <c r="I892" s="258" t="s">
        <v>446</v>
      </c>
      <c r="J892" s="186" t="s">
        <v>385</v>
      </c>
      <c r="K892" s="223"/>
      <c r="L892" s="264"/>
      <c r="M892" s="265"/>
      <c r="N892" s="223" t="s">
        <v>449</v>
      </c>
      <c r="O892" s="223" t="s">
        <v>3419</v>
      </c>
      <c r="P892" s="260">
        <v>2013</v>
      </c>
      <c r="Q892" s="260">
        <v>2018</v>
      </c>
      <c r="R892" s="223" t="s">
        <v>3412</v>
      </c>
      <c r="S892" s="223" t="s">
        <v>78</v>
      </c>
      <c r="T892" s="223" t="s">
        <v>451</v>
      </c>
      <c r="U892" s="261">
        <v>272</v>
      </c>
      <c r="V892" s="86" t="s">
        <v>452</v>
      </c>
      <c r="W892" s="223" t="s">
        <v>991</v>
      </c>
      <c r="X892" s="225" t="s">
        <v>8597</v>
      </c>
      <c r="Y892" s="262">
        <v>70500</v>
      </c>
      <c r="Z892" s="226"/>
      <c r="AA892" s="241">
        <f t="shared" si="7"/>
        <v>0</v>
      </c>
      <c r="AB892" s="237" t="s">
        <v>8598</v>
      </c>
    </row>
    <row r="893" spans="1:28" ht="15" customHeight="1">
      <c r="A893" s="109">
        <v>884</v>
      </c>
      <c r="B893" s="222" t="str">
        <f t="shared" si="6"/>
        <v>Klik Disini</v>
      </c>
      <c r="C893" s="223" t="s">
        <v>8599</v>
      </c>
      <c r="D893" s="223"/>
      <c r="E893" s="223" t="s">
        <v>6677</v>
      </c>
      <c r="F893" s="223" t="s">
        <v>8600</v>
      </c>
      <c r="G893" s="223" t="s">
        <v>8601</v>
      </c>
      <c r="H893" s="223" t="s">
        <v>4580</v>
      </c>
      <c r="I893" s="258" t="s">
        <v>592</v>
      </c>
      <c r="J893" s="186" t="s">
        <v>322</v>
      </c>
      <c r="K893" s="223"/>
      <c r="L893" s="264"/>
      <c r="M893" s="265"/>
      <c r="N893" s="223" t="s">
        <v>449</v>
      </c>
      <c r="O893" s="223" t="s">
        <v>3419</v>
      </c>
      <c r="P893" s="260">
        <v>2017</v>
      </c>
      <c r="Q893" s="260">
        <v>2018</v>
      </c>
      <c r="R893" s="223" t="s">
        <v>3643</v>
      </c>
      <c r="S893" s="223" t="s">
        <v>78</v>
      </c>
      <c r="T893" s="223" t="s">
        <v>451</v>
      </c>
      <c r="U893" s="261">
        <v>128</v>
      </c>
      <c r="V893" s="86" t="s">
        <v>452</v>
      </c>
      <c r="W893" s="223" t="s">
        <v>1083</v>
      </c>
      <c r="X893" s="225" t="s">
        <v>8602</v>
      </c>
      <c r="Y893" s="262">
        <v>65000</v>
      </c>
      <c r="Z893" s="226"/>
      <c r="AA893" s="241">
        <f t="shared" si="7"/>
        <v>0</v>
      </c>
      <c r="AB893" s="237" t="s">
        <v>8603</v>
      </c>
    </row>
    <row r="894" spans="1:28" ht="15" customHeight="1">
      <c r="A894" s="109">
        <v>885</v>
      </c>
      <c r="B894" s="222" t="str">
        <f t="shared" si="6"/>
        <v>Klik Disini</v>
      </c>
      <c r="C894" s="223" t="s">
        <v>8604</v>
      </c>
      <c r="D894" s="223"/>
      <c r="E894" s="223" t="s">
        <v>8605</v>
      </c>
      <c r="F894" s="223" t="s">
        <v>8606</v>
      </c>
      <c r="G894" s="223" t="s">
        <v>8607</v>
      </c>
      <c r="H894" s="223" t="s">
        <v>384</v>
      </c>
      <c r="I894" s="258" t="s">
        <v>446</v>
      </c>
      <c r="J894" s="186" t="s">
        <v>383</v>
      </c>
      <c r="K894" s="223"/>
      <c r="L894" s="264"/>
      <c r="M894" s="265"/>
      <c r="N894" s="223" t="s">
        <v>449</v>
      </c>
      <c r="O894" s="223" t="s">
        <v>3419</v>
      </c>
      <c r="P894" s="260">
        <v>2011</v>
      </c>
      <c r="Q894" s="260">
        <v>2018</v>
      </c>
      <c r="R894" s="223" t="s">
        <v>3412</v>
      </c>
      <c r="S894" s="223" t="s">
        <v>78</v>
      </c>
      <c r="T894" s="223" t="s">
        <v>451</v>
      </c>
      <c r="U894" s="261">
        <v>206</v>
      </c>
      <c r="V894" s="86" t="s">
        <v>452</v>
      </c>
      <c r="W894" s="223" t="s">
        <v>1109</v>
      </c>
      <c r="X894" s="225" t="s">
        <v>8608</v>
      </c>
      <c r="Y894" s="262">
        <v>58500</v>
      </c>
      <c r="Z894" s="226"/>
      <c r="AA894" s="241">
        <f t="shared" si="7"/>
        <v>0</v>
      </c>
      <c r="AB894" s="237" t="s">
        <v>8609</v>
      </c>
    </row>
    <row r="895" spans="1:28" ht="15" customHeight="1">
      <c r="A895" s="109">
        <v>886</v>
      </c>
      <c r="B895" s="222" t="str">
        <f t="shared" si="6"/>
        <v>Klik Disini</v>
      </c>
      <c r="C895" s="223" t="s">
        <v>8610</v>
      </c>
      <c r="D895" s="223"/>
      <c r="E895" s="223" t="s">
        <v>8611</v>
      </c>
      <c r="F895" s="223" t="s">
        <v>8612</v>
      </c>
      <c r="G895" s="223" t="s">
        <v>8613</v>
      </c>
      <c r="H895" s="223" t="s">
        <v>384</v>
      </c>
      <c r="I895" s="258" t="s">
        <v>446</v>
      </c>
      <c r="J895" s="186" t="s">
        <v>383</v>
      </c>
      <c r="K895" s="223"/>
      <c r="L895" s="264"/>
      <c r="M895" s="265"/>
      <c r="N895" s="223" t="s">
        <v>449</v>
      </c>
      <c r="O895" s="223" t="s">
        <v>3419</v>
      </c>
      <c r="P895" s="260">
        <v>2010</v>
      </c>
      <c r="Q895" s="260">
        <v>2018</v>
      </c>
      <c r="R895" s="223" t="s">
        <v>3412</v>
      </c>
      <c r="S895" s="223" t="s">
        <v>78</v>
      </c>
      <c r="T895" s="223" t="s">
        <v>451</v>
      </c>
      <c r="U895" s="261">
        <v>218</v>
      </c>
      <c r="V895" s="86" t="s">
        <v>452</v>
      </c>
      <c r="W895" s="223" t="s">
        <v>1529</v>
      </c>
      <c r="X895" s="225" t="s">
        <v>8614</v>
      </c>
      <c r="Y895" s="262">
        <v>71500</v>
      </c>
      <c r="Z895" s="226"/>
      <c r="AA895" s="241">
        <f t="shared" si="7"/>
        <v>0</v>
      </c>
      <c r="AB895" s="237" t="s">
        <v>8615</v>
      </c>
    </row>
    <row r="896" spans="1:28" ht="15" customHeight="1">
      <c r="A896" s="109">
        <v>887</v>
      </c>
      <c r="B896" s="222" t="str">
        <f t="shared" si="6"/>
        <v>Klik Disini</v>
      </c>
      <c r="C896" s="223" t="s">
        <v>8616</v>
      </c>
      <c r="D896" s="223"/>
      <c r="E896" s="223" t="s">
        <v>6406</v>
      </c>
      <c r="F896" s="223" t="s">
        <v>8617</v>
      </c>
      <c r="G896" s="223" t="s">
        <v>8618</v>
      </c>
      <c r="H896" s="223" t="s">
        <v>4580</v>
      </c>
      <c r="I896" s="258" t="s">
        <v>592</v>
      </c>
      <c r="J896" s="186" t="s">
        <v>322</v>
      </c>
      <c r="K896" s="223"/>
      <c r="L896" s="264"/>
      <c r="M896" s="265"/>
      <c r="N896" s="223" t="s">
        <v>449</v>
      </c>
      <c r="O896" s="223" t="s">
        <v>3419</v>
      </c>
      <c r="P896" s="260">
        <v>2010</v>
      </c>
      <c r="Q896" s="260">
        <v>2018</v>
      </c>
      <c r="R896" s="223" t="s">
        <v>3643</v>
      </c>
      <c r="S896" s="223" t="s">
        <v>78</v>
      </c>
      <c r="T896" s="223" t="s">
        <v>451</v>
      </c>
      <c r="U896" s="261">
        <v>128</v>
      </c>
      <c r="V896" s="86" t="s">
        <v>452</v>
      </c>
      <c r="W896" s="223" t="s">
        <v>1859</v>
      </c>
      <c r="X896" s="225" t="s">
        <v>8619</v>
      </c>
      <c r="Y896" s="262">
        <v>76000</v>
      </c>
      <c r="Z896" s="226"/>
      <c r="AA896" s="241">
        <f t="shared" si="7"/>
        <v>0</v>
      </c>
      <c r="AB896" s="237" t="s">
        <v>8620</v>
      </c>
    </row>
    <row r="897" spans="1:28" ht="15" customHeight="1">
      <c r="A897" s="109">
        <v>888</v>
      </c>
      <c r="B897" s="222" t="str">
        <f t="shared" si="6"/>
        <v>Klik Disini</v>
      </c>
      <c r="C897" s="223" t="s">
        <v>8621</v>
      </c>
      <c r="D897" s="223"/>
      <c r="E897" s="223" t="s">
        <v>8622</v>
      </c>
      <c r="F897" s="223" t="s">
        <v>8623</v>
      </c>
      <c r="G897" s="223" t="s">
        <v>8624</v>
      </c>
      <c r="H897" s="223" t="s">
        <v>5109</v>
      </c>
      <c r="I897" s="258" t="s">
        <v>592</v>
      </c>
      <c r="J897" s="186" t="s">
        <v>328</v>
      </c>
      <c r="K897" s="223"/>
      <c r="L897" s="264"/>
      <c r="M897" s="265"/>
      <c r="N897" s="223" t="s">
        <v>449</v>
      </c>
      <c r="O897" s="223" t="s">
        <v>3419</v>
      </c>
      <c r="P897" s="260">
        <v>2005</v>
      </c>
      <c r="Q897" s="260">
        <v>2018</v>
      </c>
      <c r="R897" s="223" t="s">
        <v>3412</v>
      </c>
      <c r="S897" s="223" t="s">
        <v>78</v>
      </c>
      <c r="T897" s="223" t="s">
        <v>451</v>
      </c>
      <c r="U897" s="261">
        <v>132</v>
      </c>
      <c r="V897" s="86" t="s">
        <v>452</v>
      </c>
      <c r="W897" s="223" t="s">
        <v>904</v>
      </c>
      <c r="X897" s="225" t="s">
        <v>8625</v>
      </c>
      <c r="Y897" s="262">
        <v>56000</v>
      </c>
      <c r="Z897" s="226"/>
      <c r="AA897" s="241">
        <f t="shared" si="7"/>
        <v>0</v>
      </c>
      <c r="AB897" s="237" t="s">
        <v>8626</v>
      </c>
    </row>
    <row r="898" spans="1:28" ht="15" customHeight="1">
      <c r="A898" s="109">
        <v>889</v>
      </c>
      <c r="B898" s="222" t="str">
        <f t="shared" si="6"/>
        <v>Klik Disini</v>
      </c>
      <c r="C898" s="223" t="s">
        <v>8627</v>
      </c>
      <c r="D898" s="223"/>
      <c r="E898" s="223" t="s">
        <v>6406</v>
      </c>
      <c r="F898" s="223" t="s">
        <v>8628</v>
      </c>
      <c r="G898" s="223" t="s">
        <v>8629</v>
      </c>
      <c r="H898" s="223" t="s">
        <v>4580</v>
      </c>
      <c r="I898" s="258" t="s">
        <v>592</v>
      </c>
      <c r="J898" s="186" t="s">
        <v>322</v>
      </c>
      <c r="K898" s="223"/>
      <c r="L898" s="264"/>
      <c r="M898" s="265"/>
      <c r="N898" s="223" t="s">
        <v>449</v>
      </c>
      <c r="O898" s="223" t="s">
        <v>3419</v>
      </c>
      <c r="P898" s="260">
        <v>2010</v>
      </c>
      <c r="Q898" s="260">
        <v>2018</v>
      </c>
      <c r="R898" s="223" t="s">
        <v>3643</v>
      </c>
      <c r="S898" s="223" t="s">
        <v>78</v>
      </c>
      <c r="T898" s="223" t="s">
        <v>451</v>
      </c>
      <c r="U898" s="261">
        <v>128</v>
      </c>
      <c r="V898" s="86" t="s">
        <v>452</v>
      </c>
      <c r="W898" s="223" t="s">
        <v>4347</v>
      </c>
      <c r="X898" s="225" t="s">
        <v>8630</v>
      </c>
      <c r="Y898" s="262">
        <v>76000</v>
      </c>
      <c r="Z898" s="226"/>
      <c r="AA898" s="241">
        <f t="shared" si="7"/>
        <v>0</v>
      </c>
      <c r="AB898" s="237" t="s">
        <v>8631</v>
      </c>
    </row>
    <row r="899" spans="1:28" ht="15" customHeight="1">
      <c r="A899" s="109">
        <v>890</v>
      </c>
      <c r="B899" s="222" t="str">
        <f t="shared" si="6"/>
        <v>Klik Disini</v>
      </c>
      <c r="C899" s="223" t="s">
        <v>8632</v>
      </c>
      <c r="D899" s="223"/>
      <c r="E899" s="223" t="s">
        <v>8633</v>
      </c>
      <c r="F899" s="223" t="s">
        <v>8634</v>
      </c>
      <c r="G899" s="223" t="s">
        <v>8635</v>
      </c>
      <c r="H899" s="223" t="s">
        <v>262</v>
      </c>
      <c r="I899" s="258" t="s">
        <v>1844</v>
      </c>
      <c r="J899" s="186" t="s">
        <v>401</v>
      </c>
      <c r="K899" s="223"/>
      <c r="L899" s="264"/>
      <c r="M899" s="265"/>
      <c r="N899" s="223" t="s">
        <v>449</v>
      </c>
      <c r="O899" s="223" t="s">
        <v>3419</v>
      </c>
      <c r="P899" s="260">
        <v>2011</v>
      </c>
      <c r="Q899" s="260">
        <v>2018</v>
      </c>
      <c r="R899" s="223" t="s">
        <v>3412</v>
      </c>
      <c r="S899" s="223" t="s">
        <v>78</v>
      </c>
      <c r="T899" s="223" t="s">
        <v>451</v>
      </c>
      <c r="U899" s="261">
        <v>183</v>
      </c>
      <c r="V899" s="86" t="s">
        <v>452</v>
      </c>
      <c r="W899" s="223" t="s">
        <v>1808</v>
      </c>
      <c r="X899" s="225" t="s">
        <v>8636</v>
      </c>
      <c r="Y899" s="262">
        <v>55000</v>
      </c>
      <c r="Z899" s="226"/>
      <c r="AA899" s="241">
        <f t="shared" si="7"/>
        <v>0</v>
      </c>
      <c r="AB899" s="237" t="s">
        <v>8637</v>
      </c>
    </row>
    <row r="900" spans="1:28" ht="15" customHeight="1">
      <c r="A900" s="109">
        <v>891</v>
      </c>
      <c r="B900" s="222" t="str">
        <f t="shared" si="6"/>
        <v>Klik Disini</v>
      </c>
      <c r="C900" s="223" t="s">
        <v>8638</v>
      </c>
      <c r="D900" s="223"/>
      <c r="E900" s="223" t="s">
        <v>7559</v>
      </c>
      <c r="F900" s="223" t="s">
        <v>8639</v>
      </c>
      <c r="G900" s="223" t="s">
        <v>8640</v>
      </c>
      <c r="H900" s="223" t="s">
        <v>3662</v>
      </c>
      <c r="I900" s="258" t="s">
        <v>592</v>
      </c>
      <c r="J900" s="186" t="s">
        <v>322</v>
      </c>
      <c r="K900" s="223"/>
      <c r="L900" s="264"/>
      <c r="M900" s="265"/>
      <c r="N900" s="223"/>
      <c r="O900" s="223"/>
      <c r="P900" s="260">
        <v>2009</v>
      </c>
      <c r="Q900" s="260">
        <v>2018</v>
      </c>
      <c r="R900" s="223" t="s">
        <v>3643</v>
      </c>
      <c r="S900" s="223" t="s">
        <v>78</v>
      </c>
      <c r="T900" s="223"/>
      <c r="U900" s="261">
        <v>160</v>
      </c>
      <c r="V900" s="86" t="s">
        <v>452</v>
      </c>
      <c r="W900" s="223" t="s">
        <v>497</v>
      </c>
      <c r="X900" s="225" t="s">
        <v>8641</v>
      </c>
      <c r="Y900" s="262">
        <v>57500</v>
      </c>
      <c r="Z900" s="226"/>
      <c r="AA900" s="241">
        <f t="shared" si="7"/>
        <v>0</v>
      </c>
      <c r="AB900" s="237" t="s">
        <v>8642</v>
      </c>
    </row>
    <row r="901" spans="1:28" ht="15" customHeight="1">
      <c r="A901" s="109">
        <v>892</v>
      </c>
      <c r="B901" s="222" t="str">
        <f t="shared" si="6"/>
        <v>Klik Disini</v>
      </c>
      <c r="C901" s="223" t="s">
        <v>8643</v>
      </c>
      <c r="D901" s="223"/>
      <c r="E901" s="223" t="s">
        <v>7040</v>
      </c>
      <c r="F901" s="223" t="s">
        <v>8644</v>
      </c>
      <c r="G901" s="223" t="s">
        <v>8645</v>
      </c>
      <c r="H901" s="223" t="s">
        <v>262</v>
      </c>
      <c r="I901" s="258" t="s">
        <v>1844</v>
      </c>
      <c r="J901" s="186" t="s">
        <v>401</v>
      </c>
      <c r="K901" s="223"/>
      <c r="L901" s="264"/>
      <c r="M901" s="265"/>
      <c r="N901" s="223" t="s">
        <v>449</v>
      </c>
      <c r="O901" s="223" t="s">
        <v>3419</v>
      </c>
      <c r="P901" s="260">
        <v>2008</v>
      </c>
      <c r="Q901" s="260">
        <v>2018</v>
      </c>
      <c r="R901" s="223" t="s">
        <v>3412</v>
      </c>
      <c r="S901" s="223" t="s">
        <v>78</v>
      </c>
      <c r="T901" s="223" t="s">
        <v>451</v>
      </c>
      <c r="U901" s="261">
        <v>126</v>
      </c>
      <c r="V901" s="86" t="s">
        <v>452</v>
      </c>
      <c r="W901" s="223" t="s">
        <v>3874</v>
      </c>
      <c r="X901" s="225" t="s">
        <v>8646</v>
      </c>
      <c r="Y901" s="262">
        <v>99000</v>
      </c>
      <c r="Z901" s="226"/>
      <c r="AA901" s="241">
        <f t="shared" si="7"/>
        <v>0</v>
      </c>
      <c r="AB901" s="237" t="s">
        <v>8647</v>
      </c>
    </row>
    <row r="902" spans="1:28" ht="15" customHeight="1">
      <c r="A902" s="109">
        <v>893</v>
      </c>
      <c r="B902" s="222" t="str">
        <f t="shared" si="6"/>
        <v>Klik Disini</v>
      </c>
      <c r="C902" s="223" t="s">
        <v>8648</v>
      </c>
      <c r="D902" s="223"/>
      <c r="E902" s="223" t="s">
        <v>4414</v>
      </c>
      <c r="F902" s="223" t="s">
        <v>8649</v>
      </c>
      <c r="G902" s="223" t="s">
        <v>8650</v>
      </c>
      <c r="H902" s="223" t="s">
        <v>7741</v>
      </c>
      <c r="I902" s="258" t="s">
        <v>1844</v>
      </c>
      <c r="J902" s="186" t="s">
        <v>403</v>
      </c>
      <c r="K902" s="223"/>
      <c r="L902" s="264"/>
      <c r="M902" s="265"/>
      <c r="N902" s="223" t="s">
        <v>449</v>
      </c>
      <c r="O902" s="223" t="s">
        <v>3419</v>
      </c>
      <c r="P902" s="260">
        <v>2010</v>
      </c>
      <c r="Q902" s="260">
        <v>2018</v>
      </c>
      <c r="R902" s="223" t="s">
        <v>3412</v>
      </c>
      <c r="S902" s="223" t="s">
        <v>78</v>
      </c>
      <c r="T902" s="223" t="s">
        <v>451</v>
      </c>
      <c r="U902" s="261">
        <v>92</v>
      </c>
      <c r="V902" s="86" t="s">
        <v>452</v>
      </c>
      <c r="W902" s="223" t="s">
        <v>2063</v>
      </c>
      <c r="X902" s="225" t="s">
        <v>8651</v>
      </c>
      <c r="Y902" s="262">
        <v>32500</v>
      </c>
      <c r="Z902" s="226"/>
      <c r="AA902" s="241">
        <f t="shared" si="7"/>
        <v>0</v>
      </c>
      <c r="AB902" s="237" t="s">
        <v>8652</v>
      </c>
    </row>
    <row r="903" spans="1:28" ht="15" customHeight="1">
      <c r="A903" s="109">
        <v>894</v>
      </c>
      <c r="B903" s="222" t="str">
        <f t="shared" si="6"/>
        <v>Klik Disini</v>
      </c>
      <c r="C903" s="223" t="s">
        <v>8653</v>
      </c>
      <c r="D903" s="223"/>
      <c r="E903" s="223" t="s">
        <v>8654</v>
      </c>
      <c r="F903" s="223" t="s">
        <v>8655</v>
      </c>
      <c r="G903" s="223" t="s">
        <v>8656</v>
      </c>
      <c r="H903" s="223" t="s">
        <v>386</v>
      </c>
      <c r="I903" s="258" t="s">
        <v>446</v>
      </c>
      <c r="J903" s="186" t="s">
        <v>385</v>
      </c>
      <c r="K903" s="223"/>
      <c r="L903" s="264"/>
      <c r="M903" s="265"/>
      <c r="N903" s="223" t="s">
        <v>449</v>
      </c>
      <c r="O903" s="223" t="s">
        <v>3419</v>
      </c>
      <c r="P903" s="260">
        <v>2010</v>
      </c>
      <c r="Q903" s="260">
        <v>2018</v>
      </c>
      <c r="R903" s="223" t="s">
        <v>3412</v>
      </c>
      <c r="S903" s="223" t="s">
        <v>78</v>
      </c>
      <c r="T903" s="223" t="s">
        <v>451</v>
      </c>
      <c r="U903" s="261">
        <v>112</v>
      </c>
      <c r="V903" s="86" t="s">
        <v>452</v>
      </c>
      <c r="W903" s="223" t="s">
        <v>1788</v>
      </c>
      <c r="X903" s="225" t="s">
        <v>8657</v>
      </c>
      <c r="Y903" s="262">
        <v>42000</v>
      </c>
      <c r="Z903" s="226"/>
      <c r="AA903" s="241">
        <f t="shared" si="7"/>
        <v>0</v>
      </c>
      <c r="AB903" s="237" t="s">
        <v>8658</v>
      </c>
    </row>
    <row r="904" spans="1:28" ht="15" customHeight="1">
      <c r="A904" s="109">
        <v>895</v>
      </c>
      <c r="B904" s="222" t="str">
        <f t="shared" si="6"/>
        <v>Klik Disini</v>
      </c>
      <c r="C904" s="223" t="s">
        <v>8659</v>
      </c>
      <c r="D904" s="223"/>
      <c r="E904" s="223" t="s">
        <v>8660</v>
      </c>
      <c r="F904" s="223" t="s">
        <v>8661</v>
      </c>
      <c r="G904" s="223" t="s">
        <v>8662</v>
      </c>
      <c r="H904" s="223" t="s">
        <v>3446</v>
      </c>
      <c r="I904" s="258" t="s">
        <v>592</v>
      </c>
      <c r="J904" s="186" t="s">
        <v>328</v>
      </c>
      <c r="K904" s="223"/>
      <c r="L904" s="264"/>
      <c r="M904" s="265"/>
      <c r="N904" s="223" t="s">
        <v>449</v>
      </c>
      <c r="O904" s="223" t="s">
        <v>3419</v>
      </c>
      <c r="P904" s="260">
        <v>2010</v>
      </c>
      <c r="Q904" s="260">
        <v>2018</v>
      </c>
      <c r="R904" s="223" t="s">
        <v>3412</v>
      </c>
      <c r="S904" s="223" t="s">
        <v>78</v>
      </c>
      <c r="T904" s="223" t="s">
        <v>451</v>
      </c>
      <c r="U904" s="261">
        <v>114</v>
      </c>
      <c r="V904" s="86" t="s">
        <v>452</v>
      </c>
      <c r="W904" s="223" t="s">
        <v>1505</v>
      </c>
      <c r="X904" s="225" t="s">
        <v>8663</v>
      </c>
      <c r="Y904" s="262">
        <v>59000</v>
      </c>
      <c r="Z904" s="226"/>
      <c r="AA904" s="241">
        <f t="shared" si="7"/>
        <v>0</v>
      </c>
      <c r="AB904" s="237" t="s">
        <v>8664</v>
      </c>
    </row>
    <row r="905" spans="1:28" ht="15" customHeight="1">
      <c r="A905" s="109">
        <v>896</v>
      </c>
      <c r="B905" s="222" t="str">
        <f t="shared" si="6"/>
        <v>Klik Disini</v>
      </c>
      <c r="C905" s="223" t="s">
        <v>8665</v>
      </c>
      <c r="D905" s="223"/>
      <c r="E905" s="223" t="s">
        <v>3437</v>
      </c>
      <c r="F905" s="223" t="s">
        <v>8666</v>
      </c>
      <c r="G905" s="223" t="s">
        <v>8667</v>
      </c>
      <c r="H905" s="223" t="s">
        <v>362</v>
      </c>
      <c r="I905" s="258" t="s">
        <v>446</v>
      </c>
      <c r="J905" s="186" t="s">
        <v>361</v>
      </c>
      <c r="K905" s="223"/>
      <c r="L905" s="264"/>
      <c r="M905" s="265"/>
      <c r="N905" s="223" t="s">
        <v>449</v>
      </c>
      <c r="O905" s="223" t="s">
        <v>3419</v>
      </c>
      <c r="P905" s="260">
        <v>2007</v>
      </c>
      <c r="Q905" s="260">
        <v>2018</v>
      </c>
      <c r="R905" s="223" t="s">
        <v>3412</v>
      </c>
      <c r="S905" s="223" t="s">
        <v>78</v>
      </c>
      <c r="T905" s="223" t="s">
        <v>451</v>
      </c>
      <c r="U905" s="261">
        <v>128</v>
      </c>
      <c r="V905" s="86" t="s">
        <v>452</v>
      </c>
      <c r="W905" s="223" t="s">
        <v>3867</v>
      </c>
      <c r="X905" s="225" t="s">
        <v>8668</v>
      </c>
      <c r="Y905" s="262">
        <v>41000</v>
      </c>
      <c r="Z905" s="226"/>
      <c r="AA905" s="241">
        <f t="shared" si="7"/>
        <v>0</v>
      </c>
      <c r="AB905" s="237" t="s">
        <v>8669</v>
      </c>
    </row>
    <row r="906" spans="1:28" ht="15" customHeight="1">
      <c r="A906" s="109">
        <v>897</v>
      </c>
      <c r="B906" s="222" t="str">
        <f t="shared" si="6"/>
        <v>Klik Disini</v>
      </c>
      <c r="C906" s="223" t="s">
        <v>8670</v>
      </c>
      <c r="D906" s="223"/>
      <c r="E906" s="223" t="s">
        <v>7255</v>
      </c>
      <c r="F906" s="223" t="s">
        <v>8671</v>
      </c>
      <c r="G906" s="223" t="s">
        <v>8672</v>
      </c>
      <c r="H906" s="223" t="s">
        <v>3499</v>
      </c>
      <c r="I906" s="258" t="s">
        <v>446</v>
      </c>
      <c r="J906" s="186" t="s">
        <v>385</v>
      </c>
      <c r="K906" s="223"/>
      <c r="L906" s="264"/>
      <c r="M906" s="265"/>
      <c r="N906" s="223" t="s">
        <v>449</v>
      </c>
      <c r="O906" s="223" t="s">
        <v>3419</v>
      </c>
      <c r="P906" s="260">
        <v>2007</v>
      </c>
      <c r="Q906" s="260">
        <v>2018</v>
      </c>
      <c r="R906" s="223" t="s">
        <v>3412</v>
      </c>
      <c r="S906" s="223" t="s">
        <v>78</v>
      </c>
      <c r="T906" s="223" t="s">
        <v>451</v>
      </c>
      <c r="U906" s="261">
        <v>177</v>
      </c>
      <c r="V906" s="86" t="s">
        <v>452</v>
      </c>
      <c r="W906" s="223" t="s">
        <v>5162</v>
      </c>
      <c r="X906" s="225" t="s">
        <v>8673</v>
      </c>
      <c r="Y906" s="262">
        <v>71500</v>
      </c>
      <c r="Z906" s="226"/>
      <c r="AA906" s="241">
        <f t="shared" si="7"/>
        <v>0</v>
      </c>
      <c r="AB906" s="237" t="s">
        <v>8674</v>
      </c>
    </row>
    <row r="907" spans="1:28" ht="15" customHeight="1">
      <c r="A907" s="109">
        <v>898</v>
      </c>
      <c r="B907" s="222" t="str">
        <f t="shared" si="6"/>
        <v>Klik Disini</v>
      </c>
      <c r="C907" s="223" t="s">
        <v>8675</v>
      </c>
      <c r="D907" s="223"/>
      <c r="E907" s="223" t="s">
        <v>8676</v>
      </c>
      <c r="F907" s="223" t="s">
        <v>8677</v>
      </c>
      <c r="G907" s="223" t="s">
        <v>8678</v>
      </c>
      <c r="H907" s="223" t="s">
        <v>386</v>
      </c>
      <c r="I907" s="258" t="s">
        <v>446</v>
      </c>
      <c r="J907" s="186" t="s">
        <v>385</v>
      </c>
      <c r="K907" s="223"/>
      <c r="L907" s="264"/>
      <c r="M907" s="265"/>
      <c r="N907" s="223" t="s">
        <v>449</v>
      </c>
      <c r="O907" s="223" t="s">
        <v>3419</v>
      </c>
      <c r="P907" s="260">
        <v>2005</v>
      </c>
      <c r="Q907" s="260">
        <v>2018</v>
      </c>
      <c r="R907" s="223" t="s">
        <v>3412</v>
      </c>
      <c r="S907" s="223" t="s">
        <v>78</v>
      </c>
      <c r="T907" s="223" t="s">
        <v>451</v>
      </c>
      <c r="U907" s="261">
        <v>96</v>
      </c>
      <c r="V907" s="86" t="s">
        <v>452</v>
      </c>
      <c r="W907" s="223" t="s">
        <v>6402</v>
      </c>
      <c r="X907" s="225" t="s">
        <v>8679</v>
      </c>
      <c r="Y907" s="262">
        <v>50500</v>
      </c>
      <c r="Z907" s="226"/>
      <c r="AA907" s="241">
        <f t="shared" si="7"/>
        <v>0</v>
      </c>
      <c r="AB907" s="237" t="s">
        <v>8680</v>
      </c>
    </row>
    <row r="908" spans="1:28" ht="15" customHeight="1">
      <c r="A908" s="109">
        <v>899</v>
      </c>
      <c r="B908" s="222" t="str">
        <f t="shared" si="6"/>
        <v>Klik Disini</v>
      </c>
      <c r="C908" s="223" t="s">
        <v>8681</v>
      </c>
      <c r="D908" s="223"/>
      <c r="E908" s="223" t="s">
        <v>8682</v>
      </c>
      <c r="F908" s="223" t="s">
        <v>8683</v>
      </c>
      <c r="G908" s="223" t="s">
        <v>8684</v>
      </c>
      <c r="H908" s="223" t="s">
        <v>3499</v>
      </c>
      <c r="I908" s="258" t="s">
        <v>446</v>
      </c>
      <c r="J908" s="186" t="s">
        <v>385</v>
      </c>
      <c r="K908" s="223" t="s">
        <v>447</v>
      </c>
      <c r="L908" s="223"/>
      <c r="M908" s="259" t="s">
        <v>447</v>
      </c>
      <c r="N908" s="223" t="s">
        <v>449</v>
      </c>
      <c r="O908" s="223" t="s">
        <v>3419</v>
      </c>
      <c r="P908" s="260">
        <v>2007</v>
      </c>
      <c r="Q908" s="260">
        <v>2018</v>
      </c>
      <c r="R908" s="223" t="s">
        <v>3412</v>
      </c>
      <c r="S908" s="223" t="s">
        <v>78</v>
      </c>
      <c r="T908" s="223" t="s">
        <v>451</v>
      </c>
      <c r="U908" s="261">
        <v>243</v>
      </c>
      <c r="V908" s="86" t="s">
        <v>452</v>
      </c>
      <c r="W908" s="223" t="s">
        <v>1873</v>
      </c>
      <c r="X908" s="225" t="s">
        <v>8685</v>
      </c>
      <c r="Y908" s="262">
        <v>84000</v>
      </c>
      <c r="Z908" s="226"/>
      <c r="AA908" s="241">
        <f t="shared" si="7"/>
        <v>0</v>
      </c>
      <c r="AB908" s="237" t="s">
        <v>8686</v>
      </c>
    </row>
    <row r="909" spans="1:28" ht="15" customHeight="1">
      <c r="A909" s="109">
        <v>900</v>
      </c>
      <c r="B909" s="222" t="str">
        <f t="shared" si="6"/>
        <v>Klik Disini</v>
      </c>
      <c r="C909" s="223" t="s">
        <v>8687</v>
      </c>
      <c r="D909" s="223"/>
      <c r="E909" s="223" t="s">
        <v>8164</v>
      </c>
      <c r="F909" s="223" t="s">
        <v>8688</v>
      </c>
      <c r="G909" s="223" t="s">
        <v>8689</v>
      </c>
      <c r="H909" s="223" t="s">
        <v>323</v>
      </c>
      <c r="I909" s="258" t="s">
        <v>592</v>
      </c>
      <c r="J909" s="186" t="s">
        <v>322</v>
      </c>
      <c r="K909" s="223"/>
      <c r="L909" s="264"/>
      <c r="M909" s="265"/>
      <c r="N909" s="223" t="s">
        <v>449</v>
      </c>
      <c r="O909" s="223" t="s">
        <v>3419</v>
      </c>
      <c r="P909" s="260">
        <v>2011</v>
      </c>
      <c r="Q909" s="260">
        <v>2018</v>
      </c>
      <c r="R909" s="223" t="s">
        <v>3643</v>
      </c>
      <c r="S909" s="223" t="s">
        <v>78</v>
      </c>
      <c r="T909" s="223" t="s">
        <v>451</v>
      </c>
      <c r="U909" s="261">
        <v>128</v>
      </c>
      <c r="V909" s="86" t="s">
        <v>452</v>
      </c>
      <c r="W909" s="223" t="s">
        <v>856</v>
      </c>
      <c r="X909" s="225" t="s">
        <v>8690</v>
      </c>
      <c r="Y909" s="262">
        <v>73000</v>
      </c>
      <c r="Z909" s="226"/>
      <c r="AA909" s="241">
        <f t="shared" si="7"/>
        <v>0</v>
      </c>
      <c r="AB909" s="237" t="s">
        <v>8691</v>
      </c>
    </row>
    <row r="910" spans="1:28" ht="15" customHeight="1">
      <c r="A910" s="109">
        <v>901</v>
      </c>
      <c r="B910" s="222" t="str">
        <f t="shared" si="6"/>
        <v>Klik Disini</v>
      </c>
      <c r="C910" s="223" t="s">
        <v>8692</v>
      </c>
      <c r="D910" s="223"/>
      <c r="E910" s="223" t="s">
        <v>8693</v>
      </c>
      <c r="F910" s="223" t="s">
        <v>8694</v>
      </c>
      <c r="G910" s="223" t="s">
        <v>8695</v>
      </c>
      <c r="H910" s="223" t="s">
        <v>356</v>
      </c>
      <c r="I910" s="258" t="s">
        <v>1844</v>
      </c>
      <c r="J910" s="186" t="s">
        <v>401</v>
      </c>
      <c r="K910" s="223"/>
      <c r="L910" s="264"/>
      <c r="M910" s="265"/>
      <c r="N910" s="223" t="s">
        <v>449</v>
      </c>
      <c r="O910" s="223" t="s">
        <v>3419</v>
      </c>
      <c r="P910" s="260">
        <v>2018</v>
      </c>
      <c r="Q910" s="260">
        <v>2018</v>
      </c>
      <c r="R910" s="223" t="s">
        <v>3412</v>
      </c>
      <c r="S910" s="223" t="s">
        <v>78</v>
      </c>
      <c r="T910" s="223" t="s">
        <v>451</v>
      </c>
      <c r="U910" s="261">
        <v>256</v>
      </c>
      <c r="V910" s="86" t="s">
        <v>452</v>
      </c>
      <c r="W910" s="223" t="s">
        <v>685</v>
      </c>
      <c r="X910" s="225" t="s">
        <v>8696</v>
      </c>
      <c r="Y910" s="262">
        <v>117500</v>
      </c>
      <c r="Z910" s="226"/>
      <c r="AA910" s="241">
        <f t="shared" si="7"/>
        <v>0</v>
      </c>
      <c r="AB910" s="237" t="s">
        <v>8697</v>
      </c>
    </row>
    <row r="911" spans="1:28" ht="15" customHeight="1">
      <c r="A911" s="109">
        <v>902</v>
      </c>
      <c r="B911" s="222" t="str">
        <f t="shared" si="6"/>
        <v>Klik Disini</v>
      </c>
      <c r="C911" s="223" t="s">
        <v>8698</v>
      </c>
      <c r="D911" s="223"/>
      <c r="E911" s="223" t="s">
        <v>8699</v>
      </c>
      <c r="F911" s="223" t="s">
        <v>8700</v>
      </c>
      <c r="G911" s="223" t="s">
        <v>8701</v>
      </c>
      <c r="H911" s="223" t="s">
        <v>386</v>
      </c>
      <c r="I911" s="258" t="s">
        <v>446</v>
      </c>
      <c r="J911" s="186" t="s">
        <v>353</v>
      </c>
      <c r="K911" s="223"/>
      <c r="L911" s="264"/>
      <c r="M911" s="265"/>
      <c r="N911" s="223" t="s">
        <v>449</v>
      </c>
      <c r="O911" s="223" t="s">
        <v>3419</v>
      </c>
      <c r="P911" s="260">
        <v>2010</v>
      </c>
      <c r="Q911" s="260">
        <v>2018</v>
      </c>
      <c r="R911" s="223" t="s">
        <v>3412</v>
      </c>
      <c r="S911" s="223" t="s">
        <v>78</v>
      </c>
      <c r="T911" s="223" t="s">
        <v>451</v>
      </c>
      <c r="U911" s="261">
        <v>110</v>
      </c>
      <c r="V911" s="86" t="s">
        <v>452</v>
      </c>
      <c r="W911" s="223" t="s">
        <v>884</v>
      </c>
      <c r="X911" s="225" t="s">
        <v>8702</v>
      </c>
      <c r="Y911" s="262">
        <v>39500</v>
      </c>
      <c r="Z911" s="226"/>
      <c r="AA911" s="241">
        <f t="shared" si="7"/>
        <v>0</v>
      </c>
      <c r="AB911" s="237" t="s">
        <v>8703</v>
      </c>
    </row>
    <row r="912" spans="1:28" ht="15" customHeight="1">
      <c r="A912" s="109">
        <v>903</v>
      </c>
      <c r="B912" s="222" t="str">
        <f t="shared" si="6"/>
        <v>Klik Disini</v>
      </c>
      <c r="C912" s="223" t="s">
        <v>8704</v>
      </c>
      <c r="D912" s="223"/>
      <c r="E912" s="223" t="s">
        <v>8705</v>
      </c>
      <c r="F912" s="223" t="s">
        <v>8706</v>
      </c>
      <c r="G912" s="223" t="s">
        <v>8707</v>
      </c>
      <c r="H912" s="223" t="s">
        <v>1027</v>
      </c>
      <c r="I912" s="258" t="s">
        <v>592</v>
      </c>
      <c r="J912" s="186" t="s">
        <v>322</v>
      </c>
      <c r="K912" s="223"/>
      <c r="L912" s="264"/>
      <c r="M912" s="265"/>
      <c r="N912" s="223" t="s">
        <v>449</v>
      </c>
      <c r="O912" s="223" t="s">
        <v>3419</v>
      </c>
      <c r="P912" s="260">
        <v>2011</v>
      </c>
      <c r="Q912" s="260">
        <v>2018</v>
      </c>
      <c r="R912" s="223" t="s">
        <v>3643</v>
      </c>
      <c r="S912" s="223" t="s">
        <v>78</v>
      </c>
      <c r="T912" s="223" t="s">
        <v>451</v>
      </c>
      <c r="U912" s="261">
        <v>106</v>
      </c>
      <c r="V912" s="86" t="s">
        <v>452</v>
      </c>
      <c r="W912" s="223" t="s">
        <v>606</v>
      </c>
      <c r="X912" s="225" t="s">
        <v>8708</v>
      </c>
      <c r="Y912" s="262">
        <v>73000</v>
      </c>
      <c r="Z912" s="226"/>
      <c r="AA912" s="241">
        <f t="shared" si="7"/>
        <v>0</v>
      </c>
      <c r="AB912" s="237" t="s">
        <v>8709</v>
      </c>
    </row>
    <row r="913" spans="1:28" ht="15" customHeight="1">
      <c r="A913" s="109">
        <v>904</v>
      </c>
      <c r="B913" s="222" t="str">
        <f t="shared" si="6"/>
        <v>Klik Disini</v>
      </c>
      <c r="C913" s="223" t="s">
        <v>8710</v>
      </c>
      <c r="D913" s="223"/>
      <c r="E913" s="223" t="s">
        <v>8711</v>
      </c>
      <c r="F913" s="223" t="s">
        <v>8712</v>
      </c>
      <c r="G913" s="223" t="s">
        <v>8713</v>
      </c>
      <c r="H913" s="223" t="s">
        <v>3949</v>
      </c>
      <c r="I913" s="258" t="s">
        <v>1844</v>
      </c>
      <c r="J913" s="186" t="s">
        <v>405</v>
      </c>
      <c r="K913" s="223"/>
      <c r="L913" s="264"/>
      <c r="M913" s="265"/>
      <c r="N913" s="223" t="s">
        <v>449</v>
      </c>
      <c r="O913" s="223" t="s">
        <v>3419</v>
      </c>
      <c r="P913" s="260">
        <v>2011</v>
      </c>
      <c r="Q913" s="260">
        <v>2018</v>
      </c>
      <c r="R913" s="223" t="s">
        <v>3412</v>
      </c>
      <c r="S913" s="223" t="s">
        <v>78</v>
      </c>
      <c r="T913" s="223" t="s">
        <v>451</v>
      </c>
      <c r="U913" s="261">
        <v>104</v>
      </c>
      <c r="V913" s="86" t="s">
        <v>452</v>
      </c>
      <c r="W913" s="223" t="s">
        <v>1954</v>
      </c>
      <c r="X913" s="225" t="s">
        <v>8714</v>
      </c>
      <c r="Y913" s="262">
        <v>55000</v>
      </c>
      <c r="Z913" s="226"/>
      <c r="AA913" s="241">
        <f t="shared" si="7"/>
        <v>0</v>
      </c>
      <c r="AB913" s="237" t="s">
        <v>8715</v>
      </c>
    </row>
    <row r="914" spans="1:28" ht="15" customHeight="1">
      <c r="A914" s="109">
        <v>905</v>
      </c>
      <c r="B914" s="222" t="str">
        <f t="shared" si="6"/>
        <v>Klik Disini</v>
      </c>
      <c r="C914" s="223" t="s">
        <v>8716</v>
      </c>
      <c r="D914" s="223"/>
      <c r="E914" s="223" t="s">
        <v>8717</v>
      </c>
      <c r="F914" s="223" t="s">
        <v>8718</v>
      </c>
      <c r="G914" s="223" t="s">
        <v>8719</v>
      </c>
      <c r="H914" s="223" t="s">
        <v>5109</v>
      </c>
      <c r="I914" s="258" t="s">
        <v>446</v>
      </c>
      <c r="J914" s="186" t="s">
        <v>353</v>
      </c>
      <c r="K914" s="223"/>
      <c r="L914" s="264"/>
      <c r="M914" s="265"/>
      <c r="N914" s="223" t="s">
        <v>449</v>
      </c>
      <c r="O914" s="223" t="s">
        <v>3419</v>
      </c>
      <c r="P914" s="260">
        <v>2015</v>
      </c>
      <c r="Q914" s="260">
        <v>2018</v>
      </c>
      <c r="R914" s="223" t="s">
        <v>3412</v>
      </c>
      <c r="S914" s="223" t="s">
        <v>78</v>
      </c>
      <c r="T914" s="223" t="s">
        <v>451</v>
      </c>
      <c r="U914" s="261">
        <v>144</v>
      </c>
      <c r="V914" s="86" t="s">
        <v>452</v>
      </c>
      <c r="W914" s="223" t="s">
        <v>3556</v>
      </c>
      <c r="X914" s="225" t="s">
        <v>8720</v>
      </c>
      <c r="Y914" s="262">
        <v>95000</v>
      </c>
      <c r="Z914" s="226"/>
      <c r="AA914" s="241">
        <f t="shared" si="7"/>
        <v>0</v>
      </c>
      <c r="AB914" s="237" t="s">
        <v>8721</v>
      </c>
    </row>
    <row r="915" spans="1:28" ht="15" customHeight="1">
      <c r="A915" s="109">
        <v>906</v>
      </c>
      <c r="B915" s="222" t="str">
        <f t="shared" si="6"/>
        <v>Klik Disini</v>
      </c>
      <c r="C915" s="223" t="s">
        <v>8722</v>
      </c>
      <c r="D915" s="223"/>
      <c r="E915" s="223" t="s">
        <v>3959</v>
      </c>
      <c r="F915" s="223" t="s">
        <v>8723</v>
      </c>
      <c r="G915" s="223" t="s">
        <v>8724</v>
      </c>
      <c r="H915" s="223" t="s">
        <v>4580</v>
      </c>
      <c r="I915" s="258" t="s">
        <v>592</v>
      </c>
      <c r="J915" s="186" t="s">
        <v>322</v>
      </c>
      <c r="K915" s="223"/>
      <c r="L915" s="264"/>
      <c r="M915" s="265"/>
      <c r="N915" s="223" t="s">
        <v>449</v>
      </c>
      <c r="O915" s="223" t="s">
        <v>3419</v>
      </c>
      <c r="P915" s="260">
        <v>2011</v>
      </c>
      <c r="Q915" s="260">
        <v>2018</v>
      </c>
      <c r="R915" s="223" t="s">
        <v>3643</v>
      </c>
      <c r="S915" s="223" t="s">
        <v>78</v>
      </c>
      <c r="T915" s="223" t="s">
        <v>451</v>
      </c>
      <c r="U915" s="261">
        <v>134</v>
      </c>
      <c r="V915" s="86" t="s">
        <v>452</v>
      </c>
      <c r="W915" s="223" t="s">
        <v>1161</v>
      </c>
      <c r="X915" s="225" t="s">
        <v>8725</v>
      </c>
      <c r="Y915" s="262">
        <v>81000</v>
      </c>
      <c r="Z915" s="226"/>
      <c r="AA915" s="241">
        <f t="shared" si="7"/>
        <v>0</v>
      </c>
      <c r="AB915" s="237" t="s">
        <v>8726</v>
      </c>
    </row>
    <row r="916" spans="1:28" ht="15" customHeight="1">
      <c r="A916" s="109">
        <v>907</v>
      </c>
      <c r="B916" s="222" t="str">
        <f t="shared" si="6"/>
        <v>Klik Disini</v>
      </c>
      <c r="C916" s="223" t="s">
        <v>8727</v>
      </c>
      <c r="D916" s="223"/>
      <c r="E916" s="223" t="s">
        <v>8728</v>
      </c>
      <c r="F916" s="223" t="s">
        <v>8729</v>
      </c>
      <c r="G916" s="223" t="s">
        <v>8730</v>
      </c>
      <c r="H916" s="223" t="s">
        <v>266</v>
      </c>
      <c r="I916" s="258" t="s">
        <v>583</v>
      </c>
      <c r="J916" s="186" t="s">
        <v>265</v>
      </c>
      <c r="K916" s="223"/>
      <c r="L916" s="264"/>
      <c r="M916" s="265"/>
      <c r="N916" s="223" t="s">
        <v>449</v>
      </c>
      <c r="O916" s="223" t="s">
        <v>3419</v>
      </c>
      <c r="P916" s="260">
        <v>2007</v>
      </c>
      <c r="Q916" s="260">
        <v>2018</v>
      </c>
      <c r="R916" s="223" t="s">
        <v>3480</v>
      </c>
      <c r="S916" s="223" t="s">
        <v>78</v>
      </c>
      <c r="T916" s="223" t="s">
        <v>451</v>
      </c>
      <c r="U916" s="261">
        <v>248</v>
      </c>
      <c r="V916" s="86" t="s">
        <v>452</v>
      </c>
      <c r="W916" s="223" t="s">
        <v>524</v>
      </c>
      <c r="X916" s="225" t="s">
        <v>8731</v>
      </c>
      <c r="Y916" s="262">
        <v>69000</v>
      </c>
      <c r="Z916" s="226"/>
      <c r="AA916" s="241">
        <f t="shared" si="7"/>
        <v>0</v>
      </c>
      <c r="AB916" s="237" t="s">
        <v>8732</v>
      </c>
    </row>
    <row r="917" spans="1:28" ht="15" customHeight="1">
      <c r="A917" s="109">
        <v>908</v>
      </c>
      <c r="B917" s="222" t="str">
        <f t="shared" si="6"/>
        <v>Klik Disini</v>
      </c>
      <c r="C917" s="223" t="s">
        <v>8733</v>
      </c>
      <c r="D917" s="223"/>
      <c r="E917" s="223" t="s">
        <v>8734</v>
      </c>
      <c r="F917" s="223" t="s">
        <v>8735</v>
      </c>
      <c r="G917" s="223" t="s">
        <v>8736</v>
      </c>
      <c r="H917" s="223" t="s">
        <v>3473</v>
      </c>
      <c r="I917" s="258" t="s">
        <v>446</v>
      </c>
      <c r="J917" s="186" t="s">
        <v>345</v>
      </c>
      <c r="K917" s="223"/>
      <c r="L917" s="264"/>
      <c r="M917" s="265"/>
      <c r="N917" s="223" t="s">
        <v>449</v>
      </c>
      <c r="O917" s="223" t="s">
        <v>3419</v>
      </c>
      <c r="P917" s="260">
        <v>2005</v>
      </c>
      <c r="Q917" s="260">
        <v>2018</v>
      </c>
      <c r="R917" s="223" t="s">
        <v>3412</v>
      </c>
      <c r="S917" s="223" t="s">
        <v>78</v>
      </c>
      <c r="T917" s="223" t="s">
        <v>451</v>
      </c>
      <c r="U917" s="261">
        <v>139</v>
      </c>
      <c r="V917" s="86" t="s">
        <v>452</v>
      </c>
      <c r="W917" s="223" t="s">
        <v>6624</v>
      </c>
      <c r="X917" s="225" t="s">
        <v>8737</v>
      </c>
      <c r="Y917" s="262">
        <v>67500</v>
      </c>
      <c r="Z917" s="226"/>
      <c r="AA917" s="241">
        <f t="shared" si="7"/>
        <v>0</v>
      </c>
      <c r="AB917" s="237" t="s">
        <v>8738</v>
      </c>
    </row>
    <row r="918" spans="1:28" ht="15" customHeight="1">
      <c r="A918" s="109">
        <v>909</v>
      </c>
      <c r="B918" s="222" t="str">
        <f t="shared" si="6"/>
        <v>Klik Disini</v>
      </c>
      <c r="C918" s="223" t="s">
        <v>8739</v>
      </c>
      <c r="D918" s="223"/>
      <c r="E918" s="223" t="s">
        <v>6406</v>
      </c>
      <c r="F918" s="223" t="s">
        <v>8740</v>
      </c>
      <c r="G918" s="223" t="s">
        <v>8741</v>
      </c>
      <c r="H918" s="223" t="s">
        <v>4580</v>
      </c>
      <c r="I918" s="258" t="s">
        <v>592</v>
      </c>
      <c r="J918" s="186" t="s">
        <v>322</v>
      </c>
      <c r="K918" s="223"/>
      <c r="L918" s="264"/>
      <c r="M918" s="265"/>
      <c r="N918" s="223" t="s">
        <v>449</v>
      </c>
      <c r="O918" s="223" t="s">
        <v>3419</v>
      </c>
      <c r="P918" s="260">
        <v>2011</v>
      </c>
      <c r="Q918" s="260">
        <v>2018</v>
      </c>
      <c r="R918" s="223" t="s">
        <v>3643</v>
      </c>
      <c r="S918" s="223" t="s">
        <v>78</v>
      </c>
      <c r="T918" s="223" t="s">
        <v>451</v>
      </c>
      <c r="U918" s="261">
        <v>103</v>
      </c>
      <c r="V918" s="86" t="s">
        <v>452</v>
      </c>
      <c r="W918" s="223" t="s">
        <v>864</v>
      </c>
      <c r="X918" s="225" t="s">
        <v>8742</v>
      </c>
      <c r="Y918" s="262">
        <v>68000</v>
      </c>
      <c r="Z918" s="226"/>
      <c r="AA918" s="241">
        <f t="shared" si="7"/>
        <v>0</v>
      </c>
      <c r="AB918" s="237" t="s">
        <v>8743</v>
      </c>
    </row>
    <row r="919" spans="1:28" ht="15" customHeight="1">
      <c r="A919" s="109">
        <v>910</v>
      </c>
      <c r="B919" s="222" t="str">
        <f t="shared" si="6"/>
        <v>Klik Disini</v>
      </c>
      <c r="C919" s="223" t="s">
        <v>8744</v>
      </c>
      <c r="D919" s="223"/>
      <c r="E919" s="223" t="s">
        <v>8745</v>
      </c>
      <c r="F919" s="223" t="s">
        <v>8746</v>
      </c>
      <c r="G919" s="223" t="s">
        <v>8747</v>
      </c>
      <c r="H919" s="223" t="s">
        <v>400</v>
      </c>
      <c r="I919" s="258" t="s">
        <v>446</v>
      </c>
      <c r="J919" s="186" t="s">
        <v>353</v>
      </c>
      <c r="K919" s="223"/>
      <c r="L919" s="264"/>
      <c r="M919" s="265"/>
      <c r="N919" s="223" t="s">
        <v>449</v>
      </c>
      <c r="O919" s="223" t="s">
        <v>3419</v>
      </c>
      <c r="P919" s="260">
        <v>2010</v>
      </c>
      <c r="Q919" s="260">
        <v>2018</v>
      </c>
      <c r="R919" s="223" t="s">
        <v>3412</v>
      </c>
      <c r="S919" s="223" t="s">
        <v>78</v>
      </c>
      <c r="T919" s="223" t="s">
        <v>451</v>
      </c>
      <c r="U919" s="261">
        <v>124</v>
      </c>
      <c r="V919" s="86" t="s">
        <v>452</v>
      </c>
      <c r="W919" s="223" t="s">
        <v>775</v>
      </c>
      <c r="X919" s="225" t="s">
        <v>8748</v>
      </c>
      <c r="Y919" s="262">
        <v>46500</v>
      </c>
      <c r="Z919" s="226"/>
      <c r="AA919" s="241">
        <f t="shared" si="7"/>
        <v>0</v>
      </c>
      <c r="AB919" s="237" t="s">
        <v>8749</v>
      </c>
    </row>
    <row r="920" spans="1:28" ht="15" customHeight="1">
      <c r="A920" s="109">
        <v>911</v>
      </c>
      <c r="B920" s="222" t="str">
        <f t="shared" si="6"/>
        <v>Klik Disini</v>
      </c>
      <c r="C920" s="223" t="s">
        <v>8750</v>
      </c>
      <c r="D920" s="223"/>
      <c r="E920" s="223" t="s">
        <v>8751</v>
      </c>
      <c r="F920" s="223" t="s">
        <v>8752</v>
      </c>
      <c r="G920" s="223" t="s">
        <v>8753</v>
      </c>
      <c r="H920" s="223" t="s">
        <v>553</v>
      </c>
      <c r="I920" s="258" t="s">
        <v>446</v>
      </c>
      <c r="J920" s="186" t="s">
        <v>353</v>
      </c>
      <c r="K920" s="223"/>
      <c r="L920" s="264"/>
      <c r="M920" s="265"/>
      <c r="N920" s="223" t="s">
        <v>449</v>
      </c>
      <c r="O920" s="223" t="s">
        <v>3419</v>
      </c>
      <c r="P920" s="260">
        <v>2013</v>
      </c>
      <c r="Q920" s="260">
        <v>2018</v>
      </c>
      <c r="R920" s="223" t="s">
        <v>3412</v>
      </c>
      <c r="S920" s="223" t="s">
        <v>78</v>
      </c>
      <c r="T920" s="223" t="s">
        <v>451</v>
      </c>
      <c r="U920" s="261">
        <v>288</v>
      </c>
      <c r="V920" s="86" t="s">
        <v>452</v>
      </c>
      <c r="W920" s="223" t="s">
        <v>2602</v>
      </c>
      <c r="X920" s="225" t="s">
        <v>8754</v>
      </c>
      <c r="Y920" s="262">
        <v>94000</v>
      </c>
      <c r="Z920" s="226"/>
      <c r="AA920" s="241">
        <f t="shared" si="7"/>
        <v>0</v>
      </c>
      <c r="AB920" s="237" t="s">
        <v>8755</v>
      </c>
    </row>
    <row r="921" spans="1:28" ht="15" customHeight="1">
      <c r="A921" s="109">
        <v>912</v>
      </c>
      <c r="B921" s="222" t="str">
        <f t="shared" si="6"/>
        <v>Klik Disini</v>
      </c>
      <c r="C921" s="223" t="s">
        <v>8756</v>
      </c>
      <c r="D921" s="223"/>
      <c r="E921" s="223" t="s">
        <v>8757</v>
      </c>
      <c r="F921" s="223" t="s">
        <v>8758</v>
      </c>
      <c r="G921" s="223" t="s">
        <v>8759</v>
      </c>
      <c r="H921" s="223" t="s">
        <v>553</v>
      </c>
      <c r="I921" s="258" t="s">
        <v>446</v>
      </c>
      <c r="J921" s="186" t="s">
        <v>353</v>
      </c>
      <c r="K921" s="223"/>
      <c r="L921" s="264"/>
      <c r="M921" s="265"/>
      <c r="N921" s="223" t="s">
        <v>449</v>
      </c>
      <c r="O921" s="223" t="s">
        <v>3419</v>
      </c>
      <c r="P921" s="260">
        <v>2014</v>
      </c>
      <c r="Q921" s="260">
        <v>2018</v>
      </c>
      <c r="R921" s="223" t="s">
        <v>3412</v>
      </c>
      <c r="S921" s="223" t="s">
        <v>78</v>
      </c>
      <c r="T921" s="223" t="s">
        <v>451</v>
      </c>
      <c r="U921" s="261">
        <v>352</v>
      </c>
      <c r="V921" s="86" t="s">
        <v>452</v>
      </c>
      <c r="W921" s="223" t="s">
        <v>6643</v>
      </c>
      <c r="X921" s="225" t="s">
        <v>8760</v>
      </c>
      <c r="Y921" s="262">
        <v>88000</v>
      </c>
      <c r="Z921" s="226"/>
      <c r="AA921" s="241">
        <f t="shared" si="7"/>
        <v>0</v>
      </c>
      <c r="AB921" s="237" t="s">
        <v>8761</v>
      </c>
    </row>
    <row r="922" spans="1:28" ht="15" customHeight="1">
      <c r="A922" s="109">
        <v>913</v>
      </c>
      <c r="B922" s="222" t="str">
        <f t="shared" si="6"/>
        <v>Klik Disini</v>
      </c>
      <c r="C922" s="223" t="s">
        <v>8762</v>
      </c>
      <c r="D922" s="223"/>
      <c r="E922" s="223" t="s">
        <v>8763</v>
      </c>
      <c r="F922" s="223" t="s">
        <v>8764</v>
      </c>
      <c r="G922" s="223" t="s">
        <v>8765</v>
      </c>
      <c r="H922" s="223" t="s">
        <v>384</v>
      </c>
      <c r="I922" s="258" t="s">
        <v>1844</v>
      </c>
      <c r="J922" s="186" t="s">
        <v>395</v>
      </c>
      <c r="K922" s="264"/>
      <c r="L922" s="264"/>
      <c r="M922" s="259"/>
      <c r="N922" s="223" t="s">
        <v>449</v>
      </c>
      <c r="O922" s="223" t="s">
        <v>3419</v>
      </c>
      <c r="P922" s="260">
        <v>2017</v>
      </c>
      <c r="Q922" s="260">
        <v>2018</v>
      </c>
      <c r="R922" s="223" t="s">
        <v>3675</v>
      </c>
      <c r="S922" s="223" t="s">
        <v>78</v>
      </c>
      <c r="T922" s="223" t="s">
        <v>451</v>
      </c>
      <c r="U922" s="261">
        <v>176</v>
      </c>
      <c r="V922" s="86" t="s">
        <v>452</v>
      </c>
      <c r="W922" s="223" t="s">
        <v>3331</v>
      </c>
      <c r="X922" s="225" t="s">
        <v>8766</v>
      </c>
      <c r="Y922" s="262">
        <v>69000</v>
      </c>
      <c r="Z922" s="226"/>
      <c r="AA922" s="241">
        <f t="shared" si="7"/>
        <v>0</v>
      </c>
      <c r="AB922" s="237" t="s">
        <v>8767</v>
      </c>
    </row>
    <row r="923" spans="1:28" ht="15" customHeight="1">
      <c r="A923" s="109">
        <v>914</v>
      </c>
      <c r="B923" s="222" t="str">
        <f t="shared" si="6"/>
        <v>Klik Disini</v>
      </c>
      <c r="C923" s="223" t="s">
        <v>8768</v>
      </c>
      <c r="D923" s="223"/>
      <c r="E923" s="223" t="s">
        <v>6880</v>
      </c>
      <c r="F923" s="223" t="s">
        <v>8769</v>
      </c>
      <c r="G923" s="223" t="s">
        <v>8770</v>
      </c>
      <c r="H923" s="223" t="s">
        <v>384</v>
      </c>
      <c r="I923" s="258" t="s">
        <v>1844</v>
      </c>
      <c r="J923" s="186" t="s">
        <v>395</v>
      </c>
      <c r="K923" s="223"/>
      <c r="L923" s="264"/>
      <c r="M923" s="265"/>
      <c r="N923" s="223" t="s">
        <v>449</v>
      </c>
      <c r="O923" s="223" t="s">
        <v>3419</v>
      </c>
      <c r="P923" s="260">
        <v>2017</v>
      </c>
      <c r="Q923" s="260">
        <v>2018</v>
      </c>
      <c r="R923" s="223" t="s">
        <v>3675</v>
      </c>
      <c r="S923" s="223" t="s">
        <v>78</v>
      </c>
      <c r="T923" s="223" t="s">
        <v>451</v>
      </c>
      <c r="U923" s="261">
        <v>240</v>
      </c>
      <c r="V923" s="86" t="s">
        <v>452</v>
      </c>
      <c r="W923" s="223" t="s">
        <v>6709</v>
      </c>
      <c r="X923" s="225" t="s">
        <v>8771</v>
      </c>
      <c r="Y923" s="262">
        <v>95000</v>
      </c>
      <c r="Z923" s="226"/>
      <c r="AA923" s="241">
        <f t="shared" si="7"/>
        <v>0</v>
      </c>
      <c r="AB923" s="237" t="s">
        <v>8772</v>
      </c>
    </row>
    <row r="924" spans="1:28" ht="15" customHeight="1">
      <c r="A924" s="109">
        <v>915</v>
      </c>
      <c r="B924" s="222" t="str">
        <f t="shared" si="6"/>
        <v>Klik Disini</v>
      </c>
      <c r="C924" s="223" t="s">
        <v>8773</v>
      </c>
      <c r="D924" s="223"/>
      <c r="E924" s="223" t="s">
        <v>7190</v>
      </c>
      <c r="F924" s="223" t="s">
        <v>8774</v>
      </c>
      <c r="G924" s="223" t="s">
        <v>8775</v>
      </c>
      <c r="H924" s="223" t="s">
        <v>400</v>
      </c>
      <c r="I924" s="258" t="s">
        <v>1844</v>
      </c>
      <c r="J924" s="186" t="s">
        <v>399</v>
      </c>
      <c r="K924" s="223"/>
      <c r="L924" s="264"/>
      <c r="M924" s="265"/>
      <c r="N924" s="223" t="s">
        <v>449</v>
      </c>
      <c r="O924" s="223" t="s">
        <v>3419</v>
      </c>
      <c r="P924" s="260">
        <v>2015</v>
      </c>
      <c r="Q924" s="260">
        <v>2018</v>
      </c>
      <c r="R924" s="223" t="s">
        <v>3412</v>
      </c>
      <c r="S924" s="223" t="s">
        <v>78</v>
      </c>
      <c r="T924" s="223" t="s">
        <v>451</v>
      </c>
      <c r="U924" s="261">
        <v>320</v>
      </c>
      <c r="V924" s="86" t="s">
        <v>452</v>
      </c>
      <c r="W924" s="223" t="s">
        <v>3881</v>
      </c>
      <c r="X924" s="225" t="s">
        <v>8776</v>
      </c>
      <c r="Y924" s="262">
        <v>83000</v>
      </c>
      <c r="Z924" s="226"/>
      <c r="AA924" s="241">
        <f t="shared" si="7"/>
        <v>0</v>
      </c>
      <c r="AB924" s="237" t="s">
        <v>8777</v>
      </c>
    </row>
    <row r="925" spans="1:28" ht="15" customHeight="1">
      <c r="A925" s="109">
        <v>916</v>
      </c>
      <c r="B925" s="222" t="str">
        <f t="shared" si="6"/>
        <v>Klik Disini</v>
      </c>
      <c r="C925" s="223" t="s">
        <v>8778</v>
      </c>
      <c r="D925" s="223"/>
      <c r="E925" s="223" t="s">
        <v>4565</v>
      </c>
      <c r="F925" s="223" t="s">
        <v>8779</v>
      </c>
      <c r="G925" s="223" t="s">
        <v>8780</v>
      </c>
      <c r="H925" s="223" t="s">
        <v>2070</v>
      </c>
      <c r="I925" s="258" t="s">
        <v>583</v>
      </c>
      <c r="J925" s="186" t="s">
        <v>263</v>
      </c>
      <c r="K925" s="223" t="s">
        <v>1953</v>
      </c>
      <c r="L925" s="223"/>
      <c r="M925" s="259" t="s">
        <v>447</v>
      </c>
      <c r="N925" s="223" t="s">
        <v>449</v>
      </c>
      <c r="O925" s="223" t="s">
        <v>583</v>
      </c>
      <c r="P925" s="260">
        <v>2010</v>
      </c>
      <c r="Q925" s="260">
        <v>2021</v>
      </c>
      <c r="R925" s="223" t="s">
        <v>6981</v>
      </c>
      <c r="S925" s="223" t="s">
        <v>78</v>
      </c>
      <c r="T925" s="223" t="s">
        <v>451</v>
      </c>
      <c r="U925" s="261">
        <v>240</v>
      </c>
      <c r="V925" s="86" t="s">
        <v>452</v>
      </c>
      <c r="W925" s="223" t="s">
        <v>5714</v>
      </c>
      <c r="X925" s="225" t="s">
        <v>8781</v>
      </c>
      <c r="Y925" s="262">
        <v>146500</v>
      </c>
      <c r="Z925" s="226"/>
      <c r="AA925" s="241">
        <f t="shared" si="7"/>
        <v>0</v>
      </c>
      <c r="AB925" s="237" t="s">
        <v>8782</v>
      </c>
    </row>
    <row r="926" spans="1:28" ht="15" customHeight="1">
      <c r="A926" s="109">
        <v>917</v>
      </c>
      <c r="B926" s="222" t="str">
        <f t="shared" si="6"/>
        <v>Klik Disini</v>
      </c>
      <c r="C926" s="223" t="s">
        <v>8783</v>
      </c>
      <c r="D926" s="223"/>
      <c r="E926" s="223" t="s">
        <v>8784</v>
      </c>
      <c r="F926" s="223" t="s">
        <v>8785</v>
      </c>
      <c r="G926" s="223" t="s">
        <v>8786</v>
      </c>
      <c r="H926" s="223" t="s">
        <v>362</v>
      </c>
      <c r="I926" s="258" t="s">
        <v>446</v>
      </c>
      <c r="J926" s="186" t="s">
        <v>361</v>
      </c>
      <c r="K926" s="223"/>
      <c r="L926" s="264"/>
      <c r="M926" s="265"/>
      <c r="N926" s="223" t="s">
        <v>449</v>
      </c>
      <c r="O926" s="223" t="s">
        <v>3419</v>
      </c>
      <c r="P926" s="260">
        <v>2011</v>
      </c>
      <c r="Q926" s="260">
        <v>2018</v>
      </c>
      <c r="R926" s="223" t="s">
        <v>3412</v>
      </c>
      <c r="S926" s="223" t="s">
        <v>78</v>
      </c>
      <c r="T926" s="223" t="s">
        <v>451</v>
      </c>
      <c r="U926" s="261">
        <v>320</v>
      </c>
      <c r="V926" s="86" t="s">
        <v>452</v>
      </c>
      <c r="W926" s="223" t="s">
        <v>6914</v>
      </c>
      <c r="X926" s="225" t="s">
        <v>8787</v>
      </c>
      <c r="Y926" s="262">
        <v>92500</v>
      </c>
      <c r="Z926" s="226"/>
      <c r="AA926" s="241">
        <f t="shared" si="7"/>
        <v>0</v>
      </c>
      <c r="AB926" s="237" t="s">
        <v>8788</v>
      </c>
    </row>
    <row r="927" spans="1:28" ht="15" customHeight="1">
      <c r="A927" s="109">
        <v>918</v>
      </c>
      <c r="B927" s="222" t="str">
        <f t="shared" si="6"/>
        <v>Klik Disini</v>
      </c>
      <c r="C927" s="223" t="s">
        <v>8789</v>
      </c>
      <c r="D927" s="223"/>
      <c r="E927" s="223" t="s">
        <v>8790</v>
      </c>
      <c r="F927" s="223" t="s">
        <v>8791</v>
      </c>
      <c r="G927" s="223" t="s">
        <v>8792</v>
      </c>
      <c r="H927" s="223" t="s">
        <v>583</v>
      </c>
      <c r="I927" s="258" t="s">
        <v>583</v>
      </c>
      <c r="J927" s="186" t="s">
        <v>267</v>
      </c>
      <c r="K927" s="223"/>
      <c r="L927" s="264"/>
      <c r="M927" s="265"/>
      <c r="N927" s="223" t="s">
        <v>449</v>
      </c>
      <c r="O927" s="223" t="s">
        <v>3419</v>
      </c>
      <c r="P927" s="260">
        <v>2010</v>
      </c>
      <c r="Q927" s="260">
        <v>2018</v>
      </c>
      <c r="R927" s="223" t="s">
        <v>3480</v>
      </c>
      <c r="S927" s="223" t="s">
        <v>78</v>
      </c>
      <c r="T927" s="223" t="s">
        <v>451</v>
      </c>
      <c r="U927" s="261">
        <v>223</v>
      </c>
      <c r="V927" s="86" t="s">
        <v>452</v>
      </c>
      <c r="W927" s="223" t="s">
        <v>3331</v>
      </c>
      <c r="X927" s="225" t="s">
        <v>8793</v>
      </c>
      <c r="Y927" s="262">
        <v>64500</v>
      </c>
      <c r="Z927" s="226"/>
      <c r="AA927" s="241">
        <f t="shared" si="7"/>
        <v>0</v>
      </c>
      <c r="AB927" s="237" t="s">
        <v>8794</v>
      </c>
    </row>
    <row r="928" spans="1:28" ht="15" customHeight="1">
      <c r="A928" s="109">
        <v>919</v>
      </c>
      <c r="B928" s="222" t="str">
        <f t="shared" si="6"/>
        <v>Klik Disini</v>
      </c>
      <c r="C928" s="223" t="s">
        <v>8795</v>
      </c>
      <c r="D928" s="223"/>
      <c r="E928" s="223" t="s">
        <v>8796</v>
      </c>
      <c r="F928" s="223" t="s">
        <v>8797</v>
      </c>
      <c r="G928" s="223" t="s">
        <v>8798</v>
      </c>
      <c r="H928" s="223" t="s">
        <v>262</v>
      </c>
      <c r="I928" s="258" t="s">
        <v>446</v>
      </c>
      <c r="J928" s="186" t="s">
        <v>385</v>
      </c>
      <c r="K928" s="223"/>
      <c r="L928" s="264"/>
      <c r="M928" s="265"/>
      <c r="N928" s="223" t="s">
        <v>449</v>
      </c>
      <c r="O928" s="223" t="s">
        <v>3419</v>
      </c>
      <c r="P928" s="260">
        <v>2010</v>
      </c>
      <c r="Q928" s="260">
        <v>2018</v>
      </c>
      <c r="R928" s="223" t="s">
        <v>3412</v>
      </c>
      <c r="S928" s="223" t="s">
        <v>78</v>
      </c>
      <c r="T928" s="223" t="s">
        <v>451</v>
      </c>
      <c r="U928" s="261">
        <v>316</v>
      </c>
      <c r="V928" s="86" t="s">
        <v>452</v>
      </c>
      <c r="W928" s="223" t="s">
        <v>5872</v>
      </c>
      <c r="X928" s="225" t="s">
        <v>8799</v>
      </c>
      <c r="Y928" s="262">
        <v>127500</v>
      </c>
      <c r="Z928" s="226"/>
      <c r="AA928" s="241">
        <f t="shared" si="7"/>
        <v>0</v>
      </c>
      <c r="AB928" s="237" t="s">
        <v>8800</v>
      </c>
    </row>
    <row r="929" spans="1:28" ht="15" customHeight="1">
      <c r="A929" s="109">
        <v>920</v>
      </c>
      <c r="B929" s="222" t="str">
        <f t="shared" si="6"/>
        <v>Klik Disini</v>
      </c>
      <c r="C929" s="223" t="s">
        <v>8801</v>
      </c>
      <c r="D929" s="223"/>
      <c r="E929" s="223" t="s">
        <v>8802</v>
      </c>
      <c r="F929" s="223" t="s">
        <v>8803</v>
      </c>
      <c r="G929" s="223" t="s">
        <v>8804</v>
      </c>
      <c r="H929" s="223" t="s">
        <v>386</v>
      </c>
      <c r="I929" s="258" t="s">
        <v>446</v>
      </c>
      <c r="J929" s="186" t="s">
        <v>385</v>
      </c>
      <c r="K929" s="223"/>
      <c r="L929" s="264"/>
      <c r="M929" s="265"/>
      <c r="N929" s="223" t="s">
        <v>449</v>
      </c>
      <c r="O929" s="223" t="s">
        <v>3419</v>
      </c>
      <c r="P929" s="260">
        <v>2006</v>
      </c>
      <c r="Q929" s="260">
        <v>2018</v>
      </c>
      <c r="R929" s="223" t="s">
        <v>3412</v>
      </c>
      <c r="S929" s="223" t="s">
        <v>78</v>
      </c>
      <c r="T929" s="223" t="s">
        <v>451</v>
      </c>
      <c r="U929" s="261">
        <v>118</v>
      </c>
      <c r="V929" s="86" t="s">
        <v>452</v>
      </c>
      <c r="W929" s="223" t="s">
        <v>6764</v>
      </c>
      <c r="X929" s="225" t="s">
        <v>8805</v>
      </c>
      <c r="Y929" s="262">
        <v>67500</v>
      </c>
      <c r="Z929" s="226"/>
      <c r="AA929" s="241">
        <f t="shared" si="7"/>
        <v>0</v>
      </c>
      <c r="AB929" s="237" t="s">
        <v>8806</v>
      </c>
    </row>
    <row r="930" spans="1:28" ht="15" customHeight="1">
      <c r="A930" s="109">
        <v>921</v>
      </c>
      <c r="B930" s="222" t="str">
        <f t="shared" si="6"/>
        <v>Klik Disini</v>
      </c>
      <c r="C930" s="223" t="s">
        <v>8807</v>
      </c>
      <c r="D930" s="223"/>
      <c r="E930" s="223" t="s">
        <v>8808</v>
      </c>
      <c r="F930" s="223" t="s">
        <v>8809</v>
      </c>
      <c r="G930" s="223" t="s">
        <v>8810</v>
      </c>
      <c r="H930" s="223" t="s">
        <v>262</v>
      </c>
      <c r="I930" s="258" t="s">
        <v>446</v>
      </c>
      <c r="J930" s="186" t="s">
        <v>343</v>
      </c>
      <c r="K930" s="264"/>
      <c r="L930" s="264"/>
      <c r="M930" s="259"/>
      <c r="N930" s="223" t="s">
        <v>449</v>
      </c>
      <c r="O930" s="223" t="s">
        <v>3419</v>
      </c>
      <c r="P930" s="260">
        <v>2011</v>
      </c>
      <c r="Q930" s="260">
        <v>2018</v>
      </c>
      <c r="R930" s="223" t="s">
        <v>3412</v>
      </c>
      <c r="S930" s="223" t="s">
        <v>78</v>
      </c>
      <c r="T930" s="223" t="s">
        <v>451</v>
      </c>
      <c r="U930" s="261">
        <v>136</v>
      </c>
      <c r="V930" s="86" t="s">
        <v>452</v>
      </c>
      <c r="W930" s="223" t="s">
        <v>3427</v>
      </c>
      <c r="X930" s="225" t="s">
        <v>8811</v>
      </c>
      <c r="Y930" s="262">
        <v>123500</v>
      </c>
      <c r="Z930" s="226"/>
      <c r="AA930" s="241">
        <f t="shared" si="7"/>
        <v>0</v>
      </c>
      <c r="AB930" s="237" t="s">
        <v>8812</v>
      </c>
    </row>
    <row r="931" spans="1:28" ht="15" customHeight="1">
      <c r="A931" s="109">
        <v>922</v>
      </c>
      <c r="B931" s="222" t="str">
        <f t="shared" si="6"/>
        <v>Klik Disini</v>
      </c>
      <c r="C931" s="223" t="s">
        <v>8813</v>
      </c>
      <c r="D931" s="223"/>
      <c r="E931" s="223" t="s">
        <v>8814</v>
      </c>
      <c r="F931" s="223" t="s">
        <v>8815</v>
      </c>
      <c r="G931" s="223" t="s">
        <v>8816</v>
      </c>
      <c r="H931" s="223" t="s">
        <v>2070</v>
      </c>
      <c r="I931" s="258" t="s">
        <v>583</v>
      </c>
      <c r="J931" s="186" t="s">
        <v>263</v>
      </c>
      <c r="K931" s="223"/>
      <c r="L931" s="264"/>
      <c r="M931" s="265"/>
      <c r="N931" s="223" t="s">
        <v>449</v>
      </c>
      <c r="O931" s="223" t="s">
        <v>3419</v>
      </c>
      <c r="P931" s="260">
        <v>2013</v>
      </c>
      <c r="Q931" s="260">
        <v>2018</v>
      </c>
      <c r="R931" s="223" t="s">
        <v>3740</v>
      </c>
      <c r="S931" s="223" t="s">
        <v>78</v>
      </c>
      <c r="T931" s="223" t="s">
        <v>451</v>
      </c>
      <c r="U931" s="261">
        <v>44</v>
      </c>
      <c r="V931" s="86" t="s">
        <v>452</v>
      </c>
      <c r="W931" s="223" t="s">
        <v>700</v>
      </c>
      <c r="X931" s="225" t="s">
        <v>8817</v>
      </c>
      <c r="Y931" s="262">
        <v>44500</v>
      </c>
      <c r="Z931" s="226"/>
      <c r="AA931" s="241">
        <f t="shared" si="7"/>
        <v>0</v>
      </c>
      <c r="AB931" s="237" t="s">
        <v>8818</v>
      </c>
    </row>
    <row r="932" spans="1:28" ht="15" customHeight="1">
      <c r="A932" s="109">
        <v>923</v>
      </c>
      <c r="B932" s="222" t="str">
        <f t="shared" si="6"/>
        <v>Klik Disini</v>
      </c>
      <c r="C932" s="223" t="s">
        <v>8819</v>
      </c>
      <c r="D932" s="223"/>
      <c r="E932" s="223" t="s">
        <v>6375</v>
      </c>
      <c r="F932" s="223" t="s">
        <v>8820</v>
      </c>
      <c r="G932" s="223" t="s">
        <v>8821</v>
      </c>
      <c r="H932" s="223" t="s">
        <v>386</v>
      </c>
      <c r="I932" s="258" t="s">
        <v>446</v>
      </c>
      <c r="J932" s="186" t="s">
        <v>385</v>
      </c>
      <c r="K932" s="223"/>
      <c r="L932" s="264"/>
      <c r="M932" s="265"/>
      <c r="N932" s="223" t="s">
        <v>449</v>
      </c>
      <c r="O932" s="223" t="s">
        <v>3419</v>
      </c>
      <c r="P932" s="260">
        <v>2015</v>
      </c>
      <c r="Q932" s="260">
        <v>2018</v>
      </c>
      <c r="R932" s="223" t="s">
        <v>3412</v>
      </c>
      <c r="S932" s="223" t="s">
        <v>78</v>
      </c>
      <c r="T932" s="223" t="s">
        <v>451</v>
      </c>
      <c r="U932" s="261">
        <v>145</v>
      </c>
      <c r="V932" s="86" t="s">
        <v>452</v>
      </c>
      <c r="W932" s="223" t="s">
        <v>6446</v>
      </c>
      <c r="X932" s="225" t="s">
        <v>8822</v>
      </c>
      <c r="Y932" s="262">
        <v>66000</v>
      </c>
      <c r="Z932" s="226"/>
      <c r="AA932" s="241">
        <f t="shared" si="7"/>
        <v>0</v>
      </c>
      <c r="AB932" s="237" t="s">
        <v>8823</v>
      </c>
    </row>
    <row r="933" spans="1:28" ht="15" customHeight="1">
      <c r="A933" s="109">
        <v>924</v>
      </c>
      <c r="B933" s="222" t="str">
        <f t="shared" si="6"/>
        <v>Klik Disini</v>
      </c>
      <c r="C933" s="223" t="s">
        <v>8824</v>
      </c>
      <c r="D933" s="223"/>
      <c r="E933" s="223" t="s">
        <v>5888</v>
      </c>
      <c r="F933" s="223" t="s">
        <v>8825</v>
      </c>
      <c r="G933" s="223" t="s">
        <v>8826</v>
      </c>
      <c r="H933" s="223" t="s">
        <v>583</v>
      </c>
      <c r="I933" s="258" t="s">
        <v>583</v>
      </c>
      <c r="J933" s="186" t="s">
        <v>267</v>
      </c>
      <c r="K933" s="223"/>
      <c r="L933" s="264"/>
      <c r="M933" s="265"/>
      <c r="N933" s="223" t="s">
        <v>449</v>
      </c>
      <c r="O933" s="223" t="s">
        <v>3419</v>
      </c>
      <c r="P933" s="260">
        <v>2011</v>
      </c>
      <c r="Q933" s="260">
        <v>2018</v>
      </c>
      <c r="R933" s="223" t="s">
        <v>3480</v>
      </c>
      <c r="S933" s="223" t="s">
        <v>78</v>
      </c>
      <c r="T933" s="223" t="s">
        <v>451</v>
      </c>
      <c r="U933" s="261">
        <v>226</v>
      </c>
      <c r="V933" s="86" t="s">
        <v>452</v>
      </c>
      <c r="W933" s="223" t="s">
        <v>6402</v>
      </c>
      <c r="X933" s="225" t="s">
        <v>8827</v>
      </c>
      <c r="Y933" s="262">
        <v>62500</v>
      </c>
      <c r="Z933" s="226"/>
      <c r="AA933" s="241">
        <f t="shared" si="7"/>
        <v>0</v>
      </c>
      <c r="AB933" s="237" t="s">
        <v>8828</v>
      </c>
    </row>
    <row r="934" spans="1:28" ht="15" customHeight="1">
      <c r="A934" s="109">
        <v>925</v>
      </c>
      <c r="B934" s="222" t="str">
        <f t="shared" si="6"/>
        <v>Klik Disini</v>
      </c>
      <c r="C934" s="223" t="s">
        <v>8829</v>
      </c>
      <c r="D934" s="223"/>
      <c r="E934" s="223" t="s">
        <v>8830</v>
      </c>
      <c r="F934" s="223" t="s">
        <v>8831</v>
      </c>
      <c r="G934" s="223" t="s">
        <v>8832</v>
      </c>
      <c r="H934" s="223" t="s">
        <v>314</v>
      </c>
      <c r="I934" s="258" t="s">
        <v>3447</v>
      </c>
      <c r="J934" s="186" t="s">
        <v>313</v>
      </c>
      <c r="K934" s="223"/>
      <c r="L934" s="264"/>
      <c r="M934" s="265"/>
      <c r="N934" s="223" t="s">
        <v>449</v>
      </c>
      <c r="O934" s="223" t="s">
        <v>3419</v>
      </c>
      <c r="P934" s="260">
        <v>2008</v>
      </c>
      <c r="Q934" s="260">
        <v>2018</v>
      </c>
      <c r="R934" s="223" t="s">
        <v>3412</v>
      </c>
      <c r="S934" s="223" t="s">
        <v>78</v>
      </c>
      <c r="T934" s="223" t="s">
        <v>451</v>
      </c>
      <c r="U934" s="261">
        <v>64</v>
      </c>
      <c r="V934" s="86" t="s">
        <v>452</v>
      </c>
      <c r="W934" s="223" t="s">
        <v>8833</v>
      </c>
      <c r="X934" s="225" t="s">
        <v>8834</v>
      </c>
      <c r="Y934" s="262">
        <v>62000</v>
      </c>
      <c r="Z934" s="226"/>
      <c r="AA934" s="241">
        <f t="shared" si="7"/>
        <v>0</v>
      </c>
      <c r="AB934" s="237" t="s">
        <v>8835</v>
      </c>
    </row>
    <row r="935" spans="1:28" ht="15" customHeight="1">
      <c r="A935" s="109">
        <v>926</v>
      </c>
      <c r="B935" s="222" t="str">
        <f t="shared" si="6"/>
        <v>Klik Disini</v>
      </c>
      <c r="C935" s="223" t="s">
        <v>8836</v>
      </c>
      <c r="D935" s="223"/>
      <c r="E935" s="223" t="s">
        <v>8837</v>
      </c>
      <c r="F935" s="223" t="s">
        <v>8838</v>
      </c>
      <c r="G935" s="223" t="s">
        <v>8839</v>
      </c>
      <c r="H935" s="223" t="s">
        <v>460</v>
      </c>
      <c r="I935" s="258" t="s">
        <v>446</v>
      </c>
      <c r="J935" s="186" t="s">
        <v>373</v>
      </c>
      <c r="K935" s="223"/>
      <c r="L935" s="264"/>
      <c r="M935" s="265"/>
      <c r="N935" s="223" t="s">
        <v>449</v>
      </c>
      <c r="O935" s="223" t="s">
        <v>3419</v>
      </c>
      <c r="P935" s="260">
        <v>2011</v>
      </c>
      <c r="Q935" s="260">
        <v>2018</v>
      </c>
      <c r="R935" s="223" t="s">
        <v>3412</v>
      </c>
      <c r="S935" s="223" t="s">
        <v>78</v>
      </c>
      <c r="T935" s="223" t="s">
        <v>451</v>
      </c>
      <c r="U935" s="261">
        <v>152</v>
      </c>
      <c r="V935" s="86" t="s">
        <v>452</v>
      </c>
      <c r="W935" s="223" t="s">
        <v>6746</v>
      </c>
      <c r="X935" s="225" t="s">
        <v>8840</v>
      </c>
      <c r="Y935" s="262">
        <v>48500</v>
      </c>
      <c r="Z935" s="226"/>
      <c r="AA935" s="241">
        <f t="shared" si="7"/>
        <v>0</v>
      </c>
      <c r="AB935" s="237" t="s">
        <v>8841</v>
      </c>
    </row>
    <row r="936" spans="1:28" ht="15" customHeight="1">
      <c r="A936" s="109">
        <v>927</v>
      </c>
      <c r="B936" s="222" t="str">
        <f t="shared" si="6"/>
        <v>Klik Disini</v>
      </c>
      <c r="C936" s="223" t="s">
        <v>8842</v>
      </c>
      <c r="D936" s="223"/>
      <c r="E936" s="223" t="s">
        <v>6375</v>
      </c>
      <c r="F936" s="223" t="s">
        <v>8843</v>
      </c>
      <c r="G936" s="223" t="s">
        <v>8844</v>
      </c>
      <c r="H936" s="223" t="s">
        <v>553</v>
      </c>
      <c r="I936" s="258" t="s">
        <v>446</v>
      </c>
      <c r="J936" s="186" t="s">
        <v>353</v>
      </c>
      <c r="K936" s="223"/>
      <c r="L936" s="264"/>
      <c r="M936" s="265"/>
      <c r="N936" s="223" t="s">
        <v>449</v>
      </c>
      <c r="O936" s="223" t="s">
        <v>3419</v>
      </c>
      <c r="P936" s="260">
        <v>2009</v>
      </c>
      <c r="Q936" s="260">
        <v>2018</v>
      </c>
      <c r="R936" s="223" t="s">
        <v>3412</v>
      </c>
      <c r="S936" s="223" t="s">
        <v>78</v>
      </c>
      <c r="T936" s="223" t="s">
        <v>451</v>
      </c>
      <c r="U936" s="261">
        <v>160</v>
      </c>
      <c r="V936" s="86" t="s">
        <v>452</v>
      </c>
      <c r="W936" s="223" t="s">
        <v>1820</v>
      </c>
      <c r="X936" s="225" t="s">
        <v>8845</v>
      </c>
      <c r="Y936" s="262">
        <v>66000</v>
      </c>
      <c r="Z936" s="226"/>
      <c r="AA936" s="241">
        <f t="shared" si="7"/>
        <v>0</v>
      </c>
      <c r="AB936" s="237" t="s">
        <v>8846</v>
      </c>
    </row>
    <row r="937" spans="1:28" ht="15" customHeight="1">
      <c r="A937" s="109">
        <v>928</v>
      </c>
      <c r="B937" s="222" t="str">
        <f t="shared" si="6"/>
        <v>Klik Disini</v>
      </c>
      <c r="C937" s="223" t="s">
        <v>8847</v>
      </c>
      <c r="D937" s="223"/>
      <c r="E937" s="223" t="s">
        <v>8848</v>
      </c>
      <c r="F937" s="223" t="s">
        <v>8849</v>
      </c>
      <c r="G937" s="223" t="s">
        <v>8850</v>
      </c>
      <c r="H937" s="223" t="s">
        <v>384</v>
      </c>
      <c r="I937" s="258" t="s">
        <v>446</v>
      </c>
      <c r="J937" s="186" t="s">
        <v>383</v>
      </c>
      <c r="K937" s="223"/>
      <c r="L937" s="264"/>
      <c r="M937" s="265"/>
      <c r="N937" s="223" t="s">
        <v>449</v>
      </c>
      <c r="O937" s="223" t="s">
        <v>3419</v>
      </c>
      <c r="P937" s="260">
        <v>2011</v>
      </c>
      <c r="Q937" s="260">
        <v>2018</v>
      </c>
      <c r="R937" s="223" t="s">
        <v>3412</v>
      </c>
      <c r="S937" s="223" t="s">
        <v>78</v>
      </c>
      <c r="T937" s="223" t="s">
        <v>451</v>
      </c>
      <c r="U937" s="261">
        <v>208</v>
      </c>
      <c r="V937" s="86" t="s">
        <v>452</v>
      </c>
      <c r="W937" s="223" t="s">
        <v>611</v>
      </c>
      <c r="X937" s="225" t="s">
        <v>8851</v>
      </c>
      <c r="Y937" s="262">
        <v>64000</v>
      </c>
      <c r="Z937" s="226"/>
      <c r="AA937" s="241">
        <f t="shared" si="7"/>
        <v>0</v>
      </c>
      <c r="AB937" s="237" t="s">
        <v>8852</v>
      </c>
    </row>
    <row r="938" spans="1:28" ht="15" customHeight="1">
      <c r="A938" s="109">
        <v>929</v>
      </c>
      <c r="B938" s="222" t="str">
        <f t="shared" si="6"/>
        <v>Klik Disini</v>
      </c>
      <c r="C938" s="223" t="s">
        <v>8853</v>
      </c>
      <c r="D938" s="223"/>
      <c r="E938" s="223" t="s">
        <v>8611</v>
      </c>
      <c r="F938" s="223" t="s">
        <v>8854</v>
      </c>
      <c r="G938" s="223" t="s">
        <v>8855</v>
      </c>
      <c r="H938" s="223" t="s">
        <v>384</v>
      </c>
      <c r="I938" s="258" t="s">
        <v>446</v>
      </c>
      <c r="J938" s="186" t="s">
        <v>383</v>
      </c>
      <c r="K938" s="223"/>
      <c r="L938" s="264"/>
      <c r="M938" s="265"/>
      <c r="N938" s="223" t="s">
        <v>449</v>
      </c>
      <c r="O938" s="223" t="s">
        <v>3419</v>
      </c>
      <c r="P938" s="260">
        <v>2010</v>
      </c>
      <c r="Q938" s="260">
        <v>2018</v>
      </c>
      <c r="R938" s="223" t="s">
        <v>3412</v>
      </c>
      <c r="S938" s="223" t="s">
        <v>78</v>
      </c>
      <c r="T938" s="223" t="s">
        <v>451</v>
      </c>
      <c r="U938" s="261">
        <v>215</v>
      </c>
      <c r="V938" s="86" t="s">
        <v>452</v>
      </c>
      <c r="W938" s="223" t="s">
        <v>1161</v>
      </c>
      <c r="X938" s="225" t="s">
        <v>8856</v>
      </c>
      <c r="Y938" s="262">
        <v>69000</v>
      </c>
      <c r="Z938" s="226"/>
      <c r="AA938" s="241">
        <f t="shared" si="7"/>
        <v>0</v>
      </c>
      <c r="AB938" s="237" t="s">
        <v>8857</v>
      </c>
    </row>
    <row r="939" spans="1:28" ht="15" customHeight="1">
      <c r="A939" s="109">
        <v>930</v>
      </c>
      <c r="B939" s="222" t="str">
        <f t="shared" si="6"/>
        <v>Klik Disini</v>
      </c>
      <c r="C939" s="223" t="s">
        <v>8858</v>
      </c>
      <c r="D939" s="223"/>
      <c r="E939" s="223" t="s">
        <v>8859</v>
      </c>
      <c r="F939" s="223" t="s">
        <v>8860</v>
      </c>
      <c r="G939" s="223" t="s">
        <v>8861</v>
      </c>
      <c r="H939" s="223" t="s">
        <v>384</v>
      </c>
      <c r="I939" s="258" t="s">
        <v>446</v>
      </c>
      <c r="J939" s="186" t="s">
        <v>383</v>
      </c>
      <c r="K939" s="223"/>
      <c r="L939" s="264"/>
      <c r="M939" s="265"/>
      <c r="N939" s="223" t="s">
        <v>449</v>
      </c>
      <c r="O939" s="223" t="s">
        <v>3419</v>
      </c>
      <c r="P939" s="260">
        <v>2011</v>
      </c>
      <c r="Q939" s="260">
        <v>2018</v>
      </c>
      <c r="R939" s="223" t="s">
        <v>3412</v>
      </c>
      <c r="S939" s="223" t="s">
        <v>78</v>
      </c>
      <c r="T939" s="223" t="s">
        <v>451</v>
      </c>
      <c r="U939" s="261">
        <v>278</v>
      </c>
      <c r="V939" s="86" t="s">
        <v>452</v>
      </c>
      <c r="W939" s="223" t="s">
        <v>1124</v>
      </c>
      <c r="X939" s="225" t="s">
        <v>8862</v>
      </c>
      <c r="Y939" s="262">
        <v>73000</v>
      </c>
      <c r="Z939" s="226"/>
      <c r="AA939" s="241">
        <f t="shared" si="7"/>
        <v>0</v>
      </c>
      <c r="AB939" s="237" t="s">
        <v>8863</v>
      </c>
    </row>
    <row r="940" spans="1:28" ht="15" customHeight="1">
      <c r="A940" s="109">
        <v>931</v>
      </c>
      <c r="B940" s="222" t="str">
        <f t="shared" si="6"/>
        <v>Klik Disini</v>
      </c>
      <c r="C940" s="223" t="s">
        <v>8864</v>
      </c>
      <c r="D940" s="223"/>
      <c r="E940" s="223" t="s">
        <v>8611</v>
      </c>
      <c r="F940" s="223" t="s">
        <v>8865</v>
      </c>
      <c r="G940" s="223" t="s">
        <v>8866</v>
      </c>
      <c r="H940" s="223" t="s">
        <v>384</v>
      </c>
      <c r="I940" s="258" t="s">
        <v>446</v>
      </c>
      <c r="J940" s="186" t="s">
        <v>383</v>
      </c>
      <c r="K940" s="223"/>
      <c r="L940" s="264"/>
      <c r="M940" s="265"/>
      <c r="N940" s="223" t="s">
        <v>449</v>
      </c>
      <c r="O940" s="223" t="s">
        <v>3419</v>
      </c>
      <c r="P940" s="260">
        <v>2011</v>
      </c>
      <c r="Q940" s="260">
        <v>2018</v>
      </c>
      <c r="R940" s="223" t="s">
        <v>3412</v>
      </c>
      <c r="S940" s="223" t="s">
        <v>78</v>
      </c>
      <c r="T940" s="223" t="s">
        <v>451</v>
      </c>
      <c r="U940" s="261">
        <v>232</v>
      </c>
      <c r="V940" s="86" t="s">
        <v>452</v>
      </c>
      <c r="W940" s="223" t="s">
        <v>1161</v>
      </c>
      <c r="X940" s="225" t="s">
        <v>8867</v>
      </c>
      <c r="Y940" s="262">
        <v>62500</v>
      </c>
      <c r="Z940" s="226"/>
      <c r="AA940" s="241">
        <f t="shared" si="7"/>
        <v>0</v>
      </c>
      <c r="AB940" s="237" t="s">
        <v>8868</v>
      </c>
    </row>
    <row r="941" spans="1:28" ht="15" customHeight="1">
      <c r="A941" s="109">
        <v>932</v>
      </c>
      <c r="B941" s="222" t="str">
        <f t="shared" si="6"/>
        <v>Klik Disini</v>
      </c>
      <c r="C941" s="223" t="s">
        <v>8869</v>
      </c>
      <c r="D941" s="223"/>
      <c r="E941" s="223" t="s">
        <v>8870</v>
      </c>
      <c r="F941" s="223" t="s">
        <v>8871</v>
      </c>
      <c r="G941" s="223" t="s">
        <v>8872</v>
      </c>
      <c r="H941" s="223" t="s">
        <v>384</v>
      </c>
      <c r="I941" s="258" t="s">
        <v>446</v>
      </c>
      <c r="J941" s="186" t="s">
        <v>383</v>
      </c>
      <c r="K941" s="223"/>
      <c r="L941" s="264"/>
      <c r="M941" s="265"/>
      <c r="N941" s="223" t="s">
        <v>449</v>
      </c>
      <c r="O941" s="223" t="s">
        <v>3419</v>
      </c>
      <c r="P941" s="260">
        <v>2011</v>
      </c>
      <c r="Q941" s="260">
        <v>2018</v>
      </c>
      <c r="R941" s="223" t="s">
        <v>3412</v>
      </c>
      <c r="S941" s="223" t="s">
        <v>78</v>
      </c>
      <c r="T941" s="223" t="s">
        <v>451</v>
      </c>
      <c r="U941" s="261">
        <v>240</v>
      </c>
      <c r="V941" s="86" t="s">
        <v>452</v>
      </c>
      <c r="W941" s="223" t="s">
        <v>5780</v>
      </c>
      <c r="X941" s="225" t="s">
        <v>8873</v>
      </c>
      <c r="Y941" s="262">
        <v>58500</v>
      </c>
      <c r="Z941" s="226"/>
      <c r="AA941" s="241">
        <f t="shared" si="7"/>
        <v>0</v>
      </c>
      <c r="AB941" s="237" t="s">
        <v>8874</v>
      </c>
    </row>
    <row r="942" spans="1:28" ht="15" customHeight="1">
      <c r="A942" s="109">
        <v>933</v>
      </c>
      <c r="B942" s="222" t="str">
        <f t="shared" si="6"/>
        <v>Klik Disini</v>
      </c>
      <c r="C942" s="223" t="s">
        <v>8875</v>
      </c>
      <c r="D942" s="223"/>
      <c r="E942" s="223" t="s">
        <v>8870</v>
      </c>
      <c r="F942" s="223" t="s">
        <v>8876</v>
      </c>
      <c r="G942" s="223" t="s">
        <v>8877</v>
      </c>
      <c r="H942" s="223" t="s">
        <v>384</v>
      </c>
      <c r="I942" s="258" t="s">
        <v>446</v>
      </c>
      <c r="J942" s="186" t="s">
        <v>383</v>
      </c>
      <c r="K942" s="223"/>
      <c r="L942" s="264"/>
      <c r="M942" s="265"/>
      <c r="N942" s="223" t="s">
        <v>449</v>
      </c>
      <c r="O942" s="223" t="s">
        <v>3419</v>
      </c>
      <c r="P942" s="260">
        <v>2011</v>
      </c>
      <c r="Q942" s="260">
        <v>2018</v>
      </c>
      <c r="R942" s="223" t="s">
        <v>3412</v>
      </c>
      <c r="S942" s="223" t="s">
        <v>78</v>
      </c>
      <c r="T942" s="223" t="s">
        <v>451</v>
      </c>
      <c r="U942" s="261">
        <v>192</v>
      </c>
      <c r="V942" s="86" t="s">
        <v>452</v>
      </c>
      <c r="W942" s="223" t="s">
        <v>563</v>
      </c>
      <c r="X942" s="225" t="s">
        <v>8878</v>
      </c>
      <c r="Y942" s="262">
        <v>64000</v>
      </c>
      <c r="Z942" s="226"/>
      <c r="AA942" s="241">
        <f t="shared" si="7"/>
        <v>0</v>
      </c>
      <c r="AB942" s="237" t="s">
        <v>8879</v>
      </c>
    </row>
    <row r="943" spans="1:28" ht="15" customHeight="1">
      <c r="A943" s="109">
        <v>934</v>
      </c>
      <c r="B943" s="222" t="str">
        <f t="shared" si="6"/>
        <v>Klik Disini</v>
      </c>
      <c r="C943" s="223" t="s">
        <v>8880</v>
      </c>
      <c r="D943" s="223"/>
      <c r="E943" s="223" t="s">
        <v>8881</v>
      </c>
      <c r="F943" s="223" t="s">
        <v>8882</v>
      </c>
      <c r="G943" s="223" t="s">
        <v>8883</v>
      </c>
      <c r="H943" s="223" t="s">
        <v>262</v>
      </c>
      <c r="I943" s="258" t="s">
        <v>446</v>
      </c>
      <c r="J943" s="186" t="s">
        <v>341</v>
      </c>
      <c r="K943" s="223"/>
      <c r="L943" s="264"/>
      <c r="M943" s="265"/>
      <c r="N943" s="223" t="s">
        <v>449</v>
      </c>
      <c r="O943" s="223" t="s">
        <v>3419</v>
      </c>
      <c r="P943" s="260">
        <v>2004</v>
      </c>
      <c r="Q943" s="260">
        <v>2018</v>
      </c>
      <c r="R943" s="223" t="s">
        <v>3412</v>
      </c>
      <c r="S943" s="223" t="s">
        <v>78</v>
      </c>
      <c r="T943" s="223" t="s">
        <v>451</v>
      </c>
      <c r="U943" s="261">
        <v>118</v>
      </c>
      <c r="V943" s="86" t="s">
        <v>452</v>
      </c>
      <c r="W943" s="223" t="s">
        <v>1102</v>
      </c>
      <c r="X943" s="225" t="s">
        <v>8884</v>
      </c>
      <c r="Y943" s="262">
        <v>70000</v>
      </c>
      <c r="Z943" s="226"/>
      <c r="AA943" s="241">
        <f t="shared" si="7"/>
        <v>0</v>
      </c>
      <c r="AB943" s="237" t="s">
        <v>8885</v>
      </c>
    </row>
    <row r="944" spans="1:28" ht="15" customHeight="1">
      <c r="A944" s="109">
        <v>935</v>
      </c>
      <c r="B944" s="222" t="str">
        <f t="shared" si="6"/>
        <v>Klik Disini</v>
      </c>
      <c r="C944" s="223" t="s">
        <v>8886</v>
      </c>
      <c r="D944" s="223"/>
      <c r="E944" s="223" t="s">
        <v>7217</v>
      </c>
      <c r="F944" s="223" t="s">
        <v>8887</v>
      </c>
      <c r="G944" s="223" t="s">
        <v>8888</v>
      </c>
      <c r="H944" s="223" t="s">
        <v>3662</v>
      </c>
      <c r="I944" s="258" t="s">
        <v>592</v>
      </c>
      <c r="J944" s="186" t="s">
        <v>322</v>
      </c>
      <c r="K944" s="223" t="s">
        <v>1953</v>
      </c>
      <c r="L944" s="223"/>
      <c r="M944" s="259" t="s">
        <v>447</v>
      </c>
      <c r="N944" s="223" t="s">
        <v>449</v>
      </c>
      <c r="O944" s="223" t="s">
        <v>450</v>
      </c>
      <c r="P944" s="260">
        <v>2011</v>
      </c>
      <c r="Q944" s="260">
        <v>2018</v>
      </c>
      <c r="R944" s="223" t="s">
        <v>3643</v>
      </c>
      <c r="S944" s="223" t="s">
        <v>78</v>
      </c>
      <c r="T944" s="223" t="s">
        <v>451</v>
      </c>
      <c r="U944" s="261">
        <v>444</v>
      </c>
      <c r="V944" s="86" t="s">
        <v>452</v>
      </c>
      <c r="W944" s="223" t="s">
        <v>3556</v>
      </c>
      <c r="X944" s="225" t="s">
        <v>8889</v>
      </c>
      <c r="Y944" s="262">
        <v>234000</v>
      </c>
      <c r="Z944" s="226"/>
      <c r="AA944" s="241">
        <f t="shared" si="7"/>
        <v>0</v>
      </c>
      <c r="AB944" s="237" t="s">
        <v>8890</v>
      </c>
    </row>
    <row r="945" spans="1:28" ht="15" customHeight="1">
      <c r="A945" s="109">
        <v>936</v>
      </c>
      <c r="B945" s="222" t="str">
        <f t="shared" si="6"/>
        <v>Klik Disini</v>
      </c>
      <c r="C945" s="223" t="s">
        <v>8891</v>
      </c>
      <c r="D945" s="223"/>
      <c r="E945" s="223" t="s">
        <v>8892</v>
      </c>
      <c r="F945" s="223" t="s">
        <v>8893</v>
      </c>
      <c r="G945" s="223" t="s">
        <v>8894</v>
      </c>
      <c r="H945" s="223" t="s">
        <v>1056</v>
      </c>
      <c r="I945" s="258" t="s">
        <v>583</v>
      </c>
      <c r="J945" s="186" t="s">
        <v>265</v>
      </c>
      <c r="K945" s="223"/>
      <c r="L945" s="264"/>
      <c r="M945" s="265"/>
      <c r="N945" s="223" t="s">
        <v>449</v>
      </c>
      <c r="O945" s="223" t="s">
        <v>3419</v>
      </c>
      <c r="P945" s="260">
        <v>2011</v>
      </c>
      <c r="Q945" s="260">
        <v>2018</v>
      </c>
      <c r="R945" s="223" t="s">
        <v>3480</v>
      </c>
      <c r="S945" s="223" t="s">
        <v>78</v>
      </c>
      <c r="T945" s="223" t="s">
        <v>451</v>
      </c>
      <c r="U945" s="261">
        <v>168</v>
      </c>
      <c r="V945" s="86" t="s">
        <v>452</v>
      </c>
      <c r="W945" s="223" t="s">
        <v>736</v>
      </c>
      <c r="X945" s="225" t="s">
        <v>8895</v>
      </c>
      <c r="Y945" s="262">
        <v>48500</v>
      </c>
      <c r="Z945" s="226"/>
      <c r="AA945" s="241">
        <f t="shared" si="7"/>
        <v>0</v>
      </c>
      <c r="AB945" s="237" t="s">
        <v>8896</v>
      </c>
    </row>
    <row r="946" spans="1:28" ht="15" customHeight="1">
      <c r="A946" s="109">
        <v>937</v>
      </c>
      <c r="B946" s="222" t="str">
        <f t="shared" si="6"/>
        <v>Klik Disini</v>
      </c>
      <c r="C946" s="223" t="s">
        <v>8897</v>
      </c>
      <c r="D946" s="223"/>
      <c r="E946" s="223" t="s">
        <v>7656</v>
      </c>
      <c r="F946" s="223" t="s">
        <v>8898</v>
      </c>
      <c r="G946" s="223" t="s">
        <v>8899</v>
      </c>
      <c r="H946" s="223" t="s">
        <v>3662</v>
      </c>
      <c r="I946" s="258" t="s">
        <v>592</v>
      </c>
      <c r="J946" s="186" t="s">
        <v>322</v>
      </c>
      <c r="K946" s="223"/>
      <c r="L946" s="264"/>
      <c r="M946" s="265"/>
      <c r="N946" s="223" t="s">
        <v>449</v>
      </c>
      <c r="O946" s="223" t="s">
        <v>3419</v>
      </c>
      <c r="P946" s="260">
        <v>2010</v>
      </c>
      <c r="Q946" s="260">
        <v>2018</v>
      </c>
      <c r="R946" s="223" t="s">
        <v>3643</v>
      </c>
      <c r="S946" s="223" t="s">
        <v>78</v>
      </c>
      <c r="T946" s="223" t="s">
        <v>451</v>
      </c>
      <c r="U946" s="261">
        <v>282</v>
      </c>
      <c r="V946" s="86" t="s">
        <v>452</v>
      </c>
      <c r="W946" s="223" t="s">
        <v>2657</v>
      </c>
      <c r="X946" s="225" t="s">
        <v>8900</v>
      </c>
      <c r="Y946" s="262">
        <v>88500</v>
      </c>
      <c r="Z946" s="226"/>
      <c r="AA946" s="241">
        <f t="shared" si="7"/>
        <v>0</v>
      </c>
      <c r="AB946" s="237" t="s">
        <v>8901</v>
      </c>
    </row>
    <row r="947" spans="1:28" ht="15" customHeight="1">
      <c r="A947" s="109">
        <v>938</v>
      </c>
      <c r="B947" s="222" t="str">
        <f t="shared" si="6"/>
        <v>Klik Disini</v>
      </c>
      <c r="C947" s="223" t="s">
        <v>8902</v>
      </c>
      <c r="D947" s="223"/>
      <c r="E947" s="223" t="s">
        <v>8903</v>
      </c>
      <c r="F947" s="223" t="s">
        <v>8904</v>
      </c>
      <c r="G947" s="223" t="s">
        <v>8905</v>
      </c>
      <c r="H947" s="223" t="s">
        <v>553</v>
      </c>
      <c r="I947" s="258" t="s">
        <v>446</v>
      </c>
      <c r="J947" s="186" t="s">
        <v>353</v>
      </c>
      <c r="K947" s="223"/>
      <c r="L947" s="264"/>
      <c r="M947" s="265"/>
      <c r="N947" s="223" t="s">
        <v>449</v>
      </c>
      <c r="O947" s="223" t="s">
        <v>3419</v>
      </c>
      <c r="P947" s="260">
        <v>2011</v>
      </c>
      <c r="Q947" s="260">
        <v>2018</v>
      </c>
      <c r="R947" s="223" t="s">
        <v>3412</v>
      </c>
      <c r="S947" s="223" t="s">
        <v>78</v>
      </c>
      <c r="T947" s="223" t="s">
        <v>451</v>
      </c>
      <c r="U947" s="261">
        <v>276</v>
      </c>
      <c r="V947" s="86" t="s">
        <v>452</v>
      </c>
      <c r="W947" s="223" t="s">
        <v>1859</v>
      </c>
      <c r="X947" s="225" t="s">
        <v>8906</v>
      </c>
      <c r="Y947" s="262">
        <v>91000</v>
      </c>
      <c r="Z947" s="226"/>
      <c r="AA947" s="241">
        <f t="shared" si="7"/>
        <v>0</v>
      </c>
      <c r="AB947" s="237" t="s">
        <v>8907</v>
      </c>
    </row>
    <row r="948" spans="1:28" ht="15" customHeight="1">
      <c r="A948" s="109">
        <v>939</v>
      </c>
      <c r="B948" s="222" t="str">
        <f t="shared" si="6"/>
        <v>Klik Disini</v>
      </c>
      <c r="C948" s="223" t="s">
        <v>8908</v>
      </c>
      <c r="D948" s="223"/>
      <c r="E948" s="223" t="s">
        <v>6406</v>
      </c>
      <c r="F948" s="223" t="s">
        <v>8909</v>
      </c>
      <c r="G948" s="223" t="s">
        <v>8910</v>
      </c>
      <c r="H948" s="223" t="s">
        <v>1027</v>
      </c>
      <c r="I948" s="258" t="s">
        <v>446</v>
      </c>
      <c r="J948" s="186" t="s">
        <v>347</v>
      </c>
      <c r="K948" s="223"/>
      <c r="L948" s="264"/>
      <c r="M948" s="265"/>
      <c r="N948" s="223"/>
      <c r="O948" s="223"/>
      <c r="P948" s="260">
        <v>2011</v>
      </c>
      <c r="Q948" s="260">
        <v>2018</v>
      </c>
      <c r="R948" s="223" t="s">
        <v>3643</v>
      </c>
      <c r="S948" s="223" t="s">
        <v>78</v>
      </c>
      <c r="T948" s="223"/>
      <c r="U948" s="261">
        <v>86</v>
      </c>
      <c r="V948" s="86" t="s">
        <v>452</v>
      </c>
      <c r="W948" s="223" t="s">
        <v>6169</v>
      </c>
      <c r="X948" s="225" t="s">
        <v>8911</v>
      </c>
      <c r="Y948" s="262">
        <v>64000</v>
      </c>
      <c r="Z948" s="226"/>
      <c r="AA948" s="241">
        <f t="shared" si="7"/>
        <v>0</v>
      </c>
      <c r="AB948" s="237" t="s">
        <v>8912</v>
      </c>
    </row>
    <row r="949" spans="1:28" ht="15" customHeight="1">
      <c r="A949" s="109">
        <v>940</v>
      </c>
      <c r="B949" s="222" t="str">
        <f t="shared" si="6"/>
        <v>Klik Disini</v>
      </c>
      <c r="C949" s="223" t="s">
        <v>8913</v>
      </c>
      <c r="D949" s="223"/>
      <c r="E949" s="223" t="s">
        <v>3802</v>
      </c>
      <c r="F949" s="223" t="s">
        <v>8914</v>
      </c>
      <c r="G949" s="223" t="s">
        <v>8915</v>
      </c>
      <c r="H949" s="223" t="s">
        <v>782</v>
      </c>
      <c r="I949" s="258" t="s">
        <v>446</v>
      </c>
      <c r="J949" s="186" t="s">
        <v>353</v>
      </c>
      <c r="K949" s="223"/>
      <c r="L949" s="264"/>
      <c r="M949" s="265"/>
      <c r="N949" s="223" t="s">
        <v>449</v>
      </c>
      <c r="O949" s="223" t="s">
        <v>3419</v>
      </c>
      <c r="P949" s="260">
        <v>2009</v>
      </c>
      <c r="Q949" s="260">
        <v>2018</v>
      </c>
      <c r="R949" s="223" t="s">
        <v>3412</v>
      </c>
      <c r="S949" s="223" t="s">
        <v>78</v>
      </c>
      <c r="T949" s="223" t="s">
        <v>451</v>
      </c>
      <c r="U949" s="261">
        <v>192</v>
      </c>
      <c r="V949" s="86" t="s">
        <v>452</v>
      </c>
      <c r="W949" s="223" t="s">
        <v>7220</v>
      </c>
      <c r="X949" s="225" t="s">
        <v>8916</v>
      </c>
      <c r="Y949" s="262">
        <v>126500</v>
      </c>
      <c r="Z949" s="226"/>
      <c r="AA949" s="241">
        <f t="shared" si="7"/>
        <v>0</v>
      </c>
      <c r="AB949" s="237" t="s">
        <v>8917</v>
      </c>
    </row>
    <row r="950" spans="1:28" ht="15" customHeight="1">
      <c r="A950" s="109">
        <v>941</v>
      </c>
      <c r="B950" s="222" t="str">
        <f t="shared" si="6"/>
        <v>Klik Disini</v>
      </c>
      <c r="C950" s="223" t="s">
        <v>8918</v>
      </c>
      <c r="D950" s="223"/>
      <c r="E950" s="223" t="s">
        <v>8919</v>
      </c>
      <c r="F950" s="223" t="s">
        <v>8920</v>
      </c>
      <c r="G950" s="223" t="s">
        <v>8921</v>
      </c>
      <c r="H950" s="223" t="s">
        <v>384</v>
      </c>
      <c r="I950" s="258" t="s">
        <v>446</v>
      </c>
      <c r="J950" s="186" t="s">
        <v>383</v>
      </c>
      <c r="K950" s="223"/>
      <c r="L950" s="264"/>
      <c r="M950" s="265"/>
      <c r="N950" s="223" t="s">
        <v>449</v>
      </c>
      <c r="O950" s="223" t="s">
        <v>3419</v>
      </c>
      <c r="P950" s="260">
        <v>2011</v>
      </c>
      <c r="Q950" s="260">
        <v>2018</v>
      </c>
      <c r="R950" s="223" t="s">
        <v>3412</v>
      </c>
      <c r="S950" s="223" t="s">
        <v>78</v>
      </c>
      <c r="T950" s="223" t="s">
        <v>451</v>
      </c>
      <c r="U950" s="261">
        <v>120</v>
      </c>
      <c r="V950" s="86" t="s">
        <v>452</v>
      </c>
      <c r="W950" s="223" t="s">
        <v>4163</v>
      </c>
      <c r="X950" s="225" t="s">
        <v>8922</v>
      </c>
      <c r="Y950" s="262">
        <v>102500</v>
      </c>
      <c r="Z950" s="226"/>
      <c r="AA950" s="241">
        <f t="shared" si="7"/>
        <v>0</v>
      </c>
      <c r="AB950" s="237" t="s">
        <v>8923</v>
      </c>
    </row>
    <row r="951" spans="1:28" ht="15" customHeight="1">
      <c r="A951" s="109">
        <v>942</v>
      </c>
      <c r="B951" s="222" t="str">
        <f t="shared" si="6"/>
        <v>Klik Disini</v>
      </c>
      <c r="C951" s="223" t="s">
        <v>8924</v>
      </c>
      <c r="D951" s="223"/>
      <c r="E951" s="223" t="s">
        <v>5100</v>
      </c>
      <c r="F951" s="223" t="s">
        <v>8925</v>
      </c>
      <c r="G951" s="223" t="s">
        <v>8926</v>
      </c>
      <c r="H951" s="223" t="s">
        <v>3499</v>
      </c>
      <c r="I951" s="258" t="s">
        <v>446</v>
      </c>
      <c r="J951" s="186" t="s">
        <v>385</v>
      </c>
      <c r="K951" s="223"/>
      <c r="L951" s="264"/>
      <c r="M951" s="265"/>
      <c r="N951" s="223" t="s">
        <v>449</v>
      </c>
      <c r="O951" s="223" t="s">
        <v>3419</v>
      </c>
      <c r="P951" s="260">
        <v>2010</v>
      </c>
      <c r="Q951" s="260">
        <v>2018</v>
      </c>
      <c r="R951" s="223" t="s">
        <v>3412</v>
      </c>
      <c r="S951" s="223" t="s">
        <v>78</v>
      </c>
      <c r="T951" s="223" t="s">
        <v>451</v>
      </c>
      <c r="U951" s="261">
        <v>66</v>
      </c>
      <c r="V951" s="86" t="s">
        <v>452</v>
      </c>
      <c r="W951" s="223" t="s">
        <v>632</v>
      </c>
      <c r="X951" s="225" t="s">
        <v>8927</v>
      </c>
      <c r="Y951" s="262">
        <v>38000</v>
      </c>
      <c r="Z951" s="226"/>
      <c r="AA951" s="241">
        <f t="shared" si="7"/>
        <v>0</v>
      </c>
      <c r="AB951" s="237" t="s">
        <v>8928</v>
      </c>
    </row>
    <row r="952" spans="1:28" ht="15" customHeight="1">
      <c r="A952" s="109">
        <v>943</v>
      </c>
      <c r="B952" s="222" t="str">
        <f t="shared" si="6"/>
        <v>Klik Disini</v>
      </c>
      <c r="C952" s="223" t="s">
        <v>8929</v>
      </c>
      <c r="D952" s="223"/>
      <c r="E952" s="223" t="s">
        <v>7110</v>
      </c>
      <c r="F952" s="223" t="s">
        <v>8930</v>
      </c>
      <c r="G952" s="223" t="s">
        <v>8931</v>
      </c>
      <c r="H952" s="223" t="s">
        <v>3662</v>
      </c>
      <c r="I952" s="258" t="s">
        <v>592</v>
      </c>
      <c r="J952" s="186" t="s">
        <v>322</v>
      </c>
      <c r="K952" s="223"/>
      <c r="L952" s="264"/>
      <c r="M952" s="265"/>
      <c r="N952" s="223" t="s">
        <v>449</v>
      </c>
      <c r="O952" s="223" t="s">
        <v>3419</v>
      </c>
      <c r="P952" s="260">
        <v>2011</v>
      </c>
      <c r="Q952" s="260">
        <v>2018</v>
      </c>
      <c r="R952" s="223" t="s">
        <v>3643</v>
      </c>
      <c r="S952" s="223" t="s">
        <v>78</v>
      </c>
      <c r="T952" s="223" t="s">
        <v>451</v>
      </c>
      <c r="U952" s="261">
        <v>74</v>
      </c>
      <c r="V952" s="86" t="s">
        <v>452</v>
      </c>
      <c r="W952" s="223" t="s">
        <v>3894</v>
      </c>
      <c r="X952" s="225" t="s">
        <v>8932</v>
      </c>
      <c r="Y952" s="262">
        <v>66500</v>
      </c>
      <c r="Z952" s="226"/>
      <c r="AA952" s="241">
        <f t="shared" si="7"/>
        <v>0</v>
      </c>
      <c r="AB952" s="237" t="s">
        <v>8933</v>
      </c>
    </row>
    <row r="953" spans="1:28" ht="15" customHeight="1">
      <c r="A953" s="109">
        <v>944</v>
      </c>
      <c r="B953" s="222" t="str">
        <f t="shared" si="6"/>
        <v>Klik Disini</v>
      </c>
      <c r="C953" s="223" t="s">
        <v>8934</v>
      </c>
      <c r="D953" s="223"/>
      <c r="E953" s="223" t="s">
        <v>8935</v>
      </c>
      <c r="F953" s="223" t="s">
        <v>8936</v>
      </c>
      <c r="G953" s="223" t="s">
        <v>8937</v>
      </c>
      <c r="H953" s="223" t="s">
        <v>386</v>
      </c>
      <c r="I953" s="258" t="s">
        <v>446</v>
      </c>
      <c r="J953" s="186" t="s">
        <v>385</v>
      </c>
      <c r="K953" s="223"/>
      <c r="L953" s="264"/>
      <c r="M953" s="265"/>
      <c r="N953" s="223" t="s">
        <v>449</v>
      </c>
      <c r="O953" s="223" t="s">
        <v>3419</v>
      </c>
      <c r="P953" s="260">
        <v>2010</v>
      </c>
      <c r="Q953" s="260">
        <v>2018</v>
      </c>
      <c r="R953" s="223" t="s">
        <v>3412</v>
      </c>
      <c r="S953" s="223" t="s">
        <v>78</v>
      </c>
      <c r="T953" s="223" t="s">
        <v>451</v>
      </c>
      <c r="U953" s="261">
        <v>253</v>
      </c>
      <c r="V953" s="86" t="s">
        <v>452</v>
      </c>
      <c r="W953" s="223" t="s">
        <v>2911</v>
      </c>
      <c r="X953" s="225" t="s">
        <v>8938</v>
      </c>
      <c r="Y953" s="262">
        <v>76000</v>
      </c>
      <c r="Z953" s="226"/>
      <c r="AA953" s="241">
        <f t="shared" si="7"/>
        <v>0</v>
      </c>
      <c r="AB953" s="237" t="s">
        <v>8939</v>
      </c>
    </row>
    <row r="954" spans="1:28" ht="15" customHeight="1">
      <c r="A954" s="109">
        <v>945</v>
      </c>
      <c r="B954" s="222" t="str">
        <f t="shared" si="6"/>
        <v>Klik Disini</v>
      </c>
      <c r="C954" s="223" t="s">
        <v>8940</v>
      </c>
      <c r="D954" s="223"/>
      <c r="E954" s="223" t="s">
        <v>8374</v>
      </c>
      <c r="F954" s="223" t="s">
        <v>8941</v>
      </c>
      <c r="G954" s="223" t="s">
        <v>8942</v>
      </c>
      <c r="H954" s="223" t="s">
        <v>262</v>
      </c>
      <c r="I954" s="258" t="s">
        <v>1844</v>
      </c>
      <c r="J954" s="186" t="s">
        <v>397</v>
      </c>
      <c r="K954" s="223"/>
      <c r="L954" s="264"/>
      <c r="M954" s="265"/>
      <c r="N954" s="223" t="s">
        <v>449</v>
      </c>
      <c r="O954" s="223" t="s">
        <v>3419</v>
      </c>
      <c r="P954" s="260">
        <v>2007</v>
      </c>
      <c r="Q954" s="260">
        <v>2018</v>
      </c>
      <c r="R954" s="223" t="s">
        <v>3412</v>
      </c>
      <c r="S954" s="223" t="s">
        <v>78</v>
      </c>
      <c r="T954" s="223" t="s">
        <v>451</v>
      </c>
      <c r="U954" s="261">
        <v>128</v>
      </c>
      <c r="V954" s="86" t="s">
        <v>452</v>
      </c>
      <c r="W954" s="223" t="s">
        <v>5313</v>
      </c>
      <c r="X954" s="225" t="s">
        <v>8943</v>
      </c>
      <c r="Y954" s="262">
        <v>59000</v>
      </c>
      <c r="Z954" s="226"/>
      <c r="AA954" s="241">
        <f t="shared" si="7"/>
        <v>0</v>
      </c>
      <c r="AB954" s="237" t="s">
        <v>8944</v>
      </c>
    </row>
    <row r="955" spans="1:28" ht="15" customHeight="1">
      <c r="A955" s="109">
        <v>946</v>
      </c>
      <c r="B955" s="222" t="str">
        <f t="shared" si="6"/>
        <v>Klik Disini</v>
      </c>
      <c r="C955" s="223" t="s">
        <v>8945</v>
      </c>
      <c r="D955" s="223"/>
      <c r="E955" s="223" t="s">
        <v>7361</v>
      </c>
      <c r="F955" s="223" t="s">
        <v>8946</v>
      </c>
      <c r="G955" s="223" t="s">
        <v>8947</v>
      </c>
      <c r="H955" s="223" t="s">
        <v>3662</v>
      </c>
      <c r="I955" s="258" t="s">
        <v>592</v>
      </c>
      <c r="J955" s="186" t="s">
        <v>322</v>
      </c>
      <c r="K955" s="223" t="s">
        <v>447</v>
      </c>
      <c r="L955" s="223"/>
      <c r="M955" s="259" t="s">
        <v>447</v>
      </c>
      <c r="N955" s="223" t="s">
        <v>449</v>
      </c>
      <c r="O955" s="223" t="s">
        <v>3419</v>
      </c>
      <c r="P955" s="260">
        <v>2011</v>
      </c>
      <c r="Q955" s="260">
        <v>2018</v>
      </c>
      <c r="R955" s="223" t="s">
        <v>3643</v>
      </c>
      <c r="S955" s="223" t="s">
        <v>78</v>
      </c>
      <c r="T955" s="223" t="s">
        <v>451</v>
      </c>
      <c r="U955" s="261">
        <v>167</v>
      </c>
      <c r="V955" s="86" t="s">
        <v>452</v>
      </c>
      <c r="W955" s="223" t="s">
        <v>685</v>
      </c>
      <c r="X955" s="225" t="s">
        <v>8948</v>
      </c>
      <c r="Y955" s="262">
        <v>135500</v>
      </c>
      <c r="Z955" s="226"/>
      <c r="AA955" s="241">
        <f t="shared" si="7"/>
        <v>0</v>
      </c>
      <c r="AB955" s="237" t="s">
        <v>8949</v>
      </c>
    </row>
    <row r="956" spans="1:28" ht="15" customHeight="1">
      <c r="A956" s="109">
        <v>947</v>
      </c>
      <c r="B956" s="222" t="str">
        <f t="shared" si="6"/>
        <v>Klik Disini</v>
      </c>
      <c r="C956" s="223" t="s">
        <v>8950</v>
      </c>
      <c r="D956" s="223"/>
      <c r="E956" s="223" t="s">
        <v>7559</v>
      </c>
      <c r="F956" s="223" t="s">
        <v>8951</v>
      </c>
      <c r="G956" s="223" t="s">
        <v>8952</v>
      </c>
      <c r="H956" s="223" t="s">
        <v>8953</v>
      </c>
      <c r="I956" s="258" t="s">
        <v>592</v>
      </c>
      <c r="J956" s="186" t="s">
        <v>322</v>
      </c>
      <c r="K956" s="223"/>
      <c r="L956" s="264"/>
      <c r="M956" s="265"/>
      <c r="N956" s="223" t="s">
        <v>449</v>
      </c>
      <c r="O956" s="223" t="s">
        <v>3419</v>
      </c>
      <c r="P956" s="260">
        <v>2010</v>
      </c>
      <c r="Q956" s="260">
        <v>2018</v>
      </c>
      <c r="R956" s="223" t="s">
        <v>3643</v>
      </c>
      <c r="S956" s="223" t="s">
        <v>78</v>
      </c>
      <c r="T956" s="223" t="s">
        <v>451</v>
      </c>
      <c r="U956" s="261">
        <v>113</v>
      </c>
      <c r="V956" s="86" t="s">
        <v>452</v>
      </c>
      <c r="W956" s="223" t="s">
        <v>547</v>
      </c>
      <c r="X956" s="225" t="s">
        <v>8954</v>
      </c>
      <c r="Y956" s="262">
        <v>45000</v>
      </c>
      <c r="Z956" s="226"/>
      <c r="AA956" s="241">
        <f t="shared" si="7"/>
        <v>0</v>
      </c>
      <c r="AB956" s="237" t="s">
        <v>8955</v>
      </c>
    </row>
    <row r="957" spans="1:28" ht="15" customHeight="1">
      <c r="A957" s="109">
        <v>948</v>
      </c>
      <c r="B957" s="222" t="str">
        <f t="shared" si="6"/>
        <v>Klik Disini</v>
      </c>
      <c r="C957" s="223" t="s">
        <v>8956</v>
      </c>
      <c r="D957" s="223"/>
      <c r="E957" s="223" t="s">
        <v>3529</v>
      </c>
      <c r="F957" s="223" t="s">
        <v>8957</v>
      </c>
      <c r="G957" s="223" t="s">
        <v>8958</v>
      </c>
      <c r="H957" s="223" t="s">
        <v>3532</v>
      </c>
      <c r="I957" s="258" t="s">
        <v>446</v>
      </c>
      <c r="J957" s="186" t="s">
        <v>345</v>
      </c>
      <c r="K957" s="223"/>
      <c r="L957" s="264"/>
      <c r="M957" s="265"/>
      <c r="N957" s="223" t="s">
        <v>449</v>
      </c>
      <c r="O957" s="223" t="s">
        <v>3419</v>
      </c>
      <c r="P957" s="260">
        <v>2016</v>
      </c>
      <c r="Q957" s="260">
        <v>2018</v>
      </c>
      <c r="R957" s="223" t="s">
        <v>3412</v>
      </c>
      <c r="S957" s="223" t="s">
        <v>78</v>
      </c>
      <c r="T957" s="223" t="s">
        <v>451</v>
      </c>
      <c r="U957" s="261">
        <v>224</v>
      </c>
      <c r="V957" s="86" t="s">
        <v>452</v>
      </c>
      <c r="W957" s="223" t="s">
        <v>1352</v>
      </c>
      <c r="X957" s="225" t="s">
        <v>8959</v>
      </c>
      <c r="Y957" s="262">
        <v>102500</v>
      </c>
      <c r="Z957" s="226"/>
      <c r="AA957" s="241">
        <f t="shared" si="7"/>
        <v>0</v>
      </c>
      <c r="AB957" s="237" t="s">
        <v>8960</v>
      </c>
    </row>
    <row r="958" spans="1:28" ht="15" customHeight="1">
      <c r="A958" s="109">
        <v>949</v>
      </c>
      <c r="B958" s="222" t="str">
        <f t="shared" si="6"/>
        <v>Klik Disini</v>
      </c>
      <c r="C958" s="223" t="s">
        <v>8961</v>
      </c>
      <c r="D958" s="223"/>
      <c r="E958" s="223" t="s">
        <v>3548</v>
      </c>
      <c r="F958" s="223" t="s">
        <v>8962</v>
      </c>
      <c r="G958" s="223" t="s">
        <v>8963</v>
      </c>
      <c r="H958" s="223" t="s">
        <v>3473</v>
      </c>
      <c r="I958" s="258" t="s">
        <v>446</v>
      </c>
      <c r="J958" s="186" t="s">
        <v>345</v>
      </c>
      <c r="K958" s="223"/>
      <c r="L958" s="264"/>
      <c r="M958" s="265"/>
      <c r="N958" s="223" t="s">
        <v>449</v>
      </c>
      <c r="O958" s="223" t="s">
        <v>3419</v>
      </c>
      <c r="P958" s="260">
        <v>2017</v>
      </c>
      <c r="Q958" s="260">
        <v>2018</v>
      </c>
      <c r="R958" s="223" t="s">
        <v>3412</v>
      </c>
      <c r="S958" s="223" t="s">
        <v>78</v>
      </c>
      <c r="T958" s="223" t="s">
        <v>451</v>
      </c>
      <c r="U958" s="261">
        <v>272</v>
      </c>
      <c r="V958" s="86" t="s">
        <v>452</v>
      </c>
      <c r="W958" s="223" t="s">
        <v>1352</v>
      </c>
      <c r="X958" s="225" t="s">
        <v>8964</v>
      </c>
      <c r="Y958" s="262">
        <v>79500</v>
      </c>
      <c r="Z958" s="226"/>
      <c r="AA958" s="241">
        <f t="shared" si="7"/>
        <v>0</v>
      </c>
      <c r="AB958" s="237" t="s">
        <v>8965</v>
      </c>
    </row>
    <row r="959" spans="1:28" ht="15" customHeight="1">
      <c r="A959" s="109">
        <v>950</v>
      </c>
      <c r="B959" s="222" t="str">
        <f t="shared" si="6"/>
        <v>Klik Disini</v>
      </c>
      <c r="C959" s="223" t="s">
        <v>8966</v>
      </c>
      <c r="D959" s="223"/>
      <c r="E959" s="223" t="s">
        <v>3548</v>
      </c>
      <c r="F959" s="223" t="s">
        <v>8967</v>
      </c>
      <c r="G959" s="223" t="s">
        <v>8968</v>
      </c>
      <c r="H959" s="223" t="s">
        <v>3473</v>
      </c>
      <c r="I959" s="258" t="s">
        <v>446</v>
      </c>
      <c r="J959" s="186" t="s">
        <v>345</v>
      </c>
      <c r="K959" s="223"/>
      <c r="L959" s="264"/>
      <c r="M959" s="265"/>
      <c r="N959" s="223" t="s">
        <v>449</v>
      </c>
      <c r="O959" s="223" t="s">
        <v>3419</v>
      </c>
      <c r="P959" s="260">
        <v>2016</v>
      </c>
      <c r="Q959" s="260">
        <v>2018</v>
      </c>
      <c r="R959" s="223" t="s">
        <v>3412</v>
      </c>
      <c r="S959" s="223" t="s">
        <v>78</v>
      </c>
      <c r="T959" s="223" t="s">
        <v>451</v>
      </c>
      <c r="U959" s="261">
        <v>256</v>
      </c>
      <c r="V959" s="86" t="s">
        <v>452</v>
      </c>
      <c r="W959" s="223" t="s">
        <v>5372</v>
      </c>
      <c r="X959" s="225" t="s">
        <v>8969</v>
      </c>
      <c r="Y959" s="262">
        <v>79500</v>
      </c>
      <c r="Z959" s="226"/>
      <c r="AA959" s="241">
        <f t="shared" si="7"/>
        <v>0</v>
      </c>
      <c r="AB959" s="237" t="s">
        <v>8970</v>
      </c>
    </row>
    <row r="960" spans="1:28" ht="15" customHeight="1">
      <c r="A960" s="109">
        <v>951</v>
      </c>
      <c r="B960" s="222" t="str">
        <f t="shared" si="6"/>
        <v>Klik Disini</v>
      </c>
      <c r="C960" s="223" t="s">
        <v>8971</v>
      </c>
      <c r="D960" s="223"/>
      <c r="E960" s="223" t="s">
        <v>3548</v>
      </c>
      <c r="F960" s="223" t="s">
        <v>8972</v>
      </c>
      <c r="G960" s="223" t="s">
        <v>8973</v>
      </c>
      <c r="H960" s="223" t="s">
        <v>3473</v>
      </c>
      <c r="I960" s="258" t="s">
        <v>446</v>
      </c>
      <c r="J960" s="186" t="s">
        <v>345</v>
      </c>
      <c r="K960" s="223"/>
      <c r="L960" s="264"/>
      <c r="M960" s="265"/>
      <c r="N960" s="223" t="s">
        <v>449</v>
      </c>
      <c r="O960" s="223" t="s">
        <v>3419</v>
      </c>
      <c r="P960" s="260">
        <v>2017</v>
      </c>
      <c r="Q960" s="260">
        <v>2018</v>
      </c>
      <c r="R960" s="223" t="s">
        <v>3412</v>
      </c>
      <c r="S960" s="223" t="s">
        <v>78</v>
      </c>
      <c r="T960" s="223" t="s">
        <v>451</v>
      </c>
      <c r="U960" s="261">
        <v>288</v>
      </c>
      <c r="V960" s="86" t="s">
        <v>452</v>
      </c>
      <c r="W960" s="223" t="s">
        <v>6722</v>
      </c>
      <c r="X960" s="225" t="s">
        <v>8974</v>
      </c>
      <c r="Y960" s="262">
        <v>87500</v>
      </c>
      <c r="Z960" s="226"/>
      <c r="AA960" s="241">
        <f t="shared" si="7"/>
        <v>0</v>
      </c>
      <c r="AB960" s="237" t="s">
        <v>8975</v>
      </c>
    </row>
    <row r="961" spans="1:28" ht="15" customHeight="1">
      <c r="A961" s="109">
        <v>952</v>
      </c>
      <c r="B961" s="222" t="str">
        <f t="shared" si="6"/>
        <v>Klik Disini</v>
      </c>
      <c r="C961" s="223" t="s">
        <v>8976</v>
      </c>
      <c r="D961" s="223"/>
      <c r="E961" s="223" t="s">
        <v>3548</v>
      </c>
      <c r="F961" s="223" t="s">
        <v>8977</v>
      </c>
      <c r="G961" s="223" t="s">
        <v>8978</v>
      </c>
      <c r="H961" s="223" t="s">
        <v>3473</v>
      </c>
      <c r="I961" s="258" t="s">
        <v>446</v>
      </c>
      <c r="J961" s="186" t="s">
        <v>345</v>
      </c>
      <c r="K961" s="223"/>
      <c r="L961" s="264"/>
      <c r="M961" s="265"/>
      <c r="N961" s="223" t="s">
        <v>449</v>
      </c>
      <c r="O961" s="223" t="s">
        <v>3419</v>
      </c>
      <c r="P961" s="260">
        <v>2017</v>
      </c>
      <c r="Q961" s="260">
        <v>2018</v>
      </c>
      <c r="R961" s="223" t="s">
        <v>3412</v>
      </c>
      <c r="S961" s="223" t="s">
        <v>78</v>
      </c>
      <c r="T961" s="223" t="s">
        <v>451</v>
      </c>
      <c r="U961" s="261">
        <v>240</v>
      </c>
      <c r="V961" s="86" t="s">
        <v>452</v>
      </c>
      <c r="W961" s="223" t="s">
        <v>6636</v>
      </c>
      <c r="X961" s="225" t="s">
        <v>8979</v>
      </c>
      <c r="Y961" s="262">
        <v>79500</v>
      </c>
      <c r="Z961" s="226"/>
      <c r="AA961" s="241">
        <f t="shared" si="7"/>
        <v>0</v>
      </c>
      <c r="AB961" s="237" t="s">
        <v>8980</v>
      </c>
    </row>
    <row r="962" spans="1:28" ht="15" customHeight="1">
      <c r="A962" s="109">
        <v>953</v>
      </c>
      <c r="B962" s="222" t="str">
        <f t="shared" si="6"/>
        <v>Klik Disini</v>
      </c>
      <c r="C962" s="223" t="s">
        <v>8981</v>
      </c>
      <c r="D962" s="223"/>
      <c r="E962" s="223" t="s">
        <v>3548</v>
      </c>
      <c r="F962" s="223" t="s">
        <v>8982</v>
      </c>
      <c r="G962" s="223" t="s">
        <v>8983</v>
      </c>
      <c r="H962" s="223" t="s">
        <v>3473</v>
      </c>
      <c r="I962" s="258" t="s">
        <v>446</v>
      </c>
      <c r="J962" s="186" t="s">
        <v>345</v>
      </c>
      <c r="K962" s="223"/>
      <c r="L962" s="264"/>
      <c r="M962" s="265"/>
      <c r="N962" s="223" t="s">
        <v>449</v>
      </c>
      <c r="O962" s="223" t="s">
        <v>3419</v>
      </c>
      <c r="P962" s="260">
        <v>2016</v>
      </c>
      <c r="Q962" s="260">
        <v>2018</v>
      </c>
      <c r="R962" s="223" t="s">
        <v>3412</v>
      </c>
      <c r="S962" s="223" t="s">
        <v>78</v>
      </c>
      <c r="T962" s="223" t="s">
        <v>451</v>
      </c>
      <c r="U962" s="261">
        <v>304</v>
      </c>
      <c r="V962" s="86" t="s">
        <v>452</v>
      </c>
      <c r="W962" s="223" t="s">
        <v>7432</v>
      </c>
      <c r="X962" s="225" t="s">
        <v>8984</v>
      </c>
      <c r="Y962" s="262">
        <v>91000</v>
      </c>
      <c r="Z962" s="226"/>
      <c r="AA962" s="241">
        <f t="shared" si="7"/>
        <v>0</v>
      </c>
      <c r="AB962" s="237" t="s">
        <v>8985</v>
      </c>
    </row>
    <row r="963" spans="1:28" ht="15" customHeight="1">
      <c r="A963" s="109">
        <v>954</v>
      </c>
      <c r="B963" s="222" t="str">
        <f t="shared" si="6"/>
        <v>Klik Disini</v>
      </c>
      <c r="C963" s="223" t="s">
        <v>8986</v>
      </c>
      <c r="D963" s="223"/>
      <c r="E963" s="223" t="s">
        <v>3548</v>
      </c>
      <c r="F963" s="223" t="s">
        <v>8987</v>
      </c>
      <c r="G963" s="223" t="s">
        <v>8988</v>
      </c>
      <c r="H963" s="223" t="s">
        <v>3473</v>
      </c>
      <c r="I963" s="258" t="s">
        <v>446</v>
      </c>
      <c r="J963" s="186" t="s">
        <v>345</v>
      </c>
      <c r="K963" s="223"/>
      <c r="L963" s="264"/>
      <c r="M963" s="265"/>
      <c r="N963" s="223" t="s">
        <v>449</v>
      </c>
      <c r="O963" s="223" t="s">
        <v>3419</v>
      </c>
      <c r="P963" s="260">
        <v>2016</v>
      </c>
      <c r="Q963" s="260">
        <v>2018</v>
      </c>
      <c r="R963" s="223" t="s">
        <v>3412</v>
      </c>
      <c r="S963" s="223" t="s">
        <v>78</v>
      </c>
      <c r="T963" s="223" t="s">
        <v>451</v>
      </c>
      <c r="U963" s="261">
        <v>176</v>
      </c>
      <c r="V963" s="86" t="s">
        <v>452</v>
      </c>
      <c r="W963" s="223" t="s">
        <v>3506</v>
      </c>
      <c r="X963" s="225" t="s">
        <v>8989</v>
      </c>
      <c r="Y963" s="262">
        <v>98000</v>
      </c>
      <c r="Z963" s="226"/>
      <c r="AA963" s="241">
        <f t="shared" si="7"/>
        <v>0</v>
      </c>
      <c r="AB963" s="237" t="s">
        <v>8990</v>
      </c>
    </row>
    <row r="964" spans="1:28" ht="15" customHeight="1">
      <c r="A964" s="109">
        <v>955</v>
      </c>
      <c r="B964" s="222" t="str">
        <f t="shared" si="6"/>
        <v>Klik Disini</v>
      </c>
      <c r="C964" s="223" t="s">
        <v>8991</v>
      </c>
      <c r="D964" s="223"/>
      <c r="E964" s="223" t="s">
        <v>3529</v>
      </c>
      <c r="F964" s="223" t="s">
        <v>8992</v>
      </c>
      <c r="G964" s="223" t="s">
        <v>8993</v>
      </c>
      <c r="H964" s="223" t="s">
        <v>3532</v>
      </c>
      <c r="I964" s="258" t="s">
        <v>446</v>
      </c>
      <c r="J964" s="186" t="s">
        <v>345</v>
      </c>
      <c r="K964" s="223"/>
      <c r="L964" s="264"/>
      <c r="M964" s="265"/>
      <c r="N964" s="223" t="s">
        <v>449</v>
      </c>
      <c r="O964" s="223" t="s">
        <v>3419</v>
      </c>
      <c r="P964" s="260">
        <v>2017</v>
      </c>
      <c r="Q964" s="260">
        <v>2018</v>
      </c>
      <c r="R964" s="223" t="s">
        <v>3412</v>
      </c>
      <c r="S964" s="223" t="s">
        <v>78</v>
      </c>
      <c r="T964" s="223" t="s">
        <v>451</v>
      </c>
      <c r="U964" s="261">
        <v>224</v>
      </c>
      <c r="V964" s="86" t="s">
        <v>452</v>
      </c>
      <c r="W964" s="223" t="s">
        <v>8287</v>
      </c>
      <c r="X964" s="225" t="s">
        <v>8994</v>
      </c>
      <c r="Y964" s="262">
        <v>98000</v>
      </c>
      <c r="Z964" s="226"/>
      <c r="AA964" s="241">
        <f t="shared" si="7"/>
        <v>0</v>
      </c>
      <c r="AB964" s="237" t="s">
        <v>8995</v>
      </c>
    </row>
    <row r="965" spans="1:28" ht="15" customHeight="1">
      <c r="A965" s="109">
        <v>956</v>
      </c>
      <c r="B965" s="222" t="str">
        <f t="shared" si="6"/>
        <v>Klik Disini</v>
      </c>
      <c r="C965" s="223" t="s">
        <v>8996</v>
      </c>
      <c r="D965" s="223"/>
      <c r="E965" s="223" t="s">
        <v>3529</v>
      </c>
      <c r="F965" s="223" t="s">
        <v>8997</v>
      </c>
      <c r="G965" s="223" t="s">
        <v>8998</v>
      </c>
      <c r="H965" s="223" t="s">
        <v>3532</v>
      </c>
      <c r="I965" s="258" t="s">
        <v>446</v>
      </c>
      <c r="J965" s="186" t="s">
        <v>345</v>
      </c>
      <c r="K965" s="223"/>
      <c r="L965" s="264"/>
      <c r="M965" s="265"/>
      <c r="N965" s="223" t="s">
        <v>449</v>
      </c>
      <c r="O965" s="223" t="s">
        <v>3419</v>
      </c>
      <c r="P965" s="260">
        <v>2017</v>
      </c>
      <c r="Q965" s="260">
        <v>2018</v>
      </c>
      <c r="R965" s="223" t="s">
        <v>3412</v>
      </c>
      <c r="S965" s="223" t="s">
        <v>78</v>
      </c>
      <c r="T965" s="223" t="s">
        <v>451</v>
      </c>
      <c r="U965" s="261">
        <v>160</v>
      </c>
      <c r="V965" s="86" t="s">
        <v>452</v>
      </c>
      <c r="W965" s="223" t="s">
        <v>4765</v>
      </c>
      <c r="X965" s="225" t="s">
        <v>8999</v>
      </c>
      <c r="Y965" s="262">
        <v>75000</v>
      </c>
      <c r="Z965" s="226"/>
      <c r="AA965" s="241">
        <f t="shared" si="7"/>
        <v>0</v>
      </c>
      <c r="AB965" s="237" t="s">
        <v>9000</v>
      </c>
    </row>
    <row r="966" spans="1:28" ht="15" customHeight="1">
      <c r="A966" s="109">
        <v>957</v>
      </c>
      <c r="B966" s="222" t="str">
        <f t="shared" si="6"/>
        <v>Klik Disini</v>
      </c>
      <c r="C966" s="223" t="s">
        <v>9001</v>
      </c>
      <c r="D966" s="223"/>
      <c r="E966" s="223" t="s">
        <v>3529</v>
      </c>
      <c r="F966" s="223" t="s">
        <v>9002</v>
      </c>
      <c r="G966" s="223" t="s">
        <v>9003</v>
      </c>
      <c r="H966" s="223" t="s">
        <v>3532</v>
      </c>
      <c r="I966" s="258" t="s">
        <v>446</v>
      </c>
      <c r="J966" s="186" t="s">
        <v>345</v>
      </c>
      <c r="K966" s="223"/>
      <c r="L966" s="264"/>
      <c r="M966" s="265"/>
      <c r="N966" s="223" t="s">
        <v>449</v>
      </c>
      <c r="O966" s="223" t="s">
        <v>3419</v>
      </c>
      <c r="P966" s="260">
        <v>2017</v>
      </c>
      <c r="Q966" s="260">
        <v>2018</v>
      </c>
      <c r="R966" s="223" t="s">
        <v>3412</v>
      </c>
      <c r="S966" s="223" t="s">
        <v>78</v>
      </c>
      <c r="T966" s="223" t="s">
        <v>451</v>
      </c>
      <c r="U966" s="261">
        <v>192</v>
      </c>
      <c r="V966" s="86" t="s">
        <v>452</v>
      </c>
      <c r="W966" s="223" t="s">
        <v>9004</v>
      </c>
      <c r="X966" s="225" t="s">
        <v>9005</v>
      </c>
      <c r="Y966" s="262">
        <v>86500</v>
      </c>
      <c r="Z966" s="226"/>
      <c r="AA966" s="241">
        <f t="shared" si="7"/>
        <v>0</v>
      </c>
      <c r="AB966" s="237" t="s">
        <v>9006</v>
      </c>
    </row>
    <row r="967" spans="1:28" ht="15" customHeight="1">
      <c r="A967" s="109">
        <v>958</v>
      </c>
      <c r="B967" s="222" t="str">
        <f t="shared" si="6"/>
        <v>Klik Disini</v>
      </c>
      <c r="C967" s="223" t="s">
        <v>9007</v>
      </c>
      <c r="D967" s="223"/>
      <c r="E967" s="223" t="s">
        <v>3548</v>
      </c>
      <c r="F967" s="223" t="s">
        <v>9008</v>
      </c>
      <c r="G967" s="223" t="s">
        <v>9009</v>
      </c>
      <c r="H967" s="223" t="s">
        <v>3591</v>
      </c>
      <c r="I967" s="258" t="s">
        <v>446</v>
      </c>
      <c r="J967" s="186" t="s">
        <v>345</v>
      </c>
      <c r="K967" s="223"/>
      <c r="L967" s="264"/>
      <c r="M967" s="265"/>
      <c r="N967" s="223" t="s">
        <v>449</v>
      </c>
      <c r="O967" s="223" t="s">
        <v>3419</v>
      </c>
      <c r="P967" s="260">
        <v>2016</v>
      </c>
      <c r="Q967" s="260">
        <v>2018</v>
      </c>
      <c r="R967" s="223" t="s">
        <v>3412</v>
      </c>
      <c r="S967" s="223" t="s">
        <v>78</v>
      </c>
      <c r="T967" s="223" t="s">
        <v>451</v>
      </c>
      <c r="U967" s="261">
        <v>240</v>
      </c>
      <c r="V967" s="86" t="s">
        <v>452</v>
      </c>
      <c r="W967" s="223" t="s">
        <v>6643</v>
      </c>
      <c r="X967" s="225" t="s">
        <v>9010</v>
      </c>
      <c r="Y967" s="262">
        <v>79500</v>
      </c>
      <c r="Z967" s="226"/>
      <c r="AA967" s="241">
        <f t="shared" si="7"/>
        <v>0</v>
      </c>
      <c r="AB967" s="237" t="s">
        <v>9011</v>
      </c>
    </row>
    <row r="968" spans="1:28" ht="15" customHeight="1">
      <c r="A968" s="109">
        <v>959</v>
      </c>
      <c r="B968" s="222" t="str">
        <f t="shared" si="6"/>
        <v>Klik Disini</v>
      </c>
      <c r="C968" s="223" t="s">
        <v>9012</v>
      </c>
      <c r="D968" s="223"/>
      <c r="E968" s="223" t="s">
        <v>7442</v>
      </c>
      <c r="F968" s="223" t="s">
        <v>9013</v>
      </c>
      <c r="G968" s="223" t="s">
        <v>9014</v>
      </c>
      <c r="H968" s="223" t="s">
        <v>3499</v>
      </c>
      <c r="I968" s="258" t="s">
        <v>446</v>
      </c>
      <c r="J968" s="186" t="s">
        <v>385</v>
      </c>
      <c r="K968" s="223"/>
      <c r="L968" s="264"/>
      <c r="M968" s="265"/>
      <c r="N968" s="223" t="s">
        <v>449</v>
      </c>
      <c r="O968" s="223" t="s">
        <v>3419</v>
      </c>
      <c r="P968" s="260">
        <v>2011</v>
      </c>
      <c r="Q968" s="260">
        <v>2018</v>
      </c>
      <c r="R968" s="223" t="s">
        <v>3412</v>
      </c>
      <c r="S968" s="223" t="s">
        <v>78</v>
      </c>
      <c r="T968" s="223" t="s">
        <v>451</v>
      </c>
      <c r="U968" s="261">
        <v>182</v>
      </c>
      <c r="V968" s="86" t="s">
        <v>452</v>
      </c>
      <c r="W968" s="223" t="s">
        <v>4156</v>
      </c>
      <c r="X968" s="225" t="s">
        <v>9015</v>
      </c>
      <c r="Y968" s="262">
        <v>62500</v>
      </c>
      <c r="Z968" s="226"/>
      <c r="AA968" s="241">
        <f t="shared" si="7"/>
        <v>0</v>
      </c>
      <c r="AB968" s="237" t="s">
        <v>9016</v>
      </c>
    </row>
    <row r="969" spans="1:28" ht="15" customHeight="1">
      <c r="A969" s="109">
        <v>960</v>
      </c>
      <c r="B969" s="222" t="str">
        <f t="shared" si="6"/>
        <v>Klik Disini</v>
      </c>
      <c r="C969" s="223" t="s">
        <v>9017</v>
      </c>
      <c r="D969" s="223"/>
      <c r="E969" s="223" t="s">
        <v>3529</v>
      </c>
      <c r="F969" s="223" t="s">
        <v>9018</v>
      </c>
      <c r="G969" s="223" t="s">
        <v>9019</v>
      </c>
      <c r="H969" s="223" t="s">
        <v>3532</v>
      </c>
      <c r="I969" s="258" t="s">
        <v>446</v>
      </c>
      <c r="J969" s="186" t="s">
        <v>345</v>
      </c>
      <c r="K969" s="223"/>
      <c r="L969" s="264"/>
      <c r="M969" s="265"/>
      <c r="N969" s="223" t="s">
        <v>449</v>
      </c>
      <c r="O969" s="223" t="s">
        <v>3419</v>
      </c>
      <c r="P969" s="260">
        <v>2011</v>
      </c>
      <c r="Q969" s="260">
        <v>2018</v>
      </c>
      <c r="R969" s="223" t="s">
        <v>3412</v>
      </c>
      <c r="S969" s="223" t="s">
        <v>78</v>
      </c>
      <c r="T969" s="223" t="s">
        <v>451</v>
      </c>
      <c r="U969" s="261">
        <v>304</v>
      </c>
      <c r="V969" s="86" t="s">
        <v>452</v>
      </c>
      <c r="W969" s="223" t="s">
        <v>5077</v>
      </c>
      <c r="X969" s="225" t="s">
        <v>9020</v>
      </c>
      <c r="Y969" s="262">
        <v>91000</v>
      </c>
      <c r="Z969" s="226"/>
      <c r="AA969" s="241">
        <f t="shared" si="7"/>
        <v>0</v>
      </c>
      <c r="AB969" s="237" t="s">
        <v>9021</v>
      </c>
    </row>
    <row r="970" spans="1:28" ht="15" customHeight="1">
      <c r="A970" s="109">
        <v>961</v>
      </c>
      <c r="B970" s="222" t="str">
        <f t="shared" si="6"/>
        <v>Klik Disini</v>
      </c>
      <c r="C970" s="223" t="s">
        <v>9022</v>
      </c>
      <c r="D970" s="223"/>
      <c r="E970" s="223" t="s">
        <v>7656</v>
      </c>
      <c r="F970" s="223" t="s">
        <v>9023</v>
      </c>
      <c r="G970" s="223" t="s">
        <v>9024</v>
      </c>
      <c r="H970" s="223" t="s">
        <v>8953</v>
      </c>
      <c r="I970" s="258" t="s">
        <v>592</v>
      </c>
      <c r="J970" s="186" t="s">
        <v>322</v>
      </c>
      <c r="K970" s="223"/>
      <c r="L970" s="264"/>
      <c r="M970" s="265"/>
      <c r="N970" s="223" t="s">
        <v>449</v>
      </c>
      <c r="O970" s="223" t="s">
        <v>3419</v>
      </c>
      <c r="P970" s="260">
        <v>2011</v>
      </c>
      <c r="Q970" s="260">
        <v>2018</v>
      </c>
      <c r="R970" s="223" t="s">
        <v>3643</v>
      </c>
      <c r="S970" s="223" t="s">
        <v>78</v>
      </c>
      <c r="T970" s="223" t="s">
        <v>451</v>
      </c>
      <c r="U970" s="261">
        <v>414</v>
      </c>
      <c r="V970" s="86" t="s">
        <v>452</v>
      </c>
      <c r="W970" s="223" t="s">
        <v>646</v>
      </c>
      <c r="X970" s="225" t="s">
        <v>9025</v>
      </c>
      <c r="Y970" s="262">
        <v>118500</v>
      </c>
      <c r="Z970" s="226"/>
      <c r="AA970" s="241">
        <f t="shared" si="7"/>
        <v>0</v>
      </c>
      <c r="AB970" s="237" t="s">
        <v>9026</v>
      </c>
    </row>
    <row r="971" spans="1:28" ht="15" customHeight="1">
      <c r="A971" s="109">
        <v>962</v>
      </c>
      <c r="B971" s="222" t="str">
        <f t="shared" si="6"/>
        <v>Klik Disini</v>
      </c>
      <c r="C971" s="223" t="s">
        <v>9027</v>
      </c>
      <c r="D971" s="223"/>
      <c r="E971" s="223" t="s">
        <v>7341</v>
      </c>
      <c r="F971" s="223" t="s">
        <v>9028</v>
      </c>
      <c r="G971" s="223" t="s">
        <v>9029</v>
      </c>
      <c r="H971" s="223" t="s">
        <v>2070</v>
      </c>
      <c r="I971" s="258" t="s">
        <v>583</v>
      </c>
      <c r="J971" s="186" t="s">
        <v>263</v>
      </c>
      <c r="K971" s="223"/>
      <c r="L971" s="264"/>
      <c r="M971" s="265"/>
      <c r="N971" s="223" t="s">
        <v>449</v>
      </c>
      <c r="O971" s="223" t="s">
        <v>3419</v>
      </c>
      <c r="P971" s="260">
        <v>2011</v>
      </c>
      <c r="Q971" s="260">
        <v>2018</v>
      </c>
      <c r="R971" s="223" t="s">
        <v>6981</v>
      </c>
      <c r="S971" s="223" t="s">
        <v>78</v>
      </c>
      <c r="T971" s="223" t="s">
        <v>451</v>
      </c>
      <c r="U971" s="261">
        <v>25</v>
      </c>
      <c r="V971" s="86" t="s">
        <v>452</v>
      </c>
      <c r="W971" s="223" t="s">
        <v>1109</v>
      </c>
      <c r="X971" s="225" t="s">
        <v>9030</v>
      </c>
      <c r="Y971" s="262">
        <v>43000</v>
      </c>
      <c r="Z971" s="226"/>
      <c r="AA971" s="241">
        <f t="shared" si="7"/>
        <v>0</v>
      </c>
      <c r="AB971" s="237" t="s">
        <v>9031</v>
      </c>
    </row>
    <row r="972" spans="1:28" ht="15" customHeight="1">
      <c r="A972" s="109">
        <v>963</v>
      </c>
      <c r="B972" s="222" t="str">
        <f t="shared" si="6"/>
        <v>Klik Disini</v>
      </c>
      <c r="C972" s="223" t="s">
        <v>9032</v>
      </c>
      <c r="D972" s="223"/>
      <c r="E972" s="223" t="s">
        <v>6112</v>
      </c>
      <c r="F972" s="223" t="s">
        <v>9033</v>
      </c>
      <c r="G972" s="223" t="s">
        <v>9034</v>
      </c>
      <c r="H972" s="223" t="s">
        <v>9035</v>
      </c>
      <c r="I972" s="258" t="s">
        <v>446</v>
      </c>
      <c r="J972" s="186" t="s">
        <v>347</v>
      </c>
      <c r="K972" s="223"/>
      <c r="L972" s="264"/>
      <c r="M972" s="265"/>
      <c r="N972" s="223" t="s">
        <v>449</v>
      </c>
      <c r="O972" s="223" t="s">
        <v>3419</v>
      </c>
      <c r="P972" s="260">
        <v>2009</v>
      </c>
      <c r="Q972" s="260">
        <v>2018</v>
      </c>
      <c r="R972" s="223" t="s">
        <v>3643</v>
      </c>
      <c r="S972" s="223" t="s">
        <v>78</v>
      </c>
      <c r="T972" s="223" t="s">
        <v>451</v>
      </c>
      <c r="U972" s="261">
        <v>98</v>
      </c>
      <c r="V972" s="86" t="s">
        <v>452</v>
      </c>
      <c r="W972" s="223" t="s">
        <v>5753</v>
      </c>
      <c r="X972" s="225" t="s">
        <v>9036</v>
      </c>
      <c r="Y972" s="262">
        <v>126000</v>
      </c>
      <c r="Z972" s="226"/>
      <c r="AA972" s="241">
        <f t="shared" si="7"/>
        <v>0</v>
      </c>
      <c r="AB972" s="237" t="s">
        <v>9037</v>
      </c>
    </row>
    <row r="973" spans="1:28" ht="15" customHeight="1">
      <c r="A973" s="109">
        <v>964</v>
      </c>
      <c r="B973" s="222" t="str">
        <f t="shared" si="6"/>
        <v>Klik Disini</v>
      </c>
      <c r="C973" s="223" t="s">
        <v>9038</v>
      </c>
      <c r="D973" s="223"/>
      <c r="E973" s="223" t="s">
        <v>5100</v>
      </c>
      <c r="F973" s="223" t="s">
        <v>9039</v>
      </c>
      <c r="G973" s="223" t="s">
        <v>9040</v>
      </c>
      <c r="H973" s="223" t="s">
        <v>262</v>
      </c>
      <c r="I973" s="258" t="s">
        <v>592</v>
      </c>
      <c r="J973" s="186" t="s">
        <v>322</v>
      </c>
      <c r="K973" s="223"/>
      <c r="L973" s="264"/>
      <c r="M973" s="265"/>
      <c r="N973" s="223" t="s">
        <v>449</v>
      </c>
      <c r="O973" s="223" t="s">
        <v>3419</v>
      </c>
      <c r="P973" s="260">
        <v>2017</v>
      </c>
      <c r="Q973" s="260">
        <v>2018</v>
      </c>
      <c r="R973" s="223" t="s">
        <v>3675</v>
      </c>
      <c r="S973" s="223" t="s">
        <v>78</v>
      </c>
      <c r="T973" s="223" t="s">
        <v>451</v>
      </c>
      <c r="U973" s="261">
        <v>192</v>
      </c>
      <c r="V973" s="86" t="s">
        <v>452</v>
      </c>
      <c r="W973" s="223" t="s">
        <v>524</v>
      </c>
      <c r="X973" s="225" t="s">
        <v>9041</v>
      </c>
      <c r="Y973" s="262">
        <v>71500</v>
      </c>
      <c r="Z973" s="226"/>
      <c r="AA973" s="241">
        <f t="shared" si="7"/>
        <v>0</v>
      </c>
      <c r="AB973" s="237" t="s">
        <v>9042</v>
      </c>
    </row>
    <row r="974" spans="1:28" ht="15" customHeight="1">
      <c r="A974" s="109">
        <v>965</v>
      </c>
      <c r="B974" s="222" t="str">
        <f t="shared" si="6"/>
        <v>Klik Disini</v>
      </c>
      <c r="C974" s="223" t="s">
        <v>9043</v>
      </c>
      <c r="D974" s="223"/>
      <c r="E974" s="223" t="s">
        <v>7656</v>
      </c>
      <c r="F974" s="223" t="s">
        <v>9044</v>
      </c>
      <c r="G974" s="223" t="s">
        <v>9045</v>
      </c>
      <c r="H974" s="223" t="s">
        <v>3662</v>
      </c>
      <c r="I974" s="258" t="s">
        <v>592</v>
      </c>
      <c r="J974" s="186" t="s">
        <v>322</v>
      </c>
      <c r="K974" s="223" t="s">
        <v>447</v>
      </c>
      <c r="L974" s="223"/>
      <c r="M974" s="259" t="s">
        <v>447</v>
      </c>
      <c r="N974" s="223" t="s">
        <v>449</v>
      </c>
      <c r="O974" s="223" t="s">
        <v>3419</v>
      </c>
      <c r="P974" s="260">
        <v>2011</v>
      </c>
      <c r="Q974" s="260">
        <v>2018</v>
      </c>
      <c r="R974" s="223" t="s">
        <v>3643</v>
      </c>
      <c r="S974" s="223" t="s">
        <v>78</v>
      </c>
      <c r="T974" s="223" t="s">
        <v>451</v>
      </c>
      <c r="U974" s="261">
        <v>414</v>
      </c>
      <c r="V974" s="86" t="s">
        <v>452</v>
      </c>
      <c r="W974" s="223" t="s">
        <v>632</v>
      </c>
      <c r="X974" s="225" t="s">
        <v>9046</v>
      </c>
      <c r="Y974" s="262">
        <v>151000</v>
      </c>
      <c r="Z974" s="226"/>
      <c r="AA974" s="241">
        <f t="shared" si="7"/>
        <v>0</v>
      </c>
      <c r="AB974" s="237" t="s">
        <v>9047</v>
      </c>
    </row>
    <row r="975" spans="1:28" ht="15" customHeight="1">
      <c r="A975" s="109">
        <v>966</v>
      </c>
      <c r="B975" s="222" t="str">
        <f t="shared" si="6"/>
        <v>Klik Disini</v>
      </c>
      <c r="C975" s="223" t="s">
        <v>9048</v>
      </c>
      <c r="D975" s="223"/>
      <c r="E975" s="223" t="s">
        <v>9049</v>
      </c>
      <c r="F975" s="223" t="s">
        <v>9050</v>
      </c>
      <c r="G975" s="223" t="s">
        <v>9051</v>
      </c>
      <c r="H975" s="223" t="s">
        <v>3473</v>
      </c>
      <c r="I975" s="258" t="s">
        <v>446</v>
      </c>
      <c r="J975" s="186" t="s">
        <v>345</v>
      </c>
      <c r="K975" s="223"/>
      <c r="L975" s="264"/>
      <c r="M975" s="265"/>
      <c r="N975" s="223" t="s">
        <v>449</v>
      </c>
      <c r="O975" s="223" t="s">
        <v>3419</v>
      </c>
      <c r="P975" s="260">
        <v>2016</v>
      </c>
      <c r="Q975" s="260">
        <v>2018</v>
      </c>
      <c r="R975" s="223" t="s">
        <v>3412</v>
      </c>
      <c r="S975" s="223" t="s">
        <v>78</v>
      </c>
      <c r="T975" s="223" t="s">
        <v>451</v>
      </c>
      <c r="U975" s="261">
        <v>508</v>
      </c>
      <c r="V975" s="86" t="s">
        <v>452</v>
      </c>
      <c r="W975" s="223" t="s">
        <v>3427</v>
      </c>
      <c r="X975" s="225" t="s">
        <v>9052</v>
      </c>
      <c r="Y975" s="262">
        <v>192000</v>
      </c>
      <c r="Z975" s="226"/>
      <c r="AA975" s="241">
        <f t="shared" si="7"/>
        <v>0</v>
      </c>
      <c r="AB975" s="237" t="s">
        <v>9053</v>
      </c>
    </row>
    <row r="976" spans="1:28" ht="15" customHeight="1">
      <c r="A976" s="109">
        <v>967</v>
      </c>
      <c r="B976" s="222" t="str">
        <f t="shared" si="6"/>
        <v>Klik Disini</v>
      </c>
      <c r="C976" s="223" t="s">
        <v>9054</v>
      </c>
      <c r="D976" s="223"/>
      <c r="E976" s="223" t="s">
        <v>9055</v>
      </c>
      <c r="F976" s="223" t="s">
        <v>9056</v>
      </c>
      <c r="G976" s="223" t="s">
        <v>9057</v>
      </c>
      <c r="H976" s="223" t="s">
        <v>3473</v>
      </c>
      <c r="I976" s="258" t="s">
        <v>446</v>
      </c>
      <c r="J976" s="186" t="s">
        <v>345</v>
      </c>
      <c r="K976" s="264"/>
      <c r="L976" s="264"/>
      <c r="M976" s="259"/>
      <c r="N976" s="223" t="s">
        <v>449</v>
      </c>
      <c r="O976" s="223" t="s">
        <v>3419</v>
      </c>
      <c r="P976" s="260">
        <v>2005</v>
      </c>
      <c r="Q976" s="260">
        <v>2018</v>
      </c>
      <c r="R976" s="223" t="s">
        <v>3412</v>
      </c>
      <c r="S976" s="223" t="s">
        <v>78</v>
      </c>
      <c r="T976" s="223" t="s">
        <v>451</v>
      </c>
      <c r="U976" s="261">
        <v>316</v>
      </c>
      <c r="V976" s="86" t="s">
        <v>452</v>
      </c>
      <c r="W976" s="223" t="s">
        <v>736</v>
      </c>
      <c r="X976" s="225" t="s">
        <v>9058</v>
      </c>
      <c r="Y976" s="262">
        <v>102500</v>
      </c>
      <c r="Z976" s="226"/>
      <c r="AA976" s="241">
        <f t="shared" si="7"/>
        <v>0</v>
      </c>
      <c r="AB976" s="237" t="s">
        <v>9059</v>
      </c>
    </row>
    <row r="977" spans="1:28" ht="15" customHeight="1">
      <c r="A977" s="109">
        <v>968</v>
      </c>
      <c r="B977" s="222" t="str">
        <f t="shared" si="6"/>
        <v>Klik Disini</v>
      </c>
      <c r="C977" s="223" t="s">
        <v>9060</v>
      </c>
      <c r="D977" s="223"/>
      <c r="E977" s="223" t="s">
        <v>9061</v>
      </c>
      <c r="F977" s="223" t="s">
        <v>9062</v>
      </c>
      <c r="G977" s="223" t="s">
        <v>9063</v>
      </c>
      <c r="H977" s="223" t="s">
        <v>3473</v>
      </c>
      <c r="I977" s="258" t="s">
        <v>446</v>
      </c>
      <c r="J977" s="186" t="s">
        <v>345</v>
      </c>
      <c r="K977" s="223"/>
      <c r="L977" s="264"/>
      <c r="M977" s="265"/>
      <c r="N977" s="223" t="s">
        <v>449</v>
      </c>
      <c r="O977" s="223" t="s">
        <v>3419</v>
      </c>
      <c r="P977" s="260">
        <v>2011</v>
      </c>
      <c r="Q977" s="260">
        <v>2018</v>
      </c>
      <c r="R977" s="223" t="s">
        <v>3412</v>
      </c>
      <c r="S977" s="223" t="s">
        <v>78</v>
      </c>
      <c r="T977" s="223" t="s">
        <v>451</v>
      </c>
      <c r="U977" s="261">
        <v>121</v>
      </c>
      <c r="V977" s="86" t="s">
        <v>452</v>
      </c>
      <c r="W977" s="223" t="s">
        <v>3460</v>
      </c>
      <c r="X977" s="225" t="s">
        <v>9064</v>
      </c>
      <c r="Y977" s="262">
        <v>43000</v>
      </c>
      <c r="Z977" s="226"/>
      <c r="AA977" s="241">
        <f t="shared" si="7"/>
        <v>0</v>
      </c>
      <c r="AB977" s="237" t="s">
        <v>9065</v>
      </c>
    </row>
    <row r="978" spans="1:28" ht="15" customHeight="1">
      <c r="A978" s="109">
        <v>969</v>
      </c>
      <c r="B978" s="222" t="str">
        <f t="shared" si="6"/>
        <v>Klik Disini</v>
      </c>
      <c r="C978" s="223" t="s">
        <v>9066</v>
      </c>
      <c r="D978" s="223"/>
      <c r="E978" s="223" t="s">
        <v>9067</v>
      </c>
      <c r="F978" s="223" t="s">
        <v>9068</v>
      </c>
      <c r="G978" s="223" t="s">
        <v>9069</v>
      </c>
      <c r="H978" s="223" t="s">
        <v>3473</v>
      </c>
      <c r="I978" s="258" t="s">
        <v>446</v>
      </c>
      <c r="J978" s="186" t="s">
        <v>345</v>
      </c>
      <c r="K978" s="223"/>
      <c r="L978" s="264"/>
      <c r="M978" s="265"/>
      <c r="N978" s="223" t="s">
        <v>449</v>
      </c>
      <c r="O978" s="223" t="s">
        <v>3419</v>
      </c>
      <c r="P978" s="260">
        <v>2003</v>
      </c>
      <c r="Q978" s="260">
        <v>2018</v>
      </c>
      <c r="R978" s="223" t="s">
        <v>3412</v>
      </c>
      <c r="S978" s="223" t="s">
        <v>78</v>
      </c>
      <c r="T978" s="223" t="s">
        <v>451</v>
      </c>
      <c r="U978" s="261">
        <v>192</v>
      </c>
      <c r="V978" s="86" t="s">
        <v>452</v>
      </c>
      <c r="W978" s="223" t="s">
        <v>6636</v>
      </c>
      <c r="X978" s="225" t="s">
        <v>9070</v>
      </c>
      <c r="Y978" s="262">
        <v>80000</v>
      </c>
      <c r="Z978" s="226"/>
      <c r="AA978" s="241">
        <f t="shared" si="7"/>
        <v>0</v>
      </c>
      <c r="AB978" s="237" t="s">
        <v>9071</v>
      </c>
    </row>
    <row r="979" spans="1:28" ht="15" customHeight="1">
      <c r="A979" s="109">
        <v>970</v>
      </c>
      <c r="B979" s="222" t="str">
        <f t="shared" si="6"/>
        <v>Klik Disini</v>
      </c>
      <c r="C979" s="223" t="s">
        <v>9072</v>
      </c>
      <c r="D979" s="223"/>
      <c r="E979" s="223" t="s">
        <v>9073</v>
      </c>
      <c r="F979" s="223" t="s">
        <v>9074</v>
      </c>
      <c r="G979" s="223" t="s">
        <v>9075</v>
      </c>
      <c r="H979" s="223" t="s">
        <v>3473</v>
      </c>
      <c r="I979" s="258" t="s">
        <v>446</v>
      </c>
      <c r="J979" s="186" t="s">
        <v>345</v>
      </c>
      <c r="K979" s="223"/>
      <c r="L979" s="264"/>
      <c r="M979" s="265"/>
      <c r="N979" s="223" t="s">
        <v>449</v>
      </c>
      <c r="O979" s="223" t="s">
        <v>3419</v>
      </c>
      <c r="P979" s="260">
        <v>2005</v>
      </c>
      <c r="Q979" s="260">
        <v>2018</v>
      </c>
      <c r="R979" s="223" t="s">
        <v>3412</v>
      </c>
      <c r="S979" s="223" t="s">
        <v>78</v>
      </c>
      <c r="T979" s="223" t="s">
        <v>451</v>
      </c>
      <c r="U979" s="261">
        <v>428</v>
      </c>
      <c r="V979" s="86" t="s">
        <v>452</v>
      </c>
      <c r="W979" s="223" t="s">
        <v>999</v>
      </c>
      <c r="X979" s="225" t="s">
        <v>9076</v>
      </c>
      <c r="Y979" s="262">
        <v>99500</v>
      </c>
      <c r="Z979" s="226"/>
      <c r="AA979" s="241">
        <f t="shared" si="7"/>
        <v>0</v>
      </c>
      <c r="AB979" s="237" t="s">
        <v>9077</v>
      </c>
    </row>
    <row r="980" spans="1:28" ht="15" customHeight="1">
      <c r="A980" s="109">
        <v>971</v>
      </c>
      <c r="B980" s="222" t="str">
        <f t="shared" si="6"/>
        <v>Klik Disini</v>
      </c>
      <c r="C980" s="223" t="s">
        <v>9078</v>
      </c>
      <c r="D980" s="223"/>
      <c r="E980" s="223" t="s">
        <v>3909</v>
      </c>
      <c r="F980" s="223" t="s">
        <v>9079</v>
      </c>
      <c r="G980" s="223" t="s">
        <v>9080</v>
      </c>
      <c r="H980" s="223" t="s">
        <v>7741</v>
      </c>
      <c r="I980" s="258" t="s">
        <v>1844</v>
      </c>
      <c r="J980" s="186" t="s">
        <v>403</v>
      </c>
      <c r="K980" s="223"/>
      <c r="L980" s="264"/>
      <c r="M980" s="265"/>
      <c r="N980" s="223" t="s">
        <v>449</v>
      </c>
      <c r="O980" s="223" t="s">
        <v>3419</v>
      </c>
      <c r="P980" s="260">
        <v>2009</v>
      </c>
      <c r="Q980" s="260">
        <v>2018</v>
      </c>
      <c r="R980" s="223" t="s">
        <v>3412</v>
      </c>
      <c r="S980" s="223" t="s">
        <v>78</v>
      </c>
      <c r="T980" s="223" t="s">
        <v>451</v>
      </c>
      <c r="U980" s="261">
        <v>78</v>
      </c>
      <c r="V980" s="86" t="s">
        <v>452</v>
      </c>
      <c r="W980" s="223" t="s">
        <v>796</v>
      </c>
      <c r="X980" s="225" t="s">
        <v>9081</v>
      </c>
      <c r="Y980" s="262">
        <v>36500</v>
      </c>
      <c r="Z980" s="226"/>
      <c r="AA980" s="241">
        <f t="shared" si="7"/>
        <v>0</v>
      </c>
      <c r="AB980" s="237" t="s">
        <v>9082</v>
      </c>
    </row>
    <row r="981" spans="1:28" ht="15" customHeight="1">
      <c r="A981" s="109">
        <v>972</v>
      </c>
      <c r="B981" s="222" t="str">
        <f t="shared" si="6"/>
        <v>Klik Disini</v>
      </c>
      <c r="C981" s="223" t="s">
        <v>9083</v>
      </c>
      <c r="D981" s="223"/>
      <c r="E981" s="223" t="s">
        <v>9084</v>
      </c>
      <c r="F981" s="223" t="s">
        <v>9085</v>
      </c>
      <c r="G981" s="223" t="s">
        <v>9086</v>
      </c>
      <c r="H981" s="223" t="s">
        <v>3473</v>
      </c>
      <c r="I981" s="258" t="s">
        <v>446</v>
      </c>
      <c r="J981" s="186" t="s">
        <v>345</v>
      </c>
      <c r="K981" s="223"/>
      <c r="L981" s="264"/>
      <c r="M981" s="265"/>
      <c r="N981" s="223" t="s">
        <v>449</v>
      </c>
      <c r="O981" s="223" t="s">
        <v>3419</v>
      </c>
      <c r="P981" s="260">
        <v>2005</v>
      </c>
      <c r="Q981" s="260">
        <v>2018</v>
      </c>
      <c r="R981" s="223" t="s">
        <v>3412</v>
      </c>
      <c r="S981" s="223" t="s">
        <v>78</v>
      </c>
      <c r="T981" s="223" t="s">
        <v>451</v>
      </c>
      <c r="U981" s="261">
        <v>150</v>
      </c>
      <c r="V981" s="86" t="s">
        <v>452</v>
      </c>
      <c r="W981" s="223" t="s">
        <v>9087</v>
      </c>
      <c r="X981" s="225" t="s">
        <v>9088</v>
      </c>
      <c r="Y981" s="262">
        <v>59000</v>
      </c>
      <c r="Z981" s="226"/>
      <c r="AA981" s="241">
        <f t="shared" si="7"/>
        <v>0</v>
      </c>
      <c r="AB981" s="237" t="s">
        <v>9089</v>
      </c>
    </row>
    <row r="982" spans="1:28" ht="15" customHeight="1">
      <c r="A982" s="109">
        <v>973</v>
      </c>
      <c r="B982" s="222" t="str">
        <f t="shared" si="6"/>
        <v>Klik Disini</v>
      </c>
      <c r="C982" s="223" t="s">
        <v>9090</v>
      </c>
      <c r="D982" s="223"/>
      <c r="E982" s="223" t="s">
        <v>9084</v>
      </c>
      <c r="F982" s="223" t="s">
        <v>9091</v>
      </c>
      <c r="G982" s="223" t="s">
        <v>9092</v>
      </c>
      <c r="H982" s="223" t="s">
        <v>3473</v>
      </c>
      <c r="I982" s="258" t="s">
        <v>446</v>
      </c>
      <c r="J982" s="186" t="s">
        <v>345</v>
      </c>
      <c r="K982" s="223"/>
      <c r="L982" s="264"/>
      <c r="M982" s="265"/>
      <c r="N982" s="223" t="s">
        <v>449</v>
      </c>
      <c r="O982" s="223" t="s">
        <v>3419</v>
      </c>
      <c r="P982" s="260">
        <v>2004</v>
      </c>
      <c r="Q982" s="260">
        <v>2018</v>
      </c>
      <c r="R982" s="223" t="s">
        <v>3412</v>
      </c>
      <c r="S982" s="223" t="s">
        <v>78</v>
      </c>
      <c r="T982" s="223" t="s">
        <v>451</v>
      </c>
      <c r="U982" s="261">
        <v>170</v>
      </c>
      <c r="V982" s="86" t="s">
        <v>452</v>
      </c>
      <c r="W982" s="223" t="s">
        <v>1029</v>
      </c>
      <c r="X982" s="225" t="s">
        <v>9093</v>
      </c>
      <c r="Y982" s="262">
        <v>91000</v>
      </c>
      <c r="Z982" s="226"/>
      <c r="AA982" s="241">
        <f t="shared" si="7"/>
        <v>0</v>
      </c>
      <c r="AB982" s="237" t="s">
        <v>9094</v>
      </c>
    </row>
    <row r="983" spans="1:28" ht="15" customHeight="1">
      <c r="A983" s="109">
        <v>974</v>
      </c>
      <c r="B983" s="222" t="str">
        <f t="shared" si="6"/>
        <v>Klik Disini</v>
      </c>
      <c r="C983" s="223" t="s">
        <v>9095</v>
      </c>
      <c r="D983" s="223"/>
      <c r="E983" s="223" t="s">
        <v>9096</v>
      </c>
      <c r="F983" s="223" t="s">
        <v>9097</v>
      </c>
      <c r="G983" s="223" t="s">
        <v>9098</v>
      </c>
      <c r="H983" s="223" t="s">
        <v>3473</v>
      </c>
      <c r="I983" s="258" t="s">
        <v>446</v>
      </c>
      <c r="J983" s="186" t="s">
        <v>345</v>
      </c>
      <c r="K983" s="264"/>
      <c r="L983" s="264"/>
      <c r="M983" s="259"/>
      <c r="N983" s="223" t="s">
        <v>449</v>
      </c>
      <c r="O983" s="223" t="s">
        <v>3419</v>
      </c>
      <c r="P983" s="260">
        <v>2000</v>
      </c>
      <c r="Q983" s="260">
        <v>2018</v>
      </c>
      <c r="R983" s="223" t="s">
        <v>3412</v>
      </c>
      <c r="S983" s="223" t="s">
        <v>78</v>
      </c>
      <c r="T983" s="223" t="s">
        <v>451</v>
      </c>
      <c r="U983" s="261">
        <v>239</v>
      </c>
      <c r="V983" s="86" t="s">
        <v>452</v>
      </c>
      <c r="W983" s="223" t="s">
        <v>646</v>
      </c>
      <c r="X983" s="225" t="s">
        <v>9099</v>
      </c>
      <c r="Y983" s="262">
        <v>94000</v>
      </c>
      <c r="Z983" s="226"/>
      <c r="AA983" s="241">
        <f t="shared" si="7"/>
        <v>0</v>
      </c>
      <c r="AB983" s="237" t="s">
        <v>9100</v>
      </c>
    </row>
    <row r="984" spans="1:28" ht="15" customHeight="1">
      <c r="A984" s="109">
        <v>975</v>
      </c>
      <c r="B984" s="222" t="str">
        <f t="shared" si="6"/>
        <v>Klik Disini</v>
      </c>
      <c r="C984" s="223" t="s">
        <v>9101</v>
      </c>
      <c r="D984" s="223"/>
      <c r="E984" s="223" t="s">
        <v>9102</v>
      </c>
      <c r="F984" s="223" t="s">
        <v>9103</v>
      </c>
      <c r="G984" s="223" t="s">
        <v>9104</v>
      </c>
      <c r="H984" s="223" t="s">
        <v>841</v>
      </c>
      <c r="I984" s="258" t="s">
        <v>446</v>
      </c>
      <c r="J984" s="186" t="s">
        <v>373</v>
      </c>
      <c r="K984" s="223"/>
      <c r="L984" s="264"/>
      <c r="M984" s="265"/>
      <c r="N984" s="223" t="s">
        <v>449</v>
      </c>
      <c r="O984" s="223" t="s">
        <v>3419</v>
      </c>
      <c r="P984" s="260">
        <v>2007</v>
      </c>
      <c r="Q984" s="260">
        <v>2018</v>
      </c>
      <c r="R984" s="223" t="s">
        <v>3412</v>
      </c>
      <c r="S984" s="223" t="s">
        <v>78</v>
      </c>
      <c r="T984" s="223" t="s">
        <v>451</v>
      </c>
      <c r="U984" s="261">
        <v>80</v>
      </c>
      <c r="V984" s="86" t="s">
        <v>452</v>
      </c>
      <c r="W984" s="223" t="s">
        <v>453</v>
      </c>
      <c r="X984" s="225" t="s">
        <v>9076</v>
      </c>
      <c r="Y984" s="262">
        <v>53500</v>
      </c>
      <c r="Z984" s="226"/>
      <c r="AA984" s="241">
        <f t="shared" si="7"/>
        <v>0</v>
      </c>
      <c r="AB984" s="237" t="s">
        <v>9105</v>
      </c>
    </row>
    <row r="985" spans="1:28" ht="15" customHeight="1">
      <c r="A985" s="109">
        <v>976</v>
      </c>
      <c r="B985" s="222" t="str">
        <f t="shared" si="6"/>
        <v>Klik Disini</v>
      </c>
      <c r="C985" s="223" t="s">
        <v>9106</v>
      </c>
      <c r="D985" s="223"/>
      <c r="E985" s="223" t="s">
        <v>3909</v>
      </c>
      <c r="F985" s="223" t="s">
        <v>9107</v>
      </c>
      <c r="G985" s="223" t="s">
        <v>9108</v>
      </c>
      <c r="H985" s="223" t="s">
        <v>7741</v>
      </c>
      <c r="I985" s="258" t="s">
        <v>1844</v>
      </c>
      <c r="J985" s="186" t="s">
        <v>403</v>
      </c>
      <c r="K985" s="223"/>
      <c r="L985" s="264"/>
      <c r="M985" s="265"/>
      <c r="N985" s="223" t="s">
        <v>449</v>
      </c>
      <c r="O985" s="223" t="s">
        <v>3419</v>
      </c>
      <c r="P985" s="260">
        <v>2010</v>
      </c>
      <c r="Q985" s="260">
        <v>2018</v>
      </c>
      <c r="R985" s="223" t="s">
        <v>3412</v>
      </c>
      <c r="S985" s="223" t="s">
        <v>78</v>
      </c>
      <c r="T985" s="223" t="s">
        <v>451</v>
      </c>
      <c r="U985" s="261">
        <v>74</v>
      </c>
      <c r="V985" s="86" t="s">
        <v>452</v>
      </c>
      <c r="W985" s="223" t="s">
        <v>743</v>
      </c>
      <c r="X985" s="225" t="s">
        <v>9109</v>
      </c>
      <c r="Y985" s="262">
        <v>36500</v>
      </c>
      <c r="Z985" s="226"/>
      <c r="AA985" s="241">
        <f t="shared" si="7"/>
        <v>0</v>
      </c>
      <c r="AB985" s="237" t="s">
        <v>9110</v>
      </c>
    </row>
    <row r="986" spans="1:28" ht="15" customHeight="1">
      <c r="A986" s="109">
        <v>977</v>
      </c>
      <c r="B986" s="222" t="str">
        <f t="shared" si="6"/>
        <v>Klik Disini</v>
      </c>
      <c r="C986" s="223" t="s">
        <v>9111</v>
      </c>
      <c r="D986" s="223"/>
      <c r="E986" s="223" t="s">
        <v>9112</v>
      </c>
      <c r="F986" s="223" t="s">
        <v>9113</v>
      </c>
      <c r="G986" s="223" t="s">
        <v>9114</v>
      </c>
      <c r="H986" s="223" t="s">
        <v>3473</v>
      </c>
      <c r="I986" s="258" t="s">
        <v>446</v>
      </c>
      <c r="J986" s="186" t="s">
        <v>345</v>
      </c>
      <c r="K986" s="223"/>
      <c r="L986" s="264"/>
      <c r="M986" s="265"/>
      <c r="N986" s="223" t="s">
        <v>449</v>
      </c>
      <c r="O986" s="223" t="s">
        <v>3419</v>
      </c>
      <c r="P986" s="260">
        <v>2002</v>
      </c>
      <c r="Q986" s="260">
        <v>2018</v>
      </c>
      <c r="R986" s="223" t="s">
        <v>3412</v>
      </c>
      <c r="S986" s="223" t="s">
        <v>78</v>
      </c>
      <c r="T986" s="223" t="s">
        <v>451</v>
      </c>
      <c r="U986" s="261">
        <v>134</v>
      </c>
      <c r="V986" s="86" t="s">
        <v>452</v>
      </c>
      <c r="W986" s="223" t="s">
        <v>7391</v>
      </c>
      <c r="X986" s="225" t="s">
        <v>9115</v>
      </c>
      <c r="Y986" s="262">
        <v>66000</v>
      </c>
      <c r="Z986" s="226"/>
      <c r="AA986" s="241">
        <f t="shared" si="7"/>
        <v>0</v>
      </c>
      <c r="AB986" s="237" t="s">
        <v>9116</v>
      </c>
    </row>
    <row r="987" spans="1:28" ht="15" customHeight="1">
      <c r="A987" s="109">
        <v>978</v>
      </c>
      <c r="B987" s="222" t="str">
        <f t="shared" si="6"/>
        <v>Klik Disini</v>
      </c>
      <c r="C987" s="223" t="s">
        <v>9117</v>
      </c>
      <c r="D987" s="223"/>
      <c r="E987" s="223" t="s">
        <v>9118</v>
      </c>
      <c r="F987" s="223" t="s">
        <v>9119</v>
      </c>
      <c r="G987" s="223" t="s">
        <v>9120</v>
      </c>
      <c r="H987" s="223" t="s">
        <v>1178</v>
      </c>
      <c r="I987" s="258" t="s">
        <v>446</v>
      </c>
      <c r="J987" s="186" t="s">
        <v>367</v>
      </c>
      <c r="K987" s="223" t="s">
        <v>447</v>
      </c>
      <c r="L987" s="223"/>
      <c r="M987" s="259" t="s">
        <v>447</v>
      </c>
      <c r="N987" s="223" t="s">
        <v>449</v>
      </c>
      <c r="O987" s="223" t="s">
        <v>3419</v>
      </c>
      <c r="P987" s="260">
        <v>2010</v>
      </c>
      <c r="Q987" s="260">
        <v>2018</v>
      </c>
      <c r="R987" s="223" t="s">
        <v>3412</v>
      </c>
      <c r="S987" s="223" t="s">
        <v>78</v>
      </c>
      <c r="T987" s="223" t="s">
        <v>451</v>
      </c>
      <c r="U987" s="261">
        <v>318</v>
      </c>
      <c r="V987" s="86" t="s">
        <v>452</v>
      </c>
      <c r="W987" s="223" t="s">
        <v>471</v>
      </c>
      <c r="X987" s="225" t="s">
        <v>9121</v>
      </c>
      <c r="Y987" s="262">
        <v>111000</v>
      </c>
      <c r="Z987" s="226"/>
      <c r="AA987" s="241">
        <f t="shared" si="7"/>
        <v>0</v>
      </c>
      <c r="AB987" s="237" t="s">
        <v>9122</v>
      </c>
    </row>
    <row r="988" spans="1:28" ht="15" customHeight="1">
      <c r="A988" s="109">
        <v>979</v>
      </c>
      <c r="B988" s="222" t="str">
        <f t="shared" si="6"/>
        <v>Klik Disini</v>
      </c>
      <c r="C988" s="223" t="s">
        <v>9123</v>
      </c>
      <c r="D988" s="223"/>
      <c r="E988" s="223" t="s">
        <v>7738</v>
      </c>
      <c r="F988" s="223" t="s">
        <v>9124</v>
      </c>
      <c r="G988" s="223" t="s">
        <v>9125</v>
      </c>
      <c r="H988" s="223" t="s">
        <v>3912</v>
      </c>
      <c r="I988" s="258" t="s">
        <v>446</v>
      </c>
      <c r="J988" s="186" t="s">
        <v>367</v>
      </c>
      <c r="K988" s="223" t="s">
        <v>447</v>
      </c>
      <c r="L988" s="223"/>
      <c r="M988" s="259" t="s">
        <v>447</v>
      </c>
      <c r="N988" s="223" t="s">
        <v>449</v>
      </c>
      <c r="O988" s="223" t="s">
        <v>3419</v>
      </c>
      <c r="P988" s="260">
        <v>2008</v>
      </c>
      <c r="Q988" s="260">
        <v>2018</v>
      </c>
      <c r="R988" s="223" t="s">
        <v>3412</v>
      </c>
      <c r="S988" s="223" t="s">
        <v>78</v>
      </c>
      <c r="T988" s="223" t="s">
        <v>451</v>
      </c>
      <c r="U988" s="261">
        <v>325</v>
      </c>
      <c r="V988" s="86" t="s">
        <v>452</v>
      </c>
      <c r="W988" s="223" t="s">
        <v>6334</v>
      </c>
      <c r="X988" s="225" t="s">
        <v>9126</v>
      </c>
      <c r="Y988" s="262">
        <v>92500</v>
      </c>
      <c r="Z988" s="226"/>
      <c r="AA988" s="241">
        <f t="shared" si="7"/>
        <v>0</v>
      </c>
      <c r="AB988" s="237" t="s">
        <v>9127</v>
      </c>
    </row>
    <row r="989" spans="1:28" ht="15" customHeight="1">
      <c r="A989" s="109">
        <v>980</v>
      </c>
      <c r="B989" s="222" t="str">
        <f t="shared" si="6"/>
        <v>Klik Disini</v>
      </c>
      <c r="C989" s="223" t="s">
        <v>9128</v>
      </c>
      <c r="D989" s="223"/>
      <c r="E989" s="223" t="s">
        <v>9129</v>
      </c>
      <c r="F989" s="223" t="s">
        <v>9130</v>
      </c>
      <c r="G989" s="223" t="s">
        <v>9131</v>
      </c>
      <c r="H989" s="223" t="s">
        <v>3912</v>
      </c>
      <c r="I989" s="258" t="s">
        <v>446</v>
      </c>
      <c r="J989" s="186" t="s">
        <v>367</v>
      </c>
      <c r="K989" s="223"/>
      <c r="L989" s="264"/>
      <c r="M989" s="265"/>
      <c r="N989" s="223" t="s">
        <v>449</v>
      </c>
      <c r="O989" s="223" t="s">
        <v>3419</v>
      </c>
      <c r="P989" s="260">
        <v>2006</v>
      </c>
      <c r="Q989" s="260">
        <v>2018</v>
      </c>
      <c r="R989" s="223" t="s">
        <v>3412</v>
      </c>
      <c r="S989" s="223" t="s">
        <v>78</v>
      </c>
      <c r="T989" s="223" t="s">
        <v>451</v>
      </c>
      <c r="U989" s="261">
        <v>224</v>
      </c>
      <c r="V989" s="86" t="s">
        <v>452</v>
      </c>
      <c r="W989" s="223" t="s">
        <v>5313</v>
      </c>
      <c r="X989" s="225" t="s">
        <v>9132</v>
      </c>
      <c r="Y989" s="262">
        <v>77000</v>
      </c>
      <c r="Z989" s="226"/>
      <c r="AA989" s="241">
        <f t="shared" si="7"/>
        <v>0</v>
      </c>
      <c r="AB989" s="237" t="s">
        <v>9133</v>
      </c>
    </row>
    <row r="990" spans="1:28" ht="15" customHeight="1">
      <c r="A990" s="109">
        <v>981</v>
      </c>
      <c r="B990" s="222" t="str">
        <f t="shared" si="6"/>
        <v>Klik Disini</v>
      </c>
      <c r="C990" s="223" t="s">
        <v>9134</v>
      </c>
      <c r="D990" s="223"/>
      <c r="E990" s="223" t="s">
        <v>9135</v>
      </c>
      <c r="F990" s="223" t="s">
        <v>9136</v>
      </c>
      <c r="G990" s="223" t="s">
        <v>9137</v>
      </c>
      <c r="H990" s="223" t="s">
        <v>274</v>
      </c>
      <c r="I990" s="258" t="s">
        <v>446</v>
      </c>
      <c r="J990" s="186" t="s">
        <v>337</v>
      </c>
      <c r="K990" s="264"/>
      <c r="L990" s="264"/>
      <c r="M990" s="259"/>
      <c r="N990" s="223" t="s">
        <v>449</v>
      </c>
      <c r="O990" s="223" t="s">
        <v>3419</v>
      </c>
      <c r="P990" s="260">
        <v>2008</v>
      </c>
      <c r="Q990" s="260">
        <v>2018</v>
      </c>
      <c r="R990" s="223" t="s">
        <v>3412</v>
      </c>
      <c r="S990" s="223" t="s">
        <v>78</v>
      </c>
      <c r="T990" s="223" t="s">
        <v>451</v>
      </c>
      <c r="U990" s="261">
        <v>160</v>
      </c>
      <c r="V990" s="86" t="s">
        <v>452</v>
      </c>
      <c r="W990" s="223" t="s">
        <v>6292</v>
      </c>
      <c r="X990" s="225" t="s">
        <v>9138</v>
      </c>
      <c r="Y990" s="262">
        <v>63000</v>
      </c>
      <c r="Z990" s="226"/>
      <c r="AA990" s="241">
        <f t="shared" si="7"/>
        <v>0</v>
      </c>
      <c r="AB990" s="237" t="s">
        <v>9139</v>
      </c>
    </row>
    <row r="991" spans="1:28" ht="15" customHeight="1">
      <c r="A991" s="109">
        <v>982</v>
      </c>
      <c r="B991" s="222" t="str">
        <f t="shared" si="6"/>
        <v>Klik Disini</v>
      </c>
      <c r="C991" s="223" t="s">
        <v>9140</v>
      </c>
      <c r="D991" s="223"/>
      <c r="E991" s="223" t="s">
        <v>9141</v>
      </c>
      <c r="F991" s="223" t="s">
        <v>9142</v>
      </c>
      <c r="G991" s="223" t="s">
        <v>9143</v>
      </c>
      <c r="H991" s="223" t="s">
        <v>2070</v>
      </c>
      <c r="I991" s="258" t="s">
        <v>583</v>
      </c>
      <c r="J991" s="186" t="s">
        <v>263</v>
      </c>
      <c r="K991" s="223"/>
      <c r="L991" s="264"/>
      <c r="M991" s="265"/>
      <c r="N991" s="223" t="s">
        <v>449</v>
      </c>
      <c r="O991" s="223" t="s">
        <v>3419</v>
      </c>
      <c r="P991" s="260">
        <v>2008</v>
      </c>
      <c r="Q991" s="260">
        <v>2018</v>
      </c>
      <c r="R991" s="223" t="s">
        <v>6981</v>
      </c>
      <c r="S991" s="223" t="s">
        <v>78</v>
      </c>
      <c r="T991" s="223" t="s">
        <v>451</v>
      </c>
      <c r="U991" s="261">
        <v>29</v>
      </c>
      <c r="V991" s="86" t="s">
        <v>452</v>
      </c>
      <c r="W991" s="223" t="s">
        <v>2506</v>
      </c>
      <c r="X991" s="225" t="s">
        <v>9144</v>
      </c>
      <c r="Y991" s="262">
        <v>53500</v>
      </c>
      <c r="Z991" s="226"/>
      <c r="AA991" s="241">
        <f t="shared" si="7"/>
        <v>0</v>
      </c>
      <c r="AB991" s="237" t="s">
        <v>9145</v>
      </c>
    </row>
    <row r="992" spans="1:28" ht="15" customHeight="1">
      <c r="A992" s="109">
        <v>983</v>
      </c>
      <c r="B992" s="222" t="str">
        <f t="shared" si="6"/>
        <v>Klik Disini</v>
      </c>
      <c r="C992" s="223" t="s">
        <v>9146</v>
      </c>
      <c r="D992" s="223"/>
      <c r="E992" s="223" t="s">
        <v>5446</v>
      </c>
      <c r="F992" s="223" t="s">
        <v>9147</v>
      </c>
      <c r="G992" s="223" t="s">
        <v>9148</v>
      </c>
      <c r="H992" s="223" t="s">
        <v>3727</v>
      </c>
      <c r="I992" s="258" t="s">
        <v>446</v>
      </c>
      <c r="J992" s="186" t="s">
        <v>385</v>
      </c>
      <c r="K992" s="223"/>
      <c r="L992" s="264"/>
      <c r="M992" s="265"/>
      <c r="N992" s="223" t="s">
        <v>449</v>
      </c>
      <c r="O992" s="223" t="s">
        <v>3419</v>
      </c>
      <c r="P992" s="260">
        <v>2009</v>
      </c>
      <c r="Q992" s="260">
        <v>2018</v>
      </c>
      <c r="R992" s="223" t="s">
        <v>3412</v>
      </c>
      <c r="S992" s="223" t="s">
        <v>78</v>
      </c>
      <c r="T992" s="223" t="s">
        <v>451</v>
      </c>
      <c r="U992" s="261">
        <v>202</v>
      </c>
      <c r="V992" s="86" t="s">
        <v>452</v>
      </c>
      <c r="W992" s="223" t="s">
        <v>1794</v>
      </c>
      <c r="X992" s="225" t="s">
        <v>9149</v>
      </c>
      <c r="Y992" s="262">
        <v>77000</v>
      </c>
      <c r="Z992" s="226"/>
      <c r="AA992" s="241">
        <f t="shared" si="7"/>
        <v>0</v>
      </c>
      <c r="AB992" s="237" t="s">
        <v>9150</v>
      </c>
    </row>
    <row r="993" spans="1:28" ht="15" customHeight="1">
      <c r="A993" s="109">
        <v>984</v>
      </c>
      <c r="B993" s="222" t="str">
        <f t="shared" si="6"/>
        <v>Klik Disini</v>
      </c>
      <c r="C993" s="223" t="s">
        <v>9151</v>
      </c>
      <c r="D993" s="223"/>
      <c r="E993" s="223" t="s">
        <v>3909</v>
      </c>
      <c r="F993" s="223" t="s">
        <v>9152</v>
      </c>
      <c r="G993" s="223" t="s">
        <v>9153</v>
      </c>
      <c r="H993" s="223" t="s">
        <v>3912</v>
      </c>
      <c r="I993" s="258" t="s">
        <v>446</v>
      </c>
      <c r="J993" s="186" t="s">
        <v>367</v>
      </c>
      <c r="K993" s="223" t="s">
        <v>447</v>
      </c>
      <c r="L993" s="223"/>
      <c r="M993" s="259" t="s">
        <v>447</v>
      </c>
      <c r="N993" s="223" t="s">
        <v>449</v>
      </c>
      <c r="O993" s="223" t="s">
        <v>3419</v>
      </c>
      <c r="P993" s="260">
        <v>2006</v>
      </c>
      <c r="Q993" s="260">
        <v>2018</v>
      </c>
      <c r="R993" s="223" t="s">
        <v>3412</v>
      </c>
      <c r="S993" s="223" t="s">
        <v>78</v>
      </c>
      <c r="T993" s="223" t="s">
        <v>451</v>
      </c>
      <c r="U993" s="261">
        <v>128</v>
      </c>
      <c r="V993" s="86" t="s">
        <v>452</v>
      </c>
      <c r="W993" s="223" t="s">
        <v>515</v>
      </c>
      <c r="X993" s="225" t="s">
        <v>9154</v>
      </c>
      <c r="Y993" s="262">
        <v>43500</v>
      </c>
      <c r="Z993" s="226"/>
      <c r="AA993" s="241">
        <f t="shared" si="7"/>
        <v>0</v>
      </c>
      <c r="AB993" s="237" t="s">
        <v>9155</v>
      </c>
    </row>
    <row r="994" spans="1:28" ht="15" customHeight="1">
      <c r="A994" s="109">
        <v>985</v>
      </c>
      <c r="B994" s="222" t="str">
        <f t="shared" si="6"/>
        <v>Klik Disini</v>
      </c>
      <c r="C994" s="223" t="s">
        <v>9156</v>
      </c>
      <c r="D994" s="223"/>
      <c r="E994" s="223" t="s">
        <v>9157</v>
      </c>
      <c r="F994" s="223" t="s">
        <v>9158</v>
      </c>
      <c r="G994" s="223" t="s">
        <v>9159</v>
      </c>
      <c r="H994" s="223" t="s">
        <v>262</v>
      </c>
      <c r="I994" s="258" t="s">
        <v>1844</v>
      </c>
      <c r="J994" s="186" t="s">
        <v>401</v>
      </c>
      <c r="K994" s="223"/>
      <c r="L994" s="264"/>
      <c r="M994" s="265"/>
      <c r="N994" s="223" t="s">
        <v>449</v>
      </c>
      <c r="O994" s="223" t="s">
        <v>3419</v>
      </c>
      <c r="P994" s="260">
        <v>2004</v>
      </c>
      <c r="Q994" s="260">
        <v>2018</v>
      </c>
      <c r="R994" s="223" t="s">
        <v>3412</v>
      </c>
      <c r="S994" s="223" t="s">
        <v>78</v>
      </c>
      <c r="T994" s="223" t="s">
        <v>451</v>
      </c>
      <c r="U994" s="261">
        <v>123</v>
      </c>
      <c r="V994" s="86" t="s">
        <v>452</v>
      </c>
      <c r="W994" s="223" t="s">
        <v>4453</v>
      </c>
      <c r="X994" s="225" t="s">
        <v>9160</v>
      </c>
      <c r="Y994" s="262">
        <v>63000</v>
      </c>
      <c r="Z994" s="226"/>
      <c r="AA994" s="241">
        <f t="shared" si="7"/>
        <v>0</v>
      </c>
      <c r="AB994" s="237" t="s">
        <v>9161</v>
      </c>
    </row>
    <row r="995" spans="1:28" ht="15" customHeight="1">
      <c r="A995" s="109">
        <v>986</v>
      </c>
      <c r="B995" s="222" t="str">
        <f t="shared" si="6"/>
        <v>Klik Disini</v>
      </c>
      <c r="C995" s="223" t="s">
        <v>9162</v>
      </c>
      <c r="D995" s="223"/>
      <c r="E995" s="223" t="s">
        <v>4505</v>
      </c>
      <c r="F995" s="223" t="s">
        <v>9163</v>
      </c>
      <c r="G995" s="223" t="s">
        <v>9164</v>
      </c>
      <c r="H995" s="223" t="s">
        <v>3912</v>
      </c>
      <c r="I995" s="258" t="s">
        <v>446</v>
      </c>
      <c r="J995" s="186" t="s">
        <v>367</v>
      </c>
      <c r="K995" s="223"/>
      <c r="L995" s="264"/>
      <c r="M995" s="265"/>
      <c r="N995" s="223" t="s">
        <v>449</v>
      </c>
      <c r="O995" s="223" t="s">
        <v>3419</v>
      </c>
      <c r="P995" s="260">
        <v>2012</v>
      </c>
      <c r="Q995" s="260">
        <v>2018</v>
      </c>
      <c r="R995" s="223" t="s">
        <v>3412</v>
      </c>
      <c r="S995" s="223" t="s">
        <v>78</v>
      </c>
      <c r="T995" s="223" t="s">
        <v>451</v>
      </c>
      <c r="U995" s="261">
        <v>176</v>
      </c>
      <c r="V995" s="86" t="s">
        <v>452</v>
      </c>
      <c r="W995" s="223" t="s">
        <v>4163</v>
      </c>
      <c r="X995" s="225" t="s">
        <v>9165</v>
      </c>
      <c r="Y995" s="262">
        <v>55000</v>
      </c>
      <c r="Z995" s="226"/>
      <c r="AA995" s="241">
        <f t="shared" si="7"/>
        <v>0</v>
      </c>
      <c r="AB995" s="237" t="s">
        <v>9166</v>
      </c>
    </row>
    <row r="996" spans="1:28" ht="15" customHeight="1">
      <c r="A996" s="109">
        <v>987</v>
      </c>
      <c r="B996" s="222" t="str">
        <f t="shared" si="6"/>
        <v>Klik Disini</v>
      </c>
      <c r="C996" s="223" t="s">
        <v>9167</v>
      </c>
      <c r="D996" s="223"/>
      <c r="E996" s="223" t="s">
        <v>9168</v>
      </c>
      <c r="F996" s="223" t="s">
        <v>9169</v>
      </c>
      <c r="G996" s="223" t="s">
        <v>9170</v>
      </c>
      <c r="H996" s="223" t="s">
        <v>3473</v>
      </c>
      <c r="I996" s="258" t="s">
        <v>446</v>
      </c>
      <c r="J996" s="186" t="s">
        <v>345</v>
      </c>
      <c r="K996" s="223"/>
      <c r="L996" s="264"/>
      <c r="M996" s="265"/>
      <c r="N996" s="223" t="s">
        <v>449</v>
      </c>
      <c r="O996" s="223" t="s">
        <v>3419</v>
      </c>
      <c r="P996" s="260">
        <v>2004</v>
      </c>
      <c r="Q996" s="260">
        <v>2018</v>
      </c>
      <c r="R996" s="223" t="s">
        <v>3412</v>
      </c>
      <c r="S996" s="223" t="s">
        <v>78</v>
      </c>
      <c r="T996" s="223" t="s">
        <v>451</v>
      </c>
      <c r="U996" s="261">
        <v>112</v>
      </c>
      <c r="V996" s="86" t="s">
        <v>452</v>
      </c>
      <c r="W996" s="223" t="s">
        <v>9171</v>
      </c>
      <c r="X996" s="225" t="s">
        <v>9172</v>
      </c>
      <c r="Y996" s="262">
        <v>63000</v>
      </c>
      <c r="Z996" s="226"/>
      <c r="AA996" s="241">
        <f t="shared" si="7"/>
        <v>0</v>
      </c>
      <c r="AB996" s="237" t="s">
        <v>9173</v>
      </c>
    </row>
    <row r="997" spans="1:28" ht="15" customHeight="1">
      <c r="A997" s="109">
        <v>988</v>
      </c>
      <c r="B997" s="222" t="str">
        <f t="shared" si="6"/>
        <v>Klik Disini</v>
      </c>
      <c r="C997" s="223" t="s">
        <v>9174</v>
      </c>
      <c r="D997" s="223"/>
      <c r="E997" s="223" t="s">
        <v>9175</v>
      </c>
      <c r="F997" s="223" t="s">
        <v>9176</v>
      </c>
      <c r="G997" s="223" t="s">
        <v>9177</v>
      </c>
      <c r="H997" s="223" t="s">
        <v>9178</v>
      </c>
      <c r="I997" s="258" t="s">
        <v>446</v>
      </c>
      <c r="J997" s="186" t="s">
        <v>367</v>
      </c>
      <c r="K997" s="223" t="s">
        <v>447</v>
      </c>
      <c r="L997" s="223"/>
      <c r="M997" s="259" t="s">
        <v>447</v>
      </c>
      <c r="N997" s="223" t="s">
        <v>449</v>
      </c>
      <c r="O997" s="223" t="s">
        <v>3419</v>
      </c>
      <c r="P997" s="260">
        <v>2007</v>
      </c>
      <c r="Q997" s="260">
        <v>2018</v>
      </c>
      <c r="R997" s="223" t="s">
        <v>3412</v>
      </c>
      <c r="S997" s="223" t="s">
        <v>78</v>
      </c>
      <c r="T997" s="223" t="s">
        <v>451</v>
      </c>
      <c r="U997" s="261">
        <v>152</v>
      </c>
      <c r="V997" s="86" t="s">
        <v>452</v>
      </c>
      <c r="W997" s="223" t="s">
        <v>830</v>
      </c>
      <c r="X997" s="225" t="s">
        <v>9179</v>
      </c>
      <c r="Y997" s="262">
        <v>59000</v>
      </c>
      <c r="Z997" s="226"/>
      <c r="AA997" s="241">
        <f t="shared" si="7"/>
        <v>0</v>
      </c>
      <c r="AB997" s="237" t="s">
        <v>9180</v>
      </c>
    </row>
    <row r="998" spans="1:28" ht="15" customHeight="1">
      <c r="A998" s="109">
        <v>989</v>
      </c>
      <c r="B998" s="222" t="str">
        <f t="shared" si="6"/>
        <v>Klik Disini</v>
      </c>
      <c r="C998" s="223" t="s">
        <v>9181</v>
      </c>
      <c r="D998" s="223"/>
      <c r="E998" s="223" t="s">
        <v>9182</v>
      </c>
      <c r="F998" s="223" t="s">
        <v>9183</v>
      </c>
      <c r="G998" s="223" t="s">
        <v>9184</v>
      </c>
      <c r="H998" s="223" t="s">
        <v>3473</v>
      </c>
      <c r="I998" s="258" t="s">
        <v>446</v>
      </c>
      <c r="J998" s="186" t="s">
        <v>345</v>
      </c>
      <c r="K998" s="223"/>
      <c r="L998" s="264"/>
      <c r="M998" s="265"/>
      <c r="N998" s="223" t="s">
        <v>449</v>
      </c>
      <c r="O998" s="223" t="s">
        <v>3419</v>
      </c>
      <c r="P998" s="260">
        <v>2017</v>
      </c>
      <c r="Q998" s="260">
        <v>2018</v>
      </c>
      <c r="R998" s="223" t="s">
        <v>3412</v>
      </c>
      <c r="S998" s="223" t="s">
        <v>78</v>
      </c>
      <c r="T998" s="223" t="s">
        <v>451</v>
      </c>
      <c r="U998" s="261">
        <v>118</v>
      </c>
      <c r="V998" s="86" t="s">
        <v>452</v>
      </c>
      <c r="W998" s="223" t="s">
        <v>9185</v>
      </c>
      <c r="X998" s="225" t="s">
        <v>9186</v>
      </c>
      <c r="Y998" s="262">
        <v>69000</v>
      </c>
      <c r="Z998" s="226"/>
      <c r="AA998" s="241">
        <f t="shared" si="7"/>
        <v>0</v>
      </c>
      <c r="AB998" s="237" t="s">
        <v>9187</v>
      </c>
    </row>
    <row r="999" spans="1:28" ht="15" customHeight="1">
      <c r="A999" s="109">
        <v>990</v>
      </c>
      <c r="B999" s="222" t="str">
        <f t="shared" si="6"/>
        <v>Klik Disini</v>
      </c>
      <c r="C999" s="223" t="s">
        <v>9188</v>
      </c>
      <c r="D999" s="223"/>
      <c r="E999" s="223" t="s">
        <v>9189</v>
      </c>
      <c r="F999" s="223" t="s">
        <v>9190</v>
      </c>
      <c r="G999" s="223" t="s">
        <v>9191</v>
      </c>
      <c r="H999" s="223" t="s">
        <v>9178</v>
      </c>
      <c r="I999" s="258" t="s">
        <v>446</v>
      </c>
      <c r="J999" s="186" t="s">
        <v>367</v>
      </c>
      <c r="K999" s="223" t="s">
        <v>447</v>
      </c>
      <c r="L999" s="223"/>
      <c r="M999" s="259" t="s">
        <v>447</v>
      </c>
      <c r="N999" s="223" t="s">
        <v>449</v>
      </c>
      <c r="O999" s="223" t="s">
        <v>3419</v>
      </c>
      <c r="P999" s="260">
        <v>2007</v>
      </c>
      <c r="Q999" s="260">
        <v>2018</v>
      </c>
      <c r="R999" s="223" t="s">
        <v>3412</v>
      </c>
      <c r="S999" s="223" t="s">
        <v>78</v>
      </c>
      <c r="T999" s="223" t="s">
        <v>451</v>
      </c>
      <c r="U999" s="261">
        <v>122</v>
      </c>
      <c r="V999" s="86" t="s">
        <v>452</v>
      </c>
      <c r="W999" s="223" t="s">
        <v>736</v>
      </c>
      <c r="X999" s="225" t="s">
        <v>9192</v>
      </c>
      <c r="Y999" s="262">
        <v>43000</v>
      </c>
      <c r="Z999" s="226"/>
      <c r="AA999" s="241">
        <f t="shared" si="7"/>
        <v>0</v>
      </c>
      <c r="AB999" s="237" t="s">
        <v>9193</v>
      </c>
    </row>
    <row r="1000" spans="1:28" ht="15" customHeight="1">
      <c r="A1000" s="109">
        <v>991</v>
      </c>
      <c r="B1000" s="222" t="str">
        <f t="shared" si="6"/>
        <v>Klik Disini</v>
      </c>
      <c r="C1000" s="223" t="s">
        <v>9194</v>
      </c>
      <c r="D1000" s="223"/>
      <c r="E1000" s="223" t="s">
        <v>9195</v>
      </c>
      <c r="F1000" s="223" t="s">
        <v>9196</v>
      </c>
      <c r="G1000" s="223" t="s">
        <v>9197</v>
      </c>
      <c r="H1000" s="223" t="s">
        <v>3473</v>
      </c>
      <c r="I1000" s="258" t="s">
        <v>446</v>
      </c>
      <c r="J1000" s="186" t="s">
        <v>345</v>
      </c>
      <c r="K1000" s="223"/>
      <c r="L1000" s="264"/>
      <c r="M1000" s="265"/>
      <c r="N1000" s="223" t="s">
        <v>449</v>
      </c>
      <c r="O1000" s="223" t="s">
        <v>3419</v>
      </c>
      <c r="P1000" s="260">
        <v>2010</v>
      </c>
      <c r="Q1000" s="260">
        <v>2018</v>
      </c>
      <c r="R1000" s="223" t="s">
        <v>3412</v>
      </c>
      <c r="S1000" s="223" t="s">
        <v>78</v>
      </c>
      <c r="T1000" s="223" t="s">
        <v>451</v>
      </c>
      <c r="U1000" s="261">
        <v>237</v>
      </c>
      <c r="V1000" s="86" t="s">
        <v>452</v>
      </c>
      <c r="W1000" s="223" t="s">
        <v>606</v>
      </c>
      <c r="X1000" s="225" t="s">
        <v>9198</v>
      </c>
      <c r="Y1000" s="262">
        <v>78500</v>
      </c>
      <c r="Z1000" s="226"/>
      <c r="AA1000" s="241">
        <f t="shared" si="7"/>
        <v>0</v>
      </c>
      <c r="AB1000" s="237" t="s">
        <v>9199</v>
      </c>
    </row>
    <row r="1001" spans="1:28" ht="15" customHeight="1">
      <c r="A1001" s="109">
        <v>992</v>
      </c>
      <c r="B1001" s="222" t="str">
        <f t="shared" si="6"/>
        <v>Klik Disini</v>
      </c>
      <c r="C1001" s="223" t="s">
        <v>9200</v>
      </c>
      <c r="D1001" s="223"/>
      <c r="E1001" s="223" t="s">
        <v>3909</v>
      </c>
      <c r="F1001" s="223" t="s">
        <v>9201</v>
      </c>
      <c r="G1001" s="223" t="s">
        <v>9202</v>
      </c>
      <c r="H1001" s="223" t="s">
        <v>3912</v>
      </c>
      <c r="I1001" s="258" t="s">
        <v>446</v>
      </c>
      <c r="J1001" s="186" t="s">
        <v>367</v>
      </c>
      <c r="K1001" s="223" t="s">
        <v>447</v>
      </c>
      <c r="L1001" s="223"/>
      <c r="M1001" s="259" t="s">
        <v>447</v>
      </c>
      <c r="N1001" s="223"/>
      <c r="O1001" s="223"/>
      <c r="P1001" s="260">
        <v>2017</v>
      </c>
      <c r="Q1001" s="260">
        <v>2018</v>
      </c>
      <c r="R1001" s="223" t="s">
        <v>3412</v>
      </c>
      <c r="S1001" s="223" t="s">
        <v>78</v>
      </c>
      <c r="T1001" s="223"/>
      <c r="U1001" s="261">
        <v>320</v>
      </c>
      <c r="V1001" s="86" t="s">
        <v>452</v>
      </c>
      <c r="W1001" s="223" t="s">
        <v>1076</v>
      </c>
      <c r="X1001" s="225" t="s">
        <v>9203</v>
      </c>
      <c r="Y1001" s="262">
        <v>72000</v>
      </c>
      <c r="Z1001" s="226"/>
      <c r="AA1001" s="241">
        <f t="shared" si="7"/>
        <v>0</v>
      </c>
      <c r="AB1001" s="237" t="s">
        <v>9204</v>
      </c>
    </row>
    <row r="1002" spans="1:28" ht="15" customHeight="1">
      <c r="A1002" s="109">
        <v>993</v>
      </c>
      <c r="B1002" s="222" t="str">
        <f t="shared" si="6"/>
        <v>Klik Disini</v>
      </c>
      <c r="C1002" s="223" t="s">
        <v>9205</v>
      </c>
      <c r="D1002" s="223"/>
      <c r="E1002" s="223" t="s">
        <v>9206</v>
      </c>
      <c r="F1002" s="223" t="s">
        <v>9207</v>
      </c>
      <c r="G1002" s="223" t="s">
        <v>9208</v>
      </c>
      <c r="H1002" s="223" t="s">
        <v>1056</v>
      </c>
      <c r="I1002" s="258" t="s">
        <v>583</v>
      </c>
      <c r="J1002" s="186" t="s">
        <v>265</v>
      </c>
      <c r="K1002" s="223"/>
      <c r="L1002" s="264"/>
      <c r="M1002" s="265"/>
      <c r="N1002" s="223" t="s">
        <v>449</v>
      </c>
      <c r="O1002" s="223" t="s">
        <v>3419</v>
      </c>
      <c r="P1002" s="260">
        <v>2008</v>
      </c>
      <c r="Q1002" s="260">
        <v>2018</v>
      </c>
      <c r="R1002" s="223" t="s">
        <v>3480</v>
      </c>
      <c r="S1002" s="223" t="s">
        <v>78</v>
      </c>
      <c r="T1002" s="223" t="s">
        <v>451</v>
      </c>
      <c r="U1002" s="261">
        <v>368</v>
      </c>
      <c r="V1002" s="86" t="s">
        <v>452</v>
      </c>
      <c r="W1002" s="223" t="s">
        <v>5720</v>
      </c>
      <c r="X1002" s="225" t="s">
        <v>9209</v>
      </c>
      <c r="Y1002" s="262">
        <v>92500</v>
      </c>
      <c r="Z1002" s="226"/>
      <c r="AA1002" s="241">
        <f t="shared" si="7"/>
        <v>0</v>
      </c>
      <c r="AB1002" s="237" t="s">
        <v>9210</v>
      </c>
    </row>
    <row r="1003" spans="1:28" ht="15" customHeight="1">
      <c r="A1003" s="109">
        <v>994</v>
      </c>
      <c r="B1003" s="222" t="str">
        <f t="shared" si="6"/>
        <v>Klik Disini</v>
      </c>
      <c r="C1003" s="223" t="s">
        <v>9211</v>
      </c>
      <c r="D1003" s="223"/>
      <c r="E1003" s="223" t="s">
        <v>9212</v>
      </c>
      <c r="F1003" s="223" t="s">
        <v>9213</v>
      </c>
      <c r="G1003" s="223" t="s">
        <v>9214</v>
      </c>
      <c r="H1003" s="223" t="s">
        <v>3912</v>
      </c>
      <c r="I1003" s="258" t="s">
        <v>446</v>
      </c>
      <c r="J1003" s="186" t="s">
        <v>367</v>
      </c>
      <c r="K1003" s="223"/>
      <c r="L1003" s="264"/>
      <c r="M1003" s="265"/>
      <c r="N1003" s="223" t="s">
        <v>449</v>
      </c>
      <c r="O1003" s="223" t="s">
        <v>3419</v>
      </c>
      <c r="P1003" s="260">
        <v>2008</v>
      </c>
      <c r="Q1003" s="260">
        <v>2018</v>
      </c>
      <c r="R1003" s="223" t="s">
        <v>3412</v>
      </c>
      <c r="S1003" s="223" t="s">
        <v>78</v>
      </c>
      <c r="T1003" s="223" t="s">
        <v>451</v>
      </c>
      <c r="U1003" s="261">
        <v>136</v>
      </c>
      <c r="V1003" s="86" t="s">
        <v>452</v>
      </c>
      <c r="W1003" s="223" t="s">
        <v>3556</v>
      </c>
      <c r="X1003" s="225" t="s">
        <v>9215</v>
      </c>
      <c r="Y1003" s="262">
        <v>66000</v>
      </c>
      <c r="Z1003" s="226"/>
      <c r="AA1003" s="241">
        <f t="shared" si="7"/>
        <v>0</v>
      </c>
      <c r="AB1003" s="237" t="s">
        <v>9216</v>
      </c>
    </row>
    <row r="1004" spans="1:28" ht="15" customHeight="1">
      <c r="A1004" s="109">
        <v>995</v>
      </c>
      <c r="B1004" s="222" t="str">
        <f t="shared" si="6"/>
        <v>Klik Disini</v>
      </c>
      <c r="C1004" s="223" t="s">
        <v>9217</v>
      </c>
      <c r="D1004" s="223"/>
      <c r="E1004" s="223" t="s">
        <v>3909</v>
      </c>
      <c r="F1004" s="223" t="s">
        <v>9218</v>
      </c>
      <c r="G1004" s="223" t="s">
        <v>9219</v>
      </c>
      <c r="H1004" s="223" t="s">
        <v>3912</v>
      </c>
      <c r="I1004" s="258" t="s">
        <v>446</v>
      </c>
      <c r="J1004" s="186" t="s">
        <v>367</v>
      </c>
      <c r="K1004" s="223"/>
      <c r="L1004" s="264"/>
      <c r="M1004" s="265"/>
      <c r="N1004" s="223"/>
      <c r="O1004" s="223"/>
      <c r="P1004" s="260">
        <v>2012</v>
      </c>
      <c r="Q1004" s="260">
        <v>2018</v>
      </c>
      <c r="R1004" s="223" t="s">
        <v>3412</v>
      </c>
      <c r="S1004" s="223" t="s">
        <v>78</v>
      </c>
      <c r="T1004" s="223"/>
      <c r="U1004" s="261">
        <v>176</v>
      </c>
      <c r="V1004" s="86" t="s">
        <v>452</v>
      </c>
      <c r="W1004" s="223" t="s">
        <v>707</v>
      </c>
      <c r="X1004" s="225" t="s">
        <v>9220</v>
      </c>
      <c r="Y1004" s="262">
        <v>46000</v>
      </c>
      <c r="Z1004" s="226"/>
      <c r="AA1004" s="241">
        <f t="shared" si="7"/>
        <v>0</v>
      </c>
      <c r="AB1004" s="237" t="s">
        <v>9221</v>
      </c>
    </row>
    <row r="1005" spans="1:28" ht="15" customHeight="1">
      <c r="A1005" s="109">
        <v>996</v>
      </c>
      <c r="B1005" s="222" t="str">
        <f t="shared" si="6"/>
        <v>Klik Disini</v>
      </c>
      <c r="C1005" s="223" t="s">
        <v>9222</v>
      </c>
      <c r="D1005" s="223"/>
      <c r="E1005" s="223" t="s">
        <v>9223</v>
      </c>
      <c r="F1005" s="223" t="s">
        <v>9224</v>
      </c>
      <c r="G1005" s="223" t="s">
        <v>9225</v>
      </c>
      <c r="H1005" s="223" t="s">
        <v>9178</v>
      </c>
      <c r="I1005" s="258" t="s">
        <v>446</v>
      </c>
      <c r="J1005" s="186" t="s">
        <v>367</v>
      </c>
      <c r="K1005" s="223" t="s">
        <v>447</v>
      </c>
      <c r="L1005" s="223"/>
      <c r="M1005" s="259" t="s">
        <v>447</v>
      </c>
      <c r="N1005" s="223" t="s">
        <v>449</v>
      </c>
      <c r="O1005" s="223" t="s">
        <v>3419</v>
      </c>
      <c r="P1005" s="260">
        <v>2005</v>
      </c>
      <c r="Q1005" s="260">
        <v>2018</v>
      </c>
      <c r="R1005" s="223" t="s">
        <v>3412</v>
      </c>
      <c r="S1005" s="223" t="s">
        <v>78</v>
      </c>
      <c r="T1005" s="223" t="s">
        <v>451</v>
      </c>
      <c r="U1005" s="261">
        <v>116</v>
      </c>
      <c r="V1005" s="86" t="s">
        <v>452</v>
      </c>
      <c r="W1005" s="223" t="s">
        <v>3230</v>
      </c>
      <c r="X1005" s="225" t="s">
        <v>9226</v>
      </c>
      <c r="Y1005" s="262">
        <v>49000</v>
      </c>
      <c r="Z1005" s="226"/>
      <c r="AA1005" s="241">
        <f t="shared" si="7"/>
        <v>0</v>
      </c>
      <c r="AB1005" s="237" t="s">
        <v>9227</v>
      </c>
    </row>
    <row r="1006" spans="1:28" ht="15" customHeight="1">
      <c r="A1006" s="109">
        <v>997</v>
      </c>
      <c r="B1006" s="222" t="str">
        <f t="shared" si="6"/>
        <v>Klik Disini</v>
      </c>
      <c r="C1006" s="223" t="s">
        <v>9228</v>
      </c>
      <c r="D1006" s="223"/>
      <c r="E1006" s="223" t="s">
        <v>9229</v>
      </c>
      <c r="F1006" s="223" t="s">
        <v>9230</v>
      </c>
      <c r="G1006" s="223" t="s">
        <v>9231</v>
      </c>
      <c r="H1006" s="223" t="s">
        <v>3912</v>
      </c>
      <c r="I1006" s="258" t="s">
        <v>446</v>
      </c>
      <c r="J1006" s="186" t="s">
        <v>367</v>
      </c>
      <c r="K1006" s="223" t="s">
        <v>447</v>
      </c>
      <c r="L1006" s="223"/>
      <c r="M1006" s="259" t="s">
        <v>447</v>
      </c>
      <c r="N1006" s="223" t="s">
        <v>449</v>
      </c>
      <c r="O1006" s="223" t="s">
        <v>3419</v>
      </c>
      <c r="P1006" s="260">
        <v>2017</v>
      </c>
      <c r="Q1006" s="260">
        <v>2018</v>
      </c>
      <c r="R1006" s="223" t="s">
        <v>3412</v>
      </c>
      <c r="S1006" s="223" t="s">
        <v>78</v>
      </c>
      <c r="T1006" s="223" t="s">
        <v>451</v>
      </c>
      <c r="U1006" s="261">
        <v>136</v>
      </c>
      <c r="V1006" s="86" t="s">
        <v>452</v>
      </c>
      <c r="W1006" s="223" t="s">
        <v>9232</v>
      </c>
      <c r="X1006" s="225" t="s">
        <v>9233</v>
      </c>
      <c r="Y1006" s="262">
        <v>45000</v>
      </c>
      <c r="Z1006" s="226"/>
      <c r="AA1006" s="241">
        <f t="shared" si="7"/>
        <v>0</v>
      </c>
      <c r="AB1006" s="237" t="s">
        <v>9234</v>
      </c>
    </row>
    <row r="1007" spans="1:28" ht="15" customHeight="1">
      <c r="A1007" s="109">
        <v>998</v>
      </c>
      <c r="B1007" s="222" t="str">
        <f t="shared" si="6"/>
        <v>Klik Disini</v>
      </c>
      <c r="C1007" s="223" t="s">
        <v>9235</v>
      </c>
      <c r="D1007" s="223"/>
      <c r="E1007" s="223" t="s">
        <v>9236</v>
      </c>
      <c r="F1007" s="223" t="s">
        <v>9237</v>
      </c>
      <c r="G1007" s="223" t="s">
        <v>9238</v>
      </c>
      <c r="H1007" s="223" t="s">
        <v>3473</v>
      </c>
      <c r="I1007" s="258" t="s">
        <v>446</v>
      </c>
      <c r="J1007" s="186" t="s">
        <v>345</v>
      </c>
      <c r="K1007" s="223"/>
      <c r="L1007" s="264"/>
      <c r="M1007" s="265"/>
      <c r="N1007" s="223" t="s">
        <v>449</v>
      </c>
      <c r="O1007" s="223" t="s">
        <v>3419</v>
      </c>
      <c r="P1007" s="260">
        <v>2002</v>
      </c>
      <c r="Q1007" s="260">
        <v>2018</v>
      </c>
      <c r="R1007" s="223" t="s">
        <v>3412</v>
      </c>
      <c r="S1007" s="223" t="s">
        <v>78</v>
      </c>
      <c r="T1007" s="223" t="s">
        <v>451</v>
      </c>
      <c r="U1007" s="261">
        <v>212</v>
      </c>
      <c r="V1007" s="86" t="s">
        <v>452</v>
      </c>
      <c r="W1007" s="223" t="s">
        <v>7024</v>
      </c>
      <c r="X1007" s="225" t="s">
        <v>9239</v>
      </c>
      <c r="Y1007" s="262">
        <v>88500</v>
      </c>
      <c r="Z1007" s="226"/>
      <c r="AA1007" s="241">
        <f t="shared" si="7"/>
        <v>0</v>
      </c>
      <c r="AB1007" s="237" t="s">
        <v>9240</v>
      </c>
    </row>
    <row r="1008" spans="1:28" ht="15" customHeight="1">
      <c r="A1008" s="109">
        <v>999</v>
      </c>
      <c r="B1008" s="222" t="str">
        <f t="shared" si="6"/>
        <v>Klik Disini</v>
      </c>
      <c r="C1008" s="223" t="s">
        <v>9241</v>
      </c>
      <c r="D1008" s="223"/>
      <c r="E1008" s="223" t="s">
        <v>4319</v>
      </c>
      <c r="F1008" s="223" t="s">
        <v>9242</v>
      </c>
      <c r="G1008" s="223" t="s">
        <v>9243</v>
      </c>
      <c r="H1008" s="223" t="s">
        <v>3912</v>
      </c>
      <c r="I1008" s="258" t="s">
        <v>446</v>
      </c>
      <c r="J1008" s="186" t="s">
        <v>367</v>
      </c>
      <c r="K1008" s="223" t="s">
        <v>447</v>
      </c>
      <c r="L1008" s="223"/>
      <c r="M1008" s="259" t="s">
        <v>447</v>
      </c>
      <c r="N1008" s="223" t="s">
        <v>449</v>
      </c>
      <c r="O1008" s="223" t="s">
        <v>3419</v>
      </c>
      <c r="P1008" s="260">
        <v>2006</v>
      </c>
      <c r="Q1008" s="260">
        <v>2018</v>
      </c>
      <c r="R1008" s="223" t="s">
        <v>3412</v>
      </c>
      <c r="S1008" s="223" t="s">
        <v>78</v>
      </c>
      <c r="T1008" s="223" t="s">
        <v>451</v>
      </c>
      <c r="U1008" s="261">
        <v>80</v>
      </c>
      <c r="V1008" s="86" t="s">
        <v>452</v>
      </c>
      <c r="W1008" s="223" t="s">
        <v>2602</v>
      </c>
      <c r="X1008" s="225" t="s">
        <v>9244</v>
      </c>
      <c r="Y1008" s="262">
        <v>38000</v>
      </c>
      <c r="Z1008" s="226"/>
      <c r="AA1008" s="241">
        <f t="shared" si="7"/>
        <v>0</v>
      </c>
      <c r="AB1008" s="237" t="s">
        <v>9245</v>
      </c>
    </row>
    <row r="1009" spans="1:28" ht="15" customHeight="1">
      <c r="A1009" s="109">
        <v>1000</v>
      </c>
      <c r="B1009" s="222" t="str">
        <f t="shared" si="6"/>
        <v>Klik Disini</v>
      </c>
      <c r="C1009" s="223" t="s">
        <v>9246</v>
      </c>
      <c r="D1009" s="223"/>
      <c r="E1009" s="223" t="s">
        <v>9247</v>
      </c>
      <c r="F1009" s="223" t="s">
        <v>9248</v>
      </c>
      <c r="G1009" s="223" t="s">
        <v>9249</v>
      </c>
      <c r="H1009" s="223" t="s">
        <v>3912</v>
      </c>
      <c r="I1009" s="258" t="s">
        <v>446</v>
      </c>
      <c r="J1009" s="186" t="s">
        <v>367</v>
      </c>
      <c r="K1009" s="223"/>
      <c r="L1009" s="264"/>
      <c r="M1009" s="265"/>
      <c r="N1009" s="223" t="s">
        <v>449</v>
      </c>
      <c r="O1009" s="223" t="s">
        <v>3419</v>
      </c>
      <c r="P1009" s="260">
        <v>2013</v>
      </c>
      <c r="Q1009" s="260">
        <v>2018</v>
      </c>
      <c r="R1009" s="223" t="s">
        <v>3412</v>
      </c>
      <c r="S1009" s="223" t="s">
        <v>78</v>
      </c>
      <c r="T1009" s="223" t="s">
        <v>451</v>
      </c>
      <c r="U1009" s="261">
        <v>160</v>
      </c>
      <c r="V1009" s="86" t="s">
        <v>452</v>
      </c>
      <c r="W1009" s="223" t="s">
        <v>991</v>
      </c>
      <c r="X1009" s="225" t="s">
        <v>9250</v>
      </c>
      <c r="Y1009" s="262">
        <v>43000</v>
      </c>
      <c r="Z1009" s="226"/>
      <c r="AA1009" s="241">
        <f t="shared" si="7"/>
        <v>0</v>
      </c>
      <c r="AB1009" s="237" t="s">
        <v>9251</v>
      </c>
    </row>
    <row r="1010" spans="1:28" ht="15" customHeight="1">
      <c r="A1010" s="109">
        <v>1001</v>
      </c>
      <c r="B1010" s="222" t="str">
        <f t="shared" si="6"/>
        <v>Klik Disini</v>
      </c>
      <c r="C1010" s="223" t="s">
        <v>9252</v>
      </c>
      <c r="D1010" s="223"/>
      <c r="E1010" s="223" t="s">
        <v>3909</v>
      </c>
      <c r="F1010" s="223" t="s">
        <v>9253</v>
      </c>
      <c r="G1010" s="223" t="s">
        <v>9254</v>
      </c>
      <c r="H1010" s="223" t="s">
        <v>3912</v>
      </c>
      <c r="I1010" s="258" t="s">
        <v>446</v>
      </c>
      <c r="J1010" s="186" t="s">
        <v>367</v>
      </c>
      <c r="K1010" s="223" t="s">
        <v>447</v>
      </c>
      <c r="L1010" s="223"/>
      <c r="M1010" s="259" t="s">
        <v>447</v>
      </c>
      <c r="N1010" s="223" t="s">
        <v>449</v>
      </c>
      <c r="O1010" s="223" t="s">
        <v>3419</v>
      </c>
      <c r="P1010" s="260">
        <v>2005</v>
      </c>
      <c r="Q1010" s="260">
        <v>2018</v>
      </c>
      <c r="R1010" s="223" t="s">
        <v>3412</v>
      </c>
      <c r="S1010" s="223" t="s">
        <v>78</v>
      </c>
      <c r="T1010" s="223" t="s">
        <v>451</v>
      </c>
      <c r="U1010" s="261">
        <v>192</v>
      </c>
      <c r="V1010" s="86" t="s">
        <v>452</v>
      </c>
      <c r="W1010" s="223" t="s">
        <v>572</v>
      </c>
      <c r="X1010" s="225" t="s">
        <v>9255</v>
      </c>
      <c r="Y1010" s="262">
        <v>71500</v>
      </c>
      <c r="Z1010" s="226"/>
      <c r="AA1010" s="241">
        <f t="shared" si="7"/>
        <v>0</v>
      </c>
      <c r="AB1010" s="237" t="s">
        <v>9256</v>
      </c>
    </row>
    <row r="1011" spans="1:28" ht="15" customHeight="1">
      <c r="A1011" s="109">
        <v>1002</v>
      </c>
      <c r="B1011" s="222" t="str">
        <f t="shared" si="6"/>
        <v>Klik Disini</v>
      </c>
      <c r="C1011" s="223" t="s">
        <v>9257</v>
      </c>
      <c r="D1011" s="223"/>
      <c r="E1011" s="223" t="s">
        <v>7987</v>
      </c>
      <c r="F1011" s="223" t="s">
        <v>9258</v>
      </c>
      <c r="G1011" s="223" t="s">
        <v>9259</v>
      </c>
      <c r="H1011" s="223" t="s">
        <v>262</v>
      </c>
      <c r="I1011" s="258" t="s">
        <v>446</v>
      </c>
      <c r="J1011" s="186" t="s">
        <v>373</v>
      </c>
      <c r="K1011" s="223"/>
      <c r="L1011" s="264"/>
      <c r="M1011" s="265"/>
      <c r="N1011" s="223" t="s">
        <v>449</v>
      </c>
      <c r="O1011" s="223" t="s">
        <v>3419</v>
      </c>
      <c r="P1011" s="260">
        <v>2011</v>
      </c>
      <c r="Q1011" s="260">
        <v>2018</v>
      </c>
      <c r="R1011" s="223" t="s">
        <v>7031</v>
      </c>
      <c r="S1011" s="223" t="s">
        <v>78</v>
      </c>
      <c r="T1011" s="223" t="s">
        <v>451</v>
      </c>
      <c r="U1011" s="261">
        <v>175</v>
      </c>
      <c r="V1011" s="86" t="s">
        <v>452</v>
      </c>
      <c r="W1011" s="223" t="s">
        <v>3748</v>
      </c>
      <c r="X1011" s="225" t="s">
        <v>9260</v>
      </c>
      <c r="Y1011" s="262">
        <v>51000</v>
      </c>
      <c r="Z1011" s="226"/>
      <c r="AA1011" s="241">
        <f t="shared" si="7"/>
        <v>0</v>
      </c>
      <c r="AB1011" s="237" t="s">
        <v>9261</v>
      </c>
    </row>
    <row r="1012" spans="1:28" ht="15" customHeight="1">
      <c r="A1012" s="109">
        <v>1003</v>
      </c>
      <c r="B1012" s="222" t="str">
        <f t="shared" si="6"/>
        <v>Klik Disini</v>
      </c>
      <c r="C1012" s="223" t="s">
        <v>9262</v>
      </c>
      <c r="D1012" s="223"/>
      <c r="E1012" s="223" t="s">
        <v>9263</v>
      </c>
      <c r="F1012" s="223" t="s">
        <v>9264</v>
      </c>
      <c r="G1012" s="223" t="s">
        <v>9265</v>
      </c>
      <c r="H1012" s="223" t="s">
        <v>3912</v>
      </c>
      <c r="I1012" s="258" t="s">
        <v>446</v>
      </c>
      <c r="J1012" s="186" t="s">
        <v>367</v>
      </c>
      <c r="K1012" s="223"/>
      <c r="L1012" s="264"/>
      <c r="M1012" s="265"/>
      <c r="N1012" s="223" t="s">
        <v>449</v>
      </c>
      <c r="O1012" s="223" t="s">
        <v>3419</v>
      </c>
      <c r="P1012" s="260">
        <v>2006</v>
      </c>
      <c r="Q1012" s="260">
        <v>2018</v>
      </c>
      <c r="R1012" s="223" t="s">
        <v>3412</v>
      </c>
      <c r="S1012" s="223" t="s">
        <v>78</v>
      </c>
      <c r="T1012" s="223" t="s">
        <v>451</v>
      </c>
      <c r="U1012" s="261">
        <v>64</v>
      </c>
      <c r="V1012" s="86" t="s">
        <v>452</v>
      </c>
      <c r="W1012" s="223" t="s">
        <v>6334</v>
      </c>
      <c r="X1012" s="225" t="s">
        <v>9266</v>
      </c>
      <c r="Y1012" s="262">
        <v>34000</v>
      </c>
      <c r="Z1012" s="226"/>
      <c r="AA1012" s="241">
        <f t="shared" si="7"/>
        <v>0</v>
      </c>
      <c r="AB1012" s="237" t="s">
        <v>9267</v>
      </c>
    </row>
    <row r="1013" spans="1:28" ht="15" customHeight="1">
      <c r="A1013" s="109">
        <v>1004</v>
      </c>
      <c r="B1013" s="222" t="str">
        <f t="shared" si="6"/>
        <v>Klik Disini</v>
      </c>
      <c r="C1013" s="223" t="s">
        <v>9268</v>
      </c>
      <c r="D1013" s="223"/>
      <c r="E1013" s="223" t="s">
        <v>4319</v>
      </c>
      <c r="F1013" s="223" t="s">
        <v>9269</v>
      </c>
      <c r="G1013" s="223" t="s">
        <v>9270</v>
      </c>
      <c r="H1013" s="223" t="s">
        <v>3912</v>
      </c>
      <c r="I1013" s="258" t="s">
        <v>446</v>
      </c>
      <c r="J1013" s="186" t="s">
        <v>367</v>
      </c>
      <c r="K1013" s="223" t="s">
        <v>447</v>
      </c>
      <c r="L1013" s="223"/>
      <c r="M1013" s="259" t="s">
        <v>447</v>
      </c>
      <c r="N1013" s="223" t="s">
        <v>449</v>
      </c>
      <c r="O1013" s="223" t="s">
        <v>3419</v>
      </c>
      <c r="P1013" s="260">
        <v>2005</v>
      </c>
      <c r="Q1013" s="260">
        <v>2018</v>
      </c>
      <c r="R1013" s="223" t="s">
        <v>3412</v>
      </c>
      <c r="S1013" s="223" t="s">
        <v>78</v>
      </c>
      <c r="T1013" s="223" t="s">
        <v>451</v>
      </c>
      <c r="U1013" s="261">
        <v>115</v>
      </c>
      <c r="V1013" s="86" t="s">
        <v>452</v>
      </c>
      <c r="W1013" s="223" t="s">
        <v>1505</v>
      </c>
      <c r="X1013" s="225" t="s">
        <v>9271</v>
      </c>
      <c r="Y1013" s="262">
        <v>49000</v>
      </c>
      <c r="Z1013" s="226"/>
      <c r="AA1013" s="241">
        <f t="shared" si="7"/>
        <v>0</v>
      </c>
      <c r="AB1013" s="237" t="s">
        <v>9272</v>
      </c>
    </row>
    <row r="1014" spans="1:28" ht="15" customHeight="1">
      <c r="A1014" s="109">
        <v>1005</v>
      </c>
      <c r="B1014" s="222" t="str">
        <f t="shared" si="6"/>
        <v>Klik Disini</v>
      </c>
      <c r="C1014" s="223" t="s">
        <v>9273</v>
      </c>
      <c r="D1014" s="223"/>
      <c r="E1014" s="223" t="s">
        <v>9274</v>
      </c>
      <c r="F1014" s="223" t="s">
        <v>9275</v>
      </c>
      <c r="G1014" s="223" t="s">
        <v>9276</v>
      </c>
      <c r="H1014" s="223" t="s">
        <v>3473</v>
      </c>
      <c r="I1014" s="258" t="s">
        <v>446</v>
      </c>
      <c r="J1014" s="186" t="s">
        <v>345</v>
      </c>
      <c r="K1014" s="223"/>
      <c r="L1014" s="264"/>
      <c r="M1014" s="265"/>
      <c r="N1014" s="223" t="s">
        <v>449</v>
      </c>
      <c r="O1014" s="223" t="s">
        <v>3419</v>
      </c>
      <c r="P1014" s="260">
        <v>2005</v>
      </c>
      <c r="Q1014" s="260">
        <v>2018</v>
      </c>
      <c r="R1014" s="223" t="s">
        <v>3412</v>
      </c>
      <c r="S1014" s="223" t="s">
        <v>78</v>
      </c>
      <c r="T1014" s="223" t="s">
        <v>451</v>
      </c>
      <c r="U1014" s="261">
        <v>108</v>
      </c>
      <c r="V1014" s="86" t="s">
        <v>452</v>
      </c>
      <c r="W1014" s="223" t="s">
        <v>488</v>
      </c>
      <c r="X1014" s="225" t="s">
        <v>9277</v>
      </c>
      <c r="Y1014" s="262">
        <v>70000</v>
      </c>
      <c r="Z1014" s="226"/>
      <c r="AA1014" s="241">
        <f t="shared" si="7"/>
        <v>0</v>
      </c>
      <c r="AB1014" s="237" t="s">
        <v>9278</v>
      </c>
    </row>
    <row r="1015" spans="1:28" ht="15" customHeight="1">
      <c r="A1015" s="109">
        <v>1006</v>
      </c>
      <c r="B1015" s="222" t="str">
        <f t="shared" si="6"/>
        <v>Klik Disini</v>
      </c>
      <c r="C1015" s="223" t="s">
        <v>9279</v>
      </c>
      <c r="D1015" s="223"/>
      <c r="E1015" s="223" t="s">
        <v>9263</v>
      </c>
      <c r="F1015" s="223" t="s">
        <v>9280</v>
      </c>
      <c r="G1015" s="223" t="s">
        <v>9281</v>
      </c>
      <c r="H1015" s="223" t="s">
        <v>3912</v>
      </c>
      <c r="I1015" s="258" t="s">
        <v>446</v>
      </c>
      <c r="J1015" s="186" t="s">
        <v>367</v>
      </c>
      <c r="K1015" s="223"/>
      <c r="L1015" s="264"/>
      <c r="M1015" s="265"/>
      <c r="N1015" s="223" t="s">
        <v>449</v>
      </c>
      <c r="O1015" s="223" t="s">
        <v>3419</v>
      </c>
      <c r="P1015" s="260">
        <v>2008</v>
      </c>
      <c r="Q1015" s="260">
        <v>2018</v>
      </c>
      <c r="R1015" s="223" t="s">
        <v>3412</v>
      </c>
      <c r="S1015" s="223" t="s">
        <v>78</v>
      </c>
      <c r="T1015" s="223" t="s">
        <v>451</v>
      </c>
      <c r="U1015" s="261">
        <v>152</v>
      </c>
      <c r="V1015" s="86" t="s">
        <v>452</v>
      </c>
      <c r="W1015" s="223" t="s">
        <v>4983</v>
      </c>
      <c r="X1015" s="225" t="s">
        <v>9282</v>
      </c>
      <c r="Y1015" s="262">
        <v>45500</v>
      </c>
      <c r="Z1015" s="226"/>
      <c r="AA1015" s="241">
        <f t="shared" si="7"/>
        <v>0</v>
      </c>
      <c r="AB1015" s="237" t="s">
        <v>9283</v>
      </c>
    </row>
    <row r="1016" spans="1:28" ht="15" customHeight="1">
      <c r="A1016" s="109">
        <v>1007</v>
      </c>
      <c r="B1016" s="222" t="str">
        <f t="shared" si="6"/>
        <v>Klik Disini</v>
      </c>
      <c r="C1016" s="223" t="s">
        <v>9284</v>
      </c>
      <c r="D1016" s="223"/>
      <c r="E1016" s="223" t="s">
        <v>9285</v>
      </c>
      <c r="F1016" s="223" t="s">
        <v>9286</v>
      </c>
      <c r="G1016" s="223" t="s">
        <v>9287</v>
      </c>
      <c r="H1016" s="223" t="s">
        <v>3591</v>
      </c>
      <c r="I1016" s="258" t="s">
        <v>446</v>
      </c>
      <c r="J1016" s="186" t="s">
        <v>345</v>
      </c>
      <c r="K1016" s="223" t="s">
        <v>447</v>
      </c>
      <c r="L1016" s="223"/>
      <c r="M1016" s="259" t="s">
        <v>447</v>
      </c>
      <c r="N1016" s="223" t="s">
        <v>449</v>
      </c>
      <c r="O1016" s="223" t="s">
        <v>3419</v>
      </c>
      <c r="P1016" s="260">
        <v>2011</v>
      </c>
      <c r="Q1016" s="260">
        <v>2018</v>
      </c>
      <c r="R1016" s="223" t="s">
        <v>3412</v>
      </c>
      <c r="S1016" s="223" t="s">
        <v>78</v>
      </c>
      <c r="T1016" s="223" t="s">
        <v>451</v>
      </c>
      <c r="U1016" s="261">
        <v>306</v>
      </c>
      <c r="V1016" s="86" t="s">
        <v>452</v>
      </c>
      <c r="W1016" s="223" t="s">
        <v>5372</v>
      </c>
      <c r="X1016" s="225" t="s">
        <v>9288</v>
      </c>
      <c r="Y1016" s="262">
        <v>117000</v>
      </c>
      <c r="Z1016" s="226"/>
      <c r="AA1016" s="241">
        <f t="shared" si="7"/>
        <v>0</v>
      </c>
      <c r="AB1016" s="237" t="s">
        <v>9289</v>
      </c>
    </row>
    <row r="1017" spans="1:28" ht="15" customHeight="1">
      <c r="A1017" s="109">
        <v>1008</v>
      </c>
      <c r="B1017" s="222" t="str">
        <f t="shared" si="6"/>
        <v>Klik Disini</v>
      </c>
      <c r="C1017" s="223" t="s">
        <v>9290</v>
      </c>
      <c r="D1017" s="223"/>
      <c r="E1017" s="223" t="s">
        <v>4319</v>
      </c>
      <c r="F1017" s="223" t="s">
        <v>9291</v>
      </c>
      <c r="G1017" s="223" t="s">
        <v>9292</v>
      </c>
      <c r="H1017" s="223" t="s">
        <v>9293</v>
      </c>
      <c r="I1017" s="258" t="s">
        <v>1844</v>
      </c>
      <c r="J1017" s="186" t="s">
        <v>403</v>
      </c>
      <c r="K1017" s="223"/>
      <c r="L1017" s="264"/>
      <c r="M1017" s="265"/>
      <c r="N1017" s="223"/>
      <c r="O1017" s="223"/>
      <c r="P1017" s="260">
        <v>2008</v>
      </c>
      <c r="Q1017" s="260">
        <v>2018</v>
      </c>
      <c r="R1017" s="223" t="s">
        <v>3412</v>
      </c>
      <c r="S1017" s="223" t="s">
        <v>78</v>
      </c>
      <c r="T1017" s="223"/>
      <c r="U1017" s="261">
        <v>81</v>
      </c>
      <c r="V1017" s="86" t="s">
        <v>452</v>
      </c>
      <c r="W1017" s="223" t="s">
        <v>736</v>
      </c>
      <c r="X1017" s="225" t="s">
        <v>9294</v>
      </c>
      <c r="Y1017" s="262">
        <v>34500</v>
      </c>
      <c r="Z1017" s="226"/>
      <c r="AA1017" s="241">
        <f t="shared" si="7"/>
        <v>0</v>
      </c>
      <c r="AB1017" s="237" t="s">
        <v>9295</v>
      </c>
    </row>
    <row r="1018" spans="1:28" ht="15" customHeight="1">
      <c r="A1018" s="109">
        <v>1009</v>
      </c>
      <c r="B1018" s="222" t="str">
        <f t="shared" si="6"/>
        <v>Klik Disini</v>
      </c>
      <c r="C1018" s="223" t="s">
        <v>9296</v>
      </c>
      <c r="D1018" s="223"/>
      <c r="E1018" s="223" t="s">
        <v>3909</v>
      </c>
      <c r="F1018" s="223" t="s">
        <v>9297</v>
      </c>
      <c r="G1018" s="223" t="s">
        <v>9298</v>
      </c>
      <c r="H1018" s="223" t="s">
        <v>7741</v>
      </c>
      <c r="I1018" s="258" t="s">
        <v>1844</v>
      </c>
      <c r="J1018" s="186" t="s">
        <v>403</v>
      </c>
      <c r="K1018" s="223"/>
      <c r="L1018" s="264"/>
      <c r="M1018" s="265"/>
      <c r="N1018" s="223" t="s">
        <v>449</v>
      </c>
      <c r="O1018" s="223" t="s">
        <v>3419</v>
      </c>
      <c r="P1018" s="260">
        <v>2010</v>
      </c>
      <c r="Q1018" s="260">
        <v>2018</v>
      </c>
      <c r="R1018" s="223" t="s">
        <v>3412</v>
      </c>
      <c r="S1018" s="223" t="s">
        <v>78</v>
      </c>
      <c r="T1018" s="223" t="s">
        <v>451</v>
      </c>
      <c r="U1018" s="261">
        <v>62</v>
      </c>
      <c r="V1018" s="86" t="s">
        <v>452</v>
      </c>
      <c r="W1018" s="223" t="s">
        <v>601</v>
      </c>
      <c r="X1018" s="225" t="s">
        <v>9299</v>
      </c>
      <c r="Y1018" s="262">
        <v>32500</v>
      </c>
      <c r="Z1018" s="226"/>
      <c r="AA1018" s="241">
        <f t="shared" si="7"/>
        <v>0</v>
      </c>
      <c r="AB1018" s="237" t="s">
        <v>9300</v>
      </c>
    </row>
    <row r="1019" spans="1:28" ht="15" customHeight="1">
      <c r="A1019" s="109">
        <v>1010</v>
      </c>
      <c r="B1019" s="222" t="str">
        <f t="shared" si="6"/>
        <v>Klik Disini</v>
      </c>
      <c r="C1019" s="223" t="s">
        <v>9301</v>
      </c>
      <c r="D1019" s="223"/>
      <c r="E1019" s="223" t="s">
        <v>9302</v>
      </c>
      <c r="F1019" s="223" t="s">
        <v>9303</v>
      </c>
      <c r="G1019" s="223" t="s">
        <v>9304</v>
      </c>
      <c r="H1019" s="223" t="s">
        <v>3473</v>
      </c>
      <c r="I1019" s="258" t="s">
        <v>446</v>
      </c>
      <c r="J1019" s="186" t="s">
        <v>345</v>
      </c>
      <c r="K1019" s="223"/>
      <c r="L1019" s="264"/>
      <c r="M1019" s="265"/>
      <c r="N1019" s="223" t="s">
        <v>449</v>
      </c>
      <c r="O1019" s="223" t="s">
        <v>3419</v>
      </c>
      <c r="P1019" s="260">
        <v>2004</v>
      </c>
      <c r="Q1019" s="260">
        <v>2018</v>
      </c>
      <c r="R1019" s="223" t="s">
        <v>3412</v>
      </c>
      <c r="S1019" s="223" t="s">
        <v>78</v>
      </c>
      <c r="T1019" s="223" t="s">
        <v>451</v>
      </c>
      <c r="U1019" s="261">
        <v>87</v>
      </c>
      <c r="V1019" s="86" t="s">
        <v>452</v>
      </c>
      <c r="W1019" s="223" t="s">
        <v>1859</v>
      </c>
      <c r="X1019" s="225" t="s">
        <v>9305</v>
      </c>
      <c r="Y1019" s="262">
        <v>49000</v>
      </c>
      <c r="Z1019" s="226"/>
      <c r="AA1019" s="241">
        <f t="shared" si="7"/>
        <v>0</v>
      </c>
      <c r="AB1019" s="237" t="s">
        <v>9306</v>
      </c>
    </row>
    <row r="1020" spans="1:28" ht="15" customHeight="1">
      <c r="A1020" s="109">
        <v>1011</v>
      </c>
      <c r="B1020" s="222" t="str">
        <f t="shared" si="6"/>
        <v>Klik Disini</v>
      </c>
      <c r="C1020" s="223" t="s">
        <v>9307</v>
      </c>
      <c r="D1020" s="223"/>
      <c r="E1020" s="223" t="s">
        <v>7738</v>
      </c>
      <c r="F1020" s="223" t="s">
        <v>9308</v>
      </c>
      <c r="G1020" s="223" t="s">
        <v>9309</v>
      </c>
      <c r="H1020" s="223" t="s">
        <v>3912</v>
      </c>
      <c r="I1020" s="258" t="s">
        <v>446</v>
      </c>
      <c r="J1020" s="186" t="s">
        <v>367</v>
      </c>
      <c r="K1020" s="223"/>
      <c r="L1020" s="264"/>
      <c r="M1020" s="265"/>
      <c r="N1020" s="223" t="s">
        <v>449</v>
      </c>
      <c r="O1020" s="223" t="s">
        <v>3419</v>
      </c>
      <c r="P1020" s="260">
        <v>2006</v>
      </c>
      <c r="Q1020" s="260">
        <v>2018</v>
      </c>
      <c r="R1020" s="223" t="s">
        <v>3412</v>
      </c>
      <c r="S1020" s="223" t="s">
        <v>78</v>
      </c>
      <c r="T1020" s="223" t="s">
        <v>451</v>
      </c>
      <c r="U1020" s="261">
        <v>123</v>
      </c>
      <c r="V1020" s="86" t="s">
        <v>452</v>
      </c>
      <c r="W1020" s="223" t="s">
        <v>3585</v>
      </c>
      <c r="X1020" s="225" t="s">
        <v>9310</v>
      </c>
      <c r="Y1020" s="262">
        <v>53500</v>
      </c>
      <c r="Z1020" s="226"/>
      <c r="AA1020" s="241">
        <f t="shared" si="7"/>
        <v>0</v>
      </c>
      <c r="AB1020" s="237" t="s">
        <v>9311</v>
      </c>
    </row>
    <row r="1021" spans="1:28" ht="15" customHeight="1">
      <c r="A1021" s="109">
        <v>1012</v>
      </c>
      <c r="B1021" s="222" t="str">
        <f t="shared" si="6"/>
        <v>Klik Disini</v>
      </c>
      <c r="C1021" s="223" t="s">
        <v>9312</v>
      </c>
      <c r="D1021" s="223"/>
      <c r="E1021" s="223" t="s">
        <v>9313</v>
      </c>
      <c r="F1021" s="223" t="s">
        <v>9314</v>
      </c>
      <c r="G1021" s="223" t="s">
        <v>9315</v>
      </c>
      <c r="H1021" s="223" t="s">
        <v>3591</v>
      </c>
      <c r="I1021" s="258" t="s">
        <v>446</v>
      </c>
      <c r="J1021" s="186" t="s">
        <v>345</v>
      </c>
      <c r="K1021" s="223"/>
      <c r="L1021" s="264"/>
      <c r="M1021" s="265"/>
      <c r="N1021" s="223" t="s">
        <v>449</v>
      </c>
      <c r="O1021" s="223" t="s">
        <v>3419</v>
      </c>
      <c r="P1021" s="260">
        <v>2009</v>
      </c>
      <c r="Q1021" s="260">
        <v>2018</v>
      </c>
      <c r="R1021" s="223" t="s">
        <v>3412</v>
      </c>
      <c r="S1021" s="223" t="s">
        <v>78</v>
      </c>
      <c r="T1021" s="223" t="s">
        <v>451</v>
      </c>
      <c r="U1021" s="261">
        <v>224</v>
      </c>
      <c r="V1021" s="86" t="s">
        <v>452</v>
      </c>
      <c r="W1021" s="223" t="s">
        <v>2525</v>
      </c>
      <c r="X1021" s="225" t="s">
        <v>9316</v>
      </c>
      <c r="Y1021" s="262">
        <v>108000</v>
      </c>
      <c r="Z1021" s="226"/>
      <c r="AA1021" s="241">
        <f t="shared" si="7"/>
        <v>0</v>
      </c>
      <c r="AB1021" s="237" t="s">
        <v>9317</v>
      </c>
    </row>
    <row r="1022" spans="1:28" ht="15" customHeight="1">
      <c r="A1022" s="109">
        <v>1013</v>
      </c>
      <c r="B1022" s="222" t="str">
        <f t="shared" si="6"/>
        <v>Klik Disini</v>
      </c>
      <c r="C1022" s="223" t="s">
        <v>9318</v>
      </c>
      <c r="D1022" s="223"/>
      <c r="E1022" s="223" t="s">
        <v>3548</v>
      </c>
      <c r="F1022" s="223" t="s">
        <v>9319</v>
      </c>
      <c r="G1022" s="223" t="s">
        <v>9320</v>
      </c>
      <c r="H1022" s="223" t="s">
        <v>3473</v>
      </c>
      <c r="I1022" s="258" t="s">
        <v>446</v>
      </c>
      <c r="J1022" s="186" t="s">
        <v>345</v>
      </c>
      <c r="K1022" s="223"/>
      <c r="L1022" s="264"/>
      <c r="M1022" s="265"/>
      <c r="N1022" s="223" t="s">
        <v>449</v>
      </c>
      <c r="O1022" s="223" t="s">
        <v>3419</v>
      </c>
      <c r="P1022" s="260">
        <v>2014</v>
      </c>
      <c r="Q1022" s="260">
        <v>2018</v>
      </c>
      <c r="R1022" s="223" t="s">
        <v>3412</v>
      </c>
      <c r="S1022" s="223" t="s">
        <v>78</v>
      </c>
      <c r="T1022" s="223" t="s">
        <v>451</v>
      </c>
      <c r="U1022" s="261">
        <v>256</v>
      </c>
      <c r="V1022" s="86" t="s">
        <v>452</v>
      </c>
      <c r="W1022" s="223" t="s">
        <v>594</v>
      </c>
      <c r="X1022" s="225" t="s">
        <v>9321</v>
      </c>
      <c r="Y1022" s="262">
        <v>64000</v>
      </c>
      <c r="Z1022" s="226"/>
      <c r="AA1022" s="241">
        <f t="shared" si="7"/>
        <v>0</v>
      </c>
      <c r="AB1022" s="237" t="s">
        <v>9322</v>
      </c>
    </row>
    <row r="1023" spans="1:28" ht="15" customHeight="1">
      <c r="A1023" s="109">
        <v>1014</v>
      </c>
      <c r="B1023" s="222" t="str">
        <f t="shared" si="6"/>
        <v>Klik Disini</v>
      </c>
      <c r="C1023" s="223" t="s">
        <v>9323</v>
      </c>
      <c r="D1023" s="223"/>
      <c r="E1023" s="223" t="s">
        <v>3548</v>
      </c>
      <c r="F1023" s="223" t="s">
        <v>9324</v>
      </c>
      <c r="G1023" s="223" t="s">
        <v>9325</v>
      </c>
      <c r="H1023" s="223" t="s">
        <v>3473</v>
      </c>
      <c r="I1023" s="258" t="s">
        <v>446</v>
      </c>
      <c r="J1023" s="186" t="s">
        <v>345</v>
      </c>
      <c r="K1023" s="223"/>
      <c r="L1023" s="264"/>
      <c r="M1023" s="265"/>
      <c r="N1023" s="223" t="s">
        <v>449</v>
      </c>
      <c r="O1023" s="223" t="s">
        <v>3419</v>
      </c>
      <c r="P1023" s="260">
        <v>2009</v>
      </c>
      <c r="Q1023" s="260">
        <v>2018</v>
      </c>
      <c r="R1023" s="223" t="s">
        <v>3412</v>
      </c>
      <c r="S1023" s="223" t="s">
        <v>78</v>
      </c>
      <c r="T1023" s="223" t="s">
        <v>451</v>
      </c>
      <c r="U1023" s="261">
        <v>208</v>
      </c>
      <c r="V1023" s="86" t="s">
        <v>452</v>
      </c>
      <c r="W1023" s="223" t="s">
        <v>9326</v>
      </c>
      <c r="X1023" s="225" t="s">
        <v>9327</v>
      </c>
      <c r="Y1023" s="262">
        <v>81500</v>
      </c>
      <c r="Z1023" s="226"/>
      <c r="AA1023" s="241">
        <f t="shared" si="7"/>
        <v>0</v>
      </c>
      <c r="AB1023" s="237" t="s">
        <v>9328</v>
      </c>
    </row>
    <row r="1024" spans="1:28" ht="15" customHeight="1">
      <c r="A1024" s="109">
        <v>1015</v>
      </c>
      <c r="B1024" s="222" t="str">
        <f t="shared" si="6"/>
        <v>Klik Disini</v>
      </c>
      <c r="C1024" s="223" t="s">
        <v>9329</v>
      </c>
      <c r="D1024" s="223"/>
      <c r="E1024" s="223" t="s">
        <v>9330</v>
      </c>
      <c r="F1024" s="223" t="s">
        <v>9331</v>
      </c>
      <c r="G1024" s="223" t="s">
        <v>9332</v>
      </c>
      <c r="H1024" s="223" t="s">
        <v>7741</v>
      </c>
      <c r="I1024" s="258" t="s">
        <v>1844</v>
      </c>
      <c r="J1024" s="186" t="s">
        <v>403</v>
      </c>
      <c r="K1024" s="223"/>
      <c r="L1024" s="264"/>
      <c r="M1024" s="265"/>
      <c r="N1024" s="223" t="s">
        <v>449</v>
      </c>
      <c r="O1024" s="223" t="s">
        <v>3419</v>
      </c>
      <c r="P1024" s="260">
        <v>2011</v>
      </c>
      <c r="Q1024" s="260">
        <v>2018</v>
      </c>
      <c r="R1024" s="223" t="s">
        <v>3412</v>
      </c>
      <c r="S1024" s="223" t="s">
        <v>78</v>
      </c>
      <c r="T1024" s="223" t="s">
        <v>451</v>
      </c>
      <c r="U1024" s="261">
        <v>96</v>
      </c>
      <c r="V1024" s="86" t="s">
        <v>452</v>
      </c>
      <c r="W1024" s="223" t="s">
        <v>736</v>
      </c>
      <c r="X1024" s="225" t="s">
        <v>9333</v>
      </c>
      <c r="Y1024" s="262">
        <v>40500</v>
      </c>
      <c r="Z1024" s="226"/>
      <c r="AA1024" s="241">
        <f t="shared" si="7"/>
        <v>0</v>
      </c>
      <c r="AB1024" s="237" t="s">
        <v>9334</v>
      </c>
    </row>
    <row r="1025" spans="1:28" ht="15" customHeight="1">
      <c r="A1025" s="109">
        <v>1016</v>
      </c>
      <c r="B1025" s="222" t="str">
        <f t="shared" si="6"/>
        <v>Klik Disini</v>
      </c>
      <c r="C1025" s="223" t="s">
        <v>9335</v>
      </c>
      <c r="D1025" s="223"/>
      <c r="E1025" s="223" t="s">
        <v>9336</v>
      </c>
      <c r="F1025" s="223" t="s">
        <v>9337</v>
      </c>
      <c r="G1025" s="223" t="s">
        <v>9338</v>
      </c>
      <c r="H1025" s="223" t="s">
        <v>262</v>
      </c>
      <c r="I1025" s="258" t="s">
        <v>592</v>
      </c>
      <c r="J1025" s="186" t="s">
        <v>326</v>
      </c>
      <c r="K1025" s="223" t="s">
        <v>447</v>
      </c>
      <c r="L1025" s="223"/>
      <c r="M1025" s="259" t="s">
        <v>447</v>
      </c>
      <c r="N1025" s="223" t="s">
        <v>449</v>
      </c>
      <c r="O1025" s="223" t="s">
        <v>462</v>
      </c>
      <c r="P1025" s="260">
        <v>2010</v>
      </c>
      <c r="Q1025" s="260">
        <v>2018</v>
      </c>
      <c r="R1025" s="223" t="s">
        <v>3412</v>
      </c>
      <c r="S1025" s="223" t="s">
        <v>78</v>
      </c>
      <c r="T1025" s="223" t="s">
        <v>451</v>
      </c>
      <c r="U1025" s="261">
        <v>192</v>
      </c>
      <c r="V1025" s="86" t="s">
        <v>452</v>
      </c>
      <c r="W1025" s="223" t="s">
        <v>3427</v>
      </c>
      <c r="X1025" s="225" t="s">
        <v>9339</v>
      </c>
      <c r="Y1025" s="262">
        <v>103500</v>
      </c>
      <c r="Z1025" s="226"/>
      <c r="AA1025" s="241">
        <f t="shared" si="7"/>
        <v>0</v>
      </c>
      <c r="AB1025" s="237" t="s">
        <v>9340</v>
      </c>
    </row>
    <row r="1026" spans="1:28" ht="15" customHeight="1">
      <c r="A1026" s="109">
        <v>1017</v>
      </c>
      <c r="B1026" s="222" t="str">
        <f t="shared" si="6"/>
        <v>Klik Disini</v>
      </c>
      <c r="C1026" s="223" t="s">
        <v>9341</v>
      </c>
      <c r="D1026" s="223"/>
      <c r="E1026" s="223" t="s">
        <v>9342</v>
      </c>
      <c r="F1026" s="223" t="s">
        <v>9343</v>
      </c>
      <c r="G1026" s="223" t="s">
        <v>9344</v>
      </c>
      <c r="H1026" s="223" t="s">
        <v>3912</v>
      </c>
      <c r="I1026" s="258" t="s">
        <v>446</v>
      </c>
      <c r="J1026" s="186" t="s">
        <v>367</v>
      </c>
      <c r="K1026" s="223" t="s">
        <v>447</v>
      </c>
      <c r="L1026" s="223"/>
      <c r="M1026" s="259" t="s">
        <v>447</v>
      </c>
      <c r="N1026" s="223" t="s">
        <v>449</v>
      </c>
      <c r="O1026" s="223" t="s">
        <v>3419</v>
      </c>
      <c r="P1026" s="260">
        <v>2008</v>
      </c>
      <c r="Q1026" s="260">
        <v>2018</v>
      </c>
      <c r="R1026" s="223" t="s">
        <v>3412</v>
      </c>
      <c r="S1026" s="223" t="s">
        <v>78</v>
      </c>
      <c r="T1026" s="223" t="s">
        <v>451</v>
      </c>
      <c r="U1026" s="261">
        <v>137</v>
      </c>
      <c r="V1026" s="86" t="s">
        <v>452</v>
      </c>
      <c r="W1026" s="223" t="s">
        <v>655</v>
      </c>
      <c r="X1026" s="225" t="s">
        <v>9345</v>
      </c>
      <c r="Y1026" s="262">
        <v>57500</v>
      </c>
      <c r="Z1026" s="226"/>
      <c r="AA1026" s="241">
        <f t="shared" si="7"/>
        <v>0</v>
      </c>
      <c r="AB1026" s="237" t="s">
        <v>9346</v>
      </c>
    </row>
    <row r="1027" spans="1:28" ht="15" customHeight="1">
      <c r="A1027" s="109">
        <v>1018</v>
      </c>
      <c r="B1027" s="222" t="str">
        <f t="shared" si="6"/>
        <v>Klik Disini</v>
      </c>
      <c r="C1027" s="223" t="s">
        <v>9347</v>
      </c>
      <c r="D1027" s="223"/>
      <c r="E1027" s="223" t="s">
        <v>9348</v>
      </c>
      <c r="F1027" s="223" t="s">
        <v>9349</v>
      </c>
      <c r="G1027" s="223" t="s">
        <v>9350</v>
      </c>
      <c r="H1027" s="223" t="s">
        <v>3473</v>
      </c>
      <c r="I1027" s="258" t="s">
        <v>446</v>
      </c>
      <c r="J1027" s="186" t="s">
        <v>345</v>
      </c>
      <c r="K1027" s="223"/>
      <c r="L1027" s="264"/>
      <c r="M1027" s="265"/>
      <c r="N1027" s="223" t="s">
        <v>449</v>
      </c>
      <c r="O1027" s="223" t="s">
        <v>3419</v>
      </c>
      <c r="P1027" s="260">
        <v>2004</v>
      </c>
      <c r="Q1027" s="260">
        <v>2018</v>
      </c>
      <c r="R1027" s="223" t="s">
        <v>3412</v>
      </c>
      <c r="S1027" s="223" t="s">
        <v>78</v>
      </c>
      <c r="T1027" s="223" t="s">
        <v>451</v>
      </c>
      <c r="U1027" s="261">
        <v>200</v>
      </c>
      <c r="V1027" s="86" t="s">
        <v>452</v>
      </c>
      <c r="W1027" s="223" t="s">
        <v>897</v>
      </c>
      <c r="X1027" s="225" t="s">
        <v>9351</v>
      </c>
      <c r="Y1027" s="262">
        <v>76000</v>
      </c>
      <c r="Z1027" s="226"/>
      <c r="AA1027" s="241">
        <f t="shared" si="7"/>
        <v>0</v>
      </c>
      <c r="AB1027" s="237" t="s">
        <v>9352</v>
      </c>
    </row>
    <row r="1028" spans="1:28" ht="15" customHeight="1">
      <c r="A1028" s="109">
        <v>1019</v>
      </c>
      <c r="B1028" s="222" t="str">
        <f t="shared" si="6"/>
        <v>Klik Disini</v>
      </c>
      <c r="C1028" s="223" t="s">
        <v>9353</v>
      </c>
      <c r="D1028" s="223"/>
      <c r="E1028" s="223" t="s">
        <v>3916</v>
      </c>
      <c r="F1028" s="223" t="s">
        <v>9354</v>
      </c>
      <c r="G1028" s="223" t="s">
        <v>9355</v>
      </c>
      <c r="H1028" s="223" t="s">
        <v>3912</v>
      </c>
      <c r="I1028" s="258" t="s">
        <v>446</v>
      </c>
      <c r="J1028" s="186" t="s">
        <v>367</v>
      </c>
      <c r="K1028" s="223" t="s">
        <v>447</v>
      </c>
      <c r="L1028" s="223"/>
      <c r="M1028" s="259" t="s">
        <v>447</v>
      </c>
      <c r="N1028" s="223" t="s">
        <v>449</v>
      </c>
      <c r="O1028" s="223" t="s">
        <v>3419</v>
      </c>
      <c r="P1028" s="260">
        <v>2009</v>
      </c>
      <c r="Q1028" s="260">
        <v>2018</v>
      </c>
      <c r="R1028" s="223" t="s">
        <v>3412</v>
      </c>
      <c r="S1028" s="223" t="s">
        <v>78</v>
      </c>
      <c r="T1028" s="223" t="s">
        <v>451</v>
      </c>
      <c r="U1028" s="261">
        <v>96</v>
      </c>
      <c r="V1028" s="86" t="s">
        <v>452</v>
      </c>
      <c r="W1028" s="223" t="s">
        <v>830</v>
      </c>
      <c r="X1028" s="225" t="s">
        <v>9356</v>
      </c>
      <c r="Y1028" s="262">
        <v>35500</v>
      </c>
      <c r="Z1028" s="226"/>
      <c r="AA1028" s="241">
        <f t="shared" si="7"/>
        <v>0</v>
      </c>
      <c r="AB1028" s="237" t="s">
        <v>9357</v>
      </c>
    </row>
    <row r="1029" spans="1:28" ht="15" customHeight="1">
      <c r="A1029" s="109">
        <v>1020</v>
      </c>
      <c r="B1029" s="222" t="str">
        <f t="shared" si="6"/>
        <v>Klik Disini</v>
      </c>
      <c r="C1029" s="223" t="s">
        <v>9358</v>
      </c>
      <c r="D1029" s="223"/>
      <c r="E1029" s="223" t="s">
        <v>3953</v>
      </c>
      <c r="F1029" s="223" t="s">
        <v>9359</v>
      </c>
      <c r="G1029" s="223" t="s">
        <v>9360</v>
      </c>
      <c r="H1029" s="223" t="s">
        <v>3912</v>
      </c>
      <c r="I1029" s="258" t="s">
        <v>446</v>
      </c>
      <c r="J1029" s="186" t="s">
        <v>367</v>
      </c>
      <c r="K1029" s="223"/>
      <c r="L1029" s="264"/>
      <c r="M1029" s="265"/>
      <c r="N1029" s="223" t="s">
        <v>449</v>
      </c>
      <c r="O1029" s="223" t="s">
        <v>3419</v>
      </c>
      <c r="P1029" s="260">
        <v>2009</v>
      </c>
      <c r="Q1029" s="260">
        <v>2018</v>
      </c>
      <c r="R1029" s="223" t="s">
        <v>3412</v>
      </c>
      <c r="S1029" s="223" t="s">
        <v>78</v>
      </c>
      <c r="T1029" s="223" t="s">
        <v>451</v>
      </c>
      <c r="U1029" s="261">
        <v>152</v>
      </c>
      <c r="V1029" s="86" t="s">
        <v>452</v>
      </c>
      <c r="W1029" s="223" t="s">
        <v>6538</v>
      </c>
      <c r="X1029" s="225" t="s">
        <v>9361</v>
      </c>
      <c r="Y1029" s="262">
        <v>53500</v>
      </c>
      <c r="Z1029" s="226"/>
      <c r="AA1029" s="241">
        <f t="shared" si="7"/>
        <v>0</v>
      </c>
      <c r="AB1029" s="237" t="s">
        <v>9362</v>
      </c>
    </row>
    <row r="1030" spans="1:28" ht="15" customHeight="1">
      <c r="A1030" s="109">
        <v>1021</v>
      </c>
      <c r="B1030" s="222" t="str">
        <f t="shared" ref="B1030:B1284" si="8">HYPERLINK("https://mocostore.moco.co.id/catalog/"&amp;AB1030,"Klik Disini")</f>
        <v>Klik Disini</v>
      </c>
      <c r="C1030" s="223" t="s">
        <v>9363</v>
      </c>
      <c r="D1030" s="223"/>
      <c r="E1030" s="223" t="s">
        <v>7122</v>
      </c>
      <c r="F1030" s="223" t="s">
        <v>9364</v>
      </c>
      <c r="G1030" s="223" t="s">
        <v>9365</v>
      </c>
      <c r="H1030" s="223" t="s">
        <v>266</v>
      </c>
      <c r="I1030" s="258" t="s">
        <v>583</v>
      </c>
      <c r="J1030" s="186" t="s">
        <v>265</v>
      </c>
      <c r="K1030" s="223"/>
      <c r="L1030" s="264"/>
      <c r="M1030" s="265"/>
      <c r="N1030" s="223" t="s">
        <v>449</v>
      </c>
      <c r="O1030" s="223" t="s">
        <v>3419</v>
      </c>
      <c r="P1030" s="260">
        <v>2007</v>
      </c>
      <c r="Q1030" s="260">
        <v>2018</v>
      </c>
      <c r="R1030" s="223" t="s">
        <v>3480</v>
      </c>
      <c r="S1030" s="223" t="s">
        <v>78</v>
      </c>
      <c r="T1030" s="223" t="s">
        <v>451</v>
      </c>
      <c r="U1030" s="261">
        <v>208</v>
      </c>
      <c r="V1030" s="86" t="s">
        <v>452</v>
      </c>
      <c r="W1030" s="223" t="s">
        <v>488</v>
      </c>
      <c r="X1030" s="225" t="s">
        <v>9366</v>
      </c>
      <c r="Y1030" s="262">
        <v>63000</v>
      </c>
      <c r="Z1030" s="226"/>
      <c r="AA1030" s="241">
        <f t="shared" ref="AA1030:AA1284" si="9">Y1030*Z1030</f>
        <v>0</v>
      </c>
      <c r="AB1030" s="237" t="s">
        <v>9367</v>
      </c>
    </row>
    <row r="1031" spans="1:28" ht="15" customHeight="1">
      <c r="A1031" s="109">
        <v>1022</v>
      </c>
      <c r="B1031" s="222" t="str">
        <f t="shared" si="8"/>
        <v>Klik Disini</v>
      </c>
      <c r="C1031" s="223" t="s">
        <v>9368</v>
      </c>
      <c r="D1031" s="223"/>
      <c r="E1031" s="223" t="s">
        <v>9369</v>
      </c>
      <c r="F1031" s="223" t="s">
        <v>9370</v>
      </c>
      <c r="G1031" s="223" t="s">
        <v>9371</v>
      </c>
      <c r="H1031" s="223" t="s">
        <v>3912</v>
      </c>
      <c r="I1031" s="258" t="s">
        <v>446</v>
      </c>
      <c r="J1031" s="186" t="s">
        <v>367</v>
      </c>
      <c r="K1031" s="223"/>
      <c r="L1031" s="264"/>
      <c r="M1031" s="265"/>
      <c r="N1031" s="223" t="s">
        <v>449</v>
      </c>
      <c r="O1031" s="223" t="s">
        <v>3419</v>
      </c>
      <c r="P1031" s="260">
        <v>2016</v>
      </c>
      <c r="Q1031" s="260">
        <v>2018</v>
      </c>
      <c r="R1031" s="223" t="s">
        <v>3412</v>
      </c>
      <c r="S1031" s="223" t="s">
        <v>78</v>
      </c>
      <c r="T1031" s="223" t="s">
        <v>451</v>
      </c>
      <c r="U1031" s="261">
        <v>352</v>
      </c>
      <c r="V1031" s="86" t="s">
        <v>452</v>
      </c>
      <c r="W1031" s="223" t="s">
        <v>1820</v>
      </c>
      <c r="X1031" s="225" t="s">
        <v>9372</v>
      </c>
      <c r="Y1031" s="262">
        <v>79500</v>
      </c>
      <c r="Z1031" s="226"/>
      <c r="AA1031" s="241">
        <f t="shared" si="9"/>
        <v>0</v>
      </c>
      <c r="AB1031" s="237" t="s">
        <v>9373</v>
      </c>
    </row>
    <row r="1032" spans="1:28" ht="15" customHeight="1">
      <c r="A1032" s="109">
        <v>1023</v>
      </c>
      <c r="B1032" s="222" t="str">
        <f t="shared" si="8"/>
        <v>Klik Disini</v>
      </c>
      <c r="C1032" s="223" t="s">
        <v>9374</v>
      </c>
      <c r="D1032" s="223"/>
      <c r="E1032" s="223" t="s">
        <v>9375</v>
      </c>
      <c r="F1032" s="223" t="s">
        <v>9376</v>
      </c>
      <c r="G1032" s="223" t="s">
        <v>9377</v>
      </c>
      <c r="H1032" s="223" t="s">
        <v>262</v>
      </c>
      <c r="I1032" s="258" t="s">
        <v>592</v>
      </c>
      <c r="J1032" s="186" t="s">
        <v>326</v>
      </c>
      <c r="K1032" s="223"/>
      <c r="L1032" s="264"/>
      <c r="M1032" s="265"/>
      <c r="N1032" s="223" t="s">
        <v>449</v>
      </c>
      <c r="O1032" s="223" t="s">
        <v>3419</v>
      </c>
      <c r="P1032" s="260">
        <v>2009</v>
      </c>
      <c r="Q1032" s="260">
        <v>2018</v>
      </c>
      <c r="R1032" s="223" t="s">
        <v>3412</v>
      </c>
      <c r="S1032" s="223" t="s">
        <v>78</v>
      </c>
      <c r="T1032" s="223" t="s">
        <v>451</v>
      </c>
      <c r="U1032" s="261">
        <v>94</v>
      </c>
      <c r="V1032" s="86" t="s">
        <v>452</v>
      </c>
      <c r="W1032" s="223" t="s">
        <v>6258</v>
      </c>
      <c r="X1032" s="225" t="s">
        <v>9378</v>
      </c>
      <c r="Y1032" s="262">
        <v>69000</v>
      </c>
      <c r="Z1032" s="226"/>
      <c r="AA1032" s="241">
        <f t="shared" si="9"/>
        <v>0</v>
      </c>
      <c r="AB1032" s="237" t="s">
        <v>9379</v>
      </c>
    </row>
    <row r="1033" spans="1:28" ht="15" customHeight="1">
      <c r="A1033" s="109">
        <v>1024</v>
      </c>
      <c r="B1033" s="222" t="str">
        <f t="shared" si="8"/>
        <v>Klik Disini</v>
      </c>
      <c r="C1033" s="223" t="s">
        <v>9380</v>
      </c>
      <c r="D1033" s="223"/>
      <c r="E1033" s="223" t="s">
        <v>9381</v>
      </c>
      <c r="F1033" s="223" t="s">
        <v>9382</v>
      </c>
      <c r="G1033" s="223" t="s">
        <v>9383</v>
      </c>
      <c r="H1033" s="223" t="s">
        <v>362</v>
      </c>
      <c r="I1033" s="258" t="s">
        <v>446</v>
      </c>
      <c r="J1033" s="186" t="s">
        <v>361</v>
      </c>
      <c r="K1033" s="223"/>
      <c r="L1033" s="264"/>
      <c r="M1033" s="265"/>
      <c r="N1033" s="223" t="s">
        <v>449</v>
      </c>
      <c r="O1033" s="223" t="s">
        <v>3419</v>
      </c>
      <c r="P1033" s="260">
        <v>2008</v>
      </c>
      <c r="Q1033" s="260">
        <v>2018</v>
      </c>
      <c r="R1033" s="223" t="s">
        <v>3412</v>
      </c>
      <c r="S1033" s="223" t="s">
        <v>78</v>
      </c>
      <c r="T1033" s="223" t="s">
        <v>451</v>
      </c>
      <c r="U1033" s="261">
        <v>64</v>
      </c>
      <c r="V1033" s="86" t="s">
        <v>452</v>
      </c>
      <c r="W1033" s="223" t="s">
        <v>4163</v>
      </c>
      <c r="X1033" s="225" t="s">
        <v>9384</v>
      </c>
      <c r="Y1033" s="262">
        <v>52000</v>
      </c>
      <c r="Z1033" s="226"/>
      <c r="AA1033" s="241">
        <f t="shared" si="9"/>
        <v>0</v>
      </c>
      <c r="AB1033" s="237" t="s">
        <v>9385</v>
      </c>
    </row>
    <row r="1034" spans="1:28" ht="15" customHeight="1">
      <c r="A1034" s="109">
        <v>1025</v>
      </c>
      <c r="B1034" s="222" t="str">
        <f t="shared" si="8"/>
        <v>Klik Disini</v>
      </c>
      <c r="C1034" s="223" t="s">
        <v>9386</v>
      </c>
      <c r="D1034" s="223"/>
      <c r="E1034" s="223" t="s">
        <v>9387</v>
      </c>
      <c r="F1034" s="223" t="s">
        <v>9388</v>
      </c>
      <c r="G1034" s="223" t="s">
        <v>9389</v>
      </c>
      <c r="H1034" s="223" t="s">
        <v>3912</v>
      </c>
      <c r="I1034" s="258" t="s">
        <v>446</v>
      </c>
      <c r="J1034" s="186" t="s">
        <v>367</v>
      </c>
      <c r="K1034" s="223" t="s">
        <v>447</v>
      </c>
      <c r="L1034" s="223"/>
      <c r="M1034" s="259" t="s">
        <v>447</v>
      </c>
      <c r="N1034" s="223" t="s">
        <v>449</v>
      </c>
      <c r="O1034" s="223" t="s">
        <v>3419</v>
      </c>
      <c r="P1034" s="260">
        <v>2008</v>
      </c>
      <c r="Q1034" s="260">
        <v>2018</v>
      </c>
      <c r="R1034" s="223" t="s">
        <v>3412</v>
      </c>
      <c r="S1034" s="223" t="s">
        <v>78</v>
      </c>
      <c r="T1034" s="223" t="s">
        <v>451</v>
      </c>
      <c r="U1034" s="261">
        <v>81</v>
      </c>
      <c r="V1034" s="86" t="s">
        <v>452</v>
      </c>
      <c r="W1034" s="223" t="s">
        <v>1613</v>
      </c>
      <c r="X1034" s="225" t="s">
        <v>9390</v>
      </c>
      <c r="Y1034" s="262">
        <v>40500</v>
      </c>
      <c r="Z1034" s="226"/>
      <c r="AA1034" s="241">
        <f t="shared" si="9"/>
        <v>0</v>
      </c>
      <c r="AB1034" s="237" t="s">
        <v>9391</v>
      </c>
    </row>
    <row r="1035" spans="1:28" ht="15" customHeight="1">
      <c r="A1035" s="109">
        <v>1026</v>
      </c>
      <c r="B1035" s="222" t="str">
        <f t="shared" si="8"/>
        <v>Klik Disini</v>
      </c>
      <c r="C1035" s="223" t="s">
        <v>9392</v>
      </c>
      <c r="D1035" s="223"/>
      <c r="E1035" s="223" t="s">
        <v>9393</v>
      </c>
      <c r="F1035" s="223" t="s">
        <v>9394</v>
      </c>
      <c r="G1035" s="223" t="s">
        <v>9395</v>
      </c>
      <c r="H1035" s="223" t="s">
        <v>3473</v>
      </c>
      <c r="I1035" s="258" t="s">
        <v>446</v>
      </c>
      <c r="J1035" s="186" t="s">
        <v>345</v>
      </c>
      <c r="K1035" s="223"/>
      <c r="L1035" s="264"/>
      <c r="M1035" s="265"/>
      <c r="N1035" s="223" t="s">
        <v>449</v>
      </c>
      <c r="O1035" s="223" t="s">
        <v>3419</v>
      </c>
      <c r="P1035" s="260">
        <v>2006</v>
      </c>
      <c r="Q1035" s="260">
        <v>2018</v>
      </c>
      <c r="R1035" s="223" t="s">
        <v>3412</v>
      </c>
      <c r="S1035" s="223" t="s">
        <v>78</v>
      </c>
      <c r="T1035" s="223" t="s">
        <v>451</v>
      </c>
      <c r="U1035" s="261">
        <v>156</v>
      </c>
      <c r="V1035" s="86" t="s">
        <v>452</v>
      </c>
      <c r="W1035" s="223" t="s">
        <v>9396</v>
      </c>
      <c r="X1035" s="225" t="s">
        <v>9397</v>
      </c>
      <c r="Y1035" s="262">
        <v>39500</v>
      </c>
      <c r="Z1035" s="226"/>
      <c r="AA1035" s="241">
        <f t="shared" si="9"/>
        <v>0</v>
      </c>
      <c r="AB1035" s="237" t="s">
        <v>9398</v>
      </c>
    </row>
    <row r="1036" spans="1:28" ht="15" customHeight="1">
      <c r="A1036" s="109">
        <v>1027</v>
      </c>
      <c r="B1036" s="222" t="str">
        <f t="shared" si="8"/>
        <v>Klik Disini</v>
      </c>
      <c r="C1036" s="223" t="s">
        <v>9399</v>
      </c>
      <c r="D1036" s="223"/>
      <c r="E1036" s="223" t="s">
        <v>9400</v>
      </c>
      <c r="F1036" s="223" t="s">
        <v>9401</v>
      </c>
      <c r="G1036" s="223" t="s">
        <v>9402</v>
      </c>
      <c r="H1036" s="223" t="s">
        <v>3473</v>
      </c>
      <c r="I1036" s="258" t="s">
        <v>446</v>
      </c>
      <c r="J1036" s="186" t="s">
        <v>345</v>
      </c>
      <c r="K1036" s="223"/>
      <c r="L1036" s="264"/>
      <c r="M1036" s="265"/>
      <c r="N1036" s="223" t="s">
        <v>449</v>
      </c>
      <c r="O1036" s="223" t="s">
        <v>3419</v>
      </c>
      <c r="P1036" s="260">
        <v>2005</v>
      </c>
      <c r="Q1036" s="260">
        <v>2018</v>
      </c>
      <c r="R1036" s="223" t="s">
        <v>3412</v>
      </c>
      <c r="S1036" s="223" t="s">
        <v>78</v>
      </c>
      <c r="T1036" s="223" t="s">
        <v>451</v>
      </c>
      <c r="U1036" s="261">
        <v>160</v>
      </c>
      <c r="V1036" s="86" t="s">
        <v>452</v>
      </c>
      <c r="W1036" s="223" t="s">
        <v>1332</v>
      </c>
      <c r="X1036" s="225" t="s">
        <v>9403</v>
      </c>
      <c r="Y1036" s="262">
        <v>66000</v>
      </c>
      <c r="Z1036" s="226"/>
      <c r="AA1036" s="241">
        <f t="shared" si="9"/>
        <v>0</v>
      </c>
      <c r="AB1036" s="237" t="s">
        <v>9404</v>
      </c>
    </row>
    <row r="1037" spans="1:28" ht="15" customHeight="1">
      <c r="A1037" s="109">
        <v>1028</v>
      </c>
      <c r="B1037" s="222" t="str">
        <f t="shared" si="8"/>
        <v>Klik Disini</v>
      </c>
      <c r="C1037" s="223" t="s">
        <v>9405</v>
      </c>
      <c r="D1037" s="223"/>
      <c r="E1037" s="223" t="s">
        <v>9406</v>
      </c>
      <c r="F1037" s="223" t="s">
        <v>9407</v>
      </c>
      <c r="G1037" s="223" t="s">
        <v>9408</v>
      </c>
      <c r="H1037" s="223" t="s">
        <v>3473</v>
      </c>
      <c r="I1037" s="258" t="s">
        <v>446</v>
      </c>
      <c r="J1037" s="186" t="s">
        <v>345</v>
      </c>
      <c r="K1037" s="223"/>
      <c r="L1037" s="264"/>
      <c r="M1037" s="265"/>
      <c r="N1037" s="223" t="s">
        <v>449</v>
      </c>
      <c r="O1037" s="223" t="s">
        <v>3419</v>
      </c>
      <c r="P1037" s="260">
        <v>2009</v>
      </c>
      <c r="Q1037" s="260">
        <v>2018</v>
      </c>
      <c r="R1037" s="223" t="s">
        <v>3412</v>
      </c>
      <c r="S1037" s="223" t="s">
        <v>78</v>
      </c>
      <c r="T1037" s="223" t="s">
        <v>451</v>
      </c>
      <c r="U1037" s="261">
        <v>136</v>
      </c>
      <c r="V1037" s="86" t="s">
        <v>452</v>
      </c>
      <c r="W1037" s="223" t="s">
        <v>4163</v>
      </c>
      <c r="X1037" s="225" t="s">
        <v>9409</v>
      </c>
      <c r="Y1037" s="262">
        <v>52000</v>
      </c>
      <c r="Z1037" s="226"/>
      <c r="AA1037" s="241">
        <f t="shared" si="9"/>
        <v>0</v>
      </c>
      <c r="AB1037" s="237" t="s">
        <v>9410</v>
      </c>
    </row>
    <row r="1038" spans="1:28" ht="15" customHeight="1">
      <c r="A1038" s="109">
        <v>1029</v>
      </c>
      <c r="B1038" s="222" t="str">
        <f t="shared" si="8"/>
        <v>Klik Disini</v>
      </c>
      <c r="C1038" s="223" t="s">
        <v>9411</v>
      </c>
      <c r="D1038" s="223"/>
      <c r="E1038" s="223" t="s">
        <v>5283</v>
      </c>
      <c r="F1038" s="223" t="s">
        <v>9412</v>
      </c>
      <c r="G1038" s="223" t="s">
        <v>9413</v>
      </c>
      <c r="H1038" s="223" t="s">
        <v>344</v>
      </c>
      <c r="I1038" s="258" t="s">
        <v>446</v>
      </c>
      <c r="J1038" s="186" t="s">
        <v>343</v>
      </c>
      <c r="K1038" s="223"/>
      <c r="L1038" s="264"/>
      <c r="M1038" s="265"/>
      <c r="N1038" s="223"/>
      <c r="O1038" s="223"/>
      <c r="P1038" s="260">
        <v>2006</v>
      </c>
      <c r="Q1038" s="260">
        <v>2018</v>
      </c>
      <c r="R1038" s="223" t="s">
        <v>3412</v>
      </c>
      <c r="S1038" s="223" t="s">
        <v>78</v>
      </c>
      <c r="T1038" s="223"/>
      <c r="U1038" s="261">
        <v>270</v>
      </c>
      <c r="V1038" s="86" t="s">
        <v>452</v>
      </c>
      <c r="W1038" s="223" t="s">
        <v>9414</v>
      </c>
      <c r="X1038" s="225" t="s">
        <v>9415</v>
      </c>
      <c r="Y1038" s="262">
        <v>88500</v>
      </c>
      <c r="Z1038" s="226"/>
      <c r="AA1038" s="241">
        <f t="shared" si="9"/>
        <v>0</v>
      </c>
      <c r="AB1038" s="237" t="s">
        <v>9416</v>
      </c>
    </row>
    <row r="1039" spans="1:28" ht="15" customHeight="1">
      <c r="A1039" s="109">
        <v>1030</v>
      </c>
      <c r="B1039" s="222" t="str">
        <f t="shared" si="8"/>
        <v>Klik Disini</v>
      </c>
      <c r="C1039" s="223" t="s">
        <v>9417</v>
      </c>
      <c r="D1039" s="223"/>
      <c r="E1039" s="223" t="s">
        <v>9263</v>
      </c>
      <c r="F1039" s="223" t="s">
        <v>9418</v>
      </c>
      <c r="G1039" s="223" t="s">
        <v>9419</v>
      </c>
      <c r="H1039" s="223" t="s">
        <v>3912</v>
      </c>
      <c r="I1039" s="258" t="s">
        <v>446</v>
      </c>
      <c r="J1039" s="186" t="s">
        <v>367</v>
      </c>
      <c r="K1039" s="223"/>
      <c r="L1039" s="264"/>
      <c r="M1039" s="265"/>
      <c r="N1039" s="223" t="s">
        <v>449</v>
      </c>
      <c r="O1039" s="223" t="s">
        <v>3419</v>
      </c>
      <c r="P1039" s="260">
        <v>2005</v>
      </c>
      <c r="Q1039" s="260">
        <v>2018</v>
      </c>
      <c r="R1039" s="223" t="s">
        <v>3412</v>
      </c>
      <c r="S1039" s="223" t="s">
        <v>78</v>
      </c>
      <c r="T1039" s="223" t="s">
        <v>451</v>
      </c>
      <c r="U1039" s="261">
        <v>103</v>
      </c>
      <c r="V1039" s="86" t="s">
        <v>452</v>
      </c>
      <c r="W1039" s="223" t="s">
        <v>3544</v>
      </c>
      <c r="X1039" s="225" t="s">
        <v>9420</v>
      </c>
      <c r="Y1039" s="262">
        <v>45000</v>
      </c>
      <c r="Z1039" s="226"/>
      <c r="AA1039" s="241">
        <f t="shared" si="9"/>
        <v>0</v>
      </c>
      <c r="AB1039" s="237" t="s">
        <v>9421</v>
      </c>
    </row>
    <row r="1040" spans="1:28" ht="15" customHeight="1">
      <c r="A1040" s="109">
        <v>1031</v>
      </c>
      <c r="B1040" s="222" t="str">
        <f t="shared" si="8"/>
        <v>Klik Disini</v>
      </c>
      <c r="C1040" s="223" t="s">
        <v>9422</v>
      </c>
      <c r="D1040" s="223"/>
      <c r="E1040" s="223" t="s">
        <v>4003</v>
      </c>
      <c r="F1040" s="223" t="s">
        <v>9423</v>
      </c>
      <c r="G1040" s="223" t="s">
        <v>9424</v>
      </c>
      <c r="H1040" s="223" t="s">
        <v>3912</v>
      </c>
      <c r="I1040" s="258" t="s">
        <v>446</v>
      </c>
      <c r="J1040" s="186" t="s">
        <v>367</v>
      </c>
      <c r="K1040" s="223" t="s">
        <v>447</v>
      </c>
      <c r="L1040" s="223"/>
      <c r="M1040" s="259" t="s">
        <v>447</v>
      </c>
      <c r="N1040" s="223" t="s">
        <v>449</v>
      </c>
      <c r="O1040" s="223" t="s">
        <v>3419</v>
      </c>
      <c r="P1040" s="260">
        <v>2012</v>
      </c>
      <c r="Q1040" s="260">
        <v>2018</v>
      </c>
      <c r="R1040" s="223" t="s">
        <v>3412</v>
      </c>
      <c r="S1040" s="223" t="s">
        <v>78</v>
      </c>
      <c r="T1040" s="223" t="s">
        <v>451</v>
      </c>
      <c r="U1040" s="261">
        <v>168</v>
      </c>
      <c r="V1040" s="86" t="s">
        <v>452</v>
      </c>
      <c r="W1040" s="223" t="s">
        <v>1626</v>
      </c>
      <c r="X1040" s="225" t="s">
        <v>9425</v>
      </c>
      <c r="Y1040" s="262">
        <v>45500</v>
      </c>
      <c r="Z1040" s="226"/>
      <c r="AA1040" s="241">
        <f t="shared" si="9"/>
        <v>0</v>
      </c>
      <c r="AB1040" s="237" t="s">
        <v>9426</v>
      </c>
    </row>
    <row r="1041" spans="1:28" ht="15" customHeight="1">
      <c r="A1041" s="109">
        <v>1032</v>
      </c>
      <c r="B1041" s="222" t="str">
        <f t="shared" si="8"/>
        <v>Klik Disini</v>
      </c>
      <c r="C1041" s="223" t="s">
        <v>9427</v>
      </c>
      <c r="D1041" s="223"/>
      <c r="E1041" s="223" t="s">
        <v>9428</v>
      </c>
      <c r="F1041" s="223" t="s">
        <v>9429</v>
      </c>
      <c r="G1041" s="223" t="s">
        <v>9430</v>
      </c>
      <c r="H1041" s="223" t="s">
        <v>841</v>
      </c>
      <c r="I1041" s="258" t="s">
        <v>446</v>
      </c>
      <c r="J1041" s="186" t="s">
        <v>373</v>
      </c>
      <c r="K1041" s="223"/>
      <c r="L1041" s="264"/>
      <c r="M1041" s="265"/>
      <c r="N1041" s="223" t="s">
        <v>449</v>
      </c>
      <c r="O1041" s="223" t="s">
        <v>3419</v>
      </c>
      <c r="P1041" s="260">
        <v>2006</v>
      </c>
      <c r="Q1041" s="260">
        <v>2018</v>
      </c>
      <c r="R1041" s="223" t="s">
        <v>3412</v>
      </c>
      <c r="S1041" s="223" t="s">
        <v>78</v>
      </c>
      <c r="T1041" s="223" t="s">
        <v>451</v>
      </c>
      <c r="U1041" s="261">
        <v>240</v>
      </c>
      <c r="V1041" s="86" t="s">
        <v>452</v>
      </c>
      <c r="W1041" s="223" t="s">
        <v>646</v>
      </c>
      <c r="X1041" s="225" t="s">
        <v>9431</v>
      </c>
      <c r="Y1041" s="262">
        <v>120500</v>
      </c>
      <c r="Z1041" s="226"/>
      <c r="AA1041" s="241">
        <f t="shared" si="9"/>
        <v>0</v>
      </c>
      <c r="AB1041" s="237" t="s">
        <v>9432</v>
      </c>
    </row>
    <row r="1042" spans="1:28" ht="15" customHeight="1">
      <c r="A1042" s="109">
        <v>1033</v>
      </c>
      <c r="B1042" s="222" t="str">
        <f t="shared" si="8"/>
        <v>Klik Disini</v>
      </c>
      <c r="C1042" s="223" t="s">
        <v>9433</v>
      </c>
      <c r="D1042" s="223"/>
      <c r="E1042" s="223" t="s">
        <v>9434</v>
      </c>
      <c r="F1042" s="223" t="s">
        <v>9435</v>
      </c>
      <c r="G1042" s="223" t="s">
        <v>9436</v>
      </c>
      <c r="H1042" s="223" t="s">
        <v>362</v>
      </c>
      <c r="I1042" s="258" t="s">
        <v>446</v>
      </c>
      <c r="J1042" s="186" t="s">
        <v>361</v>
      </c>
      <c r="K1042" s="223"/>
      <c r="L1042" s="264"/>
      <c r="M1042" s="265"/>
      <c r="N1042" s="223" t="s">
        <v>449</v>
      </c>
      <c r="O1042" s="223" t="s">
        <v>3419</v>
      </c>
      <c r="P1042" s="260">
        <v>2006</v>
      </c>
      <c r="Q1042" s="260">
        <v>2018</v>
      </c>
      <c r="R1042" s="223" t="s">
        <v>3412</v>
      </c>
      <c r="S1042" s="223" t="s">
        <v>78</v>
      </c>
      <c r="T1042" s="223" t="s">
        <v>451</v>
      </c>
      <c r="U1042" s="261">
        <v>120</v>
      </c>
      <c r="V1042" s="86" t="s">
        <v>452</v>
      </c>
      <c r="W1042" s="223" t="s">
        <v>480</v>
      </c>
      <c r="X1042" s="225" t="s">
        <v>9437</v>
      </c>
      <c r="Y1042" s="262">
        <v>43500</v>
      </c>
      <c r="Z1042" s="226"/>
      <c r="AA1042" s="241">
        <f t="shared" si="9"/>
        <v>0</v>
      </c>
      <c r="AB1042" s="237" t="s">
        <v>9438</v>
      </c>
    </row>
    <row r="1043" spans="1:28" ht="15" customHeight="1">
      <c r="A1043" s="109">
        <v>1034</v>
      </c>
      <c r="B1043" s="222" t="str">
        <f t="shared" si="8"/>
        <v>Klik Disini</v>
      </c>
      <c r="C1043" s="223" t="s">
        <v>9439</v>
      </c>
      <c r="D1043" s="223"/>
      <c r="E1043" s="223" t="s">
        <v>9440</v>
      </c>
      <c r="F1043" s="223" t="s">
        <v>9441</v>
      </c>
      <c r="G1043" s="223" t="s">
        <v>9442</v>
      </c>
      <c r="H1043" s="223" t="s">
        <v>9178</v>
      </c>
      <c r="I1043" s="258" t="s">
        <v>446</v>
      </c>
      <c r="J1043" s="186" t="s">
        <v>367</v>
      </c>
      <c r="K1043" s="223" t="s">
        <v>447</v>
      </c>
      <c r="L1043" s="223"/>
      <c r="M1043" s="259" t="s">
        <v>447</v>
      </c>
      <c r="N1043" s="223" t="s">
        <v>449</v>
      </c>
      <c r="O1043" s="223" t="s">
        <v>3419</v>
      </c>
      <c r="P1043" s="260">
        <v>2001</v>
      </c>
      <c r="Q1043" s="260">
        <v>2018</v>
      </c>
      <c r="R1043" s="223" t="s">
        <v>3412</v>
      </c>
      <c r="S1043" s="223" t="s">
        <v>78</v>
      </c>
      <c r="T1043" s="223" t="s">
        <v>451</v>
      </c>
      <c r="U1043" s="261">
        <v>168</v>
      </c>
      <c r="V1043" s="86" t="s">
        <v>452</v>
      </c>
      <c r="W1043" s="223" t="s">
        <v>999</v>
      </c>
      <c r="X1043" s="225" t="s">
        <v>9443</v>
      </c>
      <c r="Y1043" s="262">
        <v>87000</v>
      </c>
      <c r="Z1043" s="226"/>
      <c r="AA1043" s="241">
        <f t="shared" si="9"/>
        <v>0</v>
      </c>
      <c r="AB1043" s="237" t="s">
        <v>9444</v>
      </c>
    </row>
    <row r="1044" spans="1:28" ht="15" customHeight="1">
      <c r="A1044" s="109">
        <v>1035</v>
      </c>
      <c r="B1044" s="222" t="str">
        <f t="shared" si="8"/>
        <v>Klik Disini</v>
      </c>
      <c r="C1044" s="223" t="s">
        <v>9445</v>
      </c>
      <c r="D1044" s="223"/>
      <c r="E1044" s="223" t="s">
        <v>9446</v>
      </c>
      <c r="F1044" s="223" t="s">
        <v>9447</v>
      </c>
      <c r="G1044" s="223" t="s">
        <v>9448</v>
      </c>
      <c r="H1044" s="223" t="s">
        <v>3912</v>
      </c>
      <c r="I1044" s="258" t="s">
        <v>446</v>
      </c>
      <c r="J1044" s="186" t="s">
        <v>367</v>
      </c>
      <c r="K1044" s="223" t="s">
        <v>447</v>
      </c>
      <c r="L1044" s="223"/>
      <c r="M1044" s="259" t="s">
        <v>447</v>
      </c>
      <c r="N1044" s="223" t="s">
        <v>449</v>
      </c>
      <c r="O1044" s="223" t="s">
        <v>3419</v>
      </c>
      <c r="P1044" s="260">
        <v>2005</v>
      </c>
      <c r="Q1044" s="260">
        <v>2018</v>
      </c>
      <c r="R1044" s="223" t="s">
        <v>3412</v>
      </c>
      <c r="S1044" s="223" t="s">
        <v>78</v>
      </c>
      <c r="T1044" s="223" t="s">
        <v>451</v>
      </c>
      <c r="U1044" s="261">
        <v>136</v>
      </c>
      <c r="V1044" s="86" t="s">
        <v>452</v>
      </c>
      <c r="W1044" s="223" t="s">
        <v>1626</v>
      </c>
      <c r="X1044" s="225" t="s">
        <v>9449</v>
      </c>
      <c r="Y1044" s="262">
        <v>55000</v>
      </c>
      <c r="Z1044" s="226"/>
      <c r="AA1044" s="241">
        <f t="shared" si="9"/>
        <v>0</v>
      </c>
      <c r="AB1044" s="237" t="s">
        <v>9450</v>
      </c>
    </row>
    <row r="1045" spans="1:28" ht="15" customHeight="1">
      <c r="A1045" s="109">
        <v>1036</v>
      </c>
      <c r="B1045" s="222" t="str">
        <f t="shared" si="8"/>
        <v>Klik Disini</v>
      </c>
      <c r="C1045" s="223" t="s">
        <v>9451</v>
      </c>
      <c r="D1045" s="223"/>
      <c r="E1045" s="223" t="s">
        <v>9452</v>
      </c>
      <c r="F1045" s="223" t="s">
        <v>9453</v>
      </c>
      <c r="G1045" s="223" t="s">
        <v>9454</v>
      </c>
      <c r="H1045" s="223" t="s">
        <v>3912</v>
      </c>
      <c r="I1045" s="258" t="s">
        <v>446</v>
      </c>
      <c r="J1045" s="186" t="s">
        <v>367</v>
      </c>
      <c r="K1045" s="223"/>
      <c r="L1045" s="264"/>
      <c r="M1045" s="265"/>
      <c r="N1045" s="223" t="s">
        <v>449</v>
      </c>
      <c r="O1045" s="223" t="s">
        <v>3419</v>
      </c>
      <c r="P1045" s="260">
        <v>2009</v>
      </c>
      <c r="Q1045" s="260">
        <v>2018</v>
      </c>
      <c r="R1045" s="223" t="s">
        <v>3412</v>
      </c>
      <c r="S1045" s="223" t="s">
        <v>78</v>
      </c>
      <c r="T1045" s="223" t="s">
        <v>451</v>
      </c>
      <c r="U1045" s="261">
        <v>205</v>
      </c>
      <c r="V1045" s="86" t="s">
        <v>452</v>
      </c>
      <c r="W1045" s="223" t="s">
        <v>1375</v>
      </c>
      <c r="X1045" s="225" t="s">
        <v>9455</v>
      </c>
      <c r="Y1045" s="262">
        <v>69000</v>
      </c>
      <c r="Z1045" s="226"/>
      <c r="AA1045" s="241">
        <f t="shared" si="9"/>
        <v>0</v>
      </c>
      <c r="AB1045" s="237" t="s">
        <v>9456</v>
      </c>
    </row>
    <row r="1046" spans="1:28" ht="15" customHeight="1">
      <c r="A1046" s="109">
        <v>1037</v>
      </c>
      <c r="B1046" s="222" t="str">
        <f t="shared" si="8"/>
        <v>Klik Disini</v>
      </c>
      <c r="C1046" s="223" t="s">
        <v>9457</v>
      </c>
      <c r="D1046" s="223"/>
      <c r="E1046" s="223" t="s">
        <v>9195</v>
      </c>
      <c r="F1046" s="223" t="s">
        <v>9458</v>
      </c>
      <c r="G1046" s="223" t="s">
        <v>9459</v>
      </c>
      <c r="H1046" s="223" t="s">
        <v>3473</v>
      </c>
      <c r="I1046" s="258" t="s">
        <v>446</v>
      </c>
      <c r="J1046" s="186" t="s">
        <v>345</v>
      </c>
      <c r="K1046" s="223"/>
      <c r="L1046" s="264"/>
      <c r="M1046" s="265"/>
      <c r="N1046" s="223" t="s">
        <v>449</v>
      </c>
      <c r="O1046" s="223" t="s">
        <v>3419</v>
      </c>
      <c r="P1046" s="260">
        <v>2006</v>
      </c>
      <c r="Q1046" s="260">
        <v>2018</v>
      </c>
      <c r="R1046" s="223" t="s">
        <v>3412</v>
      </c>
      <c r="S1046" s="223" t="s">
        <v>78</v>
      </c>
      <c r="T1046" s="223" t="s">
        <v>451</v>
      </c>
      <c r="U1046" s="261">
        <v>232</v>
      </c>
      <c r="V1046" s="86" t="s">
        <v>452</v>
      </c>
      <c r="W1046" s="223" t="s">
        <v>4683</v>
      </c>
      <c r="X1046" s="225" t="s">
        <v>9460</v>
      </c>
      <c r="Y1046" s="262">
        <v>62500</v>
      </c>
      <c r="Z1046" s="226"/>
      <c r="AA1046" s="241">
        <f t="shared" si="9"/>
        <v>0</v>
      </c>
      <c r="AB1046" s="237" t="s">
        <v>9461</v>
      </c>
    </row>
    <row r="1047" spans="1:28" ht="15" customHeight="1">
      <c r="A1047" s="109">
        <v>1038</v>
      </c>
      <c r="B1047" s="222" t="str">
        <f t="shared" si="8"/>
        <v>Klik Disini</v>
      </c>
      <c r="C1047" s="223" t="s">
        <v>9462</v>
      </c>
      <c r="D1047" s="223"/>
      <c r="E1047" s="223" t="s">
        <v>9463</v>
      </c>
      <c r="F1047" s="223" t="s">
        <v>9464</v>
      </c>
      <c r="G1047" s="223" t="s">
        <v>9465</v>
      </c>
      <c r="H1047" s="223" t="s">
        <v>3912</v>
      </c>
      <c r="I1047" s="258" t="s">
        <v>446</v>
      </c>
      <c r="J1047" s="186" t="s">
        <v>367</v>
      </c>
      <c r="K1047" s="223" t="s">
        <v>447</v>
      </c>
      <c r="L1047" s="223"/>
      <c r="M1047" s="259" t="s">
        <v>447</v>
      </c>
      <c r="N1047" s="223" t="s">
        <v>449</v>
      </c>
      <c r="O1047" s="223" t="s">
        <v>3419</v>
      </c>
      <c r="P1047" s="260">
        <v>2015</v>
      </c>
      <c r="Q1047" s="260">
        <v>2018</v>
      </c>
      <c r="R1047" s="223" t="s">
        <v>3412</v>
      </c>
      <c r="S1047" s="223" t="s">
        <v>78</v>
      </c>
      <c r="T1047" s="223" t="s">
        <v>451</v>
      </c>
      <c r="U1047" s="261">
        <v>456</v>
      </c>
      <c r="V1047" s="86" t="s">
        <v>452</v>
      </c>
      <c r="W1047" s="223" t="s">
        <v>1613</v>
      </c>
      <c r="X1047" s="225" t="s">
        <v>9466</v>
      </c>
      <c r="Y1047" s="262">
        <v>103000</v>
      </c>
      <c r="Z1047" s="226"/>
      <c r="AA1047" s="241">
        <f t="shared" si="9"/>
        <v>0</v>
      </c>
      <c r="AB1047" s="237" t="s">
        <v>9467</v>
      </c>
    </row>
    <row r="1048" spans="1:28" ht="15" customHeight="1">
      <c r="A1048" s="109">
        <v>1039</v>
      </c>
      <c r="B1048" s="222" t="str">
        <f t="shared" si="8"/>
        <v>Klik Disini</v>
      </c>
      <c r="C1048" s="223" t="s">
        <v>9468</v>
      </c>
      <c r="D1048" s="223"/>
      <c r="E1048" s="223" t="s">
        <v>3548</v>
      </c>
      <c r="F1048" s="223" t="s">
        <v>9469</v>
      </c>
      <c r="G1048" s="223" t="s">
        <v>9470</v>
      </c>
      <c r="H1048" s="223" t="s">
        <v>3532</v>
      </c>
      <c r="I1048" s="258" t="s">
        <v>446</v>
      </c>
      <c r="J1048" s="186" t="s">
        <v>345</v>
      </c>
      <c r="K1048" s="223"/>
      <c r="L1048" s="264"/>
      <c r="M1048" s="265"/>
      <c r="N1048" s="223" t="s">
        <v>449</v>
      </c>
      <c r="O1048" s="223" t="s">
        <v>3419</v>
      </c>
      <c r="P1048" s="260">
        <v>2011</v>
      </c>
      <c r="Q1048" s="260">
        <v>2018</v>
      </c>
      <c r="R1048" s="223" t="s">
        <v>3412</v>
      </c>
      <c r="S1048" s="223" t="s">
        <v>78</v>
      </c>
      <c r="T1048" s="223" t="s">
        <v>451</v>
      </c>
      <c r="U1048" s="261">
        <v>122</v>
      </c>
      <c r="V1048" s="86" t="s">
        <v>452</v>
      </c>
      <c r="W1048" s="223" t="s">
        <v>3881</v>
      </c>
      <c r="X1048" s="225" t="s">
        <v>9471</v>
      </c>
      <c r="Y1048" s="262">
        <v>123500</v>
      </c>
      <c r="Z1048" s="226"/>
      <c r="AA1048" s="241">
        <f t="shared" si="9"/>
        <v>0</v>
      </c>
      <c r="AB1048" s="237" t="s">
        <v>9472</v>
      </c>
    </row>
    <row r="1049" spans="1:28" ht="15" customHeight="1">
      <c r="A1049" s="109">
        <v>1040</v>
      </c>
      <c r="B1049" s="222" t="str">
        <f t="shared" si="8"/>
        <v>Klik Disini</v>
      </c>
      <c r="C1049" s="223" t="s">
        <v>9473</v>
      </c>
      <c r="D1049" s="223"/>
      <c r="E1049" s="223" t="s">
        <v>5484</v>
      </c>
      <c r="F1049" s="223" t="s">
        <v>9474</v>
      </c>
      <c r="G1049" s="223" t="s">
        <v>9475</v>
      </c>
      <c r="H1049" s="223" t="s">
        <v>3912</v>
      </c>
      <c r="I1049" s="258" t="s">
        <v>446</v>
      </c>
      <c r="J1049" s="186" t="s">
        <v>367</v>
      </c>
      <c r="K1049" s="223"/>
      <c r="L1049" s="264"/>
      <c r="M1049" s="265"/>
      <c r="N1049" s="223" t="s">
        <v>449</v>
      </c>
      <c r="O1049" s="223" t="s">
        <v>3419</v>
      </c>
      <c r="P1049" s="260">
        <v>2009</v>
      </c>
      <c r="Q1049" s="260">
        <v>2018</v>
      </c>
      <c r="R1049" s="223" t="s">
        <v>3412</v>
      </c>
      <c r="S1049" s="223" t="s">
        <v>78</v>
      </c>
      <c r="T1049" s="223" t="s">
        <v>451</v>
      </c>
      <c r="U1049" s="261">
        <v>316</v>
      </c>
      <c r="V1049" s="86" t="s">
        <v>452</v>
      </c>
      <c r="W1049" s="223" t="s">
        <v>3230</v>
      </c>
      <c r="X1049" s="225" t="s">
        <v>9476</v>
      </c>
      <c r="Y1049" s="262">
        <v>94000</v>
      </c>
      <c r="Z1049" s="226"/>
      <c r="AA1049" s="241">
        <f t="shared" si="9"/>
        <v>0</v>
      </c>
      <c r="AB1049" s="237" t="s">
        <v>9477</v>
      </c>
    </row>
    <row r="1050" spans="1:28" ht="15" customHeight="1">
      <c r="A1050" s="109">
        <v>1041</v>
      </c>
      <c r="B1050" s="222" t="str">
        <f t="shared" si="8"/>
        <v>Klik Disini</v>
      </c>
      <c r="C1050" s="223" t="s">
        <v>9478</v>
      </c>
      <c r="D1050" s="223"/>
      <c r="E1050" s="223" t="s">
        <v>9479</v>
      </c>
      <c r="F1050" s="223" t="s">
        <v>9480</v>
      </c>
      <c r="G1050" s="223" t="s">
        <v>9481</v>
      </c>
      <c r="H1050" s="223" t="s">
        <v>3912</v>
      </c>
      <c r="I1050" s="258" t="s">
        <v>446</v>
      </c>
      <c r="J1050" s="186" t="s">
        <v>367</v>
      </c>
      <c r="K1050" s="223" t="s">
        <v>447</v>
      </c>
      <c r="L1050" s="223"/>
      <c r="M1050" s="259" t="s">
        <v>447</v>
      </c>
      <c r="N1050" s="223"/>
      <c r="O1050" s="223"/>
      <c r="P1050" s="260">
        <v>2009</v>
      </c>
      <c r="Q1050" s="260">
        <v>2018</v>
      </c>
      <c r="R1050" s="223" t="s">
        <v>3412</v>
      </c>
      <c r="S1050" s="223" t="s">
        <v>78</v>
      </c>
      <c r="T1050" s="223"/>
      <c r="U1050" s="261">
        <v>119</v>
      </c>
      <c r="V1050" s="86" t="s">
        <v>452</v>
      </c>
      <c r="W1050" s="223" t="s">
        <v>5340</v>
      </c>
      <c r="X1050" s="225" t="s">
        <v>9482</v>
      </c>
      <c r="Y1050" s="262">
        <v>45500</v>
      </c>
      <c r="Z1050" s="226"/>
      <c r="AA1050" s="241">
        <f t="shared" si="9"/>
        <v>0</v>
      </c>
      <c r="AB1050" s="237" t="s">
        <v>9483</v>
      </c>
    </row>
    <row r="1051" spans="1:28" ht="15" customHeight="1">
      <c r="A1051" s="109">
        <v>1042</v>
      </c>
      <c r="B1051" s="222" t="str">
        <f t="shared" si="8"/>
        <v>Klik Disini</v>
      </c>
      <c r="C1051" s="223" t="s">
        <v>9484</v>
      </c>
      <c r="D1051" s="223"/>
      <c r="E1051" s="223" t="s">
        <v>9485</v>
      </c>
      <c r="F1051" s="223" t="s">
        <v>9486</v>
      </c>
      <c r="G1051" s="223" t="s">
        <v>9487</v>
      </c>
      <c r="H1051" s="223" t="s">
        <v>3912</v>
      </c>
      <c r="I1051" s="258" t="s">
        <v>446</v>
      </c>
      <c r="J1051" s="186" t="s">
        <v>367</v>
      </c>
      <c r="K1051" s="223"/>
      <c r="L1051" s="264"/>
      <c r="M1051" s="265"/>
      <c r="N1051" s="223" t="s">
        <v>449</v>
      </c>
      <c r="O1051" s="223" t="s">
        <v>3419</v>
      </c>
      <c r="P1051" s="260">
        <v>2006</v>
      </c>
      <c r="Q1051" s="260">
        <v>2018</v>
      </c>
      <c r="R1051" s="223" t="s">
        <v>3412</v>
      </c>
      <c r="S1051" s="223" t="s">
        <v>78</v>
      </c>
      <c r="T1051" s="223" t="s">
        <v>451</v>
      </c>
      <c r="U1051" s="261">
        <v>112</v>
      </c>
      <c r="V1051" s="86" t="s">
        <v>452</v>
      </c>
      <c r="W1051" s="223" t="s">
        <v>2911</v>
      </c>
      <c r="X1051" s="225" t="s">
        <v>9488</v>
      </c>
      <c r="Y1051" s="262">
        <v>59000</v>
      </c>
      <c r="Z1051" s="226"/>
      <c r="AA1051" s="241">
        <f t="shared" si="9"/>
        <v>0</v>
      </c>
      <c r="AB1051" s="237" t="s">
        <v>9489</v>
      </c>
    </row>
    <row r="1052" spans="1:28" ht="15" customHeight="1">
      <c r="A1052" s="109">
        <v>1043</v>
      </c>
      <c r="B1052" s="222" t="str">
        <f t="shared" si="8"/>
        <v>Klik Disini</v>
      </c>
      <c r="C1052" s="223" t="s">
        <v>9490</v>
      </c>
      <c r="D1052" s="223"/>
      <c r="E1052" s="223" t="s">
        <v>9491</v>
      </c>
      <c r="F1052" s="223" t="s">
        <v>9492</v>
      </c>
      <c r="G1052" s="223" t="s">
        <v>9493</v>
      </c>
      <c r="H1052" s="223" t="s">
        <v>262</v>
      </c>
      <c r="I1052" s="258" t="s">
        <v>446</v>
      </c>
      <c r="J1052" s="186" t="s">
        <v>353</v>
      </c>
      <c r="K1052" s="223"/>
      <c r="L1052" s="264"/>
      <c r="M1052" s="265"/>
      <c r="N1052" s="223" t="s">
        <v>449</v>
      </c>
      <c r="O1052" s="223" t="s">
        <v>3419</v>
      </c>
      <c r="P1052" s="260">
        <v>2004</v>
      </c>
      <c r="Q1052" s="260">
        <v>2018</v>
      </c>
      <c r="R1052" s="223" t="s">
        <v>3412</v>
      </c>
      <c r="S1052" s="223" t="s">
        <v>78</v>
      </c>
      <c r="T1052" s="223" t="s">
        <v>451</v>
      </c>
      <c r="U1052" s="261">
        <v>69</v>
      </c>
      <c r="V1052" s="86" t="s">
        <v>452</v>
      </c>
      <c r="W1052" s="223" t="s">
        <v>6968</v>
      </c>
      <c r="X1052" s="225" t="s">
        <v>9494</v>
      </c>
      <c r="Y1052" s="262">
        <v>38000</v>
      </c>
      <c r="Z1052" s="226"/>
      <c r="AA1052" s="241">
        <f t="shared" si="9"/>
        <v>0</v>
      </c>
      <c r="AB1052" s="237" t="s">
        <v>9495</v>
      </c>
    </row>
    <row r="1053" spans="1:28" ht="15" customHeight="1">
      <c r="A1053" s="109">
        <v>1044</v>
      </c>
      <c r="B1053" s="222" t="str">
        <f t="shared" si="8"/>
        <v>Klik Disini</v>
      </c>
      <c r="C1053" s="223" t="s">
        <v>9496</v>
      </c>
      <c r="D1053" s="223"/>
      <c r="E1053" s="223" t="s">
        <v>9497</v>
      </c>
      <c r="F1053" s="223" t="s">
        <v>9498</v>
      </c>
      <c r="G1053" s="223" t="s">
        <v>9499</v>
      </c>
      <c r="H1053" s="223" t="s">
        <v>386</v>
      </c>
      <c r="I1053" s="258" t="s">
        <v>446</v>
      </c>
      <c r="J1053" s="186" t="s">
        <v>353</v>
      </c>
      <c r="K1053" s="223"/>
      <c r="L1053" s="264"/>
      <c r="M1053" s="265"/>
      <c r="N1053" s="223" t="s">
        <v>449</v>
      </c>
      <c r="O1053" s="223" t="s">
        <v>3419</v>
      </c>
      <c r="P1053" s="260">
        <v>2005</v>
      </c>
      <c r="Q1053" s="260">
        <v>2018</v>
      </c>
      <c r="R1053" s="223" t="s">
        <v>3412</v>
      </c>
      <c r="S1053" s="223" t="s">
        <v>78</v>
      </c>
      <c r="T1053" s="223" t="s">
        <v>451</v>
      </c>
      <c r="U1053" s="261">
        <v>163</v>
      </c>
      <c r="V1053" s="86" t="s">
        <v>452</v>
      </c>
      <c r="W1053" s="223" t="s">
        <v>983</v>
      </c>
      <c r="X1053" s="225" t="s">
        <v>9500</v>
      </c>
      <c r="Y1053" s="262">
        <v>59000</v>
      </c>
      <c r="Z1053" s="226"/>
      <c r="AA1053" s="241">
        <f t="shared" si="9"/>
        <v>0</v>
      </c>
      <c r="AB1053" s="237" t="s">
        <v>9501</v>
      </c>
    </row>
    <row r="1054" spans="1:28" ht="15" customHeight="1">
      <c r="A1054" s="109">
        <v>1045</v>
      </c>
      <c r="B1054" s="222" t="str">
        <f t="shared" si="8"/>
        <v>Klik Disini</v>
      </c>
      <c r="C1054" s="223" t="s">
        <v>9502</v>
      </c>
      <c r="D1054" s="223"/>
      <c r="E1054" s="223" t="s">
        <v>9503</v>
      </c>
      <c r="F1054" s="223" t="s">
        <v>9504</v>
      </c>
      <c r="G1054" s="223" t="s">
        <v>9505</v>
      </c>
      <c r="H1054" s="223" t="s">
        <v>386</v>
      </c>
      <c r="I1054" s="258" t="s">
        <v>446</v>
      </c>
      <c r="J1054" s="186" t="s">
        <v>385</v>
      </c>
      <c r="K1054" s="223"/>
      <c r="L1054" s="264"/>
      <c r="M1054" s="265"/>
      <c r="N1054" s="223" t="s">
        <v>449</v>
      </c>
      <c r="O1054" s="223" t="s">
        <v>3419</v>
      </c>
      <c r="P1054" s="260">
        <v>2009</v>
      </c>
      <c r="Q1054" s="260">
        <v>2018</v>
      </c>
      <c r="R1054" s="223" t="s">
        <v>3643</v>
      </c>
      <c r="S1054" s="223" t="s">
        <v>78</v>
      </c>
      <c r="T1054" s="223" t="s">
        <v>451</v>
      </c>
      <c r="U1054" s="261">
        <v>176</v>
      </c>
      <c r="V1054" s="86" t="s">
        <v>452</v>
      </c>
      <c r="W1054" s="223" t="s">
        <v>6402</v>
      </c>
      <c r="X1054" s="225" t="s">
        <v>9506</v>
      </c>
      <c r="Y1054" s="262">
        <v>66000</v>
      </c>
      <c r="Z1054" s="226"/>
      <c r="AA1054" s="241">
        <f t="shared" si="9"/>
        <v>0</v>
      </c>
      <c r="AB1054" s="237" t="s">
        <v>9507</v>
      </c>
    </row>
    <row r="1055" spans="1:28" ht="15" customHeight="1">
      <c r="A1055" s="109">
        <v>1046</v>
      </c>
      <c r="B1055" s="222" t="str">
        <f t="shared" si="8"/>
        <v>Klik Disini</v>
      </c>
      <c r="C1055" s="223" t="s">
        <v>9508</v>
      </c>
      <c r="D1055" s="223"/>
      <c r="E1055" s="223" t="s">
        <v>4319</v>
      </c>
      <c r="F1055" s="223" t="s">
        <v>9509</v>
      </c>
      <c r="G1055" s="223" t="s">
        <v>9510</v>
      </c>
      <c r="H1055" s="223" t="s">
        <v>3912</v>
      </c>
      <c r="I1055" s="258" t="s">
        <v>446</v>
      </c>
      <c r="J1055" s="186" t="s">
        <v>367</v>
      </c>
      <c r="K1055" s="223" t="s">
        <v>447</v>
      </c>
      <c r="L1055" s="223"/>
      <c r="M1055" s="259" t="s">
        <v>447</v>
      </c>
      <c r="N1055" s="223" t="s">
        <v>449</v>
      </c>
      <c r="O1055" s="223" t="s">
        <v>3419</v>
      </c>
      <c r="P1055" s="260">
        <v>2007</v>
      </c>
      <c r="Q1055" s="260">
        <v>2018</v>
      </c>
      <c r="R1055" s="223" t="s">
        <v>3412</v>
      </c>
      <c r="S1055" s="223" t="s">
        <v>78</v>
      </c>
      <c r="T1055" s="223" t="s">
        <v>451</v>
      </c>
      <c r="U1055" s="261">
        <v>88</v>
      </c>
      <c r="V1055" s="86" t="s">
        <v>452</v>
      </c>
      <c r="W1055" s="223" t="s">
        <v>4453</v>
      </c>
      <c r="X1055" s="225" t="s">
        <v>9511</v>
      </c>
      <c r="Y1055" s="262">
        <v>46500</v>
      </c>
      <c r="Z1055" s="226"/>
      <c r="AA1055" s="241">
        <f t="shared" si="9"/>
        <v>0</v>
      </c>
      <c r="AB1055" s="237" t="s">
        <v>9512</v>
      </c>
    </row>
    <row r="1056" spans="1:28" ht="15" customHeight="1">
      <c r="A1056" s="109">
        <v>1047</v>
      </c>
      <c r="B1056" s="222" t="str">
        <f t="shared" si="8"/>
        <v>Klik Disini</v>
      </c>
      <c r="C1056" s="223" t="s">
        <v>9513</v>
      </c>
      <c r="D1056" s="223"/>
      <c r="E1056" s="223" t="s">
        <v>9514</v>
      </c>
      <c r="F1056" s="223" t="s">
        <v>9515</v>
      </c>
      <c r="G1056" s="223" t="s">
        <v>9516</v>
      </c>
      <c r="H1056" s="223" t="s">
        <v>3473</v>
      </c>
      <c r="I1056" s="258" t="s">
        <v>513</v>
      </c>
      <c r="J1056" s="186" t="s">
        <v>289</v>
      </c>
      <c r="K1056" s="223"/>
      <c r="L1056" s="264"/>
      <c r="M1056" s="265"/>
      <c r="N1056" s="223" t="s">
        <v>449</v>
      </c>
      <c r="O1056" s="223" t="s">
        <v>3419</v>
      </c>
      <c r="P1056" s="260">
        <v>2008</v>
      </c>
      <c r="Q1056" s="260">
        <v>2018</v>
      </c>
      <c r="R1056" s="223" t="s">
        <v>9517</v>
      </c>
      <c r="S1056" s="223" t="s">
        <v>78</v>
      </c>
      <c r="T1056" s="223" t="s">
        <v>451</v>
      </c>
      <c r="U1056" s="261">
        <v>156</v>
      </c>
      <c r="V1056" s="86" t="s">
        <v>452</v>
      </c>
      <c r="W1056" s="223" t="s">
        <v>6334</v>
      </c>
      <c r="X1056" s="225" t="s">
        <v>9518</v>
      </c>
      <c r="Y1056" s="262">
        <v>66000</v>
      </c>
      <c r="Z1056" s="226"/>
      <c r="AA1056" s="241">
        <f t="shared" si="9"/>
        <v>0</v>
      </c>
      <c r="AB1056" s="237" t="s">
        <v>9519</v>
      </c>
    </row>
    <row r="1057" spans="1:28" ht="15" customHeight="1">
      <c r="A1057" s="109">
        <v>1048</v>
      </c>
      <c r="B1057" s="222" t="str">
        <f t="shared" si="8"/>
        <v>Klik Disini</v>
      </c>
      <c r="C1057" s="223" t="s">
        <v>9520</v>
      </c>
      <c r="D1057" s="223"/>
      <c r="E1057" s="223" t="s">
        <v>9521</v>
      </c>
      <c r="F1057" s="223" t="s">
        <v>9522</v>
      </c>
      <c r="G1057" s="223" t="s">
        <v>9523</v>
      </c>
      <c r="H1057" s="223" t="s">
        <v>3473</v>
      </c>
      <c r="I1057" s="258" t="s">
        <v>446</v>
      </c>
      <c r="J1057" s="186" t="s">
        <v>345</v>
      </c>
      <c r="K1057" s="223"/>
      <c r="L1057" s="264"/>
      <c r="M1057" s="265"/>
      <c r="N1057" s="223" t="s">
        <v>449</v>
      </c>
      <c r="O1057" s="223" t="s">
        <v>3419</v>
      </c>
      <c r="P1057" s="260">
        <v>2005</v>
      </c>
      <c r="Q1057" s="260">
        <v>2018</v>
      </c>
      <c r="R1057" s="223" t="s">
        <v>3412</v>
      </c>
      <c r="S1057" s="223" t="s">
        <v>78</v>
      </c>
      <c r="T1057" s="223" t="s">
        <v>451</v>
      </c>
      <c r="U1057" s="261">
        <v>185</v>
      </c>
      <c r="V1057" s="86" t="s">
        <v>452</v>
      </c>
      <c r="W1057" s="223" t="s">
        <v>9524</v>
      </c>
      <c r="X1057" s="225" t="s">
        <v>9525</v>
      </c>
      <c r="Y1057" s="262">
        <v>67500</v>
      </c>
      <c r="Z1057" s="226"/>
      <c r="AA1057" s="241">
        <f t="shared" si="9"/>
        <v>0</v>
      </c>
      <c r="AB1057" s="237" t="s">
        <v>9526</v>
      </c>
    </row>
    <row r="1058" spans="1:28" ht="15" customHeight="1">
      <c r="A1058" s="109">
        <v>1049</v>
      </c>
      <c r="B1058" s="222" t="str">
        <f t="shared" si="8"/>
        <v>Klik Disini</v>
      </c>
      <c r="C1058" s="223" t="s">
        <v>9527</v>
      </c>
      <c r="D1058" s="223"/>
      <c r="E1058" s="223" t="s">
        <v>9528</v>
      </c>
      <c r="F1058" s="223" t="s">
        <v>9529</v>
      </c>
      <c r="G1058" s="223" t="s">
        <v>9530</v>
      </c>
      <c r="H1058" s="223" t="s">
        <v>3912</v>
      </c>
      <c r="I1058" s="258" t="s">
        <v>446</v>
      </c>
      <c r="J1058" s="186" t="s">
        <v>367</v>
      </c>
      <c r="K1058" s="223"/>
      <c r="L1058" s="264"/>
      <c r="M1058" s="265"/>
      <c r="N1058" s="223" t="s">
        <v>449</v>
      </c>
      <c r="O1058" s="223" t="s">
        <v>3419</v>
      </c>
      <c r="P1058" s="260">
        <v>2012</v>
      </c>
      <c r="Q1058" s="260">
        <v>2018</v>
      </c>
      <c r="R1058" s="223" t="s">
        <v>3412</v>
      </c>
      <c r="S1058" s="223" t="s">
        <v>78</v>
      </c>
      <c r="T1058" s="223" t="s">
        <v>451</v>
      </c>
      <c r="U1058" s="261">
        <v>176</v>
      </c>
      <c r="V1058" s="86" t="s">
        <v>452</v>
      </c>
      <c r="W1058" s="223" t="s">
        <v>1923</v>
      </c>
      <c r="X1058" s="225" t="s">
        <v>9531</v>
      </c>
      <c r="Y1058" s="262">
        <v>57500</v>
      </c>
      <c r="Z1058" s="226"/>
      <c r="AA1058" s="241">
        <f t="shared" si="9"/>
        <v>0</v>
      </c>
      <c r="AB1058" s="237" t="s">
        <v>9532</v>
      </c>
    </row>
    <row r="1059" spans="1:28" ht="15" customHeight="1">
      <c r="A1059" s="109">
        <v>1050</v>
      </c>
      <c r="B1059" s="222" t="str">
        <f t="shared" si="8"/>
        <v>Klik Disini</v>
      </c>
      <c r="C1059" s="223" t="s">
        <v>9533</v>
      </c>
      <c r="D1059" s="223"/>
      <c r="E1059" s="223" t="s">
        <v>9521</v>
      </c>
      <c r="F1059" s="223" t="s">
        <v>9534</v>
      </c>
      <c r="G1059" s="223" t="s">
        <v>9535</v>
      </c>
      <c r="H1059" s="223" t="s">
        <v>3473</v>
      </c>
      <c r="I1059" s="258" t="s">
        <v>446</v>
      </c>
      <c r="J1059" s="186" t="s">
        <v>345</v>
      </c>
      <c r="K1059" s="223"/>
      <c r="L1059" s="264"/>
      <c r="M1059" s="265"/>
      <c r="N1059" s="223" t="s">
        <v>449</v>
      </c>
      <c r="O1059" s="223" t="s">
        <v>3419</v>
      </c>
      <c r="P1059" s="260">
        <v>2003</v>
      </c>
      <c r="Q1059" s="260">
        <v>2018</v>
      </c>
      <c r="R1059" s="223" t="s">
        <v>3412</v>
      </c>
      <c r="S1059" s="223" t="s">
        <v>78</v>
      </c>
      <c r="T1059" s="223" t="s">
        <v>451</v>
      </c>
      <c r="U1059" s="261">
        <v>176</v>
      </c>
      <c r="V1059" s="86" t="s">
        <v>452</v>
      </c>
      <c r="W1059" s="223" t="s">
        <v>646</v>
      </c>
      <c r="X1059" s="225" t="s">
        <v>9536</v>
      </c>
      <c r="Y1059" s="262">
        <v>71500</v>
      </c>
      <c r="Z1059" s="226"/>
      <c r="AA1059" s="241">
        <f t="shared" si="9"/>
        <v>0</v>
      </c>
      <c r="AB1059" s="237" t="s">
        <v>9537</v>
      </c>
    </row>
    <row r="1060" spans="1:28" ht="15" customHeight="1">
      <c r="A1060" s="109">
        <v>1051</v>
      </c>
      <c r="B1060" s="222" t="str">
        <f t="shared" si="8"/>
        <v>Klik Disini</v>
      </c>
      <c r="C1060" s="223" t="s">
        <v>9538</v>
      </c>
      <c r="D1060" s="223"/>
      <c r="E1060" s="223" t="s">
        <v>9539</v>
      </c>
      <c r="F1060" s="223" t="s">
        <v>9540</v>
      </c>
      <c r="G1060" s="223" t="s">
        <v>9541</v>
      </c>
      <c r="H1060" s="223" t="s">
        <v>841</v>
      </c>
      <c r="I1060" s="258" t="s">
        <v>446</v>
      </c>
      <c r="J1060" s="186" t="s">
        <v>373</v>
      </c>
      <c r="K1060" s="223"/>
      <c r="L1060" s="264"/>
      <c r="M1060" s="265"/>
      <c r="N1060" s="223" t="s">
        <v>449</v>
      </c>
      <c r="O1060" s="223" t="s">
        <v>3419</v>
      </c>
      <c r="P1060" s="260">
        <v>2009</v>
      </c>
      <c r="Q1060" s="260">
        <v>2018</v>
      </c>
      <c r="R1060" s="223" t="s">
        <v>3412</v>
      </c>
      <c r="S1060" s="223" t="s">
        <v>78</v>
      </c>
      <c r="T1060" s="223" t="s">
        <v>451</v>
      </c>
      <c r="U1060" s="261">
        <v>228</v>
      </c>
      <c r="V1060" s="86" t="s">
        <v>452</v>
      </c>
      <c r="W1060" s="223" t="s">
        <v>6914</v>
      </c>
      <c r="X1060" s="225" t="s">
        <v>9542</v>
      </c>
      <c r="Y1060" s="262">
        <v>98000</v>
      </c>
      <c r="Z1060" s="226"/>
      <c r="AA1060" s="241">
        <f t="shared" si="9"/>
        <v>0</v>
      </c>
      <c r="AB1060" s="237" t="s">
        <v>9543</v>
      </c>
    </row>
    <row r="1061" spans="1:28" ht="15" customHeight="1">
      <c r="A1061" s="109">
        <v>1052</v>
      </c>
      <c r="B1061" s="222" t="str">
        <f t="shared" si="8"/>
        <v>Klik Disini</v>
      </c>
      <c r="C1061" s="223" t="s">
        <v>9544</v>
      </c>
      <c r="D1061" s="223"/>
      <c r="E1061" s="223" t="s">
        <v>9545</v>
      </c>
      <c r="F1061" s="223" t="s">
        <v>9546</v>
      </c>
      <c r="G1061" s="223" t="s">
        <v>9547</v>
      </c>
      <c r="H1061" s="223" t="s">
        <v>3532</v>
      </c>
      <c r="I1061" s="258" t="s">
        <v>446</v>
      </c>
      <c r="J1061" s="186" t="s">
        <v>345</v>
      </c>
      <c r="K1061" s="223"/>
      <c r="L1061" s="264"/>
      <c r="M1061" s="265"/>
      <c r="N1061" s="223" t="s">
        <v>449</v>
      </c>
      <c r="O1061" s="223" t="s">
        <v>3419</v>
      </c>
      <c r="P1061" s="260">
        <v>2007</v>
      </c>
      <c r="Q1061" s="260">
        <v>2018</v>
      </c>
      <c r="R1061" s="223" t="s">
        <v>3412</v>
      </c>
      <c r="S1061" s="223" t="s">
        <v>78</v>
      </c>
      <c r="T1061" s="223" t="s">
        <v>451</v>
      </c>
      <c r="U1061" s="261">
        <v>155</v>
      </c>
      <c r="V1061" s="86" t="s">
        <v>452</v>
      </c>
      <c r="W1061" s="223" t="s">
        <v>7722</v>
      </c>
      <c r="X1061" s="225" t="s">
        <v>9548</v>
      </c>
      <c r="Y1061" s="262">
        <v>67500</v>
      </c>
      <c r="Z1061" s="226"/>
      <c r="AA1061" s="241">
        <f t="shared" si="9"/>
        <v>0</v>
      </c>
      <c r="AB1061" s="237" t="s">
        <v>9549</v>
      </c>
    </row>
    <row r="1062" spans="1:28" ht="15" customHeight="1">
      <c r="A1062" s="109">
        <v>1053</v>
      </c>
      <c r="B1062" s="222" t="str">
        <f t="shared" si="8"/>
        <v>Klik Disini</v>
      </c>
      <c r="C1062" s="223" t="s">
        <v>9550</v>
      </c>
      <c r="D1062" s="223"/>
      <c r="E1062" s="223" t="s">
        <v>9551</v>
      </c>
      <c r="F1062" s="223" t="s">
        <v>9552</v>
      </c>
      <c r="G1062" s="223" t="s">
        <v>9553</v>
      </c>
      <c r="H1062" s="223" t="s">
        <v>3912</v>
      </c>
      <c r="I1062" s="258" t="s">
        <v>446</v>
      </c>
      <c r="J1062" s="186" t="s">
        <v>367</v>
      </c>
      <c r="K1062" s="223"/>
      <c r="L1062" s="264"/>
      <c r="M1062" s="265"/>
      <c r="N1062" s="223" t="s">
        <v>449</v>
      </c>
      <c r="O1062" s="223" t="s">
        <v>3419</v>
      </c>
      <c r="P1062" s="260">
        <v>2017</v>
      </c>
      <c r="Q1062" s="260">
        <v>2018</v>
      </c>
      <c r="R1062" s="223" t="s">
        <v>3412</v>
      </c>
      <c r="S1062" s="223" t="s">
        <v>78</v>
      </c>
      <c r="T1062" s="223" t="s">
        <v>451</v>
      </c>
      <c r="U1062" s="261">
        <v>264</v>
      </c>
      <c r="V1062" s="86" t="s">
        <v>452</v>
      </c>
      <c r="W1062" s="223" t="s">
        <v>3544</v>
      </c>
      <c r="X1062" s="225" t="s">
        <v>9554</v>
      </c>
      <c r="Y1062" s="262">
        <v>69000</v>
      </c>
      <c r="Z1062" s="226"/>
      <c r="AA1062" s="241">
        <f t="shared" si="9"/>
        <v>0</v>
      </c>
      <c r="AB1062" s="237" t="s">
        <v>9555</v>
      </c>
    </row>
    <row r="1063" spans="1:28" ht="15" customHeight="1">
      <c r="A1063" s="109">
        <v>1054</v>
      </c>
      <c r="B1063" s="222" t="str">
        <f t="shared" si="8"/>
        <v>Klik Disini</v>
      </c>
      <c r="C1063" s="223" t="s">
        <v>9556</v>
      </c>
      <c r="D1063" s="223"/>
      <c r="E1063" s="223" t="s">
        <v>9313</v>
      </c>
      <c r="F1063" s="223" t="s">
        <v>9557</v>
      </c>
      <c r="G1063" s="223" t="s">
        <v>9558</v>
      </c>
      <c r="H1063" s="223" t="s">
        <v>3473</v>
      </c>
      <c r="I1063" s="258" t="s">
        <v>446</v>
      </c>
      <c r="J1063" s="186" t="s">
        <v>345</v>
      </c>
      <c r="K1063" s="223"/>
      <c r="L1063" s="264"/>
      <c r="M1063" s="265"/>
      <c r="N1063" s="223" t="s">
        <v>449</v>
      </c>
      <c r="O1063" s="223" t="s">
        <v>3419</v>
      </c>
      <c r="P1063" s="260">
        <v>2008</v>
      </c>
      <c r="Q1063" s="260">
        <v>2018</v>
      </c>
      <c r="R1063" s="223" t="s">
        <v>3412</v>
      </c>
      <c r="S1063" s="223" t="s">
        <v>78</v>
      </c>
      <c r="T1063" s="223" t="s">
        <v>451</v>
      </c>
      <c r="U1063" s="261">
        <v>192</v>
      </c>
      <c r="V1063" s="86" t="s">
        <v>452</v>
      </c>
      <c r="W1063" s="223" t="s">
        <v>1161</v>
      </c>
      <c r="X1063" s="225" t="s">
        <v>9559</v>
      </c>
      <c r="Y1063" s="262">
        <v>84000</v>
      </c>
      <c r="Z1063" s="226"/>
      <c r="AA1063" s="241">
        <f t="shared" si="9"/>
        <v>0</v>
      </c>
      <c r="AB1063" s="237" t="s">
        <v>9560</v>
      </c>
    </row>
    <row r="1064" spans="1:28" ht="15" customHeight="1">
      <c r="A1064" s="109">
        <v>1055</v>
      </c>
      <c r="B1064" s="222" t="str">
        <f t="shared" si="8"/>
        <v>Klik Disini</v>
      </c>
      <c r="C1064" s="223" t="s">
        <v>9561</v>
      </c>
      <c r="D1064" s="223"/>
      <c r="E1064" s="223" t="s">
        <v>8118</v>
      </c>
      <c r="F1064" s="223" t="s">
        <v>9562</v>
      </c>
      <c r="G1064" s="223" t="s">
        <v>9563</v>
      </c>
      <c r="H1064" s="223" t="s">
        <v>344</v>
      </c>
      <c r="I1064" s="258" t="s">
        <v>446</v>
      </c>
      <c r="J1064" s="186" t="s">
        <v>343</v>
      </c>
      <c r="K1064" s="223"/>
      <c r="L1064" s="264"/>
      <c r="M1064" s="265"/>
      <c r="N1064" s="223" t="s">
        <v>449</v>
      </c>
      <c r="O1064" s="223" t="s">
        <v>3419</v>
      </c>
      <c r="P1064" s="260">
        <v>2009</v>
      </c>
      <c r="Q1064" s="260">
        <v>2018</v>
      </c>
      <c r="R1064" s="223" t="s">
        <v>3412</v>
      </c>
      <c r="S1064" s="223" t="s">
        <v>78</v>
      </c>
      <c r="T1064" s="223" t="s">
        <v>451</v>
      </c>
      <c r="U1064" s="261">
        <v>96</v>
      </c>
      <c r="V1064" s="86" t="s">
        <v>452</v>
      </c>
      <c r="W1064" s="223" t="s">
        <v>5313</v>
      </c>
      <c r="X1064" s="225" t="s">
        <v>9564</v>
      </c>
      <c r="Y1064" s="262">
        <v>88500</v>
      </c>
      <c r="Z1064" s="226"/>
      <c r="AA1064" s="241">
        <f t="shared" si="9"/>
        <v>0</v>
      </c>
      <c r="AB1064" s="237" t="s">
        <v>9565</v>
      </c>
    </row>
    <row r="1065" spans="1:28" ht="15" customHeight="1">
      <c r="A1065" s="109">
        <v>1056</v>
      </c>
      <c r="B1065" s="222" t="str">
        <f t="shared" si="8"/>
        <v>Klik Disini</v>
      </c>
      <c r="C1065" s="223" t="s">
        <v>9566</v>
      </c>
      <c r="D1065" s="223"/>
      <c r="E1065" s="223" t="s">
        <v>8250</v>
      </c>
      <c r="F1065" s="223" t="s">
        <v>9567</v>
      </c>
      <c r="G1065" s="223" t="s">
        <v>9568</v>
      </c>
      <c r="H1065" s="223" t="s">
        <v>1056</v>
      </c>
      <c r="I1065" s="258" t="s">
        <v>583</v>
      </c>
      <c r="J1065" s="186" t="s">
        <v>265</v>
      </c>
      <c r="K1065" s="223"/>
      <c r="L1065" s="264"/>
      <c r="M1065" s="265"/>
      <c r="N1065" s="223"/>
      <c r="O1065" s="223"/>
      <c r="P1065" s="260">
        <v>2007</v>
      </c>
      <c r="Q1065" s="260">
        <v>2018</v>
      </c>
      <c r="R1065" s="223" t="s">
        <v>3480</v>
      </c>
      <c r="S1065" s="223" t="s">
        <v>78</v>
      </c>
      <c r="T1065" s="223"/>
      <c r="U1065" s="261">
        <v>292</v>
      </c>
      <c r="V1065" s="86" t="s">
        <v>452</v>
      </c>
      <c r="W1065" s="223" t="s">
        <v>7676</v>
      </c>
      <c r="X1065" s="225" t="s">
        <v>9569</v>
      </c>
      <c r="Y1065" s="262">
        <v>71500</v>
      </c>
      <c r="Z1065" s="226"/>
      <c r="AA1065" s="241">
        <f t="shared" si="9"/>
        <v>0</v>
      </c>
      <c r="AB1065" s="237" t="s">
        <v>9570</v>
      </c>
    </row>
    <row r="1066" spans="1:28" ht="15" customHeight="1">
      <c r="A1066" s="109">
        <v>1057</v>
      </c>
      <c r="B1066" s="222" t="str">
        <f t="shared" si="8"/>
        <v>Klik Disini</v>
      </c>
      <c r="C1066" s="223" t="s">
        <v>9571</v>
      </c>
      <c r="D1066" s="223"/>
      <c r="E1066" s="223" t="s">
        <v>8296</v>
      </c>
      <c r="F1066" s="223" t="s">
        <v>9572</v>
      </c>
      <c r="G1066" s="223" t="s">
        <v>9573</v>
      </c>
      <c r="H1066" s="223" t="s">
        <v>3473</v>
      </c>
      <c r="I1066" s="258" t="s">
        <v>446</v>
      </c>
      <c r="J1066" s="186" t="s">
        <v>345</v>
      </c>
      <c r="K1066" s="223"/>
      <c r="L1066" s="264"/>
      <c r="M1066" s="265"/>
      <c r="N1066" s="223" t="s">
        <v>449</v>
      </c>
      <c r="O1066" s="223" t="s">
        <v>3419</v>
      </c>
      <c r="P1066" s="260">
        <v>2009</v>
      </c>
      <c r="Q1066" s="260">
        <v>2018</v>
      </c>
      <c r="R1066" s="223" t="s">
        <v>3412</v>
      </c>
      <c r="S1066" s="223" t="s">
        <v>78</v>
      </c>
      <c r="T1066" s="223" t="s">
        <v>451</v>
      </c>
      <c r="U1066" s="261">
        <v>160</v>
      </c>
      <c r="V1066" s="86" t="s">
        <v>452</v>
      </c>
      <c r="W1066" s="223" t="s">
        <v>7942</v>
      </c>
      <c r="X1066" s="225" t="s">
        <v>9574</v>
      </c>
      <c r="Y1066" s="262">
        <v>67500</v>
      </c>
      <c r="Z1066" s="226"/>
      <c r="AA1066" s="241">
        <f t="shared" si="9"/>
        <v>0</v>
      </c>
      <c r="AB1066" s="237" t="s">
        <v>9575</v>
      </c>
    </row>
    <row r="1067" spans="1:28" ht="15" customHeight="1">
      <c r="A1067" s="109">
        <v>1058</v>
      </c>
      <c r="B1067" s="222" t="str">
        <f t="shared" si="8"/>
        <v>Klik Disini</v>
      </c>
      <c r="C1067" s="223" t="s">
        <v>9576</v>
      </c>
      <c r="D1067" s="223"/>
      <c r="E1067" s="223" t="s">
        <v>9577</v>
      </c>
      <c r="F1067" s="223" t="s">
        <v>9578</v>
      </c>
      <c r="G1067" s="223" t="s">
        <v>9579</v>
      </c>
      <c r="H1067" s="223" t="s">
        <v>9178</v>
      </c>
      <c r="I1067" s="258" t="s">
        <v>446</v>
      </c>
      <c r="J1067" s="186" t="s">
        <v>367</v>
      </c>
      <c r="K1067" s="223" t="s">
        <v>447</v>
      </c>
      <c r="L1067" s="223"/>
      <c r="M1067" s="259" t="s">
        <v>447</v>
      </c>
      <c r="N1067" s="223" t="s">
        <v>449</v>
      </c>
      <c r="O1067" s="223" t="s">
        <v>3419</v>
      </c>
      <c r="P1067" s="260">
        <v>2007</v>
      </c>
      <c r="Q1067" s="260">
        <v>2018</v>
      </c>
      <c r="R1067" s="223" t="s">
        <v>3412</v>
      </c>
      <c r="S1067" s="223" t="s">
        <v>78</v>
      </c>
      <c r="T1067" s="223" t="s">
        <v>451</v>
      </c>
      <c r="U1067" s="261">
        <v>120</v>
      </c>
      <c r="V1067" s="86" t="s">
        <v>452</v>
      </c>
      <c r="W1067" s="223" t="s">
        <v>5714</v>
      </c>
      <c r="X1067" s="225" t="s">
        <v>9580</v>
      </c>
      <c r="Y1067" s="262">
        <v>49500</v>
      </c>
      <c r="Z1067" s="226"/>
      <c r="AA1067" s="241">
        <f t="shared" si="9"/>
        <v>0</v>
      </c>
      <c r="AB1067" s="237" t="s">
        <v>9581</v>
      </c>
    </row>
    <row r="1068" spans="1:28" ht="15" customHeight="1">
      <c r="A1068" s="109">
        <v>1059</v>
      </c>
      <c r="B1068" s="222" t="str">
        <f t="shared" si="8"/>
        <v>Klik Disini</v>
      </c>
      <c r="C1068" s="223" t="s">
        <v>9582</v>
      </c>
      <c r="D1068" s="223"/>
      <c r="E1068" s="223" t="s">
        <v>3529</v>
      </c>
      <c r="F1068" s="223" t="s">
        <v>9583</v>
      </c>
      <c r="G1068" s="223" t="s">
        <v>9584</v>
      </c>
      <c r="H1068" s="223" t="s">
        <v>3532</v>
      </c>
      <c r="I1068" s="258" t="s">
        <v>446</v>
      </c>
      <c r="J1068" s="186" t="s">
        <v>345</v>
      </c>
      <c r="K1068" s="223"/>
      <c r="L1068" s="264"/>
      <c r="M1068" s="265"/>
      <c r="N1068" s="223" t="s">
        <v>449</v>
      </c>
      <c r="O1068" s="223" t="s">
        <v>3419</v>
      </c>
      <c r="P1068" s="260">
        <v>2012</v>
      </c>
      <c r="Q1068" s="260">
        <v>2018</v>
      </c>
      <c r="R1068" s="223" t="s">
        <v>3412</v>
      </c>
      <c r="S1068" s="223" t="s">
        <v>78</v>
      </c>
      <c r="T1068" s="223" t="s">
        <v>451</v>
      </c>
      <c r="U1068" s="261">
        <v>266</v>
      </c>
      <c r="V1068" s="86" t="s">
        <v>452</v>
      </c>
      <c r="W1068" s="223" t="s">
        <v>1633</v>
      </c>
      <c r="X1068" s="225" t="s">
        <v>9585</v>
      </c>
      <c r="Y1068" s="262">
        <v>70500</v>
      </c>
      <c r="Z1068" s="226"/>
      <c r="AA1068" s="241">
        <f t="shared" si="9"/>
        <v>0</v>
      </c>
      <c r="AB1068" s="237" t="s">
        <v>9586</v>
      </c>
    </row>
    <row r="1069" spans="1:28" ht="15" customHeight="1">
      <c r="A1069" s="109">
        <v>1060</v>
      </c>
      <c r="B1069" s="222" t="str">
        <f t="shared" si="8"/>
        <v>Klik Disini</v>
      </c>
      <c r="C1069" s="223" t="s">
        <v>9587</v>
      </c>
      <c r="D1069" s="223"/>
      <c r="E1069" s="223" t="s">
        <v>9588</v>
      </c>
      <c r="F1069" s="223" t="s">
        <v>9589</v>
      </c>
      <c r="G1069" s="223" t="s">
        <v>9590</v>
      </c>
      <c r="H1069" s="223" t="s">
        <v>3473</v>
      </c>
      <c r="I1069" s="258" t="s">
        <v>446</v>
      </c>
      <c r="J1069" s="186" t="s">
        <v>345</v>
      </c>
      <c r="K1069" s="264"/>
      <c r="L1069" s="264"/>
      <c r="M1069" s="265"/>
      <c r="N1069" s="223" t="s">
        <v>449</v>
      </c>
      <c r="O1069" s="223" t="s">
        <v>3419</v>
      </c>
      <c r="P1069" s="260">
        <v>2005</v>
      </c>
      <c r="Q1069" s="260">
        <v>2018</v>
      </c>
      <c r="R1069" s="223" t="s">
        <v>3412</v>
      </c>
      <c r="S1069" s="223" t="s">
        <v>78</v>
      </c>
      <c r="T1069" s="223" t="s">
        <v>451</v>
      </c>
      <c r="U1069" s="261">
        <v>152</v>
      </c>
      <c r="V1069" s="86" t="s">
        <v>452</v>
      </c>
      <c r="W1069" s="223" t="s">
        <v>2542</v>
      </c>
      <c r="X1069" s="225" t="s">
        <v>9591</v>
      </c>
      <c r="Y1069" s="262">
        <v>57500</v>
      </c>
      <c r="Z1069" s="226"/>
      <c r="AA1069" s="241">
        <f t="shared" si="9"/>
        <v>0</v>
      </c>
      <c r="AB1069" s="237" t="s">
        <v>9592</v>
      </c>
    </row>
    <row r="1070" spans="1:28" ht="15" customHeight="1">
      <c r="A1070" s="109">
        <v>1061</v>
      </c>
      <c r="B1070" s="222" t="str">
        <f t="shared" si="8"/>
        <v>Klik Disini</v>
      </c>
      <c r="C1070" s="223" t="s">
        <v>9593</v>
      </c>
      <c r="D1070" s="223"/>
      <c r="E1070" s="223" t="s">
        <v>9594</v>
      </c>
      <c r="F1070" s="223" t="s">
        <v>9595</v>
      </c>
      <c r="G1070" s="223" t="s">
        <v>9596</v>
      </c>
      <c r="H1070" s="223" t="s">
        <v>3912</v>
      </c>
      <c r="I1070" s="258" t="s">
        <v>446</v>
      </c>
      <c r="J1070" s="186" t="s">
        <v>367</v>
      </c>
      <c r="K1070" s="223" t="s">
        <v>447</v>
      </c>
      <c r="L1070" s="223"/>
      <c r="M1070" s="259" t="s">
        <v>447</v>
      </c>
      <c r="N1070" s="223"/>
      <c r="O1070" s="223"/>
      <c r="P1070" s="260">
        <v>2005</v>
      </c>
      <c r="Q1070" s="260">
        <v>2018</v>
      </c>
      <c r="R1070" s="223" t="s">
        <v>3412</v>
      </c>
      <c r="S1070" s="223" t="s">
        <v>78</v>
      </c>
      <c r="T1070" s="223"/>
      <c r="U1070" s="261">
        <v>93</v>
      </c>
      <c r="V1070" s="86" t="s">
        <v>452</v>
      </c>
      <c r="W1070" s="223" t="s">
        <v>4187</v>
      </c>
      <c r="X1070" s="225" t="s">
        <v>9597</v>
      </c>
      <c r="Y1070" s="262">
        <v>36000</v>
      </c>
      <c r="Z1070" s="226"/>
      <c r="AA1070" s="241">
        <f t="shared" si="9"/>
        <v>0</v>
      </c>
      <c r="AB1070" s="237" t="s">
        <v>9598</v>
      </c>
    </row>
    <row r="1071" spans="1:28" ht="15" customHeight="1">
      <c r="A1071" s="109">
        <v>1062</v>
      </c>
      <c r="B1071" s="222" t="str">
        <f t="shared" si="8"/>
        <v>Klik Disini</v>
      </c>
      <c r="C1071" s="223" t="s">
        <v>9599</v>
      </c>
      <c r="D1071" s="223"/>
      <c r="E1071" s="223" t="s">
        <v>3548</v>
      </c>
      <c r="F1071" s="223" t="s">
        <v>9600</v>
      </c>
      <c r="G1071" s="223" t="s">
        <v>9601</v>
      </c>
      <c r="H1071" s="223" t="s">
        <v>3473</v>
      </c>
      <c r="I1071" s="258" t="s">
        <v>446</v>
      </c>
      <c r="J1071" s="186" t="s">
        <v>345</v>
      </c>
      <c r="K1071" s="223"/>
      <c r="L1071" s="264"/>
      <c r="M1071" s="265"/>
      <c r="N1071" s="223" t="s">
        <v>449</v>
      </c>
      <c r="O1071" s="223" t="s">
        <v>3419</v>
      </c>
      <c r="P1071" s="260">
        <v>2003</v>
      </c>
      <c r="Q1071" s="260">
        <v>2018</v>
      </c>
      <c r="R1071" s="223" t="s">
        <v>3412</v>
      </c>
      <c r="S1071" s="223" t="s">
        <v>78</v>
      </c>
      <c r="T1071" s="223" t="s">
        <v>451</v>
      </c>
      <c r="U1071" s="261">
        <v>202</v>
      </c>
      <c r="V1071" s="86" t="s">
        <v>452</v>
      </c>
      <c r="W1071" s="223" t="s">
        <v>9602</v>
      </c>
      <c r="X1071" s="225" t="s">
        <v>9603</v>
      </c>
      <c r="Y1071" s="262">
        <v>70000</v>
      </c>
      <c r="Z1071" s="226"/>
      <c r="AA1071" s="241">
        <f t="shared" si="9"/>
        <v>0</v>
      </c>
      <c r="AB1071" s="237" t="s">
        <v>9604</v>
      </c>
    </row>
    <row r="1072" spans="1:28" ht="15" customHeight="1">
      <c r="A1072" s="109">
        <v>1063</v>
      </c>
      <c r="B1072" s="222" t="str">
        <f t="shared" si="8"/>
        <v>Klik Disini</v>
      </c>
      <c r="C1072" s="223" t="s">
        <v>9605</v>
      </c>
      <c r="D1072" s="223"/>
      <c r="E1072" s="223" t="s">
        <v>9606</v>
      </c>
      <c r="F1072" s="223" t="s">
        <v>9607</v>
      </c>
      <c r="G1072" s="223" t="s">
        <v>9608</v>
      </c>
      <c r="H1072" s="223" t="s">
        <v>3912</v>
      </c>
      <c r="I1072" s="258" t="s">
        <v>446</v>
      </c>
      <c r="J1072" s="186" t="s">
        <v>367</v>
      </c>
      <c r="K1072" s="223"/>
      <c r="L1072" s="264"/>
      <c r="M1072" s="265"/>
      <c r="N1072" s="223" t="s">
        <v>449</v>
      </c>
      <c r="O1072" s="223" t="s">
        <v>3419</v>
      </c>
      <c r="P1072" s="260">
        <v>2017</v>
      </c>
      <c r="Q1072" s="260">
        <v>2018</v>
      </c>
      <c r="R1072" s="223" t="s">
        <v>3412</v>
      </c>
      <c r="S1072" s="223" t="s">
        <v>78</v>
      </c>
      <c r="T1072" s="223" t="s">
        <v>451</v>
      </c>
      <c r="U1072" s="261">
        <v>176</v>
      </c>
      <c r="V1072" s="86" t="s">
        <v>452</v>
      </c>
      <c r="W1072" s="223" t="s">
        <v>1808</v>
      </c>
      <c r="X1072" s="225" t="s">
        <v>9609</v>
      </c>
      <c r="Y1072" s="262">
        <v>43000</v>
      </c>
      <c r="Z1072" s="226"/>
      <c r="AA1072" s="241">
        <f t="shared" si="9"/>
        <v>0</v>
      </c>
      <c r="AB1072" s="237" t="s">
        <v>9610</v>
      </c>
    </row>
    <row r="1073" spans="1:28" ht="15" customHeight="1">
      <c r="A1073" s="109">
        <v>1064</v>
      </c>
      <c r="B1073" s="222" t="str">
        <f t="shared" si="8"/>
        <v>Klik Disini</v>
      </c>
      <c r="C1073" s="223" t="s">
        <v>9611</v>
      </c>
      <c r="D1073" s="223"/>
      <c r="E1073" s="223" t="s">
        <v>3529</v>
      </c>
      <c r="F1073" s="223" t="s">
        <v>9612</v>
      </c>
      <c r="G1073" s="223" t="s">
        <v>9613</v>
      </c>
      <c r="H1073" s="223" t="s">
        <v>3473</v>
      </c>
      <c r="I1073" s="258" t="s">
        <v>446</v>
      </c>
      <c r="J1073" s="186" t="s">
        <v>345</v>
      </c>
      <c r="K1073" s="223"/>
      <c r="L1073" s="264"/>
      <c r="M1073" s="265"/>
      <c r="N1073" s="223" t="s">
        <v>449</v>
      </c>
      <c r="O1073" s="223" t="s">
        <v>3419</v>
      </c>
      <c r="P1073" s="260">
        <v>2009</v>
      </c>
      <c r="Q1073" s="260">
        <v>2018</v>
      </c>
      <c r="R1073" s="223" t="s">
        <v>3412</v>
      </c>
      <c r="S1073" s="223" t="s">
        <v>78</v>
      </c>
      <c r="T1073" s="223" t="s">
        <v>451</v>
      </c>
      <c r="U1073" s="261">
        <v>160</v>
      </c>
      <c r="V1073" s="86" t="s">
        <v>452</v>
      </c>
      <c r="W1073" s="223" t="s">
        <v>5221</v>
      </c>
      <c r="X1073" s="225" t="s">
        <v>9614</v>
      </c>
      <c r="Y1073" s="262">
        <v>67500</v>
      </c>
      <c r="Z1073" s="226"/>
      <c r="AA1073" s="241">
        <f t="shared" si="9"/>
        <v>0</v>
      </c>
      <c r="AB1073" s="237" t="s">
        <v>9615</v>
      </c>
    </row>
    <row r="1074" spans="1:28" ht="15" customHeight="1">
      <c r="A1074" s="109">
        <v>1065</v>
      </c>
      <c r="B1074" s="222" t="str">
        <f t="shared" si="8"/>
        <v>Klik Disini</v>
      </c>
      <c r="C1074" s="223" t="s">
        <v>9616</v>
      </c>
      <c r="D1074" s="223"/>
      <c r="E1074" s="223" t="s">
        <v>9061</v>
      </c>
      <c r="F1074" s="223" t="s">
        <v>9617</v>
      </c>
      <c r="G1074" s="223" t="s">
        <v>9618</v>
      </c>
      <c r="H1074" s="223" t="s">
        <v>3532</v>
      </c>
      <c r="I1074" s="258" t="s">
        <v>446</v>
      </c>
      <c r="J1074" s="186" t="s">
        <v>345</v>
      </c>
      <c r="K1074" s="223"/>
      <c r="L1074" s="264"/>
      <c r="M1074" s="265"/>
      <c r="N1074" s="223"/>
      <c r="O1074" s="223"/>
      <c r="P1074" s="260">
        <v>2012</v>
      </c>
      <c r="Q1074" s="260">
        <v>2018</v>
      </c>
      <c r="R1074" s="223" t="s">
        <v>3412</v>
      </c>
      <c r="S1074" s="223" t="s">
        <v>78</v>
      </c>
      <c r="T1074" s="223"/>
      <c r="U1074" s="261">
        <v>160</v>
      </c>
      <c r="V1074" s="86" t="s">
        <v>452</v>
      </c>
      <c r="W1074" s="223" t="s">
        <v>9619</v>
      </c>
      <c r="X1074" s="225" t="s">
        <v>9620</v>
      </c>
      <c r="Y1074" s="262">
        <v>47000</v>
      </c>
      <c r="Z1074" s="226"/>
      <c r="AA1074" s="241">
        <f t="shared" si="9"/>
        <v>0</v>
      </c>
      <c r="AB1074" s="237" t="s">
        <v>9621</v>
      </c>
    </row>
    <row r="1075" spans="1:28" ht="15" customHeight="1">
      <c r="A1075" s="109">
        <v>1066</v>
      </c>
      <c r="B1075" s="222" t="str">
        <f t="shared" si="8"/>
        <v>Klik Disini</v>
      </c>
      <c r="C1075" s="223" t="s">
        <v>9622</v>
      </c>
      <c r="D1075" s="223"/>
      <c r="E1075" s="223" t="s">
        <v>9623</v>
      </c>
      <c r="F1075" s="223" t="s">
        <v>9624</v>
      </c>
      <c r="G1075" s="223" t="s">
        <v>9625</v>
      </c>
      <c r="H1075" s="223" t="s">
        <v>3473</v>
      </c>
      <c r="I1075" s="258" t="s">
        <v>446</v>
      </c>
      <c r="J1075" s="186" t="s">
        <v>345</v>
      </c>
      <c r="K1075" s="223"/>
      <c r="L1075" s="264"/>
      <c r="M1075" s="265"/>
      <c r="N1075" s="223" t="s">
        <v>449</v>
      </c>
      <c r="O1075" s="223" t="s">
        <v>3419</v>
      </c>
      <c r="P1075" s="260">
        <v>2007</v>
      </c>
      <c r="Q1075" s="260">
        <v>2018</v>
      </c>
      <c r="R1075" s="223" t="s">
        <v>3412</v>
      </c>
      <c r="S1075" s="223" t="s">
        <v>78</v>
      </c>
      <c r="T1075" s="223" t="s">
        <v>451</v>
      </c>
      <c r="U1075" s="261">
        <v>128</v>
      </c>
      <c r="V1075" s="86" t="s">
        <v>452</v>
      </c>
      <c r="W1075" s="223" t="s">
        <v>7754</v>
      </c>
      <c r="X1075" s="225" t="s">
        <v>9626</v>
      </c>
      <c r="Y1075" s="262">
        <v>69000</v>
      </c>
      <c r="Z1075" s="226"/>
      <c r="AA1075" s="241">
        <f t="shared" si="9"/>
        <v>0</v>
      </c>
      <c r="AB1075" s="237" t="s">
        <v>9627</v>
      </c>
    </row>
    <row r="1076" spans="1:28" ht="15" customHeight="1">
      <c r="A1076" s="109">
        <v>1067</v>
      </c>
      <c r="B1076" s="222" t="str">
        <f t="shared" si="8"/>
        <v>Klik Disini</v>
      </c>
      <c r="C1076" s="223" t="s">
        <v>9628</v>
      </c>
      <c r="D1076" s="223"/>
      <c r="E1076" s="223" t="s">
        <v>9629</v>
      </c>
      <c r="F1076" s="223" t="s">
        <v>9630</v>
      </c>
      <c r="G1076" s="223" t="s">
        <v>9631</v>
      </c>
      <c r="H1076" s="223" t="s">
        <v>3473</v>
      </c>
      <c r="I1076" s="258" t="s">
        <v>446</v>
      </c>
      <c r="J1076" s="186" t="s">
        <v>345</v>
      </c>
      <c r="K1076" s="264"/>
      <c r="L1076" s="264"/>
      <c r="M1076" s="259"/>
      <c r="N1076" s="223" t="s">
        <v>449</v>
      </c>
      <c r="O1076" s="223" t="s">
        <v>3419</v>
      </c>
      <c r="P1076" s="260">
        <v>2007</v>
      </c>
      <c r="Q1076" s="260">
        <v>2018</v>
      </c>
      <c r="R1076" s="223" t="s">
        <v>3412</v>
      </c>
      <c r="S1076" s="223" t="s">
        <v>78</v>
      </c>
      <c r="T1076" s="223" t="s">
        <v>451</v>
      </c>
      <c r="U1076" s="261">
        <v>122</v>
      </c>
      <c r="V1076" s="86" t="s">
        <v>452</v>
      </c>
      <c r="W1076" s="223" t="s">
        <v>7646</v>
      </c>
      <c r="X1076" s="225" t="s">
        <v>9632</v>
      </c>
      <c r="Y1076" s="262">
        <v>56000</v>
      </c>
      <c r="Z1076" s="226"/>
      <c r="AA1076" s="241">
        <f t="shared" si="9"/>
        <v>0</v>
      </c>
      <c r="AB1076" s="237" t="s">
        <v>9633</v>
      </c>
    </row>
    <row r="1077" spans="1:28" ht="15" customHeight="1">
      <c r="A1077" s="109">
        <v>1068</v>
      </c>
      <c r="B1077" s="222" t="str">
        <f t="shared" si="8"/>
        <v>Klik Disini</v>
      </c>
      <c r="C1077" s="223" t="s">
        <v>9634</v>
      </c>
      <c r="D1077" s="223"/>
      <c r="E1077" s="223" t="s">
        <v>9302</v>
      </c>
      <c r="F1077" s="223" t="s">
        <v>9635</v>
      </c>
      <c r="G1077" s="223" t="s">
        <v>9636</v>
      </c>
      <c r="H1077" s="223" t="s">
        <v>3473</v>
      </c>
      <c r="I1077" s="258" t="s">
        <v>446</v>
      </c>
      <c r="J1077" s="186" t="s">
        <v>345</v>
      </c>
      <c r="K1077" s="223"/>
      <c r="L1077" s="264"/>
      <c r="M1077" s="265"/>
      <c r="N1077" s="223" t="s">
        <v>449</v>
      </c>
      <c r="O1077" s="223" t="s">
        <v>3419</v>
      </c>
      <c r="P1077" s="260">
        <v>2008</v>
      </c>
      <c r="Q1077" s="260">
        <v>2018</v>
      </c>
      <c r="R1077" s="223" t="s">
        <v>9517</v>
      </c>
      <c r="S1077" s="223" t="s">
        <v>78</v>
      </c>
      <c r="T1077" s="223" t="s">
        <v>451</v>
      </c>
      <c r="U1077" s="261">
        <v>64</v>
      </c>
      <c r="V1077" s="86" t="s">
        <v>452</v>
      </c>
      <c r="W1077" s="223" t="s">
        <v>3683</v>
      </c>
      <c r="X1077" s="225" t="s">
        <v>9637</v>
      </c>
      <c r="Y1077" s="262">
        <v>83000</v>
      </c>
      <c r="Z1077" s="226"/>
      <c r="AA1077" s="241">
        <f t="shared" si="9"/>
        <v>0</v>
      </c>
      <c r="AB1077" s="237" t="s">
        <v>9638</v>
      </c>
    </row>
    <row r="1078" spans="1:28" ht="15" customHeight="1">
      <c r="A1078" s="109">
        <v>1069</v>
      </c>
      <c r="B1078" s="222" t="str">
        <f t="shared" si="8"/>
        <v>Klik Disini</v>
      </c>
      <c r="C1078" s="223" t="s">
        <v>9639</v>
      </c>
      <c r="D1078" s="223"/>
      <c r="E1078" s="223" t="s">
        <v>9640</v>
      </c>
      <c r="F1078" s="223" t="s">
        <v>9641</v>
      </c>
      <c r="G1078" s="223" t="s">
        <v>9642</v>
      </c>
      <c r="H1078" s="223" t="s">
        <v>580</v>
      </c>
      <c r="I1078" s="258" t="s">
        <v>581</v>
      </c>
      <c r="J1078" s="186" t="s">
        <v>279</v>
      </c>
      <c r="K1078" s="223"/>
      <c r="L1078" s="264"/>
      <c r="M1078" s="265"/>
      <c r="N1078" s="223" t="s">
        <v>449</v>
      </c>
      <c r="O1078" s="223" t="s">
        <v>3419</v>
      </c>
      <c r="P1078" s="260">
        <v>2009</v>
      </c>
      <c r="Q1078" s="260">
        <v>2018</v>
      </c>
      <c r="R1078" s="223" t="s">
        <v>3412</v>
      </c>
      <c r="S1078" s="223" t="s">
        <v>78</v>
      </c>
      <c r="T1078" s="223" t="s">
        <v>451</v>
      </c>
      <c r="U1078" s="261">
        <v>168</v>
      </c>
      <c r="V1078" s="86" t="s">
        <v>452</v>
      </c>
      <c r="W1078" s="223" t="s">
        <v>983</v>
      </c>
      <c r="X1078" s="225" t="s">
        <v>9643</v>
      </c>
      <c r="Y1078" s="262">
        <v>95500</v>
      </c>
      <c r="Z1078" s="226"/>
      <c r="AA1078" s="241">
        <f t="shared" si="9"/>
        <v>0</v>
      </c>
      <c r="AB1078" s="237" t="s">
        <v>9644</v>
      </c>
    </row>
    <row r="1079" spans="1:28" ht="15" customHeight="1">
      <c r="A1079" s="109">
        <v>1070</v>
      </c>
      <c r="B1079" s="222" t="str">
        <f t="shared" si="8"/>
        <v>Klik Disini</v>
      </c>
      <c r="C1079" s="223" t="s">
        <v>9645</v>
      </c>
      <c r="D1079" s="223"/>
      <c r="E1079" s="223" t="s">
        <v>9302</v>
      </c>
      <c r="F1079" s="223" t="s">
        <v>9646</v>
      </c>
      <c r="G1079" s="223" t="s">
        <v>9647</v>
      </c>
      <c r="H1079" s="223" t="s">
        <v>3473</v>
      </c>
      <c r="I1079" s="258" t="s">
        <v>446</v>
      </c>
      <c r="J1079" s="186" t="s">
        <v>345</v>
      </c>
      <c r="K1079" s="223"/>
      <c r="L1079" s="264"/>
      <c r="M1079" s="265"/>
      <c r="N1079" s="223" t="s">
        <v>449</v>
      </c>
      <c r="O1079" s="223" t="s">
        <v>3419</v>
      </c>
      <c r="P1079" s="260">
        <v>2008</v>
      </c>
      <c r="Q1079" s="260">
        <v>2018</v>
      </c>
      <c r="R1079" s="223" t="s">
        <v>9517</v>
      </c>
      <c r="S1079" s="223" t="s">
        <v>78</v>
      </c>
      <c r="T1079" s="223" t="s">
        <v>451</v>
      </c>
      <c r="U1079" s="261">
        <v>64</v>
      </c>
      <c r="V1079" s="86" t="s">
        <v>452</v>
      </c>
      <c r="W1079" s="223" t="s">
        <v>1352</v>
      </c>
      <c r="X1079" s="225" t="s">
        <v>9648</v>
      </c>
      <c r="Y1079" s="262">
        <v>95500</v>
      </c>
      <c r="Z1079" s="226"/>
      <c r="AA1079" s="241">
        <f t="shared" si="9"/>
        <v>0</v>
      </c>
      <c r="AB1079" s="237" t="s">
        <v>9649</v>
      </c>
    </row>
    <row r="1080" spans="1:28" ht="15" customHeight="1">
      <c r="A1080" s="109">
        <v>1071</v>
      </c>
      <c r="B1080" s="222" t="str">
        <f t="shared" si="8"/>
        <v>Klik Disini</v>
      </c>
      <c r="C1080" s="223" t="s">
        <v>9650</v>
      </c>
      <c r="D1080" s="223"/>
      <c r="E1080" s="223" t="s">
        <v>9302</v>
      </c>
      <c r="F1080" s="223" t="s">
        <v>9651</v>
      </c>
      <c r="G1080" s="223" t="s">
        <v>9652</v>
      </c>
      <c r="H1080" s="223" t="s">
        <v>3473</v>
      </c>
      <c r="I1080" s="258" t="s">
        <v>446</v>
      </c>
      <c r="J1080" s="186" t="s">
        <v>345</v>
      </c>
      <c r="K1080" s="223"/>
      <c r="L1080" s="264"/>
      <c r="M1080" s="265"/>
      <c r="N1080" s="223" t="s">
        <v>449</v>
      </c>
      <c r="O1080" s="223" t="s">
        <v>3419</v>
      </c>
      <c r="P1080" s="260">
        <v>2008</v>
      </c>
      <c r="Q1080" s="260">
        <v>2018</v>
      </c>
      <c r="R1080" s="223" t="s">
        <v>9517</v>
      </c>
      <c r="S1080" s="223" t="s">
        <v>78</v>
      </c>
      <c r="T1080" s="223" t="s">
        <v>451</v>
      </c>
      <c r="U1080" s="261">
        <v>64</v>
      </c>
      <c r="V1080" s="86" t="s">
        <v>452</v>
      </c>
      <c r="W1080" s="223" t="s">
        <v>3867</v>
      </c>
      <c r="X1080" s="225" t="s">
        <v>9637</v>
      </c>
      <c r="Y1080" s="262">
        <v>95500</v>
      </c>
      <c r="Z1080" s="226"/>
      <c r="AA1080" s="241">
        <f t="shared" si="9"/>
        <v>0</v>
      </c>
      <c r="AB1080" s="237" t="s">
        <v>9653</v>
      </c>
    </row>
    <row r="1081" spans="1:28" ht="15" customHeight="1">
      <c r="A1081" s="109">
        <v>1072</v>
      </c>
      <c r="B1081" s="222" t="str">
        <f t="shared" si="8"/>
        <v>Klik Disini</v>
      </c>
      <c r="C1081" s="223" t="s">
        <v>9654</v>
      </c>
      <c r="D1081" s="223"/>
      <c r="E1081" s="223" t="s">
        <v>9655</v>
      </c>
      <c r="F1081" s="223" t="s">
        <v>9656</v>
      </c>
      <c r="G1081" s="223" t="s">
        <v>9657</v>
      </c>
      <c r="H1081" s="223" t="s">
        <v>3912</v>
      </c>
      <c r="I1081" s="258" t="s">
        <v>446</v>
      </c>
      <c r="J1081" s="186" t="s">
        <v>367</v>
      </c>
      <c r="K1081" s="223"/>
      <c r="L1081" s="264"/>
      <c r="M1081" s="265"/>
      <c r="N1081" s="223" t="s">
        <v>449</v>
      </c>
      <c r="O1081" s="223" t="s">
        <v>3419</v>
      </c>
      <c r="P1081" s="260">
        <v>2012</v>
      </c>
      <c r="Q1081" s="260">
        <v>2018</v>
      </c>
      <c r="R1081" s="223" t="s">
        <v>3412</v>
      </c>
      <c r="S1081" s="223" t="s">
        <v>78</v>
      </c>
      <c r="T1081" s="223" t="s">
        <v>451</v>
      </c>
      <c r="U1081" s="261">
        <v>184</v>
      </c>
      <c r="V1081" s="86" t="s">
        <v>452</v>
      </c>
      <c r="W1081" s="223" t="s">
        <v>2911</v>
      </c>
      <c r="X1081" s="225" t="s">
        <v>9658</v>
      </c>
      <c r="Y1081" s="262">
        <v>66500</v>
      </c>
      <c r="Z1081" s="226"/>
      <c r="AA1081" s="241">
        <f t="shared" si="9"/>
        <v>0</v>
      </c>
      <c r="AB1081" s="237" t="s">
        <v>9659</v>
      </c>
    </row>
    <row r="1082" spans="1:28" ht="15" customHeight="1">
      <c r="A1082" s="109">
        <v>1073</v>
      </c>
      <c r="B1082" s="222" t="str">
        <f t="shared" si="8"/>
        <v>Klik Disini</v>
      </c>
      <c r="C1082" s="223" t="s">
        <v>9660</v>
      </c>
      <c r="D1082" s="223"/>
      <c r="E1082" s="223" t="s">
        <v>9640</v>
      </c>
      <c r="F1082" s="223" t="s">
        <v>9661</v>
      </c>
      <c r="G1082" s="223" t="s">
        <v>9662</v>
      </c>
      <c r="H1082" s="223" t="s">
        <v>580</v>
      </c>
      <c r="I1082" s="258" t="s">
        <v>581</v>
      </c>
      <c r="J1082" s="186" t="s">
        <v>279</v>
      </c>
      <c r="K1082" s="223"/>
      <c r="L1082" s="264"/>
      <c r="M1082" s="265"/>
      <c r="N1082" s="223" t="s">
        <v>449</v>
      </c>
      <c r="O1082" s="223" t="s">
        <v>3419</v>
      </c>
      <c r="P1082" s="260">
        <v>2009</v>
      </c>
      <c r="Q1082" s="260">
        <v>2018</v>
      </c>
      <c r="R1082" s="223" t="s">
        <v>3412</v>
      </c>
      <c r="S1082" s="223" t="s">
        <v>78</v>
      </c>
      <c r="T1082" s="223" t="s">
        <v>451</v>
      </c>
      <c r="U1082" s="261">
        <v>154</v>
      </c>
      <c r="V1082" s="86" t="s">
        <v>452</v>
      </c>
      <c r="W1082" s="223" t="s">
        <v>3519</v>
      </c>
      <c r="X1082" s="225" t="s">
        <v>9663</v>
      </c>
      <c r="Y1082" s="262">
        <v>95500</v>
      </c>
      <c r="Z1082" s="226"/>
      <c r="AA1082" s="241">
        <f t="shared" si="9"/>
        <v>0</v>
      </c>
      <c r="AB1082" s="237" t="s">
        <v>9664</v>
      </c>
    </row>
    <row r="1083" spans="1:28" ht="15" customHeight="1">
      <c r="A1083" s="109">
        <v>1074</v>
      </c>
      <c r="B1083" s="222" t="str">
        <f t="shared" si="8"/>
        <v>Klik Disini</v>
      </c>
      <c r="C1083" s="223" t="s">
        <v>9665</v>
      </c>
      <c r="D1083" s="223"/>
      <c r="E1083" s="223" t="s">
        <v>9666</v>
      </c>
      <c r="F1083" s="223" t="s">
        <v>9667</v>
      </c>
      <c r="G1083" s="223" t="s">
        <v>9668</v>
      </c>
      <c r="H1083" s="223" t="s">
        <v>3473</v>
      </c>
      <c r="I1083" s="258" t="s">
        <v>446</v>
      </c>
      <c r="J1083" s="186" t="s">
        <v>345</v>
      </c>
      <c r="K1083" s="264"/>
      <c r="L1083" s="264"/>
      <c r="M1083" s="265"/>
      <c r="N1083" s="223" t="s">
        <v>449</v>
      </c>
      <c r="O1083" s="223" t="s">
        <v>3419</v>
      </c>
      <c r="P1083" s="260">
        <v>2004</v>
      </c>
      <c r="Q1083" s="260">
        <v>2018</v>
      </c>
      <c r="R1083" s="223" t="s">
        <v>3412</v>
      </c>
      <c r="S1083" s="223" t="s">
        <v>78</v>
      </c>
      <c r="T1083" s="223" t="s">
        <v>451</v>
      </c>
      <c r="U1083" s="261">
        <v>222</v>
      </c>
      <c r="V1083" s="86" t="s">
        <v>452</v>
      </c>
      <c r="W1083" s="223" t="s">
        <v>3993</v>
      </c>
      <c r="X1083" s="225" t="s">
        <v>9669</v>
      </c>
      <c r="Y1083" s="262">
        <v>76000</v>
      </c>
      <c r="Z1083" s="226"/>
      <c r="AA1083" s="241">
        <f t="shared" si="9"/>
        <v>0</v>
      </c>
      <c r="AB1083" s="237" t="s">
        <v>9670</v>
      </c>
    </row>
    <row r="1084" spans="1:28" ht="15" customHeight="1">
      <c r="A1084" s="109">
        <v>1075</v>
      </c>
      <c r="B1084" s="222" t="str">
        <f t="shared" si="8"/>
        <v>Klik Disini</v>
      </c>
      <c r="C1084" s="223" t="s">
        <v>9671</v>
      </c>
      <c r="D1084" s="223"/>
      <c r="E1084" s="223" t="s">
        <v>6948</v>
      </c>
      <c r="F1084" s="223" t="s">
        <v>9672</v>
      </c>
      <c r="G1084" s="223" t="s">
        <v>9673</v>
      </c>
      <c r="H1084" s="223" t="s">
        <v>3473</v>
      </c>
      <c r="I1084" s="258" t="s">
        <v>446</v>
      </c>
      <c r="J1084" s="186" t="s">
        <v>345</v>
      </c>
      <c r="K1084" s="223"/>
      <c r="L1084" s="264"/>
      <c r="M1084" s="265"/>
      <c r="N1084" s="223" t="s">
        <v>449</v>
      </c>
      <c r="O1084" s="223" t="s">
        <v>3419</v>
      </c>
      <c r="P1084" s="260">
        <v>2007</v>
      </c>
      <c r="Q1084" s="260">
        <v>2018</v>
      </c>
      <c r="R1084" s="223" t="s">
        <v>3412</v>
      </c>
      <c r="S1084" s="223" t="s">
        <v>78</v>
      </c>
      <c r="T1084" s="223" t="s">
        <v>451</v>
      </c>
      <c r="U1084" s="261">
        <v>224</v>
      </c>
      <c r="V1084" s="86" t="s">
        <v>452</v>
      </c>
      <c r="W1084" s="223" t="s">
        <v>8188</v>
      </c>
      <c r="X1084" s="225" t="s">
        <v>9674</v>
      </c>
      <c r="Y1084" s="262">
        <v>66000</v>
      </c>
      <c r="Z1084" s="226"/>
      <c r="AA1084" s="241">
        <f t="shared" si="9"/>
        <v>0</v>
      </c>
      <c r="AB1084" s="237" t="s">
        <v>9675</v>
      </c>
    </row>
    <row r="1085" spans="1:28" ht="15" customHeight="1">
      <c r="A1085" s="109">
        <v>1076</v>
      </c>
      <c r="B1085" s="222" t="str">
        <f t="shared" si="8"/>
        <v>Klik Disini</v>
      </c>
      <c r="C1085" s="223" t="s">
        <v>9676</v>
      </c>
      <c r="D1085" s="223"/>
      <c r="E1085" s="223" t="s">
        <v>9677</v>
      </c>
      <c r="F1085" s="223" t="s">
        <v>9678</v>
      </c>
      <c r="G1085" s="223" t="s">
        <v>9679</v>
      </c>
      <c r="H1085" s="223" t="s">
        <v>580</v>
      </c>
      <c r="I1085" s="258" t="s">
        <v>1474</v>
      </c>
      <c r="J1085" s="186" t="s">
        <v>297</v>
      </c>
      <c r="K1085" s="223"/>
      <c r="L1085" s="264"/>
      <c r="M1085" s="265"/>
      <c r="N1085" s="223" t="s">
        <v>449</v>
      </c>
      <c r="O1085" s="223" t="s">
        <v>3419</v>
      </c>
      <c r="P1085" s="260">
        <v>2006</v>
      </c>
      <c r="Q1085" s="260">
        <v>2018</v>
      </c>
      <c r="R1085" s="223" t="s">
        <v>3412</v>
      </c>
      <c r="S1085" s="223" t="s">
        <v>78</v>
      </c>
      <c r="T1085" s="223" t="s">
        <v>451</v>
      </c>
      <c r="U1085" s="261">
        <v>208</v>
      </c>
      <c r="V1085" s="86" t="s">
        <v>452</v>
      </c>
      <c r="W1085" s="223" t="s">
        <v>1575</v>
      </c>
      <c r="X1085" s="225" t="s">
        <v>9680</v>
      </c>
      <c r="Y1085" s="262">
        <v>70000</v>
      </c>
      <c r="Z1085" s="226"/>
      <c r="AA1085" s="241">
        <f t="shared" si="9"/>
        <v>0</v>
      </c>
      <c r="AB1085" s="237" t="s">
        <v>9681</v>
      </c>
    </row>
    <row r="1086" spans="1:28" ht="15" customHeight="1">
      <c r="A1086" s="109">
        <v>1077</v>
      </c>
      <c r="B1086" s="222" t="str">
        <f t="shared" si="8"/>
        <v>Klik Disini</v>
      </c>
      <c r="C1086" s="223" t="s">
        <v>9682</v>
      </c>
      <c r="D1086" s="223"/>
      <c r="E1086" s="223" t="s">
        <v>9313</v>
      </c>
      <c r="F1086" s="223" t="s">
        <v>9683</v>
      </c>
      <c r="G1086" s="223" t="s">
        <v>9684</v>
      </c>
      <c r="H1086" s="223" t="s">
        <v>3473</v>
      </c>
      <c r="I1086" s="258" t="s">
        <v>446</v>
      </c>
      <c r="J1086" s="186" t="s">
        <v>345</v>
      </c>
      <c r="K1086" s="264"/>
      <c r="L1086" s="264"/>
      <c r="M1086" s="259"/>
      <c r="N1086" s="223" t="s">
        <v>449</v>
      </c>
      <c r="O1086" s="223" t="s">
        <v>3419</v>
      </c>
      <c r="P1086" s="260">
        <v>2008</v>
      </c>
      <c r="Q1086" s="260">
        <v>2018</v>
      </c>
      <c r="R1086" s="223" t="s">
        <v>3412</v>
      </c>
      <c r="S1086" s="223" t="s">
        <v>78</v>
      </c>
      <c r="T1086" s="223" t="s">
        <v>451</v>
      </c>
      <c r="U1086" s="261">
        <v>203</v>
      </c>
      <c r="V1086" s="86" t="s">
        <v>452</v>
      </c>
      <c r="W1086" s="223" t="s">
        <v>5780</v>
      </c>
      <c r="X1086" s="225" t="s">
        <v>9559</v>
      </c>
      <c r="Y1086" s="262">
        <v>60500</v>
      </c>
      <c r="Z1086" s="226"/>
      <c r="AA1086" s="241">
        <f t="shared" si="9"/>
        <v>0</v>
      </c>
      <c r="AB1086" s="237" t="s">
        <v>9685</v>
      </c>
    </row>
    <row r="1087" spans="1:28" ht="15" customHeight="1">
      <c r="A1087" s="109">
        <v>1078</v>
      </c>
      <c r="B1087" s="222" t="str">
        <f t="shared" si="8"/>
        <v>Klik Disini</v>
      </c>
      <c r="C1087" s="223" t="s">
        <v>9686</v>
      </c>
      <c r="D1087" s="223"/>
      <c r="E1087" s="223" t="s">
        <v>9687</v>
      </c>
      <c r="F1087" s="223" t="s">
        <v>9688</v>
      </c>
      <c r="G1087" s="223" t="s">
        <v>9689</v>
      </c>
      <c r="H1087" s="223" t="s">
        <v>580</v>
      </c>
      <c r="I1087" s="258" t="s">
        <v>513</v>
      </c>
      <c r="J1087" s="186" t="s">
        <v>294</v>
      </c>
      <c r="K1087" s="223"/>
      <c r="L1087" s="264"/>
      <c r="M1087" s="265"/>
      <c r="N1087" s="223"/>
      <c r="O1087" s="223"/>
      <c r="P1087" s="260">
        <v>2006</v>
      </c>
      <c r="Q1087" s="260">
        <v>2018</v>
      </c>
      <c r="R1087" s="223" t="s">
        <v>3412</v>
      </c>
      <c r="S1087" s="223" t="s">
        <v>78</v>
      </c>
      <c r="T1087" s="223"/>
      <c r="U1087" s="261">
        <v>150</v>
      </c>
      <c r="V1087" s="86" t="s">
        <v>452</v>
      </c>
      <c r="W1087" s="223" t="s">
        <v>1076</v>
      </c>
      <c r="X1087" s="225" t="s">
        <v>9690</v>
      </c>
      <c r="Y1087" s="262">
        <v>52000</v>
      </c>
      <c r="Z1087" s="226"/>
      <c r="AA1087" s="241">
        <f t="shared" si="9"/>
        <v>0</v>
      </c>
      <c r="AB1087" s="237" t="s">
        <v>9691</v>
      </c>
    </row>
    <row r="1088" spans="1:28" ht="15" customHeight="1">
      <c r="A1088" s="109">
        <v>1079</v>
      </c>
      <c r="B1088" s="222" t="str">
        <f t="shared" si="8"/>
        <v>Klik Disini</v>
      </c>
      <c r="C1088" s="223" t="s">
        <v>9692</v>
      </c>
      <c r="D1088" s="223"/>
      <c r="E1088" s="223" t="s">
        <v>9313</v>
      </c>
      <c r="F1088" s="223" t="s">
        <v>9693</v>
      </c>
      <c r="G1088" s="223" t="s">
        <v>9694</v>
      </c>
      <c r="H1088" s="223" t="s">
        <v>3473</v>
      </c>
      <c r="I1088" s="258" t="s">
        <v>446</v>
      </c>
      <c r="J1088" s="186" t="s">
        <v>345</v>
      </c>
      <c r="K1088" s="223"/>
      <c r="L1088" s="264"/>
      <c r="M1088" s="265"/>
      <c r="N1088" s="223" t="s">
        <v>449</v>
      </c>
      <c r="O1088" s="223" t="s">
        <v>3419</v>
      </c>
      <c r="P1088" s="260">
        <v>2009</v>
      </c>
      <c r="Q1088" s="260">
        <v>2018</v>
      </c>
      <c r="R1088" s="223" t="s">
        <v>9517</v>
      </c>
      <c r="S1088" s="223" t="s">
        <v>78</v>
      </c>
      <c r="T1088" s="223" t="s">
        <v>451</v>
      </c>
      <c r="U1088" s="261">
        <v>168</v>
      </c>
      <c r="V1088" s="86" t="s">
        <v>452</v>
      </c>
      <c r="W1088" s="223" t="s">
        <v>9695</v>
      </c>
      <c r="X1088" s="225" t="s">
        <v>9696</v>
      </c>
      <c r="Y1088" s="262">
        <v>73000</v>
      </c>
      <c r="Z1088" s="226"/>
      <c r="AA1088" s="241">
        <f t="shared" si="9"/>
        <v>0</v>
      </c>
      <c r="AB1088" s="237" t="s">
        <v>9697</v>
      </c>
    </row>
    <row r="1089" spans="1:28" ht="15" customHeight="1">
      <c r="A1089" s="109">
        <v>1080</v>
      </c>
      <c r="B1089" s="222" t="str">
        <f t="shared" si="8"/>
        <v>Klik Disini</v>
      </c>
      <c r="C1089" s="223" t="s">
        <v>9698</v>
      </c>
      <c r="D1089" s="223"/>
      <c r="E1089" s="223" t="s">
        <v>9699</v>
      </c>
      <c r="F1089" s="223" t="s">
        <v>9700</v>
      </c>
      <c r="G1089" s="223" t="s">
        <v>9701</v>
      </c>
      <c r="H1089" s="223" t="s">
        <v>3473</v>
      </c>
      <c r="I1089" s="258" t="s">
        <v>446</v>
      </c>
      <c r="J1089" s="186" t="s">
        <v>345</v>
      </c>
      <c r="K1089" s="223"/>
      <c r="L1089" s="264"/>
      <c r="M1089" s="265"/>
      <c r="N1089" s="223" t="s">
        <v>449</v>
      </c>
      <c r="O1089" s="223" t="s">
        <v>3419</v>
      </c>
      <c r="P1089" s="260">
        <v>2002</v>
      </c>
      <c r="Q1089" s="260">
        <v>2018</v>
      </c>
      <c r="R1089" s="223" t="s">
        <v>3412</v>
      </c>
      <c r="S1089" s="223" t="s">
        <v>78</v>
      </c>
      <c r="T1089" s="223" t="s">
        <v>451</v>
      </c>
      <c r="U1089" s="261">
        <v>246</v>
      </c>
      <c r="V1089" s="86" t="s">
        <v>452</v>
      </c>
      <c r="W1089" s="223" t="s">
        <v>6643</v>
      </c>
      <c r="X1089" s="225" t="s">
        <v>9702</v>
      </c>
      <c r="Y1089" s="262">
        <v>92500</v>
      </c>
      <c r="Z1089" s="226"/>
      <c r="AA1089" s="241">
        <f t="shared" si="9"/>
        <v>0</v>
      </c>
      <c r="AB1089" s="237" t="s">
        <v>9703</v>
      </c>
    </row>
    <row r="1090" spans="1:28" ht="15" customHeight="1">
      <c r="A1090" s="109">
        <v>1081</v>
      </c>
      <c r="B1090" s="222" t="str">
        <f t="shared" si="8"/>
        <v>Klik Disini</v>
      </c>
      <c r="C1090" s="223" t="s">
        <v>9704</v>
      </c>
      <c r="D1090" s="223"/>
      <c r="E1090" s="223" t="s">
        <v>9705</v>
      </c>
      <c r="F1090" s="223" t="s">
        <v>9706</v>
      </c>
      <c r="G1090" s="223" t="s">
        <v>9707</v>
      </c>
      <c r="H1090" s="223" t="s">
        <v>583</v>
      </c>
      <c r="I1090" s="258" t="s">
        <v>583</v>
      </c>
      <c r="J1090" s="186" t="s">
        <v>267</v>
      </c>
      <c r="K1090" s="223"/>
      <c r="L1090" s="264"/>
      <c r="M1090" s="265"/>
      <c r="N1090" s="223"/>
      <c r="O1090" s="223"/>
      <c r="P1090" s="260">
        <v>2012</v>
      </c>
      <c r="Q1090" s="260">
        <v>2018</v>
      </c>
      <c r="R1090" s="223" t="s">
        <v>3480</v>
      </c>
      <c r="S1090" s="223" t="s">
        <v>78</v>
      </c>
      <c r="T1090" s="223"/>
      <c r="U1090" s="261">
        <v>334</v>
      </c>
      <c r="V1090" s="86" t="s">
        <v>452</v>
      </c>
      <c r="W1090" s="223" t="s">
        <v>9185</v>
      </c>
      <c r="X1090" s="225" t="s">
        <v>9708</v>
      </c>
      <c r="Y1090" s="262">
        <v>68000</v>
      </c>
      <c r="Z1090" s="226"/>
      <c r="AA1090" s="241">
        <f t="shared" si="9"/>
        <v>0</v>
      </c>
      <c r="AB1090" s="237" t="s">
        <v>9709</v>
      </c>
    </row>
    <row r="1091" spans="1:28" ht="15" customHeight="1">
      <c r="A1091" s="109">
        <v>1082</v>
      </c>
      <c r="B1091" s="222" t="str">
        <f t="shared" si="8"/>
        <v>Klik Disini</v>
      </c>
      <c r="C1091" s="223" t="s">
        <v>9710</v>
      </c>
      <c r="D1091" s="223"/>
      <c r="E1091" s="223" t="s">
        <v>6052</v>
      </c>
      <c r="F1091" s="223" t="s">
        <v>9711</v>
      </c>
      <c r="G1091" s="223" t="s">
        <v>9712</v>
      </c>
      <c r="H1091" s="223" t="s">
        <v>3912</v>
      </c>
      <c r="I1091" s="258" t="s">
        <v>446</v>
      </c>
      <c r="J1091" s="186" t="s">
        <v>367</v>
      </c>
      <c r="K1091" s="223" t="s">
        <v>447</v>
      </c>
      <c r="L1091" s="223"/>
      <c r="M1091" s="259" t="s">
        <v>447</v>
      </c>
      <c r="N1091" s="223"/>
      <c r="O1091" s="223"/>
      <c r="P1091" s="260">
        <v>2009</v>
      </c>
      <c r="Q1091" s="260">
        <v>2018</v>
      </c>
      <c r="R1091" s="223" t="s">
        <v>3412</v>
      </c>
      <c r="S1091" s="223" t="s">
        <v>78</v>
      </c>
      <c r="T1091" s="223"/>
      <c r="U1091" s="261">
        <v>214</v>
      </c>
      <c r="V1091" s="86" t="s">
        <v>452</v>
      </c>
      <c r="W1091" s="223" t="s">
        <v>2542</v>
      </c>
      <c r="X1091" s="225" t="s">
        <v>9713</v>
      </c>
      <c r="Y1091" s="262">
        <v>72000</v>
      </c>
      <c r="Z1091" s="226"/>
      <c r="AA1091" s="241">
        <f t="shared" si="9"/>
        <v>0</v>
      </c>
      <c r="AB1091" s="237" t="s">
        <v>9714</v>
      </c>
    </row>
    <row r="1092" spans="1:28" ht="15" customHeight="1">
      <c r="A1092" s="109">
        <v>1083</v>
      </c>
      <c r="B1092" s="222" t="str">
        <f t="shared" si="8"/>
        <v>Klik Disini</v>
      </c>
      <c r="C1092" s="223" t="s">
        <v>9715</v>
      </c>
      <c r="D1092" s="223"/>
      <c r="E1092" s="223" t="s">
        <v>9716</v>
      </c>
      <c r="F1092" s="223" t="s">
        <v>9717</v>
      </c>
      <c r="G1092" s="223" t="s">
        <v>9718</v>
      </c>
      <c r="H1092" s="223" t="s">
        <v>3473</v>
      </c>
      <c r="I1092" s="258" t="s">
        <v>446</v>
      </c>
      <c r="J1092" s="186" t="s">
        <v>345</v>
      </c>
      <c r="K1092" s="223"/>
      <c r="L1092" s="264"/>
      <c r="M1092" s="265"/>
      <c r="N1092" s="223" t="s">
        <v>449</v>
      </c>
      <c r="O1092" s="223" t="s">
        <v>3419</v>
      </c>
      <c r="P1092" s="260">
        <v>2003</v>
      </c>
      <c r="Q1092" s="260">
        <v>2018</v>
      </c>
      <c r="R1092" s="223" t="s">
        <v>3412</v>
      </c>
      <c r="S1092" s="223" t="s">
        <v>78</v>
      </c>
      <c r="T1092" s="223" t="s">
        <v>451</v>
      </c>
      <c r="U1092" s="261">
        <v>103</v>
      </c>
      <c r="V1092" s="86" t="s">
        <v>452</v>
      </c>
      <c r="W1092" s="223" t="s">
        <v>1029</v>
      </c>
      <c r="X1092" s="225" t="s">
        <v>9719</v>
      </c>
      <c r="Y1092" s="262">
        <v>59000</v>
      </c>
      <c r="Z1092" s="226"/>
      <c r="AA1092" s="241">
        <f t="shared" si="9"/>
        <v>0</v>
      </c>
      <c r="AB1092" s="237" t="s">
        <v>9720</v>
      </c>
    </row>
    <row r="1093" spans="1:28" ht="15" customHeight="1">
      <c r="A1093" s="109">
        <v>1084</v>
      </c>
      <c r="B1093" s="222" t="str">
        <f t="shared" si="8"/>
        <v>Klik Disini</v>
      </c>
      <c r="C1093" s="223" t="s">
        <v>9721</v>
      </c>
      <c r="D1093" s="223"/>
      <c r="E1093" s="223" t="s">
        <v>9722</v>
      </c>
      <c r="F1093" s="223" t="s">
        <v>9723</v>
      </c>
      <c r="G1093" s="223" t="s">
        <v>9724</v>
      </c>
      <c r="H1093" s="223" t="s">
        <v>3912</v>
      </c>
      <c r="I1093" s="258" t="s">
        <v>446</v>
      </c>
      <c r="J1093" s="186" t="s">
        <v>367</v>
      </c>
      <c r="K1093" s="223" t="s">
        <v>447</v>
      </c>
      <c r="L1093" s="223"/>
      <c r="M1093" s="259" t="s">
        <v>447</v>
      </c>
      <c r="N1093" s="223"/>
      <c r="O1093" s="223"/>
      <c r="P1093" s="260">
        <v>2008</v>
      </c>
      <c r="Q1093" s="260">
        <v>2018</v>
      </c>
      <c r="R1093" s="223" t="s">
        <v>3412</v>
      </c>
      <c r="S1093" s="223" t="s">
        <v>78</v>
      </c>
      <c r="T1093" s="223"/>
      <c r="U1093" s="261">
        <v>220</v>
      </c>
      <c r="V1093" s="86" t="s">
        <v>452</v>
      </c>
      <c r="W1093" s="223" t="s">
        <v>5927</v>
      </c>
      <c r="X1093" s="225" t="s">
        <v>9725</v>
      </c>
      <c r="Y1093" s="262">
        <v>55500</v>
      </c>
      <c r="Z1093" s="226"/>
      <c r="AA1093" s="241">
        <f t="shared" si="9"/>
        <v>0</v>
      </c>
      <c r="AB1093" s="237" t="s">
        <v>9726</v>
      </c>
    </row>
    <row r="1094" spans="1:28" ht="15" customHeight="1">
      <c r="A1094" s="109">
        <v>1085</v>
      </c>
      <c r="B1094" s="222" t="str">
        <f t="shared" si="8"/>
        <v>Klik Disini</v>
      </c>
      <c r="C1094" s="223" t="s">
        <v>9727</v>
      </c>
      <c r="D1094" s="223"/>
      <c r="E1094" s="223" t="s">
        <v>9728</v>
      </c>
      <c r="F1094" s="223" t="s">
        <v>9729</v>
      </c>
      <c r="G1094" s="223" t="s">
        <v>9730</v>
      </c>
      <c r="H1094" s="223" t="s">
        <v>3473</v>
      </c>
      <c r="I1094" s="258" t="s">
        <v>446</v>
      </c>
      <c r="J1094" s="186" t="s">
        <v>345</v>
      </c>
      <c r="K1094" s="223"/>
      <c r="L1094" s="264"/>
      <c r="M1094" s="265"/>
      <c r="N1094" s="223" t="s">
        <v>449</v>
      </c>
      <c r="O1094" s="223" t="s">
        <v>3419</v>
      </c>
      <c r="P1094" s="260">
        <v>2011</v>
      </c>
      <c r="Q1094" s="260">
        <v>2018</v>
      </c>
      <c r="R1094" s="223" t="s">
        <v>3412</v>
      </c>
      <c r="S1094" s="223" t="s">
        <v>78</v>
      </c>
      <c r="T1094" s="223" t="s">
        <v>451</v>
      </c>
      <c r="U1094" s="261">
        <v>130</v>
      </c>
      <c r="V1094" s="86" t="s">
        <v>452</v>
      </c>
      <c r="W1094" s="223" t="s">
        <v>6258</v>
      </c>
      <c r="X1094" s="225" t="s">
        <v>9731</v>
      </c>
      <c r="Y1094" s="262">
        <v>68000</v>
      </c>
      <c r="Z1094" s="226"/>
      <c r="AA1094" s="241">
        <f t="shared" si="9"/>
        <v>0</v>
      </c>
      <c r="AB1094" s="237" t="s">
        <v>9732</v>
      </c>
    </row>
    <row r="1095" spans="1:28" ht="15" customHeight="1">
      <c r="A1095" s="109">
        <v>1086</v>
      </c>
      <c r="B1095" s="222" t="str">
        <f t="shared" si="8"/>
        <v>Klik Disini</v>
      </c>
      <c r="C1095" s="223" t="s">
        <v>9733</v>
      </c>
      <c r="D1095" s="223"/>
      <c r="E1095" s="223" t="s">
        <v>9734</v>
      </c>
      <c r="F1095" s="223" t="s">
        <v>9735</v>
      </c>
      <c r="G1095" s="223" t="s">
        <v>9736</v>
      </c>
      <c r="H1095" s="223" t="s">
        <v>3912</v>
      </c>
      <c r="I1095" s="258" t="s">
        <v>446</v>
      </c>
      <c r="J1095" s="186" t="s">
        <v>367</v>
      </c>
      <c r="K1095" s="223" t="s">
        <v>447</v>
      </c>
      <c r="L1095" s="223"/>
      <c r="M1095" s="259" t="s">
        <v>447</v>
      </c>
      <c r="N1095" s="223"/>
      <c r="O1095" s="223"/>
      <c r="P1095" s="260">
        <v>2009</v>
      </c>
      <c r="Q1095" s="260">
        <v>2018</v>
      </c>
      <c r="R1095" s="223" t="s">
        <v>3412</v>
      </c>
      <c r="S1095" s="223" t="s">
        <v>78</v>
      </c>
      <c r="T1095" s="223"/>
      <c r="U1095" s="261">
        <v>182</v>
      </c>
      <c r="V1095" s="86" t="s">
        <v>452</v>
      </c>
      <c r="W1095" s="223" t="s">
        <v>3676</v>
      </c>
      <c r="X1095" s="225" t="s">
        <v>9737</v>
      </c>
      <c r="Y1095" s="262">
        <v>58500</v>
      </c>
      <c r="Z1095" s="226"/>
      <c r="AA1095" s="241">
        <f t="shared" si="9"/>
        <v>0</v>
      </c>
      <c r="AB1095" s="237" t="s">
        <v>9738</v>
      </c>
    </row>
    <row r="1096" spans="1:28" ht="15" customHeight="1">
      <c r="A1096" s="109">
        <v>1087</v>
      </c>
      <c r="B1096" s="222" t="str">
        <f t="shared" si="8"/>
        <v>Klik Disini</v>
      </c>
      <c r="C1096" s="223" t="s">
        <v>9739</v>
      </c>
      <c r="D1096" s="223"/>
      <c r="E1096" s="223" t="s">
        <v>9740</v>
      </c>
      <c r="F1096" s="223" t="s">
        <v>9741</v>
      </c>
      <c r="G1096" s="223" t="s">
        <v>9742</v>
      </c>
      <c r="H1096" s="223" t="s">
        <v>3912</v>
      </c>
      <c r="I1096" s="258" t="s">
        <v>446</v>
      </c>
      <c r="J1096" s="186" t="s">
        <v>367</v>
      </c>
      <c r="K1096" s="223" t="s">
        <v>447</v>
      </c>
      <c r="L1096" s="223"/>
      <c r="M1096" s="259" t="s">
        <v>447</v>
      </c>
      <c r="N1096" s="223" t="s">
        <v>449</v>
      </c>
      <c r="O1096" s="223" t="s">
        <v>3419</v>
      </c>
      <c r="P1096" s="260">
        <v>2018</v>
      </c>
      <c r="Q1096" s="260">
        <v>2018</v>
      </c>
      <c r="R1096" s="223" t="s">
        <v>3412</v>
      </c>
      <c r="S1096" s="223" t="s">
        <v>78</v>
      </c>
      <c r="T1096" s="223" t="s">
        <v>451</v>
      </c>
      <c r="U1096" s="261">
        <v>368</v>
      </c>
      <c r="V1096" s="86" t="s">
        <v>452</v>
      </c>
      <c r="W1096" s="223" t="s">
        <v>813</v>
      </c>
      <c r="X1096" s="225" t="s">
        <v>9743</v>
      </c>
      <c r="Y1096" s="262">
        <v>93500</v>
      </c>
      <c r="Z1096" s="226"/>
      <c r="AA1096" s="241">
        <f t="shared" si="9"/>
        <v>0</v>
      </c>
      <c r="AB1096" s="237" t="s">
        <v>9744</v>
      </c>
    </row>
    <row r="1097" spans="1:28" ht="15" customHeight="1">
      <c r="A1097" s="109">
        <v>1088</v>
      </c>
      <c r="B1097" s="222" t="str">
        <f t="shared" si="8"/>
        <v>Klik Disini</v>
      </c>
      <c r="C1097" s="223" t="s">
        <v>9745</v>
      </c>
      <c r="D1097" s="223"/>
      <c r="E1097" s="223" t="s">
        <v>9728</v>
      </c>
      <c r="F1097" s="223" t="s">
        <v>9746</v>
      </c>
      <c r="G1097" s="223" t="s">
        <v>9747</v>
      </c>
      <c r="H1097" s="223" t="s">
        <v>3473</v>
      </c>
      <c r="I1097" s="258" t="s">
        <v>446</v>
      </c>
      <c r="J1097" s="186" t="s">
        <v>345</v>
      </c>
      <c r="K1097" s="223"/>
      <c r="L1097" s="264"/>
      <c r="M1097" s="265"/>
      <c r="N1097" s="223" t="s">
        <v>449</v>
      </c>
      <c r="O1097" s="223" t="s">
        <v>3419</v>
      </c>
      <c r="P1097" s="260">
        <v>2009</v>
      </c>
      <c r="Q1097" s="260">
        <v>2018</v>
      </c>
      <c r="R1097" s="223" t="s">
        <v>3412</v>
      </c>
      <c r="S1097" s="223" t="s">
        <v>78</v>
      </c>
      <c r="T1097" s="223" t="s">
        <v>451</v>
      </c>
      <c r="U1097" s="261">
        <v>64</v>
      </c>
      <c r="V1097" s="86" t="s">
        <v>452</v>
      </c>
      <c r="W1097" s="223" t="s">
        <v>2525</v>
      </c>
      <c r="X1097" s="225" t="s">
        <v>9748</v>
      </c>
      <c r="Y1097" s="262">
        <v>59000</v>
      </c>
      <c r="Z1097" s="226"/>
      <c r="AA1097" s="241">
        <f t="shared" si="9"/>
        <v>0</v>
      </c>
      <c r="AB1097" s="237" t="s">
        <v>9749</v>
      </c>
    </row>
    <row r="1098" spans="1:28" ht="15" customHeight="1">
      <c r="A1098" s="109">
        <v>1089</v>
      </c>
      <c r="B1098" s="222" t="str">
        <f t="shared" si="8"/>
        <v>Klik Disini</v>
      </c>
      <c r="C1098" s="223" t="s">
        <v>9750</v>
      </c>
      <c r="D1098" s="223"/>
      <c r="E1098" s="223" t="s">
        <v>9751</v>
      </c>
      <c r="F1098" s="223" t="s">
        <v>9752</v>
      </c>
      <c r="G1098" s="223" t="s">
        <v>9753</v>
      </c>
      <c r="H1098" s="223" t="s">
        <v>3912</v>
      </c>
      <c r="I1098" s="258" t="s">
        <v>446</v>
      </c>
      <c r="J1098" s="186" t="s">
        <v>367</v>
      </c>
      <c r="K1098" s="223" t="s">
        <v>447</v>
      </c>
      <c r="L1098" s="223"/>
      <c r="M1098" s="259" t="s">
        <v>447</v>
      </c>
      <c r="N1098" s="223" t="s">
        <v>449</v>
      </c>
      <c r="O1098" s="223" t="s">
        <v>3419</v>
      </c>
      <c r="P1098" s="260">
        <v>2004</v>
      </c>
      <c r="Q1098" s="260">
        <v>2018</v>
      </c>
      <c r="R1098" s="223" t="s">
        <v>3412</v>
      </c>
      <c r="S1098" s="223" t="s">
        <v>78</v>
      </c>
      <c r="T1098" s="223" t="s">
        <v>451</v>
      </c>
      <c r="U1098" s="261">
        <v>414</v>
      </c>
      <c r="V1098" s="86" t="s">
        <v>452</v>
      </c>
      <c r="W1098" s="223" t="s">
        <v>584</v>
      </c>
      <c r="X1098" s="225" t="s">
        <v>9754</v>
      </c>
      <c r="Y1098" s="262">
        <v>101000</v>
      </c>
      <c r="Z1098" s="226"/>
      <c r="AA1098" s="241">
        <f t="shared" si="9"/>
        <v>0</v>
      </c>
      <c r="AB1098" s="237" t="s">
        <v>9755</v>
      </c>
    </row>
    <row r="1099" spans="1:28" ht="15" customHeight="1">
      <c r="A1099" s="109">
        <v>1090</v>
      </c>
      <c r="B1099" s="222" t="str">
        <f t="shared" si="8"/>
        <v>Klik Disini</v>
      </c>
      <c r="C1099" s="223" t="s">
        <v>9756</v>
      </c>
      <c r="D1099" s="223"/>
      <c r="E1099" s="223" t="s">
        <v>9757</v>
      </c>
      <c r="F1099" s="223" t="s">
        <v>9758</v>
      </c>
      <c r="G1099" s="223" t="s">
        <v>9759</v>
      </c>
      <c r="H1099" s="223" t="s">
        <v>3473</v>
      </c>
      <c r="I1099" s="258" t="s">
        <v>446</v>
      </c>
      <c r="J1099" s="186" t="s">
        <v>345</v>
      </c>
      <c r="K1099" s="264"/>
      <c r="L1099" s="264"/>
      <c r="M1099" s="265"/>
      <c r="N1099" s="223" t="s">
        <v>449</v>
      </c>
      <c r="O1099" s="223" t="s">
        <v>3419</v>
      </c>
      <c r="P1099" s="260">
        <v>2004</v>
      </c>
      <c r="Q1099" s="260">
        <v>2018</v>
      </c>
      <c r="R1099" s="223" t="s">
        <v>3412</v>
      </c>
      <c r="S1099" s="223" t="s">
        <v>78</v>
      </c>
      <c r="T1099" s="223" t="s">
        <v>451</v>
      </c>
      <c r="U1099" s="261">
        <v>192</v>
      </c>
      <c r="V1099" s="86" t="s">
        <v>452</v>
      </c>
      <c r="W1099" s="223" t="s">
        <v>7371</v>
      </c>
      <c r="X1099" s="225" t="s">
        <v>9760</v>
      </c>
      <c r="Y1099" s="262">
        <v>74500</v>
      </c>
      <c r="Z1099" s="226"/>
      <c r="AA1099" s="241">
        <f t="shared" si="9"/>
        <v>0</v>
      </c>
      <c r="AB1099" s="237" t="s">
        <v>9761</v>
      </c>
    </row>
    <row r="1100" spans="1:28" ht="15" customHeight="1">
      <c r="A1100" s="109">
        <v>1091</v>
      </c>
      <c r="B1100" s="222" t="str">
        <f t="shared" si="8"/>
        <v>Klik Disini</v>
      </c>
      <c r="C1100" s="223" t="s">
        <v>9762</v>
      </c>
      <c r="D1100" s="223"/>
      <c r="E1100" s="223" t="s">
        <v>3529</v>
      </c>
      <c r="F1100" s="223" t="s">
        <v>9763</v>
      </c>
      <c r="G1100" s="223" t="s">
        <v>9764</v>
      </c>
      <c r="H1100" s="223" t="s">
        <v>3473</v>
      </c>
      <c r="I1100" s="258" t="s">
        <v>446</v>
      </c>
      <c r="J1100" s="186" t="s">
        <v>345</v>
      </c>
      <c r="K1100" s="223"/>
      <c r="L1100" s="264"/>
      <c r="M1100" s="265"/>
      <c r="N1100" s="223" t="s">
        <v>449</v>
      </c>
      <c r="O1100" s="223" t="s">
        <v>3419</v>
      </c>
      <c r="P1100" s="260">
        <v>2011</v>
      </c>
      <c r="Q1100" s="260">
        <v>2018</v>
      </c>
      <c r="R1100" s="223" t="s">
        <v>3412</v>
      </c>
      <c r="S1100" s="223" t="s">
        <v>78</v>
      </c>
      <c r="T1100" s="223" t="s">
        <v>451</v>
      </c>
      <c r="U1100" s="261">
        <v>280</v>
      </c>
      <c r="V1100" s="86" t="s">
        <v>452</v>
      </c>
      <c r="W1100" s="223" t="s">
        <v>9765</v>
      </c>
      <c r="X1100" s="225" t="s">
        <v>9766</v>
      </c>
      <c r="Y1100" s="262">
        <v>91000</v>
      </c>
      <c r="Z1100" s="226"/>
      <c r="AA1100" s="241">
        <f t="shared" si="9"/>
        <v>0</v>
      </c>
      <c r="AB1100" s="237" t="s">
        <v>9767</v>
      </c>
    </row>
    <row r="1101" spans="1:28" ht="15" customHeight="1">
      <c r="A1101" s="109">
        <v>1092</v>
      </c>
      <c r="B1101" s="222" t="str">
        <f t="shared" si="8"/>
        <v>Klik Disini</v>
      </c>
      <c r="C1101" s="223" t="s">
        <v>9768</v>
      </c>
      <c r="D1101" s="223"/>
      <c r="E1101" s="223" t="s">
        <v>9769</v>
      </c>
      <c r="F1101" s="223" t="s">
        <v>9770</v>
      </c>
      <c r="G1101" s="223" t="s">
        <v>9771</v>
      </c>
      <c r="H1101" s="223" t="s">
        <v>3912</v>
      </c>
      <c r="I1101" s="258" t="s">
        <v>446</v>
      </c>
      <c r="J1101" s="186" t="s">
        <v>367</v>
      </c>
      <c r="K1101" s="223" t="s">
        <v>447</v>
      </c>
      <c r="L1101" s="223"/>
      <c r="M1101" s="259" t="s">
        <v>447</v>
      </c>
      <c r="N1101" s="223" t="s">
        <v>449</v>
      </c>
      <c r="O1101" s="223" t="s">
        <v>3419</v>
      </c>
      <c r="P1101" s="260">
        <v>2014</v>
      </c>
      <c r="Q1101" s="260">
        <v>2018</v>
      </c>
      <c r="R1101" s="223" t="s">
        <v>3412</v>
      </c>
      <c r="S1101" s="223" t="s">
        <v>78</v>
      </c>
      <c r="T1101" s="223" t="s">
        <v>451</v>
      </c>
      <c r="U1101" s="261">
        <v>160</v>
      </c>
      <c r="V1101" s="86" t="s">
        <v>452</v>
      </c>
      <c r="W1101" s="223" t="s">
        <v>1575</v>
      </c>
      <c r="X1101" s="225" t="s">
        <v>9772</v>
      </c>
      <c r="Y1101" s="262">
        <v>192000</v>
      </c>
      <c r="Z1101" s="226"/>
      <c r="AA1101" s="241">
        <f t="shared" si="9"/>
        <v>0</v>
      </c>
      <c r="AB1101" s="237" t="s">
        <v>9773</v>
      </c>
    </row>
    <row r="1102" spans="1:28" ht="15" customHeight="1">
      <c r="A1102" s="109">
        <v>1093</v>
      </c>
      <c r="B1102" s="222" t="str">
        <f t="shared" si="8"/>
        <v>Klik Disini</v>
      </c>
      <c r="C1102" s="223" t="s">
        <v>9774</v>
      </c>
      <c r="D1102" s="223"/>
      <c r="E1102" s="223" t="s">
        <v>9775</v>
      </c>
      <c r="F1102" s="223" t="s">
        <v>9776</v>
      </c>
      <c r="G1102" s="223" t="s">
        <v>9777</v>
      </c>
      <c r="H1102" s="223" t="s">
        <v>3912</v>
      </c>
      <c r="I1102" s="258" t="s">
        <v>446</v>
      </c>
      <c r="J1102" s="186" t="s">
        <v>367</v>
      </c>
      <c r="K1102" s="223"/>
      <c r="L1102" s="264"/>
      <c r="M1102" s="265"/>
      <c r="N1102" s="223" t="s">
        <v>449</v>
      </c>
      <c r="O1102" s="223" t="s">
        <v>3419</v>
      </c>
      <c r="P1102" s="260">
        <v>2008</v>
      </c>
      <c r="Q1102" s="260">
        <v>2018</v>
      </c>
      <c r="R1102" s="223" t="s">
        <v>3412</v>
      </c>
      <c r="S1102" s="223" t="s">
        <v>78</v>
      </c>
      <c r="T1102" s="223" t="s">
        <v>451</v>
      </c>
      <c r="U1102" s="261">
        <v>120</v>
      </c>
      <c r="V1102" s="86" t="s">
        <v>452</v>
      </c>
      <c r="W1102" s="223" t="s">
        <v>864</v>
      </c>
      <c r="X1102" s="225" t="s">
        <v>9778</v>
      </c>
      <c r="Y1102" s="262">
        <v>50500</v>
      </c>
      <c r="Z1102" s="226"/>
      <c r="AA1102" s="241">
        <f t="shared" si="9"/>
        <v>0</v>
      </c>
      <c r="AB1102" s="237" t="s">
        <v>9779</v>
      </c>
    </row>
    <row r="1103" spans="1:28" ht="15" customHeight="1">
      <c r="A1103" s="109">
        <v>1094</v>
      </c>
      <c r="B1103" s="222" t="str">
        <f t="shared" si="8"/>
        <v>Klik Disini</v>
      </c>
      <c r="C1103" s="223" t="s">
        <v>9780</v>
      </c>
      <c r="D1103" s="223"/>
      <c r="E1103" s="223" t="s">
        <v>4620</v>
      </c>
      <c r="F1103" s="223" t="s">
        <v>9781</v>
      </c>
      <c r="G1103" s="223" t="s">
        <v>9782</v>
      </c>
      <c r="H1103" s="223" t="s">
        <v>3912</v>
      </c>
      <c r="I1103" s="258" t="s">
        <v>446</v>
      </c>
      <c r="J1103" s="186" t="s">
        <v>367</v>
      </c>
      <c r="K1103" s="223" t="s">
        <v>447</v>
      </c>
      <c r="L1103" s="223"/>
      <c r="M1103" s="259" t="s">
        <v>447</v>
      </c>
      <c r="N1103" s="223" t="s">
        <v>449</v>
      </c>
      <c r="O1103" s="223" t="s">
        <v>3419</v>
      </c>
      <c r="P1103" s="260">
        <v>2009</v>
      </c>
      <c r="Q1103" s="260">
        <v>2018</v>
      </c>
      <c r="R1103" s="223" t="s">
        <v>3412</v>
      </c>
      <c r="S1103" s="223" t="s">
        <v>78</v>
      </c>
      <c r="T1103" s="223" t="s">
        <v>451</v>
      </c>
      <c r="U1103" s="261">
        <v>80</v>
      </c>
      <c r="V1103" s="86" t="s">
        <v>452</v>
      </c>
      <c r="W1103" s="223" t="s">
        <v>8383</v>
      </c>
      <c r="X1103" s="225" t="s">
        <v>9783</v>
      </c>
      <c r="Y1103" s="262">
        <v>52000</v>
      </c>
      <c r="Z1103" s="226"/>
      <c r="AA1103" s="241">
        <f t="shared" si="9"/>
        <v>0</v>
      </c>
      <c r="AB1103" s="237" t="s">
        <v>9784</v>
      </c>
    </row>
    <row r="1104" spans="1:28" ht="15" customHeight="1">
      <c r="A1104" s="109">
        <v>1095</v>
      </c>
      <c r="B1104" s="222" t="str">
        <f t="shared" si="8"/>
        <v>Klik Disini</v>
      </c>
      <c r="C1104" s="223" t="s">
        <v>9785</v>
      </c>
      <c r="D1104" s="223"/>
      <c r="E1104" s="223" t="s">
        <v>4505</v>
      </c>
      <c r="F1104" s="223" t="s">
        <v>9786</v>
      </c>
      <c r="G1104" s="223" t="s">
        <v>9787</v>
      </c>
      <c r="H1104" s="223" t="s">
        <v>3912</v>
      </c>
      <c r="I1104" s="258" t="s">
        <v>446</v>
      </c>
      <c r="J1104" s="186" t="s">
        <v>367</v>
      </c>
      <c r="K1104" s="264"/>
      <c r="L1104" s="264"/>
      <c r="M1104" s="265"/>
      <c r="N1104" s="223" t="s">
        <v>449</v>
      </c>
      <c r="O1104" s="223" t="s">
        <v>3419</v>
      </c>
      <c r="P1104" s="260">
        <v>2013</v>
      </c>
      <c r="Q1104" s="260">
        <v>2018</v>
      </c>
      <c r="R1104" s="223" t="s">
        <v>3412</v>
      </c>
      <c r="S1104" s="223" t="s">
        <v>78</v>
      </c>
      <c r="T1104" s="223" t="s">
        <v>451</v>
      </c>
      <c r="U1104" s="261">
        <v>344</v>
      </c>
      <c r="V1104" s="86" t="s">
        <v>452</v>
      </c>
      <c r="W1104" s="223" t="s">
        <v>3741</v>
      </c>
      <c r="X1104" s="225" t="s">
        <v>9788</v>
      </c>
      <c r="Y1104" s="262">
        <v>90500</v>
      </c>
      <c r="Z1104" s="226"/>
      <c r="AA1104" s="241">
        <f t="shared" si="9"/>
        <v>0</v>
      </c>
      <c r="AB1104" s="237" t="s">
        <v>9789</v>
      </c>
    </row>
    <row r="1105" spans="1:28" ht="15" customHeight="1">
      <c r="A1105" s="109">
        <v>1096</v>
      </c>
      <c r="B1105" s="222" t="str">
        <f t="shared" si="8"/>
        <v>Klik Disini</v>
      </c>
      <c r="C1105" s="223" t="s">
        <v>9790</v>
      </c>
      <c r="D1105" s="223"/>
      <c r="E1105" s="223" t="s">
        <v>6892</v>
      </c>
      <c r="F1105" s="223" t="s">
        <v>9791</v>
      </c>
      <c r="G1105" s="223" t="s">
        <v>9792</v>
      </c>
      <c r="H1105" s="223" t="s">
        <v>3912</v>
      </c>
      <c r="I1105" s="258" t="s">
        <v>446</v>
      </c>
      <c r="J1105" s="186" t="s">
        <v>367</v>
      </c>
      <c r="K1105" s="223" t="s">
        <v>447</v>
      </c>
      <c r="L1105" s="223"/>
      <c r="M1105" s="259" t="s">
        <v>447</v>
      </c>
      <c r="N1105" s="223" t="s">
        <v>449</v>
      </c>
      <c r="O1105" s="223" t="s">
        <v>3419</v>
      </c>
      <c r="P1105" s="260">
        <v>2017</v>
      </c>
      <c r="Q1105" s="260">
        <v>2018</v>
      </c>
      <c r="R1105" s="223" t="s">
        <v>3412</v>
      </c>
      <c r="S1105" s="223" t="s">
        <v>78</v>
      </c>
      <c r="T1105" s="223" t="s">
        <v>451</v>
      </c>
      <c r="U1105" s="261">
        <v>376</v>
      </c>
      <c r="V1105" s="86" t="s">
        <v>452</v>
      </c>
      <c r="W1105" s="223" t="s">
        <v>4971</v>
      </c>
      <c r="X1105" s="225" t="s">
        <v>9793</v>
      </c>
      <c r="Y1105" s="262">
        <v>91000</v>
      </c>
      <c r="Z1105" s="226"/>
      <c r="AA1105" s="241">
        <f t="shared" si="9"/>
        <v>0</v>
      </c>
      <c r="AB1105" s="237" t="s">
        <v>9794</v>
      </c>
    </row>
    <row r="1106" spans="1:28" ht="15" customHeight="1">
      <c r="A1106" s="109">
        <v>1097</v>
      </c>
      <c r="B1106" s="222" t="str">
        <f t="shared" si="8"/>
        <v>Klik Disini</v>
      </c>
      <c r="C1106" s="223" t="s">
        <v>9795</v>
      </c>
      <c r="D1106" s="223"/>
      <c r="E1106" s="223" t="s">
        <v>9796</v>
      </c>
      <c r="F1106" s="223" t="s">
        <v>9797</v>
      </c>
      <c r="G1106" s="223" t="s">
        <v>9798</v>
      </c>
      <c r="H1106" s="223" t="s">
        <v>3532</v>
      </c>
      <c r="I1106" s="258" t="s">
        <v>446</v>
      </c>
      <c r="J1106" s="186" t="s">
        <v>345</v>
      </c>
      <c r="K1106" s="223"/>
      <c r="L1106" s="264"/>
      <c r="M1106" s="265"/>
      <c r="N1106" s="223"/>
      <c r="O1106" s="223"/>
      <c r="P1106" s="260">
        <v>2009</v>
      </c>
      <c r="Q1106" s="260">
        <v>2018</v>
      </c>
      <c r="R1106" s="223" t="s">
        <v>3412</v>
      </c>
      <c r="S1106" s="223" t="s">
        <v>78</v>
      </c>
      <c r="T1106" s="223"/>
      <c r="U1106" s="261">
        <v>128</v>
      </c>
      <c r="V1106" s="86" t="s">
        <v>452</v>
      </c>
      <c r="W1106" s="223" t="s">
        <v>2798</v>
      </c>
      <c r="X1106" s="225" t="s">
        <v>9799</v>
      </c>
      <c r="Y1106" s="262">
        <v>50500</v>
      </c>
      <c r="Z1106" s="226"/>
      <c r="AA1106" s="241">
        <f t="shared" si="9"/>
        <v>0</v>
      </c>
      <c r="AB1106" s="237" t="s">
        <v>9800</v>
      </c>
    </row>
    <row r="1107" spans="1:28" ht="15" customHeight="1">
      <c r="A1107" s="109">
        <v>1098</v>
      </c>
      <c r="B1107" s="222" t="str">
        <f t="shared" si="8"/>
        <v>Klik Disini</v>
      </c>
      <c r="C1107" s="223" t="s">
        <v>9801</v>
      </c>
      <c r="D1107" s="223"/>
      <c r="E1107" s="223" t="s">
        <v>9802</v>
      </c>
      <c r="F1107" s="223" t="s">
        <v>9803</v>
      </c>
      <c r="G1107" s="223" t="s">
        <v>9804</v>
      </c>
      <c r="H1107" s="223" t="s">
        <v>3912</v>
      </c>
      <c r="I1107" s="258" t="s">
        <v>446</v>
      </c>
      <c r="J1107" s="186" t="s">
        <v>367</v>
      </c>
      <c r="K1107" s="223" t="s">
        <v>447</v>
      </c>
      <c r="L1107" s="223"/>
      <c r="M1107" s="259" t="s">
        <v>447</v>
      </c>
      <c r="N1107" s="223" t="s">
        <v>449</v>
      </c>
      <c r="O1107" s="223" t="s">
        <v>3419</v>
      </c>
      <c r="P1107" s="260">
        <v>2012</v>
      </c>
      <c r="Q1107" s="260">
        <v>2018</v>
      </c>
      <c r="R1107" s="223" t="s">
        <v>3412</v>
      </c>
      <c r="S1107" s="223" t="s">
        <v>78</v>
      </c>
      <c r="T1107" s="223" t="s">
        <v>451</v>
      </c>
      <c r="U1107" s="261">
        <v>64</v>
      </c>
      <c r="V1107" s="86" t="s">
        <v>452</v>
      </c>
      <c r="W1107" s="223" t="s">
        <v>1820</v>
      </c>
      <c r="X1107" s="225" t="s">
        <v>9805</v>
      </c>
      <c r="Y1107" s="262">
        <v>31500</v>
      </c>
      <c r="Z1107" s="226"/>
      <c r="AA1107" s="241">
        <f t="shared" si="9"/>
        <v>0</v>
      </c>
      <c r="AB1107" s="237" t="s">
        <v>9806</v>
      </c>
    </row>
    <row r="1108" spans="1:28" ht="15" customHeight="1">
      <c r="A1108" s="109">
        <v>1099</v>
      </c>
      <c r="B1108" s="222" t="str">
        <f t="shared" si="8"/>
        <v>Klik Disini</v>
      </c>
      <c r="C1108" s="223" t="s">
        <v>9807</v>
      </c>
      <c r="D1108" s="223"/>
      <c r="E1108" s="223" t="s">
        <v>9808</v>
      </c>
      <c r="F1108" s="223" t="s">
        <v>9809</v>
      </c>
      <c r="G1108" s="223" t="s">
        <v>9810</v>
      </c>
      <c r="H1108" s="223" t="s">
        <v>3912</v>
      </c>
      <c r="I1108" s="258" t="s">
        <v>446</v>
      </c>
      <c r="J1108" s="186" t="s">
        <v>367</v>
      </c>
      <c r="K1108" s="223" t="s">
        <v>447</v>
      </c>
      <c r="L1108" s="223"/>
      <c r="M1108" s="259" t="s">
        <v>447</v>
      </c>
      <c r="N1108" s="223" t="s">
        <v>449</v>
      </c>
      <c r="O1108" s="223" t="s">
        <v>3419</v>
      </c>
      <c r="P1108" s="260">
        <v>2008</v>
      </c>
      <c r="Q1108" s="260">
        <v>2018</v>
      </c>
      <c r="R1108" s="223" t="s">
        <v>3412</v>
      </c>
      <c r="S1108" s="223" t="s">
        <v>78</v>
      </c>
      <c r="T1108" s="223" t="s">
        <v>451</v>
      </c>
      <c r="U1108" s="261">
        <v>287</v>
      </c>
      <c r="V1108" s="86" t="s">
        <v>452</v>
      </c>
      <c r="W1108" s="223" t="s">
        <v>877</v>
      </c>
      <c r="X1108" s="225" t="s">
        <v>9811</v>
      </c>
      <c r="Y1108" s="262">
        <v>90000</v>
      </c>
      <c r="Z1108" s="226"/>
      <c r="AA1108" s="241">
        <f t="shared" si="9"/>
        <v>0</v>
      </c>
      <c r="AB1108" s="237" t="s">
        <v>9812</v>
      </c>
    </row>
    <row r="1109" spans="1:28" ht="15" customHeight="1">
      <c r="A1109" s="109">
        <v>1100</v>
      </c>
      <c r="B1109" s="222" t="str">
        <f t="shared" si="8"/>
        <v>Klik Disini</v>
      </c>
      <c r="C1109" s="223" t="s">
        <v>9813</v>
      </c>
      <c r="D1109" s="223"/>
      <c r="E1109" s="223" t="s">
        <v>9061</v>
      </c>
      <c r="F1109" s="223" t="s">
        <v>9814</v>
      </c>
      <c r="G1109" s="223" t="s">
        <v>9815</v>
      </c>
      <c r="H1109" s="223" t="s">
        <v>3473</v>
      </c>
      <c r="I1109" s="258" t="s">
        <v>446</v>
      </c>
      <c r="J1109" s="186" t="s">
        <v>345</v>
      </c>
      <c r="K1109" s="223"/>
      <c r="L1109" s="264"/>
      <c r="M1109" s="265"/>
      <c r="N1109" s="223"/>
      <c r="O1109" s="223"/>
      <c r="P1109" s="260">
        <v>2012</v>
      </c>
      <c r="Q1109" s="260">
        <v>2018</v>
      </c>
      <c r="R1109" s="223" t="s">
        <v>3412</v>
      </c>
      <c r="S1109" s="223" t="s">
        <v>78</v>
      </c>
      <c r="T1109" s="223"/>
      <c r="U1109" s="261">
        <v>128</v>
      </c>
      <c r="V1109" s="86" t="s">
        <v>452</v>
      </c>
      <c r="W1109" s="223" t="s">
        <v>5714</v>
      </c>
      <c r="X1109" s="225" t="s">
        <v>9816</v>
      </c>
      <c r="Y1109" s="262">
        <v>35500</v>
      </c>
      <c r="Z1109" s="226"/>
      <c r="AA1109" s="241">
        <f t="shared" si="9"/>
        <v>0</v>
      </c>
      <c r="AB1109" s="237" t="s">
        <v>9817</v>
      </c>
    </row>
    <row r="1110" spans="1:28" ht="15" customHeight="1">
      <c r="A1110" s="109">
        <v>1101</v>
      </c>
      <c r="B1110" s="222" t="str">
        <f t="shared" si="8"/>
        <v>Klik Disini</v>
      </c>
      <c r="C1110" s="223" t="s">
        <v>9818</v>
      </c>
      <c r="D1110" s="223"/>
      <c r="E1110" s="223" t="s">
        <v>9819</v>
      </c>
      <c r="F1110" s="223" t="s">
        <v>9820</v>
      </c>
      <c r="G1110" s="223" t="s">
        <v>9821</v>
      </c>
      <c r="H1110" s="223" t="s">
        <v>3912</v>
      </c>
      <c r="I1110" s="258" t="s">
        <v>446</v>
      </c>
      <c r="J1110" s="186" t="s">
        <v>367</v>
      </c>
      <c r="K1110" s="223" t="s">
        <v>447</v>
      </c>
      <c r="L1110" s="223"/>
      <c r="M1110" s="259" t="s">
        <v>447</v>
      </c>
      <c r="N1110" s="223"/>
      <c r="O1110" s="223"/>
      <c r="P1110" s="260">
        <v>2014</v>
      </c>
      <c r="Q1110" s="260">
        <v>2018</v>
      </c>
      <c r="R1110" s="223" t="s">
        <v>3412</v>
      </c>
      <c r="S1110" s="223" t="s">
        <v>78</v>
      </c>
      <c r="T1110" s="223"/>
      <c r="U1110" s="261">
        <v>168</v>
      </c>
      <c r="V1110" s="86" t="s">
        <v>452</v>
      </c>
      <c r="W1110" s="223" t="s">
        <v>897</v>
      </c>
      <c r="X1110" s="225" t="s">
        <v>9822</v>
      </c>
      <c r="Y1110" s="262">
        <v>49000</v>
      </c>
      <c r="Z1110" s="226"/>
      <c r="AA1110" s="241">
        <f t="shared" si="9"/>
        <v>0</v>
      </c>
      <c r="AB1110" s="237" t="s">
        <v>9823</v>
      </c>
    </row>
    <row r="1111" spans="1:28" ht="15" customHeight="1">
      <c r="A1111" s="109">
        <v>1102</v>
      </c>
      <c r="B1111" s="222" t="str">
        <f t="shared" si="8"/>
        <v>Klik Disini</v>
      </c>
      <c r="C1111" s="223" t="s">
        <v>9824</v>
      </c>
      <c r="D1111" s="223"/>
      <c r="E1111" s="223" t="s">
        <v>6040</v>
      </c>
      <c r="F1111" s="223" t="s">
        <v>9825</v>
      </c>
      <c r="G1111" s="223" t="s">
        <v>9826</v>
      </c>
      <c r="H1111" s="223" t="s">
        <v>3912</v>
      </c>
      <c r="I1111" s="258" t="s">
        <v>446</v>
      </c>
      <c r="J1111" s="186" t="s">
        <v>367</v>
      </c>
      <c r="K1111" s="223"/>
      <c r="L1111" s="264"/>
      <c r="M1111" s="265"/>
      <c r="N1111" s="223" t="s">
        <v>449</v>
      </c>
      <c r="O1111" s="223" t="s">
        <v>3419</v>
      </c>
      <c r="P1111" s="260">
        <v>2013</v>
      </c>
      <c r="Q1111" s="260">
        <v>2018</v>
      </c>
      <c r="R1111" s="223" t="s">
        <v>3412</v>
      </c>
      <c r="S1111" s="223" t="s">
        <v>78</v>
      </c>
      <c r="T1111" s="223" t="s">
        <v>451</v>
      </c>
      <c r="U1111" s="261">
        <v>168</v>
      </c>
      <c r="V1111" s="86" t="s">
        <v>452</v>
      </c>
      <c r="W1111" s="223" t="s">
        <v>677</v>
      </c>
      <c r="X1111" s="225" t="s">
        <v>9827</v>
      </c>
      <c r="Y1111" s="262">
        <v>55000</v>
      </c>
      <c r="Z1111" s="226"/>
      <c r="AA1111" s="241">
        <f t="shared" si="9"/>
        <v>0</v>
      </c>
      <c r="AB1111" s="237" t="s">
        <v>9828</v>
      </c>
    </row>
    <row r="1112" spans="1:28" ht="15" customHeight="1">
      <c r="A1112" s="109">
        <v>1103</v>
      </c>
      <c r="B1112" s="222" t="str">
        <f t="shared" si="8"/>
        <v>Klik Disini</v>
      </c>
      <c r="C1112" s="223" t="s">
        <v>9829</v>
      </c>
      <c r="D1112" s="223"/>
      <c r="E1112" s="223" t="s">
        <v>9830</v>
      </c>
      <c r="F1112" s="223" t="s">
        <v>9831</v>
      </c>
      <c r="G1112" s="223" t="s">
        <v>9832</v>
      </c>
      <c r="H1112" s="223" t="s">
        <v>3912</v>
      </c>
      <c r="I1112" s="258" t="s">
        <v>446</v>
      </c>
      <c r="J1112" s="186" t="s">
        <v>367</v>
      </c>
      <c r="K1112" s="223" t="s">
        <v>447</v>
      </c>
      <c r="L1112" s="223"/>
      <c r="M1112" s="259" t="s">
        <v>447</v>
      </c>
      <c r="N1112" s="223" t="s">
        <v>449</v>
      </c>
      <c r="O1112" s="223" t="s">
        <v>3419</v>
      </c>
      <c r="P1112" s="260">
        <v>2007</v>
      </c>
      <c r="Q1112" s="260">
        <v>2018</v>
      </c>
      <c r="R1112" s="223" t="s">
        <v>3412</v>
      </c>
      <c r="S1112" s="223" t="s">
        <v>78</v>
      </c>
      <c r="T1112" s="223" t="s">
        <v>451</v>
      </c>
      <c r="U1112" s="261">
        <v>128</v>
      </c>
      <c r="V1112" s="86" t="s">
        <v>452</v>
      </c>
      <c r="W1112" s="223" t="s">
        <v>6334</v>
      </c>
      <c r="X1112" s="225" t="s">
        <v>9833</v>
      </c>
      <c r="Y1112" s="262">
        <v>59000</v>
      </c>
      <c r="Z1112" s="226"/>
      <c r="AA1112" s="241">
        <f t="shared" si="9"/>
        <v>0</v>
      </c>
      <c r="AB1112" s="237" t="s">
        <v>9834</v>
      </c>
    </row>
    <row r="1113" spans="1:28" ht="15" customHeight="1">
      <c r="A1113" s="109">
        <v>1104</v>
      </c>
      <c r="B1113" s="222" t="str">
        <f t="shared" si="8"/>
        <v>Klik Disini</v>
      </c>
      <c r="C1113" s="223" t="s">
        <v>9835</v>
      </c>
      <c r="D1113" s="223"/>
      <c r="E1113" s="223" t="s">
        <v>9836</v>
      </c>
      <c r="F1113" s="223" t="s">
        <v>9837</v>
      </c>
      <c r="G1113" s="223" t="s">
        <v>9838</v>
      </c>
      <c r="H1113" s="223" t="s">
        <v>3912</v>
      </c>
      <c r="I1113" s="258" t="s">
        <v>446</v>
      </c>
      <c r="J1113" s="186" t="s">
        <v>367</v>
      </c>
      <c r="K1113" s="223" t="s">
        <v>447</v>
      </c>
      <c r="L1113" s="223"/>
      <c r="M1113" s="259" t="s">
        <v>447</v>
      </c>
      <c r="N1113" s="223"/>
      <c r="O1113" s="223"/>
      <c r="P1113" s="260">
        <v>2004</v>
      </c>
      <c r="Q1113" s="260">
        <v>2018</v>
      </c>
      <c r="R1113" s="223" t="s">
        <v>3412</v>
      </c>
      <c r="S1113" s="223" t="s">
        <v>78</v>
      </c>
      <c r="T1113" s="223"/>
      <c r="U1113" s="261">
        <v>209</v>
      </c>
      <c r="V1113" s="86" t="s">
        <v>452</v>
      </c>
      <c r="W1113" s="223" t="s">
        <v>2506</v>
      </c>
      <c r="X1113" s="225" t="s">
        <v>9839</v>
      </c>
      <c r="Y1113" s="262">
        <v>57000</v>
      </c>
      <c r="Z1113" s="226"/>
      <c r="AA1113" s="241">
        <f t="shared" si="9"/>
        <v>0</v>
      </c>
      <c r="AB1113" s="237" t="s">
        <v>9840</v>
      </c>
    </row>
    <row r="1114" spans="1:28" ht="15" customHeight="1">
      <c r="A1114" s="109">
        <v>1105</v>
      </c>
      <c r="B1114" s="222" t="str">
        <f t="shared" si="8"/>
        <v>Klik Disini</v>
      </c>
      <c r="C1114" s="223" t="s">
        <v>9841</v>
      </c>
      <c r="D1114" s="223"/>
      <c r="E1114" s="223" t="s">
        <v>9842</v>
      </c>
      <c r="F1114" s="223" t="s">
        <v>9843</v>
      </c>
      <c r="G1114" s="223" t="s">
        <v>9844</v>
      </c>
      <c r="H1114" s="223" t="s">
        <v>3473</v>
      </c>
      <c r="I1114" s="258" t="s">
        <v>446</v>
      </c>
      <c r="J1114" s="186" t="s">
        <v>347</v>
      </c>
      <c r="K1114" s="264"/>
      <c r="L1114" s="264"/>
      <c r="M1114" s="265"/>
      <c r="N1114" s="223" t="s">
        <v>449</v>
      </c>
      <c r="O1114" s="223" t="s">
        <v>3419</v>
      </c>
      <c r="P1114" s="260">
        <v>2006</v>
      </c>
      <c r="Q1114" s="260">
        <v>2018</v>
      </c>
      <c r="R1114" s="223" t="s">
        <v>3412</v>
      </c>
      <c r="S1114" s="223" t="s">
        <v>78</v>
      </c>
      <c r="T1114" s="223" t="s">
        <v>451</v>
      </c>
      <c r="U1114" s="261">
        <v>174</v>
      </c>
      <c r="V1114" s="86" t="s">
        <v>452</v>
      </c>
      <c r="W1114" s="223" t="s">
        <v>3390</v>
      </c>
      <c r="X1114" s="225" t="s">
        <v>9845</v>
      </c>
      <c r="Y1114" s="262">
        <v>59000</v>
      </c>
      <c r="Z1114" s="226"/>
      <c r="AA1114" s="241">
        <f t="shared" si="9"/>
        <v>0</v>
      </c>
      <c r="AB1114" s="237" t="s">
        <v>9846</v>
      </c>
    </row>
    <row r="1115" spans="1:28" ht="15" customHeight="1">
      <c r="A1115" s="109">
        <v>1106</v>
      </c>
      <c r="B1115" s="222" t="str">
        <f t="shared" si="8"/>
        <v>Klik Disini</v>
      </c>
      <c r="C1115" s="223" t="s">
        <v>9847</v>
      </c>
      <c r="D1115" s="223"/>
      <c r="E1115" s="223" t="s">
        <v>5405</v>
      </c>
      <c r="F1115" s="223" t="s">
        <v>9848</v>
      </c>
      <c r="G1115" s="223" t="s">
        <v>9849</v>
      </c>
      <c r="H1115" s="223" t="s">
        <v>3912</v>
      </c>
      <c r="I1115" s="258" t="s">
        <v>446</v>
      </c>
      <c r="J1115" s="186" t="s">
        <v>367</v>
      </c>
      <c r="K1115" s="223" t="s">
        <v>447</v>
      </c>
      <c r="L1115" s="223"/>
      <c r="M1115" s="259" t="s">
        <v>447</v>
      </c>
      <c r="N1115" s="223"/>
      <c r="O1115" s="223"/>
      <c r="P1115" s="260">
        <v>2016</v>
      </c>
      <c r="Q1115" s="260">
        <v>2018</v>
      </c>
      <c r="R1115" s="223" t="s">
        <v>3412</v>
      </c>
      <c r="S1115" s="223" t="s">
        <v>78</v>
      </c>
      <c r="T1115" s="223"/>
      <c r="U1115" s="261">
        <v>176</v>
      </c>
      <c r="V1115" s="86" t="s">
        <v>452</v>
      </c>
      <c r="W1115" s="223" t="s">
        <v>6538</v>
      </c>
      <c r="X1115" s="225" t="s">
        <v>9850</v>
      </c>
      <c r="Y1115" s="262">
        <v>47000</v>
      </c>
      <c r="Z1115" s="226"/>
      <c r="AA1115" s="241">
        <f t="shared" si="9"/>
        <v>0</v>
      </c>
      <c r="AB1115" s="237" t="s">
        <v>9851</v>
      </c>
    </row>
    <row r="1116" spans="1:28" ht="15" customHeight="1">
      <c r="A1116" s="109">
        <v>1107</v>
      </c>
      <c r="B1116" s="222" t="str">
        <f t="shared" si="8"/>
        <v>Klik Disini</v>
      </c>
      <c r="C1116" s="223" t="s">
        <v>9852</v>
      </c>
      <c r="D1116" s="223"/>
      <c r="E1116" s="223" t="s">
        <v>9853</v>
      </c>
      <c r="F1116" s="223" t="s">
        <v>9854</v>
      </c>
      <c r="G1116" s="223" t="s">
        <v>9855</v>
      </c>
      <c r="H1116" s="223" t="s">
        <v>3912</v>
      </c>
      <c r="I1116" s="258" t="s">
        <v>446</v>
      </c>
      <c r="J1116" s="186" t="s">
        <v>367</v>
      </c>
      <c r="K1116" s="223" t="s">
        <v>447</v>
      </c>
      <c r="L1116" s="223"/>
      <c r="M1116" s="259" t="s">
        <v>447</v>
      </c>
      <c r="N1116" s="223" t="s">
        <v>449</v>
      </c>
      <c r="O1116" s="223" t="s">
        <v>3419</v>
      </c>
      <c r="P1116" s="260">
        <v>2009</v>
      </c>
      <c r="Q1116" s="260">
        <v>2018</v>
      </c>
      <c r="R1116" s="223" t="s">
        <v>3412</v>
      </c>
      <c r="S1116" s="223" t="s">
        <v>78</v>
      </c>
      <c r="T1116" s="223" t="s">
        <v>451</v>
      </c>
      <c r="U1116" s="261">
        <v>272</v>
      </c>
      <c r="V1116" s="86" t="s">
        <v>452</v>
      </c>
      <c r="W1116" s="223" t="s">
        <v>547</v>
      </c>
      <c r="X1116" s="225" t="s">
        <v>9856</v>
      </c>
      <c r="Y1116" s="262">
        <v>69500</v>
      </c>
      <c r="Z1116" s="226"/>
      <c r="AA1116" s="241">
        <f t="shared" si="9"/>
        <v>0</v>
      </c>
      <c r="AB1116" s="237" t="s">
        <v>9857</v>
      </c>
    </row>
    <row r="1117" spans="1:28" ht="15" customHeight="1">
      <c r="A1117" s="109">
        <v>1108</v>
      </c>
      <c r="B1117" s="222" t="str">
        <f t="shared" si="8"/>
        <v>Klik Disini</v>
      </c>
      <c r="C1117" s="223" t="s">
        <v>9858</v>
      </c>
      <c r="D1117" s="223"/>
      <c r="E1117" s="223" t="s">
        <v>9859</v>
      </c>
      <c r="F1117" s="223" t="s">
        <v>9860</v>
      </c>
      <c r="G1117" s="223" t="s">
        <v>9861</v>
      </c>
      <c r="H1117" s="223" t="s">
        <v>3912</v>
      </c>
      <c r="I1117" s="258" t="s">
        <v>446</v>
      </c>
      <c r="J1117" s="186" t="s">
        <v>367</v>
      </c>
      <c r="K1117" s="223" t="s">
        <v>447</v>
      </c>
      <c r="L1117" s="223"/>
      <c r="M1117" s="259" t="s">
        <v>447</v>
      </c>
      <c r="N1117" s="223" t="s">
        <v>449</v>
      </c>
      <c r="O1117" s="223" t="s">
        <v>3419</v>
      </c>
      <c r="P1117" s="260">
        <v>2017</v>
      </c>
      <c r="Q1117" s="260">
        <v>2018</v>
      </c>
      <c r="R1117" s="223" t="s">
        <v>3412</v>
      </c>
      <c r="S1117" s="223" t="s">
        <v>78</v>
      </c>
      <c r="T1117" s="223" t="s">
        <v>451</v>
      </c>
      <c r="U1117" s="261">
        <v>136</v>
      </c>
      <c r="V1117" s="86" t="s">
        <v>452</v>
      </c>
      <c r="W1117" s="223" t="s">
        <v>5753</v>
      </c>
      <c r="X1117" s="225" t="s">
        <v>9862</v>
      </c>
      <c r="Y1117" s="262">
        <v>41500</v>
      </c>
      <c r="Z1117" s="226"/>
      <c r="AA1117" s="241">
        <f t="shared" si="9"/>
        <v>0</v>
      </c>
      <c r="AB1117" s="237" t="s">
        <v>9863</v>
      </c>
    </row>
    <row r="1118" spans="1:28" ht="15" customHeight="1">
      <c r="A1118" s="109">
        <v>1109</v>
      </c>
      <c r="B1118" s="222" t="str">
        <f t="shared" si="8"/>
        <v>Klik Disini</v>
      </c>
      <c r="C1118" s="223" t="s">
        <v>9864</v>
      </c>
      <c r="D1118" s="223"/>
      <c r="E1118" s="223" t="s">
        <v>9865</v>
      </c>
      <c r="F1118" s="223" t="s">
        <v>9866</v>
      </c>
      <c r="G1118" s="223" t="s">
        <v>9867</v>
      </c>
      <c r="H1118" s="223" t="s">
        <v>3912</v>
      </c>
      <c r="I1118" s="258" t="s">
        <v>446</v>
      </c>
      <c r="J1118" s="186" t="s">
        <v>367</v>
      </c>
      <c r="K1118" s="223"/>
      <c r="L1118" s="264"/>
      <c r="M1118" s="265"/>
      <c r="N1118" s="223" t="s">
        <v>449</v>
      </c>
      <c r="O1118" s="223" t="s">
        <v>3419</v>
      </c>
      <c r="P1118" s="260">
        <v>2016</v>
      </c>
      <c r="Q1118" s="260">
        <v>2018</v>
      </c>
      <c r="R1118" s="223" t="s">
        <v>3412</v>
      </c>
      <c r="S1118" s="223" t="s">
        <v>78</v>
      </c>
      <c r="T1118" s="223" t="s">
        <v>451</v>
      </c>
      <c r="U1118" s="261">
        <v>168</v>
      </c>
      <c r="V1118" s="86" t="s">
        <v>452</v>
      </c>
      <c r="W1118" s="223" t="s">
        <v>5753</v>
      </c>
      <c r="X1118" s="225" t="s">
        <v>9868</v>
      </c>
      <c r="Y1118" s="262">
        <v>52000</v>
      </c>
      <c r="Z1118" s="226"/>
      <c r="AA1118" s="241">
        <f t="shared" si="9"/>
        <v>0</v>
      </c>
      <c r="AB1118" s="237" t="s">
        <v>9869</v>
      </c>
    </row>
    <row r="1119" spans="1:28" ht="15" customHeight="1">
      <c r="A1119" s="109">
        <v>1110</v>
      </c>
      <c r="B1119" s="222" t="str">
        <f t="shared" si="8"/>
        <v>Klik Disini</v>
      </c>
      <c r="C1119" s="223" t="s">
        <v>9870</v>
      </c>
      <c r="D1119" s="223"/>
      <c r="E1119" s="223" t="s">
        <v>9871</v>
      </c>
      <c r="F1119" s="223" t="s">
        <v>9872</v>
      </c>
      <c r="G1119" s="223" t="s">
        <v>9873</v>
      </c>
      <c r="H1119" s="223" t="s">
        <v>3912</v>
      </c>
      <c r="I1119" s="258" t="s">
        <v>446</v>
      </c>
      <c r="J1119" s="186" t="s">
        <v>367</v>
      </c>
      <c r="K1119" s="223" t="s">
        <v>447</v>
      </c>
      <c r="L1119" s="223"/>
      <c r="M1119" s="259" t="s">
        <v>447</v>
      </c>
      <c r="N1119" s="223" t="s">
        <v>449</v>
      </c>
      <c r="O1119" s="223" t="s">
        <v>3419</v>
      </c>
      <c r="P1119" s="260">
        <v>2006</v>
      </c>
      <c r="Q1119" s="260">
        <v>2018</v>
      </c>
      <c r="R1119" s="223" t="s">
        <v>3412</v>
      </c>
      <c r="S1119" s="223" t="s">
        <v>78</v>
      </c>
      <c r="T1119" s="223" t="s">
        <v>451</v>
      </c>
      <c r="U1119" s="261">
        <v>130</v>
      </c>
      <c r="V1119" s="86" t="s">
        <v>452</v>
      </c>
      <c r="W1119" s="223" t="s">
        <v>3874</v>
      </c>
      <c r="X1119" s="225" t="s">
        <v>9874</v>
      </c>
      <c r="Y1119" s="262">
        <v>50500</v>
      </c>
      <c r="Z1119" s="226"/>
      <c r="AA1119" s="241">
        <f t="shared" si="9"/>
        <v>0</v>
      </c>
      <c r="AB1119" s="237" t="s">
        <v>9875</v>
      </c>
    </row>
    <row r="1120" spans="1:28" ht="15" customHeight="1">
      <c r="A1120" s="109">
        <v>1111</v>
      </c>
      <c r="B1120" s="222" t="str">
        <f t="shared" si="8"/>
        <v>Klik Disini</v>
      </c>
      <c r="C1120" s="223" t="s">
        <v>9876</v>
      </c>
      <c r="D1120" s="223"/>
      <c r="E1120" s="223" t="s">
        <v>9877</v>
      </c>
      <c r="F1120" s="223" t="s">
        <v>9878</v>
      </c>
      <c r="G1120" s="223" t="s">
        <v>9879</v>
      </c>
      <c r="H1120" s="223" t="s">
        <v>3912</v>
      </c>
      <c r="I1120" s="258" t="s">
        <v>446</v>
      </c>
      <c r="J1120" s="186" t="s">
        <v>367</v>
      </c>
      <c r="K1120" s="223" t="s">
        <v>447</v>
      </c>
      <c r="L1120" s="223"/>
      <c r="M1120" s="259" t="s">
        <v>447</v>
      </c>
      <c r="N1120" s="223" t="s">
        <v>449</v>
      </c>
      <c r="O1120" s="223" t="s">
        <v>3419</v>
      </c>
      <c r="P1120" s="260">
        <v>2007</v>
      </c>
      <c r="Q1120" s="260">
        <v>2018</v>
      </c>
      <c r="R1120" s="223" t="s">
        <v>3412</v>
      </c>
      <c r="S1120" s="223" t="s">
        <v>78</v>
      </c>
      <c r="T1120" s="223" t="s">
        <v>451</v>
      </c>
      <c r="U1120" s="261">
        <v>208</v>
      </c>
      <c r="V1120" s="86" t="s">
        <v>452</v>
      </c>
      <c r="W1120" s="223" t="s">
        <v>4586</v>
      </c>
      <c r="X1120" s="225" t="s">
        <v>9880</v>
      </c>
      <c r="Y1120" s="262">
        <v>60500</v>
      </c>
      <c r="Z1120" s="226"/>
      <c r="AA1120" s="241">
        <f t="shared" si="9"/>
        <v>0</v>
      </c>
      <c r="AB1120" s="237" t="s">
        <v>9881</v>
      </c>
    </row>
    <row r="1121" spans="1:28" ht="15" customHeight="1">
      <c r="A1121" s="109">
        <v>1112</v>
      </c>
      <c r="B1121" s="222" t="str">
        <f t="shared" si="8"/>
        <v>Klik Disini</v>
      </c>
      <c r="C1121" s="223" t="s">
        <v>9882</v>
      </c>
      <c r="D1121" s="223"/>
      <c r="E1121" s="223" t="s">
        <v>9883</v>
      </c>
      <c r="F1121" s="223" t="s">
        <v>9884</v>
      </c>
      <c r="G1121" s="223" t="s">
        <v>9885</v>
      </c>
      <c r="H1121" s="223" t="s">
        <v>3912</v>
      </c>
      <c r="I1121" s="258" t="s">
        <v>446</v>
      </c>
      <c r="J1121" s="186" t="s">
        <v>367</v>
      </c>
      <c r="K1121" s="223" t="s">
        <v>447</v>
      </c>
      <c r="L1121" s="223"/>
      <c r="M1121" s="259" t="s">
        <v>447</v>
      </c>
      <c r="N1121" s="223"/>
      <c r="O1121" s="223"/>
      <c r="P1121" s="260">
        <v>2004</v>
      </c>
      <c r="Q1121" s="260">
        <v>2018</v>
      </c>
      <c r="R1121" s="223" t="s">
        <v>3412</v>
      </c>
      <c r="S1121" s="223" t="s">
        <v>78</v>
      </c>
      <c r="T1121" s="223"/>
      <c r="U1121" s="261">
        <v>88</v>
      </c>
      <c r="V1121" s="86" t="s">
        <v>452</v>
      </c>
      <c r="W1121" s="223" t="s">
        <v>1923</v>
      </c>
      <c r="X1121" s="225" t="s">
        <v>9886</v>
      </c>
      <c r="Y1121" s="262">
        <v>35500</v>
      </c>
      <c r="Z1121" s="226"/>
      <c r="AA1121" s="241">
        <f t="shared" si="9"/>
        <v>0</v>
      </c>
      <c r="AB1121" s="237" t="s">
        <v>9887</v>
      </c>
    </row>
    <row r="1122" spans="1:28" ht="15" customHeight="1">
      <c r="A1122" s="109">
        <v>1113</v>
      </c>
      <c r="B1122" s="222" t="str">
        <f t="shared" si="8"/>
        <v>Klik Disini</v>
      </c>
      <c r="C1122" s="223" t="s">
        <v>9888</v>
      </c>
      <c r="D1122" s="223"/>
      <c r="E1122" s="223" t="s">
        <v>9865</v>
      </c>
      <c r="F1122" s="223" t="s">
        <v>9889</v>
      </c>
      <c r="G1122" s="223" t="s">
        <v>9890</v>
      </c>
      <c r="H1122" s="223" t="s">
        <v>3912</v>
      </c>
      <c r="I1122" s="258" t="s">
        <v>446</v>
      </c>
      <c r="J1122" s="186" t="s">
        <v>367</v>
      </c>
      <c r="K1122" s="264"/>
      <c r="L1122" s="264"/>
      <c r="M1122" s="265"/>
      <c r="N1122" s="223" t="s">
        <v>449</v>
      </c>
      <c r="O1122" s="223" t="s">
        <v>3419</v>
      </c>
      <c r="P1122" s="260">
        <v>2009</v>
      </c>
      <c r="Q1122" s="260">
        <v>2018</v>
      </c>
      <c r="R1122" s="223" t="s">
        <v>3412</v>
      </c>
      <c r="S1122" s="223" t="s">
        <v>78</v>
      </c>
      <c r="T1122" s="223" t="s">
        <v>451</v>
      </c>
      <c r="U1122" s="261">
        <v>216</v>
      </c>
      <c r="V1122" s="86" t="s">
        <v>452</v>
      </c>
      <c r="W1122" s="223" t="s">
        <v>4854</v>
      </c>
      <c r="X1122" s="225" t="s">
        <v>9891</v>
      </c>
      <c r="Y1122" s="262">
        <v>76000</v>
      </c>
      <c r="Z1122" s="226"/>
      <c r="AA1122" s="241">
        <f t="shared" si="9"/>
        <v>0</v>
      </c>
      <c r="AB1122" s="237" t="s">
        <v>9892</v>
      </c>
    </row>
    <row r="1123" spans="1:28" ht="15" customHeight="1">
      <c r="A1123" s="109">
        <v>1114</v>
      </c>
      <c r="B1123" s="222" t="str">
        <f t="shared" si="8"/>
        <v>Klik Disini</v>
      </c>
      <c r="C1123" s="223" t="s">
        <v>9893</v>
      </c>
      <c r="D1123" s="223"/>
      <c r="E1123" s="223" t="s">
        <v>9894</v>
      </c>
      <c r="F1123" s="223" t="s">
        <v>9895</v>
      </c>
      <c r="G1123" s="223" t="s">
        <v>9896</v>
      </c>
      <c r="H1123" s="223" t="s">
        <v>3912</v>
      </c>
      <c r="I1123" s="258" t="s">
        <v>446</v>
      </c>
      <c r="J1123" s="186" t="s">
        <v>367</v>
      </c>
      <c r="K1123" s="223" t="s">
        <v>447</v>
      </c>
      <c r="L1123" s="223"/>
      <c r="M1123" s="259" t="s">
        <v>447</v>
      </c>
      <c r="N1123" s="223" t="s">
        <v>449</v>
      </c>
      <c r="O1123" s="223" t="s">
        <v>3419</v>
      </c>
      <c r="P1123" s="260">
        <v>2015</v>
      </c>
      <c r="Q1123" s="260">
        <v>2018</v>
      </c>
      <c r="R1123" s="223" t="s">
        <v>3412</v>
      </c>
      <c r="S1123" s="223" t="s">
        <v>78</v>
      </c>
      <c r="T1123" s="223" t="s">
        <v>451</v>
      </c>
      <c r="U1123" s="261">
        <v>320</v>
      </c>
      <c r="V1123" s="86" t="s">
        <v>452</v>
      </c>
      <c r="W1123" s="223" t="s">
        <v>6709</v>
      </c>
      <c r="X1123" s="225" t="s">
        <v>9897</v>
      </c>
      <c r="Y1123" s="262">
        <v>114000</v>
      </c>
      <c r="Z1123" s="226"/>
      <c r="AA1123" s="241">
        <f t="shared" si="9"/>
        <v>0</v>
      </c>
      <c r="AB1123" s="237" t="s">
        <v>9898</v>
      </c>
    </row>
    <row r="1124" spans="1:28" ht="15" customHeight="1">
      <c r="A1124" s="109">
        <v>1115</v>
      </c>
      <c r="B1124" s="222" t="str">
        <f t="shared" si="8"/>
        <v>Klik Disini</v>
      </c>
      <c r="C1124" s="223" t="s">
        <v>9899</v>
      </c>
      <c r="D1124" s="223"/>
      <c r="E1124" s="223" t="s">
        <v>9900</v>
      </c>
      <c r="F1124" s="223" t="s">
        <v>9901</v>
      </c>
      <c r="G1124" s="223" t="s">
        <v>9902</v>
      </c>
      <c r="H1124" s="223" t="s">
        <v>3912</v>
      </c>
      <c r="I1124" s="258" t="s">
        <v>446</v>
      </c>
      <c r="J1124" s="186" t="s">
        <v>367</v>
      </c>
      <c r="K1124" s="223"/>
      <c r="L1124" s="264"/>
      <c r="M1124" s="265"/>
      <c r="N1124" s="223" t="s">
        <v>449</v>
      </c>
      <c r="O1124" s="223" t="s">
        <v>3419</v>
      </c>
      <c r="P1124" s="260">
        <v>2009</v>
      </c>
      <c r="Q1124" s="260">
        <v>2018</v>
      </c>
      <c r="R1124" s="223" t="s">
        <v>3412</v>
      </c>
      <c r="S1124" s="223" t="s">
        <v>78</v>
      </c>
      <c r="T1124" s="223" t="s">
        <v>451</v>
      </c>
      <c r="U1124" s="261">
        <v>264</v>
      </c>
      <c r="V1124" s="86" t="s">
        <v>452</v>
      </c>
      <c r="W1124" s="223" t="s">
        <v>830</v>
      </c>
      <c r="X1124" s="225" t="s">
        <v>9903</v>
      </c>
      <c r="Y1124" s="262">
        <v>92500</v>
      </c>
      <c r="Z1124" s="226"/>
      <c r="AA1124" s="241">
        <f t="shared" si="9"/>
        <v>0</v>
      </c>
      <c r="AB1124" s="237" t="s">
        <v>9904</v>
      </c>
    </row>
    <row r="1125" spans="1:28" ht="15" customHeight="1">
      <c r="A1125" s="109">
        <v>1116</v>
      </c>
      <c r="B1125" s="222" t="str">
        <f t="shared" si="8"/>
        <v>Klik Disini</v>
      </c>
      <c r="C1125" s="223" t="s">
        <v>9905</v>
      </c>
      <c r="D1125" s="223"/>
      <c r="E1125" s="223" t="s">
        <v>9906</v>
      </c>
      <c r="F1125" s="223" t="s">
        <v>9907</v>
      </c>
      <c r="G1125" s="223" t="s">
        <v>9908</v>
      </c>
      <c r="H1125" s="223" t="s">
        <v>3912</v>
      </c>
      <c r="I1125" s="258" t="s">
        <v>446</v>
      </c>
      <c r="J1125" s="186" t="s">
        <v>367</v>
      </c>
      <c r="K1125" s="264"/>
      <c r="L1125" s="264"/>
      <c r="M1125" s="265"/>
      <c r="N1125" s="223" t="s">
        <v>449</v>
      </c>
      <c r="O1125" s="223" t="s">
        <v>3419</v>
      </c>
      <c r="P1125" s="260">
        <v>2006</v>
      </c>
      <c r="Q1125" s="260">
        <v>2018</v>
      </c>
      <c r="R1125" s="223" t="s">
        <v>3412</v>
      </c>
      <c r="S1125" s="223" t="s">
        <v>78</v>
      </c>
      <c r="T1125" s="223" t="s">
        <v>451</v>
      </c>
      <c r="U1125" s="261">
        <v>144</v>
      </c>
      <c r="V1125" s="86" t="s">
        <v>452</v>
      </c>
      <c r="W1125" s="223" t="s">
        <v>677</v>
      </c>
      <c r="X1125" s="225" t="s">
        <v>9909</v>
      </c>
      <c r="Y1125" s="262">
        <v>48000</v>
      </c>
      <c r="Z1125" s="226"/>
      <c r="AA1125" s="241">
        <f t="shared" si="9"/>
        <v>0</v>
      </c>
      <c r="AB1125" s="237" t="s">
        <v>9910</v>
      </c>
    </row>
    <row r="1126" spans="1:28" ht="15" customHeight="1">
      <c r="A1126" s="109">
        <v>1117</v>
      </c>
      <c r="B1126" s="222" t="str">
        <f t="shared" si="8"/>
        <v>Klik Disini</v>
      </c>
      <c r="C1126" s="223" t="s">
        <v>9911</v>
      </c>
      <c r="D1126" s="223"/>
      <c r="E1126" s="223" t="s">
        <v>9912</v>
      </c>
      <c r="F1126" s="223" t="s">
        <v>9913</v>
      </c>
      <c r="G1126" s="223" t="s">
        <v>9914</v>
      </c>
      <c r="H1126" s="223" t="s">
        <v>3912</v>
      </c>
      <c r="I1126" s="258" t="s">
        <v>446</v>
      </c>
      <c r="J1126" s="186" t="s">
        <v>367</v>
      </c>
      <c r="K1126" s="264"/>
      <c r="L1126" s="264"/>
      <c r="M1126" s="265"/>
      <c r="N1126" s="223" t="s">
        <v>449</v>
      </c>
      <c r="O1126" s="223" t="s">
        <v>3419</v>
      </c>
      <c r="P1126" s="260">
        <v>2002</v>
      </c>
      <c r="Q1126" s="260">
        <v>2018</v>
      </c>
      <c r="R1126" s="223" t="s">
        <v>3412</v>
      </c>
      <c r="S1126" s="223" t="s">
        <v>78</v>
      </c>
      <c r="T1126" s="223" t="s">
        <v>451</v>
      </c>
      <c r="U1126" s="261">
        <v>204</v>
      </c>
      <c r="V1126" s="86" t="s">
        <v>452</v>
      </c>
      <c r="W1126" s="223" t="s">
        <v>685</v>
      </c>
      <c r="X1126" s="225" t="s">
        <v>9915</v>
      </c>
      <c r="Y1126" s="262">
        <v>57500</v>
      </c>
      <c r="Z1126" s="226"/>
      <c r="AA1126" s="241">
        <f t="shared" si="9"/>
        <v>0</v>
      </c>
      <c r="AB1126" s="237" t="s">
        <v>9916</v>
      </c>
    </row>
    <row r="1127" spans="1:28" ht="15" customHeight="1">
      <c r="A1127" s="109">
        <v>1118</v>
      </c>
      <c r="B1127" s="222" t="str">
        <f t="shared" si="8"/>
        <v>Klik Disini</v>
      </c>
      <c r="C1127" s="223" t="s">
        <v>9917</v>
      </c>
      <c r="D1127" s="223"/>
      <c r="E1127" s="223" t="s">
        <v>9918</v>
      </c>
      <c r="F1127" s="223" t="s">
        <v>9919</v>
      </c>
      <c r="G1127" s="223" t="s">
        <v>9920</v>
      </c>
      <c r="H1127" s="223" t="s">
        <v>3473</v>
      </c>
      <c r="I1127" s="258" t="s">
        <v>446</v>
      </c>
      <c r="J1127" s="186" t="s">
        <v>345</v>
      </c>
      <c r="K1127" s="223"/>
      <c r="L1127" s="264"/>
      <c r="M1127" s="265"/>
      <c r="N1127" s="223" t="s">
        <v>449</v>
      </c>
      <c r="O1127" s="223" t="s">
        <v>3419</v>
      </c>
      <c r="P1127" s="260">
        <v>2006</v>
      </c>
      <c r="Q1127" s="260">
        <v>2018</v>
      </c>
      <c r="R1127" s="223" t="s">
        <v>3412</v>
      </c>
      <c r="S1127" s="223" t="s">
        <v>78</v>
      </c>
      <c r="T1127" s="223" t="s">
        <v>451</v>
      </c>
      <c r="U1127" s="261">
        <v>167</v>
      </c>
      <c r="V1127" s="86" t="s">
        <v>452</v>
      </c>
      <c r="W1127" s="223" t="s">
        <v>2657</v>
      </c>
      <c r="X1127" s="225" t="s">
        <v>9921</v>
      </c>
      <c r="Y1127" s="262">
        <v>67500</v>
      </c>
      <c r="Z1127" s="226"/>
      <c r="AA1127" s="241">
        <f t="shared" si="9"/>
        <v>0</v>
      </c>
      <c r="AB1127" s="237" t="s">
        <v>9922</v>
      </c>
    </row>
    <row r="1128" spans="1:28" ht="15" customHeight="1">
      <c r="A1128" s="109">
        <v>1119</v>
      </c>
      <c r="B1128" s="222" t="str">
        <f t="shared" si="8"/>
        <v>Klik Disini</v>
      </c>
      <c r="C1128" s="223" t="s">
        <v>9923</v>
      </c>
      <c r="D1128" s="223"/>
      <c r="E1128" s="223" t="s">
        <v>9924</v>
      </c>
      <c r="F1128" s="223" t="s">
        <v>9925</v>
      </c>
      <c r="G1128" s="223" t="s">
        <v>9926</v>
      </c>
      <c r="H1128" s="223" t="s">
        <v>9178</v>
      </c>
      <c r="I1128" s="258" t="s">
        <v>446</v>
      </c>
      <c r="J1128" s="186" t="s">
        <v>367</v>
      </c>
      <c r="K1128" s="223" t="s">
        <v>447</v>
      </c>
      <c r="L1128" s="223"/>
      <c r="M1128" s="259" t="s">
        <v>447</v>
      </c>
      <c r="N1128" s="223" t="s">
        <v>449</v>
      </c>
      <c r="O1128" s="223" t="s">
        <v>3419</v>
      </c>
      <c r="P1128" s="260">
        <v>2004</v>
      </c>
      <c r="Q1128" s="260">
        <v>2018</v>
      </c>
      <c r="R1128" s="223" t="s">
        <v>3412</v>
      </c>
      <c r="S1128" s="223" t="s">
        <v>78</v>
      </c>
      <c r="T1128" s="223" t="s">
        <v>451</v>
      </c>
      <c r="U1128" s="261">
        <v>117</v>
      </c>
      <c r="V1128" s="86" t="s">
        <v>452</v>
      </c>
      <c r="W1128" s="223" t="s">
        <v>843</v>
      </c>
      <c r="X1128" s="225" t="s">
        <v>9927</v>
      </c>
      <c r="Y1128" s="262">
        <v>50500</v>
      </c>
      <c r="Z1128" s="226"/>
      <c r="AA1128" s="241">
        <f t="shared" si="9"/>
        <v>0</v>
      </c>
      <c r="AB1128" s="237" t="s">
        <v>9928</v>
      </c>
    </row>
    <row r="1129" spans="1:28" ht="15" customHeight="1">
      <c r="A1129" s="109">
        <v>1120</v>
      </c>
      <c r="B1129" s="222" t="str">
        <f t="shared" si="8"/>
        <v>Klik Disini</v>
      </c>
      <c r="C1129" s="223" t="s">
        <v>9929</v>
      </c>
      <c r="D1129" s="223"/>
      <c r="E1129" s="223" t="s">
        <v>9930</v>
      </c>
      <c r="F1129" s="223" t="s">
        <v>9931</v>
      </c>
      <c r="G1129" s="223" t="s">
        <v>9932</v>
      </c>
      <c r="H1129" s="223" t="s">
        <v>4580</v>
      </c>
      <c r="I1129" s="258" t="s">
        <v>592</v>
      </c>
      <c r="J1129" s="186" t="s">
        <v>322</v>
      </c>
      <c r="K1129" s="264"/>
      <c r="L1129" s="264"/>
      <c r="M1129" s="265"/>
      <c r="N1129" s="223" t="s">
        <v>449</v>
      </c>
      <c r="O1129" s="223" t="s">
        <v>3419</v>
      </c>
      <c r="P1129" s="260">
        <v>2011</v>
      </c>
      <c r="Q1129" s="260">
        <v>2018</v>
      </c>
      <c r="R1129" s="223" t="s">
        <v>3643</v>
      </c>
      <c r="S1129" s="223" t="s">
        <v>78</v>
      </c>
      <c r="T1129" s="223" t="s">
        <v>451</v>
      </c>
      <c r="U1129" s="261">
        <v>168</v>
      </c>
      <c r="V1129" s="86" t="s">
        <v>452</v>
      </c>
      <c r="W1129" s="223" t="s">
        <v>8299</v>
      </c>
      <c r="X1129" s="225" t="s">
        <v>9933</v>
      </c>
      <c r="Y1129" s="262">
        <v>86000</v>
      </c>
      <c r="Z1129" s="226"/>
      <c r="AA1129" s="241">
        <f t="shared" si="9"/>
        <v>0</v>
      </c>
      <c r="AB1129" s="237" t="s">
        <v>9934</v>
      </c>
    </row>
    <row r="1130" spans="1:28" ht="15" customHeight="1">
      <c r="A1130" s="109">
        <v>1121</v>
      </c>
      <c r="B1130" s="222" t="str">
        <f t="shared" si="8"/>
        <v>Klik Disini</v>
      </c>
      <c r="C1130" s="223" t="s">
        <v>9935</v>
      </c>
      <c r="D1130" s="223"/>
      <c r="E1130" s="223" t="s">
        <v>3548</v>
      </c>
      <c r="F1130" s="223" t="s">
        <v>9936</v>
      </c>
      <c r="G1130" s="223" t="s">
        <v>9937</v>
      </c>
      <c r="H1130" s="223" t="s">
        <v>3473</v>
      </c>
      <c r="I1130" s="258" t="s">
        <v>446</v>
      </c>
      <c r="J1130" s="186" t="s">
        <v>345</v>
      </c>
      <c r="K1130" s="264"/>
      <c r="L1130" s="264"/>
      <c r="M1130" s="265"/>
      <c r="N1130" s="223" t="s">
        <v>449</v>
      </c>
      <c r="O1130" s="223" t="s">
        <v>3419</v>
      </c>
      <c r="P1130" s="260">
        <v>2010</v>
      </c>
      <c r="Q1130" s="260">
        <v>2018</v>
      </c>
      <c r="R1130" s="223" t="s">
        <v>3412</v>
      </c>
      <c r="S1130" s="223" t="s">
        <v>78</v>
      </c>
      <c r="T1130" s="223" t="s">
        <v>451</v>
      </c>
      <c r="U1130" s="261">
        <v>240</v>
      </c>
      <c r="V1130" s="86" t="s">
        <v>452</v>
      </c>
      <c r="W1130" s="223" t="s">
        <v>1529</v>
      </c>
      <c r="X1130" s="225" t="s">
        <v>9938</v>
      </c>
      <c r="Y1130" s="262">
        <v>91000</v>
      </c>
      <c r="Z1130" s="226"/>
      <c r="AA1130" s="241">
        <f t="shared" si="9"/>
        <v>0</v>
      </c>
      <c r="AB1130" s="237" t="s">
        <v>9939</v>
      </c>
    </row>
    <row r="1131" spans="1:28" ht="15" customHeight="1">
      <c r="A1131" s="109">
        <v>1122</v>
      </c>
      <c r="B1131" s="222" t="str">
        <f t="shared" si="8"/>
        <v>Klik Disini</v>
      </c>
      <c r="C1131" s="223" t="s">
        <v>9940</v>
      </c>
      <c r="D1131" s="223"/>
      <c r="E1131" s="223" t="s">
        <v>9941</v>
      </c>
      <c r="F1131" s="223" t="s">
        <v>9942</v>
      </c>
      <c r="G1131" s="223" t="s">
        <v>9943</v>
      </c>
      <c r="H1131" s="223" t="s">
        <v>3912</v>
      </c>
      <c r="I1131" s="258" t="s">
        <v>446</v>
      </c>
      <c r="J1131" s="186" t="s">
        <v>367</v>
      </c>
      <c r="K1131" s="223" t="s">
        <v>447</v>
      </c>
      <c r="L1131" s="223"/>
      <c r="M1131" s="259" t="s">
        <v>447</v>
      </c>
      <c r="N1131" s="223"/>
      <c r="O1131" s="223"/>
      <c r="P1131" s="260">
        <v>2008</v>
      </c>
      <c r="Q1131" s="260">
        <v>2018</v>
      </c>
      <c r="R1131" s="223" t="s">
        <v>3412</v>
      </c>
      <c r="S1131" s="223" t="s">
        <v>78</v>
      </c>
      <c r="T1131" s="223"/>
      <c r="U1131" s="261">
        <v>80</v>
      </c>
      <c r="V1131" s="86" t="s">
        <v>452</v>
      </c>
      <c r="W1131" s="223" t="s">
        <v>796</v>
      </c>
      <c r="X1131" s="225" t="s">
        <v>9944</v>
      </c>
      <c r="Y1131" s="262">
        <v>40500</v>
      </c>
      <c r="Z1131" s="226"/>
      <c r="AA1131" s="241">
        <f t="shared" si="9"/>
        <v>0</v>
      </c>
      <c r="AB1131" s="237" t="s">
        <v>9945</v>
      </c>
    </row>
    <row r="1132" spans="1:28" ht="15" customHeight="1">
      <c r="A1132" s="109">
        <v>1123</v>
      </c>
      <c r="B1132" s="222" t="str">
        <f t="shared" si="8"/>
        <v>Klik Disini</v>
      </c>
      <c r="C1132" s="223" t="s">
        <v>9946</v>
      </c>
      <c r="D1132" s="223"/>
      <c r="E1132" s="223" t="s">
        <v>3548</v>
      </c>
      <c r="F1132" s="223" t="s">
        <v>9947</v>
      </c>
      <c r="G1132" s="223" t="s">
        <v>9948</v>
      </c>
      <c r="H1132" s="223" t="s">
        <v>3473</v>
      </c>
      <c r="I1132" s="258" t="s">
        <v>446</v>
      </c>
      <c r="J1132" s="186" t="s">
        <v>345</v>
      </c>
      <c r="K1132" s="264"/>
      <c r="L1132" s="264"/>
      <c r="M1132" s="265"/>
      <c r="N1132" s="223" t="s">
        <v>449</v>
      </c>
      <c r="O1132" s="223" t="s">
        <v>3419</v>
      </c>
      <c r="P1132" s="260">
        <v>2010</v>
      </c>
      <c r="Q1132" s="260">
        <v>2018</v>
      </c>
      <c r="R1132" s="223" t="s">
        <v>3412</v>
      </c>
      <c r="S1132" s="223" t="s">
        <v>78</v>
      </c>
      <c r="T1132" s="223" t="s">
        <v>451</v>
      </c>
      <c r="U1132" s="261">
        <v>432</v>
      </c>
      <c r="V1132" s="86" t="s">
        <v>452</v>
      </c>
      <c r="W1132" s="223" t="s">
        <v>3427</v>
      </c>
      <c r="X1132" s="225" t="s">
        <v>9949</v>
      </c>
      <c r="Y1132" s="262">
        <v>136000</v>
      </c>
      <c r="Z1132" s="226"/>
      <c r="AA1132" s="241">
        <f t="shared" si="9"/>
        <v>0</v>
      </c>
      <c r="AB1132" s="237" t="s">
        <v>9950</v>
      </c>
    </row>
    <row r="1133" spans="1:28" ht="15" customHeight="1">
      <c r="A1133" s="109">
        <v>1124</v>
      </c>
      <c r="B1133" s="222" t="str">
        <f t="shared" si="8"/>
        <v>Klik Disini</v>
      </c>
      <c r="C1133" s="223" t="s">
        <v>9951</v>
      </c>
      <c r="D1133" s="223"/>
      <c r="E1133" s="223" t="s">
        <v>9952</v>
      </c>
      <c r="F1133" s="223" t="s">
        <v>9953</v>
      </c>
      <c r="G1133" s="223" t="s">
        <v>9954</v>
      </c>
      <c r="H1133" s="223" t="s">
        <v>3473</v>
      </c>
      <c r="I1133" s="258" t="s">
        <v>446</v>
      </c>
      <c r="J1133" s="186" t="s">
        <v>345</v>
      </c>
      <c r="K1133" s="264"/>
      <c r="L1133" s="264"/>
      <c r="M1133" s="265"/>
      <c r="N1133" s="223" t="s">
        <v>449</v>
      </c>
      <c r="O1133" s="223" t="s">
        <v>3419</v>
      </c>
      <c r="P1133" s="260">
        <v>2010</v>
      </c>
      <c r="Q1133" s="260">
        <v>2018</v>
      </c>
      <c r="R1133" s="223" t="s">
        <v>3412</v>
      </c>
      <c r="S1133" s="223" t="s">
        <v>78</v>
      </c>
      <c r="T1133" s="223" t="s">
        <v>451</v>
      </c>
      <c r="U1133" s="261">
        <v>192</v>
      </c>
      <c r="V1133" s="86" t="s">
        <v>452</v>
      </c>
      <c r="W1133" s="223" t="s">
        <v>5714</v>
      </c>
      <c r="X1133" s="225" t="s">
        <v>9955</v>
      </c>
      <c r="Y1133" s="262">
        <v>57500</v>
      </c>
      <c r="Z1133" s="226"/>
      <c r="AA1133" s="241">
        <f t="shared" si="9"/>
        <v>0</v>
      </c>
      <c r="AB1133" s="237" t="s">
        <v>9956</v>
      </c>
    </row>
    <row r="1134" spans="1:28" ht="15" customHeight="1">
      <c r="A1134" s="109">
        <v>1125</v>
      </c>
      <c r="B1134" s="222" t="str">
        <f t="shared" si="8"/>
        <v>Klik Disini</v>
      </c>
      <c r="C1134" s="223" t="s">
        <v>9957</v>
      </c>
      <c r="D1134" s="223"/>
      <c r="E1134" s="223" t="s">
        <v>9958</v>
      </c>
      <c r="F1134" s="223" t="s">
        <v>9959</v>
      </c>
      <c r="G1134" s="223" t="s">
        <v>9960</v>
      </c>
      <c r="H1134" s="223" t="s">
        <v>3912</v>
      </c>
      <c r="I1134" s="258" t="s">
        <v>446</v>
      </c>
      <c r="J1134" s="186" t="s">
        <v>367</v>
      </c>
      <c r="K1134" s="223" t="s">
        <v>447</v>
      </c>
      <c r="L1134" s="223"/>
      <c r="M1134" s="259" t="s">
        <v>447</v>
      </c>
      <c r="N1134" s="223" t="s">
        <v>449</v>
      </c>
      <c r="O1134" s="223" t="s">
        <v>3419</v>
      </c>
      <c r="P1134" s="260">
        <v>2009</v>
      </c>
      <c r="Q1134" s="260">
        <v>2018</v>
      </c>
      <c r="R1134" s="223" t="s">
        <v>3412</v>
      </c>
      <c r="S1134" s="223" t="s">
        <v>78</v>
      </c>
      <c r="T1134" s="223" t="s">
        <v>451</v>
      </c>
      <c r="U1134" s="261">
        <v>256</v>
      </c>
      <c r="V1134" s="86" t="s">
        <v>452</v>
      </c>
      <c r="W1134" s="223" t="s">
        <v>6968</v>
      </c>
      <c r="X1134" s="225" t="s">
        <v>9961</v>
      </c>
      <c r="Y1134" s="262">
        <v>84000</v>
      </c>
      <c r="Z1134" s="226"/>
      <c r="AA1134" s="241">
        <f t="shared" si="9"/>
        <v>0</v>
      </c>
      <c r="AB1134" s="237" t="s">
        <v>9962</v>
      </c>
    </row>
    <row r="1135" spans="1:28" ht="15" customHeight="1">
      <c r="A1135" s="109">
        <v>1126</v>
      </c>
      <c r="B1135" s="222" t="str">
        <f t="shared" si="8"/>
        <v>Klik Disini</v>
      </c>
      <c r="C1135" s="223" t="s">
        <v>9963</v>
      </c>
      <c r="D1135" s="223"/>
      <c r="E1135" s="223" t="s">
        <v>9964</v>
      </c>
      <c r="F1135" s="223" t="s">
        <v>9965</v>
      </c>
      <c r="G1135" s="223" t="s">
        <v>9966</v>
      </c>
      <c r="H1135" s="223" t="s">
        <v>1056</v>
      </c>
      <c r="I1135" s="258" t="s">
        <v>583</v>
      </c>
      <c r="J1135" s="186" t="s">
        <v>265</v>
      </c>
      <c r="K1135" s="264"/>
      <c r="L1135" s="264"/>
      <c r="M1135" s="265"/>
      <c r="N1135" s="223" t="s">
        <v>449</v>
      </c>
      <c r="O1135" s="223" t="s">
        <v>3419</v>
      </c>
      <c r="P1135" s="260">
        <v>2007</v>
      </c>
      <c r="Q1135" s="260">
        <v>2018</v>
      </c>
      <c r="R1135" s="223" t="s">
        <v>3480</v>
      </c>
      <c r="S1135" s="223" t="s">
        <v>78</v>
      </c>
      <c r="T1135" s="223" t="s">
        <v>451</v>
      </c>
      <c r="U1135" s="261">
        <v>88</v>
      </c>
      <c r="V1135" s="86" t="s">
        <v>452</v>
      </c>
      <c r="W1135" s="223" t="s">
        <v>1633</v>
      </c>
      <c r="X1135" s="225" t="s">
        <v>9967</v>
      </c>
      <c r="Y1135" s="262">
        <v>48000</v>
      </c>
      <c r="Z1135" s="226"/>
      <c r="AA1135" s="241">
        <f t="shared" si="9"/>
        <v>0</v>
      </c>
      <c r="AB1135" s="237" t="s">
        <v>9968</v>
      </c>
    </row>
    <row r="1136" spans="1:28" ht="15" customHeight="1">
      <c r="A1136" s="109">
        <v>1127</v>
      </c>
      <c r="B1136" s="222" t="str">
        <f t="shared" si="8"/>
        <v>Klik Disini</v>
      </c>
      <c r="C1136" s="223" t="s">
        <v>9969</v>
      </c>
      <c r="D1136" s="223"/>
      <c r="E1136" s="223" t="s">
        <v>9970</v>
      </c>
      <c r="F1136" s="223" t="s">
        <v>9971</v>
      </c>
      <c r="G1136" s="223" t="s">
        <v>9972</v>
      </c>
      <c r="H1136" s="223" t="s">
        <v>3912</v>
      </c>
      <c r="I1136" s="258" t="s">
        <v>446</v>
      </c>
      <c r="J1136" s="186" t="s">
        <v>367</v>
      </c>
      <c r="K1136" s="223" t="s">
        <v>447</v>
      </c>
      <c r="L1136" s="223"/>
      <c r="M1136" s="259" t="s">
        <v>447</v>
      </c>
      <c r="N1136" s="223"/>
      <c r="O1136" s="223"/>
      <c r="P1136" s="260">
        <v>2008</v>
      </c>
      <c r="Q1136" s="260">
        <v>2018</v>
      </c>
      <c r="R1136" s="223" t="s">
        <v>3412</v>
      </c>
      <c r="S1136" s="223" t="s">
        <v>78</v>
      </c>
      <c r="T1136" s="223"/>
      <c r="U1136" s="261">
        <v>184</v>
      </c>
      <c r="V1136" s="86" t="s">
        <v>452</v>
      </c>
      <c r="W1136" s="223" t="s">
        <v>1124</v>
      </c>
      <c r="X1136" s="225" t="s">
        <v>9973</v>
      </c>
      <c r="Y1136" s="262">
        <v>62500</v>
      </c>
      <c r="Z1136" s="226"/>
      <c r="AA1136" s="241">
        <f t="shared" si="9"/>
        <v>0</v>
      </c>
      <c r="AB1136" s="237" t="s">
        <v>9974</v>
      </c>
    </row>
    <row r="1137" spans="1:28" ht="15" customHeight="1">
      <c r="A1137" s="109">
        <v>1128</v>
      </c>
      <c r="B1137" s="222" t="str">
        <f t="shared" si="8"/>
        <v>Klik Disini</v>
      </c>
      <c r="C1137" s="223" t="s">
        <v>9975</v>
      </c>
      <c r="D1137" s="223"/>
      <c r="E1137" s="223" t="s">
        <v>9976</v>
      </c>
      <c r="F1137" s="223" t="s">
        <v>9977</v>
      </c>
      <c r="G1137" s="223" t="s">
        <v>9978</v>
      </c>
      <c r="H1137" s="223" t="s">
        <v>3473</v>
      </c>
      <c r="I1137" s="258" t="s">
        <v>446</v>
      </c>
      <c r="J1137" s="186" t="s">
        <v>345</v>
      </c>
      <c r="K1137" s="223"/>
      <c r="L1137" s="264"/>
      <c r="M1137" s="265"/>
      <c r="N1137" s="223" t="s">
        <v>449</v>
      </c>
      <c r="O1137" s="223" t="s">
        <v>3419</v>
      </c>
      <c r="P1137" s="260">
        <v>2005</v>
      </c>
      <c r="Q1137" s="260">
        <v>2018</v>
      </c>
      <c r="R1137" s="223" t="s">
        <v>3412</v>
      </c>
      <c r="S1137" s="223" t="s">
        <v>78</v>
      </c>
      <c r="T1137" s="223" t="s">
        <v>451</v>
      </c>
      <c r="U1137" s="261">
        <v>208</v>
      </c>
      <c r="V1137" s="86" t="s">
        <v>452</v>
      </c>
      <c r="W1137" s="223" t="s">
        <v>2911</v>
      </c>
      <c r="X1137" s="225" t="s">
        <v>9979</v>
      </c>
      <c r="Y1137" s="262">
        <v>67500</v>
      </c>
      <c r="Z1137" s="226"/>
      <c r="AA1137" s="241">
        <f t="shared" si="9"/>
        <v>0</v>
      </c>
      <c r="AB1137" s="237" t="s">
        <v>9980</v>
      </c>
    </row>
    <row r="1138" spans="1:28" ht="15" customHeight="1">
      <c r="A1138" s="109">
        <v>1129</v>
      </c>
      <c r="B1138" s="222" t="str">
        <f t="shared" si="8"/>
        <v>Klik Disini</v>
      </c>
      <c r="C1138" s="223" t="s">
        <v>9981</v>
      </c>
      <c r="D1138" s="223"/>
      <c r="E1138" s="223" t="s">
        <v>9982</v>
      </c>
      <c r="F1138" s="223" t="s">
        <v>9983</v>
      </c>
      <c r="G1138" s="223" t="s">
        <v>9984</v>
      </c>
      <c r="H1138" s="223" t="s">
        <v>3473</v>
      </c>
      <c r="I1138" s="258" t="s">
        <v>446</v>
      </c>
      <c r="J1138" s="186" t="s">
        <v>345</v>
      </c>
      <c r="K1138" s="223"/>
      <c r="L1138" s="264"/>
      <c r="M1138" s="265"/>
      <c r="N1138" s="223" t="s">
        <v>449</v>
      </c>
      <c r="O1138" s="223" t="s">
        <v>3419</v>
      </c>
      <c r="P1138" s="260">
        <v>2009</v>
      </c>
      <c r="Q1138" s="260">
        <v>2018</v>
      </c>
      <c r="R1138" s="223" t="s">
        <v>3412</v>
      </c>
      <c r="S1138" s="223" t="s">
        <v>78</v>
      </c>
      <c r="T1138" s="223" t="s">
        <v>451</v>
      </c>
      <c r="U1138" s="261">
        <v>312</v>
      </c>
      <c r="V1138" s="86" t="s">
        <v>452</v>
      </c>
      <c r="W1138" s="223" t="s">
        <v>6446</v>
      </c>
      <c r="X1138" s="225" t="s">
        <v>9985</v>
      </c>
      <c r="Y1138" s="262">
        <v>95500</v>
      </c>
      <c r="Z1138" s="226"/>
      <c r="AA1138" s="241">
        <f t="shared" si="9"/>
        <v>0</v>
      </c>
      <c r="AB1138" s="237" t="s">
        <v>9986</v>
      </c>
    </row>
    <row r="1139" spans="1:28" ht="15" customHeight="1">
      <c r="A1139" s="109">
        <v>1130</v>
      </c>
      <c r="B1139" s="222" t="str">
        <f t="shared" si="8"/>
        <v>Klik Disini</v>
      </c>
      <c r="C1139" s="223" t="s">
        <v>9987</v>
      </c>
      <c r="D1139" s="223"/>
      <c r="E1139" s="223" t="s">
        <v>9988</v>
      </c>
      <c r="F1139" s="223" t="s">
        <v>9989</v>
      </c>
      <c r="G1139" s="223" t="s">
        <v>9990</v>
      </c>
      <c r="H1139" s="223" t="s">
        <v>3912</v>
      </c>
      <c r="I1139" s="258" t="s">
        <v>446</v>
      </c>
      <c r="J1139" s="186" t="s">
        <v>367</v>
      </c>
      <c r="K1139" s="264"/>
      <c r="L1139" s="264"/>
      <c r="M1139" s="265"/>
      <c r="N1139" s="223" t="s">
        <v>449</v>
      </c>
      <c r="O1139" s="223" t="s">
        <v>3419</v>
      </c>
      <c r="P1139" s="260">
        <v>2017</v>
      </c>
      <c r="Q1139" s="260">
        <v>2018</v>
      </c>
      <c r="R1139" s="223" t="s">
        <v>3412</v>
      </c>
      <c r="S1139" s="223" t="s">
        <v>78</v>
      </c>
      <c r="T1139" s="223" t="s">
        <v>451</v>
      </c>
      <c r="U1139" s="261">
        <v>256</v>
      </c>
      <c r="V1139" s="86" t="s">
        <v>452</v>
      </c>
      <c r="W1139" s="223" t="s">
        <v>1352</v>
      </c>
      <c r="X1139" s="225" t="s">
        <v>9991</v>
      </c>
      <c r="Y1139" s="262">
        <v>63500</v>
      </c>
      <c r="Z1139" s="226"/>
      <c r="AA1139" s="241">
        <f t="shared" si="9"/>
        <v>0</v>
      </c>
      <c r="AB1139" s="237" t="s">
        <v>9992</v>
      </c>
    </row>
    <row r="1140" spans="1:28" ht="15" customHeight="1">
      <c r="A1140" s="109">
        <v>1131</v>
      </c>
      <c r="B1140" s="222" t="str">
        <f t="shared" si="8"/>
        <v>Klik Disini</v>
      </c>
      <c r="C1140" s="223" t="s">
        <v>9993</v>
      </c>
      <c r="D1140" s="223"/>
      <c r="E1140" s="223" t="s">
        <v>6892</v>
      </c>
      <c r="F1140" s="223" t="s">
        <v>9994</v>
      </c>
      <c r="G1140" s="223" t="s">
        <v>9995</v>
      </c>
      <c r="H1140" s="223" t="s">
        <v>553</v>
      </c>
      <c r="I1140" s="258" t="s">
        <v>1844</v>
      </c>
      <c r="J1140" s="186" t="s">
        <v>397</v>
      </c>
      <c r="K1140" s="223"/>
      <c r="L1140" s="264"/>
      <c r="M1140" s="265"/>
      <c r="N1140" s="223" t="s">
        <v>449</v>
      </c>
      <c r="O1140" s="223" t="s">
        <v>3419</v>
      </c>
      <c r="P1140" s="260">
        <v>2006</v>
      </c>
      <c r="Q1140" s="260">
        <v>2018</v>
      </c>
      <c r="R1140" s="223" t="s">
        <v>3412</v>
      </c>
      <c r="S1140" s="223" t="s">
        <v>78</v>
      </c>
      <c r="T1140" s="223" t="s">
        <v>451</v>
      </c>
      <c r="U1140" s="261">
        <v>206</v>
      </c>
      <c r="V1140" s="86" t="s">
        <v>452</v>
      </c>
      <c r="W1140" s="223" t="s">
        <v>471</v>
      </c>
      <c r="X1140" s="225" t="s">
        <v>9996</v>
      </c>
      <c r="Y1140" s="262">
        <v>67500</v>
      </c>
      <c r="Z1140" s="226"/>
      <c r="AA1140" s="241">
        <f t="shared" si="9"/>
        <v>0</v>
      </c>
      <c r="AB1140" s="237" t="s">
        <v>9997</v>
      </c>
    </row>
    <row r="1141" spans="1:28" ht="15" customHeight="1">
      <c r="A1141" s="109">
        <v>1132</v>
      </c>
      <c r="B1141" s="222" t="str">
        <f t="shared" si="8"/>
        <v>Klik Disini</v>
      </c>
      <c r="C1141" s="223" t="s">
        <v>9998</v>
      </c>
      <c r="D1141" s="223"/>
      <c r="E1141" s="223" t="s">
        <v>4518</v>
      </c>
      <c r="F1141" s="223" t="s">
        <v>9999</v>
      </c>
      <c r="G1141" s="223" t="s">
        <v>10000</v>
      </c>
      <c r="H1141" s="223" t="s">
        <v>3912</v>
      </c>
      <c r="I1141" s="258" t="s">
        <v>446</v>
      </c>
      <c r="J1141" s="186" t="s">
        <v>367</v>
      </c>
      <c r="K1141" s="223"/>
      <c r="L1141" s="264"/>
      <c r="M1141" s="265"/>
      <c r="N1141" s="223" t="s">
        <v>449</v>
      </c>
      <c r="O1141" s="223" t="s">
        <v>3419</v>
      </c>
      <c r="P1141" s="260">
        <v>2008</v>
      </c>
      <c r="Q1141" s="260">
        <v>2018</v>
      </c>
      <c r="R1141" s="223" t="s">
        <v>3412</v>
      </c>
      <c r="S1141" s="223" t="s">
        <v>78</v>
      </c>
      <c r="T1141" s="223" t="s">
        <v>451</v>
      </c>
      <c r="U1141" s="261">
        <v>136</v>
      </c>
      <c r="V1141" s="86" t="s">
        <v>452</v>
      </c>
      <c r="W1141" s="223" t="s">
        <v>8358</v>
      </c>
      <c r="X1141" s="225" t="s">
        <v>10001</v>
      </c>
      <c r="Y1141" s="262">
        <v>56000</v>
      </c>
      <c r="Z1141" s="226"/>
      <c r="AA1141" s="241">
        <f t="shared" si="9"/>
        <v>0</v>
      </c>
      <c r="AB1141" s="237" t="s">
        <v>10002</v>
      </c>
    </row>
    <row r="1142" spans="1:28" ht="15" customHeight="1">
      <c r="A1142" s="109">
        <v>1133</v>
      </c>
      <c r="B1142" s="222" t="str">
        <f t="shared" si="8"/>
        <v>Klik Disini</v>
      </c>
      <c r="C1142" s="223" t="s">
        <v>10003</v>
      </c>
      <c r="D1142" s="223"/>
      <c r="E1142" s="223" t="s">
        <v>10004</v>
      </c>
      <c r="F1142" s="223" t="s">
        <v>10005</v>
      </c>
      <c r="G1142" s="223" t="s">
        <v>10006</v>
      </c>
      <c r="H1142" s="223" t="s">
        <v>3912</v>
      </c>
      <c r="I1142" s="258" t="s">
        <v>446</v>
      </c>
      <c r="J1142" s="186" t="s">
        <v>367</v>
      </c>
      <c r="K1142" s="223" t="s">
        <v>447</v>
      </c>
      <c r="L1142" s="223"/>
      <c r="M1142" s="259" t="s">
        <v>447</v>
      </c>
      <c r="N1142" s="223"/>
      <c r="O1142" s="223"/>
      <c r="P1142" s="260">
        <v>2009</v>
      </c>
      <c r="Q1142" s="260">
        <v>2018</v>
      </c>
      <c r="R1142" s="223" t="s">
        <v>3412</v>
      </c>
      <c r="S1142" s="223" t="s">
        <v>78</v>
      </c>
      <c r="T1142" s="223"/>
      <c r="U1142" s="261">
        <v>86</v>
      </c>
      <c r="V1142" s="86" t="s">
        <v>452</v>
      </c>
      <c r="W1142" s="223" t="s">
        <v>524</v>
      </c>
      <c r="X1142" s="225" t="s">
        <v>10007</v>
      </c>
      <c r="Y1142" s="262">
        <v>42000</v>
      </c>
      <c r="Z1142" s="226"/>
      <c r="AA1142" s="241">
        <f t="shared" si="9"/>
        <v>0</v>
      </c>
      <c r="AB1142" s="237" t="s">
        <v>10008</v>
      </c>
    </row>
    <row r="1143" spans="1:28" ht="15" customHeight="1">
      <c r="A1143" s="109">
        <v>1134</v>
      </c>
      <c r="B1143" s="222" t="str">
        <f t="shared" si="8"/>
        <v>Klik Disini</v>
      </c>
      <c r="C1143" s="223" t="s">
        <v>10009</v>
      </c>
      <c r="D1143" s="223"/>
      <c r="E1143" s="223" t="s">
        <v>9958</v>
      </c>
      <c r="F1143" s="223" t="s">
        <v>10010</v>
      </c>
      <c r="G1143" s="223" t="s">
        <v>10011</v>
      </c>
      <c r="H1143" s="223" t="s">
        <v>3912</v>
      </c>
      <c r="I1143" s="258" t="s">
        <v>446</v>
      </c>
      <c r="J1143" s="186" t="s">
        <v>367</v>
      </c>
      <c r="K1143" s="223" t="s">
        <v>447</v>
      </c>
      <c r="L1143" s="223"/>
      <c r="M1143" s="259" t="s">
        <v>447</v>
      </c>
      <c r="N1143" s="223"/>
      <c r="O1143" s="223"/>
      <c r="P1143" s="260">
        <v>2008</v>
      </c>
      <c r="Q1143" s="260">
        <v>2018</v>
      </c>
      <c r="R1143" s="223" t="s">
        <v>3412</v>
      </c>
      <c r="S1143" s="223" t="s">
        <v>78</v>
      </c>
      <c r="T1143" s="223"/>
      <c r="U1143" s="261">
        <v>190</v>
      </c>
      <c r="V1143" s="86" t="s">
        <v>452</v>
      </c>
      <c r="W1143" s="223" t="s">
        <v>4777</v>
      </c>
      <c r="X1143" s="225" t="s">
        <v>10012</v>
      </c>
      <c r="Y1143" s="262">
        <v>48500</v>
      </c>
      <c r="Z1143" s="226"/>
      <c r="AA1143" s="241">
        <f t="shared" si="9"/>
        <v>0</v>
      </c>
      <c r="AB1143" s="237" t="s">
        <v>10013</v>
      </c>
    </row>
    <row r="1144" spans="1:28" ht="15" customHeight="1">
      <c r="A1144" s="109">
        <v>1135</v>
      </c>
      <c r="B1144" s="222" t="str">
        <f t="shared" si="8"/>
        <v>Klik Disini</v>
      </c>
      <c r="C1144" s="223" t="s">
        <v>10014</v>
      </c>
      <c r="D1144" s="223"/>
      <c r="E1144" s="223" t="s">
        <v>10015</v>
      </c>
      <c r="F1144" s="223" t="s">
        <v>10016</v>
      </c>
      <c r="G1144" s="223" t="s">
        <v>10017</v>
      </c>
      <c r="H1144" s="223" t="s">
        <v>3811</v>
      </c>
      <c r="I1144" s="258" t="s">
        <v>1844</v>
      </c>
      <c r="J1144" s="186" t="s">
        <v>397</v>
      </c>
      <c r="K1144" s="223" t="s">
        <v>1953</v>
      </c>
      <c r="L1144" s="223"/>
      <c r="M1144" s="259" t="s">
        <v>447</v>
      </c>
      <c r="N1144" s="223" t="s">
        <v>449</v>
      </c>
      <c r="O1144" s="223" t="s">
        <v>450</v>
      </c>
      <c r="P1144" s="260">
        <v>2009</v>
      </c>
      <c r="Q1144" s="260">
        <v>2018</v>
      </c>
      <c r="R1144" s="223" t="s">
        <v>3412</v>
      </c>
      <c r="S1144" s="223" t="s">
        <v>78</v>
      </c>
      <c r="T1144" s="223" t="s">
        <v>451</v>
      </c>
      <c r="U1144" s="261">
        <v>288</v>
      </c>
      <c r="V1144" s="86" t="s">
        <v>452</v>
      </c>
      <c r="W1144" s="223" t="s">
        <v>1252</v>
      </c>
      <c r="X1144" s="225" t="s">
        <v>10018</v>
      </c>
      <c r="Y1144" s="262">
        <v>80000</v>
      </c>
      <c r="Z1144" s="226"/>
      <c r="AA1144" s="241">
        <f t="shared" si="9"/>
        <v>0</v>
      </c>
      <c r="AB1144" s="237" t="s">
        <v>10019</v>
      </c>
    </row>
    <row r="1145" spans="1:28" ht="15" customHeight="1">
      <c r="A1145" s="109">
        <v>1136</v>
      </c>
      <c r="B1145" s="222" t="str">
        <f t="shared" si="8"/>
        <v>Klik Disini</v>
      </c>
      <c r="C1145" s="223" t="s">
        <v>10020</v>
      </c>
      <c r="D1145" s="223"/>
      <c r="E1145" s="223" t="s">
        <v>10021</v>
      </c>
      <c r="F1145" s="223" t="s">
        <v>10022</v>
      </c>
      <c r="G1145" s="223" t="s">
        <v>10023</v>
      </c>
      <c r="H1145" s="223" t="s">
        <v>3499</v>
      </c>
      <c r="I1145" s="258" t="s">
        <v>446</v>
      </c>
      <c r="J1145" s="186" t="s">
        <v>385</v>
      </c>
      <c r="K1145" s="223"/>
      <c r="L1145" s="264"/>
      <c r="M1145" s="265"/>
      <c r="N1145" s="223" t="s">
        <v>449</v>
      </c>
      <c r="O1145" s="223" t="s">
        <v>3419</v>
      </c>
      <c r="P1145" s="260">
        <v>2005</v>
      </c>
      <c r="Q1145" s="260">
        <v>2018</v>
      </c>
      <c r="R1145" s="223" t="s">
        <v>3412</v>
      </c>
      <c r="S1145" s="223" t="s">
        <v>78</v>
      </c>
      <c r="T1145" s="223" t="s">
        <v>451</v>
      </c>
      <c r="U1145" s="261">
        <v>78</v>
      </c>
      <c r="V1145" s="86" t="s">
        <v>452</v>
      </c>
      <c r="W1145" s="223" t="s">
        <v>8188</v>
      </c>
      <c r="X1145" s="225" t="s">
        <v>10024</v>
      </c>
      <c r="Y1145" s="262">
        <v>42000</v>
      </c>
      <c r="Z1145" s="226"/>
      <c r="AA1145" s="241">
        <f t="shared" si="9"/>
        <v>0</v>
      </c>
      <c r="AB1145" s="237" t="s">
        <v>10025</v>
      </c>
    </row>
    <row r="1146" spans="1:28" ht="15" customHeight="1">
      <c r="A1146" s="109">
        <v>1137</v>
      </c>
      <c r="B1146" s="222" t="str">
        <f t="shared" si="8"/>
        <v>Klik Disini</v>
      </c>
      <c r="C1146" s="223" t="s">
        <v>10026</v>
      </c>
      <c r="D1146" s="223"/>
      <c r="E1146" s="223" t="s">
        <v>10027</v>
      </c>
      <c r="F1146" s="223" t="s">
        <v>10028</v>
      </c>
      <c r="G1146" s="223" t="s">
        <v>10029</v>
      </c>
      <c r="H1146" s="223" t="s">
        <v>3912</v>
      </c>
      <c r="I1146" s="258" t="s">
        <v>446</v>
      </c>
      <c r="J1146" s="186" t="s">
        <v>367</v>
      </c>
      <c r="K1146" s="223" t="s">
        <v>447</v>
      </c>
      <c r="L1146" s="223"/>
      <c r="M1146" s="259" t="s">
        <v>447</v>
      </c>
      <c r="N1146" s="223" t="s">
        <v>449</v>
      </c>
      <c r="O1146" s="223" t="s">
        <v>3419</v>
      </c>
      <c r="P1146" s="260">
        <v>2001</v>
      </c>
      <c r="Q1146" s="260">
        <v>2018</v>
      </c>
      <c r="R1146" s="223" t="s">
        <v>3412</v>
      </c>
      <c r="S1146" s="223" t="s">
        <v>78</v>
      </c>
      <c r="T1146" s="223" t="s">
        <v>451</v>
      </c>
      <c r="U1146" s="261">
        <v>140</v>
      </c>
      <c r="V1146" s="86" t="s">
        <v>452</v>
      </c>
      <c r="W1146" s="223" t="s">
        <v>1794</v>
      </c>
      <c r="X1146" s="225" t="s">
        <v>10030</v>
      </c>
      <c r="Y1146" s="262">
        <v>53500</v>
      </c>
      <c r="Z1146" s="226"/>
      <c r="AA1146" s="241">
        <f t="shared" si="9"/>
        <v>0</v>
      </c>
      <c r="AB1146" s="237" t="s">
        <v>10031</v>
      </c>
    </row>
    <row r="1147" spans="1:28" ht="15" customHeight="1">
      <c r="A1147" s="109">
        <v>1138</v>
      </c>
      <c r="B1147" s="222" t="str">
        <f t="shared" si="8"/>
        <v>Klik Disini</v>
      </c>
      <c r="C1147" s="223" t="s">
        <v>10032</v>
      </c>
      <c r="D1147" s="223"/>
      <c r="E1147" s="223" t="s">
        <v>10033</v>
      </c>
      <c r="F1147" s="223" t="s">
        <v>10034</v>
      </c>
      <c r="G1147" s="223" t="s">
        <v>10035</v>
      </c>
      <c r="H1147" s="223" t="s">
        <v>3912</v>
      </c>
      <c r="I1147" s="258" t="s">
        <v>446</v>
      </c>
      <c r="J1147" s="186" t="s">
        <v>367</v>
      </c>
      <c r="K1147" s="223"/>
      <c r="L1147" s="264"/>
      <c r="M1147" s="265"/>
      <c r="N1147" s="223" t="s">
        <v>449</v>
      </c>
      <c r="O1147" s="223" t="s">
        <v>3419</v>
      </c>
      <c r="P1147" s="260">
        <v>2008</v>
      </c>
      <c r="Q1147" s="260">
        <v>2018</v>
      </c>
      <c r="R1147" s="223" t="s">
        <v>3412</v>
      </c>
      <c r="S1147" s="223" t="s">
        <v>78</v>
      </c>
      <c r="T1147" s="223" t="s">
        <v>451</v>
      </c>
      <c r="U1147" s="261">
        <v>184</v>
      </c>
      <c r="V1147" s="86" t="s">
        <v>452</v>
      </c>
      <c r="W1147" s="223" t="s">
        <v>7024</v>
      </c>
      <c r="X1147" s="225" t="s">
        <v>10036</v>
      </c>
      <c r="Y1147" s="262">
        <v>78500</v>
      </c>
      <c r="Z1147" s="226"/>
      <c r="AA1147" s="241">
        <f t="shared" si="9"/>
        <v>0</v>
      </c>
      <c r="AB1147" s="237" t="s">
        <v>10037</v>
      </c>
    </row>
    <row r="1148" spans="1:28" ht="15" customHeight="1">
      <c r="A1148" s="109">
        <v>1139</v>
      </c>
      <c r="B1148" s="222" t="str">
        <f t="shared" si="8"/>
        <v>Klik Disini</v>
      </c>
      <c r="C1148" s="223" t="s">
        <v>10038</v>
      </c>
      <c r="D1148" s="223"/>
      <c r="E1148" s="223" t="s">
        <v>10039</v>
      </c>
      <c r="F1148" s="223" t="s">
        <v>10040</v>
      </c>
      <c r="G1148" s="223" t="s">
        <v>10041</v>
      </c>
      <c r="H1148" s="223" t="s">
        <v>3912</v>
      </c>
      <c r="I1148" s="258" t="s">
        <v>446</v>
      </c>
      <c r="J1148" s="186" t="s">
        <v>367</v>
      </c>
      <c r="K1148" s="223" t="s">
        <v>447</v>
      </c>
      <c r="L1148" s="223"/>
      <c r="M1148" s="259" t="s">
        <v>447</v>
      </c>
      <c r="N1148" s="223"/>
      <c r="O1148" s="223"/>
      <c r="P1148" s="260">
        <v>2009</v>
      </c>
      <c r="Q1148" s="260">
        <v>2018</v>
      </c>
      <c r="R1148" s="223" t="s">
        <v>3412</v>
      </c>
      <c r="S1148" s="223" t="s">
        <v>78</v>
      </c>
      <c r="T1148" s="223"/>
      <c r="U1148" s="261">
        <v>132</v>
      </c>
      <c r="V1148" s="86" t="s">
        <v>452</v>
      </c>
      <c r="W1148" s="223" t="s">
        <v>4156</v>
      </c>
      <c r="X1148" s="225" t="s">
        <v>10042</v>
      </c>
      <c r="Y1148" s="262">
        <v>50500</v>
      </c>
      <c r="Z1148" s="226"/>
      <c r="AA1148" s="241">
        <f t="shared" si="9"/>
        <v>0</v>
      </c>
      <c r="AB1148" s="237" t="s">
        <v>10043</v>
      </c>
    </row>
    <row r="1149" spans="1:28" ht="15" customHeight="1">
      <c r="A1149" s="109">
        <v>1140</v>
      </c>
      <c r="B1149" s="222" t="str">
        <f t="shared" si="8"/>
        <v>Klik Disini</v>
      </c>
      <c r="C1149" s="223" t="s">
        <v>10044</v>
      </c>
      <c r="D1149" s="223"/>
      <c r="E1149" s="223" t="s">
        <v>10045</v>
      </c>
      <c r="F1149" s="223" t="s">
        <v>10046</v>
      </c>
      <c r="G1149" s="223" t="s">
        <v>10047</v>
      </c>
      <c r="H1149" s="223" t="s">
        <v>3912</v>
      </c>
      <c r="I1149" s="258" t="s">
        <v>446</v>
      </c>
      <c r="J1149" s="186" t="s">
        <v>367</v>
      </c>
      <c r="K1149" s="223"/>
      <c r="L1149" s="264"/>
      <c r="M1149" s="265"/>
      <c r="N1149" s="223" t="s">
        <v>449</v>
      </c>
      <c r="O1149" s="223" t="s">
        <v>3419</v>
      </c>
      <c r="P1149" s="260">
        <v>2008</v>
      </c>
      <c r="Q1149" s="260">
        <v>2018</v>
      </c>
      <c r="R1149" s="223" t="s">
        <v>3412</v>
      </c>
      <c r="S1149" s="223" t="s">
        <v>78</v>
      </c>
      <c r="T1149" s="223" t="s">
        <v>451</v>
      </c>
      <c r="U1149" s="261">
        <v>234</v>
      </c>
      <c r="V1149" s="86" t="s">
        <v>452</v>
      </c>
      <c r="W1149" s="223" t="s">
        <v>4453</v>
      </c>
      <c r="X1149" s="225" t="s">
        <v>10048</v>
      </c>
      <c r="Y1149" s="262">
        <v>80000</v>
      </c>
      <c r="Z1149" s="226"/>
      <c r="AA1149" s="241">
        <f t="shared" si="9"/>
        <v>0</v>
      </c>
      <c r="AB1149" s="237" t="s">
        <v>10049</v>
      </c>
    </row>
    <row r="1150" spans="1:28" ht="15" customHeight="1">
      <c r="A1150" s="109">
        <v>1141</v>
      </c>
      <c r="B1150" s="222" t="str">
        <f t="shared" si="8"/>
        <v>Klik Disini</v>
      </c>
      <c r="C1150" s="223" t="s">
        <v>10050</v>
      </c>
      <c r="D1150" s="223"/>
      <c r="E1150" s="223" t="s">
        <v>5100</v>
      </c>
      <c r="F1150" s="223" t="s">
        <v>10051</v>
      </c>
      <c r="G1150" s="223" t="s">
        <v>10052</v>
      </c>
      <c r="H1150" s="223" t="s">
        <v>4340</v>
      </c>
      <c r="I1150" s="258" t="s">
        <v>446</v>
      </c>
      <c r="J1150" s="186" t="s">
        <v>383</v>
      </c>
      <c r="K1150" s="223"/>
      <c r="L1150" s="264"/>
      <c r="M1150" s="265"/>
      <c r="N1150" s="223"/>
      <c r="O1150" s="223"/>
      <c r="P1150" s="260">
        <v>2009</v>
      </c>
      <c r="Q1150" s="260">
        <v>2018</v>
      </c>
      <c r="R1150" s="223" t="s">
        <v>3412</v>
      </c>
      <c r="S1150" s="223" t="s">
        <v>78</v>
      </c>
      <c r="T1150" s="223"/>
      <c r="U1150" s="261">
        <v>188</v>
      </c>
      <c r="V1150" s="86" t="s">
        <v>452</v>
      </c>
      <c r="W1150" s="223" t="s">
        <v>6538</v>
      </c>
      <c r="X1150" s="225" t="s">
        <v>10053</v>
      </c>
      <c r="Y1150" s="262">
        <v>59500</v>
      </c>
      <c r="Z1150" s="226"/>
      <c r="AA1150" s="241">
        <f t="shared" si="9"/>
        <v>0</v>
      </c>
      <c r="AB1150" s="237" t="s">
        <v>10054</v>
      </c>
    </row>
    <row r="1151" spans="1:28" ht="15" customHeight="1">
      <c r="A1151" s="109">
        <v>1142</v>
      </c>
      <c r="B1151" s="222" t="str">
        <f t="shared" si="8"/>
        <v>Klik Disini</v>
      </c>
      <c r="C1151" s="223" t="s">
        <v>10055</v>
      </c>
      <c r="D1151" s="223"/>
      <c r="E1151" s="223" t="s">
        <v>10056</v>
      </c>
      <c r="F1151" s="223" t="s">
        <v>10057</v>
      </c>
      <c r="G1151" s="223" t="s">
        <v>10058</v>
      </c>
      <c r="H1151" s="223" t="s">
        <v>3912</v>
      </c>
      <c r="I1151" s="258" t="s">
        <v>446</v>
      </c>
      <c r="J1151" s="186" t="s">
        <v>367</v>
      </c>
      <c r="K1151" s="223" t="s">
        <v>447</v>
      </c>
      <c r="L1151" s="223"/>
      <c r="M1151" s="259" t="s">
        <v>447</v>
      </c>
      <c r="N1151" s="223"/>
      <c r="O1151" s="223"/>
      <c r="P1151" s="260">
        <v>2007</v>
      </c>
      <c r="Q1151" s="260">
        <v>2018</v>
      </c>
      <c r="R1151" s="223" t="s">
        <v>3412</v>
      </c>
      <c r="S1151" s="223" t="s">
        <v>78</v>
      </c>
      <c r="T1151" s="223"/>
      <c r="U1151" s="261">
        <v>167</v>
      </c>
      <c r="V1151" s="86" t="s">
        <v>452</v>
      </c>
      <c r="W1151" s="223" t="s">
        <v>917</v>
      </c>
      <c r="X1151" s="225" t="s">
        <v>10059</v>
      </c>
      <c r="Y1151" s="262">
        <v>42500</v>
      </c>
      <c r="Z1151" s="226"/>
      <c r="AA1151" s="241">
        <f t="shared" si="9"/>
        <v>0</v>
      </c>
      <c r="AB1151" s="237" t="s">
        <v>10060</v>
      </c>
    </row>
    <row r="1152" spans="1:28" ht="15" customHeight="1">
      <c r="A1152" s="109">
        <v>1143</v>
      </c>
      <c r="B1152" s="222" t="str">
        <f t="shared" si="8"/>
        <v>Klik Disini</v>
      </c>
      <c r="C1152" s="223" t="s">
        <v>10061</v>
      </c>
      <c r="D1152" s="223"/>
      <c r="E1152" s="223" t="s">
        <v>10062</v>
      </c>
      <c r="F1152" s="223" t="s">
        <v>10063</v>
      </c>
      <c r="G1152" s="223" t="s">
        <v>10064</v>
      </c>
      <c r="H1152" s="223" t="s">
        <v>3912</v>
      </c>
      <c r="I1152" s="258" t="s">
        <v>446</v>
      </c>
      <c r="J1152" s="186" t="s">
        <v>367</v>
      </c>
      <c r="K1152" s="223"/>
      <c r="L1152" s="264"/>
      <c r="M1152" s="265"/>
      <c r="N1152" s="223" t="s">
        <v>449</v>
      </c>
      <c r="O1152" s="223" t="s">
        <v>3419</v>
      </c>
      <c r="P1152" s="260">
        <v>2016</v>
      </c>
      <c r="Q1152" s="260">
        <v>2018</v>
      </c>
      <c r="R1152" s="223" t="s">
        <v>3412</v>
      </c>
      <c r="S1152" s="223" t="s">
        <v>78</v>
      </c>
      <c r="T1152" s="223" t="s">
        <v>451</v>
      </c>
      <c r="U1152" s="261">
        <v>184</v>
      </c>
      <c r="V1152" s="86" t="s">
        <v>452</v>
      </c>
      <c r="W1152" s="223" t="s">
        <v>10065</v>
      </c>
      <c r="X1152" s="225" t="s">
        <v>10066</v>
      </c>
      <c r="Y1152" s="262">
        <v>56500</v>
      </c>
      <c r="Z1152" s="226"/>
      <c r="AA1152" s="241">
        <f t="shared" si="9"/>
        <v>0</v>
      </c>
      <c r="AB1152" s="237" t="s">
        <v>10067</v>
      </c>
    </row>
    <row r="1153" spans="1:28" ht="15" customHeight="1">
      <c r="A1153" s="109">
        <v>1144</v>
      </c>
      <c r="B1153" s="222" t="str">
        <f t="shared" si="8"/>
        <v>Klik Disini</v>
      </c>
      <c r="C1153" s="223" t="s">
        <v>10068</v>
      </c>
      <c r="D1153" s="223"/>
      <c r="E1153" s="223" t="s">
        <v>3529</v>
      </c>
      <c r="F1153" s="223" t="s">
        <v>10069</v>
      </c>
      <c r="G1153" s="223" t="s">
        <v>10070</v>
      </c>
      <c r="H1153" s="223" t="s">
        <v>3473</v>
      </c>
      <c r="I1153" s="258" t="s">
        <v>446</v>
      </c>
      <c r="J1153" s="186" t="s">
        <v>345</v>
      </c>
      <c r="K1153" s="223"/>
      <c r="L1153" s="264"/>
      <c r="M1153" s="265"/>
      <c r="N1153" s="223" t="s">
        <v>449</v>
      </c>
      <c r="O1153" s="223" t="s">
        <v>3419</v>
      </c>
      <c r="P1153" s="260">
        <v>2005</v>
      </c>
      <c r="Q1153" s="260">
        <v>2018</v>
      </c>
      <c r="R1153" s="223" t="s">
        <v>3412</v>
      </c>
      <c r="S1153" s="223" t="s">
        <v>78</v>
      </c>
      <c r="T1153" s="223" t="s">
        <v>451</v>
      </c>
      <c r="U1153" s="261">
        <v>266</v>
      </c>
      <c r="V1153" s="86" t="s">
        <v>452</v>
      </c>
      <c r="W1153" s="223" t="s">
        <v>864</v>
      </c>
      <c r="X1153" s="225" t="s">
        <v>10071</v>
      </c>
      <c r="Y1153" s="262">
        <v>84000</v>
      </c>
      <c r="Z1153" s="226"/>
      <c r="AA1153" s="241">
        <f t="shared" si="9"/>
        <v>0</v>
      </c>
      <c r="AB1153" s="237" t="s">
        <v>10072</v>
      </c>
    </row>
    <row r="1154" spans="1:28" ht="15" customHeight="1">
      <c r="A1154" s="109">
        <v>1145</v>
      </c>
      <c r="B1154" s="222" t="str">
        <f t="shared" si="8"/>
        <v>Klik Disini</v>
      </c>
      <c r="C1154" s="223" t="s">
        <v>10073</v>
      </c>
      <c r="D1154" s="223"/>
      <c r="E1154" s="223" t="s">
        <v>10074</v>
      </c>
      <c r="F1154" s="223" t="s">
        <v>10075</v>
      </c>
      <c r="G1154" s="223" t="s">
        <v>10076</v>
      </c>
      <c r="H1154" s="223" t="s">
        <v>3473</v>
      </c>
      <c r="I1154" s="258" t="s">
        <v>446</v>
      </c>
      <c r="J1154" s="186" t="s">
        <v>345</v>
      </c>
      <c r="K1154" s="223"/>
      <c r="L1154" s="264"/>
      <c r="M1154" s="265"/>
      <c r="N1154" s="223" t="s">
        <v>449</v>
      </c>
      <c r="O1154" s="223" t="s">
        <v>3419</v>
      </c>
      <c r="P1154" s="260">
        <v>2016</v>
      </c>
      <c r="Q1154" s="260">
        <v>2018</v>
      </c>
      <c r="R1154" s="223" t="s">
        <v>3412</v>
      </c>
      <c r="S1154" s="223" t="s">
        <v>78</v>
      </c>
      <c r="T1154" s="223" t="s">
        <v>451</v>
      </c>
      <c r="U1154" s="261">
        <v>274</v>
      </c>
      <c r="V1154" s="86" t="s">
        <v>452</v>
      </c>
      <c r="W1154" s="223" t="s">
        <v>5340</v>
      </c>
      <c r="X1154" s="225" t="s">
        <v>10077</v>
      </c>
      <c r="Y1154" s="262">
        <v>75000</v>
      </c>
      <c r="Z1154" s="226"/>
      <c r="AA1154" s="241">
        <f t="shared" si="9"/>
        <v>0</v>
      </c>
      <c r="AB1154" s="237" t="s">
        <v>10078</v>
      </c>
    </row>
    <row r="1155" spans="1:28" ht="15" customHeight="1">
      <c r="A1155" s="109">
        <v>1146</v>
      </c>
      <c r="B1155" s="222" t="str">
        <f t="shared" si="8"/>
        <v>Klik Disini</v>
      </c>
      <c r="C1155" s="223" t="s">
        <v>10079</v>
      </c>
      <c r="D1155" s="223"/>
      <c r="E1155" s="223" t="s">
        <v>6892</v>
      </c>
      <c r="F1155" s="223" t="s">
        <v>10080</v>
      </c>
      <c r="G1155" s="223" t="s">
        <v>10081</v>
      </c>
      <c r="H1155" s="223" t="s">
        <v>262</v>
      </c>
      <c r="I1155" s="258" t="s">
        <v>1844</v>
      </c>
      <c r="J1155" s="186" t="s">
        <v>401</v>
      </c>
      <c r="K1155" s="223"/>
      <c r="L1155" s="264"/>
      <c r="M1155" s="265"/>
      <c r="N1155" s="223" t="s">
        <v>449</v>
      </c>
      <c r="O1155" s="223" t="s">
        <v>3419</v>
      </c>
      <c r="P1155" s="260">
        <v>2007</v>
      </c>
      <c r="Q1155" s="260">
        <v>2018</v>
      </c>
      <c r="R1155" s="223" t="s">
        <v>3412</v>
      </c>
      <c r="S1155" s="223" t="s">
        <v>78</v>
      </c>
      <c r="T1155" s="223" t="s">
        <v>451</v>
      </c>
      <c r="U1155" s="261">
        <v>240</v>
      </c>
      <c r="V1155" s="86" t="s">
        <v>452</v>
      </c>
      <c r="W1155" s="223" t="s">
        <v>6402</v>
      </c>
      <c r="X1155" s="225" t="s">
        <v>10082</v>
      </c>
      <c r="Y1155" s="262">
        <v>67500</v>
      </c>
      <c r="Z1155" s="226"/>
      <c r="AA1155" s="241">
        <f t="shared" si="9"/>
        <v>0</v>
      </c>
      <c r="AB1155" s="237" t="s">
        <v>10083</v>
      </c>
    </row>
    <row r="1156" spans="1:28" ht="15" customHeight="1">
      <c r="A1156" s="109">
        <v>1147</v>
      </c>
      <c r="B1156" s="222" t="str">
        <f t="shared" si="8"/>
        <v>Klik Disini</v>
      </c>
      <c r="C1156" s="223" t="s">
        <v>10084</v>
      </c>
      <c r="D1156" s="223"/>
      <c r="E1156" s="223" t="s">
        <v>10085</v>
      </c>
      <c r="F1156" s="223" t="s">
        <v>10086</v>
      </c>
      <c r="G1156" s="223" t="s">
        <v>10087</v>
      </c>
      <c r="H1156" s="223" t="s">
        <v>3912</v>
      </c>
      <c r="I1156" s="258" t="s">
        <v>446</v>
      </c>
      <c r="J1156" s="186" t="s">
        <v>367</v>
      </c>
      <c r="K1156" s="223" t="s">
        <v>447</v>
      </c>
      <c r="L1156" s="223"/>
      <c r="M1156" s="259" t="s">
        <v>447</v>
      </c>
      <c r="N1156" s="223" t="s">
        <v>449</v>
      </c>
      <c r="O1156" s="223" t="s">
        <v>3419</v>
      </c>
      <c r="P1156" s="260">
        <v>2012</v>
      </c>
      <c r="Q1156" s="260">
        <v>2018</v>
      </c>
      <c r="R1156" s="223" t="s">
        <v>3412</v>
      </c>
      <c r="S1156" s="223" t="s">
        <v>78</v>
      </c>
      <c r="T1156" s="223" t="s">
        <v>451</v>
      </c>
      <c r="U1156" s="261">
        <v>336</v>
      </c>
      <c r="V1156" s="86" t="s">
        <v>452</v>
      </c>
      <c r="W1156" s="223" t="s">
        <v>864</v>
      </c>
      <c r="X1156" s="225" t="s">
        <v>10088</v>
      </c>
      <c r="Y1156" s="262">
        <v>66000</v>
      </c>
      <c r="Z1156" s="226"/>
      <c r="AA1156" s="241">
        <f t="shared" si="9"/>
        <v>0</v>
      </c>
      <c r="AB1156" s="237" t="s">
        <v>10089</v>
      </c>
    </row>
    <row r="1157" spans="1:28" ht="15" customHeight="1">
      <c r="A1157" s="109">
        <v>1148</v>
      </c>
      <c r="B1157" s="222" t="str">
        <f t="shared" si="8"/>
        <v>Klik Disini</v>
      </c>
      <c r="C1157" s="223" t="s">
        <v>10090</v>
      </c>
      <c r="D1157" s="223"/>
      <c r="E1157" s="223" t="s">
        <v>9223</v>
      </c>
      <c r="F1157" s="223" t="s">
        <v>10091</v>
      </c>
      <c r="G1157" s="223" t="s">
        <v>10092</v>
      </c>
      <c r="H1157" s="223" t="s">
        <v>3912</v>
      </c>
      <c r="I1157" s="258" t="s">
        <v>446</v>
      </c>
      <c r="J1157" s="186" t="s">
        <v>367</v>
      </c>
      <c r="K1157" s="223" t="s">
        <v>447</v>
      </c>
      <c r="L1157" s="223"/>
      <c r="M1157" s="259" t="s">
        <v>447</v>
      </c>
      <c r="N1157" s="223"/>
      <c r="O1157" s="223"/>
      <c r="P1157" s="260">
        <v>2009</v>
      </c>
      <c r="Q1157" s="260">
        <v>2018</v>
      </c>
      <c r="R1157" s="223" t="s">
        <v>3412</v>
      </c>
      <c r="S1157" s="223" t="s">
        <v>78</v>
      </c>
      <c r="T1157" s="223"/>
      <c r="U1157" s="261">
        <v>150</v>
      </c>
      <c r="V1157" s="86" t="s">
        <v>452</v>
      </c>
      <c r="W1157" s="223" t="s">
        <v>1332</v>
      </c>
      <c r="X1157" s="225" t="s">
        <v>10093</v>
      </c>
      <c r="Y1157" s="262">
        <v>59500</v>
      </c>
      <c r="Z1157" s="226"/>
      <c r="AA1157" s="241">
        <f t="shared" si="9"/>
        <v>0</v>
      </c>
      <c r="AB1157" s="237" t="s">
        <v>10094</v>
      </c>
    </row>
    <row r="1158" spans="1:28" ht="15" customHeight="1">
      <c r="A1158" s="109">
        <v>1149</v>
      </c>
      <c r="B1158" s="222" t="str">
        <f t="shared" si="8"/>
        <v>Klik Disini</v>
      </c>
      <c r="C1158" s="223" t="s">
        <v>10095</v>
      </c>
      <c r="D1158" s="223"/>
      <c r="E1158" s="223" t="s">
        <v>10096</v>
      </c>
      <c r="F1158" s="223" t="s">
        <v>10097</v>
      </c>
      <c r="G1158" s="223" t="s">
        <v>10098</v>
      </c>
      <c r="H1158" s="223" t="s">
        <v>583</v>
      </c>
      <c r="I1158" s="258" t="s">
        <v>583</v>
      </c>
      <c r="J1158" s="186" t="s">
        <v>267</v>
      </c>
      <c r="K1158" s="223"/>
      <c r="L1158" s="264"/>
      <c r="M1158" s="265"/>
      <c r="N1158" s="223" t="s">
        <v>449</v>
      </c>
      <c r="O1158" s="223" t="s">
        <v>3419</v>
      </c>
      <c r="P1158" s="260">
        <v>2007</v>
      </c>
      <c r="Q1158" s="260">
        <v>2018</v>
      </c>
      <c r="R1158" s="223" t="s">
        <v>3480</v>
      </c>
      <c r="S1158" s="223" t="s">
        <v>78</v>
      </c>
      <c r="T1158" s="223" t="s">
        <v>451</v>
      </c>
      <c r="U1158" s="261">
        <v>224</v>
      </c>
      <c r="V1158" s="86" t="s">
        <v>452</v>
      </c>
      <c r="W1158" s="223" t="s">
        <v>3874</v>
      </c>
      <c r="X1158" s="225" t="s">
        <v>10099</v>
      </c>
      <c r="Y1158" s="262">
        <v>64500</v>
      </c>
      <c r="Z1158" s="226"/>
      <c r="AA1158" s="241">
        <f t="shared" si="9"/>
        <v>0</v>
      </c>
      <c r="AB1158" s="237" t="s">
        <v>10100</v>
      </c>
    </row>
    <row r="1159" spans="1:28" ht="15" customHeight="1">
      <c r="A1159" s="109">
        <v>1150</v>
      </c>
      <c r="B1159" s="222" t="str">
        <f t="shared" si="8"/>
        <v>Klik Disini</v>
      </c>
      <c r="C1159" s="223" t="s">
        <v>10101</v>
      </c>
      <c r="D1159" s="223"/>
      <c r="E1159" s="223" t="s">
        <v>10102</v>
      </c>
      <c r="F1159" s="223" t="s">
        <v>10103</v>
      </c>
      <c r="G1159" s="223" t="s">
        <v>10104</v>
      </c>
      <c r="H1159" s="223" t="s">
        <v>3473</v>
      </c>
      <c r="I1159" s="258" t="s">
        <v>446</v>
      </c>
      <c r="J1159" s="186" t="s">
        <v>345</v>
      </c>
      <c r="K1159" s="264"/>
      <c r="L1159" s="264"/>
      <c r="M1159" s="265"/>
      <c r="N1159" s="223" t="s">
        <v>449</v>
      </c>
      <c r="O1159" s="223" t="s">
        <v>3419</v>
      </c>
      <c r="P1159" s="260">
        <v>2005</v>
      </c>
      <c r="Q1159" s="260">
        <v>2018</v>
      </c>
      <c r="R1159" s="223" t="s">
        <v>3412</v>
      </c>
      <c r="S1159" s="223" t="s">
        <v>78</v>
      </c>
      <c r="T1159" s="223" t="s">
        <v>451</v>
      </c>
      <c r="U1159" s="261">
        <v>224</v>
      </c>
      <c r="V1159" s="86" t="s">
        <v>452</v>
      </c>
      <c r="W1159" s="223" t="s">
        <v>2790</v>
      </c>
      <c r="X1159" s="225" t="s">
        <v>10105</v>
      </c>
      <c r="Y1159" s="262">
        <v>76000</v>
      </c>
      <c r="Z1159" s="226"/>
      <c r="AA1159" s="241">
        <f t="shared" si="9"/>
        <v>0</v>
      </c>
      <c r="AB1159" s="237" t="s">
        <v>10106</v>
      </c>
    </row>
    <row r="1160" spans="1:28" ht="15" customHeight="1">
      <c r="A1160" s="109">
        <v>1151</v>
      </c>
      <c r="B1160" s="222" t="str">
        <f t="shared" si="8"/>
        <v>Klik Disini</v>
      </c>
      <c r="C1160" s="223" t="s">
        <v>10107</v>
      </c>
      <c r="D1160" s="223"/>
      <c r="E1160" s="223" t="s">
        <v>10108</v>
      </c>
      <c r="F1160" s="223" t="s">
        <v>10109</v>
      </c>
      <c r="G1160" s="223" t="s">
        <v>10110</v>
      </c>
      <c r="H1160" s="223" t="s">
        <v>3473</v>
      </c>
      <c r="I1160" s="258" t="s">
        <v>446</v>
      </c>
      <c r="J1160" s="186" t="s">
        <v>345</v>
      </c>
      <c r="K1160" s="264"/>
      <c r="L1160" s="264"/>
      <c r="M1160" s="265"/>
      <c r="N1160" s="223"/>
      <c r="O1160" s="223"/>
      <c r="P1160" s="260">
        <v>2005</v>
      </c>
      <c r="Q1160" s="260">
        <v>2018</v>
      </c>
      <c r="R1160" s="223" t="s">
        <v>3412</v>
      </c>
      <c r="S1160" s="223" t="s">
        <v>78</v>
      </c>
      <c r="T1160" s="223"/>
      <c r="U1160" s="261">
        <v>128</v>
      </c>
      <c r="V1160" s="86" t="s">
        <v>452</v>
      </c>
      <c r="W1160" s="223" t="s">
        <v>7722</v>
      </c>
      <c r="X1160" s="225" t="s">
        <v>10111</v>
      </c>
      <c r="Y1160" s="262">
        <v>42000</v>
      </c>
      <c r="Z1160" s="226"/>
      <c r="AA1160" s="241">
        <f t="shared" si="9"/>
        <v>0</v>
      </c>
      <c r="AB1160" s="237" t="s">
        <v>10112</v>
      </c>
    </row>
    <row r="1161" spans="1:28" ht="15" customHeight="1">
      <c r="A1161" s="109">
        <v>1152</v>
      </c>
      <c r="B1161" s="222" t="str">
        <f t="shared" si="8"/>
        <v>Klik Disini</v>
      </c>
      <c r="C1161" s="223" t="s">
        <v>10113</v>
      </c>
      <c r="D1161" s="223"/>
      <c r="E1161" s="223" t="s">
        <v>3548</v>
      </c>
      <c r="F1161" s="223" t="s">
        <v>10114</v>
      </c>
      <c r="G1161" s="223" t="s">
        <v>10115</v>
      </c>
      <c r="H1161" s="223" t="s">
        <v>3473</v>
      </c>
      <c r="I1161" s="258" t="s">
        <v>446</v>
      </c>
      <c r="J1161" s="186" t="s">
        <v>345</v>
      </c>
      <c r="K1161" s="264"/>
      <c r="L1161" s="264"/>
      <c r="M1161" s="265"/>
      <c r="N1161" s="223" t="s">
        <v>449</v>
      </c>
      <c r="O1161" s="223" t="s">
        <v>3419</v>
      </c>
      <c r="P1161" s="260">
        <v>2008</v>
      </c>
      <c r="Q1161" s="260">
        <v>2018</v>
      </c>
      <c r="R1161" s="223" t="s">
        <v>3412</v>
      </c>
      <c r="S1161" s="223" t="s">
        <v>78</v>
      </c>
      <c r="T1161" s="223" t="s">
        <v>451</v>
      </c>
      <c r="U1161" s="261">
        <v>240</v>
      </c>
      <c r="V1161" s="86" t="s">
        <v>452</v>
      </c>
      <c r="W1161" s="223" t="s">
        <v>1383</v>
      </c>
      <c r="X1161" s="225" t="s">
        <v>10116</v>
      </c>
      <c r="Y1161" s="262">
        <v>90000</v>
      </c>
      <c r="Z1161" s="226"/>
      <c r="AA1161" s="241">
        <f t="shared" si="9"/>
        <v>0</v>
      </c>
      <c r="AB1161" s="237" t="s">
        <v>10117</v>
      </c>
    </row>
    <row r="1162" spans="1:28" ht="15" customHeight="1">
      <c r="A1162" s="109">
        <v>1153</v>
      </c>
      <c r="B1162" s="222" t="str">
        <f t="shared" si="8"/>
        <v>Klik Disini</v>
      </c>
      <c r="C1162" s="223" t="s">
        <v>10118</v>
      </c>
      <c r="D1162" s="223"/>
      <c r="E1162" s="223" t="s">
        <v>10119</v>
      </c>
      <c r="F1162" s="223" t="s">
        <v>10120</v>
      </c>
      <c r="G1162" s="223" t="s">
        <v>10121</v>
      </c>
      <c r="H1162" s="223" t="s">
        <v>553</v>
      </c>
      <c r="I1162" s="258" t="s">
        <v>446</v>
      </c>
      <c r="J1162" s="186" t="s">
        <v>353</v>
      </c>
      <c r="K1162" s="264"/>
      <c r="L1162" s="264"/>
      <c r="M1162" s="265"/>
      <c r="N1162" s="223" t="s">
        <v>449</v>
      </c>
      <c r="O1162" s="223" t="s">
        <v>3419</v>
      </c>
      <c r="P1162" s="260">
        <v>2006</v>
      </c>
      <c r="Q1162" s="260">
        <v>2018</v>
      </c>
      <c r="R1162" s="223" t="s">
        <v>3412</v>
      </c>
      <c r="S1162" s="223" t="s">
        <v>78</v>
      </c>
      <c r="T1162" s="223" t="s">
        <v>451</v>
      </c>
      <c r="U1162" s="261">
        <v>303</v>
      </c>
      <c r="V1162" s="86" t="s">
        <v>452</v>
      </c>
      <c r="W1162" s="223" t="s">
        <v>1505</v>
      </c>
      <c r="X1162" s="225" t="s">
        <v>10122</v>
      </c>
      <c r="Y1162" s="262">
        <v>92500</v>
      </c>
      <c r="Z1162" s="226"/>
      <c r="AA1162" s="241">
        <f t="shared" si="9"/>
        <v>0</v>
      </c>
      <c r="AB1162" s="237" t="s">
        <v>10123</v>
      </c>
    </row>
    <row r="1163" spans="1:28" ht="15" customHeight="1">
      <c r="A1163" s="109">
        <v>1154</v>
      </c>
      <c r="B1163" s="222" t="str">
        <f t="shared" si="8"/>
        <v>Klik Disini</v>
      </c>
      <c r="C1163" s="223" t="s">
        <v>10124</v>
      </c>
      <c r="D1163" s="223"/>
      <c r="E1163" s="223" t="s">
        <v>10125</v>
      </c>
      <c r="F1163" s="223" t="s">
        <v>10126</v>
      </c>
      <c r="G1163" s="223" t="s">
        <v>10127</v>
      </c>
      <c r="H1163" s="223" t="s">
        <v>3473</v>
      </c>
      <c r="I1163" s="258" t="s">
        <v>446</v>
      </c>
      <c r="J1163" s="186" t="s">
        <v>345</v>
      </c>
      <c r="K1163" s="223"/>
      <c r="L1163" s="264"/>
      <c r="M1163" s="265"/>
      <c r="N1163" s="223" t="s">
        <v>449</v>
      </c>
      <c r="O1163" s="223" t="s">
        <v>3419</v>
      </c>
      <c r="P1163" s="260">
        <v>2008</v>
      </c>
      <c r="Q1163" s="260">
        <v>2018</v>
      </c>
      <c r="R1163" s="223" t="s">
        <v>3412</v>
      </c>
      <c r="S1163" s="223" t="s">
        <v>78</v>
      </c>
      <c r="T1163" s="223" t="s">
        <v>451</v>
      </c>
      <c r="U1163" s="261">
        <v>176</v>
      </c>
      <c r="V1163" s="86" t="s">
        <v>452</v>
      </c>
      <c r="W1163" s="223" t="s">
        <v>6914</v>
      </c>
      <c r="X1163" s="225" t="s">
        <v>10128</v>
      </c>
      <c r="Y1163" s="262">
        <v>69000</v>
      </c>
      <c r="Z1163" s="226"/>
      <c r="AA1163" s="241">
        <f t="shared" si="9"/>
        <v>0</v>
      </c>
      <c r="AB1163" s="237" t="s">
        <v>10129</v>
      </c>
    </row>
    <row r="1164" spans="1:28" ht="15" customHeight="1">
      <c r="A1164" s="109">
        <v>1155</v>
      </c>
      <c r="B1164" s="222" t="str">
        <f t="shared" si="8"/>
        <v>Klik Disini</v>
      </c>
      <c r="C1164" s="223" t="s">
        <v>10130</v>
      </c>
      <c r="D1164" s="223"/>
      <c r="E1164" s="223" t="s">
        <v>10131</v>
      </c>
      <c r="F1164" s="223" t="s">
        <v>10132</v>
      </c>
      <c r="G1164" s="223" t="s">
        <v>10133</v>
      </c>
      <c r="H1164" s="223" t="s">
        <v>3473</v>
      </c>
      <c r="I1164" s="258" t="s">
        <v>446</v>
      </c>
      <c r="J1164" s="186" t="s">
        <v>345</v>
      </c>
      <c r="K1164" s="223"/>
      <c r="L1164" s="264"/>
      <c r="M1164" s="265"/>
      <c r="N1164" s="223" t="s">
        <v>449</v>
      </c>
      <c r="O1164" s="223" t="s">
        <v>3419</v>
      </c>
      <c r="P1164" s="260">
        <v>2004</v>
      </c>
      <c r="Q1164" s="260">
        <v>2018</v>
      </c>
      <c r="R1164" s="223" t="s">
        <v>3412</v>
      </c>
      <c r="S1164" s="223" t="s">
        <v>78</v>
      </c>
      <c r="T1164" s="223" t="s">
        <v>451</v>
      </c>
      <c r="U1164" s="261">
        <v>262</v>
      </c>
      <c r="V1164" s="86" t="s">
        <v>452</v>
      </c>
      <c r="W1164" s="223" t="s">
        <v>2911</v>
      </c>
      <c r="X1164" s="225" t="s">
        <v>10134</v>
      </c>
      <c r="Y1164" s="262">
        <v>83000</v>
      </c>
      <c r="Z1164" s="226"/>
      <c r="AA1164" s="241">
        <f t="shared" si="9"/>
        <v>0</v>
      </c>
      <c r="AB1164" s="237" t="s">
        <v>10135</v>
      </c>
    </row>
    <row r="1165" spans="1:28" ht="15" customHeight="1">
      <c r="A1165" s="109">
        <v>1156</v>
      </c>
      <c r="B1165" s="222" t="str">
        <f t="shared" si="8"/>
        <v>Klik Disini</v>
      </c>
      <c r="C1165" s="223" t="s">
        <v>10136</v>
      </c>
      <c r="D1165" s="223"/>
      <c r="E1165" s="223" t="s">
        <v>10125</v>
      </c>
      <c r="F1165" s="223" t="s">
        <v>10137</v>
      </c>
      <c r="G1165" s="223" t="s">
        <v>10138</v>
      </c>
      <c r="H1165" s="223" t="s">
        <v>3473</v>
      </c>
      <c r="I1165" s="258" t="s">
        <v>446</v>
      </c>
      <c r="J1165" s="186" t="s">
        <v>345</v>
      </c>
      <c r="K1165" s="223"/>
      <c r="L1165" s="264"/>
      <c r="M1165" s="265"/>
      <c r="N1165" s="223" t="s">
        <v>449</v>
      </c>
      <c r="O1165" s="223" t="s">
        <v>3419</v>
      </c>
      <c r="P1165" s="260">
        <v>2011</v>
      </c>
      <c r="Q1165" s="260">
        <v>2018</v>
      </c>
      <c r="R1165" s="223" t="s">
        <v>3412</v>
      </c>
      <c r="S1165" s="223" t="s">
        <v>78</v>
      </c>
      <c r="T1165" s="223" t="s">
        <v>451</v>
      </c>
      <c r="U1165" s="261">
        <v>166</v>
      </c>
      <c r="V1165" s="86" t="s">
        <v>452</v>
      </c>
      <c r="W1165" s="223" t="s">
        <v>830</v>
      </c>
      <c r="X1165" s="225" t="s">
        <v>10139</v>
      </c>
      <c r="Y1165" s="262">
        <v>49500</v>
      </c>
      <c r="Z1165" s="226"/>
      <c r="AA1165" s="241">
        <f t="shared" si="9"/>
        <v>0</v>
      </c>
      <c r="AB1165" s="237" t="s">
        <v>10140</v>
      </c>
    </row>
    <row r="1166" spans="1:28" ht="15" customHeight="1">
      <c r="A1166" s="109">
        <v>1157</v>
      </c>
      <c r="B1166" s="222" t="str">
        <f t="shared" si="8"/>
        <v>Klik Disini</v>
      </c>
      <c r="C1166" s="223" t="s">
        <v>10141</v>
      </c>
      <c r="D1166" s="223"/>
      <c r="E1166" s="223" t="s">
        <v>10142</v>
      </c>
      <c r="F1166" s="223" t="s">
        <v>10143</v>
      </c>
      <c r="G1166" s="223" t="s">
        <v>10144</v>
      </c>
      <c r="H1166" s="223" t="s">
        <v>3912</v>
      </c>
      <c r="I1166" s="258" t="s">
        <v>446</v>
      </c>
      <c r="J1166" s="186" t="s">
        <v>367</v>
      </c>
      <c r="K1166" s="223"/>
      <c r="L1166" s="264"/>
      <c r="M1166" s="265"/>
      <c r="N1166" s="223" t="s">
        <v>449</v>
      </c>
      <c r="O1166" s="223" t="s">
        <v>3419</v>
      </c>
      <c r="P1166" s="260">
        <v>1986</v>
      </c>
      <c r="Q1166" s="260">
        <v>2018</v>
      </c>
      <c r="R1166" s="223" t="s">
        <v>3412</v>
      </c>
      <c r="S1166" s="223" t="s">
        <v>78</v>
      </c>
      <c r="T1166" s="223" t="s">
        <v>451</v>
      </c>
      <c r="U1166" s="261">
        <v>168</v>
      </c>
      <c r="V1166" s="86" t="s">
        <v>452</v>
      </c>
      <c r="W1166" s="223" t="s">
        <v>3683</v>
      </c>
      <c r="X1166" s="225" t="s">
        <v>10145</v>
      </c>
      <c r="Y1166" s="262">
        <v>67500</v>
      </c>
      <c r="Z1166" s="226"/>
      <c r="AA1166" s="241">
        <f t="shared" si="9"/>
        <v>0</v>
      </c>
      <c r="AB1166" s="237" t="s">
        <v>10146</v>
      </c>
    </row>
    <row r="1167" spans="1:28" ht="15" customHeight="1">
      <c r="A1167" s="109">
        <v>1158</v>
      </c>
      <c r="B1167" s="222" t="str">
        <f t="shared" si="8"/>
        <v>Klik Disini</v>
      </c>
      <c r="C1167" s="223" t="s">
        <v>10147</v>
      </c>
      <c r="D1167" s="223"/>
      <c r="E1167" s="223" t="s">
        <v>9141</v>
      </c>
      <c r="F1167" s="223" t="s">
        <v>10148</v>
      </c>
      <c r="G1167" s="223" t="s">
        <v>10149</v>
      </c>
      <c r="H1167" s="223" t="s">
        <v>2070</v>
      </c>
      <c r="I1167" s="258" t="s">
        <v>583</v>
      </c>
      <c r="J1167" s="186" t="s">
        <v>263</v>
      </c>
      <c r="K1167" s="223"/>
      <c r="L1167" s="264"/>
      <c r="M1167" s="265"/>
      <c r="N1167" s="223" t="s">
        <v>449</v>
      </c>
      <c r="O1167" s="223" t="s">
        <v>3419</v>
      </c>
      <c r="P1167" s="260">
        <v>2007</v>
      </c>
      <c r="Q1167" s="260">
        <v>2018</v>
      </c>
      <c r="R1167" s="223" t="s">
        <v>6981</v>
      </c>
      <c r="S1167" s="223" t="s">
        <v>78</v>
      </c>
      <c r="T1167" s="223" t="s">
        <v>451</v>
      </c>
      <c r="U1167" s="261">
        <v>25</v>
      </c>
      <c r="V1167" s="86" t="s">
        <v>452</v>
      </c>
      <c r="W1167" s="223" t="s">
        <v>1252</v>
      </c>
      <c r="X1167" s="225" t="s">
        <v>10150</v>
      </c>
      <c r="Y1167" s="262">
        <v>55000</v>
      </c>
      <c r="Z1167" s="226"/>
      <c r="AA1167" s="241">
        <f t="shared" si="9"/>
        <v>0</v>
      </c>
      <c r="AB1167" s="237" t="s">
        <v>10151</v>
      </c>
    </row>
    <row r="1168" spans="1:28" ht="15" customHeight="1">
      <c r="A1168" s="109">
        <v>1159</v>
      </c>
      <c r="B1168" s="222" t="str">
        <f t="shared" si="8"/>
        <v>Klik Disini</v>
      </c>
      <c r="C1168" s="223" t="s">
        <v>10152</v>
      </c>
      <c r="D1168" s="223"/>
      <c r="E1168" s="223" t="s">
        <v>3548</v>
      </c>
      <c r="F1168" s="223" t="s">
        <v>10153</v>
      </c>
      <c r="G1168" s="223" t="s">
        <v>10154</v>
      </c>
      <c r="H1168" s="223" t="s">
        <v>3473</v>
      </c>
      <c r="I1168" s="258" t="s">
        <v>446</v>
      </c>
      <c r="J1168" s="186" t="s">
        <v>345</v>
      </c>
      <c r="K1168" s="223"/>
      <c r="L1168" s="264"/>
      <c r="M1168" s="265"/>
      <c r="N1168" s="223" t="s">
        <v>449</v>
      </c>
      <c r="O1168" s="223" t="s">
        <v>3419</v>
      </c>
      <c r="P1168" s="260">
        <v>2008</v>
      </c>
      <c r="Q1168" s="260">
        <v>2018</v>
      </c>
      <c r="R1168" s="223" t="s">
        <v>3412</v>
      </c>
      <c r="S1168" s="223" t="s">
        <v>78</v>
      </c>
      <c r="T1168" s="223" t="s">
        <v>451</v>
      </c>
      <c r="U1168" s="261">
        <v>240</v>
      </c>
      <c r="V1168" s="86" t="s">
        <v>452</v>
      </c>
      <c r="W1168" s="223" t="s">
        <v>1029</v>
      </c>
      <c r="X1168" s="225" t="s">
        <v>10155</v>
      </c>
      <c r="Y1168" s="262">
        <v>83000</v>
      </c>
      <c r="Z1168" s="226"/>
      <c r="AA1168" s="241">
        <f t="shared" si="9"/>
        <v>0</v>
      </c>
      <c r="AB1168" s="237" t="s">
        <v>10156</v>
      </c>
    </row>
    <row r="1169" spans="1:28" ht="15" customHeight="1">
      <c r="A1169" s="109">
        <v>1160</v>
      </c>
      <c r="B1169" s="222" t="str">
        <f t="shared" si="8"/>
        <v>Klik Disini</v>
      </c>
      <c r="C1169" s="223" t="s">
        <v>10157</v>
      </c>
      <c r="D1169" s="223"/>
      <c r="E1169" s="223" t="s">
        <v>10158</v>
      </c>
      <c r="F1169" s="223" t="s">
        <v>10159</v>
      </c>
      <c r="G1169" s="223" t="s">
        <v>10160</v>
      </c>
      <c r="H1169" s="223" t="s">
        <v>3473</v>
      </c>
      <c r="I1169" s="258" t="s">
        <v>446</v>
      </c>
      <c r="J1169" s="186" t="s">
        <v>345</v>
      </c>
      <c r="K1169" s="264"/>
      <c r="L1169" s="264"/>
      <c r="M1169" s="265"/>
      <c r="N1169" s="223" t="s">
        <v>449</v>
      </c>
      <c r="O1169" s="223" t="s">
        <v>3419</v>
      </c>
      <c r="P1169" s="260">
        <v>2007</v>
      </c>
      <c r="Q1169" s="260">
        <v>2018</v>
      </c>
      <c r="R1169" s="223" t="s">
        <v>3412</v>
      </c>
      <c r="S1169" s="223" t="s">
        <v>78</v>
      </c>
      <c r="T1169" s="223" t="s">
        <v>451</v>
      </c>
      <c r="U1169" s="261">
        <v>137</v>
      </c>
      <c r="V1169" s="86" t="s">
        <v>452</v>
      </c>
      <c r="W1169" s="223" t="s">
        <v>3567</v>
      </c>
      <c r="X1169" s="225" t="s">
        <v>10161</v>
      </c>
      <c r="Y1169" s="262">
        <v>63000</v>
      </c>
      <c r="Z1169" s="226"/>
      <c r="AA1169" s="241">
        <f t="shared" si="9"/>
        <v>0</v>
      </c>
      <c r="AB1169" s="237" t="s">
        <v>10162</v>
      </c>
    </row>
    <row r="1170" spans="1:28" ht="15" customHeight="1">
      <c r="A1170" s="109">
        <v>1161</v>
      </c>
      <c r="B1170" s="222" t="str">
        <f t="shared" si="8"/>
        <v>Klik Disini</v>
      </c>
      <c r="C1170" s="223" t="s">
        <v>10163</v>
      </c>
      <c r="D1170" s="223"/>
      <c r="E1170" s="223" t="s">
        <v>10164</v>
      </c>
      <c r="F1170" s="223" t="s">
        <v>10165</v>
      </c>
      <c r="G1170" s="223" t="s">
        <v>10166</v>
      </c>
      <c r="H1170" s="223" t="s">
        <v>274</v>
      </c>
      <c r="I1170" s="258" t="s">
        <v>446</v>
      </c>
      <c r="J1170" s="186" t="s">
        <v>337</v>
      </c>
      <c r="K1170" s="223"/>
      <c r="L1170" s="264"/>
      <c r="M1170" s="265"/>
      <c r="N1170" s="223" t="s">
        <v>449</v>
      </c>
      <c r="O1170" s="223" t="s">
        <v>3419</v>
      </c>
      <c r="P1170" s="260">
        <v>2008</v>
      </c>
      <c r="Q1170" s="260">
        <v>2018</v>
      </c>
      <c r="R1170" s="223" t="s">
        <v>3412</v>
      </c>
      <c r="S1170" s="223" t="s">
        <v>78</v>
      </c>
      <c r="T1170" s="223" t="s">
        <v>451</v>
      </c>
      <c r="U1170" s="261">
        <v>130</v>
      </c>
      <c r="V1170" s="86" t="s">
        <v>452</v>
      </c>
      <c r="W1170" s="223" t="s">
        <v>1214</v>
      </c>
      <c r="X1170" s="225" t="s">
        <v>10167</v>
      </c>
      <c r="Y1170" s="262">
        <v>70000</v>
      </c>
      <c r="Z1170" s="226"/>
      <c r="AA1170" s="241">
        <f t="shared" si="9"/>
        <v>0</v>
      </c>
      <c r="AB1170" s="237" t="s">
        <v>10168</v>
      </c>
    </row>
    <row r="1171" spans="1:28" ht="15" customHeight="1">
      <c r="A1171" s="109">
        <v>1162</v>
      </c>
      <c r="B1171" s="222" t="str">
        <f t="shared" si="8"/>
        <v>Klik Disini</v>
      </c>
      <c r="C1171" s="223" t="s">
        <v>10169</v>
      </c>
      <c r="D1171" s="223"/>
      <c r="E1171" s="223" t="s">
        <v>4128</v>
      </c>
      <c r="F1171" s="223" t="s">
        <v>10170</v>
      </c>
      <c r="G1171" s="223" t="s">
        <v>10171</v>
      </c>
      <c r="H1171" s="223" t="s">
        <v>3912</v>
      </c>
      <c r="I1171" s="258" t="s">
        <v>446</v>
      </c>
      <c r="J1171" s="186" t="s">
        <v>367</v>
      </c>
      <c r="K1171" s="223" t="s">
        <v>447</v>
      </c>
      <c r="L1171" s="223"/>
      <c r="M1171" s="259" t="s">
        <v>447</v>
      </c>
      <c r="N1171" s="223" t="s">
        <v>449</v>
      </c>
      <c r="O1171" s="223" t="s">
        <v>3419</v>
      </c>
      <c r="P1171" s="260">
        <v>2017</v>
      </c>
      <c r="Q1171" s="260">
        <v>2018</v>
      </c>
      <c r="R1171" s="223" t="s">
        <v>3412</v>
      </c>
      <c r="S1171" s="223" t="s">
        <v>78</v>
      </c>
      <c r="T1171" s="223" t="s">
        <v>451</v>
      </c>
      <c r="U1171" s="261">
        <v>312</v>
      </c>
      <c r="V1171" s="86" t="s">
        <v>452</v>
      </c>
      <c r="W1171" s="223" t="s">
        <v>5780</v>
      </c>
      <c r="X1171" s="225" t="s">
        <v>10172</v>
      </c>
      <c r="Y1171" s="262">
        <v>46000</v>
      </c>
      <c r="Z1171" s="226"/>
      <c r="AA1171" s="241">
        <f t="shared" si="9"/>
        <v>0</v>
      </c>
      <c r="AB1171" s="237" t="s">
        <v>10173</v>
      </c>
    </row>
    <row r="1172" spans="1:28" ht="15" customHeight="1">
      <c r="A1172" s="109">
        <v>1163</v>
      </c>
      <c r="B1172" s="222" t="str">
        <f t="shared" si="8"/>
        <v>Klik Disini</v>
      </c>
      <c r="C1172" s="223" t="s">
        <v>10174</v>
      </c>
      <c r="D1172" s="223"/>
      <c r="E1172" s="223" t="s">
        <v>10175</v>
      </c>
      <c r="F1172" s="223" t="s">
        <v>10176</v>
      </c>
      <c r="G1172" s="223" t="s">
        <v>10177</v>
      </c>
      <c r="H1172" s="223" t="s">
        <v>362</v>
      </c>
      <c r="I1172" s="258" t="s">
        <v>446</v>
      </c>
      <c r="J1172" s="186" t="s">
        <v>361</v>
      </c>
      <c r="K1172" s="223"/>
      <c r="L1172" s="264"/>
      <c r="M1172" s="265"/>
      <c r="N1172" s="223" t="s">
        <v>449</v>
      </c>
      <c r="O1172" s="223" t="s">
        <v>3419</v>
      </c>
      <c r="P1172" s="260">
        <v>2004</v>
      </c>
      <c r="Q1172" s="260">
        <v>2018</v>
      </c>
      <c r="R1172" s="223" t="s">
        <v>3412</v>
      </c>
      <c r="S1172" s="223" t="s">
        <v>78</v>
      </c>
      <c r="T1172" s="223" t="s">
        <v>451</v>
      </c>
      <c r="U1172" s="261">
        <v>146</v>
      </c>
      <c r="V1172" s="86" t="s">
        <v>452</v>
      </c>
      <c r="W1172" s="223" t="s">
        <v>2525</v>
      </c>
      <c r="X1172" s="225" t="s">
        <v>10178</v>
      </c>
      <c r="Y1172" s="262">
        <v>91000</v>
      </c>
      <c r="Z1172" s="226"/>
      <c r="AA1172" s="241">
        <f t="shared" si="9"/>
        <v>0</v>
      </c>
      <c r="AB1172" s="237" t="s">
        <v>10179</v>
      </c>
    </row>
    <row r="1173" spans="1:28" ht="15" customHeight="1">
      <c r="A1173" s="109">
        <v>1164</v>
      </c>
      <c r="B1173" s="222" t="str">
        <f t="shared" si="8"/>
        <v>Klik Disini</v>
      </c>
      <c r="C1173" s="223" t="s">
        <v>10180</v>
      </c>
      <c r="D1173" s="223"/>
      <c r="E1173" s="223" t="s">
        <v>10181</v>
      </c>
      <c r="F1173" s="223" t="s">
        <v>10182</v>
      </c>
      <c r="G1173" s="223" t="s">
        <v>10183</v>
      </c>
      <c r="H1173" s="223" t="s">
        <v>3473</v>
      </c>
      <c r="I1173" s="258" t="s">
        <v>446</v>
      </c>
      <c r="J1173" s="186" t="s">
        <v>345</v>
      </c>
      <c r="K1173" s="223"/>
      <c r="L1173" s="264"/>
      <c r="M1173" s="265"/>
      <c r="N1173" s="223" t="s">
        <v>449</v>
      </c>
      <c r="O1173" s="223" t="s">
        <v>3419</v>
      </c>
      <c r="P1173" s="260">
        <v>2002</v>
      </c>
      <c r="Q1173" s="260">
        <v>2018</v>
      </c>
      <c r="R1173" s="223" t="s">
        <v>3412</v>
      </c>
      <c r="S1173" s="223" t="s">
        <v>78</v>
      </c>
      <c r="T1173" s="223" t="s">
        <v>451</v>
      </c>
      <c r="U1173" s="261">
        <v>94</v>
      </c>
      <c r="V1173" s="86" t="s">
        <v>452</v>
      </c>
      <c r="W1173" s="223" t="s">
        <v>10184</v>
      </c>
      <c r="X1173" s="225" t="s">
        <v>10185</v>
      </c>
      <c r="Y1173" s="262">
        <v>60500</v>
      </c>
      <c r="Z1173" s="226"/>
      <c r="AA1173" s="241">
        <f t="shared" si="9"/>
        <v>0</v>
      </c>
      <c r="AB1173" s="237" t="s">
        <v>10186</v>
      </c>
    </row>
    <row r="1174" spans="1:28" ht="15" customHeight="1">
      <c r="A1174" s="109">
        <v>1165</v>
      </c>
      <c r="B1174" s="222" t="str">
        <f t="shared" si="8"/>
        <v>Klik Disini</v>
      </c>
      <c r="C1174" s="223" t="s">
        <v>10187</v>
      </c>
      <c r="D1174" s="223"/>
      <c r="E1174" s="223" t="s">
        <v>4902</v>
      </c>
      <c r="F1174" s="223" t="s">
        <v>10188</v>
      </c>
      <c r="G1174" s="223" t="s">
        <v>10189</v>
      </c>
      <c r="H1174" s="223" t="s">
        <v>3912</v>
      </c>
      <c r="I1174" s="258" t="s">
        <v>446</v>
      </c>
      <c r="J1174" s="186" t="s">
        <v>367</v>
      </c>
      <c r="K1174" s="223"/>
      <c r="L1174" s="264"/>
      <c r="M1174" s="265"/>
      <c r="N1174" s="223" t="s">
        <v>449</v>
      </c>
      <c r="O1174" s="223" t="s">
        <v>3419</v>
      </c>
      <c r="P1174" s="260">
        <v>2006</v>
      </c>
      <c r="Q1174" s="260">
        <v>2018</v>
      </c>
      <c r="R1174" s="223" t="s">
        <v>3412</v>
      </c>
      <c r="S1174" s="223" t="s">
        <v>78</v>
      </c>
      <c r="T1174" s="223" t="s">
        <v>451</v>
      </c>
      <c r="U1174" s="261">
        <v>70</v>
      </c>
      <c r="V1174" s="86" t="s">
        <v>452</v>
      </c>
      <c r="W1174" s="223" t="s">
        <v>1923</v>
      </c>
      <c r="X1174" s="225" t="s">
        <v>10190</v>
      </c>
      <c r="Y1174" s="262">
        <v>34000</v>
      </c>
      <c r="Z1174" s="226"/>
      <c r="AA1174" s="241">
        <f t="shared" si="9"/>
        <v>0</v>
      </c>
      <c r="AB1174" s="237" t="s">
        <v>10191</v>
      </c>
    </row>
    <row r="1175" spans="1:28" ht="15" customHeight="1">
      <c r="A1175" s="109">
        <v>1166</v>
      </c>
      <c r="B1175" s="222" t="str">
        <f t="shared" si="8"/>
        <v>Klik Disini</v>
      </c>
      <c r="C1175" s="223" t="s">
        <v>10192</v>
      </c>
      <c r="D1175" s="223"/>
      <c r="E1175" s="223" t="s">
        <v>10193</v>
      </c>
      <c r="F1175" s="223" t="s">
        <v>10194</v>
      </c>
      <c r="G1175" s="223" t="s">
        <v>10195</v>
      </c>
      <c r="H1175" s="223" t="s">
        <v>3473</v>
      </c>
      <c r="I1175" s="258" t="s">
        <v>446</v>
      </c>
      <c r="J1175" s="186" t="s">
        <v>341</v>
      </c>
      <c r="K1175" s="223"/>
      <c r="L1175" s="264"/>
      <c r="M1175" s="265"/>
      <c r="N1175" s="223" t="s">
        <v>449</v>
      </c>
      <c r="O1175" s="223" t="s">
        <v>3419</v>
      </c>
      <c r="P1175" s="260">
        <v>2008</v>
      </c>
      <c r="Q1175" s="260">
        <v>2018</v>
      </c>
      <c r="R1175" s="223" t="s">
        <v>3412</v>
      </c>
      <c r="S1175" s="223" t="s">
        <v>78</v>
      </c>
      <c r="T1175" s="223" t="s">
        <v>451</v>
      </c>
      <c r="U1175" s="261">
        <v>288</v>
      </c>
      <c r="V1175" s="86" t="s">
        <v>452</v>
      </c>
      <c r="W1175" s="223" t="s">
        <v>5340</v>
      </c>
      <c r="X1175" s="225" t="s">
        <v>10196</v>
      </c>
      <c r="Y1175" s="262">
        <v>101000</v>
      </c>
      <c r="Z1175" s="226"/>
      <c r="AA1175" s="241">
        <f t="shared" si="9"/>
        <v>0</v>
      </c>
      <c r="AB1175" s="237" t="s">
        <v>10197</v>
      </c>
    </row>
    <row r="1176" spans="1:28" ht="15" customHeight="1">
      <c r="A1176" s="109">
        <v>1167</v>
      </c>
      <c r="B1176" s="222" t="str">
        <f t="shared" si="8"/>
        <v>Klik Disini</v>
      </c>
      <c r="C1176" s="223" t="s">
        <v>10198</v>
      </c>
      <c r="D1176" s="223"/>
      <c r="E1176" s="223" t="s">
        <v>4319</v>
      </c>
      <c r="F1176" s="223" t="s">
        <v>10199</v>
      </c>
      <c r="G1176" s="223" t="s">
        <v>10200</v>
      </c>
      <c r="H1176" s="223" t="s">
        <v>3912</v>
      </c>
      <c r="I1176" s="258" t="s">
        <v>446</v>
      </c>
      <c r="J1176" s="186" t="s">
        <v>367</v>
      </c>
      <c r="K1176" s="223" t="s">
        <v>447</v>
      </c>
      <c r="L1176" s="223"/>
      <c r="M1176" s="259" t="s">
        <v>447</v>
      </c>
      <c r="N1176" s="223" t="s">
        <v>449</v>
      </c>
      <c r="O1176" s="223" t="s">
        <v>3419</v>
      </c>
      <c r="P1176" s="260">
        <v>2012</v>
      </c>
      <c r="Q1176" s="260">
        <v>2018</v>
      </c>
      <c r="R1176" s="223" t="s">
        <v>3412</v>
      </c>
      <c r="S1176" s="223" t="s">
        <v>78</v>
      </c>
      <c r="T1176" s="223" t="s">
        <v>451</v>
      </c>
      <c r="U1176" s="261">
        <v>200</v>
      </c>
      <c r="V1176" s="86" t="s">
        <v>452</v>
      </c>
      <c r="W1176" s="223" t="s">
        <v>4222</v>
      </c>
      <c r="X1176" s="225" t="s">
        <v>10201</v>
      </c>
      <c r="Y1176" s="262">
        <v>57500</v>
      </c>
      <c r="Z1176" s="226"/>
      <c r="AA1176" s="241">
        <f t="shared" si="9"/>
        <v>0</v>
      </c>
      <c r="AB1176" s="237" t="s">
        <v>10202</v>
      </c>
    </row>
    <row r="1177" spans="1:28" ht="15" customHeight="1">
      <c r="A1177" s="109">
        <v>1168</v>
      </c>
      <c r="B1177" s="222" t="str">
        <f t="shared" si="8"/>
        <v>Klik Disini</v>
      </c>
      <c r="C1177" s="223" t="s">
        <v>10203</v>
      </c>
      <c r="D1177" s="223"/>
      <c r="E1177" s="223" t="s">
        <v>10204</v>
      </c>
      <c r="F1177" s="223" t="s">
        <v>10205</v>
      </c>
      <c r="G1177" s="223" t="s">
        <v>10206</v>
      </c>
      <c r="H1177" s="223" t="s">
        <v>3912</v>
      </c>
      <c r="I1177" s="258" t="s">
        <v>446</v>
      </c>
      <c r="J1177" s="186" t="s">
        <v>367</v>
      </c>
      <c r="K1177" s="223" t="s">
        <v>447</v>
      </c>
      <c r="L1177" s="223"/>
      <c r="M1177" s="259" t="s">
        <v>447</v>
      </c>
      <c r="N1177" s="223" t="s">
        <v>449</v>
      </c>
      <c r="O1177" s="223" t="s">
        <v>3419</v>
      </c>
      <c r="P1177" s="260">
        <v>2009</v>
      </c>
      <c r="Q1177" s="260">
        <v>2018</v>
      </c>
      <c r="R1177" s="223" t="s">
        <v>3412</v>
      </c>
      <c r="S1177" s="223" t="s">
        <v>78</v>
      </c>
      <c r="T1177" s="223" t="s">
        <v>451</v>
      </c>
      <c r="U1177" s="261">
        <v>134</v>
      </c>
      <c r="V1177" s="86" t="s">
        <v>452</v>
      </c>
      <c r="W1177" s="223" t="s">
        <v>1954</v>
      </c>
      <c r="X1177" s="225" t="s">
        <v>10207</v>
      </c>
      <c r="Y1177" s="262">
        <v>59000</v>
      </c>
      <c r="Z1177" s="226"/>
      <c r="AA1177" s="241">
        <f t="shared" si="9"/>
        <v>0</v>
      </c>
      <c r="AB1177" s="237" t="s">
        <v>10208</v>
      </c>
    </row>
    <row r="1178" spans="1:28" ht="15" customHeight="1">
      <c r="A1178" s="109">
        <v>1169</v>
      </c>
      <c r="B1178" s="222" t="str">
        <f t="shared" si="8"/>
        <v>Klik Disini</v>
      </c>
      <c r="C1178" s="223" t="s">
        <v>10209</v>
      </c>
      <c r="D1178" s="223"/>
      <c r="E1178" s="223" t="s">
        <v>10210</v>
      </c>
      <c r="F1178" s="223" t="s">
        <v>10211</v>
      </c>
      <c r="G1178" s="223" t="s">
        <v>10212</v>
      </c>
      <c r="H1178" s="223" t="s">
        <v>3912</v>
      </c>
      <c r="I1178" s="258" t="s">
        <v>446</v>
      </c>
      <c r="J1178" s="186" t="s">
        <v>367</v>
      </c>
      <c r="K1178" s="223" t="s">
        <v>447</v>
      </c>
      <c r="L1178" s="223"/>
      <c r="M1178" s="259" t="s">
        <v>447</v>
      </c>
      <c r="N1178" s="223" t="s">
        <v>449</v>
      </c>
      <c r="O1178" s="223" t="s">
        <v>3419</v>
      </c>
      <c r="P1178" s="260">
        <v>2006</v>
      </c>
      <c r="Q1178" s="260">
        <v>2018</v>
      </c>
      <c r="R1178" s="223" t="s">
        <v>3412</v>
      </c>
      <c r="S1178" s="223" t="s">
        <v>78</v>
      </c>
      <c r="T1178" s="223" t="s">
        <v>451</v>
      </c>
      <c r="U1178" s="261">
        <v>128</v>
      </c>
      <c r="V1178" s="86" t="s">
        <v>452</v>
      </c>
      <c r="W1178" s="223" t="s">
        <v>2904</v>
      </c>
      <c r="X1178" s="225" t="s">
        <v>10213</v>
      </c>
      <c r="Y1178" s="262">
        <v>59000</v>
      </c>
      <c r="Z1178" s="226"/>
      <c r="AA1178" s="241">
        <f t="shared" si="9"/>
        <v>0</v>
      </c>
      <c r="AB1178" s="237" t="s">
        <v>10214</v>
      </c>
    </row>
    <row r="1179" spans="1:28" ht="15" customHeight="1">
      <c r="A1179" s="109">
        <v>1170</v>
      </c>
      <c r="B1179" s="222" t="str">
        <f t="shared" si="8"/>
        <v>Klik Disini</v>
      </c>
      <c r="C1179" s="223" t="s">
        <v>10215</v>
      </c>
      <c r="D1179" s="223"/>
      <c r="E1179" s="223" t="s">
        <v>3548</v>
      </c>
      <c r="F1179" s="223" t="s">
        <v>10216</v>
      </c>
      <c r="G1179" s="223" t="s">
        <v>10217</v>
      </c>
      <c r="H1179" s="223" t="s">
        <v>3473</v>
      </c>
      <c r="I1179" s="258" t="s">
        <v>446</v>
      </c>
      <c r="J1179" s="186" t="s">
        <v>345</v>
      </c>
      <c r="K1179" s="223"/>
      <c r="L1179" s="264"/>
      <c r="M1179" s="265"/>
      <c r="N1179" s="223" t="s">
        <v>449</v>
      </c>
      <c r="O1179" s="223" t="s">
        <v>3419</v>
      </c>
      <c r="P1179" s="260">
        <v>2009</v>
      </c>
      <c r="Q1179" s="260">
        <v>2018</v>
      </c>
      <c r="R1179" s="223" t="s">
        <v>3412</v>
      </c>
      <c r="S1179" s="223" t="s">
        <v>78</v>
      </c>
      <c r="T1179" s="223" t="s">
        <v>451</v>
      </c>
      <c r="U1179" s="261">
        <v>240</v>
      </c>
      <c r="V1179" s="86" t="s">
        <v>452</v>
      </c>
      <c r="W1179" s="223" t="s">
        <v>10218</v>
      </c>
      <c r="X1179" s="225" t="s">
        <v>10219</v>
      </c>
      <c r="Y1179" s="262">
        <v>90000</v>
      </c>
      <c r="Z1179" s="226"/>
      <c r="AA1179" s="241">
        <f t="shared" si="9"/>
        <v>0</v>
      </c>
      <c r="AB1179" s="237" t="s">
        <v>10220</v>
      </c>
    </row>
    <row r="1180" spans="1:28" ht="15" customHeight="1">
      <c r="A1180" s="109">
        <v>1171</v>
      </c>
      <c r="B1180" s="222" t="str">
        <f t="shared" si="8"/>
        <v>Klik Disini</v>
      </c>
      <c r="C1180" s="223" t="s">
        <v>10221</v>
      </c>
      <c r="D1180" s="223"/>
      <c r="E1180" s="223" t="s">
        <v>5586</v>
      </c>
      <c r="F1180" s="223" t="s">
        <v>10222</v>
      </c>
      <c r="G1180" s="223" t="s">
        <v>10223</v>
      </c>
      <c r="H1180" s="223" t="s">
        <v>580</v>
      </c>
      <c r="I1180" s="258" t="s">
        <v>446</v>
      </c>
      <c r="J1180" s="186" t="s">
        <v>355</v>
      </c>
      <c r="K1180" s="223"/>
      <c r="L1180" s="264"/>
      <c r="M1180" s="265"/>
      <c r="N1180" s="223" t="s">
        <v>449</v>
      </c>
      <c r="O1180" s="223" t="s">
        <v>3419</v>
      </c>
      <c r="P1180" s="260">
        <v>2009</v>
      </c>
      <c r="Q1180" s="260">
        <v>2018</v>
      </c>
      <c r="R1180" s="223" t="s">
        <v>3412</v>
      </c>
      <c r="S1180" s="223" t="s">
        <v>78</v>
      </c>
      <c r="T1180" s="223" t="s">
        <v>451</v>
      </c>
      <c r="U1180" s="261">
        <v>205</v>
      </c>
      <c r="V1180" s="86" t="s">
        <v>452</v>
      </c>
      <c r="W1180" s="223" t="s">
        <v>618</v>
      </c>
      <c r="X1180" s="225" t="s">
        <v>10224</v>
      </c>
      <c r="Y1180" s="262">
        <v>83000</v>
      </c>
      <c r="Z1180" s="226"/>
      <c r="AA1180" s="241">
        <f t="shared" si="9"/>
        <v>0</v>
      </c>
      <c r="AB1180" s="237" t="s">
        <v>10225</v>
      </c>
    </row>
    <row r="1181" spans="1:28" ht="15" customHeight="1">
      <c r="A1181" s="109">
        <v>1172</v>
      </c>
      <c r="B1181" s="222" t="str">
        <f t="shared" si="8"/>
        <v>Klik Disini</v>
      </c>
      <c r="C1181" s="223" t="s">
        <v>10226</v>
      </c>
      <c r="D1181" s="223"/>
      <c r="E1181" s="223" t="s">
        <v>3548</v>
      </c>
      <c r="F1181" s="223" t="s">
        <v>10227</v>
      </c>
      <c r="G1181" s="223" t="s">
        <v>10228</v>
      </c>
      <c r="H1181" s="223" t="s">
        <v>3473</v>
      </c>
      <c r="I1181" s="258" t="s">
        <v>446</v>
      </c>
      <c r="J1181" s="186" t="s">
        <v>345</v>
      </c>
      <c r="K1181" s="223"/>
      <c r="L1181" s="264"/>
      <c r="M1181" s="265"/>
      <c r="N1181" s="223" t="s">
        <v>449</v>
      </c>
      <c r="O1181" s="223" t="s">
        <v>3419</v>
      </c>
      <c r="P1181" s="260">
        <v>2009</v>
      </c>
      <c r="Q1181" s="260">
        <v>2018</v>
      </c>
      <c r="R1181" s="223" t="s">
        <v>3412</v>
      </c>
      <c r="S1181" s="223" t="s">
        <v>78</v>
      </c>
      <c r="T1181" s="223" t="s">
        <v>451</v>
      </c>
      <c r="U1181" s="261">
        <v>370</v>
      </c>
      <c r="V1181" s="86" t="s">
        <v>452</v>
      </c>
      <c r="W1181" s="223" t="s">
        <v>6793</v>
      </c>
      <c r="X1181" s="225" t="s">
        <v>10229</v>
      </c>
      <c r="Y1181" s="262">
        <v>109500</v>
      </c>
      <c r="Z1181" s="226"/>
      <c r="AA1181" s="241">
        <f t="shared" si="9"/>
        <v>0</v>
      </c>
      <c r="AB1181" s="237" t="s">
        <v>10230</v>
      </c>
    </row>
    <row r="1182" spans="1:28" ht="15" customHeight="1">
      <c r="A1182" s="109">
        <v>1173</v>
      </c>
      <c r="B1182" s="222" t="str">
        <f t="shared" si="8"/>
        <v>Klik Disini</v>
      </c>
      <c r="C1182" s="223" t="s">
        <v>10231</v>
      </c>
      <c r="D1182" s="223"/>
      <c r="E1182" s="223" t="s">
        <v>10232</v>
      </c>
      <c r="F1182" s="223" t="s">
        <v>10233</v>
      </c>
      <c r="G1182" s="223" t="s">
        <v>10234</v>
      </c>
      <c r="H1182" s="223" t="s">
        <v>3912</v>
      </c>
      <c r="I1182" s="258" t="s">
        <v>446</v>
      </c>
      <c r="J1182" s="186" t="s">
        <v>367</v>
      </c>
      <c r="K1182" s="223" t="s">
        <v>447</v>
      </c>
      <c r="L1182" s="223"/>
      <c r="M1182" s="259" t="s">
        <v>447</v>
      </c>
      <c r="N1182" s="223" t="s">
        <v>449</v>
      </c>
      <c r="O1182" s="223" t="s">
        <v>3419</v>
      </c>
      <c r="P1182" s="260">
        <v>2008</v>
      </c>
      <c r="Q1182" s="260">
        <v>2018</v>
      </c>
      <c r="R1182" s="223" t="s">
        <v>3412</v>
      </c>
      <c r="S1182" s="223" t="s">
        <v>78</v>
      </c>
      <c r="T1182" s="223" t="s">
        <v>451</v>
      </c>
      <c r="U1182" s="261">
        <v>156</v>
      </c>
      <c r="V1182" s="86" t="s">
        <v>452</v>
      </c>
      <c r="W1182" s="223" t="s">
        <v>743</v>
      </c>
      <c r="X1182" s="225" t="s">
        <v>10235</v>
      </c>
      <c r="Y1182" s="262">
        <v>62000</v>
      </c>
      <c r="Z1182" s="226"/>
      <c r="AA1182" s="241">
        <f t="shared" si="9"/>
        <v>0</v>
      </c>
      <c r="AB1182" s="237" t="s">
        <v>10236</v>
      </c>
    </row>
    <row r="1183" spans="1:28" ht="15" customHeight="1">
      <c r="A1183" s="109">
        <v>1174</v>
      </c>
      <c r="B1183" s="222" t="str">
        <f t="shared" si="8"/>
        <v>Klik Disini</v>
      </c>
      <c r="C1183" s="223" t="s">
        <v>10237</v>
      </c>
      <c r="D1183" s="223"/>
      <c r="E1183" s="223" t="s">
        <v>10238</v>
      </c>
      <c r="F1183" s="223" t="s">
        <v>10239</v>
      </c>
      <c r="G1183" s="223" t="s">
        <v>10240</v>
      </c>
      <c r="H1183" s="223" t="s">
        <v>344</v>
      </c>
      <c r="I1183" s="258" t="s">
        <v>446</v>
      </c>
      <c r="J1183" s="186" t="s">
        <v>343</v>
      </c>
      <c r="K1183" s="223"/>
      <c r="L1183" s="264"/>
      <c r="M1183" s="265"/>
      <c r="N1183" s="223" t="s">
        <v>449</v>
      </c>
      <c r="O1183" s="223" t="s">
        <v>3419</v>
      </c>
      <c r="P1183" s="260">
        <v>2003</v>
      </c>
      <c r="Q1183" s="260">
        <v>2018</v>
      </c>
      <c r="R1183" s="223" t="s">
        <v>3412</v>
      </c>
      <c r="S1183" s="223" t="s">
        <v>78</v>
      </c>
      <c r="T1183" s="223" t="s">
        <v>451</v>
      </c>
      <c r="U1183" s="261">
        <v>272</v>
      </c>
      <c r="V1183" s="86" t="s">
        <v>452</v>
      </c>
      <c r="W1183" s="223" t="s">
        <v>10241</v>
      </c>
      <c r="X1183" s="225" t="s">
        <v>10242</v>
      </c>
      <c r="Y1183" s="262">
        <v>94000</v>
      </c>
      <c r="Z1183" s="226"/>
      <c r="AA1183" s="241">
        <f t="shared" si="9"/>
        <v>0</v>
      </c>
      <c r="AB1183" s="237" t="s">
        <v>10243</v>
      </c>
    </row>
    <row r="1184" spans="1:28" ht="15" customHeight="1">
      <c r="A1184" s="109">
        <v>1175</v>
      </c>
      <c r="B1184" s="222" t="str">
        <f t="shared" si="8"/>
        <v>Klik Disini</v>
      </c>
      <c r="C1184" s="223" t="s">
        <v>10244</v>
      </c>
      <c r="D1184" s="223"/>
      <c r="E1184" s="223" t="s">
        <v>10245</v>
      </c>
      <c r="F1184" s="223" t="s">
        <v>10246</v>
      </c>
      <c r="G1184" s="223" t="s">
        <v>10247</v>
      </c>
      <c r="H1184" s="223" t="s">
        <v>3912</v>
      </c>
      <c r="I1184" s="258" t="s">
        <v>446</v>
      </c>
      <c r="J1184" s="186" t="s">
        <v>367</v>
      </c>
      <c r="K1184" s="223"/>
      <c r="L1184" s="264"/>
      <c r="M1184" s="265"/>
      <c r="N1184" s="223"/>
      <c r="O1184" s="223"/>
      <c r="P1184" s="260">
        <v>2008</v>
      </c>
      <c r="Q1184" s="260">
        <v>2018</v>
      </c>
      <c r="R1184" s="223" t="s">
        <v>3412</v>
      </c>
      <c r="S1184" s="223" t="s">
        <v>78</v>
      </c>
      <c r="T1184" s="223"/>
      <c r="U1184" s="261">
        <v>159</v>
      </c>
      <c r="V1184" s="86" t="s">
        <v>452</v>
      </c>
      <c r="W1184" s="223" t="s">
        <v>5753</v>
      </c>
      <c r="X1184" s="225" t="s">
        <v>10248</v>
      </c>
      <c r="Y1184" s="262">
        <v>56000</v>
      </c>
      <c r="Z1184" s="226"/>
      <c r="AA1184" s="241">
        <f t="shared" si="9"/>
        <v>0</v>
      </c>
      <c r="AB1184" s="237" t="s">
        <v>10249</v>
      </c>
    </row>
    <row r="1185" spans="1:28" ht="15" customHeight="1">
      <c r="A1185" s="109">
        <v>1176</v>
      </c>
      <c r="B1185" s="222" t="str">
        <f t="shared" si="8"/>
        <v>Klik Disini</v>
      </c>
      <c r="C1185" s="223" t="s">
        <v>10250</v>
      </c>
      <c r="D1185" s="223"/>
      <c r="E1185" s="223" t="s">
        <v>10251</v>
      </c>
      <c r="F1185" s="223" t="s">
        <v>10252</v>
      </c>
      <c r="G1185" s="223" t="s">
        <v>10253</v>
      </c>
      <c r="H1185" s="223" t="s">
        <v>3912</v>
      </c>
      <c r="I1185" s="258" t="s">
        <v>446</v>
      </c>
      <c r="J1185" s="186" t="s">
        <v>367</v>
      </c>
      <c r="K1185" s="223" t="s">
        <v>447</v>
      </c>
      <c r="L1185" s="223"/>
      <c r="M1185" s="259" t="s">
        <v>447</v>
      </c>
      <c r="N1185" s="223" t="s">
        <v>449</v>
      </c>
      <c r="O1185" s="223" t="s">
        <v>3419</v>
      </c>
      <c r="P1185" s="260">
        <v>2016</v>
      </c>
      <c r="Q1185" s="260">
        <v>2018</v>
      </c>
      <c r="R1185" s="223" t="s">
        <v>3412</v>
      </c>
      <c r="S1185" s="223" t="s">
        <v>78</v>
      </c>
      <c r="T1185" s="223" t="s">
        <v>451</v>
      </c>
      <c r="U1185" s="261">
        <v>304</v>
      </c>
      <c r="V1185" s="86" t="s">
        <v>452</v>
      </c>
      <c r="W1185" s="223" t="s">
        <v>7432</v>
      </c>
      <c r="X1185" s="225" t="s">
        <v>10254</v>
      </c>
      <c r="Y1185" s="262">
        <v>90000</v>
      </c>
      <c r="Z1185" s="226"/>
      <c r="AA1185" s="241">
        <f t="shared" si="9"/>
        <v>0</v>
      </c>
      <c r="AB1185" s="237" t="s">
        <v>10255</v>
      </c>
    </row>
    <row r="1186" spans="1:28" ht="15" customHeight="1">
      <c r="A1186" s="109">
        <v>1177</v>
      </c>
      <c r="B1186" s="222" t="str">
        <f t="shared" si="8"/>
        <v>Klik Disini</v>
      </c>
      <c r="C1186" s="223" t="s">
        <v>10256</v>
      </c>
      <c r="D1186" s="223"/>
      <c r="E1186" s="223" t="s">
        <v>10257</v>
      </c>
      <c r="F1186" s="223" t="s">
        <v>10258</v>
      </c>
      <c r="G1186" s="223" t="s">
        <v>10259</v>
      </c>
      <c r="H1186" s="223" t="s">
        <v>3912</v>
      </c>
      <c r="I1186" s="258" t="s">
        <v>446</v>
      </c>
      <c r="J1186" s="186" t="s">
        <v>367</v>
      </c>
      <c r="K1186" s="223" t="s">
        <v>447</v>
      </c>
      <c r="L1186" s="223"/>
      <c r="M1186" s="259" t="s">
        <v>447</v>
      </c>
      <c r="N1186" s="223" t="s">
        <v>449</v>
      </c>
      <c r="O1186" s="223" t="s">
        <v>3419</v>
      </c>
      <c r="P1186" s="260">
        <v>1990</v>
      </c>
      <c r="Q1186" s="260">
        <v>2018</v>
      </c>
      <c r="R1186" s="223" t="s">
        <v>3412</v>
      </c>
      <c r="S1186" s="223" t="s">
        <v>78</v>
      </c>
      <c r="T1186" s="223" t="s">
        <v>451</v>
      </c>
      <c r="U1186" s="261">
        <v>116</v>
      </c>
      <c r="V1186" s="86" t="s">
        <v>452</v>
      </c>
      <c r="W1186" s="223" t="s">
        <v>611</v>
      </c>
      <c r="X1186" s="225" t="s">
        <v>10260</v>
      </c>
      <c r="Y1186" s="262">
        <v>34000</v>
      </c>
      <c r="Z1186" s="226"/>
      <c r="AA1186" s="241">
        <f t="shared" si="9"/>
        <v>0</v>
      </c>
      <c r="AB1186" s="237" t="s">
        <v>10261</v>
      </c>
    </row>
    <row r="1187" spans="1:28" ht="15" customHeight="1">
      <c r="A1187" s="109">
        <v>1178</v>
      </c>
      <c r="B1187" s="222" t="str">
        <f t="shared" si="8"/>
        <v>Klik Disini</v>
      </c>
      <c r="C1187" s="223" t="s">
        <v>10262</v>
      </c>
      <c r="D1187" s="223"/>
      <c r="E1187" s="223" t="s">
        <v>10263</v>
      </c>
      <c r="F1187" s="223" t="s">
        <v>10264</v>
      </c>
      <c r="G1187" s="223" t="s">
        <v>10265</v>
      </c>
      <c r="H1187" s="223" t="s">
        <v>1056</v>
      </c>
      <c r="I1187" s="258" t="s">
        <v>583</v>
      </c>
      <c r="J1187" s="186" t="s">
        <v>265</v>
      </c>
      <c r="K1187" s="223"/>
      <c r="L1187" s="264"/>
      <c r="M1187" s="265"/>
      <c r="N1187" s="223" t="s">
        <v>449</v>
      </c>
      <c r="O1187" s="223" t="s">
        <v>3419</v>
      </c>
      <c r="P1187" s="260">
        <v>2009</v>
      </c>
      <c r="Q1187" s="260">
        <v>2018</v>
      </c>
      <c r="R1187" s="223" t="s">
        <v>3480</v>
      </c>
      <c r="S1187" s="223" t="s">
        <v>78</v>
      </c>
      <c r="T1187" s="223" t="s">
        <v>451</v>
      </c>
      <c r="U1187" s="261">
        <v>192</v>
      </c>
      <c r="V1187" s="86" t="s">
        <v>452</v>
      </c>
      <c r="W1187" s="223" t="s">
        <v>1718</v>
      </c>
      <c r="X1187" s="225" t="s">
        <v>10266</v>
      </c>
      <c r="Y1187" s="262">
        <v>66000</v>
      </c>
      <c r="Z1187" s="226"/>
      <c r="AA1187" s="241">
        <f t="shared" si="9"/>
        <v>0</v>
      </c>
      <c r="AB1187" s="237" t="s">
        <v>10267</v>
      </c>
    </row>
    <row r="1188" spans="1:28" ht="15" customHeight="1">
      <c r="A1188" s="109">
        <v>1179</v>
      </c>
      <c r="B1188" s="222" t="str">
        <f t="shared" si="8"/>
        <v>Klik Disini</v>
      </c>
      <c r="C1188" s="223" t="s">
        <v>10268</v>
      </c>
      <c r="D1188" s="223"/>
      <c r="E1188" s="223" t="s">
        <v>3548</v>
      </c>
      <c r="F1188" s="223" t="s">
        <v>10269</v>
      </c>
      <c r="G1188" s="223" t="s">
        <v>10270</v>
      </c>
      <c r="H1188" s="223" t="s">
        <v>3473</v>
      </c>
      <c r="I1188" s="258" t="s">
        <v>446</v>
      </c>
      <c r="J1188" s="186" t="s">
        <v>345</v>
      </c>
      <c r="K1188" s="223"/>
      <c r="L1188" s="264"/>
      <c r="M1188" s="265"/>
      <c r="N1188" s="223" t="s">
        <v>449</v>
      </c>
      <c r="O1188" s="223" t="s">
        <v>3419</v>
      </c>
      <c r="P1188" s="260">
        <v>2007</v>
      </c>
      <c r="Q1188" s="260">
        <v>2018</v>
      </c>
      <c r="R1188" s="223" t="s">
        <v>3412</v>
      </c>
      <c r="S1188" s="223" t="s">
        <v>78</v>
      </c>
      <c r="T1188" s="223" t="s">
        <v>451</v>
      </c>
      <c r="U1188" s="261">
        <v>226</v>
      </c>
      <c r="V1188" s="86" t="s">
        <v>452</v>
      </c>
      <c r="W1188" s="223" t="s">
        <v>1718</v>
      </c>
      <c r="X1188" s="225" t="s">
        <v>10271</v>
      </c>
      <c r="Y1188" s="262">
        <v>77000</v>
      </c>
      <c r="Z1188" s="226"/>
      <c r="AA1188" s="241">
        <f t="shared" si="9"/>
        <v>0</v>
      </c>
      <c r="AB1188" s="237" t="s">
        <v>10272</v>
      </c>
    </row>
    <row r="1189" spans="1:28" ht="15" customHeight="1">
      <c r="A1189" s="109">
        <v>1180</v>
      </c>
      <c r="B1189" s="222" t="str">
        <f t="shared" si="8"/>
        <v>Klik Disini</v>
      </c>
      <c r="C1189" s="223" t="s">
        <v>10273</v>
      </c>
      <c r="D1189" s="223"/>
      <c r="E1189" s="223" t="s">
        <v>10274</v>
      </c>
      <c r="F1189" s="223" t="s">
        <v>10275</v>
      </c>
      <c r="G1189" s="223" t="s">
        <v>10276</v>
      </c>
      <c r="H1189" s="223" t="s">
        <v>3912</v>
      </c>
      <c r="I1189" s="258" t="s">
        <v>446</v>
      </c>
      <c r="J1189" s="186" t="s">
        <v>367</v>
      </c>
      <c r="K1189" s="223"/>
      <c r="L1189" s="264"/>
      <c r="M1189" s="265"/>
      <c r="N1189" s="223" t="s">
        <v>449</v>
      </c>
      <c r="O1189" s="223" t="s">
        <v>3419</v>
      </c>
      <c r="P1189" s="260">
        <v>2004</v>
      </c>
      <c r="Q1189" s="260">
        <v>2018</v>
      </c>
      <c r="R1189" s="223" t="s">
        <v>3412</v>
      </c>
      <c r="S1189" s="223" t="s">
        <v>78</v>
      </c>
      <c r="T1189" s="223" t="s">
        <v>451</v>
      </c>
      <c r="U1189" s="261">
        <v>121</v>
      </c>
      <c r="V1189" s="86" t="s">
        <v>452</v>
      </c>
      <c r="W1189" s="223" t="s">
        <v>3331</v>
      </c>
      <c r="X1189" s="225" t="s">
        <v>10277</v>
      </c>
      <c r="Y1189" s="262">
        <v>55000</v>
      </c>
      <c r="Z1189" s="226"/>
      <c r="AA1189" s="241">
        <f t="shared" si="9"/>
        <v>0</v>
      </c>
      <c r="AB1189" s="237" t="s">
        <v>10278</v>
      </c>
    </row>
    <row r="1190" spans="1:28" ht="15" customHeight="1">
      <c r="A1190" s="109">
        <v>1181</v>
      </c>
      <c r="B1190" s="222" t="str">
        <f t="shared" si="8"/>
        <v>Klik Disini</v>
      </c>
      <c r="C1190" s="223" t="s">
        <v>10279</v>
      </c>
      <c r="D1190" s="223"/>
      <c r="E1190" s="223" t="s">
        <v>4213</v>
      </c>
      <c r="F1190" s="223" t="s">
        <v>10280</v>
      </c>
      <c r="G1190" s="223" t="s">
        <v>10281</v>
      </c>
      <c r="H1190" s="223" t="s">
        <v>3912</v>
      </c>
      <c r="I1190" s="258" t="s">
        <v>446</v>
      </c>
      <c r="J1190" s="186" t="s">
        <v>367</v>
      </c>
      <c r="K1190" s="223" t="s">
        <v>447</v>
      </c>
      <c r="L1190" s="223"/>
      <c r="M1190" s="259" t="s">
        <v>447</v>
      </c>
      <c r="N1190" s="223" t="s">
        <v>449</v>
      </c>
      <c r="O1190" s="223" t="s">
        <v>3419</v>
      </c>
      <c r="P1190" s="260">
        <v>2008</v>
      </c>
      <c r="Q1190" s="260">
        <v>2018</v>
      </c>
      <c r="R1190" s="223" t="s">
        <v>3412</v>
      </c>
      <c r="S1190" s="223" t="s">
        <v>78</v>
      </c>
      <c r="T1190" s="223" t="s">
        <v>451</v>
      </c>
      <c r="U1190" s="261">
        <v>144</v>
      </c>
      <c r="V1190" s="86" t="s">
        <v>452</v>
      </c>
      <c r="W1190" s="223" t="s">
        <v>3842</v>
      </c>
      <c r="X1190" s="225" t="s">
        <v>10282</v>
      </c>
      <c r="Y1190" s="262">
        <v>55000</v>
      </c>
      <c r="Z1190" s="226"/>
      <c r="AA1190" s="241">
        <f t="shared" si="9"/>
        <v>0</v>
      </c>
      <c r="AB1190" s="237" t="s">
        <v>10283</v>
      </c>
    </row>
    <row r="1191" spans="1:28" ht="15" customHeight="1">
      <c r="A1191" s="109">
        <v>1182</v>
      </c>
      <c r="B1191" s="222" t="str">
        <f t="shared" si="8"/>
        <v>Klik Disini</v>
      </c>
      <c r="C1191" s="223" t="s">
        <v>10284</v>
      </c>
      <c r="D1191" s="223"/>
      <c r="E1191" s="223" t="s">
        <v>3548</v>
      </c>
      <c r="F1191" s="223" t="s">
        <v>10285</v>
      </c>
      <c r="G1191" s="223" t="s">
        <v>10286</v>
      </c>
      <c r="H1191" s="223" t="s">
        <v>3473</v>
      </c>
      <c r="I1191" s="258" t="s">
        <v>446</v>
      </c>
      <c r="J1191" s="186" t="s">
        <v>345</v>
      </c>
      <c r="K1191" s="223"/>
      <c r="L1191" s="264"/>
      <c r="M1191" s="265"/>
      <c r="N1191" s="223" t="s">
        <v>449</v>
      </c>
      <c r="O1191" s="223" t="s">
        <v>3419</v>
      </c>
      <c r="P1191" s="260">
        <v>2009</v>
      </c>
      <c r="Q1191" s="260">
        <v>2018</v>
      </c>
      <c r="R1191" s="223" t="s">
        <v>3412</v>
      </c>
      <c r="S1191" s="223" t="s">
        <v>78</v>
      </c>
      <c r="T1191" s="223" t="s">
        <v>451</v>
      </c>
      <c r="U1191" s="261">
        <v>256</v>
      </c>
      <c r="V1191" s="86" t="s">
        <v>452</v>
      </c>
      <c r="W1191" s="223" t="s">
        <v>1923</v>
      </c>
      <c r="X1191" s="225" t="s">
        <v>10287</v>
      </c>
      <c r="Y1191" s="262">
        <v>90000</v>
      </c>
      <c r="Z1191" s="226"/>
      <c r="AA1191" s="241">
        <f t="shared" si="9"/>
        <v>0</v>
      </c>
      <c r="AB1191" s="237" t="s">
        <v>10288</v>
      </c>
    </row>
    <row r="1192" spans="1:28" ht="15" customHeight="1">
      <c r="A1192" s="109">
        <v>1183</v>
      </c>
      <c r="B1192" s="222" t="str">
        <f t="shared" si="8"/>
        <v>Klik Disini</v>
      </c>
      <c r="C1192" s="223" t="s">
        <v>10289</v>
      </c>
      <c r="D1192" s="223"/>
      <c r="E1192" s="223" t="s">
        <v>10290</v>
      </c>
      <c r="F1192" s="223" t="s">
        <v>10291</v>
      </c>
      <c r="G1192" s="223" t="s">
        <v>10292</v>
      </c>
      <c r="H1192" s="223" t="s">
        <v>344</v>
      </c>
      <c r="I1192" s="258" t="s">
        <v>446</v>
      </c>
      <c r="J1192" s="186" t="s">
        <v>343</v>
      </c>
      <c r="K1192" s="223"/>
      <c r="L1192" s="264"/>
      <c r="M1192" s="265"/>
      <c r="N1192" s="223" t="s">
        <v>449</v>
      </c>
      <c r="O1192" s="223" t="s">
        <v>3419</v>
      </c>
      <c r="P1192" s="260">
        <v>2003</v>
      </c>
      <c r="Q1192" s="260">
        <v>2018</v>
      </c>
      <c r="R1192" s="223" t="s">
        <v>3412</v>
      </c>
      <c r="S1192" s="223" t="s">
        <v>78</v>
      </c>
      <c r="T1192" s="223" t="s">
        <v>451</v>
      </c>
      <c r="U1192" s="261">
        <v>216</v>
      </c>
      <c r="V1192" s="86" t="s">
        <v>452</v>
      </c>
      <c r="W1192" s="223" t="s">
        <v>10293</v>
      </c>
      <c r="X1192" s="225" t="s">
        <v>10294</v>
      </c>
      <c r="Y1192" s="262">
        <v>87000</v>
      </c>
      <c r="Z1192" s="226"/>
      <c r="AA1192" s="241">
        <f t="shared" si="9"/>
        <v>0</v>
      </c>
      <c r="AB1192" s="237" t="s">
        <v>10295</v>
      </c>
    </row>
    <row r="1193" spans="1:28" ht="15" customHeight="1">
      <c r="A1193" s="109">
        <v>1184</v>
      </c>
      <c r="B1193" s="222" t="str">
        <f t="shared" si="8"/>
        <v>Klik Disini</v>
      </c>
      <c r="C1193" s="223" t="s">
        <v>10296</v>
      </c>
      <c r="D1193" s="223"/>
      <c r="E1193" s="223" t="s">
        <v>10297</v>
      </c>
      <c r="F1193" s="223" t="s">
        <v>10298</v>
      </c>
      <c r="G1193" s="223" t="s">
        <v>10299</v>
      </c>
      <c r="H1193" s="223" t="s">
        <v>262</v>
      </c>
      <c r="I1193" s="258" t="s">
        <v>446</v>
      </c>
      <c r="J1193" s="186" t="s">
        <v>347</v>
      </c>
      <c r="K1193" s="223" t="s">
        <v>1953</v>
      </c>
      <c r="L1193" s="223"/>
      <c r="M1193" s="259" t="s">
        <v>447</v>
      </c>
      <c r="N1193" s="223" t="s">
        <v>449</v>
      </c>
      <c r="O1193" s="223" t="s">
        <v>450</v>
      </c>
      <c r="P1193" s="260">
        <v>2017</v>
      </c>
      <c r="Q1193" s="260">
        <v>2023</v>
      </c>
      <c r="R1193" s="223" t="s">
        <v>3412</v>
      </c>
      <c r="S1193" s="223" t="s">
        <v>78</v>
      </c>
      <c r="T1193" s="223" t="s">
        <v>451</v>
      </c>
      <c r="U1193" s="261">
        <v>370</v>
      </c>
      <c r="V1193" s="86" t="s">
        <v>452</v>
      </c>
      <c r="W1193" s="223" t="s">
        <v>4777</v>
      </c>
      <c r="X1193" s="225" t="s">
        <v>10300</v>
      </c>
      <c r="Y1193" s="262">
        <v>98000</v>
      </c>
      <c r="Z1193" s="226"/>
      <c r="AA1193" s="241">
        <f t="shared" si="9"/>
        <v>0</v>
      </c>
      <c r="AB1193" s="237" t="s">
        <v>10301</v>
      </c>
    </row>
    <row r="1194" spans="1:28" ht="15" customHeight="1">
      <c r="A1194" s="109">
        <v>1185</v>
      </c>
      <c r="B1194" s="222" t="str">
        <f t="shared" si="8"/>
        <v>Klik Disini</v>
      </c>
      <c r="C1194" s="223" t="s">
        <v>10302</v>
      </c>
      <c r="D1194" s="223"/>
      <c r="E1194" s="223" t="s">
        <v>9084</v>
      </c>
      <c r="F1194" s="223" t="s">
        <v>10303</v>
      </c>
      <c r="G1194" s="223" t="s">
        <v>10304</v>
      </c>
      <c r="H1194" s="223" t="s">
        <v>3473</v>
      </c>
      <c r="I1194" s="258" t="s">
        <v>446</v>
      </c>
      <c r="J1194" s="186" t="s">
        <v>345</v>
      </c>
      <c r="K1194" s="223"/>
      <c r="L1194" s="264"/>
      <c r="M1194" s="265"/>
      <c r="N1194" s="223" t="s">
        <v>449</v>
      </c>
      <c r="O1194" s="223" t="s">
        <v>3419</v>
      </c>
      <c r="P1194" s="260">
        <v>2005</v>
      </c>
      <c r="Q1194" s="260">
        <v>2018</v>
      </c>
      <c r="R1194" s="223" t="s">
        <v>3412</v>
      </c>
      <c r="S1194" s="223" t="s">
        <v>78</v>
      </c>
      <c r="T1194" s="223" t="s">
        <v>451</v>
      </c>
      <c r="U1194" s="261">
        <v>175</v>
      </c>
      <c r="V1194" s="86" t="s">
        <v>452</v>
      </c>
      <c r="W1194" s="223" t="s">
        <v>10293</v>
      </c>
      <c r="X1194" s="225" t="s">
        <v>10305</v>
      </c>
      <c r="Y1194" s="262">
        <v>67500</v>
      </c>
      <c r="Z1194" s="226"/>
      <c r="AA1194" s="241">
        <f t="shared" si="9"/>
        <v>0</v>
      </c>
      <c r="AB1194" s="237" t="s">
        <v>10306</v>
      </c>
    </row>
    <row r="1195" spans="1:28" ht="15" customHeight="1">
      <c r="A1195" s="109">
        <v>1186</v>
      </c>
      <c r="B1195" s="222" t="str">
        <f t="shared" si="8"/>
        <v>Klik Disini</v>
      </c>
      <c r="C1195" s="223" t="s">
        <v>10307</v>
      </c>
      <c r="D1195" s="223"/>
      <c r="E1195" s="223" t="s">
        <v>10308</v>
      </c>
      <c r="F1195" s="223" t="s">
        <v>10309</v>
      </c>
      <c r="G1195" s="223" t="s">
        <v>10310</v>
      </c>
      <c r="H1195" s="223" t="s">
        <v>398</v>
      </c>
      <c r="I1195" s="258" t="s">
        <v>1844</v>
      </c>
      <c r="J1195" s="186" t="s">
        <v>397</v>
      </c>
      <c r="K1195" s="223"/>
      <c r="L1195" s="264"/>
      <c r="M1195" s="265"/>
      <c r="N1195" s="223" t="s">
        <v>449</v>
      </c>
      <c r="O1195" s="223" t="s">
        <v>3419</v>
      </c>
      <c r="P1195" s="260">
        <v>2011</v>
      </c>
      <c r="Q1195" s="260">
        <v>2018</v>
      </c>
      <c r="R1195" s="223" t="s">
        <v>3412</v>
      </c>
      <c r="S1195" s="223" t="s">
        <v>78</v>
      </c>
      <c r="T1195" s="223" t="s">
        <v>451</v>
      </c>
      <c r="U1195" s="261">
        <v>272</v>
      </c>
      <c r="V1195" s="86" t="s">
        <v>452</v>
      </c>
      <c r="W1195" s="223" t="s">
        <v>9185</v>
      </c>
      <c r="X1195" s="225" t="s">
        <v>10311</v>
      </c>
      <c r="Y1195" s="262">
        <v>81000</v>
      </c>
      <c r="Z1195" s="226"/>
      <c r="AA1195" s="241">
        <f t="shared" si="9"/>
        <v>0</v>
      </c>
      <c r="AB1195" s="237" t="s">
        <v>10312</v>
      </c>
    </row>
    <row r="1196" spans="1:28" ht="15" customHeight="1">
      <c r="A1196" s="109">
        <v>1187</v>
      </c>
      <c r="B1196" s="222" t="str">
        <f t="shared" si="8"/>
        <v>Klik Disini</v>
      </c>
      <c r="C1196" s="223" t="s">
        <v>10313</v>
      </c>
      <c r="D1196" s="223"/>
      <c r="E1196" s="223" t="s">
        <v>10314</v>
      </c>
      <c r="F1196" s="223" t="s">
        <v>10315</v>
      </c>
      <c r="G1196" s="223" t="s">
        <v>10316</v>
      </c>
      <c r="H1196" s="223" t="s">
        <v>3912</v>
      </c>
      <c r="I1196" s="258" t="s">
        <v>446</v>
      </c>
      <c r="J1196" s="186" t="s">
        <v>367</v>
      </c>
      <c r="K1196" s="223" t="s">
        <v>447</v>
      </c>
      <c r="L1196" s="223"/>
      <c r="M1196" s="259" t="s">
        <v>447</v>
      </c>
      <c r="N1196" s="223" t="s">
        <v>449</v>
      </c>
      <c r="O1196" s="223" t="s">
        <v>3419</v>
      </c>
      <c r="P1196" s="260">
        <v>2007</v>
      </c>
      <c r="Q1196" s="260">
        <v>2018</v>
      </c>
      <c r="R1196" s="223" t="s">
        <v>3412</v>
      </c>
      <c r="S1196" s="223" t="s">
        <v>78</v>
      </c>
      <c r="T1196" s="223" t="s">
        <v>451</v>
      </c>
      <c r="U1196" s="261">
        <v>113</v>
      </c>
      <c r="V1196" s="86" t="s">
        <v>452</v>
      </c>
      <c r="W1196" s="223" t="s">
        <v>515</v>
      </c>
      <c r="X1196" s="225" t="s">
        <v>10317</v>
      </c>
      <c r="Y1196" s="262">
        <v>45500</v>
      </c>
      <c r="Z1196" s="226"/>
      <c r="AA1196" s="241">
        <f t="shared" si="9"/>
        <v>0</v>
      </c>
      <c r="AB1196" s="237" t="s">
        <v>10318</v>
      </c>
    </row>
    <row r="1197" spans="1:28" ht="15" customHeight="1">
      <c r="A1197" s="109">
        <v>1188</v>
      </c>
      <c r="B1197" s="222" t="str">
        <f t="shared" si="8"/>
        <v>Klik Disini</v>
      </c>
      <c r="C1197" s="223" t="s">
        <v>10319</v>
      </c>
      <c r="D1197" s="223"/>
      <c r="E1197" s="223" t="s">
        <v>10320</v>
      </c>
      <c r="F1197" s="223" t="s">
        <v>10321</v>
      </c>
      <c r="G1197" s="223" t="s">
        <v>10322</v>
      </c>
      <c r="H1197" s="223" t="s">
        <v>404</v>
      </c>
      <c r="I1197" s="258" t="s">
        <v>1844</v>
      </c>
      <c r="J1197" s="186" t="s">
        <v>403</v>
      </c>
      <c r="K1197" s="223"/>
      <c r="L1197" s="264"/>
      <c r="M1197" s="265"/>
      <c r="N1197" s="223" t="s">
        <v>449</v>
      </c>
      <c r="O1197" s="223" t="s">
        <v>3419</v>
      </c>
      <c r="P1197" s="260">
        <v>2009</v>
      </c>
      <c r="Q1197" s="260">
        <v>2018</v>
      </c>
      <c r="R1197" s="223" t="s">
        <v>3412</v>
      </c>
      <c r="S1197" s="223" t="s">
        <v>78</v>
      </c>
      <c r="T1197" s="223" t="s">
        <v>451</v>
      </c>
      <c r="U1197" s="261">
        <v>107</v>
      </c>
      <c r="V1197" s="86" t="s">
        <v>452</v>
      </c>
      <c r="W1197" s="223" t="s">
        <v>594</v>
      </c>
      <c r="X1197" s="225" t="s">
        <v>10323</v>
      </c>
      <c r="Y1197" s="262">
        <v>59000</v>
      </c>
      <c r="Z1197" s="226"/>
      <c r="AA1197" s="241">
        <f t="shared" si="9"/>
        <v>0</v>
      </c>
      <c r="AB1197" s="237" t="s">
        <v>10324</v>
      </c>
    </row>
    <row r="1198" spans="1:28" ht="15" customHeight="1">
      <c r="A1198" s="109">
        <v>1189</v>
      </c>
      <c r="B1198" s="222" t="str">
        <f t="shared" si="8"/>
        <v>Klik Disini</v>
      </c>
      <c r="C1198" s="223" t="s">
        <v>10325</v>
      </c>
      <c r="D1198" s="223"/>
      <c r="E1198" s="223" t="s">
        <v>3548</v>
      </c>
      <c r="F1198" s="223" t="s">
        <v>10326</v>
      </c>
      <c r="G1198" s="223" t="s">
        <v>10327</v>
      </c>
      <c r="H1198" s="223" t="s">
        <v>3473</v>
      </c>
      <c r="I1198" s="258" t="s">
        <v>446</v>
      </c>
      <c r="J1198" s="186" t="s">
        <v>345</v>
      </c>
      <c r="K1198" s="223"/>
      <c r="L1198" s="264"/>
      <c r="M1198" s="265"/>
      <c r="N1198" s="223" t="s">
        <v>449</v>
      </c>
      <c r="O1198" s="223" t="s">
        <v>3419</v>
      </c>
      <c r="P1198" s="260">
        <v>2007</v>
      </c>
      <c r="Q1198" s="260">
        <v>2018</v>
      </c>
      <c r="R1198" s="223" t="s">
        <v>3412</v>
      </c>
      <c r="S1198" s="223" t="s">
        <v>78</v>
      </c>
      <c r="T1198" s="223" t="s">
        <v>451</v>
      </c>
      <c r="U1198" s="261">
        <v>304</v>
      </c>
      <c r="V1198" s="86" t="s">
        <v>452</v>
      </c>
      <c r="W1198" s="223" t="s">
        <v>2960</v>
      </c>
      <c r="X1198" s="225" t="s">
        <v>10328</v>
      </c>
      <c r="Y1198" s="262">
        <v>101000</v>
      </c>
      <c r="Z1198" s="226"/>
      <c r="AA1198" s="241">
        <f t="shared" si="9"/>
        <v>0</v>
      </c>
      <c r="AB1198" s="237" t="s">
        <v>10329</v>
      </c>
    </row>
    <row r="1199" spans="1:28" ht="15" customHeight="1">
      <c r="A1199" s="109">
        <v>1190</v>
      </c>
      <c r="B1199" s="222" t="str">
        <f t="shared" si="8"/>
        <v>Klik Disini</v>
      </c>
      <c r="C1199" s="223" t="s">
        <v>10330</v>
      </c>
      <c r="D1199" s="223"/>
      <c r="E1199" s="223" t="s">
        <v>10320</v>
      </c>
      <c r="F1199" s="223" t="s">
        <v>10331</v>
      </c>
      <c r="G1199" s="223" t="s">
        <v>10332</v>
      </c>
      <c r="H1199" s="223" t="s">
        <v>404</v>
      </c>
      <c r="I1199" s="258" t="s">
        <v>1844</v>
      </c>
      <c r="J1199" s="186" t="s">
        <v>403</v>
      </c>
      <c r="K1199" s="223"/>
      <c r="L1199" s="264"/>
      <c r="M1199" s="265"/>
      <c r="N1199" s="223" t="s">
        <v>449</v>
      </c>
      <c r="O1199" s="223" t="s">
        <v>3419</v>
      </c>
      <c r="P1199" s="260">
        <v>2012</v>
      </c>
      <c r="Q1199" s="260">
        <v>2018</v>
      </c>
      <c r="R1199" s="223" t="s">
        <v>3412</v>
      </c>
      <c r="S1199" s="223" t="s">
        <v>78</v>
      </c>
      <c r="T1199" s="223" t="s">
        <v>451</v>
      </c>
      <c r="U1199" s="261">
        <v>128</v>
      </c>
      <c r="V1199" s="86" t="s">
        <v>452</v>
      </c>
      <c r="W1199" s="223" t="s">
        <v>1923</v>
      </c>
      <c r="X1199" s="225" t="s">
        <v>10333</v>
      </c>
      <c r="Y1199" s="262">
        <v>39000</v>
      </c>
      <c r="Z1199" s="226"/>
      <c r="AA1199" s="241">
        <f t="shared" si="9"/>
        <v>0</v>
      </c>
      <c r="AB1199" s="237" t="s">
        <v>10334</v>
      </c>
    </row>
    <row r="1200" spans="1:28" ht="15" customHeight="1">
      <c r="A1200" s="109">
        <v>1191</v>
      </c>
      <c r="B1200" s="222" t="str">
        <f t="shared" si="8"/>
        <v>Klik Disini</v>
      </c>
      <c r="C1200" s="223" t="s">
        <v>10335</v>
      </c>
      <c r="D1200" s="223"/>
      <c r="E1200" s="223" t="s">
        <v>7616</v>
      </c>
      <c r="F1200" s="223" t="s">
        <v>10336</v>
      </c>
      <c r="G1200" s="223" t="s">
        <v>10337</v>
      </c>
      <c r="H1200" s="223" t="s">
        <v>2070</v>
      </c>
      <c r="I1200" s="258" t="s">
        <v>583</v>
      </c>
      <c r="J1200" s="186" t="s">
        <v>263</v>
      </c>
      <c r="K1200" s="223"/>
      <c r="L1200" s="264"/>
      <c r="M1200" s="265"/>
      <c r="N1200" s="223" t="s">
        <v>449</v>
      </c>
      <c r="O1200" s="223" t="s">
        <v>3419</v>
      </c>
      <c r="P1200" s="260">
        <v>2010</v>
      </c>
      <c r="Q1200" s="260">
        <v>2018</v>
      </c>
      <c r="R1200" s="223" t="s">
        <v>6981</v>
      </c>
      <c r="S1200" s="223" t="s">
        <v>78</v>
      </c>
      <c r="T1200" s="223" t="s">
        <v>451</v>
      </c>
      <c r="U1200" s="261">
        <v>25</v>
      </c>
      <c r="V1200" s="86" t="s">
        <v>452</v>
      </c>
      <c r="W1200" s="223" t="s">
        <v>2790</v>
      </c>
      <c r="X1200" s="225" t="s">
        <v>10338</v>
      </c>
      <c r="Y1200" s="262">
        <v>38000</v>
      </c>
      <c r="Z1200" s="226"/>
      <c r="AA1200" s="241">
        <f t="shared" si="9"/>
        <v>0</v>
      </c>
      <c r="AB1200" s="237" t="s">
        <v>10339</v>
      </c>
    </row>
    <row r="1201" spans="1:28" ht="15" customHeight="1">
      <c r="A1201" s="109">
        <v>1192</v>
      </c>
      <c r="B1201" s="222" t="str">
        <f t="shared" si="8"/>
        <v>Klik Disini</v>
      </c>
      <c r="C1201" s="223" t="s">
        <v>10340</v>
      </c>
      <c r="D1201" s="223"/>
      <c r="E1201" s="223" t="s">
        <v>3548</v>
      </c>
      <c r="F1201" s="223" t="s">
        <v>10341</v>
      </c>
      <c r="G1201" s="223" t="s">
        <v>10342</v>
      </c>
      <c r="H1201" s="223" t="s">
        <v>3473</v>
      </c>
      <c r="I1201" s="258" t="s">
        <v>446</v>
      </c>
      <c r="J1201" s="186" t="s">
        <v>345</v>
      </c>
      <c r="K1201" s="223"/>
      <c r="L1201" s="264"/>
      <c r="M1201" s="265"/>
      <c r="N1201" s="223" t="s">
        <v>449</v>
      </c>
      <c r="O1201" s="223" t="s">
        <v>3419</v>
      </c>
      <c r="P1201" s="260">
        <v>2005</v>
      </c>
      <c r="Q1201" s="260">
        <v>2018</v>
      </c>
      <c r="R1201" s="223" t="s">
        <v>3412</v>
      </c>
      <c r="S1201" s="223" t="s">
        <v>78</v>
      </c>
      <c r="T1201" s="223" t="s">
        <v>451</v>
      </c>
      <c r="U1201" s="261">
        <v>264</v>
      </c>
      <c r="V1201" s="86" t="s">
        <v>452</v>
      </c>
      <c r="W1201" s="223" t="s">
        <v>3230</v>
      </c>
      <c r="X1201" s="225" t="s">
        <v>10343</v>
      </c>
      <c r="Y1201" s="262">
        <v>78500</v>
      </c>
      <c r="Z1201" s="226"/>
      <c r="AA1201" s="241">
        <f t="shared" si="9"/>
        <v>0</v>
      </c>
      <c r="AB1201" s="237" t="s">
        <v>10344</v>
      </c>
    </row>
    <row r="1202" spans="1:28" ht="15" customHeight="1">
      <c r="A1202" s="109">
        <v>1193</v>
      </c>
      <c r="B1202" s="222" t="str">
        <f t="shared" si="8"/>
        <v>Klik Disini</v>
      </c>
      <c r="C1202" s="223" t="s">
        <v>10345</v>
      </c>
      <c r="D1202" s="223"/>
      <c r="E1202" s="223" t="s">
        <v>7616</v>
      </c>
      <c r="F1202" s="223" t="s">
        <v>10346</v>
      </c>
      <c r="G1202" s="223" t="s">
        <v>10347</v>
      </c>
      <c r="H1202" s="223" t="s">
        <v>2070</v>
      </c>
      <c r="I1202" s="258" t="s">
        <v>583</v>
      </c>
      <c r="J1202" s="186" t="s">
        <v>263</v>
      </c>
      <c r="K1202" s="223"/>
      <c r="L1202" s="264"/>
      <c r="M1202" s="265"/>
      <c r="N1202" s="223" t="s">
        <v>449</v>
      </c>
      <c r="O1202" s="223" t="s">
        <v>3419</v>
      </c>
      <c r="P1202" s="260">
        <v>2010</v>
      </c>
      <c r="Q1202" s="260">
        <v>2018</v>
      </c>
      <c r="R1202" s="223" t="s">
        <v>6981</v>
      </c>
      <c r="S1202" s="223" t="s">
        <v>78</v>
      </c>
      <c r="T1202" s="223" t="s">
        <v>451</v>
      </c>
      <c r="U1202" s="261">
        <v>25</v>
      </c>
      <c r="V1202" s="86" t="s">
        <v>452</v>
      </c>
      <c r="W1202" s="223" t="s">
        <v>1375</v>
      </c>
      <c r="X1202" s="225" t="s">
        <v>10348</v>
      </c>
      <c r="Y1202" s="262">
        <v>38000</v>
      </c>
      <c r="Z1202" s="226"/>
      <c r="AA1202" s="241">
        <f t="shared" si="9"/>
        <v>0</v>
      </c>
      <c r="AB1202" s="237" t="s">
        <v>10349</v>
      </c>
    </row>
    <row r="1203" spans="1:28" ht="15" customHeight="1">
      <c r="A1203" s="109">
        <v>1194</v>
      </c>
      <c r="B1203" s="222" t="str">
        <f t="shared" si="8"/>
        <v>Klik Disini</v>
      </c>
      <c r="C1203" s="223" t="s">
        <v>10350</v>
      </c>
      <c r="D1203" s="223"/>
      <c r="E1203" s="223" t="s">
        <v>10320</v>
      </c>
      <c r="F1203" s="223" t="s">
        <v>10351</v>
      </c>
      <c r="G1203" s="223" t="s">
        <v>10352</v>
      </c>
      <c r="H1203" s="223" t="s">
        <v>404</v>
      </c>
      <c r="I1203" s="258" t="s">
        <v>1844</v>
      </c>
      <c r="J1203" s="186" t="s">
        <v>403</v>
      </c>
      <c r="K1203" s="223"/>
      <c r="L1203" s="264"/>
      <c r="M1203" s="265"/>
      <c r="N1203" s="223" t="s">
        <v>449</v>
      </c>
      <c r="O1203" s="223" t="s">
        <v>3419</v>
      </c>
      <c r="P1203" s="260">
        <v>2008</v>
      </c>
      <c r="Q1203" s="260">
        <v>2018</v>
      </c>
      <c r="R1203" s="223" t="s">
        <v>3412</v>
      </c>
      <c r="S1203" s="223" t="s">
        <v>78</v>
      </c>
      <c r="T1203" s="223" t="s">
        <v>451</v>
      </c>
      <c r="U1203" s="261">
        <v>168</v>
      </c>
      <c r="V1203" s="86" t="s">
        <v>452</v>
      </c>
      <c r="W1203" s="223" t="s">
        <v>10353</v>
      </c>
      <c r="X1203" s="225" t="s">
        <v>10354</v>
      </c>
      <c r="Y1203" s="262">
        <v>67500</v>
      </c>
      <c r="Z1203" s="226"/>
      <c r="AA1203" s="241">
        <f t="shared" si="9"/>
        <v>0</v>
      </c>
      <c r="AB1203" s="237" t="s">
        <v>10355</v>
      </c>
    </row>
    <row r="1204" spans="1:28" ht="15" customHeight="1">
      <c r="A1204" s="109">
        <v>1195</v>
      </c>
      <c r="B1204" s="222" t="str">
        <f t="shared" si="8"/>
        <v>Klik Disini</v>
      </c>
      <c r="C1204" s="223" t="s">
        <v>10356</v>
      </c>
      <c r="D1204" s="223"/>
      <c r="E1204" s="223" t="s">
        <v>9223</v>
      </c>
      <c r="F1204" s="223" t="s">
        <v>10357</v>
      </c>
      <c r="G1204" s="223" t="s">
        <v>10358</v>
      </c>
      <c r="H1204" s="223" t="s">
        <v>3912</v>
      </c>
      <c r="I1204" s="258" t="s">
        <v>446</v>
      </c>
      <c r="J1204" s="186" t="s">
        <v>367</v>
      </c>
      <c r="K1204" s="223"/>
      <c r="L1204" s="264"/>
      <c r="M1204" s="265"/>
      <c r="N1204" s="223" t="s">
        <v>449</v>
      </c>
      <c r="O1204" s="223" t="s">
        <v>3419</v>
      </c>
      <c r="P1204" s="260">
        <v>2007</v>
      </c>
      <c r="Q1204" s="260">
        <v>2018</v>
      </c>
      <c r="R1204" s="223" t="s">
        <v>3412</v>
      </c>
      <c r="S1204" s="223" t="s">
        <v>78</v>
      </c>
      <c r="T1204" s="223" t="s">
        <v>451</v>
      </c>
      <c r="U1204" s="261">
        <v>104</v>
      </c>
      <c r="V1204" s="86" t="s">
        <v>452</v>
      </c>
      <c r="W1204" s="223" t="s">
        <v>4598</v>
      </c>
      <c r="X1204" s="225" t="s">
        <v>10359</v>
      </c>
      <c r="Y1204" s="262">
        <v>52000</v>
      </c>
      <c r="Z1204" s="226"/>
      <c r="AA1204" s="241">
        <f t="shared" si="9"/>
        <v>0</v>
      </c>
      <c r="AB1204" s="237" t="s">
        <v>10360</v>
      </c>
    </row>
    <row r="1205" spans="1:28" ht="15" customHeight="1">
      <c r="A1205" s="109">
        <v>1196</v>
      </c>
      <c r="B1205" s="222" t="str">
        <f t="shared" si="8"/>
        <v>Klik Disini</v>
      </c>
      <c r="C1205" s="223" t="s">
        <v>10361</v>
      </c>
      <c r="D1205" s="223"/>
      <c r="E1205" s="223" t="s">
        <v>10362</v>
      </c>
      <c r="F1205" s="223" t="s">
        <v>10363</v>
      </c>
      <c r="G1205" s="223" t="s">
        <v>10364</v>
      </c>
      <c r="H1205" s="223" t="s">
        <v>384</v>
      </c>
      <c r="I1205" s="258" t="s">
        <v>446</v>
      </c>
      <c r="J1205" s="186" t="s">
        <v>383</v>
      </c>
      <c r="K1205" s="223" t="s">
        <v>447</v>
      </c>
      <c r="L1205" s="223"/>
      <c r="M1205" s="259" t="s">
        <v>447</v>
      </c>
      <c r="N1205" s="223" t="s">
        <v>449</v>
      </c>
      <c r="O1205" s="223" t="s">
        <v>462</v>
      </c>
      <c r="P1205" s="260">
        <v>2011</v>
      </c>
      <c r="Q1205" s="260">
        <v>2018</v>
      </c>
      <c r="R1205" s="223" t="s">
        <v>3412</v>
      </c>
      <c r="S1205" s="223" t="s">
        <v>78</v>
      </c>
      <c r="T1205" s="223" t="s">
        <v>451</v>
      </c>
      <c r="U1205" s="261">
        <v>199</v>
      </c>
      <c r="V1205" s="86" t="s">
        <v>452</v>
      </c>
      <c r="W1205" s="223" t="s">
        <v>4453</v>
      </c>
      <c r="X1205" s="225" t="s">
        <v>10365</v>
      </c>
      <c r="Y1205" s="262">
        <v>55000</v>
      </c>
      <c r="Z1205" s="226"/>
      <c r="AA1205" s="241">
        <f t="shared" si="9"/>
        <v>0</v>
      </c>
      <c r="AB1205" s="237" t="s">
        <v>10366</v>
      </c>
    </row>
    <row r="1206" spans="1:28" ht="15" customHeight="1">
      <c r="A1206" s="109">
        <v>1197</v>
      </c>
      <c r="B1206" s="222" t="str">
        <f t="shared" si="8"/>
        <v>Klik Disini</v>
      </c>
      <c r="C1206" s="223" t="s">
        <v>10367</v>
      </c>
      <c r="D1206" s="223"/>
      <c r="E1206" s="223" t="s">
        <v>3548</v>
      </c>
      <c r="F1206" s="223" t="s">
        <v>10368</v>
      </c>
      <c r="G1206" s="223" t="s">
        <v>10369</v>
      </c>
      <c r="H1206" s="223" t="s">
        <v>3473</v>
      </c>
      <c r="I1206" s="258" t="s">
        <v>446</v>
      </c>
      <c r="J1206" s="186" t="s">
        <v>345</v>
      </c>
      <c r="K1206" s="223"/>
      <c r="L1206" s="264"/>
      <c r="M1206" s="265"/>
      <c r="N1206" s="223" t="s">
        <v>449</v>
      </c>
      <c r="O1206" s="223" t="s">
        <v>3419</v>
      </c>
      <c r="P1206" s="260">
        <v>2011</v>
      </c>
      <c r="Q1206" s="260">
        <v>2018</v>
      </c>
      <c r="R1206" s="223" t="s">
        <v>3412</v>
      </c>
      <c r="S1206" s="223" t="s">
        <v>78</v>
      </c>
      <c r="T1206" s="223" t="s">
        <v>451</v>
      </c>
      <c r="U1206" s="261">
        <v>274</v>
      </c>
      <c r="V1206" s="86" t="s">
        <v>452</v>
      </c>
      <c r="W1206" s="223" t="s">
        <v>6746</v>
      </c>
      <c r="X1206" s="225" t="s">
        <v>10370</v>
      </c>
      <c r="Y1206" s="262">
        <v>91000</v>
      </c>
      <c r="Z1206" s="226"/>
      <c r="AA1206" s="241">
        <f t="shared" si="9"/>
        <v>0</v>
      </c>
      <c r="AB1206" s="237" t="s">
        <v>10371</v>
      </c>
    </row>
    <row r="1207" spans="1:28" ht="15" customHeight="1">
      <c r="A1207" s="109">
        <v>1198</v>
      </c>
      <c r="B1207" s="222" t="str">
        <f t="shared" si="8"/>
        <v>Klik Disini</v>
      </c>
      <c r="C1207" s="223" t="s">
        <v>10372</v>
      </c>
      <c r="D1207" s="223"/>
      <c r="E1207" s="223" t="s">
        <v>10373</v>
      </c>
      <c r="F1207" s="223" t="s">
        <v>10374</v>
      </c>
      <c r="G1207" s="223" t="s">
        <v>10375</v>
      </c>
      <c r="H1207" s="223" t="s">
        <v>404</v>
      </c>
      <c r="I1207" s="258" t="s">
        <v>1844</v>
      </c>
      <c r="J1207" s="186" t="s">
        <v>403</v>
      </c>
      <c r="K1207" s="223"/>
      <c r="L1207" s="264"/>
      <c r="M1207" s="265"/>
      <c r="N1207" s="223" t="s">
        <v>449</v>
      </c>
      <c r="O1207" s="223" t="s">
        <v>3419</v>
      </c>
      <c r="P1207" s="260">
        <v>2007</v>
      </c>
      <c r="Q1207" s="260">
        <v>2018</v>
      </c>
      <c r="R1207" s="223" t="s">
        <v>3412</v>
      </c>
      <c r="S1207" s="223" t="s">
        <v>78</v>
      </c>
      <c r="T1207" s="223" t="s">
        <v>451</v>
      </c>
      <c r="U1207" s="261">
        <v>226</v>
      </c>
      <c r="V1207" s="86" t="s">
        <v>452</v>
      </c>
      <c r="W1207" s="223" t="s">
        <v>4163</v>
      </c>
      <c r="X1207" s="225" t="s">
        <v>10376</v>
      </c>
      <c r="Y1207" s="262">
        <v>76000</v>
      </c>
      <c r="Z1207" s="226"/>
      <c r="AA1207" s="241">
        <f t="shared" si="9"/>
        <v>0</v>
      </c>
      <c r="AB1207" s="237" t="s">
        <v>10377</v>
      </c>
    </row>
    <row r="1208" spans="1:28" ht="15" customHeight="1">
      <c r="A1208" s="109">
        <v>1199</v>
      </c>
      <c r="B1208" s="222" t="str">
        <f t="shared" si="8"/>
        <v>Klik Disini</v>
      </c>
      <c r="C1208" s="223" t="s">
        <v>10378</v>
      </c>
      <c r="D1208" s="223"/>
      <c r="E1208" s="223" t="s">
        <v>6948</v>
      </c>
      <c r="F1208" s="223" t="s">
        <v>10379</v>
      </c>
      <c r="G1208" s="223" t="s">
        <v>10380</v>
      </c>
      <c r="H1208" s="223" t="s">
        <v>3473</v>
      </c>
      <c r="I1208" s="258" t="s">
        <v>446</v>
      </c>
      <c r="J1208" s="186" t="s">
        <v>345</v>
      </c>
      <c r="K1208" s="223"/>
      <c r="L1208" s="264"/>
      <c r="M1208" s="265"/>
      <c r="N1208" s="223" t="s">
        <v>449</v>
      </c>
      <c r="O1208" s="223" t="s">
        <v>3419</v>
      </c>
      <c r="P1208" s="260">
        <v>2009</v>
      </c>
      <c r="Q1208" s="260">
        <v>2018</v>
      </c>
      <c r="R1208" s="223" t="s">
        <v>3412</v>
      </c>
      <c r="S1208" s="223" t="s">
        <v>78</v>
      </c>
      <c r="T1208" s="223" t="s">
        <v>451</v>
      </c>
      <c r="U1208" s="261">
        <v>400</v>
      </c>
      <c r="V1208" s="86" t="s">
        <v>452</v>
      </c>
      <c r="W1208" s="223" t="s">
        <v>9087</v>
      </c>
      <c r="X1208" s="225" t="s">
        <v>10381</v>
      </c>
      <c r="Y1208" s="262">
        <v>105000</v>
      </c>
      <c r="Z1208" s="226"/>
      <c r="AA1208" s="241">
        <f t="shared" si="9"/>
        <v>0</v>
      </c>
      <c r="AB1208" s="237" t="s">
        <v>10382</v>
      </c>
    </row>
    <row r="1209" spans="1:28" ht="15" customHeight="1">
      <c r="A1209" s="109">
        <v>1200</v>
      </c>
      <c r="B1209" s="222" t="str">
        <f t="shared" si="8"/>
        <v>Klik Disini</v>
      </c>
      <c r="C1209" s="223" t="s">
        <v>10383</v>
      </c>
      <c r="D1209" s="223"/>
      <c r="E1209" s="223" t="s">
        <v>10384</v>
      </c>
      <c r="F1209" s="223" t="s">
        <v>10385</v>
      </c>
      <c r="G1209" s="223" t="s">
        <v>10386</v>
      </c>
      <c r="H1209" s="223" t="s">
        <v>3912</v>
      </c>
      <c r="I1209" s="258" t="s">
        <v>446</v>
      </c>
      <c r="J1209" s="186" t="s">
        <v>367</v>
      </c>
      <c r="K1209" s="223"/>
      <c r="L1209" s="264"/>
      <c r="M1209" s="265"/>
      <c r="N1209" s="223" t="s">
        <v>449</v>
      </c>
      <c r="O1209" s="223" t="s">
        <v>3419</v>
      </c>
      <c r="P1209" s="260">
        <v>2017</v>
      </c>
      <c r="Q1209" s="260">
        <v>2018</v>
      </c>
      <c r="R1209" s="223" t="s">
        <v>3412</v>
      </c>
      <c r="S1209" s="223" t="s">
        <v>78</v>
      </c>
      <c r="T1209" s="223" t="s">
        <v>451</v>
      </c>
      <c r="U1209" s="261">
        <v>168</v>
      </c>
      <c r="V1209" s="86" t="s">
        <v>452</v>
      </c>
      <c r="W1209" s="223" t="s">
        <v>6968</v>
      </c>
      <c r="X1209" s="225" t="s">
        <v>10387</v>
      </c>
      <c r="Y1209" s="262">
        <v>39000</v>
      </c>
      <c r="Z1209" s="226"/>
      <c r="AA1209" s="241">
        <f t="shared" si="9"/>
        <v>0</v>
      </c>
      <c r="AB1209" s="237" t="s">
        <v>10388</v>
      </c>
    </row>
    <row r="1210" spans="1:28" ht="15" customHeight="1">
      <c r="A1210" s="109">
        <v>1201</v>
      </c>
      <c r="B1210" s="222" t="str">
        <f t="shared" si="8"/>
        <v>Klik Disini</v>
      </c>
      <c r="C1210" s="223" t="s">
        <v>10389</v>
      </c>
      <c r="D1210" s="223"/>
      <c r="E1210" s="223" t="s">
        <v>10390</v>
      </c>
      <c r="F1210" s="223" t="s">
        <v>10391</v>
      </c>
      <c r="G1210" s="223" t="s">
        <v>10392</v>
      </c>
      <c r="H1210" s="223" t="s">
        <v>3532</v>
      </c>
      <c r="I1210" s="258" t="s">
        <v>446</v>
      </c>
      <c r="J1210" s="186" t="s">
        <v>345</v>
      </c>
      <c r="K1210" s="223"/>
      <c r="L1210" s="264"/>
      <c r="M1210" s="265"/>
      <c r="N1210" s="223" t="s">
        <v>449</v>
      </c>
      <c r="O1210" s="223" t="s">
        <v>3419</v>
      </c>
      <c r="P1210" s="260">
        <v>2006</v>
      </c>
      <c r="Q1210" s="260">
        <v>2018</v>
      </c>
      <c r="R1210" s="223" t="s">
        <v>3412</v>
      </c>
      <c r="S1210" s="223" t="s">
        <v>78</v>
      </c>
      <c r="T1210" s="223" t="s">
        <v>451</v>
      </c>
      <c r="U1210" s="261">
        <v>112</v>
      </c>
      <c r="V1210" s="86" t="s">
        <v>452</v>
      </c>
      <c r="W1210" s="223" t="s">
        <v>1626</v>
      </c>
      <c r="X1210" s="225" t="s">
        <v>10393</v>
      </c>
      <c r="Y1210" s="262">
        <v>85500</v>
      </c>
      <c r="Z1210" s="226"/>
      <c r="AA1210" s="241">
        <f t="shared" si="9"/>
        <v>0</v>
      </c>
      <c r="AB1210" s="237" t="s">
        <v>10394</v>
      </c>
    </row>
    <row r="1211" spans="1:28" ht="15" customHeight="1">
      <c r="A1211" s="109">
        <v>1202</v>
      </c>
      <c r="B1211" s="222" t="str">
        <f t="shared" si="8"/>
        <v>Klik Disini</v>
      </c>
      <c r="C1211" s="223" t="s">
        <v>10395</v>
      </c>
      <c r="D1211" s="223"/>
      <c r="E1211" s="223" t="s">
        <v>10396</v>
      </c>
      <c r="F1211" s="223" t="s">
        <v>10397</v>
      </c>
      <c r="G1211" s="223" t="s">
        <v>10398</v>
      </c>
      <c r="H1211" s="223" t="s">
        <v>2070</v>
      </c>
      <c r="I1211" s="258" t="s">
        <v>583</v>
      </c>
      <c r="J1211" s="186" t="s">
        <v>263</v>
      </c>
      <c r="K1211" s="223"/>
      <c r="L1211" s="264"/>
      <c r="M1211" s="265"/>
      <c r="N1211" s="223" t="s">
        <v>449</v>
      </c>
      <c r="O1211" s="223" t="s">
        <v>3419</v>
      </c>
      <c r="P1211" s="260">
        <v>2010</v>
      </c>
      <c r="Q1211" s="260">
        <v>2018</v>
      </c>
      <c r="R1211" s="223" t="s">
        <v>6981</v>
      </c>
      <c r="S1211" s="223" t="s">
        <v>78</v>
      </c>
      <c r="T1211" s="223" t="s">
        <v>451</v>
      </c>
      <c r="U1211" s="261">
        <v>16</v>
      </c>
      <c r="V1211" s="86" t="s">
        <v>452</v>
      </c>
      <c r="W1211" s="223" t="s">
        <v>6334</v>
      </c>
      <c r="X1211" s="225" t="s">
        <v>10399</v>
      </c>
      <c r="Y1211" s="262">
        <v>39500</v>
      </c>
      <c r="Z1211" s="226"/>
      <c r="AA1211" s="241">
        <f t="shared" si="9"/>
        <v>0</v>
      </c>
      <c r="AB1211" s="237" t="s">
        <v>10400</v>
      </c>
    </row>
    <row r="1212" spans="1:28" ht="15" customHeight="1">
      <c r="A1212" s="109">
        <v>1203</v>
      </c>
      <c r="B1212" s="222" t="str">
        <f t="shared" si="8"/>
        <v>Klik Disini</v>
      </c>
      <c r="C1212" s="223" t="s">
        <v>10401</v>
      </c>
      <c r="D1212" s="223"/>
      <c r="E1212" s="223" t="s">
        <v>10402</v>
      </c>
      <c r="F1212" s="223" t="s">
        <v>10403</v>
      </c>
      <c r="G1212" s="223" t="s">
        <v>10404</v>
      </c>
      <c r="H1212" s="223" t="s">
        <v>553</v>
      </c>
      <c r="I1212" s="258" t="s">
        <v>446</v>
      </c>
      <c r="J1212" s="186" t="s">
        <v>353</v>
      </c>
      <c r="K1212" s="223"/>
      <c r="L1212" s="264"/>
      <c r="M1212" s="265"/>
      <c r="N1212" s="223" t="s">
        <v>449</v>
      </c>
      <c r="O1212" s="223" t="s">
        <v>3419</v>
      </c>
      <c r="P1212" s="260">
        <v>2006</v>
      </c>
      <c r="Q1212" s="260">
        <v>2018</v>
      </c>
      <c r="R1212" s="223" t="s">
        <v>3412</v>
      </c>
      <c r="S1212" s="223" t="s">
        <v>78</v>
      </c>
      <c r="T1212" s="223" t="s">
        <v>451</v>
      </c>
      <c r="U1212" s="261">
        <v>105</v>
      </c>
      <c r="V1212" s="86" t="s">
        <v>452</v>
      </c>
      <c r="W1212" s="223" t="s">
        <v>813</v>
      </c>
      <c r="X1212" s="225" t="s">
        <v>10405</v>
      </c>
      <c r="Y1212" s="262">
        <v>50500</v>
      </c>
      <c r="Z1212" s="226"/>
      <c r="AA1212" s="241">
        <f t="shared" si="9"/>
        <v>0</v>
      </c>
      <c r="AB1212" s="237" t="s">
        <v>10406</v>
      </c>
    </row>
    <row r="1213" spans="1:28" ht="15" customHeight="1">
      <c r="A1213" s="109">
        <v>1204</v>
      </c>
      <c r="B1213" s="222" t="str">
        <f t="shared" si="8"/>
        <v>Klik Disini</v>
      </c>
      <c r="C1213" s="223" t="s">
        <v>10407</v>
      </c>
      <c r="D1213" s="223"/>
      <c r="E1213" s="223" t="s">
        <v>10408</v>
      </c>
      <c r="F1213" s="223" t="s">
        <v>10409</v>
      </c>
      <c r="G1213" s="223" t="s">
        <v>10410</v>
      </c>
      <c r="H1213" s="223" t="s">
        <v>3811</v>
      </c>
      <c r="I1213" s="258" t="s">
        <v>1844</v>
      </c>
      <c r="J1213" s="186" t="s">
        <v>403</v>
      </c>
      <c r="K1213" s="264"/>
      <c r="L1213" s="264"/>
      <c r="M1213" s="259"/>
      <c r="N1213" s="223" t="s">
        <v>449</v>
      </c>
      <c r="O1213" s="223" t="s">
        <v>3419</v>
      </c>
      <c r="P1213" s="260">
        <v>2009</v>
      </c>
      <c r="Q1213" s="260">
        <v>2018</v>
      </c>
      <c r="R1213" s="223" t="s">
        <v>3412</v>
      </c>
      <c r="S1213" s="223" t="s">
        <v>78</v>
      </c>
      <c r="T1213" s="223" t="s">
        <v>451</v>
      </c>
      <c r="U1213" s="261">
        <v>182</v>
      </c>
      <c r="V1213" s="86" t="s">
        <v>452</v>
      </c>
      <c r="W1213" s="223" t="s">
        <v>830</v>
      </c>
      <c r="X1213" s="225" t="s">
        <v>10411</v>
      </c>
      <c r="Y1213" s="262">
        <v>47000</v>
      </c>
      <c r="Z1213" s="226"/>
      <c r="AA1213" s="241">
        <f t="shared" si="9"/>
        <v>0</v>
      </c>
      <c r="AB1213" s="237" t="s">
        <v>10412</v>
      </c>
    </row>
    <row r="1214" spans="1:28" ht="15" customHeight="1">
      <c r="A1214" s="109">
        <v>1205</v>
      </c>
      <c r="B1214" s="222" t="str">
        <f t="shared" si="8"/>
        <v>Klik Disini</v>
      </c>
      <c r="C1214" s="223" t="s">
        <v>10413</v>
      </c>
      <c r="D1214" s="223"/>
      <c r="E1214" s="223" t="s">
        <v>10414</v>
      </c>
      <c r="F1214" s="223" t="s">
        <v>10415</v>
      </c>
      <c r="G1214" s="223" t="s">
        <v>10416</v>
      </c>
      <c r="H1214" s="223" t="s">
        <v>3912</v>
      </c>
      <c r="I1214" s="258" t="s">
        <v>446</v>
      </c>
      <c r="J1214" s="186" t="s">
        <v>367</v>
      </c>
      <c r="K1214" s="223" t="s">
        <v>447</v>
      </c>
      <c r="L1214" s="223"/>
      <c r="M1214" s="259" t="s">
        <v>447</v>
      </c>
      <c r="N1214" s="223" t="s">
        <v>449</v>
      </c>
      <c r="O1214" s="223" t="s">
        <v>3419</v>
      </c>
      <c r="P1214" s="260">
        <v>2014</v>
      </c>
      <c r="Q1214" s="260">
        <v>2018</v>
      </c>
      <c r="R1214" s="223" t="s">
        <v>3412</v>
      </c>
      <c r="S1214" s="223" t="s">
        <v>78</v>
      </c>
      <c r="T1214" s="223" t="s">
        <v>451</v>
      </c>
      <c r="U1214" s="261">
        <v>104</v>
      </c>
      <c r="V1214" s="86" t="s">
        <v>452</v>
      </c>
      <c r="W1214" s="223" t="s">
        <v>7371</v>
      </c>
      <c r="X1214" s="225" t="s">
        <v>10417</v>
      </c>
      <c r="Y1214" s="262">
        <v>36000</v>
      </c>
      <c r="Z1214" s="226"/>
      <c r="AA1214" s="241">
        <f t="shared" si="9"/>
        <v>0</v>
      </c>
      <c r="AB1214" s="237" t="s">
        <v>10418</v>
      </c>
    </row>
    <row r="1215" spans="1:28" ht="15" customHeight="1">
      <c r="A1215" s="109">
        <v>1206</v>
      </c>
      <c r="B1215" s="222" t="str">
        <f t="shared" si="8"/>
        <v>Klik Disini</v>
      </c>
      <c r="C1215" s="223" t="s">
        <v>10419</v>
      </c>
      <c r="D1215" s="223"/>
      <c r="E1215" s="223" t="s">
        <v>10420</v>
      </c>
      <c r="F1215" s="223" t="s">
        <v>10421</v>
      </c>
      <c r="G1215" s="223" t="s">
        <v>10422</v>
      </c>
      <c r="H1215" s="223" t="s">
        <v>3473</v>
      </c>
      <c r="I1215" s="258" t="s">
        <v>446</v>
      </c>
      <c r="J1215" s="186" t="s">
        <v>345</v>
      </c>
      <c r="K1215" s="223"/>
      <c r="L1215" s="264"/>
      <c r="M1215" s="265"/>
      <c r="N1215" s="223" t="s">
        <v>449</v>
      </c>
      <c r="O1215" s="223" t="s">
        <v>3419</v>
      </c>
      <c r="P1215" s="260">
        <v>2009</v>
      </c>
      <c r="Q1215" s="260">
        <v>2018</v>
      </c>
      <c r="R1215" s="223" t="s">
        <v>3412</v>
      </c>
      <c r="S1215" s="223" t="s">
        <v>78</v>
      </c>
      <c r="T1215" s="223" t="s">
        <v>451</v>
      </c>
      <c r="U1215" s="261">
        <v>186</v>
      </c>
      <c r="V1215" s="86" t="s">
        <v>452</v>
      </c>
      <c r="W1215" s="223" t="s">
        <v>5162</v>
      </c>
      <c r="X1215" s="225" t="s">
        <v>10423</v>
      </c>
      <c r="Y1215" s="262">
        <v>57500</v>
      </c>
      <c r="Z1215" s="226"/>
      <c r="AA1215" s="241">
        <f t="shared" si="9"/>
        <v>0</v>
      </c>
      <c r="AB1215" s="237" t="s">
        <v>10424</v>
      </c>
    </row>
    <row r="1216" spans="1:28" ht="15" customHeight="1">
      <c r="A1216" s="109">
        <v>1207</v>
      </c>
      <c r="B1216" s="222" t="str">
        <f t="shared" si="8"/>
        <v>Klik Disini</v>
      </c>
      <c r="C1216" s="223" t="s">
        <v>10425</v>
      </c>
      <c r="D1216" s="223"/>
      <c r="E1216" s="223" t="s">
        <v>10426</v>
      </c>
      <c r="F1216" s="223" t="s">
        <v>10427</v>
      </c>
      <c r="G1216" s="223" t="s">
        <v>10428</v>
      </c>
      <c r="H1216" s="223" t="s">
        <v>3473</v>
      </c>
      <c r="I1216" s="258" t="s">
        <v>446</v>
      </c>
      <c r="J1216" s="186" t="s">
        <v>345</v>
      </c>
      <c r="K1216" s="264"/>
      <c r="L1216" s="264"/>
      <c r="M1216" s="259"/>
      <c r="N1216" s="223" t="s">
        <v>449</v>
      </c>
      <c r="O1216" s="223" t="s">
        <v>3419</v>
      </c>
      <c r="P1216" s="260">
        <v>2004</v>
      </c>
      <c r="Q1216" s="260">
        <v>2018</v>
      </c>
      <c r="R1216" s="223" t="s">
        <v>3412</v>
      </c>
      <c r="S1216" s="223" t="s">
        <v>78</v>
      </c>
      <c r="T1216" s="223" t="s">
        <v>451</v>
      </c>
      <c r="U1216" s="261">
        <v>136</v>
      </c>
      <c r="V1216" s="86" t="s">
        <v>452</v>
      </c>
      <c r="W1216" s="223" t="s">
        <v>5780</v>
      </c>
      <c r="X1216" s="225" t="s">
        <v>10429</v>
      </c>
      <c r="Y1216" s="262">
        <v>69000</v>
      </c>
      <c r="Z1216" s="226"/>
      <c r="AA1216" s="241">
        <f t="shared" si="9"/>
        <v>0</v>
      </c>
      <c r="AB1216" s="237" t="s">
        <v>10430</v>
      </c>
    </row>
    <row r="1217" spans="1:28" ht="15" customHeight="1">
      <c r="A1217" s="109">
        <v>1208</v>
      </c>
      <c r="B1217" s="222" t="str">
        <f t="shared" si="8"/>
        <v>Klik Disini</v>
      </c>
      <c r="C1217" s="223" t="s">
        <v>10431</v>
      </c>
      <c r="D1217" s="223"/>
      <c r="E1217" s="223" t="s">
        <v>6112</v>
      </c>
      <c r="F1217" s="223" t="s">
        <v>10432</v>
      </c>
      <c r="G1217" s="223" t="s">
        <v>10433</v>
      </c>
      <c r="H1217" s="223" t="s">
        <v>3473</v>
      </c>
      <c r="I1217" s="258" t="s">
        <v>446</v>
      </c>
      <c r="J1217" s="186" t="s">
        <v>345</v>
      </c>
      <c r="K1217" s="223"/>
      <c r="L1217" s="264"/>
      <c r="M1217" s="265"/>
      <c r="N1217" s="223" t="s">
        <v>449</v>
      </c>
      <c r="O1217" s="223" t="s">
        <v>3419</v>
      </c>
      <c r="P1217" s="260">
        <v>2008</v>
      </c>
      <c r="Q1217" s="260">
        <v>2018</v>
      </c>
      <c r="R1217" s="223" t="s">
        <v>9517</v>
      </c>
      <c r="S1217" s="223" t="s">
        <v>78</v>
      </c>
      <c r="T1217" s="223" t="s">
        <v>451</v>
      </c>
      <c r="U1217" s="261">
        <v>204</v>
      </c>
      <c r="V1217" s="86" t="s">
        <v>452</v>
      </c>
      <c r="W1217" s="223" t="s">
        <v>646</v>
      </c>
      <c r="X1217" s="225" t="s">
        <v>10434</v>
      </c>
      <c r="Y1217" s="262">
        <v>98000</v>
      </c>
      <c r="Z1217" s="226"/>
      <c r="AA1217" s="241">
        <f t="shared" si="9"/>
        <v>0</v>
      </c>
      <c r="AB1217" s="237" t="s">
        <v>10435</v>
      </c>
    </row>
    <row r="1218" spans="1:28" ht="15" customHeight="1">
      <c r="A1218" s="109">
        <v>1209</v>
      </c>
      <c r="B1218" s="222" t="str">
        <f t="shared" si="8"/>
        <v>Klik Disini</v>
      </c>
      <c r="C1218" s="223" t="s">
        <v>10436</v>
      </c>
      <c r="D1218" s="223"/>
      <c r="E1218" s="223" t="s">
        <v>9958</v>
      </c>
      <c r="F1218" s="223" t="s">
        <v>10437</v>
      </c>
      <c r="G1218" s="223" t="s">
        <v>10438</v>
      </c>
      <c r="H1218" s="223" t="s">
        <v>3912</v>
      </c>
      <c r="I1218" s="258" t="s">
        <v>446</v>
      </c>
      <c r="J1218" s="186" t="s">
        <v>367</v>
      </c>
      <c r="K1218" s="223" t="s">
        <v>447</v>
      </c>
      <c r="L1218" s="223"/>
      <c r="M1218" s="259" t="s">
        <v>447</v>
      </c>
      <c r="N1218" s="223" t="s">
        <v>449</v>
      </c>
      <c r="O1218" s="223" t="s">
        <v>3419</v>
      </c>
      <c r="P1218" s="260">
        <v>2016</v>
      </c>
      <c r="Q1218" s="260">
        <v>2018</v>
      </c>
      <c r="R1218" s="223" t="s">
        <v>3412</v>
      </c>
      <c r="S1218" s="223" t="s">
        <v>78</v>
      </c>
      <c r="T1218" s="223" t="s">
        <v>451</v>
      </c>
      <c r="U1218" s="261">
        <v>352</v>
      </c>
      <c r="V1218" s="86" t="s">
        <v>452</v>
      </c>
      <c r="W1218" s="223" t="s">
        <v>3390</v>
      </c>
      <c r="X1218" s="225" t="s">
        <v>10439</v>
      </c>
      <c r="Y1218" s="262">
        <v>98000</v>
      </c>
      <c r="Z1218" s="226"/>
      <c r="AA1218" s="241">
        <f t="shared" si="9"/>
        <v>0</v>
      </c>
      <c r="AB1218" s="237" t="s">
        <v>10440</v>
      </c>
    </row>
    <row r="1219" spans="1:28" ht="15" customHeight="1">
      <c r="A1219" s="109">
        <v>1210</v>
      </c>
      <c r="B1219" s="222" t="str">
        <f t="shared" si="8"/>
        <v>Klik Disini</v>
      </c>
      <c r="C1219" s="223" t="s">
        <v>10441</v>
      </c>
      <c r="D1219" s="223"/>
      <c r="E1219" s="223" t="s">
        <v>10442</v>
      </c>
      <c r="F1219" s="223" t="s">
        <v>10443</v>
      </c>
      <c r="G1219" s="223" t="s">
        <v>10444</v>
      </c>
      <c r="H1219" s="223" t="s">
        <v>3473</v>
      </c>
      <c r="I1219" s="258" t="s">
        <v>446</v>
      </c>
      <c r="J1219" s="186" t="s">
        <v>345</v>
      </c>
      <c r="K1219" s="223"/>
      <c r="L1219" s="264"/>
      <c r="M1219" s="265"/>
      <c r="N1219" s="223" t="s">
        <v>449</v>
      </c>
      <c r="O1219" s="223" t="s">
        <v>3419</v>
      </c>
      <c r="P1219" s="260">
        <v>2002</v>
      </c>
      <c r="Q1219" s="260">
        <v>2018</v>
      </c>
      <c r="R1219" s="223" t="s">
        <v>3412</v>
      </c>
      <c r="S1219" s="223" t="s">
        <v>78</v>
      </c>
      <c r="T1219" s="223" t="s">
        <v>451</v>
      </c>
      <c r="U1219" s="261">
        <v>194</v>
      </c>
      <c r="V1219" s="86" t="s">
        <v>452</v>
      </c>
      <c r="W1219" s="223" t="s">
        <v>10241</v>
      </c>
      <c r="X1219" s="225" t="s">
        <v>10445</v>
      </c>
      <c r="Y1219" s="262">
        <v>76000</v>
      </c>
      <c r="Z1219" s="226"/>
      <c r="AA1219" s="241">
        <f t="shared" si="9"/>
        <v>0</v>
      </c>
      <c r="AB1219" s="237" t="s">
        <v>10446</v>
      </c>
    </row>
    <row r="1220" spans="1:28" ht="15" customHeight="1">
      <c r="A1220" s="109">
        <v>1211</v>
      </c>
      <c r="B1220" s="222" t="str">
        <f t="shared" si="8"/>
        <v>Klik Disini</v>
      </c>
      <c r="C1220" s="223" t="s">
        <v>10447</v>
      </c>
      <c r="D1220" s="223"/>
      <c r="E1220" s="223" t="s">
        <v>10448</v>
      </c>
      <c r="F1220" s="223" t="s">
        <v>10449</v>
      </c>
      <c r="G1220" s="223" t="s">
        <v>10450</v>
      </c>
      <c r="H1220" s="223" t="s">
        <v>3473</v>
      </c>
      <c r="I1220" s="258" t="s">
        <v>446</v>
      </c>
      <c r="J1220" s="186" t="s">
        <v>345</v>
      </c>
      <c r="K1220" s="223"/>
      <c r="L1220" s="264"/>
      <c r="M1220" s="265"/>
      <c r="N1220" s="223" t="s">
        <v>449</v>
      </c>
      <c r="O1220" s="223" t="s">
        <v>3419</v>
      </c>
      <c r="P1220" s="260">
        <v>2007</v>
      </c>
      <c r="Q1220" s="260">
        <v>2018</v>
      </c>
      <c r="R1220" s="223" t="s">
        <v>3412</v>
      </c>
      <c r="S1220" s="223" t="s">
        <v>78</v>
      </c>
      <c r="T1220" s="223" t="s">
        <v>451</v>
      </c>
      <c r="U1220" s="261">
        <v>95</v>
      </c>
      <c r="V1220" s="86" t="s">
        <v>452</v>
      </c>
      <c r="W1220" s="223" t="s">
        <v>2657</v>
      </c>
      <c r="X1220" s="225" t="s">
        <v>10451</v>
      </c>
      <c r="Y1220" s="262">
        <v>59000</v>
      </c>
      <c r="Z1220" s="226"/>
      <c r="AA1220" s="241">
        <f t="shared" si="9"/>
        <v>0</v>
      </c>
      <c r="AB1220" s="237" t="s">
        <v>10452</v>
      </c>
    </row>
    <row r="1221" spans="1:28" ht="15" customHeight="1">
      <c r="A1221" s="109">
        <v>1212</v>
      </c>
      <c r="B1221" s="222" t="str">
        <f t="shared" si="8"/>
        <v>Klik Disini</v>
      </c>
      <c r="C1221" s="223" t="s">
        <v>10453</v>
      </c>
      <c r="D1221" s="223"/>
      <c r="E1221" s="223" t="s">
        <v>9964</v>
      </c>
      <c r="F1221" s="223" t="s">
        <v>10454</v>
      </c>
      <c r="G1221" s="223" t="s">
        <v>10455</v>
      </c>
      <c r="H1221" s="223" t="s">
        <v>583</v>
      </c>
      <c r="I1221" s="258" t="s">
        <v>583</v>
      </c>
      <c r="J1221" s="186" t="s">
        <v>267</v>
      </c>
      <c r="K1221" s="223"/>
      <c r="L1221" s="264"/>
      <c r="M1221" s="265"/>
      <c r="N1221" s="223" t="s">
        <v>449</v>
      </c>
      <c r="O1221" s="223" t="s">
        <v>3419</v>
      </c>
      <c r="P1221" s="260">
        <v>2007</v>
      </c>
      <c r="Q1221" s="260">
        <v>2018</v>
      </c>
      <c r="R1221" s="223" t="s">
        <v>3480</v>
      </c>
      <c r="S1221" s="223" t="s">
        <v>78</v>
      </c>
      <c r="T1221" s="223" t="s">
        <v>451</v>
      </c>
      <c r="U1221" s="261">
        <v>128</v>
      </c>
      <c r="V1221" s="86" t="s">
        <v>452</v>
      </c>
      <c r="W1221" s="223" t="s">
        <v>3230</v>
      </c>
      <c r="X1221" s="225" t="s">
        <v>10456</v>
      </c>
      <c r="Y1221" s="262">
        <v>63000</v>
      </c>
      <c r="Z1221" s="226"/>
      <c r="AA1221" s="241">
        <f t="shared" si="9"/>
        <v>0</v>
      </c>
      <c r="AB1221" s="237" t="s">
        <v>10457</v>
      </c>
    </row>
    <row r="1222" spans="1:28" ht="15" customHeight="1">
      <c r="A1222" s="109">
        <v>1213</v>
      </c>
      <c r="B1222" s="222" t="str">
        <f t="shared" si="8"/>
        <v>Klik Disini</v>
      </c>
      <c r="C1222" s="223" t="s">
        <v>10458</v>
      </c>
      <c r="D1222" s="223"/>
      <c r="E1222" s="223" t="s">
        <v>10459</v>
      </c>
      <c r="F1222" s="223" t="s">
        <v>10460</v>
      </c>
      <c r="G1222" s="223" t="s">
        <v>10461</v>
      </c>
      <c r="H1222" s="223" t="s">
        <v>3473</v>
      </c>
      <c r="I1222" s="258" t="s">
        <v>446</v>
      </c>
      <c r="J1222" s="186" t="s">
        <v>345</v>
      </c>
      <c r="K1222" s="223"/>
      <c r="L1222" s="264"/>
      <c r="M1222" s="265"/>
      <c r="N1222" s="223"/>
      <c r="O1222" s="223"/>
      <c r="P1222" s="260">
        <v>2005</v>
      </c>
      <c r="Q1222" s="260">
        <v>2018</v>
      </c>
      <c r="R1222" s="223" t="s">
        <v>3412</v>
      </c>
      <c r="S1222" s="223" t="s">
        <v>78</v>
      </c>
      <c r="T1222" s="223"/>
      <c r="U1222" s="261">
        <v>160</v>
      </c>
      <c r="V1222" s="86" t="s">
        <v>452</v>
      </c>
      <c r="W1222" s="223" t="s">
        <v>8188</v>
      </c>
      <c r="X1222" s="225" t="s">
        <v>10462</v>
      </c>
      <c r="Y1222" s="262">
        <v>61000</v>
      </c>
      <c r="Z1222" s="226"/>
      <c r="AA1222" s="241">
        <f t="shared" si="9"/>
        <v>0</v>
      </c>
      <c r="AB1222" s="237" t="s">
        <v>10463</v>
      </c>
    </row>
    <row r="1223" spans="1:28" ht="15" customHeight="1">
      <c r="A1223" s="109">
        <v>1214</v>
      </c>
      <c r="B1223" s="222" t="str">
        <f t="shared" si="8"/>
        <v>Klik Disini</v>
      </c>
      <c r="C1223" s="223" t="s">
        <v>10464</v>
      </c>
      <c r="D1223" s="223"/>
      <c r="E1223" s="223" t="s">
        <v>3627</v>
      </c>
      <c r="F1223" s="223" t="s">
        <v>10465</v>
      </c>
      <c r="G1223" s="223" t="s">
        <v>10466</v>
      </c>
      <c r="H1223" s="223" t="s">
        <v>3532</v>
      </c>
      <c r="I1223" s="258" t="s">
        <v>446</v>
      </c>
      <c r="J1223" s="186" t="s">
        <v>345</v>
      </c>
      <c r="K1223" s="223"/>
      <c r="L1223" s="264"/>
      <c r="M1223" s="265"/>
      <c r="N1223" s="223" t="s">
        <v>449</v>
      </c>
      <c r="O1223" s="223" t="s">
        <v>3419</v>
      </c>
      <c r="P1223" s="260">
        <v>2011</v>
      </c>
      <c r="Q1223" s="260">
        <v>2018</v>
      </c>
      <c r="R1223" s="223" t="s">
        <v>3412</v>
      </c>
      <c r="S1223" s="223" t="s">
        <v>78</v>
      </c>
      <c r="T1223" s="223" t="s">
        <v>451</v>
      </c>
      <c r="U1223" s="261">
        <v>96</v>
      </c>
      <c r="V1223" s="86" t="s">
        <v>452</v>
      </c>
      <c r="W1223" s="223" t="s">
        <v>4795</v>
      </c>
      <c r="X1223" s="225" t="s">
        <v>10467</v>
      </c>
      <c r="Y1223" s="262">
        <v>64000</v>
      </c>
      <c r="Z1223" s="226"/>
      <c r="AA1223" s="241">
        <f t="shared" si="9"/>
        <v>0</v>
      </c>
      <c r="AB1223" s="237" t="s">
        <v>10468</v>
      </c>
    </row>
    <row r="1224" spans="1:28" ht="15" customHeight="1">
      <c r="A1224" s="109">
        <v>1215</v>
      </c>
      <c r="B1224" s="222" t="str">
        <f t="shared" si="8"/>
        <v>Klik Disini</v>
      </c>
      <c r="C1224" s="223" t="s">
        <v>10469</v>
      </c>
      <c r="D1224" s="223"/>
      <c r="E1224" s="223" t="s">
        <v>9687</v>
      </c>
      <c r="F1224" s="223" t="s">
        <v>10470</v>
      </c>
      <c r="G1224" s="223" t="s">
        <v>10471</v>
      </c>
      <c r="H1224" s="223" t="s">
        <v>3473</v>
      </c>
      <c r="I1224" s="258" t="s">
        <v>446</v>
      </c>
      <c r="J1224" s="186" t="s">
        <v>345</v>
      </c>
      <c r="K1224" s="223"/>
      <c r="L1224" s="264"/>
      <c r="M1224" s="265"/>
      <c r="N1224" s="223" t="s">
        <v>449</v>
      </c>
      <c r="O1224" s="223" t="s">
        <v>3419</v>
      </c>
      <c r="P1224" s="260">
        <v>2005</v>
      </c>
      <c r="Q1224" s="260">
        <v>2018</v>
      </c>
      <c r="R1224" s="223" t="s">
        <v>3412</v>
      </c>
      <c r="S1224" s="223" t="s">
        <v>78</v>
      </c>
      <c r="T1224" s="223" t="s">
        <v>451</v>
      </c>
      <c r="U1224" s="261">
        <v>176</v>
      </c>
      <c r="V1224" s="86" t="s">
        <v>452</v>
      </c>
      <c r="W1224" s="223" t="s">
        <v>5162</v>
      </c>
      <c r="X1224" s="225" t="s">
        <v>10472</v>
      </c>
      <c r="Y1224" s="262">
        <v>67500</v>
      </c>
      <c r="Z1224" s="226"/>
      <c r="AA1224" s="241">
        <f t="shared" si="9"/>
        <v>0</v>
      </c>
      <c r="AB1224" s="237" t="s">
        <v>10473</v>
      </c>
    </row>
    <row r="1225" spans="1:28" ht="15" customHeight="1">
      <c r="A1225" s="109">
        <v>1216</v>
      </c>
      <c r="B1225" s="222" t="str">
        <f t="shared" si="8"/>
        <v>Klik Disini</v>
      </c>
      <c r="C1225" s="223" t="s">
        <v>10474</v>
      </c>
      <c r="D1225" s="223"/>
      <c r="E1225" s="223" t="s">
        <v>10475</v>
      </c>
      <c r="F1225" s="223" t="s">
        <v>10476</v>
      </c>
      <c r="G1225" s="223" t="s">
        <v>10477</v>
      </c>
      <c r="H1225" s="223" t="s">
        <v>3912</v>
      </c>
      <c r="I1225" s="258" t="s">
        <v>446</v>
      </c>
      <c r="J1225" s="186" t="s">
        <v>367</v>
      </c>
      <c r="K1225" s="223"/>
      <c r="L1225" s="264"/>
      <c r="M1225" s="265"/>
      <c r="N1225" s="223" t="s">
        <v>449</v>
      </c>
      <c r="O1225" s="223" t="s">
        <v>3419</v>
      </c>
      <c r="P1225" s="260">
        <v>2008</v>
      </c>
      <c r="Q1225" s="260">
        <v>2018</v>
      </c>
      <c r="R1225" s="223" t="s">
        <v>3412</v>
      </c>
      <c r="S1225" s="223" t="s">
        <v>78</v>
      </c>
      <c r="T1225" s="223" t="s">
        <v>451</v>
      </c>
      <c r="U1225" s="261">
        <v>114</v>
      </c>
      <c r="V1225" s="86" t="s">
        <v>452</v>
      </c>
      <c r="W1225" s="223" t="s">
        <v>796</v>
      </c>
      <c r="X1225" s="225" t="s">
        <v>10478</v>
      </c>
      <c r="Y1225" s="262">
        <v>57500</v>
      </c>
      <c r="Z1225" s="226"/>
      <c r="AA1225" s="241">
        <f t="shared" si="9"/>
        <v>0</v>
      </c>
      <c r="AB1225" s="237" t="s">
        <v>10479</v>
      </c>
    </row>
    <row r="1226" spans="1:28" ht="15" customHeight="1">
      <c r="A1226" s="109">
        <v>1217</v>
      </c>
      <c r="B1226" s="222" t="str">
        <f t="shared" si="8"/>
        <v>Klik Disini</v>
      </c>
      <c r="C1226" s="223" t="s">
        <v>10480</v>
      </c>
      <c r="D1226" s="223"/>
      <c r="E1226" s="223" t="s">
        <v>10481</v>
      </c>
      <c r="F1226" s="223" t="s">
        <v>10482</v>
      </c>
      <c r="G1226" s="223" t="s">
        <v>10483</v>
      </c>
      <c r="H1226" s="223" t="s">
        <v>9178</v>
      </c>
      <c r="I1226" s="258" t="s">
        <v>446</v>
      </c>
      <c r="J1226" s="186" t="s">
        <v>367</v>
      </c>
      <c r="K1226" s="223" t="s">
        <v>447</v>
      </c>
      <c r="L1226" s="223"/>
      <c r="M1226" s="259" t="s">
        <v>447</v>
      </c>
      <c r="N1226" s="223" t="s">
        <v>449</v>
      </c>
      <c r="O1226" s="223" t="s">
        <v>3419</v>
      </c>
      <c r="P1226" s="260">
        <v>2006</v>
      </c>
      <c r="Q1226" s="260">
        <v>2018</v>
      </c>
      <c r="R1226" s="223" t="s">
        <v>3412</v>
      </c>
      <c r="S1226" s="223" t="s">
        <v>78</v>
      </c>
      <c r="T1226" s="223" t="s">
        <v>451</v>
      </c>
      <c r="U1226" s="261">
        <v>186</v>
      </c>
      <c r="V1226" s="86" t="s">
        <v>452</v>
      </c>
      <c r="W1226" s="223" t="s">
        <v>7796</v>
      </c>
      <c r="X1226" s="225" t="s">
        <v>10484</v>
      </c>
      <c r="Y1226" s="262">
        <v>64500</v>
      </c>
      <c r="Z1226" s="226"/>
      <c r="AA1226" s="241">
        <f t="shared" si="9"/>
        <v>0</v>
      </c>
      <c r="AB1226" s="237" t="s">
        <v>10485</v>
      </c>
    </row>
    <row r="1227" spans="1:28" ht="15" customHeight="1">
      <c r="A1227" s="109">
        <v>1218</v>
      </c>
      <c r="B1227" s="222" t="str">
        <f t="shared" si="8"/>
        <v>Klik Disini</v>
      </c>
      <c r="C1227" s="223" t="s">
        <v>10486</v>
      </c>
      <c r="D1227" s="223"/>
      <c r="E1227" s="223" t="s">
        <v>3548</v>
      </c>
      <c r="F1227" s="223" t="s">
        <v>10487</v>
      </c>
      <c r="G1227" s="223" t="s">
        <v>10488</v>
      </c>
      <c r="H1227" s="223" t="s">
        <v>3591</v>
      </c>
      <c r="I1227" s="258" t="s">
        <v>446</v>
      </c>
      <c r="J1227" s="186" t="s">
        <v>345</v>
      </c>
      <c r="K1227" s="223"/>
      <c r="L1227" s="264"/>
      <c r="M1227" s="265"/>
      <c r="N1227" s="223" t="s">
        <v>449</v>
      </c>
      <c r="O1227" s="223" t="s">
        <v>3419</v>
      </c>
      <c r="P1227" s="260">
        <v>2009</v>
      </c>
      <c r="Q1227" s="260">
        <v>2018</v>
      </c>
      <c r="R1227" s="223" t="s">
        <v>3412</v>
      </c>
      <c r="S1227" s="223" t="s">
        <v>78</v>
      </c>
      <c r="T1227" s="223" t="s">
        <v>451</v>
      </c>
      <c r="U1227" s="261">
        <v>364</v>
      </c>
      <c r="V1227" s="86" t="s">
        <v>452</v>
      </c>
      <c r="W1227" s="223" t="s">
        <v>2911</v>
      </c>
      <c r="X1227" s="225" t="s">
        <v>10489</v>
      </c>
      <c r="Y1227" s="262">
        <v>105000</v>
      </c>
      <c r="Z1227" s="226"/>
      <c r="AA1227" s="241">
        <f t="shared" si="9"/>
        <v>0</v>
      </c>
      <c r="AB1227" s="237" t="s">
        <v>10490</v>
      </c>
    </row>
    <row r="1228" spans="1:28" ht="15" customHeight="1">
      <c r="A1228" s="109">
        <v>1219</v>
      </c>
      <c r="B1228" s="222" t="str">
        <f t="shared" si="8"/>
        <v>Klik Disini</v>
      </c>
      <c r="C1228" s="223" t="s">
        <v>10491</v>
      </c>
      <c r="D1228" s="223"/>
      <c r="E1228" s="223" t="s">
        <v>9195</v>
      </c>
      <c r="F1228" s="223" t="s">
        <v>10492</v>
      </c>
      <c r="G1228" s="223" t="s">
        <v>10493</v>
      </c>
      <c r="H1228" s="223" t="s">
        <v>3473</v>
      </c>
      <c r="I1228" s="258" t="s">
        <v>446</v>
      </c>
      <c r="J1228" s="186" t="s">
        <v>345</v>
      </c>
      <c r="K1228" s="223"/>
      <c r="L1228" s="264"/>
      <c r="M1228" s="265"/>
      <c r="N1228" s="223" t="s">
        <v>449</v>
      </c>
      <c r="O1228" s="223" t="s">
        <v>3419</v>
      </c>
      <c r="P1228" s="260">
        <v>2007</v>
      </c>
      <c r="Q1228" s="260">
        <v>2018</v>
      </c>
      <c r="R1228" s="223" t="s">
        <v>3412</v>
      </c>
      <c r="S1228" s="223" t="s">
        <v>78</v>
      </c>
      <c r="T1228" s="223" t="s">
        <v>451</v>
      </c>
      <c r="U1228" s="261">
        <v>198</v>
      </c>
      <c r="V1228" s="86" t="s">
        <v>452</v>
      </c>
      <c r="W1228" s="223" t="s">
        <v>2657</v>
      </c>
      <c r="X1228" s="225" t="s">
        <v>10494</v>
      </c>
      <c r="Y1228" s="262">
        <v>70000</v>
      </c>
      <c r="Z1228" s="226"/>
      <c r="AA1228" s="241">
        <f t="shared" si="9"/>
        <v>0</v>
      </c>
      <c r="AB1228" s="237" t="s">
        <v>10495</v>
      </c>
    </row>
    <row r="1229" spans="1:28" ht="15" customHeight="1">
      <c r="A1229" s="109">
        <v>1220</v>
      </c>
      <c r="B1229" s="222" t="str">
        <f t="shared" si="8"/>
        <v>Klik Disini</v>
      </c>
      <c r="C1229" s="223" t="s">
        <v>10496</v>
      </c>
      <c r="D1229" s="223"/>
      <c r="E1229" s="223" t="s">
        <v>6948</v>
      </c>
      <c r="F1229" s="223" t="s">
        <v>10497</v>
      </c>
      <c r="G1229" s="223" t="s">
        <v>10498</v>
      </c>
      <c r="H1229" s="223" t="s">
        <v>3532</v>
      </c>
      <c r="I1229" s="258" t="s">
        <v>446</v>
      </c>
      <c r="J1229" s="186" t="s">
        <v>345</v>
      </c>
      <c r="K1229" s="223" t="s">
        <v>447</v>
      </c>
      <c r="L1229" s="223"/>
      <c r="M1229" s="259" t="s">
        <v>447</v>
      </c>
      <c r="N1229" s="223" t="s">
        <v>449</v>
      </c>
      <c r="O1229" s="223" t="s">
        <v>3419</v>
      </c>
      <c r="P1229" s="260">
        <v>2006</v>
      </c>
      <c r="Q1229" s="260">
        <v>2018</v>
      </c>
      <c r="R1229" s="223" t="s">
        <v>3412</v>
      </c>
      <c r="S1229" s="223" t="s">
        <v>78</v>
      </c>
      <c r="T1229" s="223" t="s">
        <v>451</v>
      </c>
      <c r="U1229" s="261">
        <v>336</v>
      </c>
      <c r="V1229" s="86" t="s">
        <v>452</v>
      </c>
      <c r="W1229" s="223" t="s">
        <v>3390</v>
      </c>
      <c r="X1229" s="225" t="s">
        <v>10499</v>
      </c>
      <c r="Y1229" s="262">
        <v>101000</v>
      </c>
      <c r="Z1229" s="226"/>
      <c r="AA1229" s="241">
        <f t="shared" si="9"/>
        <v>0</v>
      </c>
      <c r="AB1229" s="237" t="s">
        <v>10500</v>
      </c>
    </row>
    <row r="1230" spans="1:28" ht="15" customHeight="1">
      <c r="A1230" s="109">
        <v>1221</v>
      </c>
      <c r="B1230" s="222" t="str">
        <f t="shared" si="8"/>
        <v>Klik Disini</v>
      </c>
      <c r="C1230" s="223" t="s">
        <v>10501</v>
      </c>
      <c r="D1230" s="223"/>
      <c r="E1230" s="223" t="s">
        <v>9195</v>
      </c>
      <c r="F1230" s="223" t="s">
        <v>10502</v>
      </c>
      <c r="G1230" s="223" t="s">
        <v>10503</v>
      </c>
      <c r="H1230" s="223" t="s">
        <v>3473</v>
      </c>
      <c r="I1230" s="258" t="s">
        <v>446</v>
      </c>
      <c r="J1230" s="186" t="s">
        <v>345</v>
      </c>
      <c r="K1230" s="223"/>
      <c r="L1230" s="264"/>
      <c r="M1230" s="265"/>
      <c r="N1230" s="223" t="s">
        <v>449</v>
      </c>
      <c r="O1230" s="223" t="s">
        <v>3419</v>
      </c>
      <c r="P1230" s="260">
        <v>2004</v>
      </c>
      <c r="Q1230" s="260">
        <v>2018</v>
      </c>
      <c r="R1230" s="223" t="s">
        <v>3412</v>
      </c>
      <c r="S1230" s="223" t="s">
        <v>78</v>
      </c>
      <c r="T1230" s="223" t="s">
        <v>451</v>
      </c>
      <c r="U1230" s="261">
        <v>243</v>
      </c>
      <c r="V1230" s="86" t="s">
        <v>452</v>
      </c>
      <c r="W1230" s="223" t="s">
        <v>1555</v>
      </c>
      <c r="X1230" s="225" t="s">
        <v>10504</v>
      </c>
      <c r="Y1230" s="262">
        <v>118000</v>
      </c>
      <c r="Z1230" s="226"/>
      <c r="AA1230" s="241">
        <f t="shared" si="9"/>
        <v>0</v>
      </c>
      <c r="AB1230" s="237" t="s">
        <v>10505</v>
      </c>
    </row>
    <row r="1231" spans="1:28" ht="15" customHeight="1">
      <c r="A1231" s="109">
        <v>1222</v>
      </c>
      <c r="B1231" s="222" t="str">
        <f t="shared" si="8"/>
        <v>Klik Disini</v>
      </c>
      <c r="C1231" s="223" t="s">
        <v>10506</v>
      </c>
      <c r="D1231" s="223"/>
      <c r="E1231" s="223" t="s">
        <v>10507</v>
      </c>
      <c r="F1231" s="223" t="s">
        <v>10508</v>
      </c>
      <c r="G1231" s="223" t="s">
        <v>10509</v>
      </c>
      <c r="H1231" s="223" t="s">
        <v>3912</v>
      </c>
      <c r="I1231" s="258" t="s">
        <v>446</v>
      </c>
      <c r="J1231" s="186" t="s">
        <v>367</v>
      </c>
      <c r="K1231" s="264"/>
      <c r="L1231" s="264"/>
      <c r="M1231" s="265"/>
      <c r="N1231" s="223" t="s">
        <v>449</v>
      </c>
      <c r="O1231" s="223" t="s">
        <v>3419</v>
      </c>
      <c r="P1231" s="260">
        <v>2016</v>
      </c>
      <c r="Q1231" s="260">
        <v>2018</v>
      </c>
      <c r="R1231" s="223" t="s">
        <v>3412</v>
      </c>
      <c r="S1231" s="223" t="s">
        <v>78</v>
      </c>
      <c r="T1231" s="223" t="s">
        <v>451</v>
      </c>
      <c r="U1231" s="261">
        <v>200</v>
      </c>
      <c r="V1231" s="86" t="s">
        <v>452</v>
      </c>
      <c r="W1231" s="223" t="s">
        <v>3592</v>
      </c>
      <c r="X1231" s="225" t="s">
        <v>10510</v>
      </c>
      <c r="Y1231" s="262">
        <v>57500</v>
      </c>
      <c r="Z1231" s="226"/>
      <c r="AA1231" s="241">
        <f t="shared" si="9"/>
        <v>0</v>
      </c>
      <c r="AB1231" s="237" t="s">
        <v>10511</v>
      </c>
    </row>
    <row r="1232" spans="1:28" ht="15" customHeight="1">
      <c r="A1232" s="109">
        <v>1223</v>
      </c>
      <c r="B1232" s="222" t="str">
        <f t="shared" si="8"/>
        <v>Klik Disini</v>
      </c>
      <c r="C1232" s="223" t="s">
        <v>10512</v>
      </c>
      <c r="D1232" s="223"/>
      <c r="E1232" s="223" t="s">
        <v>10513</v>
      </c>
      <c r="F1232" s="223" t="s">
        <v>10514</v>
      </c>
      <c r="G1232" s="223" t="s">
        <v>10515</v>
      </c>
      <c r="H1232" s="223" t="s">
        <v>362</v>
      </c>
      <c r="I1232" s="258" t="s">
        <v>446</v>
      </c>
      <c r="J1232" s="186" t="s">
        <v>361</v>
      </c>
      <c r="K1232" s="223"/>
      <c r="L1232" s="264"/>
      <c r="M1232" s="265"/>
      <c r="N1232" s="223" t="s">
        <v>449</v>
      </c>
      <c r="O1232" s="223" t="s">
        <v>3419</v>
      </c>
      <c r="P1232" s="260">
        <v>2009</v>
      </c>
      <c r="Q1232" s="260">
        <v>2018</v>
      </c>
      <c r="R1232" s="223" t="s">
        <v>3412</v>
      </c>
      <c r="S1232" s="223" t="s">
        <v>78</v>
      </c>
      <c r="T1232" s="223" t="s">
        <v>451</v>
      </c>
      <c r="U1232" s="261">
        <v>112</v>
      </c>
      <c r="V1232" s="86" t="s">
        <v>452</v>
      </c>
      <c r="W1232" s="223" t="s">
        <v>1124</v>
      </c>
      <c r="X1232" s="225" t="s">
        <v>10516</v>
      </c>
      <c r="Y1232" s="262">
        <v>43500</v>
      </c>
      <c r="Z1232" s="226"/>
      <c r="AA1232" s="241">
        <f t="shared" si="9"/>
        <v>0</v>
      </c>
      <c r="AB1232" s="237" t="s">
        <v>10517</v>
      </c>
    </row>
    <row r="1233" spans="1:28" ht="15" customHeight="1">
      <c r="A1233" s="109">
        <v>1224</v>
      </c>
      <c r="B1233" s="222" t="str">
        <f t="shared" si="8"/>
        <v>Klik Disini</v>
      </c>
      <c r="C1233" s="223" t="s">
        <v>10518</v>
      </c>
      <c r="D1233" s="223"/>
      <c r="E1233" s="223" t="s">
        <v>3548</v>
      </c>
      <c r="F1233" s="223" t="s">
        <v>10519</v>
      </c>
      <c r="G1233" s="223" t="s">
        <v>10520</v>
      </c>
      <c r="H1233" s="223" t="s">
        <v>3473</v>
      </c>
      <c r="I1233" s="258" t="s">
        <v>446</v>
      </c>
      <c r="J1233" s="186" t="s">
        <v>345</v>
      </c>
      <c r="K1233" s="223"/>
      <c r="L1233" s="264"/>
      <c r="M1233" s="265"/>
      <c r="N1233" s="223" t="s">
        <v>449</v>
      </c>
      <c r="O1233" s="223" t="s">
        <v>3419</v>
      </c>
      <c r="P1233" s="260">
        <v>2006</v>
      </c>
      <c r="Q1233" s="260">
        <v>2018</v>
      </c>
      <c r="R1233" s="223" t="s">
        <v>3412</v>
      </c>
      <c r="S1233" s="223" t="s">
        <v>78</v>
      </c>
      <c r="T1233" s="223" t="s">
        <v>451</v>
      </c>
      <c r="U1233" s="261">
        <v>208</v>
      </c>
      <c r="V1233" s="86" t="s">
        <v>452</v>
      </c>
      <c r="W1233" s="223" t="s">
        <v>10521</v>
      </c>
      <c r="X1233" s="225" t="s">
        <v>10522</v>
      </c>
      <c r="Y1233" s="262">
        <v>101000</v>
      </c>
      <c r="Z1233" s="226"/>
      <c r="AA1233" s="241">
        <f t="shared" si="9"/>
        <v>0</v>
      </c>
      <c r="AB1233" s="237" t="s">
        <v>10523</v>
      </c>
    </row>
    <row r="1234" spans="1:28" ht="15" customHeight="1">
      <c r="A1234" s="109">
        <v>1225</v>
      </c>
      <c r="B1234" s="222" t="str">
        <f t="shared" si="8"/>
        <v>Klik Disini</v>
      </c>
      <c r="C1234" s="223" t="s">
        <v>10524</v>
      </c>
      <c r="D1234" s="223"/>
      <c r="E1234" s="223" t="s">
        <v>4511</v>
      </c>
      <c r="F1234" s="223" t="s">
        <v>10525</v>
      </c>
      <c r="G1234" s="223" t="s">
        <v>10526</v>
      </c>
      <c r="H1234" s="223" t="s">
        <v>583</v>
      </c>
      <c r="I1234" s="258" t="s">
        <v>583</v>
      </c>
      <c r="J1234" s="186" t="s">
        <v>267</v>
      </c>
      <c r="K1234" s="223"/>
      <c r="L1234" s="264"/>
      <c r="M1234" s="265"/>
      <c r="N1234" s="223"/>
      <c r="O1234" s="223"/>
      <c r="P1234" s="260">
        <v>2007</v>
      </c>
      <c r="Q1234" s="260">
        <v>2018</v>
      </c>
      <c r="R1234" s="223" t="s">
        <v>3480</v>
      </c>
      <c r="S1234" s="223" t="s">
        <v>78</v>
      </c>
      <c r="T1234" s="223"/>
      <c r="U1234" s="261">
        <v>214</v>
      </c>
      <c r="V1234" s="86" t="s">
        <v>452</v>
      </c>
      <c r="W1234" s="223" t="s">
        <v>1859</v>
      </c>
      <c r="X1234" s="225" t="s">
        <v>10527</v>
      </c>
      <c r="Y1234" s="262">
        <v>63000</v>
      </c>
      <c r="Z1234" s="226"/>
      <c r="AA1234" s="241">
        <f t="shared" si="9"/>
        <v>0</v>
      </c>
      <c r="AB1234" s="237" t="s">
        <v>10528</v>
      </c>
    </row>
    <row r="1235" spans="1:28" ht="15" customHeight="1">
      <c r="A1235" s="109">
        <v>1226</v>
      </c>
      <c r="B1235" s="222" t="str">
        <f t="shared" si="8"/>
        <v>Klik Disini</v>
      </c>
      <c r="C1235" s="223" t="s">
        <v>10529</v>
      </c>
      <c r="D1235" s="223"/>
      <c r="E1235" s="223" t="s">
        <v>3529</v>
      </c>
      <c r="F1235" s="223" t="s">
        <v>10530</v>
      </c>
      <c r="G1235" s="223" t="s">
        <v>10531</v>
      </c>
      <c r="H1235" s="223" t="s">
        <v>3473</v>
      </c>
      <c r="I1235" s="258" t="s">
        <v>446</v>
      </c>
      <c r="J1235" s="186" t="s">
        <v>345</v>
      </c>
      <c r="K1235" s="223"/>
      <c r="L1235" s="264"/>
      <c r="M1235" s="265"/>
      <c r="N1235" s="223" t="s">
        <v>449</v>
      </c>
      <c r="O1235" s="223" t="s">
        <v>3419</v>
      </c>
      <c r="P1235" s="260">
        <v>2012</v>
      </c>
      <c r="Q1235" s="260">
        <v>2018</v>
      </c>
      <c r="R1235" s="223" t="s">
        <v>3412</v>
      </c>
      <c r="S1235" s="223" t="s">
        <v>78</v>
      </c>
      <c r="T1235" s="223" t="s">
        <v>451</v>
      </c>
      <c r="U1235" s="261">
        <v>173</v>
      </c>
      <c r="V1235" s="86" t="s">
        <v>452</v>
      </c>
      <c r="W1235" s="223" t="s">
        <v>10065</v>
      </c>
      <c r="X1235" s="225" t="s">
        <v>10532</v>
      </c>
      <c r="Y1235" s="262">
        <v>52000</v>
      </c>
      <c r="Z1235" s="226"/>
      <c r="AA1235" s="241">
        <f t="shared" si="9"/>
        <v>0</v>
      </c>
      <c r="AB1235" s="237" t="s">
        <v>10533</v>
      </c>
    </row>
    <row r="1236" spans="1:28" ht="15" customHeight="1">
      <c r="A1236" s="109">
        <v>1227</v>
      </c>
      <c r="B1236" s="222" t="str">
        <f t="shared" si="8"/>
        <v>Klik Disini</v>
      </c>
      <c r="C1236" s="223" t="s">
        <v>10534</v>
      </c>
      <c r="D1236" s="223"/>
      <c r="E1236" s="223" t="s">
        <v>10535</v>
      </c>
      <c r="F1236" s="223" t="s">
        <v>10536</v>
      </c>
      <c r="G1236" s="223" t="s">
        <v>10537</v>
      </c>
      <c r="H1236" s="223" t="s">
        <v>309</v>
      </c>
      <c r="I1236" s="258" t="s">
        <v>446</v>
      </c>
      <c r="J1236" s="186" t="s">
        <v>349</v>
      </c>
      <c r="K1236" s="223"/>
      <c r="L1236" s="264"/>
      <c r="M1236" s="265"/>
      <c r="N1236" s="223" t="s">
        <v>449</v>
      </c>
      <c r="O1236" s="223" t="s">
        <v>3419</v>
      </c>
      <c r="P1236" s="260">
        <v>2013</v>
      </c>
      <c r="Q1236" s="260">
        <v>2018</v>
      </c>
      <c r="R1236" s="223" t="s">
        <v>3412</v>
      </c>
      <c r="S1236" s="223" t="s">
        <v>78</v>
      </c>
      <c r="T1236" s="223" t="s">
        <v>451</v>
      </c>
      <c r="U1236" s="261">
        <v>320</v>
      </c>
      <c r="V1236" s="86" t="s">
        <v>452</v>
      </c>
      <c r="W1236" s="223" t="s">
        <v>3741</v>
      </c>
      <c r="X1236" s="225" t="s">
        <v>10538</v>
      </c>
      <c r="Y1236" s="262">
        <v>140500</v>
      </c>
      <c r="Z1236" s="226"/>
      <c r="AA1236" s="241">
        <f t="shared" si="9"/>
        <v>0</v>
      </c>
      <c r="AB1236" s="237" t="s">
        <v>10539</v>
      </c>
    </row>
    <row r="1237" spans="1:28" ht="15" customHeight="1">
      <c r="A1237" s="109">
        <v>1228</v>
      </c>
      <c r="B1237" s="222" t="str">
        <f t="shared" si="8"/>
        <v>Klik Disini</v>
      </c>
      <c r="C1237" s="223" t="s">
        <v>10540</v>
      </c>
      <c r="D1237" s="223"/>
      <c r="E1237" s="223" t="s">
        <v>10541</v>
      </c>
      <c r="F1237" s="223" t="s">
        <v>10542</v>
      </c>
      <c r="G1237" s="223" t="s">
        <v>10543</v>
      </c>
      <c r="H1237" s="223" t="s">
        <v>10544</v>
      </c>
      <c r="I1237" s="258" t="s">
        <v>1474</v>
      </c>
      <c r="J1237" s="186" t="s">
        <v>297</v>
      </c>
      <c r="K1237" s="223"/>
      <c r="L1237" s="264"/>
      <c r="M1237" s="265"/>
      <c r="N1237" s="223" t="s">
        <v>449</v>
      </c>
      <c r="O1237" s="223" t="s">
        <v>3419</v>
      </c>
      <c r="P1237" s="260">
        <v>2009</v>
      </c>
      <c r="Q1237" s="260">
        <v>2018</v>
      </c>
      <c r="R1237" s="223" t="s">
        <v>3412</v>
      </c>
      <c r="S1237" s="223" t="s">
        <v>78</v>
      </c>
      <c r="T1237" s="223" t="s">
        <v>451</v>
      </c>
      <c r="U1237" s="261">
        <v>169</v>
      </c>
      <c r="V1237" s="86" t="s">
        <v>452</v>
      </c>
      <c r="W1237" s="223" t="s">
        <v>5351</v>
      </c>
      <c r="X1237" s="225" t="s">
        <v>10545</v>
      </c>
      <c r="Y1237" s="262">
        <v>66000</v>
      </c>
      <c r="Z1237" s="226"/>
      <c r="AA1237" s="241">
        <f t="shared" si="9"/>
        <v>0</v>
      </c>
      <c r="AB1237" s="237" t="s">
        <v>10546</v>
      </c>
    </row>
    <row r="1238" spans="1:28" ht="15" customHeight="1">
      <c r="A1238" s="109">
        <v>1229</v>
      </c>
      <c r="B1238" s="222" t="str">
        <f t="shared" si="8"/>
        <v>Klik Disini</v>
      </c>
      <c r="C1238" s="223" t="s">
        <v>10547</v>
      </c>
      <c r="D1238" s="223"/>
      <c r="E1238" s="223" t="s">
        <v>3548</v>
      </c>
      <c r="F1238" s="223" t="s">
        <v>10548</v>
      </c>
      <c r="G1238" s="223" t="s">
        <v>10549</v>
      </c>
      <c r="H1238" s="223" t="s">
        <v>3473</v>
      </c>
      <c r="I1238" s="258" t="s">
        <v>446</v>
      </c>
      <c r="J1238" s="186" t="s">
        <v>345</v>
      </c>
      <c r="K1238" s="223" t="s">
        <v>447</v>
      </c>
      <c r="L1238" s="223"/>
      <c r="M1238" s="259" t="s">
        <v>447</v>
      </c>
      <c r="N1238" s="223" t="s">
        <v>449</v>
      </c>
      <c r="O1238" s="223" t="s">
        <v>3419</v>
      </c>
      <c r="P1238" s="260">
        <v>2010</v>
      </c>
      <c r="Q1238" s="260">
        <v>2018</v>
      </c>
      <c r="R1238" s="223" t="s">
        <v>3412</v>
      </c>
      <c r="S1238" s="223" t="s">
        <v>78</v>
      </c>
      <c r="T1238" s="223" t="s">
        <v>451</v>
      </c>
      <c r="U1238" s="261">
        <v>168</v>
      </c>
      <c r="V1238" s="86" t="s">
        <v>452</v>
      </c>
      <c r="W1238" s="223" t="s">
        <v>572</v>
      </c>
      <c r="X1238" s="225" t="s">
        <v>10550</v>
      </c>
      <c r="Y1238" s="262">
        <v>137500</v>
      </c>
      <c r="Z1238" s="226"/>
      <c r="AA1238" s="241">
        <f t="shared" si="9"/>
        <v>0</v>
      </c>
      <c r="AB1238" s="237" t="s">
        <v>10551</v>
      </c>
    </row>
    <row r="1239" spans="1:28" ht="15" customHeight="1">
      <c r="A1239" s="109">
        <v>1230</v>
      </c>
      <c r="B1239" s="222" t="str">
        <f t="shared" si="8"/>
        <v>Klik Disini</v>
      </c>
      <c r="C1239" s="223" t="s">
        <v>10552</v>
      </c>
      <c r="D1239" s="223"/>
      <c r="E1239" s="223" t="s">
        <v>10553</v>
      </c>
      <c r="F1239" s="223" t="s">
        <v>10554</v>
      </c>
      <c r="G1239" s="223" t="s">
        <v>10555</v>
      </c>
      <c r="H1239" s="223" t="s">
        <v>3912</v>
      </c>
      <c r="I1239" s="258" t="s">
        <v>446</v>
      </c>
      <c r="J1239" s="186" t="s">
        <v>367</v>
      </c>
      <c r="K1239" s="264"/>
      <c r="L1239" s="264"/>
      <c r="M1239" s="265"/>
      <c r="N1239" s="223" t="s">
        <v>449</v>
      </c>
      <c r="O1239" s="223" t="s">
        <v>3419</v>
      </c>
      <c r="P1239" s="260">
        <v>2010</v>
      </c>
      <c r="Q1239" s="260">
        <v>2018</v>
      </c>
      <c r="R1239" s="223" t="s">
        <v>3412</v>
      </c>
      <c r="S1239" s="223" t="s">
        <v>78</v>
      </c>
      <c r="T1239" s="223" t="s">
        <v>451</v>
      </c>
      <c r="U1239" s="261">
        <v>176</v>
      </c>
      <c r="V1239" s="86" t="s">
        <v>452</v>
      </c>
      <c r="W1239" s="223" t="s">
        <v>1613</v>
      </c>
      <c r="X1239" s="225" t="s">
        <v>10556</v>
      </c>
      <c r="Y1239" s="262">
        <v>62500</v>
      </c>
      <c r="Z1239" s="226"/>
      <c r="AA1239" s="241">
        <f t="shared" si="9"/>
        <v>0</v>
      </c>
      <c r="AB1239" s="237" t="s">
        <v>10557</v>
      </c>
    </row>
    <row r="1240" spans="1:28" ht="15" customHeight="1">
      <c r="A1240" s="109">
        <v>1231</v>
      </c>
      <c r="B1240" s="222" t="str">
        <f t="shared" si="8"/>
        <v>Klik Disini</v>
      </c>
      <c r="C1240" s="223" t="s">
        <v>10558</v>
      </c>
      <c r="D1240" s="223"/>
      <c r="E1240" s="223" t="s">
        <v>10541</v>
      </c>
      <c r="F1240" s="223" t="s">
        <v>10559</v>
      </c>
      <c r="G1240" s="223" t="s">
        <v>10560</v>
      </c>
      <c r="H1240" s="223" t="s">
        <v>10544</v>
      </c>
      <c r="I1240" s="258" t="s">
        <v>1474</v>
      </c>
      <c r="J1240" s="186" t="s">
        <v>297</v>
      </c>
      <c r="K1240" s="223"/>
      <c r="L1240" s="264"/>
      <c r="M1240" s="265"/>
      <c r="N1240" s="223" t="s">
        <v>449</v>
      </c>
      <c r="O1240" s="223" t="s">
        <v>3419</v>
      </c>
      <c r="P1240" s="260">
        <v>2009</v>
      </c>
      <c r="Q1240" s="260">
        <v>2018</v>
      </c>
      <c r="R1240" s="223" t="s">
        <v>3412</v>
      </c>
      <c r="S1240" s="223" t="s">
        <v>78</v>
      </c>
      <c r="T1240" s="223" t="s">
        <v>451</v>
      </c>
      <c r="U1240" s="261">
        <v>160</v>
      </c>
      <c r="V1240" s="86" t="s">
        <v>452</v>
      </c>
      <c r="W1240" s="223" t="s">
        <v>6258</v>
      </c>
      <c r="X1240" s="225" t="s">
        <v>10561</v>
      </c>
      <c r="Y1240" s="262">
        <v>60500</v>
      </c>
      <c r="Z1240" s="226"/>
      <c r="AA1240" s="241">
        <f t="shared" si="9"/>
        <v>0</v>
      </c>
      <c r="AB1240" s="237" t="s">
        <v>10562</v>
      </c>
    </row>
    <row r="1241" spans="1:28" ht="15" customHeight="1">
      <c r="A1241" s="109">
        <v>1232</v>
      </c>
      <c r="B1241" s="222" t="str">
        <f t="shared" si="8"/>
        <v>Klik Disini</v>
      </c>
      <c r="C1241" s="223" t="s">
        <v>10563</v>
      </c>
      <c r="D1241" s="223"/>
      <c r="E1241" s="223" t="s">
        <v>10564</v>
      </c>
      <c r="F1241" s="223" t="s">
        <v>10565</v>
      </c>
      <c r="G1241" s="223" t="s">
        <v>10566</v>
      </c>
      <c r="H1241" s="223" t="s">
        <v>3473</v>
      </c>
      <c r="I1241" s="258" t="s">
        <v>446</v>
      </c>
      <c r="J1241" s="186" t="s">
        <v>345</v>
      </c>
      <c r="K1241" s="223"/>
      <c r="L1241" s="264"/>
      <c r="M1241" s="265"/>
      <c r="N1241" s="223" t="s">
        <v>449</v>
      </c>
      <c r="O1241" s="223" t="s">
        <v>3419</v>
      </c>
      <c r="P1241" s="260">
        <v>2004</v>
      </c>
      <c r="Q1241" s="260">
        <v>2018</v>
      </c>
      <c r="R1241" s="223" t="s">
        <v>3412</v>
      </c>
      <c r="S1241" s="223" t="s">
        <v>78</v>
      </c>
      <c r="T1241" s="223" t="s">
        <v>451</v>
      </c>
      <c r="U1241" s="261">
        <v>208</v>
      </c>
      <c r="V1241" s="86" t="s">
        <v>452</v>
      </c>
      <c r="W1241" s="223" t="s">
        <v>9602</v>
      </c>
      <c r="X1241" s="225" t="s">
        <v>10567</v>
      </c>
      <c r="Y1241" s="262">
        <v>71500</v>
      </c>
      <c r="Z1241" s="226"/>
      <c r="AA1241" s="241">
        <f t="shared" si="9"/>
        <v>0</v>
      </c>
      <c r="AB1241" s="237" t="s">
        <v>10568</v>
      </c>
    </row>
    <row r="1242" spans="1:28" ht="15" customHeight="1">
      <c r="A1242" s="109">
        <v>1233</v>
      </c>
      <c r="B1242" s="222" t="str">
        <f t="shared" si="8"/>
        <v>Klik Disini</v>
      </c>
      <c r="C1242" s="223" t="s">
        <v>10569</v>
      </c>
      <c r="D1242" s="223"/>
      <c r="E1242" s="223" t="s">
        <v>10570</v>
      </c>
      <c r="F1242" s="223" t="s">
        <v>10571</v>
      </c>
      <c r="G1242" s="223" t="s">
        <v>10572</v>
      </c>
      <c r="H1242" s="223" t="s">
        <v>1056</v>
      </c>
      <c r="I1242" s="258" t="s">
        <v>583</v>
      </c>
      <c r="J1242" s="186" t="s">
        <v>265</v>
      </c>
      <c r="K1242" s="223"/>
      <c r="L1242" s="264"/>
      <c r="M1242" s="265"/>
      <c r="N1242" s="223" t="s">
        <v>449</v>
      </c>
      <c r="O1242" s="223" t="s">
        <v>3419</v>
      </c>
      <c r="P1242" s="260">
        <v>2009</v>
      </c>
      <c r="Q1242" s="260">
        <v>2018</v>
      </c>
      <c r="R1242" s="223" t="s">
        <v>3412</v>
      </c>
      <c r="S1242" s="223" t="s">
        <v>78</v>
      </c>
      <c r="T1242" s="223" t="s">
        <v>451</v>
      </c>
      <c r="U1242" s="261">
        <v>362</v>
      </c>
      <c r="V1242" s="86" t="s">
        <v>452</v>
      </c>
      <c r="W1242" s="223" t="s">
        <v>1083</v>
      </c>
      <c r="X1242" s="225" t="s">
        <v>10573</v>
      </c>
      <c r="Y1242" s="262">
        <v>81500</v>
      </c>
      <c r="Z1242" s="226"/>
      <c r="AA1242" s="241">
        <f t="shared" si="9"/>
        <v>0</v>
      </c>
      <c r="AB1242" s="237" t="s">
        <v>10574</v>
      </c>
    </row>
    <row r="1243" spans="1:28" ht="15" customHeight="1">
      <c r="A1243" s="109">
        <v>1234</v>
      </c>
      <c r="B1243" s="222" t="str">
        <f t="shared" si="8"/>
        <v>Klik Disini</v>
      </c>
      <c r="C1243" s="223" t="s">
        <v>10575</v>
      </c>
      <c r="D1243" s="223"/>
      <c r="E1243" s="223" t="s">
        <v>10576</v>
      </c>
      <c r="F1243" s="223" t="s">
        <v>10577</v>
      </c>
      <c r="G1243" s="223" t="s">
        <v>10578</v>
      </c>
      <c r="H1243" s="223" t="s">
        <v>3912</v>
      </c>
      <c r="I1243" s="258" t="s">
        <v>446</v>
      </c>
      <c r="J1243" s="186" t="s">
        <v>367</v>
      </c>
      <c r="K1243" s="223"/>
      <c r="L1243" s="264"/>
      <c r="M1243" s="265"/>
      <c r="N1243" s="223" t="s">
        <v>449</v>
      </c>
      <c r="O1243" s="223" t="s">
        <v>3419</v>
      </c>
      <c r="P1243" s="260">
        <v>2015</v>
      </c>
      <c r="Q1243" s="260">
        <v>2018</v>
      </c>
      <c r="R1243" s="223" t="s">
        <v>3412</v>
      </c>
      <c r="S1243" s="223" t="s">
        <v>78</v>
      </c>
      <c r="T1243" s="223" t="s">
        <v>451</v>
      </c>
      <c r="U1243" s="261">
        <v>216</v>
      </c>
      <c r="V1243" s="86" t="s">
        <v>452</v>
      </c>
      <c r="W1243" s="223" t="s">
        <v>7024</v>
      </c>
      <c r="X1243" s="225" t="s">
        <v>10579</v>
      </c>
      <c r="Y1243" s="262">
        <v>71000</v>
      </c>
      <c r="Z1243" s="226"/>
      <c r="AA1243" s="241">
        <f t="shared" si="9"/>
        <v>0</v>
      </c>
      <c r="AB1243" s="237" t="s">
        <v>10580</v>
      </c>
    </row>
    <row r="1244" spans="1:28" ht="15" customHeight="1">
      <c r="A1244" s="109">
        <v>1235</v>
      </c>
      <c r="B1244" s="222" t="str">
        <f t="shared" si="8"/>
        <v>Klik Disini</v>
      </c>
      <c r="C1244" s="223" t="s">
        <v>10581</v>
      </c>
      <c r="D1244" s="223"/>
      <c r="E1244" s="223" t="s">
        <v>10396</v>
      </c>
      <c r="F1244" s="223" t="s">
        <v>10582</v>
      </c>
      <c r="G1244" s="223" t="s">
        <v>10583</v>
      </c>
      <c r="H1244" s="223" t="s">
        <v>2070</v>
      </c>
      <c r="I1244" s="258" t="s">
        <v>583</v>
      </c>
      <c r="J1244" s="186" t="s">
        <v>263</v>
      </c>
      <c r="K1244" s="223"/>
      <c r="L1244" s="264"/>
      <c r="M1244" s="265"/>
      <c r="N1244" s="223"/>
      <c r="O1244" s="223"/>
      <c r="P1244" s="260">
        <v>2009</v>
      </c>
      <c r="Q1244" s="260">
        <v>2018</v>
      </c>
      <c r="R1244" s="223" t="s">
        <v>6981</v>
      </c>
      <c r="S1244" s="223" t="s">
        <v>78</v>
      </c>
      <c r="T1244" s="223"/>
      <c r="U1244" s="261">
        <v>20</v>
      </c>
      <c r="V1244" s="86" t="s">
        <v>452</v>
      </c>
      <c r="W1244" s="223" t="s">
        <v>1859</v>
      </c>
      <c r="X1244" s="225" t="s">
        <v>10584</v>
      </c>
      <c r="Y1244" s="262">
        <v>48000</v>
      </c>
      <c r="Z1244" s="226"/>
      <c r="AA1244" s="241">
        <f t="shared" si="9"/>
        <v>0</v>
      </c>
      <c r="AB1244" s="237" t="s">
        <v>10585</v>
      </c>
    </row>
    <row r="1245" spans="1:28" ht="15" customHeight="1">
      <c r="A1245" s="109">
        <v>1236</v>
      </c>
      <c r="B1245" s="222" t="str">
        <f t="shared" si="8"/>
        <v>Klik Disini</v>
      </c>
      <c r="C1245" s="223" t="s">
        <v>10586</v>
      </c>
      <c r="D1245" s="223"/>
      <c r="E1245" s="223" t="s">
        <v>10587</v>
      </c>
      <c r="F1245" s="223" t="s">
        <v>10588</v>
      </c>
      <c r="G1245" s="223" t="s">
        <v>10589</v>
      </c>
      <c r="H1245" s="223" t="s">
        <v>3473</v>
      </c>
      <c r="I1245" s="258" t="s">
        <v>446</v>
      </c>
      <c r="J1245" s="186" t="s">
        <v>345</v>
      </c>
      <c r="K1245" s="264"/>
      <c r="L1245" s="264"/>
      <c r="M1245" s="265"/>
      <c r="N1245" s="223" t="s">
        <v>449</v>
      </c>
      <c r="O1245" s="223" t="s">
        <v>3419</v>
      </c>
      <c r="P1245" s="260">
        <v>2006</v>
      </c>
      <c r="Q1245" s="260">
        <v>2018</v>
      </c>
      <c r="R1245" s="223" t="s">
        <v>3412</v>
      </c>
      <c r="S1245" s="223" t="s">
        <v>78</v>
      </c>
      <c r="T1245" s="223" t="s">
        <v>451</v>
      </c>
      <c r="U1245" s="261">
        <v>173</v>
      </c>
      <c r="V1245" s="86" t="s">
        <v>452</v>
      </c>
      <c r="W1245" s="223" t="s">
        <v>3420</v>
      </c>
      <c r="X1245" s="225" t="s">
        <v>10590</v>
      </c>
      <c r="Y1245" s="262">
        <v>71500</v>
      </c>
      <c r="Z1245" s="226"/>
      <c r="AA1245" s="241">
        <f t="shared" si="9"/>
        <v>0</v>
      </c>
      <c r="AB1245" s="237" t="s">
        <v>10591</v>
      </c>
    </row>
    <row r="1246" spans="1:28" ht="15" customHeight="1">
      <c r="A1246" s="109">
        <v>1237</v>
      </c>
      <c r="B1246" s="222" t="str">
        <f t="shared" si="8"/>
        <v>Klik Disini</v>
      </c>
      <c r="C1246" s="223" t="s">
        <v>10592</v>
      </c>
      <c r="D1246" s="223"/>
      <c r="E1246" s="223" t="s">
        <v>4077</v>
      </c>
      <c r="F1246" s="223" t="s">
        <v>10593</v>
      </c>
      <c r="G1246" s="223" t="s">
        <v>10594</v>
      </c>
      <c r="H1246" s="223" t="s">
        <v>262</v>
      </c>
      <c r="I1246" s="258" t="s">
        <v>446</v>
      </c>
      <c r="J1246" s="186" t="s">
        <v>347</v>
      </c>
      <c r="K1246" s="264"/>
      <c r="L1246" s="264"/>
      <c r="M1246" s="265"/>
      <c r="N1246" s="223" t="s">
        <v>449</v>
      </c>
      <c r="O1246" s="223" t="s">
        <v>3419</v>
      </c>
      <c r="P1246" s="260">
        <v>2008</v>
      </c>
      <c r="Q1246" s="260">
        <v>2018</v>
      </c>
      <c r="R1246" s="223" t="s">
        <v>3643</v>
      </c>
      <c r="S1246" s="223" t="s">
        <v>78</v>
      </c>
      <c r="T1246" s="223" t="s">
        <v>451</v>
      </c>
      <c r="U1246" s="261">
        <v>125</v>
      </c>
      <c r="V1246" s="86" t="s">
        <v>452</v>
      </c>
      <c r="W1246" s="223" t="s">
        <v>8833</v>
      </c>
      <c r="X1246" s="225" t="s">
        <v>10595</v>
      </c>
      <c r="Y1246" s="262">
        <v>125000</v>
      </c>
      <c r="Z1246" s="226"/>
      <c r="AA1246" s="241">
        <f t="shared" si="9"/>
        <v>0</v>
      </c>
      <c r="AB1246" s="237" t="s">
        <v>10596</v>
      </c>
    </row>
    <row r="1247" spans="1:28" ht="15" customHeight="1">
      <c r="A1247" s="109">
        <v>1238</v>
      </c>
      <c r="B1247" s="222" t="str">
        <f t="shared" si="8"/>
        <v>Klik Disini</v>
      </c>
      <c r="C1247" s="223" t="s">
        <v>10597</v>
      </c>
      <c r="D1247" s="223"/>
      <c r="E1247" s="223" t="s">
        <v>10598</v>
      </c>
      <c r="F1247" s="223" t="s">
        <v>10599</v>
      </c>
      <c r="G1247" s="223" t="s">
        <v>10600</v>
      </c>
      <c r="H1247" s="223" t="s">
        <v>630</v>
      </c>
      <c r="I1247" s="258" t="s">
        <v>581</v>
      </c>
      <c r="J1247" s="186" t="s">
        <v>271</v>
      </c>
      <c r="K1247" s="223"/>
      <c r="L1247" s="264"/>
      <c r="M1247" s="265"/>
      <c r="N1247" s="223" t="s">
        <v>449</v>
      </c>
      <c r="O1247" s="223" t="s">
        <v>3419</v>
      </c>
      <c r="P1247" s="260">
        <v>2015</v>
      </c>
      <c r="Q1247" s="260">
        <v>2018</v>
      </c>
      <c r="R1247" s="223" t="s">
        <v>3412</v>
      </c>
      <c r="S1247" s="223" t="s">
        <v>78</v>
      </c>
      <c r="T1247" s="223" t="s">
        <v>451</v>
      </c>
      <c r="U1247" s="261">
        <v>79</v>
      </c>
      <c r="V1247" s="86" t="s">
        <v>452</v>
      </c>
      <c r="W1247" s="223" t="s">
        <v>4258</v>
      </c>
      <c r="X1247" s="225" t="s">
        <v>10601</v>
      </c>
      <c r="Y1247" s="262">
        <v>102500</v>
      </c>
      <c r="Z1247" s="226"/>
      <c r="AA1247" s="241">
        <f t="shared" si="9"/>
        <v>0</v>
      </c>
      <c r="AB1247" s="237" t="s">
        <v>10602</v>
      </c>
    </row>
    <row r="1248" spans="1:28" ht="15" customHeight="1">
      <c r="A1248" s="109">
        <v>1239</v>
      </c>
      <c r="B1248" s="222" t="str">
        <f t="shared" si="8"/>
        <v>Klik Disini</v>
      </c>
      <c r="C1248" s="223" t="s">
        <v>10603</v>
      </c>
      <c r="D1248" s="223"/>
      <c r="E1248" s="223" t="s">
        <v>9302</v>
      </c>
      <c r="F1248" s="223" t="s">
        <v>10604</v>
      </c>
      <c r="G1248" s="223" t="s">
        <v>10605</v>
      </c>
      <c r="H1248" s="223" t="s">
        <v>3473</v>
      </c>
      <c r="I1248" s="258" t="s">
        <v>446</v>
      </c>
      <c r="J1248" s="186" t="s">
        <v>345</v>
      </c>
      <c r="K1248" s="223"/>
      <c r="L1248" s="264"/>
      <c r="M1248" s="265"/>
      <c r="N1248" s="223" t="s">
        <v>449</v>
      </c>
      <c r="O1248" s="223" t="s">
        <v>3419</v>
      </c>
      <c r="P1248" s="260">
        <v>2004</v>
      </c>
      <c r="Q1248" s="260">
        <v>2018</v>
      </c>
      <c r="R1248" s="223" t="s">
        <v>3412</v>
      </c>
      <c r="S1248" s="223" t="s">
        <v>78</v>
      </c>
      <c r="T1248" s="223" t="s">
        <v>451</v>
      </c>
      <c r="U1248" s="261">
        <v>80</v>
      </c>
      <c r="V1248" s="86" t="s">
        <v>452</v>
      </c>
      <c r="W1248" s="223" t="s">
        <v>1555</v>
      </c>
      <c r="X1248" s="225" t="s">
        <v>10606</v>
      </c>
      <c r="Y1248" s="262">
        <v>49000</v>
      </c>
      <c r="Z1248" s="226"/>
      <c r="AA1248" s="241">
        <f t="shared" si="9"/>
        <v>0</v>
      </c>
      <c r="AB1248" s="237" t="s">
        <v>10607</v>
      </c>
    </row>
    <row r="1249" spans="1:28" ht="15" customHeight="1">
      <c r="A1249" s="109">
        <v>1240</v>
      </c>
      <c r="B1249" s="222" t="str">
        <f t="shared" si="8"/>
        <v>Klik Disini</v>
      </c>
      <c r="C1249" s="223" t="s">
        <v>10608</v>
      </c>
      <c r="D1249" s="223"/>
      <c r="E1249" s="223" t="s">
        <v>10576</v>
      </c>
      <c r="F1249" s="223" t="s">
        <v>10609</v>
      </c>
      <c r="G1249" s="223" t="s">
        <v>10610</v>
      </c>
      <c r="H1249" s="223" t="s">
        <v>3912</v>
      </c>
      <c r="I1249" s="258" t="s">
        <v>446</v>
      </c>
      <c r="J1249" s="186" t="s">
        <v>367</v>
      </c>
      <c r="K1249" s="223"/>
      <c r="L1249" s="264"/>
      <c r="M1249" s="265"/>
      <c r="N1249" s="223" t="s">
        <v>449</v>
      </c>
      <c r="O1249" s="223" t="s">
        <v>3419</v>
      </c>
      <c r="P1249" s="260">
        <v>2015</v>
      </c>
      <c r="Q1249" s="260">
        <v>2018</v>
      </c>
      <c r="R1249" s="223" t="s">
        <v>3412</v>
      </c>
      <c r="S1249" s="223" t="s">
        <v>78</v>
      </c>
      <c r="T1249" s="223" t="s">
        <v>451</v>
      </c>
      <c r="U1249" s="261">
        <v>336</v>
      </c>
      <c r="V1249" s="86" t="s">
        <v>452</v>
      </c>
      <c r="W1249" s="223" t="s">
        <v>7722</v>
      </c>
      <c r="X1249" s="225" t="s">
        <v>10579</v>
      </c>
      <c r="Y1249" s="262">
        <v>78000</v>
      </c>
      <c r="Z1249" s="226"/>
      <c r="AA1249" s="241">
        <f t="shared" si="9"/>
        <v>0</v>
      </c>
      <c r="AB1249" s="237" t="s">
        <v>10611</v>
      </c>
    </row>
    <row r="1250" spans="1:28" ht="15" customHeight="1">
      <c r="A1250" s="109">
        <v>1241</v>
      </c>
      <c r="B1250" s="222" t="str">
        <f t="shared" si="8"/>
        <v>Klik Disini</v>
      </c>
      <c r="C1250" s="223" t="s">
        <v>10612</v>
      </c>
      <c r="D1250" s="223"/>
      <c r="E1250" s="223" t="s">
        <v>10613</v>
      </c>
      <c r="F1250" s="223" t="s">
        <v>10614</v>
      </c>
      <c r="G1250" s="223" t="s">
        <v>10615</v>
      </c>
      <c r="H1250" s="223" t="s">
        <v>580</v>
      </c>
      <c r="I1250" s="258" t="s">
        <v>513</v>
      </c>
      <c r="J1250" s="186" t="s">
        <v>293</v>
      </c>
      <c r="K1250" s="264"/>
      <c r="L1250" s="264"/>
      <c r="M1250" s="265"/>
      <c r="N1250" s="223" t="s">
        <v>449</v>
      </c>
      <c r="O1250" s="223" t="s">
        <v>3419</v>
      </c>
      <c r="P1250" s="260">
        <v>2005</v>
      </c>
      <c r="Q1250" s="260">
        <v>2018</v>
      </c>
      <c r="R1250" s="223" t="s">
        <v>3412</v>
      </c>
      <c r="S1250" s="223" t="s">
        <v>78</v>
      </c>
      <c r="T1250" s="223" t="s">
        <v>451</v>
      </c>
      <c r="U1250" s="261">
        <v>110</v>
      </c>
      <c r="V1250" s="86" t="s">
        <v>452</v>
      </c>
      <c r="W1250" s="223" t="s">
        <v>3894</v>
      </c>
      <c r="X1250" s="225" t="s">
        <v>10616</v>
      </c>
      <c r="Y1250" s="262">
        <v>63000</v>
      </c>
      <c r="Z1250" s="226"/>
      <c r="AA1250" s="241">
        <f t="shared" si="9"/>
        <v>0</v>
      </c>
      <c r="AB1250" s="237" t="s">
        <v>10617</v>
      </c>
    </row>
    <row r="1251" spans="1:28" ht="15" customHeight="1">
      <c r="A1251" s="109">
        <v>1242</v>
      </c>
      <c r="B1251" s="222" t="str">
        <f t="shared" si="8"/>
        <v>Klik Disini</v>
      </c>
      <c r="C1251" s="223" t="s">
        <v>10618</v>
      </c>
      <c r="D1251" s="223"/>
      <c r="E1251" s="223" t="s">
        <v>10619</v>
      </c>
      <c r="F1251" s="223" t="s">
        <v>10620</v>
      </c>
      <c r="G1251" s="223" t="s">
        <v>10621</v>
      </c>
      <c r="H1251" s="223" t="s">
        <v>3912</v>
      </c>
      <c r="I1251" s="258" t="s">
        <v>446</v>
      </c>
      <c r="J1251" s="186" t="s">
        <v>367</v>
      </c>
      <c r="K1251" s="223" t="s">
        <v>447</v>
      </c>
      <c r="L1251" s="223"/>
      <c r="M1251" s="259" t="s">
        <v>447</v>
      </c>
      <c r="N1251" s="223" t="s">
        <v>449</v>
      </c>
      <c r="O1251" s="223" t="s">
        <v>3419</v>
      </c>
      <c r="P1251" s="260">
        <v>2011</v>
      </c>
      <c r="Q1251" s="260">
        <v>2018</v>
      </c>
      <c r="R1251" s="223" t="s">
        <v>3412</v>
      </c>
      <c r="S1251" s="223" t="s">
        <v>78</v>
      </c>
      <c r="T1251" s="223" t="s">
        <v>451</v>
      </c>
      <c r="U1251" s="261">
        <v>88</v>
      </c>
      <c r="V1251" s="86" t="s">
        <v>452</v>
      </c>
      <c r="W1251" s="223" t="s">
        <v>2911</v>
      </c>
      <c r="X1251" s="225" t="s">
        <v>10622</v>
      </c>
      <c r="Y1251" s="262">
        <v>38000</v>
      </c>
      <c r="Z1251" s="226"/>
      <c r="AA1251" s="241">
        <f t="shared" si="9"/>
        <v>0</v>
      </c>
      <c r="AB1251" s="237" t="s">
        <v>10623</v>
      </c>
    </row>
    <row r="1252" spans="1:28" ht="15" customHeight="1">
      <c r="A1252" s="109">
        <v>1243</v>
      </c>
      <c r="B1252" s="222" t="str">
        <f t="shared" si="8"/>
        <v>Klik Disini</v>
      </c>
      <c r="C1252" s="223" t="s">
        <v>10624</v>
      </c>
      <c r="D1252" s="223"/>
      <c r="E1252" s="223" t="s">
        <v>3529</v>
      </c>
      <c r="F1252" s="223" t="s">
        <v>10625</v>
      </c>
      <c r="G1252" s="223" t="s">
        <v>10626</v>
      </c>
      <c r="H1252" s="223" t="s">
        <v>3473</v>
      </c>
      <c r="I1252" s="258" t="s">
        <v>446</v>
      </c>
      <c r="J1252" s="186" t="s">
        <v>345</v>
      </c>
      <c r="K1252" s="223"/>
      <c r="L1252" s="264"/>
      <c r="M1252" s="265"/>
      <c r="N1252" s="223" t="s">
        <v>449</v>
      </c>
      <c r="O1252" s="223" t="s">
        <v>3419</v>
      </c>
      <c r="P1252" s="260">
        <v>2005</v>
      </c>
      <c r="Q1252" s="260">
        <v>2018</v>
      </c>
      <c r="R1252" s="223" t="s">
        <v>3412</v>
      </c>
      <c r="S1252" s="223" t="s">
        <v>78</v>
      </c>
      <c r="T1252" s="223" t="s">
        <v>451</v>
      </c>
      <c r="U1252" s="261">
        <v>314</v>
      </c>
      <c r="V1252" s="86" t="s">
        <v>452</v>
      </c>
      <c r="W1252" s="223" t="s">
        <v>6968</v>
      </c>
      <c r="X1252" s="225" t="s">
        <v>10627</v>
      </c>
      <c r="Y1252" s="262">
        <v>71500</v>
      </c>
      <c r="Z1252" s="226"/>
      <c r="AA1252" s="241">
        <f t="shared" si="9"/>
        <v>0</v>
      </c>
      <c r="AB1252" s="237" t="s">
        <v>10628</v>
      </c>
    </row>
    <row r="1253" spans="1:28" ht="15" customHeight="1">
      <c r="A1253" s="109">
        <v>1244</v>
      </c>
      <c r="B1253" s="222" t="str">
        <f t="shared" si="8"/>
        <v>Klik Disini</v>
      </c>
      <c r="C1253" s="223" t="s">
        <v>10629</v>
      </c>
      <c r="D1253" s="223"/>
      <c r="E1253" s="223" t="s">
        <v>10630</v>
      </c>
      <c r="F1253" s="223" t="s">
        <v>10631</v>
      </c>
      <c r="G1253" s="223" t="s">
        <v>10632</v>
      </c>
      <c r="H1253" s="223" t="s">
        <v>3912</v>
      </c>
      <c r="I1253" s="258" t="s">
        <v>446</v>
      </c>
      <c r="J1253" s="186" t="s">
        <v>367</v>
      </c>
      <c r="K1253" s="223" t="s">
        <v>447</v>
      </c>
      <c r="L1253" s="223"/>
      <c r="M1253" s="259" t="s">
        <v>447</v>
      </c>
      <c r="N1253" s="223" t="s">
        <v>449</v>
      </c>
      <c r="O1253" s="223" t="s">
        <v>3419</v>
      </c>
      <c r="P1253" s="260">
        <v>2008</v>
      </c>
      <c r="Q1253" s="260">
        <v>2018</v>
      </c>
      <c r="R1253" s="223" t="s">
        <v>3412</v>
      </c>
      <c r="S1253" s="223" t="s">
        <v>78</v>
      </c>
      <c r="T1253" s="223" t="s">
        <v>451</v>
      </c>
      <c r="U1253" s="261">
        <v>232</v>
      </c>
      <c r="V1253" s="86" t="s">
        <v>452</v>
      </c>
      <c r="W1253" s="223" t="s">
        <v>10633</v>
      </c>
      <c r="X1253" s="225" t="s">
        <v>10634</v>
      </c>
      <c r="Y1253" s="262">
        <v>73000</v>
      </c>
      <c r="Z1253" s="226"/>
      <c r="AA1253" s="241">
        <f t="shared" si="9"/>
        <v>0</v>
      </c>
      <c r="AB1253" s="237" t="s">
        <v>10635</v>
      </c>
    </row>
    <row r="1254" spans="1:28" ht="15" customHeight="1">
      <c r="A1254" s="109">
        <v>1245</v>
      </c>
      <c r="B1254" s="222" t="str">
        <f t="shared" si="8"/>
        <v>Klik Disini</v>
      </c>
      <c r="C1254" s="223" t="s">
        <v>10636</v>
      </c>
      <c r="D1254" s="223"/>
      <c r="E1254" s="223" t="s">
        <v>10637</v>
      </c>
      <c r="F1254" s="223" t="s">
        <v>10638</v>
      </c>
      <c r="G1254" s="223" t="s">
        <v>10639</v>
      </c>
      <c r="H1254" s="223" t="s">
        <v>3912</v>
      </c>
      <c r="I1254" s="258" t="s">
        <v>446</v>
      </c>
      <c r="J1254" s="186" t="s">
        <v>367</v>
      </c>
      <c r="K1254" s="223"/>
      <c r="L1254" s="264"/>
      <c r="M1254" s="265"/>
      <c r="N1254" s="223" t="s">
        <v>449</v>
      </c>
      <c r="O1254" s="223" t="s">
        <v>3419</v>
      </c>
      <c r="P1254" s="260">
        <v>2005</v>
      </c>
      <c r="Q1254" s="260">
        <v>2018</v>
      </c>
      <c r="R1254" s="223" t="s">
        <v>3412</v>
      </c>
      <c r="S1254" s="223" t="s">
        <v>78</v>
      </c>
      <c r="T1254" s="223" t="s">
        <v>451</v>
      </c>
      <c r="U1254" s="261">
        <v>160</v>
      </c>
      <c r="V1254" s="86" t="s">
        <v>452</v>
      </c>
      <c r="W1254" s="223" t="s">
        <v>6538</v>
      </c>
      <c r="X1254" s="225" t="s">
        <v>10640</v>
      </c>
      <c r="Y1254" s="262">
        <v>57500</v>
      </c>
      <c r="Z1254" s="226"/>
      <c r="AA1254" s="241">
        <f t="shared" si="9"/>
        <v>0</v>
      </c>
      <c r="AB1254" s="237" t="s">
        <v>10641</v>
      </c>
    </row>
    <row r="1255" spans="1:28" ht="15" customHeight="1">
      <c r="A1255" s="109">
        <v>1246</v>
      </c>
      <c r="B1255" s="222" t="str">
        <f t="shared" si="8"/>
        <v>Klik Disini</v>
      </c>
      <c r="C1255" s="223" t="s">
        <v>10642</v>
      </c>
      <c r="D1255" s="223"/>
      <c r="E1255" s="223" t="s">
        <v>10643</v>
      </c>
      <c r="F1255" s="223" t="s">
        <v>10644</v>
      </c>
      <c r="G1255" s="223" t="s">
        <v>10645</v>
      </c>
      <c r="H1255" s="223" t="s">
        <v>3912</v>
      </c>
      <c r="I1255" s="258" t="s">
        <v>446</v>
      </c>
      <c r="J1255" s="186" t="s">
        <v>367</v>
      </c>
      <c r="K1255" s="223" t="s">
        <v>447</v>
      </c>
      <c r="L1255" s="223"/>
      <c r="M1255" s="259" t="s">
        <v>447</v>
      </c>
      <c r="N1255" s="223" t="s">
        <v>449</v>
      </c>
      <c r="O1255" s="223" t="s">
        <v>3419</v>
      </c>
      <c r="P1255" s="260">
        <v>2014</v>
      </c>
      <c r="Q1255" s="260">
        <v>2018</v>
      </c>
      <c r="R1255" s="223" t="s">
        <v>3412</v>
      </c>
      <c r="S1255" s="223" t="s">
        <v>78</v>
      </c>
      <c r="T1255" s="223" t="s">
        <v>451</v>
      </c>
      <c r="U1255" s="261">
        <v>200</v>
      </c>
      <c r="V1255" s="86" t="s">
        <v>452</v>
      </c>
      <c r="W1255" s="223" t="s">
        <v>1820</v>
      </c>
      <c r="X1255" s="225" t="s">
        <v>10646</v>
      </c>
      <c r="Y1255" s="262">
        <v>60000</v>
      </c>
      <c r="Z1255" s="226"/>
      <c r="AA1255" s="241">
        <f t="shared" si="9"/>
        <v>0</v>
      </c>
      <c r="AB1255" s="237" t="s">
        <v>10647</v>
      </c>
    </row>
    <row r="1256" spans="1:28" ht="15" customHeight="1">
      <c r="A1256" s="109">
        <v>1247</v>
      </c>
      <c r="B1256" s="222" t="str">
        <f t="shared" si="8"/>
        <v>Klik Disini</v>
      </c>
      <c r="C1256" s="223" t="s">
        <v>10648</v>
      </c>
      <c r="D1256" s="223"/>
      <c r="E1256" s="223" t="s">
        <v>10649</v>
      </c>
      <c r="F1256" s="223" t="s">
        <v>10650</v>
      </c>
      <c r="G1256" s="223" t="s">
        <v>10651</v>
      </c>
      <c r="H1256" s="223" t="s">
        <v>3499</v>
      </c>
      <c r="I1256" s="258" t="s">
        <v>446</v>
      </c>
      <c r="J1256" s="186" t="s">
        <v>385</v>
      </c>
      <c r="K1256" s="223"/>
      <c r="L1256" s="264"/>
      <c r="M1256" s="265"/>
      <c r="N1256" s="223" t="s">
        <v>449</v>
      </c>
      <c r="O1256" s="223" t="s">
        <v>3419</v>
      </c>
      <c r="P1256" s="260">
        <v>2006</v>
      </c>
      <c r="Q1256" s="260">
        <v>2018</v>
      </c>
      <c r="R1256" s="223" t="s">
        <v>3412</v>
      </c>
      <c r="S1256" s="223" t="s">
        <v>78</v>
      </c>
      <c r="T1256" s="223" t="s">
        <v>451</v>
      </c>
      <c r="U1256" s="261">
        <v>225</v>
      </c>
      <c r="V1256" s="86" t="s">
        <v>452</v>
      </c>
      <c r="W1256" s="223" t="s">
        <v>813</v>
      </c>
      <c r="X1256" s="225" t="s">
        <v>10652</v>
      </c>
      <c r="Y1256" s="262">
        <v>78500</v>
      </c>
      <c r="Z1256" s="226"/>
      <c r="AA1256" s="241">
        <f t="shared" si="9"/>
        <v>0</v>
      </c>
      <c r="AB1256" s="237" t="s">
        <v>10653</v>
      </c>
    </row>
    <row r="1257" spans="1:28" ht="15" customHeight="1">
      <c r="A1257" s="109">
        <v>1248</v>
      </c>
      <c r="B1257" s="222" t="str">
        <f t="shared" si="8"/>
        <v>Klik Disini</v>
      </c>
      <c r="C1257" s="223" t="s">
        <v>10654</v>
      </c>
      <c r="D1257" s="223"/>
      <c r="E1257" s="223" t="s">
        <v>10655</v>
      </c>
      <c r="F1257" s="223" t="s">
        <v>10656</v>
      </c>
      <c r="G1257" s="223" t="s">
        <v>10657</v>
      </c>
      <c r="H1257" s="223" t="s">
        <v>3912</v>
      </c>
      <c r="I1257" s="258" t="s">
        <v>446</v>
      </c>
      <c r="J1257" s="186" t="s">
        <v>367</v>
      </c>
      <c r="K1257" s="223" t="s">
        <v>447</v>
      </c>
      <c r="L1257" s="223"/>
      <c r="M1257" s="259" t="s">
        <v>447</v>
      </c>
      <c r="N1257" s="223" t="s">
        <v>449</v>
      </c>
      <c r="O1257" s="223" t="s">
        <v>3419</v>
      </c>
      <c r="P1257" s="260">
        <v>2006</v>
      </c>
      <c r="Q1257" s="260">
        <v>2018</v>
      </c>
      <c r="R1257" s="223" t="s">
        <v>3412</v>
      </c>
      <c r="S1257" s="223" t="s">
        <v>78</v>
      </c>
      <c r="T1257" s="223" t="s">
        <v>451</v>
      </c>
      <c r="U1257" s="261">
        <v>331</v>
      </c>
      <c r="V1257" s="86" t="s">
        <v>452</v>
      </c>
      <c r="W1257" s="223" t="s">
        <v>8229</v>
      </c>
      <c r="X1257" s="225" t="s">
        <v>10658</v>
      </c>
      <c r="Y1257" s="262">
        <v>109500</v>
      </c>
      <c r="Z1257" s="226"/>
      <c r="AA1257" s="241">
        <f t="shared" si="9"/>
        <v>0</v>
      </c>
      <c r="AB1257" s="237" t="s">
        <v>10659</v>
      </c>
    </row>
    <row r="1258" spans="1:28" ht="15" customHeight="1">
      <c r="A1258" s="109">
        <v>1249</v>
      </c>
      <c r="B1258" s="222" t="str">
        <f t="shared" si="8"/>
        <v>Klik Disini</v>
      </c>
      <c r="C1258" s="223" t="s">
        <v>10660</v>
      </c>
      <c r="D1258" s="223"/>
      <c r="E1258" s="223" t="s">
        <v>7987</v>
      </c>
      <c r="F1258" s="223" t="s">
        <v>10661</v>
      </c>
      <c r="G1258" s="223" t="s">
        <v>10662</v>
      </c>
      <c r="H1258" s="223" t="s">
        <v>583</v>
      </c>
      <c r="I1258" s="258" t="s">
        <v>583</v>
      </c>
      <c r="J1258" s="186" t="s">
        <v>267</v>
      </c>
      <c r="K1258" s="264"/>
      <c r="L1258" s="264"/>
      <c r="M1258" s="265"/>
      <c r="N1258" s="223" t="s">
        <v>449</v>
      </c>
      <c r="O1258" s="223" t="s">
        <v>3419</v>
      </c>
      <c r="P1258" s="260">
        <v>2010</v>
      </c>
      <c r="Q1258" s="260">
        <v>2018</v>
      </c>
      <c r="R1258" s="223" t="s">
        <v>6981</v>
      </c>
      <c r="S1258" s="223" t="s">
        <v>78</v>
      </c>
      <c r="T1258" s="223" t="s">
        <v>451</v>
      </c>
      <c r="U1258" s="261">
        <v>128</v>
      </c>
      <c r="V1258" s="86" t="s">
        <v>452</v>
      </c>
      <c r="W1258" s="223" t="s">
        <v>2542</v>
      </c>
      <c r="X1258" s="225" t="s">
        <v>10663</v>
      </c>
      <c r="Y1258" s="262">
        <v>43500</v>
      </c>
      <c r="Z1258" s="226"/>
      <c r="AA1258" s="241">
        <f t="shared" si="9"/>
        <v>0</v>
      </c>
      <c r="AB1258" s="237" t="s">
        <v>10664</v>
      </c>
    </row>
    <row r="1259" spans="1:28" ht="15" customHeight="1">
      <c r="A1259" s="109">
        <v>1250</v>
      </c>
      <c r="B1259" s="222" t="str">
        <f t="shared" si="8"/>
        <v>Klik Disini</v>
      </c>
      <c r="C1259" s="223" t="s">
        <v>10665</v>
      </c>
      <c r="D1259" s="223"/>
      <c r="E1259" s="223" t="s">
        <v>10666</v>
      </c>
      <c r="F1259" s="223" t="s">
        <v>10667</v>
      </c>
      <c r="G1259" s="223" t="s">
        <v>10668</v>
      </c>
      <c r="H1259" s="223" t="s">
        <v>1056</v>
      </c>
      <c r="I1259" s="258" t="s">
        <v>583</v>
      </c>
      <c r="J1259" s="186" t="s">
        <v>265</v>
      </c>
      <c r="K1259" s="264"/>
      <c r="L1259" s="264"/>
      <c r="M1259" s="265"/>
      <c r="N1259" s="223" t="s">
        <v>449</v>
      </c>
      <c r="O1259" s="223" t="s">
        <v>3419</v>
      </c>
      <c r="P1259" s="260">
        <v>2011</v>
      </c>
      <c r="Q1259" s="260">
        <v>2018</v>
      </c>
      <c r="R1259" s="223" t="s">
        <v>3480</v>
      </c>
      <c r="S1259" s="223" t="s">
        <v>78</v>
      </c>
      <c r="T1259" s="223" t="s">
        <v>451</v>
      </c>
      <c r="U1259" s="261">
        <v>376</v>
      </c>
      <c r="V1259" s="86" t="s">
        <v>452</v>
      </c>
      <c r="W1259" s="223" t="s">
        <v>999</v>
      </c>
      <c r="X1259" s="225" t="s">
        <v>10669</v>
      </c>
      <c r="Y1259" s="262">
        <v>110500</v>
      </c>
      <c r="Z1259" s="226"/>
      <c r="AA1259" s="241">
        <f t="shared" si="9"/>
        <v>0</v>
      </c>
      <c r="AB1259" s="237" t="s">
        <v>10670</v>
      </c>
    </row>
    <row r="1260" spans="1:28" ht="15" customHeight="1">
      <c r="A1260" s="109">
        <v>1251</v>
      </c>
      <c r="B1260" s="222" t="str">
        <f t="shared" si="8"/>
        <v>Klik Disini</v>
      </c>
      <c r="C1260" s="223" t="s">
        <v>10671</v>
      </c>
      <c r="D1260" s="223"/>
      <c r="E1260" s="223" t="s">
        <v>10672</v>
      </c>
      <c r="F1260" s="223" t="s">
        <v>10673</v>
      </c>
      <c r="G1260" s="223" t="s">
        <v>10674</v>
      </c>
      <c r="H1260" s="223" t="s">
        <v>3912</v>
      </c>
      <c r="I1260" s="258" t="s">
        <v>446</v>
      </c>
      <c r="J1260" s="186" t="s">
        <v>367</v>
      </c>
      <c r="K1260" s="223"/>
      <c r="L1260" s="264"/>
      <c r="M1260" s="265"/>
      <c r="N1260" s="223" t="s">
        <v>449</v>
      </c>
      <c r="O1260" s="223" t="s">
        <v>3419</v>
      </c>
      <c r="P1260" s="260">
        <v>2016</v>
      </c>
      <c r="Q1260" s="260">
        <v>2018</v>
      </c>
      <c r="R1260" s="223" t="s">
        <v>3412</v>
      </c>
      <c r="S1260" s="223" t="s">
        <v>78</v>
      </c>
      <c r="T1260" s="223" t="s">
        <v>451</v>
      </c>
      <c r="U1260" s="261">
        <v>168</v>
      </c>
      <c r="V1260" s="86" t="s">
        <v>452</v>
      </c>
      <c r="W1260" s="223" t="s">
        <v>3460</v>
      </c>
      <c r="X1260" s="225" t="s">
        <v>10675</v>
      </c>
      <c r="Y1260" s="262">
        <v>52000</v>
      </c>
      <c r="Z1260" s="226"/>
      <c r="AA1260" s="241">
        <f t="shared" si="9"/>
        <v>0</v>
      </c>
      <c r="AB1260" s="237" t="s">
        <v>10676</v>
      </c>
    </row>
    <row r="1261" spans="1:28" ht="15" customHeight="1">
      <c r="A1261" s="109">
        <v>1252</v>
      </c>
      <c r="B1261" s="222" t="str">
        <f t="shared" si="8"/>
        <v>Klik Disini</v>
      </c>
      <c r="C1261" s="223" t="s">
        <v>10677</v>
      </c>
      <c r="D1261" s="223"/>
      <c r="E1261" s="223" t="s">
        <v>10678</v>
      </c>
      <c r="F1261" s="223" t="s">
        <v>10679</v>
      </c>
      <c r="G1261" s="223" t="s">
        <v>10680</v>
      </c>
      <c r="H1261" s="223" t="s">
        <v>3912</v>
      </c>
      <c r="I1261" s="258" t="s">
        <v>446</v>
      </c>
      <c r="J1261" s="186" t="s">
        <v>367</v>
      </c>
      <c r="K1261" s="223" t="s">
        <v>447</v>
      </c>
      <c r="L1261" s="223"/>
      <c r="M1261" s="259" t="s">
        <v>447</v>
      </c>
      <c r="N1261" s="223" t="s">
        <v>449</v>
      </c>
      <c r="O1261" s="223" t="s">
        <v>3419</v>
      </c>
      <c r="P1261" s="260">
        <v>2013</v>
      </c>
      <c r="Q1261" s="260">
        <v>2018</v>
      </c>
      <c r="R1261" s="223" t="s">
        <v>3412</v>
      </c>
      <c r="S1261" s="223" t="s">
        <v>78</v>
      </c>
      <c r="T1261" s="223" t="s">
        <v>451</v>
      </c>
      <c r="U1261" s="261">
        <v>184</v>
      </c>
      <c r="V1261" s="86" t="s">
        <v>452</v>
      </c>
      <c r="W1261" s="223" t="s">
        <v>917</v>
      </c>
      <c r="X1261" s="225" t="s">
        <v>10681</v>
      </c>
      <c r="Y1261" s="262">
        <v>53500</v>
      </c>
      <c r="Z1261" s="226"/>
      <c r="AA1261" s="241">
        <f t="shared" si="9"/>
        <v>0</v>
      </c>
      <c r="AB1261" s="237" t="s">
        <v>10682</v>
      </c>
    </row>
    <row r="1262" spans="1:28" ht="15" customHeight="1">
      <c r="A1262" s="109">
        <v>1253</v>
      </c>
      <c r="B1262" s="222" t="str">
        <f t="shared" si="8"/>
        <v>Klik Disini</v>
      </c>
      <c r="C1262" s="223" t="s">
        <v>10683</v>
      </c>
      <c r="D1262" s="223"/>
      <c r="E1262" s="223" t="s">
        <v>10684</v>
      </c>
      <c r="F1262" s="223" t="s">
        <v>10685</v>
      </c>
      <c r="G1262" s="223" t="s">
        <v>10686</v>
      </c>
      <c r="H1262" s="223" t="s">
        <v>1056</v>
      </c>
      <c r="I1262" s="258" t="s">
        <v>583</v>
      </c>
      <c r="J1262" s="186" t="s">
        <v>265</v>
      </c>
      <c r="K1262" s="264"/>
      <c r="L1262" s="264"/>
      <c r="M1262" s="265"/>
      <c r="N1262" s="223" t="s">
        <v>449</v>
      </c>
      <c r="O1262" s="223" t="s">
        <v>3419</v>
      </c>
      <c r="P1262" s="260">
        <v>2012</v>
      </c>
      <c r="Q1262" s="260">
        <v>2018</v>
      </c>
      <c r="R1262" s="223" t="s">
        <v>3480</v>
      </c>
      <c r="S1262" s="223" t="s">
        <v>78</v>
      </c>
      <c r="T1262" s="223" t="s">
        <v>451</v>
      </c>
      <c r="U1262" s="261">
        <v>527</v>
      </c>
      <c r="V1262" s="86" t="s">
        <v>452</v>
      </c>
      <c r="W1262" s="223" t="s">
        <v>813</v>
      </c>
      <c r="X1262" s="225" t="s">
        <v>10687</v>
      </c>
      <c r="Y1262" s="262">
        <v>131500</v>
      </c>
      <c r="Z1262" s="226"/>
      <c r="AA1262" s="241">
        <f t="shared" si="9"/>
        <v>0</v>
      </c>
      <c r="AB1262" s="237" t="s">
        <v>10688</v>
      </c>
    </row>
    <row r="1263" spans="1:28" ht="15" customHeight="1">
      <c r="A1263" s="109">
        <v>1254</v>
      </c>
      <c r="B1263" s="222" t="str">
        <f t="shared" si="8"/>
        <v>Klik Disini</v>
      </c>
      <c r="C1263" s="223" t="s">
        <v>10689</v>
      </c>
      <c r="D1263" s="223"/>
      <c r="E1263" s="223" t="s">
        <v>10690</v>
      </c>
      <c r="F1263" s="223" t="s">
        <v>10691</v>
      </c>
      <c r="G1263" s="223" t="s">
        <v>10692</v>
      </c>
      <c r="H1263" s="223" t="s">
        <v>344</v>
      </c>
      <c r="I1263" s="258" t="s">
        <v>446</v>
      </c>
      <c r="J1263" s="186" t="s">
        <v>343</v>
      </c>
      <c r="K1263" s="223"/>
      <c r="L1263" s="264"/>
      <c r="M1263" s="265"/>
      <c r="N1263" s="223" t="s">
        <v>449</v>
      </c>
      <c r="O1263" s="223" t="s">
        <v>3419</v>
      </c>
      <c r="P1263" s="260">
        <v>2006</v>
      </c>
      <c r="Q1263" s="260">
        <v>2018</v>
      </c>
      <c r="R1263" s="223" t="s">
        <v>3412</v>
      </c>
      <c r="S1263" s="223" t="s">
        <v>78</v>
      </c>
      <c r="T1263" s="223" t="s">
        <v>451</v>
      </c>
      <c r="U1263" s="261">
        <v>260</v>
      </c>
      <c r="V1263" s="86" t="s">
        <v>452</v>
      </c>
      <c r="W1263" s="223" t="s">
        <v>999</v>
      </c>
      <c r="X1263" s="225" t="s">
        <v>10693</v>
      </c>
      <c r="Y1263" s="262">
        <v>85500</v>
      </c>
      <c r="Z1263" s="226"/>
      <c r="AA1263" s="241">
        <f t="shared" si="9"/>
        <v>0</v>
      </c>
      <c r="AB1263" s="237" t="s">
        <v>10694</v>
      </c>
    </row>
    <row r="1264" spans="1:28" ht="15" customHeight="1">
      <c r="A1264" s="109">
        <v>1255</v>
      </c>
      <c r="B1264" s="222" t="str">
        <f t="shared" si="8"/>
        <v>Klik Disini</v>
      </c>
      <c r="C1264" s="223" t="s">
        <v>10695</v>
      </c>
      <c r="D1264" s="223"/>
      <c r="E1264" s="223" t="s">
        <v>10696</v>
      </c>
      <c r="F1264" s="223" t="s">
        <v>10697</v>
      </c>
      <c r="G1264" s="223" t="s">
        <v>10698</v>
      </c>
      <c r="H1264" s="223" t="s">
        <v>583</v>
      </c>
      <c r="I1264" s="258" t="s">
        <v>583</v>
      </c>
      <c r="J1264" s="186" t="s">
        <v>267</v>
      </c>
      <c r="K1264" s="264"/>
      <c r="L1264" s="264"/>
      <c r="M1264" s="265"/>
      <c r="N1264" s="223"/>
      <c r="O1264" s="223"/>
      <c r="P1264" s="260">
        <v>2008</v>
      </c>
      <c r="Q1264" s="260">
        <v>2018</v>
      </c>
      <c r="R1264" s="223" t="s">
        <v>3480</v>
      </c>
      <c r="S1264" s="223" t="s">
        <v>78</v>
      </c>
      <c r="T1264" s="223"/>
      <c r="U1264" s="261">
        <v>144</v>
      </c>
      <c r="V1264" s="86" t="s">
        <v>452</v>
      </c>
      <c r="W1264" s="223" t="s">
        <v>594</v>
      </c>
      <c r="X1264" s="225" t="s">
        <v>10699</v>
      </c>
      <c r="Y1264" s="262">
        <v>49000</v>
      </c>
      <c r="Z1264" s="226"/>
      <c r="AA1264" s="241">
        <f t="shared" si="9"/>
        <v>0</v>
      </c>
      <c r="AB1264" s="237" t="s">
        <v>10700</v>
      </c>
    </row>
    <row r="1265" spans="1:28" ht="15" customHeight="1">
      <c r="A1265" s="109">
        <v>1256</v>
      </c>
      <c r="B1265" s="222" t="str">
        <f t="shared" si="8"/>
        <v>Klik Disini</v>
      </c>
      <c r="C1265" s="223" t="s">
        <v>10701</v>
      </c>
      <c r="D1265" s="223"/>
      <c r="E1265" s="223" t="s">
        <v>10702</v>
      </c>
      <c r="F1265" s="223" t="s">
        <v>10703</v>
      </c>
      <c r="G1265" s="223" t="s">
        <v>10704</v>
      </c>
      <c r="H1265" s="223" t="s">
        <v>3912</v>
      </c>
      <c r="I1265" s="258" t="s">
        <v>446</v>
      </c>
      <c r="J1265" s="186" t="s">
        <v>367</v>
      </c>
      <c r="K1265" s="223" t="s">
        <v>447</v>
      </c>
      <c r="L1265" s="223"/>
      <c r="M1265" s="259" t="s">
        <v>447</v>
      </c>
      <c r="N1265" s="223" t="s">
        <v>449</v>
      </c>
      <c r="O1265" s="223" t="s">
        <v>3419</v>
      </c>
      <c r="P1265" s="260">
        <v>2013</v>
      </c>
      <c r="Q1265" s="260">
        <v>2018</v>
      </c>
      <c r="R1265" s="223" t="s">
        <v>3412</v>
      </c>
      <c r="S1265" s="223" t="s">
        <v>78</v>
      </c>
      <c r="T1265" s="223" t="s">
        <v>451</v>
      </c>
      <c r="U1265" s="261">
        <v>368</v>
      </c>
      <c r="V1265" s="86" t="s">
        <v>452</v>
      </c>
      <c r="W1265" s="223" t="s">
        <v>5872</v>
      </c>
      <c r="X1265" s="225" t="s">
        <v>10705</v>
      </c>
      <c r="Y1265" s="262">
        <v>84500</v>
      </c>
      <c r="Z1265" s="226"/>
      <c r="AA1265" s="241">
        <f t="shared" si="9"/>
        <v>0</v>
      </c>
      <c r="AB1265" s="237" t="s">
        <v>10706</v>
      </c>
    </row>
    <row r="1266" spans="1:28" ht="15" customHeight="1">
      <c r="A1266" s="109">
        <v>1257</v>
      </c>
      <c r="B1266" s="222" t="str">
        <f t="shared" si="8"/>
        <v>Klik Disini</v>
      </c>
      <c r="C1266" s="223" t="s">
        <v>10707</v>
      </c>
      <c r="D1266" s="223"/>
      <c r="E1266" s="223" t="s">
        <v>10708</v>
      </c>
      <c r="F1266" s="223" t="s">
        <v>10709</v>
      </c>
      <c r="G1266" s="223" t="s">
        <v>10710</v>
      </c>
      <c r="H1266" s="223" t="s">
        <v>3912</v>
      </c>
      <c r="I1266" s="258" t="s">
        <v>446</v>
      </c>
      <c r="J1266" s="186" t="s">
        <v>367</v>
      </c>
      <c r="K1266" s="223" t="s">
        <v>447</v>
      </c>
      <c r="L1266" s="223"/>
      <c r="M1266" s="259" t="s">
        <v>447</v>
      </c>
      <c r="N1266" s="223" t="s">
        <v>449</v>
      </c>
      <c r="O1266" s="223" t="s">
        <v>3419</v>
      </c>
      <c r="P1266" s="260">
        <v>2009</v>
      </c>
      <c r="Q1266" s="260">
        <v>2018</v>
      </c>
      <c r="R1266" s="223" t="s">
        <v>3412</v>
      </c>
      <c r="S1266" s="223" t="s">
        <v>78</v>
      </c>
      <c r="T1266" s="223" t="s">
        <v>451</v>
      </c>
      <c r="U1266" s="261">
        <v>176</v>
      </c>
      <c r="V1266" s="86" t="s">
        <v>452</v>
      </c>
      <c r="W1266" s="223" t="s">
        <v>6722</v>
      </c>
      <c r="X1266" s="225" t="s">
        <v>10711</v>
      </c>
      <c r="Y1266" s="262">
        <v>63000</v>
      </c>
      <c r="Z1266" s="226"/>
      <c r="AA1266" s="241">
        <f t="shared" si="9"/>
        <v>0</v>
      </c>
      <c r="AB1266" s="237" t="s">
        <v>10712</v>
      </c>
    </row>
    <row r="1267" spans="1:28" ht="15" customHeight="1">
      <c r="A1267" s="109">
        <v>1258</v>
      </c>
      <c r="B1267" s="222" t="str">
        <f t="shared" si="8"/>
        <v>Klik Disini</v>
      </c>
      <c r="C1267" s="223" t="s">
        <v>10713</v>
      </c>
      <c r="D1267" s="223"/>
      <c r="E1267" s="223" t="s">
        <v>10714</v>
      </c>
      <c r="F1267" s="223" t="s">
        <v>10715</v>
      </c>
      <c r="G1267" s="223" t="s">
        <v>10716</v>
      </c>
      <c r="H1267" s="223" t="s">
        <v>3473</v>
      </c>
      <c r="I1267" s="258" t="s">
        <v>446</v>
      </c>
      <c r="J1267" s="186" t="s">
        <v>345</v>
      </c>
      <c r="K1267" s="264"/>
      <c r="L1267" s="264"/>
      <c r="M1267" s="265"/>
      <c r="N1267" s="223" t="s">
        <v>449</v>
      </c>
      <c r="O1267" s="223" t="s">
        <v>3419</v>
      </c>
      <c r="P1267" s="260">
        <v>2008</v>
      </c>
      <c r="Q1267" s="260">
        <v>2018</v>
      </c>
      <c r="R1267" s="223" t="s">
        <v>3412</v>
      </c>
      <c r="S1267" s="223" t="s">
        <v>78</v>
      </c>
      <c r="T1267" s="223" t="s">
        <v>451</v>
      </c>
      <c r="U1267" s="261">
        <v>80</v>
      </c>
      <c r="V1267" s="86" t="s">
        <v>452</v>
      </c>
      <c r="W1267" s="223" t="s">
        <v>3420</v>
      </c>
      <c r="X1267" s="225" t="s">
        <v>10717</v>
      </c>
      <c r="Y1267" s="262">
        <v>50500</v>
      </c>
      <c r="Z1267" s="226"/>
      <c r="AA1267" s="241">
        <f t="shared" si="9"/>
        <v>0</v>
      </c>
      <c r="AB1267" s="237" t="s">
        <v>10718</v>
      </c>
    </row>
    <row r="1268" spans="1:28" ht="15" customHeight="1">
      <c r="A1268" s="109">
        <v>1259</v>
      </c>
      <c r="B1268" s="222" t="str">
        <f t="shared" si="8"/>
        <v>Klik Disini</v>
      </c>
      <c r="C1268" s="223" t="s">
        <v>10719</v>
      </c>
      <c r="D1268" s="223"/>
      <c r="E1268" s="223" t="s">
        <v>3529</v>
      </c>
      <c r="F1268" s="223" t="s">
        <v>10720</v>
      </c>
      <c r="G1268" s="223" t="s">
        <v>10721</v>
      </c>
      <c r="H1268" s="223" t="s">
        <v>3591</v>
      </c>
      <c r="I1268" s="258" t="s">
        <v>446</v>
      </c>
      <c r="J1268" s="186" t="s">
        <v>345</v>
      </c>
      <c r="K1268" s="264"/>
      <c r="L1268" s="264"/>
      <c r="M1268" s="265"/>
      <c r="N1268" s="223" t="s">
        <v>449</v>
      </c>
      <c r="O1268" s="223" t="s">
        <v>3419</v>
      </c>
      <c r="P1268" s="260">
        <v>2011</v>
      </c>
      <c r="Q1268" s="260">
        <v>2018</v>
      </c>
      <c r="R1268" s="223" t="s">
        <v>3412</v>
      </c>
      <c r="S1268" s="223" t="s">
        <v>78</v>
      </c>
      <c r="T1268" s="223" t="s">
        <v>451</v>
      </c>
      <c r="U1268" s="261">
        <v>220</v>
      </c>
      <c r="V1268" s="86" t="s">
        <v>452</v>
      </c>
      <c r="W1268" s="223" t="s">
        <v>856</v>
      </c>
      <c r="X1268" s="225" t="s">
        <v>10722</v>
      </c>
      <c r="Y1268" s="262">
        <v>71500</v>
      </c>
      <c r="Z1268" s="226"/>
      <c r="AA1268" s="241">
        <f t="shared" si="9"/>
        <v>0</v>
      </c>
      <c r="AB1268" s="237" t="s">
        <v>10723</v>
      </c>
    </row>
    <row r="1269" spans="1:28" ht="15" customHeight="1">
      <c r="A1269" s="109">
        <v>1260</v>
      </c>
      <c r="B1269" s="222" t="str">
        <f t="shared" si="8"/>
        <v>Klik Disini</v>
      </c>
      <c r="C1269" s="223" t="s">
        <v>10724</v>
      </c>
      <c r="D1269" s="223"/>
      <c r="E1269" s="223" t="s">
        <v>3529</v>
      </c>
      <c r="F1269" s="223" t="s">
        <v>10725</v>
      </c>
      <c r="G1269" s="223" t="s">
        <v>10726</v>
      </c>
      <c r="H1269" s="223" t="s">
        <v>3473</v>
      </c>
      <c r="I1269" s="258" t="s">
        <v>446</v>
      </c>
      <c r="J1269" s="186" t="s">
        <v>375</v>
      </c>
      <c r="K1269" s="223"/>
      <c r="L1269" s="264"/>
      <c r="M1269" s="265"/>
      <c r="N1269" s="223" t="s">
        <v>449</v>
      </c>
      <c r="O1269" s="223" t="s">
        <v>3419</v>
      </c>
      <c r="P1269" s="260">
        <v>2012</v>
      </c>
      <c r="Q1269" s="260">
        <v>2018</v>
      </c>
      <c r="R1269" s="223" t="s">
        <v>3412</v>
      </c>
      <c r="S1269" s="223" t="s">
        <v>78</v>
      </c>
      <c r="T1269" s="223" t="s">
        <v>451</v>
      </c>
      <c r="U1269" s="261">
        <v>224</v>
      </c>
      <c r="V1269" s="86" t="s">
        <v>452</v>
      </c>
      <c r="W1269" s="223" t="s">
        <v>6907</v>
      </c>
      <c r="X1269" s="225" t="s">
        <v>10727</v>
      </c>
      <c r="Y1269" s="262">
        <v>66500</v>
      </c>
      <c r="Z1269" s="226"/>
      <c r="AA1269" s="241">
        <f t="shared" si="9"/>
        <v>0</v>
      </c>
      <c r="AB1269" s="237" t="s">
        <v>10728</v>
      </c>
    </row>
    <row r="1270" spans="1:28" ht="15" customHeight="1">
      <c r="A1270" s="109">
        <v>1261</v>
      </c>
      <c r="B1270" s="222" t="str">
        <f t="shared" si="8"/>
        <v>Klik Disini</v>
      </c>
      <c r="C1270" s="223" t="s">
        <v>10729</v>
      </c>
      <c r="D1270" s="223"/>
      <c r="E1270" s="223" t="s">
        <v>3529</v>
      </c>
      <c r="F1270" s="223" t="s">
        <v>10730</v>
      </c>
      <c r="G1270" s="223" t="s">
        <v>10731</v>
      </c>
      <c r="H1270" s="223" t="s">
        <v>10732</v>
      </c>
      <c r="I1270" s="258" t="s">
        <v>446</v>
      </c>
      <c r="J1270" s="186" t="s">
        <v>343</v>
      </c>
      <c r="K1270" s="223" t="s">
        <v>447</v>
      </c>
      <c r="L1270" s="223"/>
      <c r="M1270" s="259" t="s">
        <v>447</v>
      </c>
      <c r="N1270" s="223" t="s">
        <v>449</v>
      </c>
      <c r="O1270" s="223" t="s">
        <v>462</v>
      </c>
      <c r="P1270" s="260">
        <v>2011</v>
      </c>
      <c r="Q1270" s="260">
        <v>2018</v>
      </c>
      <c r="R1270" s="223" t="s">
        <v>3412</v>
      </c>
      <c r="S1270" s="223" t="s">
        <v>78</v>
      </c>
      <c r="T1270" s="223" t="s">
        <v>451</v>
      </c>
      <c r="U1270" s="261">
        <v>288</v>
      </c>
      <c r="V1270" s="86" t="s">
        <v>452</v>
      </c>
      <c r="W1270" s="223" t="s">
        <v>611</v>
      </c>
      <c r="X1270" s="225" t="s">
        <v>10733</v>
      </c>
      <c r="Y1270" s="262">
        <v>91000</v>
      </c>
      <c r="Z1270" s="226"/>
      <c r="AA1270" s="241">
        <f t="shared" si="9"/>
        <v>0</v>
      </c>
      <c r="AB1270" s="237" t="s">
        <v>10734</v>
      </c>
    </row>
    <row r="1271" spans="1:28" ht="15" customHeight="1">
      <c r="A1271" s="109">
        <v>1262</v>
      </c>
      <c r="B1271" s="222" t="str">
        <f t="shared" si="8"/>
        <v>Klik Disini</v>
      </c>
      <c r="C1271" s="223" t="s">
        <v>10735</v>
      </c>
      <c r="D1271" s="223"/>
      <c r="E1271" s="223" t="s">
        <v>10736</v>
      </c>
      <c r="F1271" s="223" t="s">
        <v>10737</v>
      </c>
      <c r="G1271" s="223" t="s">
        <v>10738</v>
      </c>
      <c r="H1271" s="223" t="s">
        <v>3473</v>
      </c>
      <c r="I1271" s="258" t="s">
        <v>446</v>
      </c>
      <c r="J1271" s="186" t="s">
        <v>345</v>
      </c>
      <c r="K1271" s="223"/>
      <c r="L1271" s="264"/>
      <c r="M1271" s="265"/>
      <c r="N1271" s="223" t="s">
        <v>449</v>
      </c>
      <c r="O1271" s="223" t="s">
        <v>3419</v>
      </c>
      <c r="P1271" s="260">
        <v>2005</v>
      </c>
      <c r="Q1271" s="260">
        <v>2018</v>
      </c>
      <c r="R1271" s="223" t="s">
        <v>3412</v>
      </c>
      <c r="S1271" s="223" t="s">
        <v>78</v>
      </c>
      <c r="T1271" s="223" t="s">
        <v>451</v>
      </c>
      <c r="U1271" s="261">
        <v>96</v>
      </c>
      <c r="V1271" s="86" t="s">
        <v>452</v>
      </c>
      <c r="W1271" s="223" t="s">
        <v>1252</v>
      </c>
      <c r="X1271" s="225" t="s">
        <v>10739</v>
      </c>
      <c r="Y1271" s="262">
        <v>50500</v>
      </c>
      <c r="Z1271" s="226"/>
      <c r="AA1271" s="241">
        <f t="shared" si="9"/>
        <v>0</v>
      </c>
      <c r="AB1271" s="237" t="s">
        <v>10740</v>
      </c>
    </row>
    <row r="1272" spans="1:28" ht="15" customHeight="1">
      <c r="A1272" s="109">
        <v>1263</v>
      </c>
      <c r="B1272" s="222" t="str">
        <f t="shared" si="8"/>
        <v>Klik Disini</v>
      </c>
      <c r="C1272" s="223" t="s">
        <v>10741</v>
      </c>
      <c r="D1272" s="223"/>
      <c r="E1272" s="223" t="s">
        <v>3529</v>
      </c>
      <c r="F1272" s="223" t="s">
        <v>10742</v>
      </c>
      <c r="G1272" s="223" t="s">
        <v>10743</v>
      </c>
      <c r="H1272" s="223" t="s">
        <v>3532</v>
      </c>
      <c r="I1272" s="258" t="s">
        <v>446</v>
      </c>
      <c r="J1272" s="186" t="s">
        <v>345</v>
      </c>
      <c r="K1272" s="223" t="s">
        <v>447</v>
      </c>
      <c r="L1272" s="223"/>
      <c r="M1272" s="259" t="s">
        <v>447</v>
      </c>
      <c r="N1272" s="223" t="s">
        <v>5891</v>
      </c>
      <c r="O1272" s="223" t="s">
        <v>462</v>
      </c>
      <c r="P1272" s="260">
        <v>2011</v>
      </c>
      <c r="Q1272" s="260">
        <v>2018</v>
      </c>
      <c r="R1272" s="223" t="s">
        <v>3412</v>
      </c>
      <c r="S1272" s="223" t="s">
        <v>78</v>
      </c>
      <c r="T1272" s="223" t="s">
        <v>5891</v>
      </c>
      <c r="U1272" s="261">
        <v>302</v>
      </c>
      <c r="V1272" s="86" t="s">
        <v>452</v>
      </c>
      <c r="W1272" s="223" t="s">
        <v>6624</v>
      </c>
      <c r="X1272" s="225" t="s">
        <v>10744</v>
      </c>
      <c r="Y1272" s="262">
        <v>105500</v>
      </c>
      <c r="Z1272" s="226"/>
      <c r="AA1272" s="241">
        <f t="shared" si="9"/>
        <v>0</v>
      </c>
      <c r="AB1272" s="237" t="s">
        <v>10745</v>
      </c>
    </row>
    <row r="1273" spans="1:28" ht="15" customHeight="1">
      <c r="A1273" s="109">
        <v>1264</v>
      </c>
      <c r="B1273" s="222" t="str">
        <f t="shared" si="8"/>
        <v>Klik Disini</v>
      </c>
      <c r="C1273" s="223" t="s">
        <v>10746</v>
      </c>
      <c r="D1273" s="223"/>
      <c r="E1273" s="223" t="s">
        <v>10708</v>
      </c>
      <c r="F1273" s="223" t="s">
        <v>10747</v>
      </c>
      <c r="G1273" s="223" t="s">
        <v>10748</v>
      </c>
      <c r="H1273" s="223" t="s">
        <v>3912</v>
      </c>
      <c r="I1273" s="258" t="s">
        <v>446</v>
      </c>
      <c r="J1273" s="186" t="s">
        <v>367</v>
      </c>
      <c r="K1273" s="223" t="s">
        <v>447</v>
      </c>
      <c r="L1273" s="223"/>
      <c r="M1273" s="259" t="s">
        <v>447</v>
      </c>
      <c r="N1273" s="223" t="s">
        <v>449</v>
      </c>
      <c r="O1273" s="223" t="s">
        <v>3419</v>
      </c>
      <c r="P1273" s="260">
        <v>2008</v>
      </c>
      <c r="Q1273" s="260">
        <v>2018</v>
      </c>
      <c r="R1273" s="223" t="s">
        <v>3412</v>
      </c>
      <c r="S1273" s="223" t="s">
        <v>78</v>
      </c>
      <c r="T1273" s="223" t="s">
        <v>451</v>
      </c>
      <c r="U1273" s="261">
        <v>176</v>
      </c>
      <c r="V1273" s="86" t="s">
        <v>452</v>
      </c>
      <c r="W1273" s="223" t="s">
        <v>4163</v>
      </c>
      <c r="X1273" s="225" t="s">
        <v>10749</v>
      </c>
      <c r="Y1273" s="262">
        <v>66000</v>
      </c>
      <c r="Z1273" s="226"/>
      <c r="AA1273" s="241">
        <f t="shared" si="9"/>
        <v>0</v>
      </c>
      <c r="AB1273" s="237" t="s">
        <v>10750</v>
      </c>
    </row>
    <row r="1274" spans="1:28" ht="15" customHeight="1">
      <c r="A1274" s="109">
        <v>1265</v>
      </c>
      <c r="B1274" s="222" t="str">
        <f t="shared" si="8"/>
        <v>Klik Disini</v>
      </c>
      <c r="C1274" s="223" t="s">
        <v>10751</v>
      </c>
      <c r="D1274" s="223"/>
      <c r="E1274" s="223" t="s">
        <v>3529</v>
      </c>
      <c r="F1274" s="223" t="s">
        <v>10752</v>
      </c>
      <c r="G1274" s="223" t="s">
        <v>10753</v>
      </c>
      <c r="H1274" s="223" t="s">
        <v>3473</v>
      </c>
      <c r="I1274" s="258" t="s">
        <v>446</v>
      </c>
      <c r="J1274" s="186" t="s">
        <v>345</v>
      </c>
      <c r="K1274" s="223"/>
      <c r="L1274" s="264"/>
      <c r="M1274" s="265"/>
      <c r="N1274" s="223" t="s">
        <v>449</v>
      </c>
      <c r="O1274" s="223" t="s">
        <v>3419</v>
      </c>
      <c r="P1274" s="260">
        <v>2009</v>
      </c>
      <c r="Q1274" s="260">
        <v>2018</v>
      </c>
      <c r="R1274" s="223" t="s">
        <v>3412</v>
      </c>
      <c r="S1274" s="223" t="s">
        <v>78</v>
      </c>
      <c r="T1274" s="223" t="s">
        <v>451</v>
      </c>
      <c r="U1274" s="261">
        <v>352</v>
      </c>
      <c r="V1274" s="86" t="s">
        <v>452</v>
      </c>
      <c r="W1274" s="223" t="s">
        <v>1954</v>
      </c>
      <c r="X1274" s="225" t="s">
        <v>10754</v>
      </c>
      <c r="Y1274" s="262">
        <v>99500</v>
      </c>
      <c r="Z1274" s="226"/>
      <c r="AA1274" s="241">
        <f t="shared" si="9"/>
        <v>0</v>
      </c>
      <c r="AB1274" s="237" t="s">
        <v>10755</v>
      </c>
    </row>
    <row r="1275" spans="1:28" ht="15" customHeight="1">
      <c r="A1275" s="109">
        <v>1266</v>
      </c>
      <c r="B1275" s="222" t="str">
        <f t="shared" si="8"/>
        <v>Klik Disini</v>
      </c>
      <c r="C1275" s="223" t="s">
        <v>10756</v>
      </c>
      <c r="D1275" s="223"/>
      <c r="E1275" s="223" t="s">
        <v>3529</v>
      </c>
      <c r="F1275" s="223" t="s">
        <v>10757</v>
      </c>
      <c r="G1275" s="223" t="s">
        <v>10758</v>
      </c>
      <c r="H1275" s="223" t="s">
        <v>3473</v>
      </c>
      <c r="I1275" s="258" t="s">
        <v>446</v>
      </c>
      <c r="J1275" s="186" t="s">
        <v>345</v>
      </c>
      <c r="K1275" s="223"/>
      <c r="L1275" s="264"/>
      <c r="M1275" s="265"/>
      <c r="N1275" s="223" t="s">
        <v>449</v>
      </c>
      <c r="O1275" s="223" t="s">
        <v>3419</v>
      </c>
      <c r="P1275" s="260">
        <v>2011</v>
      </c>
      <c r="Q1275" s="260">
        <v>2018</v>
      </c>
      <c r="R1275" s="223" t="s">
        <v>3412</v>
      </c>
      <c r="S1275" s="223" t="s">
        <v>78</v>
      </c>
      <c r="T1275" s="223" t="s">
        <v>451</v>
      </c>
      <c r="U1275" s="261">
        <v>288</v>
      </c>
      <c r="V1275" s="86" t="s">
        <v>452</v>
      </c>
      <c r="W1275" s="223" t="s">
        <v>3544</v>
      </c>
      <c r="X1275" s="225" t="s">
        <v>10759</v>
      </c>
      <c r="Y1275" s="262">
        <v>86000</v>
      </c>
      <c r="Z1275" s="226"/>
      <c r="AA1275" s="241">
        <f t="shared" si="9"/>
        <v>0</v>
      </c>
      <c r="AB1275" s="237" t="s">
        <v>10760</v>
      </c>
    </row>
    <row r="1276" spans="1:28" ht="15" customHeight="1">
      <c r="A1276" s="109">
        <v>1267</v>
      </c>
      <c r="B1276" s="222" t="str">
        <f t="shared" si="8"/>
        <v>Klik Disini</v>
      </c>
      <c r="C1276" s="223" t="s">
        <v>10761</v>
      </c>
      <c r="D1276" s="223"/>
      <c r="E1276" s="223" t="s">
        <v>10762</v>
      </c>
      <c r="F1276" s="223" t="s">
        <v>10763</v>
      </c>
      <c r="G1276" s="223" t="s">
        <v>10764</v>
      </c>
      <c r="H1276" s="223" t="s">
        <v>3912</v>
      </c>
      <c r="I1276" s="258" t="s">
        <v>446</v>
      </c>
      <c r="J1276" s="186" t="s">
        <v>367</v>
      </c>
      <c r="K1276" s="223"/>
      <c r="L1276" s="264"/>
      <c r="M1276" s="265"/>
      <c r="N1276" s="223" t="s">
        <v>449</v>
      </c>
      <c r="O1276" s="223" t="s">
        <v>3419</v>
      </c>
      <c r="P1276" s="260">
        <v>2007</v>
      </c>
      <c r="Q1276" s="260">
        <v>2018</v>
      </c>
      <c r="R1276" s="223" t="s">
        <v>3412</v>
      </c>
      <c r="S1276" s="223" t="s">
        <v>78</v>
      </c>
      <c r="T1276" s="223" t="s">
        <v>451</v>
      </c>
      <c r="U1276" s="261">
        <v>166</v>
      </c>
      <c r="V1276" s="86" t="s">
        <v>452</v>
      </c>
      <c r="W1276" s="223" t="s">
        <v>1568</v>
      </c>
      <c r="X1276" s="225" t="s">
        <v>10765</v>
      </c>
      <c r="Y1276" s="262">
        <v>74500</v>
      </c>
      <c r="Z1276" s="226"/>
      <c r="AA1276" s="241">
        <f t="shared" si="9"/>
        <v>0</v>
      </c>
      <c r="AB1276" s="237" t="s">
        <v>10766</v>
      </c>
    </row>
    <row r="1277" spans="1:28" ht="15" customHeight="1">
      <c r="A1277" s="109">
        <v>1268</v>
      </c>
      <c r="B1277" s="222" t="str">
        <f t="shared" si="8"/>
        <v>Klik Disini</v>
      </c>
      <c r="C1277" s="223" t="s">
        <v>10767</v>
      </c>
      <c r="D1277" s="223"/>
      <c r="E1277" s="223" t="s">
        <v>3529</v>
      </c>
      <c r="F1277" s="223" t="s">
        <v>10768</v>
      </c>
      <c r="G1277" s="223" t="s">
        <v>10769</v>
      </c>
      <c r="H1277" s="223" t="s">
        <v>3473</v>
      </c>
      <c r="I1277" s="258" t="s">
        <v>446</v>
      </c>
      <c r="J1277" s="186" t="s">
        <v>345</v>
      </c>
      <c r="K1277" s="223"/>
      <c r="L1277" s="264"/>
      <c r="M1277" s="265"/>
      <c r="N1277" s="223" t="s">
        <v>449</v>
      </c>
      <c r="O1277" s="223" t="s">
        <v>3419</v>
      </c>
      <c r="P1277" s="260">
        <v>2011</v>
      </c>
      <c r="Q1277" s="260">
        <v>2018</v>
      </c>
      <c r="R1277" s="223" t="s">
        <v>3412</v>
      </c>
      <c r="S1277" s="223" t="s">
        <v>78</v>
      </c>
      <c r="T1277" s="223" t="s">
        <v>451</v>
      </c>
      <c r="U1277" s="261">
        <v>224</v>
      </c>
      <c r="V1277" s="86" t="s">
        <v>452</v>
      </c>
      <c r="W1277" s="223" t="s">
        <v>8590</v>
      </c>
      <c r="X1277" s="225" t="s">
        <v>10770</v>
      </c>
      <c r="Y1277" s="262">
        <v>70500</v>
      </c>
      <c r="Z1277" s="226"/>
      <c r="AA1277" s="241">
        <f t="shared" si="9"/>
        <v>0</v>
      </c>
      <c r="AB1277" s="237" t="s">
        <v>10771</v>
      </c>
    </row>
    <row r="1278" spans="1:28" ht="15" customHeight="1">
      <c r="A1278" s="109">
        <v>1269</v>
      </c>
      <c r="B1278" s="222" t="str">
        <f t="shared" si="8"/>
        <v>Klik Disini</v>
      </c>
      <c r="C1278" s="223" t="s">
        <v>10772</v>
      </c>
      <c r="D1278" s="223"/>
      <c r="E1278" s="223" t="s">
        <v>10708</v>
      </c>
      <c r="F1278" s="223" t="s">
        <v>10773</v>
      </c>
      <c r="G1278" s="223" t="s">
        <v>10774</v>
      </c>
      <c r="H1278" s="223" t="s">
        <v>3912</v>
      </c>
      <c r="I1278" s="258" t="s">
        <v>446</v>
      </c>
      <c r="J1278" s="186" t="s">
        <v>367</v>
      </c>
      <c r="K1278" s="223" t="s">
        <v>447</v>
      </c>
      <c r="L1278" s="223"/>
      <c r="M1278" s="259" t="s">
        <v>447</v>
      </c>
      <c r="N1278" s="223" t="s">
        <v>449</v>
      </c>
      <c r="O1278" s="223" t="s">
        <v>3419</v>
      </c>
      <c r="P1278" s="260">
        <v>2009</v>
      </c>
      <c r="Q1278" s="260">
        <v>2018</v>
      </c>
      <c r="R1278" s="223" t="s">
        <v>3412</v>
      </c>
      <c r="S1278" s="223" t="s">
        <v>78</v>
      </c>
      <c r="T1278" s="223" t="s">
        <v>451</v>
      </c>
      <c r="U1278" s="261">
        <v>200</v>
      </c>
      <c r="V1278" s="86" t="s">
        <v>452</v>
      </c>
      <c r="W1278" s="223" t="s">
        <v>1794</v>
      </c>
      <c r="X1278" s="225" t="s">
        <v>10775</v>
      </c>
      <c r="Y1278" s="262">
        <v>63000</v>
      </c>
      <c r="Z1278" s="226"/>
      <c r="AA1278" s="241">
        <f t="shared" si="9"/>
        <v>0</v>
      </c>
      <c r="AB1278" s="237" t="s">
        <v>10776</v>
      </c>
    </row>
    <row r="1279" spans="1:28" ht="15" customHeight="1">
      <c r="A1279" s="109">
        <v>1270</v>
      </c>
      <c r="B1279" s="222" t="str">
        <f t="shared" si="8"/>
        <v>Klik Disini</v>
      </c>
      <c r="C1279" s="223" t="s">
        <v>10777</v>
      </c>
      <c r="D1279" s="223"/>
      <c r="E1279" s="223" t="s">
        <v>10420</v>
      </c>
      <c r="F1279" s="223" t="s">
        <v>10778</v>
      </c>
      <c r="G1279" s="223" t="s">
        <v>10779</v>
      </c>
      <c r="H1279" s="223" t="s">
        <v>3473</v>
      </c>
      <c r="I1279" s="258" t="s">
        <v>446</v>
      </c>
      <c r="J1279" s="186" t="s">
        <v>345</v>
      </c>
      <c r="K1279" s="223"/>
      <c r="L1279" s="264"/>
      <c r="M1279" s="265"/>
      <c r="N1279" s="223" t="s">
        <v>449</v>
      </c>
      <c r="O1279" s="223" t="s">
        <v>3419</v>
      </c>
      <c r="P1279" s="260">
        <v>2007</v>
      </c>
      <c r="Q1279" s="260">
        <v>2018</v>
      </c>
      <c r="R1279" s="223" t="s">
        <v>3412</v>
      </c>
      <c r="S1279" s="223" t="s">
        <v>78</v>
      </c>
      <c r="T1279" s="223" t="s">
        <v>451</v>
      </c>
      <c r="U1279" s="261">
        <v>96</v>
      </c>
      <c r="V1279" s="86" t="s">
        <v>452</v>
      </c>
      <c r="W1279" s="223" t="s">
        <v>5720</v>
      </c>
      <c r="X1279" s="225" t="s">
        <v>10780</v>
      </c>
      <c r="Y1279" s="262">
        <v>49000</v>
      </c>
      <c r="Z1279" s="226"/>
      <c r="AA1279" s="241">
        <f t="shared" si="9"/>
        <v>0</v>
      </c>
      <c r="AB1279" s="237" t="s">
        <v>10781</v>
      </c>
    </row>
    <row r="1280" spans="1:28" ht="15" customHeight="1">
      <c r="A1280" s="109">
        <v>1271</v>
      </c>
      <c r="B1280" s="222" t="str">
        <f t="shared" si="8"/>
        <v>Klik Disini</v>
      </c>
      <c r="C1280" s="223" t="s">
        <v>10782</v>
      </c>
      <c r="D1280" s="223"/>
      <c r="E1280" s="223" t="s">
        <v>4505</v>
      </c>
      <c r="F1280" s="223" t="s">
        <v>10783</v>
      </c>
      <c r="G1280" s="223" t="s">
        <v>10784</v>
      </c>
      <c r="H1280" s="223" t="s">
        <v>3912</v>
      </c>
      <c r="I1280" s="258" t="s">
        <v>446</v>
      </c>
      <c r="J1280" s="186" t="s">
        <v>367</v>
      </c>
      <c r="K1280" s="223"/>
      <c r="L1280" s="264"/>
      <c r="M1280" s="265"/>
      <c r="N1280" s="223" t="s">
        <v>449</v>
      </c>
      <c r="O1280" s="223" t="s">
        <v>3419</v>
      </c>
      <c r="P1280" s="260">
        <v>2006</v>
      </c>
      <c r="Q1280" s="260">
        <v>2018</v>
      </c>
      <c r="R1280" s="223" t="s">
        <v>3412</v>
      </c>
      <c r="S1280" s="223" t="s">
        <v>78</v>
      </c>
      <c r="T1280" s="223" t="s">
        <v>451</v>
      </c>
      <c r="U1280" s="261">
        <v>272</v>
      </c>
      <c r="V1280" s="86" t="s">
        <v>452</v>
      </c>
      <c r="W1280" s="223" t="s">
        <v>2960</v>
      </c>
      <c r="X1280" s="225" t="s">
        <v>10785</v>
      </c>
      <c r="Y1280" s="262">
        <v>71500</v>
      </c>
      <c r="Z1280" s="226"/>
      <c r="AA1280" s="241">
        <f t="shared" si="9"/>
        <v>0</v>
      </c>
      <c r="AB1280" s="237" t="s">
        <v>10786</v>
      </c>
    </row>
    <row r="1281" spans="1:28" ht="15" customHeight="1">
      <c r="A1281" s="109">
        <v>1272</v>
      </c>
      <c r="B1281" s="222" t="str">
        <f t="shared" si="8"/>
        <v>Klik Disini</v>
      </c>
      <c r="C1281" s="223" t="s">
        <v>10787</v>
      </c>
      <c r="D1281" s="223"/>
      <c r="E1281" s="223" t="s">
        <v>10420</v>
      </c>
      <c r="F1281" s="223" t="s">
        <v>10788</v>
      </c>
      <c r="G1281" s="223" t="s">
        <v>10789</v>
      </c>
      <c r="H1281" s="223" t="s">
        <v>3473</v>
      </c>
      <c r="I1281" s="258" t="s">
        <v>446</v>
      </c>
      <c r="J1281" s="186" t="s">
        <v>345</v>
      </c>
      <c r="K1281" s="223"/>
      <c r="L1281" s="264"/>
      <c r="M1281" s="265"/>
      <c r="N1281" s="223" t="s">
        <v>449</v>
      </c>
      <c r="O1281" s="223" t="s">
        <v>3419</v>
      </c>
      <c r="P1281" s="260">
        <v>2007</v>
      </c>
      <c r="Q1281" s="260">
        <v>2018</v>
      </c>
      <c r="R1281" s="223" t="s">
        <v>3412</v>
      </c>
      <c r="S1281" s="223" t="s">
        <v>78</v>
      </c>
      <c r="T1281" s="223" t="s">
        <v>451</v>
      </c>
      <c r="U1281" s="261">
        <v>112</v>
      </c>
      <c r="V1281" s="86" t="s">
        <v>452</v>
      </c>
      <c r="W1281" s="223" t="s">
        <v>5324</v>
      </c>
      <c r="X1281" s="225" t="s">
        <v>10790</v>
      </c>
      <c r="Y1281" s="262">
        <v>50500</v>
      </c>
      <c r="Z1281" s="226"/>
      <c r="AA1281" s="241">
        <f t="shared" si="9"/>
        <v>0</v>
      </c>
      <c r="AB1281" s="237" t="s">
        <v>10791</v>
      </c>
    </row>
    <row r="1282" spans="1:28" ht="15" customHeight="1">
      <c r="A1282" s="109">
        <v>1273</v>
      </c>
      <c r="B1282" s="222" t="str">
        <f t="shared" si="8"/>
        <v>Klik Disini</v>
      </c>
      <c r="C1282" s="223" t="s">
        <v>10792</v>
      </c>
      <c r="D1282" s="223"/>
      <c r="E1282" s="223" t="s">
        <v>10793</v>
      </c>
      <c r="F1282" s="223" t="s">
        <v>10794</v>
      </c>
      <c r="G1282" s="223" t="s">
        <v>10795</v>
      </c>
      <c r="H1282" s="223" t="s">
        <v>3912</v>
      </c>
      <c r="I1282" s="258" t="s">
        <v>446</v>
      </c>
      <c r="J1282" s="186" t="s">
        <v>367</v>
      </c>
      <c r="K1282" s="223"/>
      <c r="L1282" s="264"/>
      <c r="M1282" s="265"/>
      <c r="N1282" s="223" t="s">
        <v>449</v>
      </c>
      <c r="O1282" s="223" t="s">
        <v>3419</v>
      </c>
      <c r="P1282" s="260">
        <v>2005</v>
      </c>
      <c r="Q1282" s="260">
        <v>2018</v>
      </c>
      <c r="R1282" s="223" t="s">
        <v>3412</v>
      </c>
      <c r="S1282" s="223" t="s">
        <v>78</v>
      </c>
      <c r="T1282" s="223" t="s">
        <v>451</v>
      </c>
      <c r="U1282" s="261">
        <v>86</v>
      </c>
      <c r="V1282" s="86" t="s">
        <v>452</v>
      </c>
      <c r="W1282" s="223" t="s">
        <v>1375</v>
      </c>
      <c r="X1282" s="225" t="s">
        <v>10796</v>
      </c>
      <c r="Y1282" s="262">
        <v>50500</v>
      </c>
      <c r="Z1282" s="226"/>
      <c r="AA1282" s="241">
        <f t="shared" si="9"/>
        <v>0</v>
      </c>
      <c r="AB1282" s="237" t="s">
        <v>10797</v>
      </c>
    </row>
    <row r="1283" spans="1:28" ht="15" customHeight="1">
      <c r="A1283" s="109">
        <v>1274</v>
      </c>
      <c r="B1283" s="222" t="str">
        <f t="shared" si="8"/>
        <v>Klik Disini</v>
      </c>
      <c r="C1283" s="223" t="s">
        <v>10798</v>
      </c>
      <c r="D1283" s="223"/>
      <c r="E1283" s="223" t="s">
        <v>3529</v>
      </c>
      <c r="F1283" s="223" t="s">
        <v>10799</v>
      </c>
      <c r="G1283" s="223" t="s">
        <v>10800</v>
      </c>
      <c r="H1283" s="223" t="s">
        <v>3473</v>
      </c>
      <c r="I1283" s="258" t="s">
        <v>446</v>
      </c>
      <c r="J1283" s="186" t="s">
        <v>343</v>
      </c>
      <c r="K1283" s="264"/>
      <c r="L1283" s="264"/>
      <c r="M1283" s="259"/>
      <c r="N1283" s="223" t="s">
        <v>449</v>
      </c>
      <c r="O1283" s="223" t="s">
        <v>3419</v>
      </c>
      <c r="P1283" s="260">
        <v>2012</v>
      </c>
      <c r="Q1283" s="260">
        <v>2018</v>
      </c>
      <c r="R1283" s="223" t="s">
        <v>3412</v>
      </c>
      <c r="S1283" s="223" t="s">
        <v>78</v>
      </c>
      <c r="T1283" s="223" t="s">
        <v>451</v>
      </c>
      <c r="U1283" s="261">
        <v>272</v>
      </c>
      <c r="V1283" s="86" t="s">
        <v>452</v>
      </c>
      <c r="W1283" s="223" t="s">
        <v>3544</v>
      </c>
      <c r="X1283" s="225" t="s">
        <v>10801</v>
      </c>
      <c r="Y1283" s="262">
        <v>74500</v>
      </c>
      <c r="Z1283" s="226"/>
      <c r="AA1283" s="241">
        <f t="shared" si="9"/>
        <v>0</v>
      </c>
      <c r="AB1283" s="237" t="s">
        <v>10802</v>
      </c>
    </row>
    <row r="1284" spans="1:28" ht="15" customHeight="1">
      <c r="A1284" s="109">
        <v>1275</v>
      </c>
      <c r="B1284" s="222" t="str">
        <f t="shared" si="8"/>
        <v>Klik Disini</v>
      </c>
      <c r="C1284" s="223" t="s">
        <v>10803</v>
      </c>
      <c r="D1284" s="223"/>
      <c r="E1284" s="223" t="s">
        <v>3529</v>
      </c>
      <c r="F1284" s="223" t="s">
        <v>10804</v>
      </c>
      <c r="G1284" s="223" t="s">
        <v>10805</v>
      </c>
      <c r="H1284" s="223" t="s">
        <v>3473</v>
      </c>
      <c r="I1284" s="258" t="s">
        <v>446</v>
      </c>
      <c r="J1284" s="186" t="s">
        <v>345</v>
      </c>
      <c r="K1284" s="223"/>
      <c r="L1284" s="264"/>
      <c r="M1284" s="265"/>
      <c r="N1284" s="223" t="s">
        <v>449</v>
      </c>
      <c r="O1284" s="223" t="s">
        <v>3419</v>
      </c>
      <c r="P1284" s="260">
        <v>2005</v>
      </c>
      <c r="Q1284" s="260">
        <v>2018</v>
      </c>
      <c r="R1284" s="223" t="s">
        <v>3412</v>
      </c>
      <c r="S1284" s="223" t="s">
        <v>78</v>
      </c>
      <c r="T1284" s="223" t="s">
        <v>451</v>
      </c>
      <c r="U1284" s="261">
        <v>296</v>
      </c>
      <c r="V1284" s="86" t="s">
        <v>452</v>
      </c>
      <c r="W1284" s="223" t="s">
        <v>8299</v>
      </c>
      <c r="X1284" s="225" t="s">
        <v>10806</v>
      </c>
      <c r="Y1284" s="262">
        <v>98000</v>
      </c>
      <c r="Z1284" s="226"/>
      <c r="AA1284" s="241">
        <f t="shared" si="9"/>
        <v>0</v>
      </c>
      <c r="AB1284" s="237" t="s">
        <v>10807</v>
      </c>
    </row>
    <row r="1285" spans="1:28" ht="15" customHeight="1">
      <c r="A1285" s="109">
        <v>1276</v>
      </c>
      <c r="B1285" s="222" t="str">
        <f t="shared" ref="B1285:B1539" si="10">HYPERLINK("https://mocostore.moco.co.id/catalog/"&amp;AB1285,"Klik Disini")</f>
        <v>Klik Disini</v>
      </c>
      <c r="C1285" s="223" t="s">
        <v>10808</v>
      </c>
      <c r="D1285" s="223"/>
      <c r="E1285" s="223" t="s">
        <v>3529</v>
      </c>
      <c r="F1285" s="223" t="s">
        <v>10809</v>
      </c>
      <c r="G1285" s="223" t="s">
        <v>10810</v>
      </c>
      <c r="H1285" s="223" t="s">
        <v>3532</v>
      </c>
      <c r="I1285" s="258" t="s">
        <v>446</v>
      </c>
      <c r="J1285" s="186" t="s">
        <v>345</v>
      </c>
      <c r="K1285" s="223"/>
      <c r="L1285" s="264"/>
      <c r="M1285" s="265"/>
      <c r="N1285" s="223"/>
      <c r="O1285" s="223"/>
      <c r="P1285" s="260">
        <v>2014</v>
      </c>
      <c r="Q1285" s="260">
        <v>2018</v>
      </c>
      <c r="R1285" s="223" t="s">
        <v>3412</v>
      </c>
      <c r="S1285" s="223" t="s">
        <v>78</v>
      </c>
      <c r="T1285" s="223"/>
      <c r="U1285" s="261">
        <v>250</v>
      </c>
      <c r="V1285" s="86" t="s">
        <v>452</v>
      </c>
      <c r="W1285" s="223" t="s">
        <v>1633</v>
      </c>
      <c r="X1285" s="225" t="s">
        <v>10811</v>
      </c>
      <c r="Y1285" s="262">
        <v>66000</v>
      </c>
      <c r="Z1285" s="226"/>
      <c r="AA1285" s="241">
        <f t="shared" ref="AA1285:AA1539" si="11">Y1285*Z1285</f>
        <v>0</v>
      </c>
      <c r="AB1285" s="237" t="s">
        <v>10812</v>
      </c>
    </row>
    <row r="1286" spans="1:28" ht="15" customHeight="1">
      <c r="A1286" s="109">
        <v>1277</v>
      </c>
      <c r="B1286" s="222" t="str">
        <f t="shared" si="10"/>
        <v>Klik Disini</v>
      </c>
      <c r="C1286" s="223" t="s">
        <v>10813</v>
      </c>
      <c r="D1286" s="223"/>
      <c r="E1286" s="223" t="s">
        <v>9061</v>
      </c>
      <c r="F1286" s="223" t="s">
        <v>10814</v>
      </c>
      <c r="G1286" s="223" t="s">
        <v>10815</v>
      </c>
      <c r="H1286" s="223" t="s">
        <v>3473</v>
      </c>
      <c r="I1286" s="258" t="s">
        <v>446</v>
      </c>
      <c r="J1286" s="186" t="s">
        <v>345</v>
      </c>
      <c r="K1286" s="223"/>
      <c r="L1286" s="264"/>
      <c r="M1286" s="265"/>
      <c r="N1286" s="223" t="s">
        <v>449</v>
      </c>
      <c r="O1286" s="223" t="s">
        <v>3419</v>
      </c>
      <c r="P1286" s="260">
        <v>2011</v>
      </c>
      <c r="Q1286" s="260">
        <v>2018</v>
      </c>
      <c r="R1286" s="223" t="s">
        <v>3412</v>
      </c>
      <c r="S1286" s="223" t="s">
        <v>78</v>
      </c>
      <c r="T1286" s="223" t="s">
        <v>451</v>
      </c>
      <c r="U1286" s="261">
        <v>121</v>
      </c>
      <c r="V1286" s="86" t="s">
        <v>452</v>
      </c>
      <c r="W1286" s="223" t="s">
        <v>6446</v>
      </c>
      <c r="X1286" s="225" t="s">
        <v>10816</v>
      </c>
      <c r="Y1286" s="262">
        <v>44500</v>
      </c>
      <c r="Z1286" s="226"/>
      <c r="AA1286" s="241">
        <f t="shared" si="11"/>
        <v>0</v>
      </c>
      <c r="AB1286" s="237" t="s">
        <v>10817</v>
      </c>
    </row>
    <row r="1287" spans="1:28" ht="15" customHeight="1">
      <c r="A1287" s="109">
        <v>1278</v>
      </c>
      <c r="B1287" s="222" t="str">
        <f t="shared" si="10"/>
        <v>Klik Disini</v>
      </c>
      <c r="C1287" s="223" t="s">
        <v>10818</v>
      </c>
      <c r="D1287" s="223"/>
      <c r="E1287" s="223" t="s">
        <v>3529</v>
      </c>
      <c r="F1287" s="223" t="s">
        <v>10819</v>
      </c>
      <c r="G1287" s="223" t="s">
        <v>10820</v>
      </c>
      <c r="H1287" s="223" t="s">
        <v>3473</v>
      </c>
      <c r="I1287" s="258" t="s">
        <v>446</v>
      </c>
      <c r="J1287" s="186" t="s">
        <v>375</v>
      </c>
      <c r="K1287" s="223"/>
      <c r="L1287" s="264"/>
      <c r="M1287" s="265"/>
      <c r="N1287" s="223" t="s">
        <v>449</v>
      </c>
      <c r="O1287" s="223" t="s">
        <v>3419</v>
      </c>
      <c r="P1287" s="260">
        <v>2011</v>
      </c>
      <c r="Q1287" s="260">
        <v>2018</v>
      </c>
      <c r="R1287" s="223" t="s">
        <v>3412</v>
      </c>
      <c r="S1287" s="223" t="s">
        <v>78</v>
      </c>
      <c r="T1287" s="223" t="s">
        <v>451</v>
      </c>
      <c r="U1287" s="261">
        <v>272</v>
      </c>
      <c r="V1287" s="86" t="s">
        <v>452</v>
      </c>
      <c r="W1287" s="223" t="s">
        <v>1505</v>
      </c>
      <c r="X1287" s="225" t="s">
        <v>10821</v>
      </c>
      <c r="Y1287" s="262">
        <v>86000</v>
      </c>
      <c r="Z1287" s="226"/>
      <c r="AA1287" s="241">
        <f t="shared" si="11"/>
        <v>0</v>
      </c>
      <c r="AB1287" s="237" t="s">
        <v>10822</v>
      </c>
    </row>
    <row r="1288" spans="1:28" ht="15" customHeight="1">
      <c r="A1288" s="109">
        <v>1279</v>
      </c>
      <c r="B1288" s="222" t="str">
        <f t="shared" si="10"/>
        <v>Klik Disini</v>
      </c>
      <c r="C1288" s="223" t="s">
        <v>10823</v>
      </c>
      <c r="D1288" s="223"/>
      <c r="E1288" s="223" t="s">
        <v>3529</v>
      </c>
      <c r="F1288" s="223" t="s">
        <v>10824</v>
      </c>
      <c r="G1288" s="223" t="s">
        <v>10825</v>
      </c>
      <c r="H1288" s="223" t="s">
        <v>3473</v>
      </c>
      <c r="I1288" s="258" t="s">
        <v>446</v>
      </c>
      <c r="J1288" s="186" t="s">
        <v>343</v>
      </c>
      <c r="K1288" s="223" t="s">
        <v>447</v>
      </c>
      <c r="L1288" s="223"/>
      <c r="M1288" s="259" t="s">
        <v>447</v>
      </c>
      <c r="N1288" s="223" t="s">
        <v>449</v>
      </c>
      <c r="O1288" s="223" t="s">
        <v>3419</v>
      </c>
      <c r="P1288" s="260">
        <v>2010</v>
      </c>
      <c r="Q1288" s="260">
        <v>2018</v>
      </c>
      <c r="R1288" s="223" t="s">
        <v>3412</v>
      </c>
      <c r="S1288" s="223" t="s">
        <v>78</v>
      </c>
      <c r="T1288" s="223" t="s">
        <v>451</v>
      </c>
      <c r="U1288" s="261">
        <v>287</v>
      </c>
      <c r="V1288" s="86" t="s">
        <v>452</v>
      </c>
      <c r="W1288" s="223" t="s">
        <v>3867</v>
      </c>
      <c r="X1288" s="225" t="s">
        <v>10826</v>
      </c>
      <c r="Y1288" s="262">
        <v>95500</v>
      </c>
      <c r="Z1288" s="226"/>
      <c r="AA1288" s="241">
        <f t="shared" si="11"/>
        <v>0</v>
      </c>
      <c r="AB1288" s="237" t="s">
        <v>10827</v>
      </c>
    </row>
    <row r="1289" spans="1:28" ht="15" customHeight="1">
      <c r="A1289" s="109">
        <v>1280</v>
      </c>
      <c r="B1289" s="222" t="str">
        <f t="shared" si="10"/>
        <v>Klik Disini</v>
      </c>
      <c r="C1289" s="223" t="s">
        <v>10828</v>
      </c>
      <c r="D1289" s="223"/>
      <c r="E1289" s="223" t="s">
        <v>10829</v>
      </c>
      <c r="F1289" s="223" t="s">
        <v>10830</v>
      </c>
      <c r="G1289" s="223" t="s">
        <v>10831</v>
      </c>
      <c r="H1289" s="223" t="s">
        <v>3473</v>
      </c>
      <c r="I1289" s="258" t="s">
        <v>446</v>
      </c>
      <c r="J1289" s="186" t="s">
        <v>345</v>
      </c>
      <c r="K1289" s="223"/>
      <c r="L1289" s="264"/>
      <c r="M1289" s="265"/>
      <c r="N1289" s="223" t="s">
        <v>449</v>
      </c>
      <c r="O1289" s="223" t="s">
        <v>3419</v>
      </c>
      <c r="P1289" s="260">
        <v>2006</v>
      </c>
      <c r="Q1289" s="260">
        <v>2018</v>
      </c>
      <c r="R1289" s="223" t="s">
        <v>3412</v>
      </c>
      <c r="S1289" s="223" t="s">
        <v>78</v>
      </c>
      <c r="T1289" s="223" t="s">
        <v>451</v>
      </c>
      <c r="U1289" s="261">
        <v>80</v>
      </c>
      <c r="V1289" s="86" t="s">
        <v>452</v>
      </c>
      <c r="W1289" s="223" t="s">
        <v>3894</v>
      </c>
      <c r="X1289" s="225" t="s">
        <v>10832</v>
      </c>
      <c r="Y1289" s="262">
        <v>46500</v>
      </c>
      <c r="Z1289" s="226"/>
      <c r="AA1289" s="241">
        <f t="shared" si="11"/>
        <v>0</v>
      </c>
      <c r="AB1289" s="237" t="s">
        <v>10833</v>
      </c>
    </row>
    <row r="1290" spans="1:28" ht="15" customHeight="1">
      <c r="A1290" s="109">
        <v>1281</v>
      </c>
      <c r="B1290" s="222" t="str">
        <f t="shared" si="10"/>
        <v>Klik Disini</v>
      </c>
      <c r="C1290" s="223" t="s">
        <v>10834</v>
      </c>
      <c r="D1290" s="223"/>
      <c r="E1290" s="223" t="s">
        <v>3548</v>
      </c>
      <c r="F1290" s="223" t="s">
        <v>10835</v>
      </c>
      <c r="G1290" s="223" t="s">
        <v>10836</v>
      </c>
      <c r="H1290" s="223" t="s">
        <v>3473</v>
      </c>
      <c r="I1290" s="258" t="s">
        <v>446</v>
      </c>
      <c r="J1290" s="186" t="s">
        <v>345</v>
      </c>
      <c r="K1290" s="223"/>
      <c r="L1290" s="264"/>
      <c r="M1290" s="265"/>
      <c r="N1290" s="223" t="s">
        <v>449</v>
      </c>
      <c r="O1290" s="223" t="s">
        <v>3419</v>
      </c>
      <c r="P1290" s="260">
        <v>2005</v>
      </c>
      <c r="Q1290" s="260">
        <v>2018</v>
      </c>
      <c r="R1290" s="223" t="s">
        <v>3412</v>
      </c>
      <c r="S1290" s="223" t="s">
        <v>78</v>
      </c>
      <c r="T1290" s="223" t="s">
        <v>451</v>
      </c>
      <c r="U1290" s="261">
        <v>542</v>
      </c>
      <c r="V1290" s="86" t="s">
        <v>452</v>
      </c>
      <c r="W1290" s="223" t="s">
        <v>4795</v>
      </c>
      <c r="X1290" s="225" t="s">
        <v>10837</v>
      </c>
      <c r="Y1290" s="262">
        <v>112000</v>
      </c>
      <c r="Z1290" s="226"/>
      <c r="AA1290" s="241">
        <f t="shared" si="11"/>
        <v>0</v>
      </c>
      <c r="AB1290" s="237" t="s">
        <v>10838</v>
      </c>
    </row>
    <row r="1291" spans="1:28" ht="15" customHeight="1">
      <c r="A1291" s="109">
        <v>1282</v>
      </c>
      <c r="B1291" s="222" t="str">
        <f t="shared" si="10"/>
        <v>Klik Disini</v>
      </c>
      <c r="C1291" s="223" t="s">
        <v>10839</v>
      </c>
      <c r="D1291" s="223"/>
      <c r="E1291" s="223" t="s">
        <v>3529</v>
      </c>
      <c r="F1291" s="223" t="s">
        <v>10840</v>
      </c>
      <c r="G1291" s="223" t="s">
        <v>10841</v>
      </c>
      <c r="H1291" s="223" t="s">
        <v>3591</v>
      </c>
      <c r="I1291" s="258" t="s">
        <v>446</v>
      </c>
      <c r="J1291" s="186" t="s">
        <v>345</v>
      </c>
      <c r="K1291" s="223"/>
      <c r="L1291" s="264"/>
      <c r="M1291" s="265"/>
      <c r="N1291" s="223" t="s">
        <v>449</v>
      </c>
      <c r="O1291" s="223" t="s">
        <v>3419</v>
      </c>
      <c r="P1291" s="260">
        <v>2009</v>
      </c>
      <c r="Q1291" s="260">
        <v>2018</v>
      </c>
      <c r="R1291" s="223" t="s">
        <v>3412</v>
      </c>
      <c r="S1291" s="223" t="s">
        <v>78</v>
      </c>
      <c r="T1291" s="223" t="s">
        <v>451</v>
      </c>
      <c r="U1291" s="261">
        <v>362</v>
      </c>
      <c r="V1291" s="86" t="s">
        <v>452</v>
      </c>
      <c r="W1291" s="223" t="s">
        <v>677</v>
      </c>
      <c r="X1291" s="225" t="s">
        <v>10842</v>
      </c>
      <c r="Y1291" s="262">
        <v>91000</v>
      </c>
      <c r="Z1291" s="226"/>
      <c r="AA1291" s="241">
        <f t="shared" si="11"/>
        <v>0</v>
      </c>
      <c r="AB1291" s="237" t="s">
        <v>10843</v>
      </c>
    </row>
    <row r="1292" spans="1:28" ht="15" customHeight="1">
      <c r="A1292" s="109">
        <v>1283</v>
      </c>
      <c r="B1292" s="222" t="str">
        <f t="shared" si="10"/>
        <v>Klik Disini</v>
      </c>
      <c r="C1292" s="223" t="s">
        <v>10844</v>
      </c>
      <c r="D1292" s="223"/>
      <c r="E1292" s="223" t="s">
        <v>3529</v>
      </c>
      <c r="F1292" s="223" t="s">
        <v>10845</v>
      </c>
      <c r="G1292" s="223" t="s">
        <v>10846</v>
      </c>
      <c r="H1292" s="223" t="s">
        <v>3473</v>
      </c>
      <c r="I1292" s="258" t="s">
        <v>446</v>
      </c>
      <c r="J1292" s="186" t="s">
        <v>345</v>
      </c>
      <c r="K1292" s="223"/>
      <c r="L1292" s="264"/>
      <c r="M1292" s="265"/>
      <c r="N1292" s="223" t="s">
        <v>449</v>
      </c>
      <c r="O1292" s="223" t="s">
        <v>3419</v>
      </c>
      <c r="P1292" s="260">
        <v>2010</v>
      </c>
      <c r="Q1292" s="260">
        <v>2018</v>
      </c>
      <c r="R1292" s="223" t="s">
        <v>3412</v>
      </c>
      <c r="S1292" s="223" t="s">
        <v>78</v>
      </c>
      <c r="T1292" s="223" t="s">
        <v>451</v>
      </c>
      <c r="U1292" s="261">
        <v>368</v>
      </c>
      <c r="V1292" s="86" t="s">
        <v>452</v>
      </c>
      <c r="W1292" s="223" t="s">
        <v>10065</v>
      </c>
      <c r="X1292" s="225" t="s">
        <v>10847</v>
      </c>
      <c r="Y1292" s="262">
        <v>54000</v>
      </c>
      <c r="Z1292" s="226"/>
      <c r="AA1292" s="241">
        <f t="shared" si="11"/>
        <v>0</v>
      </c>
      <c r="AB1292" s="237" t="s">
        <v>10848</v>
      </c>
    </row>
    <row r="1293" spans="1:28" ht="15" customHeight="1">
      <c r="A1293" s="109">
        <v>1284</v>
      </c>
      <c r="B1293" s="222" t="str">
        <f t="shared" si="10"/>
        <v>Klik Disini</v>
      </c>
      <c r="C1293" s="223" t="s">
        <v>10849</v>
      </c>
      <c r="D1293" s="223"/>
      <c r="E1293" s="223" t="s">
        <v>3529</v>
      </c>
      <c r="F1293" s="223" t="s">
        <v>10850</v>
      </c>
      <c r="G1293" s="223" t="s">
        <v>10851</v>
      </c>
      <c r="H1293" s="223" t="s">
        <v>3473</v>
      </c>
      <c r="I1293" s="258" t="s">
        <v>446</v>
      </c>
      <c r="J1293" s="186" t="s">
        <v>345</v>
      </c>
      <c r="K1293" s="223"/>
      <c r="L1293" s="264"/>
      <c r="M1293" s="265"/>
      <c r="N1293" s="223" t="s">
        <v>449</v>
      </c>
      <c r="O1293" s="223" t="s">
        <v>3419</v>
      </c>
      <c r="P1293" s="260">
        <v>2011</v>
      </c>
      <c r="Q1293" s="260">
        <v>2018</v>
      </c>
      <c r="R1293" s="223" t="s">
        <v>3412</v>
      </c>
      <c r="S1293" s="223" t="s">
        <v>78</v>
      </c>
      <c r="T1293" s="223" t="s">
        <v>451</v>
      </c>
      <c r="U1293" s="261">
        <v>240</v>
      </c>
      <c r="V1293" s="86" t="s">
        <v>452</v>
      </c>
      <c r="W1293" s="223" t="s">
        <v>2525</v>
      </c>
      <c r="X1293" s="225" t="s">
        <v>10852</v>
      </c>
      <c r="Y1293" s="262">
        <v>73000</v>
      </c>
      <c r="Z1293" s="226"/>
      <c r="AA1293" s="241">
        <f t="shared" si="11"/>
        <v>0</v>
      </c>
      <c r="AB1293" s="237" t="s">
        <v>10853</v>
      </c>
    </row>
    <row r="1294" spans="1:28" ht="15" customHeight="1">
      <c r="A1294" s="109">
        <v>1285</v>
      </c>
      <c r="B1294" s="222" t="str">
        <f t="shared" si="10"/>
        <v>Klik Disini</v>
      </c>
      <c r="C1294" s="223" t="s">
        <v>10854</v>
      </c>
      <c r="D1294" s="223"/>
      <c r="E1294" s="223" t="s">
        <v>5183</v>
      </c>
      <c r="F1294" s="223" t="s">
        <v>10855</v>
      </c>
      <c r="G1294" s="223" t="s">
        <v>10856</v>
      </c>
      <c r="H1294" s="223" t="s">
        <v>3591</v>
      </c>
      <c r="I1294" s="258" t="s">
        <v>446</v>
      </c>
      <c r="J1294" s="186" t="s">
        <v>345</v>
      </c>
      <c r="K1294" s="223"/>
      <c r="L1294" s="264"/>
      <c r="M1294" s="265"/>
      <c r="N1294" s="223" t="s">
        <v>449</v>
      </c>
      <c r="O1294" s="223" t="s">
        <v>3419</v>
      </c>
      <c r="P1294" s="260">
        <v>2006</v>
      </c>
      <c r="Q1294" s="260">
        <v>2018</v>
      </c>
      <c r="R1294" s="223" t="s">
        <v>3412</v>
      </c>
      <c r="S1294" s="223" t="s">
        <v>78</v>
      </c>
      <c r="T1294" s="223" t="s">
        <v>451</v>
      </c>
      <c r="U1294" s="261">
        <v>242</v>
      </c>
      <c r="V1294" s="86" t="s">
        <v>452</v>
      </c>
      <c r="W1294" s="223" t="s">
        <v>1852</v>
      </c>
      <c r="X1294" s="225" t="s">
        <v>10857</v>
      </c>
      <c r="Y1294" s="262">
        <v>73000</v>
      </c>
      <c r="Z1294" s="226"/>
      <c r="AA1294" s="241">
        <f t="shared" si="11"/>
        <v>0</v>
      </c>
      <c r="AB1294" s="237" t="s">
        <v>10858</v>
      </c>
    </row>
    <row r="1295" spans="1:28" ht="15" customHeight="1">
      <c r="A1295" s="109">
        <v>1286</v>
      </c>
      <c r="B1295" s="222" t="str">
        <f t="shared" si="10"/>
        <v>Klik Disini</v>
      </c>
      <c r="C1295" s="223" t="s">
        <v>10859</v>
      </c>
      <c r="D1295" s="223"/>
      <c r="E1295" s="223" t="s">
        <v>10860</v>
      </c>
      <c r="F1295" s="223" t="s">
        <v>10861</v>
      </c>
      <c r="G1295" s="223" t="s">
        <v>10862</v>
      </c>
      <c r="H1295" s="223" t="s">
        <v>3473</v>
      </c>
      <c r="I1295" s="258" t="s">
        <v>446</v>
      </c>
      <c r="J1295" s="186" t="s">
        <v>345</v>
      </c>
      <c r="K1295" s="223"/>
      <c r="L1295" s="264"/>
      <c r="M1295" s="265"/>
      <c r="N1295" s="223" t="s">
        <v>449</v>
      </c>
      <c r="O1295" s="223" t="s">
        <v>3419</v>
      </c>
      <c r="P1295" s="260">
        <v>2011</v>
      </c>
      <c r="Q1295" s="260">
        <v>2018</v>
      </c>
      <c r="R1295" s="223" t="s">
        <v>3412</v>
      </c>
      <c r="S1295" s="223" t="s">
        <v>78</v>
      </c>
      <c r="T1295" s="223" t="s">
        <v>451</v>
      </c>
      <c r="U1295" s="261">
        <v>130</v>
      </c>
      <c r="V1295" s="86" t="s">
        <v>452</v>
      </c>
      <c r="W1295" s="223" t="s">
        <v>6643</v>
      </c>
      <c r="X1295" s="225" t="s">
        <v>10863</v>
      </c>
      <c r="Y1295" s="262">
        <v>49500</v>
      </c>
      <c r="Z1295" s="226"/>
      <c r="AA1295" s="241">
        <f t="shared" si="11"/>
        <v>0</v>
      </c>
      <c r="AB1295" s="237" t="s">
        <v>10864</v>
      </c>
    </row>
    <row r="1296" spans="1:28" ht="15" customHeight="1">
      <c r="A1296" s="109">
        <v>1287</v>
      </c>
      <c r="B1296" s="222" t="str">
        <f t="shared" si="10"/>
        <v>Klik Disini</v>
      </c>
      <c r="C1296" s="223" t="s">
        <v>10865</v>
      </c>
      <c r="D1296" s="223"/>
      <c r="E1296" s="223" t="s">
        <v>3529</v>
      </c>
      <c r="F1296" s="223" t="s">
        <v>10866</v>
      </c>
      <c r="G1296" s="223" t="s">
        <v>10867</v>
      </c>
      <c r="H1296" s="223" t="s">
        <v>3532</v>
      </c>
      <c r="I1296" s="258" t="s">
        <v>446</v>
      </c>
      <c r="J1296" s="186" t="s">
        <v>343</v>
      </c>
      <c r="K1296" s="223"/>
      <c r="L1296" s="264"/>
      <c r="M1296" s="265"/>
      <c r="N1296" s="223" t="s">
        <v>449</v>
      </c>
      <c r="O1296" s="223" t="s">
        <v>3419</v>
      </c>
      <c r="P1296" s="260">
        <v>2007</v>
      </c>
      <c r="Q1296" s="260">
        <v>2018</v>
      </c>
      <c r="R1296" s="223" t="s">
        <v>3412</v>
      </c>
      <c r="S1296" s="223" t="s">
        <v>78</v>
      </c>
      <c r="T1296" s="223" t="s">
        <v>451</v>
      </c>
      <c r="U1296" s="261">
        <v>320</v>
      </c>
      <c r="V1296" s="86" t="s">
        <v>452</v>
      </c>
      <c r="W1296" s="223" t="s">
        <v>1852</v>
      </c>
      <c r="X1296" s="225" t="s">
        <v>10868</v>
      </c>
      <c r="Y1296" s="262">
        <v>99500</v>
      </c>
      <c r="Z1296" s="226"/>
      <c r="AA1296" s="241">
        <f t="shared" si="11"/>
        <v>0</v>
      </c>
      <c r="AB1296" s="237" t="s">
        <v>10869</v>
      </c>
    </row>
    <row r="1297" spans="1:28" ht="15" customHeight="1">
      <c r="A1297" s="109">
        <v>1288</v>
      </c>
      <c r="B1297" s="222" t="str">
        <f t="shared" si="10"/>
        <v>Klik Disini</v>
      </c>
      <c r="C1297" s="223" t="s">
        <v>10870</v>
      </c>
      <c r="D1297" s="223"/>
      <c r="E1297" s="223" t="s">
        <v>10871</v>
      </c>
      <c r="F1297" s="223" t="s">
        <v>10872</v>
      </c>
      <c r="G1297" s="223" t="s">
        <v>10873</v>
      </c>
      <c r="H1297" s="223" t="s">
        <v>3591</v>
      </c>
      <c r="I1297" s="258" t="s">
        <v>446</v>
      </c>
      <c r="J1297" s="186" t="s">
        <v>345</v>
      </c>
      <c r="K1297" s="264"/>
      <c r="L1297" s="264"/>
      <c r="M1297" s="259"/>
      <c r="N1297" s="223" t="s">
        <v>449</v>
      </c>
      <c r="O1297" s="223" t="s">
        <v>3419</v>
      </c>
      <c r="P1297" s="260">
        <v>2006</v>
      </c>
      <c r="Q1297" s="260">
        <v>2018</v>
      </c>
      <c r="R1297" s="223" t="s">
        <v>3412</v>
      </c>
      <c r="S1297" s="223" t="s">
        <v>78</v>
      </c>
      <c r="T1297" s="223" t="s">
        <v>451</v>
      </c>
      <c r="U1297" s="261">
        <v>88</v>
      </c>
      <c r="V1297" s="86" t="s">
        <v>452</v>
      </c>
      <c r="W1297" s="223" t="s">
        <v>1852</v>
      </c>
      <c r="X1297" s="225" t="s">
        <v>10874</v>
      </c>
      <c r="Y1297" s="262">
        <v>46500</v>
      </c>
      <c r="Z1297" s="226"/>
      <c r="AA1297" s="241">
        <f t="shared" si="11"/>
        <v>0</v>
      </c>
      <c r="AB1297" s="237" t="s">
        <v>10875</v>
      </c>
    </row>
    <row r="1298" spans="1:28" ht="15" customHeight="1">
      <c r="A1298" s="109">
        <v>1289</v>
      </c>
      <c r="B1298" s="222" t="str">
        <f t="shared" si="10"/>
        <v>Klik Disini</v>
      </c>
      <c r="C1298" s="223" t="s">
        <v>10876</v>
      </c>
      <c r="D1298" s="223"/>
      <c r="E1298" s="223" t="s">
        <v>6245</v>
      </c>
      <c r="F1298" s="223" t="s">
        <v>10877</v>
      </c>
      <c r="G1298" s="223" t="s">
        <v>10878</v>
      </c>
      <c r="H1298" s="223" t="s">
        <v>3473</v>
      </c>
      <c r="I1298" s="258" t="s">
        <v>446</v>
      </c>
      <c r="J1298" s="186" t="s">
        <v>345</v>
      </c>
      <c r="K1298" s="223"/>
      <c r="L1298" s="264"/>
      <c r="M1298" s="265"/>
      <c r="N1298" s="223" t="s">
        <v>449</v>
      </c>
      <c r="O1298" s="223" t="s">
        <v>3419</v>
      </c>
      <c r="P1298" s="260">
        <v>2011</v>
      </c>
      <c r="Q1298" s="260">
        <v>2018</v>
      </c>
      <c r="R1298" s="223" t="s">
        <v>3412</v>
      </c>
      <c r="S1298" s="223" t="s">
        <v>78</v>
      </c>
      <c r="T1298" s="223" t="s">
        <v>451</v>
      </c>
      <c r="U1298" s="261">
        <v>347</v>
      </c>
      <c r="V1298" s="86" t="s">
        <v>452</v>
      </c>
      <c r="W1298" s="223" t="s">
        <v>5372</v>
      </c>
      <c r="X1298" s="225" t="s">
        <v>10879</v>
      </c>
      <c r="Y1298" s="262">
        <v>82000</v>
      </c>
      <c r="Z1298" s="226"/>
      <c r="AA1298" s="241">
        <f t="shared" si="11"/>
        <v>0</v>
      </c>
      <c r="AB1298" s="237" t="s">
        <v>10880</v>
      </c>
    </row>
    <row r="1299" spans="1:28" ht="15" customHeight="1">
      <c r="A1299" s="109">
        <v>1290</v>
      </c>
      <c r="B1299" s="222" t="str">
        <f t="shared" si="10"/>
        <v>Klik Disini</v>
      </c>
      <c r="C1299" s="223" t="s">
        <v>10881</v>
      </c>
      <c r="D1299" s="223"/>
      <c r="E1299" s="223" t="s">
        <v>3529</v>
      </c>
      <c r="F1299" s="223" t="s">
        <v>10882</v>
      </c>
      <c r="G1299" s="223" t="s">
        <v>10883</v>
      </c>
      <c r="H1299" s="223" t="s">
        <v>3473</v>
      </c>
      <c r="I1299" s="258" t="s">
        <v>446</v>
      </c>
      <c r="J1299" s="186" t="s">
        <v>345</v>
      </c>
      <c r="K1299" s="223"/>
      <c r="L1299" s="264"/>
      <c r="M1299" s="265"/>
      <c r="N1299" s="223" t="s">
        <v>449</v>
      </c>
      <c r="O1299" s="223" t="s">
        <v>3419</v>
      </c>
      <c r="P1299" s="260">
        <v>2008</v>
      </c>
      <c r="Q1299" s="260">
        <v>2018</v>
      </c>
      <c r="R1299" s="223" t="s">
        <v>3412</v>
      </c>
      <c r="S1299" s="223" t="s">
        <v>78</v>
      </c>
      <c r="T1299" s="223" t="s">
        <v>451</v>
      </c>
      <c r="U1299" s="261">
        <v>320</v>
      </c>
      <c r="V1299" s="86" t="s">
        <v>452</v>
      </c>
      <c r="W1299" s="223" t="s">
        <v>7796</v>
      </c>
      <c r="X1299" s="225" t="s">
        <v>10884</v>
      </c>
      <c r="Y1299" s="262">
        <v>99500</v>
      </c>
      <c r="Z1299" s="226"/>
      <c r="AA1299" s="241">
        <f t="shared" si="11"/>
        <v>0</v>
      </c>
      <c r="AB1299" s="237" t="s">
        <v>10885</v>
      </c>
    </row>
    <row r="1300" spans="1:28" ht="15" customHeight="1">
      <c r="A1300" s="109">
        <v>1291</v>
      </c>
      <c r="B1300" s="222" t="str">
        <f t="shared" si="10"/>
        <v>Klik Disini</v>
      </c>
      <c r="C1300" s="223" t="s">
        <v>10886</v>
      </c>
      <c r="D1300" s="223"/>
      <c r="E1300" s="223" t="s">
        <v>10887</v>
      </c>
      <c r="F1300" s="223" t="s">
        <v>10888</v>
      </c>
      <c r="G1300" s="223" t="s">
        <v>10889</v>
      </c>
      <c r="H1300" s="223" t="s">
        <v>3591</v>
      </c>
      <c r="I1300" s="258" t="s">
        <v>446</v>
      </c>
      <c r="J1300" s="186" t="s">
        <v>345</v>
      </c>
      <c r="K1300" s="223"/>
      <c r="L1300" s="264"/>
      <c r="M1300" s="265"/>
      <c r="N1300" s="223" t="s">
        <v>449</v>
      </c>
      <c r="O1300" s="223" t="s">
        <v>3419</v>
      </c>
      <c r="P1300" s="260">
        <v>2006</v>
      </c>
      <c r="Q1300" s="260">
        <v>2018</v>
      </c>
      <c r="R1300" s="223" t="s">
        <v>3412</v>
      </c>
      <c r="S1300" s="223" t="s">
        <v>78</v>
      </c>
      <c r="T1300" s="223" t="s">
        <v>451</v>
      </c>
      <c r="U1300" s="261">
        <v>106</v>
      </c>
      <c r="V1300" s="86" t="s">
        <v>452</v>
      </c>
      <c r="W1300" s="223" t="s">
        <v>6907</v>
      </c>
      <c r="X1300" s="225" t="s">
        <v>10890</v>
      </c>
      <c r="Y1300" s="262">
        <v>48000</v>
      </c>
      <c r="Z1300" s="226"/>
      <c r="AA1300" s="241">
        <f t="shared" si="11"/>
        <v>0</v>
      </c>
      <c r="AB1300" s="237" t="s">
        <v>10891</v>
      </c>
    </row>
    <row r="1301" spans="1:28" ht="15" customHeight="1">
      <c r="A1301" s="109">
        <v>1292</v>
      </c>
      <c r="B1301" s="222" t="str">
        <f t="shared" si="10"/>
        <v>Klik Disini</v>
      </c>
      <c r="C1301" s="223" t="s">
        <v>10892</v>
      </c>
      <c r="D1301" s="223"/>
      <c r="E1301" s="223" t="s">
        <v>6245</v>
      </c>
      <c r="F1301" s="223" t="s">
        <v>10893</v>
      </c>
      <c r="G1301" s="223" t="s">
        <v>10894</v>
      </c>
      <c r="H1301" s="223" t="s">
        <v>3473</v>
      </c>
      <c r="I1301" s="258" t="s">
        <v>446</v>
      </c>
      <c r="J1301" s="186" t="s">
        <v>345</v>
      </c>
      <c r="K1301" s="223"/>
      <c r="L1301" s="264"/>
      <c r="M1301" s="265"/>
      <c r="N1301" s="223" t="s">
        <v>449</v>
      </c>
      <c r="O1301" s="223" t="s">
        <v>3419</v>
      </c>
      <c r="P1301" s="260">
        <v>2012</v>
      </c>
      <c r="Q1301" s="260">
        <v>2018</v>
      </c>
      <c r="R1301" s="223" t="s">
        <v>3412</v>
      </c>
      <c r="S1301" s="223" t="s">
        <v>78</v>
      </c>
      <c r="T1301" s="223" t="s">
        <v>451</v>
      </c>
      <c r="U1301" s="261">
        <v>294</v>
      </c>
      <c r="V1301" s="86" t="s">
        <v>452</v>
      </c>
      <c r="W1301" s="223" t="s">
        <v>3420</v>
      </c>
      <c r="X1301" s="225" t="s">
        <v>10895</v>
      </c>
      <c r="Y1301" s="262">
        <v>75500</v>
      </c>
      <c r="Z1301" s="226"/>
      <c r="AA1301" s="241">
        <f t="shared" si="11"/>
        <v>0</v>
      </c>
      <c r="AB1301" s="237" t="s">
        <v>10896</v>
      </c>
    </row>
    <row r="1302" spans="1:28" ht="15" customHeight="1">
      <c r="A1302" s="109">
        <v>1293</v>
      </c>
      <c r="B1302" s="222" t="str">
        <f t="shared" si="10"/>
        <v>Klik Disini</v>
      </c>
      <c r="C1302" s="223" t="s">
        <v>10897</v>
      </c>
      <c r="D1302" s="223"/>
      <c r="E1302" s="223" t="s">
        <v>10898</v>
      </c>
      <c r="F1302" s="223" t="s">
        <v>10899</v>
      </c>
      <c r="G1302" s="223" t="s">
        <v>10900</v>
      </c>
      <c r="H1302" s="223" t="s">
        <v>3473</v>
      </c>
      <c r="I1302" s="258" t="s">
        <v>446</v>
      </c>
      <c r="J1302" s="186" t="s">
        <v>345</v>
      </c>
      <c r="K1302" s="223" t="s">
        <v>447</v>
      </c>
      <c r="L1302" s="223"/>
      <c r="M1302" s="259" t="s">
        <v>447</v>
      </c>
      <c r="N1302" s="223" t="s">
        <v>449</v>
      </c>
      <c r="O1302" s="223" t="s">
        <v>3419</v>
      </c>
      <c r="P1302" s="260">
        <v>2004</v>
      </c>
      <c r="Q1302" s="260">
        <v>2018</v>
      </c>
      <c r="R1302" s="223" t="s">
        <v>3412</v>
      </c>
      <c r="S1302" s="223" t="s">
        <v>78</v>
      </c>
      <c r="T1302" s="223" t="s">
        <v>451</v>
      </c>
      <c r="U1302" s="261">
        <v>596</v>
      </c>
      <c r="V1302" s="86" t="s">
        <v>452</v>
      </c>
      <c r="W1302" s="223" t="s">
        <v>572</v>
      </c>
      <c r="X1302" s="225" t="s">
        <v>10901</v>
      </c>
      <c r="Y1302" s="262">
        <v>160000</v>
      </c>
      <c r="Z1302" s="226"/>
      <c r="AA1302" s="241">
        <f t="shared" si="11"/>
        <v>0</v>
      </c>
      <c r="AB1302" s="237" t="s">
        <v>10902</v>
      </c>
    </row>
    <row r="1303" spans="1:28" ht="15" customHeight="1">
      <c r="A1303" s="109">
        <v>1294</v>
      </c>
      <c r="B1303" s="222" t="str">
        <f t="shared" si="10"/>
        <v>Klik Disini</v>
      </c>
      <c r="C1303" s="223" t="s">
        <v>10903</v>
      </c>
      <c r="D1303" s="223"/>
      <c r="E1303" s="223" t="s">
        <v>3529</v>
      </c>
      <c r="F1303" s="223" t="s">
        <v>10904</v>
      </c>
      <c r="G1303" s="223" t="s">
        <v>10905</v>
      </c>
      <c r="H1303" s="223" t="s">
        <v>3473</v>
      </c>
      <c r="I1303" s="258" t="s">
        <v>446</v>
      </c>
      <c r="J1303" s="186" t="s">
        <v>345</v>
      </c>
      <c r="K1303" s="223"/>
      <c r="L1303" s="264"/>
      <c r="M1303" s="265"/>
      <c r="N1303" s="223" t="s">
        <v>449</v>
      </c>
      <c r="O1303" s="223" t="s">
        <v>3419</v>
      </c>
      <c r="P1303" s="260">
        <v>2007</v>
      </c>
      <c r="Q1303" s="260">
        <v>2018</v>
      </c>
      <c r="R1303" s="223" t="s">
        <v>3412</v>
      </c>
      <c r="S1303" s="223" t="s">
        <v>78</v>
      </c>
      <c r="T1303" s="223" t="s">
        <v>451</v>
      </c>
      <c r="U1303" s="261">
        <v>224</v>
      </c>
      <c r="V1303" s="86" t="s">
        <v>452</v>
      </c>
      <c r="W1303" s="223" t="s">
        <v>606</v>
      </c>
      <c r="X1303" s="225" t="s">
        <v>10906</v>
      </c>
      <c r="Y1303" s="262">
        <v>99500</v>
      </c>
      <c r="Z1303" s="226"/>
      <c r="AA1303" s="241">
        <f t="shared" si="11"/>
        <v>0</v>
      </c>
      <c r="AB1303" s="237" t="s">
        <v>10907</v>
      </c>
    </row>
    <row r="1304" spans="1:28" ht="15" customHeight="1">
      <c r="A1304" s="109">
        <v>1295</v>
      </c>
      <c r="B1304" s="222" t="str">
        <f t="shared" si="10"/>
        <v>Klik Disini</v>
      </c>
      <c r="C1304" s="223" t="s">
        <v>10908</v>
      </c>
      <c r="D1304" s="223"/>
      <c r="E1304" s="223" t="s">
        <v>10420</v>
      </c>
      <c r="F1304" s="223" t="s">
        <v>10909</v>
      </c>
      <c r="G1304" s="223" t="s">
        <v>10910</v>
      </c>
      <c r="H1304" s="223" t="s">
        <v>3473</v>
      </c>
      <c r="I1304" s="258" t="s">
        <v>446</v>
      </c>
      <c r="J1304" s="186" t="s">
        <v>345</v>
      </c>
      <c r="K1304" s="223"/>
      <c r="L1304" s="264"/>
      <c r="M1304" s="265"/>
      <c r="N1304" s="223" t="s">
        <v>449</v>
      </c>
      <c r="O1304" s="223" t="s">
        <v>3419</v>
      </c>
      <c r="P1304" s="260">
        <v>2006</v>
      </c>
      <c r="Q1304" s="260">
        <v>2018</v>
      </c>
      <c r="R1304" s="223" t="s">
        <v>3412</v>
      </c>
      <c r="S1304" s="223" t="s">
        <v>78</v>
      </c>
      <c r="T1304" s="223" t="s">
        <v>451</v>
      </c>
      <c r="U1304" s="261">
        <v>122</v>
      </c>
      <c r="V1304" s="86" t="s">
        <v>452</v>
      </c>
      <c r="W1304" s="223" t="s">
        <v>3720</v>
      </c>
      <c r="X1304" s="225" t="s">
        <v>10911</v>
      </c>
      <c r="Y1304" s="262">
        <v>53500</v>
      </c>
      <c r="Z1304" s="226"/>
      <c r="AA1304" s="241">
        <f t="shared" si="11"/>
        <v>0</v>
      </c>
      <c r="AB1304" s="237" t="s">
        <v>10912</v>
      </c>
    </row>
    <row r="1305" spans="1:28" ht="15" customHeight="1">
      <c r="A1305" s="109">
        <v>1296</v>
      </c>
      <c r="B1305" s="222" t="str">
        <f t="shared" si="10"/>
        <v>Klik Disini</v>
      </c>
      <c r="C1305" s="223" t="s">
        <v>10913</v>
      </c>
      <c r="D1305" s="223"/>
      <c r="E1305" s="223" t="s">
        <v>3529</v>
      </c>
      <c r="F1305" s="223" t="s">
        <v>10914</v>
      </c>
      <c r="G1305" s="223" t="s">
        <v>10915</v>
      </c>
      <c r="H1305" s="223" t="s">
        <v>3473</v>
      </c>
      <c r="I1305" s="258" t="s">
        <v>446</v>
      </c>
      <c r="J1305" s="186" t="s">
        <v>345</v>
      </c>
      <c r="K1305" s="223"/>
      <c r="L1305" s="264"/>
      <c r="M1305" s="265"/>
      <c r="N1305" s="223" t="s">
        <v>449</v>
      </c>
      <c r="O1305" s="223" t="s">
        <v>3419</v>
      </c>
      <c r="P1305" s="260">
        <v>2004</v>
      </c>
      <c r="Q1305" s="260">
        <v>2018</v>
      </c>
      <c r="R1305" s="223" t="s">
        <v>3412</v>
      </c>
      <c r="S1305" s="223" t="s">
        <v>78</v>
      </c>
      <c r="T1305" s="223" t="s">
        <v>451</v>
      </c>
      <c r="U1305" s="261">
        <v>280</v>
      </c>
      <c r="V1305" s="86" t="s">
        <v>452</v>
      </c>
      <c r="W1305" s="223" t="s">
        <v>1252</v>
      </c>
      <c r="X1305" s="225" t="s">
        <v>10916</v>
      </c>
      <c r="Y1305" s="262">
        <v>83000</v>
      </c>
      <c r="Z1305" s="226"/>
      <c r="AA1305" s="241">
        <f t="shared" si="11"/>
        <v>0</v>
      </c>
      <c r="AB1305" s="237" t="s">
        <v>10917</v>
      </c>
    </row>
    <row r="1306" spans="1:28" ht="15" customHeight="1">
      <c r="A1306" s="109">
        <v>1297</v>
      </c>
      <c r="B1306" s="222" t="str">
        <f t="shared" si="10"/>
        <v>Klik Disini</v>
      </c>
      <c r="C1306" s="223" t="s">
        <v>10918</v>
      </c>
      <c r="D1306" s="223"/>
      <c r="E1306" s="223" t="s">
        <v>3529</v>
      </c>
      <c r="F1306" s="223" t="s">
        <v>10919</v>
      </c>
      <c r="G1306" s="223" t="s">
        <v>10920</v>
      </c>
      <c r="H1306" s="223" t="s">
        <v>3473</v>
      </c>
      <c r="I1306" s="258" t="s">
        <v>446</v>
      </c>
      <c r="J1306" s="186" t="s">
        <v>345</v>
      </c>
      <c r="K1306" s="223"/>
      <c r="L1306" s="264"/>
      <c r="M1306" s="265"/>
      <c r="N1306" s="223" t="s">
        <v>449</v>
      </c>
      <c r="O1306" s="223" t="s">
        <v>3419</v>
      </c>
      <c r="P1306" s="260">
        <v>2004</v>
      </c>
      <c r="Q1306" s="260">
        <v>2018</v>
      </c>
      <c r="R1306" s="223" t="s">
        <v>3412</v>
      </c>
      <c r="S1306" s="223" t="s">
        <v>78</v>
      </c>
      <c r="T1306" s="223" t="s">
        <v>451</v>
      </c>
      <c r="U1306" s="261">
        <v>296</v>
      </c>
      <c r="V1306" s="86" t="s">
        <v>452</v>
      </c>
      <c r="W1306" s="223" t="s">
        <v>7942</v>
      </c>
      <c r="X1306" s="225" t="s">
        <v>10921</v>
      </c>
      <c r="Y1306" s="262">
        <v>105000</v>
      </c>
      <c r="Z1306" s="226"/>
      <c r="AA1306" s="241">
        <f t="shared" si="11"/>
        <v>0</v>
      </c>
      <c r="AB1306" s="237" t="s">
        <v>10922</v>
      </c>
    </row>
    <row r="1307" spans="1:28" ht="15" customHeight="1">
      <c r="A1307" s="109">
        <v>1298</v>
      </c>
      <c r="B1307" s="222" t="str">
        <f t="shared" si="10"/>
        <v>Klik Disini</v>
      </c>
      <c r="C1307" s="223" t="s">
        <v>10923</v>
      </c>
      <c r="D1307" s="223"/>
      <c r="E1307" s="223" t="s">
        <v>10924</v>
      </c>
      <c r="F1307" s="223" t="s">
        <v>10925</v>
      </c>
      <c r="G1307" s="223" t="s">
        <v>10926</v>
      </c>
      <c r="H1307" s="223" t="s">
        <v>3473</v>
      </c>
      <c r="I1307" s="258" t="s">
        <v>446</v>
      </c>
      <c r="J1307" s="186" t="s">
        <v>345</v>
      </c>
      <c r="K1307" s="264"/>
      <c r="L1307" s="264"/>
      <c r="M1307" s="265"/>
      <c r="N1307" s="223" t="s">
        <v>449</v>
      </c>
      <c r="O1307" s="223" t="s">
        <v>3419</v>
      </c>
      <c r="P1307" s="260">
        <v>2009</v>
      </c>
      <c r="Q1307" s="260">
        <v>2018</v>
      </c>
      <c r="R1307" s="223" t="s">
        <v>3412</v>
      </c>
      <c r="S1307" s="223" t="s">
        <v>78</v>
      </c>
      <c r="T1307" s="223" t="s">
        <v>451</v>
      </c>
      <c r="U1307" s="261">
        <v>383</v>
      </c>
      <c r="V1307" s="86" t="s">
        <v>452</v>
      </c>
      <c r="W1307" s="223" t="s">
        <v>2602</v>
      </c>
      <c r="X1307" s="225" t="s">
        <v>10927</v>
      </c>
      <c r="Y1307" s="262">
        <v>108000</v>
      </c>
      <c r="Z1307" s="226"/>
      <c r="AA1307" s="241">
        <f t="shared" si="11"/>
        <v>0</v>
      </c>
      <c r="AB1307" s="237" t="s">
        <v>10928</v>
      </c>
    </row>
    <row r="1308" spans="1:28" ht="15" customHeight="1">
      <c r="A1308" s="109">
        <v>1299</v>
      </c>
      <c r="B1308" s="222" t="str">
        <f t="shared" si="10"/>
        <v>Klik Disini</v>
      </c>
      <c r="C1308" s="223" t="s">
        <v>10929</v>
      </c>
      <c r="D1308" s="223"/>
      <c r="E1308" s="223" t="s">
        <v>10930</v>
      </c>
      <c r="F1308" s="223" t="s">
        <v>10931</v>
      </c>
      <c r="G1308" s="223" t="s">
        <v>10932</v>
      </c>
      <c r="H1308" s="223" t="s">
        <v>3591</v>
      </c>
      <c r="I1308" s="258" t="s">
        <v>446</v>
      </c>
      <c r="J1308" s="186" t="s">
        <v>345</v>
      </c>
      <c r="K1308" s="223"/>
      <c r="L1308" s="264"/>
      <c r="M1308" s="265"/>
      <c r="N1308" s="223" t="s">
        <v>449</v>
      </c>
      <c r="O1308" s="223" t="s">
        <v>3419</v>
      </c>
      <c r="P1308" s="260">
        <v>2006</v>
      </c>
      <c r="Q1308" s="260">
        <v>2018</v>
      </c>
      <c r="R1308" s="223" t="s">
        <v>3412</v>
      </c>
      <c r="S1308" s="223" t="s">
        <v>78</v>
      </c>
      <c r="T1308" s="223" t="s">
        <v>451</v>
      </c>
      <c r="U1308" s="261">
        <v>178</v>
      </c>
      <c r="V1308" s="86" t="s">
        <v>452</v>
      </c>
      <c r="W1308" s="223" t="s">
        <v>8432</v>
      </c>
      <c r="X1308" s="225" t="s">
        <v>10933</v>
      </c>
      <c r="Y1308" s="262">
        <v>67500</v>
      </c>
      <c r="Z1308" s="226"/>
      <c r="AA1308" s="241">
        <f t="shared" si="11"/>
        <v>0</v>
      </c>
      <c r="AB1308" s="237" t="s">
        <v>10934</v>
      </c>
    </row>
    <row r="1309" spans="1:28" ht="15" customHeight="1">
      <c r="A1309" s="109">
        <v>1300</v>
      </c>
      <c r="B1309" s="222" t="str">
        <f t="shared" si="10"/>
        <v>Klik Disini</v>
      </c>
      <c r="C1309" s="223" t="s">
        <v>10935</v>
      </c>
      <c r="D1309" s="223"/>
      <c r="E1309" s="223" t="s">
        <v>9195</v>
      </c>
      <c r="F1309" s="223" t="s">
        <v>10936</v>
      </c>
      <c r="G1309" s="223" t="s">
        <v>10937</v>
      </c>
      <c r="H1309" s="223" t="s">
        <v>3473</v>
      </c>
      <c r="I1309" s="258" t="s">
        <v>446</v>
      </c>
      <c r="J1309" s="186" t="s">
        <v>345</v>
      </c>
      <c r="K1309" s="223"/>
      <c r="L1309" s="264"/>
      <c r="M1309" s="265"/>
      <c r="N1309" s="223" t="s">
        <v>449</v>
      </c>
      <c r="O1309" s="223" t="s">
        <v>3419</v>
      </c>
      <c r="P1309" s="260">
        <v>2006</v>
      </c>
      <c r="Q1309" s="260">
        <v>2018</v>
      </c>
      <c r="R1309" s="223" t="s">
        <v>3412</v>
      </c>
      <c r="S1309" s="223" t="s">
        <v>78</v>
      </c>
      <c r="T1309" s="223" t="s">
        <v>451</v>
      </c>
      <c r="U1309" s="261">
        <v>190</v>
      </c>
      <c r="V1309" s="86" t="s">
        <v>452</v>
      </c>
      <c r="W1309" s="223" t="s">
        <v>6497</v>
      </c>
      <c r="X1309" s="225" t="s">
        <v>10938</v>
      </c>
      <c r="Y1309" s="262">
        <v>71500</v>
      </c>
      <c r="Z1309" s="226"/>
      <c r="AA1309" s="241">
        <f t="shared" si="11"/>
        <v>0</v>
      </c>
      <c r="AB1309" s="237" t="s">
        <v>10939</v>
      </c>
    </row>
    <row r="1310" spans="1:28" ht="15" customHeight="1">
      <c r="A1310" s="109">
        <v>1301</v>
      </c>
      <c r="B1310" s="222" t="str">
        <f t="shared" si="10"/>
        <v>Klik Disini</v>
      </c>
      <c r="C1310" s="223" t="s">
        <v>10940</v>
      </c>
      <c r="D1310" s="223"/>
      <c r="E1310" s="223" t="s">
        <v>10941</v>
      </c>
      <c r="F1310" s="223" t="s">
        <v>10942</v>
      </c>
      <c r="G1310" s="223" t="s">
        <v>10943</v>
      </c>
      <c r="H1310" s="223" t="s">
        <v>384</v>
      </c>
      <c r="I1310" s="258" t="s">
        <v>446</v>
      </c>
      <c r="J1310" s="186" t="s">
        <v>383</v>
      </c>
      <c r="K1310" s="223"/>
      <c r="L1310" s="264"/>
      <c r="M1310" s="265"/>
      <c r="N1310" s="223" t="s">
        <v>449</v>
      </c>
      <c r="O1310" s="223" t="s">
        <v>3419</v>
      </c>
      <c r="P1310" s="260">
        <v>2010</v>
      </c>
      <c r="Q1310" s="260">
        <v>2018</v>
      </c>
      <c r="R1310" s="223" t="s">
        <v>3412</v>
      </c>
      <c r="S1310" s="223" t="s">
        <v>78</v>
      </c>
      <c r="T1310" s="223" t="s">
        <v>451</v>
      </c>
      <c r="U1310" s="261">
        <v>172</v>
      </c>
      <c r="V1310" s="86" t="s">
        <v>452</v>
      </c>
      <c r="W1310" s="223" t="s">
        <v>3779</v>
      </c>
      <c r="X1310" s="225" t="s">
        <v>10944</v>
      </c>
      <c r="Y1310" s="262">
        <v>49000</v>
      </c>
      <c r="Z1310" s="226"/>
      <c r="AA1310" s="241">
        <f t="shared" si="11"/>
        <v>0</v>
      </c>
      <c r="AB1310" s="237" t="s">
        <v>10945</v>
      </c>
    </row>
    <row r="1311" spans="1:28" ht="15" customHeight="1">
      <c r="A1311" s="109">
        <v>1302</v>
      </c>
      <c r="B1311" s="222" t="str">
        <f t="shared" si="10"/>
        <v>Klik Disini</v>
      </c>
      <c r="C1311" s="223" t="s">
        <v>10946</v>
      </c>
      <c r="D1311" s="223"/>
      <c r="E1311" s="223" t="s">
        <v>3529</v>
      </c>
      <c r="F1311" s="223" t="s">
        <v>10947</v>
      </c>
      <c r="G1311" s="223" t="s">
        <v>10948</v>
      </c>
      <c r="H1311" s="223" t="s">
        <v>3591</v>
      </c>
      <c r="I1311" s="258" t="s">
        <v>446</v>
      </c>
      <c r="J1311" s="186" t="s">
        <v>345</v>
      </c>
      <c r="K1311" s="223"/>
      <c r="L1311" s="264"/>
      <c r="M1311" s="265"/>
      <c r="N1311" s="223" t="s">
        <v>449</v>
      </c>
      <c r="O1311" s="223" t="s">
        <v>3419</v>
      </c>
      <c r="P1311" s="260">
        <v>2004</v>
      </c>
      <c r="Q1311" s="260">
        <v>2018</v>
      </c>
      <c r="R1311" s="223" t="s">
        <v>3412</v>
      </c>
      <c r="S1311" s="223" t="s">
        <v>78</v>
      </c>
      <c r="T1311" s="223" t="s">
        <v>451</v>
      </c>
      <c r="U1311" s="261">
        <v>376</v>
      </c>
      <c r="V1311" s="86" t="s">
        <v>452</v>
      </c>
      <c r="W1311" s="223" t="s">
        <v>6914</v>
      </c>
      <c r="X1311" s="225" t="s">
        <v>10949</v>
      </c>
      <c r="Y1311" s="262">
        <v>84000</v>
      </c>
      <c r="Z1311" s="226"/>
      <c r="AA1311" s="241">
        <f t="shared" si="11"/>
        <v>0</v>
      </c>
      <c r="AB1311" s="237" t="s">
        <v>10950</v>
      </c>
    </row>
    <row r="1312" spans="1:28" ht="15" customHeight="1">
      <c r="A1312" s="109">
        <v>1303</v>
      </c>
      <c r="B1312" s="222" t="str">
        <f t="shared" si="10"/>
        <v>Klik Disini</v>
      </c>
      <c r="C1312" s="223" t="s">
        <v>10951</v>
      </c>
      <c r="D1312" s="223"/>
      <c r="E1312" s="223" t="s">
        <v>10952</v>
      </c>
      <c r="F1312" s="223" t="s">
        <v>10953</v>
      </c>
      <c r="G1312" s="223" t="s">
        <v>10954</v>
      </c>
      <c r="H1312" s="223" t="s">
        <v>362</v>
      </c>
      <c r="I1312" s="258" t="s">
        <v>446</v>
      </c>
      <c r="J1312" s="186" t="s">
        <v>361</v>
      </c>
      <c r="K1312" s="223"/>
      <c r="L1312" s="264"/>
      <c r="M1312" s="265"/>
      <c r="N1312" s="223" t="s">
        <v>449</v>
      </c>
      <c r="O1312" s="223" t="s">
        <v>3419</v>
      </c>
      <c r="P1312" s="260">
        <v>2012</v>
      </c>
      <c r="Q1312" s="260">
        <v>2018</v>
      </c>
      <c r="R1312" s="223" t="s">
        <v>3412</v>
      </c>
      <c r="S1312" s="223" t="s">
        <v>78</v>
      </c>
      <c r="T1312" s="223" t="s">
        <v>451</v>
      </c>
      <c r="U1312" s="261">
        <v>277</v>
      </c>
      <c r="V1312" s="86" t="s">
        <v>452</v>
      </c>
      <c r="W1312" s="223" t="s">
        <v>904</v>
      </c>
      <c r="X1312" s="225" t="s">
        <v>10955</v>
      </c>
      <c r="Y1312" s="262">
        <v>70500</v>
      </c>
      <c r="Z1312" s="226"/>
      <c r="AA1312" s="241">
        <f t="shared" si="11"/>
        <v>0</v>
      </c>
      <c r="AB1312" s="237" t="s">
        <v>10956</v>
      </c>
    </row>
    <row r="1313" spans="1:28" ht="15" customHeight="1">
      <c r="A1313" s="109">
        <v>1304</v>
      </c>
      <c r="B1313" s="222" t="str">
        <f t="shared" si="10"/>
        <v>Klik Disini</v>
      </c>
      <c r="C1313" s="223" t="s">
        <v>10957</v>
      </c>
      <c r="D1313" s="223"/>
      <c r="E1313" s="223" t="s">
        <v>10958</v>
      </c>
      <c r="F1313" s="223" t="s">
        <v>10959</v>
      </c>
      <c r="G1313" s="223" t="s">
        <v>10960</v>
      </c>
      <c r="H1313" s="223" t="s">
        <v>3912</v>
      </c>
      <c r="I1313" s="258" t="s">
        <v>446</v>
      </c>
      <c r="J1313" s="186" t="s">
        <v>367</v>
      </c>
      <c r="K1313" s="223" t="s">
        <v>447</v>
      </c>
      <c r="L1313" s="223"/>
      <c r="M1313" s="259" t="s">
        <v>447</v>
      </c>
      <c r="N1313" s="223" t="s">
        <v>449</v>
      </c>
      <c r="O1313" s="223" t="s">
        <v>3419</v>
      </c>
      <c r="P1313" s="260">
        <v>2016</v>
      </c>
      <c r="Q1313" s="260">
        <v>2018</v>
      </c>
      <c r="R1313" s="223" t="s">
        <v>3412</v>
      </c>
      <c r="S1313" s="223" t="s">
        <v>78</v>
      </c>
      <c r="T1313" s="223" t="s">
        <v>451</v>
      </c>
      <c r="U1313" s="261">
        <v>88</v>
      </c>
      <c r="V1313" s="86" t="s">
        <v>452</v>
      </c>
      <c r="W1313" s="223" t="s">
        <v>10961</v>
      </c>
      <c r="X1313" s="225" t="s">
        <v>10962</v>
      </c>
      <c r="Y1313" s="262">
        <v>34500</v>
      </c>
      <c r="Z1313" s="226"/>
      <c r="AA1313" s="241">
        <f t="shared" si="11"/>
        <v>0</v>
      </c>
      <c r="AB1313" s="237" t="s">
        <v>10963</v>
      </c>
    </row>
    <row r="1314" spans="1:28" ht="15" customHeight="1">
      <c r="A1314" s="109">
        <v>1305</v>
      </c>
      <c r="B1314" s="222" t="str">
        <f t="shared" si="10"/>
        <v>Klik Disini</v>
      </c>
      <c r="C1314" s="223" t="s">
        <v>10964</v>
      </c>
      <c r="D1314" s="223"/>
      <c r="E1314" s="223" t="s">
        <v>10965</v>
      </c>
      <c r="F1314" s="223" t="s">
        <v>10966</v>
      </c>
      <c r="G1314" s="223" t="s">
        <v>10967</v>
      </c>
      <c r="H1314" s="223" t="s">
        <v>583</v>
      </c>
      <c r="I1314" s="258" t="s">
        <v>583</v>
      </c>
      <c r="J1314" s="186" t="s">
        <v>267</v>
      </c>
      <c r="K1314" s="264"/>
      <c r="L1314" s="264"/>
      <c r="M1314" s="265"/>
      <c r="N1314" s="223"/>
      <c r="O1314" s="223"/>
      <c r="P1314" s="260">
        <v>2007</v>
      </c>
      <c r="Q1314" s="260">
        <v>2018</v>
      </c>
      <c r="R1314" s="223" t="s">
        <v>3480</v>
      </c>
      <c r="S1314" s="223" t="s">
        <v>78</v>
      </c>
      <c r="T1314" s="223"/>
      <c r="U1314" s="261">
        <v>244</v>
      </c>
      <c r="V1314" s="86" t="s">
        <v>452</v>
      </c>
      <c r="W1314" s="223" t="s">
        <v>4453</v>
      </c>
      <c r="X1314" s="225" t="s">
        <v>10968</v>
      </c>
      <c r="Y1314" s="262">
        <v>69000</v>
      </c>
      <c r="Z1314" s="226"/>
      <c r="AA1314" s="241">
        <f t="shared" si="11"/>
        <v>0</v>
      </c>
      <c r="AB1314" s="237" t="s">
        <v>10969</v>
      </c>
    </row>
    <row r="1315" spans="1:28" ht="15" customHeight="1">
      <c r="A1315" s="109">
        <v>1306</v>
      </c>
      <c r="B1315" s="222" t="str">
        <f t="shared" si="10"/>
        <v>Klik Disini</v>
      </c>
      <c r="C1315" s="223" t="s">
        <v>10970</v>
      </c>
      <c r="D1315" s="223"/>
      <c r="E1315" s="223" t="s">
        <v>10971</v>
      </c>
      <c r="F1315" s="223" t="s">
        <v>10972</v>
      </c>
      <c r="G1315" s="223" t="s">
        <v>10973</v>
      </c>
      <c r="H1315" s="223" t="s">
        <v>384</v>
      </c>
      <c r="I1315" s="258" t="s">
        <v>1844</v>
      </c>
      <c r="J1315" s="186" t="s">
        <v>395</v>
      </c>
      <c r="K1315" s="223"/>
      <c r="L1315" s="264"/>
      <c r="M1315" s="265"/>
      <c r="N1315" s="223" t="s">
        <v>449</v>
      </c>
      <c r="O1315" s="223" t="s">
        <v>3419</v>
      </c>
      <c r="P1315" s="260">
        <v>2008</v>
      </c>
      <c r="Q1315" s="260">
        <v>2018</v>
      </c>
      <c r="R1315" s="223" t="s">
        <v>3412</v>
      </c>
      <c r="S1315" s="223" t="s">
        <v>78</v>
      </c>
      <c r="T1315" s="223" t="s">
        <v>451</v>
      </c>
      <c r="U1315" s="261">
        <v>76</v>
      </c>
      <c r="V1315" s="86" t="s">
        <v>452</v>
      </c>
      <c r="W1315" s="223" t="s">
        <v>5351</v>
      </c>
      <c r="X1315" s="225" t="s">
        <v>10974</v>
      </c>
      <c r="Y1315" s="262">
        <v>85500</v>
      </c>
      <c r="Z1315" s="226"/>
      <c r="AA1315" s="241">
        <f t="shared" si="11"/>
        <v>0</v>
      </c>
      <c r="AB1315" s="237" t="s">
        <v>10975</v>
      </c>
    </row>
    <row r="1316" spans="1:28" ht="15" customHeight="1">
      <c r="A1316" s="109">
        <v>1307</v>
      </c>
      <c r="B1316" s="222" t="str">
        <f t="shared" si="10"/>
        <v>Klik Disini</v>
      </c>
      <c r="C1316" s="223" t="s">
        <v>10976</v>
      </c>
      <c r="D1316" s="223"/>
      <c r="E1316" s="223" t="s">
        <v>3529</v>
      </c>
      <c r="F1316" s="223" t="s">
        <v>10977</v>
      </c>
      <c r="G1316" s="223" t="s">
        <v>10978</v>
      </c>
      <c r="H1316" s="223" t="s">
        <v>3473</v>
      </c>
      <c r="I1316" s="258" t="s">
        <v>446</v>
      </c>
      <c r="J1316" s="186" t="s">
        <v>345</v>
      </c>
      <c r="K1316" s="264"/>
      <c r="L1316" s="264"/>
      <c r="M1316" s="259"/>
      <c r="N1316" s="223" t="s">
        <v>449</v>
      </c>
      <c r="O1316" s="223" t="s">
        <v>3419</v>
      </c>
      <c r="P1316" s="260">
        <v>2003</v>
      </c>
      <c r="Q1316" s="260">
        <v>2018</v>
      </c>
      <c r="R1316" s="223" t="s">
        <v>3412</v>
      </c>
      <c r="S1316" s="223" t="s">
        <v>78</v>
      </c>
      <c r="T1316" s="223" t="s">
        <v>451</v>
      </c>
      <c r="U1316" s="261">
        <v>312</v>
      </c>
      <c r="V1316" s="86" t="s">
        <v>452</v>
      </c>
      <c r="W1316" s="223" t="s">
        <v>7942</v>
      </c>
      <c r="X1316" s="225" t="s">
        <v>10979</v>
      </c>
      <c r="Y1316" s="262">
        <v>101000</v>
      </c>
      <c r="Z1316" s="226"/>
      <c r="AA1316" s="241">
        <f t="shared" si="11"/>
        <v>0</v>
      </c>
      <c r="AB1316" s="237" t="s">
        <v>10980</v>
      </c>
    </row>
    <row r="1317" spans="1:28" ht="15" customHeight="1">
      <c r="A1317" s="109">
        <v>1308</v>
      </c>
      <c r="B1317" s="222" t="str">
        <f t="shared" si="10"/>
        <v>Klik Disini</v>
      </c>
      <c r="C1317" s="223" t="s">
        <v>10981</v>
      </c>
      <c r="D1317" s="223"/>
      <c r="E1317" s="223" t="s">
        <v>10982</v>
      </c>
      <c r="F1317" s="223" t="s">
        <v>10983</v>
      </c>
      <c r="G1317" s="223" t="s">
        <v>10984</v>
      </c>
      <c r="H1317" s="223" t="s">
        <v>3912</v>
      </c>
      <c r="I1317" s="258" t="s">
        <v>446</v>
      </c>
      <c r="J1317" s="186" t="s">
        <v>367</v>
      </c>
      <c r="K1317" s="223" t="s">
        <v>447</v>
      </c>
      <c r="L1317" s="223"/>
      <c r="M1317" s="259" t="s">
        <v>447</v>
      </c>
      <c r="N1317" s="223" t="s">
        <v>449</v>
      </c>
      <c r="O1317" s="223" t="s">
        <v>3419</v>
      </c>
      <c r="P1317" s="260">
        <v>2018</v>
      </c>
      <c r="Q1317" s="260">
        <v>2018</v>
      </c>
      <c r="R1317" s="223" t="s">
        <v>3412</v>
      </c>
      <c r="S1317" s="223" t="s">
        <v>78</v>
      </c>
      <c r="T1317" s="223" t="s">
        <v>451</v>
      </c>
      <c r="U1317" s="261">
        <v>288</v>
      </c>
      <c r="V1317" s="86" t="s">
        <v>452</v>
      </c>
      <c r="W1317" s="223" t="s">
        <v>991</v>
      </c>
      <c r="X1317" s="225" t="s">
        <v>10985</v>
      </c>
      <c r="Y1317" s="262">
        <v>75000</v>
      </c>
      <c r="Z1317" s="226"/>
      <c r="AA1317" s="241">
        <f t="shared" si="11"/>
        <v>0</v>
      </c>
      <c r="AB1317" s="237" t="s">
        <v>10986</v>
      </c>
    </row>
    <row r="1318" spans="1:28" ht="15" customHeight="1">
      <c r="A1318" s="109">
        <v>1309</v>
      </c>
      <c r="B1318" s="222" t="str">
        <f t="shared" si="10"/>
        <v>Klik Disini</v>
      </c>
      <c r="C1318" s="223" t="s">
        <v>10987</v>
      </c>
      <c r="D1318" s="223"/>
      <c r="E1318" s="223" t="s">
        <v>10988</v>
      </c>
      <c r="F1318" s="223" t="s">
        <v>10989</v>
      </c>
      <c r="G1318" s="223" t="s">
        <v>10990</v>
      </c>
      <c r="H1318" s="223" t="s">
        <v>3912</v>
      </c>
      <c r="I1318" s="258" t="s">
        <v>446</v>
      </c>
      <c r="J1318" s="186" t="s">
        <v>367</v>
      </c>
      <c r="K1318" s="223" t="s">
        <v>447</v>
      </c>
      <c r="L1318" s="223"/>
      <c r="M1318" s="259" t="s">
        <v>447</v>
      </c>
      <c r="N1318" s="223" t="s">
        <v>449</v>
      </c>
      <c r="O1318" s="223" t="s">
        <v>3419</v>
      </c>
      <c r="P1318" s="260">
        <v>2012</v>
      </c>
      <c r="Q1318" s="260">
        <v>2018</v>
      </c>
      <c r="R1318" s="223" t="s">
        <v>3412</v>
      </c>
      <c r="S1318" s="223" t="s">
        <v>78</v>
      </c>
      <c r="T1318" s="223" t="s">
        <v>451</v>
      </c>
      <c r="U1318" s="261">
        <v>128</v>
      </c>
      <c r="V1318" s="86" t="s">
        <v>452</v>
      </c>
      <c r="W1318" s="223" t="s">
        <v>3567</v>
      </c>
      <c r="X1318" s="225" t="s">
        <v>10991</v>
      </c>
      <c r="Y1318" s="262">
        <v>70500</v>
      </c>
      <c r="Z1318" s="226"/>
      <c r="AA1318" s="241">
        <f t="shared" si="11"/>
        <v>0</v>
      </c>
      <c r="AB1318" s="237" t="s">
        <v>10992</v>
      </c>
    </row>
    <row r="1319" spans="1:28" ht="15" customHeight="1">
      <c r="A1319" s="109">
        <v>1310</v>
      </c>
      <c r="B1319" s="222" t="str">
        <f t="shared" si="10"/>
        <v>Klik Disini</v>
      </c>
      <c r="C1319" s="223" t="s">
        <v>10993</v>
      </c>
      <c r="D1319" s="223"/>
      <c r="E1319" s="223" t="s">
        <v>10994</v>
      </c>
      <c r="F1319" s="223" t="s">
        <v>10995</v>
      </c>
      <c r="G1319" s="223" t="s">
        <v>10996</v>
      </c>
      <c r="H1319" s="223" t="s">
        <v>3473</v>
      </c>
      <c r="I1319" s="258" t="s">
        <v>446</v>
      </c>
      <c r="J1319" s="186" t="s">
        <v>345</v>
      </c>
      <c r="K1319" s="223"/>
      <c r="L1319" s="264"/>
      <c r="M1319" s="265"/>
      <c r="N1319" s="223" t="s">
        <v>449</v>
      </c>
      <c r="O1319" s="223" t="s">
        <v>3419</v>
      </c>
      <c r="P1319" s="260">
        <v>2003</v>
      </c>
      <c r="Q1319" s="260">
        <v>2018</v>
      </c>
      <c r="R1319" s="223" t="s">
        <v>3412</v>
      </c>
      <c r="S1319" s="223" t="s">
        <v>78</v>
      </c>
      <c r="T1319" s="223" t="s">
        <v>451</v>
      </c>
      <c r="U1319" s="261">
        <v>208</v>
      </c>
      <c r="V1319" s="86" t="s">
        <v>452</v>
      </c>
      <c r="W1319" s="223" t="s">
        <v>8461</v>
      </c>
      <c r="X1319" s="225" t="s">
        <v>10997</v>
      </c>
      <c r="Y1319" s="262">
        <v>69000</v>
      </c>
      <c r="Z1319" s="226"/>
      <c r="AA1319" s="241">
        <f t="shared" si="11"/>
        <v>0</v>
      </c>
      <c r="AB1319" s="237" t="s">
        <v>10998</v>
      </c>
    </row>
    <row r="1320" spans="1:28" ht="15" customHeight="1">
      <c r="A1320" s="109">
        <v>1311</v>
      </c>
      <c r="B1320" s="222" t="str">
        <f t="shared" si="10"/>
        <v>Klik Disini</v>
      </c>
      <c r="C1320" s="223" t="s">
        <v>10999</v>
      </c>
      <c r="D1320" s="223"/>
      <c r="E1320" s="223" t="s">
        <v>3548</v>
      </c>
      <c r="F1320" s="223" t="s">
        <v>11000</v>
      </c>
      <c r="G1320" s="223" t="s">
        <v>11001</v>
      </c>
      <c r="H1320" s="223" t="s">
        <v>3532</v>
      </c>
      <c r="I1320" s="258" t="s">
        <v>446</v>
      </c>
      <c r="J1320" s="186" t="s">
        <v>345</v>
      </c>
      <c r="K1320" s="223"/>
      <c r="L1320" s="264"/>
      <c r="M1320" s="265"/>
      <c r="N1320" s="223" t="s">
        <v>449</v>
      </c>
      <c r="O1320" s="223" t="s">
        <v>3419</v>
      </c>
      <c r="P1320" s="260">
        <v>2008</v>
      </c>
      <c r="Q1320" s="260">
        <v>2018</v>
      </c>
      <c r="R1320" s="223" t="s">
        <v>3412</v>
      </c>
      <c r="S1320" s="223" t="s">
        <v>78</v>
      </c>
      <c r="T1320" s="223" t="s">
        <v>451</v>
      </c>
      <c r="U1320" s="261">
        <v>256</v>
      </c>
      <c r="V1320" s="86" t="s">
        <v>452</v>
      </c>
      <c r="W1320" s="223" t="s">
        <v>3519</v>
      </c>
      <c r="X1320" s="225" t="s">
        <v>11002</v>
      </c>
      <c r="Y1320" s="262">
        <v>92500</v>
      </c>
      <c r="Z1320" s="226"/>
      <c r="AA1320" s="241">
        <f t="shared" si="11"/>
        <v>0</v>
      </c>
      <c r="AB1320" s="237" t="s">
        <v>11003</v>
      </c>
    </row>
    <row r="1321" spans="1:28" ht="15" customHeight="1">
      <c r="A1321" s="109">
        <v>1312</v>
      </c>
      <c r="B1321" s="222" t="str">
        <f t="shared" si="10"/>
        <v>Klik Disini</v>
      </c>
      <c r="C1321" s="223" t="s">
        <v>11004</v>
      </c>
      <c r="D1321" s="223"/>
      <c r="E1321" s="223" t="s">
        <v>11005</v>
      </c>
      <c r="F1321" s="223" t="s">
        <v>11006</v>
      </c>
      <c r="G1321" s="223" t="s">
        <v>11007</v>
      </c>
      <c r="H1321" s="223" t="s">
        <v>3912</v>
      </c>
      <c r="I1321" s="258" t="s">
        <v>446</v>
      </c>
      <c r="J1321" s="186" t="s">
        <v>367</v>
      </c>
      <c r="K1321" s="223" t="s">
        <v>447</v>
      </c>
      <c r="L1321" s="223"/>
      <c r="M1321" s="259" t="s">
        <v>447</v>
      </c>
      <c r="N1321" s="223" t="s">
        <v>449</v>
      </c>
      <c r="O1321" s="223" t="s">
        <v>3419</v>
      </c>
      <c r="P1321" s="260">
        <v>2012</v>
      </c>
      <c r="Q1321" s="260">
        <v>2018</v>
      </c>
      <c r="R1321" s="223" t="s">
        <v>3412</v>
      </c>
      <c r="S1321" s="223" t="s">
        <v>78</v>
      </c>
      <c r="T1321" s="223" t="s">
        <v>451</v>
      </c>
      <c r="U1321" s="261">
        <v>136</v>
      </c>
      <c r="V1321" s="86" t="s">
        <v>452</v>
      </c>
      <c r="W1321" s="223" t="s">
        <v>611</v>
      </c>
      <c r="X1321" s="225" t="s">
        <v>11008</v>
      </c>
      <c r="Y1321" s="262">
        <v>47000</v>
      </c>
      <c r="Z1321" s="226"/>
      <c r="AA1321" s="241">
        <f t="shared" si="11"/>
        <v>0</v>
      </c>
      <c r="AB1321" s="237" t="s">
        <v>11009</v>
      </c>
    </row>
    <row r="1322" spans="1:28" ht="15" customHeight="1">
      <c r="A1322" s="109">
        <v>1313</v>
      </c>
      <c r="B1322" s="222" t="str">
        <f t="shared" si="10"/>
        <v>Klik Disini</v>
      </c>
      <c r="C1322" s="223" t="s">
        <v>11010</v>
      </c>
      <c r="D1322" s="223"/>
      <c r="E1322" s="223" t="s">
        <v>11011</v>
      </c>
      <c r="F1322" s="223" t="s">
        <v>11012</v>
      </c>
      <c r="G1322" s="223" t="s">
        <v>11013</v>
      </c>
      <c r="H1322" s="223" t="s">
        <v>3473</v>
      </c>
      <c r="I1322" s="258" t="s">
        <v>446</v>
      </c>
      <c r="J1322" s="186" t="s">
        <v>345</v>
      </c>
      <c r="K1322" s="223"/>
      <c r="L1322" s="264"/>
      <c r="M1322" s="265"/>
      <c r="N1322" s="223" t="s">
        <v>449</v>
      </c>
      <c r="O1322" s="223" t="s">
        <v>3419</v>
      </c>
      <c r="P1322" s="260">
        <v>2005</v>
      </c>
      <c r="Q1322" s="260">
        <v>2018</v>
      </c>
      <c r="R1322" s="223" t="s">
        <v>3412</v>
      </c>
      <c r="S1322" s="223" t="s">
        <v>78</v>
      </c>
      <c r="T1322" s="223" t="s">
        <v>451</v>
      </c>
      <c r="U1322" s="261">
        <v>421</v>
      </c>
      <c r="V1322" s="86" t="s">
        <v>452</v>
      </c>
      <c r="W1322" s="223" t="s">
        <v>3842</v>
      </c>
      <c r="X1322" s="225" t="s">
        <v>11014</v>
      </c>
      <c r="Y1322" s="262">
        <v>101000</v>
      </c>
      <c r="Z1322" s="226"/>
      <c r="AA1322" s="241">
        <f t="shared" si="11"/>
        <v>0</v>
      </c>
      <c r="AB1322" s="237" t="s">
        <v>11015</v>
      </c>
    </row>
    <row r="1323" spans="1:28" ht="15" customHeight="1">
      <c r="A1323" s="109">
        <v>1314</v>
      </c>
      <c r="B1323" s="222" t="str">
        <f t="shared" si="10"/>
        <v>Klik Disini</v>
      </c>
      <c r="C1323" s="223" t="s">
        <v>11016</v>
      </c>
      <c r="D1323" s="223"/>
      <c r="E1323" s="223" t="s">
        <v>11017</v>
      </c>
      <c r="F1323" s="223" t="s">
        <v>11018</v>
      </c>
      <c r="G1323" s="223" t="s">
        <v>11019</v>
      </c>
      <c r="H1323" s="223" t="s">
        <v>3912</v>
      </c>
      <c r="I1323" s="258" t="s">
        <v>446</v>
      </c>
      <c r="J1323" s="186" t="s">
        <v>367</v>
      </c>
      <c r="K1323" s="223" t="s">
        <v>447</v>
      </c>
      <c r="L1323" s="223"/>
      <c r="M1323" s="259" t="s">
        <v>447</v>
      </c>
      <c r="N1323" s="223" t="s">
        <v>449</v>
      </c>
      <c r="O1323" s="223" t="s">
        <v>3419</v>
      </c>
      <c r="P1323" s="260">
        <v>2005</v>
      </c>
      <c r="Q1323" s="260">
        <v>2018</v>
      </c>
      <c r="R1323" s="223" t="s">
        <v>3412</v>
      </c>
      <c r="S1323" s="223" t="s">
        <v>78</v>
      </c>
      <c r="T1323" s="223" t="s">
        <v>451</v>
      </c>
      <c r="U1323" s="261">
        <v>160</v>
      </c>
      <c r="V1323" s="86" t="s">
        <v>452</v>
      </c>
      <c r="W1323" s="223" t="s">
        <v>4795</v>
      </c>
      <c r="X1323" s="225" t="s">
        <v>11020</v>
      </c>
      <c r="Y1323" s="262">
        <v>73000</v>
      </c>
      <c r="Z1323" s="226"/>
      <c r="AA1323" s="241">
        <f t="shared" si="11"/>
        <v>0</v>
      </c>
      <c r="AB1323" s="237" t="s">
        <v>11021</v>
      </c>
    </row>
    <row r="1324" spans="1:28" ht="15" customHeight="1">
      <c r="A1324" s="109">
        <v>1315</v>
      </c>
      <c r="B1324" s="222" t="str">
        <f t="shared" si="10"/>
        <v>Klik Disini</v>
      </c>
      <c r="C1324" s="223" t="s">
        <v>11022</v>
      </c>
      <c r="D1324" s="223"/>
      <c r="E1324" s="223" t="s">
        <v>11023</v>
      </c>
      <c r="F1324" s="223" t="s">
        <v>11024</v>
      </c>
      <c r="G1324" s="223" t="s">
        <v>11025</v>
      </c>
      <c r="H1324" s="223" t="s">
        <v>400</v>
      </c>
      <c r="I1324" s="258" t="s">
        <v>1844</v>
      </c>
      <c r="J1324" s="186" t="s">
        <v>399</v>
      </c>
      <c r="K1324" s="264"/>
      <c r="L1324" s="264"/>
      <c r="M1324" s="265"/>
      <c r="N1324" s="223" t="s">
        <v>449</v>
      </c>
      <c r="O1324" s="223" t="s">
        <v>3419</v>
      </c>
      <c r="P1324" s="260">
        <v>2013</v>
      </c>
      <c r="Q1324" s="260">
        <v>2018</v>
      </c>
      <c r="R1324" s="223" t="s">
        <v>3412</v>
      </c>
      <c r="S1324" s="223" t="s">
        <v>78</v>
      </c>
      <c r="T1324" s="223" t="s">
        <v>451</v>
      </c>
      <c r="U1324" s="261">
        <v>173</v>
      </c>
      <c r="V1324" s="86" t="s">
        <v>452</v>
      </c>
      <c r="W1324" s="223" t="s">
        <v>3748</v>
      </c>
      <c r="X1324" s="225" t="s">
        <v>11026</v>
      </c>
      <c r="Y1324" s="262">
        <v>53500</v>
      </c>
      <c r="Z1324" s="226"/>
      <c r="AA1324" s="241">
        <f t="shared" si="11"/>
        <v>0</v>
      </c>
      <c r="AB1324" s="237" t="s">
        <v>11027</v>
      </c>
    </row>
    <row r="1325" spans="1:28" ht="15" customHeight="1">
      <c r="A1325" s="109">
        <v>1316</v>
      </c>
      <c r="B1325" s="222" t="str">
        <f t="shared" si="10"/>
        <v>Klik Disini</v>
      </c>
      <c r="C1325" s="223" t="s">
        <v>11028</v>
      </c>
      <c r="D1325" s="223"/>
      <c r="E1325" s="223" t="s">
        <v>11029</v>
      </c>
      <c r="F1325" s="223" t="s">
        <v>11030</v>
      </c>
      <c r="G1325" s="223" t="s">
        <v>11031</v>
      </c>
      <c r="H1325" s="223" t="s">
        <v>3473</v>
      </c>
      <c r="I1325" s="258" t="s">
        <v>446</v>
      </c>
      <c r="J1325" s="186" t="s">
        <v>345</v>
      </c>
      <c r="K1325" s="264"/>
      <c r="L1325" s="264"/>
      <c r="M1325" s="265"/>
      <c r="N1325" s="223" t="s">
        <v>449</v>
      </c>
      <c r="O1325" s="223" t="s">
        <v>3419</v>
      </c>
      <c r="P1325" s="260">
        <v>2007</v>
      </c>
      <c r="Q1325" s="260">
        <v>2018</v>
      </c>
      <c r="R1325" s="223" t="s">
        <v>3412</v>
      </c>
      <c r="S1325" s="223" t="s">
        <v>78</v>
      </c>
      <c r="T1325" s="223" t="s">
        <v>451</v>
      </c>
      <c r="U1325" s="261">
        <v>207</v>
      </c>
      <c r="V1325" s="86" t="s">
        <v>452</v>
      </c>
      <c r="W1325" s="223" t="s">
        <v>7432</v>
      </c>
      <c r="X1325" s="225" t="s">
        <v>11032</v>
      </c>
      <c r="Y1325" s="262">
        <v>76000</v>
      </c>
      <c r="Z1325" s="226"/>
      <c r="AA1325" s="241">
        <f t="shared" si="11"/>
        <v>0</v>
      </c>
      <c r="AB1325" s="237" t="s">
        <v>11033</v>
      </c>
    </row>
    <row r="1326" spans="1:28" ht="15" customHeight="1">
      <c r="A1326" s="109">
        <v>1317</v>
      </c>
      <c r="B1326" s="222" t="str">
        <f t="shared" si="10"/>
        <v>Klik Disini</v>
      </c>
      <c r="C1326" s="223" t="s">
        <v>11034</v>
      </c>
      <c r="D1326" s="223"/>
      <c r="E1326" s="223" t="s">
        <v>10988</v>
      </c>
      <c r="F1326" s="223" t="s">
        <v>11035</v>
      </c>
      <c r="G1326" s="223" t="s">
        <v>11036</v>
      </c>
      <c r="H1326" s="223" t="s">
        <v>3912</v>
      </c>
      <c r="I1326" s="258" t="s">
        <v>446</v>
      </c>
      <c r="J1326" s="186" t="s">
        <v>367</v>
      </c>
      <c r="K1326" s="223" t="s">
        <v>447</v>
      </c>
      <c r="L1326" s="223"/>
      <c r="M1326" s="259" t="s">
        <v>447</v>
      </c>
      <c r="N1326" s="223" t="s">
        <v>449</v>
      </c>
      <c r="O1326" s="223" t="s">
        <v>3419</v>
      </c>
      <c r="P1326" s="260">
        <v>2012</v>
      </c>
      <c r="Q1326" s="260">
        <v>2018</v>
      </c>
      <c r="R1326" s="223" t="s">
        <v>3412</v>
      </c>
      <c r="S1326" s="223" t="s">
        <v>78</v>
      </c>
      <c r="T1326" s="223" t="s">
        <v>451</v>
      </c>
      <c r="U1326" s="261">
        <v>248</v>
      </c>
      <c r="V1326" s="86" t="s">
        <v>452</v>
      </c>
      <c r="W1326" s="223" t="s">
        <v>1923</v>
      </c>
      <c r="X1326" s="225" t="s">
        <v>11037</v>
      </c>
      <c r="Y1326" s="262">
        <v>107000</v>
      </c>
      <c r="Z1326" s="226"/>
      <c r="AA1326" s="241">
        <f t="shared" si="11"/>
        <v>0</v>
      </c>
      <c r="AB1326" s="237" t="s">
        <v>11038</v>
      </c>
    </row>
    <row r="1327" spans="1:28" ht="15" customHeight="1">
      <c r="A1327" s="109">
        <v>1318</v>
      </c>
      <c r="B1327" s="222" t="str">
        <f t="shared" si="10"/>
        <v>Klik Disini</v>
      </c>
      <c r="C1327" s="223" t="s">
        <v>11039</v>
      </c>
      <c r="D1327" s="223"/>
      <c r="E1327" s="223" t="s">
        <v>9263</v>
      </c>
      <c r="F1327" s="223" t="s">
        <v>11040</v>
      </c>
      <c r="G1327" s="223" t="s">
        <v>11041</v>
      </c>
      <c r="H1327" s="223" t="s">
        <v>3912</v>
      </c>
      <c r="I1327" s="258" t="s">
        <v>446</v>
      </c>
      <c r="J1327" s="186" t="s">
        <v>367</v>
      </c>
      <c r="K1327" s="223" t="s">
        <v>447</v>
      </c>
      <c r="L1327" s="223"/>
      <c r="M1327" s="259" t="s">
        <v>447</v>
      </c>
      <c r="N1327" s="223" t="s">
        <v>449</v>
      </c>
      <c r="O1327" s="223" t="s">
        <v>3419</v>
      </c>
      <c r="P1327" s="260">
        <v>2005</v>
      </c>
      <c r="Q1327" s="260">
        <v>2018</v>
      </c>
      <c r="R1327" s="223" t="s">
        <v>3412</v>
      </c>
      <c r="S1327" s="223" t="s">
        <v>78</v>
      </c>
      <c r="T1327" s="223" t="s">
        <v>451</v>
      </c>
      <c r="U1327" s="261">
        <v>112</v>
      </c>
      <c r="V1327" s="86" t="s">
        <v>452</v>
      </c>
      <c r="W1327" s="223" t="s">
        <v>1626</v>
      </c>
      <c r="X1327" s="225" t="s">
        <v>11042</v>
      </c>
      <c r="Y1327" s="262">
        <v>59000</v>
      </c>
      <c r="Z1327" s="226"/>
      <c r="AA1327" s="241">
        <f t="shared" si="11"/>
        <v>0</v>
      </c>
      <c r="AB1327" s="237" t="s">
        <v>11043</v>
      </c>
    </row>
    <row r="1328" spans="1:28" ht="15" customHeight="1">
      <c r="A1328" s="109">
        <v>1319</v>
      </c>
      <c r="B1328" s="222" t="str">
        <f t="shared" si="10"/>
        <v>Klik Disini</v>
      </c>
      <c r="C1328" s="223" t="s">
        <v>11044</v>
      </c>
      <c r="D1328" s="223"/>
      <c r="E1328" s="223" t="s">
        <v>4511</v>
      </c>
      <c r="F1328" s="223" t="s">
        <v>11045</v>
      </c>
      <c r="G1328" s="223" t="s">
        <v>11046</v>
      </c>
      <c r="H1328" s="223" t="s">
        <v>561</v>
      </c>
      <c r="I1328" s="258" t="s">
        <v>446</v>
      </c>
      <c r="J1328" s="186" t="s">
        <v>337</v>
      </c>
      <c r="K1328" s="223"/>
      <c r="L1328" s="264"/>
      <c r="M1328" s="265"/>
      <c r="N1328" s="223" t="s">
        <v>449</v>
      </c>
      <c r="O1328" s="223" t="s">
        <v>3419</v>
      </c>
      <c r="P1328" s="260">
        <v>2006</v>
      </c>
      <c r="Q1328" s="260">
        <v>2018</v>
      </c>
      <c r="R1328" s="223" t="s">
        <v>3412</v>
      </c>
      <c r="S1328" s="223" t="s">
        <v>78</v>
      </c>
      <c r="T1328" s="223" t="s">
        <v>451</v>
      </c>
      <c r="U1328" s="261">
        <v>320</v>
      </c>
      <c r="V1328" s="86" t="s">
        <v>452</v>
      </c>
      <c r="W1328" s="223" t="s">
        <v>655</v>
      </c>
      <c r="X1328" s="225" t="s">
        <v>11047</v>
      </c>
      <c r="Y1328" s="262">
        <v>95500</v>
      </c>
      <c r="Z1328" s="226"/>
      <c r="AA1328" s="241">
        <f t="shared" si="11"/>
        <v>0</v>
      </c>
      <c r="AB1328" s="237" t="s">
        <v>11048</v>
      </c>
    </row>
    <row r="1329" spans="1:28" ht="15" customHeight="1">
      <c r="A1329" s="109">
        <v>1320</v>
      </c>
      <c r="B1329" s="222" t="str">
        <f t="shared" si="10"/>
        <v>Klik Disini</v>
      </c>
      <c r="C1329" s="223" t="s">
        <v>11049</v>
      </c>
      <c r="D1329" s="223"/>
      <c r="E1329" s="223" t="s">
        <v>6363</v>
      </c>
      <c r="F1329" s="223" t="s">
        <v>11050</v>
      </c>
      <c r="G1329" s="223" t="s">
        <v>11051</v>
      </c>
      <c r="H1329" s="223" t="s">
        <v>6770</v>
      </c>
      <c r="I1329" s="258" t="s">
        <v>446</v>
      </c>
      <c r="J1329" s="186" t="s">
        <v>339</v>
      </c>
      <c r="K1329" s="264"/>
      <c r="L1329" s="264"/>
      <c r="M1329" s="265"/>
      <c r="N1329" s="223" t="s">
        <v>449</v>
      </c>
      <c r="O1329" s="223" t="s">
        <v>3419</v>
      </c>
      <c r="P1329" s="260">
        <v>2018</v>
      </c>
      <c r="Q1329" s="260">
        <v>2018</v>
      </c>
      <c r="R1329" s="223" t="s">
        <v>3412</v>
      </c>
      <c r="S1329" s="223" t="s">
        <v>78</v>
      </c>
      <c r="T1329" s="223" t="s">
        <v>451</v>
      </c>
      <c r="U1329" s="261">
        <v>240</v>
      </c>
      <c r="V1329" s="86" t="s">
        <v>452</v>
      </c>
      <c r="W1329" s="223" t="s">
        <v>5372</v>
      </c>
      <c r="X1329" s="225" t="s">
        <v>11052</v>
      </c>
      <c r="Y1329" s="262">
        <v>57500</v>
      </c>
      <c r="Z1329" s="226"/>
      <c r="AA1329" s="241">
        <f t="shared" si="11"/>
        <v>0</v>
      </c>
      <c r="AB1329" s="237" t="s">
        <v>11053</v>
      </c>
    </row>
    <row r="1330" spans="1:28" ht="15" customHeight="1">
      <c r="A1330" s="109">
        <v>1321</v>
      </c>
      <c r="B1330" s="222" t="str">
        <f t="shared" si="10"/>
        <v>Klik Disini</v>
      </c>
      <c r="C1330" s="223" t="s">
        <v>11054</v>
      </c>
      <c r="D1330" s="223"/>
      <c r="E1330" s="223" t="s">
        <v>8374</v>
      </c>
      <c r="F1330" s="223" t="s">
        <v>11055</v>
      </c>
      <c r="G1330" s="223" t="s">
        <v>11056</v>
      </c>
      <c r="H1330" s="223" t="s">
        <v>841</v>
      </c>
      <c r="I1330" s="258" t="s">
        <v>446</v>
      </c>
      <c r="J1330" s="186" t="s">
        <v>373</v>
      </c>
      <c r="K1330" s="223"/>
      <c r="L1330" s="264"/>
      <c r="M1330" s="265"/>
      <c r="N1330" s="223" t="s">
        <v>449</v>
      </c>
      <c r="O1330" s="223" t="s">
        <v>3419</v>
      </c>
      <c r="P1330" s="260">
        <v>2007</v>
      </c>
      <c r="Q1330" s="260">
        <v>2018</v>
      </c>
      <c r="R1330" s="223" t="s">
        <v>3412</v>
      </c>
      <c r="S1330" s="223" t="s">
        <v>78</v>
      </c>
      <c r="T1330" s="223" t="s">
        <v>451</v>
      </c>
      <c r="U1330" s="261">
        <v>144</v>
      </c>
      <c r="V1330" s="86" t="s">
        <v>452</v>
      </c>
      <c r="W1330" s="223" t="s">
        <v>1375</v>
      </c>
      <c r="X1330" s="225" t="s">
        <v>11057</v>
      </c>
      <c r="Y1330" s="262">
        <v>56000</v>
      </c>
      <c r="Z1330" s="226"/>
      <c r="AA1330" s="241">
        <f t="shared" si="11"/>
        <v>0</v>
      </c>
      <c r="AB1330" s="237" t="s">
        <v>11058</v>
      </c>
    </row>
    <row r="1331" spans="1:28" ht="15" customHeight="1">
      <c r="A1331" s="109">
        <v>1322</v>
      </c>
      <c r="B1331" s="222" t="str">
        <f t="shared" si="10"/>
        <v>Klik Disini</v>
      </c>
      <c r="C1331" s="223" t="s">
        <v>11059</v>
      </c>
      <c r="D1331" s="223"/>
      <c r="E1331" s="223" t="s">
        <v>11060</v>
      </c>
      <c r="F1331" s="223" t="s">
        <v>11061</v>
      </c>
      <c r="G1331" s="223" t="s">
        <v>11062</v>
      </c>
      <c r="H1331" s="223" t="s">
        <v>333</v>
      </c>
      <c r="I1331" s="258" t="s">
        <v>592</v>
      </c>
      <c r="J1331" s="186" t="s">
        <v>332</v>
      </c>
      <c r="K1331" s="223"/>
      <c r="L1331" s="264"/>
      <c r="M1331" s="265"/>
      <c r="N1331" s="223"/>
      <c r="O1331" s="223"/>
      <c r="P1331" s="260">
        <v>2013</v>
      </c>
      <c r="Q1331" s="260">
        <v>2018</v>
      </c>
      <c r="R1331" s="223" t="s">
        <v>3412</v>
      </c>
      <c r="S1331" s="223" t="s">
        <v>78</v>
      </c>
      <c r="T1331" s="223"/>
      <c r="U1331" s="261">
        <v>108</v>
      </c>
      <c r="V1331" s="86" t="s">
        <v>452</v>
      </c>
      <c r="W1331" s="223" t="s">
        <v>2960</v>
      </c>
      <c r="X1331" s="225" t="s">
        <v>11063</v>
      </c>
      <c r="Y1331" s="262">
        <v>51000</v>
      </c>
      <c r="Z1331" s="226"/>
      <c r="AA1331" s="241">
        <f t="shared" si="11"/>
        <v>0</v>
      </c>
      <c r="AB1331" s="237" t="s">
        <v>11064</v>
      </c>
    </row>
    <row r="1332" spans="1:28" ht="15" customHeight="1">
      <c r="A1332" s="109">
        <v>1323</v>
      </c>
      <c r="B1332" s="222" t="str">
        <f t="shared" si="10"/>
        <v>Klik Disini</v>
      </c>
      <c r="C1332" s="223" t="s">
        <v>11065</v>
      </c>
      <c r="D1332" s="223"/>
      <c r="E1332" s="223" t="s">
        <v>8374</v>
      </c>
      <c r="F1332" s="223" t="s">
        <v>11066</v>
      </c>
      <c r="G1332" s="223" t="s">
        <v>11067</v>
      </c>
      <c r="H1332" s="223" t="s">
        <v>841</v>
      </c>
      <c r="I1332" s="258" t="s">
        <v>446</v>
      </c>
      <c r="J1332" s="186" t="s">
        <v>373</v>
      </c>
      <c r="K1332" s="223"/>
      <c r="L1332" s="264"/>
      <c r="M1332" s="265"/>
      <c r="N1332" s="223" t="s">
        <v>449</v>
      </c>
      <c r="O1332" s="223" t="s">
        <v>3419</v>
      </c>
      <c r="P1332" s="260">
        <v>2007</v>
      </c>
      <c r="Q1332" s="260">
        <v>2018</v>
      </c>
      <c r="R1332" s="223" t="s">
        <v>3412</v>
      </c>
      <c r="S1332" s="223" t="s">
        <v>78</v>
      </c>
      <c r="T1332" s="223" t="s">
        <v>451</v>
      </c>
      <c r="U1332" s="261">
        <v>112</v>
      </c>
      <c r="V1332" s="86" t="s">
        <v>452</v>
      </c>
      <c r="W1332" s="223" t="s">
        <v>11068</v>
      </c>
      <c r="X1332" s="225" t="s">
        <v>11069</v>
      </c>
      <c r="Y1332" s="262">
        <v>55000</v>
      </c>
      <c r="Z1332" s="226"/>
      <c r="AA1332" s="241">
        <f t="shared" si="11"/>
        <v>0</v>
      </c>
      <c r="AB1332" s="237" t="s">
        <v>11070</v>
      </c>
    </row>
    <row r="1333" spans="1:28" ht="15" customHeight="1">
      <c r="A1333" s="109">
        <v>1324</v>
      </c>
      <c r="B1333" s="222" t="str">
        <f t="shared" si="10"/>
        <v>Klik Disini</v>
      </c>
      <c r="C1333" s="223" t="s">
        <v>11071</v>
      </c>
      <c r="D1333" s="223"/>
      <c r="E1333" s="223" t="s">
        <v>3548</v>
      </c>
      <c r="F1333" s="223" t="s">
        <v>11072</v>
      </c>
      <c r="G1333" s="223" t="s">
        <v>11073</v>
      </c>
      <c r="H1333" s="223" t="s">
        <v>3473</v>
      </c>
      <c r="I1333" s="258" t="s">
        <v>446</v>
      </c>
      <c r="J1333" s="186" t="s">
        <v>345</v>
      </c>
      <c r="K1333" s="264"/>
      <c r="L1333" s="264"/>
      <c r="M1333" s="265"/>
      <c r="N1333" s="223" t="s">
        <v>449</v>
      </c>
      <c r="O1333" s="223" t="s">
        <v>3419</v>
      </c>
      <c r="P1333" s="260">
        <v>2008</v>
      </c>
      <c r="Q1333" s="260">
        <v>2018</v>
      </c>
      <c r="R1333" s="223" t="s">
        <v>3412</v>
      </c>
      <c r="S1333" s="223" t="s">
        <v>78</v>
      </c>
      <c r="T1333" s="223" t="s">
        <v>451</v>
      </c>
      <c r="U1333" s="261">
        <v>256</v>
      </c>
      <c r="V1333" s="86" t="s">
        <v>452</v>
      </c>
      <c r="W1333" s="223" t="s">
        <v>700</v>
      </c>
      <c r="X1333" s="225" t="s">
        <v>11074</v>
      </c>
      <c r="Y1333" s="262">
        <v>118000</v>
      </c>
      <c r="Z1333" s="226"/>
      <c r="AA1333" s="241">
        <f t="shared" si="11"/>
        <v>0</v>
      </c>
      <c r="AB1333" s="237" t="s">
        <v>11075</v>
      </c>
    </row>
    <row r="1334" spans="1:28" ht="15" customHeight="1">
      <c r="A1334" s="109">
        <v>1325</v>
      </c>
      <c r="B1334" s="222" t="str">
        <f t="shared" si="10"/>
        <v>Klik Disini</v>
      </c>
      <c r="C1334" s="223" t="s">
        <v>11076</v>
      </c>
      <c r="D1334" s="223"/>
      <c r="E1334" s="223" t="s">
        <v>9223</v>
      </c>
      <c r="F1334" s="223" t="s">
        <v>11077</v>
      </c>
      <c r="G1334" s="223" t="s">
        <v>11078</v>
      </c>
      <c r="H1334" s="223" t="s">
        <v>3912</v>
      </c>
      <c r="I1334" s="258" t="s">
        <v>446</v>
      </c>
      <c r="J1334" s="186" t="s">
        <v>367</v>
      </c>
      <c r="K1334" s="223" t="s">
        <v>447</v>
      </c>
      <c r="L1334" s="223"/>
      <c r="M1334" s="259" t="s">
        <v>447</v>
      </c>
      <c r="N1334" s="223" t="s">
        <v>449</v>
      </c>
      <c r="O1334" s="223" t="s">
        <v>3419</v>
      </c>
      <c r="P1334" s="260">
        <v>2005</v>
      </c>
      <c r="Q1334" s="260">
        <v>2018</v>
      </c>
      <c r="R1334" s="223" t="s">
        <v>3412</v>
      </c>
      <c r="S1334" s="223" t="s">
        <v>78</v>
      </c>
      <c r="T1334" s="223" t="s">
        <v>451</v>
      </c>
      <c r="U1334" s="261">
        <v>151</v>
      </c>
      <c r="V1334" s="86" t="s">
        <v>452</v>
      </c>
      <c r="W1334" s="223" t="s">
        <v>1873</v>
      </c>
      <c r="X1334" s="225" t="s">
        <v>11079</v>
      </c>
      <c r="Y1334" s="262">
        <v>64500</v>
      </c>
      <c r="Z1334" s="226"/>
      <c r="AA1334" s="241">
        <f t="shared" si="11"/>
        <v>0</v>
      </c>
      <c r="AB1334" s="237" t="s">
        <v>11080</v>
      </c>
    </row>
    <row r="1335" spans="1:28" ht="15" customHeight="1">
      <c r="A1335" s="109">
        <v>1326</v>
      </c>
      <c r="B1335" s="222" t="str">
        <f t="shared" si="10"/>
        <v>Klik Disini</v>
      </c>
      <c r="C1335" s="223" t="s">
        <v>11081</v>
      </c>
      <c r="D1335" s="223"/>
      <c r="E1335" s="223" t="s">
        <v>4885</v>
      </c>
      <c r="F1335" s="223" t="s">
        <v>11082</v>
      </c>
      <c r="G1335" s="223" t="s">
        <v>11083</v>
      </c>
      <c r="H1335" s="223" t="s">
        <v>3912</v>
      </c>
      <c r="I1335" s="258" t="s">
        <v>446</v>
      </c>
      <c r="J1335" s="186" t="s">
        <v>367</v>
      </c>
      <c r="K1335" s="223" t="s">
        <v>447</v>
      </c>
      <c r="L1335" s="223"/>
      <c r="M1335" s="259" t="s">
        <v>447</v>
      </c>
      <c r="N1335" s="223" t="s">
        <v>449</v>
      </c>
      <c r="O1335" s="223" t="s">
        <v>3419</v>
      </c>
      <c r="P1335" s="260">
        <v>2006</v>
      </c>
      <c r="Q1335" s="260">
        <v>2018</v>
      </c>
      <c r="R1335" s="223" t="s">
        <v>3412</v>
      </c>
      <c r="S1335" s="223" t="s">
        <v>78</v>
      </c>
      <c r="T1335" s="223" t="s">
        <v>451</v>
      </c>
      <c r="U1335" s="261">
        <v>208</v>
      </c>
      <c r="V1335" s="86" t="s">
        <v>452</v>
      </c>
      <c r="W1335" s="223" t="s">
        <v>1076</v>
      </c>
      <c r="X1335" s="225" t="s">
        <v>11084</v>
      </c>
      <c r="Y1335" s="262">
        <v>69000</v>
      </c>
      <c r="Z1335" s="226"/>
      <c r="AA1335" s="241">
        <f t="shared" si="11"/>
        <v>0</v>
      </c>
      <c r="AB1335" s="237" t="s">
        <v>11085</v>
      </c>
    </row>
    <row r="1336" spans="1:28" ht="15" customHeight="1">
      <c r="A1336" s="109">
        <v>1327</v>
      </c>
      <c r="B1336" s="222" t="str">
        <f t="shared" si="10"/>
        <v>Klik Disini</v>
      </c>
      <c r="C1336" s="223" t="s">
        <v>11086</v>
      </c>
      <c r="D1336" s="223"/>
      <c r="E1336" s="223" t="s">
        <v>11087</v>
      </c>
      <c r="F1336" s="223" t="s">
        <v>11088</v>
      </c>
      <c r="G1336" s="223" t="s">
        <v>11089</v>
      </c>
      <c r="H1336" s="223" t="s">
        <v>583</v>
      </c>
      <c r="I1336" s="258" t="s">
        <v>583</v>
      </c>
      <c r="J1336" s="186" t="s">
        <v>267</v>
      </c>
      <c r="K1336" s="223"/>
      <c r="L1336" s="264"/>
      <c r="M1336" s="265"/>
      <c r="N1336" s="223"/>
      <c r="O1336" s="223"/>
      <c r="P1336" s="260">
        <v>2009</v>
      </c>
      <c r="Q1336" s="260">
        <v>2018</v>
      </c>
      <c r="R1336" s="223" t="s">
        <v>3480</v>
      </c>
      <c r="S1336" s="223" t="s">
        <v>78</v>
      </c>
      <c r="T1336" s="223"/>
      <c r="U1336" s="261">
        <v>128</v>
      </c>
      <c r="V1336" s="86" t="s">
        <v>452</v>
      </c>
      <c r="W1336" s="223" t="s">
        <v>1076</v>
      </c>
      <c r="X1336" s="225" t="s">
        <v>11090</v>
      </c>
      <c r="Y1336" s="262">
        <v>53500</v>
      </c>
      <c r="Z1336" s="226"/>
      <c r="AA1336" s="241">
        <f t="shared" si="11"/>
        <v>0</v>
      </c>
      <c r="AB1336" s="237" t="s">
        <v>11091</v>
      </c>
    </row>
    <row r="1337" spans="1:28" ht="15" customHeight="1">
      <c r="A1337" s="109">
        <v>1328</v>
      </c>
      <c r="B1337" s="222" t="str">
        <f t="shared" si="10"/>
        <v>Klik Disini</v>
      </c>
      <c r="C1337" s="223" t="s">
        <v>11092</v>
      </c>
      <c r="D1337" s="223"/>
      <c r="E1337" s="223" t="s">
        <v>4134</v>
      </c>
      <c r="F1337" s="223" t="s">
        <v>11093</v>
      </c>
      <c r="G1337" s="223" t="s">
        <v>11094</v>
      </c>
      <c r="H1337" s="223" t="s">
        <v>3912</v>
      </c>
      <c r="I1337" s="258" t="s">
        <v>446</v>
      </c>
      <c r="J1337" s="186" t="s">
        <v>367</v>
      </c>
      <c r="K1337" s="264"/>
      <c r="L1337" s="264"/>
      <c r="M1337" s="265"/>
      <c r="N1337" s="223" t="s">
        <v>449</v>
      </c>
      <c r="O1337" s="223" t="s">
        <v>3419</v>
      </c>
      <c r="P1337" s="260">
        <v>2007</v>
      </c>
      <c r="Q1337" s="260">
        <v>2018</v>
      </c>
      <c r="R1337" s="223" t="s">
        <v>3412</v>
      </c>
      <c r="S1337" s="223" t="s">
        <v>78</v>
      </c>
      <c r="T1337" s="223" t="s">
        <v>451</v>
      </c>
      <c r="U1337" s="261">
        <v>368</v>
      </c>
      <c r="V1337" s="86" t="s">
        <v>452</v>
      </c>
      <c r="W1337" s="223" t="s">
        <v>1923</v>
      </c>
      <c r="X1337" s="225" t="s">
        <v>11095</v>
      </c>
      <c r="Y1337" s="262">
        <v>94000</v>
      </c>
      <c r="Z1337" s="226"/>
      <c r="AA1337" s="241">
        <f t="shared" si="11"/>
        <v>0</v>
      </c>
      <c r="AB1337" s="237" t="s">
        <v>11096</v>
      </c>
    </row>
    <row r="1338" spans="1:28" ht="15" customHeight="1">
      <c r="A1338" s="109">
        <v>1329</v>
      </c>
      <c r="B1338" s="222" t="str">
        <f t="shared" si="10"/>
        <v>Klik Disini</v>
      </c>
      <c r="C1338" s="223" t="s">
        <v>11097</v>
      </c>
      <c r="D1338" s="223"/>
      <c r="E1338" s="223" t="s">
        <v>9528</v>
      </c>
      <c r="F1338" s="223" t="s">
        <v>11098</v>
      </c>
      <c r="G1338" s="223" t="s">
        <v>11099</v>
      </c>
      <c r="H1338" s="223" t="s">
        <v>3912</v>
      </c>
      <c r="I1338" s="258" t="s">
        <v>446</v>
      </c>
      <c r="J1338" s="186" t="s">
        <v>367</v>
      </c>
      <c r="K1338" s="223"/>
      <c r="L1338" s="264"/>
      <c r="M1338" s="265"/>
      <c r="N1338" s="223" t="s">
        <v>449</v>
      </c>
      <c r="O1338" s="223" t="s">
        <v>3419</v>
      </c>
      <c r="P1338" s="260">
        <v>2009</v>
      </c>
      <c r="Q1338" s="260">
        <v>2018</v>
      </c>
      <c r="R1338" s="223" t="s">
        <v>3412</v>
      </c>
      <c r="S1338" s="223" t="s">
        <v>78</v>
      </c>
      <c r="T1338" s="223" t="s">
        <v>451</v>
      </c>
      <c r="U1338" s="261">
        <v>258</v>
      </c>
      <c r="V1338" s="86" t="s">
        <v>452</v>
      </c>
      <c r="W1338" s="223" t="s">
        <v>722</v>
      </c>
      <c r="X1338" s="225" t="s">
        <v>11100</v>
      </c>
      <c r="Y1338" s="262">
        <v>98000</v>
      </c>
      <c r="Z1338" s="226"/>
      <c r="AA1338" s="241">
        <f t="shared" si="11"/>
        <v>0</v>
      </c>
      <c r="AB1338" s="237" t="s">
        <v>11101</v>
      </c>
    </row>
    <row r="1339" spans="1:28" ht="15" customHeight="1">
      <c r="A1339" s="109">
        <v>1330</v>
      </c>
      <c r="B1339" s="222" t="str">
        <f t="shared" si="10"/>
        <v>Klik Disini</v>
      </c>
      <c r="C1339" s="223" t="s">
        <v>11102</v>
      </c>
      <c r="D1339" s="223"/>
      <c r="E1339" s="223" t="s">
        <v>11103</v>
      </c>
      <c r="F1339" s="223" t="s">
        <v>11104</v>
      </c>
      <c r="G1339" s="223" t="s">
        <v>11105</v>
      </c>
      <c r="H1339" s="223" t="s">
        <v>3912</v>
      </c>
      <c r="I1339" s="258" t="s">
        <v>446</v>
      </c>
      <c r="J1339" s="186" t="s">
        <v>367</v>
      </c>
      <c r="K1339" s="223" t="s">
        <v>447</v>
      </c>
      <c r="L1339" s="223"/>
      <c r="M1339" s="259" t="s">
        <v>447</v>
      </c>
      <c r="N1339" s="223" t="s">
        <v>449</v>
      </c>
      <c r="O1339" s="223" t="s">
        <v>3419</v>
      </c>
      <c r="P1339" s="260">
        <v>2016</v>
      </c>
      <c r="Q1339" s="260">
        <v>2018</v>
      </c>
      <c r="R1339" s="223" t="s">
        <v>3412</v>
      </c>
      <c r="S1339" s="223" t="s">
        <v>78</v>
      </c>
      <c r="T1339" s="223" t="s">
        <v>451</v>
      </c>
      <c r="U1339" s="261">
        <v>112</v>
      </c>
      <c r="V1339" s="86" t="s">
        <v>452</v>
      </c>
      <c r="W1339" s="223" t="s">
        <v>646</v>
      </c>
      <c r="X1339" s="225" t="s">
        <v>11106</v>
      </c>
      <c r="Y1339" s="262">
        <v>44000</v>
      </c>
      <c r="Z1339" s="226"/>
      <c r="AA1339" s="241">
        <f t="shared" si="11"/>
        <v>0</v>
      </c>
      <c r="AB1339" s="237" t="s">
        <v>11107</v>
      </c>
    </row>
    <row r="1340" spans="1:28" ht="15" customHeight="1">
      <c r="A1340" s="109">
        <v>1331</v>
      </c>
      <c r="B1340" s="222" t="str">
        <f t="shared" si="10"/>
        <v>Klik Disini</v>
      </c>
      <c r="C1340" s="223" t="s">
        <v>11108</v>
      </c>
      <c r="D1340" s="223"/>
      <c r="E1340" s="223" t="s">
        <v>11109</v>
      </c>
      <c r="F1340" s="223" t="s">
        <v>11110</v>
      </c>
      <c r="G1340" s="223" t="s">
        <v>11111</v>
      </c>
      <c r="H1340" s="223" t="s">
        <v>3912</v>
      </c>
      <c r="I1340" s="258" t="s">
        <v>446</v>
      </c>
      <c r="J1340" s="186" t="s">
        <v>367</v>
      </c>
      <c r="K1340" s="223" t="s">
        <v>447</v>
      </c>
      <c r="L1340" s="223"/>
      <c r="M1340" s="259" t="s">
        <v>447</v>
      </c>
      <c r="N1340" s="223" t="s">
        <v>449</v>
      </c>
      <c r="O1340" s="223" t="s">
        <v>3419</v>
      </c>
      <c r="P1340" s="260">
        <v>2008</v>
      </c>
      <c r="Q1340" s="260">
        <v>2018</v>
      </c>
      <c r="R1340" s="223" t="s">
        <v>3412</v>
      </c>
      <c r="S1340" s="223" t="s">
        <v>78</v>
      </c>
      <c r="T1340" s="223" t="s">
        <v>451</v>
      </c>
      <c r="U1340" s="261">
        <v>200</v>
      </c>
      <c r="V1340" s="86" t="s">
        <v>452</v>
      </c>
      <c r="W1340" s="223" t="s">
        <v>3962</v>
      </c>
      <c r="X1340" s="225" t="s">
        <v>11112</v>
      </c>
      <c r="Y1340" s="262">
        <v>76000</v>
      </c>
      <c r="Z1340" s="226"/>
      <c r="AA1340" s="241">
        <f t="shared" si="11"/>
        <v>0</v>
      </c>
      <c r="AB1340" s="237" t="s">
        <v>11113</v>
      </c>
    </row>
    <row r="1341" spans="1:28" ht="15" customHeight="1">
      <c r="A1341" s="109">
        <v>1332</v>
      </c>
      <c r="B1341" s="222" t="str">
        <f t="shared" si="10"/>
        <v>Klik Disini</v>
      </c>
      <c r="C1341" s="223" t="s">
        <v>11114</v>
      </c>
      <c r="D1341" s="223"/>
      <c r="E1341" s="223" t="s">
        <v>9061</v>
      </c>
      <c r="F1341" s="223" t="s">
        <v>11115</v>
      </c>
      <c r="G1341" s="223" t="s">
        <v>11116</v>
      </c>
      <c r="H1341" s="223" t="s">
        <v>3473</v>
      </c>
      <c r="I1341" s="258" t="s">
        <v>446</v>
      </c>
      <c r="J1341" s="186" t="s">
        <v>345</v>
      </c>
      <c r="K1341" s="223"/>
      <c r="L1341" s="264"/>
      <c r="M1341" s="265"/>
      <c r="N1341" s="223" t="s">
        <v>449</v>
      </c>
      <c r="O1341" s="223" t="s">
        <v>3419</v>
      </c>
      <c r="P1341" s="260">
        <v>2010</v>
      </c>
      <c r="Q1341" s="260">
        <v>2018</v>
      </c>
      <c r="R1341" s="223" t="s">
        <v>3412</v>
      </c>
      <c r="S1341" s="223" t="s">
        <v>78</v>
      </c>
      <c r="T1341" s="223" t="s">
        <v>451</v>
      </c>
      <c r="U1341" s="261">
        <v>136</v>
      </c>
      <c r="V1341" s="86" t="s">
        <v>452</v>
      </c>
      <c r="W1341" s="223" t="s">
        <v>1109</v>
      </c>
      <c r="X1341" s="225" t="s">
        <v>11117</v>
      </c>
      <c r="Y1341" s="262">
        <v>53500</v>
      </c>
      <c r="Z1341" s="226"/>
      <c r="AA1341" s="241">
        <f t="shared" si="11"/>
        <v>0</v>
      </c>
      <c r="AB1341" s="237" t="s">
        <v>11118</v>
      </c>
    </row>
    <row r="1342" spans="1:28" ht="15" customHeight="1">
      <c r="A1342" s="109">
        <v>1333</v>
      </c>
      <c r="B1342" s="222" t="str">
        <f t="shared" si="10"/>
        <v>Klik Disini</v>
      </c>
      <c r="C1342" s="223" t="s">
        <v>11119</v>
      </c>
      <c r="D1342" s="223"/>
      <c r="E1342" s="223" t="s">
        <v>3548</v>
      </c>
      <c r="F1342" s="223" t="s">
        <v>11120</v>
      </c>
      <c r="G1342" s="223" t="s">
        <v>11121</v>
      </c>
      <c r="H1342" s="223" t="s">
        <v>3532</v>
      </c>
      <c r="I1342" s="258" t="s">
        <v>446</v>
      </c>
      <c r="J1342" s="186" t="s">
        <v>345</v>
      </c>
      <c r="K1342" s="223"/>
      <c r="L1342" s="264"/>
      <c r="M1342" s="265"/>
      <c r="N1342" s="223" t="s">
        <v>449</v>
      </c>
      <c r="O1342" s="223" t="s">
        <v>3419</v>
      </c>
      <c r="P1342" s="260">
        <v>2009</v>
      </c>
      <c r="Q1342" s="260">
        <v>2018</v>
      </c>
      <c r="R1342" s="223" t="s">
        <v>3412</v>
      </c>
      <c r="S1342" s="223" t="s">
        <v>78</v>
      </c>
      <c r="T1342" s="223" t="s">
        <v>451</v>
      </c>
      <c r="U1342" s="261">
        <v>264</v>
      </c>
      <c r="V1342" s="86" t="s">
        <v>452</v>
      </c>
      <c r="W1342" s="223" t="s">
        <v>3720</v>
      </c>
      <c r="X1342" s="225" t="s">
        <v>11122</v>
      </c>
      <c r="Y1342" s="262">
        <v>120500</v>
      </c>
      <c r="Z1342" s="226"/>
      <c r="AA1342" s="241">
        <f t="shared" si="11"/>
        <v>0</v>
      </c>
      <c r="AB1342" s="237" t="s">
        <v>11123</v>
      </c>
    </row>
    <row r="1343" spans="1:28" ht="15" customHeight="1">
      <c r="A1343" s="109">
        <v>1334</v>
      </c>
      <c r="B1343" s="222" t="str">
        <f t="shared" si="10"/>
        <v>Klik Disini</v>
      </c>
      <c r="C1343" s="223" t="s">
        <v>11124</v>
      </c>
      <c r="D1343" s="223"/>
      <c r="E1343" s="223" t="s">
        <v>4134</v>
      </c>
      <c r="F1343" s="223" t="s">
        <v>11125</v>
      </c>
      <c r="G1343" s="223" t="s">
        <v>11126</v>
      </c>
      <c r="H1343" s="223" t="s">
        <v>3912</v>
      </c>
      <c r="I1343" s="258" t="s">
        <v>446</v>
      </c>
      <c r="J1343" s="186" t="s">
        <v>367</v>
      </c>
      <c r="K1343" s="223"/>
      <c r="L1343" s="264"/>
      <c r="M1343" s="265"/>
      <c r="N1343" s="223" t="s">
        <v>449</v>
      </c>
      <c r="O1343" s="223" t="s">
        <v>3419</v>
      </c>
      <c r="P1343" s="260">
        <v>2005</v>
      </c>
      <c r="Q1343" s="260">
        <v>2018</v>
      </c>
      <c r="R1343" s="223" t="s">
        <v>3412</v>
      </c>
      <c r="S1343" s="223" t="s">
        <v>78</v>
      </c>
      <c r="T1343" s="223" t="s">
        <v>451</v>
      </c>
      <c r="U1343" s="261">
        <v>211</v>
      </c>
      <c r="V1343" s="86" t="s">
        <v>452</v>
      </c>
      <c r="W1343" s="223" t="s">
        <v>1375</v>
      </c>
      <c r="X1343" s="225" t="s">
        <v>11127</v>
      </c>
      <c r="Y1343" s="262">
        <v>85500</v>
      </c>
      <c r="Z1343" s="226"/>
      <c r="AA1343" s="241">
        <f t="shared" si="11"/>
        <v>0</v>
      </c>
      <c r="AB1343" s="237" t="s">
        <v>11128</v>
      </c>
    </row>
    <row r="1344" spans="1:28" ht="15" customHeight="1">
      <c r="A1344" s="109">
        <v>1335</v>
      </c>
      <c r="B1344" s="222" t="str">
        <f t="shared" si="10"/>
        <v>Klik Disini</v>
      </c>
      <c r="C1344" s="223" t="s">
        <v>11129</v>
      </c>
      <c r="D1344" s="223"/>
      <c r="E1344" s="223" t="s">
        <v>3548</v>
      </c>
      <c r="F1344" s="223" t="s">
        <v>11130</v>
      </c>
      <c r="G1344" s="223" t="s">
        <v>11131</v>
      </c>
      <c r="H1344" s="223" t="s">
        <v>3532</v>
      </c>
      <c r="I1344" s="258" t="s">
        <v>446</v>
      </c>
      <c r="J1344" s="186" t="s">
        <v>345</v>
      </c>
      <c r="K1344" s="223"/>
      <c r="L1344" s="264"/>
      <c r="M1344" s="265"/>
      <c r="N1344" s="223" t="s">
        <v>449</v>
      </c>
      <c r="O1344" s="223" t="s">
        <v>3419</v>
      </c>
      <c r="P1344" s="260">
        <v>2009</v>
      </c>
      <c r="Q1344" s="260">
        <v>2018</v>
      </c>
      <c r="R1344" s="223" t="s">
        <v>3412</v>
      </c>
      <c r="S1344" s="223" t="s">
        <v>78</v>
      </c>
      <c r="T1344" s="223" t="s">
        <v>451</v>
      </c>
      <c r="U1344" s="261">
        <v>276</v>
      </c>
      <c r="V1344" s="86" t="s">
        <v>452</v>
      </c>
      <c r="W1344" s="223" t="s">
        <v>3506</v>
      </c>
      <c r="X1344" s="225" t="s">
        <v>11132</v>
      </c>
      <c r="Y1344" s="262">
        <v>122000</v>
      </c>
      <c r="Z1344" s="226"/>
      <c r="AA1344" s="241">
        <f t="shared" si="11"/>
        <v>0</v>
      </c>
      <c r="AB1344" s="237" t="s">
        <v>11133</v>
      </c>
    </row>
    <row r="1345" spans="1:28" ht="15" customHeight="1">
      <c r="A1345" s="109">
        <v>1336</v>
      </c>
      <c r="B1345" s="222" t="str">
        <f t="shared" si="10"/>
        <v>Klik Disini</v>
      </c>
      <c r="C1345" s="223" t="s">
        <v>11134</v>
      </c>
      <c r="D1345" s="223"/>
      <c r="E1345" s="223" t="s">
        <v>11135</v>
      </c>
      <c r="F1345" s="223" t="s">
        <v>11136</v>
      </c>
      <c r="G1345" s="223" t="s">
        <v>11137</v>
      </c>
      <c r="H1345" s="223" t="s">
        <v>3473</v>
      </c>
      <c r="I1345" s="258" t="s">
        <v>446</v>
      </c>
      <c r="J1345" s="186" t="s">
        <v>345</v>
      </c>
      <c r="K1345" s="223"/>
      <c r="L1345" s="264"/>
      <c r="M1345" s="265"/>
      <c r="N1345" s="223" t="s">
        <v>449</v>
      </c>
      <c r="O1345" s="223" t="s">
        <v>3419</v>
      </c>
      <c r="P1345" s="260">
        <v>2008</v>
      </c>
      <c r="Q1345" s="260">
        <v>2018</v>
      </c>
      <c r="R1345" s="223" t="s">
        <v>3412</v>
      </c>
      <c r="S1345" s="223" t="s">
        <v>78</v>
      </c>
      <c r="T1345" s="223" t="s">
        <v>451</v>
      </c>
      <c r="U1345" s="261">
        <v>161</v>
      </c>
      <c r="V1345" s="86" t="s">
        <v>452</v>
      </c>
      <c r="W1345" s="223" t="s">
        <v>6446</v>
      </c>
      <c r="X1345" s="225" t="s">
        <v>11138</v>
      </c>
      <c r="Y1345" s="262">
        <v>63000</v>
      </c>
      <c r="Z1345" s="226"/>
      <c r="AA1345" s="241">
        <f t="shared" si="11"/>
        <v>0</v>
      </c>
      <c r="AB1345" s="237" t="s">
        <v>11139</v>
      </c>
    </row>
    <row r="1346" spans="1:28" ht="15" customHeight="1">
      <c r="A1346" s="109">
        <v>1337</v>
      </c>
      <c r="B1346" s="222" t="str">
        <f t="shared" si="10"/>
        <v>Klik Disini</v>
      </c>
      <c r="C1346" s="223" t="s">
        <v>11140</v>
      </c>
      <c r="D1346" s="223"/>
      <c r="E1346" s="223" t="s">
        <v>10119</v>
      </c>
      <c r="F1346" s="223" t="s">
        <v>11141</v>
      </c>
      <c r="G1346" s="223" t="s">
        <v>11142</v>
      </c>
      <c r="H1346" s="223" t="s">
        <v>3912</v>
      </c>
      <c r="I1346" s="258" t="s">
        <v>446</v>
      </c>
      <c r="J1346" s="186" t="s">
        <v>367</v>
      </c>
      <c r="K1346" s="223" t="s">
        <v>447</v>
      </c>
      <c r="L1346" s="223"/>
      <c r="M1346" s="259" t="s">
        <v>447</v>
      </c>
      <c r="N1346" s="223" t="s">
        <v>449</v>
      </c>
      <c r="O1346" s="223" t="s">
        <v>3419</v>
      </c>
      <c r="P1346" s="260">
        <v>2006</v>
      </c>
      <c r="Q1346" s="260">
        <v>2018</v>
      </c>
      <c r="R1346" s="223" t="s">
        <v>3412</v>
      </c>
      <c r="S1346" s="223" t="s">
        <v>78</v>
      </c>
      <c r="T1346" s="223" t="s">
        <v>451</v>
      </c>
      <c r="U1346" s="261">
        <v>264</v>
      </c>
      <c r="V1346" s="86" t="s">
        <v>452</v>
      </c>
      <c r="W1346" s="223" t="s">
        <v>3867</v>
      </c>
      <c r="X1346" s="225" t="s">
        <v>11143</v>
      </c>
      <c r="Y1346" s="262">
        <v>88500</v>
      </c>
      <c r="Z1346" s="226"/>
      <c r="AA1346" s="241">
        <f t="shared" si="11"/>
        <v>0</v>
      </c>
      <c r="AB1346" s="237" t="s">
        <v>11144</v>
      </c>
    </row>
    <row r="1347" spans="1:28" ht="15" customHeight="1">
      <c r="A1347" s="109">
        <v>1338</v>
      </c>
      <c r="B1347" s="222" t="str">
        <f t="shared" si="10"/>
        <v>Klik Disini</v>
      </c>
      <c r="C1347" s="223" t="s">
        <v>11145</v>
      </c>
      <c r="D1347" s="223"/>
      <c r="E1347" s="223" t="s">
        <v>11146</v>
      </c>
      <c r="F1347" s="223" t="s">
        <v>11147</v>
      </c>
      <c r="G1347" s="223" t="s">
        <v>11148</v>
      </c>
      <c r="H1347" s="223" t="s">
        <v>3473</v>
      </c>
      <c r="I1347" s="258" t="s">
        <v>446</v>
      </c>
      <c r="J1347" s="186" t="s">
        <v>345</v>
      </c>
      <c r="K1347" s="223"/>
      <c r="L1347" s="264"/>
      <c r="M1347" s="265"/>
      <c r="N1347" s="223" t="s">
        <v>449</v>
      </c>
      <c r="O1347" s="223" t="s">
        <v>3419</v>
      </c>
      <c r="P1347" s="260">
        <v>2007</v>
      </c>
      <c r="Q1347" s="260">
        <v>2018</v>
      </c>
      <c r="R1347" s="223" t="s">
        <v>3412</v>
      </c>
      <c r="S1347" s="223" t="s">
        <v>78</v>
      </c>
      <c r="T1347" s="223" t="s">
        <v>451</v>
      </c>
      <c r="U1347" s="261">
        <v>358</v>
      </c>
      <c r="V1347" s="86" t="s">
        <v>452</v>
      </c>
      <c r="W1347" s="223" t="s">
        <v>4586</v>
      </c>
      <c r="X1347" s="225" t="s">
        <v>11149</v>
      </c>
      <c r="Y1347" s="262">
        <v>92500</v>
      </c>
      <c r="Z1347" s="226"/>
      <c r="AA1347" s="241">
        <f t="shared" si="11"/>
        <v>0</v>
      </c>
      <c r="AB1347" s="237" t="s">
        <v>11150</v>
      </c>
    </row>
    <row r="1348" spans="1:28" ht="15" customHeight="1">
      <c r="A1348" s="109">
        <v>1339</v>
      </c>
      <c r="B1348" s="222" t="str">
        <f t="shared" si="10"/>
        <v>Klik Disini</v>
      </c>
      <c r="C1348" s="223" t="s">
        <v>11151</v>
      </c>
      <c r="D1348" s="223"/>
      <c r="E1348" s="223" t="s">
        <v>11152</v>
      </c>
      <c r="F1348" s="223" t="s">
        <v>11153</v>
      </c>
      <c r="G1348" s="223" t="s">
        <v>11154</v>
      </c>
      <c r="H1348" s="223" t="s">
        <v>3473</v>
      </c>
      <c r="I1348" s="258" t="s">
        <v>446</v>
      </c>
      <c r="J1348" s="186" t="s">
        <v>345</v>
      </c>
      <c r="K1348" s="223"/>
      <c r="L1348" s="264"/>
      <c r="M1348" s="265"/>
      <c r="N1348" s="223" t="s">
        <v>449</v>
      </c>
      <c r="O1348" s="223" t="s">
        <v>3419</v>
      </c>
      <c r="P1348" s="260">
        <v>2003</v>
      </c>
      <c r="Q1348" s="260">
        <v>2018</v>
      </c>
      <c r="R1348" s="223" t="s">
        <v>3412</v>
      </c>
      <c r="S1348" s="223" t="s">
        <v>78</v>
      </c>
      <c r="T1348" s="223" t="s">
        <v>451</v>
      </c>
      <c r="U1348" s="261">
        <v>300</v>
      </c>
      <c r="V1348" s="86" t="s">
        <v>452</v>
      </c>
      <c r="W1348" s="223" t="s">
        <v>10633</v>
      </c>
      <c r="X1348" s="225" t="s">
        <v>11155</v>
      </c>
      <c r="Y1348" s="262">
        <v>101000</v>
      </c>
      <c r="Z1348" s="226"/>
      <c r="AA1348" s="241">
        <f t="shared" si="11"/>
        <v>0</v>
      </c>
      <c r="AB1348" s="237" t="s">
        <v>11156</v>
      </c>
    </row>
    <row r="1349" spans="1:28" ht="15" customHeight="1">
      <c r="A1349" s="109">
        <v>1340</v>
      </c>
      <c r="B1349" s="222" t="str">
        <f t="shared" si="10"/>
        <v>Klik Disini</v>
      </c>
      <c r="C1349" s="223" t="s">
        <v>11157</v>
      </c>
      <c r="D1349" s="223"/>
      <c r="E1349" s="223" t="s">
        <v>11158</v>
      </c>
      <c r="F1349" s="223" t="s">
        <v>11159</v>
      </c>
      <c r="G1349" s="223" t="s">
        <v>11160</v>
      </c>
      <c r="H1349" s="223" t="s">
        <v>3473</v>
      </c>
      <c r="I1349" s="258" t="s">
        <v>446</v>
      </c>
      <c r="J1349" s="186" t="s">
        <v>345</v>
      </c>
      <c r="K1349" s="223"/>
      <c r="L1349" s="264"/>
      <c r="M1349" s="265"/>
      <c r="N1349" s="223" t="s">
        <v>449</v>
      </c>
      <c r="O1349" s="223" t="s">
        <v>3419</v>
      </c>
      <c r="P1349" s="260">
        <v>2004</v>
      </c>
      <c r="Q1349" s="260">
        <v>2018</v>
      </c>
      <c r="R1349" s="223" t="s">
        <v>3412</v>
      </c>
      <c r="S1349" s="223" t="s">
        <v>78</v>
      </c>
      <c r="T1349" s="223" t="s">
        <v>451</v>
      </c>
      <c r="U1349" s="261">
        <v>291</v>
      </c>
      <c r="V1349" s="86" t="s">
        <v>452</v>
      </c>
      <c r="W1349" s="223" t="s">
        <v>524</v>
      </c>
      <c r="X1349" s="225" t="s">
        <v>11161</v>
      </c>
      <c r="Y1349" s="262">
        <v>99500</v>
      </c>
      <c r="Z1349" s="226"/>
      <c r="AA1349" s="241">
        <f t="shared" si="11"/>
        <v>0</v>
      </c>
      <c r="AB1349" s="237" t="s">
        <v>11162</v>
      </c>
    </row>
    <row r="1350" spans="1:28" ht="15" customHeight="1">
      <c r="A1350" s="109">
        <v>1341</v>
      </c>
      <c r="B1350" s="222" t="str">
        <f t="shared" si="10"/>
        <v>Klik Disini</v>
      </c>
      <c r="C1350" s="223" t="s">
        <v>11163</v>
      </c>
      <c r="D1350" s="223"/>
      <c r="E1350" s="223" t="s">
        <v>11164</v>
      </c>
      <c r="F1350" s="223" t="s">
        <v>11165</v>
      </c>
      <c r="G1350" s="223" t="s">
        <v>11166</v>
      </c>
      <c r="H1350" s="223" t="s">
        <v>3473</v>
      </c>
      <c r="I1350" s="258" t="s">
        <v>446</v>
      </c>
      <c r="J1350" s="186" t="s">
        <v>345</v>
      </c>
      <c r="K1350" s="223"/>
      <c r="L1350" s="264"/>
      <c r="M1350" s="265"/>
      <c r="N1350" s="223" t="s">
        <v>449</v>
      </c>
      <c r="O1350" s="223" t="s">
        <v>3419</v>
      </c>
      <c r="P1350" s="260">
        <v>2009</v>
      </c>
      <c r="Q1350" s="260">
        <v>2018</v>
      </c>
      <c r="R1350" s="223" t="s">
        <v>3412</v>
      </c>
      <c r="S1350" s="223" t="s">
        <v>78</v>
      </c>
      <c r="T1350" s="223" t="s">
        <v>451</v>
      </c>
      <c r="U1350" s="261">
        <v>224</v>
      </c>
      <c r="V1350" s="86" t="s">
        <v>452</v>
      </c>
      <c r="W1350" s="223" t="s">
        <v>4598</v>
      </c>
      <c r="X1350" s="225" t="s">
        <v>11167</v>
      </c>
      <c r="Y1350" s="262">
        <v>76000</v>
      </c>
      <c r="Z1350" s="226"/>
      <c r="AA1350" s="241">
        <f t="shared" si="11"/>
        <v>0</v>
      </c>
      <c r="AB1350" s="237" t="s">
        <v>11168</v>
      </c>
    </row>
    <row r="1351" spans="1:28" ht="15" customHeight="1">
      <c r="A1351" s="109">
        <v>1342</v>
      </c>
      <c r="B1351" s="222" t="str">
        <f t="shared" si="10"/>
        <v>Klik Disini</v>
      </c>
      <c r="C1351" s="223" t="s">
        <v>11169</v>
      </c>
      <c r="D1351" s="223"/>
      <c r="E1351" s="223" t="s">
        <v>10119</v>
      </c>
      <c r="F1351" s="223" t="s">
        <v>11170</v>
      </c>
      <c r="G1351" s="223" t="s">
        <v>11171</v>
      </c>
      <c r="H1351" s="223" t="s">
        <v>3912</v>
      </c>
      <c r="I1351" s="258" t="s">
        <v>446</v>
      </c>
      <c r="J1351" s="186" t="s">
        <v>367</v>
      </c>
      <c r="K1351" s="223"/>
      <c r="L1351" s="264"/>
      <c r="M1351" s="265"/>
      <c r="N1351" s="223" t="s">
        <v>449</v>
      </c>
      <c r="O1351" s="223" t="s">
        <v>3419</v>
      </c>
      <c r="P1351" s="260">
        <v>2005</v>
      </c>
      <c r="Q1351" s="260">
        <v>2018</v>
      </c>
      <c r="R1351" s="223" t="s">
        <v>3412</v>
      </c>
      <c r="S1351" s="223" t="s">
        <v>78</v>
      </c>
      <c r="T1351" s="223" t="s">
        <v>451</v>
      </c>
      <c r="U1351" s="261">
        <v>300</v>
      </c>
      <c r="V1351" s="86" t="s">
        <v>452</v>
      </c>
      <c r="W1351" s="223" t="s">
        <v>11172</v>
      </c>
      <c r="X1351" s="225" t="s">
        <v>11173</v>
      </c>
      <c r="Y1351" s="262">
        <v>98000</v>
      </c>
      <c r="Z1351" s="226"/>
      <c r="AA1351" s="241">
        <f t="shared" si="11"/>
        <v>0</v>
      </c>
      <c r="AB1351" s="237" t="s">
        <v>11174</v>
      </c>
    </row>
    <row r="1352" spans="1:28" ht="15" customHeight="1">
      <c r="A1352" s="109">
        <v>1343</v>
      </c>
      <c r="B1352" s="222" t="str">
        <f t="shared" si="10"/>
        <v>Klik Disini</v>
      </c>
      <c r="C1352" s="223" t="s">
        <v>11175</v>
      </c>
      <c r="D1352" s="223"/>
      <c r="E1352" s="223" t="s">
        <v>3548</v>
      </c>
      <c r="F1352" s="223" t="s">
        <v>11176</v>
      </c>
      <c r="G1352" s="223" t="s">
        <v>11177</v>
      </c>
      <c r="H1352" s="223" t="s">
        <v>3473</v>
      </c>
      <c r="I1352" s="258" t="s">
        <v>446</v>
      </c>
      <c r="J1352" s="186" t="s">
        <v>345</v>
      </c>
      <c r="K1352" s="264"/>
      <c r="L1352" s="264"/>
      <c r="M1352" s="259"/>
      <c r="N1352" s="223" t="s">
        <v>449</v>
      </c>
      <c r="O1352" s="223" t="s">
        <v>3419</v>
      </c>
      <c r="P1352" s="260">
        <v>2009</v>
      </c>
      <c r="Q1352" s="260">
        <v>2018</v>
      </c>
      <c r="R1352" s="223" t="s">
        <v>3412</v>
      </c>
      <c r="S1352" s="223" t="s">
        <v>78</v>
      </c>
      <c r="T1352" s="223" t="s">
        <v>451</v>
      </c>
      <c r="U1352" s="261">
        <v>371</v>
      </c>
      <c r="V1352" s="86" t="s">
        <v>452</v>
      </c>
      <c r="W1352" s="223" t="s">
        <v>1945</v>
      </c>
      <c r="X1352" s="225" t="s">
        <v>11178</v>
      </c>
      <c r="Y1352" s="262">
        <v>116500</v>
      </c>
      <c r="Z1352" s="226"/>
      <c r="AA1352" s="241">
        <f t="shared" si="11"/>
        <v>0</v>
      </c>
      <c r="AB1352" s="237" t="s">
        <v>11179</v>
      </c>
    </row>
    <row r="1353" spans="1:28" ht="15" customHeight="1">
      <c r="A1353" s="109">
        <v>1344</v>
      </c>
      <c r="B1353" s="222" t="str">
        <f t="shared" si="10"/>
        <v>Klik Disini</v>
      </c>
      <c r="C1353" s="223" t="s">
        <v>11180</v>
      </c>
      <c r="D1353" s="223"/>
      <c r="E1353" s="223" t="s">
        <v>11181</v>
      </c>
      <c r="F1353" s="223" t="s">
        <v>11182</v>
      </c>
      <c r="G1353" s="223" t="s">
        <v>11183</v>
      </c>
      <c r="H1353" s="223" t="s">
        <v>3912</v>
      </c>
      <c r="I1353" s="258" t="s">
        <v>446</v>
      </c>
      <c r="J1353" s="186" t="s">
        <v>367</v>
      </c>
      <c r="K1353" s="223"/>
      <c r="L1353" s="264"/>
      <c r="M1353" s="265"/>
      <c r="N1353" s="223" t="s">
        <v>449</v>
      </c>
      <c r="O1353" s="223" t="s">
        <v>3419</v>
      </c>
      <c r="P1353" s="260">
        <v>2008</v>
      </c>
      <c r="Q1353" s="260">
        <v>2018</v>
      </c>
      <c r="R1353" s="223" t="s">
        <v>3412</v>
      </c>
      <c r="S1353" s="223" t="s">
        <v>78</v>
      </c>
      <c r="T1353" s="223" t="s">
        <v>451</v>
      </c>
      <c r="U1353" s="261">
        <v>128</v>
      </c>
      <c r="V1353" s="86" t="s">
        <v>452</v>
      </c>
      <c r="W1353" s="223" t="s">
        <v>2790</v>
      </c>
      <c r="X1353" s="225" t="s">
        <v>11184</v>
      </c>
      <c r="Y1353" s="262">
        <v>60500</v>
      </c>
      <c r="Z1353" s="226"/>
      <c r="AA1353" s="241">
        <f t="shared" si="11"/>
        <v>0</v>
      </c>
      <c r="AB1353" s="237" t="s">
        <v>11185</v>
      </c>
    </row>
    <row r="1354" spans="1:28" ht="15" customHeight="1">
      <c r="A1354" s="109">
        <v>1345</v>
      </c>
      <c r="B1354" s="222" t="str">
        <f t="shared" si="10"/>
        <v>Klik Disini</v>
      </c>
      <c r="C1354" s="223" t="s">
        <v>11186</v>
      </c>
      <c r="D1354" s="223"/>
      <c r="E1354" s="223" t="s">
        <v>11187</v>
      </c>
      <c r="F1354" s="223" t="s">
        <v>11188</v>
      </c>
      <c r="G1354" s="223" t="s">
        <v>11189</v>
      </c>
      <c r="H1354" s="223" t="s">
        <v>3912</v>
      </c>
      <c r="I1354" s="258" t="s">
        <v>446</v>
      </c>
      <c r="J1354" s="186" t="s">
        <v>367</v>
      </c>
      <c r="K1354" s="223" t="s">
        <v>447</v>
      </c>
      <c r="L1354" s="223"/>
      <c r="M1354" s="259" t="s">
        <v>447</v>
      </c>
      <c r="N1354" s="223" t="s">
        <v>449</v>
      </c>
      <c r="O1354" s="223" t="s">
        <v>3419</v>
      </c>
      <c r="P1354" s="260">
        <v>2015</v>
      </c>
      <c r="Q1354" s="260">
        <v>2018</v>
      </c>
      <c r="R1354" s="223" t="s">
        <v>3412</v>
      </c>
      <c r="S1354" s="223" t="s">
        <v>78</v>
      </c>
      <c r="T1354" s="223" t="s">
        <v>451</v>
      </c>
      <c r="U1354" s="261">
        <v>200</v>
      </c>
      <c r="V1354" s="86" t="s">
        <v>452</v>
      </c>
      <c r="W1354" s="223" t="s">
        <v>6258</v>
      </c>
      <c r="X1354" s="225" t="s">
        <v>11190</v>
      </c>
      <c r="Y1354" s="262">
        <v>53000</v>
      </c>
      <c r="Z1354" s="226"/>
      <c r="AA1354" s="241">
        <f t="shared" si="11"/>
        <v>0</v>
      </c>
      <c r="AB1354" s="237" t="s">
        <v>11191</v>
      </c>
    </row>
    <row r="1355" spans="1:28" ht="15" customHeight="1">
      <c r="A1355" s="109">
        <v>1346</v>
      </c>
      <c r="B1355" s="222" t="str">
        <f t="shared" si="10"/>
        <v>Klik Disini</v>
      </c>
      <c r="C1355" s="223" t="s">
        <v>11192</v>
      </c>
      <c r="D1355" s="223"/>
      <c r="E1355" s="223" t="s">
        <v>11193</v>
      </c>
      <c r="F1355" s="223" t="s">
        <v>11194</v>
      </c>
      <c r="G1355" s="223" t="s">
        <v>11195</v>
      </c>
      <c r="H1355" s="223" t="s">
        <v>3473</v>
      </c>
      <c r="I1355" s="258" t="s">
        <v>446</v>
      </c>
      <c r="J1355" s="186" t="s">
        <v>345</v>
      </c>
      <c r="K1355" s="223"/>
      <c r="L1355" s="264"/>
      <c r="M1355" s="265"/>
      <c r="N1355" s="223" t="s">
        <v>449</v>
      </c>
      <c r="O1355" s="223" t="s">
        <v>3419</v>
      </c>
      <c r="P1355" s="260">
        <v>2005</v>
      </c>
      <c r="Q1355" s="260">
        <v>2018</v>
      </c>
      <c r="R1355" s="223" t="s">
        <v>3412</v>
      </c>
      <c r="S1355" s="223" t="s">
        <v>78</v>
      </c>
      <c r="T1355" s="223" t="s">
        <v>451</v>
      </c>
      <c r="U1355" s="261">
        <v>108</v>
      </c>
      <c r="V1355" s="86" t="s">
        <v>452</v>
      </c>
      <c r="W1355" s="223" t="s">
        <v>1859</v>
      </c>
      <c r="X1355" s="225" t="s">
        <v>11196</v>
      </c>
      <c r="Y1355" s="262">
        <v>55000</v>
      </c>
      <c r="Z1355" s="226"/>
      <c r="AA1355" s="241">
        <f t="shared" si="11"/>
        <v>0</v>
      </c>
      <c r="AB1355" s="237" t="s">
        <v>11197</v>
      </c>
    </row>
    <row r="1356" spans="1:28" ht="15" customHeight="1">
      <c r="A1356" s="109">
        <v>1347</v>
      </c>
      <c r="B1356" s="222" t="str">
        <f t="shared" si="10"/>
        <v>Klik Disini</v>
      </c>
      <c r="C1356" s="223" t="s">
        <v>11198</v>
      </c>
      <c r="D1356" s="223"/>
      <c r="E1356" s="223" t="s">
        <v>3548</v>
      </c>
      <c r="F1356" s="223" t="s">
        <v>11199</v>
      </c>
      <c r="G1356" s="223" t="s">
        <v>11200</v>
      </c>
      <c r="H1356" s="223" t="s">
        <v>3473</v>
      </c>
      <c r="I1356" s="258" t="s">
        <v>446</v>
      </c>
      <c r="J1356" s="186" t="s">
        <v>345</v>
      </c>
      <c r="K1356" s="223"/>
      <c r="L1356" s="264"/>
      <c r="M1356" s="265"/>
      <c r="N1356" s="223" t="s">
        <v>449</v>
      </c>
      <c r="O1356" s="223" t="s">
        <v>3419</v>
      </c>
      <c r="P1356" s="260">
        <v>2008</v>
      </c>
      <c r="Q1356" s="260">
        <v>2018</v>
      </c>
      <c r="R1356" s="223" t="s">
        <v>3412</v>
      </c>
      <c r="S1356" s="223" t="s">
        <v>78</v>
      </c>
      <c r="T1356" s="223" t="s">
        <v>451</v>
      </c>
      <c r="U1356" s="261">
        <v>204</v>
      </c>
      <c r="V1356" s="86" t="s">
        <v>452</v>
      </c>
      <c r="W1356" s="223" t="s">
        <v>917</v>
      </c>
      <c r="X1356" s="225" t="s">
        <v>11201</v>
      </c>
      <c r="Y1356" s="262">
        <v>95500</v>
      </c>
      <c r="Z1356" s="226"/>
      <c r="AA1356" s="241">
        <f t="shared" si="11"/>
        <v>0</v>
      </c>
      <c r="AB1356" s="237" t="s">
        <v>11202</v>
      </c>
    </row>
    <row r="1357" spans="1:28" ht="15" customHeight="1">
      <c r="A1357" s="109">
        <v>1348</v>
      </c>
      <c r="B1357" s="222" t="str">
        <f t="shared" si="10"/>
        <v>Klik Disini</v>
      </c>
      <c r="C1357" s="223" t="s">
        <v>11203</v>
      </c>
      <c r="D1357" s="223"/>
      <c r="E1357" s="223" t="s">
        <v>11204</v>
      </c>
      <c r="F1357" s="223" t="s">
        <v>11205</v>
      </c>
      <c r="G1357" s="223" t="s">
        <v>11206</v>
      </c>
      <c r="H1357" s="223" t="s">
        <v>3499</v>
      </c>
      <c r="I1357" s="258" t="s">
        <v>446</v>
      </c>
      <c r="J1357" s="186" t="s">
        <v>385</v>
      </c>
      <c r="K1357" s="223"/>
      <c r="L1357" s="264"/>
      <c r="M1357" s="265"/>
      <c r="N1357" s="223" t="s">
        <v>449</v>
      </c>
      <c r="O1357" s="223" t="s">
        <v>3419</v>
      </c>
      <c r="P1357" s="260">
        <v>2006</v>
      </c>
      <c r="Q1357" s="260">
        <v>2018</v>
      </c>
      <c r="R1357" s="223" t="s">
        <v>3412</v>
      </c>
      <c r="S1357" s="223" t="s">
        <v>78</v>
      </c>
      <c r="T1357" s="223" t="s">
        <v>451</v>
      </c>
      <c r="U1357" s="261">
        <v>402</v>
      </c>
      <c r="V1357" s="86" t="s">
        <v>452</v>
      </c>
      <c r="W1357" s="223" t="s">
        <v>2602</v>
      </c>
      <c r="X1357" s="225" t="s">
        <v>11207</v>
      </c>
      <c r="Y1357" s="262">
        <v>132000</v>
      </c>
      <c r="Z1357" s="226"/>
      <c r="AA1357" s="241">
        <f t="shared" si="11"/>
        <v>0</v>
      </c>
      <c r="AB1357" s="237" t="s">
        <v>11208</v>
      </c>
    </row>
    <row r="1358" spans="1:28" ht="15" customHeight="1">
      <c r="A1358" s="109">
        <v>1349</v>
      </c>
      <c r="B1358" s="222" t="str">
        <f t="shared" si="10"/>
        <v>Klik Disini</v>
      </c>
      <c r="C1358" s="223" t="s">
        <v>11209</v>
      </c>
      <c r="D1358" s="223"/>
      <c r="E1358" s="223" t="s">
        <v>3548</v>
      </c>
      <c r="F1358" s="223" t="s">
        <v>11210</v>
      </c>
      <c r="G1358" s="223" t="s">
        <v>11211</v>
      </c>
      <c r="H1358" s="223" t="s">
        <v>3473</v>
      </c>
      <c r="I1358" s="258" t="s">
        <v>446</v>
      </c>
      <c r="J1358" s="186" t="s">
        <v>345</v>
      </c>
      <c r="K1358" s="223"/>
      <c r="L1358" s="264"/>
      <c r="M1358" s="265"/>
      <c r="N1358" s="223" t="s">
        <v>449</v>
      </c>
      <c r="O1358" s="223" t="s">
        <v>3419</v>
      </c>
      <c r="P1358" s="260">
        <v>2007</v>
      </c>
      <c r="Q1358" s="260">
        <v>2018</v>
      </c>
      <c r="R1358" s="223" t="s">
        <v>3412</v>
      </c>
      <c r="S1358" s="223" t="s">
        <v>78</v>
      </c>
      <c r="T1358" s="223" t="s">
        <v>451</v>
      </c>
      <c r="U1358" s="261">
        <v>432</v>
      </c>
      <c r="V1358" s="86" t="s">
        <v>452</v>
      </c>
      <c r="W1358" s="223" t="s">
        <v>9004</v>
      </c>
      <c r="X1358" s="225" t="s">
        <v>11212</v>
      </c>
      <c r="Y1358" s="262">
        <v>147000</v>
      </c>
      <c r="Z1358" s="226"/>
      <c r="AA1358" s="241">
        <f t="shared" si="11"/>
        <v>0</v>
      </c>
      <c r="AB1358" s="237" t="s">
        <v>11213</v>
      </c>
    </row>
    <row r="1359" spans="1:28" ht="15" customHeight="1">
      <c r="A1359" s="109">
        <v>1350</v>
      </c>
      <c r="B1359" s="222" t="str">
        <f t="shared" si="10"/>
        <v>Klik Disini</v>
      </c>
      <c r="C1359" s="223" t="s">
        <v>11214</v>
      </c>
      <c r="D1359" s="223"/>
      <c r="E1359" s="223" t="s">
        <v>4826</v>
      </c>
      <c r="F1359" s="223" t="s">
        <v>11215</v>
      </c>
      <c r="G1359" s="223" t="s">
        <v>11216</v>
      </c>
      <c r="H1359" s="223" t="s">
        <v>3912</v>
      </c>
      <c r="I1359" s="258" t="s">
        <v>446</v>
      </c>
      <c r="J1359" s="186" t="s">
        <v>367</v>
      </c>
      <c r="K1359" s="223" t="s">
        <v>447</v>
      </c>
      <c r="L1359" s="223"/>
      <c r="M1359" s="259" t="s">
        <v>447</v>
      </c>
      <c r="N1359" s="223" t="s">
        <v>449</v>
      </c>
      <c r="O1359" s="223" t="s">
        <v>3419</v>
      </c>
      <c r="P1359" s="260">
        <v>2009</v>
      </c>
      <c r="Q1359" s="260">
        <v>2018</v>
      </c>
      <c r="R1359" s="223" t="s">
        <v>3412</v>
      </c>
      <c r="S1359" s="223" t="s">
        <v>78</v>
      </c>
      <c r="T1359" s="223" t="s">
        <v>451</v>
      </c>
      <c r="U1359" s="261">
        <v>127</v>
      </c>
      <c r="V1359" s="86" t="s">
        <v>452</v>
      </c>
      <c r="W1359" s="223" t="s">
        <v>1049</v>
      </c>
      <c r="X1359" s="225" t="s">
        <v>11217</v>
      </c>
      <c r="Y1359" s="262">
        <v>47000</v>
      </c>
      <c r="Z1359" s="226"/>
      <c r="AA1359" s="241">
        <f t="shared" si="11"/>
        <v>0</v>
      </c>
      <c r="AB1359" s="237" t="s">
        <v>11218</v>
      </c>
    </row>
    <row r="1360" spans="1:28" ht="15" customHeight="1">
      <c r="A1360" s="109">
        <v>1351</v>
      </c>
      <c r="B1360" s="222" t="str">
        <f t="shared" si="10"/>
        <v>Klik Disini</v>
      </c>
      <c r="C1360" s="223" t="s">
        <v>11219</v>
      </c>
      <c r="D1360" s="223"/>
      <c r="E1360" s="223" t="s">
        <v>3529</v>
      </c>
      <c r="F1360" s="223" t="s">
        <v>11220</v>
      </c>
      <c r="G1360" s="223" t="s">
        <v>11221</v>
      </c>
      <c r="H1360" s="223" t="s">
        <v>3473</v>
      </c>
      <c r="I1360" s="258" t="s">
        <v>446</v>
      </c>
      <c r="J1360" s="186" t="s">
        <v>345</v>
      </c>
      <c r="K1360" s="223"/>
      <c r="L1360" s="264"/>
      <c r="M1360" s="265"/>
      <c r="N1360" s="223" t="s">
        <v>449</v>
      </c>
      <c r="O1360" s="223" t="s">
        <v>3419</v>
      </c>
      <c r="P1360" s="260">
        <v>2010</v>
      </c>
      <c r="Q1360" s="260">
        <v>2018</v>
      </c>
      <c r="R1360" s="223" t="s">
        <v>3412</v>
      </c>
      <c r="S1360" s="223" t="s">
        <v>78</v>
      </c>
      <c r="T1360" s="223" t="s">
        <v>451</v>
      </c>
      <c r="U1360" s="261">
        <v>223</v>
      </c>
      <c r="V1360" s="86" t="s">
        <v>452</v>
      </c>
      <c r="W1360" s="223" t="s">
        <v>2657</v>
      </c>
      <c r="X1360" s="225" t="s">
        <v>11222</v>
      </c>
      <c r="Y1360" s="262">
        <v>73000</v>
      </c>
      <c r="Z1360" s="226"/>
      <c r="AA1360" s="241">
        <f t="shared" si="11"/>
        <v>0</v>
      </c>
      <c r="AB1360" s="237" t="s">
        <v>11223</v>
      </c>
    </row>
    <row r="1361" spans="1:28" ht="15" customHeight="1">
      <c r="A1361" s="109">
        <v>1352</v>
      </c>
      <c r="B1361" s="222" t="str">
        <f t="shared" si="10"/>
        <v>Klik Disini</v>
      </c>
      <c r="C1361" s="223" t="s">
        <v>11224</v>
      </c>
      <c r="D1361" s="223"/>
      <c r="E1361" s="223" t="s">
        <v>11225</v>
      </c>
      <c r="F1361" s="223" t="s">
        <v>11226</v>
      </c>
      <c r="G1361" s="223" t="s">
        <v>11227</v>
      </c>
      <c r="H1361" s="223" t="s">
        <v>262</v>
      </c>
      <c r="I1361" s="258" t="s">
        <v>446</v>
      </c>
      <c r="J1361" s="186" t="s">
        <v>375</v>
      </c>
      <c r="K1361" s="264"/>
      <c r="L1361" s="264"/>
      <c r="M1361" s="259"/>
      <c r="N1361" s="223" t="s">
        <v>449</v>
      </c>
      <c r="O1361" s="223" t="s">
        <v>3419</v>
      </c>
      <c r="P1361" s="260">
        <v>2008</v>
      </c>
      <c r="Q1361" s="260">
        <v>2018</v>
      </c>
      <c r="R1361" s="223" t="s">
        <v>3412</v>
      </c>
      <c r="S1361" s="223" t="s">
        <v>78</v>
      </c>
      <c r="T1361" s="223" t="s">
        <v>451</v>
      </c>
      <c r="U1361" s="261">
        <v>80</v>
      </c>
      <c r="V1361" s="86" t="s">
        <v>452</v>
      </c>
      <c r="W1361" s="223" t="s">
        <v>632</v>
      </c>
      <c r="X1361" s="225" t="s">
        <v>11228</v>
      </c>
      <c r="Y1361" s="262">
        <v>66000</v>
      </c>
      <c r="Z1361" s="226"/>
      <c r="AA1361" s="241">
        <f t="shared" si="11"/>
        <v>0</v>
      </c>
      <c r="AB1361" s="237" t="s">
        <v>11229</v>
      </c>
    </row>
    <row r="1362" spans="1:28" ht="15" customHeight="1">
      <c r="A1362" s="109">
        <v>1353</v>
      </c>
      <c r="B1362" s="222" t="str">
        <f t="shared" si="10"/>
        <v>Klik Disini</v>
      </c>
      <c r="C1362" s="223" t="s">
        <v>11230</v>
      </c>
      <c r="D1362" s="223"/>
      <c r="E1362" s="223" t="s">
        <v>11231</v>
      </c>
      <c r="F1362" s="223" t="s">
        <v>11232</v>
      </c>
      <c r="G1362" s="223" t="s">
        <v>11233</v>
      </c>
      <c r="H1362" s="223" t="s">
        <v>3473</v>
      </c>
      <c r="I1362" s="258" t="s">
        <v>446</v>
      </c>
      <c r="J1362" s="186" t="s">
        <v>345</v>
      </c>
      <c r="K1362" s="223"/>
      <c r="L1362" s="264"/>
      <c r="M1362" s="265"/>
      <c r="N1362" s="223" t="s">
        <v>449</v>
      </c>
      <c r="O1362" s="223" t="s">
        <v>3419</v>
      </c>
      <c r="P1362" s="260">
        <v>2007</v>
      </c>
      <c r="Q1362" s="260">
        <v>2018</v>
      </c>
      <c r="R1362" s="223" t="s">
        <v>3412</v>
      </c>
      <c r="S1362" s="223" t="s">
        <v>78</v>
      </c>
      <c r="T1362" s="223" t="s">
        <v>451</v>
      </c>
      <c r="U1362" s="261">
        <v>128</v>
      </c>
      <c r="V1362" s="86" t="s">
        <v>452</v>
      </c>
      <c r="W1362" s="223" t="s">
        <v>3881</v>
      </c>
      <c r="X1362" s="225" t="s">
        <v>11234</v>
      </c>
      <c r="Y1362" s="262">
        <v>55000</v>
      </c>
      <c r="Z1362" s="226"/>
      <c r="AA1362" s="241">
        <f t="shared" si="11"/>
        <v>0</v>
      </c>
      <c r="AB1362" s="237" t="s">
        <v>11235</v>
      </c>
    </row>
    <row r="1363" spans="1:28" ht="15" customHeight="1">
      <c r="A1363" s="109">
        <v>1354</v>
      </c>
      <c r="B1363" s="222" t="str">
        <f t="shared" si="10"/>
        <v>Klik Disini</v>
      </c>
      <c r="C1363" s="223" t="s">
        <v>11236</v>
      </c>
      <c r="D1363" s="223"/>
      <c r="E1363" s="223" t="s">
        <v>11225</v>
      </c>
      <c r="F1363" s="223" t="s">
        <v>11237</v>
      </c>
      <c r="G1363" s="223" t="s">
        <v>11238</v>
      </c>
      <c r="H1363" s="223" t="s">
        <v>262</v>
      </c>
      <c r="I1363" s="258" t="s">
        <v>446</v>
      </c>
      <c r="J1363" s="186" t="s">
        <v>375</v>
      </c>
      <c r="K1363" s="223"/>
      <c r="L1363" s="264"/>
      <c r="M1363" s="265"/>
      <c r="N1363" s="223" t="s">
        <v>449</v>
      </c>
      <c r="O1363" s="223" t="s">
        <v>3419</v>
      </c>
      <c r="P1363" s="260">
        <v>2008</v>
      </c>
      <c r="Q1363" s="260">
        <v>2018</v>
      </c>
      <c r="R1363" s="223" t="s">
        <v>3412</v>
      </c>
      <c r="S1363" s="223" t="s">
        <v>78</v>
      </c>
      <c r="T1363" s="223" t="s">
        <v>451</v>
      </c>
      <c r="U1363" s="261">
        <v>72</v>
      </c>
      <c r="V1363" s="86" t="s">
        <v>452</v>
      </c>
      <c r="W1363" s="223" t="s">
        <v>4754</v>
      </c>
      <c r="X1363" s="225" t="s">
        <v>11239</v>
      </c>
      <c r="Y1363" s="262">
        <v>63000</v>
      </c>
      <c r="Z1363" s="226"/>
      <c r="AA1363" s="241">
        <f t="shared" si="11"/>
        <v>0</v>
      </c>
      <c r="AB1363" s="237" t="s">
        <v>11240</v>
      </c>
    </row>
    <row r="1364" spans="1:28" ht="15" customHeight="1">
      <c r="A1364" s="109">
        <v>1355</v>
      </c>
      <c r="B1364" s="222" t="str">
        <f t="shared" si="10"/>
        <v>Klik Disini</v>
      </c>
      <c r="C1364" s="223" t="s">
        <v>11241</v>
      </c>
      <c r="D1364" s="223"/>
      <c r="E1364" s="223" t="s">
        <v>11242</v>
      </c>
      <c r="F1364" s="223" t="s">
        <v>11243</v>
      </c>
      <c r="G1364" s="223" t="s">
        <v>11244</v>
      </c>
      <c r="H1364" s="223" t="s">
        <v>630</v>
      </c>
      <c r="I1364" s="258" t="s">
        <v>581</v>
      </c>
      <c r="J1364" s="186" t="s">
        <v>271</v>
      </c>
      <c r="K1364" s="264"/>
      <c r="L1364" s="264"/>
      <c r="M1364" s="265"/>
      <c r="N1364" s="223" t="s">
        <v>449</v>
      </c>
      <c r="O1364" s="223" t="s">
        <v>3419</v>
      </c>
      <c r="P1364" s="260">
        <v>2008</v>
      </c>
      <c r="Q1364" s="260">
        <v>2018</v>
      </c>
      <c r="R1364" s="223" t="s">
        <v>3412</v>
      </c>
      <c r="S1364" s="223" t="s">
        <v>78</v>
      </c>
      <c r="T1364" s="223" t="s">
        <v>451</v>
      </c>
      <c r="U1364" s="261">
        <v>277</v>
      </c>
      <c r="V1364" s="86" t="s">
        <v>452</v>
      </c>
      <c r="W1364" s="223" t="s">
        <v>655</v>
      </c>
      <c r="X1364" s="225" t="s">
        <v>11245</v>
      </c>
      <c r="Y1364" s="262">
        <v>84500</v>
      </c>
      <c r="Z1364" s="226"/>
      <c r="AA1364" s="241">
        <f t="shared" si="11"/>
        <v>0</v>
      </c>
      <c r="AB1364" s="237" t="s">
        <v>11246</v>
      </c>
    </row>
    <row r="1365" spans="1:28" ht="15" customHeight="1">
      <c r="A1365" s="109">
        <v>1356</v>
      </c>
      <c r="B1365" s="222" t="str">
        <f t="shared" si="10"/>
        <v>Klik Disini</v>
      </c>
      <c r="C1365" s="223" t="s">
        <v>11247</v>
      </c>
      <c r="D1365" s="223"/>
      <c r="E1365" s="223" t="s">
        <v>9302</v>
      </c>
      <c r="F1365" s="223" t="s">
        <v>11248</v>
      </c>
      <c r="G1365" s="223" t="s">
        <v>11249</v>
      </c>
      <c r="H1365" s="223" t="s">
        <v>344</v>
      </c>
      <c r="I1365" s="258" t="s">
        <v>446</v>
      </c>
      <c r="J1365" s="186" t="s">
        <v>343</v>
      </c>
      <c r="K1365" s="223"/>
      <c r="L1365" s="264"/>
      <c r="M1365" s="265"/>
      <c r="N1365" s="223" t="s">
        <v>449</v>
      </c>
      <c r="O1365" s="223" t="s">
        <v>3419</v>
      </c>
      <c r="P1365" s="260">
        <v>2005</v>
      </c>
      <c r="Q1365" s="260">
        <v>2018</v>
      </c>
      <c r="R1365" s="223" t="s">
        <v>3412</v>
      </c>
      <c r="S1365" s="223" t="s">
        <v>78</v>
      </c>
      <c r="T1365" s="223" t="s">
        <v>451</v>
      </c>
      <c r="U1365" s="261">
        <v>232</v>
      </c>
      <c r="V1365" s="86" t="s">
        <v>452</v>
      </c>
      <c r="W1365" s="223" t="s">
        <v>5720</v>
      </c>
      <c r="X1365" s="225" t="s">
        <v>11250</v>
      </c>
      <c r="Y1365" s="262">
        <v>76000</v>
      </c>
      <c r="Z1365" s="226"/>
      <c r="AA1365" s="241">
        <f t="shared" si="11"/>
        <v>0</v>
      </c>
      <c r="AB1365" s="237" t="s">
        <v>11251</v>
      </c>
    </row>
    <row r="1366" spans="1:28" ht="15" customHeight="1">
      <c r="A1366" s="109">
        <v>1357</v>
      </c>
      <c r="B1366" s="222" t="str">
        <f t="shared" si="10"/>
        <v>Klik Disini</v>
      </c>
      <c r="C1366" s="223" t="s">
        <v>11252</v>
      </c>
      <c r="D1366" s="223"/>
      <c r="E1366" s="223" t="s">
        <v>9195</v>
      </c>
      <c r="F1366" s="223" t="s">
        <v>11253</v>
      </c>
      <c r="G1366" s="223" t="s">
        <v>11254</v>
      </c>
      <c r="H1366" s="223" t="s">
        <v>3473</v>
      </c>
      <c r="I1366" s="258" t="s">
        <v>446</v>
      </c>
      <c r="J1366" s="186" t="s">
        <v>345</v>
      </c>
      <c r="K1366" s="223"/>
      <c r="L1366" s="264"/>
      <c r="M1366" s="265"/>
      <c r="N1366" s="223" t="s">
        <v>449</v>
      </c>
      <c r="O1366" s="223" t="s">
        <v>3419</v>
      </c>
      <c r="P1366" s="260">
        <v>2004</v>
      </c>
      <c r="Q1366" s="260">
        <v>2018</v>
      </c>
      <c r="R1366" s="223" t="s">
        <v>3412</v>
      </c>
      <c r="S1366" s="223" t="s">
        <v>78</v>
      </c>
      <c r="T1366" s="223" t="s">
        <v>451</v>
      </c>
      <c r="U1366" s="261">
        <v>241</v>
      </c>
      <c r="V1366" s="86" t="s">
        <v>452</v>
      </c>
      <c r="W1366" s="223" t="s">
        <v>6258</v>
      </c>
      <c r="X1366" s="225" t="s">
        <v>11255</v>
      </c>
      <c r="Y1366" s="262">
        <v>112000</v>
      </c>
      <c r="Z1366" s="226"/>
      <c r="AA1366" s="241">
        <f t="shared" si="11"/>
        <v>0</v>
      </c>
      <c r="AB1366" s="237" t="s">
        <v>11256</v>
      </c>
    </row>
    <row r="1367" spans="1:28" ht="15" customHeight="1">
      <c r="A1367" s="109">
        <v>1358</v>
      </c>
      <c r="B1367" s="222" t="str">
        <f t="shared" si="10"/>
        <v>Klik Disini</v>
      </c>
      <c r="C1367" s="223" t="s">
        <v>11257</v>
      </c>
      <c r="D1367" s="223"/>
      <c r="E1367" s="223" t="s">
        <v>4319</v>
      </c>
      <c r="F1367" s="223" t="s">
        <v>11258</v>
      </c>
      <c r="G1367" s="223" t="s">
        <v>11259</v>
      </c>
      <c r="H1367" s="223" t="s">
        <v>3912</v>
      </c>
      <c r="I1367" s="258" t="s">
        <v>446</v>
      </c>
      <c r="J1367" s="186" t="s">
        <v>367</v>
      </c>
      <c r="K1367" s="223"/>
      <c r="L1367" s="264"/>
      <c r="M1367" s="265"/>
      <c r="N1367" s="223" t="s">
        <v>449</v>
      </c>
      <c r="O1367" s="223" t="s">
        <v>3419</v>
      </c>
      <c r="P1367" s="260">
        <v>2006</v>
      </c>
      <c r="Q1367" s="260">
        <v>2018</v>
      </c>
      <c r="R1367" s="223" t="s">
        <v>3412</v>
      </c>
      <c r="S1367" s="223" t="s">
        <v>78</v>
      </c>
      <c r="T1367" s="223" t="s">
        <v>451</v>
      </c>
      <c r="U1367" s="261">
        <v>76</v>
      </c>
      <c r="V1367" s="86" t="s">
        <v>452</v>
      </c>
      <c r="W1367" s="223" t="s">
        <v>6169</v>
      </c>
      <c r="X1367" s="225" t="s">
        <v>11260</v>
      </c>
      <c r="Y1367" s="262">
        <v>41000</v>
      </c>
      <c r="Z1367" s="226"/>
      <c r="AA1367" s="241">
        <f t="shared" si="11"/>
        <v>0</v>
      </c>
      <c r="AB1367" s="237" t="s">
        <v>11261</v>
      </c>
    </row>
    <row r="1368" spans="1:28" ht="15" customHeight="1">
      <c r="A1368" s="109">
        <v>1359</v>
      </c>
      <c r="B1368" s="222" t="str">
        <f t="shared" si="10"/>
        <v>Klik Disini</v>
      </c>
      <c r="C1368" s="223" t="s">
        <v>11262</v>
      </c>
      <c r="D1368" s="223"/>
      <c r="E1368" s="223" t="s">
        <v>11263</v>
      </c>
      <c r="F1368" s="223" t="s">
        <v>11264</v>
      </c>
      <c r="G1368" s="223" t="s">
        <v>11265</v>
      </c>
      <c r="H1368" s="223" t="s">
        <v>3473</v>
      </c>
      <c r="I1368" s="258" t="s">
        <v>446</v>
      </c>
      <c r="J1368" s="186" t="s">
        <v>345</v>
      </c>
      <c r="K1368" s="223"/>
      <c r="L1368" s="264"/>
      <c r="M1368" s="265"/>
      <c r="N1368" s="223" t="s">
        <v>449</v>
      </c>
      <c r="O1368" s="223" t="s">
        <v>3419</v>
      </c>
      <c r="P1368" s="260">
        <v>2007</v>
      </c>
      <c r="Q1368" s="260">
        <v>2018</v>
      </c>
      <c r="R1368" s="223" t="s">
        <v>3412</v>
      </c>
      <c r="S1368" s="223" t="s">
        <v>78</v>
      </c>
      <c r="T1368" s="223" t="s">
        <v>451</v>
      </c>
      <c r="U1368" s="261">
        <v>192</v>
      </c>
      <c r="V1368" s="86" t="s">
        <v>452</v>
      </c>
      <c r="W1368" s="223" t="s">
        <v>11266</v>
      </c>
      <c r="X1368" s="225" t="s">
        <v>11267</v>
      </c>
      <c r="Y1368" s="262">
        <v>60500</v>
      </c>
      <c r="Z1368" s="226"/>
      <c r="AA1368" s="241">
        <f t="shared" si="11"/>
        <v>0</v>
      </c>
      <c r="AB1368" s="237" t="s">
        <v>11268</v>
      </c>
    </row>
    <row r="1369" spans="1:28" ht="15" customHeight="1">
      <c r="A1369" s="109">
        <v>1360</v>
      </c>
      <c r="B1369" s="222" t="str">
        <f t="shared" si="10"/>
        <v>Klik Disini</v>
      </c>
      <c r="C1369" s="223" t="s">
        <v>11269</v>
      </c>
      <c r="D1369" s="223"/>
      <c r="E1369" s="223" t="s">
        <v>11270</v>
      </c>
      <c r="F1369" s="223" t="s">
        <v>11271</v>
      </c>
      <c r="G1369" s="223" t="s">
        <v>11272</v>
      </c>
      <c r="H1369" s="223" t="s">
        <v>3591</v>
      </c>
      <c r="I1369" s="258" t="s">
        <v>446</v>
      </c>
      <c r="J1369" s="186" t="s">
        <v>345</v>
      </c>
      <c r="K1369" s="223" t="s">
        <v>447</v>
      </c>
      <c r="L1369" s="223"/>
      <c r="M1369" s="259" t="s">
        <v>447</v>
      </c>
      <c r="N1369" s="223" t="s">
        <v>449</v>
      </c>
      <c r="O1369" s="223" t="s">
        <v>3419</v>
      </c>
      <c r="P1369" s="260">
        <v>2004</v>
      </c>
      <c r="Q1369" s="260">
        <v>2018</v>
      </c>
      <c r="R1369" s="223" t="s">
        <v>3412</v>
      </c>
      <c r="S1369" s="223" t="s">
        <v>78</v>
      </c>
      <c r="T1369" s="223" t="s">
        <v>451</v>
      </c>
      <c r="U1369" s="261">
        <v>264</v>
      </c>
      <c r="V1369" s="86" t="s">
        <v>452</v>
      </c>
      <c r="W1369" s="223" t="s">
        <v>991</v>
      </c>
      <c r="X1369" s="225" t="s">
        <v>11273</v>
      </c>
      <c r="Y1369" s="262">
        <v>120500</v>
      </c>
      <c r="Z1369" s="226"/>
      <c r="AA1369" s="241">
        <f t="shared" si="11"/>
        <v>0</v>
      </c>
      <c r="AB1369" s="237" t="s">
        <v>11274</v>
      </c>
    </row>
    <row r="1370" spans="1:28" ht="15" customHeight="1">
      <c r="A1370" s="109">
        <v>1361</v>
      </c>
      <c r="B1370" s="222" t="str">
        <f t="shared" si="10"/>
        <v>Klik Disini</v>
      </c>
      <c r="C1370" s="223" t="s">
        <v>11275</v>
      </c>
      <c r="D1370" s="223"/>
      <c r="E1370" s="223" t="s">
        <v>9521</v>
      </c>
      <c r="F1370" s="223" t="s">
        <v>11276</v>
      </c>
      <c r="G1370" s="223" t="s">
        <v>11277</v>
      </c>
      <c r="H1370" s="223" t="s">
        <v>3473</v>
      </c>
      <c r="I1370" s="258" t="s">
        <v>446</v>
      </c>
      <c r="J1370" s="186" t="s">
        <v>345</v>
      </c>
      <c r="K1370" s="223"/>
      <c r="L1370" s="264"/>
      <c r="M1370" s="265"/>
      <c r="N1370" s="223" t="s">
        <v>449</v>
      </c>
      <c r="O1370" s="223" t="s">
        <v>3419</v>
      </c>
      <c r="P1370" s="260">
        <v>2007</v>
      </c>
      <c r="Q1370" s="260">
        <v>2018</v>
      </c>
      <c r="R1370" s="223" t="s">
        <v>3412</v>
      </c>
      <c r="S1370" s="223" t="s">
        <v>78</v>
      </c>
      <c r="T1370" s="223" t="s">
        <v>451</v>
      </c>
      <c r="U1370" s="261">
        <v>177</v>
      </c>
      <c r="V1370" s="86" t="s">
        <v>452</v>
      </c>
      <c r="W1370" s="223" t="s">
        <v>5753</v>
      </c>
      <c r="X1370" s="225" t="s">
        <v>11278</v>
      </c>
      <c r="Y1370" s="262">
        <v>60500</v>
      </c>
      <c r="Z1370" s="226"/>
      <c r="AA1370" s="241">
        <f t="shared" si="11"/>
        <v>0</v>
      </c>
      <c r="AB1370" s="237" t="s">
        <v>11279</v>
      </c>
    </row>
    <row r="1371" spans="1:28" ht="15" customHeight="1">
      <c r="A1371" s="109">
        <v>1362</v>
      </c>
      <c r="B1371" s="222" t="str">
        <f t="shared" si="10"/>
        <v>Klik Disini</v>
      </c>
      <c r="C1371" s="223" t="s">
        <v>11280</v>
      </c>
      <c r="D1371" s="223"/>
      <c r="E1371" s="223" t="s">
        <v>10898</v>
      </c>
      <c r="F1371" s="223" t="s">
        <v>11281</v>
      </c>
      <c r="G1371" s="223" t="s">
        <v>11282</v>
      </c>
      <c r="H1371" s="223" t="s">
        <v>3591</v>
      </c>
      <c r="I1371" s="258" t="s">
        <v>446</v>
      </c>
      <c r="J1371" s="186" t="s">
        <v>345</v>
      </c>
      <c r="K1371" s="223" t="s">
        <v>1953</v>
      </c>
      <c r="L1371" s="223"/>
      <c r="M1371" s="259" t="s">
        <v>447</v>
      </c>
      <c r="N1371" s="223" t="s">
        <v>449</v>
      </c>
      <c r="O1371" s="223" t="s">
        <v>450</v>
      </c>
      <c r="P1371" s="260">
        <v>2004</v>
      </c>
      <c r="Q1371" s="260">
        <v>2018</v>
      </c>
      <c r="R1371" s="223" t="s">
        <v>3412</v>
      </c>
      <c r="S1371" s="223" t="s">
        <v>78</v>
      </c>
      <c r="T1371" s="223" t="s">
        <v>451</v>
      </c>
      <c r="U1371" s="261">
        <v>470</v>
      </c>
      <c r="V1371" s="86" t="s">
        <v>452</v>
      </c>
      <c r="W1371" s="223" t="s">
        <v>4854</v>
      </c>
      <c r="X1371" s="225" t="s">
        <v>11283</v>
      </c>
      <c r="Y1371" s="262">
        <v>125500</v>
      </c>
      <c r="Z1371" s="226"/>
      <c r="AA1371" s="241">
        <f t="shared" si="11"/>
        <v>0</v>
      </c>
      <c r="AB1371" s="237" t="s">
        <v>11284</v>
      </c>
    </row>
    <row r="1372" spans="1:28" ht="15" customHeight="1">
      <c r="A1372" s="109">
        <v>1363</v>
      </c>
      <c r="B1372" s="222" t="str">
        <f t="shared" si="10"/>
        <v>Klik Disini</v>
      </c>
      <c r="C1372" s="223" t="s">
        <v>11285</v>
      </c>
      <c r="D1372" s="223"/>
      <c r="E1372" s="223" t="s">
        <v>11225</v>
      </c>
      <c r="F1372" s="223" t="s">
        <v>11286</v>
      </c>
      <c r="G1372" s="223" t="s">
        <v>11287</v>
      </c>
      <c r="H1372" s="223" t="s">
        <v>262</v>
      </c>
      <c r="I1372" s="258" t="s">
        <v>446</v>
      </c>
      <c r="J1372" s="186" t="s">
        <v>375</v>
      </c>
      <c r="K1372" s="264"/>
      <c r="L1372" s="264"/>
      <c r="M1372" s="265"/>
      <c r="N1372" s="223" t="s">
        <v>449</v>
      </c>
      <c r="O1372" s="223" t="s">
        <v>3419</v>
      </c>
      <c r="P1372" s="260">
        <v>2010</v>
      </c>
      <c r="Q1372" s="260">
        <v>2018</v>
      </c>
      <c r="R1372" s="223" t="s">
        <v>6981</v>
      </c>
      <c r="S1372" s="223" t="s">
        <v>78</v>
      </c>
      <c r="T1372" s="223" t="s">
        <v>451</v>
      </c>
      <c r="U1372" s="261">
        <v>96</v>
      </c>
      <c r="V1372" s="86" t="s">
        <v>452</v>
      </c>
      <c r="W1372" s="223" t="s">
        <v>4043</v>
      </c>
      <c r="X1372" s="225" t="s">
        <v>11288</v>
      </c>
      <c r="Y1372" s="262">
        <v>59000</v>
      </c>
      <c r="Z1372" s="226"/>
      <c r="AA1372" s="241">
        <f t="shared" si="11"/>
        <v>0</v>
      </c>
      <c r="AB1372" s="237" t="s">
        <v>11289</v>
      </c>
    </row>
    <row r="1373" spans="1:28" ht="15" customHeight="1">
      <c r="A1373" s="109">
        <v>1364</v>
      </c>
      <c r="B1373" s="222" t="str">
        <f t="shared" si="10"/>
        <v>Klik Disini</v>
      </c>
      <c r="C1373" s="223" t="s">
        <v>11290</v>
      </c>
      <c r="D1373" s="223"/>
      <c r="E1373" s="223" t="s">
        <v>3548</v>
      </c>
      <c r="F1373" s="223" t="s">
        <v>11291</v>
      </c>
      <c r="G1373" s="223" t="s">
        <v>11292</v>
      </c>
      <c r="H1373" s="223" t="s">
        <v>3591</v>
      </c>
      <c r="I1373" s="258" t="s">
        <v>446</v>
      </c>
      <c r="J1373" s="186" t="s">
        <v>345</v>
      </c>
      <c r="K1373" s="223"/>
      <c r="L1373" s="264"/>
      <c r="M1373" s="265"/>
      <c r="N1373" s="223" t="s">
        <v>449</v>
      </c>
      <c r="O1373" s="223" t="s">
        <v>3419</v>
      </c>
      <c r="P1373" s="260">
        <v>2006</v>
      </c>
      <c r="Q1373" s="260">
        <v>2018</v>
      </c>
      <c r="R1373" s="223" t="s">
        <v>3412</v>
      </c>
      <c r="S1373" s="223" t="s">
        <v>78</v>
      </c>
      <c r="T1373" s="223" t="s">
        <v>451</v>
      </c>
      <c r="U1373" s="261">
        <v>480</v>
      </c>
      <c r="V1373" s="86" t="s">
        <v>452</v>
      </c>
      <c r="W1373" s="223" t="s">
        <v>3894</v>
      </c>
      <c r="X1373" s="225" t="s">
        <v>11293</v>
      </c>
      <c r="Y1373" s="262">
        <v>122000</v>
      </c>
      <c r="Z1373" s="226"/>
      <c r="AA1373" s="241">
        <f t="shared" si="11"/>
        <v>0</v>
      </c>
      <c r="AB1373" s="237" t="s">
        <v>11294</v>
      </c>
    </row>
    <row r="1374" spans="1:28" ht="15" customHeight="1">
      <c r="A1374" s="109">
        <v>1365</v>
      </c>
      <c r="B1374" s="222" t="str">
        <f t="shared" si="10"/>
        <v>Klik Disini</v>
      </c>
      <c r="C1374" s="223" t="s">
        <v>11295</v>
      </c>
      <c r="D1374" s="223"/>
      <c r="E1374" s="223" t="s">
        <v>11296</v>
      </c>
      <c r="F1374" s="223" t="s">
        <v>11297</v>
      </c>
      <c r="G1374" s="223" t="s">
        <v>11298</v>
      </c>
      <c r="H1374" s="223" t="s">
        <v>3591</v>
      </c>
      <c r="I1374" s="258" t="s">
        <v>446</v>
      </c>
      <c r="J1374" s="186" t="s">
        <v>345</v>
      </c>
      <c r="K1374" s="223"/>
      <c r="L1374" s="264"/>
      <c r="M1374" s="265"/>
      <c r="N1374" s="223" t="s">
        <v>449</v>
      </c>
      <c r="O1374" s="223" t="s">
        <v>3419</v>
      </c>
      <c r="P1374" s="260">
        <v>2011</v>
      </c>
      <c r="Q1374" s="260">
        <v>2018</v>
      </c>
      <c r="R1374" s="223" t="s">
        <v>3412</v>
      </c>
      <c r="S1374" s="223" t="s">
        <v>78</v>
      </c>
      <c r="T1374" s="223" t="s">
        <v>451</v>
      </c>
      <c r="U1374" s="261">
        <v>226</v>
      </c>
      <c r="V1374" s="86" t="s">
        <v>452</v>
      </c>
      <c r="W1374" s="223" t="s">
        <v>904</v>
      </c>
      <c r="X1374" s="225" t="s">
        <v>11299</v>
      </c>
      <c r="Y1374" s="262">
        <v>100500</v>
      </c>
      <c r="Z1374" s="226"/>
      <c r="AA1374" s="241">
        <f t="shared" si="11"/>
        <v>0</v>
      </c>
      <c r="AB1374" s="237" t="s">
        <v>11300</v>
      </c>
    </row>
    <row r="1375" spans="1:28" ht="15" customHeight="1">
      <c r="A1375" s="109">
        <v>1366</v>
      </c>
      <c r="B1375" s="222" t="str">
        <f t="shared" si="10"/>
        <v>Klik Disini</v>
      </c>
      <c r="C1375" s="223" t="s">
        <v>11301</v>
      </c>
      <c r="D1375" s="223"/>
      <c r="E1375" s="223" t="s">
        <v>3529</v>
      </c>
      <c r="F1375" s="223" t="s">
        <v>11302</v>
      </c>
      <c r="G1375" s="223" t="s">
        <v>11303</v>
      </c>
      <c r="H1375" s="223" t="s">
        <v>3591</v>
      </c>
      <c r="I1375" s="258" t="s">
        <v>446</v>
      </c>
      <c r="J1375" s="186" t="s">
        <v>345</v>
      </c>
      <c r="K1375" s="223"/>
      <c r="L1375" s="264"/>
      <c r="M1375" s="265"/>
      <c r="N1375" s="223" t="s">
        <v>449</v>
      </c>
      <c r="O1375" s="223" t="s">
        <v>3419</v>
      </c>
      <c r="P1375" s="260">
        <v>2005</v>
      </c>
      <c r="Q1375" s="260">
        <v>2018</v>
      </c>
      <c r="R1375" s="223" t="s">
        <v>3412</v>
      </c>
      <c r="S1375" s="223" t="s">
        <v>78</v>
      </c>
      <c r="T1375" s="223" t="s">
        <v>451</v>
      </c>
      <c r="U1375" s="261">
        <v>252</v>
      </c>
      <c r="V1375" s="86" t="s">
        <v>452</v>
      </c>
      <c r="W1375" s="223" t="s">
        <v>4754</v>
      </c>
      <c r="X1375" s="225" t="s">
        <v>11304</v>
      </c>
      <c r="Y1375" s="262">
        <v>94000</v>
      </c>
      <c r="Z1375" s="226"/>
      <c r="AA1375" s="241">
        <f t="shared" si="11"/>
        <v>0</v>
      </c>
      <c r="AB1375" s="237" t="s">
        <v>11305</v>
      </c>
    </row>
    <row r="1376" spans="1:28" ht="15" customHeight="1">
      <c r="A1376" s="109">
        <v>1367</v>
      </c>
      <c r="B1376" s="222" t="str">
        <f t="shared" si="10"/>
        <v>Klik Disini</v>
      </c>
      <c r="C1376" s="223" t="s">
        <v>11306</v>
      </c>
      <c r="D1376" s="223"/>
      <c r="E1376" s="223" t="s">
        <v>11225</v>
      </c>
      <c r="F1376" s="223" t="s">
        <v>11307</v>
      </c>
      <c r="G1376" s="223" t="s">
        <v>11308</v>
      </c>
      <c r="H1376" s="223" t="s">
        <v>262</v>
      </c>
      <c r="I1376" s="258" t="s">
        <v>446</v>
      </c>
      <c r="J1376" s="186" t="s">
        <v>375</v>
      </c>
      <c r="K1376" s="264"/>
      <c r="L1376" s="264"/>
      <c r="M1376" s="265"/>
      <c r="N1376" s="223" t="s">
        <v>449</v>
      </c>
      <c r="O1376" s="223" t="s">
        <v>3419</v>
      </c>
      <c r="P1376" s="260">
        <v>2007</v>
      </c>
      <c r="Q1376" s="260">
        <v>2018</v>
      </c>
      <c r="R1376" s="223" t="s">
        <v>3412</v>
      </c>
      <c r="S1376" s="223" t="s">
        <v>78</v>
      </c>
      <c r="T1376" s="223" t="s">
        <v>451</v>
      </c>
      <c r="U1376" s="261">
        <v>88</v>
      </c>
      <c r="V1376" s="86" t="s">
        <v>452</v>
      </c>
      <c r="W1376" s="223" t="s">
        <v>3741</v>
      </c>
      <c r="X1376" s="225" t="s">
        <v>11309</v>
      </c>
      <c r="Y1376" s="262">
        <v>67500</v>
      </c>
      <c r="Z1376" s="226"/>
      <c r="AA1376" s="241">
        <f t="shared" si="11"/>
        <v>0</v>
      </c>
      <c r="AB1376" s="237" t="s">
        <v>11310</v>
      </c>
    </row>
    <row r="1377" spans="1:28" ht="15" customHeight="1">
      <c r="A1377" s="109">
        <v>1368</v>
      </c>
      <c r="B1377" s="222" t="str">
        <f t="shared" si="10"/>
        <v>Klik Disini</v>
      </c>
      <c r="C1377" s="223" t="s">
        <v>11311</v>
      </c>
      <c r="D1377" s="223"/>
      <c r="E1377" s="223" t="s">
        <v>3529</v>
      </c>
      <c r="F1377" s="223" t="s">
        <v>11312</v>
      </c>
      <c r="G1377" s="223" t="s">
        <v>11313</v>
      </c>
      <c r="H1377" s="223" t="s">
        <v>3473</v>
      </c>
      <c r="I1377" s="258" t="s">
        <v>446</v>
      </c>
      <c r="J1377" s="186" t="s">
        <v>345</v>
      </c>
      <c r="K1377" s="223"/>
      <c r="L1377" s="264"/>
      <c r="M1377" s="265"/>
      <c r="N1377" s="223" t="s">
        <v>449</v>
      </c>
      <c r="O1377" s="223" t="s">
        <v>3419</v>
      </c>
      <c r="P1377" s="260">
        <v>2008</v>
      </c>
      <c r="Q1377" s="260">
        <v>2018</v>
      </c>
      <c r="R1377" s="223" t="s">
        <v>3412</v>
      </c>
      <c r="S1377" s="223" t="s">
        <v>78</v>
      </c>
      <c r="T1377" s="223" t="s">
        <v>451</v>
      </c>
      <c r="U1377" s="261">
        <v>320</v>
      </c>
      <c r="V1377" s="86" t="s">
        <v>452</v>
      </c>
      <c r="W1377" s="223" t="s">
        <v>3556</v>
      </c>
      <c r="X1377" s="225" t="s">
        <v>11314</v>
      </c>
      <c r="Y1377" s="262">
        <v>99500</v>
      </c>
      <c r="Z1377" s="226"/>
      <c r="AA1377" s="241">
        <f t="shared" si="11"/>
        <v>0</v>
      </c>
      <c r="AB1377" s="237" t="s">
        <v>11315</v>
      </c>
    </row>
    <row r="1378" spans="1:28" ht="15" customHeight="1">
      <c r="A1378" s="109">
        <v>1369</v>
      </c>
      <c r="B1378" s="222" t="str">
        <f t="shared" si="10"/>
        <v>Klik Disini</v>
      </c>
      <c r="C1378" s="223" t="s">
        <v>11316</v>
      </c>
      <c r="D1378" s="223"/>
      <c r="E1378" s="223" t="s">
        <v>3548</v>
      </c>
      <c r="F1378" s="223" t="s">
        <v>11317</v>
      </c>
      <c r="G1378" s="223" t="s">
        <v>11318</v>
      </c>
      <c r="H1378" s="223" t="s">
        <v>3473</v>
      </c>
      <c r="I1378" s="258" t="s">
        <v>446</v>
      </c>
      <c r="J1378" s="186" t="s">
        <v>345</v>
      </c>
      <c r="K1378" s="223"/>
      <c r="L1378" s="264"/>
      <c r="M1378" s="265"/>
      <c r="N1378" s="223" t="s">
        <v>449</v>
      </c>
      <c r="O1378" s="223" t="s">
        <v>3419</v>
      </c>
      <c r="P1378" s="260">
        <v>2008</v>
      </c>
      <c r="Q1378" s="260">
        <v>2018</v>
      </c>
      <c r="R1378" s="223" t="s">
        <v>3412</v>
      </c>
      <c r="S1378" s="223" t="s">
        <v>78</v>
      </c>
      <c r="T1378" s="223" t="s">
        <v>451</v>
      </c>
      <c r="U1378" s="261">
        <v>242</v>
      </c>
      <c r="V1378" s="86" t="s">
        <v>452</v>
      </c>
      <c r="W1378" s="223" t="s">
        <v>5351</v>
      </c>
      <c r="X1378" s="225" t="s">
        <v>11319</v>
      </c>
      <c r="Y1378" s="262">
        <v>90000</v>
      </c>
      <c r="Z1378" s="226"/>
      <c r="AA1378" s="241">
        <f t="shared" si="11"/>
        <v>0</v>
      </c>
      <c r="AB1378" s="237" t="s">
        <v>11320</v>
      </c>
    </row>
    <row r="1379" spans="1:28" ht="15" customHeight="1">
      <c r="A1379" s="109">
        <v>1370</v>
      </c>
      <c r="B1379" s="222" t="str">
        <f t="shared" si="10"/>
        <v>Klik Disini</v>
      </c>
      <c r="C1379" s="223" t="s">
        <v>11321</v>
      </c>
      <c r="D1379" s="223"/>
      <c r="E1379" s="223" t="s">
        <v>3529</v>
      </c>
      <c r="F1379" s="223" t="s">
        <v>11322</v>
      </c>
      <c r="G1379" s="223" t="s">
        <v>11323</v>
      </c>
      <c r="H1379" s="223" t="s">
        <v>3591</v>
      </c>
      <c r="I1379" s="258" t="s">
        <v>446</v>
      </c>
      <c r="J1379" s="186" t="s">
        <v>345</v>
      </c>
      <c r="K1379" s="223"/>
      <c r="L1379" s="264"/>
      <c r="M1379" s="265"/>
      <c r="N1379" s="223" t="s">
        <v>449</v>
      </c>
      <c r="O1379" s="223" t="s">
        <v>3419</v>
      </c>
      <c r="P1379" s="260">
        <v>2012</v>
      </c>
      <c r="Q1379" s="260">
        <v>2018</v>
      </c>
      <c r="R1379" s="223" t="s">
        <v>3412</v>
      </c>
      <c r="S1379" s="223" t="s">
        <v>78</v>
      </c>
      <c r="T1379" s="223" t="s">
        <v>451</v>
      </c>
      <c r="U1379" s="261">
        <v>238</v>
      </c>
      <c r="V1379" s="86" t="s">
        <v>452</v>
      </c>
      <c r="W1379" s="223" t="s">
        <v>5372</v>
      </c>
      <c r="X1379" s="225" t="s">
        <v>11324</v>
      </c>
      <c r="Y1379" s="262">
        <v>68000</v>
      </c>
      <c r="Z1379" s="226"/>
      <c r="AA1379" s="241">
        <f t="shared" si="11"/>
        <v>0</v>
      </c>
      <c r="AB1379" s="237" t="s">
        <v>11325</v>
      </c>
    </row>
    <row r="1380" spans="1:28" ht="15" customHeight="1">
      <c r="A1380" s="109">
        <v>1371</v>
      </c>
      <c r="B1380" s="222" t="str">
        <f t="shared" si="10"/>
        <v>Klik Disini</v>
      </c>
      <c r="C1380" s="223" t="s">
        <v>11326</v>
      </c>
      <c r="D1380" s="223"/>
      <c r="E1380" s="223" t="s">
        <v>3529</v>
      </c>
      <c r="F1380" s="223" t="s">
        <v>11327</v>
      </c>
      <c r="G1380" s="223" t="s">
        <v>11328</v>
      </c>
      <c r="H1380" s="223" t="s">
        <v>3591</v>
      </c>
      <c r="I1380" s="258" t="s">
        <v>446</v>
      </c>
      <c r="J1380" s="186" t="s">
        <v>345</v>
      </c>
      <c r="K1380" s="223"/>
      <c r="L1380" s="264"/>
      <c r="M1380" s="265"/>
      <c r="N1380" s="223" t="s">
        <v>449</v>
      </c>
      <c r="O1380" s="223" t="s">
        <v>3419</v>
      </c>
      <c r="P1380" s="260">
        <v>2013</v>
      </c>
      <c r="Q1380" s="260">
        <v>2018</v>
      </c>
      <c r="R1380" s="223" t="s">
        <v>3412</v>
      </c>
      <c r="S1380" s="223" t="s">
        <v>78</v>
      </c>
      <c r="T1380" s="223" t="s">
        <v>451</v>
      </c>
      <c r="U1380" s="261">
        <v>280</v>
      </c>
      <c r="V1380" s="86" t="s">
        <v>452</v>
      </c>
      <c r="W1380" s="223" t="s">
        <v>572</v>
      </c>
      <c r="X1380" s="225" t="s">
        <v>11329</v>
      </c>
      <c r="Y1380" s="262">
        <v>78000</v>
      </c>
      <c r="Z1380" s="226"/>
      <c r="AA1380" s="241">
        <f t="shared" si="11"/>
        <v>0</v>
      </c>
      <c r="AB1380" s="237" t="s">
        <v>11330</v>
      </c>
    </row>
    <row r="1381" spans="1:28" ht="15" customHeight="1">
      <c r="A1381" s="109">
        <v>1372</v>
      </c>
      <c r="B1381" s="222" t="str">
        <f t="shared" si="10"/>
        <v>Klik Disini</v>
      </c>
      <c r="C1381" s="223" t="s">
        <v>11331</v>
      </c>
      <c r="D1381" s="223"/>
      <c r="E1381" s="223" t="s">
        <v>3529</v>
      </c>
      <c r="F1381" s="223" t="s">
        <v>11332</v>
      </c>
      <c r="G1381" s="223" t="s">
        <v>11333</v>
      </c>
      <c r="H1381" s="223" t="s">
        <v>3473</v>
      </c>
      <c r="I1381" s="258" t="s">
        <v>446</v>
      </c>
      <c r="J1381" s="186" t="s">
        <v>345</v>
      </c>
      <c r="K1381" s="223"/>
      <c r="L1381" s="264"/>
      <c r="M1381" s="265"/>
      <c r="N1381" s="223" t="s">
        <v>449</v>
      </c>
      <c r="O1381" s="223" t="s">
        <v>3419</v>
      </c>
      <c r="P1381" s="260">
        <v>2008</v>
      </c>
      <c r="Q1381" s="260">
        <v>2018</v>
      </c>
      <c r="R1381" s="223" t="s">
        <v>3412</v>
      </c>
      <c r="S1381" s="223" t="s">
        <v>78</v>
      </c>
      <c r="T1381" s="223" t="s">
        <v>451</v>
      </c>
      <c r="U1381" s="261">
        <v>322</v>
      </c>
      <c r="V1381" s="86" t="s">
        <v>452</v>
      </c>
      <c r="W1381" s="223" t="s">
        <v>843</v>
      </c>
      <c r="X1381" s="225" t="s">
        <v>11334</v>
      </c>
      <c r="Y1381" s="262">
        <v>109500</v>
      </c>
      <c r="Z1381" s="226"/>
      <c r="AA1381" s="241">
        <f t="shared" si="11"/>
        <v>0</v>
      </c>
      <c r="AB1381" s="237" t="s">
        <v>11335</v>
      </c>
    </row>
    <row r="1382" spans="1:28" ht="15" customHeight="1">
      <c r="A1382" s="109">
        <v>1373</v>
      </c>
      <c r="B1382" s="222" t="str">
        <f t="shared" si="10"/>
        <v>Klik Disini</v>
      </c>
      <c r="C1382" s="223" t="s">
        <v>11336</v>
      </c>
      <c r="D1382" s="223"/>
      <c r="E1382" s="223" t="s">
        <v>11337</v>
      </c>
      <c r="F1382" s="223" t="s">
        <v>11338</v>
      </c>
      <c r="G1382" s="223" t="s">
        <v>11339</v>
      </c>
      <c r="H1382" s="223" t="s">
        <v>3473</v>
      </c>
      <c r="I1382" s="258" t="s">
        <v>446</v>
      </c>
      <c r="J1382" s="186" t="s">
        <v>345</v>
      </c>
      <c r="K1382" s="223"/>
      <c r="L1382" s="264"/>
      <c r="M1382" s="265"/>
      <c r="N1382" s="223" t="s">
        <v>449</v>
      </c>
      <c r="O1382" s="223" t="s">
        <v>3419</v>
      </c>
      <c r="P1382" s="260">
        <v>2006</v>
      </c>
      <c r="Q1382" s="260">
        <v>2018</v>
      </c>
      <c r="R1382" s="223" t="s">
        <v>3412</v>
      </c>
      <c r="S1382" s="223" t="s">
        <v>78</v>
      </c>
      <c r="T1382" s="223" t="s">
        <v>451</v>
      </c>
      <c r="U1382" s="261">
        <v>214</v>
      </c>
      <c r="V1382" s="86" t="s">
        <v>452</v>
      </c>
      <c r="W1382" s="223" t="s">
        <v>646</v>
      </c>
      <c r="X1382" s="225" t="s">
        <v>11340</v>
      </c>
      <c r="Y1382" s="262">
        <v>69000</v>
      </c>
      <c r="Z1382" s="226"/>
      <c r="AA1382" s="241">
        <f t="shared" si="11"/>
        <v>0</v>
      </c>
      <c r="AB1382" s="237" t="s">
        <v>11341</v>
      </c>
    </row>
    <row r="1383" spans="1:28" ht="15" customHeight="1">
      <c r="A1383" s="109">
        <v>1374</v>
      </c>
      <c r="B1383" s="222" t="str">
        <f t="shared" si="10"/>
        <v>Klik Disini</v>
      </c>
      <c r="C1383" s="223" t="s">
        <v>11342</v>
      </c>
      <c r="D1383" s="223"/>
      <c r="E1383" s="223" t="s">
        <v>4319</v>
      </c>
      <c r="F1383" s="223" t="s">
        <v>11343</v>
      </c>
      <c r="G1383" s="223" t="s">
        <v>11344</v>
      </c>
      <c r="H1383" s="223" t="s">
        <v>3912</v>
      </c>
      <c r="I1383" s="258" t="s">
        <v>446</v>
      </c>
      <c r="J1383" s="186" t="s">
        <v>367</v>
      </c>
      <c r="K1383" s="223"/>
      <c r="L1383" s="264"/>
      <c r="M1383" s="265"/>
      <c r="N1383" s="223" t="s">
        <v>449</v>
      </c>
      <c r="O1383" s="223" t="s">
        <v>3419</v>
      </c>
      <c r="P1383" s="260">
        <v>2004</v>
      </c>
      <c r="Q1383" s="260">
        <v>2018</v>
      </c>
      <c r="R1383" s="223" t="s">
        <v>3412</v>
      </c>
      <c r="S1383" s="223" t="s">
        <v>78</v>
      </c>
      <c r="T1383" s="223" t="s">
        <v>451</v>
      </c>
      <c r="U1383" s="261">
        <v>72</v>
      </c>
      <c r="V1383" s="86" t="s">
        <v>452</v>
      </c>
      <c r="W1383" s="223" t="s">
        <v>572</v>
      </c>
      <c r="X1383" s="225" t="s">
        <v>11345</v>
      </c>
      <c r="Y1383" s="262">
        <v>46500</v>
      </c>
      <c r="Z1383" s="226"/>
      <c r="AA1383" s="241">
        <f t="shared" si="11"/>
        <v>0</v>
      </c>
      <c r="AB1383" s="237" t="s">
        <v>11346</v>
      </c>
    </row>
    <row r="1384" spans="1:28" ht="15" customHeight="1">
      <c r="A1384" s="109">
        <v>1375</v>
      </c>
      <c r="B1384" s="222" t="str">
        <f t="shared" si="10"/>
        <v>Klik Disini</v>
      </c>
      <c r="C1384" s="223" t="s">
        <v>11347</v>
      </c>
      <c r="D1384" s="223"/>
      <c r="E1384" s="223" t="s">
        <v>11348</v>
      </c>
      <c r="F1384" s="223" t="s">
        <v>11349</v>
      </c>
      <c r="G1384" s="223" t="s">
        <v>11350</v>
      </c>
      <c r="H1384" s="223" t="s">
        <v>3473</v>
      </c>
      <c r="I1384" s="258" t="s">
        <v>446</v>
      </c>
      <c r="J1384" s="186" t="s">
        <v>345</v>
      </c>
      <c r="K1384" s="223"/>
      <c r="L1384" s="264"/>
      <c r="M1384" s="265"/>
      <c r="N1384" s="223" t="s">
        <v>449</v>
      </c>
      <c r="O1384" s="223" t="s">
        <v>3419</v>
      </c>
      <c r="P1384" s="260">
        <v>2004</v>
      </c>
      <c r="Q1384" s="260">
        <v>2018</v>
      </c>
      <c r="R1384" s="223" t="s">
        <v>3412</v>
      </c>
      <c r="S1384" s="223" t="s">
        <v>78</v>
      </c>
      <c r="T1384" s="223" t="s">
        <v>451</v>
      </c>
      <c r="U1384" s="261">
        <v>175</v>
      </c>
      <c r="V1384" s="86" t="s">
        <v>452</v>
      </c>
      <c r="W1384" s="223" t="s">
        <v>1937</v>
      </c>
      <c r="X1384" s="225" t="s">
        <v>11351</v>
      </c>
      <c r="Y1384" s="262">
        <v>62000</v>
      </c>
      <c r="Z1384" s="226"/>
      <c r="AA1384" s="241">
        <f t="shared" si="11"/>
        <v>0</v>
      </c>
      <c r="AB1384" s="237" t="s">
        <v>11352</v>
      </c>
    </row>
    <row r="1385" spans="1:28" ht="15" customHeight="1">
      <c r="A1385" s="109">
        <v>1376</v>
      </c>
      <c r="B1385" s="222" t="str">
        <f t="shared" si="10"/>
        <v>Klik Disini</v>
      </c>
      <c r="C1385" s="223" t="s">
        <v>11353</v>
      </c>
      <c r="D1385" s="223"/>
      <c r="E1385" s="223" t="s">
        <v>11354</v>
      </c>
      <c r="F1385" s="223" t="s">
        <v>11355</v>
      </c>
      <c r="G1385" s="223" t="s">
        <v>11356</v>
      </c>
      <c r="H1385" s="223" t="s">
        <v>3591</v>
      </c>
      <c r="I1385" s="258" t="s">
        <v>446</v>
      </c>
      <c r="J1385" s="186" t="s">
        <v>345</v>
      </c>
      <c r="K1385" s="223"/>
      <c r="L1385" s="264"/>
      <c r="M1385" s="265"/>
      <c r="N1385" s="223"/>
      <c r="O1385" s="223"/>
      <c r="P1385" s="260">
        <v>2017</v>
      </c>
      <c r="Q1385" s="260">
        <v>2018</v>
      </c>
      <c r="R1385" s="223" t="s">
        <v>3412</v>
      </c>
      <c r="S1385" s="223" t="s">
        <v>78</v>
      </c>
      <c r="T1385" s="223"/>
      <c r="U1385" s="261">
        <v>144</v>
      </c>
      <c r="V1385" s="86" t="s">
        <v>452</v>
      </c>
      <c r="W1385" s="223" t="s">
        <v>646</v>
      </c>
      <c r="X1385" s="225" t="s">
        <v>11357</v>
      </c>
      <c r="Y1385" s="262">
        <v>63500</v>
      </c>
      <c r="Z1385" s="226"/>
      <c r="AA1385" s="241">
        <f t="shared" si="11"/>
        <v>0</v>
      </c>
      <c r="AB1385" s="237" t="s">
        <v>11358</v>
      </c>
    </row>
    <row r="1386" spans="1:28" ht="15" customHeight="1">
      <c r="A1386" s="109">
        <v>1377</v>
      </c>
      <c r="B1386" s="222" t="str">
        <f t="shared" si="10"/>
        <v>Klik Disini</v>
      </c>
      <c r="C1386" s="223" t="s">
        <v>11359</v>
      </c>
      <c r="D1386" s="223"/>
      <c r="E1386" s="223" t="s">
        <v>11360</v>
      </c>
      <c r="F1386" s="223" t="s">
        <v>11361</v>
      </c>
      <c r="G1386" s="223" t="s">
        <v>11362</v>
      </c>
      <c r="H1386" s="223" t="s">
        <v>3591</v>
      </c>
      <c r="I1386" s="258" t="s">
        <v>446</v>
      </c>
      <c r="J1386" s="186" t="s">
        <v>345</v>
      </c>
      <c r="K1386" s="264"/>
      <c r="L1386" s="264"/>
      <c r="M1386" s="259"/>
      <c r="N1386" s="223" t="s">
        <v>449</v>
      </c>
      <c r="O1386" s="223" t="s">
        <v>3419</v>
      </c>
      <c r="P1386" s="260">
        <v>2004</v>
      </c>
      <c r="Q1386" s="260">
        <v>2018</v>
      </c>
      <c r="R1386" s="223" t="s">
        <v>3412</v>
      </c>
      <c r="S1386" s="223" t="s">
        <v>78</v>
      </c>
      <c r="T1386" s="223" t="s">
        <v>451</v>
      </c>
      <c r="U1386" s="261">
        <v>302</v>
      </c>
      <c r="V1386" s="86" t="s">
        <v>452</v>
      </c>
      <c r="W1386" s="223" t="s">
        <v>5753</v>
      </c>
      <c r="X1386" s="225" t="s">
        <v>11363</v>
      </c>
      <c r="Y1386" s="262">
        <v>101000</v>
      </c>
      <c r="Z1386" s="226"/>
      <c r="AA1386" s="241">
        <f t="shared" si="11"/>
        <v>0</v>
      </c>
      <c r="AB1386" s="237" t="s">
        <v>11364</v>
      </c>
    </row>
    <row r="1387" spans="1:28" ht="15" customHeight="1">
      <c r="A1387" s="109">
        <v>1378</v>
      </c>
      <c r="B1387" s="222" t="str">
        <f t="shared" si="10"/>
        <v>Klik Disini</v>
      </c>
      <c r="C1387" s="223" t="s">
        <v>11365</v>
      </c>
      <c r="D1387" s="223"/>
      <c r="E1387" s="223" t="s">
        <v>9061</v>
      </c>
      <c r="F1387" s="223" t="s">
        <v>11366</v>
      </c>
      <c r="G1387" s="223" t="s">
        <v>11367</v>
      </c>
      <c r="H1387" s="223" t="s">
        <v>3532</v>
      </c>
      <c r="I1387" s="258" t="s">
        <v>446</v>
      </c>
      <c r="J1387" s="186" t="s">
        <v>345</v>
      </c>
      <c r="K1387" s="223"/>
      <c r="L1387" s="264"/>
      <c r="M1387" s="265"/>
      <c r="N1387" s="223" t="s">
        <v>449</v>
      </c>
      <c r="O1387" s="223" t="s">
        <v>3419</v>
      </c>
      <c r="P1387" s="260">
        <v>2011</v>
      </c>
      <c r="Q1387" s="260">
        <v>2018</v>
      </c>
      <c r="R1387" s="223" t="s">
        <v>3412</v>
      </c>
      <c r="S1387" s="223" t="s">
        <v>78</v>
      </c>
      <c r="T1387" s="223" t="s">
        <v>451</v>
      </c>
      <c r="U1387" s="261">
        <v>124</v>
      </c>
      <c r="V1387" s="86" t="s">
        <v>452</v>
      </c>
      <c r="W1387" s="223" t="s">
        <v>6793</v>
      </c>
      <c r="X1387" s="225" t="s">
        <v>11368</v>
      </c>
      <c r="Y1387" s="262">
        <v>63000</v>
      </c>
      <c r="Z1387" s="226"/>
      <c r="AA1387" s="241">
        <f t="shared" si="11"/>
        <v>0</v>
      </c>
      <c r="AB1387" s="237" t="s">
        <v>11369</v>
      </c>
    </row>
    <row r="1388" spans="1:28" ht="15" customHeight="1">
      <c r="A1388" s="109">
        <v>1379</v>
      </c>
      <c r="B1388" s="222" t="str">
        <f t="shared" si="10"/>
        <v>Klik Disini</v>
      </c>
      <c r="C1388" s="223" t="s">
        <v>11370</v>
      </c>
      <c r="D1388" s="223"/>
      <c r="E1388" s="223" t="s">
        <v>3529</v>
      </c>
      <c r="F1388" s="223" t="s">
        <v>11371</v>
      </c>
      <c r="G1388" s="223" t="s">
        <v>11372</v>
      </c>
      <c r="H1388" s="223" t="s">
        <v>3532</v>
      </c>
      <c r="I1388" s="258" t="s">
        <v>446</v>
      </c>
      <c r="J1388" s="186" t="s">
        <v>345</v>
      </c>
      <c r="K1388" s="223"/>
      <c r="L1388" s="264"/>
      <c r="M1388" s="265"/>
      <c r="N1388" s="223" t="s">
        <v>449</v>
      </c>
      <c r="O1388" s="223" t="s">
        <v>3419</v>
      </c>
      <c r="P1388" s="260">
        <v>2009</v>
      </c>
      <c r="Q1388" s="260">
        <v>2018</v>
      </c>
      <c r="R1388" s="223" t="s">
        <v>3412</v>
      </c>
      <c r="S1388" s="223" t="s">
        <v>78</v>
      </c>
      <c r="T1388" s="223" t="s">
        <v>451</v>
      </c>
      <c r="U1388" s="261">
        <v>272</v>
      </c>
      <c r="V1388" s="86" t="s">
        <v>452</v>
      </c>
      <c r="W1388" s="223" t="s">
        <v>3592</v>
      </c>
      <c r="X1388" s="225" t="s">
        <v>11373</v>
      </c>
      <c r="Y1388" s="262">
        <v>91000</v>
      </c>
      <c r="Z1388" s="226"/>
      <c r="AA1388" s="241">
        <f t="shared" si="11"/>
        <v>0</v>
      </c>
      <c r="AB1388" s="237" t="s">
        <v>11374</v>
      </c>
    </row>
    <row r="1389" spans="1:28" ht="15" customHeight="1">
      <c r="A1389" s="109">
        <v>1380</v>
      </c>
      <c r="B1389" s="222" t="str">
        <f t="shared" si="10"/>
        <v>Klik Disini</v>
      </c>
      <c r="C1389" s="223" t="s">
        <v>11375</v>
      </c>
      <c r="D1389" s="223"/>
      <c r="E1389" s="223" t="s">
        <v>11376</v>
      </c>
      <c r="F1389" s="223" t="s">
        <v>11377</v>
      </c>
      <c r="G1389" s="223" t="s">
        <v>11378</v>
      </c>
      <c r="H1389" s="223" t="s">
        <v>561</v>
      </c>
      <c r="I1389" s="258" t="s">
        <v>446</v>
      </c>
      <c r="J1389" s="186" t="s">
        <v>337</v>
      </c>
      <c r="K1389" s="223"/>
      <c r="L1389" s="264"/>
      <c r="M1389" s="265"/>
      <c r="N1389" s="223"/>
      <c r="O1389" s="223"/>
      <c r="P1389" s="260">
        <v>2015</v>
      </c>
      <c r="Q1389" s="260">
        <v>2018</v>
      </c>
      <c r="R1389" s="223" t="s">
        <v>3412</v>
      </c>
      <c r="S1389" s="223" t="s">
        <v>78</v>
      </c>
      <c r="T1389" s="223"/>
      <c r="U1389" s="261">
        <v>240</v>
      </c>
      <c r="V1389" s="86" t="s">
        <v>452</v>
      </c>
      <c r="W1389" s="223" t="s">
        <v>3519</v>
      </c>
      <c r="X1389" s="225" t="s">
        <v>11379</v>
      </c>
      <c r="Y1389" s="262">
        <v>59000</v>
      </c>
      <c r="Z1389" s="226"/>
      <c r="AA1389" s="241">
        <f t="shared" si="11"/>
        <v>0</v>
      </c>
      <c r="AB1389" s="237" t="s">
        <v>11380</v>
      </c>
    </row>
    <row r="1390" spans="1:28" ht="15" customHeight="1">
      <c r="A1390" s="109">
        <v>1381</v>
      </c>
      <c r="B1390" s="222" t="str">
        <f t="shared" si="10"/>
        <v>Klik Disini</v>
      </c>
      <c r="C1390" s="223" t="s">
        <v>11381</v>
      </c>
      <c r="D1390" s="223"/>
      <c r="E1390" s="223" t="s">
        <v>9061</v>
      </c>
      <c r="F1390" s="223" t="s">
        <v>11382</v>
      </c>
      <c r="G1390" s="223" t="s">
        <v>11383</v>
      </c>
      <c r="H1390" s="223" t="s">
        <v>3473</v>
      </c>
      <c r="I1390" s="258" t="s">
        <v>446</v>
      </c>
      <c r="J1390" s="186" t="s">
        <v>345</v>
      </c>
      <c r="K1390" s="223"/>
      <c r="L1390" s="264"/>
      <c r="M1390" s="265"/>
      <c r="N1390" s="223" t="s">
        <v>449</v>
      </c>
      <c r="O1390" s="223" t="s">
        <v>3419</v>
      </c>
      <c r="P1390" s="260">
        <v>2011</v>
      </c>
      <c r="Q1390" s="260">
        <v>2018</v>
      </c>
      <c r="R1390" s="223" t="s">
        <v>3412</v>
      </c>
      <c r="S1390" s="223" t="s">
        <v>78</v>
      </c>
      <c r="T1390" s="223" t="s">
        <v>451</v>
      </c>
      <c r="U1390" s="261">
        <v>160</v>
      </c>
      <c r="V1390" s="86" t="s">
        <v>452</v>
      </c>
      <c r="W1390" s="223" t="s">
        <v>3460</v>
      </c>
      <c r="X1390" s="225" t="s">
        <v>11384</v>
      </c>
      <c r="Y1390" s="262">
        <v>58500</v>
      </c>
      <c r="Z1390" s="226"/>
      <c r="AA1390" s="241">
        <f t="shared" si="11"/>
        <v>0</v>
      </c>
      <c r="AB1390" s="237" t="s">
        <v>11385</v>
      </c>
    </row>
    <row r="1391" spans="1:28" ht="15" customHeight="1">
      <c r="A1391" s="109">
        <v>1382</v>
      </c>
      <c r="B1391" s="222" t="str">
        <f t="shared" si="10"/>
        <v>Klik Disini</v>
      </c>
      <c r="C1391" s="223" t="s">
        <v>11386</v>
      </c>
      <c r="D1391" s="223"/>
      <c r="E1391" s="223" t="s">
        <v>11387</v>
      </c>
      <c r="F1391" s="223" t="s">
        <v>11388</v>
      </c>
      <c r="G1391" s="223" t="s">
        <v>11389</v>
      </c>
      <c r="H1391" s="223" t="s">
        <v>3912</v>
      </c>
      <c r="I1391" s="258" t="s">
        <v>446</v>
      </c>
      <c r="J1391" s="186" t="s">
        <v>367</v>
      </c>
      <c r="K1391" s="223" t="s">
        <v>447</v>
      </c>
      <c r="L1391" s="223"/>
      <c r="M1391" s="259" t="s">
        <v>447</v>
      </c>
      <c r="N1391" s="223" t="s">
        <v>449</v>
      </c>
      <c r="O1391" s="223" t="s">
        <v>3419</v>
      </c>
      <c r="P1391" s="260">
        <v>2006</v>
      </c>
      <c r="Q1391" s="260">
        <v>2018</v>
      </c>
      <c r="R1391" s="223" t="s">
        <v>3412</v>
      </c>
      <c r="S1391" s="223" t="s">
        <v>78</v>
      </c>
      <c r="T1391" s="223" t="s">
        <v>451</v>
      </c>
      <c r="U1391" s="261">
        <v>104</v>
      </c>
      <c r="V1391" s="86" t="s">
        <v>452</v>
      </c>
      <c r="W1391" s="223" t="s">
        <v>1102</v>
      </c>
      <c r="X1391" s="225" t="s">
        <v>11390</v>
      </c>
      <c r="Y1391" s="262">
        <v>46500</v>
      </c>
      <c r="Z1391" s="226"/>
      <c r="AA1391" s="241">
        <f t="shared" si="11"/>
        <v>0</v>
      </c>
      <c r="AB1391" s="237" t="s">
        <v>11391</v>
      </c>
    </row>
    <row r="1392" spans="1:28" ht="15" customHeight="1">
      <c r="A1392" s="109">
        <v>1383</v>
      </c>
      <c r="B1392" s="222" t="str">
        <f t="shared" si="10"/>
        <v>Klik Disini</v>
      </c>
      <c r="C1392" s="223" t="s">
        <v>11392</v>
      </c>
      <c r="D1392" s="223"/>
      <c r="E1392" s="223" t="s">
        <v>11393</v>
      </c>
      <c r="F1392" s="223" t="s">
        <v>11394</v>
      </c>
      <c r="G1392" s="223" t="s">
        <v>11395</v>
      </c>
      <c r="H1392" s="223" t="s">
        <v>3473</v>
      </c>
      <c r="I1392" s="258" t="s">
        <v>446</v>
      </c>
      <c r="J1392" s="186" t="s">
        <v>345</v>
      </c>
      <c r="K1392" s="223"/>
      <c r="L1392" s="264"/>
      <c r="M1392" s="265"/>
      <c r="N1392" s="223" t="s">
        <v>449</v>
      </c>
      <c r="O1392" s="223" t="s">
        <v>3419</v>
      </c>
      <c r="P1392" s="260">
        <v>2005</v>
      </c>
      <c r="Q1392" s="260">
        <v>2018</v>
      </c>
      <c r="R1392" s="223" t="s">
        <v>3412</v>
      </c>
      <c r="S1392" s="223" t="s">
        <v>78</v>
      </c>
      <c r="T1392" s="223" t="s">
        <v>451</v>
      </c>
      <c r="U1392" s="261">
        <v>352</v>
      </c>
      <c r="V1392" s="86" t="s">
        <v>452</v>
      </c>
      <c r="W1392" s="223" t="s">
        <v>8236</v>
      </c>
      <c r="X1392" s="225" t="s">
        <v>11396</v>
      </c>
      <c r="Y1392" s="262">
        <v>101000</v>
      </c>
      <c r="Z1392" s="226"/>
      <c r="AA1392" s="241">
        <f t="shared" si="11"/>
        <v>0</v>
      </c>
      <c r="AB1392" s="237" t="s">
        <v>11397</v>
      </c>
    </row>
    <row r="1393" spans="1:28" ht="15" customHeight="1">
      <c r="A1393" s="109">
        <v>1384</v>
      </c>
      <c r="B1393" s="222" t="str">
        <f t="shared" si="10"/>
        <v>Klik Disini</v>
      </c>
      <c r="C1393" s="223" t="s">
        <v>11398</v>
      </c>
      <c r="D1393" s="223"/>
      <c r="E1393" s="223" t="s">
        <v>9061</v>
      </c>
      <c r="F1393" s="223" t="s">
        <v>11399</v>
      </c>
      <c r="G1393" s="223" t="s">
        <v>11400</v>
      </c>
      <c r="H1393" s="223" t="s">
        <v>3473</v>
      </c>
      <c r="I1393" s="258" t="s">
        <v>446</v>
      </c>
      <c r="J1393" s="186" t="s">
        <v>345</v>
      </c>
      <c r="K1393" s="223"/>
      <c r="L1393" s="264"/>
      <c r="M1393" s="265"/>
      <c r="N1393" s="223" t="s">
        <v>449</v>
      </c>
      <c r="O1393" s="223" t="s">
        <v>3419</v>
      </c>
      <c r="P1393" s="260">
        <v>2012</v>
      </c>
      <c r="Q1393" s="260">
        <v>2018</v>
      </c>
      <c r="R1393" s="223" t="s">
        <v>3412</v>
      </c>
      <c r="S1393" s="223" t="s">
        <v>78</v>
      </c>
      <c r="T1393" s="223" t="s">
        <v>451</v>
      </c>
      <c r="U1393" s="261">
        <v>114</v>
      </c>
      <c r="V1393" s="86" t="s">
        <v>452</v>
      </c>
      <c r="W1393" s="223" t="s">
        <v>4743</v>
      </c>
      <c r="X1393" s="225" t="s">
        <v>11401</v>
      </c>
      <c r="Y1393" s="262">
        <v>42000</v>
      </c>
      <c r="Z1393" s="226"/>
      <c r="AA1393" s="241">
        <f t="shared" si="11"/>
        <v>0</v>
      </c>
      <c r="AB1393" s="237" t="s">
        <v>11402</v>
      </c>
    </row>
    <row r="1394" spans="1:28" ht="15" customHeight="1">
      <c r="A1394" s="109">
        <v>1385</v>
      </c>
      <c r="B1394" s="222" t="str">
        <f t="shared" si="10"/>
        <v>Klik Disini</v>
      </c>
      <c r="C1394" s="223" t="s">
        <v>11403</v>
      </c>
      <c r="D1394" s="223"/>
      <c r="E1394" s="223" t="s">
        <v>3529</v>
      </c>
      <c r="F1394" s="223" t="s">
        <v>11404</v>
      </c>
      <c r="G1394" s="223" t="s">
        <v>11405</v>
      </c>
      <c r="H1394" s="223" t="s">
        <v>5109</v>
      </c>
      <c r="I1394" s="258" t="s">
        <v>446</v>
      </c>
      <c r="J1394" s="186" t="s">
        <v>345</v>
      </c>
      <c r="K1394" s="223" t="s">
        <v>447</v>
      </c>
      <c r="L1394" s="223"/>
      <c r="M1394" s="259" t="s">
        <v>447</v>
      </c>
      <c r="N1394" s="223" t="s">
        <v>449</v>
      </c>
      <c r="O1394" s="223" t="s">
        <v>3419</v>
      </c>
      <c r="P1394" s="260">
        <v>2010</v>
      </c>
      <c r="Q1394" s="260">
        <v>2018</v>
      </c>
      <c r="R1394" s="223" t="s">
        <v>3412</v>
      </c>
      <c r="S1394" s="223" t="s">
        <v>78</v>
      </c>
      <c r="T1394" s="223" t="s">
        <v>451</v>
      </c>
      <c r="U1394" s="261">
        <v>256</v>
      </c>
      <c r="V1394" s="86" t="s">
        <v>452</v>
      </c>
      <c r="W1394" s="223" t="s">
        <v>8432</v>
      </c>
      <c r="X1394" s="225" t="s">
        <v>11406</v>
      </c>
      <c r="Y1394" s="262">
        <v>92500</v>
      </c>
      <c r="Z1394" s="226"/>
      <c r="AA1394" s="241">
        <f t="shared" si="11"/>
        <v>0</v>
      </c>
      <c r="AB1394" s="237" t="s">
        <v>11407</v>
      </c>
    </row>
    <row r="1395" spans="1:28" ht="15" customHeight="1">
      <c r="A1395" s="109">
        <v>1386</v>
      </c>
      <c r="B1395" s="222" t="str">
        <f t="shared" si="10"/>
        <v>Klik Disini</v>
      </c>
      <c r="C1395" s="223" t="s">
        <v>11408</v>
      </c>
      <c r="D1395" s="223"/>
      <c r="E1395" s="223" t="s">
        <v>9061</v>
      </c>
      <c r="F1395" s="223" t="s">
        <v>11409</v>
      </c>
      <c r="G1395" s="223" t="s">
        <v>11410</v>
      </c>
      <c r="H1395" s="223" t="s">
        <v>3473</v>
      </c>
      <c r="I1395" s="258" t="s">
        <v>446</v>
      </c>
      <c r="J1395" s="186" t="s">
        <v>345</v>
      </c>
      <c r="K1395" s="264"/>
      <c r="L1395" s="264"/>
      <c r="M1395" s="265"/>
      <c r="N1395" s="223" t="s">
        <v>449</v>
      </c>
      <c r="O1395" s="223" t="s">
        <v>3419</v>
      </c>
      <c r="P1395" s="260">
        <v>2010</v>
      </c>
      <c r="Q1395" s="260">
        <v>2018</v>
      </c>
      <c r="R1395" s="223" t="s">
        <v>3412</v>
      </c>
      <c r="S1395" s="223" t="s">
        <v>78</v>
      </c>
      <c r="T1395" s="223" t="s">
        <v>451</v>
      </c>
      <c r="U1395" s="261">
        <v>136</v>
      </c>
      <c r="V1395" s="86" t="s">
        <v>452</v>
      </c>
      <c r="W1395" s="223" t="s">
        <v>3741</v>
      </c>
      <c r="X1395" s="225" t="s">
        <v>11411</v>
      </c>
      <c r="Y1395" s="262">
        <v>53500</v>
      </c>
      <c r="Z1395" s="226"/>
      <c r="AA1395" s="241">
        <f t="shared" si="11"/>
        <v>0</v>
      </c>
      <c r="AB1395" s="237" t="s">
        <v>11412</v>
      </c>
    </row>
    <row r="1396" spans="1:28" ht="15" customHeight="1">
      <c r="A1396" s="109">
        <v>1387</v>
      </c>
      <c r="B1396" s="222" t="str">
        <f t="shared" si="10"/>
        <v>Klik Disini</v>
      </c>
      <c r="C1396" s="223" t="s">
        <v>11413</v>
      </c>
      <c r="D1396" s="223"/>
      <c r="E1396" s="223" t="s">
        <v>3529</v>
      </c>
      <c r="F1396" s="223" t="s">
        <v>11414</v>
      </c>
      <c r="G1396" s="223" t="s">
        <v>11415</v>
      </c>
      <c r="H1396" s="223" t="s">
        <v>3473</v>
      </c>
      <c r="I1396" s="258" t="s">
        <v>446</v>
      </c>
      <c r="J1396" s="186" t="s">
        <v>345</v>
      </c>
      <c r="K1396" s="223"/>
      <c r="L1396" s="264"/>
      <c r="M1396" s="265"/>
      <c r="N1396" s="223" t="s">
        <v>449</v>
      </c>
      <c r="O1396" s="223" t="s">
        <v>3419</v>
      </c>
      <c r="P1396" s="260">
        <v>2004</v>
      </c>
      <c r="Q1396" s="260">
        <v>2018</v>
      </c>
      <c r="R1396" s="223" t="s">
        <v>3412</v>
      </c>
      <c r="S1396" s="223" t="s">
        <v>78</v>
      </c>
      <c r="T1396" s="223" t="s">
        <v>451</v>
      </c>
      <c r="U1396" s="261">
        <v>325</v>
      </c>
      <c r="V1396" s="86" t="s">
        <v>452</v>
      </c>
      <c r="W1396" s="223" t="s">
        <v>4611</v>
      </c>
      <c r="X1396" s="225" t="s">
        <v>11416</v>
      </c>
      <c r="Y1396" s="262">
        <v>111000</v>
      </c>
      <c r="Z1396" s="226"/>
      <c r="AA1396" s="241">
        <f t="shared" si="11"/>
        <v>0</v>
      </c>
      <c r="AB1396" s="237" t="s">
        <v>11417</v>
      </c>
    </row>
    <row r="1397" spans="1:28" ht="15" customHeight="1">
      <c r="A1397" s="109">
        <v>1388</v>
      </c>
      <c r="B1397" s="222" t="str">
        <f t="shared" si="10"/>
        <v>Klik Disini</v>
      </c>
      <c r="C1397" s="223" t="s">
        <v>11418</v>
      </c>
      <c r="D1397" s="223"/>
      <c r="E1397" s="223" t="s">
        <v>3529</v>
      </c>
      <c r="F1397" s="223" t="s">
        <v>11419</v>
      </c>
      <c r="G1397" s="223" t="s">
        <v>11420</v>
      </c>
      <c r="H1397" s="223" t="s">
        <v>5109</v>
      </c>
      <c r="I1397" s="258" t="s">
        <v>446</v>
      </c>
      <c r="J1397" s="186" t="s">
        <v>345</v>
      </c>
      <c r="K1397" s="223"/>
      <c r="L1397" s="264"/>
      <c r="M1397" s="265"/>
      <c r="N1397" s="223" t="s">
        <v>449</v>
      </c>
      <c r="O1397" s="223" t="s">
        <v>3419</v>
      </c>
      <c r="P1397" s="260">
        <v>2009</v>
      </c>
      <c r="Q1397" s="260">
        <v>2018</v>
      </c>
      <c r="R1397" s="223" t="s">
        <v>3412</v>
      </c>
      <c r="S1397" s="223" t="s">
        <v>78</v>
      </c>
      <c r="T1397" s="223" t="s">
        <v>451</v>
      </c>
      <c r="U1397" s="261">
        <v>272</v>
      </c>
      <c r="V1397" s="86" t="s">
        <v>452</v>
      </c>
      <c r="W1397" s="223" t="s">
        <v>7391</v>
      </c>
      <c r="X1397" s="225" t="s">
        <v>11421</v>
      </c>
      <c r="Y1397" s="262">
        <v>97000</v>
      </c>
      <c r="Z1397" s="226"/>
      <c r="AA1397" s="241">
        <f t="shared" si="11"/>
        <v>0</v>
      </c>
      <c r="AB1397" s="237" t="s">
        <v>11422</v>
      </c>
    </row>
    <row r="1398" spans="1:28" ht="15" customHeight="1">
      <c r="A1398" s="109">
        <v>1389</v>
      </c>
      <c r="B1398" s="222" t="str">
        <f t="shared" si="10"/>
        <v>Klik Disini</v>
      </c>
      <c r="C1398" s="223" t="s">
        <v>11423</v>
      </c>
      <c r="D1398" s="223"/>
      <c r="E1398" s="223" t="s">
        <v>11424</v>
      </c>
      <c r="F1398" s="223" t="s">
        <v>11425</v>
      </c>
      <c r="G1398" s="223" t="s">
        <v>11426</v>
      </c>
      <c r="H1398" s="223" t="s">
        <v>3912</v>
      </c>
      <c r="I1398" s="258" t="s">
        <v>446</v>
      </c>
      <c r="J1398" s="186" t="s">
        <v>367</v>
      </c>
      <c r="K1398" s="223" t="s">
        <v>447</v>
      </c>
      <c r="L1398" s="223"/>
      <c r="M1398" s="259" t="s">
        <v>447</v>
      </c>
      <c r="N1398" s="223" t="s">
        <v>449</v>
      </c>
      <c r="O1398" s="223" t="s">
        <v>3419</v>
      </c>
      <c r="P1398" s="260">
        <v>1998</v>
      </c>
      <c r="Q1398" s="260">
        <v>2018</v>
      </c>
      <c r="R1398" s="223" t="s">
        <v>3412</v>
      </c>
      <c r="S1398" s="223" t="s">
        <v>78</v>
      </c>
      <c r="T1398" s="223" t="s">
        <v>451</v>
      </c>
      <c r="U1398" s="261">
        <v>296</v>
      </c>
      <c r="V1398" s="86" t="s">
        <v>452</v>
      </c>
      <c r="W1398" s="223" t="s">
        <v>8414</v>
      </c>
      <c r="X1398" s="225" t="s">
        <v>11427</v>
      </c>
      <c r="Y1398" s="262">
        <v>95500</v>
      </c>
      <c r="Z1398" s="226"/>
      <c r="AA1398" s="241">
        <f t="shared" si="11"/>
        <v>0</v>
      </c>
      <c r="AB1398" s="237" t="s">
        <v>11428</v>
      </c>
    </row>
    <row r="1399" spans="1:28" ht="15" customHeight="1">
      <c r="A1399" s="109">
        <v>1390</v>
      </c>
      <c r="B1399" s="222" t="str">
        <f t="shared" si="10"/>
        <v>Klik Disini</v>
      </c>
      <c r="C1399" s="223" t="s">
        <v>11429</v>
      </c>
      <c r="D1399" s="223"/>
      <c r="E1399" s="223" t="s">
        <v>3529</v>
      </c>
      <c r="F1399" s="223" t="s">
        <v>11430</v>
      </c>
      <c r="G1399" s="223" t="s">
        <v>11431</v>
      </c>
      <c r="H1399" s="223" t="s">
        <v>3473</v>
      </c>
      <c r="I1399" s="258" t="s">
        <v>446</v>
      </c>
      <c r="J1399" s="186" t="s">
        <v>345</v>
      </c>
      <c r="K1399" s="223"/>
      <c r="L1399" s="264"/>
      <c r="M1399" s="265"/>
      <c r="N1399" s="223" t="s">
        <v>449</v>
      </c>
      <c r="O1399" s="223" t="s">
        <v>3419</v>
      </c>
      <c r="P1399" s="260">
        <v>2011</v>
      </c>
      <c r="Q1399" s="260">
        <v>2018</v>
      </c>
      <c r="R1399" s="223" t="s">
        <v>3412</v>
      </c>
      <c r="S1399" s="223" t="s">
        <v>78</v>
      </c>
      <c r="T1399" s="223" t="s">
        <v>451</v>
      </c>
      <c r="U1399" s="261">
        <v>171</v>
      </c>
      <c r="V1399" s="86" t="s">
        <v>452</v>
      </c>
      <c r="W1399" s="223" t="s">
        <v>655</v>
      </c>
      <c r="X1399" s="225" t="s">
        <v>11432</v>
      </c>
      <c r="Y1399" s="262">
        <v>49500</v>
      </c>
      <c r="Z1399" s="226"/>
      <c r="AA1399" s="241">
        <f t="shared" si="11"/>
        <v>0</v>
      </c>
      <c r="AB1399" s="237" t="s">
        <v>11433</v>
      </c>
    </row>
    <row r="1400" spans="1:28" ht="15" customHeight="1">
      <c r="A1400" s="109">
        <v>1391</v>
      </c>
      <c r="B1400" s="222" t="str">
        <f t="shared" si="10"/>
        <v>Klik Disini</v>
      </c>
      <c r="C1400" s="223" t="s">
        <v>11434</v>
      </c>
      <c r="D1400" s="223"/>
      <c r="E1400" s="223" t="s">
        <v>3529</v>
      </c>
      <c r="F1400" s="223" t="s">
        <v>11435</v>
      </c>
      <c r="G1400" s="223" t="s">
        <v>11436</v>
      </c>
      <c r="H1400" s="223" t="s">
        <v>3532</v>
      </c>
      <c r="I1400" s="258" t="s">
        <v>446</v>
      </c>
      <c r="J1400" s="186" t="s">
        <v>345</v>
      </c>
      <c r="K1400" s="223"/>
      <c r="L1400" s="264"/>
      <c r="M1400" s="265"/>
      <c r="N1400" s="223" t="s">
        <v>449</v>
      </c>
      <c r="O1400" s="223" t="s">
        <v>3419</v>
      </c>
      <c r="P1400" s="260">
        <v>2008</v>
      </c>
      <c r="Q1400" s="260">
        <v>2018</v>
      </c>
      <c r="R1400" s="223" t="s">
        <v>3412</v>
      </c>
      <c r="S1400" s="223" t="s">
        <v>78</v>
      </c>
      <c r="T1400" s="223" t="s">
        <v>451</v>
      </c>
      <c r="U1400" s="261">
        <v>214</v>
      </c>
      <c r="V1400" s="86" t="s">
        <v>452</v>
      </c>
      <c r="W1400" s="223" t="s">
        <v>606</v>
      </c>
      <c r="X1400" s="225" t="s">
        <v>11437</v>
      </c>
      <c r="Y1400" s="262">
        <v>85500</v>
      </c>
      <c r="Z1400" s="226"/>
      <c r="AA1400" s="241">
        <f t="shared" si="11"/>
        <v>0</v>
      </c>
      <c r="AB1400" s="237" t="s">
        <v>11438</v>
      </c>
    </row>
    <row r="1401" spans="1:28" ht="15" customHeight="1">
      <c r="A1401" s="109">
        <v>1392</v>
      </c>
      <c r="B1401" s="222" t="str">
        <f t="shared" si="10"/>
        <v>Klik Disini</v>
      </c>
      <c r="C1401" s="223" t="s">
        <v>11439</v>
      </c>
      <c r="D1401" s="223"/>
      <c r="E1401" s="223" t="s">
        <v>11440</v>
      </c>
      <c r="F1401" s="223" t="s">
        <v>11441</v>
      </c>
      <c r="G1401" s="223" t="s">
        <v>11442</v>
      </c>
      <c r="H1401" s="223" t="s">
        <v>3473</v>
      </c>
      <c r="I1401" s="258" t="s">
        <v>446</v>
      </c>
      <c r="J1401" s="186" t="s">
        <v>345</v>
      </c>
      <c r="K1401" s="264"/>
      <c r="L1401" s="264"/>
      <c r="M1401" s="265"/>
      <c r="N1401" s="223" t="s">
        <v>449</v>
      </c>
      <c r="O1401" s="223" t="s">
        <v>3419</v>
      </c>
      <c r="P1401" s="260">
        <v>2007</v>
      </c>
      <c r="Q1401" s="260">
        <v>2018</v>
      </c>
      <c r="R1401" s="223" t="s">
        <v>3412</v>
      </c>
      <c r="S1401" s="223" t="s">
        <v>78</v>
      </c>
      <c r="T1401" s="223" t="s">
        <v>451</v>
      </c>
      <c r="U1401" s="261">
        <v>266</v>
      </c>
      <c r="V1401" s="86" t="s">
        <v>452</v>
      </c>
      <c r="W1401" s="223" t="s">
        <v>3331</v>
      </c>
      <c r="X1401" s="225" t="s">
        <v>11443</v>
      </c>
      <c r="Y1401" s="262">
        <v>80000</v>
      </c>
      <c r="Z1401" s="226"/>
      <c r="AA1401" s="241">
        <f t="shared" si="11"/>
        <v>0</v>
      </c>
      <c r="AB1401" s="237" t="s">
        <v>11444</v>
      </c>
    </row>
    <row r="1402" spans="1:28" ht="15" customHeight="1">
      <c r="A1402" s="109">
        <v>1393</v>
      </c>
      <c r="B1402" s="222" t="str">
        <f t="shared" si="10"/>
        <v>Klik Disini</v>
      </c>
      <c r="C1402" s="223" t="s">
        <v>11445</v>
      </c>
      <c r="D1402" s="223"/>
      <c r="E1402" s="223" t="s">
        <v>9061</v>
      </c>
      <c r="F1402" s="223" t="s">
        <v>11446</v>
      </c>
      <c r="G1402" s="223" t="s">
        <v>11447</v>
      </c>
      <c r="H1402" s="223" t="s">
        <v>3912</v>
      </c>
      <c r="I1402" s="258" t="s">
        <v>446</v>
      </c>
      <c r="J1402" s="186" t="s">
        <v>367</v>
      </c>
      <c r="K1402" s="223" t="s">
        <v>447</v>
      </c>
      <c r="L1402" s="223"/>
      <c r="M1402" s="259" t="s">
        <v>447</v>
      </c>
      <c r="N1402" s="223" t="s">
        <v>449</v>
      </c>
      <c r="O1402" s="223" t="s">
        <v>3419</v>
      </c>
      <c r="P1402" s="260">
        <v>2011</v>
      </c>
      <c r="Q1402" s="260">
        <v>2018</v>
      </c>
      <c r="R1402" s="223" t="s">
        <v>3412</v>
      </c>
      <c r="S1402" s="223" t="s">
        <v>78</v>
      </c>
      <c r="T1402" s="223" t="s">
        <v>451</v>
      </c>
      <c r="U1402" s="261">
        <v>169</v>
      </c>
      <c r="V1402" s="86" t="s">
        <v>452</v>
      </c>
      <c r="W1402" s="223" t="s">
        <v>3585</v>
      </c>
      <c r="X1402" s="225" t="s">
        <v>11448</v>
      </c>
      <c r="Y1402" s="262">
        <v>57500</v>
      </c>
      <c r="Z1402" s="226"/>
      <c r="AA1402" s="241">
        <f t="shared" si="11"/>
        <v>0</v>
      </c>
      <c r="AB1402" s="237" t="s">
        <v>11449</v>
      </c>
    </row>
    <row r="1403" spans="1:28" ht="15" customHeight="1">
      <c r="A1403" s="109">
        <v>1394</v>
      </c>
      <c r="B1403" s="222" t="str">
        <f t="shared" si="10"/>
        <v>Klik Disini</v>
      </c>
      <c r="C1403" s="223" t="s">
        <v>11450</v>
      </c>
      <c r="D1403" s="223"/>
      <c r="E1403" s="223" t="s">
        <v>3529</v>
      </c>
      <c r="F1403" s="223" t="s">
        <v>11451</v>
      </c>
      <c r="G1403" s="223" t="s">
        <v>11452</v>
      </c>
      <c r="H1403" s="223" t="s">
        <v>3473</v>
      </c>
      <c r="I1403" s="258" t="s">
        <v>446</v>
      </c>
      <c r="J1403" s="186" t="s">
        <v>345</v>
      </c>
      <c r="K1403" s="223"/>
      <c r="L1403" s="264"/>
      <c r="M1403" s="265"/>
      <c r="N1403" s="223" t="s">
        <v>449</v>
      </c>
      <c r="O1403" s="223" t="s">
        <v>3419</v>
      </c>
      <c r="P1403" s="260">
        <v>2005</v>
      </c>
      <c r="Q1403" s="260">
        <v>2018</v>
      </c>
      <c r="R1403" s="223" t="s">
        <v>3412</v>
      </c>
      <c r="S1403" s="223" t="s">
        <v>78</v>
      </c>
      <c r="T1403" s="223" t="s">
        <v>451</v>
      </c>
      <c r="U1403" s="261">
        <v>192</v>
      </c>
      <c r="V1403" s="86" t="s">
        <v>452</v>
      </c>
      <c r="W1403" s="223" t="s">
        <v>10218</v>
      </c>
      <c r="X1403" s="225" t="s">
        <v>11453</v>
      </c>
      <c r="Y1403" s="262">
        <v>73000</v>
      </c>
      <c r="Z1403" s="226"/>
      <c r="AA1403" s="241">
        <f t="shared" si="11"/>
        <v>0</v>
      </c>
      <c r="AB1403" s="237" t="s">
        <v>11454</v>
      </c>
    </row>
    <row r="1404" spans="1:28" ht="15" customHeight="1">
      <c r="A1404" s="109">
        <v>1395</v>
      </c>
      <c r="B1404" s="222" t="str">
        <f t="shared" si="10"/>
        <v>Klik Disini</v>
      </c>
      <c r="C1404" s="223" t="s">
        <v>11455</v>
      </c>
      <c r="D1404" s="223"/>
      <c r="E1404" s="223" t="s">
        <v>11456</v>
      </c>
      <c r="F1404" s="223" t="s">
        <v>11457</v>
      </c>
      <c r="G1404" s="223" t="s">
        <v>11458</v>
      </c>
      <c r="H1404" s="223" t="s">
        <v>3912</v>
      </c>
      <c r="I1404" s="258" t="s">
        <v>446</v>
      </c>
      <c r="J1404" s="186" t="s">
        <v>367</v>
      </c>
      <c r="K1404" s="223"/>
      <c r="L1404" s="264"/>
      <c r="M1404" s="265"/>
      <c r="N1404" s="223" t="s">
        <v>449</v>
      </c>
      <c r="O1404" s="223" t="s">
        <v>3419</v>
      </c>
      <c r="P1404" s="260">
        <v>2007</v>
      </c>
      <c r="Q1404" s="260">
        <v>2018</v>
      </c>
      <c r="R1404" s="223" t="s">
        <v>3412</v>
      </c>
      <c r="S1404" s="223" t="s">
        <v>78</v>
      </c>
      <c r="T1404" s="223" t="s">
        <v>451</v>
      </c>
      <c r="U1404" s="261">
        <v>130</v>
      </c>
      <c r="V1404" s="86" t="s">
        <v>452</v>
      </c>
      <c r="W1404" s="223" t="s">
        <v>6556</v>
      </c>
      <c r="X1404" s="225" t="s">
        <v>11459</v>
      </c>
      <c r="Y1404" s="262">
        <v>50500</v>
      </c>
      <c r="Z1404" s="226"/>
      <c r="AA1404" s="241">
        <f t="shared" si="11"/>
        <v>0</v>
      </c>
      <c r="AB1404" s="237" t="s">
        <v>11460</v>
      </c>
    </row>
    <row r="1405" spans="1:28" ht="15" customHeight="1">
      <c r="A1405" s="109">
        <v>1396</v>
      </c>
      <c r="B1405" s="222" t="str">
        <f t="shared" si="10"/>
        <v>Klik Disini</v>
      </c>
      <c r="C1405" s="223" t="s">
        <v>11461</v>
      </c>
      <c r="D1405" s="223"/>
      <c r="E1405" s="223" t="s">
        <v>9061</v>
      </c>
      <c r="F1405" s="223" t="s">
        <v>11462</v>
      </c>
      <c r="G1405" s="223" t="s">
        <v>11463</v>
      </c>
      <c r="H1405" s="223" t="s">
        <v>3532</v>
      </c>
      <c r="I1405" s="258" t="s">
        <v>446</v>
      </c>
      <c r="J1405" s="186" t="s">
        <v>345</v>
      </c>
      <c r="K1405" s="264"/>
      <c r="L1405" s="264"/>
      <c r="M1405" s="265"/>
      <c r="N1405" s="223" t="s">
        <v>449</v>
      </c>
      <c r="O1405" s="223" t="s">
        <v>3419</v>
      </c>
      <c r="P1405" s="260">
        <v>2010</v>
      </c>
      <c r="Q1405" s="260">
        <v>2018</v>
      </c>
      <c r="R1405" s="223" t="s">
        <v>3412</v>
      </c>
      <c r="S1405" s="223" t="s">
        <v>78</v>
      </c>
      <c r="T1405" s="223" t="s">
        <v>451</v>
      </c>
      <c r="U1405" s="261">
        <v>143</v>
      </c>
      <c r="V1405" s="86" t="s">
        <v>452</v>
      </c>
      <c r="W1405" s="223" t="s">
        <v>9414</v>
      </c>
      <c r="X1405" s="225" t="s">
        <v>11464</v>
      </c>
      <c r="Y1405" s="262">
        <v>56000</v>
      </c>
      <c r="Z1405" s="226"/>
      <c r="AA1405" s="241">
        <f t="shared" si="11"/>
        <v>0</v>
      </c>
      <c r="AB1405" s="237" t="s">
        <v>11465</v>
      </c>
    </row>
    <row r="1406" spans="1:28" ht="15" customHeight="1">
      <c r="A1406" s="109">
        <v>1397</v>
      </c>
      <c r="B1406" s="222" t="str">
        <f t="shared" si="10"/>
        <v>Klik Disini</v>
      </c>
      <c r="C1406" s="223" t="s">
        <v>11466</v>
      </c>
      <c r="D1406" s="223"/>
      <c r="E1406" s="223" t="s">
        <v>3529</v>
      </c>
      <c r="F1406" s="223" t="s">
        <v>11467</v>
      </c>
      <c r="G1406" s="223" t="s">
        <v>11468</v>
      </c>
      <c r="H1406" s="223" t="s">
        <v>3473</v>
      </c>
      <c r="I1406" s="258" t="s">
        <v>446</v>
      </c>
      <c r="J1406" s="186" t="s">
        <v>345</v>
      </c>
      <c r="K1406" s="264"/>
      <c r="L1406" s="264"/>
      <c r="M1406" s="265"/>
      <c r="N1406" s="223" t="s">
        <v>449</v>
      </c>
      <c r="O1406" s="223" t="s">
        <v>3419</v>
      </c>
      <c r="P1406" s="260">
        <v>2009</v>
      </c>
      <c r="Q1406" s="260">
        <v>2018</v>
      </c>
      <c r="R1406" s="223" t="s">
        <v>3412</v>
      </c>
      <c r="S1406" s="223" t="s">
        <v>78</v>
      </c>
      <c r="T1406" s="223" t="s">
        <v>451</v>
      </c>
      <c r="U1406" s="261">
        <v>242</v>
      </c>
      <c r="V1406" s="86" t="s">
        <v>452</v>
      </c>
      <c r="W1406" s="223" t="s">
        <v>9619</v>
      </c>
      <c r="X1406" s="225" t="s">
        <v>11469</v>
      </c>
      <c r="Y1406" s="262">
        <v>83000</v>
      </c>
      <c r="Z1406" s="226"/>
      <c r="AA1406" s="241">
        <f t="shared" si="11"/>
        <v>0</v>
      </c>
      <c r="AB1406" s="237" t="s">
        <v>11470</v>
      </c>
    </row>
    <row r="1407" spans="1:28" ht="15" customHeight="1">
      <c r="A1407" s="109">
        <v>1398</v>
      </c>
      <c r="B1407" s="222" t="str">
        <f t="shared" si="10"/>
        <v>Klik Disini</v>
      </c>
      <c r="C1407" s="223" t="s">
        <v>11471</v>
      </c>
      <c r="D1407" s="223"/>
      <c r="E1407" s="223" t="s">
        <v>11472</v>
      </c>
      <c r="F1407" s="223" t="s">
        <v>11473</v>
      </c>
      <c r="G1407" s="223" t="s">
        <v>11474</v>
      </c>
      <c r="H1407" s="223" t="s">
        <v>262</v>
      </c>
      <c r="I1407" s="258" t="s">
        <v>1844</v>
      </c>
      <c r="J1407" s="186" t="s">
        <v>403</v>
      </c>
      <c r="K1407" s="223"/>
      <c r="L1407" s="264"/>
      <c r="M1407" s="265"/>
      <c r="N1407" s="223" t="s">
        <v>449</v>
      </c>
      <c r="O1407" s="223" t="s">
        <v>3419</v>
      </c>
      <c r="P1407" s="260">
        <v>2007</v>
      </c>
      <c r="Q1407" s="260">
        <v>2018</v>
      </c>
      <c r="R1407" s="223" t="s">
        <v>3412</v>
      </c>
      <c r="S1407" s="223" t="s">
        <v>78</v>
      </c>
      <c r="T1407" s="223" t="s">
        <v>451</v>
      </c>
      <c r="U1407" s="261">
        <v>118</v>
      </c>
      <c r="V1407" s="86" t="s">
        <v>452</v>
      </c>
      <c r="W1407" s="223" t="s">
        <v>3567</v>
      </c>
      <c r="X1407" s="225" t="s">
        <v>11475</v>
      </c>
      <c r="Y1407" s="262">
        <v>53500</v>
      </c>
      <c r="Z1407" s="226"/>
      <c r="AA1407" s="241">
        <f t="shared" si="11"/>
        <v>0</v>
      </c>
      <c r="AB1407" s="237" t="s">
        <v>11476</v>
      </c>
    </row>
    <row r="1408" spans="1:28" ht="15" customHeight="1">
      <c r="A1408" s="109">
        <v>1399</v>
      </c>
      <c r="B1408" s="222" t="str">
        <f t="shared" si="10"/>
        <v>Klik Disini</v>
      </c>
      <c r="C1408" s="223" t="s">
        <v>11477</v>
      </c>
      <c r="D1408" s="223"/>
      <c r="E1408" s="223" t="s">
        <v>11478</v>
      </c>
      <c r="F1408" s="223" t="s">
        <v>11479</v>
      </c>
      <c r="G1408" s="223" t="s">
        <v>11480</v>
      </c>
      <c r="H1408" s="223" t="s">
        <v>3912</v>
      </c>
      <c r="I1408" s="258" t="s">
        <v>446</v>
      </c>
      <c r="J1408" s="186" t="s">
        <v>367</v>
      </c>
      <c r="K1408" s="223"/>
      <c r="L1408" s="264"/>
      <c r="M1408" s="265"/>
      <c r="N1408" s="223" t="s">
        <v>449</v>
      </c>
      <c r="O1408" s="223" t="s">
        <v>3419</v>
      </c>
      <c r="P1408" s="260">
        <v>1993</v>
      </c>
      <c r="Q1408" s="260">
        <v>2018</v>
      </c>
      <c r="R1408" s="223" t="s">
        <v>3412</v>
      </c>
      <c r="S1408" s="223" t="s">
        <v>78</v>
      </c>
      <c r="T1408" s="223" t="s">
        <v>451</v>
      </c>
      <c r="U1408" s="261">
        <v>115</v>
      </c>
      <c r="V1408" s="86" t="s">
        <v>452</v>
      </c>
      <c r="W1408" s="223" t="s">
        <v>4598</v>
      </c>
      <c r="X1408" s="225" t="s">
        <v>11481</v>
      </c>
      <c r="Y1408" s="262">
        <v>62000</v>
      </c>
      <c r="Z1408" s="226"/>
      <c r="AA1408" s="241">
        <f t="shared" si="11"/>
        <v>0</v>
      </c>
      <c r="AB1408" s="237" t="s">
        <v>11482</v>
      </c>
    </row>
    <row r="1409" spans="1:28" ht="15" customHeight="1">
      <c r="A1409" s="109">
        <v>1400</v>
      </c>
      <c r="B1409" s="222" t="str">
        <f t="shared" si="10"/>
        <v>Klik Disini</v>
      </c>
      <c r="C1409" s="223" t="s">
        <v>11483</v>
      </c>
      <c r="D1409" s="223"/>
      <c r="E1409" s="223" t="s">
        <v>11484</v>
      </c>
      <c r="F1409" s="223" t="s">
        <v>11485</v>
      </c>
      <c r="G1409" s="223" t="s">
        <v>11486</v>
      </c>
      <c r="H1409" s="223" t="s">
        <v>583</v>
      </c>
      <c r="I1409" s="258" t="s">
        <v>583</v>
      </c>
      <c r="J1409" s="186" t="s">
        <v>267</v>
      </c>
      <c r="K1409" s="264"/>
      <c r="L1409" s="264"/>
      <c r="M1409" s="265"/>
      <c r="N1409" s="223"/>
      <c r="O1409" s="223"/>
      <c r="P1409" s="260">
        <v>2007</v>
      </c>
      <c r="Q1409" s="260">
        <v>2018</v>
      </c>
      <c r="R1409" s="223" t="s">
        <v>3480</v>
      </c>
      <c r="S1409" s="223" t="s">
        <v>78</v>
      </c>
      <c r="T1409" s="223"/>
      <c r="U1409" s="261">
        <v>137</v>
      </c>
      <c r="V1409" s="86" t="s">
        <v>452</v>
      </c>
      <c r="W1409" s="223" t="s">
        <v>3585</v>
      </c>
      <c r="X1409" s="225" t="s">
        <v>11487</v>
      </c>
      <c r="Y1409" s="262">
        <v>62000</v>
      </c>
      <c r="Z1409" s="226"/>
      <c r="AA1409" s="241">
        <f t="shared" si="11"/>
        <v>0</v>
      </c>
      <c r="AB1409" s="237" t="s">
        <v>11488</v>
      </c>
    </row>
    <row r="1410" spans="1:28" ht="15" customHeight="1">
      <c r="A1410" s="109">
        <v>1401</v>
      </c>
      <c r="B1410" s="222" t="str">
        <f t="shared" si="10"/>
        <v>Klik Disini</v>
      </c>
      <c r="C1410" s="223" t="s">
        <v>11489</v>
      </c>
      <c r="D1410" s="223"/>
      <c r="E1410" s="223" t="s">
        <v>3529</v>
      </c>
      <c r="F1410" s="223" t="s">
        <v>11490</v>
      </c>
      <c r="G1410" s="223" t="s">
        <v>11491</v>
      </c>
      <c r="H1410" s="223" t="s">
        <v>344</v>
      </c>
      <c r="I1410" s="258" t="s">
        <v>446</v>
      </c>
      <c r="J1410" s="186" t="s">
        <v>343</v>
      </c>
      <c r="K1410" s="223"/>
      <c r="L1410" s="264"/>
      <c r="M1410" s="265"/>
      <c r="N1410" s="223" t="s">
        <v>449</v>
      </c>
      <c r="O1410" s="223" t="s">
        <v>3419</v>
      </c>
      <c r="P1410" s="260">
        <v>2003</v>
      </c>
      <c r="Q1410" s="260">
        <v>2018</v>
      </c>
      <c r="R1410" s="223" t="s">
        <v>3412</v>
      </c>
      <c r="S1410" s="223" t="s">
        <v>78</v>
      </c>
      <c r="T1410" s="223" t="s">
        <v>451</v>
      </c>
      <c r="U1410" s="261">
        <v>320</v>
      </c>
      <c r="V1410" s="86" t="s">
        <v>452</v>
      </c>
      <c r="W1410" s="223" t="s">
        <v>1083</v>
      </c>
      <c r="X1410" s="225" t="s">
        <v>11492</v>
      </c>
      <c r="Y1410" s="262">
        <v>74500</v>
      </c>
      <c r="Z1410" s="226"/>
      <c r="AA1410" s="241">
        <f t="shared" si="11"/>
        <v>0</v>
      </c>
      <c r="AB1410" s="237" t="s">
        <v>11493</v>
      </c>
    </row>
    <row r="1411" spans="1:28" ht="15" customHeight="1">
      <c r="A1411" s="109">
        <v>1402</v>
      </c>
      <c r="B1411" s="222" t="str">
        <f t="shared" si="10"/>
        <v>Klik Disini</v>
      </c>
      <c r="C1411" s="223" t="s">
        <v>11494</v>
      </c>
      <c r="D1411" s="223"/>
      <c r="E1411" s="223" t="s">
        <v>11495</v>
      </c>
      <c r="F1411" s="223" t="s">
        <v>11496</v>
      </c>
      <c r="G1411" s="223" t="s">
        <v>11497</v>
      </c>
      <c r="H1411" s="223" t="s">
        <v>3912</v>
      </c>
      <c r="I1411" s="258" t="s">
        <v>446</v>
      </c>
      <c r="J1411" s="186" t="s">
        <v>367</v>
      </c>
      <c r="K1411" s="223"/>
      <c r="L1411" s="264"/>
      <c r="M1411" s="265"/>
      <c r="N1411" s="223" t="s">
        <v>449</v>
      </c>
      <c r="O1411" s="223" t="s">
        <v>3419</v>
      </c>
      <c r="P1411" s="260">
        <v>2005</v>
      </c>
      <c r="Q1411" s="260">
        <v>2018</v>
      </c>
      <c r="R1411" s="223" t="s">
        <v>3412</v>
      </c>
      <c r="S1411" s="223" t="s">
        <v>78</v>
      </c>
      <c r="T1411" s="223" t="s">
        <v>451</v>
      </c>
      <c r="U1411" s="261">
        <v>138</v>
      </c>
      <c r="V1411" s="86" t="s">
        <v>452</v>
      </c>
      <c r="W1411" s="223" t="s">
        <v>6793</v>
      </c>
      <c r="X1411" s="225" t="s">
        <v>11498</v>
      </c>
      <c r="Y1411" s="262">
        <v>59000</v>
      </c>
      <c r="Z1411" s="226"/>
      <c r="AA1411" s="241">
        <f t="shared" si="11"/>
        <v>0</v>
      </c>
      <c r="AB1411" s="237" t="s">
        <v>11499</v>
      </c>
    </row>
    <row r="1412" spans="1:28" ht="15" customHeight="1">
      <c r="A1412" s="109">
        <v>1403</v>
      </c>
      <c r="B1412" s="222" t="str">
        <f t="shared" si="10"/>
        <v>Klik Disini</v>
      </c>
      <c r="C1412" s="223" t="s">
        <v>11500</v>
      </c>
      <c r="D1412" s="223"/>
      <c r="E1412" s="223" t="s">
        <v>8296</v>
      </c>
      <c r="F1412" s="223" t="s">
        <v>11501</v>
      </c>
      <c r="G1412" s="223" t="s">
        <v>11502</v>
      </c>
      <c r="H1412" s="223" t="s">
        <v>3473</v>
      </c>
      <c r="I1412" s="258" t="s">
        <v>446</v>
      </c>
      <c r="J1412" s="186" t="s">
        <v>345</v>
      </c>
      <c r="K1412" s="223"/>
      <c r="L1412" s="264"/>
      <c r="M1412" s="265"/>
      <c r="N1412" s="223" t="s">
        <v>449</v>
      </c>
      <c r="O1412" s="223" t="s">
        <v>3419</v>
      </c>
      <c r="P1412" s="260">
        <v>2004</v>
      </c>
      <c r="Q1412" s="260">
        <v>2018</v>
      </c>
      <c r="R1412" s="223" t="s">
        <v>3412</v>
      </c>
      <c r="S1412" s="223" t="s">
        <v>78</v>
      </c>
      <c r="T1412" s="223" t="s">
        <v>451</v>
      </c>
      <c r="U1412" s="261">
        <v>240</v>
      </c>
      <c r="V1412" s="86" t="s">
        <v>452</v>
      </c>
      <c r="W1412" s="223" t="s">
        <v>1954</v>
      </c>
      <c r="X1412" s="225" t="s">
        <v>11503</v>
      </c>
      <c r="Y1412" s="262">
        <v>61000</v>
      </c>
      <c r="Z1412" s="226"/>
      <c r="AA1412" s="241">
        <f t="shared" si="11"/>
        <v>0</v>
      </c>
      <c r="AB1412" s="237" t="s">
        <v>11504</v>
      </c>
    </row>
    <row r="1413" spans="1:28" ht="15" customHeight="1">
      <c r="A1413" s="109">
        <v>1404</v>
      </c>
      <c r="B1413" s="222" t="str">
        <f t="shared" si="10"/>
        <v>Klik Disini</v>
      </c>
      <c r="C1413" s="223" t="s">
        <v>11505</v>
      </c>
      <c r="D1413" s="223"/>
      <c r="E1413" s="223" t="s">
        <v>11506</v>
      </c>
      <c r="F1413" s="223" t="s">
        <v>11507</v>
      </c>
      <c r="G1413" s="223" t="s">
        <v>11508</v>
      </c>
      <c r="H1413" s="223" t="s">
        <v>3912</v>
      </c>
      <c r="I1413" s="258" t="s">
        <v>446</v>
      </c>
      <c r="J1413" s="186" t="s">
        <v>367</v>
      </c>
      <c r="K1413" s="223" t="s">
        <v>447</v>
      </c>
      <c r="L1413" s="223"/>
      <c r="M1413" s="259" t="s">
        <v>447</v>
      </c>
      <c r="N1413" s="223" t="s">
        <v>449</v>
      </c>
      <c r="O1413" s="223" t="s">
        <v>3419</v>
      </c>
      <c r="P1413" s="260">
        <v>2006</v>
      </c>
      <c r="Q1413" s="260">
        <v>2018</v>
      </c>
      <c r="R1413" s="223" t="s">
        <v>3412</v>
      </c>
      <c r="S1413" s="223" t="s">
        <v>78</v>
      </c>
      <c r="T1413" s="223" t="s">
        <v>451</v>
      </c>
      <c r="U1413" s="261">
        <v>119</v>
      </c>
      <c r="V1413" s="86" t="s">
        <v>452</v>
      </c>
      <c r="W1413" s="223" t="s">
        <v>1102</v>
      </c>
      <c r="X1413" s="225" t="s">
        <v>11509</v>
      </c>
      <c r="Y1413" s="262">
        <v>66000</v>
      </c>
      <c r="Z1413" s="226"/>
      <c r="AA1413" s="241">
        <f t="shared" si="11"/>
        <v>0</v>
      </c>
      <c r="AB1413" s="237" t="s">
        <v>11510</v>
      </c>
    </row>
    <row r="1414" spans="1:28" ht="15" customHeight="1">
      <c r="A1414" s="109">
        <v>1405</v>
      </c>
      <c r="B1414" s="222" t="str">
        <f t="shared" si="10"/>
        <v>Klik Disini</v>
      </c>
      <c r="C1414" s="223" t="s">
        <v>11511</v>
      </c>
      <c r="D1414" s="223"/>
      <c r="E1414" s="223" t="s">
        <v>11512</v>
      </c>
      <c r="F1414" s="223" t="s">
        <v>11513</v>
      </c>
      <c r="G1414" s="223" t="s">
        <v>11514</v>
      </c>
      <c r="H1414" s="223" t="s">
        <v>3591</v>
      </c>
      <c r="I1414" s="258" t="s">
        <v>446</v>
      </c>
      <c r="J1414" s="186" t="s">
        <v>345</v>
      </c>
      <c r="K1414" s="264"/>
      <c r="L1414" s="264"/>
      <c r="M1414" s="265"/>
      <c r="N1414" s="223" t="s">
        <v>449</v>
      </c>
      <c r="O1414" s="223" t="s">
        <v>3419</v>
      </c>
      <c r="P1414" s="260">
        <v>2002</v>
      </c>
      <c r="Q1414" s="260">
        <v>2018</v>
      </c>
      <c r="R1414" s="223" t="s">
        <v>3412</v>
      </c>
      <c r="S1414" s="223" t="s">
        <v>78</v>
      </c>
      <c r="T1414" s="223" t="s">
        <v>451</v>
      </c>
      <c r="U1414" s="261">
        <v>228</v>
      </c>
      <c r="V1414" s="86" t="s">
        <v>452</v>
      </c>
      <c r="W1414" s="223" t="s">
        <v>7364</v>
      </c>
      <c r="X1414" s="225" t="s">
        <v>11515</v>
      </c>
      <c r="Y1414" s="262">
        <v>69000</v>
      </c>
      <c r="Z1414" s="226"/>
      <c r="AA1414" s="241">
        <f t="shared" si="11"/>
        <v>0</v>
      </c>
      <c r="AB1414" s="237" t="s">
        <v>11516</v>
      </c>
    </row>
    <row r="1415" spans="1:28" ht="15" customHeight="1">
      <c r="A1415" s="109">
        <v>1406</v>
      </c>
      <c r="B1415" s="222" t="str">
        <f t="shared" si="10"/>
        <v>Klik Disini</v>
      </c>
      <c r="C1415" s="223" t="s">
        <v>11517</v>
      </c>
      <c r="D1415" s="223"/>
      <c r="E1415" s="223" t="s">
        <v>9842</v>
      </c>
      <c r="F1415" s="223" t="s">
        <v>11518</v>
      </c>
      <c r="G1415" s="223" t="s">
        <v>11519</v>
      </c>
      <c r="H1415" s="223" t="s">
        <v>3912</v>
      </c>
      <c r="I1415" s="258" t="s">
        <v>446</v>
      </c>
      <c r="J1415" s="186" t="s">
        <v>367</v>
      </c>
      <c r="K1415" s="223" t="s">
        <v>447</v>
      </c>
      <c r="L1415" s="223"/>
      <c r="M1415" s="259" t="s">
        <v>447</v>
      </c>
      <c r="N1415" s="223" t="s">
        <v>449</v>
      </c>
      <c r="O1415" s="223" t="s">
        <v>3419</v>
      </c>
      <c r="P1415" s="260">
        <v>2007</v>
      </c>
      <c r="Q1415" s="260">
        <v>2018</v>
      </c>
      <c r="R1415" s="223" t="s">
        <v>3412</v>
      </c>
      <c r="S1415" s="223" t="s">
        <v>78</v>
      </c>
      <c r="T1415" s="223" t="s">
        <v>451</v>
      </c>
      <c r="U1415" s="261">
        <v>112</v>
      </c>
      <c r="V1415" s="86" t="s">
        <v>452</v>
      </c>
      <c r="W1415" s="223" t="s">
        <v>1718</v>
      </c>
      <c r="X1415" s="225" t="s">
        <v>11520</v>
      </c>
      <c r="Y1415" s="262">
        <v>52000</v>
      </c>
      <c r="Z1415" s="226"/>
      <c r="AA1415" s="241">
        <f t="shared" si="11"/>
        <v>0</v>
      </c>
      <c r="AB1415" s="237" t="s">
        <v>11521</v>
      </c>
    </row>
    <row r="1416" spans="1:28" ht="15" customHeight="1">
      <c r="A1416" s="109">
        <v>1407</v>
      </c>
      <c r="B1416" s="222" t="str">
        <f t="shared" si="10"/>
        <v>Klik Disini</v>
      </c>
      <c r="C1416" s="223" t="s">
        <v>11522</v>
      </c>
      <c r="D1416" s="223"/>
      <c r="E1416" s="223" t="s">
        <v>11478</v>
      </c>
      <c r="F1416" s="223" t="s">
        <v>11523</v>
      </c>
      <c r="G1416" s="223" t="s">
        <v>11524</v>
      </c>
      <c r="H1416" s="223" t="s">
        <v>3912</v>
      </c>
      <c r="I1416" s="258" t="s">
        <v>446</v>
      </c>
      <c r="J1416" s="186" t="s">
        <v>367</v>
      </c>
      <c r="K1416" s="223"/>
      <c r="L1416" s="264"/>
      <c r="M1416" s="265"/>
      <c r="N1416" s="223" t="s">
        <v>449</v>
      </c>
      <c r="O1416" s="223" t="s">
        <v>3419</v>
      </c>
      <c r="P1416" s="260">
        <v>1991</v>
      </c>
      <c r="Q1416" s="260">
        <v>2018</v>
      </c>
      <c r="R1416" s="223" t="s">
        <v>3412</v>
      </c>
      <c r="S1416" s="223" t="s">
        <v>78</v>
      </c>
      <c r="T1416" s="223" t="s">
        <v>451</v>
      </c>
      <c r="U1416" s="261">
        <v>92</v>
      </c>
      <c r="V1416" s="86" t="s">
        <v>452</v>
      </c>
      <c r="W1416" s="223" t="s">
        <v>830</v>
      </c>
      <c r="X1416" s="225" t="s">
        <v>11525</v>
      </c>
      <c r="Y1416" s="262">
        <v>55000</v>
      </c>
      <c r="Z1416" s="226"/>
      <c r="AA1416" s="241">
        <f t="shared" si="11"/>
        <v>0</v>
      </c>
      <c r="AB1416" s="237" t="s">
        <v>11526</v>
      </c>
    </row>
    <row r="1417" spans="1:28" ht="15" customHeight="1">
      <c r="A1417" s="109">
        <v>1408</v>
      </c>
      <c r="B1417" s="222" t="str">
        <f t="shared" si="10"/>
        <v>Klik Disini</v>
      </c>
      <c r="C1417" s="223" t="s">
        <v>11527</v>
      </c>
      <c r="D1417" s="223"/>
      <c r="E1417" s="223" t="s">
        <v>11528</v>
      </c>
      <c r="F1417" s="223" t="s">
        <v>11529</v>
      </c>
      <c r="G1417" s="223" t="s">
        <v>11530</v>
      </c>
      <c r="H1417" s="223" t="s">
        <v>3473</v>
      </c>
      <c r="I1417" s="258" t="s">
        <v>446</v>
      </c>
      <c r="J1417" s="186" t="s">
        <v>345</v>
      </c>
      <c r="K1417" s="223"/>
      <c r="L1417" s="264"/>
      <c r="M1417" s="265"/>
      <c r="N1417" s="223" t="s">
        <v>449</v>
      </c>
      <c r="O1417" s="223" t="s">
        <v>3419</v>
      </c>
      <c r="P1417" s="260">
        <v>2004</v>
      </c>
      <c r="Q1417" s="260">
        <v>2018</v>
      </c>
      <c r="R1417" s="223" t="s">
        <v>3412</v>
      </c>
      <c r="S1417" s="223" t="s">
        <v>78</v>
      </c>
      <c r="T1417" s="223" t="s">
        <v>451</v>
      </c>
      <c r="U1417" s="261">
        <v>184</v>
      </c>
      <c r="V1417" s="86" t="s">
        <v>452</v>
      </c>
      <c r="W1417" s="223" t="s">
        <v>6538</v>
      </c>
      <c r="X1417" s="225" t="s">
        <v>11531</v>
      </c>
      <c r="Y1417" s="262">
        <v>74500</v>
      </c>
      <c r="Z1417" s="226"/>
      <c r="AA1417" s="241">
        <f t="shared" si="11"/>
        <v>0</v>
      </c>
      <c r="AB1417" s="237" t="s">
        <v>11532</v>
      </c>
    </row>
    <row r="1418" spans="1:28" ht="15" customHeight="1">
      <c r="A1418" s="109">
        <v>1409</v>
      </c>
      <c r="B1418" s="222" t="str">
        <f t="shared" si="10"/>
        <v>Klik Disini</v>
      </c>
      <c r="C1418" s="223" t="s">
        <v>11533</v>
      </c>
      <c r="D1418" s="223"/>
      <c r="E1418" s="223" t="s">
        <v>11534</v>
      </c>
      <c r="F1418" s="223" t="s">
        <v>11535</v>
      </c>
      <c r="G1418" s="223" t="s">
        <v>11536</v>
      </c>
      <c r="H1418" s="223" t="s">
        <v>3591</v>
      </c>
      <c r="I1418" s="258" t="s">
        <v>446</v>
      </c>
      <c r="J1418" s="186" t="s">
        <v>345</v>
      </c>
      <c r="K1418" s="223"/>
      <c r="L1418" s="264"/>
      <c r="M1418" s="265"/>
      <c r="N1418" s="223" t="s">
        <v>449</v>
      </c>
      <c r="O1418" s="223" t="s">
        <v>3419</v>
      </c>
      <c r="P1418" s="260">
        <v>2004</v>
      </c>
      <c r="Q1418" s="260">
        <v>2018</v>
      </c>
      <c r="R1418" s="223" t="s">
        <v>3412</v>
      </c>
      <c r="S1418" s="223" t="s">
        <v>78</v>
      </c>
      <c r="T1418" s="223" t="s">
        <v>451</v>
      </c>
      <c r="U1418" s="261">
        <v>490</v>
      </c>
      <c r="V1418" s="86" t="s">
        <v>452</v>
      </c>
      <c r="W1418" s="223" t="s">
        <v>5313</v>
      </c>
      <c r="X1418" s="225" t="s">
        <v>11537</v>
      </c>
      <c r="Y1418" s="262">
        <v>147000</v>
      </c>
      <c r="Z1418" s="226"/>
      <c r="AA1418" s="241">
        <f t="shared" si="11"/>
        <v>0</v>
      </c>
      <c r="AB1418" s="237" t="s">
        <v>11538</v>
      </c>
    </row>
    <row r="1419" spans="1:28" ht="15" customHeight="1">
      <c r="A1419" s="109">
        <v>1410</v>
      </c>
      <c r="B1419" s="222" t="str">
        <f t="shared" si="10"/>
        <v>Klik Disini</v>
      </c>
      <c r="C1419" s="223" t="s">
        <v>11539</v>
      </c>
      <c r="D1419" s="223"/>
      <c r="E1419" s="223" t="s">
        <v>11540</v>
      </c>
      <c r="F1419" s="223" t="s">
        <v>11541</v>
      </c>
      <c r="G1419" s="223" t="s">
        <v>11542</v>
      </c>
      <c r="H1419" s="223" t="s">
        <v>495</v>
      </c>
      <c r="I1419" s="258" t="s">
        <v>446</v>
      </c>
      <c r="J1419" s="186" t="s">
        <v>359</v>
      </c>
      <c r="K1419" s="223"/>
      <c r="L1419" s="264"/>
      <c r="M1419" s="265"/>
      <c r="N1419" s="223" t="s">
        <v>449</v>
      </c>
      <c r="O1419" s="223" t="s">
        <v>3419</v>
      </c>
      <c r="P1419" s="260">
        <v>2003</v>
      </c>
      <c r="Q1419" s="260">
        <v>2018</v>
      </c>
      <c r="R1419" s="223" t="s">
        <v>3412</v>
      </c>
      <c r="S1419" s="223" t="s">
        <v>78</v>
      </c>
      <c r="T1419" s="223" t="s">
        <v>451</v>
      </c>
      <c r="U1419" s="261">
        <v>886</v>
      </c>
      <c r="V1419" s="86" t="s">
        <v>452</v>
      </c>
      <c r="W1419" s="223" t="s">
        <v>3573</v>
      </c>
      <c r="X1419" s="225" t="s">
        <v>11543</v>
      </c>
      <c r="Y1419" s="262">
        <v>195000</v>
      </c>
      <c r="Z1419" s="226"/>
      <c r="AA1419" s="241">
        <f t="shared" si="11"/>
        <v>0</v>
      </c>
      <c r="AB1419" s="237" t="s">
        <v>11544</v>
      </c>
    </row>
    <row r="1420" spans="1:28" ht="15" customHeight="1">
      <c r="A1420" s="109">
        <v>1411</v>
      </c>
      <c r="B1420" s="222" t="str">
        <f t="shared" si="10"/>
        <v>Klik Disini</v>
      </c>
      <c r="C1420" s="223" t="s">
        <v>11545</v>
      </c>
      <c r="D1420" s="223"/>
      <c r="E1420" s="223" t="s">
        <v>4463</v>
      </c>
      <c r="F1420" s="223" t="s">
        <v>11546</v>
      </c>
      <c r="G1420" s="223" t="s">
        <v>11547</v>
      </c>
      <c r="H1420" s="223" t="s">
        <v>3912</v>
      </c>
      <c r="I1420" s="258" t="s">
        <v>446</v>
      </c>
      <c r="J1420" s="186" t="s">
        <v>367</v>
      </c>
      <c r="K1420" s="264"/>
      <c r="L1420" s="264"/>
      <c r="M1420" s="265"/>
      <c r="N1420" s="223" t="s">
        <v>449</v>
      </c>
      <c r="O1420" s="223" t="s">
        <v>3419</v>
      </c>
      <c r="P1420" s="260">
        <v>2017</v>
      </c>
      <c r="Q1420" s="260">
        <v>2018</v>
      </c>
      <c r="R1420" s="223" t="s">
        <v>3412</v>
      </c>
      <c r="S1420" s="223" t="s">
        <v>78</v>
      </c>
      <c r="T1420" s="223" t="s">
        <v>451</v>
      </c>
      <c r="U1420" s="261">
        <v>264</v>
      </c>
      <c r="V1420" s="86" t="s">
        <v>452</v>
      </c>
      <c r="W1420" s="223" t="s">
        <v>11548</v>
      </c>
      <c r="X1420" s="225" t="s">
        <v>11549</v>
      </c>
      <c r="Y1420" s="262">
        <v>61000</v>
      </c>
      <c r="Z1420" s="226"/>
      <c r="AA1420" s="241">
        <f t="shared" si="11"/>
        <v>0</v>
      </c>
      <c r="AB1420" s="237" t="s">
        <v>11550</v>
      </c>
    </row>
    <row r="1421" spans="1:28" ht="15" customHeight="1">
      <c r="A1421" s="109">
        <v>1412</v>
      </c>
      <c r="B1421" s="222" t="str">
        <f t="shared" si="10"/>
        <v>Klik Disini</v>
      </c>
      <c r="C1421" s="223" t="s">
        <v>11551</v>
      </c>
      <c r="D1421" s="223"/>
      <c r="E1421" s="223" t="s">
        <v>3529</v>
      </c>
      <c r="F1421" s="223" t="s">
        <v>11552</v>
      </c>
      <c r="G1421" s="223" t="s">
        <v>11553</v>
      </c>
      <c r="H1421" s="223" t="s">
        <v>3473</v>
      </c>
      <c r="I1421" s="258" t="s">
        <v>446</v>
      </c>
      <c r="J1421" s="186" t="s">
        <v>345</v>
      </c>
      <c r="K1421" s="223"/>
      <c r="L1421" s="264"/>
      <c r="M1421" s="265"/>
      <c r="N1421" s="223" t="s">
        <v>449</v>
      </c>
      <c r="O1421" s="223" t="s">
        <v>3419</v>
      </c>
      <c r="P1421" s="260">
        <v>2004</v>
      </c>
      <c r="Q1421" s="260">
        <v>2018</v>
      </c>
      <c r="R1421" s="223" t="s">
        <v>3412</v>
      </c>
      <c r="S1421" s="223" t="s">
        <v>78</v>
      </c>
      <c r="T1421" s="223" t="s">
        <v>451</v>
      </c>
      <c r="U1421" s="261">
        <v>219</v>
      </c>
      <c r="V1421" s="86" t="s">
        <v>452</v>
      </c>
      <c r="W1421" s="223" t="s">
        <v>677</v>
      </c>
      <c r="X1421" s="225" t="s">
        <v>11554</v>
      </c>
      <c r="Y1421" s="262">
        <v>85500</v>
      </c>
      <c r="Z1421" s="226"/>
      <c r="AA1421" s="241">
        <f t="shared" si="11"/>
        <v>0</v>
      </c>
      <c r="AB1421" s="237" t="s">
        <v>11555</v>
      </c>
    </row>
    <row r="1422" spans="1:28" ht="15" customHeight="1">
      <c r="A1422" s="109">
        <v>1413</v>
      </c>
      <c r="B1422" s="222" t="str">
        <f t="shared" si="10"/>
        <v>Klik Disini</v>
      </c>
      <c r="C1422" s="223" t="s">
        <v>11556</v>
      </c>
      <c r="D1422" s="223"/>
      <c r="E1422" s="223" t="s">
        <v>11557</v>
      </c>
      <c r="F1422" s="223" t="s">
        <v>11558</v>
      </c>
      <c r="G1422" s="223" t="s">
        <v>11559</v>
      </c>
      <c r="H1422" s="223" t="s">
        <v>3912</v>
      </c>
      <c r="I1422" s="258" t="s">
        <v>446</v>
      </c>
      <c r="J1422" s="186" t="s">
        <v>367</v>
      </c>
      <c r="K1422" s="223" t="s">
        <v>447</v>
      </c>
      <c r="L1422" s="223"/>
      <c r="M1422" s="259" t="s">
        <v>447</v>
      </c>
      <c r="N1422" s="223" t="s">
        <v>449</v>
      </c>
      <c r="O1422" s="223" t="s">
        <v>3419</v>
      </c>
      <c r="P1422" s="260">
        <v>2013</v>
      </c>
      <c r="Q1422" s="260">
        <v>2018</v>
      </c>
      <c r="R1422" s="223" t="s">
        <v>3412</v>
      </c>
      <c r="S1422" s="223" t="s">
        <v>78</v>
      </c>
      <c r="T1422" s="223" t="s">
        <v>451</v>
      </c>
      <c r="U1422" s="261">
        <v>128</v>
      </c>
      <c r="V1422" s="86" t="s">
        <v>452</v>
      </c>
      <c r="W1422" s="223" t="s">
        <v>6538</v>
      </c>
      <c r="X1422" s="225" t="s">
        <v>11560</v>
      </c>
      <c r="Y1422" s="262">
        <v>47000</v>
      </c>
      <c r="Z1422" s="226"/>
      <c r="AA1422" s="241">
        <f t="shared" si="11"/>
        <v>0</v>
      </c>
      <c r="AB1422" s="237" t="s">
        <v>11561</v>
      </c>
    </row>
    <row r="1423" spans="1:28" ht="15" customHeight="1">
      <c r="A1423" s="109">
        <v>1414</v>
      </c>
      <c r="B1423" s="222" t="str">
        <f t="shared" si="10"/>
        <v>Klik Disini</v>
      </c>
      <c r="C1423" s="223" t="s">
        <v>11562</v>
      </c>
      <c r="D1423" s="223"/>
      <c r="E1423" s="223" t="s">
        <v>11563</v>
      </c>
      <c r="F1423" s="223" t="s">
        <v>11564</v>
      </c>
      <c r="G1423" s="223" t="s">
        <v>11565</v>
      </c>
      <c r="H1423" s="223" t="s">
        <v>3912</v>
      </c>
      <c r="I1423" s="258" t="s">
        <v>446</v>
      </c>
      <c r="J1423" s="186" t="s">
        <v>367</v>
      </c>
      <c r="K1423" s="223" t="s">
        <v>447</v>
      </c>
      <c r="L1423" s="223"/>
      <c r="M1423" s="259" t="s">
        <v>447</v>
      </c>
      <c r="N1423" s="223"/>
      <c r="O1423" s="223"/>
      <c r="P1423" s="260">
        <v>2008</v>
      </c>
      <c r="Q1423" s="260">
        <v>2018</v>
      </c>
      <c r="R1423" s="223" t="s">
        <v>3412</v>
      </c>
      <c r="S1423" s="223" t="s">
        <v>78</v>
      </c>
      <c r="T1423" s="223"/>
      <c r="U1423" s="261">
        <v>266</v>
      </c>
      <c r="V1423" s="86" t="s">
        <v>452</v>
      </c>
      <c r="W1423" s="223" t="s">
        <v>6793</v>
      </c>
      <c r="X1423" s="225" t="s">
        <v>11566</v>
      </c>
      <c r="Y1423" s="262">
        <v>79000</v>
      </c>
      <c r="Z1423" s="226"/>
      <c r="AA1423" s="241">
        <f t="shared" si="11"/>
        <v>0</v>
      </c>
      <c r="AB1423" s="237" t="s">
        <v>11567</v>
      </c>
    </row>
    <row r="1424" spans="1:28" ht="15" customHeight="1">
      <c r="A1424" s="109">
        <v>1415</v>
      </c>
      <c r="B1424" s="222" t="str">
        <f t="shared" si="10"/>
        <v>Klik Disini</v>
      </c>
      <c r="C1424" s="223" t="s">
        <v>11568</v>
      </c>
      <c r="D1424" s="223"/>
      <c r="E1424" s="223" t="s">
        <v>11569</v>
      </c>
      <c r="F1424" s="223" t="s">
        <v>11570</v>
      </c>
      <c r="G1424" s="223" t="s">
        <v>11571</v>
      </c>
      <c r="H1424" s="223" t="s">
        <v>3912</v>
      </c>
      <c r="I1424" s="258" t="s">
        <v>446</v>
      </c>
      <c r="J1424" s="186" t="s">
        <v>367</v>
      </c>
      <c r="K1424" s="223" t="s">
        <v>447</v>
      </c>
      <c r="L1424" s="223"/>
      <c r="M1424" s="259" t="s">
        <v>447</v>
      </c>
      <c r="N1424" s="223" t="s">
        <v>449</v>
      </c>
      <c r="O1424" s="223" t="s">
        <v>3419</v>
      </c>
      <c r="P1424" s="260">
        <v>2013</v>
      </c>
      <c r="Q1424" s="260">
        <v>2018</v>
      </c>
      <c r="R1424" s="223" t="s">
        <v>3412</v>
      </c>
      <c r="S1424" s="223" t="s">
        <v>78</v>
      </c>
      <c r="T1424" s="223" t="s">
        <v>451</v>
      </c>
      <c r="U1424" s="261">
        <v>272</v>
      </c>
      <c r="V1424" s="86" t="s">
        <v>452</v>
      </c>
      <c r="W1424" s="223" t="s">
        <v>7024</v>
      </c>
      <c r="X1424" s="225" t="s">
        <v>11572</v>
      </c>
      <c r="Y1424" s="262">
        <v>73000</v>
      </c>
      <c r="Z1424" s="226"/>
      <c r="AA1424" s="241">
        <f t="shared" si="11"/>
        <v>0</v>
      </c>
      <c r="AB1424" s="237" t="s">
        <v>11573</v>
      </c>
    </row>
    <row r="1425" spans="1:28" ht="15" customHeight="1">
      <c r="A1425" s="109">
        <v>1416</v>
      </c>
      <c r="B1425" s="222" t="str">
        <f t="shared" si="10"/>
        <v>Klik Disini</v>
      </c>
      <c r="C1425" s="223" t="s">
        <v>11574</v>
      </c>
      <c r="D1425" s="223"/>
      <c r="E1425" s="223" t="s">
        <v>11575</v>
      </c>
      <c r="F1425" s="223" t="s">
        <v>11576</v>
      </c>
      <c r="G1425" s="223" t="s">
        <v>11577</v>
      </c>
      <c r="H1425" s="223" t="s">
        <v>3912</v>
      </c>
      <c r="I1425" s="258" t="s">
        <v>446</v>
      </c>
      <c r="J1425" s="186" t="s">
        <v>367</v>
      </c>
      <c r="K1425" s="223" t="s">
        <v>447</v>
      </c>
      <c r="L1425" s="223"/>
      <c r="M1425" s="259" t="s">
        <v>447</v>
      </c>
      <c r="N1425" s="223" t="s">
        <v>449</v>
      </c>
      <c r="O1425" s="223" t="s">
        <v>3419</v>
      </c>
      <c r="P1425" s="260">
        <v>2017</v>
      </c>
      <c r="Q1425" s="260">
        <v>2018</v>
      </c>
      <c r="R1425" s="223" t="s">
        <v>3412</v>
      </c>
      <c r="S1425" s="223" t="s">
        <v>78</v>
      </c>
      <c r="T1425" s="223" t="s">
        <v>451</v>
      </c>
      <c r="U1425" s="261">
        <v>224</v>
      </c>
      <c r="V1425" s="86" t="s">
        <v>452</v>
      </c>
      <c r="W1425" s="223" t="s">
        <v>983</v>
      </c>
      <c r="X1425" s="225" t="s">
        <v>11578</v>
      </c>
      <c r="Y1425" s="262">
        <v>56500</v>
      </c>
      <c r="Z1425" s="226"/>
      <c r="AA1425" s="241">
        <f t="shared" si="11"/>
        <v>0</v>
      </c>
      <c r="AB1425" s="237" t="s">
        <v>11579</v>
      </c>
    </row>
    <row r="1426" spans="1:28" ht="15" customHeight="1">
      <c r="A1426" s="109">
        <v>1417</v>
      </c>
      <c r="B1426" s="222" t="str">
        <f t="shared" si="10"/>
        <v>Klik Disini</v>
      </c>
      <c r="C1426" s="223" t="s">
        <v>11580</v>
      </c>
      <c r="D1426" s="223"/>
      <c r="E1426" s="223" t="s">
        <v>11581</v>
      </c>
      <c r="F1426" s="223" t="s">
        <v>11582</v>
      </c>
      <c r="G1426" s="223" t="s">
        <v>11583</v>
      </c>
      <c r="H1426" s="223" t="s">
        <v>386</v>
      </c>
      <c r="I1426" s="258" t="s">
        <v>446</v>
      </c>
      <c r="J1426" s="186" t="s">
        <v>385</v>
      </c>
      <c r="K1426" s="223"/>
      <c r="L1426" s="264"/>
      <c r="M1426" s="265"/>
      <c r="N1426" s="223" t="s">
        <v>449</v>
      </c>
      <c r="O1426" s="223" t="s">
        <v>3419</v>
      </c>
      <c r="P1426" s="260">
        <v>2005</v>
      </c>
      <c r="Q1426" s="260">
        <v>2018</v>
      </c>
      <c r="R1426" s="223" t="s">
        <v>3412</v>
      </c>
      <c r="S1426" s="223" t="s">
        <v>78</v>
      </c>
      <c r="T1426" s="223" t="s">
        <v>451</v>
      </c>
      <c r="U1426" s="261">
        <v>329</v>
      </c>
      <c r="V1426" s="86" t="s">
        <v>452</v>
      </c>
      <c r="W1426" s="223" t="s">
        <v>3592</v>
      </c>
      <c r="X1426" s="225" t="s">
        <v>11584</v>
      </c>
      <c r="Y1426" s="262">
        <v>146000</v>
      </c>
      <c r="Z1426" s="226"/>
      <c r="AA1426" s="241">
        <f t="shared" si="11"/>
        <v>0</v>
      </c>
      <c r="AB1426" s="237" t="s">
        <v>11585</v>
      </c>
    </row>
    <row r="1427" spans="1:28" ht="15" customHeight="1">
      <c r="A1427" s="109">
        <v>1418</v>
      </c>
      <c r="B1427" s="222" t="str">
        <f t="shared" si="10"/>
        <v>Klik Disini</v>
      </c>
      <c r="C1427" s="223" t="s">
        <v>11586</v>
      </c>
      <c r="D1427" s="223"/>
      <c r="E1427" s="223" t="s">
        <v>3529</v>
      </c>
      <c r="F1427" s="223" t="s">
        <v>11587</v>
      </c>
      <c r="G1427" s="223" t="s">
        <v>11588</v>
      </c>
      <c r="H1427" s="223" t="s">
        <v>3473</v>
      </c>
      <c r="I1427" s="258" t="s">
        <v>446</v>
      </c>
      <c r="J1427" s="186" t="s">
        <v>345</v>
      </c>
      <c r="K1427" s="223"/>
      <c r="L1427" s="264"/>
      <c r="M1427" s="265"/>
      <c r="N1427" s="223" t="s">
        <v>449</v>
      </c>
      <c r="O1427" s="223" t="s">
        <v>3419</v>
      </c>
      <c r="P1427" s="260">
        <v>2007</v>
      </c>
      <c r="Q1427" s="260">
        <v>2018</v>
      </c>
      <c r="R1427" s="223" t="s">
        <v>3412</v>
      </c>
      <c r="S1427" s="223" t="s">
        <v>78</v>
      </c>
      <c r="T1427" s="223" t="s">
        <v>451</v>
      </c>
      <c r="U1427" s="261">
        <v>266</v>
      </c>
      <c r="V1427" s="86" t="s">
        <v>452</v>
      </c>
      <c r="W1427" s="223" t="s">
        <v>1945</v>
      </c>
      <c r="X1427" s="225" t="s">
        <v>11589</v>
      </c>
      <c r="Y1427" s="262">
        <v>94000</v>
      </c>
      <c r="Z1427" s="226"/>
      <c r="AA1427" s="241">
        <f t="shared" si="11"/>
        <v>0</v>
      </c>
      <c r="AB1427" s="237" t="s">
        <v>11590</v>
      </c>
    </row>
    <row r="1428" spans="1:28" ht="15" customHeight="1">
      <c r="A1428" s="109">
        <v>1419</v>
      </c>
      <c r="B1428" s="222" t="str">
        <f t="shared" si="10"/>
        <v>Klik Disini</v>
      </c>
      <c r="C1428" s="223" t="s">
        <v>11591</v>
      </c>
      <c r="D1428" s="223"/>
      <c r="E1428" s="223" t="s">
        <v>11592</v>
      </c>
      <c r="F1428" s="223" t="s">
        <v>11593</v>
      </c>
      <c r="G1428" s="223" t="s">
        <v>11594</v>
      </c>
      <c r="H1428" s="223" t="s">
        <v>3473</v>
      </c>
      <c r="I1428" s="258" t="s">
        <v>446</v>
      </c>
      <c r="J1428" s="186" t="s">
        <v>345</v>
      </c>
      <c r="K1428" s="223"/>
      <c r="L1428" s="264"/>
      <c r="M1428" s="265"/>
      <c r="N1428" s="223" t="s">
        <v>449</v>
      </c>
      <c r="O1428" s="223" t="s">
        <v>3419</v>
      </c>
      <c r="P1428" s="260">
        <v>2004</v>
      </c>
      <c r="Q1428" s="260">
        <v>2018</v>
      </c>
      <c r="R1428" s="223" t="s">
        <v>3412</v>
      </c>
      <c r="S1428" s="223" t="s">
        <v>78</v>
      </c>
      <c r="T1428" s="223" t="s">
        <v>451</v>
      </c>
      <c r="U1428" s="261">
        <v>152</v>
      </c>
      <c r="V1428" s="86" t="s">
        <v>452</v>
      </c>
      <c r="W1428" s="223" t="s">
        <v>3427</v>
      </c>
      <c r="X1428" s="225" t="s">
        <v>11595</v>
      </c>
      <c r="Y1428" s="262">
        <v>127000</v>
      </c>
      <c r="Z1428" s="226"/>
      <c r="AA1428" s="241">
        <f t="shared" si="11"/>
        <v>0</v>
      </c>
      <c r="AB1428" s="237" t="s">
        <v>11596</v>
      </c>
    </row>
    <row r="1429" spans="1:28" ht="15" customHeight="1">
      <c r="A1429" s="109">
        <v>1420</v>
      </c>
      <c r="B1429" s="222" t="str">
        <f t="shared" si="10"/>
        <v>Klik Disini</v>
      </c>
      <c r="C1429" s="223" t="s">
        <v>11597</v>
      </c>
      <c r="D1429" s="223"/>
      <c r="E1429" s="223" t="s">
        <v>5405</v>
      </c>
      <c r="F1429" s="223" t="s">
        <v>11598</v>
      </c>
      <c r="G1429" s="223" t="s">
        <v>11599</v>
      </c>
      <c r="H1429" s="223" t="s">
        <v>3912</v>
      </c>
      <c r="I1429" s="258" t="s">
        <v>446</v>
      </c>
      <c r="J1429" s="186" t="s">
        <v>367</v>
      </c>
      <c r="K1429" s="223"/>
      <c r="L1429" s="264"/>
      <c r="M1429" s="265"/>
      <c r="N1429" s="223" t="s">
        <v>449</v>
      </c>
      <c r="O1429" s="223" t="s">
        <v>3419</v>
      </c>
      <c r="P1429" s="260">
        <v>2012</v>
      </c>
      <c r="Q1429" s="260">
        <v>2018</v>
      </c>
      <c r="R1429" s="223" t="s">
        <v>3412</v>
      </c>
      <c r="S1429" s="223" t="s">
        <v>78</v>
      </c>
      <c r="T1429" s="223" t="s">
        <v>451</v>
      </c>
      <c r="U1429" s="261">
        <v>320</v>
      </c>
      <c r="V1429" s="86" t="s">
        <v>452</v>
      </c>
      <c r="W1429" s="223" t="s">
        <v>1937</v>
      </c>
      <c r="X1429" s="225" t="s">
        <v>11600</v>
      </c>
      <c r="Y1429" s="262">
        <v>86000</v>
      </c>
      <c r="Z1429" s="226"/>
      <c r="AA1429" s="241">
        <f t="shared" si="11"/>
        <v>0</v>
      </c>
      <c r="AB1429" s="237" t="s">
        <v>11601</v>
      </c>
    </row>
    <row r="1430" spans="1:28" ht="15" customHeight="1">
      <c r="A1430" s="109">
        <v>1421</v>
      </c>
      <c r="B1430" s="222" t="str">
        <f t="shared" si="10"/>
        <v>Klik Disini</v>
      </c>
      <c r="C1430" s="223" t="s">
        <v>11602</v>
      </c>
      <c r="D1430" s="223"/>
      <c r="E1430" s="223" t="s">
        <v>3529</v>
      </c>
      <c r="F1430" s="223" t="s">
        <v>11603</v>
      </c>
      <c r="G1430" s="223" t="s">
        <v>11604</v>
      </c>
      <c r="H1430" s="223" t="s">
        <v>3473</v>
      </c>
      <c r="I1430" s="258" t="s">
        <v>446</v>
      </c>
      <c r="J1430" s="186" t="s">
        <v>345</v>
      </c>
      <c r="K1430" s="223"/>
      <c r="L1430" s="264"/>
      <c r="M1430" s="265"/>
      <c r="N1430" s="223" t="s">
        <v>449</v>
      </c>
      <c r="O1430" s="223" t="s">
        <v>3419</v>
      </c>
      <c r="P1430" s="260">
        <v>2011</v>
      </c>
      <c r="Q1430" s="260">
        <v>2018</v>
      </c>
      <c r="R1430" s="223" t="s">
        <v>3412</v>
      </c>
      <c r="S1430" s="223" t="s">
        <v>78</v>
      </c>
      <c r="T1430" s="223" t="s">
        <v>451</v>
      </c>
      <c r="U1430" s="261">
        <v>270</v>
      </c>
      <c r="V1430" s="86" t="s">
        <v>452</v>
      </c>
      <c r="W1430" s="223" t="s">
        <v>3874</v>
      </c>
      <c r="X1430" s="225" t="s">
        <v>11605</v>
      </c>
      <c r="Y1430" s="262">
        <v>84500</v>
      </c>
      <c r="Z1430" s="226"/>
      <c r="AA1430" s="241">
        <f t="shared" si="11"/>
        <v>0</v>
      </c>
      <c r="AB1430" s="237" t="s">
        <v>11606</v>
      </c>
    </row>
    <row r="1431" spans="1:28" ht="15" customHeight="1">
      <c r="A1431" s="109">
        <v>1422</v>
      </c>
      <c r="B1431" s="222" t="str">
        <f t="shared" si="10"/>
        <v>Klik Disini</v>
      </c>
      <c r="C1431" s="223" t="s">
        <v>11607</v>
      </c>
      <c r="D1431" s="223"/>
      <c r="E1431" s="223" t="s">
        <v>4885</v>
      </c>
      <c r="F1431" s="223" t="s">
        <v>11608</v>
      </c>
      <c r="G1431" s="223" t="s">
        <v>11609</v>
      </c>
      <c r="H1431" s="223" t="s">
        <v>400</v>
      </c>
      <c r="I1431" s="258" t="s">
        <v>1844</v>
      </c>
      <c r="J1431" s="186" t="s">
        <v>399</v>
      </c>
      <c r="K1431" s="223"/>
      <c r="L1431" s="264"/>
      <c r="M1431" s="265"/>
      <c r="N1431" s="223" t="s">
        <v>449</v>
      </c>
      <c r="O1431" s="223" t="s">
        <v>3419</v>
      </c>
      <c r="P1431" s="260">
        <v>2008</v>
      </c>
      <c r="Q1431" s="260">
        <v>2018</v>
      </c>
      <c r="R1431" s="223" t="s">
        <v>3412</v>
      </c>
      <c r="S1431" s="223" t="s">
        <v>78</v>
      </c>
      <c r="T1431" s="223" t="s">
        <v>451</v>
      </c>
      <c r="U1431" s="261">
        <v>300</v>
      </c>
      <c r="V1431" s="86" t="s">
        <v>452</v>
      </c>
      <c r="W1431" s="223" t="s">
        <v>1505</v>
      </c>
      <c r="X1431" s="225" t="s">
        <v>11610</v>
      </c>
      <c r="Y1431" s="262">
        <v>81500</v>
      </c>
      <c r="Z1431" s="226"/>
      <c r="AA1431" s="241">
        <f t="shared" si="11"/>
        <v>0</v>
      </c>
      <c r="AB1431" s="237" t="s">
        <v>11611</v>
      </c>
    </row>
    <row r="1432" spans="1:28" ht="15" customHeight="1">
      <c r="A1432" s="109">
        <v>1423</v>
      </c>
      <c r="B1432" s="222" t="str">
        <f t="shared" si="10"/>
        <v>Klik Disini</v>
      </c>
      <c r="C1432" s="223" t="s">
        <v>11612</v>
      </c>
      <c r="D1432" s="223"/>
      <c r="E1432" s="223" t="s">
        <v>11613</v>
      </c>
      <c r="F1432" s="223" t="s">
        <v>11614</v>
      </c>
      <c r="G1432" s="223" t="s">
        <v>11615</v>
      </c>
      <c r="H1432" s="223" t="s">
        <v>3473</v>
      </c>
      <c r="I1432" s="258" t="s">
        <v>446</v>
      </c>
      <c r="J1432" s="186" t="s">
        <v>345</v>
      </c>
      <c r="K1432" s="223"/>
      <c r="L1432" s="264"/>
      <c r="M1432" s="265"/>
      <c r="N1432" s="223" t="s">
        <v>449</v>
      </c>
      <c r="O1432" s="223" t="s">
        <v>3419</v>
      </c>
      <c r="P1432" s="260">
        <v>2010</v>
      </c>
      <c r="Q1432" s="260">
        <v>2018</v>
      </c>
      <c r="R1432" s="223" t="s">
        <v>3412</v>
      </c>
      <c r="S1432" s="223" t="s">
        <v>78</v>
      </c>
      <c r="T1432" s="223" t="s">
        <v>451</v>
      </c>
      <c r="U1432" s="261">
        <v>128</v>
      </c>
      <c r="V1432" s="86" t="s">
        <v>452</v>
      </c>
      <c r="W1432" s="223" t="s">
        <v>4754</v>
      </c>
      <c r="X1432" s="225" t="s">
        <v>11616</v>
      </c>
      <c r="Y1432" s="262">
        <v>78500</v>
      </c>
      <c r="Z1432" s="226"/>
      <c r="AA1432" s="241">
        <f t="shared" si="11"/>
        <v>0</v>
      </c>
      <c r="AB1432" s="237" t="s">
        <v>11617</v>
      </c>
    </row>
    <row r="1433" spans="1:28" ht="15" customHeight="1">
      <c r="A1433" s="109">
        <v>1424</v>
      </c>
      <c r="B1433" s="222" t="str">
        <f t="shared" si="10"/>
        <v>Klik Disini</v>
      </c>
      <c r="C1433" s="223" t="s">
        <v>11618</v>
      </c>
      <c r="D1433" s="223"/>
      <c r="E1433" s="223" t="s">
        <v>11619</v>
      </c>
      <c r="F1433" s="223" t="s">
        <v>11620</v>
      </c>
      <c r="G1433" s="223" t="s">
        <v>11621</v>
      </c>
      <c r="H1433" s="223" t="s">
        <v>3473</v>
      </c>
      <c r="I1433" s="258" t="s">
        <v>446</v>
      </c>
      <c r="J1433" s="186" t="s">
        <v>345</v>
      </c>
      <c r="K1433" s="223"/>
      <c r="L1433" s="264"/>
      <c r="M1433" s="265"/>
      <c r="N1433" s="223" t="s">
        <v>449</v>
      </c>
      <c r="O1433" s="223" t="s">
        <v>3419</v>
      </c>
      <c r="P1433" s="260">
        <v>2006</v>
      </c>
      <c r="Q1433" s="260">
        <v>2018</v>
      </c>
      <c r="R1433" s="223" t="s">
        <v>3412</v>
      </c>
      <c r="S1433" s="223" t="s">
        <v>78</v>
      </c>
      <c r="T1433" s="223" t="s">
        <v>451</v>
      </c>
      <c r="U1433" s="261">
        <v>128</v>
      </c>
      <c r="V1433" s="86" t="s">
        <v>452</v>
      </c>
      <c r="W1433" s="223" t="s">
        <v>11622</v>
      </c>
      <c r="X1433" s="225" t="s">
        <v>11623</v>
      </c>
      <c r="Y1433" s="262">
        <v>57500</v>
      </c>
      <c r="Z1433" s="226"/>
      <c r="AA1433" s="241">
        <f t="shared" si="11"/>
        <v>0</v>
      </c>
      <c r="AB1433" s="237" t="s">
        <v>11624</v>
      </c>
    </row>
    <row r="1434" spans="1:28" ht="15" customHeight="1">
      <c r="A1434" s="109">
        <v>1425</v>
      </c>
      <c r="B1434" s="222" t="str">
        <f t="shared" si="10"/>
        <v>Klik Disini</v>
      </c>
      <c r="C1434" s="223" t="s">
        <v>11625</v>
      </c>
      <c r="D1434" s="223"/>
      <c r="E1434" s="223" t="s">
        <v>4028</v>
      </c>
      <c r="F1434" s="223" t="s">
        <v>11626</v>
      </c>
      <c r="G1434" s="223" t="s">
        <v>11627</v>
      </c>
      <c r="H1434" s="223" t="s">
        <v>3912</v>
      </c>
      <c r="I1434" s="258" t="s">
        <v>446</v>
      </c>
      <c r="J1434" s="186" t="s">
        <v>367</v>
      </c>
      <c r="K1434" s="264"/>
      <c r="L1434" s="264"/>
      <c r="M1434" s="265"/>
      <c r="N1434" s="223" t="s">
        <v>449</v>
      </c>
      <c r="O1434" s="223" t="s">
        <v>3419</v>
      </c>
      <c r="P1434" s="260">
        <v>2009</v>
      </c>
      <c r="Q1434" s="260">
        <v>2018</v>
      </c>
      <c r="R1434" s="223" t="s">
        <v>3412</v>
      </c>
      <c r="S1434" s="223" t="s">
        <v>78</v>
      </c>
      <c r="T1434" s="223" t="s">
        <v>451</v>
      </c>
      <c r="U1434" s="261">
        <v>224</v>
      </c>
      <c r="V1434" s="86" t="s">
        <v>452</v>
      </c>
      <c r="W1434" s="223" t="s">
        <v>11628</v>
      </c>
      <c r="X1434" s="225" t="s">
        <v>11629</v>
      </c>
      <c r="Y1434" s="262">
        <v>81500</v>
      </c>
      <c r="Z1434" s="226"/>
      <c r="AA1434" s="241">
        <f t="shared" si="11"/>
        <v>0</v>
      </c>
      <c r="AB1434" s="237" t="s">
        <v>11630</v>
      </c>
    </row>
    <row r="1435" spans="1:28" ht="15" customHeight="1">
      <c r="A1435" s="109">
        <v>1426</v>
      </c>
      <c r="B1435" s="222" t="str">
        <f t="shared" si="10"/>
        <v>Klik Disini</v>
      </c>
      <c r="C1435" s="223" t="s">
        <v>11631</v>
      </c>
      <c r="D1435" s="223"/>
      <c r="E1435" s="223" t="s">
        <v>6112</v>
      </c>
      <c r="F1435" s="223" t="s">
        <v>11632</v>
      </c>
      <c r="G1435" s="223" t="s">
        <v>11633</v>
      </c>
      <c r="H1435" s="223" t="s">
        <v>3591</v>
      </c>
      <c r="I1435" s="258" t="s">
        <v>446</v>
      </c>
      <c r="J1435" s="186" t="s">
        <v>345</v>
      </c>
      <c r="K1435" s="264"/>
      <c r="L1435" s="264"/>
      <c r="M1435" s="265"/>
      <c r="N1435" s="223" t="s">
        <v>449</v>
      </c>
      <c r="O1435" s="223" t="s">
        <v>3419</v>
      </c>
      <c r="P1435" s="260">
        <v>2015</v>
      </c>
      <c r="Q1435" s="260">
        <v>2018</v>
      </c>
      <c r="R1435" s="223" t="s">
        <v>3412</v>
      </c>
      <c r="S1435" s="223" t="s">
        <v>78</v>
      </c>
      <c r="T1435" s="223" t="s">
        <v>451</v>
      </c>
      <c r="U1435" s="261">
        <v>344</v>
      </c>
      <c r="V1435" s="86" t="s">
        <v>452</v>
      </c>
      <c r="W1435" s="223" t="s">
        <v>4222</v>
      </c>
      <c r="X1435" s="225" t="s">
        <v>11634</v>
      </c>
      <c r="Y1435" s="262">
        <v>150000</v>
      </c>
      <c r="Z1435" s="226"/>
      <c r="AA1435" s="241">
        <f t="shared" si="11"/>
        <v>0</v>
      </c>
      <c r="AB1435" s="237" t="s">
        <v>11635</v>
      </c>
    </row>
    <row r="1436" spans="1:28" ht="15" customHeight="1">
      <c r="A1436" s="109">
        <v>1427</v>
      </c>
      <c r="B1436" s="222" t="str">
        <f t="shared" si="10"/>
        <v>Klik Disini</v>
      </c>
      <c r="C1436" s="223" t="s">
        <v>11636</v>
      </c>
      <c r="D1436" s="223"/>
      <c r="E1436" s="223" t="s">
        <v>11637</v>
      </c>
      <c r="F1436" s="223" t="s">
        <v>11638</v>
      </c>
      <c r="G1436" s="223" t="s">
        <v>11639</v>
      </c>
      <c r="H1436" s="223" t="s">
        <v>400</v>
      </c>
      <c r="I1436" s="258" t="s">
        <v>1844</v>
      </c>
      <c r="J1436" s="186" t="s">
        <v>399</v>
      </c>
      <c r="K1436" s="223"/>
      <c r="L1436" s="264"/>
      <c r="M1436" s="265"/>
      <c r="N1436" s="223" t="s">
        <v>449</v>
      </c>
      <c r="O1436" s="223" t="s">
        <v>3419</v>
      </c>
      <c r="P1436" s="260">
        <v>2017</v>
      </c>
      <c r="Q1436" s="260">
        <v>2018</v>
      </c>
      <c r="R1436" s="223" t="s">
        <v>3412</v>
      </c>
      <c r="S1436" s="223" t="s">
        <v>78</v>
      </c>
      <c r="T1436" s="223" t="s">
        <v>451</v>
      </c>
      <c r="U1436" s="261">
        <v>320</v>
      </c>
      <c r="V1436" s="86" t="s">
        <v>452</v>
      </c>
      <c r="W1436" s="223" t="s">
        <v>856</v>
      </c>
      <c r="X1436" s="225" t="s">
        <v>11640</v>
      </c>
      <c r="Y1436" s="262">
        <v>73000</v>
      </c>
      <c r="Z1436" s="226"/>
      <c r="AA1436" s="241">
        <f t="shared" si="11"/>
        <v>0</v>
      </c>
      <c r="AB1436" s="237" t="s">
        <v>11641</v>
      </c>
    </row>
    <row r="1437" spans="1:28" ht="15" customHeight="1">
      <c r="A1437" s="109">
        <v>1428</v>
      </c>
      <c r="B1437" s="222" t="str">
        <f t="shared" si="10"/>
        <v>Klik Disini</v>
      </c>
      <c r="C1437" s="223" t="s">
        <v>11642</v>
      </c>
      <c r="D1437" s="223"/>
      <c r="E1437" s="223" t="s">
        <v>11643</v>
      </c>
      <c r="F1437" s="223" t="s">
        <v>11644</v>
      </c>
      <c r="G1437" s="223" t="s">
        <v>11645</v>
      </c>
      <c r="H1437" s="223" t="s">
        <v>3912</v>
      </c>
      <c r="I1437" s="258" t="s">
        <v>446</v>
      </c>
      <c r="J1437" s="186" t="s">
        <v>367</v>
      </c>
      <c r="K1437" s="223"/>
      <c r="L1437" s="264"/>
      <c r="M1437" s="265"/>
      <c r="N1437" s="223" t="s">
        <v>449</v>
      </c>
      <c r="O1437" s="223" t="s">
        <v>3419</v>
      </c>
      <c r="P1437" s="260">
        <v>2009</v>
      </c>
      <c r="Q1437" s="260">
        <v>2018</v>
      </c>
      <c r="R1437" s="223" t="s">
        <v>3412</v>
      </c>
      <c r="S1437" s="223" t="s">
        <v>78</v>
      </c>
      <c r="T1437" s="223" t="s">
        <v>451</v>
      </c>
      <c r="U1437" s="261">
        <v>128</v>
      </c>
      <c r="V1437" s="86" t="s">
        <v>452</v>
      </c>
      <c r="W1437" s="223" t="s">
        <v>1954</v>
      </c>
      <c r="X1437" s="225" t="s">
        <v>11646</v>
      </c>
      <c r="Y1437" s="262">
        <v>53500</v>
      </c>
      <c r="Z1437" s="226"/>
      <c r="AA1437" s="241">
        <f t="shared" si="11"/>
        <v>0</v>
      </c>
      <c r="AB1437" s="237" t="s">
        <v>11647</v>
      </c>
    </row>
    <row r="1438" spans="1:28" ht="15" customHeight="1">
      <c r="A1438" s="109">
        <v>1429</v>
      </c>
      <c r="B1438" s="222" t="str">
        <f t="shared" si="10"/>
        <v>Klik Disini</v>
      </c>
      <c r="C1438" s="223" t="s">
        <v>11648</v>
      </c>
      <c r="D1438" s="223"/>
      <c r="E1438" s="223" t="s">
        <v>11649</v>
      </c>
      <c r="F1438" s="223" t="s">
        <v>11650</v>
      </c>
      <c r="G1438" s="223" t="s">
        <v>11651</v>
      </c>
      <c r="H1438" s="223" t="s">
        <v>3912</v>
      </c>
      <c r="I1438" s="258" t="s">
        <v>446</v>
      </c>
      <c r="J1438" s="186" t="s">
        <v>367</v>
      </c>
      <c r="K1438" s="223"/>
      <c r="L1438" s="264"/>
      <c r="M1438" s="265"/>
      <c r="N1438" s="223" t="s">
        <v>449</v>
      </c>
      <c r="O1438" s="223" t="s">
        <v>3419</v>
      </c>
      <c r="P1438" s="260">
        <v>2008</v>
      </c>
      <c r="Q1438" s="260">
        <v>2018</v>
      </c>
      <c r="R1438" s="223" t="s">
        <v>3412</v>
      </c>
      <c r="S1438" s="223" t="s">
        <v>78</v>
      </c>
      <c r="T1438" s="223" t="s">
        <v>451</v>
      </c>
      <c r="U1438" s="261">
        <v>72</v>
      </c>
      <c r="V1438" s="86" t="s">
        <v>452</v>
      </c>
      <c r="W1438" s="223" t="s">
        <v>1626</v>
      </c>
      <c r="X1438" s="225" t="s">
        <v>11652</v>
      </c>
      <c r="Y1438" s="262">
        <v>42000</v>
      </c>
      <c r="Z1438" s="226"/>
      <c r="AA1438" s="241">
        <f t="shared" si="11"/>
        <v>0</v>
      </c>
      <c r="AB1438" s="237" t="s">
        <v>11653</v>
      </c>
    </row>
    <row r="1439" spans="1:28" ht="15" customHeight="1">
      <c r="A1439" s="109">
        <v>1430</v>
      </c>
      <c r="B1439" s="222" t="str">
        <f t="shared" si="10"/>
        <v>Klik Disini</v>
      </c>
      <c r="C1439" s="223" t="s">
        <v>11654</v>
      </c>
      <c r="D1439" s="223"/>
      <c r="E1439" s="223" t="s">
        <v>11655</v>
      </c>
      <c r="F1439" s="223" t="s">
        <v>11656</v>
      </c>
      <c r="G1439" s="223" t="s">
        <v>11657</v>
      </c>
      <c r="H1439" s="223" t="s">
        <v>3912</v>
      </c>
      <c r="I1439" s="258" t="s">
        <v>446</v>
      </c>
      <c r="J1439" s="186" t="s">
        <v>367</v>
      </c>
      <c r="K1439" s="223"/>
      <c r="L1439" s="264"/>
      <c r="M1439" s="265"/>
      <c r="N1439" s="223" t="s">
        <v>449</v>
      </c>
      <c r="O1439" s="223" t="s">
        <v>3419</v>
      </c>
      <c r="P1439" s="260">
        <v>2008</v>
      </c>
      <c r="Q1439" s="260">
        <v>2018</v>
      </c>
      <c r="R1439" s="223" t="s">
        <v>3412</v>
      </c>
      <c r="S1439" s="223" t="s">
        <v>78</v>
      </c>
      <c r="T1439" s="223" t="s">
        <v>451</v>
      </c>
      <c r="U1439" s="261">
        <v>144</v>
      </c>
      <c r="V1439" s="86" t="s">
        <v>452</v>
      </c>
      <c r="W1439" s="223" t="s">
        <v>1923</v>
      </c>
      <c r="X1439" s="225" t="s">
        <v>11658</v>
      </c>
      <c r="Y1439" s="262">
        <v>49000</v>
      </c>
      <c r="Z1439" s="226"/>
      <c r="AA1439" s="241">
        <f t="shared" si="11"/>
        <v>0</v>
      </c>
      <c r="AB1439" s="237" t="s">
        <v>11659</v>
      </c>
    </row>
    <row r="1440" spans="1:28" ht="15" customHeight="1">
      <c r="A1440" s="109">
        <v>1431</v>
      </c>
      <c r="B1440" s="222" t="str">
        <f t="shared" si="10"/>
        <v>Klik Disini</v>
      </c>
      <c r="C1440" s="223" t="s">
        <v>11660</v>
      </c>
      <c r="D1440" s="223"/>
      <c r="E1440" s="223" t="s">
        <v>11661</v>
      </c>
      <c r="F1440" s="223" t="s">
        <v>11662</v>
      </c>
      <c r="G1440" s="223" t="s">
        <v>11663</v>
      </c>
      <c r="H1440" s="223" t="s">
        <v>3591</v>
      </c>
      <c r="I1440" s="258" t="s">
        <v>446</v>
      </c>
      <c r="J1440" s="186" t="s">
        <v>345</v>
      </c>
      <c r="K1440" s="264"/>
      <c r="L1440" s="264"/>
      <c r="M1440" s="265"/>
      <c r="N1440" s="223" t="s">
        <v>449</v>
      </c>
      <c r="O1440" s="223" t="s">
        <v>3419</v>
      </c>
      <c r="P1440" s="260">
        <v>2006</v>
      </c>
      <c r="Q1440" s="260">
        <v>2018</v>
      </c>
      <c r="R1440" s="223" t="s">
        <v>3412</v>
      </c>
      <c r="S1440" s="223" t="s">
        <v>78</v>
      </c>
      <c r="T1440" s="223" t="s">
        <v>451</v>
      </c>
      <c r="U1440" s="261">
        <v>298</v>
      </c>
      <c r="V1440" s="86" t="s">
        <v>452</v>
      </c>
      <c r="W1440" s="223" t="s">
        <v>6556</v>
      </c>
      <c r="X1440" s="225" t="s">
        <v>11664</v>
      </c>
      <c r="Y1440" s="262">
        <v>94000</v>
      </c>
      <c r="Z1440" s="226"/>
      <c r="AA1440" s="241">
        <f t="shared" si="11"/>
        <v>0</v>
      </c>
      <c r="AB1440" s="237" t="s">
        <v>11665</v>
      </c>
    </row>
    <row r="1441" spans="1:28" ht="15" customHeight="1">
      <c r="A1441" s="109">
        <v>1432</v>
      </c>
      <c r="B1441" s="222" t="str">
        <f t="shared" si="10"/>
        <v>Klik Disini</v>
      </c>
      <c r="C1441" s="223" t="s">
        <v>11666</v>
      </c>
      <c r="D1441" s="223"/>
      <c r="E1441" s="223" t="s">
        <v>11667</v>
      </c>
      <c r="F1441" s="223" t="s">
        <v>11668</v>
      </c>
      <c r="G1441" s="223" t="s">
        <v>11669</v>
      </c>
      <c r="H1441" s="223" t="s">
        <v>7741</v>
      </c>
      <c r="I1441" s="258" t="s">
        <v>1844</v>
      </c>
      <c r="J1441" s="186" t="s">
        <v>403</v>
      </c>
      <c r="K1441" s="223"/>
      <c r="L1441" s="264"/>
      <c r="M1441" s="265"/>
      <c r="N1441" s="223" t="s">
        <v>449</v>
      </c>
      <c r="O1441" s="223" t="s">
        <v>3419</v>
      </c>
      <c r="P1441" s="260">
        <v>2009</v>
      </c>
      <c r="Q1441" s="260">
        <v>2018</v>
      </c>
      <c r="R1441" s="223" t="s">
        <v>3412</v>
      </c>
      <c r="S1441" s="223" t="s">
        <v>78</v>
      </c>
      <c r="T1441" s="223" t="s">
        <v>451</v>
      </c>
      <c r="U1441" s="261">
        <v>160</v>
      </c>
      <c r="V1441" s="86" t="s">
        <v>452</v>
      </c>
      <c r="W1441" s="223" t="s">
        <v>843</v>
      </c>
      <c r="X1441" s="225" t="s">
        <v>11670</v>
      </c>
      <c r="Y1441" s="262">
        <v>56000</v>
      </c>
      <c r="Z1441" s="226"/>
      <c r="AA1441" s="241">
        <f t="shared" si="11"/>
        <v>0</v>
      </c>
      <c r="AB1441" s="237" t="s">
        <v>11671</v>
      </c>
    </row>
    <row r="1442" spans="1:28" ht="15" customHeight="1">
      <c r="A1442" s="109">
        <v>1433</v>
      </c>
      <c r="B1442" s="222" t="str">
        <f t="shared" si="10"/>
        <v>Klik Disini</v>
      </c>
      <c r="C1442" s="223" t="s">
        <v>11672</v>
      </c>
      <c r="D1442" s="223"/>
      <c r="E1442" s="223" t="s">
        <v>11673</v>
      </c>
      <c r="F1442" s="223" t="s">
        <v>11674</v>
      </c>
      <c r="G1442" s="223" t="s">
        <v>11675</v>
      </c>
      <c r="H1442" s="223" t="s">
        <v>553</v>
      </c>
      <c r="I1442" s="258" t="s">
        <v>446</v>
      </c>
      <c r="J1442" s="186" t="s">
        <v>353</v>
      </c>
      <c r="K1442" s="223"/>
      <c r="L1442" s="264"/>
      <c r="M1442" s="265"/>
      <c r="N1442" s="223" t="s">
        <v>449</v>
      </c>
      <c r="O1442" s="223" t="s">
        <v>3419</v>
      </c>
      <c r="P1442" s="260">
        <v>2009</v>
      </c>
      <c r="Q1442" s="260">
        <v>2018</v>
      </c>
      <c r="R1442" s="223" t="s">
        <v>3412</v>
      </c>
      <c r="S1442" s="223" t="s">
        <v>78</v>
      </c>
      <c r="T1442" s="223" t="s">
        <v>451</v>
      </c>
      <c r="U1442" s="261">
        <v>163</v>
      </c>
      <c r="V1442" s="86" t="s">
        <v>452</v>
      </c>
      <c r="W1442" s="223" t="s">
        <v>3544</v>
      </c>
      <c r="X1442" s="225" t="s">
        <v>11676</v>
      </c>
      <c r="Y1442" s="262">
        <v>52000</v>
      </c>
      <c r="Z1442" s="226"/>
      <c r="AA1442" s="241">
        <f t="shared" si="11"/>
        <v>0</v>
      </c>
      <c r="AB1442" s="237" t="s">
        <v>11677</v>
      </c>
    </row>
    <row r="1443" spans="1:28" ht="15" customHeight="1">
      <c r="A1443" s="109">
        <v>1434</v>
      </c>
      <c r="B1443" s="222" t="str">
        <f t="shared" si="10"/>
        <v>Klik Disini</v>
      </c>
      <c r="C1443" s="223" t="s">
        <v>11678</v>
      </c>
      <c r="D1443" s="223"/>
      <c r="E1443" s="223" t="s">
        <v>11679</v>
      </c>
      <c r="F1443" s="223" t="s">
        <v>11680</v>
      </c>
      <c r="G1443" s="223" t="s">
        <v>11681</v>
      </c>
      <c r="H1443" s="223" t="s">
        <v>386</v>
      </c>
      <c r="I1443" s="258" t="s">
        <v>446</v>
      </c>
      <c r="J1443" s="186" t="s">
        <v>385</v>
      </c>
      <c r="K1443" s="264"/>
      <c r="L1443" s="264"/>
      <c r="M1443" s="265"/>
      <c r="N1443" s="223" t="s">
        <v>449</v>
      </c>
      <c r="O1443" s="223" t="s">
        <v>3419</v>
      </c>
      <c r="P1443" s="260">
        <v>2010</v>
      </c>
      <c r="Q1443" s="260">
        <v>2018</v>
      </c>
      <c r="R1443" s="223" t="s">
        <v>3412</v>
      </c>
      <c r="S1443" s="223" t="s">
        <v>78</v>
      </c>
      <c r="T1443" s="223" t="s">
        <v>451</v>
      </c>
      <c r="U1443" s="261">
        <v>72</v>
      </c>
      <c r="V1443" s="86" t="s">
        <v>452</v>
      </c>
      <c r="W1443" s="223" t="s">
        <v>3230</v>
      </c>
      <c r="X1443" s="225" t="s">
        <v>11682</v>
      </c>
      <c r="Y1443" s="262">
        <v>36500</v>
      </c>
      <c r="Z1443" s="226"/>
      <c r="AA1443" s="241">
        <f t="shared" si="11"/>
        <v>0</v>
      </c>
      <c r="AB1443" s="237" t="s">
        <v>11683</v>
      </c>
    </row>
    <row r="1444" spans="1:28" ht="15" customHeight="1">
      <c r="A1444" s="109">
        <v>1435</v>
      </c>
      <c r="B1444" s="222" t="str">
        <f t="shared" si="10"/>
        <v>Klik Disini</v>
      </c>
      <c r="C1444" s="223" t="s">
        <v>11684</v>
      </c>
      <c r="D1444" s="223"/>
      <c r="E1444" s="223" t="s">
        <v>7301</v>
      </c>
      <c r="F1444" s="223" t="s">
        <v>11685</v>
      </c>
      <c r="G1444" s="223" t="s">
        <v>11686</v>
      </c>
      <c r="H1444" s="223" t="s">
        <v>1351</v>
      </c>
      <c r="I1444" s="258" t="s">
        <v>592</v>
      </c>
      <c r="J1444" s="186" t="s">
        <v>330</v>
      </c>
      <c r="K1444" s="223"/>
      <c r="L1444" s="264"/>
      <c r="M1444" s="265"/>
      <c r="N1444" s="223" t="s">
        <v>449</v>
      </c>
      <c r="O1444" s="223" t="s">
        <v>3419</v>
      </c>
      <c r="P1444" s="260">
        <v>2006</v>
      </c>
      <c r="Q1444" s="260">
        <v>2018</v>
      </c>
      <c r="R1444" s="223" t="s">
        <v>3412</v>
      </c>
      <c r="S1444" s="223" t="s">
        <v>78</v>
      </c>
      <c r="T1444" s="223" t="s">
        <v>451</v>
      </c>
      <c r="U1444" s="261">
        <v>112</v>
      </c>
      <c r="V1444" s="86" t="s">
        <v>452</v>
      </c>
      <c r="W1444" s="223" t="s">
        <v>1718</v>
      </c>
      <c r="X1444" s="225" t="s">
        <v>11687</v>
      </c>
      <c r="Y1444" s="262">
        <v>48000</v>
      </c>
      <c r="Z1444" s="226"/>
      <c r="AA1444" s="241">
        <f t="shared" si="11"/>
        <v>0</v>
      </c>
      <c r="AB1444" s="237" t="s">
        <v>11688</v>
      </c>
    </row>
    <row r="1445" spans="1:28" ht="15" customHeight="1">
      <c r="A1445" s="109">
        <v>1436</v>
      </c>
      <c r="B1445" s="222" t="str">
        <f t="shared" si="10"/>
        <v>Klik Disini</v>
      </c>
      <c r="C1445" s="223" t="s">
        <v>11689</v>
      </c>
      <c r="D1445" s="223"/>
      <c r="E1445" s="223" t="s">
        <v>4505</v>
      </c>
      <c r="F1445" s="223" t="s">
        <v>11690</v>
      </c>
      <c r="G1445" s="223" t="s">
        <v>11691</v>
      </c>
      <c r="H1445" s="223" t="s">
        <v>9178</v>
      </c>
      <c r="I1445" s="258" t="s">
        <v>446</v>
      </c>
      <c r="J1445" s="186" t="s">
        <v>367</v>
      </c>
      <c r="K1445" s="223" t="s">
        <v>447</v>
      </c>
      <c r="L1445" s="223"/>
      <c r="M1445" s="259" t="s">
        <v>447</v>
      </c>
      <c r="N1445" s="223" t="s">
        <v>449</v>
      </c>
      <c r="O1445" s="223" t="s">
        <v>3419</v>
      </c>
      <c r="P1445" s="260">
        <v>2017</v>
      </c>
      <c r="Q1445" s="260">
        <v>2018</v>
      </c>
      <c r="R1445" s="223" t="s">
        <v>3412</v>
      </c>
      <c r="S1445" s="223" t="s">
        <v>78</v>
      </c>
      <c r="T1445" s="223" t="s">
        <v>451</v>
      </c>
      <c r="U1445" s="261">
        <v>544</v>
      </c>
      <c r="V1445" s="86" t="s">
        <v>452</v>
      </c>
      <c r="W1445" s="223" t="s">
        <v>3741</v>
      </c>
      <c r="X1445" s="225" t="s">
        <v>11692</v>
      </c>
      <c r="Y1445" s="262">
        <v>126500</v>
      </c>
      <c r="Z1445" s="226"/>
      <c r="AA1445" s="241">
        <f t="shared" si="11"/>
        <v>0</v>
      </c>
      <c r="AB1445" s="237" t="s">
        <v>11693</v>
      </c>
    </row>
    <row r="1446" spans="1:28" ht="15" customHeight="1">
      <c r="A1446" s="109">
        <v>1437</v>
      </c>
      <c r="B1446" s="222" t="str">
        <f t="shared" si="10"/>
        <v>Klik Disini</v>
      </c>
      <c r="C1446" s="223" t="s">
        <v>11694</v>
      </c>
      <c r="D1446" s="223"/>
      <c r="E1446" s="223" t="s">
        <v>11695</v>
      </c>
      <c r="F1446" s="223" t="s">
        <v>11696</v>
      </c>
      <c r="G1446" s="223" t="s">
        <v>11697</v>
      </c>
      <c r="H1446" s="223" t="s">
        <v>3912</v>
      </c>
      <c r="I1446" s="258" t="s">
        <v>446</v>
      </c>
      <c r="J1446" s="186" t="s">
        <v>367</v>
      </c>
      <c r="K1446" s="223" t="s">
        <v>447</v>
      </c>
      <c r="L1446" s="223"/>
      <c r="M1446" s="259" t="s">
        <v>447</v>
      </c>
      <c r="N1446" s="223" t="s">
        <v>449</v>
      </c>
      <c r="O1446" s="223" t="s">
        <v>3419</v>
      </c>
      <c r="P1446" s="260">
        <v>2016</v>
      </c>
      <c r="Q1446" s="260">
        <v>2018</v>
      </c>
      <c r="R1446" s="223" t="s">
        <v>3412</v>
      </c>
      <c r="S1446" s="223" t="s">
        <v>78</v>
      </c>
      <c r="T1446" s="223" t="s">
        <v>451</v>
      </c>
      <c r="U1446" s="261">
        <v>160</v>
      </c>
      <c r="V1446" s="86" t="s">
        <v>452</v>
      </c>
      <c r="W1446" s="223" t="s">
        <v>11698</v>
      </c>
      <c r="X1446" s="225" t="s">
        <v>11699</v>
      </c>
      <c r="Y1446" s="262">
        <v>69000</v>
      </c>
      <c r="Z1446" s="226"/>
      <c r="AA1446" s="241">
        <f t="shared" si="11"/>
        <v>0</v>
      </c>
      <c r="AB1446" s="237" t="s">
        <v>11700</v>
      </c>
    </row>
    <row r="1447" spans="1:28" ht="15" customHeight="1">
      <c r="A1447" s="109">
        <v>1438</v>
      </c>
      <c r="B1447" s="222" t="str">
        <f t="shared" si="10"/>
        <v>Klik Disini</v>
      </c>
      <c r="C1447" s="223" t="s">
        <v>11701</v>
      </c>
      <c r="D1447" s="223"/>
      <c r="E1447" s="223" t="s">
        <v>4319</v>
      </c>
      <c r="F1447" s="223" t="s">
        <v>11702</v>
      </c>
      <c r="G1447" s="223" t="s">
        <v>11703</v>
      </c>
      <c r="H1447" s="223" t="s">
        <v>3912</v>
      </c>
      <c r="I1447" s="258" t="s">
        <v>446</v>
      </c>
      <c r="J1447" s="186" t="s">
        <v>367</v>
      </c>
      <c r="K1447" s="223" t="s">
        <v>447</v>
      </c>
      <c r="L1447" s="223"/>
      <c r="M1447" s="259" t="s">
        <v>447</v>
      </c>
      <c r="N1447" s="223" t="s">
        <v>449</v>
      </c>
      <c r="O1447" s="223" t="s">
        <v>3419</v>
      </c>
      <c r="P1447" s="260">
        <v>2008</v>
      </c>
      <c r="Q1447" s="260">
        <v>2018</v>
      </c>
      <c r="R1447" s="223" t="s">
        <v>3412</v>
      </c>
      <c r="S1447" s="223" t="s">
        <v>78</v>
      </c>
      <c r="T1447" s="223" t="s">
        <v>451</v>
      </c>
      <c r="U1447" s="261">
        <v>72</v>
      </c>
      <c r="V1447" s="86" t="s">
        <v>452</v>
      </c>
      <c r="W1447" s="223" t="s">
        <v>843</v>
      </c>
      <c r="X1447" s="225" t="s">
        <v>11704</v>
      </c>
      <c r="Y1447" s="262">
        <v>35500</v>
      </c>
      <c r="Z1447" s="226"/>
      <c r="AA1447" s="241">
        <f t="shared" si="11"/>
        <v>0</v>
      </c>
      <c r="AB1447" s="237" t="s">
        <v>11705</v>
      </c>
    </row>
    <row r="1448" spans="1:28" ht="15" customHeight="1">
      <c r="A1448" s="109">
        <v>1439</v>
      </c>
      <c r="B1448" s="222" t="str">
        <f t="shared" si="10"/>
        <v>Klik Disini</v>
      </c>
      <c r="C1448" s="223" t="s">
        <v>11706</v>
      </c>
      <c r="D1448" s="223"/>
      <c r="E1448" s="223" t="s">
        <v>4505</v>
      </c>
      <c r="F1448" s="223" t="s">
        <v>11707</v>
      </c>
      <c r="G1448" s="223" t="s">
        <v>11708</v>
      </c>
      <c r="H1448" s="223" t="s">
        <v>3912</v>
      </c>
      <c r="I1448" s="258" t="s">
        <v>446</v>
      </c>
      <c r="J1448" s="186" t="s">
        <v>367</v>
      </c>
      <c r="K1448" s="223" t="s">
        <v>447</v>
      </c>
      <c r="L1448" s="223"/>
      <c r="M1448" s="259" t="s">
        <v>447</v>
      </c>
      <c r="N1448" s="223" t="s">
        <v>449</v>
      </c>
      <c r="O1448" s="223" t="s">
        <v>3419</v>
      </c>
      <c r="P1448" s="260">
        <v>2016</v>
      </c>
      <c r="Q1448" s="260">
        <v>2018</v>
      </c>
      <c r="R1448" s="223" t="s">
        <v>3412</v>
      </c>
      <c r="S1448" s="223" t="s">
        <v>78</v>
      </c>
      <c r="T1448" s="223" t="s">
        <v>451</v>
      </c>
      <c r="U1448" s="261">
        <v>512</v>
      </c>
      <c r="V1448" s="86" t="s">
        <v>452</v>
      </c>
      <c r="W1448" s="223" t="s">
        <v>1808</v>
      </c>
      <c r="X1448" s="225" t="s">
        <v>11709</v>
      </c>
      <c r="Y1448" s="262">
        <v>114000</v>
      </c>
      <c r="Z1448" s="226"/>
      <c r="AA1448" s="241">
        <f t="shared" si="11"/>
        <v>0</v>
      </c>
      <c r="AB1448" s="237" t="s">
        <v>11710</v>
      </c>
    </row>
    <row r="1449" spans="1:28" ht="15" customHeight="1">
      <c r="A1449" s="109">
        <v>1440</v>
      </c>
      <c r="B1449" s="222" t="str">
        <f t="shared" si="10"/>
        <v>Klik Disini</v>
      </c>
      <c r="C1449" s="223" t="s">
        <v>11711</v>
      </c>
      <c r="D1449" s="223"/>
      <c r="E1449" s="223" t="s">
        <v>11712</v>
      </c>
      <c r="F1449" s="223" t="s">
        <v>11713</v>
      </c>
      <c r="G1449" s="223" t="s">
        <v>11714</v>
      </c>
      <c r="H1449" s="223" t="s">
        <v>3912</v>
      </c>
      <c r="I1449" s="258" t="s">
        <v>446</v>
      </c>
      <c r="J1449" s="186" t="s">
        <v>367</v>
      </c>
      <c r="K1449" s="223" t="s">
        <v>447</v>
      </c>
      <c r="L1449" s="223"/>
      <c r="M1449" s="259" t="s">
        <v>447</v>
      </c>
      <c r="N1449" s="223" t="s">
        <v>449</v>
      </c>
      <c r="O1449" s="223" t="s">
        <v>3419</v>
      </c>
      <c r="P1449" s="260">
        <v>2002</v>
      </c>
      <c r="Q1449" s="260">
        <v>2018</v>
      </c>
      <c r="R1449" s="223" t="s">
        <v>3412</v>
      </c>
      <c r="S1449" s="223" t="s">
        <v>78</v>
      </c>
      <c r="T1449" s="223" t="s">
        <v>451</v>
      </c>
      <c r="U1449" s="261">
        <v>136</v>
      </c>
      <c r="V1449" s="86" t="s">
        <v>452</v>
      </c>
      <c r="W1449" s="223" t="s">
        <v>3460</v>
      </c>
      <c r="X1449" s="225" t="s">
        <v>11715</v>
      </c>
      <c r="Y1449" s="262">
        <v>47000</v>
      </c>
      <c r="Z1449" s="226"/>
      <c r="AA1449" s="241">
        <f t="shared" si="11"/>
        <v>0</v>
      </c>
      <c r="AB1449" s="237" t="s">
        <v>11716</v>
      </c>
    </row>
    <row r="1450" spans="1:28" ht="15" customHeight="1">
      <c r="A1450" s="109">
        <v>1441</v>
      </c>
      <c r="B1450" s="222" t="str">
        <f t="shared" si="10"/>
        <v>Klik Disini</v>
      </c>
      <c r="C1450" s="223" t="s">
        <v>11717</v>
      </c>
      <c r="D1450" s="223"/>
      <c r="E1450" s="223" t="s">
        <v>9223</v>
      </c>
      <c r="F1450" s="223" t="s">
        <v>11718</v>
      </c>
      <c r="G1450" s="223" t="s">
        <v>11719</v>
      </c>
      <c r="H1450" s="223" t="s">
        <v>3912</v>
      </c>
      <c r="I1450" s="258" t="s">
        <v>446</v>
      </c>
      <c r="J1450" s="186" t="s">
        <v>367</v>
      </c>
      <c r="K1450" s="223" t="s">
        <v>447</v>
      </c>
      <c r="L1450" s="223"/>
      <c r="M1450" s="259" t="s">
        <v>447</v>
      </c>
      <c r="N1450" s="223" t="s">
        <v>449</v>
      </c>
      <c r="O1450" s="223" t="s">
        <v>3419</v>
      </c>
      <c r="P1450" s="260">
        <v>2005</v>
      </c>
      <c r="Q1450" s="260">
        <v>2018</v>
      </c>
      <c r="R1450" s="223" t="s">
        <v>3412</v>
      </c>
      <c r="S1450" s="223" t="s">
        <v>78</v>
      </c>
      <c r="T1450" s="223" t="s">
        <v>451</v>
      </c>
      <c r="U1450" s="261">
        <v>92</v>
      </c>
      <c r="V1450" s="86" t="s">
        <v>452</v>
      </c>
      <c r="W1450" s="223" t="s">
        <v>3573</v>
      </c>
      <c r="X1450" s="225" t="s">
        <v>11720</v>
      </c>
      <c r="Y1450" s="262">
        <v>50500</v>
      </c>
      <c r="Z1450" s="226"/>
      <c r="AA1450" s="241">
        <f t="shared" si="11"/>
        <v>0</v>
      </c>
      <c r="AB1450" s="237" t="s">
        <v>11721</v>
      </c>
    </row>
    <row r="1451" spans="1:28" ht="15" customHeight="1">
      <c r="A1451" s="109">
        <v>1442</v>
      </c>
      <c r="B1451" s="222" t="str">
        <f t="shared" si="10"/>
        <v>Klik Disini</v>
      </c>
      <c r="C1451" s="223" t="s">
        <v>11722</v>
      </c>
      <c r="D1451" s="223"/>
      <c r="E1451" s="223" t="s">
        <v>7738</v>
      </c>
      <c r="F1451" s="223" t="s">
        <v>11723</v>
      </c>
      <c r="G1451" s="223" t="s">
        <v>11724</v>
      </c>
      <c r="H1451" s="223" t="s">
        <v>3912</v>
      </c>
      <c r="I1451" s="258" t="s">
        <v>446</v>
      </c>
      <c r="J1451" s="186" t="s">
        <v>367</v>
      </c>
      <c r="K1451" s="223" t="s">
        <v>447</v>
      </c>
      <c r="L1451" s="223"/>
      <c r="M1451" s="259" t="s">
        <v>447</v>
      </c>
      <c r="N1451" s="223" t="s">
        <v>449</v>
      </c>
      <c r="O1451" s="223" t="s">
        <v>3419</v>
      </c>
      <c r="P1451" s="260">
        <v>2009</v>
      </c>
      <c r="Q1451" s="260">
        <v>2018</v>
      </c>
      <c r="R1451" s="223" t="s">
        <v>3412</v>
      </c>
      <c r="S1451" s="223" t="s">
        <v>78</v>
      </c>
      <c r="T1451" s="223" t="s">
        <v>451</v>
      </c>
      <c r="U1451" s="261">
        <v>112</v>
      </c>
      <c r="V1451" s="86" t="s">
        <v>452</v>
      </c>
      <c r="W1451" s="223" t="s">
        <v>3993</v>
      </c>
      <c r="X1451" s="225" t="s">
        <v>11725</v>
      </c>
      <c r="Y1451" s="262">
        <v>45500</v>
      </c>
      <c r="Z1451" s="226"/>
      <c r="AA1451" s="241">
        <f t="shared" si="11"/>
        <v>0</v>
      </c>
      <c r="AB1451" s="237" t="s">
        <v>11726</v>
      </c>
    </row>
    <row r="1452" spans="1:28" ht="15" customHeight="1">
      <c r="A1452" s="109">
        <v>1443</v>
      </c>
      <c r="B1452" s="222" t="str">
        <f t="shared" si="10"/>
        <v>Klik Disini</v>
      </c>
      <c r="C1452" s="223" t="s">
        <v>11727</v>
      </c>
      <c r="D1452" s="223"/>
      <c r="E1452" s="223" t="s">
        <v>5610</v>
      </c>
      <c r="F1452" s="223" t="s">
        <v>11728</v>
      </c>
      <c r="G1452" s="223" t="s">
        <v>11729</v>
      </c>
      <c r="H1452" s="223" t="s">
        <v>3912</v>
      </c>
      <c r="I1452" s="258" t="s">
        <v>446</v>
      </c>
      <c r="J1452" s="186" t="s">
        <v>367</v>
      </c>
      <c r="K1452" s="223" t="s">
        <v>447</v>
      </c>
      <c r="L1452" s="223"/>
      <c r="M1452" s="259" t="s">
        <v>447</v>
      </c>
      <c r="N1452" s="223" t="s">
        <v>449</v>
      </c>
      <c r="O1452" s="223" t="s">
        <v>3419</v>
      </c>
      <c r="P1452" s="260">
        <v>2009</v>
      </c>
      <c r="Q1452" s="260">
        <v>2018</v>
      </c>
      <c r="R1452" s="223" t="s">
        <v>3412</v>
      </c>
      <c r="S1452" s="223" t="s">
        <v>78</v>
      </c>
      <c r="T1452" s="223" t="s">
        <v>451</v>
      </c>
      <c r="U1452" s="261">
        <v>184</v>
      </c>
      <c r="V1452" s="86" t="s">
        <v>452</v>
      </c>
      <c r="W1452" s="223" t="s">
        <v>11698</v>
      </c>
      <c r="X1452" s="225" t="s">
        <v>11730</v>
      </c>
      <c r="Y1452" s="262">
        <v>61500</v>
      </c>
      <c r="Z1452" s="226"/>
      <c r="AA1452" s="241">
        <f t="shared" si="11"/>
        <v>0</v>
      </c>
      <c r="AB1452" s="237" t="s">
        <v>11731</v>
      </c>
    </row>
    <row r="1453" spans="1:28" ht="15" customHeight="1">
      <c r="A1453" s="109">
        <v>1444</v>
      </c>
      <c r="B1453" s="222" t="str">
        <f t="shared" si="10"/>
        <v>Klik Disini</v>
      </c>
      <c r="C1453" s="223" t="s">
        <v>11732</v>
      </c>
      <c r="D1453" s="223"/>
      <c r="E1453" s="223" t="s">
        <v>11733</v>
      </c>
      <c r="F1453" s="223" t="s">
        <v>11734</v>
      </c>
      <c r="G1453" s="223" t="s">
        <v>11735</v>
      </c>
      <c r="H1453" s="223" t="s">
        <v>3473</v>
      </c>
      <c r="I1453" s="258" t="s">
        <v>446</v>
      </c>
      <c r="J1453" s="186" t="s">
        <v>345</v>
      </c>
      <c r="K1453" s="223"/>
      <c r="L1453" s="264"/>
      <c r="M1453" s="265"/>
      <c r="N1453" s="223" t="s">
        <v>449</v>
      </c>
      <c r="O1453" s="223" t="s">
        <v>3419</v>
      </c>
      <c r="P1453" s="260">
        <v>2004</v>
      </c>
      <c r="Q1453" s="260">
        <v>2018</v>
      </c>
      <c r="R1453" s="223" t="s">
        <v>3412</v>
      </c>
      <c r="S1453" s="223" t="s">
        <v>78</v>
      </c>
      <c r="T1453" s="223" t="s">
        <v>451</v>
      </c>
      <c r="U1453" s="261">
        <v>372</v>
      </c>
      <c r="V1453" s="86" t="s">
        <v>452</v>
      </c>
      <c r="W1453" s="223" t="s">
        <v>1820</v>
      </c>
      <c r="X1453" s="225" t="s">
        <v>11736</v>
      </c>
      <c r="Y1453" s="262">
        <v>88500</v>
      </c>
      <c r="Z1453" s="226"/>
      <c r="AA1453" s="241">
        <f t="shared" si="11"/>
        <v>0</v>
      </c>
      <c r="AB1453" s="237" t="s">
        <v>11737</v>
      </c>
    </row>
    <row r="1454" spans="1:28" ht="15" customHeight="1">
      <c r="A1454" s="109">
        <v>1445</v>
      </c>
      <c r="B1454" s="222" t="str">
        <f t="shared" si="10"/>
        <v>Klik Disini</v>
      </c>
      <c r="C1454" s="223" t="s">
        <v>11738</v>
      </c>
      <c r="D1454" s="223"/>
      <c r="E1454" s="223" t="s">
        <v>3548</v>
      </c>
      <c r="F1454" s="223" t="s">
        <v>11739</v>
      </c>
      <c r="G1454" s="223" t="s">
        <v>11740</v>
      </c>
      <c r="H1454" s="223" t="s">
        <v>3473</v>
      </c>
      <c r="I1454" s="258" t="s">
        <v>446</v>
      </c>
      <c r="J1454" s="186" t="s">
        <v>345</v>
      </c>
      <c r="K1454" s="223"/>
      <c r="L1454" s="264"/>
      <c r="M1454" s="265"/>
      <c r="N1454" s="223" t="s">
        <v>449</v>
      </c>
      <c r="O1454" s="223" t="s">
        <v>3419</v>
      </c>
      <c r="P1454" s="260">
        <v>2011</v>
      </c>
      <c r="Q1454" s="260">
        <v>2018</v>
      </c>
      <c r="R1454" s="223" t="s">
        <v>3412</v>
      </c>
      <c r="S1454" s="223" t="s">
        <v>78</v>
      </c>
      <c r="T1454" s="223" t="s">
        <v>451</v>
      </c>
      <c r="U1454" s="261">
        <v>240</v>
      </c>
      <c r="V1454" s="86" t="s">
        <v>452</v>
      </c>
      <c r="W1454" s="223" t="s">
        <v>11741</v>
      </c>
      <c r="X1454" s="225" t="s">
        <v>11742</v>
      </c>
      <c r="Y1454" s="262">
        <v>94000</v>
      </c>
      <c r="Z1454" s="226"/>
      <c r="AA1454" s="241">
        <f t="shared" si="11"/>
        <v>0</v>
      </c>
      <c r="AB1454" s="237" t="s">
        <v>11743</v>
      </c>
    </row>
    <row r="1455" spans="1:28" ht="15" customHeight="1">
      <c r="A1455" s="109">
        <v>1446</v>
      </c>
      <c r="B1455" s="222" t="str">
        <f t="shared" si="10"/>
        <v>Klik Disini</v>
      </c>
      <c r="C1455" s="223" t="s">
        <v>11744</v>
      </c>
      <c r="D1455" s="223"/>
      <c r="E1455" s="223" t="s">
        <v>4885</v>
      </c>
      <c r="F1455" s="223" t="s">
        <v>11745</v>
      </c>
      <c r="G1455" s="223" t="s">
        <v>11746</v>
      </c>
      <c r="H1455" s="223" t="s">
        <v>3912</v>
      </c>
      <c r="I1455" s="258" t="s">
        <v>446</v>
      </c>
      <c r="J1455" s="186" t="s">
        <v>367</v>
      </c>
      <c r="K1455" s="223" t="s">
        <v>447</v>
      </c>
      <c r="L1455" s="223"/>
      <c r="M1455" s="259" t="s">
        <v>447</v>
      </c>
      <c r="N1455" s="223" t="s">
        <v>449</v>
      </c>
      <c r="O1455" s="223" t="s">
        <v>3419</v>
      </c>
      <c r="P1455" s="260">
        <v>2007</v>
      </c>
      <c r="Q1455" s="260">
        <v>2018</v>
      </c>
      <c r="R1455" s="223" t="s">
        <v>3412</v>
      </c>
      <c r="S1455" s="223" t="s">
        <v>78</v>
      </c>
      <c r="T1455" s="223" t="s">
        <v>451</v>
      </c>
      <c r="U1455" s="261">
        <v>248</v>
      </c>
      <c r="V1455" s="86" t="s">
        <v>452</v>
      </c>
      <c r="W1455" s="223" t="s">
        <v>2790</v>
      </c>
      <c r="X1455" s="225" t="s">
        <v>11747</v>
      </c>
      <c r="Y1455" s="262">
        <v>85500</v>
      </c>
      <c r="Z1455" s="226"/>
      <c r="AA1455" s="241">
        <f t="shared" si="11"/>
        <v>0</v>
      </c>
      <c r="AB1455" s="237" t="s">
        <v>11748</v>
      </c>
    </row>
    <row r="1456" spans="1:28" ht="15" customHeight="1">
      <c r="A1456" s="109">
        <v>1447</v>
      </c>
      <c r="B1456" s="222" t="str">
        <f t="shared" si="10"/>
        <v>Klik Disini</v>
      </c>
      <c r="C1456" s="223" t="s">
        <v>11749</v>
      </c>
      <c r="D1456" s="223"/>
      <c r="E1456" s="223" t="s">
        <v>9263</v>
      </c>
      <c r="F1456" s="223" t="s">
        <v>11750</v>
      </c>
      <c r="G1456" s="223" t="s">
        <v>11751</v>
      </c>
      <c r="H1456" s="223" t="s">
        <v>3912</v>
      </c>
      <c r="I1456" s="258" t="s">
        <v>446</v>
      </c>
      <c r="J1456" s="186" t="s">
        <v>367</v>
      </c>
      <c r="K1456" s="223" t="s">
        <v>447</v>
      </c>
      <c r="L1456" s="223"/>
      <c r="M1456" s="259" t="s">
        <v>447</v>
      </c>
      <c r="N1456" s="223" t="s">
        <v>449</v>
      </c>
      <c r="O1456" s="223" t="s">
        <v>3419</v>
      </c>
      <c r="P1456" s="260">
        <v>2006</v>
      </c>
      <c r="Q1456" s="260">
        <v>2018</v>
      </c>
      <c r="R1456" s="223" t="s">
        <v>3412</v>
      </c>
      <c r="S1456" s="223" t="s">
        <v>78</v>
      </c>
      <c r="T1456" s="223" t="s">
        <v>451</v>
      </c>
      <c r="U1456" s="261">
        <v>168</v>
      </c>
      <c r="V1456" s="86" t="s">
        <v>452</v>
      </c>
      <c r="W1456" s="223" t="s">
        <v>1873</v>
      </c>
      <c r="X1456" s="225" t="s">
        <v>11752</v>
      </c>
      <c r="Y1456" s="262">
        <v>63000</v>
      </c>
      <c r="Z1456" s="226"/>
      <c r="AA1456" s="241">
        <f t="shared" si="11"/>
        <v>0</v>
      </c>
      <c r="AB1456" s="237" t="s">
        <v>11753</v>
      </c>
    </row>
    <row r="1457" spans="1:28" ht="15" customHeight="1">
      <c r="A1457" s="109">
        <v>1448</v>
      </c>
      <c r="B1457" s="222" t="str">
        <f t="shared" si="10"/>
        <v>Klik Disini</v>
      </c>
      <c r="C1457" s="223" t="s">
        <v>11754</v>
      </c>
      <c r="D1457" s="223"/>
      <c r="E1457" s="223" t="s">
        <v>11755</v>
      </c>
      <c r="F1457" s="223" t="s">
        <v>11756</v>
      </c>
      <c r="G1457" s="223" t="s">
        <v>11757</v>
      </c>
      <c r="H1457" s="223" t="s">
        <v>3473</v>
      </c>
      <c r="I1457" s="258" t="s">
        <v>446</v>
      </c>
      <c r="J1457" s="186" t="s">
        <v>345</v>
      </c>
      <c r="K1457" s="264"/>
      <c r="L1457" s="264"/>
      <c r="M1457" s="265"/>
      <c r="N1457" s="223" t="s">
        <v>449</v>
      </c>
      <c r="O1457" s="223" t="s">
        <v>3419</v>
      </c>
      <c r="P1457" s="260">
        <v>2005</v>
      </c>
      <c r="Q1457" s="260">
        <v>2018</v>
      </c>
      <c r="R1457" s="223" t="s">
        <v>3412</v>
      </c>
      <c r="S1457" s="223" t="s">
        <v>78</v>
      </c>
      <c r="T1457" s="223" t="s">
        <v>451</v>
      </c>
      <c r="U1457" s="261">
        <v>527</v>
      </c>
      <c r="V1457" s="86" t="s">
        <v>452</v>
      </c>
      <c r="W1457" s="223" t="s">
        <v>4795</v>
      </c>
      <c r="X1457" s="225" t="s">
        <v>11758</v>
      </c>
      <c r="Y1457" s="262">
        <v>137500</v>
      </c>
      <c r="Z1457" s="226"/>
      <c r="AA1457" s="241">
        <f t="shared" si="11"/>
        <v>0</v>
      </c>
      <c r="AB1457" s="237" t="s">
        <v>11759</v>
      </c>
    </row>
    <row r="1458" spans="1:28" ht="15" customHeight="1">
      <c r="A1458" s="109">
        <v>1449</v>
      </c>
      <c r="B1458" s="222" t="str">
        <f t="shared" si="10"/>
        <v>Klik Disini</v>
      </c>
      <c r="C1458" s="223" t="s">
        <v>11760</v>
      </c>
      <c r="D1458" s="223"/>
      <c r="E1458" s="223" t="s">
        <v>11478</v>
      </c>
      <c r="F1458" s="223" t="s">
        <v>11761</v>
      </c>
      <c r="G1458" s="223" t="s">
        <v>11762</v>
      </c>
      <c r="H1458" s="223" t="s">
        <v>3912</v>
      </c>
      <c r="I1458" s="258" t="s">
        <v>446</v>
      </c>
      <c r="J1458" s="186" t="s">
        <v>367</v>
      </c>
      <c r="K1458" s="223"/>
      <c r="L1458" s="264"/>
      <c r="M1458" s="265"/>
      <c r="N1458" s="223" t="s">
        <v>449</v>
      </c>
      <c r="O1458" s="223" t="s">
        <v>3419</v>
      </c>
      <c r="P1458" s="260">
        <v>2005</v>
      </c>
      <c r="Q1458" s="260">
        <v>2018</v>
      </c>
      <c r="R1458" s="223" t="s">
        <v>3412</v>
      </c>
      <c r="S1458" s="223" t="s">
        <v>78</v>
      </c>
      <c r="T1458" s="223" t="s">
        <v>451</v>
      </c>
      <c r="U1458" s="261">
        <v>70</v>
      </c>
      <c r="V1458" s="86" t="s">
        <v>452</v>
      </c>
      <c r="W1458" s="223" t="s">
        <v>655</v>
      </c>
      <c r="X1458" s="225" t="s">
        <v>11763</v>
      </c>
      <c r="Y1458" s="262">
        <v>48000</v>
      </c>
      <c r="Z1458" s="226"/>
      <c r="AA1458" s="241">
        <f t="shared" si="11"/>
        <v>0</v>
      </c>
      <c r="AB1458" s="237" t="s">
        <v>11764</v>
      </c>
    </row>
    <row r="1459" spans="1:28" ht="15" customHeight="1">
      <c r="A1459" s="109">
        <v>1450</v>
      </c>
      <c r="B1459" s="222" t="str">
        <f t="shared" si="10"/>
        <v>Klik Disini</v>
      </c>
      <c r="C1459" s="223" t="s">
        <v>11765</v>
      </c>
      <c r="D1459" s="223"/>
      <c r="E1459" s="223" t="s">
        <v>11766</v>
      </c>
      <c r="F1459" s="223" t="s">
        <v>11767</v>
      </c>
      <c r="G1459" s="223" t="s">
        <v>11768</v>
      </c>
      <c r="H1459" s="223" t="s">
        <v>3912</v>
      </c>
      <c r="I1459" s="258" t="s">
        <v>446</v>
      </c>
      <c r="J1459" s="186" t="s">
        <v>367</v>
      </c>
      <c r="K1459" s="223" t="s">
        <v>447</v>
      </c>
      <c r="L1459" s="223"/>
      <c r="M1459" s="259" t="s">
        <v>447</v>
      </c>
      <c r="N1459" s="223" t="s">
        <v>449</v>
      </c>
      <c r="O1459" s="223" t="s">
        <v>3419</v>
      </c>
      <c r="P1459" s="260">
        <v>2010</v>
      </c>
      <c r="Q1459" s="260">
        <v>2018</v>
      </c>
      <c r="R1459" s="223" t="s">
        <v>3412</v>
      </c>
      <c r="S1459" s="223" t="s">
        <v>78</v>
      </c>
      <c r="T1459" s="223" t="s">
        <v>451</v>
      </c>
      <c r="U1459" s="261">
        <v>157</v>
      </c>
      <c r="V1459" s="86" t="s">
        <v>452</v>
      </c>
      <c r="W1459" s="223" t="s">
        <v>524</v>
      </c>
      <c r="X1459" s="225" t="s">
        <v>11769</v>
      </c>
      <c r="Y1459" s="262">
        <v>55000</v>
      </c>
      <c r="Z1459" s="226"/>
      <c r="AA1459" s="241">
        <f t="shared" si="11"/>
        <v>0</v>
      </c>
      <c r="AB1459" s="237" t="s">
        <v>11770</v>
      </c>
    </row>
    <row r="1460" spans="1:28" ht="15" customHeight="1">
      <c r="A1460" s="109">
        <v>1451</v>
      </c>
      <c r="B1460" s="222" t="str">
        <f t="shared" si="10"/>
        <v>Klik Disini</v>
      </c>
      <c r="C1460" s="223" t="s">
        <v>11771</v>
      </c>
      <c r="D1460" s="223"/>
      <c r="E1460" s="223" t="s">
        <v>3548</v>
      </c>
      <c r="F1460" s="223" t="s">
        <v>11772</v>
      </c>
      <c r="G1460" s="223" t="s">
        <v>11773</v>
      </c>
      <c r="H1460" s="223" t="s">
        <v>3473</v>
      </c>
      <c r="I1460" s="258" t="s">
        <v>446</v>
      </c>
      <c r="J1460" s="186" t="s">
        <v>345</v>
      </c>
      <c r="K1460" s="223"/>
      <c r="L1460" s="264"/>
      <c r="M1460" s="265"/>
      <c r="N1460" s="223" t="s">
        <v>449</v>
      </c>
      <c r="O1460" s="223" t="s">
        <v>3419</v>
      </c>
      <c r="P1460" s="260">
        <v>2005</v>
      </c>
      <c r="Q1460" s="260">
        <v>2018</v>
      </c>
      <c r="R1460" s="223" t="s">
        <v>3412</v>
      </c>
      <c r="S1460" s="223" t="s">
        <v>78</v>
      </c>
      <c r="T1460" s="223" t="s">
        <v>451</v>
      </c>
      <c r="U1460" s="261">
        <v>296</v>
      </c>
      <c r="V1460" s="86" t="s">
        <v>452</v>
      </c>
      <c r="W1460" s="223" t="s">
        <v>6636</v>
      </c>
      <c r="X1460" s="225" t="s">
        <v>11774</v>
      </c>
      <c r="Y1460" s="262">
        <v>92500</v>
      </c>
      <c r="Z1460" s="226"/>
      <c r="AA1460" s="241">
        <f t="shared" si="11"/>
        <v>0</v>
      </c>
      <c r="AB1460" s="237" t="s">
        <v>11775</v>
      </c>
    </row>
    <row r="1461" spans="1:28" ht="15" customHeight="1">
      <c r="A1461" s="109">
        <v>1452</v>
      </c>
      <c r="B1461" s="222" t="str">
        <f t="shared" si="10"/>
        <v>Klik Disini</v>
      </c>
      <c r="C1461" s="223" t="s">
        <v>11776</v>
      </c>
      <c r="D1461" s="223"/>
      <c r="E1461" s="223" t="s">
        <v>4319</v>
      </c>
      <c r="F1461" s="223" t="s">
        <v>11777</v>
      </c>
      <c r="G1461" s="223" t="s">
        <v>11778</v>
      </c>
      <c r="H1461" s="223" t="s">
        <v>3912</v>
      </c>
      <c r="I1461" s="258" t="s">
        <v>446</v>
      </c>
      <c r="J1461" s="186" t="s">
        <v>367</v>
      </c>
      <c r="K1461" s="223" t="s">
        <v>447</v>
      </c>
      <c r="L1461" s="223"/>
      <c r="M1461" s="259" t="s">
        <v>447</v>
      </c>
      <c r="N1461" s="223" t="s">
        <v>449</v>
      </c>
      <c r="O1461" s="223" t="s">
        <v>3419</v>
      </c>
      <c r="P1461" s="260">
        <v>2008</v>
      </c>
      <c r="Q1461" s="260">
        <v>2018</v>
      </c>
      <c r="R1461" s="223" t="s">
        <v>3412</v>
      </c>
      <c r="S1461" s="223" t="s">
        <v>78</v>
      </c>
      <c r="T1461" s="223" t="s">
        <v>451</v>
      </c>
      <c r="U1461" s="261">
        <v>296</v>
      </c>
      <c r="V1461" s="86" t="s">
        <v>452</v>
      </c>
      <c r="W1461" s="223" t="s">
        <v>515</v>
      </c>
      <c r="X1461" s="225" t="s">
        <v>11779</v>
      </c>
      <c r="Y1461" s="262">
        <v>61500</v>
      </c>
      <c r="Z1461" s="226"/>
      <c r="AA1461" s="241">
        <f t="shared" si="11"/>
        <v>0</v>
      </c>
      <c r="AB1461" s="237" t="s">
        <v>11780</v>
      </c>
    </row>
    <row r="1462" spans="1:28" ht="15" customHeight="1">
      <c r="A1462" s="109">
        <v>1453</v>
      </c>
      <c r="B1462" s="222" t="str">
        <f t="shared" si="10"/>
        <v>Klik Disini</v>
      </c>
      <c r="C1462" s="223" t="s">
        <v>11781</v>
      </c>
      <c r="D1462" s="223"/>
      <c r="E1462" s="223" t="s">
        <v>11782</v>
      </c>
      <c r="F1462" s="223" t="s">
        <v>11783</v>
      </c>
      <c r="G1462" s="223" t="s">
        <v>11784</v>
      </c>
      <c r="H1462" s="223" t="s">
        <v>3912</v>
      </c>
      <c r="I1462" s="258" t="s">
        <v>446</v>
      </c>
      <c r="J1462" s="186" t="s">
        <v>367</v>
      </c>
      <c r="K1462" s="223" t="s">
        <v>447</v>
      </c>
      <c r="L1462" s="223"/>
      <c r="M1462" s="259" t="s">
        <v>447</v>
      </c>
      <c r="N1462" s="223" t="s">
        <v>449</v>
      </c>
      <c r="O1462" s="223" t="s">
        <v>3419</v>
      </c>
      <c r="P1462" s="260">
        <v>2014</v>
      </c>
      <c r="Q1462" s="260">
        <v>2018</v>
      </c>
      <c r="R1462" s="223" t="s">
        <v>3412</v>
      </c>
      <c r="S1462" s="223" t="s">
        <v>78</v>
      </c>
      <c r="T1462" s="223" t="s">
        <v>451</v>
      </c>
      <c r="U1462" s="261">
        <v>296</v>
      </c>
      <c r="V1462" s="86" t="s">
        <v>452</v>
      </c>
      <c r="W1462" s="223" t="s">
        <v>7646</v>
      </c>
      <c r="X1462" s="225" t="s">
        <v>11785</v>
      </c>
      <c r="Y1462" s="262">
        <v>83000</v>
      </c>
      <c r="Z1462" s="226"/>
      <c r="AA1462" s="241">
        <f t="shared" si="11"/>
        <v>0</v>
      </c>
      <c r="AB1462" s="237" t="s">
        <v>11786</v>
      </c>
    </row>
    <row r="1463" spans="1:28" ht="15" customHeight="1">
      <c r="A1463" s="109">
        <v>1454</v>
      </c>
      <c r="B1463" s="222" t="str">
        <f t="shared" si="10"/>
        <v>Klik Disini</v>
      </c>
      <c r="C1463" s="223" t="s">
        <v>11787</v>
      </c>
      <c r="D1463" s="223"/>
      <c r="E1463" s="223" t="s">
        <v>11788</v>
      </c>
      <c r="F1463" s="223" t="s">
        <v>11789</v>
      </c>
      <c r="G1463" s="223" t="s">
        <v>11790</v>
      </c>
      <c r="H1463" s="223" t="s">
        <v>309</v>
      </c>
      <c r="I1463" s="258" t="s">
        <v>446</v>
      </c>
      <c r="J1463" s="186" t="s">
        <v>349</v>
      </c>
      <c r="K1463" s="223"/>
      <c r="L1463" s="264"/>
      <c r="M1463" s="265"/>
      <c r="N1463" s="223" t="s">
        <v>449</v>
      </c>
      <c r="O1463" s="223" t="s">
        <v>3419</v>
      </c>
      <c r="P1463" s="260">
        <v>2001</v>
      </c>
      <c r="Q1463" s="260">
        <v>2018</v>
      </c>
      <c r="R1463" s="223" t="s">
        <v>3412</v>
      </c>
      <c r="S1463" s="223" t="s">
        <v>78</v>
      </c>
      <c r="T1463" s="223" t="s">
        <v>451</v>
      </c>
      <c r="U1463" s="261">
        <v>345</v>
      </c>
      <c r="V1463" s="86" t="s">
        <v>452</v>
      </c>
      <c r="W1463" s="223" t="s">
        <v>3324</v>
      </c>
      <c r="X1463" s="225" t="s">
        <v>11791</v>
      </c>
      <c r="Y1463" s="262">
        <v>122000</v>
      </c>
      <c r="Z1463" s="226"/>
      <c r="AA1463" s="241">
        <f t="shared" si="11"/>
        <v>0</v>
      </c>
      <c r="AB1463" s="237" t="s">
        <v>11792</v>
      </c>
    </row>
    <row r="1464" spans="1:28" ht="15" customHeight="1">
      <c r="A1464" s="109">
        <v>1455</v>
      </c>
      <c r="B1464" s="222" t="str">
        <f t="shared" si="10"/>
        <v>Klik Disini</v>
      </c>
      <c r="C1464" s="223" t="s">
        <v>11793</v>
      </c>
      <c r="D1464" s="223"/>
      <c r="E1464" s="223" t="s">
        <v>11794</v>
      </c>
      <c r="F1464" s="223" t="s">
        <v>11795</v>
      </c>
      <c r="G1464" s="223" t="s">
        <v>11796</v>
      </c>
      <c r="H1464" s="223" t="s">
        <v>3591</v>
      </c>
      <c r="I1464" s="258" t="s">
        <v>446</v>
      </c>
      <c r="J1464" s="186" t="s">
        <v>345</v>
      </c>
      <c r="K1464" s="264"/>
      <c r="L1464" s="264"/>
      <c r="M1464" s="265"/>
      <c r="N1464" s="223" t="s">
        <v>449</v>
      </c>
      <c r="O1464" s="223" t="s">
        <v>3419</v>
      </c>
      <c r="P1464" s="260">
        <v>2008</v>
      </c>
      <c r="Q1464" s="260">
        <v>2018</v>
      </c>
      <c r="R1464" s="223" t="s">
        <v>3412</v>
      </c>
      <c r="S1464" s="223" t="s">
        <v>78</v>
      </c>
      <c r="T1464" s="223" t="s">
        <v>451</v>
      </c>
      <c r="U1464" s="261">
        <v>128</v>
      </c>
      <c r="V1464" s="86" t="s">
        <v>452</v>
      </c>
      <c r="W1464" s="223" t="s">
        <v>4453</v>
      </c>
      <c r="X1464" s="225" t="s">
        <v>11797</v>
      </c>
      <c r="Y1464" s="262">
        <v>57500</v>
      </c>
      <c r="Z1464" s="226"/>
      <c r="AA1464" s="241">
        <f t="shared" si="11"/>
        <v>0</v>
      </c>
      <c r="AB1464" s="237" t="s">
        <v>11798</v>
      </c>
    </row>
    <row r="1465" spans="1:28" ht="15" customHeight="1">
      <c r="A1465" s="109">
        <v>1456</v>
      </c>
      <c r="B1465" s="222" t="str">
        <f t="shared" si="10"/>
        <v>Klik Disini</v>
      </c>
      <c r="C1465" s="223" t="s">
        <v>11799</v>
      </c>
      <c r="D1465" s="223"/>
      <c r="E1465" s="223" t="s">
        <v>11800</v>
      </c>
      <c r="F1465" s="223" t="s">
        <v>11801</v>
      </c>
      <c r="G1465" s="223" t="s">
        <v>11802</v>
      </c>
      <c r="H1465" s="223" t="s">
        <v>3591</v>
      </c>
      <c r="I1465" s="258" t="s">
        <v>446</v>
      </c>
      <c r="J1465" s="186" t="s">
        <v>345</v>
      </c>
      <c r="K1465" s="223"/>
      <c r="L1465" s="264"/>
      <c r="M1465" s="265"/>
      <c r="N1465" s="223" t="s">
        <v>449</v>
      </c>
      <c r="O1465" s="223" t="s">
        <v>3419</v>
      </c>
      <c r="P1465" s="260">
        <v>2015</v>
      </c>
      <c r="Q1465" s="260">
        <v>2018</v>
      </c>
      <c r="R1465" s="223" t="s">
        <v>3412</v>
      </c>
      <c r="S1465" s="223" t="s">
        <v>78</v>
      </c>
      <c r="T1465" s="223" t="s">
        <v>451</v>
      </c>
      <c r="U1465" s="261">
        <v>199</v>
      </c>
      <c r="V1465" s="86" t="s">
        <v>452</v>
      </c>
      <c r="W1465" s="223" t="s">
        <v>3390</v>
      </c>
      <c r="X1465" s="225" t="s">
        <v>11803</v>
      </c>
      <c r="Y1465" s="262">
        <v>116500</v>
      </c>
      <c r="Z1465" s="226"/>
      <c r="AA1465" s="241">
        <f t="shared" si="11"/>
        <v>0</v>
      </c>
      <c r="AB1465" s="237" t="s">
        <v>11804</v>
      </c>
    </row>
    <row r="1466" spans="1:28" ht="15" customHeight="1">
      <c r="A1466" s="109">
        <v>1457</v>
      </c>
      <c r="B1466" s="222" t="str">
        <f t="shared" si="10"/>
        <v>Klik Disini</v>
      </c>
      <c r="C1466" s="223" t="s">
        <v>11805</v>
      </c>
      <c r="D1466" s="223"/>
      <c r="E1466" s="223" t="s">
        <v>11806</v>
      </c>
      <c r="F1466" s="223" t="s">
        <v>11807</v>
      </c>
      <c r="G1466" s="223" t="s">
        <v>11808</v>
      </c>
      <c r="H1466" s="223" t="s">
        <v>3912</v>
      </c>
      <c r="I1466" s="258" t="s">
        <v>446</v>
      </c>
      <c r="J1466" s="186" t="s">
        <v>367</v>
      </c>
      <c r="K1466" s="223" t="s">
        <v>447</v>
      </c>
      <c r="L1466" s="223"/>
      <c r="M1466" s="259" t="s">
        <v>447</v>
      </c>
      <c r="N1466" s="223" t="s">
        <v>449</v>
      </c>
      <c r="O1466" s="223" t="s">
        <v>3419</v>
      </c>
      <c r="P1466" s="260">
        <v>2008</v>
      </c>
      <c r="Q1466" s="260">
        <v>2018</v>
      </c>
      <c r="R1466" s="223" t="s">
        <v>3412</v>
      </c>
      <c r="S1466" s="223" t="s">
        <v>78</v>
      </c>
      <c r="T1466" s="223" t="s">
        <v>451</v>
      </c>
      <c r="U1466" s="261">
        <v>248</v>
      </c>
      <c r="V1466" s="86" t="s">
        <v>452</v>
      </c>
      <c r="W1466" s="223" t="s">
        <v>3567</v>
      </c>
      <c r="X1466" s="225" t="s">
        <v>11809</v>
      </c>
      <c r="Y1466" s="262">
        <v>70500</v>
      </c>
      <c r="Z1466" s="226"/>
      <c r="AA1466" s="241">
        <f t="shared" si="11"/>
        <v>0</v>
      </c>
      <c r="AB1466" s="237" t="s">
        <v>11810</v>
      </c>
    </row>
    <row r="1467" spans="1:28" ht="15" customHeight="1">
      <c r="A1467" s="109">
        <v>1458</v>
      </c>
      <c r="B1467" s="222" t="str">
        <f t="shared" si="10"/>
        <v>Klik Disini</v>
      </c>
      <c r="C1467" s="223" t="s">
        <v>11811</v>
      </c>
      <c r="D1467" s="223"/>
      <c r="E1467" s="223" t="s">
        <v>9551</v>
      </c>
      <c r="F1467" s="223" t="s">
        <v>11812</v>
      </c>
      <c r="G1467" s="223" t="s">
        <v>11813</v>
      </c>
      <c r="H1467" s="223" t="s">
        <v>3912</v>
      </c>
      <c r="I1467" s="258" t="s">
        <v>446</v>
      </c>
      <c r="J1467" s="186" t="s">
        <v>367</v>
      </c>
      <c r="K1467" s="223" t="s">
        <v>447</v>
      </c>
      <c r="L1467" s="223"/>
      <c r="M1467" s="259" t="s">
        <v>447</v>
      </c>
      <c r="N1467" s="223" t="s">
        <v>449</v>
      </c>
      <c r="O1467" s="223" t="s">
        <v>3419</v>
      </c>
      <c r="P1467" s="260">
        <v>2017</v>
      </c>
      <c r="Q1467" s="260">
        <v>2018</v>
      </c>
      <c r="R1467" s="223" t="s">
        <v>3412</v>
      </c>
      <c r="S1467" s="223" t="s">
        <v>78</v>
      </c>
      <c r="T1467" s="223" t="s">
        <v>451</v>
      </c>
      <c r="U1467" s="261">
        <v>288</v>
      </c>
      <c r="V1467" s="86" t="s">
        <v>452</v>
      </c>
      <c r="W1467" s="223" t="s">
        <v>7676</v>
      </c>
      <c r="X1467" s="225" t="s">
        <v>11814</v>
      </c>
      <c r="Y1467" s="262">
        <v>75000</v>
      </c>
      <c r="Z1467" s="226"/>
      <c r="AA1467" s="241">
        <f t="shared" si="11"/>
        <v>0</v>
      </c>
      <c r="AB1467" s="237" t="s">
        <v>11815</v>
      </c>
    </row>
    <row r="1468" spans="1:28" ht="15" customHeight="1">
      <c r="A1468" s="109">
        <v>1459</v>
      </c>
      <c r="B1468" s="222" t="str">
        <f t="shared" si="10"/>
        <v>Klik Disini</v>
      </c>
      <c r="C1468" s="223" t="s">
        <v>11816</v>
      </c>
      <c r="D1468" s="223"/>
      <c r="E1468" s="223" t="s">
        <v>9452</v>
      </c>
      <c r="F1468" s="223" t="s">
        <v>11817</v>
      </c>
      <c r="G1468" s="223" t="s">
        <v>11818</v>
      </c>
      <c r="H1468" s="223" t="s">
        <v>3912</v>
      </c>
      <c r="I1468" s="258" t="s">
        <v>446</v>
      </c>
      <c r="J1468" s="186" t="s">
        <v>367</v>
      </c>
      <c r="K1468" s="223" t="s">
        <v>447</v>
      </c>
      <c r="L1468" s="223"/>
      <c r="M1468" s="259" t="s">
        <v>447</v>
      </c>
      <c r="N1468" s="223" t="s">
        <v>449</v>
      </c>
      <c r="O1468" s="223" t="s">
        <v>3419</v>
      </c>
      <c r="P1468" s="260">
        <v>2001</v>
      </c>
      <c r="Q1468" s="260">
        <v>2018</v>
      </c>
      <c r="R1468" s="223" t="s">
        <v>3412</v>
      </c>
      <c r="S1468" s="223" t="s">
        <v>78</v>
      </c>
      <c r="T1468" s="223" t="s">
        <v>451</v>
      </c>
      <c r="U1468" s="261">
        <v>144</v>
      </c>
      <c r="V1468" s="86" t="s">
        <v>452</v>
      </c>
      <c r="W1468" s="223" t="s">
        <v>11819</v>
      </c>
      <c r="X1468" s="225" t="s">
        <v>11820</v>
      </c>
      <c r="Y1468" s="262">
        <v>63000</v>
      </c>
      <c r="Z1468" s="226"/>
      <c r="AA1468" s="241">
        <f t="shared" si="11"/>
        <v>0</v>
      </c>
      <c r="AB1468" s="237" t="s">
        <v>11821</v>
      </c>
    </row>
    <row r="1469" spans="1:28" ht="15" customHeight="1">
      <c r="A1469" s="109">
        <v>1460</v>
      </c>
      <c r="B1469" s="222" t="str">
        <f t="shared" si="10"/>
        <v>Klik Disini</v>
      </c>
      <c r="C1469" s="223" t="s">
        <v>11822</v>
      </c>
      <c r="D1469" s="223"/>
      <c r="E1469" s="223" t="s">
        <v>7335</v>
      </c>
      <c r="F1469" s="223" t="s">
        <v>11823</v>
      </c>
      <c r="G1469" s="223" t="s">
        <v>11824</v>
      </c>
      <c r="H1469" s="223" t="s">
        <v>274</v>
      </c>
      <c r="I1469" s="258" t="s">
        <v>581</v>
      </c>
      <c r="J1469" s="186" t="s">
        <v>273</v>
      </c>
      <c r="K1469" s="264"/>
      <c r="L1469" s="264"/>
      <c r="M1469" s="265"/>
      <c r="N1469" s="223" t="s">
        <v>449</v>
      </c>
      <c r="O1469" s="223" t="s">
        <v>3419</v>
      </c>
      <c r="P1469" s="260">
        <v>2009</v>
      </c>
      <c r="Q1469" s="260">
        <v>2018</v>
      </c>
      <c r="R1469" s="223" t="s">
        <v>3412</v>
      </c>
      <c r="S1469" s="223" t="s">
        <v>78</v>
      </c>
      <c r="T1469" s="223" t="s">
        <v>451</v>
      </c>
      <c r="U1469" s="261">
        <v>83</v>
      </c>
      <c r="V1469" s="86" t="s">
        <v>452</v>
      </c>
      <c r="W1469" s="223" t="s">
        <v>1049</v>
      </c>
      <c r="X1469" s="225" t="s">
        <v>11825</v>
      </c>
      <c r="Y1469" s="262">
        <v>52000</v>
      </c>
      <c r="Z1469" s="226"/>
      <c r="AA1469" s="241">
        <f t="shared" si="11"/>
        <v>0</v>
      </c>
      <c r="AB1469" s="237" t="s">
        <v>11826</v>
      </c>
    </row>
    <row r="1470" spans="1:28" ht="15" customHeight="1">
      <c r="A1470" s="109">
        <v>1461</v>
      </c>
      <c r="B1470" s="222" t="str">
        <f t="shared" si="10"/>
        <v>Klik Disini</v>
      </c>
      <c r="C1470" s="223" t="s">
        <v>11827</v>
      </c>
      <c r="D1470" s="223"/>
      <c r="E1470" s="223" t="s">
        <v>11828</v>
      </c>
      <c r="F1470" s="223" t="s">
        <v>11829</v>
      </c>
      <c r="G1470" s="223" t="s">
        <v>11830</v>
      </c>
      <c r="H1470" s="223" t="s">
        <v>3912</v>
      </c>
      <c r="I1470" s="258" t="s">
        <v>446</v>
      </c>
      <c r="J1470" s="186" t="s">
        <v>367</v>
      </c>
      <c r="K1470" s="223" t="s">
        <v>447</v>
      </c>
      <c r="L1470" s="223"/>
      <c r="M1470" s="259" t="s">
        <v>447</v>
      </c>
      <c r="N1470" s="223" t="s">
        <v>449</v>
      </c>
      <c r="O1470" s="223" t="s">
        <v>3419</v>
      </c>
      <c r="P1470" s="260">
        <v>2002</v>
      </c>
      <c r="Q1470" s="260">
        <v>2018</v>
      </c>
      <c r="R1470" s="223" t="s">
        <v>3412</v>
      </c>
      <c r="S1470" s="223" t="s">
        <v>78</v>
      </c>
      <c r="T1470" s="223" t="s">
        <v>451</v>
      </c>
      <c r="U1470" s="261">
        <v>104</v>
      </c>
      <c r="V1470" s="86" t="s">
        <v>452</v>
      </c>
      <c r="W1470" s="223" t="s">
        <v>1102</v>
      </c>
      <c r="X1470" s="225" t="s">
        <v>11831</v>
      </c>
      <c r="Y1470" s="262">
        <v>38000</v>
      </c>
      <c r="Z1470" s="226"/>
      <c r="AA1470" s="241">
        <f t="shared" si="11"/>
        <v>0</v>
      </c>
      <c r="AB1470" s="237" t="s">
        <v>11832</v>
      </c>
    </row>
    <row r="1471" spans="1:28" ht="15" customHeight="1">
      <c r="A1471" s="109">
        <v>1462</v>
      </c>
      <c r="B1471" s="222" t="str">
        <f t="shared" si="10"/>
        <v>Klik Disini</v>
      </c>
      <c r="C1471" s="223" t="s">
        <v>11833</v>
      </c>
      <c r="D1471" s="223"/>
      <c r="E1471" s="223" t="s">
        <v>9952</v>
      </c>
      <c r="F1471" s="223" t="s">
        <v>11834</v>
      </c>
      <c r="G1471" s="223" t="s">
        <v>11835</v>
      </c>
      <c r="H1471" s="223" t="s">
        <v>3473</v>
      </c>
      <c r="I1471" s="258" t="s">
        <v>446</v>
      </c>
      <c r="J1471" s="186" t="s">
        <v>345</v>
      </c>
      <c r="K1471" s="264"/>
      <c r="L1471" s="264"/>
      <c r="M1471" s="265"/>
      <c r="N1471" s="223" t="s">
        <v>449</v>
      </c>
      <c r="O1471" s="223" t="s">
        <v>3419</v>
      </c>
      <c r="P1471" s="260">
        <v>2009</v>
      </c>
      <c r="Q1471" s="260">
        <v>2018</v>
      </c>
      <c r="R1471" s="223" t="s">
        <v>3412</v>
      </c>
      <c r="S1471" s="223" t="s">
        <v>78</v>
      </c>
      <c r="T1471" s="223" t="s">
        <v>451</v>
      </c>
      <c r="U1471" s="261">
        <v>208</v>
      </c>
      <c r="V1471" s="86" t="s">
        <v>452</v>
      </c>
      <c r="W1471" s="223" t="s">
        <v>572</v>
      </c>
      <c r="X1471" s="225" t="s">
        <v>11836</v>
      </c>
      <c r="Y1471" s="262">
        <v>78500</v>
      </c>
      <c r="Z1471" s="226"/>
      <c r="AA1471" s="241">
        <f t="shared" si="11"/>
        <v>0</v>
      </c>
      <c r="AB1471" s="237" t="s">
        <v>11837</v>
      </c>
    </row>
    <row r="1472" spans="1:28" ht="15" customHeight="1">
      <c r="A1472" s="109">
        <v>1463</v>
      </c>
      <c r="B1472" s="222" t="str">
        <f t="shared" si="10"/>
        <v>Klik Disini</v>
      </c>
      <c r="C1472" s="223" t="s">
        <v>11838</v>
      </c>
      <c r="D1472" s="223"/>
      <c r="E1472" s="223" t="s">
        <v>11839</v>
      </c>
      <c r="F1472" s="223" t="s">
        <v>11840</v>
      </c>
      <c r="G1472" s="223" t="s">
        <v>11841</v>
      </c>
      <c r="H1472" s="223" t="s">
        <v>3912</v>
      </c>
      <c r="I1472" s="258" t="s">
        <v>446</v>
      </c>
      <c r="J1472" s="186" t="s">
        <v>367</v>
      </c>
      <c r="K1472" s="223" t="s">
        <v>447</v>
      </c>
      <c r="L1472" s="223"/>
      <c r="M1472" s="259" t="s">
        <v>447</v>
      </c>
      <c r="N1472" s="223" t="s">
        <v>449</v>
      </c>
      <c r="O1472" s="223" t="s">
        <v>3419</v>
      </c>
      <c r="P1472" s="260">
        <v>2014</v>
      </c>
      <c r="Q1472" s="260">
        <v>2018</v>
      </c>
      <c r="R1472" s="223" t="s">
        <v>3412</v>
      </c>
      <c r="S1472" s="223" t="s">
        <v>78</v>
      </c>
      <c r="T1472" s="223" t="s">
        <v>451</v>
      </c>
      <c r="U1472" s="261">
        <v>240</v>
      </c>
      <c r="V1472" s="86" t="s">
        <v>452</v>
      </c>
      <c r="W1472" s="223" t="s">
        <v>594</v>
      </c>
      <c r="X1472" s="225" t="s">
        <v>11842</v>
      </c>
      <c r="Y1472" s="262">
        <v>71000</v>
      </c>
      <c r="Z1472" s="226"/>
      <c r="AA1472" s="241">
        <f t="shared" si="11"/>
        <v>0</v>
      </c>
      <c r="AB1472" s="237" t="s">
        <v>11843</v>
      </c>
    </row>
    <row r="1473" spans="1:28" ht="15" customHeight="1">
      <c r="A1473" s="109">
        <v>1464</v>
      </c>
      <c r="B1473" s="222" t="str">
        <f t="shared" si="10"/>
        <v>Klik Disini</v>
      </c>
      <c r="C1473" s="223" t="s">
        <v>11844</v>
      </c>
      <c r="D1473" s="223"/>
      <c r="E1473" s="223" t="s">
        <v>4885</v>
      </c>
      <c r="F1473" s="223" t="s">
        <v>11845</v>
      </c>
      <c r="G1473" s="223" t="s">
        <v>11846</v>
      </c>
      <c r="H1473" s="223" t="s">
        <v>3811</v>
      </c>
      <c r="I1473" s="258" t="s">
        <v>1844</v>
      </c>
      <c r="J1473" s="186" t="s">
        <v>403</v>
      </c>
      <c r="K1473" s="264"/>
      <c r="L1473" s="264"/>
      <c r="M1473" s="265"/>
      <c r="N1473" s="223"/>
      <c r="O1473" s="223"/>
      <c r="P1473" s="260">
        <v>2006</v>
      </c>
      <c r="Q1473" s="260">
        <v>2018</v>
      </c>
      <c r="R1473" s="223" t="s">
        <v>3412</v>
      </c>
      <c r="S1473" s="223" t="s">
        <v>78</v>
      </c>
      <c r="T1473" s="223"/>
      <c r="U1473" s="261">
        <v>220</v>
      </c>
      <c r="V1473" s="86" t="s">
        <v>452</v>
      </c>
      <c r="W1473" s="223" t="s">
        <v>532</v>
      </c>
      <c r="X1473" s="225" t="s">
        <v>11847</v>
      </c>
      <c r="Y1473" s="262">
        <v>66500</v>
      </c>
      <c r="Z1473" s="226"/>
      <c r="AA1473" s="241">
        <f t="shared" si="11"/>
        <v>0</v>
      </c>
      <c r="AB1473" s="237" t="s">
        <v>11848</v>
      </c>
    </row>
    <row r="1474" spans="1:28" ht="15" customHeight="1">
      <c r="A1474" s="109">
        <v>1465</v>
      </c>
      <c r="B1474" s="222" t="str">
        <f t="shared" si="10"/>
        <v>Klik Disini</v>
      </c>
      <c r="C1474" s="223" t="s">
        <v>11849</v>
      </c>
      <c r="D1474" s="223"/>
      <c r="E1474" s="223" t="s">
        <v>11850</v>
      </c>
      <c r="F1474" s="223" t="s">
        <v>11851</v>
      </c>
      <c r="G1474" s="223" t="s">
        <v>11852</v>
      </c>
      <c r="H1474" s="223" t="s">
        <v>3473</v>
      </c>
      <c r="I1474" s="258" t="s">
        <v>446</v>
      </c>
      <c r="J1474" s="186" t="s">
        <v>345</v>
      </c>
      <c r="K1474" s="223"/>
      <c r="L1474" s="264"/>
      <c r="M1474" s="265"/>
      <c r="N1474" s="223" t="s">
        <v>449</v>
      </c>
      <c r="O1474" s="223" t="s">
        <v>3419</v>
      </c>
      <c r="P1474" s="260">
        <v>2004</v>
      </c>
      <c r="Q1474" s="260">
        <v>2018</v>
      </c>
      <c r="R1474" s="223" t="s">
        <v>3412</v>
      </c>
      <c r="S1474" s="223" t="s">
        <v>78</v>
      </c>
      <c r="T1474" s="223" t="s">
        <v>451</v>
      </c>
      <c r="U1474" s="261">
        <v>284</v>
      </c>
      <c r="V1474" s="86" t="s">
        <v>452</v>
      </c>
      <c r="W1474" s="223" t="s">
        <v>3556</v>
      </c>
      <c r="X1474" s="225" t="s">
        <v>11853</v>
      </c>
      <c r="Y1474" s="262">
        <v>153000</v>
      </c>
      <c r="Z1474" s="226"/>
      <c r="AA1474" s="241">
        <f t="shared" si="11"/>
        <v>0</v>
      </c>
      <c r="AB1474" s="237" t="s">
        <v>11854</v>
      </c>
    </row>
    <row r="1475" spans="1:28" ht="15" customHeight="1">
      <c r="A1475" s="109">
        <v>1466</v>
      </c>
      <c r="B1475" s="222" t="str">
        <f t="shared" si="10"/>
        <v>Klik Disini</v>
      </c>
      <c r="C1475" s="223" t="s">
        <v>11855</v>
      </c>
      <c r="D1475" s="223"/>
      <c r="E1475" s="223" t="s">
        <v>11856</v>
      </c>
      <c r="F1475" s="223" t="s">
        <v>11857</v>
      </c>
      <c r="G1475" s="223" t="s">
        <v>11858</v>
      </c>
      <c r="H1475" s="223" t="s">
        <v>3912</v>
      </c>
      <c r="I1475" s="258" t="s">
        <v>446</v>
      </c>
      <c r="J1475" s="186" t="s">
        <v>367</v>
      </c>
      <c r="K1475" s="264"/>
      <c r="L1475" s="264"/>
      <c r="M1475" s="265"/>
      <c r="N1475" s="223" t="s">
        <v>449</v>
      </c>
      <c r="O1475" s="223" t="s">
        <v>3419</v>
      </c>
      <c r="P1475" s="260">
        <v>2008</v>
      </c>
      <c r="Q1475" s="260">
        <v>2018</v>
      </c>
      <c r="R1475" s="223" t="s">
        <v>3412</v>
      </c>
      <c r="S1475" s="223" t="s">
        <v>78</v>
      </c>
      <c r="T1475" s="223" t="s">
        <v>451</v>
      </c>
      <c r="U1475" s="261">
        <v>120</v>
      </c>
      <c r="V1475" s="86" t="s">
        <v>452</v>
      </c>
      <c r="W1475" s="223" t="s">
        <v>6556</v>
      </c>
      <c r="X1475" s="225" t="s">
        <v>11859</v>
      </c>
      <c r="Y1475" s="262">
        <v>42000</v>
      </c>
      <c r="Z1475" s="226"/>
      <c r="AA1475" s="241">
        <f t="shared" si="11"/>
        <v>0</v>
      </c>
      <c r="AB1475" s="237" t="s">
        <v>11860</v>
      </c>
    </row>
    <row r="1476" spans="1:28" ht="15" customHeight="1">
      <c r="A1476" s="109">
        <v>1467</v>
      </c>
      <c r="B1476" s="222" t="str">
        <f t="shared" si="10"/>
        <v>Klik Disini</v>
      </c>
      <c r="C1476" s="223" t="s">
        <v>11861</v>
      </c>
      <c r="D1476" s="223"/>
      <c r="E1476" s="223" t="s">
        <v>4457</v>
      </c>
      <c r="F1476" s="223" t="s">
        <v>11862</v>
      </c>
      <c r="G1476" s="223" t="s">
        <v>11863</v>
      </c>
      <c r="H1476" s="223" t="s">
        <v>3912</v>
      </c>
      <c r="I1476" s="258" t="s">
        <v>446</v>
      </c>
      <c r="J1476" s="186" t="s">
        <v>367</v>
      </c>
      <c r="K1476" s="223" t="s">
        <v>447</v>
      </c>
      <c r="L1476" s="223"/>
      <c r="M1476" s="259" t="s">
        <v>447</v>
      </c>
      <c r="N1476" s="223" t="s">
        <v>449</v>
      </c>
      <c r="O1476" s="223" t="s">
        <v>3419</v>
      </c>
      <c r="P1476" s="260">
        <v>2009</v>
      </c>
      <c r="Q1476" s="260">
        <v>2018</v>
      </c>
      <c r="R1476" s="223" t="s">
        <v>3412</v>
      </c>
      <c r="S1476" s="223" t="s">
        <v>78</v>
      </c>
      <c r="T1476" s="223" t="s">
        <v>451</v>
      </c>
      <c r="U1476" s="261">
        <v>227</v>
      </c>
      <c r="V1476" s="86" t="s">
        <v>452</v>
      </c>
      <c r="W1476" s="223" t="s">
        <v>632</v>
      </c>
      <c r="X1476" s="225" t="s">
        <v>11864</v>
      </c>
      <c r="Y1476" s="262">
        <v>81500</v>
      </c>
      <c r="Z1476" s="226"/>
      <c r="AA1476" s="241">
        <f t="shared" si="11"/>
        <v>0</v>
      </c>
      <c r="AB1476" s="237" t="s">
        <v>11865</v>
      </c>
    </row>
    <row r="1477" spans="1:28" ht="15" customHeight="1">
      <c r="A1477" s="109">
        <v>1468</v>
      </c>
      <c r="B1477" s="222" t="str">
        <f t="shared" si="10"/>
        <v>Klik Disini</v>
      </c>
      <c r="C1477" s="223" t="s">
        <v>11866</v>
      </c>
      <c r="D1477" s="223"/>
      <c r="E1477" s="223" t="s">
        <v>4885</v>
      </c>
      <c r="F1477" s="223" t="s">
        <v>11867</v>
      </c>
      <c r="G1477" s="223" t="s">
        <v>11868</v>
      </c>
      <c r="H1477" s="223" t="s">
        <v>3811</v>
      </c>
      <c r="I1477" s="258" t="s">
        <v>1844</v>
      </c>
      <c r="J1477" s="186" t="s">
        <v>403</v>
      </c>
      <c r="K1477" s="264"/>
      <c r="L1477" s="264"/>
      <c r="M1477" s="265"/>
      <c r="N1477" s="223" t="s">
        <v>449</v>
      </c>
      <c r="O1477" s="223" t="s">
        <v>3419</v>
      </c>
      <c r="P1477" s="260">
        <v>2006</v>
      </c>
      <c r="Q1477" s="260">
        <v>2018</v>
      </c>
      <c r="R1477" s="223" t="s">
        <v>3412</v>
      </c>
      <c r="S1477" s="223" t="s">
        <v>78</v>
      </c>
      <c r="T1477" s="223" t="s">
        <v>451</v>
      </c>
      <c r="U1477" s="261">
        <v>338</v>
      </c>
      <c r="V1477" s="86" t="s">
        <v>452</v>
      </c>
      <c r="W1477" s="223" t="s">
        <v>7676</v>
      </c>
      <c r="X1477" s="225" t="s">
        <v>11869</v>
      </c>
      <c r="Y1477" s="262">
        <v>88500</v>
      </c>
      <c r="Z1477" s="226"/>
      <c r="AA1477" s="241">
        <f t="shared" si="11"/>
        <v>0</v>
      </c>
      <c r="AB1477" s="237" t="s">
        <v>11870</v>
      </c>
    </row>
    <row r="1478" spans="1:28" ht="15" customHeight="1">
      <c r="A1478" s="109">
        <v>1469</v>
      </c>
      <c r="B1478" s="222" t="str">
        <f t="shared" si="10"/>
        <v>Klik Disini</v>
      </c>
      <c r="C1478" s="223" t="s">
        <v>11871</v>
      </c>
      <c r="D1478" s="223"/>
      <c r="E1478" s="223" t="s">
        <v>3529</v>
      </c>
      <c r="F1478" s="223" t="s">
        <v>11872</v>
      </c>
      <c r="G1478" s="223" t="s">
        <v>11873</v>
      </c>
      <c r="H1478" s="223" t="s">
        <v>344</v>
      </c>
      <c r="I1478" s="258" t="s">
        <v>446</v>
      </c>
      <c r="J1478" s="186" t="s">
        <v>343</v>
      </c>
      <c r="K1478" s="223"/>
      <c r="L1478" s="264"/>
      <c r="M1478" s="265"/>
      <c r="N1478" s="223" t="s">
        <v>449</v>
      </c>
      <c r="O1478" s="223" t="s">
        <v>3419</v>
      </c>
      <c r="P1478" s="260">
        <v>2009</v>
      </c>
      <c r="Q1478" s="260">
        <v>2018</v>
      </c>
      <c r="R1478" s="223" t="s">
        <v>3412</v>
      </c>
      <c r="S1478" s="223" t="s">
        <v>78</v>
      </c>
      <c r="T1478" s="223" t="s">
        <v>451</v>
      </c>
      <c r="U1478" s="261">
        <v>328</v>
      </c>
      <c r="V1478" s="86" t="s">
        <v>452</v>
      </c>
      <c r="W1478" s="223" t="s">
        <v>11741</v>
      </c>
      <c r="X1478" s="225" t="s">
        <v>11874</v>
      </c>
      <c r="Y1478" s="262">
        <v>102500</v>
      </c>
      <c r="Z1478" s="226"/>
      <c r="AA1478" s="241">
        <f t="shared" si="11"/>
        <v>0</v>
      </c>
      <c r="AB1478" s="237" t="s">
        <v>11875</v>
      </c>
    </row>
    <row r="1479" spans="1:28" ht="15" customHeight="1">
      <c r="A1479" s="109">
        <v>1470</v>
      </c>
      <c r="B1479" s="222" t="str">
        <f t="shared" si="10"/>
        <v>Klik Disini</v>
      </c>
      <c r="C1479" s="223" t="s">
        <v>11876</v>
      </c>
      <c r="D1479" s="223"/>
      <c r="E1479" s="223" t="s">
        <v>11877</v>
      </c>
      <c r="F1479" s="223" t="s">
        <v>11878</v>
      </c>
      <c r="G1479" s="223" t="s">
        <v>11879</v>
      </c>
      <c r="H1479" s="223" t="s">
        <v>553</v>
      </c>
      <c r="I1479" s="258" t="s">
        <v>446</v>
      </c>
      <c r="J1479" s="186" t="s">
        <v>353</v>
      </c>
      <c r="K1479" s="264"/>
      <c r="L1479" s="264"/>
      <c r="M1479" s="265"/>
      <c r="N1479" s="223" t="s">
        <v>449</v>
      </c>
      <c r="O1479" s="223" t="s">
        <v>3419</v>
      </c>
      <c r="P1479" s="260">
        <v>2011</v>
      </c>
      <c r="Q1479" s="260">
        <v>2018</v>
      </c>
      <c r="R1479" s="223" t="s">
        <v>7031</v>
      </c>
      <c r="S1479" s="223" t="s">
        <v>78</v>
      </c>
      <c r="T1479" s="223" t="s">
        <v>451</v>
      </c>
      <c r="U1479" s="261">
        <v>243</v>
      </c>
      <c r="V1479" s="86" t="s">
        <v>452</v>
      </c>
      <c r="W1479" s="223" t="s">
        <v>3460</v>
      </c>
      <c r="X1479" s="225" t="s">
        <v>11880</v>
      </c>
      <c r="Y1479" s="262">
        <v>68000</v>
      </c>
      <c r="Z1479" s="226"/>
      <c r="AA1479" s="241">
        <f t="shared" si="11"/>
        <v>0</v>
      </c>
      <c r="AB1479" s="237" t="s">
        <v>11881</v>
      </c>
    </row>
    <row r="1480" spans="1:28" ht="15" customHeight="1">
      <c r="A1480" s="109">
        <v>1471</v>
      </c>
      <c r="B1480" s="222" t="str">
        <f t="shared" si="10"/>
        <v>Klik Disini</v>
      </c>
      <c r="C1480" s="223" t="s">
        <v>11882</v>
      </c>
      <c r="D1480" s="223"/>
      <c r="E1480" s="223" t="s">
        <v>6375</v>
      </c>
      <c r="F1480" s="223" t="s">
        <v>11883</v>
      </c>
      <c r="G1480" s="223" t="s">
        <v>11884</v>
      </c>
      <c r="H1480" s="223" t="s">
        <v>400</v>
      </c>
      <c r="I1480" s="258" t="s">
        <v>1844</v>
      </c>
      <c r="J1480" s="186" t="s">
        <v>399</v>
      </c>
      <c r="K1480" s="264"/>
      <c r="L1480" s="264"/>
      <c r="M1480" s="265"/>
      <c r="N1480" s="223" t="s">
        <v>449</v>
      </c>
      <c r="O1480" s="223" t="s">
        <v>3419</v>
      </c>
      <c r="P1480" s="260">
        <v>2009</v>
      </c>
      <c r="Q1480" s="260">
        <v>2018</v>
      </c>
      <c r="R1480" s="223" t="s">
        <v>3412</v>
      </c>
      <c r="S1480" s="223" t="s">
        <v>78</v>
      </c>
      <c r="T1480" s="223" t="s">
        <v>451</v>
      </c>
      <c r="U1480" s="261">
        <v>95</v>
      </c>
      <c r="V1480" s="86" t="s">
        <v>452</v>
      </c>
      <c r="W1480" s="223" t="s">
        <v>1954</v>
      </c>
      <c r="X1480" s="225" t="s">
        <v>11885</v>
      </c>
      <c r="Y1480" s="262">
        <v>49000</v>
      </c>
      <c r="Z1480" s="226"/>
      <c r="AA1480" s="241">
        <f t="shared" si="11"/>
        <v>0</v>
      </c>
      <c r="AB1480" s="237" t="s">
        <v>11886</v>
      </c>
    </row>
    <row r="1481" spans="1:28" ht="15" customHeight="1">
      <c r="A1481" s="109">
        <v>1472</v>
      </c>
      <c r="B1481" s="222" t="str">
        <f t="shared" si="10"/>
        <v>Klik Disini</v>
      </c>
      <c r="C1481" s="223" t="s">
        <v>11887</v>
      </c>
      <c r="D1481" s="223"/>
      <c r="E1481" s="223" t="s">
        <v>7998</v>
      </c>
      <c r="F1481" s="223" t="s">
        <v>11888</v>
      </c>
      <c r="G1481" s="223" t="s">
        <v>11889</v>
      </c>
      <c r="H1481" s="223" t="s">
        <v>3912</v>
      </c>
      <c r="I1481" s="258" t="s">
        <v>446</v>
      </c>
      <c r="J1481" s="186" t="s">
        <v>367</v>
      </c>
      <c r="K1481" s="223" t="s">
        <v>447</v>
      </c>
      <c r="L1481" s="223"/>
      <c r="M1481" s="259" t="s">
        <v>447</v>
      </c>
      <c r="N1481" s="223" t="s">
        <v>449</v>
      </c>
      <c r="O1481" s="223" t="s">
        <v>3419</v>
      </c>
      <c r="P1481" s="260">
        <v>2009</v>
      </c>
      <c r="Q1481" s="260">
        <v>2018</v>
      </c>
      <c r="R1481" s="223" t="s">
        <v>3412</v>
      </c>
      <c r="S1481" s="223" t="s">
        <v>78</v>
      </c>
      <c r="T1481" s="223" t="s">
        <v>451</v>
      </c>
      <c r="U1481" s="261">
        <v>160</v>
      </c>
      <c r="V1481" s="86" t="s">
        <v>452</v>
      </c>
      <c r="W1481" s="223" t="s">
        <v>983</v>
      </c>
      <c r="X1481" s="225" t="s">
        <v>11890</v>
      </c>
      <c r="Y1481" s="262">
        <v>56000</v>
      </c>
      <c r="Z1481" s="226"/>
      <c r="AA1481" s="241">
        <f t="shared" si="11"/>
        <v>0</v>
      </c>
      <c r="AB1481" s="237" t="s">
        <v>11891</v>
      </c>
    </row>
    <row r="1482" spans="1:28" ht="15" customHeight="1">
      <c r="A1482" s="109">
        <v>1473</v>
      </c>
      <c r="B1482" s="222" t="str">
        <f t="shared" si="10"/>
        <v>Klik Disini</v>
      </c>
      <c r="C1482" s="223" t="s">
        <v>11892</v>
      </c>
      <c r="D1482" s="223"/>
      <c r="E1482" s="223" t="s">
        <v>9958</v>
      </c>
      <c r="F1482" s="223" t="s">
        <v>11893</v>
      </c>
      <c r="G1482" s="223" t="s">
        <v>11894</v>
      </c>
      <c r="H1482" s="223" t="s">
        <v>3912</v>
      </c>
      <c r="I1482" s="258" t="s">
        <v>446</v>
      </c>
      <c r="J1482" s="186" t="s">
        <v>367</v>
      </c>
      <c r="K1482" s="223" t="s">
        <v>447</v>
      </c>
      <c r="L1482" s="223"/>
      <c r="M1482" s="259" t="s">
        <v>447</v>
      </c>
      <c r="N1482" s="223" t="s">
        <v>449</v>
      </c>
      <c r="O1482" s="223" t="s">
        <v>3419</v>
      </c>
      <c r="P1482" s="260">
        <v>2013</v>
      </c>
      <c r="Q1482" s="260">
        <v>2018</v>
      </c>
      <c r="R1482" s="223" t="s">
        <v>3412</v>
      </c>
      <c r="S1482" s="223" t="s">
        <v>78</v>
      </c>
      <c r="T1482" s="223" t="s">
        <v>451</v>
      </c>
      <c r="U1482" s="261">
        <v>336</v>
      </c>
      <c r="V1482" s="86" t="s">
        <v>452</v>
      </c>
      <c r="W1482" s="223" t="s">
        <v>8299</v>
      </c>
      <c r="X1482" s="225" t="s">
        <v>11895</v>
      </c>
      <c r="Y1482" s="262">
        <v>92500</v>
      </c>
      <c r="Z1482" s="226"/>
      <c r="AA1482" s="241">
        <f t="shared" si="11"/>
        <v>0</v>
      </c>
      <c r="AB1482" s="237" t="s">
        <v>11896</v>
      </c>
    </row>
    <row r="1483" spans="1:28" ht="15" customHeight="1">
      <c r="A1483" s="109">
        <v>1474</v>
      </c>
      <c r="B1483" s="222" t="str">
        <f t="shared" si="10"/>
        <v>Klik Disini</v>
      </c>
      <c r="C1483" s="223" t="s">
        <v>11897</v>
      </c>
      <c r="D1483" s="223"/>
      <c r="E1483" s="223" t="s">
        <v>4885</v>
      </c>
      <c r="F1483" s="223" t="s">
        <v>11898</v>
      </c>
      <c r="G1483" s="223" t="s">
        <v>11899</v>
      </c>
      <c r="H1483" s="223" t="s">
        <v>3912</v>
      </c>
      <c r="I1483" s="258" t="s">
        <v>446</v>
      </c>
      <c r="J1483" s="186" t="s">
        <v>367</v>
      </c>
      <c r="K1483" s="223"/>
      <c r="L1483" s="264"/>
      <c r="M1483" s="265"/>
      <c r="N1483" s="223" t="s">
        <v>449</v>
      </c>
      <c r="O1483" s="223" t="s">
        <v>3419</v>
      </c>
      <c r="P1483" s="260">
        <v>2007</v>
      </c>
      <c r="Q1483" s="260">
        <v>2018</v>
      </c>
      <c r="R1483" s="223" t="s">
        <v>3412</v>
      </c>
      <c r="S1483" s="223" t="s">
        <v>78</v>
      </c>
      <c r="T1483" s="223" t="s">
        <v>451</v>
      </c>
      <c r="U1483" s="261">
        <v>288</v>
      </c>
      <c r="V1483" s="86" t="s">
        <v>452</v>
      </c>
      <c r="W1483" s="223" t="s">
        <v>6169</v>
      </c>
      <c r="X1483" s="225" t="s">
        <v>11900</v>
      </c>
      <c r="Y1483" s="262">
        <v>75500</v>
      </c>
      <c r="Z1483" s="226"/>
      <c r="AA1483" s="241">
        <f t="shared" si="11"/>
        <v>0</v>
      </c>
      <c r="AB1483" s="237" t="s">
        <v>11901</v>
      </c>
    </row>
    <row r="1484" spans="1:28" ht="15" customHeight="1">
      <c r="A1484" s="109">
        <v>1475</v>
      </c>
      <c r="B1484" s="222" t="str">
        <f t="shared" si="10"/>
        <v>Klik Disini</v>
      </c>
      <c r="C1484" s="223" t="s">
        <v>11902</v>
      </c>
      <c r="D1484" s="223"/>
      <c r="E1484" s="223" t="s">
        <v>11903</v>
      </c>
      <c r="F1484" s="223" t="s">
        <v>11904</v>
      </c>
      <c r="G1484" s="223" t="s">
        <v>11905</v>
      </c>
      <c r="H1484" s="223" t="s">
        <v>3912</v>
      </c>
      <c r="I1484" s="258" t="s">
        <v>446</v>
      </c>
      <c r="J1484" s="186" t="s">
        <v>367</v>
      </c>
      <c r="K1484" s="223" t="s">
        <v>447</v>
      </c>
      <c r="L1484" s="223"/>
      <c r="M1484" s="259" t="s">
        <v>447</v>
      </c>
      <c r="N1484" s="223" t="s">
        <v>449</v>
      </c>
      <c r="O1484" s="223" t="s">
        <v>3419</v>
      </c>
      <c r="P1484" s="260">
        <v>2005</v>
      </c>
      <c r="Q1484" s="260">
        <v>2018</v>
      </c>
      <c r="R1484" s="223" t="s">
        <v>3412</v>
      </c>
      <c r="S1484" s="223" t="s">
        <v>78</v>
      </c>
      <c r="T1484" s="223" t="s">
        <v>451</v>
      </c>
      <c r="U1484" s="261">
        <v>160</v>
      </c>
      <c r="V1484" s="86" t="s">
        <v>452</v>
      </c>
      <c r="W1484" s="223" t="s">
        <v>2790</v>
      </c>
      <c r="X1484" s="225" t="s">
        <v>11906</v>
      </c>
      <c r="Y1484" s="262">
        <v>71500</v>
      </c>
      <c r="Z1484" s="226"/>
      <c r="AA1484" s="241">
        <f t="shared" si="11"/>
        <v>0</v>
      </c>
      <c r="AB1484" s="237" t="s">
        <v>11907</v>
      </c>
    </row>
    <row r="1485" spans="1:28" ht="15" customHeight="1">
      <c r="A1485" s="109">
        <v>1476</v>
      </c>
      <c r="B1485" s="222" t="str">
        <f t="shared" si="10"/>
        <v>Klik Disini</v>
      </c>
      <c r="C1485" s="223" t="s">
        <v>11908</v>
      </c>
      <c r="D1485" s="223"/>
      <c r="E1485" s="223" t="s">
        <v>11909</v>
      </c>
      <c r="F1485" s="223" t="s">
        <v>11910</v>
      </c>
      <c r="G1485" s="223" t="s">
        <v>11911</v>
      </c>
      <c r="H1485" s="223" t="s">
        <v>580</v>
      </c>
      <c r="I1485" s="258" t="s">
        <v>1474</v>
      </c>
      <c r="J1485" s="186" t="s">
        <v>299</v>
      </c>
      <c r="K1485" s="264"/>
      <c r="L1485" s="264"/>
      <c r="M1485" s="265"/>
      <c r="N1485" s="223" t="s">
        <v>449</v>
      </c>
      <c r="O1485" s="223" t="s">
        <v>3419</v>
      </c>
      <c r="P1485" s="260">
        <v>2008</v>
      </c>
      <c r="Q1485" s="260">
        <v>2018</v>
      </c>
      <c r="R1485" s="223" t="s">
        <v>3412</v>
      </c>
      <c r="S1485" s="223" t="s">
        <v>78</v>
      </c>
      <c r="T1485" s="223" t="s">
        <v>451</v>
      </c>
      <c r="U1485" s="261">
        <v>144</v>
      </c>
      <c r="V1485" s="86" t="s">
        <v>452</v>
      </c>
      <c r="W1485" s="223" t="s">
        <v>843</v>
      </c>
      <c r="X1485" s="225" t="s">
        <v>11912</v>
      </c>
      <c r="Y1485" s="262">
        <v>57500</v>
      </c>
      <c r="Z1485" s="226"/>
      <c r="AA1485" s="241">
        <f t="shared" si="11"/>
        <v>0</v>
      </c>
      <c r="AB1485" s="237" t="s">
        <v>11913</v>
      </c>
    </row>
    <row r="1486" spans="1:28" ht="15" customHeight="1">
      <c r="A1486" s="109">
        <v>1477</v>
      </c>
      <c r="B1486" s="222" t="str">
        <f t="shared" si="10"/>
        <v>Klik Disini</v>
      </c>
      <c r="C1486" s="223" t="s">
        <v>11914</v>
      </c>
      <c r="D1486" s="223"/>
      <c r="E1486" s="223" t="s">
        <v>11915</v>
      </c>
      <c r="F1486" s="223" t="s">
        <v>11916</v>
      </c>
      <c r="G1486" s="223" t="s">
        <v>11917</v>
      </c>
      <c r="H1486" s="223" t="s">
        <v>3473</v>
      </c>
      <c r="I1486" s="258" t="s">
        <v>446</v>
      </c>
      <c r="J1486" s="186" t="s">
        <v>345</v>
      </c>
      <c r="K1486" s="223"/>
      <c r="L1486" s="264"/>
      <c r="M1486" s="265"/>
      <c r="N1486" s="223" t="s">
        <v>449</v>
      </c>
      <c r="O1486" s="223" t="s">
        <v>3419</v>
      </c>
      <c r="P1486" s="260">
        <v>2004</v>
      </c>
      <c r="Q1486" s="260">
        <v>2018</v>
      </c>
      <c r="R1486" s="223" t="s">
        <v>3412</v>
      </c>
      <c r="S1486" s="223" t="s">
        <v>78</v>
      </c>
      <c r="T1486" s="223" t="s">
        <v>451</v>
      </c>
      <c r="U1486" s="261">
        <v>182</v>
      </c>
      <c r="V1486" s="86" t="s">
        <v>452</v>
      </c>
      <c r="W1486" s="223" t="s">
        <v>6709</v>
      </c>
      <c r="X1486" s="225" t="s">
        <v>11918</v>
      </c>
      <c r="Y1486" s="262">
        <v>80000</v>
      </c>
      <c r="Z1486" s="226"/>
      <c r="AA1486" s="241">
        <f t="shared" si="11"/>
        <v>0</v>
      </c>
      <c r="AB1486" s="237" t="s">
        <v>11919</v>
      </c>
    </row>
    <row r="1487" spans="1:28" ht="15" customHeight="1">
      <c r="A1487" s="109">
        <v>1478</v>
      </c>
      <c r="B1487" s="222" t="str">
        <f t="shared" si="10"/>
        <v>Klik Disini</v>
      </c>
      <c r="C1487" s="223" t="s">
        <v>11920</v>
      </c>
      <c r="D1487" s="223"/>
      <c r="E1487" s="223" t="s">
        <v>11921</v>
      </c>
      <c r="F1487" s="223" t="s">
        <v>11922</v>
      </c>
      <c r="G1487" s="223" t="s">
        <v>11923</v>
      </c>
      <c r="H1487" s="223" t="s">
        <v>384</v>
      </c>
      <c r="I1487" s="258" t="s">
        <v>446</v>
      </c>
      <c r="J1487" s="186" t="s">
        <v>383</v>
      </c>
      <c r="K1487" s="264"/>
      <c r="L1487" s="264"/>
      <c r="M1487" s="265"/>
      <c r="N1487" s="223" t="s">
        <v>449</v>
      </c>
      <c r="O1487" s="223" t="s">
        <v>3419</v>
      </c>
      <c r="P1487" s="260">
        <v>2006</v>
      </c>
      <c r="Q1487" s="260">
        <v>2018</v>
      </c>
      <c r="R1487" s="223" t="s">
        <v>3412</v>
      </c>
      <c r="S1487" s="223" t="s">
        <v>78</v>
      </c>
      <c r="T1487" s="223" t="s">
        <v>451</v>
      </c>
      <c r="U1487" s="261">
        <v>135</v>
      </c>
      <c r="V1487" s="86" t="s">
        <v>452</v>
      </c>
      <c r="W1487" s="223" t="s">
        <v>5753</v>
      </c>
      <c r="X1487" s="225" t="s">
        <v>11924</v>
      </c>
      <c r="Y1487" s="262">
        <v>56000</v>
      </c>
      <c r="Z1487" s="226"/>
      <c r="AA1487" s="241">
        <f t="shared" si="11"/>
        <v>0</v>
      </c>
      <c r="AB1487" s="237" t="s">
        <v>11925</v>
      </c>
    </row>
    <row r="1488" spans="1:28" ht="15" customHeight="1">
      <c r="A1488" s="109">
        <v>1479</v>
      </c>
      <c r="B1488" s="222" t="str">
        <f t="shared" si="10"/>
        <v>Klik Disini</v>
      </c>
      <c r="C1488" s="223" t="s">
        <v>11926</v>
      </c>
      <c r="D1488" s="223"/>
      <c r="E1488" s="223" t="s">
        <v>10678</v>
      </c>
      <c r="F1488" s="223" t="s">
        <v>11927</v>
      </c>
      <c r="G1488" s="223" t="s">
        <v>11928</v>
      </c>
      <c r="H1488" s="223" t="s">
        <v>3912</v>
      </c>
      <c r="I1488" s="258" t="s">
        <v>446</v>
      </c>
      <c r="J1488" s="186" t="s">
        <v>367</v>
      </c>
      <c r="K1488" s="223" t="s">
        <v>447</v>
      </c>
      <c r="L1488" s="223"/>
      <c r="M1488" s="259" t="s">
        <v>447</v>
      </c>
      <c r="N1488" s="223" t="s">
        <v>449</v>
      </c>
      <c r="O1488" s="223" t="s">
        <v>3419</v>
      </c>
      <c r="P1488" s="260">
        <v>2017</v>
      </c>
      <c r="Q1488" s="260">
        <v>2018</v>
      </c>
      <c r="R1488" s="223" t="s">
        <v>3412</v>
      </c>
      <c r="S1488" s="223" t="s">
        <v>78</v>
      </c>
      <c r="T1488" s="223" t="s">
        <v>451</v>
      </c>
      <c r="U1488" s="261">
        <v>288</v>
      </c>
      <c r="V1488" s="86" t="s">
        <v>452</v>
      </c>
      <c r="W1488" s="223" t="s">
        <v>1124</v>
      </c>
      <c r="X1488" s="225" t="s">
        <v>11929</v>
      </c>
      <c r="Y1488" s="262">
        <v>85500</v>
      </c>
      <c r="Z1488" s="226"/>
      <c r="AA1488" s="241">
        <f t="shared" si="11"/>
        <v>0</v>
      </c>
      <c r="AB1488" s="237" t="s">
        <v>11930</v>
      </c>
    </row>
    <row r="1489" spans="1:28" ht="15" customHeight="1">
      <c r="A1489" s="109">
        <v>1480</v>
      </c>
      <c r="B1489" s="222" t="str">
        <f t="shared" si="10"/>
        <v>Klik Disini</v>
      </c>
      <c r="C1489" s="223" t="s">
        <v>11931</v>
      </c>
      <c r="D1489" s="223"/>
      <c r="E1489" s="223" t="s">
        <v>5868</v>
      </c>
      <c r="F1489" s="223" t="s">
        <v>11932</v>
      </c>
      <c r="G1489" s="223" t="s">
        <v>11933</v>
      </c>
      <c r="H1489" s="223" t="s">
        <v>3912</v>
      </c>
      <c r="I1489" s="258" t="s">
        <v>446</v>
      </c>
      <c r="J1489" s="186" t="s">
        <v>367</v>
      </c>
      <c r="K1489" s="264"/>
      <c r="L1489" s="264"/>
      <c r="M1489" s="265"/>
      <c r="N1489" s="223" t="s">
        <v>449</v>
      </c>
      <c r="O1489" s="223" t="s">
        <v>3419</v>
      </c>
      <c r="P1489" s="260">
        <v>2008</v>
      </c>
      <c r="Q1489" s="260">
        <v>2018</v>
      </c>
      <c r="R1489" s="223" t="s">
        <v>3412</v>
      </c>
      <c r="S1489" s="223" t="s">
        <v>78</v>
      </c>
      <c r="T1489" s="223" t="s">
        <v>451</v>
      </c>
      <c r="U1489" s="261">
        <v>147</v>
      </c>
      <c r="V1489" s="86" t="s">
        <v>452</v>
      </c>
      <c r="W1489" s="223" t="s">
        <v>804</v>
      </c>
      <c r="X1489" s="225" t="s">
        <v>11934</v>
      </c>
      <c r="Y1489" s="262">
        <v>63000</v>
      </c>
      <c r="Z1489" s="226"/>
      <c r="AA1489" s="241">
        <f t="shared" si="11"/>
        <v>0</v>
      </c>
      <c r="AB1489" s="237" t="s">
        <v>11935</v>
      </c>
    </row>
    <row r="1490" spans="1:28" ht="15" customHeight="1">
      <c r="A1490" s="109">
        <v>1481</v>
      </c>
      <c r="B1490" s="222" t="str">
        <f t="shared" si="10"/>
        <v>Klik Disini</v>
      </c>
      <c r="C1490" s="223" t="s">
        <v>11936</v>
      </c>
      <c r="D1490" s="223"/>
      <c r="E1490" s="223" t="s">
        <v>9061</v>
      </c>
      <c r="F1490" s="223" t="s">
        <v>11937</v>
      </c>
      <c r="G1490" s="223" t="s">
        <v>11938</v>
      </c>
      <c r="H1490" s="223" t="s">
        <v>3473</v>
      </c>
      <c r="I1490" s="258" t="s">
        <v>446</v>
      </c>
      <c r="J1490" s="186" t="s">
        <v>345</v>
      </c>
      <c r="K1490" s="223"/>
      <c r="L1490" s="264"/>
      <c r="M1490" s="265"/>
      <c r="N1490" s="223" t="s">
        <v>449</v>
      </c>
      <c r="O1490" s="223" t="s">
        <v>3419</v>
      </c>
      <c r="P1490" s="260">
        <v>2012</v>
      </c>
      <c r="Q1490" s="260">
        <v>2018</v>
      </c>
      <c r="R1490" s="223" t="s">
        <v>3412</v>
      </c>
      <c r="S1490" s="223" t="s">
        <v>78</v>
      </c>
      <c r="T1490" s="223" t="s">
        <v>451</v>
      </c>
      <c r="U1490" s="261">
        <v>105</v>
      </c>
      <c r="V1490" s="86" t="s">
        <v>452</v>
      </c>
      <c r="W1490" s="223" t="s">
        <v>856</v>
      </c>
      <c r="X1490" s="225" t="s">
        <v>11939</v>
      </c>
      <c r="Y1490" s="262">
        <v>38000</v>
      </c>
      <c r="Z1490" s="226"/>
      <c r="AA1490" s="241">
        <f t="shared" si="11"/>
        <v>0</v>
      </c>
      <c r="AB1490" s="237" t="s">
        <v>11940</v>
      </c>
    </row>
    <row r="1491" spans="1:28" ht="15" customHeight="1">
      <c r="A1491" s="109">
        <v>1482</v>
      </c>
      <c r="B1491" s="222" t="str">
        <f t="shared" si="10"/>
        <v>Klik Disini</v>
      </c>
      <c r="C1491" s="223" t="s">
        <v>11941</v>
      </c>
      <c r="D1491" s="223"/>
      <c r="E1491" s="223" t="s">
        <v>11942</v>
      </c>
      <c r="F1491" s="223" t="s">
        <v>11943</v>
      </c>
      <c r="G1491" s="223" t="s">
        <v>11944</v>
      </c>
      <c r="H1491" s="223" t="s">
        <v>3473</v>
      </c>
      <c r="I1491" s="258" t="s">
        <v>446</v>
      </c>
      <c r="J1491" s="186" t="s">
        <v>345</v>
      </c>
      <c r="K1491" s="264"/>
      <c r="L1491" s="264"/>
      <c r="M1491" s="265"/>
      <c r="N1491" s="223" t="s">
        <v>449</v>
      </c>
      <c r="O1491" s="223" t="s">
        <v>3419</v>
      </c>
      <c r="P1491" s="260">
        <v>2010</v>
      </c>
      <c r="Q1491" s="260">
        <v>2018</v>
      </c>
      <c r="R1491" s="223" t="s">
        <v>3412</v>
      </c>
      <c r="S1491" s="223" t="s">
        <v>78</v>
      </c>
      <c r="T1491" s="223" t="s">
        <v>451</v>
      </c>
      <c r="U1491" s="261">
        <v>240</v>
      </c>
      <c r="V1491" s="86" t="s">
        <v>452</v>
      </c>
      <c r="W1491" s="223" t="s">
        <v>1613</v>
      </c>
      <c r="X1491" s="225" t="s">
        <v>11945</v>
      </c>
      <c r="Y1491" s="262">
        <v>78500</v>
      </c>
      <c r="Z1491" s="226"/>
      <c r="AA1491" s="241">
        <f t="shared" si="11"/>
        <v>0</v>
      </c>
      <c r="AB1491" s="237" t="s">
        <v>11946</v>
      </c>
    </row>
    <row r="1492" spans="1:28" ht="15" customHeight="1">
      <c r="A1492" s="109">
        <v>1483</v>
      </c>
      <c r="B1492" s="222" t="str">
        <f t="shared" si="10"/>
        <v>Klik Disini</v>
      </c>
      <c r="C1492" s="223" t="s">
        <v>11947</v>
      </c>
      <c r="D1492" s="223"/>
      <c r="E1492" s="223" t="s">
        <v>11948</v>
      </c>
      <c r="F1492" s="223" t="s">
        <v>11949</v>
      </c>
      <c r="G1492" s="223" t="s">
        <v>11950</v>
      </c>
      <c r="H1492" s="223" t="s">
        <v>3591</v>
      </c>
      <c r="I1492" s="258" t="s">
        <v>446</v>
      </c>
      <c r="J1492" s="186" t="s">
        <v>345</v>
      </c>
      <c r="K1492" s="223" t="s">
        <v>447</v>
      </c>
      <c r="L1492" s="223"/>
      <c r="M1492" s="259" t="s">
        <v>447</v>
      </c>
      <c r="N1492" s="223" t="s">
        <v>449</v>
      </c>
      <c r="O1492" s="223" t="s">
        <v>3419</v>
      </c>
      <c r="P1492" s="260">
        <v>2008</v>
      </c>
      <c r="Q1492" s="260">
        <v>2018</v>
      </c>
      <c r="R1492" s="223" t="s">
        <v>3412</v>
      </c>
      <c r="S1492" s="223" t="s">
        <v>78</v>
      </c>
      <c r="T1492" s="223" t="s">
        <v>451</v>
      </c>
      <c r="U1492" s="261">
        <v>172</v>
      </c>
      <c r="V1492" s="86" t="s">
        <v>452</v>
      </c>
      <c r="W1492" s="223" t="s">
        <v>7646</v>
      </c>
      <c r="X1492" s="225" t="s">
        <v>11951</v>
      </c>
      <c r="Y1492" s="262">
        <v>115000</v>
      </c>
      <c r="Z1492" s="226"/>
      <c r="AA1492" s="241">
        <f t="shared" si="11"/>
        <v>0</v>
      </c>
      <c r="AB1492" s="237" t="s">
        <v>11952</v>
      </c>
    </row>
    <row r="1493" spans="1:28" ht="15" customHeight="1">
      <c r="A1493" s="109">
        <v>1484</v>
      </c>
      <c r="B1493" s="222" t="str">
        <f t="shared" si="10"/>
        <v>Klik Disini</v>
      </c>
      <c r="C1493" s="223" t="s">
        <v>11953</v>
      </c>
      <c r="D1493" s="223"/>
      <c r="E1493" s="223" t="s">
        <v>10396</v>
      </c>
      <c r="F1493" s="223" t="s">
        <v>11954</v>
      </c>
      <c r="G1493" s="223" t="s">
        <v>11955</v>
      </c>
      <c r="H1493" s="223" t="s">
        <v>2070</v>
      </c>
      <c r="I1493" s="258" t="s">
        <v>583</v>
      </c>
      <c r="J1493" s="186" t="s">
        <v>263</v>
      </c>
      <c r="K1493" s="223"/>
      <c r="L1493" s="264"/>
      <c r="M1493" s="265"/>
      <c r="N1493" s="223" t="s">
        <v>449</v>
      </c>
      <c r="O1493" s="223" t="s">
        <v>3419</v>
      </c>
      <c r="P1493" s="260">
        <v>2010</v>
      </c>
      <c r="Q1493" s="260">
        <v>2018</v>
      </c>
      <c r="R1493" s="223" t="s">
        <v>6981</v>
      </c>
      <c r="S1493" s="223" t="s">
        <v>78</v>
      </c>
      <c r="T1493" s="223" t="s">
        <v>451</v>
      </c>
      <c r="U1493" s="261">
        <v>14</v>
      </c>
      <c r="V1493" s="86" t="s">
        <v>452</v>
      </c>
      <c r="W1493" s="223" t="s">
        <v>1954</v>
      </c>
      <c r="X1493" s="225" t="s">
        <v>11956</v>
      </c>
      <c r="Y1493" s="262">
        <v>34000</v>
      </c>
      <c r="Z1493" s="226"/>
      <c r="AA1493" s="241">
        <f t="shared" si="11"/>
        <v>0</v>
      </c>
      <c r="AB1493" s="237" t="s">
        <v>11957</v>
      </c>
    </row>
    <row r="1494" spans="1:28" ht="15" customHeight="1">
      <c r="A1494" s="109">
        <v>1485</v>
      </c>
      <c r="B1494" s="222" t="str">
        <f t="shared" si="10"/>
        <v>Klik Disini</v>
      </c>
      <c r="C1494" s="223" t="s">
        <v>11958</v>
      </c>
      <c r="D1494" s="223"/>
      <c r="E1494" s="223" t="s">
        <v>11959</v>
      </c>
      <c r="F1494" s="223" t="s">
        <v>11960</v>
      </c>
      <c r="G1494" s="223" t="s">
        <v>11961</v>
      </c>
      <c r="H1494" s="223" t="s">
        <v>3532</v>
      </c>
      <c r="I1494" s="258" t="s">
        <v>446</v>
      </c>
      <c r="J1494" s="186" t="s">
        <v>345</v>
      </c>
      <c r="K1494" s="264"/>
      <c r="L1494" s="264"/>
      <c r="M1494" s="265"/>
      <c r="N1494" s="223" t="s">
        <v>449</v>
      </c>
      <c r="O1494" s="223" t="s">
        <v>3419</v>
      </c>
      <c r="P1494" s="260">
        <v>2010</v>
      </c>
      <c r="Q1494" s="260">
        <v>2018</v>
      </c>
      <c r="R1494" s="223" t="s">
        <v>3412</v>
      </c>
      <c r="S1494" s="223" t="s">
        <v>78</v>
      </c>
      <c r="T1494" s="223" t="s">
        <v>451</v>
      </c>
      <c r="U1494" s="261">
        <v>176</v>
      </c>
      <c r="V1494" s="86" t="s">
        <v>452</v>
      </c>
      <c r="W1494" s="223" t="s">
        <v>9396</v>
      </c>
      <c r="X1494" s="225" t="s">
        <v>11962</v>
      </c>
      <c r="Y1494" s="262">
        <v>92500</v>
      </c>
      <c r="Z1494" s="226"/>
      <c r="AA1494" s="241">
        <f t="shared" si="11"/>
        <v>0</v>
      </c>
      <c r="AB1494" s="237" t="s">
        <v>11963</v>
      </c>
    </row>
    <row r="1495" spans="1:28" ht="15" customHeight="1">
      <c r="A1495" s="109">
        <v>1486</v>
      </c>
      <c r="B1495" s="222" t="str">
        <f t="shared" si="10"/>
        <v>Klik Disini</v>
      </c>
      <c r="C1495" s="223" t="s">
        <v>11964</v>
      </c>
      <c r="D1495" s="223"/>
      <c r="E1495" s="223" t="s">
        <v>11965</v>
      </c>
      <c r="F1495" s="223" t="s">
        <v>11966</v>
      </c>
      <c r="G1495" s="223" t="s">
        <v>11967</v>
      </c>
      <c r="H1495" s="223" t="s">
        <v>3912</v>
      </c>
      <c r="I1495" s="258" t="s">
        <v>446</v>
      </c>
      <c r="J1495" s="186" t="s">
        <v>367</v>
      </c>
      <c r="K1495" s="223" t="s">
        <v>447</v>
      </c>
      <c r="L1495" s="223"/>
      <c r="M1495" s="259" t="s">
        <v>447</v>
      </c>
      <c r="N1495" s="223" t="s">
        <v>449</v>
      </c>
      <c r="O1495" s="223" t="s">
        <v>3419</v>
      </c>
      <c r="P1495" s="260">
        <v>2013</v>
      </c>
      <c r="Q1495" s="260">
        <v>2018</v>
      </c>
      <c r="R1495" s="223" t="s">
        <v>3412</v>
      </c>
      <c r="S1495" s="223" t="s">
        <v>78</v>
      </c>
      <c r="T1495" s="223" t="s">
        <v>451</v>
      </c>
      <c r="U1495" s="261">
        <v>104</v>
      </c>
      <c r="V1495" s="86" t="s">
        <v>452</v>
      </c>
      <c r="W1495" s="223" t="s">
        <v>1029</v>
      </c>
      <c r="X1495" s="225" t="s">
        <v>11968</v>
      </c>
      <c r="Y1495" s="262">
        <v>51000</v>
      </c>
      <c r="Z1495" s="226"/>
      <c r="AA1495" s="241">
        <f t="shared" si="11"/>
        <v>0</v>
      </c>
      <c r="AB1495" s="237" t="s">
        <v>11969</v>
      </c>
    </row>
    <row r="1496" spans="1:28" ht="15" customHeight="1">
      <c r="A1496" s="109">
        <v>1487</v>
      </c>
      <c r="B1496" s="222" t="str">
        <f t="shared" si="10"/>
        <v>Klik Disini</v>
      </c>
      <c r="C1496" s="223" t="s">
        <v>11970</v>
      </c>
      <c r="D1496" s="223"/>
      <c r="E1496" s="223" t="s">
        <v>3548</v>
      </c>
      <c r="F1496" s="223" t="s">
        <v>11971</v>
      </c>
      <c r="G1496" s="223" t="s">
        <v>11972</v>
      </c>
      <c r="H1496" s="223" t="s">
        <v>3473</v>
      </c>
      <c r="I1496" s="258" t="s">
        <v>446</v>
      </c>
      <c r="J1496" s="186" t="s">
        <v>345</v>
      </c>
      <c r="K1496" s="264"/>
      <c r="L1496" s="264"/>
      <c r="M1496" s="265"/>
      <c r="N1496" s="223" t="s">
        <v>449</v>
      </c>
      <c r="O1496" s="223" t="s">
        <v>3419</v>
      </c>
      <c r="P1496" s="260">
        <v>2017</v>
      </c>
      <c r="Q1496" s="260">
        <v>2018</v>
      </c>
      <c r="R1496" s="223" t="s">
        <v>3412</v>
      </c>
      <c r="S1496" s="223" t="s">
        <v>78</v>
      </c>
      <c r="T1496" s="223" t="s">
        <v>451</v>
      </c>
      <c r="U1496" s="261">
        <v>272</v>
      </c>
      <c r="V1496" s="86" t="s">
        <v>452</v>
      </c>
      <c r="W1496" s="223" t="s">
        <v>6968</v>
      </c>
      <c r="X1496" s="225" t="s">
        <v>11973</v>
      </c>
      <c r="Y1496" s="262">
        <v>91000</v>
      </c>
      <c r="Z1496" s="226"/>
      <c r="AA1496" s="241">
        <f t="shared" si="11"/>
        <v>0</v>
      </c>
      <c r="AB1496" s="237" t="s">
        <v>11974</v>
      </c>
    </row>
    <row r="1497" spans="1:28" ht="15" customHeight="1">
      <c r="A1497" s="109">
        <v>1488</v>
      </c>
      <c r="B1497" s="222" t="str">
        <f t="shared" si="10"/>
        <v>Klik Disini</v>
      </c>
      <c r="C1497" s="223" t="s">
        <v>11975</v>
      </c>
      <c r="D1497" s="223"/>
      <c r="E1497" s="223" t="s">
        <v>3529</v>
      </c>
      <c r="F1497" s="223" t="s">
        <v>11976</v>
      </c>
      <c r="G1497" s="223" t="s">
        <v>11977</v>
      </c>
      <c r="H1497" s="223" t="s">
        <v>3532</v>
      </c>
      <c r="I1497" s="258" t="s">
        <v>446</v>
      </c>
      <c r="J1497" s="186" t="s">
        <v>345</v>
      </c>
      <c r="K1497" s="223"/>
      <c r="L1497" s="264"/>
      <c r="M1497" s="265"/>
      <c r="N1497" s="223" t="s">
        <v>449</v>
      </c>
      <c r="O1497" s="223" t="s">
        <v>3419</v>
      </c>
      <c r="P1497" s="260">
        <v>2007</v>
      </c>
      <c r="Q1497" s="260">
        <v>2018</v>
      </c>
      <c r="R1497" s="223" t="s">
        <v>3412</v>
      </c>
      <c r="S1497" s="223" t="s">
        <v>78</v>
      </c>
      <c r="T1497" s="223" t="s">
        <v>451</v>
      </c>
      <c r="U1497" s="261">
        <v>430</v>
      </c>
      <c r="V1497" s="86" t="s">
        <v>452</v>
      </c>
      <c r="W1497" s="223" t="s">
        <v>4156</v>
      </c>
      <c r="X1497" s="225" t="s">
        <v>11978</v>
      </c>
      <c r="Y1497" s="262">
        <v>108000</v>
      </c>
      <c r="Z1497" s="226"/>
      <c r="AA1497" s="241">
        <f t="shared" si="11"/>
        <v>0</v>
      </c>
      <c r="AB1497" s="237" t="s">
        <v>11979</v>
      </c>
    </row>
    <row r="1498" spans="1:28" ht="15" customHeight="1">
      <c r="A1498" s="109">
        <v>1489</v>
      </c>
      <c r="B1498" s="222" t="str">
        <f t="shared" si="10"/>
        <v>Klik Disini</v>
      </c>
      <c r="C1498" s="223" t="s">
        <v>11980</v>
      </c>
      <c r="D1498" s="223"/>
      <c r="E1498" s="223" t="s">
        <v>3529</v>
      </c>
      <c r="F1498" s="223" t="s">
        <v>11981</v>
      </c>
      <c r="G1498" s="223" t="s">
        <v>11982</v>
      </c>
      <c r="H1498" s="223" t="s">
        <v>3532</v>
      </c>
      <c r="I1498" s="258" t="s">
        <v>446</v>
      </c>
      <c r="J1498" s="186" t="s">
        <v>345</v>
      </c>
      <c r="K1498" s="264"/>
      <c r="L1498" s="264"/>
      <c r="M1498" s="265"/>
      <c r="N1498" s="223" t="s">
        <v>449</v>
      </c>
      <c r="O1498" s="223" t="s">
        <v>3419</v>
      </c>
      <c r="P1498" s="260">
        <v>2009</v>
      </c>
      <c r="Q1498" s="260">
        <v>2018</v>
      </c>
      <c r="R1498" s="223" t="s">
        <v>3412</v>
      </c>
      <c r="S1498" s="223" t="s">
        <v>78</v>
      </c>
      <c r="T1498" s="223" t="s">
        <v>451</v>
      </c>
      <c r="U1498" s="261">
        <v>256</v>
      </c>
      <c r="V1498" s="86" t="s">
        <v>452</v>
      </c>
      <c r="W1498" s="223" t="s">
        <v>1529</v>
      </c>
      <c r="X1498" s="225" t="s">
        <v>11983</v>
      </c>
      <c r="Y1498" s="262">
        <v>88500</v>
      </c>
      <c r="Z1498" s="226"/>
      <c r="AA1498" s="241">
        <f t="shared" si="11"/>
        <v>0</v>
      </c>
      <c r="AB1498" s="237" t="s">
        <v>11984</v>
      </c>
    </row>
    <row r="1499" spans="1:28" ht="15" customHeight="1">
      <c r="A1499" s="109">
        <v>1490</v>
      </c>
      <c r="B1499" s="222" t="str">
        <f t="shared" si="10"/>
        <v>Klik Disini</v>
      </c>
      <c r="C1499" s="223" t="s">
        <v>11985</v>
      </c>
      <c r="D1499" s="223"/>
      <c r="E1499" s="223" t="s">
        <v>4987</v>
      </c>
      <c r="F1499" s="223" t="s">
        <v>11986</v>
      </c>
      <c r="G1499" s="223" t="s">
        <v>11987</v>
      </c>
      <c r="H1499" s="223" t="s">
        <v>3912</v>
      </c>
      <c r="I1499" s="258" t="s">
        <v>446</v>
      </c>
      <c r="J1499" s="186" t="s">
        <v>367</v>
      </c>
      <c r="K1499" s="223"/>
      <c r="L1499" s="264"/>
      <c r="M1499" s="265"/>
      <c r="N1499" s="223" t="s">
        <v>449</v>
      </c>
      <c r="O1499" s="223" t="s">
        <v>3419</v>
      </c>
      <c r="P1499" s="260">
        <v>2012</v>
      </c>
      <c r="Q1499" s="260">
        <v>2018</v>
      </c>
      <c r="R1499" s="223" t="s">
        <v>3412</v>
      </c>
      <c r="S1499" s="223" t="s">
        <v>78</v>
      </c>
      <c r="T1499" s="223" t="s">
        <v>451</v>
      </c>
      <c r="U1499" s="261">
        <v>277</v>
      </c>
      <c r="V1499" s="86" t="s">
        <v>452</v>
      </c>
      <c r="W1499" s="223" t="s">
        <v>830</v>
      </c>
      <c r="X1499" s="225" t="s">
        <v>11988</v>
      </c>
      <c r="Y1499" s="262">
        <v>84500</v>
      </c>
      <c r="Z1499" s="226"/>
      <c r="AA1499" s="241">
        <f t="shared" si="11"/>
        <v>0</v>
      </c>
      <c r="AB1499" s="237" t="s">
        <v>11989</v>
      </c>
    </row>
    <row r="1500" spans="1:28" ht="15" customHeight="1">
      <c r="A1500" s="109">
        <v>1491</v>
      </c>
      <c r="B1500" s="222" t="str">
        <f t="shared" si="10"/>
        <v>Klik Disini</v>
      </c>
      <c r="C1500" s="223" t="s">
        <v>11990</v>
      </c>
      <c r="D1500" s="223"/>
      <c r="E1500" s="223" t="s">
        <v>3529</v>
      </c>
      <c r="F1500" s="223" t="s">
        <v>11991</v>
      </c>
      <c r="G1500" s="223" t="s">
        <v>11992</v>
      </c>
      <c r="H1500" s="223" t="s">
        <v>3473</v>
      </c>
      <c r="I1500" s="258" t="s">
        <v>446</v>
      </c>
      <c r="J1500" s="186" t="s">
        <v>345</v>
      </c>
      <c r="K1500" s="264"/>
      <c r="L1500" s="264"/>
      <c r="M1500" s="265"/>
      <c r="N1500" s="223" t="s">
        <v>449</v>
      </c>
      <c r="O1500" s="223" t="s">
        <v>3419</v>
      </c>
      <c r="P1500" s="260">
        <v>2003</v>
      </c>
      <c r="Q1500" s="260">
        <v>2018</v>
      </c>
      <c r="R1500" s="223" t="s">
        <v>3412</v>
      </c>
      <c r="S1500" s="223" t="s">
        <v>78</v>
      </c>
      <c r="T1500" s="223" t="s">
        <v>451</v>
      </c>
      <c r="U1500" s="261">
        <v>244</v>
      </c>
      <c r="V1500" s="86" t="s">
        <v>452</v>
      </c>
      <c r="W1500" s="223" t="s">
        <v>5663</v>
      </c>
      <c r="X1500" s="225" t="s">
        <v>11993</v>
      </c>
      <c r="Y1500" s="262">
        <v>55000</v>
      </c>
      <c r="Z1500" s="226"/>
      <c r="AA1500" s="241">
        <f t="shared" si="11"/>
        <v>0</v>
      </c>
      <c r="AB1500" s="237" t="s">
        <v>11994</v>
      </c>
    </row>
    <row r="1501" spans="1:28" ht="15" customHeight="1">
      <c r="A1501" s="109">
        <v>1492</v>
      </c>
      <c r="B1501" s="222" t="str">
        <f t="shared" si="10"/>
        <v>Klik Disini</v>
      </c>
      <c r="C1501" s="223" t="s">
        <v>11995</v>
      </c>
      <c r="D1501" s="223"/>
      <c r="E1501" s="223" t="s">
        <v>11996</v>
      </c>
      <c r="F1501" s="223" t="s">
        <v>11997</v>
      </c>
      <c r="G1501" s="223" t="s">
        <v>11998</v>
      </c>
      <c r="H1501" s="223" t="s">
        <v>3912</v>
      </c>
      <c r="I1501" s="258" t="s">
        <v>446</v>
      </c>
      <c r="J1501" s="186" t="s">
        <v>367</v>
      </c>
      <c r="K1501" s="223"/>
      <c r="L1501" s="264"/>
      <c r="M1501" s="265"/>
      <c r="N1501" s="223" t="s">
        <v>449</v>
      </c>
      <c r="O1501" s="223" t="s">
        <v>3419</v>
      </c>
      <c r="P1501" s="260">
        <v>2005</v>
      </c>
      <c r="Q1501" s="260">
        <v>2018</v>
      </c>
      <c r="R1501" s="223" t="s">
        <v>3412</v>
      </c>
      <c r="S1501" s="223" t="s">
        <v>78</v>
      </c>
      <c r="T1501" s="223" t="s">
        <v>451</v>
      </c>
      <c r="U1501" s="261">
        <v>232</v>
      </c>
      <c r="V1501" s="86" t="s">
        <v>452</v>
      </c>
      <c r="W1501" s="223" t="s">
        <v>4586</v>
      </c>
      <c r="X1501" s="225" t="s">
        <v>11999</v>
      </c>
      <c r="Y1501" s="262">
        <v>78500</v>
      </c>
      <c r="Z1501" s="226"/>
      <c r="AA1501" s="241">
        <f t="shared" si="11"/>
        <v>0</v>
      </c>
      <c r="AB1501" s="237" t="s">
        <v>12000</v>
      </c>
    </row>
    <row r="1502" spans="1:28" ht="15" customHeight="1">
      <c r="A1502" s="109">
        <v>1493</v>
      </c>
      <c r="B1502" s="222" t="str">
        <f t="shared" si="10"/>
        <v>Klik Disini</v>
      </c>
      <c r="C1502" s="223" t="s">
        <v>12001</v>
      </c>
      <c r="D1502" s="223"/>
      <c r="E1502" s="223" t="s">
        <v>3529</v>
      </c>
      <c r="F1502" s="223" t="s">
        <v>12002</v>
      </c>
      <c r="G1502" s="223" t="s">
        <v>12003</v>
      </c>
      <c r="H1502" s="223" t="s">
        <v>344</v>
      </c>
      <c r="I1502" s="258" t="s">
        <v>446</v>
      </c>
      <c r="J1502" s="186" t="s">
        <v>343</v>
      </c>
      <c r="K1502" s="223" t="s">
        <v>447</v>
      </c>
      <c r="L1502" s="223"/>
      <c r="M1502" s="259" t="s">
        <v>447</v>
      </c>
      <c r="N1502" s="223" t="s">
        <v>449</v>
      </c>
      <c r="O1502" s="223" t="s">
        <v>3419</v>
      </c>
      <c r="P1502" s="260">
        <v>2006</v>
      </c>
      <c r="Q1502" s="260">
        <v>2018</v>
      </c>
      <c r="R1502" s="223" t="s">
        <v>3412</v>
      </c>
      <c r="S1502" s="223" t="s">
        <v>78</v>
      </c>
      <c r="T1502" s="223" t="s">
        <v>451</v>
      </c>
      <c r="U1502" s="261">
        <v>375</v>
      </c>
      <c r="V1502" s="86" t="s">
        <v>452</v>
      </c>
      <c r="W1502" s="223" t="s">
        <v>5351</v>
      </c>
      <c r="X1502" s="225" t="s">
        <v>12004</v>
      </c>
      <c r="Y1502" s="262">
        <v>102500</v>
      </c>
      <c r="Z1502" s="226"/>
      <c r="AA1502" s="241">
        <f t="shared" si="11"/>
        <v>0</v>
      </c>
      <c r="AB1502" s="237" t="s">
        <v>12005</v>
      </c>
    </row>
    <row r="1503" spans="1:28" ht="15" customHeight="1">
      <c r="A1503" s="109">
        <v>1494</v>
      </c>
      <c r="B1503" s="222" t="str">
        <f t="shared" si="10"/>
        <v>Klik Disini</v>
      </c>
      <c r="C1503" s="223" t="s">
        <v>12006</v>
      </c>
      <c r="D1503" s="223"/>
      <c r="E1503" s="223" t="s">
        <v>7381</v>
      </c>
      <c r="F1503" s="223" t="s">
        <v>12007</v>
      </c>
      <c r="G1503" s="223" t="s">
        <v>12008</v>
      </c>
      <c r="H1503" s="223" t="s">
        <v>262</v>
      </c>
      <c r="I1503" s="258" t="s">
        <v>1844</v>
      </c>
      <c r="J1503" s="186" t="s">
        <v>401</v>
      </c>
      <c r="K1503" s="223"/>
      <c r="L1503" s="264"/>
      <c r="M1503" s="265"/>
      <c r="N1503" s="223" t="s">
        <v>449</v>
      </c>
      <c r="O1503" s="223" t="s">
        <v>3419</v>
      </c>
      <c r="P1503" s="260">
        <v>2006</v>
      </c>
      <c r="Q1503" s="260">
        <v>2018</v>
      </c>
      <c r="R1503" s="223" t="s">
        <v>3412</v>
      </c>
      <c r="S1503" s="223" t="s">
        <v>78</v>
      </c>
      <c r="T1503" s="223" t="s">
        <v>451</v>
      </c>
      <c r="U1503" s="261">
        <v>84</v>
      </c>
      <c r="V1503" s="86" t="s">
        <v>452</v>
      </c>
      <c r="W1503" s="223" t="s">
        <v>1083</v>
      </c>
      <c r="X1503" s="225" t="s">
        <v>12009</v>
      </c>
      <c r="Y1503" s="262">
        <v>45000</v>
      </c>
      <c r="Z1503" s="226"/>
      <c r="AA1503" s="241">
        <f t="shared" si="11"/>
        <v>0</v>
      </c>
      <c r="AB1503" s="237" t="s">
        <v>12010</v>
      </c>
    </row>
    <row r="1504" spans="1:28" ht="15" customHeight="1">
      <c r="A1504" s="109">
        <v>1495</v>
      </c>
      <c r="B1504" s="222" t="str">
        <f t="shared" si="10"/>
        <v>Klik Disini</v>
      </c>
      <c r="C1504" s="223" t="s">
        <v>12011</v>
      </c>
      <c r="D1504" s="223"/>
      <c r="E1504" s="223" t="s">
        <v>3548</v>
      </c>
      <c r="F1504" s="223" t="s">
        <v>12012</v>
      </c>
      <c r="G1504" s="223" t="s">
        <v>12013</v>
      </c>
      <c r="H1504" s="223" t="s">
        <v>3532</v>
      </c>
      <c r="I1504" s="258" t="s">
        <v>446</v>
      </c>
      <c r="J1504" s="186" t="s">
        <v>345</v>
      </c>
      <c r="K1504" s="223"/>
      <c r="L1504" s="264"/>
      <c r="M1504" s="265"/>
      <c r="N1504" s="223" t="s">
        <v>449</v>
      </c>
      <c r="O1504" s="223" t="s">
        <v>3419</v>
      </c>
      <c r="P1504" s="260">
        <v>2011</v>
      </c>
      <c r="Q1504" s="260">
        <v>2018</v>
      </c>
      <c r="R1504" s="223" t="s">
        <v>3412</v>
      </c>
      <c r="S1504" s="223" t="s">
        <v>78</v>
      </c>
      <c r="T1504" s="223" t="s">
        <v>451</v>
      </c>
      <c r="U1504" s="261">
        <v>208</v>
      </c>
      <c r="V1504" s="86" t="s">
        <v>452</v>
      </c>
      <c r="W1504" s="223" t="s">
        <v>743</v>
      </c>
      <c r="X1504" s="225" t="s">
        <v>12014</v>
      </c>
      <c r="Y1504" s="262">
        <v>58500</v>
      </c>
      <c r="Z1504" s="226"/>
      <c r="AA1504" s="241">
        <f t="shared" si="11"/>
        <v>0</v>
      </c>
      <c r="AB1504" s="237" t="s">
        <v>12015</v>
      </c>
    </row>
    <row r="1505" spans="1:28" ht="15" customHeight="1">
      <c r="A1505" s="109">
        <v>1496</v>
      </c>
      <c r="B1505" s="222" t="str">
        <f t="shared" si="10"/>
        <v>Klik Disini</v>
      </c>
      <c r="C1505" s="223" t="s">
        <v>12016</v>
      </c>
      <c r="D1505" s="223"/>
      <c r="E1505" s="223" t="s">
        <v>12017</v>
      </c>
      <c r="F1505" s="223" t="s">
        <v>12018</v>
      </c>
      <c r="G1505" s="223" t="s">
        <v>12019</v>
      </c>
      <c r="H1505" s="223" t="s">
        <v>3473</v>
      </c>
      <c r="I1505" s="258" t="s">
        <v>446</v>
      </c>
      <c r="J1505" s="186" t="s">
        <v>345</v>
      </c>
      <c r="K1505" s="223"/>
      <c r="L1505" s="264"/>
      <c r="M1505" s="265"/>
      <c r="N1505" s="223" t="s">
        <v>449</v>
      </c>
      <c r="O1505" s="223" t="s">
        <v>3419</v>
      </c>
      <c r="P1505" s="260">
        <v>1997</v>
      </c>
      <c r="Q1505" s="260">
        <v>2018</v>
      </c>
      <c r="R1505" s="223" t="s">
        <v>3412</v>
      </c>
      <c r="S1505" s="223" t="s">
        <v>78</v>
      </c>
      <c r="T1505" s="223" t="s">
        <v>451</v>
      </c>
      <c r="U1505" s="261">
        <v>504</v>
      </c>
      <c r="V1505" s="86" t="s">
        <v>452</v>
      </c>
      <c r="W1505" s="223" t="s">
        <v>1529</v>
      </c>
      <c r="X1505" s="225" t="s">
        <v>12020</v>
      </c>
      <c r="Y1505" s="262">
        <v>122000</v>
      </c>
      <c r="Z1505" s="226"/>
      <c r="AA1505" s="241">
        <f t="shared" si="11"/>
        <v>0</v>
      </c>
      <c r="AB1505" s="237" t="s">
        <v>12021</v>
      </c>
    </row>
    <row r="1506" spans="1:28" ht="15" customHeight="1">
      <c r="A1506" s="109">
        <v>1497</v>
      </c>
      <c r="B1506" s="222" t="str">
        <f t="shared" si="10"/>
        <v>Klik Disini</v>
      </c>
      <c r="C1506" s="223" t="s">
        <v>12022</v>
      </c>
      <c r="D1506" s="223"/>
      <c r="E1506" s="223" t="s">
        <v>5125</v>
      </c>
      <c r="F1506" s="223" t="s">
        <v>12023</v>
      </c>
      <c r="G1506" s="223" t="s">
        <v>12024</v>
      </c>
      <c r="H1506" s="223" t="s">
        <v>841</v>
      </c>
      <c r="I1506" s="258" t="s">
        <v>446</v>
      </c>
      <c r="J1506" s="186" t="s">
        <v>373</v>
      </c>
      <c r="K1506" s="223"/>
      <c r="L1506" s="264"/>
      <c r="M1506" s="265"/>
      <c r="N1506" s="223" t="s">
        <v>449</v>
      </c>
      <c r="O1506" s="223" t="s">
        <v>3419</v>
      </c>
      <c r="P1506" s="260">
        <v>2004</v>
      </c>
      <c r="Q1506" s="260">
        <v>2018</v>
      </c>
      <c r="R1506" s="223" t="s">
        <v>3412</v>
      </c>
      <c r="S1506" s="223" t="s">
        <v>78</v>
      </c>
      <c r="T1506" s="223" t="s">
        <v>451</v>
      </c>
      <c r="U1506" s="261">
        <v>191</v>
      </c>
      <c r="V1506" s="86" t="s">
        <v>452</v>
      </c>
      <c r="W1506" s="223" t="s">
        <v>3683</v>
      </c>
      <c r="X1506" s="225" t="s">
        <v>12025</v>
      </c>
      <c r="Y1506" s="262">
        <v>71500</v>
      </c>
      <c r="Z1506" s="226"/>
      <c r="AA1506" s="241">
        <f t="shared" si="11"/>
        <v>0</v>
      </c>
      <c r="AB1506" s="237" t="s">
        <v>12026</v>
      </c>
    </row>
    <row r="1507" spans="1:28" ht="15" customHeight="1">
      <c r="A1507" s="109">
        <v>1498</v>
      </c>
      <c r="B1507" s="222" t="str">
        <f t="shared" si="10"/>
        <v>Klik Disini</v>
      </c>
      <c r="C1507" s="223" t="s">
        <v>12027</v>
      </c>
      <c r="D1507" s="223"/>
      <c r="E1507" s="223" t="s">
        <v>3548</v>
      </c>
      <c r="F1507" s="223" t="s">
        <v>12028</v>
      </c>
      <c r="G1507" s="223" t="s">
        <v>12029</v>
      </c>
      <c r="H1507" s="223" t="s">
        <v>3473</v>
      </c>
      <c r="I1507" s="258" t="s">
        <v>446</v>
      </c>
      <c r="J1507" s="186" t="s">
        <v>345</v>
      </c>
      <c r="K1507" s="223"/>
      <c r="L1507" s="264"/>
      <c r="M1507" s="265"/>
      <c r="N1507" s="223" t="s">
        <v>449</v>
      </c>
      <c r="O1507" s="223" t="s">
        <v>3419</v>
      </c>
      <c r="P1507" s="260">
        <v>2011</v>
      </c>
      <c r="Q1507" s="260">
        <v>2018</v>
      </c>
      <c r="R1507" s="223" t="s">
        <v>3412</v>
      </c>
      <c r="S1507" s="223" t="s">
        <v>78</v>
      </c>
      <c r="T1507" s="223" t="s">
        <v>451</v>
      </c>
      <c r="U1507" s="261">
        <v>208</v>
      </c>
      <c r="V1507" s="86" t="s">
        <v>452</v>
      </c>
      <c r="W1507" s="223" t="s">
        <v>8833</v>
      </c>
      <c r="X1507" s="225" t="s">
        <v>12030</v>
      </c>
      <c r="Y1507" s="262">
        <v>62500</v>
      </c>
      <c r="Z1507" s="226"/>
      <c r="AA1507" s="241">
        <f t="shared" si="11"/>
        <v>0</v>
      </c>
      <c r="AB1507" s="237" t="s">
        <v>12031</v>
      </c>
    </row>
    <row r="1508" spans="1:28" ht="15" customHeight="1">
      <c r="A1508" s="109">
        <v>1499</v>
      </c>
      <c r="B1508" s="222" t="str">
        <f t="shared" si="10"/>
        <v>Klik Disini</v>
      </c>
      <c r="C1508" s="223" t="s">
        <v>12032</v>
      </c>
      <c r="D1508" s="223"/>
      <c r="E1508" s="223" t="s">
        <v>12033</v>
      </c>
      <c r="F1508" s="223" t="s">
        <v>12034</v>
      </c>
      <c r="G1508" s="223" t="s">
        <v>12035</v>
      </c>
      <c r="H1508" s="223" t="s">
        <v>3912</v>
      </c>
      <c r="I1508" s="258" t="s">
        <v>446</v>
      </c>
      <c r="J1508" s="186" t="s">
        <v>367</v>
      </c>
      <c r="K1508" s="223" t="s">
        <v>447</v>
      </c>
      <c r="L1508" s="223"/>
      <c r="M1508" s="259" t="s">
        <v>447</v>
      </c>
      <c r="N1508" s="223" t="s">
        <v>449</v>
      </c>
      <c r="O1508" s="223" t="s">
        <v>3419</v>
      </c>
      <c r="P1508" s="260">
        <v>2008</v>
      </c>
      <c r="Q1508" s="260">
        <v>2018</v>
      </c>
      <c r="R1508" s="223" t="s">
        <v>3412</v>
      </c>
      <c r="S1508" s="223" t="s">
        <v>78</v>
      </c>
      <c r="T1508" s="223" t="s">
        <v>451</v>
      </c>
      <c r="U1508" s="261">
        <v>154</v>
      </c>
      <c r="V1508" s="86" t="s">
        <v>452</v>
      </c>
      <c r="W1508" s="223" t="s">
        <v>1718</v>
      </c>
      <c r="X1508" s="225" t="s">
        <v>12036</v>
      </c>
      <c r="Y1508" s="262">
        <v>59000</v>
      </c>
      <c r="Z1508" s="226"/>
      <c r="AA1508" s="241">
        <f t="shared" si="11"/>
        <v>0</v>
      </c>
      <c r="AB1508" s="237" t="s">
        <v>12037</v>
      </c>
    </row>
    <row r="1509" spans="1:28" ht="15" customHeight="1">
      <c r="A1509" s="109">
        <v>1500</v>
      </c>
      <c r="B1509" s="222" t="str">
        <f t="shared" si="10"/>
        <v>Klik Disini</v>
      </c>
      <c r="C1509" s="223" t="s">
        <v>12038</v>
      </c>
      <c r="D1509" s="223"/>
      <c r="E1509" s="223" t="s">
        <v>3548</v>
      </c>
      <c r="F1509" s="223" t="s">
        <v>12039</v>
      </c>
      <c r="G1509" s="223" t="s">
        <v>12040</v>
      </c>
      <c r="H1509" s="223" t="s">
        <v>3473</v>
      </c>
      <c r="I1509" s="258" t="s">
        <v>446</v>
      </c>
      <c r="J1509" s="186" t="s">
        <v>345</v>
      </c>
      <c r="K1509" s="223"/>
      <c r="L1509" s="264"/>
      <c r="M1509" s="265"/>
      <c r="N1509" s="223" t="s">
        <v>449</v>
      </c>
      <c r="O1509" s="223" t="s">
        <v>3419</v>
      </c>
      <c r="P1509" s="260">
        <v>2011</v>
      </c>
      <c r="Q1509" s="260">
        <v>2018</v>
      </c>
      <c r="R1509" s="223" t="s">
        <v>3412</v>
      </c>
      <c r="S1509" s="223" t="s">
        <v>78</v>
      </c>
      <c r="T1509" s="223" t="s">
        <v>451</v>
      </c>
      <c r="U1509" s="261">
        <v>208</v>
      </c>
      <c r="V1509" s="86" t="s">
        <v>452</v>
      </c>
      <c r="W1509" s="223" t="s">
        <v>5096</v>
      </c>
      <c r="X1509" s="225" t="s">
        <v>12041</v>
      </c>
      <c r="Y1509" s="262">
        <v>58500</v>
      </c>
      <c r="Z1509" s="226"/>
      <c r="AA1509" s="241">
        <f t="shared" si="11"/>
        <v>0</v>
      </c>
      <c r="AB1509" s="237" t="s">
        <v>12042</v>
      </c>
    </row>
    <row r="1510" spans="1:28" ht="15" customHeight="1">
      <c r="A1510" s="109">
        <v>1501</v>
      </c>
      <c r="B1510" s="222" t="str">
        <f t="shared" si="10"/>
        <v>Klik Disini</v>
      </c>
      <c r="C1510" s="223" t="s">
        <v>12043</v>
      </c>
      <c r="D1510" s="223"/>
      <c r="E1510" s="223" t="s">
        <v>12044</v>
      </c>
      <c r="F1510" s="223" t="s">
        <v>12045</v>
      </c>
      <c r="G1510" s="223" t="s">
        <v>12046</v>
      </c>
      <c r="H1510" s="223" t="s">
        <v>3912</v>
      </c>
      <c r="I1510" s="258" t="s">
        <v>446</v>
      </c>
      <c r="J1510" s="186" t="s">
        <v>367</v>
      </c>
      <c r="K1510" s="223"/>
      <c r="L1510" s="264"/>
      <c r="M1510" s="265"/>
      <c r="N1510" s="223" t="s">
        <v>449</v>
      </c>
      <c r="O1510" s="223" t="s">
        <v>3419</v>
      </c>
      <c r="P1510" s="260">
        <v>2015</v>
      </c>
      <c r="Q1510" s="260">
        <v>2018</v>
      </c>
      <c r="R1510" s="223" t="s">
        <v>3412</v>
      </c>
      <c r="S1510" s="223" t="s">
        <v>78</v>
      </c>
      <c r="T1510" s="223" t="s">
        <v>451</v>
      </c>
      <c r="U1510" s="261">
        <v>464</v>
      </c>
      <c r="V1510" s="86" t="s">
        <v>452</v>
      </c>
      <c r="W1510" s="223" t="s">
        <v>7239</v>
      </c>
      <c r="X1510" s="225" t="s">
        <v>12047</v>
      </c>
      <c r="Y1510" s="262">
        <v>114000</v>
      </c>
      <c r="Z1510" s="226"/>
      <c r="AA1510" s="241">
        <f t="shared" si="11"/>
        <v>0</v>
      </c>
      <c r="AB1510" s="237" t="s">
        <v>12048</v>
      </c>
    </row>
    <row r="1511" spans="1:28" ht="15" customHeight="1">
      <c r="A1511" s="109">
        <v>1502</v>
      </c>
      <c r="B1511" s="222" t="str">
        <f t="shared" si="10"/>
        <v>Klik Disini</v>
      </c>
      <c r="C1511" s="223" t="s">
        <v>12049</v>
      </c>
      <c r="D1511" s="223"/>
      <c r="E1511" s="223" t="s">
        <v>3529</v>
      </c>
      <c r="F1511" s="223" t="s">
        <v>12050</v>
      </c>
      <c r="G1511" s="223" t="s">
        <v>12051</v>
      </c>
      <c r="H1511" s="223" t="s">
        <v>3473</v>
      </c>
      <c r="I1511" s="258" t="s">
        <v>446</v>
      </c>
      <c r="J1511" s="186" t="s">
        <v>345</v>
      </c>
      <c r="K1511" s="223"/>
      <c r="L1511" s="264"/>
      <c r="M1511" s="265"/>
      <c r="N1511" s="223" t="s">
        <v>449</v>
      </c>
      <c r="O1511" s="223" t="s">
        <v>3419</v>
      </c>
      <c r="P1511" s="260">
        <v>2005</v>
      </c>
      <c r="Q1511" s="260">
        <v>2018</v>
      </c>
      <c r="R1511" s="223" t="s">
        <v>3412</v>
      </c>
      <c r="S1511" s="223" t="s">
        <v>78</v>
      </c>
      <c r="T1511" s="223" t="s">
        <v>451</v>
      </c>
      <c r="U1511" s="261">
        <v>256</v>
      </c>
      <c r="V1511" s="86" t="s">
        <v>452</v>
      </c>
      <c r="W1511" s="223" t="s">
        <v>12052</v>
      </c>
      <c r="X1511" s="225" t="s">
        <v>12053</v>
      </c>
      <c r="Y1511" s="262">
        <v>80000</v>
      </c>
      <c r="Z1511" s="226"/>
      <c r="AA1511" s="241">
        <f t="shared" si="11"/>
        <v>0</v>
      </c>
      <c r="AB1511" s="237" t="s">
        <v>12054</v>
      </c>
    </row>
    <row r="1512" spans="1:28" ht="15" customHeight="1">
      <c r="A1512" s="109">
        <v>1503</v>
      </c>
      <c r="B1512" s="222" t="str">
        <f t="shared" si="10"/>
        <v>Klik Disini</v>
      </c>
      <c r="C1512" s="223" t="s">
        <v>12055</v>
      </c>
      <c r="D1512" s="223"/>
      <c r="E1512" s="223" t="s">
        <v>12056</v>
      </c>
      <c r="F1512" s="223" t="s">
        <v>12057</v>
      </c>
      <c r="G1512" s="223" t="s">
        <v>12058</v>
      </c>
      <c r="H1512" s="223" t="s">
        <v>3591</v>
      </c>
      <c r="I1512" s="258" t="s">
        <v>446</v>
      </c>
      <c r="J1512" s="186" t="s">
        <v>345</v>
      </c>
      <c r="K1512" s="223"/>
      <c r="L1512" s="264"/>
      <c r="M1512" s="265"/>
      <c r="N1512" s="223" t="s">
        <v>449</v>
      </c>
      <c r="O1512" s="223" t="s">
        <v>3419</v>
      </c>
      <c r="P1512" s="260">
        <v>2008</v>
      </c>
      <c r="Q1512" s="260">
        <v>2018</v>
      </c>
      <c r="R1512" s="223" t="s">
        <v>3412</v>
      </c>
      <c r="S1512" s="223" t="s">
        <v>78</v>
      </c>
      <c r="T1512" s="223" t="s">
        <v>451</v>
      </c>
      <c r="U1512" s="261">
        <v>304</v>
      </c>
      <c r="V1512" s="86" t="s">
        <v>452</v>
      </c>
      <c r="W1512" s="223" t="s">
        <v>3460</v>
      </c>
      <c r="X1512" s="225" t="s">
        <v>12059</v>
      </c>
      <c r="Y1512" s="262">
        <v>95500</v>
      </c>
      <c r="Z1512" s="226"/>
      <c r="AA1512" s="241">
        <f t="shared" si="11"/>
        <v>0</v>
      </c>
      <c r="AB1512" s="237" t="s">
        <v>12060</v>
      </c>
    </row>
    <row r="1513" spans="1:28" ht="15" customHeight="1">
      <c r="A1513" s="109">
        <v>1504</v>
      </c>
      <c r="B1513" s="222" t="str">
        <f t="shared" si="10"/>
        <v>Klik Disini</v>
      </c>
      <c r="C1513" s="223" t="s">
        <v>12061</v>
      </c>
      <c r="D1513" s="223"/>
      <c r="E1513" s="223" t="s">
        <v>9102</v>
      </c>
      <c r="F1513" s="223" t="s">
        <v>12062</v>
      </c>
      <c r="G1513" s="223" t="s">
        <v>12063</v>
      </c>
      <c r="H1513" s="223" t="s">
        <v>841</v>
      </c>
      <c r="I1513" s="258" t="s">
        <v>446</v>
      </c>
      <c r="J1513" s="186" t="s">
        <v>355</v>
      </c>
      <c r="K1513" s="223"/>
      <c r="L1513" s="264"/>
      <c r="M1513" s="265"/>
      <c r="N1513" s="223" t="s">
        <v>449</v>
      </c>
      <c r="O1513" s="223" t="s">
        <v>3419</v>
      </c>
      <c r="P1513" s="260">
        <v>2008</v>
      </c>
      <c r="Q1513" s="260">
        <v>2018</v>
      </c>
      <c r="R1513" s="223" t="s">
        <v>3412</v>
      </c>
      <c r="S1513" s="223" t="s">
        <v>78</v>
      </c>
      <c r="T1513" s="223" t="s">
        <v>451</v>
      </c>
      <c r="U1513" s="261">
        <v>64</v>
      </c>
      <c r="V1513" s="86" t="s">
        <v>452</v>
      </c>
      <c r="W1513" s="223" t="s">
        <v>563</v>
      </c>
      <c r="X1513" s="225" t="s">
        <v>12064</v>
      </c>
      <c r="Y1513" s="262">
        <v>50500</v>
      </c>
      <c r="Z1513" s="226"/>
      <c r="AA1513" s="241">
        <f t="shared" si="11"/>
        <v>0</v>
      </c>
      <c r="AB1513" s="237" t="s">
        <v>12065</v>
      </c>
    </row>
    <row r="1514" spans="1:28" ht="15" customHeight="1">
      <c r="A1514" s="109">
        <v>1505</v>
      </c>
      <c r="B1514" s="222" t="str">
        <f t="shared" si="10"/>
        <v>Klik Disini</v>
      </c>
      <c r="C1514" s="223" t="s">
        <v>12066</v>
      </c>
      <c r="D1514" s="223"/>
      <c r="E1514" s="223" t="s">
        <v>12067</v>
      </c>
      <c r="F1514" s="223" t="s">
        <v>12068</v>
      </c>
      <c r="G1514" s="223" t="s">
        <v>12069</v>
      </c>
      <c r="H1514" s="223" t="s">
        <v>3912</v>
      </c>
      <c r="I1514" s="258" t="s">
        <v>446</v>
      </c>
      <c r="J1514" s="186" t="s">
        <v>367</v>
      </c>
      <c r="K1514" s="223"/>
      <c r="L1514" s="264"/>
      <c r="M1514" s="265"/>
      <c r="N1514" s="223" t="s">
        <v>449</v>
      </c>
      <c r="O1514" s="223" t="s">
        <v>3419</v>
      </c>
      <c r="P1514" s="260">
        <v>2009</v>
      </c>
      <c r="Q1514" s="260">
        <v>2018</v>
      </c>
      <c r="R1514" s="223" t="s">
        <v>3412</v>
      </c>
      <c r="S1514" s="223" t="s">
        <v>78</v>
      </c>
      <c r="T1514" s="223" t="s">
        <v>451</v>
      </c>
      <c r="U1514" s="261">
        <v>262</v>
      </c>
      <c r="V1514" s="86" t="s">
        <v>452</v>
      </c>
      <c r="W1514" s="223" t="s">
        <v>488</v>
      </c>
      <c r="X1514" s="225" t="s">
        <v>12070</v>
      </c>
      <c r="Y1514" s="262">
        <v>69000</v>
      </c>
      <c r="Z1514" s="226"/>
      <c r="AA1514" s="241">
        <f t="shared" si="11"/>
        <v>0</v>
      </c>
      <c r="AB1514" s="237" t="s">
        <v>12071</v>
      </c>
    </row>
    <row r="1515" spans="1:28" ht="15" customHeight="1">
      <c r="A1515" s="109">
        <v>1506</v>
      </c>
      <c r="B1515" s="222" t="str">
        <f t="shared" si="10"/>
        <v>Klik Disini</v>
      </c>
      <c r="C1515" s="223" t="s">
        <v>12072</v>
      </c>
      <c r="D1515" s="223"/>
      <c r="E1515" s="223" t="s">
        <v>12073</v>
      </c>
      <c r="F1515" s="223" t="s">
        <v>12074</v>
      </c>
      <c r="G1515" s="223" t="s">
        <v>12075</v>
      </c>
      <c r="H1515" s="223" t="s">
        <v>3912</v>
      </c>
      <c r="I1515" s="258" t="s">
        <v>446</v>
      </c>
      <c r="J1515" s="186" t="s">
        <v>367</v>
      </c>
      <c r="K1515" s="223"/>
      <c r="L1515" s="264"/>
      <c r="M1515" s="265"/>
      <c r="N1515" s="223" t="s">
        <v>449</v>
      </c>
      <c r="O1515" s="223" t="s">
        <v>3419</v>
      </c>
      <c r="P1515" s="260">
        <v>2018</v>
      </c>
      <c r="Q1515" s="260">
        <v>2018</v>
      </c>
      <c r="R1515" s="223" t="s">
        <v>3412</v>
      </c>
      <c r="S1515" s="223" t="s">
        <v>78</v>
      </c>
      <c r="T1515" s="223" t="s">
        <v>451</v>
      </c>
      <c r="U1515" s="261">
        <v>136</v>
      </c>
      <c r="V1515" s="86" t="s">
        <v>452</v>
      </c>
      <c r="W1515" s="223" t="s">
        <v>736</v>
      </c>
      <c r="X1515" s="225" t="s">
        <v>12076</v>
      </c>
      <c r="Y1515" s="262">
        <v>40000</v>
      </c>
      <c r="Z1515" s="226"/>
      <c r="AA1515" s="241">
        <f t="shared" si="11"/>
        <v>0</v>
      </c>
      <c r="AB1515" s="237" t="s">
        <v>12077</v>
      </c>
    </row>
    <row r="1516" spans="1:28" ht="15" customHeight="1">
      <c r="A1516" s="109">
        <v>1507</v>
      </c>
      <c r="B1516" s="222" t="str">
        <f t="shared" si="10"/>
        <v>Klik Disini</v>
      </c>
      <c r="C1516" s="223" t="s">
        <v>12078</v>
      </c>
      <c r="D1516" s="223"/>
      <c r="E1516" s="223" t="s">
        <v>12079</v>
      </c>
      <c r="F1516" s="223" t="s">
        <v>12080</v>
      </c>
      <c r="G1516" s="223" t="s">
        <v>12081</v>
      </c>
      <c r="H1516" s="223" t="s">
        <v>3912</v>
      </c>
      <c r="I1516" s="258" t="s">
        <v>446</v>
      </c>
      <c r="J1516" s="186" t="s">
        <v>367</v>
      </c>
      <c r="K1516" s="223"/>
      <c r="L1516" s="264"/>
      <c r="M1516" s="265"/>
      <c r="N1516" s="223" t="s">
        <v>449</v>
      </c>
      <c r="O1516" s="223" t="s">
        <v>3419</v>
      </c>
      <c r="P1516" s="260">
        <v>2007</v>
      </c>
      <c r="Q1516" s="260">
        <v>2018</v>
      </c>
      <c r="R1516" s="223" t="s">
        <v>3412</v>
      </c>
      <c r="S1516" s="223" t="s">
        <v>78</v>
      </c>
      <c r="T1516" s="223" t="s">
        <v>451</v>
      </c>
      <c r="U1516" s="261">
        <v>150</v>
      </c>
      <c r="V1516" s="86" t="s">
        <v>452</v>
      </c>
      <c r="W1516" s="223" t="s">
        <v>1529</v>
      </c>
      <c r="X1516" s="225" t="s">
        <v>12082</v>
      </c>
      <c r="Y1516" s="262">
        <v>97000</v>
      </c>
      <c r="Z1516" s="226"/>
      <c r="AA1516" s="241">
        <f t="shared" si="11"/>
        <v>0</v>
      </c>
      <c r="AB1516" s="237" t="s">
        <v>12083</v>
      </c>
    </row>
    <row r="1517" spans="1:28" ht="15" customHeight="1">
      <c r="A1517" s="109">
        <v>1508</v>
      </c>
      <c r="B1517" s="222" t="str">
        <f t="shared" si="10"/>
        <v>Klik Disini</v>
      </c>
      <c r="C1517" s="223" t="s">
        <v>12084</v>
      </c>
      <c r="D1517" s="223"/>
      <c r="E1517" s="223" t="s">
        <v>12085</v>
      </c>
      <c r="F1517" s="223" t="s">
        <v>12086</v>
      </c>
      <c r="G1517" s="223" t="s">
        <v>12087</v>
      </c>
      <c r="H1517" s="223" t="s">
        <v>5109</v>
      </c>
      <c r="I1517" s="258" t="s">
        <v>446</v>
      </c>
      <c r="J1517" s="186" t="s">
        <v>341</v>
      </c>
      <c r="K1517" s="223"/>
      <c r="L1517" s="264"/>
      <c r="M1517" s="265"/>
      <c r="N1517" s="223" t="s">
        <v>449</v>
      </c>
      <c r="O1517" s="223" t="s">
        <v>3419</v>
      </c>
      <c r="P1517" s="260">
        <v>1997</v>
      </c>
      <c r="Q1517" s="260">
        <v>2018</v>
      </c>
      <c r="R1517" s="223" t="s">
        <v>3412</v>
      </c>
      <c r="S1517" s="223" t="s">
        <v>78</v>
      </c>
      <c r="T1517" s="223" t="s">
        <v>451</v>
      </c>
      <c r="U1517" s="261">
        <v>81</v>
      </c>
      <c r="V1517" s="86" t="s">
        <v>452</v>
      </c>
      <c r="W1517" s="223" t="s">
        <v>1529</v>
      </c>
      <c r="X1517" s="225" t="s">
        <v>12088</v>
      </c>
      <c r="Y1517" s="262">
        <v>11500</v>
      </c>
      <c r="Z1517" s="226"/>
      <c r="AA1517" s="241">
        <f t="shared" si="11"/>
        <v>0</v>
      </c>
      <c r="AB1517" s="237" t="s">
        <v>12089</v>
      </c>
    </row>
    <row r="1518" spans="1:28" ht="15" customHeight="1">
      <c r="A1518" s="109">
        <v>1509</v>
      </c>
      <c r="B1518" s="222" t="str">
        <f t="shared" si="10"/>
        <v>Klik Disini</v>
      </c>
      <c r="C1518" s="223" t="s">
        <v>12090</v>
      </c>
      <c r="D1518" s="223"/>
      <c r="E1518" s="223" t="s">
        <v>10384</v>
      </c>
      <c r="F1518" s="223" t="s">
        <v>12091</v>
      </c>
      <c r="G1518" s="223" t="s">
        <v>12092</v>
      </c>
      <c r="H1518" s="223" t="s">
        <v>3912</v>
      </c>
      <c r="I1518" s="258" t="s">
        <v>446</v>
      </c>
      <c r="J1518" s="186" t="s">
        <v>367</v>
      </c>
      <c r="K1518" s="223"/>
      <c r="L1518" s="264"/>
      <c r="M1518" s="265"/>
      <c r="N1518" s="223" t="s">
        <v>449</v>
      </c>
      <c r="O1518" s="223" t="s">
        <v>3419</v>
      </c>
      <c r="P1518" s="260">
        <v>2006</v>
      </c>
      <c r="Q1518" s="260">
        <v>2018</v>
      </c>
      <c r="R1518" s="223" t="s">
        <v>3412</v>
      </c>
      <c r="S1518" s="223" t="s">
        <v>78</v>
      </c>
      <c r="T1518" s="223" t="s">
        <v>451</v>
      </c>
      <c r="U1518" s="261">
        <v>206</v>
      </c>
      <c r="V1518" s="86" t="s">
        <v>452</v>
      </c>
      <c r="W1518" s="223" t="s">
        <v>3460</v>
      </c>
      <c r="X1518" s="225" t="s">
        <v>12093</v>
      </c>
      <c r="Y1518" s="262">
        <v>70000</v>
      </c>
      <c r="Z1518" s="226"/>
      <c r="AA1518" s="241">
        <f t="shared" si="11"/>
        <v>0</v>
      </c>
      <c r="AB1518" s="237" t="s">
        <v>12094</v>
      </c>
    </row>
    <row r="1519" spans="1:28" ht="15" customHeight="1">
      <c r="A1519" s="109">
        <v>1510</v>
      </c>
      <c r="B1519" s="222" t="str">
        <f t="shared" si="10"/>
        <v>Klik Disini</v>
      </c>
      <c r="C1519" s="223" t="s">
        <v>12095</v>
      </c>
      <c r="D1519" s="223"/>
      <c r="E1519" s="223" t="s">
        <v>12096</v>
      </c>
      <c r="F1519" s="223" t="s">
        <v>12097</v>
      </c>
      <c r="G1519" s="223" t="s">
        <v>12098</v>
      </c>
      <c r="H1519" s="223" t="s">
        <v>3912</v>
      </c>
      <c r="I1519" s="258" t="s">
        <v>446</v>
      </c>
      <c r="J1519" s="186" t="s">
        <v>367</v>
      </c>
      <c r="K1519" s="223"/>
      <c r="L1519" s="264"/>
      <c r="M1519" s="265"/>
      <c r="N1519" s="223" t="s">
        <v>449</v>
      </c>
      <c r="O1519" s="223" t="s">
        <v>3419</v>
      </c>
      <c r="P1519" s="260">
        <v>2009</v>
      </c>
      <c r="Q1519" s="260">
        <v>2018</v>
      </c>
      <c r="R1519" s="223" t="s">
        <v>3412</v>
      </c>
      <c r="S1519" s="223" t="s">
        <v>78</v>
      </c>
      <c r="T1519" s="223" t="s">
        <v>451</v>
      </c>
      <c r="U1519" s="261">
        <v>133</v>
      </c>
      <c r="V1519" s="86" t="s">
        <v>452</v>
      </c>
      <c r="W1519" s="223" t="s">
        <v>685</v>
      </c>
      <c r="X1519" s="225" t="s">
        <v>12099</v>
      </c>
      <c r="Y1519" s="262">
        <v>64500</v>
      </c>
      <c r="Z1519" s="226"/>
      <c r="AA1519" s="241">
        <f t="shared" si="11"/>
        <v>0</v>
      </c>
      <c r="AB1519" s="237" t="s">
        <v>12100</v>
      </c>
    </row>
    <row r="1520" spans="1:28" ht="15" customHeight="1">
      <c r="A1520" s="109">
        <v>1511</v>
      </c>
      <c r="B1520" s="222" t="str">
        <f t="shared" si="10"/>
        <v>Klik Disini</v>
      </c>
      <c r="C1520" s="223" t="s">
        <v>12101</v>
      </c>
      <c r="D1520" s="223"/>
      <c r="E1520" s="223" t="s">
        <v>3529</v>
      </c>
      <c r="F1520" s="223" t="s">
        <v>12102</v>
      </c>
      <c r="G1520" s="223" t="s">
        <v>12103</v>
      </c>
      <c r="H1520" s="223" t="s">
        <v>3532</v>
      </c>
      <c r="I1520" s="258" t="s">
        <v>446</v>
      </c>
      <c r="J1520" s="186" t="s">
        <v>345</v>
      </c>
      <c r="K1520" s="223"/>
      <c r="L1520" s="264"/>
      <c r="M1520" s="265"/>
      <c r="N1520" s="223" t="s">
        <v>449</v>
      </c>
      <c r="O1520" s="223" t="s">
        <v>3419</v>
      </c>
      <c r="P1520" s="260">
        <v>2005</v>
      </c>
      <c r="Q1520" s="260">
        <v>2018</v>
      </c>
      <c r="R1520" s="223" t="s">
        <v>3412</v>
      </c>
      <c r="S1520" s="223" t="s">
        <v>78</v>
      </c>
      <c r="T1520" s="223" t="s">
        <v>451</v>
      </c>
      <c r="U1520" s="261">
        <v>320</v>
      </c>
      <c r="V1520" s="86" t="s">
        <v>452</v>
      </c>
      <c r="W1520" s="223" t="s">
        <v>843</v>
      </c>
      <c r="X1520" s="225" t="s">
        <v>12104</v>
      </c>
      <c r="Y1520" s="262">
        <v>92500</v>
      </c>
      <c r="Z1520" s="226"/>
      <c r="AA1520" s="241">
        <f t="shared" si="11"/>
        <v>0</v>
      </c>
      <c r="AB1520" s="237" t="s">
        <v>12105</v>
      </c>
    </row>
    <row r="1521" spans="1:28" ht="15" customHeight="1">
      <c r="A1521" s="109">
        <v>1512</v>
      </c>
      <c r="B1521" s="222" t="str">
        <f t="shared" si="10"/>
        <v>Klik Disini</v>
      </c>
      <c r="C1521" s="223" t="s">
        <v>12106</v>
      </c>
      <c r="D1521" s="223"/>
      <c r="E1521" s="223" t="s">
        <v>7616</v>
      </c>
      <c r="F1521" s="223" t="s">
        <v>12107</v>
      </c>
      <c r="G1521" s="223" t="s">
        <v>12108</v>
      </c>
      <c r="H1521" s="223" t="s">
        <v>630</v>
      </c>
      <c r="I1521" s="258" t="s">
        <v>581</v>
      </c>
      <c r="J1521" s="186" t="s">
        <v>271</v>
      </c>
      <c r="K1521" s="264"/>
      <c r="L1521" s="264"/>
      <c r="M1521" s="265"/>
      <c r="N1521" s="223" t="s">
        <v>449</v>
      </c>
      <c r="O1521" s="223" t="s">
        <v>3419</v>
      </c>
      <c r="P1521" s="260">
        <v>2008</v>
      </c>
      <c r="Q1521" s="260">
        <v>2018</v>
      </c>
      <c r="R1521" s="223" t="s">
        <v>6981</v>
      </c>
      <c r="S1521" s="223" t="s">
        <v>78</v>
      </c>
      <c r="T1521" s="223" t="s">
        <v>451</v>
      </c>
      <c r="U1521" s="261">
        <v>29</v>
      </c>
      <c r="V1521" s="86" t="s">
        <v>452</v>
      </c>
      <c r="W1521" s="223" t="s">
        <v>6258</v>
      </c>
      <c r="X1521" s="225" t="s">
        <v>12109</v>
      </c>
      <c r="Y1521" s="262">
        <v>45000</v>
      </c>
      <c r="Z1521" s="226"/>
      <c r="AA1521" s="241">
        <f t="shared" si="11"/>
        <v>0</v>
      </c>
      <c r="AB1521" s="237" t="s">
        <v>12110</v>
      </c>
    </row>
    <row r="1522" spans="1:28" ht="15" customHeight="1">
      <c r="A1522" s="109">
        <v>1513</v>
      </c>
      <c r="B1522" s="222" t="str">
        <f t="shared" si="10"/>
        <v>Klik Disini</v>
      </c>
      <c r="C1522" s="223" t="s">
        <v>12111</v>
      </c>
      <c r="D1522" s="223"/>
      <c r="E1522" s="223" t="s">
        <v>12112</v>
      </c>
      <c r="F1522" s="223" t="s">
        <v>12113</v>
      </c>
      <c r="G1522" s="223" t="s">
        <v>12114</v>
      </c>
      <c r="H1522" s="223" t="s">
        <v>3912</v>
      </c>
      <c r="I1522" s="258" t="s">
        <v>446</v>
      </c>
      <c r="J1522" s="186" t="s">
        <v>367</v>
      </c>
      <c r="K1522" s="223"/>
      <c r="L1522" s="264"/>
      <c r="M1522" s="265"/>
      <c r="N1522" s="223" t="s">
        <v>449</v>
      </c>
      <c r="O1522" s="223" t="s">
        <v>3419</v>
      </c>
      <c r="P1522" s="260">
        <v>2008</v>
      </c>
      <c r="Q1522" s="260">
        <v>2018</v>
      </c>
      <c r="R1522" s="223" t="s">
        <v>3412</v>
      </c>
      <c r="S1522" s="223" t="s">
        <v>78</v>
      </c>
      <c r="T1522" s="223" t="s">
        <v>451</v>
      </c>
      <c r="U1522" s="261">
        <v>102</v>
      </c>
      <c r="V1522" s="86" t="s">
        <v>452</v>
      </c>
      <c r="W1522" s="223" t="s">
        <v>7239</v>
      </c>
      <c r="X1522" s="225" t="s">
        <v>12115</v>
      </c>
      <c r="Y1522" s="262">
        <v>50500</v>
      </c>
      <c r="Z1522" s="226"/>
      <c r="AA1522" s="241">
        <f t="shared" si="11"/>
        <v>0</v>
      </c>
      <c r="AB1522" s="237" t="s">
        <v>12116</v>
      </c>
    </row>
    <row r="1523" spans="1:28" ht="15" customHeight="1">
      <c r="A1523" s="109">
        <v>1514</v>
      </c>
      <c r="B1523" s="222" t="str">
        <f t="shared" si="10"/>
        <v>Klik Disini</v>
      </c>
      <c r="C1523" s="223" t="s">
        <v>12117</v>
      </c>
      <c r="D1523" s="223"/>
      <c r="E1523" s="223" t="s">
        <v>12118</v>
      </c>
      <c r="F1523" s="223" t="s">
        <v>12119</v>
      </c>
      <c r="G1523" s="223" t="s">
        <v>12120</v>
      </c>
      <c r="H1523" s="223" t="s">
        <v>3473</v>
      </c>
      <c r="I1523" s="258" t="s">
        <v>446</v>
      </c>
      <c r="J1523" s="186" t="s">
        <v>345</v>
      </c>
      <c r="K1523" s="223"/>
      <c r="L1523" s="264"/>
      <c r="M1523" s="265"/>
      <c r="N1523" s="223" t="s">
        <v>449</v>
      </c>
      <c r="O1523" s="223" t="s">
        <v>3419</v>
      </c>
      <c r="P1523" s="260">
        <v>2005</v>
      </c>
      <c r="Q1523" s="260">
        <v>2018</v>
      </c>
      <c r="R1523" s="223" t="s">
        <v>3412</v>
      </c>
      <c r="S1523" s="223" t="s">
        <v>78</v>
      </c>
      <c r="T1523" s="223" t="s">
        <v>451</v>
      </c>
      <c r="U1523" s="261">
        <v>137</v>
      </c>
      <c r="V1523" s="86" t="s">
        <v>452</v>
      </c>
      <c r="W1523" s="223" t="s">
        <v>11628</v>
      </c>
      <c r="X1523" s="225" t="s">
        <v>12121</v>
      </c>
      <c r="Y1523" s="262">
        <v>59000</v>
      </c>
      <c r="Z1523" s="226"/>
      <c r="AA1523" s="241">
        <f t="shared" si="11"/>
        <v>0</v>
      </c>
      <c r="AB1523" s="237" t="s">
        <v>12122</v>
      </c>
    </row>
    <row r="1524" spans="1:28" ht="15" customHeight="1">
      <c r="A1524" s="109">
        <v>1515</v>
      </c>
      <c r="B1524" s="222" t="str">
        <f t="shared" si="10"/>
        <v>Klik Disini</v>
      </c>
      <c r="C1524" s="223" t="s">
        <v>12123</v>
      </c>
      <c r="D1524" s="223"/>
      <c r="E1524" s="223" t="s">
        <v>7616</v>
      </c>
      <c r="F1524" s="223" t="s">
        <v>12124</v>
      </c>
      <c r="G1524" s="223" t="s">
        <v>12125</v>
      </c>
      <c r="H1524" s="223" t="s">
        <v>630</v>
      </c>
      <c r="I1524" s="258" t="s">
        <v>581</v>
      </c>
      <c r="J1524" s="186" t="s">
        <v>271</v>
      </c>
      <c r="K1524" s="264"/>
      <c r="L1524" s="264"/>
      <c r="M1524" s="265"/>
      <c r="N1524" s="223" t="s">
        <v>449</v>
      </c>
      <c r="O1524" s="223" t="s">
        <v>3419</v>
      </c>
      <c r="P1524" s="260">
        <v>2008</v>
      </c>
      <c r="Q1524" s="260">
        <v>2018</v>
      </c>
      <c r="R1524" s="223" t="s">
        <v>6981</v>
      </c>
      <c r="S1524" s="223" t="s">
        <v>78</v>
      </c>
      <c r="T1524" s="223" t="s">
        <v>451</v>
      </c>
      <c r="U1524" s="261">
        <v>25</v>
      </c>
      <c r="V1524" s="86" t="s">
        <v>452</v>
      </c>
      <c r="W1524" s="223" t="s">
        <v>7364</v>
      </c>
      <c r="X1524" s="225" t="s">
        <v>12126</v>
      </c>
      <c r="Y1524" s="262">
        <v>36500</v>
      </c>
      <c r="Z1524" s="226"/>
      <c r="AA1524" s="241">
        <f t="shared" si="11"/>
        <v>0</v>
      </c>
      <c r="AB1524" s="237" t="s">
        <v>12127</v>
      </c>
    </row>
    <row r="1525" spans="1:28" ht="15" customHeight="1">
      <c r="A1525" s="109">
        <v>1516</v>
      </c>
      <c r="B1525" s="222" t="str">
        <f t="shared" si="10"/>
        <v>Klik Disini</v>
      </c>
      <c r="C1525" s="223" t="s">
        <v>12128</v>
      </c>
      <c r="D1525" s="223"/>
      <c r="E1525" s="223" t="s">
        <v>12129</v>
      </c>
      <c r="F1525" s="223" t="s">
        <v>12130</v>
      </c>
      <c r="G1525" s="223" t="s">
        <v>12131</v>
      </c>
      <c r="H1525" s="223" t="s">
        <v>3473</v>
      </c>
      <c r="I1525" s="258" t="s">
        <v>446</v>
      </c>
      <c r="J1525" s="186" t="s">
        <v>345</v>
      </c>
      <c r="K1525" s="223"/>
      <c r="L1525" s="264"/>
      <c r="M1525" s="265"/>
      <c r="N1525" s="223" t="s">
        <v>449</v>
      </c>
      <c r="O1525" s="223" t="s">
        <v>3419</v>
      </c>
      <c r="P1525" s="260">
        <v>2006</v>
      </c>
      <c r="Q1525" s="260">
        <v>2018</v>
      </c>
      <c r="R1525" s="223" t="s">
        <v>3412</v>
      </c>
      <c r="S1525" s="223" t="s">
        <v>78</v>
      </c>
      <c r="T1525" s="223" t="s">
        <v>451</v>
      </c>
      <c r="U1525" s="261">
        <v>114</v>
      </c>
      <c r="V1525" s="86" t="s">
        <v>452</v>
      </c>
      <c r="W1525" s="223" t="s">
        <v>8299</v>
      </c>
      <c r="X1525" s="225" t="s">
        <v>12132</v>
      </c>
      <c r="Y1525" s="262">
        <v>53500</v>
      </c>
      <c r="Z1525" s="226"/>
      <c r="AA1525" s="241">
        <f t="shared" si="11"/>
        <v>0</v>
      </c>
      <c r="AB1525" s="237" t="s">
        <v>12133</v>
      </c>
    </row>
    <row r="1526" spans="1:28" ht="15" customHeight="1">
      <c r="A1526" s="109">
        <v>1517</v>
      </c>
      <c r="B1526" s="222" t="str">
        <f t="shared" si="10"/>
        <v>Klik Disini</v>
      </c>
      <c r="C1526" s="223" t="s">
        <v>12134</v>
      </c>
      <c r="D1526" s="223"/>
      <c r="E1526" s="223" t="s">
        <v>7616</v>
      </c>
      <c r="F1526" s="223" t="s">
        <v>12135</v>
      </c>
      <c r="G1526" s="223" t="s">
        <v>12136</v>
      </c>
      <c r="H1526" s="223" t="s">
        <v>630</v>
      </c>
      <c r="I1526" s="258" t="s">
        <v>581</v>
      </c>
      <c r="J1526" s="186" t="s">
        <v>271</v>
      </c>
      <c r="K1526" s="223"/>
      <c r="L1526" s="264"/>
      <c r="M1526" s="265"/>
      <c r="N1526" s="223" t="s">
        <v>449</v>
      </c>
      <c r="O1526" s="223" t="s">
        <v>3419</v>
      </c>
      <c r="P1526" s="260">
        <v>2008</v>
      </c>
      <c r="Q1526" s="260">
        <v>2018</v>
      </c>
      <c r="R1526" s="223" t="s">
        <v>6981</v>
      </c>
      <c r="S1526" s="223" t="s">
        <v>78</v>
      </c>
      <c r="T1526" s="223" t="s">
        <v>451</v>
      </c>
      <c r="U1526" s="261">
        <v>25</v>
      </c>
      <c r="V1526" s="86" t="s">
        <v>452</v>
      </c>
      <c r="W1526" s="223" t="s">
        <v>3741</v>
      </c>
      <c r="X1526" s="225" t="s">
        <v>12137</v>
      </c>
      <c r="Y1526" s="262">
        <v>36500</v>
      </c>
      <c r="Z1526" s="226"/>
      <c r="AA1526" s="241">
        <f t="shared" si="11"/>
        <v>0</v>
      </c>
      <c r="AB1526" s="237" t="s">
        <v>12138</v>
      </c>
    </row>
    <row r="1527" spans="1:28" ht="15" customHeight="1">
      <c r="A1527" s="109">
        <v>1518</v>
      </c>
      <c r="B1527" s="222" t="str">
        <f t="shared" si="10"/>
        <v>Klik Disini</v>
      </c>
      <c r="C1527" s="223" t="s">
        <v>12139</v>
      </c>
      <c r="D1527" s="223"/>
      <c r="E1527" s="223" t="s">
        <v>3443</v>
      </c>
      <c r="F1527" s="223" t="s">
        <v>12140</v>
      </c>
      <c r="G1527" s="223" t="s">
        <v>12141</v>
      </c>
      <c r="H1527" s="223" t="s">
        <v>7741</v>
      </c>
      <c r="I1527" s="258" t="s">
        <v>446</v>
      </c>
      <c r="J1527" s="186" t="s">
        <v>353</v>
      </c>
      <c r="K1527" s="223"/>
      <c r="L1527" s="264"/>
      <c r="M1527" s="265"/>
      <c r="N1527" s="223" t="s">
        <v>449</v>
      </c>
      <c r="O1527" s="223" t="s">
        <v>3419</v>
      </c>
      <c r="P1527" s="260">
        <v>2011</v>
      </c>
      <c r="Q1527" s="260">
        <v>2018</v>
      </c>
      <c r="R1527" s="223" t="s">
        <v>3412</v>
      </c>
      <c r="S1527" s="223" t="s">
        <v>78</v>
      </c>
      <c r="T1527" s="223" t="s">
        <v>451</v>
      </c>
      <c r="U1527" s="261">
        <v>155</v>
      </c>
      <c r="V1527" s="86" t="s">
        <v>452</v>
      </c>
      <c r="W1527" s="223" t="s">
        <v>611</v>
      </c>
      <c r="X1527" s="225" t="s">
        <v>12142</v>
      </c>
      <c r="Y1527" s="262">
        <v>38000</v>
      </c>
      <c r="Z1527" s="226"/>
      <c r="AA1527" s="241">
        <f t="shared" si="11"/>
        <v>0</v>
      </c>
      <c r="AB1527" s="237" t="s">
        <v>12143</v>
      </c>
    </row>
    <row r="1528" spans="1:28" ht="15" customHeight="1">
      <c r="A1528" s="109">
        <v>1519</v>
      </c>
      <c r="B1528" s="222" t="str">
        <f t="shared" si="10"/>
        <v>Klik Disini</v>
      </c>
      <c r="C1528" s="223" t="s">
        <v>12144</v>
      </c>
      <c r="D1528" s="223"/>
      <c r="E1528" s="223" t="s">
        <v>12145</v>
      </c>
      <c r="F1528" s="223" t="s">
        <v>12146</v>
      </c>
      <c r="G1528" s="223" t="s">
        <v>12147</v>
      </c>
      <c r="H1528" s="223" t="s">
        <v>3473</v>
      </c>
      <c r="I1528" s="258" t="s">
        <v>446</v>
      </c>
      <c r="J1528" s="186" t="s">
        <v>345</v>
      </c>
      <c r="K1528" s="223"/>
      <c r="L1528" s="264"/>
      <c r="M1528" s="265"/>
      <c r="N1528" s="223" t="s">
        <v>449</v>
      </c>
      <c r="O1528" s="223" t="s">
        <v>3419</v>
      </c>
      <c r="P1528" s="260">
        <v>1992</v>
      </c>
      <c r="Q1528" s="260">
        <v>2018</v>
      </c>
      <c r="R1528" s="223" t="s">
        <v>3412</v>
      </c>
      <c r="S1528" s="223" t="s">
        <v>78</v>
      </c>
      <c r="T1528" s="223" t="s">
        <v>451</v>
      </c>
      <c r="U1528" s="261">
        <v>340</v>
      </c>
      <c r="V1528" s="86" t="s">
        <v>452</v>
      </c>
      <c r="W1528" s="223" t="s">
        <v>1161</v>
      </c>
      <c r="X1528" s="225" t="s">
        <v>12148</v>
      </c>
      <c r="Y1528" s="262">
        <v>50500</v>
      </c>
      <c r="Z1528" s="226"/>
      <c r="AA1528" s="241">
        <f t="shared" si="11"/>
        <v>0</v>
      </c>
      <c r="AB1528" s="237" t="s">
        <v>12149</v>
      </c>
    </row>
    <row r="1529" spans="1:28" ht="15" customHeight="1">
      <c r="A1529" s="109">
        <v>1520</v>
      </c>
      <c r="B1529" s="222" t="str">
        <f t="shared" si="10"/>
        <v>Klik Disini</v>
      </c>
      <c r="C1529" s="223" t="s">
        <v>12150</v>
      </c>
      <c r="D1529" s="223"/>
      <c r="E1529" s="223" t="s">
        <v>10576</v>
      </c>
      <c r="F1529" s="223" t="s">
        <v>12151</v>
      </c>
      <c r="G1529" s="223" t="s">
        <v>12152</v>
      </c>
      <c r="H1529" s="223" t="s">
        <v>3912</v>
      </c>
      <c r="I1529" s="258" t="s">
        <v>446</v>
      </c>
      <c r="J1529" s="186" t="s">
        <v>367</v>
      </c>
      <c r="K1529" s="223"/>
      <c r="L1529" s="264"/>
      <c r="M1529" s="265"/>
      <c r="N1529" s="223" t="s">
        <v>449</v>
      </c>
      <c r="O1529" s="223" t="s">
        <v>3419</v>
      </c>
      <c r="P1529" s="260">
        <v>2015</v>
      </c>
      <c r="Q1529" s="260">
        <v>2018</v>
      </c>
      <c r="R1529" s="223" t="s">
        <v>3412</v>
      </c>
      <c r="S1529" s="223" t="s">
        <v>78</v>
      </c>
      <c r="T1529" s="223" t="s">
        <v>451</v>
      </c>
      <c r="U1529" s="261">
        <v>360</v>
      </c>
      <c r="V1529" s="86" t="s">
        <v>452</v>
      </c>
      <c r="W1529" s="223" t="s">
        <v>975</v>
      </c>
      <c r="X1529" s="225" t="s">
        <v>12153</v>
      </c>
      <c r="Y1529" s="262">
        <v>83000</v>
      </c>
      <c r="Z1529" s="226"/>
      <c r="AA1529" s="241">
        <f t="shared" si="11"/>
        <v>0</v>
      </c>
      <c r="AB1529" s="237" t="s">
        <v>12154</v>
      </c>
    </row>
    <row r="1530" spans="1:28" ht="15" customHeight="1">
      <c r="A1530" s="109">
        <v>1521</v>
      </c>
      <c r="B1530" s="222" t="str">
        <f t="shared" si="10"/>
        <v>Klik Disini</v>
      </c>
      <c r="C1530" s="223" t="s">
        <v>12155</v>
      </c>
      <c r="D1530" s="223"/>
      <c r="E1530" s="223" t="s">
        <v>12156</v>
      </c>
      <c r="F1530" s="223" t="s">
        <v>12157</v>
      </c>
      <c r="G1530" s="223" t="s">
        <v>12158</v>
      </c>
      <c r="H1530" s="223" t="s">
        <v>841</v>
      </c>
      <c r="I1530" s="258" t="s">
        <v>446</v>
      </c>
      <c r="J1530" s="186" t="s">
        <v>355</v>
      </c>
      <c r="K1530" s="223"/>
      <c r="L1530" s="264"/>
      <c r="M1530" s="265"/>
      <c r="N1530" s="223" t="s">
        <v>449</v>
      </c>
      <c r="O1530" s="223" t="s">
        <v>3419</v>
      </c>
      <c r="P1530" s="260">
        <v>2014</v>
      </c>
      <c r="Q1530" s="260">
        <v>2018</v>
      </c>
      <c r="R1530" s="223" t="s">
        <v>3412</v>
      </c>
      <c r="S1530" s="223" t="s">
        <v>78</v>
      </c>
      <c r="T1530" s="223" t="s">
        <v>451</v>
      </c>
      <c r="U1530" s="261">
        <v>94</v>
      </c>
      <c r="V1530" s="86" t="s">
        <v>452</v>
      </c>
      <c r="W1530" s="223" t="s">
        <v>4598</v>
      </c>
      <c r="X1530" s="225" t="s">
        <v>12159</v>
      </c>
      <c r="Y1530" s="262">
        <v>34000</v>
      </c>
      <c r="Z1530" s="226"/>
      <c r="AA1530" s="241">
        <f t="shared" si="11"/>
        <v>0</v>
      </c>
      <c r="AB1530" s="237" t="s">
        <v>12160</v>
      </c>
    </row>
    <row r="1531" spans="1:28" ht="15" customHeight="1">
      <c r="A1531" s="109">
        <v>1522</v>
      </c>
      <c r="B1531" s="222" t="str">
        <f t="shared" si="10"/>
        <v>Klik Disini</v>
      </c>
      <c r="C1531" s="223" t="s">
        <v>12161</v>
      </c>
      <c r="D1531" s="223"/>
      <c r="E1531" s="223" t="s">
        <v>12162</v>
      </c>
      <c r="F1531" s="223" t="s">
        <v>12163</v>
      </c>
      <c r="G1531" s="223" t="s">
        <v>12164</v>
      </c>
      <c r="H1531" s="223" t="s">
        <v>3912</v>
      </c>
      <c r="I1531" s="258" t="s">
        <v>446</v>
      </c>
      <c r="J1531" s="186" t="s">
        <v>367</v>
      </c>
      <c r="K1531" s="223"/>
      <c r="L1531" s="264"/>
      <c r="M1531" s="265"/>
      <c r="N1531" s="223" t="s">
        <v>449</v>
      </c>
      <c r="O1531" s="223" t="s">
        <v>3419</v>
      </c>
      <c r="P1531" s="260">
        <v>2012</v>
      </c>
      <c r="Q1531" s="260">
        <v>2018</v>
      </c>
      <c r="R1531" s="223" t="s">
        <v>3412</v>
      </c>
      <c r="S1531" s="223" t="s">
        <v>78</v>
      </c>
      <c r="T1531" s="223" t="s">
        <v>451</v>
      </c>
      <c r="U1531" s="261">
        <v>136</v>
      </c>
      <c r="V1531" s="86" t="s">
        <v>452</v>
      </c>
      <c r="W1531" s="223" t="s">
        <v>5324</v>
      </c>
      <c r="X1531" s="225" t="s">
        <v>12165</v>
      </c>
      <c r="Y1531" s="262">
        <v>44500</v>
      </c>
      <c r="Z1531" s="226"/>
      <c r="AA1531" s="241">
        <f t="shared" si="11"/>
        <v>0</v>
      </c>
      <c r="AB1531" s="237" t="s">
        <v>12166</v>
      </c>
    </row>
    <row r="1532" spans="1:28" ht="15" customHeight="1">
      <c r="A1532" s="109">
        <v>1523</v>
      </c>
      <c r="B1532" s="222" t="str">
        <f t="shared" si="10"/>
        <v>Klik Disini</v>
      </c>
      <c r="C1532" s="223" t="s">
        <v>12167</v>
      </c>
      <c r="D1532" s="223"/>
      <c r="E1532" s="223" t="s">
        <v>5243</v>
      </c>
      <c r="F1532" s="223" t="s">
        <v>12168</v>
      </c>
      <c r="G1532" s="223" t="s">
        <v>12169</v>
      </c>
      <c r="H1532" s="223" t="s">
        <v>841</v>
      </c>
      <c r="I1532" s="258" t="s">
        <v>446</v>
      </c>
      <c r="J1532" s="186" t="s">
        <v>355</v>
      </c>
      <c r="K1532" s="223"/>
      <c r="L1532" s="264"/>
      <c r="M1532" s="265"/>
      <c r="N1532" s="223" t="s">
        <v>449</v>
      </c>
      <c r="O1532" s="223" t="s">
        <v>3419</v>
      </c>
      <c r="P1532" s="260">
        <v>2012</v>
      </c>
      <c r="Q1532" s="260">
        <v>2018</v>
      </c>
      <c r="R1532" s="223" t="s">
        <v>3412</v>
      </c>
      <c r="S1532" s="223" t="s">
        <v>78</v>
      </c>
      <c r="T1532" s="223" t="s">
        <v>451</v>
      </c>
      <c r="U1532" s="261">
        <v>272</v>
      </c>
      <c r="V1532" s="86" t="s">
        <v>452</v>
      </c>
      <c r="W1532" s="223" t="s">
        <v>12170</v>
      </c>
      <c r="X1532" s="225" t="s">
        <v>12171</v>
      </c>
      <c r="Y1532" s="262">
        <v>84500</v>
      </c>
      <c r="Z1532" s="226"/>
      <c r="AA1532" s="241">
        <f t="shared" si="11"/>
        <v>0</v>
      </c>
      <c r="AB1532" s="237" t="s">
        <v>12172</v>
      </c>
    </row>
    <row r="1533" spans="1:28" ht="15" customHeight="1">
      <c r="A1533" s="109">
        <v>1524</v>
      </c>
      <c r="B1533" s="222" t="str">
        <f t="shared" si="10"/>
        <v>Klik Disini</v>
      </c>
      <c r="C1533" s="223" t="s">
        <v>12173</v>
      </c>
      <c r="D1533" s="223"/>
      <c r="E1533" s="223" t="s">
        <v>12174</v>
      </c>
      <c r="F1533" s="223" t="s">
        <v>12175</v>
      </c>
      <c r="G1533" s="223" t="s">
        <v>12176</v>
      </c>
      <c r="H1533" s="223" t="s">
        <v>3912</v>
      </c>
      <c r="I1533" s="258" t="s">
        <v>446</v>
      </c>
      <c r="J1533" s="186" t="s">
        <v>367</v>
      </c>
      <c r="K1533" s="223"/>
      <c r="L1533" s="264"/>
      <c r="M1533" s="265"/>
      <c r="N1533" s="223" t="s">
        <v>449</v>
      </c>
      <c r="O1533" s="223" t="s">
        <v>3419</v>
      </c>
      <c r="P1533" s="260">
        <v>2007</v>
      </c>
      <c r="Q1533" s="260">
        <v>2018</v>
      </c>
      <c r="R1533" s="223" t="s">
        <v>3412</v>
      </c>
      <c r="S1533" s="223" t="s">
        <v>78</v>
      </c>
      <c r="T1533" s="223" t="s">
        <v>451</v>
      </c>
      <c r="U1533" s="261">
        <v>160</v>
      </c>
      <c r="V1533" s="86" t="s">
        <v>452</v>
      </c>
      <c r="W1533" s="223" t="s">
        <v>1555</v>
      </c>
      <c r="X1533" s="225" t="s">
        <v>12177</v>
      </c>
      <c r="Y1533" s="262">
        <v>70000</v>
      </c>
      <c r="Z1533" s="226"/>
      <c r="AA1533" s="241">
        <f t="shared" si="11"/>
        <v>0</v>
      </c>
      <c r="AB1533" s="237" t="s">
        <v>12178</v>
      </c>
    </row>
    <row r="1534" spans="1:28" ht="15" customHeight="1">
      <c r="A1534" s="109">
        <v>1525</v>
      </c>
      <c r="B1534" s="222" t="str">
        <f t="shared" si="10"/>
        <v>Klik Disini</v>
      </c>
      <c r="C1534" s="223" t="s">
        <v>12179</v>
      </c>
      <c r="D1534" s="223"/>
      <c r="E1534" s="223" t="s">
        <v>3934</v>
      </c>
      <c r="F1534" s="223" t="s">
        <v>12180</v>
      </c>
      <c r="G1534" s="223" t="s">
        <v>12181</v>
      </c>
      <c r="H1534" s="223" t="s">
        <v>3912</v>
      </c>
      <c r="I1534" s="258" t="s">
        <v>446</v>
      </c>
      <c r="J1534" s="186" t="s">
        <v>367</v>
      </c>
      <c r="K1534" s="223"/>
      <c r="L1534" s="264"/>
      <c r="M1534" s="265"/>
      <c r="N1534" s="223" t="s">
        <v>449</v>
      </c>
      <c r="O1534" s="223" t="s">
        <v>3419</v>
      </c>
      <c r="P1534" s="260">
        <v>2009</v>
      </c>
      <c r="Q1534" s="260">
        <v>2018</v>
      </c>
      <c r="R1534" s="223" t="s">
        <v>3412</v>
      </c>
      <c r="S1534" s="223" t="s">
        <v>78</v>
      </c>
      <c r="T1534" s="223" t="s">
        <v>451</v>
      </c>
      <c r="U1534" s="261">
        <v>144</v>
      </c>
      <c r="V1534" s="86" t="s">
        <v>452</v>
      </c>
      <c r="W1534" s="223" t="s">
        <v>8383</v>
      </c>
      <c r="X1534" s="225" t="s">
        <v>12182</v>
      </c>
      <c r="Y1534" s="262">
        <v>59000</v>
      </c>
      <c r="Z1534" s="226"/>
      <c r="AA1534" s="241">
        <f t="shared" si="11"/>
        <v>0</v>
      </c>
      <c r="AB1534" s="237" t="s">
        <v>12183</v>
      </c>
    </row>
    <row r="1535" spans="1:28" ht="15" customHeight="1">
      <c r="A1535" s="109">
        <v>1526</v>
      </c>
      <c r="B1535" s="222" t="str">
        <f t="shared" si="10"/>
        <v>Klik Disini</v>
      </c>
      <c r="C1535" s="223" t="s">
        <v>12184</v>
      </c>
      <c r="D1535" s="223"/>
      <c r="E1535" s="223" t="s">
        <v>3529</v>
      </c>
      <c r="F1535" s="223" t="s">
        <v>12185</v>
      </c>
      <c r="G1535" s="223" t="s">
        <v>12186</v>
      </c>
      <c r="H1535" s="223" t="s">
        <v>3532</v>
      </c>
      <c r="I1535" s="258" t="s">
        <v>446</v>
      </c>
      <c r="J1535" s="186" t="s">
        <v>345</v>
      </c>
      <c r="K1535" s="223"/>
      <c r="L1535" s="264"/>
      <c r="M1535" s="265"/>
      <c r="N1535" s="223" t="s">
        <v>449</v>
      </c>
      <c r="O1535" s="223" t="s">
        <v>3419</v>
      </c>
      <c r="P1535" s="260">
        <v>2010</v>
      </c>
      <c r="Q1535" s="260">
        <v>2018</v>
      </c>
      <c r="R1535" s="223" t="s">
        <v>3412</v>
      </c>
      <c r="S1535" s="223" t="s">
        <v>78</v>
      </c>
      <c r="T1535" s="223" t="s">
        <v>451</v>
      </c>
      <c r="U1535" s="261">
        <v>262</v>
      </c>
      <c r="V1535" s="86" t="s">
        <v>452</v>
      </c>
      <c r="W1535" s="223" t="s">
        <v>5313</v>
      </c>
      <c r="X1535" s="225" t="s">
        <v>12187</v>
      </c>
      <c r="Y1535" s="262">
        <v>92500</v>
      </c>
      <c r="Z1535" s="226"/>
      <c r="AA1535" s="241">
        <f t="shared" si="11"/>
        <v>0</v>
      </c>
      <c r="AB1535" s="237" t="s">
        <v>12188</v>
      </c>
    </row>
    <row r="1536" spans="1:28" ht="15" customHeight="1">
      <c r="A1536" s="109">
        <v>1527</v>
      </c>
      <c r="B1536" s="222" t="str">
        <f t="shared" si="10"/>
        <v>Klik Disini</v>
      </c>
      <c r="C1536" s="223" t="s">
        <v>12189</v>
      </c>
      <c r="D1536" s="223"/>
      <c r="E1536" s="223" t="s">
        <v>3529</v>
      </c>
      <c r="F1536" s="223" t="s">
        <v>12190</v>
      </c>
      <c r="G1536" s="223" t="s">
        <v>12191</v>
      </c>
      <c r="H1536" s="223" t="s">
        <v>3473</v>
      </c>
      <c r="I1536" s="258" t="s">
        <v>446</v>
      </c>
      <c r="J1536" s="186" t="s">
        <v>345</v>
      </c>
      <c r="K1536" s="264"/>
      <c r="L1536" s="264"/>
      <c r="M1536" s="265"/>
      <c r="N1536" s="223" t="s">
        <v>449</v>
      </c>
      <c r="O1536" s="223" t="s">
        <v>3419</v>
      </c>
      <c r="P1536" s="260">
        <v>2004</v>
      </c>
      <c r="Q1536" s="260">
        <v>2018</v>
      </c>
      <c r="R1536" s="223" t="s">
        <v>3412</v>
      </c>
      <c r="S1536" s="223" t="s">
        <v>78</v>
      </c>
      <c r="T1536" s="223" t="s">
        <v>451</v>
      </c>
      <c r="U1536" s="261">
        <v>138</v>
      </c>
      <c r="V1536" s="86" t="s">
        <v>452</v>
      </c>
      <c r="W1536" s="223" t="s">
        <v>1613</v>
      </c>
      <c r="X1536" s="225" t="s">
        <v>12192</v>
      </c>
      <c r="Y1536" s="262">
        <v>63000</v>
      </c>
      <c r="Z1536" s="226"/>
      <c r="AA1536" s="241">
        <f t="shared" si="11"/>
        <v>0</v>
      </c>
      <c r="AB1536" s="237" t="s">
        <v>12193</v>
      </c>
    </row>
    <row r="1537" spans="1:28" ht="15" customHeight="1">
      <c r="A1537" s="109">
        <v>1528</v>
      </c>
      <c r="B1537" s="222" t="str">
        <f t="shared" si="10"/>
        <v>Klik Disini</v>
      </c>
      <c r="C1537" s="223" t="s">
        <v>12194</v>
      </c>
      <c r="D1537" s="223"/>
      <c r="E1537" s="223" t="s">
        <v>12195</v>
      </c>
      <c r="F1537" s="223" t="s">
        <v>12196</v>
      </c>
      <c r="G1537" s="223" t="s">
        <v>12197</v>
      </c>
      <c r="H1537" s="223" t="s">
        <v>3912</v>
      </c>
      <c r="I1537" s="258" t="s">
        <v>446</v>
      </c>
      <c r="J1537" s="186" t="s">
        <v>367</v>
      </c>
      <c r="K1537" s="223"/>
      <c r="L1537" s="264"/>
      <c r="M1537" s="265"/>
      <c r="N1537" s="223" t="s">
        <v>449</v>
      </c>
      <c r="O1537" s="223" t="s">
        <v>3419</v>
      </c>
      <c r="P1537" s="260">
        <v>2007</v>
      </c>
      <c r="Q1537" s="260">
        <v>2018</v>
      </c>
      <c r="R1537" s="223" t="s">
        <v>3412</v>
      </c>
      <c r="S1537" s="223" t="s">
        <v>78</v>
      </c>
      <c r="T1537" s="223" t="s">
        <v>451</v>
      </c>
      <c r="U1537" s="261">
        <v>142</v>
      </c>
      <c r="V1537" s="86" t="s">
        <v>452</v>
      </c>
      <c r="W1537" s="223" t="s">
        <v>3592</v>
      </c>
      <c r="X1537" s="225" t="s">
        <v>12198</v>
      </c>
      <c r="Y1537" s="262">
        <v>60500</v>
      </c>
      <c r="Z1537" s="226"/>
      <c r="AA1537" s="241">
        <f t="shared" si="11"/>
        <v>0</v>
      </c>
      <c r="AB1537" s="237" t="s">
        <v>12199</v>
      </c>
    </row>
    <row r="1538" spans="1:28" ht="15" customHeight="1">
      <c r="A1538" s="109">
        <v>1529</v>
      </c>
      <c r="B1538" s="222" t="str">
        <f t="shared" si="10"/>
        <v>Klik Disini</v>
      </c>
      <c r="C1538" s="223" t="s">
        <v>12200</v>
      </c>
      <c r="D1538" s="223"/>
      <c r="E1538" s="223" t="s">
        <v>4094</v>
      </c>
      <c r="F1538" s="223" t="s">
        <v>12201</v>
      </c>
      <c r="G1538" s="223" t="s">
        <v>12202</v>
      </c>
      <c r="H1538" s="223" t="s">
        <v>3912</v>
      </c>
      <c r="I1538" s="258" t="s">
        <v>446</v>
      </c>
      <c r="J1538" s="186" t="s">
        <v>367</v>
      </c>
      <c r="K1538" s="223"/>
      <c r="L1538" s="264"/>
      <c r="M1538" s="265"/>
      <c r="N1538" s="223" t="s">
        <v>449</v>
      </c>
      <c r="O1538" s="223" t="s">
        <v>3419</v>
      </c>
      <c r="P1538" s="260">
        <v>2008</v>
      </c>
      <c r="Q1538" s="260">
        <v>2018</v>
      </c>
      <c r="R1538" s="223" t="s">
        <v>3412</v>
      </c>
      <c r="S1538" s="223" t="s">
        <v>78</v>
      </c>
      <c r="T1538" s="223" t="s">
        <v>451</v>
      </c>
      <c r="U1538" s="261">
        <v>152</v>
      </c>
      <c r="V1538" s="86" t="s">
        <v>452</v>
      </c>
      <c r="W1538" s="223" t="s">
        <v>6793</v>
      </c>
      <c r="X1538" s="225" t="s">
        <v>12203</v>
      </c>
      <c r="Y1538" s="262">
        <v>60500</v>
      </c>
      <c r="Z1538" s="226"/>
      <c r="AA1538" s="241">
        <f t="shared" si="11"/>
        <v>0</v>
      </c>
      <c r="AB1538" s="237" t="s">
        <v>12204</v>
      </c>
    </row>
    <row r="1539" spans="1:28" ht="15" customHeight="1">
      <c r="A1539" s="109">
        <v>1530</v>
      </c>
      <c r="B1539" s="222" t="str">
        <f t="shared" si="10"/>
        <v>Klik Disini</v>
      </c>
      <c r="C1539" s="223" t="s">
        <v>12205</v>
      </c>
      <c r="D1539" s="223"/>
      <c r="E1539" s="223" t="s">
        <v>12206</v>
      </c>
      <c r="F1539" s="223" t="s">
        <v>12207</v>
      </c>
      <c r="G1539" s="223" t="s">
        <v>12208</v>
      </c>
      <c r="H1539" s="223" t="s">
        <v>1056</v>
      </c>
      <c r="I1539" s="258" t="s">
        <v>583</v>
      </c>
      <c r="J1539" s="186" t="s">
        <v>265</v>
      </c>
      <c r="K1539" s="223"/>
      <c r="L1539" s="264"/>
      <c r="M1539" s="265"/>
      <c r="N1539" s="223" t="s">
        <v>449</v>
      </c>
      <c r="O1539" s="223" t="s">
        <v>3419</v>
      </c>
      <c r="P1539" s="260">
        <v>2008</v>
      </c>
      <c r="Q1539" s="260">
        <v>2018</v>
      </c>
      <c r="R1539" s="223" t="s">
        <v>3412</v>
      </c>
      <c r="S1539" s="223" t="s">
        <v>78</v>
      </c>
      <c r="T1539" s="223" t="s">
        <v>451</v>
      </c>
      <c r="U1539" s="261">
        <v>216</v>
      </c>
      <c r="V1539" s="86" t="s">
        <v>452</v>
      </c>
      <c r="W1539" s="223" t="s">
        <v>12209</v>
      </c>
      <c r="X1539" s="225" t="s">
        <v>12210</v>
      </c>
      <c r="Y1539" s="262">
        <v>70000</v>
      </c>
      <c r="Z1539" s="226"/>
      <c r="AA1539" s="241">
        <f t="shared" si="11"/>
        <v>0</v>
      </c>
      <c r="AB1539" s="237" t="s">
        <v>12211</v>
      </c>
    </row>
    <row r="1540" spans="1:28" ht="15" customHeight="1">
      <c r="A1540" s="109">
        <v>1531</v>
      </c>
      <c r="B1540" s="222" t="str">
        <f t="shared" ref="B1540:B1794" si="12">HYPERLINK("https://mocostore.moco.co.id/catalog/"&amp;AB1540,"Klik Disini")</f>
        <v>Klik Disini</v>
      </c>
      <c r="C1540" s="223" t="s">
        <v>12212</v>
      </c>
      <c r="D1540" s="223"/>
      <c r="E1540" s="223" t="s">
        <v>4094</v>
      </c>
      <c r="F1540" s="223" t="s">
        <v>12213</v>
      </c>
      <c r="G1540" s="223" t="s">
        <v>12214</v>
      </c>
      <c r="H1540" s="223" t="s">
        <v>3912</v>
      </c>
      <c r="I1540" s="258" t="s">
        <v>446</v>
      </c>
      <c r="J1540" s="186" t="s">
        <v>367</v>
      </c>
      <c r="K1540" s="223"/>
      <c r="L1540" s="264"/>
      <c r="M1540" s="265"/>
      <c r="N1540" s="223" t="s">
        <v>449</v>
      </c>
      <c r="O1540" s="223" t="s">
        <v>3419</v>
      </c>
      <c r="P1540" s="260">
        <v>2017</v>
      </c>
      <c r="Q1540" s="260">
        <v>2018</v>
      </c>
      <c r="R1540" s="223" t="s">
        <v>3412</v>
      </c>
      <c r="S1540" s="223" t="s">
        <v>78</v>
      </c>
      <c r="T1540" s="223" t="s">
        <v>451</v>
      </c>
      <c r="U1540" s="261">
        <v>104</v>
      </c>
      <c r="V1540" s="86" t="s">
        <v>452</v>
      </c>
      <c r="W1540" s="223" t="s">
        <v>677</v>
      </c>
      <c r="X1540" s="225" t="s">
        <v>12215</v>
      </c>
      <c r="Y1540" s="262">
        <v>33500</v>
      </c>
      <c r="Z1540" s="226"/>
      <c r="AA1540" s="241">
        <f t="shared" ref="AA1540:AA1794" si="13">Y1540*Z1540</f>
        <v>0</v>
      </c>
      <c r="AB1540" s="237" t="s">
        <v>12216</v>
      </c>
    </row>
    <row r="1541" spans="1:28" ht="15" customHeight="1">
      <c r="A1541" s="109">
        <v>1532</v>
      </c>
      <c r="B1541" s="222" t="str">
        <f t="shared" si="12"/>
        <v>Klik Disini</v>
      </c>
      <c r="C1541" s="223" t="s">
        <v>12217</v>
      </c>
      <c r="D1541" s="223"/>
      <c r="E1541" s="223" t="s">
        <v>3529</v>
      </c>
      <c r="F1541" s="223" t="s">
        <v>12218</v>
      </c>
      <c r="G1541" s="223" t="s">
        <v>12219</v>
      </c>
      <c r="H1541" s="223" t="s">
        <v>3532</v>
      </c>
      <c r="I1541" s="258" t="s">
        <v>446</v>
      </c>
      <c r="J1541" s="186" t="s">
        <v>345</v>
      </c>
      <c r="K1541" s="264"/>
      <c r="L1541" s="264"/>
      <c r="M1541" s="265"/>
      <c r="N1541" s="223" t="s">
        <v>449</v>
      </c>
      <c r="O1541" s="223" t="s">
        <v>3419</v>
      </c>
      <c r="P1541" s="260">
        <v>2009</v>
      </c>
      <c r="Q1541" s="260">
        <v>2018</v>
      </c>
      <c r="R1541" s="223" t="s">
        <v>3412</v>
      </c>
      <c r="S1541" s="223" t="s">
        <v>78</v>
      </c>
      <c r="T1541" s="223" t="s">
        <v>451</v>
      </c>
      <c r="U1541" s="261">
        <v>257</v>
      </c>
      <c r="V1541" s="86" t="s">
        <v>452</v>
      </c>
      <c r="W1541" s="223" t="s">
        <v>1383</v>
      </c>
      <c r="X1541" s="225" t="s">
        <v>12220</v>
      </c>
      <c r="Y1541" s="262">
        <v>94000</v>
      </c>
      <c r="Z1541" s="226"/>
      <c r="AA1541" s="241">
        <f t="shared" si="13"/>
        <v>0</v>
      </c>
      <c r="AB1541" s="237" t="s">
        <v>12221</v>
      </c>
    </row>
    <row r="1542" spans="1:28" ht="15" customHeight="1">
      <c r="A1542" s="109">
        <v>1533</v>
      </c>
      <c r="B1542" s="222" t="str">
        <f t="shared" si="12"/>
        <v>Klik Disini</v>
      </c>
      <c r="C1542" s="223" t="s">
        <v>12222</v>
      </c>
      <c r="D1542" s="223"/>
      <c r="E1542" s="223" t="s">
        <v>12223</v>
      </c>
      <c r="F1542" s="223" t="s">
        <v>12224</v>
      </c>
      <c r="G1542" s="223" t="s">
        <v>12225</v>
      </c>
      <c r="H1542" s="223" t="s">
        <v>841</v>
      </c>
      <c r="I1542" s="258" t="s">
        <v>446</v>
      </c>
      <c r="J1542" s="186" t="s">
        <v>373</v>
      </c>
      <c r="K1542" s="223"/>
      <c r="L1542" s="264"/>
      <c r="M1542" s="265"/>
      <c r="N1542" s="223" t="s">
        <v>449</v>
      </c>
      <c r="O1542" s="223" t="s">
        <v>3419</v>
      </c>
      <c r="P1542" s="260">
        <v>2009</v>
      </c>
      <c r="Q1542" s="260">
        <v>2018</v>
      </c>
      <c r="R1542" s="223" t="s">
        <v>3412</v>
      </c>
      <c r="S1542" s="223" t="s">
        <v>78</v>
      </c>
      <c r="T1542" s="223" t="s">
        <v>451</v>
      </c>
      <c r="U1542" s="261">
        <v>160</v>
      </c>
      <c r="V1542" s="86" t="s">
        <v>452</v>
      </c>
      <c r="W1542" s="223" t="s">
        <v>10184</v>
      </c>
      <c r="X1542" s="225" t="s">
        <v>12226</v>
      </c>
      <c r="Y1542" s="262">
        <v>57500</v>
      </c>
      <c r="Z1542" s="226"/>
      <c r="AA1542" s="241">
        <f t="shared" si="13"/>
        <v>0</v>
      </c>
      <c r="AB1542" s="237" t="s">
        <v>12227</v>
      </c>
    </row>
    <row r="1543" spans="1:28" ht="15" customHeight="1">
      <c r="A1543" s="109">
        <v>1534</v>
      </c>
      <c r="B1543" s="222" t="str">
        <f t="shared" si="12"/>
        <v>Klik Disini</v>
      </c>
      <c r="C1543" s="223" t="s">
        <v>12228</v>
      </c>
      <c r="D1543" s="223"/>
      <c r="E1543" s="223" t="s">
        <v>9195</v>
      </c>
      <c r="F1543" s="223" t="s">
        <v>12229</v>
      </c>
      <c r="G1543" s="223" t="s">
        <v>12230</v>
      </c>
      <c r="H1543" s="223" t="s">
        <v>3473</v>
      </c>
      <c r="I1543" s="258" t="s">
        <v>446</v>
      </c>
      <c r="J1543" s="186" t="s">
        <v>345</v>
      </c>
      <c r="K1543" s="223"/>
      <c r="L1543" s="264"/>
      <c r="M1543" s="265"/>
      <c r="N1543" s="223" t="s">
        <v>449</v>
      </c>
      <c r="O1543" s="223" t="s">
        <v>3419</v>
      </c>
      <c r="P1543" s="260">
        <v>2006</v>
      </c>
      <c r="Q1543" s="260">
        <v>2018</v>
      </c>
      <c r="R1543" s="223" t="s">
        <v>3412</v>
      </c>
      <c r="S1543" s="223" t="s">
        <v>78</v>
      </c>
      <c r="T1543" s="223" t="s">
        <v>451</v>
      </c>
      <c r="U1543" s="261">
        <v>217</v>
      </c>
      <c r="V1543" s="86" t="s">
        <v>452</v>
      </c>
      <c r="W1543" s="223" t="s">
        <v>6722</v>
      </c>
      <c r="X1543" s="225" t="s">
        <v>12231</v>
      </c>
      <c r="Y1543" s="262">
        <v>78500</v>
      </c>
      <c r="Z1543" s="226"/>
      <c r="AA1543" s="241">
        <f t="shared" si="13"/>
        <v>0</v>
      </c>
      <c r="AB1543" s="237" t="s">
        <v>12232</v>
      </c>
    </row>
    <row r="1544" spans="1:28" ht="15" customHeight="1">
      <c r="A1544" s="109">
        <v>1535</v>
      </c>
      <c r="B1544" s="222" t="str">
        <f t="shared" si="12"/>
        <v>Klik Disini</v>
      </c>
      <c r="C1544" s="223" t="s">
        <v>12233</v>
      </c>
      <c r="D1544" s="223"/>
      <c r="E1544" s="223" t="s">
        <v>12234</v>
      </c>
      <c r="F1544" s="223" t="s">
        <v>12235</v>
      </c>
      <c r="G1544" s="223" t="s">
        <v>12236</v>
      </c>
      <c r="H1544" s="223" t="s">
        <v>3912</v>
      </c>
      <c r="I1544" s="258" t="s">
        <v>446</v>
      </c>
      <c r="J1544" s="186" t="s">
        <v>367</v>
      </c>
      <c r="K1544" s="264"/>
      <c r="L1544" s="264"/>
      <c r="M1544" s="265"/>
      <c r="N1544" s="223" t="s">
        <v>449</v>
      </c>
      <c r="O1544" s="223" t="s">
        <v>3419</v>
      </c>
      <c r="P1544" s="260">
        <v>2017</v>
      </c>
      <c r="Q1544" s="260">
        <v>2018</v>
      </c>
      <c r="R1544" s="223" t="s">
        <v>3412</v>
      </c>
      <c r="S1544" s="223" t="s">
        <v>78</v>
      </c>
      <c r="T1544" s="223" t="s">
        <v>451</v>
      </c>
      <c r="U1544" s="261">
        <v>224</v>
      </c>
      <c r="V1544" s="86" t="s">
        <v>452</v>
      </c>
      <c r="W1544" s="223" t="s">
        <v>4754</v>
      </c>
      <c r="X1544" s="225" t="s">
        <v>12237</v>
      </c>
      <c r="Y1544" s="262">
        <v>68000</v>
      </c>
      <c r="Z1544" s="226"/>
      <c r="AA1544" s="241">
        <f t="shared" si="13"/>
        <v>0</v>
      </c>
      <c r="AB1544" s="237" t="s">
        <v>12238</v>
      </c>
    </row>
    <row r="1545" spans="1:28" ht="15" customHeight="1">
      <c r="A1545" s="109">
        <v>1536</v>
      </c>
      <c r="B1545" s="222" t="str">
        <f t="shared" si="12"/>
        <v>Klik Disini</v>
      </c>
      <c r="C1545" s="223" t="s">
        <v>12239</v>
      </c>
      <c r="D1545" s="223"/>
      <c r="E1545" s="223" t="s">
        <v>12240</v>
      </c>
      <c r="F1545" s="223" t="s">
        <v>12241</v>
      </c>
      <c r="G1545" s="223" t="s">
        <v>12242</v>
      </c>
      <c r="H1545" s="223" t="s">
        <v>3912</v>
      </c>
      <c r="I1545" s="258" t="s">
        <v>446</v>
      </c>
      <c r="J1545" s="186" t="s">
        <v>367</v>
      </c>
      <c r="K1545" s="223"/>
      <c r="L1545" s="264"/>
      <c r="M1545" s="265"/>
      <c r="N1545" s="223" t="s">
        <v>449</v>
      </c>
      <c r="O1545" s="223" t="s">
        <v>3419</v>
      </c>
      <c r="P1545" s="260">
        <v>2012</v>
      </c>
      <c r="Q1545" s="260">
        <v>2018</v>
      </c>
      <c r="R1545" s="223" t="s">
        <v>3412</v>
      </c>
      <c r="S1545" s="223" t="s">
        <v>78</v>
      </c>
      <c r="T1545" s="223" t="s">
        <v>451</v>
      </c>
      <c r="U1545" s="261">
        <v>392</v>
      </c>
      <c r="V1545" s="86" t="s">
        <v>452</v>
      </c>
      <c r="W1545" s="223" t="s">
        <v>743</v>
      </c>
      <c r="X1545" s="225" t="s">
        <v>12243</v>
      </c>
      <c r="Y1545" s="262">
        <v>94000</v>
      </c>
      <c r="Z1545" s="226"/>
      <c r="AA1545" s="241">
        <f t="shared" si="13"/>
        <v>0</v>
      </c>
      <c r="AB1545" s="237" t="s">
        <v>12244</v>
      </c>
    </row>
    <row r="1546" spans="1:28" ht="15" customHeight="1">
      <c r="A1546" s="109">
        <v>1537</v>
      </c>
      <c r="B1546" s="222" t="str">
        <f t="shared" si="12"/>
        <v>Klik Disini</v>
      </c>
      <c r="C1546" s="223" t="s">
        <v>12245</v>
      </c>
      <c r="D1546" s="223"/>
      <c r="E1546" s="223" t="s">
        <v>4781</v>
      </c>
      <c r="F1546" s="223" t="s">
        <v>12246</v>
      </c>
      <c r="G1546" s="223" t="s">
        <v>12247</v>
      </c>
      <c r="H1546" s="223" t="s">
        <v>3912</v>
      </c>
      <c r="I1546" s="258" t="s">
        <v>446</v>
      </c>
      <c r="J1546" s="186" t="s">
        <v>367</v>
      </c>
      <c r="K1546" s="223"/>
      <c r="L1546" s="264"/>
      <c r="M1546" s="265"/>
      <c r="N1546" s="223" t="s">
        <v>449</v>
      </c>
      <c r="O1546" s="223" t="s">
        <v>3419</v>
      </c>
      <c r="P1546" s="260">
        <v>2009</v>
      </c>
      <c r="Q1546" s="260">
        <v>2018</v>
      </c>
      <c r="R1546" s="223" t="s">
        <v>3412</v>
      </c>
      <c r="S1546" s="223" t="s">
        <v>78</v>
      </c>
      <c r="T1546" s="223" t="s">
        <v>451</v>
      </c>
      <c r="U1546" s="261">
        <v>154</v>
      </c>
      <c r="V1546" s="86" t="s">
        <v>452</v>
      </c>
      <c r="W1546" s="223" t="s">
        <v>524</v>
      </c>
      <c r="X1546" s="225" t="s">
        <v>12248</v>
      </c>
      <c r="Y1546" s="262">
        <v>56000</v>
      </c>
      <c r="Z1546" s="226"/>
      <c r="AA1546" s="241">
        <f t="shared" si="13"/>
        <v>0</v>
      </c>
      <c r="AB1546" s="237" t="s">
        <v>12249</v>
      </c>
    </row>
    <row r="1547" spans="1:28" ht="15" customHeight="1">
      <c r="A1547" s="109">
        <v>1538</v>
      </c>
      <c r="B1547" s="222" t="str">
        <f t="shared" si="12"/>
        <v>Klik Disini</v>
      </c>
      <c r="C1547" s="223" t="s">
        <v>12250</v>
      </c>
      <c r="D1547" s="223"/>
      <c r="E1547" s="223" t="s">
        <v>5283</v>
      </c>
      <c r="F1547" s="223" t="s">
        <v>12251</v>
      </c>
      <c r="G1547" s="223" t="s">
        <v>12252</v>
      </c>
      <c r="H1547" s="223" t="s">
        <v>344</v>
      </c>
      <c r="I1547" s="258" t="s">
        <v>446</v>
      </c>
      <c r="J1547" s="186" t="s">
        <v>343</v>
      </c>
      <c r="K1547" s="264"/>
      <c r="L1547" s="264"/>
      <c r="M1547" s="265"/>
      <c r="N1547" s="223" t="s">
        <v>449</v>
      </c>
      <c r="O1547" s="223" t="s">
        <v>3419</v>
      </c>
      <c r="P1547" s="260">
        <v>2009</v>
      </c>
      <c r="Q1547" s="260">
        <v>2018</v>
      </c>
      <c r="R1547" s="223" t="s">
        <v>3412</v>
      </c>
      <c r="S1547" s="223" t="s">
        <v>78</v>
      </c>
      <c r="T1547" s="223" t="s">
        <v>451</v>
      </c>
      <c r="U1547" s="261">
        <v>250</v>
      </c>
      <c r="V1547" s="86" t="s">
        <v>452</v>
      </c>
      <c r="W1547" s="223" t="s">
        <v>904</v>
      </c>
      <c r="X1547" s="225" t="s">
        <v>12253</v>
      </c>
      <c r="Y1547" s="262">
        <v>105000</v>
      </c>
      <c r="Z1547" s="226"/>
      <c r="AA1547" s="241">
        <f t="shared" si="13"/>
        <v>0</v>
      </c>
      <c r="AB1547" s="237" t="s">
        <v>12254</v>
      </c>
    </row>
    <row r="1548" spans="1:28" ht="15" customHeight="1">
      <c r="A1548" s="109">
        <v>1539</v>
      </c>
      <c r="B1548" s="222" t="str">
        <f t="shared" si="12"/>
        <v>Klik Disini</v>
      </c>
      <c r="C1548" s="223" t="s">
        <v>12255</v>
      </c>
      <c r="D1548" s="223"/>
      <c r="E1548" s="223" t="s">
        <v>12256</v>
      </c>
      <c r="F1548" s="223" t="s">
        <v>12257</v>
      </c>
      <c r="G1548" s="223" t="s">
        <v>12258</v>
      </c>
      <c r="H1548" s="223" t="s">
        <v>3912</v>
      </c>
      <c r="I1548" s="258" t="s">
        <v>446</v>
      </c>
      <c r="J1548" s="186" t="s">
        <v>367</v>
      </c>
      <c r="K1548" s="264"/>
      <c r="L1548" s="264"/>
      <c r="M1548" s="265"/>
      <c r="N1548" s="223" t="s">
        <v>449</v>
      </c>
      <c r="O1548" s="223" t="s">
        <v>3419</v>
      </c>
      <c r="P1548" s="260">
        <v>1997</v>
      </c>
      <c r="Q1548" s="260">
        <v>2018</v>
      </c>
      <c r="R1548" s="223" t="s">
        <v>3412</v>
      </c>
      <c r="S1548" s="223" t="s">
        <v>78</v>
      </c>
      <c r="T1548" s="223" t="s">
        <v>451</v>
      </c>
      <c r="U1548" s="261">
        <v>264</v>
      </c>
      <c r="V1548" s="86" t="s">
        <v>452</v>
      </c>
      <c r="W1548" s="223" t="s">
        <v>9185</v>
      </c>
      <c r="X1548" s="225" t="s">
        <v>12259</v>
      </c>
      <c r="Y1548" s="262">
        <v>68000</v>
      </c>
      <c r="Z1548" s="226"/>
      <c r="AA1548" s="241">
        <f t="shared" si="13"/>
        <v>0</v>
      </c>
      <c r="AB1548" s="237" t="s">
        <v>12260</v>
      </c>
    </row>
    <row r="1549" spans="1:28" ht="15" customHeight="1">
      <c r="A1549" s="109">
        <v>1540</v>
      </c>
      <c r="B1549" s="222" t="str">
        <f t="shared" si="12"/>
        <v>Klik Disini</v>
      </c>
      <c r="C1549" s="223" t="s">
        <v>12261</v>
      </c>
      <c r="D1549" s="223"/>
      <c r="E1549" s="223" t="s">
        <v>3529</v>
      </c>
      <c r="F1549" s="223" t="s">
        <v>12262</v>
      </c>
      <c r="G1549" s="223" t="s">
        <v>12263</v>
      </c>
      <c r="H1549" s="223" t="s">
        <v>3532</v>
      </c>
      <c r="I1549" s="258" t="s">
        <v>446</v>
      </c>
      <c r="J1549" s="186" t="s">
        <v>345</v>
      </c>
      <c r="K1549" s="223"/>
      <c r="L1549" s="264"/>
      <c r="M1549" s="265"/>
      <c r="N1549" s="223" t="s">
        <v>449</v>
      </c>
      <c r="O1549" s="223" t="s">
        <v>3419</v>
      </c>
      <c r="P1549" s="260">
        <v>2011</v>
      </c>
      <c r="Q1549" s="260">
        <v>2018</v>
      </c>
      <c r="R1549" s="223" t="s">
        <v>3412</v>
      </c>
      <c r="S1549" s="223" t="s">
        <v>78</v>
      </c>
      <c r="T1549" s="223" t="s">
        <v>451</v>
      </c>
      <c r="U1549" s="261">
        <v>245</v>
      </c>
      <c r="V1549" s="86" t="s">
        <v>452</v>
      </c>
      <c r="W1549" s="223" t="s">
        <v>1626</v>
      </c>
      <c r="X1549" s="225" t="s">
        <v>12264</v>
      </c>
      <c r="Y1549" s="262">
        <v>73000</v>
      </c>
      <c r="Z1549" s="226"/>
      <c r="AA1549" s="241">
        <f t="shared" si="13"/>
        <v>0</v>
      </c>
      <c r="AB1549" s="237" t="s">
        <v>12265</v>
      </c>
    </row>
    <row r="1550" spans="1:28" ht="15" customHeight="1">
      <c r="A1550" s="109">
        <v>1541</v>
      </c>
      <c r="B1550" s="222" t="str">
        <f t="shared" si="12"/>
        <v>Klik Disini</v>
      </c>
      <c r="C1550" s="223" t="s">
        <v>12266</v>
      </c>
      <c r="D1550" s="223"/>
      <c r="E1550" s="223" t="s">
        <v>3909</v>
      </c>
      <c r="F1550" s="223" t="s">
        <v>12267</v>
      </c>
      <c r="G1550" s="223" t="s">
        <v>12268</v>
      </c>
      <c r="H1550" s="223" t="s">
        <v>3912</v>
      </c>
      <c r="I1550" s="258" t="s">
        <v>446</v>
      </c>
      <c r="J1550" s="186" t="s">
        <v>367</v>
      </c>
      <c r="K1550" s="223"/>
      <c r="L1550" s="264"/>
      <c r="M1550" s="265"/>
      <c r="N1550" s="223" t="s">
        <v>449</v>
      </c>
      <c r="O1550" s="223" t="s">
        <v>3419</v>
      </c>
      <c r="P1550" s="260">
        <v>2008</v>
      </c>
      <c r="Q1550" s="260">
        <v>2018</v>
      </c>
      <c r="R1550" s="223" t="s">
        <v>3412</v>
      </c>
      <c r="S1550" s="223" t="s">
        <v>78</v>
      </c>
      <c r="T1550" s="223" t="s">
        <v>451</v>
      </c>
      <c r="U1550" s="261">
        <v>138</v>
      </c>
      <c r="V1550" s="86" t="s">
        <v>452</v>
      </c>
      <c r="W1550" s="223" t="s">
        <v>677</v>
      </c>
      <c r="X1550" s="225" t="s">
        <v>12269</v>
      </c>
      <c r="Y1550" s="262">
        <v>47000</v>
      </c>
      <c r="Z1550" s="226"/>
      <c r="AA1550" s="241">
        <f t="shared" si="13"/>
        <v>0</v>
      </c>
      <c r="AB1550" s="237" t="s">
        <v>12270</v>
      </c>
    </row>
    <row r="1551" spans="1:28" ht="15" customHeight="1">
      <c r="A1551" s="109">
        <v>1542</v>
      </c>
      <c r="B1551" s="222" t="str">
        <f t="shared" si="12"/>
        <v>Klik Disini</v>
      </c>
      <c r="C1551" s="223" t="s">
        <v>12271</v>
      </c>
      <c r="D1551" s="223"/>
      <c r="E1551" s="223" t="s">
        <v>3529</v>
      </c>
      <c r="F1551" s="223" t="s">
        <v>12272</v>
      </c>
      <c r="G1551" s="223" t="s">
        <v>12273</v>
      </c>
      <c r="H1551" s="223" t="s">
        <v>6993</v>
      </c>
      <c r="I1551" s="258" t="s">
        <v>446</v>
      </c>
      <c r="J1551" s="186" t="s">
        <v>345</v>
      </c>
      <c r="K1551" s="264"/>
      <c r="L1551" s="264"/>
      <c r="M1551" s="265"/>
      <c r="N1551" s="223" t="s">
        <v>449</v>
      </c>
      <c r="O1551" s="223" t="s">
        <v>3419</v>
      </c>
      <c r="P1551" s="260">
        <v>2014</v>
      </c>
      <c r="Q1551" s="260">
        <v>2018</v>
      </c>
      <c r="R1551" s="223" t="s">
        <v>3412</v>
      </c>
      <c r="S1551" s="223" t="s">
        <v>78</v>
      </c>
      <c r="T1551" s="223" t="s">
        <v>451</v>
      </c>
      <c r="U1551" s="261">
        <v>258</v>
      </c>
      <c r="V1551" s="86" t="s">
        <v>452</v>
      </c>
      <c r="W1551" s="223" t="s">
        <v>4777</v>
      </c>
      <c r="X1551" s="225" t="s">
        <v>12274</v>
      </c>
      <c r="Y1551" s="262">
        <v>59000</v>
      </c>
      <c r="Z1551" s="226"/>
      <c r="AA1551" s="241">
        <f t="shared" si="13"/>
        <v>0</v>
      </c>
      <c r="AB1551" s="237" t="s">
        <v>12275</v>
      </c>
    </row>
    <row r="1552" spans="1:28" ht="15" customHeight="1">
      <c r="A1552" s="109">
        <v>1543</v>
      </c>
      <c r="B1552" s="222" t="str">
        <f t="shared" si="12"/>
        <v>Klik Disini</v>
      </c>
      <c r="C1552" s="223" t="s">
        <v>12276</v>
      </c>
      <c r="D1552" s="223"/>
      <c r="E1552" s="223" t="s">
        <v>3529</v>
      </c>
      <c r="F1552" s="223" t="s">
        <v>12277</v>
      </c>
      <c r="G1552" s="223" t="s">
        <v>12278</v>
      </c>
      <c r="H1552" s="223" t="s">
        <v>3473</v>
      </c>
      <c r="I1552" s="258" t="s">
        <v>446</v>
      </c>
      <c r="J1552" s="186" t="s">
        <v>345</v>
      </c>
      <c r="K1552" s="223"/>
      <c r="L1552" s="264"/>
      <c r="M1552" s="265"/>
      <c r="N1552" s="223" t="s">
        <v>449</v>
      </c>
      <c r="O1552" s="223" t="s">
        <v>3419</v>
      </c>
      <c r="P1552" s="260">
        <v>2008</v>
      </c>
      <c r="Q1552" s="260">
        <v>2018</v>
      </c>
      <c r="R1552" s="223" t="s">
        <v>3412</v>
      </c>
      <c r="S1552" s="223" t="s">
        <v>78</v>
      </c>
      <c r="T1552" s="223" t="s">
        <v>451</v>
      </c>
      <c r="U1552" s="261">
        <v>280</v>
      </c>
      <c r="V1552" s="86" t="s">
        <v>452</v>
      </c>
      <c r="W1552" s="223" t="s">
        <v>6624</v>
      </c>
      <c r="X1552" s="225" t="s">
        <v>12279</v>
      </c>
      <c r="Y1552" s="262">
        <v>98000</v>
      </c>
      <c r="Z1552" s="226"/>
      <c r="AA1552" s="241">
        <f t="shared" si="13"/>
        <v>0</v>
      </c>
      <c r="AB1552" s="237" t="s">
        <v>12280</v>
      </c>
    </row>
    <row r="1553" spans="1:28" ht="15" customHeight="1">
      <c r="A1553" s="109">
        <v>1544</v>
      </c>
      <c r="B1553" s="222" t="str">
        <f t="shared" si="12"/>
        <v>Klik Disini</v>
      </c>
      <c r="C1553" s="223" t="s">
        <v>12281</v>
      </c>
      <c r="D1553" s="223"/>
      <c r="E1553" s="223" t="s">
        <v>3529</v>
      </c>
      <c r="F1553" s="223" t="s">
        <v>12282</v>
      </c>
      <c r="G1553" s="223" t="s">
        <v>12283</v>
      </c>
      <c r="H1553" s="223" t="s">
        <v>3473</v>
      </c>
      <c r="I1553" s="258" t="s">
        <v>446</v>
      </c>
      <c r="J1553" s="186" t="s">
        <v>345</v>
      </c>
      <c r="K1553" s="223"/>
      <c r="L1553" s="264"/>
      <c r="M1553" s="265"/>
      <c r="N1553" s="223" t="s">
        <v>449</v>
      </c>
      <c r="O1553" s="223" t="s">
        <v>3419</v>
      </c>
      <c r="P1553" s="260">
        <v>2011</v>
      </c>
      <c r="Q1553" s="260">
        <v>2018</v>
      </c>
      <c r="R1553" s="223" t="s">
        <v>3412</v>
      </c>
      <c r="S1553" s="223" t="s">
        <v>78</v>
      </c>
      <c r="T1553" s="223" t="s">
        <v>451</v>
      </c>
      <c r="U1553" s="261">
        <v>254</v>
      </c>
      <c r="V1553" s="86" t="s">
        <v>452</v>
      </c>
      <c r="W1553" s="223" t="s">
        <v>594</v>
      </c>
      <c r="X1553" s="225" t="s">
        <v>12284</v>
      </c>
      <c r="Y1553" s="262">
        <v>82000</v>
      </c>
      <c r="Z1553" s="226"/>
      <c r="AA1553" s="241">
        <f t="shared" si="13"/>
        <v>0</v>
      </c>
      <c r="AB1553" s="237" t="s">
        <v>12285</v>
      </c>
    </row>
    <row r="1554" spans="1:28" ht="15" customHeight="1">
      <c r="A1554" s="109">
        <v>1545</v>
      </c>
      <c r="B1554" s="222" t="str">
        <f t="shared" si="12"/>
        <v>Klik Disini</v>
      </c>
      <c r="C1554" s="223" t="s">
        <v>12286</v>
      </c>
      <c r="D1554" s="223"/>
      <c r="E1554" s="223" t="s">
        <v>12287</v>
      </c>
      <c r="F1554" s="223" t="s">
        <v>12288</v>
      </c>
      <c r="G1554" s="223" t="s">
        <v>12289</v>
      </c>
      <c r="H1554" s="223" t="s">
        <v>3912</v>
      </c>
      <c r="I1554" s="258" t="s">
        <v>446</v>
      </c>
      <c r="J1554" s="186" t="s">
        <v>367</v>
      </c>
      <c r="K1554" s="223"/>
      <c r="L1554" s="264"/>
      <c r="M1554" s="265"/>
      <c r="N1554" s="223" t="s">
        <v>449</v>
      </c>
      <c r="O1554" s="223" t="s">
        <v>3419</v>
      </c>
      <c r="P1554" s="260">
        <v>2008</v>
      </c>
      <c r="Q1554" s="260">
        <v>2018</v>
      </c>
      <c r="R1554" s="223" t="s">
        <v>3412</v>
      </c>
      <c r="S1554" s="223" t="s">
        <v>78</v>
      </c>
      <c r="T1554" s="223" t="s">
        <v>451</v>
      </c>
      <c r="U1554" s="261">
        <v>143</v>
      </c>
      <c r="V1554" s="86" t="s">
        <v>452</v>
      </c>
      <c r="W1554" s="223" t="s">
        <v>3544</v>
      </c>
      <c r="X1554" s="225" t="s">
        <v>12290</v>
      </c>
      <c r="Y1554" s="262">
        <v>62000</v>
      </c>
      <c r="Z1554" s="226"/>
      <c r="AA1554" s="241">
        <f t="shared" si="13"/>
        <v>0</v>
      </c>
      <c r="AB1554" s="237" t="s">
        <v>12291</v>
      </c>
    </row>
    <row r="1555" spans="1:28" ht="15" customHeight="1">
      <c r="A1555" s="109">
        <v>1546</v>
      </c>
      <c r="B1555" s="222" t="str">
        <f t="shared" si="12"/>
        <v>Klik Disini</v>
      </c>
      <c r="C1555" s="223" t="s">
        <v>12292</v>
      </c>
      <c r="D1555" s="223"/>
      <c r="E1555" s="223" t="s">
        <v>3529</v>
      </c>
      <c r="F1555" s="223" t="s">
        <v>12293</v>
      </c>
      <c r="G1555" s="223" t="s">
        <v>12294</v>
      </c>
      <c r="H1555" s="223" t="s">
        <v>3591</v>
      </c>
      <c r="I1555" s="258" t="s">
        <v>446</v>
      </c>
      <c r="J1555" s="186" t="s">
        <v>345</v>
      </c>
      <c r="K1555" s="223"/>
      <c r="L1555" s="264"/>
      <c r="M1555" s="265"/>
      <c r="N1555" s="223" t="s">
        <v>449</v>
      </c>
      <c r="O1555" s="223" t="s">
        <v>3419</v>
      </c>
      <c r="P1555" s="260">
        <v>2015</v>
      </c>
      <c r="Q1555" s="260">
        <v>2018</v>
      </c>
      <c r="R1555" s="223" t="s">
        <v>3412</v>
      </c>
      <c r="S1555" s="223" t="s">
        <v>78</v>
      </c>
      <c r="T1555" s="223" t="s">
        <v>451</v>
      </c>
      <c r="U1555" s="261">
        <v>162</v>
      </c>
      <c r="V1555" s="86" t="s">
        <v>452</v>
      </c>
      <c r="W1555" s="223" t="s">
        <v>1555</v>
      </c>
      <c r="X1555" s="225" t="s">
        <v>12295</v>
      </c>
      <c r="Y1555" s="262">
        <v>55500</v>
      </c>
      <c r="Z1555" s="226"/>
      <c r="AA1555" s="241">
        <f t="shared" si="13"/>
        <v>0</v>
      </c>
      <c r="AB1555" s="237" t="s">
        <v>12296</v>
      </c>
    </row>
    <row r="1556" spans="1:28" ht="15" customHeight="1">
      <c r="A1556" s="109">
        <v>1547</v>
      </c>
      <c r="B1556" s="222" t="str">
        <f t="shared" si="12"/>
        <v>Klik Disini</v>
      </c>
      <c r="C1556" s="223" t="s">
        <v>12297</v>
      </c>
      <c r="D1556" s="223"/>
      <c r="E1556" s="223" t="s">
        <v>12298</v>
      </c>
      <c r="F1556" s="223" t="s">
        <v>12299</v>
      </c>
      <c r="G1556" s="223" t="s">
        <v>12300</v>
      </c>
      <c r="H1556" s="223" t="s">
        <v>3912</v>
      </c>
      <c r="I1556" s="258" t="s">
        <v>446</v>
      </c>
      <c r="J1556" s="186" t="s">
        <v>367</v>
      </c>
      <c r="K1556" s="223"/>
      <c r="L1556" s="264"/>
      <c r="M1556" s="265"/>
      <c r="N1556" s="223" t="s">
        <v>449</v>
      </c>
      <c r="O1556" s="223" t="s">
        <v>3419</v>
      </c>
      <c r="P1556" s="260">
        <v>2009</v>
      </c>
      <c r="Q1556" s="260">
        <v>2018</v>
      </c>
      <c r="R1556" s="223" t="s">
        <v>3412</v>
      </c>
      <c r="S1556" s="223" t="s">
        <v>78</v>
      </c>
      <c r="T1556" s="223" t="s">
        <v>451</v>
      </c>
      <c r="U1556" s="261">
        <v>407</v>
      </c>
      <c r="V1556" s="86" t="s">
        <v>452</v>
      </c>
      <c r="W1556" s="223" t="s">
        <v>5221</v>
      </c>
      <c r="X1556" s="225" t="s">
        <v>12301</v>
      </c>
      <c r="Y1556" s="262">
        <v>99500</v>
      </c>
      <c r="Z1556" s="226"/>
      <c r="AA1556" s="241">
        <f t="shared" si="13"/>
        <v>0</v>
      </c>
      <c r="AB1556" s="237" t="s">
        <v>12302</v>
      </c>
    </row>
    <row r="1557" spans="1:28" ht="15" customHeight="1">
      <c r="A1557" s="109">
        <v>1548</v>
      </c>
      <c r="B1557" s="222" t="str">
        <f t="shared" si="12"/>
        <v>Klik Disini</v>
      </c>
      <c r="C1557" s="223" t="s">
        <v>12303</v>
      </c>
      <c r="D1557" s="223"/>
      <c r="E1557" s="223" t="s">
        <v>12304</v>
      </c>
      <c r="F1557" s="223" t="s">
        <v>12305</v>
      </c>
      <c r="G1557" s="223" t="s">
        <v>12306</v>
      </c>
      <c r="H1557" s="223" t="s">
        <v>583</v>
      </c>
      <c r="I1557" s="258" t="s">
        <v>583</v>
      </c>
      <c r="J1557" s="186" t="s">
        <v>267</v>
      </c>
      <c r="K1557" s="264"/>
      <c r="L1557" s="264"/>
      <c r="M1557" s="265"/>
      <c r="N1557" s="223"/>
      <c r="O1557" s="223"/>
      <c r="P1557" s="260">
        <v>2015</v>
      </c>
      <c r="Q1557" s="260">
        <v>2018</v>
      </c>
      <c r="R1557" s="223" t="s">
        <v>3480</v>
      </c>
      <c r="S1557" s="223" t="s">
        <v>78</v>
      </c>
      <c r="T1557" s="223"/>
      <c r="U1557" s="261">
        <v>144</v>
      </c>
      <c r="V1557" s="86" t="s">
        <v>452</v>
      </c>
      <c r="W1557" s="223" t="s">
        <v>2506</v>
      </c>
      <c r="X1557" s="225" t="s">
        <v>12307</v>
      </c>
      <c r="Y1557" s="262">
        <v>41000</v>
      </c>
      <c r="Z1557" s="226"/>
      <c r="AA1557" s="241">
        <f t="shared" si="13"/>
        <v>0</v>
      </c>
      <c r="AB1557" s="237" t="s">
        <v>12308</v>
      </c>
    </row>
    <row r="1558" spans="1:28" ht="15" customHeight="1">
      <c r="A1558" s="109">
        <v>1549</v>
      </c>
      <c r="B1558" s="222" t="str">
        <f t="shared" si="12"/>
        <v>Klik Disini</v>
      </c>
      <c r="C1558" s="223" t="s">
        <v>12309</v>
      </c>
      <c r="D1558" s="223"/>
      <c r="E1558" s="223" t="s">
        <v>12310</v>
      </c>
      <c r="F1558" s="223" t="s">
        <v>12311</v>
      </c>
      <c r="G1558" s="223" t="s">
        <v>12312</v>
      </c>
      <c r="H1558" s="223" t="s">
        <v>3912</v>
      </c>
      <c r="I1558" s="258" t="s">
        <v>446</v>
      </c>
      <c r="J1558" s="186" t="s">
        <v>367</v>
      </c>
      <c r="K1558" s="223"/>
      <c r="L1558" s="264"/>
      <c r="M1558" s="265"/>
      <c r="N1558" s="223" t="s">
        <v>449</v>
      </c>
      <c r="O1558" s="223" t="s">
        <v>3419</v>
      </c>
      <c r="P1558" s="260">
        <v>2013</v>
      </c>
      <c r="Q1558" s="260">
        <v>2018</v>
      </c>
      <c r="R1558" s="223" t="s">
        <v>3412</v>
      </c>
      <c r="S1558" s="223" t="s">
        <v>78</v>
      </c>
      <c r="T1558" s="223" t="s">
        <v>451</v>
      </c>
      <c r="U1558" s="261">
        <v>264</v>
      </c>
      <c r="V1558" s="86" t="s">
        <v>452</v>
      </c>
      <c r="W1558" s="223" t="s">
        <v>1117</v>
      </c>
      <c r="X1558" s="225" t="s">
        <v>12313</v>
      </c>
      <c r="Y1558" s="262">
        <v>58500</v>
      </c>
      <c r="Z1558" s="226"/>
      <c r="AA1558" s="241">
        <f t="shared" si="13"/>
        <v>0</v>
      </c>
      <c r="AB1558" s="237" t="s">
        <v>12314</v>
      </c>
    </row>
    <row r="1559" spans="1:28" ht="15" customHeight="1">
      <c r="A1559" s="109">
        <v>1550</v>
      </c>
      <c r="B1559" s="222" t="str">
        <f t="shared" si="12"/>
        <v>Klik Disini</v>
      </c>
      <c r="C1559" s="223" t="s">
        <v>12315</v>
      </c>
      <c r="D1559" s="223"/>
      <c r="E1559" s="223" t="s">
        <v>12316</v>
      </c>
      <c r="F1559" s="223" t="s">
        <v>12317</v>
      </c>
      <c r="G1559" s="223" t="s">
        <v>12318</v>
      </c>
      <c r="H1559" s="223" t="s">
        <v>3912</v>
      </c>
      <c r="I1559" s="258" t="s">
        <v>446</v>
      </c>
      <c r="J1559" s="186" t="s">
        <v>367</v>
      </c>
      <c r="K1559" s="223"/>
      <c r="L1559" s="264"/>
      <c r="M1559" s="265"/>
      <c r="N1559" s="223" t="s">
        <v>449</v>
      </c>
      <c r="O1559" s="223" t="s">
        <v>3419</v>
      </c>
      <c r="P1559" s="260">
        <v>2006</v>
      </c>
      <c r="Q1559" s="260">
        <v>2018</v>
      </c>
      <c r="R1559" s="223" t="s">
        <v>3412</v>
      </c>
      <c r="S1559" s="223" t="s">
        <v>78</v>
      </c>
      <c r="T1559" s="223" t="s">
        <v>451</v>
      </c>
      <c r="U1559" s="261">
        <v>160</v>
      </c>
      <c r="V1559" s="86" t="s">
        <v>452</v>
      </c>
      <c r="W1559" s="223" t="s">
        <v>6446</v>
      </c>
      <c r="X1559" s="225" t="s">
        <v>12319</v>
      </c>
      <c r="Y1559" s="262">
        <v>64500</v>
      </c>
      <c r="Z1559" s="226"/>
      <c r="AA1559" s="241">
        <f t="shared" si="13"/>
        <v>0</v>
      </c>
      <c r="AB1559" s="237" t="s">
        <v>12320</v>
      </c>
    </row>
    <row r="1560" spans="1:28" ht="15" customHeight="1">
      <c r="A1560" s="109">
        <v>1551</v>
      </c>
      <c r="B1560" s="222" t="str">
        <f t="shared" si="12"/>
        <v>Klik Disini</v>
      </c>
      <c r="C1560" s="223" t="s">
        <v>12321</v>
      </c>
      <c r="D1560" s="223"/>
      <c r="E1560" s="223" t="s">
        <v>3529</v>
      </c>
      <c r="F1560" s="223" t="s">
        <v>12322</v>
      </c>
      <c r="G1560" s="223" t="s">
        <v>12323</v>
      </c>
      <c r="H1560" s="223" t="s">
        <v>3473</v>
      </c>
      <c r="I1560" s="258" t="s">
        <v>446</v>
      </c>
      <c r="J1560" s="186" t="s">
        <v>345</v>
      </c>
      <c r="K1560" s="223"/>
      <c r="L1560" s="264"/>
      <c r="M1560" s="265"/>
      <c r="N1560" s="223" t="s">
        <v>449</v>
      </c>
      <c r="O1560" s="223" t="s">
        <v>3419</v>
      </c>
      <c r="P1560" s="260">
        <v>2010</v>
      </c>
      <c r="Q1560" s="260">
        <v>2018</v>
      </c>
      <c r="R1560" s="223" t="s">
        <v>3412</v>
      </c>
      <c r="S1560" s="223" t="s">
        <v>78</v>
      </c>
      <c r="T1560" s="223" t="s">
        <v>451</v>
      </c>
      <c r="U1560" s="261">
        <v>272</v>
      </c>
      <c r="V1560" s="86" t="s">
        <v>452</v>
      </c>
      <c r="W1560" s="223" t="s">
        <v>8358</v>
      </c>
      <c r="X1560" s="225" t="s">
        <v>12324</v>
      </c>
      <c r="Y1560" s="262">
        <v>87000</v>
      </c>
      <c r="Z1560" s="226"/>
      <c r="AA1560" s="241">
        <f t="shared" si="13"/>
        <v>0</v>
      </c>
      <c r="AB1560" s="237" t="s">
        <v>12325</v>
      </c>
    </row>
    <row r="1561" spans="1:28" ht="15" customHeight="1">
      <c r="A1561" s="109">
        <v>1552</v>
      </c>
      <c r="B1561" s="222" t="str">
        <f t="shared" si="12"/>
        <v>Klik Disini</v>
      </c>
      <c r="C1561" s="223" t="s">
        <v>12326</v>
      </c>
      <c r="D1561" s="223"/>
      <c r="E1561" s="223" t="s">
        <v>6112</v>
      </c>
      <c r="F1561" s="223" t="s">
        <v>12327</v>
      </c>
      <c r="G1561" s="223" t="s">
        <v>12328</v>
      </c>
      <c r="H1561" s="223" t="s">
        <v>3591</v>
      </c>
      <c r="I1561" s="258" t="s">
        <v>446</v>
      </c>
      <c r="J1561" s="186" t="s">
        <v>345</v>
      </c>
      <c r="K1561" s="223"/>
      <c r="L1561" s="264"/>
      <c r="M1561" s="265"/>
      <c r="N1561" s="223" t="s">
        <v>449</v>
      </c>
      <c r="O1561" s="223" t="s">
        <v>3419</v>
      </c>
      <c r="P1561" s="260">
        <v>1999</v>
      </c>
      <c r="Q1561" s="260">
        <v>2018</v>
      </c>
      <c r="R1561" s="223" t="s">
        <v>3412</v>
      </c>
      <c r="S1561" s="223" t="s">
        <v>78</v>
      </c>
      <c r="T1561" s="223" t="s">
        <v>451</v>
      </c>
      <c r="U1561" s="261">
        <v>292</v>
      </c>
      <c r="V1561" s="86" t="s">
        <v>452</v>
      </c>
      <c r="W1561" s="223" t="s">
        <v>4514</v>
      </c>
      <c r="X1561" s="225" t="s">
        <v>12329</v>
      </c>
      <c r="Y1561" s="262">
        <v>88500</v>
      </c>
      <c r="Z1561" s="226"/>
      <c r="AA1561" s="241">
        <f t="shared" si="13"/>
        <v>0</v>
      </c>
      <c r="AB1561" s="237" t="s">
        <v>12330</v>
      </c>
    </row>
    <row r="1562" spans="1:28" ht="15" customHeight="1">
      <c r="A1562" s="109">
        <v>1553</v>
      </c>
      <c r="B1562" s="222" t="str">
        <f t="shared" si="12"/>
        <v>Klik Disini</v>
      </c>
      <c r="C1562" s="223" t="s">
        <v>12331</v>
      </c>
      <c r="D1562" s="223"/>
      <c r="E1562" s="223" t="s">
        <v>4059</v>
      </c>
      <c r="F1562" s="223" t="s">
        <v>12332</v>
      </c>
      <c r="G1562" s="223" t="s">
        <v>12333</v>
      </c>
      <c r="H1562" s="223" t="s">
        <v>3912</v>
      </c>
      <c r="I1562" s="258" t="s">
        <v>446</v>
      </c>
      <c r="J1562" s="186" t="s">
        <v>367</v>
      </c>
      <c r="K1562" s="223"/>
      <c r="L1562" s="264"/>
      <c r="M1562" s="265"/>
      <c r="N1562" s="223" t="s">
        <v>449</v>
      </c>
      <c r="O1562" s="223" t="s">
        <v>3419</v>
      </c>
      <c r="P1562" s="260">
        <v>2015</v>
      </c>
      <c r="Q1562" s="260">
        <v>2018</v>
      </c>
      <c r="R1562" s="223" t="s">
        <v>3412</v>
      </c>
      <c r="S1562" s="223" t="s">
        <v>78</v>
      </c>
      <c r="T1562" s="223" t="s">
        <v>451</v>
      </c>
      <c r="U1562" s="261">
        <v>400</v>
      </c>
      <c r="V1562" s="86" t="s">
        <v>452</v>
      </c>
      <c r="W1562" s="223" t="s">
        <v>4514</v>
      </c>
      <c r="X1562" s="225" t="s">
        <v>12334</v>
      </c>
      <c r="Y1562" s="262">
        <v>107000</v>
      </c>
      <c r="Z1562" s="226"/>
      <c r="AA1562" s="241">
        <f t="shared" si="13"/>
        <v>0</v>
      </c>
      <c r="AB1562" s="237" t="s">
        <v>12335</v>
      </c>
    </row>
    <row r="1563" spans="1:28" ht="15" customHeight="1">
      <c r="A1563" s="109">
        <v>1554</v>
      </c>
      <c r="B1563" s="222" t="str">
        <f t="shared" si="12"/>
        <v>Klik Disini</v>
      </c>
      <c r="C1563" s="223" t="s">
        <v>12336</v>
      </c>
      <c r="D1563" s="223"/>
      <c r="E1563" s="223" t="s">
        <v>12337</v>
      </c>
      <c r="F1563" s="223" t="s">
        <v>12338</v>
      </c>
      <c r="G1563" s="223" t="s">
        <v>12339</v>
      </c>
      <c r="H1563" s="223" t="s">
        <v>7023</v>
      </c>
      <c r="I1563" s="258" t="s">
        <v>1844</v>
      </c>
      <c r="J1563" s="186" t="s">
        <v>401</v>
      </c>
      <c r="K1563" s="264"/>
      <c r="L1563" s="264"/>
      <c r="M1563" s="265"/>
      <c r="N1563" s="223" t="s">
        <v>449</v>
      </c>
      <c r="O1563" s="223" t="s">
        <v>3419</v>
      </c>
      <c r="P1563" s="260">
        <v>2007</v>
      </c>
      <c r="Q1563" s="260">
        <v>2018</v>
      </c>
      <c r="R1563" s="223" t="s">
        <v>3412</v>
      </c>
      <c r="S1563" s="223" t="s">
        <v>78</v>
      </c>
      <c r="T1563" s="223" t="s">
        <v>451</v>
      </c>
      <c r="U1563" s="261">
        <v>158</v>
      </c>
      <c r="V1563" s="86" t="s">
        <v>452</v>
      </c>
      <c r="W1563" s="223" t="s">
        <v>3592</v>
      </c>
      <c r="X1563" s="225" t="s">
        <v>12340</v>
      </c>
      <c r="Y1563" s="262">
        <v>57500</v>
      </c>
      <c r="Z1563" s="226"/>
      <c r="AA1563" s="241">
        <f t="shared" si="13"/>
        <v>0</v>
      </c>
      <c r="AB1563" s="237" t="s">
        <v>12341</v>
      </c>
    </row>
    <row r="1564" spans="1:28" ht="15" customHeight="1">
      <c r="A1564" s="109">
        <v>1555</v>
      </c>
      <c r="B1564" s="222" t="str">
        <f t="shared" si="12"/>
        <v>Klik Disini</v>
      </c>
      <c r="C1564" s="223" t="s">
        <v>12342</v>
      </c>
      <c r="D1564" s="223"/>
      <c r="E1564" s="223" t="s">
        <v>3529</v>
      </c>
      <c r="F1564" s="223" t="s">
        <v>12343</v>
      </c>
      <c r="G1564" s="223" t="s">
        <v>12344</v>
      </c>
      <c r="H1564" s="223" t="s">
        <v>3532</v>
      </c>
      <c r="I1564" s="258" t="s">
        <v>446</v>
      </c>
      <c r="J1564" s="186" t="s">
        <v>345</v>
      </c>
      <c r="K1564" s="223"/>
      <c r="L1564" s="264"/>
      <c r="M1564" s="265"/>
      <c r="N1564" s="223" t="s">
        <v>449</v>
      </c>
      <c r="O1564" s="223" t="s">
        <v>3419</v>
      </c>
      <c r="P1564" s="260">
        <v>2011</v>
      </c>
      <c r="Q1564" s="260">
        <v>2018</v>
      </c>
      <c r="R1564" s="223" t="s">
        <v>3412</v>
      </c>
      <c r="S1564" s="223" t="s">
        <v>78</v>
      </c>
      <c r="T1564" s="223" t="s">
        <v>451</v>
      </c>
      <c r="U1564" s="261">
        <v>256</v>
      </c>
      <c r="V1564" s="86" t="s">
        <v>452</v>
      </c>
      <c r="W1564" s="223" t="s">
        <v>1626</v>
      </c>
      <c r="X1564" s="225" t="s">
        <v>12345</v>
      </c>
      <c r="Y1564" s="262">
        <v>81000</v>
      </c>
      <c r="Z1564" s="226"/>
      <c r="AA1564" s="241">
        <f t="shared" si="13"/>
        <v>0</v>
      </c>
      <c r="AB1564" s="237" t="s">
        <v>12346</v>
      </c>
    </row>
    <row r="1565" spans="1:28" ht="15" customHeight="1">
      <c r="A1565" s="109">
        <v>1556</v>
      </c>
      <c r="B1565" s="222" t="str">
        <f t="shared" si="12"/>
        <v>Klik Disini</v>
      </c>
      <c r="C1565" s="223" t="s">
        <v>12347</v>
      </c>
      <c r="D1565" s="223"/>
      <c r="E1565" s="223" t="s">
        <v>12348</v>
      </c>
      <c r="F1565" s="223" t="s">
        <v>12349</v>
      </c>
      <c r="G1565" s="223" t="s">
        <v>12350</v>
      </c>
      <c r="H1565" s="223" t="s">
        <v>3591</v>
      </c>
      <c r="I1565" s="258" t="s">
        <v>446</v>
      </c>
      <c r="J1565" s="186" t="s">
        <v>345</v>
      </c>
      <c r="K1565" s="264"/>
      <c r="L1565" s="264"/>
      <c r="M1565" s="265"/>
      <c r="N1565" s="223" t="s">
        <v>449</v>
      </c>
      <c r="O1565" s="223" t="s">
        <v>3419</v>
      </c>
      <c r="P1565" s="260">
        <v>2005</v>
      </c>
      <c r="Q1565" s="260">
        <v>2018</v>
      </c>
      <c r="R1565" s="223" t="s">
        <v>3412</v>
      </c>
      <c r="S1565" s="223" t="s">
        <v>78</v>
      </c>
      <c r="T1565" s="223" t="s">
        <v>451</v>
      </c>
      <c r="U1565" s="261">
        <v>176</v>
      </c>
      <c r="V1565" s="86" t="s">
        <v>452</v>
      </c>
      <c r="W1565" s="223" t="s">
        <v>7364</v>
      </c>
      <c r="X1565" s="225" t="s">
        <v>12351</v>
      </c>
      <c r="Y1565" s="262">
        <v>97000</v>
      </c>
      <c r="Z1565" s="226"/>
      <c r="AA1565" s="241">
        <f t="shared" si="13"/>
        <v>0</v>
      </c>
      <c r="AB1565" s="237" t="s">
        <v>12352</v>
      </c>
    </row>
    <row r="1566" spans="1:28" ht="15" customHeight="1">
      <c r="A1566" s="109">
        <v>1557</v>
      </c>
      <c r="B1566" s="222" t="str">
        <f t="shared" si="12"/>
        <v>Klik Disini</v>
      </c>
      <c r="C1566" s="223" t="s">
        <v>12353</v>
      </c>
      <c r="D1566" s="223"/>
      <c r="E1566" s="223" t="s">
        <v>9952</v>
      </c>
      <c r="F1566" s="223" t="s">
        <v>12354</v>
      </c>
      <c r="G1566" s="223" t="s">
        <v>12355</v>
      </c>
      <c r="H1566" s="223" t="s">
        <v>7023</v>
      </c>
      <c r="I1566" s="258" t="s">
        <v>1844</v>
      </c>
      <c r="J1566" s="186" t="s">
        <v>401</v>
      </c>
      <c r="K1566" s="264"/>
      <c r="L1566" s="264"/>
      <c r="M1566" s="259"/>
      <c r="N1566" s="223" t="s">
        <v>449</v>
      </c>
      <c r="O1566" s="223" t="s">
        <v>3419</v>
      </c>
      <c r="P1566" s="260">
        <v>2005</v>
      </c>
      <c r="Q1566" s="260">
        <v>2018</v>
      </c>
      <c r="R1566" s="223" t="s">
        <v>3412</v>
      </c>
      <c r="S1566" s="223" t="s">
        <v>78</v>
      </c>
      <c r="T1566" s="223" t="s">
        <v>451</v>
      </c>
      <c r="U1566" s="261">
        <v>124</v>
      </c>
      <c r="V1566" s="86" t="s">
        <v>452</v>
      </c>
      <c r="W1566" s="223" t="s">
        <v>5663</v>
      </c>
      <c r="X1566" s="225" t="s">
        <v>12356</v>
      </c>
      <c r="Y1566" s="262">
        <v>46500</v>
      </c>
      <c r="Z1566" s="226"/>
      <c r="AA1566" s="241">
        <f t="shared" si="13"/>
        <v>0</v>
      </c>
      <c r="AB1566" s="237" t="s">
        <v>12357</v>
      </c>
    </row>
    <row r="1567" spans="1:28" ht="15" customHeight="1">
      <c r="A1567" s="109">
        <v>1558</v>
      </c>
      <c r="B1567" s="222" t="str">
        <f t="shared" si="12"/>
        <v>Klik Disini</v>
      </c>
      <c r="C1567" s="223" t="s">
        <v>12358</v>
      </c>
      <c r="D1567" s="223"/>
      <c r="E1567" s="223" t="s">
        <v>12359</v>
      </c>
      <c r="F1567" s="223" t="s">
        <v>12360</v>
      </c>
      <c r="G1567" s="223" t="s">
        <v>12361</v>
      </c>
      <c r="H1567" s="223" t="s">
        <v>841</v>
      </c>
      <c r="I1567" s="258" t="s">
        <v>446</v>
      </c>
      <c r="J1567" s="186" t="s">
        <v>373</v>
      </c>
      <c r="K1567" s="223"/>
      <c r="L1567" s="264"/>
      <c r="M1567" s="265"/>
      <c r="N1567" s="223" t="s">
        <v>449</v>
      </c>
      <c r="O1567" s="223" t="s">
        <v>3419</v>
      </c>
      <c r="P1567" s="260">
        <v>2007</v>
      </c>
      <c r="Q1567" s="260">
        <v>2018</v>
      </c>
      <c r="R1567" s="223" t="s">
        <v>3412</v>
      </c>
      <c r="S1567" s="223" t="s">
        <v>78</v>
      </c>
      <c r="T1567" s="223" t="s">
        <v>451</v>
      </c>
      <c r="U1567" s="261">
        <v>80</v>
      </c>
      <c r="V1567" s="86" t="s">
        <v>452</v>
      </c>
      <c r="W1567" s="223" t="s">
        <v>4777</v>
      </c>
      <c r="X1567" s="225" t="s">
        <v>12362</v>
      </c>
      <c r="Y1567" s="262">
        <v>48000</v>
      </c>
      <c r="Z1567" s="226"/>
      <c r="AA1567" s="241">
        <f t="shared" si="13"/>
        <v>0</v>
      </c>
      <c r="AB1567" s="237" t="s">
        <v>12363</v>
      </c>
    </row>
    <row r="1568" spans="1:28" ht="15" customHeight="1">
      <c r="A1568" s="109">
        <v>1559</v>
      </c>
      <c r="B1568" s="222" t="str">
        <f t="shared" si="12"/>
        <v>Klik Disini</v>
      </c>
      <c r="C1568" s="223" t="s">
        <v>12364</v>
      </c>
      <c r="D1568" s="223"/>
      <c r="E1568" s="223" t="s">
        <v>12365</v>
      </c>
      <c r="F1568" s="223" t="s">
        <v>12366</v>
      </c>
      <c r="G1568" s="223" t="s">
        <v>12367</v>
      </c>
      <c r="H1568" s="223" t="s">
        <v>3591</v>
      </c>
      <c r="I1568" s="258" t="s">
        <v>446</v>
      </c>
      <c r="J1568" s="186" t="s">
        <v>345</v>
      </c>
      <c r="K1568" s="223"/>
      <c r="L1568" s="264"/>
      <c r="M1568" s="265"/>
      <c r="N1568" s="223" t="s">
        <v>449</v>
      </c>
      <c r="O1568" s="223" t="s">
        <v>3419</v>
      </c>
      <c r="P1568" s="260">
        <v>2009</v>
      </c>
      <c r="Q1568" s="260">
        <v>2018</v>
      </c>
      <c r="R1568" s="223" t="s">
        <v>3412</v>
      </c>
      <c r="S1568" s="223" t="s">
        <v>78</v>
      </c>
      <c r="T1568" s="223" t="s">
        <v>451</v>
      </c>
      <c r="U1568" s="261">
        <v>128</v>
      </c>
      <c r="V1568" s="86" t="s">
        <v>452</v>
      </c>
      <c r="W1568" s="223" t="s">
        <v>677</v>
      </c>
      <c r="X1568" s="225" t="s">
        <v>12368</v>
      </c>
      <c r="Y1568" s="262">
        <v>59000</v>
      </c>
      <c r="Z1568" s="226"/>
      <c r="AA1568" s="241">
        <f t="shared" si="13"/>
        <v>0</v>
      </c>
      <c r="AB1568" s="237" t="s">
        <v>12369</v>
      </c>
    </row>
    <row r="1569" spans="1:28" ht="15" customHeight="1">
      <c r="A1569" s="109">
        <v>1560</v>
      </c>
      <c r="B1569" s="222" t="str">
        <f t="shared" si="12"/>
        <v>Klik Disini</v>
      </c>
      <c r="C1569" s="223" t="s">
        <v>12370</v>
      </c>
      <c r="D1569" s="223"/>
      <c r="E1569" s="223" t="s">
        <v>12371</v>
      </c>
      <c r="F1569" s="223" t="s">
        <v>12372</v>
      </c>
      <c r="G1569" s="223" t="s">
        <v>12373</v>
      </c>
      <c r="H1569" s="223" t="s">
        <v>3473</v>
      </c>
      <c r="I1569" s="258" t="s">
        <v>446</v>
      </c>
      <c r="J1569" s="186" t="s">
        <v>345</v>
      </c>
      <c r="K1569" s="223"/>
      <c r="L1569" s="264"/>
      <c r="M1569" s="265"/>
      <c r="N1569" s="223" t="s">
        <v>449</v>
      </c>
      <c r="O1569" s="223" t="s">
        <v>3419</v>
      </c>
      <c r="P1569" s="260">
        <v>2004</v>
      </c>
      <c r="Q1569" s="260">
        <v>2018</v>
      </c>
      <c r="R1569" s="223" t="s">
        <v>3412</v>
      </c>
      <c r="S1569" s="223" t="s">
        <v>78</v>
      </c>
      <c r="T1569" s="223" t="s">
        <v>451</v>
      </c>
      <c r="U1569" s="261">
        <v>183</v>
      </c>
      <c r="V1569" s="86" t="s">
        <v>452</v>
      </c>
      <c r="W1569" s="223" t="s">
        <v>3741</v>
      </c>
      <c r="X1569" s="225" t="s">
        <v>12374</v>
      </c>
      <c r="Y1569" s="262">
        <v>62000</v>
      </c>
      <c r="Z1569" s="226"/>
      <c r="AA1569" s="241">
        <f t="shared" si="13"/>
        <v>0</v>
      </c>
      <c r="AB1569" s="237" t="s">
        <v>12375</v>
      </c>
    </row>
    <row r="1570" spans="1:28" ht="15" customHeight="1">
      <c r="A1570" s="109">
        <v>1561</v>
      </c>
      <c r="B1570" s="222" t="str">
        <f t="shared" si="12"/>
        <v>Klik Disini</v>
      </c>
      <c r="C1570" s="223" t="s">
        <v>12376</v>
      </c>
      <c r="D1570" s="223"/>
      <c r="E1570" s="223" t="s">
        <v>12377</v>
      </c>
      <c r="F1570" s="223" t="s">
        <v>12378</v>
      </c>
      <c r="G1570" s="223" t="s">
        <v>12379</v>
      </c>
      <c r="H1570" s="223" t="s">
        <v>400</v>
      </c>
      <c r="I1570" s="258" t="s">
        <v>1844</v>
      </c>
      <c r="J1570" s="186" t="s">
        <v>399</v>
      </c>
      <c r="K1570" s="223"/>
      <c r="L1570" s="264"/>
      <c r="M1570" s="265"/>
      <c r="N1570" s="223" t="s">
        <v>449</v>
      </c>
      <c r="O1570" s="223" t="s">
        <v>3419</v>
      </c>
      <c r="P1570" s="260">
        <v>2005</v>
      </c>
      <c r="Q1570" s="260">
        <v>2018</v>
      </c>
      <c r="R1570" s="223" t="s">
        <v>3412</v>
      </c>
      <c r="S1570" s="223" t="s">
        <v>78</v>
      </c>
      <c r="T1570" s="223" t="s">
        <v>451</v>
      </c>
      <c r="U1570" s="261">
        <v>94</v>
      </c>
      <c r="V1570" s="86" t="s">
        <v>452</v>
      </c>
      <c r="W1570" s="223" t="s">
        <v>1076</v>
      </c>
      <c r="X1570" s="225" t="s">
        <v>12380</v>
      </c>
      <c r="Y1570" s="262">
        <v>48000</v>
      </c>
      <c r="Z1570" s="226"/>
      <c r="AA1570" s="241">
        <f t="shared" si="13"/>
        <v>0</v>
      </c>
      <c r="AB1570" s="237" t="s">
        <v>12381</v>
      </c>
    </row>
    <row r="1571" spans="1:28" ht="15" customHeight="1">
      <c r="A1571" s="109">
        <v>1562</v>
      </c>
      <c r="B1571" s="222" t="str">
        <f t="shared" si="12"/>
        <v>Klik Disini</v>
      </c>
      <c r="C1571" s="223" t="s">
        <v>12382</v>
      </c>
      <c r="D1571" s="223"/>
      <c r="E1571" s="223" t="s">
        <v>12383</v>
      </c>
      <c r="F1571" s="223" t="s">
        <v>12384</v>
      </c>
      <c r="G1571" s="223" t="s">
        <v>12385</v>
      </c>
      <c r="H1571" s="223" t="s">
        <v>3591</v>
      </c>
      <c r="I1571" s="258" t="s">
        <v>446</v>
      </c>
      <c r="J1571" s="186" t="s">
        <v>345</v>
      </c>
      <c r="K1571" s="223"/>
      <c r="L1571" s="264"/>
      <c r="M1571" s="265"/>
      <c r="N1571" s="223" t="s">
        <v>449</v>
      </c>
      <c r="O1571" s="223" t="s">
        <v>3419</v>
      </c>
      <c r="P1571" s="260">
        <v>2004</v>
      </c>
      <c r="Q1571" s="260">
        <v>2018</v>
      </c>
      <c r="R1571" s="223" t="s">
        <v>3412</v>
      </c>
      <c r="S1571" s="223" t="s">
        <v>78</v>
      </c>
      <c r="T1571" s="223" t="s">
        <v>451</v>
      </c>
      <c r="U1571" s="261">
        <v>204</v>
      </c>
      <c r="V1571" s="86" t="s">
        <v>452</v>
      </c>
      <c r="W1571" s="223" t="s">
        <v>12170</v>
      </c>
      <c r="X1571" s="225" t="s">
        <v>12386</v>
      </c>
      <c r="Y1571" s="262">
        <v>76000</v>
      </c>
      <c r="Z1571" s="226"/>
      <c r="AA1571" s="241">
        <f t="shared" si="13"/>
        <v>0</v>
      </c>
      <c r="AB1571" s="237" t="s">
        <v>12387</v>
      </c>
    </row>
    <row r="1572" spans="1:28" ht="15" customHeight="1">
      <c r="A1572" s="109">
        <v>1563</v>
      </c>
      <c r="B1572" s="222" t="str">
        <f t="shared" si="12"/>
        <v>Klik Disini</v>
      </c>
      <c r="C1572" s="223" t="s">
        <v>12388</v>
      </c>
      <c r="D1572" s="223"/>
      <c r="E1572" s="223" t="s">
        <v>10576</v>
      </c>
      <c r="F1572" s="223" t="s">
        <v>12389</v>
      </c>
      <c r="G1572" s="223" t="s">
        <v>12390</v>
      </c>
      <c r="H1572" s="223" t="s">
        <v>3912</v>
      </c>
      <c r="I1572" s="258" t="s">
        <v>446</v>
      </c>
      <c r="J1572" s="186" t="s">
        <v>367</v>
      </c>
      <c r="K1572" s="223"/>
      <c r="L1572" s="264"/>
      <c r="M1572" s="265"/>
      <c r="N1572" s="223" t="s">
        <v>449</v>
      </c>
      <c r="O1572" s="223" t="s">
        <v>3419</v>
      </c>
      <c r="P1572" s="260">
        <v>2015</v>
      </c>
      <c r="Q1572" s="260">
        <v>2018</v>
      </c>
      <c r="R1572" s="223" t="s">
        <v>3412</v>
      </c>
      <c r="S1572" s="223" t="s">
        <v>78</v>
      </c>
      <c r="T1572" s="223" t="s">
        <v>451</v>
      </c>
      <c r="U1572" s="261">
        <v>392</v>
      </c>
      <c r="V1572" s="86" t="s">
        <v>452</v>
      </c>
      <c r="W1572" s="223" t="s">
        <v>10353</v>
      </c>
      <c r="X1572" s="225" t="s">
        <v>12391</v>
      </c>
      <c r="Y1572" s="262">
        <v>95000</v>
      </c>
      <c r="Z1572" s="226"/>
      <c r="AA1572" s="241">
        <f t="shared" si="13"/>
        <v>0</v>
      </c>
      <c r="AB1572" s="237" t="s">
        <v>12392</v>
      </c>
    </row>
    <row r="1573" spans="1:28" ht="15" customHeight="1">
      <c r="A1573" s="109">
        <v>1564</v>
      </c>
      <c r="B1573" s="222" t="str">
        <f t="shared" si="12"/>
        <v>Klik Disini</v>
      </c>
      <c r="C1573" s="223" t="s">
        <v>12393</v>
      </c>
      <c r="D1573" s="223"/>
      <c r="E1573" s="223" t="s">
        <v>12394</v>
      </c>
      <c r="F1573" s="223" t="s">
        <v>12395</v>
      </c>
      <c r="G1573" s="223" t="s">
        <v>12396</v>
      </c>
      <c r="H1573" s="223" t="s">
        <v>3473</v>
      </c>
      <c r="I1573" s="258" t="s">
        <v>446</v>
      </c>
      <c r="J1573" s="186" t="s">
        <v>345</v>
      </c>
      <c r="K1573" s="223"/>
      <c r="L1573" s="264"/>
      <c r="M1573" s="265"/>
      <c r="N1573" s="223" t="s">
        <v>449</v>
      </c>
      <c r="O1573" s="223" t="s">
        <v>3419</v>
      </c>
      <c r="P1573" s="260">
        <v>2006</v>
      </c>
      <c r="Q1573" s="260">
        <v>2018</v>
      </c>
      <c r="R1573" s="223" t="s">
        <v>3412</v>
      </c>
      <c r="S1573" s="223" t="s">
        <v>78</v>
      </c>
      <c r="T1573" s="223" t="s">
        <v>451</v>
      </c>
      <c r="U1573" s="261">
        <v>189</v>
      </c>
      <c r="V1573" s="86" t="s">
        <v>452</v>
      </c>
      <c r="W1573" s="223" t="s">
        <v>877</v>
      </c>
      <c r="X1573" s="225" t="s">
        <v>12397</v>
      </c>
      <c r="Y1573" s="262">
        <v>64500</v>
      </c>
      <c r="Z1573" s="226"/>
      <c r="AA1573" s="241">
        <f t="shared" si="13"/>
        <v>0</v>
      </c>
      <c r="AB1573" s="237" t="s">
        <v>12398</v>
      </c>
    </row>
    <row r="1574" spans="1:28" ht="15" customHeight="1">
      <c r="A1574" s="109">
        <v>1565</v>
      </c>
      <c r="B1574" s="222" t="str">
        <f t="shared" si="12"/>
        <v>Klik Disini</v>
      </c>
      <c r="C1574" s="223" t="s">
        <v>12399</v>
      </c>
      <c r="D1574" s="223"/>
      <c r="E1574" s="223" t="s">
        <v>9061</v>
      </c>
      <c r="F1574" s="223" t="s">
        <v>12400</v>
      </c>
      <c r="G1574" s="223" t="s">
        <v>12401</v>
      </c>
      <c r="H1574" s="223" t="s">
        <v>3473</v>
      </c>
      <c r="I1574" s="258" t="s">
        <v>446</v>
      </c>
      <c r="J1574" s="186" t="s">
        <v>345</v>
      </c>
      <c r="K1574" s="223"/>
      <c r="L1574" s="264"/>
      <c r="M1574" s="265"/>
      <c r="N1574" s="223" t="s">
        <v>449</v>
      </c>
      <c r="O1574" s="223" t="s">
        <v>3419</v>
      </c>
      <c r="P1574" s="260">
        <v>2011</v>
      </c>
      <c r="Q1574" s="260">
        <v>2018</v>
      </c>
      <c r="R1574" s="223" t="s">
        <v>3412</v>
      </c>
      <c r="S1574" s="223" t="s">
        <v>78</v>
      </c>
      <c r="T1574" s="223" t="s">
        <v>451</v>
      </c>
      <c r="U1574" s="261">
        <v>222</v>
      </c>
      <c r="V1574" s="86" t="s">
        <v>452</v>
      </c>
      <c r="W1574" s="223" t="s">
        <v>5096</v>
      </c>
      <c r="X1574" s="225" t="s">
        <v>12402</v>
      </c>
      <c r="Y1574" s="262">
        <v>64000</v>
      </c>
      <c r="Z1574" s="226"/>
      <c r="AA1574" s="241">
        <f t="shared" si="13"/>
        <v>0</v>
      </c>
      <c r="AB1574" s="237" t="s">
        <v>12403</v>
      </c>
    </row>
    <row r="1575" spans="1:28" ht="15" customHeight="1">
      <c r="A1575" s="109">
        <v>1566</v>
      </c>
      <c r="B1575" s="222" t="str">
        <f t="shared" si="12"/>
        <v>Klik Disini</v>
      </c>
      <c r="C1575" s="223" t="s">
        <v>12404</v>
      </c>
      <c r="D1575" s="223"/>
      <c r="E1575" s="223" t="s">
        <v>12405</v>
      </c>
      <c r="F1575" s="223" t="s">
        <v>12406</v>
      </c>
      <c r="G1575" s="223" t="s">
        <v>12407</v>
      </c>
      <c r="H1575" s="223" t="s">
        <v>1056</v>
      </c>
      <c r="I1575" s="258" t="s">
        <v>583</v>
      </c>
      <c r="J1575" s="186" t="s">
        <v>265</v>
      </c>
      <c r="K1575" s="264"/>
      <c r="L1575" s="264"/>
      <c r="M1575" s="259"/>
      <c r="N1575" s="223"/>
      <c r="O1575" s="223"/>
      <c r="P1575" s="260">
        <v>2012</v>
      </c>
      <c r="Q1575" s="260">
        <v>2018</v>
      </c>
      <c r="R1575" s="223" t="s">
        <v>3480</v>
      </c>
      <c r="S1575" s="223" t="s">
        <v>78</v>
      </c>
      <c r="T1575" s="223"/>
      <c r="U1575" s="261">
        <v>232</v>
      </c>
      <c r="V1575" s="86" t="s">
        <v>452</v>
      </c>
      <c r="W1575" s="223" t="s">
        <v>2904</v>
      </c>
      <c r="X1575" s="225" t="s">
        <v>12408</v>
      </c>
      <c r="Y1575" s="262">
        <v>55000</v>
      </c>
      <c r="Z1575" s="226"/>
      <c r="AA1575" s="241">
        <f t="shared" si="13"/>
        <v>0</v>
      </c>
      <c r="AB1575" s="237" t="s">
        <v>12409</v>
      </c>
    </row>
    <row r="1576" spans="1:28" ht="15" customHeight="1">
      <c r="A1576" s="109">
        <v>1567</v>
      </c>
      <c r="B1576" s="222" t="str">
        <f t="shared" si="12"/>
        <v>Klik Disini</v>
      </c>
      <c r="C1576" s="223" t="s">
        <v>12410</v>
      </c>
      <c r="D1576" s="223"/>
      <c r="E1576" s="223" t="s">
        <v>12411</v>
      </c>
      <c r="F1576" s="223" t="s">
        <v>12412</v>
      </c>
      <c r="G1576" s="223" t="s">
        <v>12413</v>
      </c>
      <c r="H1576" s="223" t="s">
        <v>3912</v>
      </c>
      <c r="I1576" s="258" t="s">
        <v>446</v>
      </c>
      <c r="J1576" s="186" t="s">
        <v>367</v>
      </c>
      <c r="K1576" s="223"/>
      <c r="L1576" s="264"/>
      <c r="M1576" s="265"/>
      <c r="N1576" s="223" t="s">
        <v>449</v>
      </c>
      <c r="O1576" s="223" t="s">
        <v>3419</v>
      </c>
      <c r="P1576" s="260">
        <v>2009</v>
      </c>
      <c r="Q1576" s="260">
        <v>2018</v>
      </c>
      <c r="R1576" s="223" t="s">
        <v>3412</v>
      </c>
      <c r="S1576" s="223" t="s">
        <v>78</v>
      </c>
      <c r="T1576" s="223" t="s">
        <v>451</v>
      </c>
      <c r="U1576" s="261">
        <v>192</v>
      </c>
      <c r="V1576" s="86" t="s">
        <v>452</v>
      </c>
      <c r="W1576" s="223" t="s">
        <v>505</v>
      </c>
      <c r="X1576" s="225" t="s">
        <v>12414</v>
      </c>
      <c r="Y1576" s="262">
        <v>57500</v>
      </c>
      <c r="Z1576" s="226"/>
      <c r="AA1576" s="241">
        <f t="shared" si="13"/>
        <v>0</v>
      </c>
      <c r="AB1576" s="237" t="s">
        <v>12415</v>
      </c>
    </row>
    <row r="1577" spans="1:28" ht="15" customHeight="1">
      <c r="A1577" s="109">
        <v>1568</v>
      </c>
      <c r="B1577" s="222" t="str">
        <f t="shared" si="12"/>
        <v>Klik Disini</v>
      </c>
      <c r="C1577" s="223" t="s">
        <v>12416</v>
      </c>
      <c r="D1577" s="223"/>
      <c r="E1577" s="223" t="s">
        <v>9061</v>
      </c>
      <c r="F1577" s="223" t="s">
        <v>12417</v>
      </c>
      <c r="G1577" s="223" t="s">
        <v>12418</v>
      </c>
      <c r="H1577" s="223" t="s">
        <v>3473</v>
      </c>
      <c r="I1577" s="258" t="s">
        <v>446</v>
      </c>
      <c r="J1577" s="186" t="s">
        <v>345</v>
      </c>
      <c r="K1577" s="223"/>
      <c r="L1577" s="264"/>
      <c r="M1577" s="265"/>
      <c r="N1577" s="223" t="s">
        <v>449</v>
      </c>
      <c r="O1577" s="223" t="s">
        <v>3419</v>
      </c>
      <c r="P1577" s="260">
        <v>2011</v>
      </c>
      <c r="Q1577" s="260">
        <v>2018</v>
      </c>
      <c r="R1577" s="223" t="s">
        <v>3412</v>
      </c>
      <c r="S1577" s="223" t="s">
        <v>78</v>
      </c>
      <c r="T1577" s="223" t="s">
        <v>451</v>
      </c>
      <c r="U1577" s="261">
        <v>176</v>
      </c>
      <c r="V1577" s="86" t="s">
        <v>452</v>
      </c>
      <c r="W1577" s="223" t="s">
        <v>983</v>
      </c>
      <c r="X1577" s="225" t="s">
        <v>12419</v>
      </c>
      <c r="Y1577" s="262">
        <v>49500</v>
      </c>
      <c r="Z1577" s="226"/>
      <c r="AA1577" s="241">
        <f t="shared" si="13"/>
        <v>0</v>
      </c>
      <c r="AB1577" s="237" t="s">
        <v>12420</v>
      </c>
    </row>
    <row r="1578" spans="1:28" ht="15" customHeight="1">
      <c r="A1578" s="109">
        <v>1569</v>
      </c>
      <c r="B1578" s="222" t="str">
        <f t="shared" si="12"/>
        <v>Klik Disini</v>
      </c>
      <c r="C1578" s="223" t="s">
        <v>12421</v>
      </c>
      <c r="D1578" s="223"/>
      <c r="E1578" s="223" t="s">
        <v>9061</v>
      </c>
      <c r="F1578" s="223" t="s">
        <v>12422</v>
      </c>
      <c r="G1578" s="223" t="s">
        <v>12423</v>
      </c>
      <c r="H1578" s="223" t="s">
        <v>3473</v>
      </c>
      <c r="I1578" s="258" t="s">
        <v>446</v>
      </c>
      <c r="J1578" s="186" t="s">
        <v>345</v>
      </c>
      <c r="K1578" s="264"/>
      <c r="L1578" s="264"/>
      <c r="M1578" s="265"/>
      <c r="N1578" s="223"/>
      <c r="O1578" s="223"/>
      <c r="P1578" s="260">
        <v>2011</v>
      </c>
      <c r="Q1578" s="260">
        <v>2018</v>
      </c>
      <c r="R1578" s="223" t="s">
        <v>3412</v>
      </c>
      <c r="S1578" s="223" t="s">
        <v>78</v>
      </c>
      <c r="T1578" s="223"/>
      <c r="U1578" s="261">
        <v>232</v>
      </c>
      <c r="V1578" s="86" t="s">
        <v>452</v>
      </c>
      <c r="W1578" s="223" t="s">
        <v>3544</v>
      </c>
      <c r="X1578" s="225" t="s">
        <v>12424</v>
      </c>
      <c r="Y1578" s="262">
        <v>61500</v>
      </c>
      <c r="Z1578" s="226"/>
      <c r="AA1578" s="241">
        <f t="shared" si="13"/>
        <v>0</v>
      </c>
      <c r="AB1578" s="237" t="s">
        <v>12425</v>
      </c>
    </row>
    <row r="1579" spans="1:28" ht="15" customHeight="1">
      <c r="A1579" s="109">
        <v>1570</v>
      </c>
      <c r="B1579" s="222" t="str">
        <f t="shared" si="12"/>
        <v>Klik Disini</v>
      </c>
      <c r="C1579" s="223" t="s">
        <v>12426</v>
      </c>
      <c r="D1579" s="223"/>
      <c r="E1579" s="223" t="s">
        <v>12427</v>
      </c>
      <c r="F1579" s="223" t="s">
        <v>12428</v>
      </c>
      <c r="G1579" s="223" t="s">
        <v>12429</v>
      </c>
      <c r="H1579" s="223" t="s">
        <v>376</v>
      </c>
      <c r="I1579" s="258" t="s">
        <v>446</v>
      </c>
      <c r="J1579" s="186" t="s">
        <v>375</v>
      </c>
      <c r="K1579" s="223"/>
      <c r="L1579" s="264"/>
      <c r="M1579" s="265"/>
      <c r="N1579" s="223" t="s">
        <v>449</v>
      </c>
      <c r="O1579" s="223" t="s">
        <v>3419</v>
      </c>
      <c r="P1579" s="260">
        <v>2010</v>
      </c>
      <c r="Q1579" s="260">
        <v>2018</v>
      </c>
      <c r="R1579" s="223" t="s">
        <v>3412</v>
      </c>
      <c r="S1579" s="223" t="s">
        <v>78</v>
      </c>
      <c r="T1579" s="223" t="s">
        <v>451</v>
      </c>
      <c r="U1579" s="261">
        <v>72</v>
      </c>
      <c r="V1579" s="86" t="s">
        <v>452</v>
      </c>
      <c r="W1579" s="223" t="s">
        <v>5663</v>
      </c>
      <c r="X1579" s="225" t="s">
        <v>12430</v>
      </c>
      <c r="Y1579" s="262">
        <v>63000</v>
      </c>
      <c r="Z1579" s="226"/>
      <c r="AA1579" s="241">
        <f t="shared" si="13"/>
        <v>0</v>
      </c>
      <c r="AB1579" s="237" t="s">
        <v>12431</v>
      </c>
    </row>
    <row r="1580" spans="1:28" ht="15" customHeight="1">
      <c r="A1580" s="109">
        <v>1571</v>
      </c>
      <c r="B1580" s="222" t="str">
        <f t="shared" si="12"/>
        <v>Klik Disini</v>
      </c>
      <c r="C1580" s="223" t="s">
        <v>12432</v>
      </c>
      <c r="D1580" s="223"/>
      <c r="E1580" s="223" t="s">
        <v>9061</v>
      </c>
      <c r="F1580" s="223" t="s">
        <v>12433</v>
      </c>
      <c r="G1580" s="223" t="s">
        <v>12434</v>
      </c>
      <c r="H1580" s="223" t="s">
        <v>12435</v>
      </c>
      <c r="I1580" s="258" t="s">
        <v>1844</v>
      </c>
      <c r="J1580" s="186" t="s">
        <v>401</v>
      </c>
      <c r="K1580" s="223"/>
      <c r="L1580" s="264"/>
      <c r="M1580" s="265"/>
      <c r="N1580" s="223"/>
      <c r="O1580" s="223"/>
      <c r="P1580" s="260">
        <v>2012</v>
      </c>
      <c r="Q1580" s="260">
        <v>2018</v>
      </c>
      <c r="R1580" s="223" t="s">
        <v>3412</v>
      </c>
      <c r="S1580" s="223" t="s">
        <v>78</v>
      </c>
      <c r="T1580" s="223"/>
      <c r="U1580" s="261">
        <v>162</v>
      </c>
      <c r="V1580" s="86" t="s">
        <v>452</v>
      </c>
      <c r="W1580" s="223" t="s">
        <v>813</v>
      </c>
      <c r="X1580" s="225" t="s">
        <v>12436</v>
      </c>
      <c r="Y1580" s="262">
        <v>49500</v>
      </c>
      <c r="Z1580" s="226"/>
      <c r="AA1580" s="241">
        <f t="shared" si="13"/>
        <v>0</v>
      </c>
      <c r="AB1580" s="237" t="s">
        <v>12437</v>
      </c>
    </row>
    <row r="1581" spans="1:28" ht="15" customHeight="1">
      <c r="A1581" s="109">
        <v>1572</v>
      </c>
      <c r="B1581" s="222" t="str">
        <f t="shared" si="12"/>
        <v>Klik Disini</v>
      </c>
      <c r="C1581" s="223" t="s">
        <v>12438</v>
      </c>
      <c r="D1581" s="223"/>
      <c r="E1581" s="223" t="s">
        <v>4885</v>
      </c>
      <c r="F1581" s="223" t="s">
        <v>12439</v>
      </c>
      <c r="G1581" s="223" t="s">
        <v>12440</v>
      </c>
      <c r="H1581" s="223" t="s">
        <v>3912</v>
      </c>
      <c r="I1581" s="258" t="s">
        <v>446</v>
      </c>
      <c r="J1581" s="186" t="s">
        <v>367</v>
      </c>
      <c r="K1581" s="264"/>
      <c r="L1581" s="264"/>
      <c r="M1581" s="265"/>
      <c r="N1581" s="223" t="s">
        <v>449</v>
      </c>
      <c r="O1581" s="223" t="s">
        <v>3419</v>
      </c>
      <c r="P1581" s="260">
        <v>2009</v>
      </c>
      <c r="Q1581" s="260">
        <v>2018</v>
      </c>
      <c r="R1581" s="223" t="s">
        <v>3412</v>
      </c>
      <c r="S1581" s="223" t="s">
        <v>78</v>
      </c>
      <c r="T1581" s="223" t="s">
        <v>451</v>
      </c>
      <c r="U1581" s="261">
        <v>186</v>
      </c>
      <c r="V1581" s="86" t="s">
        <v>452</v>
      </c>
      <c r="W1581" s="223" t="s">
        <v>11628</v>
      </c>
      <c r="X1581" s="225" t="s">
        <v>12441</v>
      </c>
      <c r="Y1581" s="262">
        <v>56000</v>
      </c>
      <c r="Z1581" s="226"/>
      <c r="AA1581" s="241">
        <f t="shared" si="13"/>
        <v>0</v>
      </c>
      <c r="AB1581" s="237" t="s">
        <v>12442</v>
      </c>
    </row>
    <row r="1582" spans="1:28" ht="15" customHeight="1">
      <c r="A1582" s="109">
        <v>1573</v>
      </c>
      <c r="B1582" s="222" t="str">
        <f t="shared" si="12"/>
        <v>Klik Disini</v>
      </c>
      <c r="C1582" s="223" t="s">
        <v>12443</v>
      </c>
      <c r="D1582" s="223"/>
      <c r="E1582" s="223" t="s">
        <v>3529</v>
      </c>
      <c r="F1582" s="223" t="s">
        <v>12444</v>
      </c>
      <c r="G1582" s="223" t="s">
        <v>12445</v>
      </c>
      <c r="H1582" s="223" t="s">
        <v>262</v>
      </c>
      <c r="I1582" s="258" t="s">
        <v>1844</v>
      </c>
      <c r="J1582" s="186" t="s">
        <v>401</v>
      </c>
      <c r="K1582" s="223"/>
      <c r="L1582" s="264"/>
      <c r="M1582" s="265"/>
      <c r="N1582" s="223" t="s">
        <v>449</v>
      </c>
      <c r="O1582" s="223" t="s">
        <v>3419</v>
      </c>
      <c r="P1582" s="260">
        <v>2004</v>
      </c>
      <c r="Q1582" s="260">
        <v>2018</v>
      </c>
      <c r="R1582" s="223" t="s">
        <v>3412</v>
      </c>
      <c r="S1582" s="223" t="s">
        <v>78</v>
      </c>
      <c r="T1582" s="223" t="s">
        <v>451</v>
      </c>
      <c r="U1582" s="261">
        <v>190</v>
      </c>
      <c r="V1582" s="86" t="s">
        <v>452</v>
      </c>
      <c r="W1582" s="223" t="s">
        <v>7523</v>
      </c>
      <c r="X1582" s="225" t="s">
        <v>12446</v>
      </c>
      <c r="Y1582" s="262">
        <v>67500</v>
      </c>
      <c r="Z1582" s="226"/>
      <c r="AA1582" s="241">
        <f t="shared" si="13"/>
        <v>0</v>
      </c>
      <c r="AB1582" s="237" t="s">
        <v>12447</v>
      </c>
    </row>
    <row r="1583" spans="1:28" ht="15" customHeight="1">
      <c r="A1583" s="109">
        <v>1574</v>
      </c>
      <c r="B1583" s="222" t="str">
        <f t="shared" si="12"/>
        <v>Klik Disini</v>
      </c>
      <c r="C1583" s="223" t="s">
        <v>12448</v>
      </c>
      <c r="D1583" s="223"/>
      <c r="E1583" s="223" t="s">
        <v>12449</v>
      </c>
      <c r="F1583" s="223" t="s">
        <v>12450</v>
      </c>
      <c r="G1583" s="223" t="s">
        <v>12451</v>
      </c>
      <c r="H1583" s="223" t="s">
        <v>3912</v>
      </c>
      <c r="I1583" s="258" t="s">
        <v>446</v>
      </c>
      <c r="J1583" s="186" t="s">
        <v>367</v>
      </c>
      <c r="K1583" s="264"/>
      <c r="L1583" s="264"/>
      <c r="M1583" s="265"/>
      <c r="N1583" s="223" t="s">
        <v>449</v>
      </c>
      <c r="O1583" s="223" t="s">
        <v>3419</v>
      </c>
      <c r="P1583" s="260">
        <v>2002</v>
      </c>
      <c r="Q1583" s="260">
        <v>2018</v>
      </c>
      <c r="R1583" s="223" t="s">
        <v>3412</v>
      </c>
      <c r="S1583" s="223" t="s">
        <v>78</v>
      </c>
      <c r="T1583" s="223" t="s">
        <v>451</v>
      </c>
      <c r="U1583" s="261">
        <v>392</v>
      </c>
      <c r="V1583" s="86" t="s">
        <v>452</v>
      </c>
      <c r="W1583" s="223" t="s">
        <v>3867</v>
      </c>
      <c r="X1583" s="225" t="s">
        <v>12452</v>
      </c>
      <c r="Y1583" s="262">
        <v>112000</v>
      </c>
      <c r="Z1583" s="226"/>
      <c r="AA1583" s="241">
        <f t="shared" si="13"/>
        <v>0</v>
      </c>
      <c r="AB1583" s="237" t="s">
        <v>12453</v>
      </c>
    </row>
    <row r="1584" spans="1:28" ht="15" customHeight="1">
      <c r="A1584" s="109">
        <v>1575</v>
      </c>
      <c r="B1584" s="222" t="str">
        <f t="shared" si="12"/>
        <v>Klik Disini</v>
      </c>
      <c r="C1584" s="223" t="s">
        <v>12454</v>
      </c>
      <c r="D1584" s="223"/>
      <c r="E1584" s="223" t="s">
        <v>7738</v>
      </c>
      <c r="F1584" s="223" t="s">
        <v>12455</v>
      </c>
      <c r="G1584" s="223" t="s">
        <v>12456</v>
      </c>
      <c r="H1584" s="223" t="s">
        <v>3912</v>
      </c>
      <c r="I1584" s="258" t="s">
        <v>446</v>
      </c>
      <c r="J1584" s="186" t="s">
        <v>367</v>
      </c>
      <c r="K1584" s="223"/>
      <c r="L1584" s="264"/>
      <c r="M1584" s="265"/>
      <c r="N1584" s="223" t="s">
        <v>449</v>
      </c>
      <c r="O1584" s="223" t="s">
        <v>3419</v>
      </c>
      <c r="P1584" s="260">
        <v>2006</v>
      </c>
      <c r="Q1584" s="260">
        <v>2018</v>
      </c>
      <c r="R1584" s="223" t="s">
        <v>3412</v>
      </c>
      <c r="S1584" s="223" t="s">
        <v>78</v>
      </c>
      <c r="T1584" s="223" t="s">
        <v>451</v>
      </c>
      <c r="U1584" s="261">
        <v>242</v>
      </c>
      <c r="V1584" s="86" t="s">
        <v>452</v>
      </c>
      <c r="W1584" s="223" t="s">
        <v>1352</v>
      </c>
      <c r="X1584" s="225" t="s">
        <v>12457</v>
      </c>
      <c r="Y1584" s="262">
        <v>80000</v>
      </c>
      <c r="Z1584" s="226"/>
      <c r="AA1584" s="241">
        <f t="shared" si="13"/>
        <v>0</v>
      </c>
      <c r="AB1584" s="237" t="s">
        <v>12458</v>
      </c>
    </row>
    <row r="1585" spans="1:28" ht="15" customHeight="1">
      <c r="A1585" s="109">
        <v>1576</v>
      </c>
      <c r="B1585" s="222" t="str">
        <f t="shared" si="12"/>
        <v>Klik Disini</v>
      </c>
      <c r="C1585" s="223" t="s">
        <v>12459</v>
      </c>
      <c r="D1585" s="223"/>
      <c r="E1585" s="223" t="s">
        <v>3548</v>
      </c>
      <c r="F1585" s="223" t="s">
        <v>12460</v>
      </c>
      <c r="G1585" s="223" t="s">
        <v>12461</v>
      </c>
      <c r="H1585" s="223" t="s">
        <v>3473</v>
      </c>
      <c r="I1585" s="258" t="s">
        <v>446</v>
      </c>
      <c r="J1585" s="186" t="s">
        <v>353</v>
      </c>
      <c r="K1585" s="264"/>
      <c r="L1585" s="264"/>
      <c r="M1585" s="265"/>
      <c r="N1585" s="223" t="s">
        <v>449</v>
      </c>
      <c r="O1585" s="223" t="s">
        <v>3419</v>
      </c>
      <c r="P1585" s="260">
        <v>2009</v>
      </c>
      <c r="Q1585" s="260">
        <v>2018</v>
      </c>
      <c r="R1585" s="223" t="s">
        <v>3412</v>
      </c>
      <c r="S1585" s="223" t="s">
        <v>78</v>
      </c>
      <c r="T1585" s="223" t="s">
        <v>451</v>
      </c>
      <c r="U1585" s="261">
        <v>208</v>
      </c>
      <c r="V1585" s="86" t="s">
        <v>452</v>
      </c>
      <c r="W1585" s="223" t="s">
        <v>6914</v>
      </c>
      <c r="X1585" s="225" t="s">
        <v>12462</v>
      </c>
      <c r="Y1585" s="262">
        <v>106500</v>
      </c>
      <c r="Z1585" s="226"/>
      <c r="AA1585" s="241">
        <f t="shared" si="13"/>
        <v>0</v>
      </c>
      <c r="AB1585" s="237" t="s">
        <v>12463</v>
      </c>
    </row>
    <row r="1586" spans="1:28" ht="15" customHeight="1">
      <c r="A1586" s="109">
        <v>1577</v>
      </c>
      <c r="B1586" s="222" t="str">
        <f t="shared" si="12"/>
        <v>Klik Disini</v>
      </c>
      <c r="C1586" s="223" t="s">
        <v>12464</v>
      </c>
      <c r="D1586" s="223"/>
      <c r="E1586" s="223" t="s">
        <v>12465</v>
      </c>
      <c r="F1586" s="223" t="s">
        <v>12466</v>
      </c>
      <c r="G1586" s="223" t="s">
        <v>12467</v>
      </c>
      <c r="H1586" s="223" t="s">
        <v>386</v>
      </c>
      <c r="I1586" s="258" t="s">
        <v>446</v>
      </c>
      <c r="J1586" s="186" t="s">
        <v>385</v>
      </c>
      <c r="K1586" s="223" t="s">
        <v>1953</v>
      </c>
      <c r="L1586" s="223"/>
      <c r="M1586" s="259" t="s">
        <v>447</v>
      </c>
      <c r="N1586" s="223" t="s">
        <v>449</v>
      </c>
      <c r="O1586" s="223" t="s">
        <v>450</v>
      </c>
      <c r="P1586" s="260">
        <v>2009</v>
      </c>
      <c r="Q1586" s="260">
        <v>2018</v>
      </c>
      <c r="R1586" s="223" t="s">
        <v>3412</v>
      </c>
      <c r="S1586" s="223" t="s">
        <v>78</v>
      </c>
      <c r="T1586" s="223" t="s">
        <v>451</v>
      </c>
      <c r="U1586" s="261">
        <v>306</v>
      </c>
      <c r="V1586" s="86" t="s">
        <v>452</v>
      </c>
      <c r="W1586" s="223" t="s">
        <v>4598</v>
      </c>
      <c r="X1586" s="225" t="s">
        <v>12468</v>
      </c>
      <c r="Y1586" s="262">
        <v>125000</v>
      </c>
      <c r="Z1586" s="226"/>
      <c r="AA1586" s="241">
        <f t="shared" si="13"/>
        <v>0</v>
      </c>
      <c r="AB1586" s="237" t="s">
        <v>12469</v>
      </c>
    </row>
    <row r="1587" spans="1:28" ht="15" customHeight="1">
      <c r="A1587" s="109">
        <v>1578</v>
      </c>
      <c r="B1587" s="222" t="str">
        <f t="shared" si="12"/>
        <v>Klik Disini</v>
      </c>
      <c r="C1587" s="223" t="s">
        <v>12470</v>
      </c>
      <c r="D1587" s="223"/>
      <c r="E1587" s="223" t="s">
        <v>12471</v>
      </c>
      <c r="F1587" s="223" t="s">
        <v>12472</v>
      </c>
      <c r="G1587" s="223" t="s">
        <v>12473</v>
      </c>
      <c r="H1587" s="223" t="s">
        <v>3912</v>
      </c>
      <c r="I1587" s="258" t="s">
        <v>446</v>
      </c>
      <c r="J1587" s="186" t="s">
        <v>367</v>
      </c>
      <c r="K1587" s="223"/>
      <c r="L1587" s="264"/>
      <c r="M1587" s="265"/>
      <c r="N1587" s="223" t="s">
        <v>449</v>
      </c>
      <c r="O1587" s="223" t="s">
        <v>3419</v>
      </c>
      <c r="P1587" s="260">
        <v>2009</v>
      </c>
      <c r="Q1587" s="260">
        <v>2018</v>
      </c>
      <c r="R1587" s="223" t="s">
        <v>3412</v>
      </c>
      <c r="S1587" s="223" t="s">
        <v>78</v>
      </c>
      <c r="T1587" s="223" t="s">
        <v>451</v>
      </c>
      <c r="U1587" s="261">
        <v>118</v>
      </c>
      <c r="V1587" s="86" t="s">
        <v>452</v>
      </c>
      <c r="W1587" s="223" t="s">
        <v>3324</v>
      </c>
      <c r="X1587" s="225" t="s">
        <v>12474</v>
      </c>
      <c r="Y1587" s="262">
        <v>44000</v>
      </c>
      <c r="Z1587" s="226"/>
      <c r="AA1587" s="241">
        <f t="shared" si="13"/>
        <v>0</v>
      </c>
      <c r="AB1587" s="237" t="s">
        <v>12475</v>
      </c>
    </row>
    <row r="1588" spans="1:28" ht="15" customHeight="1">
      <c r="A1588" s="109">
        <v>1579</v>
      </c>
      <c r="B1588" s="222" t="str">
        <f t="shared" si="12"/>
        <v>Klik Disini</v>
      </c>
      <c r="C1588" s="223" t="s">
        <v>12476</v>
      </c>
      <c r="D1588" s="223"/>
      <c r="E1588" s="223" t="s">
        <v>12477</v>
      </c>
      <c r="F1588" s="223" t="s">
        <v>12478</v>
      </c>
      <c r="G1588" s="223" t="s">
        <v>12479</v>
      </c>
      <c r="H1588" s="223" t="s">
        <v>3912</v>
      </c>
      <c r="I1588" s="258" t="s">
        <v>446</v>
      </c>
      <c r="J1588" s="186" t="s">
        <v>367</v>
      </c>
      <c r="K1588" s="223"/>
      <c r="L1588" s="264"/>
      <c r="M1588" s="265"/>
      <c r="N1588" s="223" t="s">
        <v>449</v>
      </c>
      <c r="O1588" s="223" t="s">
        <v>3419</v>
      </c>
      <c r="P1588" s="260">
        <v>2017</v>
      </c>
      <c r="Q1588" s="260">
        <v>2018</v>
      </c>
      <c r="R1588" s="223" t="s">
        <v>3412</v>
      </c>
      <c r="S1588" s="223" t="s">
        <v>78</v>
      </c>
      <c r="T1588" s="223" t="s">
        <v>451</v>
      </c>
      <c r="U1588" s="261">
        <v>240</v>
      </c>
      <c r="V1588" s="86" t="s">
        <v>452</v>
      </c>
      <c r="W1588" s="223" t="s">
        <v>471</v>
      </c>
      <c r="X1588" s="225" t="s">
        <v>12480</v>
      </c>
      <c r="Y1588" s="262">
        <v>72500</v>
      </c>
      <c r="Z1588" s="226"/>
      <c r="AA1588" s="241">
        <f t="shared" si="13"/>
        <v>0</v>
      </c>
      <c r="AB1588" s="237" t="s">
        <v>12481</v>
      </c>
    </row>
    <row r="1589" spans="1:28" ht="15" customHeight="1">
      <c r="A1589" s="109">
        <v>1580</v>
      </c>
      <c r="B1589" s="222" t="str">
        <f t="shared" si="12"/>
        <v>Klik Disini</v>
      </c>
      <c r="C1589" s="223" t="s">
        <v>12482</v>
      </c>
      <c r="D1589" s="223"/>
      <c r="E1589" s="223" t="s">
        <v>12483</v>
      </c>
      <c r="F1589" s="223" t="s">
        <v>12484</v>
      </c>
      <c r="G1589" s="223" t="s">
        <v>12485</v>
      </c>
      <c r="H1589" s="223" t="s">
        <v>3591</v>
      </c>
      <c r="I1589" s="258" t="s">
        <v>446</v>
      </c>
      <c r="J1589" s="186" t="s">
        <v>345</v>
      </c>
      <c r="K1589" s="223"/>
      <c r="L1589" s="264"/>
      <c r="M1589" s="265"/>
      <c r="N1589" s="223" t="s">
        <v>449</v>
      </c>
      <c r="O1589" s="223" t="s">
        <v>3419</v>
      </c>
      <c r="P1589" s="260">
        <v>2004</v>
      </c>
      <c r="Q1589" s="260">
        <v>2018</v>
      </c>
      <c r="R1589" s="223" t="s">
        <v>3412</v>
      </c>
      <c r="S1589" s="223" t="s">
        <v>78</v>
      </c>
      <c r="T1589" s="223" t="s">
        <v>451</v>
      </c>
      <c r="U1589" s="261">
        <v>204</v>
      </c>
      <c r="V1589" s="86" t="s">
        <v>452</v>
      </c>
      <c r="W1589" s="223" t="s">
        <v>12170</v>
      </c>
      <c r="X1589" s="225" t="s">
        <v>12486</v>
      </c>
      <c r="Y1589" s="262">
        <v>112000</v>
      </c>
      <c r="Z1589" s="226"/>
      <c r="AA1589" s="241">
        <f t="shared" si="13"/>
        <v>0</v>
      </c>
      <c r="AB1589" s="237" t="s">
        <v>12487</v>
      </c>
    </row>
    <row r="1590" spans="1:28" ht="15" customHeight="1">
      <c r="A1590" s="109">
        <v>1581</v>
      </c>
      <c r="B1590" s="222" t="str">
        <f t="shared" si="12"/>
        <v>Klik Disini</v>
      </c>
      <c r="C1590" s="223" t="s">
        <v>12488</v>
      </c>
      <c r="D1590" s="223"/>
      <c r="E1590" s="223" t="s">
        <v>12489</v>
      </c>
      <c r="F1590" s="223" t="s">
        <v>12490</v>
      </c>
      <c r="G1590" s="223" t="s">
        <v>12491</v>
      </c>
      <c r="H1590" s="223" t="s">
        <v>3912</v>
      </c>
      <c r="I1590" s="258" t="s">
        <v>446</v>
      </c>
      <c r="J1590" s="186" t="s">
        <v>367</v>
      </c>
      <c r="K1590" s="223"/>
      <c r="L1590" s="264"/>
      <c r="M1590" s="265"/>
      <c r="N1590" s="223" t="s">
        <v>449</v>
      </c>
      <c r="O1590" s="223" t="s">
        <v>3419</v>
      </c>
      <c r="P1590" s="260">
        <v>2014</v>
      </c>
      <c r="Q1590" s="260">
        <v>2018</v>
      </c>
      <c r="R1590" s="223" t="s">
        <v>3412</v>
      </c>
      <c r="S1590" s="223" t="s">
        <v>78</v>
      </c>
      <c r="T1590" s="223" t="s">
        <v>451</v>
      </c>
      <c r="U1590" s="261">
        <v>200</v>
      </c>
      <c r="V1590" s="86" t="s">
        <v>452</v>
      </c>
      <c r="W1590" s="223" t="s">
        <v>991</v>
      </c>
      <c r="X1590" s="225" t="s">
        <v>12492</v>
      </c>
      <c r="Y1590" s="262">
        <v>48000</v>
      </c>
      <c r="Z1590" s="226"/>
      <c r="AA1590" s="241">
        <f t="shared" si="13"/>
        <v>0</v>
      </c>
      <c r="AB1590" s="237" t="s">
        <v>12493</v>
      </c>
    </row>
    <row r="1591" spans="1:28" ht="15" customHeight="1">
      <c r="A1591" s="109">
        <v>1582</v>
      </c>
      <c r="B1591" s="222" t="str">
        <f t="shared" si="12"/>
        <v>Klik Disini</v>
      </c>
      <c r="C1591" s="223" t="s">
        <v>12494</v>
      </c>
      <c r="D1591" s="223"/>
      <c r="E1591" s="223" t="s">
        <v>12495</v>
      </c>
      <c r="F1591" s="223" t="s">
        <v>12496</v>
      </c>
      <c r="G1591" s="223" t="s">
        <v>12497</v>
      </c>
      <c r="H1591" s="223" t="s">
        <v>3912</v>
      </c>
      <c r="I1591" s="258" t="s">
        <v>446</v>
      </c>
      <c r="J1591" s="186" t="s">
        <v>367</v>
      </c>
      <c r="K1591" s="264"/>
      <c r="L1591" s="264"/>
      <c r="M1591" s="265"/>
      <c r="N1591" s="223" t="s">
        <v>449</v>
      </c>
      <c r="O1591" s="223" t="s">
        <v>3419</v>
      </c>
      <c r="P1591" s="260">
        <v>2009</v>
      </c>
      <c r="Q1591" s="260">
        <v>2018</v>
      </c>
      <c r="R1591" s="223" t="s">
        <v>3412</v>
      </c>
      <c r="S1591" s="223" t="s">
        <v>78</v>
      </c>
      <c r="T1591" s="223" t="s">
        <v>451</v>
      </c>
      <c r="U1591" s="261">
        <v>210</v>
      </c>
      <c r="V1591" s="86" t="s">
        <v>452</v>
      </c>
      <c r="W1591" s="223" t="s">
        <v>601</v>
      </c>
      <c r="X1591" s="225" t="s">
        <v>12498</v>
      </c>
      <c r="Y1591" s="262">
        <v>64000</v>
      </c>
      <c r="Z1591" s="226"/>
      <c r="AA1591" s="241">
        <f t="shared" si="13"/>
        <v>0</v>
      </c>
      <c r="AB1591" s="237" t="s">
        <v>12499</v>
      </c>
    </row>
    <row r="1592" spans="1:28" ht="15" customHeight="1">
      <c r="A1592" s="109">
        <v>1583</v>
      </c>
      <c r="B1592" s="222" t="str">
        <f t="shared" si="12"/>
        <v>Klik Disini</v>
      </c>
      <c r="C1592" s="223" t="s">
        <v>12500</v>
      </c>
      <c r="D1592" s="223"/>
      <c r="E1592" s="223" t="s">
        <v>9084</v>
      </c>
      <c r="F1592" s="223" t="s">
        <v>12501</v>
      </c>
      <c r="G1592" s="223" t="s">
        <v>12502</v>
      </c>
      <c r="H1592" s="223" t="s">
        <v>3473</v>
      </c>
      <c r="I1592" s="258" t="s">
        <v>446</v>
      </c>
      <c r="J1592" s="186" t="s">
        <v>345</v>
      </c>
      <c r="K1592" s="223"/>
      <c r="L1592" s="264"/>
      <c r="M1592" s="265"/>
      <c r="N1592" s="223" t="s">
        <v>449</v>
      </c>
      <c r="O1592" s="223" t="s">
        <v>3419</v>
      </c>
      <c r="P1592" s="260">
        <v>2005</v>
      </c>
      <c r="Q1592" s="260">
        <v>2018</v>
      </c>
      <c r="R1592" s="223" t="s">
        <v>3412</v>
      </c>
      <c r="S1592" s="223" t="s">
        <v>78</v>
      </c>
      <c r="T1592" s="223" t="s">
        <v>451</v>
      </c>
      <c r="U1592" s="261">
        <v>156</v>
      </c>
      <c r="V1592" s="86" t="s">
        <v>452</v>
      </c>
      <c r="W1592" s="223" t="s">
        <v>6793</v>
      </c>
      <c r="X1592" s="225" t="s">
        <v>12503</v>
      </c>
      <c r="Y1592" s="262">
        <v>88500</v>
      </c>
      <c r="Z1592" s="226"/>
      <c r="AA1592" s="241">
        <f t="shared" si="13"/>
        <v>0</v>
      </c>
      <c r="AB1592" s="237" t="s">
        <v>12504</v>
      </c>
    </row>
    <row r="1593" spans="1:28" ht="15" customHeight="1">
      <c r="A1593" s="109">
        <v>1584</v>
      </c>
      <c r="B1593" s="222" t="str">
        <f t="shared" si="12"/>
        <v>Klik Disini</v>
      </c>
      <c r="C1593" s="223" t="s">
        <v>12505</v>
      </c>
      <c r="D1593" s="223"/>
      <c r="E1593" s="223" t="s">
        <v>12506</v>
      </c>
      <c r="F1593" s="223" t="s">
        <v>12507</v>
      </c>
      <c r="G1593" s="223" t="s">
        <v>12508</v>
      </c>
      <c r="H1593" s="223" t="s">
        <v>3591</v>
      </c>
      <c r="I1593" s="258" t="s">
        <v>446</v>
      </c>
      <c r="J1593" s="186" t="s">
        <v>345</v>
      </c>
      <c r="K1593" s="223" t="s">
        <v>1953</v>
      </c>
      <c r="L1593" s="223"/>
      <c r="M1593" s="259" t="s">
        <v>447</v>
      </c>
      <c r="N1593" s="223" t="s">
        <v>449</v>
      </c>
      <c r="O1593" s="223" t="s">
        <v>450</v>
      </c>
      <c r="P1593" s="260">
        <v>2006</v>
      </c>
      <c r="Q1593" s="260">
        <v>2018</v>
      </c>
      <c r="R1593" s="223" t="s">
        <v>3412</v>
      </c>
      <c r="S1593" s="223" t="s">
        <v>78</v>
      </c>
      <c r="T1593" s="223" t="s">
        <v>451</v>
      </c>
      <c r="U1593" s="261">
        <v>612</v>
      </c>
      <c r="V1593" s="86" t="s">
        <v>452</v>
      </c>
      <c r="W1593" s="223" t="s">
        <v>5663</v>
      </c>
      <c r="X1593" s="225" t="s">
        <v>12509</v>
      </c>
      <c r="Y1593" s="262">
        <v>154000</v>
      </c>
      <c r="Z1593" s="226"/>
      <c r="AA1593" s="241">
        <f t="shared" si="13"/>
        <v>0</v>
      </c>
      <c r="AB1593" s="237" t="s">
        <v>12510</v>
      </c>
    </row>
    <row r="1594" spans="1:28" ht="15" customHeight="1">
      <c r="A1594" s="109">
        <v>1585</v>
      </c>
      <c r="B1594" s="222" t="str">
        <f t="shared" si="12"/>
        <v>Klik Disini</v>
      </c>
      <c r="C1594" s="223" t="s">
        <v>12511</v>
      </c>
      <c r="D1594" s="223"/>
      <c r="E1594" s="223" t="s">
        <v>7318</v>
      </c>
      <c r="F1594" s="223" t="s">
        <v>12512</v>
      </c>
      <c r="G1594" s="223" t="s">
        <v>12513</v>
      </c>
      <c r="H1594" s="223" t="s">
        <v>3473</v>
      </c>
      <c r="I1594" s="258" t="s">
        <v>446</v>
      </c>
      <c r="J1594" s="186" t="s">
        <v>345</v>
      </c>
      <c r="K1594" s="223"/>
      <c r="L1594" s="264"/>
      <c r="M1594" s="265"/>
      <c r="N1594" s="223" t="s">
        <v>449</v>
      </c>
      <c r="O1594" s="223" t="s">
        <v>3419</v>
      </c>
      <c r="P1594" s="260">
        <v>2005</v>
      </c>
      <c r="Q1594" s="260">
        <v>2018</v>
      </c>
      <c r="R1594" s="223" t="s">
        <v>3412</v>
      </c>
      <c r="S1594" s="223" t="s">
        <v>78</v>
      </c>
      <c r="T1594" s="223" t="s">
        <v>451</v>
      </c>
      <c r="U1594" s="261">
        <v>132</v>
      </c>
      <c r="V1594" s="86" t="s">
        <v>452</v>
      </c>
      <c r="W1594" s="223" t="s">
        <v>3390</v>
      </c>
      <c r="X1594" s="225" t="s">
        <v>12514</v>
      </c>
      <c r="Y1594" s="262">
        <v>60500</v>
      </c>
      <c r="Z1594" s="226"/>
      <c r="AA1594" s="241">
        <f t="shared" si="13"/>
        <v>0</v>
      </c>
      <c r="AB1594" s="237" t="s">
        <v>12515</v>
      </c>
    </row>
    <row r="1595" spans="1:28" ht="15" customHeight="1">
      <c r="A1595" s="109">
        <v>1586</v>
      </c>
      <c r="B1595" s="222" t="str">
        <f t="shared" si="12"/>
        <v>Klik Disini</v>
      </c>
      <c r="C1595" s="223" t="s">
        <v>12516</v>
      </c>
      <c r="D1595" s="223"/>
      <c r="E1595" s="223" t="s">
        <v>12517</v>
      </c>
      <c r="F1595" s="223" t="s">
        <v>12518</v>
      </c>
      <c r="G1595" s="223" t="s">
        <v>12519</v>
      </c>
      <c r="H1595" s="223" t="s">
        <v>3473</v>
      </c>
      <c r="I1595" s="258" t="s">
        <v>446</v>
      </c>
      <c r="J1595" s="186" t="s">
        <v>363</v>
      </c>
      <c r="K1595" s="264"/>
      <c r="L1595" s="264"/>
      <c r="M1595" s="265"/>
      <c r="N1595" s="223" t="s">
        <v>449</v>
      </c>
      <c r="O1595" s="223" t="s">
        <v>3419</v>
      </c>
      <c r="P1595" s="260">
        <v>2010</v>
      </c>
      <c r="Q1595" s="260">
        <v>2018</v>
      </c>
      <c r="R1595" s="223" t="s">
        <v>3412</v>
      </c>
      <c r="S1595" s="223" t="s">
        <v>78</v>
      </c>
      <c r="T1595" s="223" t="s">
        <v>451</v>
      </c>
      <c r="U1595" s="261">
        <v>277</v>
      </c>
      <c r="V1595" s="86" t="s">
        <v>452</v>
      </c>
      <c r="W1595" s="223" t="s">
        <v>5162</v>
      </c>
      <c r="X1595" s="225" t="s">
        <v>12520</v>
      </c>
      <c r="Y1595" s="262">
        <v>108000</v>
      </c>
      <c r="Z1595" s="226"/>
      <c r="AA1595" s="241">
        <f t="shared" si="13"/>
        <v>0</v>
      </c>
      <c r="AB1595" s="237" t="s">
        <v>12521</v>
      </c>
    </row>
    <row r="1596" spans="1:28" ht="15" customHeight="1">
      <c r="A1596" s="109">
        <v>1587</v>
      </c>
      <c r="B1596" s="222" t="str">
        <f t="shared" si="12"/>
        <v>Klik Disini</v>
      </c>
      <c r="C1596" s="223" t="s">
        <v>12522</v>
      </c>
      <c r="D1596" s="223"/>
      <c r="E1596" s="223" t="s">
        <v>11135</v>
      </c>
      <c r="F1596" s="223" t="s">
        <v>12523</v>
      </c>
      <c r="G1596" s="223" t="s">
        <v>12524</v>
      </c>
      <c r="H1596" s="223" t="s">
        <v>3473</v>
      </c>
      <c r="I1596" s="258" t="s">
        <v>446</v>
      </c>
      <c r="J1596" s="186" t="s">
        <v>345</v>
      </c>
      <c r="K1596" s="223"/>
      <c r="L1596" s="264"/>
      <c r="M1596" s="265"/>
      <c r="N1596" s="223" t="s">
        <v>449</v>
      </c>
      <c r="O1596" s="223" t="s">
        <v>3419</v>
      </c>
      <c r="P1596" s="260">
        <v>2004</v>
      </c>
      <c r="Q1596" s="260">
        <v>2018</v>
      </c>
      <c r="R1596" s="223" t="s">
        <v>3412</v>
      </c>
      <c r="S1596" s="223" t="s">
        <v>78</v>
      </c>
      <c r="T1596" s="223" t="s">
        <v>451</v>
      </c>
      <c r="U1596" s="261">
        <v>192</v>
      </c>
      <c r="V1596" s="86" t="s">
        <v>452</v>
      </c>
      <c r="W1596" s="223" t="s">
        <v>12525</v>
      </c>
      <c r="X1596" s="225" t="s">
        <v>12526</v>
      </c>
      <c r="Y1596" s="262">
        <v>77000</v>
      </c>
      <c r="Z1596" s="226"/>
      <c r="AA1596" s="241">
        <f t="shared" si="13"/>
        <v>0</v>
      </c>
      <c r="AB1596" s="237" t="s">
        <v>12527</v>
      </c>
    </row>
    <row r="1597" spans="1:28" ht="15" customHeight="1">
      <c r="A1597" s="109">
        <v>1588</v>
      </c>
      <c r="B1597" s="222" t="str">
        <f t="shared" si="12"/>
        <v>Klik Disini</v>
      </c>
      <c r="C1597" s="223" t="s">
        <v>12528</v>
      </c>
      <c r="D1597" s="223"/>
      <c r="E1597" s="223" t="s">
        <v>12529</v>
      </c>
      <c r="F1597" s="223" t="s">
        <v>12530</v>
      </c>
      <c r="G1597" s="223" t="s">
        <v>12531</v>
      </c>
      <c r="H1597" s="223" t="s">
        <v>3473</v>
      </c>
      <c r="I1597" s="258" t="s">
        <v>446</v>
      </c>
      <c r="J1597" s="186" t="s">
        <v>345</v>
      </c>
      <c r="K1597" s="223"/>
      <c r="L1597" s="264"/>
      <c r="M1597" s="265"/>
      <c r="N1597" s="223" t="s">
        <v>449</v>
      </c>
      <c r="O1597" s="223" t="s">
        <v>3419</v>
      </c>
      <c r="P1597" s="260">
        <v>2004</v>
      </c>
      <c r="Q1597" s="260">
        <v>2018</v>
      </c>
      <c r="R1597" s="223" t="s">
        <v>3412</v>
      </c>
      <c r="S1597" s="223" t="s">
        <v>78</v>
      </c>
      <c r="T1597" s="223" t="s">
        <v>451</v>
      </c>
      <c r="U1597" s="261">
        <v>150</v>
      </c>
      <c r="V1597" s="86" t="s">
        <v>452</v>
      </c>
      <c r="W1597" s="223" t="s">
        <v>1083</v>
      </c>
      <c r="X1597" s="225" t="s">
        <v>12532</v>
      </c>
      <c r="Y1597" s="262">
        <v>63000</v>
      </c>
      <c r="Z1597" s="226"/>
      <c r="AA1597" s="241">
        <f t="shared" si="13"/>
        <v>0</v>
      </c>
      <c r="AB1597" s="237" t="s">
        <v>12533</v>
      </c>
    </row>
    <row r="1598" spans="1:28" ht="15" customHeight="1">
      <c r="A1598" s="109">
        <v>1589</v>
      </c>
      <c r="B1598" s="222" t="str">
        <f t="shared" si="12"/>
        <v>Klik Disini</v>
      </c>
      <c r="C1598" s="223" t="s">
        <v>12534</v>
      </c>
      <c r="D1598" s="223"/>
      <c r="E1598" s="223" t="s">
        <v>4947</v>
      </c>
      <c r="F1598" s="223" t="s">
        <v>12535</v>
      </c>
      <c r="G1598" s="223" t="s">
        <v>12536</v>
      </c>
      <c r="H1598" s="223" t="s">
        <v>3912</v>
      </c>
      <c r="I1598" s="258" t="s">
        <v>446</v>
      </c>
      <c r="J1598" s="186" t="s">
        <v>367</v>
      </c>
      <c r="K1598" s="223"/>
      <c r="L1598" s="264"/>
      <c r="M1598" s="265"/>
      <c r="N1598" s="223" t="s">
        <v>449</v>
      </c>
      <c r="O1598" s="223" t="s">
        <v>3419</v>
      </c>
      <c r="P1598" s="260">
        <v>2009</v>
      </c>
      <c r="Q1598" s="260">
        <v>2018</v>
      </c>
      <c r="R1598" s="223" t="s">
        <v>3412</v>
      </c>
      <c r="S1598" s="223" t="s">
        <v>78</v>
      </c>
      <c r="T1598" s="223" t="s">
        <v>451</v>
      </c>
      <c r="U1598" s="261">
        <v>129</v>
      </c>
      <c r="V1598" s="86" t="s">
        <v>452</v>
      </c>
      <c r="W1598" s="223" t="s">
        <v>1124</v>
      </c>
      <c r="X1598" s="225" t="s">
        <v>12537</v>
      </c>
      <c r="Y1598" s="262">
        <v>85500</v>
      </c>
      <c r="Z1598" s="226"/>
      <c r="AA1598" s="241">
        <f t="shared" si="13"/>
        <v>0</v>
      </c>
      <c r="AB1598" s="237" t="s">
        <v>12538</v>
      </c>
    </row>
    <row r="1599" spans="1:28" ht="15" customHeight="1">
      <c r="A1599" s="109">
        <v>1590</v>
      </c>
      <c r="B1599" s="222" t="str">
        <f t="shared" si="12"/>
        <v>Klik Disini</v>
      </c>
      <c r="C1599" s="223" t="s">
        <v>12539</v>
      </c>
      <c r="D1599" s="223"/>
      <c r="E1599" s="223" t="s">
        <v>12540</v>
      </c>
      <c r="F1599" s="223" t="s">
        <v>12541</v>
      </c>
      <c r="G1599" s="223" t="s">
        <v>12542</v>
      </c>
      <c r="H1599" s="223" t="s">
        <v>3912</v>
      </c>
      <c r="I1599" s="258" t="s">
        <v>446</v>
      </c>
      <c r="J1599" s="186" t="s">
        <v>367</v>
      </c>
      <c r="K1599" s="264"/>
      <c r="L1599" s="264"/>
      <c r="M1599" s="265"/>
      <c r="N1599" s="223" t="s">
        <v>449</v>
      </c>
      <c r="O1599" s="223" t="s">
        <v>3419</v>
      </c>
      <c r="P1599" s="260">
        <v>2012</v>
      </c>
      <c r="Q1599" s="260">
        <v>2018</v>
      </c>
      <c r="R1599" s="223" t="s">
        <v>3412</v>
      </c>
      <c r="S1599" s="223" t="s">
        <v>78</v>
      </c>
      <c r="T1599" s="223" t="s">
        <v>451</v>
      </c>
      <c r="U1599" s="261">
        <v>200</v>
      </c>
      <c r="V1599" s="86" t="s">
        <v>452</v>
      </c>
      <c r="W1599" s="223" t="s">
        <v>917</v>
      </c>
      <c r="X1599" s="225" t="s">
        <v>12543</v>
      </c>
      <c r="Y1599" s="262">
        <v>55000</v>
      </c>
      <c r="Z1599" s="226"/>
      <c r="AA1599" s="241">
        <f t="shared" si="13"/>
        <v>0</v>
      </c>
      <c r="AB1599" s="237" t="s">
        <v>12544</v>
      </c>
    </row>
    <row r="1600" spans="1:28" ht="15" customHeight="1">
      <c r="A1600" s="109">
        <v>1591</v>
      </c>
      <c r="B1600" s="222" t="str">
        <f t="shared" si="12"/>
        <v>Klik Disini</v>
      </c>
      <c r="C1600" s="223" t="s">
        <v>12545</v>
      </c>
      <c r="D1600" s="223"/>
      <c r="E1600" s="223" t="s">
        <v>9084</v>
      </c>
      <c r="F1600" s="223" t="s">
        <v>12546</v>
      </c>
      <c r="G1600" s="223" t="s">
        <v>12547</v>
      </c>
      <c r="H1600" s="223" t="s">
        <v>3591</v>
      </c>
      <c r="I1600" s="258" t="s">
        <v>446</v>
      </c>
      <c r="J1600" s="186" t="s">
        <v>345</v>
      </c>
      <c r="K1600" s="223" t="s">
        <v>447</v>
      </c>
      <c r="L1600" s="223"/>
      <c r="M1600" s="259" t="s">
        <v>447</v>
      </c>
      <c r="N1600" s="223" t="s">
        <v>449</v>
      </c>
      <c r="O1600" s="223" t="s">
        <v>3419</v>
      </c>
      <c r="P1600" s="260">
        <v>2004</v>
      </c>
      <c r="Q1600" s="260">
        <v>2018</v>
      </c>
      <c r="R1600" s="223" t="s">
        <v>3412</v>
      </c>
      <c r="S1600" s="223" t="s">
        <v>78</v>
      </c>
      <c r="T1600" s="223" t="s">
        <v>451</v>
      </c>
      <c r="U1600" s="261">
        <v>170</v>
      </c>
      <c r="V1600" s="86" t="s">
        <v>452</v>
      </c>
      <c r="W1600" s="223" t="s">
        <v>6709</v>
      </c>
      <c r="X1600" s="225" t="s">
        <v>12548</v>
      </c>
      <c r="Y1600" s="262">
        <v>101000</v>
      </c>
      <c r="Z1600" s="226"/>
      <c r="AA1600" s="241">
        <f t="shared" si="13"/>
        <v>0</v>
      </c>
      <c r="AB1600" s="237" t="s">
        <v>12549</v>
      </c>
    </row>
    <row r="1601" spans="1:28" ht="15" customHeight="1">
      <c r="A1601" s="109">
        <v>1592</v>
      </c>
      <c r="B1601" s="222" t="str">
        <f t="shared" si="12"/>
        <v>Klik Disini</v>
      </c>
      <c r="C1601" s="223" t="s">
        <v>12550</v>
      </c>
      <c r="D1601" s="223"/>
      <c r="E1601" s="223" t="s">
        <v>12551</v>
      </c>
      <c r="F1601" s="223" t="s">
        <v>12552</v>
      </c>
      <c r="G1601" s="223" t="s">
        <v>12553</v>
      </c>
      <c r="H1601" s="223" t="s">
        <v>3912</v>
      </c>
      <c r="I1601" s="258" t="s">
        <v>446</v>
      </c>
      <c r="J1601" s="186" t="s">
        <v>367</v>
      </c>
      <c r="K1601" s="223"/>
      <c r="L1601" s="264"/>
      <c r="M1601" s="265"/>
      <c r="N1601" s="223" t="s">
        <v>449</v>
      </c>
      <c r="O1601" s="223" t="s">
        <v>3419</v>
      </c>
      <c r="P1601" s="260">
        <v>2012</v>
      </c>
      <c r="Q1601" s="260">
        <v>2018</v>
      </c>
      <c r="R1601" s="223" t="s">
        <v>3412</v>
      </c>
      <c r="S1601" s="223" t="s">
        <v>78</v>
      </c>
      <c r="T1601" s="223" t="s">
        <v>451</v>
      </c>
      <c r="U1601" s="261">
        <v>468</v>
      </c>
      <c r="V1601" s="86" t="s">
        <v>452</v>
      </c>
      <c r="W1601" s="223" t="s">
        <v>8064</v>
      </c>
      <c r="X1601" s="225" t="s">
        <v>12554</v>
      </c>
      <c r="Y1601" s="262">
        <v>155000</v>
      </c>
      <c r="Z1601" s="226"/>
      <c r="AA1601" s="241">
        <f t="shared" si="13"/>
        <v>0</v>
      </c>
      <c r="AB1601" s="237" t="s">
        <v>12555</v>
      </c>
    </row>
    <row r="1602" spans="1:28" ht="15" customHeight="1">
      <c r="A1602" s="109">
        <v>1593</v>
      </c>
      <c r="B1602" s="222" t="str">
        <f t="shared" si="12"/>
        <v>Klik Disini</v>
      </c>
      <c r="C1602" s="223" t="s">
        <v>12556</v>
      </c>
      <c r="D1602" s="223"/>
      <c r="E1602" s="223" t="s">
        <v>7122</v>
      </c>
      <c r="F1602" s="223" t="s">
        <v>12557</v>
      </c>
      <c r="G1602" s="223" t="s">
        <v>12558</v>
      </c>
      <c r="H1602" s="223" t="s">
        <v>583</v>
      </c>
      <c r="I1602" s="258" t="s">
        <v>583</v>
      </c>
      <c r="J1602" s="186" t="s">
        <v>267</v>
      </c>
      <c r="K1602" s="223"/>
      <c r="L1602" s="264"/>
      <c r="M1602" s="265"/>
      <c r="N1602" s="223"/>
      <c r="O1602" s="223"/>
      <c r="P1602" s="260">
        <v>2011</v>
      </c>
      <c r="Q1602" s="260">
        <v>2018</v>
      </c>
      <c r="R1602" s="223" t="s">
        <v>3480</v>
      </c>
      <c r="S1602" s="223" t="s">
        <v>78</v>
      </c>
      <c r="T1602" s="223"/>
      <c r="U1602" s="261">
        <v>140</v>
      </c>
      <c r="V1602" s="86" t="s">
        <v>452</v>
      </c>
      <c r="W1602" s="223" t="s">
        <v>7942</v>
      </c>
      <c r="X1602" s="225" t="s">
        <v>12559</v>
      </c>
      <c r="Y1602" s="262">
        <v>66500</v>
      </c>
      <c r="Z1602" s="226"/>
      <c r="AA1602" s="241">
        <f t="shared" si="13"/>
        <v>0</v>
      </c>
      <c r="AB1602" s="237" t="s">
        <v>12560</v>
      </c>
    </row>
    <row r="1603" spans="1:28" ht="15" customHeight="1">
      <c r="A1603" s="109">
        <v>1594</v>
      </c>
      <c r="B1603" s="222" t="str">
        <f t="shared" si="12"/>
        <v>Klik Disini</v>
      </c>
      <c r="C1603" s="223" t="s">
        <v>12561</v>
      </c>
      <c r="D1603" s="223"/>
      <c r="E1603" s="223" t="s">
        <v>12562</v>
      </c>
      <c r="F1603" s="223" t="s">
        <v>12563</v>
      </c>
      <c r="G1603" s="223" t="s">
        <v>12564</v>
      </c>
      <c r="H1603" s="223" t="s">
        <v>3912</v>
      </c>
      <c r="I1603" s="258" t="s">
        <v>446</v>
      </c>
      <c r="J1603" s="186" t="s">
        <v>367</v>
      </c>
      <c r="K1603" s="223"/>
      <c r="L1603" s="264"/>
      <c r="M1603" s="265"/>
      <c r="N1603" s="223" t="s">
        <v>449</v>
      </c>
      <c r="O1603" s="223" t="s">
        <v>3419</v>
      </c>
      <c r="P1603" s="260">
        <v>2009</v>
      </c>
      <c r="Q1603" s="260">
        <v>2018</v>
      </c>
      <c r="R1603" s="223" t="s">
        <v>3412</v>
      </c>
      <c r="S1603" s="223" t="s">
        <v>78</v>
      </c>
      <c r="T1603" s="223" t="s">
        <v>451</v>
      </c>
      <c r="U1603" s="261">
        <v>126</v>
      </c>
      <c r="V1603" s="86" t="s">
        <v>452</v>
      </c>
      <c r="W1603" s="223" t="s">
        <v>2063</v>
      </c>
      <c r="X1603" s="225" t="s">
        <v>12565</v>
      </c>
      <c r="Y1603" s="262">
        <v>49000</v>
      </c>
      <c r="Z1603" s="226"/>
      <c r="AA1603" s="241">
        <f t="shared" si="13"/>
        <v>0</v>
      </c>
      <c r="AB1603" s="237" t="s">
        <v>12566</v>
      </c>
    </row>
    <row r="1604" spans="1:28" ht="15" customHeight="1">
      <c r="A1604" s="109">
        <v>1595</v>
      </c>
      <c r="B1604" s="222" t="str">
        <f t="shared" si="12"/>
        <v>Klik Disini</v>
      </c>
      <c r="C1604" s="223" t="s">
        <v>12567</v>
      </c>
      <c r="D1604" s="223"/>
      <c r="E1604" s="223" t="s">
        <v>12568</v>
      </c>
      <c r="F1604" s="223" t="s">
        <v>12569</v>
      </c>
      <c r="G1604" s="223" t="s">
        <v>12570</v>
      </c>
      <c r="H1604" s="223" t="s">
        <v>3912</v>
      </c>
      <c r="I1604" s="258" t="s">
        <v>446</v>
      </c>
      <c r="J1604" s="186" t="s">
        <v>367</v>
      </c>
      <c r="K1604" s="264"/>
      <c r="L1604" s="264"/>
      <c r="M1604" s="265"/>
      <c r="N1604" s="223" t="s">
        <v>449</v>
      </c>
      <c r="O1604" s="223" t="s">
        <v>3419</v>
      </c>
      <c r="P1604" s="260">
        <v>2008</v>
      </c>
      <c r="Q1604" s="260">
        <v>2018</v>
      </c>
      <c r="R1604" s="223" t="s">
        <v>3412</v>
      </c>
      <c r="S1604" s="223" t="s">
        <v>78</v>
      </c>
      <c r="T1604" s="223" t="s">
        <v>451</v>
      </c>
      <c r="U1604" s="261">
        <v>168</v>
      </c>
      <c r="V1604" s="86" t="s">
        <v>452</v>
      </c>
      <c r="W1604" s="223" t="s">
        <v>1124</v>
      </c>
      <c r="X1604" s="225" t="s">
        <v>12571</v>
      </c>
      <c r="Y1604" s="262">
        <v>50500</v>
      </c>
      <c r="Z1604" s="226"/>
      <c r="AA1604" s="241">
        <f t="shared" si="13"/>
        <v>0</v>
      </c>
      <c r="AB1604" s="237" t="s">
        <v>12572</v>
      </c>
    </row>
    <row r="1605" spans="1:28" ht="15" customHeight="1">
      <c r="A1605" s="109">
        <v>1596</v>
      </c>
      <c r="B1605" s="222" t="str">
        <f t="shared" si="12"/>
        <v>Klik Disini</v>
      </c>
      <c r="C1605" s="223" t="s">
        <v>12573</v>
      </c>
      <c r="D1605" s="223"/>
      <c r="E1605" s="223" t="s">
        <v>4232</v>
      </c>
      <c r="F1605" s="223" t="s">
        <v>12574</v>
      </c>
      <c r="G1605" s="223" t="s">
        <v>12575</v>
      </c>
      <c r="H1605" s="223" t="s">
        <v>3912</v>
      </c>
      <c r="I1605" s="258" t="s">
        <v>446</v>
      </c>
      <c r="J1605" s="186" t="s">
        <v>367</v>
      </c>
      <c r="K1605" s="264"/>
      <c r="L1605" s="264"/>
      <c r="M1605" s="265"/>
      <c r="N1605" s="223" t="s">
        <v>449</v>
      </c>
      <c r="O1605" s="223" t="s">
        <v>3419</v>
      </c>
      <c r="P1605" s="260">
        <v>2017</v>
      </c>
      <c r="Q1605" s="260">
        <v>2018</v>
      </c>
      <c r="R1605" s="223" t="s">
        <v>3412</v>
      </c>
      <c r="S1605" s="223" t="s">
        <v>78</v>
      </c>
      <c r="T1605" s="223" t="s">
        <v>451</v>
      </c>
      <c r="U1605" s="261">
        <v>192</v>
      </c>
      <c r="V1605" s="86" t="s">
        <v>452</v>
      </c>
      <c r="W1605" s="223" t="s">
        <v>555</v>
      </c>
      <c r="X1605" s="225" t="s">
        <v>12576</v>
      </c>
      <c r="Y1605" s="262">
        <v>56500</v>
      </c>
      <c r="Z1605" s="226"/>
      <c r="AA1605" s="241">
        <f t="shared" si="13"/>
        <v>0</v>
      </c>
      <c r="AB1605" s="237" t="s">
        <v>12577</v>
      </c>
    </row>
    <row r="1606" spans="1:28" ht="15" customHeight="1">
      <c r="A1606" s="109">
        <v>1597</v>
      </c>
      <c r="B1606" s="222" t="str">
        <f t="shared" si="12"/>
        <v>Klik Disini</v>
      </c>
      <c r="C1606" s="223" t="s">
        <v>12578</v>
      </c>
      <c r="D1606" s="223"/>
      <c r="E1606" s="223" t="s">
        <v>12579</v>
      </c>
      <c r="F1606" s="223" t="s">
        <v>12580</v>
      </c>
      <c r="G1606" s="223" t="s">
        <v>12581</v>
      </c>
      <c r="H1606" s="223" t="s">
        <v>841</v>
      </c>
      <c r="I1606" s="258" t="s">
        <v>446</v>
      </c>
      <c r="J1606" s="186" t="s">
        <v>373</v>
      </c>
      <c r="K1606" s="223"/>
      <c r="L1606" s="264"/>
      <c r="M1606" s="265"/>
      <c r="N1606" s="223" t="s">
        <v>449</v>
      </c>
      <c r="O1606" s="223" t="s">
        <v>3419</v>
      </c>
      <c r="P1606" s="260">
        <v>2009</v>
      </c>
      <c r="Q1606" s="260">
        <v>2018</v>
      </c>
      <c r="R1606" s="223" t="s">
        <v>3412</v>
      </c>
      <c r="S1606" s="223" t="s">
        <v>78</v>
      </c>
      <c r="T1606" s="223" t="s">
        <v>451</v>
      </c>
      <c r="U1606" s="261">
        <v>80</v>
      </c>
      <c r="V1606" s="86" t="s">
        <v>452</v>
      </c>
      <c r="W1606" s="223" t="s">
        <v>1613</v>
      </c>
      <c r="X1606" s="225" t="s">
        <v>12582</v>
      </c>
      <c r="Y1606" s="262">
        <v>39500</v>
      </c>
      <c r="Z1606" s="226"/>
      <c r="AA1606" s="241">
        <f t="shared" si="13"/>
        <v>0</v>
      </c>
      <c r="AB1606" s="237" t="s">
        <v>12583</v>
      </c>
    </row>
    <row r="1607" spans="1:28" ht="15" customHeight="1">
      <c r="A1607" s="109">
        <v>1598</v>
      </c>
      <c r="B1607" s="222" t="str">
        <f t="shared" si="12"/>
        <v>Klik Disini</v>
      </c>
      <c r="C1607" s="223" t="s">
        <v>12584</v>
      </c>
      <c r="D1607" s="223"/>
      <c r="E1607" s="223" t="s">
        <v>3529</v>
      </c>
      <c r="F1607" s="223" t="s">
        <v>12585</v>
      </c>
      <c r="G1607" s="223" t="s">
        <v>12586</v>
      </c>
      <c r="H1607" s="223" t="s">
        <v>3473</v>
      </c>
      <c r="I1607" s="258" t="s">
        <v>446</v>
      </c>
      <c r="J1607" s="186" t="s">
        <v>345</v>
      </c>
      <c r="K1607" s="223"/>
      <c r="L1607" s="264"/>
      <c r="M1607" s="265"/>
      <c r="N1607" s="223" t="s">
        <v>449</v>
      </c>
      <c r="O1607" s="223" t="s">
        <v>3419</v>
      </c>
      <c r="P1607" s="260">
        <v>2010</v>
      </c>
      <c r="Q1607" s="260">
        <v>2018</v>
      </c>
      <c r="R1607" s="223" t="s">
        <v>3412</v>
      </c>
      <c r="S1607" s="223" t="s">
        <v>78</v>
      </c>
      <c r="T1607" s="223" t="s">
        <v>451</v>
      </c>
      <c r="U1607" s="261">
        <v>256</v>
      </c>
      <c r="V1607" s="86" t="s">
        <v>452</v>
      </c>
      <c r="W1607" s="223" t="s">
        <v>10633</v>
      </c>
      <c r="X1607" s="225" t="s">
        <v>12587</v>
      </c>
      <c r="Y1607" s="262">
        <v>81500</v>
      </c>
      <c r="Z1607" s="226"/>
      <c r="AA1607" s="241">
        <f t="shared" si="13"/>
        <v>0</v>
      </c>
      <c r="AB1607" s="237" t="s">
        <v>12588</v>
      </c>
    </row>
    <row r="1608" spans="1:28" ht="15" customHeight="1">
      <c r="A1608" s="109">
        <v>1599</v>
      </c>
      <c r="B1608" s="222" t="str">
        <f t="shared" si="12"/>
        <v>Klik Disini</v>
      </c>
      <c r="C1608" s="223" t="s">
        <v>12589</v>
      </c>
      <c r="D1608" s="223"/>
      <c r="E1608" s="223" t="s">
        <v>9958</v>
      </c>
      <c r="F1608" s="223" t="s">
        <v>12590</v>
      </c>
      <c r="G1608" s="223" t="s">
        <v>12591</v>
      </c>
      <c r="H1608" s="223" t="s">
        <v>3912</v>
      </c>
      <c r="I1608" s="258" t="s">
        <v>446</v>
      </c>
      <c r="J1608" s="186" t="s">
        <v>367</v>
      </c>
      <c r="K1608" s="223"/>
      <c r="L1608" s="264"/>
      <c r="M1608" s="265"/>
      <c r="N1608" s="223" t="s">
        <v>449</v>
      </c>
      <c r="O1608" s="223" t="s">
        <v>3419</v>
      </c>
      <c r="P1608" s="260">
        <v>2015</v>
      </c>
      <c r="Q1608" s="260">
        <v>2018</v>
      </c>
      <c r="R1608" s="223" t="s">
        <v>3412</v>
      </c>
      <c r="S1608" s="223" t="s">
        <v>78</v>
      </c>
      <c r="T1608" s="223" t="s">
        <v>451</v>
      </c>
      <c r="U1608" s="261">
        <v>336</v>
      </c>
      <c r="V1608" s="86" t="s">
        <v>452</v>
      </c>
      <c r="W1608" s="223" t="s">
        <v>1049</v>
      </c>
      <c r="X1608" s="225" t="s">
        <v>12592</v>
      </c>
      <c r="Y1608" s="262">
        <v>83000</v>
      </c>
      <c r="Z1608" s="226"/>
      <c r="AA1608" s="241">
        <f t="shared" si="13"/>
        <v>0</v>
      </c>
      <c r="AB1608" s="237" t="s">
        <v>12593</v>
      </c>
    </row>
    <row r="1609" spans="1:28" ht="15" customHeight="1">
      <c r="A1609" s="109">
        <v>1600</v>
      </c>
      <c r="B1609" s="222" t="str">
        <f t="shared" si="12"/>
        <v>Klik Disini</v>
      </c>
      <c r="C1609" s="223" t="s">
        <v>12594</v>
      </c>
      <c r="D1609" s="223"/>
      <c r="E1609" s="223" t="s">
        <v>12595</v>
      </c>
      <c r="F1609" s="223" t="s">
        <v>12596</v>
      </c>
      <c r="G1609" s="223" t="s">
        <v>12597</v>
      </c>
      <c r="H1609" s="223" t="s">
        <v>3912</v>
      </c>
      <c r="I1609" s="258" t="s">
        <v>446</v>
      </c>
      <c r="J1609" s="186" t="s">
        <v>367</v>
      </c>
      <c r="K1609" s="223"/>
      <c r="L1609" s="264"/>
      <c r="M1609" s="265"/>
      <c r="N1609" s="223" t="s">
        <v>449</v>
      </c>
      <c r="O1609" s="223" t="s">
        <v>3419</v>
      </c>
      <c r="P1609" s="260">
        <v>2018</v>
      </c>
      <c r="Q1609" s="260">
        <v>2018</v>
      </c>
      <c r="R1609" s="223" t="s">
        <v>3412</v>
      </c>
      <c r="S1609" s="223" t="s">
        <v>78</v>
      </c>
      <c r="T1609" s="223" t="s">
        <v>451</v>
      </c>
      <c r="U1609" s="261">
        <v>280</v>
      </c>
      <c r="V1609" s="86" t="s">
        <v>452</v>
      </c>
      <c r="W1609" s="223" t="s">
        <v>6636</v>
      </c>
      <c r="X1609" s="225" t="s">
        <v>12598</v>
      </c>
      <c r="Y1609" s="262">
        <v>74000</v>
      </c>
      <c r="Z1609" s="226"/>
      <c r="AA1609" s="241">
        <f t="shared" si="13"/>
        <v>0</v>
      </c>
      <c r="AB1609" s="237" t="s">
        <v>12599</v>
      </c>
    </row>
    <row r="1610" spans="1:28" ht="15" customHeight="1">
      <c r="A1610" s="109">
        <v>1601</v>
      </c>
      <c r="B1610" s="222" t="str">
        <f t="shared" si="12"/>
        <v>Klik Disini</v>
      </c>
      <c r="C1610" s="223" t="s">
        <v>12600</v>
      </c>
      <c r="D1610" s="223"/>
      <c r="E1610" s="223" t="s">
        <v>11619</v>
      </c>
      <c r="F1610" s="223" t="s">
        <v>12601</v>
      </c>
      <c r="G1610" s="223" t="s">
        <v>12602</v>
      </c>
      <c r="H1610" s="223" t="s">
        <v>3473</v>
      </c>
      <c r="I1610" s="258" t="s">
        <v>446</v>
      </c>
      <c r="J1610" s="186" t="s">
        <v>345</v>
      </c>
      <c r="K1610" s="223"/>
      <c r="L1610" s="264"/>
      <c r="M1610" s="265"/>
      <c r="N1610" s="223" t="s">
        <v>449</v>
      </c>
      <c r="O1610" s="223" t="s">
        <v>3419</v>
      </c>
      <c r="P1610" s="260">
        <v>2007</v>
      </c>
      <c r="Q1610" s="260">
        <v>2018</v>
      </c>
      <c r="R1610" s="223" t="s">
        <v>3412</v>
      </c>
      <c r="S1610" s="223" t="s">
        <v>78</v>
      </c>
      <c r="T1610" s="223" t="s">
        <v>451</v>
      </c>
      <c r="U1610" s="261">
        <v>98</v>
      </c>
      <c r="V1610" s="86" t="s">
        <v>452</v>
      </c>
      <c r="W1610" s="223" t="s">
        <v>2657</v>
      </c>
      <c r="X1610" s="225" t="s">
        <v>12603</v>
      </c>
      <c r="Y1610" s="262">
        <v>53500</v>
      </c>
      <c r="Z1610" s="226"/>
      <c r="AA1610" s="241">
        <f t="shared" si="13"/>
        <v>0</v>
      </c>
      <c r="AB1610" s="237" t="s">
        <v>12604</v>
      </c>
    </row>
    <row r="1611" spans="1:28" ht="15" customHeight="1">
      <c r="A1611" s="109">
        <v>1602</v>
      </c>
      <c r="B1611" s="222" t="str">
        <f t="shared" si="12"/>
        <v>Klik Disini</v>
      </c>
      <c r="C1611" s="223" t="s">
        <v>12605</v>
      </c>
      <c r="D1611" s="223"/>
      <c r="E1611" s="223" t="s">
        <v>12606</v>
      </c>
      <c r="F1611" s="223" t="s">
        <v>12607</v>
      </c>
      <c r="G1611" s="223" t="s">
        <v>12608</v>
      </c>
      <c r="H1611" s="223" t="s">
        <v>3912</v>
      </c>
      <c r="I1611" s="258" t="s">
        <v>446</v>
      </c>
      <c r="J1611" s="186" t="s">
        <v>367</v>
      </c>
      <c r="K1611" s="223"/>
      <c r="L1611" s="264"/>
      <c r="M1611" s="265"/>
      <c r="N1611" s="223" t="s">
        <v>449</v>
      </c>
      <c r="O1611" s="223" t="s">
        <v>3419</v>
      </c>
      <c r="P1611" s="260">
        <v>2017</v>
      </c>
      <c r="Q1611" s="260">
        <v>2018</v>
      </c>
      <c r="R1611" s="223" t="s">
        <v>3412</v>
      </c>
      <c r="S1611" s="223" t="s">
        <v>78</v>
      </c>
      <c r="T1611" s="223" t="s">
        <v>451</v>
      </c>
      <c r="U1611" s="261">
        <v>352</v>
      </c>
      <c r="V1611" s="86" t="s">
        <v>452</v>
      </c>
      <c r="W1611" s="223" t="s">
        <v>563</v>
      </c>
      <c r="X1611" s="225" t="s">
        <v>12609</v>
      </c>
      <c r="Y1611" s="262">
        <v>98000</v>
      </c>
      <c r="Z1611" s="226"/>
      <c r="AA1611" s="241">
        <f t="shared" si="13"/>
        <v>0</v>
      </c>
      <c r="AB1611" s="237" t="s">
        <v>12610</v>
      </c>
    </row>
    <row r="1612" spans="1:28" ht="15" customHeight="1">
      <c r="A1612" s="109">
        <v>1603</v>
      </c>
      <c r="B1612" s="222" t="str">
        <f t="shared" si="12"/>
        <v>Klik Disini</v>
      </c>
      <c r="C1612" s="223" t="s">
        <v>12611</v>
      </c>
      <c r="D1612" s="223"/>
      <c r="E1612" s="223" t="s">
        <v>12612</v>
      </c>
      <c r="F1612" s="223" t="s">
        <v>12613</v>
      </c>
      <c r="G1612" s="223" t="s">
        <v>12614</v>
      </c>
      <c r="H1612" s="223" t="s">
        <v>3912</v>
      </c>
      <c r="I1612" s="258" t="s">
        <v>446</v>
      </c>
      <c r="J1612" s="186" t="s">
        <v>367</v>
      </c>
      <c r="K1612" s="223"/>
      <c r="L1612" s="264"/>
      <c r="M1612" s="265"/>
      <c r="N1612" s="223" t="s">
        <v>449</v>
      </c>
      <c r="O1612" s="223" t="s">
        <v>3419</v>
      </c>
      <c r="P1612" s="260">
        <v>2013</v>
      </c>
      <c r="Q1612" s="260">
        <v>2018</v>
      </c>
      <c r="R1612" s="223" t="s">
        <v>3412</v>
      </c>
      <c r="S1612" s="223" t="s">
        <v>78</v>
      </c>
      <c r="T1612" s="223" t="s">
        <v>451</v>
      </c>
      <c r="U1612" s="261">
        <v>320</v>
      </c>
      <c r="V1612" s="86" t="s">
        <v>452</v>
      </c>
      <c r="W1612" s="223" t="s">
        <v>5162</v>
      </c>
      <c r="X1612" s="225" t="s">
        <v>12615</v>
      </c>
      <c r="Y1612" s="262">
        <v>72000</v>
      </c>
      <c r="Z1612" s="226"/>
      <c r="AA1612" s="241">
        <f t="shared" si="13"/>
        <v>0</v>
      </c>
      <c r="AB1612" s="237" t="s">
        <v>12616</v>
      </c>
    </row>
    <row r="1613" spans="1:28" ht="15" customHeight="1">
      <c r="A1613" s="109">
        <v>1604</v>
      </c>
      <c r="B1613" s="222" t="str">
        <f t="shared" si="12"/>
        <v>Klik Disini</v>
      </c>
      <c r="C1613" s="223" t="s">
        <v>12617</v>
      </c>
      <c r="D1613" s="223"/>
      <c r="E1613" s="223" t="s">
        <v>4368</v>
      </c>
      <c r="F1613" s="223" t="s">
        <v>12618</v>
      </c>
      <c r="G1613" s="223" t="s">
        <v>12619</v>
      </c>
      <c r="H1613" s="223" t="s">
        <v>3912</v>
      </c>
      <c r="I1613" s="258" t="s">
        <v>446</v>
      </c>
      <c r="J1613" s="186" t="s">
        <v>367</v>
      </c>
      <c r="K1613" s="223"/>
      <c r="L1613" s="264"/>
      <c r="M1613" s="265"/>
      <c r="N1613" s="223" t="s">
        <v>449</v>
      </c>
      <c r="O1613" s="223" t="s">
        <v>3419</v>
      </c>
      <c r="P1613" s="260">
        <v>2006</v>
      </c>
      <c r="Q1613" s="260">
        <v>2018</v>
      </c>
      <c r="R1613" s="223" t="s">
        <v>3412</v>
      </c>
      <c r="S1613" s="223" t="s">
        <v>78</v>
      </c>
      <c r="T1613" s="223" t="s">
        <v>451</v>
      </c>
      <c r="U1613" s="261">
        <v>344</v>
      </c>
      <c r="V1613" s="86" t="s">
        <v>452</v>
      </c>
      <c r="W1613" s="223" t="s">
        <v>10521</v>
      </c>
      <c r="X1613" s="225" t="s">
        <v>12620</v>
      </c>
      <c r="Y1613" s="262">
        <v>87000</v>
      </c>
      <c r="Z1613" s="226"/>
      <c r="AA1613" s="241">
        <f t="shared" si="13"/>
        <v>0</v>
      </c>
      <c r="AB1613" s="237" t="s">
        <v>12621</v>
      </c>
    </row>
    <row r="1614" spans="1:28" ht="15" customHeight="1">
      <c r="A1614" s="109">
        <v>1605</v>
      </c>
      <c r="B1614" s="222" t="str">
        <f t="shared" si="12"/>
        <v>Klik Disini</v>
      </c>
      <c r="C1614" s="223" t="s">
        <v>12622</v>
      </c>
      <c r="D1614" s="223"/>
      <c r="E1614" s="223" t="s">
        <v>9655</v>
      </c>
      <c r="F1614" s="223" t="s">
        <v>12623</v>
      </c>
      <c r="G1614" s="223" t="s">
        <v>12624</v>
      </c>
      <c r="H1614" s="223" t="s">
        <v>3912</v>
      </c>
      <c r="I1614" s="258" t="s">
        <v>446</v>
      </c>
      <c r="J1614" s="186" t="s">
        <v>367</v>
      </c>
      <c r="K1614" s="223"/>
      <c r="L1614" s="264"/>
      <c r="M1614" s="265"/>
      <c r="N1614" s="223" t="s">
        <v>449</v>
      </c>
      <c r="O1614" s="223" t="s">
        <v>3419</v>
      </c>
      <c r="P1614" s="260">
        <v>2012</v>
      </c>
      <c r="Q1614" s="260">
        <v>2018</v>
      </c>
      <c r="R1614" s="223" t="s">
        <v>3412</v>
      </c>
      <c r="S1614" s="223" t="s">
        <v>78</v>
      </c>
      <c r="T1614" s="223" t="s">
        <v>451</v>
      </c>
      <c r="U1614" s="261">
        <v>248</v>
      </c>
      <c r="V1614" s="86" t="s">
        <v>452</v>
      </c>
      <c r="W1614" s="223" t="s">
        <v>1633</v>
      </c>
      <c r="X1614" s="225" t="s">
        <v>12625</v>
      </c>
      <c r="Y1614" s="262">
        <v>78000</v>
      </c>
      <c r="Z1614" s="226"/>
      <c r="AA1614" s="241">
        <f t="shared" si="13"/>
        <v>0</v>
      </c>
      <c r="AB1614" s="237" t="s">
        <v>12626</v>
      </c>
    </row>
    <row r="1615" spans="1:28" ht="15" customHeight="1">
      <c r="A1615" s="109">
        <v>1606</v>
      </c>
      <c r="B1615" s="222" t="str">
        <f t="shared" si="12"/>
        <v>Klik Disini</v>
      </c>
      <c r="C1615" s="223" t="s">
        <v>12627</v>
      </c>
      <c r="D1615" s="223"/>
      <c r="E1615" s="223" t="s">
        <v>12628</v>
      </c>
      <c r="F1615" s="223" t="s">
        <v>12629</v>
      </c>
      <c r="G1615" s="223" t="s">
        <v>12630</v>
      </c>
      <c r="H1615" s="223" t="s">
        <v>3912</v>
      </c>
      <c r="I1615" s="258" t="s">
        <v>446</v>
      </c>
      <c r="J1615" s="186" t="s">
        <v>367</v>
      </c>
      <c r="K1615" s="223"/>
      <c r="L1615" s="264"/>
      <c r="M1615" s="265"/>
      <c r="N1615" s="223" t="s">
        <v>449</v>
      </c>
      <c r="O1615" s="223" t="s">
        <v>3419</v>
      </c>
      <c r="P1615" s="260">
        <v>2006</v>
      </c>
      <c r="Q1615" s="260">
        <v>2018</v>
      </c>
      <c r="R1615" s="223" t="s">
        <v>3412</v>
      </c>
      <c r="S1615" s="223" t="s">
        <v>78</v>
      </c>
      <c r="T1615" s="223" t="s">
        <v>451</v>
      </c>
      <c r="U1615" s="261">
        <v>160</v>
      </c>
      <c r="V1615" s="86" t="s">
        <v>452</v>
      </c>
      <c r="W1615" s="223" t="s">
        <v>2904</v>
      </c>
      <c r="X1615" s="225" t="s">
        <v>12631</v>
      </c>
      <c r="Y1615" s="262">
        <v>60500</v>
      </c>
      <c r="Z1615" s="226"/>
      <c r="AA1615" s="241">
        <f t="shared" si="13"/>
        <v>0</v>
      </c>
      <c r="AB1615" s="237" t="s">
        <v>12632</v>
      </c>
    </row>
    <row r="1616" spans="1:28" ht="15" customHeight="1">
      <c r="A1616" s="109">
        <v>1607</v>
      </c>
      <c r="B1616" s="222" t="str">
        <f t="shared" si="12"/>
        <v>Klik Disini</v>
      </c>
      <c r="C1616" s="223" t="s">
        <v>12633</v>
      </c>
      <c r="D1616" s="223"/>
      <c r="E1616" s="223" t="s">
        <v>12634</v>
      </c>
      <c r="F1616" s="223" t="s">
        <v>12635</v>
      </c>
      <c r="G1616" s="223" t="s">
        <v>12636</v>
      </c>
      <c r="H1616" s="223" t="s">
        <v>583</v>
      </c>
      <c r="I1616" s="258" t="s">
        <v>583</v>
      </c>
      <c r="J1616" s="186" t="s">
        <v>267</v>
      </c>
      <c r="K1616" s="223"/>
      <c r="L1616" s="264"/>
      <c r="M1616" s="265"/>
      <c r="N1616" s="223"/>
      <c r="O1616" s="223"/>
      <c r="P1616" s="260">
        <v>2010</v>
      </c>
      <c r="Q1616" s="260">
        <v>2018</v>
      </c>
      <c r="R1616" s="223" t="s">
        <v>3480</v>
      </c>
      <c r="S1616" s="223" t="s">
        <v>78</v>
      </c>
      <c r="T1616" s="223"/>
      <c r="U1616" s="261">
        <v>192</v>
      </c>
      <c r="V1616" s="86" t="s">
        <v>452</v>
      </c>
      <c r="W1616" s="223" t="s">
        <v>2790</v>
      </c>
      <c r="X1616" s="225" t="s">
        <v>12637</v>
      </c>
      <c r="Y1616" s="262">
        <v>56000</v>
      </c>
      <c r="Z1616" s="226"/>
      <c r="AA1616" s="241">
        <f t="shared" si="13"/>
        <v>0</v>
      </c>
      <c r="AB1616" s="237" t="s">
        <v>12638</v>
      </c>
    </row>
    <row r="1617" spans="1:28" ht="15" customHeight="1">
      <c r="A1617" s="109">
        <v>1608</v>
      </c>
      <c r="B1617" s="222" t="str">
        <f t="shared" si="12"/>
        <v>Klik Disini</v>
      </c>
      <c r="C1617" s="223" t="s">
        <v>12639</v>
      </c>
      <c r="D1617" s="223"/>
      <c r="E1617" s="223" t="s">
        <v>12640</v>
      </c>
      <c r="F1617" s="223" t="s">
        <v>12641</v>
      </c>
      <c r="G1617" s="223" t="s">
        <v>12642</v>
      </c>
      <c r="H1617" s="223" t="s">
        <v>3912</v>
      </c>
      <c r="I1617" s="258" t="s">
        <v>446</v>
      </c>
      <c r="J1617" s="186" t="s">
        <v>367</v>
      </c>
      <c r="K1617" s="223"/>
      <c r="L1617" s="264"/>
      <c r="M1617" s="265"/>
      <c r="N1617" s="223" t="s">
        <v>449</v>
      </c>
      <c r="O1617" s="223" t="s">
        <v>3419</v>
      </c>
      <c r="P1617" s="260">
        <v>2017</v>
      </c>
      <c r="Q1617" s="260">
        <v>2018</v>
      </c>
      <c r="R1617" s="223" t="s">
        <v>3412</v>
      </c>
      <c r="S1617" s="223" t="s">
        <v>78</v>
      </c>
      <c r="T1617" s="223" t="s">
        <v>451</v>
      </c>
      <c r="U1617" s="261">
        <v>296</v>
      </c>
      <c r="V1617" s="86" t="s">
        <v>452</v>
      </c>
      <c r="W1617" s="223" t="s">
        <v>3683</v>
      </c>
      <c r="X1617" s="225" t="s">
        <v>12643</v>
      </c>
      <c r="Y1617" s="262">
        <v>69000</v>
      </c>
      <c r="Z1617" s="226"/>
      <c r="AA1617" s="241">
        <f t="shared" si="13"/>
        <v>0</v>
      </c>
      <c r="AB1617" s="237" t="s">
        <v>12644</v>
      </c>
    </row>
    <row r="1618" spans="1:28" ht="15" customHeight="1">
      <c r="A1618" s="109">
        <v>1609</v>
      </c>
      <c r="B1618" s="222" t="str">
        <f t="shared" si="12"/>
        <v>Klik Disini</v>
      </c>
      <c r="C1618" s="223" t="s">
        <v>12645</v>
      </c>
      <c r="D1618" s="223"/>
      <c r="E1618" s="223" t="s">
        <v>9084</v>
      </c>
      <c r="F1618" s="223" t="s">
        <v>12646</v>
      </c>
      <c r="G1618" s="223" t="s">
        <v>12647</v>
      </c>
      <c r="H1618" s="223" t="s">
        <v>3473</v>
      </c>
      <c r="I1618" s="258" t="s">
        <v>446</v>
      </c>
      <c r="J1618" s="186" t="s">
        <v>345</v>
      </c>
      <c r="K1618" s="264"/>
      <c r="L1618" s="264"/>
      <c r="M1618" s="259"/>
      <c r="N1618" s="223" t="s">
        <v>449</v>
      </c>
      <c r="O1618" s="223" t="s">
        <v>3419</v>
      </c>
      <c r="P1618" s="260">
        <v>2006</v>
      </c>
      <c r="Q1618" s="260">
        <v>2018</v>
      </c>
      <c r="R1618" s="223" t="s">
        <v>3412</v>
      </c>
      <c r="S1618" s="223" t="s">
        <v>78</v>
      </c>
      <c r="T1618" s="223" t="s">
        <v>451</v>
      </c>
      <c r="U1618" s="261">
        <v>160</v>
      </c>
      <c r="V1618" s="86" t="s">
        <v>452</v>
      </c>
      <c r="W1618" s="223" t="s">
        <v>2506</v>
      </c>
      <c r="X1618" s="225" t="s">
        <v>12648</v>
      </c>
      <c r="Y1618" s="262">
        <v>52000</v>
      </c>
      <c r="Z1618" s="226"/>
      <c r="AA1618" s="241">
        <f t="shared" si="13"/>
        <v>0</v>
      </c>
      <c r="AB1618" s="237" t="s">
        <v>12649</v>
      </c>
    </row>
    <row r="1619" spans="1:28" ht="15" customHeight="1">
      <c r="A1619" s="109">
        <v>1610</v>
      </c>
      <c r="B1619" s="222" t="str">
        <f t="shared" si="12"/>
        <v>Klik Disini</v>
      </c>
      <c r="C1619" s="223" t="s">
        <v>12650</v>
      </c>
      <c r="D1619" s="223"/>
      <c r="E1619" s="223" t="s">
        <v>12651</v>
      </c>
      <c r="F1619" s="223" t="s">
        <v>12652</v>
      </c>
      <c r="G1619" s="223" t="s">
        <v>12653</v>
      </c>
      <c r="H1619" s="223" t="s">
        <v>3473</v>
      </c>
      <c r="I1619" s="258" t="s">
        <v>446</v>
      </c>
      <c r="J1619" s="186" t="s">
        <v>345</v>
      </c>
      <c r="K1619" s="223"/>
      <c r="L1619" s="264"/>
      <c r="M1619" s="265"/>
      <c r="N1619" s="223" t="s">
        <v>449</v>
      </c>
      <c r="O1619" s="223" t="s">
        <v>3419</v>
      </c>
      <c r="P1619" s="260">
        <v>2009</v>
      </c>
      <c r="Q1619" s="260">
        <v>2018</v>
      </c>
      <c r="R1619" s="223" t="s">
        <v>3412</v>
      </c>
      <c r="S1619" s="223" t="s">
        <v>78</v>
      </c>
      <c r="T1619" s="223" t="s">
        <v>451</v>
      </c>
      <c r="U1619" s="261">
        <v>192</v>
      </c>
      <c r="V1619" s="86" t="s">
        <v>452</v>
      </c>
      <c r="W1619" s="223" t="s">
        <v>2506</v>
      </c>
      <c r="X1619" s="225" t="s">
        <v>12654</v>
      </c>
      <c r="Y1619" s="262">
        <v>95500</v>
      </c>
      <c r="Z1619" s="226"/>
      <c r="AA1619" s="241">
        <f t="shared" si="13"/>
        <v>0</v>
      </c>
      <c r="AB1619" s="237" t="s">
        <v>12655</v>
      </c>
    </row>
    <row r="1620" spans="1:28" ht="15" customHeight="1">
      <c r="A1620" s="109">
        <v>1611</v>
      </c>
      <c r="B1620" s="222" t="str">
        <f t="shared" si="12"/>
        <v>Klik Disini</v>
      </c>
      <c r="C1620" s="223" t="s">
        <v>12656</v>
      </c>
      <c r="D1620" s="223"/>
      <c r="E1620" s="223" t="s">
        <v>12657</v>
      </c>
      <c r="F1620" s="223" t="s">
        <v>12658</v>
      </c>
      <c r="G1620" s="223" t="s">
        <v>12659</v>
      </c>
      <c r="H1620" s="223" t="s">
        <v>3912</v>
      </c>
      <c r="I1620" s="258" t="s">
        <v>446</v>
      </c>
      <c r="J1620" s="186" t="s">
        <v>367</v>
      </c>
      <c r="K1620" s="223"/>
      <c r="L1620" s="264"/>
      <c r="M1620" s="265"/>
      <c r="N1620" s="223" t="s">
        <v>449</v>
      </c>
      <c r="O1620" s="223" t="s">
        <v>3419</v>
      </c>
      <c r="P1620" s="260">
        <v>2008</v>
      </c>
      <c r="Q1620" s="260">
        <v>2018</v>
      </c>
      <c r="R1620" s="223" t="s">
        <v>3412</v>
      </c>
      <c r="S1620" s="223" t="s">
        <v>78</v>
      </c>
      <c r="T1620" s="223" t="s">
        <v>451</v>
      </c>
      <c r="U1620" s="261">
        <v>199</v>
      </c>
      <c r="V1620" s="86" t="s">
        <v>452</v>
      </c>
      <c r="W1620" s="223" t="s">
        <v>2911</v>
      </c>
      <c r="X1620" s="225" t="s">
        <v>12660</v>
      </c>
      <c r="Y1620" s="262">
        <v>70000</v>
      </c>
      <c r="Z1620" s="226"/>
      <c r="AA1620" s="241">
        <f t="shared" si="13"/>
        <v>0</v>
      </c>
      <c r="AB1620" s="237" t="s">
        <v>12661</v>
      </c>
    </row>
    <row r="1621" spans="1:28" ht="15" customHeight="1">
      <c r="A1621" s="109">
        <v>1612</v>
      </c>
      <c r="B1621" s="222" t="str">
        <f t="shared" si="12"/>
        <v>Klik Disini</v>
      </c>
      <c r="C1621" s="223" t="s">
        <v>12662</v>
      </c>
      <c r="D1621" s="223"/>
      <c r="E1621" s="223" t="s">
        <v>12663</v>
      </c>
      <c r="F1621" s="223" t="s">
        <v>12664</v>
      </c>
      <c r="G1621" s="223" t="s">
        <v>12665</v>
      </c>
      <c r="H1621" s="223" t="s">
        <v>3912</v>
      </c>
      <c r="I1621" s="258" t="s">
        <v>446</v>
      </c>
      <c r="J1621" s="186" t="s">
        <v>367</v>
      </c>
      <c r="K1621" s="223"/>
      <c r="L1621" s="264"/>
      <c r="M1621" s="265"/>
      <c r="N1621" s="223" t="s">
        <v>449</v>
      </c>
      <c r="O1621" s="223" t="s">
        <v>3419</v>
      </c>
      <c r="P1621" s="260">
        <v>2005</v>
      </c>
      <c r="Q1621" s="260">
        <v>2018</v>
      </c>
      <c r="R1621" s="223" t="s">
        <v>3412</v>
      </c>
      <c r="S1621" s="223" t="s">
        <v>78</v>
      </c>
      <c r="T1621" s="223" t="s">
        <v>451</v>
      </c>
      <c r="U1621" s="261">
        <v>160</v>
      </c>
      <c r="V1621" s="86" t="s">
        <v>452</v>
      </c>
      <c r="W1621" s="223" t="s">
        <v>3544</v>
      </c>
      <c r="X1621" s="225" t="s">
        <v>12666</v>
      </c>
      <c r="Y1621" s="262">
        <v>70000</v>
      </c>
      <c r="Z1621" s="226"/>
      <c r="AA1621" s="241">
        <f t="shared" si="13"/>
        <v>0</v>
      </c>
      <c r="AB1621" s="237" t="s">
        <v>12667</v>
      </c>
    </row>
    <row r="1622" spans="1:28" ht="15" customHeight="1">
      <c r="A1622" s="109">
        <v>1613</v>
      </c>
      <c r="B1622" s="222" t="str">
        <f t="shared" si="12"/>
        <v>Klik Disini</v>
      </c>
      <c r="C1622" s="223" t="s">
        <v>12668</v>
      </c>
      <c r="D1622" s="223"/>
      <c r="E1622" s="223" t="s">
        <v>9084</v>
      </c>
      <c r="F1622" s="223" t="s">
        <v>12669</v>
      </c>
      <c r="G1622" s="223" t="s">
        <v>12670</v>
      </c>
      <c r="H1622" s="223" t="s">
        <v>3473</v>
      </c>
      <c r="I1622" s="258" t="s">
        <v>446</v>
      </c>
      <c r="J1622" s="186" t="s">
        <v>345</v>
      </c>
      <c r="K1622" s="223"/>
      <c r="L1622" s="264"/>
      <c r="M1622" s="265"/>
      <c r="N1622" s="223" t="s">
        <v>449</v>
      </c>
      <c r="O1622" s="223" t="s">
        <v>3419</v>
      </c>
      <c r="P1622" s="260">
        <v>2007</v>
      </c>
      <c r="Q1622" s="260">
        <v>2018</v>
      </c>
      <c r="R1622" s="223" t="s">
        <v>3412</v>
      </c>
      <c r="S1622" s="223" t="s">
        <v>78</v>
      </c>
      <c r="T1622" s="223" t="s">
        <v>451</v>
      </c>
      <c r="U1622" s="261">
        <v>162</v>
      </c>
      <c r="V1622" s="86" t="s">
        <v>452</v>
      </c>
      <c r="W1622" s="223" t="s">
        <v>3741</v>
      </c>
      <c r="X1622" s="225" t="s">
        <v>12671</v>
      </c>
      <c r="Y1622" s="262">
        <v>59000</v>
      </c>
      <c r="Z1622" s="226"/>
      <c r="AA1622" s="241">
        <f t="shared" si="13"/>
        <v>0</v>
      </c>
      <c r="AB1622" s="237" t="s">
        <v>12672</v>
      </c>
    </row>
    <row r="1623" spans="1:28" ht="15" customHeight="1">
      <c r="A1623" s="109">
        <v>1614</v>
      </c>
      <c r="B1623" s="222" t="str">
        <f t="shared" si="12"/>
        <v>Klik Disini</v>
      </c>
      <c r="C1623" s="223" t="s">
        <v>12673</v>
      </c>
      <c r="D1623" s="223"/>
      <c r="E1623" s="223" t="s">
        <v>9655</v>
      </c>
      <c r="F1623" s="223" t="s">
        <v>12674</v>
      </c>
      <c r="G1623" s="223" t="s">
        <v>12675</v>
      </c>
      <c r="H1623" s="223" t="s">
        <v>3912</v>
      </c>
      <c r="I1623" s="258" t="s">
        <v>446</v>
      </c>
      <c r="J1623" s="186" t="s">
        <v>367</v>
      </c>
      <c r="K1623" s="223"/>
      <c r="L1623" s="264"/>
      <c r="M1623" s="265"/>
      <c r="N1623" s="223" t="s">
        <v>449</v>
      </c>
      <c r="O1623" s="223" t="s">
        <v>3419</v>
      </c>
      <c r="P1623" s="260">
        <v>2012</v>
      </c>
      <c r="Q1623" s="260">
        <v>2018</v>
      </c>
      <c r="R1623" s="223" t="s">
        <v>3412</v>
      </c>
      <c r="S1623" s="223" t="s">
        <v>78</v>
      </c>
      <c r="T1623" s="223" t="s">
        <v>451</v>
      </c>
      <c r="U1623" s="261">
        <v>120</v>
      </c>
      <c r="V1623" s="86" t="s">
        <v>452</v>
      </c>
      <c r="W1623" s="223" t="s">
        <v>743</v>
      </c>
      <c r="X1623" s="225" t="s">
        <v>12676</v>
      </c>
      <c r="Y1623" s="262">
        <v>47000</v>
      </c>
      <c r="Z1623" s="226"/>
      <c r="AA1623" s="241">
        <f t="shared" si="13"/>
        <v>0</v>
      </c>
      <c r="AB1623" s="237" t="s">
        <v>12677</v>
      </c>
    </row>
    <row r="1624" spans="1:28" ht="15" customHeight="1">
      <c r="A1624" s="109">
        <v>1615</v>
      </c>
      <c r="B1624" s="222" t="str">
        <f t="shared" si="12"/>
        <v>Klik Disini</v>
      </c>
      <c r="C1624" s="223" t="s">
        <v>12678</v>
      </c>
      <c r="D1624" s="223"/>
      <c r="E1624" s="223" t="s">
        <v>12657</v>
      </c>
      <c r="F1624" s="223" t="s">
        <v>12679</v>
      </c>
      <c r="G1624" s="223" t="s">
        <v>12680</v>
      </c>
      <c r="H1624" s="223" t="s">
        <v>3912</v>
      </c>
      <c r="I1624" s="258" t="s">
        <v>446</v>
      </c>
      <c r="J1624" s="186" t="s">
        <v>367</v>
      </c>
      <c r="K1624" s="223"/>
      <c r="L1624" s="264"/>
      <c r="M1624" s="265"/>
      <c r="N1624" s="223" t="s">
        <v>449</v>
      </c>
      <c r="O1624" s="223" t="s">
        <v>3419</v>
      </c>
      <c r="P1624" s="260">
        <v>2017</v>
      </c>
      <c r="Q1624" s="260">
        <v>2018</v>
      </c>
      <c r="R1624" s="223" t="s">
        <v>3412</v>
      </c>
      <c r="S1624" s="223" t="s">
        <v>78</v>
      </c>
      <c r="T1624" s="223" t="s">
        <v>451</v>
      </c>
      <c r="U1624" s="261">
        <v>304</v>
      </c>
      <c r="V1624" s="86" t="s">
        <v>452</v>
      </c>
      <c r="W1624" s="223" t="s">
        <v>991</v>
      </c>
      <c r="X1624" s="225" t="s">
        <v>12681</v>
      </c>
      <c r="Y1624" s="262">
        <v>86500</v>
      </c>
      <c r="Z1624" s="226"/>
      <c r="AA1624" s="241">
        <f t="shared" si="13"/>
        <v>0</v>
      </c>
      <c r="AB1624" s="237" t="s">
        <v>12682</v>
      </c>
    </row>
    <row r="1625" spans="1:28" ht="15" customHeight="1">
      <c r="A1625" s="109">
        <v>1616</v>
      </c>
      <c r="B1625" s="222" t="str">
        <f t="shared" si="12"/>
        <v>Klik Disini</v>
      </c>
      <c r="C1625" s="223" t="s">
        <v>12683</v>
      </c>
      <c r="D1625" s="223"/>
      <c r="E1625" s="223" t="s">
        <v>3529</v>
      </c>
      <c r="F1625" s="223" t="s">
        <v>12684</v>
      </c>
      <c r="G1625" s="223" t="s">
        <v>12685</v>
      </c>
      <c r="H1625" s="223" t="s">
        <v>3473</v>
      </c>
      <c r="I1625" s="258" t="s">
        <v>446</v>
      </c>
      <c r="J1625" s="186" t="s">
        <v>345</v>
      </c>
      <c r="K1625" s="223"/>
      <c r="L1625" s="264"/>
      <c r="M1625" s="265"/>
      <c r="N1625" s="223" t="s">
        <v>449</v>
      </c>
      <c r="O1625" s="223" t="s">
        <v>3419</v>
      </c>
      <c r="P1625" s="260">
        <v>2007</v>
      </c>
      <c r="Q1625" s="260">
        <v>2018</v>
      </c>
      <c r="R1625" s="223" t="s">
        <v>3412</v>
      </c>
      <c r="S1625" s="223" t="s">
        <v>78</v>
      </c>
      <c r="T1625" s="223" t="s">
        <v>451</v>
      </c>
      <c r="U1625" s="261">
        <v>192</v>
      </c>
      <c r="V1625" s="86" t="s">
        <v>452</v>
      </c>
      <c r="W1625" s="223" t="s">
        <v>11068</v>
      </c>
      <c r="X1625" s="225" t="s">
        <v>12686</v>
      </c>
      <c r="Y1625" s="262">
        <v>71500</v>
      </c>
      <c r="Z1625" s="226"/>
      <c r="AA1625" s="241">
        <f t="shared" si="13"/>
        <v>0</v>
      </c>
      <c r="AB1625" s="237" t="s">
        <v>12687</v>
      </c>
    </row>
    <row r="1626" spans="1:28" ht="15" customHeight="1">
      <c r="A1626" s="109">
        <v>1617</v>
      </c>
      <c r="B1626" s="222" t="str">
        <f t="shared" si="12"/>
        <v>Klik Disini</v>
      </c>
      <c r="C1626" s="223" t="s">
        <v>12688</v>
      </c>
      <c r="D1626" s="223"/>
      <c r="E1626" s="223" t="s">
        <v>3529</v>
      </c>
      <c r="F1626" s="223" t="s">
        <v>12689</v>
      </c>
      <c r="G1626" s="223" t="s">
        <v>12690</v>
      </c>
      <c r="H1626" s="223" t="s">
        <v>3591</v>
      </c>
      <c r="I1626" s="258" t="s">
        <v>446</v>
      </c>
      <c r="J1626" s="186" t="s">
        <v>345</v>
      </c>
      <c r="K1626" s="223"/>
      <c r="L1626" s="264"/>
      <c r="M1626" s="265"/>
      <c r="N1626" s="223" t="s">
        <v>449</v>
      </c>
      <c r="O1626" s="223" t="s">
        <v>3419</v>
      </c>
      <c r="P1626" s="260">
        <v>2014</v>
      </c>
      <c r="Q1626" s="260">
        <v>2018</v>
      </c>
      <c r="R1626" s="223" t="s">
        <v>3412</v>
      </c>
      <c r="S1626" s="223" t="s">
        <v>78</v>
      </c>
      <c r="T1626" s="223" t="s">
        <v>451</v>
      </c>
      <c r="U1626" s="261">
        <v>170</v>
      </c>
      <c r="V1626" s="86" t="s">
        <v>452</v>
      </c>
      <c r="W1626" s="223" t="s">
        <v>5780</v>
      </c>
      <c r="X1626" s="225" t="s">
        <v>12691</v>
      </c>
      <c r="Y1626" s="262">
        <v>50500</v>
      </c>
      <c r="Z1626" s="226"/>
      <c r="AA1626" s="241">
        <f t="shared" si="13"/>
        <v>0</v>
      </c>
      <c r="AB1626" s="237" t="s">
        <v>12692</v>
      </c>
    </row>
    <row r="1627" spans="1:28" ht="15" customHeight="1">
      <c r="A1627" s="109">
        <v>1618</v>
      </c>
      <c r="B1627" s="222" t="str">
        <f t="shared" si="12"/>
        <v>Klik Disini</v>
      </c>
      <c r="C1627" s="223" t="s">
        <v>12693</v>
      </c>
      <c r="D1627" s="223"/>
      <c r="E1627" s="223" t="s">
        <v>12694</v>
      </c>
      <c r="F1627" s="223" t="s">
        <v>12695</v>
      </c>
      <c r="G1627" s="223" t="s">
        <v>12696</v>
      </c>
      <c r="H1627" s="223" t="s">
        <v>344</v>
      </c>
      <c r="I1627" s="258" t="s">
        <v>446</v>
      </c>
      <c r="J1627" s="186" t="s">
        <v>341</v>
      </c>
      <c r="K1627" s="223"/>
      <c r="L1627" s="264"/>
      <c r="M1627" s="265"/>
      <c r="N1627" s="223"/>
      <c r="O1627" s="223"/>
      <c r="P1627" s="260">
        <v>2006</v>
      </c>
      <c r="Q1627" s="260">
        <v>2018</v>
      </c>
      <c r="R1627" s="223" t="s">
        <v>3412</v>
      </c>
      <c r="S1627" s="223" t="s">
        <v>78</v>
      </c>
      <c r="T1627" s="223"/>
      <c r="U1627" s="261">
        <v>124</v>
      </c>
      <c r="V1627" s="86" t="s">
        <v>452</v>
      </c>
      <c r="W1627" s="223" t="s">
        <v>6334</v>
      </c>
      <c r="X1627" s="225" t="s">
        <v>12697</v>
      </c>
      <c r="Y1627" s="262">
        <v>50500</v>
      </c>
      <c r="Z1627" s="226"/>
      <c r="AA1627" s="241">
        <f t="shared" si="13"/>
        <v>0</v>
      </c>
      <c r="AB1627" s="237" t="s">
        <v>12698</v>
      </c>
    </row>
    <row r="1628" spans="1:28" ht="15" customHeight="1">
      <c r="A1628" s="109">
        <v>1619</v>
      </c>
      <c r="B1628" s="222" t="str">
        <f t="shared" si="12"/>
        <v>Klik Disini</v>
      </c>
      <c r="C1628" s="223" t="s">
        <v>12699</v>
      </c>
      <c r="D1628" s="223"/>
      <c r="E1628" s="223" t="s">
        <v>4457</v>
      </c>
      <c r="F1628" s="223" t="s">
        <v>12700</v>
      </c>
      <c r="G1628" s="223" t="s">
        <v>12701</v>
      </c>
      <c r="H1628" s="223" t="s">
        <v>3912</v>
      </c>
      <c r="I1628" s="258" t="s">
        <v>446</v>
      </c>
      <c r="J1628" s="186" t="s">
        <v>367</v>
      </c>
      <c r="K1628" s="223"/>
      <c r="L1628" s="264"/>
      <c r="M1628" s="265"/>
      <c r="N1628" s="223" t="s">
        <v>449</v>
      </c>
      <c r="O1628" s="223" t="s">
        <v>3419</v>
      </c>
      <c r="P1628" s="260">
        <v>2007</v>
      </c>
      <c r="Q1628" s="260">
        <v>2018</v>
      </c>
      <c r="R1628" s="223" t="s">
        <v>3412</v>
      </c>
      <c r="S1628" s="223" t="s">
        <v>78</v>
      </c>
      <c r="T1628" s="223" t="s">
        <v>451</v>
      </c>
      <c r="U1628" s="261">
        <v>154</v>
      </c>
      <c r="V1628" s="86" t="s">
        <v>452</v>
      </c>
      <c r="W1628" s="223" t="s">
        <v>3544</v>
      </c>
      <c r="X1628" s="225" t="s">
        <v>12702</v>
      </c>
      <c r="Y1628" s="262">
        <v>58500</v>
      </c>
      <c r="Z1628" s="226"/>
      <c r="AA1628" s="241">
        <f t="shared" si="13"/>
        <v>0</v>
      </c>
      <c r="AB1628" s="237" t="s">
        <v>12703</v>
      </c>
    </row>
    <row r="1629" spans="1:28" ht="15" customHeight="1">
      <c r="A1629" s="109">
        <v>1620</v>
      </c>
      <c r="B1629" s="222" t="str">
        <f t="shared" si="12"/>
        <v>Klik Disini</v>
      </c>
      <c r="C1629" s="223" t="s">
        <v>12704</v>
      </c>
      <c r="D1629" s="223"/>
      <c r="E1629" s="223" t="s">
        <v>11506</v>
      </c>
      <c r="F1629" s="223" t="s">
        <v>12705</v>
      </c>
      <c r="G1629" s="223" t="s">
        <v>12706</v>
      </c>
      <c r="H1629" s="223" t="s">
        <v>3912</v>
      </c>
      <c r="I1629" s="258" t="s">
        <v>446</v>
      </c>
      <c r="J1629" s="186" t="s">
        <v>367</v>
      </c>
      <c r="K1629" s="223"/>
      <c r="L1629" s="264"/>
      <c r="M1629" s="265"/>
      <c r="N1629" s="223" t="s">
        <v>449</v>
      </c>
      <c r="O1629" s="223" t="s">
        <v>3419</v>
      </c>
      <c r="P1629" s="260">
        <v>2005</v>
      </c>
      <c r="Q1629" s="260">
        <v>2018</v>
      </c>
      <c r="R1629" s="223" t="s">
        <v>3412</v>
      </c>
      <c r="S1629" s="223" t="s">
        <v>78</v>
      </c>
      <c r="T1629" s="223" t="s">
        <v>451</v>
      </c>
      <c r="U1629" s="261">
        <v>109</v>
      </c>
      <c r="V1629" s="86" t="s">
        <v>452</v>
      </c>
      <c r="W1629" s="223" t="s">
        <v>796</v>
      </c>
      <c r="X1629" s="225" t="s">
        <v>12707</v>
      </c>
      <c r="Y1629" s="262">
        <v>42000</v>
      </c>
      <c r="Z1629" s="226"/>
      <c r="AA1629" s="241">
        <f t="shared" si="13"/>
        <v>0</v>
      </c>
      <c r="AB1629" s="237" t="s">
        <v>12708</v>
      </c>
    </row>
    <row r="1630" spans="1:28" ht="15" customHeight="1">
      <c r="A1630" s="109">
        <v>1621</v>
      </c>
      <c r="B1630" s="222" t="str">
        <f t="shared" si="12"/>
        <v>Klik Disini</v>
      </c>
      <c r="C1630" s="223" t="s">
        <v>12709</v>
      </c>
      <c r="D1630" s="223"/>
      <c r="E1630" s="223" t="s">
        <v>10714</v>
      </c>
      <c r="F1630" s="223" t="s">
        <v>12710</v>
      </c>
      <c r="G1630" s="223" t="s">
        <v>12711</v>
      </c>
      <c r="H1630" s="223" t="s">
        <v>3473</v>
      </c>
      <c r="I1630" s="258" t="s">
        <v>446</v>
      </c>
      <c r="J1630" s="186" t="s">
        <v>345</v>
      </c>
      <c r="K1630" s="223"/>
      <c r="L1630" s="264"/>
      <c r="M1630" s="265"/>
      <c r="N1630" s="223" t="s">
        <v>449</v>
      </c>
      <c r="O1630" s="223" t="s">
        <v>3419</v>
      </c>
      <c r="P1630" s="260">
        <v>2004</v>
      </c>
      <c r="Q1630" s="260">
        <v>2018</v>
      </c>
      <c r="R1630" s="223" t="s">
        <v>3412</v>
      </c>
      <c r="S1630" s="223" t="s">
        <v>78</v>
      </c>
      <c r="T1630" s="223" t="s">
        <v>451</v>
      </c>
      <c r="U1630" s="261">
        <v>144</v>
      </c>
      <c r="V1630" s="86" t="s">
        <v>452</v>
      </c>
      <c r="W1630" s="223" t="s">
        <v>3460</v>
      </c>
      <c r="X1630" s="225" t="s">
        <v>12712</v>
      </c>
      <c r="Y1630" s="262">
        <v>34000</v>
      </c>
      <c r="Z1630" s="226"/>
      <c r="AA1630" s="241">
        <f t="shared" si="13"/>
        <v>0</v>
      </c>
      <c r="AB1630" s="237" t="s">
        <v>12713</v>
      </c>
    </row>
    <row r="1631" spans="1:28" ht="15" customHeight="1">
      <c r="A1631" s="109">
        <v>1622</v>
      </c>
      <c r="B1631" s="222" t="str">
        <f t="shared" si="12"/>
        <v>Klik Disini</v>
      </c>
      <c r="C1631" s="223" t="s">
        <v>12714</v>
      </c>
      <c r="D1631" s="223"/>
      <c r="E1631" s="223" t="s">
        <v>3548</v>
      </c>
      <c r="F1631" s="223" t="s">
        <v>12715</v>
      </c>
      <c r="G1631" s="223" t="s">
        <v>12716</v>
      </c>
      <c r="H1631" s="223" t="s">
        <v>3473</v>
      </c>
      <c r="I1631" s="258" t="s">
        <v>446</v>
      </c>
      <c r="J1631" s="186" t="s">
        <v>345</v>
      </c>
      <c r="K1631" s="223"/>
      <c r="L1631" s="264"/>
      <c r="M1631" s="265"/>
      <c r="N1631" s="223" t="s">
        <v>449</v>
      </c>
      <c r="O1631" s="223" t="s">
        <v>3419</v>
      </c>
      <c r="P1631" s="260">
        <v>2004</v>
      </c>
      <c r="Q1631" s="260">
        <v>2018</v>
      </c>
      <c r="R1631" s="223" t="s">
        <v>3412</v>
      </c>
      <c r="S1631" s="223" t="s">
        <v>78</v>
      </c>
      <c r="T1631" s="223" t="s">
        <v>451</v>
      </c>
      <c r="U1631" s="261">
        <v>180</v>
      </c>
      <c r="V1631" s="86" t="s">
        <v>452</v>
      </c>
      <c r="W1631" s="223" t="s">
        <v>2960</v>
      </c>
      <c r="X1631" s="225" t="s">
        <v>12717</v>
      </c>
      <c r="Y1631" s="262">
        <v>63000</v>
      </c>
      <c r="Z1631" s="226"/>
      <c r="AA1631" s="241">
        <f t="shared" si="13"/>
        <v>0</v>
      </c>
      <c r="AB1631" s="237" t="s">
        <v>12718</v>
      </c>
    </row>
    <row r="1632" spans="1:28" ht="15" customHeight="1">
      <c r="A1632" s="109">
        <v>1623</v>
      </c>
      <c r="B1632" s="222" t="str">
        <f t="shared" si="12"/>
        <v>Klik Disini</v>
      </c>
      <c r="C1632" s="223" t="s">
        <v>12719</v>
      </c>
      <c r="D1632" s="223"/>
      <c r="E1632" s="223" t="s">
        <v>11348</v>
      </c>
      <c r="F1632" s="223" t="s">
        <v>12720</v>
      </c>
      <c r="G1632" s="223" t="s">
        <v>12721</v>
      </c>
      <c r="H1632" s="223" t="s">
        <v>3473</v>
      </c>
      <c r="I1632" s="258" t="s">
        <v>446</v>
      </c>
      <c r="J1632" s="186" t="s">
        <v>345</v>
      </c>
      <c r="K1632" s="223"/>
      <c r="L1632" s="264"/>
      <c r="M1632" s="265"/>
      <c r="N1632" s="223" t="s">
        <v>449</v>
      </c>
      <c r="O1632" s="223" t="s">
        <v>3419</v>
      </c>
      <c r="P1632" s="260">
        <v>2005</v>
      </c>
      <c r="Q1632" s="260">
        <v>2018</v>
      </c>
      <c r="R1632" s="223" t="s">
        <v>3412</v>
      </c>
      <c r="S1632" s="223" t="s">
        <v>78</v>
      </c>
      <c r="T1632" s="223" t="s">
        <v>451</v>
      </c>
      <c r="U1632" s="261">
        <v>140</v>
      </c>
      <c r="V1632" s="86" t="s">
        <v>452</v>
      </c>
      <c r="W1632" s="223" t="s">
        <v>7239</v>
      </c>
      <c r="X1632" s="225" t="s">
        <v>12722</v>
      </c>
      <c r="Y1632" s="262">
        <v>74500</v>
      </c>
      <c r="Z1632" s="226"/>
      <c r="AA1632" s="241">
        <f t="shared" si="13"/>
        <v>0</v>
      </c>
      <c r="AB1632" s="237" t="s">
        <v>12723</v>
      </c>
    </row>
    <row r="1633" spans="1:28" ht="15" customHeight="1">
      <c r="A1633" s="109">
        <v>1624</v>
      </c>
      <c r="B1633" s="222" t="str">
        <f t="shared" si="12"/>
        <v>Klik Disini</v>
      </c>
      <c r="C1633" s="223" t="s">
        <v>12724</v>
      </c>
      <c r="D1633" s="223"/>
      <c r="E1633" s="223" t="s">
        <v>12725</v>
      </c>
      <c r="F1633" s="223" t="s">
        <v>12726</v>
      </c>
      <c r="G1633" s="223" t="s">
        <v>12727</v>
      </c>
      <c r="H1633" s="223" t="s">
        <v>583</v>
      </c>
      <c r="I1633" s="258" t="s">
        <v>583</v>
      </c>
      <c r="J1633" s="186" t="s">
        <v>267</v>
      </c>
      <c r="K1633" s="223"/>
      <c r="L1633" s="264"/>
      <c r="M1633" s="265"/>
      <c r="N1633" s="223"/>
      <c r="O1633" s="223"/>
      <c r="P1633" s="260">
        <v>2008</v>
      </c>
      <c r="Q1633" s="260">
        <v>2018</v>
      </c>
      <c r="R1633" s="223" t="s">
        <v>3480</v>
      </c>
      <c r="S1633" s="223" t="s">
        <v>78</v>
      </c>
      <c r="T1633" s="223"/>
      <c r="U1633" s="261">
        <v>155</v>
      </c>
      <c r="V1633" s="86" t="s">
        <v>452</v>
      </c>
      <c r="W1633" s="223" t="s">
        <v>830</v>
      </c>
      <c r="X1633" s="225" t="s">
        <v>12728</v>
      </c>
      <c r="Y1633" s="262">
        <v>62000</v>
      </c>
      <c r="Z1633" s="226"/>
      <c r="AA1633" s="241">
        <f t="shared" si="13"/>
        <v>0</v>
      </c>
      <c r="AB1633" s="237" t="s">
        <v>12729</v>
      </c>
    </row>
    <row r="1634" spans="1:28" ht="15" customHeight="1">
      <c r="A1634" s="109">
        <v>1625</v>
      </c>
      <c r="B1634" s="222" t="str">
        <f t="shared" si="12"/>
        <v>Klik Disini</v>
      </c>
      <c r="C1634" s="223" t="s">
        <v>12730</v>
      </c>
      <c r="D1634" s="223"/>
      <c r="E1634" s="223" t="s">
        <v>12731</v>
      </c>
      <c r="F1634" s="223" t="s">
        <v>12732</v>
      </c>
      <c r="G1634" s="223" t="s">
        <v>12733</v>
      </c>
      <c r="H1634" s="223" t="s">
        <v>356</v>
      </c>
      <c r="I1634" s="258" t="s">
        <v>1474</v>
      </c>
      <c r="J1634" s="186" t="s">
        <v>303</v>
      </c>
      <c r="K1634" s="223"/>
      <c r="L1634" s="264"/>
      <c r="M1634" s="265"/>
      <c r="N1634" s="223" t="s">
        <v>449</v>
      </c>
      <c r="O1634" s="223" t="s">
        <v>3419</v>
      </c>
      <c r="P1634" s="260">
        <v>2012</v>
      </c>
      <c r="Q1634" s="260">
        <v>2018</v>
      </c>
      <c r="R1634" s="223" t="s">
        <v>3412</v>
      </c>
      <c r="S1634" s="223" t="s">
        <v>78</v>
      </c>
      <c r="T1634" s="223" t="s">
        <v>451</v>
      </c>
      <c r="U1634" s="261">
        <v>177</v>
      </c>
      <c r="V1634" s="86" t="s">
        <v>452</v>
      </c>
      <c r="W1634" s="223" t="s">
        <v>2798</v>
      </c>
      <c r="X1634" s="225" t="s">
        <v>12734</v>
      </c>
      <c r="Y1634" s="262">
        <v>43000</v>
      </c>
      <c r="Z1634" s="226"/>
      <c r="AA1634" s="241">
        <f t="shared" si="13"/>
        <v>0</v>
      </c>
      <c r="AB1634" s="237" t="s">
        <v>12735</v>
      </c>
    </row>
    <row r="1635" spans="1:28" ht="15" customHeight="1">
      <c r="A1635" s="109">
        <v>1626</v>
      </c>
      <c r="B1635" s="222" t="str">
        <f t="shared" si="12"/>
        <v>Klik Disini</v>
      </c>
      <c r="C1635" s="223" t="s">
        <v>12736</v>
      </c>
      <c r="D1635" s="223"/>
      <c r="E1635" s="223" t="s">
        <v>9195</v>
      </c>
      <c r="F1635" s="223" t="s">
        <v>12737</v>
      </c>
      <c r="G1635" s="223" t="s">
        <v>12738</v>
      </c>
      <c r="H1635" s="223" t="s">
        <v>3473</v>
      </c>
      <c r="I1635" s="258" t="s">
        <v>446</v>
      </c>
      <c r="J1635" s="186" t="s">
        <v>345</v>
      </c>
      <c r="K1635" s="223"/>
      <c r="L1635" s="264"/>
      <c r="M1635" s="265"/>
      <c r="N1635" s="223" t="s">
        <v>449</v>
      </c>
      <c r="O1635" s="223" t="s">
        <v>3419</v>
      </c>
      <c r="P1635" s="260">
        <v>2008</v>
      </c>
      <c r="Q1635" s="260">
        <v>2018</v>
      </c>
      <c r="R1635" s="223" t="s">
        <v>3412</v>
      </c>
      <c r="S1635" s="223" t="s">
        <v>78</v>
      </c>
      <c r="T1635" s="223" t="s">
        <v>451</v>
      </c>
      <c r="U1635" s="261">
        <v>241</v>
      </c>
      <c r="V1635" s="86" t="s">
        <v>452</v>
      </c>
      <c r="W1635" s="223" t="s">
        <v>6497</v>
      </c>
      <c r="X1635" s="225" t="s">
        <v>12739</v>
      </c>
      <c r="Y1635" s="262">
        <v>80000</v>
      </c>
      <c r="Z1635" s="226"/>
      <c r="AA1635" s="241">
        <f t="shared" si="13"/>
        <v>0</v>
      </c>
      <c r="AB1635" s="237" t="s">
        <v>12740</v>
      </c>
    </row>
    <row r="1636" spans="1:28" ht="15" customHeight="1">
      <c r="A1636" s="109">
        <v>1627</v>
      </c>
      <c r="B1636" s="222" t="str">
        <f t="shared" si="12"/>
        <v>Klik Disini</v>
      </c>
      <c r="C1636" s="223" t="s">
        <v>12741</v>
      </c>
      <c r="D1636" s="223"/>
      <c r="E1636" s="223" t="s">
        <v>12742</v>
      </c>
      <c r="F1636" s="223" t="s">
        <v>12743</v>
      </c>
      <c r="G1636" s="223" t="s">
        <v>12744</v>
      </c>
      <c r="H1636" s="223" t="s">
        <v>3473</v>
      </c>
      <c r="I1636" s="258" t="s">
        <v>446</v>
      </c>
      <c r="J1636" s="186" t="s">
        <v>345</v>
      </c>
      <c r="K1636" s="223"/>
      <c r="L1636" s="264"/>
      <c r="M1636" s="265"/>
      <c r="N1636" s="223" t="s">
        <v>449</v>
      </c>
      <c r="O1636" s="223" t="s">
        <v>3419</v>
      </c>
      <c r="P1636" s="260">
        <v>2004</v>
      </c>
      <c r="Q1636" s="260">
        <v>2018</v>
      </c>
      <c r="R1636" s="223" t="s">
        <v>3412</v>
      </c>
      <c r="S1636" s="223" t="s">
        <v>78</v>
      </c>
      <c r="T1636" s="223" t="s">
        <v>451</v>
      </c>
      <c r="U1636" s="261">
        <v>223</v>
      </c>
      <c r="V1636" s="86" t="s">
        <v>452</v>
      </c>
      <c r="W1636" s="223" t="s">
        <v>2525</v>
      </c>
      <c r="X1636" s="225" t="s">
        <v>12745</v>
      </c>
      <c r="Y1636" s="262">
        <v>73000</v>
      </c>
      <c r="Z1636" s="226"/>
      <c r="AA1636" s="241">
        <f t="shared" si="13"/>
        <v>0</v>
      </c>
      <c r="AB1636" s="237" t="s">
        <v>12746</v>
      </c>
    </row>
    <row r="1637" spans="1:28" ht="15" customHeight="1">
      <c r="A1637" s="109">
        <v>1628</v>
      </c>
      <c r="B1637" s="222" t="str">
        <f t="shared" si="12"/>
        <v>Klik Disini</v>
      </c>
      <c r="C1637" s="223" t="s">
        <v>12747</v>
      </c>
      <c r="D1637" s="223"/>
      <c r="E1637" s="223" t="s">
        <v>4511</v>
      </c>
      <c r="F1637" s="223" t="s">
        <v>12748</v>
      </c>
      <c r="G1637" s="223" t="s">
        <v>12749</v>
      </c>
      <c r="H1637" s="223" t="s">
        <v>561</v>
      </c>
      <c r="I1637" s="258" t="s">
        <v>446</v>
      </c>
      <c r="J1637" s="186" t="s">
        <v>337</v>
      </c>
      <c r="K1637" s="264"/>
      <c r="L1637" s="264"/>
      <c r="M1637" s="259"/>
      <c r="N1637" s="223" t="s">
        <v>449</v>
      </c>
      <c r="O1637" s="223" t="s">
        <v>3419</v>
      </c>
      <c r="P1637" s="260">
        <v>2009</v>
      </c>
      <c r="Q1637" s="260">
        <v>2018</v>
      </c>
      <c r="R1637" s="223" t="s">
        <v>3412</v>
      </c>
      <c r="S1637" s="223" t="s">
        <v>78</v>
      </c>
      <c r="T1637" s="223" t="s">
        <v>451</v>
      </c>
      <c r="U1637" s="261">
        <v>360</v>
      </c>
      <c r="V1637" s="86" t="s">
        <v>452</v>
      </c>
      <c r="W1637" s="223" t="s">
        <v>12750</v>
      </c>
      <c r="X1637" s="225" t="s">
        <v>12751</v>
      </c>
      <c r="Y1637" s="262">
        <v>106500</v>
      </c>
      <c r="Z1637" s="226"/>
      <c r="AA1637" s="241">
        <f t="shared" si="13"/>
        <v>0</v>
      </c>
      <c r="AB1637" s="237" t="s">
        <v>12752</v>
      </c>
    </row>
    <row r="1638" spans="1:28" ht="15" customHeight="1">
      <c r="A1638" s="109">
        <v>1629</v>
      </c>
      <c r="B1638" s="222" t="str">
        <f t="shared" si="12"/>
        <v>Klik Disini</v>
      </c>
      <c r="C1638" s="223" t="s">
        <v>12753</v>
      </c>
      <c r="D1638" s="223"/>
      <c r="E1638" s="223" t="s">
        <v>12754</v>
      </c>
      <c r="F1638" s="223" t="s">
        <v>12755</v>
      </c>
      <c r="G1638" s="223" t="s">
        <v>12756</v>
      </c>
      <c r="H1638" s="223" t="s">
        <v>3473</v>
      </c>
      <c r="I1638" s="258" t="s">
        <v>446</v>
      </c>
      <c r="J1638" s="186" t="s">
        <v>345</v>
      </c>
      <c r="K1638" s="223"/>
      <c r="L1638" s="264"/>
      <c r="M1638" s="265"/>
      <c r="N1638" s="223" t="s">
        <v>449</v>
      </c>
      <c r="O1638" s="223" t="s">
        <v>3419</v>
      </c>
      <c r="P1638" s="260">
        <v>2006</v>
      </c>
      <c r="Q1638" s="260">
        <v>2018</v>
      </c>
      <c r="R1638" s="223" t="s">
        <v>3412</v>
      </c>
      <c r="S1638" s="223" t="s">
        <v>78</v>
      </c>
      <c r="T1638" s="223" t="s">
        <v>451</v>
      </c>
      <c r="U1638" s="261">
        <v>223</v>
      </c>
      <c r="V1638" s="86" t="s">
        <v>452</v>
      </c>
      <c r="W1638" s="223" t="s">
        <v>11741</v>
      </c>
      <c r="X1638" s="225" t="s">
        <v>12757</v>
      </c>
      <c r="Y1638" s="262">
        <v>71500</v>
      </c>
      <c r="Z1638" s="226"/>
      <c r="AA1638" s="241">
        <f t="shared" si="13"/>
        <v>0</v>
      </c>
      <c r="AB1638" s="237" t="s">
        <v>12758</v>
      </c>
    </row>
    <row r="1639" spans="1:28" ht="15" customHeight="1">
      <c r="A1639" s="109">
        <v>1630</v>
      </c>
      <c r="B1639" s="222" t="str">
        <f t="shared" si="12"/>
        <v>Klik Disini</v>
      </c>
      <c r="C1639" s="223" t="s">
        <v>12759</v>
      </c>
      <c r="D1639" s="223"/>
      <c r="E1639" s="223" t="s">
        <v>12760</v>
      </c>
      <c r="F1639" s="223" t="s">
        <v>12761</v>
      </c>
      <c r="G1639" s="223" t="s">
        <v>12762</v>
      </c>
      <c r="H1639" s="223" t="s">
        <v>3912</v>
      </c>
      <c r="I1639" s="258" t="s">
        <v>446</v>
      </c>
      <c r="J1639" s="186" t="s">
        <v>367</v>
      </c>
      <c r="K1639" s="223"/>
      <c r="L1639" s="264"/>
      <c r="M1639" s="265"/>
      <c r="N1639" s="223" t="s">
        <v>449</v>
      </c>
      <c r="O1639" s="223" t="s">
        <v>3419</v>
      </c>
      <c r="P1639" s="260">
        <v>2005</v>
      </c>
      <c r="Q1639" s="260">
        <v>2018</v>
      </c>
      <c r="R1639" s="223" t="s">
        <v>3412</v>
      </c>
      <c r="S1639" s="223" t="s">
        <v>78</v>
      </c>
      <c r="T1639" s="223" t="s">
        <v>451</v>
      </c>
      <c r="U1639" s="261">
        <v>63</v>
      </c>
      <c r="V1639" s="86" t="s">
        <v>452</v>
      </c>
      <c r="W1639" s="223" t="s">
        <v>2798</v>
      </c>
      <c r="X1639" s="225" t="s">
        <v>12763</v>
      </c>
      <c r="Y1639" s="262">
        <v>46500</v>
      </c>
      <c r="Z1639" s="226"/>
      <c r="AA1639" s="241">
        <f t="shared" si="13"/>
        <v>0</v>
      </c>
      <c r="AB1639" s="237" t="s">
        <v>12764</v>
      </c>
    </row>
    <row r="1640" spans="1:28" ht="15" customHeight="1">
      <c r="A1640" s="109">
        <v>1631</v>
      </c>
      <c r="B1640" s="222" t="str">
        <f t="shared" si="12"/>
        <v>Klik Disini</v>
      </c>
      <c r="C1640" s="223" t="s">
        <v>12765</v>
      </c>
      <c r="D1640" s="223"/>
      <c r="E1640" s="223" t="s">
        <v>12766</v>
      </c>
      <c r="F1640" s="223" t="s">
        <v>12767</v>
      </c>
      <c r="G1640" s="223" t="s">
        <v>12768</v>
      </c>
      <c r="H1640" s="223" t="s">
        <v>3912</v>
      </c>
      <c r="I1640" s="258" t="s">
        <v>446</v>
      </c>
      <c r="J1640" s="186" t="s">
        <v>367</v>
      </c>
      <c r="K1640" s="223"/>
      <c r="L1640" s="264"/>
      <c r="M1640" s="265"/>
      <c r="N1640" s="223" t="s">
        <v>449</v>
      </c>
      <c r="O1640" s="223" t="s">
        <v>3419</v>
      </c>
      <c r="P1640" s="260">
        <v>2011</v>
      </c>
      <c r="Q1640" s="260">
        <v>2018</v>
      </c>
      <c r="R1640" s="223" t="s">
        <v>3412</v>
      </c>
      <c r="S1640" s="223" t="s">
        <v>78</v>
      </c>
      <c r="T1640" s="223" t="s">
        <v>451</v>
      </c>
      <c r="U1640" s="261">
        <v>383</v>
      </c>
      <c r="V1640" s="86" t="s">
        <v>452</v>
      </c>
      <c r="W1640" s="223" t="s">
        <v>917</v>
      </c>
      <c r="X1640" s="225" t="s">
        <v>12769</v>
      </c>
      <c r="Y1640" s="262">
        <v>100500</v>
      </c>
      <c r="Z1640" s="226"/>
      <c r="AA1640" s="241">
        <f t="shared" si="13"/>
        <v>0</v>
      </c>
      <c r="AB1640" s="237" t="s">
        <v>12770</v>
      </c>
    </row>
    <row r="1641" spans="1:28" ht="15" customHeight="1">
      <c r="A1641" s="109">
        <v>1632</v>
      </c>
      <c r="B1641" s="222" t="str">
        <f t="shared" si="12"/>
        <v>Klik Disini</v>
      </c>
      <c r="C1641" s="223" t="s">
        <v>12771</v>
      </c>
      <c r="D1641" s="223"/>
      <c r="E1641" s="223" t="s">
        <v>3529</v>
      </c>
      <c r="F1641" s="223" t="s">
        <v>12772</v>
      </c>
      <c r="G1641" s="223" t="s">
        <v>12773</v>
      </c>
      <c r="H1641" s="223" t="s">
        <v>3591</v>
      </c>
      <c r="I1641" s="258" t="s">
        <v>446</v>
      </c>
      <c r="J1641" s="186" t="s">
        <v>345</v>
      </c>
      <c r="K1641" s="223"/>
      <c r="L1641" s="264"/>
      <c r="M1641" s="265"/>
      <c r="N1641" s="223" t="s">
        <v>449</v>
      </c>
      <c r="O1641" s="223" t="s">
        <v>3419</v>
      </c>
      <c r="P1641" s="260">
        <v>2013</v>
      </c>
      <c r="Q1641" s="260">
        <v>2018</v>
      </c>
      <c r="R1641" s="223" t="s">
        <v>3412</v>
      </c>
      <c r="S1641" s="223" t="s">
        <v>78</v>
      </c>
      <c r="T1641" s="223" t="s">
        <v>451</v>
      </c>
      <c r="U1641" s="261">
        <v>238</v>
      </c>
      <c r="V1641" s="86" t="s">
        <v>452</v>
      </c>
      <c r="W1641" s="223" t="s">
        <v>1505</v>
      </c>
      <c r="X1641" s="225" t="s">
        <v>12774</v>
      </c>
      <c r="Y1641" s="262">
        <v>70500</v>
      </c>
      <c r="Z1641" s="226"/>
      <c r="AA1641" s="241">
        <f t="shared" si="13"/>
        <v>0</v>
      </c>
      <c r="AB1641" s="237" t="s">
        <v>12775</v>
      </c>
    </row>
    <row r="1642" spans="1:28" ht="15" customHeight="1">
      <c r="A1642" s="109">
        <v>1633</v>
      </c>
      <c r="B1642" s="222" t="str">
        <f t="shared" si="12"/>
        <v>Klik Disini</v>
      </c>
      <c r="C1642" s="223" t="s">
        <v>12776</v>
      </c>
      <c r="D1642" s="223"/>
      <c r="E1642" s="223" t="s">
        <v>12777</v>
      </c>
      <c r="F1642" s="223" t="s">
        <v>12778</v>
      </c>
      <c r="G1642" s="223" t="s">
        <v>12779</v>
      </c>
      <c r="H1642" s="223" t="s">
        <v>3912</v>
      </c>
      <c r="I1642" s="258" t="s">
        <v>446</v>
      </c>
      <c r="J1642" s="186" t="s">
        <v>367</v>
      </c>
      <c r="K1642" s="223"/>
      <c r="L1642" s="264"/>
      <c r="M1642" s="265"/>
      <c r="N1642" s="223" t="s">
        <v>449</v>
      </c>
      <c r="O1642" s="223" t="s">
        <v>3419</v>
      </c>
      <c r="P1642" s="260">
        <v>2000</v>
      </c>
      <c r="Q1642" s="260">
        <v>2018</v>
      </c>
      <c r="R1642" s="223" t="s">
        <v>3412</v>
      </c>
      <c r="S1642" s="223" t="s">
        <v>78</v>
      </c>
      <c r="T1642" s="223" t="s">
        <v>451</v>
      </c>
      <c r="U1642" s="261">
        <v>128</v>
      </c>
      <c r="V1642" s="86" t="s">
        <v>452</v>
      </c>
      <c r="W1642" s="223" t="s">
        <v>8383</v>
      </c>
      <c r="X1642" s="225" t="s">
        <v>12780</v>
      </c>
      <c r="Y1642" s="262">
        <v>51000</v>
      </c>
      <c r="Z1642" s="226"/>
      <c r="AA1642" s="241">
        <f t="shared" si="13"/>
        <v>0</v>
      </c>
      <c r="AB1642" s="237" t="s">
        <v>12781</v>
      </c>
    </row>
    <row r="1643" spans="1:28" ht="15" customHeight="1">
      <c r="A1643" s="109">
        <v>1634</v>
      </c>
      <c r="B1643" s="222" t="str">
        <f t="shared" si="12"/>
        <v>Klik Disini</v>
      </c>
      <c r="C1643" s="223" t="s">
        <v>12782</v>
      </c>
      <c r="D1643" s="223"/>
      <c r="E1643" s="223" t="s">
        <v>12783</v>
      </c>
      <c r="F1643" s="223" t="s">
        <v>12784</v>
      </c>
      <c r="G1643" s="223" t="s">
        <v>12785</v>
      </c>
      <c r="H1643" s="223" t="s">
        <v>356</v>
      </c>
      <c r="I1643" s="258" t="s">
        <v>446</v>
      </c>
      <c r="J1643" s="186" t="s">
        <v>355</v>
      </c>
      <c r="K1643" s="223"/>
      <c r="L1643" s="264"/>
      <c r="M1643" s="265"/>
      <c r="N1643" s="223" t="s">
        <v>449</v>
      </c>
      <c r="O1643" s="223" t="s">
        <v>3419</v>
      </c>
      <c r="P1643" s="260">
        <v>2014</v>
      </c>
      <c r="Q1643" s="260">
        <v>2018</v>
      </c>
      <c r="R1643" s="223" t="s">
        <v>3412</v>
      </c>
      <c r="S1643" s="223" t="s">
        <v>78</v>
      </c>
      <c r="T1643" s="223" t="s">
        <v>451</v>
      </c>
      <c r="U1643" s="261">
        <v>254</v>
      </c>
      <c r="V1643" s="86" t="s">
        <v>452</v>
      </c>
      <c r="W1643" s="223" t="s">
        <v>707</v>
      </c>
      <c r="X1643" s="225" t="s">
        <v>12786</v>
      </c>
      <c r="Y1643" s="262">
        <v>65000</v>
      </c>
      <c r="Z1643" s="226"/>
      <c r="AA1643" s="241">
        <f t="shared" si="13"/>
        <v>0</v>
      </c>
      <c r="AB1643" s="237" t="s">
        <v>12787</v>
      </c>
    </row>
    <row r="1644" spans="1:28" ht="15" customHeight="1">
      <c r="A1644" s="109">
        <v>1635</v>
      </c>
      <c r="B1644" s="222" t="str">
        <f t="shared" si="12"/>
        <v>Klik Disini</v>
      </c>
      <c r="C1644" s="223" t="s">
        <v>12788</v>
      </c>
      <c r="D1644" s="223"/>
      <c r="E1644" s="223" t="s">
        <v>12789</v>
      </c>
      <c r="F1644" s="223" t="s">
        <v>12790</v>
      </c>
      <c r="G1644" s="223" t="s">
        <v>12791</v>
      </c>
      <c r="H1644" s="223" t="s">
        <v>3811</v>
      </c>
      <c r="I1644" s="258" t="s">
        <v>1844</v>
      </c>
      <c r="J1644" s="186" t="s">
        <v>403</v>
      </c>
      <c r="K1644" s="223"/>
      <c r="L1644" s="264"/>
      <c r="M1644" s="265"/>
      <c r="N1644" s="223" t="s">
        <v>449</v>
      </c>
      <c r="O1644" s="223" t="s">
        <v>3419</v>
      </c>
      <c r="P1644" s="260">
        <v>2011</v>
      </c>
      <c r="Q1644" s="260">
        <v>2018</v>
      </c>
      <c r="R1644" s="223" t="s">
        <v>3412</v>
      </c>
      <c r="S1644" s="223" t="s">
        <v>78</v>
      </c>
      <c r="T1644" s="223" t="s">
        <v>451</v>
      </c>
      <c r="U1644" s="261">
        <v>160</v>
      </c>
      <c r="V1644" s="86" t="s">
        <v>452</v>
      </c>
      <c r="W1644" s="223" t="s">
        <v>1124</v>
      </c>
      <c r="X1644" s="225" t="s">
        <v>12792</v>
      </c>
      <c r="Y1644" s="262">
        <v>53500</v>
      </c>
      <c r="Z1644" s="226"/>
      <c r="AA1644" s="241">
        <f t="shared" si="13"/>
        <v>0</v>
      </c>
      <c r="AB1644" s="237" t="s">
        <v>12793</v>
      </c>
    </row>
    <row r="1645" spans="1:28" ht="15" customHeight="1">
      <c r="A1645" s="109">
        <v>1636</v>
      </c>
      <c r="B1645" s="222" t="str">
        <f t="shared" si="12"/>
        <v>Klik Disini</v>
      </c>
      <c r="C1645" s="223" t="s">
        <v>12794</v>
      </c>
      <c r="D1645" s="223"/>
      <c r="E1645" s="223" t="s">
        <v>12795</v>
      </c>
      <c r="F1645" s="223" t="s">
        <v>12796</v>
      </c>
      <c r="G1645" s="223" t="s">
        <v>12797</v>
      </c>
      <c r="H1645" s="223" t="s">
        <v>583</v>
      </c>
      <c r="I1645" s="258" t="s">
        <v>583</v>
      </c>
      <c r="J1645" s="186" t="s">
        <v>267</v>
      </c>
      <c r="K1645" s="223" t="s">
        <v>447</v>
      </c>
      <c r="L1645" s="223"/>
      <c r="M1645" s="259" t="s">
        <v>447</v>
      </c>
      <c r="N1645" s="223" t="s">
        <v>449</v>
      </c>
      <c r="O1645" s="223" t="s">
        <v>3419</v>
      </c>
      <c r="P1645" s="260">
        <v>2008</v>
      </c>
      <c r="Q1645" s="260">
        <v>2018</v>
      </c>
      <c r="R1645" s="223" t="s">
        <v>3480</v>
      </c>
      <c r="S1645" s="223" t="s">
        <v>78</v>
      </c>
      <c r="T1645" s="223" t="s">
        <v>451</v>
      </c>
      <c r="U1645" s="261">
        <v>210</v>
      </c>
      <c r="V1645" s="86" t="s">
        <v>452</v>
      </c>
      <c r="W1645" s="223" t="s">
        <v>1375</v>
      </c>
      <c r="X1645" s="225" t="s">
        <v>12798</v>
      </c>
      <c r="Y1645" s="262">
        <v>69000</v>
      </c>
      <c r="Z1645" s="226"/>
      <c r="AA1645" s="241">
        <f t="shared" si="13"/>
        <v>0</v>
      </c>
      <c r="AB1645" s="237" t="s">
        <v>12799</v>
      </c>
    </row>
    <row r="1646" spans="1:28" ht="15" customHeight="1">
      <c r="A1646" s="109">
        <v>1637</v>
      </c>
      <c r="B1646" s="222" t="str">
        <f t="shared" si="12"/>
        <v>Klik Disini</v>
      </c>
      <c r="C1646" s="223" t="s">
        <v>12800</v>
      </c>
      <c r="D1646" s="223"/>
      <c r="E1646" s="223" t="s">
        <v>12801</v>
      </c>
      <c r="F1646" s="223" t="s">
        <v>12802</v>
      </c>
      <c r="G1646" s="223" t="s">
        <v>12803</v>
      </c>
      <c r="H1646" s="223" t="s">
        <v>553</v>
      </c>
      <c r="I1646" s="258" t="s">
        <v>446</v>
      </c>
      <c r="J1646" s="186" t="s">
        <v>353</v>
      </c>
      <c r="K1646" s="223"/>
      <c r="L1646" s="264"/>
      <c r="M1646" s="265"/>
      <c r="N1646" s="223" t="s">
        <v>449</v>
      </c>
      <c r="O1646" s="223" t="s">
        <v>3419</v>
      </c>
      <c r="P1646" s="260">
        <v>2002</v>
      </c>
      <c r="Q1646" s="260">
        <v>2018</v>
      </c>
      <c r="R1646" s="223" t="s">
        <v>3412</v>
      </c>
      <c r="S1646" s="223" t="s">
        <v>78</v>
      </c>
      <c r="T1646" s="223" t="s">
        <v>451</v>
      </c>
      <c r="U1646" s="261">
        <v>158</v>
      </c>
      <c r="V1646" s="86" t="s">
        <v>452</v>
      </c>
      <c r="W1646" s="223" t="s">
        <v>700</v>
      </c>
      <c r="X1646" s="225" t="s">
        <v>12804</v>
      </c>
      <c r="Y1646" s="262">
        <v>74500</v>
      </c>
      <c r="Z1646" s="226"/>
      <c r="AA1646" s="241">
        <f t="shared" si="13"/>
        <v>0</v>
      </c>
      <c r="AB1646" s="237" t="s">
        <v>12805</v>
      </c>
    </row>
    <row r="1647" spans="1:28" ht="15" customHeight="1">
      <c r="A1647" s="109">
        <v>1638</v>
      </c>
      <c r="B1647" s="222" t="str">
        <f t="shared" si="12"/>
        <v>Klik Disini</v>
      </c>
      <c r="C1647" s="223" t="s">
        <v>12806</v>
      </c>
      <c r="D1647" s="223"/>
      <c r="E1647" s="223" t="s">
        <v>12795</v>
      </c>
      <c r="F1647" s="223" t="s">
        <v>12807</v>
      </c>
      <c r="G1647" s="223" t="s">
        <v>12808</v>
      </c>
      <c r="H1647" s="223" t="s">
        <v>583</v>
      </c>
      <c r="I1647" s="258" t="s">
        <v>583</v>
      </c>
      <c r="J1647" s="186" t="s">
        <v>267</v>
      </c>
      <c r="K1647" s="223"/>
      <c r="L1647" s="264"/>
      <c r="M1647" s="265"/>
      <c r="N1647" s="223" t="s">
        <v>449</v>
      </c>
      <c r="O1647" s="223" t="s">
        <v>3419</v>
      </c>
      <c r="P1647" s="260">
        <v>2008</v>
      </c>
      <c r="Q1647" s="260">
        <v>2018</v>
      </c>
      <c r="R1647" s="223" t="s">
        <v>3480</v>
      </c>
      <c r="S1647" s="223" t="s">
        <v>78</v>
      </c>
      <c r="T1647" s="223" t="s">
        <v>451</v>
      </c>
      <c r="U1647" s="261">
        <v>160</v>
      </c>
      <c r="V1647" s="86" t="s">
        <v>452</v>
      </c>
      <c r="W1647" s="223" t="s">
        <v>983</v>
      </c>
      <c r="X1647" s="225" t="s">
        <v>12809</v>
      </c>
      <c r="Y1647" s="262">
        <v>60500</v>
      </c>
      <c r="Z1647" s="226"/>
      <c r="AA1647" s="241">
        <f t="shared" si="13"/>
        <v>0</v>
      </c>
      <c r="AB1647" s="237" t="s">
        <v>12810</v>
      </c>
    </row>
    <row r="1648" spans="1:28" ht="15" customHeight="1">
      <c r="A1648" s="109">
        <v>1639</v>
      </c>
      <c r="B1648" s="222" t="str">
        <f t="shared" si="12"/>
        <v>Klik Disini</v>
      </c>
      <c r="C1648" s="223" t="s">
        <v>12811</v>
      </c>
      <c r="D1648" s="223"/>
      <c r="E1648" s="223" t="s">
        <v>12812</v>
      </c>
      <c r="F1648" s="223" t="s">
        <v>12813</v>
      </c>
      <c r="G1648" s="223" t="s">
        <v>12814</v>
      </c>
      <c r="H1648" s="223" t="s">
        <v>561</v>
      </c>
      <c r="I1648" s="258" t="s">
        <v>446</v>
      </c>
      <c r="J1648" s="186" t="s">
        <v>337</v>
      </c>
      <c r="K1648" s="223"/>
      <c r="L1648" s="264"/>
      <c r="M1648" s="265"/>
      <c r="N1648" s="223" t="s">
        <v>449</v>
      </c>
      <c r="O1648" s="223" t="s">
        <v>3419</v>
      </c>
      <c r="P1648" s="260">
        <v>2005</v>
      </c>
      <c r="Q1648" s="260">
        <v>2018</v>
      </c>
      <c r="R1648" s="223" t="s">
        <v>3412</v>
      </c>
      <c r="S1648" s="223" t="s">
        <v>78</v>
      </c>
      <c r="T1648" s="223" t="s">
        <v>451</v>
      </c>
      <c r="U1648" s="261">
        <v>152</v>
      </c>
      <c r="V1648" s="86" t="s">
        <v>452</v>
      </c>
      <c r="W1648" s="223" t="s">
        <v>1505</v>
      </c>
      <c r="X1648" s="225" t="s">
        <v>12815</v>
      </c>
      <c r="Y1648" s="262">
        <v>59000</v>
      </c>
      <c r="Z1648" s="226"/>
      <c r="AA1648" s="241">
        <f t="shared" si="13"/>
        <v>0</v>
      </c>
      <c r="AB1648" s="237" t="s">
        <v>12816</v>
      </c>
    </row>
    <row r="1649" spans="1:28" ht="15" customHeight="1">
      <c r="A1649" s="109">
        <v>1640</v>
      </c>
      <c r="B1649" s="222" t="str">
        <f t="shared" si="12"/>
        <v>Klik Disini</v>
      </c>
      <c r="C1649" s="223" t="s">
        <v>12817</v>
      </c>
      <c r="D1649" s="223"/>
      <c r="E1649" s="223" t="s">
        <v>12818</v>
      </c>
      <c r="F1649" s="223" t="s">
        <v>12819</v>
      </c>
      <c r="G1649" s="223" t="s">
        <v>12820</v>
      </c>
      <c r="H1649" s="223" t="s">
        <v>386</v>
      </c>
      <c r="I1649" s="258" t="s">
        <v>446</v>
      </c>
      <c r="J1649" s="186" t="s">
        <v>385</v>
      </c>
      <c r="K1649" s="223"/>
      <c r="L1649" s="264"/>
      <c r="M1649" s="265"/>
      <c r="N1649" s="223" t="s">
        <v>449</v>
      </c>
      <c r="O1649" s="223" t="s">
        <v>3419</v>
      </c>
      <c r="P1649" s="260">
        <v>2000</v>
      </c>
      <c r="Q1649" s="260">
        <v>2018</v>
      </c>
      <c r="R1649" s="223" t="s">
        <v>3412</v>
      </c>
      <c r="S1649" s="223" t="s">
        <v>78</v>
      </c>
      <c r="T1649" s="223" t="s">
        <v>451</v>
      </c>
      <c r="U1649" s="261">
        <v>230</v>
      </c>
      <c r="V1649" s="86" t="s">
        <v>452</v>
      </c>
      <c r="W1649" s="223" t="s">
        <v>4754</v>
      </c>
      <c r="X1649" s="225" t="s">
        <v>12821</v>
      </c>
      <c r="Y1649" s="262">
        <v>62000</v>
      </c>
      <c r="Z1649" s="226"/>
      <c r="AA1649" s="241">
        <f t="shared" si="13"/>
        <v>0</v>
      </c>
      <c r="AB1649" s="237" t="s">
        <v>12822</v>
      </c>
    </row>
    <row r="1650" spans="1:28" ht="15" customHeight="1">
      <c r="A1650" s="109">
        <v>1641</v>
      </c>
      <c r="B1650" s="222" t="str">
        <f t="shared" si="12"/>
        <v>Klik Disini</v>
      </c>
      <c r="C1650" s="223" t="s">
        <v>12823</v>
      </c>
      <c r="D1650" s="223"/>
      <c r="E1650" s="223" t="s">
        <v>12824</v>
      </c>
      <c r="F1650" s="223" t="s">
        <v>12825</v>
      </c>
      <c r="G1650" s="223" t="s">
        <v>12826</v>
      </c>
      <c r="H1650" s="223" t="s">
        <v>3912</v>
      </c>
      <c r="I1650" s="258" t="s">
        <v>446</v>
      </c>
      <c r="J1650" s="186" t="s">
        <v>367</v>
      </c>
      <c r="K1650" s="223"/>
      <c r="L1650" s="264"/>
      <c r="M1650" s="265"/>
      <c r="N1650" s="223" t="s">
        <v>449</v>
      </c>
      <c r="O1650" s="223" t="s">
        <v>3419</v>
      </c>
      <c r="P1650" s="260">
        <v>1996</v>
      </c>
      <c r="Q1650" s="260">
        <v>2018</v>
      </c>
      <c r="R1650" s="223" t="s">
        <v>3412</v>
      </c>
      <c r="S1650" s="223" t="s">
        <v>78</v>
      </c>
      <c r="T1650" s="223" t="s">
        <v>451</v>
      </c>
      <c r="U1650" s="261">
        <v>288</v>
      </c>
      <c r="V1650" s="86" t="s">
        <v>452</v>
      </c>
      <c r="W1650" s="223" t="s">
        <v>1937</v>
      </c>
      <c r="X1650" s="225" t="s">
        <v>12827</v>
      </c>
      <c r="Y1650" s="262">
        <v>95500</v>
      </c>
      <c r="Z1650" s="226"/>
      <c r="AA1650" s="241">
        <f t="shared" si="13"/>
        <v>0</v>
      </c>
      <c r="AB1650" s="237" t="s">
        <v>12828</v>
      </c>
    </row>
    <row r="1651" spans="1:28" ht="15" customHeight="1">
      <c r="A1651" s="109">
        <v>1642</v>
      </c>
      <c r="B1651" s="222" t="str">
        <f t="shared" si="12"/>
        <v>Klik Disini</v>
      </c>
      <c r="C1651" s="223" t="s">
        <v>12829</v>
      </c>
      <c r="D1651" s="223"/>
      <c r="E1651" s="223" t="s">
        <v>9387</v>
      </c>
      <c r="F1651" s="223" t="s">
        <v>12830</v>
      </c>
      <c r="G1651" s="223" t="s">
        <v>12831</v>
      </c>
      <c r="H1651" s="223" t="s">
        <v>3912</v>
      </c>
      <c r="I1651" s="258" t="s">
        <v>446</v>
      </c>
      <c r="J1651" s="186" t="s">
        <v>367</v>
      </c>
      <c r="K1651" s="223"/>
      <c r="L1651" s="264"/>
      <c r="M1651" s="265"/>
      <c r="N1651" s="223" t="s">
        <v>449</v>
      </c>
      <c r="O1651" s="223" t="s">
        <v>3419</v>
      </c>
      <c r="P1651" s="260">
        <v>2007</v>
      </c>
      <c r="Q1651" s="260">
        <v>2018</v>
      </c>
      <c r="R1651" s="223" t="s">
        <v>3412</v>
      </c>
      <c r="S1651" s="223" t="s">
        <v>78</v>
      </c>
      <c r="T1651" s="223" t="s">
        <v>451</v>
      </c>
      <c r="U1651" s="261">
        <v>103</v>
      </c>
      <c r="V1651" s="86" t="s">
        <v>452</v>
      </c>
      <c r="W1651" s="223" t="s">
        <v>1083</v>
      </c>
      <c r="X1651" s="225" t="s">
        <v>12832</v>
      </c>
      <c r="Y1651" s="262">
        <v>56000</v>
      </c>
      <c r="Z1651" s="226"/>
      <c r="AA1651" s="241">
        <f t="shared" si="13"/>
        <v>0</v>
      </c>
      <c r="AB1651" s="237" t="s">
        <v>12833</v>
      </c>
    </row>
    <row r="1652" spans="1:28" ht="15" customHeight="1">
      <c r="A1652" s="109">
        <v>1643</v>
      </c>
      <c r="B1652" s="222" t="str">
        <f t="shared" si="12"/>
        <v>Klik Disini</v>
      </c>
      <c r="C1652" s="223" t="s">
        <v>12834</v>
      </c>
      <c r="D1652" s="223"/>
      <c r="E1652" s="223" t="s">
        <v>12835</v>
      </c>
      <c r="F1652" s="223" t="s">
        <v>12836</v>
      </c>
      <c r="G1652" s="223" t="s">
        <v>12837</v>
      </c>
      <c r="H1652" s="223" t="s">
        <v>583</v>
      </c>
      <c r="I1652" s="258" t="s">
        <v>583</v>
      </c>
      <c r="J1652" s="186" t="s">
        <v>267</v>
      </c>
      <c r="K1652" s="264"/>
      <c r="L1652" s="264"/>
      <c r="M1652" s="259"/>
      <c r="N1652" s="223"/>
      <c r="O1652" s="223"/>
      <c r="P1652" s="260">
        <v>2012</v>
      </c>
      <c r="Q1652" s="260">
        <v>2018</v>
      </c>
      <c r="R1652" s="223" t="s">
        <v>3480</v>
      </c>
      <c r="S1652" s="223" t="s">
        <v>78</v>
      </c>
      <c r="T1652" s="223"/>
      <c r="U1652" s="261">
        <v>160</v>
      </c>
      <c r="V1652" s="86" t="s">
        <v>452</v>
      </c>
      <c r="W1652" s="223" t="s">
        <v>3842</v>
      </c>
      <c r="X1652" s="225" t="s">
        <v>12838</v>
      </c>
      <c r="Y1652" s="262">
        <v>42000</v>
      </c>
      <c r="Z1652" s="226"/>
      <c r="AA1652" s="241">
        <f t="shared" si="13"/>
        <v>0</v>
      </c>
      <c r="AB1652" s="237" t="s">
        <v>12839</v>
      </c>
    </row>
    <row r="1653" spans="1:28" ht="15" customHeight="1">
      <c r="A1653" s="109">
        <v>1644</v>
      </c>
      <c r="B1653" s="222" t="str">
        <f t="shared" si="12"/>
        <v>Klik Disini</v>
      </c>
      <c r="C1653" s="223" t="s">
        <v>12840</v>
      </c>
      <c r="D1653" s="223"/>
      <c r="E1653" s="223" t="s">
        <v>12841</v>
      </c>
      <c r="F1653" s="223" t="s">
        <v>12842</v>
      </c>
      <c r="G1653" s="223" t="s">
        <v>12843</v>
      </c>
      <c r="H1653" s="223" t="s">
        <v>3473</v>
      </c>
      <c r="I1653" s="258" t="s">
        <v>446</v>
      </c>
      <c r="J1653" s="186" t="s">
        <v>345</v>
      </c>
      <c r="K1653" s="223" t="s">
        <v>1953</v>
      </c>
      <c r="L1653" s="223"/>
      <c r="M1653" s="259" t="s">
        <v>447</v>
      </c>
      <c r="N1653" s="223" t="s">
        <v>449</v>
      </c>
      <c r="O1653" s="223" t="s">
        <v>450</v>
      </c>
      <c r="P1653" s="260">
        <v>2005</v>
      </c>
      <c r="Q1653" s="260">
        <v>2018</v>
      </c>
      <c r="R1653" s="223" t="s">
        <v>3412</v>
      </c>
      <c r="S1653" s="223" t="s">
        <v>78</v>
      </c>
      <c r="T1653" s="223" t="s">
        <v>451</v>
      </c>
      <c r="U1653" s="261">
        <v>296</v>
      </c>
      <c r="V1653" s="86" t="s">
        <v>452</v>
      </c>
      <c r="W1653" s="223" t="s">
        <v>7722</v>
      </c>
      <c r="X1653" s="225" t="s">
        <v>12844</v>
      </c>
      <c r="Y1653" s="262">
        <v>94000</v>
      </c>
      <c r="Z1653" s="226"/>
      <c r="AA1653" s="241">
        <f t="shared" si="13"/>
        <v>0</v>
      </c>
      <c r="AB1653" s="237" t="s">
        <v>12845</v>
      </c>
    </row>
    <row r="1654" spans="1:28" ht="15" customHeight="1">
      <c r="A1654" s="109">
        <v>1645</v>
      </c>
      <c r="B1654" s="222" t="str">
        <f t="shared" si="12"/>
        <v>Klik Disini</v>
      </c>
      <c r="C1654" s="223" t="s">
        <v>12846</v>
      </c>
      <c r="D1654" s="223"/>
      <c r="E1654" s="223" t="s">
        <v>12847</v>
      </c>
      <c r="F1654" s="223" t="s">
        <v>12848</v>
      </c>
      <c r="G1654" s="223" t="s">
        <v>12849</v>
      </c>
      <c r="H1654" s="223" t="s">
        <v>3473</v>
      </c>
      <c r="I1654" s="258" t="s">
        <v>446</v>
      </c>
      <c r="J1654" s="186" t="s">
        <v>345</v>
      </c>
      <c r="K1654" s="223"/>
      <c r="L1654" s="264"/>
      <c r="M1654" s="265"/>
      <c r="N1654" s="223" t="s">
        <v>449</v>
      </c>
      <c r="O1654" s="223" t="s">
        <v>3419</v>
      </c>
      <c r="P1654" s="260">
        <v>2007</v>
      </c>
      <c r="Q1654" s="260">
        <v>2018</v>
      </c>
      <c r="R1654" s="223" t="s">
        <v>3412</v>
      </c>
      <c r="S1654" s="223" t="s">
        <v>78</v>
      </c>
      <c r="T1654" s="223" t="s">
        <v>451</v>
      </c>
      <c r="U1654" s="261">
        <v>178</v>
      </c>
      <c r="V1654" s="86" t="s">
        <v>452</v>
      </c>
      <c r="W1654" s="223" t="s">
        <v>1859</v>
      </c>
      <c r="X1654" s="225" t="s">
        <v>12850</v>
      </c>
      <c r="Y1654" s="262">
        <v>53500</v>
      </c>
      <c r="Z1654" s="226"/>
      <c r="AA1654" s="241">
        <f t="shared" si="13"/>
        <v>0</v>
      </c>
      <c r="AB1654" s="237" t="s">
        <v>12851</v>
      </c>
    </row>
    <row r="1655" spans="1:28" ht="15" customHeight="1">
      <c r="A1655" s="109">
        <v>1646</v>
      </c>
      <c r="B1655" s="222" t="str">
        <f t="shared" si="12"/>
        <v>Klik Disini</v>
      </c>
      <c r="C1655" s="223" t="s">
        <v>12852</v>
      </c>
      <c r="D1655" s="223"/>
      <c r="E1655" s="266" t="s">
        <v>12853</v>
      </c>
      <c r="F1655" s="223" t="s">
        <v>12854</v>
      </c>
      <c r="G1655" s="223" t="s">
        <v>12855</v>
      </c>
      <c r="H1655" s="223" t="s">
        <v>404</v>
      </c>
      <c r="I1655" s="258" t="s">
        <v>1844</v>
      </c>
      <c r="J1655" s="186" t="s">
        <v>403</v>
      </c>
      <c r="K1655" s="223"/>
      <c r="L1655" s="264"/>
      <c r="M1655" s="265"/>
      <c r="N1655" s="223" t="s">
        <v>449</v>
      </c>
      <c r="O1655" s="223" t="s">
        <v>3419</v>
      </c>
      <c r="P1655" s="260">
        <v>2009</v>
      </c>
      <c r="Q1655" s="260">
        <v>2018</v>
      </c>
      <c r="R1655" s="223" t="s">
        <v>3412</v>
      </c>
      <c r="S1655" s="223" t="s">
        <v>78</v>
      </c>
      <c r="T1655" s="223" t="s">
        <v>451</v>
      </c>
      <c r="U1655" s="261">
        <v>240</v>
      </c>
      <c r="V1655" s="86" t="s">
        <v>452</v>
      </c>
      <c r="W1655" s="223" t="s">
        <v>856</v>
      </c>
      <c r="X1655" s="225" t="s">
        <v>12856</v>
      </c>
      <c r="Y1655" s="262">
        <v>83000</v>
      </c>
      <c r="Z1655" s="226"/>
      <c r="AA1655" s="241">
        <f t="shared" si="13"/>
        <v>0</v>
      </c>
      <c r="AB1655" s="237" t="s">
        <v>12857</v>
      </c>
    </row>
    <row r="1656" spans="1:28" ht="15" customHeight="1">
      <c r="A1656" s="109">
        <v>1647</v>
      </c>
      <c r="B1656" s="222" t="str">
        <f t="shared" si="12"/>
        <v>Klik Disini</v>
      </c>
      <c r="C1656" s="223" t="s">
        <v>12858</v>
      </c>
      <c r="D1656" s="223"/>
      <c r="E1656" s="223" t="s">
        <v>12298</v>
      </c>
      <c r="F1656" s="223" t="s">
        <v>12859</v>
      </c>
      <c r="G1656" s="223" t="s">
        <v>12860</v>
      </c>
      <c r="H1656" s="223" t="s">
        <v>3912</v>
      </c>
      <c r="I1656" s="258" t="s">
        <v>446</v>
      </c>
      <c r="J1656" s="186" t="s">
        <v>367</v>
      </c>
      <c r="K1656" s="223"/>
      <c r="L1656" s="264"/>
      <c r="M1656" s="265"/>
      <c r="N1656" s="223" t="s">
        <v>449</v>
      </c>
      <c r="O1656" s="223" t="s">
        <v>3419</v>
      </c>
      <c r="P1656" s="260">
        <v>2009</v>
      </c>
      <c r="Q1656" s="260">
        <v>2018</v>
      </c>
      <c r="R1656" s="223" t="s">
        <v>3412</v>
      </c>
      <c r="S1656" s="223" t="s">
        <v>78</v>
      </c>
      <c r="T1656" s="223" t="s">
        <v>451</v>
      </c>
      <c r="U1656" s="261">
        <v>242</v>
      </c>
      <c r="V1656" s="86" t="s">
        <v>452</v>
      </c>
      <c r="W1656" s="223" t="s">
        <v>1049</v>
      </c>
      <c r="X1656" s="225" t="s">
        <v>12861</v>
      </c>
      <c r="Y1656" s="262">
        <v>74500</v>
      </c>
      <c r="Z1656" s="226"/>
      <c r="AA1656" s="241">
        <f t="shared" si="13"/>
        <v>0</v>
      </c>
      <c r="AB1656" s="237" t="s">
        <v>12862</v>
      </c>
    </row>
    <row r="1657" spans="1:28" ht="15" customHeight="1">
      <c r="A1657" s="109">
        <v>1648</v>
      </c>
      <c r="B1657" s="222" t="str">
        <f t="shared" si="12"/>
        <v>Klik Disini</v>
      </c>
      <c r="C1657" s="223" t="s">
        <v>12863</v>
      </c>
      <c r="D1657" s="223"/>
      <c r="E1657" s="223" t="s">
        <v>12864</v>
      </c>
      <c r="F1657" s="223" t="s">
        <v>12865</v>
      </c>
      <c r="G1657" s="223" t="s">
        <v>12866</v>
      </c>
      <c r="H1657" s="223" t="s">
        <v>553</v>
      </c>
      <c r="I1657" s="258" t="s">
        <v>446</v>
      </c>
      <c r="J1657" s="186" t="s">
        <v>353</v>
      </c>
      <c r="K1657" s="223"/>
      <c r="L1657" s="264"/>
      <c r="M1657" s="265"/>
      <c r="N1657" s="223" t="s">
        <v>449</v>
      </c>
      <c r="O1657" s="223" t="s">
        <v>3419</v>
      </c>
      <c r="P1657" s="260">
        <v>2003</v>
      </c>
      <c r="Q1657" s="260">
        <v>2018</v>
      </c>
      <c r="R1657" s="223" t="s">
        <v>3412</v>
      </c>
      <c r="S1657" s="223" t="s">
        <v>78</v>
      </c>
      <c r="T1657" s="223" t="s">
        <v>451</v>
      </c>
      <c r="U1657" s="261">
        <v>388</v>
      </c>
      <c r="V1657" s="86" t="s">
        <v>452</v>
      </c>
      <c r="W1657" s="223" t="s">
        <v>999</v>
      </c>
      <c r="X1657" s="225" t="s">
        <v>12867</v>
      </c>
      <c r="Y1657" s="262">
        <v>108000</v>
      </c>
      <c r="Z1657" s="226"/>
      <c r="AA1657" s="241">
        <f t="shared" si="13"/>
        <v>0</v>
      </c>
      <c r="AB1657" s="237" t="s">
        <v>12868</v>
      </c>
    </row>
    <row r="1658" spans="1:28" ht="15" customHeight="1">
      <c r="A1658" s="109">
        <v>1649</v>
      </c>
      <c r="B1658" s="222" t="str">
        <f t="shared" si="12"/>
        <v>Klik Disini</v>
      </c>
      <c r="C1658" s="223" t="s">
        <v>12869</v>
      </c>
      <c r="D1658" s="223"/>
      <c r="E1658" s="223" t="s">
        <v>6112</v>
      </c>
      <c r="F1658" s="223" t="s">
        <v>12870</v>
      </c>
      <c r="G1658" s="223" t="s">
        <v>12871</v>
      </c>
      <c r="H1658" s="223" t="s">
        <v>3473</v>
      </c>
      <c r="I1658" s="258" t="s">
        <v>446</v>
      </c>
      <c r="J1658" s="186" t="s">
        <v>345</v>
      </c>
      <c r="K1658" s="223"/>
      <c r="L1658" s="264"/>
      <c r="M1658" s="265"/>
      <c r="N1658" s="223" t="s">
        <v>449</v>
      </c>
      <c r="O1658" s="223" t="s">
        <v>3419</v>
      </c>
      <c r="P1658" s="260">
        <v>2004</v>
      </c>
      <c r="Q1658" s="260">
        <v>2018</v>
      </c>
      <c r="R1658" s="223" t="s">
        <v>3412</v>
      </c>
      <c r="S1658" s="223" t="s">
        <v>78</v>
      </c>
      <c r="T1658" s="223" t="s">
        <v>451</v>
      </c>
      <c r="U1658" s="261">
        <v>284</v>
      </c>
      <c r="V1658" s="86" t="s">
        <v>452</v>
      </c>
      <c r="W1658" s="223" t="s">
        <v>4881</v>
      </c>
      <c r="X1658" s="225" t="s">
        <v>12872</v>
      </c>
      <c r="Y1658" s="262">
        <v>172500</v>
      </c>
      <c r="Z1658" s="226"/>
      <c r="AA1658" s="241">
        <f t="shared" si="13"/>
        <v>0</v>
      </c>
      <c r="AB1658" s="237" t="s">
        <v>12873</v>
      </c>
    </row>
    <row r="1659" spans="1:28" ht="15" customHeight="1">
      <c r="A1659" s="109">
        <v>1650</v>
      </c>
      <c r="B1659" s="222" t="str">
        <f t="shared" si="12"/>
        <v>Klik Disini</v>
      </c>
      <c r="C1659" s="223" t="s">
        <v>12874</v>
      </c>
      <c r="D1659" s="223"/>
      <c r="E1659" s="223" t="s">
        <v>10420</v>
      </c>
      <c r="F1659" s="223" t="s">
        <v>12875</v>
      </c>
      <c r="G1659" s="223" t="s">
        <v>12876</v>
      </c>
      <c r="H1659" s="223" t="s">
        <v>3473</v>
      </c>
      <c r="I1659" s="258" t="s">
        <v>446</v>
      </c>
      <c r="J1659" s="186" t="s">
        <v>345</v>
      </c>
      <c r="K1659" s="223"/>
      <c r="L1659" s="264"/>
      <c r="M1659" s="265"/>
      <c r="N1659" s="223" t="s">
        <v>449</v>
      </c>
      <c r="O1659" s="223" t="s">
        <v>3419</v>
      </c>
      <c r="P1659" s="260">
        <v>2009</v>
      </c>
      <c r="Q1659" s="260">
        <v>2018</v>
      </c>
      <c r="R1659" s="223" t="s">
        <v>3412</v>
      </c>
      <c r="S1659" s="223" t="s">
        <v>78</v>
      </c>
      <c r="T1659" s="223" t="s">
        <v>451</v>
      </c>
      <c r="U1659" s="261">
        <v>214</v>
      </c>
      <c r="V1659" s="86" t="s">
        <v>452</v>
      </c>
      <c r="W1659" s="223" t="s">
        <v>7186</v>
      </c>
      <c r="X1659" s="225" t="s">
        <v>12877</v>
      </c>
      <c r="Y1659" s="262">
        <v>83000</v>
      </c>
      <c r="Z1659" s="226"/>
      <c r="AA1659" s="241">
        <f t="shared" si="13"/>
        <v>0</v>
      </c>
      <c r="AB1659" s="237" t="s">
        <v>12878</v>
      </c>
    </row>
    <row r="1660" spans="1:28" ht="15" customHeight="1">
      <c r="A1660" s="109">
        <v>1651</v>
      </c>
      <c r="B1660" s="222" t="str">
        <f t="shared" si="12"/>
        <v>Klik Disini</v>
      </c>
      <c r="C1660" s="223" t="s">
        <v>12879</v>
      </c>
      <c r="D1660" s="223"/>
      <c r="E1660" s="223" t="s">
        <v>3548</v>
      </c>
      <c r="F1660" s="223" t="s">
        <v>12880</v>
      </c>
      <c r="G1660" s="223" t="s">
        <v>12881</v>
      </c>
      <c r="H1660" s="223" t="s">
        <v>3473</v>
      </c>
      <c r="I1660" s="258" t="s">
        <v>446</v>
      </c>
      <c r="J1660" s="186" t="s">
        <v>345</v>
      </c>
      <c r="K1660" s="223"/>
      <c r="L1660" s="264"/>
      <c r="M1660" s="265"/>
      <c r="N1660" s="223" t="s">
        <v>449</v>
      </c>
      <c r="O1660" s="223" t="s">
        <v>3419</v>
      </c>
      <c r="P1660" s="260">
        <v>2009</v>
      </c>
      <c r="Q1660" s="260">
        <v>2018</v>
      </c>
      <c r="R1660" s="223" t="s">
        <v>9517</v>
      </c>
      <c r="S1660" s="223" t="s">
        <v>78</v>
      </c>
      <c r="T1660" s="223" t="s">
        <v>451</v>
      </c>
      <c r="U1660" s="261">
        <v>176</v>
      </c>
      <c r="V1660" s="86" t="s">
        <v>452</v>
      </c>
      <c r="W1660" s="223" t="s">
        <v>5221</v>
      </c>
      <c r="X1660" s="225" t="s">
        <v>12882</v>
      </c>
      <c r="Y1660" s="262">
        <v>62000</v>
      </c>
      <c r="Z1660" s="226"/>
      <c r="AA1660" s="241">
        <f t="shared" si="13"/>
        <v>0</v>
      </c>
      <c r="AB1660" s="237" t="s">
        <v>12883</v>
      </c>
    </row>
    <row r="1661" spans="1:28" ht="15" customHeight="1">
      <c r="A1661" s="109">
        <v>1652</v>
      </c>
      <c r="B1661" s="222" t="str">
        <f t="shared" si="12"/>
        <v>Klik Disini</v>
      </c>
      <c r="C1661" s="223" t="s">
        <v>12884</v>
      </c>
      <c r="D1661" s="223"/>
      <c r="E1661" s="223" t="s">
        <v>12885</v>
      </c>
      <c r="F1661" s="223" t="s">
        <v>12886</v>
      </c>
      <c r="G1661" s="223" t="s">
        <v>12887</v>
      </c>
      <c r="H1661" s="223" t="s">
        <v>3473</v>
      </c>
      <c r="I1661" s="258" t="s">
        <v>446</v>
      </c>
      <c r="J1661" s="186" t="s">
        <v>345</v>
      </c>
      <c r="K1661" s="223"/>
      <c r="L1661" s="264"/>
      <c r="M1661" s="265"/>
      <c r="N1661" s="223" t="s">
        <v>449</v>
      </c>
      <c r="O1661" s="223" t="s">
        <v>3419</v>
      </c>
      <c r="P1661" s="260">
        <v>2007</v>
      </c>
      <c r="Q1661" s="260">
        <v>2018</v>
      </c>
      <c r="R1661" s="223" t="s">
        <v>3412</v>
      </c>
      <c r="S1661" s="223" t="s">
        <v>78</v>
      </c>
      <c r="T1661" s="223" t="s">
        <v>451</v>
      </c>
      <c r="U1661" s="261">
        <v>102</v>
      </c>
      <c r="V1661" s="86" t="s">
        <v>452</v>
      </c>
      <c r="W1661" s="223" t="s">
        <v>10633</v>
      </c>
      <c r="X1661" s="225" t="s">
        <v>12888</v>
      </c>
      <c r="Y1661" s="262">
        <v>67500</v>
      </c>
      <c r="Z1661" s="226"/>
      <c r="AA1661" s="241">
        <f t="shared" si="13"/>
        <v>0</v>
      </c>
      <c r="AB1661" s="237" t="s">
        <v>12889</v>
      </c>
    </row>
    <row r="1662" spans="1:28" ht="15" customHeight="1">
      <c r="A1662" s="109">
        <v>1653</v>
      </c>
      <c r="B1662" s="222" t="str">
        <f t="shared" si="12"/>
        <v>Klik Disini</v>
      </c>
      <c r="C1662" s="223" t="s">
        <v>12890</v>
      </c>
      <c r="D1662" s="223"/>
      <c r="E1662" s="223" t="s">
        <v>12891</v>
      </c>
      <c r="F1662" s="223" t="s">
        <v>12892</v>
      </c>
      <c r="G1662" s="223" t="s">
        <v>12893</v>
      </c>
      <c r="H1662" s="223" t="s">
        <v>841</v>
      </c>
      <c r="I1662" s="258" t="s">
        <v>446</v>
      </c>
      <c r="J1662" s="186" t="s">
        <v>373</v>
      </c>
      <c r="K1662" s="223"/>
      <c r="L1662" s="264"/>
      <c r="M1662" s="265"/>
      <c r="N1662" s="223" t="s">
        <v>449</v>
      </c>
      <c r="O1662" s="223" t="s">
        <v>3419</v>
      </c>
      <c r="P1662" s="260">
        <v>2011</v>
      </c>
      <c r="Q1662" s="260">
        <v>2018</v>
      </c>
      <c r="R1662" s="223" t="s">
        <v>3412</v>
      </c>
      <c r="S1662" s="223" t="s">
        <v>78</v>
      </c>
      <c r="T1662" s="223" t="s">
        <v>451</v>
      </c>
      <c r="U1662" s="261">
        <v>415</v>
      </c>
      <c r="V1662" s="86" t="s">
        <v>452</v>
      </c>
      <c r="W1662" s="223" t="s">
        <v>6968</v>
      </c>
      <c r="X1662" s="225" t="s">
        <v>12894</v>
      </c>
      <c r="Y1662" s="262">
        <v>101500</v>
      </c>
      <c r="Z1662" s="226"/>
      <c r="AA1662" s="241">
        <f t="shared" si="13"/>
        <v>0</v>
      </c>
      <c r="AB1662" s="237" t="s">
        <v>12895</v>
      </c>
    </row>
    <row r="1663" spans="1:28" ht="15" customHeight="1">
      <c r="A1663" s="109">
        <v>1654</v>
      </c>
      <c r="B1663" s="222" t="str">
        <f t="shared" si="12"/>
        <v>Klik Disini</v>
      </c>
      <c r="C1663" s="223" t="s">
        <v>12896</v>
      </c>
      <c r="D1663" s="223"/>
      <c r="E1663" s="223" t="s">
        <v>12897</v>
      </c>
      <c r="F1663" s="223" t="s">
        <v>12898</v>
      </c>
      <c r="G1663" s="223" t="s">
        <v>12899</v>
      </c>
      <c r="H1663" s="223" t="s">
        <v>3473</v>
      </c>
      <c r="I1663" s="258" t="s">
        <v>446</v>
      </c>
      <c r="J1663" s="186" t="s">
        <v>345</v>
      </c>
      <c r="K1663" s="223"/>
      <c r="L1663" s="264"/>
      <c r="M1663" s="265"/>
      <c r="N1663" s="223" t="s">
        <v>449</v>
      </c>
      <c r="O1663" s="223" t="s">
        <v>3419</v>
      </c>
      <c r="P1663" s="260">
        <v>2005</v>
      </c>
      <c r="Q1663" s="260">
        <v>2018</v>
      </c>
      <c r="R1663" s="223" t="s">
        <v>3412</v>
      </c>
      <c r="S1663" s="223" t="s">
        <v>78</v>
      </c>
      <c r="T1663" s="223" t="s">
        <v>451</v>
      </c>
      <c r="U1663" s="261">
        <v>558</v>
      </c>
      <c r="V1663" s="86" t="s">
        <v>452</v>
      </c>
      <c r="W1663" s="223" t="s">
        <v>5927</v>
      </c>
      <c r="X1663" s="225" t="s">
        <v>12900</v>
      </c>
      <c r="Y1663" s="262">
        <v>150000</v>
      </c>
      <c r="Z1663" s="226"/>
      <c r="AA1663" s="241">
        <f t="shared" si="13"/>
        <v>0</v>
      </c>
      <c r="AB1663" s="237" t="s">
        <v>12901</v>
      </c>
    </row>
    <row r="1664" spans="1:28" ht="15" customHeight="1">
      <c r="A1664" s="109">
        <v>1655</v>
      </c>
      <c r="B1664" s="222" t="str">
        <f t="shared" si="12"/>
        <v>Klik Disini</v>
      </c>
      <c r="C1664" s="223" t="s">
        <v>12902</v>
      </c>
      <c r="D1664" s="223"/>
      <c r="E1664" s="223" t="s">
        <v>12885</v>
      </c>
      <c r="F1664" s="223" t="s">
        <v>12903</v>
      </c>
      <c r="G1664" s="223" t="s">
        <v>12904</v>
      </c>
      <c r="H1664" s="223" t="s">
        <v>5109</v>
      </c>
      <c r="I1664" s="258" t="s">
        <v>446</v>
      </c>
      <c r="J1664" s="186" t="s">
        <v>351</v>
      </c>
      <c r="K1664" s="223"/>
      <c r="L1664" s="264"/>
      <c r="M1664" s="265"/>
      <c r="N1664" s="223" t="s">
        <v>449</v>
      </c>
      <c r="O1664" s="223" t="s">
        <v>3419</v>
      </c>
      <c r="P1664" s="260">
        <v>2008</v>
      </c>
      <c r="Q1664" s="260">
        <v>2018</v>
      </c>
      <c r="R1664" s="223" t="s">
        <v>3412</v>
      </c>
      <c r="S1664" s="223" t="s">
        <v>78</v>
      </c>
      <c r="T1664" s="223" t="s">
        <v>451</v>
      </c>
      <c r="U1664" s="261">
        <v>96</v>
      </c>
      <c r="V1664" s="86" t="s">
        <v>452</v>
      </c>
      <c r="W1664" s="223" t="s">
        <v>5162</v>
      </c>
      <c r="X1664" s="225" t="s">
        <v>12905</v>
      </c>
      <c r="Y1664" s="262">
        <v>56000</v>
      </c>
      <c r="Z1664" s="226"/>
      <c r="AA1664" s="241">
        <f t="shared" si="13"/>
        <v>0</v>
      </c>
      <c r="AB1664" s="237" t="s">
        <v>12906</v>
      </c>
    </row>
    <row r="1665" spans="1:28" ht="15" customHeight="1">
      <c r="A1665" s="109">
        <v>1656</v>
      </c>
      <c r="B1665" s="222" t="str">
        <f t="shared" si="12"/>
        <v>Klik Disini</v>
      </c>
      <c r="C1665" s="223" t="s">
        <v>12907</v>
      </c>
      <c r="D1665" s="223"/>
      <c r="E1665" s="223" t="s">
        <v>6112</v>
      </c>
      <c r="F1665" s="223" t="s">
        <v>12908</v>
      </c>
      <c r="G1665" s="223" t="s">
        <v>12909</v>
      </c>
      <c r="H1665" s="223" t="s">
        <v>3591</v>
      </c>
      <c r="I1665" s="258" t="s">
        <v>446</v>
      </c>
      <c r="J1665" s="186" t="s">
        <v>345</v>
      </c>
      <c r="K1665" s="223"/>
      <c r="L1665" s="264"/>
      <c r="M1665" s="265"/>
      <c r="N1665" s="223" t="s">
        <v>449</v>
      </c>
      <c r="O1665" s="223" t="s">
        <v>3419</v>
      </c>
      <c r="P1665" s="260">
        <v>2002</v>
      </c>
      <c r="Q1665" s="260">
        <v>2018</v>
      </c>
      <c r="R1665" s="223" t="s">
        <v>3412</v>
      </c>
      <c r="S1665" s="223" t="s">
        <v>78</v>
      </c>
      <c r="T1665" s="223" t="s">
        <v>451</v>
      </c>
      <c r="U1665" s="261">
        <v>232</v>
      </c>
      <c r="V1665" s="86" t="s">
        <v>452</v>
      </c>
      <c r="W1665" s="223" t="s">
        <v>5872</v>
      </c>
      <c r="X1665" s="225" t="s">
        <v>12910</v>
      </c>
      <c r="Y1665" s="262">
        <v>88500</v>
      </c>
      <c r="Z1665" s="226"/>
      <c r="AA1665" s="241">
        <f t="shared" si="13"/>
        <v>0</v>
      </c>
      <c r="AB1665" s="237" t="s">
        <v>12911</v>
      </c>
    </row>
    <row r="1666" spans="1:28" ht="15" customHeight="1">
      <c r="A1666" s="109">
        <v>1657</v>
      </c>
      <c r="B1666" s="222" t="str">
        <f t="shared" si="12"/>
        <v>Klik Disini</v>
      </c>
      <c r="C1666" s="223" t="s">
        <v>12912</v>
      </c>
      <c r="D1666" s="223"/>
      <c r="E1666" s="223" t="s">
        <v>9958</v>
      </c>
      <c r="F1666" s="223" t="s">
        <v>12913</v>
      </c>
      <c r="G1666" s="223" t="s">
        <v>12914</v>
      </c>
      <c r="H1666" s="223" t="s">
        <v>3912</v>
      </c>
      <c r="I1666" s="258" t="s">
        <v>446</v>
      </c>
      <c r="J1666" s="186" t="s">
        <v>367</v>
      </c>
      <c r="K1666" s="223"/>
      <c r="L1666" s="264"/>
      <c r="M1666" s="265"/>
      <c r="N1666" s="223" t="s">
        <v>449</v>
      </c>
      <c r="O1666" s="223" t="s">
        <v>3419</v>
      </c>
      <c r="P1666" s="260">
        <v>2014</v>
      </c>
      <c r="Q1666" s="260">
        <v>2018</v>
      </c>
      <c r="R1666" s="223" t="s">
        <v>3412</v>
      </c>
      <c r="S1666" s="223" t="s">
        <v>78</v>
      </c>
      <c r="T1666" s="223" t="s">
        <v>451</v>
      </c>
      <c r="U1666" s="261">
        <v>472</v>
      </c>
      <c r="V1666" s="86" t="s">
        <v>452</v>
      </c>
      <c r="W1666" s="223" t="s">
        <v>655</v>
      </c>
      <c r="X1666" s="225" t="s">
        <v>12915</v>
      </c>
      <c r="Y1666" s="262">
        <v>102000</v>
      </c>
      <c r="Z1666" s="226"/>
      <c r="AA1666" s="241">
        <f t="shared" si="13"/>
        <v>0</v>
      </c>
      <c r="AB1666" s="237" t="s">
        <v>12916</v>
      </c>
    </row>
    <row r="1667" spans="1:28" ht="15" customHeight="1">
      <c r="A1667" s="109">
        <v>1658</v>
      </c>
      <c r="B1667" s="222" t="str">
        <f t="shared" si="12"/>
        <v>Klik Disini</v>
      </c>
      <c r="C1667" s="223" t="s">
        <v>12917</v>
      </c>
      <c r="D1667" s="223"/>
      <c r="E1667" s="223" t="s">
        <v>12918</v>
      </c>
      <c r="F1667" s="223" t="s">
        <v>12919</v>
      </c>
      <c r="G1667" s="223" t="s">
        <v>12920</v>
      </c>
      <c r="H1667" s="223" t="s">
        <v>3912</v>
      </c>
      <c r="I1667" s="258" t="s">
        <v>446</v>
      </c>
      <c r="J1667" s="186" t="s">
        <v>367</v>
      </c>
      <c r="K1667" s="223"/>
      <c r="L1667" s="264"/>
      <c r="M1667" s="265"/>
      <c r="N1667" s="223" t="s">
        <v>449</v>
      </c>
      <c r="O1667" s="223" t="s">
        <v>3419</v>
      </c>
      <c r="P1667" s="260">
        <v>2008</v>
      </c>
      <c r="Q1667" s="260">
        <v>2018</v>
      </c>
      <c r="R1667" s="223" t="s">
        <v>3412</v>
      </c>
      <c r="S1667" s="223" t="s">
        <v>78</v>
      </c>
      <c r="T1667" s="223" t="s">
        <v>451</v>
      </c>
      <c r="U1667" s="261">
        <v>189</v>
      </c>
      <c r="V1667" s="86" t="s">
        <v>452</v>
      </c>
      <c r="W1667" s="223" t="s">
        <v>611</v>
      </c>
      <c r="X1667" s="225" t="s">
        <v>12921</v>
      </c>
      <c r="Y1667" s="262">
        <v>70000</v>
      </c>
      <c r="Z1667" s="226"/>
      <c r="AA1667" s="241">
        <f t="shared" si="13"/>
        <v>0</v>
      </c>
      <c r="AB1667" s="237" t="s">
        <v>12922</v>
      </c>
    </row>
    <row r="1668" spans="1:28" ht="15" customHeight="1">
      <c r="A1668" s="109">
        <v>1659</v>
      </c>
      <c r="B1668" s="222" t="str">
        <f t="shared" si="12"/>
        <v>Klik Disini</v>
      </c>
      <c r="C1668" s="223" t="s">
        <v>12923</v>
      </c>
      <c r="D1668" s="223"/>
      <c r="E1668" s="223" t="s">
        <v>3548</v>
      </c>
      <c r="F1668" s="223" t="s">
        <v>12924</v>
      </c>
      <c r="G1668" s="223" t="s">
        <v>12925</v>
      </c>
      <c r="H1668" s="223" t="s">
        <v>3532</v>
      </c>
      <c r="I1668" s="258" t="s">
        <v>446</v>
      </c>
      <c r="J1668" s="186" t="s">
        <v>345</v>
      </c>
      <c r="K1668" s="223"/>
      <c r="L1668" s="264"/>
      <c r="M1668" s="265"/>
      <c r="N1668" s="223" t="s">
        <v>449</v>
      </c>
      <c r="O1668" s="223" t="s">
        <v>3419</v>
      </c>
      <c r="P1668" s="260">
        <v>2009</v>
      </c>
      <c r="Q1668" s="260">
        <v>2018</v>
      </c>
      <c r="R1668" s="223" t="s">
        <v>9517</v>
      </c>
      <c r="S1668" s="223" t="s">
        <v>78</v>
      </c>
      <c r="T1668" s="223" t="s">
        <v>451</v>
      </c>
      <c r="U1668" s="261">
        <v>176</v>
      </c>
      <c r="V1668" s="86" t="s">
        <v>452</v>
      </c>
      <c r="W1668" s="223" t="s">
        <v>12926</v>
      </c>
      <c r="X1668" s="225" t="s">
        <v>12927</v>
      </c>
      <c r="Y1668" s="262">
        <v>62000</v>
      </c>
      <c r="Z1668" s="226"/>
      <c r="AA1668" s="241">
        <f t="shared" si="13"/>
        <v>0</v>
      </c>
      <c r="AB1668" s="237" t="s">
        <v>12928</v>
      </c>
    </row>
    <row r="1669" spans="1:28" ht="15" customHeight="1">
      <c r="A1669" s="109">
        <v>1660</v>
      </c>
      <c r="B1669" s="222" t="str">
        <f t="shared" si="12"/>
        <v>Klik Disini</v>
      </c>
      <c r="C1669" s="223" t="s">
        <v>12929</v>
      </c>
      <c r="D1669" s="223"/>
      <c r="E1669" s="223" t="s">
        <v>10414</v>
      </c>
      <c r="F1669" s="223" t="s">
        <v>12930</v>
      </c>
      <c r="G1669" s="223" t="s">
        <v>12931</v>
      </c>
      <c r="H1669" s="223" t="s">
        <v>3912</v>
      </c>
      <c r="I1669" s="258" t="s">
        <v>446</v>
      </c>
      <c r="J1669" s="186" t="s">
        <v>367</v>
      </c>
      <c r="K1669" s="223"/>
      <c r="L1669" s="264"/>
      <c r="M1669" s="265"/>
      <c r="N1669" s="223" t="s">
        <v>449</v>
      </c>
      <c r="O1669" s="223" t="s">
        <v>3419</v>
      </c>
      <c r="P1669" s="260">
        <v>2014</v>
      </c>
      <c r="Q1669" s="260">
        <v>2018</v>
      </c>
      <c r="R1669" s="223" t="s">
        <v>3412</v>
      </c>
      <c r="S1669" s="223" t="s">
        <v>78</v>
      </c>
      <c r="T1669" s="223" t="s">
        <v>451</v>
      </c>
      <c r="U1669" s="261">
        <v>176</v>
      </c>
      <c r="V1669" s="86" t="s">
        <v>452</v>
      </c>
      <c r="W1669" s="223" t="s">
        <v>638</v>
      </c>
      <c r="X1669" s="225" t="s">
        <v>12932</v>
      </c>
      <c r="Y1669" s="262">
        <v>54000</v>
      </c>
      <c r="Z1669" s="226"/>
      <c r="AA1669" s="241">
        <f t="shared" si="13"/>
        <v>0</v>
      </c>
      <c r="AB1669" s="237" t="s">
        <v>12933</v>
      </c>
    </row>
    <row r="1670" spans="1:28" ht="15" customHeight="1">
      <c r="A1670" s="109">
        <v>1661</v>
      </c>
      <c r="B1670" s="222" t="str">
        <f t="shared" si="12"/>
        <v>Klik Disini</v>
      </c>
      <c r="C1670" s="223" t="s">
        <v>12934</v>
      </c>
      <c r="D1670" s="223"/>
      <c r="E1670" s="223" t="s">
        <v>12935</v>
      </c>
      <c r="F1670" s="223" t="s">
        <v>12936</v>
      </c>
      <c r="G1670" s="223" t="s">
        <v>12937</v>
      </c>
      <c r="H1670" s="223" t="s">
        <v>10544</v>
      </c>
      <c r="I1670" s="258" t="s">
        <v>446</v>
      </c>
      <c r="J1670" s="186" t="s">
        <v>351</v>
      </c>
      <c r="K1670" s="223"/>
      <c r="L1670" s="264"/>
      <c r="M1670" s="265"/>
      <c r="N1670" s="223"/>
      <c r="O1670" s="223"/>
      <c r="P1670" s="260">
        <v>2008</v>
      </c>
      <c r="Q1670" s="260">
        <v>2018</v>
      </c>
      <c r="R1670" s="223" t="s">
        <v>3412</v>
      </c>
      <c r="S1670" s="223" t="s">
        <v>78</v>
      </c>
      <c r="T1670" s="223"/>
      <c r="U1670" s="261">
        <v>96</v>
      </c>
      <c r="V1670" s="86" t="s">
        <v>452</v>
      </c>
      <c r="W1670" s="223" t="s">
        <v>12938</v>
      </c>
      <c r="X1670" s="225" t="s">
        <v>12939</v>
      </c>
      <c r="Y1670" s="262">
        <v>49000</v>
      </c>
      <c r="Z1670" s="226"/>
      <c r="AA1670" s="241">
        <f t="shared" si="13"/>
        <v>0</v>
      </c>
      <c r="AB1670" s="237" t="s">
        <v>12940</v>
      </c>
    </row>
    <row r="1671" spans="1:28" ht="15" customHeight="1">
      <c r="A1671" s="109">
        <v>1662</v>
      </c>
      <c r="B1671" s="222" t="str">
        <f t="shared" si="12"/>
        <v>Klik Disini</v>
      </c>
      <c r="C1671" s="223" t="s">
        <v>12941</v>
      </c>
      <c r="D1671" s="223"/>
      <c r="E1671" s="223" t="s">
        <v>3548</v>
      </c>
      <c r="F1671" s="223" t="s">
        <v>12942</v>
      </c>
      <c r="G1671" s="223" t="s">
        <v>12943</v>
      </c>
      <c r="H1671" s="223" t="s">
        <v>3473</v>
      </c>
      <c r="I1671" s="258" t="s">
        <v>446</v>
      </c>
      <c r="J1671" s="186" t="s">
        <v>345</v>
      </c>
      <c r="K1671" s="264"/>
      <c r="L1671" s="264"/>
      <c r="M1671" s="259"/>
      <c r="N1671" s="223" t="s">
        <v>449</v>
      </c>
      <c r="O1671" s="223" t="s">
        <v>3419</v>
      </c>
      <c r="P1671" s="260">
        <v>2009</v>
      </c>
      <c r="Q1671" s="260">
        <v>2018</v>
      </c>
      <c r="R1671" s="223" t="s">
        <v>9517</v>
      </c>
      <c r="S1671" s="223" t="s">
        <v>78</v>
      </c>
      <c r="T1671" s="223" t="s">
        <v>451</v>
      </c>
      <c r="U1671" s="261">
        <v>176</v>
      </c>
      <c r="V1671" s="86" t="s">
        <v>452</v>
      </c>
      <c r="W1671" s="223" t="s">
        <v>5753</v>
      </c>
      <c r="X1671" s="225" t="s">
        <v>12944</v>
      </c>
      <c r="Y1671" s="262">
        <v>62000</v>
      </c>
      <c r="Z1671" s="226"/>
      <c r="AA1671" s="241">
        <f t="shared" si="13"/>
        <v>0</v>
      </c>
      <c r="AB1671" s="237" t="s">
        <v>12945</v>
      </c>
    </row>
    <row r="1672" spans="1:28" ht="15" customHeight="1">
      <c r="A1672" s="109">
        <v>1663</v>
      </c>
      <c r="B1672" s="222" t="str">
        <f t="shared" si="12"/>
        <v>Klik Disini</v>
      </c>
      <c r="C1672" s="223" t="s">
        <v>12946</v>
      </c>
      <c r="D1672" s="223"/>
      <c r="E1672" s="223" t="s">
        <v>12947</v>
      </c>
      <c r="F1672" s="223" t="s">
        <v>12948</v>
      </c>
      <c r="G1672" s="223" t="s">
        <v>12949</v>
      </c>
      <c r="H1672" s="223" t="s">
        <v>3912</v>
      </c>
      <c r="I1672" s="258" t="s">
        <v>446</v>
      </c>
      <c r="J1672" s="186" t="s">
        <v>367</v>
      </c>
      <c r="K1672" s="223"/>
      <c r="L1672" s="264"/>
      <c r="M1672" s="265"/>
      <c r="N1672" s="223" t="s">
        <v>449</v>
      </c>
      <c r="O1672" s="223" t="s">
        <v>3419</v>
      </c>
      <c r="P1672" s="260">
        <v>2017</v>
      </c>
      <c r="Q1672" s="260">
        <v>2018</v>
      </c>
      <c r="R1672" s="223" t="s">
        <v>3412</v>
      </c>
      <c r="S1672" s="223" t="s">
        <v>78</v>
      </c>
      <c r="T1672" s="223" t="s">
        <v>451</v>
      </c>
      <c r="U1672" s="261">
        <v>272</v>
      </c>
      <c r="V1672" s="86" t="s">
        <v>452</v>
      </c>
      <c r="W1672" s="223" t="s">
        <v>1117</v>
      </c>
      <c r="X1672" s="225" t="s">
        <v>12950</v>
      </c>
      <c r="Y1672" s="262">
        <v>79500</v>
      </c>
      <c r="Z1672" s="226"/>
      <c r="AA1672" s="241">
        <f t="shared" si="13"/>
        <v>0</v>
      </c>
      <c r="AB1672" s="237" t="s">
        <v>12951</v>
      </c>
    </row>
    <row r="1673" spans="1:28" ht="15" customHeight="1">
      <c r="A1673" s="109">
        <v>1664</v>
      </c>
      <c r="B1673" s="222" t="str">
        <f t="shared" si="12"/>
        <v>Klik Disini</v>
      </c>
      <c r="C1673" s="223" t="s">
        <v>12952</v>
      </c>
      <c r="D1673" s="223"/>
      <c r="E1673" s="223" t="s">
        <v>3529</v>
      </c>
      <c r="F1673" s="223" t="s">
        <v>12953</v>
      </c>
      <c r="G1673" s="223" t="s">
        <v>12954</v>
      </c>
      <c r="H1673" s="223" t="s">
        <v>3532</v>
      </c>
      <c r="I1673" s="258" t="s">
        <v>446</v>
      </c>
      <c r="J1673" s="186" t="s">
        <v>345</v>
      </c>
      <c r="K1673" s="223"/>
      <c r="L1673" s="264"/>
      <c r="M1673" s="265"/>
      <c r="N1673" s="223" t="s">
        <v>449</v>
      </c>
      <c r="O1673" s="223" t="s">
        <v>3419</v>
      </c>
      <c r="P1673" s="260">
        <v>2004</v>
      </c>
      <c r="Q1673" s="260">
        <v>2018</v>
      </c>
      <c r="R1673" s="223" t="s">
        <v>3412</v>
      </c>
      <c r="S1673" s="223" t="s">
        <v>78</v>
      </c>
      <c r="T1673" s="223" t="s">
        <v>451</v>
      </c>
      <c r="U1673" s="261">
        <v>304</v>
      </c>
      <c r="V1673" s="86" t="s">
        <v>452</v>
      </c>
      <c r="W1673" s="223" t="s">
        <v>2790</v>
      </c>
      <c r="X1673" s="225" t="s">
        <v>12955</v>
      </c>
      <c r="Y1673" s="262">
        <v>70000</v>
      </c>
      <c r="Z1673" s="226"/>
      <c r="AA1673" s="241">
        <f t="shared" si="13"/>
        <v>0</v>
      </c>
      <c r="AB1673" s="237" t="s">
        <v>12956</v>
      </c>
    </row>
    <row r="1674" spans="1:28" ht="15" customHeight="1">
      <c r="A1674" s="109">
        <v>1665</v>
      </c>
      <c r="B1674" s="222" t="str">
        <f t="shared" si="12"/>
        <v>Klik Disini</v>
      </c>
      <c r="C1674" s="223" t="s">
        <v>12957</v>
      </c>
      <c r="D1674" s="223"/>
      <c r="E1674" s="223" t="s">
        <v>11782</v>
      </c>
      <c r="F1674" s="223" t="s">
        <v>12958</v>
      </c>
      <c r="G1674" s="223" t="s">
        <v>12959</v>
      </c>
      <c r="H1674" s="223" t="s">
        <v>3912</v>
      </c>
      <c r="I1674" s="258" t="s">
        <v>446</v>
      </c>
      <c r="J1674" s="186" t="s">
        <v>367</v>
      </c>
      <c r="K1674" s="223"/>
      <c r="L1674" s="264"/>
      <c r="M1674" s="265"/>
      <c r="N1674" s="223" t="s">
        <v>449</v>
      </c>
      <c r="O1674" s="223" t="s">
        <v>3419</v>
      </c>
      <c r="P1674" s="260">
        <v>2018</v>
      </c>
      <c r="Q1674" s="260">
        <v>2018</v>
      </c>
      <c r="R1674" s="223" t="s">
        <v>3412</v>
      </c>
      <c r="S1674" s="223" t="s">
        <v>78</v>
      </c>
      <c r="T1674" s="223" t="s">
        <v>451</v>
      </c>
      <c r="U1674" s="261">
        <v>272</v>
      </c>
      <c r="V1674" s="86" t="s">
        <v>452</v>
      </c>
      <c r="W1674" s="223" t="s">
        <v>1954</v>
      </c>
      <c r="X1674" s="225" t="s">
        <v>12960</v>
      </c>
      <c r="Y1674" s="262">
        <v>82500</v>
      </c>
      <c r="Z1674" s="226"/>
      <c r="AA1674" s="241">
        <f t="shared" si="13"/>
        <v>0</v>
      </c>
      <c r="AB1674" s="237" t="s">
        <v>12961</v>
      </c>
    </row>
    <row r="1675" spans="1:28" ht="15" customHeight="1">
      <c r="A1675" s="109">
        <v>1666</v>
      </c>
      <c r="B1675" s="222" t="str">
        <f t="shared" si="12"/>
        <v>Klik Disini</v>
      </c>
      <c r="C1675" s="223" t="s">
        <v>12962</v>
      </c>
      <c r="D1675" s="223"/>
      <c r="E1675" s="223" t="s">
        <v>12963</v>
      </c>
      <c r="F1675" s="223" t="s">
        <v>12964</v>
      </c>
      <c r="G1675" s="223" t="s">
        <v>12965</v>
      </c>
      <c r="H1675" s="223" t="s">
        <v>12966</v>
      </c>
      <c r="I1675" s="258" t="s">
        <v>1844</v>
      </c>
      <c r="J1675" s="186" t="s">
        <v>405</v>
      </c>
      <c r="K1675" s="223"/>
      <c r="L1675" s="264"/>
      <c r="M1675" s="265"/>
      <c r="N1675" s="223" t="s">
        <v>449</v>
      </c>
      <c r="O1675" s="223" t="s">
        <v>3419</v>
      </c>
      <c r="P1675" s="260">
        <v>2018</v>
      </c>
      <c r="Q1675" s="260">
        <v>2018</v>
      </c>
      <c r="R1675" s="223" t="s">
        <v>3412</v>
      </c>
      <c r="S1675" s="223" t="s">
        <v>78</v>
      </c>
      <c r="T1675" s="223" t="s">
        <v>451</v>
      </c>
      <c r="U1675" s="261">
        <v>224</v>
      </c>
      <c r="V1675" s="86" t="s">
        <v>452</v>
      </c>
      <c r="W1675" s="223" t="s">
        <v>830</v>
      </c>
      <c r="X1675" s="225" t="s">
        <v>12967</v>
      </c>
      <c r="Y1675" s="262">
        <v>66000</v>
      </c>
      <c r="Z1675" s="226"/>
      <c r="AA1675" s="241">
        <f t="shared" si="13"/>
        <v>0</v>
      </c>
      <c r="AB1675" s="237" t="s">
        <v>12968</v>
      </c>
    </row>
    <row r="1676" spans="1:28" ht="15" customHeight="1">
      <c r="A1676" s="109">
        <v>1667</v>
      </c>
      <c r="B1676" s="222" t="str">
        <f t="shared" si="12"/>
        <v>Klik Disini</v>
      </c>
      <c r="C1676" s="223" t="s">
        <v>12969</v>
      </c>
      <c r="D1676" s="223"/>
      <c r="E1676" s="223" t="s">
        <v>9061</v>
      </c>
      <c r="F1676" s="223" t="s">
        <v>12970</v>
      </c>
      <c r="G1676" s="223" t="s">
        <v>12971</v>
      </c>
      <c r="H1676" s="223" t="s">
        <v>3473</v>
      </c>
      <c r="I1676" s="258" t="s">
        <v>446</v>
      </c>
      <c r="J1676" s="186" t="s">
        <v>345</v>
      </c>
      <c r="K1676" s="223"/>
      <c r="L1676" s="264"/>
      <c r="M1676" s="265"/>
      <c r="N1676" s="223" t="s">
        <v>449</v>
      </c>
      <c r="O1676" s="223" t="s">
        <v>3419</v>
      </c>
      <c r="P1676" s="260">
        <v>2013</v>
      </c>
      <c r="Q1676" s="260">
        <v>2018</v>
      </c>
      <c r="R1676" s="223" t="s">
        <v>3412</v>
      </c>
      <c r="S1676" s="223" t="s">
        <v>78</v>
      </c>
      <c r="T1676" s="223" t="s">
        <v>451</v>
      </c>
      <c r="U1676" s="261">
        <v>240</v>
      </c>
      <c r="V1676" s="86" t="s">
        <v>452</v>
      </c>
      <c r="W1676" s="223" t="s">
        <v>1613</v>
      </c>
      <c r="X1676" s="225" t="s">
        <v>12972</v>
      </c>
      <c r="Y1676" s="262">
        <v>49500</v>
      </c>
      <c r="Z1676" s="226"/>
      <c r="AA1676" s="241">
        <f t="shared" si="13"/>
        <v>0</v>
      </c>
      <c r="AB1676" s="237" t="s">
        <v>12973</v>
      </c>
    </row>
    <row r="1677" spans="1:28" ht="15" customHeight="1">
      <c r="A1677" s="109">
        <v>1668</v>
      </c>
      <c r="B1677" s="222" t="str">
        <f t="shared" si="12"/>
        <v>Klik Disini</v>
      </c>
      <c r="C1677" s="223" t="s">
        <v>12974</v>
      </c>
      <c r="D1677" s="223"/>
      <c r="E1677" s="223" t="s">
        <v>12975</v>
      </c>
      <c r="F1677" s="223" t="s">
        <v>12976</v>
      </c>
      <c r="G1677" s="223" t="s">
        <v>12977</v>
      </c>
      <c r="H1677" s="223" t="s">
        <v>3912</v>
      </c>
      <c r="I1677" s="258" t="s">
        <v>446</v>
      </c>
      <c r="J1677" s="186" t="s">
        <v>367</v>
      </c>
      <c r="K1677" s="223"/>
      <c r="L1677" s="264"/>
      <c r="M1677" s="265"/>
      <c r="N1677" s="223" t="s">
        <v>449</v>
      </c>
      <c r="O1677" s="223" t="s">
        <v>3419</v>
      </c>
      <c r="P1677" s="260">
        <v>2008</v>
      </c>
      <c r="Q1677" s="260">
        <v>2018</v>
      </c>
      <c r="R1677" s="223" t="s">
        <v>3412</v>
      </c>
      <c r="S1677" s="223" t="s">
        <v>78</v>
      </c>
      <c r="T1677" s="223" t="s">
        <v>451</v>
      </c>
      <c r="U1677" s="261">
        <v>79</v>
      </c>
      <c r="V1677" s="86" t="s">
        <v>452</v>
      </c>
      <c r="W1677" s="223" t="s">
        <v>1937</v>
      </c>
      <c r="X1677" s="225" t="s">
        <v>12978</v>
      </c>
      <c r="Y1677" s="262">
        <v>39500</v>
      </c>
      <c r="Z1677" s="226"/>
      <c r="AA1677" s="241">
        <f t="shared" si="13"/>
        <v>0</v>
      </c>
      <c r="AB1677" s="237" t="s">
        <v>12979</v>
      </c>
    </row>
    <row r="1678" spans="1:28" ht="15" customHeight="1">
      <c r="A1678" s="109">
        <v>1669</v>
      </c>
      <c r="B1678" s="222" t="str">
        <f t="shared" si="12"/>
        <v>Klik Disini</v>
      </c>
      <c r="C1678" s="223" t="s">
        <v>12980</v>
      </c>
      <c r="D1678" s="223"/>
      <c r="E1678" s="223" t="s">
        <v>9871</v>
      </c>
      <c r="F1678" s="223" t="s">
        <v>12981</v>
      </c>
      <c r="G1678" s="223" t="s">
        <v>12982</v>
      </c>
      <c r="H1678" s="223" t="s">
        <v>3912</v>
      </c>
      <c r="I1678" s="258" t="s">
        <v>446</v>
      </c>
      <c r="J1678" s="186" t="s">
        <v>367</v>
      </c>
      <c r="K1678" s="223"/>
      <c r="L1678" s="264"/>
      <c r="M1678" s="265"/>
      <c r="N1678" s="223" t="s">
        <v>449</v>
      </c>
      <c r="O1678" s="223" t="s">
        <v>3419</v>
      </c>
      <c r="P1678" s="260">
        <v>2007</v>
      </c>
      <c r="Q1678" s="260">
        <v>2018</v>
      </c>
      <c r="R1678" s="223" t="s">
        <v>3412</v>
      </c>
      <c r="S1678" s="223" t="s">
        <v>78</v>
      </c>
      <c r="T1678" s="223" t="s">
        <v>451</v>
      </c>
      <c r="U1678" s="261">
        <v>92</v>
      </c>
      <c r="V1678" s="86" t="s">
        <v>452</v>
      </c>
      <c r="W1678" s="223" t="s">
        <v>5324</v>
      </c>
      <c r="X1678" s="225" t="s">
        <v>12983</v>
      </c>
      <c r="Y1678" s="262">
        <v>52000</v>
      </c>
      <c r="Z1678" s="226"/>
      <c r="AA1678" s="241">
        <f t="shared" si="13"/>
        <v>0</v>
      </c>
      <c r="AB1678" s="237" t="s">
        <v>12984</v>
      </c>
    </row>
    <row r="1679" spans="1:28" ht="15" customHeight="1">
      <c r="A1679" s="109">
        <v>1670</v>
      </c>
      <c r="B1679" s="222" t="str">
        <f t="shared" si="12"/>
        <v>Klik Disini</v>
      </c>
      <c r="C1679" s="223" t="s">
        <v>12985</v>
      </c>
      <c r="D1679" s="223"/>
      <c r="E1679" s="223" t="s">
        <v>12986</v>
      </c>
      <c r="F1679" s="223" t="s">
        <v>12987</v>
      </c>
      <c r="G1679" s="223" t="s">
        <v>12988</v>
      </c>
      <c r="H1679" s="223" t="s">
        <v>3912</v>
      </c>
      <c r="I1679" s="258" t="s">
        <v>446</v>
      </c>
      <c r="J1679" s="186" t="s">
        <v>367</v>
      </c>
      <c r="K1679" s="223"/>
      <c r="L1679" s="264"/>
      <c r="M1679" s="265"/>
      <c r="N1679" s="223" t="s">
        <v>449</v>
      </c>
      <c r="O1679" s="223" t="s">
        <v>3419</v>
      </c>
      <c r="P1679" s="260">
        <v>2006</v>
      </c>
      <c r="Q1679" s="260">
        <v>2018</v>
      </c>
      <c r="R1679" s="223" t="s">
        <v>3412</v>
      </c>
      <c r="S1679" s="223" t="s">
        <v>78</v>
      </c>
      <c r="T1679" s="223" t="s">
        <v>451</v>
      </c>
      <c r="U1679" s="261">
        <v>129</v>
      </c>
      <c r="V1679" s="86" t="s">
        <v>452</v>
      </c>
      <c r="W1679" s="223" t="s">
        <v>5340</v>
      </c>
      <c r="X1679" s="225" t="s">
        <v>12989</v>
      </c>
      <c r="Y1679" s="262">
        <v>66000</v>
      </c>
      <c r="Z1679" s="226"/>
      <c r="AA1679" s="241">
        <f t="shared" si="13"/>
        <v>0</v>
      </c>
      <c r="AB1679" s="237" t="s">
        <v>12990</v>
      </c>
    </row>
    <row r="1680" spans="1:28" ht="15" customHeight="1">
      <c r="A1680" s="109">
        <v>1671</v>
      </c>
      <c r="B1680" s="222" t="str">
        <f t="shared" si="12"/>
        <v>Klik Disini</v>
      </c>
      <c r="C1680" s="223" t="s">
        <v>12991</v>
      </c>
      <c r="D1680" s="223"/>
      <c r="E1680" s="223" t="s">
        <v>9061</v>
      </c>
      <c r="F1680" s="223" t="s">
        <v>12992</v>
      </c>
      <c r="G1680" s="223" t="s">
        <v>12993</v>
      </c>
      <c r="H1680" s="223" t="s">
        <v>3473</v>
      </c>
      <c r="I1680" s="258" t="s">
        <v>446</v>
      </c>
      <c r="J1680" s="186" t="s">
        <v>345</v>
      </c>
      <c r="K1680" s="223"/>
      <c r="L1680" s="264"/>
      <c r="M1680" s="265"/>
      <c r="N1680" s="223" t="s">
        <v>449</v>
      </c>
      <c r="O1680" s="223" t="s">
        <v>3419</v>
      </c>
      <c r="P1680" s="260">
        <v>2010</v>
      </c>
      <c r="Q1680" s="260">
        <v>2018</v>
      </c>
      <c r="R1680" s="223" t="s">
        <v>3412</v>
      </c>
      <c r="S1680" s="223" t="s">
        <v>78</v>
      </c>
      <c r="T1680" s="223" t="s">
        <v>451</v>
      </c>
      <c r="U1680" s="261">
        <v>112</v>
      </c>
      <c r="V1680" s="86" t="s">
        <v>452</v>
      </c>
      <c r="W1680" s="223" t="s">
        <v>3842</v>
      </c>
      <c r="X1680" s="225" t="s">
        <v>12994</v>
      </c>
      <c r="Y1680" s="262">
        <v>109500</v>
      </c>
      <c r="Z1680" s="226"/>
      <c r="AA1680" s="241">
        <f t="shared" si="13"/>
        <v>0</v>
      </c>
      <c r="AB1680" s="237" t="s">
        <v>12995</v>
      </c>
    </row>
    <row r="1681" spans="1:28" ht="15" customHeight="1">
      <c r="A1681" s="109">
        <v>1672</v>
      </c>
      <c r="B1681" s="222" t="str">
        <f t="shared" si="12"/>
        <v>Klik Disini</v>
      </c>
      <c r="C1681" s="223" t="s">
        <v>12996</v>
      </c>
      <c r="D1681" s="223"/>
      <c r="E1681" s="223" t="s">
        <v>12997</v>
      </c>
      <c r="F1681" s="223" t="s">
        <v>12998</v>
      </c>
      <c r="G1681" s="223" t="s">
        <v>12999</v>
      </c>
      <c r="H1681" s="223" t="s">
        <v>3912</v>
      </c>
      <c r="I1681" s="258" t="s">
        <v>446</v>
      </c>
      <c r="J1681" s="186" t="s">
        <v>367</v>
      </c>
      <c r="K1681" s="223"/>
      <c r="L1681" s="264"/>
      <c r="M1681" s="265"/>
      <c r="N1681" s="223" t="s">
        <v>449</v>
      </c>
      <c r="O1681" s="223" t="s">
        <v>3419</v>
      </c>
      <c r="P1681" s="260">
        <v>2015</v>
      </c>
      <c r="Q1681" s="260">
        <v>2018</v>
      </c>
      <c r="R1681" s="223" t="s">
        <v>3412</v>
      </c>
      <c r="S1681" s="223" t="s">
        <v>78</v>
      </c>
      <c r="T1681" s="223" t="s">
        <v>451</v>
      </c>
      <c r="U1681" s="261">
        <v>216</v>
      </c>
      <c r="V1681" s="86" t="s">
        <v>452</v>
      </c>
      <c r="W1681" s="223" t="s">
        <v>618</v>
      </c>
      <c r="X1681" s="225" t="s">
        <v>13000</v>
      </c>
      <c r="Y1681" s="262">
        <v>48000</v>
      </c>
      <c r="Z1681" s="226"/>
      <c r="AA1681" s="241">
        <f t="shared" si="13"/>
        <v>0</v>
      </c>
      <c r="AB1681" s="237" t="s">
        <v>13001</v>
      </c>
    </row>
    <row r="1682" spans="1:28" ht="15" customHeight="1">
      <c r="A1682" s="109">
        <v>1673</v>
      </c>
      <c r="B1682" s="222" t="str">
        <f t="shared" si="12"/>
        <v>Klik Disini</v>
      </c>
      <c r="C1682" s="223" t="s">
        <v>13002</v>
      </c>
      <c r="D1682" s="223"/>
      <c r="E1682" s="223" t="s">
        <v>9061</v>
      </c>
      <c r="F1682" s="223" t="s">
        <v>13003</v>
      </c>
      <c r="G1682" s="223" t="s">
        <v>13004</v>
      </c>
      <c r="H1682" s="223" t="s">
        <v>3473</v>
      </c>
      <c r="I1682" s="258" t="s">
        <v>446</v>
      </c>
      <c r="J1682" s="186" t="s">
        <v>345</v>
      </c>
      <c r="K1682" s="223"/>
      <c r="L1682" s="264"/>
      <c r="M1682" s="265"/>
      <c r="N1682" s="223" t="s">
        <v>449</v>
      </c>
      <c r="O1682" s="223" t="s">
        <v>3419</v>
      </c>
      <c r="P1682" s="260">
        <v>2010</v>
      </c>
      <c r="Q1682" s="260">
        <v>2018</v>
      </c>
      <c r="R1682" s="223" t="s">
        <v>3412</v>
      </c>
      <c r="S1682" s="223" t="s">
        <v>78</v>
      </c>
      <c r="T1682" s="223" t="s">
        <v>451</v>
      </c>
      <c r="U1682" s="261">
        <v>208</v>
      </c>
      <c r="V1682" s="86" t="s">
        <v>452</v>
      </c>
      <c r="W1682" s="223" t="s">
        <v>4854</v>
      </c>
      <c r="X1682" s="225" t="s">
        <v>13005</v>
      </c>
      <c r="Y1682" s="262">
        <v>73000</v>
      </c>
      <c r="Z1682" s="226"/>
      <c r="AA1682" s="241">
        <f t="shared" si="13"/>
        <v>0</v>
      </c>
      <c r="AB1682" s="237" t="s">
        <v>13006</v>
      </c>
    </row>
    <row r="1683" spans="1:28" ht="15" customHeight="1">
      <c r="A1683" s="109">
        <v>1674</v>
      </c>
      <c r="B1683" s="222" t="str">
        <f t="shared" si="12"/>
        <v>Klik Disini</v>
      </c>
      <c r="C1683" s="223" t="s">
        <v>13007</v>
      </c>
      <c r="D1683" s="223"/>
      <c r="E1683" s="223" t="s">
        <v>13008</v>
      </c>
      <c r="F1683" s="223" t="s">
        <v>13009</v>
      </c>
      <c r="G1683" s="223" t="s">
        <v>13010</v>
      </c>
      <c r="H1683" s="223" t="s">
        <v>3591</v>
      </c>
      <c r="I1683" s="258" t="s">
        <v>446</v>
      </c>
      <c r="J1683" s="186" t="s">
        <v>345</v>
      </c>
      <c r="K1683" s="223"/>
      <c r="L1683" s="264"/>
      <c r="M1683" s="265"/>
      <c r="N1683" s="223" t="s">
        <v>449</v>
      </c>
      <c r="O1683" s="223" t="s">
        <v>3419</v>
      </c>
      <c r="P1683" s="260">
        <v>2005</v>
      </c>
      <c r="Q1683" s="260">
        <v>2018</v>
      </c>
      <c r="R1683" s="223" t="s">
        <v>3412</v>
      </c>
      <c r="S1683" s="223" t="s">
        <v>78</v>
      </c>
      <c r="T1683" s="223" t="s">
        <v>451</v>
      </c>
      <c r="U1683" s="261">
        <v>175</v>
      </c>
      <c r="V1683" s="86" t="s">
        <v>452</v>
      </c>
      <c r="W1683" s="223" t="s">
        <v>5221</v>
      </c>
      <c r="X1683" s="225" t="s">
        <v>13011</v>
      </c>
      <c r="Y1683" s="262">
        <v>67500</v>
      </c>
      <c r="Z1683" s="226"/>
      <c r="AA1683" s="241">
        <f t="shared" si="13"/>
        <v>0</v>
      </c>
      <c r="AB1683" s="237" t="s">
        <v>13012</v>
      </c>
    </row>
    <row r="1684" spans="1:28" ht="15" customHeight="1">
      <c r="A1684" s="109">
        <v>1675</v>
      </c>
      <c r="B1684" s="222" t="str">
        <f t="shared" si="12"/>
        <v>Klik Disini</v>
      </c>
      <c r="C1684" s="223" t="s">
        <v>13013</v>
      </c>
      <c r="D1684" s="223"/>
      <c r="E1684" s="223" t="s">
        <v>13014</v>
      </c>
      <c r="F1684" s="223" t="s">
        <v>13015</v>
      </c>
      <c r="G1684" s="223" t="s">
        <v>13016</v>
      </c>
      <c r="H1684" s="223" t="s">
        <v>400</v>
      </c>
      <c r="I1684" s="258" t="s">
        <v>446</v>
      </c>
      <c r="J1684" s="186" t="s">
        <v>353</v>
      </c>
      <c r="K1684" s="223"/>
      <c r="L1684" s="264"/>
      <c r="M1684" s="265"/>
      <c r="N1684" s="223" t="s">
        <v>449</v>
      </c>
      <c r="O1684" s="223" t="s">
        <v>3419</v>
      </c>
      <c r="P1684" s="260">
        <v>2009</v>
      </c>
      <c r="Q1684" s="260">
        <v>2018</v>
      </c>
      <c r="R1684" s="223" t="s">
        <v>3412</v>
      </c>
      <c r="S1684" s="223" t="s">
        <v>78</v>
      </c>
      <c r="T1684" s="223" t="s">
        <v>451</v>
      </c>
      <c r="U1684" s="261">
        <v>300</v>
      </c>
      <c r="V1684" s="86" t="s">
        <v>452</v>
      </c>
      <c r="W1684" s="223" t="s">
        <v>3881</v>
      </c>
      <c r="X1684" s="225" t="s">
        <v>13017</v>
      </c>
      <c r="Y1684" s="262">
        <v>87000</v>
      </c>
      <c r="Z1684" s="226"/>
      <c r="AA1684" s="241">
        <f t="shared" si="13"/>
        <v>0</v>
      </c>
      <c r="AB1684" s="237" t="s">
        <v>13018</v>
      </c>
    </row>
    <row r="1685" spans="1:28" ht="15" customHeight="1">
      <c r="A1685" s="109">
        <v>1676</v>
      </c>
      <c r="B1685" s="222" t="str">
        <f t="shared" si="12"/>
        <v>Klik Disini</v>
      </c>
      <c r="C1685" s="223" t="s">
        <v>13019</v>
      </c>
      <c r="D1685" s="223"/>
      <c r="E1685" s="223" t="s">
        <v>13020</v>
      </c>
      <c r="F1685" s="223" t="s">
        <v>13021</v>
      </c>
      <c r="G1685" s="223" t="s">
        <v>13022</v>
      </c>
      <c r="H1685" s="223" t="s">
        <v>386</v>
      </c>
      <c r="I1685" s="258" t="s">
        <v>446</v>
      </c>
      <c r="J1685" s="186" t="s">
        <v>385</v>
      </c>
      <c r="K1685" s="223"/>
      <c r="L1685" s="264"/>
      <c r="M1685" s="265"/>
      <c r="N1685" s="223" t="s">
        <v>449</v>
      </c>
      <c r="O1685" s="223" t="s">
        <v>3419</v>
      </c>
      <c r="P1685" s="260">
        <v>2011</v>
      </c>
      <c r="Q1685" s="260">
        <v>2018</v>
      </c>
      <c r="R1685" s="223" t="s">
        <v>3412</v>
      </c>
      <c r="S1685" s="223" t="s">
        <v>78</v>
      </c>
      <c r="T1685" s="223" t="s">
        <v>451</v>
      </c>
      <c r="U1685" s="261">
        <v>99</v>
      </c>
      <c r="V1685" s="86" t="s">
        <v>452</v>
      </c>
      <c r="W1685" s="223" t="s">
        <v>775</v>
      </c>
      <c r="X1685" s="225" t="s">
        <v>13023</v>
      </c>
      <c r="Y1685" s="262">
        <v>36500</v>
      </c>
      <c r="Z1685" s="226"/>
      <c r="AA1685" s="241">
        <f t="shared" si="13"/>
        <v>0</v>
      </c>
      <c r="AB1685" s="237" t="s">
        <v>13024</v>
      </c>
    </row>
    <row r="1686" spans="1:28" ht="15" customHeight="1">
      <c r="A1686" s="109">
        <v>1677</v>
      </c>
      <c r="B1686" s="222" t="str">
        <f t="shared" si="12"/>
        <v>Klik Disini</v>
      </c>
      <c r="C1686" s="223" t="s">
        <v>13025</v>
      </c>
      <c r="D1686" s="223"/>
      <c r="E1686" s="223" t="s">
        <v>11959</v>
      </c>
      <c r="F1686" s="223" t="s">
        <v>13026</v>
      </c>
      <c r="G1686" s="223" t="s">
        <v>13027</v>
      </c>
      <c r="H1686" s="223" t="s">
        <v>561</v>
      </c>
      <c r="I1686" s="258" t="s">
        <v>446</v>
      </c>
      <c r="J1686" s="186" t="s">
        <v>337</v>
      </c>
      <c r="K1686" s="223"/>
      <c r="L1686" s="264"/>
      <c r="M1686" s="265"/>
      <c r="N1686" s="223" t="s">
        <v>449</v>
      </c>
      <c r="O1686" s="223" t="s">
        <v>3419</v>
      </c>
      <c r="P1686" s="260">
        <v>2010</v>
      </c>
      <c r="Q1686" s="260">
        <v>2018</v>
      </c>
      <c r="R1686" s="223" t="s">
        <v>3412</v>
      </c>
      <c r="S1686" s="223" t="s">
        <v>78</v>
      </c>
      <c r="T1686" s="223" t="s">
        <v>451</v>
      </c>
      <c r="U1686" s="261">
        <v>200</v>
      </c>
      <c r="V1686" s="86" t="s">
        <v>452</v>
      </c>
      <c r="W1686" s="223" t="s">
        <v>1794</v>
      </c>
      <c r="X1686" s="225" t="s">
        <v>13028</v>
      </c>
      <c r="Y1686" s="262">
        <v>69000</v>
      </c>
      <c r="Z1686" s="226"/>
      <c r="AA1686" s="241">
        <f t="shared" si="13"/>
        <v>0</v>
      </c>
      <c r="AB1686" s="237" t="s">
        <v>13029</v>
      </c>
    </row>
    <row r="1687" spans="1:28" ht="15" customHeight="1">
      <c r="A1687" s="109">
        <v>1678</v>
      </c>
      <c r="B1687" s="222" t="str">
        <f t="shared" si="12"/>
        <v>Klik Disini</v>
      </c>
      <c r="C1687" s="223" t="s">
        <v>13030</v>
      </c>
      <c r="D1687" s="223"/>
      <c r="E1687" s="223" t="s">
        <v>13031</v>
      </c>
      <c r="F1687" s="223" t="s">
        <v>13032</v>
      </c>
      <c r="G1687" s="223" t="s">
        <v>13033</v>
      </c>
      <c r="H1687" s="223" t="s">
        <v>3642</v>
      </c>
      <c r="I1687" s="258" t="s">
        <v>592</v>
      </c>
      <c r="J1687" s="186" t="s">
        <v>322</v>
      </c>
      <c r="K1687" s="223"/>
      <c r="L1687" s="264"/>
      <c r="M1687" s="265"/>
      <c r="N1687" s="223"/>
      <c r="O1687" s="223"/>
      <c r="P1687" s="260">
        <v>2015</v>
      </c>
      <c r="Q1687" s="260">
        <v>2018</v>
      </c>
      <c r="R1687" s="223" t="s">
        <v>3643</v>
      </c>
      <c r="S1687" s="223" t="s">
        <v>78</v>
      </c>
      <c r="T1687" s="223"/>
      <c r="U1687" s="261">
        <v>144</v>
      </c>
      <c r="V1687" s="86" t="s">
        <v>452</v>
      </c>
      <c r="W1687" s="223" t="s">
        <v>6914</v>
      </c>
      <c r="X1687" s="225" t="s">
        <v>13034</v>
      </c>
      <c r="Y1687" s="262">
        <v>83000</v>
      </c>
      <c r="Z1687" s="226"/>
      <c r="AA1687" s="241">
        <f t="shared" si="13"/>
        <v>0</v>
      </c>
      <c r="AB1687" s="237" t="s">
        <v>13035</v>
      </c>
    </row>
    <row r="1688" spans="1:28" ht="15" customHeight="1">
      <c r="A1688" s="109">
        <v>1679</v>
      </c>
      <c r="B1688" s="222" t="str">
        <f t="shared" si="12"/>
        <v>Klik Disini</v>
      </c>
      <c r="C1688" s="223" t="s">
        <v>13036</v>
      </c>
      <c r="D1688" s="223"/>
      <c r="E1688" s="223" t="s">
        <v>4885</v>
      </c>
      <c r="F1688" s="223" t="s">
        <v>13037</v>
      </c>
      <c r="G1688" s="223" t="s">
        <v>13038</v>
      </c>
      <c r="H1688" s="223" t="s">
        <v>3912</v>
      </c>
      <c r="I1688" s="258" t="s">
        <v>446</v>
      </c>
      <c r="J1688" s="186" t="s">
        <v>367</v>
      </c>
      <c r="K1688" s="264"/>
      <c r="L1688" s="264"/>
      <c r="M1688" s="259"/>
      <c r="N1688" s="223" t="s">
        <v>449</v>
      </c>
      <c r="O1688" s="223" t="s">
        <v>3419</v>
      </c>
      <c r="P1688" s="260">
        <v>2008</v>
      </c>
      <c r="Q1688" s="260">
        <v>2018</v>
      </c>
      <c r="R1688" s="223" t="s">
        <v>3412</v>
      </c>
      <c r="S1688" s="223" t="s">
        <v>78</v>
      </c>
      <c r="T1688" s="223" t="s">
        <v>451</v>
      </c>
      <c r="U1688" s="261">
        <v>160</v>
      </c>
      <c r="V1688" s="86" t="s">
        <v>452</v>
      </c>
      <c r="W1688" s="223" t="s">
        <v>722</v>
      </c>
      <c r="X1688" s="225" t="s">
        <v>13039</v>
      </c>
      <c r="Y1688" s="262">
        <v>62000</v>
      </c>
      <c r="Z1688" s="226"/>
      <c r="AA1688" s="241">
        <f t="shared" si="13"/>
        <v>0</v>
      </c>
      <c r="AB1688" s="237" t="s">
        <v>13040</v>
      </c>
    </row>
    <row r="1689" spans="1:28" ht="15" customHeight="1">
      <c r="A1689" s="109">
        <v>1680</v>
      </c>
      <c r="B1689" s="222" t="str">
        <f t="shared" si="12"/>
        <v>Klik Disini</v>
      </c>
      <c r="C1689" s="223" t="s">
        <v>13041</v>
      </c>
      <c r="D1689" s="223"/>
      <c r="E1689" s="223" t="s">
        <v>13042</v>
      </c>
      <c r="F1689" s="223" t="s">
        <v>13043</v>
      </c>
      <c r="G1689" s="223" t="s">
        <v>13044</v>
      </c>
      <c r="H1689" s="223" t="s">
        <v>3912</v>
      </c>
      <c r="I1689" s="258" t="s">
        <v>446</v>
      </c>
      <c r="J1689" s="186" t="s">
        <v>367</v>
      </c>
      <c r="K1689" s="223"/>
      <c r="L1689" s="264"/>
      <c r="M1689" s="265"/>
      <c r="N1689" s="223" t="s">
        <v>449</v>
      </c>
      <c r="O1689" s="223" t="s">
        <v>3419</v>
      </c>
      <c r="P1689" s="260">
        <v>2005</v>
      </c>
      <c r="Q1689" s="260">
        <v>2018</v>
      </c>
      <c r="R1689" s="223" t="s">
        <v>3412</v>
      </c>
      <c r="S1689" s="223" t="s">
        <v>78</v>
      </c>
      <c r="T1689" s="223" t="s">
        <v>451</v>
      </c>
      <c r="U1689" s="261">
        <v>160</v>
      </c>
      <c r="V1689" s="86" t="s">
        <v>452</v>
      </c>
      <c r="W1689" s="223" t="s">
        <v>3894</v>
      </c>
      <c r="X1689" s="225" t="s">
        <v>13045</v>
      </c>
      <c r="Y1689" s="262">
        <v>67500</v>
      </c>
      <c r="Z1689" s="226"/>
      <c r="AA1689" s="241">
        <f t="shared" si="13"/>
        <v>0</v>
      </c>
      <c r="AB1689" s="237" t="s">
        <v>13046</v>
      </c>
    </row>
    <row r="1690" spans="1:28" ht="15" customHeight="1">
      <c r="A1690" s="109">
        <v>1681</v>
      </c>
      <c r="B1690" s="222" t="str">
        <f t="shared" si="12"/>
        <v>Klik Disini</v>
      </c>
      <c r="C1690" s="223" t="s">
        <v>13047</v>
      </c>
      <c r="D1690" s="223"/>
      <c r="E1690" s="223" t="s">
        <v>9594</v>
      </c>
      <c r="F1690" s="223" t="s">
        <v>13048</v>
      </c>
      <c r="G1690" s="223" t="s">
        <v>13049</v>
      </c>
      <c r="H1690" s="223" t="s">
        <v>3912</v>
      </c>
      <c r="I1690" s="258" t="s">
        <v>446</v>
      </c>
      <c r="J1690" s="186" t="s">
        <v>367</v>
      </c>
      <c r="K1690" s="223"/>
      <c r="L1690" s="264"/>
      <c r="M1690" s="265"/>
      <c r="N1690" s="223" t="s">
        <v>449</v>
      </c>
      <c r="O1690" s="223" t="s">
        <v>3419</v>
      </c>
      <c r="P1690" s="260">
        <v>2009</v>
      </c>
      <c r="Q1690" s="260">
        <v>2018</v>
      </c>
      <c r="R1690" s="223" t="s">
        <v>3412</v>
      </c>
      <c r="S1690" s="223" t="s">
        <v>78</v>
      </c>
      <c r="T1690" s="223" t="s">
        <v>451</v>
      </c>
      <c r="U1690" s="261">
        <v>64</v>
      </c>
      <c r="V1690" s="86" t="s">
        <v>452</v>
      </c>
      <c r="W1690" s="223" t="s">
        <v>736</v>
      </c>
      <c r="X1690" s="225" t="s">
        <v>13050</v>
      </c>
      <c r="Y1690" s="262">
        <v>39500</v>
      </c>
      <c r="Z1690" s="226"/>
      <c r="AA1690" s="241">
        <f t="shared" si="13"/>
        <v>0</v>
      </c>
      <c r="AB1690" s="237" t="s">
        <v>13051</v>
      </c>
    </row>
    <row r="1691" spans="1:28" ht="15" customHeight="1">
      <c r="A1691" s="109">
        <v>1682</v>
      </c>
      <c r="B1691" s="222" t="str">
        <f t="shared" si="12"/>
        <v>Klik Disini</v>
      </c>
      <c r="C1691" s="223" t="s">
        <v>13052</v>
      </c>
      <c r="D1691" s="223"/>
      <c r="E1691" s="223" t="s">
        <v>3529</v>
      </c>
      <c r="F1691" s="223" t="s">
        <v>13053</v>
      </c>
      <c r="G1691" s="223" t="s">
        <v>13054</v>
      </c>
      <c r="H1691" s="223" t="s">
        <v>3473</v>
      </c>
      <c r="I1691" s="258" t="s">
        <v>446</v>
      </c>
      <c r="J1691" s="186" t="s">
        <v>345</v>
      </c>
      <c r="K1691" s="223"/>
      <c r="L1691" s="264"/>
      <c r="M1691" s="265"/>
      <c r="N1691" s="223"/>
      <c r="O1691" s="223"/>
      <c r="P1691" s="260">
        <v>2010</v>
      </c>
      <c r="Q1691" s="260">
        <v>2018</v>
      </c>
      <c r="R1691" s="223" t="s">
        <v>3412</v>
      </c>
      <c r="S1691" s="223" t="s">
        <v>78</v>
      </c>
      <c r="T1691" s="223"/>
      <c r="U1691" s="261">
        <v>194</v>
      </c>
      <c r="V1691" s="86" t="s">
        <v>452</v>
      </c>
      <c r="W1691" s="223" t="s">
        <v>9004</v>
      </c>
      <c r="X1691" s="225" t="s">
        <v>13055</v>
      </c>
      <c r="Y1691" s="262">
        <v>63000</v>
      </c>
      <c r="Z1691" s="226"/>
      <c r="AA1691" s="241">
        <f t="shared" si="13"/>
        <v>0</v>
      </c>
      <c r="AB1691" s="237" t="s">
        <v>13056</v>
      </c>
    </row>
    <row r="1692" spans="1:28" ht="15" customHeight="1">
      <c r="A1692" s="109">
        <v>1683</v>
      </c>
      <c r="B1692" s="222" t="str">
        <f t="shared" si="12"/>
        <v>Klik Disini</v>
      </c>
      <c r="C1692" s="223" t="s">
        <v>13057</v>
      </c>
      <c r="D1692" s="223"/>
      <c r="E1692" s="223" t="s">
        <v>4319</v>
      </c>
      <c r="F1692" s="223" t="s">
        <v>13058</v>
      </c>
      <c r="G1692" s="223" t="s">
        <v>13059</v>
      </c>
      <c r="H1692" s="223" t="s">
        <v>3912</v>
      </c>
      <c r="I1692" s="258" t="s">
        <v>446</v>
      </c>
      <c r="J1692" s="186" t="s">
        <v>367</v>
      </c>
      <c r="K1692" s="223"/>
      <c r="L1692" s="264"/>
      <c r="M1692" s="265"/>
      <c r="N1692" s="223" t="s">
        <v>449</v>
      </c>
      <c r="O1692" s="223" t="s">
        <v>3419</v>
      </c>
      <c r="P1692" s="260">
        <v>2013</v>
      </c>
      <c r="Q1692" s="260">
        <v>2018</v>
      </c>
      <c r="R1692" s="223" t="s">
        <v>3412</v>
      </c>
      <c r="S1692" s="223" t="s">
        <v>78</v>
      </c>
      <c r="T1692" s="223" t="s">
        <v>451</v>
      </c>
      <c r="U1692" s="261">
        <v>136</v>
      </c>
      <c r="V1692" s="86" t="s">
        <v>452</v>
      </c>
      <c r="W1692" s="223" t="s">
        <v>1626</v>
      </c>
      <c r="X1692" s="225" t="s">
        <v>13060</v>
      </c>
      <c r="Y1692" s="262">
        <v>117000</v>
      </c>
      <c r="Z1692" s="226"/>
      <c r="AA1692" s="241">
        <f t="shared" si="13"/>
        <v>0</v>
      </c>
      <c r="AB1692" s="237" t="s">
        <v>13061</v>
      </c>
    </row>
    <row r="1693" spans="1:28" ht="15" customHeight="1">
      <c r="A1693" s="109">
        <v>1684</v>
      </c>
      <c r="B1693" s="222" t="str">
        <f t="shared" si="12"/>
        <v>Klik Disini</v>
      </c>
      <c r="C1693" s="223" t="s">
        <v>13062</v>
      </c>
      <c r="D1693" s="223"/>
      <c r="E1693" s="223" t="s">
        <v>13063</v>
      </c>
      <c r="F1693" s="223" t="s">
        <v>13064</v>
      </c>
      <c r="G1693" s="223" t="s">
        <v>13065</v>
      </c>
      <c r="H1693" s="223" t="s">
        <v>3912</v>
      </c>
      <c r="I1693" s="258" t="s">
        <v>446</v>
      </c>
      <c r="J1693" s="186" t="s">
        <v>367</v>
      </c>
      <c r="K1693" s="223"/>
      <c r="L1693" s="264"/>
      <c r="M1693" s="265"/>
      <c r="N1693" s="223" t="s">
        <v>449</v>
      </c>
      <c r="O1693" s="223" t="s">
        <v>3419</v>
      </c>
      <c r="P1693" s="260">
        <v>2006</v>
      </c>
      <c r="Q1693" s="260">
        <v>2018</v>
      </c>
      <c r="R1693" s="223" t="s">
        <v>3412</v>
      </c>
      <c r="S1693" s="223" t="s">
        <v>78</v>
      </c>
      <c r="T1693" s="223" t="s">
        <v>451</v>
      </c>
      <c r="U1693" s="261">
        <v>135</v>
      </c>
      <c r="V1693" s="86" t="s">
        <v>452</v>
      </c>
      <c r="W1693" s="223" t="s">
        <v>3962</v>
      </c>
      <c r="X1693" s="225" t="s">
        <v>13066</v>
      </c>
      <c r="Y1693" s="262">
        <v>56000</v>
      </c>
      <c r="Z1693" s="226"/>
      <c r="AA1693" s="241">
        <f t="shared" si="13"/>
        <v>0</v>
      </c>
      <c r="AB1693" s="237" t="s">
        <v>13067</v>
      </c>
    </row>
    <row r="1694" spans="1:28" ht="15" customHeight="1">
      <c r="A1694" s="109">
        <v>1685</v>
      </c>
      <c r="B1694" s="222" t="str">
        <f t="shared" si="12"/>
        <v>Klik Disini</v>
      </c>
      <c r="C1694" s="223" t="s">
        <v>13068</v>
      </c>
      <c r="D1694" s="223"/>
      <c r="E1694" s="223" t="s">
        <v>3548</v>
      </c>
      <c r="F1694" s="223" t="s">
        <v>13069</v>
      </c>
      <c r="G1694" s="223" t="s">
        <v>13070</v>
      </c>
      <c r="H1694" s="223" t="s">
        <v>3473</v>
      </c>
      <c r="I1694" s="258" t="s">
        <v>446</v>
      </c>
      <c r="J1694" s="186" t="s">
        <v>345</v>
      </c>
      <c r="K1694" s="223"/>
      <c r="L1694" s="264"/>
      <c r="M1694" s="265"/>
      <c r="N1694" s="223" t="s">
        <v>449</v>
      </c>
      <c r="O1694" s="223" t="s">
        <v>3419</v>
      </c>
      <c r="P1694" s="260">
        <v>2004</v>
      </c>
      <c r="Q1694" s="260">
        <v>2018</v>
      </c>
      <c r="R1694" s="223" t="s">
        <v>3412</v>
      </c>
      <c r="S1694" s="223" t="s">
        <v>78</v>
      </c>
      <c r="T1694" s="223" t="s">
        <v>451</v>
      </c>
      <c r="U1694" s="261">
        <v>194</v>
      </c>
      <c r="V1694" s="86" t="s">
        <v>452</v>
      </c>
      <c r="W1694" s="223" t="s">
        <v>3460</v>
      </c>
      <c r="X1694" s="225" t="s">
        <v>13071</v>
      </c>
      <c r="Y1694" s="262">
        <v>84000</v>
      </c>
      <c r="Z1694" s="226"/>
      <c r="AA1694" s="241">
        <f t="shared" si="13"/>
        <v>0</v>
      </c>
      <c r="AB1694" s="237" t="s">
        <v>13072</v>
      </c>
    </row>
    <row r="1695" spans="1:28" ht="15" customHeight="1">
      <c r="A1695" s="109">
        <v>1686</v>
      </c>
      <c r="B1695" s="222" t="str">
        <f t="shared" si="12"/>
        <v>Klik Disini</v>
      </c>
      <c r="C1695" s="223" t="s">
        <v>13073</v>
      </c>
      <c r="D1695" s="223"/>
      <c r="E1695" s="223" t="s">
        <v>13074</v>
      </c>
      <c r="F1695" s="223" t="s">
        <v>13075</v>
      </c>
      <c r="G1695" s="223" t="s">
        <v>13076</v>
      </c>
      <c r="H1695" s="223" t="s">
        <v>3912</v>
      </c>
      <c r="I1695" s="258" t="s">
        <v>446</v>
      </c>
      <c r="J1695" s="186" t="s">
        <v>367</v>
      </c>
      <c r="K1695" s="223"/>
      <c r="L1695" s="264"/>
      <c r="M1695" s="265"/>
      <c r="N1695" s="223" t="s">
        <v>449</v>
      </c>
      <c r="O1695" s="223" t="s">
        <v>3419</v>
      </c>
      <c r="P1695" s="260">
        <v>2017</v>
      </c>
      <c r="Q1695" s="260">
        <v>2018</v>
      </c>
      <c r="R1695" s="223" t="s">
        <v>3412</v>
      </c>
      <c r="S1695" s="223" t="s">
        <v>78</v>
      </c>
      <c r="T1695" s="223" t="s">
        <v>451</v>
      </c>
      <c r="U1695" s="261">
        <v>336</v>
      </c>
      <c r="V1695" s="86" t="s">
        <v>452</v>
      </c>
      <c r="W1695" s="223" t="s">
        <v>884</v>
      </c>
      <c r="X1695" s="225" t="s">
        <v>13077</v>
      </c>
      <c r="Y1695" s="262">
        <v>78500</v>
      </c>
      <c r="Z1695" s="226"/>
      <c r="AA1695" s="241">
        <f t="shared" si="13"/>
        <v>0</v>
      </c>
      <c r="AB1695" s="237" t="s">
        <v>13078</v>
      </c>
    </row>
    <row r="1696" spans="1:28" ht="15" customHeight="1">
      <c r="A1696" s="109">
        <v>1687</v>
      </c>
      <c r="B1696" s="222" t="str">
        <f t="shared" si="12"/>
        <v>Klik Disini</v>
      </c>
      <c r="C1696" s="223" t="s">
        <v>13079</v>
      </c>
      <c r="D1696" s="223"/>
      <c r="E1696" s="223" t="s">
        <v>13080</v>
      </c>
      <c r="F1696" s="223" t="s">
        <v>13081</v>
      </c>
      <c r="G1696" s="223" t="s">
        <v>13082</v>
      </c>
      <c r="H1696" s="223" t="s">
        <v>3473</v>
      </c>
      <c r="I1696" s="258" t="s">
        <v>446</v>
      </c>
      <c r="J1696" s="186" t="s">
        <v>345</v>
      </c>
      <c r="K1696" s="223"/>
      <c r="L1696" s="264"/>
      <c r="M1696" s="265"/>
      <c r="N1696" s="223" t="s">
        <v>449</v>
      </c>
      <c r="O1696" s="223" t="s">
        <v>3419</v>
      </c>
      <c r="P1696" s="260">
        <v>2003</v>
      </c>
      <c r="Q1696" s="260">
        <v>2018</v>
      </c>
      <c r="R1696" s="223" t="s">
        <v>3412</v>
      </c>
      <c r="S1696" s="223" t="s">
        <v>78</v>
      </c>
      <c r="T1696" s="223" t="s">
        <v>451</v>
      </c>
      <c r="U1696" s="261">
        <v>306</v>
      </c>
      <c r="V1696" s="86" t="s">
        <v>452</v>
      </c>
      <c r="W1696" s="223" t="s">
        <v>1076</v>
      </c>
      <c r="X1696" s="225" t="s">
        <v>13083</v>
      </c>
      <c r="Y1696" s="262">
        <v>101000</v>
      </c>
      <c r="Z1696" s="226"/>
      <c r="AA1696" s="241">
        <f t="shared" si="13"/>
        <v>0</v>
      </c>
      <c r="AB1696" s="237" t="s">
        <v>13084</v>
      </c>
    </row>
    <row r="1697" spans="1:28" ht="15" customHeight="1">
      <c r="A1697" s="109">
        <v>1688</v>
      </c>
      <c r="B1697" s="222" t="str">
        <f t="shared" si="12"/>
        <v>Klik Disini</v>
      </c>
      <c r="C1697" s="223" t="s">
        <v>13085</v>
      </c>
      <c r="D1697" s="223"/>
      <c r="E1697" s="223" t="s">
        <v>9223</v>
      </c>
      <c r="F1697" s="223" t="s">
        <v>13086</v>
      </c>
      <c r="G1697" s="223" t="s">
        <v>13087</v>
      </c>
      <c r="H1697" s="223" t="s">
        <v>3912</v>
      </c>
      <c r="I1697" s="258" t="s">
        <v>446</v>
      </c>
      <c r="J1697" s="186" t="s">
        <v>367</v>
      </c>
      <c r="K1697" s="223"/>
      <c r="L1697" s="264"/>
      <c r="M1697" s="265"/>
      <c r="N1697" s="223" t="s">
        <v>449</v>
      </c>
      <c r="O1697" s="223" t="s">
        <v>3419</v>
      </c>
      <c r="P1697" s="260">
        <v>2007</v>
      </c>
      <c r="Q1697" s="260">
        <v>2018</v>
      </c>
      <c r="R1697" s="223" t="s">
        <v>3412</v>
      </c>
      <c r="S1697" s="223" t="s">
        <v>78</v>
      </c>
      <c r="T1697" s="223" t="s">
        <v>451</v>
      </c>
      <c r="U1697" s="261">
        <v>95</v>
      </c>
      <c r="V1697" s="86" t="s">
        <v>452</v>
      </c>
      <c r="W1697" s="223" t="s">
        <v>1820</v>
      </c>
      <c r="X1697" s="225" t="s">
        <v>13088</v>
      </c>
      <c r="Y1697" s="262">
        <v>48000</v>
      </c>
      <c r="Z1697" s="226"/>
      <c r="AA1697" s="241">
        <f t="shared" si="13"/>
        <v>0</v>
      </c>
      <c r="AB1697" s="237" t="s">
        <v>13089</v>
      </c>
    </row>
    <row r="1698" spans="1:28" ht="15" customHeight="1">
      <c r="A1698" s="109">
        <v>1689</v>
      </c>
      <c r="B1698" s="222" t="str">
        <f t="shared" si="12"/>
        <v>Klik Disini</v>
      </c>
      <c r="C1698" s="223" t="s">
        <v>13090</v>
      </c>
      <c r="D1698" s="223"/>
      <c r="E1698" s="223" t="s">
        <v>9313</v>
      </c>
      <c r="F1698" s="223" t="s">
        <v>13091</v>
      </c>
      <c r="G1698" s="223" t="s">
        <v>13092</v>
      </c>
      <c r="H1698" s="223" t="s">
        <v>3473</v>
      </c>
      <c r="I1698" s="258" t="s">
        <v>446</v>
      </c>
      <c r="J1698" s="186" t="s">
        <v>351</v>
      </c>
      <c r="K1698" s="223"/>
      <c r="L1698" s="264"/>
      <c r="M1698" s="265"/>
      <c r="N1698" s="223" t="s">
        <v>449</v>
      </c>
      <c r="O1698" s="223" t="s">
        <v>3419</v>
      </c>
      <c r="P1698" s="260">
        <v>2010</v>
      </c>
      <c r="Q1698" s="260">
        <v>2018</v>
      </c>
      <c r="R1698" s="223" t="s">
        <v>3412</v>
      </c>
      <c r="S1698" s="223" t="s">
        <v>78</v>
      </c>
      <c r="T1698" s="223" t="s">
        <v>451</v>
      </c>
      <c r="U1698" s="261">
        <v>208</v>
      </c>
      <c r="V1698" s="86" t="s">
        <v>452</v>
      </c>
      <c r="W1698" s="223" t="s">
        <v>6636</v>
      </c>
      <c r="X1698" s="225" t="s">
        <v>13093</v>
      </c>
      <c r="Y1698" s="262">
        <v>64500</v>
      </c>
      <c r="Z1698" s="226"/>
      <c r="AA1698" s="241">
        <f t="shared" si="13"/>
        <v>0</v>
      </c>
      <c r="AB1698" s="237" t="s">
        <v>13094</v>
      </c>
    </row>
    <row r="1699" spans="1:28" ht="15" customHeight="1">
      <c r="A1699" s="109">
        <v>1690</v>
      </c>
      <c r="B1699" s="222" t="str">
        <f t="shared" si="12"/>
        <v>Klik Disini</v>
      </c>
      <c r="C1699" s="223" t="s">
        <v>13095</v>
      </c>
      <c r="D1699" s="223"/>
      <c r="E1699" s="223" t="s">
        <v>5125</v>
      </c>
      <c r="F1699" s="223" t="s">
        <v>13096</v>
      </c>
      <c r="G1699" s="223" t="s">
        <v>13097</v>
      </c>
      <c r="H1699" s="223" t="s">
        <v>841</v>
      </c>
      <c r="I1699" s="258" t="s">
        <v>446</v>
      </c>
      <c r="J1699" s="186" t="s">
        <v>355</v>
      </c>
      <c r="K1699" s="223"/>
      <c r="L1699" s="264"/>
      <c r="M1699" s="265"/>
      <c r="N1699" s="223" t="s">
        <v>449</v>
      </c>
      <c r="O1699" s="223" t="s">
        <v>3419</v>
      </c>
      <c r="P1699" s="260">
        <v>2014</v>
      </c>
      <c r="Q1699" s="260">
        <v>2018</v>
      </c>
      <c r="R1699" s="223" t="s">
        <v>3412</v>
      </c>
      <c r="S1699" s="223" t="s">
        <v>78</v>
      </c>
      <c r="T1699" s="223" t="s">
        <v>451</v>
      </c>
      <c r="U1699" s="261">
        <v>272</v>
      </c>
      <c r="V1699" s="86" t="s">
        <v>452</v>
      </c>
      <c r="W1699" s="223" t="s">
        <v>6764</v>
      </c>
      <c r="X1699" s="225" t="s">
        <v>13098</v>
      </c>
      <c r="Y1699" s="262">
        <v>34000</v>
      </c>
      <c r="Z1699" s="226"/>
      <c r="AA1699" s="241">
        <f t="shared" si="13"/>
        <v>0</v>
      </c>
      <c r="AB1699" s="237" t="s">
        <v>13099</v>
      </c>
    </row>
    <row r="1700" spans="1:28" ht="15" customHeight="1">
      <c r="A1700" s="109">
        <v>1691</v>
      </c>
      <c r="B1700" s="222" t="str">
        <f t="shared" si="12"/>
        <v>Klik Disini</v>
      </c>
      <c r="C1700" s="223" t="s">
        <v>13100</v>
      </c>
      <c r="D1700" s="223"/>
      <c r="E1700" s="223" t="s">
        <v>10119</v>
      </c>
      <c r="F1700" s="223" t="s">
        <v>13101</v>
      </c>
      <c r="G1700" s="223" t="s">
        <v>13102</v>
      </c>
      <c r="H1700" s="223" t="s">
        <v>3912</v>
      </c>
      <c r="I1700" s="258" t="s">
        <v>446</v>
      </c>
      <c r="J1700" s="186" t="s">
        <v>367</v>
      </c>
      <c r="K1700" s="223"/>
      <c r="L1700" s="264"/>
      <c r="M1700" s="265"/>
      <c r="N1700" s="223" t="s">
        <v>449</v>
      </c>
      <c r="O1700" s="223" t="s">
        <v>3419</v>
      </c>
      <c r="P1700" s="260">
        <v>2005</v>
      </c>
      <c r="Q1700" s="260">
        <v>2018</v>
      </c>
      <c r="R1700" s="223" t="s">
        <v>3412</v>
      </c>
      <c r="S1700" s="223" t="s">
        <v>78</v>
      </c>
      <c r="T1700" s="223" t="s">
        <v>451</v>
      </c>
      <c r="U1700" s="261">
        <v>184</v>
      </c>
      <c r="V1700" s="86" t="s">
        <v>452</v>
      </c>
      <c r="W1700" s="223" t="s">
        <v>4453</v>
      </c>
      <c r="X1700" s="225" t="s">
        <v>13103</v>
      </c>
      <c r="Y1700" s="262">
        <v>80000</v>
      </c>
      <c r="Z1700" s="226"/>
      <c r="AA1700" s="241">
        <f t="shared" si="13"/>
        <v>0</v>
      </c>
      <c r="AB1700" s="237" t="s">
        <v>13104</v>
      </c>
    </row>
    <row r="1701" spans="1:28" ht="15" customHeight="1">
      <c r="A1701" s="109">
        <v>1692</v>
      </c>
      <c r="B1701" s="222" t="str">
        <f t="shared" si="12"/>
        <v>Klik Disini</v>
      </c>
      <c r="C1701" s="223" t="s">
        <v>13105</v>
      </c>
      <c r="D1701" s="223"/>
      <c r="E1701" s="223" t="s">
        <v>5125</v>
      </c>
      <c r="F1701" s="223" t="s">
        <v>13106</v>
      </c>
      <c r="G1701" s="223" t="s">
        <v>13107</v>
      </c>
      <c r="H1701" s="223" t="s">
        <v>841</v>
      </c>
      <c r="I1701" s="258" t="s">
        <v>446</v>
      </c>
      <c r="J1701" s="186" t="s">
        <v>373</v>
      </c>
      <c r="K1701" s="223"/>
      <c r="L1701" s="264"/>
      <c r="M1701" s="265"/>
      <c r="N1701" s="223" t="s">
        <v>449</v>
      </c>
      <c r="O1701" s="223" t="s">
        <v>3419</v>
      </c>
      <c r="P1701" s="260">
        <v>2011</v>
      </c>
      <c r="Q1701" s="260">
        <v>2018</v>
      </c>
      <c r="R1701" s="223" t="s">
        <v>3412</v>
      </c>
      <c r="S1701" s="223" t="s">
        <v>78</v>
      </c>
      <c r="T1701" s="223" t="s">
        <v>451</v>
      </c>
      <c r="U1701" s="261">
        <v>112</v>
      </c>
      <c r="V1701" s="86" t="s">
        <v>452</v>
      </c>
      <c r="W1701" s="223" t="s">
        <v>796</v>
      </c>
      <c r="X1701" s="225" t="s">
        <v>13108</v>
      </c>
      <c r="Y1701" s="262">
        <v>49500</v>
      </c>
      <c r="Z1701" s="226"/>
      <c r="AA1701" s="241">
        <f t="shared" si="13"/>
        <v>0</v>
      </c>
      <c r="AB1701" s="237" t="s">
        <v>13109</v>
      </c>
    </row>
    <row r="1702" spans="1:28" ht="15" customHeight="1">
      <c r="A1702" s="109">
        <v>1693</v>
      </c>
      <c r="B1702" s="222" t="str">
        <f t="shared" si="12"/>
        <v>Klik Disini</v>
      </c>
      <c r="C1702" s="223" t="s">
        <v>13110</v>
      </c>
      <c r="D1702" s="223"/>
      <c r="E1702" s="223" t="s">
        <v>8296</v>
      </c>
      <c r="F1702" s="223" t="s">
        <v>13111</v>
      </c>
      <c r="G1702" s="223" t="s">
        <v>13112</v>
      </c>
      <c r="H1702" s="223" t="s">
        <v>3473</v>
      </c>
      <c r="I1702" s="258" t="s">
        <v>446</v>
      </c>
      <c r="J1702" s="186" t="s">
        <v>345</v>
      </c>
      <c r="K1702" s="223"/>
      <c r="L1702" s="264"/>
      <c r="M1702" s="265"/>
      <c r="N1702" s="223" t="s">
        <v>449</v>
      </c>
      <c r="O1702" s="223" t="s">
        <v>3419</v>
      </c>
      <c r="P1702" s="260">
        <v>2004</v>
      </c>
      <c r="Q1702" s="260">
        <v>2018</v>
      </c>
      <c r="R1702" s="223" t="s">
        <v>3412</v>
      </c>
      <c r="S1702" s="223" t="s">
        <v>78</v>
      </c>
      <c r="T1702" s="223" t="s">
        <v>451</v>
      </c>
      <c r="U1702" s="261">
        <v>137</v>
      </c>
      <c r="V1702" s="86" t="s">
        <v>452</v>
      </c>
      <c r="W1702" s="223" t="s">
        <v>8833</v>
      </c>
      <c r="X1702" s="225" t="s">
        <v>13113</v>
      </c>
      <c r="Y1702" s="262">
        <v>55000</v>
      </c>
      <c r="Z1702" s="226"/>
      <c r="AA1702" s="241">
        <f t="shared" si="13"/>
        <v>0</v>
      </c>
      <c r="AB1702" s="237" t="s">
        <v>13114</v>
      </c>
    </row>
    <row r="1703" spans="1:28" ht="15" customHeight="1">
      <c r="A1703" s="109">
        <v>1694</v>
      </c>
      <c r="B1703" s="222" t="str">
        <f t="shared" si="12"/>
        <v>Klik Disini</v>
      </c>
      <c r="C1703" s="223" t="s">
        <v>13115</v>
      </c>
      <c r="D1703" s="223"/>
      <c r="E1703" s="223" t="s">
        <v>5125</v>
      </c>
      <c r="F1703" s="223" t="s">
        <v>13116</v>
      </c>
      <c r="G1703" s="223" t="s">
        <v>13117</v>
      </c>
      <c r="H1703" s="223" t="s">
        <v>841</v>
      </c>
      <c r="I1703" s="258" t="s">
        <v>446</v>
      </c>
      <c r="J1703" s="186" t="s">
        <v>355</v>
      </c>
      <c r="K1703" s="223"/>
      <c r="L1703" s="264"/>
      <c r="M1703" s="265"/>
      <c r="N1703" s="223" t="s">
        <v>449</v>
      </c>
      <c r="O1703" s="223" t="s">
        <v>3419</v>
      </c>
      <c r="P1703" s="260">
        <v>2012</v>
      </c>
      <c r="Q1703" s="260">
        <v>2018</v>
      </c>
      <c r="R1703" s="223" t="s">
        <v>3412</v>
      </c>
      <c r="S1703" s="223" t="s">
        <v>78</v>
      </c>
      <c r="T1703" s="223" t="s">
        <v>451</v>
      </c>
      <c r="U1703" s="261">
        <v>128</v>
      </c>
      <c r="V1703" s="86" t="s">
        <v>452</v>
      </c>
      <c r="W1703" s="223" t="s">
        <v>10293</v>
      </c>
      <c r="X1703" s="225" t="s">
        <v>13118</v>
      </c>
      <c r="Y1703" s="262">
        <v>45500</v>
      </c>
      <c r="Z1703" s="226"/>
      <c r="AA1703" s="241">
        <f t="shared" si="13"/>
        <v>0</v>
      </c>
      <c r="AB1703" s="237" t="s">
        <v>13119</v>
      </c>
    </row>
    <row r="1704" spans="1:28" ht="15" customHeight="1">
      <c r="A1704" s="109">
        <v>1695</v>
      </c>
      <c r="B1704" s="222" t="str">
        <f t="shared" si="12"/>
        <v>Klik Disini</v>
      </c>
      <c r="C1704" s="223" t="s">
        <v>13120</v>
      </c>
      <c r="D1704" s="223"/>
      <c r="E1704" s="223" t="s">
        <v>13121</v>
      </c>
      <c r="F1704" s="223" t="s">
        <v>13122</v>
      </c>
      <c r="G1704" s="223" t="s">
        <v>13123</v>
      </c>
      <c r="H1704" s="223" t="s">
        <v>3912</v>
      </c>
      <c r="I1704" s="258" t="s">
        <v>446</v>
      </c>
      <c r="J1704" s="186" t="s">
        <v>367</v>
      </c>
      <c r="K1704" s="223"/>
      <c r="L1704" s="264"/>
      <c r="M1704" s="265"/>
      <c r="N1704" s="223" t="s">
        <v>449</v>
      </c>
      <c r="O1704" s="223" t="s">
        <v>3419</v>
      </c>
      <c r="P1704" s="260">
        <v>2006</v>
      </c>
      <c r="Q1704" s="260">
        <v>2018</v>
      </c>
      <c r="R1704" s="223" t="s">
        <v>3412</v>
      </c>
      <c r="S1704" s="223" t="s">
        <v>78</v>
      </c>
      <c r="T1704" s="223" t="s">
        <v>451</v>
      </c>
      <c r="U1704" s="261">
        <v>160</v>
      </c>
      <c r="V1704" s="86" t="s">
        <v>452</v>
      </c>
      <c r="W1704" s="223" t="s">
        <v>9619</v>
      </c>
      <c r="X1704" s="225" t="s">
        <v>13124</v>
      </c>
      <c r="Y1704" s="262">
        <v>55000</v>
      </c>
      <c r="Z1704" s="226"/>
      <c r="AA1704" s="241">
        <f t="shared" si="13"/>
        <v>0</v>
      </c>
      <c r="AB1704" s="237" t="s">
        <v>13125</v>
      </c>
    </row>
    <row r="1705" spans="1:28" ht="15" customHeight="1">
      <c r="A1705" s="109">
        <v>1696</v>
      </c>
      <c r="B1705" s="222" t="str">
        <f t="shared" si="12"/>
        <v>Klik Disini</v>
      </c>
      <c r="C1705" s="223" t="s">
        <v>13126</v>
      </c>
      <c r="D1705" s="223"/>
      <c r="E1705" s="223" t="s">
        <v>13127</v>
      </c>
      <c r="F1705" s="223" t="s">
        <v>13128</v>
      </c>
      <c r="G1705" s="223" t="s">
        <v>13129</v>
      </c>
      <c r="H1705" s="223" t="s">
        <v>3473</v>
      </c>
      <c r="I1705" s="258" t="s">
        <v>446</v>
      </c>
      <c r="J1705" s="186" t="s">
        <v>345</v>
      </c>
      <c r="K1705" s="223"/>
      <c r="L1705" s="264"/>
      <c r="M1705" s="265"/>
      <c r="N1705" s="223" t="s">
        <v>449</v>
      </c>
      <c r="O1705" s="223" t="s">
        <v>3419</v>
      </c>
      <c r="P1705" s="260">
        <v>2004</v>
      </c>
      <c r="Q1705" s="260">
        <v>2018</v>
      </c>
      <c r="R1705" s="223" t="s">
        <v>3412</v>
      </c>
      <c r="S1705" s="223" t="s">
        <v>78</v>
      </c>
      <c r="T1705" s="223" t="s">
        <v>451</v>
      </c>
      <c r="U1705" s="261">
        <v>116</v>
      </c>
      <c r="V1705" s="86" t="s">
        <v>452</v>
      </c>
      <c r="W1705" s="223" t="s">
        <v>1352</v>
      </c>
      <c r="X1705" s="225" t="s">
        <v>13130</v>
      </c>
      <c r="Y1705" s="262">
        <v>59000</v>
      </c>
      <c r="Z1705" s="226"/>
      <c r="AA1705" s="241">
        <f t="shared" si="13"/>
        <v>0</v>
      </c>
      <c r="AB1705" s="237" t="s">
        <v>13131</v>
      </c>
    </row>
    <row r="1706" spans="1:28" ht="15" customHeight="1">
      <c r="A1706" s="109">
        <v>1697</v>
      </c>
      <c r="B1706" s="222" t="str">
        <f t="shared" si="12"/>
        <v>Klik Disini</v>
      </c>
      <c r="C1706" s="223" t="s">
        <v>13132</v>
      </c>
      <c r="D1706" s="223"/>
      <c r="E1706" s="223" t="s">
        <v>13127</v>
      </c>
      <c r="F1706" s="223" t="s">
        <v>13133</v>
      </c>
      <c r="G1706" s="223" t="s">
        <v>13134</v>
      </c>
      <c r="H1706" s="223" t="s">
        <v>3473</v>
      </c>
      <c r="I1706" s="258" t="s">
        <v>446</v>
      </c>
      <c r="J1706" s="186" t="s">
        <v>345</v>
      </c>
      <c r="K1706" s="223"/>
      <c r="L1706" s="264"/>
      <c r="M1706" s="265"/>
      <c r="N1706" s="223" t="s">
        <v>449</v>
      </c>
      <c r="O1706" s="223" t="s">
        <v>3419</v>
      </c>
      <c r="P1706" s="260">
        <v>2004</v>
      </c>
      <c r="Q1706" s="260">
        <v>2018</v>
      </c>
      <c r="R1706" s="223" t="s">
        <v>3412</v>
      </c>
      <c r="S1706" s="223" t="s">
        <v>78</v>
      </c>
      <c r="T1706" s="223" t="s">
        <v>451</v>
      </c>
      <c r="U1706" s="261">
        <v>113</v>
      </c>
      <c r="V1706" s="86" t="s">
        <v>452</v>
      </c>
      <c r="W1706" s="223" t="s">
        <v>12209</v>
      </c>
      <c r="X1706" s="225" t="s">
        <v>13135</v>
      </c>
      <c r="Y1706" s="262">
        <v>80000</v>
      </c>
      <c r="Z1706" s="226"/>
      <c r="AA1706" s="241">
        <f t="shared" si="13"/>
        <v>0</v>
      </c>
      <c r="AB1706" s="237" t="s">
        <v>13136</v>
      </c>
    </row>
    <row r="1707" spans="1:28" ht="15" customHeight="1">
      <c r="A1707" s="109">
        <v>1698</v>
      </c>
      <c r="B1707" s="222" t="str">
        <f t="shared" si="12"/>
        <v>Klik Disini</v>
      </c>
      <c r="C1707" s="223" t="s">
        <v>13137</v>
      </c>
      <c r="D1707" s="223"/>
      <c r="E1707" s="223" t="s">
        <v>7289</v>
      </c>
      <c r="F1707" s="223" t="s">
        <v>13138</v>
      </c>
      <c r="G1707" s="223" t="s">
        <v>13139</v>
      </c>
      <c r="H1707" s="223" t="s">
        <v>2070</v>
      </c>
      <c r="I1707" s="258" t="s">
        <v>583</v>
      </c>
      <c r="J1707" s="186" t="s">
        <v>263</v>
      </c>
      <c r="K1707" s="223"/>
      <c r="L1707" s="264"/>
      <c r="M1707" s="265"/>
      <c r="N1707" s="223" t="s">
        <v>449</v>
      </c>
      <c r="O1707" s="223" t="s">
        <v>3419</v>
      </c>
      <c r="P1707" s="260">
        <v>2009</v>
      </c>
      <c r="Q1707" s="260">
        <v>2018</v>
      </c>
      <c r="R1707" s="223" t="s">
        <v>6981</v>
      </c>
      <c r="S1707" s="223" t="s">
        <v>78</v>
      </c>
      <c r="T1707" s="223" t="s">
        <v>451</v>
      </c>
      <c r="U1707" s="261">
        <v>25</v>
      </c>
      <c r="V1707" s="86" t="s">
        <v>452</v>
      </c>
      <c r="W1707" s="223" t="s">
        <v>632</v>
      </c>
      <c r="X1707" s="225" t="s">
        <v>13140</v>
      </c>
      <c r="Y1707" s="262">
        <v>41000</v>
      </c>
      <c r="Z1707" s="226"/>
      <c r="AA1707" s="241">
        <f t="shared" si="13"/>
        <v>0</v>
      </c>
      <c r="AB1707" s="237" t="s">
        <v>13141</v>
      </c>
    </row>
    <row r="1708" spans="1:28" ht="15" customHeight="1">
      <c r="A1708" s="109">
        <v>1699</v>
      </c>
      <c r="B1708" s="222" t="str">
        <f t="shared" si="12"/>
        <v>Klik Disini</v>
      </c>
      <c r="C1708" s="223" t="s">
        <v>13142</v>
      </c>
      <c r="D1708" s="223"/>
      <c r="E1708" s="223" t="s">
        <v>13143</v>
      </c>
      <c r="F1708" s="223" t="s">
        <v>13144</v>
      </c>
      <c r="G1708" s="223" t="s">
        <v>13145</v>
      </c>
      <c r="H1708" s="223" t="s">
        <v>3912</v>
      </c>
      <c r="I1708" s="258" t="s">
        <v>446</v>
      </c>
      <c r="J1708" s="186" t="s">
        <v>367</v>
      </c>
      <c r="K1708" s="264"/>
      <c r="L1708" s="264"/>
      <c r="M1708" s="259"/>
      <c r="N1708" s="223" t="s">
        <v>449</v>
      </c>
      <c r="O1708" s="223" t="s">
        <v>3419</v>
      </c>
      <c r="P1708" s="260">
        <v>2005</v>
      </c>
      <c r="Q1708" s="260">
        <v>2018</v>
      </c>
      <c r="R1708" s="223" t="s">
        <v>3412</v>
      </c>
      <c r="S1708" s="223" t="s">
        <v>78</v>
      </c>
      <c r="T1708" s="223" t="s">
        <v>451</v>
      </c>
      <c r="U1708" s="261">
        <v>333</v>
      </c>
      <c r="V1708" s="86" t="s">
        <v>452</v>
      </c>
      <c r="W1708" s="223" t="s">
        <v>1575</v>
      </c>
      <c r="X1708" s="225" t="s">
        <v>13146</v>
      </c>
      <c r="Y1708" s="262">
        <v>120500</v>
      </c>
      <c r="Z1708" s="226"/>
      <c r="AA1708" s="241">
        <f t="shared" si="13"/>
        <v>0</v>
      </c>
      <c r="AB1708" s="237" t="s">
        <v>13147</v>
      </c>
    </row>
    <row r="1709" spans="1:28" ht="15" customHeight="1">
      <c r="A1709" s="109">
        <v>1700</v>
      </c>
      <c r="B1709" s="222" t="str">
        <f t="shared" si="12"/>
        <v>Klik Disini</v>
      </c>
      <c r="C1709" s="223" t="s">
        <v>13148</v>
      </c>
      <c r="D1709" s="223"/>
      <c r="E1709" s="223" t="s">
        <v>5405</v>
      </c>
      <c r="F1709" s="223" t="s">
        <v>13149</v>
      </c>
      <c r="G1709" s="223" t="s">
        <v>13150</v>
      </c>
      <c r="H1709" s="223" t="s">
        <v>384</v>
      </c>
      <c r="I1709" s="258" t="s">
        <v>446</v>
      </c>
      <c r="J1709" s="186" t="s">
        <v>383</v>
      </c>
      <c r="K1709" s="223"/>
      <c r="L1709" s="264"/>
      <c r="M1709" s="265"/>
      <c r="N1709" s="223" t="s">
        <v>449</v>
      </c>
      <c r="O1709" s="223" t="s">
        <v>3419</v>
      </c>
      <c r="P1709" s="260">
        <v>2018</v>
      </c>
      <c r="Q1709" s="260">
        <v>2018</v>
      </c>
      <c r="R1709" s="223" t="s">
        <v>3412</v>
      </c>
      <c r="S1709" s="223" t="s">
        <v>78</v>
      </c>
      <c r="T1709" s="223" t="s">
        <v>451</v>
      </c>
      <c r="U1709" s="261">
        <v>352</v>
      </c>
      <c r="V1709" s="86" t="s">
        <v>452</v>
      </c>
      <c r="W1709" s="223" t="s">
        <v>1529</v>
      </c>
      <c r="X1709" s="225" t="s">
        <v>13151</v>
      </c>
      <c r="Y1709" s="262">
        <v>80000</v>
      </c>
      <c r="Z1709" s="226"/>
      <c r="AA1709" s="241">
        <f t="shared" si="13"/>
        <v>0</v>
      </c>
      <c r="AB1709" s="237" t="s">
        <v>13152</v>
      </c>
    </row>
    <row r="1710" spans="1:28" ht="15" customHeight="1">
      <c r="A1710" s="109">
        <v>1701</v>
      </c>
      <c r="B1710" s="222" t="str">
        <f t="shared" si="12"/>
        <v>Klik Disini</v>
      </c>
      <c r="C1710" s="223" t="s">
        <v>13153</v>
      </c>
      <c r="D1710" s="223"/>
      <c r="E1710" s="223" t="s">
        <v>13143</v>
      </c>
      <c r="F1710" s="223" t="s">
        <v>13154</v>
      </c>
      <c r="G1710" s="223" t="s">
        <v>13155</v>
      </c>
      <c r="H1710" s="223" t="s">
        <v>3912</v>
      </c>
      <c r="I1710" s="258" t="s">
        <v>446</v>
      </c>
      <c r="J1710" s="186" t="s">
        <v>367</v>
      </c>
      <c r="K1710" s="223"/>
      <c r="L1710" s="264"/>
      <c r="M1710" s="265"/>
      <c r="N1710" s="223"/>
      <c r="O1710" s="223"/>
      <c r="P1710" s="260">
        <v>2008</v>
      </c>
      <c r="Q1710" s="260">
        <v>2018</v>
      </c>
      <c r="R1710" s="223" t="s">
        <v>3412</v>
      </c>
      <c r="S1710" s="223" t="s">
        <v>78</v>
      </c>
      <c r="T1710" s="223"/>
      <c r="U1710" s="261">
        <v>192</v>
      </c>
      <c r="V1710" s="86" t="s">
        <v>452</v>
      </c>
      <c r="W1710" s="223" t="s">
        <v>856</v>
      </c>
      <c r="X1710" s="225" t="s">
        <v>13156</v>
      </c>
      <c r="Y1710" s="262">
        <v>62500</v>
      </c>
      <c r="Z1710" s="226"/>
      <c r="AA1710" s="241">
        <f t="shared" si="13"/>
        <v>0</v>
      </c>
      <c r="AB1710" s="237" t="s">
        <v>13157</v>
      </c>
    </row>
    <row r="1711" spans="1:28" ht="15" customHeight="1">
      <c r="A1711" s="109">
        <v>1702</v>
      </c>
      <c r="B1711" s="222" t="str">
        <f t="shared" si="12"/>
        <v>Klik Disini</v>
      </c>
      <c r="C1711" s="223" t="s">
        <v>13158</v>
      </c>
      <c r="D1711" s="223"/>
      <c r="E1711" s="223" t="s">
        <v>9061</v>
      </c>
      <c r="F1711" s="223" t="s">
        <v>13159</v>
      </c>
      <c r="G1711" s="223" t="s">
        <v>13160</v>
      </c>
      <c r="H1711" s="223" t="s">
        <v>3473</v>
      </c>
      <c r="I1711" s="258" t="s">
        <v>446</v>
      </c>
      <c r="J1711" s="186" t="s">
        <v>345</v>
      </c>
      <c r="K1711" s="223"/>
      <c r="L1711" s="264"/>
      <c r="M1711" s="265"/>
      <c r="N1711" s="223" t="s">
        <v>449</v>
      </c>
      <c r="O1711" s="223" t="s">
        <v>3419</v>
      </c>
      <c r="P1711" s="260">
        <v>2011</v>
      </c>
      <c r="Q1711" s="260">
        <v>2018</v>
      </c>
      <c r="R1711" s="223" t="s">
        <v>3412</v>
      </c>
      <c r="S1711" s="223" t="s">
        <v>78</v>
      </c>
      <c r="T1711" s="223" t="s">
        <v>451</v>
      </c>
      <c r="U1711" s="261">
        <v>170</v>
      </c>
      <c r="V1711" s="86" t="s">
        <v>452</v>
      </c>
      <c r="W1711" s="223" t="s">
        <v>6764</v>
      </c>
      <c r="X1711" s="225" t="s">
        <v>13161</v>
      </c>
      <c r="Y1711" s="262">
        <v>55000</v>
      </c>
      <c r="Z1711" s="226"/>
      <c r="AA1711" s="241">
        <f t="shared" si="13"/>
        <v>0</v>
      </c>
      <c r="AB1711" s="237" t="s">
        <v>13162</v>
      </c>
    </row>
    <row r="1712" spans="1:28" ht="15" customHeight="1">
      <c r="A1712" s="109">
        <v>1703</v>
      </c>
      <c r="B1712" s="222" t="str">
        <f t="shared" si="12"/>
        <v>Klik Disini</v>
      </c>
      <c r="C1712" s="223" t="s">
        <v>13163</v>
      </c>
      <c r="D1712" s="223"/>
      <c r="E1712" s="223" t="s">
        <v>3909</v>
      </c>
      <c r="F1712" s="223" t="s">
        <v>13164</v>
      </c>
      <c r="G1712" s="223" t="s">
        <v>13165</v>
      </c>
      <c r="H1712" s="223" t="s">
        <v>3912</v>
      </c>
      <c r="I1712" s="258" t="s">
        <v>446</v>
      </c>
      <c r="J1712" s="186" t="s">
        <v>367</v>
      </c>
      <c r="K1712" s="223"/>
      <c r="L1712" s="264"/>
      <c r="M1712" s="265"/>
      <c r="N1712" s="223" t="s">
        <v>449</v>
      </c>
      <c r="O1712" s="223" t="s">
        <v>3419</v>
      </c>
      <c r="P1712" s="260">
        <v>2014</v>
      </c>
      <c r="Q1712" s="260">
        <v>2018</v>
      </c>
      <c r="R1712" s="223" t="s">
        <v>3412</v>
      </c>
      <c r="S1712" s="223" t="s">
        <v>78</v>
      </c>
      <c r="T1712" s="223" t="s">
        <v>451</v>
      </c>
      <c r="U1712" s="261">
        <v>168</v>
      </c>
      <c r="V1712" s="86" t="s">
        <v>452</v>
      </c>
      <c r="W1712" s="223" t="s">
        <v>1937</v>
      </c>
      <c r="X1712" s="225" t="s">
        <v>13166</v>
      </c>
      <c r="Y1712" s="262">
        <v>42000</v>
      </c>
      <c r="Z1712" s="226"/>
      <c r="AA1712" s="241">
        <f t="shared" si="13"/>
        <v>0</v>
      </c>
      <c r="AB1712" s="237" t="s">
        <v>13167</v>
      </c>
    </row>
    <row r="1713" spans="1:28" ht="15" customHeight="1">
      <c r="A1713" s="109">
        <v>1704</v>
      </c>
      <c r="B1713" s="222" t="str">
        <f t="shared" si="12"/>
        <v>Klik Disini</v>
      </c>
      <c r="C1713" s="223" t="s">
        <v>13168</v>
      </c>
      <c r="D1713" s="223"/>
      <c r="E1713" s="223" t="s">
        <v>7289</v>
      </c>
      <c r="F1713" s="223" t="s">
        <v>13169</v>
      </c>
      <c r="G1713" s="223" t="s">
        <v>13170</v>
      </c>
      <c r="H1713" s="223" t="s">
        <v>2070</v>
      </c>
      <c r="I1713" s="258" t="s">
        <v>583</v>
      </c>
      <c r="J1713" s="186" t="s">
        <v>263</v>
      </c>
      <c r="K1713" s="223"/>
      <c r="L1713" s="264"/>
      <c r="M1713" s="265"/>
      <c r="N1713" s="223" t="s">
        <v>449</v>
      </c>
      <c r="O1713" s="223" t="s">
        <v>3419</v>
      </c>
      <c r="P1713" s="260">
        <v>2009</v>
      </c>
      <c r="Q1713" s="260">
        <v>2018</v>
      </c>
      <c r="R1713" s="223" t="s">
        <v>6981</v>
      </c>
      <c r="S1713" s="223" t="s">
        <v>78</v>
      </c>
      <c r="T1713" s="223" t="s">
        <v>451</v>
      </c>
      <c r="U1713" s="261">
        <v>25</v>
      </c>
      <c r="V1713" s="86" t="s">
        <v>452</v>
      </c>
      <c r="W1713" s="223" t="s">
        <v>4683</v>
      </c>
      <c r="X1713" s="225" t="s">
        <v>13171</v>
      </c>
      <c r="Y1713" s="262">
        <v>41000</v>
      </c>
      <c r="Z1713" s="226"/>
      <c r="AA1713" s="241">
        <f t="shared" si="13"/>
        <v>0</v>
      </c>
      <c r="AB1713" s="237" t="s">
        <v>13172</v>
      </c>
    </row>
    <row r="1714" spans="1:28" ht="15" customHeight="1">
      <c r="A1714" s="109">
        <v>1705</v>
      </c>
      <c r="B1714" s="222" t="str">
        <f t="shared" si="12"/>
        <v>Klik Disini</v>
      </c>
      <c r="C1714" s="223" t="s">
        <v>13173</v>
      </c>
      <c r="D1714" s="223"/>
      <c r="E1714" s="223" t="s">
        <v>13174</v>
      </c>
      <c r="F1714" s="223" t="s">
        <v>13175</v>
      </c>
      <c r="G1714" s="223" t="s">
        <v>13176</v>
      </c>
      <c r="H1714" s="223" t="s">
        <v>3473</v>
      </c>
      <c r="I1714" s="258" t="s">
        <v>446</v>
      </c>
      <c r="J1714" s="186" t="s">
        <v>345</v>
      </c>
      <c r="K1714" s="223"/>
      <c r="L1714" s="264"/>
      <c r="M1714" s="265"/>
      <c r="N1714" s="223" t="s">
        <v>449</v>
      </c>
      <c r="O1714" s="223" t="s">
        <v>3419</v>
      </c>
      <c r="P1714" s="260">
        <v>2009</v>
      </c>
      <c r="Q1714" s="260">
        <v>2018</v>
      </c>
      <c r="R1714" s="223" t="s">
        <v>3412</v>
      </c>
      <c r="S1714" s="223" t="s">
        <v>78</v>
      </c>
      <c r="T1714" s="223" t="s">
        <v>451</v>
      </c>
      <c r="U1714" s="261">
        <v>178</v>
      </c>
      <c r="V1714" s="86" t="s">
        <v>452</v>
      </c>
      <c r="W1714" s="223" t="s">
        <v>991</v>
      </c>
      <c r="X1714" s="225" t="s">
        <v>13177</v>
      </c>
      <c r="Y1714" s="262">
        <v>66000</v>
      </c>
      <c r="Z1714" s="226"/>
      <c r="AA1714" s="241">
        <f t="shared" si="13"/>
        <v>0</v>
      </c>
      <c r="AB1714" s="237" t="s">
        <v>13178</v>
      </c>
    </row>
    <row r="1715" spans="1:28" ht="15" customHeight="1">
      <c r="A1715" s="109">
        <v>1706</v>
      </c>
      <c r="B1715" s="222" t="str">
        <f t="shared" si="12"/>
        <v>Klik Disini</v>
      </c>
      <c r="C1715" s="223" t="s">
        <v>13179</v>
      </c>
      <c r="D1715" s="223"/>
      <c r="E1715" s="223" t="s">
        <v>7289</v>
      </c>
      <c r="F1715" s="223" t="s">
        <v>13180</v>
      </c>
      <c r="G1715" s="223" t="s">
        <v>13181</v>
      </c>
      <c r="H1715" s="223" t="s">
        <v>2070</v>
      </c>
      <c r="I1715" s="258" t="s">
        <v>583</v>
      </c>
      <c r="J1715" s="186" t="s">
        <v>263</v>
      </c>
      <c r="K1715" s="223"/>
      <c r="L1715" s="264"/>
      <c r="M1715" s="265"/>
      <c r="N1715" s="223" t="s">
        <v>449</v>
      </c>
      <c r="O1715" s="223" t="s">
        <v>3419</v>
      </c>
      <c r="P1715" s="260">
        <v>2009</v>
      </c>
      <c r="Q1715" s="260">
        <v>2018</v>
      </c>
      <c r="R1715" s="223" t="s">
        <v>6981</v>
      </c>
      <c r="S1715" s="223" t="s">
        <v>78</v>
      </c>
      <c r="T1715" s="223" t="s">
        <v>451</v>
      </c>
      <c r="U1715" s="261">
        <v>25</v>
      </c>
      <c r="V1715" s="86" t="s">
        <v>452</v>
      </c>
      <c r="W1715" s="223" t="s">
        <v>1945</v>
      </c>
      <c r="X1715" s="225" t="s">
        <v>13182</v>
      </c>
      <c r="Y1715" s="262">
        <v>41000</v>
      </c>
      <c r="Z1715" s="226"/>
      <c r="AA1715" s="241">
        <f t="shared" si="13"/>
        <v>0</v>
      </c>
      <c r="AB1715" s="237" t="s">
        <v>13183</v>
      </c>
    </row>
    <row r="1716" spans="1:28" ht="15" customHeight="1">
      <c r="A1716" s="109">
        <v>1707</v>
      </c>
      <c r="B1716" s="222" t="str">
        <f t="shared" si="12"/>
        <v>Klik Disini</v>
      </c>
      <c r="C1716" s="223" t="s">
        <v>13184</v>
      </c>
      <c r="D1716" s="223"/>
      <c r="E1716" s="223" t="s">
        <v>13143</v>
      </c>
      <c r="F1716" s="223" t="s">
        <v>13185</v>
      </c>
      <c r="G1716" s="223" t="s">
        <v>13186</v>
      </c>
      <c r="H1716" s="223" t="s">
        <v>3912</v>
      </c>
      <c r="I1716" s="258" t="s">
        <v>446</v>
      </c>
      <c r="J1716" s="186" t="s">
        <v>367</v>
      </c>
      <c r="K1716" s="223"/>
      <c r="L1716" s="264"/>
      <c r="M1716" s="265"/>
      <c r="N1716" s="223" t="s">
        <v>449</v>
      </c>
      <c r="O1716" s="223" t="s">
        <v>3419</v>
      </c>
      <c r="P1716" s="260">
        <v>2013</v>
      </c>
      <c r="Q1716" s="260">
        <v>2018</v>
      </c>
      <c r="R1716" s="223" t="s">
        <v>3412</v>
      </c>
      <c r="S1716" s="223" t="s">
        <v>78</v>
      </c>
      <c r="T1716" s="223" t="s">
        <v>451</v>
      </c>
      <c r="U1716" s="261">
        <v>296</v>
      </c>
      <c r="V1716" s="86" t="s">
        <v>452</v>
      </c>
      <c r="W1716" s="223" t="s">
        <v>453</v>
      </c>
      <c r="X1716" s="225" t="s">
        <v>13187</v>
      </c>
      <c r="Y1716" s="262">
        <v>77000</v>
      </c>
      <c r="Z1716" s="226"/>
      <c r="AA1716" s="241">
        <f t="shared" si="13"/>
        <v>0</v>
      </c>
      <c r="AB1716" s="237" t="s">
        <v>13188</v>
      </c>
    </row>
    <row r="1717" spans="1:28" ht="15" customHeight="1">
      <c r="A1717" s="109">
        <v>1708</v>
      </c>
      <c r="B1717" s="222" t="str">
        <f t="shared" si="12"/>
        <v>Klik Disini</v>
      </c>
      <c r="C1717" s="223" t="s">
        <v>13189</v>
      </c>
      <c r="D1717" s="223"/>
      <c r="E1717" s="223" t="s">
        <v>10420</v>
      </c>
      <c r="F1717" s="223" t="s">
        <v>13190</v>
      </c>
      <c r="G1717" s="223" t="s">
        <v>13191</v>
      </c>
      <c r="H1717" s="223" t="s">
        <v>3473</v>
      </c>
      <c r="I1717" s="258" t="s">
        <v>446</v>
      </c>
      <c r="J1717" s="186" t="s">
        <v>345</v>
      </c>
      <c r="K1717" s="223"/>
      <c r="L1717" s="264"/>
      <c r="M1717" s="265"/>
      <c r="N1717" s="223" t="s">
        <v>449</v>
      </c>
      <c r="O1717" s="223" t="s">
        <v>3419</v>
      </c>
      <c r="P1717" s="260">
        <v>2009</v>
      </c>
      <c r="Q1717" s="260">
        <v>2018</v>
      </c>
      <c r="R1717" s="223" t="s">
        <v>3412</v>
      </c>
      <c r="S1717" s="223" t="s">
        <v>78</v>
      </c>
      <c r="T1717" s="223" t="s">
        <v>451</v>
      </c>
      <c r="U1717" s="261">
        <v>220</v>
      </c>
      <c r="V1717" s="86" t="s">
        <v>452</v>
      </c>
      <c r="W1717" s="223" t="s">
        <v>6538</v>
      </c>
      <c r="X1717" s="225" t="s">
        <v>13192</v>
      </c>
      <c r="Y1717" s="262">
        <v>76000</v>
      </c>
      <c r="Z1717" s="226"/>
      <c r="AA1717" s="241">
        <f t="shared" si="13"/>
        <v>0</v>
      </c>
      <c r="AB1717" s="237" t="s">
        <v>13193</v>
      </c>
    </row>
    <row r="1718" spans="1:28" ht="15" customHeight="1">
      <c r="A1718" s="109">
        <v>1709</v>
      </c>
      <c r="B1718" s="222" t="str">
        <f t="shared" si="12"/>
        <v>Klik Disini</v>
      </c>
      <c r="C1718" s="223" t="s">
        <v>13194</v>
      </c>
      <c r="D1718" s="223"/>
      <c r="E1718" s="223" t="s">
        <v>7289</v>
      </c>
      <c r="F1718" s="223" t="s">
        <v>13195</v>
      </c>
      <c r="G1718" s="223" t="s">
        <v>13196</v>
      </c>
      <c r="H1718" s="223" t="s">
        <v>2070</v>
      </c>
      <c r="I1718" s="258" t="s">
        <v>583</v>
      </c>
      <c r="J1718" s="186" t="s">
        <v>263</v>
      </c>
      <c r="K1718" s="223"/>
      <c r="L1718" s="264"/>
      <c r="M1718" s="265"/>
      <c r="N1718" s="223" t="s">
        <v>449</v>
      </c>
      <c r="O1718" s="223" t="s">
        <v>3419</v>
      </c>
      <c r="P1718" s="260">
        <v>2009</v>
      </c>
      <c r="Q1718" s="260">
        <v>2018</v>
      </c>
      <c r="R1718" s="223" t="s">
        <v>6981</v>
      </c>
      <c r="S1718" s="223" t="s">
        <v>78</v>
      </c>
      <c r="T1718" s="223" t="s">
        <v>451</v>
      </c>
      <c r="U1718" s="261">
        <v>25</v>
      </c>
      <c r="V1718" s="86" t="s">
        <v>452</v>
      </c>
      <c r="W1718" s="223" t="s">
        <v>7239</v>
      </c>
      <c r="X1718" s="225" t="s">
        <v>13197</v>
      </c>
      <c r="Y1718" s="262">
        <v>41000</v>
      </c>
      <c r="Z1718" s="226"/>
      <c r="AA1718" s="241">
        <f t="shared" si="13"/>
        <v>0</v>
      </c>
      <c r="AB1718" s="237" t="s">
        <v>13198</v>
      </c>
    </row>
    <row r="1719" spans="1:28" ht="15" customHeight="1">
      <c r="A1719" s="109">
        <v>1710</v>
      </c>
      <c r="B1719" s="222" t="str">
        <f t="shared" si="12"/>
        <v>Klik Disini</v>
      </c>
      <c r="C1719" s="223" t="s">
        <v>13199</v>
      </c>
      <c r="D1719" s="223"/>
      <c r="E1719" s="223" t="s">
        <v>13200</v>
      </c>
      <c r="F1719" s="223" t="s">
        <v>13201</v>
      </c>
      <c r="G1719" s="223" t="s">
        <v>13202</v>
      </c>
      <c r="H1719" s="223" t="s">
        <v>3912</v>
      </c>
      <c r="I1719" s="258" t="s">
        <v>446</v>
      </c>
      <c r="J1719" s="186" t="s">
        <v>367</v>
      </c>
      <c r="K1719" s="223"/>
      <c r="L1719" s="264"/>
      <c r="M1719" s="265"/>
      <c r="N1719" s="223" t="s">
        <v>449</v>
      </c>
      <c r="O1719" s="223" t="s">
        <v>3419</v>
      </c>
      <c r="P1719" s="260">
        <v>2011</v>
      </c>
      <c r="Q1719" s="260">
        <v>2018</v>
      </c>
      <c r="R1719" s="223" t="s">
        <v>3412</v>
      </c>
      <c r="S1719" s="223" t="s">
        <v>78</v>
      </c>
      <c r="T1719" s="223" t="s">
        <v>451</v>
      </c>
      <c r="U1719" s="261">
        <v>360</v>
      </c>
      <c r="V1719" s="86" t="s">
        <v>452</v>
      </c>
      <c r="W1719" s="223" t="s">
        <v>2790</v>
      </c>
      <c r="X1719" s="225" t="s">
        <v>13203</v>
      </c>
      <c r="Y1719" s="262">
        <v>95000</v>
      </c>
      <c r="Z1719" s="226"/>
      <c r="AA1719" s="241">
        <f t="shared" si="13"/>
        <v>0</v>
      </c>
      <c r="AB1719" s="237" t="s">
        <v>13204</v>
      </c>
    </row>
    <row r="1720" spans="1:28" ht="15" customHeight="1">
      <c r="A1720" s="109">
        <v>1711</v>
      </c>
      <c r="B1720" s="222" t="str">
        <f t="shared" si="12"/>
        <v>Klik Disini</v>
      </c>
      <c r="C1720" s="223" t="s">
        <v>13205</v>
      </c>
      <c r="D1720" s="223"/>
      <c r="E1720" s="223" t="s">
        <v>10420</v>
      </c>
      <c r="F1720" s="223" t="s">
        <v>13206</v>
      </c>
      <c r="G1720" s="223" t="s">
        <v>13207</v>
      </c>
      <c r="H1720" s="223" t="s">
        <v>3473</v>
      </c>
      <c r="I1720" s="258" t="s">
        <v>446</v>
      </c>
      <c r="J1720" s="186" t="s">
        <v>345</v>
      </c>
      <c r="K1720" s="223"/>
      <c r="L1720" s="264"/>
      <c r="M1720" s="265"/>
      <c r="N1720" s="223" t="s">
        <v>449</v>
      </c>
      <c r="O1720" s="223" t="s">
        <v>3419</v>
      </c>
      <c r="P1720" s="260">
        <v>2009</v>
      </c>
      <c r="Q1720" s="260">
        <v>2018</v>
      </c>
      <c r="R1720" s="223" t="s">
        <v>3412</v>
      </c>
      <c r="S1720" s="223" t="s">
        <v>78</v>
      </c>
      <c r="T1720" s="223" t="s">
        <v>451</v>
      </c>
      <c r="U1720" s="261">
        <v>222</v>
      </c>
      <c r="V1720" s="86" t="s">
        <v>452</v>
      </c>
      <c r="W1720" s="223" t="s">
        <v>6169</v>
      </c>
      <c r="X1720" s="225" t="s">
        <v>13208</v>
      </c>
      <c r="Y1720" s="262">
        <v>76000</v>
      </c>
      <c r="Z1720" s="226"/>
      <c r="AA1720" s="241">
        <f t="shared" si="13"/>
        <v>0</v>
      </c>
      <c r="AB1720" s="237" t="s">
        <v>13209</v>
      </c>
    </row>
    <row r="1721" spans="1:28" ht="15" customHeight="1">
      <c r="A1721" s="109">
        <v>1712</v>
      </c>
      <c r="B1721" s="222" t="str">
        <f t="shared" si="12"/>
        <v>Klik Disini</v>
      </c>
      <c r="C1721" s="223" t="s">
        <v>13210</v>
      </c>
      <c r="D1721" s="223"/>
      <c r="E1721" s="223" t="s">
        <v>13211</v>
      </c>
      <c r="F1721" s="223" t="s">
        <v>13212</v>
      </c>
      <c r="G1721" s="223" t="s">
        <v>13213</v>
      </c>
      <c r="H1721" s="223" t="s">
        <v>3591</v>
      </c>
      <c r="I1721" s="258" t="s">
        <v>446</v>
      </c>
      <c r="J1721" s="186" t="s">
        <v>345</v>
      </c>
      <c r="K1721" s="223"/>
      <c r="L1721" s="264"/>
      <c r="M1721" s="265"/>
      <c r="N1721" s="223" t="s">
        <v>449</v>
      </c>
      <c r="O1721" s="223" t="s">
        <v>3419</v>
      </c>
      <c r="P1721" s="260">
        <v>2005</v>
      </c>
      <c r="Q1721" s="260">
        <v>2018</v>
      </c>
      <c r="R1721" s="223" t="s">
        <v>3412</v>
      </c>
      <c r="S1721" s="223" t="s">
        <v>78</v>
      </c>
      <c r="T1721" s="223" t="s">
        <v>451</v>
      </c>
      <c r="U1721" s="261">
        <v>248</v>
      </c>
      <c r="V1721" s="86" t="s">
        <v>452</v>
      </c>
      <c r="W1721" s="223" t="s">
        <v>4156</v>
      </c>
      <c r="X1721" s="225" t="s">
        <v>13214</v>
      </c>
      <c r="Y1721" s="262">
        <v>84000</v>
      </c>
      <c r="Z1721" s="226"/>
      <c r="AA1721" s="241">
        <f t="shared" si="13"/>
        <v>0</v>
      </c>
      <c r="AB1721" s="237" t="s">
        <v>13215</v>
      </c>
    </row>
    <row r="1722" spans="1:28" ht="15" customHeight="1">
      <c r="A1722" s="109">
        <v>1713</v>
      </c>
      <c r="B1722" s="222" t="str">
        <f t="shared" si="12"/>
        <v>Klik Disini</v>
      </c>
      <c r="C1722" s="223" t="s">
        <v>13216</v>
      </c>
      <c r="D1722" s="223"/>
      <c r="E1722" s="223" t="s">
        <v>13217</v>
      </c>
      <c r="F1722" s="223" t="s">
        <v>13218</v>
      </c>
      <c r="G1722" s="223" t="s">
        <v>13219</v>
      </c>
      <c r="H1722" s="223" t="s">
        <v>3912</v>
      </c>
      <c r="I1722" s="258" t="s">
        <v>446</v>
      </c>
      <c r="J1722" s="186" t="s">
        <v>367</v>
      </c>
      <c r="K1722" s="223"/>
      <c r="L1722" s="264"/>
      <c r="M1722" s="265"/>
      <c r="N1722" s="223" t="s">
        <v>449</v>
      </c>
      <c r="O1722" s="223" t="s">
        <v>3419</v>
      </c>
      <c r="P1722" s="260">
        <v>2013</v>
      </c>
      <c r="Q1722" s="260">
        <v>2018</v>
      </c>
      <c r="R1722" s="223" t="s">
        <v>3412</v>
      </c>
      <c r="S1722" s="223" t="s">
        <v>78</v>
      </c>
      <c r="T1722" s="223" t="s">
        <v>451</v>
      </c>
      <c r="U1722" s="261">
        <v>160</v>
      </c>
      <c r="V1722" s="86" t="s">
        <v>452</v>
      </c>
      <c r="W1722" s="223" t="s">
        <v>606</v>
      </c>
      <c r="X1722" s="225" t="s">
        <v>13220</v>
      </c>
      <c r="Y1722" s="262">
        <v>55000</v>
      </c>
      <c r="Z1722" s="226"/>
      <c r="AA1722" s="241">
        <f t="shared" si="13"/>
        <v>0</v>
      </c>
      <c r="AB1722" s="237" t="s">
        <v>13221</v>
      </c>
    </row>
    <row r="1723" spans="1:28" ht="15" customHeight="1">
      <c r="A1723" s="109">
        <v>1714</v>
      </c>
      <c r="B1723" s="222" t="str">
        <f t="shared" si="12"/>
        <v>Klik Disini</v>
      </c>
      <c r="C1723" s="223" t="s">
        <v>13222</v>
      </c>
      <c r="D1723" s="223"/>
      <c r="E1723" s="223" t="s">
        <v>10420</v>
      </c>
      <c r="F1723" s="223" t="s">
        <v>13223</v>
      </c>
      <c r="G1723" s="223" t="s">
        <v>13224</v>
      </c>
      <c r="H1723" s="223" t="s">
        <v>3473</v>
      </c>
      <c r="I1723" s="258" t="s">
        <v>446</v>
      </c>
      <c r="J1723" s="186" t="s">
        <v>345</v>
      </c>
      <c r="K1723" s="223"/>
      <c r="L1723" s="264"/>
      <c r="M1723" s="265"/>
      <c r="N1723" s="223" t="s">
        <v>449</v>
      </c>
      <c r="O1723" s="223" t="s">
        <v>3419</v>
      </c>
      <c r="P1723" s="260">
        <v>2009</v>
      </c>
      <c r="Q1723" s="260">
        <v>2018</v>
      </c>
      <c r="R1723" s="223" t="s">
        <v>3412</v>
      </c>
      <c r="S1723" s="223" t="s">
        <v>78</v>
      </c>
      <c r="T1723" s="223" t="s">
        <v>451</v>
      </c>
      <c r="U1723" s="261">
        <v>224</v>
      </c>
      <c r="V1723" s="86" t="s">
        <v>452</v>
      </c>
      <c r="W1723" s="223" t="s">
        <v>5340</v>
      </c>
      <c r="X1723" s="225" t="s">
        <v>13225</v>
      </c>
      <c r="Y1723" s="262">
        <v>76000</v>
      </c>
      <c r="Z1723" s="226"/>
      <c r="AA1723" s="241">
        <f t="shared" si="13"/>
        <v>0</v>
      </c>
      <c r="AB1723" s="237" t="s">
        <v>13226</v>
      </c>
    </row>
    <row r="1724" spans="1:28" ht="15" customHeight="1">
      <c r="A1724" s="109">
        <v>1715</v>
      </c>
      <c r="B1724" s="222" t="str">
        <f t="shared" si="12"/>
        <v>Klik Disini</v>
      </c>
      <c r="C1724" s="223" t="s">
        <v>13227</v>
      </c>
      <c r="D1724" s="223"/>
      <c r="E1724" s="223" t="s">
        <v>11755</v>
      </c>
      <c r="F1724" s="223" t="s">
        <v>13228</v>
      </c>
      <c r="G1724" s="223" t="s">
        <v>13229</v>
      </c>
      <c r="H1724" s="223" t="s">
        <v>3591</v>
      </c>
      <c r="I1724" s="258" t="s">
        <v>446</v>
      </c>
      <c r="J1724" s="186" t="s">
        <v>345</v>
      </c>
      <c r="K1724" s="223"/>
      <c r="L1724" s="264"/>
      <c r="M1724" s="265"/>
      <c r="N1724" s="223" t="s">
        <v>449</v>
      </c>
      <c r="O1724" s="223" t="s">
        <v>3419</v>
      </c>
      <c r="P1724" s="260">
        <v>2007</v>
      </c>
      <c r="Q1724" s="260">
        <v>2018</v>
      </c>
      <c r="R1724" s="223" t="s">
        <v>3412</v>
      </c>
      <c r="S1724" s="223" t="s">
        <v>78</v>
      </c>
      <c r="T1724" s="223" t="s">
        <v>451</v>
      </c>
      <c r="U1724" s="261">
        <v>352</v>
      </c>
      <c r="V1724" s="86" t="s">
        <v>452</v>
      </c>
      <c r="W1724" s="223" t="s">
        <v>3573</v>
      </c>
      <c r="X1724" s="225" t="s">
        <v>13230</v>
      </c>
      <c r="Y1724" s="262">
        <v>92500</v>
      </c>
      <c r="Z1724" s="226"/>
      <c r="AA1724" s="241">
        <f t="shared" si="13"/>
        <v>0</v>
      </c>
      <c r="AB1724" s="237" t="s">
        <v>13231</v>
      </c>
    </row>
    <row r="1725" spans="1:28" ht="15" customHeight="1">
      <c r="A1725" s="109">
        <v>1716</v>
      </c>
      <c r="B1725" s="222" t="str">
        <f t="shared" si="12"/>
        <v>Klik Disini</v>
      </c>
      <c r="C1725" s="223" t="s">
        <v>13232</v>
      </c>
      <c r="D1725" s="223"/>
      <c r="E1725" s="223" t="s">
        <v>10420</v>
      </c>
      <c r="F1725" s="223" t="s">
        <v>13233</v>
      </c>
      <c r="G1725" s="223" t="s">
        <v>13234</v>
      </c>
      <c r="H1725" s="223" t="s">
        <v>3473</v>
      </c>
      <c r="I1725" s="258" t="s">
        <v>446</v>
      </c>
      <c r="J1725" s="186" t="s">
        <v>345</v>
      </c>
      <c r="K1725" s="223"/>
      <c r="L1725" s="264"/>
      <c r="M1725" s="265"/>
      <c r="N1725" s="223" t="s">
        <v>449</v>
      </c>
      <c r="O1725" s="223" t="s">
        <v>3419</v>
      </c>
      <c r="P1725" s="260">
        <v>2009</v>
      </c>
      <c r="Q1725" s="260">
        <v>2018</v>
      </c>
      <c r="R1725" s="223" t="s">
        <v>3412</v>
      </c>
      <c r="S1725" s="223" t="s">
        <v>78</v>
      </c>
      <c r="T1725" s="223" t="s">
        <v>451</v>
      </c>
      <c r="U1725" s="261">
        <v>224</v>
      </c>
      <c r="V1725" s="86" t="s">
        <v>452</v>
      </c>
      <c r="W1725" s="223" t="s">
        <v>6746</v>
      </c>
      <c r="X1725" s="225" t="s">
        <v>13235</v>
      </c>
      <c r="Y1725" s="262">
        <v>76000</v>
      </c>
      <c r="Z1725" s="226"/>
      <c r="AA1725" s="241">
        <f t="shared" si="13"/>
        <v>0</v>
      </c>
      <c r="AB1725" s="237" t="s">
        <v>13236</v>
      </c>
    </row>
    <row r="1726" spans="1:28" ht="15" customHeight="1">
      <c r="A1726" s="109">
        <v>1717</v>
      </c>
      <c r="B1726" s="222" t="str">
        <f t="shared" si="12"/>
        <v>Klik Disini</v>
      </c>
      <c r="C1726" s="223" t="s">
        <v>13237</v>
      </c>
      <c r="D1726" s="223"/>
      <c r="E1726" s="223" t="s">
        <v>4511</v>
      </c>
      <c r="F1726" s="223" t="s">
        <v>13238</v>
      </c>
      <c r="G1726" s="223" t="s">
        <v>13239</v>
      </c>
      <c r="H1726" s="223" t="s">
        <v>262</v>
      </c>
      <c r="I1726" s="258" t="s">
        <v>1844</v>
      </c>
      <c r="J1726" s="186" t="s">
        <v>401</v>
      </c>
      <c r="K1726" s="223"/>
      <c r="L1726" s="264"/>
      <c r="M1726" s="265"/>
      <c r="N1726" s="223" t="s">
        <v>449</v>
      </c>
      <c r="O1726" s="223" t="s">
        <v>3419</v>
      </c>
      <c r="P1726" s="260">
        <v>2010</v>
      </c>
      <c r="Q1726" s="260">
        <v>2018</v>
      </c>
      <c r="R1726" s="223" t="s">
        <v>3412</v>
      </c>
      <c r="S1726" s="223" t="s">
        <v>78</v>
      </c>
      <c r="T1726" s="223" t="s">
        <v>451</v>
      </c>
      <c r="U1726" s="261">
        <v>88</v>
      </c>
      <c r="V1726" s="86" t="s">
        <v>452</v>
      </c>
      <c r="W1726" s="223" t="s">
        <v>700</v>
      </c>
      <c r="X1726" s="225" t="s">
        <v>13240</v>
      </c>
      <c r="Y1726" s="262">
        <v>35000</v>
      </c>
      <c r="Z1726" s="226"/>
      <c r="AA1726" s="241">
        <f t="shared" si="13"/>
        <v>0</v>
      </c>
      <c r="AB1726" s="237" t="s">
        <v>13241</v>
      </c>
    </row>
    <row r="1727" spans="1:28" ht="15" customHeight="1">
      <c r="A1727" s="109">
        <v>1718</v>
      </c>
      <c r="B1727" s="222" t="str">
        <f t="shared" si="12"/>
        <v>Klik Disini</v>
      </c>
      <c r="C1727" s="223" t="s">
        <v>13242</v>
      </c>
      <c r="D1727" s="223"/>
      <c r="E1727" s="223" t="s">
        <v>9061</v>
      </c>
      <c r="F1727" s="223" t="s">
        <v>13243</v>
      </c>
      <c r="G1727" s="223" t="s">
        <v>13244</v>
      </c>
      <c r="H1727" s="223" t="s">
        <v>3473</v>
      </c>
      <c r="I1727" s="258" t="s">
        <v>446</v>
      </c>
      <c r="J1727" s="186" t="s">
        <v>345</v>
      </c>
      <c r="K1727" s="223"/>
      <c r="L1727" s="264"/>
      <c r="M1727" s="265"/>
      <c r="N1727" s="223" t="s">
        <v>449</v>
      </c>
      <c r="O1727" s="223" t="s">
        <v>3419</v>
      </c>
      <c r="P1727" s="260">
        <v>2010</v>
      </c>
      <c r="Q1727" s="260">
        <v>2018</v>
      </c>
      <c r="R1727" s="223" t="s">
        <v>3412</v>
      </c>
      <c r="S1727" s="223" t="s">
        <v>78</v>
      </c>
      <c r="T1727" s="223" t="s">
        <v>451</v>
      </c>
      <c r="U1727" s="261">
        <v>64</v>
      </c>
      <c r="V1727" s="86" t="s">
        <v>452</v>
      </c>
      <c r="W1727" s="223" t="s">
        <v>1873</v>
      </c>
      <c r="X1727" s="225" t="s">
        <v>13245</v>
      </c>
      <c r="Y1727" s="262">
        <v>46500</v>
      </c>
      <c r="Z1727" s="226"/>
      <c r="AA1727" s="241">
        <f t="shared" si="13"/>
        <v>0</v>
      </c>
      <c r="AB1727" s="237" t="s">
        <v>13246</v>
      </c>
    </row>
    <row r="1728" spans="1:28" ht="15" customHeight="1">
      <c r="A1728" s="109">
        <v>1719</v>
      </c>
      <c r="B1728" s="222" t="str">
        <f t="shared" si="12"/>
        <v>Klik Disini</v>
      </c>
      <c r="C1728" s="223" t="s">
        <v>13247</v>
      </c>
      <c r="D1728" s="223"/>
      <c r="E1728" s="223" t="s">
        <v>12256</v>
      </c>
      <c r="F1728" s="223" t="s">
        <v>13248</v>
      </c>
      <c r="G1728" s="223" t="s">
        <v>13249</v>
      </c>
      <c r="H1728" s="223" t="s">
        <v>3912</v>
      </c>
      <c r="I1728" s="258" t="s">
        <v>446</v>
      </c>
      <c r="J1728" s="186" t="s">
        <v>367</v>
      </c>
      <c r="K1728" s="223"/>
      <c r="L1728" s="264"/>
      <c r="M1728" s="265"/>
      <c r="N1728" s="223" t="s">
        <v>449</v>
      </c>
      <c r="O1728" s="223" t="s">
        <v>3419</v>
      </c>
      <c r="P1728" s="260">
        <v>2007</v>
      </c>
      <c r="Q1728" s="260">
        <v>2018</v>
      </c>
      <c r="R1728" s="223" t="s">
        <v>3412</v>
      </c>
      <c r="S1728" s="223" t="s">
        <v>78</v>
      </c>
      <c r="T1728" s="223" t="s">
        <v>451</v>
      </c>
      <c r="U1728" s="261">
        <v>116</v>
      </c>
      <c r="V1728" s="86" t="s">
        <v>452</v>
      </c>
      <c r="W1728" s="223" t="s">
        <v>1945</v>
      </c>
      <c r="X1728" s="225" t="s">
        <v>13250</v>
      </c>
      <c r="Y1728" s="262">
        <v>63000</v>
      </c>
      <c r="Z1728" s="226"/>
      <c r="AA1728" s="241">
        <f t="shared" si="13"/>
        <v>0</v>
      </c>
      <c r="AB1728" s="237" t="s">
        <v>13251</v>
      </c>
    </row>
    <row r="1729" spans="1:28" ht="15" customHeight="1">
      <c r="A1729" s="109">
        <v>1720</v>
      </c>
      <c r="B1729" s="222" t="str">
        <f t="shared" si="12"/>
        <v>Klik Disini</v>
      </c>
      <c r="C1729" s="223" t="s">
        <v>13252</v>
      </c>
      <c r="D1729" s="223"/>
      <c r="E1729" s="223" t="s">
        <v>13253</v>
      </c>
      <c r="F1729" s="223" t="s">
        <v>13254</v>
      </c>
      <c r="G1729" s="223" t="s">
        <v>13255</v>
      </c>
      <c r="H1729" s="223" t="s">
        <v>3912</v>
      </c>
      <c r="I1729" s="258" t="s">
        <v>446</v>
      </c>
      <c r="J1729" s="186" t="s">
        <v>367</v>
      </c>
      <c r="K1729" s="223"/>
      <c r="L1729" s="264"/>
      <c r="M1729" s="265"/>
      <c r="N1729" s="223" t="s">
        <v>449</v>
      </c>
      <c r="O1729" s="223" t="s">
        <v>3419</v>
      </c>
      <c r="P1729" s="260">
        <v>2007</v>
      </c>
      <c r="Q1729" s="260">
        <v>2018</v>
      </c>
      <c r="R1729" s="223" t="s">
        <v>3412</v>
      </c>
      <c r="S1729" s="223" t="s">
        <v>78</v>
      </c>
      <c r="T1729" s="223" t="s">
        <v>451</v>
      </c>
      <c r="U1729" s="261">
        <v>168</v>
      </c>
      <c r="V1729" s="86" t="s">
        <v>452</v>
      </c>
      <c r="W1729" s="223" t="s">
        <v>1352</v>
      </c>
      <c r="X1729" s="225" t="s">
        <v>13256</v>
      </c>
      <c r="Y1729" s="262">
        <v>63000</v>
      </c>
      <c r="Z1729" s="226"/>
      <c r="AA1729" s="241">
        <f t="shared" si="13"/>
        <v>0</v>
      </c>
      <c r="AB1729" s="237" t="s">
        <v>13257</v>
      </c>
    </row>
    <row r="1730" spans="1:28" ht="15" customHeight="1">
      <c r="A1730" s="109">
        <v>1721</v>
      </c>
      <c r="B1730" s="222" t="str">
        <f t="shared" si="12"/>
        <v>Klik Disini</v>
      </c>
      <c r="C1730" s="223" t="s">
        <v>13258</v>
      </c>
      <c r="D1730" s="223"/>
      <c r="E1730" s="223" t="s">
        <v>13259</v>
      </c>
      <c r="F1730" s="223" t="s">
        <v>13260</v>
      </c>
      <c r="G1730" s="223" t="s">
        <v>13261</v>
      </c>
      <c r="H1730" s="223" t="s">
        <v>3473</v>
      </c>
      <c r="I1730" s="258" t="s">
        <v>446</v>
      </c>
      <c r="J1730" s="186" t="s">
        <v>345</v>
      </c>
      <c r="K1730" s="223"/>
      <c r="L1730" s="264"/>
      <c r="M1730" s="265"/>
      <c r="N1730" s="223" t="s">
        <v>449</v>
      </c>
      <c r="O1730" s="223" t="s">
        <v>3419</v>
      </c>
      <c r="P1730" s="260">
        <v>2007</v>
      </c>
      <c r="Q1730" s="260">
        <v>2018</v>
      </c>
      <c r="R1730" s="223" t="s">
        <v>3412</v>
      </c>
      <c r="S1730" s="223" t="s">
        <v>78</v>
      </c>
      <c r="T1730" s="223" t="s">
        <v>451</v>
      </c>
      <c r="U1730" s="261">
        <v>150</v>
      </c>
      <c r="V1730" s="86" t="s">
        <v>452</v>
      </c>
      <c r="W1730" s="223" t="s">
        <v>4881</v>
      </c>
      <c r="X1730" s="225" t="s">
        <v>13262</v>
      </c>
      <c r="Y1730" s="262">
        <v>73000</v>
      </c>
      <c r="Z1730" s="226"/>
      <c r="AA1730" s="241">
        <f t="shared" si="13"/>
        <v>0</v>
      </c>
      <c r="AB1730" s="237" t="s">
        <v>13263</v>
      </c>
    </row>
    <row r="1731" spans="1:28" ht="15" customHeight="1">
      <c r="A1731" s="109">
        <v>1722</v>
      </c>
      <c r="B1731" s="222" t="str">
        <f t="shared" si="12"/>
        <v>Klik Disini</v>
      </c>
      <c r="C1731" s="223" t="s">
        <v>13264</v>
      </c>
      <c r="D1731" s="223"/>
      <c r="E1731" s="223" t="s">
        <v>4059</v>
      </c>
      <c r="F1731" s="223" t="s">
        <v>13265</v>
      </c>
      <c r="G1731" s="223" t="s">
        <v>13266</v>
      </c>
      <c r="H1731" s="223" t="s">
        <v>3912</v>
      </c>
      <c r="I1731" s="258" t="s">
        <v>446</v>
      </c>
      <c r="J1731" s="186" t="s">
        <v>367</v>
      </c>
      <c r="K1731" s="223"/>
      <c r="L1731" s="264"/>
      <c r="M1731" s="265"/>
      <c r="N1731" s="223" t="s">
        <v>449</v>
      </c>
      <c r="O1731" s="223" t="s">
        <v>3419</v>
      </c>
      <c r="P1731" s="260">
        <v>2016</v>
      </c>
      <c r="Q1731" s="260">
        <v>2018</v>
      </c>
      <c r="R1731" s="223" t="s">
        <v>3412</v>
      </c>
      <c r="S1731" s="223" t="s">
        <v>78</v>
      </c>
      <c r="T1731" s="223" t="s">
        <v>451</v>
      </c>
      <c r="U1731" s="261">
        <v>416</v>
      </c>
      <c r="V1731" s="86" t="s">
        <v>452</v>
      </c>
      <c r="W1731" s="223" t="s">
        <v>804</v>
      </c>
      <c r="X1731" s="225" t="s">
        <v>13267</v>
      </c>
      <c r="Y1731" s="262">
        <v>102500</v>
      </c>
      <c r="Z1731" s="226"/>
      <c r="AA1731" s="241">
        <f t="shared" si="13"/>
        <v>0</v>
      </c>
      <c r="AB1731" s="237" t="s">
        <v>13268</v>
      </c>
    </row>
    <row r="1732" spans="1:28" ht="15" customHeight="1">
      <c r="A1732" s="109">
        <v>1723</v>
      </c>
      <c r="B1732" s="222" t="str">
        <f t="shared" si="12"/>
        <v>Klik Disini</v>
      </c>
      <c r="C1732" s="223" t="s">
        <v>13269</v>
      </c>
      <c r="D1732" s="223"/>
      <c r="E1732" s="223" t="s">
        <v>9830</v>
      </c>
      <c r="F1732" s="223" t="s">
        <v>13270</v>
      </c>
      <c r="G1732" s="223" t="s">
        <v>13271</v>
      </c>
      <c r="H1732" s="223" t="s">
        <v>3912</v>
      </c>
      <c r="I1732" s="258" t="s">
        <v>446</v>
      </c>
      <c r="J1732" s="186" t="s">
        <v>367</v>
      </c>
      <c r="K1732" s="223"/>
      <c r="L1732" s="264"/>
      <c r="M1732" s="265"/>
      <c r="N1732" s="223" t="s">
        <v>449</v>
      </c>
      <c r="O1732" s="223" t="s">
        <v>3419</v>
      </c>
      <c r="P1732" s="260">
        <v>2009</v>
      </c>
      <c r="Q1732" s="260">
        <v>2018</v>
      </c>
      <c r="R1732" s="223" t="s">
        <v>3412</v>
      </c>
      <c r="S1732" s="223" t="s">
        <v>78</v>
      </c>
      <c r="T1732" s="223" t="s">
        <v>451</v>
      </c>
      <c r="U1732" s="261">
        <v>158</v>
      </c>
      <c r="V1732" s="86" t="s">
        <v>452</v>
      </c>
      <c r="W1732" s="223" t="s">
        <v>1352</v>
      </c>
      <c r="X1732" s="225" t="s">
        <v>13272</v>
      </c>
      <c r="Y1732" s="262">
        <v>60500</v>
      </c>
      <c r="Z1732" s="226"/>
      <c r="AA1732" s="241">
        <f t="shared" si="13"/>
        <v>0</v>
      </c>
      <c r="AB1732" s="237" t="s">
        <v>13273</v>
      </c>
    </row>
    <row r="1733" spans="1:28" ht="15" customHeight="1">
      <c r="A1733" s="109">
        <v>1724</v>
      </c>
      <c r="B1733" s="222" t="str">
        <f t="shared" si="12"/>
        <v>Klik Disini</v>
      </c>
      <c r="C1733" s="223" t="s">
        <v>13274</v>
      </c>
      <c r="D1733" s="223"/>
      <c r="E1733" s="223" t="s">
        <v>9521</v>
      </c>
      <c r="F1733" s="223" t="s">
        <v>13275</v>
      </c>
      <c r="G1733" s="223" t="s">
        <v>13276</v>
      </c>
      <c r="H1733" s="223" t="s">
        <v>3473</v>
      </c>
      <c r="I1733" s="258" t="s">
        <v>446</v>
      </c>
      <c r="J1733" s="186" t="s">
        <v>345</v>
      </c>
      <c r="K1733" s="264"/>
      <c r="L1733" s="264"/>
      <c r="M1733" s="259"/>
      <c r="N1733" s="223" t="s">
        <v>449</v>
      </c>
      <c r="O1733" s="223" t="s">
        <v>3419</v>
      </c>
      <c r="P1733" s="260">
        <v>2005</v>
      </c>
      <c r="Q1733" s="260">
        <v>2018</v>
      </c>
      <c r="R1733" s="223" t="s">
        <v>3412</v>
      </c>
      <c r="S1733" s="223" t="s">
        <v>78</v>
      </c>
      <c r="T1733" s="223" t="s">
        <v>451</v>
      </c>
      <c r="U1733" s="261">
        <v>346</v>
      </c>
      <c r="V1733" s="86" t="s">
        <v>452</v>
      </c>
      <c r="W1733" s="223" t="s">
        <v>606</v>
      </c>
      <c r="X1733" s="225" t="s">
        <v>13277</v>
      </c>
      <c r="Y1733" s="262">
        <v>74500</v>
      </c>
      <c r="Z1733" s="226"/>
      <c r="AA1733" s="241">
        <f t="shared" si="13"/>
        <v>0</v>
      </c>
      <c r="AB1733" s="237" t="s">
        <v>13278</v>
      </c>
    </row>
    <row r="1734" spans="1:28" ht="15" customHeight="1">
      <c r="A1734" s="109">
        <v>1725</v>
      </c>
      <c r="B1734" s="222" t="str">
        <f t="shared" si="12"/>
        <v>Klik Disini</v>
      </c>
      <c r="C1734" s="223" t="s">
        <v>13279</v>
      </c>
      <c r="D1734" s="223"/>
      <c r="E1734" s="223" t="s">
        <v>11782</v>
      </c>
      <c r="F1734" s="223" t="s">
        <v>13280</v>
      </c>
      <c r="G1734" s="223" t="s">
        <v>13281</v>
      </c>
      <c r="H1734" s="223" t="s">
        <v>3912</v>
      </c>
      <c r="I1734" s="258" t="s">
        <v>446</v>
      </c>
      <c r="J1734" s="186" t="s">
        <v>367</v>
      </c>
      <c r="K1734" s="223"/>
      <c r="L1734" s="264"/>
      <c r="M1734" s="265"/>
      <c r="N1734" s="223" t="s">
        <v>449</v>
      </c>
      <c r="O1734" s="223" t="s">
        <v>3419</v>
      </c>
      <c r="P1734" s="260">
        <v>2012</v>
      </c>
      <c r="Q1734" s="260">
        <v>2018</v>
      </c>
      <c r="R1734" s="223" t="s">
        <v>3412</v>
      </c>
      <c r="S1734" s="223" t="s">
        <v>78</v>
      </c>
      <c r="T1734" s="223" t="s">
        <v>451</v>
      </c>
      <c r="U1734" s="261">
        <v>424</v>
      </c>
      <c r="V1734" s="86" t="s">
        <v>452</v>
      </c>
      <c r="W1734" s="223" t="s">
        <v>6497</v>
      </c>
      <c r="X1734" s="225" t="s">
        <v>13282</v>
      </c>
      <c r="Y1734" s="262">
        <v>101500</v>
      </c>
      <c r="Z1734" s="226"/>
      <c r="AA1734" s="241">
        <f t="shared" si="13"/>
        <v>0</v>
      </c>
      <c r="AB1734" s="237" t="s">
        <v>13283</v>
      </c>
    </row>
    <row r="1735" spans="1:28" ht="15" customHeight="1">
      <c r="A1735" s="109">
        <v>1726</v>
      </c>
      <c r="B1735" s="222" t="str">
        <f t="shared" si="12"/>
        <v>Klik Disini</v>
      </c>
      <c r="C1735" s="223" t="s">
        <v>13284</v>
      </c>
      <c r="D1735" s="223"/>
      <c r="E1735" s="223" t="s">
        <v>13285</v>
      </c>
      <c r="F1735" s="223" t="s">
        <v>13286</v>
      </c>
      <c r="G1735" s="223" t="s">
        <v>13287</v>
      </c>
      <c r="H1735" s="223" t="s">
        <v>3473</v>
      </c>
      <c r="I1735" s="258" t="s">
        <v>446</v>
      </c>
      <c r="J1735" s="186" t="s">
        <v>345</v>
      </c>
      <c r="K1735" s="223"/>
      <c r="L1735" s="264"/>
      <c r="M1735" s="265"/>
      <c r="N1735" s="223" t="s">
        <v>449</v>
      </c>
      <c r="O1735" s="223" t="s">
        <v>3419</v>
      </c>
      <c r="P1735" s="260">
        <v>2017</v>
      </c>
      <c r="Q1735" s="260">
        <v>2018</v>
      </c>
      <c r="R1735" s="223" t="s">
        <v>3412</v>
      </c>
      <c r="S1735" s="223" t="s">
        <v>78</v>
      </c>
      <c r="T1735" s="223" t="s">
        <v>451</v>
      </c>
      <c r="U1735" s="261">
        <v>160</v>
      </c>
      <c r="V1735" s="86" t="s">
        <v>452</v>
      </c>
      <c r="W1735" s="223" t="s">
        <v>4795</v>
      </c>
      <c r="X1735" s="225" t="s">
        <v>13288</v>
      </c>
      <c r="Y1735" s="262">
        <v>48500</v>
      </c>
      <c r="Z1735" s="226"/>
      <c r="AA1735" s="241">
        <f t="shared" si="13"/>
        <v>0</v>
      </c>
      <c r="AB1735" s="237" t="s">
        <v>13289</v>
      </c>
    </row>
    <row r="1736" spans="1:28" ht="15" customHeight="1">
      <c r="A1736" s="109">
        <v>1727</v>
      </c>
      <c r="B1736" s="222" t="str">
        <f t="shared" si="12"/>
        <v>Klik Disini</v>
      </c>
      <c r="C1736" s="223" t="s">
        <v>13290</v>
      </c>
      <c r="D1736" s="223"/>
      <c r="E1736" s="223" t="s">
        <v>13291</v>
      </c>
      <c r="F1736" s="223" t="s">
        <v>13292</v>
      </c>
      <c r="G1736" s="223" t="s">
        <v>13293</v>
      </c>
      <c r="H1736" s="223" t="s">
        <v>3912</v>
      </c>
      <c r="I1736" s="258" t="s">
        <v>446</v>
      </c>
      <c r="J1736" s="186" t="s">
        <v>367</v>
      </c>
      <c r="K1736" s="223"/>
      <c r="L1736" s="264"/>
      <c r="M1736" s="265"/>
      <c r="N1736" s="223" t="s">
        <v>449</v>
      </c>
      <c r="O1736" s="223" t="s">
        <v>3419</v>
      </c>
      <c r="P1736" s="260">
        <v>2006</v>
      </c>
      <c r="Q1736" s="260">
        <v>2018</v>
      </c>
      <c r="R1736" s="223" t="s">
        <v>3412</v>
      </c>
      <c r="S1736" s="223" t="s">
        <v>78</v>
      </c>
      <c r="T1736" s="223" t="s">
        <v>451</v>
      </c>
      <c r="U1736" s="261">
        <v>152</v>
      </c>
      <c r="V1736" s="86" t="s">
        <v>452</v>
      </c>
      <c r="W1736" s="223" t="s">
        <v>897</v>
      </c>
      <c r="X1736" s="225" t="s">
        <v>13294</v>
      </c>
      <c r="Y1736" s="262">
        <v>56000</v>
      </c>
      <c r="Z1736" s="226"/>
      <c r="AA1736" s="241">
        <f t="shared" si="13"/>
        <v>0</v>
      </c>
      <c r="AB1736" s="237" t="s">
        <v>13295</v>
      </c>
    </row>
    <row r="1737" spans="1:28" ht="15" customHeight="1">
      <c r="A1737" s="109">
        <v>1728</v>
      </c>
      <c r="B1737" s="222" t="str">
        <f t="shared" si="12"/>
        <v>Klik Disini</v>
      </c>
      <c r="C1737" s="223" t="s">
        <v>13296</v>
      </c>
      <c r="D1737" s="223"/>
      <c r="E1737" s="223" t="s">
        <v>13297</v>
      </c>
      <c r="F1737" s="223" t="s">
        <v>13298</v>
      </c>
      <c r="G1737" s="223" t="s">
        <v>13299</v>
      </c>
      <c r="H1737" s="223" t="s">
        <v>3473</v>
      </c>
      <c r="I1737" s="258" t="s">
        <v>446</v>
      </c>
      <c r="J1737" s="186" t="s">
        <v>345</v>
      </c>
      <c r="K1737" s="223"/>
      <c r="L1737" s="264"/>
      <c r="M1737" s="265"/>
      <c r="N1737" s="223" t="s">
        <v>449</v>
      </c>
      <c r="O1737" s="223" t="s">
        <v>3419</v>
      </c>
      <c r="P1737" s="260">
        <v>2003</v>
      </c>
      <c r="Q1737" s="260">
        <v>2018</v>
      </c>
      <c r="R1737" s="223" t="s">
        <v>3412</v>
      </c>
      <c r="S1737" s="223" t="s">
        <v>78</v>
      </c>
      <c r="T1737" s="223" t="s">
        <v>451</v>
      </c>
      <c r="U1737" s="261">
        <v>162</v>
      </c>
      <c r="V1737" s="86" t="s">
        <v>452</v>
      </c>
      <c r="W1737" s="223" t="s">
        <v>547</v>
      </c>
      <c r="X1737" s="225" t="s">
        <v>13300</v>
      </c>
      <c r="Y1737" s="262">
        <v>74500</v>
      </c>
      <c r="Z1737" s="226"/>
      <c r="AA1737" s="241">
        <f t="shared" si="13"/>
        <v>0</v>
      </c>
      <c r="AB1737" s="237" t="s">
        <v>13301</v>
      </c>
    </row>
    <row r="1738" spans="1:28" ht="15" customHeight="1">
      <c r="A1738" s="109">
        <v>1729</v>
      </c>
      <c r="B1738" s="222" t="str">
        <f t="shared" si="12"/>
        <v>Klik Disini</v>
      </c>
      <c r="C1738" s="223" t="s">
        <v>13302</v>
      </c>
      <c r="D1738" s="223"/>
      <c r="E1738" s="223" t="s">
        <v>9195</v>
      </c>
      <c r="F1738" s="223" t="s">
        <v>13303</v>
      </c>
      <c r="G1738" s="223" t="s">
        <v>13304</v>
      </c>
      <c r="H1738" s="223" t="s">
        <v>3473</v>
      </c>
      <c r="I1738" s="258" t="s">
        <v>446</v>
      </c>
      <c r="J1738" s="186" t="s">
        <v>345</v>
      </c>
      <c r="K1738" s="223"/>
      <c r="L1738" s="264"/>
      <c r="M1738" s="265"/>
      <c r="N1738" s="223" t="s">
        <v>449</v>
      </c>
      <c r="O1738" s="223" t="s">
        <v>3419</v>
      </c>
      <c r="P1738" s="260">
        <v>2006</v>
      </c>
      <c r="Q1738" s="260">
        <v>2018</v>
      </c>
      <c r="R1738" s="223" t="s">
        <v>3412</v>
      </c>
      <c r="S1738" s="223" t="s">
        <v>78</v>
      </c>
      <c r="T1738" s="223" t="s">
        <v>451</v>
      </c>
      <c r="U1738" s="261">
        <v>206</v>
      </c>
      <c r="V1738" s="86" t="s">
        <v>452</v>
      </c>
      <c r="W1738" s="223" t="s">
        <v>5162</v>
      </c>
      <c r="X1738" s="225" t="s">
        <v>13305</v>
      </c>
      <c r="Y1738" s="262">
        <v>78500</v>
      </c>
      <c r="Z1738" s="226"/>
      <c r="AA1738" s="241">
        <f t="shared" si="13"/>
        <v>0</v>
      </c>
      <c r="AB1738" s="237" t="s">
        <v>13306</v>
      </c>
    </row>
    <row r="1739" spans="1:28" ht="15" customHeight="1">
      <c r="A1739" s="109">
        <v>1730</v>
      </c>
      <c r="B1739" s="222" t="str">
        <f t="shared" si="12"/>
        <v>Klik Disini</v>
      </c>
      <c r="C1739" s="223" t="s">
        <v>13307</v>
      </c>
      <c r="D1739" s="223"/>
      <c r="E1739" s="223" t="s">
        <v>13308</v>
      </c>
      <c r="F1739" s="223" t="s">
        <v>13309</v>
      </c>
      <c r="G1739" s="223" t="s">
        <v>13310</v>
      </c>
      <c r="H1739" s="223" t="s">
        <v>3912</v>
      </c>
      <c r="I1739" s="258" t="s">
        <v>446</v>
      </c>
      <c r="J1739" s="186" t="s">
        <v>367</v>
      </c>
      <c r="K1739" s="264"/>
      <c r="L1739" s="264"/>
      <c r="M1739" s="259"/>
      <c r="N1739" s="223" t="s">
        <v>449</v>
      </c>
      <c r="O1739" s="223" t="s">
        <v>3419</v>
      </c>
      <c r="P1739" s="260">
        <v>2006</v>
      </c>
      <c r="Q1739" s="260">
        <v>2018</v>
      </c>
      <c r="R1739" s="223" t="s">
        <v>3412</v>
      </c>
      <c r="S1739" s="223" t="s">
        <v>78</v>
      </c>
      <c r="T1739" s="223" t="s">
        <v>451</v>
      </c>
      <c r="U1739" s="261">
        <v>128</v>
      </c>
      <c r="V1739" s="86" t="s">
        <v>452</v>
      </c>
      <c r="W1739" s="223" t="s">
        <v>547</v>
      </c>
      <c r="X1739" s="225" t="s">
        <v>13311</v>
      </c>
      <c r="Y1739" s="262">
        <v>43000</v>
      </c>
      <c r="Z1739" s="226"/>
      <c r="AA1739" s="241">
        <f t="shared" si="13"/>
        <v>0</v>
      </c>
      <c r="AB1739" s="237" t="s">
        <v>13312</v>
      </c>
    </row>
    <row r="1740" spans="1:28" ht="15" customHeight="1">
      <c r="A1740" s="109">
        <v>1731</v>
      </c>
      <c r="B1740" s="222" t="str">
        <f t="shared" si="12"/>
        <v>Klik Disini</v>
      </c>
      <c r="C1740" s="223" t="s">
        <v>13313</v>
      </c>
      <c r="D1740" s="223"/>
      <c r="E1740" s="223" t="s">
        <v>3548</v>
      </c>
      <c r="F1740" s="223" t="s">
        <v>13314</v>
      </c>
      <c r="G1740" s="223" t="s">
        <v>13315</v>
      </c>
      <c r="H1740" s="223" t="s">
        <v>3473</v>
      </c>
      <c r="I1740" s="258" t="s">
        <v>446</v>
      </c>
      <c r="J1740" s="186" t="s">
        <v>345</v>
      </c>
      <c r="K1740" s="223"/>
      <c r="L1740" s="264"/>
      <c r="M1740" s="265"/>
      <c r="N1740" s="223" t="s">
        <v>449</v>
      </c>
      <c r="O1740" s="223" t="s">
        <v>3419</v>
      </c>
      <c r="P1740" s="260">
        <v>2007</v>
      </c>
      <c r="Q1740" s="260">
        <v>2018</v>
      </c>
      <c r="R1740" s="223" t="s">
        <v>3412</v>
      </c>
      <c r="S1740" s="223" t="s">
        <v>78</v>
      </c>
      <c r="T1740" s="223" t="s">
        <v>451</v>
      </c>
      <c r="U1740" s="261">
        <v>208</v>
      </c>
      <c r="V1740" s="86" t="s">
        <v>452</v>
      </c>
      <c r="W1740" s="223" t="s">
        <v>736</v>
      </c>
      <c r="X1740" s="225" t="s">
        <v>13316</v>
      </c>
      <c r="Y1740" s="262">
        <v>80000</v>
      </c>
      <c r="Z1740" s="226"/>
      <c r="AA1740" s="241">
        <f t="shared" si="13"/>
        <v>0</v>
      </c>
      <c r="AB1740" s="237" t="s">
        <v>13317</v>
      </c>
    </row>
    <row r="1741" spans="1:28" ht="15" customHeight="1">
      <c r="A1741" s="109">
        <v>1732</v>
      </c>
      <c r="B1741" s="222" t="str">
        <f t="shared" si="12"/>
        <v>Klik Disini</v>
      </c>
      <c r="C1741" s="223" t="s">
        <v>13318</v>
      </c>
      <c r="D1741" s="223"/>
      <c r="E1741" s="223" t="s">
        <v>13308</v>
      </c>
      <c r="F1741" s="223" t="s">
        <v>13319</v>
      </c>
      <c r="G1741" s="223" t="s">
        <v>13320</v>
      </c>
      <c r="H1741" s="223" t="s">
        <v>3912</v>
      </c>
      <c r="I1741" s="258" t="s">
        <v>446</v>
      </c>
      <c r="J1741" s="186" t="s">
        <v>367</v>
      </c>
      <c r="K1741" s="223"/>
      <c r="L1741" s="264"/>
      <c r="M1741" s="265"/>
      <c r="N1741" s="223" t="s">
        <v>449</v>
      </c>
      <c r="O1741" s="223" t="s">
        <v>3419</v>
      </c>
      <c r="P1741" s="260">
        <v>2006</v>
      </c>
      <c r="Q1741" s="260">
        <v>2018</v>
      </c>
      <c r="R1741" s="223" t="s">
        <v>3412</v>
      </c>
      <c r="S1741" s="223" t="s">
        <v>78</v>
      </c>
      <c r="T1741" s="223" t="s">
        <v>451</v>
      </c>
      <c r="U1741" s="261">
        <v>141</v>
      </c>
      <c r="V1741" s="86" t="s">
        <v>452</v>
      </c>
      <c r="W1741" s="223" t="s">
        <v>515</v>
      </c>
      <c r="X1741" s="225" t="s">
        <v>13321</v>
      </c>
      <c r="Y1741" s="262">
        <v>49500</v>
      </c>
      <c r="Z1741" s="226"/>
      <c r="AA1741" s="241">
        <f t="shared" si="13"/>
        <v>0</v>
      </c>
      <c r="AB1741" s="237" t="s">
        <v>13322</v>
      </c>
    </row>
    <row r="1742" spans="1:28" ht="15" customHeight="1">
      <c r="A1742" s="109">
        <v>1733</v>
      </c>
      <c r="B1742" s="222" t="str">
        <f t="shared" si="12"/>
        <v>Klik Disini</v>
      </c>
      <c r="C1742" s="223" t="s">
        <v>13323</v>
      </c>
      <c r="D1742" s="223"/>
      <c r="E1742" s="223" t="s">
        <v>3548</v>
      </c>
      <c r="F1742" s="223" t="s">
        <v>13324</v>
      </c>
      <c r="G1742" s="223" t="s">
        <v>13325</v>
      </c>
      <c r="H1742" s="223" t="s">
        <v>3473</v>
      </c>
      <c r="I1742" s="258" t="s">
        <v>446</v>
      </c>
      <c r="J1742" s="186" t="s">
        <v>345</v>
      </c>
      <c r="K1742" s="223"/>
      <c r="L1742" s="264"/>
      <c r="M1742" s="265"/>
      <c r="N1742" s="223" t="s">
        <v>449</v>
      </c>
      <c r="O1742" s="223" t="s">
        <v>3419</v>
      </c>
      <c r="P1742" s="260">
        <v>2004</v>
      </c>
      <c r="Q1742" s="260">
        <v>2018</v>
      </c>
      <c r="R1742" s="223" t="s">
        <v>3412</v>
      </c>
      <c r="S1742" s="223" t="s">
        <v>78</v>
      </c>
      <c r="T1742" s="223" t="s">
        <v>451</v>
      </c>
      <c r="U1742" s="261">
        <v>491</v>
      </c>
      <c r="V1742" s="86" t="s">
        <v>452</v>
      </c>
      <c r="W1742" s="223" t="s">
        <v>13326</v>
      </c>
      <c r="X1742" s="225" t="s">
        <v>13327</v>
      </c>
      <c r="Y1742" s="262">
        <v>83000</v>
      </c>
      <c r="Z1742" s="226"/>
      <c r="AA1742" s="241">
        <f t="shared" si="13"/>
        <v>0</v>
      </c>
      <c r="AB1742" s="237" t="s">
        <v>13328</v>
      </c>
    </row>
    <row r="1743" spans="1:28" ht="15" customHeight="1">
      <c r="A1743" s="109">
        <v>1734</v>
      </c>
      <c r="B1743" s="222" t="str">
        <f t="shared" si="12"/>
        <v>Klik Disini</v>
      </c>
      <c r="C1743" s="223" t="s">
        <v>13329</v>
      </c>
      <c r="D1743" s="223"/>
      <c r="E1743" s="223" t="s">
        <v>10736</v>
      </c>
      <c r="F1743" s="223" t="s">
        <v>13330</v>
      </c>
      <c r="G1743" s="223" t="s">
        <v>13331</v>
      </c>
      <c r="H1743" s="223" t="s">
        <v>3532</v>
      </c>
      <c r="I1743" s="258" t="s">
        <v>446</v>
      </c>
      <c r="J1743" s="186" t="s">
        <v>345</v>
      </c>
      <c r="K1743" s="223"/>
      <c r="L1743" s="264"/>
      <c r="M1743" s="265"/>
      <c r="N1743" s="223" t="s">
        <v>449</v>
      </c>
      <c r="O1743" s="223" t="s">
        <v>3419</v>
      </c>
      <c r="P1743" s="260">
        <v>2006</v>
      </c>
      <c r="Q1743" s="260">
        <v>2018</v>
      </c>
      <c r="R1743" s="223" t="s">
        <v>3412</v>
      </c>
      <c r="S1743" s="223" t="s">
        <v>78</v>
      </c>
      <c r="T1743" s="223" t="s">
        <v>451</v>
      </c>
      <c r="U1743" s="261">
        <v>264</v>
      </c>
      <c r="V1743" s="86" t="s">
        <v>452</v>
      </c>
      <c r="W1743" s="223" t="s">
        <v>10293</v>
      </c>
      <c r="X1743" s="225" t="s">
        <v>13332</v>
      </c>
      <c r="Y1743" s="262">
        <v>105000</v>
      </c>
      <c r="Z1743" s="226"/>
      <c r="AA1743" s="241">
        <f t="shared" si="13"/>
        <v>0</v>
      </c>
      <c r="AB1743" s="237" t="s">
        <v>13333</v>
      </c>
    </row>
    <row r="1744" spans="1:28" ht="15" customHeight="1">
      <c r="A1744" s="109">
        <v>1735</v>
      </c>
      <c r="B1744" s="222" t="str">
        <f t="shared" si="12"/>
        <v>Klik Disini</v>
      </c>
      <c r="C1744" s="223" t="s">
        <v>13334</v>
      </c>
      <c r="D1744" s="223"/>
      <c r="E1744" s="223" t="s">
        <v>3548</v>
      </c>
      <c r="F1744" s="223" t="s">
        <v>13335</v>
      </c>
      <c r="G1744" s="223" t="s">
        <v>13336</v>
      </c>
      <c r="H1744" s="223" t="s">
        <v>3473</v>
      </c>
      <c r="I1744" s="258" t="s">
        <v>446</v>
      </c>
      <c r="J1744" s="186" t="s">
        <v>345</v>
      </c>
      <c r="K1744" s="223"/>
      <c r="L1744" s="264"/>
      <c r="M1744" s="265"/>
      <c r="N1744" s="223" t="s">
        <v>449</v>
      </c>
      <c r="O1744" s="223" t="s">
        <v>3419</v>
      </c>
      <c r="P1744" s="260">
        <v>2008</v>
      </c>
      <c r="Q1744" s="260">
        <v>2018</v>
      </c>
      <c r="R1744" s="223" t="s">
        <v>3412</v>
      </c>
      <c r="S1744" s="223" t="s">
        <v>78</v>
      </c>
      <c r="T1744" s="223" t="s">
        <v>451</v>
      </c>
      <c r="U1744" s="261">
        <v>208</v>
      </c>
      <c r="V1744" s="86" t="s">
        <v>452</v>
      </c>
      <c r="W1744" s="223" t="s">
        <v>7676</v>
      </c>
      <c r="X1744" s="225" t="s">
        <v>13337</v>
      </c>
      <c r="Y1744" s="262">
        <v>78500</v>
      </c>
      <c r="Z1744" s="226"/>
      <c r="AA1744" s="241">
        <f t="shared" si="13"/>
        <v>0</v>
      </c>
      <c r="AB1744" s="237" t="s">
        <v>13338</v>
      </c>
    </row>
    <row r="1745" spans="1:28" ht="15" customHeight="1">
      <c r="A1745" s="109">
        <v>1736</v>
      </c>
      <c r="B1745" s="222" t="str">
        <f t="shared" si="12"/>
        <v>Klik Disini</v>
      </c>
      <c r="C1745" s="223" t="s">
        <v>13339</v>
      </c>
      <c r="D1745" s="223"/>
      <c r="E1745" s="223" t="s">
        <v>5586</v>
      </c>
      <c r="F1745" s="223" t="s">
        <v>13340</v>
      </c>
      <c r="G1745" s="223" t="s">
        <v>13341</v>
      </c>
      <c r="H1745" s="223" t="s">
        <v>3912</v>
      </c>
      <c r="I1745" s="258" t="s">
        <v>446</v>
      </c>
      <c r="J1745" s="186" t="s">
        <v>367</v>
      </c>
      <c r="K1745" s="223" t="s">
        <v>447</v>
      </c>
      <c r="L1745" s="223"/>
      <c r="M1745" s="259" t="s">
        <v>447</v>
      </c>
      <c r="N1745" s="223" t="s">
        <v>449</v>
      </c>
      <c r="O1745" s="223" t="s">
        <v>3419</v>
      </c>
      <c r="P1745" s="260">
        <v>2017</v>
      </c>
      <c r="Q1745" s="260">
        <v>2018</v>
      </c>
      <c r="R1745" s="223" t="s">
        <v>3412</v>
      </c>
      <c r="S1745" s="223" t="s">
        <v>78</v>
      </c>
      <c r="T1745" s="223" t="s">
        <v>451</v>
      </c>
      <c r="U1745" s="261">
        <v>196</v>
      </c>
      <c r="V1745" s="86" t="s">
        <v>452</v>
      </c>
      <c r="W1745" s="223" t="s">
        <v>999</v>
      </c>
      <c r="X1745" s="225" t="s">
        <v>13342</v>
      </c>
      <c r="Y1745" s="262">
        <v>56000</v>
      </c>
      <c r="Z1745" s="226"/>
      <c r="AA1745" s="241">
        <f t="shared" si="13"/>
        <v>0</v>
      </c>
      <c r="AB1745" s="237" t="s">
        <v>13343</v>
      </c>
    </row>
    <row r="1746" spans="1:28" ht="15" customHeight="1">
      <c r="A1746" s="109">
        <v>1737</v>
      </c>
      <c r="B1746" s="222" t="str">
        <f t="shared" si="12"/>
        <v>Klik Disini</v>
      </c>
      <c r="C1746" s="223" t="s">
        <v>13344</v>
      </c>
      <c r="D1746" s="223"/>
      <c r="E1746" s="223" t="s">
        <v>3548</v>
      </c>
      <c r="F1746" s="223" t="s">
        <v>13345</v>
      </c>
      <c r="G1746" s="223" t="s">
        <v>13346</v>
      </c>
      <c r="H1746" s="223" t="s">
        <v>3473</v>
      </c>
      <c r="I1746" s="258" t="s">
        <v>446</v>
      </c>
      <c r="J1746" s="186" t="s">
        <v>345</v>
      </c>
      <c r="K1746" s="223"/>
      <c r="L1746" s="264"/>
      <c r="M1746" s="265"/>
      <c r="N1746" s="223" t="s">
        <v>449</v>
      </c>
      <c r="O1746" s="223" t="s">
        <v>3419</v>
      </c>
      <c r="P1746" s="260">
        <v>2004</v>
      </c>
      <c r="Q1746" s="260">
        <v>2018</v>
      </c>
      <c r="R1746" s="223" t="s">
        <v>3412</v>
      </c>
      <c r="S1746" s="223" t="s">
        <v>78</v>
      </c>
      <c r="T1746" s="223" t="s">
        <v>451</v>
      </c>
      <c r="U1746" s="261">
        <v>226</v>
      </c>
      <c r="V1746" s="86" t="s">
        <v>452</v>
      </c>
      <c r="W1746" s="223" t="s">
        <v>646</v>
      </c>
      <c r="X1746" s="225" t="s">
        <v>13347</v>
      </c>
      <c r="Y1746" s="262">
        <v>59000</v>
      </c>
      <c r="Z1746" s="226"/>
      <c r="AA1746" s="241">
        <f t="shared" si="13"/>
        <v>0</v>
      </c>
      <c r="AB1746" s="237" t="s">
        <v>13348</v>
      </c>
    </row>
    <row r="1747" spans="1:28" ht="15" customHeight="1">
      <c r="A1747" s="109">
        <v>1738</v>
      </c>
      <c r="B1747" s="222" t="str">
        <f t="shared" si="12"/>
        <v>Klik Disini</v>
      </c>
      <c r="C1747" s="223" t="s">
        <v>13349</v>
      </c>
      <c r="D1747" s="223"/>
      <c r="E1747" s="223" t="s">
        <v>3548</v>
      </c>
      <c r="F1747" s="223" t="s">
        <v>13350</v>
      </c>
      <c r="G1747" s="223" t="s">
        <v>13351</v>
      </c>
      <c r="H1747" s="223" t="s">
        <v>3473</v>
      </c>
      <c r="I1747" s="258" t="s">
        <v>446</v>
      </c>
      <c r="J1747" s="186" t="s">
        <v>345</v>
      </c>
      <c r="K1747" s="223"/>
      <c r="L1747" s="264"/>
      <c r="M1747" s="265"/>
      <c r="N1747" s="223" t="s">
        <v>449</v>
      </c>
      <c r="O1747" s="223" t="s">
        <v>3419</v>
      </c>
      <c r="P1747" s="260">
        <v>2005</v>
      </c>
      <c r="Q1747" s="260">
        <v>2018</v>
      </c>
      <c r="R1747" s="223" t="s">
        <v>3412</v>
      </c>
      <c r="S1747" s="223" t="s">
        <v>78</v>
      </c>
      <c r="T1747" s="223" t="s">
        <v>451</v>
      </c>
      <c r="U1747" s="261">
        <v>338</v>
      </c>
      <c r="V1747" s="86" t="s">
        <v>452</v>
      </c>
      <c r="W1747" s="223" t="s">
        <v>4743</v>
      </c>
      <c r="X1747" s="225" t="s">
        <v>13352</v>
      </c>
      <c r="Y1747" s="262">
        <v>91000</v>
      </c>
      <c r="Z1747" s="226"/>
      <c r="AA1747" s="241">
        <f t="shared" si="13"/>
        <v>0</v>
      </c>
      <c r="AB1747" s="237" t="s">
        <v>13353</v>
      </c>
    </row>
    <row r="1748" spans="1:28" ht="15" customHeight="1">
      <c r="A1748" s="109">
        <v>1739</v>
      </c>
      <c r="B1748" s="222" t="str">
        <f t="shared" si="12"/>
        <v>Klik Disini</v>
      </c>
      <c r="C1748" s="223" t="s">
        <v>13354</v>
      </c>
      <c r="D1748" s="223"/>
      <c r="E1748" s="223" t="s">
        <v>5283</v>
      </c>
      <c r="F1748" s="223" t="s">
        <v>13355</v>
      </c>
      <c r="G1748" s="223" t="s">
        <v>13356</v>
      </c>
      <c r="H1748" s="223" t="s">
        <v>3532</v>
      </c>
      <c r="I1748" s="258" t="s">
        <v>446</v>
      </c>
      <c r="J1748" s="186" t="s">
        <v>345</v>
      </c>
      <c r="K1748" s="223"/>
      <c r="L1748" s="264"/>
      <c r="M1748" s="265"/>
      <c r="N1748" s="223" t="s">
        <v>449</v>
      </c>
      <c r="O1748" s="223" t="s">
        <v>3419</v>
      </c>
      <c r="P1748" s="260">
        <v>2006</v>
      </c>
      <c r="Q1748" s="260">
        <v>2018</v>
      </c>
      <c r="R1748" s="223" t="s">
        <v>3412</v>
      </c>
      <c r="S1748" s="223" t="s">
        <v>78</v>
      </c>
      <c r="T1748" s="223" t="s">
        <v>451</v>
      </c>
      <c r="U1748" s="261">
        <v>384</v>
      </c>
      <c r="V1748" s="86" t="s">
        <v>452</v>
      </c>
      <c r="W1748" s="223" t="s">
        <v>10293</v>
      </c>
      <c r="X1748" s="225" t="s">
        <v>13357</v>
      </c>
      <c r="Y1748" s="262">
        <v>102500</v>
      </c>
      <c r="Z1748" s="226"/>
      <c r="AA1748" s="241">
        <f t="shared" si="13"/>
        <v>0</v>
      </c>
      <c r="AB1748" s="237" t="s">
        <v>13358</v>
      </c>
    </row>
    <row r="1749" spans="1:28" ht="15" customHeight="1">
      <c r="A1749" s="109">
        <v>1740</v>
      </c>
      <c r="B1749" s="222" t="str">
        <f t="shared" si="12"/>
        <v>Klik Disini</v>
      </c>
      <c r="C1749" s="223" t="s">
        <v>13359</v>
      </c>
      <c r="D1749" s="223"/>
      <c r="E1749" s="223" t="s">
        <v>3548</v>
      </c>
      <c r="F1749" s="223" t="s">
        <v>13360</v>
      </c>
      <c r="G1749" s="223" t="s">
        <v>13361</v>
      </c>
      <c r="H1749" s="223" t="s">
        <v>3473</v>
      </c>
      <c r="I1749" s="258" t="s">
        <v>446</v>
      </c>
      <c r="J1749" s="186" t="s">
        <v>345</v>
      </c>
      <c r="K1749" s="223"/>
      <c r="L1749" s="264"/>
      <c r="M1749" s="265"/>
      <c r="N1749" s="223" t="s">
        <v>449</v>
      </c>
      <c r="O1749" s="223" t="s">
        <v>3419</v>
      </c>
      <c r="P1749" s="260">
        <v>2006</v>
      </c>
      <c r="Q1749" s="260">
        <v>2018</v>
      </c>
      <c r="R1749" s="223" t="s">
        <v>3412</v>
      </c>
      <c r="S1749" s="223" t="s">
        <v>78</v>
      </c>
      <c r="T1749" s="223" t="s">
        <v>451</v>
      </c>
      <c r="U1749" s="261">
        <v>272</v>
      </c>
      <c r="V1749" s="86" t="s">
        <v>452</v>
      </c>
      <c r="W1749" s="223" t="s">
        <v>13362</v>
      </c>
      <c r="X1749" s="225" t="s">
        <v>13363</v>
      </c>
      <c r="Y1749" s="262">
        <v>92500</v>
      </c>
      <c r="Z1749" s="226"/>
      <c r="AA1749" s="241">
        <f t="shared" si="13"/>
        <v>0</v>
      </c>
      <c r="AB1749" s="237" t="s">
        <v>13364</v>
      </c>
    </row>
    <row r="1750" spans="1:28" ht="15" customHeight="1">
      <c r="A1750" s="109">
        <v>1741</v>
      </c>
      <c r="B1750" s="222" t="str">
        <f t="shared" si="12"/>
        <v>Klik Disini</v>
      </c>
      <c r="C1750" s="223" t="s">
        <v>13365</v>
      </c>
      <c r="D1750" s="223"/>
      <c r="E1750" s="223" t="s">
        <v>3548</v>
      </c>
      <c r="F1750" s="223" t="s">
        <v>13366</v>
      </c>
      <c r="G1750" s="223" t="s">
        <v>13367</v>
      </c>
      <c r="H1750" s="223" t="s">
        <v>3473</v>
      </c>
      <c r="I1750" s="258" t="s">
        <v>446</v>
      </c>
      <c r="J1750" s="186" t="s">
        <v>345</v>
      </c>
      <c r="K1750" s="223"/>
      <c r="L1750" s="264"/>
      <c r="M1750" s="265"/>
      <c r="N1750" s="223" t="s">
        <v>449</v>
      </c>
      <c r="O1750" s="223" t="s">
        <v>3419</v>
      </c>
      <c r="P1750" s="260">
        <v>2004</v>
      </c>
      <c r="Q1750" s="260">
        <v>2018</v>
      </c>
      <c r="R1750" s="223" t="s">
        <v>3412</v>
      </c>
      <c r="S1750" s="223" t="s">
        <v>78</v>
      </c>
      <c r="T1750" s="223" t="s">
        <v>451</v>
      </c>
      <c r="U1750" s="261">
        <v>270</v>
      </c>
      <c r="V1750" s="86" t="s">
        <v>452</v>
      </c>
      <c r="W1750" s="223" t="s">
        <v>1529</v>
      </c>
      <c r="X1750" s="225" t="s">
        <v>13368</v>
      </c>
      <c r="Y1750" s="262">
        <v>72000</v>
      </c>
      <c r="Z1750" s="226"/>
      <c r="AA1750" s="241">
        <f t="shared" si="13"/>
        <v>0</v>
      </c>
      <c r="AB1750" s="237" t="s">
        <v>13369</v>
      </c>
    </row>
    <row r="1751" spans="1:28" ht="15" customHeight="1">
      <c r="A1751" s="109">
        <v>1742</v>
      </c>
      <c r="B1751" s="222" t="str">
        <f t="shared" si="12"/>
        <v>Klik Disini</v>
      </c>
      <c r="C1751" s="223" t="s">
        <v>13370</v>
      </c>
      <c r="D1751" s="223"/>
      <c r="E1751" s="223" t="s">
        <v>9521</v>
      </c>
      <c r="F1751" s="223" t="s">
        <v>13371</v>
      </c>
      <c r="G1751" s="223" t="s">
        <v>13372</v>
      </c>
      <c r="H1751" s="223" t="s">
        <v>3532</v>
      </c>
      <c r="I1751" s="258" t="s">
        <v>446</v>
      </c>
      <c r="J1751" s="186" t="s">
        <v>345</v>
      </c>
      <c r="K1751" s="223" t="s">
        <v>447</v>
      </c>
      <c r="L1751" s="223"/>
      <c r="M1751" s="259" t="s">
        <v>447</v>
      </c>
      <c r="N1751" s="223" t="s">
        <v>449</v>
      </c>
      <c r="O1751" s="223" t="s">
        <v>462</v>
      </c>
      <c r="P1751" s="260">
        <v>2008</v>
      </c>
      <c r="Q1751" s="260">
        <v>2018</v>
      </c>
      <c r="R1751" s="223" t="s">
        <v>3412</v>
      </c>
      <c r="S1751" s="223" t="s">
        <v>78</v>
      </c>
      <c r="T1751" s="223" t="s">
        <v>451</v>
      </c>
      <c r="U1751" s="261">
        <v>324</v>
      </c>
      <c r="V1751" s="86" t="s">
        <v>452</v>
      </c>
      <c r="W1751" s="223" t="s">
        <v>5162</v>
      </c>
      <c r="X1751" s="225" t="s">
        <v>13373</v>
      </c>
      <c r="Y1751" s="262">
        <v>151500</v>
      </c>
      <c r="Z1751" s="226"/>
      <c r="AA1751" s="241">
        <f t="shared" si="13"/>
        <v>0</v>
      </c>
      <c r="AB1751" s="237" t="s">
        <v>13374</v>
      </c>
    </row>
    <row r="1752" spans="1:28" ht="15" customHeight="1">
      <c r="A1752" s="109">
        <v>1743</v>
      </c>
      <c r="B1752" s="222" t="str">
        <f t="shared" si="12"/>
        <v>Klik Disini</v>
      </c>
      <c r="C1752" s="223" t="s">
        <v>13375</v>
      </c>
      <c r="D1752" s="223"/>
      <c r="E1752" s="223" t="s">
        <v>3529</v>
      </c>
      <c r="F1752" s="223" t="s">
        <v>13376</v>
      </c>
      <c r="G1752" s="223" t="s">
        <v>13377</v>
      </c>
      <c r="H1752" s="223" t="s">
        <v>344</v>
      </c>
      <c r="I1752" s="258" t="s">
        <v>446</v>
      </c>
      <c r="J1752" s="186" t="s">
        <v>343</v>
      </c>
      <c r="K1752" s="223"/>
      <c r="L1752" s="264"/>
      <c r="M1752" s="265"/>
      <c r="N1752" s="223" t="s">
        <v>449</v>
      </c>
      <c r="O1752" s="223" t="s">
        <v>3419</v>
      </c>
      <c r="P1752" s="260">
        <v>2010</v>
      </c>
      <c r="Q1752" s="260">
        <v>2018</v>
      </c>
      <c r="R1752" s="223" t="s">
        <v>3412</v>
      </c>
      <c r="S1752" s="223" t="s">
        <v>78</v>
      </c>
      <c r="T1752" s="223" t="s">
        <v>451</v>
      </c>
      <c r="U1752" s="261">
        <v>266</v>
      </c>
      <c r="V1752" s="86" t="s">
        <v>452</v>
      </c>
      <c r="W1752" s="223" t="s">
        <v>6538</v>
      </c>
      <c r="X1752" s="225" t="s">
        <v>13378</v>
      </c>
      <c r="Y1752" s="262">
        <v>85500</v>
      </c>
      <c r="Z1752" s="226"/>
      <c r="AA1752" s="241">
        <f t="shared" si="13"/>
        <v>0</v>
      </c>
      <c r="AB1752" s="237" t="s">
        <v>13379</v>
      </c>
    </row>
    <row r="1753" spans="1:28" ht="15" customHeight="1">
      <c r="A1753" s="109">
        <v>1744</v>
      </c>
      <c r="B1753" s="222" t="str">
        <f t="shared" si="12"/>
        <v>Klik Disini</v>
      </c>
      <c r="C1753" s="223" t="s">
        <v>13380</v>
      </c>
      <c r="D1753" s="223"/>
      <c r="E1753" s="223" t="s">
        <v>9195</v>
      </c>
      <c r="F1753" s="223" t="s">
        <v>13381</v>
      </c>
      <c r="G1753" s="223" t="s">
        <v>13382</v>
      </c>
      <c r="H1753" s="223" t="s">
        <v>3473</v>
      </c>
      <c r="I1753" s="258" t="s">
        <v>446</v>
      </c>
      <c r="J1753" s="186" t="s">
        <v>345</v>
      </c>
      <c r="K1753" s="223"/>
      <c r="L1753" s="264"/>
      <c r="M1753" s="265"/>
      <c r="N1753" s="223"/>
      <c r="O1753" s="223"/>
      <c r="P1753" s="260">
        <v>2011</v>
      </c>
      <c r="Q1753" s="260">
        <v>2018</v>
      </c>
      <c r="R1753" s="223" t="s">
        <v>3412</v>
      </c>
      <c r="S1753" s="223" t="s">
        <v>78</v>
      </c>
      <c r="T1753" s="223"/>
      <c r="U1753" s="261">
        <v>224</v>
      </c>
      <c r="V1753" s="86" t="s">
        <v>452</v>
      </c>
      <c r="W1753" s="223" t="s">
        <v>3390</v>
      </c>
      <c r="X1753" s="225" t="s">
        <v>13383</v>
      </c>
      <c r="Y1753" s="262">
        <v>62500</v>
      </c>
      <c r="Z1753" s="226"/>
      <c r="AA1753" s="241">
        <f t="shared" si="13"/>
        <v>0</v>
      </c>
      <c r="AB1753" s="237" t="s">
        <v>13384</v>
      </c>
    </row>
    <row r="1754" spans="1:28" ht="15" customHeight="1">
      <c r="A1754" s="109">
        <v>1745</v>
      </c>
      <c r="B1754" s="222" t="str">
        <f t="shared" si="12"/>
        <v>Klik Disini</v>
      </c>
      <c r="C1754" s="223" t="s">
        <v>13385</v>
      </c>
      <c r="D1754" s="223"/>
      <c r="E1754" s="223" t="s">
        <v>9655</v>
      </c>
      <c r="F1754" s="223" t="s">
        <v>13386</v>
      </c>
      <c r="G1754" s="223" t="s">
        <v>13387</v>
      </c>
      <c r="H1754" s="223" t="s">
        <v>3912</v>
      </c>
      <c r="I1754" s="258" t="s">
        <v>446</v>
      </c>
      <c r="J1754" s="186" t="s">
        <v>367</v>
      </c>
      <c r="K1754" s="223"/>
      <c r="L1754" s="264"/>
      <c r="M1754" s="265"/>
      <c r="N1754" s="223" t="s">
        <v>449</v>
      </c>
      <c r="O1754" s="223" t="s">
        <v>3419</v>
      </c>
      <c r="P1754" s="260">
        <v>2017</v>
      </c>
      <c r="Q1754" s="260">
        <v>2018</v>
      </c>
      <c r="R1754" s="223" t="s">
        <v>3412</v>
      </c>
      <c r="S1754" s="223" t="s">
        <v>78</v>
      </c>
      <c r="T1754" s="223" t="s">
        <v>451</v>
      </c>
      <c r="U1754" s="261">
        <v>400</v>
      </c>
      <c r="V1754" s="86" t="s">
        <v>452</v>
      </c>
      <c r="W1754" s="223" t="s">
        <v>9004</v>
      </c>
      <c r="X1754" s="225" t="s">
        <v>13388</v>
      </c>
      <c r="Y1754" s="262">
        <v>138000</v>
      </c>
      <c r="Z1754" s="226"/>
      <c r="AA1754" s="241">
        <f t="shared" si="13"/>
        <v>0</v>
      </c>
      <c r="AB1754" s="237" t="s">
        <v>13389</v>
      </c>
    </row>
    <row r="1755" spans="1:28" ht="15" customHeight="1">
      <c r="A1755" s="109">
        <v>1746</v>
      </c>
      <c r="B1755" s="222" t="str">
        <f t="shared" si="12"/>
        <v>Klik Disini</v>
      </c>
      <c r="C1755" s="223" t="s">
        <v>13390</v>
      </c>
      <c r="D1755" s="223"/>
      <c r="E1755" s="223" t="s">
        <v>4319</v>
      </c>
      <c r="F1755" s="223" t="s">
        <v>13391</v>
      </c>
      <c r="G1755" s="223" t="s">
        <v>13392</v>
      </c>
      <c r="H1755" s="223" t="s">
        <v>3912</v>
      </c>
      <c r="I1755" s="258" t="s">
        <v>446</v>
      </c>
      <c r="J1755" s="186" t="s">
        <v>367</v>
      </c>
      <c r="K1755" s="223"/>
      <c r="L1755" s="264"/>
      <c r="M1755" s="265"/>
      <c r="N1755" s="223" t="s">
        <v>449</v>
      </c>
      <c r="O1755" s="223" t="s">
        <v>3419</v>
      </c>
      <c r="P1755" s="260">
        <v>2008</v>
      </c>
      <c r="Q1755" s="260">
        <v>2018</v>
      </c>
      <c r="R1755" s="223" t="s">
        <v>3412</v>
      </c>
      <c r="S1755" s="223" t="s">
        <v>78</v>
      </c>
      <c r="T1755" s="223" t="s">
        <v>451</v>
      </c>
      <c r="U1755" s="261">
        <v>177</v>
      </c>
      <c r="V1755" s="86" t="s">
        <v>452</v>
      </c>
      <c r="W1755" s="223" t="s">
        <v>1102</v>
      </c>
      <c r="X1755" s="225" t="s">
        <v>13393</v>
      </c>
      <c r="Y1755" s="262">
        <v>70000</v>
      </c>
      <c r="Z1755" s="226"/>
      <c r="AA1755" s="241">
        <f t="shared" si="13"/>
        <v>0</v>
      </c>
      <c r="AB1755" s="237" t="s">
        <v>13394</v>
      </c>
    </row>
    <row r="1756" spans="1:28" ht="15" customHeight="1">
      <c r="A1756" s="109">
        <v>1747</v>
      </c>
      <c r="B1756" s="222" t="str">
        <f t="shared" si="12"/>
        <v>Klik Disini</v>
      </c>
      <c r="C1756" s="223" t="s">
        <v>13395</v>
      </c>
      <c r="D1756" s="223"/>
      <c r="E1756" s="223" t="s">
        <v>13396</v>
      </c>
      <c r="F1756" s="223" t="s">
        <v>13397</v>
      </c>
      <c r="G1756" s="223" t="s">
        <v>13398</v>
      </c>
      <c r="H1756" s="223" t="s">
        <v>344</v>
      </c>
      <c r="I1756" s="258" t="s">
        <v>446</v>
      </c>
      <c r="J1756" s="186" t="s">
        <v>343</v>
      </c>
      <c r="K1756" s="264"/>
      <c r="L1756" s="264"/>
      <c r="M1756" s="259"/>
      <c r="N1756" s="223" t="s">
        <v>449</v>
      </c>
      <c r="O1756" s="223" t="s">
        <v>3419</v>
      </c>
      <c r="P1756" s="260">
        <v>2011</v>
      </c>
      <c r="Q1756" s="260">
        <v>2018</v>
      </c>
      <c r="R1756" s="223" t="s">
        <v>3412</v>
      </c>
      <c r="S1756" s="223" t="s">
        <v>78</v>
      </c>
      <c r="T1756" s="223" t="s">
        <v>451</v>
      </c>
      <c r="U1756" s="261">
        <v>143</v>
      </c>
      <c r="V1756" s="86" t="s">
        <v>452</v>
      </c>
      <c r="W1756" s="223" t="s">
        <v>646</v>
      </c>
      <c r="X1756" s="225" t="s">
        <v>13399</v>
      </c>
      <c r="Y1756" s="262">
        <v>82000</v>
      </c>
      <c r="Z1756" s="226"/>
      <c r="AA1756" s="241">
        <f t="shared" si="13"/>
        <v>0</v>
      </c>
      <c r="AB1756" s="237" t="s">
        <v>13400</v>
      </c>
    </row>
    <row r="1757" spans="1:28" ht="15" customHeight="1">
      <c r="A1757" s="109">
        <v>1748</v>
      </c>
      <c r="B1757" s="222" t="str">
        <f t="shared" si="12"/>
        <v>Klik Disini</v>
      </c>
      <c r="C1757" s="223" t="s">
        <v>13401</v>
      </c>
      <c r="D1757" s="223"/>
      <c r="E1757" s="223" t="s">
        <v>13402</v>
      </c>
      <c r="F1757" s="223" t="s">
        <v>13403</v>
      </c>
      <c r="G1757" s="223" t="s">
        <v>13404</v>
      </c>
      <c r="H1757" s="223" t="s">
        <v>3912</v>
      </c>
      <c r="I1757" s="258" t="s">
        <v>446</v>
      </c>
      <c r="J1757" s="186" t="s">
        <v>367</v>
      </c>
      <c r="K1757" s="223" t="s">
        <v>447</v>
      </c>
      <c r="L1757" s="223"/>
      <c r="M1757" s="259" t="s">
        <v>447</v>
      </c>
      <c r="N1757" s="223" t="s">
        <v>449</v>
      </c>
      <c r="O1757" s="223" t="s">
        <v>3419</v>
      </c>
      <c r="P1757" s="260">
        <v>2007</v>
      </c>
      <c r="Q1757" s="260">
        <v>2018</v>
      </c>
      <c r="R1757" s="223" t="s">
        <v>3412</v>
      </c>
      <c r="S1757" s="223" t="s">
        <v>78</v>
      </c>
      <c r="T1757" s="223" t="s">
        <v>451</v>
      </c>
      <c r="U1757" s="261">
        <v>178</v>
      </c>
      <c r="V1757" s="86" t="s">
        <v>452</v>
      </c>
      <c r="W1757" s="223" t="s">
        <v>1613</v>
      </c>
      <c r="X1757" s="225" t="s">
        <v>13405</v>
      </c>
      <c r="Y1757" s="262">
        <v>57500</v>
      </c>
      <c r="Z1757" s="226"/>
      <c r="AA1757" s="241">
        <f t="shared" si="13"/>
        <v>0</v>
      </c>
      <c r="AB1757" s="237" t="s">
        <v>13406</v>
      </c>
    </row>
    <row r="1758" spans="1:28" ht="15" customHeight="1">
      <c r="A1758" s="109">
        <v>1749</v>
      </c>
      <c r="B1758" s="222" t="str">
        <f t="shared" si="12"/>
        <v>Klik Disini</v>
      </c>
      <c r="C1758" s="223" t="s">
        <v>13407</v>
      </c>
      <c r="D1758" s="223"/>
      <c r="E1758" s="223" t="s">
        <v>9655</v>
      </c>
      <c r="F1758" s="223" t="s">
        <v>13408</v>
      </c>
      <c r="G1758" s="223" t="s">
        <v>13409</v>
      </c>
      <c r="H1758" s="223" t="s">
        <v>3912</v>
      </c>
      <c r="I1758" s="258" t="s">
        <v>446</v>
      </c>
      <c r="J1758" s="186" t="s">
        <v>367</v>
      </c>
      <c r="K1758" s="223"/>
      <c r="L1758" s="264"/>
      <c r="M1758" s="265"/>
      <c r="N1758" s="223" t="s">
        <v>449</v>
      </c>
      <c r="O1758" s="223" t="s">
        <v>3419</v>
      </c>
      <c r="P1758" s="260">
        <v>2017</v>
      </c>
      <c r="Q1758" s="260">
        <v>2018</v>
      </c>
      <c r="R1758" s="223" t="s">
        <v>3412</v>
      </c>
      <c r="S1758" s="223" t="s">
        <v>78</v>
      </c>
      <c r="T1758" s="223" t="s">
        <v>451</v>
      </c>
      <c r="U1758" s="261">
        <v>744</v>
      </c>
      <c r="V1758" s="86" t="s">
        <v>452</v>
      </c>
      <c r="W1758" s="223" t="s">
        <v>6793</v>
      </c>
      <c r="X1758" s="225" t="s">
        <v>13410</v>
      </c>
      <c r="Y1758" s="262">
        <v>245000</v>
      </c>
      <c r="Z1758" s="226"/>
      <c r="AA1758" s="241">
        <f t="shared" si="13"/>
        <v>0</v>
      </c>
      <c r="AB1758" s="237" t="s">
        <v>13411</v>
      </c>
    </row>
    <row r="1759" spans="1:28" ht="15" customHeight="1">
      <c r="A1759" s="109">
        <v>1750</v>
      </c>
      <c r="B1759" s="222" t="str">
        <f t="shared" si="12"/>
        <v>Klik Disini</v>
      </c>
      <c r="C1759" s="223" t="s">
        <v>13412</v>
      </c>
      <c r="D1759" s="223"/>
      <c r="E1759" s="223" t="s">
        <v>13413</v>
      </c>
      <c r="F1759" s="223" t="s">
        <v>13414</v>
      </c>
      <c r="G1759" s="223" t="s">
        <v>13415</v>
      </c>
      <c r="H1759" s="223" t="s">
        <v>3532</v>
      </c>
      <c r="I1759" s="258" t="s">
        <v>446</v>
      </c>
      <c r="J1759" s="186" t="s">
        <v>345</v>
      </c>
      <c r="K1759" s="223"/>
      <c r="L1759" s="264"/>
      <c r="M1759" s="265"/>
      <c r="N1759" s="223" t="s">
        <v>449</v>
      </c>
      <c r="O1759" s="223" t="s">
        <v>3419</v>
      </c>
      <c r="P1759" s="260">
        <v>2003</v>
      </c>
      <c r="Q1759" s="260">
        <v>2018</v>
      </c>
      <c r="R1759" s="223" t="s">
        <v>3412</v>
      </c>
      <c r="S1759" s="223" t="s">
        <v>78</v>
      </c>
      <c r="T1759" s="223" t="s">
        <v>451</v>
      </c>
      <c r="U1759" s="261">
        <v>238</v>
      </c>
      <c r="V1759" s="86" t="s">
        <v>452</v>
      </c>
      <c r="W1759" s="223" t="s">
        <v>8064</v>
      </c>
      <c r="X1759" s="225" t="s">
        <v>13416</v>
      </c>
      <c r="Y1759" s="262">
        <v>88500</v>
      </c>
      <c r="Z1759" s="226"/>
      <c r="AA1759" s="241">
        <f t="shared" si="13"/>
        <v>0</v>
      </c>
      <c r="AB1759" s="237" t="s">
        <v>13417</v>
      </c>
    </row>
    <row r="1760" spans="1:28" ht="15" customHeight="1">
      <c r="A1760" s="109">
        <v>1751</v>
      </c>
      <c r="B1760" s="222" t="str">
        <f t="shared" si="12"/>
        <v>Klik Disini</v>
      </c>
      <c r="C1760" s="223" t="s">
        <v>13418</v>
      </c>
      <c r="D1760" s="223"/>
      <c r="E1760" s="223" t="s">
        <v>3529</v>
      </c>
      <c r="F1760" s="223" t="s">
        <v>13419</v>
      </c>
      <c r="G1760" s="223" t="s">
        <v>13420</v>
      </c>
      <c r="H1760" s="223" t="s">
        <v>3473</v>
      </c>
      <c r="I1760" s="258" t="s">
        <v>446</v>
      </c>
      <c r="J1760" s="186" t="s">
        <v>345</v>
      </c>
      <c r="K1760" s="264"/>
      <c r="L1760" s="264"/>
      <c r="M1760" s="259"/>
      <c r="N1760" s="223" t="s">
        <v>449</v>
      </c>
      <c r="O1760" s="223" t="s">
        <v>3419</v>
      </c>
      <c r="P1760" s="260">
        <v>2011</v>
      </c>
      <c r="Q1760" s="260">
        <v>2018</v>
      </c>
      <c r="R1760" s="223" t="s">
        <v>3412</v>
      </c>
      <c r="S1760" s="223" t="s">
        <v>78</v>
      </c>
      <c r="T1760" s="223" t="s">
        <v>451</v>
      </c>
      <c r="U1760" s="261">
        <v>266</v>
      </c>
      <c r="V1760" s="86" t="s">
        <v>452</v>
      </c>
      <c r="W1760" s="223" t="s">
        <v>10065</v>
      </c>
      <c r="X1760" s="225" t="s">
        <v>13421</v>
      </c>
      <c r="Y1760" s="262">
        <v>84500</v>
      </c>
      <c r="Z1760" s="226"/>
      <c r="AA1760" s="241">
        <f t="shared" si="13"/>
        <v>0</v>
      </c>
      <c r="AB1760" s="237" t="s">
        <v>13422</v>
      </c>
    </row>
    <row r="1761" spans="1:28" ht="15" customHeight="1">
      <c r="A1761" s="109">
        <v>1752</v>
      </c>
      <c r="B1761" s="222" t="str">
        <f t="shared" si="12"/>
        <v>Klik Disini</v>
      </c>
      <c r="C1761" s="223" t="s">
        <v>13423</v>
      </c>
      <c r="D1761" s="223"/>
      <c r="E1761" s="223" t="s">
        <v>13424</v>
      </c>
      <c r="F1761" s="223" t="s">
        <v>13425</v>
      </c>
      <c r="G1761" s="223" t="s">
        <v>13426</v>
      </c>
      <c r="H1761" s="223" t="s">
        <v>3473</v>
      </c>
      <c r="I1761" s="258" t="s">
        <v>446</v>
      </c>
      <c r="J1761" s="186" t="s">
        <v>345</v>
      </c>
      <c r="K1761" s="223"/>
      <c r="L1761" s="264"/>
      <c r="M1761" s="265"/>
      <c r="N1761" s="223" t="s">
        <v>449</v>
      </c>
      <c r="O1761" s="223" t="s">
        <v>3419</v>
      </c>
      <c r="P1761" s="260">
        <v>2009</v>
      </c>
      <c r="Q1761" s="260">
        <v>2018</v>
      </c>
      <c r="R1761" s="223" t="s">
        <v>3412</v>
      </c>
      <c r="S1761" s="223" t="s">
        <v>78</v>
      </c>
      <c r="T1761" s="223" t="s">
        <v>451</v>
      </c>
      <c r="U1761" s="261">
        <v>264</v>
      </c>
      <c r="V1761" s="86" t="s">
        <v>452</v>
      </c>
      <c r="W1761" s="223" t="s">
        <v>8229</v>
      </c>
      <c r="X1761" s="225" t="s">
        <v>13427</v>
      </c>
      <c r="Y1761" s="262">
        <v>92500</v>
      </c>
      <c r="Z1761" s="226"/>
      <c r="AA1761" s="241">
        <f t="shared" si="13"/>
        <v>0</v>
      </c>
      <c r="AB1761" s="237" t="s">
        <v>13428</v>
      </c>
    </row>
    <row r="1762" spans="1:28" ht="15" customHeight="1">
      <c r="A1762" s="109">
        <v>1753</v>
      </c>
      <c r="B1762" s="222" t="str">
        <f t="shared" si="12"/>
        <v>Klik Disini</v>
      </c>
      <c r="C1762" s="223" t="s">
        <v>13429</v>
      </c>
      <c r="D1762" s="223"/>
      <c r="E1762" s="223" t="s">
        <v>11495</v>
      </c>
      <c r="F1762" s="223" t="s">
        <v>13430</v>
      </c>
      <c r="G1762" s="223" t="s">
        <v>13431</v>
      </c>
      <c r="H1762" s="223" t="s">
        <v>3912</v>
      </c>
      <c r="I1762" s="258" t="s">
        <v>446</v>
      </c>
      <c r="J1762" s="186" t="s">
        <v>367</v>
      </c>
      <c r="K1762" s="223"/>
      <c r="L1762" s="264"/>
      <c r="M1762" s="265"/>
      <c r="N1762" s="223" t="s">
        <v>449</v>
      </c>
      <c r="O1762" s="223" t="s">
        <v>3419</v>
      </c>
      <c r="P1762" s="260">
        <v>2008</v>
      </c>
      <c r="Q1762" s="260">
        <v>2018</v>
      </c>
      <c r="R1762" s="223" t="s">
        <v>3412</v>
      </c>
      <c r="S1762" s="223" t="s">
        <v>78</v>
      </c>
      <c r="T1762" s="223" t="s">
        <v>451</v>
      </c>
      <c r="U1762" s="261">
        <v>102</v>
      </c>
      <c r="V1762" s="86" t="s">
        <v>452</v>
      </c>
      <c r="W1762" s="223" t="s">
        <v>572</v>
      </c>
      <c r="X1762" s="225" t="s">
        <v>13432</v>
      </c>
      <c r="Y1762" s="262">
        <v>44500</v>
      </c>
      <c r="Z1762" s="226"/>
      <c r="AA1762" s="241">
        <f t="shared" si="13"/>
        <v>0</v>
      </c>
      <c r="AB1762" s="237" t="s">
        <v>13433</v>
      </c>
    </row>
    <row r="1763" spans="1:28" ht="15" customHeight="1">
      <c r="A1763" s="109">
        <v>1754</v>
      </c>
      <c r="B1763" s="222" t="str">
        <f t="shared" si="12"/>
        <v>Klik Disini</v>
      </c>
      <c r="C1763" s="223" t="s">
        <v>13434</v>
      </c>
      <c r="D1763" s="223"/>
      <c r="E1763" s="223" t="s">
        <v>5125</v>
      </c>
      <c r="F1763" s="223" t="s">
        <v>13435</v>
      </c>
      <c r="G1763" s="223" t="s">
        <v>13436</v>
      </c>
      <c r="H1763" s="223" t="s">
        <v>6347</v>
      </c>
      <c r="I1763" s="258" t="s">
        <v>1844</v>
      </c>
      <c r="J1763" s="186" t="s">
        <v>401</v>
      </c>
      <c r="K1763" s="264"/>
      <c r="L1763" s="264"/>
      <c r="M1763" s="259"/>
      <c r="N1763" s="223"/>
      <c r="O1763" s="223"/>
      <c r="P1763" s="260">
        <v>2012</v>
      </c>
      <c r="Q1763" s="260">
        <v>2018</v>
      </c>
      <c r="R1763" s="223" t="s">
        <v>13437</v>
      </c>
      <c r="S1763" s="223" t="s">
        <v>78</v>
      </c>
      <c r="T1763" s="223"/>
      <c r="U1763" s="261">
        <v>154</v>
      </c>
      <c r="V1763" s="86" t="s">
        <v>452</v>
      </c>
      <c r="W1763" s="223" t="s">
        <v>594</v>
      </c>
      <c r="X1763" s="225" t="s">
        <v>13438</v>
      </c>
      <c r="Y1763" s="262">
        <v>60000</v>
      </c>
      <c r="Z1763" s="226"/>
      <c r="AA1763" s="241">
        <f t="shared" si="13"/>
        <v>0</v>
      </c>
      <c r="AB1763" s="237" t="s">
        <v>13439</v>
      </c>
    </row>
    <row r="1764" spans="1:28" ht="15" customHeight="1">
      <c r="A1764" s="109">
        <v>1755</v>
      </c>
      <c r="B1764" s="222" t="str">
        <f t="shared" si="12"/>
        <v>Klik Disini</v>
      </c>
      <c r="C1764" s="223" t="s">
        <v>13440</v>
      </c>
      <c r="D1764" s="223"/>
      <c r="E1764" s="223" t="s">
        <v>3529</v>
      </c>
      <c r="F1764" s="223" t="s">
        <v>13441</v>
      </c>
      <c r="G1764" s="223" t="s">
        <v>13442</v>
      </c>
      <c r="H1764" s="223" t="s">
        <v>3473</v>
      </c>
      <c r="I1764" s="258" t="s">
        <v>446</v>
      </c>
      <c r="J1764" s="186" t="s">
        <v>345</v>
      </c>
      <c r="K1764" s="223"/>
      <c r="L1764" s="264"/>
      <c r="M1764" s="265"/>
      <c r="N1764" s="223" t="s">
        <v>449</v>
      </c>
      <c r="O1764" s="223" t="s">
        <v>3419</v>
      </c>
      <c r="P1764" s="260">
        <v>2004</v>
      </c>
      <c r="Q1764" s="260">
        <v>2018</v>
      </c>
      <c r="R1764" s="223" t="s">
        <v>3412</v>
      </c>
      <c r="S1764" s="223" t="s">
        <v>78</v>
      </c>
      <c r="T1764" s="223" t="s">
        <v>451</v>
      </c>
      <c r="U1764" s="261">
        <v>332</v>
      </c>
      <c r="V1764" s="86" t="s">
        <v>452</v>
      </c>
      <c r="W1764" s="223" t="s">
        <v>3962</v>
      </c>
      <c r="X1764" s="225" t="s">
        <v>13443</v>
      </c>
      <c r="Y1764" s="262">
        <v>84000</v>
      </c>
      <c r="Z1764" s="226"/>
      <c r="AA1764" s="241">
        <f t="shared" si="13"/>
        <v>0</v>
      </c>
      <c r="AB1764" s="237" t="s">
        <v>13444</v>
      </c>
    </row>
    <row r="1765" spans="1:28" ht="15" customHeight="1">
      <c r="A1765" s="109">
        <v>1756</v>
      </c>
      <c r="B1765" s="222" t="str">
        <f t="shared" si="12"/>
        <v>Klik Disini</v>
      </c>
      <c r="C1765" s="223" t="s">
        <v>13445</v>
      </c>
      <c r="D1765" s="223"/>
      <c r="E1765" s="223" t="s">
        <v>10420</v>
      </c>
      <c r="F1765" s="223" t="s">
        <v>13446</v>
      </c>
      <c r="G1765" s="223" t="s">
        <v>13447</v>
      </c>
      <c r="H1765" s="223" t="s">
        <v>3473</v>
      </c>
      <c r="I1765" s="258" t="s">
        <v>446</v>
      </c>
      <c r="J1765" s="186" t="s">
        <v>345</v>
      </c>
      <c r="K1765" s="223"/>
      <c r="L1765" s="264"/>
      <c r="M1765" s="265"/>
      <c r="N1765" s="223" t="s">
        <v>449</v>
      </c>
      <c r="O1765" s="223" t="s">
        <v>3419</v>
      </c>
      <c r="P1765" s="260">
        <v>2007</v>
      </c>
      <c r="Q1765" s="260">
        <v>2018</v>
      </c>
      <c r="R1765" s="223" t="s">
        <v>3412</v>
      </c>
      <c r="S1765" s="223" t="s">
        <v>78</v>
      </c>
      <c r="T1765" s="223" t="s">
        <v>451</v>
      </c>
      <c r="U1765" s="261">
        <v>110</v>
      </c>
      <c r="V1765" s="86" t="s">
        <v>452</v>
      </c>
      <c r="W1765" s="223" t="s">
        <v>3585</v>
      </c>
      <c r="X1765" s="225" t="s">
        <v>13448</v>
      </c>
      <c r="Y1765" s="262">
        <v>50500</v>
      </c>
      <c r="Z1765" s="226"/>
      <c r="AA1765" s="241">
        <f t="shared" si="13"/>
        <v>0</v>
      </c>
      <c r="AB1765" s="237" t="s">
        <v>13449</v>
      </c>
    </row>
    <row r="1766" spans="1:28" ht="15" customHeight="1">
      <c r="A1766" s="109">
        <v>1757</v>
      </c>
      <c r="B1766" s="222" t="str">
        <f t="shared" si="12"/>
        <v>Klik Disini</v>
      </c>
      <c r="C1766" s="223" t="s">
        <v>13450</v>
      </c>
      <c r="D1766" s="223"/>
      <c r="E1766" s="223" t="s">
        <v>13259</v>
      </c>
      <c r="F1766" s="223" t="s">
        <v>13451</v>
      </c>
      <c r="G1766" s="223" t="s">
        <v>13452</v>
      </c>
      <c r="H1766" s="223" t="s">
        <v>3473</v>
      </c>
      <c r="I1766" s="258" t="s">
        <v>446</v>
      </c>
      <c r="J1766" s="186" t="s">
        <v>361</v>
      </c>
      <c r="K1766" s="223"/>
      <c r="L1766" s="264"/>
      <c r="M1766" s="265"/>
      <c r="N1766" s="223" t="s">
        <v>449</v>
      </c>
      <c r="O1766" s="223" t="s">
        <v>3419</v>
      </c>
      <c r="P1766" s="260">
        <v>2007</v>
      </c>
      <c r="Q1766" s="260">
        <v>2018</v>
      </c>
      <c r="R1766" s="223" t="s">
        <v>3412</v>
      </c>
      <c r="S1766" s="223" t="s">
        <v>78</v>
      </c>
      <c r="T1766" s="223" t="s">
        <v>451</v>
      </c>
      <c r="U1766" s="261">
        <v>156</v>
      </c>
      <c r="V1766" s="86" t="s">
        <v>452</v>
      </c>
      <c r="W1766" s="223" t="s">
        <v>13326</v>
      </c>
      <c r="X1766" s="225" t="s">
        <v>13453</v>
      </c>
      <c r="Y1766" s="262">
        <v>60500</v>
      </c>
      <c r="Z1766" s="226"/>
      <c r="AA1766" s="241">
        <f t="shared" si="13"/>
        <v>0</v>
      </c>
      <c r="AB1766" s="237" t="s">
        <v>13454</v>
      </c>
    </row>
    <row r="1767" spans="1:28" ht="15" customHeight="1">
      <c r="A1767" s="109">
        <v>1758</v>
      </c>
      <c r="B1767" s="222" t="str">
        <f t="shared" si="12"/>
        <v>Klik Disini</v>
      </c>
      <c r="C1767" s="223" t="s">
        <v>13455</v>
      </c>
      <c r="D1767" s="223"/>
      <c r="E1767" s="223" t="s">
        <v>13456</v>
      </c>
      <c r="F1767" s="223" t="s">
        <v>13457</v>
      </c>
      <c r="G1767" s="223" t="s">
        <v>13458</v>
      </c>
      <c r="H1767" s="223" t="s">
        <v>362</v>
      </c>
      <c r="I1767" s="258" t="s">
        <v>446</v>
      </c>
      <c r="J1767" s="186" t="s">
        <v>361</v>
      </c>
      <c r="K1767" s="223"/>
      <c r="L1767" s="264"/>
      <c r="M1767" s="265"/>
      <c r="N1767" s="223" t="s">
        <v>449</v>
      </c>
      <c r="O1767" s="223" t="s">
        <v>3419</v>
      </c>
      <c r="P1767" s="260">
        <v>1996</v>
      </c>
      <c r="Q1767" s="260">
        <v>2018</v>
      </c>
      <c r="R1767" s="223" t="s">
        <v>3412</v>
      </c>
      <c r="S1767" s="223" t="s">
        <v>78</v>
      </c>
      <c r="T1767" s="223" t="s">
        <v>451</v>
      </c>
      <c r="U1767" s="261">
        <v>398</v>
      </c>
      <c r="V1767" s="86" t="s">
        <v>452</v>
      </c>
      <c r="W1767" s="223" t="s">
        <v>5720</v>
      </c>
      <c r="X1767" s="225" t="s">
        <v>13459</v>
      </c>
      <c r="Y1767" s="262">
        <v>42000</v>
      </c>
      <c r="Z1767" s="226"/>
      <c r="AA1767" s="241">
        <f t="shared" si="13"/>
        <v>0</v>
      </c>
      <c r="AB1767" s="237" t="s">
        <v>13460</v>
      </c>
    </row>
    <row r="1768" spans="1:28" ht="15" customHeight="1">
      <c r="A1768" s="109">
        <v>1759</v>
      </c>
      <c r="B1768" s="222" t="str">
        <f t="shared" si="12"/>
        <v>Klik Disini</v>
      </c>
      <c r="C1768" s="223" t="s">
        <v>13461</v>
      </c>
      <c r="D1768" s="223"/>
      <c r="E1768" s="223" t="s">
        <v>13462</v>
      </c>
      <c r="F1768" s="223" t="s">
        <v>13463</v>
      </c>
      <c r="G1768" s="223" t="s">
        <v>13464</v>
      </c>
      <c r="H1768" s="223" t="s">
        <v>841</v>
      </c>
      <c r="I1768" s="258" t="s">
        <v>446</v>
      </c>
      <c r="J1768" s="186" t="s">
        <v>373</v>
      </c>
      <c r="K1768" s="223"/>
      <c r="L1768" s="264"/>
      <c r="M1768" s="265"/>
      <c r="N1768" s="223" t="s">
        <v>449</v>
      </c>
      <c r="O1768" s="223" t="s">
        <v>3419</v>
      </c>
      <c r="P1768" s="260">
        <v>2005</v>
      </c>
      <c r="Q1768" s="260">
        <v>2018</v>
      </c>
      <c r="R1768" s="223" t="s">
        <v>3412</v>
      </c>
      <c r="S1768" s="223" t="s">
        <v>78</v>
      </c>
      <c r="T1768" s="223" t="s">
        <v>451</v>
      </c>
      <c r="U1768" s="261">
        <v>290</v>
      </c>
      <c r="V1768" s="86" t="s">
        <v>452</v>
      </c>
      <c r="W1768" s="223" t="s">
        <v>3230</v>
      </c>
      <c r="X1768" s="225" t="s">
        <v>13465</v>
      </c>
      <c r="Y1768" s="262">
        <v>76000</v>
      </c>
      <c r="Z1768" s="226"/>
      <c r="AA1768" s="241">
        <f t="shared" si="13"/>
        <v>0</v>
      </c>
      <c r="AB1768" s="237" t="s">
        <v>13466</v>
      </c>
    </row>
    <row r="1769" spans="1:28" ht="15" customHeight="1">
      <c r="A1769" s="109">
        <v>1760</v>
      </c>
      <c r="B1769" s="222" t="str">
        <f t="shared" si="12"/>
        <v>Klik Disini</v>
      </c>
      <c r="C1769" s="223" t="s">
        <v>13467</v>
      </c>
      <c r="D1769" s="223"/>
      <c r="E1769" s="223" t="s">
        <v>13468</v>
      </c>
      <c r="F1769" s="223" t="s">
        <v>13469</v>
      </c>
      <c r="G1769" s="223" t="s">
        <v>13470</v>
      </c>
      <c r="H1769" s="223" t="s">
        <v>3473</v>
      </c>
      <c r="I1769" s="258" t="s">
        <v>446</v>
      </c>
      <c r="J1769" s="186" t="s">
        <v>345</v>
      </c>
      <c r="K1769" s="223"/>
      <c r="L1769" s="264"/>
      <c r="M1769" s="265"/>
      <c r="N1769" s="223" t="s">
        <v>449</v>
      </c>
      <c r="O1769" s="223" t="s">
        <v>3419</v>
      </c>
      <c r="P1769" s="260">
        <v>2009</v>
      </c>
      <c r="Q1769" s="260">
        <v>2018</v>
      </c>
      <c r="R1769" s="223" t="s">
        <v>3412</v>
      </c>
      <c r="S1769" s="223" t="s">
        <v>78</v>
      </c>
      <c r="T1769" s="223" t="s">
        <v>451</v>
      </c>
      <c r="U1769" s="261">
        <v>168</v>
      </c>
      <c r="V1769" s="86" t="s">
        <v>452</v>
      </c>
      <c r="W1769" s="223" t="s">
        <v>5927</v>
      </c>
      <c r="X1769" s="225" t="s">
        <v>13471</v>
      </c>
      <c r="Y1769" s="262">
        <v>59000</v>
      </c>
      <c r="Z1769" s="226"/>
      <c r="AA1769" s="241">
        <f t="shared" si="13"/>
        <v>0</v>
      </c>
      <c r="AB1769" s="237" t="s">
        <v>13472</v>
      </c>
    </row>
    <row r="1770" spans="1:28" ht="15" customHeight="1">
      <c r="A1770" s="109">
        <v>1761</v>
      </c>
      <c r="B1770" s="222" t="str">
        <f t="shared" si="12"/>
        <v>Klik Disini</v>
      </c>
      <c r="C1770" s="223" t="s">
        <v>13473</v>
      </c>
      <c r="D1770" s="223"/>
      <c r="E1770" s="223" t="s">
        <v>3529</v>
      </c>
      <c r="F1770" s="223" t="s">
        <v>13474</v>
      </c>
      <c r="G1770" s="223" t="s">
        <v>13475</v>
      </c>
      <c r="H1770" s="223" t="s">
        <v>3532</v>
      </c>
      <c r="I1770" s="258" t="s">
        <v>446</v>
      </c>
      <c r="J1770" s="186" t="s">
        <v>345</v>
      </c>
      <c r="K1770" s="223"/>
      <c r="L1770" s="264"/>
      <c r="M1770" s="265"/>
      <c r="N1770" s="223"/>
      <c r="O1770" s="223"/>
      <c r="P1770" s="260">
        <v>2015</v>
      </c>
      <c r="Q1770" s="260">
        <v>2018</v>
      </c>
      <c r="R1770" s="223" t="s">
        <v>3412</v>
      </c>
      <c r="S1770" s="223" t="s">
        <v>78</v>
      </c>
      <c r="T1770" s="223"/>
      <c r="U1770" s="261">
        <v>224</v>
      </c>
      <c r="V1770" s="86" t="s">
        <v>452</v>
      </c>
      <c r="W1770" s="223" t="s">
        <v>6538</v>
      </c>
      <c r="X1770" s="225" t="s">
        <v>13476</v>
      </c>
      <c r="Y1770" s="262">
        <v>62500</v>
      </c>
      <c r="Z1770" s="226"/>
      <c r="AA1770" s="241">
        <f t="shared" si="13"/>
        <v>0</v>
      </c>
      <c r="AB1770" s="237" t="s">
        <v>13477</v>
      </c>
    </row>
    <row r="1771" spans="1:28" ht="15" customHeight="1">
      <c r="A1771" s="109">
        <v>1762</v>
      </c>
      <c r="B1771" s="222" t="str">
        <f t="shared" si="12"/>
        <v>Klik Disini</v>
      </c>
      <c r="C1771" s="223" t="s">
        <v>13478</v>
      </c>
      <c r="D1771" s="223"/>
      <c r="E1771" s="223" t="s">
        <v>3529</v>
      </c>
      <c r="F1771" s="223" t="s">
        <v>13479</v>
      </c>
      <c r="G1771" s="223" t="s">
        <v>13480</v>
      </c>
      <c r="H1771" s="223" t="s">
        <v>561</v>
      </c>
      <c r="I1771" s="258" t="s">
        <v>446</v>
      </c>
      <c r="J1771" s="186" t="s">
        <v>337</v>
      </c>
      <c r="K1771" s="264"/>
      <c r="L1771" s="264"/>
      <c r="M1771" s="259"/>
      <c r="N1771" s="223" t="s">
        <v>449</v>
      </c>
      <c r="O1771" s="223" t="s">
        <v>3419</v>
      </c>
      <c r="P1771" s="260">
        <v>2006</v>
      </c>
      <c r="Q1771" s="260">
        <v>2018</v>
      </c>
      <c r="R1771" s="223" t="s">
        <v>3412</v>
      </c>
      <c r="S1771" s="223" t="s">
        <v>78</v>
      </c>
      <c r="T1771" s="223" t="s">
        <v>451</v>
      </c>
      <c r="U1771" s="261">
        <v>230</v>
      </c>
      <c r="V1771" s="86" t="s">
        <v>452</v>
      </c>
      <c r="W1771" s="223" t="s">
        <v>917</v>
      </c>
      <c r="X1771" s="225" t="s">
        <v>13481</v>
      </c>
      <c r="Y1771" s="262">
        <v>73000</v>
      </c>
      <c r="Z1771" s="226"/>
      <c r="AA1771" s="241">
        <f t="shared" si="13"/>
        <v>0</v>
      </c>
      <c r="AB1771" s="237" t="s">
        <v>13482</v>
      </c>
    </row>
    <row r="1772" spans="1:28" ht="15" customHeight="1">
      <c r="A1772" s="109">
        <v>1763</v>
      </c>
      <c r="B1772" s="222" t="str">
        <f t="shared" si="12"/>
        <v>Klik Disini</v>
      </c>
      <c r="C1772" s="223" t="s">
        <v>13483</v>
      </c>
      <c r="D1772" s="223"/>
      <c r="E1772" s="223" t="s">
        <v>13484</v>
      </c>
      <c r="F1772" s="223" t="s">
        <v>13485</v>
      </c>
      <c r="G1772" s="223" t="s">
        <v>13486</v>
      </c>
      <c r="H1772" s="223" t="s">
        <v>266</v>
      </c>
      <c r="I1772" s="258" t="s">
        <v>583</v>
      </c>
      <c r="J1772" s="186" t="s">
        <v>265</v>
      </c>
      <c r="K1772" s="223"/>
      <c r="L1772" s="264"/>
      <c r="M1772" s="265"/>
      <c r="N1772" s="223" t="s">
        <v>449</v>
      </c>
      <c r="O1772" s="223" t="s">
        <v>3419</v>
      </c>
      <c r="P1772" s="260">
        <v>2018</v>
      </c>
      <c r="Q1772" s="260">
        <v>2018</v>
      </c>
      <c r="R1772" s="223" t="s">
        <v>3480</v>
      </c>
      <c r="S1772" s="223" t="s">
        <v>78</v>
      </c>
      <c r="T1772" s="223" t="s">
        <v>451</v>
      </c>
      <c r="U1772" s="261">
        <v>263</v>
      </c>
      <c r="V1772" s="86" t="s">
        <v>452</v>
      </c>
      <c r="W1772" s="223" t="s">
        <v>5058</v>
      </c>
      <c r="X1772" s="225" t="s">
        <v>13487</v>
      </c>
      <c r="Y1772" s="262">
        <v>60000</v>
      </c>
      <c r="Z1772" s="226"/>
      <c r="AA1772" s="241">
        <f t="shared" si="13"/>
        <v>0</v>
      </c>
      <c r="AB1772" s="237" t="s">
        <v>13488</v>
      </c>
    </row>
    <row r="1773" spans="1:28" ht="15" customHeight="1">
      <c r="A1773" s="109">
        <v>1764</v>
      </c>
      <c r="B1773" s="222" t="str">
        <f t="shared" si="12"/>
        <v>Klik Disini</v>
      </c>
      <c r="C1773" s="223" t="s">
        <v>13489</v>
      </c>
      <c r="D1773" s="223"/>
      <c r="E1773" s="223" t="s">
        <v>3548</v>
      </c>
      <c r="F1773" s="223" t="s">
        <v>13490</v>
      </c>
      <c r="G1773" s="223" t="s">
        <v>13491</v>
      </c>
      <c r="H1773" s="223" t="s">
        <v>3532</v>
      </c>
      <c r="I1773" s="258" t="s">
        <v>446</v>
      </c>
      <c r="J1773" s="186" t="s">
        <v>345</v>
      </c>
      <c r="K1773" s="264"/>
      <c r="L1773" s="264"/>
      <c r="M1773" s="259"/>
      <c r="N1773" s="223" t="s">
        <v>449</v>
      </c>
      <c r="O1773" s="223" t="s">
        <v>3419</v>
      </c>
      <c r="P1773" s="260">
        <v>2007</v>
      </c>
      <c r="Q1773" s="260">
        <v>2018</v>
      </c>
      <c r="R1773" s="223" t="s">
        <v>3412</v>
      </c>
      <c r="S1773" s="223" t="s">
        <v>78</v>
      </c>
      <c r="T1773" s="223" t="s">
        <v>451</v>
      </c>
      <c r="U1773" s="261">
        <v>342</v>
      </c>
      <c r="V1773" s="86" t="s">
        <v>452</v>
      </c>
      <c r="W1773" s="223" t="s">
        <v>4156</v>
      </c>
      <c r="X1773" s="225" t="s">
        <v>13492</v>
      </c>
      <c r="Y1773" s="262">
        <v>94000</v>
      </c>
      <c r="Z1773" s="226"/>
      <c r="AA1773" s="241">
        <f t="shared" si="13"/>
        <v>0</v>
      </c>
      <c r="AB1773" s="237" t="s">
        <v>13493</v>
      </c>
    </row>
    <row r="1774" spans="1:28" ht="15" customHeight="1">
      <c r="A1774" s="109">
        <v>1765</v>
      </c>
      <c r="B1774" s="222" t="str">
        <f t="shared" si="12"/>
        <v>Klik Disini</v>
      </c>
      <c r="C1774" s="223" t="s">
        <v>13494</v>
      </c>
      <c r="D1774" s="223"/>
      <c r="E1774" s="223" t="s">
        <v>13495</v>
      </c>
      <c r="F1774" s="223" t="s">
        <v>13496</v>
      </c>
      <c r="G1774" s="223" t="s">
        <v>13497</v>
      </c>
      <c r="H1774" s="223" t="s">
        <v>3912</v>
      </c>
      <c r="I1774" s="258" t="s">
        <v>446</v>
      </c>
      <c r="J1774" s="186" t="s">
        <v>367</v>
      </c>
      <c r="K1774" s="223"/>
      <c r="L1774" s="264"/>
      <c r="M1774" s="265"/>
      <c r="N1774" s="223" t="s">
        <v>449</v>
      </c>
      <c r="O1774" s="223" t="s">
        <v>3419</v>
      </c>
      <c r="P1774" s="260">
        <v>2002</v>
      </c>
      <c r="Q1774" s="260">
        <v>2018</v>
      </c>
      <c r="R1774" s="223" t="s">
        <v>3412</v>
      </c>
      <c r="S1774" s="223" t="s">
        <v>78</v>
      </c>
      <c r="T1774" s="223" t="s">
        <v>451</v>
      </c>
      <c r="U1774" s="261">
        <v>212</v>
      </c>
      <c r="V1774" s="86" t="s">
        <v>452</v>
      </c>
      <c r="W1774" s="223" t="s">
        <v>3741</v>
      </c>
      <c r="X1774" s="225" t="s">
        <v>13498</v>
      </c>
      <c r="Y1774" s="262">
        <v>62500</v>
      </c>
      <c r="Z1774" s="226"/>
      <c r="AA1774" s="241">
        <f t="shared" si="13"/>
        <v>0</v>
      </c>
      <c r="AB1774" s="237" t="s">
        <v>13499</v>
      </c>
    </row>
    <row r="1775" spans="1:28" ht="15" customHeight="1">
      <c r="A1775" s="109">
        <v>1766</v>
      </c>
      <c r="B1775" s="222" t="str">
        <f t="shared" si="12"/>
        <v>Klik Disini</v>
      </c>
      <c r="C1775" s="223" t="s">
        <v>13500</v>
      </c>
      <c r="D1775" s="223"/>
      <c r="E1775" s="223" t="s">
        <v>13501</v>
      </c>
      <c r="F1775" s="223" t="s">
        <v>13502</v>
      </c>
      <c r="G1775" s="223" t="s">
        <v>13503</v>
      </c>
      <c r="H1775" s="223" t="s">
        <v>3473</v>
      </c>
      <c r="I1775" s="258" t="s">
        <v>446</v>
      </c>
      <c r="J1775" s="186" t="s">
        <v>345</v>
      </c>
      <c r="K1775" s="223"/>
      <c r="L1775" s="264"/>
      <c r="M1775" s="265"/>
      <c r="N1775" s="223" t="s">
        <v>449</v>
      </c>
      <c r="O1775" s="223" t="s">
        <v>3419</v>
      </c>
      <c r="P1775" s="260">
        <v>2006</v>
      </c>
      <c r="Q1775" s="260">
        <v>2018</v>
      </c>
      <c r="R1775" s="223" t="s">
        <v>3412</v>
      </c>
      <c r="S1775" s="223" t="s">
        <v>78</v>
      </c>
      <c r="T1775" s="223" t="s">
        <v>451</v>
      </c>
      <c r="U1775" s="261">
        <v>285</v>
      </c>
      <c r="V1775" s="86" t="s">
        <v>452</v>
      </c>
      <c r="W1775" s="223" t="s">
        <v>10065</v>
      </c>
      <c r="X1775" s="225" t="s">
        <v>13504</v>
      </c>
      <c r="Y1775" s="262">
        <v>84000</v>
      </c>
      <c r="Z1775" s="226"/>
      <c r="AA1775" s="241">
        <f t="shared" si="13"/>
        <v>0</v>
      </c>
      <c r="AB1775" s="237" t="s">
        <v>13505</v>
      </c>
    </row>
    <row r="1776" spans="1:28" ht="15" customHeight="1">
      <c r="A1776" s="109">
        <v>1767</v>
      </c>
      <c r="B1776" s="222" t="str">
        <f t="shared" si="12"/>
        <v>Klik Disini</v>
      </c>
      <c r="C1776" s="223" t="s">
        <v>13506</v>
      </c>
      <c r="D1776" s="223"/>
      <c r="E1776" s="223" t="s">
        <v>3909</v>
      </c>
      <c r="F1776" s="223" t="s">
        <v>13507</v>
      </c>
      <c r="G1776" s="223" t="s">
        <v>13508</v>
      </c>
      <c r="H1776" s="223" t="s">
        <v>9178</v>
      </c>
      <c r="I1776" s="258" t="s">
        <v>446</v>
      </c>
      <c r="J1776" s="186" t="s">
        <v>367</v>
      </c>
      <c r="K1776" s="223" t="s">
        <v>447</v>
      </c>
      <c r="L1776" s="223"/>
      <c r="M1776" s="259" t="s">
        <v>447</v>
      </c>
      <c r="N1776" s="223" t="s">
        <v>449</v>
      </c>
      <c r="O1776" s="223" t="s">
        <v>3419</v>
      </c>
      <c r="P1776" s="260">
        <v>2006</v>
      </c>
      <c r="Q1776" s="260">
        <v>2018</v>
      </c>
      <c r="R1776" s="223" t="s">
        <v>3412</v>
      </c>
      <c r="S1776" s="223" t="s">
        <v>78</v>
      </c>
      <c r="T1776" s="223" t="s">
        <v>451</v>
      </c>
      <c r="U1776" s="261">
        <v>145</v>
      </c>
      <c r="V1776" s="86" t="s">
        <v>452</v>
      </c>
      <c r="W1776" s="223" t="s">
        <v>7391</v>
      </c>
      <c r="X1776" s="225" t="s">
        <v>13509</v>
      </c>
      <c r="Y1776" s="262">
        <v>56000</v>
      </c>
      <c r="Z1776" s="226"/>
      <c r="AA1776" s="241">
        <f t="shared" si="13"/>
        <v>0</v>
      </c>
      <c r="AB1776" s="237" t="s">
        <v>13510</v>
      </c>
    </row>
    <row r="1777" spans="1:28" ht="15" customHeight="1">
      <c r="A1777" s="109">
        <v>1768</v>
      </c>
      <c r="B1777" s="222" t="str">
        <f t="shared" si="12"/>
        <v>Klik Disini</v>
      </c>
      <c r="C1777" s="223" t="s">
        <v>13511</v>
      </c>
      <c r="D1777" s="223"/>
      <c r="E1777" s="223" t="s">
        <v>13512</v>
      </c>
      <c r="F1777" s="223" t="s">
        <v>13513</v>
      </c>
      <c r="G1777" s="223" t="s">
        <v>13514</v>
      </c>
      <c r="H1777" s="223" t="s">
        <v>262</v>
      </c>
      <c r="I1777" s="258" t="s">
        <v>446</v>
      </c>
      <c r="J1777" s="186" t="s">
        <v>353</v>
      </c>
      <c r="K1777" s="223"/>
      <c r="L1777" s="264"/>
      <c r="M1777" s="265"/>
      <c r="N1777" s="223"/>
      <c r="O1777" s="223"/>
      <c r="P1777" s="260">
        <v>2010</v>
      </c>
      <c r="Q1777" s="260">
        <v>2019</v>
      </c>
      <c r="R1777" s="223" t="s">
        <v>3412</v>
      </c>
      <c r="S1777" s="223" t="s">
        <v>78</v>
      </c>
      <c r="T1777" s="223"/>
      <c r="U1777" s="261">
        <v>104</v>
      </c>
      <c r="V1777" s="86" t="s">
        <v>452</v>
      </c>
      <c r="W1777" s="223" t="s">
        <v>2602</v>
      </c>
      <c r="X1777" s="225" t="s">
        <v>13515</v>
      </c>
      <c r="Y1777" s="262">
        <v>45000</v>
      </c>
      <c r="Z1777" s="226"/>
      <c r="AA1777" s="241">
        <f t="shared" si="13"/>
        <v>0</v>
      </c>
      <c r="AB1777" s="237" t="s">
        <v>13516</v>
      </c>
    </row>
    <row r="1778" spans="1:28" ht="15" customHeight="1">
      <c r="A1778" s="109">
        <v>1769</v>
      </c>
      <c r="B1778" s="222" t="str">
        <f t="shared" si="12"/>
        <v>Klik Disini</v>
      </c>
      <c r="C1778" s="223" t="s">
        <v>13517</v>
      </c>
      <c r="D1778" s="223"/>
      <c r="E1778" s="223" t="s">
        <v>13518</v>
      </c>
      <c r="F1778" s="223" t="s">
        <v>13519</v>
      </c>
      <c r="G1778" s="223" t="s">
        <v>13520</v>
      </c>
      <c r="H1778" s="223" t="s">
        <v>3727</v>
      </c>
      <c r="I1778" s="258" t="s">
        <v>446</v>
      </c>
      <c r="J1778" s="186" t="s">
        <v>385</v>
      </c>
      <c r="K1778" s="223"/>
      <c r="L1778" s="264"/>
      <c r="M1778" s="265"/>
      <c r="N1778" s="223"/>
      <c r="O1778" s="223"/>
      <c r="P1778" s="260">
        <v>2009</v>
      </c>
      <c r="Q1778" s="260">
        <v>2019</v>
      </c>
      <c r="R1778" s="223" t="s">
        <v>3412</v>
      </c>
      <c r="S1778" s="223" t="s">
        <v>78</v>
      </c>
      <c r="T1778" s="223"/>
      <c r="U1778" s="261">
        <v>160</v>
      </c>
      <c r="V1778" s="86" t="s">
        <v>452</v>
      </c>
      <c r="W1778" s="223" t="s">
        <v>6764</v>
      </c>
      <c r="X1778" s="225" t="s">
        <v>13521</v>
      </c>
      <c r="Y1778" s="262">
        <v>55000</v>
      </c>
      <c r="Z1778" s="226"/>
      <c r="AA1778" s="241">
        <f t="shared" si="13"/>
        <v>0</v>
      </c>
      <c r="AB1778" s="237" t="s">
        <v>13522</v>
      </c>
    </row>
    <row r="1779" spans="1:28" ht="15" customHeight="1">
      <c r="A1779" s="109">
        <v>1770</v>
      </c>
      <c r="B1779" s="222" t="str">
        <f t="shared" si="12"/>
        <v>Klik Disini</v>
      </c>
      <c r="C1779" s="223" t="s">
        <v>13523</v>
      </c>
      <c r="D1779" s="223"/>
      <c r="E1779" s="223" t="s">
        <v>13524</v>
      </c>
      <c r="F1779" s="223" t="s">
        <v>13525</v>
      </c>
      <c r="G1779" s="223" t="s">
        <v>13526</v>
      </c>
      <c r="H1779" s="223" t="s">
        <v>262</v>
      </c>
      <c r="I1779" s="258" t="s">
        <v>272</v>
      </c>
      <c r="J1779" s="186" t="s">
        <v>306</v>
      </c>
      <c r="K1779" s="223"/>
      <c r="L1779" s="264"/>
      <c r="M1779" s="265"/>
      <c r="N1779" s="223" t="s">
        <v>449</v>
      </c>
      <c r="O1779" s="223" t="s">
        <v>3419</v>
      </c>
      <c r="P1779" s="260">
        <v>2009</v>
      </c>
      <c r="Q1779" s="260">
        <v>2019</v>
      </c>
      <c r="R1779" s="223" t="s">
        <v>3412</v>
      </c>
      <c r="S1779" s="223" t="s">
        <v>78</v>
      </c>
      <c r="T1779" s="223" t="s">
        <v>451</v>
      </c>
      <c r="U1779" s="261">
        <v>228</v>
      </c>
      <c r="V1779" s="86" t="s">
        <v>452</v>
      </c>
      <c r="W1779" s="223" t="s">
        <v>13527</v>
      </c>
      <c r="X1779" s="225" t="s">
        <v>13528</v>
      </c>
      <c r="Y1779" s="262">
        <v>69000</v>
      </c>
      <c r="Z1779" s="226"/>
      <c r="AA1779" s="241">
        <f t="shared" si="13"/>
        <v>0</v>
      </c>
      <c r="AB1779" s="237" t="s">
        <v>13529</v>
      </c>
    </row>
    <row r="1780" spans="1:28" ht="15" customHeight="1">
      <c r="A1780" s="109">
        <v>1771</v>
      </c>
      <c r="B1780" s="222" t="str">
        <f t="shared" si="12"/>
        <v>Klik Disini</v>
      </c>
      <c r="C1780" s="223" t="s">
        <v>13530</v>
      </c>
      <c r="D1780" s="223"/>
      <c r="E1780" s="223" t="s">
        <v>5100</v>
      </c>
      <c r="F1780" s="223" t="s">
        <v>13531</v>
      </c>
      <c r="G1780" s="223" t="s">
        <v>13532</v>
      </c>
      <c r="H1780" s="223" t="s">
        <v>774</v>
      </c>
      <c r="I1780" s="258" t="s">
        <v>446</v>
      </c>
      <c r="J1780" s="186" t="s">
        <v>383</v>
      </c>
      <c r="K1780" s="223" t="s">
        <v>447</v>
      </c>
      <c r="L1780" s="223"/>
      <c r="M1780" s="259" t="s">
        <v>447</v>
      </c>
      <c r="N1780" s="223" t="s">
        <v>449</v>
      </c>
      <c r="O1780" s="223" t="s">
        <v>450</v>
      </c>
      <c r="P1780" s="260">
        <v>2009</v>
      </c>
      <c r="Q1780" s="260">
        <v>2019</v>
      </c>
      <c r="R1780" s="223" t="s">
        <v>3412</v>
      </c>
      <c r="S1780" s="223" t="s">
        <v>78</v>
      </c>
      <c r="T1780" s="223" t="s">
        <v>451</v>
      </c>
      <c r="U1780" s="261">
        <v>168</v>
      </c>
      <c r="V1780" s="86" t="s">
        <v>452</v>
      </c>
      <c r="W1780" s="223" t="s">
        <v>3962</v>
      </c>
      <c r="X1780" s="225" t="s">
        <v>13533</v>
      </c>
      <c r="Y1780" s="262">
        <v>64500</v>
      </c>
      <c r="Z1780" s="226"/>
      <c r="AA1780" s="241">
        <f t="shared" si="13"/>
        <v>0</v>
      </c>
      <c r="AB1780" s="237" t="s">
        <v>13534</v>
      </c>
    </row>
    <row r="1781" spans="1:28" ht="15" customHeight="1">
      <c r="A1781" s="109">
        <v>1772</v>
      </c>
      <c r="B1781" s="222" t="str">
        <f t="shared" si="12"/>
        <v>Klik Disini</v>
      </c>
      <c r="C1781" s="223" t="s">
        <v>13535</v>
      </c>
      <c r="D1781" s="223"/>
      <c r="E1781" s="223" t="s">
        <v>11152</v>
      </c>
      <c r="F1781" s="223" t="s">
        <v>13536</v>
      </c>
      <c r="G1781" s="223" t="s">
        <v>13537</v>
      </c>
      <c r="H1781" s="223" t="s">
        <v>3532</v>
      </c>
      <c r="I1781" s="258" t="s">
        <v>446</v>
      </c>
      <c r="J1781" s="186" t="s">
        <v>345</v>
      </c>
      <c r="K1781" s="223" t="s">
        <v>1953</v>
      </c>
      <c r="L1781" s="223"/>
      <c r="M1781" s="259" t="s">
        <v>447</v>
      </c>
      <c r="N1781" s="223" t="s">
        <v>449</v>
      </c>
      <c r="O1781" s="223" t="s">
        <v>450</v>
      </c>
      <c r="P1781" s="260">
        <v>2007</v>
      </c>
      <c r="Q1781" s="260">
        <v>2018</v>
      </c>
      <c r="R1781" s="223" t="s">
        <v>3412</v>
      </c>
      <c r="S1781" s="223" t="s">
        <v>78</v>
      </c>
      <c r="T1781" s="223" t="s">
        <v>451</v>
      </c>
      <c r="U1781" s="261">
        <v>272</v>
      </c>
      <c r="V1781" s="86" t="s">
        <v>452</v>
      </c>
      <c r="W1781" s="223" t="s">
        <v>5058</v>
      </c>
      <c r="X1781" s="225" t="s">
        <v>13538</v>
      </c>
      <c r="Y1781" s="262">
        <v>87000</v>
      </c>
      <c r="Z1781" s="226"/>
      <c r="AA1781" s="241">
        <f t="shared" si="13"/>
        <v>0</v>
      </c>
      <c r="AB1781" s="237" t="s">
        <v>13539</v>
      </c>
    </row>
    <row r="1782" spans="1:28" ht="15" customHeight="1">
      <c r="A1782" s="109">
        <v>1773</v>
      </c>
      <c r="B1782" s="222" t="str">
        <f t="shared" si="12"/>
        <v>Klik Disini</v>
      </c>
      <c r="C1782" s="223" t="s">
        <v>13540</v>
      </c>
      <c r="D1782" s="223"/>
      <c r="E1782" s="223" t="s">
        <v>3802</v>
      </c>
      <c r="F1782" s="223" t="s">
        <v>13541</v>
      </c>
      <c r="G1782" s="223" t="s">
        <v>13542</v>
      </c>
      <c r="H1782" s="223" t="s">
        <v>262</v>
      </c>
      <c r="I1782" s="258" t="s">
        <v>1844</v>
      </c>
      <c r="J1782" s="186" t="s">
        <v>401</v>
      </c>
      <c r="K1782" s="223" t="s">
        <v>1953</v>
      </c>
      <c r="L1782" s="223"/>
      <c r="M1782" s="259" t="s">
        <v>447</v>
      </c>
      <c r="N1782" s="223" t="s">
        <v>449</v>
      </c>
      <c r="O1782" s="223" t="s">
        <v>450</v>
      </c>
      <c r="P1782" s="260">
        <v>2011</v>
      </c>
      <c r="Q1782" s="260">
        <v>2018</v>
      </c>
      <c r="R1782" s="223" t="s">
        <v>3412</v>
      </c>
      <c r="S1782" s="223" t="s">
        <v>78</v>
      </c>
      <c r="T1782" s="223" t="s">
        <v>451</v>
      </c>
      <c r="U1782" s="261">
        <v>120</v>
      </c>
      <c r="V1782" s="86" t="s">
        <v>452</v>
      </c>
      <c r="W1782" s="223" t="s">
        <v>1555</v>
      </c>
      <c r="X1782" s="225" t="s">
        <v>13543</v>
      </c>
      <c r="Y1782" s="262">
        <v>85500</v>
      </c>
      <c r="Z1782" s="226"/>
      <c r="AA1782" s="241">
        <f t="shared" si="13"/>
        <v>0</v>
      </c>
      <c r="AB1782" s="237" t="s">
        <v>13544</v>
      </c>
    </row>
    <row r="1783" spans="1:28" ht="15" customHeight="1">
      <c r="A1783" s="109">
        <v>1774</v>
      </c>
      <c r="B1783" s="222" t="str">
        <f t="shared" si="12"/>
        <v>Klik Disini</v>
      </c>
      <c r="C1783" s="223" t="s">
        <v>13545</v>
      </c>
      <c r="D1783" s="223"/>
      <c r="E1783" s="223" t="s">
        <v>13546</v>
      </c>
      <c r="F1783" s="223" t="s">
        <v>13547</v>
      </c>
      <c r="G1783" s="223" t="s">
        <v>13548</v>
      </c>
      <c r="H1783" s="223" t="s">
        <v>3532</v>
      </c>
      <c r="I1783" s="258" t="s">
        <v>446</v>
      </c>
      <c r="J1783" s="186" t="s">
        <v>345</v>
      </c>
      <c r="K1783" s="223" t="s">
        <v>1953</v>
      </c>
      <c r="L1783" s="223"/>
      <c r="M1783" s="259" t="s">
        <v>447</v>
      </c>
      <c r="N1783" s="223" t="s">
        <v>449</v>
      </c>
      <c r="O1783" s="223" t="s">
        <v>450</v>
      </c>
      <c r="P1783" s="260">
        <v>2008</v>
      </c>
      <c r="Q1783" s="260">
        <v>2018</v>
      </c>
      <c r="R1783" s="223" t="s">
        <v>9517</v>
      </c>
      <c r="S1783" s="223" t="s">
        <v>78</v>
      </c>
      <c r="T1783" s="223" t="s">
        <v>451</v>
      </c>
      <c r="U1783" s="261">
        <v>110</v>
      </c>
      <c r="V1783" s="86" t="s">
        <v>452</v>
      </c>
      <c r="W1783" s="223" t="s">
        <v>453</v>
      </c>
      <c r="X1783" s="225" t="s">
        <v>13549</v>
      </c>
      <c r="Y1783" s="262">
        <v>80000</v>
      </c>
      <c r="Z1783" s="226"/>
      <c r="AA1783" s="241">
        <f t="shared" si="13"/>
        <v>0</v>
      </c>
      <c r="AB1783" s="237" t="s">
        <v>13550</v>
      </c>
    </row>
    <row r="1784" spans="1:28" ht="15" customHeight="1">
      <c r="A1784" s="109">
        <v>1775</v>
      </c>
      <c r="B1784" s="222" t="str">
        <f t="shared" si="12"/>
        <v>Klik Disini</v>
      </c>
      <c r="C1784" s="223" t="s">
        <v>13551</v>
      </c>
      <c r="D1784" s="223"/>
      <c r="E1784" s="223" t="s">
        <v>13552</v>
      </c>
      <c r="F1784" s="223" t="s">
        <v>13553</v>
      </c>
      <c r="G1784" s="223" t="s">
        <v>13554</v>
      </c>
      <c r="H1784" s="223" t="s">
        <v>262</v>
      </c>
      <c r="I1784" s="258" t="s">
        <v>1844</v>
      </c>
      <c r="J1784" s="186" t="s">
        <v>401</v>
      </c>
      <c r="K1784" s="223" t="s">
        <v>447</v>
      </c>
      <c r="L1784" s="223"/>
      <c r="M1784" s="259" t="s">
        <v>447</v>
      </c>
      <c r="N1784" s="223" t="s">
        <v>449</v>
      </c>
      <c r="O1784" s="223" t="s">
        <v>450</v>
      </c>
      <c r="P1784" s="260">
        <v>2011</v>
      </c>
      <c r="Q1784" s="260">
        <v>2019</v>
      </c>
      <c r="R1784" s="223" t="s">
        <v>3643</v>
      </c>
      <c r="S1784" s="223" t="s">
        <v>78</v>
      </c>
      <c r="T1784" s="223" t="s">
        <v>451</v>
      </c>
      <c r="U1784" s="261">
        <v>260</v>
      </c>
      <c r="V1784" s="86" t="s">
        <v>452</v>
      </c>
      <c r="W1784" s="223" t="s">
        <v>1718</v>
      </c>
      <c r="X1784" s="225" t="s">
        <v>13555</v>
      </c>
      <c r="Y1784" s="262">
        <v>90500</v>
      </c>
      <c r="Z1784" s="226"/>
      <c r="AA1784" s="241">
        <f t="shared" si="13"/>
        <v>0</v>
      </c>
      <c r="AB1784" s="237" t="s">
        <v>13556</v>
      </c>
    </row>
    <row r="1785" spans="1:28" ht="15" customHeight="1">
      <c r="A1785" s="109">
        <v>1776</v>
      </c>
      <c r="B1785" s="222" t="str">
        <f t="shared" si="12"/>
        <v>Klik Disini</v>
      </c>
      <c r="C1785" s="223" t="s">
        <v>13557</v>
      </c>
      <c r="D1785" s="223"/>
      <c r="E1785" s="223" t="s">
        <v>3548</v>
      </c>
      <c r="F1785" s="223" t="s">
        <v>13558</v>
      </c>
      <c r="G1785" s="223" t="s">
        <v>13559</v>
      </c>
      <c r="H1785" s="223" t="s">
        <v>3473</v>
      </c>
      <c r="I1785" s="258" t="s">
        <v>446</v>
      </c>
      <c r="J1785" s="186" t="s">
        <v>345</v>
      </c>
      <c r="K1785" s="223"/>
      <c r="L1785" s="264"/>
      <c r="M1785" s="265"/>
      <c r="N1785" s="223" t="s">
        <v>449</v>
      </c>
      <c r="O1785" s="223" t="s">
        <v>3419</v>
      </c>
      <c r="P1785" s="260">
        <v>2003</v>
      </c>
      <c r="Q1785" s="260">
        <v>2018</v>
      </c>
      <c r="R1785" s="223" t="s">
        <v>3412</v>
      </c>
      <c r="S1785" s="223" t="s">
        <v>78</v>
      </c>
      <c r="T1785" s="223" t="s">
        <v>451</v>
      </c>
      <c r="U1785" s="261">
        <v>280</v>
      </c>
      <c r="V1785" s="86" t="s">
        <v>452</v>
      </c>
      <c r="W1785" s="223" t="s">
        <v>4881</v>
      </c>
      <c r="X1785" s="225" t="s">
        <v>13560</v>
      </c>
      <c r="Y1785" s="262">
        <v>104000</v>
      </c>
      <c r="Z1785" s="226"/>
      <c r="AA1785" s="241">
        <f t="shared" si="13"/>
        <v>0</v>
      </c>
      <c r="AB1785" s="237" t="s">
        <v>13561</v>
      </c>
    </row>
    <row r="1786" spans="1:28" ht="15" customHeight="1">
      <c r="A1786" s="109">
        <v>1777</v>
      </c>
      <c r="B1786" s="222" t="str">
        <f t="shared" si="12"/>
        <v>Klik Disini</v>
      </c>
      <c r="C1786" s="223" t="s">
        <v>13562</v>
      </c>
      <c r="D1786" s="223"/>
      <c r="E1786" s="223" t="s">
        <v>13563</v>
      </c>
      <c r="F1786" s="223" t="s">
        <v>13564</v>
      </c>
      <c r="G1786" s="223" t="s">
        <v>13565</v>
      </c>
      <c r="H1786" s="223" t="s">
        <v>583</v>
      </c>
      <c r="I1786" s="258" t="s">
        <v>583</v>
      </c>
      <c r="J1786" s="186" t="s">
        <v>267</v>
      </c>
      <c r="K1786" s="223"/>
      <c r="L1786" s="264"/>
      <c r="M1786" s="265"/>
      <c r="N1786" s="223" t="s">
        <v>449</v>
      </c>
      <c r="O1786" s="223" t="s">
        <v>3419</v>
      </c>
      <c r="P1786" s="260">
        <v>2007</v>
      </c>
      <c r="Q1786" s="260">
        <v>2018</v>
      </c>
      <c r="R1786" s="223" t="s">
        <v>3480</v>
      </c>
      <c r="S1786" s="223" t="s">
        <v>78</v>
      </c>
      <c r="T1786" s="223" t="s">
        <v>451</v>
      </c>
      <c r="U1786" s="261">
        <v>322</v>
      </c>
      <c r="V1786" s="86" t="s">
        <v>452</v>
      </c>
      <c r="W1786" s="223" t="s">
        <v>7391</v>
      </c>
      <c r="X1786" s="225" t="s">
        <v>13566</v>
      </c>
      <c r="Y1786" s="262">
        <v>76000</v>
      </c>
      <c r="Z1786" s="226"/>
      <c r="AA1786" s="241">
        <f t="shared" si="13"/>
        <v>0</v>
      </c>
      <c r="AB1786" s="237" t="s">
        <v>13567</v>
      </c>
    </row>
    <row r="1787" spans="1:28" ht="15" customHeight="1">
      <c r="A1787" s="109">
        <v>1778</v>
      </c>
      <c r="B1787" s="222" t="str">
        <f t="shared" si="12"/>
        <v>Klik Disini</v>
      </c>
      <c r="C1787" s="223" t="s">
        <v>13568</v>
      </c>
      <c r="D1787" s="223"/>
      <c r="E1787" s="223" t="s">
        <v>6701</v>
      </c>
      <c r="F1787" s="223" t="s">
        <v>13569</v>
      </c>
      <c r="G1787" s="223" t="s">
        <v>13570</v>
      </c>
      <c r="H1787" s="223" t="s">
        <v>386</v>
      </c>
      <c r="I1787" s="258" t="s">
        <v>446</v>
      </c>
      <c r="J1787" s="186" t="s">
        <v>385</v>
      </c>
      <c r="K1787" s="223"/>
      <c r="L1787" s="264"/>
      <c r="M1787" s="265"/>
      <c r="N1787" s="223" t="s">
        <v>449</v>
      </c>
      <c r="O1787" s="223" t="s">
        <v>3419</v>
      </c>
      <c r="P1787" s="260">
        <v>2009</v>
      </c>
      <c r="Q1787" s="260">
        <v>2018</v>
      </c>
      <c r="R1787" s="223" t="s">
        <v>3412</v>
      </c>
      <c r="S1787" s="223" t="s">
        <v>78</v>
      </c>
      <c r="T1787" s="223" t="s">
        <v>451</v>
      </c>
      <c r="U1787" s="261">
        <v>224</v>
      </c>
      <c r="V1787" s="86" t="s">
        <v>452</v>
      </c>
      <c r="W1787" s="223" t="s">
        <v>547</v>
      </c>
      <c r="X1787" s="225" t="s">
        <v>13571</v>
      </c>
      <c r="Y1787" s="262">
        <v>73000</v>
      </c>
      <c r="Z1787" s="226"/>
      <c r="AA1787" s="241">
        <f t="shared" si="13"/>
        <v>0</v>
      </c>
      <c r="AB1787" s="237" t="s">
        <v>13572</v>
      </c>
    </row>
    <row r="1788" spans="1:28" ht="15" customHeight="1">
      <c r="A1788" s="109">
        <v>1779</v>
      </c>
      <c r="B1788" s="222" t="str">
        <f t="shared" si="12"/>
        <v>Klik Disini</v>
      </c>
      <c r="C1788" s="223" t="s">
        <v>13573</v>
      </c>
      <c r="D1788" s="223"/>
      <c r="E1788" s="223" t="s">
        <v>13574</v>
      </c>
      <c r="F1788" s="223" t="s">
        <v>13575</v>
      </c>
      <c r="G1788" s="223" t="s">
        <v>13576</v>
      </c>
      <c r="H1788" s="223" t="s">
        <v>3912</v>
      </c>
      <c r="I1788" s="258" t="s">
        <v>446</v>
      </c>
      <c r="J1788" s="186" t="s">
        <v>367</v>
      </c>
      <c r="K1788" s="223"/>
      <c r="L1788" s="264"/>
      <c r="M1788" s="265"/>
      <c r="N1788" s="223" t="s">
        <v>449</v>
      </c>
      <c r="O1788" s="223" t="s">
        <v>450</v>
      </c>
      <c r="P1788" s="260">
        <v>2013</v>
      </c>
      <c r="Q1788" s="260">
        <v>2019</v>
      </c>
      <c r="R1788" s="223" t="s">
        <v>3412</v>
      </c>
      <c r="S1788" s="223" t="s">
        <v>78</v>
      </c>
      <c r="T1788" s="223" t="s">
        <v>451</v>
      </c>
      <c r="U1788" s="261">
        <v>128</v>
      </c>
      <c r="V1788" s="86" t="s">
        <v>452</v>
      </c>
      <c r="W1788" s="223" t="s">
        <v>488</v>
      </c>
      <c r="X1788" s="225" t="s">
        <v>13577</v>
      </c>
      <c r="Y1788" s="262">
        <v>39000</v>
      </c>
      <c r="Z1788" s="226"/>
      <c r="AA1788" s="241">
        <f t="shared" si="13"/>
        <v>0</v>
      </c>
      <c r="AB1788" s="237" t="s">
        <v>13578</v>
      </c>
    </row>
    <row r="1789" spans="1:28" ht="15" customHeight="1">
      <c r="A1789" s="109">
        <v>1780</v>
      </c>
      <c r="B1789" s="222" t="str">
        <f t="shared" si="12"/>
        <v>Klik Disini</v>
      </c>
      <c r="C1789" s="223" t="s">
        <v>13579</v>
      </c>
      <c r="D1789" s="223"/>
      <c r="E1789" s="223" t="s">
        <v>9958</v>
      </c>
      <c r="F1789" s="223" t="s">
        <v>13580</v>
      </c>
      <c r="G1789" s="223" t="s">
        <v>13581</v>
      </c>
      <c r="H1789" s="223" t="s">
        <v>3912</v>
      </c>
      <c r="I1789" s="258" t="s">
        <v>446</v>
      </c>
      <c r="J1789" s="186" t="s">
        <v>367</v>
      </c>
      <c r="K1789" s="223"/>
      <c r="L1789" s="264"/>
      <c r="M1789" s="265"/>
      <c r="N1789" s="223" t="s">
        <v>449</v>
      </c>
      <c r="O1789" s="223" t="s">
        <v>450</v>
      </c>
      <c r="P1789" s="260">
        <v>2013</v>
      </c>
      <c r="Q1789" s="260">
        <v>2019</v>
      </c>
      <c r="R1789" s="223" t="s">
        <v>3412</v>
      </c>
      <c r="S1789" s="223" t="s">
        <v>78</v>
      </c>
      <c r="T1789" s="223" t="s">
        <v>451</v>
      </c>
      <c r="U1789" s="261">
        <v>244</v>
      </c>
      <c r="V1789" s="86" t="s">
        <v>452</v>
      </c>
      <c r="W1789" s="223" t="s">
        <v>488</v>
      </c>
      <c r="X1789" s="225" t="s">
        <v>13582</v>
      </c>
      <c r="Y1789" s="262">
        <v>61500</v>
      </c>
      <c r="Z1789" s="226"/>
      <c r="AA1789" s="241">
        <f t="shared" si="13"/>
        <v>0</v>
      </c>
      <c r="AB1789" s="237" t="s">
        <v>13583</v>
      </c>
    </row>
    <row r="1790" spans="1:28" ht="15" customHeight="1">
      <c r="A1790" s="109">
        <v>1781</v>
      </c>
      <c r="B1790" s="222" t="str">
        <f t="shared" si="12"/>
        <v>Klik Disini</v>
      </c>
      <c r="C1790" s="223" t="s">
        <v>13584</v>
      </c>
      <c r="D1790" s="223"/>
      <c r="E1790" s="223" t="s">
        <v>13585</v>
      </c>
      <c r="F1790" s="223" t="s">
        <v>13586</v>
      </c>
      <c r="G1790" s="223" t="s">
        <v>13587</v>
      </c>
      <c r="H1790" s="223" t="s">
        <v>7858</v>
      </c>
      <c r="I1790" s="258" t="s">
        <v>446</v>
      </c>
      <c r="J1790" s="186" t="s">
        <v>361</v>
      </c>
      <c r="K1790" s="223" t="s">
        <v>447</v>
      </c>
      <c r="L1790" s="223"/>
      <c r="M1790" s="259" t="s">
        <v>447</v>
      </c>
      <c r="N1790" s="223" t="s">
        <v>449</v>
      </c>
      <c r="O1790" s="223" t="s">
        <v>450</v>
      </c>
      <c r="P1790" s="260">
        <v>2018</v>
      </c>
      <c r="Q1790" s="260">
        <v>2019</v>
      </c>
      <c r="R1790" s="223" t="s">
        <v>3412</v>
      </c>
      <c r="S1790" s="223" t="s">
        <v>78</v>
      </c>
      <c r="T1790" s="223" t="s">
        <v>451</v>
      </c>
      <c r="U1790" s="261">
        <v>272</v>
      </c>
      <c r="V1790" s="86" t="s">
        <v>452</v>
      </c>
      <c r="W1790" s="223" t="s">
        <v>3894</v>
      </c>
      <c r="X1790" s="225" t="s">
        <v>13588</v>
      </c>
      <c r="Y1790" s="262">
        <v>92500</v>
      </c>
      <c r="Z1790" s="226"/>
      <c r="AA1790" s="241">
        <f t="shared" si="13"/>
        <v>0</v>
      </c>
      <c r="AB1790" s="237" t="s">
        <v>13589</v>
      </c>
    </row>
    <row r="1791" spans="1:28" ht="15" customHeight="1">
      <c r="A1791" s="109">
        <v>1782</v>
      </c>
      <c r="B1791" s="222" t="str">
        <f t="shared" si="12"/>
        <v>Klik Disini</v>
      </c>
      <c r="C1791" s="223" t="s">
        <v>13590</v>
      </c>
      <c r="D1791" s="223"/>
      <c r="E1791" s="223" t="s">
        <v>6743</v>
      </c>
      <c r="F1791" s="223" t="s">
        <v>13591</v>
      </c>
      <c r="G1791" s="223" t="s">
        <v>13592</v>
      </c>
      <c r="H1791" s="223" t="s">
        <v>384</v>
      </c>
      <c r="I1791" s="258" t="s">
        <v>1844</v>
      </c>
      <c r="J1791" s="186" t="s">
        <v>395</v>
      </c>
      <c r="K1791" s="223" t="s">
        <v>1953</v>
      </c>
      <c r="L1791" s="223"/>
      <c r="M1791" s="259" t="s">
        <v>447</v>
      </c>
      <c r="N1791" s="223" t="s">
        <v>449</v>
      </c>
      <c r="O1791" s="223" t="s">
        <v>450</v>
      </c>
      <c r="P1791" s="260">
        <v>2016</v>
      </c>
      <c r="Q1791" s="260">
        <v>2019</v>
      </c>
      <c r="R1791" s="223" t="s">
        <v>3675</v>
      </c>
      <c r="S1791" s="223" t="s">
        <v>78</v>
      </c>
      <c r="T1791" s="223" t="s">
        <v>451</v>
      </c>
      <c r="U1791" s="261">
        <v>162</v>
      </c>
      <c r="V1791" s="86" t="s">
        <v>452</v>
      </c>
      <c r="W1791" s="223" t="s">
        <v>3331</v>
      </c>
      <c r="X1791" s="225" t="s">
        <v>13593</v>
      </c>
      <c r="Y1791" s="262">
        <v>72000</v>
      </c>
      <c r="Z1791" s="226"/>
      <c r="AA1791" s="241">
        <f t="shared" si="13"/>
        <v>0</v>
      </c>
      <c r="AB1791" s="237" t="s">
        <v>13594</v>
      </c>
    </row>
    <row r="1792" spans="1:28" ht="15" customHeight="1">
      <c r="A1792" s="109">
        <v>1783</v>
      </c>
      <c r="B1792" s="222" t="str">
        <f t="shared" si="12"/>
        <v>Klik Disini</v>
      </c>
      <c r="C1792" s="223" t="s">
        <v>13595</v>
      </c>
      <c r="D1792" s="223"/>
      <c r="E1792" s="223" t="s">
        <v>4232</v>
      </c>
      <c r="F1792" s="223" t="s">
        <v>13596</v>
      </c>
      <c r="G1792" s="223" t="s">
        <v>13597</v>
      </c>
      <c r="H1792" s="223" t="s">
        <v>3912</v>
      </c>
      <c r="I1792" s="258" t="s">
        <v>446</v>
      </c>
      <c r="J1792" s="186" t="s">
        <v>367</v>
      </c>
      <c r="K1792" s="223"/>
      <c r="L1792" s="264"/>
      <c r="M1792" s="265"/>
      <c r="N1792" s="223" t="s">
        <v>449</v>
      </c>
      <c r="O1792" s="223" t="s">
        <v>450</v>
      </c>
      <c r="P1792" s="260">
        <v>2012</v>
      </c>
      <c r="Q1792" s="260">
        <v>2019</v>
      </c>
      <c r="R1792" s="223" t="s">
        <v>3412</v>
      </c>
      <c r="S1792" s="223" t="s">
        <v>78</v>
      </c>
      <c r="T1792" s="223" t="s">
        <v>451</v>
      </c>
      <c r="U1792" s="261">
        <v>160</v>
      </c>
      <c r="V1792" s="86" t="s">
        <v>452</v>
      </c>
      <c r="W1792" s="223" t="s">
        <v>715</v>
      </c>
      <c r="X1792" s="225" t="s">
        <v>13598</v>
      </c>
      <c r="Y1792" s="262">
        <v>41000</v>
      </c>
      <c r="Z1792" s="226"/>
      <c r="AA1792" s="241">
        <f t="shared" si="13"/>
        <v>0</v>
      </c>
      <c r="AB1792" s="237" t="s">
        <v>13599</v>
      </c>
    </row>
    <row r="1793" spans="1:28" ht="15" customHeight="1">
      <c r="A1793" s="109">
        <v>1784</v>
      </c>
      <c r="B1793" s="222" t="str">
        <f t="shared" si="12"/>
        <v>Klik Disini</v>
      </c>
      <c r="C1793" s="223" t="s">
        <v>13600</v>
      </c>
      <c r="D1793" s="223"/>
      <c r="E1793" s="223" t="s">
        <v>13601</v>
      </c>
      <c r="F1793" s="223"/>
      <c r="G1793" s="223" t="s">
        <v>13602</v>
      </c>
      <c r="H1793" s="223" t="s">
        <v>3912</v>
      </c>
      <c r="I1793" s="258" t="s">
        <v>446</v>
      </c>
      <c r="J1793" s="186" t="s">
        <v>367</v>
      </c>
      <c r="K1793" s="223"/>
      <c r="L1793" s="264"/>
      <c r="M1793" s="265"/>
      <c r="N1793" s="223" t="s">
        <v>449</v>
      </c>
      <c r="O1793" s="223" t="s">
        <v>450</v>
      </c>
      <c r="P1793" s="260">
        <v>2007</v>
      </c>
      <c r="Q1793" s="260">
        <v>2019</v>
      </c>
      <c r="R1793" s="223" t="s">
        <v>3412</v>
      </c>
      <c r="S1793" s="223" t="s">
        <v>78</v>
      </c>
      <c r="T1793" s="223" t="s">
        <v>451</v>
      </c>
      <c r="U1793" s="261">
        <v>108</v>
      </c>
      <c r="V1793" s="86" t="s">
        <v>452</v>
      </c>
      <c r="W1793" s="223" t="s">
        <v>4187</v>
      </c>
      <c r="X1793" s="225" t="s">
        <v>13603</v>
      </c>
      <c r="Y1793" s="262">
        <v>42000</v>
      </c>
      <c r="Z1793" s="226"/>
      <c r="AA1793" s="241">
        <f t="shared" si="13"/>
        <v>0</v>
      </c>
      <c r="AB1793" s="237" t="s">
        <v>13604</v>
      </c>
    </row>
    <row r="1794" spans="1:28" ht="15" customHeight="1">
      <c r="A1794" s="109">
        <v>1785</v>
      </c>
      <c r="B1794" s="222" t="str">
        <f t="shared" si="12"/>
        <v>Klik Disini</v>
      </c>
      <c r="C1794" s="223" t="s">
        <v>13605</v>
      </c>
      <c r="D1794" s="223"/>
      <c r="E1794" s="223" t="s">
        <v>3548</v>
      </c>
      <c r="F1794" s="223" t="s">
        <v>13606</v>
      </c>
      <c r="G1794" s="223" t="s">
        <v>13607</v>
      </c>
      <c r="H1794" s="223" t="s">
        <v>3473</v>
      </c>
      <c r="I1794" s="258" t="s">
        <v>446</v>
      </c>
      <c r="J1794" s="186" t="s">
        <v>345</v>
      </c>
      <c r="K1794" s="223" t="s">
        <v>447</v>
      </c>
      <c r="L1794" s="223"/>
      <c r="M1794" s="259" t="s">
        <v>447</v>
      </c>
      <c r="N1794" s="223" t="s">
        <v>449</v>
      </c>
      <c r="O1794" s="223" t="s">
        <v>450</v>
      </c>
      <c r="P1794" s="260">
        <v>2018</v>
      </c>
      <c r="Q1794" s="260">
        <v>2019</v>
      </c>
      <c r="R1794" s="223" t="s">
        <v>3412</v>
      </c>
      <c r="S1794" s="223" t="s">
        <v>78</v>
      </c>
      <c r="T1794" s="223" t="s">
        <v>451</v>
      </c>
      <c r="U1794" s="261">
        <v>456</v>
      </c>
      <c r="V1794" s="86" t="s">
        <v>452</v>
      </c>
      <c r="W1794" s="223" t="s">
        <v>6169</v>
      </c>
      <c r="X1794" s="225" t="s">
        <v>13608</v>
      </c>
      <c r="Y1794" s="262">
        <v>143500</v>
      </c>
      <c r="Z1794" s="226"/>
      <c r="AA1794" s="241">
        <f t="shared" si="13"/>
        <v>0</v>
      </c>
      <c r="AB1794" s="237" t="s">
        <v>13609</v>
      </c>
    </row>
    <row r="1795" spans="1:28" ht="15" customHeight="1">
      <c r="A1795" s="109">
        <v>1786</v>
      </c>
      <c r="B1795" s="222" t="str">
        <f t="shared" ref="B1795:B2049" si="14">HYPERLINK("https://mocostore.moco.co.id/catalog/"&amp;AB1795,"Klik Disini")</f>
        <v>Klik Disini</v>
      </c>
      <c r="C1795" s="223" t="s">
        <v>13610</v>
      </c>
      <c r="D1795" s="223"/>
      <c r="E1795" s="223" t="s">
        <v>13611</v>
      </c>
      <c r="F1795" s="223" t="s">
        <v>13612</v>
      </c>
      <c r="G1795" s="223" t="s">
        <v>13613</v>
      </c>
      <c r="H1795" s="223" t="s">
        <v>384</v>
      </c>
      <c r="I1795" s="258" t="s">
        <v>1844</v>
      </c>
      <c r="J1795" s="186" t="s">
        <v>395</v>
      </c>
      <c r="K1795" s="223"/>
      <c r="L1795" s="264"/>
      <c r="M1795" s="265"/>
      <c r="N1795" s="223"/>
      <c r="O1795" s="223"/>
      <c r="P1795" s="260">
        <v>2016</v>
      </c>
      <c r="Q1795" s="260">
        <v>2019</v>
      </c>
      <c r="R1795" s="223" t="s">
        <v>3675</v>
      </c>
      <c r="S1795" s="223" t="s">
        <v>78</v>
      </c>
      <c r="T1795" s="223"/>
      <c r="U1795" s="261">
        <v>128</v>
      </c>
      <c r="V1795" s="86" t="s">
        <v>452</v>
      </c>
      <c r="W1795" s="223" t="s">
        <v>4777</v>
      </c>
      <c r="X1795" s="225" t="s">
        <v>13614</v>
      </c>
      <c r="Y1795" s="262">
        <v>61500</v>
      </c>
      <c r="Z1795" s="226"/>
      <c r="AA1795" s="241">
        <f t="shared" ref="AA1795:AA2049" si="15">Y1795*Z1795</f>
        <v>0</v>
      </c>
      <c r="AB1795" s="237" t="s">
        <v>13615</v>
      </c>
    </row>
    <row r="1796" spans="1:28" ht="15" customHeight="1">
      <c r="A1796" s="109">
        <v>1787</v>
      </c>
      <c r="B1796" s="222" t="str">
        <f t="shared" si="14"/>
        <v>Klik Disini</v>
      </c>
      <c r="C1796" s="223" t="s">
        <v>13616</v>
      </c>
      <c r="D1796" s="223"/>
      <c r="E1796" s="223" t="s">
        <v>7732</v>
      </c>
      <c r="F1796" s="223" t="s">
        <v>13617</v>
      </c>
      <c r="G1796" s="223" t="s">
        <v>13618</v>
      </c>
      <c r="H1796" s="223" t="s">
        <v>384</v>
      </c>
      <c r="I1796" s="258" t="s">
        <v>1844</v>
      </c>
      <c r="J1796" s="186" t="s">
        <v>395</v>
      </c>
      <c r="K1796" s="223"/>
      <c r="L1796" s="264"/>
      <c r="M1796" s="265"/>
      <c r="N1796" s="223" t="s">
        <v>449</v>
      </c>
      <c r="O1796" s="223" t="s">
        <v>3419</v>
      </c>
      <c r="P1796" s="260">
        <v>2016</v>
      </c>
      <c r="Q1796" s="260">
        <v>2019</v>
      </c>
      <c r="R1796" s="223" t="s">
        <v>3675</v>
      </c>
      <c r="S1796" s="223" t="s">
        <v>78</v>
      </c>
      <c r="T1796" s="223" t="s">
        <v>451</v>
      </c>
      <c r="U1796" s="261">
        <v>160</v>
      </c>
      <c r="V1796" s="86" t="s">
        <v>452</v>
      </c>
      <c r="W1796" s="223" t="s">
        <v>3786</v>
      </c>
      <c r="X1796" s="225" t="s">
        <v>13619</v>
      </c>
      <c r="Y1796" s="262">
        <v>75000</v>
      </c>
      <c r="Z1796" s="226"/>
      <c r="AA1796" s="241">
        <f t="shared" si="15"/>
        <v>0</v>
      </c>
      <c r="AB1796" s="237" t="s">
        <v>13620</v>
      </c>
    </row>
    <row r="1797" spans="1:28" ht="15" customHeight="1">
      <c r="A1797" s="109">
        <v>1788</v>
      </c>
      <c r="B1797" s="222" t="str">
        <f t="shared" si="14"/>
        <v>Klik Disini</v>
      </c>
      <c r="C1797" s="223" t="s">
        <v>13621</v>
      </c>
      <c r="D1797" s="223"/>
      <c r="E1797" s="223" t="s">
        <v>6419</v>
      </c>
      <c r="F1797" s="223" t="s">
        <v>13622</v>
      </c>
      <c r="G1797" s="223" t="s">
        <v>13623</v>
      </c>
      <c r="H1797" s="223" t="s">
        <v>384</v>
      </c>
      <c r="I1797" s="258" t="s">
        <v>1844</v>
      </c>
      <c r="J1797" s="186" t="s">
        <v>395</v>
      </c>
      <c r="K1797" s="223"/>
      <c r="L1797" s="264"/>
      <c r="M1797" s="265"/>
      <c r="N1797" s="223" t="s">
        <v>449</v>
      </c>
      <c r="O1797" s="223" t="s">
        <v>3419</v>
      </c>
      <c r="P1797" s="260">
        <v>2016</v>
      </c>
      <c r="Q1797" s="260">
        <v>2019</v>
      </c>
      <c r="R1797" s="223" t="s">
        <v>3675</v>
      </c>
      <c r="S1797" s="223" t="s">
        <v>78</v>
      </c>
      <c r="T1797" s="223" t="s">
        <v>451</v>
      </c>
      <c r="U1797" s="261">
        <v>128</v>
      </c>
      <c r="V1797" s="86" t="s">
        <v>452</v>
      </c>
      <c r="W1797" s="223" t="s">
        <v>4754</v>
      </c>
      <c r="X1797" s="225" t="s">
        <v>13624</v>
      </c>
      <c r="Y1797" s="262">
        <v>68000</v>
      </c>
      <c r="Z1797" s="226"/>
      <c r="AA1797" s="241">
        <f t="shared" si="15"/>
        <v>0</v>
      </c>
      <c r="AB1797" s="237" t="s">
        <v>13625</v>
      </c>
    </row>
    <row r="1798" spans="1:28" ht="15" customHeight="1">
      <c r="A1798" s="109">
        <v>1789</v>
      </c>
      <c r="B1798" s="222" t="str">
        <f t="shared" si="14"/>
        <v>Klik Disini</v>
      </c>
      <c r="C1798" s="223" t="s">
        <v>13626</v>
      </c>
      <c r="D1798" s="223"/>
      <c r="E1798" s="223" t="s">
        <v>13627</v>
      </c>
      <c r="F1798" s="223" t="s">
        <v>13628</v>
      </c>
      <c r="G1798" s="223" t="s">
        <v>13629</v>
      </c>
      <c r="H1798" s="223" t="s">
        <v>3912</v>
      </c>
      <c r="I1798" s="258" t="s">
        <v>446</v>
      </c>
      <c r="J1798" s="186" t="s">
        <v>367</v>
      </c>
      <c r="K1798" s="223"/>
      <c r="L1798" s="264"/>
      <c r="M1798" s="265"/>
      <c r="N1798" s="223" t="s">
        <v>449</v>
      </c>
      <c r="O1798" s="223" t="s">
        <v>462</v>
      </c>
      <c r="P1798" s="260">
        <v>2012</v>
      </c>
      <c r="Q1798" s="260">
        <v>2019</v>
      </c>
      <c r="R1798" s="223" t="s">
        <v>3412</v>
      </c>
      <c r="S1798" s="223" t="s">
        <v>78</v>
      </c>
      <c r="T1798" s="223" t="s">
        <v>451</v>
      </c>
      <c r="U1798" s="261">
        <v>184</v>
      </c>
      <c r="V1798" s="86" t="s">
        <v>452</v>
      </c>
      <c r="W1798" s="223" t="s">
        <v>555</v>
      </c>
      <c r="X1798" s="225" t="s">
        <v>13630</v>
      </c>
      <c r="Y1798" s="262">
        <v>52000</v>
      </c>
      <c r="Z1798" s="226"/>
      <c r="AA1798" s="241">
        <f t="shared" si="15"/>
        <v>0</v>
      </c>
      <c r="AB1798" s="237" t="s">
        <v>13631</v>
      </c>
    </row>
    <row r="1799" spans="1:28" ht="15" customHeight="1">
      <c r="A1799" s="109">
        <v>1790</v>
      </c>
      <c r="B1799" s="222" t="str">
        <f t="shared" si="14"/>
        <v>Klik Disini</v>
      </c>
      <c r="C1799" s="223" t="s">
        <v>13632</v>
      </c>
      <c r="D1799" s="223"/>
      <c r="E1799" s="223" t="s">
        <v>13633</v>
      </c>
      <c r="F1799" s="223" t="s">
        <v>13634</v>
      </c>
      <c r="G1799" s="223" t="s">
        <v>13635</v>
      </c>
      <c r="H1799" s="223" t="s">
        <v>384</v>
      </c>
      <c r="I1799" s="258" t="s">
        <v>1844</v>
      </c>
      <c r="J1799" s="186" t="s">
        <v>395</v>
      </c>
      <c r="K1799" s="223"/>
      <c r="L1799" s="264"/>
      <c r="M1799" s="265"/>
      <c r="N1799" s="223" t="s">
        <v>449</v>
      </c>
      <c r="O1799" s="223" t="s">
        <v>450</v>
      </c>
      <c r="P1799" s="260">
        <v>2016</v>
      </c>
      <c r="Q1799" s="260">
        <v>2019</v>
      </c>
      <c r="R1799" s="223" t="s">
        <v>3675</v>
      </c>
      <c r="S1799" s="223" t="s">
        <v>78</v>
      </c>
      <c r="T1799" s="223" t="s">
        <v>451</v>
      </c>
      <c r="U1799" s="261">
        <v>160</v>
      </c>
      <c r="V1799" s="86" t="s">
        <v>452</v>
      </c>
      <c r="W1799" s="223" t="s">
        <v>2790</v>
      </c>
      <c r="X1799" s="225" t="s">
        <v>13636</v>
      </c>
      <c r="Y1799" s="262">
        <v>72000</v>
      </c>
      <c r="Z1799" s="226"/>
      <c r="AA1799" s="241">
        <f t="shared" si="15"/>
        <v>0</v>
      </c>
      <c r="AB1799" s="237" t="s">
        <v>13637</v>
      </c>
    </row>
    <row r="1800" spans="1:28" ht="15" customHeight="1">
      <c r="A1800" s="109">
        <v>1791</v>
      </c>
      <c r="B1800" s="222" t="str">
        <f t="shared" si="14"/>
        <v>Klik Disini</v>
      </c>
      <c r="C1800" s="223" t="s">
        <v>13638</v>
      </c>
      <c r="D1800" s="223"/>
      <c r="E1800" s="223" t="s">
        <v>13611</v>
      </c>
      <c r="F1800" s="223" t="s">
        <v>13639</v>
      </c>
      <c r="G1800" s="223" t="s">
        <v>13640</v>
      </c>
      <c r="H1800" s="223" t="s">
        <v>384</v>
      </c>
      <c r="I1800" s="258" t="s">
        <v>1844</v>
      </c>
      <c r="J1800" s="186" t="s">
        <v>395</v>
      </c>
      <c r="K1800" s="223"/>
      <c r="L1800" s="264"/>
      <c r="M1800" s="265"/>
      <c r="N1800" s="223" t="s">
        <v>449</v>
      </c>
      <c r="O1800" s="223" t="s">
        <v>450</v>
      </c>
      <c r="P1800" s="260">
        <v>2016</v>
      </c>
      <c r="Q1800" s="260">
        <v>2019</v>
      </c>
      <c r="R1800" s="223" t="s">
        <v>3675</v>
      </c>
      <c r="S1800" s="223" t="s">
        <v>78</v>
      </c>
      <c r="T1800" s="223" t="s">
        <v>451</v>
      </c>
      <c r="U1800" s="261">
        <v>144</v>
      </c>
      <c r="V1800" s="86" t="s">
        <v>452</v>
      </c>
      <c r="W1800" s="223" t="s">
        <v>6334</v>
      </c>
      <c r="X1800" s="225" t="s">
        <v>13641</v>
      </c>
      <c r="Y1800" s="262">
        <v>61500</v>
      </c>
      <c r="Z1800" s="226"/>
      <c r="AA1800" s="241">
        <f t="shared" si="15"/>
        <v>0</v>
      </c>
      <c r="AB1800" s="237" t="s">
        <v>13642</v>
      </c>
    </row>
    <row r="1801" spans="1:28" ht="15" customHeight="1">
      <c r="A1801" s="109">
        <v>1792</v>
      </c>
      <c r="B1801" s="222" t="str">
        <f t="shared" si="14"/>
        <v>Klik Disini</v>
      </c>
      <c r="C1801" s="223" t="s">
        <v>13643</v>
      </c>
      <c r="D1801" s="223"/>
      <c r="E1801" s="223" t="s">
        <v>13291</v>
      </c>
      <c r="F1801" s="223"/>
      <c r="G1801" s="223" t="s">
        <v>13644</v>
      </c>
      <c r="H1801" s="223" t="s">
        <v>3912</v>
      </c>
      <c r="I1801" s="258" t="s">
        <v>446</v>
      </c>
      <c r="J1801" s="186" t="s">
        <v>367</v>
      </c>
      <c r="K1801" s="223"/>
      <c r="L1801" s="264"/>
      <c r="M1801" s="265"/>
      <c r="N1801" s="223" t="s">
        <v>449</v>
      </c>
      <c r="O1801" s="223" t="s">
        <v>450</v>
      </c>
      <c r="P1801" s="260">
        <v>2001</v>
      </c>
      <c r="Q1801" s="260">
        <v>2019</v>
      </c>
      <c r="R1801" s="223" t="s">
        <v>3412</v>
      </c>
      <c r="S1801" s="223" t="s">
        <v>78</v>
      </c>
      <c r="T1801" s="223" t="s">
        <v>451</v>
      </c>
      <c r="U1801" s="261">
        <v>108</v>
      </c>
      <c r="V1801" s="86" t="s">
        <v>452</v>
      </c>
      <c r="W1801" s="223" t="s">
        <v>6722</v>
      </c>
      <c r="X1801" s="225" t="s">
        <v>13645</v>
      </c>
      <c r="Y1801" s="262">
        <v>40500</v>
      </c>
      <c r="Z1801" s="226"/>
      <c r="AA1801" s="241">
        <f t="shared" si="15"/>
        <v>0</v>
      </c>
      <c r="AB1801" s="237" t="s">
        <v>13646</v>
      </c>
    </row>
    <row r="1802" spans="1:28" ht="15" customHeight="1">
      <c r="A1802" s="109">
        <v>1793</v>
      </c>
      <c r="B1802" s="222" t="str">
        <f t="shared" si="14"/>
        <v>Klik Disini</v>
      </c>
      <c r="C1802" s="223" t="s">
        <v>13647</v>
      </c>
      <c r="D1802" s="223"/>
      <c r="E1802" s="223" t="s">
        <v>13633</v>
      </c>
      <c r="F1802" s="223" t="s">
        <v>13648</v>
      </c>
      <c r="G1802" s="223" t="s">
        <v>13649</v>
      </c>
      <c r="H1802" s="223" t="s">
        <v>384</v>
      </c>
      <c r="I1802" s="258" t="s">
        <v>1844</v>
      </c>
      <c r="J1802" s="186" t="s">
        <v>395</v>
      </c>
      <c r="K1802" s="223"/>
      <c r="L1802" s="264"/>
      <c r="M1802" s="265"/>
      <c r="N1802" s="223" t="s">
        <v>449</v>
      </c>
      <c r="O1802" s="223" t="s">
        <v>450</v>
      </c>
      <c r="P1802" s="260">
        <v>2016</v>
      </c>
      <c r="Q1802" s="260">
        <v>2019</v>
      </c>
      <c r="R1802" s="223" t="s">
        <v>3675</v>
      </c>
      <c r="S1802" s="223" t="s">
        <v>78</v>
      </c>
      <c r="T1802" s="223" t="s">
        <v>451</v>
      </c>
      <c r="U1802" s="261">
        <v>192</v>
      </c>
      <c r="V1802" s="86" t="s">
        <v>452</v>
      </c>
      <c r="W1802" s="223" t="s">
        <v>877</v>
      </c>
      <c r="X1802" s="225" t="s">
        <v>13650</v>
      </c>
      <c r="Y1802" s="262">
        <v>88500</v>
      </c>
      <c r="Z1802" s="226"/>
      <c r="AA1802" s="241">
        <f t="shared" si="15"/>
        <v>0</v>
      </c>
      <c r="AB1802" s="237" t="s">
        <v>13651</v>
      </c>
    </row>
    <row r="1803" spans="1:28" ht="15" customHeight="1">
      <c r="A1803" s="109">
        <v>1794</v>
      </c>
      <c r="B1803" s="222" t="str">
        <f t="shared" si="14"/>
        <v>Klik Disini</v>
      </c>
      <c r="C1803" s="223" t="s">
        <v>13652</v>
      </c>
      <c r="D1803" s="223"/>
      <c r="E1803" s="223" t="s">
        <v>13653</v>
      </c>
      <c r="F1803" s="223" t="s">
        <v>13654</v>
      </c>
      <c r="G1803" s="223" t="s">
        <v>13655</v>
      </c>
      <c r="H1803" s="223" t="s">
        <v>262</v>
      </c>
      <c r="I1803" s="258" t="s">
        <v>446</v>
      </c>
      <c r="J1803" s="186" t="s">
        <v>385</v>
      </c>
      <c r="K1803" s="223" t="s">
        <v>1534</v>
      </c>
      <c r="L1803" s="223"/>
      <c r="M1803" s="259" t="s">
        <v>447</v>
      </c>
      <c r="N1803" s="223" t="s">
        <v>449</v>
      </c>
      <c r="O1803" s="223" t="s">
        <v>450</v>
      </c>
      <c r="P1803" s="260">
        <v>2008</v>
      </c>
      <c r="Q1803" s="260">
        <v>2018</v>
      </c>
      <c r="R1803" s="223" t="s">
        <v>3412</v>
      </c>
      <c r="S1803" s="223" t="s">
        <v>78</v>
      </c>
      <c r="T1803" s="223" t="s">
        <v>451</v>
      </c>
      <c r="U1803" s="261">
        <v>560</v>
      </c>
      <c r="V1803" s="86" t="s">
        <v>452</v>
      </c>
      <c r="W1803" s="223" t="s">
        <v>6624</v>
      </c>
      <c r="X1803" s="225" t="s">
        <v>13656</v>
      </c>
      <c r="Y1803" s="262">
        <v>223500</v>
      </c>
      <c r="Z1803" s="226"/>
      <c r="AA1803" s="241">
        <f t="shared" si="15"/>
        <v>0</v>
      </c>
      <c r="AB1803" s="237" t="s">
        <v>13657</v>
      </c>
    </row>
    <row r="1804" spans="1:28" ht="15" customHeight="1">
      <c r="A1804" s="109">
        <v>1795</v>
      </c>
      <c r="B1804" s="222" t="str">
        <f t="shared" si="14"/>
        <v>Klik Disini</v>
      </c>
      <c r="C1804" s="223" t="s">
        <v>13658</v>
      </c>
      <c r="D1804" s="223"/>
      <c r="E1804" s="223" t="s">
        <v>6594</v>
      </c>
      <c r="F1804" s="223" t="s">
        <v>13659</v>
      </c>
      <c r="G1804" s="223" t="s">
        <v>13660</v>
      </c>
      <c r="H1804" s="223" t="s">
        <v>384</v>
      </c>
      <c r="I1804" s="258" t="s">
        <v>1844</v>
      </c>
      <c r="J1804" s="186" t="s">
        <v>395</v>
      </c>
      <c r="K1804" s="264"/>
      <c r="L1804" s="264"/>
      <c r="M1804" s="259"/>
      <c r="N1804" s="223" t="s">
        <v>449</v>
      </c>
      <c r="O1804" s="223" t="s">
        <v>450</v>
      </c>
      <c r="P1804" s="260">
        <v>2016</v>
      </c>
      <c r="Q1804" s="260">
        <v>2019</v>
      </c>
      <c r="R1804" s="223" t="s">
        <v>3675</v>
      </c>
      <c r="S1804" s="223" t="s">
        <v>78</v>
      </c>
      <c r="T1804" s="223" t="s">
        <v>451</v>
      </c>
      <c r="U1804" s="261">
        <v>176</v>
      </c>
      <c r="V1804" s="86" t="s">
        <v>452</v>
      </c>
      <c r="W1804" s="223" t="s">
        <v>7676</v>
      </c>
      <c r="X1804" s="225" t="s">
        <v>13661</v>
      </c>
      <c r="Y1804" s="262">
        <v>82000</v>
      </c>
      <c r="Z1804" s="226"/>
      <c r="AA1804" s="241">
        <f t="shared" si="15"/>
        <v>0</v>
      </c>
      <c r="AB1804" s="237" t="s">
        <v>13662</v>
      </c>
    </row>
    <row r="1805" spans="1:28" ht="15" customHeight="1">
      <c r="A1805" s="109">
        <v>1796</v>
      </c>
      <c r="B1805" s="222" t="str">
        <f t="shared" si="14"/>
        <v>Klik Disini</v>
      </c>
      <c r="C1805" s="223" t="s">
        <v>13663</v>
      </c>
      <c r="D1805" s="223"/>
      <c r="E1805" s="223" t="s">
        <v>6677</v>
      </c>
      <c r="F1805" s="223" t="s">
        <v>13664</v>
      </c>
      <c r="G1805" s="223" t="s">
        <v>13665</v>
      </c>
      <c r="H1805" s="223" t="s">
        <v>774</v>
      </c>
      <c r="I1805" s="258" t="s">
        <v>446</v>
      </c>
      <c r="J1805" s="186" t="s">
        <v>383</v>
      </c>
      <c r="K1805" s="223" t="s">
        <v>447</v>
      </c>
      <c r="L1805" s="223"/>
      <c r="M1805" s="259" t="s">
        <v>447</v>
      </c>
      <c r="N1805" s="223" t="s">
        <v>449</v>
      </c>
      <c r="O1805" s="223" t="s">
        <v>3419</v>
      </c>
      <c r="P1805" s="260">
        <v>2016</v>
      </c>
      <c r="Q1805" s="260">
        <v>2019</v>
      </c>
      <c r="R1805" s="223" t="s">
        <v>3412</v>
      </c>
      <c r="S1805" s="223" t="s">
        <v>78</v>
      </c>
      <c r="T1805" s="223" t="s">
        <v>451</v>
      </c>
      <c r="U1805" s="261">
        <v>128</v>
      </c>
      <c r="V1805" s="86" t="s">
        <v>452</v>
      </c>
      <c r="W1805" s="223" t="s">
        <v>4743</v>
      </c>
      <c r="X1805" s="225" t="s">
        <v>13666</v>
      </c>
      <c r="Y1805" s="262">
        <v>72500</v>
      </c>
      <c r="Z1805" s="226"/>
      <c r="AA1805" s="241">
        <f t="shared" si="15"/>
        <v>0</v>
      </c>
      <c r="AB1805" s="237" t="s">
        <v>13667</v>
      </c>
    </row>
    <row r="1806" spans="1:28" ht="15" customHeight="1">
      <c r="A1806" s="109">
        <v>1797</v>
      </c>
      <c r="B1806" s="222" t="str">
        <f t="shared" si="14"/>
        <v>Klik Disini</v>
      </c>
      <c r="C1806" s="223" t="s">
        <v>13668</v>
      </c>
      <c r="D1806" s="223"/>
      <c r="E1806" s="223" t="s">
        <v>13669</v>
      </c>
      <c r="F1806" s="223" t="s">
        <v>13670</v>
      </c>
      <c r="G1806" s="223" t="s">
        <v>13671</v>
      </c>
      <c r="H1806" s="223" t="s">
        <v>3912</v>
      </c>
      <c r="I1806" s="258" t="s">
        <v>446</v>
      </c>
      <c r="J1806" s="186" t="s">
        <v>367</v>
      </c>
      <c r="K1806" s="264"/>
      <c r="L1806" s="264"/>
      <c r="M1806" s="259"/>
      <c r="N1806" s="223" t="s">
        <v>449</v>
      </c>
      <c r="O1806" s="223" t="s">
        <v>450</v>
      </c>
      <c r="P1806" s="260">
        <v>2013</v>
      </c>
      <c r="Q1806" s="260">
        <v>2019</v>
      </c>
      <c r="R1806" s="223" t="s">
        <v>3412</v>
      </c>
      <c r="S1806" s="223" t="s">
        <v>78</v>
      </c>
      <c r="T1806" s="223" t="s">
        <v>451</v>
      </c>
      <c r="U1806" s="261">
        <v>168</v>
      </c>
      <c r="V1806" s="86" t="s">
        <v>452</v>
      </c>
      <c r="W1806" s="223" t="s">
        <v>775</v>
      </c>
      <c r="X1806" s="225" t="s">
        <v>13672</v>
      </c>
      <c r="Y1806" s="262">
        <v>47000</v>
      </c>
      <c r="Z1806" s="226"/>
      <c r="AA1806" s="241">
        <f t="shared" si="15"/>
        <v>0</v>
      </c>
      <c r="AB1806" s="237" t="s">
        <v>13673</v>
      </c>
    </row>
    <row r="1807" spans="1:28" ht="15" customHeight="1">
      <c r="A1807" s="109">
        <v>1798</v>
      </c>
      <c r="B1807" s="222" t="str">
        <f t="shared" si="14"/>
        <v>Klik Disini</v>
      </c>
      <c r="C1807" s="223" t="s">
        <v>13674</v>
      </c>
      <c r="D1807" s="223"/>
      <c r="E1807" s="223" t="s">
        <v>13675</v>
      </c>
      <c r="F1807" s="223"/>
      <c r="G1807" s="223" t="s">
        <v>13676</v>
      </c>
      <c r="H1807" s="223" t="s">
        <v>3912</v>
      </c>
      <c r="I1807" s="258" t="s">
        <v>446</v>
      </c>
      <c r="J1807" s="186" t="s">
        <v>367</v>
      </c>
      <c r="K1807" s="264"/>
      <c r="L1807" s="264"/>
      <c r="M1807" s="265"/>
      <c r="N1807" s="223" t="s">
        <v>449</v>
      </c>
      <c r="O1807" s="223" t="s">
        <v>450</v>
      </c>
      <c r="P1807" s="260">
        <v>2003</v>
      </c>
      <c r="Q1807" s="260">
        <v>2019</v>
      </c>
      <c r="R1807" s="223" t="s">
        <v>3412</v>
      </c>
      <c r="S1807" s="223" t="s">
        <v>78</v>
      </c>
      <c r="T1807" s="223" t="s">
        <v>451</v>
      </c>
      <c r="U1807" s="261">
        <v>264</v>
      </c>
      <c r="V1807" s="86" t="s">
        <v>452</v>
      </c>
      <c r="W1807" s="223" t="s">
        <v>3573</v>
      </c>
      <c r="X1807" s="225" t="s">
        <v>13677</v>
      </c>
      <c r="Y1807" s="262">
        <v>77000</v>
      </c>
      <c r="Z1807" s="226"/>
      <c r="AA1807" s="241">
        <f t="shared" si="15"/>
        <v>0</v>
      </c>
      <c r="AB1807" s="237" t="s">
        <v>13678</v>
      </c>
    </row>
    <row r="1808" spans="1:28" ht="15" customHeight="1">
      <c r="A1808" s="109">
        <v>1799</v>
      </c>
      <c r="B1808" s="222" t="str">
        <f t="shared" si="14"/>
        <v>Klik Disini</v>
      </c>
      <c r="C1808" s="223" t="s">
        <v>13679</v>
      </c>
      <c r="D1808" s="223"/>
      <c r="E1808" s="223" t="s">
        <v>13291</v>
      </c>
      <c r="F1808" s="223"/>
      <c r="G1808" s="223" t="s">
        <v>13680</v>
      </c>
      <c r="H1808" s="223" t="s">
        <v>3912</v>
      </c>
      <c r="I1808" s="258" t="s">
        <v>446</v>
      </c>
      <c r="J1808" s="186" t="s">
        <v>367</v>
      </c>
      <c r="K1808" s="223"/>
      <c r="L1808" s="264"/>
      <c r="M1808" s="265"/>
      <c r="N1808" s="223" t="s">
        <v>449</v>
      </c>
      <c r="O1808" s="223" t="s">
        <v>450</v>
      </c>
      <c r="P1808" s="260">
        <v>2003</v>
      </c>
      <c r="Q1808" s="260">
        <v>2019</v>
      </c>
      <c r="R1808" s="223" t="s">
        <v>3412</v>
      </c>
      <c r="S1808" s="223" t="s">
        <v>78</v>
      </c>
      <c r="T1808" s="223" t="s">
        <v>451</v>
      </c>
      <c r="U1808" s="261">
        <v>64</v>
      </c>
      <c r="V1808" s="86" t="s">
        <v>452</v>
      </c>
      <c r="W1808" s="223" t="s">
        <v>3592</v>
      </c>
      <c r="X1808" s="225" t="s">
        <v>13681</v>
      </c>
      <c r="Y1808" s="262">
        <v>42000</v>
      </c>
      <c r="Z1808" s="226"/>
      <c r="AA1808" s="241">
        <f t="shared" si="15"/>
        <v>0</v>
      </c>
      <c r="AB1808" s="237" t="s">
        <v>13682</v>
      </c>
    </row>
    <row r="1809" spans="1:28" ht="15" customHeight="1">
      <c r="A1809" s="109">
        <v>1800</v>
      </c>
      <c r="B1809" s="222" t="str">
        <f t="shared" si="14"/>
        <v>Klik Disini</v>
      </c>
      <c r="C1809" s="223" t="s">
        <v>13683</v>
      </c>
      <c r="D1809" s="223"/>
      <c r="E1809" s="223" t="s">
        <v>13684</v>
      </c>
      <c r="F1809" s="223" t="s">
        <v>13685</v>
      </c>
      <c r="G1809" s="223" t="s">
        <v>13686</v>
      </c>
      <c r="H1809" s="223" t="s">
        <v>3811</v>
      </c>
      <c r="I1809" s="258" t="s">
        <v>1844</v>
      </c>
      <c r="J1809" s="186" t="s">
        <v>403</v>
      </c>
      <c r="K1809" s="223"/>
      <c r="L1809" s="264"/>
      <c r="M1809" s="265"/>
      <c r="N1809" s="223" t="s">
        <v>449</v>
      </c>
      <c r="O1809" s="223" t="s">
        <v>450</v>
      </c>
      <c r="P1809" s="260">
        <v>2016</v>
      </c>
      <c r="Q1809" s="260">
        <v>2018</v>
      </c>
      <c r="R1809" s="223" t="s">
        <v>3412</v>
      </c>
      <c r="S1809" s="223" t="s">
        <v>78</v>
      </c>
      <c r="T1809" s="223" t="s">
        <v>451</v>
      </c>
      <c r="U1809" s="261">
        <v>160</v>
      </c>
      <c r="V1809" s="86" t="s">
        <v>452</v>
      </c>
      <c r="W1809" s="223" t="s">
        <v>1923</v>
      </c>
      <c r="X1809" s="225" t="s">
        <v>13687</v>
      </c>
      <c r="Y1809" s="262">
        <v>51000</v>
      </c>
      <c r="Z1809" s="226"/>
      <c r="AA1809" s="241">
        <f t="shared" si="15"/>
        <v>0</v>
      </c>
      <c r="AB1809" s="237" t="s">
        <v>13688</v>
      </c>
    </row>
    <row r="1810" spans="1:28" ht="15" customHeight="1">
      <c r="A1810" s="109">
        <v>1801</v>
      </c>
      <c r="B1810" s="222" t="str">
        <f t="shared" si="14"/>
        <v>Klik Disini</v>
      </c>
      <c r="C1810" s="223" t="s">
        <v>13689</v>
      </c>
      <c r="D1810" s="223"/>
      <c r="E1810" s="223" t="s">
        <v>13690</v>
      </c>
      <c r="F1810" s="223" t="s">
        <v>13691</v>
      </c>
      <c r="G1810" s="223" t="s">
        <v>13692</v>
      </c>
      <c r="H1810" s="223" t="s">
        <v>583</v>
      </c>
      <c r="I1810" s="258" t="s">
        <v>583</v>
      </c>
      <c r="J1810" s="186" t="s">
        <v>267</v>
      </c>
      <c r="K1810" s="223" t="s">
        <v>1953</v>
      </c>
      <c r="L1810" s="223"/>
      <c r="M1810" s="259" t="s">
        <v>447</v>
      </c>
      <c r="N1810" s="223" t="s">
        <v>449</v>
      </c>
      <c r="O1810" s="223" t="s">
        <v>583</v>
      </c>
      <c r="P1810" s="260">
        <v>2016</v>
      </c>
      <c r="Q1810" s="260">
        <v>2021</v>
      </c>
      <c r="R1810" s="223" t="s">
        <v>3480</v>
      </c>
      <c r="S1810" s="223" t="s">
        <v>78</v>
      </c>
      <c r="T1810" s="223" t="s">
        <v>451</v>
      </c>
      <c r="U1810" s="261">
        <v>258</v>
      </c>
      <c r="V1810" s="86" t="s">
        <v>452</v>
      </c>
      <c r="W1810" s="223" t="s">
        <v>563</v>
      </c>
      <c r="X1810" s="225" t="s">
        <v>13693</v>
      </c>
      <c r="Y1810" s="262">
        <v>57500</v>
      </c>
      <c r="Z1810" s="226"/>
      <c r="AA1810" s="241">
        <f t="shared" si="15"/>
        <v>0</v>
      </c>
      <c r="AB1810" s="237" t="s">
        <v>13694</v>
      </c>
    </row>
    <row r="1811" spans="1:28" ht="15" customHeight="1">
      <c r="A1811" s="109">
        <v>1802</v>
      </c>
      <c r="B1811" s="222" t="str">
        <f t="shared" si="14"/>
        <v>Klik Disini</v>
      </c>
      <c r="C1811" s="223" t="s">
        <v>13695</v>
      </c>
      <c r="D1811" s="223"/>
      <c r="E1811" s="223" t="s">
        <v>13696</v>
      </c>
      <c r="F1811" s="223" t="s">
        <v>13697</v>
      </c>
      <c r="G1811" s="223" t="s">
        <v>13698</v>
      </c>
      <c r="H1811" s="223" t="s">
        <v>384</v>
      </c>
      <c r="I1811" s="258" t="s">
        <v>446</v>
      </c>
      <c r="J1811" s="186" t="s">
        <v>383</v>
      </c>
      <c r="K1811" s="223"/>
      <c r="L1811" s="264"/>
      <c r="M1811" s="265"/>
      <c r="N1811" s="223" t="s">
        <v>449</v>
      </c>
      <c r="O1811" s="223" t="s">
        <v>450</v>
      </c>
      <c r="P1811" s="260">
        <v>2020</v>
      </c>
      <c r="Q1811" s="260">
        <v>2020</v>
      </c>
      <c r="R1811" s="223" t="s">
        <v>3675</v>
      </c>
      <c r="S1811" s="223" t="s">
        <v>78</v>
      </c>
      <c r="T1811" s="223" t="s">
        <v>451</v>
      </c>
      <c r="U1811" s="261">
        <v>128</v>
      </c>
      <c r="V1811" s="86" t="s">
        <v>452</v>
      </c>
      <c r="W1811" s="223" t="s">
        <v>1102</v>
      </c>
      <c r="X1811" s="225" t="s">
        <v>13699</v>
      </c>
      <c r="Y1811" s="262">
        <v>61000</v>
      </c>
      <c r="Z1811" s="226"/>
      <c r="AA1811" s="241">
        <f t="shared" si="15"/>
        <v>0</v>
      </c>
      <c r="AB1811" s="237" t="s">
        <v>13700</v>
      </c>
    </row>
    <row r="1812" spans="1:28" ht="15" customHeight="1">
      <c r="A1812" s="109">
        <v>1803</v>
      </c>
      <c r="B1812" s="222" t="str">
        <f t="shared" si="14"/>
        <v>Klik Disini</v>
      </c>
      <c r="C1812" s="223" t="s">
        <v>13701</v>
      </c>
      <c r="D1812" s="223"/>
      <c r="E1812" s="223" t="s">
        <v>9061</v>
      </c>
      <c r="F1812" s="223" t="s">
        <v>13702</v>
      </c>
      <c r="G1812" s="223" t="s">
        <v>13703</v>
      </c>
      <c r="H1812" s="223" t="s">
        <v>3473</v>
      </c>
      <c r="I1812" s="258" t="s">
        <v>446</v>
      </c>
      <c r="J1812" s="186" t="s">
        <v>345</v>
      </c>
      <c r="K1812" s="223" t="s">
        <v>1953</v>
      </c>
      <c r="L1812" s="223"/>
      <c r="M1812" s="259" t="s">
        <v>1413</v>
      </c>
      <c r="N1812" s="223" t="s">
        <v>449</v>
      </c>
      <c r="O1812" s="223" t="s">
        <v>450</v>
      </c>
      <c r="P1812" s="260">
        <v>2010</v>
      </c>
      <c r="Q1812" s="260">
        <v>2018</v>
      </c>
      <c r="R1812" s="223" t="s">
        <v>3412</v>
      </c>
      <c r="S1812" s="223" t="s">
        <v>78</v>
      </c>
      <c r="T1812" s="223" t="s">
        <v>451</v>
      </c>
      <c r="U1812" s="261">
        <v>217</v>
      </c>
      <c r="V1812" s="86" t="s">
        <v>452</v>
      </c>
      <c r="W1812" s="223" t="s">
        <v>8461</v>
      </c>
      <c r="X1812" s="225" t="s">
        <v>13704</v>
      </c>
      <c r="Y1812" s="262">
        <v>63000</v>
      </c>
      <c r="Z1812" s="226"/>
      <c r="AA1812" s="241">
        <f t="shared" si="15"/>
        <v>0</v>
      </c>
      <c r="AB1812" s="237" t="s">
        <v>13705</v>
      </c>
    </row>
    <row r="1813" spans="1:28" ht="15" customHeight="1">
      <c r="A1813" s="109">
        <v>1804</v>
      </c>
      <c r="B1813" s="222" t="str">
        <f t="shared" si="14"/>
        <v>Klik Disini</v>
      </c>
      <c r="C1813" s="223" t="s">
        <v>13706</v>
      </c>
      <c r="D1813" s="223"/>
      <c r="E1813" s="223" t="s">
        <v>3909</v>
      </c>
      <c r="F1813" s="223"/>
      <c r="G1813" s="223" t="s">
        <v>13707</v>
      </c>
      <c r="H1813" s="223" t="s">
        <v>3912</v>
      </c>
      <c r="I1813" s="258" t="s">
        <v>446</v>
      </c>
      <c r="J1813" s="186" t="s">
        <v>367</v>
      </c>
      <c r="K1813" s="223"/>
      <c r="L1813" s="264"/>
      <c r="M1813" s="265"/>
      <c r="N1813" s="223" t="s">
        <v>449</v>
      </c>
      <c r="O1813" s="223" t="s">
        <v>450</v>
      </c>
      <c r="P1813" s="260">
        <v>2000</v>
      </c>
      <c r="Q1813" s="260">
        <v>2018</v>
      </c>
      <c r="R1813" s="223" t="s">
        <v>3412</v>
      </c>
      <c r="S1813" s="223" t="s">
        <v>78</v>
      </c>
      <c r="T1813" s="223" t="s">
        <v>451</v>
      </c>
      <c r="U1813" s="261">
        <v>278</v>
      </c>
      <c r="V1813" s="86" t="s">
        <v>452</v>
      </c>
      <c r="W1813" s="223" t="s">
        <v>4754</v>
      </c>
      <c r="X1813" s="225" t="s">
        <v>13708</v>
      </c>
      <c r="Y1813" s="262">
        <v>77000</v>
      </c>
      <c r="Z1813" s="226"/>
      <c r="AA1813" s="241">
        <f t="shared" si="15"/>
        <v>0</v>
      </c>
      <c r="AB1813" s="237" t="s">
        <v>13709</v>
      </c>
    </row>
    <row r="1814" spans="1:28" ht="15" customHeight="1">
      <c r="A1814" s="109">
        <v>1805</v>
      </c>
      <c r="B1814" s="222" t="str">
        <f t="shared" si="14"/>
        <v>Klik Disini</v>
      </c>
      <c r="C1814" s="223" t="s">
        <v>13710</v>
      </c>
      <c r="D1814" s="223"/>
      <c r="E1814" s="223" t="s">
        <v>3909</v>
      </c>
      <c r="F1814" s="223"/>
      <c r="G1814" s="223" t="s">
        <v>13711</v>
      </c>
      <c r="H1814" s="223" t="s">
        <v>3912</v>
      </c>
      <c r="I1814" s="258" t="s">
        <v>446</v>
      </c>
      <c r="J1814" s="186" t="s">
        <v>367</v>
      </c>
      <c r="K1814" s="223"/>
      <c r="L1814" s="264"/>
      <c r="M1814" s="265"/>
      <c r="N1814" s="223" t="s">
        <v>449</v>
      </c>
      <c r="O1814" s="223" t="s">
        <v>450</v>
      </c>
      <c r="P1814" s="260">
        <v>2006</v>
      </c>
      <c r="Q1814" s="260">
        <v>2018</v>
      </c>
      <c r="R1814" s="223" t="s">
        <v>3412</v>
      </c>
      <c r="S1814" s="223" t="s">
        <v>78</v>
      </c>
      <c r="T1814" s="223" t="s">
        <v>451</v>
      </c>
      <c r="U1814" s="261">
        <v>208</v>
      </c>
      <c r="V1814" s="86" t="s">
        <v>452</v>
      </c>
      <c r="W1814" s="223" t="s">
        <v>5663</v>
      </c>
      <c r="X1814" s="225" t="s">
        <v>13712</v>
      </c>
      <c r="Y1814" s="262">
        <v>77000</v>
      </c>
      <c r="Z1814" s="226"/>
      <c r="AA1814" s="241">
        <f t="shared" si="15"/>
        <v>0</v>
      </c>
      <c r="AB1814" s="237" t="s">
        <v>13713</v>
      </c>
    </row>
    <row r="1815" spans="1:28" ht="15" customHeight="1">
      <c r="A1815" s="109">
        <v>1806</v>
      </c>
      <c r="B1815" s="222" t="str">
        <f t="shared" si="14"/>
        <v>Klik Disini</v>
      </c>
      <c r="C1815" s="223" t="s">
        <v>13714</v>
      </c>
      <c r="D1815" s="223"/>
      <c r="E1815" s="223" t="s">
        <v>13715</v>
      </c>
      <c r="F1815" s="223" t="s">
        <v>13716</v>
      </c>
      <c r="G1815" s="223" t="s">
        <v>13717</v>
      </c>
      <c r="H1815" s="223" t="s">
        <v>3473</v>
      </c>
      <c r="I1815" s="258" t="s">
        <v>446</v>
      </c>
      <c r="J1815" s="186" t="s">
        <v>345</v>
      </c>
      <c r="K1815" s="223"/>
      <c r="L1815" s="264"/>
      <c r="M1815" s="265"/>
      <c r="N1815" s="223" t="s">
        <v>449</v>
      </c>
      <c r="O1815" s="223" t="s">
        <v>450</v>
      </c>
      <c r="P1815" s="260">
        <v>2009</v>
      </c>
      <c r="Q1815" s="260">
        <v>2018</v>
      </c>
      <c r="R1815" s="223" t="s">
        <v>3412</v>
      </c>
      <c r="S1815" s="223" t="s">
        <v>78</v>
      </c>
      <c r="T1815" s="223" t="s">
        <v>451</v>
      </c>
      <c r="U1815" s="261">
        <v>154</v>
      </c>
      <c r="V1815" s="86" t="s">
        <v>452</v>
      </c>
      <c r="W1815" s="223" t="s">
        <v>677</v>
      </c>
      <c r="X1815" s="225" t="s">
        <v>13718</v>
      </c>
      <c r="Y1815" s="262">
        <v>60500</v>
      </c>
      <c r="Z1815" s="226"/>
      <c r="AA1815" s="241">
        <f t="shared" si="15"/>
        <v>0</v>
      </c>
      <c r="AB1815" s="237" t="s">
        <v>13719</v>
      </c>
    </row>
    <row r="1816" spans="1:28" ht="15" customHeight="1">
      <c r="A1816" s="109">
        <v>1807</v>
      </c>
      <c r="B1816" s="222" t="str">
        <f t="shared" si="14"/>
        <v>Klik Disini</v>
      </c>
      <c r="C1816" s="223" t="s">
        <v>13720</v>
      </c>
      <c r="D1816" s="223"/>
      <c r="E1816" s="223" t="s">
        <v>4232</v>
      </c>
      <c r="F1816" s="223" t="s">
        <v>13721</v>
      </c>
      <c r="G1816" s="223" t="s">
        <v>13722</v>
      </c>
      <c r="H1816" s="223" t="s">
        <v>3912</v>
      </c>
      <c r="I1816" s="258" t="s">
        <v>446</v>
      </c>
      <c r="J1816" s="186" t="s">
        <v>367</v>
      </c>
      <c r="K1816" s="223"/>
      <c r="L1816" s="264"/>
      <c r="M1816" s="265"/>
      <c r="N1816" s="223" t="s">
        <v>449</v>
      </c>
      <c r="O1816" s="223" t="s">
        <v>450</v>
      </c>
      <c r="P1816" s="260">
        <v>2013</v>
      </c>
      <c r="Q1816" s="260">
        <v>2018</v>
      </c>
      <c r="R1816" s="223" t="s">
        <v>3412</v>
      </c>
      <c r="S1816" s="223" t="s">
        <v>78</v>
      </c>
      <c r="T1816" s="223" t="s">
        <v>451</v>
      </c>
      <c r="U1816" s="261">
        <v>176</v>
      </c>
      <c r="V1816" s="86" t="s">
        <v>452</v>
      </c>
      <c r="W1816" s="223" t="s">
        <v>1937</v>
      </c>
      <c r="X1816" s="225" t="s">
        <v>13723</v>
      </c>
      <c r="Y1816" s="262">
        <v>55000</v>
      </c>
      <c r="Z1816" s="226"/>
      <c r="AA1816" s="241">
        <f t="shared" si="15"/>
        <v>0</v>
      </c>
      <c r="AB1816" s="237" t="s">
        <v>13724</v>
      </c>
    </row>
    <row r="1817" spans="1:28" ht="15" customHeight="1">
      <c r="A1817" s="109">
        <v>1808</v>
      </c>
      <c r="B1817" s="222" t="str">
        <f t="shared" si="14"/>
        <v>Klik Disini</v>
      </c>
      <c r="C1817" s="223" t="s">
        <v>13725</v>
      </c>
      <c r="D1817" s="223"/>
      <c r="E1817" s="223" t="s">
        <v>13726</v>
      </c>
      <c r="F1817" s="223" t="s">
        <v>13727</v>
      </c>
      <c r="G1817" s="223" t="s">
        <v>13728</v>
      </c>
      <c r="H1817" s="223" t="s">
        <v>276</v>
      </c>
      <c r="I1817" s="258" t="s">
        <v>446</v>
      </c>
      <c r="J1817" s="186" t="s">
        <v>367</v>
      </c>
      <c r="K1817" s="223" t="s">
        <v>447</v>
      </c>
      <c r="L1817" s="223"/>
      <c r="M1817" s="259" t="s">
        <v>447</v>
      </c>
      <c r="N1817" s="223" t="s">
        <v>449</v>
      </c>
      <c r="O1817" s="223" t="s">
        <v>450</v>
      </c>
      <c r="P1817" s="260">
        <v>2019</v>
      </c>
      <c r="Q1817" s="260">
        <v>2020</v>
      </c>
      <c r="R1817" s="223" t="s">
        <v>3412</v>
      </c>
      <c r="S1817" s="223" t="s">
        <v>78</v>
      </c>
      <c r="T1817" s="223" t="s">
        <v>451</v>
      </c>
      <c r="U1817" s="261">
        <v>176</v>
      </c>
      <c r="V1817" s="86" t="s">
        <v>452</v>
      </c>
      <c r="W1817" s="223" t="s">
        <v>6169</v>
      </c>
      <c r="X1817" s="225" t="s">
        <v>13729</v>
      </c>
      <c r="Y1817" s="262">
        <v>49000</v>
      </c>
      <c r="Z1817" s="226"/>
      <c r="AA1817" s="241">
        <f t="shared" si="15"/>
        <v>0</v>
      </c>
      <c r="AB1817" s="237" t="s">
        <v>13730</v>
      </c>
    </row>
    <row r="1818" spans="1:28" ht="15" customHeight="1">
      <c r="A1818" s="109">
        <v>1809</v>
      </c>
      <c r="B1818" s="222" t="str">
        <f t="shared" si="14"/>
        <v>Klik Disini</v>
      </c>
      <c r="C1818" s="223" t="s">
        <v>13731</v>
      </c>
      <c r="D1818" s="223"/>
      <c r="E1818" s="223" t="s">
        <v>13732</v>
      </c>
      <c r="F1818" s="223" t="s">
        <v>13733</v>
      </c>
      <c r="G1818" s="223" t="s">
        <v>13734</v>
      </c>
      <c r="H1818" s="223" t="s">
        <v>460</v>
      </c>
      <c r="I1818" s="258" t="s">
        <v>446</v>
      </c>
      <c r="J1818" s="186" t="s">
        <v>355</v>
      </c>
      <c r="K1818" s="223"/>
      <c r="L1818" s="264"/>
      <c r="M1818" s="265"/>
      <c r="N1818" s="223" t="s">
        <v>449</v>
      </c>
      <c r="O1818" s="223" t="s">
        <v>450</v>
      </c>
      <c r="P1818" s="260">
        <v>2019</v>
      </c>
      <c r="Q1818" s="260">
        <v>2020</v>
      </c>
      <c r="R1818" s="223" t="s">
        <v>3412</v>
      </c>
      <c r="S1818" s="223" t="s">
        <v>78</v>
      </c>
      <c r="T1818" s="223" t="s">
        <v>451</v>
      </c>
      <c r="U1818" s="261">
        <v>176</v>
      </c>
      <c r="V1818" s="86" t="s">
        <v>452</v>
      </c>
      <c r="W1818" s="223" t="s">
        <v>480</v>
      </c>
      <c r="X1818" s="225" t="s">
        <v>13735</v>
      </c>
      <c r="Y1818" s="262">
        <v>65000</v>
      </c>
      <c r="Z1818" s="226"/>
      <c r="AA1818" s="241">
        <f t="shared" si="15"/>
        <v>0</v>
      </c>
      <c r="AB1818" s="237" t="s">
        <v>13736</v>
      </c>
    </row>
    <row r="1819" spans="1:28" ht="15" customHeight="1">
      <c r="A1819" s="109">
        <v>1810</v>
      </c>
      <c r="B1819" s="222" t="str">
        <f t="shared" si="14"/>
        <v>Klik Disini</v>
      </c>
      <c r="C1819" s="223" t="s">
        <v>13737</v>
      </c>
      <c r="D1819" s="223"/>
      <c r="E1819" s="223" t="s">
        <v>13738</v>
      </c>
      <c r="F1819" s="223" t="s">
        <v>13739</v>
      </c>
      <c r="G1819" s="223" t="s">
        <v>13740</v>
      </c>
      <c r="H1819" s="223" t="s">
        <v>9178</v>
      </c>
      <c r="I1819" s="258" t="s">
        <v>446</v>
      </c>
      <c r="J1819" s="186" t="s">
        <v>367</v>
      </c>
      <c r="K1819" s="223" t="s">
        <v>447</v>
      </c>
      <c r="L1819" s="223"/>
      <c r="M1819" s="259" t="s">
        <v>447</v>
      </c>
      <c r="N1819" s="223" t="s">
        <v>449</v>
      </c>
      <c r="O1819" s="223" t="s">
        <v>450</v>
      </c>
      <c r="P1819" s="260">
        <v>2019</v>
      </c>
      <c r="Q1819" s="260">
        <v>2020</v>
      </c>
      <c r="R1819" s="223" t="s">
        <v>3412</v>
      </c>
      <c r="S1819" s="223" t="s">
        <v>78</v>
      </c>
      <c r="T1819" s="223" t="s">
        <v>451</v>
      </c>
      <c r="U1819" s="261">
        <v>203</v>
      </c>
      <c r="V1819" s="86" t="s">
        <v>452</v>
      </c>
      <c r="W1819" s="223" t="s">
        <v>700</v>
      </c>
      <c r="X1819" s="225" t="s">
        <v>13741</v>
      </c>
      <c r="Y1819" s="262">
        <v>68000</v>
      </c>
      <c r="Z1819" s="226"/>
      <c r="AA1819" s="241">
        <f t="shared" si="15"/>
        <v>0</v>
      </c>
      <c r="AB1819" s="237" t="s">
        <v>13742</v>
      </c>
    </row>
    <row r="1820" spans="1:28" ht="15" customHeight="1">
      <c r="A1820" s="109">
        <v>1811</v>
      </c>
      <c r="B1820" s="222" t="str">
        <f t="shared" si="14"/>
        <v>Klik Disini</v>
      </c>
      <c r="C1820" s="223" t="s">
        <v>13743</v>
      </c>
      <c r="D1820" s="223"/>
      <c r="E1820" s="223" t="s">
        <v>8078</v>
      </c>
      <c r="F1820" s="223" t="s">
        <v>13744</v>
      </c>
      <c r="G1820" s="223" t="s">
        <v>13745</v>
      </c>
      <c r="H1820" s="223" t="s">
        <v>2070</v>
      </c>
      <c r="I1820" s="258" t="s">
        <v>583</v>
      </c>
      <c r="J1820" s="186" t="s">
        <v>263</v>
      </c>
      <c r="K1820" s="223"/>
      <c r="L1820" s="264"/>
      <c r="M1820" s="265"/>
      <c r="N1820" s="223" t="s">
        <v>449</v>
      </c>
      <c r="O1820" s="223" t="s">
        <v>583</v>
      </c>
      <c r="P1820" s="260">
        <v>2019</v>
      </c>
      <c r="Q1820" s="260">
        <v>2020</v>
      </c>
      <c r="R1820" s="223" t="s">
        <v>3412</v>
      </c>
      <c r="S1820" s="223" t="s">
        <v>78</v>
      </c>
      <c r="T1820" s="223" t="s">
        <v>451</v>
      </c>
      <c r="U1820" s="261">
        <v>28</v>
      </c>
      <c r="V1820" s="86" t="s">
        <v>452</v>
      </c>
      <c r="W1820" s="223" t="s">
        <v>480</v>
      </c>
      <c r="X1820" s="225" t="s">
        <v>13746</v>
      </c>
      <c r="Y1820" s="262">
        <v>45000</v>
      </c>
      <c r="Z1820" s="226"/>
      <c r="AA1820" s="241">
        <f t="shared" si="15"/>
        <v>0</v>
      </c>
      <c r="AB1820" s="237" t="s">
        <v>13747</v>
      </c>
    </row>
    <row r="1821" spans="1:28" ht="15" customHeight="1">
      <c r="A1821" s="109">
        <v>1812</v>
      </c>
      <c r="B1821" s="222" t="str">
        <f t="shared" si="14"/>
        <v>Klik Disini</v>
      </c>
      <c r="C1821" s="223" t="s">
        <v>13748</v>
      </c>
      <c r="D1821" s="223"/>
      <c r="E1821" s="223" t="s">
        <v>13749</v>
      </c>
      <c r="F1821" s="223" t="s">
        <v>13750</v>
      </c>
      <c r="G1821" s="223" t="s">
        <v>13751</v>
      </c>
      <c r="H1821" s="223" t="s">
        <v>9178</v>
      </c>
      <c r="I1821" s="258" t="s">
        <v>446</v>
      </c>
      <c r="J1821" s="186" t="s">
        <v>367</v>
      </c>
      <c r="K1821" s="223" t="s">
        <v>447</v>
      </c>
      <c r="L1821" s="223"/>
      <c r="M1821" s="259" t="s">
        <v>447</v>
      </c>
      <c r="N1821" s="223" t="s">
        <v>449</v>
      </c>
      <c r="O1821" s="223" t="s">
        <v>450</v>
      </c>
      <c r="P1821" s="260">
        <v>2019</v>
      </c>
      <c r="Q1821" s="260">
        <v>2020</v>
      </c>
      <c r="R1821" s="223" t="s">
        <v>3412</v>
      </c>
      <c r="S1821" s="223" t="s">
        <v>78</v>
      </c>
      <c r="T1821" s="223" t="s">
        <v>451</v>
      </c>
      <c r="U1821" s="261">
        <v>240</v>
      </c>
      <c r="V1821" s="86" t="s">
        <v>452</v>
      </c>
      <c r="W1821" s="223" t="s">
        <v>6722</v>
      </c>
      <c r="X1821" s="225" t="s">
        <v>13752</v>
      </c>
      <c r="Y1821" s="262">
        <v>72000</v>
      </c>
      <c r="Z1821" s="226"/>
      <c r="AA1821" s="241">
        <f t="shared" si="15"/>
        <v>0</v>
      </c>
      <c r="AB1821" s="237" t="s">
        <v>13753</v>
      </c>
    </row>
    <row r="1822" spans="1:28" ht="15" customHeight="1">
      <c r="A1822" s="109">
        <v>1813</v>
      </c>
      <c r="B1822" s="222" t="str">
        <f t="shared" si="14"/>
        <v>Klik Disini</v>
      </c>
      <c r="C1822" s="223" t="s">
        <v>13754</v>
      </c>
      <c r="D1822" s="223"/>
      <c r="E1822" s="223" t="s">
        <v>13755</v>
      </c>
      <c r="F1822" s="223" t="s">
        <v>13756</v>
      </c>
      <c r="G1822" s="223" t="s">
        <v>13757</v>
      </c>
      <c r="H1822" s="223" t="s">
        <v>384</v>
      </c>
      <c r="I1822" s="258" t="s">
        <v>446</v>
      </c>
      <c r="J1822" s="186" t="s">
        <v>383</v>
      </c>
      <c r="K1822" s="223" t="s">
        <v>447</v>
      </c>
      <c r="L1822" s="223"/>
      <c r="M1822" s="259" t="s">
        <v>447</v>
      </c>
      <c r="N1822" s="223" t="s">
        <v>449</v>
      </c>
      <c r="O1822" s="223" t="s">
        <v>450</v>
      </c>
      <c r="P1822" s="260">
        <v>2019</v>
      </c>
      <c r="Q1822" s="260">
        <v>2020</v>
      </c>
      <c r="R1822" s="223" t="s">
        <v>3412</v>
      </c>
      <c r="S1822" s="223" t="s">
        <v>78</v>
      </c>
      <c r="T1822" s="223" t="s">
        <v>451</v>
      </c>
      <c r="U1822" s="261">
        <v>128</v>
      </c>
      <c r="V1822" s="86" t="s">
        <v>452</v>
      </c>
      <c r="W1822" s="223" t="s">
        <v>1161</v>
      </c>
      <c r="X1822" s="225" t="s">
        <v>13758</v>
      </c>
      <c r="Y1822" s="262">
        <v>58000</v>
      </c>
      <c r="Z1822" s="226"/>
      <c r="AA1822" s="241">
        <f t="shared" si="15"/>
        <v>0</v>
      </c>
      <c r="AB1822" s="237" t="s">
        <v>13759</v>
      </c>
    </row>
    <row r="1823" spans="1:28" ht="15" customHeight="1">
      <c r="A1823" s="109">
        <v>1814</v>
      </c>
      <c r="B1823" s="222" t="str">
        <f t="shared" si="14"/>
        <v>Klik Disini</v>
      </c>
      <c r="C1823" s="223" t="s">
        <v>13760</v>
      </c>
      <c r="D1823" s="223"/>
      <c r="E1823" s="223" t="s">
        <v>13761</v>
      </c>
      <c r="F1823" s="223" t="s">
        <v>13762</v>
      </c>
      <c r="G1823" s="223" t="s">
        <v>13763</v>
      </c>
      <c r="H1823" s="223" t="s">
        <v>276</v>
      </c>
      <c r="I1823" s="258" t="s">
        <v>446</v>
      </c>
      <c r="J1823" s="186" t="s">
        <v>367</v>
      </c>
      <c r="K1823" s="223"/>
      <c r="L1823" s="264"/>
      <c r="M1823" s="265"/>
      <c r="N1823" s="223" t="s">
        <v>449</v>
      </c>
      <c r="O1823" s="223" t="s">
        <v>450</v>
      </c>
      <c r="P1823" s="260">
        <v>2019</v>
      </c>
      <c r="Q1823" s="260">
        <v>2020</v>
      </c>
      <c r="R1823" s="223" t="s">
        <v>3412</v>
      </c>
      <c r="S1823" s="223" t="s">
        <v>78</v>
      </c>
      <c r="T1823" s="223" t="s">
        <v>451</v>
      </c>
      <c r="U1823" s="261">
        <v>144</v>
      </c>
      <c r="V1823" s="86" t="s">
        <v>452</v>
      </c>
      <c r="W1823" s="223" t="s">
        <v>2657</v>
      </c>
      <c r="X1823" s="225" t="s">
        <v>13764</v>
      </c>
      <c r="Y1823" s="262">
        <v>49000</v>
      </c>
      <c r="Z1823" s="226"/>
      <c r="AA1823" s="241">
        <f t="shared" si="15"/>
        <v>0</v>
      </c>
      <c r="AB1823" s="237" t="s">
        <v>13765</v>
      </c>
    </row>
    <row r="1824" spans="1:28" ht="15" customHeight="1">
      <c r="A1824" s="109">
        <v>1815</v>
      </c>
      <c r="B1824" s="222" t="str">
        <f t="shared" si="14"/>
        <v>Klik Disini</v>
      </c>
      <c r="C1824" s="223" t="s">
        <v>13766</v>
      </c>
      <c r="D1824" s="223"/>
      <c r="E1824" s="223" t="s">
        <v>13767</v>
      </c>
      <c r="F1824" s="223" t="s">
        <v>13768</v>
      </c>
      <c r="G1824" s="223" t="s">
        <v>13769</v>
      </c>
      <c r="H1824" s="223" t="s">
        <v>384</v>
      </c>
      <c r="I1824" s="258" t="s">
        <v>446</v>
      </c>
      <c r="J1824" s="186" t="s">
        <v>383</v>
      </c>
      <c r="K1824" s="223"/>
      <c r="L1824" s="264"/>
      <c r="M1824" s="265"/>
      <c r="N1824" s="223" t="s">
        <v>449</v>
      </c>
      <c r="O1824" s="223" t="s">
        <v>450</v>
      </c>
      <c r="P1824" s="260">
        <v>2019</v>
      </c>
      <c r="Q1824" s="260">
        <v>2020</v>
      </c>
      <c r="R1824" s="223" t="s">
        <v>3412</v>
      </c>
      <c r="S1824" s="223" t="s">
        <v>78</v>
      </c>
      <c r="T1824" s="223" t="s">
        <v>451</v>
      </c>
      <c r="U1824" s="261">
        <v>112</v>
      </c>
      <c r="V1824" s="86" t="s">
        <v>452</v>
      </c>
      <c r="W1824" s="223" t="s">
        <v>897</v>
      </c>
      <c r="X1824" s="225" t="s">
        <v>13770</v>
      </c>
      <c r="Y1824" s="262">
        <v>63000</v>
      </c>
      <c r="Z1824" s="226"/>
      <c r="AA1824" s="241">
        <f t="shared" si="15"/>
        <v>0</v>
      </c>
      <c r="AB1824" s="237" t="s">
        <v>13771</v>
      </c>
    </row>
    <row r="1825" spans="1:28" ht="15" customHeight="1">
      <c r="A1825" s="109">
        <v>1816</v>
      </c>
      <c r="B1825" s="222" t="str">
        <f t="shared" si="14"/>
        <v>Klik Disini</v>
      </c>
      <c r="C1825" s="223" t="s">
        <v>13772</v>
      </c>
      <c r="D1825" s="223"/>
      <c r="E1825" s="223" t="s">
        <v>13773</v>
      </c>
      <c r="F1825" s="223" t="s">
        <v>13774</v>
      </c>
      <c r="G1825" s="223" t="s">
        <v>13775</v>
      </c>
      <c r="H1825" s="223" t="s">
        <v>384</v>
      </c>
      <c r="I1825" s="258" t="s">
        <v>446</v>
      </c>
      <c r="J1825" s="186" t="s">
        <v>341</v>
      </c>
      <c r="K1825" s="223"/>
      <c r="L1825" s="264"/>
      <c r="M1825" s="265"/>
      <c r="N1825" s="223" t="s">
        <v>449</v>
      </c>
      <c r="O1825" s="223" t="s">
        <v>450</v>
      </c>
      <c r="P1825" s="260">
        <v>2019</v>
      </c>
      <c r="Q1825" s="260">
        <v>2020</v>
      </c>
      <c r="R1825" s="223" t="s">
        <v>3643</v>
      </c>
      <c r="S1825" s="223" t="s">
        <v>78</v>
      </c>
      <c r="T1825" s="223" t="s">
        <v>451</v>
      </c>
      <c r="U1825" s="261">
        <v>144</v>
      </c>
      <c r="V1825" s="86" t="s">
        <v>452</v>
      </c>
      <c r="W1825" s="223" t="s">
        <v>3506</v>
      </c>
      <c r="X1825" s="225" t="s">
        <v>13776</v>
      </c>
      <c r="Y1825" s="262">
        <v>75000</v>
      </c>
      <c r="Z1825" s="226"/>
      <c r="AA1825" s="241">
        <f t="shared" si="15"/>
        <v>0</v>
      </c>
      <c r="AB1825" s="237" t="s">
        <v>13777</v>
      </c>
    </row>
    <row r="1826" spans="1:28" ht="15" customHeight="1">
      <c r="A1826" s="109">
        <v>1817</v>
      </c>
      <c r="B1826" s="222" t="str">
        <f t="shared" si="14"/>
        <v>Klik Disini</v>
      </c>
      <c r="C1826" s="223" t="s">
        <v>13778</v>
      </c>
      <c r="D1826" s="223"/>
      <c r="E1826" s="223" t="s">
        <v>13779</v>
      </c>
      <c r="F1826" s="223" t="s">
        <v>13780</v>
      </c>
      <c r="G1826" s="223" t="s">
        <v>13781</v>
      </c>
      <c r="H1826" s="223" t="s">
        <v>580</v>
      </c>
      <c r="I1826" s="258" t="s">
        <v>446</v>
      </c>
      <c r="J1826" s="186" t="s">
        <v>355</v>
      </c>
      <c r="K1826" s="223" t="s">
        <v>447</v>
      </c>
      <c r="L1826" s="223"/>
      <c r="M1826" s="259" t="s">
        <v>447</v>
      </c>
      <c r="N1826" s="223" t="s">
        <v>449</v>
      </c>
      <c r="O1826" s="223" t="s">
        <v>450</v>
      </c>
      <c r="P1826" s="260">
        <v>2019</v>
      </c>
      <c r="Q1826" s="260">
        <v>2020</v>
      </c>
      <c r="R1826" s="223" t="s">
        <v>3412</v>
      </c>
      <c r="S1826" s="223" t="s">
        <v>78</v>
      </c>
      <c r="T1826" s="223" t="s">
        <v>451</v>
      </c>
      <c r="U1826" s="261">
        <v>158</v>
      </c>
      <c r="V1826" s="86" t="s">
        <v>452</v>
      </c>
      <c r="W1826" s="223" t="s">
        <v>1332</v>
      </c>
      <c r="X1826" s="225" t="s">
        <v>13782</v>
      </c>
      <c r="Y1826" s="262">
        <v>55000</v>
      </c>
      <c r="Z1826" s="226"/>
      <c r="AA1826" s="241">
        <f t="shared" si="15"/>
        <v>0</v>
      </c>
      <c r="AB1826" s="237" t="s">
        <v>13783</v>
      </c>
    </row>
    <row r="1827" spans="1:28" ht="15" customHeight="1">
      <c r="A1827" s="109">
        <v>1818</v>
      </c>
      <c r="B1827" s="222" t="str">
        <f t="shared" si="14"/>
        <v>Klik Disini</v>
      </c>
      <c r="C1827" s="223" t="s">
        <v>13784</v>
      </c>
      <c r="D1827" s="223"/>
      <c r="E1827" s="223" t="s">
        <v>13785</v>
      </c>
      <c r="F1827" s="223" t="s">
        <v>13786</v>
      </c>
      <c r="G1827" s="223" t="s">
        <v>13787</v>
      </c>
      <c r="H1827" s="223" t="s">
        <v>1056</v>
      </c>
      <c r="I1827" s="258" t="s">
        <v>583</v>
      </c>
      <c r="J1827" s="186" t="s">
        <v>265</v>
      </c>
      <c r="K1827" s="223"/>
      <c r="L1827" s="264"/>
      <c r="M1827" s="265"/>
      <c r="N1827" s="223" t="s">
        <v>449</v>
      </c>
      <c r="O1827" s="223" t="s">
        <v>583</v>
      </c>
      <c r="P1827" s="260">
        <v>2019</v>
      </c>
      <c r="Q1827" s="260">
        <v>2020</v>
      </c>
      <c r="R1827" s="223" t="s">
        <v>3480</v>
      </c>
      <c r="S1827" s="223" t="s">
        <v>78</v>
      </c>
      <c r="T1827" s="223" t="s">
        <v>451</v>
      </c>
      <c r="U1827" s="261">
        <v>304</v>
      </c>
      <c r="V1827" s="86" t="s">
        <v>452</v>
      </c>
      <c r="W1827" s="223" t="s">
        <v>2542</v>
      </c>
      <c r="X1827" s="225" t="s">
        <v>13788</v>
      </c>
      <c r="Y1827" s="262">
        <v>61000</v>
      </c>
      <c r="Z1827" s="226"/>
      <c r="AA1827" s="241">
        <f t="shared" si="15"/>
        <v>0</v>
      </c>
      <c r="AB1827" s="237" t="s">
        <v>13789</v>
      </c>
    </row>
    <row r="1828" spans="1:28" ht="15" customHeight="1">
      <c r="A1828" s="109">
        <v>1819</v>
      </c>
      <c r="B1828" s="222" t="str">
        <f t="shared" si="14"/>
        <v>Klik Disini</v>
      </c>
      <c r="C1828" s="223" t="s">
        <v>13790</v>
      </c>
      <c r="D1828" s="223"/>
      <c r="E1828" s="223" t="s">
        <v>13791</v>
      </c>
      <c r="F1828" s="223" t="s">
        <v>13792</v>
      </c>
      <c r="G1828" s="223" t="s">
        <v>13793</v>
      </c>
      <c r="H1828" s="223" t="s">
        <v>580</v>
      </c>
      <c r="I1828" s="258" t="s">
        <v>446</v>
      </c>
      <c r="J1828" s="186" t="s">
        <v>355</v>
      </c>
      <c r="K1828" s="223"/>
      <c r="L1828" s="264"/>
      <c r="M1828" s="265"/>
      <c r="N1828" s="223" t="s">
        <v>449</v>
      </c>
      <c r="O1828" s="223" t="s">
        <v>450</v>
      </c>
      <c r="P1828" s="260">
        <v>2019</v>
      </c>
      <c r="Q1828" s="260">
        <v>2020</v>
      </c>
      <c r="R1828" s="223" t="s">
        <v>3412</v>
      </c>
      <c r="S1828" s="223" t="s">
        <v>78</v>
      </c>
      <c r="T1828" s="223" t="s">
        <v>451</v>
      </c>
      <c r="U1828" s="261">
        <v>192</v>
      </c>
      <c r="V1828" s="86" t="s">
        <v>452</v>
      </c>
      <c r="W1828" s="223" t="s">
        <v>813</v>
      </c>
      <c r="X1828" s="225" t="s">
        <v>13794</v>
      </c>
      <c r="Y1828" s="262">
        <v>68000</v>
      </c>
      <c r="Z1828" s="226"/>
      <c r="AA1828" s="241">
        <f t="shared" si="15"/>
        <v>0</v>
      </c>
      <c r="AB1828" s="237" t="s">
        <v>13795</v>
      </c>
    </row>
    <row r="1829" spans="1:28" ht="15" customHeight="1">
      <c r="A1829" s="109">
        <v>1820</v>
      </c>
      <c r="B1829" s="222" t="str">
        <f t="shared" si="14"/>
        <v>Klik Disini</v>
      </c>
      <c r="C1829" s="223" t="s">
        <v>13796</v>
      </c>
      <c r="D1829" s="223"/>
      <c r="E1829" s="223" t="s">
        <v>13797</v>
      </c>
      <c r="F1829" s="223" t="s">
        <v>13798</v>
      </c>
      <c r="G1829" s="223" t="s">
        <v>13799</v>
      </c>
      <c r="H1829" s="223" t="s">
        <v>3727</v>
      </c>
      <c r="I1829" s="258" t="s">
        <v>446</v>
      </c>
      <c r="J1829" s="186" t="s">
        <v>385</v>
      </c>
      <c r="K1829" s="264"/>
      <c r="L1829" s="264"/>
      <c r="M1829" s="259"/>
      <c r="N1829" s="223" t="s">
        <v>449</v>
      </c>
      <c r="O1829" s="223" t="s">
        <v>450</v>
      </c>
      <c r="P1829" s="260">
        <v>2019</v>
      </c>
      <c r="Q1829" s="260">
        <v>2020</v>
      </c>
      <c r="R1829" s="223" t="s">
        <v>3412</v>
      </c>
      <c r="S1829" s="223" t="s">
        <v>78</v>
      </c>
      <c r="T1829" s="223" t="s">
        <v>451</v>
      </c>
      <c r="U1829" s="261">
        <v>192</v>
      </c>
      <c r="V1829" s="86" t="s">
        <v>452</v>
      </c>
      <c r="W1829" s="223" t="s">
        <v>975</v>
      </c>
      <c r="X1829" s="225" t="s">
        <v>13800</v>
      </c>
      <c r="Y1829" s="262">
        <v>68000</v>
      </c>
      <c r="Z1829" s="226"/>
      <c r="AA1829" s="241">
        <f t="shared" si="15"/>
        <v>0</v>
      </c>
      <c r="AB1829" s="237" t="s">
        <v>13801</v>
      </c>
    </row>
    <row r="1830" spans="1:28" ht="15" customHeight="1">
      <c r="A1830" s="109">
        <v>1821</v>
      </c>
      <c r="B1830" s="222" t="str">
        <f t="shared" si="14"/>
        <v>Klik Disini</v>
      </c>
      <c r="C1830" s="223" t="s">
        <v>13802</v>
      </c>
      <c r="D1830" s="223"/>
      <c r="E1830" s="223" t="s">
        <v>13803</v>
      </c>
      <c r="F1830" s="223" t="s">
        <v>13804</v>
      </c>
      <c r="G1830" s="223" t="s">
        <v>13805</v>
      </c>
      <c r="H1830" s="223" t="s">
        <v>262</v>
      </c>
      <c r="I1830" s="258" t="s">
        <v>1844</v>
      </c>
      <c r="J1830" s="186" t="s">
        <v>399</v>
      </c>
      <c r="K1830" s="223"/>
      <c r="L1830" s="264"/>
      <c r="M1830" s="265"/>
      <c r="N1830" s="223" t="s">
        <v>449</v>
      </c>
      <c r="O1830" s="223" t="s">
        <v>450</v>
      </c>
      <c r="P1830" s="260">
        <v>2019</v>
      </c>
      <c r="Q1830" s="260">
        <v>2020</v>
      </c>
      <c r="R1830" s="223" t="s">
        <v>3412</v>
      </c>
      <c r="S1830" s="223" t="s">
        <v>78</v>
      </c>
      <c r="T1830" s="223" t="s">
        <v>451</v>
      </c>
      <c r="U1830" s="261">
        <v>208</v>
      </c>
      <c r="V1830" s="86" t="s">
        <v>452</v>
      </c>
      <c r="W1830" s="223" t="s">
        <v>4347</v>
      </c>
      <c r="X1830" s="225" t="s">
        <v>13806</v>
      </c>
      <c r="Y1830" s="262">
        <v>69000</v>
      </c>
      <c r="Z1830" s="226"/>
      <c r="AA1830" s="241">
        <f t="shared" si="15"/>
        <v>0</v>
      </c>
      <c r="AB1830" s="237" t="s">
        <v>13807</v>
      </c>
    </row>
    <row r="1831" spans="1:28" ht="15" customHeight="1">
      <c r="A1831" s="109">
        <v>1822</v>
      </c>
      <c r="B1831" s="222" t="str">
        <f t="shared" si="14"/>
        <v>Klik Disini</v>
      </c>
      <c r="C1831" s="223" t="s">
        <v>13808</v>
      </c>
      <c r="D1831" s="223"/>
      <c r="E1831" s="223" t="s">
        <v>13809</v>
      </c>
      <c r="F1831" s="223" t="s">
        <v>13810</v>
      </c>
      <c r="G1831" s="223" t="s">
        <v>13811</v>
      </c>
      <c r="H1831" s="223" t="s">
        <v>262</v>
      </c>
      <c r="I1831" s="258" t="s">
        <v>1844</v>
      </c>
      <c r="J1831" s="186" t="s">
        <v>399</v>
      </c>
      <c r="K1831" s="223"/>
      <c r="L1831" s="264"/>
      <c r="M1831" s="265"/>
      <c r="N1831" s="223" t="s">
        <v>449</v>
      </c>
      <c r="O1831" s="223" t="s">
        <v>450</v>
      </c>
      <c r="P1831" s="260">
        <v>2019</v>
      </c>
      <c r="Q1831" s="260">
        <v>2020</v>
      </c>
      <c r="R1831" s="223" t="s">
        <v>13812</v>
      </c>
      <c r="S1831" s="223" t="s">
        <v>78</v>
      </c>
      <c r="T1831" s="223" t="s">
        <v>451</v>
      </c>
      <c r="U1831" s="261">
        <v>126</v>
      </c>
      <c r="V1831" s="86" t="s">
        <v>452</v>
      </c>
      <c r="W1831" s="223" t="s">
        <v>7364</v>
      </c>
      <c r="X1831" s="225" t="s">
        <v>13813</v>
      </c>
      <c r="Y1831" s="262">
        <v>54000</v>
      </c>
      <c r="Z1831" s="226"/>
      <c r="AA1831" s="241">
        <f t="shared" si="15"/>
        <v>0</v>
      </c>
      <c r="AB1831" s="237" t="s">
        <v>13814</v>
      </c>
    </row>
    <row r="1832" spans="1:28" ht="15" customHeight="1">
      <c r="A1832" s="109">
        <v>1823</v>
      </c>
      <c r="B1832" s="222" t="str">
        <f t="shared" si="14"/>
        <v>Klik Disini</v>
      </c>
      <c r="C1832" s="223" t="s">
        <v>13815</v>
      </c>
      <c r="D1832" s="223"/>
      <c r="E1832" s="223" t="s">
        <v>4009</v>
      </c>
      <c r="F1832" s="223" t="s">
        <v>13816</v>
      </c>
      <c r="G1832" s="223" t="s">
        <v>13817</v>
      </c>
      <c r="H1832" s="223" t="s">
        <v>3949</v>
      </c>
      <c r="I1832" s="258" t="s">
        <v>1844</v>
      </c>
      <c r="J1832" s="186" t="s">
        <v>405</v>
      </c>
      <c r="K1832" s="264"/>
      <c r="L1832" s="264"/>
      <c r="M1832" s="259"/>
      <c r="N1832" s="223" t="s">
        <v>449</v>
      </c>
      <c r="O1832" s="223" t="s">
        <v>450</v>
      </c>
      <c r="P1832" s="260">
        <v>2019</v>
      </c>
      <c r="Q1832" s="260">
        <v>2020</v>
      </c>
      <c r="R1832" s="223" t="s">
        <v>3412</v>
      </c>
      <c r="S1832" s="223" t="s">
        <v>78</v>
      </c>
      <c r="T1832" s="223" t="s">
        <v>451</v>
      </c>
      <c r="U1832" s="261">
        <v>136</v>
      </c>
      <c r="V1832" s="86" t="s">
        <v>452</v>
      </c>
      <c r="W1832" s="223" t="s">
        <v>3585</v>
      </c>
      <c r="X1832" s="225" t="s">
        <v>13818</v>
      </c>
      <c r="Y1832" s="262">
        <v>67500</v>
      </c>
      <c r="Z1832" s="226"/>
      <c r="AA1832" s="241">
        <f t="shared" si="15"/>
        <v>0</v>
      </c>
      <c r="AB1832" s="237" t="s">
        <v>13819</v>
      </c>
    </row>
    <row r="1833" spans="1:28" ht="15" customHeight="1">
      <c r="A1833" s="109">
        <v>1824</v>
      </c>
      <c r="B1833" s="222" t="str">
        <f t="shared" si="14"/>
        <v>Klik Disini</v>
      </c>
      <c r="C1833" s="223" t="s">
        <v>13820</v>
      </c>
      <c r="D1833" s="223"/>
      <c r="E1833" s="223" t="s">
        <v>13821</v>
      </c>
      <c r="F1833" s="223" t="s">
        <v>13822</v>
      </c>
      <c r="G1833" s="223" t="s">
        <v>13823</v>
      </c>
      <c r="H1833" s="223" t="s">
        <v>384</v>
      </c>
      <c r="I1833" s="258" t="s">
        <v>446</v>
      </c>
      <c r="J1833" s="186" t="s">
        <v>357</v>
      </c>
      <c r="K1833" s="223"/>
      <c r="L1833" s="264"/>
      <c r="M1833" s="265"/>
      <c r="N1833" s="223" t="s">
        <v>449</v>
      </c>
      <c r="O1833" s="223" t="s">
        <v>450</v>
      </c>
      <c r="P1833" s="260">
        <v>2019</v>
      </c>
      <c r="Q1833" s="260">
        <v>2020</v>
      </c>
      <c r="R1833" s="223" t="s">
        <v>3675</v>
      </c>
      <c r="S1833" s="223" t="s">
        <v>78</v>
      </c>
      <c r="T1833" s="223" t="s">
        <v>451</v>
      </c>
      <c r="U1833" s="261">
        <v>256</v>
      </c>
      <c r="V1833" s="86" t="s">
        <v>452</v>
      </c>
      <c r="W1833" s="223" t="s">
        <v>4777</v>
      </c>
      <c r="X1833" s="225" t="s">
        <v>13824</v>
      </c>
      <c r="Y1833" s="262">
        <v>72000</v>
      </c>
      <c r="Z1833" s="226"/>
      <c r="AA1833" s="241">
        <f t="shared" si="15"/>
        <v>0</v>
      </c>
      <c r="AB1833" s="237" t="s">
        <v>13825</v>
      </c>
    </row>
    <row r="1834" spans="1:28" ht="15" customHeight="1">
      <c r="A1834" s="109">
        <v>1825</v>
      </c>
      <c r="B1834" s="222" t="str">
        <f t="shared" si="14"/>
        <v>Klik Disini</v>
      </c>
      <c r="C1834" s="223" t="s">
        <v>13826</v>
      </c>
      <c r="D1834" s="223"/>
      <c r="E1834" s="223" t="s">
        <v>13827</v>
      </c>
      <c r="F1834" s="223" t="s">
        <v>13828</v>
      </c>
      <c r="G1834" s="223" t="s">
        <v>13829</v>
      </c>
      <c r="H1834" s="223" t="s">
        <v>1027</v>
      </c>
      <c r="I1834" s="258" t="s">
        <v>446</v>
      </c>
      <c r="J1834" s="186" t="s">
        <v>347</v>
      </c>
      <c r="K1834" s="223"/>
      <c r="L1834" s="264"/>
      <c r="M1834" s="265"/>
      <c r="N1834" s="223" t="s">
        <v>449</v>
      </c>
      <c r="O1834" s="223" t="s">
        <v>450</v>
      </c>
      <c r="P1834" s="260">
        <v>2019</v>
      </c>
      <c r="Q1834" s="260">
        <v>2020</v>
      </c>
      <c r="R1834" s="223" t="s">
        <v>3412</v>
      </c>
      <c r="S1834" s="223" t="s">
        <v>78</v>
      </c>
      <c r="T1834" s="223" t="s">
        <v>451</v>
      </c>
      <c r="U1834" s="261">
        <v>112</v>
      </c>
      <c r="V1834" s="86" t="s">
        <v>452</v>
      </c>
      <c r="W1834" s="223" t="s">
        <v>4347</v>
      </c>
      <c r="X1834" s="225" t="s">
        <v>13830</v>
      </c>
      <c r="Y1834" s="262">
        <v>63000</v>
      </c>
      <c r="Z1834" s="226"/>
      <c r="AA1834" s="241">
        <f t="shared" si="15"/>
        <v>0</v>
      </c>
      <c r="AB1834" s="237" t="s">
        <v>13831</v>
      </c>
    </row>
    <row r="1835" spans="1:28" ht="15" customHeight="1">
      <c r="A1835" s="109">
        <v>1826</v>
      </c>
      <c r="B1835" s="222" t="str">
        <f t="shared" si="14"/>
        <v>Klik Disini</v>
      </c>
      <c r="C1835" s="223" t="s">
        <v>13832</v>
      </c>
      <c r="D1835" s="223"/>
      <c r="E1835" s="223" t="s">
        <v>13833</v>
      </c>
      <c r="F1835" s="223" t="s">
        <v>13834</v>
      </c>
      <c r="G1835" s="223" t="s">
        <v>13835</v>
      </c>
      <c r="H1835" s="223" t="s">
        <v>4580</v>
      </c>
      <c r="I1835" s="258" t="s">
        <v>446</v>
      </c>
      <c r="J1835" s="186" t="s">
        <v>347</v>
      </c>
      <c r="K1835" s="264"/>
      <c r="L1835" s="264"/>
      <c r="M1835" s="259"/>
      <c r="N1835" s="223" t="s">
        <v>449</v>
      </c>
      <c r="O1835" s="223" t="s">
        <v>450</v>
      </c>
      <c r="P1835" s="260">
        <v>2019</v>
      </c>
      <c r="Q1835" s="260">
        <v>2020</v>
      </c>
      <c r="R1835" s="223" t="s">
        <v>3643</v>
      </c>
      <c r="S1835" s="223" t="s">
        <v>78</v>
      </c>
      <c r="T1835" s="223" t="s">
        <v>451</v>
      </c>
      <c r="U1835" s="261">
        <v>112</v>
      </c>
      <c r="V1835" s="86" t="s">
        <v>452</v>
      </c>
      <c r="W1835" s="223" t="s">
        <v>3427</v>
      </c>
      <c r="X1835" s="225" t="s">
        <v>13836</v>
      </c>
      <c r="Y1835" s="262">
        <v>45000</v>
      </c>
      <c r="Z1835" s="226"/>
      <c r="AA1835" s="241">
        <f t="shared" si="15"/>
        <v>0</v>
      </c>
      <c r="AB1835" s="237" t="s">
        <v>13837</v>
      </c>
    </row>
    <row r="1836" spans="1:28" ht="15" customHeight="1">
      <c r="A1836" s="109">
        <v>1827</v>
      </c>
      <c r="B1836" s="222" t="str">
        <f t="shared" si="14"/>
        <v>Klik Disini</v>
      </c>
      <c r="C1836" s="223" t="s">
        <v>13838</v>
      </c>
      <c r="D1836" s="223"/>
      <c r="E1836" s="223" t="s">
        <v>13839</v>
      </c>
      <c r="F1836" s="223" t="s">
        <v>13840</v>
      </c>
      <c r="G1836" s="223" t="s">
        <v>13841</v>
      </c>
      <c r="H1836" s="223" t="s">
        <v>3727</v>
      </c>
      <c r="I1836" s="258" t="s">
        <v>446</v>
      </c>
      <c r="J1836" s="186" t="s">
        <v>385</v>
      </c>
      <c r="K1836" s="223"/>
      <c r="L1836" s="264"/>
      <c r="M1836" s="265"/>
      <c r="N1836" s="223" t="s">
        <v>449</v>
      </c>
      <c r="O1836" s="223" t="s">
        <v>450</v>
      </c>
      <c r="P1836" s="260">
        <v>2019</v>
      </c>
      <c r="Q1836" s="260">
        <v>2020</v>
      </c>
      <c r="R1836" s="223" t="s">
        <v>3412</v>
      </c>
      <c r="S1836" s="223" t="s">
        <v>78</v>
      </c>
      <c r="T1836" s="223" t="s">
        <v>451</v>
      </c>
      <c r="U1836" s="261">
        <v>144</v>
      </c>
      <c r="V1836" s="86" t="s">
        <v>452</v>
      </c>
      <c r="W1836" s="223" t="s">
        <v>2657</v>
      </c>
      <c r="X1836" s="225" t="s">
        <v>13842</v>
      </c>
      <c r="Y1836" s="262">
        <v>55000</v>
      </c>
      <c r="Z1836" s="226"/>
      <c r="AA1836" s="241">
        <f t="shared" si="15"/>
        <v>0</v>
      </c>
      <c r="AB1836" s="237" t="s">
        <v>13843</v>
      </c>
    </row>
    <row r="1837" spans="1:28" ht="15" customHeight="1">
      <c r="A1837" s="109">
        <v>1828</v>
      </c>
      <c r="B1837" s="222" t="str">
        <f t="shared" si="14"/>
        <v>Klik Disini</v>
      </c>
      <c r="C1837" s="223" t="s">
        <v>13844</v>
      </c>
      <c r="D1837" s="223"/>
      <c r="E1837" s="223" t="s">
        <v>13845</v>
      </c>
      <c r="F1837" s="223" t="s">
        <v>13846</v>
      </c>
      <c r="G1837" s="223" t="s">
        <v>13847</v>
      </c>
      <c r="H1837" s="223" t="s">
        <v>3949</v>
      </c>
      <c r="I1837" s="258" t="s">
        <v>1844</v>
      </c>
      <c r="J1837" s="186" t="s">
        <v>405</v>
      </c>
      <c r="K1837" s="223"/>
      <c r="L1837" s="264"/>
      <c r="M1837" s="265"/>
      <c r="N1837" s="223" t="s">
        <v>449</v>
      </c>
      <c r="O1837" s="223" t="s">
        <v>450</v>
      </c>
      <c r="P1837" s="260">
        <v>2019</v>
      </c>
      <c r="Q1837" s="260">
        <v>2020</v>
      </c>
      <c r="R1837" s="223" t="s">
        <v>3675</v>
      </c>
      <c r="S1837" s="223" t="s">
        <v>78</v>
      </c>
      <c r="T1837" s="223" t="s">
        <v>451</v>
      </c>
      <c r="U1837" s="261">
        <v>205</v>
      </c>
      <c r="V1837" s="86" t="s">
        <v>452</v>
      </c>
      <c r="W1837" s="223" t="s">
        <v>3786</v>
      </c>
      <c r="X1837" s="225" t="s">
        <v>13848</v>
      </c>
      <c r="Y1837" s="262">
        <v>72000</v>
      </c>
      <c r="Z1837" s="226"/>
      <c r="AA1837" s="241">
        <f t="shared" si="15"/>
        <v>0</v>
      </c>
      <c r="AB1837" s="237" t="s">
        <v>13849</v>
      </c>
    </row>
    <row r="1838" spans="1:28" ht="15" customHeight="1">
      <c r="A1838" s="109">
        <v>1829</v>
      </c>
      <c r="B1838" s="222" t="str">
        <f t="shared" si="14"/>
        <v>Klik Disini</v>
      </c>
      <c r="C1838" s="223" t="s">
        <v>13850</v>
      </c>
      <c r="D1838" s="223"/>
      <c r="E1838" s="223" t="s">
        <v>13851</v>
      </c>
      <c r="F1838" s="223" t="s">
        <v>13852</v>
      </c>
      <c r="G1838" s="223" t="s">
        <v>13853</v>
      </c>
      <c r="H1838" s="223" t="s">
        <v>583</v>
      </c>
      <c r="I1838" s="258" t="s">
        <v>583</v>
      </c>
      <c r="J1838" s="186" t="s">
        <v>267</v>
      </c>
      <c r="K1838" s="264"/>
      <c r="L1838" s="264"/>
      <c r="M1838" s="259"/>
      <c r="N1838" s="223" t="s">
        <v>449</v>
      </c>
      <c r="O1838" s="223" t="s">
        <v>1056</v>
      </c>
      <c r="P1838" s="260">
        <v>2019</v>
      </c>
      <c r="Q1838" s="260">
        <v>2020</v>
      </c>
      <c r="R1838" s="223" t="s">
        <v>3480</v>
      </c>
      <c r="S1838" s="223" t="s">
        <v>78</v>
      </c>
      <c r="T1838" s="223" t="s">
        <v>451</v>
      </c>
      <c r="U1838" s="261">
        <v>176</v>
      </c>
      <c r="V1838" s="86" t="s">
        <v>452</v>
      </c>
      <c r="W1838" s="223" t="s">
        <v>515</v>
      </c>
      <c r="X1838" s="225" t="s">
        <v>13854</v>
      </c>
      <c r="Y1838" s="262">
        <v>55000</v>
      </c>
      <c r="Z1838" s="226"/>
      <c r="AA1838" s="241">
        <f t="shared" si="15"/>
        <v>0</v>
      </c>
      <c r="AB1838" s="237" t="s">
        <v>13855</v>
      </c>
    </row>
    <row r="1839" spans="1:28" ht="15" customHeight="1">
      <c r="A1839" s="109">
        <v>1830</v>
      </c>
      <c r="B1839" s="222" t="str">
        <f t="shared" si="14"/>
        <v>Klik Disini</v>
      </c>
      <c r="C1839" s="223" t="s">
        <v>13856</v>
      </c>
      <c r="D1839" s="223"/>
      <c r="E1839" s="223" t="s">
        <v>13857</v>
      </c>
      <c r="F1839" s="223" t="s">
        <v>13858</v>
      </c>
      <c r="G1839" s="223" t="s">
        <v>13859</v>
      </c>
      <c r="H1839" s="223" t="s">
        <v>583</v>
      </c>
      <c r="I1839" s="258" t="s">
        <v>583</v>
      </c>
      <c r="J1839" s="186" t="s">
        <v>267</v>
      </c>
      <c r="K1839" s="264"/>
      <c r="L1839" s="264"/>
      <c r="M1839" s="259"/>
      <c r="N1839" s="223" t="s">
        <v>449</v>
      </c>
      <c r="O1839" s="223" t="s">
        <v>1056</v>
      </c>
      <c r="P1839" s="260">
        <v>2019</v>
      </c>
      <c r="Q1839" s="260">
        <v>2020</v>
      </c>
      <c r="R1839" s="223" t="s">
        <v>3480</v>
      </c>
      <c r="S1839" s="223" t="s">
        <v>78</v>
      </c>
      <c r="T1839" s="223" t="s">
        <v>451</v>
      </c>
      <c r="U1839" s="261">
        <v>240</v>
      </c>
      <c r="V1839" s="86" t="s">
        <v>452</v>
      </c>
      <c r="W1839" s="223" t="s">
        <v>707</v>
      </c>
      <c r="X1839" s="225" t="s">
        <v>13860</v>
      </c>
      <c r="Y1839" s="262">
        <v>66000</v>
      </c>
      <c r="Z1839" s="226"/>
      <c r="AA1839" s="241">
        <f t="shared" si="15"/>
        <v>0</v>
      </c>
      <c r="AB1839" s="237" t="s">
        <v>13861</v>
      </c>
    </row>
    <row r="1840" spans="1:28" ht="15" customHeight="1">
      <c r="A1840" s="109">
        <v>1831</v>
      </c>
      <c r="B1840" s="222" t="str">
        <f t="shared" si="14"/>
        <v>Klik Disini</v>
      </c>
      <c r="C1840" s="223" t="s">
        <v>13862</v>
      </c>
      <c r="D1840" s="223"/>
      <c r="E1840" s="223" t="s">
        <v>13863</v>
      </c>
      <c r="F1840" s="223" t="s">
        <v>13864</v>
      </c>
      <c r="G1840" s="223" t="s">
        <v>13865</v>
      </c>
      <c r="H1840" s="223" t="s">
        <v>583</v>
      </c>
      <c r="I1840" s="258" t="s">
        <v>583</v>
      </c>
      <c r="J1840" s="186" t="s">
        <v>267</v>
      </c>
      <c r="K1840" s="223"/>
      <c r="L1840" s="264"/>
      <c r="M1840" s="265"/>
      <c r="N1840" s="223" t="s">
        <v>449</v>
      </c>
      <c r="O1840" s="223" t="s">
        <v>1056</v>
      </c>
      <c r="P1840" s="260">
        <v>2019</v>
      </c>
      <c r="Q1840" s="260">
        <v>2020</v>
      </c>
      <c r="R1840" s="223" t="s">
        <v>3480</v>
      </c>
      <c r="S1840" s="223" t="s">
        <v>78</v>
      </c>
      <c r="T1840" s="223" t="s">
        <v>451</v>
      </c>
      <c r="U1840" s="261">
        <v>208</v>
      </c>
      <c r="V1840" s="86" t="s">
        <v>452</v>
      </c>
      <c r="W1840" s="223" t="s">
        <v>1937</v>
      </c>
      <c r="X1840" s="225" t="s">
        <v>13866</v>
      </c>
      <c r="Y1840" s="262">
        <v>59000</v>
      </c>
      <c r="Z1840" s="226"/>
      <c r="AA1840" s="241">
        <f t="shared" si="15"/>
        <v>0</v>
      </c>
      <c r="AB1840" s="237" t="s">
        <v>13867</v>
      </c>
    </row>
    <row r="1841" spans="1:28" ht="15" customHeight="1">
      <c r="A1841" s="109">
        <v>1832</v>
      </c>
      <c r="B1841" s="222" t="str">
        <f t="shared" si="14"/>
        <v>Klik Disini</v>
      </c>
      <c r="C1841" s="223" t="s">
        <v>13868</v>
      </c>
      <c r="D1841" s="223"/>
      <c r="E1841" s="223" t="s">
        <v>13851</v>
      </c>
      <c r="F1841" s="223" t="s">
        <v>13869</v>
      </c>
      <c r="G1841" s="223" t="s">
        <v>13870</v>
      </c>
      <c r="H1841" s="223" t="s">
        <v>583</v>
      </c>
      <c r="I1841" s="258" t="s">
        <v>583</v>
      </c>
      <c r="J1841" s="186" t="s">
        <v>267</v>
      </c>
      <c r="K1841" s="223"/>
      <c r="L1841" s="264"/>
      <c r="M1841" s="265"/>
      <c r="N1841" s="223" t="s">
        <v>449</v>
      </c>
      <c r="O1841" s="223" t="s">
        <v>1056</v>
      </c>
      <c r="P1841" s="260">
        <v>2019</v>
      </c>
      <c r="Q1841" s="260">
        <v>2020</v>
      </c>
      <c r="R1841" s="223" t="s">
        <v>3480</v>
      </c>
      <c r="S1841" s="223" t="s">
        <v>78</v>
      </c>
      <c r="T1841" s="223" t="s">
        <v>451</v>
      </c>
      <c r="U1841" s="261">
        <v>320</v>
      </c>
      <c r="V1841" s="86" t="s">
        <v>452</v>
      </c>
      <c r="W1841" s="223" t="s">
        <v>804</v>
      </c>
      <c r="X1841" s="225" t="s">
        <v>13871</v>
      </c>
      <c r="Y1841" s="262">
        <v>75000</v>
      </c>
      <c r="Z1841" s="226"/>
      <c r="AA1841" s="241">
        <f t="shared" si="15"/>
        <v>0</v>
      </c>
      <c r="AB1841" s="237" t="s">
        <v>13872</v>
      </c>
    </row>
    <row r="1842" spans="1:28" ht="15" customHeight="1">
      <c r="A1842" s="109">
        <v>1833</v>
      </c>
      <c r="B1842" s="222" t="str">
        <f t="shared" si="14"/>
        <v>Klik Disini</v>
      </c>
      <c r="C1842" s="223" t="s">
        <v>13873</v>
      </c>
      <c r="D1842" s="223"/>
      <c r="E1842" s="223" t="s">
        <v>7751</v>
      </c>
      <c r="F1842" s="223" t="s">
        <v>13874</v>
      </c>
      <c r="G1842" s="223" t="s">
        <v>13875</v>
      </c>
      <c r="H1842" s="223" t="s">
        <v>6315</v>
      </c>
      <c r="I1842" s="258" t="s">
        <v>1844</v>
      </c>
      <c r="J1842" s="186" t="s">
        <v>399</v>
      </c>
      <c r="K1842" s="223" t="s">
        <v>447</v>
      </c>
      <c r="L1842" s="223"/>
      <c r="M1842" s="259" t="s">
        <v>447</v>
      </c>
      <c r="N1842" s="223" t="s">
        <v>449</v>
      </c>
      <c r="O1842" s="223" t="s">
        <v>450</v>
      </c>
      <c r="P1842" s="260">
        <v>2019</v>
      </c>
      <c r="Q1842" s="260">
        <v>2019</v>
      </c>
      <c r="R1842" s="223" t="s">
        <v>3412</v>
      </c>
      <c r="S1842" s="223" t="s">
        <v>78</v>
      </c>
      <c r="T1842" s="223" t="s">
        <v>451</v>
      </c>
      <c r="U1842" s="261">
        <v>128</v>
      </c>
      <c r="V1842" s="86" t="s">
        <v>452</v>
      </c>
      <c r="W1842" s="223" t="s">
        <v>632</v>
      </c>
      <c r="X1842" s="225" t="s">
        <v>13876</v>
      </c>
      <c r="Y1842" s="262">
        <v>59000</v>
      </c>
      <c r="Z1842" s="226"/>
      <c r="AA1842" s="241">
        <f t="shared" si="15"/>
        <v>0</v>
      </c>
      <c r="AB1842" s="237" t="s">
        <v>13877</v>
      </c>
    </row>
    <row r="1843" spans="1:28" ht="15" customHeight="1">
      <c r="A1843" s="109">
        <v>1834</v>
      </c>
      <c r="B1843" s="222" t="str">
        <f t="shared" si="14"/>
        <v>Klik Disini</v>
      </c>
      <c r="C1843" s="223" t="s">
        <v>13878</v>
      </c>
      <c r="D1843" s="223"/>
      <c r="E1843" s="223" t="s">
        <v>5744</v>
      </c>
      <c r="F1843" s="223" t="s">
        <v>13879</v>
      </c>
      <c r="G1843" s="223" t="s">
        <v>13880</v>
      </c>
      <c r="H1843" s="223" t="s">
        <v>583</v>
      </c>
      <c r="I1843" s="258" t="s">
        <v>583</v>
      </c>
      <c r="J1843" s="186" t="s">
        <v>267</v>
      </c>
      <c r="K1843" s="223"/>
      <c r="L1843" s="264"/>
      <c r="M1843" s="265"/>
      <c r="N1843" s="223" t="s">
        <v>449</v>
      </c>
      <c r="O1843" s="223" t="s">
        <v>583</v>
      </c>
      <c r="P1843" s="260">
        <v>2019</v>
      </c>
      <c r="Q1843" s="260">
        <v>2020</v>
      </c>
      <c r="R1843" s="223" t="s">
        <v>3412</v>
      </c>
      <c r="S1843" s="223" t="s">
        <v>78</v>
      </c>
      <c r="T1843" s="223" t="s">
        <v>451</v>
      </c>
      <c r="U1843" s="261">
        <v>272</v>
      </c>
      <c r="V1843" s="86" t="s">
        <v>452</v>
      </c>
      <c r="W1843" s="223" t="s">
        <v>5351</v>
      </c>
      <c r="X1843" s="225" t="s">
        <v>13881</v>
      </c>
      <c r="Y1843" s="262">
        <v>72000</v>
      </c>
      <c r="Z1843" s="226"/>
      <c r="AA1843" s="241">
        <f t="shared" si="15"/>
        <v>0</v>
      </c>
      <c r="AB1843" s="237" t="s">
        <v>13882</v>
      </c>
    </row>
    <row r="1844" spans="1:28" ht="15" customHeight="1">
      <c r="A1844" s="109">
        <v>1835</v>
      </c>
      <c r="B1844" s="222" t="str">
        <f t="shared" si="14"/>
        <v>Klik Disini</v>
      </c>
      <c r="C1844" s="223" t="s">
        <v>13883</v>
      </c>
      <c r="D1844" s="223"/>
      <c r="E1844" s="223" t="s">
        <v>3408</v>
      </c>
      <c r="F1844" s="223" t="s">
        <v>13884</v>
      </c>
      <c r="G1844" s="223" t="s">
        <v>13885</v>
      </c>
      <c r="H1844" s="223" t="s">
        <v>4580</v>
      </c>
      <c r="I1844" s="258" t="s">
        <v>446</v>
      </c>
      <c r="J1844" s="186" t="s">
        <v>347</v>
      </c>
      <c r="K1844" s="223"/>
      <c r="L1844" s="264"/>
      <c r="M1844" s="265"/>
      <c r="N1844" s="223" t="s">
        <v>449</v>
      </c>
      <c r="O1844" s="223" t="s">
        <v>450</v>
      </c>
      <c r="P1844" s="260">
        <v>2019</v>
      </c>
      <c r="Q1844" s="260">
        <v>2020</v>
      </c>
      <c r="R1844" s="223" t="s">
        <v>3643</v>
      </c>
      <c r="S1844" s="223" t="s">
        <v>78</v>
      </c>
      <c r="T1844" s="223" t="s">
        <v>451</v>
      </c>
      <c r="U1844" s="261">
        <v>96</v>
      </c>
      <c r="V1844" s="86" t="s">
        <v>452</v>
      </c>
      <c r="W1844" s="223" t="s">
        <v>4598</v>
      </c>
      <c r="X1844" s="225" t="s">
        <v>13886</v>
      </c>
      <c r="Y1844" s="262">
        <v>59000</v>
      </c>
      <c r="Z1844" s="226"/>
      <c r="AA1844" s="241">
        <f t="shared" si="15"/>
        <v>0</v>
      </c>
      <c r="AB1844" s="237" t="s">
        <v>13887</v>
      </c>
    </row>
    <row r="1845" spans="1:28" ht="15" customHeight="1">
      <c r="A1845" s="109">
        <v>1836</v>
      </c>
      <c r="B1845" s="222" t="str">
        <f t="shared" si="14"/>
        <v>Klik Disini</v>
      </c>
      <c r="C1845" s="223" t="s">
        <v>13888</v>
      </c>
      <c r="D1845" s="223"/>
      <c r="E1845" s="223" t="s">
        <v>13889</v>
      </c>
      <c r="F1845" s="223" t="s">
        <v>13890</v>
      </c>
      <c r="G1845" s="223" t="s">
        <v>13891</v>
      </c>
      <c r="H1845" s="223" t="s">
        <v>583</v>
      </c>
      <c r="I1845" s="258" t="s">
        <v>583</v>
      </c>
      <c r="J1845" s="186" t="s">
        <v>267</v>
      </c>
      <c r="K1845" s="223"/>
      <c r="L1845" s="264"/>
      <c r="M1845" s="265"/>
      <c r="N1845" s="223" t="s">
        <v>449</v>
      </c>
      <c r="O1845" s="223" t="s">
        <v>1056</v>
      </c>
      <c r="P1845" s="260">
        <v>2019</v>
      </c>
      <c r="Q1845" s="260">
        <v>2020</v>
      </c>
      <c r="R1845" s="223" t="s">
        <v>3480</v>
      </c>
      <c r="S1845" s="223" t="s">
        <v>78</v>
      </c>
      <c r="T1845" s="223" t="s">
        <v>451</v>
      </c>
      <c r="U1845" s="261">
        <v>240</v>
      </c>
      <c r="V1845" s="86" t="s">
        <v>452</v>
      </c>
      <c r="W1845" s="223" t="s">
        <v>3230</v>
      </c>
      <c r="X1845" s="225" t="s">
        <v>13892</v>
      </c>
      <c r="Y1845" s="262">
        <v>65000</v>
      </c>
      <c r="Z1845" s="226"/>
      <c r="AA1845" s="241">
        <f t="shared" si="15"/>
        <v>0</v>
      </c>
      <c r="AB1845" s="237" t="s">
        <v>13893</v>
      </c>
    </row>
    <row r="1846" spans="1:28" ht="15" customHeight="1">
      <c r="A1846" s="109">
        <v>1837</v>
      </c>
      <c r="B1846" s="222" t="str">
        <f t="shared" si="14"/>
        <v>Klik Disini</v>
      </c>
      <c r="C1846" s="223" t="s">
        <v>13894</v>
      </c>
      <c r="D1846" s="223"/>
      <c r="E1846" s="223" t="s">
        <v>13895</v>
      </c>
      <c r="F1846" s="223" t="s">
        <v>13896</v>
      </c>
      <c r="G1846" s="223" t="s">
        <v>13897</v>
      </c>
      <c r="H1846" s="223" t="s">
        <v>460</v>
      </c>
      <c r="I1846" s="258" t="s">
        <v>446</v>
      </c>
      <c r="J1846" s="186" t="s">
        <v>355</v>
      </c>
      <c r="K1846" s="223"/>
      <c r="L1846" s="264"/>
      <c r="M1846" s="265"/>
      <c r="N1846" s="223" t="s">
        <v>449</v>
      </c>
      <c r="O1846" s="223" t="s">
        <v>450</v>
      </c>
      <c r="P1846" s="260">
        <v>2019</v>
      </c>
      <c r="Q1846" s="260">
        <v>2020</v>
      </c>
      <c r="R1846" s="223" t="s">
        <v>3412</v>
      </c>
      <c r="S1846" s="223" t="s">
        <v>78</v>
      </c>
      <c r="T1846" s="223" t="s">
        <v>451</v>
      </c>
      <c r="U1846" s="261">
        <v>240</v>
      </c>
      <c r="V1846" s="86" t="s">
        <v>452</v>
      </c>
      <c r="W1846" s="223" t="s">
        <v>975</v>
      </c>
      <c r="X1846" s="225" t="s">
        <v>13898</v>
      </c>
      <c r="Y1846" s="262">
        <v>75000</v>
      </c>
      <c r="Z1846" s="226"/>
      <c r="AA1846" s="241">
        <f t="shared" si="15"/>
        <v>0</v>
      </c>
      <c r="AB1846" s="237" t="s">
        <v>13899</v>
      </c>
    </row>
    <row r="1847" spans="1:28" ht="15" customHeight="1">
      <c r="A1847" s="109">
        <v>1838</v>
      </c>
      <c r="B1847" s="222" t="str">
        <f t="shared" si="14"/>
        <v>Klik Disini</v>
      </c>
      <c r="C1847" s="223" t="s">
        <v>13900</v>
      </c>
      <c r="D1847" s="223"/>
      <c r="E1847" s="223" t="s">
        <v>13901</v>
      </c>
      <c r="F1847" s="223" t="s">
        <v>13902</v>
      </c>
      <c r="G1847" s="223" t="s">
        <v>13903</v>
      </c>
      <c r="H1847" s="223" t="s">
        <v>9178</v>
      </c>
      <c r="I1847" s="258" t="s">
        <v>446</v>
      </c>
      <c r="J1847" s="186" t="s">
        <v>367</v>
      </c>
      <c r="K1847" s="223" t="s">
        <v>447</v>
      </c>
      <c r="L1847" s="223"/>
      <c r="M1847" s="259" t="s">
        <v>447</v>
      </c>
      <c r="N1847" s="223" t="s">
        <v>449</v>
      </c>
      <c r="O1847" s="223" t="s">
        <v>450</v>
      </c>
      <c r="P1847" s="260">
        <v>2019</v>
      </c>
      <c r="Q1847" s="260">
        <v>2020</v>
      </c>
      <c r="R1847" s="223" t="s">
        <v>3412</v>
      </c>
      <c r="S1847" s="223" t="s">
        <v>78</v>
      </c>
      <c r="T1847" s="223" t="s">
        <v>451</v>
      </c>
      <c r="U1847" s="261">
        <v>128</v>
      </c>
      <c r="V1847" s="86" t="s">
        <v>452</v>
      </c>
      <c r="W1847" s="223" t="s">
        <v>1923</v>
      </c>
      <c r="X1847" s="225" t="s">
        <v>13904</v>
      </c>
      <c r="Y1847" s="262">
        <v>44000</v>
      </c>
      <c r="Z1847" s="226"/>
      <c r="AA1847" s="241">
        <f t="shared" si="15"/>
        <v>0</v>
      </c>
      <c r="AB1847" s="237" t="s">
        <v>13905</v>
      </c>
    </row>
    <row r="1848" spans="1:28" ht="15" customHeight="1">
      <c r="A1848" s="109">
        <v>1839</v>
      </c>
      <c r="B1848" s="222" t="str">
        <f t="shared" si="14"/>
        <v>Klik Disini</v>
      </c>
      <c r="C1848" s="223" t="s">
        <v>13906</v>
      </c>
      <c r="D1848" s="223"/>
      <c r="E1848" s="223" t="s">
        <v>13907</v>
      </c>
      <c r="F1848" s="223" t="s">
        <v>13908</v>
      </c>
      <c r="G1848" s="223" t="s">
        <v>13909</v>
      </c>
      <c r="H1848" s="223" t="s">
        <v>9178</v>
      </c>
      <c r="I1848" s="258" t="s">
        <v>446</v>
      </c>
      <c r="J1848" s="186" t="s">
        <v>367</v>
      </c>
      <c r="K1848" s="223"/>
      <c r="L1848" s="264"/>
      <c r="M1848" s="265"/>
      <c r="N1848" s="223" t="s">
        <v>449</v>
      </c>
      <c r="O1848" s="223" t="s">
        <v>450</v>
      </c>
      <c r="P1848" s="260">
        <v>2019</v>
      </c>
      <c r="Q1848" s="260">
        <v>2020</v>
      </c>
      <c r="R1848" s="223" t="s">
        <v>3412</v>
      </c>
      <c r="S1848" s="223" t="s">
        <v>78</v>
      </c>
      <c r="T1848" s="223" t="s">
        <v>451</v>
      </c>
      <c r="U1848" s="261">
        <v>208</v>
      </c>
      <c r="V1848" s="86" t="s">
        <v>452</v>
      </c>
      <c r="W1848" s="223" t="s">
        <v>1820</v>
      </c>
      <c r="X1848" s="225" t="s">
        <v>13910</v>
      </c>
      <c r="Y1848" s="262">
        <v>69000</v>
      </c>
      <c r="Z1848" s="226"/>
      <c r="AA1848" s="241">
        <f t="shared" si="15"/>
        <v>0</v>
      </c>
      <c r="AB1848" s="237" t="s">
        <v>13911</v>
      </c>
    </row>
    <row r="1849" spans="1:28" ht="15" customHeight="1">
      <c r="A1849" s="109">
        <v>1840</v>
      </c>
      <c r="B1849" s="222" t="str">
        <f t="shared" si="14"/>
        <v>Klik Disini</v>
      </c>
      <c r="C1849" s="223" t="s">
        <v>13912</v>
      </c>
      <c r="D1849" s="223"/>
      <c r="E1849" s="223" t="s">
        <v>13913</v>
      </c>
      <c r="F1849" s="223" t="s">
        <v>13914</v>
      </c>
      <c r="G1849" s="223" t="s">
        <v>13915</v>
      </c>
      <c r="H1849" s="223" t="s">
        <v>583</v>
      </c>
      <c r="I1849" s="258" t="s">
        <v>583</v>
      </c>
      <c r="J1849" s="186" t="s">
        <v>267</v>
      </c>
      <c r="K1849" s="223"/>
      <c r="L1849" s="264"/>
      <c r="M1849" s="265"/>
      <c r="N1849" s="223" t="s">
        <v>449</v>
      </c>
      <c r="O1849" s="223" t="s">
        <v>583</v>
      </c>
      <c r="P1849" s="260">
        <v>2019</v>
      </c>
      <c r="Q1849" s="260">
        <v>2020</v>
      </c>
      <c r="R1849" s="223" t="s">
        <v>3480</v>
      </c>
      <c r="S1849" s="223" t="s">
        <v>78</v>
      </c>
      <c r="T1849" s="223" t="s">
        <v>451</v>
      </c>
      <c r="U1849" s="261">
        <v>208</v>
      </c>
      <c r="V1849" s="86" t="s">
        <v>452</v>
      </c>
      <c r="W1849" s="223" t="s">
        <v>975</v>
      </c>
      <c r="X1849" s="225" t="s">
        <v>13916</v>
      </c>
      <c r="Y1849" s="262">
        <v>59000</v>
      </c>
      <c r="Z1849" s="226"/>
      <c r="AA1849" s="241">
        <f t="shared" si="15"/>
        <v>0</v>
      </c>
      <c r="AB1849" s="237" t="s">
        <v>13917</v>
      </c>
    </row>
    <row r="1850" spans="1:28" ht="15" customHeight="1">
      <c r="A1850" s="109">
        <v>1841</v>
      </c>
      <c r="B1850" s="222" t="str">
        <f t="shared" si="14"/>
        <v>Klik Disini</v>
      </c>
      <c r="C1850" s="223" t="s">
        <v>13918</v>
      </c>
      <c r="D1850" s="223"/>
      <c r="E1850" s="223" t="s">
        <v>13919</v>
      </c>
      <c r="F1850" s="223" t="s">
        <v>13920</v>
      </c>
      <c r="G1850" s="223" t="s">
        <v>13921</v>
      </c>
      <c r="H1850" s="223" t="s">
        <v>1056</v>
      </c>
      <c r="I1850" s="258" t="s">
        <v>583</v>
      </c>
      <c r="J1850" s="186" t="s">
        <v>265</v>
      </c>
      <c r="K1850" s="223"/>
      <c r="L1850" s="264"/>
      <c r="M1850" s="265"/>
      <c r="N1850" s="223" t="s">
        <v>449</v>
      </c>
      <c r="O1850" s="223" t="s">
        <v>1056</v>
      </c>
      <c r="P1850" s="260">
        <v>2020</v>
      </c>
      <c r="Q1850" s="260">
        <v>2020</v>
      </c>
      <c r="R1850" s="223" t="s">
        <v>3480</v>
      </c>
      <c r="S1850" s="223" t="s">
        <v>78</v>
      </c>
      <c r="T1850" s="223" t="s">
        <v>451</v>
      </c>
      <c r="U1850" s="261">
        <v>272</v>
      </c>
      <c r="V1850" s="86" t="s">
        <v>452</v>
      </c>
      <c r="W1850" s="223" t="s">
        <v>13922</v>
      </c>
      <c r="X1850" s="225" t="s">
        <v>13923</v>
      </c>
      <c r="Y1850" s="262">
        <v>61000</v>
      </c>
      <c r="Z1850" s="226"/>
      <c r="AA1850" s="241">
        <f t="shared" si="15"/>
        <v>0</v>
      </c>
      <c r="AB1850" s="237" t="s">
        <v>13924</v>
      </c>
    </row>
    <row r="1851" spans="1:28" ht="15" customHeight="1">
      <c r="A1851" s="109">
        <v>1842</v>
      </c>
      <c r="B1851" s="222" t="str">
        <f t="shared" si="14"/>
        <v>Klik Disini</v>
      </c>
      <c r="C1851" s="223" t="s">
        <v>13925</v>
      </c>
      <c r="D1851" s="223"/>
      <c r="E1851" s="223" t="s">
        <v>13926</v>
      </c>
      <c r="F1851" s="223" t="s">
        <v>13927</v>
      </c>
      <c r="G1851" s="223" t="s">
        <v>13928</v>
      </c>
      <c r="H1851" s="223" t="s">
        <v>7390</v>
      </c>
      <c r="I1851" s="258" t="s">
        <v>446</v>
      </c>
      <c r="J1851" s="186" t="s">
        <v>383</v>
      </c>
      <c r="K1851" s="223"/>
      <c r="L1851" s="264"/>
      <c r="M1851" s="265"/>
      <c r="N1851" s="223" t="s">
        <v>449</v>
      </c>
      <c r="O1851" s="223" t="s">
        <v>450</v>
      </c>
      <c r="P1851" s="260">
        <v>2019</v>
      </c>
      <c r="Q1851" s="260">
        <v>2020</v>
      </c>
      <c r="R1851" s="223" t="s">
        <v>3412</v>
      </c>
      <c r="S1851" s="223" t="s">
        <v>78</v>
      </c>
      <c r="T1851" s="223" t="s">
        <v>451</v>
      </c>
      <c r="U1851" s="261">
        <v>192</v>
      </c>
      <c r="V1851" s="86" t="s">
        <v>452</v>
      </c>
      <c r="W1851" s="223" t="s">
        <v>547</v>
      </c>
      <c r="X1851" s="225" t="s">
        <v>13929</v>
      </c>
      <c r="Y1851" s="262">
        <v>53000</v>
      </c>
      <c r="Z1851" s="226"/>
      <c r="AA1851" s="241">
        <f t="shared" si="15"/>
        <v>0</v>
      </c>
      <c r="AB1851" s="237" t="s">
        <v>13930</v>
      </c>
    </row>
    <row r="1852" spans="1:28" ht="15" customHeight="1">
      <c r="A1852" s="109">
        <v>1843</v>
      </c>
      <c r="B1852" s="222" t="str">
        <f t="shared" si="14"/>
        <v>Klik Disini</v>
      </c>
      <c r="C1852" s="223" t="s">
        <v>13931</v>
      </c>
      <c r="D1852" s="223"/>
      <c r="E1852" s="223" t="s">
        <v>13932</v>
      </c>
      <c r="F1852" s="223" t="s">
        <v>13933</v>
      </c>
      <c r="G1852" s="223" t="s">
        <v>13934</v>
      </c>
      <c r="H1852" s="223" t="s">
        <v>1056</v>
      </c>
      <c r="I1852" s="258" t="s">
        <v>583</v>
      </c>
      <c r="J1852" s="186" t="s">
        <v>265</v>
      </c>
      <c r="K1852" s="223"/>
      <c r="L1852" s="264"/>
      <c r="M1852" s="265"/>
      <c r="N1852" s="223" t="s">
        <v>449</v>
      </c>
      <c r="O1852" s="223" t="s">
        <v>1056</v>
      </c>
      <c r="P1852" s="260">
        <v>2018</v>
      </c>
      <c r="Q1852" s="260">
        <v>2020</v>
      </c>
      <c r="R1852" s="223" t="s">
        <v>3480</v>
      </c>
      <c r="S1852" s="223" t="s">
        <v>78</v>
      </c>
      <c r="T1852" s="223" t="s">
        <v>451</v>
      </c>
      <c r="U1852" s="261">
        <v>224</v>
      </c>
      <c r="V1852" s="86" t="s">
        <v>452</v>
      </c>
      <c r="W1852" s="223" t="s">
        <v>563</v>
      </c>
      <c r="X1852" s="225" t="s">
        <v>13935</v>
      </c>
      <c r="Y1852" s="262">
        <v>55000</v>
      </c>
      <c r="Z1852" s="226"/>
      <c r="AA1852" s="241">
        <f t="shared" si="15"/>
        <v>0</v>
      </c>
      <c r="AB1852" s="237" t="s">
        <v>13936</v>
      </c>
    </row>
    <row r="1853" spans="1:28" ht="15" customHeight="1">
      <c r="A1853" s="109">
        <v>1844</v>
      </c>
      <c r="B1853" s="222" t="str">
        <f t="shared" si="14"/>
        <v>Klik Disini</v>
      </c>
      <c r="C1853" s="223" t="s">
        <v>13937</v>
      </c>
      <c r="D1853" s="223"/>
      <c r="E1853" s="223" t="s">
        <v>13938</v>
      </c>
      <c r="F1853" s="223" t="s">
        <v>13939</v>
      </c>
      <c r="G1853" s="223" t="s">
        <v>13940</v>
      </c>
      <c r="H1853" s="223" t="s">
        <v>272</v>
      </c>
      <c r="I1853" s="258" t="s">
        <v>446</v>
      </c>
      <c r="J1853" s="186" t="s">
        <v>347</v>
      </c>
      <c r="K1853" s="223"/>
      <c r="L1853" s="264"/>
      <c r="M1853" s="265"/>
      <c r="N1853" s="223" t="s">
        <v>449</v>
      </c>
      <c r="O1853" s="223" t="s">
        <v>450</v>
      </c>
      <c r="P1853" s="260">
        <v>2019</v>
      </c>
      <c r="Q1853" s="260">
        <v>2020</v>
      </c>
      <c r="R1853" s="223" t="s">
        <v>3643</v>
      </c>
      <c r="S1853" s="223" t="s">
        <v>78</v>
      </c>
      <c r="T1853" s="223" t="s">
        <v>451</v>
      </c>
      <c r="U1853" s="261">
        <v>144</v>
      </c>
      <c r="V1853" s="86" t="s">
        <v>452</v>
      </c>
      <c r="W1853" s="223" t="s">
        <v>1161</v>
      </c>
      <c r="X1853" s="225" t="s">
        <v>13941</v>
      </c>
      <c r="Y1853" s="262">
        <v>61000</v>
      </c>
      <c r="Z1853" s="226"/>
      <c r="AA1853" s="241">
        <f t="shared" si="15"/>
        <v>0</v>
      </c>
      <c r="AB1853" s="237" t="s">
        <v>13942</v>
      </c>
    </row>
    <row r="1854" spans="1:28" ht="15" customHeight="1">
      <c r="A1854" s="109">
        <v>1845</v>
      </c>
      <c r="B1854" s="222" t="str">
        <f t="shared" si="14"/>
        <v>Klik Disini</v>
      </c>
      <c r="C1854" s="223" t="s">
        <v>13943</v>
      </c>
      <c r="D1854" s="223"/>
      <c r="E1854" s="223" t="s">
        <v>13944</v>
      </c>
      <c r="F1854" s="223" t="s">
        <v>13945</v>
      </c>
      <c r="G1854" s="223" t="s">
        <v>13946</v>
      </c>
      <c r="H1854" s="223" t="s">
        <v>384</v>
      </c>
      <c r="I1854" s="258" t="s">
        <v>446</v>
      </c>
      <c r="J1854" s="186" t="s">
        <v>339</v>
      </c>
      <c r="K1854" s="264"/>
      <c r="L1854" s="264"/>
      <c r="M1854" s="259"/>
      <c r="N1854" s="223" t="s">
        <v>449</v>
      </c>
      <c r="O1854" s="223" t="s">
        <v>450</v>
      </c>
      <c r="P1854" s="260">
        <v>2018</v>
      </c>
      <c r="Q1854" s="260">
        <v>2020</v>
      </c>
      <c r="R1854" s="223" t="s">
        <v>3675</v>
      </c>
      <c r="S1854" s="223" t="s">
        <v>78</v>
      </c>
      <c r="T1854" s="223" t="s">
        <v>451</v>
      </c>
      <c r="U1854" s="261">
        <v>256</v>
      </c>
      <c r="V1854" s="86" t="s">
        <v>452</v>
      </c>
      <c r="W1854" s="223" t="s">
        <v>8299</v>
      </c>
      <c r="X1854" s="225" t="s">
        <v>13947</v>
      </c>
      <c r="Y1854" s="262">
        <v>61000</v>
      </c>
      <c r="Z1854" s="226"/>
      <c r="AA1854" s="241">
        <f t="shared" si="15"/>
        <v>0</v>
      </c>
      <c r="AB1854" s="237" t="s">
        <v>13948</v>
      </c>
    </row>
    <row r="1855" spans="1:28" ht="15" customHeight="1">
      <c r="A1855" s="109">
        <v>1846</v>
      </c>
      <c r="B1855" s="222" t="str">
        <f t="shared" si="14"/>
        <v>Klik Disini</v>
      </c>
      <c r="C1855" s="223" t="s">
        <v>13949</v>
      </c>
      <c r="D1855" s="223"/>
      <c r="E1855" s="223" t="s">
        <v>13950</v>
      </c>
      <c r="F1855" s="223" t="s">
        <v>13951</v>
      </c>
      <c r="G1855" s="223" t="s">
        <v>13952</v>
      </c>
      <c r="H1855" s="223" t="s">
        <v>1056</v>
      </c>
      <c r="I1855" s="258" t="s">
        <v>583</v>
      </c>
      <c r="J1855" s="186" t="s">
        <v>265</v>
      </c>
      <c r="K1855" s="223"/>
      <c r="L1855" s="264"/>
      <c r="M1855" s="265"/>
      <c r="N1855" s="223" t="s">
        <v>449</v>
      </c>
      <c r="O1855" s="223" t="s">
        <v>1056</v>
      </c>
      <c r="P1855" s="260">
        <v>2020</v>
      </c>
      <c r="Q1855" s="260">
        <v>2020</v>
      </c>
      <c r="R1855" s="223" t="s">
        <v>3480</v>
      </c>
      <c r="S1855" s="223" t="s">
        <v>78</v>
      </c>
      <c r="T1855" s="223" t="s">
        <v>451</v>
      </c>
      <c r="U1855" s="261">
        <v>190</v>
      </c>
      <c r="V1855" s="86" t="s">
        <v>452</v>
      </c>
      <c r="W1855" s="223" t="s">
        <v>618</v>
      </c>
      <c r="X1855" s="225" t="s">
        <v>13953</v>
      </c>
      <c r="Y1855" s="262">
        <v>50000</v>
      </c>
      <c r="Z1855" s="226"/>
      <c r="AA1855" s="241">
        <f t="shared" si="15"/>
        <v>0</v>
      </c>
      <c r="AB1855" s="237" t="s">
        <v>13954</v>
      </c>
    </row>
    <row r="1856" spans="1:28" ht="15" customHeight="1">
      <c r="A1856" s="109">
        <v>1847</v>
      </c>
      <c r="B1856" s="222" t="str">
        <f t="shared" si="14"/>
        <v>Klik Disini</v>
      </c>
      <c r="C1856" s="223" t="s">
        <v>13955</v>
      </c>
      <c r="D1856" s="223"/>
      <c r="E1856" s="223" t="s">
        <v>4505</v>
      </c>
      <c r="F1856" s="223" t="s">
        <v>13956</v>
      </c>
      <c r="G1856" s="223" t="s">
        <v>13957</v>
      </c>
      <c r="H1856" s="223" t="s">
        <v>3912</v>
      </c>
      <c r="I1856" s="258" t="s">
        <v>446</v>
      </c>
      <c r="J1856" s="186" t="s">
        <v>367</v>
      </c>
      <c r="K1856" s="223"/>
      <c r="L1856" s="264"/>
      <c r="M1856" s="265"/>
      <c r="N1856" s="223" t="s">
        <v>449</v>
      </c>
      <c r="O1856" s="223" t="s">
        <v>450</v>
      </c>
      <c r="P1856" s="260">
        <v>2020</v>
      </c>
      <c r="Q1856" s="260">
        <v>2020</v>
      </c>
      <c r="R1856" s="223" t="s">
        <v>3412</v>
      </c>
      <c r="S1856" s="223" t="s">
        <v>78</v>
      </c>
      <c r="T1856" s="223" t="s">
        <v>451</v>
      </c>
      <c r="U1856" s="261">
        <v>272</v>
      </c>
      <c r="V1856" s="86" t="s">
        <v>452</v>
      </c>
      <c r="W1856" s="223" t="s">
        <v>547</v>
      </c>
      <c r="X1856" s="225" t="s">
        <v>13958</v>
      </c>
      <c r="Y1856" s="262">
        <v>61000</v>
      </c>
      <c r="Z1856" s="226"/>
      <c r="AA1856" s="241">
        <f t="shared" si="15"/>
        <v>0</v>
      </c>
      <c r="AB1856" s="237" t="s">
        <v>13959</v>
      </c>
    </row>
    <row r="1857" spans="1:28" ht="15" customHeight="1">
      <c r="A1857" s="109">
        <v>1848</v>
      </c>
      <c r="B1857" s="222" t="str">
        <f t="shared" si="14"/>
        <v>Klik Disini</v>
      </c>
      <c r="C1857" s="223" t="s">
        <v>13960</v>
      </c>
      <c r="D1857" s="223"/>
      <c r="E1857" s="223" t="s">
        <v>13961</v>
      </c>
      <c r="F1857" s="223" t="s">
        <v>13962</v>
      </c>
      <c r="G1857" s="223" t="s">
        <v>13963</v>
      </c>
      <c r="H1857" s="223" t="s">
        <v>1056</v>
      </c>
      <c r="I1857" s="258" t="s">
        <v>583</v>
      </c>
      <c r="J1857" s="186" t="s">
        <v>265</v>
      </c>
      <c r="K1857" s="223"/>
      <c r="L1857" s="264"/>
      <c r="M1857" s="265"/>
      <c r="N1857" s="223" t="s">
        <v>449</v>
      </c>
      <c r="O1857" s="223" t="s">
        <v>583</v>
      </c>
      <c r="P1857" s="260">
        <v>2020</v>
      </c>
      <c r="Q1857" s="260">
        <v>2020</v>
      </c>
      <c r="R1857" s="223" t="s">
        <v>3412</v>
      </c>
      <c r="S1857" s="223" t="s">
        <v>78</v>
      </c>
      <c r="T1857" s="223" t="s">
        <v>451</v>
      </c>
      <c r="U1857" s="261">
        <v>224</v>
      </c>
      <c r="V1857" s="86" t="s">
        <v>452</v>
      </c>
      <c r="W1857" s="223" t="s">
        <v>1529</v>
      </c>
      <c r="X1857" s="225" t="s">
        <v>13964</v>
      </c>
      <c r="Y1857" s="262">
        <v>55000</v>
      </c>
      <c r="Z1857" s="226"/>
      <c r="AA1857" s="241">
        <f t="shared" si="15"/>
        <v>0</v>
      </c>
      <c r="AB1857" s="237" t="s">
        <v>13965</v>
      </c>
    </row>
    <row r="1858" spans="1:28" ht="15" customHeight="1">
      <c r="A1858" s="109">
        <v>1849</v>
      </c>
      <c r="B1858" s="222" t="str">
        <f t="shared" si="14"/>
        <v>Klik Disini</v>
      </c>
      <c r="C1858" s="223" t="s">
        <v>13966</v>
      </c>
      <c r="D1858" s="223"/>
      <c r="E1858" s="223" t="s">
        <v>13967</v>
      </c>
      <c r="F1858" s="223" t="s">
        <v>13968</v>
      </c>
      <c r="G1858" s="223" t="s">
        <v>13969</v>
      </c>
      <c r="H1858" s="223" t="s">
        <v>1056</v>
      </c>
      <c r="I1858" s="258" t="s">
        <v>583</v>
      </c>
      <c r="J1858" s="186" t="s">
        <v>265</v>
      </c>
      <c r="K1858" s="223"/>
      <c r="L1858" s="264"/>
      <c r="M1858" s="265"/>
      <c r="N1858" s="223" t="s">
        <v>449</v>
      </c>
      <c r="O1858" s="223" t="s">
        <v>1056</v>
      </c>
      <c r="P1858" s="260">
        <v>2019</v>
      </c>
      <c r="Q1858" s="260">
        <v>2020</v>
      </c>
      <c r="R1858" s="223" t="s">
        <v>3480</v>
      </c>
      <c r="S1858" s="223" t="s">
        <v>78</v>
      </c>
      <c r="T1858" s="223" t="s">
        <v>451</v>
      </c>
      <c r="U1858" s="261">
        <v>256</v>
      </c>
      <c r="V1858" s="86" t="s">
        <v>452</v>
      </c>
      <c r="W1858" s="223" t="s">
        <v>1375</v>
      </c>
      <c r="X1858" s="225" t="s">
        <v>13970</v>
      </c>
      <c r="Y1858" s="262">
        <v>59000</v>
      </c>
      <c r="Z1858" s="226"/>
      <c r="AA1858" s="241">
        <f t="shared" si="15"/>
        <v>0</v>
      </c>
      <c r="AB1858" s="237" t="s">
        <v>13971</v>
      </c>
    </row>
    <row r="1859" spans="1:28" ht="15" customHeight="1">
      <c r="A1859" s="109">
        <v>1850</v>
      </c>
      <c r="B1859" s="222" t="str">
        <f t="shared" si="14"/>
        <v>Klik Disini</v>
      </c>
      <c r="C1859" s="223" t="s">
        <v>13972</v>
      </c>
      <c r="D1859" s="223"/>
      <c r="E1859" s="223" t="s">
        <v>13973</v>
      </c>
      <c r="F1859" s="223" t="s">
        <v>13974</v>
      </c>
      <c r="G1859" s="223" t="s">
        <v>13975</v>
      </c>
      <c r="H1859" s="223" t="s">
        <v>1056</v>
      </c>
      <c r="I1859" s="258" t="s">
        <v>583</v>
      </c>
      <c r="J1859" s="186" t="s">
        <v>265</v>
      </c>
      <c r="K1859" s="223"/>
      <c r="L1859" s="264"/>
      <c r="M1859" s="265"/>
      <c r="N1859" s="223" t="s">
        <v>449</v>
      </c>
      <c r="O1859" s="223" t="s">
        <v>1056</v>
      </c>
      <c r="P1859" s="260">
        <v>2020</v>
      </c>
      <c r="Q1859" s="260">
        <v>2020</v>
      </c>
      <c r="R1859" s="223" t="s">
        <v>3480</v>
      </c>
      <c r="S1859" s="223" t="s">
        <v>78</v>
      </c>
      <c r="T1859" s="223" t="s">
        <v>451</v>
      </c>
      <c r="U1859" s="261">
        <v>256</v>
      </c>
      <c r="V1859" s="86" t="s">
        <v>452</v>
      </c>
      <c r="W1859" s="223" t="s">
        <v>4347</v>
      </c>
      <c r="X1859" s="225" t="s">
        <v>13976</v>
      </c>
      <c r="Y1859" s="262">
        <v>58000</v>
      </c>
      <c r="Z1859" s="226"/>
      <c r="AA1859" s="241">
        <f t="shared" si="15"/>
        <v>0</v>
      </c>
      <c r="AB1859" s="237" t="s">
        <v>13977</v>
      </c>
    </row>
    <row r="1860" spans="1:28" ht="15" customHeight="1">
      <c r="A1860" s="109">
        <v>1851</v>
      </c>
      <c r="B1860" s="222" t="str">
        <f t="shared" si="14"/>
        <v>Klik Disini</v>
      </c>
      <c r="C1860" s="223" t="s">
        <v>13978</v>
      </c>
      <c r="D1860" s="223"/>
      <c r="E1860" s="223" t="s">
        <v>4003</v>
      </c>
      <c r="F1860" s="223" t="s">
        <v>13979</v>
      </c>
      <c r="G1860" s="223" t="s">
        <v>13980</v>
      </c>
      <c r="H1860" s="223" t="s">
        <v>3912</v>
      </c>
      <c r="I1860" s="258" t="s">
        <v>446</v>
      </c>
      <c r="J1860" s="186" t="s">
        <v>367</v>
      </c>
      <c r="K1860" s="223"/>
      <c r="L1860" s="264"/>
      <c r="M1860" s="265"/>
      <c r="N1860" s="223" t="s">
        <v>449</v>
      </c>
      <c r="O1860" s="223" t="s">
        <v>450</v>
      </c>
      <c r="P1860" s="260">
        <v>2019</v>
      </c>
      <c r="Q1860" s="260">
        <v>2020</v>
      </c>
      <c r="R1860" s="223" t="s">
        <v>3412</v>
      </c>
      <c r="S1860" s="223" t="s">
        <v>78</v>
      </c>
      <c r="T1860" s="223" t="s">
        <v>451</v>
      </c>
      <c r="U1860" s="261">
        <v>112</v>
      </c>
      <c r="V1860" s="86" t="s">
        <v>452</v>
      </c>
      <c r="W1860" s="223" t="s">
        <v>2542</v>
      </c>
      <c r="X1860" s="225" t="s">
        <v>13981</v>
      </c>
      <c r="Y1860" s="262">
        <v>36000</v>
      </c>
      <c r="Z1860" s="226"/>
      <c r="AA1860" s="241">
        <f t="shared" si="15"/>
        <v>0</v>
      </c>
      <c r="AB1860" s="237" t="s">
        <v>13982</v>
      </c>
    </row>
    <row r="1861" spans="1:28" ht="15" customHeight="1">
      <c r="A1861" s="109">
        <v>1852</v>
      </c>
      <c r="B1861" s="222" t="str">
        <f t="shared" si="14"/>
        <v>Klik Disini</v>
      </c>
      <c r="C1861" s="223" t="s">
        <v>13983</v>
      </c>
      <c r="D1861" s="223"/>
      <c r="E1861" s="223" t="s">
        <v>13984</v>
      </c>
      <c r="F1861" s="223" t="s">
        <v>13985</v>
      </c>
      <c r="G1861" s="223" t="s">
        <v>13986</v>
      </c>
      <c r="H1861" s="223" t="s">
        <v>7167</v>
      </c>
      <c r="I1861" s="258" t="s">
        <v>446</v>
      </c>
      <c r="J1861" s="186" t="s">
        <v>385</v>
      </c>
      <c r="K1861" s="223"/>
      <c r="L1861" s="264"/>
      <c r="M1861" s="265"/>
      <c r="N1861" s="223" t="s">
        <v>449</v>
      </c>
      <c r="O1861" s="223" t="s">
        <v>450</v>
      </c>
      <c r="P1861" s="260">
        <v>2020</v>
      </c>
      <c r="Q1861" s="260">
        <v>2020</v>
      </c>
      <c r="R1861" s="223" t="s">
        <v>13812</v>
      </c>
      <c r="S1861" s="223" t="s">
        <v>78</v>
      </c>
      <c r="T1861" s="223" t="s">
        <v>451</v>
      </c>
      <c r="U1861" s="261">
        <v>208</v>
      </c>
      <c r="V1861" s="86" t="s">
        <v>452</v>
      </c>
      <c r="W1861" s="223" t="s">
        <v>3230</v>
      </c>
      <c r="X1861" s="225" t="s">
        <v>13987</v>
      </c>
      <c r="Y1861" s="262">
        <v>61000</v>
      </c>
      <c r="Z1861" s="226"/>
      <c r="AA1861" s="241">
        <f t="shared" si="15"/>
        <v>0</v>
      </c>
      <c r="AB1861" s="237" t="s">
        <v>13988</v>
      </c>
    </row>
    <row r="1862" spans="1:28" ht="15" customHeight="1">
      <c r="A1862" s="109">
        <v>1853</v>
      </c>
      <c r="B1862" s="222" t="str">
        <f t="shared" si="14"/>
        <v>Klik Disini</v>
      </c>
      <c r="C1862" s="223" t="s">
        <v>13989</v>
      </c>
      <c r="D1862" s="223"/>
      <c r="E1862" s="223" t="s">
        <v>13990</v>
      </c>
      <c r="F1862" s="223" t="s">
        <v>13991</v>
      </c>
      <c r="G1862" s="223" t="s">
        <v>13992</v>
      </c>
      <c r="H1862" s="223" t="s">
        <v>12435</v>
      </c>
      <c r="I1862" s="258" t="s">
        <v>1844</v>
      </c>
      <c r="J1862" s="186" t="s">
        <v>401</v>
      </c>
      <c r="K1862" s="223"/>
      <c r="L1862" s="264"/>
      <c r="M1862" s="265"/>
      <c r="N1862" s="223" t="s">
        <v>449</v>
      </c>
      <c r="O1862" s="223" t="s">
        <v>450</v>
      </c>
      <c r="P1862" s="260">
        <v>2020</v>
      </c>
      <c r="Q1862" s="260">
        <v>2020</v>
      </c>
      <c r="R1862" s="223" t="s">
        <v>3412</v>
      </c>
      <c r="S1862" s="223" t="s">
        <v>78</v>
      </c>
      <c r="T1862" s="223" t="s">
        <v>451</v>
      </c>
      <c r="U1862" s="261">
        <v>96</v>
      </c>
      <c r="V1862" s="86" t="s">
        <v>452</v>
      </c>
      <c r="W1862" s="223" t="s">
        <v>1575</v>
      </c>
      <c r="X1862" s="225" t="s">
        <v>13993</v>
      </c>
      <c r="Y1862" s="262">
        <v>39000</v>
      </c>
      <c r="Z1862" s="226"/>
      <c r="AA1862" s="241">
        <f t="shared" si="15"/>
        <v>0</v>
      </c>
      <c r="AB1862" s="237" t="s">
        <v>13994</v>
      </c>
    </row>
    <row r="1863" spans="1:28" ht="15" customHeight="1">
      <c r="A1863" s="109">
        <v>1854</v>
      </c>
      <c r="B1863" s="222" t="str">
        <f t="shared" si="14"/>
        <v>Klik Disini</v>
      </c>
      <c r="C1863" s="223" t="s">
        <v>13995</v>
      </c>
      <c r="D1863" s="223"/>
      <c r="E1863" s="223" t="s">
        <v>13996</v>
      </c>
      <c r="F1863" s="223" t="s">
        <v>13997</v>
      </c>
      <c r="G1863" s="223" t="s">
        <v>13998</v>
      </c>
      <c r="H1863" s="223" t="s">
        <v>1056</v>
      </c>
      <c r="I1863" s="258" t="s">
        <v>583</v>
      </c>
      <c r="J1863" s="186" t="s">
        <v>265</v>
      </c>
      <c r="K1863" s="223"/>
      <c r="L1863" s="264"/>
      <c r="M1863" s="265"/>
      <c r="N1863" s="223" t="s">
        <v>449</v>
      </c>
      <c r="O1863" s="223" t="s">
        <v>1056</v>
      </c>
      <c r="P1863" s="260">
        <v>2018</v>
      </c>
      <c r="Q1863" s="260">
        <v>2020</v>
      </c>
      <c r="R1863" s="223" t="s">
        <v>3480</v>
      </c>
      <c r="S1863" s="223" t="s">
        <v>78</v>
      </c>
      <c r="T1863" s="223" t="s">
        <v>451</v>
      </c>
      <c r="U1863" s="261">
        <v>224</v>
      </c>
      <c r="V1863" s="86" t="s">
        <v>452</v>
      </c>
      <c r="W1863" s="223" t="s">
        <v>707</v>
      </c>
      <c r="X1863" s="225" t="s">
        <v>13999</v>
      </c>
      <c r="Y1863" s="262">
        <v>55000</v>
      </c>
      <c r="Z1863" s="226"/>
      <c r="AA1863" s="241">
        <f t="shared" si="15"/>
        <v>0</v>
      </c>
      <c r="AB1863" s="237" t="s">
        <v>14000</v>
      </c>
    </row>
    <row r="1864" spans="1:28" ht="15" customHeight="1">
      <c r="A1864" s="109">
        <v>1855</v>
      </c>
      <c r="B1864" s="222" t="str">
        <f t="shared" si="14"/>
        <v>Klik Disini</v>
      </c>
      <c r="C1864" s="223" t="s">
        <v>14001</v>
      </c>
      <c r="D1864" s="223"/>
      <c r="E1864" s="223" t="s">
        <v>14002</v>
      </c>
      <c r="F1864" s="223" t="s">
        <v>14003</v>
      </c>
      <c r="G1864" s="223" t="s">
        <v>14004</v>
      </c>
      <c r="H1864" s="223" t="s">
        <v>400</v>
      </c>
      <c r="I1864" s="258" t="s">
        <v>1844</v>
      </c>
      <c r="J1864" s="186" t="s">
        <v>397</v>
      </c>
      <c r="K1864" s="223"/>
      <c r="L1864" s="264"/>
      <c r="M1864" s="265"/>
      <c r="N1864" s="223" t="s">
        <v>449</v>
      </c>
      <c r="O1864" s="223" t="s">
        <v>450</v>
      </c>
      <c r="P1864" s="260">
        <v>2020</v>
      </c>
      <c r="Q1864" s="260">
        <v>2020</v>
      </c>
      <c r="R1864" s="223" t="s">
        <v>13812</v>
      </c>
      <c r="S1864" s="223" t="s">
        <v>78</v>
      </c>
      <c r="T1864" s="223" t="s">
        <v>451</v>
      </c>
      <c r="U1864" s="261">
        <v>128</v>
      </c>
      <c r="V1864" s="86" t="s">
        <v>452</v>
      </c>
      <c r="W1864" s="223" t="s">
        <v>775</v>
      </c>
      <c r="X1864" s="225" t="s">
        <v>14005</v>
      </c>
      <c r="Y1864" s="262">
        <v>58000</v>
      </c>
      <c r="Z1864" s="226"/>
      <c r="AA1864" s="241">
        <f t="shared" si="15"/>
        <v>0</v>
      </c>
      <c r="AB1864" s="237" t="s">
        <v>14006</v>
      </c>
    </row>
    <row r="1865" spans="1:28" ht="15" customHeight="1">
      <c r="A1865" s="109">
        <v>1856</v>
      </c>
      <c r="B1865" s="222" t="str">
        <f t="shared" si="14"/>
        <v>Klik Disini</v>
      </c>
      <c r="C1865" s="223" t="s">
        <v>14007</v>
      </c>
      <c r="D1865" s="223"/>
      <c r="E1865" s="223" t="s">
        <v>14008</v>
      </c>
      <c r="F1865" s="223" t="s">
        <v>14009</v>
      </c>
      <c r="G1865" s="223" t="s">
        <v>14010</v>
      </c>
      <c r="H1865" s="223" t="s">
        <v>6656</v>
      </c>
      <c r="I1865" s="258" t="s">
        <v>446</v>
      </c>
      <c r="J1865" s="186" t="s">
        <v>383</v>
      </c>
      <c r="K1865" s="223"/>
      <c r="L1865" s="264"/>
      <c r="M1865" s="265"/>
      <c r="N1865" s="223" t="s">
        <v>449</v>
      </c>
      <c r="O1865" s="223" t="s">
        <v>450</v>
      </c>
      <c r="P1865" s="260">
        <v>2020</v>
      </c>
      <c r="Q1865" s="260">
        <v>2020</v>
      </c>
      <c r="R1865" s="223" t="s">
        <v>3412</v>
      </c>
      <c r="S1865" s="223" t="s">
        <v>78</v>
      </c>
      <c r="T1865" s="223" t="s">
        <v>451</v>
      </c>
      <c r="U1865" s="261">
        <v>144</v>
      </c>
      <c r="V1865" s="86" t="s">
        <v>452</v>
      </c>
      <c r="W1865" s="223" t="s">
        <v>3748</v>
      </c>
      <c r="X1865" s="225" t="s">
        <v>14011</v>
      </c>
      <c r="Y1865" s="262">
        <v>61000</v>
      </c>
      <c r="Z1865" s="226"/>
      <c r="AA1865" s="241">
        <f t="shared" si="15"/>
        <v>0</v>
      </c>
      <c r="AB1865" s="237" t="s">
        <v>14012</v>
      </c>
    </row>
    <row r="1866" spans="1:28" ht="15" customHeight="1">
      <c r="A1866" s="109">
        <v>1857</v>
      </c>
      <c r="B1866" s="222" t="str">
        <f t="shared" si="14"/>
        <v>Klik Disini</v>
      </c>
      <c r="C1866" s="223" t="s">
        <v>14013</v>
      </c>
      <c r="D1866" s="223"/>
      <c r="E1866" s="223" t="s">
        <v>14014</v>
      </c>
      <c r="F1866" s="223" t="s">
        <v>14015</v>
      </c>
      <c r="G1866" s="223" t="s">
        <v>14016</v>
      </c>
      <c r="H1866" s="223" t="s">
        <v>1056</v>
      </c>
      <c r="I1866" s="258" t="s">
        <v>583</v>
      </c>
      <c r="J1866" s="186" t="s">
        <v>265</v>
      </c>
      <c r="K1866" s="223" t="s">
        <v>447</v>
      </c>
      <c r="L1866" s="223"/>
      <c r="M1866" s="259" t="s">
        <v>447</v>
      </c>
      <c r="N1866" s="223" t="s">
        <v>449</v>
      </c>
      <c r="O1866" s="223" t="s">
        <v>583</v>
      </c>
      <c r="P1866" s="260">
        <v>2019</v>
      </c>
      <c r="Q1866" s="260">
        <v>2020</v>
      </c>
      <c r="R1866" s="223" t="s">
        <v>3480</v>
      </c>
      <c r="S1866" s="223" t="s">
        <v>78</v>
      </c>
      <c r="T1866" s="223" t="s">
        <v>451</v>
      </c>
      <c r="U1866" s="261">
        <v>240</v>
      </c>
      <c r="V1866" s="86" t="s">
        <v>452</v>
      </c>
      <c r="W1866" s="223" t="s">
        <v>1117</v>
      </c>
      <c r="X1866" s="225" t="s">
        <v>14017</v>
      </c>
      <c r="Y1866" s="262">
        <v>61000</v>
      </c>
      <c r="Z1866" s="226"/>
      <c r="AA1866" s="241">
        <f t="shared" si="15"/>
        <v>0</v>
      </c>
      <c r="AB1866" s="237" t="s">
        <v>14018</v>
      </c>
    </row>
    <row r="1867" spans="1:28" ht="15" customHeight="1">
      <c r="A1867" s="109">
        <v>1858</v>
      </c>
      <c r="B1867" s="222" t="str">
        <f t="shared" si="14"/>
        <v>Klik Disini</v>
      </c>
      <c r="C1867" s="223" t="s">
        <v>14019</v>
      </c>
      <c r="D1867" s="223"/>
      <c r="E1867" s="223" t="s">
        <v>14020</v>
      </c>
      <c r="F1867" s="223" t="s">
        <v>14021</v>
      </c>
      <c r="G1867" s="223" t="s">
        <v>14022</v>
      </c>
      <c r="H1867" s="223" t="s">
        <v>3912</v>
      </c>
      <c r="I1867" s="258" t="s">
        <v>446</v>
      </c>
      <c r="J1867" s="186" t="s">
        <v>367</v>
      </c>
      <c r="K1867" s="223"/>
      <c r="L1867" s="264"/>
      <c r="M1867" s="265"/>
      <c r="N1867" s="223" t="s">
        <v>449</v>
      </c>
      <c r="O1867" s="223" t="s">
        <v>450</v>
      </c>
      <c r="P1867" s="260">
        <v>2016</v>
      </c>
      <c r="Q1867" s="260">
        <v>2018</v>
      </c>
      <c r="R1867" s="223" t="s">
        <v>3412</v>
      </c>
      <c r="S1867" s="223" t="s">
        <v>78</v>
      </c>
      <c r="T1867" s="223" t="s">
        <v>451</v>
      </c>
      <c r="U1867" s="261">
        <v>152</v>
      </c>
      <c r="V1867" s="86" t="s">
        <v>452</v>
      </c>
      <c r="W1867" s="223" t="s">
        <v>707</v>
      </c>
      <c r="X1867" s="225" t="s">
        <v>14023</v>
      </c>
      <c r="Y1867" s="262">
        <v>46000</v>
      </c>
      <c r="Z1867" s="226"/>
      <c r="AA1867" s="241">
        <f t="shared" si="15"/>
        <v>0</v>
      </c>
      <c r="AB1867" s="237" t="s">
        <v>14024</v>
      </c>
    </row>
    <row r="1868" spans="1:28" ht="15" customHeight="1">
      <c r="A1868" s="109">
        <v>1859</v>
      </c>
      <c r="B1868" s="222" t="str">
        <f t="shared" si="14"/>
        <v>Klik Disini</v>
      </c>
      <c r="C1868" s="223" t="s">
        <v>14025</v>
      </c>
      <c r="D1868" s="223"/>
      <c r="E1868" s="223" t="s">
        <v>13797</v>
      </c>
      <c r="F1868" s="223" t="s">
        <v>14026</v>
      </c>
      <c r="G1868" s="223" t="s">
        <v>14027</v>
      </c>
      <c r="H1868" s="223" t="s">
        <v>460</v>
      </c>
      <c r="I1868" s="258" t="s">
        <v>446</v>
      </c>
      <c r="J1868" s="186" t="s">
        <v>373</v>
      </c>
      <c r="K1868" s="223"/>
      <c r="L1868" s="264"/>
      <c r="M1868" s="265"/>
      <c r="N1868" s="223" t="s">
        <v>449</v>
      </c>
      <c r="O1868" s="223" t="s">
        <v>450</v>
      </c>
      <c r="P1868" s="260">
        <v>2020</v>
      </c>
      <c r="Q1868" s="260">
        <v>2019</v>
      </c>
      <c r="R1868" s="223" t="s">
        <v>3412</v>
      </c>
      <c r="S1868" s="223" t="s">
        <v>78</v>
      </c>
      <c r="T1868" s="223" t="s">
        <v>451</v>
      </c>
      <c r="U1868" s="261">
        <v>240</v>
      </c>
      <c r="V1868" s="86" t="s">
        <v>452</v>
      </c>
      <c r="W1868" s="223" t="s">
        <v>3390</v>
      </c>
      <c r="X1868" s="225" t="s">
        <v>14028</v>
      </c>
      <c r="Y1868" s="262">
        <v>61000</v>
      </c>
      <c r="Z1868" s="226"/>
      <c r="AA1868" s="241">
        <f t="shared" si="15"/>
        <v>0</v>
      </c>
      <c r="AB1868" s="237" t="s">
        <v>14029</v>
      </c>
    </row>
    <row r="1869" spans="1:28" ht="15" customHeight="1">
      <c r="A1869" s="109">
        <v>1860</v>
      </c>
      <c r="B1869" s="222" t="str">
        <f t="shared" si="14"/>
        <v>Klik Disini</v>
      </c>
      <c r="C1869" s="223" t="s">
        <v>14030</v>
      </c>
      <c r="D1869" s="223"/>
      <c r="E1869" s="223" t="s">
        <v>14031</v>
      </c>
      <c r="F1869" s="223" t="s">
        <v>14032</v>
      </c>
      <c r="G1869" s="223" t="s">
        <v>14033</v>
      </c>
      <c r="H1869" s="223" t="s">
        <v>1056</v>
      </c>
      <c r="I1869" s="258" t="s">
        <v>583</v>
      </c>
      <c r="J1869" s="186" t="s">
        <v>265</v>
      </c>
      <c r="K1869" s="223"/>
      <c r="L1869" s="264"/>
      <c r="M1869" s="265"/>
      <c r="N1869" s="223" t="s">
        <v>449</v>
      </c>
      <c r="O1869" s="223" t="s">
        <v>583</v>
      </c>
      <c r="P1869" s="260">
        <v>2019</v>
      </c>
      <c r="Q1869" s="260">
        <v>2020</v>
      </c>
      <c r="R1869" s="223" t="s">
        <v>3480</v>
      </c>
      <c r="S1869" s="223" t="s">
        <v>78</v>
      </c>
      <c r="T1869" s="223" t="s">
        <v>451</v>
      </c>
      <c r="U1869" s="261">
        <v>320</v>
      </c>
      <c r="V1869" s="86" t="s">
        <v>452</v>
      </c>
      <c r="W1869" s="223" t="s">
        <v>1820</v>
      </c>
      <c r="X1869" s="225" t="s">
        <v>14034</v>
      </c>
      <c r="Y1869" s="262">
        <v>61000</v>
      </c>
      <c r="Z1869" s="226"/>
      <c r="AA1869" s="241">
        <f t="shared" si="15"/>
        <v>0</v>
      </c>
      <c r="AB1869" s="237" t="s">
        <v>14035</v>
      </c>
    </row>
    <row r="1870" spans="1:28" ht="15" customHeight="1">
      <c r="A1870" s="109">
        <v>1861</v>
      </c>
      <c r="B1870" s="222" t="str">
        <f t="shared" si="14"/>
        <v>Klik Disini</v>
      </c>
      <c r="C1870" s="223" t="s">
        <v>14036</v>
      </c>
      <c r="D1870" s="223"/>
      <c r="E1870" s="223" t="s">
        <v>14037</v>
      </c>
      <c r="F1870" s="223" t="s">
        <v>14038</v>
      </c>
      <c r="G1870" s="223" t="s">
        <v>14039</v>
      </c>
      <c r="H1870" s="223" t="s">
        <v>1056</v>
      </c>
      <c r="I1870" s="258" t="s">
        <v>583</v>
      </c>
      <c r="J1870" s="186" t="s">
        <v>265</v>
      </c>
      <c r="K1870" s="223"/>
      <c r="L1870" s="264"/>
      <c r="M1870" s="265"/>
      <c r="N1870" s="223" t="s">
        <v>449</v>
      </c>
      <c r="O1870" s="223" t="s">
        <v>583</v>
      </c>
      <c r="P1870" s="260">
        <v>2019</v>
      </c>
      <c r="Q1870" s="260">
        <v>2020</v>
      </c>
      <c r="R1870" s="223" t="s">
        <v>3480</v>
      </c>
      <c r="S1870" s="223" t="s">
        <v>78</v>
      </c>
      <c r="T1870" s="223" t="s">
        <v>451</v>
      </c>
      <c r="U1870" s="261">
        <v>306</v>
      </c>
      <c r="V1870" s="86" t="s">
        <v>452</v>
      </c>
      <c r="W1870" s="223" t="s">
        <v>4156</v>
      </c>
      <c r="X1870" s="225" t="s">
        <v>14040</v>
      </c>
      <c r="Y1870" s="262">
        <v>56000</v>
      </c>
      <c r="Z1870" s="226"/>
      <c r="AA1870" s="241">
        <f t="shared" si="15"/>
        <v>0</v>
      </c>
      <c r="AB1870" s="237" t="s">
        <v>14041</v>
      </c>
    </row>
    <row r="1871" spans="1:28" ht="15" customHeight="1">
      <c r="A1871" s="109">
        <v>1862</v>
      </c>
      <c r="B1871" s="222" t="str">
        <f t="shared" si="14"/>
        <v>Klik Disini</v>
      </c>
      <c r="C1871" s="223" t="s">
        <v>14042</v>
      </c>
      <c r="D1871" s="223"/>
      <c r="E1871" s="223" t="s">
        <v>6406</v>
      </c>
      <c r="F1871" s="223" t="s">
        <v>14043</v>
      </c>
      <c r="G1871" s="223" t="s">
        <v>14044</v>
      </c>
      <c r="H1871" s="223" t="s">
        <v>4580</v>
      </c>
      <c r="I1871" s="258" t="s">
        <v>592</v>
      </c>
      <c r="J1871" s="186" t="s">
        <v>322</v>
      </c>
      <c r="K1871" s="223"/>
      <c r="L1871" s="264"/>
      <c r="M1871" s="265"/>
      <c r="N1871" s="223" t="s">
        <v>449</v>
      </c>
      <c r="O1871" s="223" t="s">
        <v>450</v>
      </c>
      <c r="P1871" s="260">
        <v>2015</v>
      </c>
      <c r="Q1871" s="260">
        <v>2020</v>
      </c>
      <c r="R1871" s="223" t="s">
        <v>3643</v>
      </c>
      <c r="S1871" s="223" t="s">
        <v>78</v>
      </c>
      <c r="T1871" s="223" t="s">
        <v>451</v>
      </c>
      <c r="U1871" s="261">
        <v>160</v>
      </c>
      <c r="V1871" s="86" t="s">
        <v>452</v>
      </c>
      <c r="W1871" s="223" t="s">
        <v>796</v>
      </c>
      <c r="X1871" s="225" t="s">
        <v>14045</v>
      </c>
      <c r="Y1871" s="262">
        <v>79500</v>
      </c>
      <c r="Z1871" s="226"/>
      <c r="AA1871" s="241">
        <f t="shared" si="15"/>
        <v>0</v>
      </c>
      <c r="AB1871" s="237" t="s">
        <v>14046</v>
      </c>
    </row>
    <row r="1872" spans="1:28" ht="15" customHeight="1">
      <c r="A1872" s="109">
        <v>1863</v>
      </c>
      <c r="B1872" s="222" t="str">
        <f t="shared" si="14"/>
        <v>Klik Disini</v>
      </c>
      <c r="C1872" s="223" t="s">
        <v>14047</v>
      </c>
      <c r="D1872" s="223"/>
      <c r="E1872" s="223" t="s">
        <v>5149</v>
      </c>
      <c r="F1872" s="223" t="s">
        <v>14048</v>
      </c>
      <c r="G1872" s="223" t="s">
        <v>14049</v>
      </c>
      <c r="H1872" s="223" t="s">
        <v>4580</v>
      </c>
      <c r="I1872" s="258" t="s">
        <v>592</v>
      </c>
      <c r="J1872" s="186" t="s">
        <v>322</v>
      </c>
      <c r="K1872" s="223"/>
      <c r="L1872" s="264"/>
      <c r="M1872" s="265"/>
      <c r="N1872" s="223" t="s">
        <v>449</v>
      </c>
      <c r="O1872" s="223" t="s">
        <v>450</v>
      </c>
      <c r="P1872" s="260">
        <v>2016</v>
      </c>
      <c r="Q1872" s="260">
        <v>2020</v>
      </c>
      <c r="R1872" s="223" t="s">
        <v>3643</v>
      </c>
      <c r="S1872" s="223" t="s">
        <v>78</v>
      </c>
      <c r="T1872" s="223" t="s">
        <v>451</v>
      </c>
      <c r="U1872" s="261">
        <v>448</v>
      </c>
      <c r="V1872" s="86" t="s">
        <v>452</v>
      </c>
      <c r="W1872" s="223" t="s">
        <v>983</v>
      </c>
      <c r="X1872" s="225" t="s">
        <v>14050</v>
      </c>
      <c r="Y1872" s="262">
        <v>259000</v>
      </c>
      <c r="Z1872" s="226"/>
      <c r="AA1872" s="241">
        <f t="shared" si="15"/>
        <v>0</v>
      </c>
      <c r="AB1872" s="237" t="s">
        <v>14051</v>
      </c>
    </row>
    <row r="1873" spans="1:28" ht="15" customHeight="1">
      <c r="A1873" s="109">
        <v>1864</v>
      </c>
      <c r="B1873" s="222" t="str">
        <f t="shared" si="14"/>
        <v>Klik Disini</v>
      </c>
      <c r="C1873" s="223" t="s">
        <v>14052</v>
      </c>
      <c r="D1873" s="223"/>
      <c r="E1873" s="223" t="s">
        <v>14053</v>
      </c>
      <c r="F1873" s="223" t="s">
        <v>14054</v>
      </c>
      <c r="G1873" s="223" t="s">
        <v>14055</v>
      </c>
      <c r="H1873" s="223" t="s">
        <v>327</v>
      </c>
      <c r="I1873" s="258" t="s">
        <v>592</v>
      </c>
      <c r="J1873" s="186" t="s">
        <v>326</v>
      </c>
      <c r="K1873" s="223" t="s">
        <v>1953</v>
      </c>
      <c r="L1873" s="223"/>
      <c r="M1873" s="259" t="s">
        <v>447</v>
      </c>
      <c r="N1873" s="223" t="s">
        <v>449</v>
      </c>
      <c r="O1873" s="223" t="s">
        <v>450</v>
      </c>
      <c r="P1873" s="260">
        <v>2016</v>
      </c>
      <c r="Q1873" s="260">
        <v>2020</v>
      </c>
      <c r="R1873" s="223" t="s">
        <v>3412</v>
      </c>
      <c r="S1873" s="223" t="s">
        <v>78</v>
      </c>
      <c r="T1873" s="223" t="s">
        <v>451</v>
      </c>
      <c r="U1873" s="261">
        <v>176</v>
      </c>
      <c r="V1873" s="86" t="s">
        <v>452</v>
      </c>
      <c r="W1873" s="223" t="s">
        <v>1252</v>
      </c>
      <c r="X1873" s="225" t="s">
        <v>14056</v>
      </c>
      <c r="Y1873" s="262">
        <v>91000</v>
      </c>
      <c r="Z1873" s="226"/>
      <c r="AA1873" s="241">
        <f t="shared" si="15"/>
        <v>0</v>
      </c>
      <c r="AB1873" s="237" t="s">
        <v>14057</v>
      </c>
    </row>
    <row r="1874" spans="1:28" ht="15" customHeight="1">
      <c r="A1874" s="109">
        <v>1865</v>
      </c>
      <c r="B1874" s="222" t="str">
        <f t="shared" si="14"/>
        <v>Klik Disini</v>
      </c>
      <c r="C1874" s="223" t="s">
        <v>14058</v>
      </c>
      <c r="D1874" s="223"/>
      <c r="E1874" s="223" t="s">
        <v>4420</v>
      </c>
      <c r="F1874" s="223" t="s">
        <v>14059</v>
      </c>
      <c r="G1874" s="223" t="s">
        <v>14060</v>
      </c>
      <c r="H1874" s="223" t="s">
        <v>384</v>
      </c>
      <c r="I1874" s="258" t="s">
        <v>446</v>
      </c>
      <c r="J1874" s="186" t="s">
        <v>383</v>
      </c>
      <c r="K1874" s="223"/>
      <c r="L1874" s="264"/>
      <c r="M1874" s="265"/>
      <c r="N1874" s="223" t="s">
        <v>449</v>
      </c>
      <c r="O1874" s="223" t="s">
        <v>450</v>
      </c>
      <c r="P1874" s="260">
        <v>2016</v>
      </c>
      <c r="Q1874" s="260">
        <v>2020</v>
      </c>
      <c r="R1874" s="223" t="s">
        <v>3675</v>
      </c>
      <c r="S1874" s="223" t="s">
        <v>78</v>
      </c>
      <c r="T1874" s="223" t="s">
        <v>451</v>
      </c>
      <c r="U1874" s="261">
        <v>118</v>
      </c>
      <c r="V1874" s="86" t="s">
        <v>452</v>
      </c>
      <c r="W1874" s="223" t="s">
        <v>1117</v>
      </c>
      <c r="X1874" s="225" t="s">
        <v>14061</v>
      </c>
      <c r="Y1874" s="262">
        <v>63500</v>
      </c>
      <c r="Z1874" s="226"/>
      <c r="AA1874" s="241">
        <f t="shared" si="15"/>
        <v>0</v>
      </c>
      <c r="AB1874" s="237" t="s">
        <v>14062</v>
      </c>
    </row>
    <row r="1875" spans="1:28" ht="15" customHeight="1">
      <c r="A1875" s="109">
        <v>1866</v>
      </c>
      <c r="B1875" s="222" t="str">
        <f t="shared" si="14"/>
        <v>Klik Disini</v>
      </c>
      <c r="C1875" s="223" t="s">
        <v>14063</v>
      </c>
      <c r="D1875" s="223"/>
      <c r="E1875" s="223" t="s">
        <v>4420</v>
      </c>
      <c r="F1875" s="223" t="s">
        <v>14064</v>
      </c>
      <c r="G1875" s="223" t="s">
        <v>14065</v>
      </c>
      <c r="H1875" s="223" t="s">
        <v>384</v>
      </c>
      <c r="I1875" s="258" t="s">
        <v>446</v>
      </c>
      <c r="J1875" s="186" t="s">
        <v>383</v>
      </c>
      <c r="K1875" s="223"/>
      <c r="L1875" s="264"/>
      <c r="M1875" s="265"/>
      <c r="N1875" s="223" t="s">
        <v>449</v>
      </c>
      <c r="O1875" s="223" t="s">
        <v>450</v>
      </c>
      <c r="P1875" s="260">
        <v>2016</v>
      </c>
      <c r="Q1875" s="260">
        <v>2020</v>
      </c>
      <c r="R1875" s="223" t="s">
        <v>3675</v>
      </c>
      <c r="S1875" s="223" t="s">
        <v>78</v>
      </c>
      <c r="T1875" s="223" t="s">
        <v>451</v>
      </c>
      <c r="U1875" s="261">
        <v>160</v>
      </c>
      <c r="V1875" s="86" t="s">
        <v>452</v>
      </c>
      <c r="W1875" s="223" t="s">
        <v>547</v>
      </c>
      <c r="X1875" s="225" t="s">
        <v>14066</v>
      </c>
      <c r="Y1875" s="262">
        <v>79500</v>
      </c>
      <c r="Z1875" s="226"/>
      <c r="AA1875" s="241">
        <f t="shared" si="15"/>
        <v>0</v>
      </c>
      <c r="AB1875" s="237" t="s">
        <v>14067</v>
      </c>
    </row>
    <row r="1876" spans="1:28" ht="15" customHeight="1">
      <c r="A1876" s="109">
        <v>1867</v>
      </c>
      <c r="B1876" s="222" t="str">
        <f t="shared" si="14"/>
        <v>Klik Disini</v>
      </c>
      <c r="C1876" s="223" t="s">
        <v>14068</v>
      </c>
      <c r="D1876" s="223"/>
      <c r="E1876" s="223" t="s">
        <v>4077</v>
      </c>
      <c r="F1876" s="223" t="s">
        <v>14069</v>
      </c>
      <c r="G1876" s="223" t="s">
        <v>14070</v>
      </c>
      <c r="H1876" s="223" t="s">
        <v>384</v>
      </c>
      <c r="I1876" s="258" t="s">
        <v>446</v>
      </c>
      <c r="J1876" s="186" t="s">
        <v>383</v>
      </c>
      <c r="K1876" s="223" t="s">
        <v>447</v>
      </c>
      <c r="L1876" s="223"/>
      <c r="M1876" s="259" t="s">
        <v>447</v>
      </c>
      <c r="N1876" s="223" t="s">
        <v>449</v>
      </c>
      <c r="O1876" s="223" t="s">
        <v>450</v>
      </c>
      <c r="P1876" s="260">
        <v>2016</v>
      </c>
      <c r="Q1876" s="260">
        <v>2020</v>
      </c>
      <c r="R1876" s="223" t="s">
        <v>3675</v>
      </c>
      <c r="S1876" s="223" t="s">
        <v>78</v>
      </c>
      <c r="T1876" s="223" t="s">
        <v>451</v>
      </c>
      <c r="U1876" s="261">
        <v>112</v>
      </c>
      <c r="V1876" s="86" t="s">
        <v>452</v>
      </c>
      <c r="W1876" s="223" t="s">
        <v>655</v>
      </c>
      <c r="X1876" s="225" t="s">
        <v>14071</v>
      </c>
      <c r="Y1876" s="262">
        <v>56500</v>
      </c>
      <c r="Z1876" s="226"/>
      <c r="AA1876" s="241">
        <f t="shared" si="15"/>
        <v>0</v>
      </c>
      <c r="AB1876" s="237" t="s">
        <v>14072</v>
      </c>
    </row>
    <row r="1877" spans="1:28" ht="15" customHeight="1">
      <c r="A1877" s="109">
        <v>1868</v>
      </c>
      <c r="B1877" s="222" t="str">
        <f t="shared" si="14"/>
        <v>Klik Disini</v>
      </c>
      <c r="C1877" s="223" t="s">
        <v>14073</v>
      </c>
      <c r="D1877" s="223"/>
      <c r="E1877" s="223" t="s">
        <v>13950</v>
      </c>
      <c r="F1877" s="223" t="s">
        <v>14074</v>
      </c>
      <c r="G1877" s="223" t="s">
        <v>14075</v>
      </c>
      <c r="H1877" s="223" t="s">
        <v>583</v>
      </c>
      <c r="I1877" s="258" t="s">
        <v>583</v>
      </c>
      <c r="J1877" s="186" t="s">
        <v>267</v>
      </c>
      <c r="K1877" s="223" t="s">
        <v>1953</v>
      </c>
      <c r="L1877" s="223"/>
      <c r="M1877" s="259" t="s">
        <v>447</v>
      </c>
      <c r="N1877" s="223" t="s">
        <v>449</v>
      </c>
      <c r="O1877" s="223" t="s">
        <v>583</v>
      </c>
      <c r="P1877" s="260">
        <v>2015</v>
      </c>
      <c r="Q1877" s="260">
        <v>2020</v>
      </c>
      <c r="R1877" s="223" t="s">
        <v>3480</v>
      </c>
      <c r="S1877" s="223" t="s">
        <v>78</v>
      </c>
      <c r="T1877" s="223" t="s">
        <v>451</v>
      </c>
      <c r="U1877" s="261">
        <v>420</v>
      </c>
      <c r="V1877" s="86" t="s">
        <v>452</v>
      </c>
      <c r="W1877" s="223" t="s">
        <v>1057</v>
      </c>
      <c r="X1877" s="225" t="s">
        <v>14076</v>
      </c>
      <c r="Y1877" s="262">
        <v>85500</v>
      </c>
      <c r="Z1877" s="226"/>
      <c r="AA1877" s="241">
        <f t="shared" si="15"/>
        <v>0</v>
      </c>
      <c r="AB1877" s="237" t="s">
        <v>14077</v>
      </c>
    </row>
    <row r="1878" spans="1:28" ht="15" customHeight="1">
      <c r="A1878" s="109">
        <v>1869</v>
      </c>
      <c r="B1878" s="222" t="str">
        <f t="shared" si="14"/>
        <v>Klik Disini</v>
      </c>
      <c r="C1878" s="223" t="s">
        <v>14078</v>
      </c>
      <c r="D1878" s="223"/>
      <c r="E1878" s="223" t="s">
        <v>14079</v>
      </c>
      <c r="F1878" s="223" t="s">
        <v>14080</v>
      </c>
      <c r="G1878" s="223" t="s">
        <v>14081</v>
      </c>
      <c r="H1878" s="223" t="s">
        <v>356</v>
      </c>
      <c r="I1878" s="258" t="s">
        <v>1844</v>
      </c>
      <c r="J1878" s="186" t="s">
        <v>401</v>
      </c>
      <c r="K1878" s="223"/>
      <c r="L1878" s="264"/>
      <c r="M1878" s="265"/>
      <c r="N1878" s="223" t="s">
        <v>449</v>
      </c>
      <c r="O1878" s="223" t="s">
        <v>450</v>
      </c>
      <c r="P1878" s="260">
        <v>2020</v>
      </c>
      <c r="Q1878" s="260">
        <v>2020</v>
      </c>
      <c r="R1878" s="223" t="s">
        <v>3412</v>
      </c>
      <c r="S1878" s="223" t="s">
        <v>78</v>
      </c>
      <c r="T1878" s="223" t="s">
        <v>451</v>
      </c>
      <c r="U1878" s="261">
        <v>347</v>
      </c>
      <c r="V1878" s="86" t="s">
        <v>452</v>
      </c>
      <c r="W1878" s="223" t="s">
        <v>6643</v>
      </c>
      <c r="X1878" s="225" t="s">
        <v>14082</v>
      </c>
      <c r="Y1878" s="262">
        <v>109500</v>
      </c>
      <c r="Z1878" s="226"/>
      <c r="AA1878" s="241">
        <f t="shared" si="15"/>
        <v>0</v>
      </c>
      <c r="AB1878" s="237" t="s">
        <v>14083</v>
      </c>
    </row>
    <row r="1879" spans="1:28" ht="15" customHeight="1">
      <c r="A1879" s="109">
        <v>1870</v>
      </c>
      <c r="B1879" s="222" t="str">
        <f t="shared" si="14"/>
        <v>Klik Disini</v>
      </c>
      <c r="C1879" s="223" t="s">
        <v>14084</v>
      </c>
      <c r="D1879" s="223"/>
      <c r="E1879" s="223" t="s">
        <v>14085</v>
      </c>
      <c r="F1879" s="223" t="s">
        <v>14086</v>
      </c>
      <c r="G1879" s="223" t="s">
        <v>14087</v>
      </c>
      <c r="H1879" s="223" t="s">
        <v>5109</v>
      </c>
      <c r="I1879" s="258" t="s">
        <v>446</v>
      </c>
      <c r="J1879" s="186" t="s">
        <v>341</v>
      </c>
      <c r="K1879" s="223"/>
      <c r="L1879" s="264"/>
      <c r="M1879" s="265"/>
      <c r="N1879" s="223" t="s">
        <v>449</v>
      </c>
      <c r="O1879" s="223" t="s">
        <v>450</v>
      </c>
      <c r="P1879" s="260">
        <v>2019</v>
      </c>
      <c r="Q1879" s="260">
        <v>2019</v>
      </c>
      <c r="R1879" s="223" t="s">
        <v>3412</v>
      </c>
      <c r="S1879" s="223" t="s">
        <v>78</v>
      </c>
      <c r="T1879" s="223" t="s">
        <v>451</v>
      </c>
      <c r="U1879" s="261">
        <v>142</v>
      </c>
      <c r="V1879" s="86" t="s">
        <v>452</v>
      </c>
      <c r="W1879" s="223" t="s">
        <v>453</v>
      </c>
      <c r="X1879" s="225" t="s">
        <v>14088</v>
      </c>
      <c r="Y1879" s="262">
        <v>61000</v>
      </c>
      <c r="Z1879" s="226"/>
      <c r="AA1879" s="241">
        <f t="shared" si="15"/>
        <v>0</v>
      </c>
      <c r="AB1879" s="237" t="s">
        <v>14089</v>
      </c>
    </row>
    <row r="1880" spans="1:28" ht="15" customHeight="1">
      <c r="A1880" s="109">
        <v>1871</v>
      </c>
      <c r="B1880" s="222" t="str">
        <f t="shared" si="14"/>
        <v>Klik Disini</v>
      </c>
      <c r="C1880" s="223" t="s">
        <v>14090</v>
      </c>
      <c r="D1880" s="223"/>
      <c r="E1880" s="223" t="s">
        <v>14091</v>
      </c>
      <c r="F1880" s="223" t="s">
        <v>14092</v>
      </c>
      <c r="G1880" s="223" t="s">
        <v>14093</v>
      </c>
      <c r="H1880" s="223" t="s">
        <v>384</v>
      </c>
      <c r="I1880" s="258" t="s">
        <v>446</v>
      </c>
      <c r="J1880" s="186" t="s">
        <v>383</v>
      </c>
      <c r="K1880" s="223"/>
      <c r="L1880" s="264"/>
      <c r="M1880" s="265"/>
      <c r="N1880" s="223" t="s">
        <v>449</v>
      </c>
      <c r="O1880" s="223" t="s">
        <v>450</v>
      </c>
      <c r="P1880" s="260">
        <v>2019</v>
      </c>
      <c r="Q1880" s="260">
        <v>2020</v>
      </c>
      <c r="R1880" s="223" t="s">
        <v>3675</v>
      </c>
      <c r="S1880" s="223" t="s">
        <v>78</v>
      </c>
      <c r="T1880" s="223" t="s">
        <v>451</v>
      </c>
      <c r="U1880" s="261">
        <v>240</v>
      </c>
      <c r="V1880" s="86" t="s">
        <v>452</v>
      </c>
      <c r="W1880" s="223" t="s">
        <v>3867</v>
      </c>
      <c r="X1880" s="225" t="s">
        <v>14094</v>
      </c>
      <c r="Y1880" s="262">
        <v>158000</v>
      </c>
      <c r="Z1880" s="226"/>
      <c r="AA1880" s="241">
        <f t="shared" si="15"/>
        <v>0</v>
      </c>
      <c r="AB1880" s="237" t="s">
        <v>14095</v>
      </c>
    </row>
    <row r="1881" spans="1:28" ht="15" customHeight="1">
      <c r="A1881" s="109">
        <v>1872</v>
      </c>
      <c r="B1881" s="222" t="str">
        <f t="shared" si="14"/>
        <v>Klik Disini</v>
      </c>
      <c r="C1881" s="223" t="s">
        <v>14096</v>
      </c>
      <c r="D1881" s="223"/>
      <c r="E1881" s="223" t="s">
        <v>14091</v>
      </c>
      <c r="F1881" s="223" t="s">
        <v>14097</v>
      </c>
      <c r="G1881" s="223" t="s">
        <v>14098</v>
      </c>
      <c r="H1881" s="223" t="s">
        <v>1843</v>
      </c>
      <c r="I1881" s="258" t="s">
        <v>446</v>
      </c>
      <c r="J1881" s="186" t="s">
        <v>339</v>
      </c>
      <c r="K1881" s="223" t="s">
        <v>447</v>
      </c>
      <c r="L1881" s="223"/>
      <c r="M1881" s="259" t="s">
        <v>447</v>
      </c>
      <c r="N1881" s="223" t="s">
        <v>449</v>
      </c>
      <c r="O1881" s="223" t="s">
        <v>450</v>
      </c>
      <c r="P1881" s="260">
        <v>2019</v>
      </c>
      <c r="Q1881" s="260">
        <v>2020</v>
      </c>
      <c r="R1881" s="223" t="s">
        <v>3675</v>
      </c>
      <c r="S1881" s="223" t="s">
        <v>78</v>
      </c>
      <c r="T1881" s="223" t="s">
        <v>451</v>
      </c>
      <c r="U1881" s="261">
        <v>192</v>
      </c>
      <c r="V1881" s="86" t="s">
        <v>452</v>
      </c>
      <c r="W1881" s="223" t="s">
        <v>2911</v>
      </c>
      <c r="X1881" s="225" t="s">
        <v>14099</v>
      </c>
      <c r="Y1881" s="262">
        <v>114000</v>
      </c>
      <c r="Z1881" s="226"/>
      <c r="AA1881" s="241">
        <f t="shared" si="15"/>
        <v>0</v>
      </c>
      <c r="AB1881" s="237" t="s">
        <v>14100</v>
      </c>
    </row>
    <row r="1882" spans="1:28" ht="15" customHeight="1">
      <c r="A1882" s="109">
        <v>1873</v>
      </c>
      <c r="B1882" s="222" t="str">
        <f t="shared" si="14"/>
        <v>Klik Disini</v>
      </c>
      <c r="C1882" s="223" t="s">
        <v>14101</v>
      </c>
      <c r="D1882" s="223"/>
      <c r="E1882" s="223" t="s">
        <v>14102</v>
      </c>
      <c r="F1882" s="223" t="s">
        <v>14103</v>
      </c>
      <c r="G1882" s="223" t="s">
        <v>14104</v>
      </c>
      <c r="H1882" s="223" t="s">
        <v>327</v>
      </c>
      <c r="I1882" s="258" t="s">
        <v>592</v>
      </c>
      <c r="J1882" s="186" t="s">
        <v>326</v>
      </c>
      <c r="K1882" s="223" t="s">
        <v>1953</v>
      </c>
      <c r="L1882" s="223"/>
      <c r="M1882" s="259" t="s">
        <v>447</v>
      </c>
      <c r="N1882" s="223" t="s">
        <v>449</v>
      </c>
      <c r="O1882" s="223" t="s">
        <v>450</v>
      </c>
      <c r="P1882" s="260">
        <v>2017</v>
      </c>
      <c r="Q1882" s="260">
        <v>2020</v>
      </c>
      <c r="R1882" s="223" t="s">
        <v>3412</v>
      </c>
      <c r="S1882" s="223" t="s">
        <v>78</v>
      </c>
      <c r="T1882" s="223" t="s">
        <v>451</v>
      </c>
      <c r="U1882" s="261">
        <v>210</v>
      </c>
      <c r="V1882" s="86" t="s">
        <v>452</v>
      </c>
      <c r="W1882" s="223" t="s">
        <v>5162</v>
      </c>
      <c r="X1882" s="225" t="s">
        <v>14105</v>
      </c>
      <c r="Y1882" s="262">
        <v>102500</v>
      </c>
      <c r="Z1882" s="226"/>
      <c r="AA1882" s="241">
        <f t="shared" si="15"/>
        <v>0</v>
      </c>
      <c r="AB1882" s="237" t="s">
        <v>14106</v>
      </c>
    </row>
    <row r="1883" spans="1:28" ht="15" customHeight="1">
      <c r="A1883" s="109">
        <v>1874</v>
      </c>
      <c r="B1883" s="222" t="str">
        <f t="shared" si="14"/>
        <v>Klik Disini</v>
      </c>
      <c r="C1883" s="223" t="s">
        <v>14107</v>
      </c>
      <c r="D1883" s="223"/>
      <c r="E1883" s="223" t="s">
        <v>14108</v>
      </c>
      <c r="F1883" s="223" t="s">
        <v>14109</v>
      </c>
      <c r="G1883" s="223" t="s">
        <v>14110</v>
      </c>
      <c r="H1883" s="223" t="s">
        <v>2070</v>
      </c>
      <c r="I1883" s="258" t="s">
        <v>583</v>
      </c>
      <c r="J1883" s="186" t="s">
        <v>263</v>
      </c>
      <c r="K1883" s="223" t="s">
        <v>1953</v>
      </c>
      <c r="L1883" s="223"/>
      <c r="M1883" s="259" t="s">
        <v>447</v>
      </c>
      <c r="N1883" s="223" t="s">
        <v>449</v>
      </c>
      <c r="O1883" s="223" t="s">
        <v>583</v>
      </c>
      <c r="P1883" s="260">
        <v>2020</v>
      </c>
      <c r="Q1883" s="260">
        <v>2021</v>
      </c>
      <c r="R1883" s="223" t="s">
        <v>3740</v>
      </c>
      <c r="S1883" s="223" t="s">
        <v>78</v>
      </c>
      <c r="T1883" s="223" t="s">
        <v>451</v>
      </c>
      <c r="U1883" s="261">
        <v>92</v>
      </c>
      <c r="V1883" s="86" t="s">
        <v>452</v>
      </c>
      <c r="W1883" s="223" t="s">
        <v>6709</v>
      </c>
      <c r="X1883" s="225" t="s">
        <v>14111</v>
      </c>
      <c r="Y1883" s="262">
        <v>79000</v>
      </c>
      <c r="Z1883" s="226"/>
      <c r="AA1883" s="241">
        <f t="shared" si="15"/>
        <v>0</v>
      </c>
      <c r="AB1883" s="237" t="s">
        <v>14112</v>
      </c>
    </row>
    <row r="1884" spans="1:28" ht="15" customHeight="1">
      <c r="A1884" s="109">
        <v>1875</v>
      </c>
      <c r="B1884" s="222" t="str">
        <f t="shared" si="14"/>
        <v>Klik Disini</v>
      </c>
      <c r="C1884" s="223" t="s">
        <v>14113</v>
      </c>
      <c r="D1884" s="223"/>
      <c r="E1884" s="223" t="s">
        <v>5405</v>
      </c>
      <c r="F1884" s="223" t="s">
        <v>14114</v>
      </c>
      <c r="G1884" s="223" t="s">
        <v>14115</v>
      </c>
      <c r="H1884" s="223" t="s">
        <v>3912</v>
      </c>
      <c r="I1884" s="258" t="s">
        <v>446</v>
      </c>
      <c r="J1884" s="186" t="s">
        <v>367</v>
      </c>
      <c r="K1884" s="223" t="s">
        <v>1953</v>
      </c>
      <c r="L1884" s="223"/>
      <c r="M1884" s="259" t="s">
        <v>447</v>
      </c>
      <c r="N1884" s="223" t="s">
        <v>449</v>
      </c>
      <c r="O1884" s="223" t="s">
        <v>450</v>
      </c>
      <c r="P1884" s="260">
        <v>2020</v>
      </c>
      <c r="Q1884" s="260">
        <v>2021</v>
      </c>
      <c r="R1884" s="223" t="s">
        <v>14116</v>
      </c>
      <c r="S1884" s="223" t="s">
        <v>78</v>
      </c>
      <c r="T1884" s="223" t="s">
        <v>451</v>
      </c>
      <c r="U1884" s="261">
        <v>402</v>
      </c>
      <c r="V1884" s="86" t="s">
        <v>452</v>
      </c>
      <c r="W1884" s="223" t="s">
        <v>2657</v>
      </c>
      <c r="X1884" s="225" t="s">
        <v>14117</v>
      </c>
      <c r="Y1884" s="262">
        <v>80000</v>
      </c>
      <c r="Z1884" s="226"/>
      <c r="AA1884" s="241">
        <f t="shared" si="15"/>
        <v>0</v>
      </c>
      <c r="AB1884" s="237" t="s">
        <v>14118</v>
      </c>
    </row>
    <row r="1885" spans="1:28" ht="15" customHeight="1">
      <c r="A1885" s="109">
        <v>1876</v>
      </c>
      <c r="B1885" s="222" t="str">
        <f t="shared" si="14"/>
        <v>Klik Disini</v>
      </c>
      <c r="C1885" s="223" t="s">
        <v>14119</v>
      </c>
      <c r="D1885" s="223"/>
      <c r="E1885" s="223" t="s">
        <v>14120</v>
      </c>
      <c r="F1885" s="223" t="s">
        <v>14121</v>
      </c>
      <c r="G1885" s="223" t="s">
        <v>14122</v>
      </c>
      <c r="H1885" s="223" t="s">
        <v>266</v>
      </c>
      <c r="I1885" s="258" t="s">
        <v>583</v>
      </c>
      <c r="J1885" s="186" t="s">
        <v>265</v>
      </c>
      <c r="K1885" s="223" t="s">
        <v>1953</v>
      </c>
      <c r="L1885" s="223"/>
      <c r="M1885" s="259" t="s">
        <v>447</v>
      </c>
      <c r="N1885" s="223" t="s">
        <v>449</v>
      </c>
      <c r="O1885" s="223" t="s">
        <v>583</v>
      </c>
      <c r="P1885" s="260">
        <v>2019</v>
      </c>
      <c r="Q1885" s="260">
        <v>2019</v>
      </c>
      <c r="R1885" s="223" t="s">
        <v>3480</v>
      </c>
      <c r="S1885" s="223" t="s">
        <v>78</v>
      </c>
      <c r="T1885" s="223" t="s">
        <v>451</v>
      </c>
      <c r="U1885" s="261">
        <v>352</v>
      </c>
      <c r="V1885" s="86" t="s">
        <v>452</v>
      </c>
      <c r="W1885" s="223" t="s">
        <v>1808</v>
      </c>
      <c r="X1885" s="225" t="s">
        <v>14123</v>
      </c>
      <c r="Y1885" s="262">
        <v>80000</v>
      </c>
      <c r="Z1885" s="226"/>
      <c r="AA1885" s="241">
        <f t="shared" si="15"/>
        <v>0</v>
      </c>
      <c r="AB1885" s="237" t="s">
        <v>14124</v>
      </c>
    </row>
    <row r="1886" spans="1:28" ht="15" customHeight="1">
      <c r="A1886" s="109">
        <v>1877</v>
      </c>
      <c r="B1886" s="222" t="str">
        <f t="shared" si="14"/>
        <v>Klik Disini</v>
      </c>
      <c r="C1886" s="223" t="s">
        <v>14125</v>
      </c>
      <c r="D1886" s="223"/>
      <c r="E1886" s="223" t="s">
        <v>14126</v>
      </c>
      <c r="F1886" s="223" t="s">
        <v>14127</v>
      </c>
      <c r="G1886" s="223" t="s">
        <v>14128</v>
      </c>
      <c r="H1886" s="223" t="s">
        <v>266</v>
      </c>
      <c r="I1886" s="258" t="s">
        <v>583</v>
      </c>
      <c r="J1886" s="186" t="s">
        <v>265</v>
      </c>
      <c r="K1886" s="223" t="s">
        <v>1953</v>
      </c>
      <c r="L1886" s="223"/>
      <c r="M1886" s="259" t="s">
        <v>447</v>
      </c>
      <c r="N1886" s="223" t="s">
        <v>449</v>
      </c>
      <c r="O1886" s="223" t="s">
        <v>583</v>
      </c>
      <c r="P1886" s="260">
        <v>2019</v>
      </c>
      <c r="Q1886" s="260">
        <v>2019</v>
      </c>
      <c r="R1886" s="223" t="s">
        <v>3480</v>
      </c>
      <c r="S1886" s="223" t="s">
        <v>78</v>
      </c>
      <c r="T1886" s="223" t="s">
        <v>451</v>
      </c>
      <c r="U1886" s="261">
        <v>362</v>
      </c>
      <c r="V1886" s="86" t="s">
        <v>452</v>
      </c>
      <c r="W1886" s="223" t="s">
        <v>497</v>
      </c>
      <c r="X1886" s="225" t="s">
        <v>14129</v>
      </c>
      <c r="Y1886" s="262">
        <v>80000</v>
      </c>
      <c r="Z1886" s="226"/>
      <c r="AA1886" s="241">
        <f t="shared" si="15"/>
        <v>0</v>
      </c>
      <c r="AB1886" s="237" t="s">
        <v>14130</v>
      </c>
    </row>
    <row r="1887" spans="1:28" ht="15" customHeight="1">
      <c r="A1887" s="109">
        <v>1878</v>
      </c>
      <c r="B1887" s="222" t="str">
        <f t="shared" si="14"/>
        <v>Klik Disini</v>
      </c>
      <c r="C1887" s="223" t="s">
        <v>14131</v>
      </c>
      <c r="D1887" s="223"/>
      <c r="E1887" s="223" t="s">
        <v>14132</v>
      </c>
      <c r="F1887" s="223" t="s">
        <v>14133</v>
      </c>
      <c r="G1887" s="223" t="s">
        <v>14134</v>
      </c>
      <c r="H1887" s="223" t="s">
        <v>3912</v>
      </c>
      <c r="I1887" s="258" t="s">
        <v>446</v>
      </c>
      <c r="J1887" s="186" t="s">
        <v>367</v>
      </c>
      <c r="K1887" s="223" t="s">
        <v>1953</v>
      </c>
      <c r="L1887" s="223"/>
      <c r="M1887" s="259" t="s">
        <v>447</v>
      </c>
      <c r="N1887" s="223" t="s">
        <v>449</v>
      </c>
      <c r="O1887" s="223" t="s">
        <v>450</v>
      </c>
      <c r="P1887" s="260">
        <v>2020</v>
      </c>
      <c r="Q1887" s="260">
        <v>2021</v>
      </c>
      <c r="R1887" s="223" t="s">
        <v>14116</v>
      </c>
      <c r="S1887" s="223" t="s">
        <v>78</v>
      </c>
      <c r="T1887" s="223" t="s">
        <v>451</v>
      </c>
      <c r="U1887" s="261">
        <v>274</v>
      </c>
      <c r="V1887" s="86" t="s">
        <v>452</v>
      </c>
      <c r="W1887" s="223" t="s">
        <v>707</v>
      </c>
      <c r="X1887" s="225" t="s">
        <v>14135</v>
      </c>
      <c r="Y1887" s="262">
        <v>72000</v>
      </c>
      <c r="Z1887" s="226"/>
      <c r="AA1887" s="241">
        <f t="shared" si="15"/>
        <v>0</v>
      </c>
      <c r="AB1887" s="237" t="s">
        <v>14136</v>
      </c>
    </row>
    <row r="1888" spans="1:28" ht="15" customHeight="1">
      <c r="A1888" s="109">
        <v>1879</v>
      </c>
      <c r="B1888" s="222" t="str">
        <f t="shared" si="14"/>
        <v>Klik Disini</v>
      </c>
      <c r="C1888" s="223" t="s">
        <v>14137</v>
      </c>
      <c r="D1888" s="223"/>
      <c r="E1888" s="223" t="s">
        <v>9859</v>
      </c>
      <c r="F1888" s="223" t="s">
        <v>14138</v>
      </c>
      <c r="G1888" s="223" t="s">
        <v>14139</v>
      </c>
      <c r="H1888" s="223" t="s">
        <v>3912</v>
      </c>
      <c r="I1888" s="258" t="s">
        <v>446</v>
      </c>
      <c r="J1888" s="186" t="s">
        <v>367</v>
      </c>
      <c r="K1888" s="223" t="s">
        <v>1953</v>
      </c>
      <c r="L1888" s="223"/>
      <c r="M1888" s="259" t="s">
        <v>447</v>
      </c>
      <c r="N1888" s="223" t="s">
        <v>449</v>
      </c>
      <c r="O1888" s="223" t="s">
        <v>450</v>
      </c>
      <c r="P1888" s="260">
        <v>2020</v>
      </c>
      <c r="Q1888" s="260">
        <v>2021</v>
      </c>
      <c r="R1888" s="223" t="s">
        <v>3412</v>
      </c>
      <c r="S1888" s="223" t="s">
        <v>78</v>
      </c>
      <c r="T1888" s="223" t="s">
        <v>451</v>
      </c>
      <c r="U1888" s="261">
        <v>163</v>
      </c>
      <c r="V1888" s="86" t="s">
        <v>452</v>
      </c>
      <c r="W1888" s="223" t="s">
        <v>1214</v>
      </c>
      <c r="X1888" s="225" t="s">
        <v>14140</v>
      </c>
      <c r="Y1888" s="262">
        <v>46000</v>
      </c>
      <c r="Z1888" s="226"/>
      <c r="AA1888" s="241">
        <f t="shared" si="15"/>
        <v>0</v>
      </c>
      <c r="AB1888" s="237" t="s">
        <v>14141</v>
      </c>
    </row>
    <row r="1889" spans="1:28" ht="15" customHeight="1">
      <c r="A1889" s="109">
        <v>1880</v>
      </c>
      <c r="B1889" s="222" t="str">
        <f t="shared" si="14"/>
        <v>Klik Disini</v>
      </c>
      <c r="C1889" s="223" t="s">
        <v>14142</v>
      </c>
      <c r="D1889" s="223"/>
      <c r="E1889" s="223" t="s">
        <v>14143</v>
      </c>
      <c r="F1889" s="223" t="s">
        <v>14144</v>
      </c>
      <c r="G1889" s="223" t="s">
        <v>14145</v>
      </c>
      <c r="H1889" s="223" t="s">
        <v>583</v>
      </c>
      <c r="I1889" s="258" t="s">
        <v>583</v>
      </c>
      <c r="J1889" s="186" t="s">
        <v>267</v>
      </c>
      <c r="K1889" s="223" t="s">
        <v>1953</v>
      </c>
      <c r="L1889" s="223"/>
      <c r="M1889" s="259" t="s">
        <v>447</v>
      </c>
      <c r="N1889" s="223" t="s">
        <v>449</v>
      </c>
      <c r="O1889" s="223" t="s">
        <v>583</v>
      </c>
      <c r="P1889" s="260">
        <v>2019</v>
      </c>
      <c r="Q1889" s="260">
        <v>2019</v>
      </c>
      <c r="R1889" s="223" t="s">
        <v>3480</v>
      </c>
      <c r="S1889" s="223" t="s">
        <v>78</v>
      </c>
      <c r="T1889" s="223" t="s">
        <v>451</v>
      </c>
      <c r="U1889" s="261">
        <v>434</v>
      </c>
      <c r="V1889" s="86" t="s">
        <v>452</v>
      </c>
      <c r="W1889" s="223" t="s">
        <v>3420</v>
      </c>
      <c r="X1889" s="225" t="s">
        <v>14146</v>
      </c>
      <c r="Y1889" s="262">
        <v>80000</v>
      </c>
      <c r="Z1889" s="226"/>
      <c r="AA1889" s="241">
        <f t="shared" si="15"/>
        <v>0</v>
      </c>
      <c r="AB1889" s="237" t="s">
        <v>14147</v>
      </c>
    </row>
    <row r="1890" spans="1:28" ht="15" customHeight="1">
      <c r="A1890" s="109">
        <v>1881</v>
      </c>
      <c r="B1890" s="222" t="str">
        <f t="shared" si="14"/>
        <v>Klik Disini</v>
      </c>
      <c r="C1890" s="223" t="s">
        <v>14148</v>
      </c>
      <c r="D1890" s="223"/>
      <c r="E1890" s="223" t="s">
        <v>4420</v>
      </c>
      <c r="F1890" s="223" t="s">
        <v>14149</v>
      </c>
      <c r="G1890" s="223" t="s">
        <v>14150</v>
      </c>
      <c r="H1890" s="223" t="s">
        <v>384</v>
      </c>
      <c r="I1890" s="258" t="s">
        <v>446</v>
      </c>
      <c r="J1890" s="186" t="s">
        <v>383</v>
      </c>
      <c r="K1890" s="223" t="s">
        <v>1953</v>
      </c>
      <c r="L1890" s="223"/>
      <c r="M1890" s="259" t="s">
        <v>447</v>
      </c>
      <c r="N1890" s="223" t="s">
        <v>449</v>
      </c>
      <c r="O1890" s="223" t="s">
        <v>450</v>
      </c>
      <c r="P1890" s="260">
        <v>2019</v>
      </c>
      <c r="Q1890" s="260">
        <v>2019</v>
      </c>
      <c r="R1890" s="223" t="s">
        <v>3675</v>
      </c>
      <c r="S1890" s="223" t="s">
        <v>78</v>
      </c>
      <c r="T1890" s="223" t="s">
        <v>451</v>
      </c>
      <c r="U1890" s="261">
        <v>180</v>
      </c>
      <c r="V1890" s="86" t="s">
        <v>452</v>
      </c>
      <c r="W1890" s="223" t="s">
        <v>6169</v>
      </c>
      <c r="X1890" s="225" t="s">
        <v>14151</v>
      </c>
      <c r="Y1890" s="262">
        <v>80000</v>
      </c>
      <c r="Z1890" s="226"/>
      <c r="AA1890" s="241">
        <f t="shared" si="15"/>
        <v>0</v>
      </c>
      <c r="AB1890" s="237" t="s">
        <v>14152</v>
      </c>
    </row>
    <row r="1891" spans="1:28" ht="15" customHeight="1">
      <c r="A1891" s="109">
        <v>1882</v>
      </c>
      <c r="B1891" s="222" t="str">
        <f t="shared" si="14"/>
        <v>Klik Disini</v>
      </c>
      <c r="C1891" s="223" t="s">
        <v>14153</v>
      </c>
      <c r="D1891" s="223"/>
      <c r="E1891" s="223" t="s">
        <v>14154</v>
      </c>
      <c r="F1891" s="223" t="s">
        <v>14155</v>
      </c>
      <c r="G1891" s="223" t="s">
        <v>14156</v>
      </c>
      <c r="H1891" s="223" t="s">
        <v>2070</v>
      </c>
      <c r="I1891" s="258" t="s">
        <v>583</v>
      </c>
      <c r="J1891" s="186" t="s">
        <v>263</v>
      </c>
      <c r="K1891" s="223" t="s">
        <v>1953</v>
      </c>
      <c r="L1891" s="223" t="s">
        <v>14157</v>
      </c>
      <c r="M1891" s="259" t="s">
        <v>447</v>
      </c>
      <c r="N1891" s="223" t="s">
        <v>449</v>
      </c>
      <c r="O1891" s="223" t="s">
        <v>583</v>
      </c>
      <c r="P1891" s="260">
        <v>2020</v>
      </c>
      <c r="Q1891" s="260">
        <v>2021</v>
      </c>
      <c r="R1891" s="223" t="s">
        <v>3740</v>
      </c>
      <c r="S1891" s="223" t="s">
        <v>78</v>
      </c>
      <c r="T1891" s="223" t="s">
        <v>451</v>
      </c>
      <c r="U1891" s="261">
        <v>43</v>
      </c>
      <c r="V1891" s="86" t="s">
        <v>452</v>
      </c>
      <c r="W1891" s="223" t="s">
        <v>5313</v>
      </c>
      <c r="X1891" s="225" t="s">
        <v>14158</v>
      </c>
      <c r="Y1891" s="262">
        <v>39000</v>
      </c>
      <c r="Z1891" s="226"/>
      <c r="AA1891" s="241">
        <f t="shared" si="15"/>
        <v>0</v>
      </c>
      <c r="AB1891" s="237" t="s">
        <v>14159</v>
      </c>
    </row>
    <row r="1892" spans="1:28" ht="15" customHeight="1">
      <c r="A1892" s="109">
        <v>1883</v>
      </c>
      <c r="B1892" s="222" t="str">
        <f t="shared" si="14"/>
        <v>Klik Disini</v>
      </c>
      <c r="C1892" s="223" t="s">
        <v>14160</v>
      </c>
      <c r="D1892" s="223"/>
      <c r="E1892" s="223" t="s">
        <v>4420</v>
      </c>
      <c r="F1892" s="223" t="s">
        <v>14161</v>
      </c>
      <c r="G1892" s="223" t="s">
        <v>14162</v>
      </c>
      <c r="H1892" s="223" t="s">
        <v>384</v>
      </c>
      <c r="I1892" s="258" t="s">
        <v>446</v>
      </c>
      <c r="J1892" s="186" t="s">
        <v>383</v>
      </c>
      <c r="K1892" s="223" t="s">
        <v>1953</v>
      </c>
      <c r="L1892" s="223"/>
      <c r="M1892" s="259" t="s">
        <v>447</v>
      </c>
      <c r="N1892" s="223" t="s">
        <v>449</v>
      </c>
      <c r="O1892" s="223" t="s">
        <v>450</v>
      </c>
      <c r="P1892" s="260">
        <v>2020</v>
      </c>
      <c r="Q1892" s="260">
        <v>2021</v>
      </c>
      <c r="R1892" s="223" t="s">
        <v>3675</v>
      </c>
      <c r="S1892" s="223" t="s">
        <v>78</v>
      </c>
      <c r="T1892" s="223" t="s">
        <v>451</v>
      </c>
      <c r="U1892" s="261">
        <v>162</v>
      </c>
      <c r="V1892" s="86" t="s">
        <v>452</v>
      </c>
      <c r="W1892" s="223" t="s">
        <v>1945</v>
      </c>
      <c r="X1892" s="225" t="s">
        <v>14163</v>
      </c>
      <c r="Y1892" s="262">
        <v>80000</v>
      </c>
      <c r="Z1892" s="226"/>
      <c r="AA1892" s="241">
        <f t="shared" si="15"/>
        <v>0</v>
      </c>
      <c r="AB1892" s="237" t="s">
        <v>14164</v>
      </c>
    </row>
    <row r="1893" spans="1:28" ht="15" customHeight="1">
      <c r="A1893" s="109">
        <v>1884</v>
      </c>
      <c r="B1893" s="222" t="str">
        <f t="shared" si="14"/>
        <v>Klik Disini</v>
      </c>
      <c r="C1893" s="223" t="s">
        <v>14165</v>
      </c>
      <c r="D1893" s="223"/>
      <c r="E1893" s="223" t="s">
        <v>14166</v>
      </c>
      <c r="F1893" s="223" t="s">
        <v>14167</v>
      </c>
      <c r="G1893" s="223" t="s">
        <v>14168</v>
      </c>
      <c r="H1893" s="223" t="s">
        <v>356</v>
      </c>
      <c r="I1893" s="258" t="s">
        <v>1844</v>
      </c>
      <c r="J1893" s="186" t="s">
        <v>399</v>
      </c>
      <c r="K1893" s="223" t="s">
        <v>1953</v>
      </c>
      <c r="L1893" s="223"/>
      <c r="M1893" s="259" t="s">
        <v>447</v>
      </c>
      <c r="N1893" s="223" t="s">
        <v>449</v>
      </c>
      <c r="O1893" s="223" t="s">
        <v>450</v>
      </c>
      <c r="P1893" s="260">
        <v>2020</v>
      </c>
      <c r="Q1893" s="260">
        <v>2021</v>
      </c>
      <c r="R1893" s="223" t="s">
        <v>3412</v>
      </c>
      <c r="S1893" s="223" t="s">
        <v>78</v>
      </c>
      <c r="T1893" s="223" t="s">
        <v>451</v>
      </c>
      <c r="U1893" s="261">
        <v>240</v>
      </c>
      <c r="V1893" s="86" t="s">
        <v>452</v>
      </c>
      <c r="W1893" s="223" t="s">
        <v>3874</v>
      </c>
      <c r="X1893" s="225" t="s">
        <v>14169</v>
      </c>
      <c r="Y1893" s="262">
        <v>72000</v>
      </c>
      <c r="Z1893" s="226"/>
      <c r="AA1893" s="241">
        <f t="shared" si="15"/>
        <v>0</v>
      </c>
      <c r="AB1893" s="237" t="s">
        <v>14170</v>
      </c>
    </row>
    <row r="1894" spans="1:28" ht="15" customHeight="1">
      <c r="A1894" s="109">
        <v>1885</v>
      </c>
      <c r="B1894" s="222" t="str">
        <f t="shared" si="14"/>
        <v>Klik Disini</v>
      </c>
      <c r="C1894" s="223" t="s">
        <v>14171</v>
      </c>
      <c r="D1894" s="223"/>
      <c r="E1894" s="223" t="s">
        <v>14172</v>
      </c>
      <c r="F1894" s="223" t="s">
        <v>14173</v>
      </c>
      <c r="G1894" s="223" t="s">
        <v>14174</v>
      </c>
      <c r="H1894" s="223" t="s">
        <v>400</v>
      </c>
      <c r="I1894" s="258" t="s">
        <v>1844</v>
      </c>
      <c r="J1894" s="186" t="s">
        <v>399</v>
      </c>
      <c r="K1894" s="223" t="s">
        <v>1953</v>
      </c>
      <c r="L1894" s="223"/>
      <c r="M1894" s="259" t="s">
        <v>447</v>
      </c>
      <c r="N1894" s="223" t="s">
        <v>449</v>
      </c>
      <c r="O1894" s="223" t="s">
        <v>450</v>
      </c>
      <c r="P1894" s="260">
        <v>2019</v>
      </c>
      <c r="Q1894" s="260">
        <v>2019</v>
      </c>
      <c r="R1894" s="223" t="s">
        <v>13812</v>
      </c>
      <c r="S1894" s="223" t="s">
        <v>78</v>
      </c>
      <c r="T1894" s="223" t="s">
        <v>451</v>
      </c>
      <c r="U1894" s="261">
        <v>176</v>
      </c>
      <c r="V1894" s="86" t="s">
        <v>452</v>
      </c>
      <c r="W1894" s="223" t="s">
        <v>813</v>
      </c>
      <c r="X1894" s="225" t="s">
        <v>14175</v>
      </c>
      <c r="Y1894" s="262">
        <v>80000</v>
      </c>
      <c r="Z1894" s="226"/>
      <c r="AA1894" s="241">
        <f t="shared" si="15"/>
        <v>0</v>
      </c>
      <c r="AB1894" s="237" t="s">
        <v>14176</v>
      </c>
    </row>
    <row r="1895" spans="1:28" ht="15" customHeight="1">
      <c r="A1895" s="109">
        <v>1886</v>
      </c>
      <c r="B1895" s="222" t="str">
        <f t="shared" si="14"/>
        <v>Klik Disini</v>
      </c>
      <c r="C1895" s="223" t="s">
        <v>14177</v>
      </c>
      <c r="D1895" s="223"/>
      <c r="E1895" s="223" t="s">
        <v>6406</v>
      </c>
      <c r="F1895" s="223" t="s">
        <v>14178</v>
      </c>
      <c r="G1895" s="223" t="s">
        <v>14179</v>
      </c>
      <c r="H1895" s="223" t="s">
        <v>1027</v>
      </c>
      <c r="I1895" s="258" t="s">
        <v>592</v>
      </c>
      <c r="J1895" s="186" t="s">
        <v>322</v>
      </c>
      <c r="K1895" s="223" t="s">
        <v>1953</v>
      </c>
      <c r="L1895" s="223"/>
      <c r="M1895" s="259" t="s">
        <v>447</v>
      </c>
      <c r="N1895" s="223" t="s">
        <v>449</v>
      </c>
      <c r="O1895" s="223" t="s">
        <v>450</v>
      </c>
      <c r="P1895" s="260">
        <v>2018</v>
      </c>
      <c r="Q1895" s="260">
        <v>2019</v>
      </c>
      <c r="R1895" s="223" t="s">
        <v>3643</v>
      </c>
      <c r="S1895" s="223" t="s">
        <v>78</v>
      </c>
      <c r="T1895" s="223" t="s">
        <v>451</v>
      </c>
      <c r="U1895" s="261">
        <v>162</v>
      </c>
      <c r="V1895" s="86" t="s">
        <v>452</v>
      </c>
      <c r="W1895" s="223" t="s">
        <v>1117</v>
      </c>
      <c r="X1895" s="225" t="s">
        <v>14180</v>
      </c>
      <c r="Y1895" s="262">
        <v>80000</v>
      </c>
      <c r="Z1895" s="226"/>
      <c r="AA1895" s="241">
        <f t="shared" si="15"/>
        <v>0</v>
      </c>
      <c r="AB1895" s="237" t="s">
        <v>14181</v>
      </c>
    </row>
    <row r="1896" spans="1:28" ht="15" customHeight="1">
      <c r="A1896" s="109">
        <v>1887</v>
      </c>
      <c r="B1896" s="222" t="str">
        <f t="shared" si="14"/>
        <v>Klik Disini</v>
      </c>
      <c r="C1896" s="223" t="s">
        <v>14182</v>
      </c>
      <c r="D1896" s="223"/>
      <c r="E1896" s="223" t="s">
        <v>14183</v>
      </c>
      <c r="F1896" s="223" t="s">
        <v>14184</v>
      </c>
      <c r="G1896" s="223" t="s">
        <v>14185</v>
      </c>
      <c r="H1896" s="223" t="s">
        <v>362</v>
      </c>
      <c r="I1896" s="258" t="s">
        <v>446</v>
      </c>
      <c r="J1896" s="186" t="s">
        <v>361</v>
      </c>
      <c r="K1896" s="223" t="s">
        <v>1953</v>
      </c>
      <c r="L1896" s="223"/>
      <c r="M1896" s="259" t="s">
        <v>447</v>
      </c>
      <c r="N1896" s="223" t="s">
        <v>449</v>
      </c>
      <c r="O1896" s="223" t="s">
        <v>450</v>
      </c>
      <c r="P1896" s="260">
        <v>2019</v>
      </c>
      <c r="Q1896" s="260">
        <v>2019</v>
      </c>
      <c r="R1896" s="223" t="s">
        <v>14186</v>
      </c>
      <c r="S1896" s="223" t="s">
        <v>78</v>
      </c>
      <c r="T1896" s="223" t="s">
        <v>451</v>
      </c>
      <c r="U1896" s="261">
        <v>400</v>
      </c>
      <c r="V1896" s="86" t="s">
        <v>452</v>
      </c>
      <c r="W1896" s="223" t="s">
        <v>646</v>
      </c>
      <c r="X1896" s="225" t="s">
        <v>14187</v>
      </c>
      <c r="Y1896" s="262">
        <v>80000</v>
      </c>
      <c r="Z1896" s="226"/>
      <c r="AA1896" s="241">
        <f t="shared" si="15"/>
        <v>0</v>
      </c>
      <c r="AB1896" s="237" t="s">
        <v>14188</v>
      </c>
    </row>
    <row r="1897" spans="1:28" ht="15" customHeight="1">
      <c r="A1897" s="109">
        <v>1888</v>
      </c>
      <c r="B1897" s="222" t="str">
        <f t="shared" si="14"/>
        <v>Klik Disini</v>
      </c>
      <c r="C1897" s="223" t="s">
        <v>14189</v>
      </c>
      <c r="D1897" s="223"/>
      <c r="E1897" s="223" t="s">
        <v>14190</v>
      </c>
      <c r="F1897" s="223" t="s">
        <v>14191</v>
      </c>
      <c r="G1897" s="223" t="s">
        <v>14192</v>
      </c>
      <c r="H1897" s="223" t="s">
        <v>1056</v>
      </c>
      <c r="I1897" s="258" t="s">
        <v>583</v>
      </c>
      <c r="J1897" s="186" t="s">
        <v>265</v>
      </c>
      <c r="K1897" s="223" t="s">
        <v>1953</v>
      </c>
      <c r="L1897" s="223"/>
      <c r="M1897" s="259" t="s">
        <v>447</v>
      </c>
      <c r="N1897" s="223" t="s">
        <v>449</v>
      </c>
      <c r="O1897" s="223" t="s">
        <v>583</v>
      </c>
      <c r="P1897" s="260">
        <v>2019</v>
      </c>
      <c r="Q1897" s="260">
        <v>2019</v>
      </c>
      <c r="R1897" s="223" t="s">
        <v>3480</v>
      </c>
      <c r="S1897" s="223" t="s">
        <v>78</v>
      </c>
      <c r="T1897" s="223" t="s">
        <v>451</v>
      </c>
      <c r="U1897" s="261">
        <v>450</v>
      </c>
      <c r="V1897" s="86" t="s">
        <v>452</v>
      </c>
      <c r="W1897" s="223" t="s">
        <v>707</v>
      </c>
      <c r="X1897" s="225" t="s">
        <v>14193</v>
      </c>
      <c r="Y1897" s="262">
        <v>80000</v>
      </c>
      <c r="Z1897" s="226"/>
      <c r="AA1897" s="241">
        <f t="shared" si="15"/>
        <v>0</v>
      </c>
      <c r="AB1897" s="237" t="s">
        <v>14194</v>
      </c>
    </row>
    <row r="1898" spans="1:28" ht="15" customHeight="1">
      <c r="A1898" s="109">
        <v>1889</v>
      </c>
      <c r="B1898" s="222" t="str">
        <f t="shared" si="14"/>
        <v>Klik Disini</v>
      </c>
      <c r="C1898" s="223" t="s">
        <v>14195</v>
      </c>
      <c r="D1898" s="223"/>
      <c r="E1898" s="223" t="s">
        <v>14196</v>
      </c>
      <c r="F1898" s="223" t="s">
        <v>14197</v>
      </c>
      <c r="G1898" s="223" t="s">
        <v>14198</v>
      </c>
      <c r="H1898" s="223" t="s">
        <v>1056</v>
      </c>
      <c r="I1898" s="258" t="s">
        <v>583</v>
      </c>
      <c r="J1898" s="186" t="s">
        <v>265</v>
      </c>
      <c r="K1898" s="223" t="s">
        <v>1953</v>
      </c>
      <c r="L1898" s="223"/>
      <c r="M1898" s="259" t="s">
        <v>447</v>
      </c>
      <c r="N1898" s="223" t="s">
        <v>449</v>
      </c>
      <c r="O1898" s="223" t="s">
        <v>583</v>
      </c>
      <c r="P1898" s="260">
        <v>2019</v>
      </c>
      <c r="Q1898" s="260">
        <v>2019</v>
      </c>
      <c r="R1898" s="223" t="s">
        <v>3480</v>
      </c>
      <c r="S1898" s="223" t="s">
        <v>78</v>
      </c>
      <c r="T1898" s="223" t="s">
        <v>451</v>
      </c>
      <c r="U1898" s="261">
        <v>338</v>
      </c>
      <c r="V1898" s="86" t="s">
        <v>452</v>
      </c>
      <c r="W1898" s="223" t="s">
        <v>547</v>
      </c>
      <c r="X1898" s="225" t="s">
        <v>14199</v>
      </c>
      <c r="Y1898" s="262">
        <v>80000</v>
      </c>
      <c r="Z1898" s="226"/>
      <c r="AA1898" s="241">
        <f t="shared" si="15"/>
        <v>0</v>
      </c>
      <c r="AB1898" s="237" t="s">
        <v>14200</v>
      </c>
    </row>
    <row r="1899" spans="1:28" ht="15" customHeight="1">
      <c r="A1899" s="109">
        <v>1890</v>
      </c>
      <c r="B1899" s="222" t="str">
        <f t="shared" si="14"/>
        <v>Klik Disini</v>
      </c>
      <c r="C1899" s="223" t="s">
        <v>14201</v>
      </c>
      <c r="D1899" s="223"/>
      <c r="E1899" s="223" t="s">
        <v>14202</v>
      </c>
      <c r="F1899" s="223" t="s">
        <v>14203</v>
      </c>
      <c r="G1899" s="223" t="s">
        <v>14204</v>
      </c>
      <c r="H1899" s="223" t="s">
        <v>3811</v>
      </c>
      <c r="I1899" s="258" t="s">
        <v>1844</v>
      </c>
      <c r="J1899" s="186" t="s">
        <v>403</v>
      </c>
      <c r="K1899" s="223" t="s">
        <v>1953</v>
      </c>
      <c r="L1899" s="223"/>
      <c r="M1899" s="259" t="s">
        <v>447</v>
      </c>
      <c r="N1899" s="223" t="s">
        <v>449</v>
      </c>
      <c r="O1899" s="223" t="s">
        <v>450</v>
      </c>
      <c r="P1899" s="260">
        <v>2019</v>
      </c>
      <c r="Q1899" s="260">
        <v>2019</v>
      </c>
      <c r="R1899" s="223" t="s">
        <v>13812</v>
      </c>
      <c r="S1899" s="223" t="s">
        <v>78</v>
      </c>
      <c r="T1899" s="223" t="s">
        <v>451</v>
      </c>
      <c r="U1899" s="261">
        <v>226</v>
      </c>
      <c r="V1899" s="86" t="s">
        <v>452</v>
      </c>
      <c r="W1899" s="223" t="s">
        <v>2542</v>
      </c>
      <c r="X1899" s="225" t="s">
        <v>14205</v>
      </c>
      <c r="Y1899" s="262">
        <v>80000</v>
      </c>
      <c r="Z1899" s="226"/>
      <c r="AA1899" s="241">
        <f t="shared" si="15"/>
        <v>0</v>
      </c>
      <c r="AB1899" s="237" t="s">
        <v>14206</v>
      </c>
    </row>
    <row r="1900" spans="1:28" ht="15" customHeight="1">
      <c r="A1900" s="109">
        <v>1891</v>
      </c>
      <c r="B1900" s="222" t="str">
        <f t="shared" si="14"/>
        <v>Klik Disini</v>
      </c>
      <c r="C1900" s="223" t="s">
        <v>14207</v>
      </c>
      <c r="D1900" s="223"/>
      <c r="E1900" s="223" t="s">
        <v>14208</v>
      </c>
      <c r="F1900" s="223" t="s">
        <v>14209</v>
      </c>
      <c r="G1900" s="223" t="s">
        <v>14210</v>
      </c>
      <c r="H1900" s="223" t="s">
        <v>3473</v>
      </c>
      <c r="I1900" s="258" t="s">
        <v>446</v>
      </c>
      <c r="J1900" s="186" t="s">
        <v>345</v>
      </c>
      <c r="K1900" s="223" t="s">
        <v>1953</v>
      </c>
      <c r="L1900" s="223"/>
      <c r="M1900" s="259" t="s">
        <v>447</v>
      </c>
      <c r="N1900" s="223" t="s">
        <v>449</v>
      </c>
      <c r="O1900" s="223" t="s">
        <v>450</v>
      </c>
      <c r="P1900" s="260">
        <v>2004</v>
      </c>
      <c r="Q1900" s="260">
        <v>2018</v>
      </c>
      <c r="R1900" s="223" t="s">
        <v>3412</v>
      </c>
      <c r="S1900" s="223" t="s">
        <v>78</v>
      </c>
      <c r="T1900" s="223" t="s">
        <v>451</v>
      </c>
      <c r="U1900" s="261">
        <v>289</v>
      </c>
      <c r="V1900" s="86" t="s">
        <v>452</v>
      </c>
      <c r="W1900" s="223" t="s">
        <v>3867</v>
      </c>
      <c r="X1900" s="225" t="s">
        <v>14211</v>
      </c>
      <c r="Y1900" s="262">
        <v>80000</v>
      </c>
      <c r="Z1900" s="226"/>
      <c r="AA1900" s="241">
        <f t="shared" si="15"/>
        <v>0</v>
      </c>
      <c r="AB1900" s="237" t="s">
        <v>14212</v>
      </c>
    </row>
    <row r="1901" spans="1:28" ht="15" customHeight="1">
      <c r="A1901" s="109">
        <v>1892</v>
      </c>
      <c r="B1901" s="222" t="str">
        <f t="shared" si="14"/>
        <v>Klik Disini</v>
      </c>
      <c r="C1901" s="223" t="s">
        <v>14213</v>
      </c>
      <c r="D1901" s="223"/>
      <c r="E1901" s="223" t="s">
        <v>14214</v>
      </c>
      <c r="F1901" s="223" t="s">
        <v>14215</v>
      </c>
      <c r="G1901" s="223" t="s">
        <v>14216</v>
      </c>
      <c r="H1901" s="223" t="s">
        <v>2070</v>
      </c>
      <c r="I1901" s="258" t="s">
        <v>583</v>
      </c>
      <c r="J1901" s="186" t="s">
        <v>263</v>
      </c>
      <c r="K1901" s="223" t="s">
        <v>1953</v>
      </c>
      <c r="L1901" s="223" t="s">
        <v>14217</v>
      </c>
      <c r="M1901" s="259" t="s">
        <v>447</v>
      </c>
      <c r="N1901" s="223" t="s">
        <v>449</v>
      </c>
      <c r="O1901" s="223" t="s">
        <v>450</v>
      </c>
      <c r="P1901" s="260">
        <v>2020</v>
      </c>
      <c r="Q1901" s="260">
        <v>2021</v>
      </c>
      <c r="R1901" s="223" t="s">
        <v>3740</v>
      </c>
      <c r="S1901" s="223" t="s">
        <v>78</v>
      </c>
      <c r="T1901" s="223" t="s">
        <v>451</v>
      </c>
      <c r="U1901" s="261">
        <v>36</v>
      </c>
      <c r="V1901" s="86" t="s">
        <v>452</v>
      </c>
      <c r="W1901" s="223" t="s">
        <v>488</v>
      </c>
      <c r="X1901" s="225" t="s">
        <v>14218</v>
      </c>
      <c r="Y1901" s="262">
        <v>49000</v>
      </c>
      <c r="Z1901" s="226"/>
      <c r="AA1901" s="241">
        <f t="shared" si="15"/>
        <v>0</v>
      </c>
      <c r="AB1901" s="237" t="s">
        <v>14219</v>
      </c>
    </row>
    <row r="1902" spans="1:28" ht="15" customHeight="1">
      <c r="A1902" s="109">
        <v>1893</v>
      </c>
      <c r="B1902" s="222" t="str">
        <f t="shared" si="14"/>
        <v>Klik Disini</v>
      </c>
      <c r="C1902" s="223" t="s">
        <v>14220</v>
      </c>
      <c r="D1902" s="223"/>
      <c r="E1902" s="223" t="s">
        <v>14154</v>
      </c>
      <c r="F1902" s="223" t="s">
        <v>14221</v>
      </c>
      <c r="G1902" s="223" t="s">
        <v>14222</v>
      </c>
      <c r="H1902" s="223" t="s">
        <v>2070</v>
      </c>
      <c r="I1902" s="258" t="s">
        <v>583</v>
      </c>
      <c r="J1902" s="186" t="s">
        <v>263</v>
      </c>
      <c r="K1902" s="223" t="s">
        <v>1953</v>
      </c>
      <c r="L1902" s="223"/>
      <c r="M1902" s="259" t="s">
        <v>447</v>
      </c>
      <c r="N1902" s="223" t="s">
        <v>449</v>
      </c>
      <c r="O1902" s="223" t="s">
        <v>450</v>
      </c>
      <c r="P1902" s="260">
        <v>2020</v>
      </c>
      <c r="Q1902" s="260">
        <v>2021</v>
      </c>
      <c r="R1902" s="223" t="s">
        <v>3740</v>
      </c>
      <c r="S1902" s="223" t="s">
        <v>78</v>
      </c>
      <c r="T1902" s="223" t="s">
        <v>451</v>
      </c>
      <c r="U1902" s="261">
        <v>40</v>
      </c>
      <c r="V1902" s="86" t="s">
        <v>452</v>
      </c>
      <c r="W1902" s="223" t="s">
        <v>707</v>
      </c>
      <c r="X1902" s="225" t="s">
        <v>14223</v>
      </c>
      <c r="Y1902" s="262">
        <v>39000</v>
      </c>
      <c r="Z1902" s="226"/>
      <c r="AA1902" s="241">
        <f t="shared" si="15"/>
        <v>0</v>
      </c>
      <c r="AB1902" s="237" t="s">
        <v>14224</v>
      </c>
    </row>
    <row r="1903" spans="1:28" ht="15" customHeight="1">
      <c r="A1903" s="109">
        <v>1894</v>
      </c>
      <c r="B1903" s="222" t="str">
        <f t="shared" si="14"/>
        <v>Klik Disini</v>
      </c>
      <c r="C1903" s="223" t="s">
        <v>14225</v>
      </c>
      <c r="D1903" s="223"/>
      <c r="E1903" s="223" t="s">
        <v>14226</v>
      </c>
      <c r="F1903" s="223" t="s">
        <v>14227</v>
      </c>
      <c r="G1903" s="223" t="s">
        <v>14228</v>
      </c>
      <c r="H1903" s="223" t="s">
        <v>6656</v>
      </c>
      <c r="I1903" s="258" t="s">
        <v>446</v>
      </c>
      <c r="J1903" s="186" t="s">
        <v>383</v>
      </c>
      <c r="K1903" s="223" t="s">
        <v>1953</v>
      </c>
      <c r="L1903" s="223"/>
      <c r="M1903" s="259" t="s">
        <v>447</v>
      </c>
      <c r="N1903" s="223" t="s">
        <v>449</v>
      </c>
      <c r="O1903" s="223" t="s">
        <v>450</v>
      </c>
      <c r="P1903" s="260">
        <v>2020</v>
      </c>
      <c r="Q1903" s="260">
        <v>2021</v>
      </c>
      <c r="R1903" s="223" t="s">
        <v>3675</v>
      </c>
      <c r="S1903" s="223" t="s">
        <v>78</v>
      </c>
      <c r="T1903" s="223" t="s">
        <v>451</v>
      </c>
      <c r="U1903" s="261">
        <v>96</v>
      </c>
      <c r="V1903" s="86" t="s">
        <v>452</v>
      </c>
      <c r="W1903" s="223" t="s">
        <v>2798</v>
      </c>
      <c r="X1903" s="225" t="s">
        <v>14229</v>
      </c>
      <c r="Y1903" s="262">
        <v>54000</v>
      </c>
      <c r="Z1903" s="226"/>
      <c r="AA1903" s="241">
        <f t="shared" si="15"/>
        <v>0</v>
      </c>
      <c r="AB1903" s="237" t="s">
        <v>14230</v>
      </c>
    </row>
    <row r="1904" spans="1:28" ht="15" customHeight="1">
      <c r="A1904" s="109">
        <v>1895</v>
      </c>
      <c r="B1904" s="222" t="str">
        <f t="shared" si="14"/>
        <v>Klik Disini</v>
      </c>
      <c r="C1904" s="223" t="s">
        <v>14231</v>
      </c>
      <c r="D1904" s="223"/>
      <c r="E1904" s="223" t="s">
        <v>14232</v>
      </c>
      <c r="F1904" s="223" t="s">
        <v>14233</v>
      </c>
      <c r="G1904" s="223" t="s">
        <v>14234</v>
      </c>
      <c r="H1904" s="223" t="s">
        <v>495</v>
      </c>
      <c r="I1904" s="258" t="s">
        <v>446</v>
      </c>
      <c r="J1904" s="186" t="s">
        <v>359</v>
      </c>
      <c r="K1904" s="223" t="s">
        <v>1953</v>
      </c>
      <c r="L1904" s="223"/>
      <c r="M1904" s="259" t="s">
        <v>447</v>
      </c>
      <c r="N1904" s="223" t="s">
        <v>449</v>
      </c>
      <c r="O1904" s="223" t="s">
        <v>450</v>
      </c>
      <c r="P1904" s="260">
        <v>2019</v>
      </c>
      <c r="Q1904" s="260">
        <v>2019</v>
      </c>
      <c r="R1904" s="223" t="s">
        <v>14186</v>
      </c>
      <c r="S1904" s="223" t="s">
        <v>78</v>
      </c>
      <c r="T1904" s="223" t="s">
        <v>451</v>
      </c>
      <c r="U1904" s="261">
        <v>402</v>
      </c>
      <c r="V1904" s="86" t="s">
        <v>452</v>
      </c>
      <c r="W1904" s="223" t="s">
        <v>1332</v>
      </c>
      <c r="X1904" s="225" t="s">
        <v>14235</v>
      </c>
      <c r="Y1904" s="262">
        <v>80000</v>
      </c>
      <c r="Z1904" s="226"/>
      <c r="AA1904" s="241">
        <f t="shared" si="15"/>
        <v>0</v>
      </c>
      <c r="AB1904" s="237" t="s">
        <v>14236</v>
      </c>
    </row>
    <row r="1905" spans="1:28" ht="15" customHeight="1">
      <c r="A1905" s="109">
        <v>1896</v>
      </c>
      <c r="B1905" s="222" t="str">
        <f t="shared" si="14"/>
        <v>Klik Disini</v>
      </c>
      <c r="C1905" s="223" t="s">
        <v>14237</v>
      </c>
      <c r="D1905" s="223"/>
      <c r="E1905" s="223" t="s">
        <v>14238</v>
      </c>
      <c r="F1905" s="223" t="s">
        <v>14239</v>
      </c>
      <c r="G1905" s="223" t="s">
        <v>14240</v>
      </c>
      <c r="H1905" s="223" t="s">
        <v>583</v>
      </c>
      <c r="I1905" s="258" t="s">
        <v>583</v>
      </c>
      <c r="J1905" s="186" t="s">
        <v>267</v>
      </c>
      <c r="K1905" s="223" t="s">
        <v>1953</v>
      </c>
      <c r="L1905" s="223"/>
      <c r="M1905" s="259" t="s">
        <v>447</v>
      </c>
      <c r="N1905" s="223" t="s">
        <v>449</v>
      </c>
      <c r="O1905" s="223" t="s">
        <v>583</v>
      </c>
      <c r="P1905" s="260">
        <v>2019</v>
      </c>
      <c r="Q1905" s="260">
        <v>2019</v>
      </c>
      <c r="R1905" s="223" t="s">
        <v>3480</v>
      </c>
      <c r="S1905" s="223" t="s">
        <v>78</v>
      </c>
      <c r="T1905" s="223" t="s">
        <v>451</v>
      </c>
      <c r="U1905" s="261">
        <v>363</v>
      </c>
      <c r="V1905" s="86" t="s">
        <v>452</v>
      </c>
      <c r="W1905" s="223" t="s">
        <v>3230</v>
      </c>
      <c r="X1905" s="225" t="s">
        <v>14241</v>
      </c>
      <c r="Y1905" s="262">
        <v>80000</v>
      </c>
      <c r="Z1905" s="226"/>
      <c r="AA1905" s="241">
        <f t="shared" si="15"/>
        <v>0</v>
      </c>
      <c r="AB1905" s="237" t="s">
        <v>14242</v>
      </c>
    </row>
    <row r="1906" spans="1:28" ht="15" customHeight="1">
      <c r="A1906" s="109">
        <v>1897</v>
      </c>
      <c r="B1906" s="222" t="str">
        <f t="shared" si="14"/>
        <v>Klik Disini</v>
      </c>
      <c r="C1906" s="223" t="s">
        <v>14243</v>
      </c>
      <c r="D1906" s="223"/>
      <c r="E1906" s="223" t="s">
        <v>10125</v>
      </c>
      <c r="F1906" s="223" t="s">
        <v>14244</v>
      </c>
      <c r="G1906" s="223" t="s">
        <v>14245</v>
      </c>
      <c r="H1906" s="223" t="s">
        <v>3473</v>
      </c>
      <c r="I1906" s="258" t="s">
        <v>446</v>
      </c>
      <c r="J1906" s="186" t="s">
        <v>345</v>
      </c>
      <c r="K1906" s="223" t="s">
        <v>1953</v>
      </c>
      <c r="L1906" s="223"/>
      <c r="M1906" s="259" t="s">
        <v>447</v>
      </c>
      <c r="N1906" s="223" t="s">
        <v>449</v>
      </c>
      <c r="O1906" s="223" t="s">
        <v>450</v>
      </c>
      <c r="P1906" s="260">
        <v>2015</v>
      </c>
      <c r="Q1906" s="260">
        <v>2018</v>
      </c>
      <c r="R1906" s="223" t="s">
        <v>3412</v>
      </c>
      <c r="S1906" s="223" t="s">
        <v>78</v>
      </c>
      <c r="T1906" s="223" t="s">
        <v>451</v>
      </c>
      <c r="U1906" s="261">
        <v>322</v>
      </c>
      <c r="V1906" s="86" t="s">
        <v>452</v>
      </c>
      <c r="W1906" s="223" t="s">
        <v>1945</v>
      </c>
      <c r="X1906" s="225" t="s">
        <v>14246</v>
      </c>
      <c r="Y1906" s="262">
        <v>80000</v>
      </c>
      <c r="Z1906" s="226"/>
      <c r="AA1906" s="241">
        <f t="shared" si="15"/>
        <v>0</v>
      </c>
      <c r="AB1906" s="237" t="s">
        <v>14247</v>
      </c>
    </row>
    <row r="1907" spans="1:28" ht="15" customHeight="1">
      <c r="A1907" s="109">
        <v>1898</v>
      </c>
      <c r="B1907" s="222" t="str">
        <f t="shared" si="14"/>
        <v>Klik Disini</v>
      </c>
      <c r="C1907" s="223" t="s">
        <v>14248</v>
      </c>
      <c r="D1907" s="223"/>
      <c r="E1907" s="223" t="s">
        <v>9958</v>
      </c>
      <c r="F1907" s="223" t="s">
        <v>14249</v>
      </c>
      <c r="G1907" s="223" t="s">
        <v>14250</v>
      </c>
      <c r="H1907" s="223" t="s">
        <v>3912</v>
      </c>
      <c r="I1907" s="258" t="s">
        <v>446</v>
      </c>
      <c r="J1907" s="186" t="s">
        <v>367</v>
      </c>
      <c r="K1907" s="223" t="s">
        <v>1953</v>
      </c>
      <c r="L1907" s="223"/>
      <c r="M1907" s="259" t="s">
        <v>447</v>
      </c>
      <c r="N1907" s="223" t="s">
        <v>449</v>
      </c>
      <c r="O1907" s="223" t="s">
        <v>450</v>
      </c>
      <c r="P1907" s="260">
        <v>2020</v>
      </c>
      <c r="Q1907" s="260">
        <v>2021</v>
      </c>
      <c r="R1907" s="223" t="s">
        <v>14116</v>
      </c>
      <c r="S1907" s="223" t="s">
        <v>78</v>
      </c>
      <c r="T1907" s="223" t="s">
        <v>451</v>
      </c>
      <c r="U1907" s="261">
        <v>260</v>
      </c>
      <c r="V1907" s="86" t="s">
        <v>452</v>
      </c>
      <c r="W1907" s="223" t="s">
        <v>843</v>
      </c>
      <c r="X1907" s="225" t="s">
        <v>14251</v>
      </c>
      <c r="Y1907" s="262">
        <v>64000</v>
      </c>
      <c r="Z1907" s="226"/>
      <c r="AA1907" s="241">
        <f t="shared" si="15"/>
        <v>0</v>
      </c>
      <c r="AB1907" s="237" t="s">
        <v>14252</v>
      </c>
    </row>
    <row r="1908" spans="1:28" ht="15" customHeight="1">
      <c r="A1908" s="109">
        <v>1899</v>
      </c>
      <c r="B1908" s="222" t="str">
        <f t="shared" si="14"/>
        <v>Klik Disini</v>
      </c>
      <c r="C1908" s="223" t="s">
        <v>14253</v>
      </c>
      <c r="D1908" s="223"/>
      <c r="E1908" s="223" t="s">
        <v>14254</v>
      </c>
      <c r="F1908" s="223" t="s">
        <v>14255</v>
      </c>
      <c r="G1908" s="223" t="s">
        <v>14256</v>
      </c>
      <c r="H1908" s="223" t="s">
        <v>384</v>
      </c>
      <c r="I1908" s="258" t="s">
        <v>446</v>
      </c>
      <c r="J1908" s="186" t="s">
        <v>383</v>
      </c>
      <c r="K1908" s="223" t="s">
        <v>1953</v>
      </c>
      <c r="L1908" s="223"/>
      <c r="M1908" s="259" t="s">
        <v>447</v>
      </c>
      <c r="N1908" s="223" t="s">
        <v>449</v>
      </c>
      <c r="O1908" s="223" t="s">
        <v>450</v>
      </c>
      <c r="P1908" s="260">
        <v>2019</v>
      </c>
      <c r="Q1908" s="260">
        <v>2019</v>
      </c>
      <c r="R1908" s="223" t="s">
        <v>3675</v>
      </c>
      <c r="S1908" s="223" t="s">
        <v>78</v>
      </c>
      <c r="T1908" s="223" t="s">
        <v>451</v>
      </c>
      <c r="U1908" s="261">
        <v>290</v>
      </c>
      <c r="V1908" s="86" t="s">
        <v>452</v>
      </c>
      <c r="W1908" s="223" t="s">
        <v>1873</v>
      </c>
      <c r="X1908" s="225" t="s">
        <v>14257</v>
      </c>
      <c r="Y1908" s="262">
        <v>94000</v>
      </c>
      <c r="Z1908" s="226"/>
      <c r="AA1908" s="241">
        <f t="shared" si="15"/>
        <v>0</v>
      </c>
      <c r="AB1908" s="237" t="s">
        <v>14258</v>
      </c>
    </row>
    <row r="1909" spans="1:28" ht="15" customHeight="1">
      <c r="A1909" s="109">
        <v>1900</v>
      </c>
      <c r="B1909" s="222" t="str">
        <f t="shared" si="14"/>
        <v>Klik Disini</v>
      </c>
      <c r="C1909" s="223" t="s">
        <v>14259</v>
      </c>
      <c r="D1909" s="223"/>
      <c r="E1909" s="223" t="s">
        <v>14260</v>
      </c>
      <c r="F1909" s="223" t="s">
        <v>14261</v>
      </c>
      <c r="G1909" s="223" t="s">
        <v>14262</v>
      </c>
      <c r="H1909" s="223" t="s">
        <v>3912</v>
      </c>
      <c r="I1909" s="258" t="s">
        <v>446</v>
      </c>
      <c r="J1909" s="186" t="s">
        <v>367</v>
      </c>
      <c r="K1909" s="223" t="s">
        <v>1953</v>
      </c>
      <c r="L1909" s="223"/>
      <c r="M1909" s="259" t="s">
        <v>447</v>
      </c>
      <c r="N1909" s="223" t="s">
        <v>449</v>
      </c>
      <c r="O1909" s="223" t="s">
        <v>450</v>
      </c>
      <c r="P1909" s="260">
        <v>2019</v>
      </c>
      <c r="Q1909" s="260">
        <v>2019</v>
      </c>
      <c r="R1909" s="223" t="s">
        <v>3412</v>
      </c>
      <c r="S1909" s="223" t="s">
        <v>78</v>
      </c>
      <c r="T1909" s="223" t="s">
        <v>451</v>
      </c>
      <c r="U1909" s="261">
        <v>496</v>
      </c>
      <c r="V1909" s="86" t="s">
        <v>452</v>
      </c>
      <c r="W1909" s="223" t="s">
        <v>715</v>
      </c>
      <c r="X1909" s="225" t="s">
        <v>14263</v>
      </c>
      <c r="Y1909" s="262">
        <v>80000</v>
      </c>
      <c r="Z1909" s="226"/>
      <c r="AA1909" s="241">
        <f t="shared" si="15"/>
        <v>0</v>
      </c>
      <c r="AB1909" s="237" t="s">
        <v>14264</v>
      </c>
    </row>
    <row r="1910" spans="1:28" ht="15" customHeight="1">
      <c r="A1910" s="109">
        <v>1901</v>
      </c>
      <c r="B1910" s="222" t="str">
        <f t="shared" si="14"/>
        <v>Klik Disini</v>
      </c>
      <c r="C1910" s="223" t="s">
        <v>14265</v>
      </c>
      <c r="D1910" s="223"/>
      <c r="E1910" s="223" t="s">
        <v>14266</v>
      </c>
      <c r="F1910" s="223" t="s">
        <v>14267</v>
      </c>
      <c r="G1910" s="223" t="s">
        <v>14268</v>
      </c>
      <c r="H1910" s="223" t="s">
        <v>495</v>
      </c>
      <c r="I1910" s="258" t="s">
        <v>446</v>
      </c>
      <c r="J1910" s="186" t="s">
        <v>353</v>
      </c>
      <c r="K1910" s="223" t="s">
        <v>1953</v>
      </c>
      <c r="L1910" s="223"/>
      <c r="M1910" s="259" t="s">
        <v>447</v>
      </c>
      <c r="N1910" s="223" t="s">
        <v>449</v>
      </c>
      <c r="O1910" s="223" t="s">
        <v>450</v>
      </c>
      <c r="P1910" s="260">
        <v>2019</v>
      </c>
      <c r="Q1910" s="260">
        <v>2019</v>
      </c>
      <c r="R1910" s="223" t="s">
        <v>14186</v>
      </c>
      <c r="S1910" s="223" t="s">
        <v>78</v>
      </c>
      <c r="T1910" s="223" t="s">
        <v>451</v>
      </c>
      <c r="U1910" s="261">
        <v>258</v>
      </c>
      <c r="V1910" s="86" t="s">
        <v>452</v>
      </c>
      <c r="W1910" s="223" t="s">
        <v>532</v>
      </c>
      <c r="X1910" s="225" t="s">
        <v>14269</v>
      </c>
      <c r="Y1910" s="262">
        <v>80000</v>
      </c>
      <c r="Z1910" s="226"/>
      <c r="AA1910" s="241">
        <f t="shared" si="15"/>
        <v>0</v>
      </c>
      <c r="AB1910" s="237" t="s">
        <v>14270</v>
      </c>
    </row>
    <row r="1911" spans="1:28" ht="15" customHeight="1">
      <c r="A1911" s="109">
        <v>1902</v>
      </c>
      <c r="B1911" s="222" t="str">
        <f t="shared" si="14"/>
        <v>Klik Disini</v>
      </c>
      <c r="C1911" s="223" t="s">
        <v>14271</v>
      </c>
      <c r="D1911" s="223"/>
      <c r="E1911" s="223" t="s">
        <v>14272</v>
      </c>
      <c r="F1911" s="223" t="s">
        <v>14273</v>
      </c>
      <c r="G1911" s="223" t="s">
        <v>14274</v>
      </c>
      <c r="H1911" s="223" t="s">
        <v>580</v>
      </c>
      <c r="I1911" s="258" t="s">
        <v>1474</v>
      </c>
      <c r="J1911" s="186" t="s">
        <v>298</v>
      </c>
      <c r="K1911" s="223" t="s">
        <v>1953</v>
      </c>
      <c r="L1911" s="223"/>
      <c r="M1911" s="259" t="s">
        <v>447</v>
      </c>
      <c r="N1911" s="223" t="s">
        <v>449</v>
      </c>
      <c r="O1911" s="223" t="s">
        <v>450</v>
      </c>
      <c r="P1911" s="260">
        <v>2005</v>
      </c>
      <c r="Q1911" s="260">
        <v>2018</v>
      </c>
      <c r="R1911" s="223" t="s">
        <v>3412</v>
      </c>
      <c r="S1911" s="223" t="s">
        <v>78</v>
      </c>
      <c r="T1911" s="223" t="s">
        <v>451</v>
      </c>
      <c r="U1911" s="261">
        <v>410</v>
      </c>
      <c r="V1911" s="86" t="s">
        <v>452</v>
      </c>
      <c r="W1911" s="223" t="s">
        <v>1529</v>
      </c>
      <c r="X1911" s="225" t="s">
        <v>14275</v>
      </c>
      <c r="Y1911" s="262">
        <v>80000</v>
      </c>
      <c r="Z1911" s="226"/>
      <c r="AA1911" s="241">
        <f t="shared" si="15"/>
        <v>0</v>
      </c>
      <c r="AB1911" s="237" t="s">
        <v>14276</v>
      </c>
    </row>
    <row r="1912" spans="1:28" ht="15" customHeight="1">
      <c r="A1912" s="109">
        <v>1903</v>
      </c>
      <c r="B1912" s="222" t="str">
        <f t="shared" si="14"/>
        <v>Klik Disini</v>
      </c>
      <c r="C1912" s="223" t="s">
        <v>14277</v>
      </c>
      <c r="D1912" s="223"/>
      <c r="E1912" s="223" t="s">
        <v>14278</v>
      </c>
      <c r="F1912" s="223" t="s">
        <v>14279</v>
      </c>
      <c r="G1912" s="223" t="s">
        <v>14280</v>
      </c>
      <c r="H1912" s="223" t="s">
        <v>3811</v>
      </c>
      <c r="I1912" s="258" t="s">
        <v>1844</v>
      </c>
      <c r="J1912" s="186" t="s">
        <v>403</v>
      </c>
      <c r="K1912" s="223" t="s">
        <v>1953</v>
      </c>
      <c r="L1912" s="223"/>
      <c r="M1912" s="259" t="s">
        <v>447</v>
      </c>
      <c r="N1912" s="223" t="s">
        <v>449</v>
      </c>
      <c r="O1912" s="223" t="s">
        <v>450</v>
      </c>
      <c r="P1912" s="260">
        <v>2018</v>
      </c>
      <c r="Q1912" s="260">
        <v>2019</v>
      </c>
      <c r="R1912" s="223" t="s">
        <v>14116</v>
      </c>
      <c r="S1912" s="223" t="s">
        <v>78</v>
      </c>
      <c r="T1912" s="223" t="s">
        <v>451</v>
      </c>
      <c r="U1912" s="261">
        <v>292</v>
      </c>
      <c r="V1912" s="86" t="s">
        <v>452</v>
      </c>
      <c r="W1912" s="223" t="s">
        <v>1124</v>
      </c>
      <c r="X1912" s="225" t="s">
        <v>14281</v>
      </c>
      <c r="Y1912" s="262">
        <v>80000</v>
      </c>
      <c r="Z1912" s="226"/>
      <c r="AA1912" s="241">
        <f t="shared" si="15"/>
        <v>0</v>
      </c>
      <c r="AB1912" s="237" t="s">
        <v>14282</v>
      </c>
    </row>
    <row r="1913" spans="1:28" ht="15" customHeight="1">
      <c r="A1913" s="109">
        <v>1904</v>
      </c>
      <c r="B1913" s="222" t="str">
        <f t="shared" si="14"/>
        <v>Klik Disini</v>
      </c>
      <c r="C1913" s="223" t="s">
        <v>14283</v>
      </c>
      <c r="D1913" s="223"/>
      <c r="E1913" s="223" t="s">
        <v>14284</v>
      </c>
      <c r="F1913" s="223" t="s">
        <v>14285</v>
      </c>
      <c r="G1913" s="223" t="s">
        <v>14286</v>
      </c>
      <c r="H1913" s="223" t="s">
        <v>1056</v>
      </c>
      <c r="I1913" s="258" t="s">
        <v>583</v>
      </c>
      <c r="J1913" s="186" t="s">
        <v>265</v>
      </c>
      <c r="K1913" s="223" t="s">
        <v>1953</v>
      </c>
      <c r="L1913" s="223"/>
      <c r="M1913" s="259" t="s">
        <v>447</v>
      </c>
      <c r="N1913" s="223" t="s">
        <v>449</v>
      </c>
      <c r="O1913" s="223" t="s">
        <v>583</v>
      </c>
      <c r="P1913" s="260">
        <v>2019</v>
      </c>
      <c r="Q1913" s="260">
        <v>2019</v>
      </c>
      <c r="R1913" s="223" t="s">
        <v>3480</v>
      </c>
      <c r="S1913" s="223" t="s">
        <v>78</v>
      </c>
      <c r="T1913" s="223" t="s">
        <v>451</v>
      </c>
      <c r="U1913" s="261">
        <v>306</v>
      </c>
      <c r="V1913" s="86" t="s">
        <v>452</v>
      </c>
      <c r="W1913" s="223" t="s">
        <v>555</v>
      </c>
      <c r="X1913" s="225" t="s">
        <v>14287</v>
      </c>
      <c r="Y1913" s="262">
        <v>80000</v>
      </c>
      <c r="Z1913" s="226"/>
      <c r="AA1913" s="241">
        <f t="shared" si="15"/>
        <v>0</v>
      </c>
      <c r="AB1913" s="237" t="s">
        <v>14288</v>
      </c>
    </row>
    <row r="1914" spans="1:28" ht="15" customHeight="1">
      <c r="A1914" s="109">
        <v>1905</v>
      </c>
      <c r="B1914" s="222" t="str">
        <f t="shared" si="14"/>
        <v>Klik Disini</v>
      </c>
      <c r="C1914" s="223" t="s">
        <v>14289</v>
      </c>
      <c r="D1914" s="223"/>
      <c r="E1914" s="223" t="s">
        <v>3548</v>
      </c>
      <c r="F1914" s="223" t="s">
        <v>14290</v>
      </c>
      <c r="G1914" s="223" t="s">
        <v>14291</v>
      </c>
      <c r="H1914" s="223" t="s">
        <v>3473</v>
      </c>
      <c r="I1914" s="258" t="s">
        <v>446</v>
      </c>
      <c r="J1914" s="186" t="s">
        <v>345</v>
      </c>
      <c r="K1914" s="223" t="s">
        <v>1953</v>
      </c>
      <c r="L1914" s="223"/>
      <c r="M1914" s="259" t="s">
        <v>447</v>
      </c>
      <c r="N1914" s="223" t="s">
        <v>449</v>
      </c>
      <c r="O1914" s="223" t="s">
        <v>450</v>
      </c>
      <c r="P1914" s="260">
        <v>2016</v>
      </c>
      <c r="Q1914" s="260">
        <v>2019</v>
      </c>
      <c r="R1914" s="223" t="s">
        <v>3412</v>
      </c>
      <c r="S1914" s="223" t="s">
        <v>78</v>
      </c>
      <c r="T1914" s="223" t="s">
        <v>451</v>
      </c>
      <c r="U1914" s="261">
        <v>258</v>
      </c>
      <c r="V1914" s="86" t="s">
        <v>452</v>
      </c>
      <c r="W1914" s="223" t="s">
        <v>8383</v>
      </c>
      <c r="X1914" s="225" t="s">
        <v>14292</v>
      </c>
      <c r="Y1914" s="262">
        <v>80000</v>
      </c>
      <c r="Z1914" s="226"/>
      <c r="AA1914" s="241">
        <f t="shared" si="15"/>
        <v>0</v>
      </c>
      <c r="AB1914" s="237" t="s">
        <v>14293</v>
      </c>
    </row>
    <row r="1915" spans="1:28" ht="15" customHeight="1">
      <c r="A1915" s="109">
        <v>1906</v>
      </c>
      <c r="B1915" s="222" t="str">
        <f t="shared" si="14"/>
        <v>Klik Disini</v>
      </c>
      <c r="C1915" s="223" t="s">
        <v>14294</v>
      </c>
      <c r="D1915" s="223"/>
      <c r="E1915" s="223" t="s">
        <v>6413</v>
      </c>
      <c r="F1915" s="223" t="s">
        <v>14295</v>
      </c>
      <c r="G1915" s="223" t="s">
        <v>14296</v>
      </c>
      <c r="H1915" s="223" t="s">
        <v>583</v>
      </c>
      <c r="I1915" s="258" t="s">
        <v>583</v>
      </c>
      <c r="J1915" s="186" t="s">
        <v>267</v>
      </c>
      <c r="K1915" s="223" t="s">
        <v>1953</v>
      </c>
      <c r="L1915" s="223"/>
      <c r="M1915" s="259" t="s">
        <v>447</v>
      </c>
      <c r="N1915" s="223" t="s">
        <v>449</v>
      </c>
      <c r="O1915" s="223" t="s">
        <v>583</v>
      </c>
      <c r="P1915" s="260">
        <v>2019</v>
      </c>
      <c r="Q1915" s="260">
        <v>2019</v>
      </c>
      <c r="R1915" s="223" t="s">
        <v>3480</v>
      </c>
      <c r="S1915" s="223" t="s">
        <v>78</v>
      </c>
      <c r="T1915" s="223" t="s">
        <v>451</v>
      </c>
      <c r="U1915" s="261">
        <v>274</v>
      </c>
      <c r="V1915" s="86" t="s">
        <v>452</v>
      </c>
      <c r="W1915" s="223" t="s">
        <v>4598</v>
      </c>
      <c r="X1915" s="225" t="s">
        <v>14297</v>
      </c>
      <c r="Y1915" s="262">
        <v>80000</v>
      </c>
      <c r="Z1915" s="226"/>
      <c r="AA1915" s="241">
        <f t="shared" si="15"/>
        <v>0</v>
      </c>
      <c r="AB1915" s="237" t="s">
        <v>14298</v>
      </c>
    </row>
    <row r="1916" spans="1:28" ht="15" customHeight="1">
      <c r="A1916" s="109">
        <v>1907</v>
      </c>
      <c r="B1916" s="222" t="str">
        <f t="shared" si="14"/>
        <v>Klik Disini</v>
      </c>
      <c r="C1916" s="223" t="s">
        <v>14299</v>
      </c>
      <c r="D1916" s="223"/>
      <c r="E1916" s="223" t="s">
        <v>14300</v>
      </c>
      <c r="F1916" s="223" t="s">
        <v>14301</v>
      </c>
      <c r="G1916" s="223" t="s">
        <v>14302</v>
      </c>
      <c r="H1916" s="223" t="s">
        <v>4012</v>
      </c>
      <c r="I1916" s="258" t="s">
        <v>592</v>
      </c>
      <c r="J1916" s="186" t="s">
        <v>324</v>
      </c>
      <c r="K1916" s="223" t="s">
        <v>1953</v>
      </c>
      <c r="L1916" s="223"/>
      <c r="M1916" s="259" t="s">
        <v>447</v>
      </c>
      <c r="N1916" s="223" t="s">
        <v>449</v>
      </c>
      <c r="O1916" s="223" t="s">
        <v>450</v>
      </c>
      <c r="P1916" s="260">
        <v>2016</v>
      </c>
      <c r="Q1916" s="260">
        <v>2021</v>
      </c>
      <c r="R1916" s="223" t="s">
        <v>3412</v>
      </c>
      <c r="S1916" s="223" t="s">
        <v>78</v>
      </c>
      <c r="T1916" s="223" t="s">
        <v>451</v>
      </c>
      <c r="U1916" s="261">
        <v>142</v>
      </c>
      <c r="V1916" s="86" t="s">
        <v>452</v>
      </c>
      <c r="W1916" s="223" t="s">
        <v>5872</v>
      </c>
      <c r="X1916" s="225" t="s">
        <v>14303</v>
      </c>
      <c r="Y1916" s="262">
        <v>80000</v>
      </c>
      <c r="Z1916" s="226"/>
      <c r="AA1916" s="241">
        <f t="shared" si="15"/>
        <v>0</v>
      </c>
      <c r="AB1916" s="237" t="s">
        <v>14304</v>
      </c>
    </row>
    <row r="1917" spans="1:28" ht="15" customHeight="1">
      <c r="A1917" s="109">
        <v>1908</v>
      </c>
      <c r="B1917" s="222" t="str">
        <f t="shared" si="14"/>
        <v>Klik Disini</v>
      </c>
      <c r="C1917" s="223" t="s">
        <v>14305</v>
      </c>
      <c r="D1917" s="223"/>
      <c r="E1917" s="223" t="s">
        <v>14306</v>
      </c>
      <c r="F1917" s="223" t="s">
        <v>14307</v>
      </c>
      <c r="G1917" s="223" t="s">
        <v>14308</v>
      </c>
      <c r="H1917" s="223" t="s">
        <v>274</v>
      </c>
      <c r="I1917" s="258" t="s">
        <v>1474</v>
      </c>
      <c r="J1917" s="186" t="s">
        <v>303</v>
      </c>
      <c r="K1917" s="223" t="s">
        <v>1953</v>
      </c>
      <c r="L1917" s="223"/>
      <c r="M1917" s="259" t="s">
        <v>447</v>
      </c>
      <c r="N1917" s="223" t="s">
        <v>449</v>
      </c>
      <c r="O1917" s="223" t="s">
        <v>450</v>
      </c>
      <c r="P1917" s="260">
        <v>2020</v>
      </c>
      <c r="Q1917" s="260">
        <v>2021</v>
      </c>
      <c r="R1917" s="223" t="s">
        <v>3412</v>
      </c>
      <c r="S1917" s="223" t="s">
        <v>78</v>
      </c>
      <c r="T1917" s="223" t="s">
        <v>451</v>
      </c>
      <c r="U1917" s="261">
        <v>176</v>
      </c>
      <c r="V1917" s="86" t="s">
        <v>452</v>
      </c>
      <c r="W1917" s="223" t="s">
        <v>505</v>
      </c>
      <c r="X1917" s="225" t="s">
        <v>14309</v>
      </c>
      <c r="Y1917" s="262">
        <v>68000</v>
      </c>
      <c r="Z1917" s="226"/>
      <c r="AA1917" s="241">
        <f t="shared" si="15"/>
        <v>0</v>
      </c>
      <c r="AB1917" s="237" t="s">
        <v>14310</v>
      </c>
    </row>
    <row r="1918" spans="1:28" ht="15" customHeight="1">
      <c r="A1918" s="109">
        <v>1909</v>
      </c>
      <c r="B1918" s="222" t="str">
        <f t="shared" si="14"/>
        <v>Klik Disini</v>
      </c>
      <c r="C1918" s="223" t="s">
        <v>14311</v>
      </c>
      <c r="D1918" s="223"/>
      <c r="E1918" s="223" t="s">
        <v>14312</v>
      </c>
      <c r="F1918" s="223" t="s">
        <v>14313</v>
      </c>
      <c r="G1918" s="223" t="s">
        <v>14314</v>
      </c>
      <c r="H1918" s="223" t="s">
        <v>3912</v>
      </c>
      <c r="I1918" s="258" t="s">
        <v>446</v>
      </c>
      <c r="J1918" s="186" t="s">
        <v>367</v>
      </c>
      <c r="K1918" s="223" t="s">
        <v>1953</v>
      </c>
      <c r="L1918" s="223"/>
      <c r="M1918" s="259" t="s">
        <v>447</v>
      </c>
      <c r="N1918" s="223" t="s">
        <v>449</v>
      </c>
      <c r="O1918" s="223" t="s">
        <v>450</v>
      </c>
      <c r="P1918" s="260">
        <v>2019</v>
      </c>
      <c r="Q1918" s="260">
        <v>2019</v>
      </c>
      <c r="R1918" s="223" t="s">
        <v>14116</v>
      </c>
      <c r="S1918" s="223" t="s">
        <v>78</v>
      </c>
      <c r="T1918" s="223" t="s">
        <v>451</v>
      </c>
      <c r="U1918" s="261">
        <v>308</v>
      </c>
      <c r="V1918" s="86" t="s">
        <v>452</v>
      </c>
      <c r="W1918" s="223" t="s">
        <v>743</v>
      </c>
      <c r="X1918" s="225" t="s">
        <v>14315</v>
      </c>
      <c r="Y1918" s="262">
        <v>80000</v>
      </c>
      <c r="Z1918" s="226"/>
      <c r="AA1918" s="241">
        <f t="shared" si="15"/>
        <v>0</v>
      </c>
      <c r="AB1918" s="237" t="s">
        <v>14316</v>
      </c>
    </row>
    <row r="1919" spans="1:28" ht="15" customHeight="1">
      <c r="A1919" s="109">
        <v>1910</v>
      </c>
      <c r="B1919" s="222" t="str">
        <f t="shared" si="14"/>
        <v>Klik Disini</v>
      </c>
      <c r="C1919" s="223" t="s">
        <v>14317</v>
      </c>
      <c r="D1919" s="223" t="s">
        <v>14318</v>
      </c>
      <c r="E1919" s="223" t="s">
        <v>12963</v>
      </c>
      <c r="F1919" s="223" t="s">
        <v>14319</v>
      </c>
      <c r="G1919" s="223" t="s">
        <v>14320</v>
      </c>
      <c r="H1919" s="223" t="s">
        <v>3912</v>
      </c>
      <c r="I1919" s="258" t="s">
        <v>446</v>
      </c>
      <c r="J1919" s="186" t="s">
        <v>367</v>
      </c>
      <c r="K1919" s="223" t="s">
        <v>1953</v>
      </c>
      <c r="L1919" s="223"/>
      <c r="M1919" s="259" t="s">
        <v>447</v>
      </c>
      <c r="N1919" s="223" t="s">
        <v>449</v>
      </c>
      <c r="O1919" s="223" t="s">
        <v>450</v>
      </c>
      <c r="P1919" s="260">
        <v>2018</v>
      </c>
      <c r="Q1919" s="260">
        <v>2021</v>
      </c>
      <c r="R1919" s="223" t="s">
        <v>14116</v>
      </c>
      <c r="S1919" s="223" t="s">
        <v>78</v>
      </c>
      <c r="T1919" s="223" t="s">
        <v>451</v>
      </c>
      <c r="U1919" s="261">
        <v>362</v>
      </c>
      <c r="V1919" s="86" t="s">
        <v>452</v>
      </c>
      <c r="W1919" s="223" t="s">
        <v>796</v>
      </c>
      <c r="X1919" s="225" t="s">
        <v>14321</v>
      </c>
      <c r="Y1919" s="262">
        <v>80000</v>
      </c>
      <c r="Z1919" s="226"/>
      <c r="AA1919" s="241">
        <f t="shared" si="15"/>
        <v>0</v>
      </c>
      <c r="AB1919" s="237" t="s">
        <v>14322</v>
      </c>
    </row>
    <row r="1920" spans="1:28" ht="15" customHeight="1">
      <c r="A1920" s="109">
        <v>1911</v>
      </c>
      <c r="B1920" s="222" t="str">
        <f t="shared" si="14"/>
        <v>Klik Disini</v>
      </c>
      <c r="C1920" s="223" t="s">
        <v>14323</v>
      </c>
      <c r="D1920" s="223"/>
      <c r="E1920" s="223" t="s">
        <v>14324</v>
      </c>
      <c r="F1920" s="223" t="s">
        <v>14325</v>
      </c>
      <c r="G1920" s="223" t="s">
        <v>14326</v>
      </c>
      <c r="H1920" s="223" t="s">
        <v>782</v>
      </c>
      <c r="I1920" s="258" t="s">
        <v>446</v>
      </c>
      <c r="J1920" s="186" t="s">
        <v>353</v>
      </c>
      <c r="K1920" s="223" t="s">
        <v>1953</v>
      </c>
      <c r="L1920" s="223"/>
      <c r="M1920" s="259" t="s">
        <v>447</v>
      </c>
      <c r="N1920" s="223" t="s">
        <v>449</v>
      </c>
      <c r="O1920" s="223" t="s">
        <v>450</v>
      </c>
      <c r="P1920" s="260">
        <v>2020</v>
      </c>
      <c r="Q1920" s="260">
        <v>2021</v>
      </c>
      <c r="R1920" s="223" t="s">
        <v>13812</v>
      </c>
      <c r="S1920" s="223" t="s">
        <v>78</v>
      </c>
      <c r="T1920" s="223" t="s">
        <v>451</v>
      </c>
      <c r="U1920" s="261">
        <v>336</v>
      </c>
      <c r="V1920" s="86" t="s">
        <v>452</v>
      </c>
      <c r="W1920" s="223" t="s">
        <v>3786</v>
      </c>
      <c r="X1920" s="225" t="s">
        <v>14327</v>
      </c>
      <c r="Y1920" s="262">
        <v>80000</v>
      </c>
      <c r="Z1920" s="226"/>
      <c r="AA1920" s="241">
        <f t="shared" si="15"/>
        <v>0</v>
      </c>
      <c r="AB1920" s="237" t="s">
        <v>14328</v>
      </c>
    </row>
    <row r="1921" spans="1:28" ht="15" customHeight="1">
      <c r="A1921" s="109">
        <v>1912</v>
      </c>
      <c r="B1921" s="222" t="str">
        <f t="shared" si="14"/>
        <v>Klik Disini</v>
      </c>
      <c r="C1921" s="223" t="s">
        <v>14329</v>
      </c>
      <c r="D1921" s="223"/>
      <c r="E1921" s="223" t="s">
        <v>14330</v>
      </c>
      <c r="F1921" s="223" t="s">
        <v>14331</v>
      </c>
      <c r="G1921" s="223" t="s">
        <v>14332</v>
      </c>
      <c r="H1921" s="223" t="s">
        <v>384</v>
      </c>
      <c r="I1921" s="258" t="s">
        <v>446</v>
      </c>
      <c r="J1921" s="186" t="s">
        <v>357</v>
      </c>
      <c r="K1921" s="223" t="s">
        <v>1953</v>
      </c>
      <c r="L1921" s="223"/>
      <c r="M1921" s="259" t="s">
        <v>447</v>
      </c>
      <c r="N1921" s="223" t="s">
        <v>449</v>
      </c>
      <c r="O1921" s="223" t="s">
        <v>450</v>
      </c>
      <c r="P1921" s="260">
        <v>2019</v>
      </c>
      <c r="Q1921" s="260">
        <v>2019</v>
      </c>
      <c r="R1921" s="223" t="s">
        <v>3675</v>
      </c>
      <c r="S1921" s="223" t="s">
        <v>78</v>
      </c>
      <c r="T1921" s="223" t="s">
        <v>451</v>
      </c>
      <c r="U1921" s="261">
        <v>307</v>
      </c>
      <c r="V1921" s="86" t="s">
        <v>452</v>
      </c>
      <c r="W1921" s="223" t="s">
        <v>2542</v>
      </c>
      <c r="X1921" s="225" t="s">
        <v>14333</v>
      </c>
      <c r="Y1921" s="262">
        <v>80000</v>
      </c>
      <c r="Z1921" s="226"/>
      <c r="AA1921" s="241">
        <f t="shared" si="15"/>
        <v>0</v>
      </c>
      <c r="AB1921" s="237" t="s">
        <v>14334</v>
      </c>
    </row>
    <row r="1922" spans="1:28" ht="15" customHeight="1">
      <c r="A1922" s="109">
        <v>1913</v>
      </c>
      <c r="B1922" s="222" t="str">
        <f t="shared" si="14"/>
        <v>Klik Disini</v>
      </c>
      <c r="C1922" s="223" t="s">
        <v>14335</v>
      </c>
      <c r="D1922" s="223"/>
      <c r="E1922" s="223" t="s">
        <v>14336</v>
      </c>
      <c r="F1922" s="223" t="s">
        <v>14337</v>
      </c>
      <c r="G1922" s="223" t="s">
        <v>14338</v>
      </c>
      <c r="H1922" s="223" t="s">
        <v>583</v>
      </c>
      <c r="I1922" s="258" t="s">
        <v>583</v>
      </c>
      <c r="J1922" s="186" t="s">
        <v>267</v>
      </c>
      <c r="K1922" s="223" t="s">
        <v>1953</v>
      </c>
      <c r="L1922" s="223"/>
      <c r="M1922" s="259" t="s">
        <v>447</v>
      </c>
      <c r="N1922" s="223" t="s">
        <v>449</v>
      </c>
      <c r="O1922" s="223" t="s">
        <v>583</v>
      </c>
      <c r="P1922" s="260">
        <v>2020</v>
      </c>
      <c r="Q1922" s="260">
        <v>2021</v>
      </c>
      <c r="R1922" s="223" t="s">
        <v>3480</v>
      </c>
      <c r="S1922" s="223" t="s">
        <v>78</v>
      </c>
      <c r="T1922" s="223" t="s">
        <v>451</v>
      </c>
      <c r="U1922" s="261">
        <v>387</v>
      </c>
      <c r="V1922" s="86" t="s">
        <v>452</v>
      </c>
      <c r="W1922" s="223" t="s">
        <v>3720</v>
      </c>
      <c r="X1922" s="225" t="s">
        <v>14339</v>
      </c>
      <c r="Y1922" s="262">
        <v>80000</v>
      </c>
      <c r="Z1922" s="226"/>
      <c r="AA1922" s="241">
        <f t="shared" si="15"/>
        <v>0</v>
      </c>
      <c r="AB1922" s="237" t="s">
        <v>14340</v>
      </c>
    </row>
    <row r="1923" spans="1:28" ht="15" customHeight="1">
      <c r="A1923" s="109">
        <v>1914</v>
      </c>
      <c r="B1923" s="222" t="str">
        <f t="shared" si="14"/>
        <v>Klik Disini</v>
      </c>
      <c r="C1923" s="223" t="s">
        <v>14341</v>
      </c>
      <c r="D1923" s="223"/>
      <c r="E1923" s="223" t="s">
        <v>14342</v>
      </c>
      <c r="F1923" s="223" t="s">
        <v>14343</v>
      </c>
      <c r="G1923" s="223" t="s">
        <v>14344</v>
      </c>
      <c r="H1923" s="223" t="s">
        <v>14345</v>
      </c>
      <c r="I1923" s="258" t="s">
        <v>446</v>
      </c>
      <c r="J1923" s="186" t="s">
        <v>357</v>
      </c>
      <c r="K1923" s="223" t="s">
        <v>1953</v>
      </c>
      <c r="L1923" s="223"/>
      <c r="M1923" s="259" t="s">
        <v>447</v>
      </c>
      <c r="N1923" s="223" t="s">
        <v>449</v>
      </c>
      <c r="O1923" s="223" t="s">
        <v>450</v>
      </c>
      <c r="P1923" s="260">
        <v>2019</v>
      </c>
      <c r="Q1923" s="260">
        <v>2019</v>
      </c>
      <c r="R1923" s="223" t="s">
        <v>3675</v>
      </c>
      <c r="S1923" s="223" t="s">
        <v>78</v>
      </c>
      <c r="T1923" s="223" t="s">
        <v>451</v>
      </c>
      <c r="U1923" s="261">
        <v>288</v>
      </c>
      <c r="V1923" s="86" t="s">
        <v>452</v>
      </c>
      <c r="W1923" s="223" t="s">
        <v>999</v>
      </c>
      <c r="X1923" s="225" t="s">
        <v>14346</v>
      </c>
      <c r="Y1923" s="262">
        <v>80000</v>
      </c>
      <c r="Z1923" s="226"/>
      <c r="AA1923" s="241">
        <f t="shared" si="15"/>
        <v>0</v>
      </c>
      <c r="AB1923" s="237" t="s">
        <v>14347</v>
      </c>
    </row>
    <row r="1924" spans="1:28" ht="15" customHeight="1">
      <c r="A1924" s="109">
        <v>1915</v>
      </c>
      <c r="B1924" s="222" t="str">
        <f t="shared" si="14"/>
        <v>Klik Disini</v>
      </c>
      <c r="C1924" s="223" t="s">
        <v>14348</v>
      </c>
      <c r="D1924" s="223"/>
      <c r="E1924" s="223" t="s">
        <v>14349</v>
      </c>
      <c r="F1924" s="223" t="s">
        <v>14350</v>
      </c>
      <c r="G1924" s="223" t="s">
        <v>14351</v>
      </c>
      <c r="H1924" s="223" t="s">
        <v>583</v>
      </c>
      <c r="I1924" s="258" t="s">
        <v>583</v>
      </c>
      <c r="J1924" s="186" t="s">
        <v>267</v>
      </c>
      <c r="K1924" s="223" t="s">
        <v>1953</v>
      </c>
      <c r="L1924" s="223"/>
      <c r="M1924" s="259" t="s">
        <v>447</v>
      </c>
      <c r="N1924" s="223" t="s">
        <v>449</v>
      </c>
      <c r="O1924" s="223" t="s">
        <v>583</v>
      </c>
      <c r="P1924" s="260">
        <v>2019</v>
      </c>
      <c r="Q1924" s="260">
        <v>2019</v>
      </c>
      <c r="R1924" s="223" t="s">
        <v>3480</v>
      </c>
      <c r="S1924" s="223" t="s">
        <v>78</v>
      </c>
      <c r="T1924" s="223" t="s">
        <v>451</v>
      </c>
      <c r="U1924" s="261">
        <v>463</v>
      </c>
      <c r="V1924" s="86" t="s">
        <v>452</v>
      </c>
      <c r="W1924" s="223" t="s">
        <v>3874</v>
      </c>
      <c r="X1924" s="225" t="s">
        <v>14352</v>
      </c>
      <c r="Y1924" s="262">
        <v>80000</v>
      </c>
      <c r="Z1924" s="226"/>
      <c r="AA1924" s="241">
        <f t="shared" si="15"/>
        <v>0</v>
      </c>
      <c r="AB1924" s="237" t="s">
        <v>14353</v>
      </c>
    </row>
    <row r="1925" spans="1:28" ht="15" customHeight="1">
      <c r="A1925" s="109">
        <v>1916</v>
      </c>
      <c r="B1925" s="222" t="str">
        <f t="shared" si="14"/>
        <v>Klik Disini</v>
      </c>
      <c r="C1925" s="223" t="s">
        <v>14354</v>
      </c>
      <c r="D1925" s="223"/>
      <c r="E1925" s="223" t="s">
        <v>14355</v>
      </c>
      <c r="F1925" s="223" t="s">
        <v>14356</v>
      </c>
      <c r="G1925" s="223" t="s">
        <v>14357</v>
      </c>
      <c r="H1925" s="223" t="s">
        <v>583</v>
      </c>
      <c r="I1925" s="258" t="s">
        <v>583</v>
      </c>
      <c r="J1925" s="186" t="s">
        <v>267</v>
      </c>
      <c r="K1925" s="223" t="s">
        <v>1953</v>
      </c>
      <c r="L1925" s="223"/>
      <c r="M1925" s="259" t="s">
        <v>447</v>
      </c>
      <c r="N1925" s="223" t="s">
        <v>449</v>
      </c>
      <c r="O1925" s="223" t="s">
        <v>583</v>
      </c>
      <c r="P1925" s="260">
        <v>2019</v>
      </c>
      <c r="Q1925" s="260">
        <v>2019</v>
      </c>
      <c r="R1925" s="223" t="s">
        <v>3480</v>
      </c>
      <c r="S1925" s="223" t="s">
        <v>78</v>
      </c>
      <c r="T1925" s="223" t="s">
        <v>451</v>
      </c>
      <c r="U1925" s="261">
        <v>483</v>
      </c>
      <c r="V1925" s="86" t="s">
        <v>452</v>
      </c>
      <c r="W1925" s="223" t="s">
        <v>632</v>
      </c>
      <c r="X1925" s="225" t="s">
        <v>14358</v>
      </c>
      <c r="Y1925" s="262">
        <v>80000</v>
      </c>
      <c r="Z1925" s="226"/>
      <c r="AA1925" s="241">
        <f t="shared" si="15"/>
        <v>0</v>
      </c>
      <c r="AB1925" s="237" t="s">
        <v>14359</v>
      </c>
    </row>
    <row r="1926" spans="1:28" ht="15" customHeight="1">
      <c r="A1926" s="109">
        <v>1917</v>
      </c>
      <c r="B1926" s="222" t="str">
        <f t="shared" si="14"/>
        <v>Klik Disini</v>
      </c>
      <c r="C1926" s="223" t="s">
        <v>14360</v>
      </c>
      <c r="D1926" s="223"/>
      <c r="E1926" s="223" t="s">
        <v>14361</v>
      </c>
      <c r="F1926" s="223" t="s">
        <v>14362</v>
      </c>
      <c r="G1926" s="223" t="s">
        <v>14363</v>
      </c>
      <c r="H1926" s="223" t="s">
        <v>384</v>
      </c>
      <c r="I1926" s="258" t="s">
        <v>446</v>
      </c>
      <c r="J1926" s="186" t="s">
        <v>383</v>
      </c>
      <c r="K1926" s="223" t="s">
        <v>1953</v>
      </c>
      <c r="L1926" s="223"/>
      <c r="M1926" s="259" t="s">
        <v>447</v>
      </c>
      <c r="N1926" s="223" t="s">
        <v>449</v>
      </c>
      <c r="O1926" s="223" t="s">
        <v>450</v>
      </c>
      <c r="P1926" s="260">
        <v>2019</v>
      </c>
      <c r="Q1926" s="260">
        <v>2019</v>
      </c>
      <c r="R1926" s="223" t="s">
        <v>3675</v>
      </c>
      <c r="S1926" s="223" t="s">
        <v>78</v>
      </c>
      <c r="T1926" s="223" t="s">
        <v>451</v>
      </c>
      <c r="U1926" s="261">
        <v>275</v>
      </c>
      <c r="V1926" s="86" t="s">
        <v>452</v>
      </c>
      <c r="W1926" s="223" t="s">
        <v>655</v>
      </c>
      <c r="X1926" s="225" t="s">
        <v>14364</v>
      </c>
      <c r="Y1926" s="262">
        <v>80000</v>
      </c>
      <c r="Z1926" s="226"/>
      <c r="AA1926" s="241">
        <f t="shared" si="15"/>
        <v>0</v>
      </c>
      <c r="AB1926" s="237" t="s">
        <v>14365</v>
      </c>
    </row>
    <row r="1927" spans="1:28" ht="15" customHeight="1">
      <c r="A1927" s="109">
        <v>1918</v>
      </c>
      <c r="B1927" s="222" t="str">
        <f t="shared" si="14"/>
        <v>Klik Disini</v>
      </c>
      <c r="C1927" s="223" t="s">
        <v>14366</v>
      </c>
      <c r="D1927" s="223"/>
      <c r="E1927" s="223" t="s">
        <v>14367</v>
      </c>
      <c r="F1927" s="223" t="s">
        <v>14368</v>
      </c>
      <c r="G1927" s="223" t="s">
        <v>14369</v>
      </c>
      <c r="H1927" s="223" t="s">
        <v>3912</v>
      </c>
      <c r="I1927" s="258" t="s">
        <v>446</v>
      </c>
      <c r="J1927" s="186" t="s">
        <v>367</v>
      </c>
      <c r="K1927" s="223" t="s">
        <v>1953</v>
      </c>
      <c r="L1927" s="223"/>
      <c r="M1927" s="259" t="s">
        <v>447</v>
      </c>
      <c r="N1927" s="223" t="s">
        <v>449</v>
      </c>
      <c r="O1927" s="223" t="s">
        <v>450</v>
      </c>
      <c r="P1927" s="260">
        <v>2020</v>
      </c>
      <c r="Q1927" s="260">
        <v>2021</v>
      </c>
      <c r="R1927" s="223" t="s">
        <v>14116</v>
      </c>
      <c r="S1927" s="223" t="s">
        <v>78</v>
      </c>
      <c r="T1927" s="223" t="s">
        <v>451</v>
      </c>
      <c r="U1927" s="261">
        <v>258</v>
      </c>
      <c r="V1927" s="86" t="s">
        <v>452</v>
      </c>
      <c r="W1927" s="223" t="s">
        <v>1945</v>
      </c>
      <c r="X1927" s="225" t="s">
        <v>14370</v>
      </c>
      <c r="Y1927" s="262">
        <v>74000</v>
      </c>
      <c r="Z1927" s="226"/>
      <c r="AA1927" s="241">
        <f t="shared" si="15"/>
        <v>0</v>
      </c>
      <c r="AB1927" s="237" t="s">
        <v>14371</v>
      </c>
    </row>
    <row r="1928" spans="1:28" ht="15" customHeight="1">
      <c r="A1928" s="109">
        <v>1919</v>
      </c>
      <c r="B1928" s="222" t="str">
        <f t="shared" si="14"/>
        <v>Klik Disini</v>
      </c>
      <c r="C1928" s="223" t="s">
        <v>14372</v>
      </c>
      <c r="D1928" s="223"/>
      <c r="E1928" s="223" t="s">
        <v>4420</v>
      </c>
      <c r="F1928" s="223" t="s">
        <v>14373</v>
      </c>
      <c r="G1928" s="223" t="s">
        <v>14374</v>
      </c>
      <c r="H1928" s="223" t="s">
        <v>384</v>
      </c>
      <c r="I1928" s="258" t="s">
        <v>446</v>
      </c>
      <c r="J1928" s="186" t="s">
        <v>383</v>
      </c>
      <c r="K1928" s="223" t="s">
        <v>1953</v>
      </c>
      <c r="L1928" s="223"/>
      <c r="M1928" s="259" t="s">
        <v>447</v>
      </c>
      <c r="N1928" s="223" t="s">
        <v>449</v>
      </c>
      <c r="O1928" s="223" t="s">
        <v>450</v>
      </c>
      <c r="P1928" s="260">
        <v>2020</v>
      </c>
      <c r="Q1928" s="260">
        <v>2020</v>
      </c>
      <c r="R1928" s="223" t="s">
        <v>3675</v>
      </c>
      <c r="S1928" s="223" t="s">
        <v>78</v>
      </c>
      <c r="T1928" s="223" t="s">
        <v>451</v>
      </c>
      <c r="U1928" s="261">
        <v>160</v>
      </c>
      <c r="V1928" s="86" t="s">
        <v>452</v>
      </c>
      <c r="W1928" s="223" t="s">
        <v>3390</v>
      </c>
      <c r="X1928" s="225" t="s">
        <v>14375</v>
      </c>
      <c r="Y1928" s="262">
        <v>80000</v>
      </c>
      <c r="Z1928" s="226"/>
      <c r="AA1928" s="241">
        <f t="shared" si="15"/>
        <v>0</v>
      </c>
      <c r="AB1928" s="237" t="s">
        <v>14376</v>
      </c>
    </row>
    <row r="1929" spans="1:28" ht="15" customHeight="1">
      <c r="A1929" s="109">
        <v>1920</v>
      </c>
      <c r="B1929" s="222" t="str">
        <f t="shared" si="14"/>
        <v>Klik Disini</v>
      </c>
      <c r="C1929" s="223" t="s">
        <v>14377</v>
      </c>
      <c r="D1929" s="223"/>
      <c r="E1929" s="223" t="s">
        <v>14378</v>
      </c>
      <c r="F1929" s="223" t="s">
        <v>14379</v>
      </c>
      <c r="G1929" s="223" t="s">
        <v>14380</v>
      </c>
      <c r="H1929" s="223" t="s">
        <v>2070</v>
      </c>
      <c r="I1929" s="258" t="s">
        <v>583</v>
      </c>
      <c r="J1929" s="186" t="s">
        <v>263</v>
      </c>
      <c r="K1929" s="223" t="s">
        <v>1953</v>
      </c>
      <c r="L1929" s="223" t="s">
        <v>14217</v>
      </c>
      <c r="M1929" s="259" t="s">
        <v>447</v>
      </c>
      <c r="N1929" s="223" t="s">
        <v>449</v>
      </c>
      <c r="O1929" s="223" t="s">
        <v>583</v>
      </c>
      <c r="P1929" s="260">
        <v>2020</v>
      </c>
      <c r="Q1929" s="260">
        <v>2021</v>
      </c>
      <c r="R1929" s="223" t="s">
        <v>3740</v>
      </c>
      <c r="S1929" s="223" t="s">
        <v>78</v>
      </c>
      <c r="T1929" s="223" t="s">
        <v>451</v>
      </c>
      <c r="U1929" s="261">
        <v>36</v>
      </c>
      <c r="V1929" s="86" t="s">
        <v>452</v>
      </c>
      <c r="W1929" s="223" t="s">
        <v>1029</v>
      </c>
      <c r="X1929" s="225" t="s">
        <v>14381</v>
      </c>
      <c r="Y1929" s="262">
        <v>49000</v>
      </c>
      <c r="Z1929" s="226"/>
      <c r="AA1929" s="241">
        <f t="shared" si="15"/>
        <v>0</v>
      </c>
      <c r="AB1929" s="237" t="s">
        <v>14382</v>
      </c>
    </row>
    <row r="1930" spans="1:28" ht="15" customHeight="1">
      <c r="A1930" s="109">
        <v>1921</v>
      </c>
      <c r="B1930" s="222" t="str">
        <f t="shared" si="14"/>
        <v>Klik Disini</v>
      </c>
      <c r="C1930" s="223" t="s">
        <v>14383</v>
      </c>
      <c r="D1930" s="223"/>
      <c r="E1930" s="223" t="s">
        <v>14378</v>
      </c>
      <c r="F1930" s="223" t="s">
        <v>14384</v>
      </c>
      <c r="G1930" s="223" t="s">
        <v>14385</v>
      </c>
      <c r="H1930" s="223" t="s">
        <v>2070</v>
      </c>
      <c r="I1930" s="258" t="s">
        <v>583</v>
      </c>
      <c r="J1930" s="186" t="s">
        <v>263</v>
      </c>
      <c r="K1930" s="223" t="s">
        <v>1953</v>
      </c>
      <c r="L1930" s="223" t="s">
        <v>14217</v>
      </c>
      <c r="M1930" s="259" t="s">
        <v>447</v>
      </c>
      <c r="N1930" s="223" t="s">
        <v>449</v>
      </c>
      <c r="O1930" s="223" t="s">
        <v>583</v>
      </c>
      <c r="P1930" s="260">
        <v>2020</v>
      </c>
      <c r="Q1930" s="260">
        <v>2021</v>
      </c>
      <c r="R1930" s="223" t="s">
        <v>3740</v>
      </c>
      <c r="S1930" s="223" t="s">
        <v>78</v>
      </c>
      <c r="T1930" s="223" t="s">
        <v>451</v>
      </c>
      <c r="U1930" s="261">
        <v>36</v>
      </c>
      <c r="V1930" s="86" t="s">
        <v>452</v>
      </c>
      <c r="W1930" s="223" t="s">
        <v>1375</v>
      </c>
      <c r="X1930" s="225" t="s">
        <v>14386</v>
      </c>
      <c r="Y1930" s="262">
        <v>49000</v>
      </c>
      <c r="Z1930" s="226"/>
      <c r="AA1930" s="241">
        <f t="shared" si="15"/>
        <v>0</v>
      </c>
      <c r="AB1930" s="237" t="s">
        <v>14387</v>
      </c>
    </row>
    <row r="1931" spans="1:28" ht="15" customHeight="1">
      <c r="A1931" s="109">
        <v>1922</v>
      </c>
      <c r="B1931" s="222" t="str">
        <f t="shared" si="14"/>
        <v>Klik Disini</v>
      </c>
      <c r="C1931" s="223" t="s">
        <v>14388</v>
      </c>
      <c r="D1931" s="223"/>
      <c r="E1931" s="223" t="s">
        <v>14214</v>
      </c>
      <c r="F1931" s="223" t="s">
        <v>14389</v>
      </c>
      <c r="G1931" s="223" t="s">
        <v>14390</v>
      </c>
      <c r="H1931" s="223" t="s">
        <v>2070</v>
      </c>
      <c r="I1931" s="258" t="s">
        <v>583</v>
      </c>
      <c r="J1931" s="186" t="s">
        <v>263</v>
      </c>
      <c r="K1931" s="223" t="s">
        <v>1953</v>
      </c>
      <c r="L1931" s="223" t="s">
        <v>14217</v>
      </c>
      <c r="M1931" s="259" t="s">
        <v>447</v>
      </c>
      <c r="N1931" s="223" t="s">
        <v>449</v>
      </c>
      <c r="O1931" s="223" t="s">
        <v>583</v>
      </c>
      <c r="P1931" s="260">
        <v>2020</v>
      </c>
      <c r="Q1931" s="260">
        <v>2021</v>
      </c>
      <c r="R1931" s="223" t="s">
        <v>3740</v>
      </c>
      <c r="S1931" s="223" t="s">
        <v>78</v>
      </c>
      <c r="T1931" s="223" t="s">
        <v>451</v>
      </c>
      <c r="U1931" s="261">
        <v>36</v>
      </c>
      <c r="V1931" s="86" t="s">
        <v>452</v>
      </c>
      <c r="W1931" s="223" t="s">
        <v>830</v>
      </c>
      <c r="X1931" s="225" t="s">
        <v>14391</v>
      </c>
      <c r="Y1931" s="262">
        <v>42000</v>
      </c>
      <c r="Z1931" s="226"/>
      <c r="AA1931" s="241">
        <f t="shared" si="15"/>
        <v>0</v>
      </c>
      <c r="AB1931" s="237" t="s">
        <v>14392</v>
      </c>
    </row>
    <row r="1932" spans="1:28" ht="15" customHeight="1">
      <c r="A1932" s="109">
        <v>1923</v>
      </c>
      <c r="B1932" s="222" t="str">
        <f t="shared" si="14"/>
        <v>Klik Disini</v>
      </c>
      <c r="C1932" s="223" t="s">
        <v>14393</v>
      </c>
      <c r="D1932" s="223"/>
      <c r="E1932" s="223" t="s">
        <v>14394</v>
      </c>
      <c r="F1932" s="223" t="s">
        <v>14395</v>
      </c>
      <c r="G1932" s="223" t="s">
        <v>14396</v>
      </c>
      <c r="H1932" s="223" t="s">
        <v>3473</v>
      </c>
      <c r="I1932" s="258" t="s">
        <v>446</v>
      </c>
      <c r="J1932" s="186" t="s">
        <v>345</v>
      </c>
      <c r="K1932" s="223" t="s">
        <v>1953</v>
      </c>
      <c r="L1932" s="223" t="s">
        <v>14397</v>
      </c>
      <c r="M1932" s="259" t="s">
        <v>447</v>
      </c>
      <c r="N1932" s="223" t="s">
        <v>449</v>
      </c>
      <c r="O1932" s="223" t="s">
        <v>450</v>
      </c>
      <c r="P1932" s="260">
        <v>2005</v>
      </c>
      <c r="Q1932" s="260">
        <v>2018</v>
      </c>
      <c r="R1932" s="223" t="s">
        <v>3412</v>
      </c>
      <c r="S1932" s="223" t="s">
        <v>78</v>
      </c>
      <c r="T1932" s="223" t="s">
        <v>451</v>
      </c>
      <c r="U1932" s="261">
        <v>220</v>
      </c>
      <c r="V1932" s="86" t="s">
        <v>452</v>
      </c>
      <c r="W1932" s="223" t="s">
        <v>897</v>
      </c>
      <c r="X1932" s="225" t="s">
        <v>14398</v>
      </c>
      <c r="Y1932" s="262">
        <v>80000</v>
      </c>
      <c r="Z1932" s="226"/>
      <c r="AA1932" s="241">
        <f t="shared" si="15"/>
        <v>0</v>
      </c>
      <c r="AB1932" s="237" t="s">
        <v>14399</v>
      </c>
    </row>
    <row r="1933" spans="1:28" ht="15" customHeight="1">
      <c r="A1933" s="109">
        <v>1924</v>
      </c>
      <c r="B1933" s="222" t="str">
        <f t="shared" si="14"/>
        <v>Klik Disini</v>
      </c>
      <c r="C1933" s="223" t="s">
        <v>14400</v>
      </c>
      <c r="D1933" s="223"/>
      <c r="E1933" s="223" t="s">
        <v>14401</v>
      </c>
      <c r="F1933" s="223" t="s">
        <v>14402</v>
      </c>
      <c r="G1933" s="223" t="s">
        <v>14403</v>
      </c>
      <c r="H1933" s="223" t="s">
        <v>7858</v>
      </c>
      <c r="I1933" s="258" t="s">
        <v>592</v>
      </c>
      <c r="J1933" s="186" t="s">
        <v>334</v>
      </c>
      <c r="K1933" s="223" t="s">
        <v>1953</v>
      </c>
      <c r="L1933" s="223"/>
      <c r="M1933" s="259" t="s">
        <v>447</v>
      </c>
      <c r="N1933" s="223" t="s">
        <v>449</v>
      </c>
      <c r="O1933" s="223" t="s">
        <v>450</v>
      </c>
      <c r="P1933" s="260">
        <v>2020</v>
      </c>
      <c r="Q1933" s="260">
        <v>2021</v>
      </c>
      <c r="R1933" s="223" t="s">
        <v>3412</v>
      </c>
      <c r="S1933" s="223" t="s">
        <v>78</v>
      </c>
      <c r="T1933" s="223" t="s">
        <v>451</v>
      </c>
      <c r="U1933" s="261">
        <v>178</v>
      </c>
      <c r="V1933" s="86" t="s">
        <v>452</v>
      </c>
      <c r="W1933" s="223" t="s">
        <v>4743</v>
      </c>
      <c r="X1933" s="225" t="s">
        <v>14404</v>
      </c>
      <c r="Y1933" s="262">
        <v>80000</v>
      </c>
      <c r="Z1933" s="226"/>
      <c r="AA1933" s="241">
        <f t="shared" si="15"/>
        <v>0</v>
      </c>
      <c r="AB1933" s="237" t="s">
        <v>14405</v>
      </c>
    </row>
    <row r="1934" spans="1:28" ht="15" customHeight="1">
      <c r="A1934" s="109">
        <v>1925</v>
      </c>
      <c r="B1934" s="222" t="str">
        <f t="shared" si="14"/>
        <v>Klik Disini</v>
      </c>
      <c r="C1934" s="223" t="s">
        <v>14406</v>
      </c>
      <c r="D1934" s="223"/>
      <c r="E1934" s="223" t="s">
        <v>14407</v>
      </c>
      <c r="F1934" s="223" t="s">
        <v>14408</v>
      </c>
      <c r="G1934" s="223" t="s">
        <v>14409</v>
      </c>
      <c r="H1934" s="223" t="s">
        <v>3473</v>
      </c>
      <c r="I1934" s="258" t="s">
        <v>446</v>
      </c>
      <c r="J1934" s="186" t="s">
        <v>345</v>
      </c>
      <c r="K1934" s="223" t="s">
        <v>1953</v>
      </c>
      <c r="L1934" s="223"/>
      <c r="M1934" s="259" t="s">
        <v>14410</v>
      </c>
      <c r="N1934" s="223" t="s">
        <v>449</v>
      </c>
      <c r="O1934" s="223" t="s">
        <v>450</v>
      </c>
      <c r="P1934" s="260">
        <v>2002</v>
      </c>
      <c r="Q1934" s="260">
        <v>2018</v>
      </c>
      <c r="R1934" s="223" t="s">
        <v>3412</v>
      </c>
      <c r="S1934" s="223" t="s">
        <v>78</v>
      </c>
      <c r="T1934" s="223" t="s">
        <v>451</v>
      </c>
      <c r="U1934" s="261">
        <v>248</v>
      </c>
      <c r="V1934" s="86" t="s">
        <v>452</v>
      </c>
      <c r="W1934" s="223" t="s">
        <v>830</v>
      </c>
      <c r="X1934" s="225" t="s">
        <v>14411</v>
      </c>
      <c r="Y1934" s="262">
        <v>80000</v>
      </c>
      <c r="Z1934" s="226"/>
      <c r="AA1934" s="241">
        <f t="shared" si="15"/>
        <v>0</v>
      </c>
      <c r="AB1934" s="237" t="s">
        <v>14412</v>
      </c>
    </row>
    <row r="1935" spans="1:28" ht="15" customHeight="1">
      <c r="A1935" s="109">
        <v>1926</v>
      </c>
      <c r="B1935" s="222" t="str">
        <f t="shared" si="14"/>
        <v>Klik Disini</v>
      </c>
      <c r="C1935" s="223" t="s">
        <v>14413</v>
      </c>
      <c r="D1935" s="223"/>
      <c r="E1935" s="223" t="s">
        <v>14414</v>
      </c>
      <c r="F1935" s="223" t="s">
        <v>14415</v>
      </c>
      <c r="G1935" s="223" t="s">
        <v>14416</v>
      </c>
      <c r="H1935" s="223" t="s">
        <v>1056</v>
      </c>
      <c r="I1935" s="258" t="s">
        <v>583</v>
      </c>
      <c r="J1935" s="186" t="s">
        <v>265</v>
      </c>
      <c r="K1935" s="223" t="s">
        <v>1953</v>
      </c>
      <c r="L1935" s="223" t="s">
        <v>14417</v>
      </c>
      <c r="M1935" s="259" t="s">
        <v>1413</v>
      </c>
      <c r="N1935" s="223" t="s">
        <v>449</v>
      </c>
      <c r="O1935" s="223" t="s">
        <v>583</v>
      </c>
      <c r="P1935" s="260">
        <v>2019</v>
      </c>
      <c r="Q1935" s="260">
        <v>2019</v>
      </c>
      <c r="R1935" s="223" t="s">
        <v>3480</v>
      </c>
      <c r="S1935" s="223" t="s">
        <v>78</v>
      </c>
      <c r="T1935" s="223" t="s">
        <v>451</v>
      </c>
      <c r="U1935" s="261">
        <v>467</v>
      </c>
      <c r="V1935" s="86" t="s">
        <v>452</v>
      </c>
      <c r="W1935" s="223" t="s">
        <v>5663</v>
      </c>
      <c r="X1935" s="225" t="s">
        <v>14418</v>
      </c>
      <c r="Y1935" s="262">
        <v>80000</v>
      </c>
      <c r="Z1935" s="226"/>
      <c r="AA1935" s="241">
        <f t="shared" si="15"/>
        <v>0</v>
      </c>
      <c r="AB1935" s="237" t="s">
        <v>14419</v>
      </c>
    </row>
    <row r="1936" spans="1:28" ht="15" customHeight="1">
      <c r="A1936" s="109">
        <v>1927</v>
      </c>
      <c r="B1936" s="222" t="str">
        <f t="shared" si="14"/>
        <v>Klik Disini</v>
      </c>
      <c r="C1936" s="223" t="s">
        <v>14420</v>
      </c>
      <c r="D1936" s="223"/>
      <c r="E1936" s="223" t="s">
        <v>14421</v>
      </c>
      <c r="F1936" s="223" t="s">
        <v>14422</v>
      </c>
      <c r="G1936" s="223" t="s">
        <v>14423</v>
      </c>
      <c r="H1936" s="223" t="s">
        <v>3912</v>
      </c>
      <c r="I1936" s="258" t="s">
        <v>446</v>
      </c>
      <c r="J1936" s="186" t="s">
        <v>367</v>
      </c>
      <c r="K1936" s="223" t="s">
        <v>1953</v>
      </c>
      <c r="L1936" s="223"/>
      <c r="M1936" s="259" t="s">
        <v>447</v>
      </c>
      <c r="N1936" s="223" t="s">
        <v>449</v>
      </c>
      <c r="O1936" s="223" t="s">
        <v>450</v>
      </c>
      <c r="P1936" s="260">
        <v>2020</v>
      </c>
      <c r="Q1936" s="260">
        <v>2021</v>
      </c>
      <c r="R1936" s="223" t="s">
        <v>14116</v>
      </c>
      <c r="S1936" s="223" t="s">
        <v>78</v>
      </c>
      <c r="T1936" s="223" t="s">
        <v>451</v>
      </c>
      <c r="U1936" s="261">
        <v>194</v>
      </c>
      <c r="V1936" s="86" t="s">
        <v>452</v>
      </c>
      <c r="W1936" s="223" t="s">
        <v>5221</v>
      </c>
      <c r="X1936" s="225" t="s">
        <v>14424</v>
      </c>
      <c r="Y1936" s="262">
        <v>56000</v>
      </c>
      <c r="Z1936" s="226"/>
      <c r="AA1936" s="241">
        <f t="shared" si="15"/>
        <v>0</v>
      </c>
      <c r="AB1936" s="237" t="s">
        <v>14425</v>
      </c>
    </row>
    <row r="1937" spans="1:28" ht="15" customHeight="1">
      <c r="A1937" s="109">
        <v>1928</v>
      </c>
      <c r="B1937" s="222" t="str">
        <f t="shared" si="14"/>
        <v>Klik Disini</v>
      </c>
      <c r="C1937" s="223" t="s">
        <v>14426</v>
      </c>
      <c r="D1937" s="223"/>
      <c r="E1937" s="223" t="s">
        <v>14427</v>
      </c>
      <c r="F1937" s="223" t="s">
        <v>14428</v>
      </c>
      <c r="G1937" s="223" t="s">
        <v>14429</v>
      </c>
      <c r="H1937" s="223" t="s">
        <v>398</v>
      </c>
      <c r="I1937" s="258" t="s">
        <v>1844</v>
      </c>
      <c r="J1937" s="186" t="s">
        <v>397</v>
      </c>
      <c r="K1937" s="223" t="s">
        <v>1953</v>
      </c>
      <c r="L1937" s="223"/>
      <c r="M1937" s="259" t="s">
        <v>447</v>
      </c>
      <c r="N1937" s="223" t="s">
        <v>449</v>
      </c>
      <c r="O1937" s="223" t="s">
        <v>450</v>
      </c>
      <c r="P1937" s="260">
        <v>2019</v>
      </c>
      <c r="Q1937" s="260">
        <v>2019</v>
      </c>
      <c r="R1937" s="223" t="s">
        <v>13812</v>
      </c>
      <c r="S1937" s="223" t="s">
        <v>78</v>
      </c>
      <c r="T1937" s="223" t="s">
        <v>451</v>
      </c>
      <c r="U1937" s="261">
        <v>201</v>
      </c>
      <c r="V1937" s="86" t="s">
        <v>452</v>
      </c>
      <c r="W1937" s="223" t="s">
        <v>6402</v>
      </c>
      <c r="X1937" s="225" t="s">
        <v>14430</v>
      </c>
      <c r="Y1937" s="262">
        <v>80000</v>
      </c>
      <c r="Z1937" s="226"/>
      <c r="AA1937" s="241">
        <f t="shared" si="15"/>
        <v>0</v>
      </c>
      <c r="AB1937" s="237" t="s">
        <v>14431</v>
      </c>
    </row>
    <row r="1938" spans="1:28" ht="15" customHeight="1">
      <c r="A1938" s="109">
        <v>1929</v>
      </c>
      <c r="B1938" s="222" t="str">
        <f t="shared" si="14"/>
        <v>Klik Disini</v>
      </c>
      <c r="C1938" s="223" t="s">
        <v>14432</v>
      </c>
      <c r="D1938" s="223"/>
      <c r="E1938" s="223" t="s">
        <v>14433</v>
      </c>
      <c r="F1938" s="223" t="s">
        <v>14434</v>
      </c>
      <c r="G1938" s="223" t="s">
        <v>14435</v>
      </c>
      <c r="H1938" s="223" t="s">
        <v>4012</v>
      </c>
      <c r="I1938" s="258" t="s">
        <v>592</v>
      </c>
      <c r="J1938" s="186" t="s">
        <v>324</v>
      </c>
      <c r="K1938" s="223" t="s">
        <v>1953</v>
      </c>
      <c r="L1938" s="223"/>
      <c r="M1938" s="259" t="s">
        <v>447</v>
      </c>
      <c r="N1938" s="223" t="s">
        <v>449</v>
      </c>
      <c r="O1938" s="223" t="s">
        <v>450</v>
      </c>
      <c r="P1938" s="260">
        <v>2020</v>
      </c>
      <c r="Q1938" s="260">
        <v>2021</v>
      </c>
      <c r="R1938" s="223" t="s">
        <v>3412</v>
      </c>
      <c r="S1938" s="223" t="s">
        <v>78</v>
      </c>
      <c r="T1938" s="223" t="s">
        <v>451</v>
      </c>
      <c r="U1938" s="261">
        <v>97</v>
      </c>
      <c r="V1938" s="86" t="s">
        <v>452</v>
      </c>
      <c r="W1938" s="223" t="s">
        <v>3585</v>
      </c>
      <c r="X1938" s="225" t="s">
        <v>14436</v>
      </c>
      <c r="Y1938" s="262">
        <v>79000</v>
      </c>
      <c r="Z1938" s="226"/>
      <c r="AA1938" s="241">
        <f t="shared" si="15"/>
        <v>0</v>
      </c>
      <c r="AB1938" s="237" t="s">
        <v>14437</v>
      </c>
    </row>
    <row r="1939" spans="1:28" ht="15" customHeight="1">
      <c r="A1939" s="109">
        <v>1930</v>
      </c>
      <c r="B1939" s="222" t="str">
        <f t="shared" si="14"/>
        <v>Klik Disini</v>
      </c>
      <c r="C1939" s="223" t="s">
        <v>14438</v>
      </c>
      <c r="D1939" s="223"/>
      <c r="E1939" s="223" t="s">
        <v>14439</v>
      </c>
      <c r="F1939" s="223" t="s">
        <v>14440</v>
      </c>
      <c r="G1939" s="223" t="s">
        <v>14441</v>
      </c>
      <c r="H1939" s="223" t="s">
        <v>580</v>
      </c>
      <c r="I1939" s="258" t="s">
        <v>1474</v>
      </c>
      <c r="J1939" s="186" t="s">
        <v>297</v>
      </c>
      <c r="K1939" s="223" t="s">
        <v>1953</v>
      </c>
      <c r="L1939" s="223"/>
      <c r="M1939" s="259" t="s">
        <v>447</v>
      </c>
      <c r="N1939" s="223" t="s">
        <v>449</v>
      </c>
      <c r="O1939" s="223" t="s">
        <v>450</v>
      </c>
      <c r="P1939" s="260">
        <v>2017</v>
      </c>
      <c r="Q1939" s="260">
        <v>2018</v>
      </c>
      <c r="R1939" s="223" t="s">
        <v>3412</v>
      </c>
      <c r="S1939" s="223" t="s">
        <v>78</v>
      </c>
      <c r="T1939" s="223" t="s">
        <v>451</v>
      </c>
      <c r="U1939" s="261">
        <v>226</v>
      </c>
      <c r="V1939" s="86" t="s">
        <v>452</v>
      </c>
      <c r="W1939" s="223" t="s">
        <v>707</v>
      </c>
      <c r="X1939" s="225" t="s">
        <v>14442</v>
      </c>
      <c r="Y1939" s="262">
        <v>80000</v>
      </c>
      <c r="Z1939" s="226"/>
      <c r="AA1939" s="241">
        <f t="shared" si="15"/>
        <v>0</v>
      </c>
      <c r="AB1939" s="237" t="s">
        <v>14443</v>
      </c>
    </row>
    <row r="1940" spans="1:28" ht="15" customHeight="1">
      <c r="A1940" s="109">
        <v>1931</v>
      </c>
      <c r="B1940" s="222" t="str">
        <f t="shared" si="14"/>
        <v>Klik Disini</v>
      </c>
      <c r="C1940" s="223" t="s">
        <v>14444</v>
      </c>
      <c r="D1940" s="223"/>
      <c r="E1940" s="223" t="s">
        <v>14445</v>
      </c>
      <c r="F1940" s="223" t="s">
        <v>14446</v>
      </c>
      <c r="G1940" s="223" t="s">
        <v>14447</v>
      </c>
      <c r="H1940" s="223" t="s">
        <v>6770</v>
      </c>
      <c r="I1940" s="258" t="s">
        <v>446</v>
      </c>
      <c r="J1940" s="186" t="s">
        <v>383</v>
      </c>
      <c r="K1940" s="223" t="s">
        <v>1953</v>
      </c>
      <c r="L1940" s="223"/>
      <c r="M1940" s="259" t="s">
        <v>447</v>
      </c>
      <c r="N1940" s="223" t="s">
        <v>449</v>
      </c>
      <c r="O1940" s="223" t="s">
        <v>450</v>
      </c>
      <c r="P1940" s="260">
        <v>2020</v>
      </c>
      <c r="Q1940" s="260">
        <v>2021</v>
      </c>
      <c r="R1940" s="223" t="s">
        <v>3675</v>
      </c>
      <c r="S1940" s="223" t="s">
        <v>78</v>
      </c>
      <c r="T1940" s="223" t="s">
        <v>451</v>
      </c>
      <c r="U1940" s="261">
        <v>114</v>
      </c>
      <c r="V1940" s="86" t="s">
        <v>452</v>
      </c>
      <c r="W1940" s="223" t="s">
        <v>5780</v>
      </c>
      <c r="X1940" s="225" t="s">
        <v>14448</v>
      </c>
      <c r="Y1940" s="262">
        <v>68000</v>
      </c>
      <c r="Z1940" s="226"/>
      <c r="AA1940" s="241">
        <f t="shared" si="15"/>
        <v>0</v>
      </c>
      <c r="AB1940" s="237" t="s">
        <v>14449</v>
      </c>
    </row>
    <row r="1941" spans="1:28" ht="15" customHeight="1">
      <c r="A1941" s="109">
        <v>1932</v>
      </c>
      <c r="B1941" s="222" t="str">
        <f t="shared" si="14"/>
        <v>Klik Disini</v>
      </c>
      <c r="C1941" s="223" t="s">
        <v>14450</v>
      </c>
      <c r="D1941" s="223"/>
      <c r="E1941" s="223" t="s">
        <v>14451</v>
      </c>
      <c r="F1941" s="223" t="s">
        <v>14452</v>
      </c>
      <c r="G1941" s="223" t="s">
        <v>14453</v>
      </c>
      <c r="H1941" s="223" t="s">
        <v>4340</v>
      </c>
      <c r="I1941" s="258" t="s">
        <v>446</v>
      </c>
      <c r="J1941" s="186" t="s">
        <v>383</v>
      </c>
      <c r="K1941" s="223" t="s">
        <v>1953</v>
      </c>
      <c r="L1941" s="223"/>
      <c r="M1941" s="259" t="s">
        <v>447</v>
      </c>
      <c r="N1941" s="223" t="s">
        <v>449</v>
      </c>
      <c r="O1941" s="223" t="s">
        <v>450</v>
      </c>
      <c r="P1941" s="260">
        <v>2019</v>
      </c>
      <c r="Q1941" s="260">
        <v>2019</v>
      </c>
      <c r="R1941" s="223" t="s">
        <v>3675</v>
      </c>
      <c r="S1941" s="223" t="s">
        <v>78</v>
      </c>
      <c r="T1941" s="223" t="s">
        <v>451</v>
      </c>
      <c r="U1941" s="261">
        <v>162</v>
      </c>
      <c r="V1941" s="86" t="s">
        <v>452</v>
      </c>
      <c r="W1941" s="223" t="s">
        <v>4611</v>
      </c>
      <c r="X1941" s="225" t="s">
        <v>14454</v>
      </c>
      <c r="Y1941" s="262">
        <v>80000</v>
      </c>
      <c r="Z1941" s="226"/>
      <c r="AA1941" s="241">
        <f t="shared" si="15"/>
        <v>0</v>
      </c>
      <c r="AB1941" s="237" t="s">
        <v>14455</v>
      </c>
    </row>
    <row r="1942" spans="1:28" ht="15" customHeight="1">
      <c r="A1942" s="109">
        <v>1933</v>
      </c>
      <c r="B1942" s="222" t="str">
        <f t="shared" si="14"/>
        <v>Klik Disini</v>
      </c>
      <c r="C1942" s="223" t="s">
        <v>14456</v>
      </c>
      <c r="D1942" s="223"/>
      <c r="E1942" s="223" t="s">
        <v>14457</v>
      </c>
      <c r="F1942" s="223" t="s">
        <v>14458</v>
      </c>
      <c r="G1942" s="223" t="s">
        <v>14459</v>
      </c>
      <c r="H1942" s="223" t="s">
        <v>384</v>
      </c>
      <c r="I1942" s="258" t="s">
        <v>446</v>
      </c>
      <c r="J1942" s="186" t="s">
        <v>357</v>
      </c>
      <c r="K1942" s="223" t="s">
        <v>1953</v>
      </c>
      <c r="L1942" s="223"/>
      <c r="M1942" s="259" t="s">
        <v>447</v>
      </c>
      <c r="N1942" s="223" t="s">
        <v>449</v>
      </c>
      <c r="O1942" s="223" t="s">
        <v>450</v>
      </c>
      <c r="P1942" s="260">
        <v>2019</v>
      </c>
      <c r="Q1942" s="260">
        <v>2019</v>
      </c>
      <c r="R1942" s="223" t="s">
        <v>3675</v>
      </c>
      <c r="S1942" s="223" t="s">
        <v>78</v>
      </c>
      <c r="T1942" s="223" t="s">
        <v>451</v>
      </c>
      <c r="U1942" s="261">
        <v>368</v>
      </c>
      <c r="V1942" s="86" t="s">
        <v>452</v>
      </c>
      <c r="W1942" s="223" t="s">
        <v>646</v>
      </c>
      <c r="X1942" s="225" t="s">
        <v>14460</v>
      </c>
      <c r="Y1942" s="262">
        <v>80000</v>
      </c>
      <c r="Z1942" s="226"/>
      <c r="AA1942" s="241">
        <f t="shared" si="15"/>
        <v>0</v>
      </c>
      <c r="AB1942" s="237" t="s">
        <v>14461</v>
      </c>
    </row>
    <row r="1943" spans="1:28" ht="15" customHeight="1">
      <c r="A1943" s="109">
        <v>1934</v>
      </c>
      <c r="B1943" s="222" t="str">
        <f t="shared" si="14"/>
        <v>Klik Disini</v>
      </c>
      <c r="C1943" s="223" t="s">
        <v>14462</v>
      </c>
      <c r="D1943" s="223"/>
      <c r="E1943" s="223" t="s">
        <v>14463</v>
      </c>
      <c r="F1943" s="223" t="s">
        <v>14464</v>
      </c>
      <c r="G1943" s="223" t="s">
        <v>14465</v>
      </c>
      <c r="H1943" s="223" t="s">
        <v>774</v>
      </c>
      <c r="I1943" s="258" t="s">
        <v>446</v>
      </c>
      <c r="J1943" s="186" t="s">
        <v>353</v>
      </c>
      <c r="K1943" s="223" t="s">
        <v>1953</v>
      </c>
      <c r="L1943" s="223"/>
      <c r="M1943" s="259" t="s">
        <v>447</v>
      </c>
      <c r="N1943" s="223" t="s">
        <v>449</v>
      </c>
      <c r="O1943" s="223" t="s">
        <v>450</v>
      </c>
      <c r="P1943" s="260">
        <v>2019</v>
      </c>
      <c r="Q1943" s="260">
        <v>2019</v>
      </c>
      <c r="R1943" s="223" t="s">
        <v>3675</v>
      </c>
      <c r="S1943" s="223" t="s">
        <v>78</v>
      </c>
      <c r="T1943" s="223" t="s">
        <v>451</v>
      </c>
      <c r="U1943" s="261">
        <v>226</v>
      </c>
      <c r="V1943" s="86" t="s">
        <v>452</v>
      </c>
      <c r="W1943" s="223" t="s">
        <v>497</v>
      </c>
      <c r="X1943" s="225" t="s">
        <v>14466</v>
      </c>
      <c r="Y1943" s="262">
        <v>80000</v>
      </c>
      <c r="Z1943" s="226"/>
      <c r="AA1943" s="241">
        <f t="shared" si="15"/>
        <v>0</v>
      </c>
      <c r="AB1943" s="237" t="s">
        <v>14467</v>
      </c>
    </row>
    <row r="1944" spans="1:28" ht="15" customHeight="1">
      <c r="A1944" s="109">
        <v>1935</v>
      </c>
      <c r="B1944" s="222" t="str">
        <f t="shared" si="14"/>
        <v>Klik Disini</v>
      </c>
      <c r="C1944" s="223" t="s">
        <v>14468</v>
      </c>
      <c r="D1944" s="223"/>
      <c r="E1944" s="223" t="s">
        <v>14469</v>
      </c>
      <c r="F1944" s="223" t="s">
        <v>14470</v>
      </c>
      <c r="G1944" s="223" t="s">
        <v>14471</v>
      </c>
      <c r="H1944" s="223" t="s">
        <v>3473</v>
      </c>
      <c r="I1944" s="258" t="s">
        <v>446</v>
      </c>
      <c r="J1944" s="186" t="s">
        <v>345</v>
      </c>
      <c r="K1944" s="223" t="s">
        <v>1953</v>
      </c>
      <c r="L1944" s="223"/>
      <c r="M1944" s="259" t="s">
        <v>14410</v>
      </c>
      <c r="N1944" s="223" t="s">
        <v>449</v>
      </c>
      <c r="O1944" s="223" t="s">
        <v>450</v>
      </c>
      <c r="P1944" s="260">
        <v>2008</v>
      </c>
      <c r="Q1944" s="260">
        <v>2018</v>
      </c>
      <c r="R1944" s="223" t="s">
        <v>3412</v>
      </c>
      <c r="S1944" s="223" t="s">
        <v>78</v>
      </c>
      <c r="T1944" s="223" t="s">
        <v>451</v>
      </c>
      <c r="U1944" s="261">
        <v>355</v>
      </c>
      <c r="V1944" s="86" t="s">
        <v>452</v>
      </c>
      <c r="W1944" s="223" t="s">
        <v>5324</v>
      </c>
      <c r="X1944" s="225" t="s">
        <v>14472</v>
      </c>
      <c r="Y1944" s="262">
        <v>80000</v>
      </c>
      <c r="Z1944" s="226"/>
      <c r="AA1944" s="241">
        <f t="shared" si="15"/>
        <v>0</v>
      </c>
      <c r="AB1944" s="237" t="s">
        <v>14473</v>
      </c>
    </row>
    <row r="1945" spans="1:28" ht="15" customHeight="1">
      <c r="A1945" s="109">
        <v>1936</v>
      </c>
      <c r="B1945" s="222" t="str">
        <f t="shared" si="14"/>
        <v>Klik Disini</v>
      </c>
      <c r="C1945" s="223" t="s">
        <v>14474</v>
      </c>
      <c r="D1945" s="223"/>
      <c r="E1945" s="223" t="s">
        <v>14475</v>
      </c>
      <c r="F1945" s="223" t="s">
        <v>14476</v>
      </c>
      <c r="G1945" s="223" t="s">
        <v>14477</v>
      </c>
      <c r="H1945" s="223" t="s">
        <v>3912</v>
      </c>
      <c r="I1945" s="258" t="s">
        <v>446</v>
      </c>
      <c r="J1945" s="186" t="s">
        <v>367</v>
      </c>
      <c r="K1945" s="223" t="s">
        <v>1953</v>
      </c>
      <c r="L1945" s="223"/>
      <c r="M1945" s="259" t="s">
        <v>447</v>
      </c>
      <c r="N1945" s="223" t="s">
        <v>449</v>
      </c>
      <c r="O1945" s="223" t="s">
        <v>450</v>
      </c>
      <c r="P1945" s="260">
        <v>2020</v>
      </c>
      <c r="Q1945" s="260">
        <v>2020</v>
      </c>
      <c r="R1945" s="223" t="s">
        <v>3412</v>
      </c>
      <c r="S1945" s="223" t="s">
        <v>78</v>
      </c>
      <c r="T1945" s="223" t="s">
        <v>451</v>
      </c>
      <c r="U1945" s="261">
        <v>275</v>
      </c>
      <c r="V1945" s="86" t="s">
        <v>452</v>
      </c>
      <c r="W1945" s="223" t="s">
        <v>1633</v>
      </c>
      <c r="X1945" s="225" t="s">
        <v>14478</v>
      </c>
      <c r="Y1945" s="262">
        <v>80000</v>
      </c>
      <c r="Z1945" s="226"/>
      <c r="AA1945" s="241">
        <f t="shared" si="15"/>
        <v>0</v>
      </c>
      <c r="AB1945" s="237" t="s">
        <v>14479</v>
      </c>
    </row>
    <row r="1946" spans="1:28" ht="15" customHeight="1">
      <c r="A1946" s="109">
        <v>1937</v>
      </c>
      <c r="B1946" s="222" t="str">
        <f t="shared" si="14"/>
        <v>Klik Disini</v>
      </c>
      <c r="C1946" s="223" t="s">
        <v>14480</v>
      </c>
      <c r="D1946" s="223"/>
      <c r="E1946" s="223" t="s">
        <v>14481</v>
      </c>
      <c r="F1946" s="223" t="s">
        <v>14482</v>
      </c>
      <c r="G1946" s="223" t="s">
        <v>14483</v>
      </c>
      <c r="H1946" s="223" t="s">
        <v>3499</v>
      </c>
      <c r="I1946" s="258" t="s">
        <v>446</v>
      </c>
      <c r="J1946" s="186" t="s">
        <v>385</v>
      </c>
      <c r="K1946" s="223" t="s">
        <v>1953</v>
      </c>
      <c r="L1946" s="223"/>
      <c r="M1946" s="259" t="s">
        <v>447</v>
      </c>
      <c r="N1946" s="223" t="s">
        <v>449</v>
      </c>
      <c r="O1946" s="223" t="s">
        <v>450</v>
      </c>
      <c r="P1946" s="260">
        <v>2019</v>
      </c>
      <c r="Q1946" s="260">
        <v>2019</v>
      </c>
      <c r="R1946" s="223" t="s">
        <v>13812</v>
      </c>
      <c r="S1946" s="223" t="s">
        <v>78</v>
      </c>
      <c r="T1946" s="223" t="s">
        <v>3282</v>
      </c>
      <c r="U1946" s="261">
        <v>192</v>
      </c>
      <c r="V1946" s="86" t="s">
        <v>452</v>
      </c>
      <c r="W1946" s="223" t="s">
        <v>2960</v>
      </c>
      <c r="X1946" s="225" t="s">
        <v>14484</v>
      </c>
      <c r="Y1946" s="262">
        <v>80000</v>
      </c>
      <c r="Z1946" s="226"/>
      <c r="AA1946" s="241">
        <f t="shared" si="15"/>
        <v>0</v>
      </c>
      <c r="AB1946" s="237" t="s">
        <v>14485</v>
      </c>
    </row>
    <row r="1947" spans="1:28" ht="15" customHeight="1">
      <c r="A1947" s="109">
        <v>1938</v>
      </c>
      <c r="B1947" s="222" t="str">
        <f t="shared" si="14"/>
        <v>Klik Disini</v>
      </c>
      <c r="C1947" s="223" t="s">
        <v>14486</v>
      </c>
      <c r="D1947" s="223"/>
      <c r="E1947" s="223" t="s">
        <v>3802</v>
      </c>
      <c r="F1947" s="223" t="s">
        <v>14487</v>
      </c>
      <c r="G1947" s="223" t="s">
        <v>14488</v>
      </c>
      <c r="H1947" s="223" t="s">
        <v>782</v>
      </c>
      <c r="I1947" s="258" t="s">
        <v>446</v>
      </c>
      <c r="J1947" s="186" t="s">
        <v>353</v>
      </c>
      <c r="K1947" s="223" t="s">
        <v>1953</v>
      </c>
      <c r="L1947" s="223"/>
      <c r="M1947" s="259" t="s">
        <v>447</v>
      </c>
      <c r="N1947" s="223" t="s">
        <v>449</v>
      </c>
      <c r="O1947" s="223" t="s">
        <v>450</v>
      </c>
      <c r="P1947" s="260">
        <v>2019</v>
      </c>
      <c r="Q1947" s="260">
        <v>2019</v>
      </c>
      <c r="R1947" s="223" t="s">
        <v>3412</v>
      </c>
      <c r="S1947" s="223" t="s">
        <v>78</v>
      </c>
      <c r="T1947" s="223" t="s">
        <v>451</v>
      </c>
      <c r="U1947" s="261">
        <v>292</v>
      </c>
      <c r="V1947" s="86" t="s">
        <v>452</v>
      </c>
      <c r="W1947" s="223" t="s">
        <v>2904</v>
      </c>
      <c r="X1947" s="225" t="s">
        <v>14489</v>
      </c>
      <c r="Y1947" s="262">
        <v>80000</v>
      </c>
      <c r="Z1947" s="226"/>
      <c r="AA1947" s="241">
        <f t="shared" si="15"/>
        <v>0</v>
      </c>
      <c r="AB1947" s="237" t="s">
        <v>14490</v>
      </c>
    </row>
    <row r="1948" spans="1:28" ht="15" customHeight="1">
      <c r="A1948" s="109">
        <v>1939</v>
      </c>
      <c r="B1948" s="222" t="str">
        <f t="shared" si="14"/>
        <v>Klik Disini</v>
      </c>
      <c r="C1948" s="223" t="s">
        <v>14491</v>
      </c>
      <c r="D1948" s="223"/>
      <c r="E1948" s="223" t="s">
        <v>14492</v>
      </c>
      <c r="F1948" s="223" t="s">
        <v>14493</v>
      </c>
      <c r="G1948" s="223" t="s">
        <v>14494</v>
      </c>
      <c r="H1948" s="223" t="s">
        <v>384</v>
      </c>
      <c r="I1948" s="258" t="s">
        <v>446</v>
      </c>
      <c r="J1948" s="186" t="s">
        <v>357</v>
      </c>
      <c r="K1948" s="223" t="s">
        <v>1953</v>
      </c>
      <c r="L1948" s="223"/>
      <c r="M1948" s="259" t="s">
        <v>447</v>
      </c>
      <c r="N1948" s="223" t="s">
        <v>449</v>
      </c>
      <c r="O1948" s="223" t="s">
        <v>450</v>
      </c>
      <c r="P1948" s="260">
        <v>2019</v>
      </c>
      <c r="Q1948" s="260">
        <v>2019</v>
      </c>
      <c r="R1948" s="223" t="s">
        <v>3675</v>
      </c>
      <c r="S1948" s="223" t="s">
        <v>78</v>
      </c>
      <c r="T1948" s="223" t="s">
        <v>3282</v>
      </c>
      <c r="U1948" s="261">
        <v>338</v>
      </c>
      <c r="V1948" s="86" t="s">
        <v>452</v>
      </c>
      <c r="W1948" s="223" t="s">
        <v>904</v>
      </c>
      <c r="X1948" s="225" t="s">
        <v>14495</v>
      </c>
      <c r="Y1948" s="262">
        <v>80000</v>
      </c>
      <c r="Z1948" s="226"/>
      <c r="AA1948" s="241">
        <f t="shared" si="15"/>
        <v>0</v>
      </c>
      <c r="AB1948" s="237" t="s">
        <v>14496</v>
      </c>
    </row>
    <row r="1949" spans="1:28" ht="15" customHeight="1">
      <c r="A1949" s="109">
        <v>1940</v>
      </c>
      <c r="B1949" s="222" t="str">
        <f t="shared" si="14"/>
        <v>Klik Disini</v>
      </c>
      <c r="C1949" s="223" t="s">
        <v>14497</v>
      </c>
      <c r="D1949" s="223"/>
      <c r="E1949" s="223" t="s">
        <v>6852</v>
      </c>
      <c r="F1949" s="223" t="s">
        <v>14498</v>
      </c>
      <c r="G1949" s="223" t="s">
        <v>14499</v>
      </c>
      <c r="H1949" s="223" t="s">
        <v>3949</v>
      </c>
      <c r="I1949" s="258" t="s">
        <v>1844</v>
      </c>
      <c r="J1949" s="186" t="s">
        <v>405</v>
      </c>
      <c r="K1949" s="223" t="s">
        <v>1953</v>
      </c>
      <c r="L1949" s="223"/>
      <c r="M1949" s="259" t="s">
        <v>447</v>
      </c>
      <c r="N1949" s="223" t="s">
        <v>449</v>
      </c>
      <c r="O1949" s="223" t="s">
        <v>450</v>
      </c>
      <c r="P1949" s="260">
        <v>2016</v>
      </c>
      <c r="Q1949" s="260">
        <v>2018</v>
      </c>
      <c r="R1949" s="223" t="s">
        <v>3412</v>
      </c>
      <c r="S1949" s="223" t="s">
        <v>78</v>
      </c>
      <c r="T1949" s="223" t="s">
        <v>451</v>
      </c>
      <c r="U1949" s="261">
        <v>306</v>
      </c>
      <c r="V1949" s="86" t="s">
        <v>452</v>
      </c>
      <c r="W1949" s="223" t="s">
        <v>4611</v>
      </c>
      <c r="X1949" s="225" t="s">
        <v>14500</v>
      </c>
      <c r="Y1949" s="262">
        <v>80000</v>
      </c>
      <c r="Z1949" s="226"/>
      <c r="AA1949" s="241">
        <f t="shared" si="15"/>
        <v>0</v>
      </c>
      <c r="AB1949" s="237" t="s">
        <v>14501</v>
      </c>
    </row>
    <row r="1950" spans="1:28" ht="15" customHeight="1">
      <c r="A1950" s="109">
        <v>1941</v>
      </c>
      <c r="B1950" s="222" t="str">
        <f t="shared" si="14"/>
        <v>Klik Disini</v>
      </c>
      <c r="C1950" s="223" t="s">
        <v>14502</v>
      </c>
      <c r="D1950" s="223"/>
      <c r="E1950" s="223" t="s">
        <v>14503</v>
      </c>
      <c r="F1950" s="223" t="s">
        <v>14504</v>
      </c>
      <c r="G1950" s="223" t="s">
        <v>14505</v>
      </c>
      <c r="H1950" s="223" t="s">
        <v>14345</v>
      </c>
      <c r="I1950" s="258" t="s">
        <v>446</v>
      </c>
      <c r="J1950" s="186" t="s">
        <v>357</v>
      </c>
      <c r="K1950" s="223" t="s">
        <v>1953</v>
      </c>
      <c r="L1950" s="223"/>
      <c r="M1950" s="259" t="s">
        <v>447</v>
      </c>
      <c r="N1950" s="223" t="s">
        <v>449</v>
      </c>
      <c r="O1950" s="223" t="s">
        <v>450</v>
      </c>
      <c r="P1950" s="260">
        <v>2019</v>
      </c>
      <c r="Q1950" s="260">
        <v>2019</v>
      </c>
      <c r="R1950" s="223" t="s">
        <v>3675</v>
      </c>
      <c r="S1950" s="223" t="s">
        <v>78</v>
      </c>
      <c r="T1950" s="223" t="s">
        <v>3282</v>
      </c>
      <c r="U1950" s="261">
        <v>303</v>
      </c>
      <c r="V1950" s="86" t="s">
        <v>452</v>
      </c>
      <c r="W1950" s="223" t="s">
        <v>707</v>
      </c>
      <c r="X1950" s="225" t="s">
        <v>14506</v>
      </c>
      <c r="Y1950" s="262">
        <v>80000</v>
      </c>
      <c r="Z1950" s="226"/>
      <c r="AA1950" s="241">
        <f t="shared" si="15"/>
        <v>0</v>
      </c>
      <c r="AB1950" s="237" t="s">
        <v>14507</v>
      </c>
    </row>
    <row r="1951" spans="1:28" ht="15" customHeight="1">
      <c r="A1951" s="109">
        <v>1942</v>
      </c>
      <c r="B1951" s="222" t="str">
        <f t="shared" si="14"/>
        <v>Klik Disini</v>
      </c>
      <c r="C1951" s="223" t="s">
        <v>14508</v>
      </c>
      <c r="D1951" s="223"/>
      <c r="E1951" s="223" t="s">
        <v>14414</v>
      </c>
      <c r="F1951" s="223" t="s">
        <v>14509</v>
      </c>
      <c r="G1951" s="223" t="s">
        <v>14510</v>
      </c>
      <c r="H1951" s="223" t="s">
        <v>583</v>
      </c>
      <c r="I1951" s="258" t="s">
        <v>583</v>
      </c>
      <c r="J1951" s="186" t="s">
        <v>267</v>
      </c>
      <c r="K1951" s="223" t="s">
        <v>1953</v>
      </c>
      <c r="L1951" s="223"/>
      <c r="M1951" s="259" t="s">
        <v>447</v>
      </c>
      <c r="N1951" s="223" t="s">
        <v>449</v>
      </c>
      <c r="O1951" s="223" t="s">
        <v>583</v>
      </c>
      <c r="P1951" s="260">
        <v>2019</v>
      </c>
      <c r="Q1951" s="260">
        <v>2019</v>
      </c>
      <c r="R1951" s="223" t="s">
        <v>3412</v>
      </c>
      <c r="S1951" s="223" t="s">
        <v>78</v>
      </c>
      <c r="T1951" s="223" t="s">
        <v>451</v>
      </c>
      <c r="U1951" s="261">
        <v>402</v>
      </c>
      <c r="V1951" s="86" t="s">
        <v>452</v>
      </c>
      <c r="W1951" s="223" t="s">
        <v>497</v>
      </c>
      <c r="X1951" s="225" t="s">
        <v>14511</v>
      </c>
      <c r="Y1951" s="262">
        <v>80000</v>
      </c>
      <c r="Z1951" s="226"/>
      <c r="AA1951" s="241">
        <f t="shared" si="15"/>
        <v>0</v>
      </c>
      <c r="AB1951" s="237" t="s">
        <v>14512</v>
      </c>
    </row>
    <row r="1952" spans="1:28" ht="15" customHeight="1">
      <c r="A1952" s="109">
        <v>1943</v>
      </c>
      <c r="B1952" s="222" t="str">
        <f t="shared" si="14"/>
        <v>Klik Disini</v>
      </c>
      <c r="C1952" s="223" t="s">
        <v>14513</v>
      </c>
      <c r="D1952" s="223"/>
      <c r="E1952" s="223" t="s">
        <v>14514</v>
      </c>
      <c r="F1952" s="223" t="s">
        <v>14515</v>
      </c>
      <c r="G1952" s="223" t="s">
        <v>14516</v>
      </c>
      <c r="H1952" s="223" t="s">
        <v>583</v>
      </c>
      <c r="I1952" s="258" t="s">
        <v>583</v>
      </c>
      <c r="J1952" s="186" t="s">
        <v>267</v>
      </c>
      <c r="K1952" s="223" t="s">
        <v>1953</v>
      </c>
      <c r="L1952" s="223"/>
      <c r="M1952" s="259" t="s">
        <v>447</v>
      </c>
      <c r="N1952" s="223" t="s">
        <v>449</v>
      </c>
      <c r="O1952" s="223" t="s">
        <v>583</v>
      </c>
      <c r="P1952" s="260">
        <v>2020</v>
      </c>
      <c r="Q1952" s="260">
        <v>2021</v>
      </c>
      <c r="R1952" s="223" t="s">
        <v>3480</v>
      </c>
      <c r="S1952" s="223" t="s">
        <v>78</v>
      </c>
      <c r="T1952" s="223" t="s">
        <v>451</v>
      </c>
      <c r="U1952" s="261">
        <v>192</v>
      </c>
      <c r="V1952" s="86" t="s">
        <v>452</v>
      </c>
      <c r="W1952" s="223" t="s">
        <v>975</v>
      </c>
      <c r="X1952" s="225" t="s">
        <v>14517</v>
      </c>
      <c r="Y1952" s="262">
        <v>49000</v>
      </c>
      <c r="Z1952" s="226"/>
      <c r="AA1952" s="241">
        <f t="shared" si="15"/>
        <v>0</v>
      </c>
      <c r="AB1952" s="237" t="s">
        <v>14518</v>
      </c>
    </row>
    <row r="1953" spans="1:28" ht="15" customHeight="1">
      <c r="A1953" s="109">
        <v>1944</v>
      </c>
      <c r="B1953" s="222" t="str">
        <f t="shared" si="14"/>
        <v>Klik Disini</v>
      </c>
      <c r="C1953" s="223" t="s">
        <v>14519</v>
      </c>
      <c r="D1953" s="223"/>
      <c r="E1953" s="223" t="s">
        <v>14520</v>
      </c>
      <c r="F1953" s="223" t="s">
        <v>14521</v>
      </c>
      <c r="G1953" s="223" t="s">
        <v>14522</v>
      </c>
      <c r="H1953" s="223" t="s">
        <v>327</v>
      </c>
      <c r="I1953" s="258" t="s">
        <v>592</v>
      </c>
      <c r="J1953" s="186" t="s">
        <v>326</v>
      </c>
      <c r="K1953" s="223" t="s">
        <v>1953</v>
      </c>
      <c r="L1953" s="223"/>
      <c r="M1953" s="259" t="s">
        <v>447</v>
      </c>
      <c r="N1953" s="223" t="s">
        <v>449</v>
      </c>
      <c r="O1953" s="223" t="s">
        <v>450</v>
      </c>
      <c r="P1953" s="260">
        <v>2020</v>
      </c>
      <c r="Q1953" s="260">
        <v>2021</v>
      </c>
      <c r="R1953" s="223" t="s">
        <v>14523</v>
      </c>
      <c r="S1953" s="223" t="s">
        <v>78</v>
      </c>
      <c r="T1953" s="223" t="s">
        <v>451</v>
      </c>
      <c r="U1953" s="261">
        <v>170</v>
      </c>
      <c r="V1953" s="86" t="s">
        <v>452</v>
      </c>
      <c r="W1953" s="223" t="s">
        <v>1252</v>
      </c>
      <c r="X1953" s="225" t="s">
        <v>14524</v>
      </c>
      <c r="Y1953" s="262">
        <v>80000</v>
      </c>
      <c r="Z1953" s="226"/>
      <c r="AA1953" s="241">
        <f t="shared" si="15"/>
        <v>0</v>
      </c>
      <c r="AB1953" s="237" t="s">
        <v>14525</v>
      </c>
    </row>
    <row r="1954" spans="1:28" ht="15" customHeight="1">
      <c r="A1954" s="109">
        <v>1945</v>
      </c>
      <c r="B1954" s="222" t="str">
        <f t="shared" si="14"/>
        <v>Klik Disini</v>
      </c>
      <c r="C1954" s="223" t="s">
        <v>14526</v>
      </c>
      <c r="D1954" s="223"/>
      <c r="E1954" s="223" t="s">
        <v>14527</v>
      </c>
      <c r="F1954" s="223" t="s">
        <v>14528</v>
      </c>
      <c r="G1954" s="223" t="s">
        <v>14529</v>
      </c>
      <c r="H1954" s="223" t="s">
        <v>583</v>
      </c>
      <c r="I1954" s="258" t="s">
        <v>583</v>
      </c>
      <c r="J1954" s="186" t="s">
        <v>267</v>
      </c>
      <c r="K1954" s="223" t="s">
        <v>1953</v>
      </c>
      <c r="L1954" s="223"/>
      <c r="M1954" s="259" t="s">
        <v>447</v>
      </c>
      <c r="N1954" s="223" t="s">
        <v>449</v>
      </c>
      <c r="O1954" s="223" t="s">
        <v>583</v>
      </c>
      <c r="P1954" s="260">
        <v>2020</v>
      </c>
      <c r="Q1954" s="260">
        <v>2021</v>
      </c>
      <c r="R1954" s="223" t="s">
        <v>3480</v>
      </c>
      <c r="S1954" s="223" t="s">
        <v>78</v>
      </c>
      <c r="T1954" s="223" t="s">
        <v>451</v>
      </c>
      <c r="U1954" s="261">
        <v>96</v>
      </c>
      <c r="V1954" s="86" t="s">
        <v>452</v>
      </c>
      <c r="W1954" s="223" t="s">
        <v>4043</v>
      </c>
      <c r="X1954" s="225" t="s">
        <v>14530</v>
      </c>
      <c r="Y1954" s="262">
        <v>57000</v>
      </c>
      <c r="Z1954" s="226"/>
      <c r="AA1954" s="241">
        <f t="shared" si="15"/>
        <v>0</v>
      </c>
      <c r="AB1954" s="237" t="s">
        <v>14531</v>
      </c>
    </row>
    <row r="1955" spans="1:28" ht="15" customHeight="1">
      <c r="A1955" s="109">
        <v>1946</v>
      </c>
      <c r="B1955" s="222" t="str">
        <f t="shared" si="14"/>
        <v>Klik Disini</v>
      </c>
      <c r="C1955" s="223" t="s">
        <v>14532</v>
      </c>
      <c r="D1955" s="223"/>
      <c r="E1955" s="223" t="s">
        <v>14533</v>
      </c>
      <c r="F1955" s="223" t="s">
        <v>14534</v>
      </c>
      <c r="G1955" s="223" t="s">
        <v>14535</v>
      </c>
      <c r="H1955" s="223" t="s">
        <v>384</v>
      </c>
      <c r="I1955" s="258" t="s">
        <v>446</v>
      </c>
      <c r="J1955" s="186" t="s">
        <v>349</v>
      </c>
      <c r="K1955" s="223" t="s">
        <v>1953</v>
      </c>
      <c r="L1955" s="223"/>
      <c r="M1955" s="259" t="s">
        <v>447</v>
      </c>
      <c r="N1955" s="223" t="s">
        <v>449</v>
      </c>
      <c r="O1955" s="223" t="s">
        <v>450</v>
      </c>
      <c r="P1955" s="260">
        <v>2019</v>
      </c>
      <c r="Q1955" s="260">
        <v>2019</v>
      </c>
      <c r="R1955" s="223" t="s">
        <v>3675</v>
      </c>
      <c r="S1955" s="223" t="s">
        <v>78</v>
      </c>
      <c r="T1955" s="223" t="s">
        <v>451</v>
      </c>
      <c r="U1955" s="261">
        <v>274</v>
      </c>
      <c r="V1955" s="86" t="s">
        <v>452</v>
      </c>
      <c r="W1955" s="223" t="s">
        <v>1808</v>
      </c>
      <c r="X1955" s="225" t="s">
        <v>14536</v>
      </c>
      <c r="Y1955" s="262">
        <v>80000</v>
      </c>
      <c r="Z1955" s="226"/>
      <c r="AA1955" s="241">
        <f t="shared" si="15"/>
        <v>0</v>
      </c>
      <c r="AB1955" s="237" t="s">
        <v>14537</v>
      </c>
    </row>
    <row r="1956" spans="1:28" ht="15" customHeight="1">
      <c r="A1956" s="109">
        <v>1947</v>
      </c>
      <c r="B1956" s="222" t="str">
        <f t="shared" si="14"/>
        <v>Klik Disini</v>
      </c>
      <c r="C1956" s="223" t="s">
        <v>14538</v>
      </c>
      <c r="D1956" s="223"/>
      <c r="E1956" s="223" t="s">
        <v>14539</v>
      </c>
      <c r="F1956" s="223" t="s">
        <v>14540</v>
      </c>
      <c r="G1956" s="223" t="s">
        <v>14541</v>
      </c>
      <c r="H1956" s="223" t="s">
        <v>384</v>
      </c>
      <c r="I1956" s="258" t="s">
        <v>446</v>
      </c>
      <c r="J1956" s="186" t="s">
        <v>383</v>
      </c>
      <c r="K1956" s="223" t="s">
        <v>1953</v>
      </c>
      <c r="L1956" s="223"/>
      <c r="M1956" s="259" t="s">
        <v>447</v>
      </c>
      <c r="N1956" s="223" t="s">
        <v>449</v>
      </c>
      <c r="O1956" s="223" t="s">
        <v>450</v>
      </c>
      <c r="P1956" s="260">
        <v>2020</v>
      </c>
      <c r="Q1956" s="260">
        <v>2021</v>
      </c>
      <c r="R1956" s="223" t="s">
        <v>3643</v>
      </c>
      <c r="S1956" s="223" t="s">
        <v>78</v>
      </c>
      <c r="T1956" s="223" t="s">
        <v>451</v>
      </c>
      <c r="U1956" s="261">
        <v>128</v>
      </c>
      <c r="V1956" s="86" t="s">
        <v>452</v>
      </c>
      <c r="W1956" s="223" t="s">
        <v>1923</v>
      </c>
      <c r="X1956" s="225" t="s">
        <v>14542</v>
      </c>
      <c r="Y1956" s="262">
        <v>80000</v>
      </c>
      <c r="Z1956" s="226"/>
      <c r="AA1956" s="241">
        <f t="shared" si="15"/>
        <v>0</v>
      </c>
      <c r="AB1956" s="237" t="s">
        <v>14543</v>
      </c>
    </row>
    <row r="1957" spans="1:28" ht="15" customHeight="1">
      <c r="A1957" s="109">
        <v>1948</v>
      </c>
      <c r="B1957" s="222" t="str">
        <f t="shared" si="14"/>
        <v>Klik Disini</v>
      </c>
      <c r="C1957" s="223" t="s">
        <v>14544</v>
      </c>
      <c r="D1957" s="223"/>
      <c r="E1957" s="223" t="s">
        <v>14539</v>
      </c>
      <c r="F1957" s="223" t="s">
        <v>14545</v>
      </c>
      <c r="G1957" s="223" t="s">
        <v>14546</v>
      </c>
      <c r="H1957" s="223" t="s">
        <v>6770</v>
      </c>
      <c r="I1957" s="258" t="s">
        <v>446</v>
      </c>
      <c r="J1957" s="186" t="s">
        <v>353</v>
      </c>
      <c r="K1957" s="223" t="s">
        <v>1953</v>
      </c>
      <c r="L1957" s="223"/>
      <c r="M1957" s="259" t="s">
        <v>447</v>
      </c>
      <c r="N1957" s="223" t="s">
        <v>449</v>
      </c>
      <c r="O1957" s="223" t="s">
        <v>450</v>
      </c>
      <c r="P1957" s="260">
        <v>2019</v>
      </c>
      <c r="Q1957" s="260">
        <v>2019</v>
      </c>
      <c r="R1957" s="223" t="s">
        <v>3643</v>
      </c>
      <c r="S1957" s="223" t="s">
        <v>78</v>
      </c>
      <c r="T1957" s="223" t="s">
        <v>451</v>
      </c>
      <c r="U1957" s="261">
        <v>160</v>
      </c>
      <c r="V1957" s="86" t="s">
        <v>452</v>
      </c>
      <c r="W1957" s="223" t="s">
        <v>4795</v>
      </c>
      <c r="X1957" s="225" t="s">
        <v>14547</v>
      </c>
      <c r="Y1957" s="262">
        <v>80000</v>
      </c>
      <c r="Z1957" s="226"/>
      <c r="AA1957" s="241">
        <f t="shared" si="15"/>
        <v>0</v>
      </c>
      <c r="AB1957" s="237" t="s">
        <v>14548</v>
      </c>
    </row>
    <row r="1958" spans="1:28" ht="15" customHeight="1">
      <c r="A1958" s="109">
        <v>1949</v>
      </c>
      <c r="B1958" s="222" t="str">
        <f t="shared" si="14"/>
        <v>Klik Disini</v>
      </c>
      <c r="C1958" s="223" t="s">
        <v>14549</v>
      </c>
      <c r="D1958" s="223"/>
      <c r="E1958" s="223" t="s">
        <v>14550</v>
      </c>
      <c r="F1958" s="223" t="s">
        <v>14551</v>
      </c>
      <c r="G1958" s="223" t="s">
        <v>14552</v>
      </c>
      <c r="H1958" s="223" t="s">
        <v>3727</v>
      </c>
      <c r="I1958" s="258" t="s">
        <v>446</v>
      </c>
      <c r="J1958" s="186" t="s">
        <v>385</v>
      </c>
      <c r="K1958" s="223" t="s">
        <v>1953</v>
      </c>
      <c r="L1958" s="223"/>
      <c r="M1958" s="259" t="s">
        <v>447</v>
      </c>
      <c r="N1958" s="223" t="s">
        <v>449</v>
      </c>
      <c r="O1958" s="223" t="s">
        <v>450</v>
      </c>
      <c r="P1958" s="260">
        <v>2015</v>
      </c>
      <c r="Q1958" s="260">
        <v>2018</v>
      </c>
      <c r="R1958" s="223" t="s">
        <v>3412</v>
      </c>
      <c r="S1958" s="223" t="s">
        <v>78</v>
      </c>
      <c r="T1958" s="223" t="s">
        <v>451</v>
      </c>
      <c r="U1958" s="261">
        <v>434</v>
      </c>
      <c r="V1958" s="86" t="s">
        <v>452</v>
      </c>
      <c r="W1958" s="223" t="s">
        <v>1332</v>
      </c>
      <c r="X1958" s="225" t="s">
        <v>14553</v>
      </c>
      <c r="Y1958" s="262">
        <v>80000</v>
      </c>
      <c r="Z1958" s="226"/>
      <c r="AA1958" s="241">
        <f t="shared" si="15"/>
        <v>0</v>
      </c>
      <c r="AB1958" s="237" t="s">
        <v>14554</v>
      </c>
    </row>
    <row r="1959" spans="1:28" ht="15" customHeight="1">
      <c r="A1959" s="109">
        <v>1950</v>
      </c>
      <c r="B1959" s="222" t="str">
        <f t="shared" si="14"/>
        <v>Klik Disini</v>
      </c>
      <c r="C1959" s="223" t="s">
        <v>14555</v>
      </c>
      <c r="D1959" s="223"/>
      <c r="E1959" s="223" t="s">
        <v>14556</v>
      </c>
      <c r="F1959" s="223" t="s">
        <v>14557</v>
      </c>
      <c r="G1959" s="223" t="s">
        <v>14558</v>
      </c>
      <c r="H1959" s="223" t="s">
        <v>384</v>
      </c>
      <c r="I1959" s="258" t="s">
        <v>446</v>
      </c>
      <c r="J1959" s="186" t="s">
        <v>351</v>
      </c>
      <c r="K1959" s="223" t="s">
        <v>1953</v>
      </c>
      <c r="L1959" s="223"/>
      <c r="M1959" s="259" t="s">
        <v>447</v>
      </c>
      <c r="N1959" s="223" t="s">
        <v>449</v>
      </c>
      <c r="O1959" s="223" t="s">
        <v>450</v>
      </c>
      <c r="P1959" s="260">
        <v>2018</v>
      </c>
      <c r="Q1959" s="260">
        <v>2021</v>
      </c>
      <c r="R1959" s="223" t="s">
        <v>3675</v>
      </c>
      <c r="S1959" s="223" t="s">
        <v>78</v>
      </c>
      <c r="T1959" s="223" t="s">
        <v>451</v>
      </c>
      <c r="U1959" s="261">
        <v>178</v>
      </c>
      <c r="V1959" s="86" t="s">
        <v>452</v>
      </c>
      <c r="W1959" s="223" t="s">
        <v>864</v>
      </c>
      <c r="X1959" s="225" t="s">
        <v>14559</v>
      </c>
      <c r="Y1959" s="262">
        <v>82000</v>
      </c>
      <c r="Z1959" s="226"/>
      <c r="AA1959" s="241">
        <f t="shared" si="15"/>
        <v>0</v>
      </c>
      <c r="AB1959" s="237" t="s">
        <v>14560</v>
      </c>
    </row>
    <row r="1960" spans="1:28" ht="15" customHeight="1">
      <c r="A1960" s="109">
        <v>1951</v>
      </c>
      <c r="B1960" s="222" t="str">
        <f t="shared" si="14"/>
        <v>Klik Disini</v>
      </c>
      <c r="C1960" s="223" t="s">
        <v>14561</v>
      </c>
      <c r="D1960" s="223"/>
      <c r="E1960" s="223" t="s">
        <v>14562</v>
      </c>
      <c r="F1960" s="223" t="s">
        <v>14563</v>
      </c>
      <c r="G1960" s="223" t="s">
        <v>14564</v>
      </c>
      <c r="H1960" s="223" t="s">
        <v>384</v>
      </c>
      <c r="I1960" s="258" t="s">
        <v>446</v>
      </c>
      <c r="J1960" s="186" t="s">
        <v>357</v>
      </c>
      <c r="K1960" s="223" t="s">
        <v>1953</v>
      </c>
      <c r="L1960" s="223"/>
      <c r="M1960" s="259" t="s">
        <v>447</v>
      </c>
      <c r="N1960" s="223" t="s">
        <v>449</v>
      </c>
      <c r="O1960" s="223" t="s">
        <v>450</v>
      </c>
      <c r="P1960" s="260">
        <v>2018</v>
      </c>
      <c r="Q1960" s="260">
        <v>2021</v>
      </c>
      <c r="R1960" s="223" t="s">
        <v>3675</v>
      </c>
      <c r="S1960" s="223" t="s">
        <v>78</v>
      </c>
      <c r="T1960" s="223" t="s">
        <v>451</v>
      </c>
      <c r="U1960" s="261">
        <v>338</v>
      </c>
      <c r="V1960" s="86" t="s">
        <v>452</v>
      </c>
      <c r="W1960" s="223" t="s">
        <v>488</v>
      </c>
      <c r="X1960" s="225" t="s">
        <v>14565</v>
      </c>
      <c r="Y1960" s="262">
        <v>99000</v>
      </c>
      <c r="Z1960" s="226"/>
      <c r="AA1960" s="241">
        <f t="shared" si="15"/>
        <v>0</v>
      </c>
      <c r="AB1960" s="237" t="s">
        <v>14566</v>
      </c>
    </row>
    <row r="1961" spans="1:28" ht="15" customHeight="1">
      <c r="A1961" s="109">
        <v>1952</v>
      </c>
      <c r="B1961" s="222" t="str">
        <f t="shared" si="14"/>
        <v>Klik Disini</v>
      </c>
      <c r="C1961" s="223" t="s">
        <v>14567</v>
      </c>
      <c r="D1961" s="223"/>
      <c r="E1961" s="223" t="s">
        <v>14568</v>
      </c>
      <c r="F1961" s="223" t="s">
        <v>14569</v>
      </c>
      <c r="G1961" s="223" t="s">
        <v>14570</v>
      </c>
      <c r="H1961" s="223" t="s">
        <v>384</v>
      </c>
      <c r="I1961" s="258" t="s">
        <v>446</v>
      </c>
      <c r="J1961" s="186" t="s">
        <v>383</v>
      </c>
      <c r="K1961" s="223" t="s">
        <v>1953</v>
      </c>
      <c r="L1961" s="223"/>
      <c r="M1961" s="259" t="s">
        <v>447</v>
      </c>
      <c r="N1961" s="223" t="s">
        <v>449</v>
      </c>
      <c r="O1961" s="223" t="s">
        <v>450</v>
      </c>
      <c r="P1961" s="260">
        <v>2018</v>
      </c>
      <c r="Q1961" s="260">
        <v>2021</v>
      </c>
      <c r="R1961" s="223" t="s">
        <v>3675</v>
      </c>
      <c r="S1961" s="223" t="s">
        <v>78</v>
      </c>
      <c r="T1961" s="223" t="s">
        <v>451</v>
      </c>
      <c r="U1961" s="261">
        <v>368</v>
      </c>
      <c r="V1961" s="86" t="s">
        <v>452</v>
      </c>
      <c r="W1961" s="223" t="s">
        <v>594</v>
      </c>
      <c r="X1961" s="225" t="s">
        <v>14571</v>
      </c>
      <c r="Y1961" s="262">
        <v>155000</v>
      </c>
      <c r="Z1961" s="226"/>
      <c r="AA1961" s="241">
        <f t="shared" si="15"/>
        <v>0</v>
      </c>
      <c r="AB1961" s="237" t="s">
        <v>14572</v>
      </c>
    </row>
    <row r="1962" spans="1:28" ht="15" customHeight="1">
      <c r="A1962" s="109">
        <v>1953</v>
      </c>
      <c r="B1962" s="222" t="str">
        <f t="shared" si="14"/>
        <v>Klik Disini</v>
      </c>
      <c r="C1962" s="223" t="s">
        <v>14573</v>
      </c>
      <c r="D1962" s="223"/>
      <c r="E1962" s="223" t="s">
        <v>9073</v>
      </c>
      <c r="F1962" s="223" t="s">
        <v>14574</v>
      </c>
      <c r="G1962" s="223" t="s">
        <v>14575</v>
      </c>
      <c r="H1962" s="223" t="s">
        <v>3473</v>
      </c>
      <c r="I1962" s="258" t="s">
        <v>446</v>
      </c>
      <c r="J1962" s="186" t="s">
        <v>345</v>
      </c>
      <c r="K1962" s="223" t="s">
        <v>1953</v>
      </c>
      <c r="L1962" s="223"/>
      <c r="M1962" s="259" t="s">
        <v>447</v>
      </c>
      <c r="N1962" s="223" t="s">
        <v>449</v>
      </c>
      <c r="O1962" s="223" t="s">
        <v>450</v>
      </c>
      <c r="P1962" s="260">
        <v>2006</v>
      </c>
      <c r="Q1962" s="260">
        <v>2021</v>
      </c>
      <c r="R1962" s="223" t="s">
        <v>3412</v>
      </c>
      <c r="S1962" s="223" t="s">
        <v>78</v>
      </c>
      <c r="T1962" s="223" t="s">
        <v>451</v>
      </c>
      <c r="U1962" s="261">
        <v>400</v>
      </c>
      <c r="V1962" s="86" t="s">
        <v>452</v>
      </c>
      <c r="W1962" s="223" t="s">
        <v>5192</v>
      </c>
      <c r="X1962" s="225" t="s">
        <v>14576</v>
      </c>
      <c r="Y1962" s="262">
        <v>105000</v>
      </c>
      <c r="Z1962" s="226"/>
      <c r="AA1962" s="241">
        <f t="shared" si="15"/>
        <v>0</v>
      </c>
      <c r="AB1962" s="237" t="s">
        <v>14577</v>
      </c>
    </row>
    <row r="1963" spans="1:28" ht="15" customHeight="1">
      <c r="A1963" s="109">
        <v>1954</v>
      </c>
      <c r="B1963" s="222" t="str">
        <f t="shared" si="14"/>
        <v>Klik Disini</v>
      </c>
      <c r="C1963" s="223" t="s">
        <v>14578</v>
      </c>
      <c r="D1963" s="223"/>
      <c r="E1963" s="223" t="s">
        <v>14579</v>
      </c>
      <c r="F1963" s="223" t="s">
        <v>14580</v>
      </c>
      <c r="G1963" s="223" t="s">
        <v>14581</v>
      </c>
      <c r="H1963" s="223" t="s">
        <v>583</v>
      </c>
      <c r="I1963" s="258" t="s">
        <v>583</v>
      </c>
      <c r="J1963" s="186" t="s">
        <v>267</v>
      </c>
      <c r="K1963" s="223" t="s">
        <v>1953</v>
      </c>
      <c r="L1963" s="223"/>
      <c r="M1963" s="259" t="s">
        <v>447</v>
      </c>
      <c r="N1963" s="223" t="s">
        <v>449</v>
      </c>
      <c r="O1963" s="223" t="s">
        <v>1056</v>
      </c>
      <c r="P1963" s="260">
        <v>2018</v>
      </c>
      <c r="Q1963" s="260">
        <v>2021</v>
      </c>
      <c r="R1963" s="223" t="s">
        <v>3480</v>
      </c>
      <c r="S1963" s="223" t="s">
        <v>78</v>
      </c>
      <c r="T1963" s="223" t="s">
        <v>451</v>
      </c>
      <c r="U1963" s="261">
        <v>386</v>
      </c>
      <c r="V1963" s="86" t="s">
        <v>452</v>
      </c>
      <c r="W1963" s="223" t="s">
        <v>1529</v>
      </c>
      <c r="X1963" s="225" t="s">
        <v>14582</v>
      </c>
      <c r="Y1963" s="262">
        <v>89000</v>
      </c>
      <c r="Z1963" s="226"/>
      <c r="AA1963" s="241">
        <f t="shared" si="15"/>
        <v>0</v>
      </c>
      <c r="AB1963" s="237" t="s">
        <v>14583</v>
      </c>
    </row>
    <row r="1964" spans="1:28" ht="15" customHeight="1">
      <c r="A1964" s="109">
        <v>1955</v>
      </c>
      <c r="B1964" s="222" t="str">
        <f t="shared" si="14"/>
        <v>Klik Disini</v>
      </c>
      <c r="C1964" s="223" t="s">
        <v>14584</v>
      </c>
      <c r="D1964" s="223"/>
      <c r="E1964" s="223" t="s">
        <v>14585</v>
      </c>
      <c r="F1964" s="223" t="s">
        <v>14586</v>
      </c>
      <c r="G1964" s="223" t="s">
        <v>14587</v>
      </c>
      <c r="H1964" s="223" t="s">
        <v>583</v>
      </c>
      <c r="I1964" s="258" t="s">
        <v>583</v>
      </c>
      <c r="J1964" s="186" t="s">
        <v>267</v>
      </c>
      <c r="K1964" s="223" t="s">
        <v>1953</v>
      </c>
      <c r="L1964" s="223"/>
      <c r="M1964" s="259" t="s">
        <v>447</v>
      </c>
      <c r="N1964" s="223" t="s">
        <v>449</v>
      </c>
      <c r="O1964" s="223" t="s">
        <v>1056</v>
      </c>
      <c r="P1964" s="260">
        <v>2019</v>
      </c>
      <c r="Q1964" s="260">
        <v>2021</v>
      </c>
      <c r="R1964" s="223" t="s">
        <v>3480</v>
      </c>
      <c r="S1964" s="223" t="s">
        <v>78</v>
      </c>
      <c r="T1964" s="223" t="s">
        <v>451</v>
      </c>
      <c r="U1964" s="261">
        <v>624</v>
      </c>
      <c r="V1964" s="86" t="s">
        <v>452</v>
      </c>
      <c r="W1964" s="223" t="s">
        <v>1252</v>
      </c>
      <c r="X1964" s="225" t="s">
        <v>14588</v>
      </c>
      <c r="Y1964" s="262">
        <v>149000</v>
      </c>
      <c r="Z1964" s="226"/>
      <c r="AA1964" s="241">
        <f t="shared" si="15"/>
        <v>0</v>
      </c>
      <c r="AB1964" s="237" t="s">
        <v>14589</v>
      </c>
    </row>
    <row r="1965" spans="1:28" ht="15" customHeight="1">
      <c r="A1965" s="109">
        <v>1956</v>
      </c>
      <c r="B1965" s="222" t="str">
        <f t="shared" si="14"/>
        <v>Klik Disini</v>
      </c>
      <c r="C1965" s="223" t="s">
        <v>14590</v>
      </c>
      <c r="D1965" s="223"/>
      <c r="E1965" s="223" t="s">
        <v>14591</v>
      </c>
      <c r="F1965" s="223" t="s">
        <v>14592</v>
      </c>
      <c r="G1965" s="223" t="s">
        <v>14593</v>
      </c>
      <c r="H1965" s="223" t="s">
        <v>3473</v>
      </c>
      <c r="I1965" s="258" t="s">
        <v>446</v>
      </c>
      <c r="J1965" s="186" t="s">
        <v>345</v>
      </c>
      <c r="K1965" s="223" t="s">
        <v>1953</v>
      </c>
      <c r="L1965" s="223"/>
      <c r="M1965" s="259" t="s">
        <v>447</v>
      </c>
      <c r="N1965" s="223" t="s">
        <v>449</v>
      </c>
      <c r="O1965" s="223" t="s">
        <v>450</v>
      </c>
      <c r="P1965" s="260">
        <v>2005</v>
      </c>
      <c r="Q1965" s="260">
        <v>2021</v>
      </c>
      <c r="R1965" s="223" t="s">
        <v>3412</v>
      </c>
      <c r="S1965" s="223" t="s">
        <v>78</v>
      </c>
      <c r="T1965" s="223" t="s">
        <v>451</v>
      </c>
      <c r="U1965" s="261">
        <v>258</v>
      </c>
      <c r="V1965" s="86" t="s">
        <v>452</v>
      </c>
      <c r="W1965" s="223" t="s">
        <v>813</v>
      </c>
      <c r="X1965" s="225" t="s">
        <v>14594</v>
      </c>
      <c r="Y1965" s="262">
        <v>90000</v>
      </c>
      <c r="Z1965" s="226"/>
      <c r="AA1965" s="241">
        <f t="shared" si="15"/>
        <v>0</v>
      </c>
      <c r="AB1965" s="237" t="s">
        <v>14595</v>
      </c>
    </row>
    <row r="1966" spans="1:28" ht="15" customHeight="1">
      <c r="A1966" s="109">
        <v>1957</v>
      </c>
      <c r="B1966" s="222" t="str">
        <f t="shared" si="14"/>
        <v>Klik Disini</v>
      </c>
      <c r="C1966" s="223" t="s">
        <v>14596</v>
      </c>
      <c r="D1966" s="223"/>
      <c r="E1966" s="223" t="s">
        <v>14597</v>
      </c>
      <c r="F1966" s="223" t="s">
        <v>14598</v>
      </c>
      <c r="G1966" s="223" t="s">
        <v>14599</v>
      </c>
      <c r="H1966" s="223" t="s">
        <v>14600</v>
      </c>
      <c r="I1966" s="258" t="s">
        <v>446</v>
      </c>
      <c r="J1966" s="186" t="s">
        <v>357</v>
      </c>
      <c r="K1966" s="223" t="s">
        <v>1953</v>
      </c>
      <c r="L1966" s="223"/>
      <c r="M1966" s="259" t="s">
        <v>447</v>
      </c>
      <c r="N1966" s="223" t="s">
        <v>449</v>
      </c>
      <c r="O1966" s="223" t="s">
        <v>450</v>
      </c>
      <c r="P1966" s="260">
        <v>2016</v>
      </c>
      <c r="Q1966" s="260">
        <v>2021</v>
      </c>
      <c r="R1966" s="223" t="s">
        <v>3412</v>
      </c>
      <c r="S1966" s="223" t="s">
        <v>78</v>
      </c>
      <c r="T1966" s="223" t="s">
        <v>3282</v>
      </c>
      <c r="U1966" s="261">
        <v>861</v>
      </c>
      <c r="V1966" s="86" t="s">
        <v>452</v>
      </c>
      <c r="W1966" s="223" t="s">
        <v>983</v>
      </c>
      <c r="X1966" s="225" t="s">
        <v>14601</v>
      </c>
      <c r="Y1966" s="262">
        <v>276000</v>
      </c>
      <c r="Z1966" s="226"/>
      <c r="AA1966" s="241">
        <f t="shared" si="15"/>
        <v>0</v>
      </c>
      <c r="AB1966" s="237" t="s">
        <v>14602</v>
      </c>
    </row>
    <row r="1967" spans="1:28" ht="15" customHeight="1">
      <c r="A1967" s="109">
        <v>1958</v>
      </c>
      <c r="B1967" s="222" t="str">
        <f t="shared" si="14"/>
        <v>Klik Disini</v>
      </c>
      <c r="C1967" s="223" t="s">
        <v>14603</v>
      </c>
      <c r="D1967" s="223"/>
      <c r="E1967" s="223" t="s">
        <v>14604</v>
      </c>
      <c r="F1967" s="223" t="s">
        <v>14605</v>
      </c>
      <c r="G1967" s="223" t="s">
        <v>14606</v>
      </c>
      <c r="H1967" s="223" t="s">
        <v>583</v>
      </c>
      <c r="I1967" s="258" t="s">
        <v>583</v>
      </c>
      <c r="J1967" s="186" t="s">
        <v>267</v>
      </c>
      <c r="K1967" s="223" t="s">
        <v>1953</v>
      </c>
      <c r="L1967" s="223"/>
      <c r="M1967" s="259" t="s">
        <v>447</v>
      </c>
      <c r="N1967" s="223" t="s">
        <v>449</v>
      </c>
      <c r="O1967" s="223" t="s">
        <v>1056</v>
      </c>
      <c r="P1967" s="260">
        <v>2018</v>
      </c>
      <c r="Q1967" s="260">
        <v>2021</v>
      </c>
      <c r="R1967" s="223" t="s">
        <v>3480</v>
      </c>
      <c r="S1967" s="223" t="s">
        <v>78</v>
      </c>
      <c r="T1967" s="223" t="s">
        <v>451</v>
      </c>
      <c r="U1967" s="261">
        <v>498</v>
      </c>
      <c r="V1967" s="86" t="s">
        <v>452</v>
      </c>
      <c r="W1967" s="223" t="s">
        <v>5192</v>
      </c>
      <c r="X1967" s="225" t="s">
        <v>14607</v>
      </c>
      <c r="Y1967" s="262">
        <v>110000</v>
      </c>
      <c r="Z1967" s="226"/>
      <c r="AA1967" s="241">
        <f t="shared" si="15"/>
        <v>0</v>
      </c>
      <c r="AB1967" s="237" t="s">
        <v>14608</v>
      </c>
    </row>
    <row r="1968" spans="1:28" ht="15" customHeight="1">
      <c r="A1968" s="109">
        <v>1959</v>
      </c>
      <c r="B1968" s="222" t="str">
        <f t="shared" si="14"/>
        <v>Klik Disini</v>
      </c>
      <c r="C1968" s="223" t="s">
        <v>14609</v>
      </c>
      <c r="D1968" s="223"/>
      <c r="E1968" s="223" t="s">
        <v>14610</v>
      </c>
      <c r="F1968" s="223" t="s">
        <v>14611</v>
      </c>
      <c r="G1968" s="223" t="s">
        <v>14612</v>
      </c>
      <c r="H1968" s="223" t="s">
        <v>14613</v>
      </c>
      <c r="I1968" s="258" t="s">
        <v>1844</v>
      </c>
      <c r="J1968" s="186" t="s">
        <v>397</v>
      </c>
      <c r="K1968" s="223" t="s">
        <v>1953</v>
      </c>
      <c r="L1968" s="223"/>
      <c r="M1968" s="259" t="s">
        <v>447</v>
      </c>
      <c r="N1968" s="223" t="s">
        <v>449</v>
      </c>
      <c r="O1968" s="223" t="s">
        <v>450</v>
      </c>
      <c r="P1968" s="260">
        <v>2012</v>
      </c>
      <c r="Q1968" s="260">
        <v>2021</v>
      </c>
      <c r="R1968" s="223" t="s">
        <v>3412</v>
      </c>
      <c r="S1968" s="223" t="s">
        <v>78</v>
      </c>
      <c r="T1968" s="223" t="s">
        <v>451</v>
      </c>
      <c r="U1968" s="261">
        <v>383</v>
      </c>
      <c r="V1968" s="86" t="s">
        <v>452</v>
      </c>
      <c r="W1968" s="223" t="s">
        <v>7371</v>
      </c>
      <c r="X1968" s="225" t="s">
        <v>14614</v>
      </c>
      <c r="Y1968" s="262">
        <v>109500</v>
      </c>
      <c r="Z1968" s="226"/>
      <c r="AA1968" s="241">
        <f t="shared" si="15"/>
        <v>0</v>
      </c>
      <c r="AB1968" s="237" t="s">
        <v>14615</v>
      </c>
    </row>
    <row r="1969" spans="1:28" ht="15" customHeight="1">
      <c r="A1969" s="109">
        <v>1960</v>
      </c>
      <c r="B1969" s="222" t="str">
        <f t="shared" si="14"/>
        <v>Klik Disini</v>
      </c>
      <c r="C1969" s="223" t="s">
        <v>14616</v>
      </c>
      <c r="D1969" s="223"/>
      <c r="E1969" s="223" t="s">
        <v>13791</v>
      </c>
      <c r="F1969" s="223" t="s">
        <v>14617</v>
      </c>
      <c r="G1969" s="223" t="s">
        <v>14618</v>
      </c>
      <c r="H1969" s="223" t="s">
        <v>7357</v>
      </c>
      <c r="I1969" s="258" t="s">
        <v>446</v>
      </c>
      <c r="J1969" s="186" t="s">
        <v>355</v>
      </c>
      <c r="K1969" s="223" t="s">
        <v>1953</v>
      </c>
      <c r="L1969" s="223"/>
      <c r="M1969" s="259" t="s">
        <v>447</v>
      </c>
      <c r="N1969" s="223" t="s">
        <v>449</v>
      </c>
      <c r="O1969" s="223" t="s">
        <v>450</v>
      </c>
      <c r="P1969" s="260">
        <v>2019</v>
      </c>
      <c r="Q1969" s="260">
        <v>2021</v>
      </c>
      <c r="R1969" s="223" t="s">
        <v>3412</v>
      </c>
      <c r="S1969" s="223" t="s">
        <v>78</v>
      </c>
      <c r="T1969" s="223" t="s">
        <v>451</v>
      </c>
      <c r="U1969" s="261">
        <v>320</v>
      </c>
      <c r="V1969" s="86" t="s">
        <v>452</v>
      </c>
      <c r="W1969" s="223" t="s">
        <v>1332</v>
      </c>
      <c r="X1969" s="225" t="s">
        <v>14619</v>
      </c>
      <c r="Y1969" s="262">
        <v>80000</v>
      </c>
      <c r="Z1969" s="226"/>
      <c r="AA1969" s="241">
        <f t="shared" si="15"/>
        <v>0</v>
      </c>
      <c r="AB1969" s="237" t="s">
        <v>14620</v>
      </c>
    </row>
    <row r="1970" spans="1:28" ht="15" customHeight="1">
      <c r="A1970" s="109">
        <v>1961</v>
      </c>
      <c r="B1970" s="222" t="str">
        <f t="shared" si="14"/>
        <v>Klik Disini</v>
      </c>
      <c r="C1970" s="223" t="s">
        <v>14621</v>
      </c>
      <c r="D1970" s="223"/>
      <c r="E1970" s="223" t="s">
        <v>14622</v>
      </c>
      <c r="F1970" s="223" t="s">
        <v>14623</v>
      </c>
      <c r="G1970" s="223" t="s">
        <v>14624</v>
      </c>
      <c r="H1970" s="223" t="s">
        <v>398</v>
      </c>
      <c r="I1970" s="258" t="s">
        <v>1844</v>
      </c>
      <c r="J1970" s="186" t="s">
        <v>397</v>
      </c>
      <c r="K1970" s="223" t="s">
        <v>1953</v>
      </c>
      <c r="L1970" s="223"/>
      <c r="M1970" s="259" t="s">
        <v>447</v>
      </c>
      <c r="N1970" s="223" t="s">
        <v>449</v>
      </c>
      <c r="O1970" s="223" t="s">
        <v>450</v>
      </c>
      <c r="P1970" s="260">
        <v>2007</v>
      </c>
      <c r="Q1970" s="260">
        <v>2021</v>
      </c>
      <c r="R1970" s="223" t="s">
        <v>3412</v>
      </c>
      <c r="S1970" s="223" t="s">
        <v>78</v>
      </c>
      <c r="T1970" s="223" t="s">
        <v>451</v>
      </c>
      <c r="U1970" s="261">
        <v>384</v>
      </c>
      <c r="V1970" s="86" t="s">
        <v>452</v>
      </c>
      <c r="W1970" s="223" t="s">
        <v>1820</v>
      </c>
      <c r="X1970" s="225" t="s">
        <v>14625</v>
      </c>
      <c r="Y1970" s="262">
        <v>111000</v>
      </c>
      <c r="Z1970" s="226"/>
      <c r="AA1970" s="241">
        <f t="shared" si="15"/>
        <v>0</v>
      </c>
      <c r="AB1970" s="237" t="s">
        <v>14626</v>
      </c>
    </row>
    <row r="1971" spans="1:28" ht="15" customHeight="1">
      <c r="A1971" s="109">
        <v>1962</v>
      </c>
      <c r="B1971" s="222" t="str">
        <f t="shared" si="14"/>
        <v>Klik Disini</v>
      </c>
      <c r="C1971" s="223" t="s">
        <v>14627</v>
      </c>
      <c r="D1971" s="223"/>
      <c r="E1971" s="223" t="s">
        <v>14628</v>
      </c>
      <c r="F1971" s="223" t="s">
        <v>14629</v>
      </c>
      <c r="G1971" s="223" t="s">
        <v>14630</v>
      </c>
      <c r="H1971" s="223" t="s">
        <v>3811</v>
      </c>
      <c r="I1971" s="258" t="s">
        <v>1844</v>
      </c>
      <c r="J1971" s="186" t="s">
        <v>403</v>
      </c>
      <c r="K1971" s="223" t="s">
        <v>1953</v>
      </c>
      <c r="L1971" s="223"/>
      <c r="M1971" s="259" t="s">
        <v>447</v>
      </c>
      <c r="N1971" s="223" t="s">
        <v>449</v>
      </c>
      <c r="O1971" s="223" t="s">
        <v>450</v>
      </c>
      <c r="P1971" s="260">
        <v>2002</v>
      </c>
      <c r="Q1971" s="260">
        <v>2021</v>
      </c>
      <c r="R1971" s="223" t="s">
        <v>3412</v>
      </c>
      <c r="S1971" s="223" t="s">
        <v>78</v>
      </c>
      <c r="T1971" s="223" t="s">
        <v>451</v>
      </c>
      <c r="U1971" s="261">
        <v>350</v>
      </c>
      <c r="V1971" s="86" t="s">
        <v>452</v>
      </c>
      <c r="W1971" s="223" t="s">
        <v>7024</v>
      </c>
      <c r="X1971" s="225" t="s">
        <v>14631</v>
      </c>
      <c r="Y1971" s="262">
        <v>125000</v>
      </c>
      <c r="Z1971" s="226"/>
      <c r="AA1971" s="241">
        <f t="shared" si="15"/>
        <v>0</v>
      </c>
      <c r="AB1971" s="237" t="s">
        <v>14632</v>
      </c>
    </row>
    <row r="1972" spans="1:28" ht="15" customHeight="1">
      <c r="A1972" s="109">
        <v>1963</v>
      </c>
      <c r="B1972" s="222" t="str">
        <f t="shared" si="14"/>
        <v>Klik Disini</v>
      </c>
      <c r="C1972" s="223" t="s">
        <v>14633</v>
      </c>
      <c r="D1972" s="223"/>
      <c r="E1972" s="223" t="s">
        <v>14634</v>
      </c>
      <c r="F1972" s="223" t="s">
        <v>14635</v>
      </c>
      <c r="G1972" s="223" t="s">
        <v>14636</v>
      </c>
      <c r="H1972" s="223" t="s">
        <v>3473</v>
      </c>
      <c r="I1972" s="258" t="s">
        <v>446</v>
      </c>
      <c r="J1972" s="186" t="s">
        <v>345</v>
      </c>
      <c r="K1972" s="223" t="s">
        <v>1542</v>
      </c>
      <c r="L1972" s="223"/>
      <c r="M1972" s="259" t="s">
        <v>447</v>
      </c>
      <c r="N1972" s="223" t="s">
        <v>449</v>
      </c>
      <c r="O1972" s="223" t="s">
        <v>450</v>
      </c>
      <c r="P1972" s="260">
        <v>2005</v>
      </c>
      <c r="Q1972" s="260">
        <v>2021</v>
      </c>
      <c r="R1972" s="223" t="s">
        <v>3412</v>
      </c>
      <c r="S1972" s="223" t="s">
        <v>78</v>
      </c>
      <c r="T1972" s="223" t="s">
        <v>451</v>
      </c>
      <c r="U1972" s="261">
        <v>436</v>
      </c>
      <c r="V1972" s="86" t="s">
        <v>452</v>
      </c>
      <c r="W1972" s="223" t="s">
        <v>3506</v>
      </c>
      <c r="X1972" s="225" t="s">
        <v>14637</v>
      </c>
      <c r="Y1972" s="262">
        <v>146000</v>
      </c>
      <c r="Z1972" s="226"/>
      <c r="AA1972" s="241">
        <f t="shared" si="15"/>
        <v>0</v>
      </c>
      <c r="AB1972" s="237" t="s">
        <v>14638</v>
      </c>
    </row>
    <row r="1973" spans="1:28" ht="15" customHeight="1">
      <c r="A1973" s="109">
        <v>1964</v>
      </c>
      <c r="B1973" s="222" t="str">
        <f t="shared" si="14"/>
        <v>Klik Disini</v>
      </c>
      <c r="C1973" s="223" t="s">
        <v>14639</v>
      </c>
      <c r="D1973" s="223"/>
      <c r="E1973" s="223" t="s">
        <v>6387</v>
      </c>
      <c r="F1973" s="223" t="s">
        <v>14640</v>
      </c>
      <c r="G1973" s="223" t="s">
        <v>14641</v>
      </c>
      <c r="H1973" s="223" t="s">
        <v>583</v>
      </c>
      <c r="I1973" s="258" t="s">
        <v>583</v>
      </c>
      <c r="J1973" s="186" t="s">
        <v>267</v>
      </c>
      <c r="K1973" s="223" t="s">
        <v>1953</v>
      </c>
      <c r="L1973" s="223"/>
      <c r="M1973" s="259" t="s">
        <v>447</v>
      </c>
      <c r="N1973" s="223" t="s">
        <v>449</v>
      </c>
      <c r="O1973" s="223" t="s">
        <v>1056</v>
      </c>
      <c r="P1973" s="260">
        <v>2018</v>
      </c>
      <c r="Q1973" s="260">
        <v>2021</v>
      </c>
      <c r="R1973" s="223" t="s">
        <v>3480</v>
      </c>
      <c r="S1973" s="223" t="s">
        <v>78</v>
      </c>
      <c r="T1973" s="223" t="s">
        <v>451</v>
      </c>
      <c r="U1973" s="261">
        <v>370</v>
      </c>
      <c r="V1973" s="86" t="s">
        <v>452</v>
      </c>
      <c r="W1973" s="223" t="s">
        <v>700</v>
      </c>
      <c r="X1973" s="225" t="s">
        <v>14642</v>
      </c>
      <c r="Y1973" s="262">
        <v>88000</v>
      </c>
      <c r="Z1973" s="226"/>
      <c r="AA1973" s="241">
        <f t="shared" si="15"/>
        <v>0</v>
      </c>
      <c r="AB1973" s="237" t="s">
        <v>14643</v>
      </c>
    </row>
    <row r="1974" spans="1:28" ht="15" customHeight="1">
      <c r="A1974" s="109">
        <v>1965</v>
      </c>
      <c r="B1974" s="222" t="str">
        <f t="shared" si="14"/>
        <v>Klik Disini</v>
      </c>
      <c r="C1974" s="223" t="s">
        <v>14644</v>
      </c>
      <c r="D1974" s="223"/>
      <c r="E1974" s="223" t="s">
        <v>5100</v>
      </c>
      <c r="F1974" s="223" t="s">
        <v>14645</v>
      </c>
      <c r="G1974" s="223" t="s">
        <v>14646</v>
      </c>
      <c r="H1974" s="223" t="s">
        <v>4340</v>
      </c>
      <c r="I1974" s="258" t="s">
        <v>446</v>
      </c>
      <c r="J1974" s="186" t="s">
        <v>383</v>
      </c>
      <c r="K1974" s="223" t="s">
        <v>1953</v>
      </c>
      <c r="L1974" s="223"/>
      <c r="M1974" s="259" t="s">
        <v>447</v>
      </c>
      <c r="N1974" s="223" t="s">
        <v>449</v>
      </c>
      <c r="O1974" s="223" t="s">
        <v>450</v>
      </c>
      <c r="P1974" s="260">
        <v>2015</v>
      </c>
      <c r="Q1974" s="260">
        <v>2020</v>
      </c>
      <c r="R1974" s="223" t="s">
        <v>3675</v>
      </c>
      <c r="S1974" s="223" t="s">
        <v>78</v>
      </c>
      <c r="T1974" s="223" t="s">
        <v>451</v>
      </c>
      <c r="U1974" s="261">
        <v>144</v>
      </c>
      <c r="V1974" s="86" t="s">
        <v>452</v>
      </c>
      <c r="W1974" s="223" t="s">
        <v>3874</v>
      </c>
      <c r="X1974" s="225" t="s">
        <v>14647</v>
      </c>
      <c r="Y1974" s="262">
        <v>71000</v>
      </c>
      <c r="Z1974" s="226"/>
      <c r="AA1974" s="241">
        <f t="shared" si="15"/>
        <v>0</v>
      </c>
      <c r="AB1974" s="237" t="s">
        <v>14648</v>
      </c>
    </row>
    <row r="1975" spans="1:28" ht="15" customHeight="1">
      <c r="A1975" s="109">
        <v>1966</v>
      </c>
      <c r="B1975" s="222" t="str">
        <f t="shared" si="14"/>
        <v>Klik Disini</v>
      </c>
      <c r="C1975" s="223" t="s">
        <v>14649</v>
      </c>
      <c r="D1975" s="223"/>
      <c r="E1975" s="223" t="s">
        <v>14650</v>
      </c>
      <c r="F1975" s="223" t="s">
        <v>14651</v>
      </c>
      <c r="G1975" s="223" t="s">
        <v>14652</v>
      </c>
      <c r="H1975" s="223" t="s">
        <v>384</v>
      </c>
      <c r="I1975" s="258" t="s">
        <v>446</v>
      </c>
      <c r="J1975" s="186" t="s">
        <v>383</v>
      </c>
      <c r="K1975" s="223" t="s">
        <v>1953</v>
      </c>
      <c r="L1975" s="223"/>
      <c r="M1975" s="259" t="s">
        <v>447</v>
      </c>
      <c r="N1975" s="223" t="s">
        <v>449</v>
      </c>
      <c r="O1975" s="223" t="s">
        <v>450</v>
      </c>
      <c r="P1975" s="260">
        <v>2019</v>
      </c>
      <c r="Q1975" s="260">
        <v>2019</v>
      </c>
      <c r="R1975" s="223" t="s">
        <v>3675</v>
      </c>
      <c r="S1975" s="223" t="s">
        <v>78</v>
      </c>
      <c r="T1975" s="223" t="s">
        <v>451</v>
      </c>
      <c r="U1975" s="261">
        <v>492</v>
      </c>
      <c r="V1975" s="86" t="s">
        <v>452</v>
      </c>
      <c r="W1975" s="223" t="s">
        <v>3867</v>
      </c>
      <c r="X1975" s="225" t="s">
        <v>14653</v>
      </c>
      <c r="Y1975" s="262">
        <v>212000</v>
      </c>
      <c r="Z1975" s="226"/>
      <c r="AA1975" s="241">
        <f t="shared" si="15"/>
        <v>0</v>
      </c>
      <c r="AB1975" s="237" t="s">
        <v>14654</v>
      </c>
    </row>
    <row r="1976" spans="1:28" ht="15" customHeight="1">
      <c r="A1976" s="109">
        <v>1967</v>
      </c>
      <c r="B1976" s="222" t="str">
        <f t="shared" si="14"/>
        <v>Klik Disini</v>
      </c>
      <c r="C1976" s="223" t="s">
        <v>14655</v>
      </c>
      <c r="D1976" s="223" t="s">
        <v>14656</v>
      </c>
      <c r="E1976" s="223" t="s">
        <v>14657</v>
      </c>
      <c r="F1976" s="223" t="s">
        <v>14658</v>
      </c>
      <c r="G1976" s="223" t="s">
        <v>14659</v>
      </c>
      <c r="H1976" s="223" t="s">
        <v>14660</v>
      </c>
      <c r="I1976" s="258" t="s">
        <v>592</v>
      </c>
      <c r="J1976" s="186" t="s">
        <v>324</v>
      </c>
      <c r="K1976" s="223" t="s">
        <v>1953</v>
      </c>
      <c r="L1976" s="223"/>
      <c r="M1976" s="259" t="s">
        <v>447</v>
      </c>
      <c r="N1976" s="223" t="s">
        <v>449</v>
      </c>
      <c r="O1976" s="223" t="s">
        <v>450</v>
      </c>
      <c r="P1976" s="260">
        <v>2020</v>
      </c>
      <c r="Q1976" s="260">
        <v>2021</v>
      </c>
      <c r="R1976" s="223" t="s">
        <v>3412</v>
      </c>
      <c r="S1976" s="223" t="s">
        <v>78</v>
      </c>
      <c r="T1976" s="223" t="s">
        <v>451</v>
      </c>
      <c r="U1976" s="261">
        <v>146</v>
      </c>
      <c r="V1976" s="86" t="s">
        <v>452</v>
      </c>
      <c r="W1976" s="223" t="s">
        <v>3567</v>
      </c>
      <c r="X1976" s="225" t="s">
        <v>14661</v>
      </c>
      <c r="Y1976" s="262">
        <v>80000</v>
      </c>
      <c r="Z1976" s="226"/>
      <c r="AA1976" s="241">
        <f t="shared" si="15"/>
        <v>0</v>
      </c>
      <c r="AB1976" s="237" t="s">
        <v>14662</v>
      </c>
    </row>
    <row r="1977" spans="1:28" ht="15" customHeight="1">
      <c r="A1977" s="109">
        <v>1968</v>
      </c>
      <c r="B1977" s="222" t="str">
        <f t="shared" si="14"/>
        <v>Klik Disini</v>
      </c>
      <c r="C1977" s="223" t="s">
        <v>14663</v>
      </c>
      <c r="D1977" s="223"/>
      <c r="E1977" s="223" t="s">
        <v>14664</v>
      </c>
      <c r="F1977" s="223" t="s">
        <v>14665</v>
      </c>
      <c r="G1977" s="223" t="s">
        <v>14666</v>
      </c>
      <c r="H1977" s="223" t="s">
        <v>14667</v>
      </c>
      <c r="I1977" s="258" t="s">
        <v>446</v>
      </c>
      <c r="J1977" s="186" t="s">
        <v>347</v>
      </c>
      <c r="K1977" s="223" t="s">
        <v>1953</v>
      </c>
      <c r="L1977" s="223"/>
      <c r="M1977" s="259" t="s">
        <v>447</v>
      </c>
      <c r="N1977" s="223" t="s">
        <v>449</v>
      </c>
      <c r="O1977" s="223" t="s">
        <v>450</v>
      </c>
      <c r="P1977" s="260">
        <v>2019</v>
      </c>
      <c r="Q1977" s="260">
        <v>2021</v>
      </c>
      <c r="R1977" s="223" t="s">
        <v>3643</v>
      </c>
      <c r="S1977" s="223" t="s">
        <v>78</v>
      </c>
      <c r="T1977" s="223" t="s">
        <v>451</v>
      </c>
      <c r="U1977" s="261">
        <v>241</v>
      </c>
      <c r="V1977" s="86" t="s">
        <v>452</v>
      </c>
      <c r="W1977" s="223" t="s">
        <v>1718</v>
      </c>
      <c r="X1977" s="225" t="s">
        <v>14668</v>
      </c>
      <c r="Y1977" s="262">
        <v>125500</v>
      </c>
      <c r="Z1977" s="226"/>
      <c r="AA1977" s="241">
        <f t="shared" si="15"/>
        <v>0</v>
      </c>
      <c r="AB1977" s="237" t="s">
        <v>14669</v>
      </c>
    </row>
    <row r="1978" spans="1:28" ht="15" customHeight="1">
      <c r="A1978" s="109">
        <v>1969</v>
      </c>
      <c r="B1978" s="222" t="str">
        <f t="shared" si="14"/>
        <v>Klik Disini</v>
      </c>
      <c r="C1978" s="223" t="s">
        <v>14670</v>
      </c>
      <c r="D1978" s="223"/>
      <c r="E1978" s="223" t="s">
        <v>14671</v>
      </c>
      <c r="F1978" s="223" t="s">
        <v>14672</v>
      </c>
      <c r="G1978" s="223" t="s">
        <v>14673</v>
      </c>
      <c r="H1978" s="223" t="s">
        <v>3912</v>
      </c>
      <c r="I1978" s="258" t="s">
        <v>446</v>
      </c>
      <c r="J1978" s="186" t="s">
        <v>367</v>
      </c>
      <c r="K1978" s="223" t="s">
        <v>447</v>
      </c>
      <c r="L1978" s="223"/>
      <c r="M1978" s="259" t="s">
        <v>447</v>
      </c>
      <c r="N1978" s="223" t="s">
        <v>449</v>
      </c>
      <c r="O1978" s="223" t="s">
        <v>450</v>
      </c>
      <c r="P1978" s="260">
        <v>2019</v>
      </c>
      <c r="Q1978" s="260">
        <v>2019</v>
      </c>
      <c r="R1978" s="223" t="s">
        <v>14116</v>
      </c>
      <c r="S1978" s="223" t="s">
        <v>78</v>
      </c>
      <c r="T1978" s="223" t="s">
        <v>451</v>
      </c>
      <c r="U1978" s="261">
        <v>96</v>
      </c>
      <c r="V1978" s="86" t="s">
        <v>452</v>
      </c>
      <c r="W1978" s="223" t="s">
        <v>884</v>
      </c>
      <c r="X1978" s="225" t="s">
        <v>14674</v>
      </c>
      <c r="Y1978" s="262">
        <v>80000</v>
      </c>
      <c r="Z1978" s="226"/>
      <c r="AA1978" s="241">
        <f t="shared" si="15"/>
        <v>0</v>
      </c>
      <c r="AB1978" s="237" t="s">
        <v>14675</v>
      </c>
    </row>
    <row r="1979" spans="1:28" ht="15" customHeight="1">
      <c r="A1979" s="109">
        <v>1970</v>
      </c>
      <c r="B1979" s="222" t="str">
        <f t="shared" si="14"/>
        <v>Klik Disini</v>
      </c>
      <c r="C1979" s="223" t="s">
        <v>14676</v>
      </c>
      <c r="D1979" s="223"/>
      <c r="E1979" s="223" t="s">
        <v>14677</v>
      </c>
      <c r="F1979" s="223" t="s">
        <v>14678</v>
      </c>
      <c r="G1979" s="223" t="s">
        <v>14679</v>
      </c>
      <c r="H1979" s="223" t="s">
        <v>841</v>
      </c>
      <c r="I1979" s="258" t="s">
        <v>446</v>
      </c>
      <c r="J1979" s="186" t="s">
        <v>373</v>
      </c>
      <c r="K1979" s="223" t="s">
        <v>1953</v>
      </c>
      <c r="L1979" s="223"/>
      <c r="M1979" s="259" t="s">
        <v>447</v>
      </c>
      <c r="N1979" s="223" t="s">
        <v>449</v>
      </c>
      <c r="O1979" s="223" t="s">
        <v>450</v>
      </c>
      <c r="P1979" s="260">
        <v>2011</v>
      </c>
      <c r="Q1979" s="260">
        <v>2018</v>
      </c>
      <c r="R1979" s="223" t="s">
        <v>3412</v>
      </c>
      <c r="S1979" s="223" t="s">
        <v>78</v>
      </c>
      <c r="T1979" s="223" t="s">
        <v>451</v>
      </c>
      <c r="U1979" s="261">
        <v>362</v>
      </c>
      <c r="V1979" s="86" t="s">
        <v>452</v>
      </c>
      <c r="W1979" s="223" t="s">
        <v>480</v>
      </c>
      <c r="X1979" s="225" t="s">
        <v>14680</v>
      </c>
      <c r="Y1979" s="262">
        <v>143500</v>
      </c>
      <c r="Z1979" s="226"/>
      <c r="AA1979" s="241">
        <f t="shared" si="15"/>
        <v>0</v>
      </c>
      <c r="AB1979" s="237" t="s">
        <v>14681</v>
      </c>
    </row>
    <row r="1980" spans="1:28" ht="15" customHeight="1">
      <c r="A1980" s="109">
        <v>1971</v>
      </c>
      <c r="B1980" s="222" t="str">
        <f t="shared" si="14"/>
        <v>Klik Disini</v>
      </c>
      <c r="C1980" s="223" t="s">
        <v>14682</v>
      </c>
      <c r="D1980" s="223"/>
      <c r="E1980" s="223" t="s">
        <v>14683</v>
      </c>
      <c r="F1980" s="223" t="s">
        <v>14684</v>
      </c>
      <c r="G1980" s="223" t="s">
        <v>14685</v>
      </c>
      <c r="H1980" s="223" t="s">
        <v>583</v>
      </c>
      <c r="I1980" s="258" t="s">
        <v>583</v>
      </c>
      <c r="J1980" s="186" t="s">
        <v>267</v>
      </c>
      <c r="K1980" s="223" t="s">
        <v>1953</v>
      </c>
      <c r="L1980" s="223"/>
      <c r="M1980" s="259" t="s">
        <v>447</v>
      </c>
      <c r="N1980" s="223" t="s">
        <v>449</v>
      </c>
      <c r="O1980" s="223" t="s">
        <v>583</v>
      </c>
      <c r="P1980" s="260">
        <v>2014</v>
      </c>
      <c r="Q1980" s="260">
        <v>2018</v>
      </c>
      <c r="R1980" s="223" t="s">
        <v>3740</v>
      </c>
      <c r="S1980" s="223" t="s">
        <v>78</v>
      </c>
      <c r="T1980" s="223" t="s">
        <v>451</v>
      </c>
      <c r="U1980" s="261">
        <v>168</v>
      </c>
      <c r="V1980" s="86" t="s">
        <v>452</v>
      </c>
      <c r="W1980" s="223" t="s">
        <v>480</v>
      </c>
      <c r="X1980" s="225" t="s">
        <v>14686</v>
      </c>
      <c r="Y1980" s="262">
        <v>107500</v>
      </c>
      <c r="Z1980" s="226"/>
      <c r="AA1980" s="241">
        <f t="shared" si="15"/>
        <v>0</v>
      </c>
      <c r="AB1980" s="237" t="s">
        <v>14687</v>
      </c>
    </row>
    <row r="1981" spans="1:28" ht="15" customHeight="1">
      <c r="A1981" s="109">
        <v>1972</v>
      </c>
      <c r="B1981" s="222" t="str">
        <f t="shared" si="14"/>
        <v>Klik Disini</v>
      </c>
      <c r="C1981" s="223" t="s">
        <v>14688</v>
      </c>
      <c r="D1981" s="223"/>
      <c r="E1981" s="223" t="s">
        <v>14689</v>
      </c>
      <c r="F1981" s="223" t="s">
        <v>14690</v>
      </c>
      <c r="G1981" s="223" t="s">
        <v>14691</v>
      </c>
      <c r="H1981" s="223" t="s">
        <v>841</v>
      </c>
      <c r="I1981" s="258" t="s">
        <v>446</v>
      </c>
      <c r="J1981" s="186" t="s">
        <v>373</v>
      </c>
      <c r="K1981" s="223" t="s">
        <v>1953</v>
      </c>
      <c r="L1981" s="223"/>
      <c r="M1981" s="259" t="s">
        <v>447</v>
      </c>
      <c r="N1981" s="223" t="s">
        <v>449</v>
      </c>
      <c r="O1981" s="223" t="s">
        <v>450</v>
      </c>
      <c r="P1981" s="260">
        <v>2019</v>
      </c>
      <c r="Q1981" s="260">
        <v>2019</v>
      </c>
      <c r="R1981" s="223" t="s">
        <v>3412</v>
      </c>
      <c r="S1981" s="223" t="s">
        <v>78</v>
      </c>
      <c r="T1981" s="223" t="s">
        <v>451</v>
      </c>
      <c r="U1981" s="261">
        <v>288</v>
      </c>
      <c r="V1981" s="86" t="s">
        <v>452</v>
      </c>
      <c r="W1981" s="223" t="s">
        <v>1808</v>
      </c>
      <c r="X1981" s="225" t="s">
        <v>14692</v>
      </c>
      <c r="Y1981" s="262">
        <v>80000</v>
      </c>
      <c r="Z1981" s="226"/>
      <c r="AA1981" s="241">
        <f t="shared" si="15"/>
        <v>0</v>
      </c>
      <c r="AB1981" s="237" t="s">
        <v>14693</v>
      </c>
    </row>
    <row r="1982" spans="1:28" ht="15" customHeight="1">
      <c r="A1982" s="109">
        <v>1973</v>
      </c>
      <c r="B1982" s="222" t="str">
        <f t="shared" si="14"/>
        <v>Klik Disini</v>
      </c>
      <c r="C1982" s="223" t="s">
        <v>14694</v>
      </c>
      <c r="D1982" s="223"/>
      <c r="E1982" s="223" t="s">
        <v>14695</v>
      </c>
      <c r="F1982" s="223" t="s">
        <v>14696</v>
      </c>
      <c r="G1982" s="223" t="s">
        <v>14697</v>
      </c>
      <c r="H1982" s="223" t="s">
        <v>4580</v>
      </c>
      <c r="I1982" s="258" t="s">
        <v>446</v>
      </c>
      <c r="J1982" s="186" t="s">
        <v>347</v>
      </c>
      <c r="K1982" s="223" t="s">
        <v>447</v>
      </c>
      <c r="L1982" s="223"/>
      <c r="M1982" s="259" t="s">
        <v>447</v>
      </c>
      <c r="N1982" s="223" t="s">
        <v>449</v>
      </c>
      <c r="O1982" s="223" t="s">
        <v>450</v>
      </c>
      <c r="P1982" s="260">
        <v>2019</v>
      </c>
      <c r="Q1982" s="260">
        <v>2019</v>
      </c>
      <c r="R1982" s="223" t="s">
        <v>3643</v>
      </c>
      <c r="S1982" s="223" t="s">
        <v>78</v>
      </c>
      <c r="T1982" s="223" t="s">
        <v>451</v>
      </c>
      <c r="U1982" s="261">
        <v>738</v>
      </c>
      <c r="V1982" s="86" t="s">
        <v>452</v>
      </c>
      <c r="W1982" s="223" t="s">
        <v>4611</v>
      </c>
      <c r="X1982" s="225" t="s">
        <v>14698</v>
      </c>
      <c r="Y1982" s="262">
        <v>407000</v>
      </c>
      <c r="Z1982" s="226"/>
      <c r="AA1982" s="241">
        <f t="shared" si="15"/>
        <v>0</v>
      </c>
      <c r="AB1982" s="237" t="s">
        <v>14699</v>
      </c>
    </row>
    <row r="1983" spans="1:28" ht="15" customHeight="1">
      <c r="A1983" s="109">
        <v>1974</v>
      </c>
      <c r="B1983" s="222" t="str">
        <f t="shared" si="14"/>
        <v>Klik Disini</v>
      </c>
      <c r="C1983" s="223" t="s">
        <v>14700</v>
      </c>
      <c r="D1983" s="223" t="s">
        <v>14701</v>
      </c>
      <c r="E1983" s="223" t="s">
        <v>14702</v>
      </c>
      <c r="F1983" s="223" t="s">
        <v>14703</v>
      </c>
      <c r="G1983" s="223" t="s">
        <v>14704</v>
      </c>
      <c r="H1983" s="223" t="s">
        <v>4580</v>
      </c>
      <c r="I1983" s="258" t="s">
        <v>446</v>
      </c>
      <c r="J1983" s="186" t="s">
        <v>353</v>
      </c>
      <c r="K1983" s="223" t="s">
        <v>1953</v>
      </c>
      <c r="L1983" s="223"/>
      <c r="M1983" s="259" t="s">
        <v>447</v>
      </c>
      <c r="N1983" s="223" t="s">
        <v>449</v>
      </c>
      <c r="O1983" s="223" t="s">
        <v>450</v>
      </c>
      <c r="P1983" s="260">
        <v>2019</v>
      </c>
      <c r="Q1983" s="260">
        <v>2019</v>
      </c>
      <c r="R1983" s="223" t="s">
        <v>3643</v>
      </c>
      <c r="S1983" s="223" t="s">
        <v>78</v>
      </c>
      <c r="T1983" s="223" t="s">
        <v>451</v>
      </c>
      <c r="U1983" s="261">
        <v>322</v>
      </c>
      <c r="V1983" s="86" t="s">
        <v>452</v>
      </c>
      <c r="W1983" s="223" t="s">
        <v>4754</v>
      </c>
      <c r="X1983" s="225" t="s">
        <v>14705</v>
      </c>
      <c r="Y1983" s="262">
        <v>154000</v>
      </c>
      <c r="Z1983" s="226"/>
      <c r="AA1983" s="241">
        <f t="shared" si="15"/>
        <v>0</v>
      </c>
      <c r="AB1983" s="237" t="s">
        <v>14706</v>
      </c>
    </row>
    <row r="1984" spans="1:28" ht="15" customHeight="1">
      <c r="A1984" s="109">
        <v>1975</v>
      </c>
      <c r="B1984" s="222" t="str">
        <f t="shared" si="14"/>
        <v>Klik Disini</v>
      </c>
      <c r="C1984" s="223" t="s">
        <v>14707</v>
      </c>
      <c r="D1984" s="223"/>
      <c r="E1984" s="223" t="s">
        <v>3408</v>
      </c>
      <c r="F1984" s="223" t="s">
        <v>14708</v>
      </c>
      <c r="G1984" s="223" t="s">
        <v>14709</v>
      </c>
      <c r="H1984" s="223" t="s">
        <v>4580</v>
      </c>
      <c r="I1984" s="258" t="s">
        <v>446</v>
      </c>
      <c r="J1984" s="186" t="s">
        <v>347</v>
      </c>
      <c r="K1984" s="223" t="s">
        <v>1953</v>
      </c>
      <c r="L1984" s="223"/>
      <c r="M1984" s="259" t="s">
        <v>447</v>
      </c>
      <c r="N1984" s="223" t="s">
        <v>449</v>
      </c>
      <c r="O1984" s="223" t="s">
        <v>450</v>
      </c>
      <c r="P1984" s="260">
        <v>2018</v>
      </c>
      <c r="Q1984" s="260">
        <v>2021</v>
      </c>
      <c r="R1984" s="223" t="s">
        <v>3643</v>
      </c>
      <c r="S1984" s="223" t="s">
        <v>78</v>
      </c>
      <c r="T1984" s="223" t="s">
        <v>451</v>
      </c>
      <c r="U1984" s="261">
        <v>162</v>
      </c>
      <c r="V1984" s="86" t="s">
        <v>452</v>
      </c>
      <c r="W1984" s="223" t="s">
        <v>6169</v>
      </c>
      <c r="X1984" s="225" t="s">
        <v>14710</v>
      </c>
      <c r="Y1984" s="262">
        <v>87000</v>
      </c>
      <c r="Z1984" s="226"/>
      <c r="AA1984" s="241">
        <f t="shared" si="15"/>
        <v>0</v>
      </c>
      <c r="AB1984" s="237" t="s">
        <v>14711</v>
      </c>
    </row>
    <row r="1985" spans="1:28" ht="15" customHeight="1">
      <c r="A1985" s="109">
        <v>1976</v>
      </c>
      <c r="B1985" s="222" t="str">
        <f t="shared" si="14"/>
        <v>Klik Disini</v>
      </c>
      <c r="C1985" s="223" t="s">
        <v>14712</v>
      </c>
      <c r="D1985" s="223"/>
      <c r="E1985" s="223" t="s">
        <v>14713</v>
      </c>
      <c r="F1985" s="223" t="s">
        <v>14714</v>
      </c>
      <c r="G1985" s="223" t="s">
        <v>14715</v>
      </c>
      <c r="H1985" s="223" t="s">
        <v>356</v>
      </c>
      <c r="I1985" s="258" t="s">
        <v>1844</v>
      </c>
      <c r="J1985" s="186" t="s">
        <v>401</v>
      </c>
      <c r="K1985" s="223" t="s">
        <v>1953</v>
      </c>
      <c r="L1985" s="223"/>
      <c r="M1985" s="259" t="s">
        <v>447</v>
      </c>
      <c r="N1985" s="223" t="s">
        <v>449</v>
      </c>
      <c r="O1985" s="223" t="s">
        <v>450</v>
      </c>
      <c r="P1985" s="260">
        <v>2019</v>
      </c>
      <c r="Q1985" s="260">
        <v>2019</v>
      </c>
      <c r="R1985" s="223" t="s">
        <v>3412</v>
      </c>
      <c r="S1985" s="223" t="s">
        <v>78</v>
      </c>
      <c r="T1985" s="223" t="s">
        <v>451</v>
      </c>
      <c r="U1985" s="261">
        <v>210</v>
      </c>
      <c r="V1985" s="86" t="s">
        <v>452</v>
      </c>
      <c r="W1985" s="223" t="s">
        <v>646</v>
      </c>
      <c r="X1985" s="225" t="s">
        <v>14716</v>
      </c>
      <c r="Y1985" s="262">
        <v>80000</v>
      </c>
      <c r="Z1985" s="226"/>
      <c r="AA1985" s="241">
        <f t="shared" si="15"/>
        <v>0</v>
      </c>
      <c r="AB1985" s="237" t="s">
        <v>14717</v>
      </c>
    </row>
    <row r="1986" spans="1:28" ht="15" customHeight="1">
      <c r="A1986" s="109">
        <v>1977</v>
      </c>
      <c r="B1986" s="222" t="str">
        <f t="shared" si="14"/>
        <v>Klik Disini</v>
      </c>
      <c r="C1986" s="223" t="s">
        <v>14718</v>
      </c>
      <c r="D1986" s="223"/>
      <c r="E1986" s="223" t="s">
        <v>6483</v>
      </c>
      <c r="F1986" s="223" t="s">
        <v>14719</v>
      </c>
      <c r="G1986" s="223" t="s">
        <v>14720</v>
      </c>
      <c r="H1986" s="223" t="s">
        <v>323</v>
      </c>
      <c r="I1986" s="258" t="s">
        <v>592</v>
      </c>
      <c r="J1986" s="186" t="s">
        <v>322</v>
      </c>
      <c r="K1986" s="223" t="s">
        <v>1953</v>
      </c>
      <c r="L1986" s="223"/>
      <c r="M1986" s="259" t="s">
        <v>447</v>
      </c>
      <c r="N1986" s="223" t="s">
        <v>449</v>
      </c>
      <c r="O1986" s="223" t="s">
        <v>450</v>
      </c>
      <c r="P1986" s="260">
        <v>2018</v>
      </c>
      <c r="Q1986" s="260">
        <v>2021</v>
      </c>
      <c r="R1986" s="223" t="s">
        <v>3643</v>
      </c>
      <c r="S1986" s="223" t="s">
        <v>78</v>
      </c>
      <c r="T1986" s="223" t="s">
        <v>451</v>
      </c>
      <c r="U1986" s="261">
        <v>178</v>
      </c>
      <c r="V1986" s="86" t="s">
        <v>452</v>
      </c>
      <c r="W1986" s="223" t="s">
        <v>4611</v>
      </c>
      <c r="X1986" s="225" t="s">
        <v>14721</v>
      </c>
      <c r="Y1986" s="262">
        <v>84000</v>
      </c>
      <c r="Z1986" s="226"/>
      <c r="AA1986" s="241">
        <f t="shared" si="15"/>
        <v>0</v>
      </c>
      <c r="AB1986" s="237" t="s">
        <v>14722</v>
      </c>
    </row>
    <row r="1987" spans="1:28" ht="15" customHeight="1">
      <c r="A1987" s="109">
        <v>1978</v>
      </c>
      <c r="B1987" s="222" t="str">
        <f t="shared" si="14"/>
        <v>Klik Disini</v>
      </c>
      <c r="C1987" s="223" t="s">
        <v>14723</v>
      </c>
      <c r="D1987" s="223"/>
      <c r="E1987" s="223" t="s">
        <v>6880</v>
      </c>
      <c r="F1987" s="223" t="s">
        <v>14724</v>
      </c>
      <c r="G1987" s="223" t="s">
        <v>14725</v>
      </c>
      <c r="H1987" s="223" t="s">
        <v>356</v>
      </c>
      <c r="I1987" s="258" t="s">
        <v>1844</v>
      </c>
      <c r="J1987" s="186" t="s">
        <v>401</v>
      </c>
      <c r="K1987" s="223" t="s">
        <v>1953</v>
      </c>
      <c r="L1987" s="223"/>
      <c r="M1987" s="259" t="s">
        <v>447</v>
      </c>
      <c r="N1987" s="223" t="s">
        <v>449</v>
      </c>
      <c r="O1987" s="223" t="s">
        <v>450</v>
      </c>
      <c r="P1987" s="260">
        <v>2019</v>
      </c>
      <c r="Q1987" s="260">
        <v>2021</v>
      </c>
      <c r="R1987" s="223" t="s">
        <v>3412</v>
      </c>
      <c r="S1987" s="223" t="s">
        <v>78</v>
      </c>
      <c r="T1987" s="223" t="s">
        <v>451</v>
      </c>
      <c r="U1987" s="261">
        <v>312</v>
      </c>
      <c r="V1987" s="86" t="s">
        <v>452</v>
      </c>
      <c r="W1987" s="223" t="s">
        <v>7722</v>
      </c>
      <c r="X1987" s="225" t="s">
        <v>14726</v>
      </c>
      <c r="Y1987" s="262">
        <v>112000</v>
      </c>
      <c r="Z1987" s="226"/>
      <c r="AA1987" s="241">
        <f t="shared" si="15"/>
        <v>0</v>
      </c>
      <c r="AB1987" s="237" t="s">
        <v>14727</v>
      </c>
    </row>
    <row r="1988" spans="1:28" ht="15" customHeight="1">
      <c r="A1988" s="109">
        <v>1979</v>
      </c>
      <c r="B1988" s="222" t="str">
        <f t="shared" si="14"/>
        <v>Klik Disini</v>
      </c>
      <c r="C1988" s="223" t="s">
        <v>14728</v>
      </c>
      <c r="D1988" s="223"/>
      <c r="E1988" s="223" t="s">
        <v>14729</v>
      </c>
      <c r="F1988" s="223" t="s">
        <v>14730</v>
      </c>
      <c r="G1988" s="223" t="s">
        <v>14731</v>
      </c>
      <c r="H1988" s="223" t="s">
        <v>262</v>
      </c>
      <c r="I1988" s="258" t="s">
        <v>272</v>
      </c>
      <c r="J1988" s="186" t="s">
        <v>306</v>
      </c>
      <c r="K1988" s="223" t="s">
        <v>1953</v>
      </c>
      <c r="L1988" s="223"/>
      <c r="M1988" s="259" t="s">
        <v>447</v>
      </c>
      <c r="N1988" s="223" t="s">
        <v>449</v>
      </c>
      <c r="O1988" s="223" t="s">
        <v>450</v>
      </c>
      <c r="P1988" s="260">
        <v>2019</v>
      </c>
      <c r="Q1988" s="260">
        <v>2021</v>
      </c>
      <c r="R1988" s="223" t="s">
        <v>14186</v>
      </c>
      <c r="S1988" s="223" t="s">
        <v>78</v>
      </c>
      <c r="T1988" s="223" t="s">
        <v>451</v>
      </c>
      <c r="U1988" s="261">
        <v>192</v>
      </c>
      <c r="V1988" s="86" t="s">
        <v>452</v>
      </c>
      <c r="W1988" s="223" t="s">
        <v>4453</v>
      </c>
      <c r="X1988" s="225" t="s">
        <v>14732</v>
      </c>
      <c r="Y1988" s="262">
        <v>285000</v>
      </c>
      <c r="Z1988" s="226"/>
      <c r="AA1988" s="241">
        <f t="shared" si="15"/>
        <v>0</v>
      </c>
      <c r="AB1988" s="237" t="s">
        <v>14733</v>
      </c>
    </row>
    <row r="1989" spans="1:28" ht="15" customHeight="1">
      <c r="A1989" s="109">
        <v>1980</v>
      </c>
      <c r="B1989" s="222" t="str">
        <f t="shared" si="14"/>
        <v>Klik Disini</v>
      </c>
      <c r="C1989" s="223" t="s">
        <v>14734</v>
      </c>
      <c r="D1989" s="223"/>
      <c r="E1989" s="223" t="s">
        <v>14729</v>
      </c>
      <c r="F1989" s="223" t="s">
        <v>14735</v>
      </c>
      <c r="G1989" s="223" t="s">
        <v>14736</v>
      </c>
      <c r="H1989" s="223" t="s">
        <v>262</v>
      </c>
      <c r="I1989" s="258" t="s">
        <v>272</v>
      </c>
      <c r="J1989" s="186" t="s">
        <v>306</v>
      </c>
      <c r="K1989" s="223" t="s">
        <v>1953</v>
      </c>
      <c r="L1989" s="223"/>
      <c r="M1989" s="259" t="s">
        <v>447</v>
      </c>
      <c r="N1989" s="223" t="s">
        <v>449</v>
      </c>
      <c r="O1989" s="223" t="s">
        <v>450</v>
      </c>
      <c r="P1989" s="260">
        <v>2019</v>
      </c>
      <c r="Q1989" s="260">
        <v>2021</v>
      </c>
      <c r="R1989" s="223" t="s">
        <v>14186</v>
      </c>
      <c r="S1989" s="223" t="s">
        <v>78</v>
      </c>
      <c r="T1989" s="223" t="s">
        <v>451</v>
      </c>
      <c r="U1989" s="261">
        <v>176</v>
      </c>
      <c r="V1989" s="86" t="s">
        <v>452</v>
      </c>
      <c r="W1989" s="223" t="s">
        <v>3786</v>
      </c>
      <c r="X1989" s="225" t="s">
        <v>14732</v>
      </c>
      <c r="Y1989" s="262">
        <v>264000</v>
      </c>
      <c r="Z1989" s="226"/>
      <c r="AA1989" s="241">
        <f t="shared" si="15"/>
        <v>0</v>
      </c>
      <c r="AB1989" s="237" t="s">
        <v>14737</v>
      </c>
    </row>
    <row r="1990" spans="1:28" ht="15" customHeight="1">
      <c r="A1990" s="109">
        <v>1981</v>
      </c>
      <c r="B1990" s="222" t="str">
        <f t="shared" si="14"/>
        <v>Klik Disini</v>
      </c>
      <c r="C1990" s="223" t="s">
        <v>14738</v>
      </c>
      <c r="D1990" s="223"/>
      <c r="E1990" s="223" t="s">
        <v>14729</v>
      </c>
      <c r="F1990" s="223" t="s">
        <v>14739</v>
      </c>
      <c r="G1990" s="223" t="s">
        <v>14740</v>
      </c>
      <c r="H1990" s="223" t="s">
        <v>262</v>
      </c>
      <c r="I1990" s="258" t="s">
        <v>272</v>
      </c>
      <c r="J1990" s="186" t="s">
        <v>306</v>
      </c>
      <c r="K1990" s="223" t="s">
        <v>1953</v>
      </c>
      <c r="L1990" s="223"/>
      <c r="M1990" s="259" t="s">
        <v>447</v>
      </c>
      <c r="N1990" s="223" t="s">
        <v>449</v>
      </c>
      <c r="O1990" s="223" t="s">
        <v>450</v>
      </c>
      <c r="P1990" s="260">
        <v>2019</v>
      </c>
      <c r="Q1990" s="260">
        <v>2021</v>
      </c>
      <c r="R1990" s="223" t="s">
        <v>14186</v>
      </c>
      <c r="S1990" s="223" t="s">
        <v>78</v>
      </c>
      <c r="T1990" s="223" t="s">
        <v>451</v>
      </c>
      <c r="U1990" s="261">
        <v>184</v>
      </c>
      <c r="V1990" s="86" t="s">
        <v>452</v>
      </c>
      <c r="W1990" s="223" t="s">
        <v>3720</v>
      </c>
      <c r="X1990" s="225" t="s">
        <v>14732</v>
      </c>
      <c r="Y1990" s="262">
        <v>275000</v>
      </c>
      <c r="Z1990" s="226"/>
      <c r="AA1990" s="241">
        <f t="shared" si="15"/>
        <v>0</v>
      </c>
      <c r="AB1990" s="237" t="s">
        <v>14741</v>
      </c>
    </row>
    <row r="1991" spans="1:28" ht="15" customHeight="1">
      <c r="A1991" s="109">
        <v>1982</v>
      </c>
      <c r="B1991" s="222" t="str">
        <f t="shared" si="14"/>
        <v>Klik Disini</v>
      </c>
      <c r="C1991" s="223" t="s">
        <v>14742</v>
      </c>
      <c r="D1991" s="223"/>
      <c r="E1991" s="223" t="s">
        <v>14729</v>
      </c>
      <c r="F1991" s="223" t="s">
        <v>14743</v>
      </c>
      <c r="G1991" s="223" t="s">
        <v>14744</v>
      </c>
      <c r="H1991" s="223" t="s">
        <v>262</v>
      </c>
      <c r="I1991" s="258" t="s">
        <v>272</v>
      </c>
      <c r="J1991" s="186" t="s">
        <v>306</v>
      </c>
      <c r="K1991" s="223" t="s">
        <v>1953</v>
      </c>
      <c r="L1991" s="223"/>
      <c r="M1991" s="259" t="s">
        <v>447</v>
      </c>
      <c r="N1991" s="223" t="s">
        <v>449</v>
      </c>
      <c r="O1991" s="223" t="s">
        <v>450</v>
      </c>
      <c r="P1991" s="260">
        <v>2019</v>
      </c>
      <c r="Q1991" s="260">
        <v>2021</v>
      </c>
      <c r="R1991" s="223" t="s">
        <v>3412</v>
      </c>
      <c r="S1991" s="223" t="s">
        <v>78</v>
      </c>
      <c r="T1991" s="223" t="s">
        <v>451</v>
      </c>
      <c r="U1991" s="261">
        <v>170</v>
      </c>
      <c r="V1991" s="86" t="s">
        <v>452</v>
      </c>
      <c r="W1991" s="223" t="s">
        <v>3230</v>
      </c>
      <c r="X1991" s="225" t="s">
        <v>14732</v>
      </c>
      <c r="Y1991" s="262">
        <v>254000</v>
      </c>
      <c r="Z1991" s="226"/>
      <c r="AA1991" s="241">
        <f t="shared" si="15"/>
        <v>0</v>
      </c>
      <c r="AB1991" s="237" t="s">
        <v>14745</v>
      </c>
    </row>
    <row r="1992" spans="1:28" ht="15" customHeight="1">
      <c r="A1992" s="109">
        <v>1983</v>
      </c>
      <c r="B1992" s="222" t="str">
        <f t="shared" si="14"/>
        <v>Klik Disini</v>
      </c>
      <c r="C1992" s="223" t="s">
        <v>14746</v>
      </c>
      <c r="D1992" s="223"/>
      <c r="E1992" s="223" t="s">
        <v>14729</v>
      </c>
      <c r="F1992" s="223" t="s">
        <v>14747</v>
      </c>
      <c r="G1992" s="223" t="s">
        <v>14748</v>
      </c>
      <c r="H1992" s="223" t="s">
        <v>262</v>
      </c>
      <c r="I1992" s="258" t="s">
        <v>272</v>
      </c>
      <c r="J1992" s="186" t="s">
        <v>306</v>
      </c>
      <c r="K1992" s="223" t="s">
        <v>1953</v>
      </c>
      <c r="L1992" s="223"/>
      <c r="M1992" s="259" t="s">
        <v>447</v>
      </c>
      <c r="N1992" s="223" t="s">
        <v>449</v>
      </c>
      <c r="O1992" s="223" t="s">
        <v>450</v>
      </c>
      <c r="P1992" s="260">
        <v>2019</v>
      </c>
      <c r="Q1992" s="260">
        <v>2021</v>
      </c>
      <c r="R1992" s="223" t="s">
        <v>14186</v>
      </c>
      <c r="S1992" s="223" t="s">
        <v>78</v>
      </c>
      <c r="T1992" s="223" t="s">
        <v>451</v>
      </c>
      <c r="U1992" s="261">
        <v>144</v>
      </c>
      <c r="V1992" s="86" t="s">
        <v>452</v>
      </c>
      <c r="W1992" s="223" t="s">
        <v>5663</v>
      </c>
      <c r="X1992" s="225" t="s">
        <v>14732</v>
      </c>
      <c r="Y1992" s="262">
        <v>225000</v>
      </c>
      <c r="Z1992" s="226"/>
      <c r="AA1992" s="241">
        <f t="shared" si="15"/>
        <v>0</v>
      </c>
      <c r="AB1992" s="237" t="s">
        <v>14749</v>
      </c>
    </row>
    <row r="1993" spans="1:28" ht="15" customHeight="1">
      <c r="A1993" s="109">
        <v>1984</v>
      </c>
      <c r="B1993" s="222" t="str">
        <f t="shared" si="14"/>
        <v>Klik Disini</v>
      </c>
      <c r="C1993" s="223" t="s">
        <v>14750</v>
      </c>
      <c r="D1993" s="223"/>
      <c r="E1993" s="223" t="s">
        <v>14729</v>
      </c>
      <c r="F1993" s="223" t="s">
        <v>14751</v>
      </c>
      <c r="G1993" s="223" t="s">
        <v>14752</v>
      </c>
      <c r="H1993" s="223" t="s">
        <v>262</v>
      </c>
      <c r="I1993" s="258" t="s">
        <v>272</v>
      </c>
      <c r="J1993" s="186" t="s">
        <v>306</v>
      </c>
      <c r="K1993" s="223" t="s">
        <v>1953</v>
      </c>
      <c r="L1993" s="223"/>
      <c r="M1993" s="259" t="s">
        <v>447</v>
      </c>
      <c r="N1993" s="223" t="s">
        <v>449</v>
      </c>
      <c r="O1993" s="223" t="s">
        <v>450</v>
      </c>
      <c r="P1993" s="260">
        <v>2019</v>
      </c>
      <c r="Q1993" s="260">
        <v>2021</v>
      </c>
      <c r="R1993" s="223" t="s">
        <v>14186</v>
      </c>
      <c r="S1993" s="223" t="s">
        <v>78</v>
      </c>
      <c r="T1993" s="223" t="s">
        <v>451</v>
      </c>
      <c r="U1993" s="261">
        <v>176</v>
      </c>
      <c r="V1993" s="86" t="s">
        <v>452</v>
      </c>
      <c r="W1993" s="223" t="s">
        <v>7646</v>
      </c>
      <c r="X1993" s="225" t="s">
        <v>14732</v>
      </c>
      <c r="Y1993" s="262">
        <v>254000</v>
      </c>
      <c r="Z1993" s="226"/>
      <c r="AA1993" s="241">
        <f t="shared" si="15"/>
        <v>0</v>
      </c>
      <c r="AB1993" s="237" t="s">
        <v>14753</v>
      </c>
    </row>
    <row r="1994" spans="1:28" ht="15" customHeight="1">
      <c r="A1994" s="109">
        <v>1985</v>
      </c>
      <c r="B1994" s="222" t="str">
        <f t="shared" si="14"/>
        <v>Klik Disini</v>
      </c>
      <c r="C1994" s="223" t="s">
        <v>14754</v>
      </c>
      <c r="D1994" s="223"/>
      <c r="E1994" s="223" t="s">
        <v>14729</v>
      </c>
      <c r="F1994" s="223" t="s">
        <v>14755</v>
      </c>
      <c r="G1994" s="223" t="s">
        <v>14756</v>
      </c>
      <c r="H1994" s="223" t="s">
        <v>262</v>
      </c>
      <c r="I1994" s="258" t="s">
        <v>272</v>
      </c>
      <c r="J1994" s="186" t="s">
        <v>306</v>
      </c>
      <c r="K1994" s="223" t="s">
        <v>1953</v>
      </c>
      <c r="L1994" s="223"/>
      <c r="M1994" s="259" t="s">
        <v>447</v>
      </c>
      <c r="N1994" s="223" t="s">
        <v>449</v>
      </c>
      <c r="O1994" s="223" t="s">
        <v>450</v>
      </c>
      <c r="P1994" s="260">
        <v>2019</v>
      </c>
      <c r="Q1994" s="260">
        <v>2021</v>
      </c>
      <c r="R1994" s="223" t="s">
        <v>14186</v>
      </c>
      <c r="S1994" s="223" t="s">
        <v>78</v>
      </c>
      <c r="T1994" s="223" t="s">
        <v>451</v>
      </c>
      <c r="U1994" s="261">
        <v>184</v>
      </c>
      <c r="V1994" s="86" t="s">
        <v>452</v>
      </c>
      <c r="W1994" s="223" t="s">
        <v>1613</v>
      </c>
      <c r="X1994" s="225" t="s">
        <v>14732</v>
      </c>
      <c r="Y1994" s="262">
        <v>275000</v>
      </c>
      <c r="Z1994" s="226"/>
      <c r="AA1994" s="241">
        <f t="shared" si="15"/>
        <v>0</v>
      </c>
      <c r="AB1994" s="237" t="s">
        <v>14757</v>
      </c>
    </row>
    <row r="1995" spans="1:28" ht="15" customHeight="1">
      <c r="A1995" s="109">
        <v>1986</v>
      </c>
      <c r="B1995" s="222" t="str">
        <f t="shared" si="14"/>
        <v>Klik Disini</v>
      </c>
      <c r="C1995" s="223" t="s">
        <v>14758</v>
      </c>
      <c r="D1995" s="223"/>
      <c r="E1995" s="223" t="s">
        <v>14729</v>
      </c>
      <c r="F1995" s="223" t="s">
        <v>14759</v>
      </c>
      <c r="G1995" s="223" t="s">
        <v>14760</v>
      </c>
      <c r="H1995" s="223" t="s">
        <v>7858</v>
      </c>
      <c r="I1995" s="258" t="s">
        <v>446</v>
      </c>
      <c r="J1995" s="186" t="s">
        <v>373</v>
      </c>
      <c r="K1995" s="223" t="s">
        <v>1953</v>
      </c>
      <c r="L1995" s="223"/>
      <c r="M1995" s="259" t="s">
        <v>447</v>
      </c>
      <c r="N1995" s="223" t="s">
        <v>449</v>
      </c>
      <c r="O1995" s="223" t="s">
        <v>450</v>
      </c>
      <c r="P1995" s="260">
        <v>2019</v>
      </c>
      <c r="Q1995" s="260">
        <v>2021</v>
      </c>
      <c r="R1995" s="223" t="s">
        <v>14186</v>
      </c>
      <c r="S1995" s="223" t="s">
        <v>78</v>
      </c>
      <c r="T1995" s="223" t="s">
        <v>451</v>
      </c>
      <c r="U1995" s="261">
        <v>182</v>
      </c>
      <c r="V1995" s="86" t="s">
        <v>452</v>
      </c>
      <c r="W1995" s="223" t="s">
        <v>1529</v>
      </c>
      <c r="X1995" s="225" t="s">
        <v>14761</v>
      </c>
      <c r="Y1995" s="262">
        <v>275000</v>
      </c>
      <c r="Z1995" s="226"/>
      <c r="AA1995" s="241">
        <f t="shared" si="15"/>
        <v>0</v>
      </c>
      <c r="AB1995" s="237" t="s">
        <v>14762</v>
      </c>
    </row>
    <row r="1996" spans="1:28" ht="15" customHeight="1">
      <c r="A1996" s="109">
        <v>1987</v>
      </c>
      <c r="B1996" s="222" t="str">
        <f t="shared" si="14"/>
        <v>Klik Disini</v>
      </c>
      <c r="C1996" s="223" t="s">
        <v>14763</v>
      </c>
      <c r="D1996" s="223"/>
      <c r="E1996" s="223" t="s">
        <v>14764</v>
      </c>
      <c r="F1996" s="223" t="s">
        <v>14765</v>
      </c>
      <c r="G1996" s="223" t="s">
        <v>14766</v>
      </c>
      <c r="H1996" s="223" t="s">
        <v>262</v>
      </c>
      <c r="I1996" s="258" t="s">
        <v>272</v>
      </c>
      <c r="J1996" s="186" t="s">
        <v>306</v>
      </c>
      <c r="K1996" s="223" t="s">
        <v>1953</v>
      </c>
      <c r="L1996" s="223"/>
      <c r="M1996" s="259" t="s">
        <v>447</v>
      </c>
      <c r="N1996" s="223" t="s">
        <v>449</v>
      </c>
      <c r="O1996" s="223" t="s">
        <v>450</v>
      </c>
      <c r="P1996" s="260">
        <v>2018</v>
      </c>
      <c r="Q1996" s="260">
        <v>2021</v>
      </c>
      <c r="R1996" s="223" t="s">
        <v>3412</v>
      </c>
      <c r="S1996" s="223" t="s">
        <v>78</v>
      </c>
      <c r="T1996" s="223" t="s">
        <v>451</v>
      </c>
      <c r="U1996" s="261">
        <v>242</v>
      </c>
      <c r="V1996" s="86" t="s">
        <v>452</v>
      </c>
      <c r="W1996" s="223" t="s">
        <v>1937</v>
      </c>
      <c r="X1996" s="225" t="s">
        <v>14767</v>
      </c>
      <c r="Y1996" s="262">
        <v>308500</v>
      </c>
      <c r="Z1996" s="226"/>
      <c r="AA1996" s="241">
        <f t="shared" si="15"/>
        <v>0</v>
      </c>
      <c r="AB1996" s="237" t="s">
        <v>14768</v>
      </c>
    </row>
    <row r="1997" spans="1:28" ht="15" customHeight="1">
      <c r="A1997" s="109">
        <v>1988</v>
      </c>
      <c r="B1997" s="222" t="str">
        <f t="shared" si="14"/>
        <v>Klik Disini</v>
      </c>
      <c r="C1997" s="223" t="s">
        <v>14769</v>
      </c>
      <c r="D1997" s="223"/>
      <c r="E1997" s="223" t="s">
        <v>14729</v>
      </c>
      <c r="F1997" s="223" t="s">
        <v>14770</v>
      </c>
      <c r="G1997" s="223" t="s">
        <v>14771</v>
      </c>
      <c r="H1997" s="223" t="s">
        <v>262</v>
      </c>
      <c r="I1997" s="258" t="s">
        <v>272</v>
      </c>
      <c r="J1997" s="186" t="s">
        <v>306</v>
      </c>
      <c r="K1997" s="223" t="s">
        <v>1953</v>
      </c>
      <c r="L1997" s="223"/>
      <c r="M1997" s="259" t="s">
        <v>447</v>
      </c>
      <c r="N1997" s="223" t="s">
        <v>449</v>
      </c>
      <c r="O1997" s="223" t="s">
        <v>450</v>
      </c>
      <c r="P1997" s="260">
        <v>2019</v>
      </c>
      <c r="Q1997" s="260">
        <v>2021</v>
      </c>
      <c r="R1997" s="223" t="s">
        <v>14186</v>
      </c>
      <c r="S1997" s="223" t="s">
        <v>78</v>
      </c>
      <c r="T1997" s="223" t="s">
        <v>451</v>
      </c>
      <c r="U1997" s="261">
        <v>168</v>
      </c>
      <c r="V1997" s="86" t="s">
        <v>452</v>
      </c>
      <c r="W1997" s="223" t="s">
        <v>4611</v>
      </c>
      <c r="X1997" s="225" t="s">
        <v>14732</v>
      </c>
      <c r="Y1997" s="262">
        <v>254000</v>
      </c>
      <c r="Z1997" s="226"/>
      <c r="AA1997" s="241">
        <f t="shared" si="15"/>
        <v>0</v>
      </c>
      <c r="AB1997" s="237" t="s">
        <v>14772</v>
      </c>
    </row>
    <row r="1998" spans="1:28" ht="15" customHeight="1">
      <c r="A1998" s="109">
        <v>1989</v>
      </c>
      <c r="B1998" s="222" t="str">
        <f t="shared" si="14"/>
        <v>Klik Disini</v>
      </c>
      <c r="C1998" s="223" t="s">
        <v>14773</v>
      </c>
      <c r="D1998" s="223"/>
      <c r="E1998" s="223" t="s">
        <v>14729</v>
      </c>
      <c r="F1998" s="223" t="s">
        <v>14774</v>
      </c>
      <c r="G1998" s="223" t="s">
        <v>14775</v>
      </c>
      <c r="H1998" s="223" t="s">
        <v>7858</v>
      </c>
      <c r="I1998" s="258" t="s">
        <v>446</v>
      </c>
      <c r="J1998" s="186" t="s">
        <v>373</v>
      </c>
      <c r="K1998" s="223" t="s">
        <v>1953</v>
      </c>
      <c r="L1998" s="223"/>
      <c r="M1998" s="259" t="s">
        <v>447</v>
      </c>
      <c r="N1998" s="223" t="s">
        <v>449</v>
      </c>
      <c r="O1998" s="223" t="s">
        <v>450</v>
      </c>
      <c r="P1998" s="260">
        <v>2019</v>
      </c>
      <c r="Q1998" s="260">
        <v>2021</v>
      </c>
      <c r="R1998" s="223" t="s">
        <v>14186</v>
      </c>
      <c r="S1998" s="223" t="s">
        <v>78</v>
      </c>
      <c r="T1998" s="223" t="s">
        <v>451</v>
      </c>
      <c r="U1998" s="261">
        <v>184</v>
      </c>
      <c r="V1998" s="86" t="s">
        <v>452</v>
      </c>
      <c r="W1998" s="223" t="s">
        <v>1613</v>
      </c>
      <c r="X1998" s="225" t="s">
        <v>14776</v>
      </c>
      <c r="Y1998" s="262">
        <v>275000</v>
      </c>
      <c r="Z1998" s="226"/>
      <c r="AA1998" s="241">
        <f t="shared" si="15"/>
        <v>0</v>
      </c>
      <c r="AB1998" s="237" t="s">
        <v>14777</v>
      </c>
    </row>
    <row r="1999" spans="1:28" ht="15" customHeight="1">
      <c r="A1999" s="109">
        <v>1990</v>
      </c>
      <c r="B1999" s="222" t="str">
        <f t="shared" si="14"/>
        <v>Klik Disini</v>
      </c>
      <c r="C1999" s="223" t="s">
        <v>14778</v>
      </c>
      <c r="D1999" s="223"/>
      <c r="E1999" s="223" t="s">
        <v>14729</v>
      </c>
      <c r="F1999" s="223" t="s">
        <v>14779</v>
      </c>
      <c r="G1999" s="223" t="s">
        <v>14780</v>
      </c>
      <c r="H1999" s="223" t="s">
        <v>262</v>
      </c>
      <c r="I1999" s="258" t="s">
        <v>272</v>
      </c>
      <c r="J1999" s="186" t="s">
        <v>306</v>
      </c>
      <c r="K1999" s="223" t="s">
        <v>1953</v>
      </c>
      <c r="L1999" s="223"/>
      <c r="M1999" s="259" t="s">
        <v>447</v>
      </c>
      <c r="N1999" s="223" t="s">
        <v>449</v>
      </c>
      <c r="O1999" s="223" t="s">
        <v>450</v>
      </c>
      <c r="P1999" s="260">
        <v>2019</v>
      </c>
      <c r="Q1999" s="260">
        <v>2021</v>
      </c>
      <c r="R1999" s="223" t="s">
        <v>14186</v>
      </c>
      <c r="S1999" s="223" t="s">
        <v>78</v>
      </c>
      <c r="T1999" s="223" t="s">
        <v>451</v>
      </c>
      <c r="U1999" s="261">
        <v>168</v>
      </c>
      <c r="V1999" s="86" t="s">
        <v>452</v>
      </c>
      <c r="W1999" s="223" t="s">
        <v>3676</v>
      </c>
      <c r="X1999" s="225" t="s">
        <v>14732</v>
      </c>
      <c r="Y1999" s="262">
        <v>254000</v>
      </c>
      <c r="Z1999" s="226"/>
      <c r="AA1999" s="241">
        <f t="shared" si="15"/>
        <v>0</v>
      </c>
      <c r="AB1999" s="237" t="s">
        <v>14781</v>
      </c>
    </row>
    <row r="2000" spans="1:28" ht="15" customHeight="1">
      <c r="A2000" s="109">
        <v>1991</v>
      </c>
      <c r="B2000" s="222" t="str">
        <f t="shared" si="14"/>
        <v>Klik Disini</v>
      </c>
      <c r="C2000" s="223" t="s">
        <v>14782</v>
      </c>
      <c r="D2000" s="223"/>
      <c r="E2000" s="223" t="s">
        <v>14729</v>
      </c>
      <c r="F2000" s="223" t="s">
        <v>14783</v>
      </c>
      <c r="G2000" s="223" t="s">
        <v>14784</v>
      </c>
      <c r="H2000" s="223" t="s">
        <v>262</v>
      </c>
      <c r="I2000" s="258" t="s">
        <v>272</v>
      </c>
      <c r="J2000" s="186" t="s">
        <v>306</v>
      </c>
      <c r="K2000" s="223" t="s">
        <v>1953</v>
      </c>
      <c r="L2000" s="223"/>
      <c r="M2000" s="259" t="s">
        <v>447</v>
      </c>
      <c r="N2000" s="223" t="s">
        <v>449</v>
      </c>
      <c r="O2000" s="223" t="s">
        <v>450</v>
      </c>
      <c r="P2000" s="260">
        <v>2019</v>
      </c>
      <c r="Q2000" s="260">
        <v>2021</v>
      </c>
      <c r="R2000" s="223" t="s">
        <v>14186</v>
      </c>
      <c r="S2000" s="223" t="s">
        <v>78</v>
      </c>
      <c r="T2000" s="223" t="s">
        <v>451</v>
      </c>
      <c r="U2000" s="261">
        <v>176</v>
      </c>
      <c r="V2000" s="86" t="s">
        <v>452</v>
      </c>
      <c r="W2000" s="223" t="s">
        <v>2602</v>
      </c>
      <c r="X2000" s="225" t="s">
        <v>14732</v>
      </c>
      <c r="Y2000" s="262">
        <v>264000</v>
      </c>
      <c r="Z2000" s="226"/>
      <c r="AA2000" s="241">
        <f t="shared" si="15"/>
        <v>0</v>
      </c>
      <c r="AB2000" s="237" t="s">
        <v>14785</v>
      </c>
    </row>
    <row r="2001" spans="1:28" ht="15" customHeight="1">
      <c r="A2001" s="109">
        <v>1992</v>
      </c>
      <c r="B2001" s="222" t="str">
        <f t="shared" si="14"/>
        <v>Klik Disini</v>
      </c>
      <c r="C2001" s="223" t="s">
        <v>14786</v>
      </c>
      <c r="D2001" s="223"/>
      <c r="E2001" s="223" t="s">
        <v>14729</v>
      </c>
      <c r="F2001" s="223" t="s">
        <v>14787</v>
      </c>
      <c r="G2001" s="223" t="s">
        <v>14788</v>
      </c>
      <c r="H2001" s="223" t="s">
        <v>7858</v>
      </c>
      <c r="I2001" s="258" t="s">
        <v>446</v>
      </c>
      <c r="J2001" s="186" t="s">
        <v>373</v>
      </c>
      <c r="K2001" s="223" t="s">
        <v>1953</v>
      </c>
      <c r="L2001" s="223"/>
      <c r="M2001" s="259" t="s">
        <v>447</v>
      </c>
      <c r="N2001" s="223" t="s">
        <v>449</v>
      </c>
      <c r="O2001" s="223" t="s">
        <v>450</v>
      </c>
      <c r="P2001" s="260">
        <v>2019</v>
      </c>
      <c r="Q2001" s="260">
        <v>2021</v>
      </c>
      <c r="R2001" s="223" t="s">
        <v>14186</v>
      </c>
      <c r="S2001" s="223" t="s">
        <v>78</v>
      </c>
      <c r="T2001" s="223" t="s">
        <v>451</v>
      </c>
      <c r="U2001" s="261">
        <v>183</v>
      </c>
      <c r="V2001" s="86" t="s">
        <v>452</v>
      </c>
      <c r="W2001" s="223" t="s">
        <v>1529</v>
      </c>
      <c r="X2001" s="225" t="s">
        <v>14789</v>
      </c>
      <c r="Y2001" s="262">
        <v>275000</v>
      </c>
      <c r="Z2001" s="226"/>
      <c r="AA2001" s="241">
        <f t="shared" si="15"/>
        <v>0</v>
      </c>
      <c r="AB2001" s="237" t="s">
        <v>14790</v>
      </c>
    </row>
    <row r="2002" spans="1:28" ht="15" customHeight="1">
      <c r="A2002" s="109">
        <v>1993</v>
      </c>
      <c r="B2002" s="222" t="str">
        <f t="shared" si="14"/>
        <v>Klik Disini</v>
      </c>
      <c r="C2002" s="223" t="s">
        <v>14791</v>
      </c>
      <c r="D2002" s="223"/>
      <c r="E2002" s="223" t="s">
        <v>14729</v>
      </c>
      <c r="F2002" s="223" t="s">
        <v>14792</v>
      </c>
      <c r="G2002" s="223" t="s">
        <v>14793</v>
      </c>
      <c r="H2002" s="223" t="s">
        <v>7858</v>
      </c>
      <c r="I2002" s="258" t="s">
        <v>446</v>
      </c>
      <c r="J2002" s="186" t="s">
        <v>373</v>
      </c>
      <c r="K2002" s="223" t="s">
        <v>1953</v>
      </c>
      <c r="L2002" s="223"/>
      <c r="M2002" s="259" t="s">
        <v>447</v>
      </c>
      <c r="N2002" s="223" t="s">
        <v>449</v>
      </c>
      <c r="O2002" s="223" t="s">
        <v>450</v>
      </c>
      <c r="P2002" s="260">
        <v>2019</v>
      </c>
      <c r="Q2002" s="260">
        <v>2021</v>
      </c>
      <c r="R2002" s="223" t="s">
        <v>14186</v>
      </c>
      <c r="S2002" s="223" t="s">
        <v>78</v>
      </c>
      <c r="T2002" s="223" t="s">
        <v>451</v>
      </c>
      <c r="U2002" s="261">
        <v>177</v>
      </c>
      <c r="V2002" s="86" t="s">
        <v>452</v>
      </c>
      <c r="W2002" s="223" t="s">
        <v>1613</v>
      </c>
      <c r="X2002" s="225" t="s">
        <v>14794</v>
      </c>
      <c r="Y2002" s="262">
        <v>264000</v>
      </c>
      <c r="Z2002" s="226"/>
      <c r="AA2002" s="241">
        <f t="shared" si="15"/>
        <v>0</v>
      </c>
      <c r="AB2002" s="237" t="s">
        <v>14795</v>
      </c>
    </row>
    <row r="2003" spans="1:28" ht="15" customHeight="1">
      <c r="A2003" s="109">
        <v>1994</v>
      </c>
      <c r="B2003" s="222" t="str">
        <f t="shared" si="14"/>
        <v>Klik Disini</v>
      </c>
      <c r="C2003" s="223" t="s">
        <v>14796</v>
      </c>
      <c r="D2003" s="223"/>
      <c r="E2003" s="223" t="s">
        <v>14729</v>
      </c>
      <c r="F2003" s="223" t="s">
        <v>14797</v>
      </c>
      <c r="G2003" s="223" t="s">
        <v>14798</v>
      </c>
      <c r="H2003" s="223" t="s">
        <v>262</v>
      </c>
      <c r="I2003" s="258" t="s">
        <v>272</v>
      </c>
      <c r="J2003" s="186" t="s">
        <v>306</v>
      </c>
      <c r="K2003" s="223" t="s">
        <v>1953</v>
      </c>
      <c r="L2003" s="223"/>
      <c r="M2003" s="259" t="s">
        <v>447</v>
      </c>
      <c r="N2003" s="223" t="s">
        <v>449</v>
      </c>
      <c r="O2003" s="223" t="s">
        <v>450</v>
      </c>
      <c r="P2003" s="260">
        <v>2019</v>
      </c>
      <c r="Q2003" s="260">
        <v>2021</v>
      </c>
      <c r="R2003" s="223" t="s">
        <v>14186</v>
      </c>
      <c r="S2003" s="223" t="s">
        <v>78</v>
      </c>
      <c r="T2003" s="223" t="s">
        <v>451</v>
      </c>
      <c r="U2003" s="261">
        <v>216</v>
      </c>
      <c r="V2003" s="86" t="s">
        <v>452</v>
      </c>
      <c r="W2003" s="223" t="s">
        <v>3683</v>
      </c>
      <c r="X2003" s="225" t="s">
        <v>14732</v>
      </c>
      <c r="Y2003" s="262">
        <v>315000</v>
      </c>
      <c r="Z2003" s="226"/>
      <c r="AA2003" s="241">
        <f t="shared" si="15"/>
        <v>0</v>
      </c>
      <c r="AB2003" s="237" t="s">
        <v>14799</v>
      </c>
    </row>
    <row r="2004" spans="1:28" ht="15" customHeight="1">
      <c r="A2004" s="109">
        <v>1995</v>
      </c>
      <c r="B2004" s="222" t="str">
        <f t="shared" si="14"/>
        <v>Klik Disini</v>
      </c>
      <c r="C2004" s="223" t="s">
        <v>14800</v>
      </c>
      <c r="D2004" s="223"/>
      <c r="E2004" s="223" t="s">
        <v>14764</v>
      </c>
      <c r="F2004" s="223" t="s">
        <v>14801</v>
      </c>
      <c r="G2004" s="223" t="s">
        <v>14802</v>
      </c>
      <c r="H2004" s="223" t="s">
        <v>262</v>
      </c>
      <c r="I2004" s="258" t="s">
        <v>272</v>
      </c>
      <c r="J2004" s="186" t="s">
        <v>306</v>
      </c>
      <c r="K2004" s="223" t="s">
        <v>1953</v>
      </c>
      <c r="L2004" s="223"/>
      <c r="M2004" s="259" t="s">
        <v>447</v>
      </c>
      <c r="N2004" s="223" t="s">
        <v>449</v>
      </c>
      <c r="O2004" s="223" t="s">
        <v>450</v>
      </c>
      <c r="P2004" s="260">
        <v>2018</v>
      </c>
      <c r="Q2004" s="260">
        <v>2021</v>
      </c>
      <c r="R2004" s="223" t="s">
        <v>3412</v>
      </c>
      <c r="S2004" s="223" t="s">
        <v>78</v>
      </c>
      <c r="T2004" s="223" t="s">
        <v>451</v>
      </c>
      <c r="U2004" s="261">
        <v>186</v>
      </c>
      <c r="V2004" s="86" t="s">
        <v>452</v>
      </c>
      <c r="W2004" s="223" t="s">
        <v>1057</v>
      </c>
      <c r="X2004" s="225" t="s">
        <v>14803</v>
      </c>
      <c r="Y2004" s="262">
        <v>443000</v>
      </c>
      <c r="Z2004" s="226"/>
      <c r="AA2004" s="241">
        <f t="shared" si="15"/>
        <v>0</v>
      </c>
      <c r="AB2004" s="237" t="s">
        <v>14804</v>
      </c>
    </row>
    <row r="2005" spans="1:28" ht="15" customHeight="1">
      <c r="A2005" s="109">
        <v>1996</v>
      </c>
      <c r="B2005" s="222" t="str">
        <f t="shared" si="14"/>
        <v>Klik Disini</v>
      </c>
      <c r="C2005" s="223" t="s">
        <v>14805</v>
      </c>
      <c r="D2005" s="223"/>
      <c r="E2005" s="223" t="s">
        <v>14729</v>
      </c>
      <c r="F2005" s="223" t="s">
        <v>14806</v>
      </c>
      <c r="G2005" s="223" t="s">
        <v>14807</v>
      </c>
      <c r="H2005" s="223" t="s">
        <v>7858</v>
      </c>
      <c r="I2005" s="258" t="s">
        <v>446</v>
      </c>
      <c r="J2005" s="186" t="s">
        <v>373</v>
      </c>
      <c r="K2005" s="223" t="s">
        <v>1953</v>
      </c>
      <c r="L2005" s="223"/>
      <c r="M2005" s="259" t="s">
        <v>447</v>
      </c>
      <c r="N2005" s="223" t="s">
        <v>449</v>
      </c>
      <c r="O2005" s="223" t="s">
        <v>450</v>
      </c>
      <c r="P2005" s="260">
        <v>2019</v>
      </c>
      <c r="Q2005" s="260">
        <v>2021</v>
      </c>
      <c r="R2005" s="223" t="s">
        <v>14186</v>
      </c>
      <c r="S2005" s="223" t="s">
        <v>78</v>
      </c>
      <c r="T2005" s="223" t="s">
        <v>451</v>
      </c>
      <c r="U2005" s="261">
        <v>168</v>
      </c>
      <c r="V2005" s="86" t="s">
        <v>452</v>
      </c>
      <c r="W2005" s="223" t="s">
        <v>685</v>
      </c>
      <c r="X2005" s="225" t="s">
        <v>14794</v>
      </c>
      <c r="Y2005" s="262">
        <v>254000</v>
      </c>
      <c r="Z2005" s="226"/>
      <c r="AA2005" s="241">
        <f t="shared" si="15"/>
        <v>0</v>
      </c>
      <c r="AB2005" s="237" t="s">
        <v>14808</v>
      </c>
    </row>
    <row r="2006" spans="1:28" ht="15" customHeight="1">
      <c r="A2006" s="109">
        <v>1997</v>
      </c>
      <c r="B2006" s="222" t="str">
        <f t="shared" si="14"/>
        <v>Klik Disini</v>
      </c>
      <c r="C2006" s="223" t="s">
        <v>14809</v>
      </c>
      <c r="D2006" s="223"/>
      <c r="E2006" s="223" t="s">
        <v>14729</v>
      </c>
      <c r="F2006" s="223" t="s">
        <v>14810</v>
      </c>
      <c r="G2006" s="223" t="s">
        <v>14811</v>
      </c>
      <c r="H2006" s="223" t="s">
        <v>262</v>
      </c>
      <c r="I2006" s="258" t="s">
        <v>272</v>
      </c>
      <c r="J2006" s="186" t="s">
        <v>306</v>
      </c>
      <c r="K2006" s="223" t="s">
        <v>1953</v>
      </c>
      <c r="L2006" s="223"/>
      <c r="M2006" s="259" t="s">
        <v>447</v>
      </c>
      <c r="N2006" s="223" t="s">
        <v>449</v>
      </c>
      <c r="O2006" s="223" t="s">
        <v>450</v>
      </c>
      <c r="P2006" s="260">
        <v>2019</v>
      </c>
      <c r="Q2006" s="260">
        <v>2021</v>
      </c>
      <c r="R2006" s="223" t="s">
        <v>14186</v>
      </c>
      <c r="S2006" s="223" t="s">
        <v>78</v>
      </c>
      <c r="T2006" s="223" t="s">
        <v>451</v>
      </c>
      <c r="U2006" s="261">
        <v>184</v>
      </c>
      <c r="V2006" s="86" t="s">
        <v>452</v>
      </c>
      <c r="W2006" s="223" t="s">
        <v>5340</v>
      </c>
      <c r="X2006" s="225" t="s">
        <v>14732</v>
      </c>
      <c r="Y2006" s="262">
        <v>285000</v>
      </c>
      <c r="Z2006" s="226"/>
      <c r="AA2006" s="241">
        <f t="shared" si="15"/>
        <v>0</v>
      </c>
      <c r="AB2006" s="237" t="s">
        <v>14812</v>
      </c>
    </row>
    <row r="2007" spans="1:28" ht="15" customHeight="1">
      <c r="A2007" s="109">
        <v>1998</v>
      </c>
      <c r="B2007" s="222" t="str">
        <f t="shared" si="14"/>
        <v>Klik Disini</v>
      </c>
      <c r="C2007" s="223" t="s">
        <v>14813</v>
      </c>
      <c r="D2007" s="223"/>
      <c r="E2007" s="223" t="s">
        <v>14729</v>
      </c>
      <c r="F2007" s="223" t="s">
        <v>14814</v>
      </c>
      <c r="G2007" s="223" t="s">
        <v>14815</v>
      </c>
      <c r="H2007" s="223" t="s">
        <v>7858</v>
      </c>
      <c r="I2007" s="258" t="s">
        <v>446</v>
      </c>
      <c r="J2007" s="186" t="s">
        <v>373</v>
      </c>
      <c r="K2007" s="223" t="s">
        <v>1953</v>
      </c>
      <c r="L2007" s="223"/>
      <c r="M2007" s="259" t="s">
        <v>447</v>
      </c>
      <c r="N2007" s="223" t="s">
        <v>449</v>
      </c>
      <c r="O2007" s="223" t="s">
        <v>450</v>
      </c>
      <c r="P2007" s="260">
        <v>2019</v>
      </c>
      <c r="Q2007" s="260">
        <v>2021</v>
      </c>
      <c r="R2007" s="223" t="s">
        <v>14186</v>
      </c>
      <c r="S2007" s="223" t="s">
        <v>78</v>
      </c>
      <c r="T2007" s="223" t="s">
        <v>451</v>
      </c>
      <c r="U2007" s="261">
        <v>200</v>
      </c>
      <c r="V2007" s="86" t="s">
        <v>452</v>
      </c>
      <c r="W2007" s="223" t="s">
        <v>4347</v>
      </c>
      <c r="X2007" s="225" t="s">
        <v>14794</v>
      </c>
      <c r="Y2007" s="262">
        <v>293000</v>
      </c>
      <c r="Z2007" s="226"/>
      <c r="AA2007" s="241">
        <f t="shared" si="15"/>
        <v>0</v>
      </c>
      <c r="AB2007" s="237" t="s">
        <v>14816</v>
      </c>
    </row>
    <row r="2008" spans="1:28" ht="15" customHeight="1">
      <c r="A2008" s="109">
        <v>1999</v>
      </c>
      <c r="B2008" s="222" t="str">
        <f t="shared" si="14"/>
        <v>Klik Disini</v>
      </c>
      <c r="C2008" s="223" t="s">
        <v>14817</v>
      </c>
      <c r="D2008" s="223"/>
      <c r="E2008" s="223" t="s">
        <v>14818</v>
      </c>
      <c r="F2008" s="223" t="s">
        <v>14819</v>
      </c>
      <c r="G2008" s="223" t="s">
        <v>14820</v>
      </c>
      <c r="H2008" s="223" t="s">
        <v>262</v>
      </c>
      <c r="I2008" s="258" t="s">
        <v>272</v>
      </c>
      <c r="J2008" s="186" t="s">
        <v>306</v>
      </c>
      <c r="K2008" s="223" t="s">
        <v>1953</v>
      </c>
      <c r="L2008" s="223"/>
      <c r="M2008" s="259" t="s">
        <v>447</v>
      </c>
      <c r="N2008" s="223" t="s">
        <v>449</v>
      </c>
      <c r="O2008" s="223" t="s">
        <v>450</v>
      </c>
      <c r="P2008" s="260">
        <v>2018</v>
      </c>
      <c r="Q2008" s="260">
        <v>2021</v>
      </c>
      <c r="R2008" s="223" t="s">
        <v>3412</v>
      </c>
      <c r="S2008" s="223" t="s">
        <v>78</v>
      </c>
      <c r="T2008" s="223" t="s">
        <v>451</v>
      </c>
      <c r="U2008" s="261">
        <v>322</v>
      </c>
      <c r="V2008" s="86" t="s">
        <v>452</v>
      </c>
      <c r="W2008" s="223" t="s">
        <v>5872</v>
      </c>
      <c r="X2008" s="225" t="s">
        <v>14821</v>
      </c>
      <c r="Y2008" s="262">
        <v>432500</v>
      </c>
      <c r="Z2008" s="226"/>
      <c r="AA2008" s="241">
        <f t="shared" si="15"/>
        <v>0</v>
      </c>
      <c r="AB2008" s="237" t="s">
        <v>14822</v>
      </c>
    </row>
    <row r="2009" spans="1:28" ht="15" customHeight="1">
      <c r="A2009" s="109">
        <v>2000</v>
      </c>
      <c r="B2009" s="222" t="str">
        <f t="shared" si="14"/>
        <v>Klik Disini</v>
      </c>
      <c r="C2009" s="223" t="s">
        <v>14823</v>
      </c>
      <c r="D2009" s="223"/>
      <c r="E2009" s="223" t="s">
        <v>14729</v>
      </c>
      <c r="F2009" s="223" t="s">
        <v>14824</v>
      </c>
      <c r="G2009" s="223" t="s">
        <v>14825</v>
      </c>
      <c r="H2009" s="223" t="s">
        <v>7858</v>
      </c>
      <c r="I2009" s="258" t="s">
        <v>446</v>
      </c>
      <c r="J2009" s="186" t="s">
        <v>373</v>
      </c>
      <c r="K2009" s="223" t="s">
        <v>1953</v>
      </c>
      <c r="L2009" s="223"/>
      <c r="M2009" s="259" t="s">
        <v>447</v>
      </c>
      <c r="N2009" s="223" t="s">
        <v>449</v>
      </c>
      <c r="O2009" s="223" t="s">
        <v>450</v>
      </c>
      <c r="P2009" s="260">
        <v>2019</v>
      </c>
      <c r="Q2009" s="260">
        <v>2021</v>
      </c>
      <c r="R2009" s="223" t="s">
        <v>14186</v>
      </c>
      <c r="S2009" s="223" t="s">
        <v>78</v>
      </c>
      <c r="T2009" s="223" t="s">
        <v>451</v>
      </c>
      <c r="U2009" s="261">
        <v>184</v>
      </c>
      <c r="V2009" s="86" t="s">
        <v>452</v>
      </c>
      <c r="W2009" s="223" t="s">
        <v>843</v>
      </c>
      <c r="X2009" s="225" t="s">
        <v>14794</v>
      </c>
      <c r="Y2009" s="262">
        <v>275000</v>
      </c>
      <c r="Z2009" s="226"/>
      <c r="AA2009" s="241">
        <f t="shared" si="15"/>
        <v>0</v>
      </c>
      <c r="AB2009" s="237" t="s">
        <v>14826</v>
      </c>
    </row>
    <row r="2010" spans="1:28" ht="15" customHeight="1">
      <c r="A2010" s="109">
        <v>2001</v>
      </c>
      <c r="B2010" s="222" t="str">
        <f t="shared" si="14"/>
        <v>Klik Disini</v>
      </c>
      <c r="C2010" s="223" t="s">
        <v>14827</v>
      </c>
      <c r="D2010" s="223"/>
      <c r="E2010" s="223" t="s">
        <v>14729</v>
      </c>
      <c r="F2010" s="223" t="s">
        <v>14828</v>
      </c>
      <c r="G2010" s="223" t="s">
        <v>14829</v>
      </c>
      <c r="H2010" s="223" t="s">
        <v>262</v>
      </c>
      <c r="I2010" s="258" t="s">
        <v>272</v>
      </c>
      <c r="J2010" s="186" t="s">
        <v>306</v>
      </c>
      <c r="K2010" s="223" t="s">
        <v>1953</v>
      </c>
      <c r="L2010" s="223"/>
      <c r="M2010" s="259" t="s">
        <v>447</v>
      </c>
      <c r="N2010" s="223" t="s">
        <v>449</v>
      </c>
      <c r="O2010" s="223" t="s">
        <v>450</v>
      </c>
      <c r="P2010" s="260">
        <v>2019</v>
      </c>
      <c r="Q2010" s="260">
        <v>2021</v>
      </c>
      <c r="R2010" s="223" t="s">
        <v>14186</v>
      </c>
      <c r="S2010" s="223" t="s">
        <v>78</v>
      </c>
      <c r="T2010" s="223" t="s">
        <v>451</v>
      </c>
      <c r="U2010" s="261">
        <v>144</v>
      </c>
      <c r="V2010" s="86" t="s">
        <v>452</v>
      </c>
      <c r="W2010" s="223" t="s">
        <v>611</v>
      </c>
      <c r="X2010" s="225" t="s">
        <v>14732</v>
      </c>
      <c r="Y2010" s="262">
        <v>225000</v>
      </c>
      <c r="Z2010" s="226"/>
      <c r="AA2010" s="241">
        <f t="shared" si="15"/>
        <v>0</v>
      </c>
      <c r="AB2010" s="237" t="s">
        <v>14830</v>
      </c>
    </row>
    <row r="2011" spans="1:28" ht="15" customHeight="1">
      <c r="A2011" s="109">
        <v>2002</v>
      </c>
      <c r="B2011" s="222" t="str">
        <f t="shared" si="14"/>
        <v>Klik Disini</v>
      </c>
      <c r="C2011" s="223" t="s">
        <v>14831</v>
      </c>
      <c r="D2011" s="223"/>
      <c r="E2011" s="223" t="s">
        <v>14729</v>
      </c>
      <c r="F2011" s="223" t="s">
        <v>14832</v>
      </c>
      <c r="G2011" s="223" t="s">
        <v>14833</v>
      </c>
      <c r="H2011" s="223" t="s">
        <v>262</v>
      </c>
      <c r="I2011" s="258" t="s">
        <v>272</v>
      </c>
      <c r="J2011" s="186" t="s">
        <v>306</v>
      </c>
      <c r="K2011" s="223" t="s">
        <v>1953</v>
      </c>
      <c r="L2011" s="223"/>
      <c r="M2011" s="259" t="s">
        <v>447</v>
      </c>
      <c r="N2011" s="223" t="s">
        <v>449</v>
      </c>
      <c r="O2011" s="223" t="s">
        <v>450</v>
      </c>
      <c r="P2011" s="260">
        <v>2019</v>
      </c>
      <c r="Q2011" s="260">
        <v>2021</v>
      </c>
      <c r="R2011" s="223" t="s">
        <v>14186</v>
      </c>
      <c r="S2011" s="223" t="s">
        <v>78</v>
      </c>
      <c r="T2011" s="223" t="s">
        <v>451</v>
      </c>
      <c r="U2011" s="261">
        <v>200</v>
      </c>
      <c r="V2011" s="86" t="s">
        <v>452</v>
      </c>
      <c r="W2011" s="223" t="s">
        <v>6446</v>
      </c>
      <c r="X2011" s="225" t="s">
        <v>14732</v>
      </c>
      <c r="Y2011" s="262">
        <v>293000</v>
      </c>
      <c r="Z2011" s="226"/>
      <c r="AA2011" s="241">
        <f t="shared" si="15"/>
        <v>0</v>
      </c>
      <c r="AB2011" s="237" t="s">
        <v>14834</v>
      </c>
    </row>
    <row r="2012" spans="1:28" ht="15" customHeight="1">
      <c r="A2012" s="109">
        <v>2003</v>
      </c>
      <c r="B2012" s="222" t="str">
        <f t="shared" si="14"/>
        <v>Klik Disini</v>
      </c>
      <c r="C2012" s="223" t="s">
        <v>14835</v>
      </c>
      <c r="D2012" s="223"/>
      <c r="E2012" s="223" t="s">
        <v>14729</v>
      </c>
      <c r="F2012" s="223" t="s">
        <v>14836</v>
      </c>
      <c r="G2012" s="223" t="s">
        <v>14837</v>
      </c>
      <c r="H2012" s="223" t="s">
        <v>7858</v>
      </c>
      <c r="I2012" s="258" t="s">
        <v>446</v>
      </c>
      <c r="J2012" s="186" t="s">
        <v>373</v>
      </c>
      <c r="K2012" s="223" t="s">
        <v>1953</v>
      </c>
      <c r="L2012" s="223"/>
      <c r="M2012" s="259" t="s">
        <v>447</v>
      </c>
      <c r="N2012" s="223" t="s">
        <v>449</v>
      </c>
      <c r="O2012" s="223" t="s">
        <v>450</v>
      </c>
      <c r="P2012" s="260">
        <v>2019</v>
      </c>
      <c r="Q2012" s="260">
        <v>2021</v>
      </c>
      <c r="R2012" s="223" t="s">
        <v>14186</v>
      </c>
      <c r="S2012" s="223" t="s">
        <v>78</v>
      </c>
      <c r="T2012" s="223" t="s">
        <v>451</v>
      </c>
      <c r="U2012" s="261">
        <v>167</v>
      </c>
      <c r="V2012" s="86" t="s">
        <v>452</v>
      </c>
      <c r="W2012" s="223" t="s">
        <v>3894</v>
      </c>
      <c r="X2012" s="225" t="s">
        <v>14794</v>
      </c>
      <c r="Y2012" s="262">
        <v>254000</v>
      </c>
      <c r="Z2012" s="226"/>
      <c r="AA2012" s="241">
        <f t="shared" si="15"/>
        <v>0</v>
      </c>
      <c r="AB2012" s="237" t="s">
        <v>14838</v>
      </c>
    </row>
    <row r="2013" spans="1:28" ht="15" customHeight="1">
      <c r="A2013" s="109">
        <v>2004</v>
      </c>
      <c r="B2013" s="222" t="str">
        <f t="shared" si="14"/>
        <v>Klik Disini</v>
      </c>
      <c r="C2013" s="223" t="s">
        <v>14839</v>
      </c>
      <c r="D2013" s="223"/>
      <c r="E2013" s="223" t="s">
        <v>14729</v>
      </c>
      <c r="F2013" s="223" t="s">
        <v>14840</v>
      </c>
      <c r="G2013" s="223" t="s">
        <v>14841</v>
      </c>
      <c r="H2013" s="223" t="s">
        <v>262</v>
      </c>
      <c r="I2013" s="258" t="s">
        <v>272</v>
      </c>
      <c r="J2013" s="186" t="s">
        <v>306</v>
      </c>
      <c r="K2013" s="223" t="s">
        <v>1953</v>
      </c>
      <c r="L2013" s="223"/>
      <c r="M2013" s="259" t="s">
        <v>447</v>
      </c>
      <c r="N2013" s="223" t="s">
        <v>449</v>
      </c>
      <c r="O2013" s="223" t="s">
        <v>450</v>
      </c>
      <c r="P2013" s="260">
        <v>2019</v>
      </c>
      <c r="Q2013" s="260">
        <v>2021</v>
      </c>
      <c r="R2013" s="223" t="s">
        <v>14186</v>
      </c>
      <c r="S2013" s="223" t="s">
        <v>78</v>
      </c>
      <c r="T2013" s="223" t="s">
        <v>451</v>
      </c>
      <c r="U2013" s="261">
        <v>160</v>
      </c>
      <c r="V2013" s="86" t="s">
        <v>452</v>
      </c>
      <c r="W2013" s="223" t="s">
        <v>2798</v>
      </c>
      <c r="X2013" s="225" t="s">
        <v>14732</v>
      </c>
      <c r="Y2013" s="262">
        <v>254000</v>
      </c>
      <c r="Z2013" s="226"/>
      <c r="AA2013" s="241">
        <f t="shared" si="15"/>
        <v>0</v>
      </c>
      <c r="AB2013" s="237" t="s">
        <v>14842</v>
      </c>
    </row>
    <row r="2014" spans="1:28" ht="15" customHeight="1">
      <c r="A2014" s="109">
        <v>2005</v>
      </c>
      <c r="B2014" s="222" t="str">
        <f t="shared" si="14"/>
        <v>Klik Disini</v>
      </c>
      <c r="C2014" s="223" t="s">
        <v>14843</v>
      </c>
      <c r="D2014" s="223"/>
      <c r="E2014" s="223" t="s">
        <v>14729</v>
      </c>
      <c r="F2014" s="223" t="s">
        <v>14844</v>
      </c>
      <c r="G2014" s="223" t="s">
        <v>14845</v>
      </c>
      <c r="H2014" s="223" t="s">
        <v>7858</v>
      </c>
      <c r="I2014" s="258" t="s">
        <v>446</v>
      </c>
      <c r="J2014" s="186" t="s">
        <v>373</v>
      </c>
      <c r="K2014" s="223" t="s">
        <v>1953</v>
      </c>
      <c r="L2014" s="223"/>
      <c r="M2014" s="259" t="s">
        <v>447</v>
      </c>
      <c r="N2014" s="223" t="s">
        <v>449</v>
      </c>
      <c r="O2014" s="223" t="s">
        <v>450</v>
      </c>
      <c r="P2014" s="260">
        <v>2019</v>
      </c>
      <c r="Q2014" s="260">
        <v>2021</v>
      </c>
      <c r="R2014" s="223" t="s">
        <v>14186</v>
      </c>
      <c r="S2014" s="223" t="s">
        <v>78</v>
      </c>
      <c r="T2014" s="223" t="s">
        <v>451</v>
      </c>
      <c r="U2014" s="261">
        <v>191</v>
      </c>
      <c r="V2014" s="86" t="s">
        <v>452</v>
      </c>
      <c r="W2014" s="223" t="s">
        <v>1529</v>
      </c>
      <c r="X2014" s="225" t="s">
        <v>14794</v>
      </c>
      <c r="Y2014" s="262">
        <v>275000</v>
      </c>
      <c r="Z2014" s="226"/>
      <c r="AA2014" s="241">
        <f t="shared" si="15"/>
        <v>0</v>
      </c>
      <c r="AB2014" s="237" t="s">
        <v>14846</v>
      </c>
    </row>
    <row r="2015" spans="1:28" ht="15" customHeight="1">
      <c r="A2015" s="109">
        <v>2006</v>
      </c>
      <c r="B2015" s="222" t="str">
        <f t="shared" si="14"/>
        <v>Klik Disini</v>
      </c>
      <c r="C2015" s="223" t="s">
        <v>14847</v>
      </c>
      <c r="D2015" s="223"/>
      <c r="E2015" s="223" t="s">
        <v>14729</v>
      </c>
      <c r="F2015" s="223" t="s">
        <v>14848</v>
      </c>
      <c r="G2015" s="223" t="s">
        <v>14849</v>
      </c>
      <c r="H2015" s="223" t="s">
        <v>7858</v>
      </c>
      <c r="I2015" s="258" t="s">
        <v>446</v>
      </c>
      <c r="J2015" s="186" t="s">
        <v>373</v>
      </c>
      <c r="K2015" s="223" t="s">
        <v>1953</v>
      </c>
      <c r="L2015" s="223"/>
      <c r="M2015" s="259" t="s">
        <v>447</v>
      </c>
      <c r="N2015" s="223" t="s">
        <v>449</v>
      </c>
      <c r="O2015" s="223" t="s">
        <v>450</v>
      </c>
      <c r="P2015" s="260">
        <v>2021</v>
      </c>
      <c r="Q2015" s="260">
        <v>2021</v>
      </c>
      <c r="R2015" s="223" t="s">
        <v>14186</v>
      </c>
      <c r="S2015" s="223" t="s">
        <v>78</v>
      </c>
      <c r="T2015" s="223" t="s">
        <v>451</v>
      </c>
      <c r="U2015" s="261">
        <v>192</v>
      </c>
      <c r="V2015" s="86" t="s">
        <v>452</v>
      </c>
      <c r="W2015" s="223" t="s">
        <v>1529</v>
      </c>
      <c r="X2015" s="225" t="s">
        <v>14794</v>
      </c>
      <c r="Y2015" s="262">
        <v>285000</v>
      </c>
      <c r="Z2015" s="226"/>
      <c r="AA2015" s="241">
        <f t="shared" si="15"/>
        <v>0</v>
      </c>
      <c r="AB2015" s="237" t="s">
        <v>14850</v>
      </c>
    </row>
    <row r="2016" spans="1:28" ht="15" customHeight="1">
      <c r="A2016" s="109">
        <v>2007</v>
      </c>
      <c r="B2016" s="222" t="str">
        <f t="shared" si="14"/>
        <v>Klik Disini</v>
      </c>
      <c r="C2016" s="223" t="s">
        <v>14851</v>
      </c>
      <c r="D2016" s="223"/>
      <c r="E2016" s="223" t="s">
        <v>14729</v>
      </c>
      <c r="F2016" s="223" t="s">
        <v>14852</v>
      </c>
      <c r="G2016" s="223" t="s">
        <v>14853</v>
      </c>
      <c r="H2016" s="223" t="s">
        <v>262</v>
      </c>
      <c r="I2016" s="258" t="s">
        <v>272</v>
      </c>
      <c r="J2016" s="186" t="s">
        <v>306</v>
      </c>
      <c r="K2016" s="223" t="s">
        <v>1953</v>
      </c>
      <c r="L2016" s="223"/>
      <c r="M2016" s="259" t="s">
        <v>447</v>
      </c>
      <c r="N2016" s="223" t="s">
        <v>449</v>
      </c>
      <c r="O2016" s="223" t="s">
        <v>450</v>
      </c>
      <c r="P2016" s="260">
        <v>2019</v>
      </c>
      <c r="Q2016" s="260">
        <v>2021</v>
      </c>
      <c r="R2016" s="223" t="s">
        <v>14186</v>
      </c>
      <c r="S2016" s="223" t="s">
        <v>78</v>
      </c>
      <c r="T2016" s="223" t="s">
        <v>451</v>
      </c>
      <c r="U2016" s="261">
        <v>192</v>
      </c>
      <c r="V2016" s="86" t="s">
        <v>452</v>
      </c>
      <c r="W2016" s="223" t="s">
        <v>8590</v>
      </c>
      <c r="X2016" s="225" t="s">
        <v>14732</v>
      </c>
      <c r="Y2016" s="262">
        <v>285000</v>
      </c>
      <c r="Z2016" s="226"/>
      <c r="AA2016" s="241">
        <f t="shared" si="15"/>
        <v>0</v>
      </c>
      <c r="AB2016" s="237" t="s">
        <v>14854</v>
      </c>
    </row>
    <row r="2017" spans="1:28" ht="15" customHeight="1">
      <c r="A2017" s="109">
        <v>2008</v>
      </c>
      <c r="B2017" s="222" t="str">
        <f t="shared" si="14"/>
        <v>Klik Disini</v>
      </c>
      <c r="C2017" s="223" t="s">
        <v>14855</v>
      </c>
      <c r="D2017" s="223"/>
      <c r="E2017" s="223" t="s">
        <v>14729</v>
      </c>
      <c r="F2017" s="223" t="s">
        <v>14856</v>
      </c>
      <c r="G2017" s="223" t="s">
        <v>14857</v>
      </c>
      <c r="H2017" s="223" t="s">
        <v>7858</v>
      </c>
      <c r="I2017" s="258" t="s">
        <v>446</v>
      </c>
      <c r="J2017" s="186" t="s">
        <v>373</v>
      </c>
      <c r="K2017" s="223" t="s">
        <v>1953</v>
      </c>
      <c r="L2017" s="223"/>
      <c r="M2017" s="259" t="s">
        <v>447</v>
      </c>
      <c r="N2017" s="223" t="s">
        <v>449</v>
      </c>
      <c r="O2017" s="223" t="s">
        <v>450</v>
      </c>
      <c r="P2017" s="260">
        <v>2019</v>
      </c>
      <c r="Q2017" s="260">
        <v>2021</v>
      </c>
      <c r="R2017" s="223" t="s">
        <v>14186</v>
      </c>
      <c r="S2017" s="223" t="s">
        <v>78</v>
      </c>
      <c r="T2017" s="223" t="s">
        <v>451</v>
      </c>
      <c r="U2017" s="261">
        <v>201</v>
      </c>
      <c r="V2017" s="86" t="s">
        <v>452</v>
      </c>
      <c r="W2017" s="223" t="s">
        <v>1102</v>
      </c>
      <c r="X2017" s="225" t="s">
        <v>14794</v>
      </c>
      <c r="Y2017" s="262">
        <v>293000</v>
      </c>
      <c r="Z2017" s="226"/>
      <c r="AA2017" s="241">
        <f t="shared" si="15"/>
        <v>0</v>
      </c>
      <c r="AB2017" s="237" t="s">
        <v>14858</v>
      </c>
    </row>
    <row r="2018" spans="1:28" ht="15" customHeight="1">
      <c r="A2018" s="109">
        <v>2009</v>
      </c>
      <c r="B2018" s="222" t="str">
        <f t="shared" si="14"/>
        <v>Klik Disini</v>
      </c>
      <c r="C2018" s="223" t="s">
        <v>14859</v>
      </c>
      <c r="D2018" s="223"/>
      <c r="E2018" s="223" t="s">
        <v>14860</v>
      </c>
      <c r="F2018" s="223" t="s">
        <v>14861</v>
      </c>
      <c r="G2018" s="223" t="s">
        <v>14862</v>
      </c>
      <c r="H2018" s="223" t="s">
        <v>262</v>
      </c>
      <c r="I2018" s="258" t="s">
        <v>272</v>
      </c>
      <c r="J2018" s="186" t="s">
        <v>306</v>
      </c>
      <c r="K2018" s="223" t="s">
        <v>1953</v>
      </c>
      <c r="L2018" s="223"/>
      <c r="M2018" s="259" t="s">
        <v>447</v>
      </c>
      <c r="N2018" s="223" t="s">
        <v>449</v>
      </c>
      <c r="O2018" s="223" t="s">
        <v>450</v>
      </c>
      <c r="P2018" s="260">
        <v>2018</v>
      </c>
      <c r="Q2018" s="260">
        <v>2021</v>
      </c>
      <c r="R2018" s="223" t="s">
        <v>3412</v>
      </c>
      <c r="S2018" s="223" t="s">
        <v>78</v>
      </c>
      <c r="T2018" s="223" t="s">
        <v>451</v>
      </c>
      <c r="U2018" s="261">
        <v>274</v>
      </c>
      <c r="V2018" s="86" t="s">
        <v>452</v>
      </c>
      <c r="W2018" s="223" t="s">
        <v>4743</v>
      </c>
      <c r="X2018" s="225" t="s">
        <v>14863</v>
      </c>
      <c r="Y2018" s="262">
        <v>362500</v>
      </c>
      <c r="Z2018" s="226"/>
      <c r="AA2018" s="241">
        <f t="shared" si="15"/>
        <v>0</v>
      </c>
      <c r="AB2018" s="237" t="s">
        <v>14864</v>
      </c>
    </row>
    <row r="2019" spans="1:28" ht="15" customHeight="1">
      <c r="A2019" s="109">
        <v>2010</v>
      </c>
      <c r="B2019" s="222" t="str">
        <f t="shared" si="14"/>
        <v>Klik Disini</v>
      </c>
      <c r="C2019" s="223" t="s">
        <v>14865</v>
      </c>
      <c r="D2019" s="223"/>
      <c r="E2019" s="223" t="s">
        <v>14729</v>
      </c>
      <c r="F2019" s="223" t="s">
        <v>14866</v>
      </c>
      <c r="G2019" s="223" t="s">
        <v>14867</v>
      </c>
      <c r="H2019" s="223" t="s">
        <v>7858</v>
      </c>
      <c r="I2019" s="258" t="s">
        <v>446</v>
      </c>
      <c r="J2019" s="186" t="s">
        <v>373</v>
      </c>
      <c r="K2019" s="223" t="s">
        <v>1953</v>
      </c>
      <c r="L2019" s="223"/>
      <c r="M2019" s="259" t="s">
        <v>447</v>
      </c>
      <c r="N2019" s="223" t="s">
        <v>449</v>
      </c>
      <c r="O2019" s="223" t="s">
        <v>450</v>
      </c>
      <c r="P2019" s="260">
        <v>2019</v>
      </c>
      <c r="Q2019" s="260">
        <v>2021</v>
      </c>
      <c r="R2019" s="223" t="s">
        <v>14186</v>
      </c>
      <c r="S2019" s="223" t="s">
        <v>78</v>
      </c>
      <c r="T2019" s="223" t="s">
        <v>451</v>
      </c>
      <c r="U2019" s="261">
        <v>216</v>
      </c>
      <c r="V2019" s="86" t="s">
        <v>452</v>
      </c>
      <c r="W2019" s="223" t="s">
        <v>1575</v>
      </c>
      <c r="X2019" s="225" t="s">
        <v>14794</v>
      </c>
      <c r="Y2019" s="262">
        <v>315000</v>
      </c>
      <c r="Z2019" s="226"/>
      <c r="AA2019" s="241">
        <f t="shared" si="15"/>
        <v>0</v>
      </c>
      <c r="AB2019" s="237" t="s">
        <v>14868</v>
      </c>
    </row>
    <row r="2020" spans="1:28" ht="15" customHeight="1">
      <c r="A2020" s="109">
        <v>2011</v>
      </c>
      <c r="B2020" s="222" t="str">
        <f t="shared" si="14"/>
        <v>Klik Disini</v>
      </c>
      <c r="C2020" s="223" t="s">
        <v>14869</v>
      </c>
      <c r="D2020" s="223"/>
      <c r="E2020" s="223" t="s">
        <v>14729</v>
      </c>
      <c r="F2020" s="223" t="s">
        <v>14870</v>
      </c>
      <c r="G2020" s="223" t="s">
        <v>14871</v>
      </c>
      <c r="H2020" s="223" t="s">
        <v>262</v>
      </c>
      <c r="I2020" s="258" t="s">
        <v>272</v>
      </c>
      <c r="J2020" s="186" t="s">
        <v>306</v>
      </c>
      <c r="K2020" s="223" t="s">
        <v>1953</v>
      </c>
      <c r="L2020" s="223"/>
      <c r="M2020" s="259" t="s">
        <v>447</v>
      </c>
      <c r="N2020" s="223" t="s">
        <v>449</v>
      </c>
      <c r="O2020" s="223" t="s">
        <v>450</v>
      </c>
      <c r="P2020" s="260">
        <v>2019</v>
      </c>
      <c r="Q2020" s="260">
        <v>2021</v>
      </c>
      <c r="R2020" s="223" t="s">
        <v>14186</v>
      </c>
      <c r="S2020" s="223" t="s">
        <v>78</v>
      </c>
      <c r="T2020" s="223" t="s">
        <v>451</v>
      </c>
      <c r="U2020" s="261">
        <v>192</v>
      </c>
      <c r="V2020" s="86" t="s">
        <v>452</v>
      </c>
      <c r="W2020" s="223" t="s">
        <v>5872</v>
      </c>
      <c r="X2020" s="225" t="s">
        <v>14732</v>
      </c>
      <c r="Y2020" s="262">
        <v>285000</v>
      </c>
      <c r="Z2020" s="226"/>
      <c r="AA2020" s="241">
        <f t="shared" si="15"/>
        <v>0</v>
      </c>
      <c r="AB2020" s="237" t="s">
        <v>14872</v>
      </c>
    </row>
    <row r="2021" spans="1:28" ht="15" customHeight="1">
      <c r="A2021" s="109">
        <v>2012</v>
      </c>
      <c r="B2021" s="222" t="str">
        <f t="shared" si="14"/>
        <v>Klik Disini</v>
      </c>
      <c r="C2021" s="223" t="s">
        <v>14873</v>
      </c>
      <c r="D2021" s="223"/>
      <c r="E2021" s="223" t="s">
        <v>14729</v>
      </c>
      <c r="F2021" s="223" t="s">
        <v>14874</v>
      </c>
      <c r="G2021" s="223" t="s">
        <v>14875</v>
      </c>
      <c r="H2021" s="223" t="s">
        <v>7858</v>
      </c>
      <c r="I2021" s="258" t="s">
        <v>446</v>
      </c>
      <c r="J2021" s="186" t="s">
        <v>373</v>
      </c>
      <c r="K2021" s="223" t="s">
        <v>1953</v>
      </c>
      <c r="L2021" s="223"/>
      <c r="M2021" s="259" t="s">
        <v>447</v>
      </c>
      <c r="N2021" s="223" t="s">
        <v>449</v>
      </c>
      <c r="O2021" s="223" t="s">
        <v>450</v>
      </c>
      <c r="P2021" s="260">
        <v>2019</v>
      </c>
      <c r="Q2021" s="260">
        <v>2021</v>
      </c>
      <c r="R2021" s="223" t="s">
        <v>14186</v>
      </c>
      <c r="S2021" s="223" t="s">
        <v>78</v>
      </c>
      <c r="T2021" s="223" t="s">
        <v>451</v>
      </c>
      <c r="U2021" s="261">
        <v>168</v>
      </c>
      <c r="V2021" s="86" t="s">
        <v>452</v>
      </c>
      <c r="W2021" s="223" t="s">
        <v>1937</v>
      </c>
      <c r="X2021" s="225" t="s">
        <v>14794</v>
      </c>
      <c r="Y2021" s="262">
        <v>254000</v>
      </c>
      <c r="Z2021" s="226"/>
      <c r="AA2021" s="241">
        <f t="shared" si="15"/>
        <v>0</v>
      </c>
      <c r="AB2021" s="237" t="s">
        <v>14876</v>
      </c>
    </row>
    <row r="2022" spans="1:28" ht="15" customHeight="1">
      <c r="A2022" s="109">
        <v>2013</v>
      </c>
      <c r="B2022" s="222" t="str">
        <f t="shared" si="14"/>
        <v>Klik Disini</v>
      </c>
      <c r="C2022" s="223" t="s">
        <v>14877</v>
      </c>
      <c r="D2022" s="223"/>
      <c r="E2022" s="223" t="s">
        <v>14764</v>
      </c>
      <c r="F2022" s="223" t="s">
        <v>14878</v>
      </c>
      <c r="G2022" s="223" t="s">
        <v>14879</v>
      </c>
      <c r="H2022" s="223" t="s">
        <v>262</v>
      </c>
      <c r="I2022" s="258" t="s">
        <v>446</v>
      </c>
      <c r="J2022" s="186" t="s">
        <v>349</v>
      </c>
      <c r="K2022" s="223" t="s">
        <v>1953</v>
      </c>
      <c r="L2022" s="223"/>
      <c r="M2022" s="259" t="s">
        <v>447</v>
      </c>
      <c r="N2022" s="223" t="s">
        <v>449</v>
      </c>
      <c r="O2022" s="223" t="s">
        <v>450</v>
      </c>
      <c r="P2022" s="260">
        <v>2018</v>
      </c>
      <c r="Q2022" s="260">
        <v>2021</v>
      </c>
      <c r="R2022" s="223" t="s">
        <v>3412</v>
      </c>
      <c r="S2022" s="223" t="s">
        <v>78</v>
      </c>
      <c r="T2022" s="223" t="s">
        <v>451</v>
      </c>
      <c r="U2022" s="261">
        <v>322</v>
      </c>
      <c r="V2022" s="86" t="s">
        <v>452</v>
      </c>
      <c r="W2022" s="223" t="s">
        <v>707</v>
      </c>
      <c r="X2022" s="225" t="s">
        <v>14880</v>
      </c>
      <c r="Y2022" s="262">
        <v>374000</v>
      </c>
      <c r="Z2022" s="226"/>
      <c r="AA2022" s="241">
        <f t="shared" si="15"/>
        <v>0</v>
      </c>
      <c r="AB2022" s="237" t="s">
        <v>14881</v>
      </c>
    </row>
    <row r="2023" spans="1:28" ht="15" customHeight="1">
      <c r="A2023" s="109">
        <v>2014</v>
      </c>
      <c r="B2023" s="222" t="str">
        <f t="shared" si="14"/>
        <v>Klik Disini</v>
      </c>
      <c r="C2023" s="223" t="s">
        <v>14882</v>
      </c>
      <c r="D2023" s="223"/>
      <c r="E2023" s="223" t="s">
        <v>14764</v>
      </c>
      <c r="F2023" s="223" t="s">
        <v>14883</v>
      </c>
      <c r="G2023" s="223" t="s">
        <v>14884</v>
      </c>
      <c r="H2023" s="223" t="s">
        <v>262</v>
      </c>
      <c r="I2023" s="258" t="s">
        <v>272</v>
      </c>
      <c r="J2023" s="186" t="s">
        <v>306</v>
      </c>
      <c r="K2023" s="223" t="s">
        <v>1953</v>
      </c>
      <c r="L2023" s="223"/>
      <c r="M2023" s="259" t="s">
        <v>447</v>
      </c>
      <c r="N2023" s="223" t="s">
        <v>449</v>
      </c>
      <c r="O2023" s="223" t="s">
        <v>450</v>
      </c>
      <c r="P2023" s="260">
        <v>2018</v>
      </c>
      <c r="Q2023" s="260">
        <v>2021</v>
      </c>
      <c r="R2023" s="223" t="s">
        <v>3412</v>
      </c>
      <c r="S2023" s="223" t="s">
        <v>78</v>
      </c>
      <c r="T2023" s="223" t="s">
        <v>451</v>
      </c>
      <c r="U2023" s="261">
        <v>274</v>
      </c>
      <c r="V2023" s="86" t="s">
        <v>452</v>
      </c>
      <c r="W2023" s="223" t="s">
        <v>1352</v>
      </c>
      <c r="X2023" s="225" t="s">
        <v>14885</v>
      </c>
      <c r="Y2023" s="262">
        <v>362500</v>
      </c>
      <c r="Z2023" s="226"/>
      <c r="AA2023" s="241">
        <f t="shared" si="15"/>
        <v>0</v>
      </c>
      <c r="AB2023" s="237" t="s">
        <v>14886</v>
      </c>
    </row>
    <row r="2024" spans="1:28" ht="15" customHeight="1">
      <c r="A2024" s="109">
        <v>2015</v>
      </c>
      <c r="B2024" s="222" t="str">
        <f t="shared" si="14"/>
        <v>Klik Disini</v>
      </c>
      <c r="C2024" s="223" t="s">
        <v>14887</v>
      </c>
      <c r="D2024" s="223"/>
      <c r="E2024" s="223" t="s">
        <v>14729</v>
      </c>
      <c r="F2024" s="223" t="s">
        <v>14888</v>
      </c>
      <c r="G2024" s="223" t="s">
        <v>14889</v>
      </c>
      <c r="H2024" s="223" t="s">
        <v>262</v>
      </c>
      <c r="I2024" s="258" t="s">
        <v>272</v>
      </c>
      <c r="J2024" s="186" t="s">
        <v>306</v>
      </c>
      <c r="K2024" s="223" t="s">
        <v>1953</v>
      </c>
      <c r="L2024" s="223"/>
      <c r="M2024" s="259" t="s">
        <v>447</v>
      </c>
      <c r="N2024" s="223" t="s">
        <v>449</v>
      </c>
      <c r="O2024" s="223" t="s">
        <v>450</v>
      </c>
      <c r="P2024" s="260">
        <v>2019</v>
      </c>
      <c r="Q2024" s="260">
        <v>2021</v>
      </c>
      <c r="R2024" s="223" t="s">
        <v>14186</v>
      </c>
      <c r="S2024" s="223" t="s">
        <v>78</v>
      </c>
      <c r="T2024" s="223" t="s">
        <v>451</v>
      </c>
      <c r="U2024" s="261">
        <v>176</v>
      </c>
      <c r="V2024" s="86" t="s">
        <v>452</v>
      </c>
      <c r="W2024" s="223" t="s">
        <v>3460</v>
      </c>
      <c r="X2024" s="225" t="s">
        <v>14732</v>
      </c>
      <c r="Y2024" s="262">
        <v>264000</v>
      </c>
      <c r="Z2024" s="226"/>
      <c r="AA2024" s="241">
        <f t="shared" si="15"/>
        <v>0</v>
      </c>
      <c r="AB2024" s="237" t="s">
        <v>14890</v>
      </c>
    </row>
    <row r="2025" spans="1:28" ht="15" customHeight="1">
      <c r="A2025" s="109">
        <v>2016</v>
      </c>
      <c r="B2025" s="222" t="str">
        <f t="shared" si="14"/>
        <v>Klik Disini</v>
      </c>
      <c r="C2025" s="223" t="s">
        <v>14891</v>
      </c>
      <c r="D2025" s="223"/>
      <c r="E2025" s="223" t="s">
        <v>14729</v>
      </c>
      <c r="F2025" s="223" t="s">
        <v>14892</v>
      </c>
      <c r="G2025" s="223" t="s">
        <v>14893</v>
      </c>
      <c r="H2025" s="223" t="s">
        <v>262</v>
      </c>
      <c r="I2025" s="258" t="s">
        <v>272</v>
      </c>
      <c r="J2025" s="186" t="s">
        <v>306</v>
      </c>
      <c r="K2025" s="223" t="s">
        <v>1953</v>
      </c>
      <c r="L2025" s="223"/>
      <c r="M2025" s="259" t="s">
        <v>447</v>
      </c>
      <c r="N2025" s="223" t="s">
        <v>449</v>
      </c>
      <c r="O2025" s="223" t="s">
        <v>450</v>
      </c>
      <c r="P2025" s="260">
        <v>2019</v>
      </c>
      <c r="Q2025" s="260">
        <v>2021</v>
      </c>
      <c r="R2025" s="223" t="s">
        <v>14186</v>
      </c>
      <c r="S2025" s="223" t="s">
        <v>78</v>
      </c>
      <c r="T2025" s="223" t="s">
        <v>451</v>
      </c>
      <c r="U2025" s="261">
        <v>162</v>
      </c>
      <c r="V2025" s="86" t="s">
        <v>452</v>
      </c>
      <c r="W2025" s="223" t="s">
        <v>2506</v>
      </c>
      <c r="X2025" s="225" t="s">
        <v>14732</v>
      </c>
      <c r="Y2025" s="262">
        <v>254000</v>
      </c>
      <c r="Z2025" s="226"/>
      <c r="AA2025" s="241">
        <f t="shared" si="15"/>
        <v>0</v>
      </c>
      <c r="AB2025" s="237" t="s">
        <v>14894</v>
      </c>
    </row>
    <row r="2026" spans="1:28" ht="15" customHeight="1">
      <c r="A2026" s="109">
        <v>2017</v>
      </c>
      <c r="B2026" s="222" t="str">
        <f t="shared" si="14"/>
        <v>Klik Disini</v>
      </c>
      <c r="C2026" s="223" t="s">
        <v>14895</v>
      </c>
      <c r="D2026" s="223"/>
      <c r="E2026" s="223" t="s">
        <v>14729</v>
      </c>
      <c r="F2026" s="223" t="s">
        <v>14896</v>
      </c>
      <c r="G2026" s="223" t="s">
        <v>14897</v>
      </c>
      <c r="H2026" s="223" t="s">
        <v>262</v>
      </c>
      <c r="I2026" s="258" t="s">
        <v>272</v>
      </c>
      <c r="J2026" s="186" t="s">
        <v>306</v>
      </c>
      <c r="K2026" s="223" t="s">
        <v>1953</v>
      </c>
      <c r="L2026" s="223"/>
      <c r="M2026" s="259" t="s">
        <v>447</v>
      </c>
      <c r="N2026" s="223" t="s">
        <v>449</v>
      </c>
      <c r="O2026" s="223" t="s">
        <v>450</v>
      </c>
      <c r="P2026" s="260">
        <v>2019</v>
      </c>
      <c r="Q2026" s="260">
        <v>2021</v>
      </c>
      <c r="R2026" s="223" t="s">
        <v>14186</v>
      </c>
      <c r="S2026" s="223" t="s">
        <v>78</v>
      </c>
      <c r="T2026" s="223" t="s">
        <v>451</v>
      </c>
      <c r="U2026" s="261">
        <v>170</v>
      </c>
      <c r="V2026" s="86" t="s">
        <v>452</v>
      </c>
      <c r="W2026" s="223" t="s">
        <v>1626</v>
      </c>
      <c r="X2026" s="225" t="s">
        <v>14732</v>
      </c>
      <c r="Y2026" s="262">
        <v>254000</v>
      </c>
      <c r="Z2026" s="226"/>
      <c r="AA2026" s="241">
        <f t="shared" si="15"/>
        <v>0</v>
      </c>
      <c r="AB2026" s="237" t="s">
        <v>14898</v>
      </c>
    </row>
    <row r="2027" spans="1:28" ht="15" customHeight="1">
      <c r="A2027" s="109">
        <v>2018</v>
      </c>
      <c r="B2027" s="222" t="str">
        <f t="shared" si="14"/>
        <v>Klik Disini</v>
      </c>
      <c r="C2027" s="223" t="s">
        <v>14899</v>
      </c>
      <c r="D2027" s="223"/>
      <c r="E2027" s="223" t="s">
        <v>14729</v>
      </c>
      <c r="F2027" s="223" t="s">
        <v>14900</v>
      </c>
      <c r="G2027" s="223" t="s">
        <v>14901</v>
      </c>
      <c r="H2027" s="223" t="s">
        <v>262</v>
      </c>
      <c r="I2027" s="258" t="s">
        <v>272</v>
      </c>
      <c r="J2027" s="186" t="s">
        <v>306</v>
      </c>
      <c r="K2027" s="223" t="s">
        <v>1953</v>
      </c>
      <c r="L2027" s="223"/>
      <c r="M2027" s="259" t="s">
        <v>447</v>
      </c>
      <c r="N2027" s="223" t="s">
        <v>449</v>
      </c>
      <c r="O2027" s="223" t="s">
        <v>450</v>
      </c>
      <c r="P2027" s="260">
        <v>2019</v>
      </c>
      <c r="Q2027" s="260">
        <v>2021</v>
      </c>
      <c r="R2027" s="223" t="s">
        <v>14186</v>
      </c>
      <c r="S2027" s="223" t="s">
        <v>78</v>
      </c>
      <c r="T2027" s="223" t="s">
        <v>451</v>
      </c>
      <c r="U2027" s="261">
        <v>162</v>
      </c>
      <c r="V2027" s="86" t="s">
        <v>452</v>
      </c>
      <c r="W2027" s="223" t="s">
        <v>611</v>
      </c>
      <c r="X2027" s="225" t="s">
        <v>14732</v>
      </c>
      <c r="Y2027" s="262">
        <v>245000</v>
      </c>
      <c r="Z2027" s="226"/>
      <c r="AA2027" s="241">
        <f t="shared" si="15"/>
        <v>0</v>
      </c>
      <c r="AB2027" s="237" t="s">
        <v>14902</v>
      </c>
    </row>
    <row r="2028" spans="1:28" ht="15" customHeight="1">
      <c r="A2028" s="109">
        <v>2019</v>
      </c>
      <c r="B2028" s="222" t="str">
        <f t="shared" si="14"/>
        <v>Klik Disini</v>
      </c>
      <c r="C2028" s="223" t="s">
        <v>14903</v>
      </c>
      <c r="D2028" s="223" t="s">
        <v>14904</v>
      </c>
      <c r="E2028" s="223" t="s">
        <v>14905</v>
      </c>
      <c r="F2028" s="223"/>
      <c r="G2028" s="223" t="s">
        <v>14906</v>
      </c>
      <c r="H2028" s="223" t="s">
        <v>3912</v>
      </c>
      <c r="I2028" s="258" t="s">
        <v>446</v>
      </c>
      <c r="J2028" s="186" t="s">
        <v>367</v>
      </c>
      <c r="K2028" s="223" t="s">
        <v>1953</v>
      </c>
      <c r="L2028" s="223"/>
      <c r="M2028" s="259" t="s">
        <v>447</v>
      </c>
      <c r="N2028" s="223" t="s">
        <v>449</v>
      </c>
      <c r="O2028" s="223" t="s">
        <v>450</v>
      </c>
      <c r="P2028" s="260" t="s">
        <v>447</v>
      </c>
      <c r="Q2028" s="260">
        <v>2021</v>
      </c>
      <c r="R2028" s="223" t="s">
        <v>14116</v>
      </c>
      <c r="S2028" s="223" t="s">
        <v>78</v>
      </c>
      <c r="T2028" s="223" t="s">
        <v>451</v>
      </c>
      <c r="U2028" s="261">
        <v>231</v>
      </c>
      <c r="V2028" s="86" t="s">
        <v>452</v>
      </c>
      <c r="W2028" s="223" t="s">
        <v>1937</v>
      </c>
      <c r="X2028" s="225" t="s">
        <v>14907</v>
      </c>
      <c r="Y2028" s="262">
        <v>59000</v>
      </c>
      <c r="Z2028" s="226"/>
      <c r="AA2028" s="241">
        <f t="shared" si="15"/>
        <v>0</v>
      </c>
      <c r="AB2028" s="237" t="s">
        <v>14908</v>
      </c>
    </row>
    <row r="2029" spans="1:28" ht="15" customHeight="1">
      <c r="A2029" s="109">
        <v>2020</v>
      </c>
      <c r="B2029" s="222" t="str">
        <f t="shared" si="14"/>
        <v>Klik Disini</v>
      </c>
      <c r="C2029" s="223" t="s">
        <v>14909</v>
      </c>
      <c r="D2029" s="223"/>
      <c r="E2029" s="223" t="s">
        <v>14910</v>
      </c>
      <c r="F2029" s="223"/>
      <c r="G2029" s="223" t="s">
        <v>14911</v>
      </c>
      <c r="H2029" s="223" t="s">
        <v>3473</v>
      </c>
      <c r="I2029" s="258" t="s">
        <v>446</v>
      </c>
      <c r="J2029" s="186" t="s">
        <v>353</v>
      </c>
      <c r="K2029" s="223" t="s">
        <v>1953</v>
      </c>
      <c r="L2029" s="223"/>
      <c r="M2029" s="259" t="s">
        <v>447</v>
      </c>
      <c r="N2029" s="223" t="s">
        <v>449</v>
      </c>
      <c r="O2029" s="223" t="s">
        <v>450</v>
      </c>
      <c r="P2029" s="260" t="s">
        <v>447</v>
      </c>
      <c r="Q2029" s="260">
        <v>2021</v>
      </c>
      <c r="R2029" s="223" t="s">
        <v>14912</v>
      </c>
      <c r="S2029" s="223" t="s">
        <v>78</v>
      </c>
      <c r="T2029" s="223" t="s">
        <v>451</v>
      </c>
      <c r="U2029" s="261">
        <v>642</v>
      </c>
      <c r="V2029" s="86" t="s">
        <v>452</v>
      </c>
      <c r="W2029" s="223" t="s">
        <v>685</v>
      </c>
      <c r="X2029" s="225" t="s">
        <v>14913</v>
      </c>
      <c r="Y2029" s="262">
        <v>80000</v>
      </c>
      <c r="Z2029" s="226"/>
      <c r="AA2029" s="241">
        <f t="shared" si="15"/>
        <v>0</v>
      </c>
      <c r="AB2029" s="237" t="s">
        <v>14914</v>
      </c>
    </row>
    <row r="2030" spans="1:28" ht="15" customHeight="1">
      <c r="A2030" s="109">
        <v>2021</v>
      </c>
      <c r="B2030" s="222" t="str">
        <f t="shared" si="14"/>
        <v>Klik Disini</v>
      </c>
      <c r="C2030" s="223" t="s">
        <v>14915</v>
      </c>
      <c r="D2030" s="223"/>
      <c r="E2030" s="223" t="s">
        <v>14916</v>
      </c>
      <c r="F2030" s="223"/>
      <c r="G2030" s="223" t="s">
        <v>14917</v>
      </c>
      <c r="H2030" s="223" t="s">
        <v>3499</v>
      </c>
      <c r="I2030" s="258" t="s">
        <v>446</v>
      </c>
      <c r="J2030" s="186" t="s">
        <v>385</v>
      </c>
      <c r="K2030" s="223" t="s">
        <v>1953</v>
      </c>
      <c r="L2030" s="223"/>
      <c r="M2030" s="259" t="s">
        <v>447</v>
      </c>
      <c r="N2030" s="223" t="s">
        <v>449</v>
      </c>
      <c r="O2030" s="223" t="s">
        <v>450</v>
      </c>
      <c r="P2030" s="260" t="s">
        <v>447</v>
      </c>
      <c r="Q2030" s="260">
        <v>2021</v>
      </c>
      <c r="R2030" s="223" t="s">
        <v>3412</v>
      </c>
      <c r="S2030" s="223" t="s">
        <v>78</v>
      </c>
      <c r="T2030" s="223" t="s">
        <v>451</v>
      </c>
      <c r="U2030" s="261">
        <v>212</v>
      </c>
      <c r="V2030" s="86" t="s">
        <v>452</v>
      </c>
      <c r="W2030" s="223" t="s">
        <v>991</v>
      </c>
      <c r="X2030" s="225" t="s">
        <v>14918</v>
      </c>
      <c r="Y2030" s="262">
        <v>59000</v>
      </c>
      <c r="Z2030" s="226"/>
      <c r="AA2030" s="241">
        <f t="shared" si="15"/>
        <v>0</v>
      </c>
      <c r="AB2030" s="237" t="s">
        <v>14919</v>
      </c>
    </row>
    <row r="2031" spans="1:28" ht="15" customHeight="1">
      <c r="A2031" s="109">
        <v>2022</v>
      </c>
      <c r="B2031" s="222" t="str">
        <f t="shared" si="14"/>
        <v>Klik Disini</v>
      </c>
      <c r="C2031" s="223" t="s">
        <v>14920</v>
      </c>
      <c r="D2031" s="223"/>
      <c r="E2031" s="223" t="s">
        <v>14916</v>
      </c>
      <c r="F2031" s="223"/>
      <c r="G2031" s="223" t="s">
        <v>14921</v>
      </c>
      <c r="H2031" s="223" t="s">
        <v>3499</v>
      </c>
      <c r="I2031" s="258" t="s">
        <v>446</v>
      </c>
      <c r="J2031" s="186" t="s">
        <v>385</v>
      </c>
      <c r="K2031" s="223" t="s">
        <v>1953</v>
      </c>
      <c r="L2031" s="223"/>
      <c r="M2031" s="259" t="s">
        <v>447</v>
      </c>
      <c r="N2031" s="223" t="s">
        <v>449</v>
      </c>
      <c r="O2031" s="223" t="s">
        <v>450</v>
      </c>
      <c r="P2031" s="260" t="s">
        <v>447</v>
      </c>
      <c r="Q2031" s="260">
        <v>2021</v>
      </c>
      <c r="R2031" s="223" t="s">
        <v>3412</v>
      </c>
      <c r="S2031" s="223" t="s">
        <v>78</v>
      </c>
      <c r="T2031" s="223" t="s">
        <v>451</v>
      </c>
      <c r="U2031" s="261">
        <v>400</v>
      </c>
      <c r="V2031" s="86" t="s">
        <v>452</v>
      </c>
      <c r="W2031" s="223" t="s">
        <v>2063</v>
      </c>
      <c r="X2031" s="225" t="s">
        <v>14922</v>
      </c>
      <c r="Y2031" s="262">
        <v>80000</v>
      </c>
      <c r="Z2031" s="226"/>
      <c r="AA2031" s="241">
        <f t="shared" si="15"/>
        <v>0</v>
      </c>
      <c r="AB2031" s="237" t="s">
        <v>14923</v>
      </c>
    </row>
    <row r="2032" spans="1:28" ht="15" customHeight="1">
      <c r="A2032" s="109">
        <v>2023</v>
      </c>
      <c r="B2032" s="222" t="str">
        <f t="shared" si="14"/>
        <v>Klik Disini</v>
      </c>
      <c r="C2032" s="223" t="s">
        <v>14924</v>
      </c>
      <c r="D2032" s="223"/>
      <c r="E2032" s="223" t="s">
        <v>14916</v>
      </c>
      <c r="F2032" s="223"/>
      <c r="G2032" s="223" t="s">
        <v>14925</v>
      </c>
      <c r="H2032" s="223" t="s">
        <v>3499</v>
      </c>
      <c r="I2032" s="258" t="s">
        <v>446</v>
      </c>
      <c r="J2032" s="186" t="s">
        <v>385</v>
      </c>
      <c r="K2032" s="223" t="s">
        <v>1953</v>
      </c>
      <c r="L2032" s="223"/>
      <c r="M2032" s="259" t="s">
        <v>447</v>
      </c>
      <c r="N2032" s="223" t="s">
        <v>449</v>
      </c>
      <c r="O2032" s="223" t="s">
        <v>450</v>
      </c>
      <c r="P2032" s="260">
        <v>2022</v>
      </c>
      <c r="Q2032" s="260">
        <v>2022</v>
      </c>
      <c r="R2032" s="223" t="s">
        <v>3412</v>
      </c>
      <c r="S2032" s="223" t="s">
        <v>78</v>
      </c>
      <c r="T2032" s="223" t="s">
        <v>451</v>
      </c>
      <c r="U2032" s="261">
        <v>252</v>
      </c>
      <c r="V2032" s="86" t="s">
        <v>452</v>
      </c>
      <c r="W2032" s="223" t="s">
        <v>547</v>
      </c>
      <c r="X2032" s="225" t="s">
        <v>14926</v>
      </c>
      <c r="Y2032" s="262">
        <v>74000</v>
      </c>
      <c r="Z2032" s="226"/>
      <c r="AA2032" s="241">
        <f t="shared" si="15"/>
        <v>0</v>
      </c>
      <c r="AB2032" s="237" t="s">
        <v>14927</v>
      </c>
    </row>
    <row r="2033" spans="1:28" ht="15" customHeight="1">
      <c r="A2033" s="109">
        <v>2024</v>
      </c>
      <c r="B2033" s="222" t="str">
        <f t="shared" si="14"/>
        <v>Klik Disini</v>
      </c>
      <c r="C2033" s="223" t="s">
        <v>14928</v>
      </c>
      <c r="D2033" s="223"/>
      <c r="E2033" s="223" t="s">
        <v>14916</v>
      </c>
      <c r="F2033" s="223"/>
      <c r="G2033" s="223" t="s">
        <v>14929</v>
      </c>
      <c r="H2033" s="223" t="s">
        <v>3499</v>
      </c>
      <c r="I2033" s="258" t="s">
        <v>446</v>
      </c>
      <c r="J2033" s="186" t="s">
        <v>385</v>
      </c>
      <c r="K2033" s="223" t="s">
        <v>1953</v>
      </c>
      <c r="L2033" s="223"/>
      <c r="M2033" s="259" t="s">
        <v>447</v>
      </c>
      <c r="N2033" s="223" t="s">
        <v>449</v>
      </c>
      <c r="O2033" s="223" t="s">
        <v>450</v>
      </c>
      <c r="P2033" s="260" t="s">
        <v>447</v>
      </c>
      <c r="Q2033" s="260">
        <v>2021</v>
      </c>
      <c r="R2033" s="223" t="s">
        <v>3412</v>
      </c>
      <c r="S2033" s="223" t="s">
        <v>78</v>
      </c>
      <c r="T2033" s="223" t="s">
        <v>451</v>
      </c>
      <c r="U2033" s="261">
        <v>237</v>
      </c>
      <c r="V2033" s="86" t="s">
        <v>452</v>
      </c>
      <c r="W2033" s="223" t="s">
        <v>524</v>
      </c>
      <c r="X2033" s="225" t="s">
        <v>14930</v>
      </c>
      <c r="Y2033" s="262">
        <v>69000</v>
      </c>
      <c r="Z2033" s="226"/>
      <c r="AA2033" s="241">
        <f t="shared" si="15"/>
        <v>0</v>
      </c>
      <c r="AB2033" s="237" t="s">
        <v>14931</v>
      </c>
    </row>
    <row r="2034" spans="1:28" ht="15" customHeight="1">
      <c r="A2034" s="109">
        <v>2025</v>
      </c>
      <c r="B2034" s="222" t="str">
        <f t="shared" si="14"/>
        <v>Klik Disini</v>
      </c>
      <c r="C2034" s="223" t="s">
        <v>14932</v>
      </c>
      <c r="D2034" s="223"/>
      <c r="E2034" s="223" t="s">
        <v>14933</v>
      </c>
      <c r="F2034" s="223"/>
      <c r="G2034" s="223" t="s">
        <v>14934</v>
      </c>
      <c r="H2034" s="223" t="s">
        <v>522</v>
      </c>
      <c r="I2034" s="258" t="s">
        <v>446</v>
      </c>
      <c r="J2034" s="186" t="s">
        <v>379</v>
      </c>
      <c r="K2034" s="223" t="s">
        <v>1953</v>
      </c>
      <c r="L2034" s="223"/>
      <c r="M2034" s="259" t="s">
        <v>447</v>
      </c>
      <c r="N2034" s="223" t="s">
        <v>449</v>
      </c>
      <c r="O2034" s="223" t="s">
        <v>450</v>
      </c>
      <c r="P2034" s="260" t="s">
        <v>447</v>
      </c>
      <c r="Q2034" s="260">
        <v>2021</v>
      </c>
      <c r="R2034" s="223" t="s">
        <v>14912</v>
      </c>
      <c r="S2034" s="223" t="s">
        <v>78</v>
      </c>
      <c r="T2034" s="223" t="s">
        <v>451</v>
      </c>
      <c r="U2034" s="261">
        <v>242</v>
      </c>
      <c r="V2034" s="86" t="s">
        <v>452</v>
      </c>
      <c r="W2034" s="223" t="s">
        <v>1161</v>
      </c>
      <c r="X2034" s="225" t="s">
        <v>14935</v>
      </c>
      <c r="Y2034" s="262">
        <v>77350</v>
      </c>
      <c r="Z2034" s="226"/>
      <c r="AA2034" s="241">
        <f t="shared" si="15"/>
        <v>0</v>
      </c>
      <c r="AB2034" s="237" t="s">
        <v>14936</v>
      </c>
    </row>
    <row r="2035" spans="1:28" ht="15" customHeight="1">
      <c r="A2035" s="109">
        <v>2026</v>
      </c>
      <c r="B2035" s="222" t="str">
        <f t="shared" si="14"/>
        <v>Klik Disini</v>
      </c>
      <c r="C2035" s="223" t="s">
        <v>14937</v>
      </c>
      <c r="D2035" s="223"/>
      <c r="E2035" s="223" t="s">
        <v>14938</v>
      </c>
      <c r="F2035" s="223"/>
      <c r="G2035" s="223" t="s">
        <v>14939</v>
      </c>
      <c r="H2035" s="223" t="s">
        <v>583</v>
      </c>
      <c r="I2035" s="258" t="s">
        <v>583</v>
      </c>
      <c r="J2035" s="186" t="s">
        <v>267</v>
      </c>
      <c r="K2035" s="223" t="s">
        <v>1953</v>
      </c>
      <c r="L2035" s="223"/>
      <c r="M2035" s="259" t="s">
        <v>447</v>
      </c>
      <c r="N2035" s="223" t="s">
        <v>449</v>
      </c>
      <c r="O2035" s="223" t="s">
        <v>450</v>
      </c>
      <c r="P2035" s="260" t="s">
        <v>447</v>
      </c>
      <c r="Q2035" s="260">
        <v>2023</v>
      </c>
      <c r="R2035" s="223" t="s">
        <v>3480</v>
      </c>
      <c r="S2035" s="223" t="s">
        <v>78</v>
      </c>
      <c r="T2035" s="223" t="s">
        <v>451</v>
      </c>
      <c r="U2035" s="261">
        <v>214</v>
      </c>
      <c r="V2035" s="86" t="s">
        <v>452</v>
      </c>
      <c r="W2035" s="223" t="s">
        <v>8188</v>
      </c>
      <c r="X2035" s="225" t="s">
        <v>14940</v>
      </c>
      <c r="Y2035" s="262">
        <v>64350</v>
      </c>
      <c r="Z2035" s="226"/>
      <c r="AA2035" s="241">
        <f t="shared" si="15"/>
        <v>0</v>
      </c>
      <c r="AB2035" s="237" t="s">
        <v>14941</v>
      </c>
    </row>
    <row r="2036" spans="1:28" ht="15" customHeight="1">
      <c r="A2036" s="109">
        <v>2027</v>
      </c>
      <c r="B2036" s="222" t="str">
        <f t="shared" si="14"/>
        <v>Klik Disini</v>
      </c>
      <c r="C2036" s="223" t="s">
        <v>14942</v>
      </c>
      <c r="D2036" s="223"/>
      <c r="E2036" s="223" t="s">
        <v>14916</v>
      </c>
      <c r="F2036" s="223"/>
      <c r="G2036" s="223" t="s">
        <v>14943</v>
      </c>
      <c r="H2036" s="223" t="s">
        <v>3499</v>
      </c>
      <c r="I2036" s="258" t="s">
        <v>446</v>
      </c>
      <c r="J2036" s="186" t="s">
        <v>385</v>
      </c>
      <c r="K2036" s="223" t="s">
        <v>1953</v>
      </c>
      <c r="L2036" s="223"/>
      <c r="M2036" s="259" t="s">
        <v>447</v>
      </c>
      <c r="N2036" s="223" t="s">
        <v>449</v>
      </c>
      <c r="O2036" s="223" t="s">
        <v>450</v>
      </c>
      <c r="P2036" s="260" t="s">
        <v>447</v>
      </c>
      <c r="Q2036" s="260">
        <v>2021</v>
      </c>
      <c r="R2036" s="223" t="s">
        <v>3412</v>
      </c>
      <c r="S2036" s="223" t="s">
        <v>78</v>
      </c>
      <c r="T2036" s="223" t="s">
        <v>451</v>
      </c>
      <c r="U2036" s="261">
        <v>239</v>
      </c>
      <c r="V2036" s="86" t="s">
        <v>452</v>
      </c>
      <c r="W2036" s="223" t="s">
        <v>1029</v>
      </c>
      <c r="X2036" s="225" t="s">
        <v>14944</v>
      </c>
      <c r="Y2036" s="262">
        <v>64000</v>
      </c>
      <c r="Z2036" s="226"/>
      <c r="AA2036" s="241">
        <f t="shared" si="15"/>
        <v>0</v>
      </c>
      <c r="AB2036" s="237" t="s">
        <v>14945</v>
      </c>
    </row>
    <row r="2037" spans="1:28" ht="15" customHeight="1">
      <c r="A2037" s="109">
        <v>2028</v>
      </c>
      <c r="B2037" s="222" t="str">
        <f t="shared" si="14"/>
        <v>Klik Disini</v>
      </c>
      <c r="C2037" s="223" t="s">
        <v>14946</v>
      </c>
      <c r="D2037" s="223"/>
      <c r="E2037" s="223" t="s">
        <v>14916</v>
      </c>
      <c r="F2037" s="223"/>
      <c r="G2037" s="223" t="s">
        <v>14947</v>
      </c>
      <c r="H2037" s="223" t="s">
        <v>782</v>
      </c>
      <c r="I2037" s="258" t="s">
        <v>446</v>
      </c>
      <c r="J2037" s="186" t="s">
        <v>353</v>
      </c>
      <c r="K2037" s="223" t="s">
        <v>1953</v>
      </c>
      <c r="L2037" s="223"/>
      <c r="M2037" s="259" t="s">
        <v>447</v>
      </c>
      <c r="N2037" s="223" t="s">
        <v>449</v>
      </c>
      <c r="O2037" s="223" t="s">
        <v>450</v>
      </c>
      <c r="P2037" s="260" t="s">
        <v>447</v>
      </c>
      <c r="Q2037" s="260">
        <v>2021</v>
      </c>
      <c r="R2037" s="223" t="s">
        <v>3412</v>
      </c>
      <c r="S2037" s="223" t="s">
        <v>78</v>
      </c>
      <c r="T2037" s="223" t="s">
        <v>451</v>
      </c>
      <c r="U2037" s="261">
        <v>256</v>
      </c>
      <c r="V2037" s="86" t="s">
        <v>452</v>
      </c>
      <c r="W2037" s="223" t="s">
        <v>1808</v>
      </c>
      <c r="X2037" s="225" t="s">
        <v>14948</v>
      </c>
      <c r="Y2037" s="262">
        <v>72000</v>
      </c>
      <c r="Z2037" s="226"/>
      <c r="AA2037" s="241">
        <f t="shared" si="15"/>
        <v>0</v>
      </c>
      <c r="AB2037" s="237" t="s">
        <v>14949</v>
      </c>
    </row>
    <row r="2038" spans="1:28" ht="15" customHeight="1">
      <c r="A2038" s="109">
        <v>2029</v>
      </c>
      <c r="B2038" s="222" t="str">
        <f t="shared" si="14"/>
        <v>Klik Disini</v>
      </c>
      <c r="C2038" s="223" t="s">
        <v>14950</v>
      </c>
      <c r="D2038" s="223"/>
      <c r="E2038" s="223" t="s">
        <v>14916</v>
      </c>
      <c r="F2038" s="223"/>
      <c r="G2038" s="223" t="s">
        <v>14951</v>
      </c>
      <c r="H2038" s="223" t="s">
        <v>386</v>
      </c>
      <c r="I2038" s="258" t="s">
        <v>446</v>
      </c>
      <c r="J2038" s="186" t="s">
        <v>353</v>
      </c>
      <c r="K2038" s="223" t="s">
        <v>1953</v>
      </c>
      <c r="L2038" s="223"/>
      <c r="M2038" s="259" t="s">
        <v>447</v>
      </c>
      <c r="N2038" s="223" t="s">
        <v>449</v>
      </c>
      <c r="O2038" s="223" t="s">
        <v>450</v>
      </c>
      <c r="P2038" s="260" t="s">
        <v>447</v>
      </c>
      <c r="Q2038" s="260">
        <v>2021</v>
      </c>
      <c r="R2038" s="223" t="s">
        <v>3412</v>
      </c>
      <c r="S2038" s="223" t="s">
        <v>78</v>
      </c>
      <c r="T2038" s="223" t="s">
        <v>451</v>
      </c>
      <c r="U2038" s="261">
        <v>192</v>
      </c>
      <c r="V2038" s="86" t="s">
        <v>452</v>
      </c>
      <c r="W2038" s="223" t="s">
        <v>1873</v>
      </c>
      <c r="X2038" s="225" t="s">
        <v>14952</v>
      </c>
      <c r="Y2038" s="262">
        <v>58000</v>
      </c>
      <c r="Z2038" s="226"/>
      <c r="AA2038" s="241">
        <f t="shared" si="15"/>
        <v>0</v>
      </c>
      <c r="AB2038" s="237" t="s">
        <v>14953</v>
      </c>
    </row>
    <row r="2039" spans="1:28" ht="15" customHeight="1">
      <c r="A2039" s="109">
        <v>2030</v>
      </c>
      <c r="B2039" s="222" t="str">
        <f t="shared" si="14"/>
        <v>Klik Disini</v>
      </c>
      <c r="C2039" s="223" t="s">
        <v>14954</v>
      </c>
      <c r="D2039" s="223"/>
      <c r="E2039" s="223" t="s">
        <v>14916</v>
      </c>
      <c r="F2039" s="223"/>
      <c r="G2039" s="223" t="s">
        <v>14955</v>
      </c>
      <c r="H2039" s="223" t="s">
        <v>3727</v>
      </c>
      <c r="I2039" s="258" t="s">
        <v>446</v>
      </c>
      <c r="J2039" s="186" t="s">
        <v>385</v>
      </c>
      <c r="K2039" s="223" t="s">
        <v>1953</v>
      </c>
      <c r="L2039" s="223"/>
      <c r="M2039" s="259" t="s">
        <v>447</v>
      </c>
      <c r="N2039" s="223" t="s">
        <v>449</v>
      </c>
      <c r="O2039" s="223" t="s">
        <v>450</v>
      </c>
      <c r="P2039" s="260" t="s">
        <v>447</v>
      </c>
      <c r="Q2039" s="260">
        <v>2021</v>
      </c>
      <c r="R2039" s="223" t="s">
        <v>3412</v>
      </c>
      <c r="S2039" s="223" t="s">
        <v>78</v>
      </c>
      <c r="T2039" s="223" t="s">
        <v>451</v>
      </c>
      <c r="U2039" s="261">
        <v>103</v>
      </c>
      <c r="V2039" s="86" t="s">
        <v>452</v>
      </c>
      <c r="W2039" s="223" t="s">
        <v>715</v>
      </c>
      <c r="X2039" s="225" t="s">
        <v>14956</v>
      </c>
      <c r="Y2039" s="262">
        <v>36000</v>
      </c>
      <c r="Z2039" s="226"/>
      <c r="AA2039" s="241">
        <f t="shared" si="15"/>
        <v>0</v>
      </c>
      <c r="AB2039" s="237" t="s">
        <v>14957</v>
      </c>
    </row>
    <row r="2040" spans="1:28" ht="15" customHeight="1">
      <c r="A2040" s="109">
        <v>2031</v>
      </c>
      <c r="B2040" s="222" t="str">
        <f t="shared" si="14"/>
        <v>Klik Disini</v>
      </c>
      <c r="C2040" s="223" t="s">
        <v>14958</v>
      </c>
      <c r="D2040" s="223"/>
      <c r="E2040" s="223" t="s">
        <v>14959</v>
      </c>
      <c r="F2040" s="223"/>
      <c r="G2040" s="223" t="s">
        <v>14960</v>
      </c>
      <c r="H2040" s="223" t="s">
        <v>3912</v>
      </c>
      <c r="I2040" s="258" t="s">
        <v>446</v>
      </c>
      <c r="J2040" s="186" t="s">
        <v>367</v>
      </c>
      <c r="K2040" s="223" t="s">
        <v>447</v>
      </c>
      <c r="L2040" s="223"/>
      <c r="M2040" s="259" t="s">
        <v>447</v>
      </c>
      <c r="N2040" s="223" t="s">
        <v>449</v>
      </c>
      <c r="O2040" s="223" t="s">
        <v>450</v>
      </c>
      <c r="P2040" s="260" t="s">
        <v>447</v>
      </c>
      <c r="Q2040" s="260">
        <v>2021</v>
      </c>
      <c r="R2040" s="223" t="s">
        <v>14116</v>
      </c>
      <c r="S2040" s="223" t="s">
        <v>78</v>
      </c>
      <c r="T2040" s="223" t="s">
        <v>451</v>
      </c>
      <c r="U2040" s="261">
        <v>69</v>
      </c>
      <c r="V2040" s="86" t="s">
        <v>452</v>
      </c>
      <c r="W2040" s="223" t="s">
        <v>884</v>
      </c>
      <c r="X2040" s="225" t="s">
        <v>14961</v>
      </c>
      <c r="Y2040" s="262">
        <v>60000</v>
      </c>
      <c r="Z2040" s="226"/>
      <c r="AA2040" s="241">
        <f t="shared" si="15"/>
        <v>0</v>
      </c>
      <c r="AB2040" s="237" t="s">
        <v>14962</v>
      </c>
    </row>
    <row r="2041" spans="1:28" ht="15" customHeight="1">
      <c r="A2041" s="109">
        <v>2032</v>
      </c>
      <c r="B2041" s="222" t="str">
        <f t="shared" si="14"/>
        <v>Klik Disini</v>
      </c>
      <c r="C2041" s="223" t="s">
        <v>14963</v>
      </c>
      <c r="D2041" s="223"/>
      <c r="E2041" s="223" t="s">
        <v>5254</v>
      </c>
      <c r="F2041" s="223" t="s">
        <v>14964</v>
      </c>
      <c r="G2041" s="223" t="s">
        <v>14965</v>
      </c>
      <c r="H2041" s="223" t="s">
        <v>2070</v>
      </c>
      <c r="I2041" s="258" t="s">
        <v>583</v>
      </c>
      <c r="J2041" s="186" t="s">
        <v>263</v>
      </c>
      <c r="K2041" s="223" t="s">
        <v>1953</v>
      </c>
      <c r="L2041" s="223"/>
      <c r="M2041" s="259" t="s">
        <v>14410</v>
      </c>
      <c r="N2041" s="223" t="s">
        <v>449</v>
      </c>
      <c r="O2041" s="223" t="s">
        <v>583</v>
      </c>
      <c r="P2041" s="260">
        <v>2019</v>
      </c>
      <c r="Q2041" s="260">
        <v>2021</v>
      </c>
      <c r="R2041" s="223" t="s">
        <v>3412</v>
      </c>
      <c r="S2041" s="223" t="s">
        <v>78</v>
      </c>
      <c r="T2041" s="223" t="s">
        <v>451</v>
      </c>
      <c r="U2041" s="261">
        <v>42</v>
      </c>
      <c r="V2041" s="86" t="s">
        <v>452</v>
      </c>
      <c r="W2041" s="223" t="s">
        <v>594</v>
      </c>
      <c r="X2041" s="225" t="s">
        <v>14966</v>
      </c>
      <c r="Y2041" s="262">
        <v>55000</v>
      </c>
      <c r="Z2041" s="226"/>
      <c r="AA2041" s="241">
        <f t="shared" si="15"/>
        <v>0</v>
      </c>
      <c r="AB2041" s="237" t="s">
        <v>14967</v>
      </c>
    </row>
    <row r="2042" spans="1:28" ht="15" customHeight="1">
      <c r="A2042" s="109">
        <v>2033</v>
      </c>
      <c r="B2042" s="222" t="str">
        <f t="shared" si="14"/>
        <v>Klik Disini</v>
      </c>
      <c r="C2042" s="223" t="s">
        <v>14968</v>
      </c>
      <c r="D2042" s="223" t="s">
        <v>14969</v>
      </c>
      <c r="E2042" s="223" t="s">
        <v>14970</v>
      </c>
      <c r="F2042" s="223" t="s">
        <v>14971</v>
      </c>
      <c r="G2042" s="223" t="s">
        <v>14972</v>
      </c>
      <c r="H2042" s="223" t="s">
        <v>327</v>
      </c>
      <c r="I2042" s="258" t="s">
        <v>592</v>
      </c>
      <c r="J2042" s="186" t="s">
        <v>326</v>
      </c>
      <c r="K2042" s="223" t="s">
        <v>1953</v>
      </c>
      <c r="L2042" s="223"/>
      <c r="M2042" s="259" t="s">
        <v>447</v>
      </c>
      <c r="N2042" s="223" t="s">
        <v>449</v>
      </c>
      <c r="O2042" s="223" t="s">
        <v>450</v>
      </c>
      <c r="P2042" s="260">
        <v>2019</v>
      </c>
      <c r="Q2042" s="260">
        <v>2021</v>
      </c>
      <c r="R2042" s="223" t="s">
        <v>14523</v>
      </c>
      <c r="S2042" s="223" t="s">
        <v>78</v>
      </c>
      <c r="T2042" s="223" t="s">
        <v>451</v>
      </c>
      <c r="U2042" s="261">
        <v>480</v>
      </c>
      <c r="V2042" s="86" t="s">
        <v>452</v>
      </c>
      <c r="W2042" s="223" t="s">
        <v>2798</v>
      </c>
      <c r="X2042" s="225" t="s">
        <v>14973</v>
      </c>
      <c r="Y2042" s="262">
        <v>265000</v>
      </c>
      <c r="Z2042" s="226"/>
      <c r="AA2042" s="241">
        <f t="shared" si="15"/>
        <v>0</v>
      </c>
      <c r="AB2042" s="237" t="s">
        <v>14974</v>
      </c>
    </row>
    <row r="2043" spans="1:28" ht="15" customHeight="1">
      <c r="A2043" s="109">
        <v>2034</v>
      </c>
      <c r="B2043" s="222" t="str">
        <f t="shared" si="14"/>
        <v>Klik Disini</v>
      </c>
      <c r="C2043" s="223" t="s">
        <v>14975</v>
      </c>
      <c r="D2043" s="223"/>
      <c r="E2043" s="223" t="s">
        <v>6671</v>
      </c>
      <c r="F2043" s="223" t="s">
        <v>14976</v>
      </c>
      <c r="G2043" s="223" t="s">
        <v>14977</v>
      </c>
      <c r="H2043" s="223" t="s">
        <v>2070</v>
      </c>
      <c r="I2043" s="258" t="s">
        <v>583</v>
      </c>
      <c r="J2043" s="186" t="s">
        <v>263</v>
      </c>
      <c r="K2043" s="223" t="s">
        <v>1953</v>
      </c>
      <c r="L2043" s="223"/>
      <c r="M2043" s="259" t="s">
        <v>14410</v>
      </c>
      <c r="N2043" s="223" t="s">
        <v>449</v>
      </c>
      <c r="O2043" s="223" t="s">
        <v>583</v>
      </c>
      <c r="P2043" s="260">
        <v>2019</v>
      </c>
      <c r="Q2043" s="260">
        <v>2021</v>
      </c>
      <c r="R2043" s="223" t="s">
        <v>3412</v>
      </c>
      <c r="S2043" s="223" t="s">
        <v>78</v>
      </c>
      <c r="T2043" s="223" t="s">
        <v>451</v>
      </c>
      <c r="U2043" s="261">
        <v>86</v>
      </c>
      <c r="V2043" s="86" t="s">
        <v>452</v>
      </c>
      <c r="W2043" s="223" t="s">
        <v>524</v>
      </c>
      <c r="X2043" s="225" t="s">
        <v>14978</v>
      </c>
      <c r="Y2043" s="262">
        <v>69000</v>
      </c>
      <c r="Z2043" s="226"/>
      <c r="AA2043" s="241">
        <f t="shared" si="15"/>
        <v>0</v>
      </c>
      <c r="AB2043" s="237" t="s">
        <v>14979</v>
      </c>
    </row>
    <row r="2044" spans="1:28" ht="15" customHeight="1">
      <c r="A2044" s="109">
        <v>2035</v>
      </c>
      <c r="B2044" s="222" t="str">
        <f t="shared" si="14"/>
        <v>Klik Disini</v>
      </c>
      <c r="C2044" s="223" t="s">
        <v>14980</v>
      </c>
      <c r="D2044" s="223"/>
      <c r="E2044" s="223" t="s">
        <v>14981</v>
      </c>
      <c r="F2044" s="223" t="s">
        <v>14982</v>
      </c>
      <c r="G2044" s="223" t="s">
        <v>14983</v>
      </c>
      <c r="H2044" s="223" t="s">
        <v>460</v>
      </c>
      <c r="I2044" s="258" t="s">
        <v>446</v>
      </c>
      <c r="J2044" s="186" t="s">
        <v>373</v>
      </c>
      <c r="K2044" s="223" t="s">
        <v>1953</v>
      </c>
      <c r="L2044" s="223"/>
      <c r="M2044" s="259" t="s">
        <v>447</v>
      </c>
      <c r="N2044" s="223" t="s">
        <v>449</v>
      </c>
      <c r="O2044" s="223" t="s">
        <v>450</v>
      </c>
      <c r="P2044" s="260">
        <v>2019</v>
      </c>
      <c r="Q2044" s="260">
        <v>2021</v>
      </c>
      <c r="R2044" s="223" t="s">
        <v>3412</v>
      </c>
      <c r="S2044" s="223" t="s">
        <v>78</v>
      </c>
      <c r="T2044" s="223" t="s">
        <v>451</v>
      </c>
      <c r="U2044" s="261">
        <v>208</v>
      </c>
      <c r="V2044" s="86" t="s">
        <v>452</v>
      </c>
      <c r="W2044" s="223" t="s">
        <v>975</v>
      </c>
      <c r="X2044" s="225" t="s">
        <v>14984</v>
      </c>
      <c r="Y2044" s="262">
        <v>79000</v>
      </c>
      <c r="Z2044" s="226"/>
      <c r="AA2044" s="241">
        <f t="shared" si="15"/>
        <v>0</v>
      </c>
      <c r="AB2044" s="237" t="s">
        <v>14985</v>
      </c>
    </row>
    <row r="2045" spans="1:28" ht="15" customHeight="1">
      <c r="A2045" s="109">
        <v>2036</v>
      </c>
      <c r="B2045" s="222" t="str">
        <f t="shared" si="14"/>
        <v>Klik Disini</v>
      </c>
      <c r="C2045" s="223" t="s">
        <v>14986</v>
      </c>
      <c r="D2045" s="223"/>
      <c r="E2045" s="223" t="s">
        <v>6671</v>
      </c>
      <c r="F2045" s="223" t="s">
        <v>14987</v>
      </c>
      <c r="G2045" s="223" t="s">
        <v>14988</v>
      </c>
      <c r="H2045" s="223" t="s">
        <v>2070</v>
      </c>
      <c r="I2045" s="258" t="s">
        <v>583</v>
      </c>
      <c r="J2045" s="186" t="s">
        <v>263</v>
      </c>
      <c r="K2045" s="223" t="s">
        <v>1953</v>
      </c>
      <c r="L2045" s="223"/>
      <c r="M2045" s="259" t="s">
        <v>14410</v>
      </c>
      <c r="N2045" s="223" t="s">
        <v>449</v>
      </c>
      <c r="O2045" s="223" t="s">
        <v>583</v>
      </c>
      <c r="P2045" s="260">
        <v>2019</v>
      </c>
      <c r="Q2045" s="260">
        <v>2021</v>
      </c>
      <c r="R2045" s="223" t="s">
        <v>3412</v>
      </c>
      <c r="S2045" s="223" t="s">
        <v>78</v>
      </c>
      <c r="T2045" s="223" t="s">
        <v>451</v>
      </c>
      <c r="U2045" s="261">
        <v>98</v>
      </c>
      <c r="V2045" s="86" t="s">
        <v>452</v>
      </c>
      <c r="W2045" s="223" t="s">
        <v>4777</v>
      </c>
      <c r="X2045" s="225" t="s">
        <v>14989</v>
      </c>
      <c r="Y2045" s="262">
        <v>74000</v>
      </c>
      <c r="Z2045" s="226"/>
      <c r="AA2045" s="241">
        <f t="shared" si="15"/>
        <v>0</v>
      </c>
      <c r="AB2045" s="237" t="s">
        <v>14990</v>
      </c>
    </row>
    <row r="2046" spans="1:28" ht="15" customHeight="1">
      <c r="A2046" s="109">
        <v>2037</v>
      </c>
      <c r="B2046" s="222" t="str">
        <f t="shared" si="14"/>
        <v>Klik Disini</v>
      </c>
      <c r="C2046" s="223" t="s">
        <v>14991</v>
      </c>
      <c r="D2046" s="223"/>
      <c r="E2046" s="223" t="s">
        <v>6671</v>
      </c>
      <c r="F2046" s="223" t="s">
        <v>14992</v>
      </c>
      <c r="G2046" s="223" t="s">
        <v>14993</v>
      </c>
      <c r="H2046" s="223" t="s">
        <v>2070</v>
      </c>
      <c r="I2046" s="258" t="s">
        <v>583</v>
      </c>
      <c r="J2046" s="186" t="s">
        <v>263</v>
      </c>
      <c r="K2046" s="223" t="s">
        <v>1953</v>
      </c>
      <c r="L2046" s="223"/>
      <c r="M2046" s="259" t="s">
        <v>14410</v>
      </c>
      <c r="N2046" s="223" t="s">
        <v>449</v>
      </c>
      <c r="O2046" s="223" t="s">
        <v>583</v>
      </c>
      <c r="P2046" s="260">
        <v>2019</v>
      </c>
      <c r="Q2046" s="260">
        <v>2021</v>
      </c>
      <c r="R2046" s="223" t="s">
        <v>3412</v>
      </c>
      <c r="S2046" s="223" t="s">
        <v>78</v>
      </c>
      <c r="T2046" s="223" t="s">
        <v>451</v>
      </c>
      <c r="U2046" s="261">
        <v>98</v>
      </c>
      <c r="V2046" s="86" t="s">
        <v>452</v>
      </c>
      <c r="W2046" s="223" t="s">
        <v>2911</v>
      </c>
      <c r="X2046" s="225" t="s">
        <v>14994</v>
      </c>
      <c r="Y2046" s="262">
        <v>74000</v>
      </c>
      <c r="Z2046" s="226"/>
      <c r="AA2046" s="241">
        <f t="shared" si="15"/>
        <v>0</v>
      </c>
      <c r="AB2046" s="237" t="s">
        <v>14995</v>
      </c>
    </row>
    <row r="2047" spans="1:28" ht="15" customHeight="1">
      <c r="A2047" s="109">
        <v>2038</v>
      </c>
      <c r="B2047" s="222" t="str">
        <f t="shared" si="14"/>
        <v>Klik Disini</v>
      </c>
      <c r="C2047" s="223" t="s">
        <v>14996</v>
      </c>
      <c r="D2047" s="223"/>
      <c r="E2047" s="223" t="s">
        <v>14997</v>
      </c>
      <c r="F2047" s="223" t="s">
        <v>14998</v>
      </c>
      <c r="G2047" s="223" t="s">
        <v>14999</v>
      </c>
      <c r="H2047" s="223" t="s">
        <v>2070</v>
      </c>
      <c r="I2047" s="258" t="s">
        <v>583</v>
      </c>
      <c r="J2047" s="186" t="s">
        <v>263</v>
      </c>
      <c r="K2047" s="223" t="s">
        <v>1953</v>
      </c>
      <c r="L2047" s="223"/>
      <c r="M2047" s="259" t="s">
        <v>447</v>
      </c>
      <c r="N2047" s="223" t="s">
        <v>449</v>
      </c>
      <c r="O2047" s="223" t="s">
        <v>450</v>
      </c>
      <c r="P2047" s="260">
        <v>2020</v>
      </c>
      <c r="Q2047" s="260">
        <v>2021</v>
      </c>
      <c r="R2047" s="223" t="s">
        <v>3740</v>
      </c>
      <c r="S2047" s="223" t="s">
        <v>78</v>
      </c>
      <c r="T2047" s="223" t="s">
        <v>451</v>
      </c>
      <c r="U2047" s="261">
        <v>32</v>
      </c>
      <c r="V2047" s="86" t="s">
        <v>452</v>
      </c>
      <c r="W2047" s="223" t="s">
        <v>3748</v>
      </c>
      <c r="X2047" s="225" t="s">
        <v>15000</v>
      </c>
      <c r="Y2047" s="262">
        <v>38000</v>
      </c>
      <c r="Z2047" s="226"/>
      <c r="AA2047" s="241">
        <f t="shared" si="15"/>
        <v>0</v>
      </c>
      <c r="AB2047" s="237" t="s">
        <v>15001</v>
      </c>
    </row>
    <row r="2048" spans="1:28" ht="15" customHeight="1">
      <c r="A2048" s="109">
        <v>2039</v>
      </c>
      <c r="B2048" s="222" t="str">
        <f t="shared" si="14"/>
        <v>Klik Disini</v>
      </c>
      <c r="C2048" s="223" t="s">
        <v>15002</v>
      </c>
      <c r="D2048" s="223"/>
      <c r="E2048" s="223" t="s">
        <v>6413</v>
      </c>
      <c r="F2048" s="223" t="s">
        <v>15003</v>
      </c>
      <c r="G2048" s="223" t="s">
        <v>15004</v>
      </c>
      <c r="H2048" s="223" t="s">
        <v>583</v>
      </c>
      <c r="I2048" s="258" t="s">
        <v>583</v>
      </c>
      <c r="J2048" s="186" t="s">
        <v>265</v>
      </c>
      <c r="K2048" s="223" t="s">
        <v>1953</v>
      </c>
      <c r="L2048" s="223"/>
      <c r="M2048" s="259" t="s">
        <v>447</v>
      </c>
      <c r="N2048" s="223" t="s">
        <v>449</v>
      </c>
      <c r="O2048" s="223" t="s">
        <v>583</v>
      </c>
      <c r="P2048" s="260">
        <v>2021</v>
      </c>
      <c r="Q2048" s="260">
        <v>2021</v>
      </c>
      <c r="R2048" s="223" t="s">
        <v>3412</v>
      </c>
      <c r="S2048" s="223" t="s">
        <v>78</v>
      </c>
      <c r="T2048" s="223" t="s">
        <v>451</v>
      </c>
      <c r="U2048" s="261">
        <v>362</v>
      </c>
      <c r="V2048" s="86" t="s">
        <v>452</v>
      </c>
      <c r="W2048" s="223" t="s">
        <v>1859</v>
      </c>
      <c r="X2048" s="225" t="s">
        <v>15005</v>
      </c>
      <c r="Y2048" s="262">
        <v>71200</v>
      </c>
      <c r="Z2048" s="226"/>
      <c r="AA2048" s="241">
        <f t="shared" si="15"/>
        <v>0</v>
      </c>
      <c r="AB2048" s="237" t="s">
        <v>15006</v>
      </c>
    </row>
    <row r="2049" spans="1:28" ht="15" customHeight="1">
      <c r="A2049" s="109">
        <v>2040</v>
      </c>
      <c r="B2049" s="222" t="str">
        <f t="shared" si="14"/>
        <v>Klik Disini</v>
      </c>
      <c r="C2049" s="223" t="s">
        <v>15007</v>
      </c>
      <c r="D2049" s="223"/>
      <c r="E2049" s="223" t="s">
        <v>15008</v>
      </c>
      <c r="F2049" s="223" t="s">
        <v>15009</v>
      </c>
      <c r="G2049" s="223" t="s">
        <v>15010</v>
      </c>
      <c r="H2049" s="223" t="s">
        <v>2070</v>
      </c>
      <c r="I2049" s="258" t="s">
        <v>583</v>
      </c>
      <c r="J2049" s="186" t="s">
        <v>263</v>
      </c>
      <c r="K2049" s="223" t="s">
        <v>1953</v>
      </c>
      <c r="L2049" s="223"/>
      <c r="M2049" s="259" t="s">
        <v>447</v>
      </c>
      <c r="N2049" s="223" t="s">
        <v>449</v>
      </c>
      <c r="O2049" s="223" t="s">
        <v>450</v>
      </c>
      <c r="P2049" s="260">
        <v>2019</v>
      </c>
      <c r="Q2049" s="260">
        <v>2021</v>
      </c>
      <c r="R2049" s="223" t="s">
        <v>3675</v>
      </c>
      <c r="S2049" s="223" t="s">
        <v>78</v>
      </c>
      <c r="T2049" s="223" t="s">
        <v>451</v>
      </c>
      <c r="U2049" s="261">
        <v>210</v>
      </c>
      <c r="V2049" s="86" t="s">
        <v>452</v>
      </c>
      <c r="W2049" s="223" t="s">
        <v>7646</v>
      </c>
      <c r="X2049" s="225" t="s">
        <v>15011</v>
      </c>
      <c r="Y2049" s="262">
        <v>142000</v>
      </c>
      <c r="Z2049" s="226"/>
      <c r="AA2049" s="241">
        <f t="shared" si="15"/>
        <v>0</v>
      </c>
      <c r="AB2049" s="237" t="s">
        <v>15012</v>
      </c>
    </row>
    <row r="2050" spans="1:28" ht="15" customHeight="1">
      <c r="A2050" s="109">
        <v>2041</v>
      </c>
      <c r="B2050" s="222" t="str">
        <f t="shared" ref="B2050:B2304" si="16">HYPERLINK("https://mocostore.moco.co.id/catalog/"&amp;AB2050,"Klik Disini")</f>
        <v>Klik Disini</v>
      </c>
      <c r="C2050" s="223" t="s">
        <v>15013</v>
      </c>
      <c r="D2050" s="223"/>
      <c r="E2050" s="223" t="s">
        <v>14997</v>
      </c>
      <c r="F2050" s="223" t="s">
        <v>15014</v>
      </c>
      <c r="G2050" s="223" t="s">
        <v>15015</v>
      </c>
      <c r="H2050" s="223" t="s">
        <v>2070</v>
      </c>
      <c r="I2050" s="258" t="s">
        <v>583</v>
      </c>
      <c r="J2050" s="186" t="s">
        <v>263</v>
      </c>
      <c r="K2050" s="223" t="s">
        <v>1953</v>
      </c>
      <c r="L2050" s="223"/>
      <c r="M2050" s="259" t="s">
        <v>447</v>
      </c>
      <c r="N2050" s="223" t="s">
        <v>449</v>
      </c>
      <c r="O2050" s="223" t="s">
        <v>450</v>
      </c>
      <c r="P2050" s="260">
        <v>2020</v>
      </c>
      <c r="Q2050" s="260">
        <v>2021</v>
      </c>
      <c r="R2050" s="223" t="s">
        <v>3740</v>
      </c>
      <c r="S2050" s="223" t="s">
        <v>78</v>
      </c>
      <c r="T2050" s="223" t="s">
        <v>451</v>
      </c>
      <c r="U2050" s="261">
        <v>34</v>
      </c>
      <c r="V2050" s="86" t="s">
        <v>452</v>
      </c>
      <c r="W2050" s="223" t="s">
        <v>2506</v>
      </c>
      <c r="X2050" s="225" t="s">
        <v>15016</v>
      </c>
      <c r="Y2050" s="262">
        <v>38000</v>
      </c>
      <c r="Z2050" s="226"/>
      <c r="AA2050" s="241">
        <f t="shared" ref="AA2050:AA2304" si="17">Y2050*Z2050</f>
        <v>0</v>
      </c>
      <c r="AB2050" s="237" t="s">
        <v>15017</v>
      </c>
    </row>
    <row r="2051" spans="1:28" ht="15" customHeight="1">
      <c r="A2051" s="109">
        <v>2042</v>
      </c>
      <c r="B2051" s="222" t="str">
        <f t="shared" si="16"/>
        <v>Klik Disini</v>
      </c>
      <c r="C2051" s="223" t="s">
        <v>15018</v>
      </c>
      <c r="D2051" s="223"/>
      <c r="E2051" s="223" t="s">
        <v>15019</v>
      </c>
      <c r="F2051" s="223" t="s">
        <v>15020</v>
      </c>
      <c r="G2051" s="223" t="s">
        <v>15021</v>
      </c>
      <c r="H2051" s="223" t="s">
        <v>7858</v>
      </c>
      <c r="I2051" s="258" t="s">
        <v>446</v>
      </c>
      <c r="J2051" s="186" t="s">
        <v>389</v>
      </c>
      <c r="K2051" s="223" t="s">
        <v>1953</v>
      </c>
      <c r="L2051" s="223"/>
      <c r="M2051" s="259" t="s">
        <v>447</v>
      </c>
      <c r="N2051" s="223" t="s">
        <v>449</v>
      </c>
      <c r="O2051" s="223" t="s">
        <v>450</v>
      </c>
      <c r="P2051" s="260">
        <v>2020</v>
      </c>
      <c r="Q2051" s="260">
        <v>2021</v>
      </c>
      <c r="R2051" s="223" t="s">
        <v>3412</v>
      </c>
      <c r="S2051" s="223" t="s">
        <v>78</v>
      </c>
      <c r="T2051" s="223" t="s">
        <v>451</v>
      </c>
      <c r="U2051" s="261">
        <v>258</v>
      </c>
      <c r="V2051" s="86" t="s">
        <v>452</v>
      </c>
      <c r="W2051" s="223" t="s">
        <v>1117</v>
      </c>
      <c r="X2051" s="225" t="s">
        <v>15022</v>
      </c>
      <c r="Y2051" s="262">
        <v>80000</v>
      </c>
      <c r="Z2051" s="226"/>
      <c r="AA2051" s="241">
        <f t="shared" si="17"/>
        <v>0</v>
      </c>
      <c r="AB2051" s="237" t="s">
        <v>15023</v>
      </c>
    </row>
    <row r="2052" spans="1:28" ht="15" customHeight="1">
      <c r="A2052" s="109">
        <v>2043</v>
      </c>
      <c r="B2052" s="222" t="str">
        <f t="shared" si="16"/>
        <v>Klik Disini</v>
      </c>
      <c r="C2052" s="223" t="s">
        <v>15024</v>
      </c>
      <c r="D2052" s="223"/>
      <c r="E2052" s="223" t="s">
        <v>15025</v>
      </c>
      <c r="F2052" s="223" t="s">
        <v>15026</v>
      </c>
      <c r="G2052" s="223" t="s">
        <v>15027</v>
      </c>
      <c r="H2052" s="223" t="s">
        <v>583</v>
      </c>
      <c r="I2052" s="258" t="s">
        <v>583</v>
      </c>
      <c r="J2052" s="186" t="s">
        <v>265</v>
      </c>
      <c r="K2052" s="223" t="s">
        <v>1953</v>
      </c>
      <c r="L2052" s="223"/>
      <c r="M2052" s="259" t="s">
        <v>447</v>
      </c>
      <c r="N2052" s="223" t="s">
        <v>449</v>
      </c>
      <c r="O2052" s="223" t="s">
        <v>583</v>
      </c>
      <c r="P2052" s="260">
        <v>2021</v>
      </c>
      <c r="Q2052" s="260">
        <v>2021</v>
      </c>
      <c r="R2052" s="223" t="s">
        <v>3480</v>
      </c>
      <c r="S2052" s="223" t="s">
        <v>78</v>
      </c>
      <c r="T2052" s="223" t="s">
        <v>451</v>
      </c>
      <c r="U2052" s="261">
        <v>274</v>
      </c>
      <c r="V2052" s="86" t="s">
        <v>452</v>
      </c>
      <c r="W2052" s="223" t="s">
        <v>1332</v>
      </c>
      <c r="X2052" s="225" t="s">
        <v>15028</v>
      </c>
      <c r="Y2052" s="262">
        <v>75000</v>
      </c>
      <c r="Z2052" s="226"/>
      <c r="AA2052" s="241">
        <f t="shared" si="17"/>
        <v>0</v>
      </c>
      <c r="AB2052" s="237" t="s">
        <v>15029</v>
      </c>
    </row>
    <row r="2053" spans="1:28" ht="15" customHeight="1">
      <c r="A2053" s="109">
        <v>2044</v>
      </c>
      <c r="B2053" s="222" t="str">
        <f t="shared" si="16"/>
        <v>Klik Disini</v>
      </c>
      <c r="C2053" s="223" t="s">
        <v>15030</v>
      </c>
      <c r="D2053" s="223"/>
      <c r="E2053" s="223" t="s">
        <v>14997</v>
      </c>
      <c r="F2053" s="223" t="s">
        <v>15031</v>
      </c>
      <c r="G2053" s="223" t="s">
        <v>15032</v>
      </c>
      <c r="H2053" s="223" t="s">
        <v>2070</v>
      </c>
      <c r="I2053" s="258" t="s">
        <v>583</v>
      </c>
      <c r="J2053" s="186" t="s">
        <v>263</v>
      </c>
      <c r="K2053" s="223" t="s">
        <v>1953</v>
      </c>
      <c r="L2053" s="223"/>
      <c r="M2053" s="259" t="s">
        <v>447</v>
      </c>
      <c r="N2053" s="223" t="s">
        <v>449</v>
      </c>
      <c r="O2053" s="223" t="s">
        <v>450</v>
      </c>
      <c r="P2053" s="260">
        <v>2020</v>
      </c>
      <c r="Q2053" s="260">
        <v>2021</v>
      </c>
      <c r="R2053" s="223" t="s">
        <v>3740</v>
      </c>
      <c r="S2053" s="223" t="s">
        <v>78</v>
      </c>
      <c r="T2053" s="223" t="s">
        <v>451</v>
      </c>
      <c r="U2053" s="261">
        <v>32</v>
      </c>
      <c r="V2053" s="86" t="s">
        <v>452</v>
      </c>
      <c r="W2053" s="223" t="s">
        <v>3867</v>
      </c>
      <c r="X2053" s="225" t="s">
        <v>15016</v>
      </c>
      <c r="Y2053" s="262">
        <v>59000</v>
      </c>
      <c r="Z2053" s="226"/>
      <c r="AA2053" s="241">
        <f t="shared" si="17"/>
        <v>0</v>
      </c>
      <c r="AB2053" s="237" t="s">
        <v>15033</v>
      </c>
    </row>
    <row r="2054" spans="1:28" ht="15" customHeight="1">
      <c r="A2054" s="109">
        <v>2045</v>
      </c>
      <c r="B2054" s="222" t="str">
        <f t="shared" si="16"/>
        <v>Klik Disini</v>
      </c>
      <c r="C2054" s="223" t="s">
        <v>15034</v>
      </c>
      <c r="D2054" s="223"/>
      <c r="E2054" s="223" t="s">
        <v>14031</v>
      </c>
      <c r="F2054" s="223" t="s">
        <v>15035</v>
      </c>
      <c r="G2054" s="223" t="s">
        <v>15036</v>
      </c>
      <c r="H2054" s="223" t="s">
        <v>583</v>
      </c>
      <c r="I2054" s="258" t="s">
        <v>583</v>
      </c>
      <c r="J2054" s="186" t="s">
        <v>265</v>
      </c>
      <c r="K2054" s="223" t="s">
        <v>812</v>
      </c>
      <c r="L2054" s="264"/>
      <c r="M2054" s="259" t="s">
        <v>447</v>
      </c>
      <c r="N2054" s="223" t="s">
        <v>449</v>
      </c>
      <c r="O2054" s="223" t="s">
        <v>583</v>
      </c>
      <c r="P2054" s="260">
        <v>2021</v>
      </c>
      <c r="Q2054" s="260">
        <v>2021</v>
      </c>
      <c r="R2054" s="223" t="s">
        <v>3480</v>
      </c>
      <c r="S2054" s="223" t="s">
        <v>78</v>
      </c>
      <c r="T2054" s="223" t="s">
        <v>451</v>
      </c>
      <c r="U2054" s="261">
        <v>514</v>
      </c>
      <c r="V2054" s="86" t="s">
        <v>452</v>
      </c>
      <c r="W2054" s="223" t="s">
        <v>830</v>
      </c>
      <c r="X2054" s="225" t="s">
        <v>15037</v>
      </c>
      <c r="Y2054" s="262">
        <v>59500</v>
      </c>
      <c r="Z2054" s="226"/>
      <c r="AA2054" s="241">
        <f t="shared" si="17"/>
        <v>0</v>
      </c>
      <c r="AB2054" s="237" t="s">
        <v>15038</v>
      </c>
    </row>
    <row r="2055" spans="1:28" ht="15" customHeight="1">
      <c r="A2055" s="109">
        <v>2046</v>
      </c>
      <c r="B2055" s="222" t="str">
        <f t="shared" si="16"/>
        <v>Klik Disini</v>
      </c>
      <c r="C2055" s="223" t="s">
        <v>15039</v>
      </c>
      <c r="D2055" s="223"/>
      <c r="E2055" s="223" t="s">
        <v>15040</v>
      </c>
      <c r="F2055" s="223" t="s">
        <v>15041</v>
      </c>
      <c r="G2055" s="223" t="s">
        <v>15042</v>
      </c>
      <c r="H2055" s="223" t="s">
        <v>384</v>
      </c>
      <c r="I2055" s="258" t="s">
        <v>1844</v>
      </c>
      <c r="J2055" s="186" t="s">
        <v>395</v>
      </c>
      <c r="K2055" s="223" t="s">
        <v>1953</v>
      </c>
      <c r="L2055" s="223"/>
      <c r="M2055" s="259" t="s">
        <v>14410</v>
      </c>
      <c r="N2055" s="223" t="s">
        <v>449</v>
      </c>
      <c r="O2055" s="223" t="s">
        <v>450</v>
      </c>
      <c r="P2055" s="260">
        <v>2022</v>
      </c>
      <c r="Q2055" s="260">
        <v>2022</v>
      </c>
      <c r="R2055" s="223" t="s">
        <v>3412</v>
      </c>
      <c r="S2055" s="223" t="s">
        <v>78</v>
      </c>
      <c r="T2055" s="223" t="s">
        <v>451</v>
      </c>
      <c r="U2055" s="261">
        <v>65</v>
      </c>
      <c r="V2055" s="86" t="s">
        <v>452</v>
      </c>
      <c r="W2055" s="223" t="s">
        <v>1937</v>
      </c>
      <c r="X2055" s="225" t="s">
        <v>15043</v>
      </c>
      <c r="Y2055" s="262">
        <v>33000</v>
      </c>
      <c r="Z2055" s="226"/>
      <c r="AA2055" s="241">
        <f t="shared" si="17"/>
        <v>0</v>
      </c>
      <c r="AB2055" s="237" t="s">
        <v>15044</v>
      </c>
    </row>
    <row r="2056" spans="1:28" ht="15" customHeight="1">
      <c r="A2056" s="109">
        <v>2047</v>
      </c>
      <c r="B2056" s="222" t="str">
        <f t="shared" si="16"/>
        <v>Klik Disini</v>
      </c>
      <c r="C2056" s="223" t="s">
        <v>15045</v>
      </c>
      <c r="D2056" s="223"/>
      <c r="E2056" s="223" t="s">
        <v>8411</v>
      </c>
      <c r="F2056" s="223" t="s">
        <v>15046</v>
      </c>
      <c r="G2056" s="223" t="s">
        <v>15047</v>
      </c>
      <c r="H2056" s="223" t="s">
        <v>1843</v>
      </c>
      <c r="I2056" s="258" t="s">
        <v>446</v>
      </c>
      <c r="J2056" s="186" t="s">
        <v>339</v>
      </c>
      <c r="K2056" s="223" t="s">
        <v>1953</v>
      </c>
      <c r="L2056" s="223"/>
      <c r="M2056" s="259" t="s">
        <v>447</v>
      </c>
      <c r="N2056" s="223" t="s">
        <v>449</v>
      </c>
      <c r="O2056" s="223" t="s">
        <v>450</v>
      </c>
      <c r="P2056" s="260">
        <v>2019</v>
      </c>
      <c r="Q2056" s="260">
        <v>2021</v>
      </c>
      <c r="R2056" s="223" t="s">
        <v>3675</v>
      </c>
      <c r="S2056" s="223" t="s">
        <v>78</v>
      </c>
      <c r="T2056" s="223" t="s">
        <v>451</v>
      </c>
      <c r="U2056" s="261">
        <v>514</v>
      </c>
      <c r="V2056" s="86" t="s">
        <v>452</v>
      </c>
      <c r="W2056" s="223" t="s">
        <v>12750</v>
      </c>
      <c r="X2056" s="225" t="s">
        <v>15048</v>
      </c>
      <c r="Y2056" s="262">
        <v>142000</v>
      </c>
      <c r="Z2056" s="226"/>
      <c r="AA2056" s="241">
        <f t="shared" si="17"/>
        <v>0</v>
      </c>
      <c r="AB2056" s="237" t="s">
        <v>15049</v>
      </c>
    </row>
    <row r="2057" spans="1:28" ht="15" customHeight="1">
      <c r="A2057" s="109">
        <v>2048</v>
      </c>
      <c r="B2057" s="222" t="str">
        <f t="shared" si="16"/>
        <v>Klik Disini</v>
      </c>
      <c r="C2057" s="223" t="s">
        <v>15050</v>
      </c>
      <c r="D2057" s="223"/>
      <c r="E2057" s="223" t="s">
        <v>14997</v>
      </c>
      <c r="F2057" s="223" t="s">
        <v>15051</v>
      </c>
      <c r="G2057" s="223" t="s">
        <v>15052</v>
      </c>
      <c r="H2057" s="223" t="s">
        <v>2070</v>
      </c>
      <c r="I2057" s="258" t="s">
        <v>583</v>
      </c>
      <c r="J2057" s="186" t="s">
        <v>263</v>
      </c>
      <c r="K2057" s="223" t="s">
        <v>1953</v>
      </c>
      <c r="L2057" s="223"/>
      <c r="M2057" s="259" t="s">
        <v>447</v>
      </c>
      <c r="N2057" s="223" t="s">
        <v>449</v>
      </c>
      <c r="O2057" s="223" t="s">
        <v>450</v>
      </c>
      <c r="P2057" s="260">
        <v>2020</v>
      </c>
      <c r="Q2057" s="260">
        <v>2021</v>
      </c>
      <c r="R2057" s="223" t="s">
        <v>3740</v>
      </c>
      <c r="S2057" s="223" t="s">
        <v>78</v>
      </c>
      <c r="T2057" s="223" t="s">
        <v>451</v>
      </c>
      <c r="U2057" s="261">
        <v>32</v>
      </c>
      <c r="V2057" s="86" t="s">
        <v>452</v>
      </c>
      <c r="W2057" s="223" t="s">
        <v>3894</v>
      </c>
      <c r="X2057" s="225" t="s">
        <v>15016</v>
      </c>
      <c r="Y2057" s="262">
        <v>38000</v>
      </c>
      <c r="Z2057" s="226"/>
      <c r="AA2057" s="241">
        <f t="shared" si="17"/>
        <v>0</v>
      </c>
      <c r="AB2057" s="237" t="s">
        <v>15053</v>
      </c>
    </row>
    <row r="2058" spans="1:28" ht="15" customHeight="1">
      <c r="A2058" s="109">
        <v>2049</v>
      </c>
      <c r="B2058" s="222" t="str">
        <f t="shared" si="16"/>
        <v>Klik Disini</v>
      </c>
      <c r="C2058" s="223" t="s">
        <v>15054</v>
      </c>
      <c r="D2058" s="223"/>
      <c r="E2058" s="223" t="s">
        <v>7559</v>
      </c>
      <c r="F2058" s="223" t="s">
        <v>15055</v>
      </c>
      <c r="G2058" s="223" t="s">
        <v>15056</v>
      </c>
      <c r="H2058" s="223" t="s">
        <v>7350</v>
      </c>
      <c r="I2058" s="258" t="s">
        <v>592</v>
      </c>
      <c r="J2058" s="186" t="s">
        <v>322</v>
      </c>
      <c r="K2058" s="223" t="s">
        <v>1953</v>
      </c>
      <c r="L2058" s="223"/>
      <c r="M2058" s="259" t="s">
        <v>447</v>
      </c>
      <c r="N2058" s="223" t="s">
        <v>449</v>
      </c>
      <c r="O2058" s="223" t="s">
        <v>450</v>
      </c>
      <c r="P2058" s="260">
        <v>2021</v>
      </c>
      <c r="Q2058" s="260">
        <v>2021</v>
      </c>
      <c r="R2058" s="223" t="s">
        <v>3643</v>
      </c>
      <c r="S2058" s="223" t="s">
        <v>78</v>
      </c>
      <c r="T2058" s="223" t="s">
        <v>451</v>
      </c>
      <c r="U2058" s="261">
        <v>290</v>
      </c>
      <c r="V2058" s="86" t="s">
        <v>452</v>
      </c>
      <c r="W2058" s="223" t="s">
        <v>6636</v>
      </c>
      <c r="X2058" s="225" t="s">
        <v>15057</v>
      </c>
      <c r="Y2058" s="262">
        <v>136000</v>
      </c>
      <c r="Z2058" s="226"/>
      <c r="AA2058" s="241">
        <f t="shared" si="17"/>
        <v>0</v>
      </c>
      <c r="AB2058" s="237" t="s">
        <v>15058</v>
      </c>
    </row>
    <row r="2059" spans="1:28" ht="15" customHeight="1">
      <c r="A2059" s="109">
        <v>2050</v>
      </c>
      <c r="B2059" s="222" t="str">
        <f t="shared" si="16"/>
        <v>Klik Disini</v>
      </c>
      <c r="C2059" s="223" t="s">
        <v>15059</v>
      </c>
      <c r="D2059" s="223"/>
      <c r="E2059" s="223" t="s">
        <v>15060</v>
      </c>
      <c r="F2059" s="223" t="s">
        <v>15061</v>
      </c>
      <c r="G2059" s="223" t="s">
        <v>15062</v>
      </c>
      <c r="H2059" s="223" t="s">
        <v>2070</v>
      </c>
      <c r="I2059" s="258" t="s">
        <v>583</v>
      </c>
      <c r="J2059" s="186" t="s">
        <v>263</v>
      </c>
      <c r="K2059" s="223" t="s">
        <v>1953</v>
      </c>
      <c r="L2059" s="223"/>
      <c r="M2059" s="259" t="s">
        <v>447</v>
      </c>
      <c r="N2059" s="223" t="s">
        <v>449</v>
      </c>
      <c r="O2059" s="223" t="s">
        <v>583</v>
      </c>
      <c r="P2059" s="260">
        <v>2021</v>
      </c>
      <c r="Q2059" s="260">
        <v>2021</v>
      </c>
      <c r="R2059" s="223" t="s">
        <v>3740</v>
      </c>
      <c r="S2059" s="223" t="s">
        <v>78</v>
      </c>
      <c r="T2059" s="223" t="s">
        <v>451</v>
      </c>
      <c r="U2059" s="261">
        <v>68</v>
      </c>
      <c r="V2059" s="86" t="s">
        <v>452</v>
      </c>
      <c r="W2059" s="223" t="s">
        <v>2657</v>
      </c>
      <c r="X2059" s="225" t="s">
        <v>15063</v>
      </c>
      <c r="Y2059" s="262">
        <v>74000</v>
      </c>
      <c r="Z2059" s="226"/>
      <c r="AA2059" s="241">
        <f t="shared" si="17"/>
        <v>0</v>
      </c>
      <c r="AB2059" s="237" t="s">
        <v>15064</v>
      </c>
    </row>
    <row r="2060" spans="1:28" ht="15" customHeight="1">
      <c r="A2060" s="109">
        <v>2051</v>
      </c>
      <c r="B2060" s="222" t="str">
        <f t="shared" si="16"/>
        <v>Klik Disini</v>
      </c>
      <c r="C2060" s="223" t="s">
        <v>15065</v>
      </c>
      <c r="D2060" s="223"/>
      <c r="E2060" s="223" t="s">
        <v>15066</v>
      </c>
      <c r="F2060" s="223" t="s">
        <v>15067</v>
      </c>
      <c r="G2060" s="223" t="s">
        <v>15068</v>
      </c>
      <c r="H2060" s="223" t="s">
        <v>583</v>
      </c>
      <c r="I2060" s="258" t="s">
        <v>583</v>
      </c>
      <c r="J2060" s="186" t="s">
        <v>265</v>
      </c>
      <c r="K2060" s="223" t="s">
        <v>1953</v>
      </c>
      <c r="L2060" s="223"/>
      <c r="M2060" s="259" t="s">
        <v>447</v>
      </c>
      <c r="N2060" s="223" t="s">
        <v>449</v>
      </c>
      <c r="O2060" s="223" t="s">
        <v>583</v>
      </c>
      <c r="P2060" s="260">
        <v>2019</v>
      </c>
      <c r="Q2060" s="260">
        <v>2021</v>
      </c>
      <c r="R2060" s="223" t="s">
        <v>3480</v>
      </c>
      <c r="S2060" s="223" t="s">
        <v>78</v>
      </c>
      <c r="T2060" s="223" t="s">
        <v>451</v>
      </c>
      <c r="U2060" s="261">
        <v>289</v>
      </c>
      <c r="V2060" s="86" t="s">
        <v>452</v>
      </c>
      <c r="W2060" s="223" t="s">
        <v>1568</v>
      </c>
      <c r="X2060" s="225" t="s">
        <v>15069</v>
      </c>
      <c r="Y2060" s="262">
        <v>79000</v>
      </c>
      <c r="Z2060" s="226"/>
      <c r="AA2060" s="241">
        <f t="shared" si="17"/>
        <v>0</v>
      </c>
      <c r="AB2060" s="237" t="s">
        <v>15070</v>
      </c>
    </row>
    <row r="2061" spans="1:28" ht="15" customHeight="1">
      <c r="A2061" s="109">
        <v>2052</v>
      </c>
      <c r="B2061" s="222" t="str">
        <f t="shared" si="16"/>
        <v>Klik Disini</v>
      </c>
      <c r="C2061" s="223" t="s">
        <v>15071</v>
      </c>
      <c r="D2061" s="223"/>
      <c r="E2061" s="223" t="s">
        <v>3864</v>
      </c>
      <c r="F2061" s="223" t="s">
        <v>15072</v>
      </c>
      <c r="G2061" s="223" t="s">
        <v>15073</v>
      </c>
      <c r="H2061" s="223" t="s">
        <v>2070</v>
      </c>
      <c r="I2061" s="258" t="s">
        <v>583</v>
      </c>
      <c r="J2061" s="186" t="s">
        <v>263</v>
      </c>
      <c r="K2061" s="223" t="s">
        <v>1953</v>
      </c>
      <c r="L2061" s="223"/>
      <c r="M2061" s="259" t="s">
        <v>447</v>
      </c>
      <c r="N2061" s="223" t="s">
        <v>449</v>
      </c>
      <c r="O2061" s="223" t="s">
        <v>450</v>
      </c>
      <c r="P2061" s="260">
        <v>2019</v>
      </c>
      <c r="Q2061" s="260">
        <v>2021</v>
      </c>
      <c r="R2061" s="223" t="s">
        <v>3740</v>
      </c>
      <c r="S2061" s="223" t="s">
        <v>78</v>
      </c>
      <c r="T2061" s="223" t="s">
        <v>451</v>
      </c>
      <c r="U2061" s="261">
        <v>130</v>
      </c>
      <c r="V2061" s="86" t="s">
        <v>452</v>
      </c>
      <c r="W2061" s="223" t="s">
        <v>1626</v>
      </c>
      <c r="X2061" s="225" t="s">
        <v>15074</v>
      </c>
      <c r="Y2061" s="262">
        <v>80000</v>
      </c>
      <c r="Z2061" s="226"/>
      <c r="AA2061" s="241">
        <f t="shared" si="17"/>
        <v>0</v>
      </c>
      <c r="AB2061" s="237" t="s">
        <v>15075</v>
      </c>
    </row>
    <row r="2062" spans="1:28" ht="15" customHeight="1">
      <c r="A2062" s="109">
        <v>2053</v>
      </c>
      <c r="B2062" s="222" t="str">
        <f t="shared" si="16"/>
        <v>Klik Disini</v>
      </c>
      <c r="C2062" s="223" t="s">
        <v>15076</v>
      </c>
      <c r="D2062" s="223"/>
      <c r="E2062" s="223" t="s">
        <v>15077</v>
      </c>
      <c r="F2062" s="223" t="s">
        <v>15078</v>
      </c>
      <c r="G2062" s="223" t="s">
        <v>15079</v>
      </c>
      <c r="H2062" s="223" t="s">
        <v>2070</v>
      </c>
      <c r="I2062" s="258" t="s">
        <v>583</v>
      </c>
      <c r="J2062" s="186" t="s">
        <v>263</v>
      </c>
      <c r="K2062" s="223" t="s">
        <v>1953</v>
      </c>
      <c r="L2062" s="223"/>
      <c r="M2062" s="259" t="s">
        <v>1413</v>
      </c>
      <c r="N2062" s="223" t="s">
        <v>449</v>
      </c>
      <c r="O2062" s="223" t="s">
        <v>583</v>
      </c>
      <c r="P2062" s="260">
        <v>2022</v>
      </c>
      <c r="Q2062" s="260">
        <v>2022</v>
      </c>
      <c r="R2062" s="223" t="s">
        <v>3740</v>
      </c>
      <c r="S2062" s="223" t="s">
        <v>78</v>
      </c>
      <c r="T2062" s="223" t="s">
        <v>451</v>
      </c>
      <c r="U2062" s="261">
        <v>50</v>
      </c>
      <c r="V2062" s="86" t="s">
        <v>452</v>
      </c>
      <c r="W2062" s="223" t="s">
        <v>1161</v>
      </c>
      <c r="X2062" s="225" t="s">
        <v>15080</v>
      </c>
      <c r="Y2062" s="262">
        <v>59000</v>
      </c>
      <c r="Z2062" s="226"/>
      <c r="AA2062" s="241">
        <f t="shared" si="17"/>
        <v>0</v>
      </c>
      <c r="AB2062" s="237" t="s">
        <v>15081</v>
      </c>
    </row>
    <row r="2063" spans="1:28" ht="15" customHeight="1">
      <c r="A2063" s="109">
        <v>2054</v>
      </c>
      <c r="B2063" s="222" t="str">
        <f t="shared" si="16"/>
        <v>Klik Disini</v>
      </c>
      <c r="C2063" s="223" t="s">
        <v>15082</v>
      </c>
      <c r="D2063" s="223"/>
      <c r="E2063" s="223" t="s">
        <v>15077</v>
      </c>
      <c r="F2063" s="223" t="s">
        <v>15083</v>
      </c>
      <c r="G2063" s="223" t="s">
        <v>15084</v>
      </c>
      <c r="H2063" s="223" t="s">
        <v>2070</v>
      </c>
      <c r="I2063" s="258" t="s">
        <v>583</v>
      </c>
      <c r="J2063" s="186" t="s">
        <v>263</v>
      </c>
      <c r="K2063" s="223" t="s">
        <v>1953</v>
      </c>
      <c r="L2063" s="223"/>
      <c r="M2063" s="259" t="s">
        <v>1419</v>
      </c>
      <c r="N2063" s="223" t="s">
        <v>449</v>
      </c>
      <c r="O2063" s="223" t="s">
        <v>583</v>
      </c>
      <c r="P2063" s="260">
        <v>2020</v>
      </c>
      <c r="Q2063" s="260">
        <v>2021</v>
      </c>
      <c r="R2063" s="223" t="s">
        <v>3740</v>
      </c>
      <c r="S2063" s="223" t="s">
        <v>78</v>
      </c>
      <c r="T2063" s="223" t="s">
        <v>451</v>
      </c>
      <c r="U2063" s="261">
        <v>50</v>
      </c>
      <c r="V2063" s="86" t="s">
        <v>452</v>
      </c>
      <c r="W2063" s="223" t="s">
        <v>897</v>
      </c>
      <c r="X2063" s="225" t="s">
        <v>15085</v>
      </c>
      <c r="Y2063" s="262">
        <v>59000</v>
      </c>
      <c r="Z2063" s="226"/>
      <c r="AA2063" s="241">
        <f t="shared" si="17"/>
        <v>0</v>
      </c>
      <c r="AB2063" s="237" t="s">
        <v>15086</v>
      </c>
    </row>
    <row r="2064" spans="1:28" ht="15" customHeight="1">
      <c r="A2064" s="109">
        <v>2055</v>
      </c>
      <c r="B2064" s="222" t="str">
        <f t="shared" si="16"/>
        <v>Klik Disini</v>
      </c>
      <c r="C2064" s="223" t="s">
        <v>15087</v>
      </c>
      <c r="D2064" s="223"/>
      <c r="E2064" s="223" t="s">
        <v>13797</v>
      </c>
      <c r="F2064" s="223" t="s">
        <v>15088</v>
      </c>
      <c r="G2064" s="223" t="s">
        <v>15089</v>
      </c>
      <c r="H2064" s="223" t="s">
        <v>460</v>
      </c>
      <c r="I2064" s="258" t="s">
        <v>446</v>
      </c>
      <c r="J2064" s="186" t="s">
        <v>373</v>
      </c>
      <c r="K2064" s="223" t="s">
        <v>1953</v>
      </c>
      <c r="L2064" s="223"/>
      <c r="M2064" s="259" t="s">
        <v>447</v>
      </c>
      <c r="N2064" s="223" t="s">
        <v>449</v>
      </c>
      <c r="O2064" s="223" t="s">
        <v>450</v>
      </c>
      <c r="P2064" s="260">
        <v>2019</v>
      </c>
      <c r="Q2064" s="260">
        <v>2021</v>
      </c>
      <c r="R2064" s="223" t="s">
        <v>3412</v>
      </c>
      <c r="S2064" s="223" t="s">
        <v>78</v>
      </c>
      <c r="T2064" s="223" t="s">
        <v>451</v>
      </c>
      <c r="U2064" s="261">
        <v>354</v>
      </c>
      <c r="V2064" s="86" t="s">
        <v>452</v>
      </c>
      <c r="W2064" s="223" t="s">
        <v>796</v>
      </c>
      <c r="X2064" s="225" t="s">
        <v>15090</v>
      </c>
      <c r="Y2064" s="262">
        <v>89000</v>
      </c>
      <c r="Z2064" s="226"/>
      <c r="AA2064" s="241">
        <f t="shared" si="17"/>
        <v>0</v>
      </c>
      <c r="AB2064" s="237" t="s">
        <v>15091</v>
      </c>
    </row>
    <row r="2065" spans="1:28" ht="15" customHeight="1">
      <c r="A2065" s="109">
        <v>2056</v>
      </c>
      <c r="B2065" s="222" t="str">
        <f t="shared" si="16"/>
        <v>Klik Disini</v>
      </c>
      <c r="C2065" s="223" t="s">
        <v>15092</v>
      </c>
      <c r="D2065" s="223"/>
      <c r="E2065" s="223" t="s">
        <v>15093</v>
      </c>
      <c r="F2065" s="223" t="s">
        <v>15094</v>
      </c>
      <c r="G2065" s="223" t="s">
        <v>15095</v>
      </c>
      <c r="H2065" s="223" t="s">
        <v>580</v>
      </c>
      <c r="I2065" s="258" t="s">
        <v>581</v>
      </c>
      <c r="J2065" s="186" t="s">
        <v>281</v>
      </c>
      <c r="K2065" s="223" t="s">
        <v>1953</v>
      </c>
      <c r="L2065" s="223"/>
      <c r="M2065" s="259" t="s">
        <v>447</v>
      </c>
      <c r="N2065" s="223" t="s">
        <v>449</v>
      </c>
      <c r="O2065" s="223" t="s">
        <v>450</v>
      </c>
      <c r="P2065" s="260">
        <v>2019</v>
      </c>
      <c r="Q2065" s="260">
        <v>2021</v>
      </c>
      <c r="R2065" s="223" t="s">
        <v>3412</v>
      </c>
      <c r="S2065" s="223" t="s">
        <v>78</v>
      </c>
      <c r="T2065" s="223" t="s">
        <v>451</v>
      </c>
      <c r="U2065" s="261">
        <v>176</v>
      </c>
      <c r="V2065" s="86" t="s">
        <v>452</v>
      </c>
      <c r="W2065" s="223" t="s">
        <v>8383</v>
      </c>
      <c r="X2065" s="225" t="s">
        <v>15096</v>
      </c>
      <c r="Y2065" s="262">
        <v>80000</v>
      </c>
      <c r="Z2065" s="226"/>
      <c r="AA2065" s="241">
        <f t="shared" si="17"/>
        <v>0</v>
      </c>
      <c r="AB2065" s="237" t="s">
        <v>15097</v>
      </c>
    </row>
    <row r="2066" spans="1:28" ht="15" customHeight="1">
      <c r="A2066" s="109">
        <v>2057</v>
      </c>
      <c r="B2066" s="222" t="str">
        <f t="shared" si="16"/>
        <v>Klik Disini</v>
      </c>
      <c r="C2066" s="223" t="s">
        <v>15098</v>
      </c>
      <c r="D2066" s="223"/>
      <c r="E2066" s="223" t="s">
        <v>15093</v>
      </c>
      <c r="F2066" s="223" t="s">
        <v>15099</v>
      </c>
      <c r="G2066" s="223" t="s">
        <v>15100</v>
      </c>
      <c r="H2066" s="223" t="s">
        <v>580</v>
      </c>
      <c r="I2066" s="258" t="s">
        <v>581</v>
      </c>
      <c r="J2066" s="186" t="s">
        <v>271</v>
      </c>
      <c r="K2066" s="223" t="s">
        <v>1953</v>
      </c>
      <c r="L2066" s="223"/>
      <c r="M2066" s="259" t="s">
        <v>447</v>
      </c>
      <c r="N2066" s="223" t="s">
        <v>449</v>
      </c>
      <c r="O2066" s="223" t="s">
        <v>450</v>
      </c>
      <c r="P2066" s="260">
        <v>2019</v>
      </c>
      <c r="Q2066" s="260">
        <v>2021</v>
      </c>
      <c r="R2066" s="223" t="s">
        <v>3412</v>
      </c>
      <c r="S2066" s="223" t="s">
        <v>78</v>
      </c>
      <c r="T2066" s="223" t="s">
        <v>451</v>
      </c>
      <c r="U2066" s="261">
        <v>160</v>
      </c>
      <c r="V2066" s="86" t="s">
        <v>452</v>
      </c>
      <c r="W2066" s="223" t="s">
        <v>7646</v>
      </c>
      <c r="X2066" s="225" t="s">
        <v>15101</v>
      </c>
      <c r="Y2066" s="262">
        <v>80000</v>
      </c>
      <c r="Z2066" s="226"/>
      <c r="AA2066" s="241">
        <f t="shared" si="17"/>
        <v>0</v>
      </c>
      <c r="AB2066" s="237" t="s">
        <v>15102</v>
      </c>
    </row>
    <row r="2067" spans="1:28" ht="15" customHeight="1">
      <c r="A2067" s="109">
        <v>2058</v>
      </c>
      <c r="B2067" s="222" t="str">
        <f t="shared" si="16"/>
        <v>Klik Disini</v>
      </c>
      <c r="C2067" s="223" t="s">
        <v>15103</v>
      </c>
      <c r="D2067" s="223"/>
      <c r="E2067" s="223" t="s">
        <v>15093</v>
      </c>
      <c r="F2067" s="223" t="s">
        <v>15104</v>
      </c>
      <c r="G2067" s="223" t="s">
        <v>15105</v>
      </c>
      <c r="H2067" s="223" t="s">
        <v>580</v>
      </c>
      <c r="I2067" s="258" t="s">
        <v>581</v>
      </c>
      <c r="J2067" s="186" t="s">
        <v>281</v>
      </c>
      <c r="K2067" s="223" t="s">
        <v>1953</v>
      </c>
      <c r="L2067" s="223"/>
      <c r="M2067" s="259" t="s">
        <v>447</v>
      </c>
      <c r="N2067" s="223" t="s">
        <v>449</v>
      </c>
      <c r="O2067" s="223" t="s">
        <v>450</v>
      </c>
      <c r="P2067" s="260">
        <v>2019</v>
      </c>
      <c r="Q2067" s="260">
        <v>2021</v>
      </c>
      <c r="R2067" s="223" t="s">
        <v>3412</v>
      </c>
      <c r="S2067" s="223" t="s">
        <v>78</v>
      </c>
      <c r="T2067" s="223" t="s">
        <v>451</v>
      </c>
      <c r="U2067" s="261">
        <v>160</v>
      </c>
      <c r="V2067" s="86" t="s">
        <v>452</v>
      </c>
      <c r="W2067" s="223" t="s">
        <v>4156</v>
      </c>
      <c r="X2067" s="225" t="s">
        <v>15106</v>
      </c>
      <c r="Y2067" s="262">
        <v>80000</v>
      </c>
      <c r="Z2067" s="226"/>
      <c r="AA2067" s="241">
        <f t="shared" si="17"/>
        <v>0</v>
      </c>
      <c r="AB2067" s="237" t="s">
        <v>15107</v>
      </c>
    </row>
    <row r="2068" spans="1:28" ht="15" customHeight="1">
      <c r="A2068" s="109">
        <v>2059</v>
      </c>
      <c r="B2068" s="222" t="str">
        <f t="shared" si="16"/>
        <v>Klik Disini</v>
      </c>
      <c r="C2068" s="223" t="s">
        <v>15108</v>
      </c>
      <c r="D2068" s="223"/>
      <c r="E2068" s="223" t="s">
        <v>15109</v>
      </c>
      <c r="F2068" s="223" t="s">
        <v>15110</v>
      </c>
      <c r="G2068" s="223" t="s">
        <v>15111</v>
      </c>
      <c r="H2068" s="223" t="s">
        <v>4580</v>
      </c>
      <c r="I2068" s="258" t="s">
        <v>592</v>
      </c>
      <c r="J2068" s="186" t="s">
        <v>322</v>
      </c>
      <c r="K2068" s="223" t="s">
        <v>1953</v>
      </c>
      <c r="L2068" s="223"/>
      <c r="M2068" s="259" t="s">
        <v>14410</v>
      </c>
      <c r="N2068" s="223" t="s">
        <v>449</v>
      </c>
      <c r="O2068" s="223" t="s">
        <v>450</v>
      </c>
      <c r="P2068" s="260">
        <v>2019</v>
      </c>
      <c r="Q2068" s="260">
        <v>2021</v>
      </c>
      <c r="R2068" s="223" t="s">
        <v>3412</v>
      </c>
      <c r="S2068" s="223" t="s">
        <v>78</v>
      </c>
      <c r="T2068" s="223" t="s">
        <v>451</v>
      </c>
      <c r="U2068" s="261">
        <v>178</v>
      </c>
      <c r="V2068" s="86" t="s">
        <v>452</v>
      </c>
      <c r="W2068" s="223" t="s">
        <v>677</v>
      </c>
      <c r="X2068" s="225" t="s">
        <v>15112</v>
      </c>
      <c r="Y2068" s="262">
        <v>58000</v>
      </c>
      <c r="Z2068" s="226"/>
      <c r="AA2068" s="241">
        <f t="shared" si="17"/>
        <v>0</v>
      </c>
      <c r="AB2068" s="237" t="s">
        <v>15113</v>
      </c>
    </row>
    <row r="2069" spans="1:28" ht="15" customHeight="1">
      <c r="A2069" s="109">
        <v>2060</v>
      </c>
      <c r="B2069" s="222" t="str">
        <f t="shared" si="16"/>
        <v>Klik Disini</v>
      </c>
      <c r="C2069" s="223" t="s">
        <v>15114</v>
      </c>
      <c r="D2069" s="223"/>
      <c r="E2069" s="223" t="s">
        <v>15115</v>
      </c>
      <c r="F2069" s="223" t="s">
        <v>15116</v>
      </c>
      <c r="G2069" s="223" t="s">
        <v>15117</v>
      </c>
      <c r="H2069" s="223" t="s">
        <v>3473</v>
      </c>
      <c r="I2069" s="258" t="s">
        <v>446</v>
      </c>
      <c r="J2069" s="186" t="s">
        <v>345</v>
      </c>
      <c r="K2069" s="223" t="s">
        <v>1953</v>
      </c>
      <c r="L2069" s="223"/>
      <c r="M2069" s="259" t="s">
        <v>14410</v>
      </c>
      <c r="N2069" s="223" t="s">
        <v>449</v>
      </c>
      <c r="O2069" s="223" t="s">
        <v>450</v>
      </c>
      <c r="P2069" s="260">
        <v>2019</v>
      </c>
      <c r="Q2069" s="260">
        <v>2021</v>
      </c>
      <c r="R2069" s="223" t="s">
        <v>3412</v>
      </c>
      <c r="S2069" s="223" t="s">
        <v>78</v>
      </c>
      <c r="T2069" s="223" t="s">
        <v>451</v>
      </c>
      <c r="U2069" s="261">
        <v>242</v>
      </c>
      <c r="V2069" s="86" t="s">
        <v>452</v>
      </c>
      <c r="W2069" s="223" t="s">
        <v>864</v>
      </c>
      <c r="X2069" s="225" t="s">
        <v>15118</v>
      </c>
      <c r="Y2069" s="262">
        <v>65000</v>
      </c>
      <c r="Z2069" s="226"/>
      <c r="AA2069" s="241">
        <f t="shared" si="17"/>
        <v>0</v>
      </c>
      <c r="AB2069" s="237" t="s">
        <v>15119</v>
      </c>
    </row>
    <row r="2070" spans="1:28" ht="15" customHeight="1">
      <c r="A2070" s="109">
        <v>2061</v>
      </c>
      <c r="B2070" s="222" t="str">
        <f t="shared" si="16"/>
        <v>Klik Disini</v>
      </c>
      <c r="C2070" s="223" t="s">
        <v>15120</v>
      </c>
      <c r="D2070" s="223"/>
      <c r="E2070" s="223" t="s">
        <v>15121</v>
      </c>
      <c r="F2070" s="223"/>
      <c r="G2070" s="223" t="s">
        <v>15122</v>
      </c>
      <c r="H2070" s="223" t="s">
        <v>3912</v>
      </c>
      <c r="I2070" s="258" t="s">
        <v>446</v>
      </c>
      <c r="J2070" s="186" t="s">
        <v>367</v>
      </c>
      <c r="K2070" s="223" t="s">
        <v>1953</v>
      </c>
      <c r="L2070" s="223"/>
      <c r="M2070" s="259" t="s">
        <v>447</v>
      </c>
      <c r="N2070" s="223" t="s">
        <v>449</v>
      </c>
      <c r="O2070" s="223" t="s">
        <v>450</v>
      </c>
      <c r="P2070" s="260">
        <v>2021</v>
      </c>
      <c r="Q2070" s="260">
        <v>2021</v>
      </c>
      <c r="R2070" s="223" t="s">
        <v>14116</v>
      </c>
      <c r="S2070" s="223" t="s">
        <v>78</v>
      </c>
      <c r="T2070" s="223" t="s">
        <v>451</v>
      </c>
      <c r="U2070" s="261">
        <v>74</v>
      </c>
      <c r="V2070" s="86" t="s">
        <v>452</v>
      </c>
      <c r="W2070" s="223" t="s">
        <v>1049</v>
      </c>
      <c r="X2070" s="225" t="s">
        <v>15123</v>
      </c>
      <c r="Y2070" s="262">
        <v>60000</v>
      </c>
      <c r="Z2070" s="226"/>
      <c r="AA2070" s="241">
        <f t="shared" si="17"/>
        <v>0</v>
      </c>
      <c r="AB2070" s="237" t="s">
        <v>15124</v>
      </c>
    </row>
    <row r="2071" spans="1:28" ht="15" customHeight="1">
      <c r="A2071" s="109">
        <v>2062</v>
      </c>
      <c r="B2071" s="222" t="str">
        <f t="shared" si="16"/>
        <v>Klik Disini</v>
      </c>
      <c r="C2071" s="223" t="s">
        <v>15125</v>
      </c>
      <c r="D2071" s="223"/>
      <c r="E2071" s="223" t="s">
        <v>15126</v>
      </c>
      <c r="F2071" s="223" t="s">
        <v>15127</v>
      </c>
      <c r="G2071" s="223" t="s">
        <v>15128</v>
      </c>
      <c r="H2071" s="223" t="s">
        <v>3811</v>
      </c>
      <c r="I2071" s="258" t="s">
        <v>1844</v>
      </c>
      <c r="J2071" s="186" t="s">
        <v>403</v>
      </c>
      <c r="K2071" s="223" t="s">
        <v>1953</v>
      </c>
      <c r="L2071" s="223"/>
      <c r="M2071" s="259" t="s">
        <v>14410</v>
      </c>
      <c r="N2071" s="223" t="s">
        <v>449</v>
      </c>
      <c r="O2071" s="223" t="s">
        <v>450</v>
      </c>
      <c r="P2071" s="260">
        <v>2019</v>
      </c>
      <c r="Q2071" s="260">
        <v>2021</v>
      </c>
      <c r="R2071" s="223" t="s">
        <v>3412</v>
      </c>
      <c r="S2071" s="223" t="s">
        <v>78</v>
      </c>
      <c r="T2071" s="223" t="s">
        <v>451</v>
      </c>
      <c r="U2071" s="261">
        <v>162</v>
      </c>
      <c r="V2071" s="86" t="s">
        <v>452</v>
      </c>
      <c r="W2071" s="223" t="s">
        <v>1873</v>
      </c>
      <c r="X2071" s="225" t="s">
        <v>15129</v>
      </c>
      <c r="Y2071" s="262">
        <v>52000</v>
      </c>
      <c r="Z2071" s="226"/>
      <c r="AA2071" s="241">
        <f t="shared" si="17"/>
        <v>0</v>
      </c>
      <c r="AB2071" s="237" t="s">
        <v>15130</v>
      </c>
    </row>
    <row r="2072" spans="1:28" ht="15" customHeight="1">
      <c r="A2072" s="109">
        <v>2063</v>
      </c>
      <c r="B2072" s="222" t="str">
        <f t="shared" si="16"/>
        <v>Klik Disini</v>
      </c>
      <c r="C2072" s="223" t="s">
        <v>15131</v>
      </c>
      <c r="D2072" s="223" t="s">
        <v>15132</v>
      </c>
      <c r="E2072" s="223" t="s">
        <v>13950</v>
      </c>
      <c r="F2072" s="223" t="s">
        <v>15133</v>
      </c>
      <c r="G2072" s="223" t="s">
        <v>15134</v>
      </c>
      <c r="H2072" s="223" t="s">
        <v>583</v>
      </c>
      <c r="I2072" s="258" t="s">
        <v>583</v>
      </c>
      <c r="J2072" s="186" t="s">
        <v>265</v>
      </c>
      <c r="K2072" s="223" t="s">
        <v>1953</v>
      </c>
      <c r="L2072" s="223"/>
      <c r="M2072" s="259" t="s">
        <v>447</v>
      </c>
      <c r="N2072" s="223" t="s">
        <v>449</v>
      </c>
      <c r="O2072" s="223" t="s">
        <v>583</v>
      </c>
      <c r="P2072" s="260">
        <v>2021</v>
      </c>
      <c r="Q2072" s="260">
        <v>2021</v>
      </c>
      <c r="R2072" s="223" t="s">
        <v>3480</v>
      </c>
      <c r="S2072" s="223" t="s">
        <v>78</v>
      </c>
      <c r="T2072" s="223" t="s">
        <v>451</v>
      </c>
      <c r="U2072" s="261">
        <v>416</v>
      </c>
      <c r="V2072" s="86" t="s">
        <v>452</v>
      </c>
      <c r="W2072" s="223" t="s">
        <v>1788</v>
      </c>
      <c r="X2072" s="225" t="s">
        <v>15135</v>
      </c>
      <c r="Y2072" s="262">
        <v>89000</v>
      </c>
      <c r="Z2072" s="226"/>
      <c r="AA2072" s="241">
        <f t="shared" si="17"/>
        <v>0</v>
      </c>
      <c r="AB2072" s="237" t="s">
        <v>15136</v>
      </c>
    </row>
    <row r="2073" spans="1:28" ht="15" customHeight="1">
      <c r="A2073" s="109">
        <v>2064</v>
      </c>
      <c r="B2073" s="222" t="str">
        <f t="shared" si="16"/>
        <v>Klik Disini</v>
      </c>
      <c r="C2073" s="223" t="s">
        <v>15137</v>
      </c>
      <c r="D2073" s="223"/>
      <c r="E2073" s="223" t="s">
        <v>15121</v>
      </c>
      <c r="F2073" s="223"/>
      <c r="G2073" s="223" t="s">
        <v>15138</v>
      </c>
      <c r="H2073" s="223" t="s">
        <v>3912</v>
      </c>
      <c r="I2073" s="258" t="s">
        <v>446</v>
      </c>
      <c r="J2073" s="186" t="s">
        <v>367</v>
      </c>
      <c r="K2073" s="223" t="s">
        <v>1953</v>
      </c>
      <c r="L2073" s="223"/>
      <c r="M2073" s="259" t="s">
        <v>14410</v>
      </c>
      <c r="N2073" s="223" t="s">
        <v>449</v>
      </c>
      <c r="O2073" s="223" t="s">
        <v>450</v>
      </c>
      <c r="P2073" s="260">
        <v>2021</v>
      </c>
      <c r="Q2073" s="260">
        <v>2021</v>
      </c>
      <c r="R2073" s="223" t="s">
        <v>14186</v>
      </c>
      <c r="S2073" s="223" t="s">
        <v>78</v>
      </c>
      <c r="T2073" s="223" t="s">
        <v>451</v>
      </c>
      <c r="U2073" s="261">
        <v>111</v>
      </c>
      <c r="V2073" s="86" t="s">
        <v>452</v>
      </c>
      <c r="W2073" s="223" t="s">
        <v>2904</v>
      </c>
      <c r="X2073" s="225" t="s">
        <v>15139</v>
      </c>
      <c r="Y2073" s="262">
        <v>60000</v>
      </c>
      <c r="Z2073" s="226"/>
      <c r="AA2073" s="241">
        <f t="shared" si="17"/>
        <v>0</v>
      </c>
      <c r="AB2073" s="237" t="s">
        <v>15140</v>
      </c>
    </row>
    <row r="2074" spans="1:28" ht="15" customHeight="1">
      <c r="A2074" s="109">
        <v>2065</v>
      </c>
      <c r="B2074" s="222" t="str">
        <f t="shared" si="16"/>
        <v>Klik Disini</v>
      </c>
      <c r="C2074" s="223" t="s">
        <v>15141</v>
      </c>
      <c r="D2074" s="223"/>
      <c r="E2074" s="223" t="s">
        <v>3548</v>
      </c>
      <c r="F2074" s="223" t="s">
        <v>15142</v>
      </c>
      <c r="G2074" s="223" t="s">
        <v>15143</v>
      </c>
      <c r="H2074" s="223" t="s">
        <v>3532</v>
      </c>
      <c r="I2074" s="258" t="s">
        <v>446</v>
      </c>
      <c r="J2074" s="186" t="s">
        <v>345</v>
      </c>
      <c r="K2074" s="223" t="s">
        <v>1953</v>
      </c>
      <c r="L2074" s="223"/>
      <c r="M2074" s="259" t="s">
        <v>1413</v>
      </c>
      <c r="N2074" s="223" t="s">
        <v>449</v>
      </c>
      <c r="O2074" s="223" t="s">
        <v>450</v>
      </c>
      <c r="P2074" s="260">
        <v>2018</v>
      </c>
      <c r="Q2074" s="260">
        <v>2021</v>
      </c>
      <c r="R2074" s="223" t="s">
        <v>3412</v>
      </c>
      <c r="S2074" s="223" t="s">
        <v>78</v>
      </c>
      <c r="T2074" s="223" t="s">
        <v>451</v>
      </c>
      <c r="U2074" s="261">
        <v>256</v>
      </c>
      <c r="V2074" s="86" t="s">
        <v>452</v>
      </c>
      <c r="W2074" s="223" t="s">
        <v>5162</v>
      </c>
      <c r="X2074" s="225" t="s">
        <v>15144</v>
      </c>
      <c r="Y2074" s="262">
        <v>80000</v>
      </c>
      <c r="Z2074" s="226"/>
      <c r="AA2074" s="241">
        <f t="shared" si="17"/>
        <v>0</v>
      </c>
      <c r="AB2074" s="237" t="s">
        <v>15145</v>
      </c>
    </row>
    <row r="2075" spans="1:28" ht="15" customHeight="1">
      <c r="A2075" s="109">
        <v>2066</v>
      </c>
      <c r="B2075" s="222" t="str">
        <f t="shared" si="16"/>
        <v>Klik Disini</v>
      </c>
      <c r="C2075" s="223" t="s">
        <v>15146</v>
      </c>
      <c r="D2075" s="223"/>
      <c r="E2075" s="223" t="s">
        <v>15121</v>
      </c>
      <c r="F2075" s="223"/>
      <c r="G2075" s="223" t="s">
        <v>15147</v>
      </c>
      <c r="H2075" s="223" t="s">
        <v>3912</v>
      </c>
      <c r="I2075" s="258" t="s">
        <v>446</v>
      </c>
      <c r="J2075" s="186" t="s">
        <v>367</v>
      </c>
      <c r="K2075" s="223" t="s">
        <v>1953</v>
      </c>
      <c r="L2075" s="223"/>
      <c r="M2075" s="259" t="s">
        <v>447</v>
      </c>
      <c r="N2075" s="223" t="s">
        <v>449</v>
      </c>
      <c r="O2075" s="223" t="s">
        <v>450</v>
      </c>
      <c r="P2075" s="260">
        <v>2021</v>
      </c>
      <c r="Q2075" s="260">
        <v>2021</v>
      </c>
      <c r="R2075" s="223" t="s">
        <v>14116</v>
      </c>
      <c r="S2075" s="223" t="s">
        <v>78</v>
      </c>
      <c r="T2075" s="223" t="s">
        <v>451</v>
      </c>
      <c r="U2075" s="261">
        <v>61</v>
      </c>
      <c r="V2075" s="86" t="s">
        <v>452</v>
      </c>
      <c r="W2075" s="223" t="s">
        <v>555</v>
      </c>
      <c r="X2075" s="225" t="s">
        <v>15148</v>
      </c>
      <c r="Y2075" s="262">
        <v>60000</v>
      </c>
      <c r="Z2075" s="226"/>
      <c r="AA2075" s="241">
        <f t="shared" si="17"/>
        <v>0</v>
      </c>
      <c r="AB2075" s="237" t="s">
        <v>15149</v>
      </c>
    </row>
    <row r="2076" spans="1:28" ht="15" customHeight="1">
      <c r="A2076" s="109">
        <v>2067</v>
      </c>
      <c r="B2076" s="222" t="str">
        <f t="shared" si="16"/>
        <v>Klik Disini</v>
      </c>
      <c r="C2076" s="223" t="s">
        <v>15150</v>
      </c>
      <c r="D2076" s="223"/>
      <c r="E2076" s="223" t="s">
        <v>15151</v>
      </c>
      <c r="F2076" s="223" t="s">
        <v>15152</v>
      </c>
      <c r="G2076" s="223" t="s">
        <v>15153</v>
      </c>
      <c r="H2076" s="223" t="s">
        <v>384</v>
      </c>
      <c r="I2076" s="258" t="s">
        <v>446</v>
      </c>
      <c r="J2076" s="186" t="s">
        <v>383</v>
      </c>
      <c r="K2076" s="223" t="s">
        <v>1953</v>
      </c>
      <c r="L2076" s="223"/>
      <c r="M2076" s="259" t="s">
        <v>14410</v>
      </c>
      <c r="N2076" s="223" t="s">
        <v>449</v>
      </c>
      <c r="O2076" s="223" t="s">
        <v>450</v>
      </c>
      <c r="P2076" s="260">
        <v>2019</v>
      </c>
      <c r="Q2076" s="260">
        <v>2021</v>
      </c>
      <c r="R2076" s="223" t="s">
        <v>3412</v>
      </c>
      <c r="S2076" s="223" t="s">
        <v>78</v>
      </c>
      <c r="T2076" s="223" t="s">
        <v>451</v>
      </c>
      <c r="U2076" s="261">
        <v>130</v>
      </c>
      <c r="V2076" s="86" t="s">
        <v>452</v>
      </c>
      <c r="W2076" s="223" t="s">
        <v>677</v>
      </c>
      <c r="X2076" s="225" t="s">
        <v>15154</v>
      </c>
      <c r="Y2076" s="262">
        <v>68000</v>
      </c>
      <c r="Z2076" s="226"/>
      <c r="AA2076" s="241">
        <f t="shared" si="17"/>
        <v>0</v>
      </c>
      <c r="AB2076" s="237" t="s">
        <v>15155</v>
      </c>
    </row>
    <row r="2077" spans="1:28" ht="15" customHeight="1">
      <c r="A2077" s="109">
        <v>2068</v>
      </c>
      <c r="B2077" s="222" t="str">
        <f t="shared" si="16"/>
        <v>Klik Disini</v>
      </c>
      <c r="C2077" s="223" t="s">
        <v>15156</v>
      </c>
      <c r="D2077" s="223"/>
      <c r="E2077" s="223" t="s">
        <v>15121</v>
      </c>
      <c r="F2077" s="223"/>
      <c r="G2077" s="223" t="s">
        <v>15157</v>
      </c>
      <c r="H2077" s="223" t="s">
        <v>3912</v>
      </c>
      <c r="I2077" s="258" t="s">
        <v>446</v>
      </c>
      <c r="J2077" s="186" t="s">
        <v>367</v>
      </c>
      <c r="K2077" s="223" t="s">
        <v>1953</v>
      </c>
      <c r="L2077" s="223"/>
      <c r="M2077" s="259" t="s">
        <v>447</v>
      </c>
      <c r="N2077" s="223" t="s">
        <v>449</v>
      </c>
      <c r="O2077" s="223" t="s">
        <v>450</v>
      </c>
      <c r="P2077" s="260">
        <v>2022</v>
      </c>
      <c r="Q2077" s="260">
        <v>2022</v>
      </c>
      <c r="R2077" s="223" t="s">
        <v>14186</v>
      </c>
      <c r="S2077" s="223" t="s">
        <v>78</v>
      </c>
      <c r="T2077" s="223" t="s">
        <v>451</v>
      </c>
      <c r="U2077" s="261">
        <v>93</v>
      </c>
      <c r="V2077" s="86" t="s">
        <v>452</v>
      </c>
      <c r="W2077" s="223" t="s">
        <v>1124</v>
      </c>
      <c r="X2077" s="225" t="s">
        <v>15139</v>
      </c>
      <c r="Y2077" s="262">
        <v>60000</v>
      </c>
      <c r="Z2077" s="226"/>
      <c r="AA2077" s="241">
        <f t="shared" si="17"/>
        <v>0</v>
      </c>
      <c r="AB2077" s="237" t="s">
        <v>15158</v>
      </c>
    </row>
    <row r="2078" spans="1:28" ht="15" customHeight="1">
      <c r="A2078" s="109">
        <v>2069</v>
      </c>
      <c r="B2078" s="222" t="str">
        <f t="shared" si="16"/>
        <v>Klik Disini</v>
      </c>
      <c r="C2078" s="223" t="s">
        <v>15159</v>
      </c>
      <c r="D2078" s="223"/>
      <c r="E2078" s="223" t="s">
        <v>13755</v>
      </c>
      <c r="F2078" s="223" t="s">
        <v>15160</v>
      </c>
      <c r="G2078" s="223" t="s">
        <v>15161</v>
      </c>
      <c r="H2078" s="223" t="s">
        <v>384</v>
      </c>
      <c r="I2078" s="258" t="s">
        <v>446</v>
      </c>
      <c r="J2078" s="186" t="s">
        <v>383</v>
      </c>
      <c r="K2078" s="223" t="s">
        <v>1953</v>
      </c>
      <c r="L2078" s="223"/>
      <c r="M2078" s="259" t="s">
        <v>447</v>
      </c>
      <c r="N2078" s="223" t="s">
        <v>449</v>
      </c>
      <c r="O2078" s="223" t="s">
        <v>450</v>
      </c>
      <c r="P2078" s="260">
        <v>2018</v>
      </c>
      <c r="Q2078" s="260">
        <v>2021</v>
      </c>
      <c r="R2078" s="223" t="s">
        <v>3675</v>
      </c>
      <c r="S2078" s="223" t="s">
        <v>78</v>
      </c>
      <c r="T2078" s="223" t="s">
        <v>451</v>
      </c>
      <c r="U2078" s="261">
        <v>176</v>
      </c>
      <c r="V2078" s="86" t="s">
        <v>452</v>
      </c>
      <c r="W2078" s="223" t="s">
        <v>6538</v>
      </c>
      <c r="X2078" s="225" t="s">
        <v>15162</v>
      </c>
      <c r="Y2078" s="262">
        <v>68000</v>
      </c>
      <c r="Z2078" s="226"/>
      <c r="AA2078" s="241">
        <f t="shared" si="17"/>
        <v>0</v>
      </c>
      <c r="AB2078" s="237" t="s">
        <v>15163</v>
      </c>
    </row>
    <row r="2079" spans="1:28" ht="15" customHeight="1">
      <c r="A2079" s="109">
        <v>2070</v>
      </c>
      <c r="B2079" s="222" t="str">
        <f t="shared" si="16"/>
        <v>Klik Disini</v>
      </c>
      <c r="C2079" s="223" t="s">
        <v>15164</v>
      </c>
      <c r="D2079" s="223"/>
      <c r="E2079" s="223" t="s">
        <v>15121</v>
      </c>
      <c r="F2079" s="223"/>
      <c r="G2079" s="223" t="s">
        <v>15165</v>
      </c>
      <c r="H2079" s="223" t="s">
        <v>3912</v>
      </c>
      <c r="I2079" s="258" t="s">
        <v>446</v>
      </c>
      <c r="J2079" s="186" t="s">
        <v>367</v>
      </c>
      <c r="K2079" s="223" t="s">
        <v>1953</v>
      </c>
      <c r="L2079" s="223"/>
      <c r="M2079" s="259" t="s">
        <v>447</v>
      </c>
      <c r="N2079" s="223" t="s">
        <v>449</v>
      </c>
      <c r="O2079" s="223" t="s">
        <v>450</v>
      </c>
      <c r="P2079" s="260">
        <v>2021</v>
      </c>
      <c r="Q2079" s="260">
        <v>2021</v>
      </c>
      <c r="R2079" s="223" t="s">
        <v>14116</v>
      </c>
      <c r="S2079" s="223" t="s">
        <v>78</v>
      </c>
      <c r="T2079" s="223" t="s">
        <v>451</v>
      </c>
      <c r="U2079" s="261">
        <v>78</v>
      </c>
      <c r="V2079" s="86" t="s">
        <v>452</v>
      </c>
      <c r="W2079" s="223" t="s">
        <v>563</v>
      </c>
      <c r="X2079" s="225" t="s">
        <v>15166</v>
      </c>
      <c r="Y2079" s="262">
        <v>60000</v>
      </c>
      <c r="Z2079" s="226"/>
      <c r="AA2079" s="241">
        <f t="shared" si="17"/>
        <v>0</v>
      </c>
      <c r="AB2079" s="237" t="s">
        <v>15167</v>
      </c>
    </row>
    <row r="2080" spans="1:28" ht="15" customHeight="1">
      <c r="A2080" s="109">
        <v>2071</v>
      </c>
      <c r="B2080" s="222" t="str">
        <f t="shared" si="16"/>
        <v>Klik Disini</v>
      </c>
      <c r="C2080" s="223" t="s">
        <v>15168</v>
      </c>
      <c r="D2080" s="223"/>
      <c r="E2080" s="223" t="s">
        <v>15121</v>
      </c>
      <c r="F2080" s="223"/>
      <c r="G2080" s="223" t="s">
        <v>15169</v>
      </c>
      <c r="H2080" s="223" t="s">
        <v>3912</v>
      </c>
      <c r="I2080" s="258" t="s">
        <v>446</v>
      </c>
      <c r="J2080" s="186" t="s">
        <v>367</v>
      </c>
      <c r="K2080" s="223" t="s">
        <v>1953</v>
      </c>
      <c r="L2080" s="223"/>
      <c r="M2080" s="259" t="s">
        <v>447</v>
      </c>
      <c r="N2080" s="223" t="s">
        <v>449</v>
      </c>
      <c r="O2080" s="223" t="s">
        <v>450</v>
      </c>
      <c r="P2080" s="260">
        <v>2020</v>
      </c>
      <c r="Q2080" s="260">
        <v>2021</v>
      </c>
      <c r="R2080" s="223" t="s">
        <v>14186</v>
      </c>
      <c r="S2080" s="223" t="s">
        <v>78</v>
      </c>
      <c r="T2080" s="223" t="s">
        <v>451</v>
      </c>
      <c r="U2080" s="261">
        <v>62</v>
      </c>
      <c r="V2080" s="86" t="s">
        <v>452</v>
      </c>
      <c r="W2080" s="223" t="s">
        <v>453</v>
      </c>
      <c r="X2080" s="225" t="s">
        <v>15170</v>
      </c>
      <c r="Y2080" s="262">
        <v>60000</v>
      </c>
      <c r="Z2080" s="226"/>
      <c r="AA2080" s="241">
        <f t="shared" si="17"/>
        <v>0</v>
      </c>
      <c r="AB2080" s="237" t="s">
        <v>15171</v>
      </c>
    </row>
    <row r="2081" spans="1:28" ht="15" customHeight="1">
      <c r="A2081" s="109">
        <v>2072</v>
      </c>
      <c r="B2081" s="222" t="str">
        <f t="shared" si="16"/>
        <v>Klik Disini</v>
      </c>
      <c r="C2081" s="223" t="s">
        <v>15172</v>
      </c>
      <c r="D2081" s="223"/>
      <c r="E2081" s="223" t="s">
        <v>4420</v>
      </c>
      <c r="F2081" s="223" t="s">
        <v>15173</v>
      </c>
      <c r="G2081" s="223" t="s">
        <v>15174</v>
      </c>
      <c r="H2081" s="223" t="s">
        <v>384</v>
      </c>
      <c r="I2081" s="258" t="s">
        <v>446</v>
      </c>
      <c r="J2081" s="186" t="s">
        <v>383</v>
      </c>
      <c r="K2081" s="223" t="s">
        <v>1953</v>
      </c>
      <c r="L2081" s="223"/>
      <c r="M2081" s="259" t="s">
        <v>447</v>
      </c>
      <c r="N2081" s="223" t="s">
        <v>449</v>
      </c>
      <c r="O2081" s="223" t="s">
        <v>450</v>
      </c>
      <c r="P2081" s="260">
        <v>2019</v>
      </c>
      <c r="Q2081" s="260">
        <v>2021</v>
      </c>
      <c r="R2081" s="223" t="s">
        <v>3675</v>
      </c>
      <c r="S2081" s="223" t="s">
        <v>78</v>
      </c>
      <c r="T2081" s="223" t="s">
        <v>451</v>
      </c>
      <c r="U2081" s="261">
        <v>127</v>
      </c>
      <c r="V2081" s="86" t="s">
        <v>452</v>
      </c>
      <c r="W2081" s="223" t="s">
        <v>1109</v>
      </c>
      <c r="X2081" s="225" t="s">
        <v>15175</v>
      </c>
      <c r="Y2081" s="262">
        <v>88000</v>
      </c>
      <c r="Z2081" s="226"/>
      <c r="AA2081" s="241">
        <f t="shared" si="17"/>
        <v>0</v>
      </c>
      <c r="AB2081" s="237" t="s">
        <v>15176</v>
      </c>
    </row>
    <row r="2082" spans="1:28" ht="15" customHeight="1">
      <c r="A2082" s="109">
        <v>2073</v>
      </c>
      <c r="B2082" s="222" t="str">
        <f t="shared" si="16"/>
        <v>Klik Disini</v>
      </c>
      <c r="C2082" s="223" t="s">
        <v>15177</v>
      </c>
      <c r="D2082" s="223"/>
      <c r="E2082" s="223" t="s">
        <v>15178</v>
      </c>
      <c r="F2082" s="223" t="s">
        <v>15179</v>
      </c>
      <c r="G2082" s="223" t="s">
        <v>15180</v>
      </c>
      <c r="H2082" s="223" t="s">
        <v>2070</v>
      </c>
      <c r="I2082" s="258" t="s">
        <v>583</v>
      </c>
      <c r="J2082" s="186" t="s">
        <v>263</v>
      </c>
      <c r="K2082" s="223" t="s">
        <v>1953</v>
      </c>
      <c r="L2082" s="223"/>
      <c r="M2082" s="259" t="s">
        <v>447</v>
      </c>
      <c r="N2082" s="223" t="s">
        <v>449</v>
      </c>
      <c r="O2082" s="223" t="s">
        <v>583</v>
      </c>
      <c r="P2082" s="260">
        <v>2019</v>
      </c>
      <c r="Q2082" s="260">
        <v>2021</v>
      </c>
      <c r="R2082" s="223" t="s">
        <v>3740</v>
      </c>
      <c r="S2082" s="223" t="s">
        <v>78</v>
      </c>
      <c r="T2082" s="223" t="s">
        <v>451</v>
      </c>
      <c r="U2082" s="261">
        <v>32</v>
      </c>
      <c r="V2082" s="86" t="s">
        <v>452</v>
      </c>
      <c r="W2082" s="223" t="s">
        <v>1954</v>
      </c>
      <c r="X2082" s="225" t="s">
        <v>15181</v>
      </c>
      <c r="Y2082" s="262">
        <v>48000</v>
      </c>
      <c r="Z2082" s="226"/>
      <c r="AA2082" s="241">
        <f t="shared" si="17"/>
        <v>0</v>
      </c>
      <c r="AB2082" s="237" t="s">
        <v>15182</v>
      </c>
    </row>
    <row r="2083" spans="1:28" ht="15" customHeight="1">
      <c r="A2083" s="109">
        <v>2074</v>
      </c>
      <c r="B2083" s="222" t="str">
        <f t="shared" si="16"/>
        <v>Klik Disini</v>
      </c>
      <c r="C2083" s="223" t="s">
        <v>15183</v>
      </c>
      <c r="D2083" s="223"/>
      <c r="E2083" s="223" t="s">
        <v>15184</v>
      </c>
      <c r="F2083" s="223" t="s">
        <v>15185</v>
      </c>
      <c r="G2083" s="223" t="s">
        <v>15186</v>
      </c>
      <c r="H2083" s="223" t="s">
        <v>583</v>
      </c>
      <c r="I2083" s="258" t="s">
        <v>583</v>
      </c>
      <c r="J2083" s="186" t="s">
        <v>265</v>
      </c>
      <c r="K2083" s="223" t="s">
        <v>1953</v>
      </c>
      <c r="L2083" s="223"/>
      <c r="M2083" s="259" t="s">
        <v>447</v>
      </c>
      <c r="N2083" s="223" t="s">
        <v>449</v>
      </c>
      <c r="O2083" s="223" t="s">
        <v>583</v>
      </c>
      <c r="P2083" s="260">
        <v>2020</v>
      </c>
      <c r="Q2083" s="260">
        <v>2021</v>
      </c>
      <c r="R2083" s="223" t="s">
        <v>3480</v>
      </c>
      <c r="S2083" s="223" t="s">
        <v>78</v>
      </c>
      <c r="T2083" s="223" t="s">
        <v>451</v>
      </c>
      <c r="U2083" s="261">
        <v>255</v>
      </c>
      <c r="V2083" s="86" t="s">
        <v>452</v>
      </c>
      <c r="W2083" s="223" t="s">
        <v>991</v>
      </c>
      <c r="X2083" s="225" t="s">
        <v>15187</v>
      </c>
      <c r="Y2083" s="262">
        <v>62000</v>
      </c>
      <c r="Z2083" s="226"/>
      <c r="AA2083" s="241">
        <f t="shared" si="17"/>
        <v>0</v>
      </c>
      <c r="AB2083" s="237" t="s">
        <v>15188</v>
      </c>
    </row>
    <row r="2084" spans="1:28" ht="15" customHeight="1">
      <c r="A2084" s="109">
        <v>2075</v>
      </c>
      <c r="B2084" s="222" t="str">
        <f t="shared" si="16"/>
        <v>Klik Disini</v>
      </c>
      <c r="C2084" s="223" t="s">
        <v>15189</v>
      </c>
      <c r="D2084" s="223"/>
      <c r="E2084" s="223" t="s">
        <v>15121</v>
      </c>
      <c r="F2084" s="223"/>
      <c r="G2084" s="223" t="s">
        <v>15190</v>
      </c>
      <c r="H2084" s="223" t="s">
        <v>3912</v>
      </c>
      <c r="I2084" s="258" t="s">
        <v>446</v>
      </c>
      <c r="J2084" s="186" t="s">
        <v>367</v>
      </c>
      <c r="K2084" s="223" t="s">
        <v>447</v>
      </c>
      <c r="L2084" s="223"/>
      <c r="M2084" s="259" t="s">
        <v>447</v>
      </c>
      <c r="N2084" s="223" t="s">
        <v>449</v>
      </c>
      <c r="O2084" s="223" t="s">
        <v>450</v>
      </c>
      <c r="P2084" s="260">
        <v>2021</v>
      </c>
      <c r="Q2084" s="260">
        <v>2021</v>
      </c>
      <c r="R2084" s="223" t="s">
        <v>14116</v>
      </c>
      <c r="S2084" s="223" t="s">
        <v>78</v>
      </c>
      <c r="T2084" s="223" t="s">
        <v>451</v>
      </c>
      <c r="U2084" s="261">
        <v>83</v>
      </c>
      <c r="V2084" s="86" t="s">
        <v>452</v>
      </c>
      <c r="W2084" s="223" t="s">
        <v>1057</v>
      </c>
      <c r="X2084" s="225" t="s">
        <v>15148</v>
      </c>
      <c r="Y2084" s="262">
        <v>60000</v>
      </c>
      <c r="Z2084" s="226"/>
      <c r="AA2084" s="241">
        <f t="shared" si="17"/>
        <v>0</v>
      </c>
      <c r="AB2084" s="237" t="s">
        <v>15191</v>
      </c>
    </row>
    <row r="2085" spans="1:28" ht="15" customHeight="1">
      <c r="A2085" s="109">
        <v>2076</v>
      </c>
      <c r="B2085" s="222" t="str">
        <f t="shared" si="16"/>
        <v>Klik Disini</v>
      </c>
      <c r="C2085" s="223" t="s">
        <v>15192</v>
      </c>
      <c r="D2085" s="223"/>
      <c r="E2085" s="223" t="s">
        <v>15121</v>
      </c>
      <c r="F2085" s="223"/>
      <c r="G2085" s="223" t="s">
        <v>15193</v>
      </c>
      <c r="H2085" s="223" t="s">
        <v>3912</v>
      </c>
      <c r="I2085" s="258" t="s">
        <v>446</v>
      </c>
      <c r="J2085" s="186" t="s">
        <v>367</v>
      </c>
      <c r="K2085" s="223" t="s">
        <v>1953</v>
      </c>
      <c r="L2085" s="223"/>
      <c r="M2085" s="259" t="s">
        <v>447</v>
      </c>
      <c r="N2085" s="223" t="s">
        <v>449</v>
      </c>
      <c r="O2085" s="223" t="s">
        <v>450</v>
      </c>
      <c r="P2085" s="260">
        <v>2020</v>
      </c>
      <c r="Q2085" s="260">
        <v>2021</v>
      </c>
      <c r="R2085" s="223" t="s">
        <v>14116</v>
      </c>
      <c r="S2085" s="223" t="s">
        <v>78</v>
      </c>
      <c r="T2085" s="223" t="s">
        <v>451</v>
      </c>
      <c r="U2085" s="261">
        <v>83</v>
      </c>
      <c r="V2085" s="86" t="s">
        <v>452</v>
      </c>
      <c r="W2085" s="223" t="s">
        <v>722</v>
      </c>
      <c r="X2085" s="225" t="s">
        <v>15194</v>
      </c>
      <c r="Y2085" s="262">
        <v>60000</v>
      </c>
      <c r="Z2085" s="226"/>
      <c r="AA2085" s="241">
        <f t="shared" si="17"/>
        <v>0</v>
      </c>
      <c r="AB2085" s="237" t="s">
        <v>15195</v>
      </c>
    </row>
    <row r="2086" spans="1:28" ht="15" customHeight="1">
      <c r="A2086" s="109">
        <v>2077</v>
      </c>
      <c r="B2086" s="222" t="str">
        <f t="shared" si="16"/>
        <v>Klik Disini</v>
      </c>
      <c r="C2086" s="223" t="s">
        <v>15196</v>
      </c>
      <c r="D2086" s="223"/>
      <c r="E2086" s="223" t="s">
        <v>15121</v>
      </c>
      <c r="F2086" s="223"/>
      <c r="G2086" s="223" t="s">
        <v>15197</v>
      </c>
      <c r="H2086" s="223" t="s">
        <v>3912</v>
      </c>
      <c r="I2086" s="258" t="s">
        <v>446</v>
      </c>
      <c r="J2086" s="186" t="s">
        <v>367</v>
      </c>
      <c r="K2086" s="223" t="s">
        <v>1953</v>
      </c>
      <c r="L2086" s="223"/>
      <c r="M2086" s="259" t="s">
        <v>447</v>
      </c>
      <c r="N2086" s="223" t="s">
        <v>449</v>
      </c>
      <c r="O2086" s="223" t="s">
        <v>450</v>
      </c>
      <c r="P2086" s="260">
        <v>2021</v>
      </c>
      <c r="Q2086" s="260">
        <v>2021</v>
      </c>
      <c r="R2086" s="223" t="s">
        <v>14186</v>
      </c>
      <c r="S2086" s="223" t="s">
        <v>78</v>
      </c>
      <c r="T2086" s="223" t="s">
        <v>451</v>
      </c>
      <c r="U2086" s="261">
        <v>82</v>
      </c>
      <c r="V2086" s="86" t="s">
        <v>452</v>
      </c>
      <c r="W2086" s="223" t="s">
        <v>1124</v>
      </c>
      <c r="X2086" s="225" t="s">
        <v>14961</v>
      </c>
      <c r="Y2086" s="262">
        <v>60000</v>
      </c>
      <c r="Z2086" s="226"/>
      <c r="AA2086" s="241">
        <f t="shared" si="17"/>
        <v>0</v>
      </c>
      <c r="AB2086" s="237" t="s">
        <v>15198</v>
      </c>
    </row>
    <row r="2087" spans="1:28" ht="15" customHeight="1">
      <c r="A2087" s="109">
        <v>2078</v>
      </c>
      <c r="B2087" s="222" t="str">
        <f t="shared" si="16"/>
        <v>Klik Disini</v>
      </c>
      <c r="C2087" s="223" t="s">
        <v>15199</v>
      </c>
      <c r="D2087" s="223"/>
      <c r="E2087" s="223" t="s">
        <v>15121</v>
      </c>
      <c r="F2087" s="223"/>
      <c r="G2087" s="223" t="s">
        <v>15200</v>
      </c>
      <c r="H2087" s="223" t="s">
        <v>3912</v>
      </c>
      <c r="I2087" s="258" t="s">
        <v>446</v>
      </c>
      <c r="J2087" s="186" t="s">
        <v>367</v>
      </c>
      <c r="K2087" s="223" t="s">
        <v>447</v>
      </c>
      <c r="L2087" s="223"/>
      <c r="M2087" s="259" t="s">
        <v>447</v>
      </c>
      <c r="N2087" s="223" t="s">
        <v>449</v>
      </c>
      <c r="O2087" s="223" t="s">
        <v>450</v>
      </c>
      <c r="P2087" s="260">
        <v>2021</v>
      </c>
      <c r="Q2087" s="260">
        <v>2021</v>
      </c>
      <c r="R2087" s="223" t="s">
        <v>14116</v>
      </c>
      <c r="S2087" s="223" t="s">
        <v>78</v>
      </c>
      <c r="T2087" s="223" t="s">
        <v>451</v>
      </c>
      <c r="U2087" s="261">
        <v>76</v>
      </c>
      <c r="V2087" s="86" t="s">
        <v>452</v>
      </c>
      <c r="W2087" s="223" t="s">
        <v>555</v>
      </c>
      <c r="X2087" s="225" t="s">
        <v>15201</v>
      </c>
      <c r="Y2087" s="262">
        <v>60000</v>
      </c>
      <c r="Z2087" s="226"/>
      <c r="AA2087" s="241">
        <f t="shared" si="17"/>
        <v>0</v>
      </c>
      <c r="AB2087" s="237" t="s">
        <v>15202</v>
      </c>
    </row>
    <row r="2088" spans="1:28" ht="15" customHeight="1">
      <c r="A2088" s="109">
        <v>2079</v>
      </c>
      <c r="B2088" s="222" t="str">
        <f t="shared" si="16"/>
        <v>Klik Disini</v>
      </c>
      <c r="C2088" s="223" t="s">
        <v>15203</v>
      </c>
      <c r="D2088" s="223"/>
      <c r="E2088" s="223" t="s">
        <v>15121</v>
      </c>
      <c r="F2088" s="223"/>
      <c r="G2088" s="223" t="s">
        <v>15204</v>
      </c>
      <c r="H2088" s="223" t="s">
        <v>3912</v>
      </c>
      <c r="I2088" s="258" t="s">
        <v>446</v>
      </c>
      <c r="J2088" s="186" t="s">
        <v>367</v>
      </c>
      <c r="K2088" s="223" t="s">
        <v>1953</v>
      </c>
      <c r="L2088" s="223"/>
      <c r="M2088" s="259" t="s">
        <v>14410</v>
      </c>
      <c r="N2088" s="223" t="s">
        <v>449</v>
      </c>
      <c r="O2088" s="223" t="s">
        <v>450</v>
      </c>
      <c r="P2088" s="260">
        <v>2020</v>
      </c>
      <c r="Q2088" s="260">
        <v>2021</v>
      </c>
      <c r="R2088" s="223" t="s">
        <v>14116</v>
      </c>
      <c r="S2088" s="223" t="s">
        <v>78</v>
      </c>
      <c r="T2088" s="223" t="s">
        <v>451</v>
      </c>
      <c r="U2088" s="261">
        <v>124</v>
      </c>
      <c r="V2088" s="86" t="s">
        <v>452</v>
      </c>
      <c r="W2088" s="223" t="s">
        <v>1057</v>
      </c>
      <c r="X2088" s="225" t="s">
        <v>14961</v>
      </c>
      <c r="Y2088" s="262">
        <v>60000</v>
      </c>
      <c r="Z2088" s="226"/>
      <c r="AA2088" s="241">
        <f t="shared" si="17"/>
        <v>0</v>
      </c>
      <c r="AB2088" s="237" t="s">
        <v>15205</v>
      </c>
    </row>
    <row r="2089" spans="1:28" ht="15" customHeight="1">
      <c r="A2089" s="109">
        <v>2080</v>
      </c>
      <c r="B2089" s="222" t="str">
        <f t="shared" si="16"/>
        <v>Klik Disini</v>
      </c>
      <c r="C2089" s="223" t="s">
        <v>15206</v>
      </c>
      <c r="D2089" s="223"/>
      <c r="E2089" s="223" t="s">
        <v>15121</v>
      </c>
      <c r="F2089" s="223"/>
      <c r="G2089" s="223" t="s">
        <v>15207</v>
      </c>
      <c r="H2089" s="223" t="s">
        <v>3912</v>
      </c>
      <c r="I2089" s="258" t="s">
        <v>446</v>
      </c>
      <c r="J2089" s="186" t="s">
        <v>367</v>
      </c>
      <c r="K2089" s="223" t="s">
        <v>1953</v>
      </c>
      <c r="L2089" s="223"/>
      <c r="M2089" s="259" t="s">
        <v>447</v>
      </c>
      <c r="N2089" s="223" t="s">
        <v>449</v>
      </c>
      <c r="O2089" s="223" t="s">
        <v>450</v>
      </c>
      <c r="P2089" s="260">
        <v>2020</v>
      </c>
      <c r="Q2089" s="260">
        <v>2021</v>
      </c>
      <c r="R2089" s="223" t="s">
        <v>14116</v>
      </c>
      <c r="S2089" s="223" t="s">
        <v>78</v>
      </c>
      <c r="T2089" s="223" t="s">
        <v>451</v>
      </c>
      <c r="U2089" s="261">
        <v>61</v>
      </c>
      <c r="V2089" s="86" t="s">
        <v>452</v>
      </c>
      <c r="W2089" s="223" t="s">
        <v>1117</v>
      </c>
      <c r="X2089" s="225" t="s">
        <v>15208</v>
      </c>
      <c r="Y2089" s="262">
        <v>60000</v>
      </c>
      <c r="Z2089" s="226"/>
      <c r="AA2089" s="241">
        <f t="shared" si="17"/>
        <v>0</v>
      </c>
      <c r="AB2089" s="237" t="s">
        <v>15209</v>
      </c>
    </row>
    <row r="2090" spans="1:28" ht="15" customHeight="1">
      <c r="A2090" s="109">
        <v>2081</v>
      </c>
      <c r="B2090" s="222" t="str">
        <f t="shared" si="16"/>
        <v>Klik Disini</v>
      </c>
      <c r="C2090" s="223" t="s">
        <v>15210</v>
      </c>
      <c r="D2090" s="223"/>
      <c r="E2090" s="223" t="s">
        <v>15211</v>
      </c>
      <c r="F2090" s="223" t="s">
        <v>15212</v>
      </c>
      <c r="G2090" s="223" t="s">
        <v>15213</v>
      </c>
      <c r="H2090" s="223" t="s">
        <v>580</v>
      </c>
      <c r="I2090" s="258" t="s">
        <v>581</v>
      </c>
      <c r="J2090" s="186" t="s">
        <v>271</v>
      </c>
      <c r="K2090" s="223" t="s">
        <v>1953</v>
      </c>
      <c r="L2090" s="223"/>
      <c r="M2090" s="259" t="s">
        <v>447</v>
      </c>
      <c r="N2090" s="223" t="s">
        <v>449</v>
      </c>
      <c r="O2090" s="223" t="s">
        <v>450</v>
      </c>
      <c r="P2090" s="260">
        <v>2022</v>
      </c>
      <c r="Q2090" s="260">
        <v>2022</v>
      </c>
      <c r="R2090" s="223" t="s">
        <v>3412</v>
      </c>
      <c r="S2090" s="223" t="s">
        <v>78</v>
      </c>
      <c r="T2090" s="223" t="s">
        <v>451</v>
      </c>
      <c r="U2090" s="261">
        <v>178</v>
      </c>
      <c r="V2090" s="86" t="s">
        <v>452</v>
      </c>
      <c r="W2090" s="223" t="s">
        <v>5192</v>
      </c>
      <c r="X2090" s="225" t="s">
        <v>15214</v>
      </c>
      <c r="Y2090" s="262">
        <v>80000</v>
      </c>
      <c r="Z2090" s="226"/>
      <c r="AA2090" s="241">
        <f t="shared" si="17"/>
        <v>0</v>
      </c>
      <c r="AB2090" s="237" t="s">
        <v>15215</v>
      </c>
    </row>
    <row r="2091" spans="1:28" ht="15" customHeight="1">
      <c r="A2091" s="109">
        <v>2082</v>
      </c>
      <c r="B2091" s="222" t="str">
        <f t="shared" si="16"/>
        <v>Klik Disini</v>
      </c>
      <c r="C2091" s="223" t="s">
        <v>15216</v>
      </c>
      <c r="D2091" s="223"/>
      <c r="E2091" s="223" t="s">
        <v>15217</v>
      </c>
      <c r="F2091" s="223" t="s">
        <v>15218</v>
      </c>
      <c r="G2091" s="223" t="s">
        <v>15219</v>
      </c>
      <c r="H2091" s="223" t="s">
        <v>580</v>
      </c>
      <c r="I2091" s="258" t="s">
        <v>581</v>
      </c>
      <c r="J2091" s="186" t="s">
        <v>281</v>
      </c>
      <c r="K2091" s="223" t="s">
        <v>1953</v>
      </c>
      <c r="L2091" s="223"/>
      <c r="M2091" s="259" t="s">
        <v>447</v>
      </c>
      <c r="N2091" s="223" t="s">
        <v>449</v>
      </c>
      <c r="O2091" s="223" t="s">
        <v>450</v>
      </c>
      <c r="P2091" s="260">
        <v>2019</v>
      </c>
      <c r="Q2091" s="260">
        <v>2021</v>
      </c>
      <c r="R2091" s="223" t="s">
        <v>3412</v>
      </c>
      <c r="S2091" s="223" t="s">
        <v>78</v>
      </c>
      <c r="T2091" s="223" t="s">
        <v>451</v>
      </c>
      <c r="U2091" s="261">
        <v>170</v>
      </c>
      <c r="V2091" s="86" t="s">
        <v>452</v>
      </c>
      <c r="W2091" s="223" t="s">
        <v>547</v>
      </c>
      <c r="X2091" s="225" t="s">
        <v>15220</v>
      </c>
      <c r="Y2091" s="262">
        <v>80000</v>
      </c>
      <c r="Z2091" s="226"/>
      <c r="AA2091" s="241">
        <f t="shared" si="17"/>
        <v>0</v>
      </c>
      <c r="AB2091" s="237" t="s">
        <v>15221</v>
      </c>
    </row>
    <row r="2092" spans="1:28" ht="15" customHeight="1">
      <c r="A2092" s="109">
        <v>2083</v>
      </c>
      <c r="B2092" s="222" t="str">
        <f t="shared" si="16"/>
        <v>Klik Disini</v>
      </c>
      <c r="C2092" s="223" t="s">
        <v>15222</v>
      </c>
      <c r="D2092" s="223"/>
      <c r="E2092" s="223" t="s">
        <v>15223</v>
      </c>
      <c r="F2092" s="223"/>
      <c r="G2092" s="223" t="s">
        <v>15224</v>
      </c>
      <c r="H2092" s="223" t="s">
        <v>3912</v>
      </c>
      <c r="I2092" s="258" t="s">
        <v>446</v>
      </c>
      <c r="J2092" s="186" t="s">
        <v>367</v>
      </c>
      <c r="K2092" s="223" t="s">
        <v>1953</v>
      </c>
      <c r="L2092" s="223"/>
      <c r="M2092" s="259" t="s">
        <v>447</v>
      </c>
      <c r="N2092" s="223" t="s">
        <v>449</v>
      </c>
      <c r="O2092" s="223" t="s">
        <v>450</v>
      </c>
      <c r="P2092" s="260">
        <v>2021</v>
      </c>
      <c r="Q2092" s="260">
        <v>2021</v>
      </c>
      <c r="R2092" s="223" t="s">
        <v>14912</v>
      </c>
      <c r="S2092" s="223" t="s">
        <v>78</v>
      </c>
      <c r="T2092" s="223" t="s">
        <v>451</v>
      </c>
      <c r="U2092" s="261">
        <v>69</v>
      </c>
      <c r="V2092" s="86" t="s">
        <v>452</v>
      </c>
      <c r="W2092" s="223" t="s">
        <v>663</v>
      </c>
      <c r="X2092" s="225" t="s">
        <v>15225</v>
      </c>
      <c r="Y2092" s="262">
        <v>60000</v>
      </c>
      <c r="Z2092" s="226"/>
      <c r="AA2092" s="241">
        <f t="shared" si="17"/>
        <v>0</v>
      </c>
      <c r="AB2092" s="237" t="s">
        <v>15226</v>
      </c>
    </row>
    <row r="2093" spans="1:28" ht="15" customHeight="1">
      <c r="A2093" s="109">
        <v>2084</v>
      </c>
      <c r="B2093" s="222" t="str">
        <f t="shared" si="16"/>
        <v>Klik Disini</v>
      </c>
      <c r="C2093" s="223" t="s">
        <v>15227</v>
      </c>
      <c r="D2093" s="223"/>
      <c r="E2093" s="223" t="s">
        <v>15228</v>
      </c>
      <c r="F2093" s="223" t="s">
        <v>15229</v>
      </c>
      <c r="G2093" s="223" t="s">
        <v>15230</v>
      </c>
      <c r="H2093" s="223" t="s">
        <v>580</v>
      </c>
      <c r="I2093" s="258" t="s">
        <v>581</v>
      </c>
      <c r="J2093" s="186" t="s">
        <v>281</v>
      </c>
      <c r="K2093" s="223" t="s">
        <v>1953</v>
      </c>
      <c r="L2093" s="223"/>
      <c r="M2093" s="259" t="s">
        <v>447</v>
      </c>
      <c r="N2093" s="223" t="s">
        <v>449</v>
      </c>
      <c r="O2093" s="223" t="s">
        <v>450</v>
      </c>
      <c r="P2093" s="260">
        <v>2022</v>
      </c>
      <c r="Q2093" s="260">
        <v>2022</v>
      </c>
      <c r="R2093" s="223" t="s">
        <v>3412</v>
      </c>
      <c r="S2093" s="223" t="s">
        <v>78</v>
      </c>
      <c r="T2093" s="223" t="s">
        <v>451</v>
      </c>
      <c r="U2093" s="261">
        <v>178</v>
      </c>
      <c r="V2093" s="86" t="s">
        <v>452</v>
      </c>
      <c r="W2093" s="223" t="s">
        <v>991</v>
      </c>
      <c r="X2093" s="225" t="s">
        <v>15231</v>
      </c>
      <c r="Y2093" s="262">
        <v>80000</v>
      </c>
      <c r="Z2093" s="226"/>
      <c r="AA2093" s="241">
        <f t="shared" si="17"/>
        <v>0</v>
      </c>
      <c r="AB2093" s="237" t="s">
        <v>15232</v>
      </c>
    </row>
    <row r="2094" spans="1:28" ht="15" customHeight="1">
      <c r="A2094" s="109">
        <v>2085</v>
      </c>
      <c r="B2094" s="222" t="str">
        <f t="shared" si="16"/>
        <v>Klik Disini</v>
      </c>
      <c r="C2094" s="223" t="s">
        <v>15233</v>
      </c>
      <c r="D2094" s="223"/>
      <c r="E2094" s="223" t="s">
        <v>15121</v>
      </c>
      <c r="F2094" s="223"/>
      <c r="G2094" s="223" t="s">
        <v>15234</v>
      </c>
      <c r="H2094" s="223" t="s">
        <v>3912</v>
      </c>
      <c r="I2094" s="258" t="s">
        <v>446</v>
      </c>
      <c r="J2094" s="186" t="s">
        <v>367</v>
      </c>
      <c r="K2094" s="223" t="s">
        <v>1953</v>
      </c>
      <c r="L2094" s="223"/>
      <c r="M2094" s="259" t="s">
        <v>447</v>
      </c>
      <c r="N2094" s="223" t="s">
        <v>449</v>
      </c>
      <c r="O2094" s="223" t="s">
        <v>450</v>
      </c>
      <c r="P2094" s="260">
        <v>2021</v>
      </c>
      <c r="Q2094" s="260">
        <v>2021</v>
      </c>
      <c r="R2094" s="223" t="s">
        <v>14186</v>
      </c>
      <c r="S2094" s="223" t="s">
        <v>78</v>
      </c>
      <c r="T2094" s="223" t="s">
        <v>451</v>
      </c>
      <c r="U2094" s="261">
        <v>139</v>
      </c>
      <c r="V2094" s="86" t="s">
        <v>452</v>
      </c>
      <c r="W2094" s="223" t="s">
        <v>555</v>
      </c>
      <c r="X2094" s="225" t="s">
        <v>15235</v>
      </c>
      <c r="Y2094" s="262">
        <v>60000</v>
      </c>
      <c r="Z2094" s="226"/>
      <c r="AA2094" s="241">
        <f t="shared" si="17"/>
        <v>0</v>
      </c>
      <c r="AB2094" s="237" t="s">
        <v>15236</v>
      </c>
    </row>
    <row r="2095" spans="1:28" ht="15" customHeight="1">
      <c r="A2095" s="109">
        <v>2086</v>
      </c>
      <c r="B2095" s="222" t="str">
        <f t="shared" si="16"/>
        <v>Klik Disini</v>
      </c>
      <c r="C2095" s="223" t="s">
        <v>15237</v>
      </c>
      <c r="D2095" s="223"/>
      <c r="E2095" s="223" t="s">
        <v>15238</v>
      </c>
      <c r="F2095" s="223" t="s">
        <v>15239</v>
      </c>
      <c r="G2095" s="223" t="s">
        <v>15240</v>
      </c>
      <c r="H2095" s="223" t="s">
        <v>580</v>
      </c>
      <c r="I2095" s="258" t="s">
        <v>581</v>
      </c>
      <c r="J2095" s="186" t="s">
        <v>271</v>
      </c>
      <c r="K2095" s="223" t="s">
        <v>1953</v>
      </c>
      <c r="L2095" s="223"/>
      <c r="M2095" s="259" t="s">
        <v>447</v>
      </c>
      <c r="N2095" s="223" t="s">
        <v>449</v>
      </c>
      <c r="O2095" s="223" t="s">
        <v>450</v>
      </c>
      <c r="P2095" s="260">
        <v>2022</v>
      </c>
      <c r="Q2095" s="260">
        <v>2022</v>
      </c>
      <c r="R2095" s="223" t="s">
        <v>3412</v>
      </c>
      <c r="S2095" s="223" t="s">
        <v>78</v>
      </c>
      <c r="T2095" s="223" t="s">
        <v>451</v>
      </c>
      <c r="U2095" s="261">
        <v>209</v>
      </c>
      <c r="V2095" s="86" t="s">
        <v>452</v>
      </c>
      <c r="W2095" s="223" t="s">
        <v>1109</v>
      </c>
      <c r="X2095" s="225" t="s">
        <v>15241</v>
      </c>
      <c r="Y2095" s="262">
        <v>80000</v>
      </c>
      <c r="Z2095" s="226"/>
      <c r="AA2095" s="241">
        <f t="shared" si="17"/>
        <v>0</v>
      </c>
      <c r="AB2095" s="237" t="s">
        <v>15242</v>
      </c>
    </row>
    <row r="2096" spans="1:28" ht="15" customHeight="1">
      <c r="A2096" s="109">
        <v>2087</v>
      </c>
      <c r="B2096" s="222" t="str">
        <f t="shared" si="16"/>
        <v>Klik Disini</v>
      </c>
      <c r="C2096" s="223" t="s">
        <v>15243</v>
      </c>
      <c r="D2096" s="223"/>
      <c r="E2096" s="223" t="s">
        <v>6671</v>
      </c>
      <c r="F2096" s="223" t="s">
        <v>15244</v>
      </c>
      <c r="G2096" s="223" t="s">
        <v>15245</v>
      </c>
      <c r="H2096" s="223" t="s">
        <v>2070</v>
      </c>
      <c r="I2096" s="258" t="s">
        <v>583</v>
      </c>
      <c r="J2096" s="186" t="s">
        <v>263</v>
      </c>
      <c r="K2096" s="223" t="s">
        <v>447</v>
      </c>
      <c r="L2096" s="223"/>
      <c r="M2096" s="259" t="s">
        <v>447</v>
      </c>
      <c r="N2096" s="223" t="s">
        <v>449</v>
      </c>
      <c r="O2096" s="223" t="s">
        <v>583</v>
      </c>
      <c r="P2096" s="260">
        <v>2022</v>
      </c>
      <c r="Q2096" s="260">
        <v>2022</v>
      </c>
      <c r="R2096" s="223" t="s">
        <v>3412</v>
      </c>
      <c r="S2096" s="223" t="s">
        <v>78</v>
      </c>
      <c r="T2096" s="223" t="s">
        <v>451</v>
      </c>
      <c r="U2096" s="261">
        <v>98</v>
      </c>
      <c r="V2096" s="86" t="s">
        <v>452</v>
      </c>
      <c r="W2096" s="223" t="s">
        <v>4258</v>
      </c>
      <c r="X2096" s="225" t="s">
        <v>15246</v>
      </c>
      <c r="Y2096" s="262">
        <v>72000</v>
      </c>
      <c r="Z2096" s="226"/>
      <c r="AA2096" s="241">
        <f t="shared" si="17"/>
        <v>0</v>
      </c>
      <c r="AB2096" s="237" t="s">
        <v>15247</v>
      </c>
    </row>
    <row r="2097" spans="1:28" ht="15" customHeight="1">
      <c r="A2097" s="109">
        <v>2088</v>
      </c>
      <c r="B2097" s="222" t="str">
        <f t="shared" si="16"/>
        <v>Klik Disini</v>
      </c>
      <c r="C2097" s="223" t="s">
        <v>15248</v>
      </c>
      <c r="D2097" s="223"/>
      <c r="E2097" s="223" t="s">
        <v>15093</v>
      </c>
      <c r="F2097" s="223" t="s">
        <v>15249</v>
      </c>
      <c r="G2097" s="223" t="s">
        <v>15250</v>
      </c>
      <c r="H2097" s="223" t="s">
        <v>580</v>
      </c>
      <c r="I2097" s="258" t="s">
        <v>581</v>
      </c>
      <c r="J2097" s="186" t="s">
        <v>281</v>
      </c>
      <c r="K2097" s="223" t="s">
        <v>1953</v>
      </c>
      <c r="L2097" s="223"/>
      <c r="M2097" s="259" t="s">
        <v>447</v>
      </c>
      <c r="N2097" s="223" t="s">
        <v>449</v>
      </c>
      <c r="O2097" s="223" t="s">
        <v>462</v>
      </c>
      <c r="P2097" s="260">
        <v>2019</v>
      </c>
      <c r="Q2097" s="260">
        <v>2021</v>
      </c>
      <c r="R2097" s="223" t="s">
        <v>3412</v>
      </c>
      <c r="S2097" s="223" t="s">
        <v>78</v>
      </c>
      <c r="T2097" s="223" t="s">
        <v>451</v>
      </c>
      <c r="U2097" s="261">
        <v>208</v>
      </c>
      <c r="V2097" s="86" t="s">
        <v>452</v>
      </c>
      <c r="W2097" s="223" t="s">
        <v>3230</v>
      </c>
      <c r="X2097" s="225" t="s">
        <v>15251</v>
      </c>
      <c r="Y2097" s="262">
        <v>80000</v>
      </c>
      <c r="Z2097" s="226"/>
      <c r="AA2097" s="241">
        <f t="shared" si="17"/>
        <v>0</v>
      </c>
      <c r="AB2097" s="237" t="s">
        <v>15252</v>
      </c>
    </row>
    <row r="2098" spans="1:28" ht="15" customHeight="1">
      <c r="A2098" s="109">
        <v>2089</v>
      </c>
      <c r="B2098" s="222" t="str">
        <f t="shared" si="16"/>
        <v>Klik Disini</v>
      </c>
      <c r="C2098" s="223" t="s">
        <v>15253</v>
      </c>
      <c r="D2098" s="223"/>
      <c r="E2098" s="223" t="s">
        <v>15093</v>
      </c>
      <c r="F2098" s="223" t="s">
        <v>15254</v>
      </c>
      <c r="G2098" s="223" t="s">
        <v>15255</v>
      </c>
      <c r="H2098" s="223" t="s">
        <v>580</v>
      </c>
      <c r="I2098" s="258" t="s">
        <v>581</v>
      </c>
      <c r="J2098" s="186" t="s">
        <v>281</v>
      </c>
      <c r="K2098" s="223" t="s">
        <v>1953</v>
      </c>
      <c r="L2098" s="223"/>
      <c r="M2098" s="259" t="s">
        <v>447</v>
      </c>
      <c r="N2098" s="223" t="s">
        <v>449</v>
      </c>
      <c r="O2098" s="223" t="s">
        <v>450</v>
      </c>
      <c r="P2098" s="260">
        <v>2019</v>
      </c>
      <c r="Q2098" s="260">
        <v>2021</v>
      </c>
      <c r="R2098" s="223" t="s">
        <v>3412</v>
      </c>
      <c r="S2098" s="223" t="s">
        <v>78</v>
      </c>
      <c r="T2098" s="223" t="s">
        <v>451</v>
      </c>
      <c r="U2098" s="261">
        <v>154</v>
      </c>
      <c r="V2098" s="86" t="s">
        <v>452</v>
      </c>
      <c r="W2098" s="223" t="s">
        <v>904</v>
      </c>
      <c r="X2098" s="225" t="s">
        <v>15256</v>
      </c>
      <c r="Y2098" s="262">
        <v>80000</v>
      </c>
      <c r="Z2098" s="226"/>
      <c r="AA2098" s="241">
        <f t="shared" si="17"/>
        <v>0</v>
      </c>
      <c r="AB2098" s="237" t="s">
        <v>15257</v>
      </c>
    </row>
    <row r="2099" spans="1:28" ht="15" customHeight="1">
      <c r="A2099" s="109">
        <v>2090</v>
      </c>
      <c r="B2099" s="222" t="str">
        <f t="shared" si="16"/>
        <v>Klik Disini</v>
      </c>
      <c r="C2099" s="223" t="s">
        <v>15258</v>
      </c>
      <c r="D2099" s="223"/>
      <c r="E2099" s="223" t="s">
        <v>3864</v>
      </c>
      <c r="F2099" s="223" t="s">
        <v>15259</v>
      </c>
      <c r="G2099" s="223" t="s">
        <v>15260</v>
      </c>
      <c r="H2099" s="223" t="s">
        <v>2070</v>
      </c>
      <c r="I2099" s="258" t="s">
        <v>583</v>
      </c>
      <c r="J2099" s="186" t="s">
        <v>263</v>
      </c>
      <c r="K2099" s="223" t="s">
        <v>1953</v>
      </c>
      <c r="L2099" s="223"/>
      <c r="M2099" s="259" t="s">
        <v>447</v>
      </c>
      <c r="N2099" s="223" t="s">
        <v>449</v>
      </c>
      <c r="O2099" s="223" t="s">
        <v>450</v>
      </c>
      <c r="P2099" s="260">
        <v>2019</v>
      </c>
      <c r="Q2099" s="260">
        <v>2021</v>
      </c>
      <c r="R2099" s="223" t="s">
        <v>3740</v>
      </c>
      <c r="S2099" s="223" t="s">
        <v>78</v>
      </c>
      <c r="T2099" s="223" t="s">
        <v>451</v>
      </c>
      <c r="U2099" s="261">
        <v>82</v>
      </c>
      <c r="V2099" s="86" t="s">
        <v>452</v>
      </c>
      <c r="W2099" s="223" t="s">
        <v>6258</v>
      </c>
      <c r="X2099" s="225" t="s">
        <v>15261</v>
      </c>
      <c r="Y2099" s="262">
        <v>70000</v>
      </c>
      <c r="Z2099" s="226"/>
      <c r="AA2099" s="241">
        <f t="shared" si="17"/>
        <v>0</v>
      </c>
      <c r="AB2099" s="237" t="s">
        <v>15262</v>
      </c>
    </row>
    <row r="2100" spans="1:28" ht="15" customHeight="1">
      <c r="A2100" s="109">
        <v>2091</v>
      </c>
      <c r="B2100" s="222" t="str">
        <f t="shared" si="16"/>
        <v>Klik Disini</v>
      </c>
      <c r="C2100" s="223" t="s">
        <v>15263</v>
      </c>
      <c r="D2100" s="223"/>
      <c r="E2100" s="223" t="s">
        <v>15093</v>
      </c>
      <c r="F2100" s="223" t="s">
        <v>15264</v>
      </c>
      <c r="G2100" s="223" t="s">
        <v>15265</v>
      </c>
      <c r="H2100" s="223" t="s">
        <v>580</v>
      </c>
      <c r="I2100" s="258" t="s">
        <v>581</v>
      </c>
      <c r="J2100" s="186" t="s">
        <v>271</v>
      </c>
      <c r="K2100" s="223" t="s">
        <v>1953</v>
      </c>
      <c r="L2100" s="223"/>
      <c r="M2100" s="259" t="s">
        <v>447</v>
      </c>
      <c r="N2100" s="223" t="s">
        <v>449</v>
      </c>
      <c r="O2100" s="223" t="s">
        <v>450</v>
      </c>
      <c r="P2100" s="260">
        <v>2019</v>
      </c>
      <c r="Q2100" s="260">
        <v>2021</v>
      </c>
      <c r="R2100" s="223" t="s">
        <v>3412</v>
      </c>
      <c r="S2100" s="223" t="s">
        <v>78</v>
      </c>
      <c r="T2100" s="223" t="s">
        <v>451</v>
      </c>
      <c r="U2100" s="261">
        <v>226</v>
      </c>
      <c r="V2100" s="86" t="s">
        <v>452</v>
      </c>
      <c r="W2100" s="223" t="s">
        <v>1102</v>
      </c>
      <c r="X2100" s="225" t="s">
        <v>15266</v>
      </c>
      <c r="Y2100" s="262">
        <v>80000</v>
      </c>
      <c r="Z2100" s="226"/>
      <c r="AA2100" s="241">
        <f t="shared" si="17"/>
        <v>0</v>
      </c>
      <c r="AB2100" s="237" t="s">
        <v>15267</v>
      </c>
    </row>
    <row r="2101" spans="1:28" ht="15" customHeight="1">
      <c r="A2101" s="109">
        <v>2092</v>
      </c>
      <c r="B2101" s="222" t="str">
        <f t="shared" si="16"/>
        <v>Klik Disini</v>
      </c>
      <c r="C2101" s="223" t="s">
        <v>15268</v>
      </c>
      <c r="D2101" s="223"/>
      <c r="E2101" s="223" t="s">
        <v>15269</v>
      </c>
      <c r="F2101" s="223"/>
      <c r="G2101" s="223" t="s">
        <v>15270</v>
      </c>
      <c r="H2101" s="223" t="s">
        <v>3912</v>
      </c>
      <c r="I2101" s="258" t="s">
        <v>446</v>
      </c>
      <c r="J2101" s="186" t="s">
        <v>367</v>
      </c>
      <c r="K2101" s="223" t="s">
        <v>1953</v>
      </c>
      <c r="L2101" s="223"/>
      <c r="M2101" s="259" t="s">
        <v>447</v>
      </c>
      <c r="N2101" s="223" t="s">
        <v>449</v>
      </c>
      <c r="O2101" s="223" t="s">
        <v>450</v>
      </c>
      <c r="P2101" s="260">
        <v>2021</v>
      </c>
      <c r="Q2101" s="260">
        <v>2021</v>
      </c>
      <c r="R2101" s="223" t="s">
        <v>14186</v>
      </c>
      <c r="S2101" s="223" t="s">
        <v>78</v>
      </c>
      <c r="T2101" s="223" t="s">
        <v>451</v>
      </c>
      <c r="U2101" s="261">
        <v>67</v>
      </c>
      <c r="V2101" s="86" t="s">
        <v>452</v>
      </c>
      <c r="W2101" s="223" t="s">
        <v>547</v>
      </c>
      <c r="X2101" s="225" t="s">
        <v>15271</v>
      </c>
      <c r="Y2101" s="262">
        <v>60000</v>
      </c>
      <c r="Z2101" s="226"/>
      <c r="AA2101" s="241">
        <f t="shared" si="17"/>
        <v>0</v>
      </c>
      <c r="AB2101" s="237" t="s">
        <v>15272</v>
      </c>
    </row>
    <row r="2102" spans="1:28" ht="15" customHeight="1">
      <c r="A2102" s="109">
        <v>2093</v>
      </c>
      <c r="B2102" s="222" t="str">
        <f t="shared" si="16"/>
        <v>Klik Disini</v>
      </c>
      <c r="C2102" s="223" t="s">
        <v>15273</v>
      </c>
      <c r="D2102" s="223"/>
      <c r="E2102" s="223" t="s">
        <v>15121</v>
      </c>
      <c r="F2102" s="223"/>
      <c r="G2102" s="223" t="s">
        <v>15274</v>
      </c>
      <c r="H2102" s="223" t="s">
        <v>3912</v>
      </c>
      <c r="I2102" s="258" t="s">
        <v>446</v>
      </c>
      <c r="J2102" s="186" t="s">
        <v>367</v>
      </c>
      <c r="K2102" s="223" t="s">
        <v>1953</v>
      </c>
      <c r="L2102" s="223"/>
      <c r="M2102" s="259" t="s">
        <v>447</v>
      </c>
      <c r="N2102" s="223" t="s">
        <v>449</v>
      </c>
      <c r="O2102" s="223" t="s">
        <v>450</v>
      </c>
      <c r="P2102" s="260">
        <v>2021</v>
      </c>
      <c r="Q2102" s="260">
        <v>2021</v>
      </c>
      <c r="R2102" s="223" t="s">
        <v>14116</v>
      </c>
      <c r="S2102" s="223" t="s">
        <v>78</v>
      </c>
      <c r="T2102" s="223" t="s">
        <v>451</v>
      </c>
      <c r="U2102" s="261">
        <v>63</v>
      </c>
      <c r="V2102" s="86" t="s">
        <v>452</v>
      </c>
      <c r="W2102" s="223" t="s">
        <v>1332</v>
      </c>
      <c r="X2102" s="225" t="s">
        <v>15166</v>
      </c>
      <c r="Y2102" s="262">
        <v>60000</v>
      </c>
      <c r="Z2102" s="226"/>
      <c r="AA2102" s="241">
        <f t="shared" si="17"/>
        <v>0</v>
      </c>
      <c r="AB2102" s="237" t="s">
        <v>15275</v>
      </c>
    </row>
    <row r="2103" spans="1:28" ht="15" customHeight="1">
      <c r="A2103" s="109">
        <v>2094</v>
      </c>
      <c r="B2103" s="222" t="str">
        <f t="shared" si="16"/>
        <v>Klik Disini</v>
      </c>
      <c r="C2103" s="223" t="s">
        <v>15276</v>
      </c>
      <c r="D2103" s="223"/>
      <c r="E2103" s="223" t="s">
        <v>15121</v>
      </c>
      <c r="F2103" s="223"/>
      <c r="G2103" s="223" t="s">
        <v>15277</v>
      </c>
      <c r="H2103" s="223" t="s">
        <v>3912</v>
      </c>
      <c r="I2103" s="258" t="s">
        <v>446</v>
      </c>
      <c r="J2103" s="186" t="s">
        <v>367</v>
      </c>
      <c r="K2103" s="223" t="s">
        <v>1953</v>
      </c>
      <c r="L2103" s="223"/>
      <c r="M2103" s="259" t="s">
        <v>447</v>
      </c>
      <c r="N2103" s="223" t="s">
        <v>449</v>
      </c>
      <c r="O2103" s="223" t="s">
        <v>450</v>
      </c>
      <c r="P2103" s="260">
        <v>2021</v>
      </c>
      <c r="Q2103" s="260">
        <v>2021</v>
      </c>
      <c r="R2103" s="223" t="s">
        <v>14186</v>
      </c>
      <c r="S2103" s="223" t="s">
        <v>78</v>
      </c>
      <c r="T2103" s="223" t="s">
        <v>451</v>
      </c>
      <c r="U2103" s="261">
        <v>109</v>
      </c>
      <c r="V2103" s="86" t="s">
        <v>452</v>
      </c>
      <c r="W2103" s="223" t="s">
        <v>1820</v>
      </c>
      <c r="X2103" s="225" t="s">
        <v>15235</v>
      </c>
      <c r="Y2103" s="262">
        <v>60000</v>
      </c>
      <c r="Z2103" s="226"/>
      <c r="AA2103" s="241">
        <f t="shared" si="17"/>
        <v>0</v>
      </c>
      <c r="AB2103" s="237" t="s">
        <v>15278</v>
      </c>
    </row>
    <row r="2104" spans="1:28" ht="15" customHeight="1">
      <c r="A2104" s="109">
        <v>2095</v>
      </c>
      <c r="B2104" s="222" t="str">
        <f t="shared" si="16"/>
        <v>Klik Disini</v>
      </c>
      <c r="C2104" s="223" t="s">
        <v>15279</v>
      </c>
      <c r="D2104" s="223"/>
      <c r="E2104" s="223" t="s">
        <v>15121</v>
      </c>
      <c r="F2104" s="223"/>
      <c r="G2104" s="223" t="s">
        <v>15280</v>
      </c>
      <c r="H2104" s="223" t="s">
        <v>3912</v>
      </c>
      <c r="I2104" s="258" t="s">
        <v>446</v>
      </c>
      <c r="J2104" s="186" t="s">
        <v>367</v>
      </c>
      <c r="K2104" s="223" t="s">
        <v>1953</v>
      </c>
      <c r="L2104" s="223"/>
      <c r="M2104" s="259" t="s">
        <v>447</v>
      </c>
      <c r="N2104" s="223" t="s">
        <v>449</v>
      </c>
      <c r="O2104" s="223" t="s">
        <v>450</v>
      </c>
      <c r="P2104" s="260">
        <v>2021</v>
      </c>
      <c r="Q2104" s="260">
        <v>2021</v>
      </c>
      <c r="R2104" s="223" t="s">
        <v>14116</v>
      </c>
      <c r="S2104" s="223" t="s">
        <v>78</v>
      </c>
      <c r="T2104" s="223" t="s">
        <v>451</v>
      </c>
      <c r="U2104" s="261">
        <v>97</v>
      </c>
      <c r="V2104" s="86" t="s">
        <v>452</v>
      </c>
      <c r="W2104" s="223" t="s">
        <v>1029</v>
      </c>
      <c r="X2104" s="225" t="s">
        <v>14961</v>
      </c>
      <c r="Y2104" s="262">
        <v>60000</v>
      </c>
      <c r="Z2104" s="226"/>
      <c r="AA2104" s="241">
        <f t="shared" si="17"/>
        <v>0</v>
      </c>
      <c r="AB2104" s="237" t="s">
        <v>15281</v>
      </c>
    </row>
    <row r="2105" spans="1:28" ht="15" customHeight="1">
      <c r="A2105" s="109">
        <v>2096</v>
      </c>
      <c r="B2105" s="222" t="str">
        <f t="shared" si="16"/>
        <v>Klik Disini</v>
      </c>
      <c r="C2105" s="223" t="s">
        <v>15282</v>
      </c>
      <c r="D2105" s="223"/>
      <c r="E2105" s="223" t="s">
        <v>15121</v>
      </c>
      <c r="F2105" s="223"/>
      <c r="G2105" s="223" t="s">
        <v>15283</v>
      </c>
      <c r="H2105" s="223" t="s">
        <v>3912</v>
      </c>
      <c r="I2105" s="258" t="s">
        <v>446</v>
      </c>
      <c r="J2105" s="186" t="s">
        <v>367</v>
      </c>
      <c r="K2105" s="223" t="s">
        <v>1953</v>
      </c>
      <c r="L2105" s="223"/>
      <c r="M2105" s="259" t="s">
        <v>447</v>
      </c>
      <c r="N2105" s="223" t="s">
        <v>449</v>
      </c>
      <c r="O2105" s="223" t="s">
        <v>450</v>
      </c>
      <c r="P2105" s="260">
        <v>2021</v>
      </c>
      <c r="Q2105" s="260">
        <v>2021</v>
      </c>
      <c r="R2105" s="223" t="s">
        <v>14116</v>
      </c>
      <c r="S2105" s="223" t="s">
        <v>78</v>
      </c>
      <c r="T2105" s="223" t="s">
        <v>451</v>
      </c>
      <c r="U2105" s="261">
        <v>93</v>
      </c>
      <c r="V2105" s="86" t="s">
        <v>452</v>
      </c>
      <c r="W2105" s="223" t="s">
        <v>830</v>
      </c>
      <c r="X2105" s="225" t="s">
        <v>15123</v>
      </c>
      <c r="Y2105" s="262">
        <v>60000</v>
      </c>
      <c r="Z2105" s="226"/>
      <c r="AA2105" s="241">
        <f t="shared" si="17"/>
        <v>0</v>
      </c>
      <c r="AB2105" s="237" t="s">
        <v>15284</v>
      </c>
    </row>
    <row r="2106" spans="1:28" ht="15" customHeight="1">
      <c r="A2106" s="109">
        <v>2097</v>
      </c>
      <c r="B2106" s="222" t="str">
        <f t="shared" si="16"/>
        <v>Klik Disini</v>
      </c>
      <c r="C2106" s="223" t="s">
        <v>15285</v>
      </c>
      <c r="D2106" s="223"/>
      <c r="E2106" s="223" t="s">
        <v>15121</v>
      </c>
      <c r="F2106" s="223"/>
      <c r="G2106" s="223" t="s">
        <v>15286</v>
      </c>
      <c r="H2106" s="223" t="s">
        <v>3912</v>
      </c>
      <c r="I2106" s="258" t="s">
        <v>446</v>
      </c>
      <c r="J2106" s="186" t="s">
        <v>367</v>
      </c>
      <c r="K2106" s="223" t="s">
        <v>1953</v>
      </c>
      <c r="L2106" s="223"/>
      <c r="M2106" s="259" t="s">
        <v>447</v>
      </c>
      <c r="N2106" s="223" t="s">
        <v>449</v>
      </c>
      <c r="O2106" s="223" t="s">
        <v>450</v>
      </c>
      <c r="P2106" s="260">
        <v>2021</v>
      </c>
      <c r="Q2106" s="260">
        <v>2021</v>
      </c>
      <c r="R2106" s="223" t="s">
        <v>14116</v>
      </c>
      <c r="S2106" s="223" t="s">
        <v>78</v>
      </c>
      <c r="T2106" s="223" t="s">
        <v>451</v>
      </c>
      <c r="U2106" s="261">
        <v>63</v>
      </c>
      <c r="V2106" s="86" t="s">
        <v>452</v>
      </c>
      <c r="W2106" s="223" t="s">
        <v>715</v>
      </c>
      <c r="X2106" s="225" t="s">
        <v>15166</v>
      </c>
      <c r="Y2106" s="262">
        <v>60000</v>
      </c>
      <c r="Z2106" s="226"/>
      <c r="AA2106" s="241">
        <f t="shared" si="17"/>
        <v>0</v>
      </c>
      <c r="AB2106" s="237" t="s">
        <v>15287</v>
      </c>
    </row>
    <row r="2107" spans="1:28" ht="15" customHeight="1">
      <c r="A2107" s="109">
        <v>2098</v>
      </c>
      <c r="B2107" s="222" t="str">
        <f t="shared" si="16"/>
        <v>Klik Disini</v>
      </c>
      <c r="C2107" s="223" t="s">
        <v>15288</v>
      </c>
      <c r="D2107" s="223"/>
      <c r="E2107" s="223" t="s">
        <v>15121</v>
      </c>
      <c r="F2107" s="223"/>
      <c r="G2107" s="223" t="s">
        <v>15289</v>
      </c>
      <c r="H2107" s="223" t="s">
        <v>3912</v>
      </c>
      <c r="I2107" s="258" t="s">
        <v>446</v>
      </c>
      <c r="J2107" s="186" t="s">
        <v>367</v>
      </c>
      <c r="K2107" s="223" t="s">
        <v>1953</v>
      </c>
      <c r="L2107" s="223"/>
      <c r="M2107" s="259" t="s">
        <v>447</v>
      </c>
      <c r="N2107" s="223" t="s">
        <v>449</v>
      </c>
      <c r="O2107" s="223" t="s">
        <v>450</v>
      </c>
      <c r="P2107" s="260">
        <v>2021</v>
      </c>
      <c r="Q2107" s="260">
        <v>2021</v>
      </c>
      <c r="R2107" s="223" t="s">
        <v>14116</v>
      </c>
      <c r="S2107" s="223" t="s">
        <v>78</v>
      </c>
      <c r="T2107" s="223" t="s">
        <v>451</v>
      </c>
      <c r="U2107" s="261">
        <v>77</v>
      </c>
      <c r="V2107" s="86" t="s">
        <v>452</v>
      </c>
      <c r="W2107" s="223" t="s">
        <v>618</v>
      </c>
      <c r="X2107" s="225" t="s">
        <v>15123</v>
      </c>
      <c r="Y2107" s="262">
        <v>60000</v>
      </c>
      <c r="Z2107" s="226"/>
      <c r="AA2107" s="241">
        <f t="shared" si="17"/>
        <v>0</v>
      </c>
      <c r="AB2107" s="237" t="s">
        <v>15290</v>
      </c>
    </row>
    <row r="2108" spans="1:28" ht="15" customHeight="1">
      <c r="A2108" s="109">
        <v>2099</v>
      </c>
      <c r="B2108" s="222" t="str">
        <f t="shared" si="16"/>
        <v>Klik Disini</v>
      </c>
      <c r="C2108" s="223" t="s">
        <v>15291</v>
      </c>
      <c r="D2108" s="223"/>
      <c r="E2108" s="223" t="s">
        <v>15292</v>
      </c>
      <c r="F2108" s="223"/>
      <c r="G2108" s="223" t="s">
        <v>15293</v>
      </c>
      <c r="H2108" s="223" t="s">
        <v>3912</v>
      </c>
      <c r="I2108" s="258" t="s">
        <v>446</v>
      </c>
      <c r="J2108" s="186" t="s">
        <v>367</v>
      </c>
      <c r="K2108" s="223" t="s">
        <v>1953</v>
      </c>
      <c r="L2108" s="223"/>
      <c r="M2108" s="259" t="s">
        <v>447</v>
      </c>
      <c r="N2108" s="223" t="s">
        <v>449</v>
      </c>
      <c r="O2108" s="223" t="s">
        <v>450</v>
      </c>
      <c r="P2108" s="260">
        <v>2021</v>
      </c>
      <c r="Q2108" s="260">
        <v>2021</v>
      </c>
      <c r="R2108" s="223" t="s">
        <v>14912</v>
      </c>
      <c r="S2108" s="223" t="s">
        <v>78</v>
      </c>
      <c r="T2108" s="223" t="s">
        <v>451</v>
      </c>
      <c r="U2108" s="261">
        <v>61</v>
      </c>
      <c r="V2108" s="86" t="s">
        <v>452</v>
      </c>
      <c r="W2108" s="223" t="s">
        <v>453</v>
      </c>
      <c r="X2108" s="225" t="s">
        <v>15294</v>
      </c>
      <c r="Y2108" s="262">
        <v>60000</v>
      </c>
      <c r="Z2108" s="226"/>
      <c r="AA2108" s="241">
        <f t="shared" si="17"/>
        <v>0</v>
      </c>
      <c r="AB2108" s="237" t="s">
        <v>15295</v>
      </c>
    </row>
    <row r="2109" spans="1:28" ht="15" customHeight="1">
      <c r="A2109" s="109">
        <v>2100</v>
      </c>
      <c r="B2109" s="222" t="str">
        <f t="shared" si="16"/>
        <v>Klik Disini</v>
      </c>
      <c r="C2109" s="223" t="s">
        <v>15296</v>
      </c>
      <c r="D2109" s="223"/>
      <c r="E2109" s="223" t="s">
        <v>10320</v>
      </c>
      <c r="F2109" s="223"/>
      <c r="G2109" s="223" t="s">
        <v>15297</v>
      </c>
      <c r="H2109" s="223" t="s">
        <v>3912</v>
      </c>
      <c r="I2109" s="258" t="s">
        <v>446</v>
      </c>
      <c r="J2109" s="186" t="s">
        <v>367</v>
      </c>
      <c r="K2109" s="223" t="s">
        <v>1953</v>
      </c>
      <c r="L2109" s="223"/>
      <c r="M2109" s="259" t="s">
        <v>447</v>
      </c>
      <c r="N2109" s="223" t="s">
        <v>449</v>
      </c>
      <c r="O2109" s="223" t="s">
        <v>450</v>
      </c>
      <c r="P2109" s="260">
        <v>2021</v>
      </c>
      <c r="Q2109" s="260">
        <v>2021</v>
      </c>
      <c r="R2109" s="223" t="s">
        <v>14116</v>
      </c>
      <c r="S2109" s="223" t="s">
        <v>78</v>
      </c>
      <c r="T2109" s="223" t="s">
        <v>451</v>
      </c>
      <c r="U2109" s="261">
        <v>61</v>
      </c>
      <c r="V2109" s="86" t="s">
        <v>452</v>
      </c>
      <c r="W2109" s="223" t="s">
        <v>1954</v>
      </c>
      <c r="X2109" s="225" t="s">
        <v>15298</v>
      </c>
      <c r="Y2109" s="262">
        <v>60000</v>
      </c>
      <c r="Z2109" s="226"/>
      <c r="AA2109" s="241">
        <f t="shared" si="17"/>
        <v>0</v>
      </c>
      <c r="AB2109" s="237" t="s">
        <v>15299</v>
      </c>
    </row>
    <row r="2110" spans="1:28" ht="15" customHeight="1">
      <c r="A2110" s="109">
        <v>2101</v>
      </c>
      <c r="B2110" s="222" t="str">
        <f t="shared" si="16"/>
        <v>Klik Disini</v>
      </c>
      <c r="C2110" s="223" t="s">
        <v>15300</v>
      </c>
      <c r="D2110" s="223"/>
      <c r="E2110" s="223" t="s">
        <v>15301</v>
      </c>
      <c r="F2110" s="223" t="s">
        <v>15302</v>
      </c>
      <c r="G2110" s="223" t="s">
        <v>15303</v>
      </c>
      <c r="H2110" s="223" t="s">
        <v>3473</v>
      </c>
      <c r="I2110" s="258" t="s">
        <v>446</v>
      </c>
      <c r="J2110" s="186" t="s">
        <v>345</v>
      </c>
      <c r="K2110" s="223" t="s">
        <v>1953</v>
      </c>
      <c r="L2110" s="223"/>
      <c r="M2110" s="259" t="s">
        <v>14410</v>
      </c>
      <c r="N2110" s="223" t="s">
        <v>449</v>
      </c>
      <c r="O2110" s="223" t="s">
        <v>450</v>
      </c>
      <c r="P2110" s="260">
        <v>2019</v>
      </c>
      <c r="Q2110" s="260">
        <v>2021</v>
      </c>
      <c r="R2110" s="223" t="s">
        <v>3412</v>
      </c>
      <c r="S2110" s="223" t="s">
        <v>78</v>
      </c>
      <c r="T2110" s="223" t="s">
        <v>451</v>
      </c>
      <c r="U2110" s="261">
        <v>102</v>
      </c>
      <c r="V2110" s="86" t="s">
        <v>452</v>
      </c>
      <c r="W2110" s="223" t="s">
        <v>5372</v>
      </c>
      <c r="X2110" s="225" t="s">
        <v>15304</v>
      </c>
      <c r="Y2110" s="262">
        <v>101500</v>
      </c>
      <c r="Z2110" s="226"/>
      <c r="AA2110" s="241">
        <f t="shared" si="17"/>
        <v>0</v>
      </c>
      <c r="AB2110" s="237" t="s">
        <v>15305</v>
      </c>
    </row>
    <row r="2111" spans="1:28" ht="15" customHeight="1">
      <c r="A2111" s="109">
        <v>2102</v>
      </c>
      <c r="B2111" s="222" t="str">
        <f t="shared" si="16"/>
        <v>Klik Disini</v>
      </c>
      <c r="C2111" s="223" t="s">
        <v>15306</v>
      </c>
      <c r="D2111" s="223"/>
      <c r="E2111" s="223" t="s">
        <v>15121</v>
      </c>
      <c r="F2111" s="223"/>
      <c r="G2111" s="223" t="s">
        <v>15307</v>
      </c>
      <c r="H2111" s="223" t="s">
        <v>3912</v>
      </c>
      <c r="I2111" s="258" t="s">
        <v>446</v>
      </c>
      <c r="J2111" s="186" t="s">
        <v>367</v>
      </c>
      <c r="K2111" s="223" t="s">
        <v>1953</v>
      </c>
      <c r="L2111" s="223"/>
      <c r="M2111" s="259" t="s">
        <v>447</v>
      </c>
      <c r="N2111" s="223" t="s">
        <v>449</v>
      </c>
      <c r="O2111" s="223" t="s">
        <v>450</v>
      </c>
      <c r="P2111" s="260">
        <v>2021</v>
      </c>
      <c r="Q2111" s="260">
        <v>2021</v>
      </c>
      <c r="R2111" s="223" t="s">
        <v>14116</v>
      </c>
      <c r="S2111" s="223" t="s">
        <v>78</v>
      </c>
      <c r="T2111" s="223" t="s">
        <v>451</v>
      </c>
      <c r="U2111" s="261">
        <v>78</v>
      </c>
      <c r="V2111" s="86" t="s">
        <v>452</v>
      </c>
      <c r="W2111" s="223" t="s">
        <v>743</v>
      </c>
      <c r="X2111" s="225" t="s">
        <v>15166</v>
      </c>
      <c r="Y2111" s="262">
        <v>60000</v>
      </c>
      <c r="Z2111" s="226"/>
      <c r="AA2111" s="241">
        <f t="shared" si="17"/>
        <v>0</v>
      </c>
      <c r="AB2111" s="237" t="s">
        <v>15308</v>
      </c>
    </row>
    <row r="2112" spans="1:28" ht="15" customHeight="1">
      <c r="A2112" s="109">
        <v>2103</v>
      </c>
      <c r="B2112" s="222" t="str">
        <f t="shared" si="16"/>
        <v>Klik Disini</v>
      </c>
      <c r="C2112" s="223" t="s">
        <v>15309</v>
      </c>
      <c r="D2112" s="223"/>
      <c r="E2112" s="223" t="s">
        <v>15310</v>
      </c>
      <c r="F2112" s="223" t="s">
        <v>15311</v>
      </c>
      <c r="G2112" s="223" t="s">
        <v>15312</v>
      </c>
      <c r="H2112" s="223" t="s">
        <v>3532</v>
      </c>
      <c r="I2112" s="258" t="s">
        <v>446</v>
      </c>
      <c r="J2112" s="186" t="s">
        <v>345</v>
      </c>
      <c r="K2112" s="223" t="s">
        <v>1953</v>
      </c>
      <c r="L2112" s="223"/>
      <c r="M2112" s="259" t="s">
        <v>447</v>
      </c>
      <c r="N2112" s="223" t="s">
        <v>449</v>
      </c>
      <c r="O2112" s="223" t="s">
        <v>450</v>
      </c>
      <c r="P2112" s="260">
        <v>2007</v>
      </c>
      <c r="Q2112" s="260">
        <v>2021</v>
      </c>
      <c r="R2112" s="223" t="s">
        <v>3412</v>
      </c>
      <c r="S2112" s="223" t="s">
        <v>78</v>
      </c>
      <c r="T2112" s="223" t="s">
        <v>451</v>
      </c>
      <c r="U2112" s="261">
        <v>290</v>
      </c>
      <c r="V2112" s="86" t="s">
        <v>452</v>
      </c>
      <c r="W2112" s="223" t="s">
        <v>4156</v>
      </c>
      <c r="X2112" s="225" t="s">
        <v>15313</v>
      </c>
      <c r="Y2112" s="262">
        <v>80000</v>
      </c>
      <c r="Z2112" s="226"/>
      <c r="AA2112" s="241">
        <f t="shared" si="17"/>
        <v>0</v>
      </c>
      <c r="AB2112" s="237" t="s">
        <v>15314</v>
      </c>
    </row>
    <row r="2113" spans="1:28" ht="15" customHeight="1">
      <c r="A2113" s="109">
        <v>2104</v>
      </c>
      <c r="B2113" s="222" t="str">
        <f t="shared" si="16"/>
        <v>Klik Disini</v>
      </c>
      <c r="C2113" s="223" t="s">
        <v>15315</v>
      </c>
      <c r="D2113" s="223"/>
      <c r="E2113" s="223" t="s">
        <v>15121</v>
      </c>
      <c r="F2113" s="223"/>
      <c r="G2113" s="223" t="s">
        <v>15316</v>
      </c>
      <c r="H2113" s="223" t="s">
        <v>3912</v>
      </c>
      <c r="I2113" s="258" t="s">
        <v>446</v>
      </c>
      <c r="J2113" s="186" t="s">
        <v>367</v>
      </c>
      <c r="K2113" s="223" t="s">
        <v>1953</v>
      </c>
      <c r="L2113" s="223"/>
      <c r="M2113" s="259" t="s">
        <v>447</v>
      </c>
      <c r="N2113" s="223" t="s">
        <v>449</v>
      </c>
      <c r="O2113" s="223" t="s">
        <v>450</v>
      </c>
      <c r="P2113" s="260">
        <v>2021</v>
      </c>
      <c r="Q2113" s="260">
        <v>2021</v>
      </c>
      <c r="R2113" s="223" t="s">
        <v>14116</v>
      </c>
      <c r="S2113" s="223" t="s">
        <v>78</v>
      </c>
      <c r="T2113" s="223" t="s">
        <v>451</v>
      </c>
      <c r="U2113" s="261">
        <v>78</v>
      </c>
      <c r="V2113" s="86" t="s">
        <v>452</v>
      </c>
      <c r="W2113" s="223" t="s">
        <v>736</v>
      </c>
      <c r="X2113" s="225" t="s">
        <v>15148</v>
      </c>
      <c r="Y2113" s="262">
        <v>60000</v>
      </c>
      <c r="Z2113" s="226"/>
      <c r="AA2113" s="241">
        <f t="shared" si="17"/>
        <v>0</v>
      </c>
      <c r="AB2113" s="237" t="s">
        <v>15317</v>
      </c>
    </row>
    <row r="2114" spans="1:28" ht="15" customHeight="1">
      <c r="A2114" s="109">
        <v>2105</v>
      </c>
      <c r="B2114" s="222" t="str">
        <f t="shared" si="16"/>
        <v>Klik Disini</v>
      </c>
      <c r="C2114" s="223" t="s">
        <v>15318</v>
      </c>
      <c r="D2114" s="223"/>
      <c r="E2114" s="223" t="s">
        <v>15121</v>
      </c>
      <c r="F2114" s="223"/>
      <c r="G2114" s="223" t="s">
        <v>15319</v>
      </c>
      <c r="H2114" s="223" t="s">
        <v>3912</v>
      </c>
      <c r="I2114" s="258" t="s">
        <v>446</v>
      </c>
      <c r="J2114" s="186" t="s">
        <v>367</v>
      </c>
      <c r="K2114" s="223" t="s">
        <v>1953</v>
      </c>
      <c r="L2114" s="223"/>
      <c r="M2114" s="259" t="s">
        <v>447</v>
      </c>
      <c r="N2114" s="223" t="s">
        <v>449</v>
      </c>
      <c r="O2114" s="223" t="s">
        <v>450</v>
      </c>
      <c r="P2114" s="260">
        <v>2021</v>
      </c>
      <c r="Q2114" s="260">
        <v>2021</v>
      </c>
      <c r="R2114" s="223" t="s">
        <v>14116</v>
      </c>
      <c r="S2114" s="223" t="s">
        <v>78</v>
      </c>
      <c r="T2114" s="223" t="s">
        <v>451</v>
      </c>
      <c r="U2114" s="261">
        <v>61</v>
      </c>
      <c r="V2114" s="86" t="s">
        <v>452</v>
      </c>
      <c r="W2114" s="223" t="s">
        <v>601</v>
      </c>
      <c r="X2114" s="225" t="s">
        <v>15320</v>
      </c>
      <c r="Y2114" s="262">
        <v>60000</v>
      </c>
      <c r="Z2114" s="226"/>
      <c r="AA2114" s="241">
        <f t="shared" si="17"/>
        <v>0</v>
      </c>
      <c r="AB2114" s="237" t="s">
        <v>15321</v>
      </c>
    </row>
    <row r="2115" spans="1:28" ht="15" customHeight="1">
      <c r="A2115" s="109">
        <v>2106</v>
      </c>
      <c r="B2115" s="222" t="str">
        <f t="shared" si="16"/>
        <v>Klik Disini</v>
      </c>
      <c r="C2115" s="223" t="s">
        <v>15322</v>
      </c>
      <c r="D2115" s="223"/>
      <c r="E2115" s="223" t="s">
        <v>15121</v>
      </c>
      <c r="F2115" s="223"/>
      <c r="G2115" s="223" t="s">
        <v>15323</v>
      </c>
      <c r="H2115" s="223" t="s">
        <v>3912</v>
      </c>
      <c r="I2115" s="258" t="s">
        <v>446</v>
      </c>
      <c r="J2115" s="186" t="s">
        <v>367</v>
      </c>
      <c r="K2115" s="223" t="s">
        <v>1953</v>
      </c>
      <c r="L2115" s="223"/>
      <c r="M2115" s="259" t="s">
        <v>447</v>
      </c>
      <c r="N2115" s="223" t="s">
        <v>449</v>
      </c>
      <c r="O2115" s="223" t="s">
        <v>450</v>
      </c>
      <c r="P2115" s="260">
        <v>2021</v>
      </c>
      <c r="Q2115" s="260">
        <v>2021</v>
      </c>
      <c r="R2115" s="223" t="s">
        <v>14116</v>
      </c>
      <c r="S2115" s="223" t="s">
        <v>78</v>
      </c>
      <c r="T2115" s="223" t="s">
        <v>451</v>
      </c>
      <c r="U2115" s="261">
        <v>61</v>
      </c>
      <c r="V2115" s="86" t="s">
        <v>452</v>
      </c>
      <c r="W2115" s="223" t="s">
        <v>2657</v>
      </c>
      <c r="X2115" s="225" t="s">
        <v>15324</v>
      </c>
      <c r="Y2115" s="262">
        <v>60000</v>
      </c>
      <c r="Z2115" s="226"/>
      <c r="AA2115" s="241">
        <f t="shared" si="17"/>
        <v>0</v>
      </c>
      <c r="AB2115" s="237" t="s">
        <v>15325</v>
      </c>
    </row>
    <row r="2116" spans="1:28" ht="15" customHeight="1">
      <c r="A2116" s="109">
        <v>2107</v>
      </c>
      <c r="B2116" s="222" t="str">
        <f t="shared" si="16"/>
        <v>Klik Disini</v>
      </c>
      <c r="C2116" s="223" t="s">
        <v>15326</v>
      </c>
      <c r="D2116" s="223"/>
      <c r="E2116" s="223" t="s">
        <v>15121</v>
      </c>
      <c r="F2116" s="223"/>
      <c r="G2116" s="223" t="s">
        <v>15327</v>
      </c>
      <c r="H2116" s="223" t="s">
        <v>3912</v>
      </c>
      <c r="I2116" s="258" t="s">
        <v>446</v>
      </c>
      <c r="J2116" s="186" t="s">
        <v>367</v>
      </c>
      <c r="K2116" s="223" t="s">
        <v>1953</v>
      </c>
      <c r="L2116" s="223"/>
      <c r="M2116" s="259" t="s">
        <v>447</v>
      </c>
      <c r="N2116" s="223" t="s">
        <v>449</v>
      </c>
      <c r="O2116" s="223" t="s">
        <v>450</v>
      </c>
      <c r="P2116" s="260" t="s">
        <v>447</v>
      </c>
      <c r="Q2116" s="260">
        <v>2021</v>
      </c>
      <c r="R2116" s="223" t="s">
        <v>14116</v>
      </c>
      <c r="S2116" s="223" t="s">
        <v>78</v>
      </c>
      <c r="T2116" s="223" t="s">
        <v>451</v>
      </c>
      <c r="U2116" s="261">
        <v>98</v>
      </c>
      <c r="V2116" s="86" t="s">
        <v>452</v>
      </c>
      <c r="W2116" s="223" t="s">
        <v>975</v>
      </c>
      <c r="X2116" s="225" t="s">
        <v>15328</v>
      </c>
      <c r="Y2116" s="262">
        <v>60000</v>
      </c>
      <c r="Z2116" s="226"/>
      <c r="AA2116" s="241">
        <f t="shared" si="17"/>
        <v>0</v>
      </c>
      <c r="AB2116" s="237" t="s">
        <v>15329</v>
      </c>
    </row>
    <row r="2117" spans="1:28" ht="15" customHeight="1">
      <c r="A2117" s="109">
        <v>2108</v>
      </c>
      <c r="B2117" s="222" t="str">
        <f t="shared" si="16"/>
        <v>Klik Disini</v>
      </c>
      <c r="C2117" s="223" t="s">
        <v>15330</v>
      </c>
      <c r="D2117" s="223"/>
      <c r="E2117" s="223" t="s">
        <v>15121</v>
      </c>
      <c r="F2117" s="223"/>
      <c r="G2117" s="223" t="s">
        <v>15331</v>
      </c>
      <c r="H2117" s="223" t="s">
        <v>3912</v>
      </c>
      <c r="I2117" s="258" t="s">
        <v>446</v>
      </c>
      <c r="J2117" s="186" t="s">
        <v>367</v>
      </c>
      <c r="K2117" s="223" t="s">
        <v>1953</v>
      </c>
      <c r="L2117" s="223"/>
      <c r="M2117" s="259" t="s">
        <v>447</v>
      </c>
      <c r="N2117" s="223" t="s">
        <v>449</v>
      </c>
      <c r="O2117" s="223" t="s">
        <v>450</v>
      </c>
      <c r="P2117" s="260">
        <v>2022</v>
      </c>
      <c r="Q2117" s="260">
        <v>2022</v>
      </c>
      <c r="R2117" s="223" t="s">
        <v>14186</v>
      </c>
      <c r="S2117" s="223" t="s">
        <v>78</v>
      </c>
      <c r="T2117" s="223" t="s">
        <v>451</v>
      </c>
      <c r="U2117" s="261">
        <v>117</v>
      </c>
      <c r="V2117" s="86" t="s">
        <v>452</v>
      </c>
      <c r="W2117" s="223" t="s">
        <v>2904</v>
      </c>
      <c r="X2117" s="225" t="s">
        <v>15235</v>
      </c>
      <c r="Y2117" s="262">
        <v>60000</v>
      </c>
      <c r="Z2117" s="226"/>
      <c r="AA2117" s="241">
        <f t="shared" si="17"/>
        <v>0</v>
      </c>
      <c r="AB2117" s="237" t="s">
        <v>15332</v>
      </c>
    </row>
    <row r="2118" spans="1:28" ht="15" customHeight="1">
      <c r="A2118" s="109">
        <v>2109</v>
      </c>
      <c r="B2118" s="222" t="str">
        <f t="shared" si="16"/>
        <v>Klik Disini</v>
      </c>
      <c r="C2118" s="223" t="s">
        <v>15333</v>
      </c>
      <c r="D2118" s="223"/>
      <c r="E2118" s="223" t="s">
        <v>15121</v>
      </c>
      <c r="F2118" s="223"/>
      <c r="G2118" s="223" t="s">
        <v>15334</v>
      </c>
      <c r="H2118" s="223" t="s">
        <v>3912</v>
      </c>
      <c r="I2118" s="258" t="s">
        <v>446</v>
      </c>
      <c r="J2118" s="186" t="s">
        <v>367</v>
      </c>
      <c r="K2118" s="223" t="s">
        <v>1953</v>
      </c>
      <c r="L2118" s="223"/>
      <c r="M2118" s="259" t="s">
        <v>447</v>
      </c>
      <c r="N2118" s="223" t="s">
        <v>449</v>
      </c>
      <c r="O2118" s="223" t="s">
        <v>450</v>
      </c>
      <c r="P2118" s="260">
        <v>2021</v>
      </c>
      <c r="Q2118" s="260">
        <v>2021</v>
      </c>
      <c r="R2118" s="223" t="s">
        <v>14186</v>
      </c>
      <c r="S2118" s="223" t="s">
        <v>78</v>
      </c>
      <c r="T2118" s="223" t="s">
        <v>451</v>
      </c>
      <c r="U2118" s="261">
        <v>81</v>
      </c>
      <c r="V2118" s="86" t="s">
        <v>452</v>
      </c>
      <c r="W2118" s="223" t="s">
        <v>1161</v>
      </c>
      <c r="X2118" s="225" t="s">
        <v>15235</v>
      </c>
      <c r="Y2118" s="262">
        <v>60000</v>
      </c>
      <c r="Z2118" s="226"/>
      <c r="AA2118" s="241">
        <f t="shared" si="17"/>
        <v>0</v>
      </c>
      <c r="AB2118" s="237" t="s">
        <v>15335</v>
      </c>
    </row>
    <row r="2119" spans="1:28" ht="15" customHeight="1">
      <c r="A2119" s="109">
        <v>2110</v>
      </c>
      <c r="B2119" s="222" t="str">
        <f t="shared" si="16"/>
        <v>Klik Disini</v>
      </c>
      <c r="C2119" s="223" t="s">
        <v>15336</v>
      </c>
      <c r="D2119" s="223"/>
      <c r="E2119" s="223" t="s">
        <v>15337</v>
      </c>
      <c r="F2119" s="223" t="s">
        <v>15338</v>
      </c>
      <c r="G2119" s="223" t="s">
        <v>15339</v>
      </c>
      <c r="H2119" s="223" t="s">
        <v>580</v>
      </c>
      <c r="I2119" s="258" t="s">
        <v>1474</v>
      </c>
      <c r="J2119" s="186" t="s">
        <v>303</v>
      </c>
      <c r="K2119" s="223" t="s">
        <v>1953</v>
      </c>
      <c r="L2119" s="223"/>
      <c r="M2119" s="259" t="s">
        <v>447</v>
      </c>
      <c r="N2119" s="223" t="s">
        <v>449</v>
      </c>
      <c r="O2119" s="223" t="s">
        <v>450</v>
      </c>
      <c r="P2119" s="260">
        <v>2012</v>
      </c>
      <c r="Q2119" s="260">
        <v>2021</v>
      </c>
      <c r="R2119" s="223" t="s">
        <v>3412</v>
      </c>
      <c r="S2119" s="223" t="s">
        <v>78</v>
      </c>
      <c r="T2119" s="223" t="s">
        <v>451</v>
      </c>
      <c r="U2119" s="261">
        <v>338</v>
      </c>
      <c r="V2119" s="86" t="s">
        <v>452</v>
      </c>
      <c r="W2119" s="223" t="s">
        <v>2790</v>
      </c>
      <c r="X2119" s="225" t="s">
        <v>15340</v>
      </c>
      <c r="Y2119" s="262">
        <v>80000</v>
      </c>
      <c r="Z2119" s="226"/>
      <c r="AA2119" s="241">
        <f t="shared" si="17"/>
        <v>0</v>
      </c>
      <c r="AB2119" s="237" t="s">
        <v>15341</v>
      </c>
    </row>
    <row r="2120" spans="1:28" ht="15" customHeight="1">
      <c r="A2120" s="109">
        <v>2111</v>
      </c>
      <c r="B2120" s="222" t="str">
        <f t="shared" si="16"/>
        <v>Klik Disini</v>
      </c>
      <c r="C2120" s="223" t="s">
        <v>15342</v>
      </c>
      <c r="D2120" s="223"/>
      <c r="E2120" s="223" t="s">
        <v>15121</v>
      </c>
      <c r="F2120" s="223"/>
      <c r="G2120" s="223" t="s">
        <v>15343</v>
      </c>
      <c r="H2120" s="223" t="s">
        <v>3912</v>
      </c>
      <c r="I2120" s="258" t="s">
        <v>446</v>
      </c>
      <c r="J2120" s="186" t="s">
        <v>367</v>
      </c>
      <c r="K2120" s="223" t="s">
        <v>1953</v>
      </c>
      <c r="L2120" s="223"/>
      <c r="M2120" s="259" t="s">
        <v>447</v>
      </c>
      <c r="N2120" s="223" t="s">
        <v>449</v>
      </c>
      <c r="O2120" s="223" t="s">
        <v>450</v>
      </c>
      <c r="P2120" s="260" t="s">
        <v>447</v>
      </c>
      <c r="Q2120" s="260">
        <v>2021</v>
      </c>
      <c r="R2120" s="223" t="s">
        <v>14116</v>
      </c>
      <c r="S2120" s="223" t="s">
        <v>78</v>
      </c>
      <c r="T2120" s="223" t="s">
        <v>451</v>
      </c>
      <c r="U2120" s="261">
        <v>61</v>
      </c>
      <c r="V2120" s="86" t="s">
        <v>452</v>
      </c>
      <c r="W2120" s="223" t="s">
        <v>15344</v>
      </c>
      <c r="X2120" s="225" t="s">
        <v>14961</v>
      </c>
      <c r="Y2120" s="262">
        <v>60000</v>
      </c>
      <c r="Z2120" s="226"/>
      <c r="AA2120" s="241">
        <f t="shared" si="17"/>
        <v>0</v>
      </c>
      <c r="AB2120" s="237" t="s">
        <v>15345</v>
      </c>
    </row>
    <row r="2121" spans="1:28" ht="15" customHeight="1">
      <c r="A2121" s="109">
        <v>2112</v>
      </c>
      <c r="B2121" s="222" t="str">
        <f t="shared" si="16"/>
        <v>Klik Disini</v>
      </c>
      <c r="C2121" s="223" t="s">
        <v>15346</v>
      </c>
      <c r="D2121" s="223"/>
      <c r="E2121" s="223" t="s">
        <v>15121</v>
      </c>
      <c r="F2121" s="223"/>
      <c r="G2121" s="223" t="s">
        <v>15347</v>
      </c>
      <c r="H2121" s="223" t="s">
        <v>3912</v>
      </c>
      <c r="I2121" s="258" t="s">
        <v>446</v>
      </c>
      <c r="J2121" s="186" t="s">
        <v>367</v>
      </c>
      <c r="K2121" s="223" t="s">
        <v>1953</v>
      </c>
      <c r="L2121" s="223"/>
      <c r="M2121" s="259" t="s">
        <v>447</v>
      </c>
      <c r="N2121" s="223" t="s">
        <v>449</v>
      </c>
      <c r="O2121" s="223" t="s">
        <v>450</v>
      </c>
      <c r="P2121" s="260" t="s">
        <v>447</v>
      </c>
      <c r="Q2121" s="260">
        <v>2021</v>
      </c>
      <c r="R2121" s="223" t="s">
        <v>14116</v>
      </c>
      <c r="S2121" s="223" t="s">
        <v>78</v>
      </c>
      <c r="T2121" s="223" t="s">
        <v>451</v>
      </c>
      <c r="U2121" s="261">
        <v>72</v>
      </c>
      <c r="V2121" s="86" t="s">
        <v>452</v>
      </c>
      <c r="W2121" s="223" t="s">
        <v>1633</v>
      </c>
      <c r="X2121" s="225" t="s">
        <v>14961</v>
      </c>
      <c r="Y2121" s="262">
        <v>60000</v>
      </c>
      <c r="Z2121" s="226"/>
      <c r="AA2121" s="241">
        <f t="shared" si="17"/>
        <v>0</v>
      </c>
      <c r="AB2121" s="237" t="s">
        <v>15348</v>
      </c>
    </row>
    <row r="2122" spans="1:28" ht="15" customHeight="1">
      <c r="A2122" s="109">
        <v>2113</v>
      </c>
      <c r="B2122" s="222" t="str">
        <f t="shared" si="16"/>
        <v>Klik Disini</v>
      </c>
      <c r="C2122" s="223" t="s">
        <v>15349</v>
      </c>
      <c r="D2122" s="223"/>
      <c r="E2122" s="223" t="s">
        <v>15121</v>
      </c>
      <c r="F2122" s="223"/>
      <c r="G2122" s="223" t="s">
        <v>15350</v>
      </c>
      <c r="H2122" s="223" t="s">
        <v>3912</v>
      </c>
      <c r="I2122" s="258" t="s">
        <v>446</v>
      </c>
      <c r="J2122" s="186" t="s">
        <v>367</v>
      </c>
      <c r="K2122" s="223" t="s">
        <v>1953</v>
      </c>
      <c r="L2122" s="223"/>
      <c r="M2122" s="259" t="s">
        <v>447</v>
      </c>
      <c r="N2122" s="223" t="s">
        <v>449</v>
      </c>
      <c r="O2122" s="223" t="s">
        <v>450</v>
      </c>
      <c r="P2122" s="260" t="s">
        <v>447</v>
      </c>
      <c r="Q2122" s="260">
        <v>2021</v>
      </c>
      <c r="R2122" s="223" t="s">
        <v>13812</v>
      </c>
      <c r="S2122" s="223" t="s">
        <v>78</v>
      </c>
      <c r="T2122" s="223" t="s">
        <v>451</v>
      </c>
      <c r="U2122" s="261">
        <v>81</v>
      </c>
      <c r="V2122" s="86" t="s">
        <v>452</v>
      </c>
      <c r="W2122" s="223" t="s">
        <v>1049</v>
      </c>
      <c r="X2122" s="225" t="s">
        <v>15194</v>
      </c>
      <c r="Y2122" s="262">
        <v>60000</v>
      </c>
      <c r="Z2122" s="226"/>
      <c r="AA2122" s="241">
        <f t="shared" si="17"/>
        <v>0</v>
      </c>
      <c r="AB2122" s="237" t="s">
        <v>15351</v>
      </c>
    </row>
    <row r="2123" spans="1:28" ht="15" customHeight="1">
      <c r="A2123" s="109">
        <v>2114</v>
      </c>
      <c r="B2123" s="222" t="str">
        <f t="shared" si="16"/>
        <v>Klik Disini</v>
      </c>
      <c r="C2123" s="223" t="s">
        <v>15352</v>
      </c>
      <c r="D2123" s="223"/>
      <c r="E2123" s="223" t="s">
        <v>15121</v>
      </c>
      <c r="F2123" s="223"/>
      <c r="G2123" s="223" t="s">
        <v>15353</v>
      </c>
      <c r="H2123" s="223" t="s">
        <v>3912</v>
      </c>
      <c r="I2123" s="258" t="s">
        <v>446</v>
      </c>
      <c r="J2123" s="186" t="s">
        <v>367</v>
      </c>
      <c r="K2123" s="223" t="s">
        <v>1953</v>
      </c>
      <c r="L2123" s="223"/>
      <c r="M2123" s="259" t="s">
        <v>447</v>
      </c>
      <c r="N2123" s="223" t="s">
        <v>449</v>
      </c>
      <c r="O2123" s="223" t="s">
        <v>450</v>
      </c>
      <c r="P2123" s="260" t="s">
        <v>447</v>
      </c>
      <c r="Q2123" s="260">
        <v>2021</v>
      </c>
      <c r="R2123" s="223" t="s">
        <v>13812</v>
      </c>
      <c r="S2123" s="223" t="s">
        <v>78</v>
      </c>
      <c r="T2123" s="223" t="s">
        <v>451</v>
      </c>
      <c r="U2123" s="261">
        <v>165</v>
      </c>
      <c r="V2123" s="86" t="s">
        <v>452</v>
      </c>
      <c r="W2123" s="223" t="s">
        <v>1049</v>
      </c>
      <c r="X2123" s="225" t="s">
        <v>15194</v>
      </c>
      <c r="Y2123" s="262">
        <v>60000</v>
      </c>
      <c r="Z2123" s="226"/>
      <c r="AA2123" s="241">
        <f t="shared" si="17"/>
        <v>0</v>
      </c>
      <c r="AB2123" s="237" t="s">
        <v>15354</v>
      </c>
    </row>
    <row r="2124" spans="1:28" ht="15" customHeight="1">
      <c r="A2124" s="109">
        <v>2115</v>
      </c>
      <c r="B2124" s="222" t="str">
        <f t="shared" si="16"/>
        <v>Klik Disini</v>
      </c>
      <c r="C2124" s="223" t="s">
        <v>15355</v>
      </c>
      <c r="D2124" s="223"/>
      <c r="E2124" s="223" t="s">
        <v>15121</v>
      </c>
      <c r="F2124" s="223"/>
      <c r="G2124" s="223" t="s">
        <v>15356</v>
      </c>
      <c r="H2124" s="223" t="s">
        <v>3912</v>
      </c>
      <c r="I2124" s="258" t="s">
        <v>446</v>
      </c>
      <c r="J2124" s="186" t="s">
        <v>367</v>
      </c>
      <c r="K2124" s="223" t="s">
        <v>1953</v>
      </c>
      <c r="L2124" s="223"/>
      <c r="M2124" s="259" t="s">
        <v>447</v>
      </c>
      <c r="N2124" s="223" t="s">
        <v>449</v>
      </c>
      <c r="O2124" s="223" t="s">
        <v>450</v>
      </c>
      <c r="P2124" s="260" t="s">
        <v>447</v>
      </c>
      <c r="Q2124" s="260">
        <v>2021</v>
      </c>
      <c r="R2124" s="223" t="s">
        <v>14116</v>
      </c>
      <c r="S2124" s="223" t="s">
        <v>78</v>
      </c>
      <c r="T2124" s="223" t="s">
        <v>451</v>
      </c>
      <c r="U2124" s="261">
        <v>119</v>
      </c>
      <c r="V2124" s="86" t="s">
        <v>452</v>
      </c>
      <c r="W2124" s="223" t="s">
        <v>1214</v>
      </c>
      <c r="X2124" s="225" t="s">
        <v>15194</v>
      </c>
      <c r="Y2124" s="262">
        <v>60000</v>
      </c>
      <c r="Z2124" s="226"/>
      <c r="AA2124" s="241">
        <f t="shared" si="17"/>
        <v>0</v>
      </c>
      <c r="AB2124" s="237" t="s">
        <v>15357</v>
      </c>
    </row>
    <row r="2125" spans="1:28" ht="15" customHeight="1">
      <c r="A2125" s="109">
        <v>2116</v>
      </c>
      <c r="B2125" s="222" t="str">
        <f t="shared" si="16"/>
        <v>Klik Disini</v>
      </c>
      <c r="C2125" s="223" t="s">
        <v>15358</v>
      </c>
      <c r="D2125" s="223"/>
      <c r="E2125" s="223" t="s">
        <v>15121</v>
      </c>
      <c r="F2125" s="223"/>
      <c r="G2125" s="223" t="s">
        <v>15359</v>
      </c>
      <c r="H2125" s="223" t="s">
        <v>3912</v>
      </c>
      <c r="I2125" s="258" t="s">
        <v>446</v>
      </c>
      <c r="J2125" s="186" t="s">
        <v>367</v>
      </c>
      <c r="K2125" s="223" t="s">
        <v>1953</v>
      </c>
      <c r="L2125" s="223"/>
      <c r="M2125" s="259" t="s">
        <v>447</v>
      </c>
      <c r="N2125" s="223" t="s">
        <v>449</v>
      </c>
      <c r="O2125" s="223" t="s">
        <v>450</v>
      </c>
      <c r="P2125" s="260" t="s">
        <v>447</v>
      </c>
      <c r="Q2125" s="260">
        <v>2021</v>
      </c>
      <c r="R2125" s="223" t="s">
        <v>13812</v>
      </c>
      <c r="S2125" s="223" t="s">
        <v>78</v>
      </c>
      <c r="T2125" s="223" t="s">
        <v>451</v>
      </c>
      <c r="U2125" s="261">
        <v>85</v>
      </c>
      <c r="V2125" s="86" t="s">
        <v>452</v>
      </c>
      <c r="W2125" s="223" t="s">
        <v>715</v>
      </c>
      <c r="X2125" s="225" t="s">
        <v>15194</v>
      </c>
      <c r="Y2125" s="262">
        <v>60000</v>
      </c>
      <c r="Z2125" s="226"/>
      <c r="AA2125" s="241">
        <f t="shared" si="17"/>
        <v>0</v>
      </c>
      <c r="AB2125" s="237" t="s">
        <v>15360</v>
      </c>
    </row>
    <row r="2126" spans="1:28" ht="15" customHeight="1">
      <c r="A2126" s="109">
        <v>2117</v>
      </c>
      <c r="B2126" s="222" t="str">
        <f t="shared" si="16"/>
        <v>Klik Disini</v>
      </c>
      <c r="C2126" s="223" t="s">
        <v>15361</v>
      </c>
      <c r="D2126" s="223"/>
      <c r="E2126" s="223" t="s">
        <v>3802</v>
      </c>
      <c r="F2126" s="223" t="s">
        <v>15362</v>
      </c>
      <c r="G2126" s="223" t="s">
        <v>15363</v>
      </c>
      <c r="H2126" s="223" t="s">
        <v>3912</v>
      </c>
      <c r="I2126" s="258" t="s">
        <v>446</v>
      </c>
      <c r="J2126" s="186" t="s">
        <v>367</v>
      </c>
      <c r="K2126" s="223" t="s">
        <v>1953</v>
      </c>
      <c r="L2126" s="223"/>
      <c r="M2126" s="259" t="s">
        <v>14410</v>
      </c>
      <c r="N2126" s="223" t="s">
        <v>449</v>
      </c>
      <c r="O2126" s="223" t="s">
        <v>450</v>
      </c>
      <c r="P2126" s="260">
        <v>2012</v>
      </c>
      <c r="Q2126" s="260">
        <v>2021</v>
      </c>
      <c r="R2126" s="223" t="s">
        <v>3412</v>
      </c>
      <c r="S2126" s="223" t="s">
        <v>78</v>
      </c>
      <c r="T2126" s="223" t="s">
        <v>451</v>
      </c>
      <c r="U2126" s="261">
        <v>274</v>
      </c>
      <c r="V2126" s="86" t="s">
        <v>452</v>
      </c>
      <c r="W2126" s="223" t="s">
        <v>8383</v>
      </c>
      <c r="X2126" s="225" t="s">
        <v>15364</v>
      </c>
      <c r="Y2126" s="262">
        <v>80000</v>
      </c>
      <c r="Z2126" s="226"/>
      <c r="AA2126" s="241">
        <f t="shared" si="17"/>
        <v>0</v>
      </c>
      <c r="AB2126" s="237" t="s">
        <v>15365</v>
      </c>
    </row>
    <row r="2127" spans="1:28" ht="15" customHeight="1">
      <c r="A2127" s="109">
        <v>2118</v>
      </c>
      <c r="B2127" s="222" t="str">
        <f t="shared" si="16"/>
        <v>Klik Disini</v>
      </c>
      <c r="C2127" s="223" t="s">
        <v>15366</v>
      </c>
      <c r="D2127" s="223"/>
      <c r="E2127" s="223" t="s">
        <v>15121</v>
      </c>
      <c r="F2127" s="223"/>
      <c r="G2127" s="223" t="s">
        <v>15367</v>
      </c>
      <c r="H2127" s="223" t="s">
        <v>3912</v>
      </c>
      <c r="I2127" s="258" t="s">
        <v>446</v>
      </c>
      <c r="J2127" s="186" t="s">
        <v>367</v>
      </c>
      <c r="K2127" s="223" t="s">
        <v>1953</v>
      </c>
      <c r="L2127" s="223"/>
      <c r="M2127" s="259" t="s">
        <v>447</v>
      </c>
      <c r="N2127" s="223" t="s">
        <v>449</v>
      </c>
      <c r="O2127" s="223" t="s">
        <v>450</v>
      </c>
      <c r="P2127" s="260">
        <v>2021</v>
      </c>
      <c r="Q2127" s="260">
        <v>2021</v>
      </c>
      <c r="R2127" s="223" t="s">
        <v>14116</v>
      </c>
      <c r="S2127" s="223" t="s">
        <v>78</v>
      </c>
      <c r="T2127" s="223" t="s">
        <v>451</v>
      </c>
      <c r="U2127" s="261">
        <v>67</v>
      </c>
      <c r="V2127" s="86" t="s">
        <v>452</v>
      </c>
      <c r="W2127" s="223" t="s">
        <v>942</v>
      </c>
      <c r="X2127" s="225" t="s">
        <v>14961</v>
      </c>
      <c r="Y2127" s="262">
        <v>60000</v>
      </c>
      <c r="Z2127" s="226"/>
      <c r="AA2127" s="241">
        <f t="shared" si="17"/>
        <v>0</v>
      </c>
      <c r="AB2127" s="237" t="s">
        <v>15368</v>
      </c>
    </row>
    <row r="2128" spans="1:28" ht="15" customHeight="1">
      <c r="A2128" s="109">
        <v>2119</v>
      </c>
      <c r="B2128" s="222" t="str">
        <f t="shared" si="16"/>
        <v>Klik Disini</v>
      </c>
      <c r="C2128" s="223" t="s">
        <v>15369</v>
      </c>
      <c r="D2128" s="223"/>
      <c r="E2128" s="223" t="s">
        <v>15121</v>
      </c>
      <c r="F2128" s="223"/>
      <c r="G2128" s="223" t="s">
        <v>15370</v>
      </c>
      <c r="H2128" s="223" t="s">
        <v>3912</v>
      </c>
      <c r="I2128" s="258" t="s">
        <v>446</v>
      </c>
      <c r="J2128" s="186" t="s">
        <v>367</v>
      </c>
      <c r="K2128" s="223" t="s">
        <v>1953</v>
      </c>
      <c r="L2128" s="223"/>
      <c r="M2128" s="259" t="s">
        <v>447</v>
      </c>
      <c r="N2128" s="223" t="s">
        <v>449</v>
      </c>
      <c r="O2128" s="223" t="s">
        <v>450</v>
      </c>
      <c r="P2128" s="260" t="s">
        <v>447</v>
      </c>
      <c r="Q2128" s="260">
        <v>2021</v>
      </c>
      <c r="R2128" s="223" t="s">
        <v>14116</v>
      </c>
      <c r="S2128" s="223" t="s">
        <v>78</v>
      </c>
      <c r="T2128" s="223" t="s">
        <v>451</v>
      </c>
      <c r="U2128" s="261">
        <v>91</v>
      </c>
      <c r="V2128" s="86" t="s">
        <v>452</v>
      </c>
      <c r="W2128" s="223" t="s">
        <v>1117</v>
      </c>
      <c r="X2128" s="225" t="s">
        <v>15194</v>
      </c>
      <c r="Y2128" s="262">
        <v>60000</v>
      </c>
      <c r="Z2128" s="226"/>
      <c r="AA2128" s="241">
        <f t="shared" si="17"/>
        <v>0</v>
      </c>
      <c r="AB2128" s="237" t="s">
        <v>15371</v>
      </c>
    </row>
    <row r="2129" spans="1:28" ht="15" customHeight="1">
      <c r="A2129" s="109">
        <v>2120</v>
      </c>
      <c r="B2129" s="222" t="str">
        <f t="shared" si="16"/>
        <v>Klik Disini</v>
      </c>
      <c r="C2129" s="223" t="s">
        <v>15372</v>
      </c>
      <c r="D2129" s="223"/>
      <c r="E2129" s="223" t="s">
        <v>15121</v>
      </c>
      <c r="F2129" s="223"/>
      <c r="G2129" s="223" t="s">
        <v>15373</v>
      </c>
      <c r="H2129" s="223" t="s">
        <v>3912</v>
      </c>
      <c r="I2129" s="258" t="s">
        <v>446</v>
      </c>
      <c r="J2129" s="186" t="s">
        <v>367</v>
      </c>
      <c r="K2129" s="223" t="s">
        <v>1953</v>
      </c>
      <c r="L2129" s="223"/>
      <c r="M2129" s="259" t="s">
        <v>447</v>
      </c>
      <c r="N2129" s="223" t="s">
        <v>449</v>
      </c>
      <c r="O2129" s="223" t="s">
        <v>450</v>
      </c>
      <c r="P2129" s="260" t="s">
        <v>447</v>
      </c>
      <c r="Q2129" s="260">
        <v>2021</v>
      </c>
      <c r="R2129" s="223" t="s">
        <v>14116</v>
      </c>
      <c r="S2129" s="223" t="s">
        <v>78</v>
      </c>
      <c r="T2129" s="223" t="s">
        <v>451</v>
      </c>
      <c r="U2129" s="261">
        <v>65</v>
      </c>
      <c r="V2129" s="86" t="s">
        <v>452</v>
      </c>
      <c r="W2129" s="223" t="s">
        <v>601</v>
      </c>
      <c r="X2129" s="225" t="s">
        <v>15374</v>
      </c>
      <c r="Y2129" s="262">
        <v>60000</v>
      </c>
      <c r="Z2129" s="226"/>
      <c r="AA2129" s="241">
        <f t="shared" si="17"/>
        <v>0</v>
      </c>
      <c r="AB2129" s="237" t="s">
        <v>15375</v>
      </c>
    </row>
    <row r="2130" spans="1:28" ht="15" customHeight="1">
      <c r="A2130" s="109">
        <v>2121</v>
      </c>
      <c r="B2130" s="222" t="str">
        <f t="shared" si="16"/>
        <v>Klik Disini</v>
      </c>
      <c r="C2130" s="223" t="s">
        <v>15376</v>
      </c>
      <c r="D2130" s="223"/>
      <c r="E2130" s="223" t="s">
        <v>10384</v>
      </c>
      <c r="F2130" s="223"/>
      <c r="G2130" s="223" t="s">
        <v>15377</v>
      </c>
      <c r="H2130" s="223" t="s">
        <v>3912</v>
      </c>
      <c r="I2130" s="258" t="s">
        <v>446</v>
      </c>
      <c r="J2130" s="186" t="s">
        <v>367</v>
      </c>
      <c r="K2130" s="223" t="s">
        <v>1953</v>
      </c>
      <c r="L2130" s="223"/>
      <c r="M2130" s="259" t="s">
        <v>14410</v>
      </c>
      <c r="N2130" s="223" t="s">
        <v>449</v>
      </c>
      <c r="O2130" s="223" t="s">
        <v>450</v>
      </c>
      <c r="P2130" s="260" t="s">
        <v>447</v>
      </c>
      <c r="Q2130" s="260">
        <v>2021</v>
      </c>
      <c r="R2130" s="223" t="s">
        <v>13812</v>
      </c>
      <c r="S2130" s="223" t="s">
        <v>78</v>
      </c>
      <c r="T2130" s="223" t="s">
        <v>451</v>
      </c>
      <c r="U2130" s="261">
        <v>61</v>
      </c>
      <c r="V2130" s="86" t="s">
        <v>452</v>
      </c>
      <c r="W2130" s="223" t="s">
        <v>563</v>
      </c>
      <c r="X2130" s="225" t="s">
        <v>15378</v>
      </c>
      <c r="Y2130" s="262">
        <v>60000</v>
      </c>
      <c r="Z2130" s="226"/>
      <c r="AA2130" s="241">
        <f t="shared" si="17"/>
        <v>0</v>
      </c>
      <c r="AB2130" s="237" t="s">
        <v>15379</v>
      </c>
    </row>
    <row r="2131" spans="1:28" ht="15" customHeight="1">
      <c r="A2131" s="109">
        <v>2122</v>
      </c>
      <c r="B2131" s="222" t="str">
        <f t="shared" si="16"/>
        <v>Klik Disini</v>
      </c>
      <c r="C2131" s="223" t="s">
        <v>15380</v>
      </c>
      <c r="D2131" s="223"/>
      <c r="E2131" s="223" t="s">
        <v>15121</v>
      </c>
      <c r="F2131" s="223"/>
      <c r="G2131" s="223" t="s">
        <v>15381</v>
      </c>
      <c r="H2131" s="223" t="s">
        <v>3912</v>
      </c>
      <c r="I2131" s="258" t="s">
        <v>446</v>
      </c>
      <c r="J2131" s="186" t="s">
        <v>367</v>
      </c>
      <c r="K2131" s="223" t="s">
        <v>1953</v>
      </c>
      <c r="L2131" s="223"/>
      <c r="M2131" s="259" t="s">
        <v>447</v>
      </c>
      <c r="N2131" s="223" t="s">
        <v>449</v>
      </c>
      <c r="O2131" s="223" t="s">
        <v>450</v>
      </c>
      <c r="P2131" s="260" t="s">
        <v>447</v>
      </c>
      <c r="Q2131" s="260">
        <v>2021</v>
      </c>
      <c r="R2131" s="223" t="s">
        <v>13812</v>
      </c>
      <c r="S2131" s="223" t="s">
        <v>78</v>
      </c>
      <c r="T2131" s="223" t="s">
        <v>451</v>
      </c>
      <c r="U2131" s="261">
        <v>111</v>
      </c>
      <c r="V2131" s="86" t="s">
        <v>452</v>
      </c>
      <c r="W2131" s="223" t="s">
        <v>497</v>
      </c>
      <c r="X2131" s="225" t="s">
        <v>15194</v>
      </c>
      <c r="Y2131" s="262">
        <v>60000</v>
      </c>
      <c r="Z2131" s="226"/>
      <c r="AA2131" s="241">
        <f t="shared" si="17"/>
        <v>0</v>
      </c>
      <c r="AB2131" s="237" t="s">
        <v>15382</v>
      </c>
    </row>
    <row r="2132" spans="1:28" ht="15" customHeight="1">
      <c r="A2132" s="109">
        <v>2123</v>
      </c>
      <c r="B2132" s="222" t="str">
        <f t="shared" si="16"/>
        <v>Klik Disini</v>
      </c>
      <c r="C2132" s="223" t="s">
        <v>15383</v>
      </c>
      <c r="D2132" s="223"/>
      <c r="E2132" s="223" t="s">
        <v>15121</v>
      </c>
      <c r="F2132" s="223"/>
      <c r="G2132" s="223" t="s">
        <v>15384</v>
      </c>
      <c r="H2132" s="223" t="s">
        <v>3912</v>
      </c>
      <c r="I2132" s="258" t="s">
        <v>446</v>
      </c>
      <c r="J2132" s="186" t="s">
        <v>367</v>
      </c>
      <c r="K2132" s="223" t="s">
        <v>1953</v>
      </c>
      <c r="L2132" s="223"/>
      <c r="M2132" s="259" t="s">
        <v>447</v>
      </c>
      <c r="N2132" s="223" t="s">
        <v>449</v>
      </c>
      <c r="O2132" s="223" t="s">
        <v>450</v>
      </c>
      <c r="P2132" s="260" t="s">
        <v>447</v>
      </c>
      <c r="Q2132" s="260">
        <v>2021</v>
      </c>
      <c r="R2132" s="223" t="s">
        <v>14116</v>
      </c>
      <c r="S2132" s="223" t="s">
        <v>78</v>
      </c>
      <c r="T2132" s="223" t="s">
        <v>451</v>
      </c>
      <c r="U2132" s="261">
        <v>109</v>
      </c>
      <c r="V2132" s="86" t="s">
        <v>452</v>
      </c>
      <c r="W2132" s="223" t="s">
        <v>563</v>
      </c>
      <c r="X2132" s="225" t="s">
        <v>15194</v>
      </c>
      <c r="Y2132" s="262">
        <v>60000</v>
      </c>
      <c r="Z2132" s="226"/>
      <c r="AA2132" s="241">
        <f t="shared" si="17"/>
        <v>0</v>
      </c>
      <c r="AB2132" s="237" t="s">
        <v>15385</v>
      </c>
    </row>
    <row r="2133" spans="1:28" ht="15" customHeight="1">
      <c r="A2133" s="109">
        <v>2124</v>
      </c>
      <c r="B2133" s="222" t="str">
        <f t="shared" si="16"/>
        <v>Klik Disini</v>
      </c>
      <c r="C2133" s="223" t="s">
        <v>15386</v>
      </c>
      <c r="D2133" s="223"/>
      <c r="E2133" s="223" t="s">
        <v>15121</v>
      </c>
      <c r="F2133" s="223"/>
      <c r="G2133" s="223" t="s">
        <v>15387</v>
      </c>
      <c r="H2133" s="223" t="s">
        <v>3912</v>
      </c>
      <c r="I2133" s="258" t="s">
        <v>446</v>
      </c>
      <c r="J2133" s="186" t="s">
        <v>367</v>
      </c>
      <c r="K2133" s="223" t="s">
        <v>1953</v>
      </c>
      <c r="L2133" s="223"/>
      <c r="M2133" s="259" t="s">
        <v>447</v>
      </c>
      <c r="N2133" s="223" t="s">
        <v>449</v>
      </c>
      <c r="O2133" s="223" t="s">
        <v>450</v>
      </c>
      <c r="P2133" s="260" t="s">
        <v>447</v>
      </c>
      <c r="Q2133" s="260">
        <v>2021</v>
      </c>
      <c r="R2133" s="223" t="s">
        <v>14186</v>
      </c>
      <c r="S2133" s="223" t="s">
        <v>78</v>
      </c>
      <c r="T2133" s="223" t="s">
        <v>451</v>
      </c>
      <c r="U2133" s="261">
        <v>107</v>
      </c>
      <c r="V2133" s="86" t="s">
        <v>452</v>
      </c>
      <c r="W2133" s="223" t="s">
        <v>884</v>
      </c>
      <c r="X2133" s="225" t="s">
        <v>15170</v>
      </c>
      <c r="Y2133" s="262">
        <v>60000</v>
      </c>
      <c r="Z2133" s="226"/>
      <c r="AA2133" s="241">
        <f t="shared" si="17"/>
        <v>0</v>
      </c>
      <c r="AB2133" s="237" t="s">
        <v>15388</v>
      </c>
    </row>
    <row r="2134" spans="1:28" ht="15" customHeight="1">
      <c r="A2134" s="109">
        <v>2125</v>
      </c>
      <c r="B2134" s="222" t="str">
        <f t="shared" si="16"/>
        <v>Klik Disini</v>
      </c>
      <c r="C2134" s="223" t="s">
        <v>15389</v>
      </c>
      <c r="D2134" s="223"/>
      <c r="E2134" s="223" t="s">
        <v>15390</v>
      </c>
      <c r="F2134" s="223" t="s">
        <v>15391</v>
      </c>
      <c r="G2134" s="223" t="s">
        <v>15392</v>
      </c>
      <c r="H2134" s="223" t="s">
        <v>3446</v>
      </c>
      <c r="I2134" s="258" t="s">
        <v>1844</v>
      </c>
      <c r="J2134" s="186" t="s">
        <v>401</v>
      </c>
      <c r="K2134" s="223" t="s">
        <v>1953</v>
      </c>
      <c r="L2134" s="223"/>
      <c r="M2134" s="259" t="s">
        <v>447</v>
      </c>
      <c r="N2134" s="223" t="s">
        <v>449</v>
      </c>
      <c r="O2134" s="223" t="s">
        <v>450</v>
      </c>
      <c r="P2134" s="260">
        <v>2019</v>
      </c>
      <c r="Q2134" s="260">
        <v>2021</v>
      </c>
      <c r="R2134" s="223" t="s">
        <v>3412</v>
      </c>
      <c r="S2134" s="223" t="s">
        <v>78</v>
      </c>
      <c r="T2134" s="223" t="s">
        <v>451</v>
      </c>
      <c r="U2134" s="261">
        <v>210</v>
      </c>
      <c r="V2134" s="86" t="s">
        <v>452</v>
      </c>
      <c r="W2134" s="223" t="s">
        <v>3585</v>
      </c>
      <c r="X2134" s="225" t="s">
        <v>15393</v>
      </c>
      <c r="Y2134" s="262">
        <v>62000</v>
      </c>
      <c r="Z2134" s="226"/>
      <c r="AA2134" s="241">
        <f t="shared" si="17"/>
        <v>0</v>
      </c>
      <c r="AB2134" s="237" t="s">
        <v>15394</v>
      </c>
    </row>
    <row r="2135" spans="1:28" ht="15" customHeight="1">
      <c r="A2135" s="109">
        <v>2126</v>
      </c>
      <c r="B2135" s="222" t="str">
        <f t="shared" si="16"/>
        <v>Klik Disini</v>
      </c>
      <c r="C2135" s="223" t="s">
        <v>15395</v>
      </c>
      <c r="D2135" s="223"/>
      <c r="E2135" s="223" t="s">
        <v>15121</v>
      </c>
      <c r="F2135" s="223"/>
      <c r="G2135" s="223" t="s">
        <v>15396</v>
      </c>
      <c r="H2135" s="223" t="s">
        <v>3912</v>
      </c>
      <c r="I2135" s="258" t="s">
        <v>446</v>
      </c>
      <c r="J2135" s="186" t="s">
        <v>367</v>
      </c>
      <c r="K2135" s="223" t="s">
        <v>1953</v>
      </c>
      <c r="L2135" s="223"/>
      <c r="M2135" s="259" t="s">
        <v>447</v>
      </c>
      <c r="N2135" s="223" t="s">
        <v>449</v>
      </c>
      <c r="O2135" s="223" t="s">
        <v>450</v>
      </c>
      <c r="P2135" s="260" t="s">
        <v>447</v>
      </c>
      <c r="Q2135" s="260">
        <v>2021</v>
      </c>
      <c r="R2135" s="223" t="s">
        <v>14116</v>
      </c>
      <c r="S2135" s="223" t="s">
        <v>78</v>
      </c>
      <c r="T2135" s="223" t="s">
        <v>451</v>
      </c>
      <c r="U2135" s="261">
        <v>80</v>
      </c>
      <c r="V2135" s="86" t="s">
        <v>452</v>
      </c>
      <c r="W2135" s="223" t="s">
        <v>555</v>
      </c>
      <c r="X2135" s="225" t="s">
        <v>15201</v>
      </c>
      <c r="Y2135" s="262">
        <v>60000</v>
      </c>
      <c r="Z2135" s="226"/>
      <c r="AA2135" s="241">
        <f t="shared" si="17"/>
        <v>0</v>
      </c>
      <c r="AB2135" s="237" t="s">
        <v>15397</v>
      </c>
    </row>
    <row r="2136" spans="1:28" ht="15" customHeight="1">
      <c r="A2136" s="109">
        <v>2127</v>
      </c>
      <c r="B2136" s="222" t="str">
        <f t="shared" si="16"/>
        <v>Klik Disini</v>
      </c>
      <c r="C2136" s="223" t="s">
        <v>15398</v>
      </c>
      <c r="D2136" s="223"/>
      <c r="E2136" s="223" t="s">
        <v>15399</v>
      </c>
      <c r="F2136" s="223"/>
      <c r="G2136" s="223" t="s">
        <v>15400</v>
      </c>
      <c r="H2136" s="223" t="s">
        <v>3912</v>
      </c>
      <c r="I2136" s="258" t="s">
        <v>446</v>
      </c>
      <c r="J2136" s="186" t="s">
        <v>367</v>
      </c>
      <c r="K2136" s="223" t="s">
        <v>1953</v>
      </c>
      <c r="L2136" s="223"/>
      <c r="M2136" s="259" t="s">
        <v>447</v>
      </c>
      <c r="N2136" s="223" t="s">
        <v>449</v>
      </c>
      <c r="O2136" s="223" t="s">
        <v>450</v>
      </c>
      <c r="P2136" s="260" t="s">
        <v>447</v>
      </c>
      <c r="Q2136" s="260">
        <v>2021</v>
      </c>
      <c r="R2136" s="223" t="s">
        <v>14186</v>
      </c>
      <c r="S2136" s="223" t="s">
        <v>78</v>
      </c>
      <c r="T2136" s="223" t="s">
        <v>451</v>
      </c>
      <c r="U2136" s="261">
        <v>73</v>
      </c>
      <c r="V2136" s="86" t="s">
        <v>452</v>
      </c>
      <c r="W2136" s="223" t="s">
        <v>618</v>
      </c>
      <c r="X2136" s="225" t="s">
        <v>15271</v>
      </c>
      <c r="Y2136" s="262">
        <v>60000</v>
      </c>
      <c r="Z2136" s="226"/>
      <c r="AA2136" s="241">
        <f t="shared" si="17"/>
        <v>0</v>
      </c>
      <c r="AB2136" s="237" t="s">
        <v>15401</v>
      </c>
    </row>
    <row r="2137" spans="1:28" ht="15" customHeight="1">
      <c r="A2137" s="109">
        <v>2128</v>
      </c>
      <c r="B2137" s="222" t="str">
        <f t="shared" si="16"/>
        <v>Klik Disini</v>
      </c>
      <c r="C2137" s="223" t="s">
        <v>15402</v>
      </c>
      <c r="D2137" s="223"/>
      <c r="E2137" s="223" t="s">
        <v>15121</v>
      </c>
      <c r="F2137" s="223"/>
      <c r="G2137" s="223" t="s">
        <v>15403</v>
      </c>
      <c r="H2137" s="223" t="s">
        <v>3912</v>
      </c>
      <c r="I2137" s="258" t="s">
        <v>446</v>
      </c>
      <c r="J2137" s="186" t="s">
        <v>367</v>
      </c>
      <c r="K2137" s="223" t="s">
        <v>1953</v>
      </c>
      <c r="L2137" s="223"/>
      <c r="M2137" s="259" t="s">
        <v>447</v>
      </c>
      <c r="N2137" s="223" t="s">
        <v>449</v>
      </c>
      <c r="O2137" s="223" t="s">
        <v>450</v>
      </c>
      <c r="P2137" s="260" t="s">
        <v>447</v>
      </c>
      <c r="Q2137" s="260">
        <v>2021</v>
      </c>
      <c r="R2137" s="223" t="s">
        <v>14116</v>
      </c>
      <c r="S2137" s="223" t="s">
        <v>78</v>
      </c>
      <c r="T2137" s="223" t="s">
        <v>451</v>
      </c>
      <c r="U2137" s="261">
        <v>85</v>
      </c>
      <c r="V2137" s="86" t="s">
        <v>452</v>
      </c>
      <c r="W2137" s="223" t="s">
        <v>471</v>
      </c>
      <c r="X2137" s="225" t="s">
        <v>15404</v>
      </c>
      <c r="Y2137" s="262">
        <v>60000</v>
      </c>
      <c r="Z2137" s="226"/>
      <c r="AA2137" s="241">
        <f t="shared" si="17"/>
        <v>0</v>
      </c>
      <c r="AB2137" s="237" t="s">
        <v>15405</v>
      </c>
    </row>
    <row r="2138" spans="1:28" ht="15" customHeight="1">
      <c r="A2138" s="109">
        <v>2129</v>
      </c>
      <c r="B2138" s="222" t="str">
        <f t="shared" si="16"/>
        <v>Klik Disini</v>
      </c>
      <c r="C2138" s="223" t="s">
        <v>15406</v>
      </c>
      <c r="D2138" s="223"/>
      <c r="E2138" s="223" t="s">
        <v>15121</v>
      </c>
      <c r="F2138" s="223"/>
      <c r="G2138" s="223" t="s">
        <v>15407</v>
      </c>
      <c r="H2138" s="223" t="s">
        <v>3912</v>
      </c>
      <c r="I2138" s="258" t="s">
        <v>446</v>
      </c>
      <c r="J2138" s="186" t="s">
        <v>367</v>
      </c>
      <c r="K2138" s="223" t="s">
        <v>1953</v>
      </c>
      <c r="L2138" s="223"/>
      <c r="M2138" s="259" t="s">
        <v>447</v>
      </c>
      <c r="N2138" s="223" t="s">
        <v>449</v>
      </c>
      <c r="O2138" s="223" t="s">
        <v>450</v>
      </c>
      <c r="P2138" s="260" t="s">
        <v>447</v>
      </c>
      <c r="Q2138" s="260">
        <v>2021</v>
      </c>
      <c r="R2138" s="223" t="s">
        <v>14116</v>
      </c>
      <c r="S2138" s="223" t="s">
        <v>78</v>
      </c>
      <c r="T2138" s="223" t="s">
        <v>451</v>
      </c>
      <c r="U2138" s="261">
        <v>84</v>
      </c>
      <c r="V2138" s="86" t="s">
        <v>452</v>
      </c>
      <c r="W2138" s="223" t="s">
        <v>1049</v>
      </c>
      <c r="X2138" s="225" t="s">
        <v>15408</v>
      </c>
      <c r="Y2138" s="262">
        <v>60000</v>
      </c>
      <c r="Z2138" s="226"/>
      <c r="AA2138" s="241">
        <f t="shared" si="17"/>
        <v>0</v>
      </c>
      <c r="AB2138" s="237" t="s">
        <v>15409</v>
      </c>
    </row>
    <row r="2139" spans="1:28" ht="15" customHeight="1">
      <c r="A2139" s="109">
        <v>2130</v>
      </c>
      <c r="B2139" s="222" t="str">
        <f t="shared" si="16"/>
        <v>Klik Disini</v>
      </c>
      <c r="C2139" s="223" t="s">
        <v>15410</v>
      </c>
      <c r="D2139" s="223"/>
      <c r="E2139" s="223" t="s">
        <v>15121</v>
      </c>
      <c r="F2139" s="223"/>
      <c r="G2139" s="223" t="s">
        <v>15411</v>
      </c>
      <c r="H2139" s="223" t="s">
        <v>3912</v>
      </c>
      <c r="I2139" s="258" t="s">
        <v>446</v>
      </c>
      <c r="J2139" s="186" t="s">
        <v>367</v>
      </c>
      <c r="K2139" s="223" t="s">
        <v>1953</v>
      </c>
      <c r="L2139" s="223"/>
      <c r="M2139" s="259" t="s">
        <v>447</v>
      </c>
      <c r="N2139" s="223" t="s">
        <v>449</v>
      </c>
      <c r="O2139" s="223" t="s">
        <v>450</v>
      </c>
      <c r="P2139" s="260" t="s">
        <v>447</v>
      </c>
      <c r="Q2139" s="260">
        <v>2021</v>
      </c>
      <c r="R2139" s="223" t="s">
        <v>14912</v>
      </c>
      <c r="S2139" s="223" t="s">
        <v>78</v>
      </c>
      <c r="T2139" s="223" t="s">
        <v>451</v>
      </c>
      <c r="U2139" s="261">
        <v>68</v>
      </c>
      <c r="V2139" s="86" t="s">
        <v>452</v>
      </c>
      <c r="W2139" s="223" t="s">
        <v>618</v>
      </c>
      <c r="X2139" s="225" t="s">
        <v>14961</v>
      </c>
      <c r="Y2139" s="262">
        <v>60000</v>
      </c>
      <c r="Z2139" s="226"/>
      <c r="AA2139" s="241">
        <f t="shared" si="17"/>
        <v>0</v>
      </c>
      <c r="AB2139" s="237" t="s">
        <v>15412</v>
      </c>
    </row>
    <row r="2140" spans="1:28" ht="15" customHeight="1">
      <c r="A2140" s="109">
        <v>2131</v>
      </c>
      <c r="B2140" s="222" t="str">
        <f t="shared" si="16"/>
        <v>Klik Disini</v>
      </c>
      <c r="C2140" s="223" t="s">
        <v>15413</v>
      </c>
      <c r="D2140" s="223"/>
      <c r="E2140" s="223" t="s">
        <v>15121</v>
      </c>
      <c r="F2140" s="223"/>
      <c r="G2140" s="223" t="s">
        <v>15414</v>
      </c>
      <c r="H2140" s="223" t="s">
        <v>3912</v>
      </c>
      <c r="I2140" s="258" t="s">
        <v>446</v>
      </c>
      <c r="J2140" s="186" t="s">
        <v>367</v>
      </c>
      <c r="K2140" s="223" t="s">
        <v>1953</v>
      </c>
      <c r="L2140" s="223"/>
      <c r="M2140" s="259" t="s">
        <v>447</v>
      </c>
      <c r="N2140" s="223" t="s">
        <v>449</v>
      </c>
      <c r="O2140" s="223" t="s">
        <v>450</v>
      </c>
      <c r="P2140" s="260" t="s">
        <v>447</v>
      </c>
      <c r="Q2140" s="260">
        <v>2021</v>
      </c>
      <c r="R2140" s="223" t="s">
        <v>14186</v>
      </c>
      <c r="S2140" s="223" t="s">
        <v>78</v>
      </c>
      <c r="T2140" s="223" t="s">
        <v>451</v>
      </c>
      <c r="U2140" s="261">
        <v>62</v>
      </c>
      <c r="V2140" s="86" t="s">
        <v>452</v>
      </c>
      <c r="W2140" s="223" t="s">
        <v>991</v>
      </c>
      <c r="X2140" s="225" t="s">
        <v>15170</v>
      </c>
      <c r="Y2140" s="262">
        <v>60000</v>
      </c>
      <c r="Z2140" s="226"/>
      <c r="AA2140" s="241">
        <f t="shared" si="17"/>
        <v>0</v>
      </c>
      <c r="AB2140" s="237" t="s">
        <v>15415</v>
      </c>
    </row>
    <row r="2141" spans="1:28" ht="15" customHeight="1">
      <c r="A2141" s="109">
        <v>2132</v>
      </c>
      <c r="B2141" s="222" t="str">
        <f t="shared" si="16"/>
        <v>Klik Disini</v>
      </c>
      <c r="C2141" s="223" t="s">
        <v>15416</v>
      </c>
      <c r="D2141" s="223"/>
      <c r="E2141" s="223" t="s">
        <v>15417</v>
      </c>
      <c r="F2141" s="223"/>
      <c r="G2141" s="223" t="s">
        <v>15418</v>
      </c>
      <c r="H2141" s="223" t="s">
        <v>3912</v>
      </c>
      <c r="I2141" s="258" t="s">
        <v>446</v>
      </c>
      <c r="J2141" s="186" t="s">
        <v>367</v>
      </c>
      <c r="K2141" s="223" t="s">
        <v>1953</v>
      </c>
      <c r="L2141" s="223"/>
      <c r="M2141" s="259" t="s">
        <v>447</v>
      </c>
      <c r="N2141" s="223" t="s">
        <v>449</v>
      </c>
      <c r="O2141" s="223" t="s">
        <v>450</v>
      </c>
      <c r="P2141" s="260" t="s">
        <v>447</v>
      </c>
      <c r="Q2141" s="260">
        <v>2021</v>
      </c>
      <c r="R2141" s="223" t="s">
        <v>14186</v>
      </c>
      <c r="S2141" s="223" t="s">
        <v>78</v>
      </c>
      <c r="T2141" s="223" t="s">
        <v>451</v>
      </c>
      <c r="U2141" s="261">
        <v>67</v>
      </c>
      <c r="V2141" s="86" t="s">
        <v>452</v>
      </c>
      <c r="W2141" s="223" t="s">
        <v>618</v>
      </c>
      <c r="X2141" s="225" t="s">
        <v>15419</v>
      </c>
      <c r="Y2141" s="262">
        <v>60000</v>
      </c>
      <c r="Z2141" s="226"/>
      <c r="AA2141" s="241">
        <f t="shared" si="17"/>
        <v>0</v>
      </c>
      <c r="AB2141" s="237" t="s">
        <v>15420</v>
      </c>
    </row>
    <row r="2142" spans="1:28" ht="15" customHeight="1">
      <c r="A2142" s="109">
        <v>2133</v>
      </c>
      <c r="B2142" s="222" t="str">
        <f t="shared" si="16"/>
        <v>Klik Disini</v>
      </c>
      <c r="C2142" s="223" t="s">
        <v>15421</v>
      </c>
      <c r="D2142" s="223"/>
      <c r="E2142" s="223" t="s">
        <v>15121</v>
      </c>
      <c r="F2142" s="223"/>
      <c r="G2142" s="223" t="s">
        <v>15422</v>
      </c>
      <c r="H2142" s="223" t="s">
        <v>3912</v>
      </c>
      <c r="I2142" s="258" t="s">
        <v>446</v>
      </c>
      <c r="J2142" s="186" t="s">
        <v>367</v>
      </c>
      <c r="K2142" s="223" t="s">
        <v>1953</v>
      </c>
      <c r="L2142" s="223"/>
      <c r="M2142" s="259" t="s">
        <v>447</v>
      </c>
      <c r="N2142" s="223" t="s">
        <v>449</v>
      </c>
      <c r="O2142" s="223" t="s">
        <v>450</v>
      </c>
      <c r="P2142" s="260" t="s">
        <v>447</v>
      </c>
      <c r="Q2142" s="260">
        <v>2021</v>
      </c>
      <c r="R2142" s="223" t="s">
        <v>14116</v>
      </c>
      <c r="S2142" s="223" t="s">
        <v>78</v>
      </c>
      <c r="T2142" s="223" t="s">
        <v>451</v>
      </c>
      <c r="U2142" s="261">
        <v>65</v>
      </c>
      <c r="V2142" s="86" t="s">
        <v>452</v>
      </c>
      <c r="W2142" s="223" t="s">
        <v>601</v>
      </c>
      <c r="X2142" s="225" t="s">
        <v>15148</v>
      </c>
      <c r="Y2142" s="262">
        <v>60000</v>
      </c>
      <c r="Z2142" s="226"/>
      <c r="AA2142" s="241">
        <f t="shared" si="17"/>
        <v>0</v>
      </c>
      <c r="AB2142" s="237" t="s">
        <v>15423</v>
      </c>
    </row>
    <row r="2143" spans="1:28" ht="15" customHeight="1">
      <c r="A2143" s="109">
        <v>2134</v>
      </c>
      <c r="B2143" s="222" t="str">
        <f t="shared" si="16"/>
        <v>Klik Disini</v>
      </c>
      <c r="C2143" s="223" t="s">
        <v>15424</v>
      </c>
      <c r="D2143" s="223"/>
      <c r="E2143" s="223" t="s">
        <v>15121</v>
      </c>
      <c r="F2143" s="223"/>
      <c r="G2143" s="223" t="s">
        <v>15425</v>
      </c>
      <c r="H2143" s="223" t="s">
        <v>3912</v>
      </c>
      <c r="I2143" s="258" t="s">
        <v>446</v>
      </c>
      <c r="J2143" s="186" t="s">
        <v>367</v>
      </c>
      <c r="K2143" s="223" t="s">
        <v>1953</v>
      </c>
      <c r="L2143" s="223"/>
      <c r="M2143" s="259" t="s">
        <v>447</v>
      </c>
      <c r="N2143" s="223" t="s">
        <v>449</v>
      </c>
      <c r="O2143" s="223" t="s">
        <v>450</v>
      </c>
      <c r="P2143" s="260" t="s">
        <v>447</v>
      </c>
      <c r="Q2143" s="260">
        <v>2021</v>
      </c>
      <c r="R2143" s="223" t="s">
        <v>14186</v>
      </c>
      <c r="S2143" s="223" t="s">
        <v>78</v>
      </c>
      <c r="T2143" s="223" t="s">
        <v>451</v>
      </c>
      <c r="U2143" s="261">
        <v>61</v>
      </c>
      <c r="V2143" s="86" t="s">
        <v>452</v>
      </c>
      <c r="W2143" s="223" t="s">
        <v>563</v>
      </c>
      <c r="X2143" s="225" t="s">
        <v>15235</v>
      </c>
      <c r="Y2143" s="262">
        <v>60000</v>
      </c>
      <c r="Z2143" s="226"/>
      <c r="AA2143" s="241">
        <f t="shared" si="17"/>
        <v>0</v>
      </c>
      <c r="AB2143" s="237" t="s">
        <v>15426</v>
      </c>
    </row>
    <row r="2144" spans="1:28" ht="15" customHeight="1">
      <c r="A2144" s="109">
        <v>2135</v>
      </c>
      <c r="B2144" s="222" t="str">
        <f t="shared" si="16"/>
        <v>Klik Disini</v>
      </c>
      <c r="C2144" s="223" t="s">
        <v>15427</v>
      </c>
      <c r="D2144" s="223"/>
      <c r="E2144" s="223" t="s">
        <v>15121</v>
      </c>
      <c r="F2144" s="223"/>
      <c r="G2144" s="223" t="s">
        <v>15428</v>
      </c>
      <c r="H2144" s="223" t="s">
        <v>3912</v>
      </c>
      <c r="I2144" s="258" t="s">
        <v>446</v>
      </c>
      <c r="J2144" s="186" t="s">
        <v>367</v>
      </c>
      <c r="K2144" s="223" t="s">
        <v>1953</v>
      </c>
      <c r="L2144" s="223"/>
      <c r="M2144" s="259" t="s">
        <v>447</v>
      </c>
      <c r="N2144" s="223" t="s">
        <v>449</v>
      </c>
      <c r="O2144" s="223" t="s">
        <v>450</v>
      </c>
      <c r="P2144" s="260" t="s">
        <v>447</v>
      </c>
      <c r="Q2144" s="260">
        <v>2021</v>
      </c>
      <c r="R2144" s="223" t="s">
        <v>14116</v>
      </c>
      <c r="S2144" s="223" t="s">
        <v>78</v>
      </c>
      <c r="T2144" s="223" t="s">
        <v>451</v>
      </c>
      <c r="U2144" s="261">
        <v>80</v>
      </c>
      <c r="V2144" s="86" t="s">
        <v>452</v>
      </c>
      <c r="W2144" s="223" t="s">
        <v>601</v>
      </c>
      <c r="X2144" s="225" t="s">
        <v>15148</v>
      </c>
      <c r="Y2144" s="262">
        <v>60000</v>
      </c>
      <c r="Z2144" s="226"/>
      <c r="AA2144" s="241">
        <f t="shared" si="17"/>
        <v>0</v>
      </c>
      <c r="AB2144" s="237" t="s">
        <v>15429</v>
      </c>
    </row>
    <row r="2145" spans="1:28" ht="15" customHeight="1">
      <c r="A2145" s="109">
        <v>2136</v>
      </c>
      <c r="B2145" s="222" t="str">
        <f t="shared" si="16"/>
        <v>Klik Disini</v>
      </c>
      <c r="C2145" s="223" t="s">
        <v>15430</v>
      </c>
      <c r="D2145" s="223"/>
      <c r="E2145" s="223" t="s">
        <v>15121</v>
      </c>
      <c r="F2145" s="223"/>
      <c r="G2145" s="223" t="s">
        <v>15431</v>
      </c>
      <c r="H2145" s="223" t="s">
        <v>3912</v>
      </c>
      <c r="I2145" s="258" t="s">
        <v>446</v>
      </c>
      <c r="J2145" s="186" t="s">
        <v>367</v>
      </c>
      <c r="K2145" s="223" t="s">
        <v>1953</v>
      </c>
      <c r="L2145" s="223"/>
      <c r="M2145" s="259" t="s">
        <v>447</v>
      </c>
      <c r="N2145" s="223" t="s">
        <v>449</v>
      </c>
      <c r="O2145" s="223" t="s">
        <v>450</v>
      </c>
      <c r="P2145" s="260" t="s">
        <v>447</v>
      </c>
      <c r="Q2145" s="260">
        <v>2021</v>
      </c>
      <c r="R2145" s="223" t="s">
        <v>14116</v>
      </c>
      <c r="S2145" s="223" t="s">
        <v>78</v>
      </c>
      <c r="T2145" s="223" t="s">
        <v>451</v>
      </c>
      <c r="U2145" s="261">
        <v>83</v>
      </c>
      <c r="V2145" s="86" t="s">
        <v>452</v>
      </c>
      <c r="W2145" s="223" t="s">
        <v>563</v>
      </c>
      <c r="X2145" s="225" t="s">
        <v>15148</v>
      </c>
      <c r="Y2145" s="262">
        <v>60000</v>
      </c>
      <c r="Z2145" s="226"/>
      <c r="AA2145" s="241">
        <f t="shared" si="17"/>
        <v>0</v>
      </c>
      <c r="AB2145" s="237" t="s">
        <v>15432</v>
      </c>
    </row>
    <row r="2146" spans="1:28" ht="15" customHeight="1">
      <c r="A2146" s="109">
        <v>2137</v>
      </c>
      <c r="B2146" s="222" t="str">
        <f t="shared" si="16"/>
        <v>Klik Disini</v>
      </c>
      <c r="C2146" s="223" t="s">
        <v>15433</v>
      </c>
      <c r="D2146" s="223"/>
      <c r="E2146" s="223" t="s">
        <v>15121</v>
      </c>
      <c r="F2146" s="223"/>
      <c r="G2146" s="223" t="s">
        <v>15434</v>
      </c>
      <c r="H2146" s="223" t="s">
        <v>3912</v>
      </c>
      <c r="I2146" s="258" t="s">
        <v>446</v>
      </c>
      <c r="J2146" s="186" t="s">
        <v>367</v>
      </c>
      <c r="K2146" s="223" t="s">
        <v>1953</v>
      </c>
      <c r="L2146" s="223"/>
      <c r="M2146" s="259" t="s">
        <v>447</v>
      </c>
      <c r="N2146" s="223" t="s">
        <v>449</v>
      </c>
      <c r="O2146" s="223" t="s">
        <v>450</v>
      </c>
      <c r="P2146" s="260" t="s">
        <v>447</v>
      </c>
      <c r="Q2146" s="260">
        <v>2021</v>
      </c>
      <c r="R2146" s="223" t="s">
        <v>14116</v>
      </c>
      <c r="S2146" s="223" t="s">
        <v>78</v>
      </c>
      <c r="T2146" s="223" t="s">
        <v>451</v>
      </c>
      <c r="U2146" s="261">
        <v>61</v>
      </c>
      <c r="V2146" s="86" t="s">
        <v>452</v>
      </c>
      <c r="W2146" s="223" t="s">
        <v>555</v>
      </c>
      <c r="X2146" s="225" t="s">
        <v>15194</v>
      </c>
      <c r="Y2146" s="262">
        <v>60000</v>
      </c>
      <c r="Z2146" s="226"/>
      <c r="AA2146" s="241">
        <f t="shared" si="17"/>
        <v>0</v>
      </c>
      <c r="AB2146" s="237" t="s">
        <v>15435</v>
      </c>
    </row>
    <row r="2147" spans="1:28" ht="15" customHeight="1">
      <c r="A2147" s="109">
        <v>2138</v>
      </c>
      <c r="B2147" s="222" t="str">
        <f t="shared" si="16"/>
        <v>Klik Disini</v>
      </c>
      <c r="C2147" s="223" t="s">
        <v>15436</v>
      </c>
      <c r="D2147" s="223"/>
      <c r="E2147" s="223" t="s">
        <v>15121</v>
      </c>
      <c r="F2147" s="223"/>
      <c r="G2147" s="223" t="s">
        <v>15437</v>
      </c>
      <c r="H2147" s="223" t="s">
        <v>3912</v>
      </c>
      <c r="I2147" s="258" t="s">
        <v>446</v>
      </c>
      <c r="J2147" s="186" t="s">
        <v>367</v>
      </c>
      <c r="K2147" s="223" t="s">
        <v>1953</v>
      </c>
      <c r="L2147" s="223"/>
      <c r="M2147" s="259" t="s">
        <v>447</v>
      </c>
      <c r="N2147" s="223" t="s">
        <v>449</v>
      </c>
      <c r="O2147" s="223" t="s">
        <v>450</v>
      </c>
      <c r="P2147" s="260" t="s">
        <v>447</v>
      </c>
      <c r="Q2147" s="260">
        <v>2021</v>
      </c>
      <c r="R2147" s="223" t="s">
        <v>13812</v>
      </c>
      <c r="S2147" s="223" t="s">
        <v>78</v>
      </c>
      <c r="T2147" s="223" t="s">
        <v>451</v>
      </c>
      <c r="U2147" s="261">
        <v>69</v>
      </c>
      <c r="V2147" s="86" t="s">
        <v>452</v>
      </c>
      <c r="W2147" s="223" t="s">
        <v>497</v>
      </c>
      <c r="X2147" s="225" t="s">
        <v>15194</v>
      </c>
      <c r="Y2147" s="262">
        <v>60000</v>
      </c>
      <c r="Z2147" s="226"/>
      <c r="AA2147" s="241">
        <f t="shared" si="17"/>
        <v>0</v>
      </c>
      <c r="AB2147" s="237" t="s">
        <v>15438</v>
      </c>
    </row>
    <row r="2148" spans="1:28" ht="15" customHeight="1">
      <c r="A2148" s="109">
        <v>2139</v>
      </c>
      <c r="B2148" s="222" t="str">
        <f t="shared" si="16"/>
        <v>Klik Disini</v>
      </c>
      <c r="C2148" s="223" t="s">
        <v>15439</v>
      </c>
      <c r="D2148" s="223"/>
      <c r="E2148" s="223" t="s">
        <v>15121</v>
      </c>
      <c r="F2148" s="223"/>
      <c r="G2148" s="223" t="s">
        <v>15440</v>
      </c>
      <c r="H2148" s="223" t="s">
        <v>3912</v>
      </c>
      <c r="I2148" s="258" t="s">
        <v>446</v>
      </c>
      <c r="J2148" s="186" t="s">
        <v>367</v>
      </c>
      <c r="K2148" s="223" t="s">
        <v>1953</v>
      </c>
      <c r="L2148" s="223"/>
      <c r="M2148" s="259" t="s">
        <v>447</v>
      </c>
      <c r="N2148" s="223" t="s">
        <v>449</v>
      </c>
      <c r="O2148" s="223" t="s">
        <v>450</v>
      </c>
      <c r="P2148" s="260" t="s">
        <v>447</v>
      </c>
      <c r="Q2148" s="260">
        <v>2021</v>
      </c>
      <c r="R2148" s="223" t="s">
        <v>14116</v>
      </c>
      <c r="S2148" s="223" t="s">
        <v>78</v>
      </c>
      <c r="T2148" s="223" t="s">
        <v>451</v>
      </c>
      <c r="U2148" s="261">
        <v>93</v>
      </c>
      <c r="V2148" s="86" t="s">
        <v>452</v>
      </c>
      <c r="W2148" s="223" t="s">
        <v>453</v>
      </c>
      <c r="X2148" s="225" t="s">
        <v>15148</v>
      </c>
      <c r="Y2148" s="262">
        <v>60000</v>
      </c>
      <c r="Z2148" s="226"/>
      <c r="AA2148" s="241">
        <f t="shared" si="17"/>
        <v>0</v>
      </c>
      <c r="AB2148" s="237" t="s">
        <v>15441</v>
      </c>
    </row>
    <row r="2149" spans="1:28" ht="15" customHeight="1">
      <c r="A2149" s="109">
        <v>2140</v>
      </c>
      <c r="B2149" s="222" t="str">
        <f t="shared" si="16"/>
        <v>Klik Disini</v>
      </c>
      <c r="C2149" s="223" t="s">
        <v>15442</v>
      </c>
      <c r="D2149" s="223"/>
      <c r="E2149" s="223" t="s">
        <v>15121</v>
      </c>
      <c r="F2149" s="223"/>
      <c r="G2149" s="223" t="s">
        <v>15443</v>
      </c>
      <c r="H2149" s="223" t="s">
        <v>3912</v>
      </c>
      <c r="I2149" s="258" t="s">
        <v>446</v>
      </c>
      <c r="J2149" s="186" t="s">
        <v>367</v>
      </c>
      <c r="K2149" s="223" t="s">
        <v>1953</v>
      </c>
      <c r="L2149" s="223"/>
      <c r="M2149" s="259" t="s">
        <v>447</v>
      </c>
      <c r="N2149" s="223" t="s">
        <v>449</v>
      </c>
      <c r="O2149" s="223" t="s">
        <v>450</v>
      </c>
      <c r="P2149" s="260">
        <v>2021</v>
      </c>
      <c r="Q2149" s="260">
        <v>2021</v>
      </c>
      <c r="R2149" s="223" t="s">
        <v>14116</v>
      </c>
      <c r="S2149" s="223" t="s">
        <v>78</v>
      </c>
      <c r="T2149" s="223" t="s">
        <v>451</v>
      </c>
      <c r="U2149" s="261">
        <v>70</v>
      </c>
      <c r="V2149" s="86" t="s">
        <v>452</v>
      </c>
      <c r="W2149" s="223" t="s">
        <v>1117</v>
      </c>
      <c r="X2149" s="225" t="s">
        <v>14961</v>
      </c>
      <c r="Y2149" s="262">
        <v>60000</v>
      </c>
      <c r="Z2149" s="226"/>
      <c r="AA2149" s="241">
        <f t="shared" si="17"/>
        <v>0</v>
      </c>
      <c r="AB2149" s="237" t="s">
        <v>15444</v>
      </c>
    </row>
    <row r="2150" spans="1:28" ht="15" customHeight="1">
      <c r="A2150" s="109">
        <v>2141</v>
      </c>
      <c r="B2150" s="222" t="str">
        <f t="shared" si="16"/>
        <v>Klik Disini</v>
      </c>
      <c r="C2150" s="223" t="s">
        <v>15445</v>
      </c>
      <c r="D2150" s="223"/>
      <c r="E2150" s="223" t="s">
        <v>15446</v>
      </c>
      <c r="F2150" s="223"/>
      <c r="G2150" s="223" t="s">
        <v>15447</v>
      </c>
      <c r="H2150" s="223" t="s">
        <v>3912</v>
      </c>
      <c r="I2150" s="258" t="s">
        <v>446</v>
      </c>
      <c r="J2150" s="186" t="s">
        <v>367</v>
      </c>
      <c r="K2150" s="223" t="s">
        <v>1953</v>
      </c>
      <c r="L2150" s="223"/>
      <c r="M2150" s="259" t="s">
        <v>447</v>
      </c>
      <c r="N2150" s="223" t="s">
        <v>449</v>
      </c>
      <c r="O2150" s="223" t="s">
        <v>450</v>
      </c>
      <c r="P2150" s="260">
        <v>2021</v>
      </c>
      <c r="Q2150" s="260">
        <v>2021</v>
      </c>
      <c r="R2150" s="223" t="s">
        <v>14186</v>
      </c>
      <c r="S2150" s="223" t="s">
        <v>78</v>
      </c>
      <c r="T2150" s="223" t="s">
        <v>451</v>
      </c>
      <c r="U2150" s="261">
        <v>65</v>
      </c>
      <c r="V2150" s="86" t="s">
        <v>452</v>
      </c>
      <c r="W2150" s="223" t="s">
        <v>722</v>
      </c>
      <c r="X2150" s="225" t="s">
        <v>15448</v>
      </c>
      <c r="Y2150" s="262">
        <v>60000</v>
      </c>
      <c r="Z2150" s="226"/>
      <c r="AA2150" s="241">
        <f t="shared" si="17"/>
        <v>0</v>
      </c>
      <c r="AB2150" s="237" t="s">
        <v>15449</v>
      </c>
    </row>
    <row r="2151" spans="1:28" ht="15" customHeight="1">
      <c r="A2151" s="109">
        <v>2142</v>
      </c>
      <c r="B2151" s="222" t="str">
        <f t="shared" si="16"/>
        <v>Klik Disini</v>
      </c>
      <c r="C2151" s="223" t="s">
        <v>15450</v>
      </c>
      <c r="D2151" s="223"/>
      <c r="E2151" s="223" t="s">
        <v>15451</v>
      </c>
      <c r="F2151" s="223"/>
      <c r="G2151" s="223" t="s">
        <v>15452</v>
      </c>
      <c r="H2151" s="223" t="s">
        <v>3912</v>
      </c>
      <c r="I2151" s="258" t="s">
        <v>446</v>
      </c>
      <c r="J2151" s="186" t="s">
        <v>367</v>
      </c>
      <c r="K2151" s="223" t="s">
        <v>1953</v>
      </c>
      <c r="L2151" s="223"/>
      <c r="M2151" s="259" t="s">
        <v>447</v>
      </c>
      <c r="N2151" s="223" t="s">
        <v>449</v>
      </c>
      <c r="O2151" s="223" t="s">
        <v>450</v>
      </c>
      <c r="P2151" s="260">
        <v>2021</v>
      </c>
      <c r="Q2151" s="260">
        <v>2021</v>
      </c>
      <c r="R2151" s="223" t="s">
        <v>14912</v>
      </c>
      <c r="S2151" s="223" t="s">
        <v>78</v>
      </c>
      <c r="T2151" s="223" t="s">
        <v>451</v>
      </c>
      <c r="U2151" s="261">
        <v>61</v>
      </c>
      <c r="V2151" s="86" t="s">
        <v>452</v>
      </c>
      <c r="W2151" s="223" t="s">
        <v>655</v>
      </c>
      <c r="X2151" s="225" t="s">
        <v>15453</v>
      </c>
      <c r="Y2151" s="262">
        <v>60000</v>
      </c>
      <c r="Z2151" s="226"/>
      <c r="AA2151" s="241">
        <f t="shared" si="17"/>
        <v>0</v>
      </c>
      <c r="AB2151" s="237" t="s">
        <v>15454</v>
      </c>
    </row>
    <row r="2152" spans="1:28" ht="15" customHeight="1">
      <c r="A2152" s="109">
        <v>2143</v>
      </c>
      <c r="B2152" s="222" t="str">
        <f t="shared" si="16"/>
        <v>Klik Disini</v>
      </c>
      <c r="C2152" s="223" t="s">
        <v>15455</v>
      </c>
      <c r="D2152" s="223"/>
      <c r="E2152" s="223" t="s">
        <v>15121</v>
      </c>
      <c r="F2152" s="223"/>
      <c r="G2152" s="223" t="s">
        <v>15456</v>
      </c>
      <c r="H2152" s="223" t="s">
        <v>3912</v>
      </c>
      <c r="I2152" s="258" t="s">
        <v>446</v>
      </c>
      <c r="J2152" s="186" t="s">
        <v>367</v>
      </c>
      <c r="K2152" s="223" t="s">
        <v>1953</v>
      </c>
      <c r="L2152" s="223"/>
      <c r="M2152" s="259" t="s">
        <v>447</v>
      </c>
      <c r="N2152" s="223" t="s">
        <v>449</v>
      </c>
      <c r="O2152" s="223" t="s">
        <v>450</v>
      </c>
      <c r="P2152" s="260">
        <v>2021</v>
      </c>
      <c r="Q2152" s="260">
        <v>2021</v>
      </c>
      <c r="R2152" s="223" t="s">
        <v>14186</v>
      </c>
      <c r="S2152" s="223" t="s">
        <v>78</v>
      </c>
      <c r="T2152" s="223" t="s">
        <v>451</v>
      </c>
      <c r="U2152" s="261">
        <v>68</v>
      </c>
      <c r="V2152" s="86" t="s">
        <v>452</v>
      </c>
      <c r="W2152" s="223" t="s">
        <v>884</v>
      </c>
      <c r="X2152" s="225" t="s">
        <v>15170</v>
      </c>
      <c r="Y2152" s="262">
        <v>60000</v>
      </c>
      <c r="Z2152" s="226"/>
      <c r="AA2152" s="241">
        <f t="shared" si="17"/>
        <v>0</v>
      </c>
      <c r="AB2152" s="237" t="s">
        <v>15457</v>
      </c>
    </row>
    <row r="2153" spans="1:28" ht="15" customHeight="1">
      <c r="A2153" s="109">
        <v>2144</v>
      </c>
      <c r="B2153" s="222" t="str">
        <f t="shared" si="16"/>
        <v>Klik Disini</v>
      </c>
      <c r="C2153" s="223" t="s">
        <v>15458</v>
      </c>
      <c r="D2153" s="223"/>
      <c r="E2153" s="223" t="s">
        <v>15121</v>
      </c>
      <c r="F2153" s="223"/>
      <c r="G2153" s="223" t="s">
        <v>15459</v>
      </c>
      <c r="H2153" s="223" t="s">
        <v>3912</v>
      </c>
      <c r="I2153" s="258" t="s">
        <v>446</v>
      </c>
      <c r="J2153" s="186" t="s">
        <v>367</v>
      </c>
      <c r="K2153" s="223" t="s">
        <v>1953</v>
      </c>
      <c r="L2153" s="223"/>
      <c r="M2153" s="259" t="s">
        <v>447</v>
      </c>
      <c r="N2153" s="223" t="s">
        <v>449</v>
      </c>
      <c r="O2153" s="223" t="s">
        <v>450</v>
      </c>
      <c r="P2153" s="260">
        <v>2021</v>
      </c>
      <c r="Q2153" s="260">
        <v>2021</v>
      </c>
      <c r="R2153" s="223" t="s">
        <v>14116</v>
      </c>
      <c r="S2153" s="223" t="s">
        <v>78</v>
      </c>
      <c r="T2153" s="223" t="s">
        <v>451</v>
      </c>
      <c r="U2153" s="261">
        <v>93</v>
      </c>
      <c r="V2153" s="86" t="s">
        <v>452</v>
      </c>
      <c r="W2153" s="223" t="s">
        <v>1873</v>
      </c>
      <c r="X2153" s="225" t="s">
        <v>15201</v>
      </c>
      <c r="Y2153" s="262">
        <v>60000</v>
      </c>
      <c r="Z2153" s="226"/>
      <c r="AA2153" s="241">
        <f t="shared" si="17"/>
        <v>0</v>
      </c>
      <c r="AB2153" s="237" t="s">
        <v>15460</v>
      </c>
    </row>
    <row r="2154" spans="1:28" ht="15" customHeight="1">
      <c r="A2154" s="109">
        <v>2145</v>
      </c>
      <c r="B2154" s="222" t="str">
        <f t="shared" si="16"/>
        <v>Klik Disini</v>
      </c>
      <c r="C2154" s="223" t="s">
        <v>15461</v>
      </c>
      <c r="D2154" s="223"/>
      <c r="E2154" s="223" t="s">
        <v>15121</v>
      </c>
      <c r="F2154" s="223"/>
      <c r="G2154" s="223" t="s">
        <v>15462</v>
      </c>
      <c r="H2154" s="223" t="s">
        <v>3912</v>
      </c>
      <c r="I2154" s="258" t="s">
        <v>446</v>
      </c>
      <c r="J2154" s="186" t="s">
        <v>367</v>
      </c>
      <c r="K2154" s="223" t="s">
        <v>1953</v>
      </c>
      <c r="L2154" s="223"/>
      <c r="M2154" s="259" t="s">
        <v>447</v>
      </c>
      <c r="N2154" s="223" t="s">
        <v>449</v>
      </c>
      <c r="O2154" s="223" t="s">
        <v>450</v>
      </c>
      <c r="P2154" s="260">
        <v>2021</v>
      </c>
      <c r="Q2154" s="260">
        <v>2021</v>
      </c>
      <c r="R2154" s="223" t="s">
        <v>14116</v>
      </c>
      <c r="S2154" s="223" t="s">
        <v>78</v>
      </c>
      <c r="T2154" s="223" t="s">
        <v>451</v>
      </c>
      <c r="U2154" s="261">
        <v>93</v>
      </c>
      <c r="V2154" s="86" t="s">
        <v>452</v>
      </c>
      <c r="W2154" s="223" t="s">
        <v>722</v>
      </c>
      <c r="X2154" s="225" t="s">
        <v>15148</v>
      </c>
      <c r="Y2154" s="262">
        <v>60000</v>
      </c>
      <c r="Z2154" s="226"/>
      <c r="AA2154" s="241">
        <f t="shared" si="17"/>
        <v>0</v>
      </c>
      <c r="AB2154" s="237" t="s">
        <v>15463</v>
      </c>
    </row>
    <row r="2155" spans="1:28" ht="15" customHeight="1">
      <c r="A2155" s="109">
        <v>2146</v>
      </c>
      <c r="B2155" s="222" t="str">
        <f t="shared" si="16"/>
        <v>Klik Disini</v>
      </c>
      <c r="C2155" s="223" t="s">
        <v>15464</v>
      </c>
      <c r="D2155" s="223"/>
      <c r="E2155" s="223" t="s">
        <v>15121</v>
      </c>
      <c r="F2155" s="223"/>
      <c r="G2155" s="223" t="s">
        <v>15465</v>
      </c>
      <c r="H2155" s="223" t="s">
        <v>3912</v>
      </c>
      <c r="I2155" s="258" t="s">
        <v>446</v>
      </c>
      <c r="J2155" s="186" t="s">
        <v>367</v>
      </c>
      <c r="K2155" s="223" t="s">
        <v>1953</v>
      </c>
      <c r="L2155" s="223"/>
      <c r="M2155" s="259" t="s">
        <v>447</v>
      </c>
      <c r="N2155" s="223" t="s">
        <v>449</v>
      </c>
      <c r="O2155" s="223" t="s">
        <v>450</v>
      </c>
      <c r="P2155" s="260" t="s">
        <v>447</v>
      </c>
      <c r="Q2155" s="260">
        <v>2021</v>
      </c>
      <c r="R2155" s="223" t="s">
        <v>14116</v>
      </c>
      <c r="S2155" s="223" t="s">
        <v>78</v>
      </c>
      <c r="T2155" s="223" t="s">
        <v>451</v>
      </c>
      <c r="U2155" s="261">
        <v>63</v>
      </c>
      <c r="V2155" s="86" t="s">
        <v>452</v>
      </c>
      <c r="W2155" s="223" t="s">
        <v>999</v>
      </c>
      <c r="X2155" s="225" t="s">
        <v>15201</v>
      </c>
      <c r="Y2155" s="262">
        <v>60000</v>
      </c>
      <c r="Z2155" s="226"/>
      <c r="AA2155" s="241">
        <f t="shared" si="17"/>
        <v>0</v>
      </c>
      <c r="AB2155" s="237" t="s">
        <v>15466</v>
      </c>
    </row>
    <row r="2156" spans="1:28" ht="15" customHeight="1">
      <c r="A2156" s="109">
        <v>2147</v>
      </c>
      <c r="B2156" s="222" t="str">
        <f t="shared" si="16"/>
        <v>Klik Disini</v>
      </c>
      <c r="C2156" s="223" t="s">
        <v>15467</v>
      </c>
      <c r="D2156" s="223"/>
      <c r="E2156" s="223" t="s">
        <v>15121</v>
      </c>
      <c r="F2156" s="223"/>
      <c r="G2156" s="223" t="s">
        <v>15468</v>
      </c>
      <c r="H2156" s="223" t="s">
        <v>3912</v>
      </c>
      <c r="I2156" s="258" t="s">
        <v>446</v>
      </c>
      <c r="J2156" s="186" t="s">
        <v>367</v>
      </c>
      <c r="K2156" s="223" t="s">
        <v>1953</v>
      </c>
      <c r="L2156" s="223"/>
      <c r="M2156" s="259" t="s">
        <v>447</v>
      </c>
      <c r="N2156" s="223" t="s">
        <v>449</v>
      </c>
      <c r="O2156" s="223" t="s">
        <v>450</v>
      </c>
      <c r="P2156" s="260" t="s">
        <v>447</v>
      </c>
      <c r="Q2156" s="260">
        <v>2021</v>
      </c>
      <c r="R2156" s="223" t="s">
        <v>14186</v>
      </c>
      <c r="S2156" s="223" t="s">
        <v>78</v>
      </c>
      <c r="T2156" s="223" t="s">
        <v>451</v>
      </c>
      <c r="U2156" s="261">
        <v>74</v>
      </c>
      <c r="V2156" s="86" t="s">
        <v>452</v>
      </c>
      <c r="W2156" s="223" t="s">
        <v>677</v>
      </c>
      <c r="X2156" s="225" t="s">
        <v>15235</v>
      </c>
      <c r="Y2156" s="262">
        <v>60000</v>
      </c>
      <c r="Z2156" s="226"/>
      <c r="AA2156" s="241">
        <f t="shared" si="17"/>
        <v>0</v>
      </c>
      <c r="AB2156" s="237" t="s">
        <v>15469</v>
      </c>
    </row>
    <row r="2157" spans="1:28" ht="15" customHeight="1">
      <c r="A2157" s="109">
        <v>2148</v>
      </c>
      <c r="B2157" s="222" t="str">
        <f t="shared" si="16"/>
        <v>Klik Disini</v>
      </c>
      <c r="C2157" s="223" t="s">
        <v>15470</v>
      </c>
      <c r="D2157" s="223"/>
      <c r="E2157" s="223" t="s">
        <v>15471</v>
      </c>
      <c r="F2157" s="223"/>
      <c r="G2157" s="223" t="s">
        <v>15472</v>
      </c>
      <c r="H2157" s="223" t="s">
        <v>3912</v>
      </c>
      <c r="I2157" s="258" t="s">
        <v>446</v>
      </c>
      <c r="J2157" s="186" t="s">
        <v>367</v>
      </c>
      <c r="K2157" s="223" t="s">
        <v>1953</v>
      </c>
      <c r="L2157" s="223"/>
      <c r="M2157" s="259" t="s">
        <v>447</v>
      </c>
      <c r="N2157" s="223" t="s">
        <v>449</v>
      </c>
      <c r="O2157" s="223" t="s">
        <v>450</v>
      </c>
      <c r="P2157" s="260" t="s">
        <v>447</v>
      </c>
      <c r="Q2157" s="260">
        <v>2021</v>
      </c>
      <c r="R2157" s="223" t="s">
        <v>14186</v>
      </c>
      <c r="S2157" s="223" t="s">
        <v>78</v>
      </c>
      <c r="T2157" s="223" t="s">
        <v>451</v>
      </c>
      <c r="U2157" s="261">
        <v>63</v>
      </c>
      <c r="V2157" s="86" t="s">
        <v>452</v>
      </c>
      <c r="W2157" s="223" t="s">
        <v>2063</v>
      </c>
      <c r="X2157" s="225" t="s">
        <v>15419</v>
      </c>
      <c r="Y2157" s="262">
        <v>60000</v>
      </c>
      <c r="Z2157" s="226"/>
      <c r="AA2157" s="241">
        <f t="shared" si="17"/>
        <v>0</v>
      </c>
      <c r="AB2157" s="237" t="s">
        <v>15473</v>
      </c>
    </row>
    <row r="2158" spans="1:28" ht="15" customHeight="1">
      <c r="A2158" s="109">
        <v>2149</v>
      </c>
      <c r="B2158" s="222" t="str">
        <f t="shared" si="16"/>
        <v>Klik Disini</v>
      </c>
      <c r="C2158" s="223" t="s">
        <v>15474</v>
      </c>
      <c r="D2158" s="223"/>
      <c r="E2158" s="223" t="s">
        <v>15475</v>
      </c>
      <c r="F2158" s="223"/>
      <c r="G2158" s="223" t="s">
        <v>15476</v>
      </c>
      <c r="H2158" s="223" t="s">
        <v>3912</v>
      </c>
      <c r="I2158" s="258" t="s">
        <v>446</v>
      </c>
      <c r="J2158" s="186" t="s">
        <v>367</v>
      </c>
      <c r="K2158" s="223" t="s">
        <v>1953</v>
      </c>
      <c r="L2158" s="223"/>
      <c r="M2158" s="259" t="s">
        <v>447</v>
      </c>
      <c r="N2158" s="223" t="s">
        <v>449</v>
      </c>
      <c r="O2158" s="223" t="s">
        <v>450</v>
      </c>
      <c r="P2158" s="260" t="s">
        <v>447</v>
      </c>
      <c r="Q2158" s="260">
        <v>2021</v>
      </c>
      <c r="R2158" s="223" t="s">
        <v>13812</v>
      </c>
      <c r="S2158" s="223" t="s">
        <v>78</v>
      </c>
      <c r="T2158" s="223" t="s">
        <v>451</v>
      </c>
      <c r="U2158" s="261">
        <v>93</v>
      </c>
      <c r="V2158" s="86" t="s">
        <v>452</v>
      </c>
      <c r="W2158" s="223" t="s">
        <v>1124</v>
      </c>
      <c r="X2158" s="225" t="s">
        <v>15477</v>
      </c>
      <c r="Y2158" s="262">
        <v>60000</v>
      </c>
      <c r="Z2158" s="226"/>
      <c r="AA2158" s="241">
        <f t="shared" si="17"/>
        <v>0</v>
      </c>
      <c r="AB2158" s="237" t="s">
        <v>15478</v>
      </c>
    </row>
    <row r="2159" spans="1:28" ht="15" customHeight="1">
      <c r="A2159" s="109">
        <v>2150</v>
      </c>
      <c r="B2159" s="222" t="str">
        <f t="shared" si="16"/>
        <v>Klik Disini</v>
      </c>
      <c r="C2159" s="223" t="s">
        <v>15479</v>
      </c>
      <c r="D2159" s="223"/>
      <c r="E2159" s="223" t="s">
        <v>15121</v>
      </c>
      <c r="F2159" s="223"/>
      <c r="G2159" s="223" t="s">
        <v>15480</v>
      </c>
      <c r="H2159" s="223" t="s">
        <v>3912</v>
      </c>
      <c r="I2159" s="258" t="s">
        <v>446</v>
      </c>
      <c r="J2159" s="186" t="s">
        <v>367</v>
      </c>
      <c r="K2159" s="223" t="s">
        <v>1953</v>
      </c>
      <c r="L2159" s="223"/>
      <c r="M2159" s="259" t="s">
        <v>447</v>
      </c>
      <c r="N2159" s="223" t="s">
        <v>449</v>
      </c>
      <c r="O2159" s="223" t="s">
        <v>450</v>
      </c>
      <c r="P2159" s="260" t="s">
        <v>447</v>
      </c>
      <c r="Q2159" s="260">
        <v>2021</v>
      </c>
      <c r="R2159" s="223" t="s">
        <v>14186</v>
      </c>
      <c r="S2159" s="223" t="s">
        <v>78</v>
      </c>
      <c r="T2159" s="223" t="s">
        <v>451</v>
      </c>
      <c r="U2159" s="261">
        <v>95</v>
      </c>
      <c r="V2159" s="86" t="s">
        <v>452</v>
      </c>
      <c r="W2159" s="223" t="s">
        <v>1161</v>
      </c>
      <c r="X2159" s="225" t="s">
        <v>15170</v>
      </c>
      <c r="Y2159" s="262">
        <v>60000</v>
      </c>
      <c r="Z2159" s="226"/>
      <c r="AA2159" s="241">
        <f t="shared" si="17"/>
        <v>0</v>
      </c>
      <c r="AB2159" s="237" t="s">
        <v>15481</v>
      </c>
    </row>
    <row r="2160" spans="1:28" ht="15" customHeight="1">
      <c r="A2160" s="109">
        <v>2151</v>
      </c>
      <c r="B2160" s="222" t="str">
        <f t="shared" si="16"/>
        <v>Klik Disini</v>
      </c>
      <c r="C2160" s="223" t="s">
        <v>15482</v>
      </c>
      <c r="D2160" s="223"/>
      <c r="E2160" s="223" t="s">
        <v>15121</v>
      </c>
      <c r="F2160" s="223"/>
      <c r="G2160" s="223" t="s">
        <v>15483</v>
      </c>
      <c r="H2160" s="223" t="s">
        <v>3912</v>
      </c>
      <c r="I2160" s="258" t="s">
        <v>446</v>
      </c>
      <c r="J2160" s="186" t="s">
        <v>367</v>
      </c>
      <c r="K2160" s="223" t="s">
        <v>1953</v>
      </c>
      <c r="L2160" s="223"/>
      <c r="M2160" s="259" t="s">
        <v>447</v>
      </c>
      <c r="N2160" s="223" t="s">
        <v>449</v>
      </c>
      <c r="O2160" s="223" t="s">
        <v>450</v>
      </c>
      <c r="P2160" s="260" t="s">
        <v>447</v>
      </c>
      <c r="Q2160" s="260">
        <v>2021</v>
      </c>
      <c r="R2160" s="223" t="s">
        <v>14186</v>
      </c>
      <c r="S2160" s="223" t="s">
        <v>78</v>
      </c>
      <c r="T2160" s="223" t="s">
        <v>451</v>
      </c>
      <c r="U2160" s="261">
        <v>81</v>
      </c>
      <c r="V2160" s="86" t="s">
        <v>452</v>
      </c>
      <c r="W2160" s="223" t="s">
        <v>897</v>
      </c>
      <c r="X2160" s="225" t="s">
        <v>15235</v>
      </c>
      <c r="Y2160" s="262">
        <v>60000</v>
      </c>
      <c r="Z2160" s="226"/>
      <c r="AA2160" s="241">
        <f t="shared" si="17"/>
        <v>0</v>
      </c>
      <c r="AB2160" s="237" t="s">
        <v>15484</v>
      </c>
    </row>
    <row r="2161" spans="1:28" ht="15" customHeight="1">
      <c r="A2161" s="109">
        <v>2152</v>
      </c>
      <c r="B2161" s="222" t="str">
        <f t="shared" si="16"/>
        <v>Klik Disini</v>
      </c>
      <c r="C2161" s="223" t="s">
        <v>15485</v>
      </c>
      <c r="D2161" s="223"/>
      <c r="E2161" s="223" t="s">
        <v>15486</v>
      </c>
      <c r="F2161" s="223"/>
      <c r="G2161" s="223" t="s">
        <v>15487</v>
      </c>
      <c r="H2161" s="223" t="s">
        <v>3912</v>
      </c>
      <c r="I2161" s="258" t="s">
        <v>446</v>
      </c>
      <c r="J2161" s="186" t="s">
        <v>367</v>
      </c>
      <c r="K2161" s="223" t="s">
        <v>1953</v>
      </c>
      <c r="L2161" s="223"/>
      <c r="M2161" s="259" t="s">
        <v>447</v>
      </c>
      <c r="N2161" s="223" t="s">
        <v>449</v>
      </c>
      <c r="O2161" s="223" t="s">
        <v>450</v>
      </c>
      <c r="P2161" s="260" t="s">
        <v>447</v>
      </c>
      <c r="Q2161" s="260">
        <v>2021</v>
      </c>
      <c r="R2161" s="223" t="s">
        <v>13812</v>
      </c>
      <c r="S2161" s="223" t="s">
        <v>78</v>
      </c>
      <c r="T2161" s="223" t="s">
        <v>451</v>
      </c>
      <c r="U2161" s="261">
        <v>64</v>
      </c>
      <c r="V2161" s="86" t="s">
        <v>452</v>
      </c>
      <c r="W2161" s="223" t="s">
        <v>804</v>
      </c>
      <c r="X2161" s="225" t="s">
        <v>15488</v>
      </c>
      <c r="Y2161" s="262">
        <v>60000</v>
      </c>
      <c r="Z2161" s="226"/>
      <c r="AA2161" s="241">
        <f t="shared" si="17"/>
        <v>0</v>
      </c>
      <c r="AB2161" s="237" t="s">
        <v>15489</v>
      </c>
    </row>
    <row r="2162" spans="1:28" ht="15" customHeight="1">
      <c r="A2162" s="109">
        <v>2153</v>
      </c>
      <c r="B2162" s="222" t="str">
        <f t="shared" si="16"/>
        <v>Klik Disini</v>
      </c>
      <c r="C2162" s="223" t="s">
        <v>15490</v>
      </c>
      <c r="D2162" s="223"/>
      <c r="E2162" s="223" t="s">
        <v>15121</v>
      </c>
      <c r="F2162" s="223"/>
      <c r="G2162" s="223" t="s">
        <v>15491</v>
      </c>
      <c r="H2162" s="223" t="s">
        <v>3912</v>
      </c>
      <c r="I2162" s="258" t="s">
        <v>446</v>
      </c>
      <c r="J2162" s="186" t="s">
        <v>367</v>
      </c>
      <c r="K2162" s="223" t="s">
        <v>1953</v>
      </c>
      <c r="L2162" s="223"/>
      <c r="M2162" s="259" t="s">
        <v>447</v>
      </c>
      <c r="N2162" s="223" t="s">
        <v>449</v>
      </c>
      <c r="O2162" s="223" t="s">
        <v>450</v>
      </c>
      <c r="P2162" s="260" t="s">
        <v>447</v>
      </c>
      <c r="Q2162" s="260">
        <v>2021</v>
      </c>
      <c r="R2162" s="223" t="s">
        <v>14116</v>
      </c>
      <c r="S2162" s="223" t="s">
        <v>78</v>
      </c>
      <c r="T2162" s="223" t="s">
        <v>451</v>
      </c>
      <c r="U2162" s="261">
        <v>83</v>
      </c>
      <c r="V2162" s="86" t="s">
        <v>452</v>
      </c>
      <c r="W2162" s="223" t="s">
        <v>1808</v>
      </c>
      <c r="X2162" s="225" t="s">
        <v>15166</v>
      </c>
      <c r="Y2162" s="262">
        <v>60000</v>
      </c>
      <c r="Z2162" s="226"/>
      <c r="AA2162" s="241">
        <f t="shared" si="17"/>
        <v>0</v>
      </c>
      <c r="AB2162" s="237" t="s">
        <v>15492</v>
      </c>
    </row>
    <row r="2163" spans="1:28" ht="15" customHeight="1">
      <c r="A2163" s="109">
        <v>2154</v>
      </c>
      <c r="B2163" s="222" t="str">
        <f t="shared" si="16"/>
        <v>Klik Disini</v>
      </c>
      <c r="C2163" s="223" t="s">
        <v>15493</v>
      </c>
      <c r="D2163" s="223"/>
      <c r="E2163" s="223" t="s">
        <v>15475</v>
      </c>
      <c r="F2163" s="223"/>
      <c r="G2163" s="223" t="s">
        <v>15494</v>
      </c>
      <c r="H2163" s="223" t="s">
        <v>3912</v>
      </c>
      <c r="I2163" s="258" t="s">
        <v>446</v>
      </c>
      <c r="J2163" s="186" t="s">
        <v>367</v>
      </c>
      <c r="K2163" s="223" t="s">
        <v>1953</v>
      </c>
      <c r="L2163" s="223"/>
      <c r="M2163" s="259" t="s">
        <v>447</v>
      </c>
      <c r="N2163" s="223" t="s">
        <v>449</v>
      </c>
      <c r="O2163" s="223" t="s">
        <v>450</v>
      </c>
      <c r="P2163" s="260" t="s">
        <v>447</v>
      </c>
      <c r="Q2163" s="260">
        <v>2021</v>
      </c>
      <c r="R2163" s="223" t="s">
        <v>13812</v>
      </c>
      <c r="S2163" s="223" t="s">
        <v>78</v>
      </c>
      <c r="T2163" s="223" t="s">
        <v>451</v>
      </c>
      <c r="U2163" s="261">
        <v>95</v>
      </c>
      <c r="V2163" s="86" t="s">
        <v>452</v>
      </c>
      <c r="W2163" s="223" t="s">
        <v>453</v>
      </c>
      <c r="X2163" s="225" t="s">
        <v>15477</v>
      </c>
      <c r="Y2163" s="262">
        <v>60000</v>
      </c>
      <c r="Z2163" s="226"/>
      <c r="AA2163" s="241">
        <f t="shared" si="17"/>
        <v>0</v>
      </c>
      <c r="AB2163" s="237" t="s">
        <v>15495</v>
      </c>
    </row>
    <row r="2164" spans="1:28" ht="15" customHeight="1">
      <c r="A2164" s="109">
        <v>2155</v>
      </c>
      <c r="B2164" s="222" t="str">
        <f t="shared" si="16"/>
        <v>Klik Disini</v>
      </c>
      <c r="C2164" s="223" t="s">
        <v>15496</v>
      </c>
      <c r="D2164" s="223"/>
      <c r="E2164" s="223" t="s">
        <v>15121</v>
      </c>
      <c r="F2164" s="223"/>
      <c r="G2164" s="223" t="s">
        <v>15497</v>
      </c>
      <c r="H2164" s="223" t="s">
        <v>3912</v>
      </c>
      <c r="I2164" s="258" t="s">
        <v>446</v>
      </c>
      <c r="J2164" s="186" t="s">
        <v>367</v>
      </c>
      <c r="K2164" s="223" t="s">
        <v>1953</v>
      </c>
      <c r="L2164" s="223"/>
      <c r="M2164" s="259" t="s">
        <v>447</v>
      </c>
      <c r="N2164" s="223" t="s">
        <v>449</v>
      </c>
      <c r="O2164" s="223" t="s">
        <v>450</v>
      </c>
      <c r="P2164" s="260" t="s">
        <v>447</v>
      </c>
      <c r="Q2164" s="260">
        <v>2021</v>
      </c>
      <c r="R2164" s="223" t="s">
        <v>14116</v>
      </c>
      <c r="S2164" s="223" t="s">
        <v>78</v>
      </c>
      <c r="T2164" s="223" t="s">
        <v>451</v>
      </c>
      <c r="U2164" s="261">
        <v>76</v>
      </c>
      <c r="V2164" s="86" t="s">
        <v>452</v>
      </c>
      <c r="W2164" s="223" t="s">
        <v>646</v>
      </c>
      <c r="X2164" s="225" t="s">
        <v>15166</v>
      </c>
      <c r="Y2164" s="262">
        <v>60000</v>
      </c>
      <c r="Z2164" s="226"/>
      <c r="AA2164" s="241">
        <f t="shared" si="17"/>
        <v>0</v>
      </c>
      <c r="AB2164" s="237" t="s">
        <v>15498</v>
      </c>
    </row>
    <row r="2165" spans="1:28" ht="15" customHeight="1">
      <c r="A2165" s="109">
        <v>2156</v>
      </c>
      <c r="B2165" s="222" t="str">
        <f t="shared" si="16"/>
        <v>Klik Disini</v>
      </c>
      <c r="C2165" s="223" t="s">
        <v>15499</v>
      </c>
      <c r="D2165" s="223"/>
      <c r="E2165" s="223" t="s">
        <v>15121</v>
      </c>
      <c r="F2165" s="223"/>
      <c r="G2165" s="223" t="s">
        <v>15500</v>
      </c>
      <c r="H2165" s="223" t="s">
        <v>3912</v>
      </c>
      <c r="I2165" s="258" t="s">
        <v>446</v>
      </c>
      <c r="J2165" s="186" t="s">
        <v>367</v>
      </c>
      <c r="K2165" s="223" t="s">
        <v>1953</v>
      </c>
      <c r="L2165" s="223"/>
      <c r="M2165" s="259" t="s">
        <v>447</v>
      </c>
      <c r="N2165" s="223" t="s">
        <v>449</v>
      </c>
      <c r="O2165" s="223" t="s">
        <v>450</v>
      </c>
      <c r="P2165" s="260" t="s">
        <v>447</v>
      </c>
      <c r="Q2165" s="260">
        <v>2021</v>
      </c>
      <c r="R2165" s="223" t="s">
        <v>14116</v>
      </c>
      <c r="S2165" s="223" t="s">
        <v>78</v>
      </c>
      <c r="T2165" s="223" t="s">
        <v>451</v>
      </c>
      <c r="U2165" s="261">
        <v>93</v>
      </c>
      <c r="V2165" s="86" t="s">
        <v>452</v>
      </c>
      <c r="W2165" s="223" t="s">
        <v>15501</v>
      </c>
      <c r="X2165" s="225" t="s">
        <v>15374</v>
      </c>
      <c r="Y2165" s="262">
        <v>60000</v>
      </c>
      <c r="Z2165" s="226"/>
      <c r="AA2165" s="241">
        <f t="shared" si="17"/>
        <v>0</v>
      </c>
      <c r="AB2165" s="237" t="s">
        <v>15502</v>
      </c>
    </row>
    <row r="2166" spans="1:28" ht="15" customHeight="1">
      <c r="A2166" s="109">
        <v>2157</v>
      </c>
      <c r="B2166" s="222" t="str">
        <f t="shared" si="16"/>
        <v>Klik Disini</v>
      </c>
      <c r="C2166" s="223" t="s">
        <v>15503</v>
      </c>
      <c r="D2166" s="223"/>
      <c r="E2166" s="223" t="s">
        <v>15121</v>
      </c>
      <c r="F2166" s="223"/>
      <c r="G2166" s="223" t="s">
        <v>15504</v>
      </c>
      <c r="H2166" s="223" t="s">
        <v>3912</v>
      </c>
      <c r="I2166" s="258" t="s">
        <v>446</v>
      </c>
      <c r="J2166" s="186" t="s">
        <v>367</v>
      </c>
      <c r="K2166" s="223" t="s">
        <v>1953</v>
      </c>
      <c r="L2166" s="223"/>
      <c r="M2166" s="259" t="s">
        <v>447</v>
      </c>
      <c r="N2166" s="223" t="s">
        <v>449</v>
      </c>
      <c r="O2166" s="223" t="s">
        <v>450</v>
      </c>
      <c r="P2166" s="260" t="s">
        <v>447</v>
      </c>
      <c r="Q2166" s="260">
        <v>2021</v>
      </c>
      <c r="R2166" s="223" t="s">
        <v>14186</v>
      </c>
      <c r="S2166" s="223" t="s">
        <v>78</v>
      </c>
      <c r="T2166" s="223" t="s">
        <v>451</v>
      </c>
      <c r="U2166" s="261">
        <v>107</v>
      </c>
      <c r="V2166" s="86" t="s">
        <v>452</v>
      </c>
      <c r="W2166" s="223" t="s">
        <v>555</v>
      </c>
      <c r="X2166" s="225" t="s">
        <v>15235</v>
      </c>
      <c r="Y2166" s="262">
        <v>60000</v>
      </c>
      <c r="Z2166" s="226"/>
      <c r="AA2166" s="241">
        <f t="shared" si="17"/>
        <v>0</v>
      </c>
      <c r="AB2166" s="237" t="s">
        <v>15505</v>
      </c>
    </row>
    <row r="2167" spans="1:28" ht="15" customHeight="1">
      <c r="A2167" s="109">
        <v>2158</v>
      </c>
      <c r="B2167" s="222" t="str">
        <f t="shared" si="16"/>
        <v>Klik Disini</v>
      </c>
      <c r="C2167" s="223" t="s">
        <v>15506</v>
      </c>
      <c r="D2167" s="223"/>
      <c r="E2167" s="223" t="s">
        <v>15507</v>
      </c>
      <c r="F2167" s="223"/>
      <c r="G2167" s="223" t="s">
        <v>15508</v>
      </c>
      <c r="H2167" s="223" t="s">
        <v>3912</v>
      </c>
      <c r="I2167" s="258" t="s">
        <v>446</v>
      </c>
      <c r="J2167" s="186" t="s">
        <v>367</v>
      </c>
      <c r="K2167" s="223" t="s">
        <v>1953</v>
      </c>
      <c r="L2167" s="223"/>
      <c r="M2167" s="259" t="s">
        <v>447</v>
      </c>
      <c r="N2167" s="223" t="s">
        <v>449</v>
      </c>
      <c r="O2167" s="223" t="s">
        <v>450</v>
      </c>
      <c r="P2167" s="260" t="s">
        <v>447</v>
      </c>
      <c r="Q2167" s="260">
        <v>2021</v>
      </c>
      <c r="R2167" s="223" t="s">
        <v>13812</v>
      </c>
      <c r="S2167" s="223" t="s">
        <v>78</v>
      </c>
      <c r="T2167" s="223" t="s">
        <v>451</v>
      </c>
      <c r="U2167" s="261">
        <v>70</v>
      </c>
      <c r="V2167" s="86" t="s">
        <v>452</v>
      </c>
      <c r="W2167" s="223" t="s">
        <v>804</v>
      </c>
      <c r="X2167" s="225" t="s">
        <v>15509</v>
      </c>
      <c r="Y2167" s="262">
        <v>60000</v>
      </c>
      <c r="Z2167" s="226"/>
      <c r="AA2167" s="241">
        <f t="shared" si="17"/>
        <v>0</v>
      </c>
      <c r="AB2167" s="237" t="s">
        <v>15510</v>
      </c>
    </row>
    <row r="2168" spans="1:28" ht="15" customHeight="1">
      <c r="A2168" s="109">
        <v>2159</v>
      </c>
      <c r="B2168" s="222" t="str">
        <f t="shared" si="16"/>
        <v>Klik Disini</v>
      </c>
      <c r="C2168" s="223" t="s">
        <v>15511</v>
      </c>
      <c r="D2168" s="223"/>
      <c r="E2168" s="223" t="s">
        <v>15121</v>
      </c>
      <c r="F2168" s="223"/>
      <c r="G2168" s="223" t="s">
        <v>15512</v>
      </c>
      <c r="H2168" s="223" t="s">
        <v>3912</v>
      </c>
      <c r="I2168" s="258" t="s">
        <v>446</v>
      </c>
      <c r="J2168" s="186" t="s">
        <v>367</v>
      </c>
      <c r="K2168" s="223" t="s">
        <v>1953</v>
      </c>
      <c r="L2168" s="223"/>
      <c r="M2168" s="259" t="s">
        <v>447</v>
      </c>
      <c r="N2168" s="223" t="s">
        <v>449</v>
      </c>
      <c r="O2168" s="223" t="s">
        <v>450</v>
      </c>
      <c r="P2168" s="260" t="s">
        <v>447</v>
      </c>
      <c r="Q2168" s="260">
        <v>2021</v>
      </c>
      <c r="R2168" s="223" t="s">
        <v>14116</v>
      </c>
      <c r="S2168" s="223" t="s">
        <v>78</v>
      </c>
      <c r="T2168" s="223" t="s">
        <v>451</v>
      </c>
      <c r="U2168" s="261">
        <v>67</v>
      </c>
      <c r="V2168" s="86" t="s">
        <v>452</v>
      </c>
      <c r="W2168" s="223" t="s">
        <v>15513</v>
      </c>
      <c r="X2168" s="225" t="s">
        <v>14961</v>
      </c>
      <c r="Y2168" s="262">
        <v>60000</v>
      </c>
      <c r="Z2168" s="226"/>
      <c r="AA2168" s="241">
        <f t="shared" si="17"/>
        <v>0</v>
      </c>
      <c r="AB2168" s="237" t="s">
        <v>15514</v>
      </c>
    </row>
    <row r="2169" spans="1:28" ht="15" customHeight="1">
      <c r="A2169" s="109">
        <v>2160</v>
      </c>
      <c r="B2169" s="222" t="str">
        <f t="shared" si="16"/>
        <v>Klik Disini</v>
      </c>
      <c r="C2169" s="223" t="s">
        <v>15515</v>
      </c>
      <c r="D2169" s="223"/>
      <c r="E2169" s="223" t="s">
        <v>15121</v>
      </c>
      <c r="F2169" s="223"/>
      <c r="G2169" s="223" t="s">
        <v>15516</v>
      </c>
      <c r="H2169" s="223" t="s">
        <v>3912</v>
      </c>
      <c r="I2169" s="258" t="s">
        <v>446</v>
      </c>
      <c r="J2169" s="186" t="s">
        <v>367</v>
      </c>
      <c r="K2169" s="223" t="s">
        <v>1953</v>
      </c>
      <c r="L2169" s="223"/>
      <c r="M2169" s="259" t="s">
        <v>447</v>
      </c>
      <c r="N2169" s="223" t="s">
        <v>449</v>
      </c>
      <c r="O2169" s="223" t="s">
        <v>450</v>
      </c>
      <c r="P2169" s="260" t="s">
        <v>447</v>
      </c>
      <c r="Q2169" s="260">
        <v>2021</v>
      </c>
      <c r="R2169" s="223" t="s">
        <v>14186</v>
      </c>
      <c r="S2169" s="223" t="s">
        <v>78</v>
      </c>
      <c r="T2169" s="223" t="s">
        <v>451</v>
      </c>
      <c r="U2169" s="261">
        <v>117</v>
      </c>
      <c r="V2169" s="86" t="s">
        <v>452</v>
      </c>
      <c r="W2169" s="223" t="s">
        <v>1109</v>
      </c>
      <c r="X2169" s="225" t="s">
        <v>15235</v>
      </c>
      <c r="Y2169" s="262">
        <v>60000</v>
      </c>
      <c r="Z2169" s="226"/>
      <c r="AA2169" s="241">
        <f t="shared" si="17"/>
        <v>0</v>
      </c>
      <c r="AB2169" s="237" t="s">
        <v>15517</v>
      </c>
    </row>
    <row r="2170" spans="1:28" ht="15" customHeight="1">
      <c r="A2170" s="109">
        <v>2161</v>
      </c>
      <c r="B2170" s="222" t="str">
        <f t="shared" si="16"/>
        <v>Klik Disini</v>
      </c>
      <c r="C2170" s="223" t="s">
        <v>15518</v>
      </c>
      <c r="D2170" s="223"/>
      <c r="E2170" s="223" t="s">
        <v>15121</v>
      </c>
      <c r="F2170" s="223"/>
      <c r="G2170" s="223" t="s">
        <v>15519</v>
      </c>
      <c r="H2170" s="223" t="s">
        <v>3912</v>
      </c>
      <c r="I2170" s="258" t="s">
        <v>446</v>
      </c>
      <c r="J2170" s="186" t="s">
        <v>367</v>
      </c>
      <c r="K2170" s="223" t="s">
        <v>1953</v>
      </c>
      <c r="L2170" s="223"/>
      <c r="M2170" s="259" t="s">
        <v>447</v>
      </c>
      <c r="N2170" s="223" t="s">
        <v>449</v>
      </c>
      <c r="O2170" s="223" t="s">
        <v>450</v>
      </c>
      <c r="P2170" s="260" t="s">
        <v>447</v>
      </c>
      <c r="Q2170" s="260">
        <v>2021</v>
      </c>
      <c r="R2170" s="223" t="s">
        <v>14186</v>
      </c>
      <c r="S2170" s="223" t="s">
        <v>78</v>
      </c>
      <c r="T2170" s="223" t="s">
        <v>451</v>
      </c>
      <c r="U2170" s="261">
        <v>97</v>
      </c>
      <c r="V2170" s="86" t="s">
        <v>452</v>
      </c>
      <c r="W2170" s="223" t="s">
        <v>1057</v>
      </c>
      <c r="X2170" s="225" t="s">
        <v>15235</v>
      </c>
      <c r="Y2170" s="262">
        <v>60000</v>
      </c>
      <c r="Z2170" s="226"/>
      <c r="AA2170" s="241">
        <f t="shared" si="17"/>
        <v>0</v>
      </c>
      <c r="AB2170" s="237" t="s">
        <v>15520</v>
      </c>
    </row>
    <row r="2171" spans="1:28" ht="15" customHeight="1">
      <c r="A2171" s="109">
        <v>2162</v>
      </c>
      <c r="B2171" s="222" t="str">
        <f t="shared" si="16"/>
        <v>Klik Disini</v>
      </c>
      <c r="C2171" s="223" t="s">
        <v>15521</v>
      </c>
      <c r="D2171" s="223"/>
      <c r="E2171" s="223" t="s">
        <v>15475</v>
      </c>
      <c r="F2171" s="223"/>
      <c r="G2171" s="223" t="s">
        <v>15522</v>
      </c>
      <c r="H2171" s="223" t="s">
        <v>3912</v>
      </c>
      <c r="I2171" s="258" t="s">
        <v>446</v>
      </c>
      <c r="J2171" s="186" t="s">
        <v>367</v>
      </c>
      <c r="K2171" s="223" t="s">
        <v>1953</v>
      </c>
      <c r="L2171" s="223"/>
      <c r="M2171" s="259" t="s">
        <v>447</v>
      </c>
      <c r="N2171" s="223" t="s">
        <v>449</v>
      </c>
      <c r="O2171" s="223" t="s">
        <v>450</v>
      </c>
      <c r="P2171" s="260" t="s">
        <v>447</v>
      </c>
      <c r="Q2171" s="260">
        <v>2021</v>
      </c>
      <c r="R2171" s="223" t="s">
        <v>14912</v>
      </c>
      <c r="S2171" s="223" t="s">
        <v>78</v>
      </c>
      <c r="T2171" s="223" t="s">
        <v>451</v>
      </c>
      <c r="U2171" s="261">
        <v>64</v>
      </c>
      <c r="V2171" s="86" t="s">
        <v>452</v>
      </c>
      <c r="W2171" s="223" t="s">
        <v>638</v>
      </c>
      <c r="X2171" s="225" t="s">
        <v>15225</v>
      </c>
      <c r="Y2171" s="262">
        <v>60000</v>
      </c>
      <c r="Z2171" s="226"/>
      <c r="AA2171" s="241">
        <f t="shared" si="17"/>
        <v>0</v>
      </c>
      <c r="AB2171" s="237" t="s">
        <v>15523</v>
      </c>
    </row>
    <row r="2172" spans="1:28" ht="15" customHeight="1">
      <c r="A2172" s="109">
        <v>2163</v>
      </c>
      <c r="B2172" s="222" t="str">
        <f t="shared" si="16"/>
        <v>Klik Disini</v>
      </c>
      <c r="C2172" s="223" t="s">
        <v>15524</v>
      </c>
      <c r="D2172" s="223"/>
      <c r="E2172" s="223" t="s">
        <v>10320</v>
      </c>
      <c r="F2172" s="223"/>
      <c r="G2172" s="223" t="s">
        <v>15525</v>
      </c>
      <c r="H2172" s="223" t="s">
        <v>3912</v>
      </c>
      <c r="I2172" s="258" t="s">
        <v>446</v>
      </c>
      <c r="J2172" s="186" t="s">
        <v>367</v>
      </c>
      <c r="K2172" s="223" t="s">
        <v>1953</v>
      </c>
      <c r="L2172" s="223"/>
      <c r="M2172" s="259" t="s">
        <v>447</v>
      </c>
      <c r="N2172" s="223" t="s">
        <v>449</v>
      </c>
      <c r="O2172" s="223" t="s">
        <v>450</v>
      </c>
      <c r="P2172" s="260" t="s">
        <v>447</v>
      </c>
      <c r="Q2172" s="260">
        <v>2021</v>
      </c>
      <c r="R2172" s="223" t="s">
        <v>14116</v>
      </c>
      <c r="S2172" s="223" t="s">
        <v>78</v>
      </c>
      <c r="T2172" s="223" t="s">
        <v>451</v>
      </c>
      <c r="U2172" s="261">
        <v>60</v>
      </c>
      <c r="V2172" s="86" t="s">
        <v>452</v>
      </c>
      <c r="W2172" s="223" t="s">
        <v>830</v>
      </c>
      <c r="X2172" s="225" t="s">
        <v>15298</v>
      </c>
      <c r="Y2172" s="262">
        <v>60000</v>
      </c>
      <c r="Z2172" s="226"/>
      <c r="AA2172" s="241">
        <f t="shared" si="17"/>
        <v>0</v>
      </c>
      <c r="AB2172" s="237" t="s">
        <v>15526</v>
      </c>
    </row>
    <row r="2173" spans="1:28" ht="15" customHeight="1">
      <c r="A2173" s="109">
        <v>2164</v>
      </c>
      <c r="B2173" s="222" t="str">
        <f t="shared" si="16"/>
        <v>Klik Disini</v>
      </c>
      <c r="C2173" s="223" t="s">
        <v>15527</v>
      </c>
      <c r="D2173" s="223"/>
      <c r="E2173" s="223" t="s">
        <v>15121</v>
      </c>
      <c r="F2173" s="223"/>
      <c r="G2173" s="223" t="s">
        <v>15528</v>
      </c>
      <c r="H2173" s="223" t="s">
        <v>3912</v>
      </c>
      <c r="I2173" s="258" t="s">
        <v>446</v>
      </c>
      <c r="J2173" s="186" t="s">
        <v>367</v>
      </c>
      <c r="K2173" s="223" t="s">
        <v>1953</v>
      </c>
      <c r="L2173" s="223"/>
      <c r="M2173" s="259" t="s">
        <v>447</v>
      </c>
      <c r="N2173" s="223" t="s">
        <v>449</v>
      </c>
      <c r="O2173" s="223" t="s">
        <v>450</v>
      </c>
      <c r="P2173" s="260" t="s">
        <v>447</v>
      </c>
      <c r="Q2173" s="260">
        <v>2021</v>
      </c>
      <c r="R2173" s="223" t="s">
        <v>14186</v>
      </c>
      <c r="S2173" s="223" t="s">
        <v>78</v>
      </c>
      <c r="T2173" s="223" t="s">
        <v>451</v>
      </c>
      <c r="U2173" s="261">
        <v>65</v>
      </c>
      <c r="V2173" s="86" t="s">
        <v>452</v>
      </c>
      <c r="W2173" s="223" t="s">
        <v>722</v>
      </c>
      <c r="X2173" s="225" t="s">
        <v>15235</v>
      </c>
      <c r="Y2173" s="262">
        <v>60000</v>
      </c>
      <c r="Z2173" s="226"/>
      <c r="AA2173" s="241">
        <f t="shared" si="17"/>
        <v>0</v>
      </c>
      <c r="AB2173" s="237" t="s">
        <v>15529</v>
      </c>
    </row>
    <row r="2174" spans="1:28" ht="15" customHeight="1">
      <c r="A2174" s="109">
        <v>2165</v>
      </c>
      <c r="B2174" s="222" t="str">
        <f t="shared" si="16"/>
        <v>Klik Disini</v>
      </c>
      <c r="C2174" s="223" t="s">
        <v>15530</v>
      </c>
      <c r="D2174" s="223"/>
      <c r="E2174" s="223" t="s">
        <v>15121</v>
      </c>
      <c r="F2174" s="223"/>
      <c r="G2174" s="223" t="s">
        <v>15531</v>
      </c>
      <c r="H2174" s="223" t="s">
        <v>3912</v>
      </c>
      <c r="I2174" s="258" t="s">
        <v>446</v>
      </c>
      <c r="J2174" s="186" t="s">
        <v>367</v>
      </c>
      <c r="K2174" s="223" t="s">
        <v>1953</v>
      </c>
      <c r="L2174" s="223"/>
      <c r="M2174" s="259" t="s">
        <v>447</v>
      </c>
      <c r="N2174" s="223" t="s">
        <v>449</v>
      </c>
      <c r="O2174" s="223" t="s">
        <v>450</v>
      </c>
      <c r="P2174" s="260" t="s">
        <v>447</v>
      </c>
      <c r="Q2174" s="260">
        <v>2021</v>
      </c>
      <c r="R2174" s="223" t="s">
        <v>14116</v>
      </c>
      <c r="S2174" s="223" t="s">
        <v>78</v>
      </c>
      <c r="T2174" s="223" t="s">
        <v>451</v>
      </c>
      <c r="U2174" s="261">
        <v>108</v>
      </c>
      <c r="V2174" s="86" t="s">
        <v>452</v>
      </c>
      <c r="W2174" s="223" t="s">
        <v>755</v>
      </c>
      <c r="X2174" s="225" t="s">
        <v>15123</v>
      </c>
      <c r="Y2174" s="262">
        <v>60000</v>
      </c>
      <c r="Z2174" s="226"/>
      <c r="AA2174" s="241">
        <f t="shared" si="17"/>
        <v>0</v>
      </c>
      <c r="AB2174" s="237" t="s">
        <v>15532</v>
      </c>
    </row>
    <row r="2175" spans="1:28" ht="15" customHeight="1">
      <c r="A2175" s="109">
        <v>2166</v>
      </c>
      <c r="B2175" s="222" t="str">
        <f t="shared" si="16"/>
        <v>Klik Disini</v>
      </c>
      <c r="C2175" s="223" t="s">
        <v>15533</v>
      </c>
      <c r="D2175" s="223"/>
      <c r="E2175" s="223" t="s">
        <v>15121</v>
      </c>
      <c r="F2175" s="223"/>
      <c r="G2175" s="223" t="s">
        <v>15534</v>
      </c>
      <c r="H2175" s="223" t="s">
        <v>3912</v>
      </c>
      <c r="I2175" s="258" t="s">
        <v>446</v>
      </c>
      <c r="J2175" s="186" t="s">
        <v>367</v>
      </c>
      <c r="K2175" s="223" t="s">
        <v>1953</v>
      </c>
      <c r="L2175" s="223"/>
      <c r="M2175" s="259" t="s">
        <v>447</v>
      </c>
      <c r="N2175" s="223" t="s">
        <v>449</v>
      </c>
      <c r="O2175" s="223" t="s">
        <v>450</v>
      </c>
      <c r="P2175" s="260" t="s">
        <v>447</v>
      </c>
      <c r="Q2175" s="260">
        <v>2021</v>
      </c>
      <c r="R2175" s="223" t="s">
        <v>14186</v>
      </c>
      <c r="S2175" s="223" t="s">
        <v>78</v>
      </c>
      <c r="T2175" s="223" t="s">
        <v>451</v>
      </c>
      <c r="U2175" s="261">
        <v>85</v>
      </c>
      <c r="V2175" s="86" t="s">
        <v>452</v>
      </c>
      <c r="W2175" s="223" t="s">
        <v>755</v>
      </c>
      <c r="X2175" s="225" t="s">
        <v>15235</v>
      </c>
      <c r="Y2175" s="262">
        <v>60000</v>
      </c>
      <c r="Z2175" s="226"/>
      <c r="AA2175" s="241">
        <f t="shared" si="17"/>
        <v>0</v>
      </c>
      <c r="AB2175" s="237" t="s">
        <v>15535</v>
      </c>
    </row>
    <row r="2176" spans="1:28" ht="15" customHeight="1">
      <c r="A2176" s="109">
        <v>2167</v>
      </c>
      <c r="B2176" s="222" t="str">
        <f t="shared" si="16"/>
        <v>Klik Disini</v>
      </c>
      <c r="C2176" s="223" t="s">
        <v>15536</v>
      </c>
      <c r="D2176" s="223"/>
      <c r="E2176" s="223" t="s">
        <v>15537</v>
      </c>
      <c r="F2176" s="223"/>
      <c r="G2176" s="223" t="s">
        <v>15538</v>
      </c>
      <c r="H2176" s="223" t="s">
        <v>3912</v>
      </c>
      <c r="I2176" s="258" t="s">
        <v>446</v>
      </c>
      <c r="J2176" s="186" t="s">
        <v>367</v>
      </c>
      <c r="K2176" s="223" t="s">
        <v>1953</v>
      </c>
      <c r="L2176" s="223"/>
      <c r="M2176" s="259" t="s">
        <v>447</v>
      </c>
      <c r="N2176" s="223" t="s">
        <v>449</v>
      </c>
      <c r="O2176" s="223" t="s">
        <v>450</v>
      </c>
      <c r="P2176" s="260" t="s">
        <v>447</v>
      </c>
      <c r="Q2176" s="260">
        <v>2021</v>
      </c>
      <c r="R2176" s="223" t="s">
        <v>14912</v>
      </c>
      <c r="S2176" s="223" t="s">
        <v>78</v>
      </c>
      <c r="T2176" s="223" t="s">
        <v>451</v>
      </c>
      <c r="U2176" s="261">
        <v>61</v>
      </c>
      <c r="V2176" s="86" t="s">
        <v>452</v>
      </c>
      <c r="W2176" s="223" t="s">
        <v>1788</v>
      </c>
      <c r="X2176" s="225" t="s">
        <v>15453</v>
      </c>
      <c r="Y2176" s="262">
        <v>60000</v>
      </c>
      <c r="Z2176" s="226"/>
      <c r="AA2176" s="241">
        <f t="shared" si="17"/>
        <v>0</v>
      </c>
      <c r="AB2176" s="237" t="s">
        <v>15539</v>
      </c>
    </row>
    <row r="2177" spans="1:28" ht="15" customHeight="1">
      <c r="A2177" s="109">
        <v>2168</v>
      </c>
      <c r="B2177" s="222" t="str">
        <f t="shared" si="16"/>
        <v>Klik Disini</v>
      </c>
      <c r="C2177" s="223" t="s">
        <v>15540</v>
      </c>
      <c r="D2177" s="223"/>
      <c r="E2177" s="223" t="s">
        <v>15121</v>
      </c>
      <c r="F2177" s="223"/>
      <c r="G2177" s="223" t="s">
        <v>15541</v>
      </c>
      <c r="H2177" s="223" t="s">
        <v>3912</v>
      </c>
      <c r="I2177" s="258" t="s">
        <v>446</v>
      </c>
      <c r="J2177" s="186" t="s">
        <v>367</v>
      </c>
      <c r="K2177" s="223" t="s">
        <v>1953</v>
      </c>
      <c r="L2177" s="223"/>
      <c r="M2177" s="259" t="s">
        <v>447</v>
      </c>
      <c r="N2177" s="223" t="s">
        <v>449</v>
      </c>
      <c r="O2177" s="223" t="s">
        <v>450</v>
      </c>
      <c r="P2177" s="260" t="s">
        <v>447</v>
      </c>
      <c r="Q2177" s="260">
        <v>2021</v>
      </c>
      <c r="R2177" s="223" t="s">
        <v>14186</v>
      </c>
      <c r="S2177" s="223" t="s">
        <v>78</v>
      </c>
      <c r="T2177" s="223" t="s">
        <v>451</v>
      </c>
      <c r="U2177" s="261">
        <v>121</v>
      </c>
      <c r="V2177" s="86" t="s">
        <v>452</v>
      </c>
      <c r="W2177" s="223" t="s">
        <v>736</v>
      </c>
      <c r="X2177" s="225" t="s">
        <v>15235</v>
      </c>
      <c r="Y2177" s="262">
        <v>60000</v>
      </c>
      <c r="Z2177" s="226"/>
      <c r="AA2177" s="241">
        <f t="shared" si="17"/>
        <v>0</v>
      </c>
      <c r="AB2177" s="237" t="s">
        <v>15542</v>
      </c>
    </row>
    <row r="2178" spans="1:28" ht="15" customHeight="1">
      <c r="A2178" s="109">
        <v>2169</v>
      </c>
      <c r="B2178" s="222" t="str">
        <f t="shared" si="16"/>
        <v>Klik Disini</v>
      </c>
      <c r="C2178" s="223" t="s">
        <v>15543</v>
      </c>
      <c r="D2178" s="223"/>
      <c r="E2178" s="223" t="s">
        <v>15121</v>
      </c>
      <c r="F2178" s="223"/>
      <c r="G2178" s="223" t="s">
        <v>15544</v>
      </c>
      <c r="H2178" s="223" t="s">
        <v>3912</v>
      </c>
      <c r="I2178" s="258" t="s">
        <v>446</v>
      </c>
      <c r="J2178" s="186" t="s">
        <v>367</v>
      </c>
      <c r="K2178" s="223" t="s">
        <v>1953</v>
      </c>
      <c r="L2178" s="223"/>
      <c r="M2178" s="259" t="s">
        <v>447</v>
      </c>
      <c r="N2178" s="223" t="s">
        <v>449</v>
      </c>
      <c r="O2178" s="223" t="s">
        <v>450</v>
      </c>
      <c r="P2178" s="260" t="s">
        <v>447</v>
      </c>
      <c r="Q2178" s="260">
        <v>2021</v>
      </c>
      <c r="R2178" s="223" t="s">
        <v>14186</v>
      </c>
      <c r="S2178" s="223" t="s">
        <v>78</v>
      </c>
      <c r="T2178" s="223" t="s">
        <v>451</v>
      </c>
      <c r="U2178" s="261">
        <v>123</v>
      </c>
      <c r="V2178" s="86" t="s">
        <v>452</v>
      </c>
      <c r="W2178" s="223" t="s">
        <v>991</v>
      </c>
      <c r="X2178" s="225" t="s">
        <v>14961</v>
      </c>
      <c r="Y2178" s="262">
        <v>60000</v>
      </c>
      <c r="Z2178" s="226"/>
      <c r="AA2178" s="241">
        <f t="shared" si="17"/>
        <v>0</v>
      </c>
      <c r="AB2178" s="237" t="s">
        <v>15545</v>
      </c>
    </row>
    <row r="2179" spans="1:28" ht="15" customHeight="1">
      <c r="A2179" s="109">
        <v>2170</v>
      </c>
      <c r="B2179" s="222" t="str">
        <f t="shared" si="16"/>
        <v>Klik Disini</v>
      </c>
      <c r="C2179" s="223" t="s">
        <v>15546</v>
      </c>
      <c r="D2179" s="223"/>
      <c r="E2179" s="223" t="s">
        <v>15121</v>
      </c>
      <c r="F2179" s="223"/>
      <c r="G2179" s="223" t="s">
        <v>15547</v>
      </c>
      <c r="H2179" s="223" t="s">
        <v>3912</v>
      </c>
      <c r="I2179" s="258" t="s">
        <v>446</v>
      </c>
      <c r="J2179" s="186" t="s">
        <v>367</v>
      </c>
      <c r="K2179" s="223" t="s">
        <v>1953</v>
      </c>
      <c r="L2179" s="223"/>
      <c r="M2179" s="259" t="s">
        <v>447</v>
      </c>
      <c r="N2179" s="223" t="s">
        <v>449</v>
      </c>
      <c r="O2179" s="223" t="s">
        <v>450</v>
      </c>
      <c r="P2179" s="260" t="s">
        <v>447</v>
      </c>
      <c r="Q2179" s="260">
        <v>2021</v>
      </c>
      <c r="R2179" s="223" t="s">
        <v>14186</v>
      </c>
      <c r="S2179" s="223" t="s">
        <v>78</v>
      </c>
      <c r="T2179" s="223" t="s">
        <v>451</v>
      </c>
      <c r="U2179" s="261">
        <v>79</v>
      </c>
      <c r="V2179" s="86" t="s">
        <v>452</v>
      </c>
      <c r="W2179" s="223" t="s">
        <v>547</v>
      </c>
      <c r="X2179" s="225" t="s">
        <v>15235</v>
      </c>
      <c r="Y2179" s="262">
        <v>60000</v>
      </c>
      <c r="Z2179" s="226"/>
      <c r="AA2179" s="241">
        <f t="shared" si="17"/>
        <v>0</v>
      </c>
      <c r="AB2179" s="237" t="s">
        <v>15548</v>
      </c>
    </row>
    <row r="2180" spans="1:28" ht="15" customHeight="1">
      <c r="A2180" s="109">
        <v>2171</v>
      </c>
      <c r="B2180" s="222" t="str">
        <f t="shared" si="16"/>
        <v>Klik Disini</v>
      </c>
      <c r="C2180" s="223" t="s">
        <v>15549</v>
      </c>
      <c r="D2180" s="223"/>
      <c r="E2180" s="223" t="s">
        <v>15121</v>
      </c>
      <c r="F2180" s="223"/>
      <c r="G2180" s="223" t="s">
        <v>15550</v>
      </c>
      <c r="H2180" s="223" t="s">
        <v>3912</v>
      </c>
      <c r="I2180" s="258" t="s">
        <v>446</v>
      </c>
      <c r="J2180" s="186" t="s">
        <v>367</v>
      </c>
      <c r="K2180" s="223" t="s">
        <v>1953</v>
      </c>
      <c r="L2180" s="223"/>
      <c r="M2180" s="259" t="s">
        <v>447</v>
      </c>
      <c r="N2180" s="223" t="s">
        <v>449</v>
      </c>
      <c r="O2180" s="223" t="s">
        <v>450</v>
      </c>
      <c r="P2180" s="260" t="s">
        <v>447</v>
      </c>
      <c r="Q2180" s="260">
        <v>2021</v>
      </c>
      <c r="R2180" s="223" t="s">
        <v>14116</v>
      </c>
      <c r="S2180" s="223" t="s">
        <v>78</v>
      </c>
      <c r="T2180" s="223" t="s">
        <v>451</v>
      </c>
      <c r="U2180" s="261">
        <v>65</v>
      </c>
      <c r="V2180" s="86" t="s">
        <v>452</v>
      </c>
      <c r="W2180" s="223" t="s">
        <v>715</v>
      </c>
      <c r="X2180" s="225" t="s">
        <v>15148</v>
      </c>
      <c r="Y2180" s="262">
        <v>60000</v>
      </c>
      <c r="Z2180" s="226"/>
      <c r="AA2180" s="241">
        <f t="shared" si="17"/>
        <v>0</v>
      </c>
      <c r="AB2180" s="237" t="s">
        <v>15551</v>
      </c>
    </row>
    <row r="2181" spans="1:28" ht="15" customHeight="1">
      <c r="A2181" s="109">
        <v>2172</v>
      </c>
      <c r="B2181" s="222" t="str">
        <f t="shared" si="16"/>
        <v>Klik Disini</v>
      </c>
      <c r="C2181" s="223" t="s">
        <v>15552</v>
      </c>
      <c r="D2181" s="223"/>
      <c r="E2181" s="223" t="s">
        <v>10320</v>
      </c>
      <c r="F2181" s="223"/>
      <c r="G2181" s="223" t="s">
        <v>15553</v>
      </c>
      <c r="H2181" s="223" t="s">
        <v>3912</v>
      </c>
      <c r="I2181" s="258" t="s">
        <v>446</v>
      </c>
      <c r="J2181" s="186" t="s">
        <v>367</v>
      </c>
      <c r="K2181" s="223" t="s">
        <v>1953</v>
      </c>
      <c r="L2181" s="223"/>
      <c r="M2181" s="259" t="s">
        <v>447</v>
      </c>
      <c r="N2181" s="223" t="s">
        <v>449</v>
      </c>
      <c r="O2181" s="223" t="s">
        <v>450</v>
      </c>
      <c r="P2181" s="260" t="s">
        <v>447</v>
      </c>
      <c r="Q2181" s="260">
        <v>2021</v>
      </c>
      <c r="R2181" s="223" t="s">
        <v>14116</v>
      </c>
      <c r="S2181" s="223" t="s">
        <v>78</v>
      </c>
      <c r="T2181" s="223" t="s">
        <v>451</v>
      </c>
      <c r="U2181" s="261">
        <v>61</v>
      </c>
      <c r="V2181" s="86" t="s">
        <v>452</v>
      </c>
      <c r="W2181" s="223" t="s">
        <v>715</v>
      </c>
      <c r="X2181" s="225" t="s">
        <v>15298</v>
      </c>
      <c r="Y2181" s="262">
        <v>60000</v>
      </c>
      <c r="Z2181" s="226"/>
      <c r="AA2181" s="241">
        <f t="shared" si="17"/>
        <v>0</v>
      </c>
      <c r="AB2181" s="237" t="s">
        <v>15554</v>
      </c>
    </row>
    <row r="2182" spans="1:28" ht="15" customHeight="1">
      <c r="A2182" s="109">
        <v>2173</v>
      </c>
      <c r="B2182" s="222" t="str">
        <f t="shared" si="16"/>
        <v>Klik Disini</v>
      </c>
      <c r="C2182" s="223" t="s">
        <v>15555</v>
      </c>
      <c r="D2182" s="223"/>
      <c r="E2182" s="223" t="s">
        <v>15121</v>
      </c>
      <c r="F2182" s="223"/>
      <c r="G2182" s="223" t="s">
        <v>15556</v>
      </c>
      <c r="H2182" s="223" t="s">
        <v>3912</v>
      </c>
      <c r="I2182" s="258" t="s">
        <v>446</v>
      </c>
      <c r="J2182" s="186" t="s">
        <v>367</v>
      </c>
      <c r="K2182" s="223" t="s">
        <v>1953</v>
      </c>
      <c r="L2182" s="223"/>
      <c r="M2182" s="259" t="s">
        <v>447</v>
      </c>
      <c r="N2182" s="223" t="s">
        <v>449</v>
      </c>
      <c r="O2182" s="223" t="s">
        <v>450</v>
      </c>
      <c r="P2182" s="260" t="s">
        <v>447</v>
      </c>
      <c r="Q2182" s="260">
        <v>2021</v>
      </c>
      <c r="R2182" s="223" t="s">
        <v>14116</v>
      </c>
      <c r="S2182" s="223" t="s">
        <v>78</v>
      </c>
      <c r="T2182" s="223" t="s">
        <v>451</v>
      </c>
      <c r="U2182" s="261">
        <v>93</v>
      </c>
      <c r="V2182" s="86" t="s">
        <v>452</v>
      </c>
      <c r="W2182" s="223" t="s">
        <v>2657</v>
      </c>
      <c r="X2182" s="225" t="s">
        <v>15557</v>
      </c>
      <c r="Y2182" s="262">
        <v>60000</v>
      </c>
      <c r="Z2182" s="226"/>
      <c r="AA2182" s="241">
        <f t="shared" si="17"/>
        <v>0</v>
      </c>
      <c r="AB2182" s="237" t="s">
        <v>15558</v>
      </c>
    </row>
    <row r="2183" spans="1:28" ht="15" customHeight="1">
      <c r="A2183" s="109">
        <v>2174</v>
      </c>
      <c r="B2183" s="222" t="str">
        <f t="shared" si="16"/>
        <v>Klik Disini</v>
      </c>
      <c r="C2183" s="223" t="s">
        <v>15559</v>
      </c>
      <c r="D2183" s="223"/>
      <c r="E2183" s="223" t="s">
        <v>15121</v>
      </c>
      <c r="F2183" s="223"/>
      <c r="G2183" s="223" t="s">
        <v>15560</v>
      </c>
      <c r="H2183" s="223" t="s">
        <v>3912</v>
      </c>
      <c r="I2183" s="258" t="s">
        <v>446</v>
      </c>
      <c r="J2183" s="186" t="s">
        <v>367</v>
      </c>
      <c r="K2183" s="223" t="s">
        <v>1953</v>
      </c>
      <c r="L2183" s="223"/>
      <c r="M2183" s="259" t="s">
        <v>447</v>
      </c>
      <c r="N2183" s="223" t="s">
        <v>449</v>
      </c>
      <c r="O2183" s="223" t="s">
        <v>450</v>
      </c>
      <c r="P2183" s="260" t="s">
        <v>447</v>
      </c>
      <c r="Q2183" s="260">
        <v>2021</v>
      </c>
      <c r="R2183" s="223" t="s">
        <v>14116</v>
      </c>
      <c r="S2183" s="223" t="s">
        <v>78</v>
      </c>
      <c r="T2183" s="223" t="s">
        <v>451</v>
      </c>
      <c r="U2183" s="261">
        <v>60</v>
      </c>
      <c r="V2183" s="86" t="s">
        <v>452</v>
      </c>
      <c r="W2183" s="223" t="s">
        <v>2657</v>
      </c>
      <c r="X2183" s="225" t="s">
        <v>14961</v>
      </c>
      <c r="Y2183" s="262">
        <v>60000</v>
      </c>
      <c r="Z2183" s="226"/>
      <c r="AA2183" s="241">
        <f t="shared" si="17"/>
        <v>0</v>
      </c>
      <c r="AB2183" s="237" t="s">
        <v>15561</v>
      </c>
    </row>
    <row r="2184" spans="1:28" ht="15" customHeight="1">
      <c r="A2184" s="109">
        <v>2175</v>
      </c>
      <c r="B2184" s="222" t="str">
        <f t="shared" si="16"/>
        <v>Klik Disini</v>
      </c>
      <c r="C2184" s="223" t="s">
        <v>15562</v>
      </c>
      <c r="D2184" s="223"/>
      <c r="E2184" s="223" t="s">
        <v>15471</v>
      </c>
      <c r="F2184" s="223"/>
      <c r="G2184" s="223" t="s">
        <v>15563</v>
      </c>
      <c r="H2184" s="223" t="s">
        <v>3912</v>
      </c>
      <c r="I2184" s="258" t="s">
        <v>446</v>
      </c>
      <c r="J2184" s="186" t="s">
        <v>367</v>
      </c>
      <c r="K2184" s="223" t="s">
        <v>1953</v>
      </c>
      <c r="L2184" s="223"/>
      <c r="M2184" s="259" t="s">
        <v>447</v>
      </c>
      <c r="N2184" s="223" t="s">
        <v>449</v>
      </c>
      <c r="O2184" s="223" t="s">
        <v>450</v>
      </c>
      <c r="P2184" s="260" t="s">
        <v>447</v>
      </c>
      <c r="Q2184" s="260">
        <v>2021</v>
      </c>
      <c r="R2184" s="223" t="s">
        <v>14186</v>
      </c>
      <c r="S2184" s="223" t="s">
        <v>78</v>
      </c>
      <c r="T2184" s="223" t="s">
        <v>451</v>
      </c>
      <c r="U2184" s="261">
        <v>66</v>
      </c>
      <c r="V2184" s="86" t="s">
        <v>452</v>
      </c>
      <c r="W2184" s="223" t="s">
        <v>1124</v>
      </c>
      <c r="X2184" s="225" t="s">
        <v>15419</v>
      </c>
      <c r="Y2184" s="262">
        <v>60000</v>
      </c>
      <c r="Z2184" s="226"/>
      <c r="AA2184" s="241">
        <f t="shared" si="17"/>
        <v>0</v>
      </c>
      <c r="AB2184" s="237" t="s">
        <v>15564</v>
      </c>
    </row>
    <row r="2185" spans="1:28" ht="15" customHeight="1">
      <c r="A2185" s="109">
        <v>2176</v>
      </c>
      <c r="B2185" s="222" t="str">
        <f t="shared" si="16"/>
        <v>Klik Disini</v>
      </c>
      <c r="C2185" s="223" t="s">
        <v>15565</v>
      </c>
      <c r="D2185" s="223"/>
      <c r="E2185" s="223" t="s">
        <v>15566</v>
      </c>
      <c r="F2185" s="223"/>
      <c r="G2185" s="223" t="s">
        <v>15567</v>
      </c>
      <c r="H2185" s="223" t="s">
        <v>3912</v>
      </c>
      <c r="I2185" s="258" t="s">
        <v>446</v>
      </c>
      <c r="J2185" s="186" t="s">
        <v>367</v>
      </c>
      <c r="K2185" s="223" t="s">
        <v>1953</v>
      </c>
      <c r="L2185" s="223"/>
      <c r="M2185" s="259" t="s">
        <v>447</v>
      </c>
      <c r="N2185" s="223" t="s">
        <v>449</v>
      </c>
      <c r="O2185" s="223" t="s">
        <v>450</v>
      </c>
      <c r="P2185" s="260" t="s">
        <v>447</v>
      </c>
      <c r="Q2185" s="260">
        <v>2021</v>
      </c>
      <c r="R2185" s="223" t="s">
        <v>13812</v>
      </c>
      <c r="S2185" s="223" t="s">
        <v>78</v>
      </c>
      <c r="T2185" s="223" t="s">
        <v>451</v>
      </c>
      <c r="U2185" s="261">
        <v>61</v>
      </c>
      <c r="V2185" s="86" t="s">
        <v>452</v>
      </c>
      <c r="W2185" s="223" t="s">
        <v>606</v>
      </c>
      <c r="X2185" s="225" t="s">
        <v>15488</v>
      </c>
      <c r="Y2185" s="262">
        <v>60000</v>
      </c>
      <c r="Z2185" s="226"/>
      <c r="AA2185" s="241">
        <f t="shared" si="17"/>
        <v>0</v>
      </c>
      <c r="AB2185" s="237" t="s">
        <v>15568</v>
      </c>
    </row>
    <row r="2186" spans="1:28" ht="15" customHeight="1">
      <c r="A2186" s="109">
        <v>2177</v>
      </c>
      <c r="B2186" s="222" t="str">
        <f t="shared" si="16"/>
        <v>Klik Disini</v>
      </c>
      <c r="C2186" s="223" t="s">
        <v>15569</v>
      </c>
      <c r="D2186" s="223"/>
      <c r="E2186" s="223" t="s">
        <v>15399</v>
      </c>
      <c r="F2186" s="223"/>
      <c r="G2186" s="223" t="s">
        <v>15570</v>
      </c>
      <c r="H2186" s="223" t="s">
        <v>3912</v>
      </c>
      <c r="I2186" s="258" t="s">
        <v>446</v>
      </c>
      <c r="J2186" s="186" t="s">
        <v>367</v>
      </c>
      <c r="K2186" s="223" t="s">
        <v>1953</v>
      </c>
      <c r="L2186" s="223"/>
      <c r="M2186" s="259" t="s">
        <v>447</v>
      </c>
      <c r="N2186" s="223" t="s">
        <v>449</v>
      </c>
      <c r="O2186" s="223" t="s">
        <v>450</v>
      </c>
      <c r="P2186" s="260" t="s">
        <v>447</v>
      </c>
      <c r="Q2186" s="260">
        <v>2021</v>
      </c>
      <c r="R2186" s="223" t="s">
        <v>14186</v>
      </c>
      <c r="S2186" s="223" t="s">
        <v>78</v>
      </c>
      <c r="T2186" s="223" t="s">
        <v>451</v>
      </c>
      <c r="U2186" s="261">
        <v>73</v>
      </c>
      <c r="V2186" s="86" t="s">
        <v>452</v>
      </c>
      <c r="W2186" s="223" t="s">
        <v>1124</v>
      </c>
      <c r="X2186" s="225" t="s">
        <v>15271</v>
      </c>
      <c r="Y2186" s="262">
        <v>60000</v>
      </c>
      <c r="Z2186" s="226"/>
      <c r="AA2186" s="241">
        <f t="shared" si="17"/>
        <v>0</v>
      </c>
      <c r="AB2186" s="237" t="s">
        <v>15571</v>
      </c>
    </row>
    <row r="2187" spans="1:28" ht="15" customHeight="1">
      <c r="A2187" s="109">
        <v>2178</v>
      </c>
      <c r="B2187" s="222" t="str">
        <f t="shared" si="16"/>
        <v>Klik Disini</v>
      </c>
      <c r="C2187" s="223" t="s">
        <v>15572</v>
      </c>
      <c r="D2187" s="223"/>
      <c r="E2187" s="223" t="s">
        <v>15121</v>
      </c>
      <c r="F2187" s="223"/>
      <c r="G2187" s="223" t="s">
        <v>15573</v>
      </c>
      <c r="H2187" s="223" t="s">
        <v>3912</v>
      </c>
      <c r="I2187" s="258" t="s">
        <v>446</v>
      </c>
      <c r="J2187" s="186" t="s">
        <v>367</v>
      </c>
      <c r="K2187" s="223" t="s">
        <v>1953</v>
      </c>
      <c r="L2187" s="223"/>
      <c r="M2187" s="259" t="s">
        <v>447</v>
      </c>
      <c r="N2187" s="223" t="s">
        <v>449</v>
      </c>
      <c r="O2187" s="223" t="s">
        <v>450</v>
      </c>
      <c r="P2187" s="260" t="s">
        <v>447</v>
      </c>
      <c r="Q2187" s="260">
        <v>2021</v>
      </c>
      <c r="R2187" s="223" t="s">
        <v>13812</v>
      </c>
      <c r="S2187" s="223" t="s">
        <v>78</v>
      </c>
      <c r="T2187" s="223" t="s">
        <v>451</v>
      </c>
      <c r="U2187" s="261">
        <v>73</v>
      </c>
      <c r="V2187" s="86" t="s">
        <v>452</v>
      </c>
      <c r="W2187" s="223" t="s">
        <v>1057</v>
      </c>
      <c r="X2187" s="225" t="s">
        <v>14961</v>
      </c>
      <c r="Y2187" s="262">
        <v>60000</v>
      </c>
      <c r="Z2187" s="226"/>
      <c r="AA2187" s="241">
        <f t="shared" si="17"/>
        <v>0</v>
      </c>
      <c r="AB2187" s="237" t="s">
        <v>15574</v>
      </c>
    </row>
    <row r="2188" spans="1:28" ht="15" customHeight="1">
      <c r="A2188" s="109">
        <v>2179</v>
      </c>
      <c r="B2188" s="222" t="str">
        <f t="shared" si="16"/>
        <v>Klik Disini</v>
      </c>
      <c r="C2188" s="223" t="s">
        <v>15575</v>
      </c>
      <c r="D2188" s="223"/>
      <c r="E2188" s="223" t="s">
        <v>15121</v>
      </c>
      <c r="F2188" s="223"/>
      <c r="G2188" s="223" t="s">
        <v>15576</v>
      </c>
      <c r="H2188" s="223" t="s">
        <v>3912</v>
      </c>
      <c r="I2188" s="258" t="s">
        <v>446</v>
      </c>
      <c r="J2188" s="186" t="s">
        <v>367</v>
      </c>
      <c r="K2188" s="223" t="s">
        <v>1953</v>
      </c>
      <c r="L2188" s="223"/>
      <c r="M2188" s="259" t="s">
        <v>447</v>
      </c>
      <c r="N2188" s="223" t="s">
        <v>449</v>
      </c>
      <c r="O2188" s="223" t="s">
        <v>450</v>
      </c>
      <c r="P2188" s="260" t="s">
        <v>447</v>
      </c>
      <c r="Q2188" s="260">
        <v>2021</v>
      </c>
      <c r="R2188" s="223" t="s">
        <v>14186</v>
      </c>
      <c r="S2188" s="223" t="s">
        <v>78</v>
      </c>
      <c r="T2188" s="223" t="s">
        <v>451</v>
      </c>
      <c r="U2188" s="261">
        <v>67</v>
      </c>
      <c r="V2188" s="86" t="s">
        <v>452</v>
      </c>
      <c r="W2188" s="223" t="s">
        <v>1808</v>
      </c>
      <c r="X2188" s="225" t="s">
        <v>15235</v>
      </c>
      <c r="Y2188" s="262">
        <v>60000</v>
      </c>
      <c r="Z2188" s="226"/>
      <c r="AA2188" s="241">
        <f t="shared" si="17"/>
        <v>0</v>
      </c>
      <c r="AB2188" s="237" t="s">
        <v>15577</v>
      </c>
    </row>
    <row r="2189" spans="1:28" ht="15" customHeight="1">
      <c r="A2189" s="109">
        <v>2180</v>
      </c>
      <c r="B2189" s="222" t="str">
        <f t="shared" si="16"/>
        <v>Klik Disini</v>
      </c>
      <c r="C2189" s="223" t="s">
        <v>15578</v>
      </c>
      <c r="D2189" s="223"/>
      <c r="E2189" s="223" t="s">
        <v>15121</v>
      </c>
      <c r="F2189" s="223"/>
      <c r="G2189" s="223" t="s">
        <v>15579</v>
      </c>
      <c r="H2189" s="223" t="s">
        <v>3912</v>
      </c>
      <c r="I2189" s="258" t="s">
        <v>446</v>
      </c>
      <c r="J2189" s="186" t="s">
        <v>367</v>
      </c>
      <c r="K2189" s="223" t="s">
        <v>1953</v>
      </c>
      <c r="L2189" s="223"/>
      <c r="M2189" s="259" t="s">
        <v>447</v>
      </c>
      <c r="N2189" s="223" t="s">
        <v>449</v>
      </c>
      <c r="O2189" s="223" t="s">
        <v>450</v>
      </c>
      <c r="P2189" s="260" t="s">
        <v>447</v>
      </c>
      <c r="Q2189" s="260">
        <v>2021</v>
      </c>
      <c r="R2189" s="223" t="s">
        <v>14186</v>
      </c>
      <c r="S2189" s="223" t="s">
        <v>78</v>
      </c>
      <c r="T2189" s="223" t="s">
        <v>451</v>
      </c>
      <c r="U2189" s="261">
        <v>97</v>
      </c>
      <c r="V2189" s="86" t="s">
        <v>452</v>
      </c>
      <c r="W2189" s="223" t="s">
        <v>775</v>
      </c>
      <c r="X2189" s="225" t="s">
        <v>15170</v>
      </c>
      <c r="Y2189" s="262">
        <v>60000</v>
      </c>
      <c r="Z2189" s="226"/>
      <c r="AA2189" s="241">
        <f t="shared" si="17"/>
        <v>0</v>
      </c>
      <c r="AB2189" s="237" t="s">
        <v>15580</v>
      </c>
    </row>
    <row r="2190" spans="1:28" ht="15" customHeight="1">
      <c r="A2190" s="109">
        <v>2181</v>
      </c>
      <c r="B2190" s="222" t="str">
        <f t="shared" si="16"/>
        <v>Klik Disini</v>
      </c>
      <c r="C2190" s="223" t="s">
        <v>15581</v>
      </c>
      <c r="D2190" s="223"/>
      <c r="E2190" s="223" t="s">
        <v>15121</v>
      </c>
      <c r="F2190" s="223"/>
      <c r="G2190" s="223" t="s">
        <v>15582</v>
      </c>
      <c r="H2190" s="223" t="s">
        <v>3912</v>
      </c>
      <c r="I2190" s="258" t="s">
        <v>446</v>
      </c>
      <c r="J2190" s="186" t="s">
        <v>367</v>
      </c>
      <c r="K2190" s="223" t="s">
        <v>1953</v>
      </c>
      <c r="L2190" s="223"/>
      <c r="M2190" s="259" t="s">
        <v>447</v>
      </c>
      <c r="N2190" s="223" t="s">
        <v>449</v>
      </c>
      <c r="O2190" s="223" t="s">
        <v>450</v>
      </c>
      <c r="P2190" s="260" t="s">
        <v>447</v>
      </c>
      <c r="Q2190" s="260">
        <v>2021</v>
      </c>
      <c r="R2190" s="223" t="s">
        <v>14116</v>
      </c>
      <c r="S2190" s="223" t="s">
        <v>78</v>
      </c>
      <c r="T2190" s="223" t="s">
        <v>451</v>
      </c>
      <c r="U2190" s="261">
        <v>77</v>
      </c>
      <c r="V2190" s="86" t="s">
        <v>452</v>
      </c>
      <c r="W2190" s="223" t="s">
        <v>1214</v>
      </c>
      <c r="X2190" s="225" t="s">
        <v>15166</v>
      </c>
      <c r="Y2190" s="262">
        <v>60000</v>
      </c>
      <c r="Z2190" s="226"/>
      <c r="AA2190" s="241">
        <f t="shared" si="17"/>
        <v>0</v>
      </c>
      <c r="AB2190" s="237" t="s">
        <v>15583</v>
      </c>
    </row>
    <row r="2191" spans="1:28" ht="15" customHeight="1">
      <c r="A2191" s="109">
        <v>2182</v>
      </c>
      <c r="B2191" s="222" t="str">
        <f t="shared" si="16"/>
        <v>Klik Disini</v>
      </c>
      <c r="C2191" s="223" t="s">
        <v>15584</v>
      </c>
      <c r="D2191" s="223"/>
      <c r="E2191" s="223" t="s">
        <v>15121</v>
      </c>
      <c r="F2191" s="223"/>
      <c r="G2191" s="223" t="s">
        <v>15585</v>
      </c>
      <c r="H2191" s="223" t="s">
        <v>3912</v>
      </c>
      <c r="I2191" s="258" t="s">
        <v>446</v>
      </c>
      <c r="J2191" s="186" t="s">
        <v>367</v>
      </c>
      <c r="K2191" s="223" t="s">
        <v>447</v>
      </c>
      <c r="L2191" s="223"/>
      <c r="M2191" s="259" t="s">
        <v>447</v>
      </c>
      <c r="N2191" s="223" t="s">
        <v>449</v>
      </c>
      <c r="O2191" s="223" t="s">
        <v>450</v>
      </c>
      <c r="P2191" s="260" t="s">
        <v>447</v>
      </c>
      <c r="Q2191" s="260">
        <v>2021</v>
      </c>
      <c r="R2191" s="223" t="s">
        <v>14186</v>
      </c>
      <c r="S2191" s="223" t="s">
        <v>78</v>
      </c>
      <c r="T2191" s="223" t="s">
        <v>451</v>
      </c>
      <c r="U2191" s="261">
        <v>66</v>
      </c>
      <c r="V2191" s="86" t="s">
        <v>452</v>
      </c>
      <c r="W2191" s="223" t="s">
        <v>488</v>
      </c>
      <c r="X2191" s="225" t="s">
        <v>15235</v>
      </c>
      <c r="Y2191" s="262">
        <v>60000</v>
      </c>
      <c r="Z2191" s="226"/>
      <c r="AA2191" s="241">
        <f t="shared" si="17"/>
        <v>0</v>
      </c>
      <c r="AB2191" s="237" t="s">
        <v>15586</v>
      </c>
    </row>
    <row r="2192" spans="1:28" ht="15" customHeight="1">
      <c r="A2192" s="109">
        <v>2183</v>
      </c>
      <c r="B2192" s="222" t="str">
        <f t="shared" si="16"/>
        <v>Klik Disini</v>
      </c>
      <c r="C2192" s="223" t="s">
        <v>15587</v>
      </c>
      <c r="D2192" s="223"/>
      <c r="E2192" s="223" t="s">
        <v>15121</v>
      </c>
      <c r="F2192" s="223"/>
      <c r="G2192" s="223" t="s">
        <v>15588</v>
      </c>
      <c r="H2192" s="223" t="s">
        <v>3912</v>
      </c>
      <c r="I2192" s="258" t="s">
        <v>446</v>
      </c>
      <c r="J2192" s="186" t="s">
        <v>367</v>
      </c>
      <c r="K2192" s="223" t="s">
        <v>1953</v>
      </c>
      <c r="L2192" s="223"/>
      <c r="M2192" s="259" t="s">
        <v>447</v>
      </c>
      <c r="N2192" s="223" t="s">
        <v>449</v>
      </c>
      <c r="O2192" s="223" t="s">
        <v>450</v>
      </c>
      <c r="P2192" s="260" t="s">
        <v>447</v>
      </c>
      <c r="Q2192" s="260">
        <v>2021</v>
      </c>
      <c r="R2192" s="223" t="s">
        <v>14116</v>
      </c>
      <c r="S2192" s="223" t="s">
        <v>78</v>
      </c>
      <c r="T2192" s="223" t="s">
        <v>451</v>
      </c>
      <c r="U2192" s="261">
        <v>73</v>
      </c>
      <c r="V2192" s="86" t="s">
        <v>452</v>
      </c>
      <c r="W2192" s="223" t="s">
        <v>547</v>
      </c>
      <c r="X2192" s="225" t="s">
        <v>14961</v>
      </c>
      <c r="Y2192" s="262">
        <v>60000</v>
      </c>
      <c r="Z2192" s="226"/>
      <c r="AA2192" s="241">
        <f t="shared" si="17"/>
        <v>0</v>
      </c>
      <c r="AB2192" s="237" t="s">
        <v>15589</v>
      </c>
    </row>
    <row r="2193" spans="1:28" ht="15" customHeight="1">
      <c r="A2193" s="109">
        <v>2184</v>
      </c>
      <c r="B2193" s="222" t="str">
        <f t="shared" si="16"/>
        <v>Klik Disini</v>
      </c>
      <c r="C2193" s="223" t="s">
        <v>15590</v>
      </c>
      <c r="D2193" s="223"/>
      <c r="E2193" s="223" t="s">
        <v>15121</v>
      </c>
      <c r="F2193" s="223"/>
      <c r="G2193" s="223" t="s">
        <v>15591</v>
      </c>
      <c r="H2193" s="223" t="s">
        <v>3912</v>
      </c>
      <c r="I2193" s="258" t="s">
        <v>446</v>
      </c>
      <c r="J2193" s="186" t="s">
        <v>367</v>
      </c>
      <c r="K2193" s="223" t="s">
        <v>1953</v>
      </c>
      <c r="L2193" s="223"/>
      <c r="M2193" s="259" t="s">
        <v>447</v>
      </c>
      <c r="N2193" s="223" t="s">
        <v>449</v>
      </c>
      <c r="O2193" s="223" t="s">
        <v>450</v>
      </c>
      <c r="P2193" s="260" t="s">
        <v>447</v>
      </c>
      <c r="Q2193" s="260">
        <v>2021</v>
      </c>
      <c r="R2193" s="223" t="s">
        <v>14116</v>
      </c>
      <c r="S2193" s="223" t="s">
        <v>78</v>
      </c>
      <c r="T2193" s="223" t="s">
        <v>451</v>
      </c>
      <c r="U2193" s="261">
        <v>81</v>
      </c>
      <c r="V2193" s="86" t="s">
        <v>452</v>
      </c>
      <c r="W2193" s="223" t="s">
        <v>601</v>
      </c>
      <c r="X2193" s="225" t="s">
        <v>14961</v>
      </c>
      <c r="Y2193" s="262">
        <v>60000</v>
      </c>
      <c r="Z2193" s="226"/>
      <c r="AA2193" s="241">
        <f t="shared" si="17"/>
        <v>0</v>
      </c>
      <c r="AB2193" s="237" t="s">
        <v>15592</v>
      </c>
    </row>
    <row r="2194" spans="1:28" ht="15" customHeight="1">
      <c r="A2194" s="109">
        <v>2185</v>
      </c>
      <c r="B2194" s="222" t="str">
        <f t="shared" si="16"/>
        <v>Klik Disini</v>
      </c>
      <c r="C2194" s="223" t="s">
        <v>15593</v>
      </c>
      <c r="D2194" s="223"/>
      <c r="E2194" s="223" t="s">
        <v>15399</v>
      </c>
      <c r="F2194" s="223"/>
      <c r="G2194" s="223" t="s">
        <v>15594</v>
      </c>
      <c r="H2194" s="223" t="s">
        <v>3912</v>
      </c>
      <c r="I2194" s="258" t="s">
        <v>446</v>
      </c>
      <c r="J2194" s="186" t="s">
        <v>367</v>
      </c>
      <c r="K2194" s="223" t="s">
        <v>1953</v>
      </c>
      <c r="L2194" s="223"/>
      <c r="M2194" s="259" t="s">
        <v>447</v>
      </c>
      <c r="N2194" s="223" t="s">
        <v>449</v>
      </c>
      <c r="O2194" s="223" t="s">
        <v>450</v>
      </c>
      <c r="P2194" s="260" t="s">
        <v>447</v>
      </c>
      <c r="Q2194" s="260">
        <v>2021</v>
      </c>
      <c r="R2194" s="223" t="s">
        <v>14912</v>
      </c>
      <c r="S2194" s="223" t="s">
        <v>78</v>
      </c>
      <c r="T2194" s="223" t="s">
        <v>451</v>
      </c>
      <c r="U2194" s="261">
        <v>69</v>
      </c>
      <c r="V2194" s="86" t="s">
        <v>452</v>
      </c>
      <c r="W2194" s="223" t="s">
        <v>755</v>
      </c>
      <c r="X2194" s="225" t="s">
        <v>15271</v>
      </c>
      <c r="Y2194" s="262">
        <v>60000</v>
      </c>
      <c r="Z2194" s="226"/>
      <c r="AA2194" s="241">
        <f t="shared" si="17"/>
        <v>0</v>
      </c>
      <c r="AB2194" s="237" t="s">
        <v>15595</v>
      </c>
    </row>
    <row r="2195" spans="1:28" ht="15" customHeight="1">
      <c r="A2195" s="109">
        <v>2186</v>
      </c>
      <c r="B2195" s="222" t="str">
        <f t="shared" si="16"/>
        <v>Klik Disini</v>
      </c>
      <c r="C2195" s="223" t="s">
        <v>15596</v>
      </c>
      <c r="D2195" s="223"/>
      <c r="E2195" s="223" t="s">
        <v>15292</v>
      </c>
      <c r="F2195" s="223"/>
      <c r="G2195" s="223" t="s">
        <v>15597</v>
      </c>
      <c r="H2195" s="223" t="s">
        <v>3912</v>
      </c>
      <c r="I2195" s="258" t="s">
        <v>446</v>
      </c>
      <c r="J2195" s="186" t="s">
        <v>367</v>
      </c>
      <c r="K2195" s="223" t="s">
        <v>1953</v>
      </c>
      <c r="L2195" s="223"/>
      <c r="M2195" s="259" t="s">
        <v>447</v>
      </c>
      <c r="N2195" s="223" t="s">
        <v>449</v>
      </c>
      <c r="O2195" s="223" t="s">
        <v>450</v>
      </c>
      <c r="P2195" s="260" t="s">
        <v>447</v>
      </c>
      <c r="Q2195" s="260">
        <v>2021</v>
      </c>
      <c r="R2195" s="223" t="s">
        <v>14912</v>
      </c>
      <c r="S2195" s="223" t="s">
        <v>78</v>
      </c>
      <c r="T2195" s="223" t="s">
        <v>451</v>
      </c>
      <c r="U2195" s="261">
        <v>61</v>
      </c>
      <c r="V2195" s="86" t="s">
        <v>452</v>
      </c>
      <c r="W2195" s="223" t="s">
        <v>497</v>
      </c>
      <c r="X2195" s="225" t="s">
        <v>15294</v>
      </c>
      <c r="Y2195" s="262">
        <v>60000</v>
      </c>
      <c r="Z2195" s="226"/>
      <c r="AA2195" s="241">
        <f t="shared" si="17"/>
        <v>0</v>
      </c>
      <c r="AB2195" s="237" t="s">
        <v>15598</v>
      </c>
    </row>
    <row r="2196" spans="1:28" ht="15" customHeight="1">
      <c r="A2196" s="109">
        <v>2187</v>
      </c>
      <c r="B2196" s="222" t="str">
        <f t="shared" si="16"/>
        <v>Klik Disini</v>
      </c>
      <c r="C2196" s="223" t="s">
        <v>15599</v>
      </c>
      <c r="D2196" s="223"/>
      <c r="E2196" s="223" t="s">
        <v>15121</v>
      </c>
      <c r="F2196" s="223"/>
      <c r="G2196" s="223" t="s">
        <v>15600</v>
      </c>
      <c r="H2196" s="223" t="s">
        <v>3912</v>
      </c>
      <c r="I2196" s="258" t="s">
        <v>446</v>
      </c>
      <c r="J2196" s="186" t="s">
        <v>367</v>
      </c>
      <c r="K2196" s="223" t="s">
        <v>447</v>
      </c>
      <c r="L2196" s="223"/>
      <c r="M2196" s="259" t="s">
        <v>447</v>
      </c>
      <c r="N2196" s="223" t="s">
        <v>449</v>
      </c>
      <c r="O2196" s="223" t="s">
        <v>450</v>
      </c>
      <c r="P2196" s="260" t="s">
        <v>447</v>
      </c>
      <c r="Q2196" s="260">
        <v>2021</v>
      </c>
      <c r="R2196" s="223" t="s">
        <v>13812</v>
      </c>
      <c r="S2196" s="223" t="s">
        <v>78</v>
      </c>
      <c r="T2196" s="223" t="s">
        <v>451</v>
      </c>
      <c r="U2196" s="261">
        <v>78</v>
      </c>
      <c r="V2196" s="86" t="s">
        <v>452</v>
      </c>
      <c r="W2196" s="223" t="s">
        <v>715</v>
      </c>
      <c r="X2196" s="225" t="s">
        <v>15194</v>
      </c>
      <c r="Y2196" s="262">
        <v>60000</v>
      </c>
      <c r="Z2196" s="226"/>
      <c r="AA2196" s="241">
        <f t="shared" si="17"/>
        <v>0</v>
      </c>
      <c r="AB2196" s="237" t="s">
        <v>15601</v>
      </c>
    </row>
    <row r="2197" spans="1:28" ht="15" customHeight="1">
      <c r="A2197" s="109">
        <v>2188</v>
      </c>
      <c r="B2197" s="222" t="str">
        <f t="shared" si="16"/>
        <v>Klik Disini</v>
      </c>
      <c r="C2197" s="223" t="s">
        <v>15602</v>
      </c>
      <c r="D2197" s="223"/>
      <c r="E2197" s="223" t="s">
        <v>15603</v>
      </c>
      <c r="F2197" s="223"/>
      <c r="G2197" s="223" t="s">
        <v>15604</v>
      </c>
      <c r="H2197" s="223" t="s">
        <v>3912</v>
      </c>
      <c r="I2197" s="258" t="s">
        <v>446</v>
      </c>
      <c r="J2197" s="186" t="s">
        <v>367</v>
      </c>
      <c r="K2197" s="223" t="s">
        <v>1953</v>
      </c>
      <c r="L2197" s="223"/>
      <c r="M2197" s="259" t="s">
        <v>447</v>
      </c>
      <c r="N2197" s="223" t="s">
        <v>449</v>
      </c>
      <c r="O2197" s="223" t="s">
        <v>450</v>
      </c>
      <c r="P2197" s="260" t="s">
        <v>447</v>
      </c>
      <c r="Q2197" s="260">
        <v>2021</v>
      </c>
      <c r="R2197" s="223" t="s">
        <v>13812</v>
      </c>
      <c r="S2197" s="223" t="s">
        <v>78</v>
      </c>
      <c r="T2197" s="223" t="s">
        <v>451</v>
      </c>
      <c r="U2197" s="261">
        <v>61</v>
      </c>
      <c r="V2197" s="86" t="s">
        <v>452</v>
      </c>
      <c r="W2197" s="223" t="s">
        <v>2657</v>
      </c>
      <c r="X2197" s="225" t="s">
        <v>15605</v>
      </c>
      <c r="Y2197" s="262">
        <v>60000</v>
      </c>
      <c r="Z2197" s="226"/>
      <c r="AA2197" s="241">
        <f t="shared" si="17"/>
        <v>0</v>
      </c>
      <c r="AB2197" s="237" t="s">
        <v>15606</v>
      </c>
    </row>
    <row r="2198" spans="1:28" ht="15" customHeight="1">
      <c r="A2198" s="109">
        <v>2189</v>
      </c>
      <c r="B2198" s="222" t="str">
        <f t="shared" si="16"/>
        <v>Klik Disini</v>
      </c>
      <c r="C2198" s="223" t="s">
        <v>15607</v>
      </c>
      <c r="D2198" s="223"/>
      <c r="E2198" s="223" t="s">
        <v>15121</v>
      </c>
      <c r="F2198" s="223"/>
      <c r="G2198" s="223" t="s">
        <v>15608</v>
      </c>
      <c r="H2198" s="223" t="s">
        <v>3912</v>
      </c>
      <c r="I2198" s="258" t="s">
        <v>446</v>
      </c>
      <c r="J2198" s="186" t="s">
        <v>367</v>
      </c>
      <c r="K2198" s="223" t="s">
        <v>1953</v>
      </c>
      <c r="L2198" s="223"/>
      <c r="M2198" s="259" t="s">
        <v>447</v>
      </c>
      <c r="N2198" s="223" t="s">
        <v>449</v>
      </c>
      <c r="O2198" s="223" t="s">
        <v>450</v>
      </c>
      <c r="P2198" s="260" t="s">
        <v>447</v>
      </c>
      <c r="Q2198" s="260">
        <v>2021</v>
      </c>
      <c r="R2198" s="223" t="s">
        <v>14186</v>
      </c>
      <c r="S2198" s="223" t="s">
        <v>78</v>
      </c>
      <c r="T2198" s="223" t="s">
        <v>451</v>
      </c>
      <c r="U2198" s="261">
        <v>91</v>
      </c>
      <c r="V2198" s="86" t="s">
        <v>452</v>
      </c>
      <c r="W2198" s="223" t="s">
        <v>1049</v>
      </c>
      <c r="X2198" s="225" t="s">
        <v>15609</v>
      </c>
      <c r="Y2198" s="262">
        <v>60000</v>
      </c>
      <c r="Z2198" s="226"/>
      <c r="AA2198" s="241">
        <f t="shared" si="17"/>
        <v>0</v>
      </c>
      <c r="AB2198" s="237" t="s">
        <v>15610</v>
      </c>
    </row>
    <row r="2199" spans="1:28" ht="15" customHeight="1">
      <c r="A2199" s="109">
        <v>2190</v>
      </c>
      <c r="B2199" s="222" t="str">
        <f t="shared" si="16"/>
        <v>Klik Disini</v>
      </c>
      <c r="C2199" s="223" t="s">
        <v>15611</v>
      </c>
      <c r="D2199" s="223"/>
      <c r="E2199" s="223" t="s">
        <v>15121</v>
      </c>
      <c r="F2199" s="223"/>
      <c r="G2199" s="223" t="s">
        <v>15612</v>
      </c>
      <c r="H2199" s="223" t="s">
        <v>3912</v>
      </c>
      <c r="I2199" s="258" t="s">
        <v>446</v>
      </c>
      <c r="J2199" s="186" t="s">
        <v>367</v>
      </c>
      <c r="K2199" s="223" t="s">
        <v>1953</v>
      </c>
      <c r="L2199" s="223"/>
      <c r="M2199" s="259" t="s">
        <v>447</v>
      </c>
      <c r="N2199" s="223" t="s">
        <v>449</v>
      </c>
      <c r="O2199" s="223" t="s">
        <v>450</v>
      </c>
      <c r="P2199" s="260" t="s">
        <v>447</v>
      </c>
      <c r="Q2199" s="260">
        <v>2021</v>
      </c>
      <c r="R2199" s="223" t="s">
        <v>14116</v>
      </c>
      <c r="S2199" s="223" t="s">
        <v>78</v>
      </c>
      <c r="T2199" s="223" t="s">
        <v>451</v>
      </c>
      <c r="U2199" s="261">
        <v>85</v>
      </c>
      <c r="V2199" s="86" t="s">
        <v>452</v>
      </c>
      <c r="W2199" s="223" t="s">
        <v>755</v>
      </c>
      <c r="X2199" s="225" t="s">
        <v>15613</v>
      </c>
      <c r="Y2199" s="262">
        <v>60000</v>
      </c>
      <c r="Z2199" s="226"/>
      <c r="AA2199" s="241">
        <f t="shared" si="17"/>
        <v>0</v>
      </c>
      <c r="AB2199" s="237" t="s">
        <v>15614</v>
      </c>
    </row>
    <row r="2200" spans="1:28" ht="15" customHeight="1">
      <c r="A2200" s="109">
        <v>2191</v>
      </c>
      <c r="B2200" s="222" t="str">
        <f t="shared" si="16"/>
        <v>Klik Disini</v>
      </c>
      <c r="C2200" s="223" t="s">
        <v>15615</v>
      </c>
      <c r="D2200" s="223"/>
      <c r="E2200" s="223" t="s">
        <v>15121</v>
      </c>
      <c r="F2200" s="223"/>
      <c r="G2200" s="223" t="s">
        <v>15616</v>
      </c>
      <c r="H2200" s="223" t="s">
        <v>3912</v>
      </c>
      <c r="I2200" s="258" t="s">
        <v>446</v>
      </c>
      <c r="J2200" s="186" t="s">
        <v>367</v>
      </c>
      <c r="K2200" s="223" t="s">
        <v>1953</v>
      </c>
      <c r="L2200" s="223"/>
      <c r="M2200" s="259" t="s">
        <v>447</v>
      </c>
      <c r="N2200" s="223" t="s">
        <v>449</v>
      </c>
      <c r="O2200" s="223" t="s">
        <v>450</v>
      </c>
      <c r="P2200" s="260" t="s">
        <v>447</v>
      </c>
      <c r="Q2200" s="260">
        <v>2021</v>
      </c>
      <c r="R2200" s="223" t="s">
        <v>14116</v>
      </c>
      <c r="S2200" s="223" t="s">
        <v>78</v>
      </c>
      <c r="T2200" s="223" t="s">
        <v>451</v>
      </c>
      <c r="U2200" s="261">
        <v>69</v>
      </c>
      <c r="V2200" s="86" t="s">
        <v>452</v>
      </c>
      <c r="W2200" s="223" t="s">
        <v>2063</v>
      </c>
      <c r="X2200" s="225" t="s">
        <v>14961</v>
      </c>
      <c r="Y2200" s="262">
        <v>60000</v>
      </c>
      <c r="Z2200" s="226"/>
      <c r="AA2200" s="241">
        <f t="shared" si="17"/>
        <v>0</v>
      </c>
      <c r="AB2200" s="237" t="s">
        <v>15617</v>
      </c>
    </row>
    <row r="2201" spans="1:28" ht="15" customHeight="1">
      <c r="A2201" s="109">
        <v>2192</v>
      </c>
      <c r="B2201" s="222" t="str">
        <f t="shared" si="16"/>
        <v>Klik Disini</v>
      </c>
      <c r="C2201" s="223" t="s">
        <v>15618</v>
      </c>
      <c r="D2201" s="223"/>
      <c r="E2201" s="223" t="s">
        <v>15121</v>
      </c>
      <c r="F2201" s="223"/>
      <c r="G2201" s="223" t="s">
        <v>15619</v>
      </c>
      <c r="H2201" s="223" t="s">
        <v>3912</v>
      </c>
      <c r="I2201" s="258" t="s">
        <v>446</v>
      </c>
      <c r="J2201" s="186" t="s">
        <v>367</v>
      </c>
      <c r="K2201" s="223" t="s">
        <v>1953</v>
      </c>
      <c r="L2201" s="223"/>
      <c r="M2201" s="259" t="s">
        <v>447</v>
      </c>
      <c r="N2201" s="223" t="s">
        <v>449</v>
      </c>
      <c r="O2201" s="223" t="s">
        <v>450</v>
      </c>
      <c r="P2201" s="260" t="s">
        <v>447</v>
      </c>
      <c r="Q2201" s="260">
        <v>2021</v>
      </c>
      <c r="R2201" s="223" t="s">
        <v>14116</v>
      </c>
      <c r="S2201" s="223" t="s">
        <v>78</v>
      </c>
      <c r="T2201" s="223" t="s">
        <v>451</v>
      </c>
      <c r="U2201" s="261">
        <v>79</v>
      </c>
      <c r="V2201" s="86" t="s">
        <v>452</v>
      </c>
      <c r="W2201" s="223" t="s">
        <v>601</v>
      </c>
      <c r="X2201" s="225" t="s">
        <v>15148</v>
      </c>
      <c r="Y2201" s="262">
        <v>60000</v>
      </c>
      <c r="Z2201" s="226"/>
      <c r="AA2201" s="241">
        <f t="shared" si="17"/>
        <v>0</v>
      </c>
      <c r="AB2201" s="237" t="s">
        <v>15620</v>
      </c>
    </row>
    <row r="2202" spans="1:28" ht="15" customHeight="1">
      <c r="A2202" s="109">
        <v>2193</v>
      </c>
      <c r="B2202" s="222" t="str">
        <f t="shared" si="16"/>
        <v>Klik Disini</v>
      </c>
      <c r="C2202" s="223" t="s">
        <v>15621</v>
      </c>
      <c r="D2202" s="223"/>
      <c r="E2202" s="223" t="s">
        <v>15622</v>
      </c>
      <c r="F2202" s="223"/>
      <c r="G2202" s="223" t="s">
        <v>15623</v>
      </c>
      <c r="H2202" s="223" t="s">
        <v>3912</v>
      </c>
      <c r="I2202" s="258" t="s">
        <v>446</v>
      </c>
      <c r="J2202" s="186" t="s">
        <v>367</v>
      </c>
      <c r="K2202" s="223" t="s">
        <v>1953</v>
      </c>
      <c r="L2202" s="223"/>
      <c r="M2202" s="259" t="s">
        <v>447</v>
      </c>
      <c r="N2202" s="223" t="s">
        <v>449</v>
      </c>
      <c r="O2202" s="223" t="s">
        <v>450</v>
      </c>
      <c r="P2202" s="260" t="s">
        <v>447</v>
      </c>
      <c r="Q2202" s="260">
        <v>2021</v>
      </c>
      <c r="R2202" s="223" t="s">
        <v>14186</v>
      </c>
      <c r="S2202" s="223" t="s">
        <v>78</v>
      </c>
      <c r="T2202" s="223" t="s">
        <v>451</v>
      </c>
      <c r="U2202" s="261">
        <v>60</v>
      </c>
      <c r="V2202" s="86" t="s">
        <v>452</v>
      </c>
      <c r="W2202" s="223" t="s">
        <v>563</v>
      </c>
      <c r="X2202" s="225" t="s">
        <v>15419</v>
      </c>
      <c r="Y2202" s="262">
        <v>60000</v>
      </c>
      <c r="Z2202" s="226"/>
      <c r="AA2202" s="241">
        <f t="shared" si="17"/>
        <v>0</v>
      </c>
      <c r="AB2202" s="237" t="s">
        <v>15624</v>
      </c>
    </row>
    <row r="2203" spans="1:28" ht="15" customHeight="1">
      <c r="A2203" s="109">
        <v>2194</v>
      </c>
      <c r="B2203" s="222" t="str">
        <f t="shared" si="16"/>
        <v>Klik Disini</v>
      </c>
      <c r="C2203" s="223" t="s">
        <v>15625</v>
      </c>
      <c r="D2203" s="223"/>
      <c r="E2203" s="223" t="s">
        <v>10320</v>
      </c>
      <c r="F2203" s="223"/>
      <c r="G2203" s="223" t="s">
        <v>15626</v>
      </c>
      <c r="H2203" s="223" t="s">
        <v>3912</v>
      </c>
      <c r="I2203" s="258" t="s">
        <v>446</v>
      </c>
      <c r="J2203" s="186" t="s">
        <v>367</v>
      </c>
      <c r="K2203" s="223" t="s">
        <v>1953</v>
      </c>
      <c r="L2203" s="223"/>
      <c r="M2203" s="259" t="s">
        <v>447</v>
      </c>
      <c r="N2203" s="223" t="s">
        <v>449</v>
      </c>
      <c r="O2203" s="223" t="s">
        <v>450</v>
      </c>
      <c r="P2203" s="260" t="s">
        <v>447</v>
      </c>
      <c r="Q2203" s="260">
        <v>2021</v>
      </c>
      <c r="R2203" s="223" t="s">
        <v>14116</v>
      </c>
      <c r="S2203" s="223" t="s">
        <v>78</v>
      </c>
      <c r="T2203" s="223" t="s">
        <v>451</v>
      </c>
      <c r="U2203" s="261">
        <v>61</v>
      </c>
      <c r="V2203" s="86" t="s">
        <v>452</v>
      </c>
      <c r="W2203" s="223" t="s">
        <v>453</v>
      </c>
      <c r="X2203" s="225" t="s">
        <v>15298</v>
      </c>
      <c r="Y2203" s="262">
        <v>60000</v>
      </c>
      <c r="Z2203" s="226"/>
      <c r="AA2203" s="241">
        <f t="shared" si="17"/>
        <v>0</v>
      </c>
      <c r="AB2203" s="237" t="s">
        <v>15627</v>
      </c>
    </row>
    <row r="2204" spans="1:28" ht="15" customHeight="1">
      <c r="A2204" s="109">
        <v>2195</v>
      </c>
      <c r="B2204" s="222" t="str">
        <f t="shared" si="16"/>
        <v>Klik Disini</v>
      </c>
      <c r="C2204" s="223" t="s">
        <v>15628</v>
      </c>
      <c r="D2204" s="223"/>
      <c r="E2204" s="223" t="s">
        <v>15121</v>
      </c>
      <c r="F2204" s="223"/>
      <c r="G2204" s="223" t="s">
        <v>15629</v>
      </c>
      <c r="H2204" s="223" t="s">
        <v>3912</v>
      </c>
      <c r="I2204" s="258" t="s">
        <v>446</v>
      </c>
      <c r="J2204" s="186" t="s">
        <v>367</v>
      </c>
      <c r="K2204" s="223" t="s">
        <v>1953</v>
      </c>
      <c r="L2204" s="223"/>
      <c r="M2204" s="259" t="s">
        <v>447</v>
      </c>
      <c r="N2204" s="223" t="s">
        <v>449</v>
      </c>
      <c r="O2204" s="223" t="s">
        <v>450</v>
      </c>
      <c r="P2204" s="260" t="s">
        <v>447</v>
      </c>
      <c r="Q2204" s="260">
        <v>2021</v>
      </c>
      <c r="R2204" s="223" t="s">
        <v>14116</v>
      </c>
      <c r="S2204" s="223" t="s">
        <v>78</v>
      </c>
      <c r="T2204" s="223" t="s">
        <v>451</v>
      </c>
      <c r="U2204" s="261">
        <v>79</v>
      </c>
      <c r="V2204" s="86" t="s">
        <v>452</v>
      </c>
      <c r="W2204" s="223" t="s">
        <v>804</v>
      </c>
      <c r="X2204" s="225" t="s">
        <v>15201</v>
      </c>
      <c r="Y2204" s="262">
        <v>60000</v>
      </c>
      <c r="Z2204" s="226"/>
      <c r="AA2204" s="241">
        <f t="shared" si="17"/>
        <v>0</v>
      </c>
      <c r="AB2204" s="237" t="s">
        <v>15630</v>
      </c>
    </row>
    <row r="2205" spans="1:28" ht="15" customHeight="1">
      <c r="A2205" s="109">
        <v>2196</v>
      </c>
      <c r="B2205" s="222" t="str">
        <f t="shared" si="16"/>
        <v>Klik Disini</v>
      </c>
      <c r="C2205" s="223" t="s">
        <v>15631</v>
      </c>
      <c r="D2205" s="223"/>
      <c r="E2205" s="223" t="s">
        <v>15121</v>
      </c>
      <c r="F2205" s="223"/>
      <c r="G2205" s="223" t="s">
        <v>15632</v>
      </c>
      <c r="H2205" s="223" t="s">
        <v>3912</v>
      </c>
      <c r="I2205" s="258" t="s">
        <v>446</v>
      </c>
      <c r="J2205" s="186" t="s">
        <v>367</v>
      </c>
      <c r="K2205" s="223" t="s">
        <v>1953</v>
      </c>
      <c r="L2205" s="223"/>
      <c r="M2205" s="259" t="s">
        <v>447</v>
      </c>
      <c r="N2205" s="223" t="s">
        <v>449</v>
      </c>
      <c r="O2205" s="223" t="s">
        <v>450</v>
      </c>
      <c r="P2205" s="260" t="s">
        <v>447</v>
      </c>
      <c r="Q2205" s="260">
        <v>2021</v>
      </c>
      <c r="R2205" s="223" t="s">
        <v>14116</v>
      </c>
      <c r="S2205" s="223" t="s">
        <v>78</v>
      </c>
      <c r="T2205" s="223" t="s">
        <v>451</v>
      </c>
      <c r="U2205" s="261">
        <v>65</v>
      </c>
      <c r="V2205" s="86" t="s">
        <v>452</v>
      </c>
      <c r="W2205" s="223" t="s">
        <v>999</v>
      </c>
      <c r="X2205" s="225" t="s">
        <v>14961</v>
      </c>
      <c r="Y2205" s="262">
        <v>60000</v>
      </c>
      <c r="Z2205" s="226"/>
      <c r="AA2205" s="241">
        <f t="shared" si="17"/>
        <v>0</v>
      </c>
      <c r="AB2205" s="237" t="s">
        <v>15633</v>
      </c>
    </row>
    <row r="2206" spans="1:28" ht="15" customHeight="1">
      <c r="A2206" s="109">
        <v>2197</v>
      </c>
      <c r="B2206" s="222" t="str">
        <f t="shared" si="16"/>
        <v>Klik Disini</v>
      </c>
      <c r="C2206" s="223" t="s">
        <v>15634</v>
      </c>
      <c r="D2206" s="223"/>
      <c r="E2206" s="223" t="s">
        <v>15635</v>
      </c>
      <c r="F2206" s="223"/>
      <c r="G2206" s="223" t="s">
        <v>15636</v>
      </c>
      <c r="H2206" s="223" t="s">
        <v>3912</v>
      </c>
      <c r="I2206" s="258" t="s">
        <v>446</v>
      </c>
      <c r="J2206" s="186" t="s">
        <v>367</v>
      </c>
      <c r="K2206" s="223" t="s">
        <v>1953</v>
      </c>
      <c r="L2206" s="223"/>
      <c r="M2206" s="259" t="s">
        <v>447</v>
      </c>
      <c r="N2206" s="223" t="s">
        <v>449</v>
      </c>
      <c r="O2206" s="223" t="s">
        <v>450</v>
      </c>
      <c r="P2206" s="260" t="s">
        <v>447</v>
      </c>
      <c r="Q2206" s="260">
        <v>2021</v>
      </c>
      <c r="R2206" s="223" t="s">
        <v>13812</v>
      </c>
      <c r="S2206" s="223" t="s">
        <v>78</v>
      </c>
      <c r="T2206" s="223" t="s">
        <v>451</v>
      </c>
      <c r="U2206" s="261">
        <v>67</v>
      </c>
      <c r="V2206" s="86" t="s">
        <v>452</v>
      </c>
      <c r="W2206" s="223" t="s">
        <v>975</v>
      </c>
      <c r="X2206" s="225" t="s">
        <v>15605</v>
      </c>
      <c r="Y2206" s="262">
        <v>60000</v>
      </c>
      <c r="Z2206" s="226"/>
      <c r="AA2206" s="241">
        <f t="shared" si="17"/>
        <v>0</v>
      </c>
      <c r="AB2206" s="237" t="s">
        <v>15637</v>
      </c>
    </row>
    <row r="2207" spans="1:28" ht="15" customHeight="1">
      <c r="A2207" s="109">
        <v>2198</v>
      </c>
      <c r="B2207" s="222" t="str">
        <f t="shared" si="16"/>
        <v>Klik Disini</v>
      </c>
      <c r="C2207" s="223" t="s">
        <v>15638</v>
      </c>
      <c r="D2207" s="223"/>
      <c r="E2207" s="223" t="s">
        <v>15121</v>
      </c>
      <c r="F2207" s="223"/>
      <c r="G2207" s="223" t="s">
        <v>15639</v>
      </c>
      <c r="H2207" s="223" t="s">
        <v>3912</v>
      </c>
      <c r="I2207" s="258" t="s">
        <v>446</v>
      </c>
      <c r="J2207" s="186" t="s">
        <v>367</v>
      </c>
      <c r="K2207" s="223" t="s">
        <v>1953</v>
      </c>
      <c r="L2207" s="223"/>
      <c r="M2207" s="259" t="s">
        <v>447</v>
      </c>
      <c r="N2207" s="223" t="s">
        <v>449</v>
      </c>
      <c r="O2207" s="223" t="s">
        <v>450</v>
      </c>
      <c r="P2207" s="260" t="s">
        <v>447</v>
      </c>
      <c r="Q2207" s="260">
        <v>2021</v>
      </c>
      <c r="R2207" s="223" t="s">
        <v>14116</v>
      </c>
      <c r="S2207" s="223" t="s">
        <v>78</v>
      </c>
      <c r="T2207" s="223" t="s">
        <v>451</v>
      </c>
      <c r="U2207" s="261">
        <v>69</v>
      </c>
      <c r="V2207" s="86" t="s">
        <v>452</v>
      </c>
      <c r="W2207" s="223" t="s">
        <v>547</v>
      </c>
      <c r="X2207" s="225" t="s">
        <v>14961</v>
      </c>
      <c r="Y2207" s="262">
        <v>60000</v>
      </c>
      <c r="Z2207" s="226"/>
      <c r="AA2207" s="241">
        <f t="shared" si="17"/>
        <v>0</v>
      </c>
      <c r="AB2207" s="237" t="s">
        <v>15640</v>
      </c>
    </row>
    <row r="2208" spans="1:28" ht="15" customHeight="1">
      <c r="A2208" s="109">
        <v>2199</v>
      </c>
      <c r="B2208" s="222" t="str">
        <f t="shared" si="16"/>
        <v>Klik Disini</v>
      </c>
      <c r="C2208" s="223" t="s">
        <v>15641</v>
      </c>
      <c r="D2208" s="223"/>
      <c r="E2208" s="223" t="s">
        <v>15471</v>
      </c>
      <c r="F2208" s="223"/>
      <c r="G2208" s="223" t="s">
        <v>15642</v>
      </c>
      <c r="H2208" s="223" t="s">
        <v>3912</v>
      </c>
      <c r="I2208" s="258" t="s">
        <v>446</v>
      </c>
      <c r="J2208" s="186" t="s">
        <v>367</v>
      </c>
      <c r="K2208" s="223" t="s">
        <v>1953</v>
      </c>
      <c r="L2208" s="223"/>
      <c r="M2208" s="259" t="s">
        <v>447</v>
      </c>
      <c r="N2208" s="223" t="s">
        <v>449</v>
      </c>
      <c r="O2208" s="223" t="s">
        <v>450</v>
      </c>
      <c r="P2208" s="260" t="s">
        <v>447</v>
      </c>
      <c r="Q2208" s="260">
        <v>2021</v>
      </c>
      <c r="R2208" s="223" t="s">
        <v>14186</v>
      </c>
      <c r="S2208" s="223" t="s">
        <v>78</v>
      </c>
      <c r="T2208" s="223" t="s">
        <v>451</v>
      </c>
      <c r="U2208" s="261">
        <v>67</v>
      </c>
      <c r="V2208" s="86" t="s">
        <v>452</v>
      </c>
      <c r="W2208" s="223" t="s">
        <v>775</v>
      </c>
      <c r="X2208" s="225" t="s">
        <v>15419</v>
      </c>
      <c r="Y2208" s="262">
        <v>60000</v>
      </c>
      <c r="Z2208" s="226"/>
      <c r="AA2208" s="241">
        <f t="shared" si="17"/>
        <v>0</v>
      </c>
      <c r="AB2208" s="237" t="s">
        <v>15643</v>
      </c>
    </row>
    <row r="2209" spans="1:28" ht="15" customHeight="1">
      <c r="A2209" s="109">
        <v>2200</v>
      </c>
      <c r="B2209" s="222" t="str">
        <f t="shared" si="16"/>
        <v>Klik Disini</v>
      </c>
      <c r="C2209" s="223" t="s">
        <v>15644</v>
      </c>
      <c r="D2209" s="223"/>
      <c r="E2209" s="223" t="s">
        <v>14349</v>
      </c>
      <c r="F2209" s="223" t="s">
        <v>15645</v>
      </c>
      <c r="G2209" s="223" t="s">
        <v>15646</v>
      </c>
      <c r="H2209" s="223" t="s">
        <v>3912</v>
      </c>
      <c r="I2209" s="258" t="s">
        <v>446</v>
      </c>
      <c r="J2209" s="186" t="s">
        <v>367</v>
      </c>
      <c r="K2209" s="223" t="s">
        <v>1953</v>
      </c>
      <c r="L2209" s="223"/>
      <c r="M2209" s="259" t="s">
        <v>447</v>
      </c>
      <c r="N2209" s="223" t="s">
        <v>449</v>
      </c>
      <c r="O2209" s="223" t="s">
        <v>450</v>
      </c>
      <c r="P2209" s="260">
        <v>2021</v>
      </c>
      <c r="Q2209" s="260">
        <v>2021</v>
      </c>
      <c r="R2209" s="223" t="s">
        <v>3480</v>
      </c>
      <c r="S2209" s="223" t="s">
        <v>78</v>
      </c>
      <c r="T2209" s="223" t="s">
        <v>451</v>
      </c>
      <c r="U2209" s="261">
        <v>274</v>
      </c>
      <c r="V2209" s="86" t="s">
        <v>452</v>
      </c>
      <c r="W2209" s="223" t="s">
        <v>736</v>
      </c>
      <c r="X2209" s="225" t="s">
        <v>15647</v>
      </c>
      <c r="Y2209" s="262">
        <v>69000</v>
      </c>
      <c r="Z2209" s="226"/>
      <c r="AA2209" s="241">
        <f t="shared" si="17"/>
        <v>0</v>
      </c>
      <c r="AB2209" s="237" t="s">
        <v>15648</v>
      </c>
    </row>
    <row r="2210" spans="1:28" ht="15" customHeight="1">
      <c r="A2210" s="109">
        <v>2201</v>
      </c>
      <c r="B2210" s="222" t="str">
        <f t="shared" si="16"/>
        <v>Klik Disini</v>
      </c>
      <c r="C2210" s="223" t="s">
        <v>15649</v>
      </c>
      <c r="D2210" s="223"/>
      <c r="E2210" s="223" t="s">
        <v>15650</v>
      </c>
      <c r="F2210" s="223"/>
      <c r="G2210" s="223" t="s">
        <v>15651</v>
      </c>
      <c r="H2210" s="223" t="s">
        <v>3912</v>
      </c>
      <c r="I2210" s="258" t="s">
        <v>446</v>
      </c>
      <c r="J2210" s="186" t="s">
        <v>367</v>
      </c>
      <c r="K2210" s="223" t="s">
        <v>447</v>
      </c>
      <c r="L2210" s="223"/>
      <c r="M2210" s="259" t="s">
        <v>447</v>
      </c>
      <c r="N2210" s="223" t="s">
        <v>449</v>
      </c>
      <c r="O2210" s="223" t="s">
        <v>450</v>
      </c>
      <c r="P2210" s="260" t="s">
        <v>447</v>
      </c>
      <c r="Q2210" s="260">
        <v>2021</v>
      </c>
      <c r="R2210" s="223" t="s">
        <v>14912</v>
      </c>
      <c r="S2210" s="223" t="s">
        <v>78</v>
      </c>
      <c r="T2210" s="223" t="s">
        <v>451</v>
      </c>
      <c r="U2210" s="261">
        <v>61</v>
      </c>
      <c r="V2210" s="86" t="s">
        <v>452</v>
      </c>
      <c r="W2210" s="223" t="s">
        <v>601</v>
      </c>
      <c r="X2210" s="225" t="s">
        <v>15605</v>
      </c>
      <c r="Y2210" s="262">
        <v>60000</v>
      </c>
      <c r="Z2210" s="226"/>
      <c r="AA2210" s="241">
        <f t="shared" si="17"/>
        <v>0</v>
      </c>
      <c r="AB2210" s="237" t="s">
        <v>15652</v>
      </c>
    </row>
    <row r="2211" spans="1:28" ht="15" customHeight="1">
      <c r="A2211" s="109">
        <v>2202</v>
      </c>
      <c r="B2211" s="222" t="str">
        <f t="shared" si="16"/>
        <v>Klik Disini</v>
      </c>
      <c r="C2211" s="223" t="s">
        <v>15653</v>
      </c>
      <c r="D2211" s="223"/>
      <c r="E2211" s="223" t="s">
        <v>15121</v>
      </c>
      <c r="F2211" s="223"/>
      <c r="G2211" s="223" t="s">
        <v>15654</v>
      </c>
      <c r="H2211" s="223" t="s">
        <v>3912</v>
      </c>
      <c r="I2211" s="258" t="s">
        <v>446</v>
      </c>
      <c r="J2211" s="186" t="s">
        <v>367</v>
      </c>
      <c r="K2211" s="223" t="s">
        <v>1953</v>
      </c>
      <c r="L2211" s="223"/>
      <c r="M2211" s="259" t="s">
        <v>447</v>
      </c>
      <c r="N2211" s="223" t="s">
        <v>449</v>
      </c>
      <c r="O2211" s="223" t="s">
        <v>450</v>
      </c>
      <c r="P2211" s="260" t="s">
        <v>447</v>
      </c>
      <c r="Q2211" s="260">
        <v>2021</v>
      </c>
      <c r="R2211" s="223" t="s">
        <v>14186</v>
      </c>
      <c r="S2211" s="223" t="s">
        <v>78</v>
      </c>
      <c r="T2211" s="223" t="s">
        <v>451</v>
      </c>
      <c r="U2211" s="261">
        <v>77</v>
      </c>
      <c r="V2211" s="86" t="s">
        <v>452</v>
      </c>
      <c r="W2211" s="223" t="s">
        <v>1937</v>
      </c>
      <c r="X2211" s="225" t="s">
        <v>14961</v>
      </c>
      <c r="Y2211" s="262">
        <v>60000</v>
      </c>
      <c r="Z2211" s="226"/>
      <c r="AA2211" s="241">
        <f t="shared" si="17"/>
        <v>0</v>
      </c>
      <c r="AB2211" s="237" t="s">
        <v>15655</v>
      </c>
    </row>
    <row r="2212" spans="1:28" ht="15" customHeight="1">
      <c r="A2212" s="109">
        <v>2203</v>
      </c>
      <c r="B2212" s="222" t="str">
        <f t="shared" si="16"/>
        <v>Klik Disini</v>
      </c>
      <c r="C2212" s="223" t="s">
        <v>15656</v>
      </c>
      <c r="D2212" s="223"/>
      <c r="E2212" s="223" t="s">
        <v>15657</v>
      </c>
      <c r="F2212" s="223"/>
      <c r="G2212" s="223" t="s">
        <v>15658</v>
      </c>
      <c r="H2212" s="223" t="s">
        <v>3912</v>
      </c>
      <c r="I2212" s="258" t="s">
        <v>446</v>
      </c>
      <c r="J2212" s="186" t="s">
        <v>367</v>
      </c>
      <c r="K2212" s="223" t="s">
        <v>1953</v>
      </c>
      <c r="L2212" s="223"/>
      <c r="M2212" s="259" t="s">
        <v>447</v>
      </c>
      <c r="N2212" s="223" t="s">
        <v>449</v>
      </c>
      <c r="O2212" s="223" t="s">
        <v>450</v>
      </c>
      <c r="P2212" s="260" t="s">
        <v>447</v>
      </c>
      <c r="Q2212" s="260">
        <v>2021</v>
      </c>
      <c r="R2212" s="223" t="s">
        <v>14912</v>
      </c>
      <c r="S2212" s="223" t="s">
        <v>78</v>
      </c>
      <c r="T2212" s="223" t="s">
        <v>451</v>
      </c>
      <c r="U2212" s="261">
        <v>69</v>
      </c>
      <c r="V2212" s="86" t="s">
        <v>452</v>
      </c>
      <c r="W2212" s="223" t="s">
        <v>755</v>
      </c>
      <c r="X2212" s="225" t="s">
        <v>15294</v>
      </c>
      <c r="Y2212" s="262">
        <v>60000</v>
      </c>
      <c r="Z2212" s="226"/>
      <c r="AA2212" s="241">
        <f t="shared" si="17"/>
        <v>0</v>
      </c>
      <c r="AB2212" s="237" t="s">
        <v>15659</v>
      </c>
    </row>
    <row r="2213" spans="1:28" ht="15" customHeight="1">
      <c r="A2213" s="109">
        <v>2204</v>
      </c>
      <c r="B2213" s="222" t="str">
        <f t="shared" si="16"/>
        <v>Klik Disini</v>
      </c>
      <c r="C2213" s="223" t="s">
        <v>15660</v>
      </c>
      <c r="D2213" s="223"/>
      <c r="E2213" s="223" t="s">
        <v>15121</v>
      </c>
      <c r="F2213" s="223"/>
      <c r="G2213" s="223" t="s">
        <v>15661</v>
      </c>
      <c r="H2213" s="223" t="s">
        <v>3912</v>
      </c>
      <c r="I2213" s="258" t="s">
        <v>446</v>
      </c>
      <c r="J2213" s="186" t="s">
        <v>367</v>
      </c>
      <c r="K2213" s="223" t="s">
        <v>1953</v>
      </c>
      <c r="L2213" s="223"/>
      <c r="M2213" s="259" t="s">
        <v>447</v>
      </c>
      <c r="N2213" s="223" t="s">
        <v>449</v>
      </c>
      <c r="O2213" s="223" t="s">
        <v>450</v>
      </c>
      <c r="P2213" s="260" t="s">
        <v>447</v>
      </c>
      <c r="Q2213" s="260">
        <v>2021</v>
      </c>
      <c r="R2213" s="223" t="s">
        <v>14116</v>
      </c>
      <c r="S2213" s="223" t="s">
        <v>78</v>
      </c>
      <c r="T2213" s="223" t="s">
        <v>451</v>
      </c>
      <c r="U2213" s="261">
        <v>65</v>
      </c>
      <c r="V2213" s="86" t="s">
        <v>452</v>
      </c>
      <c r="W2213" s="223" t="s">
        <v>1375</v>
      </c>
      <c r="X2213" s="225" t="s">
        <v>14961</v>
      </c>
      <c r="Y2213" s="262">
        <v>60000</v>
      </c>
      <c r="Z2213" s="226"/>
      <c r="AA2213" s="241">
        <f t="shared" si="17"/>
        <v>0</v>
      </c>
      <c r="AB2213" s="237" t="s">
        <v>15662</v>
      </c>
    </row>
    <row r="2214" spans="1:28" ht="15" customHeight="1">
      <c r="A2214" s="109">
        <v>2205</v>
      </c>
      <c r="B2214" s="222" t="str">
        <f t="shared" si="16"/>
        <v>Klik Disini</v>
      </c>
      <c r="C2214" s="223" t="s">
        <v>15663</v>
      </c>
      <c r="D2214" s="223" t="s">
        <v>15664</v>
      </c>
      <c r="E2214" s="223" t="s">
        <v>6535</v>
      </c>
      <c r="F2214" s="223" t="s">
        <v>15665</v>
      </c>
      <c r="G2214" s="223" t="s">
        <v>15666</v>
      </c>
      <c r="H2214" s="223" t="s">
        <v>583</v>
      </c>
      <c r="I2214" s="258" t="s">
        <v>583</v>
      </c>
      <c r="J2214" s="186" t="s">
        <v>265</v>
      </c>
      <c r="K2214" s="223" t="s">
        <v>1953</v>
      </c>
      <c r="L2214" s="223"/>
      <c r="M2214" s="259" t="s">
        <v>447</v>
      </c>
      <c r="N2214" s="223" t="s">
        <v>449</v>
      </c>
      <c r="O2214" s="223" t="s">
        <v>583</v>
      </c>
      <c r="P2214" s="260">
        <v>2017</v>
      </c>
      <c r="Q2214" s="260">
        <v>2021</v>
      </c>
      <c r="R2214" s="223" t="s">
        <v>3412</v>
      </c>
      <c r="S2214" s="223" t="s">
        <v>78</v>
      </c>
      <c r="T2214" s="223" t="s">
        <v>451</v>
      </c>
      <c r="U2214" s="261">
        <v>354</v>
      </c>
      <c r="V2214" s="86" t="s">
        <v>452</v>
      </c>
      <c r="W2214" s="223" t="s">
        <v>1083</v>
      </c>
      <c r="X2214" s="225" t="s">
        <v>15667</v>
      </c>
      <c r="Y2214" s="262">
        <v>271000</v>
      </c>
      <c r="Z2214" s="226"/>
      <c r="AA2214" s="241">
        <f t="shared" si="17"/>
        <v>0</v>
      </c>
      <c r="AB2214" s="237" t="s">
        <v>15668</v>
      </c>
    </row>
    <row r="2215" spans="1:28" ht="15" customHeight="1">
      <c r="A2215" s="109">
        <v>2206</v>
      </c>
      <c r="B2215" s="222" t="str">
        <f t="shared" si="16"/>
        <v>Klik Disini</v>
      </c>
      <c r="C2215" s="223" t="s">
        <v>15669</v>
      </c>
      <c r="D2215" s="223"/>
      <c r="E2215" s="223" t="s">
        <v>15121</v>
      </c>
      <c r="F2215" s="223"/>
      <c r="G2215" s="223" t="s">
        <v>15670</v>
      </c>
      <c r="H2215" s="223" t="s">
        <v>3912</v>
      </c>
      <c r="I2215" s="258" t="s">
        <v>446</v>
      </c>
      <c r="J2215" s="186" t="s">
        <v>367</v>
      </c>
      <c r="K2215" s="223" t="s">
        <v>1953</v>
      </c>
      <c r="L2215" s="223"/>
      <c r="M2215" s="259" t="s">
        <v>447</v>
      </c>
      <c r="N2215" s="223" t="s">
        <v>449</v>
      </c>
      <c r="O2215" s="223" t="s">
        <v>450</v>
      </c>
      <c r="P2215" s="260" t="s">
        <v>447</v>
      </c>
      <c r="Q2215" s="260">
        <v>2021</v>
      </c>
      <c r="R2215" s="223" t="s">
        <v>13812</v>
      </c>
      <c r="S2215" s="223" t="s">
        <v>78</v>
      </c>
      <c r="T2215" s="223" t="s">
        <v>451</v>
      </c>
      <c r="U2215" s="261">
        <v>60</v>
      </c>
      <c r="V2215" s="86" t="s">
        <v>452</v>
      </c>
      <c r="W2215" s="223" t="s">
        <v>1375</v>
      </c>
      <c r="X2215" s="225" t="s">
        <v>15671</v>
      </c>
      <c r="Y2215" s="262">
        <v>60000</v>
      </c>
      <c r="Z2215" s="226"/>
      <c r="AA2215" s="241">
        <f t="shared" si="17"/>
        <v>0</v>
      </c>
      <c r="AB2215" s="237" t="s">
        <v>15672</v>
      </c>
    </row>
    <row r="2216" spans="1:28" ht="15" customHeight="1">
      <c r="A2216" s="109">
        <v>2207</v>
      </c>
      <c r="B2216" s="222" t="str">
        <f t="shared" si="16"/>
        <v>Klik Disini</v>
      </c>
      <c r="C2216" s="223" t="s">
        <v>15673</v>
      </c>
      <c r="D2216" s="223"/>
      <c r="E2216" s="223" t="s">
        <v>15650</v>
      </c>
      <c r="F2216" s="223"/>
      <c r="G2216" s="223" t="s">
        <v>15674</v>
      </c>
      <c r="H2216" s="223" t="s">
        <v>3912</v>
      </c>
      <c r="I2216" s="258" t="s">
        <v>446</v>
      </c>
      <c r="J2216" s="186" t="s">
        <v>367</v>
      </c>
      <c r="K2216" s="223" t="s">
        <v>1953</v>
      </c>
      <c r="L2216" s="223"/>
      <c r="M2216" s="259" t="s">
        <v>447</v>
      </c>
      <c r="N2216" s="223" t="s">
        <v>449</v>
      </c>
      <c r="O2216" s="223" t="s">
        <v>450</v>
      </c>
      <c r="P2216" s="260" t="s">
        <v>447</v>
      </c>
      <c r="Q2216" s="260">
        <v>2021</v>
      </c>
      <c r="R2216" s="223" t="s">
        <v>13812</v>
      </c>
      <c r="S2216" s="223" t="s">
        <v>78</v>
      </c>
      <c r="T2216" s="223" t="s">
        <v>451</v>
      </c>
      <c r="U2216" s="261">
        <v>61</v>
      </c>
      <c r="V2216" s="86" t="s">
        <v>452</v>
      </c>
      <c r="W2216" s="223" t="s">
        <v>497</v>
      </c>
      <c r="X2216" s="225" t="s">
        <v>15605</v>
      </c>
      <c r="Y2216" s="262">
        <v>60000</v>
      </c>
      <c r="Z2216" s="226"/>
      <c r="AA2216" s="241">
        <f t="shared" si="17"/>
        <v>0</v>
      </c>
      <c r="AB2216" s="237" t="s">
        <v>15675</v>
      </c>
    </row>
    <row r="2217" spans="1:28" ht="15" customHeight="1">
      <c r="A2217" s="109">
        <v>2208</v>
      </c>
      <c r="B2217" s="222" t="str">
        <f t="shared" si="16"/>
        <v>Klik Disini</v>
      </c>
      <c r="C2217" s="223" t="s">
        <v>15676</v>
      </c>
      <c r="D2217" s="223"/>
      <c r="E2217" s="223" t="s">
        <v>15121</v>
      </c>
      <c r="F2217" s="223"/>
      <c r="G2217" s="223" t="s">
        <v>15677</v>
      </c>
      <c r="H2217" s="223" t="s">
        <v>3912</v>
      </c>
      <c r="I2217" s="258" t="s">
        <v>446</v>
      </c>
      <c r="J2217" s="186" t="s">
        <v>367</v>
      </c>
      <c r="K2217" s="223" t="s">
        <v>1953</v>
      </c>
      <c r="L2217" s="223"/>
      <c r="M2217" s="259" t="s">
        <v>447</v>
      </c>
      <c r="N2217" s="223" t="s">
        <v>449</v>
      </c>
      <c r="O2217" s="223" t="s">
        <v>450</v>
      </c>
      <c r="P2217" s="260" t="s">
        <v>447</v>
      </c>
      <c r="Q2217" s="260">
        <v>2021</v>
      </c>
      <c r="R2217" s="223" t="s">
        <v>14116</v>
      </c>
      <c r="S2217" s="223" t="s">
        <v>78</v>
      </c>
      <c r="T2217" s="223" t="s">
        <v>451</v>
      </c>
      <c r="U2217" s="261">
        <v>61</v>
      </c>
      <c r="V2217" s="86" t="s">
        <v>452</v>
      </c>
      <c r="W2217" s="223" t="s">
        <v>1057</v>
      </c>
      <c r="X2217" s="225" t="s">
        <v>14961</v>
      </c>
      <c r="Y2217" s="262">
        <v>60000</v>
      </c>
      <c r="Z2217" s="226"/>
      <c r="AA2217" s="241">
        <f t="shared" si="17"/>
        <v>0</v>
      </c>
      <c r="AB2217" s="237" t="s">
        <v>15678</v>
      </c>
    </row>
    <row r="2218" spans="1:28" ht="15" customHeight="1">
      <c r="A2218" s="109">
        <v>2209</v>
      </c>
      <c r="B2218" s="222" t="str">
        <f t="shared" si="16"/>
        <v>Klik Disini</v>
      </c>
      <c r="C2218" s="223" t="s">
        <v>15679</v>
      </c>
      <c r="D2218" s="223"/>
      <c r="E2218" s="223" t="s">
        <v>15680</v>
      </c>
      <c r="F2218" s="223" t="s">
        <v>15681</v>
      </c>
      <c r="G2218" s="223" t="s">
        <v>15682</v>
      </c>
      <c r="H2218" s="223" t="s">
        <v>3446</v>
      </c>
      <c r="I2218" s="258" t="s">
        <v>592</v>
      </c>
      <c r="J2218" s="186" t="s">
        <v>326</v>
      </c>
      <c r="K2218" s="223" t="s">
        <v>1953</v>
      </c>
      <c r="L2218" s="223"/>
      <c r="M2218" s="259" t="s">
        <v>447</v>
      </c>
      <c r="N2218" s="223" t="s">
        <v>449</v>
      </c>
      <c r="O2218" s="223" t="s">
        <v>450</v>
      </c>
      <c r="P2218" s="260">
        <v>2019</v>
      </c>
      <c r="Q2218" s="260">
        <v>2021</v>
      </c>
      <c r="R2218" s="223" t="s">
        <v>14523</v>
      </c>
      <c r="S2218" s="223" t="s">
        <v>78</v>
      </c>
      <c r="T2218" s="223" t="s">
        <v>451</v>
      </c>
      <c r="U2218" s="261">
        <v>194</v>
      </c>
      <c r="V2218" s="86" t="s">
        <v>452</v>
      </c>
      <c r="W2218" s="223" t="s">
        <v>4983</v>
      </c>
      <c r="X2218" s="225" t="s">
        <v>15683</v>
      </c>
      <c r="Y2218" s="262">
        <v>126000</v>
      </c>
      <c r="Z2218" s="226"/>
      <c r="AA2218" s="241">
        <f t="shared" si="17"/>
        <v>0</v>
      </c>
      <c r="AB2218" s="237" t="s">
        <v>15684</v>
      </c>
    </row>
    <row r="2219" spans="1:28" ht="15" customHeight="1">
      <c r="A2219" s="109">
        <v>2210</v>
      </c>
      <c r="B2219" s="222" t="str">
        <f t="shared" si="16"/>
        <v>Klik Disini</v>
      </c>
      <c r="C2219" s="223" t="s">
        <v>15685</v>
      </c>
      <c r="D2219" s="223"/>
      <c r="E2219" s="223" t="s">
        <v>15686</v>
      </c>
      <c r="F2219" s="223"/>
      <c r="G2219" s="223" t="s">
        <v>15687</v>
      </c>
      <c r="H2219" s="223" t="s">
        <v>3912</v>
      </c>
      <c r="I2219" s="258" t="s">
        <v>446</v>
      </c>
      <c r="J2219" s="186" t="s">
        <v>367</v>
      </c>
      <c r="K2219" s="223" t="s">
        <v>1953</v>
      </c>
      <c r="L2219" s="223"/>
      <c r="M2219" s="259" t="s">
        <v>447</v>
      </c>
      <c r="N2219" s="223" t="s">
        <v>449</v>
      </c>
      <c r="O2219" s="223" t="s">
        <v>450</v>
      </c>
      <c r="P2219" s="260" t="s">
        <v>447</v>
      </c>
      <c r="Q2219" s="260">
        <v>2021</v>
      </c>
      <c r="R2219" s="223" t="s">
        <v>14912</v>
      </c>
      <c r="S2219" s="223" t="s">
        <v>78</v>
      </c>
      <c r="T2219" s="223" t="s">
        <v>451</v>
      </c>
      <c r="U2219" s="261">
        <v>65</v>
      </c>
      <c r="V2219" s="86" t="s">
        <v>452</v>
      </c>
      <c r="W2219" s="223" t="s">
        <v>804</v>
      </c>
      <c r="X2219" s="225" t="s">
        <v>15688</v>
      </c>
      <c r="Y2219" s="262">
        <v>60000</v>
      </c>
      <c r="Z2219" s="226"/>
      <c r="AA2219" s="241">
        <f t="shared" si="17"/>
        <v>0</v>
      </c>
      <c r="AB2219" s="237" t="s">
        <v>15689</v>
      </c>
    </row>
    <row r="2220" spans="1:28" ht="15" customHeight="1">
      <c r="A2220" s="109">
        <v>2211</v>
      </c>
      <c r="B2220" s="222" t="str">
        <f t="shared" si="16"/>
        <v>Klik Disini</v>
      </c>
      <c r="C2220" s="223" t="s">
        <v>15690</v>
      </c>
      <c r="D2220" s="223"/>
      <c r="E2220" s="223" t="s">
        <v>15691</v>
      </c>
      <c r="F2220" s="223"/>
      <c r="G2220" s="223" t="s">
        <v>15692</v>
      </c>
      <c r="H2220" s="223" t="s">
        <v>3912</v>
      </c>
      <c r="I2220" s="258" t="s">
        <v>446</v>
      </c>
      <c r="J2220" s="186" t="s">
        <v>367</v>
      </c>
      <c r="K2220" s="223" t="s">
        <v>1953</v>
      </c>
      <c r="L2220" s="223"/>
      <c r="M2220" s="259" t="s">
        <v>447</v>
      </c>
      <c r="N2220" s="223" t="s">
        <v>449</v>
      </c>
      <c r="O2220" s="223" t="s">
        <v>450</v>
      </c>
      <c r="P2220" s="260" t="s">
        <v>447</v>
      </c>
      <c r="Q2220" s="260">
        <v>2021</v>
      </c>
      <c r="R2220" s="223" t="s">
        <v>13812</v>
      </c>
      <c r="S2220" s="223" t="s">
        <v>78</v>
      </c>
      <c r="T2220" s="223" t="s">
        <v>451</v>
      </c>
      <c r="U2220" s="261">
        <v>65</v>
      </c>
      <c r="V2220" s="86" t="s">
        <v>452</v>
      </c>
      <c r="W2220" s="223" t="s">
        <v>715</v>
      </c>
      <c r="X2220" s="225" t="s">
        <v>15378</v>
      </c>
      <c r="Y2220" s="262">
        <v>60000</v>
      </c>
      <c r="Z2220" s="226"/>
      <c r="AA2220" s="241">
        <f t="shared" si="17"/>
        <v>0</v>
      </c>
      <c r="AB2220" s="237" t="s">
        <v>15693</v>
      </c>
    </row>
    <row r="2221" spans="1:28" ht="15" customHeight="1">
      <c r="A2221" s="109">
        <v>2212</v>
      </c>
      <c r="B2221" s="222" t="str">
        <f t="shared" si="16"/>
        <v>Klik Disini</v>
      </c>
      <c r="C2221" s="223" t="s">
        <v>15694</v>
      </c>
      <c r="D2221" s="223"/>
      <c r="E2221" s="223" t="s">
        <v>15695</v>
      </c>
      <c r="F2221" s="223"/>
      <c r="G2221" s="223" t="s">
        <v>15696</v>
      </c>
      <c r="H2221" s="223" t="s">
        <v>3912</v>
      </c>
      <c r="I2221" s="258" t="s">
        <v>446</v>
      </c>
      <c r="J2221" s="186" t="s">
        <v>367</v>
      </c>
      <c r="K2221" s="223" t="s">
        <v>1953</v>
      </c>
      <c r="L2221" s="223"/>
      <c r="M2221" s="259" t="s">
        <v>447</v>
      </c>
      <c r="N2221" s="223" t="s">
        <v>449</v>
      </c>
      <c r="O2221" s="223" t="s">
        <v>450</v>
      </c>
      <c r="P2221" s="260" t="s">
        <v>447</v>
      </c>
      <c r="Q2221" s="260">
        <v>2021</v>
      </c>
      <c r="R2221" s="223" t="s">
        <v>14912</v>
      </c>
      <c r="S2221" s="223" t="s">
        <v>78</v>
      </c>
      <c r="T2221" s="223" t="s">
        <v>451</v>
      </c>
      <c r="U2221" s="261">
        <v>61</v>
      </c>
      <c r="V2221" s="86" t="s">
        <v>452</v>
      </c>
      <c r="W2221" s="223" t="s">
        <v>2657</v>
      </c>
      <c r="X2221" s="225" t="s">
        <v>15688</v>
      </c>
      <c r="Y2221" s="262">
        <v>60000</v>
      </c>
      <c r="Z2221" s="226"/>
      <c r="AA2221" s="241">
        <f t="shared" si="17"/>
        <v>0</v>
      </c>
      <c r="AB2221" s="237" t="s">
        <v>15697</v>
      </c>
    </row>
    <row r="2222" spans="1:28" ht="15" customHeight="1">
      <c r="A2222" s="109">
        <v>2213</v>
      </c>
      <c r="B2222" s="222" t="str">
        <f t="shared" si="16"/>
        <v>Klik Disini</v>
      </c>
      <c r="C2222" s="223" t="s">
        <v>15698</v>
      </c>
      <c r="D2222" s="223"/>
      <c r="E2222" s="223" t="s">
        <v>15695</v>
      </c>
      <c r="F2222" s="223"/>
      <c r="G2222" s="223" t="s">
        <v>15699</v>
      </c>
      <c r="H2222" s="223" t="s">
        <v>3912</v>
      </c>
      <c r="I2222" s="258" t="s">
        <v>446</v>
      </c>
      <c r="J2222" s="186" t="s">
        <v>367</v>
      </c>
      <c r="K2222" s="223" t="s">
        <v>1953</v>
      </c>
      <c r="L2222" s="223"/>
      <c r="M2222" s="259" t="s">
        <v>447</v>
      </c>
      <c r="N2222" s="223" t="s">
        <v>449</v>
      </c>
      <c r="O2222" s="223" t="s">
        <v>450</v>
      </c>
      <c r="P2222" s="260" t="s">
        <v>447</v>
      </c>
      <c r="Q2222" s="260">
        <v>2021</v>
      </c>
      <c r="R2222" s="223" t="s">
        <v>14912</v>
      </c>
      <c r="S2222" s="223" t="s">
        <v>78</v>
      </c>
      <c r="T2222" s="223" t="s">
        <v>451</v>
      </c>
      <c r="U2222" s="261">
        <v>61</v>
      </c>
      <c r="V2222" s="86" t="s">
        <v>452</v>
      </c>
      <c r="W2222" s="223" t="s">
        <v>488</v>
      </c>
      <c r="X2222" s="225" t="s">
        <v>15688</v>
      </c>
      <c r="Y2222" s="262">
        <v>60000</v>
      </c>
      <c r="Z2222" s="226"/>
      <c r="AA2222" s="241">
        <f t="shared" si="17"/>
        <v>0</v>
      </c>
      <c r="AB2222" s="237" t="s">
        <v>15700</v>
      </c>
    </row>
    <row r="2223" spans="1:28" ht="15" customHeight="1">
      <c r="A2223" s="109">
        <v>2214</v>
      </c>
      <c r="B2223" s="222" t="str">
        <f t="shared" si="16"/>
        <v>Klik Disini</v>
      </c>
      <c r="C2223" s="223" t="s">
        <v>15701</v>
      </c>
      <c r="D2223" s="223"/>
      <c r="E2223" s="223" t="s">
        <v>15121</v>
      </c>
      <c r="F2223" s="223"/>
      <c r="G2223" s="223" t="s">
        <v>15702</v>
      </c>
      <c r="H2223" s="223" t="s">
        <v>3912</v>
      </c>
      <c r="I2223" s="258" t="s">
        <v>446</v>
      </c>
      <c r="J2223" s="186" t="s">
        <v>367</v>
      </c>
      <c r="K2223" s="223" t="s">
        <v>1953</v>
      </c>
      <c r="L2223" s="223"/>
      <c r="M2223" s="259" t="s">
        <v>447</v>
      </c>
      <c r="N2223" s="223" t="s">
        <v>449</v>
      </c>
      <c r="O2223" s="223" t="s">
        <v>450</v>
      </c>
      <c r="P2223" s="260" t="s">
        <v>447</v>
      </c>
      <c r="Q2223" s="260">
        <v>2021</v>
      </c>
      <c r="R2223" s="223" t="s">
        <v>14186</v>
      </c>
      <c r="S2223" s="223" t="s">
        <v>78</v>
      </c>
      <c r="T2223" s="223" t="s">
        <v>451</v>
      </c>
      <c r="U2223" s="261">
        <v>67</v>
      </c>
      <c r="V2223" s="86" t="s">
        <v>452</v>
      </c>
      <c r="W2223" s="223" t="s">
        <v>2063</v>
      </c>
      <c r="X2223" s="225" t="s">
        <v>14961</v>
      </c>
      <c r="Y2223" s="262">
        <v>60000</v>
      </c>
      <c r="Z2223" s="226"/>
      <c r="AA2223" s="241">
        <f t="shared" si="17"/>
        <v>0</v>
      </c>
      <c r="AB2223" s="237" t="s">
        <v>15703</v>
      </c>
    </row>
    <row r="2224" spans="1:28" ht="15" customHeight="1">
      <c r="A2224" s="109">
        <v>2215</v>
      </c>
      <c r="B2224" s="222" t="str">
        <f t="shared" si="16"/>
        <v>Klik Disini</v>
      </c>
      <c r="C2224" s="223" t="s">
        <v>15704</v>
      </c>
      <c r="D2224" s="223"/>
      <c r="E2224" s="223" t="s">
        <v>14014</v>
      </c>
      <c r="F2224" s="223" t="s">
        <v>15705</v>
      </c>
      <c r="G2224" s="223" t="s">
        <v>15706</v>
      </c>
      <c r="H2224" s="223" t="s">
        <v>583</v>
      </c>
      <c r="I2224" s="258" t="s">
        <v>583</v>
      </c>
      <c r="J2224" s="186" t="s">
        <v>265</v>
      </c>
      <c r="K2224" s="223" t="s">
        <v>1953</v>
      </c>
      <c r="L2224" s="223"/>
      <c r="M2224" s="259" t="s">
        <v>447</v>
      </c>
      <c r="N2224" s="223" t="s">
        <v>449</v>
      </c>
      <c r="O2224" s="223" t="s">
        <v>583</v>
      </c>
      <c r="P2224" s="260">
        <v>2022</v>
      </c>
      <c r="Q2224" s="260">
        <v>2022</v>
      </c>
      <c r="R2224" s="223" t="s">
        <v>3480</v>
      </c>
      <c r="S2224" s="223" t="s">
        <v>78</v>
      </c>
      <c r="T2224" s="223" t="s">
        <v>451</v>
      </c>
      <c r="U2224" s="261">
        <v>226</v>
      </c>
      <c r="V2224" s="86" t="s">
        <v>452</v>
      </c>
      <c r="W2224" s="223" t="s">
        <v>1820</v>
      </c>
      <c r="X2224" s="225" t="s">
        <v>15707</v>
      </c>
      <c r="Y2224" s="262">
        <v>59000</v>
      </c>
      <c r="Z2224" s="226"/>
      <c r="AA2224" s="241">
        <f t="shared" si="17"/>
        <v>0</v>
      </c>
      <c r="AB2224" s="237" t="s">
        <v>15708</v>
      </c>
    </row>
    <row r="2225" spans="1:28" ht="15" customHeight="1">
      <c r="A2225" s="109">
        <v>2216</v>
      </c>
      <c r="B2225" s="222" t="str">
        <f t="shared" si="16"/>
        <v>Klik Disini</v>
      </c>
      <c r="C2225" s="223" t="s">
        <v>15709</v>
      </c>
      <c r="D2225" s="223"/>
      <c r="E2225" s="223" t="s">
        <v>15269</v>
      </c>
      <c r="F2225" s="223"/>
      <c r="G2225" s="223" t="s">
        <v>15710</v>
      </c>
      <c r="H2225" s="223" t="s">
        <v>3912</v>
      </c>
      <c r="I2225" s="258" t="s">
        <v>446</v>
      </c>
      <c r="J2225" s="186" t="s">
        <v>367</v>
      </c>
      <c r="K2225" s="223" t="s">
        <v>1953</v>
      </c>
      <c r="L2225" s="223"/>
      <c r="M2225" s="259" t="s">
        <v>447</v>
      </c>
      <c r="N2225" s="223" t="s">
        <v>449</v>
      </c>
      <c r="O2225" s="223" t="s">
        <v>450</v>
      </c>
      <c r="P2225" s="260" t="s">
        <v>447</v>
      </c>
      <c r="Q2225" s="260">
        <v>2021</v>
      </c>
      <c r="R2225" s="223" t="s">
        <v>14186</v>
      </c>
      <c r="S2225" s="223" t="s">
        <v>78</v>
      </c>
      <c r="T2225" s="223" t="s">
        <v>451</v>
      </c>
      <c r="U2225" s="261">
        <v>64</v>
      </c>
      <c r="V2225" s="86" t="s">
        <v>452</v>
      </c>
      <c r="W2225" s="223" t="s">
        <v>1214</v>
      </c>
      <c r="X2225" s="225" t="s">
        <v>15271</v>
      </c>
      <c r="Y2225" s="262">
        <v>60000</v>
      </c>
      <c r="Z2225" s="226"/>
      <c r="AA2225" s="241">
        <f t="shared" si="17"/>
        <v>0</v>
      </c>
      <c r="AB2225" s="237" t="s">
        <v>15711</v>
      </c>
    </row>
    <row r="2226" spans="1:28" ht="15" customHeight="1">
      <c r="A2226" s="109">
        <v>2217</v>
      </c>
      <c r="B2226" s="222" t="str">
        <f t="shared" si="16"/>
        <v>Klik Disini</v>
      </c>
      <c r="C2226" s="223" t="s">
        <v>15712</v>
      </c>
      <c r="D2226" s="223"/>
      <c r="E2226" s="223" t="s">
        <v>15121</v>
      </c>
      <c r="F2226" s="223"/>
      <c r="G2226" s="223" t="s">
        <v>15713</v>
      </c>
      <c r="H2226" s="223" t="s">
        <v>3912</v>
      </c>
      <c r="I2226" s="258" t="s">
        <v>446</v>
      </c>
      <c r="J2226" s="186" t="s">
        <v>367</v>
      </c>
      <c r="K2226" s="223" t="s">
        <v>1953</v>
      </c>
      <c r="L2226" s="223"/>
      <c r="M2226" s="259" t="s">
        <v>447</v>
      </c>
      <c r="N2226" s="223" t="s">
        <v>449</v>
      </c>
      <c r="O2226" s="223" t="s">
        <v>450</v>
      </c>
      <c r="P2226" s="260" t="s">
        <v>447</v>
      </c>
      <c r="Q2226" s="260">
        <v>2021</v>
      </c>
      <c r="R2226" s="223" t="s">
        <v>14116</v>
      </c>
      <c r="S2226" s="223" t="s">
        <v>78</v>
      </c>
      <c r="T2226" s="223" t="s">
        <v>451</v>
      </c>
      <c r="U2226" s="261">
        <v>77</v>
      </c>
      <c r="V2226" s="86" t="s">
        <v>452</v>
      </c>
      <c r="W2226" s="223" t="s">
        <v>804</v>
      </c>
      <c r="X2226" s="225" t="s">
        <v>15166</v>
      </c>
      <c r="Y2226" s="262">
        <v>60000</v>
      </c>
      <c r="Z2226" s="226"/>
      <c r="AA2226" s="241">
        <f t="shared" si="17"/>
        <v>0</v>
      </c>
      <c r="AB2226" s="237" t="s">
        <v>15714</v>
      </c>
    </row>
    <row r="2227" spans="1:28" ht="15" customHeight="1">
      <c r="A2227" s="109">
        <v>2218</v>
      </c>
      <c r="B2227" s="222" t="str">
        <f t="shared" si="16"/>
        <v>Klik Disini</v>
      </c>
      <c r="C2227" s="223" t="s">
        <v>15715</v>
      </c>
      <c r="D2227" s="223"/>
      <c r="E2227" s="223" t="s">
        <v>15716</v>
      </c>
      <c r="F2227" s="223"/>
      <c r="G2227" s="223" t="s">
        <v>15717</v>
      </c>
      <c r="H2227" s="223" t="s">
        <v>3912</v>
      </c>
      <c r="I2227" s="258" t="s">
        <v>446</v>
      </c>
      <c r="J2227" s="186" t="s">
        <v>367</v>
      </c>
      <c r="K2227" s="223" t="s">
        <v>1953</v>
      </c>
      <c r="L2227" s="223"/>
      <c r="M2227" s="259" t="s">
        <v>447</v>
      </c>
      <c r="N2227" s="223" t="s">
        <v>449</v>
      </c>
      <c r="O2227" s="223" t="s">
        <v>450</v>
      </c>
      <c r="P2227" s="260" t="s">
        <v>447</v>
      </c>
      <c r="Q2227" s="260">
        <v>2021</v>
      </c>
      <c r="R2227" s="223" t="s">
        <v>13812</v>
      </c>
      <c r="S2227" s="223" t="s">
        <v>78</v>
      </c>
      <c r="T2227" s="223" t="s">
        <v>451</v>
      </c>
      <c r="U2227" s="261">
        <v>83</v>
      </c>
      <c r="V2227" s="86" t="s">
        <v>452</v>
      </c>
      <c r="W2227" s="223" t="s">
        <v>1057</v>
      </c>
      <c r="X2227" s="225" t="s">
        <v>15509</v>
      </c>
      <c r="Y2227" s="262">
        <v>60000</v>
      </c>
      <c r="Z2227" s="226"/>
      <c r="AA2227" s="241">
        <f t="shared" si="17"/>
        <v>0</v>
      </c>
      <c r="AB2227" s="237" t="s">
        <v>15718</v>
      </c>
    </row>
    <row r="2228" spans="1:28" ht="15" customHeight="1">
      <c r="A2228" s="109">
        <v>2219</v>
      </c>
      <c r="B2228" s="222" t="str">
        <f t="shared" si="16"/>
        <v>Klik Disini</v>
      </c>
      <c r="C2228" s="223" t="s">
        <v>15719</v>
      </c>
      <c r="D2228" s="223"/>
      <c r="E2228" s="223" t="s">
        <v>15121</v>
      </c>
      <c r="F2228" s="223"/>
      <c r="G2228" s="223" t="s">
        <v>15720</v>
      </c>
      <c r="H2228" s="223" t="s">
        <v>3912</v>
      </c>
      <c r="I2228" s="258" t="s">
        <v>446</v>
      </c>
      <c r="J2228" s="186" t="s">
        <v>367</v>
      </c>
      <c r="K2228" s="223" t="s">
        <v>1953</v>
      </c>
      <c r="L2228" s="223"/>
      <c r="M2228" s="259" t="s">
        <v>447</v>
      </c>
      <c r="N2228" s="223" t="s">
        <v>449</v>
      </c>
      <c r="O2228" s="223" t="s">
        <v>450</v>
      </c>
      <c r="P2228" s="260" t="s">
        <v>447</v>
      </c>
      <c r="Q2228" s="260">
        <v>2021</v>
      </c>
      <c r="R2228" s="223" t="s">
        <v>14186</v>
      </c>
      <c r="S2228" s="223" t="s">
        <v>78</v>
      </c>
      <c r="T2228" s="223" t="s">
        <v>451</v>
      </c>
      <c r="U2228" s="261">
        <v>93</v>
      </c>
      <c r="V2228" s="86" t="s">
        <v>452</v>
      </c>
      <c r="W2228" s="223" t="s">
        <v>2063</v>
      </c>
      <c r="X2228" s="225" t="s">
        <v>15235</v>
      </c>
      <c r="Y2228" s="262">
        <v>60000</v>
      </c>
      <c r="Z2228" s="226"/>
      <c r="AA2228" s="241">
        <f t="shared" si="17"/>
        <v>0</v>
      </c>
      <c r="AB2228" s="237" t="s">
        <v>15721</v>
      </c>
    </row>
    <row r="2229" spans="1:28" ht="15" customHeight="1">
      <c r="A2229" s="109">
        <v>2220</v>
      </c>
      <c r="B2229" s="222" t="str">
        <f t="shared" si="16"/>
        <v>Klik Disini</v>
      </c>
      <c r="C2229" s="223" t="s">
        <v>15722</v>
      </c>
      <c r="D2229" s="223"/>
      <c r="E2229" s="223" t="s">
        <v>15121</v>
      </c>
      <c r="F2229" s="223"/>
      <c r="G2229" s="223" t="s">
        <v>15723</v>
      </c>
      <c r="H2229" s="223" t="s">
        <v>3912</v>
      </c>
      <c r="I2229" s="258" t="s">
        <v>446</v>
      </c>
      <c r="J2229" s="186" t="s">
        <v>367</v>
      </c>
      <c r="K2229" s="223" t="s">
        <v>1953</v>
      </c>
      <c r="L2229" s="223"/>
      <c r="M2229" s="259" t="s">
        <v>447</v>
      </c>
      <c r="N2229" s="223" t="s">
        <v>449</v>
      </c>
      <c r="O2229" s="223" t="s">
        <v>450</v>
      </c>
      <c r="P2229" s="260" t="s">
        <v>447</v>
      </c>
      <c r="Q2229" s="260">
        <v>2021</v>
      </c>
      <c r="R2229" s="223" t="s">
        <v>14186</v>
      </c>
      <c r="S2229" s="223" t="s">
        <v>78</v>
      </c>
      <c r="T2229" s="223" t="s">
        <v>451</v>
      </c>
      <c r="U2229" s="261">
        <v>113</v>
      </c>
      <c r="V2229" s="86" t="s">
        <v>452</v>
      </c>
      <c r="W2229" s="223" t="s">
        <v>453</v>
      </c>
      <c r="X2229" s="225" t="s">
        <v>15235</v>
      </c>
      <c r="Y2229" s="262">
        <v>60000</v>
      </c>
      <c r="Z2229" s="226"/>
      <c r="AA2229" s="241">
        <f t="shared" si="17"/>
        <v>0</v>
      </c>
      <c r="AB2229" s="237" t="s">
        <v>15724</v>
      </c>
    </row>
    <row r="2230" spans="1:28" ht="15" customHeight="1">
      <c r="A2230" s="109">
        <v>2221</v>
      </c>
      <c r="B2230" s="222" t="str">
        <f t="shared" si="16"/>
        <v>Klik Disini</v>
      </c>
      <c r="C2230" s="223" t="s">
        <v>15725</v>
      </c>
      <c r="D2230" s="223"/>
      <c r="E2230" s="223" t="s">
        <v>15121</v>
      </c>
      <c r="F2230" s="223"/>
      <c r="G2230" s="223" t="s">
        <v>15726</v>
      </c>
      <c r="H2230" s="223" t="s">
        <v>3912</v>
      </c>
      <c r="I2230" s="258" t="s">
        <v>446</v>
      </c>
      <c r="J2230" s="186" t="s">
        <v>367</v>
      </c>
      <c r="K2230" s="223" t="s">
        <v>1953</v>
      </c>
      <c r="L2230" s="223"/>
      <c r="M2230" s="259" t="s">
        <v>447</v>
      </c>
      <c r="N2230" s="223" t="s">
        <v>449</v>
      </c>
      <c r="O2230" s="223" t="s">
        <v>450</v>
      </c>
      <c r="P2230" s="260" t="s">
        <v>447</v>
      </c>
      <c r="Q2230" s="260">
        <v>2021</v>
      </c>
      <c r="R2230" s="223" t="s">
        <v>14186</v>
      </c>
      <c r="S2230" s="223" t="s">
        <v>78</v>
      </c>
      <c r="T2230" s="223" t="s">
        <v>451</v>
      </c>
      <c r="U2230" s="261">
        <v>71</v>
      </c>
      <c r="V2230" s="86" t="s">
        <v>452</v>
      </c>
      <c r="W2230" s="223" t="s">
        <v>722</v>
      </c>
      <c r="X2230" s="225" t="s">
        <v>14961</v>
      </c>
      <c r="Y2230" s="262">
        <v>60000</v>
      </c>
      <c r="Z2230" s="226"/>
      <c r="AA2230" s="241">
        <f t="shared" si="17"/>
        <v>0</v>
      </c>
      <c r="AB2230" s="237" t="s">
        <v>15727</v>
      </c>
    </row>
    <row r="2231" spans="1:28" ht="15" customHeight="1">
      <c r="A2231" s="109">
        <v>2222</v>
      </c>
      <c r="B2231" s="222" t="str">
        <f t="shared" si="16"/>
        <v>Klik Disini</v>
      </c>
      <c r="C2231" s="223" t="s">
        <v>15728</v>
      </c>
      <c r="D2231" s="223"/>
      <c r="E2231" s="223" t="s">
        <v>15475</v>
      </c>
      <c r="F2231" s="223"/>
      <c r="G2231" s="223" t="s">
        <v>15729</v>
      </c>
      <c r="H2231" s="223" t="s">
        <v>3912</v>
      </c>
      <c r="I2231" s="258" t="s">
        <v>446</v>
      </c>
      <c r="J2231" s="186" t="s">
        <v>367</v>
      </c>
      <c r="K2231" s="223" t="s">
        <v>1953</v>
      </c>
      <c r="L2231" s="223"/>
      <c r="M2231" s="259" t="s">
        <v>447</v>
      </c>
      <c r="N2231" s="223" t="s">
        <v>449</v>
      </c>
      <c r="O2231" s="223" t="s">
        <v>450</v>
      </c>
      <c r="P2231" s="260" t="s">
        <v>447</v>
      </c>
      <c r="Q2231" s="260">
        <v>2021</v>
      </c>
      <c r="R2231" s="223" t="s">
        <v>14912</v>
      </c>
      <c r="S2231" s="223" t="s">
        <v>78</v>
      </c>
      <c r="T2231" s="223" t="s">
        <v>451</v>
      </c>
      <c r="U2231" s="261">
        <v>63</v>
      </c>
      <c r="V2231" s="86" t="s">
        <v>452</v>
      </c>
      <c r="W2231" s="223" t="s">
        <v>618</v>
      </c>
      <c r="X2231" s="225" t="s">
        <v>15225</v>
      </c>
      <c r="Y2231" s="262">
        <v>60000</v>
      </c>
      <c r="Z2231" s="226"/>
      <c r="AA2231" s="241">
        <f t="shared" si="17"/>
        <v>0</v>
      </c>
      <c r="AB2231" s="237" t="s">
        <v>15730</v>
      </c>
    </row>
    <row r="2232" spans="1:28" ht="15" customHeight="1">
      <c r="A2232" s="109">
        <v>2223</v>
      </c>
      <c r="B2232" s="222" t="str">
        <f t="shared" si="16"/>
        <v>Klik Disini</v>
      </c>
      <c r="C2232" s="223" t="s">
        <v>15731</v>
      </c>
      <c r="D2232" s="223"/>
      <c r="E2232" s="223" t="s">
        <v>15121</v>
      </c>
      <c r="F2232" s="223"/>
      <c r="G2232" s="223" t="s">
        <v>15732</v>
      </c>
      <c r="H2232" s="223" t="s">
        <v>3912</v>
      </c>
      <c r="I2232" s="258" t="s">
        <v>446</v>
      </c>
      <c r="J2232" s="186" t="s">
        <v>367</v>
      </c>
      <c r="K2232" s="223" t="s">
        <v>1953</v>
      </c>
      <c r="L2232" s="223"/>
      <c r="M2232" s="259" t="s">
        <v>447</v>
      </c>
      <c r="N2232" s="223" t="s">
        <v>449</v>
      </c>
      <c r="O2232" s="223" t="s">
        <v>450</v>
      </c>
      <c r="P2232" s="260" t="s">
        <v>447</v>
      </c>
      <c r="Q2232" s="260">
        <v>2021</v>
      </c>
      <c r="R2232" s="223" t="s">
        <v>14186</v>
      </c>
      <c r="S2232" s="223" t="s">
        <v>78</v>
      </c>
      <c r="T2232" s="223" t="s">
        <v>451</v>
      </c>
      <c r="U2232" s="261">
        <v>99</v>
      </c>
      <c r="V2232" s="86" t="s">
        <v>452</v>
      </c>
      <c r="W2232" s="223" t="s">
        <v>2063</v>
      </c>
      <c r="X2232" s="225" t="s">
        <v>15170</v>
      </c>
      <c r="Y2232" s="262">
        <v>60000</v>
      </c>
      <c r="Z2232" s="226"/>
      <c r="AA2232" s="241">
        <f t="shared" si="17"/>
        <v>0</v>
      </c>
      <c r="AB2232" s="237" t="s">
        <v>15733</v>
      </c>
    </row>
    <row r="2233" spans="1:28" ht="15" customHeight="1">
      <c r="A2233" s="109">
        <v>2224</v>
      </c>
      <c r="B2233" s="222" t="str">
        <f t="shared" si="16"/>
        <v>Klik Disini</v>
      </c>
      <c r="C2233" s="223" t="s">
        <v>15734</v>
      </c>
      <c r="D2233" s="223"/>
      <c r="E2233" s="223" t="s">
        <v>15121</v>
      </c>
      <c r="F2233" s="223"/>
      <c r="G2233" s="223" t="s">
        <v>15735</v>
      </c>
      <c r="H2233" s="223" t="s">
        <v>3912</v>
      </c>
      <c r="I2233" s="258" t="s">
        <v>446</v>
      </c>
      <c r="J2233" s="186" t="s">
        <v>367</v>
      </c>
      <c r="K2233" s="223" t="s">
        <v>1953</v>
      </c>
      <c r="L2233" s="223"/>
      <c r="M2233" s="259" t="s">
        <v>447</v>
      </c>
      <c r="N2233" s="223" t="s">
        <v>449</v>
      </c>
      <c r="O2233" s="223" t="s">
        <v>450</v>
      </c>
      <c r="P2233" s="260" t="s">
        <v>447</v>
      </c>
      <c r="Q2233" s="260">
        <v>2021</v>
      </c>
      <c r="R2233" s="223" t="s">
        <v>13812</v>
      </c>
      <c r="S2233" s="223" t="s">
        <v>78</v>
      </c>
      <c r="T2233" s="223" t="s">
        <v>451</v>
      </c>
      <c r="U2233" s="261">
        <v>83</v>
      </c>
      <c r="V2233" s="86" t="s">
        <v>452</v>
      </c>
      <c r="W2233" s="223" t="s">
        <v>2657</v>
      </c>
      <c r="X2233" s="225" t="s">
        <v>15671</v>
      </c>
      <c r="Y2233" s="262">
        <v>60000</v>
      </c>
      <c r="Z2233" s="226"/>
      <c r="AA2233" s="241">
        <f t="shared" si="17"/>
        <v>0</v>
      </c>
      <c r="AB2233" s="237" t="s">
        <v>15736</v>
      </c>
    </row>
    <row r="2234" spans="1:28" ht="15" customHeight="1">
      <c r="A2234" s="109">
        <v>2225</v>
      </c>
      <c r="B2234" s="222" t="str">
        <f t="shared" si="16"/>
        <v>Klik Disini</v>
      </c>
      <c r="C2234" s="223" t="s">
        <v>15737</v>
      </c>
      <c r="D2234" s="223"/>
      <c r="E2234" s="223" t="s">
        <v>10320</v>
      </c>
      <c r="F2234" s="223"/>
      <c r="G2234" s="223" t="s">
        <v>15738</v>
      </c>
      <c r="H2234" s="223" t="s">
        <v>3912</v>
      </c>
      <c r="I2234" s="258" t="s">
        <v>446</v>
      </c>
      <c r="J2234" s="186" t="s">
        <v>367</v>
      </c>
      <c r="K2234" s="223" t="s">
        <v>1953</v>
      </c>
      <c r="L2234" s="223"/>
      <c r="M2234" s="259" t="s">
        <v>447</v>
      </c>
      <c r="N2234" s="223" t="s">
        <v>449</v>
      </c>
      <c r="O2234" s="223" t="s">
        <v>450</v>
      </c>
      <c r="P2234" s="260" t="s">
        <v>447</v>
      </c>
      <c r="Q2234" s="260">
        <v>2021</v>
      </c>
      <c r="R2234" s="223" t="s">
        <v>14116</v>
      </c>
      <c r="S2234" s="223" t="s">
        <v>78</v>
      </c>
      <c r="T2234" s="223" t="s">
        <v>451</v>
      </c>
      <c r="U2234" s="261">
        <v>61</v>
      </c>
      <c r="V2234" s="86" t="s">
        <v>452</v>
      </c>
      <c r="W2234" s="223" t="s">
        <v>775</v>
      </c>
      <c r="X2234" s="225" t="s">
        <v>15298</v>
      </c>
      <c r="Y2234" s="262">
        <v>60000</v>
      </c>
      <c r="Z2234" s="226"/>
      <c r="AA2234" s="241">
        <f t="shared" si="17"/>
        <v>0</v>
      </c>
      <c r="AB2234" s="237" t="s">
        <v>15739</v>
      </c>
    </row>
    <row r="2235" spans="1:28" ht="15" customHeight="1">
      <c r="A2235" s="109">
        <v>2226</v>
      </c>
      <c r="B2235" s="222" t="str">
        <f t="shared" si="16"/>
        <v>Klik Disini</v>
      </c>
      <c r="C2235" s="223" t="s">
        <v>15740</v>
      </c>
      <c r="D2235" s="223"/>
      <c r="E2235" s="223" t="s">
        <v>15121</v>
      </c>
      <c r="F2235" s="223"/>
      <c r="G2235" s="223" t="s">
        <v>15741</v>
      </c>
      <c r="H2235" s="223" t="s">
        <v>3912</v>
      </c>
      <c r="I2235" s="258" t="s">
        <v>446</v>
      </c>
      <c r="J2235" s="186" t="s">
        <v>367</v>
      </c>
      <c r="K2235" s="223" t="s">
        <v>1953</v>
      </c>
      <c r="L2235" s="223"/>
      <c r="M2235" s="259" t="s">
        <v>447</v>
      </c>
      <c r="N2235" s="223" t="s">
        <v>449</v>
      </c>
      <c r="O2235" s="223" t="s">
        <v>450</v>
      </c>
      <c r="P2235" s="260" t="s">
        <v>447</v>
      </c>
      <c r="Q2235" s="260">
        <v>2021</v>
      </c>
      <c r="R2235" s="223" t="s">
        <v>14912</v>
      </c>
      <c r="S2235" s="223" t="s">
        <v>78</v>
      </c>
      <c r="T2235" s="223" t="s">
        <v>451</v>
      </c>
      <c r="U2235" s="261">
        <v>65</v>
      </c>
      <c r="V2235" s="86" t="s">
        <v>452</v>
      </c>
      <c r="W2235" s="223" t="s">
        <v>547</v>
      </c>
      <c r="X2235" s="225" t="s">
        <v>14961</v>
      </c>
      <c r="Y2235" s="262">
        <v>60000</v>
      </c>
      <c r="Z2235" s="226"/>
      <c r="AA2235" s="241">
        <f t="shared" si="17"/>
        <v>0</v>
      </c>
      <c r="AB2235" s="237" t="s">
        <v>15742</v>
      </c>
    </row>
    <row r="2236" spans="1:28" ht="15" customHeight="1">
      <c r="A2236" s="109">
        <v>2227</v>
      </c>
      <c r="B2236" s="222" t="str">
        <f t="shared" si="16"/>
        <v>Klik Disini</v>
      </c>
      <c r="C2236" s="223" t="s">
        <v>15743</v>
      </c>
      <c r="D2236" s="223"/>
      <c r="E2236" s="223" t="s">
        <v>10320</v>
      </c>
      <c r="F2236" s="223"/>
      <c r="G2236" s="223" t="s">
        <v>15744</v>
      </c>
      <c r="H2236" s="223" t="s">
        <v>3912</v>
      </c>
      <c r="I2236" s="258" t="s">
        <v>446</v>
      </c>
      <c r="J2236" s="186" t="s">
        <v>367</v>
      </c>
      <c r="K2236" s="223" t="s">
        <v>1953</v>
      </c>
      <c r="L2236" s="223"/>
      <c r="M2236" s="259" t="s">
        <v>447</v>
      </c>
      <c r="N2236" s="223" t="s">
        <v>449</v>
      </c>
      <c r="O2236" s="223" t="s">
        <v>450</v>
      </c>
      <c r="P2236" s="260" t="s">
        <v>447</v>
      </c>
      <c r="Q2236" s="260">
        <v>2021</v>
      </c>
      <c r="R2236" s="223" t="s">
        <v>14116</v>
      </c>
      <c r="S2236" s="223" t="s">
        <v>78</v>
      </c>
      <c r="T2236" s="223" t="s">
        <v>451</v>
      </c>
      <c r="U2236" s="261">
        <v>61</v>
      </c>
      <c r="V2236" s="86" t="s">
        <v>452</v>
      </c>
      <c r="W2236" s="223" t="s">
        <v>547</v>
      </c>
      <c r="X2236" s="225" t="s">
        <v>15298</v>
      </c>
      <c r="Y2236" s="262">
        <v>60000</v>
      </c>
      <c r="Z2236" s="226"/>
      <c r="AA2236" s="241">
        <f t="shared" si="17"/>
        <v>0</v>
      </c>
      <c r="AB2236" s="237" t="s">
        <v>15745</v>
      </c>
    </row>
    <row r="2237" spans="1:28" ht="15" customHeight="1">
      <c r="A2237" s="109">
        <v>2228</v>
      </c>
      <c r="B2237" s="222" t="str">
        <f t="shared" si="16"/>
        <v>Klik Disini</v>
      </c>
      <c r="C2237" s="223" t="s">
        <v>15746</v>
      </c>
      <c r="D2237" s="223"/>
      <c r="E2237" s="223" t="s">
        <v>15747</v>
      </c>
      <c r="F2237" s="223"/>
      <c r="G2237" s="223" t="s">
        <v>15748</v>
      </c>
      <c r="H2237" s="223" t="s">
        <v>3912</v>
      </c>
      <c r="I2237" s="258" t="s">
        <v>446</v>
      </c>
      <c r="J2237" s="186" t="s">
        <v>367</v>
      </c>
      <c r="K2237" s="223" t="s">
        <v>1953</v>
      </c>
      <c r="L2237" s="223"/>
      <c r="M2237" s="259" t="s">
        <v>447</v>
      </c>
      <c r="N2237" s="223" t="s">
        <v>449</v>
      </c>
      <c r="O2237" s="223" t="s">
        <v>450</v>
      </c>
      <c r="P2237" s="260" t="s">
        <v>447</v>
      </c>
      <c r="Q2237" s="260">
        <v>2021</v>
      </c>
      <c r="R2237" s="223" t="s">
        <v>14116</v>
      </c>
      <c r="S2237" s="223" t="s">
        <v>78</v>
      </c>
      <c r="T2237" s="223" t="s">
        <v>451</v>
      </c>
      <c r="U2237" s="261">
        <v>77</v>
      </c>
      <c r="V2237" s="86" t="s">
        <v>452</v>
      </c>
      <c r="W2237" s="223" t="s">
        <v>715</v>
      </c>
      <c r="X2237" s="225" t="s">
        <v>15148</v>
      </c>
      <c r="Y2237" s="262">
        <v>60000</v>
      </c>
      <c r="Z2237" s="226"/>
      <c r="AA2237" s="241">
        <f t="shared" si="17"/>
        <v>0</v>
      </c>
      <c r="AB2237" s="237" t="s">
        <v>15749</v>
      </c>
    </row>
    <row r="2238" spans="1:28" ht="15" customHeight="1">
      <c r="A2238" s="109">
        <v>2229</v>
      </c>
      <c r="B2238" s="222" t="str">
        <f t="shared" si="16"/>
        <v>Klik Disini</v>
      </c>
      <c r="C2238" s="223" t="s">
        <v>15750</v>
      </c>
      <c r="D2238" s="223"/>
      <c r="E2238" s="223" t="s">
        <v>15121</v>
      </c>
      <c r="F2238" s="223"/>
      <c r="G2238" s="223" t="s">
        <v>15751</v>
      </c>
      <c r="H2238" s="223" t="s">
        <v>3912</v>
      </c>
      <c r="I2238" s="258" t="s">
        <v>446</v>
      </c>
      <c r="J2238" s="186" t="s">
        <v>367</v>
      </c>
      <c r="K2238" s="223" t="s">
        <v>1953</v>
      </c>
      <c r="L2238" s="223"/>
      <c r="M2238" s="259" t="s">
        <v>447</v>
      </c>
      <c r="N2238" s="223" t="s">
        <v>449</v>
      </c>
      <c r="O2238" s="223" t="s">
        <v>450</v>
      </c>
      <c r="P2238" s="260" t="s">
        <v>447</v>
      </c>
      <c r="Q2238" s="260">
        <v>2021</v>
      </c>
      <c r="R2238" s="223" t="s">
        <v>14116</v>
      </c>
      <c r="S2238" s="223" t="s">
        <v>78</v>
      </c>
      <c r="T2238" s="223" t="s">
        <v>451</v>
      </c>
      <c r="U2238" s="261">
        <v>87</v>
      </c>
      <c r="V2238" s="86" t="s">
        <v>452</v>
      </c>
      <c r="W2238" s="223" t="s">
        <v>1214</v>
      </c>
      <c r="X2238" s="225" t="s">
        <v>15752</v>
      </c>
      <c r="Y2238" s="262">
        <v>60000</v>
      </c>
      <c r="Z2238" s="226"/>
      <c r="AA2238" s="241">
        <f t="shared" si="17"/>
        <v>0</v>
      </c>
      <c r="AB2238" s="237" t="s">
        <v>15753</v>
      </c>
    </row>
    <row r="2239" spans="1:28" ht="15" customHeight="1">
      <c r="A2239" s="109">
        <v>2230</v>
      </c>
      <c r="B2239" s="222" t="str">
        <f t="shared" si="16"/>
        <v>Klik Disini</v>
      </c>
      <c r="C2239" s="223" t="s">
        <v>15754</v>
      </c>
      <c r="D2239" s="223"/>
      <c r="E2239" s="223" t="s">
        <v>15755</v>
      </c>
      <c r="F2239" s="223"/>
      <c r="G2239" s="223" t="s">
        <v>15756</v>
      </c>
      <c r="H2239" s="223" t="s">
        <v>3912</v>
      </c>
      <c r="I2239" s="258" t="s">
        <v>446</v>
      </c>
      <c r="J2239" s="186" t="s">
        <v>367</v>
      </c>
      <c r="K2239" s="223" t="s">
        <v>1953</v>
      </c>
      <c r="L2239" s="223"/>
      <c r="M2239" s="259" t="s">
        <v>447</v>
      </c>
      <c r="N2239" s="223" t="s">
        <v>449</v>
      </c>
      <c r="O2239" s="223" t="s">
        <v>450</v>
      </c>
      <c r="P2239" s="260" t="s">
        <v>447</v>
      </c>
      <c r="Q2239" s="260">
        <v>2021</v>
      </c>
      <c r="R2239" s="223" t="s">
        <v>14116</v>
      </c>
      <c r="S2239" s="223" t="s">
        <v>78</v>
      </c>
      <c r="T2239" s="223" t="s">
        <v>451</v>
      </c>
      <c r="U2239" s="261">
        <v>140</v>
      </c>
      <c r="V2239" s="86" t="s">
        <v>452</v>
      </c>
      <c r="W2239" s="223" t="s">
        <v>975</v>
      </c>
      <c r="X2239" s="225" t="s">
        <v>14961</v>
      </c>
      <c r="Y2239" s="262">
        <v>60000</v>
      </c>
      <c r="Z2239" s="226"/>
      <c r="AA2239" s="241">
        <f t="shared" si="17"/>
        <v>0</v>
      </c>
      <c r="AB2239" s="237" t="s">
        <v>15757</v>
      </c>
    </row>
    <row r="2240" spans="1:28" ht="15" customHeight="1">
      <c r="A2240" s="109">
        <v>2231</v>
      </c>
      <c r="B2240" s="222" t="str">
        <f t="shared" si="16"/>
        <v>Klik Disini</v>
      </c>
      <c r="C2240" s="223" t="s">
        <v>15758</v>
      </c>
      <c r="D2240" s="223"/>
      <c r="E2240" s="223" t="s">
        <v>15292</v>
      </c>
      <c r="F2240" s="223"/>
      <c r="G2240" s="223" t="s">
        <v>15759</v>
      </c>
      <c r="H2240" s="223" t="s">
        <v>3912</v>
      </c>
      <c r="I2240" s="258" t="s">
        <v>446</v>
      </c>
      <c r="J2240" s="186" t="s">
        <v>367</v>
      </c>
      <c r="K2240" s="223" t="s">
        <v>1953</v>
      </c>
      <c r="L2240" s="223"/>
      <c r="M2240" s="259" t="s">
        <v>447</v>
      </c>
      <c r="N2240" s="223" t="s">
        <v>449</v>
      </c>
      <c r="O2240" s="223" t="s">
        <v>450</v>
      </c>
      <c r="P2240" s="260" t="s">
        <v>447</v>
      </c>
      <c r="Q2240" s="260">
        <v>2021</v>
      </c>
      <c r="R2240" s="223" t="s">
        <v>14912</v>
      </c>
      <c r="S2240" s="223" t="s">
        <v>78</v>
      </c>
      <c r="T2240" s="223" t="s">
        <v>451</v>
      </c>
      <c r="U2240" s="261">
        <v>76</v>
      </c>
      <c r="V2240" s="86" t="s">
        <v>452</v>
      </c>
      <c r="W2240" s="223" t="s">
        <v>1937</v>
      </c>
      <c r="X2240" s="225" t="s">
        <v>15294</v>
      </c>
      <c r="Y2240" s="262">
        <v>60000</v>
      </c>
      <c r="Z2240" s="226"/>
      <c r="AA2240" s="241">
        <f t="shared" si="17"/>
        <v>0</v>
      </c>
      <c r="AB2240" s="237" t="s">
        <v>15760</v>
      </c>
    </row>
    <row r="2241" spans="1:28" ht="15" customHeight="1">
      <c r="A2241" s="109">
        <v>2232</v>
      </c>
      <c r="B2241" s="222" t="str">
        <f t="shared" si="16"/>
        <v>Klik Disini</v>
      </c>
      <c r="C2241" s="223" t="s">
        <v>15761</v>
      </c>
      <c r="D2241" s="223"/>
      <c r="E2241" s="223" t="s">
        <v>15121</v>
      </c>
      <c r="F2241" s="223"/>
      <c r="G2241" s="223" t="s">
        <v>15762</v>
      </c>
      <c r="H2241" s="223" t="s">
        <v>3912</v>
      </c>
      <c r="I2241" s="258" t="s">
        <v>446</v>
      </c>
      <c r="J2241" s="186" t="s">
        <v>367</v>
      </c>
      <c r="K2241" s="223" t="s">
        <v>1953</v>
      </c>
      <c r="L2241" s="223"/>
      <c r="M2241" s="259" t="s">
        <v>447</v>
      </c>
      <c r="N2241" s="223" t="s">
        <v>449</v>
      </c>
      <c r="O2241" s="223" t="s">
        <v>450</v>
      </c>
      <c r="P2241" s="260" t="s">
        <v>447</v>
      </c>
      <c r="Q2241" s="260">
        <v>2021</v>
      </c>
      <c r="R2241" s="223" t="s">
        <v>14186</v>
      </c>
      <c r="S2241" s="223" t="s">
        <v>78</v>
      </c>
      <c r="T2241" s="223" t="s">
        <v>451</v>
      </c>
      <c r="U2241" s="261">
        <v>75</v>
      </c>
      <c r="V2241" s="86" t="s">
        <v>452</v>
      </c>
      <c r="W2241" s="223" t="s">
        <v>1214</v>
      </c>
      <c r="X2241" s="225" t="s">
        <v>15170</v>
      </c>
      <c r="Y2241" s="262">
        <v>60000</v>
      </c>
      <c r="Z2241" s="226"/>
      <c r="AA2241" s="241">
        <f t="shared" si="17"/>
        <v>0</v>
      </c>
      <c r="AB2241" s="237" t="s">
        <v>15763</v>
      </c>
    </row>
    <row r="2242" spans="1:28" ht="15" customHeight="1">
      <c r="A2242" s="109">
        <v>2233</v>
      </c>
      <c r="B2242" s="222" t="str">
        <f t="shared" si="16"/>
        <v>Klik Disini</v>
      </c>
      <c r="C2242" s="223" t="s">
        <v>15764</v>
      </c>
      <c r="D2242" s="223"/>
      <c r="E2242" s="223" t="s">
        <v>10320</v>
      </c>
      <c r="F2242" s="223"/>
      <c r="G2242" s="223" t="s">
        <v>15765</v>
      </c>
      <c r="H2242" s="223" t="s">
        <v>3912</v>
      </c>
      <c r="I2242" s="258" t="s">
        <v>446</v>
      </c>
      <c r="J2242" s="186" t="s">
        <v>367</v>
      </c>
      <c r="K2242" s="223" t="s">
        <v>1953</v>
      </c>
      <c r="L2242" s="223"/>
      <c r="M2242" s="259" t="s">
        <v>447</v>
      </c>
      <c r="N2242" s="223" t="s">
        <v>449</v>
      </c>
      <c r="O2242" s="223" t="s">
        <v>450</v>
      </c>
      <c r="P2242" s="260" t="s">
        <v>447</v>
      </c>
      <c r="Q2242" s="260">
        <v>2021</v>
      </c>
      <c r="R2242" s="223" t="s">
        <v>14116</v>
      </c>
      <c r="S2242" s="223" t="s">
        <v>78</v>
      </c>
      <c r="T2242" s="223" t="s">
        <v>451</v>
      </c>
      <c r="U2242" s="261">
        <v>68</v>
      </c>
      <c r="V2242" s="86" t="s">
        <v>452</v>
      </c>
      <c r="W2242" s="223" t="s">
        <v>663</v>
      </c>
      <c r="X2242" s="225" t="s">
        <v>15298</v>
      </c>
      <c r="Y2242" s="262">
        <v>60000</v>
      </c>
      <c r="Z2242" s="226"/>
      <c r="AA2242" s="241">
        <f t="shared" si="17"/>
        <v>0</v>
      </c>
      <c r="AB2242" s="237" t="s">
        <v>15766</v>
      </c>
    </row>
    <row r="2243" spans="1:28" ht="15" customHeight="1">
      <c r="A2243" s="109">
        <v>2234</v>
      </c>
      <c r="B2243" s="222" t="str">
        <f t="shared" si="16"/>
        <v>Klik Disini</v>
      </c>
      <c r="C2243" s="223" t="s">
        <v>15767</v>
      </c>
      <c r="D2243" s="223"/>
      <c r="E2243" s="223" t="s">
        <v>15768</v>
      </c>
      <c r="F2243" s="223"/>
      <c r="G2243" s="223" t="s">
        <v>15769</v>
      </c>
      <c r="H2243" s="223" t="s">
        <v>3912</v>
      </c>
      <c r="I2243" s="258" t="s">
        <v>446</v>
      </c>
      <c r="J2243" s="186" t="s">
        <v>367</v>
      </c>
      <c r="K2243" s="223" t="s">
        <v>1953</v>
      </c>
      <c r="L2243" s="223"/>
      <c r="M2243" s="259" t="s">
        <v>447</v>
      </c>
      <c r="N2243" s="223" t="s">
        <v>449</v>
      </c>
      <c r="O2243" s="223" t="s">
        <v>450</v>
      </c>
      <c r="P2243" s="260" t="s">
        <v>447</v>
      </c>
      <c r="Q2243" s="260">
        <v>2021</v>
      </c>
      <c r="R2243" s="223" t="s">
        <v>13812</v>
      </c>
      <c r="S2243" s="223" t="s">
        <v>78</v>
      </c>
      <c r="T2243" s="223" t="s">
        <v>451</v>
      </c>
      <c r="U2243" s="261">
        <v>65</v>
      </c>
      <c r="V2243" s="86" t="s">
        <v>452</v>
      </c>
      <c r="W2243" s="223" t="s">
        <v>601</v>
      </c>
      <c r="X2243" s="225" t="s">
        <v>15605</v>
      </c>
      <c r="Y2243" s="262">
        <v>60000</v>
      </c>
      <c r="Z2243" s="226"/>
      <c r="AA2243" s="241">
        <f t="shared" si="17"/>
        <v>0</v>
      </c>
      <c r="AB2243" s="237" t="s">
        <v>15770</v>
      </c>
    </row>
    <row r="2244" spans="1:28" ht="15" customHeight="1">
      <c r="A2244" s="109">
        <v>2235</v>
      </c>
      <c r="B2244" s="222" t="str">
        <f t="shared" si="16"/>
        <v>Klik Disini</v>
      </c>
      <c r="C2244" s="223" t="s">
        <v>15771</v>
      </c>
      <c r="D2244" s="223"/>
      <c r="E2244" s="223" t="s">
        <v>15121</v>
      </c>
      <c r="F2244" s="223"/>
      <c r="G2244" s="223" t="s">
        <v>15772</v>
      </c>
      <c r="H2244" s="223" t="s">
        <v>3912</v>
      </c>
      <c r="I2244" s="258" t="s">
        <v>446</v>
      </c>
      <c r="J2244" s="186" t="s">
        <v>367</v>
      </c>
      <c r="K2244" s="223" t="s">
        <v>1953</v>
      </c>
      <c r="L2244" s="223"/>
      <c r="M2244" s="259" t="s">
        <v>447</v>
      </c>
      <c r="N2244" s="223" t="s">
        <v>449</v>
      </c>
      <c r="O2244" s="223" t="s">
        <v>450</v>
      </c>
      <c r="P2244" s="260" t="s">
        <v>447</v>
      </c>
      <c r="Q2244" s="260">
        <v>2021</v>
      </c>
      <c r="R2244" s="223" t="s">
        <v>14116</v>
      </c>
      <c r="S2244" s="223" t="s">
        <v>78</v>
      </c>
      <c r="T2244" s="223" t="s">
        <v>451</v>
      </c>
      <c r="U2244" s="261">
        <v>153</v>
      </c>
      <c r="V2244" s="86" t="s">
        <v>452</v>
      </c>
      <c r="W2244" s="223" t="s">
        <v>1124</v>
      </c>
      <c r="X2244" s="225" t="s">
        <v>14961</v>
      </c>
      <c r="Y2244" s="262">
        <v>60000</v>
      </c>
      <c r="Z2244" s="226"/>
      <c r="AA2244" s="241">
        <f t="shared" si="17"/>
        <v>0</v>
      </c>
      <c r="AB2244" s="237" t="s">
        <v>15773</v>
      </c>
    </row>
    <row r="2245" spans="1:28" ht="15" customHeight="1">
      <c r="A2245" s="109">
        <v>2236</v>
      </c>
      <c r="B2245" s="222" t="str">
        <f t="shared" si="16"/>
        <v>Klik Disini</v>
      </c>
      <c r="C2245" s="223" t="s">
        <v>15774</v>
      </c>
      <c r="D2245" s="223"/>
      <c r="E2245" s="223" t="s">
        <v>15399</v>
      </c>
      <c r="F2245" s="223"/>
      <c r="G2245" s="223" t="s">
        <v>15775</v>
      </c>
      <c r="H2245" s="223" t="s">
        <v>3912</v>
      </c>
      <c r="I2245" s="258" t="s">
        <v>446</v>
      </c>
      <c r="J2245" s="186" t="s">
        <v>367</v>
      </c>
      <c r="K2245" s="223" t="s">
        <v>1953</v>
      </c>
      <c r="L2245" s="223"/>
      <c r="M2245" s="259" t="s">
        <v>447</v>
      </c>
      <c r="N2245" s="223" t="s">
        <v>449</v>
      </c>
      <c r="O2245" s="223" t="s">
        <v>450</v>
      </c>
      <c r="P2245" s="260" t="s">
        <v>447</v>
      </c>
      <c r="Q2245" s="260">
        <v>2021</v>
      </c>
      <c r="R2245" s="223" t="s">
        <v>14186</v>
      </c>
      <c r="S2245" s="223" t="s">
        <v>78</v>
      </c>
      <c r="T2245" s="223" t="s">
        <v>451</v>
      </c>
      <c r="U2245" s="261">
        <v>75</v>
      </c>
      <c r="V2245" s="86" t="s">
        <v>452</v>
      </c>
      <c r="W2245" s="223" t="s">
        <v>1633</v>
      </c>
      <c r="X2245" s="225" t="s">
        <v>15271</v>
      </c>
      <c r="Y2245" s="262">
        <v>60000</v>
      </c>
      <c r="Z2245" s="226"/>
      <c r="AA2245" s="241">
        <f t="shared" si="17"/>
        <v>0</v>
      </c>
      <c r="AB2245" s="237" t="s">
        <v>15776</v>
      </c>
    </row>
    <row r="2246" spans="1:28" ht="15" customHeight="1">
      <c r="A2246" s="109">
        <v>2237</v>
      </c>
      <c r="B2246" s="222" t="str">
        <f t="shared" si="16"/>
        <v>Klik Disini</v>
      </c>
      <c r="C2246" s="223" t="s">
        <v>15777</v>
      </c>
      <c r="D2246" s="223"/>
      <c r="E2246" s="223" t="s">
        <v>15121</v>
      </c>
      <c r="F2246" s="223"/>
      <c r="G2246" s="223" t="s">
        <v>15778</v>
      </c>
      <c r="H2246" s="223" t="s">
        <v>3912</v>
      </c>
      <c r="I2246" s="258" t="s">
        <v>446</v>
      </c>
      <c r="J2246" s="186" t="s">
        <v>367</v>
      </c>
      <c r="K2246" s="223" t="s">
        <v>1953</v>
      </c>
      <c r="L2246" s="223"/>
      <c r="M2246" s="259" t="s">
        <v>447</v>
      </c>
      <c r="N2246" s="223" t="s">
        <v>449</v>
      </c>
      <c r="O2246" s="223" t="s">
        <v>450</v>
      </c>
      <c r="P2246" s="260" t="s">
        <v>447</v>
      </c>
      <c r="Q2246" s="260">
        <v>2021</v>
      </c>
      <c r="R2246" s="223" t="s">
        <v>14116</v>
      </c>
      <c r="S2246" s="223" t="s">
        <v>78</v>
      </c>
      <c r="T2246" s="223" t="s">
        <v>451</v>
      </c>
      <c r="U2246" s="261">
        <v>70</v>
      </c>
      <c r="V2246" s="86" t="s">
        <v>452</v>
      </c>
      <c r="W2246" s="223" t="s">
        <v>804</v>
      </c>
      <c r="X2246" s="225" t="s">
        <v>15123</v>
      </c>
      <c r="Y2246" s="262">
        <v>60000</v>
      </c>
      <c r="Z2246" s="226"/>
      <c r="AA2246" s="241">
        <f t="shared" si="17"/>
        <v>0</v>
      </c>
      <c r="AB2246" s="237" t="s">
        <v>15779</v>
      </c>
    </row>
    <row r="2247" spans="1:28" ht="15" customHeight="1">
      <c r="A2247" s="109">
        <v>2238</v>
      </c>
      <c r="B2247" s="222" t="str">
        <f t="shared" si="16"/>
        <v>Klik Disini</v>
      </c>
      <c r="C2247" s="223" t="s">
        <v>15780</v>
      </c>
      <c r="D2247" s="223"/>
      <c r="E2247" s="223" t="s">
        <v>15121</v>
      </c>
      <c r="F2247" s="223"/>
      <c r="G2247" s="223" t="s">
        <v>15781</v>
      </c>
      <c r="H2247" s="223" t="s">
        <v>3912</v>
      </c>
      <c r="I2247" s="258" t="s">
        <v>446</v>
      </c>
      <c r="J2247" s="186" t="s">
        <v>367</v>
      </c>
      <c r="K2247" s="223" t="s">
        <v>1953</v>
      </c>
      <c r="L2247" s="223"/>
      <c r="M2247" s="259" t="s">
        <v>447</v>
      </c>
      <c r="N2247" s="223" t="s">
        <v>449</v>
      </c>
      <c r="O2247" s="223" t="s">
        <v>450</v>
      </c>
      <c r="P2247" s="260" t="s">
        <v>447</v>
      </c>
      <c r="Q2247" s="260">
        <v>2021</v>
      </c>
      <c r="R2247" s="223" t="s">
        <v>14186</v>
      </c>
      <c r="S2247" s="223" t="s">
        <v>78</v>
      </c>
      <c r="T2247" s="223" t="s">
        <v>451</v>
      </c>
      <c r="U2247" s="261">
        <v>69</v>
      </c>
      <c r="V2247" s="86" t="s">
        <v>452</v>
      </c>
      <c r="W2247" s="223" t="s">
        <v>471</v>
      </c>
      <c r="X2247" s="225" t="s">
        <v>14961</v>
      </c>
      <c r="Y2247" s="262">
        <v>60000</v>
      </c>
      <c r="Z2247" s="226"/>
      <c r="AA2247" s="241">
        <f t="shared" si="17"/>
        <v>0</v>
      </c>
      <c r="AB2247" s="237" t="s">
        <v>15782</v>
      </c>
    </row>
    <row r="2248" spans="1:28" ht="15" customHeight="1">
      <c r="A2248" s="109">
        <v>2239</v>
      </c>
      <c r="B2248" s="222" t="str">
        <f t="shared" si="16"/>
        <v>Klik Disini</v>
      </c>
      <c r="C2248" s="223" t="s">
        <v>15783</v>
      </c>
      <c r="D2248" s="223"/>
      <c r="E2248" s="223" t="s">
        <v>15695</v>
      </c>
      <c r="F2248" s="223"/>
      <c r="G2248" s="223" t="s">
        <v>15784</v>
      </c>
      <c r="H2248" s="223" t="s">
        <v>3912</v>
      </c>
      <c r="I2248" s="258" t="s">
        <v>446</v>
      </c>
      <c r="J2248" s="186" t="s">
        <v>367</v>
      </c>
      <c r="K2248" s="223" t="s">
        <v>1953</v>
      </c>
      <c r="L2248" s="223"/>
      <c r="M2248" s="259" t="s">
        <v>447</v>
      </c>
      <c r="N2248" s="223" t="s">
        <v>449</v>
      </c>
      <c r="O2248" s="223" t="s">
        <v>450</v>
      </c>
      <c r="P2248" s="260" t="s">
        <v>447</v>
      </c>
      <c r="Q2248" s="260">
        <v>2021</v>
      </c>
      <c r="R2248" s="223" t="s">
        <v>14912</v>
      </c>
      <c r="S2248" s="223" t="s">
        <v>78</v>
      </c>
      <c r="T2248" s="223" t="s">
        <v>451</v>
      </c>
      <c r="U2248" s="261">
        <v>61</v>
      </c>
      <c r="V2248" s="86" t="s">
        <v>452</v>
      </c>
      <c r="W2248" s="223" t="s">
        <v>775</v>
      </c>
      <c r="X2248" s="225" t="s">
        <v>15688</v>
      </c>
      <c r="Y2248" s="262">
        <v>60000</v>
      </c>
      <c r="Z2248" s="226"/>
      <c r="AA2248" s="241">
        <f t="shared" si="17"/>
        <v>0</v>
      </c>
      <c r="AB2248" s="237" t="s">
        <v>15785</v>
      </c>
    </row>
    <row r="2249" spans="1:28" ht="15" customHeight="1">
      <c r="A2249" s="109">
        <v>2240</v>
      </c>
      <c r="B2249" s="222" t="str">
        <f t="shared" si="16"/>
        <v>Klik Disini</v>
      </c>
      <c r="C2249" s="223" t="s">
        <v>15786</v>
      </c>
      <c r="D2249" s="223"/>
      <c r="E2249" s="223" t="s">
        <v>15475</v>
      </c>
      <c r="F2249" s="223"/>
      <c r="G2249" s="223" t="s">
        <v>15787</v>
      </c>
      <c r="H2249" s="223" t="s">
        <v>3912</v>
      </c>
      <c r="I2249" s="258" t="s">
        <v>446</v>
      </c>
      <c r="J2249" s="186" t="s">
        <v>367</v>
      </c>
      <c r="K2249" s="223" t="s">
        <v>1953</v>
      </c>
      <c r="L2249" s="223"/>
      <c r="M2249" s="259" t="s">
        <v>447</v>
      </c>
      <c r="N2249" s="223" t="s">
        <v>449</v>
      </c>
      <c r="O2249" s="223" t="s">
        <v>450</v>
      </c>
      <c r="P2249" s="260" t="s">
        <v>447</v>
      </c>
      <c r="Q2249" s="260">
        <v>2021</v>
      </c>
      <c r="R2249" s="223" t="s">
        <v>13812</v>
      </c>
      <c r="S2249" s="223" t="s">
        <v>78</v>
      </c>
      <c r="T2249" s="223" t="s">
        <v>451</v>
      </c>
      <c r="U2249" s="261">
        <v>91</v>
      </c>
      <c r="V2249" s="86" t="s">
        <v>452</v>
      </c>
      <c r="W2249" s="223" t="s">
        <v>1808</v>
      </c>
      <c r="X2249" s="225" t="s">
        <v>15477</v>
      </c>
      <c r="Y2249" s="262">
        <v>60000</v>
      </c>
      <c r="Z2249" s="226"/>
      <c r="AA2249" s="241">
        <f t="shared" si="17"/>
        <v>0</v>
      </c>
      <c r="AB2249" s="237" t="s">
        <v>15788</v>
      </c>
    </row>
    <row r="2250" spans="1:28" ht="15" customHeight="1">
      <c r="A2250" s="109">
        <v>2241</v>
      </c>
      <c r="B2250" s="222" t="str">
        <f t="shared" si="16"/>
        <v>Klik Disini</v>
      </c>
      <c r="C2250" s="223" t="s">
        <v>15789</v>
      </c>
      <c r="D2250" s="223"/>
      <c r="E2250" s="223" t="s">
        <v>15121</v>
      </c>
      <c r="F2250" s="223"/>
      <c r="G2250" s="223" t="s">
        <v>15790</v>
      </c>
      <c r="H2250" s="223" t="s">
        <v>3912</v>
      </c>
      <c r="I2250" s="258" t="s">
        <v>446</v>
      </c>
      <c r="J2250" s="186" t="s">
        <v>367</v>
      </c>
      <c r="K2250" s="223" t="s">
        <v>1953</v>
      </c>
      <c r="L2250" s="223"/>
      <c r="M2250" s="259" t="s">
        <v>447</v>
      </c>
      <c r="N2250" s="223" t="s">
        <v>449</v>
      </c>
      <c r="O2250" s="223" t="s">
        <v>450</v>
      </c>
      <c r="P2250" s="260" t="s">
        <v>447</v>
      </c>
      <c r="Q2250" s="260">
        <v>2021</v>
      </c>
      <c r="R2250" s="223" t="s">
        <v>14186</v>
      </c>
      <c r="S2250" s="223" t="s">
        <v>78</v>
      </c>
      <c r="T2250" s="223" t="s">
        <v>451</v>
      </c>
      <c r="U2250" s="261">
        <v>69</v>
      </c>
      <c r="V2250" s="86" t="s">
        <v>452</v>
      </c>
      <c r="W2250" s="223" t="s">
        <v>453</v>
      </c>
      <c r="X2250" s="225" t="s">
        <v>14961</v>
      </c>
      <c r="Y2250" s="262">
        <v>60000</v>
      </c>
      <c r="Z2250" s="226"/>
      <c r="AA2250" s="241">
        <f t="shared" si="17"/>
        <v>0</v>
      </c>
      <c r="AB2250" s="237" t="s">
        <v>15791</v>
      </c>
    </row>
    <row r="2251" spans="1:28" ht="15" customHeight="1">
      <c r="A2251" s="109">
        <v>2242</v>
      </c>
      <c r="B2251" s="222" t="str">
        <f t="shared" si="16"/>
        <v>Klik Disini</v>
      </c>
      <c r="C2251" s="223" t="s">
        <v>15792</v>
      </c>
      <c r="D2251" s="223"/>
      <c r="E2251" s="223" t="s">
        <v>15793</v>
      </c>
      <c r="F2251" s="223" t="s">
        <v>15794</v>
      </c>
      <c r="G2251" s="223" t="s">
        <v>15795</v>
      </c>
      <c r="H2251" s="223" t="s">
        <v>1844</v>
      </c>
      <c r="I2251" s="258" t="s">
        <v>1844</v>
      </c>
      <c r="J2251" s="186" t="s">
        <v>401</v>
      </c>
      <c r="K2251" s="223" t="s">
        <v>1953</v>
      </c>
      <c r="L2251" s="223"/>
      <c r="M2251" s="259" t="s">
        <v>447</v>
      </c>
      <c r="N2251" s="223" t="s">
        <v>449</v>
      </c>
      <c r="O2251" s="223" t="s">
        <v>450</v>
      </c>
      <c r="P2251" s="260" t="s">
        <v>447</v>
      </c>
      <c r="Q2251" s="260">
        <v>2021</v>
      </c>
      <c r="R2251" s="223" t="s">
        <v>13812</v>
      </c>
      <c r="S2251" s="223" t="s">
        <v>78</v>
      </c>
      <c r="T2251" s="223" t="s">
        <v>451</v>
      </c>
      <c r="U2251" s="261">
        <v>117</v>
      </c>
      <c r="V2251" s="86" t="s">
        <v>452</v>
      </c>
      <c r="W2251" s="223" t="s">
        <v>4043</v>
      </c>
      <c r="X2251" s="225" t="s">
        <v>15201</v>
      </c>
      <c r="Y2251" s="262">
        <v>64800</v>
      </c>
      <c r="Z2251" s="226"/>
      <c r="AA2251" s="241">
        <f t="shared" si="17"/>
        <v>0</v>
      </c>
      <c r="AB2251" s="237" t="s">
        <v>15796</v>
      </c>
    </row>
    <row r="2252" spans="1:28" ht="15" customHeight="1">
      <c r="A2252" s="109">
        <v>2243</v>
      </c>
      <c r="B2252" s="222" t="str">
        <f t="shared" si="16"/>
        <v>Klik Disini</v>
      </c>
      <c r="C2252" s="223" t="s">
        <v>15797</v>
      </c>
      <c r="D2252" s="223"/>
      <c r="E2252" s="223" t="s">
        <v>15121</v>
      </c>
      <c r="F2252" s="223"/>
      <c r="G2252" s="223" t="s">
        <v>15798</v>
      </c>
      <c r="H2252" s="223" t="s">
        <v>3912</v>
      </c>
      <c r="I2252" s="258" t="s">
        <v>446</v>
      </c>
      <c r="J2252" s="186" t="s">
        <v>367</v>
      </c>
      <c r="K2252" s="223" t="s">
        <v>1953</v>
      </c>
      <c r="L2252" s="223"/>
      <c r="M2252" s="259" t="s">
        <v>447</v>
      </c>
      <c r="N2252" s="223" t="s">
        <v>449</v>
      </c>
      <c r="O2252" s="223" t="s">
        <v>450</v>
      </c>
      <c r="P2252" s="260" t="s">
        <v>447</v>
      </c>
      <c r="Q2252" s="260">
        <v>2021</v>
      </c>
      <c r="R2252" s="223" t="s">
        <v>14186</v>
      </c>
      <c r="S2252" s="223" t="s">
        <v>78</v>
      </c>
      <c r="T2252" s="223" t="s">
        <v>451</v>
      </c>
      <c r="U2252" s="261">
        <v>97</v>
      </c>
      <c r="V2252" s="86" t="s">
        <v>452</v>
      </c>
      <c r="W2252" s="223" t="s">
        <v>601</v>
      </c>
      <c r="X2252" s="225" t="s">
        <v>15170</v>
      </c>
      <c r="Y2252" s="262">
        <v>60000</v>
      </c>
      <c r="Z2252" s="226"/>
      <c r="AA2252" s="241">
        <f t="shared" si="17"/>
        <v>0</v>
      </c>
      <c r="AB2252" s="237" t="s">
        <v>15799</v>
      </c>
    </row>
    <row r="2253" spans="1:28" ht="15" customHeight="1">
      <c r="A2253" s="109">
        <v>2244</v>
      </c>
      <c r="B2253" s="222" t="str">
        <f t="shared" si="16"/>
        <v>Klik Disini</v>
      </c>
      <c r="C2253" s="223" t="s">
        <v>15800</v>
      </c>
      <c r="D2253" s="223"/>
      <c r="E2253" s="223" t="s">
        <v>15121</v>
      </c>
      <c r="F2253" s="223"/>
      <c r="G2253" s="223" t="s">
        <v>15801</v>
      </c>
      <c r="H2253" s="223" t="s">
        <v>3912</v>
      </c>
      <c r="I2253" s="258" t="s">
        <v>446</v>
      </c>
      <c r="J2253" s="186" t="s">
        <v>367</v>
      </c>
      <c r="K2253" s="223" t="s">
        <v>1953</v>
      </c>
      <c r="L2253" s="223"/>
      <c r="M2253" s="259" t="s">
        <v>447</v>
      </c>
      <c r="N2253" s="223" t="s">
        <v>449</v>
      </c>
      <c r="O2253" s="223" t="s">
        <v>450</v>
      </c>
      <c r="P2253" s="260" t="s">
        <v>447</v>
      </c>
      <c r="Q2253" s="260">
        <v>2021</v>
      </c>
      <c r="R2253" s="223" t="s">
        <v>14186</v>
      </c>
      <c r="S2253" s="223" t="s">
        <v>78</v>
      </c>
      <c r="T2253" s="223" t="s">
        <v>451</v>
      </c>
      <c r="U2253" s="261">
        <v>61</v>
      </c>
      <c r="V2253" s="86" t="s">
        <v>452</v>
      </c>
      <c r="W2253" s="223" t="s">
        <v>715</v>
      </c>
      <c r="X2253" s="225" t="s">
        <v>14961</v>
      </c>
      <c r="Y2253" s="262">
        <v>60000</v>
      </c>
      <c r="Z2253" s="226"/>
      <c r="AA2253" s="241">
        <f t="shared" si="17"/>
        <v>0</v>
      </c>
      <c r="AB2253" s="237" t="s">
        <v>15802</v>
      </c>
    </row>
    <row r="2254" spans="1:28" ht="15" customHeight="1">
      <c r="A2254" s="109">
        <v>2245</v>
      </c>
      <c r="B2254" s="222" t="str">
        <f t="shared" si="16"/>
        <v>Klik Disini</v>
      </c>
      <c r="C2254" s="223" t="s">
        <v>15803</v>
      </c>
      <c r="D2254" s="223"/>
      <c r="E2254" s="223" t="s">
        <v>15121</v>
      </c>
      <c r="F2254" s="223"/>
      <c r="G2254" s="223" t="s">
        <v>15804</v>
      </c>
      <c r="H2254" s="223" t="s">
        <v>3912</v>
      </c>
      <c r="I2254" s="258" t="s">
        <v>446</v>
      </c>
      <c r="J2254" s="186" t="s">
        <v>367</v>
      </c>
      <c r="K2254" s="223" t="s">
        <v>1953</v>
      </c>
      <c r="L2254" s="223"/>
      <c r="M2254" s="259" t="s">
        <v>447</v>
      </c>
      <c r="N2254" s="223" t="s">
        <v>449</v>
      </c>
      <c r="O2254" s="223" t="s">
        <v>450</v>
      </c>
      <c r="P2254" s="260" t="s">
        <v>447</v>
      </c>
      <c r="Q2254" s="260">
        <v>2021</v>
      </c>
      <c r="R2254" s="223" t="s">
        <v>14186</v>
      </c>
      <c r="S2254" s="223" t="s">
        <v>78</v>
      </c>
      <c r="T2254" s="223" t="s">
        <v>451</v>
      </c>
      <c r="U2254" s="261">
        <v>113</v>
      </c>
      <c r="V2254" s="86" t="s">
        <v>452</v>
      </c>
      <c r="W2254" s="223" t="s">
        <v>453</v>
      </c>
      <c r="X2254" s="225" t="s">
        <v>15235</v>
      </c>
      <c r="Y2254" s="262">
        <v>60000</v>
      </c>
      <c r="Z2254" s="226"/>
      <c r="AA2254" s="241">
        <f t="shared" si="17"/>
        <v>0</v>
      </c>
      <c r="AB2254" s="237" t="s">
        <v>15805</v>
      </c>
    </row>
    <row r="2255" spans="1:28" ht="15" customHeight="1">
      <c r="A2255" s="109">
        <v>2246</v>
      </c>
      <c r="B2255" s="222" t="str">
        <f t="shared" si="16"/>
        <v>Klik Disini</v>
      </c>
      <c r="C2255" s="223" t="s">
        <v>15806</v>
      </c>
      <c r="D2255" s="223"/>
      <c r="E2255" s="223" t="s">
        <v>15471</v>
      </c>
      <c r="F2255" s="223"/>
      <c r="G2255" s="223" t="s">
        <v>15807</v>
      </c>
      <c r="H2255" s="223" t="s">
        <v>3912</v>
      </c>
      <c r="I2255" s="258" t="s">
        <v>446</v>
      </c>
      <c r="J2255" s="186" t="s">
        <v>367</v>
      </c>
      <c r="K2255" s="223" t="s">
        <v>1953</v>
      </c>
      <c r="L2255" s="223"/>
      <c r="M2255" s="259" t="s">
        <v>447</v>
      </c>
      <c r="N2255" s="223" t="s">
        <v>449</v>
      </c>
      <c r="O2255" s="223" t="s">
        <v>450</v>
      </c>
      <c r="P2255" s="260" t="s">
        <v>447</v>
      </c>
      <c r="Q2255" s="260">
        <v>2021</v>
      </c>
      <c r="R2255" s="223" t="s">
        <v>14186</v>
      </c>
      <c r="S2255" s="223" t="s">
        <v>78</v>
      </c>
      <c r="T2255" s="223" t="s">
        <v>451</v>
      </c>
      <c r="U2255" s="261">
        <v>63</v>
      </c>
      <c r="V2255" s="86" t="s">
        <v>452</v>
      </c>
      <c r="W2255" s="223" t="s">
        <v>555</v>
      </c>
      <c r="X2255" s="225" t="s">
        <v>15419</v>
      </c>
      <c r="Y2255" s="262">
        <v>60000</v>
      </c>
      <c r="Z2255" s="226"/>
      <c r="AA2255" s="241">
        <f t="shared" si="17"/>
        <v>0</v>
      </c>
      <c r="AB2255" s="237" t="s">
        <v>15808</v>
      </c>
    </row>
    <row r="2256" spans="1:28" ht="15" customHeight="1">
      <c r="A2256" s="109">
        <v>2247</v>
      </c>
      <c r="B2256" s="222" t="str">
        <f t="shared" si="16"/>
        <v>Klik Disini</v>
      </c>
      <c r="C2256" s="223" t="s">
        <v>15809</v>
      </c>
      <c r="D2256" s="223"/>
      <c r="E2256" s="223" t="s">
        <v>15121</v>
      </c>
      <c r="F2256" s="223"/>
      <c r="G2256" s="223" t="s">
        <v>15810</v>
      </c>
      <c r="H2256" s="223" t="s">
        <v>3912</v>
      </c>
      <c r="I2256" s="258" t="s">
        <v>446</v>
      </c>
      <c r="J2256" s="186" t="s">
        <v>367</v>
      </c>
      <c r="K2256" s="223" t="s">
        <v>1953</v>
      </c>
      <c r="L2256" s="223"/>
      <c r="M2256" s="259" t="s">
        <v>447</v>
      </c>
      <c r="N2256" s="223" t="s">
        <v>449</v>
      </c>
      <c r="O2256" s="223" t="s">
        <v>450</v>
      </c>
      <c r="P2256" s="260" t="s">
        <v>447</v>
      </c>
      <c r="Q2256" s="260">
        <v>2021</v>
      </c>
      <c r="R2256" s="223" t="s">
        <v>14186</v>
      </c>
      <c r="S2256" s="223" t="s">
        <v>78</v>
      </c>
      <c r="T2256" s="223" t="s">
        <v>451</v>
      </c>
      <c r="U2256" s="261">
        <v>153</v>
      </c>
      <c r="V2256" s="86" t="s">
        <v>452</v>
      </c>
      <c r="W2256" s="223" t="s">
        <v>755</v>
      </c>
      <c r="X2256" s="225" t="s">
        <v>15235</v>
      </c>
      <c r="Y2256" s="262">
        <v>60000</v>
      </c>
      <c r="Z2256" s="226"/>
      <c r="AA2256" s="241">
        <f t="shared" si="17"/>
        <v>0</v>
      </c>
      <c r="AB2256" s="237" t="s">
        <v>15811</v>
      </c>
    </row>
    <row r="2257" spans="1:28" ht="15" customHeight="1">
      <c r="A2257" s="109">
        <v>2248</v>
      </c>
      <c r="B2257" s="222" t="str">
        <f t="shared" si="16"/>
        <v>Klik Disini</v>
      </c>
      <c r="C2257" s="223" t="s">
        <v>15812</v>
      </c>
      <c r="D2257" s="223"/>
      <c r="E2257" s="223" t="s">
        <v>15451</v>
      </c>
      <c r="F2257" s="223"/>
      <c r="G2257" s="223" t="s">
        <v>15813</v>
      </c>
      <c r="H2257" s="223" t="s">
        <v>3912</v>
      </c>
      <c r="I2257" s="258" t="s">
        <v>446</v>
      </c>
      <c r="J2257" s="186" t="s">
        <v>367</v>
      </c>
      <c r="K2257" s="223" t="s">
        <v>1953</v>
      </c>
      <c r="L2257" s="223"/>
      <c r="M2257" s="259" t="s">
        <v>447</v>
      </c>
      <c r="N2257" s="223" t="s">
        <v>449</v>
      </c>
      <c r="O2257" s="223" t="s">
        <v>450</v>
      </c>
      <c r="P2257" s="260" t="s">
        <v>447</v>
      </c>
      <c r="Q2257" s="260">
        <v>2021</v>
      </c>
      <c r="R2257" s="223" t="s">
        <v>14912</v>
      </c>
      <c r="S2257" s="223" t="s">
        <v>78</v>
      </c>
      <c r="T2257" s="223" t="s">
        <v>451</v>
      </c>
      <c r="U2257" s="261">
        <v>61</v>
      </c>
      <c r="V2257" s="86" t="s">
        <v>452</v>
      </c>
      <c r="W2257" s="223" t="s">
        <v>1808</v>
      </c>
      <c r="X2257" s="225" t="s">
        <v>15453</v>
      </c>
      <c r="Y2257" s="262">
        <v>60000</v>
      </c>
      <c r="Z2257" s="226"/>
      <c r="AA2257" s="241">
        <f t="shared" si="17"/>
        <v>0</v>
      </c>
      <c r="AB2257" s="237" t="s">
        <v>15814</v>
      </c>
    </row>
    <row r="2258" spans="1:28" ht="15" customHeight="1">
      <c r="A2258" s="109">
        <v>2249</v>
      </c>
      <c r="B2258" s="222" t="str">
        <f t="shared" si="16"/>
        <v>Klik Disini</v>
      </c>
      <c r="C2258" s="223" t="s">
        <v>15815</v>
      </c>
      <c r="D2258" s="223"/>
      <c r="E2258" s="223" t="s">
        <v>15121</v>
      </c>
      <c r="F2258" s="223"/>
      <c r="G2258" s="223" t="s">
        <v>15816</v>
      </c>
      <c r="H2258" s="223" t="s">
        <v>3912</v>
      </c>
      <c r="I2258" s="258" t="s">
        <v>446</v>
      </c>
      <c r="J2258" s="186" t="s">
        <v>367</v>
      </c>
      <c r="K2258" s="223" t="s">
        <v>1953</v>
      </c>
      <c r="L2258" s="223"/>
      <c r="M2258" s="259" t="s">
        <v>447</v>
      </c>
      <c r="N2258" s="223" t="s">
        <v>449</v>
      </c>
      <c r="O2258" s="223" t="s">
        <v>450</v>
      </c>
      <c r="P2258" s="260" t="s">
        <v>447</v>
      </c>
      <c r="Q2258" s="260">
        <v>2021</v>
      </c>
      <c r="R2258" s="223" t="s">
        <v>14116</v>
      </c>
      <c r="S2258" s="223" t="s">
        <v>78</v>
      </c>
      <c r="T2258" s="223" t="s">
        <v>451</v>
      </c>
      <c r="U2258" s="261">
        <v>75</v>
      </c>
      <c r="V2258" s="86" t="s">
        <v>452</v>
      </c>
      <c r="W2258" s="223" t="s">
        <v>975</v>
      </c>
      <c r="X2258" s="225" t="s">
        <v>14961</v>
      </c>
      <c r="Y2258" s="262">
        <v>60000</v>
      </c>
      <c r="Z2258" s="226"/>
      <c r="AA2258" s="241">
        <f t="shared" si="17"/>
        <v>0</v>
      </c>
      <c r="AB2258" s="237" t="s">
        <v>15817</v>
      </c>
    </row>
    <row r="2259" spans="1:28" ht="15" customHeight="1">
      <c r="A2259" s="109">
        <v>2250</v>
      </c>
      <c r="B2259" s="222" t="str">
        <f t="shared" si="16"/>
        <v>Klik Disini</v>
      </c>
      <c r="C2259" s="223" t="s">
        <v>15818</v>
      </c>
      <c r="D2259" s="223"/>
      <c r="E2259" s="223" t="s">
        <v>15475</v>
      </c>
      <c r="F2259" s="223"/>
      <c r="G2259" s="223" t="s">
        <v>15819</v>
      </c>
      <c r="H2259" s="223" t="s">
        <v>3912</v>
      </c>
      <c r="I2259" s="258" t="s">
        <v>446</v>
      </c>
      <c r="J2259" s="186" t="s">
        <v>367</v>
      </c>
      <c r="K2259" s="223" t="s">
        <v>1953</v>
      </c>
      <c r="L2259" s="223"/>
      <c r="M2259" s="259" t="s">
        <v>447</v>
      </c>
      <c r="N2259" s="223" t="s">
        <v>449</v>
      </c>
      <c r="O2259" s="223" t="s">
        <v>450</v>
      </c>
      <c r="P2259" s="260" t="s">
        <v>447</v>
      </c>
      <c r="Q2259" s="260">
        <v>2021</v>
      </c>
      <c r="R2259" s="223" t="s">
        <v>14912</v>
      </c>
      <c r="S2259" s="223" t="s">
        <v>78</v>
      </c>
      <c r="T2259" s="223" t="s">
        <v>451</v>
      </c>
      <c r="U2259" s="261">
        <v>65</v>
      </c>
      <c r="V2259" s="86" t="s">
        <v>452</v>
      </c>
      <c r="W2259" s="223" t="s">
        <v>884</v>
      </c>
      <c r="X2259" s="225" t="s">
        <v>15225</v>
      </c>
      <c r="Y2259" s="262">
        <v>60000</v>
      </c>
      <c r="Z2259" s="226"/>
      <c r="AA2259" s="241">
        <f t="shared" si="17"/>
        <v>0</v>
      </c>
      <c r="AB2259" s="237" t="s">
        <v>15820</v>
      </c>
    </row>
    <row r="2260" spans="1:28" ht="15" customHeight="1">
      <c r="A2260" s="109">
        <v>2251</v>
      </c>
      <c r="B2260" s="222" t="str">
        <f t="shared" si="16"/>
        <v>Klik Disini</v>
      </c>
      <c r="C2260" s="223" t="s">
        <v>15821</v>
      </c>
      <c r="D2260" s="223"/>
      <c r="E2260" s="223" t="s">
        <v>15121</v>
      </c>
      <c r="F2260" s="223"/>
      <c r="G2260" s="223" t="s">
        <v>15822</v>
      </c>
      <c r="H2260" s="223" t="s">
        <v>3912</v>
      </c>
      <c r="I2260" s="258" t="s">
        <v>446</v>
      </c>
      <c r="J2260" s="186" t="s">
        <v>367</v>
      </c>
      <c r="K2260" s="223" t="s">
        <v>1953</v>
      </c>
      <c r="L2260" s="223"/>
      <c r="M2260" s="259" t="s">
        <v>447</v>
      </c>
      <c r="N2260" s="223" t="s">
        <v>449</v>
      </c>
      <c r="O2260" s="223" t="s">
        <v>450</v>
      </c>
      <c r="P2260" s="260" t="s">
        <v>447</v>
      </c>
      <c r="Q2260" s="260">
        <v>2021</v>
      </c>
      <c r="R2260" s="223" t="s">
        <v>14186</v>
      </c>
      <c r="S2260" s="223" t="s">
        <v>78</v>
      </c>
      <c r="T2260" s="223" t="s">
        <v>451</v>
      </c>
      <c r="U2260" s="261">
        <v>67</v>
      </c>
      <c r="V2260" s="86" t="s">
        <v>452</v>
      </c>
      <c r="W2260" s="223" t="s">
        <v>1808</v>
      </c>
      <c r="X2260" s="225" t="s">
        <v>15235</v>
      </c>
      <c r="Y2260" s="262">
        <v>60000</v>
      </c>
      <c r="Z2260" s="226"/>
      <c r="AA2260" s="241">
        <f t="shared" si="17"/>
        <v>0</v>
      </c>
      <c r="AB2260" s="237" t="s">
        <v>15823</v>
      </c>
    </row>
    <row r="2261" spans="1:28" ht="15" customHeight="1">
      <c r="A2261" s="109">
        <v>2252</v>
      </c>
      <c r="B2261" s="222" t="str">
        <f t="shared" si="16"/>
        <v>Klik Disini</v>
      </c>
      <c r="C2261" s="223" t="s">
        <v>15824</v>
      </c>
      <c r="D2261" s="223"/>
      <c r="E2261" s="223" t="s">
        <v>15825</v>
      </c>
      <c r="F2261" s="223"/>
      <c r="G2261" s="223" t="s">
        <v>15826</v>
      </c>
      <c r="H2261" s="223" t="s">
        <v>3912</v>
      </c>
      <c r="I2261" s="258" t="s">
        <v>446</v>
      </c>
      <c r="J2261" s="186" t="s">
        <v>367</v>
      </c>
      <c r="K2261" s="223" t="s">
        <v>1953</v>
      </c>
      <c r="L2261" s="223"/>
      <c r="M2261" s="259" t="s">
        <v>447</v>
      </c>
      <c r="N2261" s="223" t="s">
        <v>449</v>
      </c>
      <c r="O2261" s="223" t="s">
        <v>450</v>
      </c>
      <c r="P2261" s="260" t="s">
        <v>447</v>
      </c>
      <c r="Q2261" s="260">
        <v>2021</v>
      </c>
      <c r="R2261" s="223" t="s">
        <v>14186</v>
      </c>
      <c r="S2261" s="223" t="s">
        <v>78</v>
      </c>
      <c r="T2261" s="223" t="s">
        <v>451</v>
      </c>
      <c r="U2261" s="261">
        <v>64</v>
      </c>
      <c r="V2261" s="86" t="s">
        <v>452</v>
      </c>
      <c r="W2261" s="223" t="s">
        <v>1788</v>
      </c>
      <c r="X2261" s="225" t="s">
        <v>15419</v>
      </c>
      <c r="Y2261" s="262">
        <v>60000</v>
      </c>
      <c r="Z2261" s="226"/>
      <c r="AA2261" s="241">
        <f t="shared" si="17"/>
        <v>0</v>
      </c>
      <c r="AB2261" s="237" t="s">
        <v>15827</v>
      </c>
    </row>
    <row r="2262" spans="1:28" ht="15" customHeight="1">
      <c r="A2262" s="109">
        <v>2253</v>
      </c>
      <c r="B2262" s="222" t="str">
        <f t="shared" si="16"/>
        <v>Klik Disini</v>
      </c>
      <c r="C2262" s="223" t="s">
        <v>15828</v>
      </c>
      <c r="D2262" s="223"/>
      <c r="E2262" s="223" t="s">
        <v>15121</v>
      </c>
      <c r="F2262" s="223"/>
      <c r="G2262" s="223" t="s">
        <v>15829</v>
      </c>
      <c r="H2262" s="223" t="s">
        <v>3912</v>
      </c>
      <c r="I2262" s="258" t="s">
        <v>446</v>
      </c>
      <c r="J2262" s="186" t="s">
        <v>367</v>
      </c>
      <c r="K2262" s="223" t="s">
        <v>1953</v>
      </c>
      <c r="L2262" s="223"/>
      <c r="M2262" s="259" t="s">
        <v>447</v>
      </c>
      <c r="N2262" s="223" t="s">
        <v>449</v>
      </c>
      <c r="O2262" s="223" t="s">
        <v>450</v>
      </c>
      <c r="P2262" s="260" t="s">
        <v>447</v>
      </c>
      <c r="Q2262" s="260">
        <v>2021</v>
      </c>
      <c r="R2262" s="223" t="s">
        <v>14186</v>
      </c>
      <c r="S2262" s="223" t="s">
        <v>78</v>
      </c>
      <c r="T2262" s="223" t="s">
        <v>451</v>
      </c>
      <c r="U2262" s="261">
        <v>107</v>
      </c>
      <c r="V2262" s="86" t="s">
        <v>452</v>
      </c>
      <c r="W2262" s="223" t="s">
        <v>601</v>
      </c>
      <c r="X2262" s="225" t="s">
        <v>15235</v>
      </c>
      <c r="Y2262" s="262">
        <v>60000</v>
      </c>
      <c r="Z2262" s="226"/>
      <c r="AA2262" s="241">
        <f t="shared" si="17"/>
        <v>0</v>
      </c>
      <c r="AB2262" s="237" t="s">
        <v>15830</v>
      </c>
    </row>
    <row r="2263" spans="1:28" ht="15" customHeight="1">
      <c r="A2263" s="109">
        <v>2254</v>
      </c>
      <c r="B2263" s="222" t="str">
        <f t="shared" si="16"/>
        <v>Klik Disini</v>
      </c>
      <c r="C2263" s="223" t="s">
        <v>15831</v>
      </c>
      <c r="D2263" s="223"/>
      <c r="E2263" s="223" t="s">
        <v>15121</v>
      </c>
      <c r="F2263" s="223"/>
      <c r="G2263" s="223" t="s">
        <v>15832</v>
      </c>
      <c r="H2263" s="223" t="s">
        <v>3912</v>
      </c>
      <c r="I2263" s="258" t="s">
        <v>446</v>
      </c>
      <c r="J2263" s="186" t="s">
        <v>367</v>
      </c>
      <c r="K2263" s="223" t="s">
        <v>1953</v>
      </c>
      <c r="L2263" s="223"/>
      <c r="M2263" s="259" t="s">
        <v>447</v>
      </c>
      <c r="N2263" s="223" t="s">
        <v>449</v>
      </c>
      <c r="O2263" s="223" t="s">
        <v>450</v>
      </c>
      <c r="P2263" s="260" t="s">
        <v>447</v>
      </c>
      <c r="Q2263" s="260">
        <v>2021</v>
      </c>
      <c r="R2263" s="223" t="s">
        <v>14186</v>
      </c>
      <c r="S2263" s="223" t="s">
        <v>78</v>
      </c>
      <c r="T2263" s="223" t="s">
        <v>451</v>
      </c>
      <c r="U2263" s="261">
        <v>75</v>
      </c>
      <c r="V2263" s="86" t="s">
        <v>452</v>
      </c>
      <c r="W2263" s="223" t="s">
        <v>1788</v>
      </c>
      <c r="X2263" s="225" t="s">
        <v>15235</v>
      </c>
      <c r="Y2263" s="262">
        <v>60000</v>
      </c>
      <c r="Z2263" s="226"/>
      <c r="AA2263" s="241">
        <f t="shared" si="17"/>
        <v>0</v>
      </c>
      <c r="AB2263" s="237" t="s">
        <v>15833</v>
      </c>
    </row>
    <row r="2264" spans="1:28" ht="15" customHeight="1">
      <c r="A2264" s="109">
        <v>2255</v>
      </c>
      <c r="B2264" s="222" t="str">
        <f t="shared" si="16"/>
        <v>Klik Disini</v>
      </c>
      <c r="C2264" s="223" t="s">
        <v>15834</v>
      </c>
      <c r="D2264" s="223"/>
      <c r="E2264" s="223" t="s">
        <v>15835</v>
      </c>
      <c r="F2264" s="223" t="s">
        <v>15836</v>
      </c>
      <c r="G2264" s="223" t="s">
        <v>15837</v>
      </c>
      <c r="H2264" s="223" t="s">
        <v>3473</v>
      </c>
      <c r="I2264" s="258" t="s">
        <v>446</v>
      </c>
      <c r="J2264" s="186" t="s">
        <v>345</v>
      </c>
      <c r="K2264" s="223" t="s">
        <v>1953</v>
      </c>
      <c r="L2264" s="223"/>
      <c r="M2264" s="259" t="s">
        <v>14410</v>
      </c>
      <c r="N2264" s="223" t="s">
        <v>449</v>
      </c>
      <c r="O2264" s="223" t="s">
        <v>450</v>
      </c>
      <c r="P2264" s="260">
        <v>2019</v>
      </c>
      <c r="Q2264" s="260">
        <v>2021</v>
      </c>
      <c r="R2264" s="223" t="s">
        <v>3412</v>
      </c>
      <c r="S2264" s="223" t="s">
        <v>78</v>
      </c>
      <c r="T2264" s="223" t="s">
        <v>451</v>
      </c>
      <c r="U2264" s="261">
        <v>162</v>
      </c>
      <c r="V2264" s="86" t="s">
        <v>452</v>
      </c>
      <c r="W2264" s="223" t="s">
        <v>6722</v>
      </c>
      <c r="X2264" s="225" t="s">
        <v>15838</v>
      </c>
      <c r="Y2264" s="262">
        <v>76000</v>
      </c>
      <c r="Z2264" s="226"/>
      <c r="AA2264" s="241">
        <f t="shared" si="17"/>
        <v>0</v>
      </c>
      <c r="AB2264" s="237" t="s">
        <v>15839</v>
      </c>
    </row>
    <row r="2265" spans="1:28" ht="15" customHeight="1">
      <c r="A2265" s="109">
        <v>2256</v>
      </c>
      <c r="B2265" s="222" t="str">
        <f t="shared" si="16"/>
        <v>Klik Disini</v>
      </c>
      <c r="C2265" s="223" t="s">
        <v>15840</v>
      </c>
      <c r="D2265" s="223"/>
      <c r="E2265" s="223" t="s">
        <v>15841</v>
      </c>
      <c r="F2265" s="223" t="s">
        <v>15842</v>
      </c>
      <c r="G2265" s="223" t="s">
        <v>15843</v>
      </c>
      <c r="H2265" s="223" t="s">
        <v>3473</v>
      </c>
      <c r="I2265" s="258" t="s">
        <v>446</v>
      </c>
      <c r="J2265" s="186" t="s">
        <v>345</v>
      </c>
      <c r="K2265" s="223" t="s">
        <v>1953</v>
      </c>
      <c r="L2265" s="223"/>
      <c r="M2265" s="259" t="s">
        <v>14410</v>
      </c>
      <c r="N2265" s="223" t="s">
        <v>449</v>
      </c>
      <c r="O2265" s="223" t="s">
        <v>450</v>
      </c>
      <c r="P2265" s="260">
        <v>2010</v>
      </c>
      <c r="Q2265" s="260">
        <v>2021</v>
      </c>
      <c r="R2265" s="223" t="s">
        <v>3412</v>
      </c>
      <c r="S2265" s="223" t="s">
        <v>78</v>
      </c>
      <c r="T2265" s="223" t="s">
        <v>451</v>
      </c>
      <c r="U2265" s="261">
        <v>142</v>
      </c>
      <c r="V2265" s="86" t="s">
        <v>452</v>
      </c>
      <c r="W2265" s="223" t="s">
        <v>3720</v>
      </c>
      <c r="X2265" s="225" t="s">
        <v>15844</v>
      </c>
      <c r="Y2265" s="262">
        <v>80000</v>
      </c>
      <c r="Z2265" s="226"/>
      <c r="AA2265" s="241">
        <f t="shared" si="17"/>
        <v>0</v>
      </c>
      <c r="AB2265" s="237" t="s">
        <v>15845</v>
      </c>
    </row>
    <row r="2266" spans="1:28" ht="15" customHeight="1">
      <c r="A2266" s="109">
        <v>2257</v>
      </c>
      <c r="B2266" s="222" t="str">
        <f t="shared" si="16"/>
        <v>Klik Disini</v>
      </c>
      <c r="C2266" s="223" t="s">
        <v>15846</v>
      </c>
      <c r="D2266" s="223"/>
      <c r="E2266" s="223" t="s">
        <v>15121</v>
      </c>
      <c r="F2266" s="223"/>
      <c r="G2266" s="223" t="s">
        <v>15847</v>
      </c>
      <c r="H2266" s="223" t="s">
        <v>3912</v>
      </c>
      <c r="I2266" s="258" t="s">
        <v>446</v>
      </c>
      <c r="J2266" s="186" t="s">
        <v>367</v>
      </c>
      <c r="K2266" s="223" t="s">
        <v>1953</v>
      </c>
      <c r="L2266" s="223"/>
      <c r="M2266" s="259" t="s">
        <v>14410</v>
      </c>
      <c r="N2266" s="223" t="s">
        <v>449</v>
      </c>
      <c r="O2266" s="223" t="s">
        <v>450</v>
      </c>
      <c r="P2266" s="260" t="s">
        <v>447</v>
      </c>
      <c r="Q2266" s="260">
        <v>2021</v>
      </c>
      <c r="R2266" s="223" t="s">
        <v>14116</v>
      </c>
      <c r="S2266" s="223" t="s">
        <v>78</v>
      </c>
      <c r="T2266" s="223" t="s">
        <v>451</v>
      </c>
      <c r="U2266" s="261">
        <v>73</v>
      </c>
      <c r="V2266" s="86" t="s">
        <v>452</v>
      </c>
      <c r="W2266" s="223" t="s">
        <v>1124</v>
      </c>
      <c r="X2266" s="225" t="s">
        <v>15201</v>
      </c>
      <c r="Y2266" s="262">
        <v>60000</v>
      </c>
      <c r="Z2266" s="226"/>
      <c r="AA2266" s="241">
        <f t="shared" si="17"/>
        <v>0</v>
      </c>
      <c r="AB2266" s="237" t="s">
        <v>15848</v>
      </c>
    </row>
    <row r="2267" spans="1:28" ht="15" customHeight="1">
      <c r="A2267" s="109">
        <v>2258</v>
      </c>
      <c r="B2267" s="222" t="str">
        <f t="shared" si="16"/>
        <v>Klik Disini</v>
      </c>
      <c r="C2267" s="223" t="s">
        <v>15849</v>
      </c>
      <c r="D2267" s="223"/>
      <c r="E2267" s="223" t="s">
        <v>15121</v>
      </c>
      <c r="F2267" s="223"/>
      <c r="G2267" s="223" t="s">
        <v>15850</v>
      </c>
      <c r="H2267" s="223" t="s">
        <v>3912</v>
      </c>
      <c r="I2267" s="258" t="s">
        <v>446</v>
      </c>
      <c r="J2267" s="186" t="s">
        <v>367</v>
      </c>
      <c r="K2267" s="223" t="s">
        <v>1953</v>
      </c>
      <c r="L2267" s="223"/>
      <c r="M2267" s="259" t="s">
        <v>14410</v>
      </c>
      <c r="N2267" s="223" t="s">
        <v>449</v>
      </c>
      <c r="O2267" s="223" t="s">
        <v>450</v>
      </c>
      <c r="P2267" s="260" t="s">
        <v>447</v>
      </c>
      <c r="Q2267" s="260">
        <v>2021</v>
      </c>
      <c r="R2267" s="223" t="s">
        <v>14116</v>
      </c>
      <c r="S2267" s="223" t="s">
        <v>78</v>
      </c>
      <c r="T2267" s="223" t="s">
        <v>451</v>
      </c>
      <c r="U2267" s="261">
        <v>81</v>
      </c>
      <c r="V2267" s="86" t="s">
        <v>452</v>
      </c>
      <c r="W2267" s="223" t="s">
        <v>1049</v>
      </c>
      <c r="X2267" s="225" t="s">
        <v>15123</v>
      </c>
      <c r="Y2267" s="262">
        <v>60000</v>
      </c>
      <c r="Z2267" s="226"/>
      <c r="AA2267" s="241">
        <f t="shared" si="17"/>
        <v>0</v>
      </c>
      <c r="AB2267" s="237" t="s">
        <v>15851</v>
      </c>
    </row>
    <row r="2268" spans="1:28" ht="15" customHeight="1">
      <c r="A2268" s="109">
        <v>2259</v>
      </c>
      <c r="B2268" s="222" t="str">
        <f t="shared" si="16"/>
        <v>Klik Disini</v>
      </c>
      <c r="C2268" s="223" t="s">
        <v>15852</v>
      </c>
      <c r="D2268" s="223"/>
      <c r="E2268" s="223" t="s">
        <v>15121</v>
      </c>
      <c r="F2268" s="223"/>
      <c r="G2268" s="223" t="s">
        <v>15853</v>
      </c>
      <c r="H2268" s="223" t="s">
        <v>3912</v>
      </c>
      <c r="I2268" s="258" t="s">
        <v>446</v>
      </c>
      <c r="J2268" s="186" t="s">
        <v>367</v>
      </c>
      <c r="K2268" s="223" t="s">
        <v>1953</v>
      </c>
      <c r="L2268" s="223"/>
      <c r="M2268" s="259" t="s">
        <v>14410</v>
      </c>
      <c r="N2268" s="223" t="s">
        <v>449</v>
      </c>
      <c r="O2268" s="223" t="s">
        <v>450</v>
      </c>
      <c r="P2268" s="260" t="s">
        <v>447</v>
      </c>
      <c r="Q2268" s="260">
        <v>2021</v>
      </c>
      <c r="R2268" s="223" t="s">
        <v>14116</v>
      </c>
      <c r="S2268" s="223" t="s">
        <v>78</v>
      </c>
      <c r="T2268" s="223" t="s">
        <v>451</v>
      </c>
      <c r="U2268" s="261">
        <v>72</v>
      </c>
      <c r="V2268" s="86" t="s">
        <v>452</v>
      </c>
      <c r="W2268" s="223" t="s">
        <v>471</v>
      </c>
      <c r="X2268" s="225" t="s">
        <v>15201</v>
      </c>
      <c r="Y2268" s="262">
        <v>60000</v>
      </c>
      <c r="Z2268" s="226"/>
      <c r="AA2268" s="241">
        <f t="shared" si="17"/>
        <v>0</v>
      </c>
      <c r="AB2268" s="237" t="s">
        <v>15854</v>
      </c>
    </row>
    <row r="2269" spans="1:28" ht="15" customHeight="1">
      <c r="A2269" s="109">
        <v>2260</v>
      </c>
      <c r="B2269" s="222" t="str">
        <f t="shared" si="16"/>
        <v>Klik Disini</v>
      </c>
      <c r="C2269" s="223" t="s">
        <v>15855</v>
      </c>
      <c r="D2269" s="223"/>
      <c r="E2269" s="223" t="s">
        <v>15121</v>
      </c>
      <c r="F2269" s="223"/>
      <c r="G2269" s="223" t="s">
        <v>15856</v>
      </c>
      <c r="H2269" s="223" t="s">
        <v>3912</v>
      </c>
      <c r="I2269" s="258" t="s">
        <v>446</v>
      </c>
      <c r="J2269" s="186" t="s">
        <v>367</v>
      </c>
      <c r="K2269" s="223" t="s">
        <v>1953</v>
      </c>
      <c r="L2269" s="223"/>
      <c r="M2269" s="259" t="s">
        <v>14410</v>
      </c>
      <c r="N2269" s="223" t="s">
        <v>449</v>
      </c>
      <c r="O2269" s="223" t="s">
        <v>450</v>
      </c>
      <c r="P2269" s="260" t="s">
        <v>447</v>
      </c>
      <c r="Q2269" s="260">
        <v>2021</v>
      </c>
      <c r="R2269" s="223" t="s">
        <v>14116</v>
      </c>
      <c r="S2269" s="223" t="s">
        <v>78</v>
      </c>
      <c r="T2269" s="223" t="s">
        <v>451</v>
      </c>
      <c r="U2269" s="261">
        <v>92</v>
      </c>
      <c r="V2269" s="86" t="s">
        <v>452</v>
      </c>
      <c r="W2269" s="223" t="s">
        <v>601</v>
      </c>
      <c r="X2269" s="225" t="s">
        <v>15404</v>
      </c>
      <c r="Y2269" s="262">
        <v>60000</v>
      </c>
      <c r="Z2269" s="226"/>
      <c r="AA2269" s="241">
        <f t="shared" si="17"/>
        <v>0</v>
      </c>
      <c r="AB2269" s="237" t="s">
        <v>15857</v>
      </c>
    </row>
    <row r="2270" spans="1:28" ht="15" customHeight="1">
      <c r="A2270" s="109">
        <v>2261</v>
      </c>
      <c r="B2270" s="222" t="str">
        <f t="shared" si="16"/>
        <v>Klik Disini</v>
      </c>
      <c r="C2270" s="223" t="s">
        <v>15858</v>
      </c>
      <c r="D2270" s="223"/>
      <c r="E2270" s="223" t="s">
        <v>15121</v>
      </c>
      <c r="F2270" s="223"/>
      <c r="G2270" s="223" t="s">
        <v>15859</v>
      </c>
      <c r="H2270" s="223" t="s">
        <v>3912</v>
      </c>
      <c r="I2270" s="258" t="s">
        <v>446</v>
      </c>
      <c r="J2270" s="186" t="s">
        <v>367</v>
      </c>
      <c r="K2270" s="223" t="s">
        <v>1953</v>
      </c>
      <c r="L2270" s="223"/>
      <c r="M2270" s="259" t="s">
        <v>14410</v>
      </c>
      <c r="N2270" s="223" t="s">
        <v>449</v>
      </c>
      <c r="O2270" s="223" t="s">
        <v>450</v>
      </c>
      <c r="P2270" s="260" t="s">
        <v>447</v>
      </c>
      <c r="Q2270" s="260">
        <v>2021</v>
      </c>
      <c r="R2270" s="223" t="s">
        <v>14116</v>
      </c>
      <c r="S2270" s="223" t="s">
        <v>78</v>
      </c>
      <c r="T2270" s="223" t="s">
        <v>451</v>
      </c>
      <c r="U2270" s="261">
        <v>90</v>
      </c>
      <c r="V2270" s="86" t="s">
        <v>452</v>
      </c>
      <c r="W2270" s="223" t="s">
        <v>601</v>
      </c>
      <c r="X2270" s="225" t="s">
        <v>15404</v>
      </c>
      <c r="Y2270" s="262">
        <v>60000</v>
      </c>
      <c r="Z2270" s="226"/>
      <c r="AA2270" s="241">
        <f t="shared" si="17"/>
        <v>0</v>
      </c>
      <c r="AB2270" s="237" t="s">
        <v>15860</v>
      </c>
    </row>
    <row r="2271" spans="1:28" ht="15" customHeight="1">
      <c r="A2271" s="109">
        <v>2262</v>
      </c>
      <c r="B2271" s="222" t="str">
        <f t="shared" si="16"/>
        <v>Klik Disini</v>
      </c>
      <c r="C2271" s="223" t="s">
        <v>15861</v>
      </c>
      <c r="D2271" s="223"/>
      <c r="E2271" s="223" t="s">
        <v>15121</v>
      </c>
      <c r="F2271" s="223"/>
      <c r="G2271" s="223" t="s">
        <v>15862</v>
      </c>
      <c r="H2271" s="223" t="s">
        <v>3912</v>
      </c>
      <c r="I2271" s="258" t="s">
        <v>446</v>
      </c>
      <c r="J2271" s="186" t="s">
        <v>367</v>
      </c>
      <c r="K2271" s="223" t="s">
        <v>1953</v>
      </c>
      <c r="L2271" s="223"/>
      <c r="M2271" s="259" t="s">
        <v>14410</v>
      </c>
      <c r="N2271" s="223" t="s">
        <v>449</v>
      </c>
      <c r="O2271" s="223" t="s">
        <v>450</v>
      </c>
      <c r="P2271" s="260" t="s">
        <v>447</v>
      </c>
      <c r="Q2271" s="260">
        <v>2021</v>
      </c>
      <c r="R2271" s="223" t="s">
        <v>14116</v>
      </c>
      <c r="S2271" s="223" t="s">
        <v>78</v>
      </c>
      <c r="T2271" s="223" t="s">
        <v>451</v>
      </c>
      <c r="U2271" s="261">
        <v>91</v>
      </c>
      <c r="V2271" s="86" t="s">
        <v>452</v>
      </c>
      <c r="W2271" s="223" t="s">
        <v>1049</v>
      </c>
      <c r="X2271" s="225" t="s">
        <v>15752</v>
      </c>
      <c r="Y2271" s="262">
        <v>60000</v>
      </c>
      <c r="Z2271" s="226"/>
      <c r="AA2271" s="241">
        <f t="shared" si="17"/>
        <v>0</v>
      </c>
      <c r="AB2271" s="237" t="s">
        <v>15863</v>
      </c>
    </row>
    <row r="2272" spans="1:28" ht="15" customHeight="1">
      <c r="A2272" s="109">
        <v>2263</v>
      </c>
      <c r="B2272" s="222" t="str">
        <f t="shared" si="16"/>
        <v>Klik Disini</v>
      </c>
      <c r="C2272" s="223" t="s">
        <v>15864</v>
      </c>
      <c r="D2272" s="223"/>
      <c r="E2272" s="223" t="s">
        <v>15121</v>
      </c>
      <c r="F2272" s="223"/>
      <c r="G2272" s="223" t="s">
        <v>15865</v>
      </c>
      <c r="H2272" s="223" t="s">
        <v>3912</v>
      </c>
      <c r="I2272" s="258" t="s">
        <v>446</v>
      </c>
      <c r="J2272" s="186" t="s">
        <v>367</v>
      </c>
      <c r="K2272" s="223" t="s">
        <v>1953</v>
      </c>
      <c r="L2272" s="223"/>
      <c r="M2272" s="259" t="s">
        <v>447</v>
      </c>
      <c r="N2272" s="223" t="s">
        <v>449</v>
      </c>
      <c r="O2272" s="223" t="s">
        <v>450</v>
      </c>
      <c r="P2272" s="260" t="s">
        <v>447</v>
      </c>
      <c r="Q2272" s="260">
        <v>2021</v>
      </c>
      <c r="R2272" s="223" t="s">
        <v>14116</v>
      </c>
      <c r="S2272" s="223" t="s">
        <v>78</v>
      </c>
      <c r="T2272" s="223" t="s">
        <v>451</v>
      </c>
      <c r="U2272" s="261">
        <v>93</v>
      </c>
      <c r="V2272" s="86" t="s">
        <v>452</v>
      </c>
      <c r="W2272" s="223" t="s">
        <v>804</v>
      </c>
      <c r="X2272" s="225" t="s">
        <v>15170</v>
      </c>
      <c r="Y2272" s="262">
        <v>60000</v>
      </c>
      <c r="Z2272" s="226"/>
      <c r="AA2272" s="241">
        <f t="shared" si="17"/>
        <v>0</v>
      </c>
      <c r="AB2272" s="237" t="s">
        <v>15866</v>
      </c>
    </row>
    <row r="2273" spans="1:28" ht="15" customHeight="1">
      <c r="A2273" s="109">
        <v>2264</v>
      </c>
      <c r="B2273" s="222" t="str">
        <f t="shared" si="16"/>
        <v>Klik Disini</v>
      </c>
      <c r="C2273" s="223" t="s">
        <v>15867</v>
      </c>
      <c r="D2273" s="223"/>
      <c r="E2273" s="223" t="s">
        <v>15121</v>
      </c>
      <c r="F2273" s="223"/>
      <c r="G2273" s="223" t="s">
        <v>15868</v>
      </c>
      <c r="H2273" s="223" t="s">
        <v>3912</v>
      </c>
      <c r="I2273" s="258" t="s">
        <v>446</v>
      </c>
      <c r="J2273" s="186" t="s">
        <v>367</v>
      </c>
      <c r="K2273" s="223" t="s">
        <v>1953</v>
      </c>
      <c r="L2273" s="223"/>
      <c r="M2273" s="259" t="s">
        <v>447</v>
      </c>
      <c r="N2273" s="223" t="s">
        <v>449</v>
      </c>
      <c r="O2273" s="223" t="s">
        <v>450</v>
      </c>
      <c r="P2273" s="260" t="s">
        <v>447</v>
      </c>
      <c r="Q2273" s="260">
        <v>2021</v>
      </c>
      <c r="R2273" s="223" t="s">
        <v>14116</v>
      </c>
      <c r="S2273" s="223" t="s">
        <v>78</v>
      </c>
      <c r="T2273" s="223" t="s">
        <v>451</v>
      </c>
      <c r="U2273" s="261">
        <v>89</v>
      </c>
      <c r="V2273" s="86" t="s">
        <v>452</v>
      </c>
      <c r="W2273" s="223" t="s">
        <v>884</v>
      </c>
      <c r="X2273" s="225" t="s">
        <v>15752</v>
      </c>
      <c r="Y2273" s="262">
        <v>60000</v>
      </c>
      <c r="Z2273" s="226"/>
      <c r="AA2273" s="241">
        <f t="shared" si="17"/>
        <v>0</v>
      </c>
      <c r="AB2273" s="237" t="s">
        <v>15869</v>
      </c>
    </row>
    <row r="2274" spans="1:28" ht="15" customHeight="1">
      <c r="A2274" s="109">
        <v>2265</v>
      </c>
      <c r="B2274" s="222" t="str">
        <f t="shared" si="16"/>
        <v>Klik Disini</v>
      </c>
      <c r="C2274" s="223" t="s">
        <v>15870</v>
      </c>
      <c r="D2274" s="223"/>
      <c r="E2274" s="223" t="s">
        <v>15121</v>
      </c>
      <c r="F2274" s="223"/>
      <c r="G2274" s="223" t="s">
        <v>15871</v>
      </c>
      <c r="H2274" s="223" t="s">
        <v>3912</v>
      </c>
      <c r="I2274" s="258" t="s">
        <v>446</v>
      </c>
      <c r="J2274" s="186" t="s">
        <v>367</v>
      </c>
      <c r="K2274" s="223" t="s">
        <v>1953</v>
      </c>
      <c r="L2274" s="223"/>
      <c r="M2274" s="259" t="s">
        <v>14410</v>
      </c>
      <c r="N2274" s="223" t="s">
        <v>449</v>
      </c>
      <c r="O2274" s="223" t="s">
        <v>450</v>
      </c>
      <c r="P2274" s="260" t="s">
        <v>447</v>
      </c>
      <c r="Q2274" s="260">
        <v>2021</v>
      </c>
      <c r="R2274" s="223" t="s">
        <v>14116</v>
      </c>
      <c r="S2274" s="223" t="s">
        <v>78</v>
      </c>
      <c r="T2274" s="223" t="s">
        <v>451</v>
      </c>
      <c r="U2274" s="261">
        <v>60</v>
      </c>
      <c r="V2274" s="86" t="s">
        <v>452</v>
      </c>
      <c r="W2274" s="223" t="s">
        <v>563</v>
      </c>
      <c r="X2274" s="225" t="s">
        <v>15166</v>
      </c>
      <c r="Y2274" s="262">
        <v>60000</v>
      </c>
      <c r="Z2274" s="226"/>
      <c r="AA2274" s="241">
        <f t="shared" si="17"/>
        <v>0</v>
      </c>
      <c r="AB2274" s="237" t="s">
        <v>15872</v>
      </c>
    </row>
    <row r="2275" spans="1:28" ht="15" customHeight="1">
      <c r="A2275" s="109">
        <v>2266</v>
      </c>
      <c r="B2275" s="222" t="str">
        <f t="shared" si="16"/>
        <v>Klik Disini</v>
      </c>
      <c r="C2275" s="223" t="s">
        <v>15873</v>
      </c>
      <c r="D2275" s="223"/>
      <c r="E2275" s="223" t="s">
        <v>15121</v>
      </c>
      <c r="F2275" s="223"/>
      <c r="G2275" s="223" t="s">
        <v>15874</v>
      </c>
      <c r="H2275" s="223" t="s">
        <v>3912</v>
      </c>
      <c r="I2275" s="258" t="s">
        <v>446</v>
      </c>
      <c r="J2275" s="186" t="s">
        <v>367</v>
      </c>
      <c r="K2275" s="223" t="s">
        <v>1953</v>
      </c>
      <c r="L2275" s="223"/>
      <c r="M2275" s="259" t="s">
        <v>447</v>
      </c>
      <c r="N2275" s="223" t="s">
        <v>449</v>
      </c>
      <c r="O2275" s="223" t="s">
        <v>450</v>
      </c>
      <c r="P2275" s="260" t="s">
        <v>447</v>
      </c>
      <c r="Q2275" s="260">
        <v>2021</v>
      </c>
      <c r="R2275" s="223" t="s">
        <v>14116</v>
      </c>
      <c r="S2275" s="223" t="s">
        <v>78</v>
      </c>
      <c r="T2275" s="223" t="s">
        <v>451</v>
      </c>
      <c r="U2275" s="261">
        <v>71</v>
      </c>
      <c r="V2275" s="86" t="s">
        <v>452</v>
      </c>
      <c r="W2275" s="223" t="s">
        <v>1049</v>
      </c>
      <c r="X2275" s="225" t="s">
        <v>15201</v>
      </c>
      <c r="Y2275" s="262">
        <v>60000</v>
      </c>
      <c r="Z2275" s="226"/>
      <c r="AA2275" s="241">
        <f t="shared" si="17"/>
        <v>0</v>
      </c>
      <c r="AB2275" s="237" t="s">
        <v>15875</v>
      </c>
    </row>
    <row r="2276" spans="1:28" ht="15" customHeight="1">
      <c r="A2276" s="109">
        <v>2267</v>
      </c>
      <c r="B2276" s="222" t="str">
        <f t="shared" si="16"/>
        <v>Klik Disini</v>
      </c>
      <c r="C2276" s="223" t="s">
        <v>15876</v>
      </c>
      <c r="D2276" s="223"/>
      <c r="E2276" s="223" t="s">
        <v>15475</v>
      </c>
      <c r="F2276" s="223"/>
      <c r="G2276" s="223" t="s">
        <v>15877</v>
      </c>
      <c r="H2276" s="223" t="s">
        <v>3912</v>
      </c>
      <c r="I2276" s="258" t="s">
        <v>446</v>
      </c>
      <c r="J2276" s="186" t="s">
        <v>367</v>
      </c>
      <c r="K2276" s="223" t="s">
        <v>1953</v>
      </c>
      <c r="L2276" s="223"/>
      <c r="M2276" s="259" t="s">
        <v>447</v>
      </c>
      <c r="N2276" s="223" t="s">
        <v>449</v>
      </c>
      <c r="O2276" s="223" t="s">
        <v>450</v>
      </c>
      <c r="P2276" s="260" t="s">
        <v>447</v>
      </c>
      <c r="Q2276" s="260">
        <v>2021</v>
      </c>
      <c r="R2276" s="223" t="s">
        <v>13812</v>
      </c>
      <c r="S2276" s="223" t="s">
        <v>78</v>
      </c>
      <c r="T2276" s="223" t="s">
        <v>451</v>
      </c>
      <c r="U2276" s="261">
        <v>79</v>
      </c>
      <c r="V2276" s="86" t="s">
        <v>452</v>
      </c>
      <c r="W2276" s="223" t="s">
        <v>1049</v>
      </c>
      <c r="X2276" s="225" t="s">
        <v>15477</v>
      </c>
      <c r="Y2276" s="262">
        <v>60000</v>
      </c>
      <c r="Z2276" s="226"/>
      <c r="AA2276" s="241">
        <f t="shared" si="17"/>
        <v>0</v>
      </c>
      <c r="AB2276" s="237" t="s">
        <v>15878</v>
      </c>
    </row>
    <row r="2277" spans="1:28" ht="15" customHeight="1">
      <c r="A2277" s="109">
        <v>2268</v>
      </c>
      <c r="B2277" s="222" t="str">
        <f t="shared" si="16"/>
        <v>Klik Disini</v>
      </c>
      <c r="C2277" s="223" t="s">
        <v>15879</v>
      </c>
      <c r="D2277" s="223"/>
      <c r="E2277" s="223" t="s">
        <v>15475</v>
      </c>
      <c r="F2277" s="223"/>
      <c r="G2277" s="223" t="s">
        <v>15880</v>
      </c>
      <c r="H2277" s="223" t="s">
        <v>3912</v>
      </c>
      <c r="I2277" s="258" t="s">
        <v>446</v>
      </c>
      <c r="J2277" s="186" t="s">
        <v>367</v>
      </c>
      <c r="K2277" s="223" t="s">
        <v>1953</v>
      </c>
      <c r="L2277" s="223"/>
      <c r="M2277" s="259" t="s">
        <v>447</v>
      </c>
      <c r="N2277" s="223" t="s">
        <v>449</v>
      </c>
      <c r="O2277" s="223" t="s">
        <v>450</v>
      </c>
      <c r="P2277" s="260" t="s">
        <v>447</v>
      </c>
      <c r="Q2277" s="260">
        <v>2021</v>
      </c>
      <c r="R2277" s="223" t="s">
        <v>13812</v>
      </c>
      <c r="S2277" s="223" t="s">
        <v>78</v>
      </c>
      <c r="T2277" s="223" t="s">
        <v>451</v>
      </c>
      <c r="U2277" s="261">
        <v>102</v>
      </c>
      <c r="V2277" s="86" t="s">
        <v>452</v>
      </c>
      <c r="W2277" s="223" t="s">
        <v>497</v>
      </c>
      <c r="X2277" s="225" t="s">
        <v>15477</v>
      </c>
      <c r="Y2277" s="262">
        <v>60000</v>
      </c>
      <c r="Z2277" s="226"/>
      <c r="AA2277" s="241">
        <f t="shared" si="17"/>
        <v>0</v>
      </c>
      <c r="AB2277" s="237" t="s">
        <v>15881</v>
      </c>
    </row>
    <row r="2278" spans="1:28" ht="15" customHeight="1">
      <c r="A2278" s="109">
        <v>2269</v>
      </c>
      <c r="B2278" s="222" t="str">
        <f t="shared" si="16"/>
        <v>Klik Disini</v>
      </c>
      <c r="C2278" s="223" t="s">
        <v>15882</v>
      </c>
      <c r="D2278" s="223"/>
      <c r="E2278" s="223" t="s">
        <v>15121</v>
      </c>
      <c r="F2278" s="223"/>
      <c r="G2278" s="223" t="s">
        <v>15883</v>
      </c>
      <c r="H2278" s="223" t="s">
        <v>3912</v>
      </c>
      <c r="I2278" s="258" t="s">
        <v>446</v>
      </c>
      <c r="J2278" s="186" t="s">
        <v>367</v>
      </c>
      <c r="K2278" s="223" t="s">
        <v>1953</v>
      </c>
      <c r="L2278" s="223"/>
      <c r="M2278" s="259" t="s">
        <v>14410</v>
      </c>
      <c r="N2278" s="223" t="s">
        <v>449</v>
      </c>
      <c r="O2278" s="223" t="s">
        <v>450</v>
      </c>
      <c r="P2278" s="260" t="s">
        <v>447</v>
      </c>
      <c r="Q2278" s="260">
        <v>2021</v>
      </c>
      <c r="R2278" s="223" t="s">
        <v>14116</v>
      </c>
      <c r="S2278" s="223" t="s">
        <v>78</v>
      </c>
      <c r="T2278" s="223" t="s">
        <v>451</v>
      </c>
      <c r="U2278" s="261">
        <v>60</v>
      </c>
      <c r="V2278" s="86" t="s">
        <v>452</v>
      </c>
      <c r="W2278" s="223" t="s">
        <v>471</v>
      </c>
      <c r="X2278" s="225" t="s">
        <v>15123</v>
      </c>
      <c r="Y2278" s="262">
        <v>60000</v>
      </c>
      <c r="Z2278" s="226"/>
      <c r="AA2278" s="241">
        <f t="shared" si="17"/>
        <v>0</v>
      </c>
      <c r="AB2278" s="237" t="s">
        <v>15884</v>
      </c>
    </row>
    <row r="2279" spans="1:28" ht="15" customHeight="1">
      <c r="A2279" s="109">
        <v>2270</v>
      </c>
      <c r="B2279" s="222" t="str">
        <f t="shared" si="16"/>
        <v>Klik Disini</v>
      </c>
      <c r="C2279" s="223" t="s">
        <v>15885</v>
      </c>
      <c r="D2279" s="223"/>
      <c r="E2279" s="223" t="s">
        <v>15886</v>
      </c>
      <c r="F2279" s="223"/>
      <c r="G2279" s="223" t="s">
        <v>15887</v>
      </c>
      <c r="H2279" s="223" t="s">
        <v>3912</v>
      </c>
      <c r="I2279" s="258" t="s">
        <v>446</v>
      </c>
      <c r="J2279" s="186" t="s">
        <v>367</v>
      </c>
      <c r="K2279" s="223" t="s">
        <v>1953</v>
      </c>
      <c r="L2279" s="223"/>
      <c r="M2279" s="259" t="s">
        <v>447</v>
      </c>
      <c r="N2279" s="223" t="s">
        <v>449</v>
      </c>
      <c r="O2279" s="223" t="s">
        <v>450</v>
      </c>
      <c r="P2279" s="260" t="s">
        <v>447</v>
      </c>
      <c r="Q2279" s="260">
        <v>2022</v>
      </c>
      <c r="R2279" s="223" t="s">
        <v>13812</v>
      </c>
      <c r="S2279" s="223" t="s">
        <v>78</v>
      </c>
      <c r="T2279" s="223" t="s">
        <v>451</v>
      </c>
      <c r="U2279" s="261">
        <v>73</v>
      </c>
      <c r="V2279" s="86" t="s">
        <v>452</v>
      </c>
      <c r="W2279" s="223" t="s">
        <v>722</v>
      </c>
      <c r="X2279" s="225" t="s">
        <v>15509</v>
      </c>
      <c r="Y2279" s="262">
        <v>60000</v>
      </c>
      <c r="Z2279" s="226"/>
      <c r="AA2279" s="241">
        <f t="shared" si="17"/>
        <v>0</v>
      </c>
      <c r="AB2279" s="237" t="s">
        <v>15888</v>
      </c>
    </row>
    <row r="2280" spans="1:28" ht="15" customHeight="1">
      <c r="A2280" s="109">
        <v>2271</v>
      </c>
      <c r="B2280" s="222" t="str">
        <f t="shared" si="16"/>
        <v>Klik Disini</v>
      </c>
      <c r="C2280" s="223" t="s">
        <v>15889</v>
      </c>
      <c r="D2280" s="223"/>
      <c r="E2280" s="223" t="s">
        <v>15121</v>
      </c>
      <c r="F2280" s="223"/>
      <c r="G2280" s="223" t="s">
        <v>15890</v>
      </c>
      <c r="H2280" s="223" t="s">
        <v>3912</v>
      </c>
      <c r="I2280" s="258" t="s">
        <v>446</v>
      </c>
      <c r="J2280" s="186" t="s">
        <v>367</v>
      </c>
      <c r="K2280" s="223" t="s">
        <v>447</v>
      </c>
      <c r="L2280" s="223"/>
      <c r="M2280" s="259" t="s">
        <v>447</v>
      </c>
      <c r="N2280" s="223" t="s">
        <v>449</v>
      </c>
      <c r="O2280" s="223" t="s">
        <v>450</v>
      </c>
      <c r="P2280" s="260" t="s">
        <v>447</v>
      </c>
      <c r="Q2280" s="260">
        <v>2021</v>
      </c>
      <c r="R2280" s="223" t="s">
        <v>14116</v>
      </c>
      <c r="S2280" s="223" t="s">
        <v>78</v>
      </c>
      <c r="T2280" s="223" t="s">
        <v>451</v>
      </c>
      <c r="U2280" s="261">
        <v>67</v>
      </c>
      <c r="V2280" s="86" t="s">
        <v>452</v>
      </c>
      <c r="W2280" s="223" t="s">
        <v>2063</v>
      </c>
      <c r="X2280" s="225" t="s">
        <v>15166</v>
      </c>
      <c r="Y2280" s="262">
        <v>60000</v>
      </c>
      <c r="Z2280" s="226"/>
      <c r="AA2280" s="241">
        <f t="shared" si="17"/>
        <v>0</v>
      </c>
      <c r="AB2280" s="237" t="s">
        <v>15891</v>
      </c>
    </row>
    <row r="2281" spans="1:28" ht="15" customHeight="1">
      <c r="A2281" s="109">
        <v>2272</v>
      </c>
      <c r="B2281" s="222" t="str">
        <f t="shared" si="16"/>
        <v>Klik Disini</v>
      </c>
      <c r="C2281" s="223" t="s">
        <v>15892</v>
      </c>
      <c r="D2281" s="223"/>
      <c r="E2281" s="223" t="s">
        <v>10384</v>
      </c>
      <c r="F2281" s="223"/>
      <c r="G2281" s="223" t="s">
        <v>15893</v>
      </c>
      <c r="H2281" s="223" t="s">
        <v>3912</v>
      </c>
      <c r="I2281" s="258" t="s">
        <v>446</v>
      </c>
      <c r="J2281" s="186" t="s">
        <v>367</v>
      </c>
      <c r="K2281" s="223" t="s">
        <v>1953</v>
      </c>
      <c r="L2281" s="223"/>
      <c r="M2281" s="259" t="s">
        <v>447</v>
      </c>
      <c r="N2281" s="223" t="s">
        <v>449</v>
      </c>
      <c r="O2281" s="223" t="s">
        <v>450</v>
      </c>
      <c r="P2281" s="260" t="s">
        <v>447</v>
      </c>
      <c r="Q2281" s="260">
        <v>2021</v>
      </c>
      <c r="R2281" s="223" t="s">
        <v>13812</v>
      </c>
      <c r="S2281" s="223" t="s">
        <v>78</v>
      </c>
      <c r="T2281" s="223" t="s">
        <v>451</v>
      </c>
      <c r="U2281" s="261">
        <v>62</v>
      </c>
      <c r="V2281" s="86" t="s">
        <v>452</v>
      </c>
      <c r="W2281" s="223" t="s">
        <v>715</v>
      </c>
      <c r="X2281" s="225" t="s">
        <v>15378</v>
      </c>
      <c r="Y2281" s="262">
        <v>60000</v>
      </c>
      <c r="Z2281" s="226"/>
      <c r="AA2281" s="241">
        <f t="shared" si="17"/>
        <v>0</v>
      </c>
      <c r="AB2281" s="237" t="s">
        <v>15894</v>
      </c>
    </row>
    <row r="2282" spans="1:28" ht="15" customHeight="1">
      <c r="A2282" s="109">
        <v>2273</v>
      </c>
      <c r="B2282" s="222" t="str">
        <f t="shared" si="16"/>
        <v>Klik Disini</v>
      </c>
      <c r="C2282" s="223" t="s">
        <v>15895</v>
      </c>
      <c r="D2282" s="223"/>
      <c r="E2282" s="223" t="s">
        <v>15121</v>
      </c>
      <c r="F2282" s="223"/>
      <c r="G2282" s="223" t="s">
        <v>15896</v>
      </c>
      <c r="H2282" s="223" t="s">
        <v>3912</v>
      </c>
      <c r="I2282" s="258" t="s">
        <v>446</v>
      </c>
      <c r="J2282" s="186" t="s">
        <v>367</v>
      </c>
      <c r="K2282" s="223" t="s">
        <v>1953</v>
      </c>
      <c r="L2282" s="223"/>
      <c r="M2282" s="259" t="s">
        <v>14410</v>
      </c>
      <c r="N2282" s="223" t="s">
        <v>449</v>
      </c>
      <c r="O2282" s="223" t="s">
        <v>450</v>
      </c>
      <c r="P2282" s="260" t="s">
        <v>447</v>
      </c>
      <c r="Q2282" s="260">
        <v>2021</v>
      </c>
      <c r="R2282" s="223" t="s">
        <v>14116</v>
      </c>
      <c r="S2282" s="223" t="s">
        <v>78</v>
      </c>
      <c r="T2282" s="223" t="s">
        <v>451</v>
      </c>
      <c r="U2282" s="261">
        <v>77</v>
      </c>
      <c r="V2282" s="86" t="s">
        <v>452</v>
      </c>
      <c r="W2282" s="223" t="s">
        <v>618</v>
      </c>
      <c r="X2282" s="225" t="s">
        <v>15148</v>
      </c>
      <c r="Y2282" s="262">
        <v>60000</v>
      </c>
      <c r="Z2282" s="226"/>
      <c r="AA2282" s="241">
        <f t="shared" si="17"/>
        <v>0</v>
      </c>
      <c r="AB2282" s="237" t="s">
        <v>15897</v>
      </c>
    </row>
    <row r="2283" spans="1:28" ht="15" customHeight="1">
      <c r="A2283" s="109">
        <v>2274</v>
      </c>
      <c r="B2283" s="222" t="str">
        <f t="shared" si="16"/>
        <v>Klik Disini</v>
      </c>
      <c r="C2283" s="223" t="s">
        <v>15898</v>
      </c>
      <c r="D2283" s="223"/>
      <c r="E2283" s="223" t="s">
        <v>15121</v>
      </c>
      <c r="F2283" s="223"/>
      <c r="G2283" s="223" t="s">
        <v>15899</v>
      </c>
      <c r="H2283" s="223" t="s">
        <v>3912</v>
      </c>
      <c r="I2283" s="258" t="s">
        <v>446</v>
      </c>
      <c r="J2283" s="186" t="s">
        <v>367</v>
      </c>
      <c r="K2283" s="223" t="s">
        <v>1953</v>
      </c>
      <c r="L2283" s="223"/>
      <c r="M2283" s="259" t="s">
        <v>14410</v>
      </c>
      <c r="N2283" s="223" t="s">
        <v>449</v>
      </c>
      <c r="O2283" s="223" t="s">
        <v>450</v>
      </c>
      <c r="P2283" s="260" t="s">
        <v>447</v>
      </c>
      <c r="Q2283" s="260">
        <v>2021</v>
      </c>
      <c r="R2283" s="223" t="s">
        <v>14116</v>
      </c>
      <c r="S2283" s="223" t="s">
        <v>78</v>
      </c>
      <c r="T2283" s="223" t="s">
        <v>451</v>
      </c>
      <c r="U2283" s="261">
        <v>79</v>
      </c>
      <c r="V2283" s="86" t="s">
        <v>452</v>
      </c>
      <c r="W2283" s="223" t="s">
        <v>663</v>
      </c>
      <c r="X2283" s="225" t="s">
        <v>15148</v>
      </c>
      <c r="Y2283" s="262">
        <v>60000</v>
      </c>
      <c r="Z2283" s="226"/>
      <c r="AA2283" s="241">
        <f t="shared" si="17"/>
        <v>0</v>
      </c>
      <c r="AB2283" s="237" t="s">
        <v>15900</v>
      </c>
    </row>
    <row r="2284" spans="1:28" ht="15" customHeight="1">
      <c r="A2284" s="109">
        <v>2275</v>
      </c>
      <c r="B2284" s="222" t="str">
        <f t="shared" si="16"/>
        <v>Klik Disini</v>
      </c>
      <c r="C2284" s="223" t="s">
        <v>15901</v>
      </c>
      <c r="D2284" s="223"/>
      <c r="E2284" s="223" t="s">
        <v>15475</v>
      </c>
      <c r="F2284" s="223"/>
      <c r="G2284" s="223" t="s">
        <v>15902</v>
      </c>
      <c r="H2284" s="223" t="s">
        <v>3912</v>
      </c>
      <c r="I2284" s="258" t="s">
        <v>446</v>
      </c>
      <c r="J2284" s="186" t="s">
        <v>367</v>
      </c>
      <c r="K2284" s="223" t="s">
        <v>1953</v>
      </c>
      <c r="L2284" s="223"/>
      <c r="M2284" s="259" t="s">
        <v>447</v>
      </c>
      <c r="N2284" s="223" t="s">
        <v>449</v>
      </c>
      <c r="O2284" s="223" t="s">
        <v>450</v>
      </c>
      <c r="P2284" s="260" t="s">
        <v>447</v>
      </c>
      <c r="Q2284" s="260">
        <v>2021</v>
      </c>
      <c r="R2284" s="223" t="s">
        <v>13812</v>
      </c>
      <c r="S2284" s="223" t="s">
        <v>78</v>
      </c>
      <c r="T2284" s="223" t="s">
        <v>451</v>
      </c>
      <c r="U2284" s="261">
        <v>88</v>
      </c>
      <c r="V2284" s="86" t="s">
        <v>452</v>
      </c>
      <c r="W2284" s="223" t="s">
        <v>975</v>
      </c>
      <c r="X2284" s="225" t="s">
        <v>15477</v>
      </c>
      <c r="Y2284" s="262">
        <v>60000</v>
      </c>
      <c r="Z2284" s="226"/>
      <c r="AA2284" s="241">
        <f t="shared" si="17"/>
        <v>0</v>
      </c>
      <c r="AB2284" s="237" t="s">
        <v>15903</v>
      </c>
    </row>
    <row r="2285" spans="1:28" ht="15" customHeight="1">
      <c r="A2285" s="109">
        <v>2276</v>
      </c>
      <c r="B2285" s="222" t="str">
        <f t="shared" si="16"/>
        <v>Klik Disini</v>
      </c>
      <c r="C2285" s="223" t="s">
        <v>15904</v>
      </c>
      <c r="D2285" s="223"/>
      <c r="E2285" s="223" t="s">
        <v>15121</v>
      </c>
      <c r="F2285" s="223"/>
      <c r="G2285" s="223" t="s">
        <v>15905</v>
      </c>
      <c r="H2285" s="223" t="s">
        <v>3912</v>
      </c>
      <c r="I2285" s="258" t="s">
        <v>446</v>
      </c>
      <c r="J2285" s="186" t="s">
        <v>367</v>
      </c>
      <c r="K2285" s="223" t="s">
        <v>1953</v>
      </c>
      <c r="L2285" s="223"/>
      <c r="M2285" s="259" t="s">
        <v>14410</v>
      </c>
      <c r="N2285" s="223" t="s">
        <v>449</v>
      </c>
      <c r="O2285" s="223" t="s">
        <v>450</v>
      </c>
      <c r="P2285" s="260" t="s">
        <v>447</v>
      </c>
      <c r="Q2285" s="260">
        <v>2021</v>
      </c>
      <c r="R2285" s="223" t="s">
        <v>14116</v>
      </c>
      <c r="S2285" s="223" t="s">
        <v>78</v>
      </c>
      <c r="T2285" s="223" t="s">
        <v>451</v>
      </c>
      <c r="U2285" s="261">
        <v>87</v>
      </c>
      <c r="V2285" s="86" t="s">
        <v>452</v>
      </c>
      <c r="W2285" s="223" t="s">
        <v>471</v>
      </c>
      <c r="X2285" s="225" t="s">
        <v>15404</v>
      </c>
      <c r="Y2285" s="262">
        <v>60000</v>
      </c>
      <c r="Z2285" s="226"/>
      <c r="AA2285" s="241">
        <f t="shared" si="17"/>
        <v>0</v>
      </c>
      <c r="AB2285" s="237" t="s">
        <v>15906</v>
      </c>
    </row>
    <row r="2286" spans="1:28" ht="15" customHeight="1">
      <c r="A2286" s="109">
        <v>2277</v>
      </c>
      <c r="B2286" s="222" t="str">
        <f t="shared" si="16"/>
        <v>Klik Disini</v>
      </c>
      <c r="C2286" s="223" t="s">
        <v>15907</v>
      </c>
      <c r="D2286" s="223"/>
      <c r="E2286" s="223" t="s">
        <v>15908</v>
      </c>
      <c r="F2286" s="223" t="s">
        <v>15909</v>
      </c>
      <c r="G2286" s="223" t="s">
        <v>15910</v>
      </c>
      <c r="H2286" s="223" t="s">
        <v>3473</v>
      </c>
      <c r="I2286" s="258" t="s">
        <v>446</v>
      </c>
      <c r="J2286" s="186" t="s">
        <v>345</v>
      </c>
      <c r="K2286" s="223" t="s">
        <v>1953</v>
      </c>
      <c r="L2286" s="223"/>
      <c r="M2286" s="259" t="s">
        <v>447</v>
      </c>
      <c r="N2286" s="223" t="s">
        <v>449</v>
      </c>
      <c r="O2286" s="223" t="s">
        <v>450</v>
      </c>
      <c r="P2286" s="260">
        <v>2022</v>
      </c>
      <c r="Q2286" s="260">
        <v>2022</v>
      </c>
      <c r="R2286" s="223" t="s">
        <v>3412</v>
      </c>
      <c r="S2286" s="223" t="s">
        <v>78</v>
      </c>
      <c r="T2286" s="223" t="s">
        <v>451</v>
      </c>
      <c r="U2286" s="261">
        <v>226</v>
      </c>
      <c r="V2286" s="86" t="s">
        <v>452</v>
      </c>
      <c r="W2286" s="223" t="s">
        <v>5324</v>
      </c>
      <c r="X2286" s="225" t="s">
        <v>15911</v>
      </c>
      <c r="Y2286" s="262">
        <v>80000</v>
      </c>
      <c r="Z2286" s="226"/>
      <c r="AA2286" s="241">
        <f t="shared" si="17"/>
        <v>0</v>
      </c>
      <c r="AB2286" s="237" t="s">
        <v>15912</v>
      </c>
    </row>
    <row r="2287" spans="1:28" ht="15" customHeight="1">
      <c r="A2287" s="109">
        <v>2278</v>
      </c>
      <c r="B2287" s="222" t="str">
        <f t="shared" si="16"/>
        <v>Klik Disini</v>
      </c>
      <c r="C2287" s="223" t="s">
        <v>15913</v>
      </c>
      <c r="D2287" s="223"/>
      <c r="E2287" s="223" t="s">
        <v>4457</v>
      </c>
      <c r="F2287" s="223"/>
      <c r="G2287" s="223" t="s">
        <v>15914</v>
      </c>
      <c r="H2287" s="223" t="s">
        <v>3912</v>
      </c>
      <c r="I2287" s="258" t="s">
        <v>446</v>
      </c>
      <c r="J2287" s="186" t="s">
        <v>367</v>
      </c>
      <c r="K2287" s="223" t="s">
        <v>1953</v>
      </c>
      <c r="L2287" s="223"/>
      <c r="M2287" s="259" t="s">
        <v>14410</v>
      </c>
      <c r="N2287" s="223" t="s">
        <v>449</v>
      </c>
      <c r="O2287" s="223" t="s">
        <v>450</v>
      </c>
      <c r="P2287" s="260" t="s">
        <v>447</v>
      </c>
      <c r="Q2287" s="260">
        <v>2021</v>
      </c>
      <c r="R2287" s="223" t="s">
        <v>14116</v>
      </c>
      <c r="S2287" s="223" t="s">
        <v>78</v>
      </c>
      <c r="T2287" s="223" t="s">
        <v>451</v>
      </c>
      <c r="U2287" s="261">
        <v>60</v>
      </c>
      <c r="V2287" s="86" t="s">
        <v>452</v>
      </c>
      <c r="W2287" s="223" t="s">
        <v>804</v>
      </c>
      <c r="X2287" s="225" t="s">
        <v>15915</v>
      </c>
      <c r="Y2287" s="262">
        <v>60000</v>
      </c>
      <c r="Z2287" s="226"/>
      <c r="AA2287" s="241">
        <f t="shared" si="17"/>
        <v>0</v>
      </c>
      <c r="AB2287" s="237" t="s">
        <v>15916</v>
      </c>
    </row>
    <row r="2288" spans="1:28" ht="15" customHeight="1">
      <c r="A2288" s="109">
        <v>2279</v>
      </c>
      <c r="B2288" s="222" t="str">
        <f t="shared" si="16"/>
        <v>Klik Disini</v>
      </c>
      <c r="C2288" s="223" t="s">
        <v>15917</v>
      </c>
      <c r="D2288" s="223"/>
      <c r="E2288" s="223" t="s">
        <v>15918</v>
      </c>
      <c r="F2288" s="223" t="s">
        <v>15919</v>
      </c>
      <c r="G2288" s="223" t="s">
        <v>15920</v>
      </c>
      <c r="H2288" s="223" t="s">
        <v>356</v>
      </c>
      <c r="I2288" s="258" t="s">
        <v>272</v>
      </c>
      <c r="J2288" s="186" t="s">
        <v>306</v>
      </c>
      <c r="K2288" s="223" t="s">
        <v>1953</v>
      </c>
      <c r="L2288" s="223"/>
      <c r="M2288" s="259" t="s">
        <v>447</v>
      </c>
      <c r="N2288" s="223" t="s">
        <v>449</v>
      </c>
      <c r="O2288" s="223" t="s">
        <v>450</v>
      </c>
      <c r="P2288" s="260">
        <v>2022</v>
      </c>
      <c r="Q2288" s="260">
        <v>2022</v>
      </c>
      <c r="R2288" s="223" t="s">
        <v>14186</v>
      </c>
      <c r="S2288" s="223" t="s">
        <v>78</v>
      </c>
      <c r="T2288" s="223" t="s">
        <v>451</v>
      </c>
      <c r="U2288" s="261">
        <v>322</v>
      </c>
      <c r="V2288" s="86" t="s">
        <v>452</v>
      </c>
      <c r="W2288" s="223" t="s">
        <v>1117</v>
      </c>
      <c r="X2288" s="225" t="s">
        <v>15921</v>
      </c>
      <c r="Y2288" s="262">
        <v>95000</v>
      </c>
      <c r="Z2288" s="226"/>
      <c r="AA2288" s="241">
        <f t="shared" si="17"/>
        <v>0</v>
      </c>
      <c r="AB2288" s="237" t="s">
        <v>15922</v>
      </c>
    </row>
    <row r="2289" spans="1:28" ht="15" customHeight="1">
      <c r="A2289" s="109">
        <v>2280</v>
      </c>
      <c r="B2289" s="222" t="str">
        <f t="shared" si="16"/>
        <v>Klik Disini</v>
      </c>
      <c r="C2289" s="223" t="s">
        <v>15923</v>
      </c>
      <c r="D2289" s="223"/>
      <c r="E2289" s="223" t="s">
        <v>5907</v>
      </c>
      <c r="F2289" s="223" t="s">
        <v>15924</v>
      </c>
      <c r="G2289" s="223" t="s">
        <v>15925</v>
      </c>
      <c r="H2289" s="223" t="s">
        <v>1056</v>
      </c>
      <c r="I2289" s="258" t="s">
        <v>583</v>
      </c>
      <c r="J2289" s="186" t="s">
        <v>265</v>
      </c>
      <c r="K2289" s="223" t="s">
        <v>1953</v>
      </c>
      <c r="L2289" s="223"/>
      <c r="M2289" s="259" t="s">
        <v>447</v>
      </c>
      <c r="N2289" s="223" t="s">
        <v>449</v>
      </c>
      <c r="O2289" s="223" t="s">
        <v>1056</v>
      </c>
      <c r="P2289" s="260">
        <v>2022</v>
      </c>
      <c r="Q2289" s="260">
        <v>2022</v>
      </c>
      <c r="R2289" s="223" t="s">
        <v>3480</v>
      </c>
      <c r="S2289" s="223" t="s">
        <v>78</v>
      </c>
      <c r="T2289" s="223" t="s">
        <v>451</v>
      </c>
      <c r="U2289" s="261">
        <v>162</v>
      </c>
      <c r="V2289" s="86" t="s">
        <v>452</v>
      </c>
      <c r="W2289" s="223" t="s">
        <v>1109</v>
      </c>
      <c r="X2289" s="225" t="s">
        <v>15926</v>
      </c>
      <c r="Y2289" s="262">
        <v>54000</v>
      </c>
      <c r="Z2289" s="226"/>
      <c r="AA2289" s="241">
        <f t="shared" si="17"/>
        <v>0</v>
      </c>
      <c r="AB2289" s="237" t="s">
        <v>15927</v>
      </c>
    </row>
    <row r="2290" spans="1:28" ht="15" customHeight="1">
      <c r="A2290" s="109">
        <v>2281</v>
      </c>
      <c r="B2290" s="222" t="str">
        <f t="shared" si="16"/>
        <v>Klik Disini</v>
      </c>
      <c r="C2290" s="223" t="s">
        <v>15928</v>
      </c>
      <c r="D2290" s="223" t="s">
        <v>15929</v>
      </c>
      <c r="E2290" s="223" t="s">
        <v>3548</v>
      </c>
      <c r="F2290" s="223" t="s">
        <v>15930</v>
      </c>
      <c r="G2290" s="223" t="s">
        <v>15931</v>
      </c>
      <c r="H2290" s="223" t="s">
        <v>15932</v>
      </c>
      <c r="I2290" s="258" t="s">
        <v>446</v>
      </c>
      <c r="J2290" s="186" t="s">
        <v>345</v>
      </c>
      <c r="K2290" s="223" t="s">
        <v>1953</v>
      </c>
      <c r="L2290" s="223"/>
      <c r="M2290" s="259" t="s">
        <v>447</v>
      </c>
      <c r="N2290" s="223" t="s">
        <v>449</v>
      </c>
      <c r="O2290" s="223" t="s">
        <v>450</v>
      </c>
      <c r="P2290" s="260">
        <v>2022</v>
      </c>
      <c r="Q2290" s="260">
        <v>2022</v>
      </c>
      <c r="R2290" s="223" t="s">
        <v>3412</v>
      </c>
      <c r="S2290" s="223" t="s">
        <v>78</v>
      </c>
      <c r="T2290" s="223" t="s">
        <v>451</v>
      </c>
      <c r="U2290" s="261">
        <v>274</v>
      </c>
      <c r="V2290" s="86" t="s">
        <v>452</v>
      </c>
      <c r="W2290" s="223" t="s">
        <v>1575</v>
      </c>
      <c r="X2290" s="225" t="s">
        <v>15933</v>
      </c>
      <c r="Y2290" s="262">
        <v>89000</v>
      </c>
      <c r="Z2290" s="226"/>
      <c r="AA2290" s="241">
        <f t="shared" si="17"/>
        <v>0</v>
      </c>
      <c r="AB2290" s="237" t="s">
        <v>15934</v>
      </c>
    </row>
    <row r="2291" spans="1:28" ht="15" customHeight="1">
      <c r="A2291" s="109">
        <v>2282</v>
      </c>
      <c r="B2291" s="222" t="str">
        <f t="shared" si="16"/>
        <v>Klik Disini</v>
      </c>
      <c r="C2291" s="223" t="s">
        <v>15935</v>
      </c>
      <c r="D2291" s="223"/>
      <c r="E2291" s="223" t="s">
        <v>15936</v>
      </c>
      <c r="F2291" s="223" t="s">
        <v>15937</v>
      </c>
      <c r="G2291" s="223" t="s">
        <v>15938</v>
      </c>
      <c r="H2291" s="223" t="s">
        <v>1056</v>
      </c>
      <c r="I2291" s="258" t="s">
        <v>583</v>
      </c>
      <c r="J2291" s="186" t="s">
        <v>265</v>
      </c>
      <c r="K2291" s="223" t="s">
        <v>1953</v>
      </c>
      <c r="L2291" s="223"/>
      <c r="M2291" s="259" t="s">
        <v>447</v>
      </c>
      <c r="N2291" s="223" t="s">
        <v>449</v>
      </c>
      <c r="O2291" s="223" t="s">
        <v>1056</v>
      </c>
      <c r="P2291" s="260">
        <v>2023</v>
      </c>
      <c r="Q2291" s="260">
        <v>2023</v>
      </c>
      <c r="R2291" s="223" t="s">
        <v>3480</v>
      </c>
      <c r="S2291" s="223" t="s">
        <v>78</v>
      </c>
      <c r="T2291" s="223" t="s">
        <v>451</v>
      </c>
      <c r="U2291" s="261">
        <v>258</v>
      </c>
      <c r="V2291" s="86" t="s">
        <v>452</v>
      </c>
      <c r="W2291" s="223" t="s">
        <v>999</v>
      </c>
      <c r="X2291" s="225" t="s">
        <v>15939</v>
      </c>
      <c r="Y2291" s="262">
        <v>79000</v>
      </c>
      <c r="Z2291" s="226"/>
      <c r="AA2291" s="241">
        <f t="shared" si="17"/>
        <v>0</v>
      </c>
      <c r="AB2291" s="237" t="s">
        <v>15940</v>
      </c>
    </row>
    <row r="2292" spans="1:28" ht="15" customHeight="1">
      <c r="A2292" s="109">
        <v>2283</v>
      </c>
      <c r="B2292" s="222" t="str">
        <f t="shared" si="16"/>
        <v>Klik Disini</v>
      </c>
      <c r="C2292" s="223" t="s">
        <v>15941</v>
      </c>
      <c r="D2292" s="223"/>
      <c r="E2292" s="223" t="s">
        <v>15942</v>
      </c>
      <c r="F2292" s="223" t="s">
        <v>15943</v>
      </c>
      <c r="G2292" s="223" t="s">
        <v>15944</v>
      </c>
      <c r="H2292" s="223" t="s">
        <v>1056</v>
      </c>
      <c r="I2292" s="258" t="s">
        <v>583</v>
      </c>
      <c r="J2292" s="186" t="s">
        <v>265</v>
      </c>
      <c r="K2292" s="223" t="s">
        <v>1953</v>
      </c>
      <c r="L2292" s="223"/>
      <c r="M2292" s="259" t="s">
        <v>447</v>
      </c>
      <c r="N2292" s="223" t="s">
        <v>449</v>
      </c>
      <c r="O2292" s="223" t="s">
        <v>1056</v>
      </c>
      <c r="P2292" s="260">
        <v>2022</v>
      </c>
      <c r="Q2292" s="260">
        <v>2022</v>
      </c>
      <c r="R2292" s="223" t="s">
        <v>3480</v>
      </c>
      <c r="S2292" s="223" t="s">
        <v>78</v>
      </c>
      <c r="T2292" s="223" t="s">
        <v>451</v>
      </c>
      <c r="U2292" s="261">
        <v>210</v>
      </c>
      <c r="V2292" s="86" t="s">
        <v>452</v>
      </c>
      <c r="W2292" s="223" t="s">
        <v>655</v>
      </c>
      <c r="X2292" s="225" t="s">
        <v>15945</v>
      </c>
      <c r="Y2292" s="262">
        <v>56000</v>
      </c>
      <c r="Z2292" s="226"/>
      <c r="AA2292" s="241">
        <f t="shared" si="17"/>
        <v>0</v>
      </c>
      <c r="AB2292" s="237" t="s">
        <v>15946</v>
      </c>
    </row>
    <row r="2293" spans="1:28" ht="15" customHeight="1">
      <c r="A2293" s="109">
        <v>2284</v>
      </c>
      <c r="B2293" s="222" t="str">
        <f t="shared" si="16"/>
        <v>Klik Disini</v>
      </c>
      <c r="C2293" s="223" t="s">
        <v>15947</v>
      </c>
      <c r="D2293" s="223"/>
      <c r="E2293" s="223" t="s">
        <v>15948</v>
      </c>
      <c r="F2293" s="223" t="s">
        <v>15949</v>
      </c>
      <c r="G2293" s="223" t="s">
        <v>15950</v>
      </c>
      <c r="H2293" s="223" t="s">
        <v>583</v>
      </c>
      <c r="I2293" s="258" t="s">
        <v>583</v>
      </c>
      <c r="J2293" s="186" t="s">
        <v>265</v>
      </c>
      <c r="K2293" s="223" t="s">
        <v>1953</v>
      </c>
      <c r="L2293" s="223"/>
      <c r="M2293" s="259" t="s">
        <v>447</v>
      </c>
      <c r="N2293" s="223" t="s">
        <v>449</v>
      </c>
      <c r="O2293" s="223" t="s">
        <v>1056</v>
      </c>
      <c r="P2293" s="260">
        <v>2023</v>
      </c>
      <c r="Q2293" s="260">
        <v>2023</v>
      </c>
      <c r="R2293" s="223" t="s">
        <v>3480</v>
      </c>
      <c r="S2293" s="223" t="s">
        <v>78</v>
      </c>
      <c r="T2293" s="223" t="s">
        <v>451</v>
      </c>
      <c r="U2293" s="261">
        <v>274</v>
      </c>
      <c r="V2293" s="86" t="s">
        <v>452</v>
      </c>
      <c r="W2293" s="223" t="s">
        <v>1718</v>
      </c>
      <c r="X2293" s="225" t="s">
        <v>15951</v>
      </c>
      <c r="Y2293" s="262">
        <v>89000</v>
      </c>
      <c r="Z2293" s="226"/>
      <c r="AA2293" s="241">
        <f t="shared" si="17"/>
        <v>0</v>
      </c>
      <c r="AB2293" s="237" t="s">
        <v>15952</v>
      </c>
    </row>
    <row r="2294" spans="1:28" ht="15" customHeight="1">
      <c r="A2294" s="109">
        <v>2285</v>
      </c>
      <c r="B2294" s="222" t="str">
        <f t="shared" si="16"/>
        <v>Klik Disini</v>
      </c>
      <c r="C2294" s="223" t="s">
        <v>15953</v>
      </c>
      <c r="D2294" s="223"/>
      <c r="E2294" s="223" t="s">
        <v>15954</v>
      </c>
      <c r="F2294" s="223" t="s">
        <v>15955</v>
      </c>
      <c r="G2294" s="223" t="s">
        <v>15956</v>
      </c>
      <c r="H2294" s="223" t="s">
        <v>2070</v>
      </c>
      <c r="I2294" s="258" t="s">
        <v>583</v>
      </c>
      <c r="J2294" s="186" t="s">
        <v>263</v>
      </c>
      <c r="K2294" s="223" t="s">
        <v>1953</v>
      </c>
      <c r="L2294" s="223" t="s">
        <v>15957</v>
      </c>
      <c r="M2294" s="259" t="s">
        <v>447</v>
      </c>
      <c r="N2294" s="223" t="s">
        <v>449</v>
      </c>
      <c r="O2294" s="223" t="s">
        <v>2078</v>
      </c>
      <c r="P2294" s="260">
        <v>2022</v>
      </c>
      <c r="Q2294" s="260">
        <v>2022</v>
      </c>
      <c r="R2294" s="223" t="s">
        <v>3740</v>
      </c>
      <c r="S2294" s="223" t="s">
        <v>78</v>
      </c>
      <c r="T2294" s="223" t="s">
        <v>451</v>
      </c>
      <c r="U2294" s="261">
        <v>50</v>
      </c>
      <c r="V2294" s="86" t="s">
        <v>452</v>
      </c>
      <c r="W2294" s="223" t="s">
        <v>1057</v>
      </c>
      <c r="X2294" s="225" t="s">
        <v>15958</v>
      </c>
      <c r="Y2294" s="262">
        <v>42000</v>
      </c>
      <c r="Z2294" s="226"/>
      <c r="AA2294" s="241">
        <f t="shared" si="17"/>
        <v>0</v>
      </c>
      <c r="AB2294" s="237" t="s">
        <v>15959</v>
      </c>
    </row>
    <row r="2295" spans="1:28" ht="15" customHeight="1">
      <c r="A2295" s="109">
        <v>2286</v>
      </c>
      <c r="B2295" s="222" t="str">
        <f t="shared" si="16"/>
        <v>Klik Disini</v>
      </c>
      <c r="C2295" s="223" t="s">
        <v>15960</v>
      </c>
      <c r="D2295" s="223" t="s">
        <v>15961</v>
      </c>
      <c r="E2295" s="223" t="s">
        <v>13932</v>
      </c>
      <c r="F2295" s="223" t="s">
        <v>15962</v>
      </c>
      <c r="G2295" s="223" t="s">
        <v>15963</v>
      </c>
      <c r="H2295" s="223" t="s">
        <v>583</v>
      </c>
      <c r="I2295" s="258" t="s">
        <v>583</v>
      </c>
      <c r="J2295" s="186" t="s">
        <v>265</v>
      </c>
      <c r="K2295" s="223" t="s">
        <v>1953</v>
      </c>
      <c r="L2295" s="223"/>
      <c r="M2295" s="259" t="s">
        <v>447</v>
      </c>
      <c r="N2295" s="223" t="s">
        <v>449</v>
      </c>
      <c r="O2295" s="223" t="s">
        <v>583</v>
      </c>
      <c r="P2295" s="260">
        <v>2022</v>
      </c>
      <c r="Q2295" s="260">
        <v>2022</v>
      </c>
      <c r="R2295" s="223" t="s">
        <v>3480</v>
      </c>
      <c r="S2295" s="223" t="s">
        <v>78</v>
      </c>
      <c r="T2295" s="223" t="s">
        <v>451</v>
      </c>
      <c r="U2295" s="261">
        <v>226</v>
      </c>
      <c r="V2295" s="86" t="s">
        <v>452</v>
      </c>
      <c r="W2295" s="223" t="s">
        <v>524</v>
      </c>
      <c r="X2295" s="225" t="s">
        <v>15964</v>
      </c>
      <c r="Y2295" s="262">
        <v>65000</v>
      </c>
      <c r="Z2295" s="226"/>
      <c r="AA2295" s="241">
        <f t="shared" si="17"/>
        <v>0</v>
      </c>
      <c r="AB2295" s="237" t="s">
        <v>15965</v>
      </c>
    </row>
    <row r="2296" spans="1:28" ht="15" customHeight="1">
      <c r="A2296" s="109">
        <v>2287</v>
      </c>
      <c r="B2296" s="222" t="str">
        <f t="shared" si="16"/>
        <v>Klik Disini</v>
      </c>
      <c r="C2296" s="223" t="s">
        <v>15966</v>
      </c>
      <c r="D2296" s="223"/>
      <c r="E2296" s="223" t="s">
        <v>15967</v>
      </c>
      <c r="F2296" s="223" t="s">
        <v>15968</v>
      </c>
      <c r="G2296" s="223" t="s">
        <v>15969</v>
      </c>
      <c r="H2296" s="223" t="s">
        <v>2070</v>
      </c>
      <c r="I2296" s="258" t="s">
        <v>583</v>
      </c>
      <c r="J2296" s="186" t="s">
        <v>263</v>
      </c>
      <c r="K2296" s="223" t="s">
        <v>1953</v>
      </c>
      <c r="L2296" s="223"/>
      <c r="M2296" s="259" t="s">
        <v>447</v>
      </c>
      <c r="N2296" s="223" t="s">
        <v>449</v>
      </c>
      <c r="O2296" s="223" t="s">
        <v>2078</v>
      </c>
      <c r="P2296" s="260">
        <v>2023</v>
      </c>
      <c r="Q2296" s="260">
        <v>2023</v>
      </c>
      <c r="R2296" s="223" t="s">
        <v>3740</v>
      </c>
      <c r="S2296" s="223" t="s">
        <v>78</v>
      </c>
      <c r="T2296" s="223" t="s">
        <v>451</v>
      </c>
      <c r="U2296" s="261">
        <v>34</v>
      </c>
      <c r="V2296" s="86" t="s">
        <v>452</v>
      </c>
      <c r="W2296" s="223" t="s">
        <v>3741</v>
      </c>
      <c r="X2296" s="225" t="s">
        <v>15970</v>
      </c>
      <c r="Y2296" s="262">
        <v>40000</v>
      </c>
      <c r="Z2296" s="226"/>
      <c r="AA2296" s="241">
        <f t="shared" si="17"/>
        <v>0</v>
      </c>
      <c r="AB2296" s="237" t="s">
        <v>15971</v>
      </c>
    </row>
    <row r="2297" spans="1:28" ht="15" customHeight="1">
      <c r="A2297" s="109">
        <v>2288</v>
      </c>
      <c r="B2297" s="222" t="str">
        <f t="shared" si="16"/>
        <v>Klik Disini</v>
      </c>
      <c r="C2297" s="223" t="s">
        <v>15972</v>
      </c>
      <c r="D2297" s="223"/>
      <c r="E2297" s="223" t="s">
        <v>15973</v>
      </c>
      <c r="F2297" s="223" t="s">
        <v>15974</v>
      </c>
      <c r="G2297" s="223" t="s">
        <v>15975</v>
      </c>
      <c r="H2297" s="223" t="s">
        <v>2070</v>
      </c>
      <c r="I2297" s="258" t="s">
        <v>583</v>
      </c>
      <c r="J2297" s="186" t="s">
        <v>263</v>
      </c>
      <c r="K2297" s="223" t="s">
        <v>1542</v>
      </c>
      <c r="L2297" s="223" t="s">
        <v>15976</v>
      </c>
      <c r="M2297" s="259" t="s">
        <v>447</v>
      </c>
      <c r="N2297" s="223" t="s">
        <v>449</v>
      </c>
      <c r="O2297" s="223" t="s">
        <v>2078</v>
      </c>
      <c r="P2297" s="260">
        <v>2023</v>
      </c>
      <c r="Q2297" s="260">
        <v>2023</v>
      </c>
      <c r="R2297" s="223" t="s">
        <v>3740</v>
      </c>
      <c r="S2297" s="223" t="s">
        <v>78</v>
      </c>
      <c r="T2297" s="223" t="s">
        <v>451</v>
      </c>
      <c r="U2297" s="261">
        <v>39</v>
      </c>
      <c r="V2297" s="86" t="s">
        <v>452</v>
      </c>
      <c r="W2297" s="223" t="s">
        <v>1049</v>
      </c>
      <c r="X2297" s="225" t="s">
        <v>15977</v>
      </c>
      <c r="Y2297" s="262">
        <v>45000</v>
      </c>
      <c r="Z2297" s="226"/>
      <c r="AA2297" s="241">
        <f t="shared" si="17"/>
        <v>0</v>
      </c>
      <c r="AB2297" s="237" t="s">
        <v>15978</v>
      </c>
    </row>
    <row r="2298" spans="1:28" ht="15" customHeight="1">
      <c r="A2298" s="109">
        <v>2289</v>
      </c>
      <c r="B2298" s="222" t="str">
        <f t="shared" si="16"/>
        <v>Klik Disini</v>
      </c>
      <c r="C2298" s="223" t="s">
        <v>15979</v>
      </c>
      <c r="D2298" s="223" t="s">
        <v>15980</v>
      </c>
      <c r="E2298" s="223" t="s">
        <v>15981</v>
      </c>
      <c r="F2298" s="223" t="s">
        <v>15982</v>
      </c>
      <c r="G2298" s="223" t="s">
        <v>15983</v>
      </c>
      <c r="H2298" s="223" t="s">
        <v>1056</v>
      </c>
      <c r="I2298" s="258" t="s">
        <v>583</v>
      </c>
      <c r="J2298" s="186" t="s">
        <v>265</v>
      </c>
      <c r="K2298" s="223" t="s">
        <v>1953</v>
      </c>
      <c r="L2298" s="223"/>
      <c r="M2298" s="259" t="s">
        <v>447</v>
      </c>
      <c r="N2298" s="223" t="s">
        <v>449</v>
      </c>
      <c r="O2298" s="223" t="s">
        <v>1056</v>
      </c>
      <c r="P2298" s="260">
        <v>2022</v>
      </c>
      <c r="Q2298" s="260">
        <v>2022</v>
      </c>
      <c r="R2298" s="223" t="s">
        <v>3480</v>
      </c>
      <c r="S2298" s="223" t="s">
        <v>78</v>
      </c>
      <c r="T2298" s="223" t="s">
        <v>451</v>
      </c>
      <c r="U2298" s="261">
        <v>210</v>
      </c>
      <c r="V2298" s="86" t="s">
        <v>452</v>
      </c>
      <c r="W2298" s="223" t="s">
        <v>632</v>
      </c>
      <c r="X2298" s="225" t="s">
        <v>15984</v>
      </c>
      <c r="Y2298" s="262">
        <v>60000</v>
      </c>
      <c r="Z2298" s="226"/>
      <c r="AA2298" s="241">
        <f t="shared" si="17"/>
        <v>0</v>
      </c>
      <c r="AB2298" s="237" t="s">
        <v>15985</v>
      </c>
    </row>
    <row r="2299" spans="1:28" ht="15" customHeight="1">
      <c r="A2299" s="109">
        <v>2290</v>
      </c>
      <c r="B2299" s="222" t="str">
        <f t="shared" si="16"/>
        <v>Klik Disini</v>
      </c>
      <c r="C2299" s="223" t="s">
        <v>15986</v>
      </c>
      <c r="D2299" s="223"/>
      <c r="E2299" s="223" t="s">
        <v>15987</v>
      </c>
      <c r="F2299" s="223" t="s">
        <v>15988</v>
      </c>
      <c r="G2299" s="223" t="s">
        <v>15989</v>
      </c>
      <c r="H2299" s="223" t="s">
        <v>1056</v>
      </c>
      <c r="I2299" s="258" t="s">
        <v>583</v>
      </c>
      <c r="J2299" s="186" t="s">
        <v>265</v>
      </c>
      <c r="K2299" s="223" t="s">
        <v>1953</v>
      </c>
      <c r="L2299" s="223"/>
      <c r="M2299" s="259" t="s">
        <v>447</v>
      </c>
      <c r="N2299" s="223" t="s">
        <v>449</v>
      </c>
      <c r="O2299" s="223" t="s">
        <v>1056</v>
      </c>
      <c r="P2299" s="260">
        <v>2022</v>
      </c>
      <c r="Q2299" s="260">
        <v>2022</v>
      </c>
      <c r="R2299" s="223" t="s">
        <v>3480</v>
      </c>
      <c r="S2299" s="223" t="s">
        <v>78</v>
      </c>
      <c r="T2299" s="223" t="s">
        <v>451</v>
      </c>
      <c r="U2299" s="261">
        <v>258</v>
      </c>
      <c r="V2299" s="86" t="s">
        <v>452</v>
      </c>
      <c r="W2299" s="223" t="s">
        <v>991</v>
      </c>
      <c r="X2299" s="225" t="s">
        <v>15990</v>
      </c>
      <c r="Y2299" s="262">
        <v>65000</v>
      </c>
      <c r="Z2299" s="226"/>
      <c r="AA2299" s="241">
        <f t="shared" si="17"/>
        <v>0</v>
      </c>
      <c r="AB2299" s="237" t="s">
        <v>15991</v>
      </c>
    </row>
    <row r="2300" spans="1:28" ht="15" customHeight="1">
      <c r="A2300" s="109">
        <v>2291</v>
      </c>
      <c r="B2300" s="222" t="str">
        <f t="shared" si="16"/>
        <v>Klik Disini</v>
      </c>
      <c r="C2300" s="223" t="s">
        <v>15992</v>
      </c>
      <c r="D2300" s="223" t="s">
        <v>15993</v>
      </c>
      <c r="E2300" s="223" t="s">
        <v>15994</v>
      </c>
      <c r="F2300" s="223" t="s">
        <v>15995</v>
      </c>
      <c r="G2300" s="223" t="s">
        <v>15996</v>
      </c>
      <c r="H2300" s="223" t="s">
        <v>15932</v>
      </c>
      <c r="I2300" s="258" t="s">
        <v>446</v>
      </c>
      <c r="J2300" s="186" t="s">
        <v>351</v>
      </c>
      <c r="K2300" s="223" t="s">
        <v>1953</v>
      </c>
      <c r="L2300" s="223"/>
      <c r="M2300" s="259" t="s">
        <v>447</v>
      </c>
      <c r="N2300" s="223" t="s">
        <v>449</v>
      </c>
      <c r="O2300" s="223" t="s">
        <v>450</v>
      </c>
      <c r="P2300" s="260">
        <v>2022</v>
      </c>
      <c r="Q2300" s="260">
        <v>2022</v>
      </c>
      <c r="R2300" s="223" t="s">
        <v>3412</v>
      </c>
      <c r="S2300" s="223" t="s">
        <v>78</v>
      </c>
      <c r="T2300" s="223" t="s">
        <v>451</v>
      </c>
      <c r="U2300" s="261">
        <v>290</v>
      </c>
      <c r="V2300" s="86" t="s">
        <v>452</v>
      </c>
      <c r="W2300" s="223" t="s">
        <v>3573</v>
      </c>
      <c r="X2300" s="225" t="s">
        <v>15997</v>
      </c>
      <c r="Y2300" s="262">
        <v>95000</v>
      </c>
      <c r="Z2300" s="226"/>
      <c r="AA2300" s="241">
        <f t="shared" si="17"/>
        <v>0</v>
      </c>
      <c r="AB2300" s="237" t="s">
        <v>15998</v>
      </c>
    </row>
    <row r="2301" spans="1:28" ht="15" customHeight="1">
      <c r="A2301" s="109">
        <v>2292</v>
      </c>
      <c r="B2301" s="222" t="str">
        <f t="shared" si="16"/>
        <v>Klik Disini</v>
      </c>
      <c r="C2301" s="223" t="s">
        <v>15999</v>
      </c>
      <c r="D2301" s="223"/>
      <c r="E2301" s="223" t="s">
        <v>14214</v>
      </c>
      <c r="F2301" s="223" t="s">
        <v>16000</v>
      </c>
      <c r="G2301" s="223" t="s">
        <v>16001</v>
      </c>
      <c r="H2301" s="223" t="s">
        <v>2070</v>
      </c>
      <c r="I2301" s="258" t="s">
        <v>583</v>
      </c>
      <c r="J2301" s="186" t="s">
        <v>263</v>
      </c>
      <c r="K2301" s="223" t="s">
        <v>1953</v>
      </c>
      <c r="L2301" s="223"/>
      <c r="M2301" s="259" t="s">
        <v>447</v>
      </c>
      <c r="N2301" s="223" t="s">
        <v>449</v>
      </c>
      <c r="O2301" s="223" t="s">
        <v>2078</v>
      </c>
      <c r="P2301" s="260">
        <v>2022</v>
      </c>
      <c r="Q2301" s="260">
        <v>2022</v>
      </c>
      <c r="R2301" s="223" t="s">
        <v>3740</v>
      </c>
      <c r="S2301" s="223" t="s">
        <v>78</v>
      </c>
      <c r="T2301" s="223" t="s">
        <v>451</v>
      </c>
      <c r="U2301" s="261">
        <v>35</v>
      </c>
      <c r="V2301" s="86" t="s">
        <v>452</v>
      </c>
      <c r="W2301" s="223" t="s">
        <v>524</v>
      </c>
      <c r="X2301" s="225" t="s">
        <v>16002</v>
      </c>
      <c r="Y2301" s="262">
        <v>49000</v>
      </c>
      <c r="Z2301" s="226"/>
      <c r="AA2301" s="241">
        <f t="shared" si="17"/>
        <v>0</v>
      </c>
      <c r="AB2301" s="237" t="s">
        <v>16003</v>
      </c>
    </row>
    <row r="2302" spans="1:28" ht="15" customHeight="1">
      <c r="A2302" s="109">
        <v>2293</v>
      </c>
      <c r="B2302" s="222" t="str">
        <f t="shared" si="16"/>
        <v>Klik Disini</v>
      </c>
      <c r="C2302" s="223" t="s">
        <v>16004</v>
      </c>
      <c r="D2302" s="223"/>
      <c r="E2302" s="223" t="s">
        <v>16005</v>
      </c>
      <c r="F2302" s="223" t="s">
        <v>16006</v>
      </c>
      <c r="G2302" s="223" t="s">
        <v>16007</v>
      </c>
      <c r="H2302" s="223" t="s">
        <v>15932</v>
      </c>
      <c r="I2302" s="258" t="s">
        <v>1844</v>
      </c>
      <c r="J2302" s="186" t="s">
        <v>405</v>
      </c>
      <c r="K2302" s="223" t="s">
        <v>1953</v>
      </c>
      <c r="L2302" s="223"/>
      <c r="M2302" s="259" t="s">
        <v>447</v>
      </c>
      <c r="N2302" s="223" t="s">
        <v>449</v>
      </c>
      <c r="O2302" s="223" t="s">
        <v>450</v>
      </c>
      <c r="P2302" s="260">
        <v>2022</v>
      </c>
      <c r="Q2302" s="260">
        <v>2022</v>
      </c>
      <c r="R2302" s="223" t="s">
        <v>3412</v>
      </c>
      <c r="S2302" s="223" t="s">
        <v>78</v>
      </c>
      <c r="T2302" s="223" t="s">
        <v>451</v>
      </c>
      <c r="U2302" s="261">
        <v>277</v>
      </c>
      <c r="V2302" s="86" t="s">
        <v>452</v>
      </c>
      <c r="W2302" s="223" t="s">
        <v>7432</v>
      </c>
      <c r="X2302" s="225" t="s">
        <v>16008</v>
      </c>
      <c r="Y2302" s="262">
        <v>174000</v>
      </c>
      <c r="Z2302" s="226"/>
      <c r="AA2302" s="241">
        <f t="shared" si="17"/>
        <v>0</v>
      </c>
      <c r="AB2302" s="237" t="s">
        <v>16009</v>
      </c>
    </row>
    <row r="2303" spans="1:28" ht="15" customHeight="1">
      <c r="A2303" s="109">
        <v>2294</v>
      </c>
      <c r="B2303" s="222" t="str">
        <f t="shared" si="16"/>
        <v>Klik Disini</v>
      </c>
      <c r="C2303" s="223" t="s">
        <v>16010</v>
      </c>
      <c r="D2303" s="223"/>
      <c r="E2303" s="223" t="s">
        <v>15973</v>
      </c>
      <c r="F2303" s="223" t="s">
        <v>16011</v>
      </c>
      <c r="G2303" s="223" t="s">
        <v>16012</v>
      </c>
      <c r="H2303" s="223" t="s">
        <v>2070</v>
      </c>
      <c r="I2303" s="258" t="s">
        <v>583</v>
      </c>
      <c r="J2303" s="186" t="s">
        <v>263</v>
      </c>
      <c r="K2303" s="223" t="s">
        <v>1953</v>
      </c>
      <c r="L2303" s="223" t="s">
        <v>15976</v>
      </c>
      <c r="M2303" s="259" t="s">
        <v>447</v>
      </c>
      <c r="N2303" s="223" t="s">
        <v>449</v>
      </c>
      <c r="O2303" s="223" t="s">
        <v>2078</v>
      </c>
      <c r="P2303" s="260">
        <v>2023</v>
      </c>
      <c r="Q2303" s="260">
        <v>2023</v>
      </c>
      <c r="R2303" s="223" t="s">
        <v>3740</v>
      </c>
      <c r="S2303" s="223" t="s">
        <v>78</v>
      </c>
      <c r="T2303" s="223" t="s">
        <v>451</v>
      </c>
      <c r="U2303" s="261">
        <v>39</v>
      </c>
      <c r="V2303" s="86" t="s">
        <v>452</v>
      </c>
      <c r="W2303" s="223" t="s">
        <v>12052</v>
      </c>
      <c r="X2303" s="225" t="s">
        <v>16013</v>
      </c>
      <c r="Y2303" s="262">
        <v>45000</v>
      </c>
      <c r="Z2303" s="226"/>
      <c r="AA2303" s="241">
        <f t="shared" si="17"/>
        <v>0</v>
      </c>
      <c r="AB2303" s="237" t="s">
        <v>16014</v>
      </c>
    </row>
    <row r="2304" spans="1:28" ht="15" customHeight="1">
      <c r="A2304" s="109">
        <v>2295</v>
      </c>
      <c r="B2304" s="222" t="str">
        <f t="shared" si="16"/>
        <v>Klik Disini</v>
      </c>
      <c r="C2304" s="223" t="s">
        <v>16015</v>
      </c>
      <c r="D2304" s="223"/>
      <c r="E2304" s="223" t="s">
        <v>16016</v>
      </c>
      <c r="F2304" s="223" t="s">
        <v>16017</v>
      </c>
      <c r="G2304" s="223" t="s">
        <v>16018</v>
      </c>
      <c r="H2304" s="223" t="s">
        <v>583</v>
      </c>
      <c r="I2304" s="258" t="s">
        <v>583</v>
      </c>
      <c r="J2304" s="186" t="s">
        <v>265</v>
      </c>
      <c r="K2304" s="223" t="s">
        <v>1953</v>
      </c>
      <c r="L2304" s="223"/>
      <c r="M2304" s="259" t="s">
        <v>447</v>
      </c>
      <c r="N2304" s="223" t="s">
        <v>449</v>
      </c>
      <c r="O2304" s="223" t="s">
        <v>583</v>
      </c>
      <c r="P2304" s="260">
        <v>2023</v>
      </c>
      <c r="Q2304" s="260">
        <v>2023</v>
      </c>
      <c r="R2304" s="223" t="s">
        <v>3480</v>
      </c>
      <c r="S2304" s="223" t="s">
        <v>78</v>
      </c>
      <c r="T2304" s="223" t="s">
        <v>451</v>
      </c>
      <c r="U2304" s="261">
        <v>146</v>
      </c>
      <c r="V2304" s="86" t="s">
        <v>452</v>
      </c>
      <c r="W2304" s="223" t="s">
        <v>497</v>
      </c>
      <c r="X2304" s="225" t="s">
        <v>16019</v>
      </c>
      <c r="Y2304" s="262">
        <v>100000</v>
      </c>
      <c r="Z2304" s="226"/>
      <c r="AA2304" s="241">
        <f t="shared" si="17"/>
        <v>0</v>
      </c>
      <c r="AB2304" s="237" t="s">
        <v>16020</v>
      </c>
    </row>
    <row r="2305" spans="1:28" ht="15" customHeight="1">
      <c r="A2305" s="109">
        <v>2296</v>
      </c>
      <c r="B2305" s="222" t="str">
        <f t="shared" ref="B2305:B2559" si="18">HYPERLINK("https://mocostore.moco.co.id/catalog/"&amp;AB2305,"Klik Disini")</f>
        <v>Klik Disini</v>
      </c>
      <c r="C2305" s="223" t="s">
        <v>16021</v>
      </c>
      <c r="D2305" s="223"/>
      <c r="E2305" s="223" t="s">
        <v>16022</v>
      </c>
      <c r="F2305" s="223" t="s">
        <v>16023</v>
      </c>
      <c r="G2305" s="223" t="s">
        <v>16024</v>
      </c>
      <c r="H2305" s="223" t="s">
        <v>583</v>
      </c>
      <c r="I2305" s="258" t="s">
        <v>583</v>
      </c>
      <c r="J2305" s="186" t="s">
        <v>265</v>
      </c>
      <c r="K2305" s="223" t="s">
        <v>1953</v>
      </c>
      <c r="L2305" s="223"/>
      <c r="M2305" s="259" t="s">
        <v>447</v>
      </c>
      <c r="N2305" s="223" t="s">
        <v>449</v>
      </c>
      <c r="O2305" s="223" t="s">
        <v>583</v>
      </c>
      <c r="P2305" s="260">
        <v>2023</v>
      </c>
      <c r="Q2305" s="260">
        <v>2023</v>
      </c>
      <c r="R2305" s="223" t="s">
        <v>3480</v>
      </c>
      <c r="S2305" s="223" t="s">
        <v>78</v>
      </c>
      <c r="T2305" s="223" t="s">
        <v>451</v>
      </c>
      <c r="U2305" s="261">
        <v>194</v>
      </c>
      <c r="V2305" s="86" t="s">
        <v>452</v>
      </c>
      <c r="W2305" s="223" t="s">
        <v>1937</v>
      </c>
      <c r="X2305" s="225" t="s">
        <v>16025</v>
      </c>
      <c r="Y2305" s="262">
        <v>66000</v>
      </c>
      <c r="Z2305" s="226"/>
      <c r="AA2305" s="241">
        <f t="shared" ref="AA2305:AA2559" si="19">Y2305*Z2305</f>
        <v>0</v>
      </c>
      <c r="AB2305" s="237" t="s">
        <v>16026</v>
      </c>
    </row>
    <row r="2306" spans="1:28" ht="15" customHeight="1">
      <c r="A2306" s="109">
        <v>2297</v>
      </c>
      <c r="B2306" s="222" t="str">
        <f t="shared" si="18"/>
        <v>Klik Disini</v>
      </c>
      <c r="C2306" s="223" t="s">
        <v>16027</v>
      </c>
      <c r="D2306" s="223" t="s">
        <v>16028</v>
      </c>
      <c r="E2306" s="223" t="s">
        <v>13919</v>
      </c>
      <c r="F2306" s="223" t="s">
        <v>16029</v>
      </c>
      <c r="G2306" s="223" t="s">
        <v>16030</v>
      </c>
      <c r="H2306" s="223" t="s">
        <v>583</v>
      </c>
      <c r="I2306" s="258" t="s">
        <v>583</v>
      </c>
      <c r="J2306" s="186" t="s">
        <v>265</v>
      </c>
      <c r="K2306" s="223" t="s">
        <v>1953</v>
      </c>
      <c r="L2306" s="223"/>
      <c r="M2306" s="259" t="s">
        <v>447</v>
      </c>
      <c r="N2306" s="223" t="s">
        <v>449</v>
      </c>
      <c r="O2306" s="223" t="s">
        <v>583</v>
      </c>
      <c r="P2306" s="260">
        <v>2023</v>
      </c>
      <c r="Q2306" s="260">
        <v>2023</v>
      </c>
      <c r="R2306" s="223" t="s">
        <v>3480</v>
      </c>
      <c r="S2306" s="223" t="s">
        <v>78</v>
      </c>
      <c r="T2306" s="223" t="s">
        <v>451</v>
      </c>
      <c r="U2306" s="261">
        <v>434</v>
      </c>
      <c r="V2306" s="86" t="s">
        <v>452</v>
      </c>
      <c r="W2306" s="223" t="s">
        <v>1375</v>
      </c>
      <c r="X2306" s="225" t="s">
        <v>16031</v>
      </c>
      <c r="Y2306" s="262">
        <v>114000</v>
      </c>
      <c r="Z2306" s="226"/>
      <c r="AA2306" s="241">
        <f t="shared" si="19"/>
        <v>0</v>
      </c>
      <c r="AB2306" s="237" t="s">
        <v>16032</v>
      </c>
    </row>
    <row r="2307" spans="1:28" ht="15" customHeight="1">
      <c r="A2307" s="109">
        <v>2298</v>
      </c>
      <c r="B2307" s="222" t="str">
        <f t="shared" si="18"/>
        <v>Klik Disini</v>
      </c>
      <c r="C2307" s="223" t="s">
        <v>16033</v>
      </c>
      <c r="D2307" s="223" t="s">
        <v>16034</v>
      </c>
      <c r="E2307" s="223" t="s">
        <v>5832</v>
      </c>
      <c r="F2307" s="223" t="s">
        <v>16035</v>
      </c>
      <c r="G2307" s="223" t="s">
        <v>16036</v>
      </c>
      <c r="H2307" s="223" t="s">
        <v>583</v>
      </c>
      <c r="I2307" s="258" t="s">
        <v>583</v>
      </c>
      <c r="J2307" s="186" t="s">
        <v>265</v>
      </c>
      <c r="K2307" s="223" t="s">
        <v>1953</v>
      </c>
      <c r="L2307" s="223"/>
      <c r="M2307" s="259" t="s">
        <v>447</v>
      </c>
      <c r="N2307" s="223" t="s">
        <v>449</v>
      </c>
      <c r="O2307" s="223" t="s">
        <v>1056</v>
      </c>
      <c r="P2307" s="260">
        <v>2023</v>
      </c>
      <c r="Q2307" s="260">
        <v>2023</v>
      </c>
      <c r="R2307" s="223" t="s">
        <v>3480</v>
      </c>
      <c r="S2307" s="223" t="s">
        <v>78</v>
      </c>
      <c r="T2307" s="223" t="s">
        <v>451</v>
      </c>
      <c r="U2307" s="261">
        <v>162</v>
      </c>
      <c r="V2307" s="86" t="s">
        <v>452</v>
      </c>
      <c r="W2307" s="223" t="s">
        <v>975</v>
      </c>
      <c r="X2307" s="225" t="s">
        <v>16037</v>
      </c>
      <c r="Y2307" s="262">
        <v>55000</v>
      </c>
      <c r="Z2307" s="226"/>
      <c r="AA2307" s="241">
        <f t="shared" si="19"/>
        <v>0</v>
      </c>
      <c r="AB2307" s="237" t="s">
        <v>16038</v>
      </c>
    </row>
    <row r="2308" spans="1:28" ht="15" customHeight="1">
      <c r="A2308" s="109">
        <v>2299</v>
      </c>
      <c r="B2308" s="222" t="str">
        <f t="shared" si="18"/>
        <v>Klik Disini</v>
      </c>
      <c r="C2308" s="223" t="s">
        <v>16039</v>
      </c>
      <c r="D2308" s="223" t="s">
        <v>16040</v>
      </c>
      <c r="E2308" s="223" t="s">
        <v>16041</v>
      </c>
      <c r="F2308" s="223"/>
      <c r="G2308" s="223" t="s">
        <v>16042</v>
      </c>
      <c r="H2308" s="223" t="s">
        <v>2070</v>
      </c>
      <c r="I2308" s="258" t="s">
        <v>583</v>
      </c>
      <c r="J2308" s="186" t="s">
        <v>263</v>
      </c>
      <c r="K2308" s="223" t="s">
        <v>1953</v>
      </c>
      <c r="L2308" s="223"/>
      <c r="M2308" s="259" t="s">
        <v>447</v>
      </c>
      <c r="N2308" s="223" t="s">
        <v>449</v>
      </c>
      <c r="O2308" s="223" t="s">
        <v>583</v>
      </c>
      <c r="P2308" s="260">
        <v>2022</v>
      </c>
      <c r="Q2308" s="260">
        <v>2022</v>
      </c>
      <c r="R2308" s="223" t="s">
        <v>3740</v>
      </c>
      <c r="S2308" s="223" t="s">
        <v>78</v>
      </c>
      <c r="T2308" s="223" t="s">
        <v>451</v>
      </c>
      <c r="U2308" s="261">
        <v>74</v>
      </c>
      <c r="V2308" s="86" t="s">
        <v>452</v>
      </c>
      <c r="W2308" s="223" t="s">
        <v>4156</v>
      </c>
      <c r="X2308" s="225" t="s">
        <v>16043</v>
      </c>
      <c r="Y2308" s="262">
        <v>69000</v>
      </c>
      <c r="Z2308" s="226"/>
      <c r="AA2308" s="241">
        <f t="shared" si="19"/>
        <v>0</v>
      </c>
      <c r="AB2308" s="237" t="s">
        <v>16044</v>
      </c>
    </row>
    <row r="2309" spans="1:28" ht="15" customHeight="1">
      <c r="A2309" s="109">
        <v>2300</v>
      </c>
      <c r="B2309" s="222" t="str">
        <f t="shared" si="18"/>
        <v>Klik Disini</v>
      </c>
      <c r="C2309" s="223" t="s">
        <v>16045</v>
      </c>
      <c r="D2309" s="223"/>
      <c r="E2309" s="223" t="s">
        <v>16046</v>
      </c>
      <c r="F2309" s="223" t="s">
        <v>16047</v>
      </c>
      <c r="G2309" s="223" t="s">
        <v>16048</v>
      </c>
      <c r="H2309" s="223" t="s">
        <v>3912</v>
      </c>
      <c r="I2309" s="258" t="s">
        <v>446</v>
      </c>
      <c r="J2309" s="186" t="s">
        <v>367</v>
      </c>
      <c r="K2309" s="223" t="s">
        <v>1953</v>
      </c>
      <c r="L2309" s="223"/>
      <c r="M2309" s="259" t="s">
        <v>447</v>
      </c>
      <c r="N2309" s="223" t="s">
        <v>449</v>
      </c>
      <c r="O2309" s="223" t="s">
        <v>450</v>
      </c>
      <c r="P2309" s="260">
        <v>2021</v>
      </c>
      <c r="Q2309" s="260">
        <v>2021</v>
      </c>
      <c r="R2309" s="223" t="s">
        <v>14116</v>
      </c>
      <c r="S2309" s="223" t="s">
        <v>78</v>
      </c>
      <c r="T2309" s="223" t="s">
        <v>451</v>
      </c>
      <c r="U2309" s="261">
        <v>146</v>
      </c>
      <c r="V2309" s="86" t="s">
        <v>452</v>
      </c>
      <c r="W2309" s="223" t="s">
        <v>1252</v>
      </c>
      <c r="X2309" s="225" t="s">
        <v>16049</v>
      </c>
      <c r="Y2309" s="262">
        <v>54000</v>
      </c>
      <c r="Z2309" s="226"/>
      <c r="AA2309" s="241">
        <f t="shared" si="19"/>
        <v>0</v>
      </c>
      <c r="AB2309" s="237" t="s">
        <v>16050</v>
      </c>
    </row>
    <row r="2310" spans="1:28" ht="15" customHeight="1">
      <c r="A2310" s="109">
        <v>2301</v>
      </c>
      <c r="B2310" s="222" t="str">
        <f t="shared" si="18"/>
        <v>Klik Disini</v>
      </c>
      <c r="C2310" s="223" t="s">
        <v>16051</v>
      </c>
      <c r="D2310" s="223"/>
      <c r="E2310" s="223" t="s">
        <v>16052</v>
      </c>
      <c r="F2310" s="223" t="s">
        <v>16053</v>
      </c>
      <c r="G2310" s="223" t="s">
        <v>16054</v>
      </c>
      <c r="H2310" s="223" t="s">
        <v>7858</v>
      </c>
      <c r="I2310" s="258" t="s">
        <v>1474</v>
      </c>
      <c r="J2310" s="186" t="s">
        <v>297</v>
      </c>
      <c r="K2310" s="223" t="s">
        <v>1953</v>
      </c>
      <c r="L2310" s="223"/>
      <c r="M2310" s="259" t="s">
        <v>447</v>
      </c>
      <c r="N2310" s="223" t="s">
        <v>735</v>
      </c>
      <c r="O2310" s="223" t="s">
        <v>450</v>
      </c>
      <c r="P2310" s="260">
        <v>2023</v>
      </c>
      <c r="Q2310" s="260">
        <v>2021</v>
      </c>
      <c r="R2310" s="223" t="s">
        <v>3412</v>
      </c>
      <c r="S2310" s="223" t="s">
        <v>78</v>
      </c>
      <c r="T2310" s="223" t="s">
        <v>451</v>
      </c>
      <c r="U2310" s="261">
        <v>338</v>
      </c>
      <c r="V2310" s="86" t="s">
        <v>452</v>
      </c>
      <c r="W2310" s="223" t="s">
        <v>1057</v>
      </c>
      <c r="X2310" s="225" t="s">
        <v>16055</v>
      </c>
      <c r="Y2310" s="262">
        <v>109000</v>
      </c>
      <c r="Z2310" s="226"/>
      <c r="AA2310" s="241">
        <f t="shared" si="19"/>
        <v>0</v>
      </c>
      <c r="AB2310" s="237" t="s">
        <v>16056</v>
      </c>
    </row>
    <row r="2311" spans="1:28" ht="15" customHeight="1">
      <c r="A2311" s="109">
        <v>2302</v>
      </c>
      <c r="B2311" s="222" t="str">
        <f t="shared" si="18"/>
        <v>Klik Disini</v>
      </c>
      <c r="C2311" s="223" t="s">
        <v>16057</v>
      </c>
      <c r="D2311" s="223"/>
      <c r="E2311" s="223" t="s">
        <v>16058</v>
      </c>
      <c r="F2311" s="223" t="s">
        <v>16059</v>
      </c>
      <c r="G2311" s="223" t="s">
        <v>16060</v>
      </c>
      <c r="H2311" s="223" t="s">
        <v>3912</v>
      </c>
      <c r="I2311" s="258" t="s">
        <v>446</v>
      </c>
      <c r="J2311" s="186" t="s">
        <v>367</v>
      </c>
      <c r="K2311" s="223" t="s">
        <v>1953</v>
      </c>
      <c r="L2311" s="223"/>
      <c r="M2311" s="259" t="s">
        <v>447</v>
      </c>
      <c r="N2311" s="223" t="s">
        <v>449</v>
      </c>
      <c r="O2311" s="223" t="s">
        <v>450</v>
      </c>
      <c r="P2311" s="260" t="s">
        <v>447</v>
      </c>
      <c r="Q2311" s="260">
        <v>2021</v>
      </c>
      <c r="R2311" s="223" t="s">
        <v>14116</v>
      </c>
      <c r="S2311" s="223" t="s">
        <v>78</v>
      </c>
      <c r="T2311" s="223" t="s">
        <v>451</v>
      </c>
      <c r="U2311" s="261">
        <v>302</v>
      </c>
      <c r="V2311" s="86" t="s">
        <v>452</v>
      </c>
      <c r="W2311" s="223" t="s">
        <v>1575</v>
      </c>
      <c r="X2311" s="225" t="s">
        <v>16061</v>
      </c>
      <c r="Y2311" s="262">
        <v>115000</v>
      </c>
      <c r="Z2311" s="226"/>
      <c r="AA2311" s="241">
        <f t="shared" si="19"/>
        <v>0</v>
      </c>
      <c r="AB2311" s="237" t="s">
        <v>16062</v>
      </c>
    </row>
    <row r="2312" spans="1:28" ht="15" customHeight="1">
      <c r="A2312" s="109">
        <v>2303</v>
      </c>
      <c r="B2312" s="222" t="str">
        <f t="shared" si="18"/>
        <v>Klik Disini</v>
      </c>
      <c r="C2312" s="223" t="s">
        <v>16063</v>
      </c>
      <c r="D2312" s="223"/>
      <c r="E2312" s="223" t="s">
        <v>16064</v>
      </c>
      <c r="F2312" s="223" t="s">
        <v>16065</v>
      </c>
      <c r="G2312" s="223" t="s">
        <v>16066</v>
      </c>
      <c r="H2312" s="223" t="s">
        <v>7858</v>
      </c>
      <c r="I2312" s="258" t="s">
        <v>446</v>
      </c>
      <c r="J2312" s="186" t="s">
        <v>371</v>
      </c>
      <c r="K2312" s="223" t="s">
        <v>1953</v>
      </c>
      <c r="L2312" s="223"/>
      <c r="M2312" s="259" t="s">
        <v>447</v>
      </c>
      <c r="N2312" s="223" t="s">
        <v>479</v>
      </c>
      <c r="O2312" s="223" t="s">
        <v>450</v>
      </c>
      <c r="P2312" s="260">
        <v>2021</v>
      </c>
      <c r="Q2312" s="260">
        <v>2021</v>
      </c>
      <c r="R2312" s="223" t="s">
        <v>3412</v>
      </c>
      <c r="S2312" s="223" t="s">
        <v>78</v>
      </c>
      <c r="T2312" s="223" t="s">
        <v>451</v>
      </c>
      <c r="U2312" s="261">
        <v>130</v>
      </c>
      <c r="V2312" s="86" t="s">
        <v>452</v>
      </c>
      <c r="W2312" s="223" t="s">
        <v>917</v>
      </c>
      <c r="X2312" s="225" t="s">
        <v>16067</v>
      </c>
      <c r="Y2312" s="262">
        <v>55000</v>
      </c>
      <c r="Z2312" s="226"/>
      <c r="AA2312" s="241">
        <f t="shared" si="19"/>
        <v>0</v>
      </c>
      <c r="AB2312" s="237" t="s">
        <v>16068</v>
      </c>
    </row>
    <row r="2313" spans="1:28" ht="15" customHeight="1">
      <c r="A2313" s="109">
        <v>2304</v>
      </c>
      <c r="B2313" s="222" t="str">
        <f t="shared" si="18"/>
        <v>Klik Disini</v>
      </c>
      <c r="C2313" s="223" t="s">
        <v>16069</v>
      </c>
      <c r="D2313" s="223"/>
      <c r="E2313" s="223" t="s">
        <v>16070</v>
      </c>
      <c r="F2313" s="223" t="s">
        <v>16071</v>
      </c>
      <c r="G2313" s="223" t="s">
        <v>16072</v>
      </c>
      <c r="H2313" s="223" t="s">
        <v>3912</v>
      </c>
      <c r="I2313" s="258" t="s">
        <v>446</v>
      </c>
      <c r="J2313" s="186" t="s">
        <v>367</v>
      </c>
      <c r="K2313" s="223" t="s">
        <v>447</v>
      </c>
      <c r="L2313" s="223"/>
      <c r="M2313" s="259" t="s">
        <v>447</v>
      </c>
      <c r="N2313" s="223" t="s">
        <v>449</v>
      </c>
      <c r="O2313" s="223" t="s">
        <v>450</v>
      </c>
      <c r="P2313" s="260">
        <v>2021</v>
      </c>
      <c r="Q2313" s="260">
        <v>2021</v>
      </c>
      <c r="R2313" s="223" t="s">
        <v>14116</v>
      </c>
      <c r="S2313" s="223" t="s">
        <v>78</v>
      </c>
      <c r="T2313" s="223" t="s">
        <v>451</v>
      </c>
      <c r="U2313" s="261">
        <v>274</v>
      </c>
      <c r="V2313" s="86" t="s">
        <v>452</v>
      </c>
      <c r="W2313" s="223" t="s">
        <v>1109</v>
      </c>
      <c r="X2313" s="225" t="s">
        <v>16073</v>
      </c>
      <c r="Y2313" s="262">
        <v>85000</v>
      </c>
      <c r="Z2313" s="226"/>
      <c r="AA2313" s="241">
        <f t="shared" si="19"/>
        <v>0</v>
      </c>
      <c r="AB2313" s="237" t="s">
        <v>16074</v>
      </c>
    </row>
    <row r="2314" spans="1:28" ht="15" customHeight="1">
      <c r="A2314" s="109">
        <v>2305</v>
      </c>
      <c r="B2314" s="222" t="str">
        <f t="shared" si="18"/>
        <v>Klik Disini</v>
      </c>
      <c r="C2314" s="223" t="s">
        <v>16075</v>
      </c>
      <c r="D2314" s="223"/>
      <c r="E2314" s="223" t="s">
        <v>16076</v>
      </c>
      <c r="F2314" s="223" t="s">
        <v>16077</v>
      </c>
      <c r="G2314" s="223" t="s">
        <v>16078</v>
      </c>
      <c r="H2314" s="223" t="s">
        <v>384</v>
      </c>
      <c r="I2314" s="258" t="s">
        <v>446</v>
      </c>
      <c r="J2314" s="186" t="s">
        <v>383</v>
      </c>
      <c r="K2314" s="223" t="s">
        <v>1953</v>
      </c>
      <c r="L2314" s="223"/>
      <c r="M2314" s="259" t="s">
        <v>447</v>
      </c>
      <c r="N2314" s="223" t="s">
        <v>449</v>
      </c>
      <c r="O2314" s="223" t="s">
        <v>450</v>
      </c>
      <c r="P2314" s="260">
        <v>2021</v>
      </c>
      <c r="Q2314" s="260">
        <v>2021</v>
      </c>
      <c r="R2314" s="223" t="s">
        <v>3675</v>
      </c>
      <c r="S2314" s="223" t="s">
        <v>78</v>
      </c>
      <c r="T2314" s="223" t="s">
        <v>451</v>
      </c>
      <c r="U2314" s="261">
        <v>146</v>
      </c>
      <c r="V2314" s="86" t="s">
        <v>452</v>
      </c>
      <c r="W2314" s="223" t="s">
        <v>1873</v>
      </c>
      <c r="X2314" s="225" t="s">
        <v>16079</v>
      </c>
      <c r="Y2314" s="262">
        <v>89000</v>
      </c>
      <c r="Z2314" s="226"/>
      <c r="AA2314" s="241">
        <f t="shared" si="19"/>
        <v>0</v>
      </c>
      <c r="AB2314" s="237" t="s">
        <v>16080</v>
      </c>
    </row>
    <row r="2315" spans="1:28" ht="15" customHeight="1">
      <c r="A2315" s="109">
        <v>2306</v>
      </c>
      <c r="B2315" s="222" t="str">
        <f t="shared" si="18"/>
        <v>Klik Disini</v>
      </c>
      <c r="C2315" s="223" t="s">
        <v>16081</v>
      </c>
      <c r="D2315" s="223"/>
      <c r="E2315" s="223" t="s">
        <v>16082</v>
      </c>
      <c r="F2315" s="223" t="s">
        <v>16083</v>
      </c>
      <c r="G2315" s="223" t="s">
        <v>16084</v>
      </c>
      <c r="H2315" s="223" t="s">
        <v>1843</v>
      </c>
      <c r="I2315" s="258" t="s">
        <v>446</v>
      </c>
      <c r="J2315" s="186" t="s">
        <v>339</v>
      </c>
      <c r="K2315" s="223" t="s">
        <v>1953</v>
      </c>
      <c r="L2315" s="223"/>
      <c r="M2315" s="259" t="s">
        <v>447</v>
      </c>
      <c r="N2315" s="223" t="s">
        <v>449</v>
      </c>
      <c r="O2315" s="223" t="s">
        <v>450</v>
      </c>
      <c r="P2315" s="260">
        <v>2021</v>
      </c>
      <c r="Q2315" s="260">
        <v>2021</v>
      </c>
      <c r="R2315" s="223" t="s">
        <v>3412</v>
      </c>
      <c r="S2315" s="223" t="s">
        <v>78</v>
      </c>
      <c r="T2315" s="223" t="s">
        <v>451</v>
      </c>
      <c r="U2315" s="261">
        <v>114</v>
      </c>
      <c r="V2315" s="86" t="s">
        <v>452</v>
      </c>
      <c r="W2315" s="223" t="s">
        <v>975</v>
      </c>
      <c r="X2315" s="225" t="s">
        <v>16085</v>
      </c>
      <c r="Y2315" s="262">
        <v>71000</v>
      </c>
      <c r="Z2315" s="226"/>
      <c r="AA2315" s="241">
        <f t="shared" si="19"/>
        <v>0</v>
      </c>
      <c r="AB2315" s="237" t="s">
        <v>16086</v>
      </c>
    </row>
    <row r="2316" spans="1:28" ht="15" customHeight="1">
      <c r="A2316" s="109">
        <v>2307</v>
      </c>
      <c r="B2316" s="222" t="str">
        <f t="shared" si="18"/>
        <v>Klik Disini</v>
      </c>
      <c r="C2316" s="223" t="s">
        <v>16087</v>
      </c>
      <c r="D2316" s="223"/>
      <c r="E2316" s="223" t="s">
        <v>3815</v>
      </c>
      <c r="F2316" s="223" t="s">
        <v>16088</v>
      </c>
      <c r="G2316" s="223" t="s">
        <v>16089</v>
      </c>
      <c r="H2316" s="223" t="s">
        <v>384</v>
      </c>
      <c r="I2316" s="258" t="s">
        <v>446</v>
      </c>
      <c r="J2316" s="186" t="s">
        <v>349</v>
      </c>
      <c r="K2316" s="223" t="s">
        <v>1953</v>
      </c>
      <c r="L2316" s="223"/>
      <c r="M2316" s="259" t="s">
        <v>447</v>
      </c>
      <c r="N2316" s="223" t="s">
        <v>449</v>
      </c>
      <c r="O2316" s="223" t="s">
        <v>450</v>
      </c>
      <c r="P2316" s="260">
        <v>2021</v>
      </c>
      <c r="Q2316" s="260">
        <v>2021</v>
      </c>
      <c r="R2316" s="223" t="s">
        <v>3675</v>
      </c>
      <c r="S2316" s="223" t="s">
        <v>78</v>
      </c>
      <c r="T2316" s="223" t="s">
        <v>451</v>
      </c>
      <c r="U2316" s="261">
        <v>146</v>
      </c>
      <c r="V2316" s="86" t="s">
        <v>452</v>
      </c>
      <c r="W2316" s="223" t="s">
        <v>796</v>
      </c>
      <c r="X2316" s="225" t="s">
        <v>16090</v>
      </c>
      <c r="Y2316" s="262">
        <v>74000</v>
      </c>
      <c r="Z2316" s="226"/>
      <c r="AA2316" s="241">
        <f t="shared" si="19"/>
        <v>0</v>
      </c>
      <c r="AB2316" s="237" t="s">
        <v>16091</v>
      </c>
    </row>
    <row r="2317" spans="1:28" ht="15" customHeight="1">
      <c r="A2317" s="109">
        <v>2308</v>
      </c>
      <c r="B2317" s="222" t="str">
        <f t="shared" si="18"/>
        <v>Klik Disini</v>
      </c>
      <c r="C2317" s="223" t="s">
        <v>16092</v>
      </c>
      <c r="D2317" s="223"/>
      <c r="E2317" s="223" t="s">
        <v>14401</v>
      </c>
      <c r="F2317" s="223" t="s">
        <v>16093</v>
      </c>
      <c r="G2317" s="223" t="s">
        <v>16094</v>
      </c>
      <c r="H2317" s="223" t="s">
        <v>512</v>
      </c>
      <c r="I2317" s="258" t="s">
        <v>446</v>
      </c>
      <c r="J2317" s="186" t="s">
        <v>353</v>
      </c>
      <c r="K2317" s="223" t="s">
        <v>1953</v>
      </c>
      <c r="L2317" s="223"/>
      <c r="M2317" s="259" t="s">
        <v>447</v>
      </c>
      <c r="N2317" s="223" t="s">
        <v>449</v>
      </c>
      <c r="O2317" s="223" t="s">
        <v>450</v>
      </c>
      <c r="P2317" s="260" t="s">
        <v>447</v>
      </c>
      <c r="Q2317" s="260">
        <v>2021</v>
      </c>
      <c r="R2317" s="223" t="s">
        <v>3412</v>
      </c>
      <c r="S2317" s="223" t="s">
        <v>78</v>
      </c>
      <c r="T2317" s="223" t="s">
        <v>451</v>
      </c>
      <c r="U2317" s="261">
        <v>178</v>
      </c>
      <c r="V2317" s="86" t="s">
        <v>452</v>
      </c>
      <c r="W2317" s="223" t="s">
        <v>3748</v>
      </c>
      <c r="X2317" s="225" t="s">
        <v>16095</v>
      </c>
      <c r="Y2317" s="262">
        <v>189000</v>
      </c>
      <c r="Z2317" s="226"/>
      <c r="AA2317" s="241">
        <f t="shared" si="19"/>
        <v>0</v>
      </c>
      <c r="AB2317" s="237" t="s">
        <v>16096</v>
      </c>
    </row>
    <row r="2318" spans="1:28" ht="15" customHeight="1">
      <c r="A2318" s="109">
        <v>2309</v>
      </c>
      <c r="B2318" s="222" t="str">
        <f t="shared" si="18"/>
        <v>Klik Disini</v>
      </c>
      <c r="C2318" s="223" t="s">
        <v>16097</v>
      </c>
      <c r="D2318" s="223"/>
      <c r="E2318" s="223" t="s">
        <v>16098</v>
      </c>
      <c r="F2318" s="223" t="s">
        <v>16099</v>
      </c>
      <c r="G2318" s="223" t="s">
        <v>16100</v>
      </c>
      <c r="H2318" s="223" t="s">
        <v>384</v>
      </c>
      <c r="I2318" s="258" t="s">
        <v>446</v>
      </c>
      <c r="J2318" s="186" t="s">
        <v>383</v>
      </c>
      <c r="K2318" s="223" t="s">
        <v>1953</v>
      </c>
      <c r="L2318" s="223"/>
      <c r="M2318" s="259" t="s">
        <v>447</v>
      </c>
      <c r="N2318" s="223" t="s">
        <v>449</v>
      </c>
      <c r="O2318" s="223" t="s">
        <v>450</v>
      </c>
      <c r="P2318" s="260">
        <v>2021</v>
      </c>
      <c r="Q2318" s="260">
        <v>2021</v>
      </c>
      <c r="R2318" s="223" t="s">
        <v>3675</v>
      </c>
      <c r="S2318" s="223" t="s">
        <v>78</v>
      </c>
      <c r="T2318" s="223" t="s">
        <v>451</v>
      </c>
      <c r="U2318" s="261">
        <v>130</v>
      </c>
      <c r="V2318" s="86" t="s">
        <v>452</v>
      </c>
      <c r="W2318" s="223" t="s">
        <v>3585</v>
      </c>
      <c r="X2318" s="225" t="s">
        <v>16101</v>
      </c>
      <c r="Y2318" s="262">
        <v>66000</v>
      </c>
      <c r="Z2318" s="226"/>
      <c r="AA2318" s="241">
        <f t="shared" si="19"/>
        <v>0</v>
      </c>
      <c r="AB2318" s="237" t="s">
        <v>16102</v>
      </c>
    </row>
    <row r="2319" spans="1:28" ht="15" customHeight="1">
      <c r="A2319" s="109">
        <v>2310</v>
      </c>
      <c r="B2319" s="222" t="str">
        <f t="shared" si="18"/>
        <v>Klik Disini</v>
      </c>
      <c r="C2319" s="223" t="s">
        <v>16103</v>
      </c>
      <c r="D2319" s="223"/>
      <c r="E2319" s="223" t="s">
        <v>16104</v>
      </c>
      <c r="F2319" s="223" t="s">
        <v>16105</v>
      </c>
      <c r="G2319" s="223" t="s">
        <v>16106</v>
      </c>
      <c r="H2319" s="223" t="s">
        <v>262</v>
      </c>
      <c r="I2319" s="258" t="s">
        <v>1844</v>
      </c>
      <c r="J2319" s="186" t="s">
        <v>405</v>
      </c>
      <c r="K2319" s="223" t="s">
        <v>1953</v>
      </c>
      <c r="L2319" s="223"/>
      <c r="M2319" s="259" t="s">
        <v>447</v>
      </c>
      <c r="N2319" s="223" t="s">
        <v>449</v>
      </c>
      <c r="O2319" s="223" t="s">
        <v>450</v>
      </c>
      <c r="P2319" s="260">
        <v>2021</v>
      </c>
      <c r="Q2319" s="260">
        <v>2021</v>
      </c>
      <c r="R2319" s="223" t="s">
        <v>16107</v>
      </c>
      <c r="S2319" s="223" t="s">
        <v>78</v>
      </c>
      <c r="T2319" s="223" t="s">
        <v>451</v>
      </c>
      <c r="U2319" s="261">
        <v>418</v>
      </c>
      <c r="V2319" s="86" t="s">
        <v>452</v>
      </c>
      <c r="W2319" s="223" t="s">
        <v>917</v>
      </c>
      <c r="X2319" s="225" t="s">
        <v>16108</v>
      </c>
      <c r="Y2319" s="262">
        <v>122000</v>
      </c>
      <c r="Z2319" s="226"/>
      <c r="AA2319" s="241">
        <f t="shared" si="19"/>
        <v>0</v>
      </c>
      <c r="AB2319" s="237" t="s">
        <v>16109</v>
      </c>
    </row>
    <row r="2320" spans="1:28" ht="15" customHeight="1">
      <c r="A2320" s="109">
        <v>2311</v>
      </c>
      <c r="B2320" s="222" t="str">
        <f t="shared" si="18"/>
        <v>Klik Disini</v>
      </c>
      <c r="C2320" s="223" t="s">
        <v>16110</v>
      </c>
      <c r="D2320" s="223"/>
      <c r="E2320" s="223" t="s">
        <v>13895</v>
      </c>
      <c r="F2320" s="223" t="s">
        <v>16111</v>
      </c>
      <c r="G2320" s="223" t="s">
        <v>16112</v>
      </c>
      <c r="H2320" s="223" t="s">
        <v>7858</v>
      </c>
      <c r="I2320" s="258" t="s">
        <v>446</v>
      </c>
      <c r="J2320" s="186" t="s">
        <v>371</v>
      </c>
      <c r="K2320" s="223" t="s">
        <v>1953</v>
      </c>
      <c r="L2320" s="223"/>
      <c r="M2320" s="259" t="s">
        <v>447</v>
      </c>
      <c r="N2320" s="223" t="s">
        <v>479</v>
      </c>
      <c r="O2320" s="223" t="s">
        <v>450</v>
      </c>
      <c r="P2320" s="260">
        <v>2021</v>
      </c>
      <c r="Q2320" s="260">
        <v>2021</v>
      </c>
      <c r="R2320" s="223" t="s">
        <v>3412</v>
      </c>
      <c r="S2320" s="223" t="s">
        <v>78</v>
      </c>
      <c r="T2320" s="223" t="s">
        <v>451</v>
      </c>
      <c r="U2320" s="261">
        <v>242</v>
      </c>
      <c r="V2320" s="86" t="s">
        <v>452</v>
      </c>
      <c r="W2320" s="223" t="s">
        <v>1117</v>
      </c>
      <c r="X2320" s="225" t="s">
        <v>16113</v>
      </c>
      <c r="Y2320" s="262">
        <v>69000</v>
      </c>
      <c r="Z2320" s="226"/>
      <c r="AA2320" s="241">
        <f t="shared" si="19"/>
        <v>0</v>
      </c>
      <c r="AB2320" s="237" t="s">
        <v>16114</v>
      </c>
    </row>
    <row r="2321" spans="1:28" ht="15" customHeight="1">
      <c r="A2321" s="109">
        <v>2312</v>
      </c>
      <c r="B2321" s="222" t="str">
        <f t="shared" si="18"/>
        <v>Klik Disini</v>
      </c>
      <c r="C2321" s="223" t="s">
        <v>16115</v>
      </c>
      <c r="D2321" s="223"/>
      <c r="E2321" s="223" t="s">
        <v>16116</v>
      </c>
      <c r="F2321" s="223" t="s">
        <v>16117</v>
      </c>
      <c r="G2321" s="223" t="s">
        <v>16118</v>
      </c>
      <c r="H2321" s="223" t="s">
        <v>262</v>
      </c>
      <c r="I2321" s="258" t="s">
        <v>1844</v>
      </c>
      <c r="J2321" s="186" t="s">
        <v>399</v>
      </c>
      <c r="K2321" s="223" t="s">
        <v>1953</v>
      </c>
      <c r="L2321" s="223"/>
      <c r="M2321" s="259" t="s">
        <v>447</v>
      </c>
      <c r="N2321" s="223" t="s">
        <v>449</v>
      </c>
      <c r="O2321" s="223" t="s">
        <v>450</v>
      </c>
      <c r="P2321" s="260">
        <v>2021</v>
      </c>
      <c r="Q2321" s="260">
        <v>2021</v>
      </c>
      <c r="R2321" s="223" t="s">
        <v>3412</v>
      </c>
      <c r="S2321" s="223" t="s">
        <v>78</v>
      </c>
      <c r="T2321" s="223" t="s">
        <v>451</v>
      </c>
      <c r="U2321" s="261">
        <v>338</v>
      </c>
      <c r="V2321" s="86" t="s">
        <v>452</v>
      </c>
      <c r="W2321" s="223" t="s">
        <v>743</v>
      </c>
      <c r="X2321" s="225" t="s">
        <v>16119</v>
      </c>
      <c r="Y2321" s="262">
        <v>99000</v>
      </c>
      <c r="Z2321" s="226"/>
      <c r="AA2321" s="241">
        <f t="shared" si="19"/>
        <v>0</v>
      </c>
      <c r="AB2321" s="237" t="s">
        <v>16120</v>
      </c>
    </row>
    <row r="2322" spans="1:28" ht="15" customHeight="1">
      <c r="A2322" s="109">
        <v>2313</v>
      </c>
      <c r="B2322" s="222" t="str">
        <f t="shared" si="18"/>
        <v>Klik Disini</v>
      </c>
      <c r="C2322" s="223" t="s">
        <v>16121</v>
      </c>
      <c r="D2322" s="223"/>
      <c r="E2322" s="223" t="s">
        <v>4077</v>
      </c>
      <c r="F2322" s="223" t="s">
        <v>16122</v>
      </c>
      <c r="G2322" s="223" t="s">
        <v>16123</v>
      </c>
      <c r="H2322" s="223" t="s">
        <v>4340</v>
      </c>
      <c r="I2322" s="258" t="s">
        <v>446</v>
      </c>
      <c r="J2322" s="186" t="s">
        <v>383</v>
      </c>
      <c r="K2322" s="223" t="s">
        <v>1953</v>
      </c>
      <c r="L2322" s="223"/>
      <c r="M2322" s="259" t="s">
        <v>447</v>
      </c>
      <c r="N2322" s="223" t="s">
        <v>449</v>
      </c>
      <c r="O2322" s="223" t="s">
        <v>450</v>
      </c>
      <c r="P2322" s="260">
        <v>2021</v>
      </c>
      <c r="Q2322" s="260">
        <v>2021</v>
      </c>
      <c r="R2322" s="223" t="s">
        <v>3675</v>
      </c>
      <c r="S2322" s="223" t="s">
        <v>78</v>
      </c>
      <c r="T2322" s="223" t="s">
        <v>451</v>
      </c>
      <c r="U2322" s="261">
        <v>114</v>
      </c>
      <c r="V2322" s="86" t="s">
        <v>452</v>
      </c>
      <c r="W2322" s="223" t="s">
        <v>532</v>
      </c>
      <c r="X2322" s="225" t="s">
        <v>16124</v>
      </c>
      <c r="Y2322" s="262">
        <v>75000</v>
      </c>
      <c r="Z2322" s="226"/>
      <c r="AA2322" s="241">
        <f t="shared" si="19"/>
        <v>0</v>
      </c>
      <c r="AB2322" s="237" t="s">
        <v>16125</v>
      </c>
    </row>
    <row r="2323" spans="1:28" ht="15" customHeight="1">
      <c r="A2323" s="109">
        <v>2314</v>
      </c>
      <c r="B2323" s="222" t="str">
        <f t="shared" si="18"/>
        <v>Klik Disini</v>
      </c>
      <c r="C2323" s="223" t="s">
        <v>16126</v>
      </c>
      <c r="D2323" s="223"/>
      <c r="E2323" s="223" t="s">
        <v>16127</v>
      </c>
      <c r="F2323" s="223" t="s">
        <v>16128</v>
      </c>
      <c r="G2323" s="223" t="s">
        <v>16129</v>
      </c>
      <c r="H2323" s="223" t="s">
        <v>384</v>
      </c>
      <c r="I2323" s="258" t="s">
        <v>446</v>
      </c>
      <c r="J2323" s="186" t="s">
        <v>383</v>
      </c>
      <c r="K2323" s="223" t="s">
        <v>1953</v>
      </c>
      <c r="L2323" s="223"/>
      <c r="M2323" s="259" t="s">
        <v>447</v>
      </c>
      <c r="N2323" s="223" t="s">
        <v>449</v>
      </c>
      <c r="O2323" s="223" t="s">
        <v>450</v>
      </c>
      <c r="P2323" s="260">
        <v>2021</v>
      </c>
      <c r="Q2323" s="260">
        <v>2021</v>
      </c>
      <c r="R2323" s="223" t="s">
        <v>14523</v>
      </c>
      <c r="S2323" s="223" t="s">
        <v>78</v>
      </c>
      <c r="T2323" s="223" t="s">
        <v>451</v>
      </c>
      <c r="U2323" s="261">
        <v>158</v>
      </c>
      <c r="V2323" s="86" t="s">
        <v>452</v>
      </c>
      <c r="W2323" s="223" t="s">
        <v>1923</v>
      </c>
      <c r="X2323" s="225" t="s">
        <v>16130</v>
      </c>
      <c r="Y2323" s="262">
        <v>122000</v>
      </c>
      <c r="Z2323" s="226"/>
      <c r="AA2323" s="241">
        <f t="shared" si="19"/>
        <v>0</v>
      </c>
      <c r="AB2323" s="237" t="s">
        <v>16131</v>
      </c>
    </row>
    <row r="2324" spans="1:28" ht="15" customHeight="1">
      <c r="A2324" s="109">
        <v>2315</v>
      </c>
      <c r="B2324" s="222" t="str">
        <f t="shared" si="18"/>
        <v>Klik Disini</v>
      </c>
      <c r="C2324" s="223" t="s">
        <v>16132</v>
      </c>
      <c r="D2324" s="223"/>
      <c r="E2324" s="223" t="s">
        <v>8540</v>
      </c>
      <c r="F2324" s="223" t="s">
        <v>16133</v>
      </c>
      <c r="G2324" s="223" t="s">
        <v>16134</v>
      </c>
      <c r="H2324" s="223" t="s">
        <v>4690</v>
      </c>
      <c r="I2324" s="258" t="s">
        <v>592</v>
      </c>
      <c r="J2324" s="186" t="s">
        <v>326</v>
      </c>
      <c r="K2324" s="223" t="s">
        <v>1953</v>
      </c>
      <c r="L2324" s="223"/>
      <c r="M2324" s="259" t="s">
        <v>447</v>
      </c>
      <c r="N2324" s="223" t="s">
        <v>449</v>
      </c>
      <c r="O2324" s="223" t="s">
        <v>450</v>
      </c>
      <c r="P2324" s="223">
        <v>2021</v>
      </c>
      <c r="Q2324" s="223">
        <v>2021</v>
      </c>
      <c r="R2324" s="223" t="s">
        <v>14523</v>
      </c>
      <c r="S2324" s="223" t="s">
        <v>78</v>
      </c>
      <c r="T2324" s="223" t="s">
        <v>451</v>
      </c>
      <c r="U2324" s="86">
        <v>114</v>
      </c>
      <c r="V2324" s="86" t="s">
        <v>452</v>
      </c>
      <c r="W2324" s="223" t="s">
        <v>6334</v>
      </c>
      <c r="X2324" s="223" t="s">
        <v>16135</v>
      </c>
      <c r="Y2324" s="262">
        <v>59000</v>
      </c>
      <c r="Z2324" s="226"/>
      <c r="AA2324" s="241">
        <f t="shared" si="19"/>
        <v>0</v>
      </c>
      <c r="AB2324" s="237" t="s">
        <v>16136</v>
      </c>
    </row>
    <row r="2325" spans="1:28" ht="15" customHeight="1">
      <c r="A2325" s="109">
        <v>2316</v>
      </c>
      <c r="B2325" s="222" t="str">
        <f t="shared" si="18"/>
        <v>Klik Disini</v>
      </c>
      <c r="C2325" s="223" t="s">
        <v>16137</v>
      </c>
      <c r="D2325" s="223"/>
      <c r="E2325" s="223" t="s">
        <v>16138</v>
      </c>
      <c r="F2325" s="223" t="s">
        <v>16139</v>
      </c>
      <c r="G2325" s="223" t="s">
        <v>16140</v>
      </c>
      <c r="H2325" s="223" t="s">
        <v>3912</v>
      </c>
      <c r="I2325" s="258" t="s">
        <v>446</v>
      </c>
      <c r="J2325" s="186" t="s">
        <v>367</v>
      </c>
      <c r="K2325" s="223" t="s">
        <v>1953</v>
      </c>
      <c r="L2325" s="223"/>
      <c r="M2325" s="259" t="s">
        <v>447</v>
      </c>
      <c r="N2325" s="223" t="s">
        <v>449</v>
      </c>
      <c r="O2325" s="223" t="s">
        <v>450</v>
      </c>
      <c r="P2325" s="223">
        <v>2021</v>
      </c>
      <c r="Q2325" s="223">
        <v>2021</v>
      </c>
      <c r="R2325" s="223" t="s">
        <v>14116</v>
      </c>
      <c r="S2325" s="223" t="s">
        <v>78</v>
      </c>
      <c r="T2325" s="223" t="s">
        <v>451</v>
      </c>
      <c r="U2325" s="86">
        <v>162</v>
      </c>
      <c r="V2325" s="86" t="s">
        <v>452</v>
      </c>
      <c r="W2325" s="223" t="s">
        <v>975</v>
      </c>
      <c r="X2325" s="223" t="s">
        <v>16141</v>
      </c>
      <c r="Y2325" s="262">
        <v>59000</v>
      </c>
      <c r="Z2325" s="226"/>
      <c r="AA2325" s="241">
        <f t="shared" si="19"/>
        <v>0</v>
      </c>
      <c r="AB2325" s="237" t="s">
        <v>16142</v>
      </c>
    </row>
    <row r="2326" spans="1:28" ht="15" customHeight="1">
      <c r="A2326" s="109">
        <v>2317</v>
      </c>
      <c r="B2326" s="222" t="str">
        <f t="shared" si="18"/>
        <v>Klik Disini</v>
      </c>
      <c r="C2326" s="223" t="s">
        <v>16143</v>
      </c>
      <c r="D2326" s="223"/>
      <c r="E2326" s="223" t="s">
        <v>16144</v>
      </c>
      <c r="F2326" s="223" t="s">
        <v>16145</v>
      </c>
      <c r="G2326" s="223" t="s">
        <v>16146</v>
      </c>
      <c r="H2326" s="223" t="s">
        <v>262</v>
      </c>
      <c r="I2326" s="258" t="s">
        <v>272</v>
      </c>
      <c r="J2326" s="186" t="s">
        <v>306</v>
      </c>
      <c r="K2326" s="223" t="s">
        <v>1953</v>
      </c>
      <c r="L2326" s="223"/>
      <c r="M2326" s="259" t="s">
        <v>447</v>
      </c>
      <c r="N2326" s="223" t="s">
        <v>449</v>
      </c>
      <c r="O2326" s="223" t="s">
        <v>450</v>
      </c>
      <c r="P2326" s="223">
        <v>2021</v>
      </c>
      <c r="Q2326" s="223">
        <v>2021</v>
      </c>
      <c r="R2326" s="223" t="s">
        <v>14116</v>
      </c>
      <c r="S2326" s="223" t="s">
        <v>78</v>
      </c>
      <c r="T2326" s="223" t="s">
        <v>451</v>
      </c>
      <c r="U2326" s="86">
        <v>290</v>
      </c>
      <c r="V2326" s="86" t="s">
        <v>452</v>
      </c>
      <c r="W2326" s="223" t="s">
        <v>2542</v>
      </c>
      <c r="X2326" s="223" t="s">
        <v>16147</v>
      </c>
      <c r="Y2326" s="262">
        <v>88000</v>
      </c>
      <c r="Z2326" s="226"/>
      <c r="AA2326" s="241">
        <f t="shared" si="19"/>
        <v>0</v>
      </c>
      <c r="AB2326" s="237" t="s">
        <v>16148</v>
      </c>
    </row>
    <row r="2327" spans="1:28" ht="15" customHeight="1">
      <c r="A2327" s="109">
        <v>2318</v>
      </c>
      <c r="B2327" s="222" t="str">
        <f t="shared" si="18"/>
        <v>Klik Disini</v>
      </c>
      <c r="C2327" s="223" t="s">
        <v>16149</v>
      </c>
      <c r="D2327" s="223"/>
      <c r="E2327" s="223" t="s">
        <v>16150</v>
      </c>
      <c r="F2327" s="223" t="s">
        <v>16151</v>
      </c>
      <c r="G2327" s="223" t="s">
        <v>16152</v>
      </c>
      <c r="H2327" s="223" t="s">
        <v>386</v>
      </c>
      <c r="I2327" s="258" t="s">
        <v>446</v>
      </c>
      <c r="J2327" s="186" t="s">
        <v>385</v>
      </c>
      <c r="K2327" s="223" t="s">
        <v>1953</v>
      </c>
      <c r="L2327" s="223"/>
      <c r="M2327" s="259" t="s">
        <v>447</v>
      </c>
      <c r="N2327" s="223" t="s">
        <v>449</v>
      </c>
      <c r="O2327" s="223" t="s">
        <v>450</v>
      </c>
      <c r="P2327" s="223">
        <v>2021</v>
      </c>
      <c r="Q2327" s="223">
        <v>2021</v>
      </c>
      <c r="R2327" s="223" t="s">
        <v>13812</v>
      </c>
      <c r="S2327" s="223" t="s">
        <v>78</v>
      </c>
      <c r="T2327" s="223" t="s">
        <v>451</v>
      </c>
      <c r="U2327" s="86">
        <v>322</v>
      </c>
      <c r="V2327" s="86" t="s">
        <v>452</v>
      </c>
      <c r="W2327" s="223" t="s">
        <v>3748</v>
      </c>
      <c r="X2327" s="223" t="s">
        <v>16153</v>
      </c>
      <c r="Y2327" s="262">
        <v>84000</v>
      </c>
      <c r="Z2327" s="226"/>
      <c r="AA2327" s="241">
        <f t="shared" si="19"/>
        <v>0</v>
      </c>
      <c r="AB2327" s="237" t="s">
        <v>16154</v>
      </c>
    </row>
    <row r="2328" spans="1:28" ht="15" customHeight="1">
      <c r="A2328" s="109">
        <v>2319</v>
      </c>
      <c r="B2328" s="222" t="str">
        <f t="shared" si="18"/>
        <v>Klik Disini</v>
      </c>
      <c r="C2328" s="223" t="s">
        <v>16155</v>
      </c>
      <c r="D2328" s="223"/>
      <c r="E2328" s="223" t="s">
        <v>14439</v>
      </c>
      <c r="F2328" s="223" t="s">
        <v>16156</v>
      </c>
      <c r="G2328" s="223" t="s">
        <v>16157</v>
      </c>
      <c r="H2328" s="223" t="s">
        <v>16158</v>
      </c>
      <c r="I2328" s="258" t="s">
        <v>446</v>
      </c>
      <c r="J2328" s="186" t="s">
        <v>353</v>
      </c>
      <c r="K2328" s="223" t="s">
        <v>1953</v>
      </c>
      <c r="L2328" s="223"/>
      <c r="M2328" s="259" t="s">
        <v>447</v>
      </c>
      <c r="N2328" s="223" t="s">
        <v>735</v>
      </c>
      <c r="O2328" s="223" t="s">
        <v>450</v>
      </c>
      <c r="P2328" s="223">
        <v>2021</v>
      </c>
      <c r="Q2328" s="223">
        <v>2021</v>
      </c>
      <c r="R2328" s="223" t="s">
        <v>3412</v>
      </c>
      <c r="S2328" s="223" t="s">
        <v>78</v>
      </c>
      <c r="T2328" s="223" t="s">
        <v>451</v>
      </c>
      <c r="U2328" s="86">
        <v>402</v>
      </c>
      <c r="V2328" s="86" t="s">
        <v>452</v>
      </c>
      <c r="W2328" s="223" t="s">
        <v>453</v>
      </c>
      <c r="X2328" s="223" t="s">
        <v>16159</v>
      </c>
      <c r="Y2328" s="262">
        <v>118000</v>
      </c>
      <c r="Z2328" s="226"/>
      <c r="AA2328" s="241">
        <f t="shared" si="19"/>
        <v>0</v>
      </c>
      <c r="AB2328" s="237" t="s">
        <v>16160</v>
      </c>
    </row>
    <row r="2329" spans="1:28" ht="15" customHeight="1">
      <c r="A2329" s="109">
        <v>2320</v>
      </c>
      <c r="B2329" s="222" t="str">
        <f t="shared" si="18"/>
        <v>Klik Disini</v>
      </c>
      <c r="C2329" s="223" t="s">
        <v>16161</v>
      </c>
      <c r="D2329" s="223"/>
      <c r="E2329" s="223" t="s">
        <v>16162</v>
      </c>
      <c r="F2329" s="223" t="s">
        <v>16163</v>
      </c>
      <c r="G2329" s="223" t="s">
        <v>16164</v>
      </c>
      <c r="H2329" s="223" t="s">
        <v>3499</v>
      </c>
      <c r="I2329" s="258" t="s">
        <v>446</v>
      </c>
      <c r="J2329" s="186" t="s">
        <v>345</v>
      </c>
      <c r="K2329" s="223" t="s">
        <v>1953</v>
      </c>
      <c r="L2329" s="223"/>
      <c r="M2329" s="259" t="s">
        <v>447</v>
      </c>
      <c r="N2329" s="223" t="s">
        <v>449</v>
      </c>
      <c r="O2329" s="223" t="s">
        <v>450</v>
      </c>
      <c r="P2329" s="223">
        <v>2021</v>
      </c>
      <c r="Q2329" s="223">
        <v>2021</v>
      </c>
      <c r="R2329" s="223" t="s">
        <v>3412</v>
      </c>
      <c r="S2329" s="223" t="s">
        <v>78</v>
      </c>
      <c r="T2329" s="223" t="s">
        <v>451</v>
      </c>
      <c r="U2329" s="86">
        <v>354</v>
      </c>
      <c r="V2329" s="86" t="s">
        <v>452</v>
      </c>
      <c r="W2329" s="223" t="s">
        <v>1375</v>
      </c>
      <c r="X2329" s="223" t="s">
        <v>16165</v>
      </c>
      <c r="Y2329" s="262">
        <v>89000</v>
      </c>
      <c r="Z2329" s="226"/>
      <c r="AA2329" s="241">
        <f t="shared" si="19"/>
        <v>0</v>
      </c>
      <c r="AB2329" s="237" t="s">
        <v>16166</v>
      </c>
    </row>
    <row r="2330" spans="1:28" ht="15" customHeight="1">
      <c r="A2330" s="109">
        <v>2321</v>
      </c>
      <c r="B2330" s="222" t="str">
        <f t="shared" si="18"/>
        <v>Klik Disini</v>
      </c>
      <c r="C2330" s="223" t="s">
        <v>16167</v>
      </c>
      <c r="D2330" s="223"/>
      <c r="E2330" s="223" t="s">
        <v>16168</v>
      </c>
      <c r="F2330" s="223" t="s">
        <v>16169</v>
      </c>
      <c r="G2330" s="223" t="s">
        <v>16170</v>
      </c>
      <c r="H2330" s="223" t="s">
        <v>262</v>
      </c>
      <c r="I2330" s="258" t="s">
        <v>1844</v>
      </c>
      <c r="J2330" s="186" t="s">
        <v>401</v>
      </c>
      <c r="K2330" s="223" t="s">
        <v>1953</v>
      </c>
      <c r="L2330" s="223"/>
      <c r="M2330" s="259" t="s">
        <v>447</v>
      </c>
      <c r="N2330" s="223" t="s">
        <v>449</v>
      </c>
      <c r="O2330" s="223" t="s">
        <v>450</v>
      </c>
      <c r="P2330" s="223">
        <v>2021</v>
      </c>
      <c r="Q2330" s="223">
        <v>2021</v>
      </c>
      <c r="R2330" s="223" t="s">
        <v>3412</v>
      </c>
      <c r="S2330" s="223" t="s">
        <v>78</v>
      </c>
      <c r="T2330" s="223" t="s">
        <v>451</v>
      </c>
      <c r="U2330" s="86">
        <v>186</v>
      </c>
      <c r="V2330" s="86" t="s">
        <v>452</v>
      </c>
      <c r="W2330" s="223" t="s">
        <v>2904</v>
      </c>
      <c r="X2330" s="223" t="s">
        <v>16171</v>
      </c>
      <c r="Y2330" s="262">
        <v>74000</v>
      </c>
      <c r="Z2330" s="226"/>
      <c r="AA2330" s="241">
        <f t="shared" si="19"/>
        <v>0</v>
      </c>
      <c r="AB2330" s="237" t="s">
        <v>16172</v>
      </c>
    </row>
    <row r="2331" spans="1:28" ht="15" customHeight="1">
      <c r="A2331" s="109">
        <v>2322</v>
      </c>
      <c r="B2331" s="222" t="str">
        <f t="shared" si="18"/>
        <v>Klik Disini</v>
      </c>
      <c r="C2331" s="223" t="s">
        <v>16173</v>
      </c>
      <c r="D2331" s="223"/>
      <c r="E2331" s="223" t="s">
        <v>16174</v>
      </c>
      <c r="F2331" s="223" t="s">
        <v>16175</v>
      </c>
      <c r="G2331" s="223" t="s">
        <v>16176</v>
      </c>
      <c r="H2331" s="223" t="s">
        <v>384</v>
      </c>
      <c r="I2331" s="258" t="s">
        <v>446</v>
      </c>
      <c r="J2331" s="186" t="s">
        <v>383</v>
      </c>
      <c r="K2331" s="223" t="s">
        <v>1953</v>
      </c>
      <c r="L2331" s="223"/>
      <c r="M2331" s="259" t="s">
        <v>447</v>
      </c>
      <c r="N2331" s="223" t="s">
        <v>449</v>
      </c>
      <c r="O2331" s="223" t="s">
        <v>450</v>
      </c>
      <c r="P2331" s="223">
        <v>2021</v>
      </c>
      <c r="Q2331" s="223">
        <v>2021</v>
      </c>
      <c r="R2331" s="223" t="s">
        <v>3675</v>
      </c>
      <c r="S2331" s="223" t="s">
        <v>78</v>
      </c>
      <c r="T2331" s="223" t="s">
        <v>451</v>
      </c>
      <c r="U2331" s="86">
        <v>178</v>
      </c>
      <c r="V2331" s="86" t="s">
        <v>452</v>
      </c>
      <c r="W2331" s="223" t="s">
        <v>3741</v>
      </c>
      <c r="X2331" s="223" t="s">
        <v>16177</v>
      </c>
      <c r="Y2331" s="262">
        <v>89000</v>
      </c>
      <c r="Z2331" s="226"/>
      <c r="AA2331" s="241">
        <f t="shared" si="19"/>
        <v>0</v>
      </c>
      <c r="AB2331" s="237" t="s">
        <v>16178</v>
      </c>
    </row>
    <row r="2332" spans="1:28" ht="15" customHeight="1">
      <c r="A2332" s="109">
        <v>2323</v>
      </c>
      <c r="B2332" s="222" t="str">
        <f t="shared" si="18"/>
        <v>Klik Disini</v>
      </c>
      <c r="C2332" s="223" t="s">
        <v>16179</v>
      </c>
      <c r="D2332" s="223"/>
      <c r="E2332" s="223" t="s">
        <v>4337</v>
      </c>
      <c r="F2332" s="223" t="s">
        <v>16180</v>
      </c>
      <c r="G2332" s="223" t="s">
        <v>16181</v>
      </c>
      <c r="H2332" s="223" t="s">
        <v>774</v>
      </c>
      <c r="I2332" s="258" t="s">
        <v>1844</v>
      </c>
      <c r="J2332" s="186" t="s">
        <v>395</v>
      </c>
      <c r="K2332" s="223" t="s">
        <v>1953</v>
      </c>
      <c r="L2332" s="223"/>
      <c r="M2332" s="259" t="s">
        <v>447</v>
      </c>
      <c r="N2332" s="223" t="s">
        <v>449</v>
      </c>
      <c r="O2332" s="223" t="s">
        <v>450</v>
      </c>
      <c r="P2332" s="223">
        <v>2021</v>
      </c>
      <c r="Q2332" s="223">
        <v>2021</v>
      </c>
      <c r="R2332" s="223" t="s">
        <v>3675</v>
      </c>
      <c r="S2332" s="223" t="s">
        <v>78</v>
      </c>
      <c r="T2332" s="223" t="s">
        <v>451</v>
      </c>
      <c r="U2332" s="86">
        <v>394</v>
      </c>
      <c r="V2332" s="86" t="s">
        <v>452</v>
      </c>
      <c r="W2332" s="223" t="s">
        <v>453</v>
      </c>
      <c r="X2332" s="223" t="s">
        <v>16182</v>
      </c>
      <c r="Y2332" s="262">
        <v>189000</v>
      </c>
      <c r="Z2332" s="226"/>
      <c r="AA2332" s="241">
        <f t="shared" si="19"/>
        <v>0</v>
      </c>
      <c r="AB2332" s="237" t="s">
        <v>16183</v>
      </c>
    </row>
    <row r="2333" spans="1:28" ht="15" customHeight="1">
      <c r="A2333" s="109">
        <v>2324</v>
      </c>
      <c r="B2333" s="222" t="str">
        <f t="shared" si="18"/>
        <v>Klik Disini</v>
      </c>
      <c r="C2333" s="223" t="s">
        <v>16184</v>
      </c>
      <c r="D2333" s="223"/>
      <c r="E2333" s="223" t="s">
        <v>16185</v>
      </c>
      <c r="F2333" s="223" t="s">
        <v>16186</v>
      </c>
      <c r="G2333" s="223" t="s">
        <v>16187</v>
      </c>
      <c r="H2333" s="223" t="s">
        <v>3912</v>
      </c>
      <c r="I2333" s="258" t="s">
        <v>446</v>
      </c>
      <c r="J2333" s="186" t="s">
        <v>367</v>
      </c>
      <c r="K2333" s="223" t="s">
        <v>1953</v>
      </c>
      <c r="L2333" s="223"/>
      <c r="M2333" s="259" t="s">
        <v>447</v>
      </c>
      <c r="N2333" s="223" t="s">
        <v>449</v>
      </c>
      <c r="O2333" s="223" t="s">
        <v>450</v>
      </c>
      <c r="P2333" s="223">
        <v>2021</v>
      </c>
      <c r="Q2333" s="223">
        <v>2021</v>
      </c>
      <c r="R2333" s="223" t="s">
        <v>14116</v>
      </c>
      <c r="S2333" s="223" t="s">
        <v>78</v>
      </c>
      <c r="T2333" s="223" t="s">
        <v>451</v>
      </c>
      <c r="U2333" s="86">
        <v>258</v>
      </c>
      <c r="V2333" s="86" t="s">
        <v>452</v>
      </c>
      <c r="W2333" s="223" t="s">
        <v>1214</v>
      </c>
      <c r="X2333" s="223" t="s">
        <v>16188</v>
      </c>
      <c r="Y2333" s="262">
        <v>72000</v>
      </c>
      <c r="Z2333" s="226"/>
      <c r="AA2333" s="241">
        <f t="shared" si="19"/>
        <v>0</v>
      </c>
      <c r="AB2333" s="237" t="s">
        <v>16189</v>
      </c>
    </row>
    <row r="2334" spans="1:28" ht="15" customHeight="1">
      <c r="A2334" s="109">
        <v>2325</v>
      </c>
      <c r="B2334" s="222" t="str">
        <f t="shared" si="18"/>
        <v>Klik Disini</v>
      </c>
      <c r="C2334" s="223" t="s">
        <v>16190</v>
      </c>
      <c r="D2334" s="223"/>
      <c r="E2334" s="223" t="s">
        <v>16191</v>
      </c>
      <c r="F2334" s="223" t="s">
        <v>16192</v>
      </c>
      <c r="G2334" s="223" t="s">
        <v>16193</v>
      </c>
      <c r="H2334" s="223" t="s">
        <v>7274</v>
      </c>
      <c r="I2334" s="258" t="s">
        <v>446</v>
      </c>
      <c r="J2334" s="186" t="s">
        <v>375</v>
      </c>
      <c r="K2334" s="223" t="s">
        <v>1953</v>
      </c>
      <c r="L2334" s="223"/>
      <c r="M2334" s="259" t="s">
        <v>447</v>
      </c>
      <c r="N2334" s="223" t="s">
        <v>449</v>
      </c>
      <c r="O2334" s="223" t="s">
        <v>450</v>
      </c>
      <c r="P2334" s="223">
        <v>2021</v>
      </c>
      <c r="Q2334" s="223">
        <v>2021</v>
      </c>
      <c r="R2334" s="223" t="s">
        <v>16107</v>
      </c>
      <c r="S2334" s="223" t="s">
        <v>78</v>
      </c>
      <c r="T2334" s="223" t="s">
        <v>451</v>
      </c>
      <c r="U2334" s="86">
        <v>178</v>
      </c>
      <c r="V2334" s="86" t="s">
        <v>452</v>
      </c>
      <c r="W2334" s="223" t="s">
        <v>917</v>
      </c>
      <c r="X2334" s="223" t="s">
        <v>16194</v>
      </c>
      <c r="Y2334" s="262">
        <v>75000</v>
      </c>
      <c r="Z2334" s="226"/>
      <c r="AA2334" s="241">
        <f t="shared" si="19"/>
        <v>0</v>
      </c>
      <c r="AB2334" s="237" t="s">
        <v>16195</v>
      </c>
    </row>
    <row r="2335" spans="1:28" ht="15" customHeight="1">
      <c r="A2335" s="109">
        <v>2326</v>
      </c>
      <c r="B2335" s="222" t="str">
        <f t="shared" si="18"/>
        <v>Klik Disini</v>
      </c>
      <c r="C2335" s="223" t="s">
        <v>16196</v>
      </c>
      <c r="D2335" s="223"/>
      <c r="E2335" s="223" t="s">
        <v>16197</v>
      </c>
      <c r="F2335" s="223" t="s">
        <v>16198</v>
      </c>
      <c r="G2335" s="223" t="s">
        <v>16199</v>
      </c>
      <c r="H2335" s="223" t="s">
        <v>356</v>
      </c>
      <c r="I2335" s="258" t="s">
        <v>446</v>
      </c>
      <c r="J2335" s="186" t="s">
        <v>373</v>
      </c>
      <c r="K2335" s="223" t="s">
        <v>812</v>
      </c>
      <c r="L2335" s="264"/>
      <c r="M2335" s="259" t="s">
        <v>447</v>
      </c>
      <c r="N2335" s="223" t="s">
        <v>449</v>
      </c>
      <c r="O2335" s="223" t="s">
        <v>450</v>
      </c>
      <c r="P2335" s="223">
        <v>2021</v>
      </c>
      <c r="Q2335" s="223">
        <v>2021</v>
      </c>
      <c r="R2335" s="223" t="s">
        <v>3412</v>
      </c>
      <c r="S2335" s="223" t="s">
        <v>78</v>
      </c>
      <c r="T2335" s="223" t="s">
        <v>451</v>
      </c>
      <c r="U2335" s="86">
        <v>258</v>
      </c>
      <c r="V2335" s="86" t="s">
        <v>452</v>
      </c>
      <c r="W2335" s="223" t="s">
        <v>999</v>
      </c>
      <c r="X2335" s="223" t="s">
        <v>16200</v>
      </c>
      <c r="Y2335" s="262">
        <v>120000</v>
      </c>
      <c r="Z2335" s="226"/>
      <c r="AA2335" s="241">
        <f t="shared" si="19"/>
        <v>0</v>
      </c>
      <c r="AB2335" s="237" t="s">
        <v>16201</v>
      </c>
    </row>
    <row r="2336" spans="1:28" ht="15" customHeight="1">
      <c r="A2336" s="109">
        <v>2327</v>
      </c>
      <c r="B2336" s="222" t="str">
        <f t="shared" si="18"/>
        <v>Klik Disini</v>
      </c>
      <c r="C2336" s="223" t="s">
        <v>16202</v>
      </c>
      <c r="D2336" s="223"/>
      <c r="E2336" s="223" t="s">
        <v>4003</v>
      </c>
      <c r="F2336" s="223" t="s">
        <v>16203</v>
      </c>
      <c r="G2336" s="223" t="s">
        <v>16204</v>
      </c>
      <c r="H2336" s="223" t="s">
        <v>3912</v>
      </c>
      <c r="I2336" s="258" t="s">
        <v>446</v>
      </c>
      <c r="J2336" s="186" t="s">
        <v>367</v>
      </c>
      <c r="K2336" s="223" t="s">
        <v>1953</v>
      </c>
      <c r="L2336" s="223"/>
      <c r="M2336" s="259" t="s">
        <v>447</v>
      </c>
      <c r="N2336" s="223" t="s">
        <v>449</v>
      </c>
      <c r="O2336" s="223" t="s">
        <v>450</v>
      </c>
      <c r="P2336" s="223">
        <v>2021</v>
      </c>
      <c r="Q2336" s="223">
        <v>2021</v>
      </c>
      <c r="R2336" s="223" t="s">
        <v>14116</v>
      </c>
      <c r="S2336" s="223" t="s">
        <v>78</v>
      </c>
      <c r="T2336" s="223" t="s">
        <v>451</v>
      </c>
      <c r="U2336" s="86">
        <v>290</v>
      </c>
      <c r="V2336" s="86" t="s">
        <v>452</v>
      </c>
      <c r="W2336" s="223" t="s">
        <v>804</v>
      </c>
      <c r="X2336" s="223" t="s">
        <v>16205</v>
      </c>
      <c r="Y2336" s="262">
        <v>82000</v>
      </c>
      <c r="Z2336" s="226"/>
      <c r="AA2336" s="241">
        <f t="shared" si="19"/>
        <v>0</v>
      </c>
      <c r="AB2336" s="237" t="s">
        <v>16206</v>
      </c>
    </row>
    <row r="2337" spans="1:28" ht="15" customHeight="1">
      <c r="A2337" s="109">
        <v>2328</v>
      </c>
      <c r="B2337" s="222" t="str">
        <f t="shared" si="18"/>
        <v>Klik Disini</v>
      </c>
      <c r="C2337" s="223" t="s">
        <v>16207</v>
      </c>
      <c r="D2337" s="223"/>
      <c r="E2337" s="223" t="s">
        <v>16208</v>
      </c>
      <c r="F2337" s="223"/>
      <c r="G2337" s="223" t="s">
        <v>16209</v>
      </c>
      <c r="H2337" s="223" t="s">
        <v>16210</v>
      </c>
      <c r="I2337" s="258" t="s">
        <v>272</v>
      </c>
      <c r="J2337" s="186" t="s">
        <v>306</v>
      </c>
      <c r="K2337" s="223" t="s">
        <v>1953</v>
      </c>
      <c r="L2337" s="223"/>
      <c r="M2337" s="259" t="s">
        <v>447</v>
      </c>
      <c r="N2337" s="223" t="s">
        <v>735</v>
      </c>
      <c r="O2337" s="223" t="s">
        <v>450</v>
      </c>
      <c r="P2337" s="223" t="s">
        <v>447</v>
      </c>
      <c r="Q2337" s="223">
        <v>2022</v>
      </c>
      <c r="R2337" s="223" t="s">
        <v>14186</v>
      </c>
      <c r="S2337" s="223" t="s">
        <v>78</v>
      </c>
      <c r="T2337" s="223" t="s">
        <v>451</v>
      </c>
      <c r="U2337" s="86">
        <v>218</v>
      </c>
      <c r="V2337" s="86" t="s">
        <v>452</v>
      </c>
      <c r="W2337" s="223" t="s">
        <v>2911</v>
      </c>
      <c r="X2337" s="223" t="s">
        <v>16211</v>
      </c>
      <c r="Y2337" s="262">
        <v>66000</v>
      </c>
      <c r="Z2337" s="226"/>
      <c r="AA2337" s="241">
        <f t="shared" si="19"/>
        <v>0</v>
      </c>
      <c r="AB2337" s="237" t="s">
        <v>16212</v>
      </c>
    </row>
    <row r="2338" spans="1:28" ht="15" customHeight="1">
      <c r="A2338" s="109">
        <v>2329</v>
      </c>
      <c r="B2338" s="222" t="str">
        <f t="shared" si="18"/>
        <v>Klik Disini</v>
      </c>
      <c r="C2338" s="223" t="s">
        <v>16213</v>
      </c>
      <c r="D2338" s="223"/>
      <c r="E2338" s="223" t="s">
        <v>4518</v>
      </c>
      <c r="F2338" s="223"/>
      <c r="G2338" s="223" t="s">
        <v>16214</v>
      </c>
      <c r="H2338" s="223" t="s">
        <v>3912</v>
      </c>
      <c r="I2338" s="258" t="s">
        <v>446</v>
      </c>
      <c r="J2338" s="186" t="s">
        <v>367</v>
      </c>
      <c r="K2338" s="223" t="s">
        <v>1953</v>
      </c>
      <c r="L2338" s="223"/>
      <c r="M2338" s="259" t="s">
        <v>447</v>
      </c>
      <c r="N2338" s="223" t="s">
        <v>449</v>
      </c>
      <c r="O2338" s="223" t="s">
        <v>450</v>
      </c>
      <c r="P2338" s="223" t="s">
        <v>447</v>
      </c>
      <c r="Q2338" s="223">
        <v>2022</v>
      </c>
      <c r="R2338" s="223" t="s">
        <v>14116</v>
      </c>
      <c r="S2338" s="223" t="s">
        <v>78</v>
      </c>
      <c r="T2338" s="223" t="s">
        <v>451</v>
      </c>
      <c r="U2338" s="86">
        <v>161</v>
      </c>
      <c r="V2338" s="86" t="s">
        <v>452</v>
      </c>
      <c r="W2338" s="223" t="s">
        <v>1788</v>
      </c>
      <c r="X2338" s="223" t="s">
        <v>16215</v>
      </c>
      <c r="Y2338" s="262">
        <v>44000</v>
      </c>
      <c r="Z2338" s="226"/>
      <c r="AA2338" s="241">
        <f t="shared" si="19"/>
        <v>0</v>
      </c>
      <c r="AB2338" s="237" t="s">
        <v>16216</v>
      </c>
    </row>
    <row r="2339" spans="1:28" ht="15" customHeight="1">
      <c r="A2339" s="109">
        <v>2330</v>
      </c>
      <c r="B2339" s="222" t="str">
        <f t="shared" si="18"/>
        <v>Klik Disini</v>
      </c>
      <c r="C2339" s="223" t="s">
        <v>16217</v>
      </c>
      <c r="D2339" s="223"/>
      <c r="E2339" s="223" t="s">
        <v>16218</v>
      </c>
      <c r="F2339" s="223" t="s">
        <v>16219</v>
      </c>
      <c r="G2339" s="223" t="s">
        <v>16220</v>
      </c>
      <c r="H2339" s="223" t="s">
        <v>460</v>
      </c>
      <c r="I2339" s="258" t="s">
        <v>446</v>
      </c>
      <c r="J2339" s="186" t="s">
        <v>373</v>
      </c>
      <c r="K2339" s="223" t="s">
        <v>1953</v>
      </c>
      <c r="L2339" s="223"/>
      <c r="M2339" s="259" t="s">
        <v>447</v>
      </c>
      <c r="N2339" s="223" t="s">
        <v>735</v>
      </c>
      <c r="O2339" s="223" t="s">
        <v>450</v>
      </c>
      <c r="P2339" s="223">
        <v>2023</v>
      </c>
      <c r="Q2339" s="223">
        <v>2023</v>
      </c>
      <c r="R2339" s="223" t="s">
        <v>3412</v>
      </c>
      <c r="S2339" s="223" t="s">
        <v>78</v>
      </c>
      <c r="T2339" s="223" t="s">
        <v>451</v>
      </c>
      <c r="U2339" s="86">
        <v>194</v>
      </c>
      <c r="V2339" s="86" t="s">
        <v>452</v>
      </c>
      <c r="W2339" s="223" t="s">
        <v>830</v>
      </c>
      <c r="X2339" s="223" t="s">
        <v>16221</v>
      </c>
      <c r="Y2339" s="262">
        <v>74000</v>
      </c>
      <c r="Z2339" s="226"/>
      <c r="AA2339" s="241">
        <f t="shared" si="19"/>
        <v>0</v>
      </c>
      <c r="AB2339" s="237" t="s">
        <v>16222</v>
      </c>
    </row>
    <row r="2340" spans="1:28" ht="15" customHeight="1">
      <c r="A2340" s="109">
        <v>2331</v>
      </c>
      <c r="B2340" s="222" t="str">
        <f t="shared" si="18"/>
        <v>Klik Disini</v>
      </c>
      <c r="C2340" s="223" t="s">
        <v>16223</v>
      </c>
      <c r="D2340" s="223" t="s">
        <v>16224</v>
      </c>
      <c r="E2340" s="223" t="s">
        <v>16225</v>
      </c>
      <c r="F2340" s="223" t="s">
        <v>16226</v>
      </c>
      <c r="G2340" s="223" t="s">
        <v>16227</v>
      </c>
      <c r="H2340" s="223" t="s">
        <v>3949</v>
      </c>
      <c r="I2340" s="258" t="s">
        <v>1844</v>
      </c>
      <c r="J2340" s="186" t="s">
        <v>405</v>
      </c>
      <c r="K2340" s="223" t="s">
        <v>1953</v>
      </c>
      <c r="L2340" s="223"/>
      <c r="M2340" s="259" t="s">
        <v>447</v>
      </c>
      <c r="N2340" s="223" t="s">
        <v>449</v>
      </c>
      <c r="O2340" s="223" t="s">
        <v>450</v>
      </c>
      <c r="P2340" s="223">
        <v>2022</v>
      </c>
      <c r="Q2340" s="223">
        <v>2022</v>
      </c>
      <c r="R2340" s="223" t="s">
        <v>16107</v>
      </c>
      <c r="S2340" s="223" t="s">
        <v>78</v>
      </c>
      <c r="T2340" s="223" t="s">
        <v>451</v>
      </c>
      <c r="U2340" s="86">
        <v>546</v>
      </c>
      <c r="V2340" s="86" t="s">
        <v>452</v>
      </c>
      <c r="W2340" s="223" t="s">
        <v>4163</v>
      </c>
      <c r="X2340" s="223" t="s">
        <v>16228</v>
      </c>
      <c r="Y2340" s="262">
        <v>199000</v>
      </c>
      <c r="Z2340" s="226"/>
      <c r="AA2340" s="241">
        <f t="shared" si="19"/>
        <v>0</v>
      </c>
      <c r="AB2340" s="237" t="s">
        <v>16229</v>
      </c>
    </row>
    <row r="2341" spans="1:28" ht="15" customHeight="1">
      <c r="A2341" s="109">
        <v>2332</v>
      </c>
      <c r="B2341" s="222" t="str">
        <f t="shared" si="18"/>
        <v>Klik Disini</v>
      </c>
      <c r="C2341" s="223" t="s">
        <v>16230</v>
      </c>
      <c r="D2341" s="223" t="s">
        <v>16231</v>
      </c>
      <c r="E2341" s="223" t="s">
        <v>16104</v>
      </c>
      <c r="F2341" s="223" t="s">
        <v>16232</v>
      </c>
      <c r="G2341" s="223" t="s">
        <v>16233</v>
      </c>
      <c r="H2341" s="223" t="s">
        <v>262</v>
      </c>
      <c r="I2341" s="258" t="s">
        <v>272</v>
      </c>
      <c r="J2341" s="186" t="s">
        <v>306</v>
      </c>
      <c r="K2341" s="223" t="s">
        <v>1953</v>
      </c>
      <c r="L2341" s="223"/>
      <c r="M2341" s="259" t="s">
        <v>447</v>
      </c>
      <c r="N2341" s="223" t="s">
        <v>449</v>
      </c>
      <c r="O2341" s="223" t="s">
        <v>450</v>
      </c>
      <c r="P2341" s="223">
        <v>2022</v>
      </c>
      <c r="Q2341" s="223">
        <v>2022</v>
      </c>
      <c r="R2341" s="223" t="s">
        <v>14186</v>
      </c>
      <c r="S2341" s="223" t="s">
        <v>78</v>
      </c>
      <c r="T2341" s="223" t="s">
        <v>451</v>
      </c>
      <c r="U2341" s="86">
        <v>154</v>
      </c>
      <c r="V2341" s="86" t="s">
        <v>452</v>
      </c>
      <c r="W2341" s="223" t="s">
        <v>8188</v>
      </c>
      <c r="X2341" s="223" t="s">
        <v>16234</v>
      </c>
      <c r="Y2341" s="262">
        <v>139000</v>
      </c>
      <c r="Z2341" s="226"/>
      <c r="AA2341" s="241">
        <f t="shared" si="19"/>
        <v>0</v>
      </c>
      <c r="AB2341" s="237" t="s">
        <v>16235</v>
      </c>
    </row>
    <row r="2342" spans="1:28" ht="15" customHeight="1">
      <c r="A2342" s="109">
        <v>2333</v>
      </c>
      <c r="B2342" s="222" t="str">
        <f t="shared" si="18"/>
        <v>Klik Disini</v>
      </c>
      <c r="C2342" s="223" t="s">
        <v>16236</v>
      </c>
      <c r="D2342" s="223"/>
      <c r="E2342" s="223" t="s">
        <v>16237</v>
      </c>
      <c r="F2342" s="223"/>
      <c r="G2342" s="223" t="s">
        <v>16238</v>
      </c>
      <c r="H2342" s="223" t="s">
        <v>3532</v>
      </c>
      <c r="I2342" s="258" t="s">
        <v>446</v>
      </c>
      <c r="J2342" s="186" t="s">
        <v>345</v>
      </c>
      <c r="K2342" s="223" t="s">
        <v>1953</v>
      </c>
      <c r="L2342" s="223"/>
      <c r="M2342" s="259" t="s">
        <v>447</v>
      </c>
      <c r="N2342" s="223" t="s">
        <v>449</v>
      </c>
      <c r="O2342" s="223" t="s">
        <v>450</v>
      </c>
      <c r="P2342" s="223">
        <v>2023</v>
      </c>
      <c r="Q2342" s="223">
        <v>2022</v>
      </c>
      <c r="R2342" s="223" t="s">
        <v>3412</v>
      </c>
      <c r="S2342" s="223" t="s">
        <v>78</v>
      </c>
      <c r="T2342" s="223" t="s">
        <v>451</v>
      </c>
      <c r="U2342" s="86">
        <v>526</v>
      </c>
      <c r="V2342" s="86" t="s">
        <v>452</v>
      </c>
      <c r="W2342" s="223" t="s">
        <v>584</v>
      </c>
      <c r="X2342" s="223" t="s">
        <v>16239</v>
      </c>
      <c r="Y2342" s="262">
        <v>88000</v>
      </c>
      <c r="Z2342" s="226"/>
      <c r="AA2342" s="241">
        <f t="shared" si="19"/>
        <v>0</v>
      </c>
      <c r="AB2342" s="237" t="s">
        <v>16240</v>
      </c>
    </row>
    <row r="2343" spans="1:28" ht="15" customHeight="1">
      <c r="A2343" s="109">
        <v>2334</v>
      </c>
      <c r="B2343" s="222" t="str">
        <f t="shared" si="18"/>
        <v>Klik Disini</v>
      </c>
      <c r="C2343" s="223" t="s">
        <v>16241</v>
      </c>
      <c r="D2343" s="223"/>
      <c r="E2343" s="223" t="s">
        <v>16242</v>
      </c>
      <c r="F2343" s="223" t="s">
        <v>16243</v>
      </c>
      <c r="G2343" s="223" t="s">
        <v>16244</v>
      </c>
      <c r="H2343" s="223" t="s">
        <v>3727</v>
      </c>
      <c r="I2343" s="258" t="s">
        <v>446</v>
      </c>
      <c r="J2343" s="186" t="s">
        <v>385</v>
      </c>
      <c r="K2343" s="223" t="s">
        <v>1953</v>
      </c>
      <c r="L2343" s="223"/>
      <c r="M2343" s="259" t="s">
        <v>447</v>
      </c>
      <c r="N2343" s="223" t="s">
        <v>449</v>
      </c>
      <c r="O2343" s="223" t="s">
        <v>450</v>
      </c>
      <c r="P2343" s="223">
        <v>2021</v>
      </c>
      <c r="Q2343" s="223">
        <v>2021</v>
      </c>
      <c r="R2343" s="223" t="s">
        <v>14186</v>
      </c>
      <c r="S2343" s="223" t="s">
        <v>78</v>
      </c>
      <c r="T2343" s="223" t="s">
        <v>451</v>
      </c>
      <c r="U2343" s="86">
        <v>186</v>
      </c>
      <c r="V2343" s="86" t="s">
        <v>452</v>
      </c>
      <c r="W2343" s="223" t="s">
        <v>1937</v>
      </c>
      <c r="X2343" s="223" t="s">
        <v>16245</v>
      </c>
      <c r="Y2343" s="262">
        <v>59000</v>
      </c>
      <c r="Z2343" s="226"/>
      <c r="AA2343" s="241">
        <f t="shared" si="19"/>
        <v>0</v>
      </c>
      <c r="AB2343" s="237" t="s">
        <v>16246</v>
      </c>
    </row>
    <row r="2344" spans="1:28" ht="15" customHeight="1">
      <c r="A2344" s="109">
        <v>2335</v>
      </c>
      <c r="B2344" s="222" t="str">
        <f t="shared" si="18"/>
        <v>Klik Disini</v>
      </c>
      <c r="C2344" s="223" t="s">
        <v>16247</v>
      </c>
      <c r="D2344" s="223"/>
      <c r="E2344" s="223" t="s">
        <v>16248</v>
      </c>
      <c r="F2344" s="223" t="s">
        <v>16249</v>
      </c>
      <c r="G2344" s="223" t="s">
        <v>16250</v>
      </c>
      <c r="H2344" s="223" t="s">
        <v>3473</v>
      </c>
      <c r="I2344" s="258" t="s">
        <v>446</v>
      </c>
      <c r="J2344" s="186" t="s">
        <v>345</v>
      </c>
      <c r="K2344" s="223" t="s">
        <v>1953</v>
      </c>
      <c r="L2344" s="223"/>
      <c r="M2344" s="259" t="s">
        <v>447</v>
      </c>
      <c r="N2344" s="223" t="s">
        <v>449</v>
      </c>
      <c r="O2344" s="223" t="s">
        <v>450</v>
      </c>
      <c r="P2344" s="223">
        <v>2022</v>
      </c>
      <c r="Q2344" s="223">
        <v>2022</v>
      </c>
      <c r="R2344" s="223" t="s">
        <v>3412</v>
      </c>
      <c r="S2344" s="223" t="s">
        <v>78</v>
      </c>
      <c r="T2344" s="223" t="s">
        <v>451</v>
      </c>
      <c r="U2344" s="86">
        <v>146</v>
      </c>
      <c r="V2344" s="86" t="s">
        <v>452</v>
      </c>
      <c r="W2344" s="223" t="s">
        <v>3962</v>
      </c>
      <c r="X2344" s="223" t="s">
        <v>16251</v>
      </c>
      <c r="Y2344" s="262">
        <v>58000</v>
      </c>
      <c r="Z2344" s="226"/>
      <c r="AA2344" s="241">
        <f t="shared" si="19"/>
        <v>0</v>
      </c>
      <c r="AB2344" s="237" t="s">
        <v>16252</v>
      </c>
    </row>
    <row r="2345" spans="1:28" ht="15" customHeight="1">
      <c r="A2345" s="109">
        <v>2336</v>
      </c>
      <c r="B2345" s="222" t="str">
        <f t="shared" si="18"/>
        <v>Klik Disini</v>
      </c>
      <c r="C2345" s="223" t="s">
        <v>16253</v>
      </c>
      <c r="D2345" s="223"/>
      <c r="E2345" s="223" t="s">
        <v>16254</v>
      </c>
      <c r="F2345" s="223"/>
      <c r="G2345" s="223" t="s">
        <v>16255</v>
      </c>
      <c r="H2345" s="223" t="s">
        <v>362</v>
      </c>
      <c r="I2345" s="258" t="s">
        <v>446</v>
      </c>
      <c r="J2345" s="186" t="s">
        <v>361</v>
      </c>
      <c r="K2345" s="223" t="s">
        <v>1953</v>
      </c>
      <c r="L2345" s="223"/>
      <c r="M2345" s="259" t="s">
        <v>447</v>
      </c>
      <c r="N2345" s="223" t="s">
        <v>449</v>
      </c>
      <c r="O2345" s="223" t="s">
        <v>450</v>
      </c>
      <c r="P2345" s="223" t="s">
        <v>447</v>
      </c>
      <c r="Q2345" s="223">
        <v>2022</v>
      </c>
      <c r="R2345" s="223" t="s">
        <v>14186</v>
      </c>
      <c r="S2345" s="223" t="s">
        <v>78</v>
      </c>
      <c r="T2345" s="223" t="s">
        <v>451</v>
      </c>
      <c r="U2345" s="86">
        <v>282</v>
      </c>
      <c r="V2345" s="86" t="s">
        <v>452</v>
      </c>
      <c r="W2345" s="223" t="s">
        <v>1575</v>
      </c>
      <c r="X2345" s="223" t="s">
        <v>16256</v>
      </c>
      <c r="Y2345" s="262">
        <v>80000</v>
      </c>
      <c r="Z2345" s="226"/>
      <c r="AA2345" s="241">
        <f t="shared" si="19"/>
        <v>0</v>
      </c>
      <c r="AB2345" s="237" t="s">
        <v>16257</v>
      </c>
    </row>
    <row r="2346" spans="1:28" ht="15" customHeight="1">
      <c r="A2346" s="109">
        <v>2337</v>
      </c>
      <c r="B2346" s="222" t="str">
        <f t="shared" si="18"/>
        <v>Klik Disini</v>
      </c>
      <c r="C2346" s="223" t="s">
        <v>16258</v>
      </c>
      <c r="D2346" s="223"/>
      <c r="E2346" s="223" t="s">
        <v>16259</v>
      </c>
      <c r="F2346" s="223" t="s">
        <v>16260</v>
      </c>
      <c r="G2346" s="223" t="s">
        <v>16261</v>
      </c>
      <c r="H2346" s="223" t="s">
        <v>262</v>
      </c>
      <c r="I2346" s="258" t="s">
        <v>1844</v>
      </c>
      <c r="J2346" s="186" t="s">
        <v>399</v>
      </c>
      <c r="K2346" s="223" t="s">
        <v>1953</v>
      </c>
      <c r="L2346" s="223"/>
      <c r="M2346" s="259" t="s">
        <v>447</v>
      </c>
      <c r="N2346" s="223" t="s">
        <v>449</v>
      </c>
      <c r="O2346" s="223" t="s">
        <v>450</v>
      </c>
      <c r="P2346" s="223">
        <v>2022</v>
      </c>
      <c r="Q2346" s="223">
        <v>2022</v>
      </c>
      <c r="R2346" s="223" t="s">
        <v>3412</v>
      </c>
      <c r="S2346" s="223" t="s">
        <v>78</v>
      </c>
      <c r="T2346" s="223" t="s">
        <v>451</v>
      </c>
      <c r="U2346" s="86">
        <v>210</v>
      </c>
      <c r="V2346" s="86" t="s">
        <v>452</v>
      </c>
      <c r="W2346" s="223" t="s">
        <v>3585</v>
      </c>
      <c r="X2346" s="223" t="s">
        <v>16262</v>
      </c>
      <c r="Y2346" s="262">
        <v>69000</v>
      </c>
      <c r="Z2346" s="226"/>
      <c r="AA2346" s="241">
        <f t="shared" si="19"/>
        <v>0</v>
      </c>
      <c r="AB2346" s="237" t="s">
        <v>16263</v>
      </c>
    </row>
    <row r="2347" spans="1:28" ht="15" customHeight="1">
      <c r="A2347" s="109">
        <v>2338</v>
      </c>
      <c r="B2347" s="222" t="str">
        <f t="shared" si="18"/>
        <v>Klik Disini</v>
      </c>
      <c r="C2347" s="223" t="s">
        <v>16264</v>
      </c>
      <c r="D2347" s="223"/>
      <c r="E2347" s="223" t="s">
        <v>16265</v>
      </c>
      <c r="F2347" s="223" t="s">
        <v>16266</v>
      </c>
      <c r="G2347" s="223" t="s">
        <v>16267</v>
      </c>
      <c r="H2347" s="223" t="s">
        <v>3912</v>
      </c>
      <c r="I2347" s="258" t="s">
        <v>446</v>
      </c>
      <c r="J2347" s="186" t="s">
        <v>367</v>
      </c>
      <c r="K2347" s="223" t="s">
        <v>1953</v>
      </c>
      <c r="L2347" s="223"/>
      <c r="M2347" s="259" t="s">
        <v>447</v>
      </c>
      <c r="N2347" s="223" t="s">
        <v>449</v>
      </c>
      <c r="O2347" s="223" t="s">
        <v>450</v>
      </c>
      <c r="P2347" s="223">
        <v>2022</v>
      </c>
      <c r="Q2347" s="223">
        <v>2022</v>
      </c>
      <c r="R2347" s="223" t="s">
        <v>14116</v>
      </c>
      <c r="S2347" s="223" t="s">
        <v>78</v>
      </c>
      <c r="T2347" s="223" t="s">
        <v>451</v>
      </c>
      <c r="U2347" s="86">
        <v>146</v>
      </c>
      <c r="V2347" s="86" t="s">
        <v>452</v>
      </c>
      <c r="W2347" s="223" t="s">
        <v>1954</v>
      </c>
      <c r="X2347" s="223" t="s">
        <v>16268</v>
      </c>
      <c r="Y2347" s="262">
        <v>59000</v>
      </c>
      <c r="Z2347" s="226"/>
      <c r="AA2347" s="241">
        <f t="shared" si="19"/>
        <v>0</v>
      </c>
      <c r="AB2347" s="237" t="s">
        <v>16269</v>
      </c>
    </row>
    <row r="2348" spans="1:28" ht="15" customHeight="1">
      <c r="A2348" s="109">
        <v>2339</v>
      </c>
      <c r="B2348" s="222" t="str">
        <f t="shared" si="18"/>
        <v>Klik Disini</v>
      </c>
      <c r="C2348" s="223" t="s">
        <v>16270</v>
      </c>
      <c r="D2348" s="223"/>
      <c r="E2348" s="223" t="s">
        <v>16271</v>
      </c>
      <c r="F2348" s="223"/>
      <c r="G2348" s="223" t="s">
        <v>16272</v>
      </c>
      <c r="H2348" s="223" t="s">
        <v>262</v>
      </c>
      <c r="I2348" s="258" t="s">
        <v>446</v>
      </c>
      <c r="J2348" s="186" t="s">
        <v>347</v>
      </c>
      <c r="K2348" s="223" t="s">
        <v>1953</v>
      </c>
      <c r="L2348" s="223"/>
      <c r="M2348" s="259" t="s">
        <v>447</v>
      </c>
      <c r="N2348" s="223" t="s">
        <v>449</v>
      </c>
      <c r="O2348" s="223" t="s">
        <v>450</v>
      </c>
      <c r="P2348" s="223" t="s">
        <v>447</v>
      </c>
      <c r="Q2348" s="223">
        <v>2022</v>
      </c>
      <c r="R2348" s="223" t="s">
        <v>3412</v>
      </c>
      <c r="S2348" s="223" t="s">
        <v>78</v>
      </c>
      <c r="T2348" s="223" t="s">
        <v>451</v>
      </c>
      <c r="U2348" s="86">
        <v>93</v>
      </c>
      <c r="V2348" s="86" t="s">
        <v>452</v>
      </c>
      <c r="W2348" s="223" t="s">
        <v>1954</v>
      </c>
      <c r="X2348" s="223" t="s">
        <v>16273</v>
      </c>
      <c r="Y2348" s="262">
        <v>53000</v>
      </c>
      <c r="Z2348" s="226"/>
      <c r="AA2348" s="241">
        <f t="shared" si="19"/>
        <v>0</v>
      </c>
      <c r="AB2348" s="237" t="s">
        <v>16274</v>
      </c>
    </row>
    <row r="2349" spans="1:28" ht="15" customHeight="1">
      <c r="A2349" s="109">
        <v>2340</v>
      </c>
      <c r="B2349" s="222" t="str">
        <f t="shared" si="18"/>
        <v>Klik Disini</v>
      </c>
      <c r="C2349" s="223" t="s">
        <v>16275</v>
      </c>
      <c r="D2349" s="223"/>
      <c r="E2349" s="223" t="s">
        <v>16276</v>
      </c>
      <c r="F2349" s="223"/>
      <c r="G2349" s="223" t="s">
        <v>16277</v>
      </c>
      <c r="H2349" s="223" t="s">
        <v>356</v>
      </c>
      <c r="I2349" s="258" t="s">
        <v>446</v>
      </c>
      <c r="J2349" s="186" t="s">
        <v>355</v>
      </c>
      <c r="K2349" s="223" t="s">
        <v>1953</v>
      </c>
      <c r="L2349" s="223"/>
      <c r="M2349" s="259" t="s">
        <v>447</v>
      </c>
      <c r="N2349" s="223" t="s">
        <v>449</v>
      </c>
      <c r="O2349" s="223" t="s">
        <v>450</v>
      </c>
      <c r="P2349" s="223" t="s">
        <v>447</v>
      </c>
      <c r="Q2349" s="223">
        <v>2022</v>
      </c>
      <c r="R2349" s="223" t="s">
        <v>3412</v>
      </c>
      <c r="S2349" s="223" t="s">
        <v>78</v>
      </c>
      <c r="T2349" s="223" t="s">
        <v>451</v>
      </c>
      <c r="U2349" s="86">
        <v>163</v>
      </c>
      <c r="V2349" s="86" t="s">
        <v>452</v>
      </c>
      <c r="W2349" s="223" t="s">
        <v>715</v>
      </c>
      <c r="X2349" s="223" t="s">
        <v>16278</v>
      </c>
      <c r="Y2349" s="262">
        <v>49000</v>
      </c>
      <c r="Z2349" s="226"/>
      <c r="AA2349" s="241">
        <f t="shared" si="19"/>
        <v>0</v>
      </c>
      <c r="AB2349" s="237" t="s">
        <v>16279</v>
      </c>
    </row>
    <row r="2350" spans="1:28" ht="15" customHeight="1">
      <c r="A2350" s="109">
        <v>2341</v>
      </c>
      <c r="B2350" s="222" t="str">
        <f t="shared" si="18"/>
        <v>Klik Disini</v>
      </c>
      <c r="C2350" s="223" t="s">
        <v>16280</v>
      </c>
      <c r="D2350" s="223"/>
      <c r="E2350" s="223" t="s">
        <v>16281</v>
      </c>
      <c r="F2350" s="223" t="s">
        <v>16282</v>
      </c>
      <c r="G2350" s="223" t="s">
        <v>16283</v>
      </c>
      <c r="H2350" s="223" t="s">
        <v>553</v>
      </c>
      <c r="I2350" s="258" t="s">
        <v>446</v>
      </c>
      <c r="J2350" s="186" t="s">
        <v>353</v>
      </c>
      <c r="K2350" s="223" t="s">
        <v>1953</v>
      </c>
      <c r="L2350" s="223"/>
      <c r="M2350" s="259" t="s">
        <v>447</v>
      </c>
      <c r="N2350" s="223" t="s">
        <v>449</v>
      </c>
      <c r="O2350" s="223" t="s">
        <v>450</v>
      </c>
      <c r="P2350" s="223">
        <v>2022</v>
      </c>
      <c r="Q2350" s="223">
        <v>2022</v>
      </c>
      <c r="R2350" s="223" t="s">
        <v>3412</v>
      </c>
      <c r="S2350" s="223" t="s">
        <v>78</v>
      </c>
      <c r="T2350" s="223" t="s">
        <v>451</v>
      </c>
      <c r="U2350" s="86">
        <v>130</v>
      </c>
      <c r="V2350" s="86" t="s">
        <v>452</v>
      </c>
      <c r="W2350" s="223" t="s">
        <v>1718</v>
      </c>
      <c r="X2350" s="223" t="s">
        <v>16284</v>
      </c>
      <c r="Y2350" s="262">
        <v>49000</v>
      </c>
      <c r="Z2350" s="226"/>
      <c r="AA2350" s="241">
        <f t="shared" si="19"/>
        <v>0</v>
      </c>
      <c r="AB2350" s="237" t="s">
        <v>16285</v>
      </c>
    </row>
    <row r="2351" spans="1:28" ht="15" customHeight="1">
      <c r="A2351" s="109">
        <v>2342</v>
      </c>
      <c r="B2351" s="222" t="str">
        <f t="shared" si="18"/>
        <v>Klik Disini</v>
      </c>
      <c r="C2351" s="223" t="s">
        <v>16286</v>
      </c>
      <c r="D2351" s="223" t="s">
        <v>16287</v>
      </c>
      <c r="E2351" s="223" t="s">
        <v>16288</v>
      </c>
      <c r="F2351" s="223" t="s">
        <v>16289</v>
      </c>
      <c r="G2351" s="223" t="s">
        <v>16290</v>
      </c>
      <c r="H2351" s="223" t="s">
        <v>356</v>
      </c>
      <c r="I2351" s="258" t="s">
        <v>1844</v>
      </c>
      <c r="J2351" s="186" t="s">
        <v>399</v>
      </c>
      <c r="K2351" s="223" t="s">
        <v>1953</v>
      </c>
      <c r="L2351" s="223"/>
      <c r="M2351" s="259" t="s">
        <v>447</v>
      </c>
      <c r="N2351" s="223" t="s">
        <v>449</v>
      </c>
      <c r="O2351" s="223" t="s">
        <v>450</v>
      </c>
      <c r="P2351" s="223">
        <v>2022</v>
      </c>
      <c r="Q2351" s="223">
        <v>2022</v>
      </c>
      <c r="R2351" s="223" t="s">
        <v>3412</v>
      </c>
      <c r="S2351" s="223" t="s">
        <v>78</v>
      </c>
      <c r="T2351" s="223" t="s">
        <v>451</v>
      </c>
      <c r="U2351" s="86">
        <v>226</v>
      </c>
      <c r="V2351" s="86" t="s">
        <v>452</v>
      </c>
      <c r="W2351" s="223" t="s">
        <v>6334</v>
      </c>
      <c r="X2351" s="223" t="s">
        <v>16291</v>
      </c>
      <c r="Y2351" s="262">
        <v>59000</v>
      </c>
      <c r="Z2351" s="226"/>
      <c r="AA2351" s="241">
        <f t="shared" si="19"/>
        <v>0</v>
      </c>
      <c r="AB2351" s="237" t="s">
        <v>16292</v>
      </c>
    </row>
    <row r="2352" spans="1:28" ht="15" customHeight="1">
      <c r="A2352" s="109">
        <v>2343</v>
      </c>
      <c r="B2352" s="222" t="str">
        <f t="shared" si="18"/>
        <v>Klik Disini</v>
      </c>
      <c r="C2352" s="223" t="s">
        <v>16293</v>
      </c>
      <c r="D2352" s="223" t="s">
        <v>16294</v>
      </c>
      <c r="E2352" s="223" t="s">
        <v>16295</v>
      </c>
      <c r="F2352" s="223" t="s">
        <v>16296</v>
      </c>
      <c r="G2352" s="223" t="s">
        <v>16297</v>
      </c>
      <c r="H2352" s="223" t="s">
        <v>14667</v>
      </c>
      <c r="I2352" s="258" t="s">
        <v>446</v>
      </c>
      <c r="J2352" s="186" t="s">
        <v>347</v>
      </c>
      <c r="K2352" s="223" t="s">
        <v>1953</v>
      </c>
      <c r="L2352" s="223"/>
      <c r="M2352" s="259" t="s">
        <v>447</v>
      </c>
      <c r="N2352" s="223" t="s">
        <v>449</v>
      </c>
      <c r="O2352" s="223" t="s">
        <v>450</v>
      </c>
      <c r="P2352" s="223">
        <v>2022</v>
      </c>
      <c r="Q2352" s="223">
        <v>2022</v>
      </c>
      <c r="R2352" s="223" t="s">
        <v>3412</v>
      </c>
      <c r="S2352" s="223" t="s">
        <v>78</v>
      </c>
      <c r="T2352" s="223" t="s">
        <v>451</v>
      </c>
      <c r="U2352" s="86">
        <v>638</v>
      </c>
      <c r="V2352" s="86" t="s">
        <v>452</v>
      </c>
      <c r="W2352" s="223" t="s">
        <v>3867</v>
      </c>
      <c r="X2352" s="223" t="s">
        <v>16298</v>
      </c>
      <c r="Y2352" s="262">
        <v>229000</v>
      </c>
      <c r="Z2352" s="226"/>
      <c r="AA2352" s="241">
        <f t="shared" si="19"/>
        <v>0</v>
      </c>
      <c r="AB2352" s="237" t="s">
        <v>16299</v>
      </c>
    </row>
    <row r="2353" spans="1:28" ht="15" customHeight="1">
      <c r="A2353" s="109">
        <v>2344</v>
      </c>
      <c r="B2353" s="222" t="str">
        <f t="shared" si="18"/>
        <v>Klik Disini</v>
      </c>
      <c r="C2353" s="223" t="s">
        <v>16300</v>
      </c>
      <c r="D2353" s="223"/>
      <c r="E2353" s="223" t="s">
        <v>4420</v>
      </c>
      <c r="F2353" s="223" t="s">
        <v>16301</v>
      </c>
      <c r="G2353" s="223" t="s">
        <v>16302</v>
      </c>
      <c r="H2353" s="223" t="s">
        <v>384</v>
      </c>
      <c r="I2353" s="258" t="s">
        <v>446</v>
      </c>
      <c r="J2353" s="186" t="s">
        <v>353</v>
      </c>
      <c r="K2353" s="223" t="s">
        <v>1953</v>
      </c>
      <c r="L2353" s="223"/>
      <c r="M2353" s="259" t="s">
        <v>447</v>
      </c>
      <c r="N2353" s="223" t="s">
        <v>449</v>
      </c>
      <c r="O2353" s="223" t="s">
        <v>450</v>
      </c>
      <c r="P2353" s="223">
        <v>2022</v>
      </c>
      <c r="Q2353" s="223">
        <v>2022</v>
      </c>
      <c r="R2353" s="223" t="s">
        <v>3675</v>
      </c>
      <c r="S2353" s="223" t="s">
        <v>78</v>
      </c>
      <c r="T2353" s="223" t="s">
        <v>451</v>
      </c>
      <c r="U2353" s="86">
        <v>162</v>
      </c>
      <c r="V2353" s="86" t="s">
        <v>452</v>
      </c>
      <c r="W2353" s="223" t="s">
        <v>1633</v>
      </c>
      <c r="X2353" s="223" t="s">
        <v>16303</v>
      </c>
      <c r="Y2353" s="262">
        <v>105000</v>
      </c>
      <c r="Z2353" s="226"/>
      <c r="AA2353" s="241">
        <f t="shared" si="19"/>
        <v>0</v>
      </c>
      <c r="AB2353" s="237" t="s">
        <v>16304</v>
      </c>
    </row>
    <row r="2354" spans="1:28" ht="15" customHeight="1">
      <c r="A2354" s="109">
        <v>2345</v>
      </c>
      <c r="B2354" s="222" t="str">
        <f t="shared" si="18"/>
        <v>Klik Disini</v>
      </c>
      <c r="C2354" s="223" t="s">
        <v>16305</v>
      </c>
      <c r="D2354" s="223"/>
      <c r="E2354" s="223" t="s">
        <v>16306</v>
      </c>
      <c r="F2354" s="223" t="s">
        <v>16307</v>
      </c>
      <c r="G2354" s="223" t="s">
        <v>16308</v>
      </c>
      <c r="H2354" s="223" t="s">
        <v>386</v>
      </c>
      <c r="I2354" s="258" t="s">
        <v>446</v>
      </c>
      <c r="J2354" s="186" t="s">
        <v>385</v>
      </c>
      <c r="K2354" s="223" t="s">
        <v>1953</v>
      </c>
      <c r="L2354" s="223"/>
      <c r="M2354" s="259" t="s">
        <v>447</v>
      </c>
      <c r="N2354" s="223" t="s">
        <v>449</v>
      </c>
      <c r="O2354" s="223" t="s">
        <v>450</v>
      </c>
      <c r="P2354" s="223">
        <v>2022</v>
      </c>
      <c r="Q2354" s="223">
        <v>2022</v>
      </c>
      <c r="R2354" s="223" t="s">
        <v>3412</v>
      </c>
      <c r="S2354" s="223" t="s">
        <v>78</v>
      </c>
      <c r="T2354" s="223" t="s">
        <v>451</v>
      </c>
      <c r="U2354" s="86">
        <v>210</v>
      </c>
      <c r="V2354" s="86" t="s">
        <v>452</v>
      </c>
      <c r="W2354" s="223" t="s">
        <v>983</v>
      </c>
      <c r="X2354" s="223" t="s">
        <v>16309</v>
      </c>
      <c r="Y2354" s="262">
        <v>131000</v>
      </c>
      <c r="Z2354" s="226"/>
      <c r="AA2354" s="241">
        <f t="shared" si="19"/>
        <v>0</v>
      </c>
      <c r="AB2354" s="237" t="s">
        <v>16310</v>
      </c>
    </row>
    <row r="2355" spans="1:28" ht="15" customHeight="1">
      <c r="A2355" s="109">
        <v>2346</v>
      </c>
      <c r="B2355" s="222" t="str">
        <f t="shared" si="18"/>
        <v>Klik Disini</v>
      </c>
      <c r="C2355" s="223" t="s">
        <v>16311</v>
      </c>
      <c r="D2355" s="223"/>
      <c r="E2355" s="223" t="s">
        <v>16312</v>
      </c>
      <c r="F2355" s="223" t="s">
        <v>16313</v>
      </c>
      <c r="G2355" s="223" t="s">
        <v>16314</v>
      </c>
      <c r="H2355" s="223" t="s">
        <v>274</v>
      </c>
      <c r="I2355" s="258" t="s">
        <v>513</v>
      </c>
      <c r="J2355" s="186" t="s">
        <v>285</v>
      </c>
      <c r="K2355" s="223" t="s">
        <v>1953</v>
      </c>
      <c r="L2355" s="223"/>
      <c r="M2355" s="259" t="s">
        <v>447</v>
      </c>
      <c r="N2355" s="223" t="s">
        <v>449</v>
      </c>
      <c r="O2355" s="223" t="s">
        <v>450</v>
      </c>
      <c r="P2355" s="223">
        <v>2022</v>
      </c>
      <c r="Q2355" s="223">
        <v>2022</v>
      </c>
      <c r="R2355" s="223" t="s">
        <v>3412</v>
      </c>
      <c r="S2355" s="223" t="s">
        <v>78</v>
      </c>
      <c r="T2355" s="223" t="s">
        <v>451</v>
      </c>
      <c r="U2355" s="86">
        <v>130</v>
      </c>
      <c r="V2355" s="86" t="s">
        <v>452</v>
      </c>
      <c r="W2355" s="223" t="s">
        <v>524</v>
      </c>
      <c r="X2355" s="223" t="s">
        <v>16315</v>
      </c>
      <c r="Y2355" s="262">
        <v>46000</v>
      </c>
      <c r="Z2355" s="226"/>
      <c r="AA2355" s="241">
        <f t="shared" si="19"/>
        <v>0</v>
      </c>
      <c r="AB2355" s="237" t="s">
        <v>16316</v>
      </c>
    </row>
    <row r="2356" spans="1:28" ht="15" customHeight="1">
      <c r="A2356" s="109">
        <v>2347</v>
      </c>
      <c r="B2356" s="222" t="str">
        <f t="shared" si="18"/>
        <v>Klik Disini</v>
      </c>
      <c r="C2356" s="223" t="s">
        <v>16317</v>
      </c>
      <c r="D2356" s="223"/>
      <c r="E2356" s="223" t="s">
        <v>16318</v>
      </c>
      <c r="F2356" s="223" t="s">
        <v>16319</v>
      </c>
      <c r="G2356" s="223" t="s">
        <v>16320</v>
      </c>
      <c r="H2356" s="223" t="s">
        <v>262</v>
      </c>
      <c r="I2356" s="258" t="s">
        <v>1844</v>
      </c>
      <c r="J2356" s="186" t="s">
        <v>405</v>
      </c>
      <c r="K2356" s="223" t="s">
        <v>1953</v>
      </c>
      <c r="L2356" s="223"/>
      <c r="M2356" s="259" t="s">
        <v>447</v>
      </c>
      <c r="N2356" s="223" t="s">
        <v>449</v>
      </c>
      <c r="O2356" s="223" t="s">
        <v>450</v>
      </c>
      <c r="P2356" s="223">
        <v>2022</v>
      </c>
      <c r="Q2356" s="223">
        <v>2022</v>
      </c>
      <c r="R2356" s="223" t="s">
        <v>16107</v>
      </c>
      <c r="S2356" s="223" t="s">
        <v>78</v>
      </c>
      <c r="T2356" s="223" t="s">
        <v>451</v>
      </c>
      <c r="U2356" s="86">
        <v>210</v>
      </c>
      <c r="V2356" s="86" t="s">
        <v>452</v>
      </c>
      <c r="W2356" s="223" t="s">
        <v>3390</v>
      </c>
      <c r="X2356" s="223" t="s">
        <v>16321</v>
      </c>
      <c r="Y2356" s="262">
        <v>119000</v>
      </c>
      <c r="Z2356" s="226"/>
      <c r="AA2356" s="241">
        <f t="shared" si="19"/>
        <v>0</v>
      </c>
      <c r="AB2356" s="237" t="s">
        <v>16322</v>
      </c>
    </row>
    <row r="2357" spans="1:28" ht="15" customHeight="1">
      <c r="A2357" s="109">
        <v>2348</v>
      </c>
      <c r="B2357" s="222" t="str">
        <f t="shared" si="18"/>
        <v>Klik Disini</v>
      </c>
      <c r="C2357" s="223" t="s">
        <v>16323</v>
      </c>
      <c r="D2357" s="223"/>
      <c r="E2357" s="223" t="s">
        <v>11782</v>
      </c>
      <c r="F2357" s="223"/>
      <c r="G2357" s="223" t="s">
        <v>16324</v>
      </c>
      <c r="H2357" s="223" t="s">
        <v>398</v>
      </c>
      <c r="I2357" s="258" t="s">
        <v>1844</v>
      </c>
      <c r="J2357" s="186" t="s">
        <v>397</v>
      </c>
      <c r="K2357" s="223" t="s">
        <v>1953</v>
      </c>
      <c r="L2357" s="223"/>
      <c r="M2357" s="259" t="s">
        <v>447</v>
      </c>
      <c r="N2357" s="223" t="s">
        <v>449</v>
      </c>
      <c r="O2357" s="223" t="s">
        <v>450</v>
      </c>
      <c r="P2357" s="223" t="s">
        <v>447</v>
      </c>
      <c r="Q2357" s="223">
        <v>2022</v>
      </c>
      <c r="R2357" s="223" t="s">
        <v>3412</v>
      </c>
      <c r="S2357" s="223" t="s">
        <v>78</v>
      </c>
      <c r="T2357" s="223" t="s">
        <v>451</v>
      </c>
      <c r="U2357" s="86">
        <v>402</v>
      </c>
      <c r="V2357" s="86" t="s">
        <v>452</v>
      </c>
      <c r="W2357" s="223" t="s">
        <v>606</v>
      </c>
      <c r="X2357" s="223" t="s">
        <v>16325</v>
      </c>
      <c r="Y2357" s="262">
        <v>52000</v>
      </c>
      <c r="Z2357" s="226"/>
      <c r="AA2357" s="241">
        <f t="shared" si="19"/>
        <v>0</v>
      </c>
      <c r="AB2357" s="237" t="s">
        <v>16326</v>
      </c>
    </row>
    <row r="2358" spans="1:28" ht="15" customHeight="1">
      <c r="A2358" s="109">
        <v>2349</v>
      </c>
      <c r="B2358" s="222" t="str">
        <f t="shared" si="18"/>
        <v>Klik Disini</v>
      </c>
      <c r="C2358" s="223" t="s">
        <v>16327</v>
      </c>
      <c r="D2358" s="223"/>
      <c r="E2358" s="223" t="s">
        <v>16328</v>
      </c>
      <c r="F2358" s="223" t="s">
        <v>16329</v>
      </c>
      <c r="G2358" s="223" t="s">
        <v>16330</v>
      </c>
      <c r="H2358" s="223" t="s">
        <v>3532</v>
      </c>
      <c r="I2358" s="258" t="s">
        <v>446</v>
      </c>
      <c r="J2358" s="186" t="s">
        <v>345</v>
      </c>
      <c r="K2358" s="223" t="s">
        <v>1953</v>
      </c>
      <c r="L2358" s="223"/>
      <c r="M2358" s="259" t="s">
        <v>447</v>
      </c>
      <c r="N2358" s="223" t="s">
        <v>449</v>
      </c>
      <c r="O2358" s="223" t="s">
        <v>450</v>
      </c>
      <c r="P2358" s="223">
        <v>2022</v>
      </c>
      <c r="Q2358" s="223">
        <v>2022</v>
      </c>
      <c r="R2358" s="223" t="s">
        <v>3412</v>
      </c>
      <c r="S2358" s="223" t="s">
        <v>78</v>
      </c>
      <c r="T2358" s="223" t="s">
        <v>451</v>
      </c>
      <c r="U2358" s="86">
        <v>114</v>
      </c>
      <c r="V2358" s="86" t="s">
        <v>452</v>
      </c>
      <c r="W2358" s="223" t="s">
        <v>4043</v>
      </c>
      <c r="X2358" s="223" t="s">
        <v>16331</v>
      </c>
      <c r="Y2358" s="262">
        <v>65000</v>
      </c>
      <c r="Z2358" s="226"/>
      <c r="AA2358" s="241">
        <f t="shared" si="19"/>
        <v>0</v>
      </c>
      <c r="AB2358" s="237" t="s">
        <v>16332</v>
      </c>
    </row>
    <row r="2359" spans="1:28" ht="15" customHeight="1">
      <c r="A2359" s="109">
        <v>2350</v>
      </c>
      <c r="B2359" s="222" t="str">
        <f t="shared" si="18"/>
        <v>Klik Disini</v>
      </c>
      <c r="C2359" s="223" t="s">
        <v>16333</v>
      </c>
      <c r="D2359" s="223" t="s">
        <v>16334</v>
      </c>
      <c r="E2359" s="223" t="s">
        <v>16335</v>
      </c>
      <c r="F2359" s="223"/>
      <c r="G2359" s="223" t="s">
        <v>16336</v>
      </c>
      <c r="H2359" s="223" t="s">
        <v>314</v>
      </c>
      <c r="I2359" s="258" t="s">
        <v>1844</v>
      </c>
      <c r="J2359" s="186" t="s">
        <v>401</v>
      </c>
      <c r="K2359" s="223" t="s">
        <v>1953</v>
      </c>
      <c r="L2359" s="223"/>
      <c r="M2359" s="259" t="s">
        <v>447</v>
      </c>
      <c r="N2359" s="223" t="s">
        <v>449</v>
      </c>
      <c r="O2359" s="223" t="s">
        <v>450</v>
      </c>
      <c r="P2359" s="223" t="s">
        <v>447</v>
      </c>
      <c r="Q2359" s="223">
        <v>2022</v>
      </c>
      <c r="R2359" s="223" t="s">
        <v>3412</v>
      </c>
      <c r="S2359" s="223" t="s">
        <v>78</v>
      </c>
      <c r="T2359" s="223" t="s">
        <v>451</v>
      </c>
      <c r="U2359" s="86">
        <v>188</v>
      </c>
      <c r="V2359" s="86" t="s">
        <v>452</v>
      </c>
      <c r="W2359" s="223" t="s">
        <v>6538</v>
      </c>
      <c r="X2359" s="223" t="s">
        <v>16337</v>
      </c>
      <c r="Y2359" s="262">
        <v>49000</v>
      </c>
      <c r="Z2359" s="226"/>
      <c r="AA2359" s="241">
        <f t="shared" si="19"/>
        <v>0</v>
      </c>
      <c r="AB2359" s="237" t="s">
        <v>16338</v>
      </c>
    </row>
    <row r="2360" spans="1:28" ht="15" customHeight="1">
      <c r="A2360" s="109">
        <v>2351</v>
      </c>
      <c r="B2360" s="222" t="str">
        <f t="shared" si="18"/>
        <v>Klik Disini</v>
      </c>
      <c r="C2360" s="223" t="s">
        <v>16339</v>
      </c>
      <c r="D2360" s="223"/>
      <c r="E2360" s="223" t="s">
        <v>16340</v>
      </c>
      <c r="F2360" s="223"/>
      <c r="G2360" s="223" t="s">
        <v>16341</v>
      </c>
      <c r="H2360" s="223" t="s">
        <v>398</v>
      </c>
      <c r="I2360" s="258" t="s">
        <v>446</v>
      </c>
      <c r="J2360" s="186" t="s">
        <v>353</v>
      </c>
      <c r="K2360" s="223" t="s">
        <v>1953</v>
      </c>
      <c r="L2360" s="223"/>
      <c r="M2360" s="259" t="s">
        <v>447</v>
      </c>
      <c r="N2360" s="223" t="s">
        <v>449</v>
      </c>
      <c r="O2360" s="223" t="s">
        <v>450</v>
      </c>
      <c r="P2360" s="223" t="s">
        <v>447</v>
      </c>
      <c r="Q2360" s="223">
        <v>2022</v>
      </c>
      <c r="R2360" s="223" t="s">
        <v>3412</v>
      </c>
      <c r="S2360" s="223" t="s">
        <v>78</v>
      </c>
      <c r="T2360" s="223" t="s">
        <v>451</v>
      </c>
      <c r="U2360" s="86">
        <v>326</v>
      </c>
      <c r="V2360" s="86" t="s">
        <v>452</v>
      </c>
      <c r="W2360" s="223" t="s">
        <v>632</v>
      </c>
      <c r="X2360" s="223" t="s">
        <v>16342</v>
      </c>
      <c r="Y2360" s="262">
        <v>88000</v>
      </c>
      <c r="Z2360" s="226"/>
      <c r="AA2360" s="241">
        <f t="shared" si="19"/>
        <v>0</v>
      </c>
      <c r="AB2360" s="237" t="s">
        <v>16343</v>
      </c>
    </row>
    <row r="2361" spans="1:28" ht="15" customHeight="1">
      <c r="A2361" s="109">
        <v>2352</v>
      </c>
      <c r="B2361" s="222" t="str">
        <f t="shared" si="18"/>
        <v>Klik Disini</v>
      </c>
      <c r="C2361" s="223" t="s">
        <v>16344</v>
      </c>
      <c r="D2361" s="223"/>
      <c r="E2361" s="223" t="s">
        <v>16345</v>
      </c>
      <c r="F2361" s="223" t="s">
        <v>16346</v>
      </c>
      <c r="G2361" s="223" t="s">
        <v>16347</v>
      </c>
      <c r="H2361" s="223" t="s">
        <v>386</v>
      </c>
      <c r="I2361" s="258" t="s">
        <v>446</v>
      </c>
      <c r="J2361" s="186" t="s">
        <v>385</v>
      </c>
      <c r="K2361" s="223" t="s">
        <v>1953</v>
      </c>
      <c r="L2361" s="223"/>
      <c r="M2361" s="259" t="s">
        <v>447</v>
      </c>
      <c r="N2361" s="223" t="s">
        <v>449</v>
      </c>
      <c r="O2361" s="223" t="s">
        <v>450</v>
      </c>
      <c r="P2361" s="223">
        <v>2022</v>
      </c>
      <c r="Q2361" s="223">
        <v>2022</v>
      </c>
      <c r="R2361" s="223" t="s">
        <v>3412</v>
      </c>
      <c r="S2361" s="223" t="s">
        <v>78</v>
      </c>
      <c r="T2361" s="223" t="s">
        <v>451</v>
      </c>
      <c r="U2361" s="86">
        <v>434</v>
      </c>
      <c r="V2361" s="86" t="s">
        <v>452</v>
      </c>
      <c r="W2361" s="223" t="s">
        <v>864</v>
      </c>
      <c r="X2361" s="223" t="s">
        <v>16348</v>
      </c>
      <c r="Y2361" s="262">
        <v>199000</v>
      </c>
      <c r="Z2361" s="226"/>
      <c r="AA2361" s="241">
        <f t="shared" si="19"/>
        <v>0</v>
      </c>
      <c r="AB2361" s="237" t="s">
        <v>16349</v>
      </c>
    </row>
    <row r="2362" spans="1:28" ht="15" customHeight="1">
      <c r="A2362" s="109">
        <v>2353</v>
      </c>
      <c r="B2362" s="222" t="str">
        <f t="shared" si="18"/>
        <v>Klik Disini</v>
      </c>
      <c r="C2362" s="223" t="s">
        <v>16350</v>
      </c>
      <c r="D2362" s="223"/>
      <c r="E2362" s="223" t="s">
        <v>16351</v>
      </c>
      <c r="F2362" s="223"/>
      <c r="G2362" s="223" t="s">
        <v>16352</v>
      </c>
      <c r="H2362" s="223" t="s">
        <v>583</v>
      </c>
      <c r="I2362" s="258" t="s">
        <v>583</v>
      </c>
      <c r="J2362" s="186" t="s">
        <v>265</v>
      </c>
      <c r="K2362" s="223" t="s">
        <v>1953</v>
      </c>
      <c r="L2362" s="223"/>
      <c r="M2362" s="259" t="s">
        <v>447</v>
      </c>
      <c r="N2362" s="223" t="s">
        <v>449</v>
      </c>
      <c r="O2362" s="223" t="s">
        <v>583</v>
      </c>
      <c r="P2362" s="223" t="s">
        <v>447</v>
      </c>
      <c r="Q2362" s="223">
        <v>2022</v>
      </c>
      <c r="R2362" s="223" t="s">
        <v>3480</v>
      </c>
      <c r="S2362" s="223" t="s">
        <v>78</v>
      </c>
      <c r="T2362" s="223" t="s">
        <v>451</v>
      </c>
      <c r="U2362" s="86">
        <v>326</v>
      </c>
      <c r="V2362" s="86" t="s">
        <v>452</v>
      </c>
      <c r="W2362" s="223" t="s">
        <v>975</v>
      </c>
      <c r="X2362" s="223" t="s">
        <v>16353</v>
      </c>
      <c r="Y2362" s="262">
        <v>89000</v>
      </c>
      <c r="Z2362" s="226"/>
      <c r="AA2362" s="241">
        <f t="shared" si="19"/>
        <v>0</v>
      </c>
      <c r="AB2362" s="237" t="s">
        <v>16354</v>
      </c>
    </row>
    <row r="2363" spans="1:28" ht="15" customHeight="1">
      <c r="A2363" s="109">
        <v>2354</v>
      </c>
      <c r="B2363" s="222" t="str">
        <f t="shared" si="18"/>
        <v>Klik Disini</v>
      </c>
      <c r="C2363" s="223" t="s">
        <v>16355</v>
      </c>
      <c r="D2363" s="223" t="s">
        <v>16356</v>
      </c>
      <c r="E2363" s="223" t="s">
        <v>16104</v>
      </c>
      <c r="F2363" s="223" t="s">
        <v>16357</v>
      </c>
      <c r="G2363" s="223" t="s">
        <v>16358</v>
      </c>
      <c r="H2363" s="223" t="s">
        <v>274</v>
      </c>
      <c r="I2363" s="258" t="s">
        <v>581</v>
      </c>
      <c r="J2363" s="186" t="s">
        <v>273</v>
      </c>
      <c r="K2363" s="223" t="s">
        <v>1953</v>
      </c>
      <c r="L2363" s="223"/>
      <c r="M2363" s="259" t="s">
        <v>447</v>
      </c>
      <c r="N2363" s="223" t="s">
        <v>449</v>
      </c>
      <c r="O2363" s="223" t="s">
        <v>450</v>
      </c>
      <c r="P2363" s="223">
        <v>2022</v>
      </c>
      <c r="Q2363" s="223">
        <v>2022</v>
      </c>
      <c r="R2363" s="223" t="s">
        <v>3412</v>
      </c>
      <c r="S2363" s="223" t="s">
        <v>78</v>
      </c>
      <c r="T2363" s="223" t="s">
        <v>451</v>
      </c>
      <c r="U2363" s="86">
        <v>178</v>
      </c>
      <c r="V2363" s="86" t="s">
        <v>452</v>
      </c>
      <c r="W2363" s="223" t="s">
        <v>515</v>
      </c>
      <c r="X2363" s="223" t="s">
        <v>16359</v>
      </c>
      <c r="Y2363" s="262">
        <v>92000</v>
      </c>
      <c r="Z2363" s="226"/>
      <c r="AA2363" s="241">
        <f t="shared" si="19"/>
        <v>0</v>
      </c>
      <c r="AB2363" s="237" t="s">
        <v>16360</v>
      </c>
    </row>
    <row r="2364" spans="1:28" ht="15" customHeight="1">
      <c r="A2364" s="109">
        <v>2355</v>
      </c>
      <c r="B2364" s="222" t="str">
        <f t="shared" si="18"/>
        <v>Klik Disini</v>
      </c>
      <c r="C2364" s="223" t="s">
        <v>16361</v>
      </c>
      <c r="D2364" s="223"/>
      <c r="E2364" s="223" t="s">
        <v>16362</v>
      </c>
      <c r="F2364" s="223"/>
      <c r="G2364" s="223" t="s">
        <v>16363</v>
      </c>
      <c r="H2364" s="223" t="s">
        <v>3499</v>
      </c>
      <c r="I2364" s="258" t="s">
        <v>446</v>
      </c>
      <c r="J2364" s="186" t="s">
        <v>385</v>
      </c>
      <c r="K2364" s="223" t="s">
        <v>1953</v>
      </c>
      <c r="L2364" s="223"/>
      <c r="M2364" s="259" t="s">
        <v>447</v>
      </c>
      <c r="N2364" s="223" t="s">
        <v>449</v>
      </c>
      <c r="O2364" s="223" t="s">
        <v>450</v>
      </c>
      <c r="P2364" s="223" t="s">
        <v>447</v>
      </c>
      <c r="Q2364" s="223">
        <v>2022</v>
      </c>
      <c r="R2364" s="223" t="s">
        <v>3412</v>
      </c>
      <c r="S2364" s="223" t="s">
        <v>78</v>
      </c>
      <c r="T2364" s="223" t="s">
        <v>451</v>
      </c>
      <c r="U2364" s="86">
        <v>257</v>
      </c>
      <c r="V2364" s="86" t="s">
        <v>452</v>
      </c>
      <c r="W2364" s="223" t="s">
        <v>1057</v>
      </c>
      <c r="X2364" s="223" t="s">
        <v>16364</v>
      </c>
      <c r="Y2364" s="262">
        <v>110000</v>
      </c>
      <c r="Z2364" s="226"/>
      <c r="AA2364" s="241">
        <f t="shared" si="19"/>
        <v>0</v>
      </c>
      <c r="AB2364" s="237" t="s">
        <v>16365</v>
      </c>
    </row>
    <row r="2365" spans="1:28" ht="15" customHeight="1">
      <c r="A2365" s="109">
        <v>2356</v>
      </c>
      <c r="B2365" s="222" t="str">
        <f t="shared" si="18"/>
        <v>Klik Disini</v>
      </c>
      <c r="C2365" s="223" t="s">
        <v>16366</v>
      </c>
      <c r="D2365" s="223"/>
      <c r="E2365" s="223" t="s">
        <v>4518</v>
      </c>
      <c r="F2365" s="223"/>
      <c r="G2365" s="223" t="s">
        <v>16367</v>
      </c>
      <c r="H2365" s="223" t="s">
        <v>3912</v>
      </c>
      <c r="I2365" s="258" t="s">
        <v>446</v>
      </c>
      <c r="J2365" s="186" t="s">
        <v>367</v>
      </c>
      <c r="K2365" s="223" t="s">
        <v>1953</v>
      </c>
      <c r="L2365" s="223"/>
      <c r="M2365" s="259" t="s">
        <v>447</v>
      </c>
      <c r="N2365" s="223" t="s">
        <v>449</v>
      </c>
      <c r="O2365" s="223" t="s">
        <v>450</v>
      </c>
      <c r="P2365" s="223" t="s">
        <v>447</v>
      </c>
      <c r="Q2365" s="223">
        <v>2022</v>
      </c>
      <c r="R2365" s="223" t="s">
        <v>14116</v>
      </c>
      <c r="S2365" s="223" t="s">
        <v>78</v>
      </c>
      <c r="T2365" s="223" t="s">
        <v>451</v>
      </c>
      <c r="U2365" s="86">
        <v>94</v>
      </c>
      <c r="V2365" s="86" t="s">
        <v>452</v>
      </c>
      <c r="W2365" s="223" t="s">
        <v>497</v>
      </c>
      <c r="X2365" s="223" t="s">
        <v>16368</v>
      </c>
      <c r="Y2365" s="262">
        <v>32000</v>
      </c>
      <c r="Z2365" s="226"/>
      <c r="AA2365" s="241">
        <f t="shared" si="19"/>
        <v>0</v>
      </c>
      <c r="AB2365" s="237" t="s">
        <v>16369</v>
      </c>
    </row>
    <row r="2366" spans="1:28" ht="15" customHeight="1">
      <c r="A2366" s="109">
        <v>2357</v>
      </c>
      <c r="B2366" s="222" t="str">
        <f t="shared" si="18"/>
        <v>Klik Disini</v>
      </c>
      <c r="C2366" s="223" t="s">
        <v>16370</v>
      </c>
      <c r="D2366" s="223"/>
      <c r="E2366" s="223" t="s">
        <v>5177</v>
      </c>
      <c r="F2366" s="223" t="s">
        <v>16371</v>
      </c>
      <c r="G2366" s="223" t="s">
        <v>16372</v>
      </c>
      <c r="H2366" s="223" t="s">
        <v>1056</v>
      </c>
      <c r="I2366" s="258" t="s">
        <v>583</v>
      </c>
      <c r="J2366" s="186" t="s">
        <v>265</v>
      </c>
      <c r="K2366" s="223" t="s">
        <v>1953</v>
      </c>
      <c r="L2366" s="223"/>
      <c r="M2366" s="259" t="s">
        <v>447</v>
      </c>
      <c r="N2366" s="223" t="s">
        <v>449</v>
      </c>
      <c r="O2366" s="223" t="s">
        <v>583</v>
      </c>
      <c r="P2366" s="223">
        <v>2022</v>
      </c>
      <c r="Q2366" s="223">
        <v>2022</v>
      </c>
      <c r="R2366" s="223" t="s">
        <v>3480</v>
      </c>
      <c r="S2366" s="223" t="s">
        <v>78</v>
      </c>
      <c r="T2366" s="223" t="s">
        <v>451</v>
      </c>
      <c r="U2366" s="86">
        <v>306</v>
      </c>
      <c r="V2366" s="86" t="s">
        <v>452</v>
      </c>
      <c r="W2366" s="223" t="s">
        <v>830</v>
      </c>
      <c r="X2366" s="223" t="s">
        <v>16373</v>
      </c>
      <c r="Y2366" s="262">
        <v>79000</v>
      </c>
      <c r="Z2366" s="226"/>
      <c r="AA2366" s="241">
        <f t="shared" si="19"/>
        <v>0</v>
      </c>
      <c r="AB2366" s="237" t="s">
        <v>16374</v>
      </c>
    </row>
    <row r="2367" spans="1:28" ht="15" customHeight="1">
      <c r="A2367" s="109">
        <v>2358</v>
      </c>
      <c r="B2367" s="222" t="str">
        <f t="shared" si="18"/>
        <v>Klik Disini</v>
      </c>
      <c r="C2367" s="223" t="s">
        <v>16375</v>
      </c>
      <c r="D2367" s="223" t="s">
        <v>16376</v>
      </c>
      <c r="E2367" s="223" t="s">
        <v>16377</v>
      </c>
      <c r="F2367" s="223" t="s">
        <v>16378</v>
      </c>
      <c r="G2367" s="223" t="s">
        <v>16379</v>
      </c>
      <c r="H2367" s="223" t="s">
        <v>553</v>
      </c>
      <c r="I2367" s="258" t="s">
        <v>1844</v>
      </c>
      <c r="J2367" s="186" t="s">
        <v>397</v>
      </c>
      <c r="K2367" s="223" t="s">
        <v>1953</v>
      </c>
      <c r="L2367" s="223"/>
      <c r="M2367" s="259" t="s">
        <v>447</v>
      </c>
      <c r="N2367" s="223" t="s">
        <v>449</v>
      </c>
      <c r="O2367" s="223" t="s">
        <v>450</v>
      </c>
      <c r="P2367" s="223">
        <v>2022</v>
      </c>
      <c r="Q2367" s="223">
        <v>2022</v>
      </c>
      <c r="R2367" s="223" t="s">
        <v>3412</v>
      </c>
      <c r="S2367" s="223" t="s">
        <v>78</v>
      </c>
      <c r="T2367" s="223" t="s">
        <v>451</v>
      </c>
      <c r="U2367" s="86">
        <v>242</v>
      </c>
      <c r="V2367" s="86" t="s">
        <v>452</v>
      </c>
      <c r="W2367" s="223" t="s">
        <v>3230</v>
      </c>
      <c r="X2367" s="223" t="s">
        <v>16380</v>
      </c>
      <c r="Y2367" s="262">
        <v>79000</v>
      </c>
      <c r="Z2367" s="226"/>
      <c r="AA2367" s="241">
        <f t="shared" si="19"/>
        <v>0</v>
      </c>
      <c r="AB2367" s="237" t="s">
        <v>16381</v>
      </c>
    </row>
    <row r="2368" spans="1:28" ht="15" customHeight="1">
      <c r="A2368" s="109">
        <v>2359</v>
      </c>
      <c r="B2368" s="222" t="str">
        <f t="shared" si="18"/>
        <v>Klik Disini</v>
      </c>
      <c r="C2368" s="223" t="s">
        <v>16382</v>
      </c>
      <c r="D2368" s="223"/>
      <c r="E2368" s="223" t="s">
        <v>16383</v>
      </c>
      <c r="F2368" s="223"/>
      <c r="G2368" s="223" t="s">
        <v>16384</v>
      </c>
      <c r="H2368" s="223" t="s">
        <v>3912</v>
      </c>
      <c r="I2368" s="258" t="s">
        <v>446</v>
      </c>
      <c r="J2368" s="186" t="s">
        <v>367</v>
      </c>
      <c r="K2368" s="223" t="s">
        <v>1953</v>
      </c>
      <c r="L2368" s="223"/>
      <c r="M2368" s="259" t="s">
        <v>447</v>
      </c>
      <c r="N2368" s="223" t="s">
        <v>449</v>
      </c>
      <c r="O2368" s="223" t="s">
        <v>450</v>
      </c>
      <c r="P2368" s="223" t="s">
        <v>447</v>
      </c>
      <c r="Q2368" s="223">
        <v>2022</v>
      </c>
      <c r="R2368" s="223" t="s">
        <v>14116</v>
      </c>
      <c r="S2368" s="223" t="s">
        <v>78</v>
      </c>
      <c r="T2368" s="223" t="s">
        <v>451</v>
      </c>
      <c r="U2368" s="86">
        <v>499</v>
      </c>
      <c r="V2368" s="86" t="s">
        <v>452</v>
      </c>
      <c r="W2368" s="223" t="s">
        <v>991</v>
      </c>
      <c r="X2368" s="223" t="s">
        <v>16385</v>
      </c>
      <c r="Y2368" s="262">
        <v>134000</v>
      </c>
      <c r="Z2368" s="226"/>
      <c r="AA2368" s="241">
        <f t="shared" si="19"/>
        <v>0</v>
      </c>
      <c r="AB2368" s="237" t="s">
        <v>16386</v>
      </c>
    </row>
    <row r="2369" spans="1:28" ht="15" customHeight="1">
      <c r="A2369" s="109">
        <v>2360</v>
      </c>
      <c r="B2369" s="222" t="str">
        <f t="shared" si="18"/>
        <v>Klik Disini</v>
      </c>
      <c r="C2369" s="223" t="s">
        <v>16387</v>
      </c>
      <c r="D2369" s="223" t="s">
        <v>16388</v>
      </c>
      <c r="E2369" s="223" t="s">
        <v>16389</v>
      </c>
      <c r="F2369" s="223" t="s">
        <v>16390</v>
      </c>
      <c r="G2369" s="223" t="s">
        <v>16391</v>
      </c>
      <c r="H2369" s="223" t="s">
        <v>16392</v>
      </c>
      <c r="I2369" s="258" t="s">
        <v>592</v>
      </c>
      <c r="J2369" s="186" t="s">
        <v>326</v>
      </c>
      <c r="K2369" s="223" t="s">
        <v>1953</v>
      </c>
      <c r="L2369" s="223"/>
      <c r="M2369" s="259" t="s">
        <v>447</v>
      </c>
      <c r="N2369" s="223" t="s">
        <v>449</v>
      </c>
      <c r="O2369" s="223" t="s">
        <v>450</v>
      </c>
      <c r="P2369" s="223">
        <v>2022</v>
      </c>
      <c r="Q2369" s="223">
        <v>2022</v>
      </c>
      <c r="R2369" s="223" t="s">
        <v>14523</v>
      </c>
      <c r="S2369" s="223" t="s">
        <v>78</v>
      </c>
      <c r="T2369" s="223" t="s">
        <v>451</v>
      </c>
      <c r="U2369" s="86">
        <v>98</v>
      </c>
      <c r="V2369" s="86" t="s">
        <v>452</v>
      </c>
      <c r="W2369" s="223" t="s">
        <v>13527</v>
      </c>
      <c r="X2369" s="223" t="s">
        <v>16393</v>
      </c>
      <c r="Y2369" s="262">
        <v>79000</v>
      </c>
      <c r="Z2369" s="226"/>
      <c r="AA2369" s="241">
        <f t="shared" si="19"/>
        <v>0</v>
      </c>
      <c r="AB2369" s="237" t="s">
        <v>16394</v>
      </c>
    </row>
    <row r="2370" spans="1:28" ht="15" customHeight="1">
      <c r="A2370" s="109">
        <v>2361</v>
      </c>
      <c r="B2370" s="222" t="str">
        <f t="shared" si="18"/>
        <v>Klik Disini</v>
      </c>
      <c r="C2370" s="223" t="s">
        <v>16395</v>
      </c>
      <c r="D2370" s="223" t="s">
        <v>16396</v>
      </c>
      <c r="E2370" s="223" t="s">
        <v>16397</v>
      </c>
      <c r="F2370" s="223" t="s">
        <v>16398</v>
      </c>
      <c r="G2370" s="223" t="s">
        <v>16399</v>
      </c>
      <c r="H2370" s="223" t="s">
        <v>553</v>
      </c>
      <c r="I2370" s="258" t="s">
        <v>446</v>
      </c>
      <c r="J2370" s="186" t="s">
        <v>353</v>
      </c>
      <c r="K2370" s="223" t="s">
        <v>1953</v>
      </c>
      <c r="L2370" s="223"/>
      <c r="M2370" s="259" t="s">
        <v>447</v>
      </c>
      <c r="N2370" s="223" t="s">
        <v>449</v>
      </c>
      <c r="O2370" s="223" t="s">
        <v>450</v>
      </c>
      <c r="P2370" s="223">
        <v>2022</v>
      </c>
      <c r="Q2370" s="223">
        <v>2022</v>
      </c>
      <c r="R2370" s="223" t="s">
        <v>3412</v>
      </c>
      <c r="S2370" s="223" t="s">
        <v>78</v>
      </c>
      <c r="T2370" s="223" t="s">
        <v>451</v>
      </c>
      <c r="U2370" s="86">
        <v>146</v>
      </c>
      <c r="V2370" s="86" t="s">
        <v>452</v>
      </c>
      <c r="W2370" s="223" t="s">
        <v>8383</v>
      </c>
      <c r="X2370" s="223" t="s">
        <v>16400</v>
      </c>
      <c r="Y2370" s="262">
        <v>79000</v>
      </c>
      <c r="Z2370" s="226"/>
      <c r="AA2370" s="241">
        <f t="shared" si="19"/>
        <v>0</v>
      </c>
      <c r="AB2370" s="237" t="s">
        <v>16401</v>
      </c>
    </row>
    <row r="2371" spans="1:28" ht="15" customHeight="1">
      <c r="A2371" s="109">
        <v>2362</v>
      </c>
      <c r="B2371" s="222" t="str">
        <f t="shared" si="18"/>
        <v>Klik Disini</v>
      </c>
      <c r="C2371" s="223" t="s">
        <v>16402</v>
      </c>
      <c r="D2371" s="223" t="s">
        <v>16403</v>
      </c>
      <c r="E2371" s="223" t="s">
        <v>16404</v>
      </c>
      <c r="F2371" s="223" t="s">
        <v>16405</v>
      </c>
      <c r="G2371" s="223" t="s">
        <v>16406</v>
      </c>
      <c r="H2371" s="223" t="s">
        <v>5109</v>
      </c>
      <c r="I2371" s="258" t="s">
        <v>446</v>
      </c>
      <c r="J2371" s="186" t="s">
        <v>341</v>
      </c>
      <c r="K2371" s="223" t="s">
        <v>1953</v>
      </c>
      <c r="L2371" s="223"/>
      <c r="M2371" s="259" t="s">
        <v>447</v>
      </c>
      <c r="N2371" s="223" t="s">
        <v>449</v>
      </c>
      <c r="O2371" s="223" t="s">
        <v>450</v>
      </c>
      <c r="P2371" s="223">
        <v>2022</v>
      </c>
      <c r="Q2371" s="223">
        <v>2022</v>
      </c>
      <c r="R2371" s="223" t="s">
        <v>3412</v>
      </c>
      <c r="S2371" s="223" t="s">
        <v>78</v>
      </c>
      <c r="T2371" s="223" t="s">
        <v>451</v>
      </c>
      <c r="U2371" s="86">
        <v>274</v>
      </c>
      <c r="V2371" s="86" t="s">
        <v>452</v>
      </c>
      <c r="W2371" s="223" t="s">
        <v>4043</v>
      </c>
      <c r="X2371" s="223" t="s">
        <v>16407</v>
      </c>
      <c r="Y2371" s="262">
        <v>89000</v>
      </c>
      <c r="Z2371" s="226"/>
      <c r="AA2371" s="241">
        <f t="shared" si="19"/>
        <v>0</v>
      </c>
      <c r="AB2371" s="237" t="s">
        <v>16408</v>
      </c>
    </row>
    <row r="2372" spans="1:28" ht="15" customHeight="1">
      <c r="A2372" s="109">
        <v>2363</v>
      </c>
      <c r="B2372" s="222" t="str">
        <f t="shared" si="18"/>
        <v>Klik Disini</v>
      </c>
      <c r="C2372" s="223" t="s">
        <v>16409</v>
      </c>
      <c r="D2372" s="223" t="s">
        <v>16410</v>
      </c>
      <c r="E2372" s="223" t="s">
        <v>16104</v>
      </c>
      <c r="F2372" s="223" t="s">
        <v>16411</v>
      </c>
      <c r="G2372" s="223" t="s">
        <v>16412</v>
      </c>
      <c r="H2372" s="223" t="s">
        <v>16413</v>
      </c>
      <c r="I2372" s="258" t="s">
        <v>1474</v>
      </c>
      <c r="J2372" s="186" t="s">
        <v>299</v>
      </c>
      <c r="K2372" s="223" t="s">
        <v>1953</v>
      </c>
      <c r="L2372" s="223"/>
      <c r="M2372" s="259" t="s">
        <v>447</v>
      </c>
      <c r="N2372" s="223" t="s">
        <v>449</v>
      </c>
      <c r="O2372" s="223" t="s">
        <v>450</v>
      </c>
      <c r="P2372" s="223">
        <v>2022</v>
      </c>
      <c r="Q2372" s="223">
        <v>2022</v>
      </c>
      <c r="R2372" s="223" t="s">
        <v>3412</v>
      </c>
      <c r="S2372" s="223" t="s">
        <v>78</v>
      </c>
      <c r="T2372" s="223" t="s">
        <v>451</v>
      </c>
      <c r="U2372" s="86">
        <v>242</v>
      </c>
      <c r="V2372" s="86" t="s">
        <v>452</v>
      </c>
      <c r="W2372" s="223" t="s">
        <v>2525</v>
      </c>
      <c r="X2372" s="223" t="s">
        <v>16414</v>
      </c>
      <c r="Y2372" s="262">
        <v>129000</v>
      </c>
      <c r="Z2372" s="226"/>
      <c r="AA2372" s="241">
        <f t="shared" si="19"/>
        <v>0</v>
      </c>
      <c r="AB2372" s="237" t="s">
        <v>16415</v>
      </c>
    </row>
    <row r="2373" spans="1:28" ht="15" customHeight="1">
      <c r="A2373" s="109">
        <v>2364</v>
      </c>
      <c r="B2373" s="222" t="str">
        <f t="shared" si="18"/>
        <v>Klik Disini</v>
      </c>
      <c r="C2373" s="223" t="s">
        <v>16416</v>
      </c>
      <c r="D2373" s="223" t="s">
        <v>16417</v>
      </c>
      <c r="E2373" s="223" t="s">
        <v>6892</v>
      </c>
      <c r="F2373" s="223" t="s">
        <v>16418</v>
      </c>
      <c r="G2373" s="223" t="s">
        <v>16419</v>
      </c>
      <c r="H2373" s="223" t="s">
        <v>398</v>
      </c>
      <c r="I2373" s="258" t="s">
        <v>1844</v>
      </c>
      <c r="J2373" s="186" t="s">
        <v>397</v>
      </c>
      <c r="K2373" s="223" t="s">
        <v>1953</v>
      </c>
      <c r="L2373" s="223"/>
      <c r="M2373" s="259" t="s">
        <v>447</v>
      </c>
      <c r="N2373" s="223" t="s">
        <v>449</v>
      </c>
      <c r="O2373" s="223" t="s">
        <v>450</v>
      </c>
      <c r="P2373" s="223">
        <v>2022</v>
      </c>
      <c r="Q2373" s="223">
        <v>2022</v>
      </c>
      <c r="R2373" s="223" t="s">
        <v>3412</v>
      </c>
      <c r="S2373" s="223" t="s">
        <v>78</v>
      </c>
      <c r="T2373" s="223" t="s">
        <v>451</v>
      </c>
      <c r="U2373" s="86">
        <v>338</v>
      </c>
      <c r="V2373" s="86" t="s">
        <v>452</v>
      </c>
      <c r="W2373" s="223" t="s">
        <v>1117</v>
      </c>
      <c r="X2373" s="223" t="s">
        <v>16420</v>
      </c>
      <c r="Y2373" s="262">
        <v>125000</v>
      </c>
      <c r="Z2373" s="226"/>
      <c r="AA2373" s="241">
        <f t="shared" si="19"/>
        <v>0</v>
      </c>
      <c r="AB2373" s="237" t="s">
        <v>16421</v>
      </c>
    </row>
    <row r="2374" spans="1:28" ht="15" customHeight="1">
      <c r="A2374" s="109">
        <v>2365</v>
      </c>
      <c r="B2374" s="222" t="str">
        <f t="shared" si="18"/>
        <v>Klik Disini</v>
      </c>
      <c r="C2374" s="223" t="s">
        <v>16422</v>
      </c>
      <c r="D2374" s="223"/>
      <c r="E2374" s="223" t="s">
        <v>16423</v>
      </c>
      <c r="F2374" s="223"/>
      <c r="G2374" s="223" t="s">
        <v>16424</v>
      </c>
      <c r="H2374" s="223" t="s">
        <v>561</v>
      </c>
      <c r="I2374" s="258" t="s">
        <v>446</v>
      </c>
      <c r="J2374" s="186" t="s">
        <v>337</v>
      </c>
      <c r="K2374" s="223" t="s">
        <v>1953</v>
      </c>
      <c r="L2374" s="223"/>
      <c r="M2374" s="259" t="s">
        <v>447</v>
      </c>
      <c r="N2374" s="223" t="s">
        <v>449</v>
      </c>
      <c r="O2374" s="223" t="s">
        <v>450</v>
      </c>
      <c r="P2374" s="223" t="s">
        <v>447</v>
      </c>
      <c r="Q2374" s="223">
        <v>2022</v>
      </c>
      <c r="R2374" s="223" t="s">
        <v>3412</v>
      </c>
      <c r="S2374" s="223" t="s">
        <v>78</v>
      </c>
      <c r="T2374" s="223" t="s">
        <v>451</v>
      </c>
      <c r="U2374" s="86">
        <v>148</v>
      </c>
      <c r="V2374" s="86" t="s">
        <v>452</v>
      </c>
      <c r="W2374" s="223" t="s">
        <v>6334</v>
      </c>
      <c r="X2374" s="223" t="s">
        <v>16425</v>
      </c>
      <c r="Y2374" s="262">
        <v>80000</v>
      </c>
      <c r="Z2374" s="226"/>
      <c r="AA2374" s="241">
        <f t="shared" si="19"/>
        <v>0</v>
      </c>
      <c r="AB2374" s="237" t="s">
        <v>16426</v>
      </c>
    </row>
    <row r="2375" spans="1:28" ht="15" customHeight="1">
      <c r="A2375" s="109">
        <v>2366</v>
      </c>
      <c r="B2375" s="222" t="str">
        <f t="shared" si="18"/>
        <v>Klik Disini</v>
      </c>
      <c r="C2375" s="223" t="s">
        <v>16427</v>
      </c>
      <c r="D2375" s="223" t="s">
        <v>16428</v>
      </c>
      <c r="E2375" s="223" t="s">
        <v>16429</v>
      </c>
      <c r="F2375" s="223" t="s">
        <v>16430</v>
      </c>
      <c r="G2375" s="223" t="s">
        <v>16431</v>
      </c>
      <c r="H2375" s="223" t="s">
        <v>3912</v>
      </c>
      <c r="I2375" s="258" t="s">
        <v>446</v>
      </c>
      <c r="J2375" s="186" t="s">
        <v>367</v>
      </c>
      <c r="K2375" s="223" t="s">
        <v>1953</v>
      </c>
      <c r="L2375" s="223"/>
      <c r="M2375" s="259" t="s">
        <v>447</v>
      </c>
      <c r="N2375" s="223" t="s">
        <v>449</v>
      </c>
      <c r="O2375" s="223" t="s">
        <v>450</v>
      </c>
      <c r="P2375" s="223">
        <v>2022</v>
      </c>
      <c r="Q2375" s="223">
        <v>2022</v>
      </c>
      <c r="R2375" s="223" t="s">
        <v>14116</v>
      </c>
      <c r="S2375" s="223" t="s">
        <v>78</v>
      </c>
      <c r="T2375" s="223" t="s">
        <v>451</v>
      </c>
      <c r="U2375" s="86">
        <v>282</v>
      </c>
      <c r="V2375" s="86" t="s">
        <v>452</v>
      </c>
      <c r="W2375" s="223" t="s">
        <v>1375</v>
      </c>
      <c r="X2375" s="223" t="s">
        <v>16432</v>
      </c>
      <c r="Y2375" s="262">
        <v>78000</v>
      </c>
      <c r="Z2375" s="226"/>
      <c r="AA2375" s="241">
        <f t="shared" si="19"/>
        <v>0</v>
      </c>
      <c r="AB2375" s="237" t="s">
        <v>16433</v>
      </c>
    </row>
    <row r="2376" spans="1:28" ht="15" customHeight="1">
      <c r="A2376" s="109">
        <v>2367</v>
      </c>
      <c r="B2376" s="222" t="str">
        <f t="shared" si="18"/>
        <v>Klik Disini</v>
      </c>
      <c r="C2376" s="223" t="s">
        <v>16434</v>
      </c>
      <c r="D2376" s="223" t="s">
        <v>16435</v>
      </c>
      <c r="E2376" s="223" t="s">
        <v>16436</v>
      </c>
      <c r="F2376" s="223" t="s">
        <v>16437</v>
      </c>
      <c r="G2376" s="223" t="s">
        <v>16438</v>
      </c>
      <c r="H2376" s="223" t="s">
        <v>384</v>
      </c>
      <c r="I2376" s="258" t="s">
        <v>446</v>
      </c>
      <c r="J2376" s="186" t="s">
        <v>383</v>
      </c>
      <c r="K2376" s="223" t="s">
        <v>1953</v>
      </c>
      <c r="L2376" s="223"/>
      <c r="M2376" s="259" t="s">
        <v>447</v>
      </c>
      <c r="N2376" s="223" t="s">
        <v>449</v>
      </c>
      <c r="O2376" s="223" t="s">
        <v>450</v>
      </c>
      <c r="P2376" s="223">
        <v>2022</v>
      </c>
      <c r="Q2376" s="223">
        <v>2022</v>
      </c>
      <c r="R2376" s="223" t="s">
        <v>3675</v>
      </c>
      <c r="S2376" s="223" t="s">
        <v>78</v>
      </c>
      <c r="T2376" s="223" t="s">
        <v>451</v>
      </c>
      <c r="U2376" s="86">
        <v>130</v>
      </c>
      <c r="V2376" s="86" t="s">
        <v>452</v>
      </c>
      <c r="W2376" s="223" t="s">
        <v>917</v>
      </c>
      <c r="X2376" s="223" t="s">
        <v>16439</v>
      </c>
      <c r="Y2376" s="262">
        <v>59000</v>
      </c>
      <c r="Z2376" s="226"/>
      <c r="AA2376" s="241">
        <f t="shared" si="19"/>
        <v>0</v>
      </c>
      <c r="AB2376" s="237" t="s">
        <v>16440</v>
      </c>
    </row>
    <row r="2377" spans="1:28" ht="15" customHeight="1">
      <c r="A2377" s="109">
        <v>2368</v>
      </c>
      <c r="B2377" s="222" t="str">
        <f t="shared" si="18"/>
        <v>Klik Disini</v>
      </c>
      <c r="C2377" s="223" t="s">
        <v>16441</v>
      </c>
      <c r="D2377" s="223"/>
      <c r="E2377" s="223" t="s">
        <v>16442</v>
      </c>
      <c r="F2377" s="223" t="s">
        <v>16443</v>
      </c>
      <c r="G2377" s="223" t="s">
        <v>16444</v>
      </c>
      <c r="H2377" s="223" t="s">
        <v>3473</v>
      </c>
      <c r="I2377" s="258" t="s">
        <v>446</v>
      </c>
      <c r="J2377" s="186" t="s">
        <v>345</v>
      </c>
      <c r="K2377" s="223" t="s">
        <v>1953</v>
      </c>
      <c r="L2377" s="223"/>
      <c r="M2377" s="259" t="s">
        <v>447</v>
      </c>
      <c r="N2377" s="223" t="s">
        <v>449</v>
      </c>
      <c r="O2377" s="223" t="s">
        <v>450</v>
      </c>
      <c r="P2377" s="223">
        <v>2022</v>
      </c>
      <c r="Q2377" s="223">
        <v>2022</v>
      </c>
      <c r="R2377" s="223" t="s">
        <v>3412</v>
      </c>
      <c r="S2377" s="223" t="s">
        <v>78</v>
      </c>
      <c r="T2377" s="223" t="s">
        <v>451</v>
      </c>
      <c r="U2377" s="86">
        <v>306</v>
      </c>
      <c r="V2377" s="86" t="s">
        <v>452</v>
      </c>
      <c r="W2377" s="223" t="s">
        <v>3324</v>
      </c>
      <c r="X2377" s="223" t="s">
        <v>16445</v>
      </c>
      <c r="Y2377" s="262">
        <v>80000</v>
      </c>
      <c r="Z2377" s="226"/>
      <c r="AA2377" s="241">
        <f t="shared" si="19"/>
        <v>0</v>
      </c>
      <c r="AB2377" s="237" t="s">
        <v>16446</v>
      </c>
    </row>
    <row r="2378" spans="1:28" ht="15" customHeight="1">
      <c r="A2378" s="109">
        <v>2369</v>
      </c>
      <c r="B2378" s="222" t="str">
        <f t="shared" si="18"/>
        <v>Klik Disini</v>
      </c>
      <c r="C2378" s="223" t="s">
        <v>16447</v>
      </c>
      <c r="D2378" s="223"/>
      <c r="E2378" s="223" t="s">
        <v>16448</v>
      </c>
      <c r="F2378" s="223" t="s">
        <v>16449</v>
      </c>
      <c r="G2378" s="223" t="s">
        <v>16450</v>
      </c>
      <c r="H2378" s="223" t="s">
        <v>356</v>
      </c>
      <c r="I2378" s="258" t="s">
        <v>1844</v>
      </c>
      <c r="J2378" s="186" t="s">
        <v>401</v>
      </c>
      <c r="K2378" s="223" t="s">
        <v>1953</v>
      </c>
      <c r="L2378" s="223"/>
      <c r="M2378" s="259" t="s">
        <v>447</v>
      </c>
      <c r="N2378" s="223" t="s">
        <v>449</v>
      </c>
      <c r="O2378" s="223" t="s">
        <v>450</v>
      </c>
      <c r="P2378" s="223">
        <v>2022</v>
      </c>
      <c r="Q2378" s="223">
        <v>2022</v>
      </c>
      <c r="R2378" s="223" t="s">
        <v>3412</v>
      </c>
      <c r="S2378" s="223" t="s">
        <v>78</v>
      </c>
      <c r="T2378" s="223" t="s">
        <v>451</v>
      </c>
      <c r="U2378" s="86">
        <v>146</v>
      </c>
      <c r="V2378" s="86" t="s">
        <v>452</v>
      </c>
      <c r="W2378" s="223" t="s">
        <v>2911</v>
      </c>
      <c r="X2378" s="223" t="s">
        <v>16451</v>
      </c>
      <c r="Y2378" s="262">
        <v>49000</v>
      </c>
      <c r="Z2378" s="226"/>
      <c r="AA2378" s="241">
        <f t="shared" si="19"/>
        <v>0</v>
      </c>
      <c r="AB2378" s="237" t="s">
        <v>16452</v>
      </c>
    </row>
    <row r="2379" spans="1:28" ht="15" customHeight="1">
      <c r="A2379" s="109">
        <v>2370</v>
      </c>
      <c r="B2379" s="222" t="str">
        <f t="shared" si="18"/>
        <v>Klik Disini</v>
      </c>
      <c r="C2379" s="223" t="s">
        <v>16453</v>
      </c>
      <c r="D2379" s="223"/>
      <c r="E2379" s="223" t="s">
        <v>16454</v>
      </c>
      <c r="F2379" s="223" t="s">
        <v>16455</v>
      </c>
      <c r="G2379" s="223" t="s">
        <v>16456</v>
      </c>
      <c r="H2379" s="223" t="s">
        <v>3912</v>
      </c>
      <c r="I2379" s="258" t="s">
        <v>446</v>
      </c>
      <c r="J2379" s="186" t="s">
        <v>367</v>
      </c>
      <c r="K2379" s="223" t="s">
        <v>1953</v>
      </c>
      <c r="L2379" s="223"/>
      <c r="M2379" s="259" t="s">
        <v>447</v>
      </c>
      <c r="N2379" s="223" t="s">
        <v>449</v>
      </c>
      <c r="O2379" s="223" t="s">
        <v>450</v>
      </c>
      <c r="P2379" s="223">
        <v>2022</v>
      </c>
      <c r="Q2379" s="223">
        <v>2022</v>
      </c>
      <c r="R2379" s="223" t="s">
        <v>3412</v>
      </c>
      <c r="S2379" s="223" t="s">
        <v>78</v>
      </c>
      <c r="T2379" s="223" t="s">
        <v>451</v>
      </c>
      <c r="U2379" s="86">
        <v>446</v>
      </c>
      <c r="V2379" s="86" t="s">
        <v>452</v>
      </c>
      <c r="W2379" s="223" t="s">
        <v>1575</v>
      </c>
      <c r="X2379" s="223" t="s">
        <v>16457</v>
      </c>
      <c r="Y2379" s="262">
        <v>154000</v>
      </c>
      <c r="Z2379" s="226"/>
      <c r="AA2379" s="241">
        <f t="shared" si="19"/>
        <v>0</v>
      </c>
      <c r="AB2379" s="237" t="s">
        <v>16458</v>
      </c>
    </row>
    <row r="2380" spans="1:28" ht="15" customHeight="1">
      <c r="A2380" s="109">
        <v>2371</v>
      </c>
      <c r="B2380" s="222" t="str">
        <f t="shared" si="18"/>
        <v>Klik Disini</v>
      </c>
      <c r="C2380" s="223" t="s">
        <v>16459</v>
      </c>
      <c r="D2380" s="223"/>
      <c r="E2380" s="223" t="s">
        <v>16460</v>
      </c>
      <c r="F2380" s="223"/>
      <c r="G2380" s="223" t="s">
        <v>16461</v>
      </c>
      <c r="H2380" s="223" t="s">
        <v>3912</v>
      </c>
      <c r="I2380" s="258" t="s">
        <v>446</v>
      </c>
      <c r="J2380" s="186" t="s">
        <v>367</v>
      </c>
      <c r="K2380" s="223" t="s">
        <v>1953</v>
      </c>
      <c r="L2380" s="223"/>
      <c r="M2380" s="259" t="s">
        <v>447</v>
      </c>
      <c r="N2380" s="223" t="s">
        <v>449</v>
      </c>
      <c r="O2380" s="223" t="s">
        <v>450</v>
      </c>
      <c r="P2380" s="223" t="s">
        <v>447</v>
      </c>
      <c r="Q2380" s="223">
        <v>2022</v>
      </c>
      <c r="R2380" s="223" t="s">
        <v>14116</v>
      </c>
      <c r="S2380" s="223" t="s">
        <v>78</v>
      </c>
      <c r="T2380" s="223" t="s">
        <v>451</v>
      </c>
      <c r="U2380" s="86">
        <v>123</v>
      </c>
      <c r="V2380" s="86" t="s">
        <v>452</v>
      </c>
      <c r="W2380" s="223" t="s">
        <v>547</v>
      </c>
      <c r="X2380" s="223" t="s">
        <v>16462</v>
      </c>
      <c r="Y2380" s="262">
        <v>39000</v>
      </c>
      <c r="Z2380" s="226"/>
      <c r="AA2380" s="241">
        <f t="shared" si="19"/>
        <v>0</v>
      </c>
      <c r="AB2380" s="237" t="s">
        <v>16463</v>
      </c>
    </row>
    <row r="2381" spans="1:28" ht="15" customHeight="1">
      <c r="A2381" s="109">
        <v>2372</v>
      </c>
      <c r="B2381" s="222" t="str">
        <f t="shared" si="18"/>
        <v>Klik Disini</v>
      </c>
      <c r="C2381" s="223" t="s">
        <v>16464</v>
      </c>
      <c r="D2381" s="223"/>
      <c r="E2381" s="223" t="s">
        <v>16465</v>
      </c>
      <c r="F2381" s="223"/>
      <c r="G2381" s="223" t="s">
        <v>16466</v>
      </c>
      <c r="H2381" s="223" t="s">
        <v>583</v>
      </c>
      <c r="I2381" s="258" t="s">
        <v>583</v>
      </c>
      <c r="J2381" s="186" t="s">
        <v>265</v>
      </c>
      <c r="K2381" s="223" t="s">
        <v>1953</v>
      </c>
      <c r="L2381" s="223"/>
      <c r="M2381" s="259" t="s">
        <v>447</v>
      </c>
      <c r="N2381" s="223" t="s">
        <v>449</v>
      </c>
      <c r="O2381" s="223" t="s">
        <v>583</v>
      </c>
      <c r="P2381" s="223" t="s">
        <v>447</v>
      </c>
      <c r="Q2381" s="223">
        <v>2022</v>
      </c>
      <c r="R2381" s="223" t="s">
        <v>3480</v>
      </c>
      <c r="S2381" s="223" t="s">
        <v>78</v>
      </c>
      <c r="T2381" s="223" t="s">
        <v>451</v>
      </c>
      <c r="U2381" s="86">
        <v>458</v>
      </c>
      <c r="V2381" s="86" t="s">
        <v>452</v>
      </c>
      <c r="W2381" s="223" t="s">
        <v>884</v>
      </c>
      <c r="X2381" s="223" t="s">
        <v>16467</v>
      </c>
      <c r="Y2381" s="262">
        <v>99000</v>
      </c>
      <c r="Z2381" s="226"/>
      <c r="AA2381" s="241">
        <f t="shared" si="19"/>
        <v>0</v>
      </c>
      <c r="AB2381" s="237" t="s">
        <v>16468</v>
      </c>
    </row>
    <row r="2382" spans="1:28" ht="15" customHeight="1">
      <c r="A2382" s="109">
        <v>2373</v>
      </c>
      <c r="B2382" s="222" t="str">
        <f t="shared" si="18"/>
        <v>Klik Disini</v>
      </c>
      <c r="C2382" s="223" t="s">
        <v>16469</v>
      </c>
      <c r="D2382" s="223"/>
      <c r="E2382" s="223" t="s">
        <v>16470</v>
      </c>
      <c r="F2382" s="223"/>
      <c r="G2382" s="223" t="s">
        <v>16471</v>
      </c>
      <c r="H2382" s="223" t="s">
        <v>583</v>
      </c>
      <c r="I2382" s="258" t="s">
        <v>583</v>
      </c>
      <c r="J2382" s="186" t="s">
        <v>265</v>
      </c>
      <c r="K2382" s="223" t="s">
        <v>1953</v>
      </c>
      <c r="L2382" s="223"/>
      <c r="M2382" s="259" t="s">
        <v>447</v>
      </c>
      <c r="N2382" s="223" t="s">
        <v>449</v>
      </c>
      <c r="O2382" s="223" t="s">
        <v>583</v>
      </c>
      <c r="P2382" s="223" t="s">
        <v>447</v>
      </c>
      <c r="Q2382" s="223">
        <v>2022</v>
      </c>
      <c r="R2382" s="223" t="s">
        <v>3480</v>
      </c>
      <c r="S2382" s="223" t="s">
        <v>78</v>
      </c>
      <c r="T2382" s="223" t="s">
        <v>451</v>
      </c>
      <c r="U2382" s="86">
        <v>509</v>
      </c>
      <c r="V2382" s="86" t="s">
        <v>452</v>
      </c>
      <c r="W2382" s="223" t="s">
        <v>3544</v>
      </c>
      <c r="X2382" s="223" t="s">
        <v>16472</v>
      </c>
      <c r="Y2382" s="262">
        <v>108000</v>
      </c>
      <c r="Z2382" s="226"/>
      <c r="AA2382" s="241">
        <f t="shared" si="19"/>
        <v>0</v>
      </c>
      <c r="AB2382" s="237" t="s">
        <v>16473</v>
      </c>
    </row>
    <row r="2383" spans="1:28" ht="15" customHeight="1">
      <c r="A2383" s="109">
        <v>2374</v>
      </c>
      <c r="B2383" s="222" t="str">
        <f t="shared" si="18"/>
        <v>Klik Disini</v>
      </c>
      <c r="C2383" s="223" t="s">
        <v>16474</v>
      </c>
      <c r="D2383" s="223" t="s">
        <v>16475</v>
      </c>
      <c r="E2383" s="223" t="s">
        <v>16476</v>
      </c>
      <c r="F2383" s="223" t="s">
        <v>16477</v>
      </c>
      <c r="G2383" s="223" t="s">
        <v>16478</v>
      </c>
      <c r="H2383" s="223" t="s">
        <v>3591</v>
      </c>
      <c r="I2383" s="258" t="s">
        <v>446</v>
      </c>
      <c r="J2383" s="186" t="s">
        <v>345</v>
      </c>
      <c r="K2383" s="223" t="s">
        <v>1953</v>
      </c>
      <c r="L2383" s="223"/>
      <c r="M2383" s="259" t="s">
        <v>447</v>
      </c>
      <c r="N2383" s="223" t="s">
        <v>449</v>
      </c>
      <c r="O2383" s="223" t="s">
        <v>450</v>
      </c>
      <c r="P2383" s="223">
        <v>2022</v>
      </c>
      <c r="Q2383" s="223">
        <v>2022</v>
      </c>
      <c r="R2383" s="223" t="s">
        <v>3412</v>
      </c>
      <c r="S2383" s="223" t="s">
        <v>78</v>
      </c>
      <c r="T2383" s="223" t="s">
        <v>451</v>
      </c>
      <c r="U2383" s="86">
        <v>194</v>
      </c>
      <c r="V2383" s="86" t="s">
        <v>452</v>
      </c>
      <c r="W2383" s="223" t="s">
        <v>4514</v>
      </c>
      <c r="X2383" s="223" t="s">
        <v>16479</v>
      </c>
      <c r="Y2383" s="262">
        <v>64000</v>
      </c>
      <c r="Z2383" s="226"/>
      <c r="AA2383" s="241">
        <f t="shared" si="19"/>
        <v>0</v>
      </c>
      <c r="AB2383" s="237" t="s">
        <v>16480</v>
      </c>
    </row>
    <row r="2384" spans="1:28" ht="15" customHeight="1">
      <c r="A2384" s="109">
        <v>2375</v>
      </c>
      <c r="B2384" s="222" t="str">
        <f t="shared" si="18"/>
        <v>Klik Disini</v>
      </c>
      <c r="C2384" s="223" t="s">
        <v>16481</v>
      </c>
      <c r="D2384" s="223"/>
      <c r="E2384" s="223" t="s">
        <v>16482</v>
      </c>
      <c r="F2384" s="223" t="s">
        <v>16483</v>
      </c>
      <c r="G2384" s="223" t="s">
        <v>16484</v>
      </c>
      <c r="H2384" s="223" t="s">
        <v>522</v>
      </c>
      <c r="I2384" s="258" t="s">
        <v>446</v>
      </c>
      <c r="J2384" s="186" t="s">
        <v>379</v>
      </c>
      <c r="K2384" s="223" t="s">
        <v>1953</v>
      </c>
      <c r="L2384" s="223"/>
      <c r="M2384" s="259" t="s">
        <v>447</v>
      </c>
      <c r="N2384" s="223" t="s">
        <v>449</v>
      </c>
      <c r="O2384" s="223" t="s">
        <v>450</v>
      </c>
      <c r="P2384" s="223">
        <v>2022</v>
      </c>
      <c r="Q2384" s="223">
        <v>2022</v>
      </c>
      <c r="R2384" s="223" t="s">
        <v>3412</v>
      </c>
      <c r="S2384" s="223" t="s">
        <v>78</v>
      </c>
      <c r="T2384" s="223" t="s">
        <v>451</v>
      </c>
      <c r="U2384" s="86">
        <v>350</v>
      </c>
      <c r="V2384" s="86" t="s">
        <v>452</v>
      </c>
      <c r="W2384" s="223" t="s">
        <v>2960</v>
      </c>
      <c r="X2384" s="223" t="s">
        <v>16485</v>
      </c>
      <c r="Y2384" s="262">
        <v>128000</v>
      </c>
      <c r="Z2384" s="226"/>
      <c r="AA2384" s="241">
        <f t="shared" si="19"/>
        <v>0</v>
      </c>
      <c r="AB2384" s="237" t="s">
        <v>16486</v>
      </c>
    </row>
    <row r="2385" spans="1:28" ht="15" customHeight="1">
      <c r="A2385" s="109">
        <v>2376</v>
      </c>
      <c r="B2385" s="222" t="str">
        <f t="shared" si="18"/>
        <v>Klik Disini</v>
      </c>
      <c r="C2385" s="223" t="s">
        <v>16487</v>
      </c>
      <c r="D2385" s="223" t="s">
        <v>16488</v>
      </c>
      <c r="E2385" s="223" t="s">
        <v>16041</v>
      </c>
      <c r="F2385" s="223" t="s">
        <v>16489</v>
      </c>
      <c r="G2385" s="223" t="s">
        <v>16490</v>
      </c>
      <c r="H2385" s="223" t="s">
        <v>384</v>
      </c>
      <c r="I2385" s="258" t="s">
        <v>446</v>
      </c>
      <c r="J2385" s="186" t="s">
        <v>383</v>
      </c>
      <c r="K2385" s="223" t="s">
        <v>1953</v>
      </c>
      <c r="L2385" s="223"/>
      <c r="M2385" s="259" t="s">
        <v>1419</v>
      </c>
      <c r="N2385" s="223" t="s">
        <v>449</v>
      </c>
      <c r="O2385" s="223" t="s">
        <v>450</v>
      </c>
      <c r="P2385" s="223">
        <v>2022</v>
      </c>
      <c r="Q2385" s="223">
        <v>2022</v>
      </c>
      <c r="R2385" s="223" t="s">
        <v>16107</v>
      </c>
      <c r="S2385" s="223" t="s">
        <v>78</v>
      </c>
      <c r="T2385" s="223" t="s">
        <v>451</v>
      </c>
      <c r="U2385" s="86">
        <v>98</v>
      </c>
      <c r="V2385" s="86" t="s">
        <v>452</v>
      </c>
      <c r="W2385" s="223" t="s">
        <v>10065</v>
      </c>
      <c r="X2385" s="223" t="s">
        <v>16491</v>
      </c>
      <c r="Y2385" s="262">
        <v>79000</v>
      </c>
      <c r="Z2385" s="226"/>
      <c r="AA2385" s="241">
        <f t="shared" si="19"/>
        <v>0</v>
      </c>
      <c r="AB2385" s="237" t="s">
        <v>16492</v>
      </c>
    </row>
    <row r="2386" spans="1:28" ht="15" customHeight="1">
      <c r="A2386" s="109">
        <v>2377</v>
      </c>
      <c r="B2386" s="222" t="str">
        <f t="shared" si="18"/>
        <v>Klik Disini</v>
      </c>
      <c r="C2386" s="223" t="s">
        <v>16493</v>
      </c>
      <c r="D2386" s="223"/>
      <c r="E2386" s="223" t="s">
        <v>16494</v>
      </c>
      <c r="F2386" s="223" t="s">
        <v>16495</v>
      </c>
      <c r="G2386" s="223" t="s">
        <v>16496</v>
      </c>
      <c r="H2386" s="223" t="s">
        <v>6315</v>
      </c>
      <c r="I2386" s="258" t="s">
        <v>1844</v>
      </c>
      <c r="J2386" s="186" t="s">
        <v>405</v>
      </c>
      <c r="K2386" s="223" t="s">
        <v>1953</v>
      </c>
      <c r="L2386" s="223"/>
      <c r="M2386" s="259" t="s">
        <v>447</v>
      </c>
      <c r="N2386" s="223" t="s">
        <v>449</v>
      </c>
      <c r="O2386" s="223" t="s">
        <v>450</v>
      </c>
      <c r="P2386" s="223">
        <v>2022</v>
      </c>
      <c r="Q2386" s="223">
        <v>2022</v>
      </c>
      <c r="R2386" s="223" t="s">
        <v>16107</v>
      </c>
      <c r="S2386" s="223" t="s">
        <v>78</v>
      </c>
      <c r="T2386" s="223" t="s">
        <v>451</v>
      </c>
      <c r="U2386" s="86">
        <v>146</v>
      </c>
      <c r="V2386" s="86" t="s">
        <v>452</v>
      </c>
      <c r="W2386" s="223" t="s">
        <v>1529</v>
      </c>
      <c r="X2386" s="223" t="s">
        <v>16497</v>
      </c>
      <c r="Y2386" s="262">
        <v>96000</v>
      </c>
      <c r="Z2386" s="226"/>
      <c r="AA2386" s="241">
        <f t="shared" si="19"/>
        <v>0</v>
      </c>
      <c r="AB2386" s="237" t="s">
        <v>16498</v>
      </c>
    </row>
    <row r="2387" spans="1:28" ht="15" customHeight="1">
      <c r="A2387" s="109">
        <v>2378</v>
      </c>
      <c r="B2387" s="222" t="str">
        <f t="shared" si="18"/>
        <v>Klik Disini</v>
      </c>
      <c r="C2387" s="223" t="s">
        <v>16499</v>
      </c>
      <c r="D2387" s="223" t="s">
        <v>16500</v>
      </c>
      <c r="E2387" s="223" t="s">
        <v>16501</v>
      </c>
      <c r="F2387" s="223" t="s">
        <v>16502</v>
      </c>
      <c r="G2387" s="223" t="s">
        <v>16503</v>
      </c>
      <c r="H2387" s="223" t="s">
        <v>460</v>
      </c>
      <c r="I2387" s="258" t="s">
        <v>446</v>
      </c>
      <c r="J2387" s="186" t="s">
        <v>373</v>
      </c>
      <c r="K2387" s="223" t="s">
        <v>1953</v>
      </c>
      <c r="L2387" s="223"/>
      <c r="M2387" s="259" t="s">
        <v>447</v>
      </c>
      <c r="N2387" s="223" t="s">
        <v>449</v>
      </c>
      <c r="O2387" s="223" t="s">
        <v>450</v>
      </c>
      <c r="P2387" s="223">
        <v>2023</v>
      </c>
      <c r="Q2387" s="223">
        <v>2023</v>
      </c>
      <c r="R2387" s="223" t="s">
        <v>14186</v>
      </c>
      <c r="S2387" s="223" t="s">
        <v>78</v>
      </c>
      <c r="T2387" s="223" t="s">
        <v>451</v>
      </c>
      <c r="U2387" s="86">
        <v>130</v>
      </c>
      <c r="V2387" s="86" t="s">
        <v>452</v>
      </c>
      <c r="W2387" s="223" t="s">
        <v>1161</v>
      </c>
      <c r="X2387" s="223" t="s">
        <v>16504</v>
      </c>
      <c r="Y2387" s="262">
        <v>59000</v>
      </c>
      <c r="Z2387" s="226"/>
      <c r="AA2387" s="241">
        <f t="shared" si="19"/>
        <v>0</v>
      </c>
      <c r="AB2387" s="237" t="s">
        <v>16505</v>
      </c>
    </row>
    <row r="2388" spans="1:28" ht="15" customHeight="1">
      <c r="A2388" s="109">
        <v>2379</v>
      </c>
      <c r="B2388" s="222" t="str">
        <f t="shared" si="18"/>
        <v>Klik Disini</v>
      </c>
      <c r="C2388" s="223" t="s">
        <v>16506</v>
      </c>
      <c r="D2388" s="223" t="s">
        <v>16507</v>
      </c>
      <c r="E2388" s="223" t="s">
        <v>4420</v>
      </c>
      <c r="F2388" s="223" t="s">
        <v>16508</v>
      </c>
      <c r="G2388" s="223" t="s">
        <v>16509</v>
      </c>
      <c r="H2388" s="223" t="s">
        <v>4340</v>
      </c>
      <c r="I2388" s="258" t="s">
        <v>446</v>
      </c>
      <c r="J2388" s="186" t="s">
        <v>383</v>
      </c>
      <c r="K2388" s="223" t="s">
        <v>1953</v>
      </c>
      <c r="L2388" s="223"/>
      <c r="M2388" s="259" t="s">
        <v>447</v>
      </c>
      <c r="N2388" s="223" t="s">
        <v>449</v>
      </c>
      <c r="O2388" s="223" t="s">
        <v>450</v>
      </c>
      <c r="P2388" s="223">
        <v>2022</v>
      </c>
      <c r="Q2388" s="223">
        <v>2022</v>
      </c>
      <c r="R2388" s="223" t="s">
        <v>3675</v>
      </c>
      <c r="S2388" s="223" t="s">
        <v>78</v>
      </c>
      <c r="T2388" s="223" t="s">
        <v>451</v>
      </c>
      <c r="U2388" s="86">
        <v>178</v>
      </c>
      <c r="V2388" s="86" t="s">
        <v>452</v>
      </c>
      <c r="W2388" s="223" t="s">
        <v>515</v>
      </c>
      <c r="X2388" s="223" t="s">
        <v>16510</v>
      </c>
      <c r="Y2388" s="262">
        <v>115000</v>
      </c>
      <c r="Z2388" s="226"/>
      <c r="AA2388" s="241">
        <f t="shared" si="19"/>
        <v>0</v>
      </c>
      <c r="AB2388" s="237" t="s">
        <v>16511</v>
      </c>
    </row>
    <row r="2389" spans="1:28" ht="15" customHeight="1">
      <c r="A2389" s="109">
        <v>2380</v>
      </c>
      <c r="B2389" s="222" t="str">
        <f t="shared" si="18"/>
        <v>Klik Disini</v>
      </c>
      <c r="C2389" s="223" t="s">
        <v>16512</v>
      </c>
      <c r="D2389" s="223" t="s">
        <v>16513</v>
      </c>
      <c r="E2389" s="223" t="s">
        <v>4414</v>
      </c>
      <c r="F2389" s="223" t="s">
        <v>16514</v>
      </c>
      <c r="G2389" s="223" t="s">
        <v>16515</v>
      </c>
      <c r="H2389" s="223" t="s">
        <v>4580</v>
      </c>
      <c r="I2389" s="258" t="s">
        <v>446</v>
      </c>
      <c r="J2389" s="186" t="s">
        <v>347</v>
      </c>
      <c r="K2389" s="223" t="s">
        <v>1953</v>
      </c>
      <c r="L2389" s="223"/>
      <c r="M2389" s="259" t="s">
        <v>447</v>
      </c>
      <c r="N2389" s="223" t="s">
        <v>449</v>
      </c>
      <c r="O2389" s="223" t="s">
        <v>450</v>
      </c>
      <c r="P2389" s="223">
        <v>2022</v>
      </c>
      <c r="Q2389" s="223">
        <v>2022</v>
      </c>
      <c r="R2389" s="223" t="s">
        <v>3643</v>
      </c>
      <c r="S2389" s="223" t="s">
        <v>78</v>
      </c>
      <c r="T2389" s="223" t="s">
        <v>451</v>
      </c>
      <c r="U2389" s="86">
        <v>354</v>
      </c>
      <c r="V2389" s="86" t="s">
        <v>452</v>
      </c>
      <c r="W2389" s="223" t="s">
        <v>8383</v>
      </c>
      <c r="X2389" s="223" t="s">
        <v>16516</v>
      </c>
      <c r="Y2389" s="262">
        <v>176000</v>
      </c>
      <c r="Z2389" s="226"/>
      <c r="AA2389" s="241">
        <f t="shared" si="19"/>
        <v>0</v>
      </c>
      <c r="AB2389" s="237" t="s">
        <v>16517</v>
      </c>
    </row>
    <row r="2390" spans="1:28" ht="15" customHeight="1">
      <c r="A2390" s="109">
        <v>2381</v>
      </c>
      <c r="B2390" s="222" t="str">
        <f t="shared" si="18"/>
        <v>Klik Disini</v>
      </c>
      <c r="C2390" s="223" t="s">
        <v>16518</v>
      </c>
      <c r="D2390" s="223"/>
      <c r="E2390" s="223" t="s">
        <v>16519</v>
      </c>
      <c r="F2390" s="223" t="s">
        <v>16520</v>
      </c>
      <c r="G2390" s="223" t="s">
        <v>16521</v>
      </c>
      <c r="H2390" s="223" t="s">
        <v>1027</v>
      </c>
      <c r="I2390" s="258" t="s">
        <v>446</v>
      </c>
      <c r="J2390" s="186" t="s">
        <v>347</v>
      </c>
      <c r="K2390" s="223" t="s">
        <v>1953</v>
      </c>
      <c r="L2390" s="223"/>
      <c r="M2390" s="259" t="s">
        <v>447</v>
      </c>
      <c r="N2390" s="223" t="s">
        <v>449</v>
      </c>
      <c r="O2390" s="223" t="s">
        <v>450</v>
      </c>
      <c r="P2390" s="223">
        <v>2022</v>
      </c>
      <c r="Q2390" s="223">
        <v>2022</v>
      </c>
      <c r="R2390" s="223" t="s">
        <v>3643</v>
      </c>
      <c r="S2390" s="223" t="s">
        <v>78</v>
      </c>
      <c r="T2390" s="223" t="s">
        <v>451</v>
      </c>
      <c r="U2390" s="86">
        <v>114</v>
      </c>
      <c r="V2390" s="86" t="s">
        <v>452</v>
      </c>
      <c r="W2390" s="223" t="s">
        <v>6334</v>
      </c>
      <c r="X2390" s="223" t="s">
        <v>16522</v>
      </c>
      <c r="Y2390" s="262">
        <v>74000</v>
      </c>
      <c r="Z2390" s="226"/>
      <c r="AA2390" s="241">
        <f t="shared" si="19"/>
        <v>0</v>
      </c>
      <c r="AB2390" s="237" t="s">
        <v>16523</v>
      </c>
    </row>
    <row r="2391" spans="1:28" ht="15" customHeight="1">
      <c r="A2391" s="109">
        <v>2382</v>
      </c>
      <c r="B2391" s="222" t="str">
        <f t="shared" si="18"/>
        <v>Klik Disini</v>
      </c>
      <c r="C2391" s="223" t="s">
        <v>16524</v>
      </c>
      <c r="D2391" s="223"/>
      <c r="E2391" s="223" t="s">
        <v>16525</v>
      </c>
      <c r="F2391" s="223"/>
      <c r="G2391" s="223" t="s">
        <v>16526</v>
      </c>
      <c r="H2391" s="223" t="s">
        <v>398</v>
      </c>
      <c r="I2391" s="258" t="s">
        <v>1844</v>
      </c>
      <c r="J2391" s="186" t="s">
        <v>397</v>
      </c>
      <c r="K2391" s="223" t="s">
        <v>1953</v>
      </c>
      <c r="L2391" s="223"/>
      <c r="M2391" s="259" t="s">
        <v>447</v>
      </c>
      <c r="N2391" s="223" t="s">
        <v>449</v>
      </c>
      <c r="O2391" s="223" t="s">
        <v>450</v>
      </c>
      <c r="P2391" s="223" t="s">
        <v>447</v>
      </c>
      <c r="Q2391" s="223">
        <v>2022</v>
      </c>
      <c r="R2391" s="223" t="s">
        <v>14186</v>
      </c>
      <c r="S2391" s="223" t="s">
        <v>78</v>
      </c>
      <c r="T2391" s="223" t="s">
        <v>451</v>
      </c>
      <c r="U2391" s="86">
        <v>156</v>
      </c>
      <c r="V2391" s="86" t="s">
        <v>452</v>
      </c>
      <c r="W2391" s="223" t="s">
        <v>2904</v>
      </c>
      <c r="X2391" s="223" t="s">
        <v>16527</v>
      </c>
      <c r="Y2391" s="262">
        <v>48000</v>
      </c>
      <c r="Z2391" s="226"/>
      <c r="AA2391" s="241">
        <f t="shared" si="19"/>
        <v>0</v>
      </c>
      <c r="AB2391" s="237" t="s">
        <v>16528</v>
      </c>
    </row>
    <row r="2392" spans="1:28" ht="15" customHeight="1">
      <c r="A2392" s="109">
        <v>2383</v>
      </c>
      <c r="B2392" s="222" t="str">
        <f t="shared" si="18"/>
        <v>Klik Disini</v>
      </c>
      <c r="C2392" s="223" t="s">
        <v>16529</v>
      </c>
      <c r="D2392" s="223"/>
      <c r="E2392" s="223" t="s">
        <v>10860</v>
      </c>
      <c r="F2392" s="223"/>
      <c r="G2392" s="223" t="s">
        <v>16530</v>
      </c>
      <c r="H2392" s="223" t="s">
        <v>262</v>
      </c>
      <c r="I2392" s="258" t="s">
        <v>446</v>
      </c>
      <c r="J2392" s="186" t="s">
        <v>345</v>
      </c>
      <c r="K2392" s="223" t="s">
        <v>1953</v>
      </c>
      <c r="L2392" s="223"/>
      <c r="M2392" s="259" t="s">
        <v>447</v>
      </c>
      <c r="N2392" s="223" t="s">
        <v>449</v>
      </c>
      <c r="O2392" s="223" t="s">
        <v>450</v>
      </c>
      <c r="P2392" s="223" t="s">
        <v>447</v>
      </c>
      <c r="Q2392" s="223">
        <v>2022</v>
      </c>
      <c r="R2392" s="223" t="s">
        <v>3412</v>
      </c>
      <c r="S2392" s="223" t="s">
        <v>78</v>
      </c>
      <c r="T2392" s="223" t="s">
        <v>451</v>
      </c>
      <c r="U2392" s="86">
        <v>186</v>
      </c>
      <c r="V2392" s="86" t="s">
        <v>452</v>
      </c>
      <c r="W2392" s="223" t="s">
        <v>488</v>
      </c>
      <c r="X2392" s="223" t="s">
        <v>16531</v>
      </c>
      <c r="Y2392" s="262">
        <v>54000</v>
      </c>
      <c r="Z2392" s="226"/>
      <c r="AA2392" s="241">
        <f t="shared" si="19"/>
        <v>0</v>
      </c>
      <c r="AB2392" s="237" t="s">
        <v>16532</v>
      </c>
    </row>
    <row r="2393" spans="1:28" ht="15" customHeight="1">
      <c r="A2393" s="109">
        <v>2384</v>
      </c>
      <c r="B2393" s="222" t="str">
        <f t="shared" si="18"/>
        <v>Klik Disini</v>
      </c>
      <c r="C2393" s="223" t="s">
        <v>16533</v>
      </c>
      <c r="D2393" s="223"/>
      <c r="E2393" s="223" t="s">
        <v>16534</v>
      </c>
      <c r="F2393" s="223"/>
      <c r="G2393" s="223" t="s">
        <v>16535</v>
      </c>
      <c r="H2393" s="223" t="s">
        <v>3912</v>
      </c>
      <c r="I2393" s="258" t="s">
        <v>446</v>
      </c>
      <c r="J2393" s="186" t="s">
        <v>367</v>
      </c>
      <c r="K2393" s="223" t="s">
        <v>1953</v>
      </c>
      <c r="L2393" s="223"/>
      <c r="M2393" s="259" t="s">
        <v>447</v>
      </c>
      <c r="N2393" s="223" t="s">
        <v>449</v>
      </c>
      <c r="O2393" s="223" t="s">
        <v>450</v>
      </c>
      <c r="P2393" s="223" t="s">
        <v>447</v>
      </c>
      <c r="Q2393" s="223">
        <v>2022</v>
      </c>
      <c r="R2393" s="223" t="s">
        <v>14116</v>
      </c>
      <c r="S2393" s="223" t="s">
        <v>78</v>
      </c>
      <c r="T2393" s="223" t="s">
        <v>451</v>
      </c>
      <c r="U2393" s="86">
        <v>665</v>
      </c>
      <c r="V2393" s="86" t="s">
        <v>452</v>
      </c>
      <c r="W2393" s="223" t="s">
        <v>1873</v>
      </c>
      <c r="X2393" s="223" t="s">
        <v>16536</v>
      </c>
      <c r="Y2393" s="262">
        <v>150000</v>
      </c>
      <c r="Z2393" s="226"/>
      <c r="AA2393" s="241">
        <f t="shared" si="19"/>
        <v>0</v>
      </c>
      <c r="AB2393" s="237" t="s">
        <v>16537</v>
      </c>
    </row>
    <row r="2394" spans="1:28" ht="15" customHeight="1">
      <c r="A2394" s="109">
        <v>2385</v>
      </c>
      <c r="B2394" s="222" t="str">
        <f t="shared" si="18"/>
        <v>Klik Disini</v>
      </c>
      <c r="C2394" s="223" t="s">
        <v>16538</v>
      </c>
      <c r="D2394" s="223" t="s">
        <v>16539</v>
      </c>
      <c r="E2394" s="223" t="s">
        <v>13827</v>
      </c>
      <c r="F2394" s="223" t="s">
        <v>16540</v>
      </c>
      <c r="G2394" s="223" t="s">
        <v>16541</v>
      </c>
      <c r="H2394" s="223" t="s">
        <v>16392</v>
      </c>
      <c r="I2394" s="258" t="s">
        <v>592</v>
      </c>
      <c r="J2394" s="186" t="s">
        <v>326</v>
      </c>
      <c r="K2394" s="223" t="s">
        <v>1953</v>
      </c>
      <c r="L2394" s="223"/>
      <c r="M2394" s="259" t="s">
        <v>447</v>
      </c>
      <c r="N2394" s="223" t="s">
        <v>449</v>
      </c>
      <c r="O2394" s="223" t="s">
        <v>450</v>
      </c>
      <c r="P2394" s="223">
        <v>2022</v>
      </c>
      <c r="Q2394" s="223">
        <v>2022</v>
      </c>
      <c r="R2394" s="223" t="s">
        <v>14523</v>
      </c>
      <c r="S2394" s="223" t="s">
        <v>78</v>
      </c>
      <c r="T2394" s="223" t="s">
        <v>451</v>
      </c>
      <c r="U2394" s="86">
        <v>210</v>
      </c>
      <c r="V2394" s="86" t="s">
        <v>452</v>
      </c>
      <c r="W2394" s="223" t="s">
        <v>743</v>
      </c>
      <c r="X2394" s="223" t="s">
        <v>16542</v>
      </c>
      <c r="Y2394" s="262">
        <v>118000</v>
      </c>
      <c r="Z2394" s="226"/>
      <c r="AA2394" s="241">
        <f t="shared" si="19"/>
        <v>0</v>
      </c>
      <c r="AB2394" s="237" t="s">
        <v>16543</v>
      </c>
    </row>
    <row r="2395" spans="1:28" ht="15" customHeight="1">
      <c r="A2395" s="109">
        <v>2386</v>
      </c>
      <c r="B2395" s="222" t="str">
        <f t="shared" si="18"/>
        <v>Klik Disini</v>
      </c>
      <c r="C2395" s="223" t="s">
        <v>16544</v>
      </c>
      <c r="D2395" s="223" t="s">
        <v>16545</v>
      </c>
      <c r="E2395" s="223" t="s">
        <v>16546</v>
      </c>
      <c r="F2395" s="223" t="s">
        <v>16547</v>
      </c>
      <c r="G2395" s="223" t="s">
        <v>16548</v>
      </c>
      <c r="H2395" s="223" t="s">
        <v>1027</v>
      </c>
      <c r="I2395" s="258" t="s">
        <v>592</v>
      </c>
      <c r="J2395" s="186" t="s">
        <v>322</v>
      </c>
      <c r="K2395" s="223" t="s">
        <v>1953</v>
      </c>
      <c r="L2395" s="223"/>
      <c r="M2395" s="259" t="s">
        <v>447</v>
      </c>
      <c r="N2395" s="223" t="s">
        <v>449</v>
      </c>
      <c r="O2395" s="223" t="s">
        <v>450</v>
      </c>
      <c r="P2395" s="223">
        <v>2023</v>
      </c>
      <c r="Q2395" s="223">
        <v>2023</v>
      </c>
      <c r="R2395" s="223" t="s">
        <v>3643</v>
      </c>
      <c r="S2395" s="223" t="s">
        <v>78</v>
      </c>
      <c r="T2395" s="223" t="s">
        <v>451</v>
      </c>
      <c r="U2395" s="86">
        <v>206</v>
      </c>
      <c r="V2395" s="86" t="s">
        <v>452</v>
      </c>
      <c r="W2395" s="223" t="s">
        <v>1252</v>
      </c>
      <c r="X2395" s="223" t="s">
        <v>16549</v>
      </c>
      <c r="Y2395" s="262">
        <v>162000</v>
      </c>
      <c r="Z2395" s="226"/>
      <c r="AA2395" s="241">
        <f t="shared" si="19"/>
        <v>0</v>
      </c>
      <c r="AB2395" s="237" t="s">
        <v>16550</v>
      </c>
    </row>
    <row r="2396" spans="1:28" ht="15" customHeight="1">
      <c r="A2396" s="109">
        <v>2387</v>
      </c>
      <c r="B2396" s="222" t="str">
        <f t="shared" si="18"/>
        <v>Klik Disini</v>
      </c>
      <c r="C2396" s="223" t="s">
        <v>16551</v>
      </c>
      <c r="D2396" s="223"/>
      <c r="E2396" s="223" t="s">
        <v>16552</v>
      </c>
      <c r="F2396" s="223"/>
      <c r="G2396" s="223" t="s">
        <v>16553</v>
      </c>
      <c r="H2396" s="223" t="s">
        <v>583</v>
      </c>
      <c r="I2396" s="258" t="s">
        <v>583</v>
      </c>
      <c r="J2396" s="186" t="s">
        <v>265</v>
      </c>
      <c r="K2396" s="223" t="s">
        <v>1953</v>
      </c>
      <c r="L2396" s="223"/>
      <c r="M2396" s="259" t="s">
        <v>447</v>
      </c>
      <c r="N2396" s="223" t="s">
        <v>449</v>
      </c>
      <c r="O2396" s="223" t="s">
        <v>583</v>
      </c>
      <c r="P2396" s="223" t="s">
        <v>447</v>
      </c>
      <c r="Q2396" s="223">
        <v>2022</v>
      </c>
      <c r="R2396" s="223" t="s">
        <v>14186</v>
      </c>
      <c r="S2396" s="223" t="s">
        <v>78</v>
      </c>
      <c r="T2396" s="223" t="s">
        <v>451</v>
      </c>
      <c r="U2396" s="86">
        <v>68</v>
      </c>
      <c r="V2396" s="86" t="s">
        <v>452</v>
      </c>
      <c r="W2396" s="223" t="s">
        <v>1633</v>
      </c>
      <c r="X2396" s="223" t="s">
        <v>16554</v>
      </c>
      <c r="Y2396" s="262">
        <v>32000</v>
      </c>
      <c r="Z2396" s="226"/>
      <c r="AA2396" s="241">
        <f t="shared" si="19"/>
        <v>0</v>
      </c>
      <c r="AB2396" s="237" t="s">
        <v>16555</v>
      </c>
    </row>
    <row r="2397" spans="1:28" ht="15" customHeight="1">
      <c r="A2397" s="109">
        <v>2388</v>
      </c>
      <c r="B2397" s="222" t="str">
        <f t="shared" si="18"/>
        <v>Klik Disini</v>
      </c>
      <c r="C2397" s="223" t="s">
        <v>16556</v>
      </c>
      <c r="D2397" s="223"/>
      <c r="E2397" s="223" t="s">
        <v>16557</v>
      </c>
      <c r="F2397" s="223"/>
      <c r="G2397" s="223" t="s">
        <v>16558</v>
      </c>
      <c r="H2397" s="223" t="s">
        <v>262</v>
      </c>
      <c r="I2397" s="258" t="s">
        <v>1844</v>
      </c>
      <c r="J2397" s="186" t="s">
        <v>401</v>
      </c>
      <c r="K2397" s="223" t="s">
        <v>1953</v>
      </c>
      <c r="L2397" s="223"/>
      <c r="M2397" s="259" t="s">
        <v>16559</v>
      </c>
      <c r="N2397" s="223" t="s">
        <v>449</v>
      </c>
      <c r="O2397" s="223" t="s">
        <v>450</v>
      </c>
      <c r="P2397" s="223" t="s">
        <v>447</v>
      </c>
      <c r="Q2397" s="223">
        <v>2023</v>
      </c>
      <c r="R2397" s="223" t="s">
        <v>14912</v>
      </c>
      <c r="S2397" s="223" t="s">
        <v>78</v>
      </c>
      <c r="T2397" s="223" t="s">
        <v>451</v>
      </c>
      <c r="U2397" s="86">
        <v>166</v>
      </c>
      <c r="V2397" s="86" t="s">
        <v>452</v>
      </c>
      <c r="W2397" s="223" t="s">
        <v>7646</v>
      </c>
      <c r="X2397" s="223" t="s">
        <v>16560</v>
      </c>
      <c r="Y2397" s="262">
        <v>80000</v>
      </c>
      <c r="Z2397" s="226"/>
      <c r="AA2397" s="241">
        <f t="shared" si="19"/>
        <v>0</v>
      </c>
      <c r="AB2397" s="237" t="s">
        <v>16561</v>
      </c>
    </row>
    <row r="2398" spans="1:28" ht="15" customHeight="1">
      <c r="A2398" s="109">
        <v>2389</v>
      </c>
      <c r="B2398" s="222" t="str">
        <f t="shared" si="18"/>
        <v>Klik Disini</v>
      </c>
      <c r="C2398" s="223" t="s">
        <v>16562</v>
      </c>
      <c r="D2398" s="223" t="s">
        <v>16563</v>
      </c>
      <c r="E2398" s="223" t="s">
        <v>16564</v>
      </c>
      <c r="F2398" s="223" t="s">
        <v>16565</v>
      </c>
      <c r="G2398" s="223" t="s">
        <v>16566</v>
      </c>
      <c r="H2398" s="223" t="s">
        <v>356</v>
      </c>
      <c r="I2398" s="258" t="s">
        <v>1844</v>
      </c>
      <c r="J2398" s="186" t="s">
        <v>401</v>
      </c>
      <c r="K2398" s="223" t="s">
        <v>1953</v>
      </c>
      <c r="L2398" s="223"/>
      <c r="M2398" s="259" t="s">
        <v>447</v>
      </c>
      <c r="N2398" s="223" t="s">
        <v>449</v>
      </c>
      <c r="O2398" s="223" t="s">
        <v>450</v>
      </c>
      <c r="P2398" s="223">
        <v>2023</v>
      </c>
      <c r="Q2398" s="223">
        <v>2023</v>
      </c>
      <c r="R2398" s="223" t="s">
        <v>3412</v>
      </c>
      <c r="S2398" s="223" t="s">
        <v>78</v>
      </c>
      <c r="T2398" s="223" t="s">
        <v>451</v>
      </c>
      <c r="U2398" s="86">
        <v>98</v>
      </c>
      <c r="V2398" s="86" t="s">
        <v>452</v>
      </c>
      <c r="W2398" s="223" t="s">
        <v>1633</v>
      </c>
      <c r="X2398" s="223" t="s">
        <v>16567</v>
      </c>
      <c r="Y2398" s="262">
        <v>39000</v>
      </c>
      <c r="Z2398" s="226"/>
      <c r="AA2398" s="241">
        <f t="shared" si="19"/>
        <v>0</v>
      </c>
      <c r="AB2398" s="237" t="s">
        <v>16568</v>
      </c>
    </row>
    <row r="2399" spans="1:28" ht="15" customHeight="1">
      <c r="A2399" s="109">
        <v>2390</v>
      </c>
      <c r="B2399" s="222" t="str">
        <f t="shared" si="18"/>
        <v>Klik Disini</v>
      </c>
      <c r="C2399" s="223" t="s">
        <v>16569</v>
      </c>
      <c r="D2399" s="223"/>
      <c r="E2399" s="223" t="s">
        <v>16570</v>
      </c>
      <c r="F2399" s="223"/>
      <c r="G2399" s="223" t="s">
        <v>16571</v>
      </c>
      <c r="H2399" s="223" t="s">
        <v>583</v>
      </c>
      <c r="I2399" s="258" t="s">
        <v>583</v>
      </c>
      <c r="J2399" s="186" t="s">
        <v>265</v>
      </c>
      <c r="K2399" s="223" t="s">
        <v>1953</v>
      </c>
      <c r="L2399" s="223"/>
      <c r="M2399" s="259" t="s">
        <v>1413</v>
      </c>
      <c r="N2399" s="223" t="s">
        <v>449</v>
      </c>
      <c r="O2399" s="223" t="s">
        <v>583</v>
      </c>
      <c r="P2399" s="223" t="s">
        <v>447</v>
      </c>
      <c r="Q2399" s="223">
        <v>2022</v>
      </c>
      <c r="R2399" s="223" t="s">
        <v>14912</v>
      </c>
      <c r="S2399" s="223" t="s">
        <v>78</v>
      </c>
      <c r="T2399" s="223" t="s">
        <v>451</v>
      </c>
      <c r="U2399" s="86">
        <v>158</v>
      </c>
      <c r="V2399" s="86" t="s">
        <v>452</v>
      </c>
      <c r="W2399" s="223" t="s">
        <v>975</v>
      </c>
      <c r="X2399" s="223" t="s">
        <v>16572</v>
      </c>
      <c r="Y2399" s="262">
        <v>42000</v>
      </c>
      <c r="Z2399" s="226"/>
      <c r="AA2399" s="241">
        <f t="shared" si="19"/>
        <v>0</v>
      </c>
      <c r="AB2399" s="237" t="s">
        <v>16573</v>
      </c>
    </row>
    <row r="2400" spans="1:28" ht="15" customHeight="1">
      <c r="A2400" s="109">
        <v>2391</v>
      </c>
      <c r="B2400" s="222" t="str">
        <f t="shared" si="18"/>
        <v>Klik Disini</v>
      </c>
      <c r="C2400" s="223" t="s">
        <v>16574</v>
      </c>
      <c r="D2400" s="223"/>
      <c r="E2400" s="223" t="s">
        <v>16575</v>
      </c>
      <c r="F2400" s="223"/>
      <c r="G2400" s="223" t="s">
        <v>16576</v>
      </c>
      <c r="H2400" s="223" t="s">
        <v>495</v>
      </c>
      <c r="I2400" s="258" t="s">
        <v>446</v>
      </c>
      <c r="J2400" s="186" t="s">
        <v>359</v>
      </c>
      <c r="K2400" s="223" t="s">
        <v>1953</v>
      </c>
      <c r="L2400" s="223"/>
      <c r="M2400" s="259" t="s">
        <v>447</v>
      </c>
      <c r="N2400" s="223" t="s">
        <v>449</v>
      </c>
      <c r="O2400" s="223" t="s">
        <v>450</v>
      </c>
      <c r="P2400" s="223" t="s">
        <v>447</v>
      </c>
      <c r="Q2400" s="223">
        <v>2022</v>
      </c>
      <c r="R2400" s="223" t="s">
        <v>3412</v>
      </c>
      <c r="S2400" s="223" t="s">
        <v>78</v>
      </c>
      <c r="T2400" s="223" t="s">
        <v>451</v>
      </c>
      <c r="U2400" s="86">
        <v>476</v>
      </c>
      <c r="V2400" s="86" t="s">
        <v>452</v>
      </c>
      <c r="W2400" s="223" t="s">
        <v>497</v>
      </c>
      <c r="X2400" s="223" t="s">
        <v>16577</v>
      </c>
      <c r="Y2400" s="262">
        <v>115000</v>
      </c>
      <c r="Z2400" s="226"/>
      <c r="AA2400" s="241">
        <f t="shared" si="19"/>
        <v>0</v>
      </c>
      <c r="AB2400" s="237" t="s">
        <v>16578</v>
      </c>
    </row>
    <row r="2401" spans="1:28" ht="15" customHeight="1">
      <c r="A2401" s="109">
        <v>2392</v>
      </c>
      <c r="B2401" s="222" t="str">
        <f t="shared" si="18"/>
        <v>Klik Disini</v>
      </c>
      <c r="C2401" s="223" t="s">
        <v>16579</v>
      </c>
      <c r="D2401" s="223"/>
      <c r="E2401" s="223" t="s">
        <v>16580</v>
      </c>
      <c r="F2401" s="223"/>
      <c r="G2401" s="223" t="s">
        <v>16581</v>
      </c>
      <c r="H2401" s="223" t="s">
        <v>3446</v>
      </c>
      <c r="I2401" s="258" t="s">
        <v>1844</v>
      </c>
      <c r="J2401" s="186" t="s">
        <v>401</v>
      </c>
      <c r="K2401" s="223" t="s">
        <v>1953</v>
      </c>
      <c r="L2401" s="223"/>
      <c r="M2401" s="259" t="s">
        <v>447</v>
      </c>
      <c r="N2401" s="223" t="s">
        <v>449</v>
      </c>
      <c r="O2401" s="223" t="s">
        <v>450</v>
      </c>
      <c r="P2401" s="223" t="s">
        <v>447</v>
      </c>
      <c r="Q2401" s="223">
        <v>2022</v>
      </c>
      <c r="R2401" s="223" t="s">
        <v>3412</v>
      </c>
      <c r="S2401" s="223" t="s">
        <v>78</v>
      </c>
      <c r="T2401" s="223" t="s">
        <v>451</v>
      </c>
      <c r="U2401" s="86">
        <v>168</v>
      </c>
      <c r="V2401" s="86" t="s">
        <v>452</v>
      </c>
      <c r="W2401" s="223" t="s">
        <v>1109</v>
      </c>
      <c r="X2401" s="223" t="s">
        <v>16582</v>
      </c>
      <c r="Y2401" s="262">
        <v>107000</v>
      </c>
      <c r="Z2401" s="226"/>
      <c r="AA2401" s="241">
        <f t="shared" si="19"/>
        <v>0</v>
      </c>
      <c r="AB2401" s="237" t="s">
        <v>16583</v>
      </c>
    </row>
    <row r="2402" spans="1:28" ht="15" customHeight="1">
      <c r="A2402" s="109">
        <v>2393</v>
      </c>
      <c r="B2402" s="222" t="str">
        <f t="shared" si="18"/>
        <v>Klik Disini</v>
      </c>
      <c r="C2402" s="223" t="s">
        <v>16584</v>
      </c>
      <c r="D2402" s="223"/>
      <c r="E2402" s="223" t="s">
        <v>16585</v>
      </c>
      <c r="F2402" s="223"/>
      <c r="G2402" s="223" t="s">
        <v>16586</v>
      </c>
      <c r="H2402" s="223" t="s">
        <v>356</v>
      </c>
      <c r="I2402" s="258" t="s">
        <v>446</v>
      </c>
      <c r="J2402" s="186" t="s">
        <v>355</v>
      </c>
      <c r="K2402" s="223" t="s">
        <v>1953</v>
      </c>
      <c r="L2402" s="223"/>
      <c r="M2402" s="259" t="s">
        <v>447</v>
      </c>
      <c r="N2402" s="223" t="s">
        <v>449</v>
      </c>
      <c r="O2402" s="223" t="s">
        <v>450</v>
      </c>
      <c r="P2402" s="223" t="s">
        <v>447</v>
      </c>
      <c r="Q2402" s="223">
        <v>2022</v>
      </c>
      <c r="R2402" s="223" t="s">
        <v>3412</v>
      </c>
      <c r="S2402" s="223" t="s">
        <v>78</v>
      </c>
      <c r="T2402" s="223" t="s">
        <v>451</v>
      </c>
      <c r="U2402" s="86">
        <v>114</v>
      </c>
      <c r="V2402" s="86" t="s">
        <v>452</v>
      </c>
      <c r="W2402" s="223" t="s">
        <v>736</v>
      </c>
      <c r="X2402" s="223" t="s">
        <v>16587</v>
      </c>
      <c r="Y2402" s="262">
        <v>37000</v>
      </c>
      <c r="Z2402" s="226"/>
      <c r="AA2402" s="241">
        <f t="shared" si="19"/>
        <v>0</v>
      </c>
      <c r="AB2402" s="237" t="s">
        <v>16588</v>
      </c>
    </row>
    <row r="2403" spans="1:28" ht="15" customHeight="1">
      <c r="A2403" s="109">
        <v>2394</v>
      </c>
      <c r="B2403" s="222" t="str">
        <f t="shared" si="18"/>
        <v>Klik Disini</v>
      </c>
      <c r="C2403" s="223" t="s">
        <v>16589</v>
      </c>
      <c r="D2403" s="223"/>
      <c r="E2403" s="223" t="s">
        <v>16590</v>
      </c>
      <c r="F2403" s="223" t="s">
        <v>16591</v>
      </c>
      <c r="G2403" s="223" t="s">
        <v>16592</v>
      </c>
      <c r="H2403" s="223" t="s">
        <v>398</v>
      </c>
      <c r="I2403" s="258" t="s">
        <v>1844</v>
      </c>
      <c r="J2403" s="186" t="s">
        <v>397</v>
      </c>
      <c r="K2403" s="223" t="s">
        <v>1953</v>
      </c>
      <c r="L2403" s="223"/>
      <c r="M2403" s="259" t="s">
        <v>447</v>
      </c>
      <c r="N2403" s="223" t="s">
        <v>449</v>
      </c>
      <c r="O2403" s="223" t="s">
        <v>450</v>
      </c>
      <c r="P2403" s="223">
        <v>2022</v>
      </c>
      <c r="Q2403" s="223">
        <v>2022</v>
      </c>
      <c r="R2403" s="223" t="s">
        <v>3412</v>
      </c>
      <c r="S2403" s="223" t="s">
        <v>78</v>
      </c>
      <c r="T2403" s="223" t="s">
        <v>451</v>
      </c>
      <c r="U2403" s="86">
        <v>162</v>
      </c>
      <c r="V2403" s="86" t="s">
        <v>452</v>
      </c>
      <c r="W2403" s="223" t="s">
        <v>4347</v>
      </c>
      <c r="X2403" s="223" t="s">
        <v>16593</v>
      </c>
      <c r="Y2403" s="262">
        <v>111000</v>
      </c>
      <c r="Z2403" s="226"/>
      <c r="AA2403" s="241">
        <f t="shared" si="19"/>
        <v>0</v>
      </c>
      <c r="AB2403" s="237" t="s">
        <v>16594</v>
      </c>
    </row>
    <row r="2404" spans="1:28" ht="15" customHeight="1">
      <c r="A2404" s="109">
        <v>2395</v>
      </c>
      <c r="B2404" s="222" t="str">
        <f t="shared" si="18"/>
        <v>Klik Disini</v>
      </c>
      <c r="C2404" s="223" t="s">
        <v>16595</v>
      </c>
      <c r="D2404" s="223" t="s">
        <v>16596</v>
      </c>
      <c r="E2404" s="223" t="s">
        <v>16597</v>
      </c>
      <c r="F2404" s="223" t="s">
        <v>16598</v>
      </c>
      <c r="G2404" s="223" t="s">
        <v>16599</v>
      </c>
      <c r="H2404" s="223" t="s">
        <v>3912</v>
      </c>
      <c r="I2404" s="258" t="s">
        <v>446</v>
      </c>
      <c r="J2404" s="186" t="s">
        <v>367</v>
      </c>
      <c r="K2404" s="223" t="s">
        <v>1953</v>
      </c>
      <c r="L2404" s="223"/>
      <c r="M2404" s="259" t="s">
        <v>447</v>
      </c>
      <c r="N2404" s="223" t="s">
        <v>449</v>
      </c>
      <c r="O2404" s="223" t="s">
        <v>450</v>
      </c>
      <c r="P2404" s="223">
        <v>2023</v>
      </c>
      <c r="Q2404" s="223">
        <v>2023</v>
      </c>
      <c r="R2404" s="223" t="s">
        <v>14116</v>
      </c>
      <c r="S2404" s="223" t="s">
        <v>78</v>
      </c>
      <c r="T2404" s="223" t="s">
        <v>451</v>
      </c>
      <c r="U2404" s="86">
        <v>306</v>
      </c>
      <c r="V2404" s="86" t="s">
        <v>452</v>
      </c>
      <c r="W2404" s="223" t="s">
        <v>606</v>
      </c>
      <c r="X2404" s="223" t="s">
        <v>16600</v>
      </c>
      <c r="Y2404" s="262">
        <v>115000</v>
      </c>
      <c r="Z2404" s="226"/>
      <c r="AA2404" s="241">
        <f t="shared" si="19"/>
        <v>0</v>
      </c>
      <c r="AB2404" s="237" t="s">
        <v>16601</v>
      </c>
    </row>
    <row r="2405" spans="1:28" ht="15" customHeight="1">
      <c r="A2405" s="109">
        <v>2396</v>
      </c>
      <c r="B2405" s="222" t="str">
        <f t="shared" si="18"/>
        <v>Klik Disini</v>
      </c>
      <c r="C2405" s="223" t="s">
        <v>16602</v>
      </c>
      <c r="D2405" s="223"/>
      <c r="E2405" s="223" t="s">
        <v>4003</v>
      </c>
      <c r="F2405" s="223" t="s">
        <v>16603</v>
      </c>
      <c r="G2405" s="223" t="s">
        <v>16604</v>
      </c>
      <c r="H2405" s="223" t="s">
        <v>3912</v>
      </c>
      <c r="I2405" s="258" t="s">
        <v>446</v>
      </c>
      <c r="J2405" s="186" t="s">
        <v>367</v>
      </c>
      <c r="K2405" s="223" t="s">
        <v>1953</v>
      </c>
      <c r="L2405" s="223"/>
      <c r="M2405" s="259" t="s">
        <v>447</v>
      </c>
      <c r="N2405" s="223" t="s">
        <v>449</v>
      </c>
      <c r="O2405" s="223" t="s">
        <v>450</v>
      </c>
      <c r="P2405" s="223">
        <v>2022</v>
      </c>
      <c r="Q2405" s="223">
        <v>2022</v>
      </c>
      <c r="R2405" s="223" t="s">
        <v>14116</v>
      </c>
      <c r="S2405" s="223" t="s">
        <v>78</v>
      </c>
      <c r="T2405" s="223" t="s">
        <v>451</v>
      </c>
      <c r="U2405" s="86">
        <v>242</v>
      </c>
      <c r="V2405" s="86" t="s">
        <v>452</v>
      </c>
      <c r="W2405" s="223" t="s">
        <v>524</v>
      </c>
      <c r="X2405" s="223" t="s">
        <v>16605</v>
      </c>
      <c r="Y2405" s="262">
        <v>69000</v>
      </c>
      <c r="Z2405" s="226"/>
      <c r="AA2405" s="241">
        <f t="shared" si="19"/>
        <v>0</v>
      </c>
      <c r="AB2405" s="237" t="s">
        <v>16606</v>
      </c>
    </row>
    <row r="2406" spans="1:28" ht="15" customHeight="1">
      <c r="A2406" s="109">
        <v>2397</v>
      </c>
      <c r="B2406" s="222" t="str">
        <f t="shared" si="18"/>
        <v>Klik Disini</v>
      </c>
      <c r="C2406" s="223" t="s">
        <v>16607</v>
      </c>
      <c r="D2406" s="223" t="s">
        <v>16608</v>
      </c>
      <c r="E2406" s="223" t="s">
        <v>16609</v>
      </c>
      <c r="F2406" s="223" t="s">
        <v>16610</v>
      </c>
      <c r="G2406" s="223" t="s">
        <v>16611</v>
      </c>
      <c r="H2406" s="223" t="s">
        <v>362</v>
      </c>
      <c r="I2406" s="258" t="s">
        <v>446</v>
      </c>
      <c r="J2406" s="186" t="s">
        <v>361</v>
      </c>
      <c r="K2406" s="223" t="s">
        <v>1953</v>
      </c>
      <c r="L2406" s="223"/>
      <c r="M2406" s="259" t="s">
        <v>447</v>
      </c>
      <c r="N2406" s="223" t="s">
        <v>449</v>
      </c>
      <c r="O2406" s="223" t="s">
        <v>450</v>
      </c>
      <c r="P2406" s="223">
        <v>2022</v>
      </c>
      <c r="Q2406" s="223">
        <v>2022</v>
      </c>
      <c r="R2406" s="223" t="s">
        <v>3412</v>
      </c>
      <c r="S2406" s="223" t="s">
        <v>78</v>
      </c>
      <c r="T2406" s="223" t="s">
        <v>451</v>
      </c>
      <c r="U2406" s="86">
        <v>98</v>
      </c>
      <c r="V2406" s="86" t="s">
        <v>452</v>
      </c>
      <c r="W2406" s="223" t="s">
        <v>3874</v>
      </c>
      <c r="X2406" s="223" t="s">
        <v>16612</v>
      </c>
      <c r="Y2406" s="262">
        <v>35000</v>
      </c>
      <c r="Z2406" s="226"/>
      <c r="AA2406" s="241">
        <f t="shared" si="19"/>
        <v>0</v>
      </c>
      <c r="AB2406" s="237" t="s">
        <v>16613</v>
      </c>
    </row>
    <row r="2407" spans="1:28" ht="15" customHeight="1">
      <c r="A2407" s="109">
        <v>2398</v>
      </c>
      <c r="B2407" s="222" t="str">
        <f t="shared" si="18"/>
        <v>Klik Disini</v>
      </c>
      <c r="C2407" s="223" t="s">
        <v>16614</v>
      </c>
      <c r="D2407" s="223"/>
      <c r="E2407" s="223" t="s">
        <v>4438</v>
      </c>
      <c r="F2407" s="223" t="s">
        <v>16615</v>
      </c>
      <c r="G2407" s="223" t="s">
        <v>16616</v>
      </c>
      <c r="H2407" s="223" t="s">
        <v>3912</v>
      </c>
      <c r="I2407" s="258" t="s">
        <v>446</v>
      </c>
      <c r="J2407" s="186" t="s">
        <v>367</v>
      </c>
      <c r="K2407" s="223" t="s">
        <v>1953</v>
      </c>
      <c r="L2407" s="223"/>
      <c r="M2407" s="259" t="s">
        <v>447</v>
      </c>
      <c r="N2407" s="223" t="s">
        <v>449</v>
      </c>
      <c r="O2407" s="223" t="s">
        <v>450</v>
      </c>
      <c r="P2407" s="223">
        <v>2022</v>
      </c>
      <c r="Q2407" s="223">
        <v>2022</v>
      </c>
      <c r="R2407" s="223" t="s">
        <v>14116</v>
      </c>
      <c r="S2407" s="223" t="s">
        <v>78</v>
      </c>
      <c r="T2407" s="223" t="s">
        <v>451</v>
      </c>
      <c r="U2407" s="86">
        <v>114</v>
      </c>
      <c r="V2407" s="86" t="s">
        <v>452</v>
      </c>
      <c r="W2407" s="223" t="s">
        <v>1626</v>
      </c>
      <c r="X2407" s="223" t="s">
        <v>16617</v>
      </c>
      <c r="Y2407" s="262">
        <v>49000</v>
      </c>
      <c r="Z2407" s="226"/>
      <c r="AA2407" s="241">
        <f t="shared" si="19"/>
        <v>0</v>
      </c>
      <c r="AB2407" s="237" t="s">
        <v>16618</v>
      </c>
    </row>
    <row r="2408" spans="1:28" ht="15" customHeight="1">
      <c r="A2408" s="109">
        <v>2399</v>
      </c>
      <c r="B2408" s="222" t="str">
        <f t="shared" si="18"/>
        <v>Klik Disini</v>
      </c>
      <c r="C2408" s="223" t="s">
        <v>16619</v>
      </c>
      <c r="D2408" s="223"/>
      <c r="E2408" s="223" t="s">
        <v>16620</v>
      </c>
      <c r="F2408" s="223"/>
      <c r="G2408" s="223" t="s">
        <v>16621</v>
      </c>
      <c r="H2408" s="223" t="s">
        <v>4580</v>
      </c>
      <c r="I2408" s="258" t="s">
        <v>446</v>
      </c>
      <c r="J2408" s="186" t="s">
        <v>347</v>
      </c>
      <c r="K2408" s="223" t="s">
        <v>1953</v>
      </c>
      <c r="L2408" s="223"/>
      <c r="M2408" s="259" t="s">
        <v>447</v>
      </c>
      <c r="N2408" s="223" t="s">
        <v>449</v>
      </c>
      <c r="O2408" s="223" t="s">
        <v>450</v>
      </c>
      <c r="P2408" s="223" t="s">
        <v>447</v>
      </c>
      <c r="Q2408" s="223">
        <v>2022</v>
      </c>
      <c r="R2408" s="223" t="s">
        <v>3643</v>
      </c>
      <c r="S2408" s="223" t="s">
        <v>78</v>
      </c>
      <c r="T2408" s="223" t="s">
        <v>451</v>
      </c>
      <c r="U2408" s="86">
        <v>298</v>
      </c>
      <c r="V2408" s="86" t="s">
        <v>452</v>
      </c>
      <c r="W2408" s="223" t="s">
        <v>3460</v>
      </c>
      <c r="X2408" s="223" t="s">
        <v>16622</v>
      </c>
      <c r="Y2408" s="262">
        <v>76000</v>
      </c>
      <c r="Z2408" s="226"/>
      <c r="AA2408" s="241">
        <f t="shared" si="19"/>
        <v>0</v>
      </c>
      <c r="AB2408" s="237" t="s">
        <v>16623</v>
      </c>
    </row>
    <row r="2409" spans="1:28" ht="15" customHeight="1">
      <c r="A2409" s="109">
        <v>2400</v>
      </c>
      <c r="B2409" s="222" t="str">
        <f t="shared" si="18"/>
        <v>Klik Disini</v>
      </c>
      <c r="C2409" s="223" t="s">
        <v>16624</v>
      </c>
      <c r="D2409" s="223"/>
      <c r="E2409" s="223" t="s">
        <v>4518</v>
      </c>
      <c r="F2409" s="223"/>
      <c r="G2409" s="223" t="s">
        <v>16625</v>
      </c>
      <c r="H2409" s="223" t="s">
        <v>9178</v>
      </c>
      <c r="I2409" s="258" t="s">
        <v>446</v>
      </c>
      <c r="J2409" s="186" t="s">
        <v>367</v>
      </c>
      <c r="K2409" s="223" t="s">
        <v>1953</v>
      </c>
      <c r="L2409" s="223"/>
      <c r="M2409" s="259" t="s">
        <v>447</v>
      </c>
      <c r="N2409" s="223" t="s">
        <v>449</v>
      </c>
      <c r="O2409" s="223" t="s">
        <v>450</v>
      </c>
      <c r="P2409" s="223" t="s">
        <v>447</v>
      </c>
      <c r="Q2409" s="223">
        <v>2022</v>
      </c>
      <c r="R2409" s="223" t="s">
        <v>14116</v>
      </c>
      <c r="S2409" s="223" t="s">
        <v>78</v>
      </c>
      <c r="T2409" s="223" t="s">
        <v>451</v>
      </c>
      <c r="U2409" s="86">
        <v>76</v>
      </c>
      <c r="V2409" s="86" t="s">
        <v>452</v>
      </c>
      <c r="W2409" s="223" t="s">
        <v>796</v>
      </c>
      <c r="X2409" s="223" t="s">
        <v>16626</v>
      </c>
      <c r="Y2409" s="262">
        <v>34000</v>
      </c>
      <c r="Z2409" s="226"/>
      <c r="AA2409" s="241">
        <f t="shared" si="19"/>
        <v>0</v>
      </c>
      <c r="AB2409" s="237" t="s">
        <v>16627</v>
      </c>
    </row>
    <row r="2410" spans="1:28" ht="15" customHeight="1">
      <c r="A2410" s="109">
        <v>2401</v>
      </c>
      <c r="B2410" s="222" t="str">
        <f t="shared" si="18"/>
        <v>Klik Disini</v>
      </c>
      <c r="C2410" s="223" t="s">
        <v>16628</v>
      </c>
      <c r="D2410" s="223"/>
      <c r="E2410" s="223" t="s">
        <v>16629</v>
      </c>
      <c r="F2410" s="223"/>
      <c r="G2410" s="223" t="s">
        <v>16630</v>
      </c>
      <c r="H2410" s="223" t="s">
        <v>1056</v>
      </c>
      <c r="I2410" s="258" t="s">
        <v>583</v>
      </c>
      <c r="J2410" s="186" t="s">
        <v>265</v>
      </c>
      <c r="K2410" s="223" t="s">
        <v>1953</v>
      </c>
      <c r="L2410" s="223"/>
      <c r="M2410" s="259" t="s">
        <v>447</v>
      </c>
      <c r="N2410" s="223" t="s">
        <v>449</v>
      </c>
      <c r="O2410" s="223" t="s">
        <v>583</v>
      </c>
      <c r="P2410" s="223" t="s">
        <v>447</v>
      </c>
      <c r="Q2410" s="223">
        <v>2022</v>
      </c>
      <c r="R2410" s="223" t="s">
        <v>3480</v>
      </c>
      <c r="S2410" s="223" t="s">
        <v>78</v>
      </c>
      <c r="T2410" s="223" t="s">
        <v>451</v>
      </c>
      <c r="U2410" s="86">
        <v>276</v>
      </c>
      <c r="V2410" s="86" t="s">
        <v>452</v>
      </c>
      <c r="W2410" s="223" t="s">
        <v>606</v>
      </c>
      <c r="X2410" s="223" t="s">
        <v>16631</v>
      </c>
      <c r="Y2410" s="262">
        <v>79000</v>
      </c>
      <c r="Z2410" s="226"/>
      <c r="AA2410" s="241">
        <f t="shared" si="19"/>
        <v>0</v>
      </c>
      <c r="AB2410" s="237" t="s">
        <v>16632</v>
      </c>
    </row>
    <row r="2411" spans="1:28" ht="15" customHeight="1">
      <c r="A2411" s="109">
        <v>2402</v>
      </c>
      <c r="B2411" s="222" t="str">
        <f t="shared" si="18"/>
        <v>Klik Disini</v>
      </c>
      <c r="C2411" s="223" t="s">
        <v>16633</v>
      </c>
      <c r="D2411" s="223"/>
      <c r="E2411" s="223" t="s">
        <v>16634</v>
      </c>
      <c r="F2411" s="223" t="s">
        <v>16635</v>
      </c>
      <c r="G2411" s="223" t="s">
        <v>16636</v>
      </c>
      <c r="H2411" s="223" t="s">
        <v>3912</v>
      </c>
      <c r="I2411" s="258" t="s">
        <v>446</v>
      </c>
      <c r="J2411" s="186" t="s">
        <v>367</v>
      </c>
      <c r="K2411" s="223" t="s">
        <v>1953</v>
      </c>
      <c r="L2411" s="223"/>
      <c r="M2411" s="259" t="s">
        <v>447</v>
      </c>
      <c r="N2411" s="223" t="s">
        <v>449</v>
      </c>
      <c r="O2411" s="223" t="s">
        <v>450</v>
      </c>
      <c r="P2411" s="223">
        <v>2022</v>
      </c>
      <c r="Q2411" s="223">
        <v>2022</v>
      </c>
      <c r="R2411" s="223" t="s">
        <v>14116</v>
      </c>
      <c r="S2411" s="223" t="s">
        <v>78</v>
      </c>
      <c r="T2411" s="223" t="s">
        <v>451</v>
      </c>
      <c r="U2411" s="86">
        <v>362</v>
      </c>
      <c r="V2411" s="86" t="s">
        <v>452</v>
      </c>
      <c r="W2411" s="223" t="s">
        <v>6556</v>
      </c>
      <c r="X2411" s="223" t="s">
        <v>16637</v>
      </c>
      <c r="Y2411" s="262">
        <v>169000</v>
      </c>
      <c r="Z2411" s="226"/>
      <c r="AA2411" s="241">
        <f t="shared" si="19"/>
        <v>0</v>
      </c>
      <c r="AB2411" s="237" t="s">
        <v>16638</v>
      </c>
    </row>
    <row r="2412" spans="1:28" ht="15" customHeight="1">
      <c r="A2412" s="109">
        <v>2403</v>
      </c>
      <c r="B2412" s="222" t="str">
        <f t="shared" si="18"/>
        <v>Klik Disini</v>
      </c>
      <c r="C2412" s="223" t="s">
        <v>16639</v>
      </c>
      <c r="D2412" s="223"/>
      <c r="E2412" s="223" t="s">
        <v>16640</v>
      </c>
      <c r="F2412" s="223" t="s">
        <v>16641</v>
      </c>
      <c r="G2412" s="223" t="s">
        <v>16642</v>
      </c>
      <c r="H2412" s="223" t="s">
        <v>356</v>
      </c>
      <c r="I2412" s="258" t="s">
        <v>1844</v>
      </c>
      <c r="J2412" s="186" t="s">
        <v>401</v>
      </c>
      <c r="K2412" s="223" t="s">
        <v>1953</v>
      </c>
      <c r="L2412" s="223"/>
      <c r="M2412" s="259" t="s">
        <v>447</v>
      </c>
      <c r="N2412" s="223" t="s">
        <v>449</v>
      </c>
      <c r="O2412" s="223" t="s">
        <v>450</v>
      </c>
      <c r="P2412" s="223">
        <v>2022</v>
      </c>
      <c r="Q2412" s="223">
        <v>2022</v>
      </c>
      <c r="R2412" s="223" t="s">
        <v>14186</v>
      </c>
      <c r="S2412" s="223" t="s">
        <v>78</v>
      </c>
      <c r="T2412" s="223" t="s">
        <v>451</v>
      </c>
      <c r="U2412" s="86">
        <v>402</v>
      </c>
      <c r="V2412" s="86" t="s">
        <v>452</v>
      </c>
      <c r="W2412" s="223" t="s">
        <v>6334</v>
      </c>
      <c r="X2412" s="223" t="s">
        <v>16643</v>
      </c>
      <c r="Y2412" s="262">
        <v>104000</v>
      </c>
      <c r="Z2412" s="226"/>
      <c r="AA2412" s="241">
        <f t="shared" si="19"/>
        <v>0</v>
      </c>
      <c r="AB2412" s="237" t="s">
        <v>16644</v>
      </c>
    </row>
    <row r="2413" spans="1:28" ht="15" customHeight="1">
      <c r="A2413" s="109">
        <v>2404</v>
      </c>
      <c r="B2413" s="222" t="str">
        <f t="shared" si="18"/>
        <v>Klik Disini</v>
      </c>
      <c r="C2413" s="223" t="s">
        <v>16645</v>
      </c>
      <c r="D2413" s="223"/>
      <c r="E2413" s="223" t="s">
        <v>16646</v>
      </c>
      <c r="F2413" s="223" t="s">
        <v>16647</v>
      </c>
      <c r="G2413" s="223" t="s">
        <v>16648</v>
      </c>
      <c r="H2413" s="223" t="s">
        <v>5109</v>
      </c>
      <c r="I2413" s="258" t="s">
        <v>446</v>
      </c>
      <c r="J2413" s="186" t="s">
        <v>341</v>
      </c>
      <c r="K2413" s="223" t="s">
        <v>1953</v>
      </c>
      <c r="L2413" s="223"/>
      <c r="M2413" s="259" t="s">
        <v>447</v>
      </c>
      <c r="N2413" s="223" t="s">
        <v>449</v>
      </c>
      <c r="O2413" s="223" t="s">
        <v>450</v>
      </c>
      <c r="P2413" s="223">
        <v>2022</v>
      </c>
      <c r="Q2413" s="223">
        <v>2022</v>
      </c>
      <c r="R2413" s="223" t="s">
        <v>3412</v>
      </c>
      <c r="S2413" s="223" t="s">
        <v>78</v>
      </c>
      <c r="T2413" s="223" t="s">
        <v>451</v>
      </c>
      <c r="U2413" s="86">
        <v>290</v>
      </c>
      <c r="V2413" s="86" t="s">
        <v>452</v>
      </c>
      <c r="W2413" s="223" t="s">
        <v>4611</v>
      </c>
      <c r="X2413" s="223" t="s">
        <v>16649</v>
      </c>
      <c r="Y2413" s="262">
        <v>89000</v>
      </c>
      <c r="Z2413" s="226"/>
      <c r="AA2413" s="241">
        <f t="shared" si="19"/>
        <v>0</v>
      </c>
      <c r="AB2413" s="237" t="s">
        <v>16650</v>
      </c>
    </row>
    <row r="2414" spans="1:28" ht="15" customHeight="1">
      <c r="A2414" s="109">
        <v>2405</v>
      </c>
      <c r="B2414" s="222" t="str">
        <f t="shared" si="18"/>
        <v>Klik Disini</v>
      </c>
      <c r="C2414" s="223" t="s">
        <v>16651</v>
      </c>
      <c r="D2414" s="223"/>
      <c r="E2414" s="223" t="s">
        <v>16652</v>
      </c>
      <c r="F2414" s="223"/>
      <c r="G2414" s="223" t="s">
        <v>16653</v>
      </c>
      <c r="H2414" s="223" t="s">
        <v>16210</v>
      </c>
      <c r="I2414" s="258" t="s">
        <v>272</v>
      </c>
      <c r="J2414" s="186" t="s">
        <v>306</v>
      </c>
      <c r="K2414" s="223" t="s">
        <v>1953</v>
      </c>
      <c r="L2414" s="223"/>
      <c r="M2414" s="259" t="s">
        <v>447</v>
      </c>
      <c r="N2414" s="223" t="s">
        <v>735</v>
      </c>
      <c r="O2414" s="223" t="s">
        <v>450</v>
      </c>
      <c r="P2414" s="223" t="s">
        <v>447</v>
      </c>
      <c r="Q2414" s="223">
        <v>2022</v>
      </c>
      <c r="R2414" s="223" t="s">
        <v>14186</v>
      </c>
      <c r="S2414" s="223" t="s">
        <v>78</v>
      </c>
      <c r="T2414" s="223" t="s">
        <v>451</v>
      </c>
      <c r="U2414" s="86">
        <v>160</v>
      </c>
      <c r="V2414" s="86" t="s">
        <v>452</v>
      </c>
      <c r="W2414" s="223" t="s">
        <v>606</v>
      </c>
      <c r="X2414" s="223" t="s">
        <v>16654</v>
      </c>
      <c r="Y2414" s="262">
        <v>49000</v>
      </c>
      <c r="Z2414" s="226"/>
      <c r="AA2414" s="241">
        <f t="shared" si="19"/>
        <v>0</v>
      </c>
      <c r="AB2414" s="237" t="s">
        <v>16655</v>
      </c>
    </row>
    <row r="2415" spans="1:28" ht="15" customHeight="1">
      <c r="A2415" s="109">
        <v>2406</v>
      </c>
      <c r="B2415" s="222" t="str">
        <f t="shared" si="18"/>
        <v>Klik Disini</v>
      </c>
      <c r="C2415" s="223" t="s">
        <v>16656</v>
      </c>
      <c r="D2415" s="223"/>
      <c r="E2415" s="223" t="s">
        <v>16657</v>
      </c>
      <c r="F2415" s="223"/>
      <c r="G2415" s="223" t="s">
        <v>16658</v>
      </c>
      <c r="H2415" s="223" t="s">
        <v>16210</v>
      </c>
      <c r="I2415" s="258" t="s">
        <v>272</v>
      </c>
      <c r="J2415" s="186" t="s">
        <v>306</v>
      </c>
      <c r="K2415" s="223" t="s">
        <v>1953</v>
      </c>
      <c r="L2415" s="223"/>
      <c r="M2415" s="259" t="s">
        <v>447</v>
      </c>
      <c r="N2415" s="223" t="s">
        <v>735</v>
      </c>
      <c r="O2415" s="223" t="s">
        <v>450</v>
      </c>
      <c r="P2415" s="223" t="s">
        <v>447</v>
      </c>
      <c r="Q2415" s="223">
        <v>2022</v>
      </c>
      <c r="R2415" s="223" t="s">
        <v>14186</v>
      </c>
      <c r="S2415" s="223" t="s">
        <v>78</v>
      </c>
      <c r="T2415" s="223" t="s">
        <v>451</v>
      </c>
      <c r="U2415" s="86">
        <v>106</v>
      </c>
      <c r="V2415" s="86" t="s">
        <v>452</v>
      </c>
      <c r="W2415" s="223" t="s">
        <v>3567</v>
      </c>
      <c r="X2415" s="223" t="s">
        <v>16659</v>
      </c>
      <c r="Y2415" s="262">
        <v>42000</v>
      </c>
      <c r="Z2415" s="226"/>
      <c r="AA2415" s="241">
        <f t="shared" si="19"/>
        <v>0</v>
      </c>
      <c r="AB2415" s="237" t="s">
        <v>16660</v>
      </c>
    </row>
    <row r="2416" spans="1:28" ht="15" customHeight="1">
      <c r="A2416" s="109">
        <v>2407</v>
      </c>
      <c r="B2416" s="222" t="str">
        <f t="shared" si="18"/>
        <v>Klik Disini</v>
      </c>
      <c r="C2416" s="223" t="s">
        <v>16661</v>
      </c>
      <c r="D2416" s="223"/>
      <c r="E2416" s="223" t="s">
        <v>5125</v>
      </c>
      <c r="F2416" s="223" t="s">
        <v>16662</v>
      </c>
      <c r="G2416" s="223" t="s">
        <v>16663</v>
      </c>
      <c r="H2416" s="223" t="s">
        <v>841</v>
      </c>
      <c r="I2416" s="258" t="s">
        <v>446</v>
      </c>
      <c r="J2416" s="186" t="s">
        <v>373</v>
      </c>
      <c r="K2416" s="223" t="s">
        <v>1953</v>
      </c>
      <c r="L2416" s="223"/>
      <c r="M2416" s="259" t="s">
        <v>447</v>
      </c>
      <c r="N2416" s="223" t="s">
        <v>735</v>
      </c>
      <c r="O2416" s="223" t="s">
        <v>450</v>
      </c>
      <c r="P2416" s="223">
        <v>2022</v>
      </c>
      <c r="Q2416" s="223">
        <v>2022</v>
      </c>
      <c r="R2416" s="223" t="s">
        <v>14186</v>
      </c>
      <c r="S2416" s="223" t="s">
        <v>78</v>
      </c>
      <c r="T2416" s="223" t="s">
        <v>451</v>
      </c>
      <c r="U2416" s="86">
        <v>258</v>
      </c>
      <c r="V2416" s="86" t="s">
        <v>452</v>
      </c>
      <c r="W2416" s="223" t="s">
        <v>677</v>
      </c>
      <c r="X2416" s="223" t="s">
        <v>16664</v>
      </c>
      <c r="Y2416" s="262">
        <v>134000</v>
      </c>
      <c r="Z2416" s="226"/>
      <c r="AA2416" s="241">
        <f t="shared" si="19"/>
        <v>0</v>
      </c>
      <c r="AB2416" s="237" t="s">
        <v>16665</v>
      </c>
    </row>
    <row r="2417" spans="1:28" ht="15" customHeight="1">
      <c r="A2417" s="109">
        <v>2408</v>
      </c>
      <c r="B2417" s="222" t="str">
        <f t="shared" si="18"/>
        <v>Klik Disini</v>
      </c>
      <c r="C2417" s="223" t="s">
        <v>16666</v>
      </c>
      <c r="D2417" s="223"/>
      <c r="E2417" s="223" t="s">
        <v>16667</v>
      </c>
      <c r="F2417" s="223"/>
      <c r="G2417" s="223" t="s">
        <v>16668</v>
      </c>
      <c r="H2417" s="223" t="s">
        <v>16210</v>
      </c>
      <c r="I2417" s="258" t="s">
        <v>272</v>
      </c>
      <c r="J2417" s="186" t="s">
        <v>306</v>
      </c>
      <c r="K2417" s="223" t="s">
        <v>1953</v>
      </c>
      <c r="L2417" s="223"/>
      <c r="M2417" s="259" t="s">
        <v>447</v>
      </c>
      <c r="N2417" s="223" t="s">
        <v>735</v>
      </c>
      <c r="O2417" s="223" t="s">
        <v>450</v>
      </c>
      <c r="P2417" s="223" t="s">
        <v>447</v>
      </c>
      <c r="Q2417" s="223">
        <v>2022</v>
      </c>
      <c r="R2417" s="223" t="s">
        <v>14186</v>
      </c>
      <c r="S2417" s="223" t="s">
        <v>78</v>
      </c>
      <c r="T2417" s="223" t="s">
        <v>451</v>
      </c>
      <c r="U2417" s="86">
        <v>114</v>
      </c>
      <c r="V2417" s="86" t="s">
        <v>452</v>
      </c>
      <c r="W2417" s="223" t="s">
        <v>4854</v>
      </c>
      <c r="X2417" s="223" t="s">
        <v>16669</v>
      </c>
      <c r="Y2417" s="262">
        <v>49000</v>
      </c>
      <c r="Z2417" s="226"/>
      <c r="AA2417" s="241">
        <f t="shared" si="19"/>
        <v>0</v>
      </c>
      <c r="AB2417" s="237" t="s">
        <v>16670</v>
      </c>
    </row>
    <row r="2418" spans="1:28" ht="15" customHeight="1">
      <c r="A2418" s="109">
        <v>2409</v>
      </c>
      <c r="B2418" s="222" t="str">
        <f t="shared" si="18"/>
        <v>Klik Disini</v>
      </c>
      <c r="C2418" s="223" t="s">
        <v>16671</v>
      </c>
      <c r="D2418" s="223"/>
      <c r="E2418" s="223" t="s">
        <v>16672</v>
      </c>
      <c r="F2418" s="223"/>
      <c r="G2418" s="223" t="s">
        <v>16673</v>
      </c>
      <c r="H2418" s="223" t="s">
        <v>16210</v>
      </c>
      <c r="I2418" s="258" t="s">
        <v>272</v>
      </c>
      <c r="J2418" s="186" t="s">
        <v>306</v>
      </c>
      <c r="K2418" s="223" t="s">
        <v>1953</v>
      </c>
      <c r="L2418" s="223"/>
      <c r="M2418" s="259" t="s">
        <v>447</v>
      </c>
      <c r="N2418" s="223" t="s">
        <v>735</v>
      </c>
      <c r="O2418" s="223" t="s">
        <v>450</v>
      </c>
      <c r="P2418" s="223" t="s">
        <v>447</v>
      </c>
      <c r="Q2418" s="223">
        <v>2022</v>
      </c>
      <c r="R2418" s="223" t="s">
        <v>14186</v>
      </c>
      <c r="S2418" s="223" t="s">
        <v>78</v>
      </c>
      <c r="T2418" s="223" t="s">
        <v>451</v>
      </c>
      <c r="U2418" s="86">
        <v>80</v>
      </c>
      <c r="V2418" s="86" t="s">
        <v>452</v>
      </c>
      <c r="W2418" s="223" t="s">
        <v>4586</v>
      </c>
      <c r="X2418" s="223" t="s">
        <v>16674</v>
      </c>
      <c r="Y2418" s="262">
        <v>35000</v>
      </c>
      <c r="Z2418" s="226"/>
      <c r="AA2418" s="241">
        <f t="shared" si="19"/>
        <v>0</v>
      </c>
      <c r="AB2418" s="237" t="s">
        <v>16675</v>
      </c>
    </row>
    <row r="2419" spans="1:28" ht="15" customHeight="1">
      <c r="A2419" s="109">
        <v>2410</v>
      </c>
      <c r="B2419" s="222" t="str">
        <f t="shared" si="18"/>
        <v>Klik Disini</v>
      </c>
      <c r="C2419" s="223" t="s">
        <v>16676</v>
      </c>
      <c r="D2419" s="223"/>
      <c r="E2419" s="223" t="s">
        <v>16677</v>
      </c>
      <c r="F2419" s="223" t="s">
        <v>16678</v>
      </c>
      <c r="G2419" s="223" t="s">
        <v>16679</v>
      </c>
      <c r="H2419" s="223" t="s">
        <v>3912</v>
      </c>
      <c r="I2419" s="258" t="s">
        <v>446</v>
      </c>
      <c r="J2419" s="186" t="s">
        <v>367</v>
      </c>
      <c r="K2419" s="223" t="s">
        <v>1953</v>
      </c>
      <c r="L2419" s="223"/>
      <c r="M2419" s="259" t="s">
        <v>447</v>
      </c>
      <c r="N2419" s="223" t="s">
        <v>449</v>
      </c>
      <c r="O2419" s="223" t="s">
        <v>450</v>
      </c>
      <c r="P2419" s="223">
        <v>2023</v>
      </c>
      <c r="Q2419" s="223">
        <v>2023</v>
      </c>
      <c r="R2419" s="223" t="s">
        <v>14116</v>
      </c>
      <c r="S2419" s="223" t="s">
        <v>78</v>
      </c>
      <c r="T2419" s="223" t="s">
        <v>451</v>
      </c>
      <c r="U2419" s="86">
        <v>130</v>
      </c>
      <c r="V2419" s="86" t="s">
        <v>452</v>
      </c>
      <c r="W2419" s="223" t="s">
        <v>1117</v>
      </c>
      <c r="X2419" s="223" t="s">
        <v>16680</v>
      </c>
      <c r="Y2419" s="262">
        <v>64000</v>
      </c>
      <c r="Z2419" s="226"/>
      <c r="AA2419" s="241">
        <f t="shared" si="19"/>
        <v>0</v>
      </c>
      <c r="AB2419" s="237" t="s">
        <v>16681</v>
      </c>
    </row>
    <row r="2420" spans="1:28" ht="15" customHeight="1">
      <c r="A2420" s="109">
        <v>2411</v>
      </c>
      <c r="B2420" s="222" t="str">
        <f t="shared" si="18"/>
        <v>Klik Disini</v>
      </c>
      <c r="C2420" s="223" t="s">
        <v>16682</v>
      </c>
      <c r="D2420" s="223"/>
      <c r="E2420" s="223" t="s">
        <v>16683</v>
      </c>
      <c r="F2420" s="223"/>
      <c r="G2420" s="223" t="s">
        <v>16684</v>
      </c>
      <c r="H2420" s="223" t="s">
        <v>16210</v>
      </c>
      <c r="I2420" s="258" t="s">
        <v>272</v>
      </c>
      <c r="J2420" s="186" t="s">
        <v>306</v>
      </c>
      <c r="K2420" s="223" t="s">
        <v>1953</v>
      </c>
      <c r="L2420" s="223"/>
      <c r="M2420" s="259" t="s">
        <v>447</v>
      </c>
      <c r="N2420" s="223" t="s">
        <v>735</v>
      </c>
      <c r="O2420" s="223" t="s">
        <v>450</v>
      </c>
      <c r="P2420" s="223" t="s">
        <v>447</v>
      </c>
      <c r="Q2420" s="223">
        <v>2022</v>
      </c>
      <c r="R2420" s="223" t="s">
        <v>14186</v>
      </c>
      <c r="S2420" s="223" t="s">
        <v>78</v>
      </c>
      <c r="T2420" s="223" t="s">
        <v>451</v>
      </c>
      <c r="U2420" s="86">
        <v>126</v>
      </c>
      <c r="V2420" s="86" t="s">
        <v>452</v>
      </c>
      <c r="W2420" s="223" t="s">
        <v>983</v>
      </c>
      <c r="X2420" s="223" t="s">
        <v>16685</v>
      </c>
      <c r="Y2420" s="262">
        <v>45000</v>
      </c>
      <c r="Z2420" s="226"/>
      <c r="AA2420" s="241">
        <f t="shared" si="19"/>
        <v>0</v>
      </c>
      <c r="AB2420" s="237" t="s">
        <v>16686</v>
      </c>
    </row>
    <row r="2421" spans="1:28" ht="15" customHeight="1">
      <c r="A2421" s="109">
        <v>2412</v>
      </c>
      <c r="B2421" s="222" t="str">
        <f t="shared" si="18"/>
        <v>Klik Disini</v>
      </c>
      <c r="C2421" s="223" t="s">
        <v>16687</v>
      </c>
      <c r="D2421" s="223"/>
      <c r="E2421" s="223" t="s">
        <v>16677</v>
      </c>
      <c r="F2421" s="223" t="s">
        <v>16688</v>
      </c>
      <c r="G2421" s="223" t="s">
        <v>16689</v>
      </c>
      <c r="H2421" s="223" t="s">
        <v>3912</v>
      </c>
      <c r="I2421" s="258" t="s">
        <v>446</v>
      </c>
      <c r="J2421" s="186" t="s">
        <v>367</v>
      </c>
      <c r="K2421" s="223" t="s">
        <v>1953</v>
      </c>
      <c r="L2421" s="223"/>
      <c r="M2421" s="259" t="s">
        <v>447</v>
      </c>
      <c r="N2421" s="223" t="s">
        <v>449</v>
      </c>
      <c r="O2421" s="223" t="s">
        <v>450</v>
      </c>
      <c r="P2421" s="223">
        <v>2022</v>
      </c>
      <c r="Q2421" s="223">
        <v>2022</v>
      </c>
      <c r="R2421" s="223" t="s">
        <v>14116</v>
      </c>
      <c r="S2421" s="223" t="s">
        <v>78</v>
      </c>
      <c r="T2421" s="223" t="s">
        <v>451</v>
      </c>
      <c r="U2421" s="86">
        <v>354</v>
      </c>
      <c r="V2421" s="86" t="s">
        <v>452</v>
      </c>
      <c r="W2421" s="223" t="s">
        <v>999</v>
      </c>
      <c r="X2421" s="223" t="s">
        <v>16690</v>
      </c>
      <c r="Y2421" s="262">
        <v>108000</v>
      </c>
      <c r="Z2421" s="226"/>
      <c r="AA2421" s="241">
        <f t="shared" si="19"/>
        <v>0</v>
      </c>
      <c r="AB2421" s="237" t="s">
        <v>16691</v>
      </c>
    </row>
    <row r="2422" spans="1:28" ht="15" customHeight="1">
      <c r="A2422" s="109">
        <v>2413</v>
      </c>
      <c r="B2422" s="222" t="str">
        <f t="shared" si="18"/>
        <v>Klik Disini</v>
      </c>
      <c r="C2422" s="223" t="s">
        <v>16692</v>
      </c>
      <c r="D2422" s="223"/>
      <c r="E2422" s="223" t="s">
        <v>16693</v>
      </c>
      <c r="F2422" s="223" t="s">
        <v>16694</v>
      </c>
      <c r="G2422" s="223" t="s">
        <v>16695</v>
      </c>
      <c r="H2422" s="223" t="s">
        <v>3473</v>
      </c>
      <c r="I2422" s="258" t="s">
        <v>446</v>
      </c>
      <c r="J2422" s="186" t="s">
        <v>345</v>
      </c>
      <c r="K2422" s="223" t="s">
        <v>1953</v>
      </c>
      <c r="L2422" s="223"/>
      <c r="M2422" s="259" t="s">
        <v>447</v>
      </c>
      <c r="N2422" s="223" t="s">
        <v>449</v>
      </c>
      <c r="O2422" s="223" t="s">
        <v>450</v>
      </c>
      <c r="P2422" s="223">
        <v>2022</v>
      </c>
      <c r="Q2422" s="223">
        <v>2022</v>
      </c>
      <c r="R2422" s="223" t="s">
        <v>3412</v>
      </c>
      <c r="S2422" s="223" t="s">
        <v>78</v>
      </c>
      <c r="T2422" s="223" t="s">
        <v>451</v>
      </c>
      <c r="U2422" s="86">
        <v>274</v>
      </c>
      <c r="V2422" s="86" t="s">
        <v>452</v>
      </c>
      <c r="W2422" s="223" t="s">
        <v>4187</v>
      </c>
      <c r="X2422" s="223" t="s">
        <v>16696</v>
      </c>
      <c r="Y2422" s="262">
        <v>79000</v>
      </c>
      <c r="Z2422" s="226"/>
      <c r="AA2422" s="241">
        <f t="shared" si="19"/>
        <v>0</v>
      </c>
      <c r="AB2422" s="237" t="s">
        <v>16697</v>
      </c>
    </row>
    <row r="2423" spans="1:28" ht="15" customHeight="1">
      <c r="A2423" s="109">
        <v>2414</v>
      </c>
      <c r="B2423" s="222" t="str">
        <f t="shared" si="18"/>
        <v>Klik Disini</v>
      </c>
      <c r="C2423" s="223" t="s">
        <v>16698</v>
      </c>
      <c r="D2423" s="223"/>
      <c r="E2423" s="223" t="s">
        <v>16699</v>
      </c>
      <c r="F2423" s="223"/>
      <c r="G2423" s="223" t="s">
        <v>16700</v>
      </c>
      <c r="H2423" s="223" t="s">
        <v>583</v>
      </c>
      <c r="I2423" s="258" t="s">
        <v>583</v>
      </c>
      <c r="J2423" s="186" t="s">
        <v>265</v>
      </c>
      <c r="K2423" s="223" t="s">
        <v>1953</v>
      </c>
      <c r="L2423" s="223"/>
      <c r="M2423" s="259" t="s">
        <v>447</v>
      </c>
      <c r="N2423" s="223" t="s">
        <v>449</v>
      </c>
      <c r="O2423" s="223" t="s">
        <v>583</v>
      </c>
      <c r="P2423" s="223" t="s">
        <v>447</v>
      </c>
      <c r="Q2423" s="223">
        <v>2022</v>
      </c>
      <c r="R2423" s="223" t="s">
        <v>3480</v>
      </c>
      <c r="S2423" s="223" t="s">
        <v>78</v>
      </c>
      <c r="T2423" s="223" t="s">
        <v>451</v>
      </c>
      <c r="U2423" s="86">
        <v>338</v>
      </c>
      <c r="V2423" s="86" t="s">
        <v>452</v>
      </c>
      <c r="W2423" s="223" t="s">
        <v>632</v>
      </c>
      <c r="X2423" s="223" t="s">
        <v>16701</v>
      </c>
      <c r="Y2423" s="262">
        <v>65000</v>
      </c>
      <c r="Z2423" s="226"/>
      <c r="AA2423" s="241">
        <f t="shared" si="19"/>
        <v>0</v>
      </c>
      <c r="AB2423" s="237" t="s">
        <v>16702</v>
      </c>
    </row>
    <row r="2424" spans="1:28" ht="15" customHeight="1">
      <c r="A2424" s="109">
        <v>2415</v>
      </c>
      <c r="B2424" s="222" t="str">
        <f t="shared" si="18"/>
        <v>Klik Disini</v>
      </c>
      <c r="C2424" s="223" t="s">
        <v>16703</v>
      </c>
      <c r="D2424" s="223" t="s">
        <v>16704</v>
      </c>
      <c r="E2424" s="223" t="s">
        <v>15936</v>
      </c>
      <c r="F2424" s="223" t="s">
        <v>16705</v>
      </c>
      <c r="G2424" s="223" t="s">
        <v>16706</v>
      </c>
      <c r="H2424" s="223" t="s">
        <v>583</v>
      </c>
      <c r="I2424" s="258" t="s">
        <v>583</v>
      </c>
      <c r="J2424" s="186" t="s">
        <v>265</v>
      </c>
      <c r="K2424" s="223" t="s">
        <v>1953</v>
      </c>
      <c r="L2424" s="223"/>
      <c r="M2424" s="259" t="s">
        <v>447</v>
      </c>
      <c r="N2424" s="223" t="s">
        <v>449</v>
      </c>
      <c r="O2424" s="223" t="s">
        <v>583</v>
      </c>
      <c r="P2424" s="223">
        <v>2022</v>
      </c>
      <c r="Q2424" s="223">
        <v>2022</v>
      </c>
      <c r="R2424" s="223" t="s">
        <v>3480</v>
      </c>
      <c r="S2424" s="223" t="s">
        <v>78</v>
      </c>
      <c r="T2424" s="223" t="s">
        <v>451</v>
      </c>
      <c r="U2424" s="86">
        <v>114</v>
      </c>
      <c r="V2424" s="86" t="s">
        <v>452</v>
      </c>
      <c r="W2424" s="223" t="s">
        <v>843</v>
      </c>
      <c r="X2424" s="223" t="s">
        <v>16707</v>
      </c>
      <c r="Y2424" s="262">
        <v>99000</v>
      </c>
      <c r="Z2424" s="226"/>
      <c r="AA2424" s="241">
        <f t="shared" si="19"/>
        <v>0</v>
      </c>
      <c r="AB2424" s="237" t="s">
        <v>16708</v>
      </c>
    </row>
    <row r="2425" spans="1:28" ht="15" customHeight="1">
      <c r="A2425" s="109">
        <v>2416</v>
      </c>
      <c r="B2425" s="222" t="str">
        <f t="shared" si="18"/>
        <v>Klik Disini</v>
      </c>
      <c r="C2425" s="223" t="s">
        <v>16709</v>
      </c>
      <c r="D2425" s="223" t="s">
        <v>16710</v>
      </c>
      <c r="E2425" s="223" t="s">
        <v>16397</v>
      </c>
      <c r="F2425" s="223" t="s">
        <v>16711</v>
      </c>
      <c r="G2425" s="223" t="s">
        <v>16712</v>
      </c>
      <c r="H2425" s="223" t="s">
        <v>398</v>
      </c>
      <c r="I2425" s="258" t="s">
        <v>1844</v>
      </c>
      <c r="J2425" s="186" t="s">
        <v>397</v>
      </c>
      <c r="K2425" s="223" t="s">
        <v>1953</v>
      </c>
      <c r="L2425" s="223"/>
      <c r="M2425" s="259" t="s">
        <v>447</v>
      </c>
      <c r="N2425" s="223" t="s">
        <v>449</v>
      </c>
      <c r="O2425" s="223" t="s">
        <v>450</v>
      </c>
      <c r="P2425" s="223">
        <v>2022</v>
      </c>
      <c r="Q2425" s="223">
        <v>2022</v>
      </c>
      <c r="R2425" s="223" t="s">
        <v>3412</v>
      </c>
      <c r="S2425" s="223" t="s">
        <v>78</v>
      </c>
      <c r="T2425" s="223" t="s">
        <v>451</v>
      </c>
      <c r="U2425" s="86">
        <v>258</v>
      </c>
      <c r="V2425" s="86" t="s">
        <v>452</v>
      </c>
      <c r="W2425" s="223" t="s">
        <v>16713</v>
      </c>
      <c r="X2425" s="223" t="s">
        <v>16714</v>
      </c>
      <c r="Y2425" s="262">
        <v>162000</v>
      </c>
      <c r="Z2425" s="226"/>
      <c r="AA2425" s="241">
        <f t="shared" si="19"/>
        <v>0</v>
      </c>
      <c r="AB2425" s="237" t="s">
        <v>16715</v>
      </c>
    </row>
    <row r="2426" spans="1:28" ht="15" customHeight="1">
      <c r="A2426" s="109">
        <v>2417</v>
      </c>
      <c r="B2426" s="222" t="str">
        <f t="shared" si="18"/>
        <v>Klik Disini</v>
      </c>
      <c r="C2426" s="223" t="s">
        <v>16716</v>
      </c>
      <c r="D2426" s="223"/>
      <c r="E2426" s="223" t="s">
        <v>16717</v>
      </c>
      <c r="F2426" s="223"/>
      <c r="G2426" s="223" t="s">
        <v>16718</v>
      </c>
      <c r="H2426" s="223" t="s">
        <v>3912</v>
      </c>
      <c r="I2426" s="258" t="s">
        <v>446</v>
      </c>
      <c r="J2426" s="186" t="s">
        <v>367</v>
      </c>
      <c r="K2426" s="223" t="s">
        <v>1953</v>
      </c>
      <c r="L2426" s="223"/>
      <c r="M2426" s="259" t="s">
        <v>447</v>
      </c>
      <c r="N2426" s="223" t="s">
        <v>449</v>
      </c>
      <c r="O2426" s="223" t="s">
        <v>450</v>
      </c>
      <c r="P2426" s="223" t="s">
        <v>447</v>
      </c>
      <c r="Q2426" s="223">
        <v>2022</v>
      </c>
      <c r="R2426" s="223" t="s">
        <v>14116</v>
      </c>
      <c r="S2426" s="223" t="s">
        <v>78</v>
      </c>
      <c r="T2426" s="223" t="s">
        <v>451</v>
      </c>
      <c r="U2426" s="86">
        <v>339</v>
      </c>
      <c r="V2426" s="86" t="s">
        <v>452</v>
      </c>
      <c r="W2426" s="223" t="s">
        <v>796</v>
      </c>
      <c r="X2426" s="223" t="s">
        <v>16719</v>
      </c>
      <c r="Y2426" s="262">
        <v>65000</v>
      </c>
      <c r="Z2426" s="226"/>
      <c r="AA2426" s="241">
        <f t="shared" si="19"/>
        <v>0</v>
      </c>
      <c r="AB2426" s="237" t="s">
        <v>16720</v>
      </c>
    </row>
    <row r="2427" spans="1:28" ht="15" customHeight="1">
      <c r="A2427" s="109">
        <v>2418</v>
      </c>
      <c r="B2427" s="222" t="str">
        <f t="shared" si="18"/>
        <v>Klik Disini</v>
      </c>
      <c r="C2427" s="223" t="s">
        <v>16721</v>
      </c>
      <c r="D2427" s="223"/>
      <c r="E2427" s="223" t="s">
        <v>16722</v>
      </c>
      <c r="F2427" s="223"/>
      <c r="G2427" s="223" t="s">
        <v>16723</v>
      </c>
      <c r="H2427" s="223" t="s">
        <v>262</v>
      </c>
      <c r="I2427" s="258" t="s">
        <v>446</v>
      </c>
      <c r="J2427" s="186" t="s">
        <v>389</v>
      </c>
      <c r="K2427" s="223" t="s">
        <v>1953</v>
      </c>
      <c r="L2427" s="223" t="s">
        <v>16724</v>
      </c>
      <c r="M2427" s="259" t="s">
        <v>447</v>
      </c>
      <c r="N2427" s="223" t="s">
        <v>449</v>
      </c>
      <c r="O2427" s="223" t="s">
        <v>450</v>
      </c>
      <c r="P2427" s="223" t="s">
        <v>447</v>
      </c>
      <c r="Q2427" s="223">
        <v>2022</v>
      </c>
      <c r="R2427" s="223" t="s">
        <v>3412</v>
      </c>
      <c r="S2427" s="223" t="s">
        <v>78</v>
      </c>
      <c r="T2427" s="223" t="s">
        <v>451</v>
      </c>
      <c r="U2427" s="86">
        <v>365</v>
      </c>
      <c r="V2427" s="86" t="s">
        <v>452</v>
      </c>
      <c r="W2427" s="223" t="s">
        <v>6409</v>
      </c>
      <c r="X2427" s="223" t="s">
        <v>16725</v>
      </c>
      <c r="Y2427" s="262">
        <v>98000</v>
      </c>
      <c r="Z2427" s="226"/>
      <c r="AA2427" s="241">
        <f t="shared" si="19"/>
        <v>0</v>
      </c>
      <c r="AB2427" s="237" t="s">
        <v>16726</v>
      </c>
    </row>
    <row r="2428" spans="1:28" ht="15" customHeight="1">
      <c r="A2428" s="109">
        <v>2419</v>
      </c>
      <c r="B2428" s="222" t="str">
        <f t="shared" si="18"/>
        <v>Klik Disini</v>
      </c>
      <c r="C2428" s="223" t="s">
        <v>16727</v>
      </c>
      <c r="D2428" s="223" t="s">
        <v>16728</v>
      </c>
      <c r="E2428" s="223" t="s">
        <v>16168</v>
      </c>
      <c r="F2428" s="223" t="s">
        <v>16729</v>
      </c>
      <c r="G2428" s="223" t="s">
        <v>16730</v>
      </c>
      <c r="H2428" s="223" t="s">
        <v>356</v>
      </c>
      <c r="I2428" s="258" t="s">
        <v>1844</v>
      </c>
      <c r="J2428" s="186" t="s">
        <v>401</v>
      </c>
      <c r="K2428" s="223" t="s">
        <v>1953</v>
      </c>
      <c r="L2428" s="223"/>
      <c r="M2428" s="259" t="s">
        <v>447</v>
      </c>
      <c r="N2428" s="223" t="s">
        <v>449</v>
      </c>
      <c r="O2428" s="223" t="s">
        <v>450</v>
      </c>
      <c r="P2428" s="223">
        <v>2023</v>
      </c>
      <c r="Q2428" s="223">
        <v>2023</v>
      </c>
      <c r="R2428" s="223" t="s">
        <v>3412</v>
      </c>
      <c r="S2428" s="223" t="s">
        <v>78</v>
      </c>
      <c r="T2428" s="223" t="s">
        <v>451</v>
      </c>
      <c r="U2428" s="86">
        <v>170</v>
      </c>
      <c r="V2428" s="86" t="s">
        <v>452</v>
      </c>
      <c r="W2428" s="223" t="s">
        <v>5324</v>
      </c>
      <c r="X2428" s="223" t="s">
        <v>16731</v>
      </c>
      <c r="Y2428" s="262">
        <v>94000</v>
      </c>
      <c r="Z2428" s="226"/>
      <c r="AA2428" s="241">
        <f t="shared" si="19"/>
        <v>0</v>
      </c>
      <c r="AB2428" s="237" t="s">
        <v>16732</v>
      </c>
    </row>
    <row r="2429" spans="1:28" ht="15" customHeight="1">
      <c r="A2429" s="109">
        <v>2420</v>
      </c>
      <c r="B2429" s="222" t="str">
        <f t="shared" si="18"/>
        <v>Klik Disini</v>
      </c>
      <c r="C2429" s="223" t="s">
        <v>16733</v>
      </c>
      <c r="D2429" s="223"/>
      <c r="E2429" s="223" t="s">
        <v>16734</v>
      </c>
      <c r="F2429" s="223"/>
      <c r="G2429" s="223" t="s">
        <v>16735</v>
      </c>
      <c r="H2429" s="223" t="s">
        <v>3912</v>
      </c>
      <c r="I2429" s="258" t="s">
        <v>446</v>
      </c>
      <c r="J2429" s="186" t="s">
        <v>367</v>
      </c>
      <c r="K2429" s="223" t="s">
        <v>1953</v>
      </c>
      <c r="L2429" s="223"/>
      <c r="M2429" s="259" t="s">
        <v>447</v>
      </c>
      <c r="N2429" s="223" t="s">
        <v>449</v>
      </c>
      <c r="O2429" s="223" t="s">
        <v>450</v>
      </c>
      <c r="P2429" s="223" t="s">
        <v>447</v>
      </c>
      <c r="Q2429" s="223">
        <v>2022</v>
      </c>
      <c r="R2429" s="223" t="s">
        <v>14116</v>
      </c>
      <c r="S2429" s="223" t="s">
        <v>78</v>
      </c>
      <c r="T2429" s="223" t="s">
        <v>451</v>
      </c>
      <c r="U2429" s="86">
        <v>224</v>
      </c>
      <c r="V2429" s="86" t="s">
        <v>452</v>
      </c>
      <c r="W2429" s="223" t="s">
        <v>6334</v>
      </c>
      <c r="X2429" s="223" t="s">
        <v>16736</v>
      </c>
      <c r="Y2429" s="262">
        <v>65000</v>
      </c>
      <c r="Z2429" s="226"/>
      <c r="AA2429" s="241">
        <f t="shared" si="19"/>
        <v>0</v>
      </c>
      <c r="AB2429" s="237" t="s">
        <v>16737</v>
      </c>
    </row>
    <row r="2430" spans="1:28" ht="15" customHeight="1">
      <c r="A2430" s="109">
        <v>2421</v>
      </c>
      <c r="B2430" s="222" t="str">
        <f t="shared" si="18"/>
        <v>Klik Disini</v>
      </c>
      <c r="C2430" s="223" t="s">
        <v>16738</v>
      </c>
      <c r="D2430" s="223"/>
      <c r="E2430" s="223" t="s">
        <v>3858</v>
      </c>
      <c r="F2430" s="223" t="s">
        <v>16739</v>
      </c>
      <c r="G2430" s="223" t="s">
        <v>16740</v>
      </c>
      <c r="H2430" s="223" t="s">
        <v>3591</v>
      </c>
      <c r="I2430" s="258" t="s">
        <v>446</v>
      </c>
      <c r="J2430" s="186" t="s">
        <v>345</v>
      </c>
      <c r="K2430" s="223" t="s">
        <v>1953</v>
      </c>
      <c r="L2430" s="223"/>
      <c r="M2430" s="259" t="s">
        <v>447</v>
      </c>
      <c r="N2430" s="223" t="s">
        <v>449</v>
      </c>
      <c r="O2430" s="223" t="s">
        <v>450</v>
      </c>
      <c r="P2430" s="223">
        <v>2022</v>
      </c>
      <c r="Q2430" s="223">
        <v>2022</v>
      </c>
      <c r="R2430" s="223" t="s">
        <v>3412</v>
      </c>
      <c r="S2430" s="223" t="s">
        <v>78</v>
      </c>
      <c r="T2430" s="223" t="s">
        <v>451</v>
      </c>
      <c r="U2430" s="86">
        <v>162</v>
      </c>
      <c r="V2430" s="86" t="s">
        <v>452</v>
      </c>
      <c r="W2430" s="223" t="s">
        <v>1718</v>
      </c>
      <c r="X2430" s="223" t="s">
        <v>16741</v>
      </c>
      <c r="Y2430" s="262">
        <v>55000</v>
      </c>
      <c r="Z2430" s="226"/>
      <c r="AA2430" s="241">
        <f t="shared" si="19"/>
        <v>0</v>
      </c>
      <c r="AB2430" s="237" t="s">
        <v>16742</v>
      </c>
    </row>
    <row r="2431" spans="1:28" ht="15" customHeight="1">
      <c r="A2431" s="109">
        <v>2422</v>
      </c>
      <c r="B2431" s="222" t="str">
        <f t="shared" si="18"/>
        <v>Klik Disini</v>
      </c>
      <c r="C2431" s="223" t="s">
        <v>16743</v>
      </c>
      <c r="D2431" s="223"/>
      <c r="E2431" s="223" t="s">
        <v>16744</v>
      </c>
      <c r="F2431" s="223"/>
      <c r="G2431" s="223" t="s">
        <v>16745</v>
      </c>
      <c r="H2431" s="223" t="s">
        <v>384</v>
      </c>
      <c r="I2431" s="258" t="s">
        <v>446</v>
      </c>
      <c r="J2431" s="186" t="s">
        <v>383</v>
      </c>
      <c r="K2431" s="223" t="s">
        <v>1953</v>
      </c>
      <c r="L2431" s="223"/>
      <c r="M2431" s="259" t="s">
        <v>447</v>
      </c>
      <c r="N2431" s="223" t="s">
        <v>449</v>
      </c>
      <c r="O2431" s="223" t="s">
        <v>450</v>
      </c>
      <c r="P2431" s="223" t="s">
        <v>447</v>
      </c>
      <c r="Q2431" s="223">
        <v>2022</v>
      </c>
      <c r="R2431" s="223" t="s">
        <v>3412</v>
      </c>
      <c r="S2431" s="223" t="s">
        <v>78</v>
      </c>
      <c r="T2431" s="223" t="s">
        <v>451</v>
      </c>
      <c r="U2431" s="86">
        <v>364</v>
      </c>
      <c r="V2431" s="86" t="s">
        <v>452</v>
      </c>
      <c r="W2431" s="223" t="s">
        <v>1626</v>
      </c>
      <c r="X2431" s="223" t="s">
        <v>16746</v>
      </c>
      <c r="Y2431" s="262">
        <v>190000</v>
      </c>
      <c r="Z2431" s="226"/>
      <c r="AA2431" s="241">
        <f t="shared" si="19"/>
        <v>0</v>
      </c>
      <c r="AB2431" s="237" t="s">
        <v>16747</v>
      </c>
    </row>
    <row r="2432" spans="1:28" ht="15" customHeight="1">
      <c r="A2432" s="109">
        <v>2423</v>
      </c>
      <c r="B2432" s="222" t="str">
        <f t="shared" si="18"/>
        <v>Klik Disini</v>
      </c>
      <c r="C2432" s="223" t="s">
        <v>16748</v>
      </c>
      <c r="D2432" s="223"/>
      <c r="E2432" s="223" t="s">
        <v>16749</v>
      </c>
      <c r="F2432" s="223"/>
      <c r="G2432" s="223" t="s">
        <v>16750</v>
      </c>
      <c r="H2432" s="223" t="s">
        <v>2070</v>
      </c>
      <c r="I2432" s="258" t="s">
        <v>583</v>
      </c>
      <c r="J2432" s="186" t="s">
        <v>263</v>
      </c>
      <c r="K2432" s="223" t="s">
        <v>1953</v>
      </c>
      <c r="L2432" s="223"/>
      <c r="M2432" s="259" t="s">
        <v>447</v>
      </c>
      <c r="N2432" s="223" t="s">
        <v>449</v>
      </c>
      <c r="O2432" s="223" t="s">
        <v>583</v>
      </c>
      <c r="P2432" s="223" t="s">
        <v>447</v>
      </c>
      <c r="Q2432" s="223">
        <v>2022</v>
      </c>
      <c r="R2432" s="223" t="s">
        <v>3740</v>
      </c>
      <c r="S2432" s="223" t="s">
        <v>78</v>
      </c>
      <c r="T2432" s="223" t="s">
        <v>451</v>
      </c>
      <c r="U2432" s="86">
        <v>125</v>
      </c>
      <c r="V2432" s="86" t="s">
        <v>452</v>
      </c>
      <c r="W2432" s="223" t="s">
        <v>775</v>
      </c>
      <c r="X2432" s="223" t="s">
        <v>16751</v>
      </c>
      <c r="Y2432" s="262">
        <v>86000</v>
      </c>
      <c r="Z2432" s="226"/>
      <c r="AA2432" s="241">
        <f t="shared" si="19"/>
        <v>0</v>
      </c>
      <c r="AB2432" s="237" t="s">
        <v>16752</v>
      </c>
    </row>
    <row r="2433" spans="1:28" ht="15" customHeight="1">
      <c r="A2433" s="109">
        <v>2424</v>
      </c>
      <c r="B2433" s="222" t="str">
        <f t="shared" si="18"/>
        <v>Klik Disini</v>
      </c>
      <c r="C2433" s="223" t="s">
        <v>16753</v>
      </c>
      <c r="D2433" s="223"/>
      <c r="E2433" s="223" t="s">
        <v>16754</v>
      </c>
      <c r="F2433" s="223"/>
      <c r="G2433" s="223" t="s">
        <v>16755</v>
      </c>
      <c r="H2433" s="223" t="s">
        <v>1056</v>
      </c>
      <c r="I2433" s="258" t="s">
        <v>583</v>
      </c>
      <c r="J2433" s="186" t="s">
        <v>265</v>
      </c>
      <c r="K2433" s="223" t="s">
        <v>1953</v>
      </c>
      <c r="L2433" s="223"/>
      <c r="M2433" s="259" t="s">
        <v>447</v>
      </c>
      <c r="N2433" s="223" t="s">
        <v>449</v>
      </c>
      <c r="O2433" s="223" t="s">
        <v>1056</v>
      </c>
      <c r="P2433" s="223" t="s">
        <v>447</v>
      </c>
      <c r="Q2433" s="223">
        <v>2022</v>
      </c>
      <c r="R2433" s="223" t="s">
        <v>3480</v>
      </c>
      <c r="S2433" s="223" t="s">
        <v>78</v>
      </c>
      <c r="T2433" s="223" t="s">
        <v>451</v>
      </c>
      <c r="U2433" s="86">
        <v>294</v>
      </c>
      <c r="V2433" s="86" t="s">
        <v>452</v>
      </c>
      <c r="W2433" s="223" t="s">
        <v>775</v>
      </c>
      <c r="X2433" s="223" t="s">
        <v>16756</v>
      </c>
      <c r="Y2433" s="262">
        <v>77000</v>
      </c>
      <c r="Z2433" s="226"/>
      <c r="AA2433" s="241">
        <f t="shared" si="19"/>
        <v>0</v>
      </c>
      <c r="AB2433" s="237" t="s">
        <v>16757</v>
      </c>
    </row>
    <row r="2434" spans="1:28" ht="15" customHeight="1">
      <c r="A2434" s="109">
        <v>2425</v>
      </c>
      <c r="B2434" s="222" t="str">
        <f t="shared" si="18"/>
        <v>Klik Disini</v>
      </c>
      <c r="C2434" s="223" t="s">
        <v>16758</v>
      </c>
      <c r="D2434" s="223"/>
      <c r="E2434" s="223" t="s">
        <v>16759</v>
      </c>
      <c r="F2434" s="223"/>
      <c r="G2434" s="223" t="s">
        <v>16760</v>
      </c>
      <c r="H2434" s="223" t="s">
        <v>460</v>
      </c>
      <c r="I2434" s="258" t="s">
        <v>446</v>
      </c>
      <c r="J2434" s="186" t="s">
        <v>355</v>
      </c>
      <c r="K2434" s="223" t="s">
        <v>1953</v>
      </c>
      <c r="L2434" s="223"/>
      <c r="M2434" s="259" t="s">
        <v>447</v>
      </c>
      <c r="N2434" s="223" t="s">
        <v>449</v>
      </c>
      <c r="O2434" s="223" t="s">
        <v>2057</v>
      </c>
      <c r="P2434" s="223" t="s">
        <v>447</v>
      </c>
      <c r="Q2434" s="223">
        <v>2022</v>
      </c>
      <c r="R2434" s="223" t="s">
        <v>14912</v>
      </c>
      <c r="S2434" s="223" t="s">
        <v>78</v>
      </c>
      <c r="T2434" s="223" t="s">
        <v>451</v>
      </c>
      <c r="U2434" s="86">
        <v>144</v>
      </c>
      <c r="V2434" s="86" t="s">
        <v>452</v>
      </c>
      <c r="W2434" s="223" t="s">
        <v>16761</v>
      </c>
      <c r="X2434" s="223" t="s">
        <v>16762</v>
      </c>
      <c r="Y2434" s="262">
        <v>39000</v>
      </c>
      <c r="Z2434" s="226"/>
      <c r="AA2434" s="241">
        <f t="shared" si="19"/>
        <v>0</v>
      </c>
      <c r="AB2434" s="237" t="s">
        <v>16763</v>
      </c>
    </row>
    <row r="2435" spans="1:28" ht="15" customHeight="1">
      <c r="A2435" s="109">
        <v>2426</v>
      </c>
      <c r="B2435" s="222" t="str">
        <f t="shared" si="18"/>
        <v>Klik Disini</v>
      </c>
      <c r="C2435" s="223" t="s">
        <v>16764</v>
      </c>
      <c r="D2435" s="223"/>
      <c r="E2435" s="223" t="s">
        <v>16765</v>
      </c>
      <c r="F2435" s="223" t="s">
        <v>16766</v>
      </c>
      <c r="G2435" s="223" t="s">
        <v>16767</v>
      </c>
      <c r="H2435" s="223" t="s">
        <v>3912</v>
      </c>
      <c r="I2435" s="258" t="s">
        <v>446</v>
      </c>
      <c r="J2435" s="186" t="s">
        <v>367</v>
      </c>
      <c r="K2435" s="223" t="s">
        <v>1953</v>
      </c>
      <c r="L2435" s="223"/>
      <c r="M2435" s="259" t="s">
        <v>447</v>
      </c>
      <c r="N2435" s="223" t="s">
        <v>449</v>
      </c>
      <c r="O2435" s="223" t="s">
        <v>450</v>
      </c>
      <c r="P2435" s="223">
        <v>2022</v>
      </c>
      <c r="Q2435" s="223">
        <v>2022</v>
      </c>
      <c r="R2435" s="223" t="s">
        <v>14116</v>
      </c>
      <c r="S2435" s="223" t="s">
        <v>78</v>
      </c>
      <c r="T2435" s="223" t="s">
        <v>451</v>
      </c>
      <c r="U2435" s="86">
        <v>322</v>
      </c>
      <c r="V2435" s="86" t="s">
        <v>452</v>
      </c>
      <c r="W2435" s="223" t="s">
        <v>1057</v>
      </c>
      <c r="X2435" s="223" t="s">
        <v>16768</v>
      </c>
      <c r="Y2435" s="262">
        <v>105000</v>
      </c>
      <c r="Z2435" s="226"/>
      <c r="AA2435" s="241">
        <f t="shared" si="19"/>
        <v>0</v>
      </c>
      <c r="AB2435" s="237" t="s">
        <v>16769</v>
      </c>
    </row>
    <row r="2436" spans="1:28" ht="15" customHeight="1">
      <c r="A2436" s="109">
        <v>2427</v>
      </c>
      <c r="B2436" s="222" t="str">
        <f t="shared" si="18"/>
        <v>Klik Disini</v>
      </c>
      <c r="C2436" s="223" t="s">
        <v>16770</v>
      </c>
      <c r="D2436" s="223"/>
      <c r="E2436" s="223" t="s">
        <v>16771</v>
      </c>
      <c r="F2436" s="223" t="s">
        <v>16772</v>
      </c>
      <c r="G2436" s="223" t="s">
        <v>16773</v>
      </c>
      <c r="H2436" s="223" t="s">
        <v>3473</v>
      </c>
      <c r="I2436" s="258" t="s">
        <v>446</v>
      </c>
      <c r="J2436" s="186" t="s">
        <v>337</v>
      </c>
      <c r="K2436" s="223" t="s">
        <v>1953</v>
      </c>
      <c r="L2436" s="223"/>
      <c r="M2436" s="259" t="s">
        <v>447</v>
      </c>
      <c r="N2436" s="223" t="s">
        <v>449</v>
      </c>
      <c r="O2436" s="223" t="s">
        <v>450</v>
      </c>
      <c r="P2436" s="223">
        <v>2022</v>
      </c>
      <c r="Q2436" s="223">
        <v>2022</v>
      </c>
      <c r="R2436" s="223" t="s">
        <v>3412</v>
      </c>
      <c r="S2436" s="223" t="s">
        <v>78</v>
      </c>
      <c r="T2436" s="223" t="s">
        <v>451</v>
      </c>
      <c r="U2436" s="86">
        <v>242</v>
      </c>
      <c r="V2436" s="86" t="s">
        <v>452</v>
      </c>
      <c r="W2436" s="223" t="s">
        <v>999</v>
      </c>
      <c r="X2436" s="223" t="s">
        <v>16774</v>
      </c>
      <c r="Y2436" s="262">
        <v>79000</v>
      </c>
      <c r="Z2436" s="226"/>
      <c r="AA2436" s="241">
        <f t="shared" si="19"/>
        <v>0</v>
      </c>
      <c r="AB2436" s="237" t="s">
        <v>16775</v>
      </c>
    </row>
    <row r="2437" spans="1:28" ht="15" customHeight="1">
      <c r="A2437" s="109">
        <v>2428</v>
      </c>
      <c r="B2437" s="222" t="str">
        <f t="shared" si="18"/>
        <v>Klik Disini</v>
      </c>
      <c r="C2437" s="223" t="s">
        <v>16776</v>
      </c>
      <c r="D2437" s="223"/>
      <c r="E2437" s="223" t="s">
        <v>16777</v>
      </c>
      <c r="F2437" s="223"/>
      <c r="G2437" s="223" t="s">
        <v>16778</v>
      </c>
      <c r="H2437" s="223" t="s">
        <v>3532</v>
      </c>
      <c r="I2437" s="258" t="s">
        <v>446</v>
      </c>
      <c r="J2437" s="186" t="s">
        <v>343</v>
      </c>
      <c r="K2437" s="223" t="s">
        <v>1953</v>
      </c>
      <c r="L2437" s="223"/>
      <c r="M2437" s="259" t="s">
        <v>447</v>
      </c>
      <c r="N2437" s="223" t="s">
        <v>449</v>
      </c>
      <c r="O2437" s="223" t="s">
        <v>450</v>
      </c>
      <c r="P2437" s="223" t="s">
        <v>447</v>
      </c>
      <c r="Q2437" s="223">
        <v>2022</v>
      </c>
      <c r="R2437" s="223" t="s">
        <v>3412</v>
      </c>
      <c r="S2437" s="223" t="s">
        <v>78</v>
      </c>
      <c r="T2437" s="223" t="s">
        <v>451</v>
      </c>
      <c r="U2437" s="86">
        <v>250</v>
      </c>
      <c r="V2437" s="86" t="s">
        <v>452</v>
      </c>
      <c r="W2437" s="223" t="s">
        <v>16779</v>
      </c>
      <c r="X2437" s="223" t="s">
        <v>16780</v>
      </c>
      <c r="Y2437" s="262">
        <v>87000</v>
      </c>
      <c r="Z2437" s="226"/>
      <c r="AA2437" s="241">
        <f t="shared" si="19"/>
        <v>0</v>
      </c>
      <c r="AB2437" s="237" t="s">
        <v>16781</v>
      </c>
    </row>
    <row r="2438" spans="1:28" ht="15" customHeight="1">
      <c r="A2438" s="109">
        <v>2429</v>
      </c>
      <c r="B2438" s="222" t="str">
        <f t="shared" si="18"/>
        <v>Klik Disini</v>
      </c>
      <c r="C2438" s="223" t="s">
        <v>16782</v>
      </c>
      <c r="D2438" s="223"/>
      <c r="E2438" s="223" t="s">
        <v>16783</v>
      </c>
      <c r="F2438" s="223"/>
      <c r="G2438" s="223" t="s">
        <v>16784</v>
      </c>
      <c r="H2438" s="223" t="s">
        <v>3912</v>
      </c>
      <c r="I2438" s="258" t="s">
        <v>446</v>
      </c>
      <c r="J2438" s="186" t="s">
        <v>367</v>
      </c>
      <c r="K2438" s="223" t="s">
        <v>1953</v>
      </c>
      <c r="L2438" s="223"/>
      <c r="M2438" s="259" t="s">
        <v>447</v>
      </c>
      <c r="N2438" s="223" t="s">
        <v>449</v>
      </c>
      <c r="O2438" s="223" t="s">
        <v>450</v>
      </c>
      <c r="P2438" s="223" t="s">
        <v>447</v>
      </c>
      <c r="Q2438" s="223">
        <v>2022</v>
      </c>
      <c r="R2438" s="223" t="s">
        <v>14116</v>
      </c>
      <c r="S2438" s="223" t="s">
        <v>78</v>
      </c>
      <c r="T2438" s="223" t="s">
        <v>451</v>
      </c>
      <c r="U2438" s="86">
        <v>180</v>
      </c>
      <c r="V2438" s="86" t="s">
        <v>452</v>
      </c>
      <c r="W2438" s="223" t="s">
        <v>6497</v>
      </c>
      <c r="X2438" s="223" t="s">
        <v>16785</v>
      </c>
      <c r="Y2438" s="262">
        <v>55000</v>
      </c>
      <c r="Z2438" s="226"/>
      <c r="AA2438" s="241">
        <f t="shared" si="19"/>
        <v>0</v>
      </c>
      <c r="AB2438" s="237" t="s">
        <v>16786</v>
      </c>
    </row>
    <row r="2439" spans="1:28" ht="15" customHeight="1">
      <c r="A2439" s="109">
        <v>2430</v>
      </c>
      <c r="B2439" s="222" t="str">
        <f t="shared" si="18"/>
        <v>Klik Disini</v>
      </c>
      <c r="C2439" s="223" t="s">
        <v>16787</v>
      </c>
      <c r="D2439" s="223"/>
      <c r="E2439" s="223" t="s">
        <v>16397</v>
      </c>
      <c r="F2439" s="223" t="s">
        <v>16788</v>
      </c>
      <c r="G2439" s="223" t="s">
        <v>16789</v>
      </c>
      <c r="H2439" s="223" t="s">
        <v>553</v>
      </c>
      <c r="I2439" s="258" t="s">
        <v>446</v>
      </c>
      <c r="J2439" s="186" t="s">
        <v>341</v>
      </c>
      <c r="K2439" s="223" t="s">
        <v>1953</v>
      </c>
      <c r="L2439" s="223"/>
      <c r="M2439" s="259" t="s">
        <v>447</v>
      </c>
      <c r="N2439" s="223" t="s">
        <v>449</v>
      </c>
      <c r="O2439" s="223" t="s">
        <v>450</v>
      </c>
      <c r="P2439" s="223">
        <v>2022</v>
      </c>
      <c r="Q2439" s="223">
        <v>2022</v>
      </c>
      <c r="R2439" s="223" t="s">
        <v>3412</v>
      </c>
      <c r="S2439" s="223" t="s">
        <v>78</v>
      </c>
      <c r="T2439" s="223" t="s">
        <v>451</v>
      </c>
      <c r="U2439" s="86">
        <v>290</v>
      </c>
      <c r="V2439" s="86" t="s">
        <v>452</v>
      </c>
      <c r="W2439" s="223" t="s">
        <v>736</v>
      </c>
      <c r="X2439" s="223" t="s">
        <v>16790</v>
      </c>
      <c r="Y2439" s="262">
        <v>129000</v>
      </c>
      <c r="Z2439" s="226"/>
      <c r="AA2439" s="241">
        <f t="shared" si="19"/>
        <v>0</v>
      </c>
      <c r="AB2439" s="237" t="s">
        <v>16791</v>
      </c>
    </row>
    <row r="2440" spans="1:28" ht="15" customHeight="1">
      <c r="A2440" s="109">
        <v>2431</v>
      </c>
      <c r="B2440" s="222" t="str">
        <f t="shared" si="18"/>
        <v>Klik Disini</v>
      </c>
      <c r="C2440" s="223" t="s">
        <v>16792</v>
      </c>
      <c r="D2440" s="223"/>
      <c r="E2440" s="223" t="s">
        <v>6880</v>
      </c>
      <c r="F2440" s="223" t="s">
        <v>16793</v>
      </c>
      <c r="G2440" s="223" t="s">
        <v>16794</v>
      </c>
      <c r="H2440" s="223" t="s">
        <v>7773</v>
      </c>
      <c r="I2440" s="258" t="s">
        <v>592</v>
      </c>
      <c r="J2440" s="186" t="s">
        <v>326</v>
      </c>
      <c r="K2440" s="223" t="s">
        <v>1953</v>
      </c>
      <c r="L2440" s="223"/>
      <c r="M2440" s="259" t="s">
        <v>447</v>
      </c>
      <c r="N2440" s="223" t="s">
        <v>449</v>
      </c>
      <c r="O2440" s="223" t="s">
        <v>450</v>
      </c>
      <c r="P2440" s="223">
        <v>2022</v>
      </c>
      <c r="Q2440" s="223">
        <v>2022</v>
      </c>
      <c r="R2440" s="223" t="s">
        <v>3675</v>
      </c>
      <c r="S2440" s="223" t="s">
        <v>78</v>
      </c>
      <c r="T2440" s="223" t="s">
        <v>451</v>
      </c>
      <c r="U2440" s="86">
        <v>210</v>
      </c>
      <c r="V2440" s="86" t="s">
        <v>452</v>
      </c>
      <c r="W2440" s="223" t="s">
        <v>11622</v>
      </c>
      <c r="X2440" s="223" t="s">
        <v>16795</v>
      </c>
      <c r="Y2440" s="262">
        <v>109000</v>
      </c>
      <c r="Z2440" s="226"/>
      <c r="AA2440" s="241">
        <f t="shared" si="19"/>
        <v>0</v>
      </c>
      <c r="AB2440" s="237" t="s">
        <v>16796</v>
      </c>
    </row>
    <row r="2441" spans="1:28" ht="15" customHeight="1">
      <c r="A2441" s="109">
        <v>2432</v>
      </c>
      <c r="B2441" s="222" t="str">
        <f t="shared" si="18"/>
        <v>Klik Disini</v>
      </c>
      <c r="C2441" s="223" t="s">
        <v>16797</v>
      </c>
      <c r="D2441" s="223"/>
      <c r="E2441" s="223" t="s">
        <v>16798</v>
      </c>
      <c r="F2441" s="223"/>
      <c r="G2441" s="223" t="s">
        <v>16799</v>
      </c>
      <c r="H2441" s="223" t="s">
        <v>3912</v>
      </c>
      <c r="I2441" s="258" t="s">
        <v>446</v>
      </c>
      <c r="J2441" s="186" t="s">
        <v>367</v>
      </c>
      <c r="K2441" s="223" t="s">
        <v>1953</v>
      </c>
      <c r="L2441" s="223"/>
      <c r="M2441" s="259" t="s">
        <v>447</v>
      </c>
      <c r="N2441" s="223" t="s">
        <v>449</v>
      </c>
      <c r="O2441" s="223" t="s">
        <v>450</v>
      </c>
      <c r="P2441" s="223" t="s">
        <v>447</v>
      </c>
      <c r="Q2441" s="223">
        <v>2022</v>
      </c>
      <c r="R2441" s="223" t="s">
        <v>14116</v>
      </c>
      <c r="S2441" s="223" t="s">
        <v>78</v>
      </c>
      <c r="T2441" s="223" t="s">
        <v>451</v>
      </c>
      <c r="U2441" s="86">
        <v>72</v>
      </c>
      <c r="V2441" s="86" t="s">
        <v>452</v>
      </c>
      <c r="W2441" s="223" t="s">
        <v>1109</v>
      </c>
      <c r="X2441" s="223" t="s">
        <v>16800</v>
      </c>
      <c r="Y2441" s="262">
        <v>32000</v>
      </c>
      <c r="Z2441" s="226"/>
      <c r="AA2441" s="241">
        <f t="shared" si="19"/>
        <v>0</v>
      </c>
      <c r="AB2441" s="237" t="s">
        <v>16801</v>
      </c>
    </row>
    <row r="2442" spans="1:28" ht="15" customHeight="1">
      <c r="A2442" s="109">
        <v>2433</v>
      </c>
      <c r="B2442" s="222" t="str">
        <f t="shared" si="18"/>
        <v>Klik Disini</v>
      </c>
      <c r="C2442" s="223" t="s">
        <v>16802</v>
      </c>
      <c r="D2442" s="223"/>
      <c r="E2442" s="223" t="s">
        <v>16242</v>
      </c>
      <c r="F2442" s="223" t="s">
        <v>16803</v>
      </c>
      <c r="G2442" s="223" t="s">
        <v>16804</v>
      </c>
      <c r="H2442" s="223" t="s">
        <v>398</v>
      </c>
      <c r="I2442" s="258" t="s">
        <v>1844</v>
      </c>
      <c r="J2442" s="186" t="s">
        <v>397</v>
      </c>
      <c r="K2442" s="223" t="s">
        <v>1953</v>
      </c>
      <c r="L2442" s="223"/>
      <c r="M2442" s="259" t="s">
        <v>447</v>
      </c>
      <c r="N2442" s="223" t="s">
        <v>449</v>
      </c>
      <c r="O2442" s="223" t="s">
        <v>450</v>
      </c>
      <c r="P2442" s="223">
        <v>2022</v>
      </c>
      <c r="Q2442" s="223">
        <v>2022</v>
      </c>
      <c r="R2442" s="223" t="s">
        <v>3412</v>
      </c>
      <c r="S2442" s="223" t="s">
        <v>78</v>
      </c>
      <c r="T2442" s="223" t="s">
        <v>451</v>
      </c>
      <c r="U2442" s="86">
        <v>178</v>
      </c>
      <c r="V2442" s="86" t="s">
        <v>452</v>
      </c>
      <c r="W2442" s="223" t="s">
        <v>1852</v>
      </c>
      <c r="X2442" s="223" t="s">
        <v>16805</v>
      </c>
      <c r="Y2442" s="262">
        <v>54000</v>
      </c>
      <c r="Z2442" s="226"/>
      <c r="AA2442" s="241">
        <f t="shared" si="19"/>
        <v>0</v>
      </c>
      <c r="AB2442" s="237" t="s">
        <v>16806</v>
      </c>
    </row>
    <row r="2443" spans="1:28" ht="15" customHeight="1">
      <c r="A2443" s="109">
        <v>2434</v>
      </c>
      <c r="B2443" s="222" t="str">
        <f t="shared" si="18"/>
        <v>Klik Disini</v>
      </c>
      <c r="C2443" s="223" t="s">
        <v>16807</v>
      </c>
      <c r="D2443" s="223"/>
      <c r="E2443" s="223" t="s">
        <v>16242</v>
      </c>
      <c r="F2443" s="223" t="s">
        <v>16808</v>
      </c>
      <c r="G2443" s="223" t="s">
        <v>16809</v>
      </c>
      <c r="H2443" s="223" t="s">
        <v>356</v>
      </c>
      <c r="I2443" s="258" t="s">
        <v>446</v>
      </c>
      <c r="J2443" s="186" t="s">
        <v>341</v>
      </c>
      <c r="K2443" s="223" t="s">
        <v>1953</v>
      </c>
      <c r="L2443" s="223"/>
      <c r="M2443" s="259" t="s">
        <v>447</v>
      </c>
      <c r="N2443" s="223" t="s">
        <v>449</v>
      </c>
      <c r="O2443" s="223" t="s">
        <v>450</v>
      </c>
      <c r="P2443" s="223">
        <v>2022</v>
      </c>
      <c r="Q2443" s="223">
        <v>2022</v>
      </c>
      <c r="R2443" s="223" t="s">
        <v>3412</v>
      </c>
      <c r="S2443" s="223" t="s">
        <v>78</v>
      </c>
      <c r="T2443" s="223" t="s">
        <v>451</v>
      </c>
      <c r="U2443" s="86">
        <v>178</v>
      </c>
      <c r="V2443" s="86" t="s">
        <v>452</v>
      </c>
      <c r="W2443" s="223" t="s">
        <v>655</v>
      </c>
      <c r="X2443" s="223" t="s">
        <v>16810</v>
      </c>
      <c r="Y2443" s="262">
        <v>59000</v>
      </c>
      <c r="Z2443" s="226"/>
      <c r="AA2443" s="241">
        <f t="shared" si="19"/>
        <v>0</v>
      </c>
      <c r="AB2443" s="237" t="s">
        <v>16811</v>
      </c>
    </row>
    <row r="2444" spans="1:28" ht="15" customHeight="1">
      <c r="A2444" s="109">
        <v>2435</v>
      </c>
      <c r="B2444" s="222" t="str">
        <f t="shared" si="18"/>
        <v>Klik Disini</v>
      </c>
      <c r="C2444" s="223" t="s">
        <v>16812</v>
      </c>
      <c r="D2444" s="223"/>
      <c r="E2444" s="223" t="s">
        <v>16813</v>
      </c>
      <c r="F2444" s="223" t="s">
        <v>16814</v>
      </c>
      <c r="G2444" s="223" t="s">
        <v>16815</v>
      </c>
      <c r="H2444" s="223" t="s">
        <v>3949</v>
      </c>
      <c r="I2444" s="258" t="s">
        <v>1844</v>
      </c>
      <c r="J2444" s="186" t="s">
        <v>405</v>
      </c>
      <c r="K2444" s="223" t="s">
        <v>1953</v>
      </c>
      <c r="L2444" s="223"/>
      <c r="M2444" s="259" t="s">
        <v>447</v>
      </c>
      <c r="N2444" s="223" t="s">
        <v>449</v>
      </c>
      <c r="O2444" s="223" t="s">
        <v>450</v>
      </c>
      <c r="P2444" s="223">
        <v>2022</v>
      </c>
      <c r="Q2444" s="223">
        <v>2022</v>
      </c>
      <c r="R2444" s="223" t="s">
        <v>3675</v>
      </c>
      <c r="S2444" s="223" t="s">
        <v>78</v>
      </c>
      <c r="T2444" s="223" t="s">
        <v>451</v>
      </c>
      <c r="U2444" s="86">
        <v>82</v>
      </c>
      <c r="V2444" s="86" t="s">
        <v>452</v>
      </c>
      <c r="W2444" s="223" t="s">
        <v>1332</v>
      </c>
      <c r="X2444" s="223" t="s">
        <v>16816</v>
      </c>
      <c r="Y2444" s="262">
        <v>39000</v>
      </c>
      <c r="Z2444" s="226"/>
      <c r="AA2444" s="241">
        <f t="shared" si="19"/>
        <v>0</v>
      </c>
      <c r="AB2444" s="237" t="s">
        <v>16817</v>
      </c>
    </row>
    <row r="2445" spans="1:28" ht="15" customHeight="1">
      <c r="A2445" s="109">
        <v>2436</v>
      </c>
      <c r="B2445" s="222" t="str">
        <f t="shared" si="18"/>
        <v>Klik Disini</v>
      </c>
      <c r="C2445" s="223" t="s">
        <v>16818</v>
      </c>
      <c r="D2445" s="223"/>
      <c r="E2445" s="223" t="s">
        <v>16819</v>
      </c>
      <c r="F2445" s="223"/>
      <c r="G2445" s="223" t="s">
        <v>16820</v>
      </c>
      <c r="H2445" s="223" t="s">
        <v>3499</v>
      </c>
      <c r="I2445" s="258" t="s">
        <v>1844</v>
      </c>
      <c r="J2445" s="186" t="s">
        <v>399</v>
      </c>
      <c r="K2445" s="223" t="s">
        <v>1953</v>
      </c>
      <c r="L2445" s="223"/>
      <c r="M2445" s="259" t="s">
        <v>447</v>
      </c>
      <c r="N2445" s="223" t="s">
        <v>449</v>
      </c>
      <c r="O2445" s="223" t="s">
        <v>450</v>
      </c>
      <c r="P2445" s="223" t="s">
        <v>447</v>
      </c>
      <c r="Q2445" s="223">
        <v>2022</v>
      </c>
      <c r="R2445" s="223" t="s">
        <v>14912</v>
      </c>
      <c r="S2445" s="223" t="s">
        <v>78</v>
      </c>
      <c r="T2445" s="223" t="s">
        <v>451</v>
      </c>
      <c r="U2445" s="86">
        <v>74</v>
      </c>
      <c r="V2445" s="86" t="s">
        <v>452</v>
      </c>
      <c r="W2445" s="223" t="s">
        <v>1161</v>
      </c>
      <c r="X2445" s="223" t="s">
        <v>16821</v>
      </c>
      <c r="Y2445" s="262">
        <v>80000</v>
      </c>
      <c r="Z2445" s="226"/>
      <c r="AA2445" s="241">
        <f t="shared" si="19"/>
        <v>0</v>
      </c>
      <c r="AB2445" s="237" t="s">
        <v>16822</v>
      </c>
    </row>
    <row r="2446" spans="1:28" ht="15" customHeight="1">
      <c r="A2446" s="109">
        <v>2437</v>
      </c>
      <c r="B2446" s="222" t="str">
        <f t="shared" si="18"/>
        <v>Klik Disini</v>
      </c>
      <c r="C2446" s="223" t="s">
        <v>16823</v>
      </c>
      <c r="D2446" s="223" t="s">
        <v>16824</v>
      </c>
      <c r="E2446" s="223" t="s">
        <v>16825</v>
      </c>
      <c r="F2446" s="223" t="s">
        <v>16826</v>
      </c>
      <c r="G2446" s="223" t="s">
        <v>16827</v>
      </c>
      <c r="H2446" s="223" t="s">
        <v>362</v>
      </c>
      <c r="I2446" s="258" t="s">
        <v>446</v>
      </c>
      <c r="J2446" s="186" t="s">
        <v>361</v>
      </c>
      <c r="K2446" s="223" t="s">
        <v>1953</v>
      </c>
      <c r="L2446" s="223"/>
      <c r="M2446" s="259" t="s">
        <v>447</v>
      </c>
      <c r="N2446" s="223" t="s">
        <v>449</v>
      </c>
      <c r="O2446" s="223" t="s">
        <v>450</v>
      </c>
      <c r="P2446" s="223">
        <v>2022</v>
      </c>
      <c r="Q2446" s="223">
        <v>2022</v>
      </c>
      <c r="R2446" s="223" t="s">
        <v>16107</v>
      </c>
      <c r="S2446" s="223" t="s">
        <v>78</v>
      </c>
      <c r="T2446" s="223" t="s">
        <v>451</v>
      </c>
      <c r="U2446" s="86">
        <v>130</v>
      </c>
      <c r="V2446" s="86" t="s">
        <v>452</v>
      </c>
      <c r="W2446" s="223" t="s">
        <v>796</v>
      </c>
      <c r="X2446" s="223" t="s">
        <v>16828</v>
      </c>
      <c r="Y2446" s="262">
        <v>62000</v>
      </c>
      <c r="Z2446" s="226"/>
      <c r="AA2446" s="241">
        <f t="shared" si="19"/>
        <v>0</v>
      </c>
      <c r="AB2446" s="237" t="s">
        <v>16829</v>
      </c>
    </row>
    <row r="2447" spans="1:28" ht="15" customHeight="1">
      <c r="A2447" s="109">
        <v>2438</v>
      </c>
      <c r="B2447" s="222" t="str">
        <f t="shared" si="18"/>
        <v>Klik Disini</v>
      </c>
      <c r="C2447" s="223" t="s">
        <v>16830</v>
      </c>
      <c r="D2447" s="223"/>
      <c r="E2447" s="223" t="s">
        <v>16831</v>
      </c>
      <c r="F2447" s="223" t="s">
        <v>16832</v>
      </c>
      <c r="G2447" s="223" t="s">
        <v>16833</v>
      </c>
      <c r="H2447" s="223" t="s">
        <v>3727</v>
      </c>
      <c r="I2447" s="258" t="s">
        <v>446</v>
      </c>
      <c r="J2447" s="186" t="s">
        <v>341</v>
      </c>
      <c r="K2447" s="223" t="s">
        <v>1953</v>
      </c>
      <c r="L2447" s="223"/>
      <c r="M2447" s="259" t="s">
        <v>447</v>
      </c>
      <c r="N2447" s="223" t="s">
        <v>449</v>
      </c>
      <c r="O2447" s="223" t="s">
        <v>450</v>
      </c>
      <c r="P2447" s="223">
        <v>2021</v>
      </c>
      <c r="Q2447" s="223">
        <v>2021</v>
      </c>
      <c r="R2447" s="223" t="s">
        <v>3412</v>
      </c>
      <c r="S2447" s="223" t="s">
        <v>78</v>
      </c>
      <c r="T2447" s="223" t="s">
        <v>451</v>
      </c>
      <c r="U2447" s="86">
        <v>690</v>
      </c>
      <c r="V2447" s="86" t="s">
        <v>452</v>
      </c>
      <c r="W2447" s="223" t="s">
        <v>12750</v>
      </c>
      <c r="X2447" s="223" t="s">
        <v>16834</v>
      </c>
      <c r="Y2447" s="262">
        <v>235000</v>
      </c>
      <c r="Z2447" s="226"/>
      <c r="AA2447" s="241">
        <f t="shared" si="19"/>
        <v>0</v>
      </c>
      <c r="AB2447" s="237" t="s">
        <v>16835</v>
      </c>
    </row>
    <row r="2448" spans="1:28" ht="15" customHeight="1">
      <c r="A2448" s="109">
        <v>2439</v>
      </c>
      <c r="B2448" s="222" t="str">
        <f t="shared" si="18"/>
        <v>Klik Disini</v>
      </c>
      <c r="C2448" s="223" t="s">
        <v>16836</v>
      </c>
      <c r="D2448" s="223"/>
      <c r="E2448" s="223" t="s">
        <v>16397</v>
      </c>
      <c r="F2448" s="223" t="s">
        <v>16837</v>
      </c>
      <c r="G2448" s="223" t="s">
        <v>16838</v>
      </c>
      <c r="H2448" s="223" t="s">
        <v>262</v>
      </c>
      <c r="I2448" s="258" t="s">
        <v>446</v>
      </c>
      <c r="J2448" s="186" t="s">
        <v>385</v>
      </c>
      <c r="K2448" s="223" t="s">
        <v>1953</v>
      </c>
      <c r="L2448" s="223"/>
      <c r="M2448" s="259" t="s">
        <v>447</v>
      </c>
      <c r="N2448" s="223" t="s">
        <v>449</v>
      </c>
      <c r="O2448" s="223" t="s">
        <v>450</v>
      </c>
      <c r="P2448" s="223">
        <v>2022</v>
      </c>
      <c r="Q2448" s="223">
        <v>2022</v>
      </c>
      <c r="R2448" s="223" t="s">
        <v>3412</v>
      </c>
      <c r="S2448" s="223" t="s">
        <v>78</v>
      </c>
      <c r="T2448" s="223" t="s">
        <v>451</v>
      </c>
      <c r="U2448" s="86">
        <v>258</v>
      </c>
      <c r="V2448" s="86" t="s">
        <v>452</v>
      </c>
      <c r="W2448" s="223" t="s">
        <v>1945</v>
      </c>
      <c r="X2448" s="223" t="s">
        <v>16839</v>
      </c>
      <c r="Y2448" s="262">
        <v>84000</v>
      </c>
      <c r="Z2448" s="226"/>
      <c r="AA2448" s="241">
        <f t="shared" si="19"/>
        <v>0</v>
      </c>
      <c r="AB2448" s="237" t="s">
        <v>16840</v>
      </c>
    </row>
    <row r="2449" spans="1:28" ht="15" customHeight="1">
      <c r="A2449" s="109">
        <v>2440</v>
      </c>
      <c r="B2449" s="222" t="str">
        <f t="shared" si="18"/>
        <v>Klik Disini</v>
      </c>
      <c r="C2449" s="223" t="s">
        <v>16841</v>
      </c>
      <c r="D2449" s="223"/>
      <c r="E2449" s="223" t="s">
        <v>14401</v>
      </c>
      <c r="F2449" s="223" t="s">
        <v>16842</v>
      </c>
      <c r="G2449" s="223" t="s">
        <v>16843</v>
      </c>
      <c r="H2449" s="223" t="s">
        <v>262</v>
      </c>
      <c r="I2449" s="258" t="s">
        <v>592</v>
      </c>
      <c r="J2449" s="186" t="s">
        <v>334</v>
      </c>
      <c r="K2449" s="223" t="s">
        <v>1953</v>
      </c>
      <c r="L2449" s="223"/>
      <c r="M2449" s="259" t="s">
        <v>447</v>
      </c>
      <c r="N2449" s="223" t="s">
        <v>449</v>
      </c>
      <c r="O2449" s="223" t="s">
        <v>450</v>
      </c>
      <c r="P2449" s="223">
        <v>2021</v>
      </c>
      <c r="Q2449" s="223">
        <v>2021</v>
      </c>
      <c r="R2449" s="223" t="s">
        <v>3412</v>
      </c>
      <c r="S2449" s="223" t="s">
        <v>78</v>
      </c>
      <c r="T2449" s="223" t="s">
        <v>451</v>
      </c>
      <c r="U2449" s="86">
        <v>218</v>
      </c>
      <c r="V2449" s="86" t="s">
        <v>452</v>
      </c>
      <c r="W2449" s="223" t="s">
        <v>594</v>
      </c>
      <c r="X2449" s="223" t="s">
        <v>16844</v>
      </c>
      <c r="Y2449" s="262">
        <v>174000</v>
      </c>
      <c r="Z2449" s="226"/>
      <c r="AA2449" s="241">
        <f t="shared" si="19"/>
        <v>0</v>
      </c>
      <c r="AB2449" s="237" t="s">
        <v>16845</v>
      </c>
    </row>
    <row r="2450" spans="1:28" ht="15" customHeight="1">
      <c r="A2450" s="109">
        <v>2441</v>
      </c>
      <c r="B2450" s="222" t="str">
        <f t="shared" si="18"/>
        <v>Klik Disini</v>
      </c>
      <c r="C2450" s="223" t="s">
        <v>16846</v>
      </c>
      <c r="D2450" s="223"/>
      <c r="E2450" s="223" t="s">
        <v>16847</v>
      </c>
      <c r="F2450" s="223" t="s">
        <v>16848</v>
      </c>
      <c r="G2450" s="223" t="s">
        <v>16849</v>
      </c>
      <c r="H2450" s="223" t="s">
        <v>2070</v>
      </c>
      <c r="I2450" s="258" t="s">
        <v>583</v>
      </c>
      <c r="J2450" s="186" t="s">
        <v>263</v>
      </c>
      <c r="K2450" s="223" t="s">
        <v>1953</v>
      </c>
      <c r="L2450" s="223"/>
      <c r="M2450" s="259" t="s">
        <v>447</v>
      </c>
      <c r="N2450" s="223" t="s">
        <v>449</v>
      </c>
      <c r="O2450" s="223" t="s">
        <v>583</v>
      </c>
      <c r="P2450" s="223">
        <v>2019</v>
      </c>
      <c r="Q2450" s="223">
        <v>2019</v>
      </c>
      <c r="R2450" s="223" t="s">
        <v>3740</v>
      </c>
      <c r="S2450" s="223" t="s">
        <v>78</v>
      </c>
      <c r="T2450" s="223" t="s">
        <v>451</v>
      </c>
      <c r="U2450" s="86">
        <v>210</v>
      </c>
      <c r="V2450" s="86" t="s">
        <v>452</v>
      </c>
      <c r="W2450" s="223" t="s">
        <v>8236</v>
      </c>
      <c r="X2450" s="223" t="s">
        <v>16850</v>
      </c>
      <c r="Y2450" s="262">
        <v>165000</v>
      </c>
      <c r="Z2450" s="226"/>
      <c r="AA2450" s="241">
        <f t="shared" si="19"/>
        <v>0</v>
      </c>
      <c r="AB2450" s="237" t="s">
        <v>16851</v>
      </c>
    </row>
    <row r="2451" spans="1:28" ht="15" customHeight="1">
      <c r="A2451" s="109">
        <v>2442</v>
      </c>
      <c r="B2451" s="222" t="str">
        <f t="shared" si="18"/>
        <v>Klik Disini</v>
      </c>
      <c r="C2451" s="223" t="s">
        <v>16852</v>
      </c>
      <c r="D2451" s="223"/>
      <c r="E2451" s="223" t="s">
        <v>16853</v>
      </c>
      <c r="F2451" s="223" t="s">
        <v>16854</v>
      </c>
      <c r="G2451" s="223" t="s">
        <v>16855</v>
      </c>
      <c r="H2451" s="223" t="s">
        <v>3912</v>
      </c>
      <c r="I2451" s="258" t="s">
        <v>446</v>
      </c>
      <c r="J2451" s="186" t="s">
        <v>367</v>
      </c>
      <c r="K2451" s="223" t="s">
        <v>1953</v>
      </c>
      <c r="L2451" s="223"/>
      <c r="M2451" s="259" t="s">
        <v>447</v>
      </c>
      <c r="N2451" s="223" t="s">
        <v>449</v>
      </c>
      <c r="O2451" s="223" t="s">
        <v>450</v>
      </c>
      <c r="P2451" s="223">
        <v>2023</v>
      </c>
      <c r="Q2451" s="223">
        <v>2023</v>
      </c>
      <c r="R2451" s="223" t="s">
        <v>14116</v>
      </c>
      <c r="S2451" s="223" t="s">
        <v>78</v>
      </c>
      <c r="T2451" s="223" t="s">
        <v>451</v>
      </c>
      <c r="U2451" s="86">
        <v>386</v>
      </c>
      <c r="V2451" s="86" t="s">
        <v>452</v>
      </c>
      <c r="W2451" s="223" t="s">
        <v>1555</v>
      </c>
      <c r="X2451" s="223" t="s">
        <v>16856</v>
      </c>
      <c r="Y2451" s="262">
        <v>150000</v>
      </c>
      <c r="Z2451" s="226"/>
      <c r="AA2451" s="241">
        <f t="shared" si="19"/>
        <v>0</v>
      </c>
      <c r="AB2451" s="237" t="s">
        <v>16857</v>
      </c>
    </row>
    <row r="2452" spans="1:28" ht="15" customHeight="1">
      <c r="A2452" s="109">
        <v>2443</v>
      </c>
      <c r="B2452" s="222" t="str">
        <f t="shared" si="18"/>
        <v>Klik Disini</v>
      </c>
      <c r="C2452" s="223" t="s">
        <v>16858</v>
      </c>
      <c r="D2452" s="223"/>
      <c r="E2452" s="223" t="s">
        <v>16859</v>
      </c>
      <c r="F2452" s="223" t="s">
        <v>16860</v>
      </c>
      <c r="G2452" s="223" t="s">
        <v>16861</v>
      </c>
      <c r="H2452" s="223" t="s">
        <v>4580</v>
      </c>
      <c r="I2452" s="258" t="s">
        <v>446</v>
      </c>
      <c r="J2452" s="186" t="s">
        <v>347</v>
      </c>
      <c r="K2452" s="223" t="s">
        <v>1953</v>
      </c>
      <c r="L2452" s="223"/>
      <c r="M2452" s="259" t="s">
        <v>447</v>
      </c>
      <c r="N2452" s="223" t="s">
        <v>449</v>
      </c>
      <c r="O2452" s="223" t="s">
        <v>450</v>
      </c>
      <c r="P2452" s="223">
        <v>2020</v>
      </c>
      <c r="Q2452" s="223">
        <v>2020</v>
      </c>
      <c r="R2452" s="223" t="s">
        <v>3643</v>
      </c>
      <c r="S2452" s="223" t="s">
        <v>78</v>
      </c>
      <c r="T2452" s="223" t="s">
        <v>451</v>
      </c>
      <c r="U2452" s="86">
        <v>482</v>
      </c>
      <c r="V2452" s="86" t="s">
        <v>452</v>
      </c>
      <c r="W2452" s="223" t="s">
        <v>3556</v>
      </c>
      <c r="X2452" s="223" t="s">
        <v>16862</v>
      </c>
      <c r="Y2452" s="262">
        <v>218000</v>
      </c>
      <c r="Z2452" s="226"/>
      <c r="AA2452" s="241">
        <f t="shared" si="19"/>
        <v>0</v>
      </c>
      <c r="AB2452" s="237" t="s">
        <v>16863</v>
      </c>
    </row>
    <row r="2453" spans="1:28" ht="15" customHeight="1">
      <c r="A2453" s="109">
        <v>2444</v>
      </c>
      <c r="B2453" s="222" t="str">
        <f t="shared" si="18"/>
        <v>Klik Disini</v>
      </c>
      <c r="C2453" s="223" t="s">
        <v>16864</v>
      </c>
      <c r="D2453" s="223"/>
      <c r="E2453" s="223" t="s">
        <v>12240</v>
      </c>
      <c r="F2453" s="223" t="s">
        <v>16865</v>
      </c>
      <c r="G2453" s="223" t="s">
        <v>16866</v>
      </c>
      <c r="H2453" s="223" t="s">
        <v>3912</v>
      </c>
      <c r="I2453" s="258" t="s">
        <v>446</v>
      </c>
      <c r="J2453" s="186" t="s">
        <v>367</v>
      </c>
      <c r="K2453" s="223" t="s">
        <v>1953</v>
      </c>
      <c r="L2453" s="223"/>
      <c r="M2453" s="259" t="s">
        <v>447</v>
      </c>
      <c r="N2453" s="223" t="s">
        <v>449</v>
      </c>
      <c r="O2453" s="223" t="s">
        <v>450</v>
      </c>
      <c r="P2453" s="223">
        <v>2020</v>
      </c>
      <c r="Q2453" s="223">
        <v>2020</v>
      </c>
      <c r="R2453" s="223" t="s">
        <v>14116</v>
      </c>
      <c r="S2453" s="223" t="s">
        <v>78</v>
      </c>
      <c r="T2453" s="223" t="s">
        <v>451</v>
      </c>
      <c r="U2453" s="86">
        <v>530</v>
      </c>
      <c r="V2453" s="86" t="s">
        <v>452</v>
      </c>
      <c r="W2453" s="223" t="s">
        <v>3573</v>
      </c>
      <c r="X2453" s="223" t="s">
        <v>16867</v>
      </c>
      <c r="Y2453" s="262">
        <v>138000</v>
      </c>
      <c r="Z2453" s="226"/>
      <c r="AA2453" s="241">
        <f t="shared" si="19"/>
        <v>0</v>
      </c>
      <c r="AB2453" s="237" t="s">
        <v>16868</v>
      </c>
    </row>
    <row r="2454" spans="1:28" ht="15" customHeight="1">
      <c r="A2454" s="109">
        <v>2445</v>
      </c>
      <c r="B2454" s="222" t="str">
        <f t="shared" si="18"/>
        <v>Klik Disini</v>
      </c>
      <c r="C2454" s="223" t="s">
        <v>16869</v>
      </c>
      <c r="D2454" s="223"/>
      <c r="E2454" s="223" t="s">
        <v>13749</v>
      </c>
      <c r="F2454" s="223" t="s">
        <v>16870</v>
      </c>
      <c r="G2454" s="223" t="s">
        <v>16871</v>
      </c>
      <c r="H2454" s="223" t="s">
        <v>3912</v>
      </c>
      <c r="I2454" s="258" t="s">
        <v>446</v>
      </c>
      <c r="J2454" s="186" t="s">
        <v>367</v>
      </c>
      <c r="K2454" s="223" t="s">
        <v>1953</v>
      </c>
      <c r="L2454" s="223"/>
      <c r="M2454" s="259" t="s">
        <v>447</v>
      </c>
      <c r="N2454" s="223" t="s">
        <v>449</v>
      </c>
      <c r="O2454" s="223" t="s">
        <v>450</v>
      </c>
      <c r="P2454" s="223">
        <v>2020</v>
      </c>
      <c r="Q2454" s="223">
        <v>2020</v>
      </c>
      <c r="R2454" s="223" t="s">
        <v>14116</v>
      </c>
      <c r="S2454" s="223" t="s">
        <v>78</v>
      </c>
      <c r="T2454" s="223" t="s">
        <v>451</v>
      </c>
      <c r="U2454" s="86">
        <v>498</v>
      </c>
      <c r="V2454" s="86" t="s">
        <v>452</v>
      </c>
      <c r="W2454" s="223" t="s">
        <v>999</v>
      </c>
      <c r="X2454" s="223" t="s">
        <v>16872</v>
      </c>
      <c r="Y2454" s="262">
        <v>129000</v>
      </c>
      <c r="Z2454" s="226"/>
      <c r="AA2454" s="241">
        <f t="shared" si="19"/>
        <v>0</v>
      </c>
      <c r="AB2454" s="237" t="s">
        <v>16873</v>
      </c>
    </row>
    <row r="2455" spans="1:28" ht="15" customHeight="1">
      <c r="A2455" s="109">
        <v>2446</v>
      </c>
      <c r="B2455" s="222" t="str">
        <f t="shared" si="18"/>
        <v>Klik Disini</v>
      </c>
      <c r="C2455" s="223" t="s">
        <v>16874</v>
      </c>
      <c r="D2455" s="223"/>
      <c r="E2455" s="223" t="s">
        <v>14997</v>
      </c>
      <c r="F2455" s="223" t="s">
        <v>16875</v>
      </c>
      <c r="G2455" s="223" t="s">
        <v>16876</v>
      </c>
      <c r="H2455" s="223" t="s">
        <v>2070</v>
      </c>
      <c r="I2455" s="258" t="s">
        <v>583</v>
      </c>
      <c r="J2455" s="186" t="s">
        <v>263</v>
      </c>
      <c r="K2455" s="223" t="s">
        <v>1953</v>
      </c>
      <c r="L2455" s="223"/>
      <c r="M2455" s="259" t="s">
        <v>447</v>
      </c>
      <c r="N2455" s="223" t="s">
        <v>449</v>
      </c>
      <c r="O2455" s="223" t="s">
        <v>450</v>
      </c>
      <c r="P2455" s="223">
        <v>2020</v>
      </c>
      <c r="Q2455" s="223">
        <v>2020</v>
      </c>
      <c r="R2455" s="223" t="s">
        <v>3740</v>
      </c>
      <c r="S2455" s="223" t="s">
        <v>78</v>
      </c>
      <c r="T2455" s="223" t="s">
        <v>451</v>
      </c>
      <c r="U2455" s="86">
        <v>34</v>
      </c>
      <c r="V2455" s="86" t="s">
        <v>452</v>
      </c>
      <c r="W2455" s="223" t="s">
        <v>3573</v>
      </c>
      <c r="X2455" s="223" t="s">
        <v>15016</v>
      </c>
      <c r="Y2455" s="262">
        <v>38000</v>
      </c>
      <c r="Z2455" s="226"/>
      <c r="AA2455" s="241">
        <f t="shared" si="19"/>
        <v>0</v>
      </c>
      <c r="AB2455" s="237" t="s">
        <v>16877</v>
      </c>
    </row>
    <row r="2456" spans="1:28" ht="15" customHeight="1">
      <c r="A2456" s="109">
        <v>2447</v>
      </c>
      <c r="B2456" s="222" t="str">
        <f t="shared" si="18"/>
        <v>Klik Disini</v>
      </c>
      <c r="C2456" s="223" t="s">
        <v>16878</v>
      </c>
      <c r="D2456" s="223"/>
      <c r="E2456" s="223" t="s">
        <v>16879</v>
      </c>
      <c r="F2456" s="223" t="s">
        <v>16880</v>
      </c>
      <c r="G2456" s="223" t="s">
        <v>16881</v>
      </c>
      <c r="H2456" s="223" t="s">
        <v>553</v>
      </c>
      <c r="I2456" s="258" t="s">
        <v>446</v>
      </c>
      <c r="J2456" s="186" t="s">
        <v>353</v>
      </c>
      <c r="K2456" s="223" t="s">
        <v>1953</v>
      </c>
      <c r="L2456" s="223"/>
      <c r="M2456" s="259" t="s">
        <v>447</v>
      </c>
      <c r="N2456" s="223" t="s">
        <v>449</v>
      </c>
      <c r="O2456" s="223" t="s">
        <v>450</v>
      </c>
      <c r="P2456" s="223">
        <v>2020</v>
      </c>
      <c r="Q2456" s="223">
        <v>2020</v>
      </c>
      <c r="R2456" s="223" t="s">
        <v>3412</v>
      </c>
      <c r="S2456" s="223" t="s">
        <v>78</v>
      </c>
      <c r="T2456" s="223" t="s">
        <v>451</v>
      </c>
      <c r="U2456" s="86">
        <v>328</v>
      </c>
      <c r="V2456" s="86" t="s">
        <v>452</v>
      </c>
      <c r="W2456" s="223" t="s">
        <v>1613</v>
      </c>
      <c r="X2456" s="223" t="s">
        <v>16882</v>
      </c>
      <c r="Y2456" s="262">
        <v>144000</v>
      </c>
      <c r="Z2456" s="226"/>
      <c r="AA2456" s="241">
        <f t="shared" si="19"/>
        <v>0</v>
      </c>
      <c r="AB2456" s="237" t="s">
        <v>16883</v>
      </c>
    </row>
    <row r="2457" spans="1:28" ht="15" customHeight="1">
      <c r="A2457" s="109">
        <v>2448</v>
      </c>
      <c r="B2457" s="222" t="str">
        <f t="shared" si="18"/>
        <v>Klik Disini</v>
      </c>
      <c r="C2457" s="223" t="s">
        <v>16884</v>
      </c>
      <c r="D2457" s="223"/>
      <c r="E2457" s="223" t="s">
        <v>16885</v>
      </c>
      <c r="F2457" s="223" t="s">
        <v>16886</v>
      </c>
      <c r="G2457" s="223" t="s">
        <v>16887</v>
      </c>
      <c r="H2457" s="223" t="s">
        <v>16392</v>
      </c>
      <c r="I2457" s="258" t="s">
        <v>592</v>
      </c>
      <c r="J2457" s="186" t="s">
        <v>326</v>
      </c>
      <c r="K2457" s="223" t="s">
        <v>1953</v>
      </c>
      <c r="L2457" s="223"/>
      <c r="M2457" s="259" t="s">
        <v>447</v>
      </c>
      <c r="N2457" s="223" t="s">
        <v>449</v>
      </c>
      <c r="O2457" s="223" t="s">
        <v>450</v>
      </c>
      <c r="P2457" s="223">
        <v>2020</v>
      </c>
      <c r="Q2457" s="223">
        <v>2020</v>
      </c>
      <c r="R2457" s="223" t="s">
        <v>3412</v>
      </c>
      <c r="S2457" s="223" t="s">
        <v>78</v>
      </c>
      <c r="T2457" s="223" t="s">
        <v>451</v>
      </c>
      <c r="U2457" s="86">
        <v>178</v>
      </c>
      <c r="V2457" s="86" t="s">
        <v>452</v>
      </c>
      <c r="W2457" s="223" t="s">
        <v>5780</v>
      </c>
      <c r="X2457" s="223" t="s">
        <v>16888</v>
      </c>
      <c r="Y2457" s="262">
        <v>99000</v>
      </c>
      <c r="Z2457" s="226"/>
      <c r="AA2457" s="241">
        <f t="shared" si="19"/>
        <v>0</v>
      </c>
      <c r="AB2457" s="237" t="s">
        <v>16889</v>
      </c>
    </row>
    <row r="2458" spans="1:28" ht="15" customHeight="1">
      <c r="A2458" s="109">
        <v>2449</v>
      </c>
      <c r="B2458" s="222" t="str">
        <f t="shared" si="18"/>
        <v>Klik Disini</v>
      </c>
      <c r="C2458" s="223" t="s">
        <v>16890</v>
      </c>
      <c r="D2458" s="223"/>
      <c r="E2458" s="223" t="s">
        <v>16891</v>
      </c>
      <c r="F2458" s="223" t="s">
        <v>16892</v>
      </c>
      <c r="G2458" s="223" t="s">
        <v>16893</v>
      </c>
      <c r="H2458" s="223" t="s">
        <v>3912</v>
      </c>
      <c r="I2458" s="258" t="s">
        <v>446</v>
      </c>
      <c r="J2458" s="186" t="s">
        <v>367</v>
      </c>
      <c r="K2458" s="223" t="s">
        <v>1953</v>
      </c>
      <c r="L2458" s="223"/>
      <c r="M2458" s="259" t="s">
        <v>447</v>
      </c>
      <c r="N2458" s="223" t="s">
        <v>449</v>
      </c>
      <c r="O2458" s="223" t="s">
        <v>450</v>
      </c>
      <c r="P2458" s="223">
        <v>2020</v>
      </c>
      <c r="Q2458" s="223">
        <v>2020</v>
      </c>
      <c r="R2458" s="223" t="s">
        <v>14116</v>
      </c>
      <c r="S2458" s="223" t="s">
        <v>78</v>
      </c>
      <c r="T2458" s="223" t="s">
        <v>3282</v>
      </c>
      <c r="U2458" s="86">
        <v>338</v>
      </c>
      <c r="V2458" s="86" t="s">
        <v>452</v>
      </c>
      <c r="W2458" s="223" t="s">
        <v>4611</v>
      </c>
      <c r="X2458" s="223" t="s">
        <v>16894</v>
      </c>
      <c r="Y2458" s="262">
        <v>92000</v>
      </c>
      <c r="Z2458" s="226"/>
      <c r="AA2458" s="241">
        <f t="shared" si="19"/>
        <v>0</v>
      </c>
      <c r="AB2458" s="237" t="s">
        <v>16895</v>
      </c>
    </row>
    <row r="2459" spans="1:28" ht="15" customHeight="1">
      <c r="A2459" s="109">
        <v>2450</v>
      </c>
      <c r="B2459" s="222" t="str">
        <f t="shared" si="18"/>
        <v>Klik Disini</v>
      </c>
      <c r="C2459" s="223" t="s">
        <v>16896</v>
      </c>
      <c r="D2459" s="223"/>
      <c r="E2459" s="223" t="s">
        <v>4420</v>
      </c>
      <c r="F2459" s="223" t="s">
        <v>16897</v>
      </c>
      <c r="G2459" s="223" t="s">
        <v>16898</v>
      </c>
      <c r="H2459" s="223" t="s">
        <v>384</v>
      </c>
      <c r="I2459" s="258" t="s">
        <v>446</v>
      </c>
      <c r="J2459" s="186" t="s">
        <v>383</v>
      </c>
      <c r="K2459" s="223" t="s">
        <v>1953</v>
      </c>
      <c r="L2459" s="223"/>
      <c r="M2459" s="259" t="s">
        <v>447</v>
      </c>
      <c r="N2459" s="223" t="s">
        <v>449</v>
      </c>
      <c r="O2459" s="223" t="s">
        <v>450</v>
      </c>
      <c r="P2459" s="223">
        <v>2020</v>
      </c>
      <c r="Q2459" s="223">
        <v>2020</v>
      </c>
      <c r="R2459" s="223" t="s">
        <v>3675</v>
      </c>
      <c r="S2459" s="223" t="s">
        <v>78</v>
      </c>
      <c r="T2459" s="223" t="s">
        <v>451</v>
      </c>
      <c r="U2459" s="86">
        <v>194</v>
      </c>
      <c r="V2459" s="86" t="s">
        <v>452</v>
      </c>
      <c r="W2459" s="223" t="s">
        <v>2657</v>
      </c>
      <c r="X2459" s="223" t="s">
        <v>16899</v>
      </c>
      <c r="Y2459" s="262">
        <v>125000</v>
      </c>
      <c r="Z2459" s="226"/>
      <c r="AA2459" s="241">
        <f t="shared" si="19"/>
        <v>0</v>
      </c>
      <c r="AB2459" s="237" t="s">
        <v>16900</v>
      </c>
    </row>
    <row r="2460" spans="1:28" ht="15" customHeight="1">
      <c r="A2460" s="109">
        <v>2451</v>
      </c>
      <c r="B2460" s="222" t="str">
        <f t="shared" si="18"/>
        <v>Klik Disini</v>
      </c>
      <c r="C2460" s="223" t="s">
        <v>16901</v>
      </c>
      <c r="D2460" s="223"/>
      <c r="E2460" s="223" t="s">
        <v>16902</v>
      </c>
      <c r="F2460" s="223" t="s">
        <v>16903</v>
      </c>
      <c r="G2460" s="223" t="s">
        <v>16904</v>
      </c>
      <c r="H2460" s="223" t="s">
        <v>398</v>
      </c>
      <c r="I2460" s="258" t="s">
        <v>1844</v>
      </c>
      <c r="J2460" s="186" t="s">
        <v>397</v>
      </c>
      <c r="K2460" s="223" t="s">
        <v>1953</v>
      </c>
      <c r="L2460" s="223"/>
      <c r="M2460" s="259" t="s">
        <v>447</v>
      </c>
      <c r="N2460" s="223" t="s">
        <v>449</v>
      </c>
      <c r="O2460" s="223" t="s">
        <v>450</v>
      </c>
      <c r="P2460" s="223">
        <v>2020</v>
      </c>
      <c r="Q2460" s="223">
        <v>2020</v>
      </c>
      <c r="R2460" s="223" t="s">
        <v>3412</v>
      </c>
      <c r="S2460" s="223" t="s">
        <v>78</v>
      </c>
      <c r="T2460" s="223" t="s">
        <v>451</v>
      </c>
      <c r="U2460" s="86">
        <v>210</v>
      </c>
      <c r="V2460" s="86" t="s">
        <v>452</v>
      </c>
      <c r="W2460" s="223" t="s">
        <v>10218</v>
      </c>
      <c r="X2460" s="223" t="s">
        <v>16905</v>
      </c>
      <c r="Y2460" s="262">
        <v>150000</v>
      </c>
      <c r="Z2460" s="226"/>
      <c r="AA2460" s="241">
        <f t="shared" si="19"/>
        <v>0</v>
      </c>
      <c r="AB2460" s="237" t="s">
        <v>16906</v>
      </c>
    </row>
    <row r="2461" spans="1:28" ht="15" customHeight="1">
      <c r="A2461" s="109">
        <v>2452</v>
      </c>
      <c r="B2461" s="222" t="str">
        <f t="shared" si="18"/>
        <v>Klik Disini</v>
      </c>
      <c r="C2461" s="223" t="s">
        <v>16907</v>
      </c>
      <c r="D2461" s="223"/>
      <c r="E2461" s="223" t="s">
        <v>6719</v>
      </c>
      <c r="F2461" s="223" t="s">
        <v>16908</v>
      </c>
      <c r="G2461" s="223" t="s">
        <v>16909</v>
      </c>
      <c r="H2461" s="223" t="s">
        <v>4012</v>
      </c>
      <c r="I2461" s="258" t="s">
        <v>592</v>
      </c>
      <c r="J2461" s="186" t="s">
        <v>334</v>
      </c>
      <c r="K2461" s="223" t="s">
        <v>1953</v>
      </c>
      <c r="L2461" s="223"/>
      <c r="M2461" s="259" t="s">
        <v>447</v>
      </c>
      <c r="N2461" s="223" t="s">
        <v>449</v>
      </c>
      <c r="O2461" s="223" t="s">
        <v>450</v>
      </c>
      <c r="P2461" s="223">
        <v>2020</v>
      </c>
      <c r="Q2461" s="223">
        <v>2020</v>
      </c>
      <c r="R2461" s="223" t="s">
        <v>3412</v>
      </c>
      <c r="S2461" s="223" t="s">
        <v>78</v>
      </c>
      <c r="T2461" s="223" t="s">
        <v>451</v>
      </c>
      <c r="U2461" s="86">
        <v>182</v>
      </c>
      <c r="V2461" s="86" t="s">
        <v>452</v>
      </c>
      <c r="W2461" s="223" t="s">
        <v>1029</v>
      </c>
      <c r="X2461" s="223" t="s">
        <v>16910</v>
      </c>
      <c r="Y2461" s="262">
        <v>128000</v>
      </c>
      <c r="Z2461" s="226"/>
      <c r="AA2461" s="241">
        <f t="shared" si="19"/>
        <v>0</v>
      </c>
      <c r="AB2461" s="237" t="s">
        <v>16911</v>
      </c>
    </row>
    <row r="2462" spans="1:28" ht="15" customHeight="1">
      <c r="A2462" s="109">
        <v>2453</v>
      </c>
      <c r="B2462" s="222" t="str">
        <f t="shared" si="18"/>
        <v>Klik Disini</v>
      </c>
      <c r="C2462" s="223" t="s">
        <v>16912</v>
      </c>
      <c r="D2462" s="223"/>
      <c r="E2462" s="223" t="s">
        <v>16913</v>
      </c>
      <c r="F2462" s="223" t="s">
        <v>16914</v>
      </c>
      <c r="G2462" s="223" t="s">
        <v>16915</v>
      </c>
      <c r="H2462" s="223" t="s">
        <v>1843</v>
      </c>
      <c r="I2462" s="258" t="s">
        <v>446</v>
      </c>
      <c r="J2462" s="186" t="s">
        <v>339</v>
      </c>
      <c r="K2462" s="223" t="s">
        <v>1953</v>
      </c>
      <c r="L2462" s="223"/>
      <c r="M2462" s="259" t="s">
        <v>447</v>
      </c>
      <c r="N2462" s="223" t="s">
        <v>449</v>
      </c>
      <c r="O2462" s="223" t="s">
        <v>450</v>
      </c>
      <c r="P2462" s="223">
        <v>2019</v>
      </c>
      <c r="Q2462" s="223">
        <v>2019</v>
      </c>
      <c r="R2462" s="223" t="s">
        <v>3675</v>
      </c>
      <c r="S2462" s="223" t="s">
        <v>78</v>
      </c>
      <c r="T2462" s="223" t="s">
        <v>451</v>
      </c>
      <c r="U2462" s="86">
        <v>114</v>
      </c>
      <c r="V2462" s="86" t="s">
        <v>452</v>
      </c>
      <c r="W2462" s="223" t="s">
        <v>4347</v>
      </c>
      <c r="X2462" s="223" t="s">
        <v>16916</v>
      </c>
      <c r="Y2462" s="262">
        <v>62000</v>
      </c>
      <c r="Z2462" s="226"/>
      <c r="AA2462" s="241">
        <f t="shared" si="19"/>
        <v>0</v>
      </c>
      <c r="AB2462" s="237" t="s">
        <v>16917</v>
      </c>
    </row>
    <row r="2463" spans="1:28" ht="15" customHeight="1">
      <c r="A2463" s="109">
        <v>2454</v>
      </c>
      <c r="B2463" s="222" t="str">
        <f t="shared" si="18"/>
        <v>Klik Disini</v>
      </c>
      <c r="C2463" s="223" t="s">
        <v>16918</v>
      </c>
      <c r="D2463" s="223"/>
      <c r="E2463" s="223" t="s">
        <v>7656</v>
      </c>
      <c r="F2463" s="223" t="s">
        <v>16919</v>
      </c>
      <c r="G2463" s="223" t="s">
        <v>16920</v>
      </c>
      <c r="H2463" s="223" t="s">
        <v>3662</v>
      </c>
      <c r="I2463" s="258" t="s">
        <v>592</v>
      </c>
      <c r="J2463" s="186" t="s">
        <v>322</v>
      </c>
      <c r="K2463" s="223" t="s">
        <v>1953</v>
      </c>
      <c r="L2463" s="223"/>
      <c r="M2463" s="259" t="s">
        <v>447</v>
      </c>
      <c r="N2463" s="223" t="s">
        <v>449</v>
      </c>
      <c r="O2463" s="223" t="s">
        <v>450</v>
      </c>
      <c r="P2463" s="223">
        <v>2019</v>
      </c>
      <c r="Q2463" s="223">
        <v>2019</v>
      </c>
      <c r="R2463" s="223" t="s">
        <v>3643</v>
      </c>
      <c r="S2463" s="223" t="s">
        <v>78</v>
      </c>
      <c r="T2463" s="223" t="s">
        <v>451</v>
      </c>
      <c r="U2463" s="86">
        <v>322</v>
      </c>
      <c r="V2463" s="86" t="s">
        <v>452</v>
      </c>
      <c r="W2463" s="223" t="s">
        <v>3779</v>
      </c>
      <c r="X2463" s="223" t="s">
        <v>16921</v>
      </c>
      <c r="Y2463" s="262">
        <v>175000</v>
      </c>
      <c r="Z2463" s="226"/>
      <c r="AA2463" s="241">
        <f t="shared" si="19"/>
        <v>0</v>
      </c>
      <c r="AB2463" s="237" t="s">
        <v>16922</v>
      </c>
    </row>
    <row r="2464" spans="1:28" ht="15" customHeight="1">
      <c r="A2464" s="109">
        <v>2455</v>
      </c>
      <c r="B2464" s="222" t="str">
        <f t="shared" si="18"/>
        <v>Klik Disini</v>
      </c>
      <c r="C2464" s="223" t="s">
        <v>16923</v>
      </c>
      <c r="D2464" s="223"/>
      <c r="E2464" s="223" t="s">
        <v>16924</v>
      </c>
      <c r="F2464" s="223" t="s">
        <v>16925</v>
      </c>
      <c r="G2464" s="223" t="s">
        <v>16926</v>
      </c>
      <c r="H2464" s="223" t="s">
        <v>553</v>
      </c>
      <c r="I2464" s="258" t="s">
        <v>1844</v>
      </c>
      <c r="J2464" s="186" t="s">
        <v>397</v>
      </c>
      <c r="K2464" s="223" t="s">
        <v>1953</v>
      </c>
      <c r="L2464" s="223"/>
      <c r="M2464" s="259" t="s">
        <v>447</v>
      </c>
      <c r="N2464" s="223" t="s">
        <v>449</v>
      </c>
      <c r="O2464" s="223" t="s">
        <v>450</v>
      </c>
      <c r="P2464" s="223">
        <v>2020</v>
      </c>
      <c r="Q2464" s="223">
        <v>2020</v>
      </c>
      <c r="R2464" s="223" t="s">
        <v>3412</v>
      </c>
      <c r="S2464" s="223" t="s">
        <v>78</v>
      </c>
      <c r="T2464" s="223" t="s">
        <v>451</v>
      </c>
      <c r="U2464" s="86">
        <v>266</v>
      </c>
      <c r="V2464" s="86" t="s">
        <v>452</v>
      </c>
      <c r="W2464" s="223" t="s">
        <v>606</v>
      </c>
      <c r="X2464" s="223" t="s">
        <v>16927</v>
      </c>
      <c r="Y2464" s="262">
        <v>128000</v>
      </c>
      <c r="Z2464" s="226"/>
      <c r="AA2464" s="241">
        <f t="shared" si="19"/>
        <v>0</v>
      </c>
      <c r="AB2464" s="237" t="s">
        <v>16928</v>
      </c>
    </row>
    <row r="2465" spans="1:28" ht="15" customHeight="1">
      <c r="A2465" s="109">
        <v>2456</v>
      </c>
      <c r="B2465" s="222" t="str">
        <f t="shared" si="18"/>
        <v>Klik Disini</v>
      </c>
      <c r="C2465" s="223" t="s">
        <v>16929</v>
      </c>
      <c r="D2465" s="223"/>
      <c r="E2465" s="223" t="s">
        <v>16930</v>
      </c>
      <c r="F2465" s="223" t="s">
        <v>16931</v>
      </c>
      <c r="G2465" s="223" t="s">
        <v>16932</v>
      </c>
      <c r="H2465" s="223" t="s">
        <v>3912</v>
      </c>
      <c r="I2465" s="258" t="s">
        <v>446</v>
      </c>
      <c r="J2465" s="186" t="s">
        <v>367</v>
      </c>
      <c r="K2465" s="223" t="s">
        <v>1953</v>
      </c>
      <c r="L2465" s="223"/>
      <c r="M2465" s="259" t="s">
        <v>447</v>
      </c>
      <c r="N2465" s="223" t="s">
        <v>449</v>
      </c>
      <c r="O2465" s="223" t="s">
        <v>450</v>
      </c>
      <c r="P2465" s="223">
        <v>2019</v>
      </c>
      <c r="Q2465" s="223">
        <v>2019</v>
      </c>
      <c r="R2465" s="223" t="s">
        <v>14116</v>
      </c>
      <c r="S2465" s="223" t="s">
        <v>78</v>
      </c>
      <c r="T2465" s="223" t="s">
        <v>451</v>
      </c>
      <c r="U2465" s="86">
        <v>258</v>
      </c>
      <c r="V2465" s="86" t="s">
        <v>452</v>
      </c>
      <c r="W2465" s="223" t="s">
        <v>999</v>
      </c>
      <c r="X2465" s="223" t="s">
        <v>16933</v>
      </c>
      <c r="Y2465" s="262">
        <v>74000</v>
      </c>
      <c r="Z2465" s="226"/>
      <c r="AA2465" s="241">
        <f t="shared" si="19"/>
        <v>0</v>
      </c>
      <c r="AB2465" s="237" t="s">
        <v>16934</v>
      </c>
    </row>
    <row r="2466" spans="1:28" ht="15" customHeight="1">
      <c r="A2466" s="109">
        <v>2457</v>
      </c>
      <c r="B2466" s="222" t="str">
        <f t="shared" si="18"/>
        <v>Klik Disini</v>
      </c>
      <c r="C2466" s="223" t="s">
        <v>16935</v>
      </c>
      <c r="D2466" s="223"/>
      <c r="E2466" s="223" t="s">
        <v>3815</v>
      </c>
      <c r="F2466" s="223" t="s">
        <v>16936</v>
      </c>
      <c r="G2466" s="223" t="s">
        <v>16937</v>
      </c>
      <c r="H2466" s="223" t="s">
        <v>1843</v>
      </c>
      <c r="I2466" s="258" t="s">
        <v>446</v>
      </c>
      <c r="J2466" s="186" t="s">
        <v>339</v>
      </c>
      <c r="K2466" s="223" t="s">
        <v>1953</v>
      </c>
      <c r="L2466" s="223"/>
      <c r="M2466" s="259" t="s">
        <v>447</v>
      </c>
      <c r="N2466" s="223" t="s">
        <v>449</v>
      </c>
      <c r="O2466" s="223" t="s">
        <v>450</v>
      </c>
      <c r="P2466" s="223">
        <v>2020</v>
      </c>
      <c r="Q2466" s="223">
        <v>2020</v>
      </c>
      <c r="R2466" s="223" t="s">
        <v>3675</v>
      </c>
      <c r="S2466" s="223" t="s">
        <v>78</v>
      </c>
      <c r="T2466" s="223" t="s">
        <v>451</v>
      </c>
      <c r="U2466" s="86">
        <v>162</v>
      </c>
      <c r="V2466" s="86" t="s">
        <v>452</v>
      </c>
      <c r="W2466" s="223" t="s">
        <v>3544</v>
      </c>
      <c r="X2466" s="223" t="s">
        <v>16938</v>
      </c>
      <c r="Y2466" s="262">
        <v>84000</v>
      </c>
      <c r="Z2466" s="226"/>
      <c r="AA2466" s="241">
        <f t="shared" si="19"/>
        <v>0</v>
      </c>
      <c r="AB2466" s="237" t="s">
        <v>16939</v>
      </c>
    </row>
    <row r="2467" spans="1:28" ht="15" customHeight="1">
      <c r="A2467" s="109">
        <v>2458</v>
      </c>
      <c r="B2467" s="222" t="str">
        <f t="shared" si="18"/>
        <v>Klik Disini</v>
      </c>
      <c r="C2467" s="223" t="s">
        <v>16940</v>
      </c>
      <c r="D2467" s="223"/>
      <c r="E2467" s="223" t="s">
        <v>16941</v>
      </c>
      <c r="F2467" s="223" t="s">
        <v>16942</v>
      </c>
      <c r="G2467" s="223" t="s">
        <v>16943</v>
      </c>
      <c r="H2467" s="223" t="s">
        <v>384</v>
      </c>
      <c r="I2467" s="258" t="s">
        <v>446</v>
      </c>
      <c r="J2467" s="186" t="s">
        <v>383</v>
      </c>
      <c r="K2467" s="223" t="s">
        <v>1953</v>
      </c>
      <c r="L2467" s="223"/>
      <c r="M2467" s="259" t="s">
        <v>447</v>
      </c>
      <c r="N2467" s="223" t="s">
        <v>449</v>
      </c>
      <c r="O2467" s="223" t="s">
        <v>450</v>
      </c>
      <c r="P2467" s="223">
        <v>2020</v>
      </c>
      <c r="Q2467" s="223">
        <v>2020</v>
      </c>
      <c r="R2467" s="223" t="s">
        <v>3675</v>
      </c>
      <c r="S2467" s="223" t="s">
        <v>78</v>
      </c>
      <c r="T2467" s="223" t="s">
        <v>451</v>
      </c>
      <c r="U2467" s="86">
        <v>402</v>
      </c>
      <c r="V2467" s="86" t="s">
        <v>452</v>
      </c>
      <c r="W2467" s="223" t="s">
        <v>1613</v>
      </c>
      <c r="X2467" s="223" t="s">
        <v>16944</v>
      </c>
      <c r="Y2467" s="262">
        <v>208000</v>
      </c>
      <c r="Z2467" s="226"/>
      <c r="AA2467" s="241">
        <f t="shared" si="19"/>
        <v>0</v>
      </c>
      <c r="AB2467" s="237" t="s">
        <v>16945</v>
      </c>
    </row>
    <row r="2468" spans="1:28" ht="15" customHeight="1">
      <c r="A2468" s="109">
        <v>2459</v>
      </c>
      <c r="B2468" s="222" t="str">
        <f t="shared" si="18"/>
        <v>Klik Disini</v>
      </c>
      <c r="C2468" s="223" t="s">
        <v>16946</v>
      </c>
      <c r="D2468" s="223"/>
      <c r="E2468" s="223" t="s">
        <v>16859</v>
      </c>
      <c r="F2468" s="223" t="s">
        <v>16947</v>
      </c>
      <c r="G2468" s="223" t="s">
        <v>16948</v>
      </c>
      <c r="H2468" s="223" t="s">
        <v>4580</v>
      </c>
      <c r="I2468" s="258" t="s">
        <v>592</v>
      </c>
      <c r="J2468" s="186" t="s">
        <v>322</v>
      </c>
      <c r="K2468" s="223" t="s">
        <v>1953</v>
      </c>
      <c r="L2468" s="223"/>
      <c r="M2468" s="259" t="s">
        <v>447</v>
      </c>
      <c r="N2468" s="223" t="s">
        <v>449</v>
      </c>
      <c r="O2468" s="223" t="s">
        <v>450</v>
      </c>
      <c r="P2468" s="223">
        <v>2020</v>
      </c>
      <c r="Q2468" s="223">
        <v>2020</v>
      </c>
      <c r="R2468" s="223" t="s">
        <v>3643</v>
      </c>
      <c r="S2468" s="223" t="s">
        <v>78</v>
      </c>
      <c r="T2468" s="223" t="s">
        <v>451</v>
      </c>
      <c r="U2468" s="86">
        <v>402</v>
      </c>
      <c r="V2468" s="86" t="s">
        <v>452</v>
      </c>
      <c r="W2468" s="223" t="s">
        <v>6334</v>
      </c>
      <c r="X2468" s="223" t="s">
        <v>16949</v>
      </c>
      <c r="Y2468" s="262">
        <v>60000</v>
      </c>
      <c r="Z2468" s="226"/>
      <c r="AA2468" s="241">
        <f t="shared" si="19"/>
        <v>0</v>
      </c>
      <c r="AB2468" s="237" t="s">
        <v>16950</v>
      </c>
    </row>
    <row r="2469" spans="1:28" ht="15" customHeight="1">
      <c r="A2469" s="109">
        <v>2460</v>
      </c>
      <c r="B2469" s="222" t="str">
        <f t="shared" si="18"/>
        <v>Klik Disini</v>
      </c>
      <c r="C2469" s="223" t="s">
        <v>16951</v>
      </c>
      <c r="D2469" s="223"/>
      <c r="E2469" s="223" t="s">
        <v>16952</v>
      </c>
      <c r="F2469" s="223" t="s">
        <v>16953</v>
      </c>
      <c r="G2469" s="223" t="s">
        <v>16954</v>
      </c>
      <c r="H2469" s="223" t="s">
        <v>782</v>
      </c>
      <c r="I2469" s="258" t="s">
        <v>446</v>
      </c>
      <c r="J2469" s="186" t="s">
        <v>353</v>
      </c>
      <c r="K2469" s="223" t="s">
        <v>1953</v>
      </c>
      <c r="L2469" s="223"/>
      <c r="M2469" s="259" t="s">
        <v>447</v>
      </c>
      <c r="N2469" s="223" t="s">
        <v>449</v>
      </c>
      <c r="O2469" s="223" t="s">
        <v>450</v>
      </c>
      <c r="P2469" s="223">
        <v>2019</v>
      </c>
      <c r="Q2469" s="223">
        <v>2019</v>
      </c>
      <c r="R2469" s="223" t="s">
        <v>3412</v>
      </c>
      <c r="S2469" s="223" t="s">
        <v>78</v>
      </c>
      <c r="T2469" s="223" t="s">
        <v>451</v>
      </c>
      <c r="U2469" s="86">
        <v>306</v>
      </c>
      <c r="V2469" s="86" t="s">
        <v>452</v>
      </c>
      <c r="W2469" s="223" t="s">
        <v>3592</v>
      </c>
      <c r="X2469" s="223" t="s">
        <v>16955</v>
      </c>
      <c r="Y2469" s="262">
        <v>105000</v>
      </c>
      <c r="Z2469" s="226"/>
      <c r="AA2469" s="241">
        <f t="shared" si="19"/>
        <v>0</v>
      </c>
      <c r="AB2469" s="237" t="s">
        <v>16956</v>
      </c>
    </row>
    <row r="2470" spans="1:28" ht="15" customHeight="1">
      <c r="A2470" s="109">
        <v>2461</v>
      </c>
      <c r="B2470" s="222" t="str">
        <f t="shared" si="18"/>
        <v>Klik Disini</v>
      </c>
      <c r="C2470" s="223" t="s">
        <v>16957</v>
      </c>
      <c r="D2470" s="223"/>
      <c r="E2470" s="223" t="s">
        <v>16958</v>
      </c>
      <c r="F2470" s="223" t="s">
        <v>16959</v>
      </c>
      <c r="G2470" s="223" t="s">
        <v>16960</v>
      </c>
      <c r="H2470" s="223" t="s">
        <v>384</v>
      </c>
      <c r="I2470" s="258" t="s">
        <v>446</v>
      </c>
      <c r="J2470" s="186" t="s">
        <v>383</v>
      </c>
      <c r="K2470" s="223" t="s">
        <v>1953</v>
      </c>
      <c r="L2470" s="223"/>
      <c r="M2470" s="259" t="s">
        <v>447</v>
      </c>
      <c r="N2470" s="223" t="s">
        <v>449</v>
      </c>
      <c r="O2470" s="223" t="s">
        <v>450</v>
      </c>
      <c r="P2470" s="223">
        <v>2019</v>
      </c>
      <c r="Q2470" s="223">
        <v>2019</v>
      </c>
      <c r="R2470" s="223" t="s">
        <v>3675</v>
      </c>
      <c r="S2470" s="223" t="s">
        <v>78</v>
      </c>
      <c r="T2470" s="223" t="s">
        <v>451</v>
      </c>
      <c r="U2470" s="86">
        <v>114</v>
      </c>
      <c r="V2470" s="86" t="s">
        <v>452</v>
      </c>
      <c r="W2470" s="223" t="s">
        <v>3867</v>
      </c>
      <c r="X2470" s="223" t="s">
        <v>16961</v>
      </c>
      <c r="Y2470" s="262">
        <v>64000</v>
      </c>
      <c r="Z2470" s="226"/>
      <c r="AA2470" s="241">
        <f t="shared" si="19"/>
        <v>0</v>
      </c>
      <c r="AB2470" s="237" t="s">
        <v>16962</v>
      </c>
    </row>
    <row r="2471" spans="1:28" ht="15" customHeight="1">
      <c r="A2471" s="109">
        <v>2462</v>
      </c>
      <c r="B2471" s="222" t="str">
        <f t="shared" si="18"/>
        <v>Klik Disini</v>
      </c>
      <c r="C2471" s="223" t="s">
        <v>16963</v>
      </c>
      <c r="D2471" s="223"/>
      <c r="E2471" s="223" t="s">
        <v>16677</v>
      </c>
      <c r="F2471" s="223" t="s">
        <v>16964</v>
      </c>
      <c r="G2471" s="223" t="s">
        <v>16965</v>
      </c>
      <c r="H2471" s="223" t="s">
        <v>3912</v>
      </c>
      <c r="I2471" s="258" t="s">
        <v>446</v>
      </c>
      <c r="J2471" s="186" t="s">
        <v>367</v>
      </c>
      <c r="K2471" s="223" t="s">
        <v>1953</v>
      </c>
      <c r="L2471" s="223"/>
      <c r="M2471" s="259" t="s">
        <v>447</v>
      </c>
      <c r="N2471" s="223" t="s">
        <v>449</v>
      </c>
      <c r="O2471" s="223" t="s">
        <v>450</v>
      </c>
      <c r="P2471" s="223">
        <v>2023</v>
      </c>
      <c r="Q2471" s="223">
        <v>2023</v>
      </c>
      <c r="R2471" s="223" t="s">
        <v>14116</v>
      </c>
      <c r="S2471" s="223" t="s">
        <v>78</v>
      </c>
      <c r="T2471" s="223" t="s">
        <v>451</v>
      </c>
      <c r="U2471" s="86">
        <v>386</v>
      </c>
      <c r="V2471" s="86" t="s">
        <v>452</v>
      </c>
      <c r="W2471" s="223" t="s">
        <v>1117</v>
      </c>
      <c r="X2471" s="223" t="s">
        <v>16966</v>
      </c>
      <c r="Y2471" s="262">
        <v>124000</v>
      </c>
      <c r="Z2471" s="226"/>
      <c r="AA2471" s="241">
        <f t="shared" si="19"/>
        <v>0</v>
      </c>
      <c r="AB2471" s="237" t="s">
        <v>16967</v>
      </c>
    </row>
    <row r="2472" spans="1:28" ht="15" customHeight="1">
      <c r="A2472" s="109">
        <v>2463</v>
      </c>
      <c r="B2472" s="222" t="str">
        <f t="shared" si="18"/>
        <v>Klik Disini</v>
      </c>
      <c r="C2472" s="223" t="s">
        <v>16968</v>
      </c>
      <c r="D2472" s="223"/>
      <c r="E2472" s="223" t="s">
        <v>16969</v>
      </c>
      <c r="F2472" s="223" t="s">
        <v>16970</v>
      </c>
      <c r="G2472" s="223" t="s">
        <v>16971</v>
      </c>
      <c r="H2472" s="223" t="s">
        <v>553</v>
      </c>
      <c r="I2472" s="258" t="s">
        <v>446</v>
      </c>
      <c r="J2472" s="186" t="s">
        <v>353</v>
      </c>
      <c r="K2472" s="223" t="s">
        <v>1953</v>
      </c>
      <c r="L2472" s="223"/>
      <c r="M2472" s="259" t="s">
        <v>447</v>
      </c>
      <c r="N2472" s="223" t="s">
        <v>449</v>
      </c>
      <c r="O2472" s="223" t="s">
        <v>450</v>
      </c>
      <c r="P2472" s="223">
        <v>2019</v>
      </c>
      <c r="Q2472" s="223">
        <v>2019</v>
      </c>
      <c r="R2472" s="223" t="s">
        <v>3412</v>
      </c>
      <c r="S2472" s="223" t="s">
        <v>78</v>
      </c>
      <c r="T2472" s="223" t="s">
        <v>451</v>
      </c>
      <c r="U2472" s="86">
        <v>498</v>
      </c>
      <c r="V2472" s="86" t="s">
        <v>452</v>
      </c>
      <c r="W2472" s="223" t="s">
        <v>13527</v>
      </c>
      <c r="X2472" s="223" t="s">
        <v>16972</v>
      </c>
      <c r="Y2472" s="262">
        <v>188000</v>
      </c>
      <c r="Z2472" s="226"/>
      <c r="AA2472" s="241">
        <f t="shared" si="19"/>
        <v>0</v>
      </c>
      <c r="AB2472" s="237" t="s">
        <v>16973</v>
      </c>
    </row>
    <row r="2473" spans="1:28" ht="15" customHeight="1">
      <c r="A2473" s="109">
        <v>2464</v>
      </c>
      <c r="B2473" s="222" t="str">
        <f t="shared" si="18"/>
        <v>Klik Disini</v>
      </c>
      <c r="C2473" s="223" t="s">
        <v>16974</v>
      </c>
      <c r="D2473" s="223"/>
      <c r="E2473" s="223" t="s">
        <v>16975</v>
      </c>
      <c r="F2473" s="223" t="s">
        <v>16976</v>
      </c>
      <c r="G2473" s="223" t="s">
        <v>16977</v>
      </c>
      <c r="H2473" s="223" t="s">
        <v>362</v>
      </c>
      <c r="I2473" s="258" t="s">
        <v>446</v>
      </c>
      <c r="J2473" s="186" t="s">
        <v>361</v>
      </c>
      <c r="K2473" s="223" t="s">
        <v>1953</v>
      </c>
      <c r="L2473" s="223"/>
      <c r="M2473" s="259" t="s">
        <v>447</v>
      </c>
      <c r="N2473" s="223" t="s">
        <v>449</v>
      </c>
      <c r="O2473" s="223" t="s">
        <v>450</v>
      </c>
      <c r="P2473" s="223">
        <v>2020</v>
      </c>
      <c r="Q2473" s="223">
        <v>2020</v>
      </c>
      <c r="R2473" s="223" t="s">
        <v>13812</v>
      </c>
      <c r="S2473" s="223" t="s">
        <v>78</v>
      </c>
      <c r="T2473" s="223" t="s">
        <v>451</v>
      </c>
      <c r="U2473" s="86">
        <v>498</v>
      </c>
      <c r="V2473" s="86" t="s">
        <v>452</v>
      </c>
      <c r="W2473" s="223" t="s">
        <v>3676</v>
      </c>
      <c r="X2473" s="223" t="s">
        <v>16978</v>
      </c>
      <c r="Y2473" s="262">
        <v>168000</v>
      </c>
      <c r="Z2473" s="226"/>
      <c r="AA2473" s="241">
        <f t="shared" si="19"/>
        <v>0</v>
      </c>
      <c r="AB2473" s="237" t="s">
        <v>16979</v>
      </c>
    </row>
    <row r="2474" spans="1:28" ht="15" customHeight="1">
      <c r="A2474" s="109">
        <v>2465</v>
      </c>
      <c r="B2474" s="222" t="str">
        <f t="shared" si="18"/>
        <v>Klik Disini</v>
      </c>
      <c r="C2474" s="223" t="s">
        <v>16980</v>
      </c>
      <c r="D2474" s="223"/>
      <c r="E2474" s="223" t="s">
        <v>16981</v>
      </c>
      <c r="F2474" s="223" t="s">
        <v>16982</v>
      </c>
      <c r="G2474" s="223" t="s">
        <v>16983</v>
      </c>
      <c r="H2474" s="223" t="s">
        <v>384</v>
      </c>
      <c r="I2474" s="258" t="s">
        <v>446</v>
      </c>
      <c r="J2474" s="186" t="s">
        <v>383</v>
      </c>
      <c r="K2474" s="223" t="s">
        <v>1953</v>
      </c>
      <c r="L2474" s="223"/>
      <c r="M2474" s="259" t="s">
        <v>447</v>
      </c>
      <c r="N2474" s="223" t="s">
        <v>449</v>
      </c>
      <c r="O2474" s="223" t="s">
        <v>450</v>
      </c>
      <c r="P2474" s="223">
        <v>2020</v>
      </c>
      <c r="Q2474" s="223">
        <v>2020</v>
      </c>
      <c r="R2474" s="223" t="s">
        <v>3675</v>
      </c>
      <c r="S2474" s="223" t="s">
        <v>78</v>
      </c>
      <c r="T2474" s="223" t="s">
        <v>451</v>
      </c>
      <c r="U2474" s="86">
        <v>318</v>
      </c>
      <c r="V2474" s="86" t="s">
        <v>452</v>
      </c>
      <c r="W2474" s="223" t="s">
        <v>3585</v>
      </c>
      <c r="X2474" s="223" t="s">
        <v>16984</v>
      </c>
      <c r="Y2474" s="262">
        <v>159000</v>
      </c>
      <c r="Z2474" s="226"/>
      <c r="AA2474" s="241">
        <f t="shared" si="19"/>
        <v>0</v>
      </c>
      <c r="AB2474" s="237" t="s">
        <v>16985</v>
      </c>
    </row>
    <row r="2475" spans="1:28" ht="15" customHeight="1">
      <c r="A2475" s="109">
        <v>2466</v>
      </c>
      <c r="B2475" s="222" t="str">
        <f t="shared" si="18"/>
        <v>Klik Disini</v>
      </c>
      <c r="C2475" s="223" t="s">
        <v>16986</v>
      </c>
      <c r="D2475" s="223"/>
      <c r="E2475" s="223" t="s">
        <v>14401</v>
      </c>
      <c r="F2475" s="223" t="s">
        <v>16987</v>
      </c>
      <c r="G2475" s="223" t="s">
        <v>16988</v>
      </c>
      <c r="H2475" s="223" t="s">
        <v>262</v>
      </c>
      <c r="I2475" s="258" t="s">
        <v>592</v>
      </c>
      <c r="J2475" s="186" t="s">
        <v>324</v>
      </c>
      <c r="K2475" s="223" t="s">
        <v>1953</v>
      </c>
      <c r="L2475" s="223"/>
      <c r="M2475" s="259" t="s">
        <v>447</v>
      </c>
      <c r="N2475" s="223" t="s">
        <v>449</v>
      </c>
      <c r="O2475" s="223" t="s">
        <v>450</v>
      </c>
      <c r="P2475" s="223">
        <v>2020</v>
      </c>
      <c r="Q2475" s="223">
        <v>2020</v>
      </c>
      <c r="R2475" s="223" t="s">
        <v>3412</v>
      </c>
      <c r="S2475" s="223" t="s">
        <v>78</v>
      </c>
      <c r="T2475" s="223" t="s">
        <v>451</v>
      </c>
      <c r="U2475" s="86">
        <v>226</v>
      </c>
      <c r="V2475" s="86" t="s">
        <v>452</v>
      </c>
      <c r="W2475" s="223" t="s">
        <v>6636</v>
      </c>
      <c r="X2475" s="223" t="s">
        <v>16989</v>
      </c>
      <c r="Y2475" s="262">
        <v>215000</v>
      </c>
      <c r="Z2475" s="226"/>
      <c r="AA2475" s="241">
        <f t="shared" si="19"/>
        <v>0</v>
      </c>
      <c r="AB2475" s="237" t="s">
        <v>16990</v>
      </c>
    </row>
    <row r="2476" spans="1:28" ht="15" customHeight="1">
      <c r="A2476" s="109">
        <v>2467</v>
      </c>
      <c r="B2476" s="222" t="str">
        <f t="shared" si="18"/>
        <v>Klik Disini</v>
      </c>
      <c r="C2476" s="223" t="s">
        <v>16991</v>
      </c>
      <c r="D2476" s="223"/>
      <c r="E2476" s="223" t="s">
        <v>16992</v>
      </c>
      <c r="F2476" s="223" t="s">
        <v>16993</v>
      </c>
      <c r="G2476" s="223" t="s">
        <v>16994</v>
      </c>
      <c r="H2476" s="223" t="s">
        <v>4580</v>
      </c>
      <c r="I2476" s="258" t="s">
        <v>446</v>
      </c>
      <c r="J2476" s="186" t="s">
        <v>347</v>
      </c>
      <c r="K2476" s="223" t="s">
        <v>1953</v>
      </c>
      <c r="L2476" s="223"/>
      <c r="M2476" s="259" t="s">
        <v>447</v>
      </c>
      <c r="N2476" s="223" t="s">
        <v>449</v>
      </c>
      <c r="O2476" s="223" t="s">
        <v>450</v>
      </c>
      <c r="P2476" s="223">
        <v>2020</v>
      </c>
      <c r="Q2476" s="223">
        <v>2020</v>
      </c>
      <c r="R2476" s="223" t="s">
        <v>3643</v>
      </c>
      <c r="S2476" s="223" t="s">
        <v>78</v>
      </c>
      <c r="T2476" s="223" t="s">
        <v>451</v>
      </c>
      <c r="U2476" s="86">
        <v>266</v>
      </c>
      <c r="V2476" s="86" t="s">
        <v>452</v>
      </c>
      <c r="W2476" s="223" t="s">
        <v>3331</v>
      </c>
      <c r="X2476" s="223" t="s">
        <v>16995</v>
      </c>
      <c r="Y2476" s="262">
        <v>148000</v>
      </c>
      <c r="Z2476" s="226"/>
      <c r="AA2476" s="241">
        <f t="shared" si="19"/>
        <v>0</v>
      </c>
      <c r="AB2476" s="237" t="s">
        <v>16996</v>
      </c>
    </row>
    <row r="2477" spans="1:28" ht="15" customHeight="1">
      <c r="A2477" s="109">
        <v>2468</v>
      </c>
      <c r="B2477" s="222" t="str">
        <f t="shared" si="18"/>
        <v>Klik Disini</v>
      </c>
      <c r="C2477" s="223" t="s">
        <v>16997</v>
      </c>
      <c r="D2477" s="223"/>
      <c r="E2477" s="223" t="s">
        <v>16998</v>
      </c>
      <c r="F2477" s="223" t="s">
        <v>16999</v>
      </c>
      <c r="G2477" s="223" t="s">
        <v>17000</v>
      </c>
      <c r="H2477" s="223" t="s">
        <v>3532</v>
      </c>
      <c r="I2477" s="258" t="s">
        <v>446</v>
      </c>
      <c r="J2477" s="186" t="s">
        <v>345</v>
      </c>
      <c r="K2477" s="223" t="s">
        <v>1953</v>
      </c>
      <c r="L2477" s="223"/>
      <c r="M2477" s="259" t="s">
        <v>447</v>
      </c>
      <c r="N2477" s="223" t="s">
        <v>449</v>
      </c>
      <c r="O2477" s="223" t="s">
        <v>450</v>
      </c>
      <c r="P2477" s="223">
        <v>2018</v>
      </c>
      <c r="Q2477" s="223">
        <v>2018</v>
      </c>
      <c r="R2477" s="223" t="s">
        <v>14912</v>
      </c>
      <c r="S2477" s="223" t="s">
        <v>78</v>
      </c>
      <c r="T2477" s="223" t="s">
        <v>451</v>
      </c>
      <c r="U2477" s="86">
        <v>370</v>
      </c>
      <c r="V2477" s="86" t="s">
        <v>452</v>
      </c>
      <c r="W2477" s="223" t="s">
        <v>4777</v>
      </c>
      <c r="X2477" s="223" t="s">
        <v>17001</v>
      </c>
      <c r="Y2477" s="262">
        <v>198000</v>
      </c>
      <c r="Z2477" s="226"/>
      <c r="AA2477" s="241">
        <f t="shared" si="19"/>
        <v>0</v>
      </c>
      <c r="AB2477" s="237" t="s">
        <v>17002</v>
      </c>
    </row>
    <row r="2478" spans="1:28" ht="15" customHeight="1">
      <c r="A2478" s="109">
        <v>2469</v>
      </c>
      <c r="B2478" s="222" t="str">
        <f t="shared" si="18"/>
        <v>Klik Disini</v>
      </c>
      <c r="C2478" s="223" t="s">
        <v>17003</v>
      </c>
      <c r="D2478" s="223"/>
      <c r="E2478" s="223" t="s">
        <v>17004</v>
      </c>
      <c r="F2478" s="223" t="s">
        <v>17005</v>
      </c>
      <c r="G2478" s="223" t="s">
        <v>17006</v>
      </c>
      <c r="H2478" s="223" t="s">
        <v>4580</v>
      </c>
      <c r="I2478" s="258" t="s">
        <v>446</v>
      </c>
      <c r="J2478" s="186" t="s">
        <v>347</v>
      </c>
      <c r="K2478" s="223" t="s">
        <v>1953</v>
      </c>
      <c r="L2478" s="223"/>
      <c r="M2478" s="259" t="s">
        <v>447</v>
      </c>
      <c r="N2478" s="223" t="s">
        <v>449</v>
      </c>
      <c r="O2478" s="223" t="s">
        <v>450</v>
      </c>
      <c r="P2478" s="223">
        <v>2019</v>
      </c>
      <c r="Q2478" s="223">
        <v>2019</v>
      </c>
      <c r="R2478" s="223" t="s">
        <v>3643</v>
      </c>
      <c r="S2478" s="223" t="s">
        <v>78</v>
      </c>
      <c r="T2478" s="223" t="s">
        <v>451</v>
      </c>
      <c r="U2478" s="86">
        <v>274</v>
      </c>
      <c r="V2478" s="86" t="s">
        <v>452</v>
      </c>
      <c r="W2478" s="223" t="s">
        <v>3741</v>
      </c>
      <c r="X2478" s="223" t="s">
        <v>17007</v>
      </c>
      <c r="Y2478" s="262">
        <v>208000</v>
      </c>
      <c r="Z2478" s="226"/>
      <c r="AA2478" s="241">
        <f t="shared" si="19"/>
        <v>0</v>
      </c>
      <c r="AB2478" s="237" t="s">
        <v>17008</v>
      </c>
    </row>
    <row r="2479" spans="1:28" ht="15" customHeight="1">
      <c r="A2479" s="109">
        <v>2470</v>
      </c>
      <c r="B2479" s="222" t="str">
        <f t="shared" si="18"/>
        <v>Klik Disini</v>
      </c>
      <c r="C2479" s="223" t="s">
        <v>17009</v>
      </c>
      <c r="D2479" s="223"/>
      <c r="E2479" s="223" t="s">
        <v>17010</v>
      </c>
      <c r="F2479" s="223" t="s">
        <v>17011</v>
      </c>
      <c r="G2479" s="223" t="s">
        <v>17012</v>
      </c>
      <c r="H2479" s="223" t="s">
        <v>6315</v>
      </c>
      <c r="I2479" s="258" t="s">
        <v>1844</v>
      </c>
      <c r="J2479" s="186" t="s">
        <v>405</v>
      </c>
      <c r="K2479" s="223" t="s">
        <v>1953</v>
      </c>
      <c r="L2479" s="223"/>
      <c r="M2479" s="259" t="s">
        <v>447</v>
      </c>
      <c r="N2479" s="223" t="s">
        <v>449</v>
      </c>
      <c r="O2479" s="223" t="s">
        <v>450</v>
      </c>
      <c r="P2479" s="223">
        <v>2019</v>
      </c>
      <c r="Q2479" s="223">
        <v>2019</v>
      </c>
      <c r="R2479" s="223" t="s">
        <v>3675</v>
      </c>
      <c r="S2479" s="223" t="s">
        <v>78</v>
      </c>
      <c r="T2479" s="223" t="s">
        <v>451</v>
      </c>
      <c r="U2479" s="86">
        <v>242</v>
      </c>
      <c r="V2479" s="86" t="s">
        <v>452</v>
      </c>
      <c r="W2479" s="223" t="s">
        <v>3874</v>
      </c>
      <c r="X2479" s="223" t="s">
        <v>17013</v>
      </c>
      <c r="Y2479" s="262">
        <v>79000</v>
      </c>
      <c r="Z2479" s="226"/>
      <c r="AA2479" s="241">
        <f t="shared" si="19"/>
        <v>0</v>
      </c>
      <c r="AB2479" s="237" t="s">
        <v>17014</v>
      </c>
    </row>
    <row r="2480" spans="1:28" ht="15" customHeight="1">
      <c r="A2480" s="109">
        <v>2471</v>
      </c>
      <c r="B2480" s="222" t="str">
        <f t="shared" si="18"/>
        <v>Klik Disini</v>
      </c>
      <c r="C2480" s="223" t="s">
        <v>17015</v>
      </c>
      <c r="D2480" s="223"/>
      <c r="E2480" s="223" t="s">
        <v>3548</v>
      </c>
      <c r="F2480" s="223" t="s">
        <v>17016</v>
      </c>
      <c r="G2480" s="223" t="s">
        <v>17017</v>
      </c>
      <c r="H2480" s="223" t="s">
        <v>3473</v>
      </c>
      <c r="I2480" s="258" t="s">
        <v>446</v>
      </c>
      <c r="J2480" s="186" t="s">
        <v>345</v>
      </c>
      <c r="K2480" s="223" t="s">
        <v>447</v>
      </c>
      <c r="L2480" s="223"/>
      <c r="M2480" s="259" t="s">
        <v>447</v>
      </c>
      <c r="N2480" s="223" t="s">
        <v>449</v>
      </c>
      <c r="O2480" s="223" t="s">
        <v>450</v>
      </c>
      <c r="P2480" s="223">
        <v>2019</v>
      </c>
      <c r="Q2480" s="223">
        <v>2019</v>
      </c>
      <c r="R2480" s="223" t="s">
        <v>3412</v>
      </c>
      <c r="S2480" s="223" t="s">
        <v>78</v>
      </c>
      <c r="T2480" s="223" t="s">
        <v>451</v>
      </c>
      <c r="U2480" s="86">
        <v>302</v>
      </c>
      <c r="V2480" s="86" t="s">
        <v>452</v>
      </c>
      <c r="W2480" s="223" t="s">
        <v>1945</v>
      </c>
      <c r="X2480" s="223" t="s">
        <v>17018</v>
      </c>
      <c r="Y2480" s="262">
        <v>104000</v>
      </c>
      <c r="Z2480" s="226"/>
      <c r="AA2480" s="241">
        <f t="shared" si="19"/>
        <v>0</v>
      </c>
      <c r="AB2480" s="237" t="s">
        <v>17019</v>
      </c>
    </row>
    <row r="2481" spans="1:28" ht="15" customHeight="1">
      <c r="A2481" s="109">
        <v>2472</v>
      </c>
      <c r="B2481" s="222" t="str">
        <f t="shared" si="18"/>
        <v>Klik Disini</v>
      </c>
      <c r="C2481" s="223" t="s">
        <v>17020</v>
      </c>
      <c r="D2481" s="223"/>
      <c r="E2481" s="223" t="s">
        <v>6790</v>
      </c>
      <c r="F2481" s="223" t="s">
        <v>17021</v>
      </c>
      <c r="G2481" s="223" t="s">
        <v>17022</v>
      </c>
      <c r="H2481" s="223" t="s">
        <v>384</v>
      </c>
      <c r="I2481" s="258" t="s">
        <v>446</v>
      </c>
      <c r="J2481" s="186" t="s">
        <v>383</v>
      </c>
      <c r="K2481" s="223" t="s">
        <v>1953</v>
      </c>
      <c r="L2481" s="223"/>
      <c r="M2481" s="259" t="s">
        <v>447</v>
      </c>
      <c r="N2481" s="223" t="s">
        <v>449</v>
      </c>
      <c r="O2481" s="223" t="s">
        <v>450</v>
      </c>
      <c r="P2481" s="223">
        <v>2020</v>
      </c>
      <c r="Q2481" s="223">
        <v>2020</v>
      </c>
      <c r="R2481" s="223" t="s">
        <v>3675</v>
      </c>
      <c r="S2481" s="223" t="s">
        <v>78</v>
      </c>
      <c r="T2481" s="223" t="s">
        <v>451</v>
      </c>
      <c r="U2481" s="86">
        <v>194</v>
      </c>
      <c r="V2481" s="86" t="s">
        <v>452</v>
      </c>
      <c r="W2481" s="223" t="s">
        <v>8461</v>
      </c>
      <c r="X2481" s="223" t="s">
        <v>17023</v>
      </c>
      <c r="Y2481" s="262">
        <v>98000</v>
      </c>
      <c r="Z2481" s="226"/>
      <c r="AA2481" s="241">
        <f t="shared" si="19"/>
        <v>0</v>
      </c>
      <c r="AB2481" s="237" t="s">
        <v>17024</v>
      </c>
    </row>
    <row r="2482" spans="1:28" ht="15" customHeight="1">
      <c r="A2482" s="109">
        <v>2473</v>
      </c>
      <c r="B2482" s="222" t="str">
        <f t="shared" si="18"/>
        <v>Klik Disini</v>
      </c>
      <c r="C2482" s="223" t="s">
        <v>17025</v>
      </c>
      <c r="D2482" s="223"/>
      <c r="E2482" s="223" t="s">
        <v>17026</v>
      </c>
      <c r="F2482" s="223" t="s">
        <v>17027</v>
      </c>
      <c r="G2482" s="223" t="s">
        <v>17028</v>
      </c>
      <c r="H2482" s="223" t="s">
        <v>782</v>
      </c>
      <c r="I2482" s="258" t="s">
        <v>446</v>
      </c>
      <c r="J2482" s="186" t="s">
        <v>353</v>
      </c>
      <c r="K2482" s="223" t="s">
        <v>1953</v>
      </c>
      <c r="L2482" s="223"/>
      <c r="M2482" s="259" t="s">
        <v>447</v>
      </c>
      <c r="N2482" s="223" t="s">
        <v>449</v>
      </c>
      <c r="O2482" s="223" t="s">
        <v>450</v>
      </c>
      <c r="P2482" s="223">
        <v>2019</v>
      </c>
      <c r="Q2482" s="223">
        <v>2019</v>
      </c>
      <c r="R2482" s="223" t="s">
        <v>13812</v>
      </c>
      <c r="S2482" s="223" t="s">
        <v>78</v>
      </c>
      <c r="T2482" s="223" t="s">
        <v>451</v>
      </c>
      <c r="U2482" s="86">
        <v>350</v>
      </c>
      <c r="V2482" s="86" t="s">
        <v>452</v>
      </c>
      <c r="W2482" s="223" t="s">
        <v>685</v>
      </c>
      <c r="X2482" s="223" t="s">
        <v>17029</v>
      </c>
      <c r="Y2482" s="262">
        <v>124000</v>
      </c>
      <c r="Z2482" s="226"/>
      <c r="AA2482" s="241">
        <f t="shared" si="19"/>
        <v>0</v>
      </c>
      <c r="AB2482" s="237" t="s">
        <v>17030</v>
      </c>
    </row>
    <row r="2483" spans="1:28" ht="15" customHeight="1">
      <c r="A2483" s="109">
        <v>2474</v>
      </c>
      <c r="B2483" s="222" t="str">
        <f t="shared" si="18"/>
        <v>Klik Disini</v>
      </c>
      <c r="C2483" s="223" t="s">
        <v>17031</v>
      </c>
      <c r="D2483" s="223"/>
      <c r="E2483" s="223" t="s">
        <v>17032</v>
      </c>
      <c r="F2483" s="223" t="s">
        <v>17033</v>
      </c>
      <c r="G2483" s="223" t="s">
        <v>17034</v>
      </c>
      <c r="H2483" s="223" t="s">
        <v>352</v>
      </c>
      <c r="I2483" s="258" t="s">
        <v>446</v>
      </c>
      <c r="J2483" s="186" t="s">
        <v>351</v>
      </c>
      <c r="K2483" s="223" t="s">
        <v>1953</v>
      </c>
      <c r="L2483" s="223"/>
      <c r="M2483" s="259" t="s">
        <v>447</v>
      </c>
      <c r="N2483" s="223" t="s">
        <v>449</v>
      </c>
      <c r="O2483" s="223" t="s">
        <v>450</v>
      </c>
      <c r="P2483" s="223">
        <v>2020</v>
      </c>
      <c r="Q2483" s="223">
        <v>2020</v>
      </c>
      <c r="R2483" s="223" t="s">
        <v>3412</v>
      </c>
      <c r="S2483" s="223" t="s">
        <v>78</v>
      </c>
      <c r="T2483" s="223" t="s">
        <v>451</v>
      </c>
      <c r="U2483" s="86">
        <v>210</v>
      </c>
      <c r="V2483" s="86" t="s">
        <v>452</v>
      </c>
      <c r="W2483" s="223" t="s">
        <v>2904</v>
      </c>
      <c r="X2483" s="223" t="s">
        <v>17035</v>
      </c>
      <c r="Y2483" s="262">
        <v>105000</v>
      </c>
      <c r="Z2483" s="226"/>
      <c r="AA2483" s="241">
        <f t="shared" si="19"/>
        <v>0</v>
      </c>
      <c r="AB2483" s="237" t="s">
        <v>17036</v>
      </c>
    </row>
    <row r="2484" spans="1:28" ht="15" customHeight="1">
      <c r="A2484" s="109">
        <v>2475</v>
      </c>
      <c r="B2484" s="222" t="str">
        <f t="shared" si="18"/>
        <v>Klik Disini</v>
      </c>
      <c r="C2484" s="223" t="s">
        <v>17037</v>
      </c>
      <c r="D2484" s="223"/>
      <c r="E2484" s="223" t="s">
        <v>17038</v>
      </c>
      <c r="F2484" s="223" t="s">
        <v>17039</v>
      </c>
      <c r="G2484" s="223" t="s">
        <v>17040</v>
      </c>
      <c r="H2484" s="223" t="s">
        <v>3912</v>
      </c>
      <c r="I2484" s="258" t="s">
        <v>446</v>
      </c>
      <c r="J2484" s="186" t="s">
        <v>367</v>
      </c>
      <c r="K2484" s="223" t="s">
        <v>1953</v>
      </c>
      <c r="L2484" s="223"/>
      <c r="M2484" s="259" t="s">
        <v>447</v>
      </c>
      <c r="N2484" s="223" t="s">
        <v>449</v>
      </c>
      <c r="O2484" s="223" t="s">
        <v>450</v>
      </c>
      <c r="P2484" s="223">
        <v>2020</v>
      </c>
      <c r="Q2484" s="223">
        <v>2020</v>
      </c>
      <c r="R2484" s="223" t="s">
        <v>14116</v>
      </c>
      <c r="S2484" s="223" t="s">
        <v>78</v>
      </c>
      <c r="T2484" s="223" t="s">
        <v>451</v>
      </c>
      <c r="U2484" s="86">
        <v>802</v>
      </c>
      <c r="V2484" s="86" t="s">
        <v>452</v>
      </c>
      <c r="W2484" s="223" t="s">
        <v>743</v>
      </c>
      <c r="X2484" s="223" t="s">
        <v>17041</v>
      </c>
      <c r="Y2484" s="262">
        <v>235000</v>
      </c>
      <c r="Z2484" s="226"/>
      <c r="AA2484" s="241">
        <f t="shared" si="19"/>
        <v>0</v>
      </c>
      <c r="AB2484" s="237" t="s">
        <v>17042</v>
      </c>
    </row>
    <row r="2485" spans="1:28" ht="15" customHeight="1">
      <c r="A2485" s="109">
        <v>2476</v>
      </c>
      <c r="B2485" s="222" t="str">
        <f t="shared" si="18"/>
        <v>Klik Disini</v>
      </c>
      <c r="C2485" s="223" t="s">
        <v>17043</v>
      </c>
      <c r="D2485" s="223"/>
      <c r="E2485" s="223" t="s">
        <v>17044</v>
      </c>
      <c r="F2485" s="223" t="s">
        <v>17045</v>
      </c>
      <c r="G2485" s="223" t="s">
        <v>17046</v>
      </c>
      <c r="H2485" s="223" t="s">
        <v>7858</v>
      </c>
      <c r="I2485" s="258" t="s">
        <v>446</v>
      </c>
      <c r="J2485" s="186" t="s">
        <v>353</v>
      </c>
      <c r="K2485" s="223" t="s">
        <v>1953</v>
      </c>
      <c r="L2485" s="223"/>
      <c r="M2485" s="259" t="s">
        <v>447</v>
      </c>
      <c r="N2485" s="223" t="s">
        <v>449</v>
      </c>
      <c r="O2485" s="223" t="s">
        <v>450</v>
      </c>
      <c r="P2485" s="223">
        <v>2019</v>
      </c>
      <c r="Q2485" s="223">
        <v>2019</v>
      </c>
      <c r="R2485" s="223" t="s">
        <v>3412</v>
      </c>
      <c r="S2485" s="223" t="s">
        <v>78</v>
      </c>
      <c r="T2485" s="223" t="s">
        <v>451</v>
      </c>
      <c r="U2485" s="86">
        <v>242</v>
      </c>
      <c r="V2485" s="86" t="s">
        <v>452</v>
      </c>
      <c r="W2485" s="223" t="s">
        <v>1820</v>
      </c>
      <c r="X2485" s="223" t="s">
        <v>17047</v>
      </c>
      <c r="Y2485" s="262">
        <v>69000</v>
      </c>
      <c r="Z2485" s="226"/>
      <c r="AA2485" s="241">
        <f t="shared" si="19"/>
        <v>0</v>
      </c>
      <c r="AB2485" s="237" t="s">
        <v>17048</v>
      </c>
    </row>
    <row r="2486" spans="1:28" ht="15" customHeight="1">
      <c r="A2486" s="109">
        <v>2477</v>
      </c>
      <c r="B2486" s="222" t="str">
        <f t="shared" si="18"/>
        <v>Klik Disini</v>
      </c>
      <c r="C2486" s="223" t="s">
        <v>17049</v>
      </c>
      <c r="D2486" s="223"/>
      <c r="E2486" s="223" t="s">
        <v>3903</v>
      </c>
      <c r="F2486" s="223" t="s">
        <v>17050</v>
      </c>
      <c r="G2486" s="223" t="s">
        <v>17051</v>
      </c>
      <c r="H2486" s="223" t="s">
        <v>7858</v>
      </c>
      <c r="I2486" s="258" t="s">
        <v>446</v>
      </c>
      <c r="J2486" s="186" t="s">
        <v>369</v>
      </c>
      <c r="K2486" s="223" t="s">
        <v>1953</v>
      </c>
      <c r="L2486" s="223"/>
      <c r="M2486" s="259" t="s">
        <v>447</v>
      </c>
      <c r="N2486" s="223" t="s">
        <v>449</v>
      </c>
      <c r="O2486" s="223" t="s">
        <v>450</v>
      </c>
      <c r="P2486" s="223">
        <v>2019</v>
      </c>
      <c r="Q2486" s="223">
        <v>2019</v>
      </c>
      <c r="R2486" s="223" t="s">
        <v>14186</v>
      </c>
      <c r="S2486" s="223" t="s">
        <v>78</v>
      </c>
      <c r="T2486" s="223" t="s">
        <v>451</v>
      </c>
      <c r="U2486" s="86">
        <v>338</v>
      </c>
      <c r="V2486" s="86" t="s">
        <v>452</v>
      </c>
      <c r="W2486" s="223" t="s">
        <v>5324</v>
      </c>
      <c r="X2486" s="223" t="s">
        <v>17052</v>
      </c>
      <c r="Y2486" s="262">
        <v>108000</v>
      </c>
      <c r="Z2486" s="226"/>
      <c r="AA2486" s="241">
        <f t="shared" si="19"/>
        <v>0</v>
      </c>
      <c r="AB2486" s="237" t="s">
        <v>17053</v>
      </c>
    </row>
    <row r="2487" spans="1:28" ht="15" customHeight="1">
      <c r="A2487" s="109">
        <v>2478</v>
      </c>
      <c r="B2487" s="222" t="str">
        <f t="shared" si="18"/>
        <v>Klik Disini</v>
      </c>
      <c r="C2487" s="223" t="s">
        <v>17054</v>
      </c>
      <c r="D2487" s="223"/>
      <c r="E2487" s="223" t="s">
        <v>17055</v>
      </c>
      <c r="F2487" s="223" t="s">
        <v>17056</v>
      </c>
      <c r="G2487" s="223" t="s">
        <v>17057</v>
      </c>
      <c r="H2487" s="223" t="s">
        <v>7858</v>
      </c>
      <c r="I2487" s="258" t="s">
        <v>446</v>
      </c>
      <c r="J2487" s="186" t="s">
        <v>349</v>
      </c>
      <c r="K2487" s="223" t="s">
        <v>1953</v>
      </c>
      <c r="L2487" s="223"/>
      <c r="M2487" s="259" t="s">
        <v>447</v>
      </c>
      <c r="N2487" s="223" t="s">
        <v>449</v>
      </c>
      <c r="O2487" s="223" t="s">
        <v>450</v>
      </c>
      <c r="P2487" s="223">
        <v>2020</v>
      </c>
      <c r="Q2487" s="223">
        <v>2020</v>
      </c>
      <c r="R2487" s="223" t="s">
        <v>3412</v>
      </c>
      <c r="S2487" s="223" t="s">
        <v>78</v>
      </c>
      <c r="T2487" s="223" t="s">
        <v>451</v>
      </c>
      <c r="U2487" s="86">
        <v>530</v>
      </c>
      <c r="V2487" s="86" t="s">
        <v>452</v>
      </c>
      <c r="W2487" s="223" t="s">
        <v>8383</v>
      </c>
      <c r="X2487" s="223" t="s">
        <v>17058</v>
      </c>
      <c r="Y2487" s="262">
        <v>245000</v>
      </c>
      <c r="Z2487" s="226"/>
      <c r="AA2487" s="241">
        <f t="shared" si="19"/>
        <v>0</v>
      </c>
      <c r="AB2487" s="237" t="s">
        <v>17059</v>
      </c>
    </row>
    <row r="2488" spans="1:28" ht="15" customHeight="1">
      <c r="A2488" s="109">
        <v>2479</v>
      </c>
      <c r="B2488" s="222" t="str">
        <f t="shared" si="18"/>
        <v>Klik Disini</v>
      </c>
      <c r="C2488" s="223" t="s">
        <v>17060</v>
      </c>
      <c r="D2488" s="223"/>
      <c r="E2488" s="223" t="s">
        <v>14439</v>
      </c>
      <c r="F2488" s="223" t="s">
        <v>17061</v>
      </c>
      <c r="G2488" s="223" t="s">
        <v>17062</v>
      </c>
      <c r="H2488" s="223" t="s">
        <v>7858</v>
      </c>
      <c r="I2488" s="258" t="s">
        <v>446</v>
      </c>
      <c r="J2488" s="186" t="s">
        <v>375</v>
      </c>
      <c r="K2488" s="223" t="s">
        <v>1953</v>
      </c>
      <c r="L2488" s="223"/>
      <c r="M2488" s="259" t="s">
        <v>447</v>
      </c>
      <c r="N2488" s="223" t="s">
        <v>449</v>
      </c>
      <c r="O2488" s="223" t="s">
        <v>450</v>
      </c>
      <c r="P2488" s="223">
        <v>2018</v>
      </c>
      <c r="Q2488" s="223">
        <v>2018</v>
      </c>
      <c r="R2488" s="223" t="s">
        <v>3412</v>
      </c>
      <c r="S2488" s="223" t="s">
        <v>78</v>
      </c>
      <c r="T2488" s="223" t="s">
        <v>451</v>
      </c>
      <c r="U2488" s="86">
        <v>194</v>
      </c>
      <c r="V2488" s="86" t="s">
        <v>452</v>
      </c>
      <c r="W2488" s="223" t="s">
        <v>1161</v>
      </c>
      <c r="X2488" s="223" t="s">
        <v>17063</v>
      </c>
      <c r="Y2488" s="262">
        <v>54000</v>
      </c>
      <c r="Z2488" s="226"/>
      <c r="AA2488" s="241">
        <f t="shared" si="19"/>
        <v>0</v>
      </c>
      <c r="AB2488" s="237" t="s">
        <v>17064</v>
      </c>
    </row>
    <row r="2489" spans="1:28" ht="15" customHeight="1">
      <c r="A2489" s="109">
        <v>2480</v>
      </c>
      <c r="B2489" s="222" t="str">
        <f t="shared" si="18"/>
        <v>Klik Disini</v>
      </c>
      <c r="C2489" s="223" t="s">
        <v>17065</v>
      </c>
      <c r="D2489" s="223"/>
      <c r="E2489" s="223" t="s">
        <v>17066</v>
      </c>
      <c r="F2489" s="223" t="s">
        <v>17067</v>
      </c>
      <c r="G2489" s="223" t="s">
        <v>17068</v>
      </c>
      <c r="H2489" s="223" t="s">
        <v>3912</v>
      </c>
      <c r="I2489" s="258" t="s">
        <v>446</v>
      </c>
      <c r="J2489" s="186" t="s">
        <v>367</v>
      </c>
      <c r="K2489" s="223" t="s">
        <v>1953</v>
      </c>
      <c r="L2489" s="223"/>
      <c r="M2489" s="259" t="s">
        <v>447</v>
      </c>
      <c r="N2489" s="223" t="s">
        <v>449</v>
      </c>
      <c r="O2489" s="223" t="s">
        <v>450</v>
      </c>
      <c r="P2489" s="223">
        <v>2020</v>
      </c>
      <c r="Q2489" s="223">
        <v>2023</v>
      </c>
      <c r="R2489" s="223" t="s">
        <v>14116</v>
      </c>
      <c r="S2489" s="223" t="s">
        <v>78</v>
      </c>
      <c r="T2489" s="223" t="s">
        <v>451</v>
      </c>
      <c r="U2489" s="86">
        <v>434</v>
      </c>
      <c r="V2489" s="86" t="s">
        <v>452</v>
      </c>
      <c r="W2489" s="223" t="s">
        <v>2542</v>
      </c>
      <c r="X2489" s="223" t="s">
        <v>17069</v>
      </c>
      <c r="Y2489" s="262">
        <v>126000</v>
      </c>
      <c r="Z2489" s="226"/>
      <c r="AA2489" s="241">
        <f t="shared" si="19"/>
        <v>0</v>
      </c>
      <c r="AB2489" s="237" t="s">
        <v>17070</v>
      </c>
    </row>
    <row r="2490" spans="1:28" ht="15" customHeight="1">
      <c r="A2490" s="109">
        <v>2481</v>
      </c>
      <c r="B2490" s="222" t="str">
        <f t="shared" si="18"/>
        <v>Klik Disini</v>
      </c>
      <c r="C2490" s="223" t="s">
        <v>17071</v>
      </c>
      <c r="D2490" s="223"/>
      <c r="E2490" s="223" t="s">
        <v>17072</v>
      </c>
      <c r="F2490" s="223" t="s">
        <v>17073</v>
      </c>
      <c r="G2490" s="223" t="s">
        <v>17074</v>
      </c>
      <c r="H2490" s="223" t="s">
        <v>1787</v>
      </c>
      <c r="I2490" s="258" t="s">
        <v>446</v>
      </c>
      <c r="J2490" s="186" t="s">
        <v>359</v>
      </c>
      <c r="K2490" s="223" t="s">
        <v>1953</v>
      </c>
      <c r="L2490" s="223"/>
      <c r="M2490" s="259" t="s">
        <v>447</v>
      </c>
      <c r="N2490" s="223" t="s">
        <v>449</v>
      </c>
      <c r="O2490" s="223" t="s">
        <v>450</v>
      </c>
      <c r="P2490" s="223">
        <v>2020</v>
      </c>
      <c r="Q2490" s="223">
        <v>2020</v>
      </c>
      <c r="R2490" s="223" t="s">
        <v>3412</v>
      </c>
      <c r="S2490" s="223" t="s">
        <v>78</v>
      </c>
      <c r="T2490" s="223" t="s">
        <v>451</v>
      </c>
      <c r="U2490" s="86">
        <v>321</v>
      </c>
      <c r="V2490" s="86" t="s">
        <v>452</v>
      </c>
      <c r="W2490" s="223" t="s">
        <v>3420</v>
      </c>
      <c r="X2490" s="223" t="s">
        <v>17075</v>
      </c>
      <c r="Y2490" s="262">
        <v>89000</v>
      </c>
      <c r="Z2490" s="226"/>
      <c r="AA2490" s="241">
        <f t="shared" si="19"/>
        <v>0</v>
      </c>
      <c r="AB2490" s="237" t="s">
        <v>17076</v>
      </c>
    </row>
    <row r="2491" spans="1:28" ht="15" customHeight="1">
      <c r="A2491" s="109">
        <v>2482</v>
      </c>
      <c r="B2491" s="222" t="str">
        <f t="shared" si="18"/>
        <v>Klik Disini</v>
      </c>
      <c r="C2491" s="223" t="s">
        <v>17077</v>
      </c>
      <c r="D2491" s="223"/>
      <c r="E2491" s="223" t="s">
        <v>17078</v>
      </c>
      <c r="F2491" s="223" t="s">
        <v>17079</v>
      </c>
      <c r="G2491" s="223" t="s">
        <v>17080</v>
      </c>
      <c r="H2491" s="223" t="s">
        <v>3499</v>
      </c>
      <c r="I2491" s="258" t="s">
        <v>446</v>
      </c>
      <c r="J2491" s="186" t="s">
        <v>385</v>
      </c>
      <c r="K2491" s="223" t="s">
        <v>1953</v>
      </c>
      <c r="L2491" s="223"/>
      <c r="M2491" s="259" t="s">
        <v>447</v>
      </c>
      <c r="N2491" s="223" t="s">
        <v>449</v>
      </c>
      <c r="O2491" s="223" t="s">
        <v>450</v>
      </c>
      <c r="P2491" s="223">
        <v>2019</v>
      </c>
      <c r="Q2491" s="223">
        <v>2019</v>
      </c>
      <c r="R2491" s="223" t="s">
        <v>13812</v>
      </c>
      <c r="S2491" s="223" t="s">
        <v>78</v>
      </c>
      <c r="T2491" s="223" t="s">
        <v>451</v>
      </c>
      <c r="U2491" s="86">
        <v>370</v>
      </c>
      <c r="V2491" s="86" t="s">
        <v>452</v>
      </c>
      <c r="W2491" s="223" t="s">
        <v>632</v>
      </c>
      <c r="X2491" s="223" t="s">
        <v>17081</v>
      </c>
      <c r="Y2491" s="262">
        <v>194000</v>
      </c>
      <c r="Z2491" s="226"/>
      <c r="AA2491" s="241">
        <f t="shared" si="19"/>
        <v>0</v>
      </c>
      <c r="AB2491" s="237" t="s">
        <v>17082</v>
      </c>
    </row>
    <row r="2492" spans="1:28" ht="15" customHeight="1">
      <c r="A2492" s="109">
        <v>2483</v>
      </c>
      <c r="B2492" s="222" t="str">
        <f t="shared" si="18"/>
        <v>Klik Disini</v>
      </c>
      <c r="C2492" s="223" t="s">
        <v>17083</v>
      </c>
      <c r="D2492" s="223"/>
      <c r="E2492" s="223" t="s">
        <v>16104</v>
      </c>
      <c r="F2492" s="223" t="s">
        <v>17084</v>
      </c>
      <c r="G2492" s="223" t="s">
        <v>17085</v>
      </c>
      <c r="H2492" s="223" t="s">
        <v>16210</v>
      </c>
      <c r="I2492" s="258" t="s">
        <v>446</v>
      </c>
      <c r="J2492" s="186" t="s">
        <v>337</v>
      </c>
      <c r="K2492" s="223" t="s">
        <v>1953</v>
      </c>
      <c r="L2492" s="223"/>
      <c r="M2492" s="259" t="s">
        <v>447</v>
      </c>
      <c r="N2492" s="223" t="s">
        <v>449</v>
      </c>
      <c r="O2492" s="223" t="s">
        <v>450</v>
      </c>
      <c r="P2492" s="223">
        <v>2023</v>
      </c>
      <c r="Q2492" s="223">
        <v>2023</v>
      </c>
      <c r="R2492" s="223" t="s">
        <v>3412</v>
      </c>
      <c r="S2492" s="223" t="s">
        <v>78</v>
      </c>
      <c r="T2492" s="223" t="s">
        <v>451</v>
      </c>
      <c r="U2492" s="86">
        <v>226</v>
      </c>
      <c r="V2492" s="86" t="s">
        <v>452</v>
      </c>
      <c r="W2492" s="223" t="s">
        <v>4983</v>
      </c>
      <c r="X2492" s="223" t="s">
        <v>17086</v>
      </c>
      <c r="Y2492" s="262">
        <v>165000</v>
      </c>
      <c r="Z2492" s="226"/>
      <c r="AA2492" s="241">
        <f t="shared" si="19"/>
        <v>0</v>
      </c>
      <c r="AB2492" s="237" t="s">
        <v>17087</v>
      </c>
    </row>
    <row r="2493" spans="1:28" ht="15" customHeight="1">
      <c r="A2493" s="109">
        <v>2484</v>
      </c>
      <c r="B2493" s="222" t="str">
        <f t="shared" si="18"/>
        <v>Klik Disini</v>
      </c>
      <c r="C2493" s="223" t="s">
        <v>17088</v>
      </c>
      <c r="D2493" s="223"/>
      <c r="E2493" s="223" t="s">
        <v>3909</v>
      </c>
      <c r="F2493" s="223" t="s">
        <v>17089</v>
      </c>
      <c r="G2493" s="223" t="s">
        <v>17090</v>
      </c>
      <c r="H2493" s="223" t="s">
        <v>3912</v>
      </c>
      <c r="I2493" s="258" t="s">
        <v>446</v>
      </c>
      <c r="J2493" s="186" t="s">
        <v>367</v>
      </c>
      <c r="K2493" s="223" t="s">
        <v>1953</v>
      </c>
      <c r="L2493" s="223"/>
      <c r="M2493" s="259" t="s">
        <v>447</v>
      </c>
      <c r="N2493" s="223" t="s">
        <v>449</v>
      </c>
      <c r="O2493" s="223" t="s">
        <v>450</v>
      </c>
      <c r="P2493" s="223">
        <v>2019</v>
      </c>
      <c r="Q2493" s="223">
        <v>2019</v>
      </c>
      <c r="R2493" s="223" t="s">
        <v>14116</v>
      </c>
      <c r="S2493" s="223" t="s">
        <v>78</v>
      </c>
      <c r="T2493" s="223" t="s">
        <v>451</v>
      </c>
      <c r="U2493" s="86">
        <v>386</v>
      </c>
      <c r="V2493" s="86" t="s">
        <v>452</v>
      </c>
      <c r="W2493" s="223" t="s">
        <v>1613</v>
      </c>
      <c r="X2493" s="223" t="s">
        <v>17091</v>
      </c>
      <c r="Y2493" s="262">
        <v>108000</v>
      </c>
      <c r="Z2493" s="226"/>
      <c r="AA2493" s="241">
        <f t="shared" si="19"/>
        <v>0</v>
      </c>
      <c r="AB2493" s="237" t="s">
        <v>17092</v>
      </c>
    </row>
    <row r="2494" spans="1:28" ht="15" customHeight="1">
      <c r="A2494" s="109">
        <v>2485</v>
      </c>
      <c r="B2494" s="222" t="str">
        <f t="shared" si="18"/>
        <v>Klik Disini</v>
      </c>
      <c r="C2494" s="223" t="s">
        <v>17093</v>
      </c>
      <c r="D2494" s="223"/>
      <c r="E2494" s="223" t="s">
        <v>17094</v>
      </c>
      <c r="F2494" s="223" t="s">
        <v>17095</v>
      </c>
      <c r="G2494" s="223" t="s">
        <v>17096</v>
      </c>
      <c r="H2494" s="223" t="s">
        <v>3949</v>
      </c>
      <c r="I2494" s="258" t="s">
        <v>1844</v>
      </c>
      <c r="J2494" s="186" t="s">
        <v>405</v>
      </c>
      <c r="K2494" s="223" t="s">
        <v>1953</v>
      </c>
      <c r="L2494" s="223"/>
      <c r="M2494" s="259" t="s">
        <v>447</v>
      </c>
      <c r="N2494" s="223" t="s">
        <v>449</v>
      </c>
      <c r="O2494" s="223" t="s">
        <v>450</v>
      </c>
      <c r="P2494" s="223">
        <v>2018</v>
      </c>
      <c r="Q2494" s="223">
        <v>2018</v>
      </c>
      <c r="R2494" s="223" t="s">
        <v>3412</v>
      </c>
      <c r="S2494" s="223" t="s">
        <v>78</v>
      </c>
      <c r="T2494" s="223" t="s">
        <v>451</v>
      </c>
      <c r="U2494" s="86">
        <v>178</v>
      </c>
      <c r="V2494" s="86" t="s">
        <v>452</v>
      </c>
      <c r="W2494" s="223" t="s">
        <v>3544</v>
      </c>
      <c r="X2494" s="223" t="s">
        <v>17097</v>
      </c>
      <c r="Y2494" s="262">
        <v>68000</v>
      </c>
      <c r="Z2494" s="226"/>
      <c r="AA2494" s="241">
        <f t="shared" si="19"/>
        <v>0</v>
      </c>
      <c r="AB2494" s="237" t="s">
        <v>17098</v>
      </c>
    </row>
    <row r="2495" spans="1:28" ht="15" customHeight="1">
      <c r="A2495" s="109">
        <v>2486</v>
      </c>
      <c r="B2495" s="222" t="str">
        <f t="shared" si="18"/>
        <v>Klik Disini</v>
      </c>
      <c r="C2495" s="223" t="s">
        <v>17099</v>
      </c>
      <c r="D2495" s="223"/>
      <c r="E2495" s="223" t="s">
        <v>8540</v>
      </c>
      <c r="F2495" s="223" t="s">
        <v>17100</v>
      </c>
      <c r="G2495" s="223" t="s">
        <v>17101</v>
      </c>
      <c r="H2495" s="223" t="s">
        <v>4580</v>
      </c>
      <c r="I2495" s="258" t="s">
        <v>592</v>
      </c>
      <c r="J2495" s="186" t="s">
        <v>322</v>
      </c>
      <c r="K2495" s="223" t="s">
        <v>1953</v>
      </c>
      <c r="L2495" s="223"/>
      <c r="M2495" s="259" t="s">
        <v>447</v>
      </c>
      <c r="N2495" s="223" t="s">
        <v>449</v>
      </c>
      <c r="O2495" s="223" t="s">
        <v>450</v>
      </c>
      <c r="P2495" s="223">
        <v>2020</v>
      </c>
      <c r="Q2495" s="223">
        <v>2020</v>
      </c>
      <c r="R2495" s="223" t="s">
        <v>3643</v>
      </c>
      <c r="S2495" s="223" t="s">
        <v>78</v>
      </c>
      <c r="T2495" s="223" t="s">
        <v>451</v>
      </c>
      <c r="U2495" s="86">
        <v>154</v>
      </c>
      <c r="V2495" s="86" t="s">
        <v>452</v>
      </c>
      <c r="W2495" s="223" t="s">
        <v>1873</v>
      </c>
      <c r="X2495" s="223" t="s">
        <v>17102</v>
      </c>
      <c r="Y2495" s="262">
        <v>122000</v>
      </c>
      <c r="Z2495" s="226"/>
      <c r="AA2495" s="241">
        <f t="shared" si="19"/>
        <v>0</v>
      </c>
      <c r="AB2495" s="237" t="s">
        <v>17103</v>
      </c>
    </row>
    <row r="2496" spans="1:28" ht="15" customHeight="1">
      <c r="A2496" s="109">
        <v>2487</v>
      </c>
      <c r="B2496" s="222" t="str">
        <f t="shared" si="18"/>
        <v>Klik Disini</v>
      </c>
      <c r="C2496" s="223" t="s">
        <v>17104</v>
      </c>
      <c r="D2496" s="223"/>
      <c r="E2496" s="223" t="s">
        <v>8540</v>
      </c>
      <c r="F2496" s="223" t="s">
        <v>17105</v>
      </c>
      <c r="G2496" s="223" t="s">
        <v>17106</v>
      </c>
      <c r="H2496" s="223" t="s">
        <v>4580</v>
      </c>
      <c r="I2496" s="258" t="s">
        <v>592</v>
      </c>
      <c r="J2496" s="186" t="s">
        <v>322</v>
      </c>
      <c r="K2496" s="223" t="s">
        <v>1953</v>
      </c>
      <c r="L2496" s="223"/>
      <c r="M2496" s="259" t="s">
        <v>447</v>
      </c>
      <c r="N2496" s="223" t="s">
        <v>449</v>
      </c>
      <c r="O2496" s="223" t="s">
        <v>450</v>
      </c>
      <c r="P2496" s="223">
        <v>2020</v>
      </c>
      <c r="Q2496" s="223">
        <v>2020</v>
      </c>
      <c r="R2496" s="223" t="s">
        <v>3643</v>
      </c>
      <c r="S2496" s="223" t="s">
        <v>78</v>
      </c>
      <c r="T2496" s="223" t="s">
        <v>451</v>
      </c>
      <c r="U2496" s="86">
        <v>290</v>
      </c>
      <c r="V2496" s="86" t="s">
        <v>452</v>
      </c>
      <c r="W2496" s="223" t="s">
        <v>2904</v>
      </c>
      <c r="X2496" s="223" t="s">
        <v>17107</v>
      </c>
      <c r="Y2496" s="262">
        <v>155000</v>
      </c>
      <c r="Z2496" s="226"/>
      <c r="AA2496" s="241">
        <f t="shared" si="19"/>
        <v>0</v>
      </c>
      <c r="AB2496" s="237" t="s">
        <v>17108</v>
      </c>
    </row>
    <row r="2497" spans="1:28" ht="15" customHeight="1">
      <c r="A2497" s="109">
        <v>2488</v>
      </c>
      <c r="B2497" s="222" t="str">
        <f t="shared" si="18"/>
        <v>Klik Disini</v>
      </c>
      <c r="C2497" s="223" t="s">
        <v>17109</v>
      </c>
      <c r="D2497" s="223"/>
      <c r="E2497" s="223" t="s">
        <v>14401</v>
      </c>
      <c r="F2497" s="223" t="s">
        <v>17110</v>
      </c>
      <c r="G2497" s="223" t="s">
        <v>17111</v>
      </c>
      <c r="H2497" s="223" t="s">
        <v>262</v>
      </c>
      <c r="I2497" s="258" t="s">
        <v>592</v>
      </c>
      <c r="J2497" s="186" t="s">
        <v>324</v>
      </c>
      <c r="K2497" s="223" t="s">
        <v>1953</v>
      </c>
      <c r="L2497" s="223"/>
      <c r="M2497" s="259" t="s">
        <v>447</v>
      </c>
      <c r="N2497" s="223" t="s">
        <v>449</v>
      </c>
      <c r="O2497" s="223" t="s">
        <v>450</v>
      </c>
      <c r="P2497" s="223">
        <v>2020</v>
      </c>
      <c r="Q2497" s="223">
        <v>2020</v>
      </c>
      <c r="R2497" s="223" t="s">
        <v>3412</v>
      </c>
      <c r="S2497" s="223" t="s">
        <v>78</v>
      </c>
      <c r="T2497" s="223" t="s">
        <v>451</v>
      </c>
      <c r="U2497" s="86">
        <v>266</v>
      </c>
      <c r="V2497" s="86" t="s">
        <v>452</v>
      </c>
      <c r="W2497" s="223" t="s">
        <v>8299</v>
      </c>
      <c r="X2497" s="223" t="s">
        <v>17112</v>
      </c>
      <c r="Y2497" s="262">
        <v>195000</v>
      </c>
      <c r="Z2497" s="226"/>
      <c r="AA2497" s="241">
        <f t="shared" si="19"/>
        <v>0</v>
      </c>
      <c r="AB2497" s="237" t="s">
        <v>17113</v>
      </c>
    </row>
    <row r="2498" spans="1:28" ht="15" customHeight="1">
      <c r="A2498" s="109">
        <v>2489</v>
      </c>
      <c r="B2498" s="222" t="str">
        <f t="shared" si="18"/>
        <v>Klik Disini</v>
      </c>
      <c r="C2498" s="223" t="s">
        <v>17114</v>
      </c>
      <c r="D2498" s="223"/>
      <c r="E2498" s="223" t="s">
        <v>17115</v>
      </c>
      <c r="F2498" s="223" t="s">
        <v>17116</v>
      </c>
      <c r="G2498" s="223" t="s">
        <v>17117</v>
      </c>
      <c r="H2498" s="223" t="s">
        <v>3912</v>
      </c>
      <c r="I2498" s="258" t="s">
        <v>446</v>
      </c>
      <c r="J2498" s="186" t="s">
        <v>367</v>
      </c>
      <c r="K2498" s="223" t="s">
        <v>1953</v>
      </c>
      <c r="L2498" s="223"/>
      <c r="M2498" s="259" t="s">
        <v>447</v>
      </c>
      <c r="N2498" s="223" t="s">
        <v>449</v>
      </c>
      <c r="O2498" s="223" t="s">
        <v>450</v>
      </c>
      <c r="P2498" s="223">
        <v>2020</v>
      </c>
      <c r="Q2498" s="223">
        <v>2020</v>
      </c>
      <c r="R2498" s="223" t="s">
        <v>14116</v>
      </c>
      <c r="S2498" s="223" t="s">
        <v>78</v>
      </c>
      <c r="T2498" s="223" t="s">
        <v>451</v>
      </c>
      <c r="U2498" s="86">
        <v>378</v>
      </c>
      <c r="V2498" s="86" t="s">
        <v>452</v>
      </c>
      <c r="W2498" s="223" t="s">
        <v>524</v>
      </c>
      <c r="X2498" s="223" t="s">
        <v>17118</v>
      </c>
      <c r="Y2498" s="262">
        <v>89000</v>
      </c>
      <c r="Z2498" s="226"/>
      <c r="AA2498" s="241">
        <f t="shared" si="19"/>
        <v>0</v>
      </c>
      <c r="AB2498" s="237" t="s">
        <v>17119</v>
      </c>
    </row>
    <row r="2499" spans="1:28" ht="15" customHeight="1">
      <c r="A2499" s="109">
        <v>2490</v>
      </c>
      <c r="B2499" s="222" t="str">
        <f t="shared" si="18"/>
        <v>Klik Disini</v>
      </c>
      <c r="C2499" s="223" t="s">
        <v>17120</v>
      </c>
      <c r="D2499" s="223"/>
      <c r="E2499" s="223" t="s">
        <v>17121</v>
      </c>
      <c r="F2499" s="223" t="s">
        <v>17122</v>
      </c>
      <c r="G2499" s="223" t="s">
        <v>17123</v>
      </c>
      <c r="H2499" s="223" t="s">
        <v>1843</v>
      </c>
      <c r="I2499" s="258" t="s">
        <v>446</v>
      </c>
      <c r="J2499" s="186" t="s">
        <v>339</v>
      </c>
      <c r="K2499" s="223" t="s">
        <v>1953</v>
      </c>
      <c r="L2499" s="223"/>
      <c r="M2499" s="259" t="s">
        <v>447</v>
      </c>
      <c r="N2499" s="223" t="s">
        <v>449</v>
      </c>
      <c r="O2499" s="223" t="s">
        <v>450</v>
      </c>
      <c r="P2499" s="223">
        <v>2020</v>
      </c>
      <c r="Q2499" s="223">
        <v>2020</v>
      </c>
      <c r="R2499" s="223" t="s">
        <v>3675</v>
      </c>
      <c r="S2499" s="223" t="s">
        <v>78</v>
      </c>
      <c r="T2499" s="223" t="s">
        <v>451</v>
      </c>
      <c r="U2499" s="86">
        <v>274</v>
      </c>
      <c r="V2499" s="86" t="s">
        <v>452</v>
      </c>
      <c r="W2499" s="223" t="s">
        <v>6334</v>
      </c>
      <c r="X2499" s="223" t="s">
        <v>17124</v>
      </c>
      <c r="Y2499" s="262">
        <v>144000</v>
      </c>
      <c r="Z2499" s="226"/>
      <c r="AA2499" s="241">
        <f t="shared" si="19"/>
        <v>0</v>
      </c>
      <c r="AB2499" s="237" t="s">
        <v>17125</v>
      </c>
    </row>
    <row r="2500" spans="1:28" ht="15" customHeight="1">
      <c r="A2500" s="109">
        <v>2491</v>
      </c>
      <c r="B2500" s="222" t="str">
        <f t="shared" si="18"/>
        <v>Klik Disini</v>
      </c>
      <c r="C2500" s="223" t="s">
        <v>17126</v>
      </c>
      <c r="D2500" s="223"/>
      <c r="E2500" s="223" t="s">
        <v>17127</v>
      </c>
      <c r="F2500" s="223" t="s">
        <v>17128</v>
      </c>
      <c r="G2500" s="223" t="s">
        <v>17129</v>
      </c>
      <c r="H2500" s="223" t="s">
        <v>782</v>
      </c>
      <c r="I2500" s="258" t="s">
        <v>446</v>
      </c>
      <c r="J2500" s="186" t="s">
        <v>353</v>
      </c>
      <c r="K2500" s="223" t="s">
        <v>1953</v>
      </c>
      <c r="L2500" s="223"/>
      <c r="M2500" s="259" t="s">
        <v>447</v>
      </c>
      <c r="N2500" s="223" t="s">
        <v>449</v>
      </c>
      <c r="O2500" s="223" t="s">
        <v>450</v>
      </c>
      <c r="P2500" s="223">
        <v>2019</v>
      </c>
      <c r="Q2500" s="223">
        <v>2019</v>
      </c>
      <c r="R2500" s="223" t="s">
        <v>3412</v>
      </c>
      <c r="S2500" s="223" t="s">
        <v>78</v>
      </c>
      <c r="T2500" s="223" t="s">
        <v>451</v>
      </c>
      <c r="U2500" s="86">
        <v>337</v>
      </c>
      <c r="V2500" s="86" t="s">
        <v>452</v>
      </c>
      <c r="W2500" s="223" t="s">
        <v>5872</v>
      </c>
      <c r="X2500" s="223" t="s">
        <v>17130</v>
      </c>
      <c r="Y2500" s="262">
        <v>125000</v>
      </c>
      <c r="Z2500" s="226"/>
      <c r="AA2500" s="241">
        <f t="shared" si="19"/>
        <v>0</v>
      </c>
      <c r="AB2500" s="237" t="s">
        <v>17131</v>
      </c>
    </row>
    <row r="2501" spans="1:28" ht="15" customHeight="1">
      <c r="A2501" s="109">
        <v>2492</v>
      </c>
      <c r="B2501" s="222" t="str">
        <f t="shared" si="18"/>
        <v>Klik Disini</v>
      </c>
      <c r="C2501" s="223" t="s">
        <v>17132</v>
      </c>
      <c r="D2501" s="223"/>
      <c r="E2501" s="223" t="s">
        <v>16981</v>
      </c>
      <c r="F2501" s="223"/>
      <c r="G2501" s="223" t="s">
        <v>17133</v>
      </c>
      <c r="H2501" s="223" t="s">
        <v>262</v>
      </c>
      <c r="I2501" s="258" t="s">
        <v>446</v>
      </c>
      <c r="J2501" s="186" t="s">
        <v>355</v>
      </c>
      <c r="K2501" s="223" t="s">
        <v>1953</v>
      </c>
      <c r="L2501" s="223"/>
      <c r="M2501" s="259" t="s">
        <v>447</v>
      </c>
      <c r="N2501" s="223" t="s">
        <v>449</v>
      </c>
      <c r="O2501" s="223" t="s">
        <v>450</v>
      </c>
      <c r="P2501" s="223">
        <v>2023</v>
      </c>
      <c r="Q2501" s="223">
        <v>2023</v>
      </c>
      <c r="R2501" s="223" t="s">
        <v>3412</v>
      </c>
      <c r="S2501" s="223" t="s">
        <v>78</v>
      </c>
      <c r="T2501" s="223" t="s">
        <v>451</v>
      </c>
      <c r="U2501" s="86">
        <v>162</v>
      </c>
      <c r="V2501" s="86" t="s">
        <v>452</v>
      </c>
      <c r="W2501" s="223" t="s">
        <v>4683</v>
      </c>
      <c r="X2501" s="223" t="s">
        <v>17134</v>
      </c>
      <c r="Y2501" s="262">
        <v>48000</v>
      </c>
      <c r="Z2501" s="226"/>
      <c r="AA2501" s="241">
        <f t="shared" si="19"/>
        <v>0</v>
      </c>
      <c r="AB2501" s="237" t="s">
        <v>17135</v>
      </c>
    </row>
    <row r="2502" spans="1:28" ht="15" customHeight="1">
      <c r="A2502" s="109">
        <v>2493</v>
      </c>
      <c r="B2502" s="222" t="str">
        <f t="shared" si="18"/>
        <v>Klik Disini</v>
      </c>
      <c r="C2502" s="223" t="s">
        <v>17136</v>
      </c>
      <c r="D2502" s="223"/>
      <c r="E2502" s="223" t="s">
        <v>17137</v>
      </c>
      <c r="F2502" s="223" t="s">
        <v>17138</v>
      </c>
      <c r="G2502" s="223" t="s">
        <v>17139</v>
      </c>
      <c r="H2502" s="223" t="s">
        <v>384</v>
      </c>
      <c r="I2502" s="258" t="s">
        <v>446</v>
      </c>
      <c r="J2502" s="186" t="s">
        <v>383</v>
      </c>
      <c r="K2502" s="223" t="s">
        <v>1953</v>
      </c>
      <c r="L2502" s="223"/>
      <c r="M2502" s="259" t="s">
        <v>447</v>
      </c>
      <c r="N2502" s="223" t="s">
        <v>449</v>
      </c>
      <c r="O2502" s="223" t="s">
        <v>450</v>
      </c>
      <c r="P2502" s="223">
        <v>2022</v>
      </c>
      <c r="Q2502" s="223">
        <v>2023</v>
      </c>
      <c r="R2502" s="223" t="s">
        <v>3675</v>
      </c>
      <c r="S2502" s="223" t="s">
        <v>78</v>
      </c>
      <c r="T2502" s="223" t="s">
        <v>451</v>
      </c>
      <c r="U2502" s="86">
        <v>258</v>
      </c>
      <c r="V2502" s="86" t="s">
        <v>452</v>
      </c>
      <c r="W2502" s="223" t="s">
        <v>1375</v>
      </c>
      <c r="X2502" s="223" t="s">
        <v>17140</v>
      </c>
      <c r="Y2502" s="262">
        <v>95000</v>
      </c>
      <c r="Z2502" s="226"/>
      <c r="AA2502" s="241">
        <f t="shared" si="19"/>
        <v>0</v>
      </c>
      <c r="AB2502" s="237" t="s">
        <v>17141</v>
      </c>
    </row>
    <row r="2503" spans="1:28" ht="15" customHeight="1">
      <c r="A2503" s="109">
        <v>2494</v>
      </c>
      <c r="B2503" s="222" t="str">
        <f t="shared" si="18"/>
        <v>Klik Disini</v>
      </c>
      <c r="C2503" s="223" t="s">
        <v>17142</v>
      </c>
      <c r="D2503" s="223"/>
      <c r="E2503" s="223" t="s">
        <v>17143</v>
      </c>
      <c r="F2503" s="223" t="s">
        <v>17144</v>
      </c>
      <c r="G2503" s="223" t="s">
        <v>17145</v>
      </c>
      <c r="H2503" s="223" t="s">
        <v>384</v>
      </c>
      <c r="I2503" s="258" t="s">
        <v>446</v>
      </c>
      <c r="J2503" s="186" t="s">
        <v>357</v>
      </c>
      <c r="K2503" s="223" t="s">
        <v>1953</v>
      </c>
      <c r="L2503" s="223"/>
      <c r="M2503" s="259" t="s">
        <v>447</v>
      </c>
      <c r="N2503" s="223" t="s">
        <v>449</v>
      </c>
      <c r="O2503" s="223" t="s">
        <v>450</v>
      </c>
      <c r="P2503" s="223">
        <v>2021</v>
      </c>
      <c r="Q2503" s="223">
        <v>2023</v>
      </c>
      <c r="R2503" s="223" t="s">
        <v>3675</v>
      </c>
      <c r="S2503" s="223" t="s">
        <v>78</v>
      </c>
      <c r="T2503" s="223" t="s">
        <v>451</v>
      </c>
      <c r="U2503" s="86">
        <v>194</v>
      </c>
      <c r="V2503" s="86" t="s">
        <v>452</v>
      </c>
      <c r="W2503" s="223" t="s">
        <v>1161</v>
      </c>
      <c r="X2503" s="223" t="s">
        <v>17146</v>
      </c>
      <c r="Y2503" s="262">
        <v>99000</v>
      </c>
      <c r="Z2503" s="226"/>
      <c r="AA2503" s="241">
        <f t="shared" si="19"/>
        <v>0</v>
      </c>
      <c r="AB2503" s="237" t="s">
        <v>17147</v>
      </c>
    </row>
    <row r="2504" spans="1:28" ht="15" customHeight="1">
      <c r="A2504" s="109">
        <v>2495</v>
      </c>
      <c r="B2504" s="222" t="str">
        <f t="shared" si="18"/>
        <v>Klik Disini</v>
      </c>
      <c r="C2504" s="223" t="s">
        <v>17148</v>
      </c>
      <c r="D2504" s="223"/>
      <c r="E2504" s="223" t="s">
        <v>17149</v>
      </c>
      <c r="F2504" s="223" t="s">
        <v>17150</v>
      </c>
      <c r="G2504" s="223" t="s">
        <v>17151</v>
      </c>
      <c r="H2504" s="223" t="s">
        <v>380</v>
      </c>
      <c r="I2504" s="258" t="s">
        <v>446</v>
      </c>
      <c r="J2504" s="186" t="s">
        <v>341</v>
      </c>
      <c r="K2504" s="223" t="s">
        <v>1953</v>
      </c>
      <c r="L2504" s="223"/>
      <c r="M2504" s="259" t="s">
        <v>447</v>
      </c>
      <c r="N2504" s="223" t="s">
        <v>449</v>
      </c>
      <c r="O2504" s="223" t="s">
        <v>450</v>
      </c>
      <c r="P2504" s="223">
        <v>2022</v>
      </c>
      <c r="Q2504" s="223">
        <v>2023</v>
      </c>
      <c r="R2504" s="223" t="s">
        <v>3412</v>
      </c>
      <c r="S2504" s="223" t="s">
        <v>78</v>
      </c>
      <c r="T2504" s="223" t="s">
        <v>451</v>
      </c>
      <c r="U2504" s="86">
        <v>242</v>
      </c>
      <c r="V2504" s="86" t="s">
        <v>452</v>
      </c>
      <c r="W2504" s="223" t="s">
        <v>606</v>
      </c>
      <c r="X2504" s="223" t="s">
        <v>17152</v>
      </c>
      <c r="Y2504" s="262">
        <v>99000</v>
      </c>
      <c r="Z2504" s="226"/>
      <c r="AA2504" s="241">
        <f t="shared" si="19"/>
        <v>0</v>
      </c>
      <c r="AB2504" s="237" t="s">
        <v>17153</v>
      </c>
    </row>
    <row r="2505" spans="1:28" ht="15" customHeight="1">
      <c r="A2505" s="109">
        <v>2496</v>
      </c>
      <c r="B2505" s="222" t="str">
        <f t="shared" si="18"/>
        <v>Klik Disini</v>
      </c>
      <c r="C2505" s="223" t="s">
        <v>17154</v>
      </c>
      <c r="D2505" s="223"/>
      <c r="E2505" s="223" t="s">
        <v>17155</v>
      </c>
      <c r="F2505" s="223" t="s">
        <v>17156</v>
      </c>
      <c r="G2505" s="223" t="s">
        <v>17157</v>
      </c>
      <c r="H2505" s="223" t="s">
        <v>384</v>
      </c>
      <c r="I2505" s="258" t="s">
        <v>446</v>
      </c>
      <c r="J2505" s="186" t="s">
        <v>383</v>
      </c>
      <c r="K2505" s="223" t="s">
        <v>447</v>
      </c>
      <c r="L2505" s="223"/>
      <c r="M2505" s="259" t="s">
        <v>447</v>
      </c>
      <c r="N2505" s="223" t="s">
        <v>449</v>
      </c>
      <c r="O2505" s="223" t="s">
        <v>450</v>
      </c>
      <c r="P2505" s="223">
        <v>2020</v>
      </c>
      <c r="Q2505" s="223">
        <v>2023</v>
      </c>
      <c r="R2505" s="223" t="s">
        <v>3675</v>
      </c>
      <c r="S2505" s="223" t="s">
        <v>78</v>
      </c>
      <c r="T2505" s="223" t="s">
        <v>451</v>
      </c>
      <c r="U2505" s="86">
        <v>178</v>
      </c>
      <c r="V2505" s="86" t="s">
        <v>452</v>
      </c>
      <c r="W2505" s="223" t="s">
        <v>8414</v>
      </c>
      <c r="X2505" s="223" t="s">
        <v>17158</v>
      </c>
      <c r="Y2505" s="262">
        <v>89000</v>
      </c>
      <c r="Z2505" s="226"/>
      <c r="AA2505" s="241">
        <f t="shared" si="19"/>
        <v>0</v>
      </c>
      <c r="AB2505" s="237" t="s">
        <v>17159</v>
      </c>
    </row>
    <row r="2506" spans="1:28" ht="15" customHeight="1">
      <c r="A2506" s="109">
        <v>2497</v>
      </c>
      <c r="B2506" s="222" t="str">
        <f t="shared" si="18"/>
        <v>Klik Disini</v>
      </c>
      <c r="C2506" s="223" t="s">
        <v>17160</v>
      </c>
      <c r="D2506" s="223" t="s">
        <v>17161</v>
      </c>
      <c r="E2506" s="223" t="s">
        <v>17162</v>
      </c>
      <c r="F2506" s="223" t="s">
        <v>17163</v>
      </c>
      <c r="G2506" s="223" t="s">
        <v>17164</v>
      </c>
      <c r="H2506" s="223" t="s">
        <v>583</v>
      </c>
      <c r="I2506" s="258" t="s">
        <v>583</v>
      </c>
      <c r="J2506" s="186" t="s">
        <v>265</v>
      </c>
      <c r="K2506" s="223" t="s">
        <v>1953</v>
      </c>
      <c r="L2506" s="223"/>
      <c r="M2506" s="259" t="s">
        <v>447</v>
      </c>
      <c r="N2506" s="223" t="s">
        <v>449</v>
      </c>
      <c r="O2506" s="223" t="s">
        <v>583</v>
      </c>
      <c r="P2506" s="223">
        <v>2023</v>
      </c>
      <c r="Q2506" s="223">
        <v>2023</v>
      </c>
      <c r="R2506" s="223" t="s">
        <v>3480</v>
      </c>
      <c r="S2506" s="223" t="s">
        <v>78</v>
      </c>
      <c r="T2506" s="223" t="s">
        <v>451</v>
      </c>
      <c r="U2506" s="86">
        <v>226</v>
      </c>
      <c r="V2506" s="86" t="s">
        <v>452</v>
      </c>
      <c r="W2506" s="223" t="s">
        <v>999</v>
      </c>
      <c r="X2506" s="223" t="s">
        <v>17165</v>
      </c>
      <c r="Y2506" s="262">
        <v>69000</v>
      </c>
      <c r="Z2506" s="226"/>
      <c r="AA2506" s="241">
        <f t="shared" si="19"/>
        <v>0</v>
      </c>
      <c r="AB2506" s="237" t="s">
        <v>17166</v>
      </c>
    </row>
    <row r="2507" spans="1:28" ht="15" customHeight="1">
      <c r="A2507" s="109">
        <v>2498</v>
      </c>
      <c r="B2507" s="222" t="str">
        <f t="shared" si="18"/>
        <v>Klik Disini</v>
      </c>
      <c r="C2507" s="223" t="s">
        <v>17167</v>
      </c>
      <c r="D2507" s="223"/>
      <c r="E2507" s="223" t="s">
        <v>17168</v>
      </c>
      <c r="F2507" s="223" t="s">
        <v>17169</v>
      </c>
      <c r="G2507" s="223" t="s">
        <v>17170</v>
      </c>
      <c r="H2507" s="223" t="s">
        <v>2070</v>
      </c>
      <c r="I2507" s="258" t="s">
        <v>583</v>
      </c>
      <c r="J2507" s="186" t="s">
        <v>263</v>
      </c>
      <c r="K2507" s="223" t="s">
        <v>1953</v>
      </c>
      <c r="L2507" s="223"/>
      <c r="M2507" s="259" t="s">
        <v>447</v>
      </c>
      <c r="N2507" s="223" t="s">
        <v>449</v>
      </c>
      <c r="O2507" s="223" t="s">
        <v>583</v>
      </c>
      <c r="P2507" s="223">
        <v>2022</v>
      </c>
      <c r="Q2507" s="223">
        <v>2022</v>
      </c>
      <c r="R2507" s="223" t="s">
        <v>3740</v>
      </c>
      <c r="S2507" s="223" t="s">
        <v>78</v>
      </c>
      <c r="T2507" s="223" t="s">
        <v>451</v>
      </c>
      <c r="U2507" s="86">
        <v>38</v>
      </c>
      <c r="V2507" s="86" t="s">
        <v>452</v>
      </c>
      <c r="W2507" s="223" t="s">
        <v>1057</v>
      </c>
      <c r="X2507" s="223" t="s">
        <v>17171</v>
      </c>
      <c r="Y2507" s="262">
        <v>39000</v>
      </c>
      <c r="Z2507" s="226"/>
      <c r="AA2507" s="241">
        <f t="shared" si="19"/>
        <v>0</v>
      </c>
      <c r="AB2507" s="237" t="s">
        <v>17172</v>
      </c>
    </row>
    <row r="2508" spans="1:28" ht="15" customHeight="1">
      <c r="A2508" s="109">
        <v>2499</v>
      </c>
      <c r="B2508" s="222" t="str">
        <f t="shared" si="18"/>
        <v>Klik Disini</v>
      </c>
      <c r="C2508" s="223" t="s">
        <v>17173</v>
      </c>
      <c r="D2508" s="223"/>
      <c r="E2508" s="223" t="s">
        <v>14367</v>
      </c>
      <c r="F2508" s="223" t="s">
        <v>17174</v>
      </c>
      <c r="G2508" s="223" t="s">
        <v>17175</v>
      </c>
      <c r="H2508" s="223" t="s">
        <v>3912</v>
      </c>
      <c r="I2508" s="258" t="s">
        <v>446</v>
      </c>
      <c r="J2508" s="186" t="s">
        <v>367</v>
      </c>
      <c r="K2508" s="223" t="s">
        <v>1953</v>
      </c>
      <c r="L2508" s="223"/>
      <c r="M2508" s="259" t="s">
        <v>447</v>
      </c>
      <c r="N2508" s="223" t="s">
        <v>449</v>
      </c>
      <c r="O2508" s="223" t="s">
        <v>450</v>
      </c>
      <c r="P2508" s="223">
        <v>2021</v>
      </c>
      <c r="Q2508" s="223">
        <v>2021</v>
      </c>
      <c r="R2508" s="223" t="s">
        <v>14116</v>
      </c>
      <c r="S2508" s="223" t="s">
        <v>78</v>
      </c>
      <c r="T2508" s="223" t="s">
        <v>451</v>
      </c>
      <c r="U2508" s="86">
        <v>210</v>
      </c>
      <c r="V2508" s="86" t="s">
        <v>452</v>
      </c>
      <c r="W2508" s="223" t="s">
        <v>1923</v>
      </c>
      <c r="X2508" s="223" t="s">
        <v>17176</v>
      </c>
      <c r="Y2508" s="262">
        <v>64000</v>
      </c>
      <c r="Z2508" s="226"/>
      <c r="AA2508" s="241">
        <f t="shared" si="19"/>
        <v>0</v>
      </c>
      <c r="AB2508" s="237" t="s">
        <v>17177</v>
      </c>
    </row>
    <row r="2509" spans="1:28" ht="15" customHeight="1">
      <c r="A2509" s="109">
        <v>2500</v>
      </c>
      <c r="B2509" s="222" t="str">
        <f t="shared" si="18"/>
        <v>Klik Disini</v>
      </c>
      <c r="C2509" s="223" t="s">
        <v>17178</v>
      </c>
      <c r="D2509" s="223"/>
      <c r="E2509" s="223" t="s">
        <v>17179</v>
      </c>
      <c r="F2509" s="223" t="s">
        <v>17180</v>
      </c>
      <c r="G2509" s="223" t="s">
        <v>17181</v>
      </c>
      <c r="H2509" s="223" t="s">
        <v>398</v>
      </c>
      <c r="I2509" s="258" t="s">
        <v>1844</v>
      </c>
      <c r="J2509" s="186" t="s">
        <v>397</v>
      </c>
      <c r="K2509" s="223" t="s">
        <v>1953</v>
      </c>
      <c r="L2509" s="223"/>
      <c r="M2509" s="259" t="s">
        <v>447</v>
      </c>
      <c r="N2509" s="223" t="s">
        <v>449</v>
      </c>
      <c r="O2509" s="223" t="s">
        <v>450</v>
      </c>
      <c r="P2509" s="223">
        <v>2021</v>
      </c>
      <c r="Q2509" s="223">
        <v>2021</v>
      </c>
      <c r="R2509" s="223" t="s">
        <v>3412</v>
      </c>
      <c r="S2509" s="223" t="s">
        <v>78</v>
      </c>
      <c r="T2509" s="223" t="s">
        <v>451</v>
      </c>
      <c r="U2509" s="86">
        <v>210</v>
      </c>
      <c r="V2509" s="86" t="s">
        <v>452</v>
      </c>
      <c r="W2509" s="223" t="s">
        <v>524</v>
      </c>
      <c r="X2509" s="223" t="s">
        <v>17182</v>
      </c>
      <c r="Y2509" s="262">
        <v>64000</v>
      </c>
      <c r="Z2509" s="226"/>
      <c r="AA2509" s="241">
        <f t="shared" si="19"/>
        <v>0</v>
      </c>
      <c r="AB2509" s="237" t="s">
        <v>17183</v>
      </c>
    </row>
    <row r="2510" spans="1:28" ht="15" customHeight="1">
      <c r="A2510" s="109">
        <v>2501</v>
      </c>
      <c r="B2510" s="222" t="str">
        <f t="shared" si="18"/>
        <v>Klik Disini</v>
      </c>
      <c r="C2510" s="223" t="s">
        <v>17184</v>
      </c>
      <c r="D2510" s="223" t="s">
        <v>17185</v>
      </c>
      <c r="E2510" s="223" t="s">
        <v>17186</v>
      </c>
      <c r="F2510" s="223" t="s">
        <v>17187</v>
      </c>
      <c r="G2510" s="223" t="s">
        <v>17188</v>
      </c>
      <c r="H2510" s="223" t="s">
        <v>386</v>
      </c>
      <c r="I2510" s="258" t="s">
        <v>1844</v>
      </c>
      <c r="J2510" s="186" t="s">
        <v>397</v>
      </c>
      <c r="K2510" s="223" t="s">
        <v>1953</v>
      </c>
      <c r="L2510" s="223"/>
      <c r="M2510" s="259" t="s">
        <v>447</v>
      </c>
      <c r="N2510" s="223" t="s">
        <v>449</v>
      </c>
      <c r="O2510" s="223" t="s">
        <v>450</v>
      </c>
      <c r="P2510" s="223">
        <v>2023</v>
      </c>
      <c r="Q2510" s="223">
        <v>2023</v>
      </c>
      <c r="R2510" s="223" t="s">
        <v>13812</v>
      </c>
      <c r="S2510" s="223" t="s">
        <v>78</v>
      </c>
      <c r="T2510" s="223" t="s">
        <v>451</v>
      </c>
      <c r="U2510" s="86">
        <v>146</v>
      </c>
      <c r="V2510" s="86" t="s">
        <v>452</v>
      </c>
      <c r="W2510" s="223" t="s">
        <v>3567</v>
      </c>
      <c r="X2510" s="223" t="s">
        <v>17189</v>
      </c>
      <c r="Y2510" s="262">
        <v>74000</v>
      </c>
      <c r="Z2510" s="226"/>
      <c r="AA2510" s="241">
        <f t="shared" si="19"/>
        <v>0</v>
      </c>
      <c r="AB2510" s="237" t="s">
        <v>17190</v>
      </c>
    </row>
    <row r="2511" spans="1:28" ht="15" customHeight="1">
      <c r="A2511" s="109">
        <v>2502</v>
      </c>
      <c r="B2511" s="222" t="str">
        <f t="shared" si="18"/>
        <v>Klik Disini</v>
      </c>
      <c r="C2511" s="223" t="s">
        <v>17191</v>
      </c>
      <c r="D2511" s="223"/>
      <c r="E2511" s="223" t="s">
        <v>5907</v>
      </c>
      <c r="F2511" s="223" t="s">
        <v>17192</v>
      </c>
      <c r="G2511" s="223" t="s">
        <v>17193</v>
      </c>
      <c r="H2511" s="223" t="s">
        <v>583</v>
      </c>
      <c r="I2511" s="258" t="s">
        <v>583</v>
      </c>
      <c r="J2511" s="186" t="s">
        <v>265</v>
      </c>
      <c r="K2511" s="223" t="s">
        <v>1953</v>
      </c>
      <c r="L2511" s="223"/>
      <c r="M2511" s="259" t="s">
        <v>447</v>
      </c>
      <c r="N2511" s="223" t="s">
        <v>449</v>
      </c>
      <c r="O2511" s="223" t="s">
        <v>583</v>
      </c>
      <c r="P2511" s="223">
        <v>2022</v>
      </c>
      <c r="Q2511" s="223">
        <v>2022</v>
      </c>
      <c r="R2511" s="223" t="s">
        <v>3480</v>
      </c>
      <c r="S2511" s="223" t="s">
        <v>78</v>
      </c>
      <c r="T2511" s="223" t="s">
        <v>451</v>
      </c>
      <c r="U2511" s="86">
        <v>194</v>
      </c>
      <c r="V2511" s="86" t="s">
        <v>452</v>
      </c>
      <c r="W2511" s="223" t="s">
        <v>655</v>
      </c>
      <c r="X2511" s="223" t="s">
        <v>17194</v>
      </c>
      <c r="Y2511" s="262">
        <v>55000</v>
      </c>
      <c r="Z2511" s="226"/>
      <c r="AA2511" s="241">
        <f t="shared" si="19"/>
        <v>0</v>
      </c>
      <c r="AB2511" s="237" t="s">
        <v>17195</v>
      </c>
    </row>
    <row r="2512" spans="1:28" ht="15" customHeight="1">
      <c r="A2512" s="109">
        <v>2503</v>
      </c>
      <c r="B2512" s="222" t="str">
        <f t="shared" si="18"/>
        <v>Klik Disini</v>
      </c>
      <c r="C2512" s="223" t="s">
        <v>17196</v>
      </c>
      <c r="D2512" s="223"/>
      <c r="E2512" s="223" t="s">
        <v>14214</v>
      </c>
      <c r="F2512" s="223" t="s">
        <v>17197</v>
      </c>
      <c r="G2512" s="223" t="s">
        <v>17198</v>
      </c>
      <c r="H2512" s="223" t="s">
        <v>2070</v>
      </c>
      <c r="I2512" s="258" t="s">
        <v>583</v>
      </c>
      <c r="J2512" s="186" t="s">
        <v>263</v>
      </c>
      <c r="K2512" s="223" t="s">
        <v>1953</v>
      </c>
      <c r="L2512" s="223" t="s">
        <v>14217</v>
      </c>
      <c r="M2512" s="259" t="s">
        <v>447</v>
      </c>
      <c r="N2512" s="223" t="s">
        <v>449</v>
      </c>
      <c r="O2512" s="223" t="s">
        <v>583</v>
      </c>
      <c r="P2512" s="223">
        <v>2023</v>
      </c>
      <c r="Q2512" s="223">
        <v>2023</v>
      </c>
      <c r="R2512" s="223" t="s">
        <v>3740</v>
      </c>
      <c r="S2512" s="223" t="s">
        <v>78</v>
      </c>
      <c r="T2512" s="223" t="s">
        <v>451</v>
      </c>
      <c r="U2512" s="86">
        <v>35</v>
      </c>
      <c r="V2512" s="86" t="s">
        <v>452</v>
      </c>
      <c r="W2512" s="223" t="s">
        <v>991</v>
      </c>
      <c r="X2512" s="223" t="s">
        <v>17199</v>
      </c>
      <c r="Y2512" s="262">
        <v>49000</v>
      </c>
      <c r="Z2512" s="226"/>
      <c r="AA2512" s="241">
        <f t="shared" si="19"/>
        <v>0</v>
      </c>
      <c r="AB2512" s="237" t="s">
        <v>17200</v>
      </c>
    </row>
    <row r="2513" spans="1:28" ht="15" customHeight="1">
      <c r="A2513" s="109">
        <v>2504</v>
      </c>
      <c r="B2513" s="222" t="str">
        <f t="shared" si="18"/>
        <v>Klik Disini</v>
      </c>
      <c r="C2513" s="223" t="s">
        <v>17201</v>
      </c>
      <c r="D2513" s="223"/>
      <c r="E2513" s="223" t="s">
        <v>17202</v>
      </c>
      <c r="F2513" s="223" t="s">
        <v>17203</v>
      </c>
      <c r="G2513" s="223" t="s">
        <v>17204</v>
      </c>
      <c r="H2513" s="223" t="s">
        <v>262</v>
      </c>
      <c r="I2513" s="258" t="s">
        <v>446</v>
      </c>
      <c r="J2513" s="186" t="s">
        <v>355</v>
      </c>
      <c r="K2513" s="223" t="s">
        <v>1953</v>
      </c>
      <c r="L2513" s="223"/>
      <c r="M2513" s="259" t="s">
        <v>447</v>
      </c>
      <c r="N2513" s="223" t="s">
        <v>449</v>
      </c>
      <c r="O2513" s="223" t="s">
        <v>450</v>
      </c>
      <c r="P2513" s="223">
        <v>2021</v>
      </c>
      <c r="Q2513" s="223">
        <v>2021</v>
      </c>
      <c r="R2513" s="223" t="s">
        <v>3412</v>
      </c>
      <c r="S2513" s="223" t="s">
        <v>78</v>
      </c>
      <c r="T2513" s="223" t="s">
        <v>451</v>
      </c>
      <c r="U2513" s="86">
        <v>210</v>
      </c>
      <c r="V2513" s="86" t="s">
        <v>452</v>
      </c>
      <c r="W2513" s="223" t="s">
        <v>594</v>
      </c>
      <c r="X2513" s="223" t="s">
        <v>17205</v>
      </c>
      <c r="Y2513" s="262">
        <v>59000</v>
      </c>
      <c r="Z2513" s="226"/>
      <c r="AA2513" s="241">
        <f t="shared" si="19"/>
        <v>0</v>
      </c>
      <c r="AB2513" s="237" t="s">
        <v>17206</v>
      </c>
    </row>
    <row r="2514" spans="1:28" ht="15" customHeight="1">
      <c r="A2514" s="109">
        <v>2505</v>
      </c>
      <c r="B2514" s="222" t="str">
        <f t="shared" si="18"/>
        <v>Klik Disini</v>
      </c>
      <c r="C2514" s="223" t="s">
        <v>17207</v>
      </c>
      <c r="D2514" s="223"/>
      <c r="E2514" s="223" t="s">
        <v>17208</v>
      </c>
      <c r="F2514" s="223" t="s">
        <v>17209</v>
      </c>
      <c r="G2514" s="223" t="s">
        <v>17210</v>
      </c>
      <c r="H2514" s="223" t="s">
        <v>3912</v>
      </c>
      <c r="I2514" s="258" t="s">
        <v>446</v>
      </c>
      <c r="J2514" s="186" t="s">
        <v>367</v>
      </c>
      <c r="K2514" s="223" t="s">
        <v>1953</v>
      </c>
      <c r="L2514" s="223"/>
      <c r="M2514" s="259" t="s">
        <v>447</v>
      </c>
      <c r="N2514" s="223" t="s">
        <v>449</v>
      </c>
      <c r="O2514" s="223" t="s">
        <v>450</v>
      </c>
      <c r="P2514" s="223">
        <v>2021</v>
      </c>
      <c r="Q2514" s="223">
        <v>2021</v>
      </c>
      <c r="R2514" s="223" t="s">
        <v>14116</v>
      </c>
      <c r="S2514" s="223" t="s">
        <v>78</v>
      </c>
      <c r="T2514" s="223" t="s">
        <v>451</v>
      </c>
      <c r="U2514" s="86">
        <v>210</v>
      </c>
      <c r="V2514" s="86" t="s">
        <v>452</v>
      </c>
      <c r="W2514" s="223" t="s">
        <v>532</v>
      </c>
      <c r="X2514" s="223" t="s">
        <v>17211</v>
      </c>
      <c r="Y2514" s="262">
        <v>65000</v>
      </c>
      <c r="Z2514" s="226"/>
      <c r="AA2514" s="241">
        <f t="shared" si="19"/>
        <v>0</v>
      </c>
      <c r="AB2514" s="237" t="s">
        <v>17212</v>
      </c>
    </row>
    <row r="2515" spans="1:28" ht="15" customHeight="1">
      <c r="A2515" s="109">
        <v>2506</v>
      </c>
      <c r="B2515" s="222" t="str">
        <f t="shared" si="18"/>
        <v>Klik Disini</v>
      </c>
      <c r="C2515" s="223" t="s">
        <v>17213</v>
      </c>
      <c r="D2515" s="223"/>
      <c r="E2515" s="223" t="s">
        <v>15973</v>
      </c>
      <c r="F2515" s="223" t="s">
        <v>17214</v>
      </c>
      <c r="G2515" s="223" t="s">
        <v>17215</v>
      </c>
      <c r="H2515" s="223" t="s">
        <v>2070</v>
      </c>
      <c r="I2515" s="258" t="s">
        <v>583</v>
      </c>
      <c r="J2515" s="186" t="s">
        <v>263</v>
      </c>
      <c r="K2515" s="223" t="s">
        <v>1953</v>
      </c>
      <c r="L2515" s="223"/>
      <c r="M2515" s="259" t="s">
        <v>447</v>
      </c>
      <c r="N2515" s="223" t="s">
        <v>449</v>
      </c>
      <c r="O2515" s="223" t="s">
        <v>583</v>
      </c>
      <c r="P2515" s="223">
        <v>2023</v>
      </c>
      <c r="Q2515" s="223">
        <v>2023</v>
      </c>
      <c r="R2515" s="223" t="s">
        <v>3740</v>
      </c>
      <c r="S2515" s="223" t="s">
        <v>78</v>
      </c>
      <c r="T2515" s="223" t="s">
        <v>451</v>
      </c>
      <c r="U2515" s="86">
        <v>39</v>
      </c>
      <c r="V2515" s="86" t="s">
        <v>452</v>
      </c>
      <c r="W2515" s="223" t="s">
        <v>3867</v>
      </c>
      <c r="X2515" s="223" t="s">
        <v>17216</v>
      </c>
      <c r="Y2515" s="262">
        <v>45000</v>
      </c>
      <c r="Z2515" s="226"/>
      <c r="AA2515" s="241">
        <f t="shared" si="19"/>
        <v>0</v>
      </c>
      <c r="AB2515" s="237" t="s">
        <v>17217</v>
      </c>
    </row>
    <row r="2516" spans="1:28" ht="15" customHeight="1">
      <c r="A2516" s="109">
        <v>2507</v>
      </c>
      <c r="B2516" s="222" t="str">
        <f t="shared" si="18"/>
        <v>Klik Disini</v>
      </c>
      <c r="C2516" s="223" t="s">
        <v>17218</v>
      </c>
      <c r="D2516" s="223" t="s">
        <v>17219</v>
      </c>
      <c r="E2516" s="223" t="s">
        <v>14414</v>
      </c>
      <c r="F2516" s="223" t="s">
        <v>17220</v>
      </c>
      <c r="G2516" s="223" t="s">
        <v>17221</v>
      </c>
      <c r="H2516" s="223" t="s">
        <v>583</v>
      </c>
      <c r="I2516" s="258" t="s">
        <v>583</v>
      </c>
      <c r="J2516" s="186" t="s">
        <v>265</v>
      </c>
      <c r="K2516" s="223" t="s">
        <v>1953</v>
      </c>
      <c r="L2516" s="223"/>
      <c r="M2516" s="259" t="s">
        <v>447</v>
      </c>
      <c r="N2516" s="223" t="s">
        <v>449</v>
      </c>
      <c r="O2516" s="223" t="s">
        <v>583</v>
      </c>
      <c r="P2516" s="223">
        <v>2022</v>
      </c>
      <c r="Q2516" s="223">
        <v>2022</v>
      </c>
      <c r="R2516" s="223" t="s">
        <v>3480</v>
      </c>
      <c r="S2516" s="223" t="s">
        <v>78</v>
      </c>
      <c r="T2516" s="223" t="s">
        <v>451</v>
      </c>
      <c r="U2516" s="86">
        <v>466</v>
      </c>
      <c r="V2516" s="86" t="s">
        <v>452</v>
      </c>
      <c r="W2516" s="223" t="s">
        <v>606</v>
      </c>
      <c r="X2516" s="223" t="s">
        <v>17222</v>
      </c>
      <c r="Y2516" s="262">
        <v>125000</v>
      </c>
      <c r="Z2516" s="226"/>
      <c r="AA2516" s="241">
        <f t="shared" si="19"/>
        <v>0</v>
      </c>
      <c r="AB2516" s="237" t="s">
        <v>17223</v>
      </c>
    </row>
    <row r="2517" spans="1:28" ht="15" customHeight="1">
      <c r="A2517" s="109">
        <v>2508</v>
      </c>
      <c r="B2517" s="222" t="str">
        <f t="shared" si="18"/>
        <v>Klik Disini</v>
      </c>
      <c r="C2517" s="223" t="s">
        <v>17224</v>
      </c>
      <c r="D2517" s="223"/>
      <c r="E2517" s="223" t="s">
        <v>17225</v>
      </c>
      <c r="F2517" s="223" t="s">
        <v>17226</v>
      </c>
      <c r="G2517" s="223" t="s">
        <v>17227</v>
      </c>
      <c r="H2517" s="223" t="s">
        <v>3912</v>
      </c>
      <c r="I2517" s="258" t="s">
        <v>446</v>
      </c>
      <c r="J2517" s="186" t="s">
        <v>367</v>
      </c>
      <c r="K2517" s="223" t="s">
        <v>1953</v>
      </c>
      <c r="L2517" s="223"/>
      <c r="M2517" s="259" t="s">
        <v>447</v>
      </c>
      <c r="N2517" s="223" t="s">
        <v>449</v>
      </c>
      <c r="O2517" s="223" t="s">
        <v>450</v>
      </c>
      <c r="P2517" s="223">
        <v>2021</v>
      </c>
      <c r="Q2517" s="223">
        <v>2021</v>
      </c>
      <c r="R2517" s="223" t="s">
        <v>14116</v>
      </c>
      <c r="S2517" s="223" t="s">
        <v>78</v>
      </c>
      <c r="T2517" s="223" t="s">
        <v>451</v>
      </c>
      <c r="U2517" s="86">
        <v>194</v>
      </c>
      <c r="V2517" s="86" t="s">
        <v>452</v>
      </c>
      <c r="W2517" s="223" t="s">
        <v>2063</v>
      </c>
      <c r="X2517" s="223" t="s">
        <v>17228</v>
      </c>
      <c r="Y2517" s="262">
        <v>65000</v>
      </c>
      <c r="Z2517" s="226"/>
      <c r="AA2517" s="241">
        <f t="shared" si="19"/>
        <v>0</v>
      </c>
      <c r="AB2517" s="237" t="s">
        <v>17229</v>
      </c>
    </row>
    <row r="2518" spans="1:28" ht="15" customHeight="1">
      <c r="A2518" s="109">
        <v>2509</v>
      </c>
      <c r="B2518" s="222" t="str">
        <f t="shared" si="18"/>
        <v>Klik Disini</v>
      </c>
      <c r="C2518" s="223" t="s">
        <v>17230</v>
      </c>
      <c r="D2518" s="223"/>
      <c r="E2518" s="223" t="s">
        <v>5050</v>
      </c>
      <c r="F2518" s="223" t="s">
        <v>17231</v>
      </c>
      <c r="G2518" s="223" t="s">
        <v>17232</v>
      </c>
      <c r="H2518" s="223" t="s">
        <v>3473</v>
      </c>
      <c r="I2518" s="258" t="s">
        <v>446</v>
      </c>
      <c r="J2518" s="186" t="s">
        <v>345</v>
      </c>
      <c r="K2518" s="223" t="s">
        <v>1953</v>
      </c>
      <c r="L2518" s="223"/>
      <c r="M2518" s="259" t="s">
        <v>447</v>
      </c>
      <c r="N2518" s="223" t="s">
        <v>449</v>
      </c>
      <c r="O2518" s="223" t="s">
        <v>450</v>
      </c>
      <c r="P2518" s="223">
        <v>2022</v>
      </c>
      <c r="Q2518" s="223">
        <v>2022</v>
      </c>
      <c r="R2518" s="223" t="s">
        <v>3412</v>
      </c>
      <c r="S2518" s="223" t="s">
        <v>78</v>
      </c>
      <c r="T2518" s="223" t="s">
        <v>451</v>
      </c>
      <c r="U2518" s="86">
        <v>178</v>
      </c>
      <c r="V2518" s="86" t="s">
        <v>452</v>
      </c>
      <c r="W2518" s="223" t="s">
        <v>2911</v>
      </c>
      <c r="X2518" s="223" t="s">
        <v>17233</v>
      </c>
      <c r="Y2518" s="262">
        <v>64000</v>
      </c>
      <c r="Z2518" s="226"/>
      <c r="AA2518" s="241">
        <f t="shared" si="19"/>
        <v>0</v>
      </c>
      <c r="AB2518" s="237" t="s">
        <v>17234</v>
      </c>
    </row>
    <row r="2519" spans="1:28" ht="15" customHeight="1">
      <c r="A2519" s="109">
        <v>2510</v>
      </c>
      <c r="B2519" s="222" t="str">
        <f t="shared" si="18"/>
        <v>Klik Disini</v>
      </c>
      <c r="C2519" s="223" t="s">
        <v>17235</v>
      </c>
      <c r="D2519" s="223" t="s">
        <v>17236</v>
      </c>
      <c r="E2519" s="223" t="s">
        <v>17237</v>
      </c>
      <c r="F2519" s="223"/>
      <c r="G2519" s="223" t="s">
        <v>17238</v>
      </c>
      <c r="H2519" s="223" t="s">
        <v>17239</v>
      </c>
      <c r="I2519" s="258" t="s">
        <v>446</v>
      </c>
      <c r="J2519" s="186" t="s">
        <v>385</v>
      </c>
      <c r="K2519" s="223" t="s">
        <v>1953</v>
      </c>
      <c r="L2519" s="223"/>
      <c r="M2519" s="259" t="s">
        <v>447</v>
      </c>
      <c r="N2519" s="223" t="s">
        <v>449</v>
      </c>
      <c r="O2519" s="223" t="s">
        <v>450</v>
      </c>
      <c r="P2519" s="223" t="s">
        <v>447</v>
      </c>
      <c r="Q2519" s="223">
        <v>2021</v>
      </c>
      <c r="R2519" s="223" t="s">
        <v>3412</v>
      </c>
      <c r="S2519" s="223" t="s">
        <v>78</v>
      </c>
      <c r="T2519" s="223" t="s">
        <v>451</v>
      </c>
      <c r="U2519" s="86">
        <v>194</v>
      </c>
      <c r="V2519" s="86" t="s">
        <v>452</v>
      </c>
      <c r="W2519" s="223" t="s">
        <v>1954</v>
      </c>
      <c r="X2519" s="223" t="s">
        <v>17240</v>
      </c>
      <c r="Y2519" s="262">
        <v>56000</v>
      </c>
      <c r="Z2519" s="226"/>
      <c r="AA2519" s="241">
        <f t="shared" si="19"/>
        <v>0</v>
      </c>
      <c r="AB2519" s="237" t="s">
        <v>17241</v>
      </c>
    </row>
    <row r="2520" spans="1:28" ht="15" customHeight="1">
      <c r="A2520" s="109">
        <v>2511</v>
      </c>
      <c r="B2520" s="222" t="str">
        <f t="shared" si="18"/>
        <v>Klik Disini</v>
      </c>
      <c r="C2520" s="223" t="s">
        <v>17242</v>
      </c>
      <c r="D2520" s="223"/>
      <c r="E2520" s="223" t="s">
        <v>16242</v>
      </c>
      <c r="F2520" s="223" t="s">
        <v>17243</v>
      </c>
      <c r="G2520" s="223" t="s">
        <v>17244</v>
      </c>
      <c r="H2520" s="223" t="s">
        <v>356</v>
      </c>
      <c r="I2520" s="258" t="s">
        <v>1844</v>
      </c>
      <c r="J2520" s="186" t="s">
        <v>401</v>
      </c>
      <c r="K2520" s="223" t="s">
        <v>1953</v>
      </c>
      <c r="L2520" s="223"/>
      <c r="M2520" s="259" t="s">
        <v>447</v>
      </c>
      <c r="N2520" s="223" t="s">
        <v>449</v>
      </c>
      <c r="O2520" s="223" t="s">
        <v>450</v>
      </c>
      <c r="P2520" s="223">
        <v>2022</v>
      </c>
      <c r="Q2520" s="223">
        <v>2022</v>
      </c>
      <c r="R2520" s="223" t="s">
        <v>3412</v>
      </c>
      <c r="S2520" s="223" t="s">
        <v>78</v>
      </c>
      <c r="T2520" s="223" t="s">
        <v>451</v>
      </c>
      <c r="U2520" s="86">
        <v>178</v>
      </c>
      <c r="V2520" s="86" t="s">
        <v>452</v>
      </c>
      <c r="W2520" s="223" t="s">
        <v>1252</v>
      </c>
      <c r="X2520" s="223" t="s">
        <v>17245</v>
      </c>
      <c r="Y2520" s="262">
        <v>65000</v>
      </c>
      <c r="Z2520" s="226"/>
      <c r="AA2520" s="241">
        <f t="shared" si="19"/>
        <v>0</v>
      </c>
      <c r="AB2520" s="237" t="s">
        <v>17246</v>
      </c>
    </row>
    <row r="2521" spans="1:28" ht="15" customHeight="1">
      <c r="A2521" s="109">
        <v>2512</v>
      </c>
      <c r="B2521" s="222" t="str">
        <f t="shared" si="18"/>
        <v>Klik Disini</v>
      </c>
      <c r="C2521" s="223" t="s">
        <v>17247</v>
      </c>
      <c r="D2521" s="223" t="s">
        <v>17248</v>
      </c>
      <c r="E2521" s="223" t="s">
        <v>17249</v>
      </c>
      <c r="F2521" s="223" t="s">
        <v>17250</v>
      </c>
      <c r="G2521" s="223" t="s">
        <v>17251</v>
      </c>
      <c r="H2521" s="223" t="s">
        <v>583</v>
      </c>
      <c r="I2521" s="258" t="s">
        <v>583</v>
      </c>
      <c r="J2521" s="186" t="s">
        <v>265</v>
      </c>
      <c r="K2521" s="223" t="s">
        <v>1953</v>
      </c>
      <c r="L2521" s="223"/>
      <c r="M2521" s="259" t="s">
        <v>447</v>
      </c>
      <c r="N2521" s="223" t="s">
        <v>449</v>
      </c>
      <c r="O2521" s="223" t="s">
        <v>583</v>
      </c>
      <c r="P2521" s="223">
        <v>2022</v>
      </c>
      <c r="Q2521" s="223">
        <v>2022</v>
      </c>
      <c r="R2521" s="223" t="s">
        <v>3480</v>
      </c>
      <c r="S2521" s="223" t="s">
        <v>78</v>
      </c>
      <c r="T2521" s="223" t="s">
        <v>451</v>
      </c>
      <c r="U2521" s="86">
        <v>226</v>
      </c>
      <c r="V2521" s="86" t="s">
        <v>452</v>
      </c>
      <c r="W2521" s="223" t="s">
        <v>488</v>
      </c>
      <c r="X2521" s="223" t="s">
        <v>17252</v>
      </c>
      <c r="Y2521" s="262">
        <v>66000</v>
      </c>
      <c r="Z2521" s="226"/>
      <c r="AA2521" s="241">
        <f t="shared" si="19"/>
        <v>0</v>
      </c>
      <c r="AB2521" s="237" t="s">
        <v>17253</v>
      </c>
    </row>
    <row r="2522" spans="1:28" ht="15" customHeight="1">
      <c r="A2522" s="109">
        <v>2513</v>
      </c>
      <c r="B2522" s="222" t="str">
        <f t="shared" si="18"/>
        <v>Klik Disini</v>
      </c>
      <c r="C2522" s="223" t="s">
        <v>17254</v>
      </c>
      <c r="D2522" s="223"/>
      <c r="E2522" s="223" t="s">
        <v>17255</v>
      </c>
      <c r="F2522" s="223" t="s">
        <v>17256</v>
      </c>
      <c r="G2522" s="223" t="s">
        <v>17257</v>
      </c>
      <c r="H2522" s="223" t="s">
        <v>384</v>
      </c>
      <c r="I2522" s="258" t="s">
        <v>446</v>
      </c>
      <c r="J2522" s="186" t="s">
        <v>383</v>
      </c>
      <c r="K2522" s="223" t="s">
        <v>1953</v>
      </c>
      <c r="L2522" s="223"/>
      <c r="M2522" s="259" t="s">
        <v>447</v>
      </c>
      <c r="N2522" s="223" t="s">
        <v>449</v>
      </c>
      <c r="O2522" s="223" t="s">
        <v>450</v>
      </c>
      <c r="P2522" s="223">
        <v>2021</v>
      </c>
      <c r="Q2522" s="223">
        <v>2023</v>
      </c>
      <c r="R2522" s="223" t="s">
        <v>3675</v>
      </c>
      <c r="S2522" s="223" t="s">
        <v>78</v>
      </c>
      <c r="T2522" s="223" t="s">
        <v>451</v>
      </c>
      <c r="U2522" s="86">
        <v>194</v>
      </c>
      <c r="V2522" s="86" t="s">
        <v>452</v>
      </c>
      <c r="W2522" s="223" t="s">
        <v>5324</v>
      </c>
      <c r="X2522" s="223" t="s">
        <v>17258</v>
      </c>
      <c r="Y2522" s="262">
        <v>99000</v>
      </c>
      <c r="Z2522" s="226"/>
      <c r="AA2522" s="241">
        <f t="shared" si="19"/>
        <v>0</v>
      </c>
      <c r="AB2522" s="237" t="s">
        <v>17259</v>
      </c>
    </row>
    <row r="2523" spans="1:28" ht="15" customHeight="1">
      <c r="A2523" s="109">
        <v>2514</v>
      </c>
      <c r="B2523" s="222" t="str">
        <f t="shared" si="18"/>
        <v>Klik Disini</v>
      </c>
      <c r="C2523" s="223" t="s">
        <v>17260</v>
      </c>
      <c r="D2523" s="223"/>
      <c r="E2523" s="223" t="s">
        <v>11637</v>
      </c>
      <c r="F2523" s="223" t="s">
        <v>17261</v>
      </c>
      <c r="G2523" s="223" t="s">
        <v>17262</v>
      </c>
      <c r="H2523" s="223" t="s">
        <v>3912</v>
      </c>
      <c r="I2523" s="258" t="s">
        <v>446</v>
      </c>
      <c r="J2523" s="186" t="s">
        <v>367</v>
      </c>
      <c r="K2523" s="223" t="s">
        <v>447</v>
      </c>
      <c r="L2523" s="223"/>
      <c r="M2523" s="259" t="s">
        <v>447</v>
      </c>
      <c r="N2523" s="223" t="s">
        <v>449</v>
      </c>
      <c r="O2523" s="223" t="s">
        <v>3419</v>
      </c>
      <c r="P2523" s="223">
        <v>2014</v>
      </c>
      <c r="Q2523" s="223">
        <v>2018</v>
      </c>
      <c r="R2523" s="223" t="s">
        <v>3412</v>
      </c>
      <c r="S2523" s="223" t="s">
        <v>78</v>
      </c>
      <c r="T2523" s="223" t="s">
        <v>451</v>
      </c>
      <c r="U2523" s="86">
        <v>162</v>
      </c>
      <c r="V2523" s="86" t="s">
        <v>452</v>
      </c>
      <c r="W2523" s="223" t="s">
        <v>663</v>
      </c>
      <c r="X2523" s="223" t="s">
        <v>17263</v>
      </c>
      <c r="Y2523" s="262">
        <v>47000</v>
      </c>
      <c r="Z2523" s="226"/>
      <c r="AA2523" s="241">
        <f t="shared" si="19"/>
        <v>0</v>
      </c>
      <c r="AB2523" s="237" t="s">
        <v>17264</v>
      </c>
    </row>
    <row r="2524" spans="1:28" ht="15" customHeight="1">
      <c r="A2524" s="109">
        <v>2515</v>
      </c>
      <c r="B2524" s="222" t="str">
        <f t="shared" si="18"/>
        <v>Klik Disini</v>
      </c>
      <c r="C2524" s="223" t="s">
        <v>17260</v>
      </c>
      <c r="D2524" s="223"/>
      <c r="E2524" s="223" t="s">
        <v>11637</v>
      </c>
      <c r="F2524" s="223" t="s">
        <v>17265</v>
      </c>
      <c r="G2524" s="223" t="s">
        <v>17266</v>
      </c>
      <c r="H2524" s="223" t="s">
        <v>3912</v>
      </c>
      <c r="I2524" s="258" t="s">
        <v>446</v>
      </c>
      <c r="J2524" s="186" t="s">
        <v>367</v>
      </c>
      <c r="K2524" s="223" t="s">
        <v>447</v>
      </c>
      <c r="L2524" s="223"/>
      <c r="M2524" s="259" t="s">
        <v>447</v>
      </c>
      <c r="N2524" s="223" t="s">
        <v>449</v>
      </c>
      <c r="O2524" s="223" t="s">
        <v>3419</v>
      </c>
      <c r="P2524" s="223">
        <v>2014</v>
      </c>
      <c r="Q2524" s="223">
        <v>2018</v>
      </c>
      <c r="R2524" s="223" t="s">
        <v>3412</v>
      </c>
      <c r="S2524" s="223" t="s">
        <v>78</v>
      </c>
      <c r="T2524" s="223" t="s">
        <v>451</v>
      </c>
      <c r="U2524" s="86">
        <v>160</v>
      </c>
      <c r="V2524" s="86" t="s">
        <v>452</v>
      </c>
      <c r="W2524" s="223" t="s">
        <v>3874</v>
      </c>
      <c r="X2524" s="223" t="s">
        <v>17267</v>
      </c>
      <c r="Y2524" s="262">
        <v>47000</v>
      </c>
      <c r="Z2524" s="226"/>
      <c r="AA2524" s="241">
        <f t="shared" si="19"/>
        <v>0</v>
      </c>
      <c r="AB2524" s="237" t="s">
        <v>17268</v>
      </c>
    </row>
    <row r="2525" spans="1:28" ht="15" customHeight="1">
      <c r="A2525" s="109">
        <v>2516</v>
      </c>
      <c r="B2525" s="222" t="str">
        <f t="shared" si="18"/>
        <v>Klik Disini</v>
      </c>
      <c r="C2525" s="223" t="s">
        <v>17269</v>
      </c>
      <c r="D2525" s="223"/>
      <c r="E2525" s="223" t="s">
        <v>15121</v>
      </c>
      <c r="F2525" s="223"/>
      <c r="G2525" s="223" t="s">
        <v>17270</v>
      </c>
      <c r="H2525" s="223" t="s">
        <v>3912</v>
      </c>
      <c r="I2525" s="258" t="s">
        <v>446</v>
      </c>
      <c r="J2525" s="186" t="s">
        <v>367</v>
      </c>
      <c r="K2525" s="223" t="s">
        <v>1953</v>
      </c>
      <c r="L2525" s="223"/>
      <c r="M2525" s="259" t="s">
        <v>447</v>
      </c>
      <c r="N2525" s="223" t="s">
        <v>449</v>
      </c>
      <c r="O2525" s="223" t="s">
        <v>450</v>
      </c>
      <c r="P2525" s="223" t="s">
        <v>447</v>
      </c>
      <c r="Q2525" s="223">
        <v>2021</v>
      </c>
      <c r="R2525" s="223" t="s">
        <v>14186</v>
      </c>
      <c r="S2525" s="223" t="s">
        <v>78</v>
      </c>
      <c r="T2525" s="223" t="s">
        <v>451</v>
      </c>
      <c r="U2525" s="86">
        <v>111</v>
      </c>
      <c r="V2525" s="86" t="s">
        <v>452</v>
      </c>
      <c r="W2525" s="223" t="s">
        <v>677</v>
      </c>
      <c r="X2525" s="223" t="s">
        <v>15235</v>
      </c>
      <c r="Y2525" s="262">
        <v>60000</v>
      </c>
      <c r="Z2525" s="226"/>
      <c r="AA2525" s="241">
        <f t="shared" si="19"/>
        <v>0</v>
      </c>
      <c r="AB2525" s="237" t="s">
        <v>17271</v>
      </c>
    </row>
    <row r="2526" spans="1:28" ht="15" customHeight="1">
      <c r="A2526" s="109">
        <v>2517</v>
      </c>
      <c r="B2526" s="222" t="str">
        <f t="shared" si="18"/>
        <v>Klik Disini</v>
      </c>
      <c r="C2526" s="223" t="s">
        <v>17272</v>
      </c>
      <c r="D2526" s="223"/>
      <c r="E2526" s="223" t="s">
        <v>9958</v>
      </c>
      <c r="F2526" s="223" t="s">
        <v>17273</v>
      </c>
      <c r="G2526" s="223" t="s">
        <v>17274</v>
      </c>
      <c r="H2526" s="223" t="s">
        <v>3912</v>
      </c>
      <c r="I2526" s="258" t="s">
        <v>446</v>
      </c>
      <c r="J2526" s="186" t="s">
        <v>367</v>
      </c>
      <c r="K2526" s="223" t="s">
        <v>447</v>
      </c>
      <c r="L2526" s="223"/>
      <c r="M2526" s="259" t="s">
        <v>447</v>
      </c>
      <c r="N2526" s="223" t="s">
        <v>449</v>
      </c>
      <c r="O2526" s="223" t="s">
        <v>3419</v>
      </c>
      <c r="P2526" s="223">
        <v>2009</v>
      </c>
      <c r="Q2526" s="223">
        <v>2018</v>
      </c>
      <c r="R2526" s="223" t="s">
        <v>3412</v>
      </c>
      <c r="S2526" s="223" t="s">
        <v>78</v>
      </c>
      <c r="T2526" s="223" t="s">
        <v>451</v>
      </c>
      <c r="U2526" s="86">
        <v>166</v>
      </c>
      <c r="V2526" s="86" t="s">
        <v>452</v>
      </c>
      <c r="W2526" s="223" t="s">
        <v>8383</v>
      </c>
      <c r="X2526" s="223" t="s">
        <v>17275</v>
      </c>
      <c r="Y2526" s="262">
        <v>63000</v>
      </c>
      <c r="Z2526" s="226"/>
      <c r="AA2526" s="241">
        <f t="shared" si="19"/>
        <v>0</v>
      </c>
      <c r="AB2526" s="237" t="s">
        <v>17276</v>
      </c>
    </row>
    <row r="2527" spans="1:28" ht="15" customHeight="1">
      <c r="A2527" s="109">
        <v>2518</v>
      </c>
      <c r="B2527" s="222" t="str">
        <f t="shared" si="18"/>
        <v>Klik Disini</v>
      </c>
      <c r="C2527" s="223" t="s">
        <v>17277</v>
      </c>
      <c r="D2527" s="223"/>
      <c r="E2527" s="223" t="s">
        <v>4505</v>
      </c>
      <c r="F2527" s="223" t="s">
        <v>17278</v>
      </c>
      <c r="G2527" s="223" t="s">
        <v>17279</v>
      </c>
      <c r="H2527" s="223" t="s">
        <v>3912</v>
      </c>
      <c r="I2527" s="258" t="s">
        <v>446</v>
      </c>
      <c r="J2527" s="186" t="s">
        <v>367</v>
      </c>
      <c r="K2527" s="223" t="s">
        <v>447</v>
      </c>
      <c r="L2527" s="223"/>
      <c r="M2527" s="259" t="s">
        <v>447</v>
      </c>
      <c r="N2527" s="223" t="s">
        <v>449</v>
      </c>
      <c r="O2527" s="223" t="s">
        <v>3419</v>
      </c>
      <c r="P2527" s="223">
        <v>2013</v>
      </c>
      <c r="Q2527" s="223">
        <v>2018</v>
      </c>
      <c r="R2527" s="223" t="s">
        <v>3412</v>
      </c>
      <c r="S2527" s="223" t="s">
        <v>78</v>
      </c>
      <c r="T2527" s="223" t="s">
        <v>451</v>
      </c>
      <c r="U2527" s="86">
        <v>250</v>
      </c>
      <c r="V2527" s="86" t="s">
        <v>452</v>
      </c>
      <c r="W2527" s="223" t="s">
        <v>3585</v>
      </c>
      <c r="X2527" s="223" t="s">
        <v>17280</v>
      </c>
      <c r="Y2527" s="262">
        <v>51500</v>
      </c>
      <c r="Z2527" s="226"/>
      <c r="AA2527" s="241">
        <f t="shared" si="19"/>
        <v>0</v>
      </c>
      <c r="AB2527" s="237" t="s">
        <v>17281</v>
      </c>
    </row>
    <row r="2528" spans="1:28" ht="15" customHeight="1">
      <c r="A2528" s="109">
        <v>2519</v>
      </c>
      <c r="B2528" s="222" t="str">
        <f t="shared" si="18"/>
        <v>Klik Disini</v>
      </c>
      <c r="C2528" s="223" t="s">
        <v>17277</v>
      </c>
      <c r="D2528" s="223"/>
      <c r="E2528" s="223" t="s">
        <v>17282</v>
      </c>
      <c r="F2528" s="223"/>
      <c r="G2528" s="223" t="s">
        <v>17283</v>
      </c>
      <c r="H2528" s="223" t="s">
        <v>3912</v>
      </c>
      <c r="I2528" s="258" t="s">
        <v>446</v>
      </c>
      <c r="J2528" s="186" t="s">
        <v>367</v>
      </c>
      <c r="K2528" s="223" t="s">
        <v>447</v>
      </c>
      <c r="L2528" s="223"/>
      <c r="M2528" s="259" t="s">
        <v>447</v>
      </c>
      <c r="N2528" s="223" t="s">
        <v>449</v>
      </c>
      <c r="O2528" s="223" t="s">
        <v>450</v>
      </c>
      <c r="P2528" s="223" t="s">
        <v>447</v>
      </c>
      <c r="Q2528" s="223">
        <v>2021</v>
      </c>
      <c r="R2528" s="223" t="s">
        <v>14116</v>
      </c>
      <c r="S2528" s="223" t="s">
        <v>78</v>
      </c>
      <c r="T2528" s="223" t="s">
        <v>451</v>
      </c>
      <c r="U2528" s="86">
        <v>70</v>
      </c>
      <c r="V2528" s="86" t="s">
        <v>452</v>
      </c>
      <c r="W2528" s="223" t="s">
        <v>897</v>
      </c>
      <c r="X2528" s="223" t="s">
        <v>14961</v>
      </c>
      <c r="Y2528" s="262">
        <v>60000</v>
      </c>
      <c r="Z2528" s="226"/>
      <c r="AA2528" s="241">
        <f t="shared" si="19"/>
        <v>0</v>
      </c>
      <c r="AB2528" s="237" t="s">
        <v>17284</v>
      </c>
    </row>
    <row r="2529" spans="1:28" ht="15" customHeight="1">
      <c r="A2529" s="109">
        <v>2520</v>
      </c>
      <c r="B2529" s="222" t="str">
        <f t="shared" si="18"/>
        <v>Klik Disini</v>
      </c>
      <c r="C2529" s="223" t="s">
        <v>17285</v>
      </c>
      <c r="D2529" s="223"/>
      <c r="E2529" s="223" t="s">
        <v>17286</v>
      </c>
      <c r="F2529" s="223" t="s">
        <v>17287</v>
      </c>
      <c r="G2529" s="223" t="s">
        <v>17288</v>
      </c>
      <c r="H2529" s="223" t="s">
        <v>3662</v>
      </c>
      <c r="I2529" s="258" t="s">
        <v>446</v>
      </c>
      <c r="J2529" s="186" t="s">
        <v>347</v>
      </c>
      <c r="K2529" s="223" t="s">
        <v>1953</v>
      </c>
      <c r="L2529" s="223"/>
      <c r="M2529" s="259" t="s">
        <v>447</v>
      </c>
      <c r="N2529" s="223" t="s">
        <v>449</v>
      </c>
      <c r="O2529" s="223" t="s">
        <v>450</v>
      </c>
      <c r="P2529" s="223">
        <v>2019</v>
      </c>
      <c r="Q2529" s="223">
        <v>2019</v>
      </c>
      <c r="R2529" s="223" t="s">
        <v>3643</v>
      </c>
      <c r="S2529" s="223" t="s">
        <v>78</v>
      </c>
      <c r="T2529" s="223" t="s">
        <v>451</v>
      </c>
      <c r="U2529" s="86">
        <v>594</v>
      </c>
      <c r="V2529" s="86" t="s">
        <v>452</v>
      </c>
      <c r="W2529" s="223" t="s">
        <v>991</v>
      </c>
      <c r="X2529" s="223" t="s">
        <v>17289</v>
      </c>
      <c r="Y2529" s="262">
        <v>275000</v>
      </c>
      <c r="Z2529" s="226"/>
      <c r="AA2529" s="241">
        <f t="shared" si="19"/>
        <v>0</v>
      </c>
      <c r="AB2529" s="237" t="s">
        <v>17290</v>
      </c>
    </row>
    <row r="2530" spans="1:28" ht="15" customHeight="1">
      <c r="A2530" s="109">
        <v>2521</v>
      </c>
      <c r="B2530" s="222" t="str">
        <f t="shared" si="18"/>
        <v>Klik Disini</v>
      </c>
      <c r="C2530" s="223" t="s">
        <v>17291</v>
      </c>
      <c r="D2530" s="223"/>
      <c r="E2530" s="223" t="s">
        <v>14916</v>
      </c>
      <c r="F2530" s="223"/>
      <c r="G2530" s="223" t="s">
        <v>17292</v>
      </c>
      <c r="H2530" s="223" t="s">
        <v>3499</v>
      </c>
      <c r="I2530" s="258" t="s">
        <v>446</v>
      </c>
      <c r="J2530" s="186" t="s">
        <v>353</v>
      </c>
      <c r="K2530" s="223" t="s">
        <v>1953</v>
      </c>
      <c r="L2530" s="223"/>
      <c r="M2530" s="259" t="s">
        <v>447</v>
      </c>
      <c r="N2530" s="223" t="s">
        <v>449</v>
      </c>
      <c r="O2530" s="223" t="s">
        <v>450</v>
      </c>
      <c r="P2530" s="223" t="s">
        <v>447</v>
      </c>
      <c r="Q2530" s="223">
        <v>2021</v>
      </c>
      <c r="R2530" s="223" t="s">
        <v>3412</v>
      </c>
      <c r="S2530" s="223" t="s">
        <v>78</v>
      </c>
      <c r="T2530" s="223" t="s">
        <v>451</v>
      </c>
      <c r="U2530" s="86">
        <v>304</v>
      </c>
      <c r="V2530" s="86" t="s">
        <v>452</v>
      </c>
      <c r="W2530" s="223" t="s">
        <v>3874</v>
      </c>
      <c r="X2530" s="223" t="s">
        <v>17293</v>
      </c>
      <c r="Y2530" s="262">
        <v>80000</v>
      </c>
      <c r="Z2530" s="226"/>
      <c r="AA2530" s="241">
        <f t="shared" si="19"/>
        <v>0</v>
      </c>
      <c r="AB2530" s="237" t="s">
        <v>17294</v>
      </c>
    </row>
    <row r="2531" spans="1:28" ht="15" customHeight="1">
      <c r="A2531" s="109">
        <v>2522</v>
      </c>
      <c r="B2531" s="222" t="str">
        <f t="shared" si="18"/>
        <v>Klik Disini</v>
      </c>
      <c r="C2531" s="223" t="s">
        <v>17295</v>
      </c>
      <c r="D2531" s="223"/>
      <c r="E2531" s="223" t="s">
        <v>17296</v>
      </c>
      <c r="F2531" s="223" t="s">
        <v>17297</v>
      </c>
      <c r="G2531" s="223" t="s">
        <v>17298</v>
      </c>
      <c r="H2531" s="223" t="s">
        <v>3499</v>
      </c>
      <c r="I2531" s="258" t="s">
        <v>446</v>
      </c>
      <c r="J2531" s="186" t="s">
        <v>385</v>
      </c>
      <c r="K2531" s="223" t="s">
        <v>17299</v>
      </c>
      <c r="L2531" s="223"/>
      <c r="M2531" s="259" t="s">
        <v>447</v>
      </c>
      <c r="N2531" s="223" t="s">
        <v>449</v>
      </c>
      <c r="O2531" s="223" t="s">
        <v>450</v>
      </c>
      <c r="P2531" s="223">
        <v>2019</v>
      </c>
      <c r="Q2531" s="223">
        <v>2019</v>
      </c>
      <c r="R2531" s="223" t="s">
        <v>13812</v>
      </c>
      <c r="S2531" s="223" t="s">
        <v>78</v>
      </c>
      <c r="T2531" s="223" t="s">
        <v>451</v>
      </c>
      <c r="U2531" s="86">
        <v>352</v>
      </c>
      <c r="V2531" s="86" t="s">
        <v>452</v>
      </c>
      <c r="W2531" s="223" t="s">
        <v>3573</v>
      </c>
      <c r="X2531" s="223" t="s">
        <v>17300</v>
      </c>
      <c r="Y2531" s="262">
        <v>80000</v>
      </c>
      <c r="Z2531" s="226"/>
      <c r="AA2531" s="241">
        <f t="shared" si="19"/>
        <v>0</v>
      </c>
      <c r="AB2531" s="237" t="s">
        <v>17301</v>
      </c>
    </row>
    <row r="2532" spans="1:28" ht="15" customHeight="1">
      <c r="A2532" s="109">
        <v>2523</v>
      </c>
      <c r="B2532" s="222" t="str">
        <f t="shared" si="18"/>
        <v>Klik Disini</v>
      </c>
      <c r="C2532" s="223" t="s">
        <v>17302</v>
      </c>
      <c r="D2532" s="223"/>
      <c r="E2532" s="223" t="s">
        <v>17303</v>
      </c>
      <c r="F2532" s="223" t="s">
        <v>17304</v>
      </c>
      <c r="G2532" s="223" t="s">
        <v>17305</v>
      </c>
      <c r="H2532" s="223" t="s">
        <v>495</v>
      </c>
      <c r="I2532" s="258" t="s">
        <v>446</v>
      </c>
      <c r="J2532" s="186" t="s">
        <v>359</v>
      </c>
      <c r="K2532" s="223" t="s">
        <v>1953</v>
      </c>
      <c r="L2532" s="223"/>
      <c r="M2532" s="259" t="s">
        <v>447</v>
      </c>
      <c r="N2532" s="223" t="s">
        <v>449</v>
      </c>
      <c r="O2532" s="223" t="s">
        <v>450</v>
      </c>
      <c r="P2532" s="223">
        <v>2022</v>
      </c>
      <c r="Q2532" s="223">
        <v>2022</v>
      </c>
      <c r="R2532" s="223" t="s">
        <v>3412</v>
      </c>
      <c r="S2532" s="223" t="s">
        <v>78</v>
      </c>
      <c r="T2532" s="223" t="s">
        <v>451</v>
      </c>
      <c r="U2532" s="86">
        <v>290</v>
      </c>
      <c r="V2532" s="86" t="s">
        <v>452</v>
      </c>
      <c r="W2532" s="223" t="s">
        <v>594</v>
      </c>
      <c r="X2532" s="223" t="s">
        <v>17306</v>
      </c>
      <c r="Y2532" s="262">
        <v>89000</v>
      </c>
      <c r="Z2532" s="226"/>
      <c r="AA2532" s="241">
        <f t="shared" si="19"/>
        <v>0</v>
      </c>
      <c r="AB2532" s="237" t="s">
        <v>17307</v>
      </c>
    </row>
    <row r="2533" spans="1:28" ht="15" customHeight="1">
      <c r="A2533" s="109">
        <v>2524</v>
      </c>
      <c r="B2533" s="222" t="str">
        <f t="shared" si="18"/>
        <v>Klik Disini</v>
      </c>
      <c r="C2533" s="223" t="s">
        <v>496</v>
      </c>
      <c r="D2533" s="223"/>
      <c r="E2533" s="223" t="s">
        <v>17308</v>
      </c>
      <c r="F2533" s="223" t="s">
        <v>17309</v>
      </c>
      <c r="G2533" s="223" t="s">
        <v>17310</v>
      </c>
      <c r="H2533" s="223" t="s">
        <v>495</v>
      </c>
      <c r="I2533" s="258" t="s">
        <v>446</v>
      </c>
      <c r="J2533" s="186" t="s">
        <v>359</v>
      </c>
      <c r="K2533" s="223" t="s">
        <v>1953</v>
      </c>
      <c r="L2533" s="223"/>
      <c r="M2533" s="259" t="s">
        <v>447</v>
      </c>
      <c r="N2533" s="223" t="s">
        <v>449</v>
      </c>
      <c r="O2533" s="223" t="s">
        <v>450</v>
      </c>
      <c r="P2533" s="223">
        <v>2022</v>
      </c>
      <c r="Q2533" s="223">
        <v>2022</v>
      </c>
      <c r="R2533" s="223" t="s">
        <v>3412</v>
      </c>
      <c r="S2533" s="223" t="s">
        <v>78</v>
      </c>
      <c r="T2533" s="223" t="s">
        <v>451</v>
      </c>
      <c r="U2533" s="86">
        <v>291</v>
      </c>
      <c r="V2533" s="86" t="s">
        <v>452</v>
      </c>
      <c r="W2533" s="223" t="s">
        <v>2790</v>
      </c>
      <c r="X2533" s="223" t="s">
        <v>17311</v>
      </c>
      <c r="Y2533" s="262">
        <v>85000</v>
      </c>
      <c r="Z2533" s="226"/>
      <c r="AA2533" s="241">
        <f t="shared" si="19"/>
        <v>0</v>
      </c>
      <c r="AB2533" s="237" t="s">
        <v>17312</v>
      </c>
    </row>
    <row r="2534" spans="1:28" ht="15" customHeight="1">
      <c r="A2534" s="109">
        <v>2525</v>
      </c>
      <c r="B2534" s="222" t="str">
        <f t="shared" si="18"/>
        <v>Klik Disini</v>
      </c>
      <c r="C2534" s="223" t="s">
        <v>17313</v>
      </c>
      <c r="D2534" s="223"/>
      <c r="E2534" s="223" t="s">
        <v>17314</v>
      </c>
      <c r="F2534" s="223" t="s">
        <v>17315</v>
      </c>
      <c r="G2534" s="223" t="s">
        <v>17316</v>
      </c>
      <c r="H2534" s="223" t="s">
        <v>333</v>
      </c>
      <c r="I2534" s="258" t="s">
        <v>592</v>
      </c>
      <c r="J2534" s="186" t="s">
        <v>332</v>
      </c>
      <c r="K2534" s="223"/>
      <c r="L2534" s="264"/>
      <c r="M2534" s="265"/>
      <c r="N2534" s="223" t="s">
        <v>449</v>
      </c>
      <c r="O2534" s="223" t="s">
        <v>3419</v>
      </c>
      <c r="P2534" s="223">
        <v>2006</v>
      </c>
      <c r="Q2534" s="223">
        <v>2018</v>
      </c>
      <c r="R2534" s="223" t="s">
        <v>3412</v>
      </c>
      <c r="S2534" s="223" t="s">
        <v>78</v>
      </c>
      <c r="T2534" s="223" t="s">
        <v>451</v>
      </c>
      <c r="U2534" s="86">
        <v>369</v>
      </c>
      <c r="V2534" s="86" t="s">
        <v>452</v>
      </c>
      <c r="W2534" s="223" t="s">
        <v>917</v>
      </c>
      <c r="X2534" s="223" t="s">
        <v>17317</v>
      </c>
      <c r="Y2534" s="262">
        <v>104000</v>
      </c>
      <c r="Z2534" s="226"/>
      <c r="AA2534" s="241">
        <f t="shared" si="19"/>
        <v>0</v>
      </c>
      <c r="AB2534" s="237" t="s">
        <v>17318</v>
      </c>
    </row>
    <row r="2535" spans="1:28" ht="15" customHeight="1">
      <c r="A2535" s="109">
        <v>2526</v>
      </c>
      <c r="B2535" s="222" t="str">
        <f t="shared" si="18"/>
        <v>Klik Disini</v>
      </c>
      <c r="C2535" s="223" t="s">
        <v>17319</v>
      </c>
      <c r="D2535" s="223"/>
      <c r="E2535" s="223" t="s">
        <v>15475</v>
      </c>
      <c r="F2535" s="223" t="s">
        <v>17320</v>
      </c>
      <c r="G2535" s="223" t="s">
        <v>17321</v>
      </c>
      <c r="H2535" s="223" t="s">
        <v>3912</v>
      </c>
      <c r="I2535" s="258" t="s">
        <v>446</v>
      </c>
      <c r="J2535" s="186" t="s">
        <v>367</v>
      </c>
      <c r="K2535" s="223" t="s">
        <v>447</v>
      </c>
      <c r="L2535" s="223"/>
      <c r="M2535" s="259" t="s">
        <v>447</v>
      </c>
      <c r="N2535" s="223" t="s">
        <v>449</v>
      </c>
      <c r="O2535" s="223" t="s">
        <v>3419</v>
      </c>
      <c r="P2535" s="223">
        <v>2010</v>
      </c>
      <c r="Q2535" s="223">
        <v>2018</v>
      </c>
      <c r="R2535" s="223" t="s">
        <v>3412</v>
      </c>
      <c r="S2535" s="223" t="s">
        <v>78</v>
      </c>
      <c r="T2535" s="223" t="s">
        <v>451</v>
      </c>
      <c r="U2535" s="86">
        <v>202</v>
      </c>
      <c r="V2535" s="86" t="s">
        <v>452</v>
      </c>
      <c r="W2535" s="223" t="s">
        <v>1214</v>
      </c>
      <c r="X2535" s="223" t="s">
        <v>17322</v>
      </c>
      <c r="Y2535" s="262">
        <v>70500</v>
      </c>
      <c r="Z2535" s="226"/>
      <c r="AA2535" s="241">
        <f t="shared" si="19"/>
        <v>0</v>
      </c>
      <c r="AB2535" s="237" t="s">
        <v>17323</v>
      </c>
    </row>
    <row r="2536" spans="1:28" ht="15" customHeight="1">
      <c r="A2536" s="109">
        <v>2527</v>
      </c>
      <c r="B2536" s="222" t="str">
        <f t="shared" si="18"/>
        <v>Klik Disini</v>
      </c>
      <c r="C2536" s="223" t="s">
        <v>17319</v>
      </c>
      <c r="D2536" s="223"/>
      <c r="E2536" s="223" t="s">
        <v>15695</v>
      </c>
      <c r="F2536" s="223"/>
      <c r="G2536" s="223" t="s">
        <v>17324</v>
      </c>
      <c r="H2536" s="223" t="s">
        <v>3912</v>
      </c>
      <c r="I2536" s="258" t="s">
        <v>446</v>
      </c>
      <c r="J2536" s="186" t="s">
        <v>367</v>
      </c>
      <c r="K2536" s="223" t="s">
        <v>1953</v>
      </c>
      <c r="L2536" s="223"/>
      <c r="M2536" s="259" t="s">
        <v>14410</v>
      </c>
      <c r="N2536" s="223" t="s">
        <v>449</v>
      </c>
      <c r="O2536" s="223" t="s">
        <v>450</v>
      </c>
      <c r="P2536" s="223" t="s">
        <v>447</v>
      </c>
      <c r="Q2536" s="223">
        <v>2021</v>
      </c>
      <c r="R2536" s="223" t="s">
        <v>14116</v>
      </c>
      <c r="S2536" s="223" t="s">
        <v>78</v>
      </c>
      <c r="T2536" s="223" t="s">
        <v>451</v>
      </c>
      <c r="U2536" s="86">
        <v>72</v>
      </c>
      <c r="V2536" s="86" t="s">
        <v>452</v>
      </c>
      <c r="W2536" s="223" t="s">
        <v>601</v>
      </c>
      <c r="X2536" s="223" t="s">
        <v>15688</v>
      </c>
      <c r="Y2536" s="262">
        <v>60000</v>
      </c>
      <c r="Z2536" s="226"/>
      <c r="AA2536" s="241">
        <f t="shared" si="19"/>
        <v>0</v>
      </c>
      <c r="AB2536" s="237" t="s">
        <v>17325</v>
      </c>
    </row>
    <row r="2537" spans="1:28" ht="15" customHeight="1">
      <c r="A2537" s="109">
        <v>2528</v>
      </c>
      <c r="B2537" s="222" t="str">
        <f t="shared" si="18"/>
        <v>Klik Disini</v>
      </c>
      <c r="C2537" s="223" t="s">
        <v>17326</v>
      </c>
      <c r="D2537" s="223" t="s">
        <v>17327</v>
      </c>
      <c r="E2537" s="223" t="s">
        <v>17328</v>
      </c>
      <c r="F2537" s="223"/>
      <c r="G2537" s="223" t="s">
        <v>17329</v>
      </c>
      <c r="H2537" s="223" t="s">
        <v>356</v>
      </c>
      <c r="I2537" s="258" t="s">
        <v>446</v>
      </c>
      <c r="J2537" s="186" t="s">
        <v>355</v>
      </c>
      <c r="K2537" s="223" t="s">
        <v>1953</v>
      </c>
      <c r="L2537" s="223"/>
      <c r="M2537" s="259" t="s">
        <v>447</v>
      </c>
      <c r="N2537" s="223" t="s">
        <v>449</v>
      </c>
      <c r="O2537" s="223" t="s">
        <v>450</v>
      </c>
      <c r="P2537" s="223" t="s">
        <v>447</v>
      </c>
      <c r="Q2537" s="223">
        <v>2022</v>
      </c>
      <c r="R2537" s="223" t="s">
        <v>14912</v>
      </c>
      <c r="S2537" s="223" t="s">
        <v>78</v>
      </c>
      <c r="T2537" s="223" t="s">
        <v>451</v>
      </c>
      <c r="U2537" s="86">
        <v>304</v>
      </c>
      <c r="V2537" s="86" t="s">
        <v>452</v>
      </c>
      <c r="W2537" s="223" t="s">
        <v>1529</v>
      </c>
      <c r="X2537" s="223" t="s">
        <v>17330</v>
      </c>
      <c r="Y2537" s="262">
        <v>79000</v>
      </c>
      <c r="Z2537" s="226"/>
      <c r="AA2537" s="241">
        <f t="shared" si="19"/>
        <v>0</v>
      </c>
      <c r="AB2537" s="237" t="s">
        <v>17331</v>
      </c>
    </row>
    <row r="2538" spans="1:28" ht="15" customHeight="1">
      <c r="A2538" s="109">
        <v>2529</v>
      </c>
      <c r="B2538" s="222" t="str">
        <f t="shared" si="18"/>
        <v>Klik Disini</v>
      </c>
      <c r="C2538" s="223" t="s">
        <v>17332</v>
      </c>
      <c r="D2538" s="223"/>
      <c r="E2538" s="223" t="s">
        <v>17333</v>
      </c>
      <c r="F2538" s="223"/>
      <c r="G2538" s="223" t="s">
        <v>17334</v>
      </c>
      <c r="H2538" s="223" t="s">
        <v>386</v>
      </c>
      <c r="I2538" s="258" t="s">
        <v>446</v>
      </c>
      <c r="J2538" s="186" t="s">
        <v>385</v>
      </c>
      <c r="K2538" s="223" t="s">
        <v>1953</v>
      </c>
      <c r="L2538" s="223"/>
      <c r="M2538" s="259" t="s">
        <v>447</v>
      </c>
      <c r="N2538" s="223" t="s">
        <v>449</v>
      </c>
      <c r="O2538" s="223" t="s">
        <v>450</v>
      </c>
      <c r="P2538" s="223" t="s">
        <v>447</v>
      </c>
      <c r="Q2538" s="223">
        <v>2021</v>
      </c>
      <c r="R2538" s="223" t="s">
        <v>3412</v>
      </c>
      <c r="S2538" s="223" t="s">
        <v>78</v>
      </c>
      <c r="T2538" s="223" t="s">
        <v>451</v>
      </c>
      <c r="U2538" s="86">
        <v>229</v>
      </c>
      <c r="V2538" s="86" t="s">
        <v>452</v>
      </c>
      <c r="W2538" s="223" t="s">
        <v>755</v>
      </c>
      <c r="X2538" s="223" t="s">
        <v>17335</v>
      </c>
      <c r="Y2538" s="262">
        <v>88000</v>
      </c>
      <c r="Z2538" s="226"/>
      <c r="AA2538" s="241">
        <f t="shared" si="19"/>
        <v>0</v>
      </c>
      <c r="AB2538" s="237" t="s">
        <v>17336</v>
      </c>
    </row>
    <row r="2539" spans="1:28" ht="15" customHeight="1">
      <c r="A2539" s="109">
        <v>2530</v>
      </c>
      <c r="B2539" s="222" t="str">
        <f t="shared" si="18"/>
        <v>Klik Disini</v>
      </c>
      <c r="C2539" s="223" t="s">
        <v>17337</v>
      </c>
      <c r="D2539" s="223"/>
      <c r="E2539" s="223" t="s">
        <v>9223</v>
      </c>
      <c r="F2539" s="223" t="s">
        <v>17338</v>
      </c>
      <c r="G2539" s="223" t="s">
        <v>17339</v>
      </c>
      <c r="H2539" s="223" t="s">
        <v>3912</v>
      </c>
      <c r="I2539" s="258" t="s">
        <v>446</v>
      </c>
      <c r="J2539" s="186" t="s">
        <v>367</v>
      </c>
      <c r="K2539" s="223"/>
      <c r="L2539" s="264"/>
      <c r="M2539" s="265"/>
      <c r="N2539" s="223" t="s">
        <v>449</v>
      </c>
      <c r="O2539" s="223" t="s">
        <v>3419</v>
      </c>
      <c r="P2539" s="223">
        <v>2007</v>
      </c>
      <c r="Q2539" s="223">
        <v>2018</v>
      </c>
      <c r="R2539" s="223" t="s">
        <v>3412</v>
      </c>
      <c r="S2539" s="223" t="s">
        <v>78</v>
      </c>
      <c r="T2539" s="223" t="s">
        <v>451</v>
      </c>
      <c r="U2539" s="86">
        <v>87</v>
      </c>
      <c r="V2539" s="86" t="s">
        <v>452</v>
      </c>
      <c r="W2539" s="223" t="s">
        <v>497</v>
      </c>
      <c r="X2539" s="223" t="s">
        <v>17340</v>
      </c>
      <c r="Y2539" s="262">
        <v>56000</v>
      </c>
      <c r="Z2539" s="226"/>
      <c r="AA2539" s="241">
        <f t="shared" si="19"/>
        <v>0</v>
      </c>
      <c r="AB2539" s="237" t="s">
        <v>17341</v>
      </c>
    </row>
    <row r="2540" spans="1:28" ht="15" customHeight="1">
      <c r="A2540" s="109">
        <v>2531</v>
      </c>
      <c r="B2540" s="222" t="str">
        <f t="shared" si="18"/>
        <v>Klik Disini</v>
      </c>
      <c r="C2540" s="223" t="s">
        <v>17342</v>
      </c>
      <c r="D2540" s="223" t="s">
        <v>17343</v>
      </c>
      <c r="E2540" s="223" t="s">
        <v>17344</v>
      </c>
      <c r="F2540" s="223" t="s">
        <v>17345</v>
      </c>
      <c r="G2540" s="223" t="s">
        <v>17346</v>
      </c>
      <c r="H2540" s="223" t="s">
        <v>1056</v>
      </c>
      <c r="I2540" s="258" t="s">
        <v>583</v>
      </c>
      <c r="J2540" s="186" t="s">
        <v>265</v>
      </c>
      <c r="K2540" s="223" t="s">
        <v>1953</v>
      </c>
      <c r="L2540" s="223"/>
      <c r="M2540" s="259" t="s">
        <v>447</v>
      </c>
      <c r="N2540" s="223" t="s">
        <v>449</v>
      </c>
      <c r="O2540" s="223" t="s">
        <v>1056</v>
      </c>
      <c r="P2540" s="223">
        <v>2021</v>
      </c>
      <c r="Q2540" s="223">
        <v>2021</v>
      </c>
      <c r="R2540" s="223" t="s">
        <v>3412</v>
      </c>
      <c r="S2540" s="223" t="s">
        <v>78</v>
      </c>
      <c r="T2540" s="223" t="s">
        <v>451</v>
      </c>
      <c r="U2540" s="86">
        <v>226</v>
      </c>
      <c r="V2540" s="86" t="s">
        <v>452</v>
      </c>
      <c r="W2540" s="223" t="s">
        <v>7239</v>
      </c>
      <c r="X2540" s="223" t="s">
        <v>17347</v>
      </c>
      <c r="Y2540" s="262">
        <v>71200</v>
      </c>
      <c r="Z2540" s="226"/>
      <c r="AA2540" s="241">
        <f t="shared" si="19"/>
        <v>0</v>
      </c>
      <c r="AB2540" s="237" t="s">
        <v>17348</v>
      </c>
    </row>
    <row r="2541" spans="1:28" ht="15" customHeight="1">
      <c r="A2541" s="109">
        <v>2532</v>
      </c>
      <c r="B2541" s="222" t="str">
        <f t="shared" si="18"/>
        <v>Klik Disini</v>
      </c>
      <c r="C2541" s="223" t="s">
        <v>17349</v>
      </c>
      <c r="D2541" s="223"/>
      <c r="E2541" s="223" t="s">
        <v>14031</v>
      </c>
      <c r="F2541" s="223" t="s">
        <v>17350</v>
      </c>
      <c r="G2541" s="223" t="s">
        <v>17351</v>
      </c>
      <c r="H2541" s="223" t="s">
        <v>583</v>
      </c>
      <c r="I2541" s="258" t="s">
        <v>583</v>
      </c>
      <c r="J2541" s="186" t="s">
        <v>265</v>
      </c>
      <c r="K2541" s="223" t="s">
        <v>1953</v>
      </c>
      <c r="L2541" s="223"/>
      <c r="M2541" s="259" t="s">
        <v>447</v>
      </c>
      <c r="N2541" s="223" t="s">
        <v>449</v>
      </c>
      <c r="O2541" s="223" t="s">
        <v>583</v>
      </c>
      <c r="P2541" s="223">
        <v>2019</v>
      </c>
      <c r="Q2541" s="223">
        <v>2021</v>
      </c>
      <c r="R2541" s="223" t="s">
        <v>3480</v>
      </c>
      <c r="S2541" s="223" t="s">
        <v>78</v>
      </c>
      <c r="T2541" s="223" t="s">
        <v>451</v>
      </c>
      <c r="U2541" s="86">
        <v>529</v>
      </c>
      <c r="V2541" s="86" t="s">
        <v>452</v>
      </c>
      <c r="W2541" s="223" t="s">
        <v>1332</v>
      </c>
      <c r="X2541" s="223" t="s">
        <v>17352</v>
      </c>
      <c r="Y2541" s="262">
        <v>129000</v>
      </c>
      <c r="Z2541" s="226"/>
      <c r="AA2541" s="241">
        <f t="shared" si="19"/>
        <v>0</v>
      </c>
      <c r="AB2541" s="237" t="s">
        <v>17353</v>
      </c>
    </row>
    <row r="2542" spans="1:28" ht="15" customHeight="1">
      <c r="A2542" s="109">
        <v>2533</v>
      </c>
      <c r="B2542" s="222" t="str">
        <f t="shared" si="18"/>
        <v>Klik Disini</v>
      </c>
      <c r="C2542" s="223" t="s">
        <v>17354</v>
      </c>
      <c r="D2542" s="223"/>
      <c r="E2542" s="223" t="s">
        <v>17355</v>
      </c>
      <c r="F2542" s="223" t="s">
        <v>17356</v>
      </c>
      <c r="G2542" s="223" t="s">
        <v>17357</v>
      </c>
      <c r="H2542" s="223" t="s">
        <v>553</v>
      </c>
      <c r="I2542" s="258" t="s">
        <v>446</v>
      </c>
      <c r="J2542" s="186" t="s">
        <v>353</v>
      </c>
      <c r="K2542" s="223"/>
      <c r="L2542" s="264"/>
      <c r="M2542" s="265"/>
      <c r="N2542" s="223" t="s">
        <v>449</v>
      </c>
      <c r="O2542" s="223" t="s">
        <v>3419</v>
      </c>
      <c r="P2542" s="223">
        <v>2000</v>
      </c>
      <c r="Q2542" s="223">
        <v>2018</v>
      </c>
      <c r="R2542" s="223" t="s">
        <v>3412</v>
      </c>
      <c r="S2542" s="223" t="s">
        <v>78</v>
      </c>
      <c r="T2542" s="223" t="s">
        <v>451</v>
      </c>
      <c r="U2542" s="86">
        <v>156</v>
      </c>
      <c r="V2542" s="86" t="s">
        <v>452</v>
      </c>
      <c r="W2542" s="223" t="s">
        <v>5720</v>
      </c>
      <c r="X2542" s="223" t="s">
        <v>17358</v>
      </c>
      <c r="Y2542" s="262">
        <v>84000</v>
      </c>
      <c r="Z2542" s="226"/>
      <c r="AA2542" s="241">
        <f t="shared" si="19"/>
        <v>0</v>
      </c>
      <c r="AB2542" s="237" t="s">
        <v>17359</v>
      </c>
    </row>
    <row r="2543" spans="1:28" ht="15" customHeight="1">
      <c r="A2543" s="109">
        <v>2534</v>
      </c>
      <c r="B2543" s="222" t="str">
        <f t="shared" si="18"/>
        <v>Klik Disini</v>
      </c>
      <c r="C2543" s="223" t="s">
        <v>17360</v>
      </c>
      <c r="D2543" s="223"/>
      <c r="E2543" s="223" t="s">
        <v>17333</v>
      </c>
      <c r="F2543" s="223"/>
      <c r="G2543" s="223" t="s">
        <v>17361</v>
      </c>
      <c r="H2543" s="223" t="s">
        <v>553</v>
      </c>
      <c r="I2543" s="258" t="s">
        <v>446</v>
      </c>
      <c r="J2543" s="186" t="s">
        <v>353</v>
      </c>
      <c r="K2543" s="223" t="s">
        <v>1953</v>
      </c>
      <c r="L2543" s="223"/>
      <c r="M2543" s="259" t="s">
        <v>447</v>
      </c>
      <c r="N2543" s="223" t="s">
        <v>449</v>
      </c>
      <c r="O2543" s="223" t="s">
        <v>450</v>
      </c>
      <c r="P2543" s="223" t="s">
        <v>447</v>
      </c>
      <c r="Q2543" s="223">
        <v>2021</v>
      </c>
      <c r="R2543" s="223" t="s">
        <v>3412</v>
      </c>
      <c r="S2543" s="223" t="s">
        <v>78</v>
      </c>
      <c r="T2543" s="223" t="s">
        <v>451</v>
      </c>
      <c r="U2543" s="86">
        <v>228</v>
      </c>
      <c r="V2543" s="86" t="s">
        <v>452</v>
      </c>
      <c r="W2543" s="223" t="s">
        <v>884</v>
      </c>
      <c r="X2543" s="223" t="s">
        <v>17362</v>
      </c>
      <c r="Y2543" s="262">
        <v>87000</v>
      </c>
      <c r="Z2543" s="226"/>
      <c r="AA2543" s="241">
        <f t="shared" si="19"/>
        <v>0</v>
      </c>
      <c r="AB2543" s="237" t="s">
        <v>17363</v>
      </c>
    </row>
    <row r="2544" spans="1:28" ht="15" customHeight="1">
      <c r="A2544" s="109">
        <v>2535</v>
      </c>
      <c r="B2544" s="222" t="str">
        <f t="shared" si="18"/>
        <v>Klik Disini</v>
      </c>
      <c r="C2544" s="223" t="s">
        <v>17364</v>
      </c>
      <c r="D2544" s="223"/>
      <c r="E2544" s="223" t="s">
        <v>14916</v>
      </c>
      <c r="F2544" s="223"/>
      <c r="G2544" s="223" t="s">
        <v>17365</v>
      </c>
      <c r="H2544" s="223" t="s">
        <v>553</v>
      </c>
      <c r="I2544" s="258" t="s">
        <v>446</v>
      </c>
      <c r="J2544" s="186" t="s">
        <v>353</v>
      </c>
      <c r="K2544" s="223" t="s">
        <v>1953</v>
      </c>
      <c r="L2544" s="223"/>
      <c r="M2544" s="259" t="s">
        <v>447</v>
      </c>
      <c r="N2544" s="223" t="s">
        <v>449</v>
      </c>
      <c r="O2544" s="223" t="s">
        <v>450</v>
      </c>
      <c r="P2544" s="223" t="s">
        <v>447</v>
      </c>
      <c r="Q2544" s="223">
        <v>2021</v>
      </c>
      <c r="R2544" s="223" t="s">
        <v>3412</v>
      </c>
      <c r="S2544" s="223" t="s">
        <v>78</v>
      </c>
      <c r="T2544" s="223" t="s">
        <v>451</v>
      </c>
      <c r="U2544" s="86">
        <v>137</v>
      </c>
      <c r="V2544" s="86" t="s">
        <v>452</v>
      </c>
      <c r="W2544" s="223" t="s">
        <v>796</v>
      </c>
      <c r="X2544" s="223" t="s">
        <v>17366</v>
      </c>
      <c r="Y2544" s="262">
        <v>60000</v>
      </c>
      <c r="Z2544" s="226"/>
      <c r="AA2544" s="241">
        <f t="shared" si="19"/>
        <v>0</v>
      </c>
      <c r="AB2544" s="237" t="s">
        <v>17367</v>
      </c>
    </row>
    <row r="2545" spans="1:28" ht="15" customHeight="1">
      <c r="A2545" s="109">
        <v>2536</v>
      </c>
      <c r="B2545" s="222" t="str">
        <f t="shared" si="18"/>
        <v>Klik Disini</v>
      </c>
      <c r="C2545" s="223" t="s">
        <v>17368</v>
      </c>
      <c r="D2545" s="223" t="s">
        <v>17369</v>
      </c>
      <c r="E2545" s="223" t="s">
        <v>16646</v>
      </c>
      <c r="F2545" s="223" t="s">
        <v>17370</v>
      </c>
      <c r="G2545" s="223" t="s">
        <v>17371</v>
      </c>
      <c r="H2545" s="223" t="s">
        <v>274</v>
      </c>
      <c r="I2545" s="258" t="s">
        <v>446</v>
      </c>
      <c r="J2545" s="186" t="s">
        <v>337</v>
      </c>
      <c r="K2545" s="223" t="s">
        <v>1953</v>
      </c>
      <c r="L2545" s="223"/>
      <c r="M2545" s="259" t="s">
        <v>447</v>
      </c>
      <c r="N2545" s="223" t="s">
        <v>449</v>
      </c>
      <c r="O2545" s="223" t="s">
        <v>450</v>
      </c>
      <c r="P2545" s="223">
        <v>2022</v>
      </c>
      <c r="Q2545" s="223">
        <v>2022</v>
      </c>
      <c r="R2545" s="223" t="s">
        <v>3412</v>
      </c>
      <c r="S2545" s="223" t="s">
        <v>78</v>
      </c>
      <c r="T2545" s="223" t="s">
        <v>451</v>
      </c>
      <c r="U2545" s="86">
        <v>162</v>
      </c>
      <c r="V2545" s="86" t="s">
        <v>452</v>
      </c>
      <c r="W2545" s="223" t="s">
        <v>843</v>
      </c>
      <c r="X2545" s="223" t="s">
        <v>17372</v>
      </c>
      <c r="Y2545" s="262">
        <v>58000</v>
      </c>
      <c r="Z2545" s="226"/>
      <c r="AA2545" s="241">
        <f t="shared" si="19"/>
        <v>0</v>
      </c>
      <c r="AB2545" s="237" t="s">
        <v>17373</v>
      </c>
    </row>
    <row r="2546" spans="1:28" ht="15" customHeight="1">
      <c r="A2546" s="109">
        <v>2537</v>
      </c>
      <c r="B2546" s="222" t="str">
        <f t="shared" si="18"/>
        <v>Klik Disini</v>
      </c>
      <c r="C2546" s="223" t="s">
        <v>17374</v>
      </c>
      <c r="D2546" s="223"/>
      <c r="E2546" s="223" t="s">
        <v>17375</v>
      </c>
      <c r="F2546" s="223" t="s">
        <v>17376</v>
      </c>
      <c r="G2546" s="223" t="s">
        <v>17377</v>
      </c>
      <c r="H2546" s="223" t="s">
        <v>262</v>
      </c>
      <c r="I2546" s="258" t="s">
        <v>446</v>
      </c>
      <c r="J2546" s="186" t="s">
        <v>355</v>
      </c>
      <c r="K2546" s="223"/>
      <c r="L2546" s="264"/>
      <c r="M2546" s="265"/>
      <c r="N2546" s="223" t="s">
        <v>449</v>
      </c>
      <c r="O2546" s="223" t="s">
        <v>450</v>
      </c>
      <c r="P2546" s="223">
        <v>2019</v>
      </c>
      <c r="Q2546" s="223">
        <v>2020</v>
      </c>
      <c r="R2546" s="223" t="s">
        <v>3412</v>
      </c>
      <c r="S2546" s="223" t="s">
        <v>78</v>
      </c>
      <c r="T2546" s="223" t="s">
        <v>451</v>
      </c>
      <c r="U2546" s="86">
        <v>192</v>
      </c>
      <c r="V2546" s="86" t="s">
        <v>452</v>
      </c>
      <c r="W2546" s="223" t="s">
        <v>2904</v>
      </c>
      <c r="X2546" s="223" t="s">
        <v>17378</v>
      </c>
      <c r="Y2546" s="262">
        <v>65000</v>
      </c>
      <c r="Z2546" s="226"/>
      <c r="AA2546" s="241">
        <f t="shared" si="19"/>
        <v>0</v>
      </c>
      <c r="AB2546" s="237" t="s">
        <v>17379</v>
      </c>
    </row>
    <row r="2547" spans="1:28" ht="15" customHeight="1">
      <c r="A2547" s="109">
        <v>2538</v>
      </c>
      <c r="B2547" s="222" t="str">
        <f t="shared" si="18"/>
        <v>Klik Disini</v>
      </c>
      <c r="C2547" s="223" t="s">
        <v>17380</v>
      </c>
      <c r="D2547" s="223"/>
      <c r="E2547" s="223" t="s">
        <v>17381</v>
      </c>
      <c r="F2547" s="223" t="s">
        <v>17382</v>
      </c>
      <c r="G2547" s="223" t="s">
        <v>17383</v>
      </c>
      <c r="H2547" s="223" t="s">
        <v>3591</v>
      </c>
      <c r="I2547" s="258" t="s">
        <v>446</v>
      </c>
      <c r="J2547" s="186" t="s">
        <v>345</v>
      </c>
      <c r="K2547" s="223"/>
      <c r="L2547" s="264"/>
      <c r="M2547" s="265"/>
      <c r="N2547" s="223" t="s">
        <v>449</v>
      </c>
      <c r="O2547" s="223" t="s">
        <v>3419</v>
      </c>
      <c r="P2547" s="223">
        <v>2004</v>
      </c>
      <c r="Q2547" s="223">
        <v>2018</v>
      </c>
      <c r="R2547" s="223" t="s">
        <v>3412</v>
      </c>
      <c r="S2547" s="223" t="s">
        <v>78</v>
      </c>
      <c r="T2547" s="223" t="s">
        <v>451</v>
      </c>
      <c r="U2547" s="86">
        <v>108</v>
      </c>
      <c r="V2547" s="86" t="s">
        <v>452</v>
      </c>
      <c r="W2547" s="223" t="s">
        <v>6422</v>
      </c>
      <c r="X2547" s="223" t="s">
        <v>17384</v>
      </c>
      <c r="Y2547" s="262">
        <v>66000</v>
      </c>
      <c r="Z2547" s="226"/>
      <c r="AA2547" s="241">
        <f t="shared" si="19"/>
        <v>0</v>
      </c>
      <c r="AB2547" s="237" t="s">
        <v>17385</v>
      </c>
    </row>
    <row r="2548" spans="1:28" ht="15" customHeight="1">
      <c r="A2548" s="109">
        <v>2539</v>
      </c>
      <c r="B2548" s="222" t="str">
        <f t="shared" si="18"/>
        <v>Klik Disini</v>
      </c>
      <c r="C2548" s="223" t="s">
        <v>17386</v>
      </c>
      <c r="D2548" s="223"/>
      <c r="E2548" s="223" t="s">
        <v>17387</v>
      </c>
      <c r="F2548" s="223" t="s">
        <v>17388</v>
      </c>
      <c r="G2548" s="223" t="s">
        <v>17389</v>
      </c>
      <c r="H2548" s="223" t="s">
        <v>4580</v>
      </c>
      <c r="I2548" s="258" t="s">
        <v>446</v>
      </c>
      <c r="J2548" s="186" t="s">
        <v>347</v>
      </c>
      <c r="K2548" s="223" t="s">
        <v>1953</v>
      </c>
      <c r="L2548" s="223"/>
      <c r="M2548" s="259" t="s">
        <v>447</v>
      </c>
      <c r="N2548" s="223" t="s">
        <v>449</v>
      </c>
      <c r="O2548" s="223" t="s">
        <v>450</v>
      </c>
      <c r="P2548" s="223">
        <v>2022</v>
      </c>
      <c r="Q2548" s="223">
        <v>2022</v>
      </c>
      <c r="R2548" s="223" t="s">
        <v>3643</v>
      </c>
      <c r="S2548" s="223" t="s">
        <v>78</v>
      </c>
      <c r="T2548" s="223" t="s">
        <v>451</v>
      </c>
      <c r="U2548" s="86">
        <v>146</v>
      </c>
      <c r="V2548" s="86" t="s">
        <v>452</v>
      </c>
      <c r="W2548" s="223" t="s">
        <v>471</v>
      </c>
      <c r="X2548" s="223" t="s">
        <v>17390</v>
      </c>
      <c r="Y2548" s="262">
        <v>103500</v>
      </c>
      <c r="Z2548" s="226"/>
      <c r="AA2548" s="241">
        <f t="shared" si="19"/>
        <v>0</v>
      </c>
      <c r="AB2548" s="237" t="s">
        <v>17391</v>
      </c>
    </row>
    <row r="2549" spans="1:28" ht="15" customHeight="1">
      <c r="A2549" s="109">
        <v>2540</v>
      </c>
      <c r="B2549" s="222" t="str">
        <f t="shared" si="18"/>
        <v>Klik Disini</v>
      </c>
      <c r="C2549" s="223" t="s">
        <v>17392</v>
      </c>
      <c r="D2549" s="223"/>
      <c r="E2549" s="223" t="s">
        <v>14916</v>
      </c>
      <c r="F2549" s="223"/>
      <c r="G2549" s="223" t="s">
        <v>17393</v>
      </c>
      <c r="H2549" s="223" t="s">
        <v>553</v>
      </c>
      <c r="I2549" s="258" t="s">
        <v>446</v>
      </c>
      <c r="J2549" s="186" t="s">
        <v>353</v>
      </c>
      <c r="K2549" s="223" t="s">
        <v>1953</v>
      </c>
      <c r="L2549" s="223"/>
      <c r="M2549" s="259" t="s">
        <v>447</v>
      </c>
      <c r="N2549" s="223" t="s">
        <v>449</v>
      </c>
      <c r="O2549" s="223" t="s">
        <v>450</v>
      </c>
      <c r="P2549" s="223">
        <v>2021</v>
      </c>
      <c r="Q2549" s="223">
        <v>2022</v>
      </c>
      <c r="R2549" s="223" t="s">
        <v>3412</v>
      </c>
      <c r="S2549" s="223" t="s">
        <v>78</v>
      </c>
      <c r="T2549" s="223" t="s">
        <v>451</v>
      </c>
      <c r="U2549" s="86">
        <v>215</v>
      </c>
      <c r="V2549" s="86" t="s">
        <v>452</v>
      </c>
      <c r="W2549" s="223" t="s">
        <v>1057</v>
      </c>
      <c r="X2549" s="223" t="s">
        <v>17394</v>
      </c>
      <c r="Y2549" s="262">
        <v>74000</v>
      </c>
      <c r="Z2549" s="226"/>
      <c r="AA2549" s="241">
        <f t="shared" si="19"/>
        <v>0</v>
      </c>
      <c r="AB2549" s="237" t="s">
        <v>17395</v>
      </c>
    </row>
    <row r="2550" spans="1:28" ht="15" customHeight="1">
      <c r="A2550" s="109">
        <v>2541</v>
      </c>
      <c r="B2550" s="222" t="str">
        <f t="shared" si="18"/>
        <v>Klik Disini</v>
      </c>
      <c r="C2550" s="223" t="s">
        <v>17396</v>
      </c>
      <c r="D2550" s="223"/>
      <c r="E2550" s="223" t="s">
        <v>14916</v>
      </c>
      <c r="F2550" s="223"/>
      <c r="G2550" s="223" t="s">
        <v>17397</v>
      </c>
      <c r="H2550" s="223" t="s">
        <v>553</v>
      </c>
      <c r="I2550" s="258" t="s">
        <v>1844</v>
      </c>
      <c r="J2550" s="186" t="s">
        <v>397</v>
      </c>
      <c r="K2550" s="223" t="s">
        <v>1953</v>
      </c>
      <c r="L2550" s="223"/>
      <c r="M2550" s="259" t="s">
        <v>447</v>
      </c>
      <c r="N2550" s="223" t="s">
        <v>449</v>
      </c>
      <c r="O2550" s="223" t="s">
        <v>450</v>
      </c>
      <c r="P2550" s="223" t="s">
        <v>447</v>
      </c>
      <c r="Q2550" s="223">
        <v>2021</v>
      </c>
      <c r="R2550" s="223" t="s">
        <v>3412</v>
      </c>
      <c r="S2550" s="223" t="s">
        <v>78</v>
      </c>
      <c r="T2550" s="223" t="s">
        <v>451</v>
      </c>
      <c r="U2550" s="86">
        <v>316</v>
      </c>
      <c r="V2550" s="86" t="s">
        <v>452</v>
      </c>
      <c r="W2550" s="223" t="s">
        <v>563</v>
      </c>
      <c r="X2550" s="223" t="s">
        <v>17398</v>
      </c>
      <c r="Y2550" s="262">
        <v>86400</v>
      </c>
      <c r="Z2550" s="226"/>
      <c r="AA2550" s="241">
        <f t="shared" si="19"/>
        <v>0</v>
      </c>
      <c r="AB2550" s="237" t="s">
        <v>17399</v>
      </c>
    </row>
    <row r="2551" spans="1:28" ht="15" customHeight="1">
      <c r="A2551" s="109">
        <v>2542</v>
      </c>
      <c r="B2551" s="222" t="str">
        <f t="shared" si="18"/>
        <v>Klik Disini</v>
      </c>
      <c r="C2551" s="223" t="s">
        <v>17400</v>
      </c>
      <c r="D2551" s="223"/>
      <c r="E2551" s="223" t="s">
        <v>3916</v>
      </c>
      <c r="F2551" s="223" t="s">
        <v>17401</v>
      </c>
      <c r="G2551" s="223" t="s">
        <v>17402</v>
      </c>
      <c r="H2551" s="223" t="s">
        <v>3912</v>
      </c>
      <c r="I2551" s="258" t="s">
        <v>446</v>
      </c>
      <c r="J2551" s="186" t="s">
        <v>367</v>
      </c>
      <c r="K2551" s="223"/>
      <c r="L2551" s="264"/>
      <c r="M2551" s="265"/>
      <c r="N2551" s="223" t="s">
        <v>449</v>
      </c>
      <c r="O2551" s="223" t="s">
        <v>3419</v>
      </c>
      <c r="P2551" s="223">
        <v>2010</v>
      </c>
      <c r="Q2551" s="223">
        <v>2018</v>
      </c>
      <c r="R2551" s="223" t="s">
        <v>3412</v>
      </c>
      <c r="S2551" s="223" t="s">
        <v>78</v>
      </c>
      <c r="T2551" s="223" t="s">
        <v>451</v>
      </c>
      <c r="U2551" s="86">
        <v>232</v>
      </c>
      <c r="V2551" s="86" t="s">
        <v>452</v>
      </c>
      <c r="W2551" s="223" t="s">
        <v>1117</v>
      </c>
      <c r="X2551" s="223" t="s">
        <v>17403</v>
      </c>
      <c r="Y2551" s="262">
        <v>77000</v>
      </c>
      <c r="Z2551" s="226"/>
      <c r="AA2551" s="241">
        <f t="shared" si="19"/>
        <v>0</v>
      </c>
      <c r="AB2551" s="237" t="s">
        <v>17404</v>
      </c>
    </row>
    <row r="2552" spans="1:28" ht="15" customHeight="1">
      <c r="A2552" s="109">
        <v>2543</v>
      </c>
      <c r="B2552" s="222" t="str">
        <f t="shared" si="18"/>
        <v>Klik Disini</v>
      </c>
      <c r="C2552" s="223" t="s">
        <v>17405</v>
      </c>
      <c r="D2552" s="223"/>
      <c r="E2552" s="223" t="s">
        <v>17406</v>
      </c>
      <c r="F2552" s="223"/>
      <c r="G2552" s="223" t="s">
        <v>17407</v>
      </c>
      <c r="H2552" s="223" t="s">
        <v>1351</v>
      </c>
      <c r="I2552" s="258" t="s">
        <v>446</v>
      </c>
      <c r="J2552" s="186" t="s">
        <v>353</v>
      </c>
      <c r="K2552" s="223" t="s">
        <v>1953</v>
      </c>
      <c r="L2552" s="223"/>
      <c r="M2552" s="259" t="s">
        <v>447</v>
      </c>
      <c r="N2552" s="223" t="s">
        <v>449</v>
      </c>
      <c r="O2552" s="223" t="s">
        <v>450</v>
      </c>
      <c r="P2552" s="223" t="s">
        <v>447</v>
      </c>
      <c r="Q2552" s="223">
        <v>2022</v>
      </c>
      <c r="R2552" s="223" t="s">
        <v>3412</v>
      </c>
      <c r="S2552" s="223" t="s">
        <v>78</v>
      </c>
      <c r="T2552" s="223" t="s">
        <v>451</v>
      </c>
      <c r="U2552" s="86">
        <v>338</v>
      </c>
      <c r="V2552" s="86" t="s">
        <v>452</v>
      </c>
      <c r="W2552" s="223" t="s">
        <v>4586</v>
      </c>
      <c r="X2552" s="223" t="s">
        <v>17408</v>
      </c>
      <c r="Y2552" s="262">
        <v>84000</v>
      </c>
      <c r="Z2552" s="226"/>
      <c r="AA2552" s="241">
        <f t="shared" si="19"/>
        <v>0</v>
      </c>
      <c r="AB2552" s="237" t="s">
        <v>17409</v>
      </c>
    </row>
    <row r="2553" spans="1:28" ht="15" customHeight="1">
      <c r="A2553" s="109">
        <v>2544</v>
      </c>
      <c r="B2553" s="222" t="str">
        <f t="shared" si="18"/>
        <v>Klik Disini</v>
      </c>
      <c r="C2553" s="223" t="s">
        <v>17410</v>
      </c>
      <c r="D2553" s="223"/>
      <c r="E2553" s="223" t="s">
        <v>17411</v>
      </c>
      <c r="F2553" s="223" t="s">
        <v>17412</v>
      </c>
      <c r="G2553" s="223" t="s">
        <v>17413</v>
      </c>
      <c r="H2553" s="223" t="s">
        <v>3499</v>
      </c>
      <c r="I2553" s="258" t="s">
        <v>446</v>
      </c>
      <c r="J2553" s="186" t="s">
        <v>385</v>
      </c>
      <c r="K2553" s="223" t="s">
        <v>1953</v>
      </c>
      <c r="L2553" s="223"/>
      <c r="M2553" s="259" t="s">
        <v>447</v>
      </c>
      <c r="N2553" s="223" t="s">
        <v>449</v>
      </c>
      <c r="O2553" s="223" t="s">
        <v>450</v>
      </c>
      <c r="P2553" s="223">
        <v>2022</v>
      </c>
      <c r="Q2553" s="223">
        <v>2022</v>
      </c>
      <c r="R2553" s="223" t="s">
        <v>3412</v>
      </c>
      <c r="S2553" s="223" t="s">
        <v>78</v>
      </c>
      <c r="T2553" s="223" t="s">
        <v>451</v>
      </c>
      <c r="U2553" s="86">
        <v>242</v>
      </c>
      <c r="V2553" s="86" t="s">
        <v>452</v>
      </c>
      <c r="W2553" s="223" t="s">
        <v>4598</v>
      </c>
      <c r="X2553" s="223" t="s">
        <v>17414</v>
      </c>
      <c r="Y2553" s="262">
        <v>74000</v>
      </c>
      <c r="Z2553" s="226"/>
      <c r="AA2553" s="241">
        <f t="shared" si="19"/>
        <v>0</v>
      </c>
      <c r="AB2553" s="237" t="s">
        <v>17415</v>
      </c>
    </row>
    <row r="2554" spans="1:28" ht="15" customHeight="1">
      <c r="A2554" s="109">
        <v>2545</v>
      </c>
      <c r="B2554" s="222" t="str">
        <f t="shared" si="18"/>
        <v>Klik Disini</v>
      </c>
      <c r="C2554" s="223" t="s">
        <v>17416</v>
      </c>
      <c r="D2554" s="223"/>
      <c r="E2554" s="223" t="s">
        <v>17417</v>
      </c>
      <c r="F2554" s="223" t="s">
        <v>17418</v>
      </c>
      <c r="G2554" s="223" t="s">
        <v>17419</v>
      </c>
      <c r="H2554" s="223" t="s">
        <v>3912</v>
      </c>
      <c r="I2554" s="258" t="s">
        <v>446</v>
      </c>
      <c r="J2554" s="186" t="s">
        <v>367</v>
      </c>
      <c r="K2554" s="223"/>
      <c r="L2554" s="264"/>
      <c r="M2554" s="265"/>
      <c r="N2554" s="223" t="s">
        <v>449</v>
      </c>
      <c r="O2554" s="223" t="s">
        <v>3419</v>
      </c>
      <c r="P2554" s="223">
        <v>2017</v>
      </c>
      <c r="Q2554" s="223">
        <v>2018</v>
      </c>
      <c r="R2554" s="223" t="s">
        <v>3412</v>
      </c>
      <c r="S2554" s="223" t="s">
        <v>78</v>
      </c>
      <c r="T2554" s="223" t="s">
        <v>451</v>
      </c>
      <c r="U2554" s="86">
        <v>240</v>
      </c>
      <c r="V2554" s="86" t="s">
        <v>452</v>
      </c>
      <c r="W2554" s="223" t="s">
        <v>4258</v>
      </c>
      <c r="X2554" s="223" t="s">
        <v>17420</v>
      </c>
      <c r="Y2554" s="262">
        <v>63500</v>
      </c>
      <c r="Z2554" s="226"/>
      <c r="AA2554" s="241">
        <f t="shared" si="19"/>
        <v>0</v>
      </c>
      <c r="AB2554" s="237" t="s">
        <v>17421</v>
      </c>
    </row>
    <row r="2555" spans="1:28" ht="15" customHeight="1">
      <c r="A2555" s="109">
        <v>2546</v>
      </c>
      <c r="B2555" s="222" t="str">
        <f t="shared" si="18"/>
        <v>Klik Disini</v>
      </c>
      <c r="C2555" s="223" t="s">
        <v>17416</v>
      </c>
      <c r="D2555" s="223"/>
      <c r="E2555" s="223" t="s">
        <v>9865</v>
      </c>
      <c r="F2555" s="223" t="s">
        <v>17422</v>
      </c>
      <c r="G2555" s="223" t="s">
        <v>17423</v>
      </c>
      <c r="H2555" s="223" t="s">
        <v>3912</v>
      </c>
      <c r="I2555" s="258" t="s">
        <v>446</v>
      </c>
      <c r="J2555" s="186" t="s">
        <v>367</v>
      </c>
      <c r="K2555" s="223" t="s">
        <v>1953</v>
      </c>
      <c r="L2555" s="223"/>
      <c r="M2555" s="259" t="s">
        <v>447</v>
      </c>
      <c r="N2555" s="223" t="s">
        <v>449</v>
      </c>
      <c r="O2555" s="223" t="s">
        <v>450</v>
      </c>
      <c r="P2555" s="223">
        <v>2020</v>
      </c>
      <c r="Q2555" s="223">
        <v>2021</v>
      </c>
      <c r="R2555" s="223" t="s">
        <v>14116</v>
      </c>
      <c r="S2555" s="223" t="s">
        <v>78</v>
      </c>
      <c r="T2555" s="223" t="s">
        <v>451</v>
      </c>
      <c r="U2555" s="86">
        <v>431</v>
      </c>
      <c r="V2555" s="86" t="s">
        <v>452</v>
      </c>
      <c r="W2555" s="223" t="s">
        <v>3962</v>
      </c>
      <c r="X2555" s="223" t="s">
        <v>17424</v>
      </c>
      <c r="Y2555" s="262">
        <v>80000</v>
      </c>
      <c r="Z2555" s="226"/>
      <c r="AA2555" s="241">
        <f t="shared" si="19"/>
        <v>0</v>
      </c>
      <c r="AB2555" s="237" t="s">
        <v>17425</v>
      </c>
    </row>
    <row r="2556" spans="1:28" ht="15" customHeight="1">
      <c r="A2556" s="109">
        <v>2547</v>
      </c>
      <c r="B2556" s="222" t="str">
        <f t="shared" si="18"/>
        <v>Klik Disini</v>
      </c>
      <c r="C2556" s="223" t="s">
        <v>17426</v>
      </c>
      <c r="D2556" s="223"/>
      <c r="E2556" s="223" t="s">
        <v>17427</v>
      </c>
      <c r="F2556" s="223" t="s">
        <v>17428</v>
      </c>
      <c r="G2556" s="223" t="s">
        <v>17429</v>
      </c>
      <c r="H2556" s="223" t="s">
        <v>1056</v>
      </c>
      <c r="I2556" s="258" t="s">
        <v>583</v>
      </c>
      <c r="J2556" s="186" t="s">
        <v>265</v>
      </c>
      <c r="K2556" s="223"/>
      <c r="L2556" s="264"/>
      <c r="M2556" s="265"/>
      <c r="N2556" s="223" t="s">
        <v>449</v>
      </c>
      <c r="O2556" s="223" t="s">
        <v>3419</v>
      </c>
      <c r="P2556" s="223">
        <v>2006</v>
      </c>
      <c r="Q2556" s="223">
        <v>2018</v>
      </c>
      <c r="R2556" s="223" t="s">
        <v>3412</v>
      </c>
      <c r="S2556" s="223" t="s">
        <v>78</v>
      </c>
      <c r="T2556" s="223" t="s">
        <v>451</v>
      </c>
      <c r="U2556" s="86">
        <v>170</v>
      </c>
      <c r="V2556" s="86" t="s">
        <v>452</v>
      </c>
      <c r="W2556" s="223" t="s">
        <v>7676</v>
      </c>
      <c r="X2556" s="223" t="s">
        <v>17430</v>
      </c>
      <c r="Y2556" s="262">
        <v>50500</v>
      </c>
      <c r="Z2556" s="226"/>
      <c r="AA2556" s="241">
        <f t="shared" si="19"/>
        <v>0</v>
      </c>
      <c r="AB2556" s="237" t="s">
        <v>17431</v>
      </c>
    </row>
    <row r="2557" spans="1:28" ht="15" customHeight="1">
      <c r="A2557" s="109">
        <v>2548</v>
      </c>
      <c r="B2557" s="222" t="str">
        <f t="shared" si="18"/>
        <v>Klik Disini</v>
      </c>
      <c r="C2557" s="223" t="s">
        <v>17432</v>
      </c>
      <c r="D2557" s="223"/>
      <c r="E2557" s="223" t="s">
        <v>17433</v>
      </c>
      <c r="F2557" s="223" t="s">
        <v>17434</v>
      </c>
      <c r="G2557" s="223" t="s">
        <v>17435</v>
      </c>
      <c r="H2557" s="223" t="s">
        <v>580</v>
      </c>
      <c r="I2557" s="258" t="s">
        <v>7478</v>
      </c>
      <c r="J2557" s="186" t="s">
        <v>316</v>
      </c>
      <c r="K2557" s="223" t="s">
        <v>447</v>
      </c>
      <c r="L2557" s="223"/>
      <c r="M2557" s="259" t="s">
        <v>1413</v>
      </c>
      <c r="N2557" s="223" t="s">
        <v>449</v>
      </c>
      <c r="O2557" s="223" t="s">
        <v>450</v>
      </c>
      <c r="P2557" s="223">
        <v>2013</v>
      </c>
      <c r="Q2557" s="223">
        <v>2020</v>
      </c>
      <c r="R2557" s="223" t="s">
        <v>3412</v>
      </c>
      <c r="S2557" s="223" t="s">
        <v>78</v>
      </c>
      <c r="T2557" s="223" t="s">
        <v>451</v>
      </c>
      <c r="U2557" s="86">
        <v>35</v>
      </c>
      <c r="V2557" s="86" t="s">
        <v>452</v>
      </c>
      <c r="W2557" s="223" t="s">
        <v>1083</v>
      </c>
      <c r="X2557" s="223" t="s">
        <v>17436</v>
      </c>
      <c r="Y2557" s="262">
        <v>31500</v>
      </c>
      <c r="Z2557" s="226"/>
      <c r="AA2557" s="241">
        <f t="shared" si="19"/>
        <v>0</v>
      </c>
      <c r="AB2557" s="237" t="s">
        <v>17437</v>
      </c>
    </row>
    <row r="2558" spans="1:28" ht="15" customHeight="1">
      <c r="A2558" s="109">
        <v>2549</v>
      </c>
      <c r="B2558" s="222" t="str">
        <f t="shared" si="18"/>
        <v>Klik Disini</v>
      </c>
      <c r="C2558" s="223" t="s">
        <v>17438</v>
      </c>
      <c r="D2558" s="223"/>
      <c r="E2558" s="223" t="s">
        <v>17433</v>
      </c>
      <c r="F2558" s="223" t="s">
        <v>17439</v>
      </c>
      <c r="G2558" s="223" t="s">
        <v>17440</v>
      </c>
      <c r="H2558" s="223" t="s">
        <v>580</v>
      </c>
      <c r="I2558" s="258" t="s">
        <v>7478</v>
      </c>
      <c r="J2558" s="186" t="s">
        <v>316</v>
      </c>
      <c r="K2558" s="223" t="s">
        <v>447</v>
      </c>
      <c r="L2558" s="223"/>
      <c r="M2558" s="259" t="s">
        <v>1419</v>
      </c>
      <c r="N2558" s="223" t="s">
        <v>449</v>
      </c>
      <c r="O2558" s="223" t="s">
        <v>3419</v>
      </c>
      <c r="P2558" s="223">
        <v>2013</v>
      </c>
      <c r="Q2558" s="223">
        <v>2020</v>
      </c>
      <c r="R2558" s="223" t="s">
        <v>3412</v>
      </c>
      <c r="S2558" s="223" t="s">
        <v>78</v>
      </c>
      <c r="T2558" s="223" t="s">
        <v>451</v>
      </c>
      <c r="U2558" s="86">
        <v>35</v>
      </c>
      <c r="V2558" s="86" t="s">
        <v>452</v>
      </c>
      <c r="W2558" s="223" t="s">
        <v>3962</v>
      </c>
      <c r="X2558" s="223" t="s">
        <v>17441</v>
      </c>
      <c r="Y2558" s="262">
        <v>31500</v>
      </c>
      <c r="Z2558" s="226"/>
      <c r="AA2558" s="241">
        <f t="shared" si="19"/>
        <v>0</v>
      </c>
      <c r="AB2558" s="237" t="s">
        <v>17442</v>
      </c>
    </row>
    <row r="2559" spans="1:28" ht="15" customHeight="1">
      <c r="A2559" s="109">
        <v>2550</v>
      </c>
      <c r="B2559" s="222" t="str">
        <f t="shared" si="18"/>
        <v>Klik Disini</v>
      </c>
      <c r="C2559" s="223" t="s">
        <v>17443</v>
      </c>
      <c r="D2559" s="223"/>
      <c r="E2559" s="223" t="s">
        <v>9302</v>
      </c>
      <c r="F2559" s="223" t="s">
        <v>17444</v>
      </c>
      <c r="G2559" s="223" t="s">
        <v>17445</v>
      </c>
      <c r="H2559" s="223" t="s">
        <v>3473</v>
      </c>
      <c r="I2559" s="258" t="s">
        <v>446</v>
      </c>
      <c r="J2559" s="186" t="s">
        <v>345</v>
      </c>
      <c r="K2559" s="223"/>
      <c r="L2559" s="264"/>
      <c r="M2559" s="265"/>
      <c r="N2559" s="223"/>
      <c r="O2559" s="223"/>
      <c r="P2559" s="223">
        <v>2004</v>
      </c>
      <c r="Q2559" s="223">
        <v>2018</v>
      </c>
      <c r="R2559" s="223" t="s">
        <v>3412</v>
      </c>
      <c r="S2559" s="223" t="s">
        <v>78</v>
      </c>
      <c r="T2559" s="223"/>
      <c r="U2559" s="86">
        <v>57</v>
      </c>
      <c r="V2559" s="86" t="s">
        <v>452</v>
      </c>
      <c r="W2559" s="223" t="s">
        <v>1252</v>
      </c>
      <c r="X2559" s="223" t="s">
        <v>17446</v>
      </c>
      <c r="Y2559" s="262">
        <v>45500</v>
      </c>
      <c r="Z2559" s="226"/>
      <c r="AA2559" s="241">
        <f t="shared" si="19"/>
        <v>0</v>
      </c>
      <c r="AB2559" s="237" t="s">
        <v>17447</v>
      </c>
    </row>
    <row r="2560" spans="1:28" ht="15" customHeight="1">
      <c r="A2560" s="109">
        <v>2551</v>
      </c>
      <c r="B2560" s="222" t="str">
        <f t="shared" ref="B2560:B2814" si="20">HYPERLINK("https://mocostore.moco.co.id/catalog/"&amp;AB2560,"Klik Disini")</f>
        <v>Klik Disini</v>
      </c>
      <c r="C2560" s="223" t="s">
        <v>17448</v>
      </c>
      <c r="D2560" s="223"/>
      <c r="E2560" s="223" t="s">
        <v>17449</v>
      </c>
      <c r="F2560" s="223" t="s">
        <v>17450</v>
      </c>
      <c r="G2560" s="223" t="s">
        <v>17451</v>
      </c>
      <c r="H2560" s="223" t="s">
        <v>6656</v>
      </c>
      <c r="I2560" s="258" t="s">
        <v>446</v>
      </c>
      <c r="J2560" s="186" t="s">
        <v>383</v>
      </c>
      <c r="K2560" s="223"/>
      <c r="L2560" s="264"/>
      <c r="M2560" s="265"/>
      <c r="N2560" s="223" t="s">
        <v>449</v>
      </c>
      <c r="O2560" s="223" t="s">
        <v>3419</v>
      </c>
      <c r="P2560" s="223">
        <v>2009</v>
      </c>
      <c r="Q2560" s="223">
        <v>2018</v>
      </c>
      <c r="R2560" s="223" t="s">
        <v>3412</v>
      </c>
      <c r="S2560" s="223" t="s">
        <v>78</v>
      </c>
      <c r="T2560" s="223" t="s">
        <v>451</v>
      </c>
      <c r="U2560" s="86">
        <v>10</v>
      </c>
      <c r="V2560" s="86" t="s">
        <v>452</v>
      </c>
      <c r="W2560" s="223" t="s">
        <v>1352</v>
      </c>
      <c r="X2560" s="223" t="s">
        <v>17452</v>
      </c>
      <c r="Y2560" s="262">
        <v>63000</v>
      </c>
      <c r="Z2560" s="226"/>
      <c r="AA2560" s="241">
        <f t="shared" ref="AA2560:AA2814" si="21">Y2560*Z2560</f>
        <v>0</v>
      </c>
      <c r="AB2560" s="237" t="s">
        <v>17453</v>
      </c>
    </row>
    <row r="2561" spans="1:28" ht="15" customHeight="1">
      <c r="A2561" s="109">
        <v>2552</v>
      </c>
      <c r="B2561" s="222" t="str">
        <f t="shared" si="20"/>
        <v>Klik Disini</v>
      </c>
      <c r="C2561" s="223" t="s">
        <v>17454</v>
      </c>
      <c r="D2561" s="223"/>
      <c r="E2561" s="223" t="s">
        <v>17455</v>
      </c>
      <c r="F2561" s="223" t="s">
        <v>17456</v>
      </c>
      <c r="G2561" s="223" t="s">
        <v>17457</v>
      </c>
      <c r="H2561" s="223" t="s">
        <v>309</v>
      </c>
      <c r="I2561" s="258" t="s">
        <v>446</v>
      </c>
      <c r="J2561" s="186" t="s">
        <v>349</v>
      </c>
      <c r="K2561" s="223"/>
      <c r="L2561" s="264"/>
      <c r="M2561" s="265"/>
      <c r="N2561" s="223" t="s">
        <v>449</v>
      </c>
      <c r="O2561" s="223" t="s">
        <v>3419</v>
      </c>
      <c r="P2561" s="223">
        <v>2008</v>
      </c>
      <c r="Q2561" s="223">
        <v>2018</v>
      </c>
      <c r="R2561" s="223" t="s">
        <v>6981</v>
      </c>
      <c r="S2561" s="223" t="s">
        <v>78</v>
      </c>
      <c r="T2561" s="223" t="s">
        <v>451</v>
      </c>
      <c r="U2561" s="86">
        <v>24</v>
      </c>
      <c r="V2561" s="86" t="s">
        <v>452</v>
      </c>
      <c r="W2561" s="223" t="s">
        <v>646</v>
      </c>
      <c r="X2561" s="223" t="s">
        <v>17458</v>
      </c>
      <c r="Y2561" s="262">
        <v>48000</v>
      </c>
      <c r="Z2561" s="226"/>
      <c r="AA2561" s="241">
        <f t="shared" si="21"/>
        <v>0</v>
      </c>
      <c r="AB2561" s="237" t="s">
        <v>17459</v>
      </c>
    </row>
    <row r="2562" spans="1:28" ht="15" customHeight="1">
      <c r="A2562" s="109">
        <v>2553</v>
      </c>
      <c r="B2562" s="222" t="str">
        <f t="shared" si="20"/>
        <v>Klik Disini</v>
      </c>
      <c r="C2562" s="223" t="s">
        <v>17460</v>
      </c>
      <c r="D2562" s="223"/>
      <c r="E2562" s="223" t="s">
        <v>10396</v>
      </c>
      <c r="F2562" s="223" t="s">
        <v>17461</v>
      </c>
      <c r="G2562" s="223" t="s">
        <v>17462</v>
      </c>
      <c r="H2562" s="223" t="s">
        <v>583</v>
      </c>
      <c r="I2562" s="258" t="s">
        <v>583</v>
      </c>
      <c r="J2562" s="186" t="s">
        <v>265</v>
      </c>
      <c r="K2562" s="223"/>
      <c r="L2562" s="264"/>
      <c r="M2562" s="265"/>
      <c r="N2562" s="223"/>
      <c r="O2562" s="223"/>
      <c r="P2562" s="223">
        <v>2008</v>
      </c>
      <c r="Q2562" s="223">
        <v>2018</v>
      </c>
      <c r="R2562" s="223" t="s">
        <v>6981</v>
      </c>
      <c r="S2562" s="223" t="s">
        <v>78</v>
      </c>
      <c r="T2562" s="223"/>
      <c r="U2562" s="86">
        <v>24</v>
      </c>
      <c r="V2562" s="86" t="s">
        <v>452</v>
      </c>
      <c r="W2562" s="223" t="s">
        <v>2657</v>
      </c>
      <c r="X2562" s="223" t="s">
        <v>17463</v>
      </c>
      <c r="Y2562" s="262">
        <v>48000</v>
      </c>
      <c r="Z2562" s="226"/>
      <c r="AA2562" s="241">
        <f t="shared" si="21"/>
        <v>0</v>
      </c>
      <c r="AB2562" s="237" t="s">
        <v>17464</v>
      </c>
    </row>
    <row r="2563" spans="1:28" ht="15" customHeight="1">
      <c r="A2563" s="109">
        <v>2554</v>
      </c>
      <c r="B2563" s="222" t="str">
        <f t="shared" si="20"/>
        <v>Klik Disini</v>
      </c>
      <c r="C2563" s="223" t="s">
        <v>17465</v>
      </c>
      <c r="D2563" s="223"/>
      <c r="E2563" s="223" t="s">
        <v>9141</v>
      </c>
      <c r="F2563" s="223" t="s">
        <v>17466</v>
      </c>
      <c r="G2563" s="223" t="s">
        <v>17467</v>
      </c>
      <c r="H2563" s="223" t="s">
        <v>583</v>
      </c>
      <c r="I2563" s="258" t="s">
        <v>583</v>
      </c>
      <c r="J2563" s="186" t="s">
        <v>265</v>
      </c>
      <c r="K2563" s="223"/>
      <c r="L2563" s="264"/>
      <c r="M2563" s="265"/>
      <c r="N2563" s="223" t="s">
        <v>449</v>
      </c>
      <c r="O2563" s="223" t="s">
        <v>3419</v>
      </c>
      <c r="P2563" s="223">
        <v>2007</v>
      </c>
      <c r="Q2563" s="223">
        <v>2018</v>
      </c>
      <c r="R2563" s="223" t="s">
        <v>6981</v>
      </c>
      <c r="S2563" s="223" t="s">
        <v>78</v>
      </c>
      <c r="T2563" s="223" t="s">
        <v>451</v>
      </c>
      <c r="U2563" s="86">
        <v>25</v>
      </c>
      <c r="V2563" s="86" t="s">
        <v>452</v>
      </c>
      <c r="W2563" s="223" t="s">
        <v>4777</v>
      </c>
      <c r="X2563" s="223" t="s">
        <v>17468</v>
      </c>
      <c r="Y2563" s="262">
        <v>55000</v>
      </c>
      <c r="Z2563" s="226"/>
      <c r="AA2563" s="241">
        <f t="shared" si="21"/>
        <v>0</v>
      </c>
      <c r="AB2563" s="237" t="s">
        <v>17469</v>
      </c>
    </row>
    <row r="2564" spans="1:28" ht="15" customHeight="1">
      <c r="A2564" s="109">
        <v>2555</v>
      </c>
      <c r="B2564" s="222" t="str">
        <f t="shared" si="20"/>
        <v>Klik Disini</v>
      </c>
      <c r="C2564" s="223" t="s">
        <v>17470</v>
      </c>
      <c r="D2564" s="223"/>
      <c r="E2564" s="223" t="s">
        <v>9141</v>
      </c>
      <c r="F2564" s="223" t="s">
        <v>17471</v>
      </c>
      <c r="G2564" s="223" t="s">
        <v>17472</v>
      </c>
      <c r="H2564" s="223" t="s">
        <v>583</v>
      </c>
      <c r="I2564" s="258" t="s">
        <v>583</v>
      </c>
      <c r="J2564" s="186" t="s">
        <v>265</v>
      </c>
      <c r="K2564" s="223"/>
      <c r="L2564" s="264"/>
      <c r="M2564" s="265"/>
      <c r="N2564" s="223" t="s">
        <v>449</v>
      </c>
      <c r="O2564" s="223" t="s">
        <v>3419</v>
      </c>
      <c r="P2564" s="223">
        <v>2007</v>
      </c>
      <c r="Q2564" s="223">
        <v>2018</v>
      </c>
      <c r="R2564" s="223" t="s">
        <v>6981</v>
      </c>
      <c r="S2564" s="223" t="s">
        <v>78</v>
      </c>
      <c r="T2564" s="223" t="s">
        <v>451</v>
      </c>
      <c r="U2564" s="86">
        <v>26</v>
      </c>
      <c r="V2564" s="86" t="s">
        <v>452</v>
      </c>
      <c r="W2564" s="223" t="s">
        <v>4514</v>
      </c>
      <c r="X2564" s="223" t="s">
        <v>17473</v>
      </c>
      <c r="Y2564" s="262">
        <v>55000</v>
      </c>
      <c r="Z2564" s="226"/>
      <c r="AA2564" s="241">
        <f t="shared" si="21"/>
        <v>0</v>
      </c>
      <c r="AB2564" s="237" t="s">
        <v>17474</v>
      </c>
    </row>
    <row r="2565" spans="1:28" ht="15" customHeight="1">
      <c r="A2565" s="109">
        <v>2556</v>
      </c>
      <c r="B2565" s="222" t="str">
        <f t="shared" si="20"/>
        <v>Klik Disini</v>
      </c>
      <c r="C2565" s="223" t="s">
        <v>17475</v>
      </c>
      <c r="D2565" s="223"/>
      <c r="E2565" s="223" t="s">
        <v>17455</v>
      </c>
      <c r="F2565" s="223" t="s">
        <v>17476</v>
      </c>
      <c r="G2565" s="223" t="s">
        <v>17477</v>
      </c>
      <c r="H2565" s="223" t="s">
        <v>309</v>
      </c>
      <c r="I2565" s="258" t="s">
        <v>446</v>
      </c>
      <c r="J2565" s="186" t="s">
        <v>349</v>
      </c>
      <c r="K2565" s="223"/>
      <c r="L2565" s="264"/>
      <c r="M2565" s="265"/>
      <c r="N2565" s="223" t="s">
        <v>449</v>
      </c>
      <c r="O2565" s="223" t="s">
        <v>3419</v>
      </c>
      <c r="P2565" s="223">
        <v>2008</v>
      </c>
      <c r="Q2565" s="223">
        <v>2018</v>
      </c>
      <c r="R2565" s="223" t="s">
        <v>6981</v>
      </c>
      <c r="S2565" s="223" t="s">
        <v>78</v>
      </c>
      <c r="T2565" s="223" t="s">
        <v>451</v>
      </c>
      <c r="U2565" s="86">
        <v>24</v>
      </c>
      <c r="V2565" s="86" t="s">
        <v>452</v>
      </c>
      <c r="W2565" s="223" t="s">
        <v>480</v>
      </c>
      <c r="X2565" s="223" t="s">
        <v>17478</v>
      </c>
      <c r="Y2565" s="262">
        <v>53500</v>
      </c>
      <c r="Z2565" s="226"/>
      <c r="AA2565" s="241">
        <f t="shared" si="21"/>
        <v>0</v>
      </c>
      <c r="AB2565" s="237" t="s">
        <v>17479</v>
      </c>
    </row>
    <row r="2566" spans="1:28" ht="15" customHeight="1">
      <c r="A2566" s="109">
        <v>2557</v>
      </c>
      <c r="B2566" s="222" t="str">
        <f t="shared" si="20"/>
        <v>Klik Disini</v>
      </c>
      <c r="C2566" s="223" t="s">
        <v>17480</v>
      </c>
      <c r="D2566" s="223"/>
      <c r="E2566" s="223" t="s">
        <v>17481</v>
      </c>
      <c r="F2566" s="223" t="s">
        <v>17482</v>
      </c>
      <c r="G2566" s="223" t="s">
        <v>17483</v>
      </c>
      <c r="H2566" s="223" t="s">
        <v>309</v>
      </c>
      <c r="I2566" s="258" t="s">
        <v>446</v>
      </c>
      <c r="J2566" s="186" t="s">
        <v>349</v>
      </c>
      <c r="K2566" s="223"/>
      <c r="L2566" s="264"/>
      <c r="M2566" s="265"/>
      <c r="N2566" s="223" t="s">
        <v>449</v>
      </c>
      <c r="O2566" s="223" t="s">
        <v>3419</v>
      </c>
      <c r="P2566" s="223">
        <v>2010</v>
      </c>
      <c r="Q2566" s="223">
        <v>2018</v>
      </c>
      <c r="R2566" s="223" t="s">
        <v>6981</v>
      </c>
      <c r="S2566" s="223" t="s">
        <v>78</v>
      </c>
      <c r="T2566" s="223" t="s">
        <v>451</v>
      </c>
      <c r="U2566" s="86">
        <v>24</v>
      </c>
      <c r="V2566" s="86" t="s">
        <v>452</v>
      </c>
      <c r="W2566" s="223" t="s">
        <v>1505</v>
      </c>
      <c r="X2566" s="223" t="s">
        <v>17484</v>
      </c>
      <c r="Y2566" s="262">
        <v>39500</v>
      </c>
      <c r="Z2566" s="226"/>
      <c r="AA2566" s="241">
        <f t="shared" si="21"/>
        <v>0</v>
      </c>
      <c r="AB2566" s="237" t="s">
        <v>17485</v>
      </c>
    </row>
    <row r="2567" spans="1:28" ht="15" customHeight="1">
      <c r="A2567" s="109">
        <v>2558</v>
      </c>
      <c r="B2567" s="222" t="str">
        <f t="shared" si="20"/>
        <v>Klik Disini</v>
      </c>
      <c r="C2567" s="223" t="s">
        <v>17486</v>
      </c>
      <c r="D2567" s="223"/>
      <c r="E2567" s="223" t="s">
        <v>17455</v>
      </c>
      <c r="F2567" s="223" t="s">
        <v>17487</v>
      </c>
      <c r="G2567" s="223" t="s">
        <v>17488</v>
      </c>
      <c r="H2567" s="223" t="s">
        <v>309</v>
      </c>
      <c r="I2567" s="258" t="s">
        <v>446</v>
      </c>
      <c r="J2567" s="186" t="s">
        <v>349</v>
      </c>
      <c r="K2567" s="223"/>
      <c r="L2567" s="264"/>
      <c r="M2567" s="265"/>
      <c r="N2567" s="223" t="s">
        <v>449</v>
      </c>
      <c r="O2567" s="223" t="s">
        <v>3419</v>
      </c>
      <c r="P2567" s="223">
        <v>2008</v>
      </c>
      <c r="Q2567" s="223">
        <v>2018</v>
      </c>
      <c r="R2567" s="223" t="s">
        <v>6981</v>
      </c>
      <c r="S2567" s="223" t="s">
        <v>78</v>
      </c>
      <c r="T2567" s="223" t="s">
        <v>451</v>
      </c>
      <c r="U2567" s="86">
        <v>24</v>
      </c>
      <c r="V2567" s="86" t="s">
        <v>452</v>
      </c>
      <c r="W2567" s="223" t="s">
        <v>2657</v>
      </c>
      <c r="X2567" s="223" t="s">
        <v>17489</v>
      </c>
      <c r="Y2567" s="262">
        <v>50500</v>
      </c>
      <c r="Z2567" s="226"/>
      <c r="AA2567" s="241">
        <f t="shared" si="21"/>
        <v>0</v>
      </c>
      <c r="AB2567" s="237" t="s">
        <v>17490</v>
      </c>
    </row>
    <row r="2568" spans="1:28" ht="15" customHeight="1">
      <c r="A2568" s="109">
        <v>2559</v>
      </c>
      <c r="B2568" s="222" t="str">
        <f t="shared" si="20"/>
        <v>Klik Disini</v>
      </c>
      <c r="C2568" s="223" t="s">
        <v>17491</v>
      </c>
      <c r="D2568" s="223"/>
      <c r="E2568" s="223" t="s">
        <v>7656</v>
      </c>
      <c r="F2568" s="223" t="s">
        <v>17492</v>
      </c>
      <c r="G2568" s="223" t="s">
        <v>17493</v>
      </c>
      <c r="H2568" s="223" t="s">
        <v>3662</v>
      </c>
      <c r="I2568" s="258" t="s">
        <v>592</v>
      </c>
      <c r="J2568" s="186" t="s">
        <v>322</v>
      </c>
      <c r="K2568" s="223"/>
      <c r="L2568" s="264"/>
      <c r="M2568" s="265"/>
      <c r="N2568" s="223" t="s">
        <v>449</v>
      </c>
      <c r="O2568" s="223" t="s">
        <v>3419</v>
      </c>
      <c r="P2568" s="223">
        <v>2010</v>
      </c>
      <c r="Q2568" s="223">
        <v>2018</v>
      </c>
      <c r="R2568" s="223" t="s">
        <v>3643</v>
      </c>
      <c r="S2568" s="223" t="s">
        <v>78</v>
      </c>
      <c r="T2568" s="223" t="s">
        <v>451</v>
      </c>
      <c r="U2568" s="86">
        <v>39</v>
      </c>
      <c r="V2568" s="86" t="s">
        <v>452</v>
      </c>
      <c r="W2568" s="223" t="s">
        <v>5720</v>
      </c>
      <c r="X2568" s="223" t="s">
        <v>17494</v>
      </c>
      <c r="Y2568" s="262">
        <v>31000</v>
      </c>
      <c r="Z2568" s="226"/>
      <c r="AA2568" s="241">
        <f t="shared" si="21"/>
        <v>0</v>
      </c>
      <c r="AB2568" s="237" t="s">
        <v>17495</v>
      </c>
    </row>
    <row r="2569" spans="1:28" ht="15" customHeight="1">
      <c r="A2569" s="109">
        <v>2560</v>
      </c>
      <c r="B2569" s="222" t="str">
        <f t="shared" si="20"/>
        <v>Klik Disini</v>
      </c>
      <c r="C2569" s="223" t="s">
        <v>17496</v>
      </c>
      <c r="D2569" s="223"/>
      <c r="E2569" s="223" t="s">
        <v>17497</v>
      </c>
      <c r="F2569" s="223" t="s">
        <v>17498</v>
      </c>
      <c r="G2569" s="223" t="s">
        <v>17499</v>
      </c>
      <c r="H2569" s="223" t="s">
        <v>262</v>
      </c>
      <c r="I2569" s="258" t="s">
        <v>1844</v>
      </c>
      <c r="J2569" s="186" t="s">
        <v>401</v>
      </c>
      <c r="K2569" s="223"/>
      <c r="L2569" s="264"/>
      <c r="M2569" s="265"/>
      <c r="N2569" s="223" t="s">
        <v>449</v>
      </c>
      <c r="O2569" s="223" t="s">
        <v>3419</v>
      </c>
      <c r="P2569" s="223">
        <v>2011</v>
      </c>
      <c r="Q2569" s="223">
        <v>2018</v>
      </c>
      <c r="R2569" s="223" t="s">
        <v>3412</v>
      </c>
      <c r="S2569" s="223" t="s">
        <v>78</v>
      </c>
      <c r="T2569" s="223" t="s">
        <v>451</v>
      </c>
      <c r="U2569" s="86">
        <v>45</v>
      </c>
      <c r="V2569" s="86" t="s">
        <v>452</v>
      </c>
      <c r="W2569" s="223" t="s">
        <v>471</v>
      </c>
      <c r="X2569" s="223" t="s">
        <v>17500</v>
      </c>
      <c r="Y2569" s="262">
        <v>53500</v>
      </c>
      <c r="Z2569" s="226"/>
      <c r="AA2569" s="241">
        <f t="shared" si="21"/>
        <v>0</v>
      </c>
      <c r="AB2569" s="237" t="s">
        <v>17501</v>
      </c>
    </row>
    <row r="2570" spans="1:28" ht="15" customHeight="1">
      <c r="A2570" s="109">
        <v>2561</v>
      </c>
      <c r="B2570" s="222" t="str">
        <f t="shared" si="20"/>
        <v>Klik Disini</v>
      </c>
      <c r="C2570" s="223" t="s">
        <v>17502</v>
      </c>
      <c r="D2570" s="223"/>
      <c r="E2570" s="223" t="s">
        <v>9141</v>
      </c>
      <c r="F2570" s="223" t="s">
        <v>17503</v>
      </c>
      <c r="G2570" s="223" t="s">
        <v>17504</v>
      </c>
      <c r="H2570" s="223" t="s">
        <v>583</v>
      </c>
      <c r="I2570" s="258" t="s">
        <v>583</v>
      </c>
      <c r="J2570" s="186" t="s">
        <v>265</v>
      </c>
      <c r="K2570" s="223"/>
      <c r="L2570" s="264"/>
      <c r="M2570" s="265"/>
      <c r="N2570" s="223" t="s">
        <v>449</v>
      </c>
      <c r="O2570" s="223" t="s">
        <v>3419</v>
      </c>
      <c r="P2570" s="223">
        <v>2008</v>
      </c>
      <c r="Q2570" s="223">
        <v>2018</v>
      </c>
      <c r="R2570" s="223" t="s">
        <v>6981</v>
      </c>
      <c r="S2570" s="223" t="s">
        <v>78</v>
      </c>
      <c r="T2570" s="223" t="s">
        <v>451</v>
      </c>
      <c r="U2570" s="86">
        <v>29</v>
      </c>
      <c r="V2570" s="86" t="s">
        <v>452</v>
      </c>
      <c r="W2570" s="223" t="s">
        <v>3592</v>
      </c>
      <c r="X2570" s="223" t="s">
        <v>17505</v>
      </c>
      <c r="Y2570" s="262">
        <v>53500</v>
      </c>
      <c r="Z2570" s="226"/>
      <c r="AA2570" s="241">
        <f t="shared" si="21"/>
        <v>0</v>
      </c>
      <c r="AB2570" s="237" t="s">
        <v>17506</v>
      </c>
    </row>
    <row r="2571" spans="1:28" ht="15" customHeight="1">
      <c r="A2571" s="109">
        <v>2562</v>
      </c>
      <c r="B2571" s="222" t="str">
        <f t="shared" si="20"/>
        <v>Klik Disini</v>
      </c>
      <c r="C2571" s="223" t="s">
        <v>17507</v>
      </c>
      <c r="D2571" s="223"/>
      <c r="E2571" s="223" t="s">
        <v>17508</v>
      </c>
      <c r="F2571" s="223" t="s">
        <v>17509</v>
      </c>
      <c r="G2571" s="223" t="s">
        <v>17510</v>
      </c>
      <c r="H2571" s="223" t="s">
        <v>262</v>
      </c>
      <c r="I2571" s="258" t="s">
        <v>1844</v>
      </c>
      <c r="J2571" s="186" t="s">
        <v>403</v>
      </c>
      <c r="K2571" s="223"/>
      <c r="L2571" s="264"/>
      <c r="M2571" s="265"/>
      <c r="N2571" s="223"/>
      <c r="O2571" s="223"/>
      <c r="P2571" s="223">
        <v>2010</v>
      </c>
      <c r="Q2571" s="223">
        <v>2018</v>
      </c>
      <c r="R2571" s="223" t="s">
        <v>7031</v>
      </c>
      <c r="S2571" s="223" t="s">
        <v>78</v>
      </c>
      <c r="T2571" s="223"/>
      <c r="U2571" s="86">
        <v>40</v>
      </c>
      <c r="V2571" s="86" t="s">
        <v>452</v>
      </c>
      <c r="W2571" s="223" t="s">
        <v>524</v>
      </c>
      <c r="X2571" s="223" t="s">
        <v>17511</v>
      </c>
      <c r="Y2571" s="262">
        <v>22500</v>
      </c>
      <c r="Z2571" s="226"/>
      <c r="AA2571" s="241">
        <f t="shared" si="21"/>
        <v>0</v>
      </c>
      <c r="AB2571" s="237" t="s">
        <v>17512</v>
      </c>
    </row>
    <row r="2572" spans="1:28" ht="15" customHeight="1">
      <c r="A2572" s="109">
        <v>2563</v>
      </c>
      <c r="B2572" s="222" t="str">
        <f t="shared" si="20"/>
        <v>Klik Disini</v>
      </c>
      <c r="C2572" s="223" t="s">
        <v>17513</v>
      </c>
      <c r="D2572" s="223"/>
      <c r="E2572" s="223" t="s">
        <v>9141</v>
      </c>
      <c r="F2572" s="223" t="s">
        <v>17514</v>
      </c>
      <c r="G2572" s="223" t="s">
        <v>17515</v>
      </c>
      <c r="H2572" s="223" t="s">
        <v>583</v>
      </c>
      <c r="I2572" s="258" t="s">
        <v>583</v>
      </c>
      <c r="J2572" s="186" t="s">
        <v>265</v>
      </c>
      <c r="K2572" s="223"/>
      <c r="L2572" s="264"/>
      <c r="M2572" s="265"/>
      <c r="N2572" s="223" t="s">
        <v>449</v>
      </c>
      <c r="O2572" s="223" t="s">
        <v>3419</v>
      </c>
      <c r="P2572" s="223">
        <v>2008</v>
      </c>
      <c r="Q2572" s="223">
        <v>2018</v>
      </c>
      <c r="R2572" s="223" t="s">
        <v>6981</v>
      </c>
      <c r="S2572" s="223" t="s">
        <v>78</v>
      </c>
      <c r="T2572" s="223" t="s">
        <v>451</v>
      </c>
      <c r="U2572" s="86">
        <v>25</v>
      </c>
      <c r="V2572" s="86" t="s">
        <v>452</v>
      </c>
      <c r="W2572" s="223" t="s">
        <v>1575</v>
      </c>
      <c r="X2572" s="223" t="s">
        <v>17516</v>
      </c>
      <c r="Y2572" s="262">
        <v>55000</v>
      </c>
      <c r="Z2572" s="226"/>
      <c r="AA2572" s="241">
        <f t="shared" si="21"/>
        <v>0</v>
      </c>
      <c r="AB2572" s="237" t="s">
        <v>17517</v>
      </c>
    </row>
    <row r="2573" spans="1:28" ht="15" customHeight="1">
      <c r="A2573" s="109">
        <v>2564</v>
      </c>
      <c r="B2573" s="222" t="str">
        <f t="shared" si="20"/>
        <v>Klik Disini</v>
      </c>
      <c r="C2573" s="223" t="s">
        <v>17518</v>
      </c>
      <c r="D2573" s="223"/>
      <c r="E2573" s="223" t="s">
        <v>17519</v>
      </c>
      <c r="F2573" s="223" t="s">
        <v>17520</v>
      </c>
      <c r="G2573" s="223" t="s">
        <v>17521</v>
      </c>
      <c r="H2573" s="223" t="s">
        <v>4580</v>
      </c>
      <c r="I2573" s="258" t="s">
        <v>446</v>
      </c>
      <c r="J2573" s="186" t="s">
        <v>347</v>
      </c>
      <c r="K2573" s="223"/>
      <c r="L2573" s="264"/>
      <c r="M2573" s="265"/>
      <c r="N2573" s="223"/>
      <c r="O2573" s="223"/>
      <c r="P2573" s="223">
        <v>2011</v>
      </c>
      <c r="Q2573" s="223">
        <v>2018</v>
      </c>
      <c r="R2573" s="223" t="s">
        <v>3643</v>
      </c>
      <c r="S2573" s="223" t="s">
        <v>78</v>
      </c>
      <c r="T2573" s="223"/>
      <c r="U2573" s="86">
        <v>56</v>
      </c>
      <c r="V2573" s="86" t="s">
        <v>452</v>
      </c>
      <c r="W2573" s="223" t="s">
        <v>2911</v>
      </c>
      <c r="X2573" s="223" t="s">
        <v>17522</v>
      </c>
      <c r="Y2573" s="262">
        <v>39000</v>
      </c>
      <c r="Z2573" s="226"/>
      <c r="AA2573" s="241">
        <f t="shared" si="21"/>
        <v>0</v>
      </c>
      <c r="AB2573" s="237" t="s">
        <v>17523</v>
      </c>
    </row>
    <row r="2574" spans="1:28" ht="15" customHeight="1">
      <c r="A2574" s="109">
        <v>2565</v>
      </c>
      <c r="B2574" s="222" t="str">
        <f t="shared" si="20"/>
        <v>Klik Disini</v>
      </c>
      <c r="C2574" s="223" t="s">
        <v>17524</v>
      </c>
      <c r="D2574" s="223"/>
      <c r="E2574" s="223" t="s">
        <v>17525</v>
      </c>
      <c r="F2574" s="223" t="s">
        <v>17526</v>
      </c>
      <c r="G2574" s="223" t="s">
        <v>17527</v>
      </c>
      <c r="H2574" s="223" t="s">
        <v>398</v>
      </c>
      <c r="I2574" s="258" t="s">
        <v>1844</v>
      </c>
      <c r="J2574" s="186" t="s">
        <v>397</v>
      </c>
      <c r="K2574" s="223"/>
      <c r="L2574" s="264"/>
      <c r="M2574" s="265"/>
      <c r="N2574" s="223" t="s">
        <v>449</v>
      </c>
      <c r="O2574" s="223" t="s">
        <v>3419</v>
      </c>
      <c r="P2574" s="223">
        <v>2008</v>
      </c>
      <c r="Q2574" s="223">
        <v>2018</v>
      </c>
      <c r="R2574" s="223" t="s">
        <v>3412</v>
      </c>
      <c r="S2574" s="223" t="s">
        <v>78</v>
      </c>
      <c r="T2574" s="223" t="s">
        <v>451</v>
      </c>
      <c r="U2574" s="86">
        <v>53</v>
      </c>
      <c r="V2574" s="86" t="s">
        <v>452</v>
      </c>
      <c r="W2574" s="223" t="s">
        <v>4514</v>
      </c>
      <c r="X2574" s="223" t="s">
        <v>17528</v>
      </c>
      <c r="Y2574" s="262">
        <v>56000</v>
      </c>
      <c r="Z2574" s="226"/>
      <c r="AA2574" s="241">
        <f t="shared" si="21"/>
        <v>0</v>
      </c>
      <c r="AB2574" s="237" t="s">
        <v>17529</v>
      </c>
    </row>
    <row r="2575" spans="1:28" ht="15" customHeight="1">
      <c r="A2575" s="109">
        <v>2566</v>
      </c>
      <c r="B2575" s="222" t="str">
        <f t="shared" si="20"/>
        <v>Klik Disini</v>
      </c>
      <c r="C2575" s="223" t="s">
        <v>17530</v>
      </c>
      <c r="D2575" s="223"/>
      <c r="E2575" s="223" t="s">
        <v>10941</v>
      </c>
      <c r="F2575" s="223" t="s">
        <v>17531</v>
      </c>
      <c r="G2575" s="223" t="s">
        <v>17532</v>
      </c>
      <c r="H2575" s="223" t="s">
        <v>4580</v>
      </c>
      <c r="I2575" s="258" t="s">
        <v>592</v>
      </c>
      <c r="J2575" s="186" t="s">
        <v>322</v>
      </c>
      <c r="K2575" s="223"/>
      <c r="L2575" s="264"/>
      <c r="M2575" s="265"/>
      <c r="N2575" s="223" t="s">
        <v>449</v>
      </c>
      <c r="O2575" s="223" t="s">
        <v>3419</v>
      </c>
      <c r="P2575" s="223">
        <v>2008</v>
      </c>
      <c r="Q2575" s="223">
        <v>2018</v>
      </c>
      <c r="R2575" s="223" t="s">
        <v>3643</v>
      </c>
      <c r="S2575" s="223" t="s">
        <v>78</v>
      </c>
      <c r="T2575" s="223" t="s">
        <v>451</v>
      </c>
      <c r="U2575" s="86">
        <v>49</v>
      </c>
      <c r="V2575" s="86" t="s">
        <v>452</v>
      </c>
      <c r="W2575" s="223" t="s">
        <v>3592</v>
      </c>
      <c r="X2575" s="223" t="s">
        <v>17533</v>
      </c>
      <c r="Y2575" s="262">
        <v>56000</v>
      </c>
      <c r="Z2575" s="226"/>
      <c r="AA2575" s="241">
        <f t="shared" si="21"/>
        <v>0</v>
      </c>
      <c r="AB2575" s="237" t="s">
        <v>17534</v>
      </c>
    </row>
    <row r="2576" spans="1:28" ht="15" customHeight="1">
      <c r="A2576" s="109">
        <v>2567</v>
      </c>
      <c r="B2576" s="222" t="str">
        <f t="shared" si="20"/>
        <v>Klik Disini</v>
      </c>
      <c r="C2576" s="223" t="s">
        <v>17535</v>
      </c>
      <c r="D2576" s="223"/>
      <c r="E2576" s="223" t="s">
        <v>17536</v>
      </c>
      <c r="F2576" s="223" t="s">
        <v>17537</v>
      </c>
      <c r="G2576" s="223" t="s">
        <v>17538</v>
      </c>
      <c r="H2576" s="223" t="s">
        <v>384</v>
      </c>
      <c r="I2576" s="258" t="s">
        <v>446</v>
      </c>
      <c r="J2576" s="186" t="s">
        <v>383</v>
      </c>
      <c r="K2576" s="223"/>
      <c r="L2576" s="264"/>
      <c r="M2576" s="265"/>
      <c r="N2576" s="223" t="s">
        <v>449</v>
      </c>
      <c r="O2576" s="223" t="s">
        <v>3419</v>
      </c>
      <c r="P2576" s="223">
        <v>2011</v>
      </c>
      <c r="Q2576" s="223">
        <v>2018</v>
      </c>
      <c r="R2576" s="223" t="s">
        <v>3412</v>
      </c>
      <c r="S2576" s="223" t="s">
        <v>78</v>
      </c>
      <c r="T2576" s="223" t="s">
        <v>451</v>
      </c>
      <c r="U2576" s="86">
        <v>41</v>
      </c>
      <c r="V2576" s="86" t="s">
        <v>452</v>
      </c>
      <c r="W2576" s="223" t="s">
        <v>601</v>
      </c>
      <c r="X2576" s="223" t="s">
        <v>17539</v>
      </c>
      <c r="Y2576" s="262">
        <v>27500</v>
      </c>
      <c r="Z2576" s="226"/>
      <c r="AA2576" s="241">
        <f t="shared" si="21"/>
        <v>0</v>
      </c>
      <c r="AB2576" s="237" t="s">
        <v>17540</v>
      </c>
    </row>
    <row r="2577" spans="1:28" ht="15" customHeight="1">
      <c r="A2577" s="109">
        <v>2568</v>
      </c>
      <c r="B2577" s="222" t="str">
        <f t="shared" si="20"/>
        <v>Klik Disini</v>
      </c>
      <c r="C2577" s="223" t="s">
        <v>17541</v>
      </c>
      <c r="D2577" s="223"/>
      <c r="E2577" s="223" t="s">
        <v>17525</v>
      </c>
      <c r="F2577" s="223" t="s">
        <v>17542</v>
      </c>
      <c r="G2577" s="223" t="s">
        <v>17543</v>
      </c>
      <c r="H2577" s="223" t="s">
        <v>386</v>
      </c>
      <c r="I2577" s="258" t="s">
        <v>446</v>
      </c>
      <c r="J2577" s="186" t="s">
        <v>385</v>
      </c>
      <c r="K2577" s="223"/>
      <c r="L2577" s="264"/>
      <c r="M2577" s="265"/>
      <c r="N2577" s="223" t="s">
        <v>449</v>
      </c>
      <c r="O2577" s="223" t="s">
        <v>3419</v>
      </c>
      <c r="P2577" s="223">
        <v>2007</v>
      </c>
      <c r="Q2577" s="223">
        <v>2018</v>
      </c>
      <c r="R2577" s="223" t="s">
        <v>3412</v>
      </c>
      <c r="S2577" s="223" t="s">
        <v>78</v>
      </c>
      <c r="T2577" s="223" t="s">
        <v>451</v>
      </c>
      <c r="U2577" s="86">
        <v>46</v>
      </c>
      <c r="V2577" s="86" t="s">
        <v>452</v>
      </c>
      <c r="W2577" s="223" t="s">
        <v>975</v>
      </c>
      <c r="X2577" s="223" t="s">
        <v>17544</v>
      </c>
      <c r="Y2577" s="262">
        <v>57500</v>
      </c>
      <c r="Z2577" s="226"/>
      <c r="AA2577" s="241">
        <f t="shared" si="21"/>
        <v>0</v>
      </c>
      <c r="AB2577" s="237" t="s">
        <v>17545</v>
      </c>
    </row>
    <row r="2578" spans="1:28" ht="15" customHeight="1">
      <c r="A2578" s="109">
        <v>2569</v>
      </c>
      <c r="B2578" s="222" t="str">
        <f t="shared" si="20"/>
        <v>Klik Disini</v>
      </c>
      <c r="C2578" s="223" t="s">
        <v>17546</v>
      </c>
      <c r="D2578" s="223"/>
      <c r="E2578" s="223" t="s">
        <v>17547</v>
      </c>
      <c r="F2578" s="223" t="s">
        <v>17548</v>
      </c>
      <c r="G2578" s="223" t="s">
        <v>17549</v>
      </c>
      <c r="H2578" s="223" t="s">
        <v>262</v>
      </c>
      <c r="I2578" s="258" t="s">
        <v>592</v>
      </c>
      <c r="J2578" s="186" t="s">
        <v>326</v>
      </c>
      <c r="K2578" s="223"/>
      <c r="L2578" s="264"/>
      <c r="M2578" s="265"/>
      <c r="N2578" s="223" t="s">
        <v>449</v>
      </c>
      <c r="O2578" s="223" t="s">
        <v>3419</v>
      </c>
      <c r="P2578" s="223">
        <v>2011</v>
      </c>
      <c r="Q2578" s="223">
        <v>2018</v>
      </c>
      <c r="R2578" s="223" t="s">
        <v>3412</v>
      </c>
      <c r="S2578" s="223" t="s">
        <v>78</v>
      </c>
      <c r="T2578" s="223" t="s">
        <v>451</v>
      </c>
      <c r="U2578" s="86">
        <v>42</v>
      </c>
      <c r="V2578" s="86" t="s">
        <v>452</v>
      </c>
      <c r="W2578" s="223" t="s">
        <v>975</v>
      </c>
      <c r="X2578" s="223" t="s">
        <v>17550</v>
      </c>
      <c r="Y2578" s="262">
        <v>48500</v>
      </c>
      <c r="Z2578" s="226"/>
      <c r="AA2578" s="241">
        <f t="shared" si="21"/>
        <v>0</v>
      </c>
      <c r="AB2578" s="237" t="s">
        <v>17551</v>
      </c>
    </row>
    <row r="2579" spans="1:28" ht="15" customHeight="1">
      <c r="A2579" s="109">
        <v>2570</v>
      </c>
      <c r="B2579" s="222" t="str">
        <f t="shared" si="20"/>
        <v>Klik Disini</v>
      </c>
      <c r="C2579" s="223" t="s">
        <v>17552</v>
      </c>
      <c r="D2579" s="223"/>
      <c r="E2579" s="223" t="s">
        <v>17553</v>
      </c>
      <c r="F2579" s="223" t="s">
        <v>17554</v>
      </c>
      <c r="G2579" s="223" t="s">
        <v>17555</v>
      </c>
      <c r="H2579" s="223" t="s">
        <v>3912</v>
      </c>
      <c r="I2579" s="258" t="s">
        <v>446</v>
      </c>
      <c r="J2579" s="186" t="s">
        <v>367</v>
      </c>
      <c r="K2579" s="223"/>
      <c r="L2579" s="264"/>
      <c r="M2579" s="265"/>
      <c r="N2579" s="223" t="s">
        <v>449</v>
      </c>
      <c r="O2579" s="223" t="s">
        <v>3419</v>
      </c>
      <c r="P2579" s="223">
        <v>2011</v>
      </c>
      <c r="Q2579" s="223">
        <v>2018</v>
      </c>
      <c r="R2579" s="223" t="s">
        <v>3412</v>
      </c>
      <c r="S2579" s="223" t="s">
        <v>78</v>
      </c>
      <c r="T2579" s="223" t="s">
        <v>451</v>
      </c>
      <c r="U2579" s="86">
        <v>26</v>
      </c>
      <c r="V2579" s="86" t="s">
        <v>452</v>
      </c>
      <c r="W2579" s="223" t="s">
        <v>1613</v>
      </c>
      <c r="X2579" s="223" t="s">
        <v>17556</v>
      </c>
      <c r="Y2579" s="262">
        <v>40500</v>
      </c>
      <c r="Z2579" s="226"/>
      <c r="AA2579" s="241">
        <f t="shared" si="21"/>
        <v>0</v>
      </c>
      <c r="AB2579" s="237" t="s">
        <v>17557</v>
      </c>
    </row>
    <row r="2580" spans="1:28" ht="15" customHeight="1">
      <c r="A2580" s="109">
        <v>2571</v>
      </c>
      <c r="B2580" s="222" t="str">
        <f t="shared" si="20"/>
        <v>Klik Disini</v>
      </c>
      <c r="C2580" s="223" t="s">
        <v>17558</v>
      </c>
      <c r="D2580" s="223"/>
      <c r="E2580" s="223" t="s">
        <v>17559</v>
      </c>
      <c r="F2580" s="223" t="s">
        <v>17560</v>
      </c>
      <c r="G2580" s="223" t="s">
        <v>17561</v>
      </c>
      <c r="H2580" s="223" t="s">
        <v>3912</v>
      </c>
      <c r="I2580" s="258" t="s">
        <v>446</v>
      </c>
      <c r="J2580" s="186" t="s">
        <v>367</v>
      </c>
      <c r="K2580" s="223"/>
      <c r="L2580" s="264"/>
      <c r="M2580" s="265"/>
      <c r="N2580" s="223"/>
      <c r="O2580" s="223"/>
      <c r="P2580" s="223">
        <v>1986</v>
      </c>
      <c r="Q2580" s="223">
        <v>2018</v>
      </c>
      <c r="R2580" s="223" t="s">
        <v>3412</v>
      </c>
      <c r="S2580" s="223" t="s">
        <v>78</v>
      </c>
      <c r="T2580" s="223"/>
      <c r="U2580" s="86">
        <v>51</v>
      </c>
      <c r="V2580" s="86" t="s">
        <v>452</v>
      </c>
      <c r="W2580" s="223" t="s">
        <v>897</v>
      </c>
      <c r="X2580" s="223" t="s">
        <v>17562</v>
      </c>
      <c r="Y2580" s="262">
        <v>33000</v>
      </c>
      <c r="Z2580" s="226"/>
      <c r="AA2580" s="241">
        <f t="shared" si="21"/>
        <v>0</v>
      </c>
      <c r="AB2580" s="237" t="s">
        <v>17563</v>
      </c>
    </row>
    <row r="2581" spans="1:28" ht="15" customHeight="1">
      <c r="A2581" s="109">
        <v>2572</v>
      </c>
      <c r="B2581" s="222" t="str">
        <f t="shared" si="20"/>
        <v>Klik Disini</v>
      </c>
      <c r="C2581" s="223" t="s">
        <v>17564</v>
      </c>
      <c r="D2581" s="223"/>
      <c r="E2581" s="223" t="s">
        <v>10396</v>
      </c>
      <c r="F2581" s="223" t="s">
        <v>17565</v>
      </c>
      <c r="G2581" s="223" t="s">
        <v>17566</v>
      </c>
      <c r="H2581" s="223" t="s">
        <v>3912</v>
      </c>
      <c r="I2581" s="258" t="s">
        <v>446</v>
      </c>
      <c r="J2581" s="186" t="s">
        <v>367</v>
      </c>
      <c r="K2581" s="223"/>
      <c r="L2581" s="264"/>
      <c r="M2581" s="265"/>
      <c r="N2581" s="223" t="s">
        <v>449</v>
      </c>
      <c r="O2581" s="223" t="s">
        <v>3419</v>
      </c>
      <c r="P2581" s="223">
        <v>2008</v>
      </c>
      <c r="Q2581" s="223">
        <v>2018</v>
      </c>
      <c r="R2581" s="223" t="s">
        <v>6981</v>
      </c>
      <c r="S2581" s="223" t="s">
        <v>78</v>
      </c>
      <c r="T2581" s="223" t="s">
        <v>451</v>
      </c>
      <c r="U2581" s="86">
        <v>16</v>
      </c>
      <c r="V2581" s="86" t="s">
        <v>452</v>
      </c>
      <c r="W2581" s="223" t="s">
        <v>1124</v>
      </c>
      <c r="X2581" s="223" t="s">
        <v>17567</v>
      </c>
      <c r="Y2581" s="262">
        <v>46500</v>
      </c>
      <c r="Z2581" s="226"/>
      <c r="AA2581" s="241">
        <f t="shared" si="21"/>
        <v>0</v>
      </c>
      <c r="AB2581" s="237" t="s">
        <v>17568</v>
      </c>
    </row>
    <row r="2582" spans="1:28" ht="15" customHeight="1">
      <c r="A2582" s="109">
        <v>2573</v>
      </c>
      <c r="B2582" s="222" t="str">
        <f t="shared" si="20"/>
        <v>Klik Disini</v>
      </c>
      <c r="C2582" s="223" t="s">
        <v>17569</v>
      </c>
      <c r="D2582" s="223"/>
      <c r="E2582" s="223" t="s">
        <v>17570</v>
      </c>
      <c r="F2582" s="223" t="s">
        <v>17571</v>
      </c>
      <c r="G2582" s="223" t="s">
        <v>17572</v>
      </c>
      <c r="H2582" s="223" t="s">
        <v>841</v>
      </c>
      <c r="I2582" s="258" t="s">
        <v>446</v>
      </c>
      <c r="J2582" s="186" t="s">
        <v>373</v>
      </c>
      <c r="K2582" s="223"/>
      <c r="L2582" s="264"/>
      <c r="M2582" s="265"/>
      <c r="N2582" s="223" t="s">
        <v>449</v>
      </c>
      <c r="O2582" s="223" t="s">
        <v>3419</v>
      </c>
      <c r="P2582" s="223">
        <v>2008</v>
      </c>
      <c r="Q2582" s="223">
        <v>2018</v>
      </c>
      <c r="R2582" s="223" t="s">
        <v>6981</v>
      </c>
      <c r="S2582" s="223" t="s">
        <v>78</v>
      </c>
      <c r="T2582" s="223" t="s">
        <v>451</v>
      </c>
      <c r="U2582" s="86">
        <v>30</v>
      </c>
      <c r="V2582" s="86" t="s">
        <v>452</v>
      </c>
      <c r="W2582" s="223" t="s">
        <v>601</v>
      </c>
      <c r="X2582" s="223" t="s">
        <v>17573</v>
      </c>
      <c r="Y2582" s="262">
        <v>56000</v>
      </c>
      <c r="Z2582" s="226"/>
      <c r="AA2582" s="241">
        <f t="shared" si="21"/>
        <v>0</v>
      </c>
      <c r="AB2582" s="237" t="s">
        <v>17574</v>
      </c>
    </row>
    <row r="2583" spans="1:28" ht="15" customHeight="1">
      <c r="A2583" s="109">
        <v>2574</v>
      </c>
      <c r="B2583" s="222" t="str">
        <f t="shared" si="20"/>
        <v>Klik Disini</v>
      </c>
      <c r="C2583" s="223" t="s">
        <v>17575</v>
      </c>
      <c r="D2583" s="223"/>
      <c r="E2583" s="223" t="s">
        <v>17570</v>
      </c>
      <c r="F2583" s="223" t="s">
        <v>17576</v>
      </c>
      <c r="G2583" s="223" t="s">
        <v>17577</v>
      </c>
      <c r="H2583" s="223" t="s">
        <v>841</v>
      </c>
      <c r="I2583" s="258" t="s">
        <v>446</v>
      </c>
      <c r="J2583" s="186" t="s">
        <v>373</v>
      </c>
      <c r="K2583" s="223"/>
      <c r="L2583" s="264"/>
      <c r="M2583" s="265"/>
      <c r="N2583" s="223" t="s">
        <v>449</v>
      </c>
      <c r="O2583" s="223" t="s">
        <v>3419</v>
      </c>
      <c r="P2583" s="223">
        <v>2008</v>
      </c>
      <c r="Q2583" s="223">
        <v>2018</v>
      </c>
      <c r="R2583" s="223" t="s">
        <v>6981</v>
      </c>
      <c r="S2583" s="223" t="s">
        <v>78</v>
      </c>
      <c r="T2583" s="223" t="s">
        <v>451</v>
      </c>
      <c r="U2583" s="86">
        <v>30</v>
      </c>
      <c r="V2583" s="86" t="s">
        <v>452</v>
      </c>
      <c r="W2583" s="223" t="s">
        <v>524</v>
      </c>
      <c r="X2583" s="223" t="s">
        <v>17578</v>
      </c>
      <c r="Y2583" s="262">
        <v>56000</v>
      </c>
      <c r="Z2583" s="226"/>
      <c r="AA2583" s="241">
        <f t="shared" si="21"/>
        <v>0</v>
      </c>
      <c r="AB2583" s="237" t="s">
        <v>17579</v>
      </c>
    </row>
    <row r="2584" spans="1:28" ht="15" customHeight="1">
      <c r="A2584" s="109">
        <v>2575</v>
      </c>
      <c r="B2584" s="222" t="str">
        <f t="shared" si="20"/>
        <v>Klik Disini</v>
      </c>
      <c r="C2584" s="223" t="s">
        <v>17580</v>
      </c>
      <c r="D2584" s="223"/>
      <c r="E2584" s="223" t="s">
        <v>17581</v>
      </c>
      <c r="F2584" s="223" t="s">
        <v>17582</v>
      </c>
      <c r="G2584" s="223" t="s">
        <v>17583</v>
      </c>
      <c r="H2584" s="223" t="s">
        <v>841</v>
      </c>
      <c r="I2584" s="258" t="s">
        <v>446</v>
      </c>
      <c r="J2584" s="186" t="s">
        <v>373</v>
      </c>
      <c r="K2584" s="223"/>
      <c r="L2584" s="264"/>
      <c r="M2584" s="265"/>
      <c r="N2584" s="223" t="s">
        <v>449</v>
      </c>
      <c r="O2584" s="223" t="s">
        <v>3419</v>
      </c>
      <c r="P2584" s="223">
        <v>2010</v>
      </c>
      <c r="Q2584" s="223">
        <v>2018</v>
      </c>
      <c r="R2584" s="223" t="s">
        <v>6981</v>
      </c>
      <c r="S2584" s="223" t="s">
        <v>78</v>
      </c>
      <c r="T2584" s="223" t="s">
        <v>451</v>
      </c>
      <c r="U2584" s="86">
        <v>28</v>
      </c>
      <c r="V2584" s="86" t="s">
        <v>452</v>
      </c>
      <c r="W2584" s="223" t="s">
        <v>991</v>
      </c>
      <c r="X2584" s="223" t="s">
        <v>17584</v>
      </c>
      <c r="Y2584" s="262">
        <v>46500</v>
      </c>
      <c r="Z2584" s="226"/>
      <c r="AA2584" s="241">
        <f t="shared" si="21"/>
        <v>0</v>
      </c>
      <c r="AB2584" s="237" t="s">
        <v>17585</v>
      </c>
    </row>
    <row r="2585" spans="1:28" ht="15" customHeight="1">
      <c r="A2585" s="109">
        <v>2576</v>
      </c>
      <c r="B2585" s="222" t="str">
        <f t="shared" si="20"/>
        <v>Klik Disini</v>
      </c>
      <c r="C2585" s="223" t="s">
        <v>17586</v>
      </c>
      <c r="D2585" s="223"/>
      <c r="E2585" s="223" t="s">
        <v>17587</v>
      </c>
      <c r="F2585" s="223" t="s">
        <v>17588</v>
      </c>
      <c r="G2585" s="223" t="s">
        <v>17589</v>
      </c>
      <c r="H2585" s="223" t="s">
        <v>583</v>
      </c>
      <c r="I2585" s="258" t="s">
        <v>583</v>
      </c>
      <c r="J2585" s="186" t="s">
        <v>265</v>
      </c>
      <c r="K2585" s="223"/>
      <c r="L2585" s="264"/>
      <c r="M2585" s="265"/>
      <c r="N2585" s="223" t="s">
        <v>449</v>
      </c>
      <c r="O2585" s="223" t="s">
        <v>3419</v>
      </c>
      <c r="P2585" s="223">
        <v>2016</v>
      </c>
      <c r="Q2585" s="223">
        <v>2018</v>
      </c>
      <c r="R2585" s="223" t="s">
        <v>3412</v>
      </c>
      <c r="S2585" s="223" t="s">
        <v>78</v>
      </c>
      <c r="T2585" s="223" t="s">
        <v>451</v>
      </c>
      <c r="U2585" s="86">
        <v>56</v>
      </c>
      <c r="V2585" s="86" t="s">
        <v>452</v>
      </c>
      <c r="W2585" s="223" t="s">
        <v>1083</v>
      </c>
      <c r="X2585" s="223" t="s">
        <v>17590</v>
      </c>
      <c r="Y2585" s="262">
        <v>62500</v>
      </c>
      <c r="Z2585" s="226"/>
      <c r="AA2585" s="241">
        <f t="shared" si="21"/>
        <v>0</v>
      </c>
      <c r="AB2585" s="237" t="s">
        <v>17591</v>
      </c>
    </row>
    <row r="2586" spans="1:28" ht="15" customHeight="1">
      <c r="A2586" s="109">
        <v>2577</v>
      </c>
      <c r="B2586" s="222" t="str">
        <f t="shared" si="20"/>
        <v>Klik Disini</v>
      </c>
      <c r="C2586" s="223" t="s">
        <v>17592</v>
      </c>
      <c r="D2586" s="223"/>
      <c r="E2586" s="223" t="s">
        <v>17581</v>
      </c>
      <c r="F2586" s="223" t="s">
        <v>17593</v>
      </c>
      <c r="G2586" s="223" t="s">
        <v>17594</v>
      </c>
      <c r="H2586" s="223" t="s">
        <v>841</v>
      </c>
      <c r="I2586" s="258" t="s">
        <v>446</v>
      </c>
      <c r="J2586" s="186" t="s">
        <v>373</v>
      </c>
      <c r="K2586" s="223"/>
      <c r="L2586" s="264"/>
      <c r="M2586" s="265"/>
      <c r="N2586" s="223" t="s">
        <v>449</v>
      </c>
      <c r="O2586" s="223" t="s">
        <v>3419</v>
      </c>
      <c r="P2586" s="223">
        <v>2008</v>
      </c>
      <c r="Q2586" s="223">
        <v>2018</v>
      </c>
      <c r="R2586" s="223" t="s">
        <v>6981</v>
      </c>
      <c r="S2586" s="223" t="s">
        <v>78</v>
      </c>
      <c r="T2586" s="223" t="s">
        <v>451</v>
      </c>
      <c r="U2586" s="86">
        <v>28</v>
      </c>
      <c r="V2586" s="86" t="s">
        <v>452</v>
      </c>
      <c r="W2586" s="223" t="s">
        <v>547</v>
      </c>
      <c r="X2586" s="223" t="s">
        <v>17595</v>
      </c>
      <c r="Y2586" s="262">
        <v>55000</v>
      </c>
      <c r="Z2586" s="226"/>
      <c r="AA2586" s="241">
        <f t="shared" si="21"/>
        <v>0</v>
      </c>
      <c r="AB2586" s="237" t="s">
        <v>17596</v>
      </c>
    </row>
    <row r="2587" spans="1:28" ht="15" customHeight="1">
      <c r="A2587" s="109">
        <v>2578</v>
      </c>
      <c r="B2587" s="222" t="str">
        <f t="shared" si="20"/>
        <v>Klik Disini</v>
      </c>
      <c r="C2587" s="223" t="s">
        <v>17597</v>
      </c>
      <c r="D2587" s="223"/>
      <c r="E2587" s="223" t="s">
        <v>17598</v>
      </c>
      <c r="F2587" s="223" t="s">
        <v>17599</v>
      </c>
      <c r="G2587" s="223" t="s">
        <v>17600</v>
      </c>
      <c r="H2587" s="223" t="s">
        <v>262</v>
      </c>
      <c r="I2587" s="258" t="s">
        <v>446</v>
      </c>
      <c r="J2587" s="186" t="s">
        <v>375</v>
      </c>
      <c r="K2587" s="223"/>
      <c r="L2587" s="264"/>
      <c r="M2587" s="265"/>
      <c r="N2587" s="223" t="s">
        <v>449</v>
      </c>
      <c r="O2587" s="223" t="s">
        <v>3419</v>
      </c>
      <c r="P2587" s="223">
        <v>2008</v>
      </c>
      <c r="Q2587" s="223">
        <v>2018</v>
      </c>
      <c r="R2587" s="223" t="s">
        <v>3412</v>
      </c>
      <c r="S2587" s="223" t="s">
        <v>78</v>
      </c>
      <c r="T2587" s="223" t="s">
        <v>451</v>
      </c>
      <c r="U2587" s="86">
        <v>48</v>
      </c>
      <c r="V2587" s="86" t="s">
        <v>452</v>
      </c>
      <c r="W2587" s="223" t="s">
        <v>2911</v>
      </c>
      <c r="X2587" s="223" t="s">
        <v>17601</v>
      </c>
      <c r="Y2587" s="262">
        <v>52000</v>
      </c>
      <c r="Z2587" s="226"/>
      <c r="AA2587" s="241">
        <f t="shared" si="21"/>
        <v>0</v>
      </c>
      <c r="AB2587" s="237" t="s">
        <v>17602</v>
      </c>
    </row>
    <row r="2588" spans="1:28" ht="15" customHeight="1">
      <c r="A2588" s="109">
        <v>2579</v>
      </c>
      <c r="B2588" s="222" t="str">
        <f t="shared" si="20"/>
        <v>Klik Disini</v>
      </c>
      <c r="C2588" s="223" t="s">
        <v>17603</v>
      </c>
      <c r="D2588" s="223"/>
      <c r="E2588" s="223" t="s">
        <v>12579</v>
      </c>
      <c r="F2588" s="223" t="s">
        <v>17604</v>
      </c>
      <c r="G2588" s="223" t="s">
        <v>17605</v>
      </c>
      <c r="H2588" s="223" t="s">
        <v>356</v>
      </c>
      <c r="I2588" s="258" t="s">
        <v>1474</v>
      </c>
      <c r="J2588" s="186" t="s">
        <v>297</v>
      </c>
      <c r="K2588" s="223"/>
      <c r="L2588" s="264"/>
      <c r="M2588" s="265"/>
      <c r="N2588" s="223" t="s">
        <v>449</v>
      </c>
      <c r="O2588" s="223" t="s">
        <v>3419</v>
      </c>
      <c r="P2588" s="223">
        <v>2003</v>
      </c>
      <c r="Q2588" s="223">
        <v>2018</v>
      </c>
      <c r="R2588" s="223" t="s">
        <v>3412</v>
      </c>
      <c r="S2588" s="223" t="s">
        <v>78</v>
      </c>
      <c r="T2588" s="223" t="s">
        <v>451</v>
      </c>
      <c r="U2588" s="86">
        <v>31</v>
      </c>
      <c r="V2588" s="86" t="s">
        <v>452</v>
      </c>
      <c r="W2588" s="223" t="s">
        <v>3894</v>
      </c>
      <c r="X2588" s="223" t="s">
        <v>17606</v>
      </c>
      <c r="Y2588" s="262">
        <v>42000</v>
      </c>
      <c r="Z2588" s="226"/>
      <c r="AA2588" s="241">
        <f t="shared" si="21"/>
        <v>0</v>
      </c>
      <c r="AB2588" s="237" t="s">
        <v>17607</v>
      </c>
    </row>
    <row r="2589" spans="1:28" ht="15" customHeight="1">
      <c r="A2589" s="109">
        <v>2580</v>
      </c>
      <c r="B2589" s="222" t="str">
        <f t="shared" si="20"/>
        <v>Klik Disini</v>
      </c>
      <c r="C2589" s="223" t="s">
        <v>17608</v>
      </c>
      <c r="D2589" s="223"/>
      <c r="E2589" s="223" t="s">
        <v>12579</v>
      </c>
      <c r="F2589" s="223" t="s">
        <v>17609</v>
      </c>
      <c r="G2589" s="223" t="s">
        <v>17610</v>
      </c>
      <c r="H2589" s="223" t="s">
        <v>356</v>
      </c>
      <c r="I2589" s="258" t="s">
        <v>1474</v>
      </c>
      <c r="J2589" s="186" t="s">
        <v>297</v>
      </c>
      <c r="K2589" s="223"/>
      <c r="L2589" s="264"/>
      <c r="M2589" s="265"/>
      <c r="N2589" s="223" t="s">
        <v>449</v>
      </c>
      <c r="O2589" s="223" t="s">
        <v>3419</v>
      </c>
      <c r="P2589" s="223">
        <v>2003</v>
      </c>
      <c r="Q2589" s="223">
        <v>2018</v>
      </c>
      <c r="R2589" s="223" t="s">
        <v>3412</v>
      </c>
      <c r="S2589" s="223" t="s">
        <v>78</v>
      </c>
      <c r="T2589" s="223" t="s">
        <v>451</v>
      </c>
      <c r="U2589" s="86">
        <v>32</v>
      </c>
      <c r="V2589" s="86" t="s">
        <v>452</v>
      </c>
      <c r="W2589" s="223" t="s">
        <v>1161</v>
      </c>
      <c r="X2589" s="223" t="s">
        <v>17611</v>
      </c>
      <c r="Y2589" s="262">
        <v>42000</v>
      </c>
      <c r="Z2589" s="226"/>
      <c r="AA2589" s="241">
        <f t="shared" si="21"/>
        <v>0</v>
      </c>
      <c r="AB2589" s="237" t="s">
        <v>17612</v>
      </c>
    </row>
    <row r="2590" spans="1:28" ht="15" customHeight="1">
      <c r="A2590" s="109">
        <v>2581</v>
      </c>
      <c r="B2590" s="222" t="str">
        <f t="shared" si="20"/>
        <v>Klik Disini</v>
      </c>
      <c r="C2590" s="223" t="s">
        <v>17613</v>
      </c>
      <c r="D2590" s="223"/>
      <c r="E2590" s="223" t="s">
        <v>17614</v>
      </c>
      <c r="F2590" s="223" t="s">
        <v>17615</v>
      </c>
      <c r="G2590" s="223" t="s">
        <v>17616</v>
      </c>
      <c r="H2590" s="223" t="s">
        <v>3912</v>
      </c>
      <c r="I2590" s="258" t="s">
        <v>446</v>
      </c>
      <c r="J2590" s="186" t="s">
        <v>367</v>
      </c>
      <c r="K2590" s="223" t="s">
        <v>447</v>
      </c>
      <c r="L2590" s="223"/>
      <c r="M2590" s="259" t="s">
        <v>447</v>
      </c>
      <c r="N2590" s="223" t="s">
        <v>449</v>
      </c>
      <c r="O2590" s="223" t="s">
        <v>3419</v>
      </c>
      <c r="P2590" s="223">
        <v>2010</v>
      </c>
      <c r="Q2590" s="223">
        <v>2018</v>
      </c>
      <c r="R2590" s="223" t="s">
        <v>3412</v>
      </c>
      <c r="S2590" s="223" t="s">
        <v>78</v>
      </c>
      <c r="T2590" s="223" t="s">
        <v>451</v>
      </c>
      <c r="U2590" s="86">
        <v>32</v>
      </c>
      <c r="V2590" s="86" t="s">
        <v>452</v>
      </c>
      <c r="W2590" s="223" t="s">
        <v>3519</v>
      </c>
      <c r="X2590" s="223" t="s">
        <v>17617</v>
      </c>
      <c r="Y2590" s="262">
        <v>32500</v>
      </c>
      <c r="Z2590" s="226"/>
      <c r="AA2590" s="241">
        <f t="shared" si="21"/>
        <v>0</v>
      </c>
      <c r="AB2590" s="237" t="s">
        <v>17618</v>
      </c>
    </row>
    <row r="2591" spans="1:28" ht="15" customHeight="1">
      <c r="A2591" s="109">
        <v>2582</v>
      </c>
      <c r="B2591" s="222" t="str">
        <f t="shared" si="20"/>
        <v>Klik Disini</v>
      </c>
      <c r="C2591" s="223" t="s">
        <v>17619</v>
      </c>
      <c r="D2591" s="223"/>
      <c r="E2591" s="223" t="s">
        <v>17553</v>
      </c>
      <c r="F2591" s="223" t="s">
        <v>17620</v>
      </c>
      <c r="G2591" s="223" t="s">
        <v>17621</v>
      </c>
      <c r="H2591" s="223" t="s">
        <v>3912</v>
      </c>
      <c r="I2591" s="258" t="s">
        <v>446</v>
      </c>
      <c r="J2591" s="186" t="s">
        <v>367</v>
      </c>
      <c r="K2591" s="223"/>
      <c r="L2591" s="264"/>
      <c r="M2591" s="265"/>
      <c r="N2591" s="223" t="s">
        <v>449</v>
      </c>
      <c r="O2591" s="223" t="s">
        <v>3419</v>
      </c>
      <c r="P2591" s="223">
        <v>2011</v>
      </c>
      <c r="Q2591" s="223">
        <v>2018</v>
      </c>
      <c r="R2591" s="223" t="s">
        <v>3412</v>
      </c>
      <c r="S2591" s="223" t="s">
        <v>78</v>
      </c>
      <c r="T2591" s="223" t="s">
        <v>451</v>
      </c>
      <c r="U2591" s="86">
        <v>42</v>
      </c>
      <c r="V2591" s="86" t="s">
        <v>452</v>
      </c>
      <c r="W2591" s="223" t="s">
        <v>5192</v>
      </c>
      <c r="X2591" s="223" t="s">
        <v>17622</v>
      </c>
      <c r="Y2591" s="262">
        <v>45500</v>
      </c>
      <c r="Z2591" s="226"/>
      <c r="AA2591" s="241">
        <f t="shared" si="21"/>
        <v>0</v>
      </c>
      <c r="AB2591" s="237" t="s">
        <v>17623</v>
      </c>
    </row>
    <row r="2592" spans="1:28" ht="15" customHeight="1">
      <c r="A2592" s="109">
        <v>2583</v>
      </c>
      <c r="B2592" s="222" t="str">
        <f t="shared" si="20"/>
        <v>Klik Disini</v>
      </c>
      <c r="C2592" s="223" t="s">
        <v>17624</v>
      </c>
      <c r="D2592" s="223"/>
      <c r="E2592" s="223" t="s">
        <v>17625</v>
      </c>
      <c r="F2592" s="223" t="s">
        <v>17626</v>
      </c>
      <c r="G2592" s="223" t="s">
        <v>17627</v>
      </c>
      <c r="H2592" s="223" t="s">
        <v>3912</v>
      </c>
      <c r="I2592" s="258" t="s">
        <v>446</v>
      </c>
      <c r="J2592" s="186" t="s">
        <v>367</v>
      </c>
      <c r="K2592" s="223"/>
      <c r="L2592" s="264"/>
      <c r="M2592" s="265"/>
      <c r="N2592" s="223" t="s">
        <v>449</v>
      </c>
      <c r="O2592" s="223" t="s">
        <v>3419</v>
      </c>
      <c r="P2592" s="223">
        <v>2004</v>
      </c>
      <c r="Q2592" s="223">
        <v>2018</v>
      </c>
      <c r="R2592" s="223" t="s">
        <v>3412</v>
      </c>
      <c r="S2592" s="223" t="s">
        <v>78</v>
      </c>
      <c r="T2592" s="223" t="s">
        <v>451</v>
      </c>
      <c r="U2592" s="86">
        <v>53</v>
      </c>
      <c r="V2592" s="86" t="s">
        <v>452</v>
      </c>
      <c r="W2592" s="223" t="s">
        <v>3676</v>
      </c>
      <c r="X2592" s="223" t="s">
        <v>17628</v>
      </c>
      <c r="Y2592" s="262">
        <v>34500</v>
      </c>
      <c r="Z2592" s="226"/>
      <c r="AA2592" s="241">
        <f t="shared" si="21"/>
        <v>0</v>
      </c>
      <c r="AB2592" s="237" t="s">
        <v>17629</v>
      </c>
    </row>
    <row r="2593" spans="1:28" ht="15" customHeight="1">
      <c r="A2593" s="109">
        <v>2584</v>
      </c>
      <c r="B2593" s="222" t="str">
        <f t="shared" si="20"/>
        <v>Klik Disini</v>
      </c>
      <c r="C2593" s="223" t="s">
        <v>17630</v>
      </c>
      <c r="D2593" s="223"/>
      <c r="E2593" s="223" t="s">
        <v>17631</v>
      </c>
      <c r="F2593" s="223" t="s">
        <v>17632</v>
      </c>
      <c r="G2593" s="223" t="s">
        <v>17633</v>
      </c>
      <c r="H2593" s="223" t="s">
        <v>3912</v>
      </c>
      <c r="I2593" s="258" t="s">
        <v>446</v>
      </c>
      <c r="J2593" s="186" t="s">
        <v>367</v>
      </c>
      <c r="K2593" s="223"/>
      <c r="L2593" s="264"/>
      <c r="M2593" s="265"/>
      <c r="N2593" s="223" t="s">
        <v>449</v>
      </c>
      <c r="O2593" s="223" t="s">
        <v>3419</v>
      </c>
      <c r="P2593" s="223">
        <v>2015</v>
      </c>
      <c r="Q2593" s="223">
        <v>2018</v>
      </c>
      <c r="R2593" s="223" t="s">
        <v>3412</v>
      </c>
      <c r="S2593" s="223" t="s">
        <v>78</v>
      </c>
      <c r="T2593" s="223" t="s">
        <v>451</v>
      </c>
      <c r="U2593" s="86">
        <v>48</v>
      </c>
      <c r="V2593" s="86" t="s">
        <v>452</v>
      </c>
      <c r="W2593" s="223" t="s">
        <v>3390</v>
      </c>
      <c r="X2593" s="223" t="s">
        <v>17634</v>
      </c>
      <c r="Y2593" s="262">
        <v>42000</v>
      </c>
      <c r="Z2593" s="226"/>
      <c r="AA2593" s="241">
        <f t="shared" si="21"/>
        <v>0</v>
      </c>
      <c r="AB2593" s="237" t="s">
        <v>17635</v>
      </c>
    </row>
    <row r="2594" spans="1:28" ht="15" customHeight="1">
      <c r="A2594" s="109">
        <v>2585</v>
      </c>
      <c r="B2594" s="222" t="str">
        <f t="shared" si="20"/>
        <v>Klik Disini</v>
      </c>
      <c r="C2594" s="223" t="s">
        <v>17636</v>
      </c>
      <c r="D2594" s="223"/>
      <c r="E2594" s="223" t="s">
        <v>17637</v>
      </c>
      <c r="F2594" s="223" t="s">
        <v>17638</v>
      </c>
      <c r="G2594" s="223" t="s">
        <v>17639</v>
      </c>
      <c r="H2594" s="223" t="s">
        <v>3912</v>
      </c>
      <c r="I2594" s="258" t="s">
        <v>446</v>
      </c>
      <c r="J2594" s="186" t="s">
        <v>367</v>
      </c>
      <c r="K2594" s="223" t="s">
        <v>447</v>
      </c>
      <c r="L2594" s="223"/>
      <c r="M2594" s="259" t="s">
        <v>447</v>
      </c>
      <c r="N2594" s="223" t="s">
        <v>449</v>
      </c>
      <c r="O2594" s="223" t="s">
        <v>450</v>
      </c>
      <c r="P2594" s="223">
        <v>2012</v>
      </c>
      <c r="Q2594" s="223">
        <v>2018</v>
      </c>
      <c r="R2594" s="223" t="s">
        <v>3412</v>
      </c>
      <c r="S2594" s="223" t="s">
        <v>78</v>
      </c>
      <c r="T2594" s="223" t="s">
        <v>451</v>
      </c>
      <c r="U2594" s="86">
        <v>56</v>
      </c>
      <c r="V2594" s="86" t="s">
        <v>452</v>
      </c>
      <c r="W2594" s="223" t="s">
        <v>1613</v>
      </c>
      <c r="X2594" s="223" t="s">
        <v>17640</v>
      </c>
      <c r="Y2594" s="262">
        <v>62500</v>
      </c>
      <c r="Z2594" s="226"/>
      <c r="AA2594" s="241">
        <f t="shared" si="21"/>
        <v>0</v>
      </c>
      <c r="AB2594" s="237" t="s">
        <v>17641</v>
      </c>
    </row>
    <row r="2595" spans="1:28" ht="15" customHeight="1">
      <c r="A2595" s="109">
        <v>2586</v>
      </c>
      <c r="B2595" s="222" t="str">
        <f t="shared" si="20"/>
        <v>Klik Disini</v>
      </c>
      <c r="C2595" s="223" t="s">
        <v>17642</v>
      </c>
      <c r="D2595" s="223"/>
      <c r="E2595" s="223" t="s">
        <v>17282</v>
      </c>
      <c r="F2595" s="223"/>
      <c r="G2595" s="223" t="s">
        <v>17643</v>
      </c>
      <c r="H2595" s="223" t="s">
        <v>3912</v>
      </c>
      <c r="I2595" s="258" t="s">
        <v>446</v>
      </c>
      <c r="J2595" s="186" t="s">
        <v>367</v>
      </c>
      <c r="K2595" s="223" t="s">
        <v>447</v>
      </c>
      <c r="L2595" s="223"/>
      <c r="M2595" s="259" t="s">
        <v>447</v>
      </c>
      <c r="N2595" s="223" t="s">
        <v>449</v>
      </c>
      <c r="O2595" s="223" t="s">
        <v>450</v>
      </c>
      <c r="P2595" s="223">
        <v>2021</v>
      </c>
      <c r="Q2595" s="223">
        <v>2021</v>
      </c>
      <c r="R2595" s="223" t="s">
        <v>14116</v>
      </c>
      <c r="S2595" s="223" t="s">
        <v>78</v>
      </c>
      <c r="T2595" s="223" t="s">
        <v>451</v>
      </c>
      <c r="U2595" s="86">
        <v>59</v>
      </c>
      <c r="V2595" s="86" t="s">
        <v>452</v>
      </c>
      <c r="W2595" s="223" t="s">
        <v>736</v>
      </c>
      <c r="X2595" s="223" t="s">
        <v>14961</v>
      </c>
      <c r="Y2595" s="262">
        <v>60000</v>
      </c>
      <c r="Z2595" s="226"/>
      <c r="AA2595" s="241">
        <f t="shared" si="21"/>
        <v>0</v>
      </c>
      <c r="AB2595" s="237" t="s">
        <v>17644</v>
      </c>
    </row>
    <row r="2596" spans="1:28" ht="15" customHeight="1">
      <c r="A2596" s="109">
        <v>2587</v>
      </c>
      <c r="B2596" s="222" t="str">
        <f t="shared" si="20"/>
        <v>Klik Disini</v>
      </c>
      <c r="C2596" s="223" t="s">
        <v>17645</v>
      </c>
      <c r="D2596" s="223"/>
      <c r="E2596" s="223" t="s">
        <v>4457</v>
      </c>
      <c r="F2596" s="223"/>
      <c r="G2596" s="223" t="s">
        <v>17646</v>
      </c>
      <c r="H2596" s="223" t="s">
        <v>3912</v>
      </c>
      <c r="I2596" s="258" t="s">
        <v>446</v>
      </c>
      <c r="J2596" s="186" t="s">
        <v>367</v>
      </c>
      <c r="K2596" s="223" t="s">
        <v>1953</v>
      </c>
      <c r="L2596" s="223"/>
      <c r="M2596" s="259" t="s">
        <v>447</v>
      </c>
      <c r="N2596" s="223" t="s">
        <v>449</v>
      </c>
      <c r="O2596" s="223" t="s">
        <v>450</v>
      </c>
      <c r="P2596" s="223">
        <v>2021</v>
      </c>
      <c r="Q2596" s="223">
        <v>2021</v>
      </c>
      <c r="R2596" s="223" t="s">
        <v>14186</v>
      </c>
      <c r="S2596" s="223" t="s">
        <v>78</v>
      </c>
      <c r="T2596" s="223" t="s">
        <v>451</v>
      </c>
      <c r="U2596" s="86">
        <v>59</v>
      </c>
      <c r="V2596" s="86" t="s">
        <v>452</v>
      </c>
      <c r="W2596" s="223" t="s">
        <v>17647</v>
      </c>
      <c r="X2596" s="223" t="s">
        <v>15915</v>
      </c>
      <c r="Y2596" s="262">
        <v>60000</v>
      </c>
      <c r="Z2596" s="226"/>
      <c r="AA2596" s="241">
        <f t="shared" si="21"/>
        <v>0</v>
      </c>
      <c r="AB2596" s="237" t="s">
        <v>17648</v>
      </c>
    </row>
    <row r="2597" spans="1:28" ht="15" customHeight="1">
      <c r="A2597" s="109">
        <v>2588</v>
      </c>
      <c r="B2597" s="222" t="str">
        <f t="shared" si="20"/>
        <v>Klik Disini</v>
      </c>
      <c r="C2597" s="223" t="s">
        <v>17649</v>
      </c>
      <c r="D2597" s="223"/>
      <c r="E2597" s="223" t="s">
        <v>15121</v>
      </c>
      <c r="F2597" s="223"/>
      <c r="G2597" s="223" t="s">
        <v>17650</v>
      </c>
      <c r="H2597" s="223" t="s">
        <v>3912</v>
      </c>
      <c r="I2597" s="258" t="s">
        <v>446</v>
      </c>
      <c r="J2597" s="186" t="s">
        <v>367</v>
      </c>
      <c r="K2597" s="223" t="s">
        <v>1953</v>
      </c>
      <c r="L2597" s="223"/>
      <c r="M2597" s="259" t="s">
        <v>447</v>
      </c>
      <c r="N2597" s="223" t="s">
        <v>449</v>
      </c>
      <c r="O2597" s="223" t="s">
        <v>450</v>
      </c>
      <c r="P2597" s="223">
        <v>2021</v>
      </c>
      <c r="Q2597" s="223">
        <v>2021</v>
      </c>
      <c r="R2597" s="223" t="s">
        <v>14186</v>
      </c>
      <c r="S2597" s="223" t="s">
        <v>78</v>
      </c>
      <c r="T2597" s="223" t="s">
        <v>451</v>
      </c>
      <c r="U2597" s="86">
        <v>59</v>
      </c>
      <c r="V2597" s="86" t="s">
        <v>452</v>
      </c>
      <c r="W2597" s="223" t="s">
        <v>917</v>
      </c>
      <c r="X2597" s="223" t="s">
        <v>15170</v>
      </c>
      <c r="Y2597" s="262">
        <v>60000</v>
      </c>
      <c r="Z2597" s="226"/>
      <c r="AA2597" s="241">
        <f t="shared" si="21"/>
        <v>0</v>
      </c>
      <c r="AB2597" s="237" t="s">
        <v>17651</v>
      </c>
    </row>
    <row r="2598" spans="1:28" ht="15" customHeight="1">
      <c r="A2598" s="109">
        <v>2589</v>
      </c>
      <c r="B2598" s="222" t="str">
        <f t="shared" si="20"/>
        <v>Klik Disini</v>
      </c>
      <c r="C2598" s="223" t="s">
        <v>17652</v>
      </c>
      <c r="D2598" s="223"/>
      <c r="E2598" s="223" t="s">
        <v>4457</v>
      </c>
      <c r="F2598" s="223"/>
      <c r="G2598" s="223" t="s">
        <v>17653</v>
      </c>
      <c r="H2598" s="223" t="s">
        <v>3912</v>
      </c>
      <c r="I2598" s="258" t="s">
        <v>446</v>
      </c>
      <c r="J2598" s="186" t="s">
        <v>367</v>
      </c>
      <c r="K2598" s="223" t="s">
        <v>1953</v>
      </c>
      <c r="L2598" s="223"/>
      <c r="M2598" s="259" t="s">
        <v>447</v>
      </c>
      <c r="N2598" s="223" t="s">
        <v>449</v>
      </c>
      <c r="O2598" s="223" t="s">
        <v>450</v>
      </c>
      <c r="P2598" s="223">
        <v>2021</v>
      </c>
      <c r="Q2598" s="223">
        <v>2021</v>
      </c>
      <c r="R2598" s="223" t="s">
        <v>14186</v>
      </c>
      <c r="S2598" s="223" t="s">
        <v>78</v>
      </c>
      <c r="T2598" s="223" t="s">
        <v>451</v>
      </c>
      <c r="U2598" s="86">
        <v>59</v>
      </c>
      <c r="V2598" s="86" t="s">
        <v>452</v>
      </c>
      <c r="W2598" s="223" t="s">
        <v>715</v>
      </c>
      <c r="X2598" s="223" t="s">
        <v>15915</v>
      </c>
      <c r="Y2598" s="262">
        <v>60000</v>
      </c>
      <c r="Z2598" s="226"/>
      <c r="AA2598" s="241">
        <f t="shared" si="21"/>
        <v>0</v>
      </c>
      <c r="AB2598" s="237" t="s">
        <v>17654</v>
      </c>
    </row>
    <row r="2599" spans="1:28" ht="15" customHeight="1">
      <c r="A2599" s="109">
        <v>2590</v>
      </c>
      <c r="B2599" s="222" t="str">
        <f t="shared" si="20"/>
        <v>Klik Disini</v>
      </c>
      <c r="C2599" s="223" t="s">
        <v>17655</v>
      </c>
      <c r="D2599" s="223"/>
      <c r="E2599" s="223" t="s">
        <v>15121</v>
      </c>
      <c r="F2599" s="223"/>
      <c r="G2599" s="223" t="s">
        <v>17656</v>
      </c>
      <c r="H2599" s="223" t="s">
        <v>3912</v>
      </c>
      <c r="I2599" s="258" t="s">
        <v>446</v>
      </c>
      <c r="J2599" s="186" t="s">
        <v>367</v>
      </c>
      <c r="K2599" s="223" t="s">
        <v>1953</v>
      </c>
      <c r="L2599" s="223"/>
      <c r="M2599" s="259" t="s">
        <v>447</v>
      </c>
      <c r="N2599" s="223" t="s">
        <v>449</v>
      </c>
      <c r="O2599" s="223" t="s">
        <v>450</v>
      </c>
      <c r="P2599" s="223">
        <v>2021</v>
      </c>
      <c r="Q2599" s="223">
        <v>2021</v>
      </c>
      <c r="R2599" s="223" t="s">
        <v>14116</v>
      </c>
      <c r="S2599" s="223" t="s">
        <v>78</v>
      </c>
      <c r="T2599" s="223" t="s">
        <v>451</v>
      </c>
      <c r="U2599" s="86">
        <v>57</v>
      </c>
      <c r="V2599" s="86" t="s">
        <v>452</v>
      </c>
      <c r="W2599" s="223" t="s">
        <v>1937</v>
      </c>
      <c r="X2599" s="223" t="s">
        <v>14961</v>
      </c>
      <c r="Y2599" s="262">
        <v>60000</v>
      </c>
      <c r="Z2599" s="226"/>
      <c r="AA2599" s="241">
        <f t="shared" si="21"/>
        <v>0</v>
      </c>
      <c r="AB2599" s="237" t="s">
        <v>17657</v>
      </c>
    </row>
    <row r="2600" spans="1:28" ht="15" customHeight="1">
      <c r="A2600" s="109">
        <v>2591</v>
      </c>
      <c r="B2600" s="222" t="str">
        <f t="shared" si="20"/>
        <v>Klik Disini</v>
      </c>
      <c r="C2600" s="223" t="s">
        <v>17658</v>
      </c>
      <c r="D2600" s="223"/>
      <c r="E2600" s="223" t="s">
        <v>17659</v>
      </c>
      <c r="F2600" s="223"/>
      <c r="G2600" s="223" t="s">
        <v>17660</v>
      </c>
      <c r="H2600" s="223" t="s">
        <v>3912</v>
      </c>
      <c r="I2600" s="258" t="s">
        <v>446</v>
      </c>
      <c r="J2600" s="186" t="s">
        <v>367</v>
      </c>
      <c r="K2600" s="223" t="s">
        <v>1953</v>
      </c>
      <c r="L2600" s="223"/>
      <c r="M2600" s="259" t="s">
        <v>447</v>
      </c>
      <c r="N2600" s="223" t="s">
        <v>449</v>
      </c>
      <c r="O2600" s="223" t="s">
        <v>450</v>
      </c>
      <c r="P2600" s="223">
        <v>2021</v>
      </c>
      <c r="Q2600" s="223">
        <v>2021</v>
      </c>
      <c r="R2600" s="223" t="s">
        <v>13812</v>
      </c>
      <c r="S2600" s="223" t="s">
        <v>78</v>
      </c>
      <c r="T2600" s="223" t="s">
        <v>451</v>
      </c>
      <c r="U2600" s="86">
        <v>59</v>
      </c>
      <c r="V2600" s="86" t="s">
        <v>452</v>
      </c>
      <c r="W2600" s="223" t="s">
        <v>1049</v>
      </c>
      <c r="X2600" s="223" t="s">
        <v>15488</v>
      </c>
      <c r="Y2600" s="262">
        <v>60000</v>
      </c>
      <c r="Z2600" s="226"/>
      <c r="AA2600" s="241">
        <f t="shared" si="21"/>
        <v>0</v>
      </c>
      <c r="AB2600" s="237" t="s">
        <v>17661</v>
      </c>
    </row>
    <row r="2601" spans="1:28" ht="15" customHeight="1">
      <c r="A2601" s="109">
        <v>2592</v>
      </c>
      <c r="B2601" s="222" t="str">
        <f t="shared" si="20"/>
        <v>Klik Disini</v>
      </c>
      <c r="C2601" s="223" t="s">
        <v>17662</v>
      </c>
      <c r="D2601" s="223"/>
      <c r="E2601" s="223" t="s">
        <v>15121</v>
      </c>
      <c r="F2601" s="223"/>
      <c r="G2601" s="223" t="s">
        <v>17663</v>
      </c>
      <c r="H2601" s="223" t="s">
        <v>3912</v>
      </c>
      <c r="I2601" s="258" t="s">
        <v>446</v>
      </c>
      <c r="J2601" s="186" t="s">
        <v>367</v>
      </c>
      <c r="K2601" s="223" t="s">
        <v>1953</v>
      </c>
      <c r="L2601" s="223"/>
      <c r="M2601" s="259" t="s">
        <v>447</v>
      </c>
      <c r="N2601" s="223" t="s">
        <v>449</v>
      </c>
      <c r="O2601" s="223" t="s">
        <v>450</v>
      </c>
      <c r="P2601" s="223" t="s">
        <v>447</v>
      </c>
      <c r="Q2601" s="223">
        <v>2021</v>
      </c>
      <c r="R2601" s="223" t="s">
        <v>14116</v>
      </c>
      <c r="S2601" s="223" t="s">
        <v>78</v>
      </c>
      <c r="T2601" s="223" t="s">
        <v>451</v>
      </c>
      <c r="U2601" s="86">
        <v>55</v>
      </c>
      <c r="V2601" s="86" t="s">
        <v>452</v>
      </c>
      <c r="W2601" s="223" t="s">
        <v>999</v>
      </c>
      <c r="X2601" s="223" t="s">
        <v>15294</v>
      </c>
      <c r="Y2601" s="262">
        <v>60000</v>
      </c>
      <c r="Z2601" s="226"/>
      <c r="AA2601" s="241">
        <f t="shared" si="21"/>
        <v>0</v>
      </c>
      <c r="AB2601" s="237" t="s">
        <v>17664</v>
      </c>
    </row>
    <row r="2602" spans="1:28" ht="15" customHeight="1">
      <c r="A2602" s="109">
        <v>2593</v>
      </c>
      <c r="B2602" s="222" t="str">
        <f t="shared" si="20"/>
        <v>Klik Disini</v>
      </c>
      <c r="C2602" s="223" t="s">
        <v>17665</v>
      </c>
      <c r="D2602" s="223"/>
      <c r="E2602" s="223" t="s">
        <v>15121</v>
      </c>
      <c r="F2602" s="223"/>
      <c r="G2602" s="223" t="s">
        <v>17666</v>
      </c>
      <c r="H2602" s="223" t="s">
        <v>3912</v>
      </c>
      <c r="I2602" s="258" t="s">
        <v>446</v>
      </c>
      <c r="J2602" s="186" t="s">
        <v>367</v>
      </c>
      <c r="K2602" s="223" t="s">
        <v>1953</v>
      </c>
      <c r="L2602" s="223"/>
      <c r="M2602" s="259" t="s">
        <v>447</v>
      </c>
      <c r="N2602" s="223" t="s">
        <v>449</v>
      </c>
      <c r="O2602" s="223" t="s">
        <v>450</v>
      </c>
      <c r="P2602" s="223">
        <v>2021</v>
      </c>
      <c r="Q2602" s="223">
        <v>2021</v>
      </c>
      <c r="R2602" s="223" t="s">
        <v>14186</v>
      </c>
      <c r="S2602" s="223" t="s">
        <v>78</v>
      </c>
      <c r="T2602" s="223" t="s">
        <v>451</v>
      </c>
      <c r="U2602" s="86">
        <v>58</v>
      </c>
      <c r="V2602" s="86" t="s">
        <v>452</v>
      </c>
      <c r="W2602" s="223" t="s">
        <v>547</v>
      </c>
      <c r="X2602" s="223" t="s">
        <v>15170</v>
      </c>
      <c r="Y2602" s="262">
        <v>60000</v>
      </c>
      <c r="Z2602" s="226"/>
      <c r="AA2602" s="241">
        <f t="shared" si="21"/>
        <v>0</v>
      </c>
      <c r="AB2602" s="237" t="s">
        <v>17667</v>
      </c>
    </row>
    <row r="2603" spans="1:28" ht="15" customHeight="1">
      <c r="A2603" s="109">
        <v>2594</v>
      </c>
      <c r="B2603" s="222" t="str">
        <f t="shared" si="20"/>
        <v>Klik Disini</v>
      </c>
      <c r="C2603" s="223" t="s">
        <v>17668</v>
      </c>
      <c r="D2603" s="223"/>
      <c r="E2603" s="223" t="s">
        <v>15471</v>
      </c>
      <c r="F2603" s="223"/>
      <c r="G2603" s="223" t="s">
        <v>17669</v>
      </c>
      <c r="H2603" s="223" t="s">
        <v>3912</v>
      </c>
      <c r="I2603" s="258" t="s">
        <v>446</v>
      </c>
      <c r="J2603" s="186" t="s">
        <v>367</v>
      </c>
      <c r="K2603" s="223" t="s">
        <v>1953</v>
      </c>
      <c r="L2603" s="223"/>
      <c r="M2603" s="259" t="s">
        <v>447</v>
      </c>
      <c r="N2603" s="223" t="s">
        <v>449</v>
      </c>
      <c r="O2603" s="223" t="s">
        <v>450</v>
      </c>
      <c r="P2603" s="223" t="s">
        <v>447</v>
      </c>
      <c r="Q2603" s="223">
        <v>2021</v>
      </c>
      <c r="R2603" s="223" t="s">
        <v>14186</v>
      </c>
      <c r="S2603" s="223" t="s">
        <v>78</v>
      </c>
      <c r="T2603" s="223" t="s">
        <v>451</v>
      </c>
      <c r="U2603" s="86">
        <v>59</v>
      </c>
      <c r="V2603" s="86" t="s">
        <v>452</v>
      </c>
      <c r="W2603" s="223" t="s">
        <v>975</v>
      </c>
      <c r="X2603" s="223" t="s">
        <v>15419</v>
      </c>
      <c r="Y2603" s="262">
        <v>60000</v>
      </c>
      <c r="Z2603" s="226"/>
      <c r="AA2603" s="241">
        <f t="shared" si="21"/>
        <v>0</v>
      </c>
      <c r="AB2603" s="237" t="s">
        <v>17670</v>
      </c>
    </row>
    <row r="2604" spans="1:28" ht="15" customHeight="1">
      <c r="A2604" s="109">
        <v>2595</v>
      </c>
      <c r="B2604" s="222" t="str">
        <f t="shared" si="20"/>
        <v>Klik Disini</v>
      </c>
      <c r="C2604" s="223" t="s">
        <v>17671</v>
      </c>
      <c r="D2604" s="223"/>
      <c r="E2604" s="223" t="s">
        <v>15417</v>
      </c>
      <c r="F2604" s="223"/>
      <c r="G2604" s="223" t="s">
        <v>17672</v>
      </c>
      <c r="H2604" s="223" t="s">
        <v>3912</v>
      </c>
      <c r="I2604" s="258" t="s">
        <v>446</v>
      </c>
      <c r="J2604" s="186" t="s">
        <v>367</v>
      </c>
      <c r="K2604" s="223" t="s">
        <v>812</v>
      </c>
      <c r="L2604" s="264"/>
      <c r="M2604" s="259" t="s">
        <v>447</v>
      </c>
      <c r="N2604" s="223" t="s">
        <v>449</v>
      </c>
      <c r="O2604" s="223" t="s">
        <v>450</v>
      </c>
      <c r="P2604" s="223" t="s">
        <v>447</v>
      </c>
      <c r="Q2604" s="223">
        <v>2021</v>
      </c>
      <c r="R2604" s="223" t="s">
        <v>14186</v>
      </c>
      <c r="S2604" s="223" t="s">
        <v>78</v>
      </c>
      <c r="T2604" s="223" t="s">
        <v>451</v>
      </c>
      <c r="U2604" s="86">
        <v>59</v>
      </c>
      <c r="V2604" s="86" t="s">
        <v>452</v>
      </c>
      <c r="W2604" s="223" t="s">
        <v>722</v>
      </c>
      <c r="X2604" s="223" t="s">
        <v>15419</v>
      </c>
      <c r="Y2604" s="262">
        <v>60000</v>
      </c>
      <c r="Z2604" s="226"/>
      <c r="AA2604" s="241">
        <f t="shared" si="21"/>
        <v>0</v>
      </c>
      <c r="AB2604" s="237" t="s">
        <v>17673</v>
      </c>
    </row>
    <row r="2605" spans="1:28" ht="15" customHeight="1">
      <c r="A2605" s="109">
        <v>2596</v>
      </c>
      <c r="B2605" s="222" t="str">
        <f t="shared" si="20"/>
        <v>Klik Disini</v>
      </c>
      <c r="C2605" s="223" t="s">
        <v>17674</v>
      </c>
      <c r="D2605" s="223"/>
      <c r="E2605" s="223" t="s">
        <v>17675</v>
      </c>
      <c r="F2605" s="223"/>
      <c r="G2605" s="223" t="s">
        <v>17676</v>
      </c>
      <c r="H2605" s="223" t="s">
        <v>3912</v>
      </c>
      <c r="I2605" s="258" t="s">
        <v>446</v>
      </c>
      <c r="J2605" s="186" t="s">
        <v>367</v>
      </c>
      <c r="K2605" s="223" t="s">
        <v>1953</v>
      </c>
      <c r="L2605" s="223"/>
      <c r="M2605" s="259" t="s">
        <v>447</v>
      </c>
      <c r="N2605" s="223" t="s">
        <v>449</v>
      </c>
      <c r="O2605" s="223" t="s">
        <v>450</v>
      </c>
      <c r="P2605" s="223" t="s">
        <v>447</v>
      </c>
      <c r="Q2605" s="223">
        <v>2021</v>
      </c>
      <c r="R2605" s="223" t="s">
        <v>14912</v>
      </c>
      <c r="S2605" s="223" t="s">
        <v>78</v>
      </c>
      <c r="T2605" s="223" t="s">
        <v>451</v>
      </c>
      <c r="U2605" s="86">
        <v>57</v>
      </c>
      <c r="V2605" s="86" t="s">
        <v>452</v>
      </c>
      <c r="W2605" s="223" t="s">
        <v>563</v>
      </c>
      <c r="X2605" s="223" t="s">
        <v>15453</v>
      </c>
      <c r="Y2605" s="262">
        <v>60000</v>
      </c>
      <c r="Z2605" s="226"/>
      <c r="AA2605" s="241">
        <f t="shared" si="21"/>
        <v>0</v>
      </c>
      <c r="AB2605" s="237" t="s">
        <v>17677</v>
      </c>
    </row>
    <row r="2606" spans="1:28" ht="15" customHeight="1">
      <c r="A2606" s="109">
        <v>2597</v>
      </c>
      <c r="B2606" s="222" t="str">
        <f t="shared" si="20"/>
        <v>Klik Disini</v>
      </c>
      <c r="C2606" s="223" t="s">
        <v>17678</v>
      </c>
      <c r="D2606" s="223"/>
      <c r="E2606" s="223" t="s">
        <v>15695</v>
      </c>
      <c r="F2606" s="223"/>
      <c r="G2606" s="223" t="s">
        <v>17679</v>
      </c>
      <c r="H2606" s="223" t="s">
        <v>3912</v>
      </c>
      <c r="I2606" s="258" t="s">
        <v>446</v>
      </c>
      <c r="J2606" s="186" t="s">
        <v>367</v>
      </c>
      <c r="K2606" s="223" t="s">
        <v>1953</v>
      </c>
      <c r="L2606" s="223"/>
      <c r="M2606" s="259" t="s">
        <v>447</v>
      </c>
      <c r="N2606" s="223" t="s">
        <v>449</v>
      </c>
      <c r="O2606" s="223" t="s">
        <v>450</v>
      </c>
      <c r="P2606" s="223" t="s">
        <v>447</v>
      </c>
      <c r="Q2606" s="223">
        <v>2021</v>
      </c>
      <c r="R2606" s="223" t="s">
        <v>14912</v>
      </c>
      <c r="S2606" s="223" t="s">
        <v>78</v>
      </c>
      <c r="T2606" s="223" t="s">
        <v>451</v>
      </c>
      <c r="U2606" s="86">
        <v>59</v>
      </c>
      <c r="V2606" s="86" t="s">
        <v>452</v>
      </c>
      <c r="W2606" s="223" t="s">
        <v>813</v>
      </c>
      <c r="X2606" s="223" t="s">
        <v>15688</v>
      </c>
      <c r="Y2606" s="262">
        <v>60000</v>
      </c>
      <c r="Z2606" s="226"/>
      <c r="AA2606" s="241">
        <f t="shared" si="21"/>
        <v>0</v>
      </c>
      <c r="AB2606" s="237" t="s">
        <v>17680</v>
      </c>
    </row>
    <row r="2607" spans="1:28" ht="15" customHeight="1">
      <c r="A2607" s="109">
        <v>2598</v>
      </c>
      <c r="B2607" s="222" t="str">
        <f t="shared" si="20"/>
        <v>Klik Disini</v>
      </c>
      <c r="C2607" s="223" t="s">
        <v>17681</v>
      </c>
      <c r="D2607" s="223"/>
      <c r="E2607" s="223" t="s">
        <v>15121</v>
      </c>
      <c r="F2607" s="223"/>
      <c r="G2607" s="223" t="s">
        <v>17682</v>
      </c>
      <c r="H2607" s="223" t="s">
        <v>3912</v>
      </c>
      <c r="I2607" s="258" t="s">
        <v>446</v>
      </c>
      <c r="J2607" s="186" t="s">
        <v>367</v>
      </c>
      <c r="K2607" s="223" t="s">
        <v>1953</v>
      </c>
      <c r="L2607" s="223"/>
      <c r="M2607" s="259" t="s">
        <v>447</v>
      </c>
      <c r="N2607" s="223" t="s">
        <v>449</v>
      </c>
      <c r="O2607" s="223" t="s">
        <v>450</v>
      </c>
      <c r="P2607" s="223" t="s">
        <v>447</v>
      </c>
      <c r="Q2607" s="223">
        <v>2021</v>
      </c>
      <c r="R2607" s="223" t="s">
        <v>14116</v>
      </c>
      <c r="S2607" s="223" t="s">
        <v>78</v>
      </c>
      <c r="T2607" s="223" t="s">
        <v>451</v>
      </c>
      <c r="U2607" s="86">
        <v>59</v>
      </c>
      <c r="V2607" s="86" t="s">
        <v>452</v>
      </c>
      <c r="W2607" s="223" t="s">
        <v>563</v>
      </c>
      <c r="X2607" s="223" t="s">
        <v>14961</v>
      </c>
      <c r="Y2607" s="262">
        <v>60000</v>
      </c>
      <c r="Z2607" s="226"/>
      <c r="AA2607" s="241">
        <f t="shared" si="21"/>
        <v>0</v>
      </c>
      <c r="AB2607" s="237" t="s">
        <v>17683</v>
      </c>
    </row>
    <row r="2608" spans="1:28" ht="15" customHeight="1">
      <c r="A2608" s="109">
        <v>2599</v>
      </c>
      <c r="B2608" s="222" t="str">
        <f t="shared" si="20"/>
        <v>Klik Disini</v>
      </c>
      <c r="C2608" s="223" t="s">
        <v>17684</v>
      </c>
      <c r="D2608" s="223"/>
      <c r="E2608" s="223" t="s">
        <v>15121</v>
      </c>
      <c r="F2608" s="223"/>
      <c r="G2608" s="223" t="s">
        <v>17685</v>
      </c>
      <c r="H2608" s="223" t="s">
        <v>3912</v>
      </c>
      <c r="I2608" s="258" t="s">
        <v>446</v>
      </c>
      <c r="J2608" s="186" t="s">
        <v>367</v>
      </c>
      <c r="K2608" s="223" t="s">
        <v>1953</v>
      </c>
      <c r="L2608" s="223"/>
      <c r="M2608" s="259" t="s">
        <v>447</v>
      </c>
      <c r="N2608" s="223" t="s">
        <v>449</v>
      </c>
      <c r="O2608" s="223" t="s">
        <v>450</v>
      </c>
      <c r="P2608" s="223" t="s">
        <v>447</v>
      </c>
      <c r="Q2608" s="223">
        <v>2021</v>
      </c>
      <c r="R2608" s="223" t="s">
        <v>14116</v>
      </c>
      <c r="S2608" s="223" t="s">
        <v>78</v>
      </c>
      <c r="T2608" s="223" t="s">
        <v>451</v>
      </c>
      <c r="U2608" s="86">
        <v>59</v>
      </c>
      <c r="V2608" s="86" t="s">
        <v>452</v>
      </c>
      <c r="W2608" s="223" t="s">
        <v>2063</v>
      </c>
      <c r="X2608" s="223" t="s">
        <v>15320</v>
      </c>
      <c r="Y2608" s="262">
        <v>60000</v>
      </c>
      <c r="Z2608" s="226"/>
      <c r="AA2608" s="241">
        <f t="shared" si="21"/>
        <v>0</v>
      </c>
      <c r="AB2608" s="237" t="s">
        <v>17686</v>
      </c>
    </row>
    <row r="2609" spans="1:28" ht="15" customHeight="1">
      <c r="A2609" s="109">
        <v>2600</v>
      </c>
      <c r="B2609" s="222" t="str">
        <f t="shared" si="20"/>
        <v>Klik Disini</v>
      </c>
      <c r="C2609" s="223" t="s">
        <v>17687</v>
      </c>
      <c r="D2609" s="223"/>
      <c r="E2609" s="223" t="s">
        <v>17688</v>
      </c>
      <c r="F2609" s="223"/>
      <c r="G2609" s="223" t="s">
        <v>17689</v>
      </c>
      <c r="H2609" s="223" t="s">
        <v>3912</v>
      </c>
      <c r="I2609" s="258" t="s">
        <v>446</v>
      </c>
      <c r="J2609" s="186" t="s">
        <v>367</v>
      </c>
      <c r="K2609" s="223" t="s">
        <v>1953</v>
      </c>
      <c r="L2609" s="223"/>
      <c r="M2609" s="259" t="s">
        <v>447</v>
      </c>
      <c r="N2609" s="223" t="s">
        <v>449</v>
      </c>
      <c r="O2609" s="223" t="s">
        <v>450</v>
      </c>
      <c r="P2609" s="223" t="s">
        <v>447</v>
      </c>
      <c r="Q2609" s="223">
        <v>2021</v>
      </c>
      <c r="R2609" s="223" t="s">
        <v>13812</v>
      </c>
      <c r="S2609" s="223" t="s">
        <v>78</v>
      </c>
      <c r="T2609" s="223" t="s">
        <v>451</v>
      </c>
      <c r="U2609" s="86">
        <v>59</v>
      </c>
      <c r="V2609" s="86" t="s">
        <v>452</v>
      </c>
      <c r="W2609" s="223" t="s">
        <v>563</v>
      </c>
      <c r="X2609" s="223" t="s">
        <v>15123</v>
      </c>
      <c r="Y2609" s="262">
        <v>60000</v>
      </c>
      <c r="Z2609" s="226"/>
      <c r="AA2609" s="241">
        <f t="shared" si="21"/>
        <v>0</v>
      </c>
      <c r="AB2609" s="237" t="s">
        <v>17690</v>
      </c>
    </row>
    <row r="2610" spans="1:28" ht="15" customHeight="1">
      <c r="A2610" s="109">
        <v>2601</v>
      </c>
      <c r="B2610" s="222" t="str">
        <f t="shared" si="20"/>
        <v>Klik Disini</v>
      </c>
      <c r="C2610" s="223" t="s">
        <v>17691</v>
      </c>
      <c r="D2610" s="223"/>
      <c r="E2610" s="223" t="s">
        <v>17692</v>
      </c>
      <c r="F2610" s="223"/>
      <c r="G2610" s="223" t="s">
        <v>17693</v>
      </c>
      <c r="H2610" s="223" t="s">
        <v>3912</v>
      </c>
      <c r="I2610" s="258" t="s">
        <v>446</v>
      </c>
      <c r="J2610" s="186" t="s">
        <v>367</v>
      </c>
      <c r="K2610" s="223" t="s">
        <v>1953</v>
      </c>
      <c r="L2610" s="223"/>
      <c r="M2610" s="259" t="s">
        <v>447</v>
      </c>
      <c r="N2610" s="223" t="s">
        <v>449</v>
      </c>
      <c r="O2610" s="223" t="s">
        <v>450</v>
      </c>
      <c r="P2610" s="223" t="s">
        <v>447</v>
      </c>
      <c r="Q2610" s="223">
        <v>2021</v>
      </c>
      <c r="R2610" s="223" t="s">
        <v>13812</v>
      </c>
      <c r="S2610" s="223" t="s">
        <v>78</v>
      </c>
      <c r="T2610" s="223" t="s">
        <v>451</v>
      </c>
      <c r="U2610" s="86">
        <v>59</v>
      </c>
      <c r="V2610" s="86" t="s">
        <v>452</v>
      </c>
      <c r="W2610" s="223" t="s">
        <v>453</v>
      </c>
      <c r="X2610" s="223" t="s">
        <v>15194</v>
      </c>
      <c r="Y2610" s="262">
        <v>60000</v>
      </c>
      <c r="Z2610" s="226"/>
      <c r="AA2610" s="241">
        <f t="shared" si="21"/>
        <v>0</v>
      </c>
      <c r="AB2610" s="237" t="s">
        <v>17694</v>
      </c>
    </row>
    <row r="2611" spans="1:28" ht="15" customHeight="1">
      <c r="A2611" s="109">
        <v>2602</v>
      </c>
      <c r="B2611" s="222" t="str">
        <f t="shared" si="20"/>
        <v>Klik Disini</v>
      </c>
      <c r="C2611" s="223" t="s">
        <v>17695</v>
      </c>
      <c r="D2611" s="223"/>
      <c r="E2611" s="223" t="s">
        <v>15121</v>
      </c>
      <c r="F2611" s="223"/>
      <c r="G2611" s="223" t="s">
        <v>17696</v>
      </c>
      <c r="H2611" s="223" t="s">
        <v>3912</v>
      </c>
      <c r="I2611" s="258" t="s">
        <v>446</v>
      </c>
      <c r="J2611" s="186" t="s">
        <v>367</v>
      </c>
      <c r="K2611" s="223" t="s">
        <v>1953</v>
      </c>
      <c r="L2611" s="223"/>
      <c r="M2611" s="259" t="s">
        <v>447</v>
      </c>
      <c r="N2611" s="223" t="s">
        <v>449</v>
      </c>
      <c r="O2611" s="223" t="s">
        <v>450</v>
      </c>
      <c r="P2611" s="223" t="s">
        <v>447</v>
      </c>
      <c r="Q2611" s="223">
        <v>2021</v>
      </c>
      <c r="R2611" s="223" t="s">
        <v>14116</v>
      </c>
      <c r="S2611" s="223" t="s">
        <v>78</v>
      </c>
      <c r="T2611" s="223" t="s">
        <v>451</v>
      </c>
      <c r="U2611" s="86">
        <v>59</v>
      </c>
      <c r="V2611" s="86" t="s">
        <v>452</v>
      </c>
      <c r="W2611" s="223" t="s">
        <v>884</v>
      </c>
      <c r="X2611" s="223" t="s">
        <v>14961</v>
      </c>
      <c r="Y2611" s="262">
        <v>60000</v>
      </c>
      <c r="Z2611" s="226"/>
      <c r="AA2611" s="241">
        <f t="shared" si="21"/>
        <v>0</v>
      </c>
      <c r="AB2611" s="237" t="s">
        <v>17697</v>
      </c>
    </row>
    <row r="2612" spans="1:28" ht="15" customHeight="1">
      <c r="A2612" s="109">
        <v>2603</v>
      </c>
      <c r="B2612" s="222" t="str">
        <f t="shared" si="20"/>
        <v>Klik Disini</v>
      </c>
      <c r="C2612" s="223" t="s">
        <v>17698</v>
      </c>
      <c r="D2612" s="223"/>
      <c r="E2612" s="223" t="s">
        <v>17699</v>
      </c>
      <c r="F2612" s="223"/>
      <c r="G2612" s="223" t="s">
        <v>17700</v>
      </c>
      <c r="H2612" s="223" t="s">
        <v>3912</v>
      </c>
      <c r="I2612" s="258" t="s">
        <v>446</v>
      </c>
      <c r="J2612" s="186" t="s">
        <v>367</v>
      </c>
      <c r="K2612" s="223" t="s">
        <v>1953</v>
      </c>
      <c r="L2612" s="223"/>
      <c r="M2612" s="259" t="s">
        <v>447</v>
      </c>
      <c r="N2612" s="223" t="s">
        <v>449</v>
      </c>
      <c r="O2612" s="223" t="s">
        <v>450</v>
      </c>
      <c r="P2612" s="223" t="s">
        <v>447</v>
      </c>
      <c r="Q2612" s="223">
        <v>2021</v>
      </c>
      <c r="R2612" s="223" t="s">
        <v>13812</v>
      </c>
      <c r="S2612" s="223" t="s">
        <v>78</v>
      </c>
      <c r="T2612" s="223" t="s">
        <v>451</v>
      </c>
      <c r="U2612" s="86">
        <v>59</v>
      </c>
      <c r="V2612" s="86" t="s">
        <v>452</v>
      </c>
      <c r="W2612" s="223" t="s">
        <v>1808</v>
      </c>
      <c r="X2612" s="223" t="s">
        <v>17701</v>
      </c>
      <c r="Y2612" s="262">
        <v>60000</v>
      </c>
      <c r="Z2612" s="226"/>
      <c r="AA2612" s="241">
        <f t="shared" si="21"/>
        <v>0</v>
      </c>
      <c r="AB2612" s="237" t="s">
        <v>17702</v>
      </c>
    </row>
    <row r="2613" spans="1:28" ht="15" customHeight="1">
      <c r="A2613" s="109">
        <v>2604</v>
      </c>
      <c r="B2613" s="222" t="str">
        <f t="shared" si="20"/>
        <v>Klik Disini</v>
      </c>
      <c r="C2613" s="223" t="s">
        <v>17703</v>
      </c>
      <c r="D2613" s="223"/>
      <c r="E2613" s="223" t="s">
        <v>17704</v>
      </c>
      <c r="F2613" s="223"/>
      <c r="G2613" s="223" t="s">
        <v>17705</v>
      </c>
      <c r="H2613" s="223" t="s">
        <v>3912</v>
      </c>
      <c r="I2613" s="258" t="s">
        <v>446</v>
      </c>
      <c r="J2613" s="186" t="s">
        <v>367</v>
      </c>
      <c r="K2613" s="223" t="s">
        <v>1953</v>
      </c>
      <c r="L2613" s="223"/>
      <c r="M2613" s="259" t="s">
        <v>447</v>
      </c>
      <c r="N2613" s="223" t="s">
        <v>449</v>
      </c>
      <c r="O2613" s="223" t="s">
        <v>450</v>
      </c>
      <c r="P2613" s="223" t="s">
        <v>447</v>
      </c>
      <c r="Q2613" s="223">
        <v>2021</v>
      </c>
      <c r="R2613" s="223" t="s">
        <v>13812</v>
      </c>
      <c r="S2613" s="223" t="s">
        <v>78</v>
      </c>
      <c r="T2613" s="223" t="s">
        <v>451</v>
      </c>
      <c r="U2613" s="86">
        <v>59</v>
      </c>
      <c r="V2613" s="86" t="s">
        <v>452</v>
      </c>
      <c r="W2613" s="223" t="s">
        <v>715</v>
      </c>
      <c r="X2613" s="223" t="s">
        <v>15488</v>
      </c>
      <c r="Y2613" s="262">
        <v>60000</v>
      </c>
      <c r="Z2613" s="226"/>
      <c r="AA2613" s="241">
        <f t="shared" si="21"/>
        <v>0</v>
      </c>
      <c r="AB2613" s="237" t="s">
        <v>17706</v>
      </c>
    </row>
    <row r="2614" spans="1:28" ht="15" customHeight="1">
      <c r="A2614" s="109">
        <v>2605</v>
      </c>
      <c r="B2614" s="222" t="str">
        <f t="shared" si="20"/>
        <v>Klik Disini</v>
      </c>
      <c r="C2614" s="223" t="s">
        <v>17707</v>
      </c>
      <c r="D2614" s="223"/>
      <c r="E2614" s="223" t="s">
        <v>15121</v>
      </c>
      <c r="F2614" s="223"/>
      <c r="G2614" s="223" t="s">
        <v>17708</v>
      </c>
      <c r="H2614" s="223" t="s">
        <v>3912</v>
      </c>
      <c r="I2614" s="258" t="s">
        <v>446</v>
      </c>
      <c r="J2614" s="186" t="s">
        <v>367</v>
      </c>
      <c r="K2614" s="223" t="s">
        <v>1953</v>
      </c>
      <c r="L2614" s="223"/>
      <c r="M2614" s="259" t="s">
        <v>447</v>
      </c>
      <c r="N2614" s="223" t="s">
        <v>449</v>
      </c>
      <c r="O2614" s="223" t="s">
        <v>450</v>
      </c>
      <c r="P2614" s="223" t="s">
        <v>447</v>
      </c>
      <c r="Q2614" s="223">
        <v>2021</v>
      </c>
      <c r="R2614" s="223" t="s">
        <v>14116</v>
      </c>
      <c r="S2614" s="223" t="s">
        <v>78</v>
      </c>
      <c r="T2614" s="223" t="s">
        <v>451</v>
      </c>
      <c r="U2614" s="86">
        <v>59</v>
      </c>
      <c r="V2614" s="86" t="s">
        <v>452</v>
      </c>
      <c r="W2614" s="223" t="s">
        <v>1375</v>
      </c>
      <c r="X2614" s="223" t="s">
        <v>15208</v>
      </c>
      <c r="Y2614" s="262">
        <v>60000</v>
      </c>
      <c r="Z2614" s="226"/>
      <c r="AA2614" s="241">
        <f t="shared" si="21"/>
        <v>0</v>
      </c>
      <c r="AB2614" s="237" t="s">
        <v>17709</v>
      </c>
    </row>
    <row r="2615" spans="1:28" ht="15" customHeight="1">
      <c r="A2615" s="109">
        <v>2606</v>
      </c>
      <c r="B2615" s="222" t="str">
        <f t="shared" si="20"/>
        <v>Klik Disini</v>
      </c>
      <c r="C2615" s="223" t="s">
        <v>17710</v>
      </c>
      <c r="D2615" s="223"/>
      <c r="E2615" s="223" t="s">
        <v>15121</v>
      </c>
      <c r="F2615" s="223"/>
      <c r="G2615" s="223" t="s">
        <v>17711</v>
      </c>
      <c r="H2615" s="223" t="s">
        <v>3912</v>
      </c>
      <c r="I2615" s="258" t="s">
        <v>446</v>
      </c>
      <c r="J2615" s="186" t="s">
        <v>367</v>
      </c>
      <c r="K2615" s="223" t="s">
        <v>1953</v>
      </c>
      <c r="L2615" s="223"/>
      <c r="M2615" s="259" t="s">
        <v>447</v>
      </c>
      <c r="N2615" s="223" t="s">
        <v>449</v>
      </c>
      <c r="O2615" s="223" t="s">
        <v>450</v>
      </c>
      <c r="P2615" s="223" t="s">
        <v>447</v>
      </c>
      <c r="Q2615" s="223">
        <v>2021</v>
      </c>
      <c r="R2615" s="223" t="s">
        <v>14116</v>
      </c>
      <c r="S2615" s="223" t="s">
        <v>78</v>
      </c>
      <c r="T2615" s="223" t="s">
        <v>451</v>
      </c>
      <c r="U2615" s="86">
        <v>57</v>
      </c>
      <c r="V2615" s="86" t="s">
        <v>452</v>
      </c>
      <c r="W2615" s="223" t="s">
        <v>775</v>
      </c>
      <c r="X2615" s="223" t="s">
        <v>14961</v>
      </c>
      <c r="Y2615" s="262">
        <v>60000</v>
      </c>
      <c r="Z2615" s="226"/>
      <c r="AA2615" s="241">
        <f t="shared" si="21"/>
        <v>0</v>
      </c>
      <c r="AB2615" s="237" t="s">
        <v>17712</v>
      </c>
    </row>
    <row r="2616" spans="1:28" ht="15" customHeight="1">
      <c r="A2616" s="109">
        <v>2607</v>
      </c>
      <c r="B2616" s="222" t="str">
        <f t="shared" si="20"/>
        <v>Klik Disini</v>
      </c>
      <c r="C2616" s="223" t="s">
        <v>17713</v>
      </c>
      <c r="D2616" s="223"/>
      <c r="E2616" s="223" t="s">
        <v>17688</v>
      </c>
      <c r="F2616" s="223"/>
      <c r="G2616" s="223" t="s">
        <v>17714</v>
      </c>
      <c r="H2616" s="223" t="s">
        <v>3912</v>
      </c>
      <c r="I2616" s="258" t="s">
        <v>446</v>
      </c>
      <c r="J2616" s="186" t="s">
        <v>367</v>
      </c>
      <c r="K2616" s="223" t="s">
        <v>1953</v>
      </c>
      <c r="L2616" s="223"/>
      <c r="M2616" s="259" t="s">
        <v>447</v>
      </c>
      <c r="N2616" s="223" t="s">
        <v>449</v>
      </c>
      <c r="O2616" s="223" t="s">
        <v>450</v>
      </c>
      <c r="P2616" s="223" t="s">
        <v>447</v>
      </c>
      <c r="Q2616" s="223">
        <v>2021</v>
      </c>
      <c r="R2616" s="223" t="s">
        <v>14912</v>
      </c>
      <c r="S2616" s="223" t="s">
        <v>78</v>
      </c>
      <c r="T2616" s="223" t="s">
        <v>451</v>
      </c>
      <c r="U2616" s="86">
        <v>59</v>
      </c>
      <c r="V2616" s="86" t="s">
        <v>452</v>
      </c>
      <c r="W2616" s="223" t="s">
        <v>1375</v>
      </c>
      <c r="X2616" s="223" t="s">
        <v>15123</v>
      </c>
      <c r="Y2616" s="262">
        <v>60000</v>
      </c>
      <c r="Z2616" s="226"/>
      <c r="AA2616" s="241">
        <f t="shared" si="21"/>
        <v>0</v>
      </c>
      <c r="AB2616" s="237" t="s">
        <v>17715</v>
      </c>
    </row>
    <row r="2617" spans="1:28" ht="15" customHeight="1">
      <c r="A2617" s="109">
        <v>2608</v>
      </c>
      <c r="B2617" s="222" t="str">
        <f t="shared" si="20"/>
        <v>Klik Disini</v>
      </c>
      <c r="C2617" s="223" t="s">
        <v>17716</v>
      </c>
      <c r="D2617" s="223"/>
      <c r="E2617" s="223" t="s">
        <v>15121</v>
      </c>
      <c r="F2617" s="223"/>
      <c r="G2617" s="223" t="s">
        <v>17717</v>
      </c>
      <c r="H2617" s="223" t="s">
        <v>3912</v>
      </c>
      <c r="I2617" s="258" t="s">
        <v>446</v>
      </c>
      <c r="J2617" s="186" t="s">
        <v>367</v>
      </c>
      <c r="K2617" s="223" t="s">
        <v>1953</v>
      </c>
      <c r="L2617" s="223"/>
      <c r="M2617" s="259" t="s">
        <v>447</v>
      </c>
      <c r="N2617" s="223" t="s">
        <v>449</v>
      </c>
      <c r="O2617" s="223" t="s">
        <v>450</v>
      </c>
      <c r="P2617" s="223" t="s">
        <v>447</v>
      </c>
      <c r="Q2617" s="223">
        <v>2021</v>
      </c>
      <c r="R2617" s="223" t="s">
        <v>14116</v>
      </c>
      <c r="S2617" s="223" t="s">
        <v>78</v>
      </c>
      <c r="T2617" s="223" t="s">
        <v>451</v>
      </c>
      <c r="U2617" s="86">
        <v>56</v>
      </c>
      <c r="V2617" s="86" t="s">
        <v>452</v>
      </c>
      <c r="W2617" s="223" t="s">
        <v>1049</v>
      </c>
      <c r="X2617" s="223" t="s">
        <v>15320</v>
      </c>
      <c r="Y2617" s="262">
        <v>60000</v>
      </c>
      <c r="Z2617" s="226"/>
      <c r="AA2617" s="241">
        <f t="shared" si="21"/>
        <v>0</v>
      </c>
      <c r="AB2617" s="237" t="s">
        <v>17718</v>
      </c>
    </row>
    <row r="2618" spans="1:28" ht="15" customHeight="1">
      <c r="A2618" s="109">
        <v>2609</v>
      </c>
      <c r="B2618" s="222" t="str">
        <f t="shared" si="20"/>
        <v>Klik Disini</v>
      </c>
      <c r="C2618" s="223" t="s">
        <v>17719</v>
      </c>
      <c r="D2618" s="223"/>
      <c r="E2618" s="223" t="s">
        <v>17720</v>
      </c>
      <c r="F2618" s="223"/>
      <c r="G2618" s="223" t="s">
        <v>17721</v>
      </c>
      <c r="H2618" s="223" t="s">
        <v>3912</v>
      </c>
      <c r="I2618" s="258" t="s">
        <v>446</v>
      </c>
      <c r="J2618" s="186" t="s">
        <v>367</v>
      </c>
      <c r="K2618" s="223" t="s">
        <v>1953</v>
      </c>
      <c r="L2618" s="223"/>
      <c r="M2618" s="259" t="s">
        <v>447</v>
      </c>
      <c r="N2618" s="223" t="s">
        <v>449</v>
      </c>
      <c r="O2618" s="223" t="s">
        <v>450</v>
      </c>
      <c r="P2618" s="223" t="s">
        <v>447</v>
      </c>
      <c r="Q2618" s="223">
        <v>2021</v>
      </c>
      <c r="R2618" s="223" t="s">
        <v>14186</v>
      </c>
      <c r="S2618" s="223" t="s">
        <v>78</v>
      </c>
      <c r="T2618" s="223" t="s">
        <v>451</v>
      </c>
      <c r="U2618" s="86">
        <v>59</v>
      </c>
      <c r="V2618" s="86" t="s">
        <v>452</v>
      </c>
      <c r="W2618" s="223" t="s">
        <v>601</v>
      </c>
      <c r="X2618" s="223" t="s">
        <v>15448</v>
      </c>
      <c r="Y2618" s="262">
        <v>60000</v>
      </c>
      <c r="Z2618" s="226"/>
      <c r="AA2618" s="241">
        <f t="shared" si="21"/>
        <v>0</v>
      </c>
      <c r="AB2618" s="237" t="s">
        <v>17722</v>
      </c>
    </row>
    <row r="2619" spans="1:28" ht="15" customHeight="1">
      <c r="A2619" s="109">
        <v>2610</v>
      </c>
      <c r="B2619" s="222" t="str">
        <f t="shared" si="20"/>
        <v>Klik Disini</v>
      </c>
      <c r="C2619" s="223" t="s">
        <v>17723</v>
      </c>
      <c r="D2619" s="223"/>
      <c r="E2619" s="223" t="s">
        <v>17724</v>
      </c>
      <c r="F2619" s="223"/>
      <c r="G2619" s="223" t="s">
        <v>17725</v>
      </c>
      <c r="H2619" s="223" t="s">
        <v>3912</v>
      </c>
      <c r="I2619" s="258" t="s">
        <v>446</v>
      </c>
      <c r="J2619" s="186" t="s">
        <v>367</v>
      </c>
      <c r="K2619" s="223" t="s">
        <v>1953</v>
      </c>
      <c r="L2619" s="223"/>
      <c r="M2619" s="259" t="s">
        <v>447</v>
      </c>
      <c r="N2619" s="223" t="s">
        <v>449</v>
      </c>
      <c r="O2619" s="223" t="s">
        <v>450</v>
      </c>
      <c r="P2619" s="223" t="s">
        <v>447</v>
      </c>
      <c r="Q2619" s="223">
        <v>2021</v>
      </c>
      <c r="R2619" s="223" t="s">
        <v>14116</v>
      </c>
      <c r="S2619" s="223" t="s">
        <v>78</v>
      </c>
      <c r="T2619" s="223" t="s">
        <v>451</v>
      </c>
      <c r="U2619" s="86">
        <v>56</v>
      </c>
      <c r="V2619" s="86" t="s">
        <v>452</v>
      </c>
      <c r="W2619" s="223" t="s">
        <v>975</v>
      </c>
      <c r="X2619" s="223" t="s">
        <v>14961</v>
      </c>
      <c r="Y2619" s="262">
        <v>60000</v>
      </c>
      <c r="Z2619" s="226"/>
      <c r="AA2619" s="241">
        <f t="shared" si="21"/>
        <v>0</v>
      </c>
      <c r="AB2619" s="237" t="s">
        <v>17726</v>
      </c>
    </row>
    <row r="2620" spans="1:28" ht="15" customHeight="1">
      <c r="A2620" s="109">
        <v>2611</v>
      </c>
      <c r="B2620" s="222" t="str">
        <f t="shared" si="20"/>
        <v>Klik Disini</v>
      </c>
      <c r="C2620" s="223" t="s">
        <v>17727</v>
      </c>
      <c r="D2620" s="223"/>
      <c r="E2620" s="223" t="s">
        <v>15121</v>
      </c>
      <c r="F2620" s="223"/>
      <c r="G2620" s="223" t="s">
        <v>17728</v>
      </c>
      <c r="H2620" s="223" t="s">
        <v>3912</v>
      </c>
      <c r="I2620" s="258" t="s">
        <v>446</v>
      </c>
      <c r="J2620" s="186" t="s">
        <v>367</v>
      </c>
      <c r="K2620" s="223" t="s">
        <v>1953</v>
      </c>
      <c r="L2620" s="223"/>
      <c r="M2620" s="259" t="s">
        <v>447</v>
      </c>
      <c r="N2620" s="223" t="s">
        <v>449</v>
      </c>
      <c r="O2620" s="223" t="s">
        <v>450</v>
      </c>
      <c r="P2620" s="223" t="s">
        <v>447</v>
      </c>
      <c r="Q2620" s="223">
        <v>2021</v>
      </c>
      <c r="R2620" s="223" t="s">
        <v>14912</v>
      </c>
      <c r="S2620" s="223" t="s">
        <v>78</v>
      </c>
      <c r="T2620" s="223" t="s">
        <v>451</v>
      </c>
      <c r="U2620" s="86">
        <v>56</v>
      </c>
      <c r="V2620" s="86" t="s">
        <v>452</v>
      </c>
      <c r="W2620" s="223" t="s">
        <v>4514</v>
      </c>
      <c r="X2620" s="223" t="s">
        <v>15225</v>
      </c>
      <c r="Y2620" s="262">
        <v>60000</v>
      </c>
      <c r="Z2620" s="226"/>
      <c r="AA2620" s="241">
        <f t="shared" si="21"/>
        <v>0</v>
      </c>
      <c r="AB2620" s="237" t="s">
        <v>17729</v>
      </c>
    </row>
    <row r="2621" spans="1:28" ht="15" customHeight="1">
      <c r="A2621" s="109">
        <v>2612</v>
      </c>
      <c r="B2621" s="222" t="str">
        <f t="shared" si="20"/>
        <v>Klik Disini</v>
      </c>
      <c r="C2621" s="223" t="s">
        <v>17730</v>
      </c>
      <c r="D2621" s="223"/>
      <c r="E2621" s="223" t="s">
        <v>15121</v>
      </c>
      <c r="F2621" s="223"/>
      <c r="G2621" s="223" t="s">
        <v>17731</v>
      </c>
      <c r="H2621" s="223" t="s">
        <v>3912</v>
      </c>
      <c r="I2621" s="258" t="s">
        <v>446</v>
      </c>
      <c r="J2621" s="186" t="s">
        <v>367</v>
      </c>
      <c r="K2621" s="223" t="s">
        <v>1953</v>
      </c>
      <c r="L2621" s="223"/>
      <c r="M2621" s="259" t="s">
        <v>447</v>
      </c>
      <c r="N2621" s="223" t="s">
        <v>449</v>
      </c>
      <c r="O2621" s="223" t="s">
        <v>450</v>
      </c>
      <c r="P2621" s="223" t="s">
        <v>447</v>
      </c>
      <c r="Q2621" s="223">
        <v>2021</v>
      </c>
      <c r="R2621" s="223" t="s">
        <v>14912</v>
      </c>
      <c r="S2621" s="223" t="s">
        <v>78</v>
      </c>
      <c r="T2621" s="223" t="s">
        <v>451</v>
      </c>
      <c r="U2621" s="86">
        <v>59</v>
      </c>
      <c r="V2621" s="86" t="s">
        <v>452</v>
      </c>
      <c r="W2621" s="223" t="s">
        <v>1788</v>
      </c>
      <c r="X2621" s="223" t="s">
        <v>14961</v>
      </c>
      <c r="Y2621" s="262">
        <v>60000</v>
      </c>
      <c r="Z2621" s="226"/>
      <c r="AA2621" s="241">
        <f t="shared" si="21"/>
        <v>0</v>
      </c>
      <c r="AB2621" s="237" t="s">
        <v>17732</v>
      </c>
    </row>
    <row r="2622" spans="1:28" ht="15" customHeight="1">
      <c r="A2622" s="109">
        <v>2613</v>
      </c>
      <c r="B2622" s="222" t="str">
        <f t="shared" si="20"/>
        <v>Klik Disini</v>
      </c>
      <c r="C2622" s="223" t="s">
        <v>17733</v>
      </c>
      <c r="D2622" s="223"/>
      <c r="E2622" s="223" t="s">
        <v>15121</v>
      </c>
      <c r="F2622" s="223"/>
      <c r="G2622" s="223" t="s">
        <v>17734</v>
      </c>
      <c r="H2622" s="223" t="s">
        <v>3912</v>
      </c>
      <c r="I2622" s="258" t="s">
        <v>446</v>
      </c>
      <c r="J2622" s="186" t="s">
        <v>367</v>
      </c>
      <c r="K2622" s="223" t="s">
        <v>1953</v>
      </c>
      <c r="L2622" s="223"/>
      <c r="M2622" s="259" t="s">
        <v>447</v>
      </c>
      <c r="N2622" s="223" t="s">
        <v>449</v>
      </c>
      <c r="O2622" s="223" t="s">
        <v>450</v>
      </c>
      <c r="P2622" s="223" t="s">
        <v>447</v>
      </c>
      <c r="Q2622" s="223">
        <v>2021</v>
      </c>
      <c r="R2622" s="223" t="s">
        <v>14186</v>
      </c>
      <c r="S2622" s="223" t="s">
        <v>78</v>
      </c>
      <c r="T2622" s="223" t="s">
        <v>451</v>
      </c>
      <c r="U2622" s="86">
        <v>59</v>
      </c>
      <c r="V2622" s="86" t="s">
        <v>452</v>
      </c>
      <c r="W2622" s="223" t="s">
        <v>1808</v>
      </c>
      <c r="X2622" s="223" t="s">
        <v>14961</v>
      </c>
      <c r="Y2622" s="262">
        <v>60000</v>
      </c>
      <c r="Z2622" s="226"/>
      <c r="AA2622" s="241">
        <f t="shared" si="21"/>
        <v>0</v>
      </c>
      <c r="AB2622" s="237" t="s">
        <v>17735</v>
      </c>
    </row>
    <row r="2623" spans="1:28" ht="15" customHeight="1">
      <c r="A2623" s="109">
        <v>2614</v>
      </c>
      <c r="B2623" s="222" t="str">
        <f t="shared" si="20"/>
        <v>Klik Disini</v>
      </c>
      <c r="C2623" s="223" t="s">
        <v>17736</v>
      </c>
      <c r="D2623" s="223"/>
      <c r="E2623" s="223" t="s">
        <v>17737</v>
      </c>
      <c r="F2623" s="223"/>
      <c r="G2623" s="223" t="s">
        <v>17738</v>
      </c>
      <c r="H2623" s="223" t="s">
        <v>3912</v>
      </c>
      <c r="I2623" s="258" t="s">
        <v>446</v>
      </c>
      <c r="J2623" s="186" t="s">
        <v>367</v>
      </c>
      <c r="K2623" s="223" t="s">
        <v>1953</v>
      </c>
      <c r="L2623" s="223"/>
      <c r="M2623" s="259" t="s">
        <v>447</v>
      </c>
      <c r="N2623" s="223" t="s">
        <v>449</v>
      </c>
      <c r="O2623" s="223" t="s">
        <v>450</v>
      </c>
      <c r="P2623" s="223" t="s">
        <v>447</v>
      </c>
      <c r="Q2623" s="223">
        <v>2021</v>
      </c>
      <c r="R2623" s="223" t="s">
        <v>13812</v>
      </c>
      <c r="S2623" s="223" t="s">
        <v>78</v>
      </c>
      <c r="T2623" s="223" t="s">
        <v>451</v>
      </c>
      <c r="U2623" s="86">
        <v>59</v>
      </c>
      <c r="V2623" s="86" t="s">
        <v>452</v>
      </c>
      <c r="W2623" s="223" t="s">
        <v>1923</v>
      </c>
      <c r="X2623" s="223" t="s">
        <v>15194</v>
      </c>
      <c r="Y2623" s="262">
        <v>60000</v>
      </c>
      <c r="Z2623" s="226"/>
      <c r="AA2623" s="241">
        <f t="shared" si="21"/>
        <v>0</v>
      </c>
      <c r="AB2623" s="237" t="s">
        <v>17739</v>
      </c>
    </row>
    <row r="2624" spans="1:28" ht="15" customHeight="1">
      <c r="A2624" s="109">
        <v>2615</v>
      </c>
      <c r="B2624" s="222" t="str">
        <f t="shared" si="20"/>
        <v>Klik Disini</v>
      </c>
      <c r="C2624" s="223" t="s">
        <v>17740</v>
      </c>
      <c r="D2624" s="223"/>
      <c r="E2624" s="223" t="s">
        <v>15121</v>
      </c>
      <c r="F2624" s="223"/>
      <c r="G2624" s="223" t="s">
        <v>17741</v>
      </c>
      <c r="H2624" s="223" t="s">
        <v>3912</v>
      </c>
      <c r="I2624" s="258" t="s">
        <v>446</v>
      </c>
      <c r="J2624" s="186" t="s">
        <v>367</v>
      </c>
      <c r="K2624" s="223" t="s">
        <v>1953</v>
      </c>
      <c r="L2624" s="223"/>
      <c r="M2624" s="259" t="s">
        <v>447</v>
      </c>
      <c r="N2624" s="223" t="s">
        <v>449</v>
      </c>
      <c r="O2624" s="223" t="s">
        <v>450</v>
      </c>
      <c r="P2624" s="223" t="s">
        <v>447</v>
      </c>
      <c r="Q2624" s="223">
        <v>2021</v>
      </c>
      <c r="R2624" s="223" t="s">
        <v>14116</v>
      </c>
      <c r="S2624" s="223" t="s">
        <v>78</v>
      </c>
      <c r="T2624" s="223" t="s">
        <v>451</v>
      </c>
      <c r="U2624" s="86">
        <v>58</v>
      </c>
      <c r="V2624" s="86" t="s">
        <v>452</v>
      </c>
      <c r="W2624" s="223" t="s">
        <v>1788</v>
      </c>
      <c r="X2624" s="223" t="s">
        <v>17742</v>
      </c>
      <c r="Y2624" s="262">
        <v>60000</v>
      </c>
      <c r="Z2624" s="226"/>
      <c r="AA2624" s="241">
        <f t="shared" si="21"/>
        <v>0</v>
      </c>
      <c r="AB2624" s="237" t="s">
        <v>17743</v>
      </c>
    </row>
    <row r="2625" spans="1:28" ht="15" customHeight="1">
      <c r="A2625" s="109">
        <v>2616</v>
      </c>
      <c r="B2625" s="222" t="str">
        <f t="shared" si="20"/>
        <v>Klik Disini</v>
      </c>
      <c r="C2625" s="223" t="s">
        <v>17744</v>
      </c>
      <c r="D2625" s="223"/>
      <c r="E2625" s="223" t="s">
        <v>17745</v>
      </c>
      <c r="F2625" s="223"/>
      <c r="G2625" s="223" t="s">
        <v>17746</v>
      </c>
      <c r="H2625" s="223" t="s">
        <v>16210</v>
      </c>
      <c r="I2625" s="258" t="s">
        <v>272</v>
      </c>
      <c r="J2625" s="186" t="s">
        <v>306</v>
      </c>
      <c r="K2625" s="223" t="s">
        <v>1953</v>
      </c>
      <c r="L2625" s="223"/>
      <c r="M2625" s="259" t="s">
        <v>447</v>
      </c>
      <c r="N2625" s="223" t="s">
        <v>735</v>
      </c>
      <c r="O2625" s="223" t="s">
        <v>450</v>
      </c>
      <c r="P2625" s="223" t="s">
        <v>447</v>
      </c>
      <c r="Q2625" s="223">
        <v>2022</v>
      </c>
      <c r="R2625" s="223" t="s">
        <v>14186</v>
      </c>
      <c r="S2625" s="223" t="s">
        <v>78</v>
      </c>
      <c r="T2625" s="223" t="s">
        <v>451</v>
      </c>
      <c r="U2625" s="86">
        <v>58</v>
      </c>
      <c r="V2625" s="86" t="s">
        <v>452</v>
      </c>
      <c r="W2625" s="223" t="s">
        <v>7676</v>
      </c>
      <c r="X2625" s="223" t="s">
        <v>17747</v>
      </c>
      <c r="Y2625" s="262">
        <v>29500</v>
      </c>
      <c r="Z2625" s="226"/>
      <c r="AA2625" s="241">
        <f t="shared" si="21"/>
        <v>0</v>
      </c>
      <c r="AB2625" s="237" t="s">
        <v>17748</v>
      </c>
    </row>
    <row r="2626" spans="1:28" ht="15" customHeight="1">
      <c r="A2626" s="109">
        <v>2617</v>
      </c>
      <c r="B2626" s="222" t="str">
        <f t="shared" si="20"/>
        <v>Klik Disini</v>
      </c>
      <c r="C2626" s="223" t="s">
        <v>17749</v>
      </c>
      <c r="D2626" s="223"/>
      <c r="E2626" s="223" t="s">
        <v>17750</v>
      </c>
      <c r="F2626" s="223"/>
      <c r="G2626" s="223" t="s">
        <v>17751</v>
      </c>
      <c r="H2626" s="223" t="s">
        <v>16210</v>
      </c>
      <c r="I2626" s="258" t="s">
        <v>272</v>
      </c>
      <c r="J2626" s="186" t="s">
        <v>306</v>
      </c>
      <c r="K2626" s="223" t="s">
        <v>1953</v>
      </c>
      <c r="L2626" s="223"/>
      <c r="M2626" s="259" t="s">
        <v>447</v>
      </c>
      <c r="N2626" s="223" t="s">
        <v>735</v>
      </c>
      <c r="O2626" s="223" t="s">
        <v>450</v>
      </c>
      <c r="P2626" s="223" t="s">
        <v>447</v>
      </c>
      <c r="Q2626" s="223">
        <v>2022</v>
      </c>
      <c r="R2626" s="223" t="s">
        <v>14186</v>
      </c>
      <c r="S2626" s="223" t="s">
        <v>78</v>
      </c>
      <c r="T2626" s="223" t="s">
        <v>451</v>
      </c>
      <c r="U2626" s="86">
        <v>56</v>
      </c>
      <c r="V2626" s="86" t="s">
        <v>452</v>
      </c>
      <c r="W2626" s="223" t="s">
        <v>864</v>
      </c>
      <c r="X2626" s="223" t="s">
        <v>17752</v>
      </c>
      <c r="Y2626" s="262">
        <v>29500</v>
      </c>
      <c r="Z2626" s="226"/>
      <c r="AA2626" s="241">
        <f t="shared" si="21"/>
        <v>0</v>
      </c>
      <c r="AB2626" s="237" t="s">
        <v>17753</v>
      </c>
    </row>
    <row r="2627" spans="1:28" ht="15" customHeight="1">
      <c r="A2627" s="109">
        <v>2618</v>
      </c>
      <c r="B2627" s="222" t="str">
        <f t="shared" si="20"/>
        <v>Klik Disini</v>
      </c>
      <c r="C2627" s="223" t="s">
        <v>17754</v>
      </c>
      <c r="D2627" s="223"/>
      <c r="E2627" s="223" t="s">
        <v>17755</v>
      </c>
      <c r="F2627" s="223"/>
      <c r="G2627" s="223" t="s">
        <v>17756</v>
      </c>
      <c r="H2627" s="223" t="s">
        <v>398</v>
      </c>
      <c r="I2627" s="258" t="s">
        <v>1844</v>
      </c>
      <c r="J2627" s="186" t="s">
        <v>397</v>
      </c>
      <c r="K2627" s="223" t="s">
        <v>1953</v>
      </c>
      <c r="L2627" s="223"/>
      <c r="M2627" s="259" t="s">
        <v>447</v>
      </c>
      <c r="N2627" s="223" t="s">
        <v>449</v>
      </c>
      <c r="O2627" s="223" t="s">
        <v>450</v>
      </c>
      <c r="P2627" s="223" t="s">
        <v>447</v>
      </c>
      <c r="Q2627" s="223">
        <v>2022</v>
      </c>
      <c r="R2627" s="223" t="s">
        <v>14186</v>
      </c>
      <c r="S2627" s="223" t="s">
        <v>78</v>
      </c>
      <c r="T2627" s="223" t="s">
        <v>451</v>
      </c>
      <c r="U2627" s="86">
        <v>56</v>
      </c>
      <c r="V2627" s="86" t="s">
        <v>452</v>
      </c>
      <c r="W2627" s="223" t="s">
        <v>638</v>
      </c>
      <c r="X2627" s="223" t="s">
        <v>17757</v>
      </c>
      <c r="Y2627" s="262">
        <v>25000</v>
      </c>
      <c r="Z2627" s="226"/>
      <c r="AA2627" s="241">
        <f t="shared" si="21"/>
        <v>0</v>
      </c>
      <c r="AB2627" s="237" t="s">
        <v>17758</v>
      </c>
    </row>
    <row r="2628" spans="1:28" ht="15" customHeight="1">
      <c r="A2628" s="109">
        <v>2619</v>
      </c>
      <c r="B2628" s="222" t="str">
        <f t="shared" si="20"/>
        <v>Klik Disini</v>
      </c>
      <c r="C2628" s="223" t="s">
        <v>17759</v>
      </c>
      <c r="D2628" s="223"/>
      <c r="E2628" s="223" t="s">
        <v>7458</v>
      </c>
      <c r="F2628" s="223" t="s">
        <v>17760</v>
      </c>
      <c r="G2628" s="223" t="s">
        <v>17761</v>
      </c>
      <c r="H2628" s="223" t="s">
        <v>323</v>
      </c>
      <c r="I2628" s="258" t="s">
        <v>446</v>
      </c>
      <c r="J2628" s="186" t="s">
        <v>347</v>
      </c>
      <c r="K2628" s="223"/>
      <c r="L2628" s="264"/>
      <c r="M2628" s="265"/>
      <c r="N2628" s="223"/>
      <c r="O2628" s="223"/>
      <c r="P2628" s="223">
        <v>2013</v>
      </c>
      <c r="Q2628" s="223">
        <v>2017</v>
      </c>
      <c r="R2628" s="223" t="s">
        <v>3643</v>
      </c>
      <c r="S2628" s="223" t="s">
        <v>78</v>
      </c>
      <c r="T2628" s="223"/>
      <c r="U2628" s="86">
        <v>106</v>
      </c>
      <c r="V2628" s="86" t="s">
        <v>452</v>
      </c>
      <c r="W2628" s="223" t="s">
        <v>2911</v>
      </c>
      <c r="X2628" s="223" t="s">
        <v>17762</v>
      </c>
      <c r="Y2628" s="262">
        <v>59000</v>
      </c>
      <c r="Z2628" s="226"/>
      <c r="AA2628" s="241">
        <f t="shared" si="21"/>
        <v>0</v>
      </c>
      <c r="AB2628" s="237" t="s">
        <v>17763</v>
      </c>
    </row>
    <row r="2629" spans="1:28" ht="15" customHeight="1">
      <c r="A2629" s="109">
        <v>2620</v>
      </c>
      <c r="B2629" s="222" t="str">
        <f t="shared" si="20"/>
        <v>Klik Disini</v>
      </c>
      <c r="C2629" s="223" t="s">
        <v>17764</v>
      </c>
      <c r="D2629" s="223"/>
      <c r="E2629" s="223" t="s">
        <v>3666</v>
      </c>
      <c r="F2629" s="223" t="s">
        <v>17765</v>
      </c>
      <c r="G2629" s="223" t="s">
        <v>17766</v>
      </c>
      <c r="H2629" s="223" t="s">
        <v>583</v>
      </c>
      <c r="I2629" s="258" t="s">
        <v>583</v>
      </c>
      <c r="J2629" s="186" t="s">
        <v>265</v>
      </c>
      <c r="K2629" s="223"/>
      <c r="L2629" s="264"/>
      <c r="M2629" s="265"/>
      <c r="N2629" s="223" t="s">
        <v>449</v>
      </c>
      <c r="O2629" s="223" t="s">
        <v>3419</v>
      </c>
      <c r="P2629" s="223">
        <v>2013</v>
      </c>
      <c r="Q2629" s="223">
        <v>2017</v>
      </c>
      <c r="R2629" s="223" t="s">
        <v>3480</v>
      </c>
      <c r="S2629" s="223" t="s">
        <v>78</v>
      </c>
      <c r="T2629" s="223" t="s">
        <v>451</v>
      </c>
      <c r="U2629" s="86">
        <v>162</v>
      </c>
      <c r="V2629" s="86" t="s">
        <v>452</v>
      </c>
      <c r="W2629" s="223" t="s">
        <v>1633</v>
      </c>
      <c r="X2629" s="223" t="s">
        <v>17767</v>
      </c>
      <c r="Y2629" s="262">
        <v>48500</v>
      </c>
      <c r="Z2629" s="226"/>
      <c r="AA2629" s="241">
        <f t="shared" si="21"/>
        <v>0</v>
      </c>
      <c r="AB2629" s="237" t="s">
        <v>17768</v>
      </c>
    </row>
    <row r="2630" spans="1:28" ht="15" customHeight="1">
      <c r="A2630" s="109">
        <v>2621</v>
      </c>
      <c r="B2630" s="222" t="str">
        <f t="shared" si="20"/>
        <v>Klik Disini</v>
      </c>
      <c r="C2630" s="223" t="s">
        <v>17769</v>
      </c>
      <c r="D2630" s="223"/>
      <c r="E2630" s="223" t="s">
        <v>17770</v>
      </c>
      <c r="F2630" s="223" t="s">
        <v>17771</v>
      </c>
      <c r="G2630" s="223" t="s">
        <v>17772</v>
      </c>
      <c r="H2630" s="223" t="s">
        <v>14345</v>
      </c>
      <c r="I2630" s="258" t="s">
        <v>446</v>
      </c>
      <c r="J2630" s="186" t="s">
        <v>357</v>
      </c>
      <c r="K2630" s="223"/>
      <c r="L2630" s="264"/>
      <c r="M2630" s="265"/>
      <c r="N2630" s="223" t="s">
        <v>449</v>
      </c>
      <c r="O2630" s="223" t="s">
        <v>3419</v>
      </c>
      <c r="P2630" s="223">
        <v>2013</v>
      </c>
      <c r="Q2630" s="223">
        <v>2017</v>
      </c>
      <c r="R2630" s="223" t="s">
        <v>3675</v>
      </c>
      <c r="S2630" s="223" t="s">
        <v>78</v>
      </c>
      <c r="T2630" s="223" t="s">
        <v>451</v>
      </c>
      <c r="U2630" s="86">
        <v>170</v>
      </c>
      <c r="V2630" s="86" t="s">
        <v>452</v>
      </c>
      <c r="W2630" s="223" t="s">
        <v>6402</v>
      </c>
      <c r="X2630" s="223" t="s">
        <v>17773</v>
      </c>
      <c r="Y2630" s="262">
        <v>77000</v>
      </c>
      <c r="Z2630" s="226"/>
      <c r="AA2630" s="241">
        <f t="shared" si="21"/>
        <v>0</v>
      </c>
      <c r="AB2630" s="237" t="s">
        <v>17774</v>
      </c>
    </row>
    <row r="2631" spans="1:28" ht="15" customHeight="1">
      <c r="A2631" s="109">
        <v>2622</v>
      </c>
      <c r="B2631" s="222" t="str">
        <f t="shared" si="20"/>
        <v>Klik Disini</v>
      </c>
      <c r="C2631" s="223" t="s">
        <v>17775</v>
      </c>
      <c r="D2631" s="223"/>
      <c r="E2631" s="223" t="s">
        <v>13895</v>
      </c>
      <c r="F2631" s="223" t="s">
        <v>17776</v>
      </c>
      <c r="G2631" s="223" t="s">
        <v>17777</v>
      </c>
      <c r="H2631" s="223" t="s">
        <v>841</v>
      </c>
      <c r="I2631" s="258" t="s">
        <v>446</v>
      </c>
      <c r="J2631" s="186" t="s">
        <v>373</v>
      </c>
      <c r="K2631" s="223"/>
      <c r="L2631" s="264"/>
      <c r="M2631" s="265"/>
      <c r="N2631" s="223"/>
      <c r="O2631" s="223"/>
      <c r="P2631" s="223">
        <v>2014</v>
      </c>
      <c r="Q2631" s="223">
        <v>2017</v>
      </c>
      <c r="R2631" s="223" t="s">
        <v>3412</v>
      </c>
      <c r="S2631" s="223" t="s">
        <v>78</v>
      </c>
      <c r="T2631" s="223"/>
      <c r="U2631" s="86">
        <v>232</v>
      </c>
      <c r="V2631" s="86" t="s">
        <v>452</v>
      </c>
      <c r="W2631" s="223" t="s">
        <v>1820</v>
      </c>
      <c r="X2631" s="223" t="s">
        <v>17778</v>
      </c>
      <c r="Y2631" s="262">
        <v>70000</v>
      </c>
      <c r="Z2631" s="226"/>
      <c r="AA2631" s="241">
        <f t="shared" si="21"/>
        <v>0</v>
      </c>
      <c r="AB2631" s="237" t="s">
        <v>17779</v>
      </c>
    </row>
    <row r="2632" spans="1:28" ht="15" customHeight="1">
      <c r="A2632" s="109">
        <v>2623</v>
      </c>
      <c r="B2632" s="222" t="str">
        <f t="shared" si="20"/>
        <v>Klik Disini</v>
      </c>
      <c r="C2632" s="223" t="s">
        <v>17780</v>
      </c>
      <c r="D2632" s="223"/>
      <c r="E2632" s="223" t="s">
        <v>17781</v>
      </c>
      <c r="F2632" s="223" t="s">
        <v>17782</v>
      </c>
      <c r="G2632" s="223" t="s">
        <v>17783</v>
      </c>
      <c r="H2632" s="223" t="s">
        <v>841</v>
      </c>
      <c r="I2632" s="258" t="s">
        <v>446</v>
      </c>
      <c r="J2632" s="186" t="s">
        <v>373</v>
      </c>
      <c r="K2632" s="223"/>
      <c r="L2632" s="264"/>
      <c r="M2632" s="265"/>
      <c r="N2632" s="223" t="s">
        <v>449</v>
      </c>
      <c r="O2632" s="223" t="s">
        <v>3419</v>
      </c>
      <c r="P2632" s="223">
        <v>2013</v>
      </c>
      <c r="Q2632" s="223">
        <v>2017</v>
      </c>
      <c r="R2632" s="223" t="s">
        <v>3412</v>
      </c>
      <c r="S2632" s="223" t="s">
        <v>78</v>
      </c>
      <c r="T2632" s="223" t="s">
        <v>451</v>
      </c>
      <c r="U2632" s="86">
        <v>88</v>
      </c>
      <c r="V2632" s="86" t="s">
        <v>452</v>
      </c>
      <c r="W2632" s="223" t="s">
        <v>677</v>
      </c>
      <c r="X2632" s="223" t="s">
        <v>17784</v>
      </c>
      <c r="Y2632" s="262">
        <v>39000</v>
      </c>
      <c r="Z2632" s="226"/>
      <c r="AA2632" s="241">
        <f t="shared" si="21"/>
        <v>0</v>
      </c>
      <c r="AB2632" s="237" t="s">
        <v>17785</v>
      </c>
    </row>
    <row r="2633" spans="1:28" ht="15" customHeight="1">
      <c r="A2633" s="109">
        <v>2624</v>
      </c>
      <c r="B2633" s="222" t="str">
        <f t="shared" si="20"/>
        <v>Klik Disini</v>
      </c>
      <c r="C2633" s="223" t="s">
        <v>17786</v>
      </c>
      <c r="D2633" s="223"/>
      <c r="E2633" s="223" t="s">
        <v>17787</v>
      </c>
      <c r="F2633" s="223" t="s">
        <v>17788</v>
      </c>
      <c r="G2633" s="223" t="s">
        <v>17789</v>
      </c>
      <c r="H2633" s="223" t="s">
        <v>580</v>
      </c>
      <c r="I2633" s="258" t="s">
        <v>581</v>
      </c>
      <c r="J2633" s="186" t="s">
        <v>277</v>
      </c>
      <c r="K2633" s="223"/>
      <c r="L2633" s="264"/>
      <c r="M2633" s="265"/>
      <c r="N2633" s="223" t="s">
        <v>449</v>
      </c>
      <c r="O2633" s="223" t="s">
        <v>3419</v>
      </c>
      <c r="P2633" s="223">
        <v>2013</v>
      </c>
      <c r="Q2633" s="223">
        <v>2017</v>
      </c>
      <c r="R2633" s="223" t="s">
        <v>3412</v>
      </c>
      <c r="S2633" s="223" t="s">
        <v>78</v>
      </c>
      <c r="T2633" s="223" t="s">
        <v>451</v>
      </c>
      <c r="U2633" s="86">
        <v>84</v>
      </c>
      <c r="V2633" s="86" t="s">
        <v>452</v>
      </c>
      <c r="W2633" s="223" t="s">
        <v>4754</v>
      </c>
      <c r="X2633" s="223" t="s">
        <v>17790</v>
      </c>
      <c r="Y2633" s="262">
        <v>48500</v>
      </c>
      <c r="Z2633" s="226"/>
      <c r="AA2633" s="241">
        <f t="shared" si="21"/>
        <v>0</v>
      </c>
      <c r="AB2633" s="237" t="s">
        <v>17791</v>
      </c>
    </row>
    <row r="2634" spans="1:28" ht="15" customHeight="1">
      <c r="A2634" s="109">
        <v>2625</v>
      </c>
      <c r="B2634" s="222" t="str">
        <f t="shared" si="20"/>
        <v>Klik Disini</v>
      </c>
      <c r="C2634" s="223" t="s">
        <v>17792</v>
      </c>
      <c r="D2634" s="223"/>
      <c r="E2634" s="223" t="s">
        <v>17793</v>
      </c>
      <c r="F2634" s="223" t="s">
        <v>17794</v>
      </c>
      <c r="G2634" s="223" t="s">
        <v>17795</v>
      </c>
      <c r="H2634" s="223" t="s">
        <v>2070</v>
      </c>
      <c r="I2634" s="258" t="s">
        <v>583</v>
      </c>
      <c r="J2634" s="186" t="s">
        <v>263</v>
      </c>
      <c r="K2634" s="223"/>
      <c r="L2634" s="264"/>
      <c r="M2634" s="265"/>
      <c r="N2634" s="223" t="s">
        <v>449</v>
      </c>
      <c r="O2634" s="223" t="s">
        <v>3419</v>
      </c>
      <c r="P2634" s="223">
        <v>2013</v>
      </c>
      <c r="Q2634" s="223">
        <v>2017</v>
      </c>
      <c r="R2634" s="223" t="s">
        <v>3480</v>
      </c>
      <c r="S2634" s="223" t="s">
        <v>78</v>
      </c>
      <c r="T2634" s="223" t="s">
        <v>451</v>
      </c>
      <c r="U2634" s="86">
        <v>176</v>
      </c>
      <c r="V2634" s="86" t="s">
        <v>452</v>
      </c>
      <c r="W2634" s="223" t="s">
        <v>830</v>
      </c>
      <c r="X2634" s="223" t="s">
        <v>17796</v>
      </c>
      <c r="Y2634" s="262">
        <v>42000</v>
      </c>
      <c r="Z2634" s="226"/>
      <c r="AA2634" s="241">
        <f t="shared" si="21"/>
        <v>0</v>
      </c>
      <c r="AB2634" s="237" t="s">
        <v>17797</v>
      </c>
    </row>
    <row r="2635" spans="1:28" ht="15" customHeight="1">
      <c r="A2635" s="109">
        <v>2626</v>
      </c>
      <c r="B2635" s="222" t="str">
        <f t="shared" si="20"/>
        <v>Klik Disini</v>
      </c>
      <c r="C2635" s="223" t="s">
        <v>17798</v>
      </c>
      <c r="D2635" s="223"/>
      <c r="E2635" s="223" t="s">
        <v>6413</v>
      </c>
      <c r="F2635" s="223" t="s">
        <v>17799</v>
      </c>
      <c r="G2635" s="223" t="s">
        <v>17800</v>
      </c>
      <c r="H2635" s="223" t="s">
        <v>583</v>
      </c>
      <c r="I2635" s="258" t="s">
        <v>583</v>
      </c>
      <c r="J2635" s="186" t="s">
        <v>265</v>
      </c>
      <c r="K2635" s="223"/>
      <c r="L2635" s="264"/>
      <c r="M2635" s="265"/>
      <c r="N2635" s="223" t="s">
        <v>449</v>
      </c>
      <c r="O2635" s="223" t="s">
        <v>3419</v>
      </c>
      <c r="P2635" s="223">
        <v>2014</v>
      </c>
      <c r="Q2635" s="223">
        <v>2017</v>
      </c>
      <c r="R2635" s="223" t="s">
        <v>3480</v>
      </c>
      <c r="S2635" s="223" t="s">
        <v>78</v>
      </c>
      <c r="T2635" s="223" t="s">
        <v>451</v>
      </c>
      <c r="U2635" s="86">
        <v>432</v>
      </c>
      <c r="V2635" s="86" t="s">
        <v>452</v>
      </c>
      <c r="W2635" s="223" t="s">
        <v>2911</v>
      </c>
      <c r="X2635" s="223" t="s">
        <v>17801</v>
      </c>
      <c r="Y2635" s="262">
        <v>80500</v>
      </c>
      <c r="Z2635" s="226"/>
      <c r="AA2635" s="241">
        <f t="shared" si="21"/>
        <v>0</v>
      </c>
      <c r="AB2635" s="237" t="s">
        <v>17802</v>
      </c>
    </row>
    <row r="2636" spans="1:28" ht="15" customHeight="1">
      <c r="A2636" s="109">
        <v>2627</v>
      </c>
      <c r="B2636" s="222" t="str">
        <f t="shared" si="20"/>
        <v>Klik Disini</v>
      </c>
      <c r="C2636" s="223" t="s">
        <v>17803</v>
      </c>
      <c r="D2636" s="223"/>
      <c r="E2636" s="223" t="s">
        <v>4723</v>
      </c>
      <c r="F2636" s="223" t="s">
        <v>17804</v>
      </c>
      <c r="G2636" s="223" t="s">
        <v>17805</v>
      </c>
      <c r="H2636" s="223" t="s">
        <v>323</v>
      </c>
      <c r="I2636" s="258" t="s">
        <v>592</v>
      </c>
      <c r="J2636" s="186" t="s">
        <v>322</v>
      </c>
      <c r="K2636" s="223" t="s">
        <v>447</v>
      </c>
      <c r="L2636" s="223"/>
      <c r="M2636" s="259" t="s">
        <v>447</v>
      </c>
      <c r="N2636" s="223" t="s">
        <v>449</v>
      </c>
      <c r="O2636" s="223" t="s">
        <v>3419</v>
      </c>
      <c r="P2636" s="223">
        <v>2013</v>
      </c>
      <c r="Q2636" s="223">
        <v>2017</v>
      </c>
      <c r="R2636" s="223" t="s">
        <v>3643</v>
      </c>
      <c r="S2636" s="223" t="s">
        <v>78</v>
      </c>
      <c r="T2636" s="223" t="s">
        <v>451</v>
      </c>
      <c r="U2636" s="86">
        <v>776</v>
      </c>
      <c r="V2636" s="86" t="s">
        <v>452</v>
      </c>
      <c r="W2636" s="223" t="s">
        <v>1859</v>
      </c>
      <c r="X2636" s="223" t="s">
        <v>17806</v>
      </c>
      <c r="Y2636" s="262">
        <v>227500</v>
      </c>
      <c r="Z2636" s="226"/>
      <c r="AA2636" s="241">
        <f t="shared" si="21"/>
        <v>0</v>
      </c>
      <c r="AB2636" s="237" t="s">
        <v>17807</v>
      </c>
    </row>
    <row r="2637" spans="1:28" ht="15" customHeight="1">
      <c r="A2637" s="109">
        <v>2628</v>
      </c>
      <c r="B2637" s="222" t="str">
        <f t="shared" si="20"/>
        <v>Klik Disini</v>
      </c>
      <c r="C2637" s="223" t="s">
        <v>17808</v>
      </c>
      <c r="D2637" s="223"/>
      <c r="E2637" s="223" t="s">
        <v>17809</v>
      </c>
      <c r="F2637" s="223" t="s">
        <v>17810</v>
      </c>
      <c r="G2637" s="223" t="s">
        <v>17811</v>
      </c>
      <c r="H2637" s="223" t="s">
        <v>400</v>
      </c>
      <c r="I2637" s="258" t="s">
        <v>1844</v>
      </c>
      <c r="J2637" s="186" t="s">
        <v>399</v>
      </c>
      <c r="K2637" s="223"/>
      <c r="L2637" s="264"/>
      <c r="M2637" s="265"/>
      <c r="N2637" s="223" t="s">
        <v>449</v>
      </c>
      <c r="O2637" s="223" t="s">
        <v>3419</v>
      </c>
      <c r="P2637" s="223">
        <v>2013</v>
      </c>
      <c r="Q2637" s="223">
        <v>2017</v>
      </c>
      <c r="R2637" s="223" t="s">
        <v>3412</v>
      </c>
      <c r="S2637" s="223" t="s">
        <v>78</v>
      </c>
      <c r="T2637" s="223" t="s">
        <v>451</v>
      </c>
      <c r="U2637" s="86">
        <v>184</v>
      </c>
      <c r="V2637" s="86" t="s">
        <v>452</v>
      </c>
      <c r="W2637" s="223" t="s">
        <v>3567</v>
      </c>
      <c r="X2637" s="223" t="s">
        <v>17812</v>
      </c>
      <c r="Y2637" s="262">
        <v>47000</v>
      </c>
      <c r="Z2637" s="226"/>
      <c r="AA2637" s="241">
        <f t="shared" si="21"/>
        <v>0</v>
      </c>
      <c r="AB2637" s="237" t="s">
        <v>17813</v>
      </c>
    </row>
    <row r="2638" spans="1:28" ht="15" customHeight="1">
      <c r="A2638" s="109">
        <v>2629</v>
      </c>
      <c r="B2638" s="222" t="str">
        <f t="shared" si="20"/>
        <v>Klik Disini</v>
      </c>
      <c r="C2638" s="223" t="s">
        <v>17814</v>
      </c>
      <c r="D2638" s="223"/>
      <c r="E2638" s="223" t="s">
        <v>17815</v>
      </c>
      <c r="F2638" s="223" t="s">
        <v>17816</v>
      </c>
      <c r="G2638" s="223" t="s">
        <v>17817</v>
      </c>
      <c r="H2638" s="223" t="s">
        <v>2070</v>
      </c>
      <c r="I2638" s="258" t="s">
        <v>583</v>
      </c>
      <c r="J2638" s="186" t="s">
        <v>263</v>
      </c>
      <c r="K2638" s="223"/>
      <c r="L2638" s="264"/>
      <c r="M2638" s="265"/>
      <c r="N2638" s="223" t="s">
        <v>449</v>
      </c>
      <c r="O2638" s="223" t="s">
        <v>3419</v>
      </c>
      <c r="P2638" s="223">
        <v>2013</v>
      </c>
      <c r="Q2638" s="223">
        <v>2017</v>
      </c>
      <c r="R2638" s="223" t="s">
        <v>3740</v>
      </c>
      <c r="S2638" s="223" t="s">
        <v>78</v>
      </c>
      <c r="T2638" s="223" t="s">
        <v>451</v>
      </c>
      <c r="U2638" s="86">
        <v>100</v>
      </c>
      <c r="V2638" s="86" t="s">
        <v>452</v>
      </c>
      <c r="W2638" s="223" t="s">
        <v>6334</v>
      </c>
      <c r="X2638" s="223" t="s">
        <v>17818</v>
      </c>
      <c r="Y2638" s="262">
        <v>58000</v>
      </c>
      <c r="Z2638" s="226"/>
      <c r="AA2638" s="241">
        <f t="shared" si="21"/>
        <v>0</v>
      </c>
      <c r="AB2638" s="237" t="s">
        <v>17819</v>
      </c>
    </row>
    <row r="2639" spans="1:28" ht="15" customHeight="1">
      <c r="A2639" s="109">
        <v>2630</v>
      </c>
      <c r="B2639" s="222" t="str">
        <f t="shared" si="20"/>
        <v>Klik Disini</v>
      </c>
      <c r="C2639" s="223" t="s">
        <v>17820</v>
      </c>
      <c r="D2639" s="223"/>
      <c r="E2639" s="223" t="s">
        <v>17821</v>
      </c>
      <c r="F2639" s="223" t="s">
        <v>17822</v>
      </c>
      <c r="G2639" s="223" t="s">
        <v>17823</v>
      </c>
      <c r="H2639" s="223" t="s">
        <v>2070</v>
      </c>
      <c r="I2639" s="258" t="s">
        <v>583</v>
      </c>
      <c r="J2639" s="186" t="s">
        <v>263</v>
      </c>
      <c r="K2639" s="223"/>
      <c r="L2639" s="264"/>
      <c r="M2639" s="265"/>
      <c r="N2639" s="223" t="s">
        <v>449</v>
      </c>
      <c r="O2639" s="223" t="s">
        <v>3419</v>
      </c>
      <c r="P2639" s="223">
        <v>2013</v>
      </c>
      <c r="Q2639" s="223">
        <v>2017</v>
      </c>
      <c r="R2639" s="223" t="s">
        <v>3740</v>
      </c>
      <c r="S2639" s="223" t="s">
        <v>78</v>
      </c>
      <c r="T2639" s="223" t="s">
        <v>451</v>
      </c>
      <c r="U2639" s="86">
        <v>28</v>
      </c>
      <c r="V2639" s="86" t="s">
        <v>452</v>
      </c>
      <c r="W2639" s="223" t="s">
        <v>6334</v>
      </c>
      <c r="X2639" s="223" t="s">
        <v>17824</v>
      </c>
      <c r="Y2639" s="262">
        <v>32500</v>
      </c>
      <c r="Z2639" s="226"/>
      <c r="AA2639" s="241">
        <f t="shared" si="21"/>
        <v>0</v>
      </c>
      <c r="AB2639" s="237" t="s">
        <v>17825</v>
      </c>
    </row>
    <row r="2640" spans="1:28" ht="15" customHeight="1">
      <c r="A2640" s="109">
        <v>2631</v>
      </c>
      <c r="B2640" s="222" t="str">
        <f t="shared" si="20"/>
        <v>Klik Disini</v>
      </c>
      <c r="C2640" s="223" t="s">
        <v>17826</v>
      </c>
      <c r="D2640" s="223"/>
      <c r="E2640" s="223" t="s">
        <v>17827</v>
      </c>
      <c r="F2640" s="223" t="s">
        <v>17828</v>
      </c>
      <c r="G2640" s="223" t="s">
        <v>17829</v>
      </c>
      <c r="H2640" s="223" t="s">
        <v>2070</v>
      </c>
      <c r="I2640" s="258" t="s">
        <v>583</v>
      </c>
      <c r="J2640" s="186" t="s">
        <v>263</v>
      </c>
      <c r="K2640" s="223"/>
      <c r="L2640" s="264"/>
      <c r="M2640" s="265"/>
      <c r="N2640" s="223"/>
      <c r="O2640" s="223"/>
      <c r="P2640" s="223">
        <v>2013</v>
      </c>
      <c r="Q2640" s="223">
        <v>2017</v>
      </c>
      <c r="R2640" s="223" t="s">
        <v>3740</v>
      </c>
      <c r="S2640" s="223" t="s">
        <v>78</v>
      </c>
      <c r="T2640" s="223"/>
      <c r="U2640" s="86">
        <v>100</v>
      </c>
      <c r="V2640" s="86" t="s">
        <v>452</v>
      </c>
      <c r="W2640" s="223" t="s">
        <v>999</v>
      </c>
      <c r="X2640" s="223" t="s">
        <v>17830</v>
      </c>
      <c r="Y2640" s="262">
        <v>51000</v>
      </c>
      <c r="Z2640" s="226"/>
      <c r="AA2640" s="241">
        <f t="shared" si="21"/>
        <v>0</v>
      </c>
      <c r="AB2640" s="237" t="s">
        <v>17831</v>
      </c>
    </row>
    <row r="2641" spans="1:28" ht="15" customHeight="1">
      <c r="A2641" s="109">
        <v>2632</v>
      </c>
      <c r="B2641" s="222" t="str">
        <f t="shared" si="20"/>
        <v>Klik Disini</v>
      </c>
      <c r="C2641" s="223" t="s">
        <v>17832</v>
      </c>
      <c r="D2641" s="223"/>
      <c r="E2641" s="223" t="s">
        <v>17833</v>
      </c>
      <c r="F2641" s="223" t="s">
        <v>17834</v>
      </c>
      <c r="G2641" s="223" t="s">
        <v>17835</v>
      </c>
      <c r="H2641" s="223" t="s">
        <v>323</v>
      </c>
      <c r="I2641" s="258" t="s">
        <v>592</v>
      </c>
      <c r="J2641" s="186" t="s">
        <v>322</v>
      </c>
      <c r="K2641" s="223"/>
      <c r="L2641" s="264"/>
      <c r="M2641" s="265"/>
      <c r="N2641" s="223" t="s">
        <v>449</v>
      </c>
      <c r="O2641" s="223" t="s">
        <v>3419</v>
      </c>
      <c r="P2641" s="223">
        <v>2013</v>
      </c>
      <c r="Q2641" s="223">
        <v>2017</v>
      </c>
      <c r="R2641" s="223" t="s">
        <v>3643</v>
      </c>
      <c r="S2641" s="223" t="s">
        <v>78</v>
      </c>
      <c r="T2641" s="223" t="s">
        <v>451</v>
      </c>
      <c r="U2641" s="86">
        <v>128</v>
      </c>
      <c r="V2641" s="86" t="s">
        <v>452</v>
      </c>
      <c r="W2641" s="223" t="s">
        <v>1214</v>
      </c>
      <c r="X2641" s="223" t="s">
        <v>17836</v>
      </c>
      <c r="Y2641" s="262">
        <v>59000</v>
      </c>
      <c r="Z2641" s="226"/>
      <c r="AA2641" s="241">
        <f t="shared" si="21"/>
        <v>0</v>
      </c>
      <c r="AB2641" s="237" t="s">
        <v>17837</v>
      </c>
    </row>
    <row r="2642" spans="1:28" ht="15" customHeight="1">
      <c r="A2642" s="109">
        <v>2633</v>
      </c>
      <c r="B2642" s="222" t="str">
        <f t="shared" si="20"/>
        <v>Klik Disini</v>
      </c>
      <c r="C2642" s="223" t="s">
        <v>17838</v>
      </c>
      <c r="D2642" s="223"/>
      <c r="E2642" s="223" t="s">
        <v>17839</v>
      </c>
      <c r="F2642" s="223" t="s">
        <v>17840</v>
      </c>
      <c r="G2642" s="223" t="s">
        <v>17841</v>
      </c>
      <c r="H2642" s="223" t="s">
        <v>583</v>
      </c>
      <c r="I2642" s="258" t="s">
        <v>583</v>
      </c>
      <c r="J2642" s="186" t="s">
        <v>265</v>
      </c>
      <c r="K2642" s="223"/>
      <c r="L2642" s="264"/>
      <c r="M2642" s="265"/>
      <c r="N2642" s="223" t="s">
        <v>449</v>
      </c>
      <c r="O2642" s="223" t="s">
        <v>3419</v>
      </c>
      <c r="P2642" s="223">
        <v>2013</v>
      </c>
      <c r="Q2642" s="223">
        <v>2017</v>
      </c>
      <c r="R2642" s="223" t="s">
        <v>3480</v>
      </c>
      <c r="S2642" s="223" t="s">
        <v>78</v>
      </c>
      <c r="T2642" s="223" t="s">
        <v>451</v>
      </c>
      <c r="U2642" s="86">
        <v>272</v>
      </c>
      <c r="V2642" s="86" t="s">
        <v>452</v>
      </c>
      <c r="W2642" s="223" t="s">
        <v>547</v>
      </c>
      <c r="X2642" s="223" t="s">
        <v>17842</v>
      </c>
      <c r="Y2642" s="262">
        <v>55500</v>
      </c>
      <c r="Z2642" s="226"/>
      <c r="AA2642" s="241">
        <f t="shared" si="21"/>
        <v>0</v>
      </c>
      <c r="AB2642" s="237" t="s">
        <v>17843</v>
      </c>
    </row>
    <row r="2643" spans="1:28" ht="15" customHeight="1">
      <c r="A2643" s="109">
        <v>2634</v>
      </c>
      <c r="B2643" s="222" t="str">
        <f t="shared" si="20"/>
        <v>Klik Disini</v>
      </c>
      <c r="C2643" s="223" t="s">
        <v>17844</v>
      </c>
      <c r="D2643" s="223"/>
      <c r="E2643" s="223" t="s">
        <v>17845</v>
      </c>
      <c r="F2643" s="223" t="s">
        <v>17846</v>
      </c>
      <c r="G2643" s="223" t="s">
        <v>17847</v>
      </c>
      <c r="H2643" s="223" t="s">
        <v>2070</v>
      </c>
      <c r="I2643" s="258" t="s">
        <v>583</v>
      </c>
      <c r="J2643" s="186" t="s">
        <v>263</v>
      </c>
      <c r="K2643" s="223"/>
      <c r="L2643" s="264"/>
      <c r="M2643" s="265"/>
      <c r="N2643" s="223" t="s">
        <v>449</v>
      </c>
      <c r="O2643" s="223" t="s">
        <v>3419</v>
      </c>
      <c r="P2643" s="223">
        <v>2014</v>
      </c>
      <c r="Q2643" s="223">
        <v>2017</v>
      </c>
      <c r="R2643" s="223" t="s">
        <v>3740</v>
      </c>
      <c r="S2643" s="223" t="s">
        <v>78</v>
      </c>
      <c r="T2643" s="223" t="s">
        <v>451</v>
      </c>
      <c r="U2643" s="86">
        <v>96</v>
      </c>
      <c r="V2643" s="86" t="s">
        <v>452</v>
      </c>
      <c r="W2643" s="223" t="s">
        <v>632</v>
      </c>
      <c r="X2643" s="223" t="s">
        <v>17848</v>
      </c>
      <c r="Y2643" s="262">
        <v>59000</v>
      </c>
      <c r="Z2643" s="226"/>
      <c r="AA2643" s="241">
        <f t="shared" si="21"/>
        <v>0</v>
      </c>
      <c r="AB2643" s="237" t="s">
        <v>17849</v>
      </c>
    </row>
    <row r="2644" spans="1:28" ht="15" customHeight="1">
      <c r="A2644" s="109">
        <v>2635</v>
      </c>
      <c r="B2644" s="222" t="str">
        <f t="shared" si="20"/>
        <v>Klik Disini</v>
      </c>
      <c r="C2644" s="223" t="s">
        <v>17850</v>
      </c>
      <c r="D2644" s="223"/>
      <c r="E2644" s="223" t="s">
        <v>17851</v>
      </c>
      <c r="F2644" s="223" t="s">
        <v>17852</v>
      </c>
      <c r="G2644" s="223" t="s">
        <v>17853</v>
      </c>
      <c r="H2644" s="223" t="s">
        <v>460</v>
      </c>
      <c r="I2644" s="258" t="s">
        <v>446</v>
      </c>
      <c r="J2644" s="186" t="s">
        <v>373</v>
      </c>
      <c r="K2644" s="223"/>
      <c r="L2644" s="264"/>
      <c r="M2644" s="265"/>
      <c r="N2644" s="223" t="s">
        <v>449</v>
      </c>
      <c r="O2644" s="223" t="s">
        <v>3419</v>
      </c>
      <c r="P2644" s="223">
        <v>2014</v>
      </c>
      <c r="Q2644" s="223">
        <v>2017</v>
      </c>
      <c r="R2644" s="223" t="s">
        <v>3412</v>
      </c>
      <c r="S2644" s="223" t="s">
        <v>78</v>
      </c>
      <c r="T2644" s="223" t="s">
        <v>451</v>
      </c>
      <c r="U2644" s="86">
        <v>276</v>
      </c>
      <c r="V2644" s="86" t="s">
        <v>452</v>
      </c>
      <c r="W2644" s="223" t="s">
        <v>497</v>
      </c>
      <c r="X2644" s="223" t="s">
        <v>17854</v>
      </c>
      <c r="Y2644" s="262">
        <v>83000</v>
      </c>
      <c r="Z2644" s="226"/>
      <c r="AA2644" s="241">
        <f t="shared" si="21"/>
        <v>0</v>
      </c>
      <c r="AB2644" s="237" t="s">
        <v>17855</v>
      </c>
    </row>
    <row r="2645" spans="1:28" ht="15" customHeight="1">
      <c r="A2645" s="109">
        <v>2636</v>
      </c>
      <c r="B2645" s="222" t="str">
        <f t="shared" si="20"/>
        <v>Klik Disini</v>
      </c>
      <c r="C2645" s="223" t="s">
        <v>17856</v>
      </c>
      <c r="D2645" s="223"/>
      <c r="E2645" s="223" t="s">
        <v>17857</v>
      </c>
      <c r="F2645" s="223" t="s">
        <v>17858</v>
      </c>
      <c r="G2645" s="223" t="s">
        <v>17859</v>
      </c>
      <c r="H2645" s="223" t="s">
        <v>3411</v>
      </c>
      <c r="I2645" s="258" t="s">
        <v>592</v>
      </c>
      <c r="J2645" s="186" t="s">
        <v>322</v>
      </c>
      <c r="K2645" s="223"/>
      <c r="L2645" s="264"/>
      <c r="M2645" s="265"/>
      <c r="N2645" s="223" t="s">
        <v>449</v>
      </c>
      <c r="O2645" s="223" t="s">
        <v>3419</v>
      </c>
      <c r="P2645" s="223">
        <v>2014</v>
      </c>
      <c r="Q2645" s="223">
        <v>2017</v>
      </c>
      <c r="R2645" s="223" t="s">
        <v>3643</v>
      </c>
      <c r="S2645" s="223" t="s">
        <v>78</v>
      </c>
      <c r="T2645" s="223" t="s">
        <v>451</v>
      </c>
      <c r="U2645" s="86">
        <v>160</v>
      </c>
      <c r="V2645" s="86" t="s">
        <v>452</v>
      </c>
      <c r="W2645" s="223" t="s">
        <v>775</v>
      </c>
      <c r="X2645" s="223" t="s">
        <v>17860</v>
      </c>
      <c r="Y2645" s="262">
        <v>66000</v>
      </c>
      <c r="Z2645" s="226"/>
      <c r="AA2645" s="241">
        <f t="shared" si="21"/>
        <v>0</v>
      </c>
      <c r="AB2645" s="237" t="s">
        <v>17861</v>
      </c>
    </row>
    <row r="2646" spans="1:28" ht="15" customHeight="1">
      <c r="A2646" s="109">
        <v>2637</v>
      </c>
      <c r="B2646" s="222" t="str">
        <f t="shared" si="20"/>
        <v>Klik Disini</v>
      </c>
      <c r="C2646" s="223" t="s">
        <v>17862</v>
      </c>
      <c r="D2646" s="223"/>
      <c r="E2646" s="223" t="s">
        <v>17863</v>
      </c>
      <c r="F2646" s="223" t="s">
        <v>17864</v>
      </c>
      <c r="G2646" s="223" t="s">
        <v>17865</v>
      </c>
      <c r="H2646" s="223" t="s">
        <v>362</v>
      </c>
      <c r="I2646" s="258" t="s">
        <v>446</v>
      </c>
      <c r="J2646" s="186" t="s">
        <v>361</v>
      </c>
      <c r="K2646" s="223"/>
      <c r="L2646" s="264"/>
      <c r="M2646" s="265"/>
      <c r="N2646" s="223" t="s">
        <v>449</v>
      </c>
      <c r="O2646" s="223" t="s">
        <v>3419</v>
      </c>
      <c r="P2646" s="223">
        <v>2013</v>
      </c>
      <c r="Q2646" s="223">
        <v>2017</v>
      </c>
      <c r="R2646" s="223" t="s">
        <v>3412</v>
      </c>
      <c r="S2646" s="223" t="s">
        <v>78</v>
      </c>
      <c r="T2646" s="223" t="s">
        <v>451</v>
      </c>
      <c r="U2646" s="86">
        <v>144</v>
      </c>
      <c r="V2646" s="86" t="s">
        <v>452</v>
      </c>
      <c r="W2646" s="223" t="s">
        <v>3874</v>
      </c>
      <c r="X2646" s="223" t="s">
        <v>17866</v>
      </c>
      <c r="Y2646" s="262">
        <v>55000</v>
      </c>
      <c r="Z2646" s="226"/>
      <c r="AA2646" s="241">
        <f t="shared" si="21"/>
        <v>0</v>
      </c>
      <c r="AB2646" s="237" t="s">
        <v>17867</v>
      </c>
    </row>
    <row r="2647" spans="1:28" ht="15" customHeight="1">
      <c r="A2647" s="109">
        <v>2638</v>
      </c>
      <c r="B2647" s="222" t="str">
        <f t="shared" si="20"/>
        <v>Klik Disini</v>
      </c>
      <c r="C2647" s="223" t="s">
        <v>17868</v>
      </c>
      <c r="D2647" s="223"/>
      <c r="E2647" s="223" t="s">
        <v>3443</v>
      </c>
      <c r="F2647" s="223" t="s">
        <v>17869</v>
      </c>
      <c r="G2647" s="223" t="s">
        <v>17870</v>
      </c>
      <c r="H2647" s="223" t="s">
        <v>3446</v>
      </c>
      <c r="I2647" s="258" t="s">
        <v>3447</v>
      </c>
      <c r="J2647" s="186" t="s">
        <v>313</v>
      </c>
      <c r="K2647" s="223"/>
      <c r="L2647" s="264"/>
      <c r="M2647" s="265"/>
      <c r="N2647" s="223" t="s">
        <v>449</v>
      </c>
      <c r="O2647" s="223" t="s">
        <v>3419</v>
      </c>
      <c r="P2647" s="223">
        <v>2014</v>
      </c>
      <c r="Q2647" s="223">
        <v>2017</v>
      </c>
      <c r="R2647" s="223" t="s">
        <v>3412</v>
      </c>
      <c r="S2647" s="223" t="s">
        <v>78</v>
      </c>
      <c r="T2647" s="223" t="s">
        <v>451</v>
      </c>
      <c r="U2647" s="86">
        <v>144</v>
      </c>
      <c r="V2647" s="86" t="s">
        <v>452</v>
      </c>
      <c r="W2647" s="223" t="s">
        <v>6722</v>
      </c>
      <c r="X2647" s="223" t="s">
        <v>17871</v>
      </c>
      <c r="Y2647" s="262">
        <v>59000</v>
      </c>
      <c r="Z2647" s="226"/>
      <c r="AA2647" s="241">
        <f t="shared" si="21"/>
        <v>0</v>
      </c>
      <c r="AB2647" s="237" t="s">
        <v>17872</v>
      </c>
    </row>
    <row r="2648" spans="1:28" ht="15" customHeight="1">
      <c r="A2648" s="109">
        <v>2639</v>
      </c>
      <c r="B2648" s="222" t="str">
        <f t="shared" si="20"/>
        <v>Klik Disini</v>
      </c>
      <c r="C2648" s="223" t="s">
        <v>17873</v>
      </c>
      <c r="D2648" s="223"/>
      <c r="E2648" s="223" t="s">
        <v>17874</v>
      </c>
      <c r="F2648" s="223" t="s">
        <v>17875</v>
      </c>
      <c r="G2648" s="223" t="s">
        <v>17876</v>
      </c>
      <c r="H2648" s="223" t="s">
        <v>583</v>
      </c>
      <c r="I2648" s="258" t="s">
        <v>583</v>
      </c>
      <c r="J2648" s="186" t="s">
        <v>265</v>
      </c>
      <c r="K2648" s="223"/>
      <c r="L2648" s="264"/>
      <c r="M2648" s="265"/>
      <c r="N2648" s="223" t="s">
        <v>449</v>
      </c>
      <c r="O2648" s="223" t="s">
        <v>3419</v>
      </c>
      <c r="P2648" s="223">
        <v>2013</v>
      </c>
      <c r="Q2648" s="223">
        <v>2017</v>
      </c>
      <c r="R2648" s="223" t="s">
        <v>3480</v>
      </c>
      <c r="S2648" s="223" t="s">
        <v>78</v>
      </c>
      <c r="T2648" s="223" t="s">
        <v>451</v>
      </c>
      <c r="U2648" s="86">
        <v>240</v>
      </c>
      <c r="V2648" s="86" t="s">
        <v>452</v>
      </c>
      <c r="W2648" s="223" t="s">
        <v>2542</v>
      </c>
      <c r="X2648" s="223" t="s">
        <v>17877</v>
      </c>
      <c r="Y2648" s="262">
        <v>57500</v>
      </c>
      <c r="Z2648" s="226"/>
      <c r="AA2648" s="241">
        <f t="shared" si="21"/>
        <v>0</v>
      </c>
      <c r="AB2648" s="237" t="s">
        <v>17878</v>
      </c>
    </row>
    <row r="2649" spans="1:28" ht="15" customHeight="1">
      <c r="A2649" s="109">
        <v>2640</v>
      </c>
      <c r="B2649" s="222" t="str">
        <f t="shared" si="20"/>
        <v>Klik Disini</v>
      </c>
      <c r="C2649" s="223" t="s">
        <v>17879</v>
      </c>
      <c r="D2649" s="223"/>
      <c r="E2649" s="223" t="s">
        <v>17880</v>
      </c>
      <c r="F2649" s="223" t="s">
        <v>17881</v>
      </c>
      <c r="G2649" s="223" t="s">
        <v>17882</v>
      </c>
      <c r="H2649" s="223" t="s">
        <v>6656</v>
      </c>
      <c r="I2649" s="258" t="s">
        <v>446</v>
      </c>
      <c r="J2649" s="186" t="s">
        <v>383</v>
      </c>
      <c r="K2649" s="223"/>
      <c r="L2649" s="264"/>
      <c r="M2649" s="265"/>
      <c r="N2649" s="223"/>
      <c r="O2649" s="223"/>
      <c r="P2649" s="223">
        <v>2013</v>
      </c>
      <c r="Q2649" s="223">
        <v>2017</v>
      </c>
      <c r="R2649" s="223" t="s">
        <v>3675</v>
      </c>
      <c r="S2649" s="223" t="s">
        <v>78</v>
      </c>
      <c r="T2649" s="223"/>
      <c r="U2649" s="86">
        <v>116</v>
      </c>
      <c r="V2649" s="86" t="s">
        <v>452</v>
      </c>
      <c r="W2649" s="223" t="s">
        <v>2790</v>
      </c>
      <c r="X2649" s="223" t="s">
        <v>17883</v>
      </c>
      <c r="Y2649" s="262">
        <v>51000</v>
      </c>
      <c r="Z2649" s="226"/>
      <c r="AA2649" s="241">
        <f t="shared" si="21"/>
        <v>0</v>
      </c>
      <c r="AB2649" s="237" t="s">
        <v>17884</v>
      </c>
    </row>
    <row r="2650" spans="1:28" ht="15" customHeight="1">
      <c r="A2650" s="109">
        <v>2641</v>
      </c>
      <c r="B2650" s="222" t="str">
        <f t="shared" si="20"/>
        <v>Klik Disini</v>
      </c>
      <c r="C2650" s="223" t="s">
        <v>17885</v>
      </c>
      <c r="D2650" s="223"/>
      <c r="E2650" s="223" t="s">
        <v>17886</v>
      </c>
      <c r="F2650" s="223" t="s">
        <v>17887</v>
      </c>
      <c r="G2650" s="223" t="s">
        <v>17888</v>
      </c>
      <c r="H2650" s="223" t="s">
        <v>323</v>
      </c>
      <c r="I2650" s="258" t="s">
        <v>446</v>
      </c>
      <c r="J2650" s="186" t="s">
        <v>347</v>
      </c>
      <c r="K2650" s="223"/>
      <c r="L2650" s="264"/>
      <c r="M2650" s="265"/>
      <c r="N2650" s="223" t="s">
        <v>449</v>
      </c>
      <c r="O2650" s="223" t="s">
        <v>3419</v>
      </c>
      <c r="P2650" s="223">
        <v>2014</v>
      </c>
      <c r="Q2650" s="223">
        <v>2017</v>
      </c>
      <c r="R2650" s="223" t="s">
        <v>3643</v>
      </c>
      <c r="S2650" s="223" t="s">
        <v>78</v>
      </c>
      <c r="T2650" s="223" t="s">
        <v>451</v>
      </c>
      <c r="U2650" s="86">
        <v>232</v>
      </c>
      <c r="V2650" s="86" t="s">
        <v>452</v>
      </c>
      <c r="W2650" s="223" t="s">
        <v>813</v>
      </c>
      <c r="X2650" s="223" t="s">
        <v>17889</v>
      </c>
      <c r="Y2650" s="262">
        <v>95000</v>
      </c>
      <c r="Z2650" s="226"/>
      <c r="AA2650" s="241">
        <f t="shared" si="21"/>
        <v>0</v>
      </c>
      <c r="AB2650" s="237" t="s">
        <v>17890</v>
      </c>
    </row>
    <row r="2651" spans="1:28" ht="15" customHeight="1">
      <c r="A2651" s="109">
        <v>2642</v>
      </c>
      <c r="B2651" s="222" t="str">
        <f t="shared" si="20"/>
        <v>Klik Disini</v>
      </c>
      <c r="C2651" s="223" t="s">
        <v>17891</v>
      </c>
      <c r="D2651" s="223"/>
      <c r="E2651" s="223" t="s">
        <v>3408</v>
      </c>
      <c r="F2651" s="223" t="s">
        <v>17892</v>
      </c>
      <c r="G2651" s="223" t="s">
        <v>17893</v>
      </c>
      <c r="H2651" s="223" t="s">
        <v>323</v>
      </c>
      <c r="I2651" s="258" t="s">
        <v>446</v>
      </c>
      <c r="J2651" s="186" t="s">
        <v>347</v>
      </c>
      <c r="K2651" s="223" t="s">
        <v>447</v>
      </c>
      <c r="L2651" s="223"/>
      <c r="M2651" s="259" t="s">
        <v>447</v>
      </c>
      <c r="N2651" s="223" t="s">
        <v>449</v>
      </c>
      <c r="O2651" s="223" t="s">
        <v>462</v>
      </c>
      <c r="P2651" s="223">
        <v>2014</v>
      </c>
      <c r="Q2651" s="223">
        <v>2017</v>
      </c>
      <c r="R2651" s="223" t="s">
        <v>3643</v>
      </c>
      <c r="S2651" s="223" t="s">
        <v>78</v>
      </c>
      <c r="T2651" s="223" t="s">
        <v>451</v>
      </c>
      <c r="U2651" s="86">
        <v>184</v>
      </c>
      <c r="V2651" s="86" t="s">
        <v>452</v>
      </c>
      <c r="W2651" s="223" t="s">
        <v>975</v>
      </c>
      <c r="X2651" s="223" t="s">
        <v>17894</v>
      </c>
      <c r="Y2651" s="262">
        <v>83500</v>
      </c>
      <c r="Z2651" s="226"/>
      <c r="AA2651" s="241">
        <f t="shared" si="21"/>
        <v>0</v>
      </c>
      <c r="AB2651" s="237" t="s">
        <v>17895</v>
      </c>
    </row>
    <row r="2652" spans="1:28" ht="15" customHeight="1">
      <c r="A2652" s="109">
        <v>2643</v>
      </c>
      <c r="B2652" s="222" t="str">
        <f t="shared" si="20"/>
        <v>Klik Disini</v>
      </c>
      <c r="C2652" s="223" t="s">
        <v>17896</v>
      </c>
      <c r="D2652" s="223"/>
      <c r="E2652" s="223" t="s">
        <v>17897</v>
      </c>
      <c r="F2652" s="223" t="s">
        <v>17898</v>
      </c>
      <c r="G2652" s="223" t="s">
        <v>17899</v>
      </c>
      <c r="H2652" s="223" t="s">
        <v>4580</v>
      </c>
      <c r="I2652" s="258" t="s">
        <v>592</v>
      </c>
      <c r="J2652" s="186" t="s">
        <v>322</v>
      </c>
      <c r="K2652" s="223"/>
      <c r="L2652" s="264"/>
      <c r="M2652" s="265"/>
      <c r="N2652" s="223" t="s">
        <v>449</v>
      </c>
      <c r="O2652" s="223" t="s">
        <v>3419</v>
      </c>
      <c r="P2652" s="223">
        <v>2014</v>
      </c>
      <c r="Q2652" s="223">
        <v>2017</v>
      </c>
      <c r="R2652" s="223" t="s">
        <v>3643</v>
      </c>
      <c r="S2652" s="223" t="s">
        <v>78</v>
      </c>
      <c r="T2652" s="223" t="s">
        <v>451</v>
      </c>
      <c r="U2652" s="86">
        <v>128</v>
      </c>
      <c r="V2652" s="86" t="s">
        <v>452</v>
      </c>
      <c r="W2652" s="223" t="s">
        <v>4754</v>
      </c>
      <c r="X2652" s="223" t="s">
        <v>17900</v>
      </c>
      <c r="Y2652" s="262">
        <v>47500</v>
      </c>
      <c r="Z2652" s="226"/>
      <c r="AA2652" s="241">
        <f t="shared" si="21"/>
        <v>0</v>
      </c>
      <c r="AB2652" s="237" t="s">
        <v>17901</v>
      </c>
    </row>
    <row r="2653" spans="1:28" ht="15" customHeight="1">
      <c r="A2653" s="109">
        <v>2644</v>
      </c>
      <c r="B2653" s="222" t="str">
        <f t="shared" si="20"/>
        <v>Klik Disini</v>
      </c>
      <c r="C2653" s="223" t="s">
        <v>17902</v>
      </c>
      <c r="D2653" s="223"/>
      <c r="E2653" s="223" t="s">
        <v>3443</v>
      </c>
      <c r="F2653" s="223" t="s">
        <v>17903</v>
      </c>
      <c r="G2653" s="223" t="s">
        <v>17904</v>
      </c>
      <c r="H2653" s="223" t="s">
        <v>3446</v>
      </c>
      <c r="I2653" s="258" t="s">
        <v>3447</v>
      </c>
      <c r="J2653" s="186" t="s">
        <v>313</v>
      </c>
      <c r="K2653" s="223"/>
      <c r="L2653" s="264"/>
      <c r="M2653" s="265"/>
      <c r="N2653" s="223" t="s">
        <v>449</v>
      </c>
      <c r="O2653" s="223" t="s">
        <v>3419</v>
      </c>
      <c r="P2653" s="223">
        <v>2014</v>
      </c>
      <c r="Q2653" s="223">
        <v>2017</v>
      </c>
      <c r="R2653" s="223" t="s">
        <v>3412</v>
      </c>
      <c r="S2653" s="223" t="s">
        <v>78</v>
      </c>
      <c r="T2653" s="223" t="s">
        <v>451</v>
      </c>
      <c r="U2653" s="86">
        <v>204</v>
      </c>
      <c r="V2653" s="86" t="s">
        <v>452</v>
      </c>
      <c r="W2653" s="223" t="s">
        <v>4795</v>
      </c>
      <c r="X2653" s="223" t="s">
        <v>17905</v>
      </c>
      <c r="Y2653" s="262">
        <v>66000</v>
      </c>
      <c r="Z2653" s="226"/>
      <c r="AA2653" s="241">
        <f t="shared" si="21"/>
        <v>0</v>
      </c>
      <c r="AB2653" s="237" t="s">
        <v>17906</v>
      </c>
    </row>
    <row r="2654" spans="1:28" ht="15" customHeight="1">
      <c r="A2654" s="109">
        <v>2645</v>
      </c>
      <c r="B2654" s="222" t="str">
        <f t="shared" si="20"/>
        <v>Klik Disini</v>
      </c>
      <c r="C2654" s="223" t="s">
        <v>17907</v>
      </c>
      <c r="D2654" s="223"/>
      <c r="E2654" s="223" t="s">
        <v>17908</v>
      </c>
      <c r="F2654" s="223" t="s">
        <v>17909</v>
      </c>
      <c r="G2654" s="223" t="s">
        <v>17910</v>
      </c>
      <c r="H2654" s="223" t="s">
        <v>384</v>
      </c>
      <c r="I2654" s="258" t="s">
        <v>446</v>
      </c>
      <c r="J2654" s="186" t="s">
        <v>383</v>
      </c>
      <c r="K2654" s="223"/>
      <c r="L2654" s="264"/>
      <c r="M2654" s="265"/>
      <c r="N2654" s="223" t="s">
        <v>449</v>
      </c>
      <c r="O2654" s="223" t="s">
        <v>3419</v>
      </c>
      <c r="P2654" s="223">
        <v>2014</v>
      </c>
      <c r="Q2654" s="223">
        <v>2017</v>
      </c>
      <c r="R2654" s="223" t="s">
        <v>3675</v>
      </c>
      <c r="S2654" s="223" t="s">
        <v>78</v>
      </c>
      <c r="T2654" s="223" t="s">
        <v>451</v>
      </c>
      <c r="U2654" s="86">
        <v>308</v>
      </c>
      <c r="V2654" s="86" t="s">
        <v>452</v>
      </c>
      <c r="W2654" s="223" t="s">
        <v>6538</v>
      </c>
      <c r="X2654" s="223" t="s">
        <v>17911</v>
      </c>
      <c r="Y2654" s="262">
        <v>95000</v>
      </c>
      <c r="Z2654" s="226"/>
      <c r="AA2654" s="241">
        <f t="shared" si="21"/>
        <v>0</v>
      </c>
      <c r="AB2654" s="237" t="s">
        <v>17912</v>
      </c>
    </row>
    <row r="2655" spans="1:28" ht="15" customHeight="1">
      <c r="A2655" s="109">
        <v>2646</v>
      </c>
      <c r="B2655" s="222" t="str">
        <f t="shared" si="20"/>
        <v>Klik Disini</v>
      </c>
      <c r="C2655" s="223" t="s">
        <v>17913</v>
      </c>
      <c r="D2655" s="223"/>
      <c r="E2655" s="223" t="s">
        <v>17914</v>
      </c>
      <c r="F2655" s="223" t="s">
        <v>17915</v>
      </c>
      <c r="G2655" s="223" t="s">
        <v>17916</v>
      </c>
      <c r="H2655" s="223" t="s">
        <v>3446</v>
      </c>
      <c r="I2655" s="258" t="s">
        <v>1844</v>
      </c>
      <c r="J2655" s="186" t="s">
        <v>401</v>
      </c>
      <c r="K2655" s="223"/>
      <c r="L2655" s="264"/>
      <c r="M2655" s="265"/>
      <c r="N2655" s="223"/>
      <c r="O2655" s="223"/>
      <c r="P2655" s="223">
        <v>2014</v>
      </c>
      <c r="Q2655" s="223">
        <v>2017</v>
      </c>
      <c r="R2655" s="223" t="s">
        <v>3412</v>
      </c>
      <c r="S2655" s="223" t="s">
        <v>78</v>
      </c>
      <c r="T2655" s="223"/>
      <c r="U2655" s="86">
        <v>160</v>
      </c>
      <c r="V2655" s="86" t="s">
        <v>452</v>
      </c>
      <c r="W2655" s="223" t="s">
        <v>3748</v>
      </c>
      <c r="X2655" s="223" t="s">
        <v>17917</v>
      </c>
      <c r="Y2655" s="262">
        <v>38500</v>
      </c>
      <c r="Z2655" s="226"/>
      <c r="AA2655" s="241">
        <f t="shared" si="21"/>
        <v>0</v>
      </c>
      <c r="AB2655" s="237" t="s">
        <v>17918</v>
      </c>
    </row>
    <row r="2656" spans="1:28" ht="15" customHeight="1">
      <c r="A2656" s="109">
        <v>2647</v>
      </c>
      <c r="B2656" s="222" t="str">
        <f t="shared" si="20"/>
        <v>Klik Disini</v>
      </c>
      <c r="C2656" s="223" t="s">
        <v>17919</v>
      </c>
      <c r="D2656" s="223"/>
      <c r="E2656" s="223" t="s">
        <v>5750</v>
      </c>
      <c r="F2656" s="223" t="s">
        <v>17920</v>
      </c>
      <c r="G2656" s="223" t="s">
        <v>17921</v>
      </c>
      <c r="H2656" s="223" t="s">
        <v>356</v>
      </c>
      <c r="I2656" s="258" t="s">
        <v>446</v>
      </c>
      <c r="J2656" s="186" t="s">
        <v>355</v>
      </c>
      <c r="K2656" s="223"/>
      <c r="L2656" s="264"/>
      <c r="M2656" s="265"/>
      <c r="N2656" s="223" t="s">
        <v>449</v>
      </c>
      <c r="O2656" s="223" t="s">
        <v>3419</v>
      </c>
      <c r="P2656" s="223">
        <v>2014</v>
      </c>
      <c r="Q2656" s="223">
        <v>2017</v>
      </c>
      <c r="R2656" s="223" t="s">
        <v>3412</v>
      </c>
      <c r="S2656" s="223" t="s">
        <v>78</v>
      </c>
      <c r="T2656" s="223" t="s">
        <v>451</v>
      </c>
      <c r="U2656" s="86">
        <v>180</v>
      </c>
      <c r="V2656" s="86" t="s">
        <v>452</v>
      </c>
      <c r="W2656" s="223" t="s">
        <v>3962</v>
      </c>
      <c r="X2656" s="223" t="s">
        <v>17922</v>
      </c>
      <c r="Y2656" s="262">
        <v>70000</v>
      </c>
      <c r="Z2656" s="226"/>
      <c r="AA2656" s="241">
        <f t="shared" si="21"/>
        <v>0</v>
      </c>
      <c r="AB2656" s="237" t="s">
        <v>17923</v>
      </c>
    </row>
    <row r="2657" spans="1:28" ht="15" customHeight="1">
      <c r="A2657" s="109">
        <v>2648</v>
      </c>
      <c r="B2657" s="222" t="str">
        <f t="shared" si="20"/>
        <v>Klik Disini</v>
      </c>
      <c r="C2657" s="223" t="s">
        <v>17924</v>
      </c>
      <c r="D2657" s="223"/>
      <c r="E2657" s="223" t="s">
        <v>5750</v>
      </c>
      <c r="F2657" s="223" t="s">
        <v>17925</v>
      </c>
      <c r="G2657" s="223" t="s">
        <v>17926</v>
      </c>
      <c r="H2657" s="223" t="s">
        <v>356</v>
      </c>
      <c r="I2657" s="258" t="s">
        <v>446</v>
      </c>
      <c r="J2657" s="186" t="s">
        <v>355</v>
      </c>
      <c r="K2657" s="223"/>
      <c r="L2657" s="264"/>
      <c r="M2657" s="265"/>
      <c r="N2657" s="223" t="s">
        <v>449</v>
      </c>
      <c r="O2657" s="223" t="s">
        <v>3419</v>
      </c>
      <c r="P2657" s="223">
        <v>2014</v>
      </c>
      <c r="Q2657" s="223">
        <v>2017</v>
      </c>
      <c r="R2657" s="223" t="s">
        <v>3412</v>
      </c>
      <c r="S2657" s="223" t="s">
        <v>78</v>
      </c>
      <c r="T2657" s="223" t="s">
        <v>451</v>
      </c>
      <c r="U2657" s="86">
        <v>168</v>
      </c>
      <c r="V2657" s="86" t="s">
        <v>452</v>
      </c>
      <c r="W2657" s="223" t="s">
        <v>4453</v>
      </c>
      <c r="X2657" s="223" t="s">
        <v>17927</v>
      </c>
      <c r="Y2657" s="262">
        <v>62500</v>
      </c>
      <c r="Z2657" s="226"/>
      <c r="AA2657" s="241">
        <f t="shared" si="21"/>
        <v>0</v>
      </c>
      <c r="AB2657" s="237" t="s">
        <v>17928</v>
      </c>
    </row>
    <row r="2658" spans="1:28" ht="15" customHeight="1">
      <c r="A2658" s="109">
        <v>2649</v>
      </c>
      <c r="B2658" s="222" t="str">
        <f t="shared" si="20"/>
        <v>Klik Disini</v>
      </c>
      <c r="C2658" s="223" t="s">
        <v>17929</v>
      </c>
      <c r="D2658" s="223"/>
      <c r="E2658" s="223" t="s">
        <v>5750</v>
      </c>
      <c r="F2658" s="223" t="s">
        <v>17930</v>
      </c>
      <c r="G2658" s="223" t="s">
        <v>17931</v>
      </c>
      <c r="H2658" s="223" t="s">
        <v>356</v>
      </c>
      <c r="I2658" s="258" t="s">
        <v>446</v>
      </c>
      <c r="J2658" s="186" t="s">
        <v>355</v>
      </c>
      <c r="K2658" s="223"/>
      <c r="L2658" s="264"/>
      <c r="M2658" s="265"/>
      <c r="N2658" s="223" t="s">
        <v>449</v>
      </c>
      <c r="O2658" s="223" t="s">
        <v>3419</v>
      </c>
      <c r="P2658" s="223">
        <v>2014</v>
      </c>
      <c r="Q2658" s="223">
        <v>2017</v>
      </c>
      <c r="R2658" s="223" t="s">
        <v>3412</v>
      </c>
      <c r="S2658" s="223" t="s">
        <v>78</v>
      </c>
      <c r="T2658" s="223" t="s">
        <v>451</v>
      </c>
      <c r="U2658" s="86">
        <v>196</v>
      </c>
      <c r="V2658" s="86" t="s">
        <v>452</v>
      </c>
      <c r="W2658" s="223" t="s">
        <v>6722</v>
      </c>
      <c r="X2658" s="223" t="s">
        <v>17932</v>
      </c>
      <c r="Y2658" s="262">
        <v>70000</v>
      </c>
      <c r="Z2658" s="226"/>
      <c r="AA2658" s="241">
        <f t="shared" si="21"/>
        <v>0</v>
      </c>
      <c r="AB2658" s="237" t="s">
        <v>17933</v>
      </c>
    </row>
    <row r="2659" spans="1:28" ht="15" customHeight="1">
      <c r="A2659" s="109">
        <v>2650</v>
      </c>
      <c r="B2659" s="222" t="str">
        <f t="shared" si="20"/>
        <v>Klik Disini</v>
      </c>
      <c r="C2659" s="223" t="s">
        <v>17934</v>
      </c>
      <c r="D2659" s="223"/>
      <c r="E2659" s="223" t="s">
        <v>5750</v>
      </c>
      <c r="F2659" s="223" t="s">
        <v>17935</v>
      </c>
      <c r="G2659" s="223" t="s">
        <v>17936</v>
      </c>
      <c r="H2659" s="223" t="s">
        <v>356</v>
      </c>
      <c r="I2659" s="258" t="s">
        <v>446</v>
      </c>
      <c r="J2659" s="186" t="s">
        <v>355</v>
      </c>
      <c r="K2659" s="223"/>
      <c r="L2659" s="264"/>
      <c r="M2659" s="265"/>
      <c r="N2659" s="223" t="s">
        <v>449</v>
      </c>
      <c r="O2659" s="223" t="s">
        <v>3419</v>
      </c>
      <c r="P2659" s="223">
        <v>2014</v>
      </c>
      <c r="Q2659" s="223">
        <v>2017</v>
      </c>
      <c r="R2659" s="223" t="s">
        <v>3412</v>
      </c>
      <c r="S2659" s="223" t="s">
        <v>78</v>
      </c>
      <c r="T2659" s="223" t="s">
        <v>451</v>
      </c>
      <c r="U2659" s="86">
        <v>144</v>
      </c>
      <c r="V2659" s="86" t="s">
        <v>452</v>
      </c>
      <c r="W2659" s="223" t="s">
        <v>4795</v>
      </c>
      <c r="X2659" s="223" t="s">
        <v>17937</v>
      </c>
      <c r="Y2659" s="262">
        <v>62500</v>
      </c>
      <c r="Z2659" s="226"/>
      <c r="AA2659" s="241">
        <f t="shared" si="21"/>
        <v>0</v>
      </c>
      <c r="AB2659" s="237" t="s">
        <v>17938</v>
      </c>
    </row>
    <row r="2660" spans="1:28" ht="15" customHeight="1">
      <c r="A2660" s="109">
        <v>2651</v>
      </c>
      <c r="B2660" s="222" t="str">
        <f t="shared" si="20"/>
        <v>Klik Disini</v>
      </c>
      <c r="C2660" s="223" t="s">
        <v>17939</v>
      </c>
      <c r="D2660" s="223"/>
      <c r="E2660" s="223" t="s">
        <v>17940</v>
      </c>
      <c r="F2660" s="223" t="s">
        <v>17941</v>
      </c>
      <c r="G2660" s="223" t="s">
        <v>17942</v>
      </c>
      <c r="H2660" s="223" t="s">
        <v>583</v>
      </c>
      <c r="I2660" s="258" t="s">
        <v>583</v>
      </c>
      <c r="J2660" s="186" t="s">
        <v>265</v>
      </c>
      <c r="K2660" s="223"/>
      <c r="L2660" s="264"/>
      <c r="M2660" s="265"/>
      <c r="N2660" s="223" t="s">
        <v>449</v>
      </c>
      <c r="O2660" s="223" t="s">
        <v>3419</v>
      </c>
      <c r="P2660" s="223">
        <v>2014</v>
      </c>
      <c r="Q2660" s="223">
        <v>2017</v>
      </c>
      <c r="R2660" s="223" t="s">
        <v>3480</v>
      </c>
      <c r="S2660" s="223" t="s">
        <v>78</v>
      </c>
      <c r="T2660" s="223" t="s">
        <v>451</v>
      </c>
      <c r="U2660" s="86">
        <v>224</v>
      </c>
      <c r="V2660" s="86" t="s">
        <v>452</v>
      </c>
      <c r="W2660" s="223" t="s">
        <v>524</v>
      </c>
      <c r="X2660" s="223" t="s">
        <v>17943</v>
      </c>
      <c r="Y2660" s="262">
        <v>52000</v>
      </c>
      <c r="Z2660" s="226"/>
      <c r="AA2660" s="241">
        <f t="shared" si="21"/>
        <v>0</v>
      </c>
      <c r="AB2660" s="237" t="s">
        <v>17944</v>
      </c>
    </row>
    <row r="2661" spans="1:28" ht="15" customHeight="1">
      <c r="A2661" s="109">
        <v>2652</v>
      </c>
      <c r="B2661" s="222" t="str">
        <f t="shared" si="20"/>
        <v>Klik Disini</v>
      </c>
      <c r="C2661" s="223" t="s">
        <v>17945</v>
      </c>
      <c r="D2661" s="223"/>
      <c r="E2661" s="223" t="s">
        <v>17946</v>
      </c>
      <c r="F2661" s="223" t="s">
        <v>17947</v>
      </c>
      <c r="G2661" s="223" t="s">
        <v>17948</v>
      </c>
      <c r="H2661" s="223" t="s">
        <v>3811</v>
      </c>
      <c r="I2661" s="258" t="s">
        <v>1844</v>
      </c>
      <c r="J2661" s="186" t="s">
        <v>403</v>
      </c>
      <c r="K2661" s="223"/>
      <c r="L2661" s="264"/>
      <c r="M2661" s="265"/>
      <c r="N2661" s="223"/>
      <c r="O2661" s="223"/>
      <c r="P2661" s="223">
        <v>2014</v>
      </c>
      <c r="Q2661" s="223">
        <v>2017</v>
      </c>
      <c r="R2661" s="223" t="s">
        <v>3412</v>
      </c>
      <c r="S2661" s="223" t="s">
        <v>78</v>
      </c>
      <c r="T2661" s="223"/>
      <c r="U2661" s="86">
        <v>124</v>
      </c>
      <c r="V2661" s="86" t="s">
        <v>452</v>
      </c>
      <c r="W2661" s="223" t="s">
        <v>7024</v>
      </c>
      <c r="X2661" s="223" t="s">
        <v>17949</v>
      </c>
      <c r="Y2661" s="262">
        <v>58000</v>
      </c>
      <c r="Z2661" s="226"/>
      <c r="AA2661" s="241">
        <f t="shared" si="21"/>
        <v>0</v>
      </c>
      <c r="AB2661" s="237" t="s">
        <v>17950</v>
      </c>
    </row>
    <row r="2662" spans="1:28" ht="15" customHeight="1">
      <c r="A2662" s="109">
        <v>2653</v>
      </c>
      <c r="B2662" s="222" t="str">
        <f t="shared" si="20"/>
        <v>Klik Disini</v>
      </c>
      <c r="C2662" s="223" t="s">
        <v>17951</v>
      </c>
      <c r="D2662" s="223"/>
      <c r="E2662" s="223" t="s">
        <v>17952</v>
      </c>
      <c r="F2662" s="223" t="s">
        <v>17953</v>
      </c>
      <c r="G2662" s="223" t="s">
        <v>17954</v>
      </c>
      <c r="H2662" s="223" t="s">
        <v>583</v>
      </c>
      <c r="I2662" s="258" t="s">
        <v>583</v>
      </c>
      <c r="J2662" s="186" t="s">
        <v>265</v>
      </c>
      <c r="K2662" s="223"/>
      <c r="L2662" s="264"/>
      <c r="M2662" s="265"/>
      <c r="N2662" s="223" t="s">
        <v>449</v>
      </c>
      <c r="O2662" s="223" t="s">
        <v>3419</v>
      </c>
      <c r="P2662" s="223">
        <v>2013</v>
      </c>
      <c r="Q2662" s="223">
        <v>2017</v>
      </c>
      <c r="R2662" s="223" t="s">
        <v>3480</v>
      </c>
      <c r="S2662" s="223" t="s">
        <v>78</v>
      </c>
      <c r="T2662" s="223" t="s">
        <v>451</v>
      </c>
      <c r="U2662" s="86">
        <v>231</v>
      </c>
      <c r="V2662" s="86" t="s">
        <v>452</v>
      </c>
      <c r="W2662" s="223" t="s">
        <v>1954</v>
      </c>
      <c r="X2662" s="223" t="s">
        <v>17955</v>
      </c>
      <c r="Y2662" s="262">
        <v>61500</v>
      </c>
      <c r="Z2662" s="226"/>
      <c r="AA2662" s="241">
        <f t="shared" si="21"/>
        <v>0</v>
      </c>
      <c r="AB2662" s="237" t="s">
        <v>17956</v>
      </c>
    </row>
    <row r="2663" spans="1:28" ht="15" customHeight="1">
      <c r="A2663" s="109">
        <v>2654</v>
      </c>
      <c r="B2663" s="222" t="str">
        <f t="shared" si="20"/>
        <v>Klik Disini</v>
      </c>
      <c r="C2663" s="223" t="s">
        <v>17957</v>
      </c>
      <c r="D2663" s="223"/>
      <c r="E2663" s="223" t="s">
        <v>17958</v>
      </c>
      <c r="F2663" s="223" t="s">
        <v>17959</v>
      </c>
      <c r="G2663" s="223" t="s">
        <v>17960</v>
      </c>
      <c r="H2663" s="223" t="s">
        <v>323</v>
      </c>
      <c r="I2663" s="258" t="s">
        <v>446</v>
      </c>
      <c r="J2663" s="186" t="s">
        <v>347</v>
      </c>
      <c r="K2663" s="223"/>
      <c r="L2663" s="264"/>
      <c r="M2663" s="265"/>
      <c r="N2663" s="223" t="s">
        <v>449</v>
      </c>
      <c r="O2663" s="223" t="s">
        <v>3419</v>
      </c>
      <c r="P2663" s="223">
        <v>2014</v>
      </c>
      <c r="Q2663" s="223">
        <v>2017</v>
      </c>
      <c r="R2663" s="223" t="s">
        <v>3643</v>
      </c>
      <c r="S2663" s="223" t="s">
        <v>78</v>
      </c>
      <c r="T2663" s="223" t="s">
        <v>451</v>
      </c>
      <c r="U2663" s="86">
        <v>156</v>
      </c>
      <c r="V2663" s="86" t="s">
        <v>452</v>
      </c>
      <c r="W2663" s="223" t="s">
        <v>3324</v>
      </c>
      <c r="X2663" s="223" t="s">
        <v>17961</v>
      </c>
      <c r="Y2663" s="262">
        <v>74500</v>
      </c>
      <c r="Z2663" s="226"/>
      <c r="AA2663" s="241">
        <f t="shared" si="21"/>
        <v>0</v>
      </c>
      <c r="AB2663" s="237" t="s">
        <v>17962</v>
      </c>
    </row>
    <row r="2664" spans="1:28" ht="15" customHeight="1">
      <c r="A2664" s="109">
        <v>2655</v>
      </c>
      <c r="B2664" s="222" t="str">
        <f t="shared" si="20"/>
        <v>Klik Disini</v>
      </c>
      <c r="C2664" s="223" t="s">
        <v>17963</v>
      </c>
      <c r="D2664" s="223"/>
      <c r="E2664" s="223" t="s">
        <v>7122</v>
      </c>
      <c r="F2664" s="223" t="s">
        <v>17964</v>
      </c>
      <c r="G2664" s="223" t="s">
        <v>17965</v>
      </c>
      <c r="H2664" s="223" t="s">
        <v>1056</v>
      </c>
      <c r="I2664" s="258" t="s">
        <v>583</v>
      </c>
      <c r="J2664" s="186" t="s">
        <v>267</v>
      </c>
      <c r="K2664" s="223"/>
      <c r="L2664" s="264"/>
      <c r="M2664" s="265"/>
      <c r="N2664" s="223" t="s">
        <v>449</v>
      </c>
      <c r="O2664" s="223" t="s">
        <v>3419</v>
      </c>
      <c r="P2664" s="223">
        <v>2013</v>
      </c>
      <c r="Q2664" s="223">
        <v>2017</v>
      </c>
      <c r="R2664" s="223" t="s">
        <v>3480</v>
      </c>
      <c r="S2664" s="223" t="s">
        <v>78</v>
      </c>
      <c r="T2664" s="223" t="s">
        <v>451</v>
      </c>
      <c r="U2664" s="86">
        <v>240</v>
      </c>
      <c r="V2664" s="86" t="s">
        <v>452</v>
      </c>
      <c r="W2664" s="223" t="s">
        <v>700</v>
      </c>
      <c r="X2664" s="223" t="s">
        <v>17966</v>
      </c>
      <c r="Y2664" s="262">
        <v>57500</v>
      </c>
      <c r="Z2664" s="226"/>
      <c r="AA2664" s="241">
        <f t="shared" si="21"/>
        <v>0</v>
      </c>
      <c r="AB2664" s="237" t="s">
        <v>17967</v>
      </c>
    </row>
    <row r="2665" spans="1:28" ht="15" customHeight="1">
      <c r="A2665" s="109">
        <v>2656</v>
      </c>
      <c r="B2665" s="222" t="str">
        <f t="shared" si="20"/>
        <v>Klik Disini</v>
      </c>
      <c r="C2665" s="223" t="s">
        <v>17968</v>
      </c>
      <c r="D2665" s="223"/>
      <c r="E2665" s="223" t="s">
        <v>17969</v>
      </c>
      <c r="F2665" s="223" t="s">
        <v>17970</v>
      </c>
      <c r="G2665" s="223" t="s">
        <v>17971</v>
      </c>
      <c r="H2665" s="223" t="s">
        <v>384</v>
      </c>
      <c r="I2665" s="258" t="s">
        <v>446</v>
      </c>
      <c r="J2665" s="186" t="s">
        <v>383</v>
      </c>
      <c r="K2665" s="223"/>
      <c r="L2665" s="264"/>
      <c r="M2665" s="265"/>
      <c r="N2665" s="223" t="s">
        <v>449</v>
      </c>
      <c r="O2665" s="223" t="s">
        <v>3419</v>
      </c>
      <c r="P2665" s="223">
        <v>2013</v>
      </c>
      <c r="Q2665" s="223">
        <v>2017</v>
      </c>
      <c r="R2665" s="223" t="s">
        <v>3675</v>
      </c>
      <c r="S2665" s="223" t="s">
        <v>78</v>
      </c>
      <c r="T2665" s="223" t="s">
        <v>451</v>
      </c>
      <c r="U2665" s="86">
        <v>288</v>
      </c>
      <c r="V2665" s="86" t="s">
        <v>452</v>
      </c>
      <c r="W2665" s="223" t="s">
        <v>3573</v>
      </c>
      <c r="X2665" s="223" t="s">
        <v>17972</v>
      </c>
      <c r="Y2665" s="262">
        <v>102000</v>
      </c>
      <c r="Z2665" s="226"/>
      <c r="AA2665" s="241">
        <f t="shared" si="21"/>
        <v>0</v>
      </c>
      <c r="AB2665" s="237" t="s">
        <v>17973</v>
      </c>
    </row>
    <row r="2666" spans="1:28" ht="15" customHeight="1">
      <c r="A2666" s="109">
        <v>2657</v>
      </c>
      <c r="B2666" s="222" t="str">
        <f t="shared" si="20"/>
        <v>Klik Disini</v>
      </c>
      <c r="C2666" s="223" t="s">
        <v>17974</v>
      </c>
      <c r="D2666" s="223"/>
      <c r="E2666" s="223" t="s">
        <v>7057</v>
      </c>
      <c r="F2666" s="223" t="s">
        <v>17975</v>
      </c>
      <c r="G2666" s="223" t="s">
        <v>17976</v>
      </c>
      <c r="H2666" s="223" t="s">
        <v>774</v>
      </c>
      <c r="I2666" s="258" t="s">
        <v>1844</v>
      </c>
      <c r="J2666" s="186" t="s">
        <v>395</v>
      </c>
      <c r="K2666" s="223"/>
      <c r="L2666" s="264"/>
      <c r="M2666" s="265"/>
      <c r="N2666" s="223" t="s">
        <v>449</v>
      </c>
      <c r="O2666" s="223" t="s">
        <v>3419</v>
      </c>
      <c r="P2666" s="223">
        <v>2014</v>
      </c>
      <c r="Q2666" s="223">
        <v>2017</v>
      </c>
      <c r="R2666" s="223" t="s">
        <v>3675</v>
      </c>
      <c r="S2666" s="223" t="s">
        <v>78</v>
      </c>
      <c r="T2666" s="223" t="s">
        <v>451</v>
      </c>
      <c r="U2666" s="86">
        <v>78</v>
      </c>
      <c r="V2666" s="86" t="s">
        <v>452</v>
      </c>
      <c r="W2666" s="223" t="s">
        <v>5872</v>
      </c>
      <c r="X2666" s="223" t="s">
        <v>17977</v>
      </c>
      <c r="Y2666" s="262">
        <v>52000</v>
      </c>
      <c r="Z2666" s="226"/>
      <c r="AA2666" s="241">
        <f t="shared" si="21"/>
        <v>0</v>
      </c>
      <c r="AB2666" s="237" t="s">
        <v>17978</v>
      </c>
    </row>
    <row r="2667" spans="1:28" ht="15" customHeight="1">
      <c r="A2667" s="109">
        <v>2658</v>
      </c>
      <c r="B2667" s="222" t="str">
        <f t="shared" si="20"/>
        <v>Klik Disini</v>
      </c>
      <c r="C2667" s="223" t="s">
        <v>17979</v>
      </c>
      <c r="D2667" s="223"/>
      <c r="E2667" s="223" t="s">
        <v>17980</v>
      </c>
      <c r="F2667" s="223" t="s">
        <v>17981</v>
      </c>
      <c r="G2667" s="223" t="s">
        <v>17982</v>
      </c>
      <c r="H2667" s="223" t="s">
        <v>2070</v>
      </c>
      <c r="I2667" s="258" t="s">
        <v>583</v>
      </c>
      <c r="J2667" s="186" t="s">
        <v>263</v>
      </c>
      <c r="K2667" s="223"/>
      <c r="L2667" s="264"/>
      <c r="M2667" s="265"/>
      <c r="N2667" s="223" t="s">
        <v>449</v>
      </c>
      <c r="O2667" s="223" t="s">
        <v>3419</v>
      </c>
      <c r="P2667" s="223">
        <v>2014</v>
      </c>
      <c r="Q2667" s="223">
        <v>2017</v>
      </c>
      <c r="R2667" s="223" t="s">
        <v>3740</v>
      </c>
      <c r="S2667" s="223" t="s">
        <v>78</v>
      </c>
      <c r="T2667" s="223" t="s">
        <v>451</v>
      </c>
      <c r="U2667" s="86">
        <v>28</v>
      </c>
      <c r="V2667" s="86" t="s">
        <v>452</v>
      </c>
      <c r="W2667" s="223" t="s">
        <v>1102</v>
      </c>
      <c r="X2667" s="223" t="s">
        <v>17983</v>
      </c>
      <c r="Y2667" s="262">
        <v>26500</v>
      </c>
      <c r="Z2667" s="226"/>
      <c r="AA2667" s="241">
        <f t="shared" si="21"/>
        <v>0</v>
      </c>
      <c r="AB2667" s="237" t="s">
        <v>17984</v>
      </c>
    </row>
    <row r="2668" spans="1:28" ht="15" customHeight="1">
      <c r="A2668" s="109">
        <v>2659</v>
      </c>
      <c r="B2668" s="222" t="str">
        <f t="shared" si="20"/>
        <v>Klik Disini</v>
      </c>
      <c r="C2668" s="223" t="s">
        <v>17985</v>
      </c>
      <c r="D2668" s="223"/>
      <c r="E2668" s="223" t="s">
        <v>17986</v>
      </c>
      <c r="F2668" s="223" t="s">
        <v>17987</v>
      </c>
      <c r="G2668" s="223" t="s">
        <v>17988</v>
      </c>
      <c r="H2668" s="223" t="s">
        <v>2070</v>
      </c>
      <c r="I2668" s="258" t="s">
        <v>583</v>
      </c>
      <c r="J2668" s="186" t="s">
        <v>263</v>
      </c>
      <c r="K2668" s="223"/>
      <c r="L2668" s="264"/>
      <c r="M2668" s="265"/>
      <c r="N2668" s="223" t="s">
        <v>449</v>
      </c>
      <c r="O2668" s="223" t="s">
        <v>3419</v>
      </c>
      <c r="P2668" s="223">
        <v>2014</v>
      </c>
      <c r="Q2668" s="223">
        <v>2017</v>
      </c>
      <c r="R2668" s="223" t="s">
        <v>3740</v>
      </c>
      <c r="S2668" s="223" t="s">
        <v>78</v>
      </c>
      <c r="T2668" s="223" t="s">
        <v>451</v>
      </c>
      <c r="U2668" s="86">
        <v>28</v>
      </c>
      <c r="V2668" s="86" t="s">
        <v>452</v>
      </c>
      <c r="W2668" s="223" t="s">
        <v>1057</v>
      </c>
      <c r="X2668" s="223" t="s">
        <v>17989</v>
      </c>
      <c r="Y2668" s="262">
        <v>26500</v>
      </c>
      <c r="Z2668" s="226"/>
      <c r="AA2668" s="241">
        <f t="shared" si="21"/>
        <v>0</v>
      </c>
      <c r="AB2668" s="237" t="s">
        <v>17990</v>
      </c>
    </row>
    <row r="2669" spans="1:28" ht="15" customHeight="1">
      <c r="A2669" s="109">
        <v>2660</v>
      </c>
      <c r="B2669" s="222" t="str">
        <f t="shared" si="20"/>
        <v>Klik Disini</v>
      </c>
      <c r="C2669" s="223" t="s">
        <v>17991</v>
      </c>
      <c r="D2669" s="223"/>
      <c r="E2669" s="223" t="s">
        <v>17986</v>
      </c>
      <c r="F2669" s="223" t="s">
        <v>17992</v>
      </c>
      <c r="G2669" s="223" t="s">
        <v>17993</v>
      </c>
      <c r="H2669" s="223" t="s">
        <v>2070</v>
      </c>
      <c r="I2669" s="258" t="s">
        <v>583</v>
      </c>
      <c r="J2669" s="186" t="s">
        <v>263</v>
      </c>
      <c r="K2669" s="223"/>
      <c r="L2669" s="264"/>
      <c r="M2669" s="265"/>
      <c r="N2669" s="223" t="s">
        <v>449</v>
      </c>
      <c r="O2669" s="223" t="s">
        <v>3419</v>
      </c>
      <c r="P2669" s="223">
        <v>2014</v>
      </c>
      <c r="Q2669" s="223">
        <v>2017</v>
      </c>
      <c r="R2669" s="223" t="s">
        <v>3740</v>
      </c>
      <c r="S2669" s="223" t="s">
        <v>78</v>
      </c>
      <c r="T2669" s="223" t="s">
        <v>451</v>
      </c>
      <c r="U2669" s="86">
        <v>28</v>
      </c>
      <c r="V2669" s="86" t="s">
        <v>452</v>
      </c>
      <c r="W2669" s="223" t="s">
        <v>453</v>
      </c>
      <c r="X2669" s="223" t="s">
        <v>17994</v>
      </c>
      <c r="Y2669" s="262">
        <v>26500</v>
      </c>
      <c r="Z2669" s="226"/>
      <c r="AA2669" s="241">
        <f t="shared" si="21"/>
        <v>0</v>
      </c>
      <c r="AB2669" s="237" t="s">
        <v>17995</v>
      </c>
    </row>
    <row r="2670" spans="1:28" ht="15" customHeight="1">
      <c r="A2670" s="109">
        <v>2661</v>
      </c>
      <c r="B2670" s="222" t="str">
        <f t="shared" si="20"/>
        <v>Klik Disini</v>
      </c>
      <c r="C2670" s="223" t="s">
        <v>17996</v>
      </c>
      <c r="D2670" s="223"/>
      <c r="E2670" s="223" t="s">
        <v>17986</v>
      </c>
      <c r="F2670" s="223" t="s">
        <v>17997</v>
      </c>
      <c r="G2670" s="223" t="s">
        <v>17998</v>
      </c>
      <c r="H2670" s="223" t="s">
        <v>2070</v>
      </c>
      <c r="I2670" s="258" t="s">
        <v>583</v>
      </c>
      <c r="J2670" s="186" t="s">
        <v>263</v>
      </c>
      <c r="K2670" s="223"/>
      <c r="L2670" s="264"/>
      <c r="M2670" s="265"/>
      <c r="N2670" s="223" t="s">
        <v>449</v>
      </c>
      <c r="O2670" s="223" t="s">
        <v>3419</v>
      </c>
      <c r="P2670" s="223">
        <v>2014</v>
      </c>
      <c r="Q2670" s="223">
        <v>2017</v>
      </c>
      <c r="R2670" s="223" t="s">
        <v>3412</v>
      </c>
      <c r="S2670" s="223" t="s">
        <v>78</v>
      </c>
      <c r="T2670" s="223" t="s">
        <v>451</v>
      </c>
      <c r="U2670" s="86">
        <v>28</v>
      </c>
      <c r="V2670" s="86" t="s">
        <v>452</v>
      </c>
      <c r="W2670" s="223" t="s">
        <v>1937</v>
      </c>
      <c r="X2670" s="223" t="s">
        <v>17999</v>
      </c>
      <c r="Y2670" s="262">
        <v>26500</v>
      </c>
      <c r="Z2670" s="226"/>
      <c r="AA2670" s="241">
        <f t="shared" si="21"/>
        <v>0</v>
      </c>
      <c r="AB2670" s="237" t="s">
        <v>18000</v>
      </c>
    </row>
    <row r="2671" spans="1:28" ht="15" customHeight="1">
      <c r="A2671" s="109">
        <v>2662</v>
      </c>
      <c r="B2671" s="222" t="str">
        <f t="shared" si="20"/>
        <v>Klik Disini</v>
      </c>
      <c r="C2671" s="223" t="s">
        <v>18001</v>
      </c>
      <c r="D2671" s="223"/>
      <c r="E2671" s="223" t="s">
        <v>18002</v>
      </c>
      <c r="F2671" s="223" t="s">
        <v>18003</v>
      </c>
      <c r="G2671" s="223" t="s">
        <v>18004</v>
      </c>
      <c r="H2671" s="223" t="s">
        <v>2070</v>
      </c>
      <c r="I2671" s="258" t="s">
        <v>583</v>
      </c>
      <c r="J2671" s="186" t="s">
        <v>263</v>
      </c>
      <c r="K2671" s="223"/>
      <c r="L2671" s="264"/>
      <c r="M2671" s="265"/>
      <c r="N2671" s="223" t="s">
        <v>449</v>
      </c>
      <c r="O2671" s="223" t="s">
        <v>3419</v>
      </c>
      <c r="P2671" s="223">
        <v>2013</v>
      </c>
      <c r="Q2671" s="223">
        <v>2017</v>
      </c>
      <c r="R2671" s="223" t="s">
        <v>3740</v>
      </c>
      <c r="S2671" s="223" t="s">
        <v>78</v>
      </c>
      <c r="T2671" s="223" t="s">
        <v>451</v>
      </c>
      <c r="U2671" s="86">
        <v>52</v>
      </c>
      <c r="V2671" s="86" t="s">
        <v>452</v>
      </c>
      <c r="W2671" s="223" t="s">
        <v>11628</v>
      </c>
      <c r="X2671" s="223" t="s">
        <v>18005</v>
      </c>
      <c r="Y2671" s="262">
        <v>51000</v>
      </c>
      <c r="Z2671" s="226"/>
      <c r="AA2671" s="241">
        <f t="shared" si="21"/>
        <v>0</v>
      </c>
      <c r="AB2671" s="237" t="s">
        <v>18006</v>
      </c>
    </row>
    <row r="2672" spans="1:28" ht="15" customHeight="1">
      <c r="A2672" s="109">
        <v>2663</v>
      </c>
      <c r="B2672" s="222" t="str">
        <f t="shared" si="20"/>
        <v>Klik Disini</v>
      </c>
      <c r="C2672" s="223" t="s">
        <v>18007</v>
      </c>
      <c r="D2672" s="223"/>
      <c r="E2672" s="223" t="s">
        <v>18002</v>
      </c>
      <c r="F2672" s="223" t="s">
        <v>18008</v>
      </c>
      <c r="G2672" s="223" t="s">
        <v>18009</v>
      </c>
      <c r="H2672" s="223" t="s">
        <v>2070</v>
      </c>
      <c r="I2672" s="258" t="s">
        <v>583</v>
      </c>
      <c r="J2672" s="186" t="s">
        <v>263</v>
      </c>
      <c r="K2672" s="223"/>
      <c r="L2672" s="264"/>
      <c r="M2672" s="265"/>
      <c r="N2672" s="223"/>
      <c r="O2672" s="223"/>
      <c r="P2672" s="223">
        <v>2013</v>
      </c>
      <c r="Q2672" s="223">
        <v>2017</v>
      </c>
      <c r="R2672" s="223" t="s">
        <v>3740</v>
      </c>
      <c r="S2672" s="223" t="s">
        <v>78</v>
      </c>
      <c r="T2672" s="223"/>
      <c r="U2672" s="86">
        <v>52</v>
      </c>
      <c r="V2672" s="86" t="s">
        <v>452</v>
      </c>
      <c r="W2672" s="223" t="s">
        <v>843</v>
      </c>
      <c r="X2672" s="223" t="s">
        <v>18010</v>
      </c>
      <c r="Y2672" s="262">
        <v>47000</v>
      </c>
      <c r="Z2672" s="226"/>
      <c r="AA2672" s="241">
        <f t="shared" si="21"/>
        <v>0</v>
      </c>
      <c r="AB2672" s="237" t="s">
        <v>18011</v>
      </c>
    </row>
    <row r="2673" spans="1:28" ht="15" customHeight="1">
      <c r="A2673" s="109">
        <v>2664</v>
      </c>
      <c r="B2673" s="222" t="str">
        <f t="shared" si="20"/>
        <v>Klik Disini</v>
      </c>
      <c r="C2673" s="223" t="s">
        <v>18012</v>
      </c>
      <c r="D2673" s="223"/>
      <c r="E2673" s="223" t="s">
        <v>18002</v>
      </c>
      <c r="F2673" s="223" t="s">
        <v>18013</v>
      </c>
      <c r="G2673" s="223" t="s">
        <v>18014</v>
      </c>
      <c r="H2673" s="223" t="s">
        <v>2070</v>
      </c>
      <c r="I2673" s="258" t="s">
        <v>583</v>
      </c>
      <c r="J2673" s="186" t="s">
        <v>263</v>
      </c>
      <c r="K2673" s="223"/>
      <c r="L2673" s="264"/>
      <c r="M2673" s="265"/>
      <c r="N2673" s="223"/>
      <c r="O2673" s="223"/>
      <c r="P2673" s="223">
        <v>2014</v>
      </c>
      <c r="Q2673" s="223">
        <v>2017</v>
      </c>
      <c r="R2673" s="223" t="s">
        <v>3740</v>
      </c>
      <c r="S2673" s="223" t="s">
        <v>78</v>
      </c>
      <c r="T2673" s="223"/>
      <c r="U2673" s="86">
        <v>52</v>
      </c>
      <c r="V2673" s="86" t="s">
        <v>452</v>
      </c>
      <c r="W2673" s="223" t="s">
        <v>2798</v>
      </c>
      <c r="X2673" s="223" t="s">
        <v>18015</v>
      </c>
      <c r="Y2673" s="262">
        <v>47000</v>
      </c>
      <c r="Z2673" s="226"/>
      <c r="AA2673" s="241">
        <f t="shared" si="21"/>
        <v>0</v>
      </c>
      <c r="AB2673" s="237" t="s">
        <v>18016</v>
      </c>
    </row>
    <row r="2674" spans="1:28" ht="15" customHeight="1">
      <c r="A2674" s="109">
        <v>2665</v>
      </c>
      <c r="B2674" s="222" t="str">
        <f t="shared" si="20"/>
        <v>Klik Disini</v>
      </c>
      <c r="C2674" s="223" t="s">
        <v>18017</v>
      </c>
      <c r="D2674" s="223"/>
      <c r="E2674" s="223" t="s">
        <v>18002</v>
      </c>
      <c r="F2674" s="223" t="s">
        <v>18018</v>
      </c>
      <c r="G2674" s="223" t="s">
        <v>18019</v>
      </c>
      <c r="H2674" s="223" t="s">
        <v>2070</v>
      </c>
      <c r="I2674" s="258" t="s">
        <v>583</v>
      </c>
      <c r="J2674" s="186" t="s">
        <v>263</v>
      </c>
      <c r="K2674" s="223"/>
      <c r="L2674" s="264"/>
      <c r="M2674" s="265"/>
      <c r="N2674" s="223"/>
      <c r="O2674" s="223"/>
      <c r="P2674" s="223">
        <v>2014</v>
      </c>
      <c r="Q2674" s="223">
        <v>2017</v>
      </c>
      <c r="R2674" s="223" t="s">
        <v>3740</v>
      </c>
      <c r="S2674" s="223" t="s">
        <v>78</v>
      </c>
      <c r="T2674" s="223"/>
      <c r="U2674" s="86">
        <v>52</v>
      </c>
      <c r="V2674" s="86" t="s">
        <v>452</v>
      </c>
      <c r="W2674" s="223" t="s">
        <v>2602</v>
      </c>
      <c r="X2674" s="223" t="s">
        <v>18020</v>
      </c>
      <c r="Y2674" s="262">
        <v>47000</v>
      </c>
      <c r="Z2674" s="226"/>
      <c r="AA2674" s="241">
        <f t="shared" si="21"/>
        <v>0</v>
      </c>
      <c r="AB2674" s="237" t="s">
        <v>18021</v>
      </c>
    </row>
    <row r="2675" spans="1:28" ht="15" customHeight="1">
      <c r="A2675" s="109">
        <v>2666</v>
      </c>
      <c r="B2675" s="222" t="str">
        <f t="shared" si="20"/>
        <v>Klik Disini</v>
      </c>
      <c r="C2675" s="223" t="s">
        <v>18022</v>
      </c>
      <c r="D2675" s="223"/>
      <c r="E2675" s="223" t="s">
        <v>18023</v>
      </c>
      <c r="F2675" s="223" t="s">
        <v>18024</v>
      </c>
      <c r="G2675" s="223" t="s">
        <v>18025</v>
      </c>
      <c r="H2675" s="223" t="s">
        <v>3446</v>
      </c>
      <c r="I2675" s="258" t="s">
        <v>592</v>
      </c>
      <c r="J2675" s="186" t="s">
        <v>332</v>
      </c>
      <c r="K2675" s="223"/>
      <c r="L2675" s="264"/>
      <c r="M2675" s="265"/>
      <c r="N2675" s="223"/>
      <c r="O2675" s="223"/>
      <c r="P2675" s="223">
        <v>2014</v>
      </c>
      <c r="Q2675" s="223">
        <v>2017</v>
      </c>
      <c r="R2675" s="223" t="s">
        <v>3412</v>
      </c>
      <c r="S2675" s="223" t="s">
        <v>78</v>
      </c>
      <c r="T2675" s="223"/>
      <c r="U2675" s="86">
        <v>104</v>
      </c>
      <c r="V2675" s="86" t="s">
        <v>452</v>
      </c>
      <c r="W2675" s="223" t="s">
        <v>3427</v>
      </c>
      <c r="X2675" s="223" t="s">
        <v>18026</v>
      </c>
      <c r="Y2675" s="262">
        <v>71000</v>
      </c>
      <c r="Z2675" s="226"/>
      <c r="AA2675" s="241">
        <f t="shared" si="21"/>
        <v>0</v>
      </c>
      <c r="AB2675" s="237" t="s">
        <v>18027</v>
      </c>
    </row>
    <row r="2676" spans="1:28" ht="15" customHeight="1">
      <c r="A2676" s="109">
        <v>2667</v>
      </c>
      <c r="B2676" s="222" t="str">
        <f t="shared" si="20"/>
        <v>Klik Disini</v>
      </c>
      <c r="C2676" s="223" t="s">
        <v>18028</v>
      </c>
      <c r="D2676" s="223"/>
      <c r="E2676" s="223" t="s">
        <v>18029</v>
      </c>
      <c r="F2676" s="223" t="s">
        <v>18030</v>
      </c>
      <c r="G2676" s="223" t="s">
        <v>18031</v>
      </c>
      <c r="H2676" s="223" t="s">
        <v>583</v>
      </c>
      <c r="I2676" s="258" t="s">
        <v>583</v>
      </c>
      <c r="J2676" s="186" t="s">
        <v>265</v>
      </c>
      <c r="K2676" s="223"/>
      <c r="L2676" s="264"/>
      <c r="M2676" s="265"/>
      <c r="N2676" s="223" t="s">
        <v>449</v>
      </c>
      <c r="O2676" s="223" t="s">
        <v>3419</v>
      </c>
      <c r="P2676" s="223">
        <v>2013</v>
      </c>
      <c r="Q2676" s="223">
        <v>2017</v>
      </c>
      <c r="R2676" s="223" t="s">
        <v>3480</v>
      </c>
      <c r="S2676" s="223" t="s">
        <v>78</v>
      </c>
      <c r="T2676" s="223" t="s">
        <v>451</v>
      </c>
      <c r="U2676" s="86">
        <v>224</v>
      </c>
      <c r="V2676" s="86" t="s">
        <v>452</v>
      </c>
      <c r="W2676" s="223" t="s">
        <v>1102</v>
      </c>
      <c r="X2676" s="223" t="s">
        <v>18032</v>
      </c>
      <c r="Y2676" s="262">
        <v>52000</v>
      </c>
      <c r="Z2676" s="226"/>
      <c r="AA2676" s="241">
        <f t="shared" si="21"/>
        <v>0</v>
      </c>
      <c r="AB2676" s="237" t="s">
        <v>18033</v>
      </c>
    </row>
    <row r="2677" spans="1:28" ht="15" customHeight="1">
      <c r="A2677" s="109">
        <v>2668</v>
      </c>
      <c r="B2677" s="222" t="str">
        <f t="shared" si="20"/>
        <v>Klik Disini</v>
      </c>
      <c r="C2677" s="223" t="s">
        <v>18034</v>
      </c>
      <c r="D2677" s="223"/>
      <c r="E2677" s="223" t="s">
        <v>18035</v>
      </c>
      <c r="F2677" s="223" t="s">
        <v>18036</v>
      </c>
      <c r="G2677" s="223" t="s">
        <v>18037</v>
      </c>
      <c r="H2677" s="223" t="s">
        <v>1844</v>
      </c>
      <c r="I2677" s="258" t="s">
        <v>1844</v>
      </c>
      <c r="J2677" s="186" t="s">
        <v>401</v>
      </c>
      <c r="K2677" s="223"/>
      <c r="L2677" s="264"/>
      <c r="M2677" s="265"/>
      <c r="N2677" s="223"/>
      <c r="O2677" s="223"/>
      <c r="P2677" s="223">
        <v>2013</v>
      </c>
      <c r="Q2677" s="223">
        <v>2017</v>
      </c>
      <c r="R2677" s="223" t="s">
        <v>3412</v>
      </c>
      <c r="S2677" s="223" t="s">
        <v>78</v>
      </c>
      <c r="T2677" s="223"/>
      <c r="U2677" s="86">
        <v>112</v>
      </c>
      <c r="V2677" s="86" t="s">
        <v>452</v>
      </c>
      <c r="W2677" s="223" t="s">
        <v>5663</v>
      </c>
      <c r="X2677" s="223" t="s">
        <v>18038</v>
      </c>
      <c r="Y2677" s="262">
        <v>38000</v>
      </c>
      <c r="Z2677" s="226"/>
      <c r="AA2677" s="241">
        <f t="shared" si="21"/>
        <v>0</v>
      </c>
      <c r="AB2677" s="237" t="s">
        <v>18039</v>
      </c>
    </row>
    <row r="2678" spans="1:28" ht="15" customHeight="1">
      <c r="A2678" s="109">
        <v>2669</v>
      </c>
      <c r="B2678" s="222" t="str">
        <f t="shared" si="20"/>
        <v>Klik Disini</v>
      </c>
      <c r="C2678" s="223" t="s">
        <v>18040</v>
      </c>
      <c r="D2678" s="223"/>
      <c r="E2678" s="223" t="s">
        <v>6344</v>
      </c>
      <c r="F2678" s="223" t="s">
        <v>18041</v>
      </c>
      <c r="G2678" s="223" t="s">
        <v>18042</v>
      </c>
      <c r="H2678" s="223" t="s">
        <v>3727</v>
      </c>
      <c r="I2678" s="258" t="s">
        <v>446</v>
      </c>
      <c r="J2678" s="186" t="s">
        <v>385</v>
      </c>
      <c r="K2678" s="223"/>
      <c r="L2678" s="264"/>
      <c r="M2678" s="265"/>
      <c r="N2678" s="223"/>
      <c r="O2678" s="223"/>
      <c r="P2678" s="223">
        <v>2013</v>
      </c>
      <c r="Q2678" s="223">
        <v>2017</v>
      </c>
      <c r="R2678" s="223" t="s">
        <v>3412</v>
      </c>
      <c r="S2678" s="223" t="s">
        <v>78</v>
      </c>
      <c r="T2678" s="223"/>
      <c r="U2678" s="86">
        <v>136</v>
      </c>
      <c r="V2678" s="86" t="s">
        <v>452</v>
      </c>
      <c r="W2678" s="223" t="s">
        <v>1117</v>
      </c>
      <c r="X2678" s="223" t="s">
        <v>18043</v>
      </c>
      <c r="Y2678" s="262">
        <v>45500</v>
      </c>
      <c r="Z2678" s="226"/>
      <c r="AA2678" s="241">
        <f t="shared" si="21"/>
        <v>0</v>
      </c>
      <c r="AB2678" s="237" t="s">
        <v>18044</v>
      </c>
    </row>
    <row r="2679" spans="1:28" ht="15" customHeight="1">
      <c r="A2679" s="109">
        <v>2670</v>
      </c>
      <c r="B2679" s="222" t="str">
        <f t="shared" si="20"/>
        <v>Klik Disini</v>
      </c>
      <c r="C2679" s="223" t="s">
        <v>18045</v>
      </c>
      <c r="D2679" s="223"/>
      <c r="E2679" s="223" t="s">
        <v>18046</v>
      </c>
      <c r="F2679" s="223" t="s">
        <v>18047</v>
      </c>
      <c r="G2679" s="223" t="s">
        <v>18048</v>
      </c>
      <c r="H2679" s="223" t="s">
        <v>583</v>
      </c>
      <c r="I2679" s="258" t="s">
        <v>583</v>
      </c>
      <c r="J2679" s="186" t="s">
        <v>265</v>
      </c>
      <c r="K2679" s="223"/>
      <c r="L2679" s="264"/>
      <c r="M2679" s="265"/>
      <c r="N2679" s="223" t="s">
        <v>449</v>
      </c>
      <c r="O2679" s="223" t="s">
        <v>3419</v>
      </c>
      <c r="P2679" s="223">
        <v>2014</v>
      </c>
      <c r="Q2679" s="223">
        <v>2017</v>
      </c>
      <c r="R2679" s="223" t="s">
        <v>3412</v>
      </c>
      <c r="S2679" s="223" t="s">
        <v>78</v>
      </c>
      <c r="T2679" s="223" t="s">
        <v>451</v>
      </c>
      <c r="U2679" s="86">
        <v>208</v>
      </c>
      <c r="V2679" s="86" t="s">
        <v>452</v>
      </c>
      <c r="W2679" s="223" t="s">
        <v>6764</v>
      </c>
      <c r="X2679" s="223" t="s">
        <v>18049</v>
      </c>
      <c r="Y2679" s="262">
        <v>97500</v>
      </c>
      <c r="Z2679" s="226"/>
      <c r="AA2679" s="241">
        <f t="shared" si="21"/>
        <v>0</v>
      </c>
      <c r="AB2679" s="237" t="s">
        <v>18050</v>
      </c>
    </row>
    <row r="2680" spans="1:28" ht="15" customHeight="1">
      <c r="A2680" s="109">
        <v>2671</v>
      </c>
      <c r="B2680" s="222" t="str">
        <f t="shared" si="20"/>
        <v>Klik Disini</v>
      </c>
      <c r="C2680" s="223" t="s">
        <v>18051</v>
      </c>
      <c r="D2680" s="223"/>
      <c r="E2680" s="223" t="s">
        <v>5844</v>
      </c>
      <c r="F2680" s="223" t="s">
        <v>18052</v>
      </c>
      <c r="G2680" s="223" t="s">
        <v>18053</v>
      </c>
      <c r="H2680" s="223" t="s">
        <v>2070</v>
      </c>
      <c r="I2680" s="258" t="s">
        <v>583</v>
      </c>
      <c r="J2680" s="186" t="s">
        <v>263</v>
      </c>
      <c r="K2680" s="223"/>
      <c r="L2680" s="264"/>
      <c r="M2680" s="265"/>
      <c r="N2680" s="223" t="s">
        <v>449</v>
      </c>
      <c r="O2680" s="223" t="s">
        <v>3419</v>
      </c>
      <c r="P2680" s="223">
        <v>2013</v>
      </c>
      <c r="Q2680" s="223">
        <v>2017</v>
      </c>
      <c r="R2680" s="223" t="s">
        <v>3740</v>
      </c>
      <c r="S2680" s="223" t="s">
        <v>78</v>
      </c>
      <c r="T2680" s="223" t="s">
        <v>451</v>
      </c>
      <c r="U2680" s="86">
        <v>72</v>
      </c>
      <c r="V2680" s="86" t="s">
        <v>452</v>
      </c>
      <c r="W2680" s="223" t="s">
        <v>743</v>
      </c>
      <c r="X2680" s="223" t="s">
        <v>18054</v>
      </c>
      <c r="Y2680" s="262">
        <v>56500</v>
      </c>
      <c r="Z2680" s="226"/>
      <c r="AA2680" s="241">
        <f t="shared" si="21"/>
        <v>0</v>
      </c>
      <c r="AB2680" s="237" t="s">
        <v>18055</v>
      </c>
    </row>
    <row r="2681" spans="1:28" ht="15" customHeight="1">
      <c r="A2681" s="109">
        <v>2672</v>
      </c>
      <c r="B2681" s="222" t="str">
        <f t="shared" si="20"/>
        <v>Klik Disini</v>
      </c>
      <c r="C2681" s="223" t="s">
        <v>18056</v>
      </c>
      <c r="D2681" s="223"/>
      <c r="E2681" s="223" t="s">
        <v>5100</v>
      </c>
      <c r="F2681" s="223" t="s">
        <v>18057</v>
      </c>
      <c r="G2681" s="223" t="s">
        <v>18058</v>
      </c>
      <c r="H2681" s="223" t="s">
        <v>323</v>
      </c>
      <c r="I2681" s="258" t="s">
        <v>592</v>
      </c>
      <c r="J2681" s="186" t="s">
        <v>322</v>
      </c>
      <c r="K2681" s="223"/>
      <c r="L2681" s="264"/>
      <c r="M2681" s="265"/>
      <c r="N2681" s="223" t="s">
        <v>449</v>
      </c>
      <c r="O2681" s="223" t="s">
        <v>3419</v>
      </c>
      <c r="P2681" s="223">
        <v>2013</v>
      </c>
      <c r="Q2681" s="223">
        <v>2017</v>
      </c>
      <c r="R2681" s="223" t="s">
        <v>3643</v>
      </c>
      <c r="S2681" s="223" t="s">
        <v>78</v>
      </c>
      <c r="T2681" s="223" t="s">
        <v>451</v>
      </c>
      <c r="U2681" s="86">
        <v>108</v>
      </c>
      <c r="V2681" s="86" t="s">
        <v>452</v>
      </c>
      <c r="W2681" s="223" t="s">
        <v>3573</v>
      </c>
      <c r="X2681" s="223" t="s">
        <v>18059</v>
      </c>
      <c r="Y2681" s="262">
        <v>49500</v>
      </c>
      <c r="Z2681" s="226"/>
      <c r="AA2681" s="241">
        <f t="shared" si="21"/>
        <v>0</v>
      </c>
      <c r="AB2681" s="237" t="s">
        <v>18060</v>
      </c>
    </row>
    <row r="2682" spans="1:28" ht="15" customHeight="1">
      <c r="A2682" s="109">
        <v>2673</v>
      </c>
      <c r="B2682" s="222" t="str">
        <f t="shared" si="20"/>
        <v>Klik Disini</v>
      </c>
      <c r="C2682" s="223" t="s">
        <v>18061</v>
      </c>
      <c r="D2682" s="223"/>
      <c r="E2682" s="223" t="s">
        <v>4077</v>
      </c>
      <c r="F2682" s="223" t="s">
        <v>18062</v>
      </c>
      <c r="G2682" s="223" t="s">
        <v>18063</v>
      </c>
      <c r="H2682" s="223" t="s">
        <v>3727</v>
      </c>
      <c r="I2682" s="258" t="s">
        <v>446</v>
      </c>
      <c r="J2682" s="186" t="s">
        <v>385</v>
      </c>
      <c r="K2682" s="223"/>
      <c r="L2682" s="264"/>
      <c r="M2682" s="265"/>
      <c r="N2682" s="223" t="s">
        <v>449</v>
      </c>
      <c r="O2682" s="223" t="s">
        <v>3419</v>
      </c>
      <c r="P2682" s="223">
        <v>2014</v>
      </c>
      <c r="Q2682" s="223">
        <v>2017</v>
      </c>
      <c r="R2682" s="223" t="s">
        <v>3412</v>
      </c>
      <c r="S2682" s="223" t="s">
        <v>78</v>
      </c>
      <c r="T2682" s="223" t="s">
        <v>451</v>
      </c>
      <c r="U2682" s="86">
        <v>168</v>
      </c>
      <c r="V2682" s="86" t="s">
        <v>452</v>
      </c>
      <c r="W2682" s="223" t="s">
        <v>2904</v>
      </c>
      <c r="X2682" s="223" t="s">
        <v>18064</v>
      </c>
      <c r="Y2682" s="262">
        <v>53000</v>
      </c>
      <c r="Z2682" s="226"/>
      <c r="AA2682" s="241">
        <f t="shared" si="21"/>
        <v>0</v>
      </c>
      <c r="AB2682" s="237" t="s">
        <v>18065</v>
      </c>
    </row>
    <row r="2683" spans="1:28" ht="15" customHeight="1">
      <c r="A2683" s="109">
        <v>2674</v>
      </c>
      <c r="B2683" s="222" t="str">
        <f t="shared" si="20"/>
        <v>Klik Disini</v>
      </c>
      <c r="C2683" s="223" t="s">
        <v>18066</v>
      </c>
      <c r="D2683" s="223"/>
      <c r="E2683" s="223" t="s">
        <v>6381</v>
      </c>
      <c r="F2683" s="223" t="s">
        <v>18067</v>
      </c>
      <c r="G2683" s="223" t="s">
        <v>18068</v>
      </c>
      <c r="H2683" s="223" t="s">
        <v>384</v>
      </c>
      <c r="I2683" s="258" t="s">
        <v>446</v>
      </c>
      <c r="J2683" s="186" t="s">
        <v>383</v>
      </c>
      <c r="K2683" s="223"/>
      <c r="L2683" s="264"/>
      <c r="M2683" s="265"/>
      <c r="N2683" s="223" t="s">
        <v>449</v>
      </c>
      <c r="O2683" s="223" t="s">
        <v>3419</v>
      </c>
      <c r="P2683" s="223">
        <v>2013</v>
      </c>
      <c r="Q2683" s="223">
        <v>2017</v>
      </c>
      <c r="R2683" s="223" t="s">
        <v>3675</v>
      </c>
      <c r="S2683" s="223" t="s">
        <v>78</v>
      </c>
      <c r="T2683" s="223" t="s">
        <v>451</v>
      </c>
      <c r="U2683" s="86">
        <v>144</v>
      </c>
      <c r="V2683" s="86" t="s">
        <v>452</v>
      </c>
      <c r="W2683" s="223" t="s">
        <v>611</v>
      </c>
      <c r="X2683" s="223" t="s">
        <v>18069</v>
      </c>
      <c r="Y2683" s="262">
        <v>78000</v>
      </c>
      <c r="Z2683" s="226"/>
      <c r="AA2683" s="241">
        <f t="shared" si="21"/>
        <v>0</v>
      </c>
      <c r="AB2683" s="237" t="s">
        <v>18070</v>
      </c>
    </row>
    <row r="2684" spans="1:28" ht="15" customHeight="1">
      <c r="A2684" s="109">
        <v>2675</v>
      </c>
      <c r="B2684" s="222" t="str">
        <f t="shared" si="20"/>
        <v>Klik Disini</v>
      </c>
      <c r="C2684" s="223" t="s">
        <v>18071</v>
      </c>
      <c r="D2684" s="223"/>
      <c r="E2684" s="223" t="s">
        <v>18072</v>
      </c>
      <c r="F2684" s="223" t="s">
        <v>18073</v>
      </c>
      <c r="G2684" s="223" t="s">
        <v>18074</v>
      </c>
      <c r="H2684" s="223" t="s">
        <v>6993</v>
      </c>
      <c r="I2684" s="258" t="s">
        <v>1844</v>
      </c>
      <c r="J2684" s="186" t="s">
        <v>397</v>
      </c>
      <c r="K2684" s="223"/>
      <c r="L2684" s="264"/>
      <c r="M2684" s="265"/>
      <c r="N2684" s="223" t="s">
        <v>449</v>
      </c>
      <c r="O2684" s="223" t="s">
        <v>3419</v>
      </c>
      <c r="P2684" s="223">
        <v>2012</v>
      </c>
      <c r="Q2684" s="223">
        <v>2017</v>
      </c>
      <c r="R2684" s="223" t="s">
        <v>3412</v>
      </c>
      <c r="S2684" s="223" t="s">
        <v>78</v>
      </c>
      <c r="T2684" s="223" t="s">
        <v>451</v>
      </c>
      <c r="U2684" s="86">
        <v>184</v>
      </c>
      <c r="V2684" s="86" t="s">
        <v>452</v>
      </c>
      <c r="W2684" s="223" t="s">
        <v>942</v>
      </c>
      <c r="X2684" s="223" t="s">
        <v>18075</v>
      </c>
      <c r="Y2684" s="262">
        <v>31500</v>
      </c>
      <c r="Z2684" s="226"/>
      <c r="AA2684" s="241">
        <f t="shared" si="21"/>
        <v>0</v>
      </c>
      <c r="AB2684" s="237" t="s">
        <v>18076</v>
      </c>
    </row>
    <row r="2685" spans="1:28" ht="15" customHeight="1">
      <c r="A2685" s="109">
        <v>2676</v>
      </c>
      <c r="B2685" s="222" t="str">
        <f t="shared" si="20"/>
        <v>Klik Disini</v>
      </c>
      <c r="C2685" s="223" t="s">
        <v>18077</v>
      </c>
      <c r="D2685" s="223"/>
      <c r="E2685" s="223" t="s">
        <v>18078</v>
      </c>
      <c r="F2685" s="223" t="s">
        <v>18079</v>
      </c>
      <c r="G2685" s="223" t="s">
        <v>18080</v>
      </c>
      <c r="H2685" s="223" t="s">
        <v>841</v>
      </c>
      <c r="I2685" s="258" t="s">
        <v>446</v>
      </c>
      <c r="J2685" s="186" t="s">
        <v>373</v>
      </c>
      <c r="K2685" s="223"/>
      <c r="L2685" s="264"/>
      <c r="M2685" s="265"/>
      <c r="N2685" s="223" t="s">
        <v>449</v>
      </c>
      <c r="O2685" s="223" t="s">
        <v>3419</v>
      </c>
      <c r="P2685" s="223">
        <v>2013</v>
      </c>
      <c r="Q2685" s="223">
        <v>2017</v>
      </c>
      <c r="R2685" s="223" t="s">
        <v>3412</v>
      </c>
      <c r="S2685" s="223" t="s">
        <v>78</v>
      </c>
      <c r="T2685" s="223" t="s">
        <v>451</v>
      </c>
      <c r="U2685" s="86">
        <v>182</v>
      </c>
      <c r="V2685" s="86" t="s">
        <v>452</v>
      </c>
      <c r="W2685" s="223" t="s">
        <v>1626</v>
      </c>
      <c r="X2685" s="223" t="s">
        <v>18081</v>
      </c>
      <c r="Y2685" s="262">
        <v>68000</v>
      </c>
      <c r="Z2685" s="226"/>
      <c r="AA2685" s="241">
        <f t="shared" si="21"/>
        <v>0</v>
      </c>
      <c r="AB2685" s="237" t="s">
        <v>18082</v>
      </c>
    </row>
    <row r="2686" spans="1:28" ht="15" customHeight="1">
      <c r="A2686" s="109">
        <v>2677</v>
      </c>
      <c r="B2686" s="222" t="str">
        <f t="shared" si="20"/>
        <v>Klik Disini</v>
      </c>
      <c r="C2686" s="223" t="s">
        <v>18083</v>
      </c>
      <c r="D2686" s="223"/>
      <c r="E2686" s="223" t="s">
        <v>18084</v>
      </c>
      <c r="F2686" s="223" t="s">
        <v>18085</v>
      </c>
      <c r="G2686" s="223" t="s">
        <v>18086</v>
      </c>
      <c r="H2686" s="223" t="s">
        <v>583</v>
      </c>
      <c r="I2686" s="258" t="s">
        <v>583</v>
      </c>
      <c r="J2686" s="186" t="s">
        <v>265</v>
      </c>
      <c r="K2686" s="223"/>
      <c r="L2686" s="264"/>
      <c r="M2686" s="265"/>
      <c r="N2686" s="223" t="s">
        <v>449</v>
      </c>
      <c r="O2686" s="223" t="s">
        <v>3419</v>
      </c>
      <c r="P2686" s="223">
        <v>2014</v>
      </c>
      <c r="Q2686" s="223">
        <v>2017</v>
      </c>
      <c r="R2686" s="223" t="s">
        <v>3480</v>
      </c>
      <c r="S2686" s="223" t="s">
        <v>78</v>
      </c>
      <c r="T2686" s="223" t="s">
        <v>451</v>
      </c>
      <c r="U2686" s="86">
        <v>208</v>
      </c>
      <c r="V2686" s="86" t="s">
        <v>452</v>
      </c>
      <c r="W2686" s="223" t="s">
        <v>775</v>
      </c>
      <c r="X2686" s="223" t="s">
        <v>18087</v>
      </c>
      <c r="Y2686" s="262">
        <v>47000</v>
      </c>
      <c r="Z2686" s="226"/>
      <c r="AA2686" s="241">
        <f t="shared" si="21"/>
        <v>0</v>
      </c>
      <c r="AB2686" s="237" t="s">
        <v>18088</v>
      </c>
    </row>
    <row r="2687" spans="1:28" ht="15" customHeight="1">
      <c r="A2687" s="109">
        <v>2678</v>
      </c>
      <c r="B2687" s="222" t="str">
        <f t="shared" si="20"/>
        <v>Klik Disini</v>
      </c>
      <c r="C2687" s="223" t="s">
        <v>18089</v>
      </c>
      <c r="D2687" s="223"/>
      <c r="E2687" s="223" t="s">
        <v>18090</v>
      </c>
      <c r="F2687" s="223" t="s">
        <v>18091</v>
      </c>
      <c r="G2687" s="223" t="s">
        <v>18092</v>
      </c>
      <c r="H2687" s="223" t="s">
        <v>386</v>
      </c>
      <c r="I2687" s="258" t="s">
        <v>446</v>
      </c>
      <c r="J2687" s="186" t="s">
        <v>385</v>
      </c>
      <c r="K2687" s="223"/>
      <c r="L2687" s="264"/>
      <c r="M2687" s="265"/>
      <c r="N2687" s="223" t="s">
        <v>449</v>
      </c>
      <c r="O2687" s="223" t="s">
        <v>3419</v>
      </c>
      <c r="P2687" s="223">
        <v>2013</v>
      </c>
      <c r="Q2687" s="223">
        <v>2017</v>
      </c>
      <c r="R2687" s="223" t="s">
        <v>3412</v>
      </c>
      <c r="S2687" s="223" t="s">
        <v>78</v>
      </c>
      <c r="T2687" s="223" t="s">
        <v>451</v>
      </c>
      <c r="U2687" s="86">
        <v>120</v>
      </c>
      <c r="V2687" s="86" t="s">
        <v>452</v>
      </c>
      <c r="W2687" s="223" t="s">
        <v>646</v>
      </c>
      <c r="X2687" s="223" t="s">
        <v>18093</v>
      </c>
      <c r="Y2687" s="262">
        <v>65000</v>
      </c>
      <c r="Z2687" s="226"/>
      <c r="AA2687" s="241">
        <f t="shared" si="21"/>
        <v>0</v>
      </c>
      <c r="AB2687" s="237" t="s">
        <v>18094</v>
      </c>
    </row>
    <row r="2688" spans="1:28" ht="15" customHeight="1">
      <c r="A2688" s="109">
        <v>2679</v>
      </c>
      <c r="B2688" s="222" t="str">
        <f t="shared" si="20"/>
        <v>Klik Disini</v>
      </c>
      <c r="C2688" s="223" t="s">
        <v>18095</v>
      </c>
      <c r="D2688" s="223"/>
      <c r="E2688" s="223" t="s">
        <v>18096</v>
      </c>
      <c r="F2688" s="223" t="s">
        <v>18097</v>
      </c>
      <c r="G2688" s="223" t="s">
        <v>18098</v>
      </c>
      <c r="H2688" s="223" t="s">
        <v>2070</v>
      </c>
      <c r="I2688" s="258" t="s">
        <v>583</v>
      </c>
      <c r="J2688" s="186" t="s">
        <v>263</v>
      </c>
      <c r="K2688" s="223"/>
      <c r="L2688" s="264"/>
      <c r="M2688" s="265"/>
      <c r="N2688" s="223" t="s">
        <v>449</v>
      </c>
      <c r="O2688" s="223" t="s">
        <v>3419</v>
      </c>
      <c r="P2688" s="223">
        <v>2014</v>
      </c>
      <c r="Q2688" s="223">
        <v>2017</v>
      </c>
      <c r="R2688" s="223" t="s">
        <v>3740</v>
      </c>
      <c r="S2688" s="223" t="s">
        <v>78</v>
      </c>
      <c r="T2688" s="223" t="s">
        <v>451</v>
      </c>
      <c r="U2688" s="86">
        <v>80</v>
      </c>
      <c r="V2688" s="86" t="s">
        <v>452</v>
      </c>
      <c r="W2688" s="223" t="s">
        <v>10241</v>
      </c>
      <c r="X2688" s="223" t="s">
        <v>18099</v>
      </c>
      <c r="Y2688" s="262">
        <v>71000</v>
      </c>
      <c r="Z2688" s="226"/>
      <c r="AA2688" s="241">
        <f t="shared" si="21"/>
        <v>0</v>
      </c>
      <c r="AB2688" s="237" t="s">
        <v>18100</v>
      </c>
    </row>
    <row r="2689" spans="1:28" ht="15" customHeight="1">
      <c r="A2689" s="109">
        <v>2680</v>
      </c>
      <c r="B2689" s="222" t="str">
        <f t="shared" si="20"/>
        <v>Klik Disini</v>
      </c>
      <c r="C2689" s="223" t="s">
        <v>18101</v>
      </c>
      <c r="D2689" s="223"/>
      <c r="E2689" s="223" t="s">
        <v>18102</v>
      </c>
      <c r="F2689" s="223" t="s">
        <v>18103</v>
      </c>
      <c r="G2689" s="223" t="s">
        <v>18104</v>
      </c>
      <c r="H2689" s="223" t="s">
        <v>3727</v>
      </c>
      <c r="I2689" s="258" t="s">
        <v>446</v>
      </c>
      <c r="J2689" s="186" t="s">
        <v>385</v>
      </c>
      <c r="K2689" s="223"/>
      <c r="L2689" s="264"/>
      <c r="M2689" s="265"/>
      <c r="N2689" s="223"/>
      <c r="O2689" s="223"/>
      <c r="P2689" s="223">
        <v>2014</v>
      </c>
      <c r="Q2689" s="223">
        <v>2017</v>
      </c>
      <c r="R2689" s="223" t="s">
        <v>3412</v>
      </c>
      <c r="S2689" s="223" t="s">
        <v>78</v>
      </c>
      <c r="T2689" s="223"/>
      <c r="U2689" s="86">
        <v>184</v>
      </c>
      <c r="V2689" s="86" t="s">
        <v>452</v>
      </c>
      <c r="W2689" s="223" t="s">
        <v>655</v>
      </c>
      <c r="X2689" s="223" t="s">
        <v>18105</v>
      </c>
      <c r="Y2689" s="262">
        <v>55500</v>
      </c>
      <c r="Z2689" s="226"/>
      <c r="AA2689" s="241">
        <f t="shared" si="21"/>
        <v>0</v>
      </c>
      <c r="AB2689" s="237" t="s">
        <v>18106</v>
      </c>
    </row>
    <row r="2690" spans="1:28" ht="15" customHeight="1">
      <c r="A2690" s="109">
        <v>2681</v>
      </c>
      <c r="B2690" s="222" t="str">
        <f t="shared" si="20"/>
        <v>Klik Disini</v>
      </c>
      <c r="C2690" s="223" t="s">
        <v>18107</v>
      </c>
      <c r="D2690" s="223"/>
      <c r="E2690" s="223" t="s">
        <v>13895</v>
      </c>
      <c r="F2690" s="223" t="s">
        <v>18108</v>
      </c>
      <c r="G2690" s="223" t="s">
        <v>18109</v>
      </c>
      <c r="H2690" s="223" t="s">
        <v>841</v>
      </c>
      <c r="I2690" s="258" t="s">
        <v>446</v>
      </c>
      <c r="J2690" s="186" t="s">
        <v>373</v>
      </c>
      <c r="K2690" s="223"/>
      <c r="L2690" s="264"/>
      <c r="M2690" s="265"/>
      <c r="N2690" s="223" t="s">
        <v>449</v>
      </c>
      <c r="O2690" s="223" t="s">
        <v>3419</v>
      </c>
      <c r="P2690" s="223">
        <v>2014</v>
      </c>
      <c r="Q2690" s="223">
        <v>2017</v>
      </c>
      <c r="R2690" s="223" t="s">
        <v>3412</v>
      </c>
      <c r="S2690" s="223" t="s">
        <v>78</v>
      </c>
      <c r="T2690" s="223" t="s">
        <v>451</v>
      </c>
      <c r="U2690" s="86">
        <v>151</v>
      </c>
      <c r="V2690" s="86" t="s">
        <v>452</v>
      </c>
      <c r="W2690" s="223" t="s">
        <v>804</v>
      </c>
      <c r="X2690" s="223" t="s">
        <v>18110</v>
      </c>
      <c r="Y2690" s="262">
        <v>67500</v>
      </c>
      <c r="Z2690" s="226"/>
      <c r="AA2690" s="241">
        <f t="shared" si="21"/>
        <v>0</v>
      </c>
      <c r="AB2690" s="237" t="s">
        <v>18111</v>
      </c>
    </row>
    <row r="2691" spans="1:28" ht="15" customHeight="1">
      <c r="A2691" s="109">
        <v>2682</v>
      </c>
      <c r="B2691" s="222" t="str">
        <f t="shared" si="20"/>
        <v>Klik Disini</v>
      </c>
      <c r="C2691" s="223" t="s">
        <v>18112</v>
      </c>
      <c r="D2691" s="223"/>
      <c r="E2691" s="223" t="s">
        <v>18113</v>
      </c>
      <c r="F2691" s="223" t="s">
        <v>18114</v>
      </c>
      <c r="G2691" s="223" t="s">
        <v>18115</v>
      </c>
      <c r="H2691" s="223" t="s">
        <v>3411</v>
      </c>
      <c r="I2691" s="258" t="s">
        <v>592</v>
      </c>
      <c r="J2691" s="186" t="s">
        <v>322</v>
      </c>
      <c r="K2691" s="223"/>
      <c r="L2691" s="264"/>
      <c r="M2691" s="265"/>
      <c r="N2691" s="223"/>
      <c r="O2691" s="223"/>
      <c r="P2691" s="223">
        <v>2014</v>
      </c>
      <c r="Q2691" s="223">
        <v>2017</v>
      </c>
      <c r="R2691" s="223" t="s">
        <v>3643</v>
      </c>
      <c r="S2691" s="223" t="s">
        <v>78</v>
      </c>
      <c r="T2691" s="223"/>
      <c r="U2691" s="86">
        <v>221</v>
      </c>
      <c r="V2691" s="86" t="s">
        <v>452</v>
      </c>
      <c r="W2691" s="223" t="s">
        <v>715</v>
      </c>
      <c r="X2691" s="223" t="s">
        <v>18116</v>
      </c>
      <c r="Y2691" s="262">
        <v>83500</v>
      </c>
      <c r="Z2691" s="226"/>
      <c r="AA2691" s="241">
        <f t="shared" si="21"/>
        <v>0</v>
      </c>
      <c r="AB2691" s="237" t="s">
        <v>18117</v>
      </c>
    </row>
    <row r="2692" spans="1:28" ht="15" customHeight="1">
      <c r="A2692" s="109">
        <v>2683</v>
      </c>
      <c r="B2692" s="222" t="str">
        <f t="shared" si="20"/>
        <v>Klik Disini</v>
      </c>
      <c r="C2692" s="223" t="s">
        <v>18118</v>
      </c>
      <c r="D2692" s="223"/>
      <c r="E2692" s="223" t="s">
        <v>18119</v>
      </c>
      <c r="F2692" s="223" t="s">
        <v>18120</v>
      </c>
      <c r="G2692" s="223" t="s">
        <v>18121</v>
      </c>
      <c r="H2692" s="223" t="s">
        <v>841</v>
      </c>
      <c r="I2692" s="258" t="s">
        <v>446</v>
      </c>
      <c r="J2692" s="186" t="s">
        <v>373</v>
      </c>
      <c r="K2692" s="223"/>
      <c r="L2692" s="264"/>
      <c r="M2692" s="265"/>
      <c r="N2692" s="223" t="s">
        <v>449</v>
      </c>
      <c r="O2692" s="223" t="s">
        <v>3419</v>
      </c>
      <c r="P2692" s="223">
        <v>2014</v>
      </c>
      <c r="Q2692" s="223">
        <v>2017</v>
      </c>
      <c r="R2692" s="223" t="s">
        <v>3412</v>
      </c>
      <c r="S2692" s="223" t="s">
        <v>78</v>
      </c>
      <c r="T2692" s="223" t="s">
        <v>451</v>
      </c>
      <c r="U2692" s="86">
        <v>140</v>
      </c>
      <c r="V2692" s="86" t="s">
        <v>452</v>
      </c>
      <c r="W2692" s="223" t="s">
        <v>1117</v>
      </c>
      <c r="X2692" s="223" t="s">
        <v>18122</v>
      </c>
      <c r="Y2692" s="262">
        <v>42000</v>
      </c>
      <c r="Z2692" s="226"/>
      <c r="AA2692" s="241">
        <f t="shared" si="21"/>
        <v>0</v>
      </c>
      <c r="AB2692" s="237" t="s">
        <v>18123</v>
      </c>
    </row>
    <row r="2693" spans="1:28" ht="15" customHeight="1">
      <c r="A2693" s="109">
        <v>2684</v>
      </c>
      <c r="B2693" s="222" t="str">
        <f t="shared" si="20"/>
        <v>Klik Disini</v>
      </c>
      <c r="C2693" s="223" t="s">
        <v>18124</v>
      </c>
      <c r="D2693" s="223"/>
      <c r="E2693" s="223" t="s">
        <v>18125</v>
      </c>
      <c r="F2693" s="223" t="s">
        <v>18126</v>
      </c>
      <c r="G2693" s="223" t="s">
        <v>18127</v>
      </c>
      <c r="H2693" s="223" t="s">
        <v>323</v>
      </c>
      <c r="I2693" s="258" t="s">
        <v>592</v>
      </c>
      <c r="J2693" s="186" t="s">
        <v>322</v>
      </c>
      <c r="K2693" s="223"/>
      <c r="L2693" s="264"/>
      <c r="M2693" s="265"/>
      <c r="N2693" s="223"/>
      <c r="O2693" s="223"/>
      <c r="P2693" s="223">
        <v>2014</v>
      </c>
      <c r="Q2693" s="223">
        <v>2017</v>
      </c>
      <c r="R2693" s="223" t="s">
        <v>3643</v>
      </c>
      <c r="S2693" s="223" t="s">
        <v>78</v>
      </c>
      <c r="T2693" s="223"/>
      <c r="U2693" s="86">
        <v>100</v>
      </c>
      <c r="V2693" s="86" t="s">
        <v>452</v>
      </c>
      <c r="W2693" s="223" t="s">
        <v>4795</v>
      </c>
      <c r="X2693" s="223" t="s">
        <v>18128</v>
      </c>
      <c r="Y2693" s="262">
        <v>59000</v>
      </c>
      <c r="Z2693" s="226"/>
      <c r="AA2693" s="241">
        <f t="shared" si="21"/>
        <v>0</v>
      </c>
      <c r="AB2693" s="237" t="s">
        <v>18129</v>
      </c>
    </row>
    <row r="2694" spans="1:28" ht="15" customHeight="1">
      <c r="A2694" s="109">
        <v>2685</v>
      </c>
      <c r="B2694" s="222" t="str">
        <f t="shared" si="20"/>
        <v>Klik Disini</v>
      </c>
      <c r="C2694" s="223" t="s">
        <v>18130</v>
      </c>
      <c r="D2694" s="223"/>
      <c r="E2694" s="223" t="s">
        <v>6419</v>
      </c>
      <c r="F2694" s="223" t="s">
        <v>18131</v>
      </c>
      <c r="G2694" s="223" t="s">
        <v>18132</v>
      </c>
      <c r="H2694" s="223" t="s">
        <v>3411</v>
      </c>
      <c r="I2694" s="258" t="s">
        <v>592</v>
      </c>
      <c r="J2694" s="186" t="s">
        <v>322</v>
      </c>
      <c r="K2694" s="223"/>
      <c r="L2694" s="264"/>
      <c r="M2694" s="265"/>
      <c r="N2694" s="223"/>
      <c r="O2694" s="223"/>
      <c r="P2694" s="223">
        <v>2014</v>
      </c>
      <c r="Q2694" s="223">
        <v>2017</v>
      </c>
      <c r="R2694" s="223" t="s">
        <v>3643</v>
      </c>
      <c r="S2694" s="223" t="s">
        <v>78</v>
      </c>
      <c r="T2694" s="223"/>
      <c r="U2694" s="86">
        <v>160</v>
      </c>
      <c r="V2694" s="86" t="s">
        <v>452</v>
      </c>
      <c r="W2694" s="223" t="s">
        <v>856</v>
      </c>
      <c r="X2694" s="223" t="s">
        <v>18133</v>
      </c>
      <c r="Y2694" s="262">
        <v>80500</v>
      </c>
      <c r="Z2694" s="226"/>
      <c r="AA2694" s="241">
        <f t="shared" si="21"/>
        <v>0</v>
      </c>
      <c r="AB2694" s="237" t="s">
        <v>18134</v>
      </c>
    </row>
    <row r="2695" spans="1:28" ht="15" customHeight="1">
      <c r="A2695" s="109">
        <v>2686</v>
      </c>
      <c r="B2695" s="222" t="str">
        <f t="shared" si="20"/>
        <v>Klik Disini</v>
      </c>
      <c r="C2695" s="223" t="s">
        <v>18135</v>
      </c>
      <c r="D2695" s="223"/>
      <c r="E2695" s="223" t="s">
        <v>18136</v>
      </c>
      <c r="F2695" s="223" t="s">
        <v>18137</v>
      </c>
      <c r="G2695" s="223" t="s">
        <v>18138</v>
      </c>
      <c r="H2695" s="223" t="s">
        <v>583</v>
      </c>
      <c r="I2695" s="258" t="s">
        <v>583</v>
      </c>
      <c r="J2695" s="186" t="s">
        <v>265</v>
      </c>
      <c r="K2695" s="223"/>
      <c r="L2695" s="264"/>
      <c r="M2695" s="265"/>
      <c r="N2695" s="223" t="s">
        <v>449</v>
      </c>
      <c r="O2695" s="223" t="s">
        <v>3419</v>
      </c>
      <c r="P2695" s="223">
        <v>2014</v>
      </c>
      <c r="Q2695" s="223">
        <v>2017</v>
      </c>
      <c r="R2695" s="223" t="s">
        <v>3480</v>
      </c>
      <c r="S2695" s="223" t="s">
        <v>78</v>
      </c>
      <c r="T2695" s="223" t="s">
        <v>451</v>
      </c>
      <c r="U2695" s="86">
        <v>200</v>
      </c>
      <c r="V2695" s="86" t="s">
        <v>452</v>
      </c>
      <c r="W2695" s="223" t="s">
        <v>471</v>
      </c>
      <c r="X2695" s="223" t="s">
        <v>18139</v>
      </c>
      <c r="Y2695" s="262">
        <v>47000</v>
      </c>
      <c r="Z2695" s="226"/>
      <c r="AA2695" s="241">
        <f t="shared" si="21"/>
        <v>0</v>
      </c>
      <c r="AB2695" s="237" t="s">
        <v>18140</v>
      </c>
    </row>
    <row r="2696" spans="1:28" ht="15" customHeight="1">
      <c r="A2696" s="109">
        <v>2687</v>
      </c>
      <c r="B2696" s="222" t="str">
        <f t="shared" si="20"/>
        <v>Klik Disini</v>
      </c>
      <c r="C2696" s="223" t="s">
        <v>18141</v>
      </c>
      <c r="D2696" s="223"/>
      <c r="E2696" s="223" t="s">
        <v>5650</v>
      </c>
      <c r="F2696" s="223" t="s">
        <v>18142</v>
      </c>
      <c r="G2696" s="223" t="s">
        <v>18143</v>
      </c>
      <c r="H2696" s="223" t="s">
        <v>583</v>
      </c>
      <c r="I2696" s="258" t="s">
        <v>583</v>
      </c>
      <c r="J2696" s="186" t="s">
        <v>265</v>
      </c>
      <c r="K2696" s="223"/>
      <c r="L2696" s="264"/>
      <c r="M2696" s="265"/>
      <c r="N2696" s="223" t="s">
        <v>449</v>
      </c>
      <c r="O2696" s="223" t="s">
        <v>3419</v>
      </c>
      <c r="P2696" s="223">
        <v>2014</v>
      </c>
      <c r="Q2696" s="223">
        <v>2017</v>
      </c>
      <c r="R2696" s="223" t="s">
        <v>3480</v>
      </c>
      <c r="S2696" s="223" t="s">
        <v>78</v>
      </c>
      <c r="T2696" s="223" t="s">
        <v>451</v>
      </c>
      <c r="U2696" s="86">
        <v>272</v>
      </c>
      <c r="V2696" s="86" t="s">
        <v>452</v>
      </c>
      <c r="W2696" s="223" t="s">
        <v>547</v>
      </c>
      <c r="X2696" s="223" t="s">
        <v>18144</v>
      </c>
      <c r="Y2696" s="262">
        <v>56500</v>
      </c>
      <c r="Z2696" s="226"/>
      <c r="AA2696" s="241">
        <f t="shared" si="21"/>
        <v>0</v>
      </c>
      <c r="AB2696" s="237" t="s">
        <v>18145</v>
      </c>
    </row>
    <row r="2697" spans="1:28" ht="15" customHeight="1">
      <c r="A2697" s="109">
        <v>2688</v>
      </c>
      <c r="B2697" s="222" t="str">
        <f t="shared" si="20"/>
        <v>Klik Disini</v>
      </c>
      <c r="C2697" s="223" t="s">
        <v>18146</v>
      </c>
      <c r="D2697" s="223"/>
      <c r="E2697" s="223" t="s">
        <v>18147</v>
      </c>
      <c r="F2697" s="223" t="s">
        <v>18148</v>
      </c>
      <c r="G2697" s="223" t="s">
        <v>18149</v>
      </c>
      <c r="H2697" s="223" t="s">
        <v>583</v>
      </c>
      <c r="I2697" s="258" t="s">
        <v>583</v>
      </c>
      <c r="J2697" s="186" t="s">
        <v>265</v>
      </c>
      <c r="K2697" s="223"/>
      <c r="L2697" s="264"/>
      <c r="M2697" s="265"/>
      <c r="N2697" s="223" t="s">
        <v>449</v>
      </c>
      <c r="O2697" s="223" t="s">
        <v>3419</v>
      </c>
      <c r="P2697" s="223">
        <v>2014</v>
      </c>
      <c r="Q2697" s="223">
        <v>2017</v>
      </c>
      <c r="R2697" s="223" t="s">
        <v>3480</v>
      </c>
      <c r="S2697" s="223" t="s">
        <v>78</v>
      </c>
      <c r="T2697" s="223" t="s">
        <v>451</v>
      </c>
      <c r="U2697" s="86">
        <v>304</v>
      </c>
      <c r="V2697" s="86" t="s">
        <v>452</v>
      </c>
      <c r="W2697" s="223" t="s">
        <v>1049</v>
      </c>
      <c r="X2697" s="223" t="s">
        <v>18150</v>
      </c>
      <c r="Y2697" s="262">
        <v>67500</v>
      </c>
      <c r="Z2697" s="226"/>
      <c r="AA2697" s="241">
        <f t="shared" si="21"/>
        <v>0</v>
      </c>
      <c r="AB2697" s="237" t="s">
        <v>18151</v>
      </c>
    </row>
    <row r="2698" spans="1:28" ht="15" customHeight="1">
      <c r="A2698" s="109">
        <v>2689</v>
      </c>
      <c r="B2698" s="222" t="str">
        <f t="shared" si="20"/>
        <v>Klik Disini</v>
      </c>
      <c r="C2698" s="223" t="s">
        <v>18152</v>
      </c>
      <c r="D2698" s="223"/>
      <c r="E2698" s="223" t="s">
        <v>18153</v>
      </c>
      <c r="F2698" s="223" t="s">
        <v>18154</v>
      </c>
      <c r="G2698" s="223" t="s">
        <v>18155</v>
      </c>
      <c r="H2698" s="223" t="s">
        <v>2070</v>
      </c>
      <c r="I2698" s="258" t="s">
        <v>583</v>
      </c>
      <c r="J2698" s="186" t="s">
        <v>263</v>
      </c>
      <c r="K2698" s="223"/>
      <c r="L2698" s="264"/>
      <c r="M2698" s="265"/>
      <c r="N2698" s="223" t="s">
        <v>449</v>
      </c>
      <c r="O2698" s="223" t="s">
        <v>3419</v>
      </c>
      <c r="P2698" s="223">
        <v>2014</v>
      </c>
      <c r="Q2698" s="223">
        <v>2014</v>
      </c>
      <c r="R2698" s="223" t="s">
        <v>3412</v>
      </c>
      <c r="S2698" s="223" t="s">
        <v>78</v>
      </c>
      <c r="T2698" s="223" t="s">
        <v>451</v>
      </c>
      <c r="U2698" s="86">
        <v>92</v>
      </c>
      <c r="V2698" s="86" t="s">
        <v>452</v>
      </c>
      <c r="W2698" s="223" t="s">
        <v>563</v>
      </c>
      <c r="X2698" s="223" t="s">
        <v>18156</v>
      </c>
      <c r="Y2698" s="262">
        <v>54000</v>
      </c>
      <c r="Z2698" s="226"/>
      <c r="AA2698" s="241">
        <f t="shared" si="21"/>
        <v>0</v>
      </c>
      <c r="AB2698" s="237" t="s">
        <v>18157</v>
      </c>
    </row>
    <row r="2699" spans="1:28" ht="15" customHeight="1">
      <c r="A2699" s="109">
        <v>2690</v>
      </c>
      <c r="B2699" s="222" t="str">
        <f t="shared" si="20"/>
        <v>Klik Disini</v>
      </c>
      <c r="C2699" s="223" t="s">
        <v>18158</v>
      </c>
      <c r="D2699" s="223"/>
      <c r="E2699" s="223" t="s">
        <v>18159</v>
      </c>
      <c r="F2699" s="223" t="s">
        <v>18160</v>
      </c>
      <c r="G2699" s="223" t="s">
        <v>18161</v>
      </c>
      <c r="H2699" s="223" t="s">
        <v>583</v>
      </c>
      <c r="I2699" s="258" t="s">
        <v>583</v>
      </c>
      <c r="J2699" s="186" t="s">
        <v>265</v>
      </c>
      <c r="K2699" s="223"/>
      <c r="L2699" s="264"/>
      <c r="M2699" s="265"/>
      <c r="N2699" s="223" t="s">
        <v>449</v>
      </c>
      <c r="O2699" s="223" t="s">
        <v>3419</v>
      </c>
      <c r="P2699" s="223">
        <v>2014</v>
      </c>
      <c r="Q2699" s="223">
        <v>2017</v>
      </c>
      <c r="R2699" s="223" t="s">
        <v>3480</v>
      </c>
      <c r="S2699" s="223" t="s">
        <v>78</v>
      </c>
      <c r="T2699" s="223" t="s">
        <v>451</v>
      </c>
      <c r="U2699" s="86">
        <v>164</v>
      </c>
      <c r="V2699" s="86" t="s">
        <v>452</v>
      </c>
      <c r="W2699" s="223" t="s">
        <v>601</v>
      </c>
      <c r="X2699" s="223" t="s">
        <v>18162</v>
      </c>
      <c r="Y2699" s="262">
        <v>42000</v>
      </c>
      <c r="Z2699" s="226"/>
      <c r="AA2699" s="241">
        <f t="shared" si="21"/>
        <v>0</v>
      </c>
      <c r="AB2699" s="237" t="s">
        <v>18163</v>
      </c>
    </row>
    <row r="2700" spans="1:28" ht="15" customHeight="1">
      <c r="A2700" s="109">
        <v>2691</v>
      </c>
      <c r="B2700" s="222" t="str">
        <f t="shared" si="20"/>
        <v>Klik Disini</v>
      </c>
      <c r="C2700" s="223" t="s">
        <v>18164</v>
      </c>
      <c r="D2700" s="223"/>
      <c r="E2700" s="223" t="s">
        <v>3408</v>
      </c>
      <c r="F2700" s="223" t="s">
        <v>18165</v>
      </c>
      <c r="G2700" s="223" t="s">
        <v>18166</v>
      </c>
      <c r="H2700" s="223" t="s">
        <v>3411</v>
      </c>
      <c r="I2700" s="258" t="s">
        <v>592</v>
      </c>
      <c r="J2700" s="186" t="s">
        <v>322</v>
      </c>
      <c r="K2700" s="223" t="s">
        <v>447</v>
      </c>
      <c r="L2700" s="223"/>
      <c r="M2700" s="259" t="s">
        <v>447</v>
      </c>
      <c r="N2700" s="223" t="s">
        <v>449</v>
      </c>
      <c r="O2700" s="223" t="s">
        <v>462</v>
      </c>
      <c r="P2700" s="223">
        <v>2014</v>
      </c>
      <c r="Q2700" s="223">
        <v>2017</v>
      </c>
      <c r="R2700" s="223" t="s">
        <v>3643</v>
      </c>
      <c r="S2700" s="223" t="s">
        <v>78</v>
      </c>
      <c r="T2700" s="223" t="s">
        <v>451</v>
      </c>
      <c r="U2700" s="86">
        <v>200</v>
      </c>
      <c r="V2700" s="86" t="s">
        <v>452</v>
      </c>
      <c r="W2700" s="223" t="s">
        <v>2960</v>
      </c>
      <c r="X2700" s="223" t="s">
        <v>18167</v>
      </c>
      <c r="Y2700" s="262">
        <v>90000</v>
      </c>
      <c r="Z2700" s="226"/>
      <c r="AA2700" s="241">
        <f t="shared" si="21"/>
        <v>0</v>
      </c>
      <c r="AB2700" s="237" t="s">
        <v>18168</v>
      </c>
    </row>
    <row r="2701" spans="1:28" ht="15" customHeight="1">
      <c r="A2701" s="109">
        <v>2692</v>
      </c>
      <c r="B2701" s="222" t="str">
        <f t="shared" si="20"/>
        <v>Klik Disini</v>
      </c>
      <c r="C2701" s="223" t="s">
        <v>18169</v>
      </c>
      <c r="D2701" s="223"/>
      <c r="E2701" s="223" t="s">
        <v>18170</v>
      </c>
      <c r="F2701" s="223" t="s">
        <v>18171</v>
      </c>
      <c r="G2701" s="223" t="s">
        <v>18172</v>
      </c>
      <c r="H2701" s="223" t="s">
        <v>583</v>
      </c>
      <c r="I2701" s="258" t="s">
        <v>583</v>
      </c>
      <c r="J2701" s="186" t="s">
        <v>265</v>
      </c>
      <c r="K2701" s="223"/>
      <c r="L2701" s="264"/>
      <c r="M2701" s="265"/>
      <c r="N2701" s="223"/>
      <c r="O2701" s="223"/>
      <c r="P2701" s="223">
        <v>2014</v>
      </c>
      <c r="Q2701" s="223">
        <v>2017</v>
      </c>
      <c r="R2701" s="223" t="s">
        <v>3480</v>
      </c>
      <c r="S2701" s="223" t="s">
        <v>78</v>
      </c>
      <c r="T2701" s="223"/>
      <c r="U2701" s="86">
        <v>192</v>
      </c>
      <c r="V2701" s="86" t="s">
        <v>452</v>
      </c>
      <c r="W2701" s="223" t="s">
        <v>563</v>
      </c>
      <c r="X2701" s="223" t="s">
        <v>18173</v>
      </c>
      <c r="Y2701" s="262">
        <v>46000</v>
      </c>
      <c r="Z2701" s="226"/>
      <c r="AA2701" s="241">
        <f t="shared" si="21"/>
        <v>0</v>
      </c>
      <c r="AB2701" s="237" t="s">
        <v>18174</v>
      </c>
    </row>
    <row r="2702" spans="1:28" ht="15" customHeight="1">
      <c r="A2702" s="109">
        <v>2693</v>
      </c>
      <c r="B2702" s="222" t="str">
        <f t="shared" si="20"/>
        <v>Klik Disini</v>
      </c>
      <c r="C2702" s="223" t="s">
        <v>18175</v>
      </c>
      <c r="D2702" s="223"/>
      <c r="E2702" s="223" t="s">
        <v>18176</v>
      </c>
      <c r="F2702" s="223" t="s">
        <v>18177</v>
      </c>
      <c r="G2702" s="223" t="s">
        <v>18178</v>
      </c>
      <c r="H2702" s="223" t="s">
        <v>841</v>
      </c>
      <c r="I2702" s="258" t="s">
        <v>446</v>
      </c>
      <c r="J2702" s="186" t="s">
        <v>373</v>
      </c>
      <c r="K2702" s="223"/>
      <c r="L2702" s="264"/>
      <c r="M2702" s="265"/>
      <c r="N2702" s="223"/>
      <c r="O2702" s="223"/>
      <c r="P2702" s="223">
        <v>2014</v>
      </c>
      <c r="Q2702" s="223">
        <v>2017</v>
      </c>
      <c r="R2702" s="223" t="s">
        <v>3412</v>
      </c>
      <c r="S2702" s="223" t="s">
        <v>78</v>
      </c>
      <c r="T2702" s="223"/>
      <c r="U2702" s="86">
        <v>288</v>
      </c>
      <c r="V2702" s="86" t="s">
        <v>452</v>
      </c>
      <c r="W2702" s="223" t="s">
        <v>1505</v>
      </c>
      <c r="X2702" s="223" t="s">
        <v>18179</v>
      </c>
      <c r="Y2702" s="262">
        <v>83000</v>
      </c>
      <c r="Z2702" s="226"/>
      <c r="AA2702" s="241">
        <f t="shared" si="21"/>
        <v>0</v>
      </c>
      <c r="AB2702" s="237" t="s">
        <v>18180</v>
      </c>
    </row>
    <row r="2703" spans="1:28" ht="15" customHeight="1">
      <c r="A2703" s="109">
        <v>2694</v>
      </c>
      <c r="B2703" s="222" t="str">
        <f t="shared" si="20"/>
        <v>Klik Disini</v>
      </c>
      <c r="C2703" s="223" t="s">
        <v>18181</v>
      </c>
      <c r="D2703" s="223"/>
      <c r="E2703" s="223" t="s">
        <v>4530</v>
      </c>
      <c r="F2703" s="223" t="s">
        <v>18182</v>
      </c>
      <c r="G2703" s="223" t="s">
        <v>18183</v>
      </c>
      <c r="H2703" s="223" t="s">
        <v>2070</v>
      </c>
      <c r="I2703" s="258" t="s">
        <v>583</v>
      </c>
      <c r="J2703" s="186" t="s">
        <v>263</v>
      </c>
      <c r="K2703" s="223"/>
      <c r="L2703" s="264"/>
      <c r="M2703" s="265"/>
      <c r="N2703" s="223" t="s">
        <v>449</v>
      </c>
      <c r="O2703" s="223" t="s">
        <v>3419</v>
      </c>
      <c r="P2703" s="223">
        <v>2014</v>
      </c>
      <c r="Q2703" s="223">
        <v>2017</v>
      </c>
      <c r="R2703" s="223" t="s">
        <v>3740</v>
      </c>
      <c r="S2703" s="223" t="s">
        <v>78</v>
      </c>
      <c r="T2703" s="223" t="s">
        <v>451</v>
      </c>
      <c r="U2703" s="86">
        <v>48</v>
      </c>
      <c r="V2703" s="86" t="s">
        <v>452</v>
      </c>
      <c r="W2703" s="223" t="s">
        <v>453</v>
      </c>
      <c r="X2703" s="223" t="s">
        <v>18184</v>
      </c>
      <c r="Y2703" s="262">
        <v>47000</v>
      </c>
      <c r="Z2703" s="226"/>
      <c r="AA2703" s="241">
        <f t="shared" si="21"/>
        <v>0</v>
      </c>
      <c r="AB2703" s="237" t="s">
        <v>18185</v>
      </c>
    </row>
    <row r="2704" spans="1:28" ht="15" customHeight="1">
      <c r="A2704" s="109">
        <v>2695</v>
      </c>
      <c r="B2704" s="222" t="str">
        <f t="shared" si="20"/>
        <v>Klik Disini</v>
      </c>
      <c r="C2704" s="223" t="s">
        <v>18186</v>
      </c>
      <c r="D2704" s="223"/>
      <c r="E2704" s="223" t="s">
        <v>4530</v>
      </c>
      <c r="F2704" s="223" t="s">
        <v>18187</v>
      </c>
      <c r="G2704" s="223" t="s">
        <v>18188</v>
      </c>
      <c r="H2704" s="223" t="s">
        <v>2070</v>
      </c>
      <c r="I2704" s="258" t="s">
        <v>583</v>
      </c>
      <c r="J2704" s="186" t="s">
        <v>263</v>
      </c>
      <c r="K2704" s="223"/>
      <c r="L2704" s="264"/>
      <c r="M2704" s="265"/>
      <c r="N2704" s="223" t="s">
        <v>449</v>
      </c>
      <c r="O2704" s="223" t="s">
        <v>3419</v>
      </c>
      <c r="P2704" s="223">
        <v>2014</v>
      </c>
      <c r="Q2704" s="223">
        <v>2017</v>
      </c>
      <c r="R2704" s="223" t="s">
        <v>3740</v>
      </c>
      <c r="S2704" s="223" t="s">
        <v>78</v>
      </c>
      <c r="T2704" s="223" t="s">
        <v>451</v>
      </c>
      <c r="U2704" s="86">
        <v>40</v>
      </c>
      <c r="V2704" s="86" t="s">
        <v>452</v>
      </c>
      <c r="W2704" s="223" t="s">
        <v>563</v>
      </c>
      <c r="X2704" s="223" t="s">
        <v>18189</v>
      </c>
      <c r="Y2704" s="262">
        <v>47000</v>
      </c>
      <c r="Z2704" s="226"/>
      <c r="AA2704" s="241">
        <f t="shared" si="21"/>
        <v>0</v>
      </c>
      <c r="AB2704" s="237" t="s">
        <v>18190</v>
      </c>
    </row>
    <row r="2705" spans="1:28" ht="15" customHeight="1">
      <c r="A2705" s="109">
        <v>2696</v>
      </c>
      <c r="B2705" s="222" t="str">
        <f t="shared" si="20"/>
        <v>Klik Disini</v>
      </c>
      <c r="C2705" s="223" t="s">
        <v>18191</v>
      </c>
      <c r="D2705" s="223"/>
      <c r="E2705" s="223" t="s">
        <v>4530</v>
      </c>
      <c r="F2705" s="223" t="s">
        <v>18192</v>
      </c>
      <c r="G2705" s="223" t="s">
        <v>18193</v>
      </c>
      <c r="H2705" s="223" t="s">
        <v>2070</v>
      </c>
      <c r="I2705" s="258" t="s">
        <v>583</v>
      </c>
      <c r="J2705" s="186" t="s">
        <v>263</v>
      </c>
      <c r="K2705" s="223"/>
      <c r="L2705" s="264"/>
      <c r="M2705" s="265"/>
      <c r="N2705" s="223" t="s">
        <v>449</v>
      </c>
      <c r="O2705" s="223" t="s">
        <v>3419</v>
      </c>
      <c r="P2705" s="223">
        <v>2013</v>
      </c>
      <c r="Q2705" s="223">
        <v>2017</v>
      </c>
      <c r="R2705" s="223" t="s">
        <v>3740</v>
      </c>
      <c r="S2705" s="223" t="s">
        <v>78</v>
      </c>
      <c r="T2705" s="223" t="s">
        <v>451</v>
      </c>
      <c r="U2705" s="86">
        <v>40</v>
      </c>
      <c r="V2705" s="86" t="s">
        <v>452</v>
      </c>
      <c r="W2705" s="223" t="s">
        <v>655</v>
      </c>
      <c r="X2705" s="223" t="s">
        <v>18194</v>
      </c>
      <c r="Y2705" s="262">
        <v>47000</v>
      </c>
      <c r="Z2705" s="226"/>
      <c r="AA2705" s="241">
        <f t="shared" si="21"/>
        <v>0</v>
      </c>
      <c r="AB2705" s="237" t="s">
        <v>18195</v>
      </c>
    </row>
    <row r="2706" spans="1:28" ht="15" customHeight="1">
      <c r="A2706" s="109">
        <v>2697</v>
      </c>
      <c r="B2706" s="222" t="str">
        <f t="shared" si="20"/>
        <v>Klik Disini</v>
      </c>
      <c r="C2706" s="223" t="s">
        <v>18196</v>
      </c>
      <c r="D2706" s="223"/>
      <c r="E2706" s="223" t="s">
        <v>4530</v>
      </c>
      <c r="F2706" s="223" t="s">
        <v>18197</v>
      </c>
      <c r="G2706" s="223" t="s">
        <v>18198</v>
      </c>
      <c r="H2706" s="223" t="s">
        <v>2070</v>
      </c>
      <c r="I2706" s="258" t="s">
        <v>583</v>
      </c>
      <c r="J2706" s="186" t="s">
        <v>263</v>
      </c>
      <c r="K2706" s="223"/>
      <c r="L2706" s="264"/>
      <c r="M2706" s="265"/>
      <c r="N2706" s="223" t="s">
        <v>449</v>
      </c>
      <c r="O2706" s="223" t="s">
        <v>3419</v>
      </c>
      <c r="P2706" s="223">
        <v>2014</v>
      </c>
      <c r="Q2706" s="223">
        <v>2017</v>
      </c>
      <c r="R2706" s="223" t="s">
        <v>3740</v>
      </c>
      <c r="S2706" s="223" t="s">
        <v>78</v>
      </c>
      <c r="T2706" s="223" t="s">
        <v>451</v>
      </c>
      <c r="U2706" s="86">
        <v>48</v>
      </c>
      <c r="V2706" s="86" t="s">
        <v>452</v>
      </c>
      <c r="W2706" s="223" t="s">
        <v>1124</v>
      </c>
      <c r="X2706" s="223" t="s">
        <v>18199</v>
      </c>
      <c r="Y2706" s="262">
        <v>47000</v>
      </c>
      <c r="Z2706" s="226"/>
      <c r="AA2706" s="241">
        <f t="shared" si="21"/>
        <v>0</v>
      </c>
      <c r="AB2706" s="237" t="s">
        <v>18200</v>
      </c>
    </row>
    <row r="2707" spans="1:28" ht="15" customHeight="1">
      <c r="A2707" s="109">
        <v>2698</v>
      </c>
      <c r="B2707" s="222" t="str">
        <f t="shared" si="20"/>
        <v>Klik Disini</v>
      </c>
      <c r="C2707" s="223" t="s">
        <v>18201</v>
      </c>
      <c r="D2707" s="223"/>
      <c r="E2707" s="223" t="s">
        <v>18202</v>
      </c>
      <c r="F2707" s="223" t="s">
        <v>18203</v>
      </c>
      <c r="G2707" s="223" t="s">
        <v>18204</v>
      </c>
      <c r="H2707" s="223" t="s">
        <v>3446</v>
      </c>
      <c r="I2707" s="258" t="s">
        <v>1844</v>
      </c>
      <c r="J2707" s="186" t="s">
        <v>401</v>
      </c>
      <c r="K2707" s="223"/>
      <c r="L2707" s="264"/>
      <c r="M2707" s="265"/>
      <c r="N2707" s="223"/>
      <c r="O2707" s="223"/>
      <c r="P2707" s="223">
        <v>2014</v>
      </c>
      <c r="Q2707" s="223">
        <v>2017</v>
      </c>
      <c r="R2707" s="223" t="s">
        <v>3412</v>
      </c>
      <c r="S2707" s="223" t="s">
        <v>78</v>
      </c>
      <c r="T2707" s="223"/>
      <c r="U2707" s="86">
        <v>160</v>
      </c>
      <c r="V2707" s="86" t="s">
        <v>452</v>
      </c>
      <c r="W2707" s="223" t="s">
        <v>1057</v>
      </c>
      <c r="X2707" s="223" t="s">
        <v>18205</v>
      </c>
      <c r="Y2707" s="262">
        <v>41500</v>
      </c>
      <c r="Z2707" s="226"/>
      <c r="AA2707" s="241">
        <f t="shared" si="21"/>
        <v>0</v>
      </c>
      <c r="AB2707" s="237" t="s">
        <v>18206</v>
      </c>
    </row>
    <row r="2708" spans="1:28" ht="15" customHeight="1">
      <c r="A2708" s="109">
        <v>2699</v>
      </c>
      <c r="B2708" s="222" t="str">
        <f t="shared" si="20"/>
        <v>Klik Disini</v>
      </c>
      <c r="C2708" s="223" t="s">
        <v>18207</v>
      </c>
      <c r="D2708" s="223"/>
      <c r="E2708" s="223" t="s">
        <v>17914</v>
      </c>
      <c r="F2708" s="223" t="s">
        <v>18208</v>
      </c>
      <c r="G2708" s="223" t="s">
        <v>18209</v>
      </c>
      <c r="H2708" s="223" t="s">
        <v>583</v>
      </c>
      <c r="I2708" s="258" t="s">
        <v>583</v>
      </c>
      <c r="J2708" s="186" t="s">
        <v>265</v>
      </c>
      <c r="K2708" s="223"/>
      <c r="L2708" s="264"/>
      <c r="M2708" s="265"/>
      <c r="N2708" s="223" t="s">
        <v>449</v>
      </c>
      <c r="O2708" s="223" t="s">
        <v>3419</v>
      </c>
      <c r="P2708" s="223">
        <v>2014</v>
      </c>
      <c r="Q2708" s="223">
        <v>2017</v>
      </c>
      <c r="R2708" s="223" t="s">
        <v>3480</v>
      </c>
      <c r="S2708" s="223" t="s">
        <v>78</v>
      </c>
      <c r="T2708" s="223" t="s">
        <v>451</v>
      </c>
      <c r="U2708" s="86">
        <v>431</v>
      </c>
      <c r="V2708" s="86" t="s">
        <v>452</v>
      </c>
      <c r="W2708" s="223" t="s">
        <v>722</v>
      </c>
      <c r="X2708" s="223" t="s">
        <v>18210</v>
      </c>
      <c r="Y2708" s="262">
        <v>89000</v>
      </c>
      <c r="Z2708" s="226"/>
      <c r="AA2708" s="241">
        <f t="shared" si="21"/>
        <v>0</v>
      </c>
      <c r="AB2708" s="237" t="s">
        <v>18211</v>
      </c>
    </row>
    <row r="2709" spans="1:28" ht="15" customHeight="1">
      <c r="A2709" s="109">
        <v>2700</v>
      </c>
      <c r="B2709" s="222" t="str">
        <f t="shared" si="20"/>
        <v>Klik Disini</v>
      </c>
      <c r="C2709" s="223" t="s">
        <v>18212</v>
      </c>
      <c r="D2709" s="223"/>
      <c r="E2709" s="223" t="s">
        <v>18213</v>
      </c>
      <c r="F2709" s="223" t="s">
        <v>18214</v>
      </c>
      <c r="G2709" s="223" t="s">
        <v>18215</v>
      </c>
      <c r="H2709" s="223" t="s">
        <v>2070</v>
      </c>
      <c r="I2709" s="258" t="s">
        <v>583</v>
      </c>
      <c r="J2709" s="186" t="s">
        <v>263</v>
      </c>
      <c r="K2709" s="223"/>
      <c r="L2709" s="264"/>
      <c r="M2709" s="265"/>
      <c r="N2709" s="223" t="s">
        <v>449</v>
      </c>
      <c r="O2709" s="223" t="s">
        <v>3419</v>
      </c>
      <c r="P2709" s="223">
        <v>2014</v>
      </c>
      <c r="Q2709" s="223">
        <v>2017</v>
      </c>
      <c r="R2709" s="223" t="s">
        <v>3740</v>
      </c>
      <c r="S2709" s="223" t="s">
        <v>78</v>
      </c>
      <c r="T2709" s="223" t="s">
        <v>451</v>
      </c>
      <c r="U2709" s="86">
        <v>144</v>
      </c>
      <c r="V2709" s="86" t="s">
        <v>452</v>
      </c>
      <c r="W2709" s="223" t="s">
        <v>611</v>
      </c>
      <c r="X2709" s="223" t="s">
        <v>18216</v>
      </c>
      <c r="Y2709" s="262">
        <v>90000</v>
      </c>
      <c r="Z2709" s="226"/>
      <c r="AA2709" s="241">
        <f t="shared" si="21"/>
        <v>0</v>
      </c>
      <c r="AB2709" s="237" t="s">
        <v>18217</v>
      </c>
    </row>
    <row r="2710" spans="1:28" ht="15" customHeight="1">
      <c r="A2710" s="109">
        <v>2701</v>
      </c>
      <c r="B2710" s="222" t="str">
        <f t="shared" si="20"/>
        <v>Klik Disini</v>
      </c>
      <c r="C2710" s="223" t="s">
        <v>18218</v>
      </c>
      <c r="D2710" s="223"/>
      <c r="E2710" s="223" t="s">
        <v>18219</v>
      </c>
      <c r="F2710" s="223" t="s">
        <v>18220</v>
      </c>
      <c r="G2710" s="223" t="s">
        <v>18221</v>
      </c>
      <c r="H2710" s="223" t="s">
        <v>630</v>
      </c>
      <c r="I2710" s="258" t="s">
        <v>581</v>
      </c>
      <c r="J2710" s="186" t="s">
        <v>271</v>
      </c>
      <c r="K2710" s="223" t="s">
        <v>447</v>
      </c>
      <c r="L2710" s="223"/>
      <c r="M2710" s="259" t="s">
        <v>447</v>
      </c>
      <c r="N2710" s="223" t="s">
        <v>449</v>
      </c>
      <c r="O2710" s="223" t="s">
        <v>3419</v>
      </c>
      <c r="P2710" s="223">
        <v>2014</v>
      </c>
      <c r="Q2710" s="223">
        <v>2017</v>
      </c>
      <c r="R2710" s="223" t="s">
        <v>3740</v>
      </c>
      <c r="S2710" s="223" t="s">
        <v>78</v>
      </c>
      <c r="T2710" s="223" t="s">
        <v>451</v>
      </c>
      <c r="U2710" s="86">
        <v>34</v>
      </c>
      <c r="V2710" s="86" t="s">
        <v>452</v>
      </c>
      <c r="W2710" s="223" t="s">
        <v>999</v>
      </c>
      <c r="X2710" s="223" t="s">
        <v>18222</v>
      </c>
      <c r="Y2710" s="262">
        <v>41000</v>
      </c>
      <c r="Z2710" s="226"/>
      <c r="AA2710" s="241">
        <f t="shared" si="21"/>
        <v>0</v>
      </c>
      <c r="AB2710" s="237" t="s">
        <v>18223</v>
      </c>
    </row>
    <row r="2711" spans="1:28" ht="15" customHeight="1">
      <c r="A2711" s="109">
        <v>2702</v>
      </c>
      <c r="B2711" s="222" t="str">
        <f t="shared" si="20"/>
        <v>Klik Disini</v>
      </c>
      <c r="C2711" s="223" t="s">
        <v>18224</v>
      </c>
      <c r="D2711" s="223"/>
      <c r="E2711" s="223" t="s">
        <v>17874</v>
      </c>
      <c r="F2711" s="223" t="s">
        <v>18225</v>
      </c>
      <c r="G2711" s="223" t="s">
        <v>18226</v>
      </c>
      <c r="H2711" s="223" t="s">
        <v>583</v>
      </c>
      <c r="I2711" s="258" t="s">
        <v>583</v>
      </c>
      <c r="J2711" s="186" t="s">
        <v>265</v>
      </c>
      <c r="K2711" s="223"/>
      <c r="L2711" s="264"/>
      <c r="M2711" s="265"/>
      <c r="N2711" s="223" t="s">
        <v>449</v>
      </c>
      <c r="O2711" s="223" t="s">
        <v>3419</v>
      </c>
      <c r="P2711" s="223">
        <v>2014</v>
      </c>
      <c r="Q2711" s="223">
        <v>2017</v>
      </c>
      <c r="R2711" s="223" t="s">
        <v>3480</v>
      </c>
      <c r="S2711" s="223" t="s">
        <v>78</v>
      </c>
      <c r="T2711" s="223" t="s">
        <v>451</v>
      </c>
      <c r="U2711" s="86">
        <v>192</v>
      </c>
      <c r="V2711" s="86" t="s">
        <v>452</v>
      </c>
      <c r="W2711" s="223" t="s">
        <v>488</v>
      </c>
      <c r="X2711" s="223" t="s">
        <v>18227</v>
      </c>
      <c r="Y2711" s="262">
        <v>47000</v>
      </c>
      <c r="Z2711" s="226"/>
      <c r="AA2711" s="241">
        <f t="shared" si="21"/>
        <v>0</v>
      </c>
      <c r="AB2711" s="237" t="s">
        <v>18228</v>
      </c>
    </row>
    <row r="2712" spans="1:28" ht="15" customHeight="1">
      <c r="A2712" s="109">
        <v>2703</v>
      </c>
      <c r="B2712" s="222" t="str">
        <f t="shared" si="20"/>
        <v>Klik Disini</v>
      </c>
      <c r="C2712" s="223" t="s">
        <v>18229</v>
      </c>
      <c r="D2712" s="223"/>
      <c r="E2712" s="223" t="s">
        <v>18230</v>
      </c>
      <c r="F2712" s="223" t="s">
        <v>18231</v>
      </c>
      <c r="G2712" s="223" t="s">
        <v>18232</v>
      </c>
      <c r="H2712" s="223" t="s">
        <v>3727</v>
      </c>
      <c r="I2712" s="258" t="s">
        <v>446</v>
      </c>
      <c r="J2712" s="186" t="s">
        <v>385</v>
      </c>
      <c r="K2712" s="223"/>
      <c r="L2712" s="264"/>
      <c r="M2712" s="265"/>
      <c r="N2712" s="223" t="s">
        <v>449</v>
      </c>
      <c r="O2712" s="223" t="s">
        <v>3419</v>
      </c>
      <c r="P2712" s="223">
        <v>2014</v>
      </c>
      <c r="Q2712" s="223">
        <v>2017</v>
      </c>
      <c r="R2712" s="223" t="s">
        <v>3412</v>
      </c>
      <c r="S2712" s="223" t="s">
        <v>78</v>
      </c>
      <c r="T2712" s="223" t="s">
        <v>451</v>
      </c>
      <c r="U2712" s="86">
        <v>208</v>
      </c>
      <c r="V2712" s="86" t="s">
        <v>452</v>
      </c>
      <c r="W2712" s="223" t="s">
        <v>707</v>
      </c>
      <c r="X2712" s="223" t="s">
        <v>18233</v>
      </c>
      <c r="Y2712" s="262">
        <v>56500</v>
      </c>
      <c r="Z2712" s="226"/>
      <c r="AA2712" s="241">
        <f t="shared" si="21"/>
        <v>0</v>
      </c>
      <c r="AB2712" s="237" t="s">
        <v>18234</v>
      </c>
    </row>
    <row r="2713" spans="1:28" ht="15" customHeight="1">
      <c r="A2713" s="109">
        <v>2704</v>
      </c>
      <c r="B2713" s="222" t="str">
        <f t="shared" si="20"/>
        <v>Klik Disini</v>
      </c>
      <c r="C2713" s="223" t="s">
        <v>18235</v>
      </c>
      <c r="D2713" s="223"/>
      <c r="E2713" s="223" t="s">
        <v>18236</v>
      </c>
      <c r="F2713" s="223" t="s">
        <v>18237</v>
      </c>
      <c r="G2713" s="223" t="s">
        <v>18238</v>
      </c>
      <c r="H2713" s="223" t="s">
        <v>384</v>
      </c>
      <c r="I2713" s="258" t="s">
        <v>446</v>
      </c>
      <c r="J2713" s="186" t="s">
        <v>383</v>
      </c>
      <c r="K2713" s="223"/>
      <c r="L2713" s="264"/>
      <c r="M2713" s="265"/>
      <c r="N2713" s="223" t="s">
        <v>449</v>
      </c>
      <c r="O2713" s="223" t="s">
        <v>3419</v>
      </c>
      <c r="P2713" s="223">
        <v>2014</v>
      </c>
      <c r="Q2713" s="223">
        <v>2017</v>
      </c>
      <c r="R2713" s="223" t="s">
        <v>3675</v>
      </c>
      <c r="S2713" s="223" t="s">
        <v>78</v>
      </c>
      <c r="T2713" s="223" t="s">
        <v>451</v>
      </c>
      <c r="U2713" s="86">
        <v>208</v>
      </c>
      <c r="V2713" s="86" t="s">
        <v>452</v>
      </c>
      <c r="W2713" s="223" t="s">
        <v>3544</v>
      </c>
      <c r="X2713" s="223" t="s">
        <v>18239</v>
      </c>
      <c r="Y2713" s="262">
        <v>95000</v>
      </c>
      <c r="Z2713" s="226"/>
      <c r="AA2713" s="241">
        <f t="shared" si="21"/>
        <v>0</v>
      </c>
      <c r="AB2713" s="237" t="s">
        <v>18240</v>
      </c>
    </row>
    <row r="2714" spans="1:28" ht="15" customHeight="1">
      <c r="A2714" s="109">
        <v>2705</v>
      </c>
      <c r="B2714" s="222" t="str">
        <f t="shared" si="20"/>
        <v>Klik Disini</v>
      </c>
      <c r="C2714" s="223" t="s">
        <v>18241</v>
      </c>
      <c r="D2714" s="223"/>
      <c r="E2714" s="223" t="s">
        <v>18242</v>
      </c>
      <c r="F2714" s="223" t="s">
        <v>18243</v>
      </c>
      <c r="G2714" s="223" t="s">
        <v>18244</v>
      </c>
      <c r="H2714" s="223" t="s">
        <v>583</v>
      </c>
      <c r="I2714" s="258" t="s">
        <v>583</v>
      </c>
      <c r="J2714" s="186" t="s">
        <v>265</v>
      </c>
      <c r="K2714" s="223"/>
      <c r="L2714" s="264"/>
      <c r="M2714" s="265"/>
      <c r="N2714" s="223" t="s">
        <v>449</v>
      </c>
      <c r="O2714" s="223" t="s">
        <v>3419</v>
      </c>
      <c r="P2714" s="223">
        <v>2014</v>
      </c>
      <c r="Q2714" s="223">
        <v>2017</v>
      </c>
      <c r="R2714" s="223" t="s">
        <v>3480</v>
      </c>
      <c r="S2714" s="223" t="s">
        <v>78</v>
      </c>
      <c r="T2714" s="223" t="s">
        <v>451</v>
      </c>
      <c r="U2714" s="86">
        <v>192</v>
      </c>
      <c r="V2714" s="86" t="s">
        <v>452</v>
      </c>
      <c r="W2714" s="223" t="s">
        <v>804</v>
      </c>
      <c r="X2714" s="223" t="s">
        <v>18245</v>
      </c>
      <c r="Y2714" s="262">
        <v>46000</v>
      </c>
      <c r="Z2714" s="226"/>
      <c r="AA2714" s="241">
        <f t="shared" si="21"/>
        <v>0</v>
      </c>
      <c r="AB2714" s="237" t="s">
        <v>18246</v>
      </c>
    </row>
    <row r="2715" spans="1:28" ht="15" customHeight="1">
      <c r="A2715" s="109">
        <v>2706</v>
      </c>
      <c r="B2715" s="222" t="str">
        <f t="shared" si="20"/>
        <v>Klik Disini</v>
      </c>
      <c r="C2715" s="223" t="s">
        <v>18247</v>
      </c>
      <c r="D2715" s="223"/>
      <c r="E2715" s="223" t="s">
        <v>6671</v>
      </c>
      <c r="F2715" s="223" t="s">
        <v>18248</v>
      </c>
      <c r="G2715" s="223" t="s">
        <v>18249</v>
      </c>
      <c r="H2715" s="223" t="s">
        <v>2070</v>
      </c>
      <c r="I2715" s="258" t="s">
        <v>583</v>
      </c>
      <c r="J2715" s="186" t="s">
        <v>263</v>
      </c>
      <c r="K2715" s="223"/>
      <c r="L2715" s="264"/>
      <c r="M2715" s="265"/>
      <c r="N2715" s="223" t="s">
        <v>449</v>
      </c>
      <c r="O2715" s="223" t="s">
        <v>3419</v>
      </c>
      <c r="P2715" s="223">
        <v>2014</v>
      </c>
      <c r="Q2715" s="223">
        <v>2017</v>
      </c>
      <c r="R2715" s="223" t="s">
        <v>3740</v>
      </c>
      <c r="S2715" s="223" t="s">
        <v>78</v>
      </c>
      <c r="T2715" s="223" t="s">
        <v>451</v>
      </c>
      <c r="U2715" s="86">
        <v>60</v>
      </c>
      <c r="V2715" s="86" t="s">
        <v>452</v>
      </c>
      <c r="W2715" s="223" t="s">
        <v>1555</v>
      </c>
      <c r="X2715" s="223" t="s">
        <v>18250</v>
      </c>
      <c r="Y2715" s="262">
        <v>58000</v>
      </c>
      <c r="Z2715" s="226"/>
      <c r="AA2715" s="241">
        <f t="shared" si="21"/>
        <v>0</v>
      </c>
      <c r="AB2715" s="237" t="s">
        <v>18251</v>
      </c>
    </row>
    <row r="2716" spans="1:28" ht="15" customHeight="1">
      <c r="A2716" s="109">
        <v>2707</v>
      </c>
      <c r="B2716" s="222" t="str">
        <f t="shared" si="20"/>
        <v>Klik Disini</v>
      </c>
      <c r="C2716" s="223" t="s">
        <v>18252</v>
      </c>
      <c r="D2716" s="223"/>
      <c r="E2716" s="223" t="s">
        <v>6671</v>
      </c>
      <c r="F2716" s="223" t="s">
        <v>18253</v>
      </c>
      <c r="G2716" s="223" t="s">
        <v>18254</v>
      </c>
      <c r="H2716" s="223" t="s">
        <v>2070</v>
      </c>
      <c r="I2716" s="258" t="s">
        <v>583</v>
      </c>
      <c r="J2716" s="186" t="s">
        <v>263</v>
      </c>
      <c r="K2716" s="223"/>
      <c r="L2716" s="264"/>
      <c r="M2716" s="265"/>
      <c r="N2716" s="223" t="s">
        <v>449</v>
      </c>
      <c r="O2716" s="223" t="s">
        <v>3419</v>
      </c>
      <c r="P2716" s="223">
        <v>2014</v>
      </c>
      <c r="Q2716" s="223">
        <v>2017</v>
      </c>
      <c r="R2716" s="223" t="s">
        <v>3740</v>
      </c>
      <c r="S2716" s="223" t="s">
        <v>78</v>
      </c>
      <c r="T2716" s="223" t="s">
        <v>451</v>
      </c>
      <c r="U2716" s="86">
        <v>60</v>
      </c>
      <c r="V2716" s="86" t="s">
        <v>452</v>
      </c>
      <c r="W2716" s="223" t="s">
        <v>7024</v>
      </c>
      <c r="X2716" s="223" t="s">
        <v>18255</v>
      </c>
      <c r="Y2716" s="262">
        <v>47000</v>
      </c>
      <c r="Z2716" s="226"/>
      <c r="AA2716" s="241">
        <f t="shared" si="21"/>
        <v>0</v>
      </c>
      <c r="AB2716" s="237" t="s">
        <v>18256</v>
      </c>
    </row>
    <row r="2717" spans="1:28" ht="15" customHeight="1">
      <c r="A2717" s="109">
        <v>2708</v>
      </c>
      <c r="B2717" s="222" t="str">
        <f t="shared" si="20"/>
        <v>Klik Disini</v>
      </c>
      <c r="C2717" s="223" t="s">
        <v>18257</v>
      </c>
      <c r="D2717" s="223"/>
      <c r="E2717" s="223" t="s">
        <v>4602</v>
      </c>
      <c r="F2717" s="223" t="s">
        <v>18258</v>
      </c>
      <c r="G2717" s="223" t="s">
        <v>18259</v>
      </c>
      <c r="H2717" s="223" t="s">
        <v>2070</v>
      </c>
      <c r="I2717" s="258" t="s">
        <v>583</v>
      </c>
      <c r="J2717" s="186" t="s">
        <v>263</v>
      </c>
      <c r="K2717" s="223"/>
      <c r="L2717" s="264"/>
      <c r="M2717" s="265"/>
      <c r="N2717" s="223" t="s">
        <v>449</v>
      </c>
      <c r="O2717" s="223" t="s">
        <v>3419</v>
      </c>
      <c r="P2717" s="223">
        <v>2014</v>
      </c>
      <c r="Q2717" s="223">
        <v>2017</v>
      </c>
      <c r="R2717" s="223" t="s">
        <v>3740</v>
      </c>
      <c r="S2717" s="223" t="s">
        <v>78</v>
      </c>
      <c r="T2717" s="223" t="s">
        <v>451</v>
      </c>
      <c r="U2717" s="86">
        <v>72</v>
      </c>
      <c r="V2717" s="86" t="s">
        <v>452</v>
      </c>
      <c r="W2717" s="223" t="s">
        <v>4598</v>
      </c>
      <c r="X2717" s="223" t="s">
        <v>18260</v>
      </c>
      <c r="Y2717" s="262">
        <v>68500</v>
      </c>
      <c r="Z2717" s="226"/>
      <c r="AA2717" s="241">
        <f t="shared" si="21"/>
        <v>0</v>
      </c>
      <c r="AB2717" s="237" t="s">
        <v>18261</v>
      </c>
    </row>
    <row r="2718" spans="1:28" ht="15" customHeight="1">
      <c r="A2718" s="109">
        <v>2709</v>
      </c>
      <c r="B2718" s="222" t="str">
        <f t="shared" si="20"/>
        <v>Klik Disini</v>
      </c>
      <c r="C2718" s="223" t="s">
        <v>18262</v>
      </c>
      <c r="D2718" s="223"/>
      <c r="E2718" s="223" t="s">
        <v>3408</v>
      </c>
      <c r="F2718" s="223" t="s">
        <v>18263</v>
      </c>
      <c r="G2718" s="223" t="s">
        <v>18264</v>
      </c>
      <c r="H2718" s="223" t="s">
        <v>3411</v>
      </c>
      <c r="I2718" s="258" t="s">
        <v>592</v>
      </c>
      <c r="J2718" s="186" t="s">
        <v>322</v>
      </c>
      <c r="K2718" s="223"/>
      <c r="L2718" s="264"/>
      <c r="M2718" s="265"/>
      <c r="N2718" s="223" t="s">
        <v>449</v>
      </c>
      <c r="O2718" s="223" t="s">
        <v>3419</v>
      </c>
      <c r="P2718" s="223">
        <v>2014</v>
      </c>
      <c r="Q2718" s="223">
        <v>2017</v>
      </c>
      <c r="R2718" s="223" t="s">
        <v>3643</v>
      </c>
      <c r="S2718" s="223" t="s">
        <v>78</v>
      </c>
      <c r="T2718" s="223" t="s">
        <v>451</v>
      </c>
      <c r="U2718" s="86">
        <v>248</v>
      </c>
      <c r="V2718" s="86" t="s">
        <v>452</v>
      </c>
      <c r="W2718" s="223" t="s">
        <v>813</v>
      </c>
      <c r="X2718" s="223" t="s">
        <v>18265</v>
      </c>
      <c r="Y2718" s="262">
        <v>151500</v>
      </c>
      <c r="Z2718" s="226"/>
      <c r="AA2718" s="241">
        <f t="shared" si="21"/>
        <v>0</v>
      </c>
      <c r="AB2718" s="237" t="s">
        <v>18266</v>
      </c>
    </row>
    <row r="2719" spans="1:28" ht="15" customHeight="1">
      <c r="A2719" s="109">
        <v>2710</v>
      </c>
      <c r="B2719" s="222" t="str">
        <f t="shared" si="20"/>
        <v>Klik Disini</v>
      </c>
      <c r="C2719" s="223" t="s">
        <v>18267</v>
      </c>
      <c r="D2719" s="223"/>
      <c r="E2719" s="223" t="s">
        <v>4285</v>
      </c>
      <c r="F2719" s="223" t="s">
        <v>18268</v>
      </c>
      <c r="G2719" s="223" t="s">
        <v>18269</v>
      </c>
      <c r="H2719" s="223" t="s">
        <v>630</v>
      </c>
      <c r="I2719" s="258" t="s">
        <v>581</v>
      </c>
      <c r="J2719" s="186" t="s">
        <v>271</v>
      </c>
      <c r="K2719" s="223" t="s">
        <v>447</v>
      </c>
      <c r="L2719" s="223"/>
      <c r="M2719" s="259" t="s">
        <v>447</v>
      </c>
      <c r="N2719" s="223" t="s">
        <v>5891</v>
      </c>
      <c r="O2719" s="223" t="s">
        <v>462</v>
      </c>
      <c r="P2719" s="223">
        <v>2014</v>
      </c>
      <c r="Q2719" s="223">
        <v>2017</v>
      </c>
      <c r="R2719" s="223" t="s">
        <v>3740</v>
      </c>
      <c r="S2719" s="223" t="s">
        <v>78</v>
      </c>
      <c r="T2719" s="223" t="s">
        <v>5891</v>
      </c>
      <c r="U2719" s="86">
        <v>84</v>
      </c>
      <c r="V2719" s="86" t="s">
        <v>452</v>
      </c>
      <c r="W2719" s="223" t="s">
        <v>4795</v>
      </c>
      <c r="X2719" s="223" t="s">
        <v>18270</v>
      </c>
      <c r="Y2719" s="262">
        <v>83000</v>
      </c>
      <c r="Z2719" s="226"/>
      <c r="AA2719" s="241">
        <f t="shared" si="21"/>
        <v>0</v>
      </c>
      <c r="AB2719" s="237" t="s">
        <v>18271</v>
      </c>
    </row>
    <row r="2720" spans="1:28" ht="15" customHeight="1">
      <c r="A2720" s="109">
        <v>2711</v>
      </c>
      <c r="B2720" s="222" t="str">
        <f t="shared" si="20"/>
        <v>Klik Disini</v>
      </c>
      <c r="C2720" s="223" t="s">
        <v>18272</v>
      </c>
      <c r="D2720" s="223"/>
      <c r="E2720" s="223" t="s">
        <v>18273</v>
      </c>
      <c r="F2720" s="223" t="s">
        <v>18274</v>
      </c>
      <c r="G2720" s="223" t="s">
        <v>18275</v>
      </c>
      <c r="H2720" s="223" t="s">
        <v>384</v>
      </c>
      <c r="I2720" s="258" t="s">
        <v>446</v>
      </c>
      <c r="J2720" s="186" t="s">
        <v>383</v>
      </c>
      <c r="K2720" s="223"/>
      <c r="L2720" s="264"/>
      <c r="M2720" s="265"/>
      <c r="N2720" s="223"/>
      <c r="O2720" s="223"/>
      <c r="P2720" s="223">
        <v>2014</v>
      </c>
      <c r="Q2720" s="223">
        <v>2017</v>
      </c>
      <c r="R2720" s="223" t="s">
        <v>3675</v>
      </c>
      <c r="S2720" s="223" t="s">
        <v>78</v>
      </c>
      <c r="T2720" s="223"/>
      <c r="U2720" s="86">
        <v>152</v>
      </c>
      <c r="V2720" s="86" t="s">
        <v>452</v>
      </c>
      <c r="W2720" s="223" t="s">
        <v>6334</v>
      </c>
      <c r="X2720" s="223" t="s">
        <v>18276</v>
      </c>
      <c r="Y2720" s="262">
        <v>59500</v>
      </c>
      <c r="Z2720" s="226"/>
      <c r="AA2720" s="241">
        <f t="shared" si="21"/>
        <v>0</v>
      </c>
      <c r="AB2720" s="237" t="s">
        <v>18277</v>
      </c>
    </row>
    <row r="2721" spans="1:28" ht="15" customHeight="1">
      <c r="A2721" s="109">
        <v>2712</v>
      </c>
      <c r="B2721" s="222" t="str">
        <f t="shared" si="20"/>
        <v>Klik Disini</v>
      </c>
      <c r="C2721" s="223" t="s">
        <v>18278</v>
      </c>
      <c r="D2721" s="223"/>
      <c r="E2721" s="223" t="s">
        <v>4053</v>
      </c>
      <c r="F2721" s="223" t="s">
        <v>18279</v>
      </c>
      <c r="G2721" s="223" t="s">
        <v>18280</v>
      </c>
      <c r="H2721" s="223" t="s">
        <v>583</v>
      </c>
      <c r="I2721" s="258" t="s">
        <v>583</v>
      </c>
      <c r="J2721" s="186" t="s">
        <v>265</v>
      </c>
      <c r="K2721" s="223"/>
      <c r="L2721" s="264"/>
      <c r="M2721" s="265"/>
      <c r="N2721" s="223" t="s">
        <v>449</v>
      </c>
      <c r="O2721" s="223" t="s">
        <v>3419</v>
      </c>
      <c r="P2721" s="223">
        <v>2013</v>
      </c>
      <c r="Q2721" s="223">
        <v>2017</v>
      </c>
      <c r="R2721" s="223" t="s">
        <v>3480</v>
      </c>
      <c r="S2721" s="223" t="s">
        <v>78</v>
      </c>
      <c r="T2721" s="223" t="s">
        <v>451</v>
      </c>
      <c r="U2721" s="86">
        <v>152</v>
      </c>
      <c r="V2721" s="86" t="s">
        <v>452</v>
      </c>
      <c r="W2721" s="223" t="s">
        <v>453</v>
      </c>
      <c r="X2721" s="223" t="s">
        <v>18281</v>
      </c>
      <c r="Y2721" s="262">
        <v>43000</v>
      </c>
      <c r="Z2721" s="226"/>
      <c r="AA2721" s="241">
        <f t="shared" si="21"/>
        <v>0</v>
      </c>
      <c r="AB2721" s="237" t="s">
        <v>18282</v>
      </c>
    </row>
    <row r="2722" spans="1:28" ht="15" customHeight="1">
      <c r="A2722" s="109">
        <v>2713</v>
      </c>
      <c r="B2722" s="222" t="str">
        <f t="shared" si="20"/>
        <v>Klik Disini</v>
      </c>
      <c r="C2722" s="223" t="s">
        <v>18283</v>
      </c>
      <c r="D2722" s="223"/>
      <c r="E2722" s="223" t="s">
        <v>18284</v>
      </c>
      <c r="F2722" s="223" t="s">
        <v>18285</v>
      </c>
      <c r="G2722" s="223" t="s">
        <v>18286</v>
      </c>
      <c r="H2722" s="223" t="s">
        <v>583</v>
      </c>
      <c r="I2722" s="258" t="s">
        <v>583</v>
      </c>
      <c r="J2722" s="186" t="s">
        <v>265</v>
      </c>
      <c r="K2722" s="223"/>
      <c r="L2722" s="264"/>
      <c r="M2722" s="265"/>
      <c r="N2722" s="223" t="s">
        <v>449</v>
      </c>
      <c r="O2722" s="223" t="s">
        <v>3419</v>
      </c>
      <c r="P2722" s="223">
        <v>2013</v>
      </c>
      <c r="Q2722" s="223">
        <v>2017</v>
      </c>
      <c r="R2722" s="223" t="s">
        <v>3480</v>
      </c>
      <c r="S2722" s="223" t="s">
        <v>78</v>
      </c>
      <c r="T2722" s="223" t="s">
        <v>451</v>
      </c>
      <c r="U2722" s="86">
        <v>208</v>
      </c>
      <c r="V2722" s="86" t="s">
        <v>452</v>
      </c>
      <c r="W2722" s="223" t="s">
        <v>2063</v>
      </c>
      <c r="X2722" s="223" t="s">
        <v>18287</v>
      </c>
      <c r="Y2722" s="262">
        <v>47000</v>
      </c>
      <c r="Z2722" s="226"/>
      <c r="AA2722" s="241">
        <f t="shared" si="21"/>
        <v>0</v>
      </c>
      <c r="AB2722" s="237" t="s">
        <v>18288</v>
      </c>
    </row>
    <row r="2723" spans="1:28" ht="15" customHeight="1">
      <c r="A2723" s="109">
        <v>2714</v>
      </c>
      <c r="B2723" s="222" t="str">
        <f t="shared" si="20"/>
        <v>Klik Disini</v>
      </c>
      <c r="C2723" s="223" t="s">
        <v>18289</v>
      </c>
      <c r="D2723" s="223"/>
      <c r="E2723" s="223" t="s">
        <v>18290</v>
      </c>
      <c r="F2723" s="223" t="s">
        <v>18291</v>
      </c>
      <c r="G2723" s="223" t="s">
        <v>18292</v>
      </c>
      <c r="H2723" s="223" t="s">
        <v>583</v>
      </c>
      <c r="I2723" s="258" t="s">
        <v>583</v>
      </c>
      <c r="J2723" s="186" t="s">
        <v>265</v>
      </c>
      <c r="K2723" s="223"/>
      <c r="L2723" s="264"/>
      <c r="M2723" s="265"/>
      <c r="N2723" s="223" t="s">
        <v>449</v>
      </c>
      <c r="O2723" s="223" t="s">
        <v>3419</v>
      </c>
      <c r="P2723" s="223">
        <v>2013</v>
      </c>
      <c r="Q2723" s="223">
        <v>2017</v>
      </c>
      <c r="R2723" s="223" t="s">
        <v>3480</v>
      </c>
      <c r="S2723" s="223" t="s">
        <v>78</v>
      </c>
      <c r="T2723" s="223" t="s">
        <v>451</v>
      </c>
      <c r="U2723" s="86">
        <v>168</v>
      </c>
      <c r="V2723" s="86" t="s">
        <v>452</v>
      </c>
      <c r="W2723" s="223" t="s">
        <v>715</v>
      </c>
      <c r="X2723" s="223" t="s">
        <v>18293</v>
      </c>
      <c r="Y2723" s="262">
        <v>44500</v>
      </c>
      <c r="Z2723" s="226"/>
      <c r="AA2723" s="241">
        <f t="shared" si="21"/>
        <v>0</v>
      </c>
      <c r="AB2723" s="237" t="s">
        <v>18294</v>
      </c>
    </row>
    <row r="2724" spans="1:28" ht="15" customHeight="1">
      <c r="A2724" s="109">
        <v>2715</v>
      </c>
      <c r="B2724" s="222" t="str">
        <f t="shared" si="20"/>
        <v>Klik Disini</v>
      </c>
      <c r="C2724" s="223" t="s">
        <v>18295</v>
      </c>
      <c r="D2724" s="223"/>
      <c r="E2724" s="223" t="s">
        <v>18296</v>
      </c>
      <c r="F2724" s="223" t="s">
        <v>18297</v>
      </c>
      <c r="G2724" s="223" t="s">
        <v>18298</v>
      </c>
      <c r="H2724" s="223" t="s">
        <v>344</v>
      </c>
      <c r="I2724" s="258" t="s">
        <v>446</v>
      </c>
      <c r="J2724" s="186" t="s">
        <v>343</v>
      </c>
      <c r="K2724" s="223"/>
      <c r="L2724" s="264"/>
      <c r="M2724" s="265"/>
      <c r="N2724" s="223" t="s">
        <v>449</v>
      </c>
      <c r="O2724" s="223" t="s">
        <v>3419</v>
      </c>
      <c r="P2724" s="223">
        <v>2013</v>
      </c>
      <c r="Q2724" s="223">
        <v>2017</v>
      </c>
      <c r="R2724" s="223" t="s">
        <v>3412</v>
      </c>
      <c r="S2724" s="223" t="s">
        <v>78</v>
      </c>
      <c r="T2724" s="223" t="s">
        <v>451</v>
      </c>
      <c r="U2724" s="86">
        <v>120</v>
      </c>
      <c r="V2724" s="86" t="s">
        <v>452</v>
      </c>
      <c r="W2724" s="223" t="s">
        <v>4795</v>
      </c>
      <c r="X2724" s="223" t="s">
        <v>18299</v>
      </c>
      <c r="Y2724" s="262">
        <v>78000</v>
      </c>
      <c r="Z2724" s="226"/>
      <c r="AA2724" s="241">
        <f t="shared" si="21"/>
        <v>0</v>
      </c>
      <c r="AB2724" s="237" t="s">
        <v>18300</v>
      </c>
    </row>
    <row r="2725" spans="1:28" ht="15" customHeight="1">
      <c r="A2725" s="109">
        <v>2716</v>
      </c>
      <c r="B2725" s="222" t="str">
        <f t="shared" si="20"/>
        <v>Klik Disini</v>
      </c>
      <c r="C2725" s="223" t="s">
        <v>18301</v>
      </c>
      <c r="D2725" s="223"/>
      <c r="E2725" s="223" t="s">
        <v>8055</v>
      </c>
      <c r="F2725" s="223" t="s">
        <v>18302</v>
      </c>
      <c r="G2725" s="223" t="s">
        <v>18303</v>
      </c>
      <c r="H2725" s="223" t="s">
        <v>583</v>
      </c>
      <c r="I2725" s="258" t="s">
        <v>583</v>
      </c>
      <c r="J2725" s="186" t="s">
        <v>265</v>
      </c>
      <c r="K2725" s="223"/>
      <c r="L2725" s="264"/>
      <c r="M2725" s="265"/>
      <c r="N2725" s="223" t="s">
        <v>449</v>
      </c>
      <c r="O2725" s="223" t="s">
        <v>3419</v>
      </c>
      <c r="P2725" s="223">
        <v>2013</v>
      </c>
      <c r="Q2725" s="223">
        <v>2017</v>
      </c>
      <c r="R2725" s="223" t="s">
        <v>3480</v>
      </c>
      <c r="S2725" s="223" t="s">
        <v>78</v>
      </c>
      <c r="T2725" s="223" t="s">
        <v>451</v>
      </c>
      <c r="U2725" s="86">
        <v>196</v>
      </c>
      <c r="V2725" s="86" t="s">
        <v>452</v>
      </c>
      <c r="W2725" s="223" t="s">
        <v>471</v>
      </c>
      <c r="X2725" s="223" t="s">
        <v>18304</v>
      </c>
      <c r="Y2725" s="262">
        <v>51000</v>
      </c>
      <c r="Z2725" s="226"/>
      <c r="AA2725" s="241">
        <f t="shared" si="21"/>
        <v>0</v>
      </c>
      <c r="AB2725" s="237" t="s">
        <v>18305</v>
      </c>
    </row>
    <row r="2726" spans="1:28" ht="15" customHeight="1">
      <c r="A2726" s="109">
        <v>2717</v>
      </c>
      <c r="B2726" s="222" t="str">
        <f t="shared" si="20"/>
        <v>Klik Disini</v>
      </c>
      <c r="C2726" s="223" t="s">
        <v>18306</v>
      </c>
      <c r="D2726" s="223"/>
      <c r="E2726" s="223" t="s">
        <v>18307</v>
      </c>
      <c r="F2726" s="223" t="s">
        <v>18308</v>
      </c>
      <c r="G2726" s="223" t="s">
        <v>18309</v>
      </c>
      <c r="H2726" s="223" t="s">
        <v>2070</v>
      </c>
      <c r="I2726" s="258" t="s">
        <v>583</v>
      </c>
      <c r="J2726" s="186" t="s">
        <v>263</v>
      </c>
      <c r="K2726" s="223"/>
      <c r="L2726" s="264"/>
      <c r="M2726" s="265"/>
      <c r="N2726" s="223" t="s">
        <v>449</v>
      </c>
      <c r="O2726" s="223" t="s">
        <v>3419</v>
      </c>
      <c r="P2726" s="223">
        <v>2016</v>
      </c>
      <c r="Q2726" s="223">
        <v>2017</v>
      </c>
      <c r="R2726" s="223" t="s">
        <v>3740</v>
      </c>
      <c r="S2726" s="223" t="s">
        <v>78</v>
      </c>
      <c r="T2726" s="223" t="s">
        <v>451</v>
      </c>
      <c r="U2726" s="86">
        <v>47</v>
      </c>
      <c r="V2726" s="86" t="s">
        <v>452</v>
      </c>
      <c r="W2726" s="223" t="s">
        <v>4795</v>
      </c>
      <c r="X2726" s="223" t="s">
        <v>18310</v>
      </c>
      <c r="Y2726" s="262">
        <v>47500</v>
      </c>
      <c r="Z2726" s="226"/>
      <c r="AA2726" s="241">
        <f t="shared" si="21"/>
        <v>0</v>
      </c>
      <c r="AB2726" s="237" t="s">
        <v>18311</v>
      </c>
    </row>
    <row r="2727" spans="1:28" ht="15" customHeight="1">
      <c r="A2727" s="109">
        <v>2718</v>
      </c>
      <c r="B2727" s="222" t="str">
        <f t="shared" si="20"/>
        <v>Klik Disini</v>
      </c>
      <c r="C2727" s="223" t="s">
        <v>18312</v>
      </c>
      <c r="D2727" s="223"/>
      <c r="E2727" s="223" t="s">
        <v>3443</v>
      </c>
      <c r="F2727" s="223" t="s">
        <v>18313</v>
      </c>
      <c r="G2727" s="223" t="s">
        <v>18314</v>
      </c>
      <c r="H2727" s="223" t="s">
        <v>3446</v>
      </c>
      <c r="I2727" s="258" t="s">
        <v>3447</v>
      </c>
      <c r="J2727" s="186" t="s">
        <v>313</v>
      </c>
      <c r="K2727" s="223"/>
      <c r="L2727" s="264"/>
      <c r="M2727" s="265"/>
      <c r="N2727" s="223" t="s">
        <v>449</v>
      </c>
      <c r="O2727" s="223" t="s">
        <v>3419</v>
      </c>
      <c r="P2727" s="223">
        <v>2013</v>
      </c>
      <c r="Q2727" s="223">
        <v>2017</v>
      </c>
      <c r="R2727" s="223" t="s">
        <v>3412</v>
      </c>
      <c r="S2727" s="223" t="s">
        <v>78</v>
      </c>
      <c r="T2727" s="223" t="s">
        <v>451</v>
      </c>
      <c r="U2727" s="86">
        <v>228</v>
      </c>
      <c r="V2727" s="86" t="s">
        <v>452</v>
      </c>
      <c r="W2727" s="223" t="s">
        <v>2506</v>
      </c>
      <c r="X2727" s="223" t="s">
        <v>18315</v>
      </c>
      <c r="Y2727" s="262">
        <v>78000</v>
      </c>
      <c r="Z2727" s="226"/>
      <c r="AA2727" s="241">
        <f t="shared" si="21"/>
        <v>0</v>
      </c>
      <c r="AB2727" s="237" t="s">
        <v>18316</v>
      </c>
    </row>
    <row r="2728" spans="1:28" ht="15" customHeight="1">
      <c r="A2728" s="109">
        <v>2719</v>
      </c>
      <c r="B2728" s="222" t="str">
        <f t="shared" si="20"/>
        <v>Klik Disini</v>
      </c>
      <c r="C2728" s="223" t="s">
        <v>18317</v>
      </c>
      <c r="D2728" s="223"/>
      <c r="E2728" s="223" t="s">
        <v>18002</v>
      </c>
      <c r="F2728" s="223" t="s">
        <v>18318</v>
      </c>
      <c r="G2728" s="223" t="s">
        <v>18319</v>
      </c>
      <c r="H2728" s="223" t="s">
        <v>2070</v>
      </c>
      <c r="I2728" s="258" t="s">
        <v>583</v>
      </c>
      <c r="J2728" s="186" t="s">
        <v>263</v>
      </c>
      <c r="K2728" s="223"/>
      <c r="L2728" s="264"/>
      <c r="M2728" s="265"/>
      <c r="N2728" s="223"/>
      <c r="O2728" s="223"/>
      <c r="P2728" s="223">
        <v>2013</v>
      </c>
      <c r="Q2728" s="223">
        <v>2017</v>
      </c>
      <c r="R2728" s="223" t="s">
        <v>3740</v>
      </c>
      <c r="S2728" s="223" t="s">
        <v>78</v>
      </c>
      <c r="T2728" s="223"/>
      <c r="U2728" s="86">
        <v>52</v>
      </c>
      <c r="V2728" s="86" t="s">
        <v>452</v>
      </c>
      <c r="W2728" s="223" t="s">
        <v>1613</v>
      </c>
      <c r="X2728" s="223" t="s">
        <v>18320</v>
      </c>
      <c r="Y2728" s="262">
        <v>53000</v>
      </c>
      <c r="Z2728" s="226"/>
      <c r="AA2728" s="241">
        <f t="shared" si="21"/>
        <v>0</v>
      </c>
      <c r="AB2728" s="237" t="s">
        <v>18321</v>
      </c>
    </row>
    <row r="2729" spans="1:28" ht="15" customHeight="1">
      <c r="A2729" s="109">
        <v>2720</v>
      </c>
      <c r="B2729" s="222" t="str">
        <f t="shared" si="20"/>
        <v>Klik Disini</v>
      </c>
      <c r="C2729" s="223" t="s">
        <v>18322</v>
      </c>
      <c r="D2729" s="223"/>
      <c r="E2729" s="223" t="s">
        <v>18323</v>
      </c>
      <c r="F2729" s="223" t="s">
        <v>18324</v>
      </c>
      <c r="G2729" s="223" t="s">
        <v>18325</v>
      </c>
      <c r="H2729" s="223" t="s">
        <v>580</v>
      </c>
      <c r="I2729" s="258" t="s">
        <v>7478</v>
      </c>
      <c r="J2729" s="186" t="s">
        <v>316</v>
      </c>
      <c r="K2729" s="223"/>
      <c r="L2729" s="264"/>
      <c r="M2729" s="265"/>
      <c r="N2729" s="223"/>
      <c r="O2729" s="223"/>
      <c r="P2729" s="223">
        <v>2013</v>
      </c>
      <c r="Q2729" s="223">
        <v>2017</v>
      </c>
      <c r="R2729" s="223" t="s">
        <v>3412</v>
      </c>
      <c r="S2729" s="223" t="s">
        <v>78</v>
      </c>
      <c r="T2729" s="223"/>
      <c r="U2729" s="86">
        <v>32</v>
      </c>
      <c r="V2729" s="86" t="s">
        <v>452</v>
      </c>
      <c r="W2729" s="223" t="s">
        <v>3556</v>
      </c>
      <c r="X2729" s="223" t="s">
        <v>18326</v>
      </c>
      <c r="Y2729" s="262">
        <v>31500</v>
      </c>
      <c r="Z2729" s="226"/>
      <c r="AA2729" s="241">
        <f t="shared" si="21"/>
        <v>0</v>
      </c>
      <c r="AB2729" s="237" t="s">
        <v>18327</v>
      </c>
    </row>
    <row r="2730" spans="1:28" ht="15" customHeight="1">
      <c r="A2730" s="109">
        <v>2721</v>
      </c>
      <c r="B2730" s="222" t="str">
        <f t="shared" si="20"/>
        <v>Klik Disini</v>
      </c>
      <c r="C2730" s="223" t="s">
        <v>18328</v>
      </c>
      <c r="D2730" s="223"/>
      <c r="E2730" s="223" t="s">
        <v>18323</v>
      </c>
      <c r="F2730" s="223" t="s">
        <v>18329</v>
      </c>
      <c r="G2730" s="223" t="s">
        <v>18330</v>
      </c>
      <c r="H2730" s="223" t="s">
        <v>580</v>
      </c>
      <c r="I2730" s="258" t="s">
        <v>7478</v>
      </c>
      <c r="J2730" s="186" t="s">
        <v>316</v>
      </c>
      <c r="K2730" s="223"/>
      <c r="L2730" s="264"/>
      <c r="M2730" s="265"/>
      <c r="N2730" s="223"/>
      <c r="O2730" s="223"/>
      <c r="P2730" s="223">
        <v>2013</v>
      </c>
      <c r="Q2730" s="223">
        <v>2017</v>
      </c>
      <c r="R2730" s="223" t="s">
        <v>3412</v>
      </c>
      <c r="S2730" s="223" t="s">
        <v>78</v>
      </c>
      <c r="T2730" s="223"/>
      <c r="U2730" s="86">
        <v>33</v>
      </c>
      <c r="V2730" s="86" t="s">
        <v>452</v>
      </c>
      <c r="W2730" s="223" t="s">
        <v>5324</v>
      </c>
      <c r="X2730" s="223" t="s">
        <v>18326</v>
      </c>
      <c r="Y2730" s="262">
        <v>31500</v>
      </c>
      <c r="Z2730" s="226"/>
      <c r="AA2730" s="241">
        <f t="shared" si="21"/>
        <v>0</v>
      </c>
      <c r="AB2730" s="237" t="s">
        <v>18331</v>
      </c>
    </row>
    <row r="2731" spans="1:28" ht="15" customHeight="1">
      <c r="A2731" s="109">
        <v>2722</v>
      </c>
      <c r="B2731" s="222" t="str">
        <f t="shared" si="20"/>
        <v>Klik Disini</v>
      </c>
      <c r="C2731" s="223" t="s">
        <v>18332</v>
      </c>
      <c r="D2731" s="223"/>
      <c r="E2731" s="223" t="s">
        <v>18333</v>
      </c>
      <c r="F2731" s="223" t="s">
        <v>18334</v>
      </c>
      <c r="G2731" s="223" t="s">
        <v>18335</v>
      </c>
      <c r="H2731" s="223" t="s">
        <v>18336</v>
      </c>
      <c r="I2731" s="258" t="s">
        <v>1844</v>
      </c>
      <c r="J2731" s="186" t="s">
        <v>401</v>
      </c>
      <c r="K2731" s="223"/>
      <c r="L2731" s="264"/>
      <c r="M2731" s="265"/>
      <c r="N2731" s="223" t="s">
        <v>449</v>
      </c>
      <c r="O2731" s="223" t="s">
        <v>3419</v>
      </c>
      <c r="P2731" s="223">
        <v>2013</v>
      </c>
      <c r="Q2731" s="223">
        <v>2017</v>
      </c>
      <c r="R2731" s="223" t="s">
        <v>3412</v>
      </c>
      <c r="S2731" s="223" t="s">
        <v>78</v>
      </c>
      <c r="T2731" s="223" t="s">
        <v>451</v>
      </c>
      <c r="U2731" s="86">
        <v>164</v>
      </c>
      <c r="V2731" s="86" t="s">
        <v>452</v>
      </c>
      <c r="W2731" s="223" t="s">
        <v>5872</v>
      </c>
      <c r="X2731" s="223" t="s">
        <v>18337</v>
      </c>
      <c r="Y2731" s="262">
        <v>58500</v>
      </c>
      <c r="Z2731" s="226"/>
      <c r="AA2731" s="241">
        <f t="shared" si="21"/>
        <v>0</v>
      </c>
      <c r="AB2731" s="237" t="s">
        <v>18338</v>
      </c>
    </row>
    <row r="2732" spans="1:28" ht="15" customHeight="1">
      <c r="A2732" s="109">
        <v>2723</v>
      </c>
      <c r="B2732" s="222" t="str">
        <f t="shared" si="20"/>
        <v>Klik Disini</v>
      </c>
      <c r="C2732" s="223" t="s">
        <v>18339</v>
      </c>
      <c r="D2732" s="223"/>
      <c r="E2732" s="223" t="s">
        <v>18002</v>
      </c>
      <c r="F2732" s="223" t="s">
        <v>18340</v>
      </c>
      <c r="G2732" s="223" t="s">
        <v>18341</v>
      </c>
      <c r="H2732" s="223" t="s">
        <v>630</v>
      </c>
      <c r="I2732" s="258" t="s">
        <v>581</v>
      </c>
      <c r="J2732" s="186" t="s">
        <v>281</v>
      </c>
      <c r="K2732" s="223"/>
      <c r="L2732" s="264"/>
      <c r="M2732" s="265"/>
      <c r="N2732" s="223"/>
      <c r="O2732" s="223"/>
      <c r="P2732" s="223">
        <v>2014</v>
      </c>
      <c r="Q2732" s="223">
        <v>2017</v>
      </c>
      <c r="R2732" s="223" t="s">
        <v>3740</v>
      </c>
      <c r="S2732" s="223" t="s">
        <v>78</v>
      </c>
      <c r="T2732" s="223"/>
      <c r="U2732" s="86">
        <v>52</v>
      </c>
      <c r="V2732" s="86" t="s">
        <v>452</v>
      </c>
      <c r="W2732" s="223" t="s">
        <v>1352</v>
      </c>
      <c r="X2732" s="223" t="s">
        <v>18342</v>
      </c>
      <c r="Y2732" s="262">
        <v>45500</v>
      </c>
      <c r="Z2732" s="226"/>
      <c r="AA2732" s="241">
        <f t="shared" si="21"/>
        <v>0</v>
      </c>
      <c r="AB2732" s="237" t="s">
        <v>18343</v>
      </c>
    </row>
    <row r="2733" spans="1:28" ht="15" customHeight="1">
      <c r="A2733" s="109">
        <v>2724</v>
      </c>
      <c r="B2733" s="222" t="str">
        <f t="shared" si="20"/>
        <v>Klik Disini</v>
      </c>
      <c r="C2733" s="223" t="s">
        <v>18344</v>
      </c>
      <c r="D2733" s="223"/>
      <c r="E2733" s="223" t="s">
        <v>18345</v>
      </c>
      <c r="F2733" s="223" t="s">
        <v>18346</v>
      </c>
      <c r="G2733" s="223" t="s">
        <v>18347</v>
      </c>
      <c r="H2733" s="223" t="s">
        <v>4012</v>
      </c>
      <c r="I2733" s="258" t="s">
        <v>592</v>
      </c>
      <c r="J2733" s="186" t="s">
        <v>334</v>
      </c>
      <c r="K2733" s="223"/>
      <c r="L2733" s="264"/>
      <c r="M2733" s="265"/>
      <c r="N2733" s="223" t="s">
        <v>449</v>
      </c>
      <c r="O2733" s="223" t="s">
        <v>3419</v>
      </c>
      <c r="P2733" s="223">
        <v>2013</v>
      </c>
      <c r="Q2733" s="223">
        <v>2017</v>
      </c>
      <c r="R2733" s="223" t="s">
        <v>3412</v>
      </c>
      <c r="S2733" s="223" t="s">
        <v>78</v>
      </c>
      <c r="T2733" s="223" t="s">
        <v>451</v>
      </c>
      <c r="U2733" s="86">
        <v>84</v>
      </c>
      <c r="V2733" s="86" t="s">
        <v>452</v>
      </c>
      <c r="W2733" s="223" t="s">
        <v>4586</v>
      </c>
      <c r="X2733" s="223" t="s">
        <v>18348</v>
      </c>
      <c r="Y2733" s="262">
        <v>70500</v>
      </c>
      <c r="Z2733" s="226"/>
      <c r="AA2733" s="241">
        <f t="shared" si="21"/>
        <v>0</v>
      </c>
      <c r="AB2733" s="237" t="s">
        <v>18349</v>
      </c>
    </row>
    <row r="2734" spans="1:28" ht="15" customHeight="1">
      <c r="A2734" s="109">
        <v>2725</v>
      </c>
      <c r="B2734" s="222" t="str">
        <f t="shared" si="20"/>
        <v>Klik Disini</v>
      </c>
      <c r="C2734" s="223" t="s">
        <v>18350</v>
      </c>
      <c r="D2734" s="223"/>
      <c r="E2734" s="223" t="s">
        <v>18351</v>
      </c>
      <c r="F2734" s="223" t="s">
        <v>18352</v>
      </c>
      <c r="G2734" s="223" t="s">
        <v>18353</v>
      </c>
      <c r="H2734" s="223" t="s">
        <v>2070</v>
      </c>
      <c r="I2734" s="258" t="s">
        <v>583</v>
      </c>
      <c r="J2734" s="186" t="s">
        <v>263</v>
      </c>
      <c r="K2734" s="223"/>
      <c r="L2734" s="264"/>
      <c r="M2734" s="265"/>
      <c r="N2734" s="223" t="s">
        <v>449</v>
      </c>
      <c r="O2734" s="223" t="s">
        <v>3419</v>
      </c>
      <c r="P2734" s="223">
        <v>2013</v>
      </c>
      <c r="Q2734" s="223">
        <v>2017</v>
      </c>
      <c r="R2734" s="223" t="s">
        <v>3740</v>
      </c>
      <c r="S2734" s="223" t="s">
        <v>78</v>
      </c>
      <c r="T2734" s="223" t="s">
        <v>451</v>
      </c>
      <c r="U2734" s="86">
        <v>174</v>
      </c>
      <c r="V2734" s="86" t="s">
        <v>452</v>
      </c>
      <c r="W2734" s="223" t="s">
        <v>1332</v>
      </c>
      <c r="X2734" s="223" t="s">
        <v>18354</v>
      </c>
      <c r="Y2734" s="262">
        <v>78000</v>
      </c>
      <c r="Z2734" s="226"/>
      <c r="AA2734" s="241">
        <f t="shared" si="21"/>
        <v>0</v>
      </c>
      <c r="AB2734" s="237" t="s">
        <v>18355</v>
      </c>
    </row>
    <row r="2735" spans="1:28" ht="15" customHeight="1">
      <c r="A2735" s="109">
        <v>2726</v>
      </c>
      <c r="B2735" s="222" t="str">
        <f t="shared" si="20"/>
        <v>Klik Disini</v>
      </c>
      <c r="C2735" s="223" t="s">
        <v>18356</v>
      </c>
      <c r="D2735" s="223"/>
      <c r="E2735" s="223" t="s">
        <v>18357</v>
      </c>
      <c r="F2735" s="223" t="s">
        <v>18358</v>
      </c>
      <c r="G2735" s="223" t="s">
        <v>18359</v>
      </c>
      <c r="H2735" s="223" t="s">
        <v>630</v>
      </c>
      <c r="I2735" s="258" t="s">
        <v>581</v>
      </c>
      <c r="J2735" s="186" t="s">
        <v>271</v>
      </c>
      <c r="K2735" s="223"/>
      <c r="L2735" s="264"/>
      <c r="M2735" s="265"/>
      <c r="N2735" s="223"/>
      <c r="O2735" s="223"/>
      <c r="P2735" s="223">
        <v>2014</v>
      </c>
      <c r="Q2735" s="223">
        <v>2017</v>
      </c>
      <c r="R2735" s="223" t="s">
        <v>3740</v>
      </c>
      <c r="S2735" s="223" t="s">
        <v>78</v>
      </c>
      <c r="T2735" s="223"/>
      <c r="U2735" s="86">
        <v>40</v>
      </c>
      <c r="V2735" s="86" t="s">
        <v>452</v>
      </c>
      <c r="W2735" s="223" t="s">
        <v>547</v>
      </c>
      <c r="X2735" s="223" t="s">
        <v>18360</v>
      </c>
      <c r="Y2735" s="262">
        <v>35000</v>
      </c>
      <c r="Z2735" s="226"/>
      <c r="AA2735" s="241">
        <f t="shared" si="21"/>
        <v>0</v>
      </c>
      <c r="AB2735" s="237" t="s">
        <v>18361</v>
      </c>
    </row>
    <row r="2736" spans="1:28" ht="15" customHeight="1">
      <c r="A2736" s="109">
        <v>2727</v>
      </c>
      <c r="B2736" s="222" t="str">
        <f t="shared" si="20"/>
        <v>Klik Disini</v>
      </c>
      <c r="C2736" s="223" t="s">
        <v>18362</v>
      </c>
      <c r="D2736" s="223"/>
      <c r="E2736" s="223" t="s">
        <v>18363</v>
      </c>
      <c r="F2736" s="223" t="s">
        <v>18364</v>
      </c>
      <c r="G2736" s="223" t="s">
        <v>18365</v>
      </c>
      <c r="H2736" s="223" t="s">
        <v>583</v>
      </c>
      <c r="I2736" s="258" t="s">
        <v>583</v>
      </c>
      <c r="J2736" s="186" t="s">
        <v>265</v>
      </c>
      <c r="K2736" s="223"/>
      <c r="L2736" s="264"/>
      <c r="M2736" s="265"/>
      <c r="N2736" s="223" t="s">
        <v>449</v>
      </c>
      <c r="O2736" s="223" t="s">
        <v>3419</v>
      </c>
      <c r="P2736" s="223">
        <v>2013</v>
      </c>
      <c r="Q2736" s="223">
        <v>2017</v>
      </c>
      <c r="R2736" s="223" t="s">
        <v>3480</v>
      </c>
      <c r="S2736" s="223" t="s">
        <v>78</v>
      </c>
      <c r="T2736" s="223" t="s">
        <v>451</v>
      </c>
      <c r="U2736" s="86">
        <v>216</v>
      </c>
      <c r="V2736" s="86" t="s">
        <v>452</v>
      </c>
      <c r="W2736" s="223" t="s">
        <v>5313</v>
      </c>
      <c r="X2736" s="223" t="s">
        <v>18366</v>
      </c>
      <c r="Y2736" s="262">
        <v>47500</v>
      </c>
      <c r="Z2736" s="226"/>
      <c r="AA2736" s="241">
        <f t="shared" si="21"/>
        <v>0</v>
      </c>
      <c r="AB2736" s="237" t="s">
        <v>18367</v>
      </c>
    </row>
    <row r="2737" spans="1:28" ht="15" customHeight="1">
      <c r="A2737" s="109">
        <v>2728</v>
      </c>
      <c r="B2737" s="222" t="str">
        <f t="shared" si="20"/>
        <v>Klik Disini</v>
      </c>
      <c r="C2737" s="223" t="s">
        <v>18368</v>
      </c>
      <c r="D2737" s="223"/>
      <c r="E2737" s="223" t="s">
        <v>3731</v>
      </c>
      <c r="F2737" s="223" t="s">
        <v>18369</v>
      </c>
      <c r="G2737" s="223" t="s">
        <v>18370</v>
      </c>
      <c r="H2737" s="223" t="s">
        <v>3727</v>
      </c>
      <c r="I2737" s="258" t="s">
        <v>446</v>
      </c>
      <c r="J2737" s="186" t="s">
        <v>385</v>
      </c>
      <c r="K2737" s="223" t="s">
        <v>447</v>
      </c>
      <c r="L2737" s="223"/>
      <c r="M2737" s="259" t="s">
        <v>447</v>
      </c>
      <c r="N2737" s="223" t="s">
        <v>449</v>
      </c>
      <c r="O2737" s="223" t="s">
        <v>3419</v>
      </c>
      <c r="P2737" s="223">
        <v>2014</v>
      </c>
      <c r="Q2737" s="223">
        <v>2017</v>
      </c>
      <c r="R2737" s="223" t="s">
        <v>3643</v>
      </c>
      <c r="S2737" s="223" t="s">
        <v>78</v>
      </c>
      <c r="T2737" s="223" t="s">
        <v>451</v>
      </c>
      <c r="U2737" s="86">
        <v>296</v>
      </c>
      <c r="V2737" s="86" t="s">
        <v>452</v>
      </c>
      <c r="W2737" s="223" t="s">
        <v>917</v>
      </c>
      <c r="X2737" s="223" t="s">
        <v>18371</v>
      </c>
      <c r="Y2737" s="262">
        <v>107000</v>
      </c>
      <c r="Z2737" s="226"/>
      <c r="AA2737" s="241">
        <f t="shared" si="21"/>
        <v>0</v>
      </c>
      <c r="AB2737" s="237" t="s">
        <v>18372</v>
      </c>
    </row>
    <row r="2738" spans="1:28" ht="15" customHeight="1">
      <c r="A2738" s="109">
        <v>2729</v>
      </c>
      <c r="B2738" s="222" t="str">
        <f t="shared" si="20"/>
        <v>Klik Disini</v>
      </c>
      <c r="C2738" s="223" t="s">
        <v>18373</v>
      </c>
      <c r="D2738" s="223"/>
      <c r="E2738" s="223" t="s">
        <v>4285</v>
      </c>
      <c r="F2738" s="223" t="s">
        <v>18374</v>
      </c>
      <c r="G2738" s="223" t="s">
        <v>18375</v>
      </c>
      <c r="H2738" s="223" t="s">
        <v>2070</v>
      </c>
      <c r="I2738" s="258" t="s">
        <v>583</v>
      </c>
      <c r="J2738" s="186" t="s">
        <v>263</v>
      </c>
      <c r="K2738" s="223"/>
      <c r="L2738" s="264"/>
      <c r="M2738" s="265"/>
      <c r="N2738" s="223" t="s">
        <v>449</v>
      </c>
      <c r="O2738" s="223" t="s">
        <v>3419</v>
      </c>
      <c r="P2738" s="223">
        <v>2014</v>
      </c>
      <c r="Q2738" s="223">
        <v>2017</v>
      </c>
      <c r="R2738" s="223" t="s">
        <v>3740</v>
      </c>
      <c r="S2738" s="223" t="s">
        <v>78</v>
      </c>
      <c r="T2738" s="223" t="s">
        <v>451</v>
      </c>
      <c r="U2738" s="86">
        <v>120</v>
      </c>
      <c r="V2738" s="86" t="s">
        <v>452</v>
      </c>
      <c r="W2738" s="223" t="s">
        <v>3683</v>
      </c>
      <c r="X2738" s="223" t="s">
        <v>18376</v>
      </c>
      <c r="Y2738" s="262">
        <v>83000</v>
      </c>
      <c r="Z2738" s="226"/>
      <c r="AA2738" s="241">
        <f t="shared" si="21"/>
        <v>0</v>
      </c>
      <c r="AB2738" s="237" t="s">
        <v>18377</v>
      </c>
    </row>
    <row r="2739" spans="1:28" ht="15" customHeight="1">
      <c r="A2739" s="109">
        <v>2730</v>
      </c>
      <c r="B2739" s="222" t="str">
        <f t="shared" si="20"/>
        <v>Klik Disini</v>
      </c>
      <c r="C2739" s="223" t="s">
        <v>18378</v>
      </c>
      <c r="D2739" s="223"/>
      <c r="E2739" s="223" t="s">
        <v>18379</v>
      </c>
      <c r="F2739" s="223" t="s">
        <v>18380</v>
      </c>
      <c r="G2739" s="223" t="s">
        <v>18381</v>
      </c>
      <c r="H2739" s="223" t="s">
        <v>583</v>
      </c>
      <c r="I2739" s="258" t="s">
        <v>583</v>
      </c>
      <c r="J2739" s="186" t="s">
        <v>265</v>
      </c>
      <c r="K2739" s="223"/>
      <c r="L2739" s="264"/>
      <c r="M2739" s="265"/>
      <c r="N2739" s="223" t="s">
        <v>449</v>
      </c>
      <c r="O2739" s="223" t="s">
        <v>3419</v>
      </c>
      <c r="P2739" s="223">
        <v>2014</v>
      </c>
      <c r="Q2739" s="223">
        <v>2017</v>
      </c>
      <c r="R2739" s="223" t="s">
        <v>3480</v>
      </c>
      <c r="S2739" s="223" t="s">
        <v>78</v>
      </c>
      <c r="T2739" s="223" t="s">
        <v>451</v>
      </c>
      <c r="U2739" s="86">
        <v>208</v>
      </c>
      <c r="V2739" s="86" t="s">
        <v>452</v>
      </c>
      <c r="W2739" s="223" t="s">
        <v>601</v>
      </c>
      <c r="X2739" s="223" t="s">
        <v>18382</v>
      </c>
      <c r="Y2739" s="262">
        <v>47500</v>
      </c>
      <c r="Z2739" s="226"/>
      <c r="AA2739" s="241">
        <f t="shared" si="21"/>
        <v>0</v>
      </c>
      <c r="AB2739" s="237" t="s">
        <v>18383</v>
      </c>
    </row>
    <row r="2740" spans="1:28" ht="15" customHeight="1">
      <c r="A2740" s="109">
        <v>2731</v>
      </c>
      <c r="B2740" s="222" t="str">
        <f t="shared" si="20"/>
        <v>Klik Disini</v>
      </c>
      <c r="C2740" s="223" t="s">
        <v>18384</v>
      </c>
      <c r="D2740" s="223"/>
      <c r="E2740" s="223" t="s">
        <v>18385</v>
      </c>
      <c r="F2740" s="223" t="s">
        <v>18386</v>
      </c>
      <c r="G2740" s="223" t="s">
        <v>18387</v>
      </c>
      <c r="H2740" s="223" t="s">
        <v>583</v>
      </c>
      <c r="I2740" s="258" t="s">
        <v>583</v>
      </c>
      <c r="J2740" s="186" t="s">
        <v>265</v>
      </c>
      <c r="K2740" s="223"/>
      <c r="L2740" s="264"/>
      <c r="M2740" s="265"/>
      <c r="N2740" s="223" t="s">
        <v>449</v>
      </c>
      <c r="O2740" s="223" t="s">
        <v>3419</v>
      </c>
      <c r="P2740" s="223">
        <v>2014</v>
      </c>
      <c r="Q2740" s="223">
        <v>2017</v>
      </c>
      <c r="R2740" s="223" t="s">
        <v>3480</v>
      </c>
      <c r="S2740" s="223" t="s">
        <v>78</v>
      </c>
      <c r="T2740" s="223" t="s">
        <v>451</v>
      </c>
      <c r="U2740" s="86">
        <v>336</v>
      </c>
      <c r="V2740" s="86" t="s">
        <v>452</v>
      </c>
      <c r="W2740" s="223" t="s">
        <v>1049</v>
      </c>
      <c r="X2740" s="223" t="s">
        <v>18388</v>
      </c>
      <c r="Y2740" s="262">
        <v>66000</v>
      </c>
      <c r="Z2740" s="226"/>
      <c r="AA2740" s="241">
        <f t="shared" si="21"/>
        <v>0</v>
      </c>
      <c r="AB2740" s="237" t="s">
        <v>18389</v>
      </c>
    </row>
    <row r="2741" spans="1:28" ht="15" customHeight="1">
      <c r="A2741" s="109">
        <v>2732</v>
      </c>
      <c r="B2741" s="222" t="str">
        <f t="shared" si="20"/>
        <v>Klik Disini</v>
      </c>
      <c r="C2741" s="223" t="s">
        <v>18390</v>
      </c>
      <c r="D2741" s="223"/>
      <c r="E2741" s="223" t="s">
        <v>18391</v>
      </c>
      <c r="F2741" s="223" t="s">
        <v>18392</v>
      </c>
      <c r="G2741" s="223" t="s">
        <v>18393</v>
      </c>
      <c r="H2741" s="223" t="s">
        <v>323</v>
      </c>
      <c r="I2741" s="258" t="s">
        <v>592</v>
      </c>
      <c r="J2741" s="186" t="s">
        <v>322</v>
      </c>
      <c r="K2741" s="223"/>
      <c r="L2741" s="264"/>
      <c r="M2741" s="265"/>
      <c r="N2741" s="223"/>
      <c r="O2741" s="223"/>
      <c r="P2741" s="223">
        <v>2014</v>
      </c>
      <c r="Q2741" s="223">
        <v>2017</v>
      </c>
      <c r="R2741" s="223" t="s">
        <v>3643</v>
      </c>
      <c r="S2741" s="223" t="s">
        <v>78</v>
      </c>
      <c r="T2741" s="223"/>
      <c r="U2741" s="86">
        <v>72</v>
      </c>
      <c r="V2741" s="86" t="s">
        <v>452</v>
      </c>
      <c r="W2741" s="223" t="s">
        <v>555</v>
      </c>
      <c r="X2741" s="223" t="s">
        <v>18394</v>
      </c>
      <c r="Y2741" s="262">
        <v>47000</v>
      </c>
      <c r="Z2741" s="226"/>
      <c r="AA2741" s="241">
        <f t="shared" si="21"/>
        <v>0</v>
      </c>
      <c r="AB2741" s="237" t="s">
        <v>18395</v>
      </c>
    </row>
    <row r="2742" spans="1:28" ht="15" customHeight="1">
      <c r="A2742" s="109">
        <v>2733</v>
      </c>
      <c r="B2742" s="222" t="str">
        <f t="shared" si="20"/>
        <v>Klik Disini</v>
      </c>
      <c r="C2742" s="223" t="s">
        <v>18396</v>
      </c>
      <c r="D2742" s="223"/>
      <c r="E2742" s="223" t="s">
        <v>7224</v>
      </c>
      <c r="F2742" s="223" t="s">
        <v>18397</v>
      </c>
      <c r="G2742" s="223" t="s">
        <v>18398</v>
      </c>
      <c r="H2742" s="223" t="s">
        <v>323</v>
      </c>
      <c r="I2742" s="258" t="s">
        <v>446</v>
      </c>
      <c r="J2742" s="186" t="s">
        <v>347</v>
      </c>
      <c r="K2742" s="223"/>
      <c r="L2742" s="264"/>
      <c r="M2742" s="265"/>
      <c r="N2742" s="223" t="s">
        <v>449</v>
      </c>
      <c r="O2742" s="223" t="s">
        <v>3419</v>
      </c>
      <c r="P2742" s="223">
        <v>2013</v>
      </c>
      <c r="Q2742" s="223">
        <v>2017</v>
      </c>
      <c r="R2742" s="223" t="s">
        <v>3643</v>
      </c>
      <c r="S2742" s="223" t="s">
        <v>78</v>
      </c>
      <c r="T2742" s="223" t="s">
        <v>451</v>
      </c>
      <c r="U2742" s="86">
        <v>104</v>
      </c>
      <c r="V2742" s="86" t="s">
        <v>452</v>
      </c>
      <c r="W2742" s="223" t="s">
        <v>4258</v>
      </c>
      <c r="X2742" s="223" t="s">
        <v>18399</v>
      </c>
      <c r="Y2742" s="262">
        <v>47000</v>
      </c>
      <c r="Z2742" s="226"/>
      <c r="AA2742" s="241">
        <f t="shared" si="21"/>
        <v>0</v>
      </c>
      <c r="AB2742" s="237" t="s">
        <v>18400</v>
      </c>
    </row>
    <row r="2743" spans="1:28" ht="15" customHeight="1">
      <c r="A2743" s="109">
        <v>2734</v>
      </c>
      <c r="B2743" s="222" t="str">
        <f t="shared" si="20"/>
        <v>Klik Disini</v>
      </c>
      <c r="C2743" s="223" t="s">
        <v>18401</v>
      </c>
      <c r="D2743" s="223"/>
      <c r="E2743" s="223" t="s">
        <v>6671</v>
      </c>
      <c r="F2743" s="223" t="s">
        <v>18402</v>
      </c>
      <c r="G2743" s="223" t="s">
        <v>18403</v>
      </c>
      <c r="H2743" s="223" t="s">
        <v>2070</v>
      </c>
      <c r="I2743" s="258" t="s">
        <v>583</v>
      </c>
      <c r="J2743" s="186" t="s">
        <v>263</v>
      </c>
      <c r="K2743" s="223"/>
      <c r="L2743" s="264"/>
      <c r="M2743" s="265"/>
      <c r="N2743" s="223"/>
      <c r="O2743" s="223"/>
      <c r="P2743" s="223">
        <v>2014</v>
      </c>
      <c r="Q2743" s="223">
        <v>2017</v>
      </c>
      <c r="R2743" s="223" t="s">
        <v>3740</v>
      </c>
      <c r="S2743" s="223" t="s">
        <v>78</v>
      </c>
      <c r="T2743" s="223"/>
      <c r="U2743" s="86">
        <v>60</v>
      </c>
      <c r="V2743" s="86" t="s">
        <v>452</v>
      </c>
      <c r="W2743" s="223" t="s">
        <v>3786</v>
      </c>
      <c r="X2743" s="223" t="s">
        <v>18404</v>
      </c>
      <c r="Y2743" s="262">
        <v>44500</v>
      </c>
      <c r="Z2743" s="226"/>
      <c r="AA2743" s="241">
        <f t="shared" si="21"/>
        <v>0</v>
      </c>
      <c r="AB2743" s="237" t="s">
        <v>18405</v>
      </c>
    </row>
    <row r="2744" spans="1:28" ht="15" customHeight="1">
      <c r="A2744" s="109">
        <v>2735</v>
      </c>
      <c r="B2744" s="222" t="str">
        <f t="shared" si="20"/>
        <v>Klik Disini</v>
      </c>
      <c r="C2744" s="223" t="s">
        <v>18406</v>
      </c>
      <c r="D2744" s="223"/>
      <c r="E2744" s="223" t="s">
        <v>4792</v>
      </c>
      <c r="F2744" s="223" t="s">
        <v>18407</v>
      </c>
      <c r="G2744" s="223" t="s">
        <v>18408</v>
      </c>
      <c r="H2744" s="223" t="s">
        <v>583</v>
      </c>
      <c r="I2744" s="258" t="s">
        <v>583</v>
      </c>
      <c r="J2744" s="186" t="s">
        <v>265</v>
      </c>
      <c r="K2744" s="223"/>
      <c r="L2744" s="264"/>
      <c r="M2744" s="265"/>
      <c r="N2744" s="223" t="s">
        <v>449</v>
      </c>
      <c r="O2744" s="223" t="s">
        <v>3419</v>
      </c>
      <c r="P2744" s="223">
        <v>2014</v>
      </c>
      <c r="Q2744" s="223">
        <v>2014</v>
      </c>
      <c r="R2744" s="223" t="s">
        <v>3480</v>
      </c>
      <c r="S2744" s="223" t="s">
        <v>78</v>
      </c>
      <c r="T2744" s="223" t="s">
        <v>451</v>
      </c>
      <c r="U2744" s="86">
        <v>176</v>
      </c>
      <c r="V2744" s="86" t="s">
        <v>452</v>
      </c>
      <c r="W2744" s="223" t="s">
        <v>1788</v>
      </c>
      <c r="X2744" s="223" t="s">
        <v>18409</v>
      </c>
      <c r="Y2744" s="262">
        <v>42000</v>
      </c>
      <c r="Z2744" s="226"/>
      <c r="AA2744" s="241">
        <f t="shared" si="21"/>
        <v>0</v>
      </c>
      <c r="AB2744" s="237" t="s">
        <v>18410</v>
      </c>
    </row>
    <row r="2745" spans="1:28" ht="15" customHeight="1">
      <c r="A2745" s="109">
        <v>2736</v>
      </c>
      <c r="B2745" s="222" t="str">
        <f t="shared" si="20"/>
        <v>Klik Disini</v>
      </c>
      <c r="C2745" s="223" t="s">
        <v>18411</v>
      </c>
      <c r="D2745" s="223"/>
      <c r="E2745" s="223" t="s">
        <v>3666</v>
      </c>
      <c r="F2745" s="223" t="s">
        <v>18412</v>
      </c>
      <c r="G2745" s="223" t="s">
        <v>18413</v>
      </c>
      <c r="H2745" s="223" t="s">
        <v>583</v>
      </c>
      <c r="I2745" s="258" t="s">
        <v>583</v>
      </c>
      <c r="J2745" s="186" t="s">
        <v>265</v>
      </c>
      <c r="K2745" s="223"/>
      <c r="L2745" s="264"/>
      <c r="M2745" s="265"/>
      <c r="N2745" s="223" t="s">
        <v>449</v>
      </c>
      <c r="O2745" s="223" t="s">
        <v>3419</v>
      </c>
      <c r="P2745" s="223">
        <v>2013</v>
      </c>
      <c r="Q2745" s="223">
        <v>2017</v>
      </c>
      <c r="R2745" s="223" t="s">
        <v>3480</v>
      </c>
      <c r="S2745" s="223" t="s">
        <v>78</v>
      </c>
      <c r="T2745" s="223" t="s">
        <v>451</v>
      </c>
      <c r="U2745" s="86">
        <v>183</v>
      </c>
      <c r="V2745" s="86" t="s">
        <v>452</v>
      </c>
      <c r="W2745" s="223" t="s">
        <v>601</v>
      </c>
      <c r="X2745" s="223" t="s">
        <v>18414</v>
      </c>
      <c r="Y2745" s="262">
        <v>43500</v>
      </c>
      <c r="Z2745" s="226"/>
      <c r="AA2745" s="241">
        <f t="shared" si="21"/>
        <v>0</v>
      </c>
      <c r="AB2745" s="237" t="s">
        <v>18415</v>
      </c>
    </row>
    <row r="2746" spans="1:28" ht="15" customHeight="1">
      <c r="A2746" s="109">
        <v>2737</v>
      </c>
      <c r="B2746" s="222" t="str">
        <f t="shared" si="20"/>
        <v>Klik Disini</v>
      </c>
      <c r="C2746" s="223" t="s">
        <v>18416</v>
      </c>
      <c r="D2746" s="223"/>
      <c r="E2746" s="223" t="s">
        <v>17986</v>
      </c>
      <c r="F2746" s="223" t="s">
        <v>18417</v>
      </c>
      <c r="G2746" s="223" t="s">
        <v>18418</v>
      </c>
      <c r="H2746" s="223" t="s">
        <v>2070</v>
      </c>
      <c r="I2746" s="258" t="s">
        <v>583</v>
      </c>
      <c r="J2746" s="186" t="s">
        <v>263</v>
      </c>
      <c r="K2746" s="223"/>
      <c r="L2746" s="264"/>
      <c r="M2746" s="265"/>
      <c r="N2746" s="223" t="s">
        <v>449</v>
      </c>
      <c r="O2746" s="223" t="s">
        <v>3419</v>
      </c>
      <c r="P2746" s="223">
        <v>2014</v>
      </c>
      <c r="Q2746" s="223">
        <v>2017</v>
      </c>
      <c r="R2746" s="223" t="s">
        <v>3740</v>
      </c>
      <c r="S2746" s="223" t="s">
        <v>78</v>
      </c>
      <c r="T2746" s="223" t="s">
        <v>451</v>
      </c>
      <c r="U2746" s="86">
        <v>28</v>
      </c>
      <c r="V2746" s="86" t="s">
        <v>452</v>
      </c>
      <c r="W2746" s="223" t="s">
        <v>804</v>
      </c>
      <c r="X2746" s="223" t="s">
        <v>18419</v>
      </c>
      <c r="Y2746" s="262">
        <v>26500</v>
      </c>
      <c r="Z2746" s="226"/>
      <c r="AA2746" s="241">
        <f t="shared" si="21"/>
        <v>0</v>
      </c>
      <c r="AB2746" s="237" t="s">
        <v>18420</v>
      </c>
    </row>
    <row r="2747" spans="1:28" ht="15" customHeight="1">
      <c r="A2747" s="109">
        <v>2738</v>
      </c>
      <c r="B2747" s="222" t="str">
        <f t="shared" si="20"/>
        <v>Klik Disini</v>
      </c>
      <c r="C2747" s="223" t="s">
        <v>18421</v>
      </c>
      <c r="D2747" s="223"/>
      <c r="E2747" s="223" t="s">
        <v>17986</v>
      </c>
      <c r="F2747" s="223" t="s">
        <v>18422</v>
      </c>
      <c r="G2747" s="223" t="s">
        <v>18423</v>
      </c>
      <c r="H2747" s="223" t="s">
        <v>2070</v>
      </c>
      <c r="I2747" s="258" t="s">
        <v>583</v>
      </c>
      <c r="J2747" s="186" t="s">
        <v>263</v>
      </c>
      <c r="K2747" s="223"/>
      <c r="L2747" s="264"/>
      <c r="M2747" s="265"/>
      <c r="N2747" s="223" t="s">
        <v>449</v>
      </c>
      <c r="O2747" s="223" t="s">
        <v>3419</v>
      </c>
      <c r="P2747" s="223">
        <v>2014</v>
      </c>
      <c r="Q2747" s="223">
        <v>2017</v>
      </c>
      <c r="R2747" s="223" t="s">
        <v>3740</v>
      </c>
      <c r="S2747" s="223" t="s">
        <v>78</v>
      </c>
      <c r="T2747" s="223" t="s">
        <v>451</v>
      </c>
      <c r="U2747" s="86">
        <v>28</v>
      </c>
      <c r="V2747" s="86" t="s">
        <v>452</v>
      </c>
      <c r="W2747" s="223" t="s">
        <v>5663</v>
      </c>
      <c r="X2747" s="223" t="s">
        <v>18424</v>
      </c>
      <c r="Y2747" s="262">
        <v>26500</v>
      </c>
      <c r="Z2747" s="226"/>
      <c r="AA2747" s="241">
        <f t="shared" si="21"/>
        <v>0</v>
      </c>
      <c r="AB2747" s="237" t="s">
        <v>18425</v>
      </c>
    </row>
    <row r="2748" spans="1:28" ht="15" customHeight="1">
      <c r="A2748" s="109">
        <v>2739</v>
      </c>
      <c r="B2748" s="222" t="str">
        <f t="shared" si="20"/>
        <v>Klik Disini</v>
      </c>
      <c r="C2748" s="223" t="s">
        <v>18426</v>
      </c>
      <c r="D2748" s="223"/>
      <c r="E2748" s="223" t="s">
        <v>17986</v>
      </c>
      <c r="F2748" s="223" t="s">
        <v>18427</v>
      </c>
      <c r="G2748" s="223" t="s">
        <v>18428</v>
      </c>
      <c r="H2748" s="223" t="s">
        <v>630</v>
      </c>
      <c r="I2748" s="258" t="s">
        <v>581</v>
      </c>
      <c r="J2748" s="186" t="s">
        <v>271</v>
      </c>
      <c r="K2748" s="223"/>
      <c r="L2748" s="264"/>
      <c r="M2748" s="265"/>
      <c r="N2748" s="223" t="s">
        <v>449</v>
      </c>
      <c r="O2748" s="223" t="s">
        <v>3419</v>
      </c>
      <c r="P2748" s="223">
        <v>2014</v>
      </c>
      <c r="Q2748" s="223">
        <v>2017</v>
      </c>
      <c r="R2748" s="223" t="s">
        <v>3740</v>
      </c>
      <c r="S2748" s="223" t="s">
        <v>78</v>
      </c>
      <c r="T2748" s="223" t="s">
        <v>451</v>
      </c>
      <c r="U2748" s="86">
        <v>28</v>
      </c>
      <c r="V2748" s="86" t="s">
        <v>452</v>
      </c>
      <c r="W2748" s="223" t="s">
        <v>804</v>
      </c>
      <c r="X2748" s="223" t="s">
        <v>18429</v>
      </c>
      <c r="Y2748" s="262">
        <v>26500</v>
      </c>
      <c r="Z2748" s="226"/>
      <c r="AA2748" s="241">
        <f t="shared" si="21"/>
        <v>0</v>
      </c>
      <c r="AB2748" s="237" t="s">
        <v>18430</v>
      </c>
    </row>
    <row r="2749" spans="1:28" ht="15" customHeight="1">
      <c r="A2749" s="109">
        <v>2740</v>
      </c>
      <c r="B2749" s="222" t="str">
        <f t="shared" si="20"/>
        <v>Klik Disini</v>
      </c>
      <c r="C2749" s="223" t="s">
        <v>18431</v>
      </c>
      <c r="D2749" s="223"/>
      <c r="E2749" s="223" t="s">
        <v>18432</v>
      </c>
      <c r="F2749" s="223" t="s">
        <v>18433</v>
      </c>
      <c r="G2749" s="223" t="s">
        <v>18434</v>
      </c>
      <c r="H2749" s="223" t="s">
        <v>583</v>
      </c>
      <c r="I2749" s="258" t="s">
        <v>583</v>
      </c>
      <c r="J2749" s="186" t="s">
        <v>265</v>
      </c>
      <c r="K2749" s="223"/>
      <c r="L2749" s="264"/>
      <c r="M2749" s="265"/>
      <c r="N2749" s="223" t="s">
        <v>449</v>
      </c>
      <c r="O2749" s="223" t="s">
        <v>3419</v>
      </c>
      <c r="P2749" s="223">
        <v>2013</v>
      </c>
      <c r="Q2749" s="223">
        <v>2017</v>
      </c>
      <c r="R2749" s="223" t="s">
        <v>3480</v>
      </c>
      <c r="S2749" s="223" t="s">
        <v>78</v>
      </c>
      <c r="T2749" s="223" t="s">
        <v>451</v>
      </c>
      <c r="U2749" s="86">
        <v>288</v>
      </c>
      <c r="V2749" s="86" t="s">
        <v>452</v>
      </c>
      <c r="W2749" s="223" t="s">
        <v>1124</v>
      </c>
      <c r="X2749" s="223" t="s">
        <v>18435</v>
      </c>
      <c r="Y2749" s="262">
        <v>59000</v>
      </c>
      <c r="Z2749" s="226"/>
      <c r="AA2749" s="241">
        <f t="shared" si="21"/>
        <v>0</v>
      </c>
      <c r="AB2749" s="237" t="s">
        <v>18436</v>
      </c>
    </row>
    <row r="2750" spans="1:28" ht="15" customHeight="1">
      <c r="A2750" s="109">
        <v>2741</v>
      </c>
      <c r="B2750" s="222" t="str">
        <f t="shared" si="20"/>
        <v>Klik Disini</v>
      </c>
      <c r="C2750" s="223" t="s">
        <v>18437</v>
      </c>
      <c r="D2750" s="223"/>
      <c r="E2750" s="223" t="s">
        <v>7122</v>
      </c>
      <c r="F2750" s="223" t="s">
        <v>18438</v>
      </c>
      <c r="G2750" s="223" t="s">
        <v>18439</v>
      </c>
      <c r="H2750" s="223" t="s">
        <v>583</v>
      </c>
      <c r="I2750" s="258" t="s">
        <v>583</v>
      </c>
      <c r="J2750" s="186" t="s">
        <v>265</v>
      </c>
      <c r="K2750" s="223"/>
      <c r="L2750" s="264"/>
      <c r="M2750" s="265"/>
      <c r="N2750" s="223" t="s">
        <v>449</v>
      </c>
      <c r="O2750" s="223" t="s">
        <v>3419</v>
      </c>
      <c r="P2750" s="223">
        <v>2013</v>
      </c>
      <c r="Q2750" s="223">
        <v>2017</v>
      </c>
      <c r="R2750" s="223" t="s">
        <v>3480</v>
      </c>
      <c r="S2750" s="223" t="s">
        <v>78</v>
      </c>
      <c r="T2750" s="223" t="s">
        <v>451</v>
      </c>
      <c r="U2750" s="86">
        <v>264</v>
      </c>
      <c r="V2750" s="86" t="s">
        <v>452</v>
      </c>
      <c r="W2750" s="223" t="s">
        <v>1124</v>
      </c>
      <c r="X2750" s="223" t="s">
        <v>18440</v>
      </c>
      <c r="Y2750" s="262">
        <v>56500</v>
      </c>
      <c r="Z2750" s="226"/>
      <c r="AA2750" s="241">
        <f t="shared" si="21"/>
        <v>0</v>
      </c>
      <c r="AB2750" s="237" t="s">
        <v>18441</v>
      </c>
    </row>
    <row r="2751" spans="1:28" ht="15" customHeight="1">
      <c r="A2751" s="109">
        <v>2742</v>
      </c>
      <c r="B2751" s="222" t="str">
        <f t="shared" si="20"/>
        <v>Klik Disini</v>
      </c>
      <c r="C2751" s="223" t="s">
        <v>18442</v>
      </c>
      <c r="D2751" s="223"/>
      <c r="E2751" s="223" t="s">
        <v>18443</v>
      </c>
      <c r="F2751" s="223" t="s">
        <v>18444</v>
      </c>
      <c r="G2751" s="223" t="s">
        <v>18445</v>
      </c>
      <c r="H2751" s="223" t="s">
        <v>583</v>
      </c>
      <c r="I2751" s="258" t="s">
        <v>583</v>
      </c>
      <c r="J2751" s="186" t="s">
        <v>265</v>
      </c>
      <c r="K2751" s="223"/>
      <c r="L2751" s="264"/>
      <c r="M2751" s="265"/>
      <c r="N2751" s="223" t="s">
        <v>449</v>
      </c>
      <c r="O2751" s="223" t="s">
        <v>3419</v>
      </c>
      <c r="P2751" s="223">
        <v>2013</v>
      </c>
      <c r="Q2751" s="223">
        <v>2017</v>
      </c>
      <c r="R2751" s="223" t="s">
        <v>3480</v>
      </c>
      <c r="S2751" s="223" t="s">
        <v>78</v>
      </c>
      <c r="T2751" s="223" t="s">
        <v>451</v>
      </c>
      <c r="U2751" s="86">
        <v>224</v>
      </c>
      <c r="V2751" s="86" t="s">
        <v>452</v>
      </c>
      <c r="W2751" s="223" t="s">
        <v>1214</v>
      </c>
      <c r="X2751" s="223" t="s">
        <v>18446</v>
      </c>
      <c r="Y2751" s="262">
        <v>47500</v>
      </c>
      <c r="Z2751" s="226"/>
      <c r="AA2751" s="241">
        <f t="shared" si="21"/>
        <v>0</v>
      </c>
      <c r="AB2751" s="237" t="s">
        <v>18447</v>
      </c>
    </row>
    <row r="2752" spans="1:28" ht="15" customHeight="1">
      <c r="A2752" s="109">
        <v>2743</v>
      </c>
      <c r="B2752" s="222" t="str">
        <f t="shared" si="20"/>
        <v>Klik Disini</v>
      </c>
      <c r="C2752" s="223" t="s">
        <v>18448</v>
      </c>
      <c r="D2752" s="223"/>
      <c r="E2752" s="223" t="s">
        <v>5901</v>
      </c>
      <c r="F2752" s="223" t="s">
        <v>18449</v>
      </c>
      <c r="G2752" s="223" t="s">
        <v>18450</v>
      </c>
      <c r="H2752" s="223" t="s">
        <v>583</v>
      </c>
      <c r="I2752" s="258" t="s">
        <v>583</v>
      </c>
      <c r="J2752" s="186" t="s">
        <v>265</v>
      </c>
      <c r="K2752" s="223"/>
      <c r="L2752" s="264"/>
      <c r="M2752" s="265"/>
      <c r="N2752" s="223" t="s">
        <v>449</v>
      </c>
      <c r="O2752" s="223" t="s">
        <v>3419</v>
      </c>
      <c r="P2752" s="223">
        <v>2013</v>
      </c>
      <c r="Q2752" s="223">
        <v>2017</v>
      </c>
      <c r="R2752" s="223" t="s">
        <v>3480</v>
      </c>
      <c r="S2752" s="223" t="s">
        <v>78</v>
      </c>
      <c r="T2752" s="223" t="s">
        <v>451</v>
      </c>
      <c r="U2752" s="86">
        <v>168</v>
      </c>
      <c r="V2752" s="86" t="s">
        <v>452</v>
      </c>
      <c r="W2752" s="223" t="s">
        <v>497</v>
      </c>
      <c r="X2752" s="223" t="s">
        <v>18451</v>
      </c>
      <c r="Y2752" s="262">
        <v>43500</v>
      </c>
      <c r="Z2752" s="226"/>
      <c r="AA2752" s="241">
        <f t="shared" si="21"/>
        <v>0</v>
      </c>
      <c r="AB2752" s="237" t="s">
        <v>18452</v>
      </c>
    </row>
    <row r="2753" spans="1:28" ht="15" customHeight="1">
      <c r="A2753" s="109">
        <v>2744</v>
      </c>
      <c r="B2753" s="222" t="str">
        <f t="shared" si="20"/>
        <v>Klik Disini</v>
      </c>
      <c r="C2753" s="223" t="s">
        <v>18453</v>
      </c>
      <c r="D2753" s="223"/>
      <c r="E2753" s="223" t="s">
        <v>6671</v>
      </c>
      <c r="F2753" s="223" t="s">
        <v>18454</v>
      </c>
      <c r="G2753" s="223" t="s">
        <v>18455</v>
      </c>
      <c r="H2753" s="223" t="s">
        <v>2070</v>
      </c>
      <c r="I2753" s="258" t="s">
        <v>583</v>
      </c>
      <c r="J2753" s="186" t="s">
        <v>263</v>
      </c>
      <c r="K2753" s="223"/>
      <c r="L2753" s="264"/>
      <c r="M2753" s="265"/>
      <c r="N2753" s="223"/>
      <c r="O2753" s="223"/>
      <c r="P2753" s="223">
        <v>2014</v>
      </c>
      <c r="Q2753" s="223">
        <v>2017</v>
      </c>
      <c r="R2753" s="223" t="s">
        <v>3740</v>
      </c>
      <c r="S2753" s="223" t="s">
        <v>78</v>
      </c>
      <c r="T2753" s="223"/>
      <c r="U2753" s="86">
        <v>68</v>
      </c>
      <c r="V2753" s="86" t="s">
        <v>452</v>
      </c>
      <c r="W2753" s="223" t="s">
        <v>775</v>
      </c>
      <c r="X2753" s="223" t="s">
        <v>18456</v>
      </c>
      <c r="Y2753" s="262">
        <v>47000</v>
      </c>
      <c r="Z2753" s="226"/>
      <c r="AA2753" s="241">
        <f t="shared" si="21"/>
        <v>0</v>
      </c>
      <c r="AB2753" s="237" t="s">
        <v>18457</v>
      </c>
    </row>
    <row r="2754" spans="1:28" ht="15" customHeight="1">
      <c r="A2754" s="109">
        <v>2745</v>
      </c>
      <c r="B2754" s="222" t="str">
        <f t="shared" si="20"/>
        <v>Klik Disini</v>
      </c>
      <c r="C2754" s="223" t="s">
        <v>18458</v>
      </c>
      <c r="D2754" s="223"/>
      <c r="E2754" s="223" t="s">
        <v>18459</v>
      </c>
      <c r="F2754" s="223" t="s">
        <v>18460</v>
      </c>
      <c r="G2754" s="223" t="s">
        <v>18461</v>
      </c>
      <c r="H2754" s="223" t="s">
        <v>583</v>
      </c>
      <c r="I2754" s="258" t="s">
        <v>583</v>
      </c>
      <c r="J2754" s="186" t="s">
        <v>265</v>
      </c>
      <c r="K2754" s="223"/>
      <c r="L2754" s="264"/>
      <c r="M2754" s="265"/>
      <c r="N2754" s="223" t="s">
        <v>449</v>
      </c>
      <c r="O2754" s="223" t="s">
        <v>3419</v>
      </c>
      <c r="P2754" s="223">
        <v>2013</v>
      </c>
      <c r="Q2754" s="223">
        <v>2017</v>
      </c>
      <c r="R2754" s="223" t="s">
        <v>3480</v>
      </c>
      <c r="S2754" s="223" t="s">
        <v>78</v>
      </c>
      <c r="T2754" s="223" t="s">
        <v>451</v>
      </c>
      <c r="U2754" s="86">
        <v>208</v>
      </c>
      <c r="V2754" s="86" t="s">
        <v>452</v>
      </c>
      <c r="W2754" s="223" t="s">
        <v>804</v>
      </c>
      <c r="X2754" s="223" t="s">
        <v>18462</v>
      </c>
      <c r="Y2754" s="262">
        <v>47000</v>
      </c>
      <c r="Z2754" s="226"/>
      <c r="AA2754" s="241">
        <f t="shared" si="21"/>
        <v>0</v>
      </c>
      <c r="AB2754" s="237" t="s">
        <v>18463</v>
      </c>
    </row>
    <row r="2755" spans="1:28" ht="15" customHeight="1">
      <c r="A2755" s="109">
        <v>2746</v>
      </c>
      <c r="B2755" s="222" t="str">
        <f t="shared" si="20"/>
        <v>Klik Disini</v>
      </c>
      <c r="C2755" s="223" t="s">
        <v>18464</v>
      </c>
      <c r="D2755" s="223"/>
      <c r="E2755" s="223" t="s">
        <v>18465</v>
      </c>
      <c r="F2755" s="223" t="s">
        <v>18466</v>
      </c>
      <c r="G2755" s="223" t="s">
        <v>18467</v>
      </c>
      <c r="H2755" s="223" t="s">
        <v>2070</v>
      </c>
      <c r="I2755" s="258" t="s">
        <v>583</v>
      </c>
      <c r="J2755" s="186" t="s">
        <v>263</v>
      </c>
      <c r="K2755" s="223"/>
      <c r="L2755" s="264"/>
      <c r="M2755" s="265"/>
      <c r="N2755" s="223" t="s">
        <v>449</v>
      </c>
      <c r="O2755" s="223" t="s">
        <v>3419</v>
      </c>
      <c r="P2755" s="223">
        <v>2013</v>
      </c>
      <c r="Q2755" s="223">
        <v>2017</v>
      </c>
      <c r="R2755" s="223" t="s">
        <v>3740</v>
      </c>
      <c r="S2755" s="223" t="s">
        <v>78</v>
      </c>
      <c r="T2755" s="223" t="s">
        <v>451</v>
      </c>
      <c r="U2755" s="86">
        <v>64</v>
      </c>
      <c r="V2755" s="86" t="s">
        <v>452</v>
      </c>
      <c r="W2755" s="223" t="s">
        <v>2063</v>
      </c>
      <c r="X2755" s="223" t="s">
        <v>18468</v>
      </c>
      <c r="Y2755" s="262">
        <v>29000</v>
      </c>
      <c r="Z2755" s="226"/>
      <c r="AA2755" s="241">
        <f t="shared" si="21"/>
        <v>0</v>
      </c>
      <c r="AB2755" s="237" t="s">
        <v>18469</v>
      </c>
    </row>
    <row r="2756" spans="1:28" ht="15" customHeight="1">
      <c r="A2756" s="109">
        <v>2747</v>
      </c>
      <c r="B2756" s="222" t="str">
        <f t="shared" si="20"/>
        <v>Klik Disini</v>
      </c>
      <c r="C2756" s="223" t="s">
        <v>18470</v>
      </c>
      <c r="D2756" s="223"/>
      <c r="E2756" s="223" t="s">
        <v>18471</v>
      </c>
      <c r="F2756" s="223" t="s">
        <v>18472</v>
      </c>
      <c r="G2756" s="223" t="s">
        <v>18473</v>
      </c>
      <c r="H2756" s="223" t="s">
        <v>583</v>
      </c>
      <c r="I2756" s="258" t="s">
        <v>583</v>
      </c>
      <c r="J2756" s="186" t="s">
        <v>265</v>
      </c>
      <c r="K2756" s="223"/>
      <c r="L2756" s="264"/>
      <c r="M2756" s="265"/>
      <c r="N2756" s="223" t="s">
        <v>449</v>
      </c>
      <c r="O2756" s="223" t="s">
        <v>3419</v>
      </c>
      <c r="P2756" s="223">
        <v>2014</v>
      </c>
      <c r="Q2756" s="223">
        <v>2017</v>
      </c>
      <c r="R2756" s="223" t="s">
        <v>3480</v>
      </c>
      <c r="S2756" s="223" t="s">
        <v>78</v>
      </c>
      <c r="T2756" s="223" t="s">
        <v>451</v>
      </c>
      <c r="U2756" s="86">
        <v>144</v>
      </c>
      <c r="V2756" s="86" t="s">
        <v>452</v>
      </c>
      <c r="W2756" s="223" t="s">
        <v>1788</v>
      </c>
      <c r="X2756" s="223" t="s">
        <v>18474</v>
      </c>
      <c r="Y2756" s="262">
        <v>42000</v>
      </c>
      <c r="Z2756" s="226"/>
      <c r="AA2756" s="241">
        <f t="shared" si="21"/>
        <v>0</v>
      </c>
      <c r="AB2756" s="237" t="s">
        <v>18475</v>
      </c>
    </row>
    <row r="2757" spans="1:28" ht="15" customHeight="1">
      <c r="A2757" s="109">
        <v>2748</v>
      </c>
      <c r="B2757" s="222" t="str">
        <f t="shared" si="20"/>
        <v>Klik Disini</v>
      </c>
      <c r="C2757" s="223" t="s">
        <v>18476</v>
      </c>
      <c r="D2757" s="223"/>
      <c r="E2757" s="223" t="s">
        <v>13895</v>
      </c>
      <c r="F2757" s="223" t="s">
        <v>18477</v>
      </c>
      <c r="G2757" s="223" t="s">
        <v>18478</v>
      </c>
      <c r="H2757" s="223" t="s">
        <v>841</v>
      </c>
      <c r="I2757" s="258" t="s">
        <v>446</v>
      </c>
      <c r="J2757" s="186" t="s">
        <v>373</v>
      </c>
      <c r="K2757" s="223"/>
      <c r="L2757" s="264"/>
      <c r="M2757" s="265"/>
      <c r="N2757" s="223" t="s">
        <v>449</v>
      </c>
      <c r="O2757" s="223" t="s">
        <v>3419</v>
      </c>
      <c r="P2757" s="223">
        <v>2014</v>
      </c>
      <c r="Q2757" s="223">
        <v>2017</v>
      </c>
      <c r="R2757" s="223" t="s">
        <v>3412</v>
      </c>
      <c r="S2757" s="223" t="s">
        <v>78</v>
      </c>
      <c r="T2757" s="223" t="s">
        <v>451</v>
      </c>
      <c r="U2757" s="86">
        <v>408</v>
      </c>
      <c r="V2757" s="86" t="s">
        <v>452</v>
      </c>
      <c r="W2757" s="223" t="s">
        <v>1332</v>
      </c>
      <c r="X2757" s="223" t="s">
        <v>18479</v>
      </c>
      <c r="Y2757" s="262">
        <v>78000</v>
      </c>
      <c r="Z2757" s="226"/>
      <c r="AA2757" s="241">
        <f t="shared" si="21"/>
        <v>0</v>
      </c>
      <c r="AB2757" s="237" t="s">
        <v>18480</v>
      </c>
    </row>
    <row r="2758" spans="1:28" ht="15" customHeight="1">
      <c r="A2758" s="109">
        <v>2749</v>
      </c>
      <c r="B2758" s="222" t="str">
        <f t="shared" si="20"/>
        <v>Klik Disini</v>
      </c>
      <c r="C2758" s="223" t="s">
        <v>18481</v>
      </c>
      <c r="D2758" s="223"/>
      <c r="E2758" s="223" t="s">
        <v>18482</v>
      </c>
      <c r="F2758" s="223" t="s">
        <v>18483</v>
      </c>
      <c r="G2758" s="223" t="s">
        <v>18484</v>
      </c>
      <c r="H2758" s="223" t="s">
        <v>583</v>
      </c>
      <c r="I2758" s="258" t="s">
        <v>583</v>
      </c>
      <c r="J2758" s="186" t="s">
        <v>265</v>
      </c>
      <c r="K2758" s="223"/>
      <c r="L2758" s="264"/>
      <c r="M2758" s="265"/>
      <c r="N2758" s="223" t="s">
        <v>449</v>
      </c>
      <c r="O2758" s="223" t="s">
        <v>3419</v>
      </c>
      <c r="P2758" s="223">
        <v>2013</v>
      </c>
      <c r="Q2758" s="223">
        <v>2017</v>
      </c>
      <c r="R2758" s="223" t="s">
        <v>3480</v>
      </c>
      <c r="S2758" s="223" t="s">
        <v>78</v>
      </c>
      <c r="T2758" s="223" t="s">
        <v>451</v>
      </c>
      <c r="U2758" s="86">
        <v>160</v>
      </c>
      <c r="V2758" s="86" t="s">
        <v>452</v>
      </c>
      <c r="W2758" s="223" t="s">
        <v>563</v>
      </c>
      <c r="X2758" s="223" t="s">
        <v>18485</v>
      </c>
      <c r="Y2758" s="262">
        <v>43500</v>
      </c>
      <c r="Z2758" s="226"/>
      <c r="AA2758" s="241">
        <f t="shared" si="21"/>
        <v>0</v>
      </c>
      <c r="AB2758" s="237" t="s">
        <v>18486</v>
      </c>
    </row>
    <row r="2759" spans="1:28" ht="15" customHeight="1">
      <c r="A2759" s="109">
        <v>2750</v>
      </c>
      <c r="B2759" s="222" t="str">
        <f t="shared" si="20"/>
        <v>Klik Disini</v>
      </c>
      <c r="C2759" s="223" t="s">
        <v>18487</v>
      </c>
      <c r="D2759" s="223"/>
      <c r="E2759" s="223" t="s">
        <v>4285</v>
      </c>
      <c r="F2759" s="223" t="s">
        <v>18488</v>
      </c>
      <c r="G2759" s="223" t="s">
        <v>18489</v>
      </c>
      <c r="H2759" s="223" t="s">
        <v>2070</v>
      </c>
      <c r="I2759" s="258" t="s">
        <v>583</v>
      </c>
      <c r="J2759" s="186" t="s">
        <v>263</v>
      </c>
      <c r="K2759" s="223" t="s">
        <v>447</v>
      </c>
      <c r="L2759" s="223"/>
      <c r="M2759" s="259" t="s">
        <v>447</v>
      </c>
      <c r="N2759" s="223" t="s">
        <v>449</v>
      </c>
      <c r="O2759" s="223" t="s">
        <v>3419</v>
      </c>
      <c r="P2759" s="223">
        <v>2014</v>
      </c>
      <c r="Q2759" s="223">
        <v>2017</v>
      </c>
      <c r="R2759" s="223" t="s">
        <v>3740</v>
      </c>
      <c r="S2759" s="223" t="s">
        <v>78</v>
      </c>
      <c r="T2759" s="223" t="s">
        <v>451</v>
      </c>
      <c r="U2759" s="86">
        <v>120</v>
      </c>
      <c r="V2759" s="86" t="s">
        <v>452</v>
      </c>
      <c r="W2759" s="223" t="s">
        <v>11819</v>
      </c>
      <c r="X2759" s="223" t="s">
        <v>18490</v>
      </c>
      <c r="Y2759" s="262">
        <v>90000</v>
      </c>
      <c r="Z2759" s="226"/>
      <c r="AA2759" s="241">
        <f t="shared" si="21"/>
        <v>0</v>
      </c>
      <c r="AB2759" s="237" t="s">
        <v>18491</v>
      </c>
    </row>
    <row r="2760" spans="1:28" ht="15" customHeight="1">
      <c r="A2760" s="109">
        <v>2751</v>
      </c>
      <c r="B2760" s="222" t="str">
        <f t="shared" si="20"/>
        <v>Klik Disini</v>
      </c>
      <c r="C2760" s="223" t="s">
        <v>18492</v>
      </c>
      <c r="D2760" s="223"/>
      <c r="E2760" s="223" t="s">
        <v>8355</v>
      </c>
      <c r="F2760" s="223" t="s">
        <v>18493</v>
      </c>
      <c r="G2760" s="223" t="s">
        <v>18494</v>
      </c>
      <c r="H2760" s="223" t="s">
        <v>323</v>
      </c>
      <c r="I2760" s="258" t="s">
        <v>592</v>
      </c>
      <c r="J2760" s="186" t="s">
        <v>322</v>
      </c>
      <c r="K2760" s="223"/>
      <c r="L2760" s="264"/>
      <c r="M2760" s="265"/>
      <c r="N2760" s="223"/>
      <c r="O2760" s="223"/>
      <c r="P2760" s="223">
        <v>2014</v>
      </c>
      <c r="Q2760" s="223">
        <v>2017</v>
      </c>
      <c r="R2760" s="223" t="s">
        <v>3643</v>
      </c>
      <c r="S2760" s="223" t="s">
        <v>78</v>
      </c>
      <c r="T2760" s="223"/>
      <c r="U2760" s="86">
        <v>120</v>
      </c>
      <c r="V2760" s="86" t="s">
        <v>452</v>
      </c>
      <c r="W2760" s="223" t="s">
        <v>715</v>
      </c>
      <c r="X2760" s="223" t="s">
        <v>18495</v>
      </c>
      <c r="Y2760" s="262">
        <v>59000</v>
      </c>
      <c r="Z2760" s="226"/>
      <c r="AA2760" s="241">
        <f t="shared" si="21"/>
        <v>0</v>
      </c>
      <c r="AB2760" s="237" t="s">
        <v>18496</v>
      </c>
    </row>
    <row r="2761" spans="1:28" ht="15" customHeight="1">
      <c r="A2761" s="109">
        <v>2752</v>
      </c>
      <c r="B2761" s="222" t="str">
        <f t="shared" si="20"/>
        <v>Klik Disini</v>
      </c>
      <c r="C2761" s="223" t="s">
        <v>18497</v>
      </c>
      <c r="D2761" s="223"/>
      <c r="E2761" s="223" t="s">
        <v>4723</v>
      </c>
      <c r="F2761" s="223" t="s">
        <v>18498</v>
      </c>
      <c r="G2761" s="223" t="s">
        <v>18499</v>
      </c>
      <c r="H2761" s="223" t="s">
        <v>3662</v>
      </c>
      <c r="I2761" s="258" t="s">
        <v>592</v>
      </c>
      <c r="J2761" s="186" t="s">
        <v>322</v>
      </c>
      <c r="K2761" s="223"/>
      <c r="L2761" s="264"/>
      <c r="M2761" s="265"/>
      <c r="N2761" s="223" t="s">
        <v>449</v>
      </c>
      <c r="O2761" s="223" t="s">
        <v>3419</v>
      </c>
      <c r="P2761" s="223">
        <v>2014</v>
      </c>
      <c r="Q2761" s="223">
        <v>2017</v>
      </c>
      <c r="R2761" s="223" t="s">
        <v>3643</v>
      </c>
      <c r="S2761" s="223" t="s">
        <v>78</v>
      </c>
      <c r="T2761" s="223" t="s">
        <v>451</v>
      </c>
      <c r="U2761" s="86">
        <v>336</v>
      </c>
      <c r="V2761" s="86" t="s">
        <v>452</v>
      </c>
      <c r="W2761" s="223" t="s">
        <v>685</v>
      </c>
      <c r="X2761" s="223" t="s">
        <v>18500</v>
      </c>
      <c r="Y2761" s="262">
        <v>102000</v>
      </c>
      <c r="Z2761" s="226"/>
      <c r="AA2761" s="241">
        <f t="shared" si="21"/>
        <v>0</v>
      </c>
      <c r="AB2761" s="237" t="s">
        <v>18501</v>
      </c>
    </row>
    <row r="2762" spans="1:28" ht="15" customHeight="1">
      <c r="A2762" s="109">
        <v>2753</v>
      </c>
      <c r="B2762" s="222" t="str">
        <f t="shared" si="20"/>
        <v>Klik Disini</v>
      </c>
      <c r="C2762" s="223" t="s">
        <v>18502</v>
      </c>
      <c r="D2762" s="223"/>
      <c r="E2762" s="223" t="s">
        <v>18503</v>
      </c>
      <c r="F2762" s="223" t="s">
        <v>18504</v>
      </c>
      <c r="G2762" s="223" t="s">
        <v>18505</v>
      </c>
      <c r="H2762" s="223" t="s">
        <v>323</v>
      </c>
      <c r="I2762" s="258" t="s">
        <v>446</v>
      </c>
      <c r="J2762" s="186" t="s">
        <v>347</v>
      </c>
      <c r="K2762" s="223"/>
      <c r="L2762" s="264"/>
      <c r="M2762" s="265"/>
      <c r="N2762" s="223" t="s">
        <v>449</v>
      </c>
      <c r="O2762" s="223" t="s">
        <v>3419</v>
      </c>
      <c r="P2762" s="223">
        <v>2014</v>
      </c>
      <c r="Q2762" s="223">
        <v>2017</v>
      </c>
      <c r="R2762" s="223" t="s">
        <v>3643</v>
      </c>
      <c r="S2762" s="223" t="s">
        <v>78</v>
      </c>
      <c r="T2762" s="223" t="s">
        <v>451</v>
      </c>
      <c r="U2762" s="86">
        <v>160</v>
      </c>
      <c r="V2762" s="86" t="s">
        <v>452</v>
      </c>
      <c r="W2762" s="223" t="s">
        <v>975</v>
      </c>
      <c r="X2762" s="223" t="s">
        <v>18506</v>
      </c>
      <c r="Y2762" s="262">
        <v>76000</v>
      </c>
      <c r="Z2762" s="226"/>
      <c r="AA2762" s="241">
        <f t="shared" si="21"/>
        <v>0</v>
      </c>
      <c r="AB2762" s="237" t="s">
        <v>18507</v>
      </c>
    </row>
    <row r="2763" spans="1:28" ht="15" customHeight="1">
      <c r="A2763" s="109">
        <v>2754</v>
      </c>
      <c r="B2763" s="222" t="str">
        <f t="shared" si="20"/>
        <v>Klik Disini</v>
      </c>
      <c r="C2763" s="223" t="s">
        <v>18508</v>
      </c>
      <c r="D2763" s="223"/>
      <c r="E2763" s="223" t="s">
        <v>18509</v>
      </c>
      <c r="F2763" s="223" t="s">
        <v>18510</v>
      </c>
      <c r="G2763" s="223" t="s">
        <v>18511</v>
      </c>
      <c r="H2763" s="223" t="s">
        <v>2070</v>
      </c>
      <c r="I2763" s="258" t="s">
        <v>583</v>
      </c>
      <c r="J2763" s="186" t="s">
        <v>263</v>
      </c>
      <c r="K2763" s="223"/>
      <c r="L2763" s="264"/>
      <c r="M2763" s="265"/>
      <c r="N2763" s="223" t="s">
        <v>449</v>
      </c>
      <c r="O2763" s="223" t="s">
        <v>3419</v>
      </c>
      <c r="P2763" s="223">
        <v>2013</v>
      </c>
      <c r="Q2763" s="223">
        <v>2017</v>
      </c>
      <c r="R2763" s="223" t="s">
        <v>3740</v>
      </c>
      <c r="S2763" s="223" t="s">
        <v>78</v>
      </c>
      <c r="T2763" s="223" t="s">
        <v>451</v>
      </c>
      <c r="U2763" s="86">
        <v>52</v>
      </c>
      <c r="V2763" s="86" t="s">
        <v>452</v>
      </c>
      <c r="W2763" s="223" t="s">
        <v>4163</v>
      </c>
      <c r="X2763" s="223" t="s">
        <v>18512</v>
      </c>
      <c r="Y2763" s="262">
        <v>55500</v>
      </c>
      <c r="Z2763" s="226"/>
      <c r="AA2763" s="241">
        <f t="shared" si="21"/>
        <v>0</v>
      </c>
      <c r="AB2763" s="237" t="s">
        <v>18513</v>
      </c>
    </row>
    <row r="2764" spans="1:28" ht="15" customHeight="1">
      <c r="A2764" s="109">
        <v>2755</v>
      </c>
      <c r="B2764" s="222" t="str">
        <f t="shared" si="20"/>
        <v>Klik Disini</v>
      </c>
      <c r="C2764" s="223" t="s">
        <v>18514</v>
      </c>
      <c r="D2764" s="223"/>
      <c r="E2764" s="223" t="s">
        <v>18515</v>
      </c>
      <c r="F2764" s="223" t="s">
        <v>18516</v>
      </c>
      <c r="G2764" s="223" t="s">
        <v>18517</v>
      </c>
      <c r="H2764" s="223" t="s">
        <v>2070</v>
      </c>
      <c r="I2764" s="258" t="s">
        <v>583</v>
      </c>
      <c r="J2764" s="186" t="s">
        <v>263</v>
      </c>
      <c r="K2764" s="223"/>
      <c r="L2764" s="264"/>
      <c r="M2764" s="265"/>
      <c r="N2764" s="223" t="s">
        <v>449</v>
      </c>
      <c r="O2764" s="223" t="s">
        <v>3419</v>
      </c>
      <c r="P2764" s="223">
        <v>2014</v>
      </c>
      <c r="Q2764" s="223">
        <v>2017</v>
      </c>
      <c r="R2764" s="223" t="s">
        <v>3740</v>
      </c>
      <c r="S2764" s="223" t="s">
        <v>78</v>
      </c>
      <c r="T2764" s="223" t="s">
        <v>451</v>
      </c>
      <c r="U2764" s="86">
        <v>36</v>
      </c>
      <c r="V2764" s="86" t="s">
        <v>452</v>
      </c>
      <c r="W2764" s="223" t="s">
        <v>7676</v>
      </c>
      <c r="X2764" s="223" t="s">
        <v>18518</v>
      </c>
      <c r="Y2764" s="262">
        <v>42000</v>
      </c>
      <c r="Z2764" s="226"/>
      <c r="AA2764" s="241">
        <f t="shared" si="21"/>
        <v>0</v>
      </c>
      <c r="AB2764" s="237" t="s">
        <v>18519</v>
      </c>
    </row>
    <row r="2765" spans="1:28" ht="15" customHeight="1">
      <c r="A2765" s="109">
        <v>2756</v>
      </c>
      <c r="B2765" s="222" t="str">
        <f t="shared" si="20"/>
        <v>Klik Disini</v>
      </c>
      <c r="C2765" s="223" t="s">
        <v>18520</v>
      </c>
      <c r="D2765" s="223"/>
      <c r="E2765" s="223" t="s">
        <v>18521</v>
      </c>
      <c r="F2765" s="223" t="s">
        <v>18522</v>
      </c>
      <c r="G2765" s="223" t="s">
        <v>18523</v>
      </c>
      <c r="H2765" s="223" t="s">
        <v>583</v>
      </c>
      <c r="I2765" s="258" t="s">
        <v>583</v>
      </c>
      <c r="J2765" s="186" t="s">
        <v>265</v>
      </c>
      <c r="K2765" s="223"/>
      <c r="L2765" s="264"/>
      <c r="M2765" s="265"/>
      <c r="N2765" s="223" t="s">
        <v>449</v>
      </c>
      <c r="O2765" s="223" t="s">
        <v>3419</v>
      </c>
      <c r="P2765" s="223">
        <v>2013</v>
      </c>
      <c r="Q2765" s="223">
        <v>2017</v>
      </c>
      <c r="R2765" s="223" t="s">
        <v>3480</v>
      </c>
      <c r="S2765" s="223" t="s">
        <v>78</v>
      </c>
      <c r="T2765" s="223" t="s">
        <v>451</v>
      </c>
      <c r="U2765" s="86">
        <v>368</v>
      </c>
      <c r="V2765" s="86" t="s">
        <v>452</v>
      </c>
      <c r="W2765" s="223" t="s">
        <v>453</v>
      </c>
      <c r="X2765" s="223" t="s">
        <v>18524</v>
      </c>
      <c r="Y2765" s="262">
        <v>70500</v>
      </c>
      <c r="Z2765" s="226"/>
      <c r="AA2765" s="241">
        <f t="shared" si="21"/>
        <v>0</v>
      </c>
      <c r="AB2765" s="237" t="s">
        <v>18525</v>
      </c>
    </row>
    <row r="2766" spans="1:28" ht="15" customHeight="1">
      <c r="A2766" s="109">
        <v>2757</v>
      </c>
      <c r="B2766" s="222" t="str">
        <f t="shared" si="20"/>
        <v>Klik Disini</v>
      </c>
      <c r="C2766" s="223" t="s">
        <v>18526</v>
      </c>
      <c r="D2766" s="223"/>
      <c r="E2766" s="223" t="s">
        <v>4723</v>
      </c>
      <c r="F2766" s="223" t="s">
        <v>18527</v>
      </c>
      <c r="G2766" s="223" t="s">
        <v>18528</v>
      </c>
      <c r="H2766" s="223" t="s">
        <v>323</v>
      </c>
      <c r="I2766" s="258" t="s">
        <v>592</v>
      </c>
      <c r="J2766" s="186" t="s">
        <v>322</v>
      </c>
      <c r="K2766" s="223"/>
      <c r="L2766" s="264"/>
      <c r="M2766" s="265"/>
      <c r="N2766" s="223"/>
      <c r="O2766" s="223"/>
      <c r="P2766" s="223">
        <v>2014</v>
      </c>
      <c r="Q2766" s="223">
        <v>2017</v>
      </c>
      <c r="R2766" s="223" t="s">
        <v>3643</v>
      </c>
      <c r="S2766" s="223" t="s">
        <v>78</v>
      </c>
      <c r="T2766" s="223"/>
      <c r="U2766" s="86">
        <v>192</v>
      </c>
      <c r="V2766" s="86" t="s">
        <v>452</v>
      </c>
      <c r="W2766" s="223" t="s">
        <v>897</v>
      </c>
      <c r="X2766" s="223" t="s">
        <v>18529</v>
      </c>
      <c r="Y2766" s="262">
        <v>55500</v>
      </c>
      <c r="Z2766" s="226"/>
      <c r="AA2766" s="241">
        <f t="shared" si="21"/>
        <v>0</v>
      </c>
      <c r="AB2766" s="237" t="s">
        <v>18530</v>
      </c>
    </row>
    <row r="2767" spans="1:28" ht="15" customHeight="1">
      <c r="A2767" s="109">
        <v>2758</v>
      </c>
      <c r="B2767" s="222" t="str">
        <f t="shared" si="20"/>
        <v>Klik Disini</v>
      </c>
      <c r="C2767" s="223" t="s">
        <v>18531</v>
      </c>
      <c r="D2767" s="223"/>
      <c r="E2767" s="223" t="s">
        <v>18532</v>
      </c>
      <c r="F2767" s="223" t="s">
        <v>18533</v>
      </c>
      <c r="G2767" s="223" t="s">
        <v>18534</v>
      </c>
      <c r="H2767" s="223" t="s">
        <v>583</v>
      </c>
      <c r="I2767" s="258" t="s">
        <v>583</v>
      </c>
      <c r="J2767" s="186" t="s">
        <v>265</v>
      </c>
      <c r="K2767" s="223"/>
      <c r="L2767" s="264"/>
      <c r="M2767" s="265"/>
      <c r="N2767" s="223" t="s">
        <v>449</v>
      </c>
      <c r="O2767" s="223" t="s">
        <v>3419</v>
      </c>
      <c r="P2767" s="223">
        <v>2014</v>
      </c>
      <c r="Q2767" s="223">
        <v>2017</v>
      </c>
      <c r="R2767" s="223" t="s">
        <v>3480</v>
      </c>
      <c r="S2767" s="223" t="s">
        <v>78</v>
      </c>
      <c r="T2767" s="223" t="s">
        <v>451</v>
      </c>
      <c r="U2767" s="86">
        <v>160</v>
      </c>
      <c r="V2767" s="86" t="s">
        <v>452</v>
      </c>
      <c r="W2767" s="223" t="s">
        <v>5192</v>
      </c>
      <c r="X2767" s="223" t="s">
        <v>18535</v>
      </c>
      <c r="Y2767" s="262">
        <v>41000</v>
      </c>
      <c r="Z2767" s="226"/>
      <c r="AA2767" s="241">
        <f t="shared" si="21"/>
        <v>0</v>
      </c>
      <c r="AB2767" s="237" t="s">
        <v>18536</v>
      </c>
    </row>
    <row r="2768" spans="1:28" ht="15" customHeight="1">
      <c r="A2768" s="109">
        <v>2759</v>
      </c>
      <c r="B2768" s="222" t="str">
        <f t="shared" si="20"/>
        <v>Klik Disini</v>
      </c>
      <c r="C2768" s="223" t="s">
        <v>18537</v>
      </c>
      <c r="D2768" s="223"/>
      <c r="E2768" s="223" t="s">
        <v>18357</v>
      </c>
      <c r="F2768" s="223" t="s">
        <v>18538</v>
      </c>
      <c r="G2768" s="223" t="s">
        <v>18539</v>
      </c>
      <c r="H2768" s="223" t="s">
        <v>2070</v>
      </c>
      <c r="I2768" s="258" t="s">
        <v>583</v>
      </c>
      <c r="J2768" s="186" t="s">
        <v>263</v>
      </c>
      <c r="K2768" s="223"/>
      <c r="L2768" s="264"/>
      <c r="M2768" s="265"/>
      <c r="N2768" s="223" t="s">
        <v>449</v>
      </c>
      <c r="O2768" s="223" t="s">
        <v>3419</v>
      </c>
      <c r="P2768" s="223">
        <v>2014</v>
      </c>
      <c r="Q2768" s="223">
        <v>2017</v>
      </c>
      <c r="R2768" s="223" t="s">
        <v>3740</v>
      </c>
      <c r="S2768" s="223" t="s">
        <v>78</v>
      </c>
      <c r="T2768" s="223" t="s">
        <v>451</v>
      </c>
      <c r="U2768" s="86">
        <v>28</v>
      </c>
      <c r="V2768" s="86" t="s">
        <v>452</v>
      </c>
      <c r="W2768" s="223" t="s">
        <v>1049</v>
      </c>
      <c r="X2768" s="223" t="s">
        <v>18540</v>
      </c>
      <c r="Y2768" s="262">
        <v>26500</v>
      </c>
      <c r="Z2768" s="226"/>
      <c r="AA2768" s="241">
        <f t="shared" si="21"/>
        <v>0</v>
      </c>
      <c r="AB2768" s="237" t="s">
        <v>18541</v>
      </c>
    </row>
    <row r="2769" spans="1:28" ht="15" customHeight="1">
      <c r="A2769" s="109">
        <v>2760</v>
      </c>
      <c r="B2769" s="222" t="str">
        <f t="shared" si="20"/>
        <v>Klik Disini</v>
      </c>
      <c r="C2769" s="223" t="s">
        <v>18542</v>
      </c>
      <c r="D2769" s="223"/>
      <c r="E2769" s="223" t="s">
        <v>18357</v>
      </c>
      <c r="F2769" s="223" t="s">
        <v>18543</v>
      </c>
      <c r="G2769" s="223" t="s">
        <v>18544</v>
      </c>
      <c r="H2769" s="223" t="s">
        <v>2070</v>
      </c>
      <c r="I2769" s="258" t="s">
        <v>583</v>
      </c>
      <c r="J2769" s="186" t="s">
        <v>263</v>
      </c>
      <c r="K2769" s="223"/>
      <c r="L2769" s="264"/>
      <c r="M2769" s="265"/>
      <c r="N2769" s="223" t="s">
        <v>449</v>
      </c>
      <c r="O2769" s="223" t="s">
        <v>3419</v>
      </c>
      <c r="P2769" s="223">
        <v>2014</v>
      </c>
      <c r="Q2769" s="223">
        <v>2017</v>
      </c>
      <c r="R2769" s="223" t="s">
        <v>3740</v>
      </c>
      <c r="S2769" s="223" t="s">
        <v>78</v>
      </c>
      <c r="T2769" s="223" t="s">
        <v>451</v>
      </c>
      <c r="U2769" s="86">
        <v>28</v>
      </c>
      <c r="V2769" s="86" t="s">
        <v>452</v>
      </c>
      <c r="W2769" s="223" t="s">
        <v>471</v>
      </c>
      <c r="X2769" s="223" t="s">
        <v>18545</v>
      </c>
      <c r="Y2769" s="262">
        <v>30000</v>
      </c>
      <c r="Z2769" s="226"/>
      <c r="AA2769" s="241">
        <f t="shared" si="21"/>
        <v>0</v>
      </c>
      <c r="AB2769" s="237" t="s">
        <v>18546</v>
      </c>
    </row>
    <row r="2770" spans="1:28" ht="15" customHeight="1">
      <c r="A2770" s="109">
        <v>2761</v>
      </c>
      <c r="B2770" s="222" t="str">
        <f t="shared" si="20"/>
        <v>Klik Disini</v>
      </c>
      <c r="C2770" s="223" t="s">
        <v>18547</v>
      </c>
      <c r="D2770" s="223"/>
      <c r="E2770" s="223" t="s">
        <v>3846</v>
      </c>
      <c r="F2770" s="223" t="s">
        <v>18548</v>
      </c>
      <c r="G2770" s="223" t="s">
        <v>18549</v>
      </c>
      <c r="H2770" s="223" t="s">
        <v>384</v>
      </c>
      <c r="I2770" s="258" t="s">
        <v>446</v>
      </c>
      <c r="J2770" s="186" t="s">
        <v>383</v>
      </c>
      <c r="K2770" s="223"/>
      <c r="L2770" s="264"/>
      <c r="M2770" s="265"/>
      <c r="N2770" s="223" t="s">
        <v>449</v>
      </c>
      <c r="O2770" s="223" t="s">
        <v>3419</v>
      </c>
      <c r="P2770" s="223">
        <v>2014</v>
      </c>
      <c r="Q2770" s="223">
        <v>2017</v>
      </c>
      <c r="R2770" s="223" t="s">
        <v>3675</v>
      </c>
      <c r="S2770" s="223" t="s">
        <v>78</v>
      </c>
      <c r="T2770" s="223" t="s">
        <v>451</v>
      </c>
      <c r="U2770" s="86">
        <v>84</v>
      </c>
      <c r="V2770" s="86" t="s">
        <v>452</v>
      </c>
      <c r="W2770" s="223" t="s">
        <v>1954</v>
      </c>
      <c r="X2770" s="223" t="s">
        <v>18550</v>
      </c>
      <c r="Y2770" s="262">
        <v>47000</v>
      </c>
      <c r="Z2770" s="226"/>
      <c r="AA2770" s="241">
        <f t="shared" si="21"/>
        <v>0</v>
      </c>
      <c r="AB2770" s="237" t="s">
        <v>18551</v>
      </c>
    </row>
    <row r="2771" spans="1:28" ht="15" customHeight="1">
      <c r="A2771" s="109">
        <v>2762</v>
      </c>
      <c r="B2771" s="222" t="str">
        <f t="shared" si="20"/>
        <v>Klik Disini</v>
      </c>
      <c r="C2771" s="223" t="s">
        <v>18552</v>
      </c>
      <c r="D2771" s="223"/>
      <c r="E2771" s="223" t="s">
        <v>18553</v>
      </c>
      <c r="F2771" s="223" t="s">
        <v>18554</v>
      </c>
      <c r="G2771" s="223" t="s">
        <v>18555</v>
      </c>
      <c r="H2771" s="223" t="s">
        <v>583</v>
      </c>
      <c r="I2771" s="258" t="s">
        <v>583</v>
      </c>
      <c r="J2771" s="186" t="s">
        <v>265</v>
      </c>
      <c r="K2771" s="223"/>
      <c r="L2771" s="264"/>
      <c r="M2771" s="265"/>
      <c r="N2771" s="223" t="s">
        <v>449</v>
      </c>
      <c r="O2771" s="223" t="s">
        <v>3419</v>
      </c>
      <c r="P2771" s="223">
        <v>2014</v>
      </c>
      <c r="Q2771" s="223">
        <v>2017</v>
      </c>
      <c r="R2771" s="223" t="s">
        <v>3480</v>
      </c>
      <c r="S2771" s="223" t="s">
        <v>78</v>
      </c>
      <c r="T2771" s="223" t="s">
        <v>451</v>
      </c>
      <c r="U2771" s="86">
        <v>320</v>
      </c>
      <c r="V2771" s="86" t="s">
        <v>452</v>
      </c>
      <c r="W2771" s="223" t="s">
        <v>715</v>
      </c>
      <c r="X2771" s="223" t="s">
        <v>18556</v>
      </c>
      <c r="Y2771" s="262">
        <v>66000</v>
      </c>
      <c r="Z2771" s="226"/>
      <c r="AA2771" s="241">
        <f t="shared" si="21"/>
        <v>0</v>
      </c>
      <c r="AB2771" s="237" t="s">
        <v>18557</v>
      </c>
    </row>
    <row r="2772" spans="1:28" ht="15" customHeight="1">
      <c r="A2772" s="109">
        <v>2763</v>
      </c>
      <c r="B2772" s="222" t="str">
        <f t="shared" si="20"/>
        <v>Klik Disini</v>
      </c>
      <c r="C2772" s="223" t="s">
        <v>18558</v>
      </c>
      <c r="D2772" s="223"/>
      <c r="E2772" s="223" t="s">
        <v>18559</v>
      </c>
      <c r="F2772" s="223" t="s">
        <v>18560</v>
      </c>
      <c r="G2772" s="223" t="s">
        <v>18561</v>
      </c>
      <c r="H2772" s="223" t="s">
        <v>327</v>
      </c>
      <c r="I2772" s="258" t="s">
        <v>592</v>
      </c>
      <c r="J2772" s="186" t="s">
        <v>326</v>
      </c>
      <c r="K2772" s="223"/>
      <c r="L2772" s="264"/>
      <c r="M2772" s="265"/>
      <c r="N2772" s="223" t="s">
        <v>449</v>
      </c>
      <c r="O2772" s="223" t="s">
        <v>3419</v>
      </c>
      <c r="P2772" s="223">
        <v>2014</v>
      </c>
      <c r="Q2772" s="223">
        <v>2017</v>
      </c>
      <c r="R2772" s="223" t="s">
        <v>3412</v>
      </c>
      <c r="S2772" s="223" t="s">
        <v>78</v>
      </c>
      <c r="T2772" s="223" t="s">
        <v>451</v>
      </c>
      <c r="U2772" s="86">
        <v>96</v>
      </c>
      <c r="V2772" s="86" t="s">
        <v>452</v>
      </c>
      <c r="W2772" s="223" t="s">
        <v>646</v>
      </c>
      <c r="X2772" s="223" t="s">
        <v>18562</v>
      </c>
      <c r="Y2772" s="262">
        <v>53000</v>
      </c>
      <c r="Z2772" s="226"/>
      <c r="AA2772" s="241">
        <f t="shared" si="21"/>
        <v>0</v>
      </c>
      <c r="AB2772" s="237" t="s">
        <v>18563</v>
      </c>
    </row>
    <row r="2773" spans="1:28" ht="15" customHeight="1">
      <c r="A2773" s="109">
        <v>2764</v>
      </c>
      <c r="B2773" s="222" t="str">
        <f t="shared" si="20"/>
        <v>Klik Disini</v>
      </c>
      <c r="C2773" s="223" t="s">
        <v>18564</v>
      </c>
      <c r="D2773" s="223"/>
      <c r="E2773" s="223" t="s">
        <v>6671</v>
      </c>
      <c r="F2773" s="223" t="s">
        <v>18565</v>
      </c>
      <c r="G2773" s="223" t="s">
        <v>18566</v>
      </c>
      <c r="H2773" s="223" t="s">
        <v>2070</v>
      </c>
      <c r="I2773" s="258" t="s">
        <v>583</v>
      </c>
      <c r="J2773" s="186" t="s">
        <v>263</v>
      </c>
      <c r="K2773" s="223"/>
      <c r="L2773" s="264"/>
      <c r="M2773" s="265"/>
      <c r="N2773" s="223"/>
      <c r="O2773" s="223"/>
      <c r="P2773" s="223">
        <v>2014</v>
      </c>
      <c r="Q2773" s="223">
        <v>2017</v>
      </c>
      <c r="R2773" s="223" t="s">
        <v>3740</v>
      </c>
      <c r="S2773" s="223" t="s">
        <v>78</v>
      </c>
      <c r="T2773" s="223"/>
      <c r="U2773" s="86">
        <v>48</v>
      </c>
      <c r="V2773" s="86" t="s">
        <v>452</v>
      </c>
      <c r="W2773" s="223" t="s">
        <v>5720</v>
      </c>
      <c r="X2773" s="223" t="s">
        <v>18567</v>
      </c>
      <c r="Y2773" s="262">
        <v>38500</v>
      </c>
      <c r="Z2773" s="226"/>
      <c r="AA2773" s="241">
        <f t="shared" si="21"/>
        <v>0</v>
      </c>
      <c r="AB2773" s="237" t="s">
        <v>18568</v>
      </c>
    </row>
    <row r="2774" spans="1:28" ht="15" customHeight="1">
      <c r="A2774" s="109">
        <v>2765</v>
      </c>
      <c r="B2774" s="222" t="str">
        <f t="shared" si="20"/>
        <v>Klik Disini</v>
      </c>
      <c r="C2774" s="223" t="s">
        <v>18569</v>
      </c>
      <c r="D2774" s="223"/>
      <c r="E2774" s="223" t="s">
        <v>6671</v>
      </c>
      <c r="F2774" s="223" t="s">
        <v>18570</v>
      </c>
      <c r="G2774" s="223" t="s">
        <v>18571</v>
      </c>
      <c r="H2774" s="223" t="s">
        <v>2070</v>
      </c>
      <c r="I2774" s="258" t="s">
        <v>583</v>
      </c>
      <c r="J2774" s="186" t="s">
        <v>263</v>
      </c>
      <c r="K2774" s="223"/>
      <c r="L2774" s="264"/>
      <c r="M2774" s="265"/>
      <c r="N2774" s="223"/>
      <c r="O2774" s="223"/>
      <c r="P2774" s="223">
        <v>2014</v>
      </c>
      <c r="Q2774" s="223">
        <v>2017</v>
      </c>
      <c r="R2774" s="223" t="s">
        <v>3740</v>
      </c>
      <c r="S2774" s="223" t="s">
        <v>78</v>
      </c>
      <c r="T2774" s="223"/>
      <c r="U2774" s="86">
        <v>72</v>
      </c>
      <c r="V2774" s="86" t="s">
        <v>452</v>
      </c>
      <c r="W2774" s="223" t="s">
        <v>743</v>
      </c>
      <c r="X2774" s="223" t="s">
        <v>18572</v>
      </c>
      <c r="Y2774" s="262">
        <v>54000</v>
      </c>
      <c r="Z2774" s="226"/>
      <c r="AA2774" s="241">
        <f t="shared" si="21"/>
        <v>0</v>
      </c>
      <c r="AB2774" s="237" t="s">
        <v>18573</v>
      </c>
    </row>
    <row r="2775" spans="1:28" ht="15" customHeight="1">
      <c r="A2775" s="109">
        <v>2766</v>
      </c>
      <c r="B2775" s="222" t="str">
        <f t="shared" si="20"/>
        <v>Klik Disini</v>
      </c>
      <c r="C2775" s="223" t="s">
        <v>18574</v>
      </c>
      <c r="D2775" s="223"/>
      <c r="E2775" s="223" t="s">
        <v>6671</v>
      </c>
      <c r="F2775" s="223" t="s">
        <v>18575</v>
      </c>
      <c r="G2775" s="223" t="s">
        <v>18576</v>
      </c>
      <c r="H2775" s="223" t="s">
        <v>2070</v>
      </c>
      <c r="I2775" s="258" t="s">
        <v>583</v>
      </c>
      <c r="J2775" s="186" t="s">
        <v>263</v>
      </c>
      <c r="K2775" s="223"/>
      <c r="L2775" s="264"/>
      <c r="M2775" s="265"/>
      <c r="N2775" s="223"/>
      <c r="O2775" s="223"/>
      <c r="P2775" s="223">
        <v>2014</v>
      </c>
      <c r="Q2775" s="223">
        <v>2017</v>
      </c>
      <c r="R2775" s="223" t="s">
        <v>3740</v>
      </c>
      <c r="S2775" s="223" t="s">
        <v>78</v>
      </c>
      <c r="T2775" s="223"/>
      <c r="U2775" s="86">
        <v>48</v>
      </c>
      <c r="V2775" s="86" t="s">
        <v>452</v>
      </c>
      <c r="W2775" s="223" t="s">
        <v>2657</v>
      </c>
      <c r="X2775" s="223" t="s">
        <v>18577</v>
      </c>
      <c r="Y2775" s="262">
        <v>37500</v>
      </c>
      <c r="Z2775" s="226"/>
      <c r="AA2775" s="241">
        <f t="shared" si="21"/>
        <v>0</v>
      </c>
      <c r="AB2775" s="237" t="s">
        <v>18578</v>
      </c>
    </row>
    <row r="2776" spans="1:28" ht="15" customHeight="1">
      <c r="A2776" s="109">
        <v>2767</v>
      </c>
      <c r="B2776" s="222" t="str">
        <f t="shared" si="20"/>
        <v>Klik Disini</v>
      </c>
      <c r="C2776" s="223" t="s">
        <v>18579</v>
      </c>
      <c r="D2776" s="223"/>
      <c r="E2776" s="223" t="s">
        <v>18580</v>
      </c>
      <c r="F2776" s="223" t="s">
        <v>18581</v>
      </c>
      <c r="G2776" s="223" t="s">
        <v>18582</v>
      </c>
      <c r="H2776" s="223" t="s">
        <v>2070</v>
      </c>
      <c r="I2776" s="258" t="s">
        <v>583</v>
      </c>
      <c r="J2776" s="186" t="s">
        <v>263</v>
      </c>
      <c r="K2776" s="223"/>
      <c r="L2776" s="264"/>
      <c r="M2776" s="265"/>
      <c r="N2776" s="223" t="s">
        <v>449</v>
      </c>
      <c r="O2776" s="223" t="s">
        <v>3419</v>
      </c>
      <c r="P2776" s="223">
        <v>2014</v>
      </c>
      <c r="Q2776" s="223">
        <v>2017</v>
      </c>
      <c r="R2776" s="223" t="s">
        <v>3740</v>
      </c>
      <c r="S2776" s="223" t="s">
        <v>78</v>
      </c>
      <c r="T2776" s="223" t="s">
        <v>451</v>
      </c>
      <c r="U2776" s="86">
        <v>96</v>
      </c>
      <c r="V2776" s="86" t="s">
        <v>452</v>
      </c>
      <c r="W2776" s="223" t="s">
        <v>1161</v>
      </c>
      <c r="X2776" s="223" t="s">
        <v>18583</v>
      </c>
      <c r="Y2776" s="262">
        <v>66000</v>
      </c>
      <c r="Z2776" s="226"/>
      <c r="AA2776" s="241">
        <f t="shared" si="21"/>
        <v>0</v>
      </c>
      <c r="AB2776" s="237" t="s">
        <v>18584</v>
      </c>
    </row>
    <row r="2777" spans="1:28" ht="15" customHeight="1">
      <c r="A2777" s="109">
        <v>2768</v>
      </c>
      <c r="B2777" s="222" t="str">
        <f t="shared" si="20"/>
        <v>Klik Disini</v>
      </c>
      <c r="C2777" s="223" t="s">
        <v>18585</v>
      </c>
      <c r="D2777" s="223"/>
      <c r="E2777" s="223" t="s">
        <v>18213</v>
      </c>
      <c r="F2777" s="223" t="s">
        <v>18586</v>
      </c>
      <c r="G2777" s="223" t="s">
        <v>18587</v>
      </c>
      <c r="H2777" s="223" t="s">
        <v>2070</v>
      </c>
      <c r="I2777" s="258" t="s">
        <v>583</v>
      </c>
      <c r="J2777" s="186" t="s">
        <v>263</v>
      </c>
      <c r="K2777" s="223"/>
      <c r="L2777" s="264"/>
      <c r="M2777" s="265"/>
      <c r="N2777" s="223" t="s">
        <v>449</v>
      </c>
      <c r="O2777" s="223" t="s">
        <v>3419</v>
      </c>
      <c r="P2777" s="223">
        <v>2014</v>
      </c>
      <c r="Q2777" s="223">
        <v>2017</v>
      </c>
      <c r="R2777" s="223" t="s">
        <v>3740</v>
      </c>
      <c r="S2777" s="223" t="s">
        <v>78</v>
      </c>
      <c r="T2777" s="223" t="s">
        <v>451</v>
      </c>
      <c r="U2777" s="86">
        <v>144</v>
      </c>
      <c r="V2777" s="86" t="s">
        <v>452</v>
      </c>
      <c r="W2777" s="223" t="s">
        <v>1859</v>
      </c>
      <c r="X2777" s="223" t="s">
        <v>18588</v>
      </c>
      <c r="Y2777" s="262">
        <v>90000</v>
      </c>
      <c r="Z2777" s="226"/>
      <c r="AA2777" s="241">
        <f t="shared" si="21"/>
        <v>0</v>
      </c>
      <c r="AB2777" s="237" t="s">
        <v>18589</v>
      </c>
    </row>
    <row r="2778" spans="1:28" ht="15" customHeight="1">
      <c r="A2778" s="109">
        <v>2769</v>
      </c>
      <c r="B2778" s="222" t="str">
        <f t="shared" si="20"/>
        <v>Klik Disini</v>
      </c>
      <c r="C2778" s="223" t="s">
        <v>18590</v>
      </c>
      <c r="D2778" s="223"/>
      <c r="E2778" s="223" t="s">
        <v>6671</v>
      </c>
      <c r="F2778" s="223" t="s">
        <v>18591</v>
      </c>
      <c r="G2778" s="223" t="s">
        <v>18592</v>
      </c>
      <c r="H2778" s="223" t="s">
        <v>2070</v>
      </c>
      <c r="I2778" s="258" t="s">
        <v>583</v>
      </c>
      <c r="J2778" s="186" t="s">
        <v>263</v>
      </c>
      <c r="K2778" s="223"/>
      <c r="L2778" s="264"/>
      <c r="M2778" s="265"/>
      <c r="N2778" s="223"/>
      <c r="O2778" s="223"/>
      <c r="P2778" s="223">
        <v>2014</v>
      </c>
      <c r="Q2778" s="223">
        <v>2017</v>
      </c>
      <c r="R2778" s="223" t="s">
        <v>3740</v>
      </c>
      <c r="S2778" s="223" t="s">
        <v>78</v>
      </c>
      <c r="T2778" s="223"/>
      <c r="U2778" s="86">
        <v>48</v>
      </c>
      <c r="V2778" s="86" t="s">
        <v>452</v>
      </c>
      <c r="W2778" s="223" t="s">
        <v>3962</v>
      </c>
      <c r="X2778" s="223" t="s">
        <v>18593</v>
      </c>
      <c r="Y2778" s="262">
        <v>37500</v>
      </c>
      <c r="Z2778" s="226"/>
      <c r="AA2778" s="241">
        <f t="shared" si="21"/>
        <v>0</v>
      </c>
      <c r="AB2778" s="237" t="s">
        <v>18594</v>
      </c>
    </row>
    <row r="2779" spans="1:28" ht="15" customHeight="1">
      <c r="A2779" s="109">
        <v>2770</v>
      </c>
      <c r="B2779" s="222" t="str">
        <f t="shared" si="20"/>
        <v>Klik Disini</v>
      </c>
      <c r="C2779" s="223" t="s">
        <v>18595</v>
      </c>
      <c r="D2779" s="223"/>
      <c r="E2779" s="223" t="s">
        <v>6671</v>
      </c>
      <c r="F2779" s="223" t="s">
        <v>18596</v>
      </c>
      <c r="G2779" s="223" t="s">
        <v>18597</v>
      </c>
      <c r="H2779" s="223" t="s">
        <v>2070</v>
      </c>
      <c r="I2779" s="258" t="s">
        <v>583</v>
      </c>
      <c r="J2779" s="186" t="s">
        <v>263</v>
      </c>
      <c r="K2779" s="223"/>
      <c r="L2779" s="264"/>
      <c r="M2779" s="265"/>
      <c r="N2779" s="223" t="s">
        <v>449</v>
      </c>
      <c r="O2779" s="223" t="s">
        <v>3419</v>
      </c>
      <c r="P2779" s="223">
        <v>2014</v>
      </c>
      <c r="Q2779" s="223">
        <v>2017</v>
      </c>
      <c r="R2779" s="223" t="s">
        <v>3740</v>
      </c>
      <c r="S2779" s="223" t="s">
        <v>78</v>
      </c>
      <c r="T2779" s="223" t="s">
        <v>451</v>
      </c>
      <c r="U2779" s="86">
        <v>48</v>
      </c>
      <c r="V2779" s="86" t="s">
        <v>452</v>
      </c>
      <c r="W2779" s="223" t="s">
        <v>856</v>
      </c>
      <c r="X2779" s="223" t="s">
        <v>18598</v>
      </c>
      <c r="Y2779" s="262">
        <v>35000</v>
      </c>
      <c r="Z2779" s="226"/>
      <c r="AA2779" s="241">
        <f t="shared" si="21"/>
        <v>0</v>
      </c>
      <c r="AB2779" s="237" t="s">
        <v>18599</v>
      </c>
    </row>
    <row r="2780" spans="1:28" ht="15" customHeight="1">
      <c r="A2780" s="109">
        <v>2771</v>
      </c>
      <c r="B2780" s="222" t="str">
        <f t="shared" si="20"/>
        <v>Klik Disini</v>
      </c>
      <c r="C2780" s="223" t="s">
        <v>18600</v>
      </c>
      <c r="D2780" s="223"/>
      <c r="E2780" s="223" t="s">
        <v>5254</v>
      </c>
      <c r="F2780" s="223" t="s">
        <v>18601</v>
      </c>
      <c r="G2780" s="223" t="s">
        <v>18602</v>
      </c>
      <c r="H2780" s="223" t="s">
        <v>630</v>
      </c>
      <c r="I2780" s="258" t="s">
        <v>581</v>
      </c>
      <c r="J2780" s="186" t="s">
        <v>281</v>
      </c>
      <c r="K2780" s="223"/>
      <c r="L2780" s="264"/>
      <c r="M2780" s="265"/>
      <c r="N2780" s="223"/>
      <c r="O2780" s="223"/>
      <c r="P2780" s="223">
        <v>2014</v>
      </c>
      <c r="Q2780" s="223">
        <v>2017</v>
      </c>
      <c r="R2780" s="223" t="s">
        <v>3740</v>
      </c>
      <c r="S2780" s="223" t="s">
        <v>78</v>
      </c>
      <c r="T2780" s="223"/>
      <c r="U2780" s="86">
        <v>40</v>
      </c>
      <c r="V2780" s="86" t="s">
        <v>452</v>
      </c>
      <c r="W2780" s="223" t="s">
        <v>677</v>
      </c>
      <c r="X2780" s="223" t="s">
        <v>18603</v>
      </c>
      <c r="Y2780" s="262">
        <v>47000</v>
      </c>
      <c r="Z2780" s="226"/>
      <c r="AA2780" s="241">
        <f t="shared" si="21"/>
        <v>0</v>
      </c>
      <c r="AB2780" s="237" t="s">
        <v>18604</v>
      </c>
    </row>
    <row r="2781" spans="1:28" ht="15" customHeight="1">
      <c r="A2781" s="109">
        <v>2772</v>
      </c>
      <c r="B2781" s="222" t="str">
        <f t="shared" si="20"/>
        <v>Klik Disini</v>
      </c>
      <c r="C2781" s="223" t="s">
        <v>18605</v>
      </c>
      <c r="D2781" s="223"/>
      <c r="E2781" s="223" t="s">
        <v>18606</v>
      </c>
      <c r="F2781" s="223" t="s">
        <v>18607</v>
      </c>
      <c r="G2781" s="223" t="s">
        <v>18608</v>
      </c>
      <c r="H2781" s="223" t="s">
        <v>522</v>
      </c>
      <c r="I2781" s="258" t="s">
        <v>446</v>
      </c>
      <c r="J2781" s="186" t="s">
        <v>379</v>
      </c>
      <c r="K2781" s="223" t="s">
        <v>447</v>
      </c>
      <c r="L2781" s="223"/>
      <c r="M2781" s="259" t="s">
        <v>447</v>
      </c>
      <c r="N2781" s="223" t="s">
        <v>449</v>
      </c>
      <c r="O2781" s="223" t="s">
        <v>3419</v>
      </c>
      <c r="P2781" s="223">
        <v>2014</v>
      </c>
      <c r="Q2781" s="223">
        <v>2017</v>
      </c>
      <c r="R2781" s="223" t="s">
        <v>3643</v>
      </c>
      <c r="S2781" s="223" t="s">
        <v>78</v>
      </c>
      <c r="T2781" s="223" t="s">
        <v>451</v>
      </c>
      <c r="U2781" s="86">
        <v>62</v>
      </c>
      <c r="V2781" s="86" t="s">
        <v>452</v>
      </c>
      <c r="W2781" s="223" t="s">
        <v>547</v>
      </c>
      <c r="X2781" s="223" t="s">
        <v>18609</v>
      </c>
      <c r="Y2781" s="262">
        <v>35000</v>
      </c>
      <c r="Z2781" s="226"/>
      <c r="AA2781" s="241">
        <f t="shared" si="21"/>
        <v>0</v>
      </c>
      <c r="AB2781" s="237" t="s">
        <v>18610</v>
      </c>
    </row>
    <row r="2782" spans="1:28" ht="15" customHeight="1">
      <c r="A2782" s="109">
        <v>2773</v>
      </c>
      <c r="B2782" s="222" t="str">
        <f t="shared" si="20"/>
        <v>Klik Disini</v>
      </c>
      <c r="C2782" s="223" t="s">
        <v>18611</v>
      </c>
      <c r="D2782" s="223"/>
      <c r="E2782" s="223" t="s">
        <v>6671</v>
      </c>
      <c r="F2782" s="223" t="s">
        <v>18612</v>
      </c>
      <c r="G2782" s="223" t="s">
        <v>18613</v>
      </c>
      <c r="H2782" s="223" t="s">
        <v>2070</v>
      </c>
      <c r="I2782" s="258" t="s">
        <v>583</v>
      </c>
      <c r="J2782" s="186" t="s">
        <v>263</v>
      </c>
      <c r="K2782" s="223"/>
      <c r="L2782" s="264"/>
      <c r="M2782" s="265"/>
      <c r="N2782" s="223"/>
      <c r="O2782" s="223"/>
      <c r="P2782" s="223">
        <v>2014</v>
      </c>
      <c r="Q2782" s="223">
        <v>2017</v>
      </c>
      <c r="R2782" s="223" t="s">
        <v>3740</v>
      </c>
      <c r="S2782" s="223" t="s">
        <v>78</v>
      </c>
      <c r="T2782" s="223"/>
      <c r="U2782" s="86">
        <v>60</v>
      </c>
      <c r="V2782" s="86" t="s">
        <v>452</v>
      </c>
      <c r="W2782" s="223" t="s">
        <v>743</v>
      </c>
      <c r="X2782" s="223" t="s">
        <v>18614</v>
      </c>
      <c r="Y2782" s="262">
        <v>42000</v>
      </c>
      <c r="Z2782" s="226"/>
      <c r="AA2782" s="241">
        <f t="shared" si="21"/>
        <v>0</v>
      </c>
      <c r="AB2782" s="237" t="s">
        <v>18615</v>
      </c>
    </row>
    <row r="2783" spans="1:28" ht="15" customHeight="1">
      <c r="A2783" s="109">
        <v>2774</v>
      </c>
      <c r="B2783" s="222" t="str">
        <f t="shared" si="20"/>
        <v>Klik Disini</v>
      </c>
      <c r="C2783" s="223" t="s">
        <v>18616</v>
      </c>
      <c r="D2783" s="223"/>
      <c r="E2783" s="223" t="s">
        <v>8175</v>
      </c>
      <c r="F2783" s="223" t="s">
        <v>18617</v>
      </c>
      <c r="G2783" s="223" t="s">
        <v>18618</v>
      </c>
      <c r="H2783" s="223" t="s">
        <v>583</v>
      </c>
      <c r="I2783" s="258" t="s">
        <v>583</v>
      </c>
      <c r="J2783" s="186" t="s">
        <v>265</v>
      </c>
      <c r="K2783" s="223"/>
      <c r="L2783" s="264"/>
      <c r="M2783" s="265"/>
      <c r="N2783" s="223" t="s">
        <v>449</v>
      </c>
      <c r="O2783" s="223" t="s">
        <v>3419</v>
      </c>
      <c r="P2783" s="223">
        <v>2014</v>
      </c>
      <c r="Q2783" s="223">
        <v>2017</v>
      </c>
      <c r="R2783" s="223" t="s">
        <v>3480</v>
      </c>
      <c r="S2783" s="223" t="s">
        <v>78</v>
      </c>
      <c r="T2783" s="223" t="s">
        <v>451</v>
      </c>
      <c r="U2783" s="86">
        <v>304</v>
      </c>
      <c r="V2783" s="86" t="s">
        <v>452</v>
      </c>
      <c r="W2783" s="223" t="s">
        <v>1529</v>
      </c>
      <c r="X2783" s="223" t="s">
        <v>18619</v>
      </c>
      <c r="Y2783" s="262">
        <v>67500</v>
      </c>
      <c r="Z2783" s="226"/>
      <c r="AA2783" s="241">
        <f t="shared" si="21"/>
        <v>0</v>
      </c>
      <c r="AB2783" s="237" t="s">
        <v>18620</v>
      </c>
    </row>
    <row r="2784" spans="1:28" ht="15" customHeight="1">
      <c r="A2784" s="109">
        <v>2775</v>
      </c>
      <c r="B2784" s="222" t="str">
        <f t="shared" si="20"/>
        <v>Klik Disini</v>
      </c>
      <c r="C2784" s="223" t="s">
        <v>18621</v>
      </c>
      <c r="D2784" s="223"/>
      <c r="E2784" s="223" t="s">
        <v>4420</v>
      </c>
      <c r="F2784" s="223" t="s">
        <v>18622</v>
      </c>
      <c r="G2784" s="223" t="s">
        <v>18623</v>
      </c>
      <c r="H2784" s="223" t="s">
        <v>384</v>
      </c>
      <c r="I2784" s="258" t="s">
        <v>446</v>
      </c>
      <c r="J2784" s="186" t="s">
        <v>383</v>
      </c>
      <c r="K2784" s="223"/>
      <c r="L2784" s="264"/>
      <c r="M2784" s="265"/>
      <c r="N2784" s="223" t="s">
        <v>449</v>
      </c>
      <c r="O2784" s="223" t="s">
        <v>3419</v>
      </c>
      <c r="P2784" s="223">
        <v>2014</v>
      </c>
      <c r="Q2784" s="223">
        <v>2017</v>
      </c>
      <c r="R2784" s="223" t="s">
        <v>3675</v>
      </c>
      <c r="S2784" s="223" t="s">
        <v>78</v>
      </c>
      <c r="T2784" s="223" t="s">
        <v>451</v>
      </c>
      <c r="U2784" s="86">
        <v>160</v>
      </c>
      <c r="V2784" s="86" t="s">
        <v>452</v>
      </c>
      <c r="W2784" s="223" t="s">
        <v>1161</v>
      </c>
      <c r="X2784" s="223" t="s">
        <v>18624</v>
      </c>
      <c r="Y2784" s="262">
        <v>78000</v>
      </c>
      <c r="Z2784" s="226"/>
      <c r="AA2784" s="241">
        <f t="shared" si="21"/>
        <v>0</v>
      </c>
      <c r="AB2784" s="237" t="s">
        <v>18625</v>
      </c>
    </row>
    <row r="2785" spans="1:28" ht="15" customHeight="1">
      <c r="A2785" s="109">
        <v>2776</v>
      </c>
      <c r="B2785" s="222" t="str">
        <f t="shared" si="20"/>
        <v>Klik Disini</v>
      </c>
      <c r="C2785" s="223" t="s">
        <v>18626</v>
      </c>
      <c r="D2785" s="223"/>
      <c r="E2785" s="223" t="s">
        <v>6671</v>
      </c>
      <c r="F2785" s="223" t="s">
        <v>18627</v>
      </c>
      <c r="G2785" s="223" t="s">
        <v>18628</v>
      </c>
      <c r="H2785" s="223" t="s">
        <v>2070</v>
      </c>
      <c r="I2785" s="258" t="s">
        <v>583</v>
      </c>
      <c r="J2785" s="186" t="s">
        <v>263</v>
      </c>
      <c r="K2785" s="223"/>
      <c r="L2785" s="264"/>
      <c r="M2785" s="265"/>
      <c r="N2785" s="223" t="s">
        <v>449</v>
      </c>
      <c r="O2785" s="223" t="s">
        <v>3419</v>
      </c>
      <c r="P2785" s="223">
        <v>2014</v>
      </c>
      <c r="Q2785" s="223">
        <v>2017</v>
      </c>
      <c r="R2785" s="223" t="s">
        <v>3740</v>
      </c>
      <c r="S2785" s="223" t="s">
        <v>78</v>
      </c>
      <c r="T2785" s="223" t="s">
        <v>451</v>
      </c>
      <c r="U2785" s="86">
        <v>48</v>
      </c>
      <c r="V2785" s="86" t="s">
        <v>452</v>
      </c>
      <c r="W2785" s="223" t="s">
        <v>5780</v>
      </c>
      <c r="X2785" s="223" t="s">
        <v>18629</v>
      </c>
      <c r="Y2785" s="262">
        <v>38500</v>
      </c>
      <c r="Z2785" s="226"/>
      <c r="AA2785" s="241">
        <f t="shared" si="21"/>
        <v>0</v>
      </c>
      <c r="AB2785" s="237" t="s">
        <v>18630</v>
      </c>
    </row>
    <row r="2786" spans="1:28" ht="15" customHeight="1">
      <c r="A2786" s="109">
        <v>2777</v>
      </c>
      <c r="B2786" s="222" t="str">
        <f t="shared" si="20"/>
        <v>Klik Disini</v>
      </c>
      <c r="C2786" s="223" t="s">
        <v>18631</v>
      </c>
      <c r="D2786" s="223"/>
      <c r="E2786" s="223" t="s">
        <v>7458</v>
      </c>
      <c r="F2786" s="223" t="s">
        <v>18632</v>
      </c>
      <c r="G2786" s="223" t="s">
        <v>18633</v>
      </c>
      <c r="H2786" s="223" t="s">
        <v>3411</v>
      </c>
      <c r="I2786" s="258" t="s">
        <v>592</v>
      </c>
      <c r="J2786" s="186" t="s">
        <v>322</v>
      </c>
      <c r="K2786" s="223"/>
      <c r="L2786" s="264"/>
      <c r="M2786" s="265"/>
      <c r="N2786" s="223"/>
      <c r="O2786" s="223"/>
      <c r="P2786" s="223">
        <v>2014</v>
      </c>
      <c r="Q2786" s="223">
        <v>2017</v>
      </c>
      <c r="R2786" s="223" t="s">
        <v>3643</v>
      </c>
      <c r="S2786" s="223" t="s">
        <v>78</v>
      </c>
      <c r="T2786" s="223"/>
      <c r="U2786" s="86">
        <v>96</v>
      </c>
      <c r="V2786" s="86" t="s">
        <v>452</v>
      </c>
      <c r="W2786" s="223" t="s">
        <v>5192</v>
      </c>
      <c r="X2786" s="223" t="s">
        <v>18634</v>
      </c>
      <c r="Y2786" s="262">
        <v>47000</v>
      </c>
      <c r="Z2786" s="226"/>
      <c r="AA2786" s="241">
        <f t="shared" si="21"/>
        <v>0</v>
      </c>
      <c r="AB2786" s="237" t="s">
        <v>18635</v>
      </c>
    </row>
    <row r="2787" spans="1:28" ht="15" customHeight="1">
      <c r="A2787" s="109">
        <v>2778</v>
      </c>
      <c r="B2787" s="222" t="str">
        <f t="shared" si="20"/>
        <v>Klik Disini</v>
      </c>
      <c r="C2787" s="223" t="s">
        <v>18636</v>
      </c>
      <c r="D2787" s="223"/>
      <c r="E2787" s="223" t="s">
        <v>3408</v>
      </c>
      <c r="F2787" s="223" t="s">
        <v>18637</v>
      </c>
      <c r="G2787" s="223" t="s">
        <v>18638</v>
      </c>
      <c r="H2787" s="223" t="s">
        <v>323</v>
      </c>
      <c r="I2787" s="258" t="s">
        <v>592</v>
      </c>
      <c r="J2787" s="186" t="s">
        <v>322</v>
      </c>
      <c r="K2787" s="223"/>
      <c r="L2787" s="264"/>
      <c r="M2787" s="265"/>
      <c r="N2787" s="223" t="s">
        <v>449</v>
      </c>
      <c r="O2787" s="223" t="s">
        <v>3419</v>
      </c>
      <c r="P2787" s="223">
        <v>2014</v>
      </c>
      <c r="Q2787" s="223">
        <v>2017</v>
      </c>
      <c r="R2787" s="223" t="s">
        <v>3643</v>
      </c>
      <c r="S2787" s="223" t="s">
        <v>78</v>
      </c>
      <c r="T2787" s="223" t="s">
        <v>451</v>
      </c>
      <c r="U2787" s="86">
        <v>168</v>
      </c>
      <c r="V2787" s="86" t="s">
        <v>452</v>
      </c>
      <c r="W2787" s="223" t="s">
        <v>646</v>
      </c>
      <c r="X2787" s="223" t="s">
        <v>18639</v>
      </c>
      <c r="Y2787" s="262">
        <v>83000</v>
      </c>
      <c r="Z2787" s="226"/>
      <c r="AA2787" s="241">
        <f t="shared" si="21"/>
        <v>0</v>
      </c>
      <c r="AB2787" s="237" t="s">
        <v>18640</v>
      </c>
    </row>
    <row r="2788" spans="1:28" ht="15" customHeight="1">
      <c r="A2788" s="109">
        <v>2779</v>
      </c>
      <c r="B2788" s="222" t="str">
        <f t="shared" si="20"/>
        <v>Klik Disini</v>
      </c>
      <c r="C2788" s="223" t="s">
        <v>18641</v>
      </c>
      <c r="D2788" s="223"/>
      <c r="E2788" s="223" t="s">
        <v>18642</v>
      </c>
      <c r="F2788" s="223" t="s">
        <v>18643</v>
      </c>
      <c r="G2788" s="223" t="s">
        <v>18644</v>
      </c>
      <c r="H2788" s="223" t="s">
        <v>583</v>
      </c>
      <c r="I2788" s="258" t="s">
        <v>583</v>
      </c>
      <c r="J2788" s="186" t="s">
        <v>265</v>
      </c>
      <c r="K2788" s="223"/>
      <c r="L2788" s="264"/>
      <c r="M2788" s="265"/>
      <c r="N2788" s="223" t="s">
        <v>449</v>
      </c>
      <c r="O2788" s="223" t="s">
        <v>3419</v>
      </c>
      <c r="P2788" s="223">
        <v>2014</v>
      </c>
      <c r="Q2788" s="223">
        <v>2017</v>
      </c>
      <c r="R2788" s="223" t="s">
        <v>3480</v>
      </c>
      <c r="S2788" s="223" t="s">
        <v>78</v>
      </c>
      <c r="T2788" s="223" t="s">
        <v>451</v>
      </c>
      <c r="U2788" s="86">
        <v>240</v>
      </c>
      <c r="V2788" s="86" t="s">
        <v>452</v>
      </c>
      <c r="W2788" s="223" t="s">
        <v>1057</v>
      </c>
      <c r="X2788" s="223" t="s">
        <v>18645</v>
      </c>
      <c r="Y2788" s="262">
        <v>54000</v>
      </c>
      <c r="Z2788" s="226"/>
      <c r="AA2788" s="241">
        <f t="shared" si="21"/>
        <v>0</v>
      </c>
      <c r="AB2788" s="237" t="s">
        <v>18646</v>
      </c>
    </row>
    <row r="2789" spans="1:28" ht="15" customHeight="1">
      <c r="A2789" s="109">
        <v>2780</v>
      </c>
      <c r="B2789" s="222" t="str">
        <f t="shared" si="20"/>
        <v>Klik Disini</v>
      </c>
      <c r="C2789" s="223" t="s">
        <v>18647</v>
      </c>
      <c r="D2789" s="223"/>
      <c r="E2789" s="223" t="s">
        <v>3815</v>
      </c>
      <c r="F2789" s="223" t="s">
        <v>18648</v>
      </c>
      <c r="G2789" s="223" t="s">
        <v>18649</v>
      </c>
      <c r="H2789" s="223" t="s">
        <v>384</v>
      </c>
      <c r="I2789" s="258" t="s">
        <v>446</v>
      </c>
      <c r="J2789" s="186" t="s">
        <v>383</v>
      </c>
      <c r="K2789" s="223"/>
      <c r="L2789" s="264"/>
      <c r="M2789" s="265"/>
      <c r="N2789" s="223" t="s">
        <v>449</v>
      </c>
      <c r="O2789" s="223" t="s">
        <v>3419</v>
      </c>
      <c r="P2789" s="223">
        <v>2014</v>
      </c>
      <c r="Q2789" s="223">
        <v>2017</v>
      </c>
      <c r="R2789" s="223" t="s">
        <v>3675</v>
      </c>
      <c r="S2789" s="223" t="s">
        <v>78</v>
      </c>
      <c r="T2789" s="223" t="s">
        <v>451</v>
      </c>
      <c r="U2789" s="86">
        <v>142</v>
      </c>
      <c r="V2789" s="86" t="s">
        <v>452</v>
      </c>
      <c r="W2789" s="223" t="s">
        <v>1057</v>
      </c>
      <c r="X2789" s="223" t="s">
        <v>18650</v>
      </c>
      <c r="Y2789" s="262">
        <v>59000</v>
      </c>
      <c r="Z2789" s="226"/>
      <c r="AA2789" s="241">
        <f t="shared" si="21"/>
        <v>0</v>
      </c>
      <c r="AB2789" s="237" t="s">
        <v>18651</v>
      </c>
    </row>
    <row r="2790" spans="1:28" ht="15" customHeight="1">
      <c r="A2790" s="109">
        <v>2781</v>
      </c>
      <c r="B2790" s="222" t="str">
        <f t="shared" si="20"/>
        <v>Klik Disini</v>
      </c>
      <c r="C2790" s="223" t="s">
        <v>18652</v>
      </c>
      <c r="D2790" s="223"/>
      <c r="E2790" s="223" t="s">
        <v>18653</v>
      </c>
      <c r="F2790" s="223" t="s">
        <v>18654</v>
      </c>
      <c r="G2790" s="223" t="s">
        <v>18655</v>
      </c>
      <c r="H2790" s="223" t="s">
        <v>583</v>
      </c>
      <c r="I2790" s="258" t="s">
        <v>583</v>
      </c>
      <c r="J2790" s="186" t="s">
        <v>265</v>
      </c>
      <c r="K2790" s="223"/>
      <c r="L2790" s="264"/>
      <c r="M2790" s="265"/>
      <c r="N2790" s="223" t="s">
        <v>449</v>
      </c>
      <c r="O2790" s="223" t="s">
        <v>3419</v>
      </c>
      <c r="P2790" s="223">
        <v>2014</v>
      </c>
      <c r="Q2790" s="223">
        <v>2017</v>
      </c>
      <c r="R2790" s="223" t="s">
        <v>3480</v>
      </c>
      <c r="S2790" s="223" t="s">
        <v>78</v>
      </c>
      <c r="T2790" s="223" t="s">
        <v>451</v>
      </c>
      <c r="U2790" s="86">
        <v>192</v>
      </c>
      <c r="V2790" s="86" t="s">
        <v>452</v>
      </c>
      <c r="W2790" s="223" t="s">
        <v>804</v>
      </c>
      <c r="X2790" s="223" t="s">
        <v>18656</v>
      </c>
      <c r="Y2790" s="262">
        <v>44500</v>
      </c>
      <c r="Z2790" s="226"/>
      <c r="AA2790" s="241">
        <f t="shared" si="21"/>
        <v>0</v>
      </c>
      <c r="AB2790" s="237" t="s">
        <v>18657</v>
      </c>
    </row>
    <row r="2791" spans="1:28" ht="15" customHeight="1">
      <c r="A2791" s="109">
        <v>2782</v>
      </c>
      <c r="B2791" s="222" t="str">
        <f t="shared" si="20"/>
        <v>Klik Disini</v>
      </c>
      <c r="C2791" s="223" t="s">
        <v>18658</v>
      </c>
      <c r="D2791" s="223"/>
      <c r="E2791" s="223" t="s">
        <v>18659</v>
      </c>
      <c r="F2791" s="223" t="s">
        <v>18660</v>
      </c>
      <c r="G2791" s="223" t="s">
        <v>18661</v>
      </c>
      <c r="H2791" s="223" t="s">
        <v>841</v>
      </c>
      <c r="I2791" s="258" t="s">
        <v>446</v>
      </c>
      <c r="J2791" s="186" t="s">
        <v>373</v>
      </c>
      <c r="K2791" s="223" t="s">
        <v>447</v>
      </c>
      <c r="L2791" s="223"/>
      <c r="M2791" s="259" t="s">
        <v>447</v>
      </c>
      <c r="N2791" s="223" t="s">
        <v>449</v>
      </c>
      <c r="O2791" s="223" t="s">
        <v>3419</v>
      </c>
      <c r="P2791" s="223">
        <v>2014</v>
      </c>
      <c r="Q2791" s="223">
        <v>2017</v>
      </c>
      <c r="R2791" s="223" t="s">
        <v>3412</v>
      </c>
      <c r="S2791" s="223" t="s">
        <v>78</v>
      </c>
      <c r="T2791" s="223" t="s">
        <v>451</v>
      </c>
      <c r="U2791" s="86">
        <v>154</v>
      </c>
      <c r="V2791" s="86" t="s">
        <v>452</v>
      </c>
      <c r="W2791" s="223" t="s">
        <v>1117</v>
      </c>
      <c r="X2791" s="223" t="s">
        <v>18662</v>
      </c>
      <c r="Y2791" s="262">
        <v>114000</v>
      </c>
      <c r="Z2791" s="226"/>
      <c r="AA2791" s="241">
        <f t="shared" si="21"/>
        <v>0</v>
      </c>
      <c r="AB2791" s="237" t="s">
        <v>18663</v>
      </c>
    </row>
    <row r="2792" spans="1:28" ht="15" customHeight="1">
      <c r="A2792" s="109">
        <v>2783</v>
      </c>
      <c r="B2792" s="222" t="str">
        <f t="shared" si="20"/>
        <v>Klik Disini</v>
      </c>
      <c r="C2792" s="223" t="s">
        <v>18664</v>
      </c>
      <c r="D2792" s="223"/>
      <c r="E2792" s="223" t="s">
        <v>5844</v>
      </c>
      <c r="F2792" s="223" t="s">
        <v>18665</v>
      </c>
      <c r="G2792" s="223" t="s">
        <v>18666</v>
      </c>
      <c r="H2792" s="223" t="s">
        <v>630</v>
      </c>
      <c r="I2792" s="258" t="s">
        <v>581</v>
      </c>
      <c r="J2792" s="186" t="s">
        <v>281</v>
      </c>
      <c r="K2792" s="223"/>
      <c r="L2792" s="264"/>
      <c r="M2792" s="265"/>
      <c r="N2792" s="223" t="s">
        <v>449</v>
      </c>
      <c r="O2792" s="223" t="s">
        <v>3419</v>
      </c>
      <c r="P2792" s="223">
        <v>2014</v>
      </c>
      <c r="Q2792" s="223">
        <v>2017</v>
      </c>
      <c r="R2792" s="223" t="s">
        <v>3740</v>
      </c>
      <c r="S2792" s="223" t="s">
        <v>78</v>
      </c>
      <c r="T2792" s="223" t="s">
        <v>451</v>
      </c>
      <c r="U2792" s="86">
        <v>64</v>
      </c>
      <c r="V2792" s="86" t="s">
        <v>452</v>
      </c>
      <c r="W2792" s="223" t="s">
        <v>488</v>
      </c>
      <c r="X2792" s="223" t="s">
        <v>18667</v>
      </c>
      <c r="Y2792" s="262">
        <v>54000</v>
      </c>
      <c r="Z2792" s="226"/>
      <c r="AA2792" s="241">
        <f t="shared" si="21"/>
        <v>0</v>
      </c>
      <c r="AB2792" s="237" t="s">
        <v>18668</v>
      </c>
    </row>
    <row r="2793" spans="1:28" ht="15" customHeight="1">
      <c r="A2793" s="109">
        <v>2784</v>
      </c>
      <c r="B2793" s="222" t="str">
        <f t="shared" si="20"/>
        <v>Klik Disini</v>
      </c>
      <c r="C2793" s="223" t="s">
        <v>18669</v>
      </c>
      <c r="D2793" s="223"/>
      <c r="E2793" s="223" t="s">
        <v>18670</v>
      </c>
      <c r="F2793" s="223" t="s">
        <v>18671</v>
      </c>
      <c r="G2793" s="223" t="s">
        <v>18672</v>
      </c>
      <c r="H2793" s="223" t="s">
        <v>2070</v>
      </c>
      <c r="I2793" s="258" t="s">
        <v>583</v>
      </c>
      <c r="J2793" s="186" t="s">
        <v>263</v>
      </c>
      <c r="K2793" s="223"/>
      <c r="L2793" s="264"/>
      <c r="M2793" s="265"/>
      <c r="N2793" s="223" t="s">
        <v>449</v>
      </c>
      <c r="O2793" s="223" t="s">
        <v>3419</v>
      </c>
      <c r="P2793" s="223">
        <v>2014</v>
      </c>
      <c r="Q2793" s="223">
        <v>2017</v>
      </c>
      <c r="R2793" s="223" t="s">
        <v>3740</v>
      </c>
      <c r="S2793" s="223" t="s">
        <v>78</v>
      </c>
      <c r="T2793" s="223" t="s">
        <v>451</v>
      </c>
      <c r="U2793" s="86">
        <v>72</v>
      </c>
      <c r="V2793" s="86" t="s">
        <v>452</v>
      </c>
      <c r="W2793" s="223" t="s">
        <v>655</v>
      </c>
      <c r="X2793" s="223" t="s">
        <v>18673</v>
      </c>
      <c r="Y2793" s="262">
        <v>52500</v>
      </c>
      <c r="Z2793" s="226"/>
      <c r="AA2793" s="241">
        <f t="shared" si="21"/>
        <v>0</v>
      </c>
      <c r="AB2793" s="237" t="s">
        <v>18674</v>
      </c>
    </row>
    <row r="2794" spans="1:28" ht="15" customHeight="1">
      <c r="A2794" s="109">
        <v>2785</v>
      </c>
      <c r="B2794" s="222" t="str">
        <f t="shared" si="20"/>
        <v>Klik Disini</v>
      </c>
      <c r="C2794" s="223" t="s">
        <v>18675</v>
      </c>
      <c r="D2794" s="223"/>
      <c r="E2794" s="223" t="s">
        <v>18676</v>
      </c>
      <c r="F2794" s="223" t="s">
        <v>18677</v>
      </c>
      <c r="G2794" s="223" t="s">
        <v>18678</v>
      </c>
      <c r="H2794" s="223" t="s">
        <v>2070</v>
      </c>
      <c r="I2794" s="258" t="s">
        <v>583</v>
      </c>
      <c r="J2794" s="186" t="s">
        <v>263</v>
      </c>
      <c r="K2794" s="223"/>
      <c r="L2794" s="264"/>
      <c r="M2794" s="265"/>
      <c r="N2794" s="223" t="s">
        <v>449</v>
      </c>
      <c r="O2794" s="223" t="s">
        <v>3419</v>
      </c>
      <c r="P2794" s="223">
        <v>2014</v>
      </c>
      <c r="Q2794" s="223">
        <v>2017</v>
      </c>
      <c r="R2794" s="223" t="s">
        <v>3740</v>
      </c>
      <c r="S2794" s="223" t="s">
        <v>78</v>
      </c>
      <c r="T2794" s="223" t="s">
        <v>451</v>
      </c>
      <c r="U2794" s="86">
        <v>56</v>
      </c>
      <c r="V2794" s="86" t="s">
        <v>452</v>
      </c>
      <c r="W2794" s="223" t="s">
        <v>1375</v>
      </c>
      <c r="X2794" s="223" t="s">
        <v>18679</v>
      </c>
      <c r="Y2794" s="262">
        <v>59000</v>
      </c>
      <c r="Z2794" s="226"/>
      <c r="AA2794" s="241">
        <f t="shared" si="21"/>
        <v>0</v>
      </c>
      <c r="AB2794" s="237" t="s">
        <v>18680</v>
      </c>
    </row>
    <row r="2795" spans="1:28" ht="15" customHeight="1">
      <c r="A2795" s="109">
        <v>2786</v>
      </c>
      <c r="B2795" s="222" t="str">
        <f t="shared" si="20"/>
        <v>Klik Disini</v>
      </c>
      <c r="C2795" s="223" t="s">
        <v>18681</v>
      </c>
      <c r="D2795" s="223"/>
      <c r="E2795" s="223" t="s">
        <v>18676</v>
      </c>
      <c r="F2795" s="223" t="s">
        <v>18682</v>
      </c>
      <c r="G2795" s="223" t="s">
        <v>18683</v>
      </c>
      <c r="H2795" s="223" t="s">
        <v>2070</v>
      </c>
      <c r="I2795" s="258" t="s">
        <v>583</v>
      </c>
      <c r="J2795" s="186" t="s">
        <v>263</v>
      </c>
      <c r="K2795" s="223"/>
      <c r="L2795" s="264"/>
      <c r="M2795" s="265"/>
      <c r="N2795" s="223" t="s">
        <v>449</v>
      </c>
      <c r="O2795" s="223" t="s">
        <v>3419</v>
      </c>
      <c r="P2795" s="223">
        <v>2014</v>
      </c>
      <c r="Q2795" s="223">
        <v>2017</v>
      </c>
      <c r="R2795" s="223" t="s">
        <v>3740</v>
      </c>
      <c r="S2795" s="223" t="s">
        <v>78</v>
      </c>
      <c r="T2795" s="223" t="s">
        <v>451</v>
      </c>
      <c r="U2795" s="86">
        <v>48</v>
      </c>
      <c r="V2795" s="86" t="s">
        <v>452</v>
      </c>
      <c r="W2795" s="223" t="s">
        <v>488</v>
      </c>
      <c r="X2795" s="223" t="s">
        <v>18684</v>
      </c>
      <c r="Y2795" s="262">
        <v>53000</v>
      </c>
      <c r="Z2795" s="226"/>
      <c r="AA2795" s="241">
        <f t="shared" si="21"/>
        <v>0</v>
      </c>
      <c r="AB2795" s="237" t="s">
        <v>18685</v>
      </c>
    </row>
    <row r="2796" spans="1:28" ht="15" customHeight="1">
      <c r="A2796" s="109">
        <v>2787</v>
      </c>
      <c r="B2796" s="222" t="str">
        <f t="shared" si="20"/>
        <v>Klik Disini</v>
      </c>
      <c r="C2796" s="223" t="s">
        <v>18686</v>
      </c>
      <c r="D2796" s="223"/>
      <c r="E2796" s="223" t="s">
        <v>18290</v>
      </c>
      <c r="F2796" s="223" t="s">
        <v>18687</v>
      </c>
      <c r="G2796" s="223" t="s">
        <v>18688</v>
      </c>
      <c r="H2796" s="223" t="s">
        <v>583</v>
      </c>
      <c r="I2796" s="258" t="s">
        <v>583</v>
      </c>
      <c r="J2796" s="186" t="s">
        <v>265</v>
      </c>
      <c r="K2796" s="223"/>
      <c r="L2796" s="264"/>
      <c r="M2796" s="265"/>
      <c r="N2796" s="223" t="s">
        <v>449</v>
      </c>
      <c r="O2796" s="223" t="s">
        <v>3419</v>
      </c>
      <c r="P2796" s="223">
        <v>2014</v>
      </c>
      <c r="Q2796" s="223">
        <v>2017</v>
      </c>
      <c r="R2796" s="223" t="s">
        <v>3480</v>
      </c>
      <c r="S2796" s="223" t="s">
        <v>78</v>
      </c>
      <c r="T2796" s="223" t="s">
        <v>451</v>
      </c>
      <c r="U2796" s="86">
        <v>192</v>
      </c>
      <c r="V2796" s="86" t="s">
        <v>452</v>
      </c>
      <c r="W2796" s="223" t="s">
        <v>1788</v>
      </c>
      <c r="X2796" s="223" t="s">
        <v>18689</v>
      </c>
      <c r="Y2796" s="262">
        <v>44500</v>
      </c>
      <c r="Z2796" s="226"/>
      <c r="AA2796" s="241">
        <f t="shared" si="21"/>
        <v>0</v>
      </c>
      <c r="AB2796" s="237" t="s">
        <v>18690</v>
      </c>
    </row>
    <row r="2797" spans="1:28" ht="15" customHeight="1">
      <c r="A2797" s="109">
        <v>2788</v>
      </c>
      <c r="B2797" s="222" t="str">
        <f t="shared" si="20"/>
        <v>Klik Disini</v>
      </c>
      <c r="C2797" s="223" t="s">
        <v>18691</v>
      </c>
      <c r="D2797" s="223"/>
      <c r="E2797" s="223" t="s">
        <v>18676</v>
      </c>
      <c r="F2797" s="223" t="s">
        <v>18692</v>
      </c>
      <c r="G2797" s="223" t="s">
        <v>18693</v>
      </c>
      <c r="H2797" s="223" t="s">
        <v>2070</v>
      </c>
      <c r="I2797" s="258" t="s">
        <v>583</v>
      </c>
      <c r="J2797" s="186" t="s">
        <v>263</v>
      </c>
      <c r="K2797" s="223"/>
      <c r="L2797" s="264"/>
      <c r="M2797" s="265"/>
      <c r="N2797" s="223" t="s">
        <v>449</v>
      </c>
      <c r="O2797" s="223" t="s">
        <v>3419</v>
      </c>
      <c r="P2797" s="223">
        <v>2014</v>
      </c>
      <c r="Q2797" s="223">
        <v>2017</v>
      </c>
      <c r="R2797" s="223" t="s">
        <v>3740</v>
      </c>
      <c r="S2797" s="223" t="s">
        <v>78</v>
      </c>
      <c r="T2797" s="223" t="s">
        <v>451</v>
      </c>
      <c r="U2797" s="86">
        <v>64</v>
      </c>
      <c r="V2797" s="86" t="s">
        <v>452</v>
      </c>
      <c r="W2797" s="223" t="s">
        <v>6722</v>
      </c>
      <c r="X2797" s="223" t="s">
        <v>18694</v>
      </c>
      <c r="Y2797" s="262">
        <v>59000</v>
      </c>
      <c r="Z2797" s="226"/>
      <c r="AA2797" s="241">
        <f t="shared" si="21"/>
        <v>0</v>
      </c>
      <c r="AB2797" s="237" t="s">
        <v>18695</v>
      </c>
    </row>
    <row r="2798" spans="1:28" ht="15" customHeight="1">
      <c r="A2798" s="109">
        <v>2789</v>
      </c>
      <c r="B2798" s="222" t="str">
        <f t="shared" si="20"/>
        <v>Klik Disini</v>
      </c>
      <c r="C2798" s="223" t="s">
        <v>18696</v>
      </c>
      <c r="D2798" s="223"/>
      <c r="E2798" s="223" t="s">
        <v>3864</v>
      </c>
      <c r="F2798" s="223" t="s">
        <v>18697</v>
      </c>
      <c r="G2798" s="223" t="s">
        <v>18698</v>
      </c>
      <c r="H2798" s="223" t="s">
        <v>2070</v>
      </c>
      <c r="I2798" s="258" t="s">
        <v>583</v>
      </c>
      <c r="J2798" s="186" t="s">
        <v>263</v>
      </c>
      <c r="K2798" s="223"/>
      <c r="L2798" s="264"/>
      <c r="M2798" s="265"/>
      <c r="N2798" s="223" t="s">
        <v>449</v>
      </c>
      <c r="O2798" s="223" t="s">
        <v>3419</v>
      </c>
      <c r="P2798" s="223">
        <v>2014</v>
      </c>
      <c r="Q2798" s="223">
        <v>2017</v>
      </c>
      <c r="R2798" s="223" t="s">
        <v>3740</v>
      </c>
      <c r="S2798" s="223" t="s">
        <v>78</v>
      </c>
      <c r="T2798" s="223" t="s">
        <v>451</v>
      </c>
      <c r="U2798" s="86">
        <v>48</v>
      </c>
      <c r="V2798" s="86" t="s">
        <v>452</v>
      </c>
      <c r="W2798" s="223" t="s">
        <v>813</v>
      </c>
      <c r="X2798" s="223" t="s">
        <v>18699</v>
      </c>
      <c r="Y2798" s="262">
        <v>65000</v>
      </c>
      <c r="Z2798" s="226"/>
      <c r="AA2798" s="241">
        <f t="shared" si="21"/>
        <v>0</v>
      </c>
      <c r="AB2798" s="237" t="s">
        <v>18700</v>
      </c>
    </row>
    <row r="2799" spans="1:28" ht="15" customHeight="1">
      <c r="A2799" s="109">
        <v>2790</v>
      </c>
      <c r="B2799" s="222" t="str">
        <f t="shared" si="20"/>
        <v>Klik Disini</v>
      </c>
      <c r="C2799" s="223" t="s">
        <v>18701</v>
      </c>
      <c r="D2799" s="223"/>
      <c r="E2799" s="223" t="s">
        <v>5844</v>
      </c>
      <c r="F2799" s="223" t="s">
        <v>18702</v>
      </c>
      <c r="G2799" s="223" t="s">
        <v>18703</v>
      </c>
      <c r="H2799" s="223" t="s">
        <v>630</v>
      </c>
      <c r="I2799" s="258" t="s">
        <v>581</v>
      </c>
      <c r="J2799" s="186" t="s">
        <v>271</v>
      </c>
      <c r="K2799" s="223" t="s">
        <v>447</v>
      </c>
      <c r="L2799" s="223"/>
      <c r="M2799" s="259" t="s">
        <v>447</v>
      </c>
      <c r="N2799" s="223" t="s">
        <v>449</v>
      </c>
      <c r="O2799" s="223" t="s">
        <v>3419</v>
      </c>
      <c r="P2799" s="223">
        <v>2014</v>
      </c>
      <c r="Q2799" s="223">
        <v>2017</v>
      </c>
      <c r="R2799" s="223" t="s">
        <v>3740</v>
      </c>
      <c r="S2799" s="223" t="s">
        <v>78</v>
      </c>
      <c r="T2799" s="223" t="s">
        <v>451</v>
      </c>
      <c r="U2799" s="86">
        <v>120</v>
      </c>
      <c r="V2799" s="86" t="s">
        <v>452</v>
      </c>
      <c r="W2799" s="223" t="s">
        <v>1109</v>
      </c>
      <c r="X2799" s="223" t="s">
        <v>18704</v>
      </c>
      <c r="Y2799" s="262">
        <v>102000</v>
      </c>
      <c r="Z2799" s="226"/>
      <c r="AA2799" s="241">
        <f t="shared" si="21"/>
        <v>0</v>
      </c>
      <c r="AB2799" s="237" t="s">
        <v>18705</v>
      </c>
    </row>
    <row r="2800" spans="1:28" ht="15" customHeight="1">
      <c r="A2800" s="109">
        <v>2791</v>
      </c>
      <c r="B2800" s="222" t="str">
        <f t="shared" si="20"/>
        <v>Klik Disini</v>
      </c>
      <c r="C2800" s="223" t="s">
        <v>18706</v>
      </c>
      <c r="D2800" s="223"/>
      <c r="E2800" s="223" t="s">
        <v>18707</v>
      </c>
      <c r="F2800" s="223" t="s">
        <v>18708</v>
      </c>
      <c r="G2800" s="223" t="s">
        <v>18709</v>
      </c>
      <c r="H2800" s="223" t="s">
        <v>362</v>
      </c>
      <c r="I2800" s="258" t="s">
        <v>446</v>
      </c>
      <c r="J2800" s="186" t="s">
        <v>361</v>
      </c>
      <c r="K2800" s="223"/>
      <c r="L2800" s="264"/>
      <c r="M2800" s="265"/>
      <c r="N2800" s="223" t="s">
        <v>449</v>
      </c>
      <c r="O2800" s="223" t="s">
        <v>3419</v>
      </c>
      <c r="P2800" s="223">
        <v>2015</v>
      </c>
      <c r="Q2800" s="223">
        <v>2017</v>
      </c>
      <c r="R2800" s="223" t="s">
        <v>3412</v>
      </c>
      <c r="S2800" s="223" t="s">
        <v>78</v>
      </c>
      <c r="T2800" s="223" t="s">
        <v>451</v>
      </c>
      <c r="U2800" s="86">
        <v>192</v>
      </c>
      <c r="V2800" s="86" t="s">
        <v>452</v>
      </c>
      <c r="W2800" s="223" t="s">
        <v>2790</v>
      </c>
      <c r="X2800" s="223" t="s">
        <v>18710</v>
      </c>
      <c r="Y2800" s="262">
        <v>83000</v>
      </c>
      <c r="Z2800" s="226"/>
      <c r="AA2800" s="241">
        <f t="shared" si="21"/>
        <v>0</v>
      </c>
      <c r="AB2800" s="237" t="s">
        <v>18711</v>
      </c>
    </row>
    <row r="2801" spans="1:28" ht="15" customHeight="1">
      <c r="A2801" s="109">
        <v>2792</v>
      </c>
      <c r="B2801" s="222" t="str">
        <f t="shared" si="20"/>
        <v>Klik Disini</v>
      </c>
      <c r="C2801" s="223" t="s">
        <v>18712</v>
      </c>
      <c r="D2801" s="223"/>
      <c r="E2801" s="223" t="s">
        <v>18713</v>
      </c>
      <c r="F2801" s="223" t="s">
        <v>18714</v>
      </c>
      <c r="G2801" s="223" t="s">
        <v>18715</v>
      </c>
      <c r="H2801" s="223" t="s">
        <v>384</v>
      </c>
      <c r="I2801" s="258" t="s">
        <v>446</v>
      </c>
      <c r="J2801" s="186" t="s">
        <v>383</v>
      </c>
      <c r="K2801" s="223"/>
      <c r="L2801" s="264"/>
      <c r="M2801" s="265"/>
      <c r="N2801" s="223" t="s">
        <v>449</v>
      </c>
      <c r="O2801" s="223" t="s">
        <v>3419</v>
      </c>
      <c r="P2801" s="223">
        <v>2014</v>
      </c>
      <c r="Q2801" s="223">
        <v>2017</v>
      </c>
      <c r="R2801" s="223" t="s">
        <v>3675</v>
      </c>
      <c r="S2801" s="223" t="s">
        <v>78</v>
      </c>
      <c r="T2801" s="223" t="s">
        <v>451</v>
      </c>
      <c r="U2801" s="86">
        <v>192</v>
      </c>
      <c r="V2801" s="86" t="s">
        <v>452</v>
      </c>
      <c r="W2801" s="223" t="s">
        <v>2542</v>
      </c>
      <c r="X2801" s="223" t="s">
        <v>18716</v>
      </c>
      <c r="Y2801" s="262">
        <v>78000</v>
      </c>
      <c r="Z2801" s="226"/>
      <c r="AA2801" s="241">
        <f t="shared" si="21"/>
        <v>0</v>
      </c>
      <c r="AB2801" s="237" t="s">
        <v>18717</v>
      </c>
    </row>
    <row r="2802" spans="1:28" ht="15" customHeight="1">
      <c r="A2802" s="109">
        <v>2793</v>
      </c>
      <c r="B2802" s="222" t="str">
        <f t="shared" si="20"/>
        <v>Klik Disini</v>
      </c>
      <c r="C2802" s="223" t="s">
        <v>18718</v>
      </c>
      <c r="D2802" s="223"/>
      <c r="E2802" s="223" t="s">
        <v>18002</v>
      </c>
      <c r="F2802" s="223" t="s">
        <v>18719</v>
      </c>
      <c r="G2802" s="223" t="s">
        <v>18720</v>
      </c>
      <c r="H2802" s="223" t="s">
        <v>2070</v>
      </c>
      <c r="I2802" s="258" t="s">
        <v>583</v>
      </c>
      <c r="J2802" s="186" t="s">
        <v>263</v>
      </c>
      <c r="K2802" s="223"/>
      <c r="L2802" s="264"/>
      <c r="M2802" s="265"/>
      <c r="N2802" s="223"/>
      <c r="O2802" s="223"/>
      <c r="P2802" s="223">
        <v>2014</v>
      </c>
      <c r="Q2802" s="223">
        <v>2017</v>
      </c>
      <c r="R2802" s="223" t="s">
        <v>3412</v>
      </c>
      <c r="S2802" s="223" t="s">
        <v>78</v>
      </c>
      <c r="T2802" s="223"/>
      <c r="U2802" s="86">
        <v>52</v>
      </c>
      <c r="V2802" s="86" t="s">
        <v>452</v>
      </c>
      <c r="W2802" s="223" t="s">
        <v>3324</v>
      </c>
      <c r="X2802" s="223" t="s">
        <v>18721</v>
      </c>
      <c r="Y2802" s="262">
        <v>47000</v>
      </c>
      <c r="Z2802" s="226"/>
      <c r="AA2802" s="241">
        <f t="shared" si="21"/>
        <v>0</v>
      </c>
      <c r="AB2802" s="237" t="s">
        <v>18722</v>
      </c>
    </row>
    <row r="2803" spans="1:28" ht="15" customHeight="1">
      <c r="A2803" s="109">
        <v>2794</v>
      </c>
      <c r="B2803" s="222" t="str">
        <f t="shared" si="20"/>
        <v>Klik Disini</v>
      </c>
      <c r="C2803" s="223" t="s">
        <v>18723</v>
      </c>
      <c r="D2803" s="223"/>
      <c r="E2803" s="223" t="s">
        <v>18002</v>
      </c>
      <c r="F2803" s="223" t="s">
        <v>18724</v>
      </c>
      <c r="G2803" s="223" t="s">
        <v>18725</v>
      </c>
      <c r="H2803" s="223" t="s">
        <v>2070</v>
      </c>
      <c r="I2803" s="258" t="s">
        <v>583</v>
      </c>
      <c r="J2803" s="186" t="s">
        <v>263</v>
      </c>
      <c r="K2803" s="223"/>
      <c r="L2803" s="264"/>
      <c r="M2803" s="265"/>
      <c r="N2803" s="223"/>
      <c r="O2803" s="223"/>
      <c r="P2803" s="223">
        <v>2014</v>
      </c>
      <c r="Q2803" s="223">
        <v>2017</v>
      </c>
      <c r="R2803" s="223" t="s">
        <v>3740</v>
      </c>
      <c r="S2803" s="223" t="s">
        <v>78</v>
      </c>
      <c r="T2803" s="223"/>
      <c r="U2803" s="86">
        <v>52</v>
      </c>
      <c r="V2803" s="86" t="s">
        <v>452</v>
      </c>
      <c r="W2803" s="223" t="s">
        <v>1083</v>
      </c>
      <c r="X2803" s="223" t="s">
        <v>18726</v>
      </c>
      <c r="Y2803" s="262">
        <v>47000</v>
      </c>
      <c r="Z2803" s="226"/>
      <c r="AA2803" s="241">
        <f t="shared" si="21"/>
        <v>0</v>
      </c>
      <c r="AB2803" s="237" t="s">
        <v>18727</v>
      </c>
    </row>
    <row r="2804" spans="1:28" ht="15" customHeight="1">
      <c r="A2804" s="109">
        <v>2795</v>
      </c>
      <c r="B2804" s="222" t="str">
        <f t="shared" si="20"/>
        <v>Klik Disini</v>
      </c>
      <c r="C2804" s="223" t="s">
        <v>18728</v>
      </c>
      <c r="D2804" s="223"/>
      <c r="E2804" s="223" t="s">
        <v>5254</v>
      </c>
      <c r="F2804" s="223" t="s">
        <v>18729</v>
      </c>
      <c r="G2804" s="223" t="s">
        <v>18730</v>
      </c>
      <c r="H2804" s="223" t="s">
        <v>630</v>
      </c>
      <c r="I2804" s="258" t="s">
        <v>581</v>
      </c>
      <c r="J2804" s="186" t="s">
        <v>281</v>
      </c>
      <c r="K2804" s="223"/>
      <c r="L2804" s="264"/>
      <c r="M2804" s="265"/>
      <c r="N2804" s="223"/>
      <c r="O2804" s="223"/>
      <c r="P2804" s="223">
        <v>2014</v>
      </c>
      <c r="Q2804" s="223">
        <v>2017</v>
      </c>
      <c r="R2804" s="223" t="s">
        <v>3740</v>
      </c>
      <c r="S2804" s="223" t="s">
        <v>78</v>
      </c>
      <c r="T2804" s="223"/>
      <c r="U2804" s="86">
        <v>36</v>
      </c>
      <c r="V2804" s="86" t="s">
        <v>452</v>
      </c>
      <c r="W2804" s="223" t="s">
        <v>743</v>
      </c>
      <c r="X2804" s="223" t="s">
        <v>18731</v>
      </c>
      <c r="Y2804" s="262">
        <v>50500</v>
      </c>
      <c r="Z2804" s="226"/>
      <c r="AA2804" s="241">
        <f t="shared" si="21"/>
        <v>0</v>
      </c>
      <c r="AB2804" s="237" t="s">
        <v>18732</v>
      </c>
    </row>
    <row r="2805" spans="1:28" ht="15" customHeight="1">
      <c r="A2805" s="109">
        <v>2796</v>
      </c>
      <c r="B2805" s="222" t="str">
        <f t="shared" si="20"/>
        <v>Klik Disini</v>
      </c>
      <c r="C2805" s="223" t="s">
        <v>18733</v>
      </c>
      <c r="D2805" s="223"/>
      <c r="E2805" s="223" t="s">
        <v>18002</v>
      </c>
      <c r="F2805" s="223" t="s">
        <v>18734</v>
      </c>
      <c r="G2805" s="223" t="s">
        <v>18735</v>
      </c>
      <c r="H2805" s="223" t="s">
        <v>2070</v>
      </c>
      <c r="I2805" s="258" t="s">
        <v>583</v>
      </c>
      <c r="J2805" s="186" t="s">
        <v>263</v>
      </c>
      <c r="K2805" s="223"/>
      <c r="L2805" s="264"/>
      <c r="M2805" s="265"/>
      <c r="N2805" s="223" t="s">
        <v>449</v>
      </c>
      <c r="O2805" s="223" t="s">
        <v>3419</v>
      </c>
      <c r="P2805" s="223">
        <v>2014</v>
      </c>
      <c r="Q2805" s="223">
        <v>2017</v>
      </c>
      <c r="R2805" s="223" t="s">
        <v>3740</v>
      </c>
      <c r="S2805" s="223" t="s">
        <v>78</v>
      </c>
      <c r="T2805" s="223" t="s">
        <v>451</v>
      </c>
      <c r="U2805" s="86">
        <v>52</v>
      </c>
      <c r="V2805" s="86" t="s">
        <v>452</v>
      </c>
      <c r="W2805" s="223" t="s">
        <v>5927</v>
      </c>
      <c r="X2805" s="223" t="s">
        <v>18736</v>
      </c>
      <c r="Y2805" s="262">
        <v>47000</v>
      </c>
      <c r="Z2805" s="226"/>
      <c r="AA2805" s="241">
        <f t="shared" si="21"/>
        <v>0</v>
      </c>
      <c r="AB2805" s="237" t="s">
        <v>18737</v>
      </c>
    </row>
    <row r="2806" spans="1:28" ht="15" customHeight="1">
      <c r="A2806" s="109">
        <v>2797</v>
      </c>
      <c r="B2806" s="222" t="str">
        <f t="shared" si="20"/>
        <v>Klik Disini</v>
      </c>
      <c r="C2806" s="223" t="s">
        <v>18738</v>
      </c>
      <c r="D2806" s="223"/>
      <c r="E2806" s="223" t="s">
        <v>18739</v>
      </c>
      <c r="F2806" s="223" t="s">
        <v>18740</v>
      </c>
      <c r="G2806" s="223" t="s">
        <v>18741</v>
      </c>
      <c r="H2806" s="223" t="s">
        <v>2070</v>
      </c>
      <c r="I2806" s="258" t="s">
        <v>583</v>
      </c>
      <c r="J2806" s="186" t="s">
        <v>263</v>
      </c>
      <c r="K2806" s="223"/>
      <c r="L2806" s="264"/>
      <c r="M2806" s="265"/>
      <c r="N2806" s="223" t="s">
        <v>449</v>
      </c>
      <c r="O2806" s="223" t="s">
        <v>3419</v>
      </c>
      <c r="P2806" s="223">
        <v>2014</v>
      </c>
      <c r="Q2806" s="223">
        <v>2017</v>
      </c>
      <c r="R2806" s="223" t="s">
        <v>3740</v>
      </c>
      <c r="S2806" s="223" t="s">
        <v>78</v>
      </c>
      <c r="T2806" s="223" t="s">
        <v>451</v>
      </c>
      <c r="U2806" s="86">
        <v>32</v>
      </c>
      <c r="V2806" s="86" t="s">
        <v>452</v>
      </c>
      <c r="W2806" s="223" t="s">
        <v>2063</v>
      </c>
      <c r="X2806" s="223" t="s">
        <v>18742</v>
      </c>
      <c r="Y2806" s="262">
        <v>47000</v>
      </c>
      <c r="Z2806" s="226"/>
      <c r="AA2806" s="241">
        <f t="shared" si="21"/>
        <v>0</v>
      </c>
      <c r="AB2806" s="237" t="s">
        <v>18743</v>
      </c>
    </row>
    <row r="2807" spans="1:28" ht="15" customHeight="1">
      <c r="A2807" s="109">
        <v>2798</v>
      </c>
      <c r="B2807" s="222" t="str">
        <f t="shared" si="20"/>
        <v>Klik Disini</v>
      </c>
      <c r="C2807" s="223" t="s">
        <v>18744</v>
      </c>
      <c r="D2807" s="223"/>
      <c r="E2807" s="223" t="s">
        <v>18745</v>
      </c>
      <c r="F2807" s="223" t="s">
        <v>18746</v>
      </c>
      <c r="G2807" s="223" t="s">
        <v>18747</v>
      </c>
      <c r="H2807" s="223" t="s">
        <v>384</v>
      </c>
      <c r="I2807" s="258" t="s">
        <v>446</v>
      </c>
      <c r="J2807" s="186" t="s">
        <v>383</v>
      </c>
      <c r="K2807" s="223"/>
      <c r="L2807" s="264"/>
      <c r="M2807" s="265"/>
      <c r="N2807" s="223" t="s">
        <v>449</v>
      </c>
      <c r="O2807" s="223" t="s">
        <v>3419</v>
      </c>
      <c r="P2807" s="223">
        <v>2014</v>
      </c>
      <c r="Q2807" s="223">
        <v>2017</v>
      </c>
      <c r="R2807" s="223" t="s">
        <v>3675</v>
      </c>
      <c r="S2807" s="223" t="s">
        <v>78</v>
      </c>
      <c r="T2807" s="223" t="s">
        <v>451</v>
      </c>
      <c r="U2807" s="86">
        <v>153</v>
      </c>
      <c r="V2807" s="86" t="s">
        <v>452</v>
      </c>
      <c r="W2807" s="223" t="s">
        <v>2063</v>
      </c>
      <c r="X2807" s="223" t="s">
        <v>18748</v>
      </c>
      <c r="Y2807" s="262">
        <v>56500</v>
      </c>
      <c r="Z2807" s="226"/>
      <c r="AA2807" s="241">
        <f t="shared" si="21"/>
        <v>0</v>
      </c>
      <c r="AB2807" s="237" t="s">
        <v>18749</v>
      </c>
    </row>
    <row r="2808" spans="1:28" ht="15" customHeight="1">
      <c r="A2808" s="109">
        <v>2799</v>
      </c>
      <c r="B2808" s="222" t="str">
        <f t="shared" si="20"/>
        <v>Klik Disini</v>
      </c>
      <c r="C2808" s="223" t="s">
        <v>18750</v>
      </c>
      <c r="D2808" s="223"/>
      <c r="E2808" s="223" t="s">
        <v>4319</v>
      </c>
      <c r="F2808" s="223" t="s">
        <v>18751</v>
      </c>
      <c r="G2808" s="223" t="s">
        <v>18752</v>
      </c>
      <c r="H2808" s="223" t="s">
        <v>398</v>
      </c>
      <c r="I2808" s="258" t="s">
        <v>1844</v>
      </c>
      <c r="J2808" s="186" t="s">
        <v>397</v>
      </c>
      <c r="K2808" s="223"/>
      <c r="L2808" s="264"/>
      <c r="M2808" s="265"/>
      <c r="N2808" s="223" t="s">
        <v>449</v>
      </c>
      <c r="O2808" s="223" t="s">
        <v>3419</v>
      </c>
      <c r="P2808" s="223">
        <v>2014</v>
      </c>
      <c r="Q2808" s="223">
        <v>2017</v>
      </c>
      <c r="R2808" s="223" t="s">
        <v>3412</v>
      </c>
      <c r="S2808" s="223" t="s">
        <v>78</v>
      </c>
      <c r="T2808" s="223" t="s">
        <v>451</v>
      </c>
      <c r="U2808" s="86">
        <v>76</v>
      </c>
      <c r="V2808" s="86" t="s">
        <v>452</v>
      </c>
      <c r="W2808" s="223" t="s">
        <v>685</v>
      </c>
      <c r="X2808" s="223" t="s">
        <v>18753</v>
      </c>
      <c r="Y2808" s="262">
        <v>74500</v>
      </c>
      <c r="Z2808" s="226"/>
      <c r="AA2808" s="241">
        <f t="shared" si="21"/>
        <v>0</v>
      </c>
      <c r="AB2808" s="237" t="s">
        <v>18754</v>
      </c>
    </row>
    <row r="2809" spans="1:28" ht="15" customHeight="1">
      <c r="A2809" s="109">
        <v>2800</v>
      </c>
      <c r="B2809" s="222" t="str">
        <f t="shared" si="20"/>
        <v>Klik Disini</v>
      </c>
      <c r="C2809" s="223" t="s">
        <v>18755</v>
      </c>
      <c r="D2809" s="223"/>
      <c r="E2809" s="223" t="s">
        <v>5907</v>
      </c>
      <c r="F2809" s="223" t="s">
        <v>18756</v>
      </c>
      <c r="G2809" s="223" t="s">
        <v>18757</v>
      </c>
      <c r="H2809" s="223" t="s">
        <v>583</v>
      </c>
      <c r="I2809" s="258" t="s">
        <v>583</v>
      </c>
      <c r="J2809" s="186" t="s">
        <v>265</v>
      </c>
      <c r="K2809" s="223"/>
      <c r="L2809" s="264"/>
      <c r="M2809" s="265"/>
      <c r="N2809" s="223" t="s">
        <v>449</v>
      </c>
      <c r="O2809" s="223" t="s">
        <v>3419</v>
      </c>
      <c r="P2809" s="223">
        <v>2014</v>
      </c>
      <c r="Q2809" s="223">
        <v>2017</v>
      </c>
      <c r="R2809" s="223" t="s">
        <v>3480</v>
      </c>
      <c r="S2809" s="223" t="s">
        <v>78</v>
      </c>
      <c r="T2809" s="223" t="s">
        <v>451</v>
      </c>
      <c r="U2809" s="86">
        <v>256</v>
      </c>
      <c r="V2809" s="86" t="s">
        <v>452</v>
      </c>
      <c r="W2809" s="223" t="s">
        <v>736</v>
      </c>
      <c r="X2809" s="223" t="s">
        <v>18758</v>
      </c>
      <c r="Y2809" s="262">
        <v>55500</v>
      </c>
      <c r="Z2809" s="226"/>
      <c r="AA2809" s="241">
        <f t="shared" si="21"/>
        <v>0</v>
      </c>
      <c r="AB2809" s="237" t="s">
        <v>18759</v>
      </c>
    </row>
    <row r="2810" spans="1:28" ht="15" customHeight="1">
      <c r="A2810" s="109">
        <v>2801</v>
      </c>
      <c r="B2810" s="222" t="str">
        <f t="shared" si="20"/>
        <v>Klik Disini</v>
      </c>
      <c r="C2810" s="223" t="s">
        <v>18760</v>
      </c>
      <c r="D2810" s="223"/>
      <c r="E2810" s="223" t="s">
        <v>13031</v>
      </c>
      <c r="F2810" s="223" t="s">
        <v>18761</v>
      </c>
      <c r="G2810" s="223" t="s">
        <v>18762</v>
      </c>
      <c r="H2810" s="223" t="s">
        <v>323</v>
      </c>
      <c r="I2810" s="258" t="s">
        <v>592</v>
      </c>
      <c r="J2810" s="186" t="s">
        <v>322</v>
      </c>
      <c r="K2810" s="223"/>
      <c r="L2810" s="264"/>
      <c r="M2810" s="265"/>
      <c r="N2810" s="223" t="s">
        <v>449</v>
      </c>
      <c r="O2810" s="223" t="s">
        <v>3419</v>
      </c>
      <c r="P2810" s="223">
        <v>2014</v>
      </c>
      <c r="Q2810" s="223">
        <v>2017</v>
      </c>
      <c r="R2810" s="223" t="s">
        <v>3643</v>
      </c>
      <c r="S2810" s="223" t="s">
        <v>78</v>
      </c>
      <c r="T2810" s="223" t="s">
        <v>451</v>
      </c>
      <c r="U2810" s="86">
        <v>176</v>
      </c>
      <c r="V2810" s="86" t="s">
        <v>452</v>
      </c>
      <c r="W2810" s="223" t="s">
        <v>4765</v>
      </c>
      <c r="X2810" s="223" t="s">
        <v>18763</v>
      </c>
      <c r="Y2810" s="262">
        <v>89000</v>
      </c>
      <c r="Z2810" s="226"/>
      <c r="AA2810" s="241">
        <f t="shared" si="21"/>
        <v>0</v>
      </c>
      <c r="AB2810" s="237" t="s">
        <v>18764</v>
      </c>
    </row>
    <row r="2811" spans="1:28" ht="15" customHeight="1">
      <c r="A2811" s="109">
        <v>2802</v>
      </c>
      <c r="B2811" s="222" t="str">
        <f t="shared" si="20"/>
        <v>Klik Disini</v>
      </c>
      <c r="C2811" s="223" t="s">
        <v>18765</v>
      </c>
      <c r="D2811" s="223"/>
      <c r="E2811" s="223" t="s">
        <v>18766</v>
      </c>
      <c r="F2811" s="223" t="s">
        <v>18767</v>
      </c>
      <c r="G2811" s="223" t="s">
        <v>18768</v>
      </c>
      <c r="H2811" s="223" t="s">
        <v>2070</v>
      </c>
      <c r="I2811" s="258" t="s">
        <v>583</v>
      </c>
      <c r="J2811" s="186" t="s">
        <v>263</v>
      </c>
      <c r="K2811" s="223"/>
      <c r="L2811" s="264"/>
      <c r="M2811" s="265"/>
      <c r="N2811" s="223" t="s">
        <v>449</v>
      </c>
      <c r="O2811" s="223" t="s">
        <v>3419</v>
      </c>
      <c r="P2811" s="223">
        <v>2014</v>
      </c>
      <c r="Q2811" s="223">
        <v>2017</v>
      </c>
      <c r="R2811" s="223" t="s">
        <v>3740</v>
      </c>
      <c r="S2811" s="223" t="s">
        <v>78</v>
      </c>
      <c r="T2811" s="223" t="s">
        <v>451</v>
      </c>
      <c r="U2811" s="86">
        <v>36</v>
      </c>
      <c r="V2811" s="86" t="s">
        <v>452</v>
      </c>
      <c r="W2811" s="223" t="s">
        <v>1873</v>
      </c>
      <c r="X2811" s="223" t="s">
        <v>18769</v>
      </c>
      <c r="Y2811" s="262">
        <v>38500</v>
      </c>
      <c r="Z2811" s="226"/>
      <c r="AA2811" s="241">
        <f t="shared" si="21"/>
        <v>0</v>
      </c>
      <c r="AB2811" s="237" t="s">
        <v>18770</v>
      </c>
    </row>
    <row r="2812" spans="1:28" ht="15" customHeight="1">
      <c r="A2812" s="109">
        <v>2803</v>
      </c>
      <c r="B2812" s="222" t="str">
        <f t="shared" si="20"/>
        <v>Klik Disini</v>
      </c>
      <c r="C2812" s="223" t="s">
        <v>18771</v>
      </c>
      <c r="D2812" s="223"/>
      <c r="E2812" s="223" t="s">
        <v>18772</v>
      </c>
      <c r="F2812" s="223" t="s">
        <v>18773</v>
      </c>
      <c r="G2812" s="223" t="s">
        <v>18774</v>
      </c>
      <c r="H2812" s="223" t="s">
        <v>344</v>
      </c>
      <c r="I2812" s="258" t="s">
        <v>446</v>
      </c>
      <c r="J2812" s="186" t="s">
        <v>343</v>
      </c>
      <c r="K2812" s="223"/>
      <c r="L2812" s="264"/>
      <c r="M2812" s="265"/>
      <c r="N2812" s="223" t="s">
        <v>449</v>
      </c>
      <c r="O2812" s="223" t="s">
        <v>3419</v>
      </c>
      <c r="P2812" s="223">
        <v>2013</v>
      </c>
      <c r="Q2812" s="223">
        <v>2017</v>
      </c>
      <c r="R2812" s="223" t="s">
        <v>3412</v>
      </c>
      <c r="S2812" s="223" t="s">
        <v>78</v>
      </c>
      <c r="T2812" s="223" t="s">
        <v>451</v>
      </c>
      <c r="U2812" s="86">
        <v>400</v>
      </c>
      <c r="V2812" s="86" t="s">
        <v>452</v>
      </c>
      <c r="W2812" s="223" t="s">
        <v>7942</v>
      </c>
      <c r="X2812" s="223" t="s">
        <v>18775</v>
      </c>
      <c r="Y2812" s="262">
        <v>108000</v>
      </c>
      <c r="Z2812" s="226"/>
      <c r="AA2812" s="241">
        <f t="shared" si="21"/>
        <v>0</v>
      </c>
      <c r="AB2812" s="237" t="s">
        <v>18776</v>
      </c>
    </row>
    <row r="2813" spans="1:28" ht="15" customHeight="1">
      <c r="A2813" s="109">
        <v>2804</v>
      </c>
      <c r="B2813" s="222" t="str">
        <f t="shared" si="20"/>
        <v>Klik Disini</v>
      </c>
      <c r="C2813" s="223" t="s">
        <v>18777</v>
      </c>
      <c r="D2813" s="223"/>
      <c r="E2813" s="223" t="s">
        <v>7458</v>
      </c>
      <c r="F2813" s="223" t="s">
        <v>18778</v>
      </c>
      <c r="G2813" s="223" t="s">
        <v>18779</v>
      </c>
      <c r="H2813" s="223" t="s">
        <v>323</v>
      </c>
      <c r="I2813" s="258" t="s">
        <v>592</v>
      </c>
      <c r="J2813" s="186" t="s">
        <v>322</v>
      </c>
      <c r="K2813" s="223"/>
      <c r="L2813" s="264"/>
      <c r="M2813" s="265"/>
      <c r="N2813" s="223"/>
      <c r="O2813" s="223"/>
      <c r="P2813" s="223">
        <v>2013</v>
      </c>
      <c r="Q2813" s="223">
        <v>2017</v>
      </c>
      <c r="R2813" s="223" t="s">
        <v>3643</v>
      </c>
      <c r="S2813" s="223" t="s">
        <v>78</v>
      </c>
      <c r="T2813" s="223"/>
      <c r="U2813" s="86">
        <v>88</v>
      </c>
      <c r="V2813" s="86" t="s">
        <v>452</v>
      </c>
      <c r="W2813" s="223" t="s">
        <v>6636</v>
      </c>
      <c r="X2813" s="223" t="s">
        <v>18780</v>
      </c>
      <c r="Y2813" s="262">
        <v>57500</v>
      </c>
      <c r="Z2813" s="226"/>
      <c r="AA2813" s="241">
        <f t="shared" si="21"/>
        <v>0</v>
      </c>
      <c r="AB2813" s="237" t="s">
        <v>18781</v>
      </c>
    </row>
    <row r="2814" spans="1:28" ht="15" customHeight="1">
      <c r="A2814" s="109">
        <v>2805</v>
      </c>
      <c r="B2814" s="222" t="str">
        <f t="shared" si="20"/>
        <v>Klik Disini</v>
      </c>
      <c r="C2814" s="223" t="s">
        <v>18782</v>
      </c>
      <c r="D2814" s="223"/>
      <c r="E2814" s="223" t="s">
        <v>9157</v>
      </c>
      <c r="F2814" s="223" t="s">
        <v>18783</v>
      </c>
      <c r="G2814" s="223" t="s">
        <v>18784</v>
      </c>
      <c r="H2814" s="223" t="s">
        <v>384</v>
      </c>
      <c r="I2814" s="258" t="s">
        <v>446</v>
      </c>
      <c r="J2814" s="186" t="s">
        <v>383</v>
      </c>
      <c r="K2814" s="223"/>
      <c r="L2814" s="264"/>
      <c r="M2814" s="265"/>
      <c r="N2814" s="223" t="s">
        <v>449</v>
      </c>
      <c r="O2814" s="223" t="s">
        <v>3419</v>
      </c>
      <c r="P2814" s="223">
        <v>2013</v>
      </c>
      <c r="Q2814" s="223">
        <v>2017</v>
      </c>
      <c r="R2814" s="223" t="s">
        <v>3675</v>
      </c>
      <c r="S2814" s="223" t="s">
        <v>78</v>
      </c>
      <c r="T2814" s="223" t="s">
        <v>451</v>
      </c>
      <c r="U2814" s="86">
        <v>176</v>
      </c>
      <c r="V2814" s="86" t="s">
        <v>452</v>
      </c>
      <c r="W2814" s="223" t="s">
        <v>4598</v>
      </c>
      <c r="X2814" s="223" t="s">
        <v>18785</v>
      </c>
      <c r="Y2814" s="262">
        <v>64000</v>
      </c>
      <c r="Z2814" s="226"/>
      <c r="AA2814" s="241">
        <f t="shared" si="21"/>
        <v>0</v>
      </c>
      <c r="AB2814" s="237" t="s">
        <v>18786</v>
      </c>
    </row>
    <row r="2815" spans="1:28" ht="15" customHeight="1">
      <c r="A2815" s="109">
        <v>2806</v>
      </c>
      <c r="B2815" s="222" t="str">
        <f t="shared" ref="B2815:B3069" si="22">HYPERLINK("https://mocostore.moco.co.id/catalog/"&amp;AB2815,"Klik Disini")</f>
        <v>Klik Disini</v>
      </c>
      <c r="C2815" s="223" t="s">
        <v>18787</v>
      </c>
      <c r="D2815" s="223"/>
      <c r="E2815" s="223" t="s">
        <v>7057</v>
      </c>
      <c r="F2815" s="223" t="s">
        <v>18788</v>
      </c>
      <c r="G2815" s="223" t="s">
        <v>18789</v>
      </c>
      <c r="H2815" s="223" t="s">
        <v>384</v>
      </c>
      <c r="I2815" s="258" t="s">
        <v>1844</v>
      </c>
      <c r="J2815" s="186" t="s">
        <v>395</v>
      </c>
      <c r="K2815" s="223"/>
      <c r="L2815" s="264"/>
      <c r="M2815" s="265"/>
      <c r="N2815" s="223" t="s">
        <v>449</v>
      </c>
      <c r="O2815" s="223" t="s">
        <v>3419</v>
      </c>
      <c r="P2815" s="223">
        <v>2013</v>
      </c>
      <c r="Q2815" s="223">
        <v>2017</v>
      </c>
      <c r="R2815" s="223" t="s">
        <v>3675</v>
      </c>
      <c r="S2815" s="223" t="s">
        <v>78</v>
      </c>
      <c r="T2815" s="223" t="s">
        <v>451</v>
      </c>
      <c r="U2815" s="86">
        <v>133</v>
      </c>
      <c r="V2815" s="86" t="s">
        <v>452</v>
      </c>
      <c r="W2815" s="223" t="s">
        <v>4765</v>
      </c>
      <c r="X2815" s="223" t="s">
        <v>18790</v>
      </c>
      <c r="Y2815" s="262">
        <v>64000</v>
      </c>
      <c r="Z2815" s="226"/>
      <c r="AA2815" s="241">
        <f t="shared" ref="AA2815:AA3069" si="23">Y2815*Z2815</f>
        <v>0</v>
      </c>
      <c r="AB2815" s="237" t="s">
        <v>18791</v>
      </c>
    </row>
    <row r="2816" spans="1:28" ht="15" customHeight="1">
      <c r="A2816" s="109">
        <v>2807</v>
      </c>
      <c r="B2816" s="222" t="str">
        <f t="shared" si="22"/>
        <v>Klik Disini</v>
      </c>
      <c r="C2816" s="223" t="s">
        <v>18792</v>
      </c>
      <c r="D2816" s="223"/>
      <c r="E2816" s="223" t="s">
        <v>3959</v>
      </c>
      <c r="F2816" s="223" t="s">
        <v>18793</v>
      </c>
      <c r="G2816" s="223" t="s">
        <v>18794</v>
      </c>
      <c r="H2816" s="223" t="s">
        <v>323</v>
      </c>
      <c r="I2816" s="258" t="s">
        <v>592</v>
      </c>
      <c r="J2816" s="186" t="s">
        <v>322</v>
      </c>
      <c r="K2816" s="223"/>
      <c r="L2816" s="264"/>
      <c r="M2816" s="265"/>
      <c r="N2816" s="223"/>
      <c r="O2816" s="223"/>
      <c r="P2816" s="223">
        <v>2013</v>
      </c>
      <c r="Q2816" s="223">
        <v>2017</v>
      </c>
      <c r="R2816" s="223" t="s">
        <v>3643</v>
      </c>
      <c r="S2816" s="223" t="s">
        <v>78</v>
      </c>
      <c r="T2816" s="223"/>
      <c r="U2816" s="86">
        <v>96</v>
      </c>
      <c r="V2816" s="86" t="s">
        <v>452</v>
      </c>
      <c r="W2816" s="223" t="s">
        <v>497</v>
      </c>
      <c r="X2816" s="223" t="s">
        <v>18795</v>
      </c>
      <c r="Y2816" s="262">
        <v>58500</v>
      </c>
      <c r="Z2816" s="226"/>
      <c r="AA2816" s="241">
        <f t="shared" si="23"/>
        <v>0</v>
      </c>
      <c r="AB2816" s="237" t="s">
        <v>18796</v>
      </c>
    </row>
    <row r="2817" spans="1:28" ht="15" customHeight="1">
      <c r="A2817" s="109">
        <v>2808</v>
      </c>
      <c r="B2817" s="222" t="str">
        <f t="shared" si="22"/>
        <v>Klik Disini</v>
      </c>
      <c r="C2817" s="223" t="s">
        <v>18797</v>
      </c>
      <c r="D2817" s="223"/>
      <c r="E2817" s="223" t="s">
        <v>18798</v>
      </c>
      <c r="F2817" s="223" t="s">
        <v>18799</v>
      </c>
      <c r="G2817" s="223" t="s">
        <v>18800</v>
      </c>
      <c r="H2817" s="223" t="s">
        <v>344</v>
      </c>
      <c r="I2817" s="258" t="s">
        <v>446</v>
      </c>
      <c r="J2817" s="186" t="s">
        <v>343</v>
      </c>
      <c r="K2817" s="223" t="s">
        <v>447</v>
      </c>
      <c r="L2817" s="223"/>
      <c r="M2817" s="259" t="s">
        <v>447</v>
      </c>
      <c r="N2817" s="223" t="s">
        <v>449</v>
      </c>
      <c r="O2817" s="223" t="s">
        <v>3419</v>
      </c>
      <c r="P2817" s="223">
        <v>2013</v>
      </c>
      <c r="Q2817" s="223">
        <v>2017</v>
      </c>
      <c r="R2817" s="223" t="s">
        <v>3412</v>
      </c>
      <c r="S2817" s="223" t="s">
        <v>78</v>
      </c>
      <c r="T2817" s="223" t="s">
        <v>451</v>
      </c>
      <c r="U2817" s="86">
        <v>216</v>
      </c>
      <c r="V2817" s="86" t="s">
        <v>452</v>
      </c>
      <c r="W2817" s="223" t="s">
        <v>2790</v>
      </c>
      <c r="X2817" s="223" t="s">
        <v>18801</v>
      </c>
      <c r="Y2817" s="262">
        <v>66000</v>
      </c>
      <c r="Z2817" s="226"/>
      <c r="AA2817" s="241">
        <f t="shared" si="23"/>
        <v>0</v>
      </c>
      <c r="AB2817" s="237" t="s">
        <v>18802</v>
      </c>
    </row>
    <row r="2818" spans="1:28" ht="15" customHeight="1">
      <c r="A2818" s="109">
        <v>2809</v>
      </c>
      <c r="B2818" s="222" t="str">
        <f t="shared" si="22"/>
        <v>Klik Disini</v>
      </c>
      <c r="C2818" s="223" t="s">
        <v>18803</v>
      </c>
      <c r="D2818" s="223"/>
      <c r="E2818" s="223" t="s">
        <v>18357</v>
      </c>
      <c r="F2818" s="223" t="s">
        <v>18804</v>
      </c>
      <c r="G2818" s="223" t="s">
        <v>18805</v>
      </c>
      <c r="H2818" s="223" t="s">
        <v>14613</v>
      </c>
      <c r="I2818" s="258" t="s">
        <v>1844</v>
      </c>
      <c r="J2818" s="186" t="s">
        <v>397</v>
      </c>
      <c r="K2818" s="223" t="s">
        <v>447</v>
      </c>
      <c r="L2818" s="223"/>
      <c r="M2818" s="259" t="s">
        <v>447</v>
      </c>
      <c r="N2818" s="223" t="s">
        <v>449</v>
      </c>
      <c r="O2818" s="223" t="s">
        <v>450</v>
      </c>
      <c r="P2818" s="223">
        <v>2013</v>
      </c>
      <c r="Q2818" s="223">
        <v>2017</v>
      </c>
      <c r="R2818" s="223" t="s">
        <v>6981</v>
      </c>
      <c r="S2818" s="223" t="s">
        <v>78</v>
      </c>
      <c r="T2818" s="223" t="s">
        <v>451</v>
      </c>
      <c r="U2818" s="86">
        <v>96</v>
      </c>
      <c r="V2818" s="86" t="s">
        <v>452</v>
      </c>
      <c r="W2818" s="223" t="s">
        <v>4754</v>
      </c>
      <c r="X2818" s="223" t="s">
        <v>18806</v>
      </c>
      <c r="Y2818" s="262">
        <v>54000</v>
      </c>
      <c r="Z2818" s="226"/>
      <c r="AA2818" s="241">
        <f t="shared" si="23"/>
        <v>0</v>
      </c>
      <c r="AB2818" s="237" t="s">
        <v>18807</v>
      </c>
    </row>
    <row r="2819" spans="1:28" ht="15" customHeight="1">
      <c r="A2819" s="109">
        <v>2810</v>
      </c>
      <c r="B2819" s="222" t="str">
        <f t="shared" si="22"/>
        <v>Klik Disini</v>
      </c>
      <c r="C2819" s="223" t="s">
        <v>18808</v>
      </c>
      <c r="D2819" s="223"/>
      <c r="E2819" s="223" t="s">
        <v>18385</v>
      </c>
      <c r="F2819" s="223" t="s">
        <v>18809</v>
      </c>
      <c r="G2819" s="223" t="s">
        <v>18810</v>
      </c>
      <c r="H2819" s="223" t="s">
        <v>2070</v>
      </c>
      <c r="I2819" s="258" t="s">
        <v>583</v>
      </c>
      <c r="J2819" s="186" t="s">
        <v>263</v>
      </c>
      <c r="K2819" s="223" t="s">
        <v>447</v>
      </c>
      <c r="L2819" s="223"/>
      <c r="M2819" s="259" t="s">
        <v>447</v>
      </c>
      <c r="N2819" s="223" t="s">
        <v>449</v>
      </c>
      <c r="O2819" s="223" t="s">
        <v>462</v>
      </c>
      <c r="P2819" s="223">
        <v>2013</v>
      </c>
      <c r="Q2819" s="223">
        <v>2017</v>
      </c>
      <c r="R2819" s="223" t="s">
        <v>6981</v>
      </c>
      <c r="S2819" s="223" t="s">
        <v>78</v>
      </c>
      <c r="T2819" s="223" t="s">
        <v>451</v>
      </c>
      <c r="U2819" s="86">
        <v>24</v>
      </c>
      <c r="V2819" s="86" t="s">
        <v>452</v>
      </c>
      <c r="W2819" s="223" t="s">
        <v>942</v>
      </c>
      <c r="X2819" s="223" t="s">
        <v>18811</v>
      </c>
      <c r="Y2819" s="262">
        <v>22000</v>
      </c>
      <c r="Z2819" s="226"/>
      <c r="AA2819" s="241">
        <f t="shared" si="23"/>
        <v>0</v>
      </c>
      <c r="AB2819" s="237" t="s">
        <v>18812</v>
      </c>
    </row>
    <row r="2820" spans="1:28" ht="15" customHeight="1">
      <c r="A2820" s="109">
        <v>2811</v>
      </c>
      <c r="B2820" s="222" t="str">
        <f t="shared" si="22"/>
        <v>Klik Disini</v>
      </c>
      <c r="C2820" s="223" t="s">
        <v>18813</v>
      </c>
      <c r="D2820" s="223"/>
      <c r="E2820" s="223" t="s">
        <v>6283</v>
      </c>
      <c r="F2820" s="223" t="s">
        <v>18814</v>
      </c>
      <c r="G2820" s="223" t="s">
        <v>18815</v>
      </c>
      <c r="H2820" s="223" t="s">
        <v>344</v>
      </c>
      <c r="I2820" s="258" t="s">
        <v>446</v>
      </c>
      <c r="J2820" s="186" t="s">
        <v>343</v>
      </c>
      <c r="K2820" s="223"/>
      <c r="L2820" s="264"/>
      <c r="M2820" s="265"/>
      <c r="N2820" s="223" t="s">
        <v>449</v>
      </c>
      <c r="O2820" s="223" t="s">
        <v>462</v>
      </c>
      <c r="P2820" s="223">
        <v>2013</v>
      </c>
      <c r="Q2820" s="223">
        <v>2017</v>
      </c>
      <c r="R2820" s="223" t="s">
        <v>3412</v>
      </c>
      <c r="S2820" s="223" t="s">
        <v>78</v>
      </c>
      <c r="T2820" s="223" t="s">
        <v>451</v>
      </c>
      <c r="U2820" s="86">
        <v>312</v>
      </c>
      <c r="V2820" s="86" t="s">
        <v>452</v>
      </c>
      <c r="W2820" s="223" t="s">
        <v>6709</v>
      </c>
      <c r="X2820" s="223" t="s">
        <v>18816</v>
      </c>
      <c r="Y2820" s="262">
        <v>195000</v>
      </c>
      <c r="Z2820" s="226"/>
      <c r="AA2820" s="241">
        <f t="shared" si="23"/>
        <v>0</v>
      </c>
      <c r="AB2820" s="237" t="s">
        <v>18817</v>
      </c>
    </row>
    <row r="2821" spans="1:28" ht="15" customHeight="1">
      <c r="A2821" s="109">
        <v>2812</v>
      </c>
      <c r="B2821" s="222" t="str">
        <f t="shared" si="22"/>
        <v>Klik Disini</v>
      </c>
      <c r="C2821" s="223" t="s">
        <v>18818</v>
      </c>
      <c r="D2821" s="223"/>
      <c r="E2821" s="223" t="s">
        <v>5106</v>
      </c>
      <c r="F2821" s="223" t="s">
        <v>18819</v>
      </c>
      <c r="G2821" s="223" t="s">
        <v>18820</v>
      </c>
      <c r="H2821" s="223" t="s">
        <v>7167</v>
      </c>
      <c r="I2821" s="258" t="s">
        <v>446</v>
      </c>
      <c r="J2821" s="186" t="s">
        <v>385</v>
      </c>
      <c r="K2821" s="223" t="s">
        <v>447</v>
      </c>
      <c r="L2821" s="223"/>
      <c r="M2821" s="259" t="s">
        <v>447</v>
      </c>
      <c r="N2821" s="223" t="s">
        <v>449</v>
      </c>
      <c r="O2821" s="223" t="s">
        <v>3419</v>
      </c>
      <c r="P2821" s="223">
        <v>2013</v>
      </c>
      <c r="Q2821" s="223">
        <v>2017</v>
      </c>
      <c r="R2821" s="223" t="s">
        <v>3412</v>
      </c>
      <c r="S2821" s="223" t="s">
        <v>78</v>
      </c>
      <c r="T2821" s="223" t="s">
        <v>451</v>
      </c>
      <c r="U2821" s="86">
        <v>128</v>
      </c>
      <c r="V2821" s="86" t="s">
        <v>452</v>
      </c>
      <c r="W2821" s="223" t="s">
        <v>743</v>
      </c>
      <c r="X2821" s="223" t="s">
        <v>18821</v>
      </c>
      <c r="Y2821" s="262">
        <v>29000</v>
      </c>
      <c r="Z2821" s="226"/>
      <c r="AA2821" s="241">
        <f t="shared" si="23"/>
        <v>0</v>
      </c>
      <c r="AB2821" s="237" t="s">
        <v>18822</v>
      </c>
    </row>
    <row r="2822" spans="1:28" ht="15" customHeight="1">
      <c r="A2822" s="109">
        <v>2813</v>
      </c>
      <c r="B2822" s="222" t="str">
        <f t="shared" si="22"/>
        <v>Klik Disini</v>
      </c>
      <c r="C2822" s="223" t="s">
        <v>18823</v>
      </c>
      <c r="D2822" s="223"/>
      <c r="E2822" s="223" t="s">
        <v>17851</v>
      </c>
      <c r="F2822" s="223" t="s">
        <v>18824</v>
      </c>
      <c r="G2822" s="223" t="s">
        <v>18825</v>
      </c>
      <c r="H2822" s="223" t="s">
        <v>580</v>
      </c>
      <c r="I2822" s="258" t="s">
        <v>1474</v>
      </c>
      <c r="J2822" s="186" t="s">
        <v>297</v>
      </c>
      <c r="K2822" s="223"/>
      <c r="L2822" s="264"/>
      <c r="M2822" s="265"/>
      <c r="N2822" s="223" t="s">
        <v>449</v>
      </c>
      <c r="O2822" s="223" t="s">
        <v>462</v>
      </c>
      <c r="P2822" s="223">
        <v>2013</v>
      </c>
      <c r="Q2822" s="223">
        <v>2017</v>
      </c>
      <c r="R2822" s="223" t="s">
        <v>3412</v>
      </c>
      <c r="S2822" s="223" t="s">
        <v>78</v>
      </c>
      <c r="T2822" s="223" t="s">
        <v>451</v>
      </c>
      <c r="U2822" s="86">
        <v>360</v>
      </c>
      <c r="V2822" s="86" t="s">
        <v>452</v>
      </c>
      <c r="W2822" s="223" t="s">
        <v>4043</v>
      </c>
      <c r="X2822" s="223" t="s">
        <v>18826</v>
      </c>
      <c r="Y2822" s="262">
        <v>95000</v>
      </c>
      <c r="Z2822" s="226"/>
      <c r="AA2822" s="241">
        <f t="shared" si="23"/>
        <v>0</v>
      </c>
      <c r="AB2822" s="237" t="s">
        <v>18827</v>
      </c>
    </row>
    <row r="2823" spans="1:28" ht="15" customHeight="1">
      <c r="A2823" s="109">
        <v>2814</v>
      </c>
      <c r="B2823" s="222" t="str">
        <f t="shared" si="22"/>
        <v>Klik Disini</v>
      </c>
      <c r="C2823" s="223" t="s">
        <v>18828</v>
      </c>
      <c r="D2823" s="223"/>
      <c r="E2823" s="223" t="s">
        <v>4420</v>
      </c>
      <c r="F2823" s="223" t="s">
        <v>18829</v>
      </c>
      <c r="G2823" s="223" t="s">
        <v>18830</v>
      </c>
      <c r="H2823" s="223" t="s">
        <v>384</v>
      </c>
      <c r="I2823" s="258" t="s">
        <v>446</v>
      </c>
      <c r="J2823" s="186" t="s">
        <v>383</v>
      </c>
      <c r="K2823" s="223"/>
      <c r="L2823" s="264"/>
      <c r="M2823" s="265"/>
      <c r="N2823" s="223" t="s">
        <v>449</v>
      </c>
      <c r="O2823" s="223" t="s">
        <v>3419</v>
      </c>
      <c r="P2823" s="223">
        <v>2013</v>
      </c>
      <c r="Q2823" s="223">
        <v>2017</v>
      </c>
      <c r="R2823" s="223" t="s">
        <v>3675</v>
      </c>
      <c r="S2823" s="223" t="s">
        <v>78</v>
      </c>
      <c r="T2823" s="223" t="s">
        <v>451</v>
      </c>
      <c r="U2823" s="86">
        <v>120</v>
      </c>
      <c r="V2823" s="86" t="s">
        <v>452</v>
      </c>
      <c r="W2823" s="223" t="s">
        <v>8383</v>
      </c>
      <c r="X2823" s="223" t="s">
        <v>18831</v>
      </c>
      <c r="Y2823" s="262">
        <v>74500</v>
      </c>
      <c r="Z2823" s="226"/>
      <c r="AA2823" s="241">
        <f t="shared" si="23"/>
        <v>0</v>
      </c>
      <c r="AB2823" s="237" t="s">
        <v>18832</v>
      </c>
    </row>
    <row r="2824" spans="1:28" ht="15" customHeight="1">
      <c r="A2824" s="109">
        <v>2815</v>
      </c>
      <c r="B2824" s="222" t="str">
        <f t="shared" si="22"/>
        <v>Klik Disini</v>
      </c>
      <c r="C2824" s="223" t="s">
        <v>18833</v>
      </c>
      <c r="D2824" s="223"/>
      <c r="E2824" s="223" t="s">
        <v>5125</v>
      </c>
      <c r="F2824" s="223" t="s">
        <v>18834</v>
      </c>
      <c r="G2824" s="223" t="s">
        <v>18835</v>
      </c>
      <c r="H2824" s="223" t="s">
        <v>460</v>
      </c>
      <c r="I2824" s="258" t="s">
        <v>446</v>
      </c>
      <c r="J2824" s="186" t="s">
        <v>373</v>
      </c>
      <c r="K2824" s="223"/>
      <c r="L2824" s="264"/>
      <c r="M2824" s="265"/>
      <c r="N2824" s="223" t="s">
        <v>449</v>
      </c>
      <c r="O2824" s="223" t="s">
        <v>3419</v>
      </c>
      <c r="P2824" s="223">
        <v>2013</v>
      </c>
      <c r="Q2824" s="223">
        <v>2017</v>
      </c>
      <c r="R2824" s="223" t="s">
        <v>3412</v>
      </c>
      <c r="S2824" s="223" t="s">
        <v>78</v>
      </c>
      <c r="T2824" s="223" t="s">
        <v>451</v>
      </c>
      <c r="U2824" s="86">
        <v>104</v>
      </c>
      <c r="V2824" s="86" t="s">
        <v>452</v>
      </c>
      <c r="W2824" s="223" t="s">
        <v>884</v>
      </c>
      <c r="X2824" s="223" t="s">
        <v>18836</v>
      </c>
      <c r="Y2824" s="262">
        <v>43000</v>
      </c>
      <c r="Z2824" s="226"/>
      <c r="AA2824" s="241">
        <f t="shared" si="23"/>
        <v>0</v>
      </c>
      <c r="AB2824" s="237" t="s">
        <v>18837</v>
      </c>
    </row>
    <row r="2825" spans="1:28" ht="15" customHeight="1">
      <c r="A2825" s="109">
        <v>2816</v>
      </c>
      <c r="B2825" s="222" t="str">
        <f t="shared" si="22"/>
        <v>Klik Disini</v>
      </c>
      <c r="C2825" s="223" t="s">
        <v>18838</v>
      </c>
      <c r="D2825" s="223"/>
      <c r="E2825" s="223" t="s">
        <v>3443</v>
      </c>
      <c r="F2825" s="223" t="s">
        <v>18839</v>
      </c>
      <c r="G2825" s="223" t="s">
        <v>18840</v>
      </c>
      <c r="H2825" s="223" t="s">
        <v>356</v>
      </c>
      <c r="I2825" s="258" t="s">
        <v>3447</v>
      </c>
      <c r="J2825" s="186" t="s">
        <v>313</v>
      </c>
      <c r="K2825" s="223"/>
      <c r="L2825" s="264"/>
      <c r="M2825" s="265"/>
      <c r="N2825" s="223" t="s">
        <v>449</v>
      </c>
      <c r="O2825" s="223" t="s">
        <v>3419</v>
      </c>
      <c r="P2825" s="223">
        <v>2013</v>
      </c>
      <c r="Q2825" s="223">
        <v>2017</v>
      </c>
      <c r="R2825" s="223" t="s">
        <v>3412</v>
      </c>
      <c r="S2825" s="223" t="s">
        <v>78</v>
      </c>
      <c r="T2825" s="223" t="s">
        <v>451</v>
      </c>
      <c r="U2825" s="86">
        <v>64</v>
      </c>
      <c r="V2825" s="86" t="s">
        <v>452</v>
      </c>
      <c r="W2825" s="223" t="s">
        <v>6556</v>
      </c>
      <c r="X2825" s="223" t="s">
        <v>18841</v>
      </c>
      <c r="Y2825" s="262">
        <v>31500</v>
      </c>
      <c r="Z2825" s="226"/>
      <c r="AA2825" s="241">
        <f t="shared" si="23"/>
        <v>0</v>
      </c>
      <c r="AB2825" s="237" t="s">
        <v>18842</v>
      </c>
    </row>
    <row r="2826" spans="1:28" ht="15" customHeight="1">
      <c r="A2826" s="109">
        <v>2817</v>
      </c>
      <c r="B2826" s="222" t="str">
        <f t="shared" si="22"/>
        <v>Klik Disini</v>
      </c>
      <c r="C2826" s="223" t="s">
        <v>18843</v>
      </c>
      <c r="D2826" s="223"/>
      <c r="E2826" s="223" t="s">
        <v>18844</v>
      </c>
      <c r="F2826" s="223" t="s">
        <v>18845</v>
      </c>
      <c r="G2826" s="223" t="s">
        <v>18846</v>
      </c>
      <c r="H2826" s="223" t="s">
        <v>7274</v>
      </c>
      <c r="I2826" s="258" t="s">
        <v>581</v>
      </c>
      <c r="J2826" s="186" t="s">
        <v>273</v>
      </c>
      <c r="K2826" s="223"/>
      <c r="L2826" s="264"/>
      <c r="M2826" s="265"/>
      <c r="N2826" s="223" t="s">
        <v>449</v>
      </c>
      <c r="O2826" s="223" t="s">
        <v>3419</v>
      </c>
      <c r="P2826" s="223">
        <v>2013</v>
      </c>
      <c r="Q2826" s="223">
        <v>2017</v>
      </c>
      <c r="R2826" s="223" t="s">
        <v>3412</v>
      </c>
      <c r="S2826" s="223" t="s">
        <v>78</v>
      </c>
      <c r="T2826" s="223" t="s">
        <v>451</v>
      </c>
      <c r="U2826" s="86">
        <v>152</v>
      </c>
      <c r="V2826" s="86" t="s">
        <v>452</v>
      </c>
      <c r="W2826" s="223" t="s">
        <v>1633</v>
      </c>
      <c r="X2826" s="223" t="s">
        <v>18847</v>
      </c>
      <c r="Y2826" s="262">
        <v>45500</v>
      </c>
      <c r="Z2826" s="226"/>
      <c r="AA2826" s="241">
        <f t="shared" si="23"/>
        <v>0</v>
      </c>
      <c r="AB2826" s="237" t="s">
        <v>18848</v>
      </c>
    </row>
    <row r="2827" spans="1:28" ht="15" customHeight="1">
      <c r="A2827" s="109">
        <v>2818</v>
      </c>
      <c r="B2827" s="222" t="str">
        <f t="shared" si="22"/>
        <v>Klik Disini</v>
      </c>
      <c r="C2827" s="223" t="s">
        <v>18849</v>
      </c>
      <c r="D2827" s="223"/>
      <c r="E2827" s="223" t="s">
        <v>8215</v>
      </c>
      <c r="F2827" s="223" t="s">
        <v>18850</v>
      </c>
      <c r="G2827" s="223" t="s">
        <v>18851</v>
      </c>
      <c r="H2827" s="223" t="s">
        <v>16158</v>
      </c>
      <c r="I2827" s="258" t="s">
        <v>446</v>
      </c>
      <c r="J2827" s="186" t="s">
        <v>355</v>
      </c>
      <c r="K2827" s="223"/>
      <c r="L2827" s="264"/>
      <c r="M2827" s="265"/>
      <c r="N2827" s="223" t="s">
        <v>449</v>
      </c>
      <c r="O2827" s="223" t="s">
        <v>3419</v>
      </c>
      <c r="P2827" s="223">
        <v>2013</v>
      </c>
      <c r="Q2827" s="223">
        <v>2017</v>
      </c>
      <c r="R2827" s="223" t="s">
        <v>3412</v>
      </c>
      <c r="S2827" s="223" t="s">
        <v>78</v>
      </c>
      <c r="T2827" s="223" t="s">
        <v>451</v>
      </c>
      <c r="U2827" s="86">
        <v>392</v>
      </c>
      <c r="V2827" s="86" t="s">
        <v>452</v>
      </c>
      <c r="W2827" s="223" t="s">
        <v>743</v>
      </c>
      <c r="X2827" s="223" t="s">
        <v>18852</v>
      </c>
      <c r="Y2827" s="262">
        <v>94000</v>
      </c>
      <c r="Z2827" s="226"/>
      <c r="AA2827" s="241">
        <f t="shared" si="23"/>
        <v>0</v>
      </c>
      <c r="AB2827" s="237" t="s">
        <v>18853</v>
      </c>
    </row>
    <row r="2828" spans="1:28" ht="15" customHeight="1">
      <c r="A2828" s="109">
        <v>2819</v>
      </c>
      <c r="B2828" s="222" t="str">
        <f t="shared" si="22"/>
        <v>Klik Disini</v>
      </c>
      <c r="C2828" s="223" t="s">
        <v>18854</v>
      </c>
      <c r="D2828" s="223"/>
      <c r="E2828" s="223" t="s">
        <v>7289</v>
      </c>
      <c r="F2828" s="223" t="s">
        <v>18855</v>
      </c>
      <c r="G2828" s="223" t="s">
        <v>18856</v>
      </c>
      <c r="H2828" s="223" t="s">
        <v>2070</v>
      </c>
      <c r="I2828" s="258" t="s">
        <v>583</v>
      </c>
      <c r="J2828" s="186" t="s">
        <v>263</v>
      </c>
      <c r="K2828" s="223"/>
      <c r="L2828" s="264"/>
      <c r="M2828" s="265"/>
      <c r="N2828" s="223" t="s">
        <v>449</v>
      </c>
      <c r="O2828" s="223" t="s">
        <v>3419</v>
      </c>
      <c r="P2828" s="223">
        <v>2013</v>
      </c>
      <c r="Q2828" s="223">
        <v>2017</v>
      </c>
      <c r="R2828" s="223" t="s">
        <v>6981</v>
      </c>
      <c r="S2828" s="223" t="s">
        <v>78</v>
      </c>
      <c r="T2828" s="223" t="s">
        <v>451</v>
      </c>
      <c r="U2828" s="86">
        <v>128</v>
      </c>
      <c r="V2828" s="86" t="s">
        <v>452</v>
      </c>
      <c r="W2828" s="223" t="s">
        <v>715</v>
      </c>
      <c r="X2828" s="223" t="s">
        <v>18857</v>
      </c>
      <c r="Y2828" s="262">
        <v>42000</v>
      </c>
      <c r="Z2828" s="226"/>
      <c r="AA2828" s="241">
        <f t="shared" si="23"/>
        <v>0</v>
      </c>
      <c r="AB2828" s="237" t="s">
        <v>18858</v>
      </c>
    </row>
    <row r="2829" spans="1:28" ht="15" customHeight="1">
      <c r="A2829" s="109">
        <v>2820</v>
      </c>
      <c r="B2829" s="222" t="str">
        <f t="shared" si="22"/>
        <v>Klik Disini</v>
      </c>
      <c r="C2829" s="223" t="s">
        <v>18859</v>
      </c>
      <c r="D2829" s="223"/>
      <c r="E2829" s="223" t="s">
        <v>18860</v>
      </c>
      <c r="F2829" s="223" t="s">
        <v>18861</v>
      </c>
      <c r="G2829" s="223" t="s">
        <v>18862</v>
      </c>
      <c r="H2829" s="223" t="s">
        <v>583</v>
      </c>
      <c r="I2829" s="258" t="s">
        <v>583</v>
      </c>
      <c r="J2829" s="186" t="s">
        <v>265</v>
      </c>
      <c r="K2829" s="223"/>
      <c r="L2829" s="264"/>
      <c r="M2829" s="265"/>
      <c r="N2829" s="223" t="s">
        <v>449</v>
      </c>
      <c r="O2829" s="223" t="s">
        <v>3419</v>
      </c>
      <c r="P2829" s="223">
        <v>2013</v>
      </c>
      <c r="Q2829" s="223">
        <v>2017</v>
      </c>
      <c r="R2829" s="223" t="s">
        <v>3480</v>
      </c>
      <c r="S2829" s="223" t="s">
        <v>78</v>
      </c>
      <c r="T2829" s="223" t="s">
        <v>451</v>
      </c>
      <c r="U2829" s="86">
        <v>176</v>
      </c>
      <c r="V2829" s="86" t="s">
        <v>452</v>
      </c>
      <c r="W2829" s="223" t="s">
        <v>904</v>
      </c>
      <c r="X2829" s="223" t="s">
        <v>18863</v>
      </c>
      <c r="Y2829" s="262">
        <v>45500</v>
      </c>
      <c r="Z2829" s="226"/>
      <c r="AA2829" s="241">
        <f t="shared" si="23"/>
        <v>0</v>
      </c>
      <c r="AB2829" s="237" t="s">
        <v>18864</v>
      </c>
    </row>
    <row r="2830" spans="1:28" ht="15" customHeight="1">
      <c r="A2830" s="109">
        <v>2821</v>
      </c>
      <c r="B2830" s="222" t="str">
        <f t="shared" si="22"/>
        <v>Klik Disini</v>
      </c>
      <c r="C2830" s="223" t="s">
        <v>18865</v>
      </c>
      <c r="D2830" s="223"/>
      <c r="E2830" s="223" t="s">
        <v>18866</v>
      </c>
      <c r="F2830" s="223" t="s">
        <v>18867</v>
      </c>
      <c r="G2830" s="223" t="s">
        <v>18868</v>
      </c>
      <c r="H2830" s="223" t="s">
        <v>2070</v>
      </c>
      <c r="I2830" s="258" t="s">
        <v>583</v>
      </c>
      <c r="J2830" s="186" t="s">
        <v>263</v>
      </c>
      <c r="K2830" s="223"/>
      <c r="L2830" s="264"/>
      <c r="M2830" s="265"/>
      <c r="N2830" s="223" t="s">
        <v>449</v>
      </c>
      <c r="O2830" s="223" t="s">
        <v>3419</v>
      </c>
      <c r="P2830" s="223">
        <v>2013</v>
      </c>
      <c r="Q2830" s="223">
        <v>2017</v>
      </c>
      <c r="R2830" s="223" t="s">
        <v>6981</v>
      </c>
      <c r="S2830" s="223" t="s">
        <v>78</v>
      </c>
      <c r="T2830" s="223" t="s">
        <v>451</v>
      </c>
      <c r="U2830" s="86">
        <v>32</v>
      </c>
      <c r="V2830" s="86" t="s">
        <v>452</v>
      </c>
      <c r="W2830" s="223" t="s">
        <v>453</v>
      </c>
      <c r="X2830" s="223" t="s">
        <v>18869</v>
      </c>
      <c r="Y2830" s="262">
        <v>29000</v>
      </c>
      <c r="Z2830" s="226"/>
      <c r="AA2830" s="241">
        <f t="shared" si="23"/>
        <v>0</v>
      </c>
      <c r="AB2830" s="237" t="s">
        <v>18870</v>
      </c>
    </row>
    <row r="2831" spans="1:28" ht="15" customHeight="1">
      <c r="A2831" s="109">
        <v>2822</v>
      </c>
      <c r="B2831" s="222" t="str">
        <f t="shared" si="22"/>
        <v>Klik Disini</v>
      </c>
      <c r="C2831" s="223" t="s">
        <v>18871</v>
      </c>
      <c r="D2831" s="223"/>
      <c r="E2831" s="223" t="s">
        <v>18872</v>
      </c>
      <c r="F2831" s="223" t="s">
        <v>18873</v>
      </c>
      <c r="G2831" s="223" t="s">
        <v>18874</v>
      </c>
      <c r="H2831" s="223" t="s">
        <v>356</v>
      </c>
      <c r="I2831" s="258" t="s">
        <v>446</v>
      </c>
      <c r="J2831" s="186" t="s">
        <v>355</v>
      </c>
      <c r="K2831" s="223"/>
      <c r="L2831" s="264"/>
      <c r="M2831" s="265"/>
      <c r="N2831" s="223" t="s">
        <v>449</v>
      </c>
      <c r="O2831" s="223" t="s">
        <v>3419</v>
      </c>
      <c r="P2831" s="223">
        <v>2013</v>
      </c>
      <c r="Q2831" s="223">
        <v>2017</v>
      </c>
      <c r="R2831" s="223" t="s">
        <v>3412</v>
      </c>
      <c r="S2831" s="223" t="s">
        <v>78</v>
      </c>
      <c r="T2831" s="223" t="s">
        <v>451</v>
      </c>
      <c r="U2831" s="86">
        <v>188</v>
      </c>
      <c r="V2831" s="86" t="s">
        <v>452</v>
      </c>
      <c r="W2831" s="223" t="s">
        <v>4598</v>
      </c>
      <c r="X2831" s="223" t="s">
        <v>18875</v>
      </c>
      <c r="Y2831" s="262">
        <v>70500</v>
      </c>
      <c r="Z2831" s="226"/>
      <c r="AA2831" s="241">
        <f t="shared" si="23"/>
        <v>0</v>
      </c>
      <c r="AB2831" s="237" t="s">
        <v>18876</v>
      </c>
    </row>
    <row r="2832" spans="1:28" ht="15" customHeight="1">
      <c r="A2832" s="109">
        <v>2823</v>
      </c>
      <c r="B2832" s="222" t="str">
        <f t="shared" si="22"/>
        <v>Klik Disini</v>
      </c>
      <c r="C2832" s="223" t="s">
        <v>18877</v>
      </c>
      <c r="D2832" s="223"/>
      <c r="E2832" s="223" t="s">
        <v>18878</v>
      </c>
      <c r="F2832" s="223" t="s">
        <v>18879</v>
      </c>
      <c r="G2832" s="223" t="s">
        <v>18880</v>
      </c>
      <c r="H2832" s="223" t="s">
        <v>356</v>
      </c>
      <c r="I2832" s="258" t="s">
        <v>581</v>
      </c>
      <c r="J2832" s="186" t="s">
        <v>273</v>
      </c>
      <c r="K2832" s="223"/>
      <c r="L2832" s="264"/>
      <c r="M2832" s="265"/>
      <c r="N2832" s="223" t="s">
        <v>449</v>
      </c>
      <c r="O2832" s="223" t="s">
        <v>3419</v>
      </c>
      <c r="P2832" s="223">
        <v>2013</v>
      </c>
      <c r="Q2832" s="223">
        <v>2017</v>
      </c>
      <c r="R2832" s="223" t="s">
        <v>3412</v>
      </c>
      <c r="S2832" s="223" t="s">
        <v>78</v>
      </c>
      <c r="T2832" s="223" t="s">
        <v>451</v>
      </c>
      <c r="U2832" s="86">
        <v>144</v>
      </c>
      <c r="V2832" s="86" t="s">
        <v>452</v>
      </c>
      <c r="W2832" s="223" t="s">
        <v>2657</v>
      </c>
      <c r="X2832" s="223" t="s">
        <v>18881</v>
      </c>
      <c r="Y2832" s="262">
        <v>57500</v>
      </c>
      <c r="Z2832" s="226"/>
      <c r="AA2832" s="241">
        <f t="shared" si="23"/>
        <v>0</v>
      </c>
      <c r="AB2832" s="237" t="s">
        <v>18882</v>
      </c>
    </row>
    <row r="2833" spans="1:28" ht="15" customHeight="1">
      <c r="A2833" s="109">
        <v>2824</v>
      </c>
      <c r="B2833" s="222" t="str">
        <f t="shared" si="22"/>
        <v>Klik Disini</v>
      </c>
      <c r="C2833" s="223" t="s">
        <v>18883</v>
      </c>
      <c r="D2833" s="223"/>
      <c r="E2833" s="223" t="s">
        <v>18884</v>
      </c>
      <c r="F2833" s="223" t="s">
        <v>18885</v>
      </c>
      <c r="G2833" s="223" t="s">
        <v>18886</v>
      </c>
      <c r="H2833" s="223" t="s">
        <v>580</v>
      </c>
      <c r="I2833" s="258" t="s">
        <v>581</v>
      </c>
      <c r="J2833" s="186" t="s">
        <v>271</v>
      </c>
      <c r="K2833" s="223"/>
      <c r="L2833" s="264"/>
      <c r="M2833" s="265"/>
      <c r="N2833" s="223" t="s">
        <v>449</v>
      </c>
      <c r="O2833" s="223" t="s">
        <v>3419</v>
      </c>
      <c r="P2833" s="223">
        <v>2013</v>
      </c>
      <c r="Q2833" s="223">
        <v>2017</v>
      </c>
      <c r="R2833" s="223" t="s">
        <v>3412</v>
      </c>
      <c r="S2833" s="223" t="s">
        <v>78</v>
      </c>
      <c r="T2833" s="223" t="s">
        <v>451</v>
      </c>
      <c r="U2833" s="86">
        <v>84</v>
      </c>
      <c r="V2833" s="86" t="s">
        <v>452</v>
      </c>
      <c r="W2833" s="223" t="s">
        <v>1633</v>
      </c>
      <c r="X2833" s="223" t="s">
        <v>18887</v>
      </c>
      <c r="Y2833" s="262">
        <v>38000</v>
      </c>
      <c r="Z2833" s="226"/>
      <c r="AA2833" s="241">
        <f t="shared" si="23"/>
        <v>0</v>
      </c>
      <c r="AB2833" s="237" t="s">
        <v>18888</v>
      </c>
    </row>
    <row r="2834" spans="1:28" ht="15" customHeight="1">
      <c r="A2834" s="109">
        <v>2825</v>
      </c>
      <c r="B2834" s="222" t="str">
        <f t="shared" si="22"/>
        <v>Klik Disini</v>
      </c>
      <c r="C2834" s="223" t="s">
        <v>18889</v>
      </c>
      <c r="D2834" s="223"/>
      <c r="E2834" s="223" t="s">
        <v>4723</v>
      </c>
      <c r="F2834" s="223" t="s">
        <v>18890</v>
      </c>
      <c r="G2834" s="223" t="s">
        <v>18891</v>
      </c>
      <c r="H2834" s="223" t="s">
        <v>323</v>
      </c>
      <c r="I2834" s="258" t="s">
        <v>592</v>
      </c>
      <c r="J2834" s="186" t="s">
        <v>322</v>
      </c>
      <c r="K2834" s="223"/>
      <c r="L2834" s="264"/>
      <c r="M2834" s="265"/>
      <c r="N2834" s="223"/>
      <c r="O2834" s="223"/>
      <c r="P2834" s="223">
        <v>2013</v>
      </c>
      <c r="Q2834" s="223">
        <v>2017</v>
      </c>
      <c r="R2834" s="223" t="s">
        <v>3643</v>
      </c>
      <c r="S2834" s="223" t="s">
        <v>78</v>
      </c>
      <c r="T2834" s="223"/>
      <c r="U2834" s="86">
        <v>248</v>
      </c>
      <c r="V2834" s="86" t="s">
        <v>452</v>
      </c>
      <c r="W2834" s="223" t="s">
        <v>864</v>
      </c>
      <c r="X2834" s="223" t="s">
        <v>18892</v>
      </c>
      <c r="Y2834" s="262">
        <v>69000</v>
      </c>
      <c r="Z2834" s="226"/>
      <c r="AA2834" s="241">
        <f t="shared" si="23"/>
        <v>0</v>
      </c>
      <c r="AB2834" s="237" t="s">
        <v>18893</v>
      </c>
    </row>
    <row r="2835" spans="1:28" ht="15" customHeight="1">
      <c r="A2835" s="109">
        <v>2826</v>
      </c>
      <c r="B2835" s="222" t="str">
        <f t="shared" si="22"/>
        <v>Klik Disini</v>
      </c>
      <c r="C2835" s="223" t="s">
        <v>18894</v>
      </c>
      <c r="D2835" s="223"/>
      <c r="E2835" s="223" t="s">
        <v>18895</v>
      </c>
      <c r="F2835" s="223" t="s">
        <v>18896</v>
      </c>
      <c r="G2835" s="223" t="s">
        <v>18897</v>
      </c>
      <c r="H2835" s="223" t="s">
        <v>5109</v>
      </c>
      <c r="I2835" s="258" t="s">
        <v>592</v>
      </c>
      <c r="J2835" s="186" t="s">
        <v>328</v>
      </c>
      <c r="K2835" s="223"/>
      <c r="L2835" s="264"/>
      <c r="M2835" s="265"/>
      <c r="N2835" s="223" t="s">
        <v>449</v>
      </c>
      <c r="O2835" s="223" t="s">
        <v>3419</v>
      </c>
      <c r="P2835" s="223">
        <v>2013</v>
      </c>
      <c r="Q2835" s="223">
        <v>2017</v>
      </c>
      <c r="R2835" s="223" t="s">
        <v>3412</v>
      </c>
      <c r="S2835" s="223" t="s">
        <v>78</v>
      </c>
      <c r="T2835" s="223" t="s">
        <v>451</v>
      </c>
      <c r="U2835" s="86">
        <v>248</v>
      </c>
      <c r="V2835" s="86" t="s">
        <v>452</v>
      </c>
      <c r="W2835" s="223" t="s">
        <v>843</v>
      </c>
      <c r="X2835" s="223" t="s">
        <v>18898</v>
      </c>
      <c r="Y2835" s="262">
        <v>77000</v>
      </c>
      <c r="Z2835" s="226"/>
      <c r="AA2835" s="241">
        <f t="shared" si="23"/>
        <v>0</v>
      </c>
      <c r="AB2835" s="237" t="s">
        <v>18899</v>
      </c>
    </row>
    <row r="2836" spans="1:28" ht="15" customHeight="1">
      <c r="A2836" s="109">
        <v>2827</v>
      </c>
      <c r="B2836" s="222" t="str">
        <f t="shared" si="22"/>
        <v>Klik Disini</v>
      </c>
      <c r="C2836" s="223" t="s">
        <v>18900</v>
      </c>
      <c r="D2836" s="223"/>
      <c r="E2836" s="223" t="s">
        <v>18901</v>
      </c>
      <c r="F2836" s="223" t="s">
        <v>18902</v>
      </c>
      <c r="G2836" s="223" t="s">
        <v>18903</v>
      </c>
      <c r="H2836" s="223" t="s">
        <v>266</v>
      </c>
      <c r="I2836" s="258" t="s">
        <v>583</v>
      </c>
      <c r="J2836" s="186" t="s">
        <v>265</v>
      </c>
      <c r="K2836" s="223"/>
      <c r="L2836" s="264"/>
      <c r="M2836" s="265"/>
      <c r="N2836" s="223" t="s">
        <v>449</v>
      </c>
      <c r="O2836" s="223" t="s">
        <v>3419</v>
      </c>
      <c r="P2836" s="223">
        <v>2013</v>
      </c>
      <c r="Q2836" s="223">
        <v>2017</v>
      </c>
      <c r="R2836" s="223" t="s">
        <v>3480</v>
      </c>
      <c r="S2836" s="223" t="s">
        <v>78</v>
      </c>
      <c r="T2836" s="223" t="s">
        <v>451</v>
      </c>
      <c r="U2836" s="86">
        <v>136</v>
      </c>
      <c r="V2836" s="86" t="s">
        <v>452</v>
      </c>
      <c r="W2836" s="223" t="s">
        <v>497</v>
      </c>
      <c r="X2836" s="223" t="s">
        <v>18904</v>
      </c>
      <c r="Y2836" s="262">
        <v>43000</v>
      </c>
      <c r="Z2836" s="226"/>
      <c r="AA2836" s="241">
        <f t="shared" si="23"/>
        <v>0</v>
      </c>
      <c r="AB2836" s="237" t="s">
        <v>18905</v>
      </c>
    </row>
    <row r="2837" spans="1:28" ht="15" customHeight="1">
      <c r="A2837" s="109">
        <v>2828</v>
      </c>
      <c r="B2837" s="222" t="str">
        <f t="shared" si="22"/>
        <v>Klik Disini</v>
      </c>
      <c r="C2837" s="223" t="s">
        <v>18906</v>
      </c>
      <c r="D2837" s="223"/>
      <c r="E2837" s="223" t="s">
        <v>18907</v>
      </c>
      <c r="F2837" s="223" t="s">
        <v>18908</v>
      </c>
      <c r="G2837" s="223" t="s">
        <v>18909</v>
      </c>
      <c r="H2837" s="223" t="s">
        <v>384</v>
      </c>
      <c r="I2837" s="258" t="s">
        <v>446</v>
      </c>
      <c r="J2837" s="186" t="s">
        <v>383</v>
      </c>
      <c r="K2837" s="223"/>
      <c r="L2837" s="264"/>
      <c r="M2837" s="265"/>
      <c r="N2837" s="223" t="s">
        <v>449</v>
      </c>
      <c r="O2837" s="223" t="s">
        <v>3419</v>
      </c>
      <c r="P2837" s="223">
        <v>2013</v>
      </c>
      <c r="Q2837" s="223">
        <v>2017</v>
      </c>
      <c r="R2837" s="223" t="s">
        <v>3675</v>
      </c>
      <c r="S2837" s="223" t="s">
        <v>78</v>
      </c>
      <c r="T2837" s="223" t="s">
        <v>451</v>
      </c>
      <c r="U2837" s="86">
        <v>96</v>
      </c>
      <c r="V2837" s="86" t="s">
        <v>452</v>
      </c>
      <c r="W2837" s="223" t="s">
        <v>1049</v>
      </c>
      <c r="X2837" s="223" t="s">
        <v>18910</v>
      </c>
      <c r="Y2837" s="262">
        <v>78000</v>
      </c>
      <c r="Z2837" s="226"/>
      <c r="AA2837" s="241">
        <f t="shared" si="23"/>
        <v>0</v>
      </c>
      <c r="AB2837" s="237" t="s">
        <v>18911</v>
      </c>
    </row>
    <row r="2838" spans="1:28" ht="15" customHeight="1">
      <c r="A2838" s="109">
        <v>2829</v>
      </c>
      <c r="B2838" s="222" t="str">
        <f t="shared" si="22"/>
        <v>Klik Disini</v>
      </c>
      <c r="C2838" s="223" t="s">
        <v>18912</v>
      </c>
      <c r="D2838" s="223"/>
      <c r="E2838" s="223" t="s">
        <v>5125</v>
      </c>
      <c r="F2838" s="223" t="s">
        <v>18913</v>
      </c>
      <c r="G2838" s="223" t="s">
        <v>18914</v>
      </c>
      <c r="H2838" s="223" t="s">
        <v>841</v>
      </c>
      <c r="I2838" s="258" t="s">
        <v>446</v>
      </c>
      <c r="J2838" s="186" t="s">
        <v>373</v>
      </c>
      <c r="K2838" s="223"/>
      <c r="L2838" s="264"/>
      <c r="M2838" s="265"/>
      <c r="N2838" s="223" t="s">
        <v>449</v>
      </c>
      <c r="O2838" s="223" t="s">
        <v>3419</v>
      </c>
      <c r="P2838" s="223">
        <v>2013</v>
      </c>
      <c r="Q2838" s="223">
        <v>2017</v>
      </c>
      <c r="R2838" s="223" t="s">
        <v>3412</v>
      </c>
      <c r="S2838" s="223" t="s">
        <v>78</v>
      </c>
      <c r="T2838" s="223" t="s">
        <v>451</v>
      </c>
      <c r="U2838" s="86">
        <v>192</v>
      </c>
      <c r="V2838" s="86" t="s">
        <v>452</v>
      </c>
      <c r="W2838" s="223" t="s">
        <v>606</v>
      </c>
      <c r="X2838" s="223" t="s">
        <v>18915</v>
      </c>
      <c r="Y2838" s="262">
        <v>43000</v>
      </c>
      <c r="Z2838" s="226"/>
      <c r="AA2838" s="241">
        <f t="shared" si="23"/>
        <v>0</v>
      </c>
      <c r="AB2838" s="237" t="s">
        <v>18916</v>
      </c>
    </row>
    <row r="2839" spans="1:28" ht="15" customHeight="1">
      <c r="A2839" s="109">
        <v>2830</v>
      </c>
      <c r="B2839" s="222" t="str">
        <f t="shared" si="22"/>
        <v>Klik Disini</v>
      </c>
      <c r="C2839" s="223" t="s">
        <v>18917</v>
      </c>
      <c r="D2839" s="223"/>
      <c r="E2839" s="223" t="s">
        <v>18918</v>
      </c>
      <c r="F2839" s="223" t="s">
        <v>18919</v>
      </c>
      <c r="G2839" s="223" t="s">
        <v>18920</v>
      </c>
      <c r="H2839" s="223" t="s">
        <v>356</v>
      </c>
      <c r="I2839" s="258" t="s">
        <v>1474</v>
      </c>
      <c r="J2839" s="186" t="s">
        <v>297</v>
      </c>
      <c r="K2839" s="223"/>
      <c r="L2839" s="264"/>
      <c r="M2839" s="265"/>
      <c r="N2839" s="223" t="s">
        <v>449</v>
      </c>
      <c r="O2839" s="223" t="s">
        <v>3419</v>
      </c>
      <c r="P2839" s="223">
        <v>2013</v>
      </c>
      <c r="Q2839" s="223">
        <v>2017</v>
      </c>
      <c r="R2839" s="223" t="s">
        <v>3412</v>
      </c>
      <c r="S2839" s="223" t="s">
        <v>78</v>
      </c>
      <c r="T2839" s="223" t="s">
        <v>451</v>
      </c>
      <c r="U2839" s="86">
        <v>232</v>
      </c>
      <c r="V2839" s="86" t="s">
        <v>452</v>
      </c>
      <c r="W2839" s="223" t="s">
        <v>743</v>
      </c>
      <c r="X2839" s="223" t="s">
        <v>18921</v>
      </c>
      <c r="Y2839" s="262">
        <v>90000</v>
      </c>
      <c r="Z2839" s="226"/>
      <c r="AA2839" s="241">
        <f t="shared" si="23"/>
        <v>0</v>
      </c>
      <c r="AB2839" s="237" t="s">
        <v>18922</v>
      </c>
    </row>
    <row r="2840" spans="1:28" ht="15" customHeight="1">
      <c r="A2840" s="109">
        <v>2831</v>
      </c>
      <c r="B2840" s="222" t="str">
        <f t="shared" si="22"/>
        <v>Klik Disini</v>
      </c>
      <c r="C2840" s="223" t="s">
        <v>18923</v>
      </c>
      <c r="D2840" s="223"/>
      <c r="E2840" s="223" t="s">
        <v>18924</v>
      </c>
      <c r="F2840" s="223" t="s">
        <v>18925</v>
      </c>
      <c r="G2840" s="223" t="s">
        <v>18926</v>
      </c>
      <c r="H2840" s="223" t="s">
        <v>362</v>
      </c>
      <c r="I2840" s="258" t="s">
        <v>446</v>
      </c>
      <c r="J2840" s="186" t="s">
        <v>361</v>
      </c>
      <c r="K2840" s="223"/>
      <c r="L2840" s="264"/>
      <c r="M2840" s="265"/>
      <c r="N2840" s="223" t="s">
        <v>449</v>
      </c>
      <c r="O2840" s="223" t="s">
        <v>3419</v>
      </c>
      <c r="P2840" s="223">
        <v>2013</v>
      </c>
      <c r="Q2840" s="223">
        <v>2017</v>
      </c>
      <c r="R2840" s="223" t="s">
        <v>3412</v>
      </c>
      <c r="S2840" s="223" t="s">
        <v>78</v>
      </c>
      <c r="T2840" s="223" t="s">
        <v>451</v>
      </c>
      <c r="U2840" s="86">
        <v>100</v>
      </c>
      <c r="V2840" s="86" t="s">
        <v>452</v>
      </c>
      <c r="W2840" s="223" t="s">
        <v>736</v>
      </c>
      <c r="X2840" s="223" t="s">
        <v>18927</v>
      </c>
      <c r="Y2840" s="262">
        <v>39000</v>
      </c>
      <c r="Z2840" s="226"/>
      <c r="AA2840" s="241">
        <f t="shared" si="23"/>
        <v>0</v>
      </c>
      <c r="AB2840" s="237" t="s">
        <v>18928</v>
      </c>
    </row>
    <row r="2841" spans="1:28" ht="15" customHeight="1">
      <c r="A2841" s="109">
        <v>2832</v>
      </c>
      <c r="B2841" s="222" t="str">
        <f t="shared" si="22"/>
        <v>Klik Disini</v>
      </c>
      <c r="C2841" s="223" t="s">
        <v>18929</v>
      </c>
      <c r="D2841" s="223"/>
      <c r="E2841" s="223" t="s">
        <v>3959</v>
      </c>
      <c r="F2841" s="223" t="s">
        <v>18930</v>
      </c>
      <c r="G2841" s="223" t="s">
        <v>18931</v>
      </c>
      <c r="H2841" s="223" t="s">
        <v>386</v>
      </c>
      <c r="I2841" s="258" t="s">
        <v>446</v>
      </c>
      <c r="J2841" s="186" t="s">
        <v>347</v>
      </c>
      <c r="K2841" s="223"/>
      <c r="L2841" s="264"/>
      <c r="M2841" s="265"/>
      <c r="N2841" s="223" t="s">
        <v>449</v>
      </c>
      <c r="O2841" s="223" t="s">
        <v>3419</v>
      </c>
      <c r="P2841" s="223">
        <v>2013</v>
      </c>
      <c r="Q2841" s="223">
        <v>2017</v>
      </c>
      <c r="R2841" s="223" t="s">
        <v>3643</v>
      </c>
      <c r="S2841" s="223" t="s">
        <v>78</v>
      </c>
      <c r="T2841" s="223" t="s">
        <v>451</v>
      </c>
      <c r="U2841" s="86">
        <v>136</v>
      </c>
      <c r="V2841" s="86" t="s">
        <v>452</v>
      </c>
      <c r="W2841" s="223" t="s">
        <v>563</v>
      </c>
      <c r="X2841" s="223" t="s">
        <v>18932</v>
      </c>
      <c r="Y2841" s="262">
        <v>109500</v>
      </c>
      <c r="Z2841" s="226"/>
      <c r="AA2841" s="241">
        <f t="shared" si="23"/>
        <v>0</v>
      </c>
      <c r="AB2841" s="237" t="s">
        <v>18933</v>
      </c>
    </row>
    <row r="2842" spans="1:28" ht="15" customHeight="1">
      <c r="A2842" s="109">
        <v>2833</v>
      </c>
      <c r="B2842" s="222" t="str">
        <f t="shared" si="22"/>
        <v>Klik Disini</v>
      </c>
      <c r="C2842" s="223" t="s">
        <v>18934</v>
      </c>
      <c r="D2842" s="223"/>
      <c r="E2842" s="223" t="s">
        <v>3764</v>
      </c>
      <c r="F2842" s="223" t="s">
        <v>18935</v>
      </c>
      <c r="G2842" s="223" t="s">
        <v>18936</v>
      </c>
      <c r="H2842" s="223" t="s">
        <v>3662</v>
      </c>
      <c r="I2842" s="258" t="s">
        <v>592</v>
      </c>
      <c r="J2842" s="186" t="s">
        <v>322</v>
      </c>
      <c r="K2842" s="223"/>
      <c r="L2842" s="264"/>
      <c r="M2842" s="265"/>
      <c r="N2842" s="223" t="s">
        <v>449</v>
      </c>
      <c r="O2842" s="223" t="s">
        <v>3419</v>
      </c>
      <c r="P2842" s="223">
        <v>2013</v>
      </c>
      <c r="Q2842" s="223">
        <v>2017</v>
      </c>
      <c r="R2842" s="223" t="s">
        <v>3643</v>
      </c>
      <c r="S2842" s="223" t="s">
        <v>78</v>
      </c>
      <c r="T2842" s="223" t="s">
        <v>451</v>
      </c>
      <c r="U2842" s="86">
        <v>288</v>
      </c>
      <c r="V2842" s="86" t="s">
        <v>452</v>
      </c>
      <c r="W2842" s="223" t="s">
        <v>1375</v>
      </c>
      <c r="X2842" s="223" t="s">
        <v>18937</v>
      </c>
      <c r="Y2842" s="262">
        <v>97500</v>
      </c>
      <c r="Z2842" s="226"/>
      <c r="AA2842" s="241">
        <f t="shared" si="23"/>
        <v>0</v>
      </c>
      <c r="AB2842" s="237" t="s">
        <v>18938</v>
      </c>
    </row>
    <row r="2843" spans="1:28" ht="15" customHeight="1">
      <c r="A2843" s="109">
        <v>2834</v>
      </c>
      <c r="B2843" s="222" t="str">
        <f t="shared" si="22"/>
        <v>Klik Disini</v>
      </c>
      <c r="C2843" s="223" t="s">
        <v>18939</v>
      </c>
      <c r="D2843" s="223"/>
      <c r="E2843" s="223" t="s">
        <v>18940</v>
      </c>
      <c r="F2843" s="223" t="s">
        <v>18941</v>
      </c>
      <c r="G2843" s="223" t="s">
        <v>18942</v>
      </c>
      <c r="H2843" s="223" t="s">
        <v>841</v>
      </c>
      <c r="I2843" s="258" t="s">
        <v>446</v>
      </c>
      <c r="J2843" s="186" t="s">
        <v>373</v>
      </c>
      <c r="K2843" s="223"/>
      <c r="L2843" s="264"/>
      <c r="M2843" s="265"/>
      <c r="N2843" s="223"/>
      <c r="O2843" s="223"/>
      <c r="P2843" s="223">
        <v>2013</v>
      </c>
      <c r="Q2843" s="223">
        <v>2017</v>
      </c>
      <c r="R2843" s="223" t="s">
        <v>3412</v>
      </c>
      <c r="S2843" s="223" t="s">
        <v>78</v>
      </c>
      <c r="T2843" s="223"/>
      <c r="U2843" s="86">
        <v>244</v>
      </c>
      <c r="V2843" s="86" t="s">
        <v>452</v>
      </c>
      <c r="W2843" s="223" t="s">
        <v>1613</v>
      </c>
      <c r="X2843" s="223" t="s">
        <v>18943</v>
      </c>
      <c r="Y2843" s="262">
        <v>64500</v>
      </c>
      <c r="Z2843" s="226"/>
      <c r="AA2843" s="241">
        <f t="shared" si="23"/>
        <v>0</v>
      </c>
      <c r="AB2843" s="237" t="s">
        <v>18944</v>
      </c>
    </row>
    <row r="2844" spans="1:28" ht="15" customHeight="1">
      <c r="A2844" s="109">
        <v>2835</v>
      </c>
      <c r="B2844" s="222" t="str">
        <f t="shared" si="22"/>
        <v>Klik Disini</v>
      </c>
      <c r="C2844" s="223" t="s">
        <v>18945</v>
      </c>
      <c r="D2844" s="223"/>
      <c r="E2844" s="223" t="s">
        <v>18946</v>
      </c>
      <c r="F2844" s="223" t="s">
        <v>18947</v>
      </c>
      <c r="G2844" s="223" t="s">
        <v>18948</v>
      </c>
      <c r="H2844" s="223" t="s">
        <v>6347</v>
      </c>
      <c r="I2844" s="258" t="s">
        <v>592</v>
      </c>
      <c r="J2844" s="186" t="s">
        <v>328</v>
      </c>
      <c r="K2844" s="223"/>
      <c r="L2844" s="264"/>
      <c r="M2844" s="265"/>
      <c r="N2844" s="223" t="s">
        <v>449</v>
      </c>
      <c r="O2844" s="223" t="s">
        <v>3419</v>
      </c>
      <c r="P2844" s="223">
        <v>2013</v>
      </c>
      <c r="Q2844" s="223">
        <v>2017</v>
      </c>
      <c r="R2844" s="223" t="s">
        <v>3412</v>
      </c>
      <c r="S2844" s="223" t="s">
        <v>78</v>
      </c>
      <c r="T2844" s="223" t="s">
        <v>451</v>
      </c>
      <c r="U2844" s="86">
        <v>264</v>
      </c>
      <c r="V2844" s="86" t="s">
        <v>452</v>
      </c>
      <c r="W2844" s="223" t="s">
        <v>7722</v>
      </c>
      <c r="X2844" s="223" t="s">
        <v>18949</v>
      </c>
      <c r="Y2844" s="262">
        <v>53500</v>
      </c>
      <c r="Z2844" s="226"/>
      <c r="AA2844" s="241">
        <f t="shared" si="23"/>
        <v>0</v>
      </c>
      <c r="AB2844" s="237" t="s">
        <v>18950</v>
      </c>
    </row>
    <row r="2845" spans="1:28" ht="15" customHeight="1">
      <c r="A2845" s="109">
        <v>2836</v>
      </c>
      <c r="B2845" s="222" t="str">
        <f t="shared" si="22"/>
        <v>Klik Disini</v>
      </c>
      <c r="C2845" s="223" t="s">
        <v>18951</v>
      </c>
      <c r="D2845" s="223"/>
      <c r="E2845" s="223" t="s">
        <v>18952</v>
      </c>
      <c r="F2845" s="223" t="s">
        <v>18953</v>
      </c>
      <c r="G2845" s="223" t="s">
        <v>18954</v>
      </c>
      <c r="H2845" s="223" t="s">
        <v>460</v>
      </c>
      <c r="I2845" s="258" t="s">
        <v>446</v>
      </c>
      <c r="J2845" s="186" t="s">
        <v>373</v>
      </c>
      <c r="K2845" s="223"/>
      <c r="L2845" s="264"/>
      <c r="M2845" s="265"/>
      <c r="N2845" s="223" t="s">
        <v>449</v>
      </c>
      <c r="O2845" s="223" t="s">
        <v>3419</v>
      </c>
      <c r="P2845" s="223">
        <v>2013</v>
      </c>
      <c r="Q2845" s="223">
        <v>2017</v>
      </c>
      <c r="R2845" s="223" t="s">
        <v>3412</v>
      </c>
      <c r="S2845" s="223" t="s">
        <v>78</v>
      </c>
      <c r="T2845" s="223" t="s">
        <v>451</v>
      </c>
      <c r="U2845" s="86">
        <v>152</v>
      </c>
      <c r="V2845" s="86" t="s">
        <v>452</v>
      </c>
      <c r="W2845" s="223" t="s">
        <v>547</v>
      </c>
      <c r="X2845" s="223" t="s">
        <v>18955</v>
      </c>
      <c r="Y2845" s="262">
        <v>70500</v>
      </c>
      <c r="Z2845" s="226"/>
      <c r="AA2845" s="241">
        <f t="shared" si="23"/>
        <v>0</v>
      </c>
      <c r="AB2845" s="237" t="s">
        <v>18956</v>
      </c>
    </row>
    <row r="2846" spans="1:28" ht="15" customHeight="1">
      <c r="A2846" s="109">
        <v>2837</v>
      </c>
      <c r="B2846" s="222" t="str">
        <f t="shared" si="22"/>
        <v>Klik Disini</v>
      </c>
      <c r="C2846" s="223" t="s">
        <v>18957</v>
      </c>
      <c r="D2846" s="223"/>
      <c r="E2846" s="223" t="s">
        <v>18958</v>
      </c>
      <c r="F2846" s="223" t="s">
        <v>18959</v>
      </c>
      <c r="G2846" s="223" t="s">
        <v>18960</v>
      </c>
      <c r="H2846" s="223" t="s">
        <v>6315</v>
      </c>
      <c r="I2846" s="258" t="s">
        <v>1844</v>
      </c>
      <c r="J2846" s="186" t="s">
        <v>405</v>
      </c>
      <c r="K2846" s="223"/>
      <c r="L2846" s="264"/>
      <c r="M2846" s="265"/>
      <c r="N2846" s="223" t="s">
        <v>449</v>
      </c>
      <c r="O2846" s="223" t="s">
        <v>3419</v>
      </c>
      <c r="P2846" s="223">
        <v>2013</v>
      </c>
      <c r="Q2846" s="223">
        <v>2017</v>
      </c>
      <c r="R2846" s="223" t="s">
        <v>3412</v>
      </c>
      <c r="S2846" s="223" t="s">
        <v>78</v>
      </c>
      <c r="T2846" s="223" t="s">
        <v>451</v>
      </c>
      <c r="U2846" s="86">
        <v>176</v>
      </c>
      <c r="V2846" s="86" t="s">
        <v>452</v>
      </c>
      <c r="W2846" s="223" t="s">
        <v>618</v>
      </c>
      <c r="X2846" s="223" t="s">
        <v>18961</v>
      </c>
      <c r="Y2846" s="262">
        <v>51000</v>
      </c>
      <c r="Z2846" s="226"/>
      <c r="AA2846" s="241">
        <f t="shared" si="23"/>
        <v>0</v>
      </c>
      <c r="AB2846" s="237" t="s">
        <v>18962</v>
      </c>
    </row>
    <row r="2847" spans="1:28" ht="15" customHeight="1">
      <c r="A2847" s="109">
        <v>2838</v>
      </c>
      <c r="B2847" s="222" t="str">
        <f t="shared" si="22"/>
        <v>Klik Disini</v>
      </c>
      <c r="C2847" s="223" t="s">
        <v>18963</v>
      </c>
      <c r="D2847" s="223"/>
      <c r="E2847" s="223" t="s">
        <v>18964</v>
      </c>
      <c r="F2847" s="223" t="s">
        <v>18965</v>
      </c>
      <c r="G2847" s="223" t="s">
        <v>18966</v>
      </c>
      <c r="H2847" s="223" t="s">
        <v>460</v>
      </c>
      <c r="I2847" s="258" t="s">
        <v>446</v>
      </c>
      <c r="J2847" s="186" t="s">
        <v>373</v>
      </c>
      <c r="K2847" s="223"/>
      <c r="L2847" s="264"/>
      <c r="M2847" s="265"/>
      <c r="N2847" s="223" t="s">
        <v>449</v>
      </c>
      <c r="O2847" s="223" t="s">
        <v>3419</v>
      </c>
      <c r="P2847" s="223">
        <v>2013</v>
      </c>
      <c r="Q2847" s="223">
        <v>2017</v>
      </c>
      <c r="R2847" s="223" t="s">
        <v>3412</v>
      </c>
      <c r="S2847" s="223" t="s">
        <v>78</v>
      </c>
      <c r="T2847" s="223" t="s">
        <v>451</v>
      </c>
      <c r="U2847" s="86">
        <v>388</v>
      </c>
      <c r="V2847" s="86" t="s">
        <v>452</v>
      </c>
      <c r="W2847" s="223" t="s">
        <v>18967</v>
      </c>
      <c r="X2847" s="223" t="s">
        <v>18968</v>
      </c>
      <c r="Y2847" s="262">
        <v>117000</v>
      </c>
      <c r="Z2847" s="226"/>
      <c r="AA2847" s="241">
        <f t="shared" si="23"/>
        <v>0</v>
      </c>
      <c r="AB2847" s="237" t="s">
        <v>18969</v>
      </c>
    </row>
    <row r="2848" spans="1:28" ht="15" customHeight="1">
      <c r="A2848" s="109">
        <v>2839</v>
      </c>
      <c r="B2848" s="222" t="str">
        <f t="shared" si="22"/>
        <v>Klik Disini</v>
      </c>
      <c r="C2848" s="223" t="s">
        <v>18970</v>
      </c>
      <c r="D2848" s="223"/>
      <c r="E2848" s="223" t="s">
        <v>18971</v>
      </c>
      <c r="F2848" s="223" t="s">
        <v>18972</v>
      </c>
      <c r="G2848" s="223" t="s">
        <v>18973</v>
      </c>
      <c r="H2848" s="223" t="s">
        <v>384</v>
      </c>
      <c r="I2848" s="258" t="s">
        <v>446</v>
      </c>
      <c r="J2848" s="186" t="s">
        <v>383</v>
      </c>
      <c r="K2848" s="223"/>
      <c r="L2848" s="264"/>
      <c r="M2848" s="265"/>
      <c r="N2848" s="223" t="s">
        <v>449</v>
      </c>
      <c r="O2848" s="223" t="s">
        <v>3419</v>
      </c>
      <c r="P2848" s="223">
        <v>2013</v>
      </c>
      <c r="Q2848" s="223">
        <v>2017</v>
      </c>
      <c r="R2848" s="223" t="s">
        <v>3675</v>
      </c>
      <c r="S2848" s="223" t="s">
        <v>78</v>
      </c>
      <c r="T2848" s="223" t="s">
        <v>451</v>
      </c>
      <c r="U2848" s="86">
        <v>136</v>
      </c>
      <c r="V2848" s="86" t="s">
        <v>452</v>
      </c>
      <c r="W2848" s="223" t="s">
        <v>572</v>
      </c>
      <c r="X2848" s="223" t="s">
        <v>18974</v>
      </c>
      <c r="Y2848" s="262">
        <v>70500</v>
      </c>
      <c r="Z2848" s="226"/>
      <c r="AA2848" s="241">
        <f t="shared" si="23"/>
        <v>0</v>
      </c>
      <c r="AB2848" s="237" t="s">
        <v>18975</v>
      </c>
    </row>
    <row r="2849" spans="1:28" ht="15" customHeight="1">
      <c r="A2849" s="109">
        <v>2840</v>
      </c>
      <c r="B2849" s="222" t="str">
        <f t="shared" si="22"/>
        <v>Klik Disini</v>
      </c>
      <c r="C2849" s="223" t="s">
        <v>18976</v>
      </c>
      <c r="D2849" s="223"/>
      <c r="E2849" s="223" t="s">
        <v>11806</v>
      </c>
      <c r="F2849" s="223" t="s">
        <v>18977</v>
      </c>
      <c r="G2849" s="223" t="s">
        <v>18978</v>
      </c>
      <c r="H2849" s="223" t="s">
        <v>841</v>
      </c>
      <c r="I2849" s="258" t="s">
        <v>446</v>
      </c>
      <c r="J2849" s="186" t="s">
        <v>373</v>
      </c>
      <c r="K2849" s="223"/>
      <c r="L2849" s="264"/>
      <c r="M2849" s="265"/>
      <c r="N2849" s="223"/>
      <c r="O2849" s="223"/>
      <c r="P2849" s="223">
        <v>2013</v>
      </c>
      <c r="Q2849" s="223">
        <v>2017</v>
      </c>
      <c r="R2849" s="223" t="s">
        <v>3412</v>
      </c>
      <c r="S2849" s="223" t="s">
        <v>78</v>
      </c>
      <c r="T2849" s="223"/>
      <c r="U2849" s="86">
        <v>288</v>
      </c>
      <c r="V2849" s="86" t="s">
        <v>452</v>
      </c>
      <c r="W2849" s="223" t="s">
        <v>3874</v>
      </c>
      <c r="X2849" s="223" t="s">
        <v>18979</v>
      </c>
      <c r="Y2849" s="262">
        <v>86000</v>
      </c>
      <c r="Z2849" s="226"/>
      <c r="AA2849" s="241">
        <f t="shared" si="23"/>
        <v>0</v>
      </c>
      <c r="AB2849" s="237" t="s">
        <v>18980</v>
      </c>
    </row>
    <row r="2850" spans="1:28" ht="15" customHeight="1">
      <c r="A2850" s="109">
        <v>2841</v>
      </c>
      <c r="B2850" s="222" t="str">
        <f t="shared" si="22"/>
        <v>Klik Disini</v>
      </c>
      <c r="C2850" s="223" t="s">
        <v>18981</v>
      </c>
      <c r="D2850" s="223"/>
      <c r="E2850" s="223" t="s">
        <v>8790</v>
      </c>
      <c r="F2850" s="223" t="s">
        <v>18982</v>
      </c>
      <c r="G2850" s="223" t="s">
        <v>18983</v>
      </c>
      <c r="H2850" s="223" t="s">
        <v>583</v>
      </c>
      <c r="I2850" s="258" t="s">
        <v>583</v>
      </c>
      <c r="J2850" s="186" t="s">
        <v>265</v>
      </c>
      <c r="K2850" s="223"/>
      <c r="L2850" s="264"/>
      <c r="M2850" s="265"/>
      <c r="N2850" s="223" t="s">
        <v>449</v>
      </c>
      <c r="O2850" s="223" t="s">
        <v>3419</v>
      </c>
      <c r="P2850" s="223">
        <v>2013</v>
      </c>
      <c r="Q2850" s="223">
        <v>2017</v>
      </c>
      <c r="R2850" s="223" t="s">
        <v>3480</v>
      </c>
      <c r="S2850" s="223" t="s">
        <v>78</v>
      </c>
      <c r="T2850" s="223" t="s">
        <v>451</v>
      </c>
      <c r="U2850" s="86">
        <v>256</v>
      </c>
      <c r="V2850" s="86" t="s">
        <v>452</v>
      </c>
      <c r="W2850" s="223" t="s">
        <v>975</v>
      </c>
      <c r="X2850" s="223" t="s">
        <v>18984</v>
      </c>
      <c r="Y2850" s="262">
        <v>84500</v>
      </c>
      <c r="Z2850" s="226"/>
      <c r="AA2850" s="241">
        <f t="shared" si="23"/>
        <v>0</v>
      </c>
      <c r="AB2850" s="237" t="s">
        <v>18985</v>
      </c>
    </row>
    <row r="2851" spans="1:28" ht="15" customHeight="1">
      <c r="A2851" s="109">
        <v>2842</v>
      </c>
      <c r="B2851" s="222" t="str">
        <f t="shared" si="22"/>
        <v>Klik Disini</v>
      </c>
      <c r="C2851" s="223" t="s">
        <v>18986</v>
      </c>
      <c r="D2851" s="223"/>
      <c r="E2851" s="223" t="s">
        <v>18987</v>
      </c>
      <c r="F2851" s="223" t="s">
        <v>18988</v>
      </c>
      <c r="G2851" s="223" t="s">
        <v>18989</v>
      </c>
      <c r="H2851" s="223" t="s">
        <v>580</v>
      </c>
      <c r="I2851" s="258" t="s">
        <v>1474</v>
      </c>
      <c r="J2851" s="186" t="s">
        <v>303</v>
      </c>
      <c r="K2851" s="223"/>
      <c r="L2851" s="264"/>
      <c r="M2851" s="265"/>
      <c r="N2851" s="223" t="s">
        <v>449</v>
      </c>
      <c r="O2851" s="223" t="s">
        <v>3419</v>
      </c>
      <c r="P2851" s="223">
        <v>2013</v>
      </c>
      <c r="Q2851" s="223">
        <v>2017</v>
      </c>
      <c r="R2851" s="223" t="s">
        <v>3412</v>
      </c>
      <c r="S2851" s="223" t="s">
        <v>78</v>
      </c>
      <c r="T2851" s="223" t="s">
        <v>451</v>
      </c>
      <c r="U2851" s="86">
        <v>334</v>
      </c>
      <c r="V2851" s="86" t="s">
        <v>452</v>
      </c>
      <c r="W2851" s="223" t="s">
        <v>632</v>
      </c>
      <c r="X2851" s="223" t="s">
        <v>18990</v>
      </c>
      <c r="Y2851" s="262">
        <v>90000</v>
      </c>
      <c r="Z2851" s="226"/>
      <c r="AA2851" s="241">
        <f t="shared" si="23"/>
        <v>0</v>
      </c>
      <c r="AB2851" s="237" t="s">
        <v>18991</v>
      </c>
    </row>
    <row r="2852" spans="1:28" ht="15" customHeight="1">
      <c r="A2852" s="109">
        <v>2843</v>
      </c>
      <c r="B2852" s="222" t="str">
        <f t="shared" si="22"/>
        <v>Klik Disini</v>
      </c>
      <c r="C2852" s="223" t="s">
        <v>18992</v>
      </c>
      <c r="D2852" s="223"/>
      <c r="E2852" s="223" t="s">
        <v>18993</v>
      </c>
      <c r="F2852" s="223" t="s">
        <v>18994</v>
      </c>
      <c r="G2852" s="223" t="s">
        <v>18995</v>
      </c>
      <c r="H2852" s="223" t="s">
        <v>356</v>
      </c>
      <c r="I2852" s="258" t="s">
        <v>1844</v>
      </c>
      <c r="J2852" s="186" t="s">
        <v>401</v>
      </c>
      <c r="K2852" s="223"/>
      <c r="L2852" s="264"/>
      <c r="M2852" s="265"/>
      <c r="N2852" s="223" t="s">
        <v>449</v>
      </c>
      <c r="O2852" s="223" t="s">
        <v>3419</v>
      </c>
      <c r="P2852" s="223">
        <v>2013</v>
      </c>
      <c r="Q2852" s="223">
        <v>2017</v>
      </c>
      <c r="R2852" s="223" t="s">
        <v>3412</v>
      </c>
      <c r="S2852" s="223" t="s">
        <v>78</v>
      </c>
      <c r="T2852" s="223" t="s">
        <v>451</v>
      </c>
      <c r="U2852" s="86">
        <v>160</v>
      </c>
      <c r="V2852" s="86" t="s">
        <v>452</v>
      </c>
      <c r="W2852" s="223" t="s">
        <v>1613</v>
      </c>
      <c r="X2852" s="223" t="s">
        <v>18996</v>
      </c>
      <c r="Y2852" s="262">
        <v>44500</v>
      </c>
      <c r="Z2852" s="226"/>
      <c r="AA2852" s="241">
        <f t="shared" si="23"/>
        <v>0</v>
      </c>
      <c r="AB2852" s="237" t="s">
        <v>18997</v>
      </c>
    </row>
    <row r="2853" spans="1:28" ht="15" customHeight="1">
      <c r="A2853" s="109">
        <v>2844</v>
      </c>
      <c r="B2853" s="222" t="str">
        <f t="shared" si="22"/>
        <v>Klik Disini</v>
      </c>
      <c r="C2853" s="223" t="s">
        <v>18998</v>
      </c>
      <c r="D2853" s="223"/>
      <c r="E2853" s="223" t="s">
        <v>18999</v>
      </c>
      <c r="F2853" s="223" t="s">
        <v>19000</v>
      </c>
      <c r="G2853" s="223" t="s">
        <v>19001</v>
      </c>
      <c r="H2853" s="223" t="s">
        <v>2070</v>
      </c>
      <c r="I2853" s="258" t="s">
        <v>583</v>
      </c>
      <c r="J2853" s="186" t="s">
        <v>263</v>
      </c>
      <c r="K2853" s="223"/>
      <c r="L2853" s="264"/>
      <c r="M2853" s="265"/>
      <c r="N2853" s="223"/>
      <c r="O2853" s="223"/>
      <c r="P2853" s="223">
        <v>2013</v>
      </c>
      <c r="Q2853" s="223">
        <v>2017</v>
      </c>
      <c r="R2853" s="223" t="s">
        <v>6981</v>
      </c>
      <c r="S2853" s="223" t="s">
        <v>78</v>
      </c>
      <c r="T2853" s="223"/>
      <c r="U2853" s="86">
        <v>28</v>
      </c>
      <c r="V2853" s="86" t="s">
        <v>452</v>
      </c>
      <c r="W2853" s="223" t="s">
        <v>1076</v>
      </c>
      <c r="X2853" s="223" t="s">
        <v>19002</v>
      </c>
      <c r="Y2853" s="262">
        <v>30000</v>
      </c>
      <c r="Z2853" s="226"/>
      <c r="AA2853" s="241">
        <f t="shared" si="23"/>
        <v>0</v>
      </c>
      <c r="AB2853" s="237" t="s">
        <v>19003</v>
      </c>
    </row>
    <row r="2854" spans="1:28" ht="15" customHeight="1">
      <c r="A2854" s="109">
        <v>2845</v>
      </c>
      <c r="B2854" s="222" t="str">
        <f t="shared" si="22"/>
        <v>Klik Disini</v>
      </c>
      <c r="C2854" s="223" t="s">
        <v>19004</v>
      </c>
      <c r="D2854" s="223"/>
      <c r="E2854" s="223" t="s">
        <v>5844</v>
      </c>
      <c r="F2854" s="223" t="s">
        <v>19005</v>
      </c>
      <c r="G2854" s="223" t="s">
        <v>19006</v>
      </c>
      <c r="H2854" s="223" t="s">
        <v>2070</v>
      </c>
      <c r="I2854" s="258" t="s">
        <v>583</v>
      </c>
      <c r="J2854" s="186" t="s">
        <v>263</v>
      </c>
      <c r="K2854" s="223"/>
      <c r="L2854" s="264"/>
      <c r="M2854" s="265"/>
      <c r="N2854" s="223" t="s">
        <v>449</v>
      </c>
      <c r="O2854" s="223" t="s">
        <v>3419</v>
      </c>
      <c r="P2854" s="223">
        <v>2013</v>
      </c>
      <c r="Q2854" s="223">
        <v>2017</v>
      </c>
      <c r="R2854" s="223" t="s">
        <v>6981</v>
      </c>
      <c r="S2854" s="223" t="s">
        <v>78</v>
      </c>
      <c r="T2854" s="223" t="s">
        <v>451</v>
      </c>
      <c r="U2854" s="86">
        <v>28</v>
      </c>
      <c r="V2854" s="86" t="s">
        <v>452</v>
      </c>
      <c r="W2854" s="223" t="s">
        <v>2542</v>
      </c>
      <c r="X2854" s="223" t="s">
        <v>19007</v>
      </c>
      <c r="Y2854" s="262">
        <v>27500</v>
      </c>
      <c r="Z2854" s="226"/>
      <c r="AA2854" s="241">
        <f t="shared" si="23"/>
        <v>0</v>
      </c>
      <c r="AB2854" s="237" t="s">
        <v>19008</v>
      </c>
    </row>
    <row r="2855" spans="1:28" ht="15" customHeight="1">
      <c r="A2855" s="109">
        <v>2846</v>
      </c>
      <c r="B2855" s="222" t="str">
        <f t="shared" si="22"/>
        <v>Klik Disini</v>
      </c>
      <c r="C2855" s="223" t="s">
        <v>19009</v>
      </c>
      <c r="D2855" s="223"/>
      <c r="E2855" s="223" t="s">
        <v>19010</v>
      </c>
      <c r="F2855" s="223" t="s">
        <v>19011</v>
      </c>
      <c r="G2855" s="223" t="s">
        <v>19012</v>
      </c>
      <c r="H2855" s="223" t="s">
        <v>2070</v>
      </c>
      <c r="I2855" s="258" t="s">
        <v>583</v>
      </c>
      <c r="J2855" s="186" t="s">
        <v>263</v>
      </c>
      <c r="K2855" s="223"/>
      <c r="L2855" s="264"/>
      <c r="M2855" s="265"/>
      <c r="N2855" s="223" t="s">
        <v>449</v>
      </c>
      <c r="O2855" s="223" t="s">
        <v>3419</v>
      </c>
      <c r="P2855" s="223">
        <v>2013</v>
      </c>
      <c r="Q2855" s="223">
        <v>2017</v>
      </c>
      <c r="R2855" s="223" t="s">
        <v>6981</v>
      </c>
      <c r="S2855" s="223" t="s">
        <v>78</v>
      </c>
      <c r="T2855" s="223" t="s">
        <v>451</v>
      </c>
      <c r="U2855" s="86">
        <v>24</v>
      </c>
      <c r="V2855" s="86" t="s">
        <v>452</v>
      </c>
      <c r="W2855" s="223" t="s">
        <v>5927</v>
      </c>
      <c r="X2855" s="223" t="s">
        <v>19013</v>
      </c>
      <c r="Y2855" s="262">
        <v>27500</v>
      </c>
      <c r="Z2855" s="226"/>
      <c r="AA2855" s="241">
        <f t="shared" si="23"/>
        <v>0</v>
      </c>
      <c r="AB2855" s="237" t="s">
        <v>19014</v>
      </c>
    </row>
    <row r="2856" spans="1:28" ht="15" customHeight="1">
      <c r="A2856" s="109">
        <v>2847</v>
      </c>
      <c r="B2856" s="222" t="str">
        <f t="shared" si="22"/>
        <v>Klik Disini</v>
      </c>
      <c r="C2856" s="223" t="s">
        <v>19015</v>
      </c>
      <c r="D2856" s="223"/>
      <c r="E2856" s="223" t="s">
        <v>19016</v>
      </c>
      <c r="F2856" s="223" t="s">
        <v>19017</v>
      </c>
      <c r="G2856" s="223" t="s">
        <v>19018</v>
      </c>
      <c r="H2856" s="223" t="s">
        <v>2070</v>
      </c>
      <c r="I2856" s="258" t="s">
        <v>583</v>
      </c>
      <c r="J2856" s="186" t="s">
        <v>263</v>
      </c>
      <c r="K2856" s="223"/>
      <c r="L2856" s="264"/>
      <c r="M2856" s="265"/>
      <c r="N2856" s="223"/>
      <c r="O2856" s="223"/>
      <c r="P2856" s="223">
        <v>2013</v>
      </c>
      <c r="Q2856" s="223">
        <v>2017</v>
      </c>
      <c r="R2856" s="223" t="s">
        <v>6981</v>
      </c>
      <c r="S2856" s="223" t="s">
        <v>78</v>
      </c>
      <c r="T2856" s="223"/>
      <c r="U2856" s="86">
        <v>28</v>
      </c>
      <c r="V2856" s="86" t="s">
        <v>452</v>
      </c>
      <c r="W2856" s="223" t="s">
        <v>1613</v>
      </c>
      <c r="X2856" s="223" t="s">
        <v>19019</v>
      </c>
      <c r="Y2856" s="262">
        <v>27500</v>
      </c>
      <c r="Z2856" s="226"/>
      <c r="AA2856" s="241">
        <f t="shared" si="23"/>
        <v>0</v>
      </c>
      <c r="AB2856" s="237" t="s">
        <v>19020</v>
      </c>
    </row>
    <row r="2857" spans="1:28" ht="15" customHeight="1">
      <c r="A2857" s="109">
        <v>2848</v>
      </c>
      <c r="B2857" s="222" t="str">
        <f t="shared" si="22"/>
        <v>Klik Disini</v>
      </c>
      <c r="C2857" s="223" t="s">
        <v>19021</v>
      </c>
      <c r="D2857" s="223"/>
      <c r="E2857" s="223" t="s">
        <v>19022</v>
      </c>
      <c r="F2857" s="223" t="s">
        <v>19023</v>
      </c>
      <c r="G2857" s="223" t="s">
        <v>19024</v>
      </c>
      <c r="H2857" s="223" t="s">
        <v>583</v>
      </c>
      <c r="I2857" s="258" t="s">
        <v>583</v>
      </c>
      <c r="J2857" s="186" t="s">
        <v>265</v>
      </c>
      <c r="K2857" s="223"/>
      <c r="L2857" s="264"/>
      <c r="M2857" s="265"/>
      <c r="N2857" s="223" t="s">
        <v>449</v>
      </c>
      <c r="O2857" s="223" t="s">
        <v>3419</v>
      </c>
      <c r="P2857" s="223">
        <v>2013</v>
      </c>
      <c r="Q2857" s="223">
        <v>2017</v>
      </c>
      <c r="R2857" s="223" t="s">
        <v>3480</v>
      </c>
      <c r="S2857" s="223" t="s">
        <v>78</v>
      </c>
      <c r="T2857" s="223" t="s">
        <v>451</v>
      </c>
      <c r="U2857" s="86">
        <v>96</v>
      </c>
      <c r="V2857" s="86" t="s">
        <v>452</v>
      </c>
      <c r="W2857" s="223" t="s">
        <v>1332</v>
      </c>
      <c r="X2857" s="223" t="s">
        <v>19025</v>
      </c>
      <c r="Y2857" s="262">
        <v>32500</v>
      </c>
      <c r="Z2857" s="226"/>
      <c r="AA2857" s="241">
        <f t="shared" si="23"/>
        <v>0</v>
      </c>
      <c r="AB2857" s="237" t="s">
        <v>19026</v>
      </c>
    </row>
    <row r="2858" spans="1:28" ht="15" customHeight="1">
      <c r="A2858" s="109">
        <v>2849</v>
      </c>
      <c r="B2858" s="222" t="str">
        <f t="shared" si="22"/>
        <v>Klik Disini</v>
      </c>
      <c r="C2858" s="223" t="s">
        <v>19027</v>
      </c>
      <c r="D2858" s="223"/>
      <c r="E2858" s="223" t="s">
        <v>19028</v>
      </c>
      <c r="F2858" s="223" t="s">
        <v>19029</v>
      </c>
      <c r="G2858" s="223" t="s">
        <v>19030</v>
      </c>
      <c r="H2858" s="223" t="s">
        <v>630</v>
      </c>
      <c r="I2858" s="258" t="s">
        <v>581</v>
      </c>
      <c r="J2858" s="186" t="s">
        <v>271</v>
      </c>
      <c r="K2858" s="223"/>
      <c r="L2858" s="264"/>
      <c r="M2858" s="265"/>
      <c r="N2858" s="223" t="s">
        <v>449</v>
      </c>
      <c r="O2858" s="223" t="s">
        <v>3419</v>
      </c>
      <c r="P2858" s="223">
        <v>2013</v>
      </c>
      <c r="Q2858" s="223">
        <v>2017</v>
      </c>
      <c r="R2858" s="223" t="s">
        <v>3412</v>
      </c>
      <c r="S2858" s="223" t="s">
        <v>78</v>
      </c>
      <c r="T2858" s="223" t="s">
        <v>451</v>
      </c>
      <c r="U2858" s="86">
        <v>153</v>
      </c>
      <c r="V2858" s="86" t="s">
        <v>452</v>
      </c>
      <c r="W2858" s="223" t="s">
        <v>2904</v>
      </c>
      <c r="X2858" s="223" t="s">
        <v>19031</v>
      </c>
      <c r="Y2858" s="262">
        <v>42000</v>
      </c>
      <c r="Z2858" s="226"/>
      <c r="AA2858" s="241">
        <f t="shared" si="23"/>
        <v>0</v>
      </c>
      <c r="AB2858" s="237" t="s">
        <v>19032</v>
      </c>
    </row>
    <row r="2859" spans="1:28" ht="15" customHeight="1">
      <c r="A2859" s="109">
        <v>2850</v>
      </c>
      <c r="B2859" s="222" t="str">
        <f t="shared" si="22"/>
        <v>Klik Disini</v>
      </c>
      <c r="C2859" s="223" t="s">
        <v>19033</v>
      </c>
      <c r="D2859" s="223"/>
      <c r="E2859" s="223" t="s">
        <v>19034</v>
      </c>
      <c r="F2859" s="223" t="s">
        <v>19035</v>
      </c>
      <c r="G2859" s="223" t="s">
        <v>19036</v>
      </c>
      <c r="H2859" s="223" t="s">
        <v>4580</v>
      </c>
      <c r="I2859" s="258" t="s">
        <v>592</v>
      </c>
      <c r="J2859" s="186" t="s">
        <v>322</v>
      </c>
      <c r="K2859" s="223"/>
      <c r="L2859" s="264"/>
      <c r="M2859" s="265"/>
      <c r="N2859" s="223" t="s">
        <v>449</v>
      </c>
      <c r="O2859" s="223" t="s">
        <v>3419</v>
      </c>
      <c r="P2859" s="223">
        <v>2013</v>
      </c>
      <c r="Q2859" s="223">
        <v>2017</v>
      </c>
      <c r="R2859" s="223" t="s">
        <v>3643</v>
      </c>
      <c r="S2859" s="223" t="s">
        <v>78</v>
      </c>
      <c r="T2859" s="223" t="s">
        <v>451</v>
      </c>
      <c r="U2859" s="86">
        <v>103</v>
      </c>
      <c r="V2859" s="86" t="s">
        <v>452</v>
      </c>
      <c r="W2859" s="223" t="s">
        <v>884</v>
      </c>
      <c r="X2859" s="223" t="s">
        <v>19037</v>
      </c>
      <c r="Y2859" s="262">
        <v>60000</v>
      </c>
      <c r="Z2859" s="226"/>
      <c r="AA2859" s="241">
        <f t="shared" si="23"/>
        <v>0</v>
      </c>
      <c r="AB2859" s="237" t="s">
        <v>19038</v>
      </c>
    </row>
    <row r="2860" spans="1:28" ht="15" customHeight="1">
      <c r="A2860" s="109">
        <v>2851</v>
      </c>
      <c r="B2860" s="222" t="str">
        <f t="shared" si="22"/>
        <v>Klik Disini</v>
      </c>
      <c r="C2860" s="223" t="s">
        <v>19039</v>
      </c>
      <c r="D2860" s="223"/>
      <c r="E2860" s="223" t="s">
        <v>19040</v>
      </c>
      <c r="F2860" s="223" t="s">
        <v>19041</v>
      </c>
      <c r="G2860" s="223" t="s">
        <v>19042</v>
      </c>
      <c r="H2860" s="223" t="s">
        <v>583</v>
      </c>
      <c r="I2860" s="258" t="s">
        <v>583</v>
      </c>
      <c r="J2860" s="186" t="s">
        <v>265</v>
      </c>
      <c r="K2860" s="223"/>
      <c r="L2860" s="264"/>
      <c r="M2860" s="265"/>
      <c r="N2860" s="223" t="s">
        <v>449</v>
      </c>
      <c r="O2860" s="223" t="s">
        <v>3419</v>
      </c>
      <c r="P2860" s="223">
        <v>2013</v>
      </c>
      <c r="Q2860" s="223">
        <v>2017</v>
      </c>
      <c r="R2860" s="223" t="s">
        <v>3480</v>
      </c>
      <c r="S2860" s="223" t="s">
        <v>78</v>
      </c>
      <c r="T2860" s="223" t="s">
        <v>451</v>
      </c>
      <c r="U2860" s="86">
        <v>196</v>
      </c>
      <c r="V2860" s="86" t="s">
        <v>452</v>
      </c>
      <c r="W2860" s="223" t="s">
        <v>755</v>
      </c>
      <c r="X2860" s="223" t="s">
        <v>19043</v>
      </c>
      <c r="Y2860" s="262">
        <v>57500</v>
      </c>
      <c r="Z2860" s="226"/>
      <c r="AA2860" s="241">
        <f t="shared" si="23"/>
        <v>0</v>
      </c>
      <c r="AB2860" s="237" t="s">
        <v>19044</v>
      </c>
    </row>
    <row r="2861" spans="1:28" ht="15" customHeight="1">
      <c r="A2861" s="109">
        <v>2852</v>
      </c>
      <c r="B2861" s="222" t="str">
        <f t="shared" si="22"/>
        <v>Klik Disini</v>
      </c>
      <c r="C2861" s="223" t="s">
        <v>19045</v>
      </c>
      <c r="D2861" s="223"/>
      <c r="E2861" s="223" t="s">
        <v>19046</v>
      </c>
      <c r="F2861" s="223" t="s">
        <v>19047</v>
      </c>
      <c r="G2861" s="223" t="s">
        <v>19048</v>
      </c>
      <c r="H2861" s="223" t="s">
        <v>266</v>
      </c>
      <c r="I2861" s="258" t="s">
        <v>583</v>
      </c>
      <c r="J2861" s="186" t="s">
        <v>265</v>
      </c>
      <c r="K2861" s="223"/>
      <c r="L2861" s="264"/>
      <c r="M2861" s="265"/>
      <c r="N2861" s="223" t="s">
        <v>449</v>
      </c>
      <c r="O2861" s="223" t="s">
        <v>3419</v>
      </c>
      <c r="P2861" s="223">
        <v>2013</v>
      </c>
      <c r="Q2861" s="223">
        <v>2017</v>
      </c>
      <c r="R2861" s="223" t="s">
        <v>3480</v>
      </c>
      <c r="S2861" s="223" t="s">
        <v>78</v>
      </c>
      <c r="T2861" s="223" t="s">
        <v>451</v>
      </c>
      <c r="U2861" s="86">
        <v>208</v>
      </c>
      <c r="V2861" s="86" t="s">
        <v>452</v>
      </c>
      <c r="W2861" s="223" t="s">
        <v>1117</v>
      </c>
      <c r="X2861" s="223" t="s">
        <v>19049</v>
      </c>
      <c r="Y2861" s="262">
        <v>57500</v>
      </c>
      <c r="Z2861" s="226"/>
      <c r="AA2861" s="241">
        <f t="shared" si="23"/>
        <v>0</v>
      </c>
      <c r="AB2861" s="237" t="s">
        <v>19050</v>
      </c>
    </row>
    <row r="2862" spans="1:28" ht="15" customHeight="1">
      <c r="A2862" s="109">
        <v>2853</v>
      </c>
      <c r="B2862" s="222" t="str">
        <f t="shared" si="22"/>
        <v>Klik Disini</v>
      </c>
      <c r="C2862" s="223" t="s">
        <v>19051</v>
      </c>
      <c r="D2862" s="223"/>
      <c r="E2862" s="223" t="s">
        <v>6671</v>
      </c>
      <c r="F2862" s="223" t="s">
        <v>19052</v>
      </c>
      <c r="G2862" s="223" t="s">
        <v>19053</v>
      </c>
      <c r="H2862" s="223" t="s">
        <v>2070</v>
      </c>
      <c r="I2862" s="258" t="s">
        <v>583</v>
      </c>
      <c r="J2862" s="186" t="s">
        <v>263</v>
      </c>
      <c r="K2862" s="223" t="s">
        <v>447</v>
      </c>
      <c r="L2862" s="223"/>
      <c r="M2862" s="259" t="s">
        <v>447</v>
      </c>
      <c r="N2862" s="223" t="s">
        <v>449</v>
      </c>
      <c r="O2862" s="223" t="s">
        <v>3419</v>
      </c>
      <c r="P2862" s="223">
        <v>2013</v>
      </c>
      <c r="Q2862" s="223">
        <v>2017</v>
      </c>
      <c r="R2862" s="223" t="s">
        <v>6981</v>
      </c>
      <c r="S2862" s="223" t="s">
        <v>78</v>
      </c>
      <c r="T2862" s="223" t="s">
        <v>451</v>
      </c>
      <c r="U2862" s="86">
        <v>228</v>
      </c>
      <c r="V2862" s="86" t="s">
        <v>452</v>
      </c>
      <c r="W2862" s="223" t="s">
        <v>1124</v>
      </c>
      <c r="X2862" s="223" t="s">
        <v>19054</v>
      </c>
      <c r="Y2862" s="262">
        <v>117000</v>
      </c>
      <c r="Z2862" s="226"/>
      <c r="AA2862" s="241">
        <f t="shared" si="23"/>
        <v>0</v>
      </c>
      <c r="AB2862" s="237" t="s">
        <v>19055</v>
      </c>
    </row>
    <row r="2863" spans="1:28" ht="15" customHeight="1">
      <c r="A2863" s="109">
        <v>2854</v>
      </c>
      <c r="B2863" s="222" t="str">
        <f t="shared" si="22"/>
        <v>Klik Disini</v>
      </c>
      <c r="C2863" s="223" t="s">
        <v>19056</v>
      </c>
      <c r="D2863" s="223"/>
      <c r="E2863" s="223" t="s">
        <v>16557</v>
      </c>
      <c r="F2863" s="223" t="s">
        <v>19057</v>
      </c>
      <c r="G2863" s="223" t="s">
        <v>19058</v>
      </c>
      <c r="H2863" s="223" t="s">
        <v>6347</v>
      </c>
      <c r="I2863" s="258" t="s">
        <v>446</v>
      </c>
      <c r="J2863" s="186" t="s">
        <v>369</v>
      </c>
      <c r="K2863" s="223"/>
      <c r="L2863" s="264"/>
      <c r="M2863" s="265"/>
      <c r="N2863" s="223" t="s">
        <v>449</v>
      </c>
      <c r="O2863" s="223" t="s">
        <v>3419</v>
      </c>
      <c r="P2863" s="223">
        <v>2013</v>
      </c>
      <c r="Q2863" s="223">
        <v>2017</v>
      </c>
      <c r="R2863" s="223" t="s">
        <v>3412</v>
      </c>
      <c r="S2863" s="223" t="s">
        <v>78</v>
      </c>
      <c r="T2863" s="223" t="s">
        <v>451</v>
      </c>
      <c r="U2863" s="86">
        <v>256</v>
      </c>
      <c r="V2863" s="86" t="s">
        <v>452</v>
      </c>
      <c r="W2863" s="223" t="s">
        <v>830</v>
      </c>
      <c r="X2863" s="223" t="s">
        <v>19059</v>
      </c>
      <c r="Y2863" s="262">
        <v>90000</v>
      </c>
      <c r="Z2863" s="226"/>
      <c r="AA2863" s="241">
        <f t="shared" si="23"/>
        <v>0</v>
      </c>
      <c r="AB2863" s="237" t="s">
        <v>19060</v>
      </c>
    </row>
    <row r="2864" spans="1:28" ht="15" customHeight="1">
      <c r="A2864" s="109">
        <v>2855</v>
      </c>
      <c r="B2864" s="222" t="str">
        <f t="shared" si="22"/>
        <v>Klik Disini</v>
      </c>
      <c r="C2864" s="223" t="s">
        <v>19061</v>
      </c>
      <c r="D2864" s="223"/>
      <c r="E2864" s="223" t="s">
        <v>19062</v>
      </c>
      <c r="F2864" s="223" t="s">
        <v>19063</v>
      </c>
      <c r="G2864" s="223" t="s">
        <v>19064</v>
      </c>
      <c r="H2864" s="223" t="s">
        <v>362</v>
      </c>
      <c r="I2864" s="258" t="s">
        <v>446</v>
      </c>
      <c r="J2864" s="186" t="s">
        <v>361</v>
      </c>
      <c r="K2864" s="223"/>
      <c r="L2864" s="264"/>
      <c r="M2864" s="265"/>
      <c r="N2864" s="223" t="s">
        <v>449</v>
      </c>
      <c r="O2864" s="223" t="s">
        <v>3419</v>
      </c>
      <c r="P2864" s="223">
        <v>2013</v>
      </c>
      <c r="Q2864" s="223">
        <v>2017</v>
      </c>
      <c r="R2864" s="223" t="s">
        <v>3412</v>
      </c>
      <c r="S2864" s="223" t="s">
        <v>78</v>
      </c>
      <c r="T2864" s="223" t="s">
        <v>451</v>
      </c>
      <c r="U2864" s="86">
        <v>152</v>
      </c>
      <c r="V2864" s="86" t="s">
        <v>452</v>
      </c>
      <c r="W2864" s="223" t="s">
        <v>1788</v>
      </c>
      <c r="X2864" s="223" t="s">
        <v>19065</v>
      </c>
      <c r="Y2864" s="262">
        <v>51000</v>
      </c>
      <c r="Z2864" s="226"/>
      <c r="AA2864" s="241">
        <f t="shared" si="23"/>
        <v>0</v>
      </c>
      <c r="AB2864" s="237" t="s">
        <v>19066</v>
      </c>
    </row>
    <row r="2865" spans="1:28" ht="15" customHeight="1">
      <c r="A2865" s="109">
        <v>2856</v>
      </c>
      <c r="B2865" s="222" t="str">
        <f t="shared" si="22"/>
        <v>Klik Disini</v>
      </c>
      <c r="C2865" s="223" t="s">
        <v>19067</v>
      </c>
      <c r="D2865" s="223"/>
      <c r="E2865" s="223" t="s">
        <v>3443</v>
      </c>
      <c r="F2865" s="223" t="s">
        <v>19068</v>
      </c>
      <c r="G2865" s="223" t="s">
        <v>19069</v>
      </c>
      <c r="H2865" s="223" t="s">
        <v>3446</v>
      </c>
      <c r="I2865" s="258" t="s">
        <v>3447</v>
      </c>
      <c r="J2865" s="186" t="s">
        <v>313</v>
      </c>
      <c r="K2865" s="223"/>
      <c r="L2865" s="264"/>
      <c r="M2865" s="265"/>
      <c r="N2865" s="223" t="s">
        <v>449</v>
      </c>
      <c r="O2865" s="223" t="s">
        <v>3419</v>
      </c>
      <c r="P2865" s="223">
        <v>2013</v>
      </c>
      <c r="Q2865" s="223">
        <v>2017</v>
      </c>
      <c r="R2865" s="223" t="s">
        <v>3412</v>
      </c>
      <c r="S2865" s="223" t="s">
        <v>78</v>
      </c>
      <c r="T2865" s="223" t="s">
        <v>451</v>
      </c>
      <c r="U2865" s="86">
        <v>456</v>
      </c>
      <c r="V2865" s="86" t="s">
        <v>452</v>
      </c>
      <c r="W2865" s="223" t="s">
        <v>813</v>
      </c>
      <c r="X2865" s="223" t="s">
        <v>19070</v>
      </c>
      <c r="Y2865" s="262">
        <v>139500</v>
      </c>
      <c r="Z2865" s="226"/>
      <c r="AA2865" s="241">
        <f t="shared" si="23"/>
        <v>0</v>
      </c>
      <c r="AB2865" s="237" t="s">
        <v>19071</v>
      </c>
    </row>
    <row r="2866" spans="1:28" ht="15" customHeight="1">
      <c r="A2866" s="109">
        <v>2857</v>
      </c>
      <c r="B2866" s="222" t="str">
        <f t="shared" si="22"/>
        <v>Klik Disini</v>
      </c>
      <c r="C2866" s="223" t="s">
        <v>19072</v>
      </c>
      <c r="D2866" s="223"/>
      <c r="E2866" s="223" t="s">
        <v>9061</v>
      </c>
      <c r="F2866" s="223" t="s">
        <v>19073</v>
      </c>
      <c r="G2866" s="223" t="s">
        <v>19074</v>
      </c>
      <c r="H2866" s="223" t="s">
        <v>3591</v>
      </c>
      <c r="I2866" s="258" t="s">
        <v>446</v>
      </c>
      <c r="J2866" s="186" t="s">
        <v>345</v>
      </c>
      <c r="K2866" s="223"/>
      <c r="L2866" s="264"/>
      <c r="M2866" s="265"/>
      <c r="N2866" s="223" t="s">
        <v>449</v>
      </c>
      <c r="O2866" s="223" t="s">
        <v>3419</v>
      </c>
      <c r="P2866" s="223">
        <v>2009</v>
      </c>
      <c r="Q2866" s="223">
        <v>2017</v>
      </c>
      <c r="R2866" s="223" t="s">
        <v>3412</v>
      </c>
      <c r="S2866" s="223" t="s">
        <v>78</v>
      </c>
      <c r="T2866" s="223" t="s">
        <v>451</v>
      </c>
      <c r="U2866" s="86">
        <v>236</v>
      </c>
      <c r="V2866" s="86" t="s">
        <v>452</v>
      </c>
      <c r="W2866" s="223" t="s">
        <v>13527</v>
      </c>
      <c r="X2866" s="223" t="s">
        <v>19075</v>
      </c>
      <c r="Y2866" s="262">
        <v>58500</v>
      </c>
      <c r="Z2866" s="226"/>
      <c r="AA2866" s="241">
        <f t="shared" si="23"/>
        <v>0</v>
      </c>
      <c r="AB2866" s="237" t="s">
        <v>19076</v>
      </c>
    </row>
    <row r="2867" spans="1:28" ht="15" customHeight="1">
      <c r="A2867" s="109">
        <v>2858</v>
      </c>
      <c r="B2867" s="222" t="str">
        <f t="shared" si="22"/>
        <v>Klik Disini</v>
      </c>
      <c r="C2867" s="223" t="s">
        <v>19077</v>
      </c>
      <c r="D2867" s="223"/>
      <c r="E2867" s="223" t="s">
        <v>9061</v>
      </c>
      <c r="F2867" s="223" t="s">
        <v>19078</v>
      </c>
      <c r="G2867" s="223" t="s">
        <v>19079</v>
      </c>
      <c r="H2867" s="223" t="s">
        <v>3473</v>
      </c>
      <c r="I2867" s="258" t="s">
        <v>446</v>
      </c>
      <c r="J2867" s="186" t="s">
        <v>345</v>
      </c>
      <c r="K2867" s="223"/>
      <c r="L2867" s="264"/>
      <c r="M2867" s="265"/>
      <c r="N2867" s="223"/>
      <c r="O2867" s="223"/>
      <c r="P2867" s="223">
        <v>2015</v>
      </c>
      <c r="Q2867" s="223">
        <v>2017</v>
      </c>
      <c r="R2867" s="223" t="s">
        <v>3412</v>
      </c>
      <c r="S2867" s="223" t="s">
        <v>78</v>
      </c>
      <c r="T2867" s="223"/>
      <c r="U2867" s="86">
        <v>160</v>
      </c>
      <c r="V2867" s="86" t="s">
        <v>452</v>
      </c>
      <c r="W2867" s="223" t="s">
        <v>843</v>
      </c>
      <c r="X2867" s="223" t="s">
        <v>19080</v>
      </c>
      <c r="Y2867" s="262">
        <v>38000</v>
      </c>
      <c r="Z2867" s="226"/>
      <c r="AA2867" s="241">
        <f t="shared" si="23"/>
        <v>0</v>
      </c>
      <c r="AB2867" s="237" t="s">
        <v>19081</v>
      </c>
    </row>
    <row r="2868" spans="1:28" ht="15" customHeight="1">
      <c r="A2868" s="109">
        <v>2859</v>
      </c>
      <c r="B2868" s="222" t="str">
        <f t="shared" si="22"/>
        <v>Klik Disini</v>
      </c>
      <c r="C2868" s="223" t="s">
        <v>19082</v>
      </c>
      <c r="D2868" s="223"/>
      <c r="E2868" s="223" t="s">
        <v>11877</v>
      </c>
      <c r="F2868" s="223" t="s">
        <v>19083</v>
      </c>
      <c r="G2868" s="223" t="s">
        <v>19084</v>
      </c>
      <c r="H2868" s="223" t="s">
        <v>3727</v>
      </c>
      <c r="I2868" s="258" t="s">
        <v>446</v>
      </c>
      <c r="J2868" s="186" t="s">
        <v>385</v>
      </c>
      <c r="K2868" s="223"/>
      <c r="L2868" s="264"/>
      <c r="M2868" s="265"/>
      <c r="N2868" s="223"/>
      <c r="O2868" s="223"/>
      <c r="P2868" s="223">
        <v>2012</v>
      </c>
      <c r="Q2868" s="223">
        <v>2017</v>
      </c>
      <c r="R2868" s="223" t="s">
        <v>7031</v>
      </c>
      <c r="S2868" s="223" t="s">
        <v>78</v>
      </c>
      <c r="T2868" s="223"/>
      <c r="U2868" s="86">
        <v>248</v>
      </c>
      <c r="V2868" s="86" t="s">
        <v>452</v>
      </c>
      <c r="W2868" s="223" t="s">
        <v>1808</v>
      </c>
      <c r="X2868" s="223" t="s">
        <v>19085</v>
      </c>
      <c r="Y2868" s="262">
        <v>57500</v>
      </c>
      <c r="Z2868" s="226"/>
      <c r="AA2868" s="241">
        <f t="shared" si="23"/>
        <v>0</v>
      </c>
      <c r="AB2868" s="237" t="s">
        <v>19086</v>
      </c>
    </row>
    <row r="2869" spans="1:28" ht="15" customHeight="1">
      <c r="A2869" s="109">
        <v>2860</v>
      </c>
      <c r="B2869" s="222" t="str">
        <f t="shared" si="22"/>
        <v>Klik Disini</v>
      </c>
      <c r="C2869" s="223" t="s">
        <v>19087</v>
      </c>
      <c r="D2869" s="223"/>
      <c r="E2869" s="223" t="s">
        <v>9336</v>
      </c>
      <c r="F2869" s="223" t="s">
        <v>19088</v>
      </c>
      <c r="G2869" s="223" t="s">
        <v>19089</v>
      </c>
      <c r="H2869" s="223" t="s">
        <v>327</v>
      </c>
      <c r="I2869" s="258" t="s">
        <v>592</v>
      </c>
      <c r="J2869" s="186" t="s">
        <v>326</v>
      </c>
      <c r="K2869" s="223"/>
      <c r="L2869" s="264"/>
      <c r="M2869" s="265"/>
      <c r="N2869" s="223"/>
      <c r="O2869" s="223"/>
      <c r="P2869" s="223">
        <v>2013</v>
      </c>
      <c r="Q2869" s="223">
        <v>2017</v>
      </c>
      <c r="R2869" s="223" t="s">
        <v>7031</v>
      </c>
      <c r="S2869" s="223" t="s">
        <v>78</v>
      </c>
      <c r="T2869" s="223"/>
      <c r="U2869" s="86">
        <v>48</v>
      </c>
      <c r="V2869" s="86" t="s">
        <v>452</v>
      </c>
      <c r="W2869" s="223" t="s">
        <v>1332</v>
      </c>
      <c r="X2869" s="223" t="s">
        <v>19090</v>
      </c>
      <c r="Y2869" s="262">
        <v>24000</v>
      </c>
      <c r="Z2869" s="226"/>
      <c r="AA2869" s="241">
        <f t="shared" si="23"/>
        <v>0</v>
      </c>
      <c r="AB2869" s="237" t="s">
        <v>19091</v>
      </c>
    </row>
    <row r="2870" spans="1:28" ht="15" customHeight="1">
      <c r="A2870" s="109">
        <v>2861</v>
      </c>
      <c r="B2870" s="222" t="str">
        <f t="shared" si="22"/>
        <v>Klik Disini</v>
      </c>
      <c r="C2870" s="223" t="s">
        <v>19092</v>
      </c>
      <c r="D2870" s="223"/>
      <c r="E2870" s="223" t="s">
        <v>9336</v>
      </c>
      <c r="F2870" s="223" t="s">
        <v>19093</v>
      </c>
      <c r="G2870" s="223" t="s">
        <v>19094</v>
      </c>
      <c r="H2870" s="223" t="s">
        <v>327</v>
      </c>
      <c r="I2870" s="258" t="s">
        <v>592</v>
      </c>
      <c r="J2870" s="186" t="s">
        <v>326</v>
      </c>
      <c r="K2870" s="223"/>
      <c r="L2870" s="264"/>
      <c r="M2870" s="265"/>
      <c r="N2870" s="223"/>
      <c r="O2870" s="223"/>
      <c r="P2870" s="223">
        <v>2012</v>
      </c>
      <c r="Q2870" s="223">
        <v>2017</v>
      </c>
      <c r="R2870" s="223" t="s">
        <v>7031</v>
      </c>
      <c r="S2870" s="223" t="s">
        <v>78</v>
      </c>
      <c r="T2870" s="223"/>
      <c r="U2870" s="86">
        <v>80</v>
      </c>
      <c r="V2870" s="86" t="s">
        <v>452</v>
      </c>
      <c r="W2870" s="223" t="s">
        <v>663</v>
      </c>
      <c r="X2870" s="223" t="s">
        <v>19095</v>
      </c>
      <c r="Y2870" s="262">
        <v>34000</v>
      </c>
      <c r="Z2870" s="226"/>
      <c r="AA2870" s="241">
        <f t="shared" si="23"/>
        <v>0</v>
      </c>
      <c r="AB2870" s="237" t="s">
        <v>19096</v>
      </c>
    </row>
    <row r="2871" spans="1:28" ht="15" customHeight="1">
      <c r="A2871" s="109">
        <v>2862</v>
      </c>
      <c r="B2871" s="222" t="str">
        <f t="shared" si="22"/>
        <v>Klik Disini</v>
      </c>
      <c r="C2871" s="223" t="s">
        <v>19097</v>
      </c>
      <c r="D2871" s="223"/>
      <c r="E2871" s="223" t="s">
        <v>19098</v>
      </c>
      <c r="F2871" s="223" t="s">
        <v>19099</v>
      </c>
      <c r="G2871" s="223" t="s">
        <v>19100</v>
      </c>
      <c r="H2871" s="223" t="s">
        <v>327</v>
      </c>
      <c r="I2871" s="258" t="s">
        <v>592</v>
      </c>
      <c r="J2871" s="186" t="s">
        <v>326</v>
      </c>
      <c r="K2871" s="223"/>
      <c r="L2871" s="264"/>
      <c r="M2871" s="265"/>
      <c r="N2871" s="223"/>
      <c r="O2871" s="223"/>
      <c r="P2871" s="223">
        <v>2010</v>
      </c>
      <c r="Q2871" s="223">
        <v>2017</v>
      </c>
      <c r="R2871" s="223" t="s">
        <v>7031</v>
      </c>
      <c r="S2871" s="223" t="s">
        <v>78</v>
      </c>
      <c r="T2871" s="223"/>
      <c r="U2871" s="86">
        <v>128</v>
      </c>
      <c r="V2871" s="86" t="s">
        <v>452</v>
      </c>
      <c r="W2871" s="223" t="s">
        <v>4143</v>
      </c>
      <c r="X2871" s="223" t="s">
        <v>19101</v>
      </c>
      <c r="Y2871" s="262">
        <v>52000</v>
      </c>
      <c r="Z2871" s="226"/>
      <c r="AA2871" s="241">
        <f t="shared" si="23"/>
        <v>0</v>
      </c>
      <c r="AB2871" s="237" t="s">
        <v>19102</v>
      </c>
    </row>
    <row r="2872" spans="1:28" ht="15" customHeight="1">
      <c r="A2872" s="109">
        <v>2863</v>
      </c>
      <c r="B2872" s="222" t="str">
        <f t="shared" si="22"/>
        <v>Klik Disini</v>
      </c>
      <c r="C2872" s="223" t="s">
        <v>19103</v>
      </c>
      <c r="D2872" s="223"/>
      <c r="E2872" s="223" t="s">
        <v>9061</v>
      </c>
      <c r="F2872" s="223" t="s">
        <v>19104</v>
      </c>
      <c r="G2872" s="223" t="s">
        <v>19105</v>
      </c>
      <c r="H2872" s="223" t="s">
        <v>309</v>
      </c>
      <c r="I2872" s="258" t="s">
        <v>446</v>
      </c>
      <c r="J2872" s="186" t="s">
        <v>349</v>
      </c>
      <c r="K2872" s="223"/>
      <c r="L2872" s="264"/>
      <c r="M2872" s="265"/>
      <c r="N2872" s="223" t="s">
        <v>449</v>
      </c>
      <c r="O2872" s="223" t="s">
        <v>3419</v>
      </c>
      <c r="P2872" s="223">
        <v>2012</v>
      </c>
      <c r="Q2872" s="223">
        <v>2017</v>
      </c>
      <c r="R2872" s="223" t="s">
        <v>3412</v>
      </c>
      <c r="S2872" s="223" t="s">
        <v>78</v>
      </c>
      <c r="T2872" s="223" t="s">
        <v>451</v>
      </c>
      <c r="U2872" s="86">
        <v>232</v>
      </c>
      <c r="V2872" s="86" t="s">
        <v>452</v>
      </c>
      <c r="W2872" s="223" t="s">
        <v>1214</v>
      </c>
      <c r="X2872" s="223" t="s">
        <v>19106</v>
      </c>
      <c r="Y2872" s="262">
        <v>53500</v>
      </c>
      <c r="Z2872" s="226"/>
      <c r="AA2872" s="241">
        <f t="shared" si="23"/>
        <v>0</v>
      </c>
      <c r="AB2872" s="237" t="s">
        <v>19107</v>
      </c>
    </row>
    <row r="2873" spans="1:28" ht="15" customHeight="1">
      <c r="A2873" s="109">
        <v>2864</v>
      </c>
      <c r="B2873" s="222" t="str">
        <f t="shared" si="22"/>
        <v>Klik Disini</v>
      </c>
      <c r="C2873" s="223" t="s">
        <v>19108</v>
      </c>
      <c r="D2873" s="223"/>
      <c r="E2873" s="223" t="s">
        <v>9336</v>
      </c>
      <c r="F2873" s="223" t="s">
        <v>19109</v>
      </c>
      <c r="G2873" s="223" t="s">
        <v>19110</v>
      </c>
      <c r="H2873" s="223" t="s">
        <v>4690</v>
      </c>
      <c r="I2873" s="258" t="s">
        <v>592</v>
      </c>
      <c r="J2873" s="186" t="s">
        <v>326</v>
      </c>
      <c r="K2873" s="223"/>
      <c r="L2873" s="264"/>
      <c r="M2873" s="265"/>
      <c r="N2873" s="223"/>
      <c r="O2873" s="223"/>
      <c r="P2873" s="223">
        <v>2012</v>
      </c>
      <c r="Q2873" s="223">
        <v>2017</v>
      </c>
      <c r="R2873" s="223" t="s">
        <v>7031</v>
      </c>
      <c r="S2873" s="223" t="s">
        <v>78</v>
      </c>
      <c r="T2873" s="223"/>
      <c r="U2873" s="86">
        <v>323</v>
      </c>
      <c r="V2873" s="86" t="s">
        <v>452</v>
      </c>
      <c r="W2873" s="223" t="s">
        <v>677</v>
      </c>
      <c r="X2873" s="223" t="s">
        <v>19111</v>
      </c>
      <c r="Y2873" s="262">
        <v>86000</v>
      </c>
      <c r="Z2873" s="226"/>
      <c r="AA2873" s="241">
        <f t="shared" si="23"/>
        <v>0</v>
      </c>
      <c r="AB2873" s="237" t="s">
        <v>19112</v>
      </c>
    </row>
    <row r="2874" spans="1:28" ht="15" customHeight="1">
      <c r="A2874" s="109">
        <v>2865</v>
      </c>
      <c r="B2874" s="222" t="str">
        <f t="shared" si="22"/>
        <v>Klik Disini</v>
      </c>
      <c r="C2874" s="223" t="s">
        <v>19113</v>
      </c>
      <c r="D2874" s="223"/>
      <c r="E2874" s="223" t="s">
        <v>9061</v>
      </c>
      <c r="F2874" s="223" t="s">
        <v>19114</v>
      </c>
      <c r="G2874" s="223" t="s">
        <v>19115</v>
      </c>
      <c r="H2874" s="223" t="s">
        <v>3473</v>
      </c>
      <c r="I2874" s="258" t="s">
        <v>446</v>
      </c>
      <c r="J2874" s="186" t="s">
        <v>345</v>
      </c>
      <c r="K2874" s="223"/>
      <c r="L2874" s="264"/>
      <c r="M2874" s="265"/>
      <c r="N2874" s="223"/>
      <c r="O2874" s="223"/>
      <c r="P2874" s="223">
        <v>2013</v>
      </c>
      <c r="Q2874" s="223">
        <v>2017</v>
      </c>
      <c r="R2874" s="223" t="s">
        <v>3412</v>
      </c>
      <c r="S2874" s="223" t="s">
        <v>78</v>
      </c>
      <c r="T2874" s="223"/>
      <c r="U2874" s="86">
        <v>104</v>
      </c>
      <c r="V2874" s="86" t="s">
        <v>452</v>
      </c>
      <c r="W2874" s="223" t="s">
        <v>4611</v>
      </c>
      <c r="X2874" s="223" t="s">
        <v>19116</v>
      </c>
      <c r="Y2874" s="262">
        <v>32500</v>
      </c>
      <c r="Z2874" s="226"/>
      <c r="AA2874" s="241">
        <f t="shared" si="23"/>
        <v>0</v>
      </c>
      <c r="AB2874" s="237" t="s">
        <v>19117</v>
      </c>
    </row>
    <row r="2875" spans="1:28" ht="15" customHeight="1">
      <c r="A2875" s="109">
        <v>2866</v>
      </c>
      <c r="B2875" s="222" t="str">
        <f t="shared" si="22"/>
        <v>Klik Disini</v>
      </c>
      <c r="C2875" s="223" t="s">
        <v>19118</v>
      </c>
      <c r="D2875" s="223"/>
      <c r="E2875" s="223" t="s">
        <v>9061</v>
      </c>
      <c r="F2875" s="223" t="s">
        <v>19119</v>
      </c>
      <c r="G2875" s="223" t="s">
        <v>19120</v>
      </c>
      <c r="H2875" s="223" t="s">
        <v>3473</v>
      </c>
      <c r="I2875" s="258" t="s">
        <v>446</v>
      </c>
      <c r="J2875" s="186" t="s">
        <v>345</v>
      </c>
      <c r="K2875" s="223"/>
      <c r="L2875" s="264"/>
      <c r="M2875" s="265"/>
      <c r="N2875" s="223" t="s">
        <v>449</v>
      </c>
      <c r="O2875" s="223" t="s">
        <v>3419</v>
      </c>
      <c r="P2875" s="223">
        <v>2014</v>
      </c>
      <c r="Q2875" s="223">
        <v>2017</v>
      </c>
      <c r="R2875" s="223" t="s">
        <v>3412</v>
      </c>
      <c r="S2875" s="223" t="s">
        <v>78</v>
      </c>
      <c r="T2875" s="223" t="s">
        <v>451</v>
      </c>
      <c r="U2875" s="86">
        <v>160</v>
      </c>
      <c r="V2875" s="86" t="s">
        <v>452</v>
      </c>
      <c r="W2875" s="223" t="s">
        <v>6793</v>
      </c>
      <c r="X2875" s="223" t="s">
        <v>19121</v>
      </c>
      <c r="Y2875" s="262">
        <v>42000</v>
      </c>
      <c r="Z2875" s="226"/>
      <c r="AA2875" s="241">
        <f t="shared" si="23"/>
        <v>0</v>
      </c>
      <c r="AB2875" s="237" t="s">
        <v>19122</v>
      </c>
    </row>
    <row r="2876" spans="1:28" ht="15" customHeight="1">
      <c r="A2876" s="109">
        <v>2867</v>
      </c>
      <c r="B2876" s="222" t="str">
        <f t="shared" si="22"/>
        <v>Klik Disini</v>
      </c>
      <c r="C2876" s="223" t="s">
        <v>19123</v>
      </c>
      <c r="D2876" s="223"/>
      <c r="E2876" s="223" t="s">
        <v>19124</v>
      </c>
      <c r="F2876" s="223" t="s">
        <v>19125</v>
      </c>
      <c r="G2876" s="223" t="s">
        <v>19126</v>
      </c>
      <c r="H2876" s="223" t="s">
        <v>344</v>
      </c>
      <c r="I2876" s="258" t="s">
        <v>446</v>
      </c>
      <c r="J2876" s="186" t="s">
        <v>343</v>
      </c>
      <c r="K2876" s="223"/>
      <c r="L2876" s="264"/>
      <c r="M2876" s="265"/>
      <c r="N2876" s="223"/>
      <c r="O2876" s="223"/>
      <c r="P2876" s="223">
        <v>2012</v>
      </c>
      <c r="Q2876" s="223">
        <v>2017</v>
      </c>
      <c r="R2876" s="223" t="s">
        <v>3412</v>
      </c>
      <c r="S2876" s="223" t="s">
        <v>78</v>
      </c>
      <c r="T2876" s="223"/>
      <c r="U2876" s="86">
        <v>144</v>
      </c>
      <c r="V2876" s="86" t="s">
        <v>452</v>
      </c>
      <c r="W2876" s="223" t="s">
        <v>4983</v>
      </c>
      <c r="X2876" s="223" t="s">
        <v>19127</v>
      </c>
      <c r="Y2876" s="262">
        <v>43000</v>
      </c>
      <c r="Z2876" s="226"/>
      <c r="AA2876" s="241">
        <f t="shared" si="23"/>
        <v>0</v>
      </c>
      <c r="AB2876" s="237" t="s">
        <v>19128</v>
      </c>
    </row>
    <row r="2877" spans="1:28" ht="15" customHeight="1">
      <c r="A2877" s="109">
        <v>2868</v>
      </c>
      <c r="B2877" s="222" t="str">
        <f t="shared" si="22"/>
        <v>Klik Disini</v>
      </c>
      <c r="C2877" s="223" t="s">
        <v>19129</v>
      </c>
      <c r="D2877" s="223"/>
      <c r="E2877" s="223" t="s">
        <v>19130</v>
      </c>
      <c r="F2877" s="223" t="s">
        <v>19131</v>
      </c>
      <c r="G2877" s="223" t="s">
        <v>19132</v>
      </c>
      <c r="H2877" s="223" t="s">
        <v>327</v>
      </c>
      <c r="I2877" s="258" t="s">
        <v>592</v>
      </c>
      <c r="J2877" s="186" t="s">
        <v>326</v>
      </c>
      <c r="K2877" s="223"/>
      <c r="L2877" s="264"/>
      <c r="M2877" s="265"/>
      <c r="N2877" s="223"/>
      <c r="O2877" s="223"/>
      <c r="P2877" s="223">
        <v>2012</v>
      </c>
      <c r="Q2877" s="223">
        <v>2017</v>
      </c>
      <c r="R2877" s="223" t="s">
        <v>7031</v>
      </c>
      <c r="S2877" s="223" t="s">
        <v>78</v>
      </c>
      <c r="T2877" s="223"/>
      <c r="U2877" s="86">
        <v>144</v>
      </c>
      <c r="V2877" s="86" t="s">
        <v>452</v>
      </c>
      <c r="W2877" s="223" t="s">
        <v>4453</v>
      </c>
      <c r="X2877" s="223" t="s">
        <v>19133</v>
      </c>
      <c r="Y2877" s="262">
        <v>42000</v>
      </c>
      <c r="Z2877" s="226"/>
      <c r="AA2877" s="241">
        <f t="shared" si="23"/>
        <v>0</v>
      </c>
      <c r="AB2877" s="237" t="s">
        <v>19134</v>
      </c>
    </row>
    <row r="2878" spans="1:28" ht="15" customHeight="1">
      <c r="A2878" s="109">
        <v>2869</v>
      </c>
      <c r="B2878" s="222" t="str">
        <f t="shared" si="22"/>
        <v>Klik Disini</v>
      </c>
      <c r="C2878" s="223" t="s">
        <v>19135</v>
      </c>
      <c r="D2878" s="223"/>
      <c r="E2878" s="223" t="s">
        <v>9061</v>
      </c>
      <c r="F2878" s="223" t="s">
        <v>19136</v>
      </c>
      <c r="G2878" s="223" t="s">
        <v>19137</v>
      </c>
      <c r="H2878" s="223" t="s">
        <v>3473</v>
      </c>
      <c r="I2878" s="258" t="s">
        <v>446</v>
      </c>
      <c r="J2878" s="186" t="s">
        <v>345</v>
      </c>
      <c r="K2878" s="223"/>
      <c r="L2878" s="264"/>
      <c r="M2878" s="265"/>
      <c r="N2878" s="223" t="s">
        <v>449</v>
      </c>
      <c r="O2878" s="223" t="s">
        <v>3419</v>
      </c>
      <c r="P2878" s="223">
        <v>2013</v>
      </c>
      <c r="Q2878" s="223">
        <v>2017</v>
      </c>
      <c r="R2878" s="223" t="s">
        <v>3412</v>
      </c>
      <c r="S2878" s="223" t="s">
        <v>78</v>
      </c>
      <c r="T2878" s="223" t="s">
        <v>451</v>
      </c>
      <c r="U2878" s="86">
        <v>166</v>
      </c>
      <c r="V2878" s="86" t="s">
        <v>452</v>
      </c>
      <c r="W2878" s="223" t="s">
        <v>4043</v>
      </c>
      <c r="X2878" s="223" t="s">
        <v>19138</v>
      </c>
      <c r="Y2878" s="262">
        <v>45500</v>
      </c>
      <c r="Z2878" s="226"/>
      <c r="AA2878" s="241">
        <f t="shared" si="23"/>
        <v>0</v>
      </c>
      <c r="AB2878" s="237" t="s">
        <v>19139</v>
      </c>
    </row>
    <row r="2879" spans="1:28" ht="15" customHeight="1">
      <c r="A2879" s="109">
        <v>2870</v>
      </c>
      <c r="B2879" s="222" t="str">
        <f t="shared" si="22"/>
        <v>Klik Disini</v>
      </c>
      <c r="C2879" s="223" t="s">
        <v>19140</v>
      </c>
      <c r="D2879" s="223"/>
      <c r="E2879" s="223" t="s">
        <v>19141</v>
      </c>
      <c r="F2879" s="223" t="s">
        <v>19142</v>
      </c>
      <c r="G2879" s="223" t="s">
        <v>19143</v>
      </c>
      <c r="H2879" s="223" t="s">
        <v>3473</v>
      </c>
      <c r="I2879" s="258" t="s">
        <v>446</v>
      </c>
      <c r="J2879" s="186" t="s">
        <v>345</v>
      </c>
      <c r="K2879" s="223"/>
      <c r="L2879" s="264"/>
      <c r="M2879" s="265"/>
      <c r="N2879" s="223" t="s">
        <v>449</v>
      </c>
      <c r="O2879" s="223" t="s">
        <v>3419</v>
      </c>
      <c r="P2879" s="223">
        <v>2012</v>
      </c>
      <c r="Q2879" s="223">
        <v>2017</v>
      </c>
      <c r="R2879" s="223" t="s">
        <v>3412</v>
      </c>
      <c r="S2879" s="223" t="s">
        <v>78</v>
      </c>
      <c r="T2879" s="223" t="s">
        <v>451</v>
      </c>
      <c r="U2879" s="86">
        <v>240</v>
      </c>
      <c r="V2879" s="86" t="s">
        <v>452</v>
      </c>
      <c r="W2879" s="223" t="s">
        <v>7239</v>
      </c>
      <c r="X2879" s="223" t="s">
        <v>19144</v>
      </c>
      <c r="Y2879" s="262">
        <v>139500</v>
      </c>
      <c r="Z2879" s="226"/>
      <c r="AA2879" s="241">
        <f t="shared" si="23"/>
        <v>0</v>
      </c>
      <c r="AB2879" s="237" t="s">
        <v>19145</v>
      </c>
    </row>
    <row r="2880" spans="1:28" ht="15" customHeight="1">
      <c r="A2880" s="109">
        <v>2871</v>
      </c>
      <c r="B2880" s="222" t="str">
        <f t="shared" si="22"/>
        <v>Klik Disini</v>
      </c>
      <c r="C2880" s="223" t="s">
        <v>19146</v>
      </c>
      <c r="D2880" s="223"/>
      <c r="E2880" s="223" t="s">
        <v>9061</v>
      </c>
      <c r="F2880" s="223" t="s">
        <v>19147</v>
      </c>
      <c r="G2880" s="223" t="s">
        <v>19148</v>
      </c>
      <c r="H2880" s="223" t="s">
        <v>3727</v>
      </c>
      <c r="I2880" s="258" t="s">
        <v>446</v>
      </c>
      <c r="J2880" s="186" t="s">
        <v>385</v>
      </c>
      <c r="K2880" s="223"/>
      <c r="L2880" s="264"/>
      <c r="M2880" s="265"/>
      <c r="N2880" s="223" t="s">
        <v>449</v>
      </c>
      <c r="O2880" s="223" t="s">
        <v>3419</v>
      </c>
      <c r="P2880" s="223">
        <v>2014</v>
      </c>
      <c r="Q2880" s="223">
        <v>2017</v>
      </c>
      <c r="R2880" s="223" t="s">
        <v>3412</v>
      </c>
      <c r="S2880" s="223" t="s">
        <v>78</v>
      </c>
      <c r="T2880" s="223" t="s">
        <v>451</v>
      </c>
      <c r="U2880" s="86">
        <v>122</v>
      </c>
      <c r="V2880" s="86" t="s">
        <v>452</v>
      </c>
      <c r="W2880" s="223" t="s">
        <v>2542</v>
      </c>
      <c r="X2880" s="223" t="s">
        <v>19149</v>
      </c>
      <c r="Y2880" s="262">
        <v>42000</v>
      </c>
      <c r="Z2880" s="226"/>
      <c r="AA2880" s="241">
        <f t="shared" si="23"/>
        <v>0</v>
      </c>
      <c r="AB2880" s="237" t="s">
        <v>19150</v>
      </c>
    </row>
    <row r="2881" spans="1:28" ht="15" customHeight="1">
      <c r="A2881" s="109">
        <v>2872</v>
      </c>
      <c r="B2881" s="222" t="str">
        <f t="shared" si="22"/>
        <v>Klik Disini</v>
      </c>
      <c r="C2881" s="223" t="s">
        <v>19151</v>
      </c>
      <c r="D2881" s="223"/>
      <c r="E2881" s="223" t="s">
        <v>16557</v>
      </c>
      <c r="F2881" s="223" t="s">
        <v>19152</v>
      </c>
      <c r="G2881" s="223" t="s">
        <v>19153</v>
      </c>
      <c r="H2881" s="223" t="s">
        <v>460</v>
      </c>
      <c r="I2881" s="258" t="s">
        <v>446</v>
      </c>
      <c r="J2881" s="186" t="s">
        <v>373</v>
      </c>
      <c r="K2881" s="223"/>
      <c r="L2881" s="264"/>
      <c r="M2881" s="265"/>
      <c r="N2881" s="223" t="s">
        <v>449</v>
      </c>
      <c r="O2881" s="223" t="s">
        <v>3419</v>
      </c>
      <c r="P2881" s="223">
        <v>2012</v>
      </c>
      <c r="Q2881" s="223">
        <v>2017</v>
      </c>
      <c r="R2881" s="223" t="s">
        <v>3412</v>
      </c>
      <c r="S2881" s="223" t="s">
        <v>78</v>
      </c>
      <c r="T2881" s="223" t="s">
        <v>451</v>
      </c>
      <c r="U2881" s="86">
        <v>144</v>
      </c>
      <c r="V2881" s="86" t="s">
        <v>452</v>
      </c>
      <c r="W2881" s="223" t="s">
        <v>646</v>
      </c>
      <c r="X2881" s="223" t="s">
        <v>19154</v>
      </c>
      <c r="Y2881" s="262">
        <v>43000</v>
      </c>
      <c r="Z2881" s="226"/>
      <c r="AA2881" s="241">
        <f t="shared" si="23"/>
        <v>0</v>
      </c>
      <c r="AB2881" s="237" t="s">
        <v>19155</v>
      </c>
    </row>
    <row r="2882" spans="1:28" ht="15" customHeight="1">
      <c r="A2882" s="109">
        <v>2873</v>
      </c>
      <c r="B2882" s="222" t="str">
        <f t="shared" si="22"/>
        <v>Klik Disini</v>
      </c>
      <c r="C2882" s="223" t="s">
        <v>19156</v>
      </c>
      <c r="D2882" s="223"/>
      <c r="E2882" s="223" t="s">
        <v>16557</v>
      </c>
      <c r="F2882" s="223" t="s">
        <v>19157</v>
      </c>
      <c r="G2882" s="223" t="s">
        <v>19158</v>
      </c>
      <c r="H2882" s="223" t="s">
        <v>460</v>
      </c>
      <c r="I2882" s="258" t="s">
        <v>446</v>
      </c>
      <c r="J2882" s="186" t="s">
        <v>373</v>
      </c>
      <c r="K2882" s="223"/>
      <c r="L2882" s="264"/>
      <c r="M2882" s="265"/>
      <c r="N2882" s="223" t="s">
        <v>449</v>
      </c>
      <c r="O2882" s="223" t="s">
        <v>3419</v>
      </c>
      <c r="P2882" s="223">
        <v>2012</v>
      </c>
      <c r="Q2882" s="223">
        <v>2017</v>
      </c>
      <c r="R2882" s="223" t="s">
        <v>3412</v>
      </c>
      <c r="S2882" s="223" t="s">
        <v>78</v>
      </c>
      <c r="T2882" s="223" t="s">
        <v>451</v>
      </c>
      <c r="U2882" s="86">
        <v>216</v>
      </c>
      <c r="V2882" s="86" t="s">
        <v>452</v>
      </c>
      <c r="W2882" s="223" t="s">
        <v>606</v>
      </c>
      <c r="X2882" s="223" t="s">
        <v>19159</v>
      </c>
      <c r="Y2882" s="262">
        <v>61500</v>
      </c>
      <c r="Z2882" s="226"/>
      <c r="AA2882" s="241">
        <f t="shared" si="23"/>
        <v>0</v>
      </c>
      <c r="AB2882" s="237" t="s">
        <v>19160</v>
      </c>
    </row>
    <row r="2883" spans="1:28" ht="15" customHeight="1">
      <c r="A2883" s="109">
        <v>2874</v>
      </c>
      <c r="B2883" s="222" t="str">
        <f t="shared" si="22"/>
        <v>Klik Disini</v>
      </c>
      <c r="C2883" s="223" t="s">
        <v>19161</v>
      </c>
      <c r="D2883" s="223"/>
      <c r="E2883" s="223" t="s">
        <v>4077</v>
      </c>
      <c r="F2883" s="223" t="s">
        <v>19162</v>
      </c>
      <c r="G2883" s="223" t="s">
        <v>19163</v>
      </c>
      <c r="H2883" s="223" t="s">
        <v>3727</v>
      </c>
      <c r="I2883" s="258" t="s">
        <v>446</v>
      </c>
      <c r="J2883" s="186" t="s">
        <v>385</v>
      </c>
      <c r="K2883" s="223"/>
      <c r="L2883" s="264"/>
      <c r="M2883" s="265"/>
      <c r="N2883" s="223" t="s">
        <v>449</v>
      </c>
      <c r="O2883" s="223" t="s">
        <v>3419</v>
      </c>
      <c r="P2883" s="223">
        <v>2012</v>
      </c>
      <c r="Q2883" s="223">
        <v>2017</v>
      </c>
      <c r="R2883" s="223" t="s">
        <v>3412</v>
      </c>
      <c r="S2883" s="223" t="s">
        <v>78</v>
      </c>
      <c r="T2883" s="223" t="s">
        <v>451</v>
      </c>
      <c r="U2883" s="86">
        <v>128</v>
      </c>
      <c r="V2883" s="86" t="s">
        <v>452</v>
      </c>
      <c r="W2883" s="223" t="s">
        <v>8432</v>
      </c>
      <c r="X2883" s="223" t="s">
        <v>19164</v>
      </c>
      <c r="Y2883" s="262">
        <v>35500</v>
      </c>
      <c r="Z2883" s="226"/>
      <c r="AA2883" s="241">
        <f t="shared" si="23"/>
        <v>0</v>
      </c>
      <c r="AB2883" s="237" t="s">
        <v>19165</v>
      </c>
    </row>
    <row r="2884" spans="1:28" ht="15" customHeight="1">
      <c r="A2884" s="109">
        <v>2875</v>
      </c>
      <c r="B2884" s="222" t="str">
        <f t="shared" si="22"/>
        <v>Klik Disini</v>
      </c>
      <c r="C2884" s="223" t="s">
        <v>19166</v>
      </c>
      <c r="D2884" s="223"/>
      <c r="E2884" s="223" t="s">
        <v>9336</v>
      </c>
      <c r="F2884" s="223" t="s">
        <v>19167</v>
      </c>
      <c r="G2884" s="223" t="s">
        <v>19168</v>
      </c>
      <c r="H2884" s="223" t="s">
        <v>3727</v>
      </c>
      <c r="I2884" s="258" t="s">
        <v>446</v>
      </c>
      <c r="J2884" s="186" t="s">
        <v>385</v>
      </c>
      <c r="K2884" s="223"/>
      <c r="L2884" s="264"/>
      <c r="M2884" s="265"/>
      <c r="N2884" s="223" t="s">
        <v>449</v>
      </c>
      <c r="O2884" s="223" t="s">
        <v>3419</v>
      </c>
      <c r="P2884" s="223">
        <v>2013</v>
      </c>
      <c r="Q2884" s="223">
        <v>2017</v>
      </c>
      <c r="R2884" s="223" t="s">
        <v>7031</v>
      </c>
      <c r="S2884" s="223" t="s">
        <v>78</v>
      </c>
      <c r="T2884" s="223" t="s">
        <v>451</v>
      </c>
      <c r="U2884" s="86">
        <v>144</v>
      </c>
      <c r="V2884" s="86" t="s">
        <v>452</v>
      </c>
      <c r="W2884" s="223" t="s">
        <v>707</v>
      </c>
      <c r="X2884" s="223" t="s">
        <v>19169</v>
      </c>
      <c r="Y2884" s="262">
        <v>61000</v>
      </c>
      <c r="Z2884" s="226"/>
      <c r="AA2884" s="241">
        <f t="shared" si="23"/>
        <v>0</v>
      </c>
      <c r="AB2884" s="237" t="s">
        <v>19170</v>
      </c>
    </row>
    <row r="2885" spans="1:28" ht="15" customHeight="1">
      <c r="A2885" s="109">
        <v>2876</v>
      </c>
      <c r="B2885" s="222" t="str">
        <f t="shared" si="22"/>
        <v>Klik Disini</v>
      </c>
      <c r="C2885" s="223" t="s">
        <v>19171</v>
      </c>
      <c r="D2885" s="223"/>
      <c r="E2885" s="223" t="s">
        <v>3443</v>
      </c>
      <c r="F2885" s="223" t="s">
        <v>19172</v>
      </c>
      <c r="G2885" s="223" t="s">
        <v>19173</v>
      </c>
      <c r="H2885" s="223" t="s">
        <v>314</v>
      </c>
      <c r="I2885" s="258" t="s">
        <v>3447</v>
      </c>
      <c r="J2885" s="186" t="s">
        <v>313</v>
      </c>
      <c r="K2885" s="223"/>
      <c r="L2885" s="264"/>
      <c r="M2885" s="265"/>
      <c r="N2885" s="223" t="s">
        <v>449</v>
      </c>
      <c r="O2885" s="223" t="s">
        <v>3419</v>
      </c>
      <c r="P2885" s="223">
        <v>2012</v>
      </c>
      <c r="Q2885" s="223">
        <v>2017</v>
      </c>
      <c r="R2885" s="223" t="s">
        <v>3412</v>
      </c>
      <c r="S2885" s="223" t="s">
        <v>78</v>
      </c>
      <c r="T2885" s="223" t="s">
        <v>451</v>
      </c>
      <c r="U2885" s="86">
        <v>104</v>
      </c>
      <c r="V2885" s="86" t="s">
        <v>452</v>
      </c>
      <c r="W2885" s="223" t="s">
        <v>856</v>
      </c>
      <c r="X2885" s="223" t="s">
        <v>19174</v>
      </c>
      <c r="Y2885" s="262">
        <v>62500</v>
      </c>
      <c r="Z2885" s="226"/>
      <c r="AA2885" s="241">
        <f t="shared" si="23"/>
        <v>0</v>
      </c>
      <c r="AB2885" s="237" t="s">
        <v>19175</v>
      </c>
    </row>
    <row r="2886" spans="1:28" ht="15" customHeight="1">
      <c r="A2886" s="109">
        <v>2877</v>
      </c>
      <c r="B2886" s="222" t="str">
        <f t="shared" si="22"/>
        <v>Klik Disini</v>
      </c>
      <c r="C2886" s="223" t="s">
        <v>19176</v>
      </c>
      <c r="D2886" s="223"/>
      <c r="E2886" s="223" t="s">
        <v>19177</v>
      </c>
      <c r="F2886" s="223" t="s">
        <v>19178</v>
      </c>
      <c r="G2886" s="223" t="s">
        <v>19179</v>
      </c>
      <c r="H2886" s="223" t="s">
        <v>460</v>
      </c>
      <c r="I2886" s="258" t="s">
        <v>446</v>
      </c>
      <c r="J2886" s="186" t="s">
        <v>373</v>
      </c>
      <c r="K2886" s="223"/>
      <c r="L2886" s="264"/>
      <c r="M2886" s="265"/>
      <c r="N2886" s="223" t="s">
        <v>449</v>
      </c>
      <c r="O2886" s="223" t="s">
        <v>3419</v>
      </c>
      <c r="P2886" s="223">
        <v>2012</v>
      </c>
      <c r="Q2886" s="223">
        <v>2017</v>
      </c>
      <c r="R2886" s="223" t="s">
        <v>3412</v>
      </c>
      <c r="S2886" s="223" t="s">
        <v>78</v>
      </c>
      <c r="T2886" s="223" t="s">
        <v>451</v>
      </c>
      <c r="U2886" s="86">
        <v>192</v>
      </c>
      <c r="V2886" s="86" t="s">
        <v>452</v>
      </c>
      <c r="W2886" s="223" t="s">
        <v>3230</v>
      </c>
      <c r="X2886" s="223" t="s">
        <v>19180</v>
      </c>
      <c r="Y2886" s="262">
        <v>61500</v>
      </c>
      <c r="Z2886" s="226"/>
      <c r="AA2886" s="241">
        <f t="shared" si="23"/>
        <v>0</v>
      </c>
      <c r="AB2886" s="237" t="s">
        <v>19181</v>
      </c>
    </row>
    <row r="2887" spans="1:28" ht="15" customHeight="1">
      <c r="A2887" s="109">
        <v>2878</v>
      </c>
      <c r="B2887" s="222" t="str">
        <f t="shared" si="22"/>
        <v>Klik Disini</v>
      </c>
      <c r="C2887" s="223" t="s">
        <v>19182</v>
      </c>
      <c r="D2887" s="223"/>
      <c r="E2887" s="223" t="s">
        <v>9336</v>
      </c>
      <c r="F2887" s="223" t="s">
        <v>19183</v>
      </c>
      <c r="G2887" s="223" t="s">
        <v>19184</v>
      </c>
      <c r="H2887" s="223" t="s">
        <v>3727</v>
      </c>
      <c r="I2887" s="258" t="s">
        <v>446</v>
      </c>
      <c r="J2887" s="186" t="s">
        <v>385</v>
      </c>
      <c r="K2887" s="223"/>
      <c r="L2887" s="264"/>
      <c r="M2887" s="265"/>
      <c r="N2887" s="223" t="s">
        <v>449</v>
      </c>
      <c r="O2887" s="223" t="s">
        <v>3419</v>
      </c>
      <c r="P2887" s="223">
        <v>2012</v>
      </c>
      <c r="Q2887" s="223">
        <v>2017</v>
      </c>
      <c r="R2887" s="223" t="s">
        <v>7031</v>
      </c>
      <c r="S2887" s="223" t="s">
        <v>78</v>
      </c>
      <c r="T2887" s="223" t="s">
        <v>451</v>
      </c>
      <c r="U2887" s="86">
        <v>184</v>
      </c>
      <c r="V2887" s="86" t="s">
        <v>452</v>
      </c>
      <c r="W2887" s="223" t="s">
        <v>775</v>
      </c>
      <c r="X2887" s="223" t="s">
        <v>19185</v>
      </c>
      <c r="Y2887" s="262">
        <v>47000</v>
      </c>
      <c r="Z2887" s="226"/>
      <c r="AA2887" s="241">
        <f t="shared" si="23"/>
        <v>0</v>
      </c>
      <c r="AB2887" s="237" t="s">
        <v>19186</v>
      </c>
    </row>
    <row r="2888" spans="1:28" ht="15" customHeight="1">
      <c r="A2888" s="109">
        <v>2879</v>
      </c>
      <c r="B2888" s="222" t="str">
        <f t="shared" si="22"/>
        <v>Klik Disini</v>
      </c>
      <c r="C2888" s="223" t="s">
        <v>19187</v>
      </c>
      <c r="D2888" s="223"/>
      <c r="E2888" s="223" t="s">
        <v>3959</v>
      </c>
      <c r="F2888" s="223" t="s">
        <v>19188</v>
      </c>
      <c r="G2888" s="223" t="s">
        <v>19189</v>
      </c>
      <c r="H2888" s="223" t="s">
        <v>4580</v>
      </c>
      <c r="I2888" s="258" t="s">
        <v>592</v>
      </c>
      <c r="J2888" s="186" t="s">
        <v>322</v>
      </c>
      <c r="K2888" s="223"/>
      <c r="L2888" s="264"/>
      <c r="M2888" s="265"/>
      <c r="N2888" s="223"/>
      <c r="O2888" s="223"/>
      <c r="P2888" s="223">
        <v>2012</v>
      </c>
      <c r="Q2888" s="223">
        <v>2017</v>
      </c>
      <c r="R2888" s="223" t="s">
        <v>3643</v>
      </c>
      <c r="S2888" s="223" t="s">
        <v>78</v>
      </c>
      <c r="T2888" s="223"/>
      <c r="U2888" s="86">
        <v>112</v>
      </c>
      <c r="V2888" s="86" t="s">
        <v>452</v>
      </c>
      <c r="W2888" s="223" t="s">
        <v>685</v>
      </c>
      <c r="X2888" s="223" t="s">
        <v>19190</v>
      </c>
      <c r="Y2888" s="262">
        <v>57500</v>
      </c>
      <c r="Z2888" s="226"/>
      <c r="AA2888" s="241">
        <f t="shared" si="23"/>
        <v>0</v>
      </c>
      <c r="AB2888" s="237" t="s">
        <v>19191</v>
      </c>
    </row>
    <row r="2889" spans="1:28" ht="15" customHeight="1">
      <c r="A2889" s="109">
        <v>2880</v>
      </c>
      <c r="B2889" s="222" t="str">
        <f t="shared" si="22"/>
        <v>Klik Disini</v>
      </c>
      <c r="C2889" s="223" t="s">
        <v>19192</v>
      </c>
      <c r="D2889" s="223"/>
      <c r="E2889" s="223" t="s">
        <v>19193</v>
      </c>
      <c r="F2889" s="223" t="s">
        <v>19194</v>
      </c>
      <c r="G2889" s="223" t="s">
        <v>19195</v>
      </c>
      <c r="H2889" s="223" t="s">
        <v>2070</v>
      </c>
      <c r="I2889" s="258" t="s">
        <v>583</v>
      </c>
      <c r="J2889" s="186" t="s">
        <v>263</v>
      </c>
      <c r="K2889" s="223"/>
      <c r="L2889" s="264"/>
      <c r="M2889" s="265"/>
      <c r="N2889" s="223" t="s">
        <v>449</v>
      </c>
      <c r="O2889" s="223" t="s">
        <v>3419</v>
      </c>
      <c r="P2889" s="223">
        <v>2012</v>
      </c>
      <c r="Q2889" s="223">
        <v>2017</v>
      </c>
      <c r="R2889" s="223" t="s">
        <v>6981</v>
      </c>
      <c r="S2889" s="223" t="s">
        <v>78</v>
      </c>
      <c r="T2889" s="223" t="s">
        <v>451</v>
      </c>
      <c r="U2889" s="86">
        <v>120</v>
      </c>
      <c r="V2889" s="86" t="s">
        <v>452</v>
      </c>
      <c r="W2889" s="223" t="s">
        <v>796</v>
      </c>
      <c r="X2889" s="223" t="s">
        <v>19196</v>
      </c>
      <c r="Y2889" s="262">
        <v>38000</v>
      </c>
      <c r="Z2889" s="226"/>
      <c r="AA2889" s="241">
        <f t="shared" si="23"/>
        <v>0</v>
      </c>
      <c r="AB2889" s="237" t="s">
        <v>19197</v>
      </c>
    </row>
    <row r="2890" spans="1:28" ht="15" customHeight="1">
      <c r="A2890" s="109">
        <v>2881</v>
      </c>
      <c r="B2890" s="222" t="str">
        <f t="shared" si="22"/>
        <v>Klik Disini</v>
      </c>
      <c r="C2890" s="223" t="s">
        <v>19198</v>
      </c>
      <c r="D2890" s="223"/>
      <c r="E2890" s="223" t="s">
        <v>9336</v>
      </c>
      <c r="F2890" s="223" t="s">
        <v>19199</v>
      </c>
      <c r="G2890" s="223" t="s">
        <v>19200</v>
      </c>
      <c r="H2890" s="223" t="s">
        <v>1844</v>
      </c>
      <c r="I2890" s="258" t="s">
        <v>1844</v>
      </c>
      <c r="J2890" s="186" t="s">
        <v>401</v>
      </c>
      <c r="K2890" s="223"/>
      <c r="L2890" s="264"/>
      <c r="M2890" s="265"/>
      <c r="N2890" s="223" t="s">
        <v>449</v>
      </c>
      <c r="O2890" s="223" t="s">
        <v>3419</v>
      </c>
      <c r="P2890" s="223">
        <v>2013</v>
      </c>
      <c r="Q2890" s="223">
        <v>2017</v>
      </c>
      <c r="R2890" s="223" t="s">
        <v>7031</v>
      </c>
      <c r="S2890" s="223" t="s">
        <v>78</v>
      </c>
      <c r="T2890" s="223" t="s">
        <v>451</v>
      </c>
      <c r="U2890" s="86">
        <v>136</v>
      </c>
      <c r="V2890" s="86" t="s">
        <v>452</v>
      </c>
      <c r="W2890" s="223" t="s">
        <v>497</v>
      </c>
      <c r="X2890" s="223" t="s">
        <v>19201</v>
      </c>
      <c r="Y2890" s="262">
        <v>38500</v>
      </c>
      <c r="Z2890" s="226"/>
      <c r="AA2890" s="241">
        <f t="shared" si="23"/>
        <v>0</v>
      </c>
      <c r="AB2890" s="237" t="s">
        <v>19202</v>
      </c>
    </row>
    <row r="2891" spans="1:28" ht="15" customHeight="1">
      <c r="A2891" s="109">
        <v>2882</v>
      </c>
      <c r="B2891" s="222" t="str">
        <f t="shared" si="22"/>
        <v>Klik Disini</v>
      </c>
      <c r="C2891" s="223" t="s">
        <v>19203</v>
      </c>
      <c r="D2891" s="223"/>
      <c r="E2891" s="223" t="s">
        <v>7702</v>
      </c>
      <c r="F2891" s="223" t="s">
        <v>19204</v>
      </c>
      <c r="G2891" s="223" t="s">
        <v>19205</v>
      </c>
      <c r="H2891" s="223" t="s">
        <v>2070</v>
      </c>
      <c r="I2891" s="258" t="s">
        <v>583</v>
      </c>
      <c r="J2891" s="186" t="s">
        <v>263</v>
      </c>
      <c r="K2891" s="223"/>
      <c r="L2891" s="264"/>
      <c r="M2891" s="265"/>
      <c r="N2891" s="223" t="s">
        <v>449</v>
      </c>
      <c r="O2891" s="223" t="s">
        <v>3419</v>
      </c>
      <c r="P2891" s="223">
        <v>2012</v>
      </c>
      <c r="Q2891" s="223">
        <v>2017</v>
      </c>
      <c r="R2891" s="223" t="s">
        <v>7031</v>
      </c>
      <c r="S2891" s="223" t="s">
        <v>78</v>
      </c>
      <c r="T2891" s="223" t="s">
        <v>451</v>
      </c>
      <c r="U2891" s="86">
        <v>56</v>
      </c>
      <c r="V2891" s="86" t="s">
        <v>452</v>
      </c>
      <c r="W2891" s="223" t="s">
        <v>1788</v>
      </c>
      <c r="X2891" s="223" t="s">
        <v>19206</v>
      </c>
      <c r="Y2891" s="262">
        <v>47000</v>
      </c>
      <c r="Z2891" s="226"/>
      <c r="AA2891" s="241">
        <f t="shared" si="23"/>
        <v>0</v>
      </c>
      <c r="AB2891" s="237" t="s">
        <v>19207</v>
      </c>
    </row>
    <row r="2892" spans="1:28" ht="15" customHeight="1">
      <c r="A2892" s="109">
        <v>2883</v>
      </c>
      <c r="B2892" s="222" t="str">
        <f t="shared" si="22"/>
        <v>Klik Disini</v>
      </c>
      <c r="C2892" s="223" t="s">
        <v>19208</v>
      </c>
      <c r="D2892" s="223"/>
      <c r="E2892" s="223" t="s">
        <v>11877</v>
      </c>
      <c r="F2892" s="223" t="s">
        <v>19209</v>
      </c>
      <c r="G2892" s="223" t="s">
        <v>19210</v>
      </c>
      <c r="H2892" s="223" t="s">
        <v>384</v>
      </c>
      <c r="I2892" s="258" t="s">
        <v>446</v>
      </c>
      <c r="J2892" s="186" t="s">
        <v>383</v>
      </c>
      <c r="K2892" s="223"/>
      <c r="L2892" s="264"/>
      <c r="M2892" s="265"/>
      <c r="N2892" s="223" t="s">
        <v>449</v>
      </c>
      <c r="O2892" s="223" t="s">
        <v>3419</v>
      </c>
      <c r="P2892" s="223">
        <v>2012</v>
      </c>
      <c r="Q2892" s="223">
        <v>2017</v>
      </c>
      <c r="R2892" s="223" t="s">
        <v>7031</v>
      </c>
      <c r="S2892" s="223" t="s">
        <v>78</v>
      </c>
      <c r="T2892" s="223" t="s">
        <v>451</v>
      </c>
      <c r="U2892" s="86">
        <v>192</v>
      </c>
      <c r="V2892" s="86" t="s">
        <v>452</v>
      </c>
      <c r="W2892" s="223" t="s">
        <v>4163</v>
      </c>
      <c r="X2892" s="223" t="s">
        <v>19211</v>
      </c>
      <c r="Y2892" s="262">
        <v>61500</v>
      </c>
      <c r="Z2892" s="226"/>
      <c r="AA2892" s="241">
        <f t="shared" si="23"/>
        <v>0</v>
      </c>
      <c r="AB2892" s="237" t="s">
        <v>19212</v>
      </c>
    </row>
    <row r="2893" spans="1:28" ht="15" customHeight="1">
      <c r="A2893" s="109">
        <v>2884</v>
      </c>
      <c r="B2893" s="222" t="str">
        <f t="shared" si="22"/>
        <v>Klik Disini</v>
      </c>
      <c r="C2893" s="223" t="s">
        <v>19213</v>
      </c>
      <c r="D2893" s="223"/>
      <c r="E2893" s="223" t="s">
        <v>9336</v>
      </c>
      <c r="F2893" s="223" t="s">
        <v>19214</v>
      </c>
      <c r="G2893" s="223" t="s">
        <v>19215</v>
      </c>
      <c r="H2893" s="223" t="s">
        <v>1844</v>
      </c>
      <c r="I2893" s="258" t="s">
        <v>1844</v>
      </c>
      <c r="J2893" s="186" t="s">
        <v>401</v>
      </c>
      <c r="K2893" s="223"/>
      <c r="L2893" s="264"/>
      <c r="M2893" s="265"/>
      <c r="N2893" s="223" t="s">
        <v>449</v>
      </c>
      <c r="O2893" s="223" t="s">
        <v>3419</v>
      </c>
      <c r="P2893" s="223">
        <v>2012</v>
      </c>
      <c r="Q2893" s="223">
        <v>2017</v>
      </c>
      <c r="R2893" s="223" t="s">
        <v>3412</v>
      </c>
      <c r="S2893" s="223" t="s">
        <v>78</v>
      </c>
      <c r="T2893" s="223" t="s">
        <v>451</v>
      </c>
      <c r="U2893" s="86">
        <v>112</v>
      </c>
      <c r="V2893" s="86" t="s">
        <v>452</v>
      </c>
      <c r="W2893" s="223" t="s">
        <v>1575</v>
      </c>
      <c r="X2893" s="223" t="s">
        <v>19216</v>
      </c>
      <c r="Y2893" s="262">
        <v>35500</v>
      </c>
      <c r="Z2893" s="226"/>
      <c r="AA2893" s="241">
        <f t="shared" si="23"/>
        <v>0</v>
      </c>
      <c r="AB2893" s="237" t="s">
        <v>19217</v>
      </c>
    </row>
    <row r="2894" spans="1:28" ht="15" customHeight="1">
      <c r="A2894" s="109">
        <v>2885</v>
      </c>
      <c r="B2894" s="222" t="str">
        <f t="shared" si="22"/>
        <v>Klik Disini</v>
      </c>
      <c r="C2894" s="223" t="s">
        <v>19218</v>
      </c>
      <c r="D2894" s="223"/>
      <c r="E2894" s="223" t="s">
        <v>7702</v>
      </c>
      <c r="F2894" s="223" t="s">
        <v>19219</v>
      </c>
      <c r="G2894" s="223" t="s">
        <v>19220</v>
      </c>
      <c r="H2894" s="223" t="s">
        <v>2070</v>
      </c>
      <c r="I2894" s="258" t="s">
        <v>583</v>
      </c>
      <c r="J2894" s="186" t="s">
        <v>263</v>
      </c>
      <c r="K2894" s="223"/>
      <c r="L2894" s="264"/>
      <c r="M2894" s="265"/>
      <c r="N2894" s="223" t="s">
        <v>449</v>
      </c>
      <c r="O2894" s="223" t="s">
        <v>3419</v>
      </c>
      <c r="P2894" s="223">
        <v>2012</v>
      </c>
      <c r="Q2894" s="223">
        <v>2017</v>
      </c>
      <c r="R2894" s="223" t="s">
        <v>7031</v>
      </c>
      <c r="S2894" s="223" t="s">
        <v>78</v>
      </c>
      <c r="T2894" s="223" t="s">
        <v>451</v>
      </c>
      <c r="U2894" s="86">
        <v>56</v>
      </c>
      <c r="V2894" s="86" t="s">
        <v>452</v>
      </c>
      <c r="W2894" s="223" t="s">
        <v>715</v>
      </c>
      <c r="X2894" s="223" t="s">
        <v>19221</v>
      </c>
      <c r="Y2894" s="262">
        <v>47000</v>
      </c>
      <c r="Z2894" s="226"/>
      <c r="AA2894" s="241">
        <f t="shared" si="23"/>
        <v>0</v>
      </c>
      <c r="AB2894" s="237" t="s">
        <v>19222</v>
      </c>
    </row>
    <row r="2895" spans="1:28" ht="15" customHeight="1">
      <c r="A2895" s="109">
        <v>2886</v>
      </c>
      <c r="B2895" s="222" t="str">
        <f t="shared" si="22"/>
        <v>Klik Disini</v>
      </c>
      <c r="C2895" s="223" t="s">
        <v>19223</v>
      </c>
      <c r="D2895" s="223"/>
      <c r="E2895" s="223" t="s">
        <v>9336</v>
      </c>
      <c r="F2895" s="223" t="s">
        <v>19224</v>
      </c>
      <c r="G2895" s="223" t="s">
        <v>19225</v>
      </c>
      <c r="H2895" s="223" t="s">
        <v>384</v>
      </c>
      <c r="I2895" s="258" t="s">
        <v>446</v>
      </c>
      <c r="J2895" s="186" t="s">
        <v>383</v>
      </c>
      <c r="K2895" s="223"/>
      <c r="L2895" s="264"/>
      <c r="M2895" s="265"/>
      <c r="N2895" s="223" t="s">
        <v>449</v>
      </c>
      <c r="O2895" s="223" t="s">
        <v>3419</v>
      </c>
      <c r="P2895" s="223">
        <v>2012</v>
      </c>
      <c r="Q2895" s="223">
        <v>2017</v>
      </c>
      <c r="R2895" s="223" t="s">
        <v>3412</v>
      </c>
      <c r="S2895" s="223" t="s">
        <v>78</v>
      </c>
      <c r="T2895" s="223" t="s">
        <v>451</v>
      </c>
      <c r="U2895" s="86">
        <v>136</v>
      </c>
      <c r="V2895" s="86" t="s">
        <v>452</v>
      </c>
      <c r="W2895" s="223" t="s">
        <v>1788</v>
      </c>
      <c r="X2895" s="223" t="s">
        <v>19226</v>
      </c>
      <c r="Y2895" s="262">
        <v>39000</v>
      </c>
      <c r="Z2895" s="226"/>
      <c r="AA2895" s="241">
        <f t="shared" si="23"/>
        <v>0</v>
      </c>
      <c r="AB2895" s="237" t="s">
        <v>19227</v>
      </c>
    </row>
    <row r="2896" spans="1:28" ht="15" customHeight="1">
      <c r="A2896" s="109">
        <v>2887</v>
      </c>
      <c r="B2896" s="222" t="str">
        <f t="shared" si="22"/>
        <v>Klik Disini</v>
      </c>
      <c r="C2896" s="223" t="s">
        <v>19228</v>
      </c>
      <c r="D2896" s="223"/>
      <c r="E2896" s="223" t="s">
        <v>9061</v>
      </c>
      <c r="F2896" s="223" t="s">
        <v>19229</v>
      </c>
      <c r="G2896" s="223" t="s">
        <v>19230</v>
      </c>
      <c r="H2896" s="223" t="s">
        <v>3473</v>
      </c>
      <c r="I2896" s="258" t="s">
        <v>446</v>
      </c>
      <c r="J2896" s="186" t="s">
        <v>345</v>
      </c>
      <c r="K2896" s="223"/>
      <c r="L2896" s="264"/>
      <c r="M2896" s="265"/>
      <c r="N2896" s="223" t="s">
        <v>449</v>
      </c>
      <c r="O2896" s="223" t="s">
        <v>3419</v>
      </c>
      <c r="P2896" s="223">
        <v>2012</v>
      </c>
      <c r="Q2896" s="223">
        <v>2017</v>
      </c>
      <c r="R2896" s="223" t="s">
        <v>3412</v>
      </c>
      <c r="S2896" s="223" t="s">
        <v>78</v>
      </c>
      <c r="T2896" s="223" t="s">
        <v>451</v>
      </c>
      <c r="U2896" s="86">
        <v>192</v>
      </c>
      <c r="V2896" s="86" t="s">
        <v>452</v>
      </c>
      <c r="W2896" s="223" t="s">
        <v>6556</v>
      </c>
      <c r="X2896" s="223" t="s">
        <v>19231</v>
      </c>
      <c r="Y2896" s="262">
        <v>44500</v>
      </c>
      <c r="Z2896" s="226"/>
      <c r="AA2896" s="241">
        <f t="shared" si="23"/>
        <v>0</v>
      </c>
      <c r="AB2896" s="237" t="s">
        <v>19232</v>
      </c>
    </row>
    <row r="2897" spans="1:28" ht="15" customHeight="1">
      <c r="A2897" s="109">
        <v>2888</v>
      </c>
      <c r="B2897" s="222" t="str">
        <f t="shared" si="22"/>
        <v>Klik Disini</v>
      </c>
      <c r="C2897" s="223" t="s">
        <v>19233</v>
      </c>
      <c r="D2897" s="223"/>
      <c r="E2897" s="223" t="s">
        <v>7122</v>
      </c>
      <c r="F2897" s="223" t="s">
        <v>19234</v>
      </c>
      <c r="G2897" s="223" t="s">
        <v>19235</v>
      </c>
      <c r="H2897" s="223" t="s">
        <v>2070</v>
      </c>
      <c r="I2897" s="258" t="s">
        <v>583</v>
      </c>
      <c r="J2897" s="186" t="s">
        <v>263</v>
      </c>
      <c r="K2897" s="223"/>
      <c r="L2897" s="264"/>
      <c r="M2897" s="265"/>
      <c r="N2897" s="223" t="s">
        <v>449</v>
      </c>
      <c r="O2897" s="223" t="s">
        <v>3419</v>
      </c>
      <c r="P2897" s="223">
        <v>2011</v>
      </c>
      <c r="Q2897" s="223">
        <v>2017</v>
      </c>
      <c r="R2897" s="223" t="s">
        <v>6981</v>
      </c>
      <c r="S2897" s="223" t="s">
        <v>78</v>
      </c>
      <c r="T2897" s="223" t="s">
        <v>451</v>
      </c>
      <c r="U2897" s="86">
        <v>120</v>
      </c>
      <c r="V2897" s="86" t="s">
        <v>452</v>
      </c>
      <c r="W2897" s="223" t="s">
        <v>488</v>
      </c>
      <c r="X2897" s="223" t="s">
        <v>19236</v>
      </c>
      <c r="Y2897" s="262">
        <v>35500</v>
      </c>
      <c r="Z2897" s="226"/>
      <c r="AA2897" s="241">
        <f t="shared" si="23"/>
        <v>0</v>
      </c>
      <c r="AB2897" s="237" t="s">
        <v>19237</v>
      </c>
    </row>
    <row r="2898" spans="1:28" ht="15" customHeight="1">
      <c r="A2898" s="109">
        <v>2889</v>
      </c>
      <c r="B2898" s="222" t="str">
        <f t="shared" si="22"/>
        <v>Klik Disini</v>
      </c>
      <c r="C2898" s="223" t="s">
        <v>19238</v>
      </c>
      <c r="D2898" s="223"/>
      <c r="E2898" s="223" t="s">
        <v>18884</v>
      </c>
      <c r="F2898" s="223" t="s">
        <v>19239</v>
      </c>
      <c r="G2898" s="223" t="s">
        <v>19240</v>
      </c>
      <c r="H2898" s="223" t="s">
        <v>2070</v>
      </c>
      <c r="I2898" s="258" t="s">
        <v>583</v>
      </c>
      <c r="J2898" s="186" t="s">
        <v>263</v>
      </c>
      <c r="K2898" s="223"/>
      <c r="L2898" s="264"/>
      <c r="M2898" s="265"/>
      <c r="N2898" s="223" t="s">
        <v>449</v>
      </c>
      <c r="O2898" s="223" t="s">
        <v>3419</v>
      </c>
      <c r="P2898" s="223">
        <v>2012</v>
      </c>
      <c r="Q2898" s="223">
        <v>2017</v>
      </c>
      <c r="R2898" s="223" t="s">
        <v>6981</v>
      </c>
      <c r="S2898" s="223" t="s">
        <v>78</v>
      </c>
      <c r="T2898" s="223" t="s">
        <v>451</v>
      </c>
      <c r="U2898" s="86">
        <v>176</v>
      </c>
      <c r="V2898" s="86" t="s">
        <v>452</v>
      </c>
      <c r="W2898" s="223" t="s">
        <v>1613</v>
      </c>
      <c r="X2898" s="223" t="s">
        <v>19241</v>
      </c>
      <c r="Y2898" s="262">
        <v>139500</v>
      </c>
      <c r="Z2898" s="226"/>
      <c r="AA2898" s="241">
        <f t="shared" si="23"/>
        <v>0</v>
      </c>
      <c r="AB2898" s="237" t="s">
        <v>19242</v>
      </c>
    </row>
    <row r="2899" spans="1:28" ht="15" customHeight="1">
      <c r="A2899" s="109">
        <v>2890</v>
      </c>
      <c r="B2899" s="222" t="str">
        <f t="shared" si="22"/>
        <v>Klik Disini</v>
      </c>
      <c r="C2899" s="223" t="s">
        <v>19243</v>
      </c>
      <c r="D2899" s="223"/>
      <c r="E2899" s="223" t="s">
        <v>7643</v>
      </c>
      <c r="F2899" s="223" t="s">
        <v>19244</v>
      </c>
      <c r="G2899" s="223" t="s">
        <v>19245</v>
      </c>
      <c r="H2899" s="223" t="s">
        <v>266</v>
      </c>
      <c r="I2899" s="258" t="s">
        <v>583</v>
      </c>
      <c r="J2899" s="186" t="s">
        <v>265</v>
      </c>
      <c r="K2899" s="223"/>
      <c r="L2899" s="264"/>
      <c r="M2899" s="265"/>
      <c r="N2899" s="223" t="s">
        <v>449</v>
      </c>
      <c r="O2899" s="223" t="s">
        <v>3419</v>
      </c>
      <c r="P2899" s="223">
        <v>2012</v>
      </c>
      <c r="Q2899" s="223">
        <v>2017</v>
      </c>
      <c r="R2899" s="223" t="s">
        <v>3480</v>
      </c>
      <c r="S2899" s="223" t="s">
        <v>78</v>
      </c>
      <c r="T2899" s="223" t="s">
        <v>451</v>
      </c>
      <c r="U2899" s="86">
        <v>416</v>
      </c>
      <c r="V2899" s="86" t="s">
        <v>452</v>
      </c>
      <c r="W2899" s="223" t="s">
        <v>2542</v>
      </c>
      <c r="X2899" s="223" t="s">
        <v>19246</v>
      </c>
      <c r="Y2899" s="262">
        <v>77000</v>
      </c>
      <c r="Z2899" s="226"/>
      <c r="AA2899" s="241">
        <f t="shared" si="23"/>
        <v>0</v>
      </c>
      <c r="AB2899" s="237" t="s">
        <v>19247</v>
      </c>
    </row>
    <row r="2900" spans="1:28" ht="15" customHeight="1">
      <c r="A2900" s="109">
        <v>2891</v>
      </c>
      <c r="B2900" s="222" t="str">
        <f t="shared" si="22"/>
        <v>Klik Disini</v>
      </c>
      <c r="C2900" s="223" t="s">
        <v>19248</v>
      </c>
      <c r="D2900" s="223"/>
      <c r="E2900" s="223" t="s">
        <v>9336</v>
      </c>
      <c r="F2900" s="223" t="s">
        <v>19249</v>
      </c>
      <c r="G2900" s="223" t="s">
        <v>19250</v>
      </c>
      <c r="H2900" s="223" t="s">
        <v>630</v>
      </c>
      <c r="I2900" s="258" t="s">
        <v>581</v>
      </c>
      <c r="J2900" s="186" t="s">
        <v>271</v>
      </c>
      <c r="K2900" s="223"/>
      <c r="L2900" s="264"/>
      <c r="M2900" s="265"/>
      <c r="N2900" s="223" t="s">
        <v>449</v>
      </c>
      <c r="O2900" s="223" t="s">
        <v>3419</v>
      </c>
      <c r="P2900" s="223">
        <v>2013</v>
      </c>
      <c r="Q2900" s="223">
        <v>2017</v>
      </c>
      <c r="R2900" s="223" t="s">
        <v>7031</v>
      </c>
      <c r="S2900" s="223" t="s">
        <v>78</v>
      </c>
      <c r="T2900" s="223" t="s">
        <v>451</v>
      </c>
      <c r="U2900" s="86">
        <v>152</v>
      </c>
      <c r="V2900" s="86" t="s">
        <v>452</v>
      </c>
      <c r="W2900" s="223" t="s">
        <v>1820</v>
      </c>
      <c r="X2900" s="223" t="s">
        <v>19251</v>
      </c>
      <c r="Y2900" s="262">
        <v>41000</v>
      </c>
      <c r="Z2900" s="226"/>
      <c r="AA2900" s="241">
        <f t="shared" si="23"/>
        <v>0</v>
      </c>
      <c r="AB2900" s="237" t="s">
        <v>19252</v>
      </c>
    </row>
    <row r="2901" spans="1:28" ht="15" customHeight="1">
      <c r="A2901" s="109">
        <v>2892</v>
      </c>
      <c r="B2901" s="222" t="str">
        <f t="shared" si="22"/>
        <v>Klik Disini</v>
      </c>
      <c r="C2901" s="223" t="s">
        <v>19253</v>
      </c>
      <c r="D2901" s="223"/>
      <c r="E2901" s="223" t="s">
        <v>7442</v>
      </c>
      <c r="F2901" s="223" t="s">
        <v>19254</v>
      </c>
      <c r="G2901" s="223" t="s">
        <v>19255</v>
      </c>
      <c r="H2901" s="223" t="s">
        <v>3727</v>
      </c>
      <c r="I2901" s="258" t="s">
        <v>446</v>
      </c>
      <c r="J2901" s="186" t="s">
        <v>385</v>
      </c>
      <c r="K2901" s="223"/>
      <c r="L2901" s="264"/>
      <c r="M2901" s="265"/>
      <c r="N2901" s="223" t="s">
        <v>449</v>
      </c>
      <c r="O2901" s="223" t="s">
        <v>3419</v>
      </c>
      <c r="P2901" s="223">
        <v>2013</v>
      </c>
      <c r="Q2901" s="223">
        <v>2017</v>
      </c>
      <c r="R2901" s="223" t="s">
        <v>3412</v>
      </c>
      <c r="S2901" s="223" t="s">
        <v>78</v>
      </c>
      <c r="T2901" s="223" t="s">
        <v>451</v>
      </c>
      <c r="U2901" s="86">
        <v>96</v>
      </c>
      <c r="V2901" s="86" t="s">
        <v>452</v>
      </c>
      <c r="W2901" s="223" t="s">
        <v>3741</v>
      </c>
      <c r="X2901" s="223" t="s">
        <v>19256</v>
      </c>
      <c r="Y2901" s="262">
        <v>42000</v>
      </c>
      <c r="Z2901" s="226"/>
      <c r="AA2901" s="241">
        <f t="shared" si="23"/>
        <v>0</v>
      </c>
      <c r="AB2901" s="237" t="s">
        <v>19257</v>
      </c>
    </row>
    <row r="2902" spans="1:28" ht="15" customHeight="1">
      <c r="A2902" s="109">
        <v>2893</v>
      </c>
      <c r="B2902" s="222" t="str">
        <f t="shared" si="22"/>
        <v>Klik Disini</v>
      </c>
      <c r="C2902" s="223" t="s">
        <v>19258</v>
      </c>
      <c r="D2902" s="223"/>
      <c r="E2902" s="223" t="s">
        <v>19259</v>
      </c>
      <c r="F2902" s="223" t="s">
        <v>19260</v>
      </c>
      <c r="G2902" s="223" t="s">
        <v>19261</v>
      </c>
      <c r="H2902" s="223" t="s">
        <v>583</v>
      </c>
      <c r="I2902" s="258" t="s">
        <v>583</v>
      </c>
      <c r="J2902" s="186" t="s">
        <v>265</v>
      </c>
      <c r="K2902" s="223"/>
      <c r="L2902" s="264"/>
      <c r="M2902" s="265"/>
      <c r="N2902" s="223" t="s">
        <v>449</v>
      </c>
      <c r="O2902" s="223" t="s">
        <v>3419</v>
      </c>
      <c r="P2902" s="223">
        <v>2013</v>
      </c>
      <c r="Q2902" s="223">
        <v>2017</v>
      </c>
      <c r="R2902" s="223" t="s">
        <v>3480</v>
      </c>
      <c r="S2902" s="223" t="s">
        <v>78</v>
      </c>
      <c r="T2902" s="223" t="s">
        <v>451</v>
      </c>
      <c r="U2902" s="86">
        <v>264</v>
      </c>
      <c r="V2902" s="86" t="s">
        <v>452</v>
      </c>
      <c r="W2902" s="223" t="s">
        <v>755</v>
      </c>
      <c r="X2902" s="223" t="s">
        <v>19262</v>
      </c>
      <c r="Y2902" s="262">
        <v>55500</v>
      </c>
      <c r="Z2902" s="226"/>
      <c r="AA2902" s="241">
        <f t="shared" si="23"/>
        <v>0</v>
      </c>
      <c r="AB2902" s="237" t="s">
        <v>19263</v>
      </c>
    </row>
    <row r="2903" spans="1:28" ht="15" customHeight="1">
      <c r="A2903" s="109">
        <v>2894</v>
      </c>
      <c r="B2903" s="222" t="str">
        <f t="shared" si="22"/>
        <v>Klik Disini</v>
      </c>
      <c r="C2903" s="223" t="s">
        <v>19264</v>
      </c>
      <c r="D2903" s="223"/>
      <c r="E2903" s="223" t="s">
        <v>19265</v>
      </c>
      <c r="F2903" s="223" t="s">
        <v>19266</v>
      </c>
      <c r="G2903" s="223" t="s">
        <v>19267</v>
      </c>
      <c r="H2903" s="223" t="s">
        <v>841</v>
      </c>
      <c r="I2903" s="258" t="s">
        <v>446</v>
      </c>
      <c r="J2903" s="186" t="s">
        <v>373</v>
      </c>
      <c r="K2903" s="223"/>
      <c r="L2903" s="264"/>
      <c r="M2903" s="265"/>
      <c r="N2903" s="223" t="s">
        <v>449</v>
      </c>
      <c r="O2903" s="223" t="s">
        <v>3419</v>
      </c>
      <c r="P2903" s="223">
        <v>2013</v>
      </c>
      <c r="Q2903" s="223">
        <v>2017</v>
      </c>
      <c r="R2903" s="223" t="s">
        <v>3412</v>
      </c>
      <c r="S2903" s="223" t="s">
        <v>78</v>
      </c>
      <c r="T2903" s="223" t="s">
        <v>451</v>
      </c>
      <c r="U2903" s="86">
        <v>328</v>
      </c>
      <c r="V2903" s="86" t="s">
        <v>452</v>
      </c>
      <c r="W2903" s="223" t="s">
        <v>4514</v>
      </c>
      <c r="X2903" s="223" t="s">
        <v>19268</v>
      </c>
      <c r="Y2903" s="262">
        <v>61500</v>
      </c>
      <c r="Z2903" s="226"/>
      <c r="AA2903" s="241">
        <f t="shared" si="23"/>
        <v>0</v>
      </c>
      <c r="AB2903" s="237" t="s">
        <v>19269</v>
      </c>
    </row>
    <row r="2904" spans="1:28" ht="15" customHeight="1">
      <c r="A2904" s="109">
        <v>2895</v>
      </c>
      <c r="B2904" s="222" t="str">
        <f t="shared" si="22"/>
        <v>Klik Disini</v>
      </c>
      <c r="C2904" s="223" t="s">
        <v>19270</v>
      </c>
      <c r="D2904" s="223"/>
      <c r="E2904" s="223" t="s">
        <v>19271</v>
      </c>
      <c r="F2904" s="223" t="s">
        <v>19272</v>
      </c>
      <c r="G2904" s="223" t="s">
        <v>19273</v>
      </c>
      <c r="H2904" s="223" t="s">
        <v>384</v>
      </c>
      <c r="I2904" s="258" t="s">
        <v>446</v>
      </c>
      <c r="J2904" s="186" t="s">
        <v>383</v>
      </c>
      <c r="K2904" s="223"/>
      <c r="L2904" s="264"/>
      <c r="M2904" s="265"/>
      <c r="N2904" s="223" t="s">
        <v>449</v>
      </c>
      <c r="O2904" s="223" t="s">
        <v>3419</v>
      </c>
      <c r="P2904" s="223">
        <v>2013</v>
      </c>
      <c r="Q2904" s="223">
        <v>2017</v>
      </c>
      <c r="R2904" s="223" t="s">
        <v>3675</v>
      </c>
      <c r="S2904" s="223" t="s">
        <v>78</v>
      </c>
      <c r="T2904" s="223" t="s">
        <v>451</v>
      </c>
      <c r="U2904" s="86">
        <v>120</v>
      </c>
      <c r="V2904" s="86" t="s">
        <v>452</v>
      </c>
      <c r="W2904" s="223" t="s">
        <v>1820</v>
      </c>
      <c r="X2904" s="223" t="s">
        <v>19274</v>
      </c>
      <c r="Y2904" s="262">
        <v>47000</v>
      </c>
      <c r="Z2904" s="226"/>
      <c r="AA2904" s="241">
        <f t="shared" si="23"/>
        <v>0</v>
      </c>
      <c r="AB2904" s="237" t="s">
        <v>19275</v>
      </c>
    </row>
    <row r="2905" spans="1:28" ht="15" customHeight="1">
      <c r="A2905" s="109">
        <v>2896</v>
      </c>
      <c r="B2905" s="222" t="str">
        <f t="shared" si="22"/>
        <v>Klik Disini</v>
      </c>
      <c r="C2905" s="223" t="s">
        <v>19276</v>
      </c>
      <c r="D2905" s="223"/>
      <c r="E2905" s="223" t="s">
        <v>7770</v>
      </c>
      <c r="F2905" s="223" t="s">
        <v>19277</v>
      </c>
      <c r="G2905" s="223" t="s">
        <v>19278</v>
      </c>
      <c r="H2905" s="223" t="s">
        <v>841</v>
      </c>
      <c r="I2905" s="258" t="s">
        <v>446</v>
      </c>
      <c r="J2905" s="186" t="s">
        <v>373</v>
      </c>
      <c r="K2905" s="223"/>
      <c r="L2905" s="264"/>
      <c r="M2905" s="265"/>
      <c r="N2905" s="223" t="s">
        <v>449</v>
      </c>
      <c r="O2905" s="223" t="s">
        <v>3419</v>
      </c>
      <c r="P2905" s="223">
        <v>2013</v>
      </c>
      <c r="Q2905" s="223">
        <v>2017</v>
      </c>
      <c r="R2905" s="223" t="s">
        <v>3412</v>
      </c>
      <c r="S2905" s="223" t="s">
        <v>78</v>
      </c>
      <c r="T2905" s="223" t="s">
        <v>451</v>
      </c>
      <c r="U2905" s="86">
        <v>52</v>
      </c>
      <c r="V2905" s="86" t="s">
        <v>452</v>
      </c>
      <c r="W2905" s="223" t="s">
        <v>1808</v>
      </c>
      <c r="X2905" s="223" t="s">
        <v>19279</v>
      </c>
      <c r="Y2905" s="262">
        <v>26000</v>
      </c>
      <c r="Z2905" s="226"/>
      <c r="AA2905" s="241">
        <f t="shared" si="23"/>
        <v>0</v>
      </c>
      <c r="AB2905" s="237" t="s">
        <v>19280</v>
      </c>
    </row>
    <row r="2906" spans="1:28" ht="15" customHeight="1">
      <c r="A2906" s="109">
        <v>2897</v>
      </c>
      <c r="B2906" s="222" t="str">
        <f t="shared" si="22"/>
        <v>Klik Disini</v>
      </c>
      <c r="C2906" s="223" t="s">
        <v>19281</v>
      </c>
      <c r="D2906" s="223"/>
      <c r="E2906" s="223" t="s">
        <v>19282</v>
      </c>
      <c r="F2906" s="223" t="s">
        <v>19283</v>
      </c>
      <c r="G2906" s="223" t="s">
        <v>19284</v>
      </c>
      <c r="H2906" s="223" t="s">
        <v>2070</v>
      </c>
      <c r="I2906" s="258" t="s">
        <v>583</v>
      </c>
      <c r="J2906" s="186" t="s">
        <v>263</v>
      </c>
      <c r="K2906" s="223"/>
      <c r="L2906" s="264"/>
      <c r="M2906" s="265"/>
      <c r="N2906" s="223" t="s">
        <v>449</v>
      </c>
      <c r="O2906" s="223" t="s">
        <v>3419</v>
      </c>
      <c r="P2906" s="223">
        <v>2013</v>
      </c>
      <c r="Q2906" s="223">
        <v>2017</v>
      </c>
      <c r="R2906" s="223" t="s">
        <v>6981</v>
      </c>
      <c r="S2906" s="223" t="s">
        <v>78</v>
      </c>
      <c r="T2906" s="223" t="s">
        <v>451</v>
      </c>
      <c r="U2906" s="86">
        <v>32</v>
      </c>
      <c r="V2906" s="86" t="s">
        <v>452</v>
      </c>
      <c r="W2906" s="223" t="s">
        <v>12170</v>
      </c>
      <c r="X2906" s="223" t="s">
        <v>19285</v>
      </c>
      <c r="Y2906" s="262">
        <v>51000</v>
      </c>
      <c r="Z2906" s="226"/>
      <c r="AA2906" s="241">
        <f t="shared" si="23"/>
        <v>0</v>
      </c>
      <c r="AB2906" s="237" t="s">
        <v>19286</v>
      </c>
    </row>
    <row r="2907" spans="1:28" ht="15" customHeight="1">
      <c r="A2907" s="109">
        <v>2898</v>
      </c>
      <c r="B2907" s="222" t="str">
        <f t="shared" si="22"/>
        <v>Klik Disini</v>
      </c>
      <c r="C2907" s="223" t="s">
        <v>19287</v>
      </c>
      <c r="D2907" s="223"/>
      <c r="E2907" s="223" t="s">
        <v>19282</v>
      </c>
      <c r="F2907" s="223" t="s">
        <v>19288</v>
      </c>
      <c r="G2907" s="223" t="s">
        <v>19289</v>
      </c>
      <c r="H2907" s="223" t="s">
        <v>2070</v>
      </c>
      <c r="I2907" s="258" t="s">
        <v>583</v>
      </c>
      <c r="J2907" s="186" t="s">
        <v>263</v>
      </c>
      <c r="K2907" s="223"/>
      <c r="L2907" s="264"/>
      <c r="M2907" s="265"/>
      <c r="N2907" s="223" t="s">
        <v>449</v>
      </c>
      <c r="O2907" s="223" t="s">
        <v>3419</v>
      </c>
      <c r="P2907" s="223">
        <v>2013</v>
      </c>
      <c r="Q2907" s="223">
        <v>2017</v>
      </c>
      <c r="R2907" s="223" t="s">
        <v>6981</v>
      </c>
      <c r="S2907" s="223" t="s">
        <v>78</v>
      </c>
      <c r="T2907" s="223" t="s">
        <v>451</v>
      </c>
      <c r="U2907" s="86">
        <v>32</v>
      </c>
      <c r="V2907" s="86" t="s">
        <v>452</v>
      </c>
      <c r="W2907" s="223" t="s">
        <v>6402</v>
      </c>
      <c r="X2907" s="223" t="s">
        <v>19290</v>
      </c>
      <c r="Y2907" s="262">
        <v>51000</v>
      </c>
      <c r="Z2907" s="226"/>
      <c r="AA2907" s="241">
        <f t="shared" si="23"/>
        <v>0</v>
      </c>
      <c r="AB2907" s="237" t="s">
        <v>19291</v>
      </c>
    </row>
    <row r="2908" spans="1:28" ht="15" customHeight="1">
      <c r="A2908" s="109">
        <v>2899</v>
      </c>
      <c r="B2908" s="222" t="str">
        <f t="shared" si="22"/>
        <v>Klik Disini</v>
      </c>
      <c r="C2908" s="223" t="s">
        <v>19292</v>
      </c>
      <c r="D2908" s="223"/>
      <c r="E2908" s="223" t="s">
        <v>13895</v>
      </c>
      <c r="F2908" s="223" t="s">
        <v>19293</v>
      </c>
      <c r="G2908" s="223" t="s">
        <v>19294</v>
      </c>
      <c r="H2908" s="223" t="s">
        <v>841</v>
      </c>
      <c r="I2908" s="258" t="s">
        <v>446</v>
      </c>
      <c r="J2908" s="186" t="s">
        <v>373</v>
      </c>
      <c r="K2908" s="223"/>
      <c r="L2908" s="264"/>
      <c r="M2908" s="265"/>
      <c r="N2908" s="223" t="s">
        <v>449</v>
      </c>
      <c r="O2908" s="223" t="s">
        <v>3419</v>
      </c>
      <c r="P2908" s="223">
        <v>2013</v>
      </c>
      <c r="Q2908" s="223">
        <v>2017</v>
      </c>
      <c r="R2908" s="223" t="s">
        <v>3412</v>
      </c>
      <c r="S2908" s="223" t="s">
        <v>78</v>
      </c>
      <c r="T2908" s="223" t="s">
        <v>451</v>
      </c>
      <c r="U2908" s="86">
        <v>280</v>
      </c>
      <c r="V2908" s="86" t="s">
        <v>452</v>
      </c>
      <c r="W2908" s="223" t="s">
        <v>453</v>
      </c>
      <c r="X2908" s="223" t="s">
        <v>19295</v>
      </c>
      <c r="Y2908" s="262">
        <v>62500</v>
      </c>
      <c r="Z2908" s="226"/>
      <c r="AA2908" s="241">
        <f t="shared" si="23"/>
        <v>0</v>
      </c>
      <c r="AB2908" s="237" t="s">
        <v>19296</v>
      </c>
    </row>
    <row r="2909" spans="1:28" ht="15" customHeight="1">
      <c r="A2909" s="109">
        <v>2900</v>
      </c>
      <c r="B2909" s="222" t="str">
        <f t="shared" si="22"/>
        <v>Klik Disini</v>
      </c>
      <c r="C2909" s="223" t="s">
        <v>19297</v>
      </c>
      <c r="D2909" s="223"/>
      <c r="E2909" s="223" t="s">
        <v>14401</v>
      </c>
      <c r="F2909" s="223" t="s">
        <v>19298</v>
      </c>
      <c r="G2909" s="223" t="s">
        <v>19299</v>
      </c>
      <c r="H2909" s="223" t="s">
        <v>3084</v>
      </c>
      <c r="I2909" s="258" t="s">
        <v>446</v>
      </c>
      <c r="J2909" s="186" t="s">
        <v>373</v>
      </c>
      <c r="K2909" s="223"/>
      <c r="L2909" s="264"/>
      <c r="M2909" s="265"/>
      <c r="N2909" s="223" t="s">
        <v>449</v>
      </c>
      <c r="O2909" s="223" t="s">
        <v>3419</v>
      </c>
      <c r="P2909" s="223">
        <v>2013</v>
      </c>
      <c r="Q2909" s="223">
        <v>2017</v>
      </c>
      <c r="R2909" s="223" t="s">
        <v>3412</v>
      </c>
      <c r="S2909" s="223" t="s">
        <v>78</v>
      </c>
      <c r="T2909" s="223" t="s">
        <v>451</v>
      </c>
      <c r="U2909" s="86">
        <v>349</v>
      </c>
      <c r="V2909" s="86" t="s">
        <v>452</v>
      </c>
      <c r="W2909" s="223" t="s">
        <v>1076</v>
      </c>
      <c r="X2909" s="223" t="s">
        <v>19300</v>
      </c>
      <c r="Y2909" s="262">
        <v>214500</v>
      </c>
      <c r="Z2909" s="226"/>
      <c r="AA2909" s="241">
        <f t="shared" si="23"/>
        <v>0</v>
      </c>
      <c r="AB2909" s="237" t="s">
        <v>19301</v>
      </c>
    </row>
    <row r="2910" spans="1:28" ht="15" customHeight="1">
      <c r="A2910" s="109">
        <v>2901</v>
      </c>
      <c r="B2910" s="222" t="str">
        <f t="shared" si="22"/>
        <v>Klik Disini</v>
      </c>
      <c r="C2910" s="223" t="s">
        <v>19302</v>
      </c>
      <c r="D2910" s="223"/>
      <c r="E2910" s="223" t="s">
        <v>19303</v>
      </c>
      <c r="F2910" s="223" t="s">
        <v>19304</v>
      </c>
      <c r="G2910" s="223" t="s">
        <v>19305</v>
      </c>
      <c r="H2910" s="223" t="s">
        <v>386</v>
      </c>
      <c r="I2910" s="258" t="s">
        <v>446</v>
      </c>
      <c r="J2910" s="186" t="s">
        <v>385</v>
      </c>
      <c r="K2910" s="223"/>
      <c r="L2910" s="264"/>
      <c r="M2910" s="265"/>
      <c r="N2910" s="223" t="s">
        <v>449</v>
      </c>
      <c r="O2910" s="223" t="s">
        <v>3419</v>
      </c>
      <c r="P2910" s="223">
        <v>2013</v>
      </c>
      <c r="Q2910" s="223">
        <v>2017</v>
      </c>
      <c r="R2910" s="223" t="s">
        <v>3412</v>
      </c>
      <c r="S2910" s="223" t="s">
        <v>78</v>
      </c>
      <c r="T2910" s="223" t="s">
        <v>451</v>
      </c>
      <c r="U2910" s="86">
        <v>153</v>
      </c>
      <c r="V2910" s="86" t="s">
        <v>452</v>
      </c>
      <c r="W2910" s="223" t="s">
        <v>2602</v>
      </c>
      <c r="X2910" s="223" t="s">
        <v>19306</v>
      </c>
      <c r="Y2910" s="262">
        <v>70500</v>
      </c>
      <c r="Z2910" s="226"/>
      <c r="AA2910" s="241">
        <f t="shared" si="23"/>
        <v>0</v>
      </c>
      <c r="AB2910" s="237" t="s">
        <v>19307</v>
      </c>
    </row>
    <row r="2911" spans="1:28" ht="15" customHeight="1">
      <c r="A2911" s="109">
        <v>2902</v>
      </c>
      <c r="B2911" s="222" t="str">
        <f t="shared" si="22"/>
        <v>Klik Disini</v>
      </c>
      <c r="C2911" s="223" t="s">
        <v>19308</v>
      </c>
      <c r="D2911" s="223"/>
      <c r="E2911" s="223" t="s">
        <v>19309</v>
      </c>
      <c r="F2911" s="223" t="s">
        <v>19310</v>
      </c>
      <c r="G2911" s="223" t="s">
        <v>19311</v>
      </c>
      <c r="H2911" s="223" t="s">
        <v>4690</v>
      </c>
      <c r="I2911" s="258" t="s">
        <v>592</v>
      </c>
      <c r="J2911" s="186" t="s">
        <v>326</v>
      </c>
      <c r="K2911" s="223"/>
      <c r="L2911" s="264"/>
      <c r="M2911" s="265"/>
      <c r="N2911" s="223"/>
      <c r="O2911" s="223"/>
      <c r="P2911" s="223">
        <v>2013</v>
      </c>
      <c r="Q2911" s="223">
        <v>2017</v>
      </c>
      <c r="R2911" s="223" t="s">
        <v>3412</v>
      </c>
      <c r="S2911" s="223" t="s">
        <v>78</v>
      </c>
      <c r="T2911" s="223"/>
      <c r="U2911" s="86">
        <v>48</v>
      </c>
      <c r="V2911" s="86" t="s">
        <v>452</v>
      </c>
      <c r="W2911" s="223" t="s">
        <v>12750</v>
      </c>
      <c r="X2911" s="223" t="s">
        <v>19312</v>
      </c>
      <c r="Y2911" s="262">
        <v>35500</v>
      </c>
      <c r="Z2911" s="226"/>
      <c r="AA2911" s="241">
        <f t="shared" si="23"/>
        <v>0</v>
      </c>
      <c r="AB2911" s="237" t="s">
        <v>19313</v>
      </c>
    </row>
    <row r="2912" spans="1:28" ht="15" customHeight="1">
      <c r="A2912" s="109">
        <v>2903</v>
      </c>
      <c r="B2912" s="222" t="str">
        <f t="shared" si="22"/>
        <v>Klik Disini</v>
      </c>
      <c r="C2912" s="223" t="s">
        <v>19314</v>
      </c>
      <c r="D2912" s="223"/>
      <c r="E2912" s="223" t="s">
        <v>19315</v>
      </c>
      <c r="F2912" s="223" t="s">
        <v>19316</v>
      </c>
      <c r="G2912" s="223" t="s">
        <v>19317</v>
      </c>
      <c r="H2912" s="223" t="s">
        <v>2070</v>
      </c>
      <c r="I2912" s="258" t="s">
        <v>583</v>
      </c>
      <c r="J2912" s="186" t="s">
        <v>263</v>
      </c>
      <c r="K2912" s="223"/>
      <c r="L2912" s="264"/>
      <c r="M2912" s="265"/>
      <c r="N2912" s="223" t="s">
        <v>449</v>
      </c>
      <c r="O2912" s="223" t="s">
        <v>3419</v>
      </c>
      <c r="P2912" s="223">
        <v>2013</v>
      </c>
      <c r="Q2912" s="223">
        <v>2017</v>
      </c>
      <c r="R2912" s="223" t="s">
        <v>6981</v>
      </c>
      <c r="S2912" s="223" t="s">
        <v>78</v>
      </c>
      <c r="T2912" s="223" t="s">
        <v>451</v>
      </c>
      <c r="U2912" s="86">
        <v>24</v>
      </c>
      <c r="V2912" s="86" t="s">
        <v>452</v>
      </c>
      <c r="W2912" s="223" t="s">
        <v>3874</v>
      </c>
      <c r="X2912" s="223" t="s">
        <v>19318</v>
      </c>
      <c r="Y2912" s="262">
        <v>34000</v>
      </c>
      <c r="Z2912" s="226"/>
      <c r="AA2912" s="241">
        <f t="shared" si="23"/>
        <v>0</v>
      </c>
      <c r="AB2912" s="237" t="s">
        <v>19319</v>
      </c>
    </row>
    <row r="2913" spans="1:28" ht="15" customHeight="1">
      <c r="A2913" s="109">
        <v>2904</v>
      </c>
      <c r="B2913" s="222" t="str">
        <f t="shared" si="22"/>
        <v>Klik Disini</v>
      </c>
      <c r="C2913" s="223" t="s">
        <v>19320</v>
      </c>
      <c r="D2913" s="223"/>
      <c r="E2913" s="223" t="s">
        <v>19282</v>
      </c>
      <c r="F2913" s="223" t="s">
        <v>19321</v>
      </c>
      <c r="G2913" s="223" t="s">
        <v>19322</v>
      </c>
      <c r="H2913" s="223" t="s">
        <v>2070</v>
      </c>
      <c r="I2913" s="258" t="s">
        <v>583</v>
      </c>
      <c r="J2913" s="186" t="s">
        <v>263</v>
      </c>
      <c r="K2913" s="223"/>
      <c r="L2913" s="264"/>
      <c r="M2913" s="265"/>
      <c r="N2913" s="223" t="s">
        <v>449</v>
      </c>
      <c r="O2913" s="223" t="s">
        <v>3419</v>
      </c>
      <c r="P2913" s="223">
        <v>2013</v>
      </c>
      <c r="Q2913" s="223">
        <v>2017</v>
      </c>
      <c r="R2913" s="223" t="s">
        <v>6981</v>
      </c>
      <c r="S2913" s="223" t="s">
        <v>78</v>
      </c>
      <c r="T2913" s="223" t="s">
        <v>451</v>
      </c>
      <c r="U2913" s="86">
        <v>32</v>
      </c>
      <c r="V2913" s="86" t="s">
        <v>452</v>
      </c>
      <c r="W2913" s="223" t="s">
        <v>3683</v>
      </c>
      <c r="X2913" s="223" t="s">
        <v>19323</v>
      </c>
      <c r="Y2913" s="262">
        <v>51000</v>
      </c>
      <c r="Z2913" s="226"/>
      <c r="AA2913" s="241">
        <f t="shared" si="23"/>
        <v>0</v>
      </c>
      <c r="AB2913" s="237" t="s">
        <v>19324</v>
      </c>
    </row>
    <row r="2914" spans="1:28" ht="15" customHeight="1">
      <c r="A2914" s="109">
        <v>2905</v>
      </c>
      <c r="B2914" s="222" t="str">
        <f t="shared" si="22"/>
        <v>Klik Disini</v>
      </c>
      <c r="C2914" s="223" t="s">
        <v>19325</v>
      </c>
      <c r="D2914" s="223"/>
      <c r="E2914" s="223" t="s">
        <v>12405</v>
      </c>
      <c r="F2914" s="223" t="s">
        <v>19326</v>
      </c>
      <c r="G2914" s="223" t="s">
        <v>19327</v>
      </c>
      <c r="H2914" s="223" t="s">
        <v>583</v>
      </c>
      <c r="I2914" s="258" t="s">
        <v>583</v>
      </c>
      <c r="J2914" s="186" t="s">
        <v>265</v>
      </c>
      <c r="K2914" s="223"/>
      <c r="L2914" s="264"/>
      <c r="M2914" s="265"/>
      <c r="N2914" s="223" t="s">
        <v>449</v>
      </c>
      <c r="O2914" s="223" t="s">
        <v>3419</v>
      </c>
      <c r="P2914" s="223">
        <v>2013</v>
      </c>
      <c r="Q2914" s="223">
        <v>2017</v>
      </c>
      <c r="R2914" s="223" t="s">
        <v>3480</v>
      </c>
      <c r="S2914" s="223" t="s">
        <v>78</v>
      </c>
      <c r="T2914" s="223" t="s">
        <v>451</v>
      </c>
      <c r="U2914" s="86">
        <v>192</v>
      </c>
      <c r="V2914" s="86" t="s">
        <v>452</v>
      </c>
      <c r="W2914" s="223" t="s">
        <v>1049</v>
      </c>
      <c r="X2914" s="223" t="s">
        <v>19328</v>
      </c>
      <c r="Y2914" s="262">
        <v>57500</v>
      </c>
      <c r="Z2914" s="226"/>
      <c r="AA2914" s="241">
        <f t="shared" si="23"/>
        <v>0</v>
      </c>
      <c r="AB2914" s="237" t="s">
        <v>19329</v>
      </c>
    </row>
    <row r="2915" spans="1:28" ht="15" customHeight="1">
      <c r="A2915" s="109">
        <v>2906</v>
      </c>
      <c r="B2915" s="222" t="str">
        <f t="shared" si="22"/>
        <v>Klik Disini</v>
      </c>
      <c r="C2915" s="223" t="s">
        <v>19330</v>
      </c>
      <c r="D2915" s="223"/>
      <c r="E2915" s="223" t="s">
        <v>19331</v>
      </c>
      <c r="F2915" s="223" t="s">
        <v>19332</v>
      </c>
      <c r="G2915" s="223" t="s">
        <v>19333</v>
      </c>
      <c r="H2915" s="223" t="s">
        <v>583</v>
      </c>
      <c r="I2915" s="258" t="s">
        <v>583</v>
      </c>
      <c r="J2915" s="186" t="s">
        <v>265</v>
      </c>
      <c r="K2915" s="223"/>
      <c r="L2915" s="264"/>
      <c r="M2915" s="265"/>
      <c r="N2915" s="223"/>
      <c r="O2915" s="223"/>
      <c r="P2915" s="223">
        <v>2013</v>
      </c>
      <c r="Q2915" s="223">
        <v>2017</v>
      </c>
      <c r="R2915" s="223" t="s">
        <v>3480</v>
      </c>
      <c r="S2915" s="223" t="s">
        <v>78</v>
      </c>
      <c r="T2915" s="223"/>
      <c r="U2915" s="86">
        <v>192</v>
      </c>
      <c r="V2915" s="86" t="s">
        <v>452</v>
      </c>
      <c r="W2915" s="223" t="s">
        <v>1332</v>
      </c>
      <c r="X2915" s="223" t="s">
        <v>19334</v>
      </c>
      <c r="Y2915" s="262">
        <v>55000</v>
      </c>
      <c r="Z2915" s="226"/>
      <c r="AA2915" s="241">
        <f t="shared" si="23"/>
        <v>0</v>
      </c>
      <c r="AB2915" s="237" t="s">
        <v>19335</v>
      </c>
    </row>
    <row r="2916" spans="1:28" ht="15" customHeight="1">
      <c r="A2916" s="109">
        <v>2907</v>
      </c>
      <c r="B2916" s="222" t="str">
        <f t="shared" si="22"/>
        <v>Klik Disini</v>
      </c>
      <c r="C2916" s="223" t="s">
        <v>19336</v>
      </c>
      <c r="D2916" s="223"/>
      <c r="E2916" s="223" t="s">
        <v>19337</v>
      </c>
      <c r="F2916" s="223" t="s">
        <v>19338</v>
      </c>
      <c r="G2916" s="223" t="s">
        <v>19339</v>
      </c>
      <c r="H2916" s="223" t="s">
        <v>323</v>
      </c>
      <c r="I2916" s="258" t="s">
        <v>446</v>
      </c>
      <c r="J2916" s="186" t="s">
        <v>347</v>
      </c>
      <c r="K2916" s="223"/>
      <c r="L2916" s="264"/>
      <c r="M2916" s="265"/>
      <c r="N2916" s="223" t="s">
        <v>449</v>
      </c>
      <c r="O2916" s="223" t="s">
        <v>3419</v>
      </c>
      <c r="P2916" s="223">
        <v>2013</v>
      </c>
      <c r="Q2916" s="223">
        <v>2017</v>
      </c>
      <c r="R2916" s="223" t="s">
        <v>3643</v>
      </c>
      <c r="S2916" s="223" t="s">
        <v>78</v>
      </c>
      <c r="T2916" s="223" t="s">
        <v>451</v>
      </c>
      <c r="U2916" s="86">
        <v>153</v>
      </c>
      <c r="V2916" s="86" t="s">
        <v>452</v>
      </c>
      <c r="W2916" s="223" t="s">
        <v>10353</v>
      </c>
      <c r="X2916" s="223" t="s">
        <v>19340</v>
      </c>
      <c r="Y2916" s="262">
        <v>75500</v>
      </c>
      <c r="Z2916" s="226"/>
      <c r="AA2916" s="241">
        <f t="shared" si="23"/>
        <v>0</v>
      </c>
      <c r="AB2916" s="237" t="s">
        <v>19341</v>
      </c>
    </row>
    <row r="2917" spans="1:28" ht="15" customHeight="1">
      <c r="A2917" s="109">
        <v>2908</v>
      </c>
      <c r="B2917" s="222" t="str">
        <f t="shared" si="22"/>
        <v>Klik Disini</v>
      </c>
      <c r="C2917" s="223" t="s">
        <v>19342</v>
      </c>
      <c r="D2917" s="223"/>
      <c r="E2917" s="223" t="s">
        <v>6529</v>
      </c>
      <c r="F2917" s="223" t="s">
        <v>19343</v>
      </c>
      <c r="G2917" s="223" t="s">
        <v>19344</v>
      </c>
      <c r="H2917" s="223" t="s">
        <v>323</v>
      </c>
      <c r="I2917" s="258" t="s">
        <v>446</v>
      </c>
      <c r="J2917" s="186" t="s">
        <v>347</v>
      </c>
      <c r="K2917" s="223"/>
      <c r="L2917" s="264"/>
      <c r="M2917" s="265"/>
      <c r="N2917" s="223" t="s">
        <v>449</v>
      </c>
      <c r="O2917" s="223" t="s">
        <v>3419</v>
      </c>
      <c r="P2917" s="223">
        <v>2013</v>
      </c>
      <c r="Q2917" s="223">
        <v>2017</v>
      </c>
      <c r="R2917" s="223" t="s">
        <v>3643</v>
      </c>
      <c r="S2917" s="223" t="s">
        <v>78</v>
      </c>
      <c r="T2917" s="223" t="s">
        <v>451</v>
      </c>
      <c r="U2917" s="86">
        <v>184</v>
      </c>
      <c r="V2917" s="86" t="s">
        <v>452</v>
      </c>
      <c r="W2917" s="223" t="s">
        <v>775</v>
      </c>
      <c r="X2917" s="223" t="s">
        <v>19345</v>
      </c>
      <c r="Y2917" s="262">
        <v>97500</v>
      </c>
      <c r="Z2917" s="226"/>
      <c r="AA2917" s="241">
        <f t="shared" si="23"/>
        <v>0</v>
      </c>
      <c r="AB2917" s="237" t="s">
        <v>19346</v>
      </c>
    </row>
    <row r="2918" spans="1:28" ht="15" customHeight="1">
      <c r="A2918" s="109">
        <v>2909</v>
      </c>
      <c r="B2918" s="222" t="str">
        <f t="shared" si="22"/>
        <v>Klik Disini</v>
      </c>
      <c r="C2918" s="223" t="s">
        <v>19347</v>
      </c>
      <c r="D2918" s="223"/>
      <c r="E2918" s="223" t="s">
        <v>19348</v>
      </c>
      <c r="F2918" s="223" t="s">
        <v>19349</v>
      </c>
      <c r="G2918" s="223" t="s">
        <v>19350</v>
      </c>
      <c r="H2918" s="223" t="s">
        <v>2070</v>
      </c>
      <c r="I2918" s="258" t="s">
        <v>583</v>
      </c>
      <c r="J2918" s="186" t="s">
        <v>263</v>
      </c>
      <c r="K2918" s="223"/>
      <c r="L2918" s="264"/>
      <c r="M2918" s="265"/>
      <c r="N2918" s="223" t="s">
        <v>449</v>
      </c>
      <c r="O2918" s="223" t="s">
        <v>3419</v>
      </c>
      <c r="P2918" s="223">
        <v>2013</v>
      </c>
      <c r="Q2918" s="223">
        <v>2017</v>
      </c>
      <c r="R2918" s="223" t="s">
        <v>6981</v>
      </c>
      <c r="S2918" s="223" t="s">
        <v>78</v>
      </c>
      <c r="T2918" s="223" t="s">
        <v>451</v>
      </c>
      <c r="U2918" s="86">
        <v>132</v>
      </c>
      <c r="V2918" s="86" t="s">
        <v>452</v>
      </c>
      <c r="W2918" s="223" t="s">
        <v>804</v>
      </c>
      <c r="X2918" s="223" t="s">
        <v>19351</v>
      </c>
      <c r="Y2918" s="262">
        <v>57500</v>
      </c>
      <c r="Z2918" s="226"/>
      <c r="AA2918" s="241">
        <f t="shared" si="23"/>
        <v>0</v>
      </c>
      <c r="AB2918" s="237" t="s">
        <v>19352</v>
      </c>
    </row>
    <row r="2919" spans="1:28" ht="15" customHeight="1">
      <c r="A2919" s="109">
        <v>2910</v>
      </c>
      <c r="B2919" s="222" t="str">
        <f t="shared" si="22"/>
        <v>Klik Disini</v>
      </c>
      <c r="C2919" s="223" t="s">
        <v>19353</v>
      </c>
      <c r="D2919" s="223"/>
      <c r="E2919" s="223" t="s">
        <v>5149</v>
      </c>
      <c r="F2919" s="223" t="s">
        <v>19354</v>
      </c>
      <c r="G2919" s="223" t="s">
        <v>19355</v>
      </c>
      <c r="H2919" s="223" t="s">
        <v>3411</v>
      </c>
      <c r="I2919" s="258" t="s">
        <v>592</v>
      </c>
      <c r="J2919" s="186" t="s">
        <v>322</v>
      </c>
      <c r="K2919" s="223"/>
      <c r="L2919" s="264"/>
      <c r="M2919" s="265"/>
      <c r="N2919" s="223" t="s">
        <v>449</v>
      </c>
      <c r="O2919" s="223" t="s">
        <v>3419</v>
      </c>
      <c r="P2919" s="223">
        <v>2013</v>
      </c>
      <c r="Q2919" s="223">
        <v>2017</v>
      </c>
      <c r="R2919" s="223" t="s">
        <v>3643</v>
      </c>
      <c r="S2919" s="223" t="s">
        <v>78</v>
      </c>
      <c r="T2919" s="223" t="s">
        <v>451</v>
      </c>
      <c r="U2919" s="86">
        <v>164</v>
      </c>
      <c r="V2919" s="86" t="s">
        <v>452</v>
      </c>
      <c r="W2919" s="223" t="s">
        <v>775</v>
      </c>
      <c r="X2919" s="223" t="s">
        <v>19356</v>
      </c>
      <c r="Y2919" s="262">
        <v>59000</v>
      </c>
      <c r="Z2919" s="226"/>
      <c r="AA2919" s="241">
        <f t="shared" si="23"/>
        <v>0</v>
      </c>
      <c r="AB2919" s="237" t="s">
        <v>19357</v>
      </c>
    </row>
    <row r="2920" spans="1:28" ht="15" customHeight="1">
      <c r="A2920" s="109">
        <v>2911</v>
      </c>
      <c r="B2920" s="222" t="str">
        <f t="shared" si="22"/>
        <v>Klik Disini</v>
      </c>
      <c r="C2920" s="223" t="s">
        <v>19358</v>
      </c>
      <c r="D2920" s="223"/>
      <c r="E2920" s="223" t="s">
        <v>5093</v>
      </c>
      <c r="F2920" s="223" t="s">
        <v>19359</v>
      </c>
      <c r="G2920" s="223" t="s">
        <v>19360</v>
      </c>
      <c r="H2920" s="223" t="s">
        <v>4580</v>
      </c>
      <c r="I2920" s="258" t="s">
        <v>446</v>
      </c>
      <c r="J2920" s="186" t="s">
        <v>347</v>
      </c>
      <c r="K2920" s="223"/>
      <c r="L2920" s="264"/>
      <c r="M2920" s="265"/>
      <c r="N2920" s="223" t="s">
        <v>449</v>
      </c>
      <c r="O2920" s="223" t="s">
        <v>3419</v>
      </c>
      <c r="P2920" s="223">
        <v>2013</v>
      </c>
      <c r="Q2920" s="223">
        <v>2017</v>
      </c>
      <c r="R2920" s="223" t="s">
        <v>3643</v>
      </c>
      <c r="S2920" s="223" t="s">
        <v>78</v>
      </c>
      <c r="T2920" s="223" t="s">
        <v>451</v>
      </c>
      <c r="U2920" s="86">
        <v>276</v>
      </c>
      <c r="V2920" s="86" t="s">
        <v>452</v>
      </c>
      <c r="W2920" s="223" t="s">
        <v>5162</v>
      </c>
      <c r="X2920" s="223" t="s">
        <v>19361</v>
      </c>
      <c r="Y2920" s="262">
        <v>150000</v>
      </c>
      <c r="Z2920" s="226"/>
      <c r="AA2920" s="241">
        <f t="shared" si="23"/>
        <v>0</v>
      </c>
      <c r="AB2920" s="237" t="s">
        <v>19362</v>
      </c>
    </row>
    <row r="2921" spans="1:28" ht="15" customHeight="1">
      <c r="A2921" s="109">
        <v>2912</v>
      </c>
      <c r="B2921" s="222" t="str">
        <f t="shared" si="22"/>
        <v>Klik Disini</v>
      </c>
      <c r="C2921" s="223" t="s">
        <v>19363</v>
      </c>
      <c r="D2921" s="223"/>
      <c r="E2921" s="223" t="s">
        <v>7888</v>
      </c>
      <c r="F2921" s="223" t="s">
        <v>19364</v>
      </c>
      <c r="G2921" s="223" t="s">
        <v>19365</v>
      </c>
      <c r="H2921" s="223" t="s">
        <v>583</v>
      </c>
      <c r="I2921" s="258" t="s">
        <v>583</v>
      </c>
      <c r="J2921" s="186" t="s">
        <v>265</v>
      </c>
      <c r="K2921" s="223"/>
      <c r="L2921" s="264"/>
      <c r="M2921" s="265"/>
      <c r="N2921" s="223" t="s">
        <v>449</v>
      </c>
      <c r="O2921" s="223" t="s">
        <v>3419</v>
      </c>
      <c r="P2921" s="223">
        <v>2013</v>
      </c>
      <c r="Q2921" s="223">
        <v>2017</v>
      </c>
      <c r="R2921" s="223" t="s">
        <v>3480</v>
      </c>
      <c r="S2921" s="223" t="s">
        <v>78</v>
      </c>
      <c r="T2921" s="223" t="s">
        <v>451</v>
      </c>
      <c r="U2921" s="86">
        <v>104</v>
      </c>
      <c r="V2921" s="86" t="s">
        <v>452</v>
      </c>
      <c r="W2921" s="223" t="s">
        <v>775</v>
      </c>
      <c r="X2921" s="223" t="s">
        <v>19366</v>
      </c>
      <c r="Y2921" s="262">
        <v>32500</v>
      </c>
      <c r="Z2921" s="226"/>
      <c r="AA2921" s="241">
        <f t="shared" si="23"/>
        <v>0</v>
      </c>
      <c r="AB2921" s="237" t="s">
        <v>19367</v>
      </c>
    </row>
    <row r="2922" spans="1:28" ht="15" customHeight="1">
      <c r="A2922" s="109">
        <v>2913</v>
      </c>
      <c r="B2922" s="222" t="str">
        <f t="shared" si="22"/>
        <v>Klik Disini</v>
      </c>
      <c r="C2922" s="223" t="s">
        <v>19368</v>
      </c>
      <c r="D2922" s="223"/>
      <c r="E2922" s="223" t="s">
        <v>13913</v>
      </c>
      <c r="F2922" s="223" t="s">
        <v>19369</v>
      </c>
      <c r="G2922" s="223" t="s">
        <v>19370</v>
      </c>
      <c r="H2922" s="223" t="s">
        <v>583</v>
      </c>
      <c r="I2922" s="258" t="s">
        <v>583</v>
      </c>
      <c r="J2922" s="186" t="s">
        <v>265</v>
      </c>
      <c r="K2922" s="223"/>
      <c r="L2922" s="264"/>
      <c r="M2922" s="265"/>
      <c r="N2922" s="223" t="s">
        <v>449</v>
      </c>
      <c r="O2922" s="223" t="s">
        <v>3419</v>
      </c>
      <c r="P2922" s="223">
        <v>2013</v>
      </c>
      <c r="Q2922" s="223">
        <v>2017</v>
      </c>
      <c r="R2922" s="223" t="s">
        <v>3480</v>
      </c>
      <c r="S2922" s="223" t="s">
        <v>78</v>
      </c>
      <c r="T2922" s="223" t="s">
        <v>451</v>
      </c>
      <c r="U2922" s="86">
        <v>200</v>
      </c>
      <c r="V2922" s="86" t="s">
        <v>452</v>
      </c>
      <c r="W2922" s="223" t="s">
        <v>1808</v>
      </c>
      <c r="X2922" s="223" t="s">
        <v>19371</v>
      </c>
      <c r="Y2922" s="262">
        <v>51000</v>
      </c>
      <c r="Z2922" s="226"/>
      <c r="AA2922" s="241">
        <f t="shared" si="23"/>
        <v>0</v>
      </c>
      <c r="AB2922" s="237" t="s">
        <v>19372</v>
      </c>
    </row>
    <row r="2923" spans="1:28" ht="15" customHeight="1">
      <c r="A2923" s="109">
        <v>2914</v>
      </c>
      <c r="B2923" s="222" t="str">
        <f t="shared" si="22"/>
        <v>Klik Disini</v>
      </c>
      <c r="C2923" s="223" t="s">
        <v>19373</v>
      </c>
      <c r="D2923" s="223"/>
      <c r="E2923" s="223" t="s">
        <v>19374</v>
      </c>
      <c r="F2923" s="223" t="s">
        <v>19375</v>
      </c>
      <c r="G2923" s="223" t="s">
        <v>19376</v>
      </c>
      <c r="H2923" s="223" t="s">
        <v>323</v>
      </c>
      <c r="I2923" s="258" t="s">
        <v>446</v>
      </c>
      <c r="J2923" s="186" t="s">
        <v>347</v>
      </c>
      <c r="K2923" s="223"/>
      <c r="L2923" s="264"/>
      <c r="M2923" s="265"/>
      <c r="N2923" s="223" t="s">
        <v>449</v>
      </c>
      <c r="O2923" s="223" t="s">
        <v>3419</v>
      </c>
      <c r="P2923" s="223">
        <v>2013</v>
      </c>
      <c r="Q2923" s="223">
        <v>2017</v>
      </c>
      <c r="R2923" s="223" t="s">
        <v>3643</v>
      </c>
      <c r="S2923" s="223" t="s">
        <v>78</v>
      </c>
      <c r="T2923" s="223" t="s">
        <v>451</v>
      </c>
      <c r="U2923" s="86">
        <v>176</v>
      </c>
      <c r="V2923" s="86" t="s">
        <v>452</v>
      </c>
      <c r="W2923" s="223" t="s">
        <v>1332</v>
      </c>
      <c r="X2923" s="223" t="s">
        <v>19377</v>
      </c>
      <c r="Y2923" s="262">
        <v>99000</v>
      </c>
      <c r="Z2923" s="226"/>
      <c r="AA2923" s="241">
        <f t="shared" si="23"/>
        <v>0</v>
      </c>
      <c r="AB2923" s="237" t="s">
        <v>19378</v>
      </c>
    </row>
    <row r="2924" spans="1:28" ht="15" customHeight="1">
      <c r="A2924" s="109">
        <v>2915</v>
      </c>
      <c r="B2924" s="222" t="str">
        <f t="shared" si="22"/>
        <v>Klik Disini</v>
      </c>
      <c r="C2924" s="223" t="s">
        <v>19379</v>
      </c>
      <c r="D2924" s="223"/>
      <c r="E2924" s="223" t="s">
        <v>18901</v>
      </c>
      <c r="F2924" s="223" t="s">
        <v>19380</v>
      </c>
      <c r="G2924" s="223" t="s">
        <v>19381</v>
      </c>
      <c r="H2924" s="223" t="s">
        <v>583</v>
      </c>
      <c r="I2924" s="258" t="s">
        <v>583</v>
      </c>
      <c r="J2924" s="186" t="s">
        <v>265</v>
      </c>
      <c r="K2924" s="223"/>
      <c r="L2924" s="264"/>
      <c r="M2924" s="265"/>
      <c r="N2924" s="223" t="s">
        <v>449</v>
      </c>
      <c r="O2924" s="223" t="s">
        <v>3419</v>
      </c>
      <c r="P2924" s="223">
        <v>2013</v>
      </c>
      <c r="Q2924" s="223">
        <v>2017</v>
      </c>
      <c r="R2924" s="223" t="s">
        <v>3480</v>
      </c>
      <c r="S2924" s="223" t="s">
        <v>78</v>
      </c>
      <c r="T2924" s="223" t="s">
        <v>451</v>
      </c>
      <c r="U2924" s="86">
        <v>142</v>
      </c>
      <c r="V2924" s="86" t="s">
        <v>452</v>
      </c>
      <c r="W2924" s="223" t="s">
        <v>1214</v>
      </c>
      <c r="X2924" s="223" t="s">
        <v>19382</v>
      </c>
      <c r="Y2924" s="262">
        <v>45500</v>
      </c>
      <c r="Z2924" s="226"/>
      <c r="AA2924" s="241">
        <f t="shared" si="23"/>
        <v>0</v>
      </c>
      <c r="AB2924" s="237" t="s">
        <v>19383</v>
      </c>
    </row>
    <row r="2925" spans="1:28" ht="15" customHeight="1">
      <c r="A2925" s="109">
        <v>2916</v>
      </c>
      <c r="B2925" s="222" t="str">
        <f t="shared" si="22"/>
        <v>Klik Disini</v>
      </c>
      <c r="C2925" s="223" t="s">
        <v>19384</v>
      </c>
      <c r="D2925" s="223"/>
      <c r="E2925" s="223" t="s">
        <v>19034</v>
      </c>
      <c r="F2925" s="223" t="s">
        <v>19385</v>
      </c>
      <c r="G2925" s="223" t="s">
        <v>19386</v>
      </c>
      <c r="H2925" s="223" t="s">
        <v>4580</v>
      </c>
      <c r="I2925" s="258" t="s">
        <v>592</v>
      </c>
      <c r="J2925" s="186" t="s">
        <v>322</v>
      </c>
      <c r="K2925" s="223"/>
      <c r="L2925" s="264"/>
      <c r="M2925" s="265"/>
      <c r="N2925" s="223" t="s">
        <v>449</v>
      </c>
      <c r="O2925" s="223" t="s">
        <v>3419</v>
      </c>
      <c r="P2925" s="223">
        <v>2013</v>
      </c>
      <c r="Q2925" s="223">
        <v>2017</v>
      </c>
      <c r="R2925" s="223" t="s">
        <v>3643</v>
      </c>
      <c r="S2925" s="223" t="s">
        <v>78</v>
      </c>
      <c r="T2925" s="223" t="s">
        <v>451</v>
      </c>
      <c r="U2925" s="86">
        <v>88</v>
      </c>
      <c r="V2925" s="86" t="s">
        <v>452</v>
      </c>
      <c r="W2925" s="223" t="s">
        <v>655</v>
      </c>
      <c r="X2925" s="223" t="s">
        <v>19387</v>
      </c>
      <c r="Y2925" s="262">
        <v>47000</v>
      </c>
      <c r="Z2925" s="226"/>
      <c r="AA2925" s="241">
        <f t="shared" si="23"/>
        <v>0</v>
      </c>
      <c r="AB2925" s="237" t="s">
        <v>19388</v>
      </c>
    </row>
    <row r="2926" spans="1:28" ht="15" customHeight="1">
      <c r="A2926" s="109">
        <v>2917</v>
      </c>
      <c r="B2926" s="222" t="str">
        <f t="shared" si="22"/>
        <v>Klik Disini</v>
      </c>
      <c r="C2926" s="223" t="s">
        <v>19389</v>
      </c>
      <c r="D2926" s="223"/>
      <c r="E2926" s="223" t="s">
        <v>4723</v>
      </c>
      <c r="F2926" s="223" t="s">
        <v>19390</v>
      </c>
      <c r="G2926" s="223" t="s">
        <v>19391</v>
      </c>
      <c r="H2926" s="223" t="s">
        <v>323</v>
      </c>
      <c r="I2926" s="258" t="s">
        <v>592</v>
      </c>
      <c r="J2926" s="186" t="s">
        <v>322</v>
      </c>
      <c r="K2926" s="223"/>
      <c r="L2926" s="264"/>
      <c r="M2926" s="265"/>
      <c r="N2926" s="223" t="s">
        <v>449</v>
      </c>
      <c r="O2926" s="223" t="s">
        <v>3419</v>
      </c>
      <c r="P2926" s="223">
        <v>2013</v>
      </c>
      <c r="Q2926" s="223">
        <v>2017</v>
      </c>
      <c r="R2926" s="223" t="s">
        <v>3643</v>
      </c>
      <c r="S2926" s="223" t="s">
        <v>78</v>
      </c>
      <c r="T2926" s="223" t="s">
        <v>451</v>
      </c>
      <c r="U2926" s="86">
        <v>260</v>
      </c>
      <c r="V2926" s="86" t="s">
        <v>452</v>
      </c>
      <c r="W2926" s="223" t="s">
        <v>1252</v>
      </c>
      <c r="X2926" s="223" t="s">
        <v>19392</v>
      </c>
      <c r="Y2926" s="262">
        <v>61500</v>
      </c>
      <c r="Z2926" s="226"/>
      <c r="AA2926" s="241">
        <f t="shared" si="23"/>
        <v>0</v>
      </c>
      <c r="AB2926" s="237" t="s">
        <v>19393</v>
      </c>
    </row>
    <row r="2927" spans="1:28" ht="15" customHeight="1">
      <c r="A2927" s="109">
        <v>2918</v>
      </c>
      <c r="B2927" s="222" t="str">
        <f t="shared" si="22"/>
        <v>Klik Disini</v>
      </c>
      <c r="C2927" s="223" t="s">
        <v>19394</v>
      </c>
      <c r="D2927" s="223"/>
      <c r="E2927" s="223" t="s">
        <v>19395</v>
      </c>
      <c r="F2927" s="223" t="s">
        <v>19396</v>
      </c>
      <c r="G2927" s="223" t="s">
        <v>19397</v>
      </c>
      <c r="H2927" s="223" t="s">
        <v>3446</v>
      </c>
      <c r="I2927" s="258" t="s">
        <v>1844</v>
      </c>
      <c r="J2927" s="186" t="s">
        <v>401</v>
      </c>
      <c r="K2927" s="223"/>
      <c r="L2927" s="264"/>
      <c r="M2927" s="265"/>
      <c r="N2927" s="223" t="s">
        <v>449</v>
      </c>
      <c r="O2927" s="223" t="s">
        <v>3419</v>
      </c>
      <c r="P2927" s="223">
        <v>2013</v>
      </c>
      <c r="Q2927" s="223">
        <v>2017</v>
      </c>
      <c r="R2927" s="223" t="s">
        <v>3412</v>
      </c>
      <c r="S2927" s="223" t="s">
        <v>78</v>
      </c>
      <c r="T2927" s="223" t="s">
        <v>451</v>
      </c>
      <c r="U2927" s="86">
        <v>208</v>
      </c>
      <c r="V2927" s="86" t="s">
        <v>452</v>
      </c>
      <c r="W2927" s="223" t="s">
        <v>904</v>
      </c>
      <c r="X2927" s="223" t="s">
        <v>19398</v>
      </c>
      <c r="Y2927" s="262">
        <v>55000</v>
      </c>
      <c r="Z2927" s="226"/>
      <c r="AA2927" s="241">
        <f t="shared" si="23"/>
        <v>0</v>
      </c>
      <c r="AB2927" s="237" t="s">
        <v>19399</v>
      </c>
    </row>
    <row r="2928" spans="1:28" ht="15" customHeight="1">
      <c r="A2928" s="109">
        <v>2919</v>
      </c>
      <c r="B2928" s="222" t="str">
        <f t="shared" si="22"/>
        <v>Klik Disini</v>
      </c>
      <c r="C2928" s="223" t="s">
        <v>19400</v>
      </c>
      <c r="D2928" s="223"/>
      <c r="E2928" s="223" t="s">
        <v>4858</v>
      </c>
      <c r="F2928" s="223" t="s">
        <v>19401</v>
      </c>
      <c r="G2928" s="223" t="s">
        <v>19402</v>
      </c>
      <c r="H2928" s="223" t="s">
        <v>583</v>
      </c>
      <c r="I2928" s="258" t="s">
        <v>583</v>
      </c>
      <c r="J2928" s="186" t="s">
        <v>265</v>
      </c>
      <c r="K2928" s="223"/>
      <c r="L2928" s="264"/>
      <c r="M2928" s="265"/>
      <c r="N2928" s="223" t="s">
        <v>449</v>
      </c>
      <c r="O2928" s="223" t="s">
        <v>3419</v>
      </c>
      <c r="P2928" s="223">
        <v>2013</v>
      </c>
      <c r="Q2928" s="223">
        <v>2017</v>
      </c>
      <c r="R2928" s="223" t="s">
        <v>3480</v>
      </c>
      <c r="S2928" s="223" t="s">
        <v>78</v>
      </c>
      <c r="T2928" s="223" t="s">
        <v>451</v>
      </c>
      <c r="U2928" s="86">
        <v>144</v>
      </c>
      <c r="V2928" s="86" t="s">
        <v>452</v>
      </c>
      <c r="W2928" s="223" t="s">
        <v>1214</v>
      </c>
      <c r="X2928" s="223" t="s">
        <v>19403</v>
      </c>
      <c r="Y2928" s="262">
        <v>42000</v>
      </c>
      <c r="Z2928" s="226"/>
      <c r="AA2928" s="241">
        <f t="shared" si="23"/>
        <v>0</v>
      </c>
      <c r="AB2928" s="237" t="s">
        <v>19404</v>
      </c>
    </row>
    <row r="2929" spans="1:28" ht="15" customHeight="1">
      <c r="A2929" s="109">
        <v>2920</v>
      </c>
      <c r="B2929" s="222" t="str">
        <f t="shared" si="22"/>
        <v>Klik Disini</v>
      </c>
      <c r="C2929" s="223" t="s">
        <v>19405</v>
      </c>
      <c r="D2929" s="223"/>
      <c r="E2929" s="223" t="s">
        <v>19406</v>
      </c>
      <c r="F2929" s="223" t="s">
        <v>19407</v>
      </c>
      <c r="G2929" s="223" t="s">
        <v>19408</v>
      </c>
      <c r="H2929" s="223" t="s">
        <v>2070</v>
      </c>
      <c r="I2929" s="258" t="s">
        <v>583</v>
      </c>
      <c r="J2929" s="186" t="s">
        <v>263</v>
      </c>
      <c r="K2929" s="223"/>
      <c r="L2929" s="264"/>
      <c r="M2929" s="265"/>
      <c r="N2929" s="223" t="s">
        <v>449</v>
      </c>
      <c r="O2929" s="223" t="s">
        <v>3419</v>
      </c>
      <c r="P2929" s="223">
        <v>2013</v>
      </c>
      <c r="Q2929" s="223">
        <v>2017</v>
      </c>
      <c r="R2929" s="223" t="s">
        <v>6981</v>
      </c>
      <c r="S2929" s="223" t="s">
        <v>78</v>
      </c>
      <c r="T2929" s="223" t="s">
        <v>451</v>
      </c>
      <c r="U2929" s="86">
        <v>27</v>
      </c>
      <c r="V2929" s="86" t="s">
        <v>452</v>
      </c>
      <c r="W2929" s="223" t="s">
        <v>830</v>
      </c>
      <c r="X2929" s="223" t="s">
        <v>19409</v>
      </c>
      <c r="Y2929" s="262">
        <v>35500</v>
      </c>
      <c r="Z2929" s="226"/>
      <c r="AA2929" s="241">
        <f t="shared" si="23"/>
        <v>0</v>
      </c>
      <c r="AB2929" s="237" t="s">
        <v>19410</v>
      </c>
    </row>
    <row r="2930" spans="1:28" ht="15" customHeight="1">
      <c r="A2930" s="109">
        <v>2921</v>
      </c>
      <c r="B2930" s="222" t="str">
        <f t="shared" si="22"/>
        <v>Klik Disini</v>
      </c>
      <c r="C2930" s="223" t="s">
        <v>19411</v>
      </c>
      <c r="D2930" s="223"/>
      <c r="E2930" s="223" t="s">
        <v>19412</v>
      </c>
      <c r="F2930" s="223" t="s">
        <v>19413</v>
      </c>
      <c r="G2930" s="223" t="s">
        <v>19414</v>
      </c>
      <c r="H2930" s="223" t="s">
        <v>841</v>
      </c>
      <c r="I2930" s="258" t="s">
        <v>446</v>
      </c>
      <c r="J2930" s="186" t="s">
        <v>373</v>
      </c>
      <c r="K2930" s="223"/>
      <c r="L2930" s="264"/>
      <c r="M2930" s="265"/>
      <c r="N2930" s="223" t="s">
        <v>449</v>
      </c>
      <c r="O2930" s="223" t="s">
        <v>3419</v>
      </c>
      <c r="P2930" s="223">
        <v>2013</v>
      </c>
      <c r="Q2930" s="223">
        <v>2017</v>
      </c>
      <c r="R2930" s="223" t="s">
        <v>3412</v>
      </c>
      <c r="S2930" s="223" t="s">
        <v>78</v>
      </c>
      <c r="T2930" s="223" t="s">
        <v>451</v>
      </c>
      <c r="U2930" s="86">
        <v>328</v>
      </c>
      <c r="V2930" s="86" t="s">
        <v>452</v>
      </c>
      <c r="W2930" s="223" t="s">
        <v>830</v>
      </c>
      <c r="X2930" s="223" t="s">
        <v>19415</v>
      </c>
      <c r="Y2930" s="262">
        <v>64000</v>
      </c>
      <c r="Z2930" s="226"/>
      <c r="AA2930" s="241">
        <f t="shared" si="23"/>
        <v>0</v>
      </c>
      <c r="AB2930" s="237" t="s">
        <v>19416</v>
      </c>
    </row>
    <row r="2931" spans="1:28" ht="15" customHeight="1">
      <c r="A2931" s="109">
        <v>2922</v>
      </c>
      <c r="B2931" s="222" t="str">
        <f t="shared" si="22"/>
        <v>Klik Disini</v>
      </c>
      <c r="C2931" s="223" t="s">
        <v>19417</v>
      </c>
      <c r="D2931" s="223"/>
      <c r="E2931" s="223" t="s">
        <v>5177</v>
      </c>
      <c r="F2931" s="223" t="s">
        <v>19418</v>
      </c>
      <c r="G2931" s="223" t="s">
        <v>19419</v>
      </c>
      <c r="H2931" s="223" t="s">
        <v>583</v>
      </c>
      <c r="I2931" s="258" t="s">
        <v>583</v>
      </c>
      <c r="J2931" s="186" t="s">
        <v>265</v>
      </c>
      <c r="K2931" s="223"/>
      <c r="L2931" s="264"/>
      <c r="M2931" s="265"/>
      <c r="N2931" s="223" t="s">
        <v>449</v>
      </c>
      <c r="O2931" s="223" t="s">
        <v>3419</v>
      </c>
      <c r="P2931" s="223">
        <v>2013</v>
      </c>
      <c r="Q2931" s="223">
        <v>2017</v>
      </c>
      <c r="R2931" s="223" t="s">
        <v>3480</v>
      </c>
      <c r="S2931" s="223" t="s">
        <v>78</v>
      </c>
      <c r="T2931" s="223" t="s">
        <v>451</v>
      </c>
      <c r="U2931" s="86">
        <v>384</v>
      </c>
      <c r="V2931" s="86" t="s">
        <v>452</v>
      </c>
      <c r="W2931" s="223" t="s">
        <v>1049</v>
      </c>
      <c r="X2931" s="223" t="s">
        <v>19420</v>
      </c>
      <c r="Y2931" s="262">
        <v>108000</v>
      </c>
      <c r="Z2931" s="226"/>
      <c r="AA2931" s="241">
        <f t="shared" si="23"/>
        <v>0</v>
      </c>
      <c r="AB2931" s="237" t="s">
        <v>19421</v>
      </c>
    </row>
    <row r="2932" spans="1:28" ht="15" customHeight="1">
      <c r="A2932" s="109">
        <v>2923</v>
      </c>
      <c r="B2932" s="222" t="str">
        <f t="shared" si="22"/>
        <v>Klik Disini</v>
      </c>
      <c r="C2932" s="223" t="s">
        <v>19422</v>
      </c>
      <c r="D2932" s="223"/>
      <c r="E2932" s="223" t="s">
        <v>14102</v>
      </c>
      <c r="F2932" s="223" t="s">
        <v>19423</v>
      </c>
      <c r="G2932" s="223" t="s">
        <v>19424</v>
      </c>
      <c r="H2932" s="223" t="s">
        <v>4690</v>
      </c>
      <c r="I2932" s="258" t="s">
        <v>592</v>
      </c>
      <c r="J2932" s="186" t="s">
        <v>326</v>
      </c>
      <c r="K2932" s="223"/>
      <c r="L2932" s="264"/>
      <c r="M2932" s="265"/>
      <c r="N2932" s="223" t="s">
        <v>449</v>
      </c>
      <c r="O2932" s="223" t="s">
        <v>3419</v>
      </c>
      <c r="P2932" s="223">
        <v>2013</v>
      </c>
      <c r="Q2932" s="223">
        <v>2017</v>
      </c>
      <c r="R2932" s="223" t="s">
        <v>3412</v>
      </c>
      <c r="S2932" s="223" t="s">
        <v>78</v>
      </c>
      <c r="T2932" s="223" t="s">
        <v>451</v>
      </c>
      <c r="U2932" s="86">
        <v>368</v>
      </c>
      <c r="V2932" s="86" t="s">
        <v>452</v>
      </c>
      <c r="W2932" s="223" t="s">
        <v>488</v>
      </c>
      <c r="X2932" s="223" t="s">
        <v>19425</v>
      </c>
      <c r="Y2932" s="262">
        <v>84500</v>
      </c>
      <c r="Z2932" s="226"/>
      <c r="AA2932" s="241">
        <f t="shared" si="23"/>
        <v>0</v>
      </c>
      <c r="AB2932" s="237" t="s">
        <v>19426</v>
      </c>
    </row>
    <row r="2933" spans="1:28" ht="15" customHeight="1">
      <c r="A2933" s="109">
        <v>2924</v>
      </c>
      <c r="B2933" s="222" t="str">
        <f t="shared" si="22"/>
        <v>Klik Disini</v>
      </c>
      <c r="C2933" s="223" t="s">
        <v>19427</v>
      </c>
      <c r="D2933" s="223"/>
      <c r="E2933" s="223" t="s">
        <v>19428</v>
      </c>
      <c r="F2933" s="223" t="s">
        <v>19429</v>
      </c>
      <c r="G2933" s="223" t="s">
        <v>19430</v>
      </c>
      <c r="H2933" s="223" t="s">
        <v>400</v>
      </c>
      <c r="I2933" s="258" t="s">
        <v>1844</v>
      </c>
      <c r="J2933" s="186" t="s">
        <v>399</v>
      </c>
      <c r="K2933" s="223"/>
      <c r="L2933" s="264"/>
      <c r="M2933" s="265"/>
      <c r="N2933" s="223" t="s">
        <v>449</v>
      </c>
      <c r="O2933" s="223" t="s">
        <v>3419</v>
      </c>
      <c r="P2933" s="223">
        <v>2013</v>
      </c>
      <c r="Q2933" s="223">
        <v>2017</v>
      </c>
      <c r="R2933" s="223" t="s">
        <v>3412</v>
      </c>
      <c r="S2933" s="223" t="s">
        <v>78</v>
      </c>
      <c r="T2933" s="223" t="s">
        <v>451</v>
      </c>
      <c r="U2933" s="86">
        <v>160</v>
      </c>
      <c r="V2933" s="86" t="s">
        <v>452</v>
      </c>
      <c r="W2933" s="223" t="s">
        <v>1808</v>
      </c>
      <c r="X2933" s="223" t="s">
        <v>19431</v>
      </c>
      <c r="Y2933" s="262">
        <v>45500</v>
      </c>
      <c r="Z2933" s="226"/>
      <c r="AA2933" s="241">
        <f t="shared" si="23"/>
        <v>0</v>
      </c>
      <c r="AB2933" s="237" t="s">
        <v>19432</v>
      </c>
    </row>
    <row r="2934" spans="1:28" ht="15" customHeight="1">
      <c r="A2934" s="109">
        <v>2925</v>
      </c>
      <c r="B2934" s="222" t="str">
        <f t="shared" si="22"/>
        <v>Klik Disini</v>
      </c>
      <c r="C2934" s="223" t="s">
        <v>19433</v>
      </c>
      <c r="D2934" s="223"/>
      <c r="E2934" s="223" t="s">
        <v>19434</v>
      </c>
      <c r="F2934" s="223" t="s">
        <v>19435</v>
      </c>
      <c r="G2934" s="223" t="s">
        <v>19436</v>
      </c>
      <c r="H2934" s="223" t="s">
        <v>3473</v>
      </c>
      <c r="I2934" s="258" t="s">
        <v>446</v>
      </c>
      <c r="J2934" s="186" t="s">
        <v>345</v>
      </c>
      <c r="K2934" s="223"/>
      <c r="L2934" s="264"/>
      <c r="M2934" s="265"/>
      <c r="N2934" s="223" t="s">
        <v>449</v>
      </c>
      <c r="O2934" s="223" t="s">
        <v>3419</v>
      </c>
      <c r="P2934" s="223">
        <v>2012</v>
      </c>
      <c r="Q2934" s="223">
        <v>2017</v>
      </c>
      <c r="R2934" s="223" t="s">
        <v>3412</v>
      </c>
      <c r="S2934" s="223" t="s">
        <v>78</v>
      </c>
      <c r="T2934" s="223" t="s">
        <v>451</v>
      </c>
      <c r="U2934" s="86">
        <v>96</v>
      </c>
      <c r="V2934" s="86" t="s">
        <v>452</v>
      </c>
      <c r="W2934" s="223" t="s">
        <v>4043</v>
      </c>
      <c r="X2934" s="223" t="s">
        <v>19437</v>
      </c>
      <c r="Y2934" s="262">
        <v>42000</v>
      </c>
      <c r="Z2934" s="226"/>
      <c r="AA2934" s="241">
        <f t="shared" si="23"/>
        <v>0</v>
      </c>
      <c r="AB2934" s="237" t="s">
        <v>19438</v>
      </c>
    </row>
    <row r="2935" spans="1:28" ht="15" customHeight="1">
      <c r="A2935" s="109">
        <v>2926</v>
      </c>
      <c r="B2935" s="222" t="str">
        <f t="shared" si="22"/>
        <v>Klik Disini</v>
      </c>
      <c r="C2935" s="223" t="s">
        <v>19439</v>
      </c>
      <c r="D2935" s="223"/>
      <c r="E2935" s="223" t="s">
        <v>18872</v>
      </c>
      <c r="F2935" s="223" t="s">
        <v>19440</v>
      </c>
      <c r="G2935" s="223" t="s">
        <v>19441</v>
      </c>
      <c r="H2935" s="223" t="s">
        <v>6347</v>
      </c>
      <c r="I2935" s="258" t="s">
        <v>446</v>
      </c>
      <c r="J2935" s="186" t="s">
        <v>355</v>
      </c>
      <c r="K2935" s="223"/>
      <c r="L2935" s="264"/>
      <c r="M2935" s="265"/>
      <c r="N2935" s="223" t="s">
        <v>449</v>
      </c>
      <c r="O2935" s="223" t="s">
        <v>3419</v>
      </c>
      <c r="P2935" s="223">
        <v>2012</v>
      </c>
      <c r="Q2935" s="223">
        <v>2017</v>
      </c>
      <c r="R2935" s="223" t="s">
        <v>3412</v>
      </c>
      <c r="S2935" s="223" t="s">
        <v>78</v>
      </c>
      <c r="T2935" s="223" t="s">
        <v>451</v>
      </c>
      <c r="U2935" s="86">
        <v>192</v>
      </c>
      <c r="V2935" s="86" t="s">
        <v>452</v>
      </c>
      <c r="W2935" s="223" t="s">
        <v>6709</v>
      </c>
      <c r="X2935" s="223" t="s">
        <v>19442</v>
      </c>
      <c r="Y2935" s="262">
        <v>61500</v>
      </c>
      <c r="Z2935" s="226"/>
      <c r="AA2935" s="241">
        <f t="shared" si="23"/>
        <v>0</v>
      </c>
      <c r="AB2935" s="237" t="s">
        <v>19443</v>
      </c>
    </row>
    <row r="2936" spans="1:28" ht="15" customHeight="1">
      <c r="A2936" s="109">
        <v>2927</v>
      </c>
      <c r="B2936" s="222" t="str">
        <f t="shared" si="22"/>
        <v>Klik Disini</v>
      </c>
      <c r="C2936" s="223" t="s">
        <v>19444</v>
      </c>
      <c r="D2936" s="223"/>
      <c r="E2936" s="223" t="s">
        <v>19445</v>
      </c>
      <c r="F2936" s="223" t="s">
        <v>19446</v>
      </c>
      <c r="G2936" s="223" t="s">
        <v>19447</v>
      </c>
      <c r="H2936" s="223" t="s">
        <v>266</v>
      </c>
      <c r="I2936" s="258" t="s">
        <v>583</v>
      </c>
      <c r="J2936" s="186" t="s">
        <v>265</v>
      </c>
      <c r="K2936" s="223"/>
      <c r="L2936" s="264"/>
      <c r="M2936" s="265"/>
      <c r="N2936" s="223" t="s">
        <v>449</v>
      </c>
      <c r="O2936" s="223" t="s">
        <v>3419</v>
      </c>
      <c r="P2936" s="223">
        <v>2012</v>
      </c>
      <c r="Q2936" s="223">
        <v>2017</v>
      </c>
      <c r="R2936" s="223" t="s">
        <v>3480</v>
      </c>
      <c r="S2936" s="223" t="s">
        <v>78</v>
      </c>
      <c r="T2936" s="223" t="s">
        <v>451</v>
      </c>
      <c r="U2936" s="86">
        <v>240</v>
      </c>
      <c r="V2936" s="86" t="s">
        <v>452</v>
      </c>
      <c r="W2936" s="223" t="s">
        <v>5720</v>
      </c>
      <c r="X2936" s="223" t="s">
        <v>19448</v>
      </c>
      <c r="Y2936" s="262">
        <v>57500</v>
      </c>
      <c r="Z2936" s="226"/>
      <c r="AA2936" s="241">
        <f t="shared" si="23"/>
        <v>0</v>
      </c>
      <c r="AB2936" s="237" t="s">
        <v>19449</v>
      </c>
    </row>
    <row r="2937" spans="1:28" ht="15" customHeight="1">
      <c r="A2937" s="109">
        <v>2928</v>
      </c>
      <c r="B2937" s="222" t="str">
        <f t="shared" si="22"/>
        <v>Klik Disini</v>
      </c>
      <c r="C2937" s="223" t="s">
        <v>19450</v>
      </c>
      <c r="D2937" s="223"/>
      <c r="E2937" s="223" t="s">
        <v>7770</v>
      </c>
      <c r="F2937" s="223" t="s">
        <v>19451</v>
      </c>
      <c r="G2937" s="223" t="s">
        <v>19452</v>
      </c>
      <c r="H2937" s="223" t="s">
        <v>384</v>
      </c>
      <c r="I2937" s="258" t="s">
        <v>446</v>
      </c>
      <c r="J2937" s="186" t="s">
        <v>383</v>
      </c>
      <c r="K2937" s="223"/>
      <c r="L2937" s="264"/>
      <c r="M2937" s="265"/>
      <c r="N2937" s="223" t="s">
        <v>449</v>
      </c>
      <c r="O2937" s="223" t="s">
        <v>3419</v>
      </c>
      <c r="P2937" s="223">
        <v>2012</v>
      </c>
      <c r="Q2937" s="223">
        <v>2017</v>
      </c>
      <c r="R2937" s="223" t="s">
        <v>3412</v>
      </c>
      <c r="S2937" s="223" t="s">
        <v>78</v>
      </c>
      <c r="T2937" s="223" t="s">
        <v>451</v>
      </c>
      <c r="U2937" s="86">
        <v>88</v>
      </c>
      <c r="V2937" s="86" t="s">
        <v>452</v>
      </c>
      <c r="W2937" s="223" t="s">
        <v>3427</v>
      </c>
      <c r="X2937" s="223" t="s">
        <v>19453</v>
      </c>
      <c r="Y2937" s="262">
        <v>47000</v>
      </c>
      <c r="Z2937" s="226"/>
      <c r="AA2937" s="241">
        <f t="shared" si="23"/>
        <v>0</v>
      </c>
      <c r="AB2937" s="237" t="s">
        <v>19454</v>
      </c>
    </row>
    <row r="2938" spans="1:28" ht="15" customHeight="1">
      <c r="A2938" s="109">
        <v>2929</v>
      </c>
      <c r="B2938" s="222" t="str">
        <f t="shared" si="22"/>
        <v>Klik Disini</v>
      </c>
      <c r="C2938" s="223" t="s">
        <v>19455</v>
      </c>
      <c r="D2938" s="223"/>
      <c r="E2938" s="223" t="s">
        <v>18333</v>
      </c>
      <c r="F2938" s="223" t="s">
        <v>19456</v>
      </c>
      <c r="G2938" s="223" t="s">
        <v>19457</v>
      </c>
      <c r="H2938" s="223" t="s">
        <v>3727</v>
      </c>
      <c r="I2938" s="258" t="s">
        <v>446</v>
      </c>
      <c r="J2938" s="186" t="s">
        <v>385</v>
      </c>
      <c r="K2938" s="223"/>
      <c r="L2938" s="264"/>
      <c r="M2938" s="265"/>
      <c r="N2938" s="223" t="s">
        <v>449</v>
      </c>
      <c r="O2938" s="223" t="s">
        <v>3419</v>
      </c>
      <c r="P2938" s="223">
        <v>2012</v>
      </c>
      <c r="Q2938" s="223">
        <v>2017</v>
      </c>
      <c r="R2938" s="223" t="s">
        <v>3412</v>
      </c>
      <c r="S2938" s="223" t="s">
        <v>78</v>
      </c>
      <c r="T2938" s="223" t="s">
        <v>451</v>
      </c>
      <c r="U2938" s="86">
        <v>144</v>
      </c>
      <c r="V2938" s="86" t="s">
        <v>452</v>
      </c>
      <c r="W2938" s="223" t="s">
        <v>3592</v>
      </c>
      <c r="X2938" s="223" t="s">
        <v>19458</v>
      </c>
      <c r="Y2938" s="262">
        <v>55000</v>
      </c>
      <c r="Z2938" s="226"/>
      <c r="AA2938" s="241">
        <f t="shared" si="23"/>
        <v>0</v>
      </c>
      <c r="AB2938" s="237" t="s">
        <v>19459</v>
      </c>
    </row>
    <row r="2939" spans="1:28" ht="15" customHeight="1">
      <c r="A2939" s="109">
        <v>2930</v>
      </c>
      <c r="B2939" s="222" t="str">
        <f t="shared" si="22"/>
        <v>Klik Disini</v>
      </c>
      <c r="C2939" s="223" t="s">
        <v>19460</v>
      </c>
      <c r="D2939" s="223"/>
      <c r="E2939" s="223" t="s">
        <v>8380</v>
      </c>
      <c r="F2939" s="223"/>
      <c r="G2939" s="223" t="s">
        <v>19461</v>
      </c>
      <c r="H2939" s="223" t="s">
        <v>3662</v>
      </c>
      <c r="I2939" s="258" t="s">
        <v>592</v>
      </c>
      <c r="J2939" s="186" t="s">
        <v>322</v>
      </c>
      <c r="K2939" s="223"/>
      <c r="L2939" s="264"/>
      <c r="M2939" s="265"/>
      <c r="N2939" s="223" t="s">
        <v>449</v>
      </c>
      <c r="O2939" s="223" t="s">
        <v>3419</v>
      </c>
      <c r="P2939" s="223">
        <v>2012</v>
      </c>
      <c r="Q2939" s="223">
        <v>2017</v>
      </c>
      <c r="R2939" s="223" t="s">
        <v>3643</v>
      </c>
      <c r="S2939" s="223" t="s">
        <v>78</v>
      </c>
      <c r="T2939" s="223" t="s">
        <v>451</v>
      </c>
      <c r="U2939" s="86">
        <v>192</v>
      </c>
      <c r="V2939" s="86" t="s">
        <v>452</v>
      </c>
      <c r="W2939" s="223" t="s">
        <v>3585</v>
      </c>
      <c r="X2939" s="223" t="s">
        <v>19462</v>
      </c>
      <c r="Y2939" s="262">
        <v>68000</v>
      </c>
      <c r="Z2939" s="226"/>
      <c r="AA2939" s="241">
        <f t="shared" si="23"/>
        <v>0</v>
      </c>
      <c r="AB2939" s="237" t="s">
        <v>19463</v>
      </c>
    </row>
    <row r="2940" spans="1:28" ht="15" customHeight="1">
      <c r="A2940" s="109">
        <v>2931</v>
      </c>
      <c r="B2940" s="222" t="str">
        <f t="shared" si="22"/>
        <v>Klik Disini</v>
      </c>
      <c r="C2940" s="223" t="s">
        <v>19464</v>
      </c>
      <c r="D2940" s="223"/>
      <c r="E2940" s="223" t="s">
        <v>19465</v>
      </c>
      <c r="F2940" s="223" t="s">
        <v>19466</v>
      </c>
      <c r="G2940" s="223" t="s">
        <v>19467</v>
      </c>
      <c r="H2940" s="223" t="s">
        <v>6347</v>
      </c>
      <c r="I2940" s="258" t="s">
        <v>446</v>
      </c>
      <c r="J2940" s="186" t="s">
        <v>359</v>
      </c>
      <c r="K2940" s="223" t="s">
        <v>447</v>
      </c>
      <c r="L2940" s="223"/>
      <c r="M2940" s="259" t="s">
        <v>447</v>
      </c>
      <c r="N2940" s="223" t="s">
        <v>449</v>
      </c>
      <c r="O2940" s="223" t="s">
        <v>3419</v>
      </c>
      <c r="P2940" s="223">
        <v>2012</v>
      </c>
      <c r="Q2940" s="223">
        <v>2017</v>
      </c>
      <c r="R2940" s="223" t="s">
        <v>3412</v>
      </c>
      <c r="S2940" s="223" t="s">
        <v>78</v>
      </c>
      <c r="T2940" s="223" t="s">
        <v>451</v>
      </c>
      <c r="U2940" s="86">
        <v>252</v>
      </c>
      <c r="V2940" s="86" t="s">
        <v>452</v>
      </c>
      <c r="W2940" s="223" t="s">
        <v>584</v>
      </c>
      <c r="X2940" s="223" t="s">
        <v>19468</v>
      </c>
      <c r="Y2940" s="262">
        <v>100500</v>
      </c>
      <c r="Z2940" s="226"/>
      <c r="AA2940" s="241">
        <f t="shared" si="23"/>
        <v>0</v>
      </c>
      <c r="AB2940" s="237" t="s">
        <v>19469</v>
      </c>
    </row>
    <row r="2941" spans="1:28" ht="15" customHeight="1">
      <c r="A2941" s="109">
        <v>2932</v>
      </c>
      <c r="B2941" s="222" t="str">
        <f t="shared" si="22"/>
        <v>Klik Disini</v>
      </c>
      <c r="C2941" s="223" t="s">
        <v>19470</v>
      </c>
      <c r="D2941" s="223"/>
      <c r="E2941" s="223" t="s">
        <v>19471</v>
      </c>
      <c r="F2941" s="223" t="s">
        <v>19472</v>
      </c>
      <c r="G2941" s="223" t="s">
        <v>19473</v>
      </c>
      <c r="H2941" s="223" t="s">
        <v>3473</v>
      </c>
      <c r="I2941" s="258" t="s">
        <v>446</v>
      </c>
      <c r="J2941" s="186" t="s">
        <v>345</v>
      </c>
      <c r="K2941" s="223"/>
      <c r="L2941" s="264"/>
      <c r="M2941" s="265"/>
      <c r="N2941" s="223" t="s">
        <v>449</v>
      </c>
      <c r="O2941" s="223" t="s">
        <v>3419</v>
      </c>
      <c r="P2941" s="223">
        <v>2012</v>
      </c>
      <c r="Q2941" s="223">
        <v>2017</v>
      </c>
      <c r="R2941" s="223" t="s">
        <v>3412</v>
      </c>
      <c r="S2941" s="223" t="s">
        <v>78</v>
      </c>
      <c r="T2941" s="223" t="s">
        <v>451</v>
      </c>
      <c r="U2941" s="86">
        <v>112</v>
      </c>
      <c r="V2941" s="86" t="s">
        <v>452</v>
      </c>
      <c r="W2941" s="223" t="s">
        <v>3867</v>
      </c>
      <c r="X2941" s="223" t="s">
        <v>19474</v>
      </c>
      <c r="Y2941" s="262">
        <v>61500</v>
      </c>
      <c r="Z2941" s="226"/>
      <c r="AA2941" s="241">
        <f t="shared" si="23"/>
        <v>0</v>
      </c>
      <c r="AB2941" s="237" t="s">
        <v>19475</v>
      </c>
    </row>
    <row r="2942" spans="1:28" ht="15" customHeight="1">
      <c r="A2942" s="109">
        <v>2933</v>
      </c>
      <c r="B2942" s="222" t="str">
        <f t="shared" si="22"/>
        <v>Klik Disini</v>
      </c>
      <c r="C2942" s="223" t="s">
        <v>19476</v>
      </c>
      <c r="D2942" s="223"/>
      <c r="E2942" s="223" t="s">
        <v>19477</v>
      </c>
      <c r="F2942" s="223" t="s">
        <v>19478</v>
      </c>
      <c r="G2942" s="223" t="s">
        <v>19479</v>
      </c>
      <c r="H2942" s="223" t="s">
        <v>4580</v>
      </c>
      <c r="I2942" s="258" t="s">
        <v>592</v>
      </c>
      <c r="J2942" s="186" t="s">
        <v>322</v>
      </c>
      <c r="K2942" s="223"/>
      <c r="L2942" s="264"/>
      <c r="M2942" s="265"/>
      <c r="N2942" s="223" t="s">
        <v>449</v>
      </c>
      <c r="O2942" s="223" t="s">
        <v>3419</v>
      </c>
      <c r="P2942" s="223">
        <v>2012</v>
      </c>
      <c r="Q2942" s="223">
        <v>2017</v>
      </c>
      <c r="R2942" s="223" t="s">
        <v>3643</v>
      </c>
      <c r="S2942" s="223" t="s">
        <v>78</v>
      </c>
      <c r="T2942" s="223" t="s">
        <v>451</v>
      </c>
      <c r="U2942" s="86">
        <v>192</v>
      </c>
      <c r="V2942" s="86" t="s">
        <v>452</v>
      </c>
      <c r="W2942" s="223" t="s">
        <v>3573</v>
      </c>
      <c r="X2942" s="223" t="s">
        <v>19480</v>
      </c>
      <c r="Y2942" s="262">
        <v>86000</v>
      </c>
      <c r="Z2942" s="226"/>
      <c r="AA2942" s="241">
        <f t="shared" si="23"/>
        <v>0</v>
      </c>
      <c r="AB2942" s="237" t="s">
        <v>19481</v>
      </c>
    </row>
    <row r="2943" spans="1:28" ht="15" customHeight="1">
      <c r="A2943" s="109">
        <v>2934</v>
      </c>
      <c r="B2943" s="222" t="str">
        <f t="shared" si="22"/>
        <v>Klik Disini</v>
      </c>
      <c r="C2943" s="223" t="s">
        <v>19482</v>
      </c>
      <c r="D2943" s="223"/>
      <c r="E2943" s="223" t="s">
        <v>19483</v>
      </c>
      <c r="F2943" s="223" t="s">
        <v>19484</v>
      </c>
      <c r="G2943" s="223" t="s">
        <v>19485</v>
      </c>
      <c r="H2943" s="223" t="s">
        <v>583</v>
      </c>
      <c r="I2943" s="258" t="s">
        <v>583</v>
      </c>
      <c r="J2943" s="186" t="s">
        <v>265</v>
      </c>
      <c r="K2943" s="223"/>
      <c r="L2943" s="264"/>
      <c r="M2943" s="265"/>
      <c r="N2943" s="223" t="s">
        <v>449</v>
      </c>
      <c r="O2943" s="223" t="s">
        <v>3419</v>
      </c>
      <c r="P2943" s="223">
        <v>2012</v>
      </c>
      <c r="Q2943" s="223">
        <v>2017</v>
      </c>
      <c r="R2943" s="223" t="s">
        <v>3480</v>
      </c>
      <c r="S2943" s="223" t="s">
        <v>78</v>
      </c>
      <c r="T2943" s="223" t="s">
        <v>451</v>
      </c>
      <c r="U2943" s="86">
        <v>224</v>
      </c>
      <c r="V2943" s="86" t="s">
        <v>452</v>
      </c>
      <c r="W2943" s="223" t="s">
        <v>2911</v>
      </c>
      <c r="X2943" s="223" t="s">
        <v>19486</v>
      </c>
      <c r="Y2943" s="262">
        <v>49500</v>
      </c>
      <c r="Z2943" s="226"/>
      <c r="AA2943" s="241">
        <f t="shared" si="23"/>
        <v>0</v>
      </c>
      <c r="AB2943" s="237" t="s">
        <v>19487</v>
      </c>
    </row>
    <row r="2944" spans="1:28" ht="15" customHeight="1">
      <c r="A2944" s="109">
        <v>2935</v>
      </c>
      <c r="B2944" s="222" t="str">
        <f t="shared" si="22"/>
        <v>Klik Disini</v>
      </c>
      <c r="C2944" s="223" t="s">
        <v>19488</v>
      </c>
      <c r="D2944" s="223"/>
      <c r="E2944" s="223" t="s">
        <v>19489</v>
      </c>
      <c r="F2944" s="223" t="s">
        <v>19490</v>
      </c>
      <c r="G2944" s="223" t="s">
        <v>19491</v>
      </c>
      <c r="H2944" s="223" t="s">
        <v>3473</v>
      </c>
      <c r="I2944" s="258" t="s">
        <v>446</v>
      </c>
      <c r="J2944" s="186" t="s">
        <v>345</v>
      </c>
      <c r="K2944" s="223"/>
      <c r="L2944" s="264"/>
      <c r="M2944" s="265"/>
      <c r="N2944" s="223" t="s">
        <v>449</v>
      </c>
      <c r="O2944" s="223" t="s">
        <v>3419</v>
      </c>
      <c r="P2944" s="223">
        <v>2012</v>
      </c>
      <c r="Q2944" s="223">
        <v>2017</v>
      </c>
      <c r="R2944" s="223" t="s">
        <v>3412</v>
      </c>
      <c r="S2944" s="223" t="s">
        <v>78</v>
      </c>
      <c r="T2944" s="223" t="s">
        <v>451</v>
      </c>
      <c r="U2944" s="86">
        <v>208</v>
      </c>
      <c r="V2944" s="86" t="s">
        <v>452</v>
      </c>
      <c r="W2944" s="223" t="s">
        <v>864</v>
      </c>
      <c r="X2944" s="223" t="s">
        <v>19492</v>
      </c>
      <c r="Y2944" s="262">
        <v>57500</v>
      </c>
      <c r="Z2944" s="226"/>
      <c r="AA2944" s="241">
        <f t="shared" si="23"/>
        <v>0</v>
      </c>
      <c r="AB2944" s="237" t="s">
        <v>19493</v>
      </c>
    </row>
    <row r="2945" spans="1:28" ht="15" customHeight="1">
      <c r="A2945" s="109">
        <v>2936</v>
      </c>
      <c r="B2945" s="222" t="str">
        <f t="shared" si="22"/>
        <v>Klik Disini</v>
      </c>
      <c r="C2945" s="223" t="s">
        <v>19494</v>
      </c>
      <c r="D2945" s="223"/>
      <c r="E2945" s="223" t="s">
        <v>19495</v>
      </c>
      <c r="F2945" s="223" t="s">
        <v>19496</v>
      </c>
      <c r="G2945" s="223" t="s">
        <v>19497</v>
      </c>
      <c r="H2945" s="223" t="s">
        <v>2070</v>
      </c>
      <c r="I2945" s="258" t="s">
        <v>583</v>
      </c>
      <c r="J2945" s="186" t="s">
        <v>263</v>
      </c>
      <c r="K2945" s="223"/>
      <c r="L2945" s="264"/>
      <c r="M2945" s="265"/>
      <c r="N2945" s="223"/>
      <c r="O2945" s="223"/>
      <c r="P2945" s="223">
        <v>2012</v>
      </c>
      <c r="Q2945" s="223">
        <v>2017</v>
      </c>
      <c r="R2945" s="223" t="s">
        <v>6981</v>
      </c>
      <c r="S2945" s="223" t="s">
        <v>78</v>
      </c>
      <c r="T2945" s="223"/>
      <c r="U2945" s="86">
        <v>48</v>
      </c>
      <c r="V2945" s="86" t="s">
        <v>452</v>
      </c>
      <c r="W2945" s="223" t="s">
        <v>1161</v>
      </c>
      <c r="X2945" s="223" t="s">
        <v>19498</v>
      </c>
      <c r="Y2945" s="262">
        <v>49500</v>
      </c>
      <c r="Z2945" s="226"/>
      <c r="AA2945" s="241">
        <f t="shared" si="23"/>
        <v>0</v>
      </c>
      <c r="AB2945" s="237" t="s">
        <v>19499</v>
      </c>
    </row>
    <row r="2946" spans="1:28" ht="15" customHeight="1">
      <c r="A2946" s="109">
        <v>2937</v>
      </c>
      <c r="B2946" s="222" t="str">
        <f t="shared" si="22"/>
        <v>Klik Disini</v>
      </c>
      <c r="C2946" s="223" t="s">
        <v>19500</v>
      </c>
      <c r="D2946" s="223"/>
      <c r="E2946" s="223" t="s">
        <v>19501</v>
      </c>
      <c r="F2946" s="223" t="s">
        <v>19502</v>
      </c>
      <c r="G2946" s="223" t="s">
        <v>19503</v>
      </c>
      <c r="H2946" s="223" t="s">
        <v>6347</v>
      </c>
      <c r="I2946" s="258" t="s">
        <v>592</v>
      </c>
      <c r="J2946" s="186" t="s">
        <v>322</v>
      </c>
      <c r="K2946" s="223"/>
      <c r="L2946" s="264"/>
      <c r="M2946" s="265"/>
      <c r="N2946" s="223"/>
      <c r="O2946" s="223"/>
      <c r="P2946" s="223">
        <v>2012</v>
      </c>
      <c r="Q2946" s="223">
        <v>2017</v>
      </c>
      <c r="R2946" s="223" t="s">
        <v>3643</v>
      </c>
      <c r="S2946" s="223" t="s">
        <v>78</v>
      </c>
      <c r="T2946" s="223"/>
      <c r="U2946" s="86">
        <v>136</v>
      </c>
      <c r="V2946" s="86" t="s">
        <v>452</v>
      </c>
      <c r="W2946" s="223" t="s">
        <v>715</v>
      </c>
      <c r="X2946" s="223" t="s">
        <v>19504</v>
      </c>
      <c r="Y2946" s="262">
        <v>81000</v>
      </c>
      <c r="Z2946" s="226"/>
      <c r="AA2946" s="241">
        <f t="shared" si="23"/>
        <v>0</v>
      </c>
      <c r="AB2946" s="237" t="s">
        <v>19505</v>
      </c>
    </row>
    <row r="2947" spans="1:28" ht="15" customHeight="1">
      <c r="A2947" s="109">
        <v>2938</v>
      </c>
      <c r="B2947" s="222" t="str">
        <f t="shared" si="22"/>
        <v>Klik Disini</v>
      </c>
      <c r="C2947" s="223" t="s">
        <v>19506</v>
      </c>
      <c r="D2947" s="223"/>
      <c r="E2947" s="223" t="s">
        <v>4414</v>
      </c>
      <c r="F2947" s="223" t="s">
        <v>19507</v>
      </c>
      <c r="G2947" s="223" t="s">
        <v>19508</v>
      </c>
      <c r="H2947" s="223" t="s">
        <v>7741</v>
      </c>
      <c r="I2947" s="258" t="s">
        <v>1844</v>
      </c>
      <c r="J2947" s="186" t="s">
        <v>403</v>
      </c>
      <c r="K2947" s="223"/>
      <c r="L2947" s="264"/>
      <c r="M2947" s="265"/>
      <c r="N2947" s="223"/>
      <c r="O2947" s="223"/>
      <c r="P2947" s="223">
        <v>2012</v>
      </c>
      <c r="Q2947" s="223">
        <v>2017</v>
      </c>
      <c r="R2947" s="223" t="s">
        <v>3412</v>
      </c>
      <c r="S2947" s="223" t="s">
        <v>78</v>
      </c>
      <c r="T2947" s="223"/>
      <c r="U2947" s="86">
        <v>72</v>
      </c>
      <c r="V2947" s="86" t="s">
        <v>452</v>
      </c>
      <c r="W2947" s="223" t="s">
        <v>2657</v>
      </c>
      <c r="X2947" s="223" t="s">
        <v>19509</v>
      </c>
      <c r="Y2947" s="262">
        <v>31500</v>
      </c>
      <c r="Z2947" s="226"/>
      <c r="AA2947" s="241">
        <f t="shared" si="23"/>
        <v>0</v>
      </c>
      <c r="AB2947" s="237" t="s">
        <v>19510</v>
      </c>
    </row>
    <row r="2948" spans="1:28" ht="15" customHeight="1">
      <c r="A2948" s="109">
        <v>2939</v>
      </c>
      <c r="B2948" s="222" t="str">
        <f t="shared" si="22"/>
        <v>Klik Disini</v>
      </c>
      <c r="C2948" s="223" t="s">
        <v>19511</v>
      </c>
      <c r="D2948" s="223"/>
      <c r="E2948" s="223" t="s">
        <v>6743</v>
      </c>
      <c r="F2948" s="223" t="s">
        <v>19512</v>
      </c>
      <c r="G2948" s="223" t="s">
        <v>19513</v>
      </c>
      <c r="H2948" s="223" t="s">
        <v>4340</v>
      </c>
      <c r="I2948" s="258" t="s">
        <v>1844</v>
      </c>
      <c r="J2948" s="186" t="s">
        <v>395</v>
      </c>
      <c r="K2948" s="223"/>
      <c r="L2948" s="264"/>
      <c r="M2948" s="265"/>
      <c r="N2948" s="223" t="s">
        <v>449</v>
      </c>
      <c r="O2948" s="223" t="s">
        <v>3419</v>
      </c>
      <c r="P2948" s="223">
        <v>2013</v>
      </c>
      <c r="Q2948" s="223">
        <v>2017</v>
      </c>
      <c r="R2948" s="223" t="s">
        <v>3675</v>
      </c>
      <c r="S2948" s="223" t="s">
        <v>78</v>
      </c>
      <c r="T2948" s="223" t="s">
        <v>451</v>
      </c>
      <c r="U2948" s="86">
        <v>108</v>
      </c>
      <c r="V2948" s="86" t="s">
        <v>452</v>
      </c>
      <c r="W2948" s="223" t="s">
        <v>7391</v>
      </c>
      <c r="X2948" s="223" t="s">
        <v>19514</v>
      </c>
      <c r="Y2948" s="262">
        <v>51000</v>
      </c>
      <c r="Z2948" s="226"/>
      <c r="AA2948" s="241">
        <f t="shared" si="23"/>
        <v>0</v>
      </c>
      <c r="AB2948" s="237" t="s">
        <v>19515</v>
      </c>
    </row>
    <row r="2949" spans="1:28" ht="15" customHeight="1">
      <c r="A2949" s="109">
        <v>2940</v>
      </c>
      <c r="B2949" s="222" t="str">
        <f t="shared" si="22"/>
        <v>Klik Disini</v>
      </c>
      <c r="C2949" s="223" t="s">
        <v>19516</v>
      </c>
      <c r="D2949" s="223"/>
      <c r="E2949" s="223" t="s">
        <v>4420</v>
      </c>
      <c r="F2949" s="223" t="s">
        <v>19517</v>
      </c>
      <c r="G2949" s="223" t="s">
        <v>19518</v>
      </c>
      <c r="H2949" s="223" t="s">
        <v>384</v>
      </c>
      <c r="I2949" s="258" t="s">
        <v>446</v>
      </c>
      <c r="J2949" s="186" t="s">
        <v>383</v>
      </c>
      <c r="K2949" s="223" t="s">
        <v>447</v>
      </c>
      <c r="L2949" s="223"/>
      <c r="M2949" s="259" t="s">
        <v>447</v>
      </c>
      <c r="N2949" s="223" t="s">
        <v>449</v>
      </c>
      <c r="O2949" s="223" t="s">
        <v>3419</v>
      </c>
      <c r="P2949" s="223">
        <v>2013</v>
      </c>
      <c r="Q2949" s="223">
        <v>2017</v>
      </c>
      <c r="R2949" s="223" t="s">
        <v>3675</v>
      </c>
      <c r="S2949" s="223" t="s">
        <v>78</v>
      </c>
      <c r="T2949" s="223" t="s">
        <v>451</v>
      </c>
      <c r="U2949" s="86">
        <v>180</v>
      </c>
      <c r="V2949" s="86" t="s">
        <v>452</v>
      </c>
      <c r="W2949" s="223" t="s">
        <v>1252</v>
      </c>
      <c r="X2949" s="223" t="s">
        <v>19519</v>
      </c>
      <c r="Y2949" s="262">
        <v>108000</v>
      </c>
      <c r="Z2949" s="226"/>
      <c r="AA2949" s="241">
        <f t="shared" si="23"/>
        <v>0</v>
      </c>
      <c r="AB2949" s="237" t="s">
        <v>19520</v>
      </c>
    </row>
    <row r="2950" spans="1:28" ht="15" customHeight="1">
      <c r="A2950" s="109">
        <v>2941</v>
      </c>
      <c r="B2950" s="222" t="str">
        <f t="shared" si="22"/>
        <v>Klik Disini</v>
      </c>
      <c r="C2950" s="223" t="s">
        <v>19521</v>
      </c>
      <c r="D2950" s="223"/>
      <c r="E2950" s="223" t="s">
        <v>19522</v>
      </c>
      <c r="F2950" s="223" t="s">
        <v>19523</v>
      </c>
      <c r="G2950" s="223" t="s">
        <v>19524</v>
      </c>
      <c r="H2950" s="223" t="s">
        <v>2070</v>
      </c>
      <c r="I2950" s="258" t="s">
        <v>583</v>
      </c>
      <c r="J2950" s="186" t="s">
        <v>263</v>
      </c>
      <c r="K2950" s="223"/>
      <c r="L2950" s="264"/>
      <c r="M2950" s="265"/>
      <c r="N2950" s="223" t="s">
        <v>449</v>
      </c>
      <c r="O2950" s="223" t="s">
        <v>3419</v>
      </c>
      <c r="P2950" s="223">
        <v>2013</v>
      </c>
      <c r="Q2950" s="223">
        <v>2017</v>
      </c>
      <c r="R2950" s="223" t="s">
        <v>6981</v>
      </c>
      <c r="S2950" s="223" t="s">
        <v>78</v>
      </c>
      <c r="T2950" s="223" t="s">
        <v>451</v>
      </c>
      <c r="U2950" s="86">
        <v>32</v>
      </c>
      <c r="V2950" s="86" t="s">
        <v>452</v>
      </c>
      <c r="W2950" s="223" t="s">
        <v>3324</v>
      </c>
      <c r="X2950" s="223" t="s">
        <v>19525</v>
      </c>
      <c r="Y2950" s="262">
        <v>51000</v>
      </c>
      <c r="Z2950" s="226"/>
      <c r="AA2950" s="241">
        <f t="shared" si="23"/>
        <v>0</v>
      </c>
      <c r="AB2950" s="237" t="s">
        <v>19526</v>
      </c>
    </row>
    <row r="2951" spans="1:28" ht="15" customHeight="1">
      <c r="A2951" s="109">
        <v>2942</v>
      </c>
      <c r="B2951" s="222" t="str">
        <f t="shared" si="22"/>
        <v>Klik Disini</v>
      </c>
      <c r="C2951" s="223" t="s">
        <v>19527</v>
      </c>
      <c r="D2951" s="223"/>
      <c r="E2951" s="223" t="s">
        <v>19528</v>
      </c>
      <c r="F2951" s="223" t="s">
        <v>19529</v>
      </c>
      <c r="G2951" s="223" t="s">
        <v>19530</v>
      </c>
      <c r="H2951" s="223" t="s">
        <v>3727</v>
      </c>
      <c r="I2951" s="258" t="s">
        <v>446</v>
      </c>
      <c r="J2951" s="186" t="s">
        <v>385</v>
      </c>
      <c r="K2951" s="223"/>
      <c r="L2951" s="264"/>
      <c r="M2951" s="265"/>
      <c r="N2951" s="223" t="s">
        <v>449</v>
      </c>
      <c r="O2951" s="223" t="s">
        <v>3419</v>
      </c>
      <c r="P2951" s="223">
        <v>2012</v>
      </c>
      <c r="Q2951" s="223">
        <v>2017</v>
      </c>
      <c r="R2951" s="223" t="s">
        <v>3412</v>
      </c>
      <c r="S2951" s="223" t="s">
        <v>78</v>
      </c>
      <c r="T2951" s="223" t="s">
        <v>451</v>
      </c>
      <c r="U2951" s="86">
        <v>128</v>
      </c>
      <c r="V2951" s="86" t="s">
        <v>452</v>
      </c>
      <c r="W2951" s="223" t="s">
        <v>7024</v>
      </c>
      <c r="X2951" s="223" t="s">
        <v>19531</v>
      </c>
      <c r="Y2951" s="262">
        <v>45500</v>
      </c>
      <c r="Z2951" s="226"/>
      <c r="AA2951" s="241">
        <f t="shared" si="23"/>
        <v>0</v>
      </c>
      <c r="AB2951" s="237" t="s">
        <v>19532</v>
      </c>
    </row>
    <row r="2952" spans="1:28" ht="15" customHeight="1">
      <c r="A2952" s="109">
        <v>2943</v>
      </c>
      <c r="B2952" s="222" t="str">
        <f t="shared" si="22"/>
        <v>Klik Disini</v>
      </c>
      <c r="C2952" s="223" t="s">
        <v>19533</v>
      </c>
      <c r="D2952" s="223"/>
      <c r="E2952" s="223" t="s">
        <v>19534</v>
      </c>
      <c r="F2952" s="223" t="s">
        <v>19535</v>
      </c>
      <c r="G2952" s="223" t="s">
        <v>19536</v>
      </c>
      <c r="H2952" s="223" t="s">
        <v>583</v>
      </c>
      <c r="I2952" s="258" t="s">
        <v>583</v>
      </c>
      <c r="J2952" s="186" t="s">
        <v>265</v>
      </c>
      <c r="K2952" s="223"/>
      <c r="L2952" s="264"/>
      <c r="M2952" s="265"/>
      <c r="N2952" s="223"/>
      <c r="O2952" s="223"/>
      <c r="P2952" s="223">
        <v>2007</v>
      </c>
      <c r="Q2952" s="223">
        <v>2017</v>
      </c>
      <c r="R2952" s="223" t="s">
        <v>3480</v>
      </c>
      <c r="S2952" s="223" t="s">
        <v>78</v>
      </c>
      <c r="T2952" s="223"/>
      <c r="U2952" s="86">
        <v>331</v>
      </c>
      <c r="V2952" s="86" t="s">
        <v>452</v>
      </c>
      <c r="W2952" s="223" t="s">
        <v>3779</v>
      </c>
      <c r="X2952" s="223" t="s">
        <v>19537</v>
      </c>
      <c r="Y2952" s="262">
        <v>84000</v>
      </c>
      <c r="Z2952" s="226"/>
      <c r="AA2952" s="241">
        <f t="shared" si="23"/>
        <v>0</v>
      </c>
      <c r="AB2952" s="237" t="s">
        <v>19538</v>
      </c>
    </row>
    <row r="2953" spans="1:28" ht="15" customHeight="1">
      <c r="A2953" s="109">
        <v>2944</v>
      </c>
      <c r="B2953" s="222" t="str">
        <f t="shared" si="22"/>
        <v>Klik Disini</v>
      </c>
      <c r="C2953" s="223" t="s">
        <v>19539</v>
      </c>
      <c r="D2953" s="223"/>
      <c r="E2953" s="223" t="s">
        <v>19540</v>
      </c>
      <c r="F2953" s="223" t="s">
        <v>19541</v>
      </c>
      <c r="G2953" s="223" t="s">
        <v>19542</v>
      </c>
      <c r="H2953" s="223" t="s">
        <v>7167</v>
      </c>
      <c r="I2953" s="258" t="s">
        <v>446</v>
      </c>
      <c r="J2953" s="186" t="s">
        <v>385</v>
      </c>
      <c r="K2953" s="223"/>
      <c r="L2953" s="264"/>
      <c r="M2953" s="265"/>
      <c r="N2953" s="223" t="s">
        <v>449</v>
      </c>
      <c r="O2953" s="223" t="s">
        <v>3419</v>
      </c>
      <c r="P2953" s="223">
        <v>2007</v>
      </c>
      <c r="Q2953" s="223">
        <v>2017</v>
      </c>
      <c r="R2953" s="223" t="s">
        <v>3412</v>
      </c>
      <c r="S2953" s="223" t="s">
        <v>78</v>
      </c>
      <c r="T2953" s="223" t="s">
        <v>451</v>
      </c>
      <c r="U2953" s="86">
        <v>107</v>
      </c>
      <c r="V2953" s="86" t="s">
        <v>452</v>
      </c>
      <c r="W2953" s="223" t="s">
        <v>1352</v>
      </c>
      <c r="X2953" s="223" t="s">
        <v>19543</v>
      </c>
      <c r="Y2953" s="262">
        <v>62000</v>
      </c>
      <c r="Z2953" s="226"/>
      <c r="AA2953" s="241">
        <f t="shared" si="23"/>
        <v>0</v>
      </c>
      <c r="AB2953" s="237" t="s">
        <v>19544</v>
      </c>
    </row>
    <row r="2954" spans="1:28" ht="15" customHeight="1">
      <c r="A2954" s="109">
        <v>2945</v>
      </c>
      <c r="B2954" s="222" t="str">
        <f t="shared" si="22"/>
        <v>Klik Disini</v>
      </c>
      <c r="C2954" s="223" t="s">
        <v>19545</v>
      </c>
      <c r="D2954" s="223"/>
      <c r="E2954" s="223" t="s">
        <v>7040</v>
      </c>
      <c r="F2954" s="223" t="s">
        <v>19546</v>
      </c>
      <c r="G2954" s="223" t="s">
        <v>19547</v>
      </c>
      <c r="H2954" s="223" t="s">
        <v>14613</v>
      </c>
      <c r="I2954" s="258" t="s">
        <v>581</v>
      </c>
      <c r="J2954" s="186" t="s">
        <v>279</v>
      </c>
      <c r="K2954" s="223"/>
      <c r="L2954" s="264"/>
      <c r="M2954" s="265"/>
      <c r="N2954" s="223" t="s">
        <v>449</v>
      </c>
      <c r="O2954" s="223" t="s">
        <v>3419</v>
      </c>
      <c r="P2954" s="223">
        <v>2008</v>
      </c>
      <c r="Q2954" s="223">
        <v>2017</v>
      </c>
      <c r="R2954" s="223" t="s">
        <v>3412</v>
      </c>
      <c r="S2954" s="223" t="s">
        <v>78</v>
      </c>
      <c r="T2954" s="223" t="s">
        <v>451</v>
      </c>
      <c r="U2954" s="86">
        <v>122</v>
      </c>
      <c r="V2954" s="86" t="s">
        <v>452</v>
      </c>
      <c r="W2954" s="223" t="s">
        <v>6169</v>
      </c>
      <c r="X2954" s="223" t="s">
        <v>19548</v>
      </c>
      <c r="Y2954" s="262">
        <v>60500</v>
      </c>
      <c r="Z2954" s="226"/>
      <c r="AA2954" s="241">
        <f t="shared" si="23"/>
        <v>0</v>
      </c>
      <c r="AB2954" s="237" t="s">
        <v>19549</v>
      </c>
    </row>
    <row r="2955" spans="1:28" ht="15" customHeight="1">
      <c r="A2955" s="109">
        <v>2946</v>
      </c>
      <c r="B2955" s="222" t="str">
        <f t="shared" si="22"/>
        <v>Klik Disini</v>
      </c>
      <c r="C2955" s="223" t="s">
        <v>19550</v>
      </c>
      <c r="D2955" s="223"/>
      <c r="E2955" s="223" t="s">
        <v>3470</v>
      </c>
      <c r="F2955" s="223" t="s">
        <v>19551</v>
      </c>
      <c r="G2955" s="223" t="s">
        <v>19552</v>
      </c>
      <c r="H2955" s="223" t="s">
        <v>3727</v>
      </c>
      <c r="I2955" s="258" t="s">
        <v>446</v>
      </c>
      <c r="J2955" s="186" t="s">
        <v>385</v>
      </c>
      <c r="K2955" s="223"/>
      <c r="L2955" s="264"/>
      <c r="M2955" s="265"/>
      <c r="N2955" s="223" t="s">
        <v>449</v>
      </c>
      <c r="O2955" s="223" t="s">
        <v>3419</v>
      </c>
      <c r="P2955" s="223">
        <v>2009</v>
      </c>
      <c r="Q2955" s="223">
        <v>2017</v>
      </c>
      <c r="R2955" s="223" t="s">
        <v>3412</v>
      </c>
      <c r="S2955" s="223" t="s">
        <v>78</v>
      </c>
      <c r="T2955" s="223" t="s">
        <v>451</v>
      </c>
      <c r="U2955" s="86">
        <v>124</v>
      </c>
      <c r="V2955" s="86" t="s">
        <v>452</v>
      </c>
      <c r="W2955" s="223" t="s">
        <v>8188</v>
      </c>
      <c r="X2955" s="223" t="s">
        <v>19553</v>
      </c>
      <c r="Y2955" s="262">
        <v>49500</v>
      </c>
      <c r="Z2955" s="226"/>
      <c r="AA2955" s="241">
        <f t="shared" si="23"/>
        <v>0</v>
      </c>
      <c r="AB2955" s="237" t="s">
        <v>19554</v>
      </c>
    </row>
    <row r="2956" spans="1:28" ht="15" customHeight="1">
      <c r="A2956" s="109">
        <v>2947</v>
      </c>
      <c r="B2956" s="222" t="str">
        <f t="shared" si="22"/>
        <v>Klik Disini</v>
      </c>
      <c r="C2956" s="223" t="s">
        <v>19555</v>
      </c>
      <c r="D2956" s="223"/>
      <c r="E2956" s="223" t="s">
        <v>3909</v>
      </c>
      <c r="F2956" s="223" t="s">
        <v>19556</v>
      </c>
      <c r="G2956" s="223" t="s">
        <v>19557</v>
      </c>
      <c r="H2956" s="223" t="s">
        <v>7741</v>
      </c>
      <c r="I2956" s="258" t="s">
        <v>1844</v>
      </c>
      <c r="J2956" s="186" t="s">
        <v>403</v>
      </c>
      <c r="K2956" s="223"/>
      <c r="L2956" s="264"/>
      <c r="M2956" s="265"/>
      <c r="N2956" s="223"/>
      <c r="O2956" s="223"/>
      <c r="P2956" s="223">
        <v>2009</v>
      </c>
      <c r="Q2956" s="223">
        <v>2017</v>
      </c>
      <c r="R2956" s="223" t="s">
        <v>3412</v>
      </c>
      <c r="S2956" s="223" t="s">
        <v>78</v>
      </c>
      <c r="T2956" s="223"/>
      <c r="U2956" s="86">
        <v>77</v>
      </c>
      <c r="V2956" s="86" t="s">
        <v>452</v>
      </c>
      <c r="W2956" s="223" t="s">
        <v>555</v>
      </c>
      <c r="X2956" s="223" t="s">
        <v>19558</v>
      </c>
      <c r="Y2956" s="262">
        <v>43500</v>
      </c>
      <c r="Z2956" s="226"/>
      <c r="AA2956" s="241">
        <f t="shared" si="23"/>
        <v>0</v>
      </c>
      <c r="AB2956" s="237" t="s">
        <v>19559</v>
      </c>
    </row>
    <row r="2957" spans="1:28" ht="15" customHeight="1">
      <c r="A2957" s="109">
        <v>2948</v>
      </c>
      <c r="B2957" s="222" t="str">
        <f t="shared" si="22"/>
        <v>Klik Disini</v>
      </c>
      <c r="C2957" s="223" t="s">
        <v>19560</v>
      </c>
      <c r="D2957" s="223"/>
      <c r="E2957" s="223" t="s">
        <v>19561</v>
      </c>
      <c r="F2957" s="223" t="s">
        <v>19562</v>
      </c>
      <c r="G2957" s="223" t="s">
        <v>19563</v>
      </c>
      <c r="H2957" s="223" t="s">
        <v>3411</v>
      </c>
      <c r="I2957" s="258" t="s">
        <v>592</v>
      </c>
      <c r="J2957" s="186" t="s">
        <v>322</v>
      </c>
      <c r="K2957" s="223"/>
      <c r="L2957" s="264"/>
      <c r="M2957" s="265"/>
      <c r="N2957" s="223" t="s">
        <v>449</v>
      </c>
      <c r="O2957" s="223" t="s">
        <v>3419</v>
      </c>
      <c r="P2957" s="223">
        <v>2009</v>
      </c>
      <c r="Q2957" s="223">
        <v>2017</v>
      </c>
      <c r="R2957" s="223" t="s">
        <v>3643</v>
      </c>
      <c r="S2957" s="223" t="s">
        <v>78</v>
      </c>
      <c r="T2957" s="223" t="s">
        <v>451</v>
      </c>
      <c r="U2957" s="86">
        <v>165</v>
      </c>
      <c r="V2957" s="86" t="s">
        <v>452</v>
      </c>
      <c r="W2957" s="223" t="s">
        <v>755</v>
      </c>
      <c r="X2957" s="223" t="s">
        <v>19564</v>
      </c>
      <c r="Y2957" s="262">
        <v>60500</v>
      </c>
      <c r="Z2957" s="226"/>
      <c r="AA2957" s="241">
        <f t="shared" si="23"/>
        <v>0</v>
      </c>
      <c r="AB2957" s="237" t="s">
        <v>19565</v>
      </c>
    </row>
    <row r="2958" spans="1:28" ht="15" customHeight="1">
      <c r="A2958" s="109">
        <v>2949</v>
      </c>
      <c r="B2958" s="222" t="str">
        <f t="shared" si="22"/>
        <v>Klik Disini</v>
      </c>
      <c r="C2958" s="223" t="s">
        <v>19566</v>
      </c>
      <c r="D2958" s="223"/>
      <c r="E2958" s="223" t="s">
        <v>19567</v>
      </c>
      <c r="F2958" s="223" t="s">
        <v>19568</v>
      </c>
      <c r="G2958" s="223" t="s">
        <v>19569</v>
      </c>
      <c r="H2958" s="223" t="s">
        <v>3727</v>
      </c>
      <c r="I2958" s="258" t="s">
        <v>446</v>
      </c>
      <c r="J2958" s="186" t="s">
        <v>385</v>
      </c>
      <c r="K2958" s="223"/>
      <c r="L2958" s="264"/>
      <c r="M2958" s="265"/>
      <c r="N2958" s="223" t="s">
        <v>449</v>
      </c>
      <c r="O2958" s="223" t="s">
        <v>3419</v>
      </c>
      <c r="P2958" s="223">
        <v>2009</v>
      </c>
      <c r="Q2958" s="223">
        <v>2017</v>
      </c>
      <c r="R2958" s="223" t="s">
        <v>3412</v>
      </c>
      <c r="S2958" s="223" t="s">
        <v>78</v>
      </c>
      <c r="T2958" s="223" t="s">
        <v>451</v>
      </c>
      <c r="U2958" s="86">
        <v>200</v>
      </c>
      <c r="V2958" s="86" t="s">
        <v>452</v>
      </c>
      <c r="W2958" s="223" t="s">
        <v>594</v>
      </c>
      <c r="X2958" s="223" t="s">
        <v>19570</v>
      </c>
      <c r="Y2958" s="262">
        <v>69000</v>
      </c>
      <c r="Z2958" s="226"/>
      <c r="AA2958" s="241">
        <f t="shared" si="23"/>
        <v>0</v>
      </c>
      <c r="AB2958" s="237" t="s">
        <v>19571</v>
      </c>
    </row>
    <row r="2959" spans="1:28" ht="15" customHeight="1">
      <c r="A2959" s="109">
        <v>2950</v>
      </c>
      <c r="B2959" s="222" t="str">
        <f t="shared" si="22"/>
        <v>Klik Disini</v>
      </c>
      <c r="C2959" s="223" t="s">
        <v>19572</v>
      </c>
      <c r="D2959" s="223"/>
      <c r="E2959" s="223" t="s">
        <v>6375</v>
      </c>
      <c r="F2959" s="223" t="s">
        <v>19573</v>
      </c>
      <c r="G2959" s="223" t="s">
        <v>19574</v>
      </c>
      <c r="H2959" s="223" t="s">
        <v>3727</v>
      </c>
      <c r="I2959" s="258" t="s">
        <v>446</v>
      </c>
      <c r="J2959" s="186" t="s">
        <v>385</v>
      </c>
      <c r="K2959" s="223"/>
      <c r="L2959" s="264"/>
      <c r="M2959" s="265"/>
      <c r="N2959" s="223" t="s">
        <v>449</v>
      </c>
      <c r="O2959" s="223" t="s">
        <v>3419</v>
      </c>
      <c r="P2959" s="223">
        <v>2009</v>
      </c>
      <c r="Q2959" s="223">
        <v>2017</v>
      </c>
      <c r="R2959" s="223" t="s">
        <v>3412</v>
      </c>
      <c r="S2959" s="223" t="s">
        <v>78</v>
      </c>
      <c r="T2959" s="223" t="s">
        <v>451</v>
      </c>
      <c r="U2959" s="86">
        <v>207</v>
      </c>
      <c r="V2959" s="86" t="s">
        <v>452</v>
      </c>
      <c r="W2959" s="223" t="s">
        <v>7432</v>
      </c>
      <c r="X2959" s="223" t="s">
        <v>19575</v>
      </c>
      <c r="Y2959" s="262">
        <v>66000</v>
      </c>
      <c r="Z2959" s="226"/>
      <c r="AA2959" s="241">
        <f t="shared" si="23"/>
        <v>0</v>
      </c>
      <c r="AB2959" s="237" t="s">
        <v>19576</v>
      </c>
    </row>
    <row r="2960" spans="1:28" ht="15" customHeight="1">
      <c r="A2960" s="109">
        <v>2951</v>
      </c>
      <c r="B2960" s="222" t="str">
        <f t="shared" si="22"/>
        <v>Klik Disini</v>
      </c>
      <c r="C2960" s="223" t="s">
        <v>19577</v>
      </c>
      <c r="D2960" s="223"/>
      <c r="E2960" s="223" t="s">
        <v>19567</v>
      </c>
      <c r="F2960" s="223" t="s">
        <v>19578</v>
      </c>
      <c r="G2960" s="223" t="s">
        <v>19579</v>
      </c>
      <c r="H2960" s="223" t="s">
        <v>3727</v>
      </c>
      <c r="I2960" s="258" t="s">
        <v>446</v>
      </c>
      <c r="J2960" s="186" t="s">
        <v>385</v>
      </c>
      <c r="K2960" s="223"/>
      <c r="L2960" s="264"/>
      <c r="M2960" s="265"/>
      <c r="N2960" s="223" t="s">
        <v>449</v>
      </c>
      <c r="O2960" s="223" t="s">
        <v>3419</v>
      </c>
      <c r="P2960" s="223">
        <v>2009</v>
      </c>
      <c r="Q2960" s="223">
        <v>2017</v>
      </c>
      <c r="R2960" s="223" t="s">
        <v>3412</v>
      </c>
      <c r="S2960" s="223" t="s">
        <v>78</v>
      </c>
      <c r="T2960" s="223" t="s">
        <v>451</v>
      </c>
      <c r="U2960" s="86">
        <v>174</v>
      </c>
      <c r="V2960" s="86" t="s">
        <v>452</v>
      </c>
      <c r="W2960" s="223" t="s">
        <v>7239</v>
      </c>
      <c r="X2960" s="223" t="s">
        <v>19580</v>
      </c>
      <c r="Y2960" s="262">
        <v>70000</v>
      </c>
      <c r="Z2960" s="226"/>
      <c r="AA2960" s="241">
        <f t="shared" si="23"/>
        <v>0</v>
      </c>
      <c r="AB2960" s="237" t="s">
        <v>19581</v>
      </c>
    </row>
    <row r="2961" spans="1:28" ht="15" customHeight="1">
      <c r="A2961" s="109">
        <v>2952</v>
      </c>
      <c r="B2961" s="222" t="str">
        <f t="shared" si="22"/>
        <v>Klik Disini</v>
      </c>
      <c r="C2961" s="223" t="s">
        <v>19582</v>
      </c>
      <c r="D2961" s="223"/>
      <c r="E2961" s="223" t="s">
        <v>19583</v>
      </c>
      <c r="F2961" s="223" t="s">
        <v>19584</v>
      </c>
      <c r="G2961" s="223" t="s">
        <v>19585</v>
      </c>
      <c r="H2961" s="223" t="s">
        <v>3499</v>
      </c>
      <c r="I2961" s="258" t="s">
        <v>446</v>
      </c>
      <c r="J2961" s="186" t="s">
        <v>385</v>
      </c>
      <c r="K2961" s="223"/>
      <c r="L2961" s="264"/>
      <c r="M2961" s="265"/>
      <c r="N2961" s="223" t="s">
        <v>449</v>
      </c>
      <c r="O2961" s="223" t="s">
        <v>3419</v>
      </c>
      <c r="P2961" s="223">
        <v>2008</v>
      </c>
      <c r="Q2961" s="223">
        <v>2017</v>
      </c>
      <c r="R2961" s="223" t="s">
        <v>3412</v>
      </c>
      <c r="S2961" s="223" t="s">
        <v>78</v>
      </c>
      <c r="T2961" s="223" t="s">
        <v>451</v>
      </c>
      <c r="U2961" s="86">
        <v>82</v>
      </c>
      <c r="V2961" s="86" t="s">
        <v>452</v>
      </c>
      <c r="W2961" s="223" t="s">
        <v>584</v>
      </c>
      <c r="X2961" s="223" t="s">
        <v>19586</v>
      </c>
      <c r="Y2961" s="262">
        <v>49000</v>
      </c>
      <c r="Z2961" s="226"/>
      <c r="AA2961" s="241">
        <f t="shared" si="23"/>
        <v>0</v>
      </c>
      <c r="AB2961" s="237" t="s">
        <v>19587</v>
      </c>
    </row>
    <row r="2962" spans="1:28" ht="15" customHeight="1">
      <c r="A2962" s="109">
        <v>2953</v>
      </c>
      <c r="B2962" s="222" t="str">
        <f t="shared" si="22"/>
        <v>Klik Disini</v>
      </c>
      <c r="C2962" s="223" t="s">
        <v>19588</v>
      </c>
      <c r="D2962" s="223"/>
      <c r="E2962" s="223" t="s">
        <v>19589</v>
      </c>
      <c r="F2962" s="223" t="s">
        <v>19590</v>
      </c>
      <c r="G2962" s="223" t="s">
        <v>19591</v>
      </c>
      <c r="H2962" s="223" t="s">
        <v>384</v>
      </c>
      <c r="I2962" s="258" t="s">
        <v>446</v>
      </c>
      <c r="J2962" s="186" t="s">
        <v>383</v>
      </c>
      <c r="K2962" s="223"/>
      <c r="L2962" s="264"/>
      <c r="M2962" s="265"/>
      <c r="N2962" s="223" t="s">
        <v>449</v>
      </c>
      <c r="O2962" s="223" t="s">
        <v>3419</v>
      </c>
      <c r="P2962" s="223">
        <v>2009</v>
      </c>
      <c r="Q2962" s="223">
        <v>2017</v>
      </c>
      <c r="R2962" s="223" t="s">
        <v>3412</v>
      </c>
      <c r="S2962" s="223" t="s">
        <v>78</v>
      </c>
      <c r="T2962" s="223" t="s">
        <v>451</v>
      </c>
      <c r="U2962" s="86">
        <v>65</v>
      </c>
      <c r="V2962" s="86" t="s">
        <v>452</v>
      </c>
      <c r="W2962" s="223" t="s">
        <v>19592</v>
      </c>
      <c r="X2962" s="223" t="s">
        <v>19593</v>
      </c>
      <c r="Y2962" s="262">
        <v>46500</v>
      </c>
      <c r="Z2962" s="226"/>
      <c r="AA2962" s="241">
        <f t="shared" si="23"/>
        <v>0</v>
      </c>
      <c r="AB2962" s="237" t="s">
        <v>19594</v>
      </c>
    </row>
    <row r="2963" spans="1:28" ht="15" customHeight="1">
      <c r="A2963" s="109">
        <v>2954</v>
      </c>
      <c r="B2963" s="222" t="str">
        <f t="shared" si="22"/>
        <v>Klik Disini</v>
      </c>
      <c r="C2963" s="223" t="s">
        <v>19595</v>
      </c>
      <c r="D2963" s="223"/>
      <c r="E2963" s="223" t="s">
        <v>19596</v>
      </c>
      <c r="F2963" s="223" t="s">
        <v>19597</v>
      </c>
      <c r="G2963" s="223" t="s">
        <v>19598</v>
      </c>
      <c r="H2963" s="223" t="s">
        <v>14613</v>
      </c>
      <c r="I2963" s="258" t="s">
        <v>1844</v>
      </c>
      <c r="J2963" s="186" t="s">
        <v>397</v>
      </c>
      <c r="K2963" s="223"/>
      <c r="L2963" s="264"/>
      <c r="M2963" s="265"/>
      <c r="N2963" s="223" t="s">
        <v>449</v>
      </c>
      <c r="O2963" s="223" t="s">
        <v>3419</v>
      </c>
      <c r="P2963" s="223">
        <v>2008</v>
      </c>
      <c r="Q2963" s="223">
        <v>2017</v>
      </c>
      <c r="R2963" s="223" t="s">
        <v>3412</v>
      </c>
      <c r="S2963" s="223" t="s">
        <v>78</v>
      </c>
      <c r="T2963" s="223" t="s">
        <v>451</v>
      </c>
      <c r="U2963" s="86">
        <v>146</v>
      </c>
      <c r="V2963" s="86" t="s">
        <v>452</v>
      </c>
      <c r="W2963" s="223" t="s">
        <v>4156</v>
      </c>
      <c r="X2963" s="223" t="s">
        <v>19599</v>
      </c>
      <c r="Y2963" s="262">
        <v>60500</v>
      </c>
      <c r="Z2963" s="226"/>
      <c r="AA2963" s="241">
        <f t="shared" si="23"/>
        <v>0</v>
      </c>
      <c r="AB2963" s="237" t="s">
        <v>19600</v>
      </c>
    </row>
    <row r="2964" spans="1:28" ht="15" customHeight="1">
      <c r="A2964" s="109">
        <v>2955</v>
      </c>
      <c r="B2964" s="222" t="str">
        <f t="shared" si="22"/>
        <v>Klik Disini</v>
      </c>
      <c r="C2964" s="223" t="s">
        <v>19601</v>
      </c>
      <c r="D2964" s="223"/>
      <c r="E2964" s="223" t="s">
        <v>19602</v>
      </c>
      <c r="F2964" s="223" t="s">
        <v>19603</v>
      </c>
      <c r="G2964" s="223" t="s">
        <v>19604</v>
      </c>
      <c r="H2964" s="223" t="s">
        <v>3727</v>
      </c>
      <c r="I2964" s="258" t="s">
        <v>446</v>
      </c>
      <c r="J2964" s="186" t="s">
        <v>385</v>
      </c>
      <c r="K2964" s="223" t="s">
        <v>447</v>
      </c>
      <c r="L2964" s="223"/>
      <c r="M2964" s="259" t="s">
        <v>447</v>
      </c>
      <c r="N2964" s="223" t="s">
        <v>449</v>
      </c>
      <c r="O2964" s="223" t="s">
        <v>3419</v>
      </c>
      <c r="P2964" s="223">
        <v>2008</v>
      </c>
      <c r="Q2964" s="223">
        <v>2017</v>
      </c>
      <c r="R2964" s="223" t="s">
        <v>3412</v>
      </c>
      <c r="S2964" s="223" t="s">
        <v>78</v>
      </c>
      <c r="T2964" s="223" t="s">
        <v>451</v>
      </c>
      <c r="U2964" s="86">
        <v>586</v>
      </c>
      <c r="V2964" s="86" t="s">
        <v>452</v>
      </c>
      <c r="W2964" s="223" t="s">
        <v>6746</v>
      </c>
      <c r="X2964" s="223" t="s">
        <v>19605</v>
      </c>
      <c r="Y2964" s="262">
        <v>136000</v>
      </c>
      <c r="Z2964" s="226"/>
      <c r="AA2964" s="241">
        <f t="shared" si="23"/>
        <v>0</v>
      </c>
      <c r="AB2964" s="237" t="s">
        <v>19606</v>
      </c>
    </row>
    <row r="2965" spans="1:28" ht="15" customHeight="1">
      <c r="A2965" s="109">
        <v>2956</v>
      </c>
      <c r="B2965" s="222" t="str">
        <f t="shared" si="22"/>
        <v>Klik Disini</v>
      </c>
      <c r="C2965" s="223" t="s">
        <v>19607</v>
      </c>
      <c r="D2965" s="223"/>
      <c r="E2965" s="223" t="s">
        <v>6937</v>
      </c>
      <c r="F2965" s="223" t="s">
        <v>19608</v>
      </c>
      <c r="G2965" s="223" t="s">
        <v>19609</v>
      </c>
      <c r="H2965" s="223" t="s">
        <v>356</v>
      </c>
      <c r="I2965" s="258" t="s">
        <v>3447</v>
      </c>
      <c r="J2965" s="186" t="s">
        <v>311</v>
      </c>
      <c r="K2965" s="223"/>
      <c r="L2965" s="264"/>
      <c r="M2965" s="265"/>
      <c r="N2965" s="223"/>
      <c r="O2965" s="223"/>
      <c r="P2965" s="223">
        <v>2007</v>
      </c>
      <c r="Q2965" s="223">
        <v>2017</v>
      </c>
      <c r="R2965" s="223" t="s">
        <v>3412</v>
      </c>
      <c r="S2965" s="223" t="s">
        <v>78</v>
      </c>
      <c r="T2965" s="223"/>
      <c r="U2965" s="86">
        <v>208</v>
      </c>
      <c r="V2965" s="86" t="s">
        <v>452</v>
      </c>
      <c r="W2965" s="223" t="s">
        <v>471</v>
      </c>
      <c r="X2965" s="223" t="s">
        <v>19610</v>
      </c>
      <c r="Y2965" s="262">
        <v>59000</v>
      </c>
      <c r="Z2965" s="226"/>
      <c r="AA2965" s="241">
        <f t="shared" si="23"/>
        <v>0</v>
      </c>
      <c r="AB2965" s="237" t="s">
        <v>19611</v>
      </c>
    </row>
    <row r="2966" spans="1:28" ht="15" customHeight="1">
      <c r="A2966" s="109">
        <v>2957</v>
      </c>
      <c r="B2966" s="222" t="str">
        <f t="shared" si="22"/>
        <v>Klik Disini</v>
      </c>
      <c r="C2966" s="223" t="s">
        <v>19612</v>
      </c>
      <c r="D2966" s="223"/>
      <c r="E2966" s="223" t="s">
        <v>19613</v>
      </c>
      <c r="F2966" s="223" t="s">
        <v>19614</v>
      </c>
      <c r="G2966" s="223" t="s">
        <v>19615</v>
      </c>
      <c r="H2966" s="223" t="s">
        <v>3411</v>
      </c>
      <c r="I2966" s="258" t="s">
        <v>592</v>
      </c>
      <c r="J2966" s="186" t="s">
        <v>322</v>
      </c>
      <c r="K2966" s="223"/>
      <c r="L2966" s="264"/>
      <c r="M2966" s="265"/>
      <c r="N2966" s="223"/>
      <c r="O2966" s="223"/>
      <c r="P2966" s="223">
        <v>2008</v>
      </c>
      <c r="Q2966" s="223">
        <v>2017</v>
      </c>
      <c r="R2966" s="223" t="s">
        <v>3643</v>
      </c>
      <c r="S2966" s="223" t="s">
        <v>78</v>
      </c>
      <c r="T2966" s="223"/>
      <c r="U2966" s="86">
        <v>102</v>
      </c>
      <c r="V2966" s="86" t="s">
        <v>452</v>
      </c>
      <c r="W2966" s="223" t="s">
        <v>856</v>
      </c>
      <c r="X2966" s="223" t="s">
        <v>19616</v>
      </c>
      <c r="Y2966" s="262">
        <v>53500</v>
      </c>
      <c r="Z2966" s="226"/>
      <c r="AA2966" s="241">
        <f t="shared" si="23"/>
        <v>0</v>
      </c>
      <c r="AB2966" s="237" t="s">
        <v>19617</v>
      </c>
    </row>
    <row r="2967" spans="1:28" ht="15" customHeight="1">
      <c r="A2967" s="109">
        <v>2958</v>
      </c>
      <c r="B2967" s="222" t="str">
        <f t="shared" si="22"/>
        <v>Klik Disini</v>
      </c>
      <c r="C2967" s="223" t="s">
        <v>19618</v>
      </c>
      <c r="D2967" s="223"/>
      <c r="E2967" s="223" t="s">
        <v>19619</v>
      </c>
      <c r="F2967" s="223" t="s">
        <v>19620</v>
      </c>
      <c r="G2967" s="223" t="s">
        <v>19621</v>
      </c>
      <c r="H2967" s="223" t="s">
        <v>6347</v>
      </c>
      <c r="I2967" s="258" t="s">
        <v>592</v>
      </c>
      <c r="J2967" s="186" t="s">
        <v>322</v>
      </c>
      <c r="K2967" s="223"/>
      <c r="L2967" s="264"/>
      <c r="M2967" s="265"/>
      <c r="N2967" s="223"/>
      <c r="O2967" s="223"/>
      <c r="P2967" s="223">
        <v>2012</v>
      </c>
      <c r="Q2967" s="223">
        <v>2017</v>
      </c>
      <c r="R2967" s="223" t="s">
        <v>3643</v>
      </c>
      <c r="S2967" s="223" t="s">
        <v>78</v>
      </c>
      <c r="T2967" s="223"/>
      <c r="U2967" s="86">
        <v>104</v>
      </c>
      <c r="V2967" s="86" t="s">
        <v>452</v>
      </c>
      <c r="W2967" s="223" t="s">
        <v>4777</v>
      </c>
      <c r="X2967" s="223" t="s">
        <v>19622</v>
      </c>
      <c r="Y2967" s="262">
        <v>57500</v>
      </c>
      <c r="Z2967" s="226"/>
      <c r="AA2967" s="241">
        <f t="shared" si="23"/>
        <v>0</v>
      </c>
      <c r="AB2967" s="237" t="s">
        <v>19623</v>
      </c>
    </row>
    <row r="2968" spans="1:28" ht="15" customHeight="1">
      <c r="A2968" s="109">
        <v>2959</v>
      </c>
      <c r="B2968" s="222" t="str">
        <f t="shared" si="22"/>
        <v>Klik Disini</v>
      </c>
      <c r="C2968" s="223" t="s">
        <v>19624</v>
      </c>
      <c r="D2968" s="223"/>
      <c r="E2968" s="223" t="s">
        <v>3903</v>
      </c>
      <c r="F2968" s="223" t="s">
        <v>19625</v>
      </c>
      <c r="G2968" s="223" t="s">
        <v>19626</v>
      </c>
      <c r="H2968" s="223" t="s">
        <v>7741</v>
      </c>
      <c r="I2968" s="258" t="s">
        <v>1844</v>
      </c>
      <c r="J2968" s="186" t="s">
        <v>403</v>
      </c>
      <c r="K2968" s="223"/>
      <c r="L2968" s="264"/>
      <c r="M2968" s="265"/>
      <c r="N2968" s="223" t="s">
        <v>449</v>
      </c>
      <c r="O2968" s="223" t="s">
        <v>3419</v>
      </c>
      <c r="P2968" s="223">
        <v>2009</v>
      </c>
      <c r="Q2968" s="223">
        <v>2017</v>
      </c>
      <c r="R2968" s="223" t="s">
        <v>3412</v>
      </c>
      <c r="S2968" s="223" t="s">
        <v>78</v>
      </c>
      <c r="T2968" s="223" t="s">
        <v>451</v>
      </c>
      <c r="U2968" s="86">
        <v>104</v>
      </c>
      <c r="V2968" s="86" t="s">
        <v>452</v>
      </c>
      <c r="W2968" s="223" t="s">
        <v>1124</v>
      </c>
      <c r="X2968" s="223" t="s">
        <v>19627</v>
      </c>
      <c r="Y2968" s="262">
        <v>45000</v>
      </c>
      <c r="Z2968" s="226"/>
      <c r="AA2968" s="241">
        <f t="shared" si="23"/>
        <v>0</v>
      </c>
      <c r="AB2968" s="237" t="s">
        <v>19628</v>
      </c>
    </row>
    <row r="2969" spans="1:28" ht="15" customHeight="1">
      <c r="A2969" s="109">
        <v>2960</v>
      </c>
      <c r="B2969" s="222" t="str">
        <f t="shared" si="22"/>
        <v>Klik Disini</v>
      </c>
      <c r="C2969" s="223" t="s">
        <v>19629</v>
      </c>
      <c r="D2969" s="223"/>
      <c r="E2969" s="223" t="s">
        <v>19630</v>
      </c>
      <c r="F2969" s="223" t="s">
        <v>19631</v>
      </c>
      <c r="G2969" s="223" t="s">
        <v>19632</v>
      </c>
      <c r="H2969" s="223" t="s">
        <v>19633</v>
      </c>
      <c r="I2969" s="258" t="s">
        <v>592</v>
      </c>
      <c r="J2969" s="186" t="s">
        <v>322</v>
      </c>
      <c r="K2969" s="223"/>
      <c r="L2969" s="264"/>
      <c r="M2969" s="265"/>
      <c r="N2969" s="223" t="s">
        <v>449</v>
      </c>
      <c r="O2969" s="223" t="s">
        <v>3419</v>
      </c>
      <c r="P2969" s="223">
        <v>2009</v>
      </c>
      <c r="Q2969" s="223">
        <v>2017</v>
      </c>
      <c r="R2969" s="223" t="s">
        <v>3412</v>
      </c>
      <c r="S2969" s="223" t="s">
        <v>78</v>
      </c>
      <c r="T2969" s="223" t="s">
        <v>451</v>
      </c>
      <c r="U2969" s="86">
        <v>59</v>
      </c>
      <c r="V2969" s="86" t="s">
        <v>452</v>
      </c>
      <c r="W2969" s="223" t="s">
        <v>505</v>
      </c>
      <c r="X2969" s="223" t="s">
        <v>19634</v>
      </c>
      <c r="Y2969" s="262">
        <v>34000</v>
      </c>
      <c r="Z2969" s="226"/>
      <c r="AA2969" s="241">
        <f t="shared" si="23"/>
        <v>0</v>
      </c>
      <c r="AB2969" s="237" t="s">
        <v>19635</v>
      </c>
    </row>
    <row r="2970" spans="1:28" ht="15" customHeight="1">
      <c r="A2970" s="109">
        <v>2961</v>
      </c>
      <c r="B2970" s="222" t="str">
        <f t="shared" si="22"/>
        <v>Klik Disini</v>
      </c>
      <c r="C2970" s="223" t="s">
        <v>19636</v>
      </c>
      <c r="D2970" s="223"/>
      <c r="E2970" s="223" t="s">
        <v>4313</v>
      </c>
      <c r="F2970" s="223" t="s">
        <v>19637</v>
      </c>
      <c r="G2970" s="223" t="s">
        <v>19638</v>
      </c>
      <c r="H2970" s="223" t="s">
        <v>3446</v>
      </c>
      <c r="I2970" s="258" t="s">
        <v>1844</v>
      </c>
      <c r="J2970" s="186" t="s">
        <v>401</v>
      </c>
      <c r="K2970" s="223"/>
      <c r="L2970" s="264"/>
      <c r="M2970" s="265"/>
      <c r="N2970" s="223" t="s">
        <v>449</v>
      </c>
      <c r="O2970" s="223" t="s">
        <v>3419</v>
      </c>
      <c r="P2970" s="223">
        <v>2008</v>
      </c>
      <c r="Q2970" s="223">
        <v>2017</v>
      </c>
      <c r="R2970" s="223" t="s">
        <v>3412</v>
      </c>
      <c r="S2970" s="223" t="s">
        <v>78</v>
      </c>
      <c r="T2970" s="223" t="s">
        <v>451</v>
      </c>
      <c r="U2970" s="86">
        <v>344</v>
      </c>
      <c r="V2970" s="86" t="s">
        <v>452</v>
      </c>
      <c r="W2970" s="223" t="s">
        <v>515</v>
      </c>
      <c r="X2970" s="223" t="s">
        <v>19639</v>
      </c>
      <c r="Y2970" s="262">
        <v>109500</v>
      </c>
      <c r="Z2970" s="226"/>
      <c r="AA2970" s="241">
        <f t="shared" si="23"/>
        <v>0</v>
      </c>
      <c r="AB2970" s="237" t="s">
        <v>19640</v>
      </c>
    </row>
    <row r="2971" spans="1:28" ht="15" customHeight="1">
      <c r="A2971" s="109">
        <v>2962</v>
      </c>
      <c r="B2971" s="222" t="str">
        <f t="shared" si="22"/>
        <v>Klik Disini</v>
      </c>
      <c r="C2971" s="223" t="s">
        <v>19641</v>
      </c>
      <c r="D2971" s="223"/>
      <c r="E2971" s="223" t="s">
        <v>19642</v>
      </c>
      <c r="F2971" s="223" t="s">
        <v>19643</v>
      </c>
      <c r="G2971" s="223" t="s">
        <v>19644</v>
      </c>
      <c r="H2971" s="223" t="s">
        <v>583</v>
      </c>
      <c r="I2971" s="258" t="s">
        <v>583</v>
      </c>
      <c r="J2971" s="186" t="s">
        <v>265</v>
      </c>
      <c r="K2971" s="223"/>
      <c r="L2971" s="264"/>
      <c r="M2971" s="265"/>
      <c r="N2971" s="223" t="s">
        <v>449</v>
      </c>
      <c r="O2971" s="223" t="s">
        <v>3419</v>
      </c>
      <c r="P2971" s="223">
        <v>2007</v>
      </c>
      <c r="Q2971" s="223">
        <v>2017</v>
      </c>
      <c r="R2971" s="223" t="s">
        <v>3480</v>
      </c>
      <c r="S2971" s="223" t="s">
        <v>78</v>
      </c>
      <c r="T2971" s="223" t="s">
        <v>451</v>
      </c>
      <c r="U2971" s="86">
        <v>453</v>
      </c>
      <c r="V2971" s="86" t="s">
        <v>452</v>
      </c>
      <c r="W2971" s="223" t="s">
        <v>646</v>
      </c>
      <c r="X2971" s="223" t="s">
        <v>19645</v>
      </c>
      <c r="Y2971" s="262">
        <v>90000</v>
      </c>
      <c r="Z2971" s="226"/>
      <c r="AA2971" s="241">
        <f t="shared" si="23"/>
        <v>0</v>
      </c>
      <c r="AB2971" s="237" t="s">
        <v>19646</v>
      </c>
    </row>
    <row r="2972" spans="1:28" ht="15" customHeight="1">
      <c r="A2972" s="109">
        <v>2963</v>
      </c>
      <c r="B2972" s="222" t="str">
        <f t="shared" si="22"/>
        <v>Klik Disini</v>
      </c>
      <c r="C2972" s="223" t="s">
        <v>19647</v>
      </c>
      <c r="D2972" s="223"/>
      <c r="E2972" s="223" t="s">
        <v>19648</v>
      </c>
      <c r="F2972" s="223" t="s">
        <v>19649</v>
      </c>
      <c r="G2972" s="223" t="s">
        <v>19650</v>
      </c>
      <c r="H2972" s="223" t="s">
        <v>3811</v>
      </c>
      <c r="I2972" s="258" t="s">
        <v>1844</v>
      </c>
      <c r="J2972" s="186" t="s">
        <v>403</v>
      </c>
      <c r="K2972" s="223"/>
      <c r="L2972" s="264"/>
      <c r="M2972" s="265"/>
      <c r="N2972" s="223" t="s">
        <v>449</v>
      </c>
      <c r="O2972" s="223" t="s">
        <v>3419</v>
      </c>
      <c r="P2972" s="223">
        <v>2008</v>
      </c>
      <c r="Q2972" s="223">
        <v>2017</v>
      </c>
      <c r="R2972" s="223" t="s">
        <v>3412</v>
      </c>
      <c r="S2972" s="223" t="s">
        <v>78</v>
      </c>
      <c r="T2972" s="223" t="s">
        <v>451</v>
      </c>
      <c r="U2972" s="86">
        <v>220</v>
      </c>
      <c r="V2972" s="86" t="s">
        <v>452</v>
      </c>
      <c r="W2972" s="223" t="s">
        <v>618</v>
      </c>
      <c r="X2972" s="223" t="s">
        <v>19651</v>
      </c>
      <c r="Y2972" s="262">
        <v>88500</v>
      </c>
      <c r="Z2972" s="226"/>
      <c r="AA2972" s="241">
        <f t="shared" si="23"/>
        <v>0</v>
      </c>
      <c r="AB2972" s="237" t="s">
        <v>19652</v>
      </c>
    </row>
    <row r="2973" spans="1:28" ht="15" customHeight="1">
      <c r="A2973" s="109">
        <v>2964</v>
      </c>
      <c r="B2973" s="222" t="str">
        <f t="shared" si="22"/>
        <v>Klik Disini</v>
      </c>
      <c r="C2973" s="223" t="s">
        <v>19653</v>
      </c>
      <c r="D2973" s="223"/>
      <c r="E2973" s="223" t="s">
        <v>19654</v>
      </c>
      <c r="F2973" s="223" t="s">
        <v>19655</v>
      </c>
      <c r="G2973" s="223" t="s">
        <v>19656</v>
      </c>
      <c r="H2973" s="223" t="s">
        <v>3446</v>
      </c>
      <c r="I2973" s="258" t="s">
        <v>592</v>
      </c>
      <c r="J2973" s="186" t="s">
        <v>334</v>
      </c>
      <c r="K2973" s="223"/>
      <c r="L2973" s="264"/>
      <c r="M2973" s="265"/>
      <c r="N2973" s="223" t="s">
        <v>449</v>
      </c>
      <c r="O2973" s="223" t="s">
        <v>3419</v>
      </c>
      <c r="P2973" s="223">
        <v>2008</v>
      </c>
      <c r="Q2973" s="223">
        <v>2017</v>
      </c>
      <c r="R2973" s="223" t="s">
        <v>3412</v>
      </c>
      <c r="S2973" s="223" t="s">
        <v>78</v>
      </c>
      <c r="T2973" s="223" t="s">
        <v>451</v>
      </c>
      <c r="U2973" s="86">
        <v>143</v>
      </c>
      <c r="V2973" s="86" t="s">
        <v>452</v>
      </c>
      <c r="W2973" s="223" t="s">
        <v>2063</v>
      </c>
      <c r="X2973" s="223" t="s">
        <v>19657</v>
      </c>
      <c r="Y2973" s="262">
        <v>59000</v>
      </c>
      <c r="Z2973" s="226"/>
      <c r="AA2973" s="241">
        <f t="shared" si="23"/>
        <v>0</v>
      </c>
      <c r="AB2973" s="237" t="s">
        <v>19658</v>
      </c>
    </row>
    <row r="2974" spans="1:28" ht="15" customHeight="1">
      <c r="A2974" s="109">
        <v>2965</v>
      </c>
      <c r="B2974" s="222" t="str">
        <f t="shared" si="22"/>
        <v>Klik Disini</v>
      </c>
      <c r="C2974" s="223" t="s">
        <v>19659</v>
      </c>
      <c r="D2974" s="223"/>
      <c r="E2974" s="223" t="s">
        <v>5100</v>
      </c>
      <c r="F2974" s="223" t="s">
        <v>19660</v>
      </c>
      <c r="G2974" s="223" t="s">
        <v>19661</v>
      </c>
      <c r="H2974" s="223" t="s">
        <v>384</v>
      </c>
      <c r="I2974" s="258" t="s">
        <v>446</v>
      </c>
      <c r="J2974" s="186" t="s">
        <v>383</v>
      </c>
      <c r="K2974" s="223"/>
      <c r="L2974" s="264"/>
      <c r="M2974" s="265"/>
      <c r="N2974" s="223" t="s">
        <v>449</v>
      </c>
      <c r="O2974" s="223" t="s">
        <v>3419</v>
      </c>
      <c r="P2974" s="223">
        <v>2007</v>
      </c>
      <c r="Q2974" s="223">
        <v>2017</v>
      </c>
      <c r="R2974" s="223" t="s">
        <v>3412</v>
      </c>
      <c r="S2974" s="223" t="s">
        <v>78</v>
      </c>
      <c r="T2974" s="223" t="s">
        <v>451</v>
      </c>
      <c r="U2974" s="86">
        <v>220</v>
      </c>
      <c r="V2974" s="86" t="s">
        <v>452</v>
      </c>
      <c r="W2974" s="223" t="s">
        <v>547</v>
      </c>
      <c r="X2974" s="223" t="s">
        <v>19662</v>
      </c>
      <c r="Y2974" s="262">
        <v>90000</v>
      </c>
      <c r="Z2974" s="226"/>
      <c r="AA2974" s="241">
        <f t="shared" si="23"/>
        <v>0</v>
      </c>
      <c r="AB2974" s="237" t="s">
        <v>19663</v>
      </c>
    </row>
    <row r="2975" spans="1:28" ht="15" customHeight="1">
      <c r="A2975" s="109">
        <v>2966</v>
      </c>
      <c r="B2975" s="222" t="str">
        <f t="shared" si="22"/>
        <v>Klik Disini</v>
      </c>
      <c r="C2975" s="223" t="s">
        <v>19664</v>
      </c>
      <c r="D2975" s="223"/>
      <c r="E2975" s="223" t="s">
        <v>19665</v>
      </c>
      <c r="F2975" s="223" t="s">
        <v>19666</v>
      </c>
      <c r="G2975" s="223" t="s">
        <v>19667</v>
      </c>
      <c r="H2975" s="223" t="s">
        <v>583</v>
      </c>
      <c r="I2975" s="258" t="s">
        <v>583</v>
      </c>
      <c r="J2975" s="186" t="s">
        <v>265</v>
      </c>
      <c r="K2975" s="223"/>
      <c r="L2975" s="264"/>
      <c r="M2975" s="265"/>
      <c r="N2975" s="223" t="s">
        <v>449</v>
      </c>
      <c r="O2975" s="223" t="s">
        <v>3419</v>
      </c>
      <c r="P2975" s="223">
        <v>2009</v>
      </c>
      <c r="Q2975" s="223">
        <v>2017</v>
      </c>
      <c r="R2975" s="223" t="s">
        <v>3480</v>
      </c>
      <c r="S2975" s="223" t="s">
        <v>78</v>
      </c>
      <c r="T2975" s="223" t="s">
        <v>451</v>
      </c>
      <c r="U2975" s="86">
        <v>145</v>
      </c>
      <c r="V2975" s="86" t="s">
        <v>452</v>
      </c>
      <c r="W2975" s="223" t="s">
        <v>1945</v>
      </c>
      <c r="X2975" s="223" t="s">
        <v>19668</v>
      </c>
      <c r="Y2975" s="262">
        <v>56000</v>
      </c>
      <c r="Z2975" s="226"/>
      <c r="AA2975" s="241">
        <f t="shared" si="23"/>
        <v>0</v>
      </c>
      <c r="AB2975" s="237" t="s">
        <v>19669</v>
      </c>
    </row>
    <row r="2976" spans="1:28" ht="15" customHeight="1">
      <c r="A2976" s="109">
        <v>2967</v>
      </c>
      <c r="B2976" s="222" t="str">
        <f t="shared" si="22"/>
        <v>Klik Disini</v>
      </c>
      <c r="C2976" s="223" t="s">
        <v>19670</v>
      </c>
      <c r="D2976" s="223"/>
      <c r="E2976" s="223" t="s">
        <v>19671</v>
      </c>
      <c r="F2976" s="223" t="s">
        <v>19672</v>
      </c>
      <c r="G2976" s="223" t="s">
        <v>19673</v>
      </c>
      <c r="H2976" s="223" t="s">
        <v>3473</v>
      </c>
      <c r="I2976" s="258" t="s">
        <v>446</v>
      </c>
      <c r="J2976" s="186" t="s">
        <v>345</v>
      </c>
      <c r="K2976" s="223"/>
      <c r="L2976" s="264"/>
      <c r="M2976" s="265"/>
      <c r="N2976" s="223" t="s">
        <v>449</v>
      </c>
      <c r="O2976" s="223" t="s">
        <v>3419</v>
      </c>
      <c r="P2976" s="223">
        <v>2009</v>
      </c>
      <c r="Q2976" s="223">
        <v>2017</v>
      </c>
      <c r="R2976" s="223" t="s">
        <v>3412</v>
      </c>
      <c r="S2976" s="223" t="s">
        <v>78</v>
      </c>
      <c r="T2976" s="223" t="s">
        <v>451</v>
      </c>
      <c r="U2976" s="86">
        <v>237</v>
      </c>
      <c r="V2976" s="86" t="s">
        <v>452</v>
      </c>
      <c r="W2976" s="223" t="s">
        <v>1109</v>
      </c>
      <c r="X2976" s="223" t="s">
        <v>19674</v>
      </c>
      <c r="Y2976" s="262">
        <v>80000</v>
      </c>
      <c r="Z2976" s="226"/>
      <c r="AA2976" s="241">
        <f t="shared" si="23"/>
        <v>0</v>
      </c>
      <c r="AB2976" s="237" t="s">
        <v>19675</v>
      </c>
    </row>
    <row r="2977" spans="1:28" ht="15" customHeight="1">
      <c r="A2977" s="109">
        <v>2968</v>
      </c>
      <c r="B2977" s="222" t="str">
        <f t="shared" si="22"/>
        <v>Klik Disini</v>
      </c>
      <c r="C2977" s="223" t="s">
        <v>19676</v>
      </c>
      <c r="D2977" s="223"/>
      <c r="E2977" s="223" t="s">
        <v>7770</v>
      </c>
      <c r="F2977" s="223" t="s">
        <v>19677</v>
      </c>
      <c r="G2977" s="223" t="s">
        <v>19678</v>
      </c>
      <c r="H2977" s="223" t="s">
        <v>384</v>
      </c>
      <c r="I2977" s="258" t="s">
        <v>446</v>
      </c>
      <c r="J2977" s="186" t="s">
        <v>383</v>
      </c>
      <c r="K2977" s="223"/>
      <c r="L2977" s="264"/>
      <c r="M2977" s="265"/>
      <c r="N2977" s="223" t="s">
        <v>449</v>
      </c>
      <c r="O2977" s="223" t="s">
        <v>3419</v>
      </c>
      <c r="P2977" s="223">
        <v>2012</v>
      </c>
      <c r="Q2977" s="223">
        <v>2017</v>
      </c>
      <c r="R2977" s="223" t="s">
        <v>3412</v>
      </c>
      <c r="S2977" s="223" t="s">
        <v>78</v>
      </c>
      <c r="T2977" s="223" t="s">
        <v>451</v>
      </c>
      <c r="U2977" s="86">
        <v>112</v>
      </c>
      <c r="V2977" s="86" t="s">
        <v>452</v>
      </c>
      <c r="W2977" s="223" t="s">
        <v>1083</v>
      </c>
      <c r="X2977" s="223" t="s">
        <v>19679</v>
      </c>
      <c r="Y2977" s="262">
        <v>55000</v>
      </c>
      <c r="Z2977" s="226"/>
      <c r="AA2977" s="241">
        <f t="shared" si="23"/>
        <v>0</v>
      </c>
      <c r="AB2977" s="237" t="s">
        <v>19680</v>
      </c>
    </row>
    <row r="2978" spans="1:28" ht="15" customHeight="1">
      <c r="A2978" s="109">
        <v>2969</v>
      </c>
      <c r="B2978" s="222" t="str">
        <f t="shared" si="22"/>
        <v>Klik Disini</v>
      </c>
      <c r="C2978" s="223" t="s">
        <v>19681</v>
      </c>
      <c r="D2978" s="223"/>
      <c r="E2978" s="223" t="s">
        <v>19682</v>
      </c>
      <c r="F2978" s="223" t="s">
        <v>19683</v>
      </c>
      <c r="G2978" s="223" t="s">
        <v>19684</v>
      </c>
      <c r="H2978" s="223" t="s">
        <v>583</v>
      </c>
      <c r="I2978" s="258" t="s">
        <v>583</v>
      </c>
      <c r="J2978" s="186" t="s">
        <v>265</v>
      </c>
      <c r="K2978" s="223"/>
      <c r="L2978" s="264"/>
      <c r="M2978" s="265"/>
      <c r="N2978" s="223" t="s">
        <v>449</v>
      </c>
      <c r="O2978" s="223" t="s">
        <v>3419</v>
      </c>
      <c r="P2978" s="223">
        <v>2009</v>
      </c>
      <c r="Q2978" s="223">
        <v>2017</v>
      </c>
      <c r="R2978" s="223" t="s">
        <v>3480</v>
      </c>
      <c r="S2978" s="223" t="s">
        <v>78</v>
      </c>
      <c r="T2978" s="223" t="s">
        <v>451</v>
      </c>
      <c r="U2978" s="86">
        <v>176</v>
      </c>
      <c r="V2978" s="86" t="s">
        <v>452</v>
      </c>
      <c r="W2978" s="223" t="s">
        <v>1568</v>
      </c>
      <c r="X2978" s="223" t="s">
        <v>19685</v>
      </c>
      <c r="Y2978" s="262">
        <v>63000</v>
      </c>
      <c r="Z2978" s="226"/>
      <c r="AA2978" s="241">
        <f t="shared" si="23"/>
        <v>0</v>
      </c>
      <c r="AB2978" s="237" t="s">
        <v>19686</v>
      </c>
    </row>
    <row r="2979" spans="1:28" ht="15" customHeight="1">
      <c r="A2979" s="109">
        <v>2970</v>
      </c>
      <c r="B2979" s="222" t="str">
        <f t="shared" si="22"/>
        <v>Klik Disini</v>
      </c>
      <c r="C2979" s="223" t="s">
        <v>19687</v>
      </c>
      <c r="D2979" s="223"/>
      <c r="E2979" s="223" t="s">
        <v>9964</v>
      </c>
      <c r="F2979" s="223" t="s">
        <v>19688</v>
      </c>
      <c r="G2979" s="223" t="s">
        <v>19689</v>
      </c>
      <c r="H2979" s="223" t="s">
        <v>583</v>
      </c>
      <c r="I2979" s="258" t="s">
        <v>583</v>
      </c>
      <c r="J2979" s="186" t="s">
        <v>265</v>
      </c>
      <c r="K2979" s="223"/>
      <c r="L2979" s="264"/>
      <c r="M2979" s="265"/>
      <c r="N2979" s="223" t="s">
        <v>449</v>
      </c>
      <c r="O2979" s="223" t="s">
        <v>3419</v>
      </c>
      <c r="P2979" s="223">
        <v>2008</v>
      </c>
      <c r="Q2979" s="223">
        <v>2017</v>
      </c>
      <c r="R2979" s="223" t="s">
        <v>3480</v>
      </c>
      <c r="S2979" s="223" t="s">
        <v>78</v>
      </c>
      <c r="T2979" s="223" t="s">
        <v>451</v>
      </c>
      <c r="U2979" s="86">
        <v>217</v>
      </c>
      <c r="V2979" s="86" t="s">
        <v>452</v>
      </c>
      <c r="W2979" s="223" t="s">
        <v>19690</v>
      </c>
      <c r="X2979" s="223" t="s">
        <v>19691</v>
      </c>
      <c r="Y2979" s="262">
        <v>70000</v>
      </c>
      <c r="Z2979" s="226"/>
      <c r="AA2979" s="241">
        <f t="shared" si="23"/>
        <v>0</v>
      </c>
      <c r="AB2979" s="237" t="s">
        <v>19692</v>
      </c>
    </row>
    <row r="2980" spans="1:28" ht="15" customHeight="1">
      <c r="A2980" s="109">
        <v>2971</v>
      </c>
      <c r="B2980" s="222" t="str">
        <f t="shared" si="22"/>
        <v>Klik Disini</v>
      </c>
      <c r="C2980" s="223" t="s">
        <v>19693</v>
      </c>
      <c r="D2980" s="223"/>
      <c r="E2980" s="223" t="s">
        <v>19694</v>
      </c>
      <c r="F2980" s="223" t="s">
        <v>19695</v>
      </c>
      <c r="G2980" s="223" t="s">
        <v>19696</v>
      </c>
      <c r="H2980" s="223" t="s">
        <v>266</v>
      </c>
      <c r="I2980" s="258" t="s">
        <v>583</v>
      </c>
      <c r="J2980" s="186" t="s">
        <v>265</v>
      </c>
      <c r="K2980" s="223"/>
      <c r="L2980" s="264"/>
      <c r="M2980" s="265"/>
      <c r="N2980" s="223" t="s">
        <v>449</v>
      </c>
      <c r="O2980" s="223" t="s">
        <v>3419</v>
      </c>
      <c r="P2980" s="223">
        <v>2012</v>
      </c>
      <c r="Q2980" s="223">
        <v>2017</v>
      </c>
      <c r="R2980" s="223" t="s">
        <v>3480</v>
      </c>
      <c r="S2980" s="223" t="s">
        <v>78</v>
      </c>
      <c r="T2980" s="223" t="s">
        <v>451</v>
      </c>
      <c r="U2980" s="86">
        <v>312</v>
      </c>
      <c r="V2980" s="86" t="s">
        <v>452</v>
      </c>
      <c r="W2980" s="223" t="s">
        <v>743</v>
      </c>
      <c r="X2980" s="223" t="s">
        <v>19697</v>
      </c>
      <c r="Y2980" s="262">
        <v>62500</v>
      </c>
      <c r="Z2980" s="226"/>
      <c r="AA2980" s="241">
        <f t="shared" si="23"/>
        <v>0</v>
      </c>
      <c r="AB2980" s="237" t="s">
        <v>19698</v>
      </c>
    </row>
    <row r="2981" spans="1:28" ht="15" customHeight="1">
      <c r="A2981" s="109">
        <v>2972</v>
      </c>
      <c r="B2981" s="222" t="str">
        <f t="shared" si="22"/>
        <v>Klik Disini</v>
      </c>
      <c r="C2981" s="223" t="s">
        <v>19699</v>
      </c>
      <c r="D2981" s="223"/>
      <c r="E2981" s="223" t="s">
        <v>6112</v>
      </c>
      <c r="F2981" s="223" t="s">
        <v>19700</v>
      </c>
      <c r="G2981" s="223" t="s">
        <v>19701</v>
      </c>
      <c r="H2981" s="223" t="s">
        <v>323</v>
      </c>
      <c r="I2981" s="258" t="s">
        <v>592</v>
      </c>
      <c r="J2981" s="186" t="s">
        <v>322</v>
      </c>
      <c r="K2981" s="223" t="s">
        <v>447</v>
      </c>
      <c r="L2981" s="223"/>
      <c r="M2981" s="259" t="s">
        <v>447</v>
      </c>
      <c r="N2981" s="223" t="s">
        <v>449</v>
      </c>
      <c r="O2981" s="223" t="s">
        <v>3419</v>
      </c>
      <c r="P2981" s="223">
        <v>2008</v>
      </c>
      <c r="Q2981" s="223">
        <v>2008</v>
      </c>
      <c r="R2981" s="223" t="s">
        <v>3643</v>
      </c>
      <c r="S2981" s="223" t="s">
        <v>78</v>
      </c>
      <c r="T2981" s="223" t="s">
        <v>451</v>
      </c>
      <c r="U2981" s="86">
        <v>95</v>
      </c>
      <c r="V2981" s="86" t="s">
        <v>452</v>
      </c>
      <c r="W2981" s="223" t="s">
        <v>6538</v>
      </c>
      <c r="X2981" s="223" t="s">
        <v>19702</v>
      </c>
      <c r="Y2981" s="262">
        <v>116500</v>
      </c>
      <c r="Z2981" s="226"/>
      <c r="AA2981" s="241">
        <f t="shared" si="23"/>
        <v>0</v>
      </c>
      <c r="AB2981" s="237" t="s">
        <v>19703</v>
      </c>
    </row>
    <row r="2982" spans="1:28" ht="15" customHeight="1">
      <c r="A2982" s="109">
        <v>2973</v>
      </c>
      <c r="B2982" s="222" t="str">
        <f t="shared" si="22"/>
        <v>Klik Disini</v>
      </c>
      <c r="C2982" s="223" t="s">
        <v>19704</v>
      </c>
      <c r="D2982" s="223"/>
      <c r="E2982" s="223" t="s">
        <v>8332</v>
      </c>
      <c r="F2982" s="223" t="s">
        <v>19705</v>
      </c>
      <c r="G2982" s="223" t="s">
        <v>19706</v>
      </c>
      <c r="H2982" s="223" t="s">
        <v>583</v>
      </c>
      <c r="I2982" s="258" t="s">
        <v>583</v>
      </c>
      <c r="J2982" s="186" t="s">
        <v>265</v>
      </c>
      <c r="K2982" s="223"/>
      <c r="L2982" s="264"/>
      <c r="M2982" s="265"/>
      <c r="N2982" s="223" t="s">
        <v>449</v>
      </c>
      <c r="O2982" s="223" t="s">
        <v>3419</v>
      </c>
      <c r="P2982" s="223">
        <v>2008</v>
      </c>
      <c r="Q2982" s="223">
        <v>2017</v>
      </c>
      <c r="R2982" s="223" t="s">
        <v>3480</v>
      </c>
      <c r="S2982" s="223" t="s">
        <v>78</v>
      </c>
      <c r="T2982" s="223" t="s">
        <v>451</v>
      </c>
      <c r="U2982" s="86">
        <v>174</v>
      </c>
      <c r="V2982" s="86" t="s">
        <v>452</v>
      </c>
      <c r="W2982" s="223" t="s">
        <v>3544</v>
      </c>
      <c r="X2982" s="223" t="s">
        <v>19707</v>
      </c>
      <c r="Y2982" s="262">
        <v>66000</v>
      </c>
      <c r="Z2982" s="226"/>
      <c r="AA2982" s="241">
        <f t="shared" si="23"/>
        <v>0</v>
      </c>
      <c r="AB2982" s="237" t="s">
        <v>19708</v>
      </c>
    </row>
    <row r="2983" spans="1:28" ht="15" customHeight="1">
      <c r="A2983" s="109">
        <v>2974</v>
      </c>
      <c r="B2983" s="222" t="str">
        <f t="shared" si="22"/>
        <v>Klik Disini</v>
      </c>
      <c r="C2983" s="223" t="s">
        <v>19709</v>
      </c>
      <c r="D2983" s="223"/>
      <c r="E2983" s="223" t="s">
        <v>7361</v>
      </c>
      <c r="F2983" s="223" t="s">
        <v>19710</v>
      </c>
      <c r="G2983" s="223" t="s">
        <v>19711</v>
      </c>
      <c r="H2983" s="223" t="s">
        <v>3662</v>
      </c>
      <c r="I2983" s="258" t="s">
        <v>592</v>
      </c>
      <c r="J2983" s="186" t="s">
        <v>322</v>
      </c>
      <c r="K2983" s="223"/>
      <c r="L2983" s="264"/>
      <c r="M2983" s="265"/>
      <c r="N2983" s="223" t="s">
        <v>449</v>
      </c>
      <c r="O2983" s="223" t="s">
        <v>3419</v>
      </c>
      <c r="P2983" s="223">
        <v>2012</v>
      </c>
      <c r="Q2983" s="223">
        <v>2017</v>
      </c>
      <c r="R2983" s="223" t="s">
        <v>3643</v>
      </c>
      <c r="S2983" s="223" t="s">
        <v>78</v>
      </c>
      <c r="T2983" s="223" t="s">
        <v>451</v>
      </c>
      <c r="U2983" s="86">
        <v>232</v>
      </c>
      <c r="V2983" s="86" t="s">
        <v>452</v>
      </c>
      <c r="W2983" s="223" t="s">
        <v>904</v>
      </c>
      <c r="X2983" s="223" t="s">
        <v>19712</v>
      </c>
      <c r="Y2983" s="262">
        <v>125000</v>
      </c>
      <c r="Z2983" s="226"/>
      <c r="AA2983" s="241">
        <f t="shared" si="23"/>
        <v>0</v>
      </c>
      <c r="AB2983" s="237" t="s">
        <v>19713</v>
      </c>
    </row>
    <row r="2984" spans="1:28" ht="15" customHeight="1">
      <c r="A2984" s="109">
        <v>2975</v>
      </c>
      <c r="B2984" s="222" t="str">
        <f t="shared" si="22"/>
        <v>Klik Disini</v>
      </c>
      <c r="C2984" s="223" t="s">
        <v>19714</v>
      </c>
      <c r="D2984" s="223"/>
      <c r="E2984" s="223" t="s">
        <v>19715</v>
      </c>
      <c r="F2984" s="223" t="s">
        <v>19716</v>
      </c>
      <c r="G2984" s="223" t="s">
        <v>19717</v>
      </c>
      <c r="H2984" s="223" t="s">
        <v>344</v>
      </c>
      <c r="I2984" s="258" t="s">
        <v>446</v>
      </c>
      <c r="J2984" s="186" t="s">
        <v>343</v>
      </c>
      <c r="K2984" s="223"/>
      <c r="L2984" s="264"/>
      <c r="M2984" s="265"/>
      <c r="N2984" s="223" t="s">
        <v>449</v>
      </c>
      <c r="O2984" s="223" t="s">
        <v>3419</v>
      </c>
      <c r="P2984" s="223">
        <v>2012</v>
      </c>
      <c r="Q2984" s="223">
        <v>2017</v>
      </c>
      <c r="R2984" s="223" t="s">
        <v>3412</v>
      </c>
      <c r="S2984" s="223" t="s">
        <v>78</v>
      </c>
      <c r="T2984" s="223" t="s">
        <v>451</v>
      </c>
      <c r="U2984" s="86">
        <v>192</v>
      </c>
      <c r="V2984" s="86" t="s">
        <v>452</v>
      </c>
      <c r="W2984" s="223" t="s">
        <v>3420</v>
      </c>
      <c r="X2984" s="223" t="s">
        <v>19718</v>
      </c>
      <c r="Y2984" s="262">
        <v>57500</v>
      </c>
      <c r="Z2984" s="226"/>
      <c r="AA2984" s="241">
        <f t="shared" si="23"/>
        <v>0</v>
      </c>
      <c r="AB2984" s="237" t="s">
        <v>19719</v>
      </c>
    </row>
    <row r="2985" spans="1:28" ht="15" customHeight="1">
      <c r="A2985" s="109">
        <v>2976</v>
      </c>
      <c r="B2985" s="222" t="str">
        <f t="shared" si="22"/>
        <v>Klik Disini</v>
      </c>
      <c r="C2985" s="223" t="s">
        <v>19720</v>
      </c>
      <c r="D2985" s="223"/>
      <c r="E2985" s="223" t="s">
        <v>7844</v>
      </c>
      <c r="F2985" s="223" t="s">
        <v>19721</v>
      </c>
      <c r="G2985" s="223" t="s">
        <v>19722</v>
      </c>
      <c r="H2985" s="223" t="s">
        <v>7741</v>
      </c>
      <c r="I2985" s="258" t="s">
        <v>1844</v>
      </c>
      <c r="J2985" s="186" t="s">
        <v>399</v>
      </c>
      <c r="K2985" s="223"/>
      <c r="L2985" s="264"/>
      <c r="M2985" s="265"/>
      <c r="N2985" s="223" t="s">
        <v>449</v>
      </c>
      <c r="O2985" s="223" t="s">
        <v>3419</v>
      </c>
      <c r="P2985" s="223">
        <v>2009</v>
      </c>
      <c r="Q2985" s="223">
        <v>2017</v>
      </c>
      <c r="R2985" s="223" t="s">
        <v>3412</v>
      </c>
      <c r="S2985" s="223" t="s">
        <v>78</v>
      </c>
      <c r="T2985" s="223" t="s">
        <v>451</v>
      </c>
      <c r="U2985" s="86">
        <v>115</v>
      </c>
      <c r="V2985" s="86" t="s">
        <v>452</v>
      </c>
      <c r="W2985" s="223" t="s">
        <v>8414</v>
      </c>
      <c r="X2985" s="223" t="s">
        <v>19723</v>
      </c>
      <c r="Y2985" s="262">
        <v>39500</v>
      </c>
      <c r="Z2985" s="226"/>
      <c r="AA2985" s="241">
        <f t="shared" si="23"/>
        <v>0</v>
      </c>
      <c r="AB2985" s="237" t="s">
        <v>19724</v>
      </c>
    </row>
    <row r="2986" spans="1:28" ht="15" customHeight="1">
      <c r="A2986" s="109">
        <v>2977</v>
      </c>
      <c r="B2986" s="222" t="str">
        <f t="shared" si="22"/>
        <v>Klik Disini</v>
      </c>
      <c r="C2986" s="223" t="s">
        <v>19725</v>
      </c>
      <c r="D2986" s="223"/>
      <c r="E2986" s="223" t="s">
        <v>19726</v>
      </c>
      <c r="F2986" s="223" t="s">
        <v>19727</v>
      </c>
      <c r="G2986" s="223" t="s">
        <v>19728</v>
      </c>
      <c r="H2986" s="223" t="s">
        <v>7274</v>
      </c>
      <c r="I2986" s="258" t="s">
        <v>1844</v>
      </c>
      <c r="J2986" s="186" t="s">
        <v>405</v>
      </c>
      <c r="K2986" s="223"/>
      <c r="L2986" s="264"/>
      <c r="M2986" s="265"/>
      <c r="N2986" s="223" t="s">
        <v>449</v>
      </c>
      <c r="O2986" s="223" t="s">
        <v>3419</v>
      </c>
      <c r="P2986" s="223">
        <v>2010</v>
      </c>
      <c r="Q2986" s="223">
        <v>2017</v>
      </c>
      <c r="R2986" s="223" t="s">
        <v>3412</v>
      </c>
      <c r="S2986" s="223" t="s">
        <v>78</v>
      </c>
      <c r="T2986" s="223" t="s">
        <v>451</v>
      </c>
      <c r="U2986" s="86">
        <v>78</v>
      </c>
      <c r="V2986" s="86" t="s">
        <v>452</v>
      </c>
      <c r="W2986" s="223" t="s">
        <v>6497</v>
      </c>
      <c r="X2986" s="223" t="s">
        <v>19729</v>
      </c>
      <c r="Y2986" s="262">
        <v>42000</v>
      </c>
      <c r="Z2986" s="226"/>
      <c r="AA2986" s="241">
        <f t="shared" si="23"/>
        <v>0</v>
      </c>
      <c r="AB2986" s="237" t="s">
        <v>19730</v>
      </c>
    </row>
    <row r="2987" spans="1:28" ht="15" customHeight="1">
      <c r="A2987" s="109">
        <v>2978</v>
      </c>
      <c r="B2987" s="222" t="str">
        <f t="shared" si="22"/>
        <v>Klik Disini</v>
      </c>
      <c r="C2987" s="223" t="s">
        <v>19731</v>
      </c>
      <c r="D2987" s="223"/>
      <c r="E2987" s="223" t="s">
        <v>6413</v>
      </c>
      <c r="F2987" s="223" t="s">
        <v>19732</v>
      </c>
      <c r="G2987" s="223" t="s">
        <v>19733</v>
      </c>
      <c r="H2987" s="223" t="s">
        <v>266</v>
      </c>
      <c r="I2987" s="258" t="s">
        <v>583</v>
      </c>
      <c r="J2987" s="186" t="s">
        <v>265</v>
      </c>
      <c r="K2987" s="223"/>
      <c r="L2987" s="264"/>
      <c r="M2987" s="265"/>
      <c r="N2987" s="223" t="s">
        <v>449</v>
      </c>
      <c r="O2987" s="223" t="s">
        <v>3419</v>
      </c>
      <c r="P2987" s="223">
        <v>2012</v>
      </c>
      <c r="Q2987" s="223">
        <v>2017</v>
      </c>
      <c r="R2987" s="223" t="s">
        <v>3480</v>
      </c>
      <c r="S2987" s="223" t="s">
        <v>78</v>
      </c>
      <c r="T2987" s="223" t="s">
        <v>451</v>
      </c>
      <c r="U2987" s="86">
        <v>472</v>
      </c>
      <c r="V2987" s="86" t="s">
        <v>452</v>
      </c>
      <c r="W2987" s="223" t="s">
        <v>1109</v>
      </c>
      <c r="X2987" s="223" t="s">
        <v>19734</v>
      </c>
      <c r="Y2987" s="262">
        <v>92500</v>
      </c>
      <c r="Z2987" s="226"/>
      <c r="AA2987" s="241">
        <f t="shared" si="23"/>
        <v>0</v>
      </c>
      <c r="AB2987" s="237" t="s">
        <v>19735</v>
      </c>
    </row>
    <row r="2988" spans="1:28" ht="15" customHeight="1">
      <c r="A2988" s="109">
        <v>2979</v>
      </c>
      <c r="B2988" s="222" t="str">
        <f t="shared" si="22"/>
        <v>Klik Disini</v>
      </c>
      <c r="C2988" s="223" t="s">
        <v>19736</v>
      </c>
      <c r="D2988" s="223"/>
      <c r="E2988" s="223" t="s">
        <v>19737</v>
      </c>
      <c r="F2988" s="223" t="s">
        <v>19738</v>
      </c>
      <c r="G2988" s="223" t="s">
        <v>19739</v>
      </c>
      <c r="H2988" s="223" t="s">
        <v>3949</v>
      </c>
      <c r="I2988" s="258" t="s">
        <v>1844</v>
      </c>
      <c r="J2988" s="186" t="s">
        <v>405</v>
      </c>
      <c r="K2988" s="223"/>
      <c r="L2988" s="264"/>
      <c r="M2988" s="265"/>
      <c r="N2988" s="223" t="s">
        <v>449</v>
      </c>
      <c r="O2988" s="223" t="s">
        <v>3419</v>
      </c>
      <c r="P2988" s="223">
        <v>2008</v>
      </c>
      <c r="Q2988" s="223">
        <v>2017</v>
      </c>
      <c r="R2988" s="223" t="s">
        <v>3412</v>
      </c>
      <c r="S2988" s="223" t="s">
        <v>78</v>
      </c>
      <c r="T2988" s="223" t="s">
        <v>451</v>
      </c>
      <c r="U2988" s="86">
        <v>259</v>
      </c>
      <c r="V2988" s="86" t="s">
        <v>452</v>
      </c>
      <c r="W2988" s="223" t="s">
        <v>3962</v>
      </c>
      <c r="X2988" s="223" t="s">
        <v>19740</v>
      </c>
      <c r="Y2988" s="262">
        <v>77000</v>
      </c>
      <c r="Z2988" s="226"/>
      <c r="AA2988" s="241">
        <f t="shared" si="23"/>
        <v>0</v>
      </c>
      <c r="AB2988" s="237" t="s">
        <v>19741</v>
      </c>
    </row>
    <row r="2989" spans="1:28" ht="15" customHeight="1">
      <c r="A2989" s="109">
        <v>2980</v>
      </c>
      <c r="B2989" s="222" t="str">
        <f t="shared" si="22"/>
        <v>Klik Disini</v>
      </c>
      <c r="C2989" s="223" t="s">
        <v>19742</v>
      </c>
      <c r="D2989" s="223"/>
      <c r="E2989" s="223" t="s">
        <v>19743</v>
      </c>
      <c r="F2989" s="223" t="s">
        <v>19744</v>
      </c>
      <c r="G2989" s="223" t="s">
        <v>19745</v>
      </c>
      <c r="H2989" s="223" t="s">
        <v>12966</v>
      </c>
      <c r="I2989" s="258" t="s">
        <v>1844</v>
      </c>
      <c r="J2989" s="186" t="s">
        <v>405</v>
      </c>
      <c r="K2989" s="223"/>
      <c r="L2989" s="264"/>
      <c r="M2989" s="265"/>
      <c r="N2989" s="223" t="s">
        <v>449</v>
      </c>
      <c r="O2989" s="223" t="s">
        <v>3419</v>
      </c>
      <c r="P2989" s="223">
        <v>2008</v>
      </c>
      <c r="Q2989" s="223">
        <v>2017</v>
      </c>
      <c r="R2989" s="223" t="s">
        <v>3412</v>
      </c>
      <c r="S2989" s="223" t="s">
        <v>78</v>
      </c>
      <c r="T2989" s="223" t="s">
        <v>451</v>
      </c>
      <c r="U2989" s="86">
        <v>92</v>
      </c>
      <c r="V2989" s="86" t="s">
        <v>452</v>
      </c>
      <c r="W2989" s="223" t="s">
        <v>16779</v>
      </c>
      <c r="X2989" s="223" t="s">
        <v>19746</v>
      </c>
      <c r="Y2989" s="262">
        <v>49000</v>
      </c>
      <c r="Z2989" s="226"/>
      <c r="AA2989" s="241">
        <f t="shared" si="23"/>
        <v>0</v>
      </c>
      <c r="AB2989" s="237" t="s">
        <v>19747</v>
      </c>
    </row>
    <row r="2990" spans="1:28" ht="15" customHeight="1">
      <c r="A2990" s="109">
        <v>2981</v>
      </c>
      <c r="B2990" s="222" t="str">
        <f t="shared" si="22"/>
        <v>Klik Disini</v>
      </c>
      <c r="C2990" s="223" t="s">
        <v>19748</v>
      </c>
      <c r="D2990" s="223"/>
      <c r="E2990" s="223" t="s">
        <v>19749</v>
      </c>
      <c r="F2990" s="223" t="s">
        <v>19750</v>
      </c>
      <c r="G2990" s="223" t="s">
        <v>19751</v>
      </c>
      <c r="H2990" s="223" t="s">
        <v>3727</v>
      </c>
      <c r="I2990" s="258" t="s">
        <v>446</v>
      </c>
      <c r="J2990" s="186" t="s">
        <v>385</v>
      </c>
      <c r="K2990" s="223"/>
      <c r="L2990" s="264"/>
      <c r="M2990" s="265"/>
      <c r="N2990" s="223" t="s">
        <v>449</v>
      </c>
      <c r="O2990" s="223" t="s">
        <v>3419</v>
      </c>
      <c r="P2990" s="223">
        <v>2008</v>
      </c>
      <c r="Q2990" s="223">
        <v>2017</v>
      </c>
      <c r="R2990" s="223" t="s">
        <v>3412</v>
      </c>
      <c r="S2990" s="223" t="s">
        <v>78</v>
      </c>
      <c r="T2990" s="223" t="s">
        <v>451</v>
      </c>
      <c r="U2990" s="86">
        <v>184</v>
      </c>
      <c r="V2990" s="86" t="s">
        <v>452</v>
      </c>
      <c r="W2990" s="223" t="s">
        <v>8432</v>
      </c>
      <c r="X2990" s="223" t="s">
        <v>19752</v>
      </c>
      <c r="Y2990" s="262">
        <v>77000</v>
      </c>
      <c r="Z2990" s="226"/>
      <c r="AA2990" s="241">
        <f t="shared" si="23"/>
        <v>0</v>
      </c>
      <c r="AB2990" s="237" t="s">
        <v>19753</v>
      </c>
    </row>
    <row r="2991" spans="1:28" ht="15" customHeight="1">
      <c r="A2991" s="109">
        <v>2982</v>
      </c>
      <c r="B2991" s="222" t="str">
        <f t="shared" si="22"/>
        <v>Klik Disini</v>
      </c>
      <c r="C2991" s="223" t="s">
        <v>19754</v>
      </c>
      <c r="D2991" s="223"/>
      <c r="E2991" s="223" t="s">
        <v>19755</v>
      </c>
      <c r="F2991" s="223" t="s">
        <v>19756</v>
      </c>
      <c r="G2991" s="223" t="s">
        <v>19757</v>
      </c>
      <c r="H2991" s="223" t="s">
        <v>841</v>
      </c>
      <c r="I2991" s="258" t="s">
        <v>446</v>
      </c>
      <c r="J2991" s="186" t="s">
        <v>373</v>
      </c>
      <c r="K2991" s="223"/>
      <c r="L2991" s="264"/>
      <c r="M2991" s="265"/>
      <c r="N2991" s="223" t="s">
        <v>449</v>
      </c>
      <c r="O2991" s="223" t="s">
        <v>3419</v>
      </c>
      <c r="P2991" s="223">
        <v>2008</v>
      </c>
      <c r="Q2991" s="223">
        <v>2017</v>
      </c>
      <c r="R2991" s="223" t="s">
        <v>3412</v>
      </c>
      <c r="S2991" s="223" t="s">
        <v>78</v>
      </c>
      <c r="T2991" s="223" t="s">
        <v>451</v>
      </c>
      <c r="U2991" s="86">
        <v>212</v>
      </c>
      <c r="V2991" s="86" t="s">
        <v>452</v>
      </c>
      <c r="W2991" s="223" t="s">
        <v>3230</v>
      </c>
      <c r="X2991" s="223" t="s">
        <v>19758</v>
      </c>
      <c r="Y2991" s="262">
        <v>127500</v>
      </c>
      <c r="Z2991" s="226"/>
      <c r="AA2991" s="241">
        <f t="shared" si="23"/>
        <v>0</v>
      </c>
      <c r="AB2991" s="237" t="s">
        <v>19759</v>
      </c>
    </row>
    <row r="2992" spans="1:28" ht="15" customHeight="1">
      <c r="A2992" s="109">
        <v>2983</v>
      </c>
      <c r="B2992" s="222" t="str">
        <f t="shared" si="22"/>
        <v>Klik Disini</v>
      </c>
      <c r="C2992" s="223" t="s">
        <v>19760</v>
      </c>
      <c r="D2992" s="223"/>
      <c r="E2992" s="223" t="s">
        <v>19761</v>
      </c>
      <c r="F2992" s="223" t="s">
        <v>19762</v>
      </c>
      <c r="G2992" s="223" t="s">
        <v>19763</v>
      </c>
      <c r="H2992" s="223" t="s">
        <v>3446</v>
      </c>
      <c r="I2992" s="258" t="s">
        <v>3447</v>
      </c>
      <c r="J2992" s="186" t="s">
        <v>313</v>
      </c>
      <c r="K2992" s="223"/>
      <c r="L2992" s="264"/>
      <c r="M2992" s="265"/>
      <c r="N2992" s="223" t="s">
        <v>449</v>
      </c>
      <c r="O2992" s="223" t="s">
        <v>3419</v>
      </c>
      <c r="P2992" s="223">
        <v>2009</v>
      </c>
      <c r="Q2992" s="223">
        <v>2017</v>
      </c>
      <c r="R2992" s="223" t="s">
        <v>3412</v>
      </c>
      <c r="S2992" s="223" t="s">
        <v>78</v>
      </c>
      <c r="T2992" s="223" t="s">
        <v>451</v>
      </c>
      <c r="U2992" s="86">
        <v>111</v>
      </c>
      <c r="V2992" s="86" t="s">
        <v>452</v>
      </c>
      <c r="W2992" s="223" t="s">
        <v>1161</v>
      </c>
      <c r="X2992" s="223" t="s">
        <v>19764</v>
      </c>
      <c r="Y2992" s="262">
        <v>43500</v>
      </c>
      <c r="Z2992" s="226"/>
      <c r="AA2992" s="241">
        <f t="shared" si="23"/>
        <v>0</v>
      </c>
      <c r="AB2992" s="237" t="s">
        <v>19765</v>
      </c>
    </row>
    <row r="2993" spans="1:28" ht="15" customHeight="1">
      <c r="A2993" s="109">
        <v>2984</v>
      </c>
      <c r="B2993" s="222" t="str">
        <f t="shared" si="22"/>
        <v>Klik Disini</v>
      </c>
      <c r="C2993" s="223" t="s">
        <v>19766</v>
      </c>
      <c r="D2993" s="223"/>
      <c r="E2993" s="223" t="s">
        <v>19767</v>
      </c>
      <c r="F2993" s="223" t="s">
        <v>19768</v>
      </c>
      <c r="G2993" s="223" t="s">
        <v>19769</v>
      </c>
      <c r="H2993" s="223" t="s">
        <v>583</v>
      </c>
      <c r="I2993" s="258" t="s">
        <v>583</v>
      </c>
      <c r="J2993" s="186" t="s">
        <v>265</v>
      </c>
      <c r="K2993" s="223"/>
      <c r="L2993" s="264"/>
      <c r="M2993" s="265"/>
      <c r="N2993" s="223" t="s">
        <v>449</v>
      </c>
      <c r="O2993" s="223" t="s">
        <v>3419</v>
      </c>
      <c r="P2993" s="223">
        <v>2007</v>
      </c>
      <c r="Q2993" s="223">
        <v>2017</v>
      </c>
      <c r="R2993" s="223" t="s">
        <v>3480</v>
      </c>
      <c r="S2993" s="223" t="s">
        <v>78</v>
      </c>
      <c r="T2993" s="223" t="s">
        <v>451</v>
      </c>
      <c r="U2993" s="86">
        <v>152</v>
      </c>
      <c r="V2993" s="86" t="s">
        <v>452</v>
      </c>
      <c r="W2993" s="223" t="s">
        <v>19770</v>
      </c>
      <c r="X2993" s="223" t="s">
        <v>19771</v>
      </c>
      <c r="Y2993" s="262">
        <v>67500</v>
      </c>
      <c r="Z2993" s="226"/>
      <c r="AA2993" s="241">
        <f t="shared" si="23"/>
        <v>0</v>
      </c>
      <c r="AB2993" s="237" t="s">
        <v>19772</v>
      </c>
    </row>
    <row r="2994" spans="1:28" ht="15" customHeight="1">
      <c r="A2994" s="109">
        <v>2985</v>
      </c>
      <c r="B2994" s="222" t="str">
        <f t="shared" si="22"/>
        <v>Klik Disini</v>
      </c>
      <c r="C2994" s="223" t="s">
        <v>19773</v>
      </c>
      <c r="D2994" s="223"/>
      <c r="E2994" s="223" t="s">
        <v>5100</v>
      </c>
      <c r="F2994" s="223" t="s">
        <v>19774</v>
      </c>
      <c r="G2994" s="223" t="s">
        <v>19775</v>
      </c>
      <c r="H2994" s="223" t="s">
        <v>384</v>
      </c>
      <c r="I2994" s="258" t="s">
        <v>446</v>
      </c>
      <c r="J2994" s="186" t="s">
        <v>383</v>
      </c>
      <c r="K2994" s="223"/>
      <c r="L2994" s="264"/>
      <c r="M2994" s="265"/>
      <c r="N2994" s="223" t="s">
        <v>449</v>
      </c>
      <c r="O2994" s="223" t="s">
        <v>3419</v>
      </c>
      <c r="P2994" s="223">
        <v>2009</v>
      </c>
      <c r="Q2994" s="223">
        <v>2017</v>
      </c>
      <c r="R2994" s="223" t="s">
        <v>3412</v>
      </c>
      <c r="S2994" s="223" t="s">
        <v>78</v>
      </c>
      <c r="T2994" s="223" t="s">
        <v>451</v>
      </c>
      <c r="U2994" s="86">
        <v>156</v>
      </c>
      <c r="V2994" s="86" t="s">
        <v>452</v>
      </c>
      <c r="W2994" s="223" t="s">
        <v>755</v>
      </c>
      <c r="X2994" s="223" t="s">
        <v>19776</v>
      </c>
      <c r="Y2994" s="262">
        <v>56000</v>
      </c>
      <c r="Z2994" s="226"/>
      <c r="AA2994" s="241">
        <f t="shared" si="23"/>
        <v>0</v>
      </c>
      <c r="AB2994" s="237" t="s">
        <v>19777</v>
      </c>
    </row>
    <row r="2995" spans="1:28" ht="15" customHeight="1">
      <c r="A2995" s="109">
        <v>2986</v>
      </c>
      <c r="B2995" s="222" t="str">
        <f t="shared" si="22"/>
        <v>Klik Disini</v>
      </c>
      <c r="C2995" s="223" t="s">
        <v>19778</v>
      </c>
      <c r="D2995" s="223"/>
      <c r="E2995" s="223" t="s">
        <v>4009</v>
      </c>
      <c r="F2995" s="223" t="s">
        <v>19779</v>
      </c>
      <c r="G2995" s="223" t="s">
        <v>19780</v>
      </c>
      <c r="H2995" s="223" t="s">
        <v>6549</v>
      </c>
      <c r="I2995" s="258" t="s">
        <v>592</v>
      </c>
      <c r="J2995" s="186" t="s">
        <v>324</v>
      </c>
      <c r="K2995" s="223"/>
      <c r="L2995" s="264"/>
      <c r="M2995" s="265"/>
      <c r="N2995" s="223"/>
      <c r="O2995" s="223"/>
      <c r="P2995" s="223">
        <v>2012</v>
      </c>
      <c r="Q2995" s="223">
        <v>2017</v>
      </c>
      <c r="R2995" s="223" t="s">
        <v>7031</v>
      </c>
      <c r="S2995" s="223" t="s">
        <v>78</v>
      </c>
      <c r="T2995" s="223"/>
      <c r="U2995" s="86">
        <v>100</v>
      </c>
      <c r="V2995" s="86" t="s">
        <v>452</v>
      </c>
      <c r="W2995" s="223" t="s">
        <v>6497</v>
      </c>
      <c r="X2995" s="223" t="s">
        <v>19781</v>
      </c>
      <c r="Y2995" s="262">
        <v>53500</v>
      </c>
      <c r="Z2995" s="226"/>
      <c r="AA2995" s="241">
        <f t="shared" si="23"/>
        <v>0</v>
      </c>
      <c r="AB2995" s="237" t="s">
        <v>19782</v>
      </c>
    </row>
    <row r="2996" spans="1:28" ht="15" customHeight="1">
      <c r="A2996" s="109">
        <v>2987</v>
      </c>
      <c r="B2996" s="222" t="str">
        <f t="shared" si="22"/>
        <v>Klik Disini</v>
      </c>
      <c r="C2996" s="223" t="s">
        <v>19783</v>
      </c>
      <c r="D2996" s="223"/>
      <c r="E2996" s="223" t="s">
        <v>19784</v>
      </c>
      <c r="F2996" s="223" t="s">
        <v>19785</v>
      </c>
      <c r="G2996" s="223" t="s">
        <v>19786</v>
      </c>
      <c r="H2996" s="223" t="s">
        <v>384</v>
      </c>
      <c r="I2996" s="258" t="s">
        <v>446</v>
      </c>
      <c r="J2996" s="186" t="s">
        <v>383</v>
      </c>
      <c r="K2996" s="223"/>
      <c r="L2996" s="264"/>
      <c r="M2996" s="265"/>
      <c r="N2996" s="223" t="s">
        <v>449</v>
      </c>
      <c r="O2996" s="223" t="s">
        <v>3419</v>
      </c>
      <c r="P2996" s="223">
        <v>2012</v>
      </c>
      <c r="Q2996" s="223">
        <v>2017</v>
      </c>
      <c r="R2996" s="223" t="s">
        <v>3412</v>
      </c>
      <c r="S2996" s="223" t="s">
        <v>78</v>
      </c>
      <c r="T2996" s="223" t="s">
        <v>451</v>
      </c>
      <c r="U2996" s="86">
        <v>296</v>
      </c>
      <c r="V2996" s="86" t="s">
        <v>452</v>
      </c>
      <c r="W2996" s="223" t="s">
        <v>584</v>
      </c>
      <c r="X2996" s="223" t="s">
        <v>19787</v>
      </c>
      <c r="Y2996" s="262">
        <v>123500</v>
      </c>
      <c r="Z2996" s="226"/>
      <c r="AA2996" s="241">
        <f t="shared" si="23"/>
        <v>0</v>
      </c>
      <c r="AB2996" s="237" t="s">
        <v>19788</v>
      </c>
    </row>
    <row r="2997" spans="1:28" ht="15" customHeight="1">
      <c r="A2997" s="109">
        <v>2988</v>
      </c>
      <c r="B2997" s="222" t="str">
        <f t="shared" si="22"/>
        <v>Klik Disini</v>
      </c>
      <c r="C2997" s="223" t="s">
        <v>19789</v>
      </c>
      <c r="D2997" s="223"/>
      <c r="E2997" s="223" t="s">
        <v>19790</v>
      </c>
      <c r="F2997" s="223" t="s">
        <v>19791</v>
      </c>
      <c r="G2997" s="223" t="s">
        <v>19792</v>
      </c>
      <c r="H2997" s="223" t="s">
        <v>3446</v>
      </c>
      <c r="I2997" s="258" t="s">
        <v>3447</v>
      </c>
      <c r="J2997" s="186" t="s">
        <v>313</v>
      </c>
      <c r="K2997" s="223"/>
      <c r="L2997" s="264"/>
      <c r="M2997" s="265"/>
      <c r="N2997" s="223" t="s">
        <v>449</v>
      </c>
      <c r="O2997" s="223" t="s">
        <v>3419</v>
      </c>
      <c r="P2997" s="223">
        <v>2008</v>
      </c>
      <c r="Q2997" s="223">
        <v>2008</v>
      </c>
      <c r="R2997" s="223" t="s">
        <v>3412</v>
      </c>
      <c r="S2997" s="223" t="s">
        <v>78</v>
      </c>
      <c r="T2997" s="223" t="s">
        <v>451</v>
      </c>
      <c r="U2997" s="86">
        <v>161</v>
      </c>
      <c r="V2997" s="86" t="s">
        <v>452</v>
      </c>
      <c r="W2997" s="223" t="s">
        <v>804</v>
      </c>
      <c r="X2997" s="223" t="s">
        <v>19793</v>
      </c>
      <c r="Y2997" s="262">
        <v>85500</v>
      </c>
      <c r="Z2997" s="226"/>
      <c r="AA2997" s="241">
        <f t="shared" si="23"/>
        <v>0</v>
      </c>
      <c r="AB2997" s="237" t="s">
        <v>19794</v>
      </c>
    </row>
    <row r="2998" spans="1:28" ht="15" customHeight="1">
      <c r="A2998" s="109">
        <v>2989</v>
      </c>
      <c r="B2998" s="222" t="str">
        <f t="shared" si="22"/>
        <v>Klik Disini</v>
      </c>
      <c r="C2998" s="223" t="s">
        <v>19795</v>
      </c>
      <c r="D2998" s="223"/>
      <c r="E2998" s="223" t="s">
        <v>19796</v>
      </c>
      <c r="F2998" s="223" t="s">
        <v>19797</v>
      </c>
      <c r="G2998" s="223" t="s">
        <v>19798</v>
      </c>
      <c r="H2998" s="223" t="s">
        <v>3446</v>
      </c>
      <c r="I2998" s="258" t="s">
        <v>3447</v>
      </c>
      <c r="J2998" s="186" t="s">
        <v>313</v>
      </c>
      <c r="K2998" s="223"/>
      <c r="L2998" s="264"/>
      <c r="M2998" s="265"/>
      <c r="N2998" s="223" t="s">
        <v>449</v>
      </c>
      <c r="O2998" s="223" t="s">
        <v>3419</v>
      </c>
      <c r="P2998" s="223">
        <v>2007</v>
      </c>
      <c r="Q2998" s="223">
        <v>2017</v>
      </c>
      <c r="R2998" s="223" t="s">
        <v>3412</v>
      </c>
      <c r="S2998" s="223" t="s">
        <v>78</v>
      </c>
      <c r="T2998" s="223" t="s">
        <v>451</v>
      </c>
      <c r="U2998" s="86">
        <v>204</v>
      </c>
      <c r="V2998" s="86" t="s">
        <v>452</v>
      </c>
      <c r="W2998" s="223" t="s">
        <v>715</v>
      </c>
      <c r="X2998" s="223" t="s">
        <v>19799</v>
      </c>
      <c r="Y2998" s="262">
        <v>99500</v>
      </c>
      <c r="Z2998" s="226"/>
      <c r="AA2998" s="241">
        <f t="shared" si="23"/>
        <v>0</v>
      </c>
      <c r="AB2998" s="237" t="s">
        <v>19800</v>
      </c>
    </row>
    <row r="2999" spans="1:28" ht="15" customHeight="1">
      <c r="A2999" s="109">
        <v>2990</v>
      </c>
      <c r="B2999" s="222" t="str">
        <f t="shared" si="22"/>
        <v>Klik Disini</v>
      </c>
      <c r="C2999" s="223" t="s">
        <v>19801</v>
      </c>
      <c r="D2999" s="223"/>
      <c r="E2999" s="223" t="s">
        <v>5100</v>
      </c>
      <c r="F2999" s="223" t="s">
        <v>19802</v>
      </c>
      <c r="G2999" s="223" t="s">
        <v>19803</v>
      </c>
      <c r="H2999" s="223" t="s">
        <v>384</v>
      </c>
      <c r="I2999" s="258" t="s">
        <v>446</v>
      </c>
      <c r="J2999" s="186" t="s">
        <v>383</v>
      </c>
      <c r="K2999" s="223"/>
      <c r="L2999" s="264"/>
      <c r="M2999" s="265"/>
      <c r="N2999" s="223" t="s">
        <v>449</v>
      </c>
      <c r="O2999" s="223" t="s">
        <v>3419</v>
      </c>
      <c r="P2999" s="223">
        <v>2008</v>
      </c>
      <c r="Q2999" s="223">
        <v>2017</v>
      </c>
      <c r="R2999" s="223" t="s">
        <v>3412</v>
      </c>
      <c r="S2999" s="223" t="s">
        <v>78</v>
      </c>
      <c r="T2999" s="223" t="s">
        <v>451</v>
      </c>
      <c r="U2999" s="86">
        <v>144</v>
      </c>
      <c r="V2999" s="86" t="s">
        <v>452</v>
      </c>
      <c r="W2999" s="223" t="s">
        <v>663</v>
      </c>
      <c r="X2999" s="223" t="s">
        <v>19804</v>
      </c>
      <c r="Y2999" s="262">
        <v>59000</v>
      </c>
      <c r="Z2999" s="226"/>
      <c r="AA2999" s="241">
        <f t="shared" si="23"/>
        <v>0</v>
      </c>
      <c r="AB2999" s="237" t="s">
        <v>19805</v>
      </c>
    </row>
    <row r="3000" spans="1:28" ht="15" customHeight="1">
      <c r="A3000" s="109">
        <v>2991</v>
      </c>
      <c r="B3000" s="222" t="str">
        <f t="shared" si="22"/>
        <v>Klik Disini</v>
      </c>
      <c r="C3000" s="223" t="s">
        <v>19806</v>
      </c>
      <c r="D3000" s="223"/>
      <c r="E3000" s="223" t="s">
        <v>13913</v>
      </c>
      <c r="F3000" s="223" t="s">
        <v>19807</v>
      </c>
      <c r="G3000" s="223" t="s">
        <v>19808</v>
      </c>
      <c r="H3000" s="223" t="s">
        <v>266</v>
      </c>
      <c r="I3000" s="258" t="s">
        <v>583</v>
      </c>
      <c r="J3000" s="186" t="s">
        <v>265</v>
      </c>
      <c r="K3000" s="223"/>
      <c r="L3000" s="264"/>
      <c r="M3000" s="265"/>
      <c r="N3000" s="223"/>
      <c r="O3000" s="223"/>
      <c r="P3000" s="223">
        <v>2012</v>
      </c>
      <c r="Q3000" s="223">
        <v>2017</v>
      </c>
      <c r="R3000" s="223" t="s">
        <v>3480</v>
      </c>
      <c r="S3000" s="223" t="s">
        <v>78</v>
      </c>
      <c r="T3000" s="223"/>
      <c r="U3000" s="86">
        <v>160</v>
      </c>
      <c r="V3000" s="86" t="s">
        <v>452</v>
      </c>
      <c r="W3000" s="223" t="s">
        <v>1029</v>
      </c>
      <c r="X3000" s="223" t="s">
        <v>19809</v>
      </c>
      <c r="Y3000" s="262">
        <v>42000</v>
      </c>
      <c r="Z3000" s="226"/>
      <c r="AA3000" s="241">
        <f t="shared" si="23"/>
        <v>0</v>
      </c>
      <c r="AB3000" s="237" t="s">
        <v>19810</v>
      </c>
    </row>
    <row r="3001" spans="1:28" ht="15" customHeight="1">
      <c r="A3001" s="109">
        <v>2992</v>
      </c>
      <c r="B3001" s="222" t="str">
        <f t="shared" si="22"/>
        <v>Klik Disini</v>
      </c>
      <c r="C3001" s="223" t="s">
        <v>19811</v>
      </c>
      <c r="D3001" s="223"/>
      <c r="E3001" s="223" t="s">
        <v>19812</v>
      </c>
      <c r="F3001" s="223" t="s">
        <v>19813</v>
      </c>
      <c r="G3001" s="223" t="s">
        <v>19814</v>
      </c>
      <c r="H3001" s="223" t="s">
        <v>3727</v>
      </c>
      <c r="I3001" s="258" t="s">
        <v>446</v>
      </c>
      <c r="J3001" s="186" t="s">
        <v>345</v>
      </c>
      <c r="K3001" s="223"/>
      <c r="L3001" s="264"/>
      <c r="M3001" s="265"/>
      <c r="N3001" s="223" t="s">
        <v>449</v>
      </c>
      <c r="O3001" s="223" t="s">
        <v>3419</v>
      </c>
      <c r="P3001" s="223">
        <v>2008</v>
      </c>
      <c r="Q3001" s="223">
        <v>2017</v>
      </c>
      <c r="R3001" s="223" t="s">
        <v>3412</v>
      </c>
      <c r="S3001" s="223" t="s">
        <v>78</v>
      </c>
      <c r="T3001" s="223" t="s">
        <v>451</v>
      </c>
      <c r="U3001" s="86">
        <v>91</v>
      </c>
      <c r="V3001" s="86" t="s">
        <v>452</v>
      </c>
      <c r="W3001" s="223" t="s">
        <v>999</v>
      </c>
      <c r="X3001" s="223" t="s">
        <v>19815</v>
      </c>
      <c r="Y3001" s="262">
        <v>53500</v>
      </c>
      <c r="Z3001" s="226"/>
      <c r="AA3001" s="241">
        <f t="shared" si="23"/>
        <v>0</v>
      </c>
      <c r="AB3001" s="237" t="s">
        <v>19816</v>
      </c>
    </row>
    <row r="3002" spans="1:28" ht="15" customHeight="1">
      <c r="A3002" s="109">
        <v>2993</v>
      </c>
      <c r="B3002" s="222" t="str">
        <f t="shared" si="22"/>
        <v>Klik Disini</v>
      </c>
      <c r="C3002" s="223" t="s">
        <v>19817</v>
      </c>
      <c r="D3002" s="223"/>
      <c r="E3002" s="223" t="s">
        <v>6375</v>
      </c>
      <c r="F3002" s="223" t="s">
        <v>19818</v>
      </c>
      <c r="G3002" s="223" t="s">
        <v>19819</v>
      </c>
      <c r="H3002" s="223" t="s">
        <v>3727</v>
      </c>
      <c r="I3002" s="258" t="s">
        <v>446</v>
      </c>
      <c r="J3002" s="186" t="s">
        <v>385</v>
      </c>
      <c r="K3002" s="223" t="s">
        <v>447</v>
      </c>
      <c r="L3002" s="223"/>
      <c r="M3002" s="259" t="s">
        <v>447</v>
      </c>
      <c r="N3002" s="223" t="s">
        <v>449</v>
      </c>
      <c r="O3002" s="223" t="s">
        <v>3419</v>
      </c>
      <c r="P3002" s="223">
        <v>2008</v>
      </c>
      <c r="Q3002" s="223">
        <v>2017</v>
      </c>
      <c r="R3002" s="223" t="s">
        <v>3412</v>
      </c>
      <c r="S3002" s="223" t="s">
        <v>78</v>
      </c>
      <c r="T3002" s="223" t="s">
        <v>451</v>
      </c>
      <c r="U3002" s="86">
        <v>186</v>
      </c>
      <c r="V3002" s="86" t="s">
        <v>452</v>
      </c>
      <c r="W3002" s="223" t="s">
        <v>1613</v>
      </c>
      <c r="X3002" s="223" t="s">
        <v>19820</v>
      </c>
      <c r="Y3002" s="262">
        <v>69000</v>
      </c>
      <c r="Z3002" s="226"/>
      <c r="AA3002" s="241">
        <f t="shared" si="23"/>
        <v>0</v>
      </c>
      <c r="AB3002" s="237" t="s">
        <v>19821</v>
      </c>
    </row>
    <row r="3003" spans="1:28" ht="15" customHeight="1">
      <c r="A3003" s="109">
        <v>2994</v>
      </c>
      <c r="B3003" s="222" t="str">
        <f t="shared" si="22"/>
        <v>Klik Disini</v>
      </c>
      <c r="C3003" s="223" t="s">
        <v>19822</v>
      </c>
      <c r="D3003" s="223"/>
      <c r="E3003" s="223" t="s">
        <v>19823</v>
      </c>
      <c r="F3003" s="223" t="s">
        <v>19824</v>
      </c>
      <c r="G3003" s="223" t="s">
        <v>19825</v>
      </c>
      <c r="H3003" s="223" t="s">
        <v>583</v>
      </c>
      <c r="I3003" s="258" t="s">
        <v>583</v>
      </c>
      <c r="J3003" s="186" t="s">
        <v>265</v>
      </c>
      <c r="K3003" s="223" t="s">
        <v>447</v>
      </c>
      <c r="L3003" s="223"/>
      <c r="M3003" s="259" t="s">
        <v>447</v>
      </c>
      <c r="N3003" s="223" t="s">
        <v>449</v>
      </c>
      <c r="O3003" s="223" t="s">
        <v>3419</v>
      </c>
      <c r="P3003" s="223">
        <v>2008</v>
      </c>
      <c r="Q3003" s="223">
        <v>2017</v>
      </c>
      <c r="R3003" s="223" t="s">
        <v>3480</v>
      </c>
      <c r="S3003" s="223" t="s">
        <v>78</v>
      </c>
      <c r="T3003" s="223" t="s">
        <v>451</v>
      </c>
      <c r="U3003" s="86">
        <v>280</v>
      </c>
      <c r="V3003" s="86" t="s">
        <v>452</v>
      </c>
      <c r="W3003" s="223" t="s">
        <v>505</v>
      </c>
      <c r="X3003" s="223" t="s">
        <v>19826</v>
      </c>
      <c r="Y3003" s="262">
        <v>95500</v>
      </c>
      <c r="Z3003" s="226"/>
      <c r="AA3003" s="241">
        <f t="shared" si="23"/>
        <v>0</v>
      </c>
      <c r="AB3003" s="237" t="s">
        <v>19827</v>
      </c>
    </row>
    <row r="3004" spans="1:28" ht="15" customHeight="1">
      <c r="A3004" s="109">
        <v>2995</v>
      </c>
      <c r="B3004" s="222" t="str">
        <f t="shared" si="22"/>
        <v>Klik Disini</v>
      </c>
      <c r="C3004" s="223" t="s">
        <v>19828</v>
      </c>
      <c r="D3004" s="223"/>
      <c r="E3004" s="223" t="s">
        <v>19829</v>
      </c>
      <c r="F3004" s="223" t="s">
        <v>19830</v>
      </c>
      <c r="G3004" s="223" t="s">
        <v>19831</v>
      </c>
      <c r="H3004" s="223" t="s">
        <v>4012</v>
      </c>
      <c r="I3004" s="258" t="s">
        <v>592</v>
      </c>
      <c r="J3004" s="186" t="s">
        <v>334</v>
      </c>
      <c r="K3004" s="223"/>
      <c r="L3004" s="264"/>
      <c r="M3004" s="265"/>
      <c r="N3004" s="223" t="s">
        <v>449</v>
      </c>
      <c r="O3004" s="223" t="s">
        <v>3419</v>
      </c>
      <c r="P3004" s="223">
        <v>2012</v>
      </c>
      <c r="Q3004" s="223">
        <v>2017</v>
      </c>
      <c r="R3004" s="223" t="s">
        <v>3412</v>
      </c>
      <c r="S3004" s="223" t="s">
        <v>78</v>
      </c>
      <c r="T3004" s="223" t="s">
        <v>451</v>
      </c>
      <c r="U3004" s="86">
        <v>80</v>
      </c>
      <c r="V3004" s="86" t="s">
        <v>452</v>
      </c>
      <c r="W3004" s="223" t="s">
        <v>488</v>
      </c>
      <c r="X3004" s="223" t="s">
        <v>19832</v>
      </c>
      <c r="Y3004" s="262">
        <v>62500</v>
      </c>
      <c r="Z3004" s="226"/>
      <c r="AA3004" s="241">
        <f t="shared" si="23"/>
        <v>0</v>
      </c>
      <c r="AB3004" s="237" t="s">
        <v>19833</v>
      </c>
    </row>
    <row r="3005" spans="1:28" ht="15" customHeight="1">
      <c r="A3005" s="109">
        <v>2996</v>
      </c>
      <c r="B3005" s="222" t="str">
        <f t="shared" si="22"/>
        <v>Klik Disini</v>
      </c>
      <c r="C3005" s="223" t="s">
        <v>19834</v>
      </c>
      <c r="D3005" s="223"/>
      <c r="E3005" s="223" t="s">
        <v>19835</v>
      </c>
      <c r="F3005" s="223" t="s">
        <v>19836</v>
      </c>
      <c r="G3005" s="223" t="s">
        <v>19837</v>
      </c>
      <c r="H3005" s="223" t="s">
        <v>3446</v>
      </c>
      <c r="I3005" s="258" t="s">
        <v>3447</v>
      </c>
      <c r="J3005" s="186" t="s">
        <v>313</v>
      </c>
      <c r="K3005" s="223"/>
      <c r="L3005" s="264"/>
      <c r="M3005" s="265"/>
      <c r="N3005" s="223" t="s">
        <v>449</v>
      </c>
      <c r="O3005" s="223" t="s">
        <v>3419</v>
      </c>
      <c r="P3005" s="223">
        <v>2012</v>
      </c>
      <c r="Q3005" s="223">
        <v>2017</v>
      </c>
      <c r="R3005" s="223" t="s">
        <v>3412</v>
      </c>
      <c r="S3005" s="223" t="s">
        <v>78</v>
      </c>
      <c r="T3005" s="223" t="s">
        <v>451</v>
      </c>
      <c r="U3005" s="86">
        <v>128</v>
      </c>
      <c r="V3005" s="86" t="s">
        <v>452</v>
      </c>
      <c r="W3005" s="223" t="s">
        <v>4983</v>
      </c>
      <c r="X3005" s="223" t="s">
        <v>19838</v>
      </c>
      <c r="Y3005" s="262">
        <v>38000</v>
      </c>
      <c r="Z3005" s="226"/>
      <c r="AA3005" s="241">
        <f t="shared" si="23"/>
        <v>0</v>
      </c>
      <c r="AB3005" s="237" t="s">
        <v>19839</v>
      </c>
    </row>
    <row r="3006" spans="1:28" ht="15" customHeight="1">
      <c r="A3006" s="109">
        <v>2997</v>
      </c>
      <c r="B3006" s="222" t="str">
        <f t="shared" si="22"/>
        <v>Klik Disini</v>
      </c>
      <c r="C3006" s="223" t="s">
        <v>19840</v>
      </c>
      <c r="D3006" s="223"/>
      <c r="E3006" s="223" t="s">
        <v>4723</v>
      </c>
      <c r="F3006" s="223" t="s">
        <v>19841</v>
      </c>
      <c r="G3006" s="223" t="s">
        <v>19842</v>
      </c>
      <c r="H3006" s="223" t="s">
        <v>3662</v>
      </c>
      <c r="I3006" s="258" t="s">
        <v>592</v>
      </c>
      <c r="J3006" s="186" t="s">
        <v>322</v>
      </c>
      <c r="K3006" s="223"/>
      <c r="L3006" s="264"/>
      <c r="M3006" s="265"/>
      <c r="N3006" s="223" t="s">
        <v>449</v>
      </c>
      <c r="O3006" s="223" t="s">
        <v>3419</v>
      </c>
      <c r="P3006" s="223">
        <v>2012</v>
      </c>
      <c r="Q3006" s="223">
        <v>2017</v>
      </c>
      <c r="R3006" s="223" t="s">
        <v>3643</v>
      </c>
      <c r="S3006" s="223" t="s">
        <v>78</v>
      </c>
      <c r="T3006" s="223" t="s">
        <v>451</v>
      </c>
      <c r="U3006" s="86">
        <v>416</v>
      </c>
      <c r="V3006" s="86" t="s">
        <v>452</v>
      </c>
      <c r="W3006" s="223" t="s">
        <v>1076</v>
      </c>
      <c r="X3006" s="223" t="s">
        <v>19843</v>
      </c>
      <c r="Y3006" s="262">
        <v>100500</v>
      </c>
      <c r="Z3006" s="226"/>
      <c r="AA3006" s="241">
        <f t="shared" si="23"/>
        <v>0</v>
      </c>
      <c r="AB3006" s="237" t="s">
        <v>19844</v>
      </c>
    </row>
    <row r="3007" spans="1:28" ht="15" customHeight="1">
      <c r="A3007" s="109">
        <v>2998</v>
      </c>
      <c r="B3007" s="222" t="str">
        <f t="shared" si="22"/>
        <v>Klik Disini</v>
      </c>
      <c r="C3007" s="223" t="s">
        <v>19845</v>
      </c>
      <c r="D3007" s="223"/>
      <c r="E3007" s="223" t="s">
        <v>7040</v>
      </c>
      <c r="F3007" s="223" t="s">
        <v>19846</v>
      </c>
      <c r="G3007" s="223" t="s">
        <v>19847</v>
      </c>
      <c r="H3007" s="223" t="s">
        <v>2070</v>
      </c>
      <c r="I3007" s="258" t="s">
        <v>583</v>
      </c>
      <c r="J3007" s="186" t="s">
        <v>263</v>
      </c>
      <c r="K3007" s="223"/>
      <c r="L3007" s="264"/>
      <c r="M3007" s="265"/>
      <c r="N3007" s="223" t="s">
        <v>449</v>
      </c>
      <c r="O3007" s="223" t="s">
        <v>3419</v>
      </c>
      <c r="P3007" s="223">
        <v>2012</v>
      </c>
      <c r="Q3007" s="223">
        <v>2017</v>
      </c>
      <c r="R3007" s="223" t="s">
        <v>6981</v>
      </c>
      <c r="S3007" s="223" t="s">
        <v>78</v>
      </c>
      <c r="T3007" s="223" t="s">
        <v>451</v>
      </c>
      <c r="U3007" s="86">
        <v>52</v>
      </c>
      <c r="V3007" s="86" t="s">
        <v>452</v>
      </c>
      <c r="W3007" s="223" t="s">
        <v>1057</v>
      </c>
      <c r="X3007" s="223" t="s">
        <v>19848</v>
      </c>
      <c r="Y3007" s="262">
        <v>51000</v>
      </c>
      <c r="Z3007" s="226"/>
      <c r="AA3007" s="241">
        <f t="shared" si="23"/>
        <v>0</v>
      </c>
      <c r="AB3007" s="237" t="s">
        <v>19849</v>
      </c>
    </row>
    <row r="3008" spans="1:28" ht="15" customHeight="1">
      <c r="A3008" s="109">
        <v>2999</v>
      </c>
      <c r="B3008" s="222" t="str">
        <f t="shared" si="22"/>
        <v>Klik Disini</v>
      </c>
      <c r="C3008" s="223" t="s">
        <v>19850</v>
      </c>
      <c r="D3008" s="223"/>
      <c r="E3008" s="223" t="s">
        <v>6582</v>
      </c>
      <c r="F3008" s="223" t="s">
        <v>19851</v>
      </c>
      <c r="G3008" s="223" t="s">
        <v>19852</v>
      </c>
      <c r="H3008" s="223" t="s">
        <v>2070</v>
      </c>
      <c r="I3008" s="258" t="s">
        <v>583</v>
      </c>
      <c r="J3008" s="186" t="s">
        <v>263</v>
      </c>
      <c r="K3008" s="223"/>
      <c r="L3008" s="264"/>
      <c r="M3008" s="265"/>
      <c r="N3008" s="223" t="s">
        <v>449</v>
      </c>
      <c r="O3008" s="223" t="s">
        <v>3419</v>
      </c>
      <c r="P3008" s="223">
        <v>2012</v>
      </c>
      <c r="Q3008" s="223">
        <v>2017</v>
      </c>
      <c r="R3008" s="223" t="s">
        <v>6981</v>
      </c>
      <c r="S3008" s="223" t="s">
        <v>78</v>
      </c>
      <c r="T3008" s="223" t="s">
        <v>451</v>
      </c>
      <c r="U3008" s="86">
        <v>184</v>
      </c>
      <c r="V3008" s="86" t="s">
        <v>452</v>
      </c>
      <c r="W3008" s="223" t="s">
        <v>480</v>
      </c>
      <c r="X3008" s="223" t="s">
        <v>19853</v>
      </c>
      <c r="Y3008" s="262">
        <v>101500</v>
      </c>
      <c r="Z3008" s="226"/>
      <c r="AA3008" s="241">
        <f t="shared" si="23"/>
        <v>0</v>
      </c>
      <c r="AB3008" s="237" t="s">
        <v>19854</v>
      </c>
    </row>
    <row r="3009" spans="1:28" ht="15" customHeight="1">
      <c r="A3009" s="109">
        <v>3000</v>
      </c>
      <c r="B3009" s="222" t="str">
        <f t="shared" si="22"/>
        <v>Klik Disini</v>
      </c>
      <c r="C3009" s="223" t="s">
        <v>19855</v>
      </c>
      <c r="D3009" s="223"/>
      <c r="E3009" s="223" t="s">
        <v>19856</v>
      </c>
      <c r="F3009" s="223" t="s">
        <v>19857</v>
      </c>
      <c r="G3009" s="223" t="s">
        <v>19858</v>
      </c>
      <c r="H3009" s="223" t="s">
        <v>3473</v>
      </c>
      <c r="I3009" s="258" t="s">
        <v>446</v>
      </c>
      <c r="J3009" s="186" t="s">
        <v>345</v>
      </c>
      <c r="K3009" s="223"/>
      <c r="L3009" s="264"/>
      <c r="M3009" s="265"/>
      <c r="N3009" s="223" t="s">
        <v>449</v>
      </c>
      <c r="O3009" s="223" t="s">
        <v>3419</v>
      </c>
      <c r="P3009" s="223">
        <v>2009</v>
      </c>
      <c r="Q3009" s="223">
        <v>2017</v>
      </c>
      <c r="R3009" s="223" t="s">
        <v>3412</v>
      </c>
      <c r="S3009" s="223" t="s">
        <v>78</v>
      </c>
      <c r="T3009" s="223" t="s">
        <v>451</v>
      </c>
      <c r="U3009" s="86">
        <v>106</v>
      </c>
      <c r="V3009" s="86" t="s">
        <v>452</v>
      </c>
      <c r="W3009" s="223" t="s">
        <v>1555</v>
      </c>
      <c r="X3009" s="223" t="s">
        <v>19859</v>
      </c>
      <c r="Y3009" s="262">
        <v>39500</v>
      </c>
      <c r="Z3009" s="226"/>
      <c r="AA3009" s="241">
        <f t="shared" si="23"/>
        <v>0</v>
      </c>
      <c r="AB3009" s="237" t="s">
        <v>19860</v>
      </c>
    </row>
    <row r="3010" spans="1:28" ht="15" customHeight="1">
      <c r="A3010" s="109">
        <v>3001</v>
      </c>
      <c r="B3010" s="222" t="str">
        <f t="shared" si="22"/>
        <v>Klik Disini</v>
      </c>
      <c r="C3010" s="223" t="s">
        <v>19861</v>
      </c>
      <c r="D3010" s="223"/>
      <c r="E3010" s="223" t="s">
        <v>19862</v>
      </c>
      <c r="F3010" s="223" t="s">
        <v>19863</v>
      </c>
      <c r="G3010" s="223" t="s">
        <v>19864</v>
      </c>
      <c r="H3010" s="223" t="s">
        <v>583</v>
      </c>
      <c r="I3010" s="258" t="s">
        <v>583</v>
      </c>
      <c r="J3010" s="186" t="s">
        <v>265</v>
      </c>
      <c r="K3010" s="223"/>
      <c r="L3010" s="264"/>
      <c r="M3010" s="265"/>
      <c r="N3010" s="223" t="s">
        <v>449</v>
      </c>
      <c r="O3010" s="223" t="s">
        <v>3419</v>
      </c>
      <c r="P3010" s="223">
        <v>2009</v>
      </c>
      <c r="Q3010" s="223">
        <v>2017</v>
      </c>
      <c r="R3010" s="223" t="s">
        <v>3480</v>
      </c>
      <c r="S3010" s="223" t="s">
        <v>78</v>
      </c>
      <c r="T3010" s="223" t="s">
        <v>451</v>
      </c>
      <c r="U3010" s="86">
        <v>173</v>
      </c>
      <c r="V3010" s="86" t="s">
        <v>452</v>
      </c>
      <c r="W3010" s="223" t="s">
        <v>505</v>
      </c>
      <c r="X3010" s="223" t="s">
        <v>19865</v>
      </c>
      <c r="Y3010" s="262">
        <v>55000</v>
      </c>
      <c r="Z3010" s="226"/>
      <c r="AA3010" s="241">
        <f t="shared" si="23"/>
        <v>0</v>
      </c>
      <c r="AB3010" s="237" t="s">
        <v>19866</v>
      </c>
    </row>
    <row r="3011" spans="1:28" ht="15" customHeight="1">
      <c r="A3011" s="109">
        <v>3002</v>
      </c>
      <c r="B3011" s="222" t="str">
        <f t="shared" si="22"/>
        <v>Klik Disini</v>
      </c>
      <c r="C3011" s="223" t="s">
        <v>19867</v>
      </c>
      <c r="D3011" s="223"/>
      <c r="E3011" s="223" t="s">
        <v>5907</v>
      </c>
      <c r="F3011" s="223" t="s">
        <v>19868</v>
      </c>
      <c r="G3011" s="223" t="s">
        <v>19869</v>
      </c>
      <c r="H3011" s="223" t="s">
        <v>583</v>
      </c>
      <c r="I3011" s="258" t="s">
        <v>583</v>
      </c>
      <c r="J3011" s="186" t="s">
        <v>265</v>
      </c>
      <c r="K3011" s="223"/>
      <c r="L3011" s="264"/>
      <c r="M3011" s="265"/>
      <c r="N3011" s="223" t="s">
        <v>449</v>
      </c>
      <c r="O3011" s="223" t="s">
        <v>3419</v>
      </c>
      <c r="P3011" s="223">
        <v>2012</v>
      </c>
      <c r="Q3011" s="223">
        <v>2017</v>
      </c>
      <c r="R3011" s="223" t="s">
        <v>3480</v>
      </c>
      <c r="S3011" s="223" t="s">
        <v>78</v>
      </c>
      <c r="T3011" s="223" t="s">
        <v>451</v>
      </c>
      <c r="U3011" s="86">
        <v>104</v>
      </c>
      <c r="V3011" s="86" t="s">
        <v>452</v>
      </c>
      <c r="W3011" s="223" t="s">
        <v>1102</v>
      </c>
      <c r="X3011" s="223" t="s">
        <v>19870</v>
      </c>
      <c r="Y3011" s="262">
        <v>35500</v>
      </c>
      <c r="Z3011" s="226"/>
      <c r="AA3011" s="241">
        <f t="shared" si="23"/>
        <v>0</v>
      </c>
      <c r="AB3011" s="237" t="s">
        <v>19871</v>
      </c>
    </row>
    <row r="3012" spans="1:28" ht="15" customHeight="1">
      <c r="A3012" s="109">
        <v>3003</v>
      </c>
      <c r="B3012" s="222" t="str">
        <f t="shared" si="22"/>
        <v>Klik Disini</v>
      </c>
      <c r="C3012" s="223" t="s">
        <v>19872</v>
      </c>
      <c r="D3012" s="223"/>
      <c r="E3012" s="223" t="s">
        <v>4674</v>
      </c>
      <c r="F3012" s="223" t="s">
        <v>19873</v>
      </c>
      <c r="G3012" s="223" t="s">
        <v>19874</v>
      </c>
      <c r="H3012" s="223" t="s">
        <v>583</v>
      </c>
      <c r="I3012" s="258" t="s">
        <v>583</v>
      </c>
      <c r="J3012" s="186" t="s">
        <v>265</v>
      </c>
      <c r="K3012" s="223"/>
      <c r="L3012" s="264"/>
      <c r="M3012" s="265"/>
      <c r="N3012" s="223" t="s">
        <v>449</v>
      </c>
      <c r="O3012" s="223" t="s">
        <v>3419</v>
      </c>
      <c r="P3012" s="223">
        <v>2009</v>
      </c>
      <c r="Q3012" s="223">
        <v>2017</v>
      </c>
      <c r="R3012" s="223" t="s">
        <v>3480</v>
      </c>
      <c r="S3012" s="223" t="s">
        <v>78</v>
      </c>
      <c r="T3012" s="223" t="s">
        <v>451</v>
      </c>
      <c r="U3012" s="86">
        <v>312</v>
      </c>
      <c r="V3012" s="86" t="s">
        <v>452</v>
      </c>
      <c r="W3012" s="223" t="s">
        <v>830</v>
      </c>
      <c r="X3012" s="223" t="s">
        <v>19875</v>
      </c>
      <c r="Y3012" s="262">
        <v>88500</v>
      </c>
      <c r="Z3012" s="226"/>
      <c r="AA3012" s="241">
        <f t="shared" si="23"/>
        <v>0</v>
      </c>
      <c r="AB3012" s="237" t="s">
        <v>19876</v>
      </c>
    </row>
    <row r="3013" spans="1:28" ht="15" customHeight="1">
      <c r="A3013" s="109">
        <v>3004</v>
      </c>
      <c r="B3013" s="222" t="str">
        <f t="shared" si="22"/>
        <v>Klik Disini</v>
      </c>
      <c r="C3013" s="223" t="s">
        <v>19877</v>
      </c>
      <c r="D3013" s="223"/>
      <c r="E3013" s="223" t="s">
        <v>19878</v>
      </c>
      <c r="F3013" s="223" t="s">
        <v>19879</v>
      </c>
      <c r="G3013" s="223" t="s">
        <v>19880</v>
      </c>
      <c r="H3013" s="223" t="s">
        <v>3727</v>
      </c>
      <c r="I3013" s="258" t="s">
        <v>446</v>
      </c>
      <c r="J3013" s="186" t="s">
        <v>385</v>
      </c>
      <c r="K3013" s="223"/>
      <c r="L3013" s="264"/>
      <c r="M3013" s="265"/>
      <c r="N3013" s="223" t="s">
        <v>449</v>
      </c>
      <c r="O3013" s="223" t="s">
        <v>3419</v>
      </c>
      <c r="P3013" s="223">
        <v>2011</v>
      </c>
      <c r="Q3013" s="223">
        <v>2017</v>
      </c>
      <c r="R3013" s="223" t="s">
        <v>7031</v>
      </c>
      <c r="S3013" s="223" t="s">
        <v>78</v>
      </c>
      <c r="T3013" s="223" t="s">
        <v>451</v>
      </c>
      <c r="U3013" s="86">
        <v>112</v>
      </c>
      <c r="V3013" s="86" t="s">
        <v>452</v>
      </c>
      <c r="W3013" s="223" t="s">
        <v>16713</v>
      </c>
      <c r="X3013" s="223" t="s">
        <v>19881</v>
      </c>
      <c r="Y3013" s="262">
        <v>35500</v>
      </c>
      <c r="Z3013" s="226"/>
      <c r="AA3013" s="241">
        <f t="shared" si="23"/>
        <v>0</v>
      </c>
      <c r="AB3013" s="237" t="s">
        <v>19882</v>
      </c>
    </row>
    <row r="3014" spans="1:28" ht="15" customHeight="1">
      <c r="A3014" s="109">
        <v>3005</v>
      </c>
      <c r="B3014" s="222" t="str">
        <f t="shared" si="22"/>
        <v>Klik Disini</v>
      </c>
      <c r="C3014" s="223" t="s">
        <v>19883</v>
      </c>
      <c r="D3014" s="223"/>
      <c r="E3014" s="223" t="s">
        <v>19884</v>
      </c>
      <c r="F3014" s="223" t="s">
        <v>19885</v>
      </c>
      <c r="G3014" s="223" t="s">
        <v>19886</v>
      </c>
      <c r="H3014" s="223" t="s">
        <v>344</v>
      </c>
      <c r="I3014" s="258" t="s">
        <v>446</v>
      </c>
      <c r="J3014" s="186" t="s">
        <v>343</v>
      </c>
      <c r="K3014" s="223"/>
      <c r="L3014" s="264"/>
      <c r="M3014" s="265"/>
      <c r="N3014" s="223" t="s">
        <v>449</v>
      </c>
      <c r="O3014" s="223" t="s">
        <v>3419</v>
      </c>
      <c r="P3014" s="223">
        <v>2009</v>
      </c>
      <c r="Q3014" s="223">
        <v>2017</v>
      </c>
      <c r="R3014" s="223" t="s">
        <v>3412</v>
      </c>
      <c r="S3014" s="223" t="s">
        <v>78</v>
      </c>
      <c r="T3014" s="223" t="s">
        <v>451</v>
      </c>
      <c r="U3014" s="86">
        <v>159</v>
      </c>
      <c r="V3014" s="86" t="s">
        <v>452</v>
      </c>
      <c r="W3014" s="223" t="s">
        <v>1923</v>
      </c>
      <c r="X3014" s="223" t="s">
        <v>19887</v>
      </c>
      <c r="Y3014" s="262">
        <v>83000</v>
      </c>
      <c r="Z3014" s="226"/>
      <c r="AA3014" s="241">
        <f t="shared" si="23"/>
        <v>0</v>
      </c>
      <c r="AB3014" s="237" t="s">
        <v>19888</v>
      </c>
    </row>
    <row r="3015" spans="1:28" ht="15" customHeight="1">
      <c r="A3015" s="109">
        <v>3006</v>
      </c>
      <c r="B3015" s="222" t="str">
        <f t="shared" si="22"/>
        <v>Klik Disini</v>
      </c>
      <c r="C3015" s="223" t="s">
        <v>19889</v>
      </c>
      <c r="D3015" s="223"/>
      <c r="E3015" s="223" t="s">
        <v>19890</v>
      </c>
      <c r="F3015" s="223" t="s">
        <v>19891</v>
      </c>
      <c r="G3015" s="223" t="s">
        <v>19892</v>
      </c>
      <c r="H3015" s="223" t="s">
        <v>3642</v>
      </c>
      <c r="I3015" s="258" t="s">
        <v>592</v>
      </c>
      <c r="J3015" s="186" t="s">
        <v>322</v>
      </c>
      <c r="K3015" s="223"/>
      <c r="L3015" s="264"/>
      <c r="M3015" s="265"/>
      <c r="N3015" s="223" t="s">
        <v>449</v>
      </c>
      <c r="O3015" s="223" t="s">
        <v>3419</v>
      </c>
      <c r="P3015" s="223">
        <v>2012</v>
      </c>
      <c r="Q3015" s="223">
        <v>2017</v>
      </c>
      <c r="R3015" s="223" t="s">
        <v>3643</v>
      </c>
      <c r="S3015" s="223" t="s">
        <v>78</v>
      </c>
      <c r="T3015" s="223" t="s">
        <v>451</v>
      </c>
      <c r="U3015" s="86">
        <v>160</v>
      </c>
      <c r="V3015" s="86" t="s">
        <v>452</v>
      </c>
      <c r="W3015" s="223" t="s">
        <v>877</v>
      </c>
      <c r="X3015" s="223" t="s">
        <v>19893</v>
      </c>
      <c r="Y3015" s="262">
        <v>73000</v>
      </c>
      <c r="Z3015" s="226"/>
      <c r="AA3015" s="241">
        <f t="shared" si="23"/>
        <v>0</v>
      </c>
      <c r="AB3015" s="237" t="s">
        <v>19894</v>
      </c>
    </row>
    <row r="3016" spans="1:28" ht="15" customHeight="1">
      <c r="A3016" s="109">
        <v>3007</v>
      </c>
      <c r="B3016" s="222" t="str">
        <f t="shared" si="22"/>
        <v>Klik Disini</v>
      </c>
      <c r="C3016" s="223" t="s">
        <v>19895</v>
      </c>
      <c r="D3016" s="223"/>
      <c r="E3016" s="223" t="s">
        <v>19896</v>
      </c>
      <c r="F3016" s="223" t="s">
        <v>19897</v>
      </c>
      <c r="G3016" s="223" t="s">
        <v>19898</v>
      </c>
      <c r="H3016" s="223" t="s">
        <v>3473</v>
      </c>
      <c r="I3016" s="258" t="s">
        <v>446</v>
      </c>
      <c r="J3016" s="186" t="s">
        <v>345</v>
      </c>
      <c r="K3016" s="223"/>
      <c r="L3016" s="264"/>
      <c r="M3016" s="265"/>
      <c r="N3016" s="223" t="s">
        <v>449</v>
      </c>
      <c r="O3016" s="223" t="s">
        <v>3419</v>
      </c>
      <c r="P3016" s="223">
        <v>2012</v>
      </c>
      <c r="Q3016" s="223">
        <v>2017</v>
      </c>
      <c r="R3016" s="223" t="s">
        <v>3412</v>
      </c>
      <c r="S3016" s="223" t="s">
        <v>78</v>
      </c>
      <c r="T3016" s="223" t="s">
        <v>451</v>
      </c>
      <c r="U3016" s="86">
        <v>232</v>
      </c>
      <c r="V3016" s="86" t="s">
        <v>452</v>
      </c>
      <c r="W3016" s="223" t="s">
        <v>532</v>
      </c>
      <c r="X3016" s="223" t="s">
        <v>19899</v>
      </c>
      <c r="Y3016" s="262">
        <v>68000</v>
      </c>
      <c r="Z3016" s="226"/>
      <c r="AA3016" s="241">
        <f t="shared" si="23"/>
        <v>0</v>
      </c>
      <c r="AB3016" s="237" t="s">
        <v>19900</v>
      </c>
    </row>
    <row r="3017" spans="1:28" ht="15" customHeight="1">
      <c r="A3017" s="109">
        <v>3008</v>
      </c>
      <c r="B3017" s="222" t="str">
        <f t="shared" si="22"/>
        <v>Klik Disini</v>
      </c>
      <c r="C3017" s="223" t="s">
        <v>19901</v>
      </c>
      <c r="D3017" s="223"/>
      <c r="E3017" s="223" t="s">
        <v>7040</v>
      </c>
      <c r="F3017" s="223" t="s">
        <v>19902</v>
      </c>
      <c r="G3017" s="223" t="s">
        <v>19903</v>
      </c>
      <c r="H3017" s="223" t="s">
        <v>3499</v>
      </c>
      <c r="I3017" s="258" t="s">
        <v>446</v>
      </c>
      <c r="J3017" s="186" t="s">
        <v>385</v>
      </c>
      <c r="K3017" s="223"/>
      <c r="L3017" s="264"/>
      <c r="M3017" s="265"/>
      <c r="N3017" s="223" t="s">
        <v>449</v>
      </c>
      <c r="O3017" s="223" t="s">
        <v>3419</v>
      </c>
      <c r="P3017" s="223">
        <v>2007</v>
      </c>
      <c r="Q3017" s="223">
        <v>2017</v>
      </c>
      <c r="R3017" s="223" t="s">
        <v>3412</v>
      </c>
      <c r="S3017" s="223" t="s">
        <v>78</v>
      </c>
      <c r="T3017" s="223" t="s">
        <v>451</v>
      </c>
      <c r="U3017" s="86">
        <v>113</v>
      </c>
      <c r="V3017" s="86" t="s">
        <v>452</v>
      </c>
      <c r="W3017" s="223" t="s">
        <v>8287</v>
      </c>
      <c r="X3017" s="223" t="s">
        <v>19904</v>
      </c>
      <c r="Y3017" s="262">
        <v>50500</v>
      </c>
      <c r="Z3017" s="226"/>
      <c r="AA3017" s="241">
        <f t="shared" si="23"/>
        <v>0</v>
      </c>
      <c r="AB3017" s="237" t="s">
        <v>19905</v>
      </c>
    </row>
    <row r="3018" spans="1:28" ht="15" customHeight="1">
      <c r="A3018" s="109">
        <v>3009</v>
      </c>
      <c r="B3018" s="222" t="str">
        <f t="shared" si="22"/>
        <v>Klik Disini</v>
      </c>
      <c r="C3018" s="223" t="s">
        <v>19906</v>
      </c>
      <c r="D3018" s="223"/>
      <c r="E3018" s="223" t="s">
        <v>19907</v>
      </c>
      <c r="F3018" s="223" t="s">
        <v>19908</v>
      </c>
      <c r="G3018" s="223" t="s">
        <v>19909</v>
      </c>
      <c r="H3018" s="223" t="s">
        <v>384</v>
      </c>
      <c r="I3018" s="258" t="s">
        <v>446</v>
      </c>
      <c r="J3018" s="186" t="s">
        <v>383</v>
      </c>
      <c r="K3018" s="223"/>
      <c r="L3018" s="264"/>
      <c r="M3018" s="265"/>
      <c r="N3018" s="223" t="s">
        <v>449</v>
      </c>
      <c r="O3018" s="223" t="s">
        <v>3419</v>
      </c>
      <c r="P3018" s="223">
        <v>2013</v>
      </c>
      <c r="Q3018" s="223">
        <v>2017</v>
      </c>
      <c r="R3018" s="223" t="s">
        <v>3675</v>
      </c>
      <c r="S3018" s="223" t="s">
        <v>78</v>
      </c>
      <c r="T3018" s="223" t="s">
        <v>451</v>
      </c>
      <c r="U3018" s="86">
        <v>144</v>
      </c>
      <c r="V3018" s="86" t="s">
        <v>452</v>
      </c>
      <c r="W3018" s="223" t="s">
        <v>497</v>
      </c>
      <c r="X3018" s="223" t="s">
        <v>19910</v>
      </c>
      <c r="Y3018" s="262">
        <v>38500</v>
      </c>
      <c r="Z3018" s="226"/>
      <c r="AA3018" s="241">
        <f t="shared" si="23"/>
        <v>0</v>
      </c>
      <c r="AB3018" s="237" t="s">
        <v>19911</v>
      </c>
    </row>
    <row r="3019" spans="1:28" ht="15" customHeight="1">
      <c r="A3019" s="109">
        <v>3010</v>
      </c>
      <c r="B3019" s="222" t="str">
        <f t="shared" si="22"/>
        <v>Klik Disini</v>
      </c>
      <c r="C3019" s="223" t="s">
        <v>19912</v>
      </c>
      <c r="D3019" s="223"/>
      <c r="E3019" s="223" t="s">
        <v>19913</v>
      </c>
      <c r="F3019" s="223" t="s">
        <v>19914</v>
      </c>
      <c r="G3019" s="223" t="s">
        <v>19915</v>
      </c>
      <c r="H3019" s="223" t="s">
        <v>384</v>
      </c>
      <c r="I3019" s="258" t="s">
        <v>446</v>
      </c>
      <c r="J3019" s="186" t="s">
        <v>383</v>
      </c>
      <c r="K3019" s="223"/>
      <c r="L3019" s="264"/>
      <c r="M3019" s="265"/>
      <c r="N3019" s="223" t="s">
        <v>449</v>
      </c>
      <c r="O3019" s="223" t="s">
        <v>3419</v>
      </c>
      <c r="P3019" s="223">
        <v>2013</v>
      </c>
      <c r="Q3019" s="223">
        <v>2017</v>
      </c>
      <c r="R3019" s="223" t="s">
        <v>3675</v>
      </c>
      <c r="S3019" s="223" t="s">
        <v>78</v>
      </c>
      <c r="T3019" s="223" t="s">
        <v>451</v>
      </c>
      <c r="U3019" s="86">
        <v>192</v>
      </c>
      <c r="V3019" s="86" t="s">
        <v>452</v>
      </c>
      <c r="W3019" s="223" t="s">
        <v>884</v>
      </c>
      <c r="X3019" s="223" t="s">
        <v>19916</v>
      </c>
      <c r="Y3019" s="262">
        <v>61500</v>
      </c>
      <c r="Z3019" s="226"/>
      <c r="AA3019" s="241">
        <f t="shared" si="23"/>
        <v>0</v>
      </c>
      <c r="AB3019" s="237" t="s">
        <v>19917</v>
      </c>
    </row>
    <row r="3020" spans="1:28" ht="15" customHeight="1">
      <c r="A3020" s="109">
        <v>3011</v>
      </c>
      <c r="B3020" s="222" t="str">
        <f t="shared" si="22"/>
        <v>Klik Disini</v>
      </c>
      <c r="C3020" s="223" t="s">
        <v>19918</v>
      </c>
      <c r="D3020" s="223"/>
      <c r="E3020" s="223" t="s">
        <v>17770</v>
      </c>
      <c r="F3020" s="223" t="s">
        <v>19919</v>
      </c>
      <c r="G3020" s="223" t="s">
        <v>19920</v>
      </c>
      <c r="H3020" s="223" t="s">
        <v>630</v>
      </c>
      <c r="I3020" s="258" t="s">
        <v>581</v>
      </c>
      <c r="J3020" s="186" t="s">
        <v>271</v>
      </c>
      <c r="K3020" s="223"/>
      <c r="L3020" s="264"/>
      <c r="M3020" s="265"/>
      <c r="N3020" s="223" t="s">
        <v>449</v>
      </c>
      <c r="O3020" s="223" t="s">
        <v>3419</v>
      </c>
      <c r="P3020" s="223">
        <v>2013</v>
      </c>
      <c r="Q3020" s="223">
        <v>2017</v>
      </c>
      <c r="R3020" s="223" t="s">
        <v>3412</v>
      </c>
      <c r="S3020" s="223" t="s">
        <v>78</v>
      </c>
      <c r="T3020" s="223" t="s">
        <v>451</v>
      </c>
      <c r="U3020" s="86">
        <v>160</v>
      </c>
      <c r="V3020" s="86" t="s">
        <v>452</v>
      </c>
      <c r="W3020" s="223" t="s">
        <v>2063</v>
      </c>
      <c r="X3020" s="223" t="s">
        <v>19921</v>
      </c>
      <c r="Y3020" s="262">
        <v>45500</v>
      </c>
      <c r="Z3020" s="226"/>
      <c r="AA3020" s="241">
        <f t="shared" si="23"/>
        <v>0</v>
      </c>
      <c r="AB3020" s="237" t="s">
        <v>19922</v>
      </c>
    </row>
    <row r="3021" spans="1:28" ht="15" customHeight="1">
      <c r="A3021" s="109">
        <v>3012</v>
      </c>
      <c r="B3021" s="222" t="str">
        <f t="shared" si="22"/>
        <v>Klik Disini</v>
      </c>
      <c r="C3021" s="223" t="s">
        <v>19923</v>
      </c>
      <c r="D3021" s="223"/>
      <c r="E3021" s="223" t="s">
        <v>3909</v>
      </c>
      <c r="F3021" s="223" t="s">
        <v>19924</v>
      </c>
      <c r="G3021" s="223" t="s">
        <v>19925</v>
      </c>
      <c r="H3021" s="223" t="s">
        <v>362</v>
      </c>
      <c r="I3021" s="258" t="s">
        <v>446</v>
      </c>
      <c r="J3021" s="186" t="s">
        <v>361</v>
      </c>
      <c r="K3021" s="223"/>
      <c r="L3021" s="264"/>
      <c r="M3021" s="265"/>
      <c r="N3021" s="223"/>
      <c r="O3021" s="223"/>
      <c r="P3021" s="223">
        <v>2010</v>
      </c>
      <c r="Q3021" s="223">
        <v>2017</v>
      </c>
      <c r="R3021" s="223" t="s">
        <v>3412</v>
      </c>
      <c r="S3021" s="223" t="s">
        <v>78</v>
      </c>
      <c r="T3021" s="223"/>
      <c r="U3021" s="86">
        <v>240</v>
      </c>
      <c r="V3021" s="86" t="s">
        <v>452</v>
      </c>
      <c r="W3021" s="223" t="s">
        <v>1633</v>
      </c>
      <c r="X3021" s="223" t="s">
        <v>19926</v>
      </c>
      <c r="Y3021" s="262">
        <v>61500</v>
      </c>
      <c r="Z3021" s="226"/>
      <c r="AA3021" s="241">
        <f t="shared" si="23"/>
        <v>0</v>
      </c>
      <c r="AB3021" s="237" t="s">
        <v>19927</v>
      </c>
    </row>
    <row r="3022" spans="1:28" ht="15" customHeight="1">
      <c r="A3022" s="109">
        <v>3013</v>
      </c>
      <c r="B3022" s="222" t="str">
        <f t="shared" si="22"/>
        <v>Klik Disini</v>
      </c>
      <c r="C3022" s="223" t="s">
        <v>19928</v>
      </c>
      <c r="D3022" s="223"/>
      <c r="E3022" s="223" t="s">
        <v>19929</v>
      </c>
      <c r="F3022" s="223" t="s">
        <v>19930</v>
      </c>
      <c r="G3022" s="223" t="s">
        <v>19931</v>
      </c>
      <c r="H3022" s="223" t="s">
        <v>3727</v>
      </c>
      <c r="I3022" s="258" t="s">
        <v>446</v>
      </c>
      <c r="J3022" s="186" t="s">
        <v>385</v>
      </c>
      <c r="K3022" s="223"/>
      <c r="L3022" s="264"/>
      <c r="M3022" s="265"/>
      <c r="N3022" s="223"/>
      <c r="O3022" s="223"/>
      <c r="P3022" s="223">
        <v>2012</v>
      </c>
      <c r="Q3022" s="223">
        <v>2017</v>
      </c>
      <c r="R3022" s="223" t="s">
        <v>3412</v>
      </c>
      <c r="S3022" s="223" t="s">
        <v>78</v>
      </c>
      <c r="T3022" s="223"/>
      <c r="U3022" s="86">
        <v>104</v>
      </c>
      <c r="V3022" s="86" t="s">
        <v>452</v>
      </c>
      <c r="W3022" s="223" t="s">
        <v>1529</v>
      </c>
      <c r="X3022" s="223" t="s">
        <v>19932</v>
      </c>
      <c r="Y3022" s="262">
        <v>66500</v>
      </c>
      <c r="Z3022" s="226"/>
      <c r="AA3022" s="241">
        <f t="shared" si="23"/>
        <v>0</v>
      </c>
      <c r="AB3022" s="237" t="s">
        <v>19933</v>
      </c>
    </row>
    <row r="3023" spans="1:28" ht="15" customHeight="1">
      <c r="A3023" s="109">
        <v>3014</v>
      </c>
      <c r="B3023" s="222" t="str">
        <f t="shared" si="22"/>
        <v>Klik Disini</v>
      </c>
      <c r="C3023" s="223" t="s">
        <v>19934</v>
      </c>
      <c r="D3023" s="223"/>
      <c r="E3023" s="223" t="s">
        <v>19829</v>
      </c>
      <c r="F3023" s="223" t="s">
        <v>19935</v>
      </c>
      <c r="G3023" s="223" t="s">
        <v>19936</v>
      </c>
      <c r="H3023" s="223" t="s">
        <v>2070</v>
      </c>
      <c r="I3023" s="258" t="s">
        <v>583</v>
      </c>
      <c r="J3023" s="186" t="s">
        <v>263</v>
      </c>
      <c r="K3023" s="223"/>
      <c r="L3023" s="264"/>
      <c r="M3023" s="265"/>
      <c r="N3023" s="223"/>
      <c r="O3023" s="223"/>
      <c r="P3023" s="223">
        <v>2013</v>
      </c>
      <c r="Q3023" s="223">
        <v>2017</v>
      </c>
      <c r="R3023" s="223" t="s">
        <v>3740</v>
      </c>
      <c r="S3023" s="223" t="s">
        <v>78</v>
      </c>
      <c r="T3023" s="223"/>
      <c r="U3023" s="86">
        <v>96</v>
      </c>
      <c r="V3023" s="86" t="s">
        <v>452</v>
      </c>
      <c r="W3023" s="223" t="s">
        <v>796</v>
      </c>
      <c r="X3023" s="223" t="s">
        <v>19937</v>
      </c>
      <c r="Y3023" s="262">
        <v>51500</v>
      </c>
      <c r="Z3023" s="226"/>
      <c r="AA3023" s="241">
        <f t="shared" si="23"/>
        <v>0</v>
      </c>
      <c r="AB3023" s="237" t="s">
        <v>19938</v>
      </c>
    </row>
    <row r="3024" spans="1:28" ht="15" customHeight="1">
      <c r="A3024" s="109">
        <v>3015</v>
      </c>
      <c r="B3024" s="222" t="str">
        <f t="shared" si="22"/>
        <v>Klik Disini</v>
      </c>
      <c r="C3024" s="223" t="s">
        <v>19939</v>
      </c>
      <c r="D3024" s="223"/>
      <c r="E3024" s="223" t="s">
        <v>19940</v>
      </c>
      <c r="F3024" s="223" t="s">
        <v>19941</v>
      </c>
      <c r="G3024" s="223" t="s">
        <v>19942</v>
      </c>
      <c r="H3024" s="223" t="s">
        <v>2070</v>
      </c>
      <c r="I3024" s="258" t="s">
        <v>583</v>
      </c>
      <c r="J3024" s="186" t="s">
        <v>263</v>
      </c>
      <c r="K3024" s="223"/>
      <c r="L3024" s="264"/>
      <c r="M3024" s="265"/>
      <c r="N3024" s="223" t="s">
        <v>449</v>
      </c>
      <c r="O3024" s="223" t="s">
        <v>3419</v>
      </c>
      <c r="P3024" s="223">
        <v>2013</v>
      </c>
      <c r="Q3024" s="223">
        <v>2017</v>
      </c>
      <c r="R3024" s="223" t="s">
        <v>6981</v>
      </c>
      <c r="S3024" s="223" t="s">
        <v>78</v>
      </c>
      <c r="T3024" s="223" t="s">
        <v>451</v>
      </c>
      <c r="U3024" s="86">
        <v>112</v>
      </c>
      <c r="V3024" s="86" t="s">
        <v>452</v>
      </c>
      <c r="W3024" s="223" t="s">
        <v>488</v>
      </c>
      <c r="X3024" s="223" t="s">
        <v>19943</v>
      </c>
      <c r="Y3024" s="262">
        <v>45500</v>
      </c>
      <c r="Z3024" s="226"/>
      <c r="AA3024" s="241">
        <f t="shared" si="23"/>
        <v>0</v>
      </c>
      <c r="AB3024" s="237" t="s">
        <v>19944</v>
      </c>
    </row>
    <row r="3025" spans="1:28" ht="15" customHeight="1">
      <c r="A3025" s="109">
        <v>3016</v>
      </c>
      <c r="B3025" s="222" t="str">
        <f t="shared" si="22"/>
        <v>Klik Disini</v>
      </c>
      <c r="C3025" s="223" t="s">
        <v>19945</v>
      </c>
      <c r="D3025" s="223"/>
      <c r="E3025" s="223" t="s">
        <v>19946</v>
      </c>
      <c r="F3025" s="223" t="s">
        <v>19947</v>
      </c>
      <c r="G3025" s="223" t="s">
        <v>19948</v>
      </c>
      <c r="H3025" s="223" t="s">
        <v>2070</v>
      </c>
      <c r="I3025" s="258" t="s">
        <v>583</v>
      </c>
      <c r="J3025" s="186" t="s">
        <v>263</v>
      </c>
      <c r="K3025" s="223"/>
      <c r="L3025" s="264"/>
      <c r="M3025" s="265"/>
      <c r="N3025" s="223" t="s">
        <v>449</v>
      </c>
      <c r="O3025" s="223" t="s">
        <v>3419</v>
      </c>
      <c r="P3025" s="223">
        <v>2013</v>
      </c>
      <c r="Q3025" s="223">
        <v>2017</v>
      </c>
      <c r="R3025" s="223" t="s">
        <v>6981</v>
      </c>
      <c r="S3025" s="223" t="s">
        <v>78</v>
      </c>
      <c r="T3025" s="223" t="s">
        <v>451</v>
      </c>
      <c r="U3025" s="86">
        <v>111</v>
      </c>
      <c r="V3025" s="86" t="s">
        <v>452</v>
      </c>
      <c r="W3025" s="223" t="s">
        <v>884</v>
      </c>
      <c r="X3025" s="223" t="s">
        <v>19949</v>
      </c>
      <c r="Y3025" s="262">
        <v>45500</v>
      </c>
      <c r="Z3025" s="226"/>
      <c r="AA3025" s="241">
        <f t="shared" si="23"/>
        <v>0</v>
      </c>
      <c r="AB3025" s="237" t="s">
        <v>19950</v>
      </c>
    </row>
    <row r="3026" spans="1:28" ht="15" customHeight="1">
      <c r="A3026" s="109">
        <v>3017</v>
      </c>
      <c r="B3026" s="222" t="str">
        <f t="shared" si="22"/>
        <v>Klik Disini</v>
      </c>
      <c r="C3026" s="223" t="s">
        <v>19951</v>
      </c>
      <c r="D3026" s="223"/>
      <c r="E3026" s="223" t="s">
        <v>19952</v>
      </c>
      <c r="F3026" s="223" t="s">
        <v>19953</v>
      </c>
      <c r="G3026" s="223" t="s">
        <v>19954</v>
      </c>
      <c r="H3026" s="223" t="s">
        <v>2070</v>
      </c>
      <c r="I3026" s="258" t="s">
        <v>583</v>
      </c>
      <c r="J3026" s="186" t="s">
        <v>263</v>
      </c>
      <c r="K3026" s="223"/>
      <c r="L3026" s="264"/>
      <c r="M3026" s="265"/>
      <c r="N3026" s="223" t="s">
        <v>449</v>
      </c>
      <c r="O3026" s="223" t="s">
        <v>3419</v>
      </c>
      <c r="P3026" s="223">
        <v>2013</v>
      </c>
      <c r="Q3026" s="223">
        <v>2017</v>
      </c>
      <c r="R3026" s="223" t="s">
        <v>6981</v>
      </c>
      <c r="S3026" s="223" t="s">
        <v>78</v>
      </c>
      <c r="T3026" s="223" t="s">
        <v>451</v>
      </c>
      <c r="U3026" s="86">
        <v>119</v>
      </c>
      <c r="V3026" s="86" t="s">
        <v>452</v>
      </c>
      <c r="W3026" s="223" t="s">
        <v>3230</v>
      </c>
      <c r="X3026" s="223" t="s">
        <v>19955</v>
      </c>
      <c r="Y3026" s="262">
        <v>47000</v>
      </c>
      <c r="Z3026" s="226"/>
      <c r="AA3026" s="241">
        <f t="shared" si="23"/>
        <v>0</v>
      </c>
      <c r="AB3026" s="237" t="s">
        <v>19956</v>
      </c>
    </row>
    <row r="3027" spans="1:28" ht="15" customHeight="1">
      <c r="A3027" s="109">
        <v>3018</v>
      </c>
      <c r="B3027" s="222" t="str">
        <f t="shared" si="22"/>
        <v>Klik Disini</v>
      </c>
      <c r="C3027" s="223" t="s">
        <v>19957</v>
      </c>
      <c r="D3027" s="223"/>
      <c r="E3027" s="223" t="s">
        <v>19958</v>
      </c>
      <c r="F3027" s="223" t="s">
        <v>19959</v>
      </c>
      <c r="G3027" s="223" t="s">
        <v>19960</v>
      </c>
      <c r="H3027" s="223" t="s">
        <v>2070</v>
      </c>
      <c r="I3027" s="258" t="s">
        <v>583</v>
      </c>
      <c r="J3027" s="186" t="s">
        <v>263</v>
      </c>
      <c r="K3027" s="223"/>
      <c r="L3027" s="264"/>
      <c r="M3027" s="265"/>
      <c r="N3027" s="223" t="s">
        <v>449</v>
      </c>
      <c r="O3027" s="223" t="s">
        <v>3419</v>
      </c>
      <c r="P3027" s="223">
        <v>2013</v>
      </c>
      <c r="Q3027" s="223">
        <v>2017</v>
      </c>
      <c r="R3027" s="223" t="s">
        <v>6981</v>
      </c>
      <c r="S3027" s="223" t="s">
        <v>78</v>
      </c>
      <c r="T3027" s="223" t="s">
        <v>451</v>
      </c>
      <c r="U3027" s="86">
        <v>120</v>
      </c>
      <c r="V3027" s="86" t="s">
        <v>452</v>
      </c>
      <c r="W3027" s="223" t="s">
        <v>555</v>
      </c>
      <c r="X3027" s="223" t="s">
        <v>19961</v>
      </c>
      <c r="Y3027" s="262">
        <v>45500</v>
      </c>
      <c r="Z3027" s="226"/>
      <c r="AA3027" s="241">
        <f t="shared" si="23"/>
        <v>0</v>
      </c>
      <c r="AB3027" s="237" t="s">
        <v>19962</v>
      </c>
    </row>
    <row r="3028" spans="1:28" ht="15" customHeight="1">
      <c r="A3028" s="109">
        <v>3019</v>
      </c>
      <c r="B3028" s="222" t="str">
        <f t="shared" si="22"/>
        <v>Klik Disini</v>
      </c>
      <c r="C3028" s="223" t="s">
        <v>19963</v>
      </c>
      <c r="D3028" s="223"/>
      <c r="E3028" s="223" t="s">
        <v>6852</v>
      </c>
      <c r="F3028" s="223" t="s">
        <v>19964</v>
      </c>
      <c r="G3028" s="223" t="s">
        <v>19965</v>
      </c>
      <c r="H3028" s="223" t="s">
        <v>2070</v>
      </c>
      <c r="I3028" s="258" t="s">
        <v>583</v>
      </c>
      <c r="J3028" s="186" t="s">
        <v>263</v>
      </c>
      <c r="K3028" s="223"/>
      <c r="L3028" s="264"/>
      <c r="M3028" s="265"/>
      <c r="N3028" s="223" t="s">
        <v>449</v>
      </c>
      <c r="O3028" s="223" t="s">
        <v>3419</v>
      </c>
      <c r="P3028" s="223">
        <v>2013</v>
      </c>
      <c r="Q3028" s="223">
        <v>2017</v>
      </c>
      <c r="R3028" s="223" t="s">
        <v>6981</v>
      </c>
      <c r="S3028" s="223" t="s">
        <v>78</v>
      </c>
      <c r="T3028" s="223" t="s">
        <v>451</v>
      </c>
      <c r="U3028" s="86">
        <v>83</v>
      </c>
      <c r="V3028" s="86" t="s">
        <v>452</v>
      </c>
      <c r="W3028" s="223" t="s">
        <v>6497</v>
      </c>
      <c r="X3028" s="223" t="s">
        <v>19966</v>
      </c>
      <c r="Y3028" s="262">
        <v>39000</v>
      </c>
      <c r="Z3028" s="226"/>
      <c r="AA3028" s="241">
        <f t="shared" si="23"/>
        <v>0</v>
      </c>
      <c r="AB3028" s="237" t="s">
        <v>19967</v>
      </c>
    </row>
    <row r="3029" spans="1:28" ht="15" customHeight="1">
      <c r="A3029" s="109">
        <v>3020</v>
      </c>
      <c r="B3029" s="222" t="str">
        <f t="shared" si="22"/>
        <v>Klik Disini</v>
      </c>
      <c r="C3029" s="223" t="s">
        <v>19968</v>
      </c>
      <c r="D3029" s="223"/>
      <c r="E3029" s="223" t="s">
        <v>7375</v>
      </c>
      <c r="F3029" s="223" t="s">
        <v>19969</v>
      </c>
      <c r="G3029" s="223" t="s">
        <v>19970</v>
      </c>
      <c r="H3029" s="223" t="s">
        <v>2070</v>
      </c>
      <c r="I3029" s="258" t="s">
        <v>583</v>
      </c>
      <c r="J3029" s="186" t="s">
        <v>263</v>
      </c>
      <c r="K3029" s="223"/>
      <c r="L3029" s="264"/>
      <c r="M3029" s="265"/>
      <c r="N3029" s="223" t="s">
        <v>449</v>
      </c>
      <c r="O3029" s="223" t="s">
        <v>3419</v>
      </c>
      <c r="P3029" s="223">
        <v>2013</v>
      </c>
      <c r="Q3029" s="223">
        <v>2017</v>
      </c>
      <c r="R3029" s="223" t="s">
        <v>6981</v>
      </c>
      <c r="S3029" s="223" t="s">
        <v>78</v>
      </c>
      <c r="T3029" s="223" t="s">
        <v>451</v>
      </c>
      <c r="U3029" s="86">
        <v>108</v>
      </c>
      <c r="V3029" s="86" t="s">
        <v>452</v>
      </c>
      <c r="W3029" s="223" t="s">
        <v>1117</v>
      </c>
      <c r="X3029" s="223" t="s">
        <v>19971</v>
      </c>
      <c r="Y3029" s="262">
        <v>43000</v>
      </c>
      <c r="Z3029" s="226"/>
      <c r="AA3029" s="241">
        <f t="shared" si="23"/>
        <v>0</v>
      </c>
      <c r="AB3029" s="237" t="s">
        <v>19972</v>
      </c>
    </row>
    <row r="3030" spans="1:28" ht="15" customHeight="1">
      <c r="A3030" s="109">
        <v>3021</v>
      </c>
      <c r="B3030" s="222" t="str">
        <f t="shared" si="22"/>
        <v>Klik Disini</v>
      </c>
      <c r="C3030" s="223" t="s">
        <v>19973</v>
      </c>
      <c r="D3030" s="223"/>
      <c r="E3030" s="223" t="s">
        <v>4414</v>
      </c>
      <c r="F3030" s="223" t="s">
        <v>19974</v>
      </c>
      <c r="G3030" s="223" t="s">
        <v>19975</v>
      </c>
      <c r="H3030" s="223" t="s">
        <v>7741</v>
      </c>
      <c r="I3030" s="258" t="s">
        <v>1844</v>
      </c>
      <c r="J3030" s="186" t="s">
        <v>403</v>
      </c>
      <c r="K3030" s="223"/>
      <c r="L3030" s="264"/>
      <c r="M3030" s="265"/>
      <c r="N3030" s="223" t="s">
        <v>449</v>
      </c>
      <c r="O3030" s="223" t="s">
        <v>3419</v>
      </c>
      <c r="P3030" s="223">
        <v>2013</v>
      </c>
      <c r="Q3030" s="223">
        <v>2017</v>
      </c>
      <c r="R3030" s="223" t="s">
        <v>3412</v>
      </c>
      <c r="S3030" s="223" t="s">
        <v>78</v>
      </c>
      <c r="T3030" s="223" t="s">
        <v>451</v>
      </c>
      <c r="U3030" s="86">
        <v>100</v>
      </c>
      <c r="V3030" s="86" t="s">
        <v>452</v>
      </c>
      <c r="W3030" s="223" t="s">
        <v>2063</v>
      </c>
      <c r="X3030" s="223" t="s">
        <v>19976</v>
      </c>
      <c r="Y3030" s="262">
        <v>35500</v>
      </c>
      <c r="Z3030" s="226"/>
      <c r="AA3030" s="241">
        <f t="shared" si="23"/>
        <v>0</v>
      </c>
      <c r="AB3030" s="237" t="s">
        <v>19977</v>
      </c>
    </row>
    <row r="3031" spans="1:28" ht="15" customHeight="1">
      <c r="A3031" s="109">
        <v>3022</v>
      </c>
      <c r="B3031" s="222" t="str">
        <f t="shared" si="22"/>
        <v>Klik Disini</v>
      </c>
      <c r="C3031" s="223" t="s">
        <v>19978</v>
      </c>
      <c r="D3031" s="223"/>
      <c r="E3031" s="223" t="s">
        <v>19979</v>
      </c>
      <c r="F3031" s="223" t="s">
        <v>19980</v>
      </c>
      <c r="G3031" s="223" t="s">
        <v>19981</v>
      </c>
      <c r="H3031" s="223" t="s">
        <v>3446</v>
      </c>
      <c r="I3031" s="258" t="s">
        <v>3447</v>
      </c>
      <c r="J3031" s="186" t="s">
        <v>313</v>
      </c>
      <c r="K3031" s="223"/>
      <c r="L3031" s="264"/>
      <c r="M3031" s="265"/>
      <c r="N3031" s="223" t="s">
        <v>449</v>
      </c>
      <c r="O3031" s="223" t="s">
        <v>3419</v>
      </c>
      <c r="P3031" s="223">
        <v>2007</v>
      </c>
      <c r="Q3031" s="223">
        <v>2017</v>
      </c>
      <c r="R3031" s="223" t="s">
        <v>3412</v>
      </c>
      <c r="S3031" s="223" t="s">
        <v>78</v>
      </c>
      <c r="T3031" s="223" t="s">
        <v>451</v>
      </c>
      <c r="U3031" s="86">
        <v>128</v>
      </c>
      <c r="V3031" s="86" t="s">
        <v>452</v>
      </c>
      <c r="W3031" s="223" t="s">
        <v>3544</v>
      </c>
      <c r="X3031" s="223" t="s">
        <v>19982</v>
      </c>
      <c r="Y3031" s="262">
        <v>84000</v>
      </c>
      <c r="Z3031" s="226"/>
      <c r="AA3031" s="241">
        <f t="shared" si="23"/>
        <v>0</v>
      </c>
      <c r="AB3031" s="237" t="s">
        <v>19983</v>
      </c>
    </row>
    <row r="3032" spans="1:28" ht="15" customHeight="1">
      <c r="A3032" s="109">
        <v>3023</v>
      </c>
      <c r="B3032" s="222" t="str">
        <f t="shared" si="22"/>
        <v>Klik Disini</v>
      </c>
      <c r="C3032" s="223" t="s">
        <v>19984</v>
      </c>
      <c r="D3032" s="223"/>
      <c r="E3032" s="223" t="s">
        <v>19985</v>
      </c>
      <c r="F3032" s="223" t="s">
        <v>19986</v>
      </c>
      <c r="G3032" s="223" t="s">
        <v>19987</v>
      </c>
      <c r="H3032" s="223" t="s">
        <v>4580</v>
      </c>
      <c r="I3032" s="258" t="s">
        <v>446</v>
      </c>
      <c r="J3032" s="186" t="s">
        <v>347</v>
      </c>
      <c r="K3032" s="223"/>
      <c r="L3032" s="264"/>
      <c r="M3032" s="265"/>
      <c r="N3032" s="223"/>
      <c r="O3032" s="223"/>
      <c r="P3032" s="223">
        <v>2012</v>
      </c>
      <c r="Q3032" s="223">
        <v>2017</v>
      </c>
      <c r="R3032" s="223" t="s">
        <v>3412</v>
      </c>
      <c r="S3032" s="223" t="s">
        <v>78</v>
      </c>
      <c r="T3032" s="223"/>
      <c r="U3032" s="86">
        <v>144</v>
      </c>
      <c r="V3032" s="86" t="s">
        <v>452</v>
      </c>
      <c r="W3032" s="223" t="s">
        <v>1529</v>
      </c>
      <c r="X3032" s="223" t="s">
        <v>19988</v>
      </c>
      <c r="Y3032" s="262">
        <v>60000</v>
      </c>
      <c r="Z3032" s="226"/>
      <c r="AA3032" s="241">
        <f t="shared" si="23"/>
        <v>0</v>
      </c>
      <c r="AB3032" s="237" t="s">
        <v>19989</v>
      </c>
    </row>
    <row r="3033" spans="1:28" ht="15" customHeight="1">
      <c r="A3033" s="109">
        <v>3024</v>
      </c>
      <c r="B3033" s="222" t="str">
        <f t="shared" si="22"/>
        <v>Klik Disini</v>
      </c>
      <c r="C3033" s="223" t="s">
        <v>19990</v>
      </c>
      <c r="D3033" s="223"/>
      <c r="E3033" s="223" t="s">
        <v>6701</v>
      </c>
      <c r="F3033" s="223" t="s">
        <v>19991</v>
      </c>
      <c r="G3033" s="223" t="s">
        <v>19992</v>
      </c>
      <c r="H3033" s="223" t="s">
        <v>3727</v>
      </c>
      <c r="I3033" s="258" t="s">
        <v>446</v>
      </c>
      <c r="J3033" s="186" t="s">
        <v>385</v>
      </c>
      <c r="K3033" s="223"/>
      <c r="L3033" s="264"/>
      <c r="M3033" s="265"/>
      <c r="N3033" s="223" t="s">
        <v>449</v>
      </c>
      <c r="O3033" s="223" t="s">
        <v>3419</v>
      </c>
      <c r="P3033" s="223">
        <v>2012</v>
      </c>
      <c r="Q3033" s="223">
        <v>2017</v>
      </c>
      <c r="R3033" s="223" t="s">
        <v>3412</v>
      </c>
      <c r="S3033" s="223" t="s">
        <v>78</v>
      </c>
      <c r="T3033" s="223" t="s">
        <v>451</v>
      </c>
      <c r="U3033" s="86">
        <v>304</v>
      </c>
      <c r="V3033" s="86" t="s">
        <v>452</v>
      </c>
      <c r="W3033" s="223" t="s">
        <v>2790</v>
      </c>
      <c r="X3033" s="223" t="s">
        <v>19993</v>
      </c>
      <c r="Y3033" s="262">
        <v>117000</v>
      </c>
      <c r="Z3033" s="226"/>
      <c r="AA3033" s="241">
        <f t="shared" si="23"/>
        <v>0</v>
      </c>
      <c r="AB3033" s="237" t="s">
        <v>19994</v>
      </c>
    </row>
    <row r="3034" spans="1:28" ht="15" customHeight="1">
      <c r="A3034" s="109">
        <v>3025</v>
      </c>
      <c r="B3034" s="222" t="str">
        <f t="shared" si="22"/>
        <v>Klik Disini</v>
      </c>
      <c r="C3034" s="223" t="s">
        <v>19995</v>
      </c>
      <c r="D3034" s="223"/>
      <c r="E3034" s="223" t="s">
        <v>18357</v>
      </c>
      <c r="F3034" s="223" t="s">
        <v>19996</v>
      </c>
      <c r="G3034" s="223" t="s">
        <v>19997</v>
      </c>
      <c r="H3034" s="223" t="s">
        <v>2070</v>
      </c>
      <c r="I3034" s="258" t="s">
        <v>583</v>
      </c>
      <c r="J3034" s="186" t="s">
        <v>263</v>
      </c>
      <c r="K3034" s="223"/>
      <c r="L3034" s="264"/>
      <c r="M3034" s="265"/>
      <c r="N3034" s="223" t="s">
        <v>449</v>
      </c>
      <c r="O3034" s="223" t="s">
        <v>3419</v>
      </c>
      <c r="P3034" s="223">
        <v>2013</v>
      </c>
      <c r="Q3034" s="223">
        <v>2017</v>
      </c>
      <c r="R3034" s="223" t="s">
        <v>6981</v>
      </c>
      <c r="S3034" s="223" t="s">
        <v>78</v>
      </c>
      <c r="T3034" s="223" t="s">
        <v>451</v>
      </c>
      <c r="U3034" s="86">
        <v>36</v>
      </c>
      <c r="V3034" s="86" t="s">
        <v>452</v>
      </c>
      <c r="W3034" s="223" t="s">
        <v>6722</v>
      </c>
      <c r="X3034" s="223" t="s">
        <v>19998</v>
      </c>
      <c r="Y3034" s="262">
        <v>36500</v>
      </c>
      <c r="Z3034" s="226"/>
      <c r="AA3034" s="241">
        <f t="shared" si="23"/>
        <v>0</v>
      </c>
      <c r="AB3034" s="237" t="s">
        <v>19999</v>
      </c>
    </row>
    <row r="3035" spans="1:28" ht="15" customHeight="1">
      <c r="A3035" s="109">
        <v>3026</v>
      </c>
      <c r="B3035" s="222" t="str">
        <f t="shared" si="22"/>
        <v>Klik Disini</v>
      </c>
      <c r="C3035" s="223" t="s">
        <v>20000</v>
      </c>
      <c r="D3035" s="223"/>
      <c r="E3035" s="223" t="s">
        <v>18559</v>
      </c>
      <c r="F3035" s="223" t="s">
        <v>20001</v>
      </c>
      <c r="G3035" s="223" t="s">
        <v>20002</v>
      </c>
      <c r="H3035" s="223" t="s">
        <v>4012</v>
      </c>
      <c r="I3035" s="258" t="s">
        <v>592</v>
      </c>
      <c r="J3035" s="186" t="s">
        <v>334</v>
      </c>
      <c r="K3035" s="223"/>
      <c r="L3035" s="264"/>
      <c r="M3035" s="265"/>
      <c r="N3035" s="223" t="s">
        <v>449</v>
      </c>
      <c r="O3035" s="223" t="s">
        <v>462</v>
      </c>
      <c r="P3035" s="223">
        <v>2013</v>
      </c>
      <c r="Q3035" s="223">
        <v>2017</v>
      </c>
      <c r="R3035" s="223" t="s">
        <v>3412</v>
      </c>
      <c r="S3035" s="223" t="s">
        <v>78</v>
      </c>
      <c r="T3035" s="223" t="s">
        <v>451</v>
      </c>
      <c r="U3035" s="86">
        <v>64</v>
      </c>
      <c r="V3035" s="86" t="s">
        <v>452</v>
      </c>
      <c r="W3035" s="223" t="s">
        <v>904</v>
      </c>
      <c r="X3035" s="223" t="s">
        <v>20003</v>
      </c>
      <c r="Y3035" s="262">
        <v>47000</v>
      </c>
      <c r="Z3035" s="226"/>
      <c r="AA3035" s="241">
        <f t="shared" si="23"/>
        <v>0</v>
      </c>
      <c r="AB3035" s="237" t="s">
        <v>20004</v>
      </c>
    </row>
    <row r="3036" spans="1:28" ht="15" customHeight="1">
      <c r="A3036" s="109">
        <v>3027</v>
      </c>
      <c r="B3036" s="222" t="str">
        <f t="shared" si="22"/>
        <v>Klik Disini</v>
      </c>
      <c r="C3036" s="223" t="s">
        <v>20005</v>
      </c>
      <c r="D3036" s="223"/>
      <c r="E3036" s="223" t="s">
        <v>20006</v>
      </c>
      <c r="F3036" s="223" t="s">
        <v>20007</v>
      </c>
      <c r="G3036" s="223" t="s">
        <v>20008</v>
      </c>
      <c r="H3036" s="223" t="s">
        <v>384</v>
      </c>
      <c r="I3036" s="258" t="s">
        <v>446</v>
      </c>
      <c r="J3036" s="186" t="s">
        <v>383</v>
      </c>
      <c r="K3036" s="223"/>
      <c r="L3036" s="264"/>
      <c r="M3036" s="265"/>
      <c r="N3036" s="223" t="s">
        <v>449</v>
      </c>
      <c r="O3036" s="223" t="s">
        <v>3419</v>
      </c>
      <c r="P3036" s="223">
        <v>2013</v>
      </c>
      <c r="Q3036" s="223">
        <v>2017</v>
      </c>
      <c r="R3036" s="223" t="s">
        <v>3675</v>
      </c>
      <c r="S3036" s="223" t="s">
        <v>78</v>
      </c>
      <c r="T3036" s="223" t="s">
        <v>451</v>
      </c>
      <c r="U3036" s="86">
        <v>136</v>
      </c>
      <c r="V3036" s="86" t="s">
        <v>452</v>
      </c>
      <c r="W3036" s="223" t="s">
        <v>497</v>
      </c>
      <c r="X3036" s="223" t="s">
        <v>20009</v>
      </c>
      <c r="Y3036" s="262">
        <v>77000</v>
      </c>
      <c r="Z3036" s="226"/>
      <c r="AA3036" s="241">
        <f t="shared" si="23"/>
        <v>0</v>
      </c>
      <c r="AB3036" s="237" t="s">
        <v>20010</v>
      </c>
    </row>
    <row r="3037" spans="1:28" ht="15" customHeight="1">
      <c r="A3037" s="109">
        <v>3028</v>
      </c>
      <c r="B3037" s="222" t="str">
        <f t="shared" si="22"/>
        <v>Klik Disini</v>
      </c>
      <c r="C3037" s="223" t="s">
        <v>20011</v>
      </c>
      <c r="D3037" s="223"/>
      <c r="E3037" s="223" t="s">
        <v>20012</v>
      </c>
      <c r="F3037" s="223" t="s">
        <v>20013</v>
      </c>
      <c r="G3037" s="223" t="s">
        <v>20014</v>
      </c>
      <c r="H3037" s="223" t="s">
        <v>2070</v>
      </c>
      <c r="I3037" s="258" t="s">
        <v>583</v>
      </c>
      <c r="J3037" s="186" t="s">
        <v>263</v>
      </c>
      <c r="K3037" s="223"/>
      <c r="L3037" s="264"/>
      <c r="M3037" s="265"/>
      <c r="N3037" s="223" t="s">
        <v>449</v>
      </c>
      <c r="O3037" s="223" t="s">
        <v>3419</v>
      </c>
      <c r="P3037" s="223">
        <v>2012</v>
      </c>
      <c r="Q3037" s="223">
        <v>2017</v>
      </c>
      <c r="R3037" s="223" t="s">
        <v>6981</v>
      </c>
      <c r="S3037" s="223" t="s">
        <v>78</v>
      </c>
      <c r="T3037" s="223" t="s">
        <v>451</v>
      </c>
      <c r="U3037" s="86">
        <v>29</v>
      </c>
      <c r="V3037" s="86" t="s">
        <v>452</v>
      </c>
      <c r="W3037" s="223" t="s">
        <v>5340</v>
      </c>
      <c r="X3037" s="223" t="s">
        <v>20015</v>
      </c>
      <c r="Y3037" s="262">
        <v>34000</v>
      </c>
      <c r="Z3037" s="226"/>
      <c r="AA3037" s="241">
        <f t="shared" si="23"/>
        <v>0</v>
      </c>
      <c r="AB3037" s="237" t="s">
        <v>20016</v>
      </c>
    </row>
    <row r="3038" spans="1:28" ht="15" customHeight="1">
      <c r="A3038" s="109">
        <v>3029</v>
      </c>
      <c r="B3038" s="222" t="str">
        <f t="shared" si="22"/>
        <v>Klik Disini</v>
      </c>
      <c r="C3038" s="223" t="s">
        <v>20017</v>
      </c>
      <c r="D3038" s="223"/>
      <c r="E3038" s="223" t="s">
        <v>20012</v>
      </c>
      <c r="F3038" s="223" t="s">
        <v>20018</v>
      </c>
      <c r="G3038" s="223" t="s">
        <v>20019</v>
      </c>
      <c r="H3038" s="223" t="s">
        <v>2070</v>
      </c>
      <c r="I3038" s="258" t="s">
        <v>583</v>
      </c>
      <c r="J3038" s="186" t="s">
        <v>263</v>
      </c>
      <c r="K3038" s="223"/>
      <c r="L3038" s="264"/>
      <c r="M3038" s="265"/>
      <c r="N3038" s="223"/>
      <c r="O3038" s="223"/>
      <c r="P3038" s="223">
        <v>2012</v>
      </c>
      <c r="Q3038" s="223">
        <v>2017</v>
      </c>
      <c r="R3038" s="223" t="s">
        <v>6981</v>
      </c>
      <c r="S3038" s="223" t="s">
        <v>78</v>
      </c>
      <c r="T3038" s="223"/>
      <c r="U3038" s="86">
        <v>29</v>
      </c>
      <c r="V3038" s="86" t="s">
        <v>452</v>
      </c>
      <c r="W3038" s="223" t="s">
        <v>1505</v>
      </c>
      <c r="X3038" s="223" t="s">
        <v>20020</v>
      </c>
      <c r="Y3038" s="262">
        <v>34000</v>
      </c>
      <c r="Z3038" s="226"/>
      <c r="AA3038" s="241">
        <f t="shared" si="23"/>
        <v>0</v>
      </c>
      <c r="AB3038" s="237" t="s">
        <v>20021</v>
      </c>
    </row>
    <row r="3039" spans="1:28" ht="15" customHeight="1">
      <c r="A3039" s="109">
        <v>3030</v>
      </c>
      <c r="B3039" s="222" t="str">
        <f t="shared" si="22"/>
        <v>Klik Disini</v>
      </c>
      <c r="C3039" s="223" t="s">
        <v>20022</v>
      </c>
      <c r="D3039" s="223"/>
      <c r="E3039" s="223" t="s">
        <v>20012</v>
      </c>
      <c r="F3039" s="223" t="s">
        <v>20023</v>
      </c>
      <c r="G3039" s="223" t="s">
        <v>20024</v>
      </c>
      <c r="H3039" s="223" t="s">
        <v>2070</v>
      </c>
      <c r="I3039" s="258" t="s">
        <v>583</v>
      </c>
      <c r="J3039" s="186" t="s">
        <v>263</v>
      </c>
      <c r="K3039" s="223"/>
      <c r="L3039" s="264"/>
      <c r="M3039" s="265"/>
      <c r="N3039" s="223" t="s">
        <v>449</v>
      </c>
      <c r="O3039" s="223" t="s">
        <v>3419</v>
      </c>
      <c r="P3039" s="223">
        <v>2012</v>
      </c>
      <c r="Q3039" s="223">
        <v>2017</v>
      </c>
      <c r="R3039" s="223" t="s">
        <v>6981</v>
      </c>
      <c r="S3039" s="223" t="s">
        <v>78</v>
      </c>
      <c r="T3039" s="223" t="s">
        <v>451</v>
      </c>
      <c r="U3039" s="86">
        <v>29</v>
      </c>
      <c r="V3039" s="86" t="s">
        <v>452</v>
      </c>
      <c r="W3039" s="223" t="s">
        <v>532</v>
      </c>
      <c r="X3039" s="223" t="s">
        <v>20025</v>
      </c>
      <c r="Y3039" s="262">
        <v>34000</v>
      </c>
      <c r="Z3039" s="226"/>
      <c r="AA3039" s="241">
        <f t="shared" si="23"/>
        <v>0</v>
      </c>
      <c r="AB3039" s="237" t="s">
        <v>20026</v>
      </c>
    </row>
    <row r="3040" spans="1:28" ht="15" customHeight="1">
      <c r="A3040" s="109">
        <v>3031</v>
      </c>
      <c r="B3040" s="222" t="str">
        <f t="shared" si="22"/>
        <v>Klik Disini</v>
      </c>
      <c r="C3040" s="223" t="s">
        <v>20027</v>
      </c>
      <c r="D3040" s="223"/>
      <c r="E3040" s="223" t="s">
        <v>20028</v>
      </c>
      <c r="F3040" s="223" t="s">
        <v>20029</v>
      </c>
      <c r="G3040" s="223" t="s">
        <v>20030</v>
      </c>
      <c r="H3040" s="223" t="s">
        <v>2070</v>
      </c>
      <c r="I3040" s="258" t="s">
        <v>583</v>
      </c>
      <c r="J3040" s="186" t="s">
        <v>263</v>
      </c>
      <c r="K3040" s="223"/>
      <c r="L3040" s="264"/>
      <c r="M3040" s="265"/>
      <c r="N3040" s="223" t="s">
        <v>449</v>
      </c>
      <c r="O3040" s="223" t="s">
        <v>3419</v>
      </c>
      <c r="P3040" s="223">
        <v>2013</v>
      </c>
      <c r="Q3040" s="223">
        <v>2017</v>
      </c>
      <c r="R3040" s="223" t="s">
        <v>3740</v>
      </c>
      <c r="S3040" s="223" t="s">
        <v>78</v>
      </c>
      <c r="T3040" s="223" t="s">
        <v>451</v>
      </c>
      <c r="U3040" s="86">
        <v>64</v>
      </c>
      <c r="V3040" s="86" t="s">
        <v>452</v>
      </c>
      <c r="W3040" s="223" t="s">
        <v>471</v>
      </c>
      <c r="X3040" s="223" t="s">
        <v>20031</v>
      </c>
      <c r="Y3040" s="262">
        <v>31500</v>
      </c>
      <c r="Z3040" s="226"/>
      <c r="AA3040" s="241">
        <f t="shared" si="23"/>
        <v>0</v>
      </c>
      <c r="AB3040" s="237" t="s">
        <v>20032</v>
      </c>
    </row>
    <row r="3041" spans="1:28" ht="15" customHeight="1">
      <c r="A3041" s="109">
        <v>3032</v>
      </c>
      <c r="B3041" s="222" t="str">
        <f t="shared" si="22"/>
        <v>Klik Disini</v>
      </c>
      <c r="C3041" s="223" t="s">
        <v>20033</v>
      </c>
      <c r="D3041" s="223"/>
      <c r="E3041" s="223" t="s">
        <v>20012</v>
      </c>
      <c r="F3041" s="223" t="s">
        <v>20034</v>
      </c>
      <c r="G3041" s="223" t="s">
        <v>20035</v>
      </c>
      <c r="H3041" s="223" t="s">
        <v>2070</v>
      </c>
      <c r="I3041" s="258" t="s">
        <v>583</v>
      </c>
      <c r="J3041" s="186" t="s">
        <v>263</v>
      </c>
      <c r="K3041" s="223"/>
      <c r="L3041" s="264"/>
      <c r="M3041" s="265"/>
      <c r="N3041" s="223" t="s">
        <v>449</v>
      </c>
      <c r="O3041" s="223" t="s">
        <v>3419</v>
      </c>
      <c r="P3041" s="223">
        <v>2012</v>
      </c>
      <c r="Q3041" s="223">
        <v>2017</v>
      </c>
      <c r="R3041" s="223" t="s">
        <v>6981</v>
      </c>
      <c r="S3041" s="223" t="s">
        <v>78</v>
      </c>
      <c r="T3041" s="223" t="s">
        <v>451</v>
      </c>
      <c r="U3041" s="86">
        <v>29</v>
      </c>
      <c r="V3041" s="86" t="s">
        <v>452</v>
      </c>
      <c r="W3041" s="223" t="s">
        <v>4743</v>
      </c>
      <c r="X3041" s="223" t="s">
        <v>20036</v>
      </c>
      <c r="Y3041" s="262">
        <v>34000</v>
      </c>
      <c r="Z3041" s="226"/>
      <c r="AA3041" s="241">
        <f t="shared" si="23"/>
        <v>0</v>
      </c>
      <c r="AB3041" s="237" t="s">
        <v>20037</v>
      </c>
    </row>
    <row r="3042" spans="1:28" ht="15" customHeight="1">
      <c r="A3042" s="109">
        <v>3033</v>
      </c>
      <c r="B3042" s="222" t="str">
        <f t="shared" si="22"/>
        <v>Klik Disini</v>
      </c>
      <c r="C3042" s="223" t="s">
        <v>20038</v>
      </c>
      <c r="D3042" s="223"/>
      <c r="E3042" s="223" t="s">
        <v>4285</v>
      </c>
      <c r="F3042" s="223" t="s">
        <v>20039</v>
      </c>
      <c r="G3042" s="223" t="s">
        <v>20040</v>
      </c>
      <c r="H3042" s="223" t="s">
        <v>2070</v>
      </c>
      <c r="I3042" s="258" t="s">
        <v>583</v>
      </c>
      <c r="J3042" s="186" t="s">
        <v>263</v>
      </c>
      <c r="K3042" s="223"/>
      <c r="L3042" s="264"/>
      <c r="M3042" s="265"/>
      <c r="N3042" s="223" t="s">
        <v>449</v>
      </c>
      <c r="O3042" s="223" t="s">
        <v>3419</v>
      </c>
      <c r="P3042" s="223">
        <v>2013</v>
      </c>
      <c r="Q3042" s="223">
        <v>2017</v>
      </c>
      <c r="R3042" s="223" t="s">
        <v>3740</v>
      </c>
      <c r="S3042" s="223" t="s">
        <v>78</v>
      </c>
      <c r="T3042" s="223" t="s">
        <v>451</v>
      </c>
      <c r="U3042" s="86">
        <v>36</v>
      </c>
      <c r="V3042" s="86" t="s">
        <v>452</v>
      </c>
      <c r="W3042" s="223" t="s">
        <v>796</v>
      </c>
      <c r="X3042" s="223" t="s">
        <v>20041</v>
      </c>
      <c r="Y3042" s="262">
        <v>26000</v>
      </c>
      <c r="Z3042" s="226"/>
      <c r="AA3042" s="241">
        <f t="shared" si="23"/>
        <v>0</v>
      </c>
      <c r="AB3042" s="237" t="s">
        <v>20042</v>
      </c>
    </row>
    <row r="3043" spans="1:28" ht="15" customHeight="1">
      <c r="A3043" s="109">
        <v>3034</v>
      </c>
      <c r="B3043" s="222" t="str">
        <f t="shared" si="22"/>
        <v>Klik Disini</v>
      </c>
      <c r="C3043" s="223" t="s">
        <v>20043</v>
      </c>
      <c r="D3043" s="223"/>
      <c r="E3043" s="223" t="s">
        <v>20012</v>
      </c>
      <c r="F3043" s="223" t="s">
        <v>20044</v>
      </c>
      <c r="G3043" s="223" t="s">
        <v>20045</v>
      </c>
      <c r="H3043" s="223" t="s">
        <v>2070</v>
      </c>
      <c r="I3043" s="258" t="s">
        <v>583</v>
      </c>
      <c r="J3043" s="186" t="s">
        <v>263</v>
      </c>
      <c r="K3043" s="223"/>
      <c r="L3043" s="264"/>
      <c r="M3043" s="265"/>
      <c r="N3043" s="223" t="s">
        <v>449</v>
      </c>
      <c r="O3043" s="223" t="s">
        <v>3419</v>
      </c>
      <c r="P3043" s="223">
        <v>2012</v>
      </c>
      <c r="Q3043" s="223">
        <v>2017</v>
      </c>
      <c r="R3043" s="223" t="s">
        <v>6981</v>
      </c>
      <c r="S3043" s="223" t="s">
        <v>78</v>
      </c>
      <c r="T3043" s="223" t="s">
        <v>451</v>
      </c>
      <c r="U3043" s="86">
        <v>29</v>
      </c>
      <c r="V3043" s="86" t="s">
        <v>452</v>
      </c>
      <c r="W3043" s="223" t="s">
        <v>13527</v>
      </c>
      <c r="X3043" s="223" t="s">
        <v>20046</v>
      </c>
      <c r="Y3043" s="262">
        <v>34000</v>
      </c>
      <c r="Z3043" s="226"/>
      <c r="AA3043" s="241">
        <f t="shared" si="23"/>
        <v>0</v>
      </c>
      <c r="AB3043" s="237" t="s">
        <v>20047</v>
      </c>
    </row>
    <row r="3044" spans="1:28" ht="15" customHeight="1">
      <c r="A3044" s="109">
        <v>3035</v>
      </c>
      <c r="B3044" s="222" t="str">
        <f t="shared" si="22"/>
        <v>Klik Disini</v>
      </c>
      <c r="C3044" s="223" t="s">
        <v>20048</v>
      </c>
      <c r="D3044" s="223"/>
      <c r="E3044" s="223" t="s">
        <v>5100</v>
      </c>
      <c r="F3044" s="223" t="s">
        <v>20049</v>
      </c>
      <c r="G3044" s="223" t="s">
        <v>20050</v>
      </c>
      <c r="H3044" s="223" t="s">
        <v>18336</v>
      </c>
      <c r="I3044" s="258" t="s">
        <v>592</v>
      </c>
      <c r="J3044" s="186" t="s">
        <v>326</v>
      </c>
      <c r="K3044" s="223"/>
      <c r="L3044" s="264"/>
      <c r="M3044" s="265"/>
      <c r="N3044" s="223" t="s">
        <v>449</v>
      </c>
      <c r="O3044" s="223" t="s">
        <v>3419</v>
      </c>
      <c r="P3044" s="223">
        <v>2009</v>
      </c>
      <c r="Q3044" s="223">
        <v>2017</v>
      </c>
      <c r="R3044" s="223" t="s">
        <v>3412</v>
      </c>
      <c r="S3044" s="223" t="s">
        <v>78</v>
      </c>
      <c r="T3044" s="223" t="s">
        <v>451</v>
      </c>
      <c r="U3044" s="86">
        <v>94</v>
      </c>
      <c r="V3044" s="86" t="s">
        <v>452</v>
      </c>
      <c r="W3044" s="223" t="s">
        <v>755</v>
      </c>
      <c r="X3044" s="223" t="s">
        <v>20051</v>
      </c>
      <c r="Y3044" s="262">
        <v>50500</v>
      </c>
      <c r="Z3044" s="226"/>
      <c r="AA3044" s="241">
        <f t="shared" si="23"/>
        <v>0</v>
      </c>
      <c r="AB3044" s="237" t="s">
        <v>20052</v>
      </c>
    </row>
    <row r="3045" spans="1:28" ht="15" customHeight="1">
      <c r="A3045" s="109">
        <v>3036</v>
      </c>
      <c r="B3045" s="222" t="str">
        <f t="shared" si="22"/>
        <v>Klik Disini</v>
      </c>
      <c r="C3045" s="223" t="s">
        <v>20053</v>
      </c>
      <c r="D3045" s="223"/>
      <c r="E3045" s="223" t="s">
        <v>18345</v>
      </c>
      <c r="F3045" s="223" t="s">
        <v>20054</v>
      </c>
      <c r="G3045" s="223" t="s">
        <v>20055</v>
      </c>
      <c r="H3045" s="223" t="s">
        <v>4012</v>
      </c>
      <c r="I3045" s="258" t="s">
        <v>592</v>
      </c>
      <c r="J3045" s="186" t="s">
        <v>334</v>
      </c>
      <c r="K3045" s="223"/>
      <c r="L3045" s="264"/>
      <c r="M3045" s="265"/>
      <c r="N3045" s="223" t="s">
        <v>449</v>
      </c>
      <c r="O3045" s="223" t="s">
        <v>3419</v>
      </c>
      <c r="P3045" s="223">
        <v>2012</v>
      </c>
      <c r="Q3045" s="223">
        <v>2017</v>
      </c>
      <c r="R3045" s="223" t="s">
        <v>3412</v>
      </c>
      <c r="S3045" s="223" t="s">
        <v>78</v>
      </c>
      <c r="T3045" s="223" t="s">
        <v>451</v>
      </c>
      <c r="U3045" s="86">
        <v>76</v>
      </c>
      <c r="V3045" s="86" t="s">
        <v>452</v>
      </c>
      <c r="W3045" s="223" t="s">
        <v>917</v>
      </c>
      <c r="X3045" s="223" t="s">
        <v>20056</v>
      </c>
      <c r="Y3045" s="262">
        <v>66500</v>
      </c>
      <c r="Z3045" s="226"/>
      <c r="AA3045" s="241">
        <f t="shared" si="23"/>
        <v>0</v>
      </c>
      <c r="AB3045" s="237" t="s">
        <v>20057</v>
      </c>
    </row>
    <row r="3046" spans="1:28" ht="15" customHeight="1">
      <c r="A3046" s="109">
        <v>3037</v>
      </c>
      <c r="B3046" s="222" t="str">
        <f t="shared" si="22"/>
        <v>Klik Disini</v>
      </c>
      <c r="C3046" s="223" t="s">
        <v>20058</v>
      </c>
      <c r="D3046" s="223"/>
      <c r="E3046" s="223" t="s">
        <v>20059</v>
      </c>
      <c r="F3046" s="223" t="s">
        <v>20060</v>
      </c>
      <c r="G3046" s="223" t="s">
        <v>20061</v>
      </c>
      <c r="H3046" s="223" t="s">
        <v>2070</v>
      </c>
      <c r="I3046" s="258" t="s">
        <v>583</v>
      </c>
      <c r="J3046" s="186" t="s">
        <v>263</v>
      </c>
      <c r="K3046" s="223"/>
      <c r="L3046" s="264"/>
      <c r="M3046" s="265"/>
      <c r="N3046" s="223" t="s">
        <v>449</v>
      </c>
      <c r="O3046" s="223" t="s">
        <v>3419</v>
      </c>
      <c r="P3046" s="223">
        <v>2012</v>
      </c>
      <c r="Q3046" s="223">
        <v>2017</v>
      </c>
      <c r="R3046" s="223" t="s">
        <v>6981</v>
      </c>
      <c r="S3046" s="223" t="s">
        <v>78</v>
      </c>
      <c r="T3046" s="223" t="s">
        <v>451</v>
      </c>
      <c r="U3046" s="86">
        <v>24</v>
      </c>
      <c r="V3046" s="86" t="s">
        <v>452</v>
      </c>
      <c r="W3046" s="223" t="s">
        <v>4043</v>
      </c>
      <c r="X3046" s="223" t="s">
        <v>20062</v>
      </c>
      <c r="Y3046" s="262">
        <v>31500</v>
      </c>
      <c r="Z3046" s="226"/>
      <c r="AA3046" s="241">
        <f t="shared" si="23"/>
        <v>0</v>
      </c>
      <c r="AB3046" s="237" t="s">
        <v>20063</v>
      </c>
    </row>
    <row r="3047" spans="1:28" ht="15" customHeight="1">
      <c r="A3047" s="109">
        <v>3038</v>
      </c>
      <c r="B3047" s="222" t="str">
        <f t="shared" si="22"/>
        <v>Klik Disini</v>
      </c>
      <c r="C3047" s="223" t="s">
        <v>20064</v>
      </c>
      <c r="D3047" s="223"/>
      <c r="E3047" s="223" t="s">
        <v>4414</v>
      </c>
      <c r="F3047" s="223" t="s">
        <v>20065</v>
      </c>
      <c r="G3047" s="223" t="s">
        <v>20066</v>
      </c>
      <c r="H3047" s="223" t="s">
        <v>7741</v>
      </c>
      <c r="I3047" s="258" t="s">
        <v>1844</v>
      </c>
      <c r="J3047" s="186" t="s">
        <v>403</v>
      </c>
      <c r="K3047" s="223" t="s">
        <v>447</v>
      </c>
      <c r="L3047" s="223"/>
      <c r="M3047" s="259" t="s">
        <v>447</v>
      </c>
      <c r="N3047" s="223" t="s">
        <v>449</v>
      </c>
      <c r="O3047" s="223" t="s">
        <v>3419</v>
      </c>
      <c r="P3047" s="223">
        <v>2012</v>
      </c>
      <c r="Q3047" s="223">
        <v>2017</v>
      </c>
      <c r="R3047" s="223" t="s">
        <v>3412</v>
      </c>
      <c r="S3047" s="223" t="s">
        <v>78</v>
      </c>
      <c r="T3047" s="223" t="s">
        <v>451</v>
      </c>
      <c r="U3047" s="86">
        <v>80</v>
      </c>
      <c r="V3047" s="86" t="s">
        <v>452</v>
      </c>
      <c r="W3047" s="223" t="s">
        <v>813</v>
      </c>
      <c r="X3047" s="223" t="s">
        <v>20067</v>
      </c>
      <c r="Y3047" s="262">
        <v>24000</v>
      </c>
      <c r="Z3047" s="226"/>
      <c r="AA3047" s="241">
        <f t="shared" si="23"/>
        <v>0</v>
      </c>
      <c r="AB3047" s="237" t="s">
        <v>20068</v>
      </c>
    </row>
    <row r="3048" spans="1:28" ht="15" customHeight="1">
      <c r="A3048" s="109">
        <v>3039</v>
      </c>
      <c r="B3048" s="222" t="str">
        <f t="shared" si="22"/>
        <v>Klik Disini</v>
      </c>
      <c r="C3048" s="223" t="s">
        <v>20069</v>
      </c>
      <c r="D3048" s="223"/>
      <c r="E3048" s="223" t="s">
        <v>18357</v>
      </c>
      <c r="F3048" s="223" t="s">
        <v>20070</v>
      </c>
      <c r="G3048" s="223" t="s">
        <v>20071</v>
      </c>
      <c r="H3048" s="223" t="s">
        <v>2070</v>
      </c>
      <c r="I3048" s="258" t="s">
        <v>583</v>
      </c>
      <c r="J3048" s="186" t="s">
        <v>263</v>
      </c>
      <c r="K3048" s="223"/>
      <c r="L3048" s="264"/>
      <c r="M3048" s="265"/>
      <c r="N3048" s="223" t="s">
        <v>449</v>
      </c>
      <c r="O3048" s="223" t="s">
        <v>3419</v>
      </c>
      <c r="P3048" s="223">
        <v>2012</v>
      </c>
      <c r="Q3048" s="223">
        <v>2017</v>
      </c>
      <c r="R3048" s="223" t="s">
        <v>6981</v>
      </c>
      <c r="S3048" s="223" t="s">
        <v>78</v>
      </c>
      <c r="T3048" s="223" t="s">
        <v>451</v>
      </c>
      <c r="U3048" s="86">
        <v>37</v>
      </c>
      <c r="V3048" s="86" t="s">
        <v>452</v>
      </c>
      <c r="W3048" s="223" t="s">
        <v>1718</v>
      </c>
      <c r="X3048" s="223" t="s">
        <v>20072</v>
      </c>
      <c r="Y3048" s="262">
        <v>35500</v>
      </c>
      <c r="Z3048" s="226"/>
      <c r="AA3048" s="241">
        <f t="shared" si="23"/>
        <v>0</v>
      </c>
      <c r="AB3048" s="237" t="s">
        <v>20073</v>
      </c>
    </row>
    <row r="3049" spans="1:28" ht="15" customHeight="1">
      <c r="A3049" s="109">
        <v>3040</v>
      </c>
      <c r="B3049" s="222" t="str">
        <f t="shared" si="22"/>
        <v>Klik Disini</v>
      </c>
      <c r="C3049" s="223" t="s">
        <v>20074</v>
      </c>
      <c r="D3049" s="223"/>
      <c r="E3049" s="223" t="s">
        <v>5081</v>
      </c>
      <c r="F3049" s="223" t="s">
        <v>20075</v>
      </c>
      <c r="G3049" s="223" t="s">
        <v>20076</v>
      </c>
      <c r="H3049" s="223" t="s">
        <v>583</v>
      </c>
      <c r="I3049" s="258" t="s">
        <v>583</v>
      </c>
      <c r="J3049" s="186" t="s">
        <v>265</v>
      </c>
      <c r="K3049" s="223"/>
      <c r="L3049" s="264"/>
      <c r="M3049" s="265"/>
      <c r="N3049" s="223" t="s">
        <v>449</v>
      </c>
      <c r="O3049" s="223" t="s">
        <v>3419</v>
      </c>
      <c r="P3049" s="223">
        <v>2012</v>
      </c>
      <c r="Q3049" s="223">
        <v>2017</v>
      </c>
      <c r="R3049" s="223" t="s">
        <v>3480</v>
      </c>
      <c r="S3049" s="223" t="s">
        <v>78</v>
      </c>
      <c r="T3049" s="223" t="s">
        <v>451</v>
      </c>
      <c r="U3049" s="86">
        <v>208</v>
      </c>
      <c r="V3049" s="86" t="s">
        <v>452</v>
      </c>
      <c r="W3049" s="223" t="s">
        <v>1626</v>
      </c>
      <c r="X3049" s="223" t="s">
        <v>20077</v>
      </c>
      <c r="Y3049" s="262">
        <v>47000</v>
      </c>
      <c r="Z3049" s="226"/>
      <c r="AA3049" s="241">
        <f t="shared" si="23"/>
        <v>0</v>
      </c>
      <c r="AB3049" s="237" t="s">
        <v>20078</v>
      </c>
    </row>
    <row r="3050" spans="1:28" ht="15" customHeight="1">
      <c r="A3050" s="109">
        <v>3041</v>
      </c>
      <c r="B3050" s="222" t="str">
        <f t="shared" si="22"/>
        <v>Klik Disini</v>
      </c>
      <c r="C3050" s="223" t="s">
        <v>20079</v>
      </c>
      <c r="D3050" s="223"/>
      <c r="E3050" s="223" t="s">
        <v>20080</v>
      </c>
      <c r="F3050" s="223" t="s">
        <v>20081</v>
      </c>
      <c r="G3050" s="223" t="s">
        <v>20082</v>
      </c>
      <c r="H3050" s="223" t="s">
        <v>2070</v>
      </c>
      <c r="I3050" s="258" t="s">
        <v>583</v>
      </c>
      <c r="J3050" s="186" t="s">
        <v>263</v>
      </c>
      <c r="K3050" s="223"/>
      <c r="L3050" s="264"/>
      <c r="M3050" s="265"/>
      <c r="N3050" s="223" t="s">
        <v>449</v>
      </c>
      <c r="O3050" s="223" t="s">
        <v>3419</v>
      </c>
      <c r="P3050" s="223">
        <v>2013</v>
      </c>
      <c r="Q3050" s="223">
        <v>2017</v>
      </c>
      <c r="R3050" s="223" t="s">
        <v>6981</v>
      </c>
      <c r="S3050" s="223" t="s">
        <v>78</v>
      </c>
      <c r="T3050" s="223" t="s">
        <v>451</v>
      </c>
      <c r="U3050" s="86">
        <v>120</v>
      </c>
      <c r="V3050" s="86" t="s">
        <v>452</v>
      </c>
      <c r="W3050" s="223" t="s">
        <v>917</v>
      </c>
      <c r="X3050" s="223" t="s">
        <v>20083</v>
      </c>
      <c r="Y3050" s="262">
        <v>45500</v>
      </c>
      <c r="Z3050" s="226"/>
      <c r="AA3050" s="241">
        <f t="shared" si="23"/>
        <v>0</v>
      </c>
      <c r="AB3050" s="237" t="s">
        <v>20084</v>
      </c>
    </row>
    <row r="3051" spans="1:28" ht="15" customHeight="1">
      <c r="A3051" s="109">
        <v>3042</v>
      </c>
      <c r="B3051" s="222" t="str">
        <f t="shared" si="22"/>
        <v>Klik Disini</v>
      </c>
      <c r="C3051" s="223" t="s">
        <v>20085</v>
      </c>
      <c r="D3051" s="223"/>
      <c r="E3051" s="223" t="s">
        <v>20086</v>
      </c>
      <c r="F3051" s="223" t="s">
        <v>20087</v>
      </c>
      <c r="G3051" s="223" t="s">
        <v>20088</v>
      </c>
      <c r="H3051" s="223" t="s">
        <v>2070</v>
      </c>
      <c r="I3051" s="258" t="s">
        <v>583</v>
      </c>
      <c r="J3051" s="186" t="s">
        <v>263</v>
      </c>
      <c r="K3051" s="223"/>
      <c r="L3051" s="264"/>
      <c r="M3051" s="265"/>
      <c r="N3051" s="223" t="s">
        <v>449</v>
      </c>
      <c r="O3051" s="223" t="s">
        <v>3419</v>
      </c>
      <c r="P3051" s="223">
        <v>2013</v>
      </c>
      <c r="Q3051" s="223">
        <v>2017</v>
      </c>
      <c r="R3051" s="223" t="s">
        <v>6981</v>
      </c>
      <c r="S3051" s="223" t="s">
        <v>78</v>
      </c>
      <c r="T3051" s="223" t="s">
        <v>451</v>
      </c>
      <c r="U3051" s="86">
        <v>108</v>
      </c>
      <c r="V3051" s="86" t="s">
        <v>452</v>
      </c>
      <c r="W3051" s="223" t="s">
        <v>6334</v>
      </c>
      <c r="X3051" s="223" t="s">
        <v>20089</v>
      </c>
      <c r="Y3051" s="262">
        <v>45500</v>
      </c>
      <c r="Z3051" s="226"/>
      <c r="AA3051" s="241">
        <f t="shared" si="23"/>
        <v>0</v>
      </c>
      <c r="AB3051" s="237" t="s">
        <v>20090</v>
      </c>
    </row>
    <row r="3052" spans="1:28" ht="15" customHeight="1">
      <c r="A3052" s="109">
        <v>3043</v>
      </c>
      <c r="B3052" s="222" t="str">
        <f t="shared" si="22"/>
        <v>Klik Disini</v>
      </c>
      <c r="C3052" s="223" t="s">
        <v>20091</v>
      </c>
      <c r="D3052" s="223"/>
      <c r="E3052" s="223" t="s">
        <v>4723</v>
      </c>
      <c r="F3052" s="223" t="s">
        <v>20092</v>
      </c>
      <c r="G3052" s="223" t="s">
        <v>20093</v>
      </c>
      <c r="H3052" s="223" t="s">
        <v>3662</v>
      </c>
      <c r="I3052" s="258" t="s">
        <v>592</v>
      </c>
      <c r="J3052" s="186" t="s">
        <v>322</v>
      </c>
      <c r="K3052" s="223"/>
      <c r="L3052" s="264"/>
      <c r="M3052" s="265"/>
      <c r="N3052" s="223" t="s">
        <v>449</v>
      </c>
      <c r="O3052" s="223" t="s">
        <v>3419</v>
      </c>
      <c r="P3052" s="223">
        <v>2012</v>
      </c>
      <c r="Q3052" s="223">
        <v>2017</v>
      </c>
      <c r="R3052" s="223" t="s">
        <v>3643</v>
      </c>
      <c r="S3052" s="223" t="s">
        <v>78</v>
      </c>
      <c r="T3052" s="223" t="s">
        <v>451</v>
      </c>
      <c r="U3052" s="86">
        <v>200</v>
      </c>
      <c r="V3052" s="86" t="s">
        <v>452</v>
      </c>
      <c r="W3052" s="223" t="s">
        <v>3567</v>
      </c>
      <c r="X3052" s="223" t="s">
        <v>20094</v>
      </c>
      <c r="Y3052" s="262">
        <v>60000</v>
      </c>
      <c r="Z3052" s="226"/>
      <c r="AA3052" s="241">
        <f t="shared" si="23"/>
        <v>0</v>
      </c>
      <c r="AB3052" s="237" t="s">
        <v>20095</v>
      </c>
    </row>
    <row r="3053" spans="1:28" ht="15" customHeight="1">
      <c r="A3053" s="109">
        <v>3044</v>
      </c>
      <c r="B3053" s="222" t="str">
        <f t="shared" si="22"/>
        <v>Klik Disini</v>
      </c>
      <c r="C3053" s="223" t="s">
        <v>20096</v>
      </c>
      <c r="D3053" s="223"/>
      <c r="E3053" s="223" t="s">
        <v>13950</v>
      </c>
      <c r="F3053" s="223" t="s">
        <v>20097</v>
      </c>
      <c r="G3053" s="223" t="s">
        <v>20098</v>
      </c>
      <c r="H3053" s="223" t="s">
        <v>266</v>
      </c>
      <c r="I3053" s="258" t="s">
        <v>583</v>
      </c>
      <c r="J3053" s="186" t="s">
        <v>265</v>
      </c>
      <c r="K3053" s="223"/>
      <c r="L3053" s="264"/>
      <c r="M3053" s="265"/>
      <c r="N3053" s="223" t="s">
        <v>449</v>
      </c>
      <c r="O3053" s="223" t="s">
        <v>3419</v>
      </c>
      <c r="P3053" s="223">
        <v>2012</v>
      </c>
      <c r="Q3053" s="223">
        <v>2017</v>
      </c>
      <c r="R3053" s="223" t="s">
        <v>3480</v>
      </c>
      <c r="S3053" s="223" t="s">
        <v>78</v>
      </c>
      <c r="T3053" s="223" t="s">
        <v>451</v>
      </c>
      <c r="U3053" s="86">
        <v>424</v>
      </c>
      <c r="V3053" s="86" t="s">
        <v>452</v>
      </c>
      <c r="W3053" s="223" t="s">
        <v>1613</v>
      </c>
      <c r="X3053" s="223" t="s">
        <v>20099</v>
      </c>
      <c r="Y3053" s="262">
        <v>97500</v>
      </c>
      <c r="Z3053" s="226"/>
      <c r="AA3053" s="241">
        <f t="shared" si="23"/>
        <v>0</v>
      </c>
      <c r="AB3053" s="237" t="s">
        <v>20100</v>
      </c>
    </row>
    <row r="3054" spans="1:28" ht="15" customHeight="1">
      <c r="A3054" s="109">
        <v>3045</v>
      </c>
      <c r="B3054" s="222" t="str">
        <f t="shared" si="22"/>
        <v>Klik Disini</v>
      </c>
      <c r="C3054" s="223" t="s">
        <v>20101</v>
      </c>
      <c r="D3054" s="223"/>
      <c r="E3054" s="223" t="s">
        <v>19796</v>
      </c>
      <c r="F3054" s="223" t="s">
        <v>20102</v>
      </c>
      <c r="G3054" s="223" t="s">
        <v>20103</v>
      </c>
      <c r="H3054" s="223" t="s">
        <v>3446</v>
      </c>
      <c r="I3054" s="258" t="s">
        <v>3447</v>
      </c>
      <c r="J3054" s="186" t="s">
        <v>313</v>
      </c>
      <c r="K3054" s="223"/>
      <c r="L3054" s="264"/>
      <c r="M3054" s="265"/>
      <c r="N3054" s="223" t="s">
        <v>449</v>
      </c>
      <c r="O3054" s="223" t="s">
        <v>3419</v>
      </c>
      <c r="P3054" s="223">
        <v>2008</v>
      </c>
      <c r="Q3054" s="223">
        <v>2017</v>
      </c>
      <c r="R3054" s="223" t="s">
        <v>3412</v>
      </c>
      <c r="S3054" s="223" t="s">
        <v>78</v>
      </c>
      <c r="T3054" s="223" t="s">
        <v>451</v>
      </c>
      <c r="U3054" s="86">
        <v>130</v>
      </c>
      <c r="V3054" s="86" t="s">
        <v>452</v>
      </c>
      <c r="W3054" s="223" t="s">
        <v>532</v>
      </c>
      <c r="X3054" s="223" t="s">
        <v>20104</v>
      </c>
      <c r="Y3054" s="262">
        <v>81500</v>
      </c>
      <c r="Z3054" s="226"/>
      <c r="AA3054" s="241">
        <f t="shared" si="23"/>
        <v>0</v>
      </c>
      <c r="AB3054" s="237" t="s">
        <v>20105</v>
      </c>
    </row>
    <row r="3055" spans="1:28" ht="15" customHeight="1">
      <c r="A3055" s="109">
        <v>3046</v>
      </c>
      <c r="B3055" s="222" t="str">
        <f t="shared" si="22"/>
        <v>Klik Disini</v>
      </c>
      <c r="C3055" s="223" t="s">
        <v>20106</v>
      </c>
      <c r="D3055" s="223"/>
      <c r="E3055" s="223" t="s">
        <v>20107</v>
      </c>
      <c r="F3055" s="223" t="s">
        <v>20108</v>
      </c>
      <c r="G3055" s="223" t="s">
        <v>20109</v>
      </c>
      <c r="H3055" s="223" t="s">
        <v>3949</v>
      </c>
      <c r="I3055" s="258" t="s">
        <v>1844</v>
      </c>
      <c r="J3055" s="186" t="s">
        <v>405</v>
      </c>
      <c r="K3055" s="223"/>
      <c r="L3055" s="264"/>
      <c r="M3055" s="265"/>
      <c r="N3055" s="223" t="s">
        <v>449</v>
      </c>
      <c r="O3055" s="223" t="s">
        <v>3419</v>
      </c>
      <c r="P3055" s="223">
        <v>2013</v>
      </c>
      <c r="Q3055" s="223">
        <v>2017</v>
      </c>
      <c r="R3055" s="223" t="s">
        <v>3412</v>
      </c>
      <c r="S3055" s="223" t="s">
        <v>78</v>
      </c>
      <c r="T3055" s="223" t="s">
        <v>451</v>
      </c>
      <c r="U3055" s="86">
        <v>175</v>
      </c>
      <c r="V3055" s="86" t="s">
        <v>452</v>
      </c>
      <c r="W3055" s="223" t="s">
        <v>1214</v>
      </c>
      <c r="X3055" s="223" t="s">
        <v>20110</v>
      </c>
      <c r="Y3055" s="262">
        <v>58500</v>
      </c>
      <c r="Z3055" s="226"/>
      <c r="AA3055" s="241">
        <f t="shared" si="23"/>
        <v>0</v>
      </c>
      <c r="AB3055" s="237" t="s">
        <v>20111</v>
      </c>
    </row>
    <row r="3056" spans="1:28" ht="15" customHeight="1">
      <c r="A3056" s="109">
        <v>3047</v>
      </c>
      <c r="B3056" s="222" t="str">
        <f t="shared" si="22"/>
        <v>Klik Disini</v>
      </c>
      <c r="C3056" s="223" t="s">
        <v>20112</v>
      </c>
      <c r="D3056" s="223"/>
      <c r="E3056" s="223" t="s">
        <v>19522</v>
      </c>
      <c r="F3056" s="223" t="s">
        <v>20113</v>
      </c>
      <c r="G3056" s="223" t="s">
        <v>20114</v>
      </c>
      <c r="H3056" s="223" t="s">
        <v>2070</v>
      </c>
      <c r="I3056" s="258" t="s">
        <v>583</v>
      </c>
      <c r="J3056" s="186" t="s">
        <v>263</v>
      </c>
      <c r="K3056" s="223"/>
      <c r="L3056" s="264"/>
      <c r="M3056" s="265"/>
      <c r="N3056" s="223"/>
      <c r="O3056" s="223"/>
      <c r="P3056" s="223">
        <v>2013</v>
      </c>
      <c r="Q3056" s="223">
        <v>2017</v>
      </c>
      <c r="R3056" s="223" t="s">
        <v>6981</v>
      </c>
      <c r="S3056" s="223" t="s">
        <v>78</v>
      </c>
      <c r="T3056" s="223"/>
      <c r="U3056" s="86">
        <v>32</v>
      </c>
      <c r="V3056" s="86" t="s">
        <v>452</v>
      </c>
      <c r="W3056" s="223" t="s">
        <v>864</v>
      </c>
      <c r="X3056" s="223" t="s">
        <v>20115</v>
      </c>
      <c r="Y3056" s="262">
        <v>55000</v>
      </c>
      <c r="Z3056" s="226"/>
      <c r="AA3056" s="241">
        <f t="shared" si="23"/>
        <v>0</v>
      </c>
      <c r="AB3056" s="237" t="s">
        <v>20116</v>
      </c>
    </row>
    <row r="3057" spans="1:28" ht="15" customHeight="1">
      <c r="A3057" s="109">
        <v>3048</v>
      </c>
      <c r="B3057" s="222" t="str">
        <f t="shared" si="22"/>
        <v>Klik Disini</v>
      </c>
      <c r="C3057" s="223" t="s">
        <v>20117</v>
      </c>
      <c r="D3057" s="223"/>
      <c r="E3057" s="223" t="s">
        <v>20118</v>
      </c>
      <c r="F3057" s="223" t="s">
        <v>20119</v>
      </c>
      <c r="G3057" s="223" t="s">
        <v>20120</v>
      </c>
      <c r="H3057" s="223" t="s">
        <v>583</v>
      </c>
      <c r="I3057" s="258" t="s">
        <v>583</v>
      </c>
      <c r="J3057" s="186" t="s">
        <v>265</v>
      </c>
      <c r="K3057" s="223"/>
      <c r="L3057" s="264"/>
      <c r="M3057" s="265"/>
      <c r="N3057" s="223" t="s">
        <v>449</v>
      </c>
      <c r="O3057" s="223" t="s">
        <v>3419</v>
      </c>
      <c r="P3057" s="223">
        <v>2008</v>
      </c>
      <c r="Q3057" s="223">
        <v>2017</v>
      </c>
      <c r="R3057" s="223" t="s">
        <v>3480</v>
      </c>
      <c r="S3057" s="223" t="s">
        <v>78</v>
      </c>
      <c r="T3057" s="223" t="s">
        <v>451</v>
      </c>
      <c r="U3057" s="86">
        <v>162</v>
      </c>
      <c r="V3057" s="86" t="s">
        <v>452</v>
      </c>
      <c r="W3057" s="223" t="s">
        <v>1923</v>
      </c>
      <c r="X3057" s="223" t="s">
        <v>20121</v>
      </c>
      <c r="Y3057" s="262">
        <v>63000</v>
      </c>
      <c r="Z3057" s="226"/>
      <c r="AA3057" s="241">
        <f t="shared" si="23"/>
        <v>0</v>
      </c>
      <c r="AB3057" s="237" t="s">
        <v>20122</v>
      </c>
    </row>
    <row r="3058" spans="1:28" ht="15" customHeight="1">
      <c r="A3058" s="109">
        <v>3049</v>
      </c>
      <c r="B3058" s="222" t="str">
        <f t="shared" si="22"/>
        <v>Klik Disini</v>
      </c>
      <c r="C3058" s="223" t="s">
        <v>20123</v>
      </c>
      <c r="D3058" s="223"/>
      <c r="E3058" s="223" t="s">
        <v>3490</v>
      </c>
      <c r="F3058" s="223" t="s">
        <v>20124</v>
      </c>
      <c r="G3058" s="223" t="s">
        <v>20125</v>
      </c>
      <c r="H3058" s="223" t="s">
        <v>356</v>
      </c>
      <c r="I3058" s="258" t="s">
        <v>272</v>
      </c>
      <c r="J3058" s="186" t="s">
        <v>306</v>
      </c>
      <c r="K3058" s="223" t="s">
        <v>447</v>
      </c>
      <c r="L3058" s="223"/>
      <c r="M3058" s="259" t="s">
        <v>447</v>
      </c>
      <c r="N3058" s="223" t="s">
        <v>449</v>
      </c>
      <c r="O3058" s="223" t="s">
        <v>450</v>
      </c>
      <c r="P3058" s="223">
        <v>2013</v>
      </c>
      <c r="Q3058" s="223">
        <v>2017</v>
      </c>
      <c r="R3058" s="223" t="s">
        <v>3412</v>
      </c>
      <c r="S3058" s="223" t="s">
        <v>78</v>
      </c>
      <c r="T3058" s="223" t="s">
        <v>451</v>
      </c>
      <c r="U3058" s="86">
        <v>252</v>
      </c>
      <c r="V3058" s="86" t="s">
        <v>452</v>
      </c>
      <c r="W3058" s="223" t="s">
        <v>3676</v>
      </c>
      <c r="X3058" s="223" t="s">
        <v>20126</v>
      </c>
      <c r="Y3058" s="262">
        <v>103000</v>
      </c>
      <c r="Z3058" s="226"/>
      <c r="AA3058" s="241">
        <f t="shared" si="23"/>
        <v>0</v>
      </c>
      <c r="AB3058" s="237" t="s">
        <v>20127</v>
      </c>
    </row>
    <row r="3059" spans="1:28" ht="15" customHeight="1">
      <c r="A3059" s="109">
        <v>3050</v>
      </c>
      <c r="B3059" s="222" t="str">
        <f t="shared" si="22"/>
        <v>Klik Disini</v>
      </c>
      <c r="C3059" s="223" t="s">
        <v>20128</v>
      </c>
      <c r="D3059" s="223"/>
      <c r="E3059" s="223" t="s">
        <v>3490</v>
      </c>
      <c r="F3059" s="223" t="s">
        <v>20129</v>
      </c>
      <c r="G3059" s="223" t="s">
        <v>20130</v>
      </c>
      <c r="H3059" s="223" t="s">
        <v>356</v>
      </c>
      <c r="I3059" s="258" t="s">
        <v>272</v>
      </c>
      <c r="J3059" s="186" t="s">
        <v>306</v>
      </c>
      <c r="K3059" s="223" t="s">
        <v>447</v>
      </c>
      <c r="L3059" s="223"/>
      <c r="M3059" s="259" t="s">
        <v>447</v>
      </c>
      <c r="N3059" s="223" t="s">
        <v>449</v>
      </c>
      <c r="O3059" s="223" t="s">
        <v>450</v>
      </c>
      <c r="P3059" s="223">
        <v>2013</v>
      </c>
      <c r="Q3059" s="223">
        <v>2017</v>
      </c>
      <c r="R3059" s="223" t="s">
        <v>3412</v>
      </c>
      <c r="S3059" s="223" t="s">
        <v>78</v>
      </c>
      <c r="T3059" s="223" t="s">
        <v>451</v>
      </c>
      <c r="U3059" s="86">
        <v>279</v>
      </c>
      <c r="V3059" s="86" t="s">
        <v>452</v>
      </c>
      <c r="W3059" s="223" t="s">
        <v>4743</v>
      </c>
      <c r="X3059" s="223" t="s">
        <v>20131</v>
      </c>
      <c r="Y3059" s="262">
        <v>116000</v>
      </c>
      <c r="Z3059" s="226"/>
      <c r="AA3059" s="241">
        <f t="shared" si="23"/>
        <v>0</v>
      </c>
      <c r="AB3059" s="237" t="s">
        <v>20132</v>
      </c>
    </row>
    <row r="3060" spans="1:28" ht="15" customHeight="1">
      <c r="A3060" s="109">
        <v>3051</v>
      </c>
      <c r="B3060" s="222" t="str">
        <f t="shared" si="22"/>
        <v>Klik Disini</v>
      </c>
      <c r="C3060" s="223" t="s">
        <v>20133</v>
      </c>
      <c r="D3060" s="223"/>
      <c r="E3060" s="223" t="s">
        <v>19395</v>
      </c>
      <c r="F3060" s="223" t="s">
        <v>20134</v>
      </c>
      <c r="G3060" s="223" t="s">
        <v>20135</v>
      </c>
      <c r="H3060" s="223" t="s">
        <v>3642</v>
      </c>
      <c r="I3060" s="258" t="s">
        <v>592</v>
      </c>
      <c r="J3060" s="186" t="s">
        <v>322</v>
      </c>
      <c r="K3060" s="223"/>
      <c r="L3060" s="264"/>
      <c r="M3060" s="265"/>
      <c r="N3060" s="223"/>
      <c r="O3060" s="223"/>
      <c r="P3060" s="223">
        <v>2012</v>
      </c>
      <c r="Q3060" s="223">
        <v>2017</v>
      </c>
      <c r="R3060" s="223" t="s">
        <v>3643</v>
      </c>
      <c r="S3060" s="223" t="s">
        <v>78</v>
      </c>
      <c r="T3060" s="223"/>
      <c r="U3060" s="86">
        <v>96</v>
      </c>
      <c r="V3060" s="86" t="s">
        <v>452</v>
      </c>
      <c r="W3060" s="223" t="s">
        <v>8383</v>
      </c>
      <c r="X3060" s="223" t="s">
        <v>20136</v>
      </c>
      <c r="Y3060" s="262">
        <v>45000</v>
      </c>
      <c r="Z3060" s="226"/>
      <c r="AA3060" s="241">
        <f t="shared" si="23"/>
        <v>0</v>
      </c>
      <c r="AB3060" s="237" t="s">
        <v>20137</v>
      </c>
    </row>
    <row r="3061" spans="1:28" ht="15" customHeight="1">
      <c r="A3061" s="109">
        <v>3052</v>
      </c>
      <c r="B3061" s="222" t="str">
        <f t="shared" si="22"/>
        <v>Klik Disini</v>
      </c>
      <c r="C3061" s="223" t="s">
        <v>20138</v>
      </c>
      <c r="D3061" s="223"/>
      <c r="E3061" s="223" t="s">
        <v>3959</v>
      </c>
      <c r="F3061" s="223" t="s">
        <v>20139</v>
      </c>
      <c r="G3061" s="223" t="s">
        <v>20140</v>
      </c>
      <c r="H3061" s="223" t="s">
        <v>327</v>
      </c>
      <c r="I3061" s="258" t="s">
        <v>592</v>
      </c>
      <c r="J3061" s="186" t="s">
        <v>326</v>
      </c>
      <c r="K3061" s="223" t="s">
        <v>447</v>
      </c>
      <c r="L3061" s="223"/>
      <c r="M3061" s="259" t="s">
        <v>447</v>
      </c>
      <c r="N3061" s="223" t="s">
        <v>449</v>
      </c>
      <c r="O3061" s="223" t="s">
        <v>3419</v>
      </c>
      <c r="P3061" s="223">
        <v>2012</v>
      </c>
      <c r="Q3061" s="223">
        <v>2017</v>
      </c>
      <c r="R3061" s="223" t="s">
        <v>3643</v>
      </c>
      <c r="S3061" s="223" t="s">
        <v>78</v>
      </c>
      <c r="T3061" s="223" t="s">
        <v>451</v>
      </c>
      <c r="U3061" s="86">
        <v>144</v>
      </c>
      <c r="V3061" s="86" t="s">
        <v>452</v>
      </c>
      <c r="W3061" s="223" t="s">
        <v>677</v>
      </c>
      <c r="X3061" s="223" t="s">
        <v>20141</v>
      </c>
      <c r="Y3061" s="262">
        <v>109500</v>
      </c>
      <c r="Z3061" s="226"/>
      <c r="AA3061" s="241">
        <f t="shared" si="23"/>
        <v>0</v>
      </c>
      <c r="AB3061" s="237" t="s">
        <v>20142</v>
      </c>
    </row>
    <row r="3062" spans="1:28" ht="15" customHeight="1">
      <c r="A3062" s="109">
        <v>3053</v>
      </c>
      <c r="B3062" s="222" t="str">
        <f t="shared" si="22"/>
        <v>Klik Disini</v>
      </c>
      <c r="C3062" s="223" t="s">
        <v>20143</v>
      </c>
      <c r="D3062" s="223"/>
      <c r="E3062" s="223" t="s">
        <v>20144</v>
      </c>
      <c r="F3062" s="223" t="s">
        <v>20145</v>
      </c>
      <c r="G3062" s="223" t="s">
        <v>20146</v>
      </c>
      <c r="H3062" s="223" t="s">
        <v>3642</v>
      </c>
      <c r="I3062" s="258" t="s">
        <v>446</v>
      </c>
      <c r="J3062" s="186" t="s">
        <v>347</v>
      </c>
      <c r="K3062" s="223"/>
      <c r="L3062" s="264"/>
      <c r="M3062" s="265"/>
      <c r="N3062" s="223" t="s">
        <v>449</v>
      </c>
      <c r="O3062" s="223" t="s">
        <v>3419</v>
      </c>
      <c r="P3062" s="223">
        <v>2012</v>
      </c>
      <c r="Q3062" s="223">
        <v>2017</v>
      </c>
      <c r="R3062" s="223" t="s">
        <v>3643</v>
      </c>
      <c r="S3062" s="223" t="s">
        <v>78</v>
      </c>
      <c r="T3062" s="223" t="s">
        <v>451</v>
      </c>
      <c r="U3062" s="86">
        <v>112</v>
      </c>
      <c r="V3062" s="86" t="s">
        <v>452</v>
      </c>
      <c r="W3062" s="223" t="s">
        <v>917</v>
      </c>
      <c r="X3062" s="223" t="s">
        <v>20147</v>
      </c>
      <c r="Y3062" s="262">
        <v>94000</v>
      </c>
      <c r="Z3062" s="226"/>
      <c r="AA3062" s="241">
        <f t="shared" si="23"/>
        <v>0</v>
      </c>
      <c r="AB3062" s="237" t="s">
        <v>20148</v>
      </c>
    </row>
    <row r="3063" spans="1:28" ht="15" customHeight="1">
      <c r="A3063" s="109">
        <v>3054</v>
      </c>
      <c r="B3063" s="222" t="str">
        <f t="shared" si="22"/>
        <v>Klik Disini</v>
      </c>
      <c r="C3063" s="223" t="s">
        <v>20149</v>
      </c>
      <c r="D3063" s="223"/>
      <c r="E3063" s="223" t="s">
        <v>20150</v>
      </c>
      <c r="F3063" s="223" t="s">
        <v>20151</v>
      </c>
      <c r="G3063" s="223" t="s">
        <v>20152</v>
      </c>
      <c r="H3063" s="223" t="s">
        <v>2070</v>
      </c>
      <c r="I3063" s="258" t="s">
        <v>583</v>
      </c>
      <c r="J3063" s="186" t="s">
        <v>263</v>
      </c>
      <c r="K3063" s="223"/>
      <c r="L3063" s="264"/>
      <c r="M3063" s="265"/>
      <c r="N3063" s="223" t="s">
        <v>449</v>
      </c>
      <c r="O3063" s="223" t="s">
        <v>3419</v>
      </c>
      <c r="P3063" s="223">
        <v>2013</v>
      </c>
      <c r="Q3063" s="223">
        <v>2017</v>
      </c>
      <c r="R3063" s="223" t="s">
        <v>6981</v>
      </c>
      <c r="S3063" s="223" t="s">
        <v>78</v>
      </c>
      <c r="T3063" s="223" t="s">
        <v>451</v>
      </c>
      <c r="U3063" s="86">
        <v>136</v>
      </c>
      <c r="V3063" s="86" t="s">
        <v>452</v>
      </c>
      <c r="W3063" s="223" t="s">
        <v>804</v>
      </c>
      <c r="X3063" s="223" t="s">
        <v>20153</v>
      </c>
      <c r="Y3063" s="262">
        <v>38000</v>
      </c>
      <c r="Z3063" s="226"/>
      <c r="AA3063" s="241">
        <f t="shared" si="23"/>
        <v>0</v>
      </c>
      <c r="AB3063" s="237" t="s">
        <v>20154</v>
      </c>
    </row>
    <row r="3064" spans="1:28" ht="15" customHeight="1">
      <c r="A3064" s="109">
        <v>3055</v>
      </c>
      <c r="B3064" s="222" t="str">
        <f t="shared" si="22"/>
        <v>Klik Disini</v>
      </c>
      <c r="C3064" s="223" t="s">
        <v>20155</v>
      </c>
      <c r="D3064" s="223"/>
      <c r="E3064" s="223" t="s">
        <v>20156</v>
      </c>
      <c r="F3064" s="223" t="s">
        <v>20157</v>
      </c>
      <c r="G3064" s="223" t="s">
        <v>20158</v>
      </c>
      <c r="H3064" s="223" t="s">
        <v>4012</v>
      </c>
      <c r="I3064" s="258" t="s">
        <v>592</v>
      </c>
      <c r="J3064" s="186" t="s">
        <v>334</v>
      </c>
      <c r="K3064" s="223"/>
      <c r="L3064" s="264"/>
      <c r="M3064" s="265"/>
      <c r="N3064" s="223" t="s">
        <v>449</v>
      </c>
      <c r="O3064" s="223" t="s">
        <v>3419</v>
      </c>
      <c r="P3064" s="223">
        <v>2012</v>
      </c>
      <c r="Q3064" s="223">
        <v>2017</v>
      </c>
      <c r="R3064" s="223" t="s">
        <v>7031</v>
      </c>
      <c r="S3064" s="223" t="s">
        <v>78</v>
      </c>
      <c r="T3064" s="223" t="s">
        <v>451</v>
      </c>
      <c r="U3064" s="86">
        <v>40</v>
      </c>
      <c r="V3064" s="86" t="s">
        <v>452</v>
      </c>
      <c r="W3064" s="223" t="s">
        <v>715</v>
      </c>
      <c r="X3064" s="223" t="s">
        <v>20159</v>
      </c>
      <c r="Y3064" s="262">
        <v>34000</v>
      </c>
      <c r="Z3064" s="226"/>
      <c r="AA3064" s="241">
        <f t="shared" si="23"/>
        <v>0</v>
      </c>
      <c r="AB3064" s="237" t="s">
        <v>20160</v>
      </c>
    </row>
    <row r="3065" spans="1:28" ht="15" customHeight="1">
      <c r="A3065" s="109">
        <v>3056</v>
      </c>
      <c r="B3065" s="222" t="str">
        <f t="shared" si="22"/>
        <v>Klik Disini</v>
      </c>
      <c r="C3065" s="223" t="s">
        <v>20161</v>
      </c>
      <c r="D3065" s="223"/>
      <c r="E3065" s="223" t="s">
        <v>4285</v>
      </c>
      <c r="F3065" s="223" t="s">
        <v>20162</v>
      </c>
      <c r="G3065" s="223" t="s">
        <v>20163</v>
      </c>
      <c r="H3065" s="223" t="s">
        <v>2070</v>
      </c>
      <c r="I3065" s="258" t="s">
        <v>583</v>
      </c>
      <c r="J3065" s="186" t="s">
        <v>263</v>
      </c>
      <c r="K3065" s="223"/>
      <c r="L3065" s="264"/>
      <c r="M3065" s="265"/>
      <c r="N3065" s="223" t="s">
        <v>449</v>
      </c>
      <c r="O3065" s="223" t="s">
        <v>3419</v>
      </c>
      <c r="P3065" s="223">
        <v>2013</v>
      </c>
      <c r="Q3065" s="223">
        <v>2017</v>
      </c>
      <c r="R3065" s="223" t="s">
        <v>3740</v>
      </c>
      <c r="S3065" s="223" t="s">
        <v>78</v>
      </c>
      <c r="T3065" s="223" t="s">
        <v>451</v>
      </c>
      <c r="U3065" s="86">
        <v>32</v>
      </c>
      <c r="V3065" s="86" t="s">
        <v>452</v>
      </c>
      <c r="W3065" s="223" t="s">
        <v>4258</v>
      </c>
      <c r="X3065" s="223" t="s">
        <v>20164</v>
      </c>
      <c r="Y3065" s="262">
        <v>26000</v>
      </c>
      <c r="Z3065" s="226"/>
      <c r="AA3065" s="241">
        <f t="shared" si="23"/>
        <v>0</v>
      </c>
      <c r="AB3065" s="237" t="s">
        <v>20165</v>
      </c>
    </row>
    <row r="3066" spans="1:28" ht="15" customHeight="1">
      <c r="A3066" s="109">
        <v>3057</v>
      </c>
      <c r="B3066" s="222" t="str">
        <f t="shared" si="22"/>
        <v>Klik Disini</v>
      </c>
      <c r="C3066" s="223" t="s">
        <v>20166</v>
      </c>
      <c r="D3066" s="223"/>
      <c r="E3066" s="223" t="s">
        <v>4285</v>
      </c>
      <c r="F3066" s="223" t="s">
        <v>20167</v>
      </c>
      <c r="G3066" s="223" t="s">
        <v>20168</v>
      </c>
      <c r="H3066" s="223" t="s">
        <v>2070</v>
      </c>
      <c r="I3066" s="258" t="s">
        <v>583</v>
      </c>
      <c r="J3066" s="186" t="s">
        <v>263</v>
      </c>
      <c r="K3066" s="223"/>
      <c r="L3066" s="264"/>
      <c r="M3066" s="265"/>
      <c r="N3066" s="223" t="s">
        <v>449</v>
      </c>
      <c r="O3066" s="223" t="s">
        <v>3419</v>
      </c>
      <c r="P3066" s="223">
        <v>2013</v>
      </c>
      <c r="Q3066" s="223">
        <v>2017</v>
      </c>
      <c r="R3066" s="223" t="s">
        <v>3740</v>
      </c>
      <c r="S3066" s="223" t="s">
        <v>78</v>
      </c>
      <c r="T3066" s="223" t="s">
        <v>451</v>
      </c>
      <c r="U3066" s="86">
        <v>32</v>
      </c>
      <c r="V3066" s="86" t="s">
        <v>452</v>
      </c>
      <c r="W3066" s="223" t="s">
        <v>6643</v>
      </c>
      <c r="X3066" s="223" t="s">
        <v>20169</v>
      </c>
      <c r="Y3066" s="262">
        <v>26000</v>
      </c>
      <c r="Z3066" s="226"/>
      <c r="AA3066" s="241">
        <f t="shared" si="23"/>
        <v>0</v>
      </c>
      <c r="AB3066" s="237" t="s">
        <v>20170</v>
      </c>
    </row>
    <row r="3067" spans="1:28" ht="15" customHeight="1">
      <c r="A3067" s="109">
        <v>3058</v>
      </c>
      <c r="B3067" s="222" t="str">
        <f t="shared" si="22"/>
        <v>Klik Disini</v>
      </c>
      <c r="C3067" s="223" t="s">
        <v>20171</v>
      </c>
      <c r="D3067" s="223"/>
      <c r="E3067" s="223" t="s">
        <v>4285</v>
      </c>
      <c r="F3067" s="223" t="s">
        <v>20172</v>
      </c>
      <c r="G3067" s="223" t="s">
        <v>20173</v>
      </c>
      <c r="H3067" s="223" t="s">
        <v>2070</v>
      </c>
      <c r="I3067" s="258" t="s">
        <v>583</v>
      </c>
      <c r="J3067" s="186" t="s">
        <v>263</v>
      </c>
      <c r="K3067" s="223"/>
      <c r="L3067" s="264"/>
      <c r="M3067" s="265"/>
      <c r="N3067" s="223" t="s">
        <v>449</v>
      </c>
      <c r="O3067" s="223" t="s">
        <v>3419</v>
      </c>
      <c r="P3067" s="223">
        <v>2013</v>
      </c>
      <c r="Q3067" s="223">
        <v>2017</v>
      </c>
      <c r="R3067" s="223" t="s">
        <v>3740</v>
      </c>
      <c r="S3067" s="223" t="s">
        <v>78</v>
      </c>
      <c r="T3067" s="223" t="s">
        <v>451</v>
      </c>
      <c r="U3067" s="86">
        <v>32</v>
      </c>
      <c r="V3067" s="86" t="s">
        <v>452</v>
      </c>
      <c r="W3067" s="223" t="s">
        <v>804</v>
      </c>
      <c r="X3067" s="223" t="s">
        <v>20174</v>
      </c>
      <c r="Y3067" s="262">
        <v>26000</v>
      </c>
      <c r="Z3067" s="226"/>
      <c r="AA3067" s="241">
        <f t="shared" si="23"/>
        <v>0</v>
      </c>
      <c r="AB3067" s="237" t="s">
        <v>20175</v>
      </c>
    </row>
    <row r="3068" spans="1:28" ht="15" customHeight="1">
      <c r="A3068" s="109">
        <v>3059</v>
      </c>
      <c r="B3068" s="222" t="str">
        <f t="shared" si="22"/>
        <v>Klik Disini</v>
      </c>
      <c r="C3068" s="223" t="s">
        <v>20176</v>
      </c>
      <c r="D3068" s="223"/>
      <c r="E3068" s="223" t="s">
        <v>4723</v>
      </c>
      <c r="F3068" s="223" t="s">
        <v>20177</v>
      </c>
      <c r="G3068" s="223" t="s">
        <v>20178</v>
      </c>
      <c r="H3068" s="223" t="s">
        <v>3662</v>
      </c>
      <c r="I3068" s="258" t="s">
        <v>592</v>
      </c>
      <c r="J3068" s="186" t="s">
        <v>322</v>
      </c>
      <c r="K3068" s="223"/>
      <c r="L3068" s="264"/>
      <c r="M3068" s="265"/>
      <c r="N3068" s="223" t="s">
        <v>449</v>
      </c>
      <c r="O3068" s="223" t="s">
        <v>3419</v>
      </c>
      <c r="P3068" s="223">
        <v>2012</v>
      </c>
      <c r="Q3068" s="223">
        <v>2017</v>
      </c>
      <c r="R3068" s="223" t="s">
        <v>3643</v>
      </c>
      <c r="S3068" s="223" t="s">
        <v>78</v>
      </c>
      <c r="T3068" s="223" t="s">
        <v>451</v>
      </c>
      <c r="U3068" s="86">
        <v>192</v>
      </c>
      <c r="V3068" s="86" t="s">
        <v>452</v>
      </c>
      <c r="W3068" s="223" t="s">
        <v>4777</v>
      </c>
      <c r="X3068" s="223" t="s">
        <v>20179</v>
      </c>
      <c r="Y3068" s="262">
        <v>68000</v>
      </c>
      <c r="Z3068" s="226"/>
      <c r="AA3068" s="241">
        <f t="shared" si="23"/>
        <v>0</v>
      </c>
      <c r="AB3068" s="237" t="s">
        <v>20180</v>
      </c>
    </row>
    <row r="3069" spans="1:28" ht="15" customHeight="1">
      <c r="A3069" s="109">
        <v>3060</v>
      </c>
      <c r="B3069" s="222" t="str">
        <f t="shared" si="22"/>
        <v>Klik Disini</v>
      </c>
      <c r="C3069" s="223" t="s">
        <v>20181</v>
      </c>
      <c r="D3069" s="223"/>
      <c r="E3069" s="223" t="s">
        <v>4285</v>
      </c>
      <c r="F3069" s="223" t="s">
        <v>20182</v>
      </c>
      <c r="G3069" s="223" t="s">
        <v>20183</v>
      </c>
      <c r="H3069" s="223" t="s">
        <v>2070</v>
      </c>
      <c r="I3069" s="258" t="s">
        <v>583</v>
      </c>
      <c r="J3069" s="186" t="s">
        <v>263</v>
      </c>
      <c r="K3069" s="223"/>
      <c r="L3069" s="264"/>
      <c r="M3069" s="265"/>
      <c r="N3069" s="223" t="s">
        <v>449</v>
      </c>
      <c r="O3069" s="223" t="s">
        <v>3419</v>
      </c>
      <c r="P3069" s="223">
        <v>2013</v>
      </c>
      <c r="Q3069" s="223">
        <v>2017</v>
      </c>
      <c r="R3069" s="223" t="s">
        <v>3740</v>
      </c>
      <c r="S3069" s="223" t="s">
        <v>78</v>
      </c>
      <c r="T3069" s="223" t="s">
        <v>451</v>
      </c>
      <c r="U3069" s="86">
        <v>32</v>
      </c>
      <c r="V3069" s="86" t="s">
        <v>452</v>
      </c>
      <c r="W3069" s="223" t="s">
        <v>775</v>
      </c>
      <c r="X3069" s="223" t="s">
        <v>20184</v>
      </c>
      <c r="Y3069" s="262">
        <v>24000</v>
      </c>
      <c r="Z3069" s="226"/>
      <c r="AA3069" s="241">
        <f t="shared" si="23"/>
        <v>0</v>
      </c>
      <c r="AB3069" s="237" t="s">
        <v>20185</v>
      </c>
    </row>
    <row r="3070" spans="1:28" ht="15" customHeight="1">
      <c r="A3070" s="109">
        <v>3061</v>
      </c>
      <c r="B3070" s="222" t="str">
        <f t="shared" ref="B3070:B3324" si="24">HYPERLINK("https://mocostore.moco.co.id/catalog/"&amp;AB3070,"Klik Disini")</f>
        <v>Klik Disini</v>
      </c>
      <c r="C3070" s="223" t="s">
        <v>20186</v>
      </c>
      <c r="D3070" s="223"/>
      <c r="E3070" s="223" t="s">
        <v>4285</v>
      </c>
      <c r="F3070" s="223" t="s">
        <v>20187</v>
      </c>
      <c r="G3070" s="223" t="s">
        <v>20188</v>
      </c>
      <c r="H3070" s="223" t="s">
        <v>2070</v>
      </c>
      <c r="I3070" s="258" t="s">
        <v>583</v>
      </c>
      <c r="J3070" s="186" t="s">
        <v>263</v>
      </c>
      <c r="K3070" s="223"/>
      <c r="L3070" s="264"/>
      <c r="M3070" s="265"/>
      <c r="N3070" s="223" t="s">
        <v>449</v>
      </c>
      <c r="O3070" s="223" t="s">
        <v>3419</v>
      </c>
      <c r="P3070" s="223">
        <v>2013</v>
      </c>
      <c r="Q3070" s="223">
        <v>2017</v>
      </c>
      <c r="R3070" s="223" t="s">
        <v>3740</v>
      </c>
      <c r="S3070" s="223" t="s">
        <v>78</v>
      </c>
      <c r="T3070" s="223" t="s">
        <v>451</v>
      </c>
      <c r="U3070" s="86">
        <v>32</v>
      </c>
      <c r="V3070" s="86" t="s">
        <v>452</v>
      </c>
      <c r="W3070" s="223" t="s">
        <v>1124</v>
      </c>
      <c r="X3070" s="223" t="s">
        <v>20189</v>
      </c>
      <c r="Y3070" s="262">
        <v>26000</v>
      </c>
      <c r="Z3070" s="226"/>
      <c r="AA3070" s="241">
        <f t="shared" ref="AA3070:AA3324" si="25">Y3070*Z3070</f>
        <v>0</v>
      </c>
      <c r="AB3070" s="237" t="s">
        <v>20190</v>
      </c>
    </row>
    <row r="3071" spans="1:28" ht="15" customHeight="1">
      <c r="A3071" s="109">
        <v>3062</v>
      </c>
      <c r="B3071" s="222" t="str">
        <f t="shared" si="24"/>
        <v>Klik Disini</v>
      </c>
      <c r="C3071" s="223" t="s">
        <v>20191</v>
      </c>
      <c r="D3071" s="223"/>
      <c r="E3071" s="223" t="s">
        <v>19796</v>
      </c>
      <c r="F3071" s="223" t="s">
        <v>20192</v>
      </c>
      <c r="G3071" s="223" t="s">
        <v>20193</v>
      </c>
      <c r="H3071" s="223" t="s">
        <v>3446</v>
      </c>
      <c r="I3071" s="258" t="s">
        <v>3447</v>
      </c>
      <c r="J3071" s="186" t="s">
        <v>313</v>
      </c>
      <c r="K3071" s="223"/>
      <c r="L3071" s="264"/>
      <c r="M3071" s="265"/>
      <c r="N3071" s="223" t="s">
        <v>449</v>
      </c>
      <c r="O3071" s="223" t="s">
        <v>3419</v>
      </c>
      <c r="P3071" s="223">
        <v>2012</v>
      </c>
      <c r="Q3071" s="223">
        <v>2017</v>
      </c>
      <c r="R3071" s="223" t="s">
        <v>3412</v>
      </c>
      <c r="S3071" s="223" t="s">
        <v>78</v>
      </c>
      <c r="T3071" s="223" t="s">
        <v>451</v>
      </c>
      <c r="U3071" s="86">
        <v>192</v>
      </c>
      <c r="V3071" s="86" t="s">
        <v>452</v>
      </c>
      <c r="W3071" s="223" t="s">
        <v>4187</v>
      </c>
      <c r="X3071" s="223" t="s">
        <v>20194</v>
      </c>
      <c r="Y3071" s="262">
        <v>77000</v>
      </c>
      <c r="Z3071" s="226"/>
      <c r="AA3071" s="241">
        <f t="shared" si="25"/>
        <v>0</v>
      </c>
      <c r="AB3071" s="237" t="s">
        <v>20195</v>
      </c>
    </row>
    <row r="3072" spans="1:28" ht="15" customHeight="1">
      <c r="A3072" s="109">
        <v>3063</v>
      </c>
      <c r="B3072" s="222" t="str">
        <f t="shared" si="24"/>
        <v>Klik Disini</v>
      </c>
      <c r="C3072" s="223" t="s">
        <v>20196</v>
      </c>
      <c r="D3072" s="223"/>
      <c r="E3072" s="223" t="s">
        <v>4285</v>
      </c>
      <c r="F3072" s="223" t="s">
        <v>20197</v>
      </c>
      <c r="G3072" s="223" t="s">
        <v>20198</v>
      </c>
      <c r="H3072" s="223" t="s">
        <v>2070</v>
      </c>
      <c r="I3072" s="258" t="s">
        <v>583</v>
      </c>
      <c r="J3072" s="186" t="s">
        <v>263</v>
      </c>
      <c r="K3072" s="223"/>
      <c r="L3072" s="264"/>
      <c r="M3072" s="265"/>
      <c r="N3072" s="223" t="s">
        <v>449</v>
      </c>
      <c r="O3072" s="223" t="s">
        <v>3419</v>
      </c>
      <c r="P3072" s="223">
        <v>2013</v>
      </c>
      <c r="Q3072" s="223">
        <v>2017</v>
      </c>
      <c r="R3072" s="223" t="s">
        <v>3740</v>
      </c>
      <c r="S3072" s="223" t="s">
        <v>78</v>
      </c>
      <c r="T3072" s="223" t="s">
        <v>451</v>
      </c>
      <c r="U3072" s="86">
        <v>32</v>
      </c>
      <c r="V3072" s="86" t="s">
        <v>452</v>
      </c>
      <c r="W3072" s="223" t="s">
        <v>1124</v>
      </c>
      <c r="X3072" s="223" t="s">
        <v>20199</v>
      </c>
      <c r="Y3072" s="262">
        <v>26000</v>
      </c>
      <c r="Z3072" s="226"/>
      <c r="AA3072" s="241">
        <f t="shared" si="25"/>
        <v>0</v>
      </c>
      <c r="AB3072" s="237" t="s">
        <v>20200</v>
      </c>
    </row>
    <row r="3073" spans="1:28" ht="15" customHeight="1">
      <c r="A3073" s="109">
        <v>3064</v>
      </c>
      <c r="B3073" s="222" t="str">
        <f t="shared" si="24"/>
        <v>Klik Disini</v>
      </c>
      <c r="C3073" s="223" t="s">
        <v>20201</v>
      </c>
      <c r="D3073" s="223"/>
      <c r="E3073" s="223" t="s">
        <v>4285</v>
      </c>
      <c r="F3073" s="223" t="s">
        <v>20202</v>
      </c>
      <c r="G3073" s="223" t="s">
        <v>20203</v>
      </c>
      <c r="H3073" s="223" t="s">
        <v>2070</v>
      </c>
      <c r="I3073" s="258" t="s">
        <v>583</v>
      </c>
      <c r="J3073" s="186" t="s">
        <v>263</v>
      </c>
      <c r="K3073" s="223"/>
      <c r="L3073" s="264"/>
      <c r="M3073" s="265"/>
      <c r="N3073" s="223" t="s">
        <v>449</v>
      </c>
      <c r="O3073" s="223" t="s">
        <v>3419</v>
      </c>
      <c r="P3073" s="223">
        <v>2013</v>
      </c>
      <c r="Q3073" s="223">
        <v>2017</v>
      </c>
      <c r="R3073" s="223" t="s">
        <v>3740</v>
      </c>
      <c r="S3073" s="223" t="s">
        <v>78</v>
      </c>
      <c r="T3073" s="223" t="s">
        <v>451</v>
      </c>
      <c r="U3073" s="86">
        <v>32</v>
      </c>
      <c r="V3073" s="86" t="s">
        <v>452</v>
      </c>
      <c r="W3073" s="223" t="s">
        <v>3427</v>
      </c>
      <c r="X3073" s="223" t="s">
        <v>20204</v>
      </c>
      <c r="Y3073" s="262">
        <v>26000</v>
      </c>
      <c r="Z3073" s="226"/>
      <c r="AA3073" s="241">
        <f t="shared" si="25"/>
        <v>0</v>
      </c>
      <c r="AB3073" s="237" t="s">
        <v>20205</v>
      </c>
    </row>
    <row r="3074" spans="1:28" ht="15" customHeight="1">
      <c r="A3074" s="109">
        <v>3065</v>
      </c>
      <c r="B3074" s="222" t="str">
        <f t="shared" si="24"/>
        <v>Klik Disini</v>
      </c>
      <c r="C3074" s="223" t="s">
        <v>20206</v>
      </c>
      <c r="D3074" s="223"/>
      <c r="E3074" s="223" t="s">
        <v>18964</v>
      </c>
      <c r="F3074" s="223" t="s">
        <v>20207</v>
      </c>
      <c r="G3074" s="223" t="s">
        <v>20208</v>
      </c>
      <c r="H3074" s="223" t="s">
        <v>841</v>
      </c>
      <c r="I3074" s="258" t="s">
        <v>446</v>
      </c>
      <c r="J3074" s="186" t="s">
        <v>373</v>
      </c>
      <c r="K3074" s="223"/>
      <c r="L3074" s="264"/>
      <c r="M3074" s="265"/>
      <c r="N3074" s="223" t="s">
        <v>449</v>
      </c>
      <c r="O3074" s="223" t="s">
        <v>3419</v>
      </c>
      <c r="P3074" s="223">
        <v>2013</v>
      </c>
      <c r="Q3074" s="223">
        <v>2017</v>
      </c>
      <c r="R3074" s="223" t="s">
        <v>3412</v>
      </c>
      <c r="S3074" s="223" t="s">
        <v>78</v>
      </c>
      <c r="T3074" s="223" t="s">
        <v>451</v>
      </c>
      <c r="U3074" s="86">
        <v>372</v>
      </c>
      <c r="V3074" s="86" t="s">
        <v>452</v>
      </c>
      <c r="W3074" s="223" t="s">
        <v>6556</v>
      </c>
      <c r="X3074" s="223" t="s">
        <v>20209</v>
      </c>
      <c r="Y3074" s="262">
        <v>109500</v>
      </c>
      <c r="Z3074" s="226"/>
      <c r="AA3074" s="241">
        <f t="shared" si="25"/>
        <v>0</v>
      </c>
      <c r="AB3074" s="237" t="s">
        <v>20210</v>
      </c>
    </row>
    <row r="3075" spans="1:28" ht="15" customHeight="1">
      <c r="A3075" s="109">
        <v>3066</v>
      </c>
      <c r="B3075" s="222" t="str">
        <f t="shared" si="24"/>
        <v>Klik Disini</v>
      </c>
      <c r="C3075" s="223" t="s">
        <v>20211</v>
      </c>
      <c r="D3075" s="223"/>
      <c r="E3075" s="223" t="s">
        <v>3731</v>
      </c>
      <c r="F3075" s="223" t="s">
        <v>20212</v>
      </c>
      <c r="G3075" s="223" t="s">
        <v>20213</v>
      </c>
      <c r="H3075" s="223" t="s">
        <v>3411</v>
      </c>
      <c r="I3075" s="258" t="s">
        <v>592</v>
      </c>
      <c r="J3075" s="186" t="s">
        <v>322</v>
      </c>
      <c r="K3075" s="223" t="s">
        <v>447</v>
      </c>
      <c r="L3075" s="223"/>
      <c r="M3075" s="259" t="s">
        <v>447</v>
      </c>
      <c r="N3075" s="223" t="s">
        <v>449</v>
      </c>
      <c r="O3075" s="223" t="s">
        <v>462</v>
      </c>
      <c r="P3075" s="223">
        <v>2013</v>
      </c>
      <c r="Q3075" s="223">
        <v>2017</v>
      </c>
      <c r="R3075" s="223" t="s">
        <v>3643</v>
      </c>
      <c r="S3075" s="223" t="s">
        <v>78</v>
      </c>
      <c r="T3075" s="223" t="s">
        <v>451</v>
      </c>
      <c r="U3075" s="86">
        <v>320</v>
      </c>
      <c r="V3075" s="86" t="s">
        <v>452</v>
      </c>
      <c r="W3075" s="223" t="s">
        <v>453</v>
      </c>
      <c r="X3075" s="223" t="s">
        <v>20214</v>
      </c>
      <c r="Y3075" s="262">
        <v>95000</v>
      </c>
      <c r="Z3075" s="226"/>
      <c r="AA3075" s="241">
        <f t="shared" si="25"/>
        <v>0</v>
      </c>
      <c r="AB3075" s="237" t="s">
        <v>20215</v>
      </c>
    </row>
    <row r="3076" spans="1:28" ht="15" customHeight="1">
      <c r="A3076" s="109">
        <v>3067</v>
      </c>
      <c r="B3076" s="222" t="str">
        <f t="shared" si="24"/>
        <v>Klik Disini</v>
      </c>
      <c r="C3076" s="223" t="s">
        <v>20216</v>
      </c>
      <c r="D3076" s="223"/>
      <c r="E3076" s="223" t="s">
        <v>20217</v>
      </c>
      <c r="F3076" s="223" t="s">
        <v>20218</v>
      </c>
      <c r="G3076" s="223" t="s">
        <v>20219</v>
      </c>
      <c r="H3076" s="223" t="s">
        <v>3473</v>
      </c>
      <c r="I3076" s="258" t="s">
        <v>446</v>
      </c>
      <c r="J3076" s="186" t="s">
        <v>345</v>
      </c>
      <c r="K3076" s="223"/>
      <c r="L3076" s="264"/>
      <c r="M3076" s="265"/>
      <c r="N3076" s="223" t="s">
        <v>449</v>
      </c>
      <c r="O3076" s="223" t="s">
        <v>3419</v>
      </c>
      <c r="P3076" s="223">
        <v>2013</v>
      </c>
      <c r="Q3076" s="223">
        <v>2017</v>
      </c>
      <c r="R3076" s="223" t="s">
        <v>3412</v>
      </c>
      <c r="S3076" s="223" t="s">
        <v>78</v>
      </c>
      <c r="T3076" s="223" t="s">
        <v>451</v>
      </c>
      <c r="U3076" s="86">
        <v>128</v>
      </c>
      <c r="V3076" s="86" t="s">
        <v>452</v>
      </c>
      <c r="W3076" s="223" t="s">
        <v>1575</v>
      </c>
      <c r="X3076" s="223" t="s">
        <v>20220</v>
      </c>
      <c r="Y3076" s="262">
        <v>39000</v>
      </c>
      <c r="Z3076" s="226"/>
      <c r="AA3076" s="241">
        <f t="shared" si="25"/>
        <v>0</v>
      </c>
      <c r="AB3076" s="237" t="s">
        <v>20221</v>
      </c>
    </row>
    <row r="3077" spans="1:28" ht="15" customHeight="1">
      <c r="A3077" s="109">
        <v>3068</v>
      </c>
      <c r="B3077" s="222" t="str">
        <f t="shared" si="24"/>
        <v>Klik Disini</v>
      </c>
      <c r="C3077" s="223" t="s">
        <v>20222</v>
      </c>
      <c r="D3077" s="223"/>
      <c r="E3077" s="223" t="s">
        <v>20223</v>
      </c>
      <c r="F3077" s="223" t="s">
        <v>20224</v>
      </c>
      <c r="G3077" s="223" t="s">
        <v>20225</v>
      </c>
      <c r="H3077" s="223" t="s">
        <v>384</v>
      </c>
      <c r="I3077" s="258" t="s">
        <v>446</v>
      </c>
      <c r="J3077" s="186" t="s">
        <v>383</v>
      </c>
      <c r="K3077" s="223"/>
      <c r="L3077" s="264"/>
      <c r="M3077" s="265"/>
      <c r="N3077" s="223" t="s">
        <v>449</v>
      </c>
      <c r="O3077" s="223" t="s">
        <v>3419</v>
      </c>
      <c r="P3077" s="223">
        <v>2012</v>
      </c>
      <c r="Q3077" s="223">
        <v>2017</v>
      </c>
      <c r="R3077" s="223" t="s">
        <v>3412</v>
      </c>
      <c r="S3077" s="223" t="s">
        <v>78</v>
      </c>
      <c r="T3077" s="223" t="s">
        <v>451</v>
      </c>
      <c r="U3077" s="86">
        <v>96</v>
      </c>
      <c r="V3077" s="86" t="s">
        <v>452</v>
      </c>
      <c r="W3077" s="223" t="s">
        <v>1214</v>
      </c>
      <c r="X3077" s="223" t="s">
        <v>20226</v>
      </c>
      <c r="Y3077" s="262">
        <v>70500</v>
      </c>
      <c r="Z3077" s="226"/>
      <c r="AA3077" s="241">
        <f t="shared" si="25"/>
        <v>0</v>
      </c>
      <c r="AB3077" s="237" t="s">
        <v>20227</v>
      </c>
    </row>
    <row r="3078" spans="1:28" ht="15" customHeight="1">
      <c r="A3078" s="109">
        <v>3069</v>
      </c>
      <c r="B3078" s="222" t="str">
        <f t="shared" si="24"/>
        <v>Klik Disini</v>
      </c>
      <c r="C3078" s="223" t="s">
        <v>20228</v>
      </c>
      <c r="D3078" s="223"/>
      <c r="E3078" s="223" t="s">
        <v>17809</v>
      </c>
      <c r="F3078" s="223" t="s">
        <v>20229</v>
      </c>
      <c r="G3078" s="223" t="s">
        <v>20230</v>
      </c>
      <c r="H3078" s="223" t="s">
        <v>3811</v>
      </c>
      <c r="I3078" s="258" t="s">
        <v>1844</v>
      </c>
      <c r="J3078" s="186" t="s">
        <v>403</v>
      </c>
      <c r="K3078" s="223"/>
      <c r="L3078" s="264"/>
      <c r="M3078" s="265"/>
      <c r="N3078" s="223" t="s">
        <v>449</v>
      </c>
      <c r="O3078" s="223" t="s">
        <v>3419</v>
      </c>
      <c r="P3078" s="223">
        <v>2013</v>
      </c>
      <c r="Q3078" s="223">
        <v>2017</v>
      </c>
      <c r="R3078" s="223" t="s">
        <v>3412</v>
      </c>
      <c r="S3078" s="223" t="s">
        <v>78</v>
      </c>
      <c r="T3078" s="223" t="s">
        <v>451</v>
      </c>
      <c r="U3078" s="86">
        <v>112</v>
      </c>
      <c r="V3078" s="86" t="s">
        <v>452</v>
      </c>
      <c r="W3078" s="223" t="s">
        <v>1375</v>
      </c>
      <c r="X3078" s="223" t="s">
        <v>20231</v>
      </c>
      <c r="Y3078" s="262">
        <v>47000</v>
      </c>
      <c r="Z3078" s="226"/>
      <c r="AA3078" s="241">
        <f t="shared" si="25"/>
        <v>0</v>
      </c>
      <c r="AB3078" s="237" t="s">
        <v>20232</v>
      </c>
    </row>
    <row r="3079" spans="1:28" ht="15" customHeight="1">
      <c r="A3079" s="109">
        <v>3070</v>
      </c>
      <c r="B3079" s="222" t="str">
        <f t="shared" si="24"/>
        <v>Klik Disini</v>
      </c>
      <c r="C3079" s="223" t="s">
        <v>20233</v>
      </c>
      <c r="D3079" s="223"/>
      <c r="E3079" s="223" t="s">
        <v>20234</v>
      </c>
      <c r="F3079" s="223" t="s">
        <v>20235</v>
      </c>
      <c r="G3079" s="223" t="s">
        <v>20236</v>
      </c>
      <c r="H3079" s="223" t="s">
        <v>583</v>
      </c>
      <c r="I3079" s="258" t="s">
        <v>583</v>
      </c>
      <c r="J3079" s="186" t="s">
        <v>265</v>
      </c>
      <c r="K3079" s="223"/>
      <c r="L3079" s="264"/>
      <c r="M3079" s="265"/>
      <c r="N3079" s="223" t="s">
        <v>449</v>
      </c>
      <c r="O3079" s="223" t="s">
        <v>3419</v>
      </c>
      <c r="P3079" s="223">
        <v>2008</v>
      </c>
      <c r="Q3079" s="223">
        <v>2017</v>
      </c>
      <c r="R3079" s="223" t="s">
        <v>3480</v>
      </c>
      <c r="S3079" s="223" t="s">
        <v>78</v>
      </c>
      <c r="T3079" s="223" t="s">
        <v>451</v>
      </c>
      <c r="U3079" s="86">
        <v>147</v>
      </c>
      <c r="V3079" s="86" t="s">
        <v>452</v>
      </c>
      <c r="W3079" s="223" t="s">
        <v>5351</v>
      </c>
      <c r="X3079" s="223" t="s">
        <v>20237</v>
      </c>
      <c r="Y3079" s="262">
        <v>57500</v>
      </c>
      <c r="Z3079" s="226"/>
      <c r="AA3079" s="241">
        <f t="shared" si="25"/>
        <v>0</v>
      </c>
      <c r="AB3079" s="237" t="s">
        <v>20238</v>
      </c>
    </row>
    <row r="3080" spans="1:28" ht="15" customHeight="1">
      <c r="A3080" s="109">
        <v>3071</v>
      </c>
      <c r="B3080" s="222" t="str">
        <f t="shared" si="24"/>
        <v>Klik Disini</v>
      </c>
      <c r="C3080" s="223" t="s">
        <v>20239</v>
      </c>
      <c r="D3080" s="223"/>
      <c r="E3080" s="223" t="s">
        <v>20240</v>
      </c>
      <c r="F3080" s="223" t="s">
        <v>20241</v>
      </c>
      <c r="G3080" s="223" t="s">
        <v>20242</v>
      </c>
      <c r="H3080" s="223" t="s">
        <v>3727</v>
      </c>
      <c r="I3080" s="258" t="s">
        <v>446</v>
      </c>
      <c r="J3080" s="186" t="s">
        <v>385</v>
      </c>
      <c r="K3080" s="223"/>
      <c r="L3080" s="264"/>
      <c r="M3080" s="265"/>
      <c r="N3080" s="223" t="s">
        <v>449</v>
      </c>
      <c r="O3080" s="223" t="s">
        <v>3419</v>
      </c>
      <c r="P3080" s="223">
        <v>2009</v>
      </c>
      <c r="Q3080" s="223">
        <v>2017</v>
      </c>
      <c r="R3080" s="223" t="s">
        <v>3412</v>
      </c>
      <c r="S3080" s="223" t="s">
        <v>78</v>
      </c>
      <c r="T3080" s="223" t="s">
        <v>451</v>
      </c>
      <c r="U3080" s="86">
        <v>114</v>
      </c>
      <c r="V3080" s="86" t="s">
        <v>452</v>
      </c>
      <c r="W3080" s="223" t="s">
        <v>20243</v>
      </c>
      <c r="X3080" s="223" t="s">
        <v>20244</v>
      </c>
      <c r="Y3080" s="262">
        <v>42000</v>
      </c>
      <c r="Z3080" s="226"/>
      <c r="AA3080" s="241">
        <f t="shared" si="25"/>
        <v>0</v>
      </c>
      <c r="AB3080" s="237" t="s">
        <v>20245</v>
      </c>
    </row>
    <row r="3081" spans="1:28" ht="15" customHeight="1">
      <c r="A3081" s="109">
        <v>3072</v>
      </c>
      <c r="B3081" s="222" t="str">
        <f t="shared" si="24"/>
        <v>Klik Disini</v>
      </c>
      <c r="C3081" s="223" t="s">
        <v>20246</v>
      </c>
      <c r="D3081" s="223"/>
      <c r="E3081" s="223" t="s">
        <v>5093</v>
      </c>
      <c r="F3081" s="223" t="s">
        <v>20247</v>
      </c>
      <c r="G3081" s="223" t="s">
        <v>20248</v>
      </c>
      <c r="H3081" s="223" t="s">
        <v>4580</v>
      </c>
      <c r="I3081" s="258" t="s">
        <v>592</v>
      </c>
      <c r="J3081" s="186" t="s">
        <v>322</v>
      </c>
      <c r="K3081" s="223"/>
      <c r="L3081" s="264"/>
      <c r="M3081" s="265"/>
      <c r="N3081" s="223" t="s">
        <v>449</v>
      </c>
      <c r="O3081" s="223" t="s">
        <v>3419</v>
      </c>
      <c r="P3081" s="223">
        <v>2011</v>
      </c>
      <c r="Q3081" s="223">
        <v>2017</v>
      </c>
      <c r="R3081" s="223" t="s">
        <v>3643</v>
      </c>
      <c r="S3081" s="223" t="s">
        <v>78</v>
      </c>
      <c r="T3081" s="223" t="s">
        <v>451</v>
      </c>
      <c r="U3081" s="86">
        <v>112</v>
      </c>
      <c r="V3081" s="86" t="s">
        <v>452</v>
      </c>
      <c r="W3081" s="223" t="s">
        <v>1124</v>
      </c>
      <c r="X3081" s="223" t="s">
        <v>20249</v>
      </c>
      <c r="Y3081" s="262">
        <v>57500</v>
      </c>
      <c r="Z3081" s="226"/>
      <c r="AA3081" s="241">
        <f t="shared" si="25"/>
        <v>0</v>
      </c>
      <c r="AB3081" s="237" t="s">
        <v>20250</v>
      </c>
    </row>
    <row r="3082" spans="1:28" ht="15" customHeight="1">
      <c r="A3082" s="109">
        <v>3073</v>
      </c>
      <c r="B3082" s="222" t="str">
        <f t="shared" si="24"/>
        <v>Klik Disini</v>
      </c>
      <c r="C3082" s="223" t="s">
        <v>20251</v>
      </c>
      <c r="D3082" s="223"/>
      <c r="E3082" s="223" t="s">
        <v>10263</v>
      </c>
      <c r="F3082" s="223" t="s">
        <v>20252</v>
      </c>
      <c r="G3082" s="223" t="s">
        <v>20253</v>
      </c>
      <c r="H3082" s="223" t="s">
        <v>583</v>
      </c>
      <c r="I3082" s="258" t="s">
        <v>583</v>
      </c>
      <c r="J3082" s="186" t="s">
        <v>265</v>
      </c>
      <c r="K3082" s="223"/>
      <c r="L3082" s="264"/>
      <c r="M3082" s="265"/>
      <c r="N3082" s="223" t="s">
        <v>449</v>
      </c>
      <c r="O3082" s="223" t="s">
        <v>3419</v>
      </c>
      <c r="P3082" s="223">
        <v>2009</v>
      </c>
      <c r="Q3082" s="223">
        <v>2017</v>
      </c>
      <c r="R3082" s="223" t="s">
        <v>3480</v>
      </c>
      <c r="S3082" s="223" t="s">
        <v>78</v>
      </c>
      <c r="T3082" s="223" t="s">
        <v>451</v>
      </c>
      <c r="U3082" s="86">
        <v>178</v>
      </c>
      <c r="V3082" s="86" t="s">
        <v>452</v>
      </c>
      <c r="W3082" s="223" t="s">
        <v>6169</v>
      </c>
      <c r="X3082" s="223" t="s">
        <v>20254</v>
      </c>
      <c r="Y3082" s="262">
        <v>57500</v>
      </c>
      <c r="Z3082" s="226"/>
      <c r="AA3082" s="241">
        <f t="shared" si="25"/>
        <v>0</v>
      </c>
      <c r="AB3082" s="237" t="s">
        <v>20255</v>
      </c>
    </row>
    <row r="3083" spans="1:28" ht="15" customHeight="1">
      <c r="A3083" s="109">
        <v>3074</v>
      </c>
      <c r="B3083" s="222" t="str">
        <f t="shared" si="24"/>
        <v>Klik Disini</v>
      </c>
      <c r="C3083" s="223" t="s">
        <v>20256</v>
      </c>
      <c r="D3083" s="223"/>
      <c r="E3083" s="223" t="s">
        <v>17914</v>
      </c>
      <c r="F3083" s="223" t="s">
        <v>20257</v>
      </c>
      <c r="G3083" s="223" t="s">
        <v>20258</v>
      </c>
      <c r="H3083" s="223" t="s">
        <v>3446</v>
      </c>
      <c r="I3083" s="258" t="s">
        <v>1844</v>
      </c>
      <c r="J3083" s="186" t="s">
        <v>401</v>
      </c>
      <c r="K3083" s="223"/>
      <c r="L3083" s="264"/>
      <c r="M3083" s="265"/>
      <c r="N3083" s="223" t="s">
        <v>449</v>
      </c>
      <c r="O3083" s="223" t="s">
        <v>3419</v>
      </c>
      <c r="P3083" s="223">
        <v>2013</v>
      </c>
      <c r="Q3083" s="223">
        <v>2017</v>
      </c>
      <c r="R3083" s="223" t="s">
        <v>3412</v>
      </c>
      <c r="S3083" s="223" t="s">
        <v>78</v>
      </c>
      <c r="T3083" s="223" t="s">
        <v>451</v>
      </c>
      <c r="U3083" s="86">
        <v>160</v>
      </c>
      <c r="V3083" s="86" t="s">
        <v>452</v>
      </c>
      <c r="W3083" s="223" t="s">
        <v>3331</v>
      </c>
      <c r="X3083" s="223" t="s">
        <v>20259</v>
      </c>
      <c r="Y3083" s="262">
        <v>55000</v>
      </c>
      <c r="Z3083" s="226"/>
      <c r="AA3083" s="241">
        <f t="shared" si="25"/>
        <v>0</v>
      </c>
      <c r="AB3083" s="237" t="s">
        <v>20260</v>
      </c>
    </row>
    <row r="3084" spans="1:28" ht="15" customHeight="1">
      <c r="A3084" s="109">
        <v>3075</v>
      </c>
      <c r="B3084" s="222" t="str">
        <f t="shared" si="24"/>
        <v>Klik Disini</v>
      </c>
      <c r="C3084" s="223" t="s">
        <v>20261</v>
      </c>
      <c r="D3084" s="223"/>
      <c r="E3084" s="223" t="s">
        <v>7361</v>
      </c>
      <c r="F3084" s="223" t="s">
        <v>20262</v>
      </c>
      <c r="G3084" s="223" t="s">
        <v>20263</v>
      </c>
      <c r="H3084" s="223" t="s">
        <v>323</v>
      </c>
      <c r="I3084" s="258" t="s">
        <v>446</v>
      </c>
      <c r="J3084" s="186" t="s">
        <v>347</v>
      </c>
      <c r="K3084" s="223"/>
      <c r="L3084" s="264"/>
      <c r="M3084" s="265"/>
      <c r="N3084" s="223" t="s">
        <v>449</v>
      </c>
      <c r="O3084" s="223" t="s">
        <v>3419</v>
      </c>
      <c r="P3084" s="223">
        <v>2013</v>
      </c>
      <c r="Q3084" s="223">
        <v>2017</v>
      </c>
      <c r="R3084" s="223" t="s">
        <v>3643</v>
      </c>
      <c r="S3084" s="223" t="s">
        <v>78</v>
      </c>
      <c r="T3084" s="223" t="s">
        <v>451</v>
      </c>
      <c r="U3084" s="86">
        <v>240</v>
      </c>
      <c r="V3084" s="86" t="s">
        <v>452</v>
      </c>
      <c r="W3084" s="223" t="s">
        <v>4611</v>
      </c>
      <c r="X3084" s="223" t="s">
        <v>20264</v>
      </c>
      <c r="Y3084" s="262">
        <v>77500</v>
      </c>
      <c r="Z3084" s="226"/>
      <c r="AA3084" s="241">
        <f t="shared" si="25"/>
        <v>0</v>
      </c>
      <c r="AB3084" s="237" t="s">
        <v>20265</v>
      </c>
    </row>
    <row r="3085" spans="1:28" ht="15" customHeight="1">
      <c r="A3085" s="109">
        <v>3076</v>
      </c>
      <c r="B3085" s="222" t="str">
        <f t="shared" si="24"/>
        <v>Klik Disini</v>
      </c>
      <c r="C3085" s="223" t="s">
        <v>20266</v>
      </c>
      <c r="D3085" s="223"/>
      <c r="E3085" s="223" t="s">
        <v>7732</v>
      </c>
      <c r="F3085" s="223" t="s">
        <v>20267</v>
      </c>
      <c r="G3085" s="223" t="s">
        <v>20268</v>
      </c>
      <c r="H3085" s="223" t="s">
        <v>4580</v>
      </c>
      <c r="I3085" s="258" t="s">
        <v>446</v>
      </c>
      <c r="J3085" s="186" t="s">
        <v>347</v>
      </c>
      <c r="K3085" s="223"/>
      <c r="L3085" s="264"/>
      <c r="M3085" s="265"/>
      <c r="N3085" s="223" t="s">
        <v>449</v>
      </c>
      <c r="O3085" s="223" t="s">
        <v>3419</v>
      </c>
      <c r="P3085" s="223">
        <v>2012</v>
      </c>
      <c r="Q3085" s="223">
        <v>2017</v>
      </c>
      <c r="R3085" s="223" t="s">
        <v>3412</v>
      </c>
      <c r="S3085" s="223" t="s">
        <v>78</v>
      </c>
      <c r="T3085" s="223" t="s">
        <v>451</v>
      </c>
      <c r="U3085" s="86">
        <v>128</v>
      </c>
      <c r="V3085" s="86" t="s">
        <v>452</v>
      </c>
      <c r="W3085" s="223" t="s">
        <v>6497</v>
      </c>
      <c r="X3085" s="223" t="s">
        <v>20269</v>
      </c>
      <c r="Y3085" s="262">
        <v>62500</v>
      </c>
      <c r="Z3085" s="226"/>
      <c r="AA3085" s="241">
        <f t="shared" si="25"/>
        <v>0</v>
      </c>
      <c r="AB3085" s="237" t="s">
        <v>20270</v>
      </c>
    </row>
    <row r="3086" spans="1:28" ht="15" customHeight="1">
      <c r="A3086" s="109">
        <v>3077</v>
      </c>
      <c r="B3086" s="222" t="str">
        <f t="shared" si="24"/>
        <v>Klik Disini</v>
      </c>
      <c r="C3086" s="223" t="s">
        <v>20271</v>
      </c>
      <c r="D3086" s="223"/>
      <c r="E3086" s="223" t="s">
        <v>18345</v>
      </c>
      <c r="F3086" s="223" t="s">
        <v>20272</v>
      </c>
      <c r="G3086" s="223" t="s">
        <v>20273</v>
      </c>
      <c r="H3086" s="223" t="s">
        <v>4012</v>
      </c>
      <c r="I3086" s="258" t="s">
        <v>592</v>
      </c>
      <c r="J3086" s="186" t="s">
        <v>334</v>
      </c>
      <c r="K3086" s="223"/>
      <c r="L3086" s="264"/>
      <c r="M3086" s="265"/>
      <c r="N3086" s="223"/>
      <c r="O3086" s="223"/>
      <c r="P3086" s="223">
        <v>2012</v>
      </c>
      <c r="Q3086" s="223">
        <v>2017</v>
      </c>
      <c r="R3086" s="223" t="s">
        <v>3412</v>
      </c>
      <c r="S3086" s="223" t="s">
        <v>78</v>
      </c>
      <c r="T3086" s="223"/>
      <c r="U3086" s="86">
        <v>74</v>
      </c>
      <c r="V3086" s="86" t="s">
        <v>452</v>
      </c>
      <c r="W3086" s="223" t="s">
        <v>1633</v>
      </c>
      <c r="X3086" s="223" t="s">
        <v>20274</v>
      </c>
      <c r="Y3086" s="262">
        <v>57500</v>
      </c>
      <c r="Z3086" s="226"/>
      <c r="AA3086" s="241">
        <f t="shared" si="25"/>
        <v>0</v>
      </c>
      <c r="AB3086" s="237" t="s">
        <v>20275</v>
      </c>
    </row>
    <row r="3087" spans="1:28" ht="15" customHeight="1">
      <c r="A3087" s="109">
        <v>3078</v>
      </c>
      <c r="B3087" s="222" t="str">
        <f t="shared" si="24"/>
        <v>Klik Disini</v>
      </c>
      <c r="C3087" s="223" t="s">
        <v>20276</v>
      </c>
      <c r="D3087" s="223"/>
      <c r="E3087" s="223" t="s">
        <v>20277</v>
      </c>
      <c r="F3087" s="223" t="s">
        <v>20278</v>
      </c>
      <c r="G3087" s="223" t="s">
        <v>20279</v>
      </c>
      <c r="H3087" s="223" t="s">
        <v>2070</v>
      </c>
      <c r="I3087" s="258" t="s">
        <v>583</v>
      </c>
      <c r="J3087" s="186" t="s">
        <v>263</v>
      </c>
      <c r="K3087" s="223"/>
      <c r="L3087" s="264"/>
      <c r="M3087" s="265"/>
      <c r="N3087" s="223" t="s">
        <v>449</v>
      </c>
      <c r="O3087" s="223" t="s">
        <v>3419</v>
      </c>
      <c r="P3087" s="223">
        <v>2013</v>
      </c>
      <c r="Q3087" s="223">
        <v>2017</v>
      </c>
      <c r="R3087" s="223" t="s">
        <v>6981</v>
      </c>
      <c r="S3087" s="223" t="s">
        <v>78</v>
      </c>
      <c r="T3087" s="223" t="s">
        <v>451</v>
      </c>
      <c r="U3087" s="86">
        <v>24</v>
      </c>
      <c r="V3087" s="86" t="s">
        <v>452</v>
      </c>
      <c r="W3087" s="223" t="s">
        <v>1161</v>
      </c>
      <c r="X3087" s="223" t="s">
        <v>20280</v>
      </c>
      <c r="Y3087" s="262">
        <v>25500</v>
      </c>
      <c r="Z3087" s="226"/>
      <c r="AA3087" s="241">
        <f t="shared" si="25"/>
        <v>0</v>
      </c>
      <c r="AB3087" s="237" t="s">
        <v>20281</v>
      </c>
    </row>
    <row r="3088" spans="1:28" ht="15" customHeight="1">
      <c r="A3088" s="109">
        <v>3079</v>
      </c>
      <c r="B3088" s="222" t="str">
        <f t="shared" si="24"/>
        <v>Klik Disini</v>
      </c>
      <c r="C3088" s="223" t="s">
        <v>20282</v>
      </c>
      <c r="D3088" s="223"/>
      <c r="E3088" s="223" t="s">
        <v>13950</v>
      </c>
      <c r="F3088" s="223" t="s">
        <v>20283</v>
      </c>
      <c r="G3088" s="223" t="s">
        <v>20284</v>
      </c>
      <c r="H3088" s="223" t="s">
        <v>583</v>
      </c>
      <c r="I3088" s="258" t="s">
        <v>583</v>
      </c>
      <c r="J3088" s="186" t="s">
        <v>265</v>
      </c>
      <c r="K3088" s="223"/>
      <c r="L3088" s="264"/>
      <c r="M3088" s="265"/>
      <c r="N3088" s="223"/>
      <c r="O3088" s="223"/>
      <c r="P3088" s="223">
        <v>2013</v>
      </c>
      <c r="Q3088" s="223">
        <v>2017</v>
      </c>
      <c r="R3088" s="223" t="s">
        <v>3480</v>
      </c>
      <c r="S3088" s="223" t="s">
        <v>78</v>
      </c>
      <c r="T3088" s="223"/>
      <c r="U3088" s="86">
        <v>196</v>
      </c>
      <c r="V3088" s="86" t="s">
        <v>452</v>
      </c>
      <c r="W3088" s="223" t="s">
        <v>755</v>
      </c>
      <c r="X3088" s="223" t="s">
        <v>20285</v>
      </c>
      <c r="Y3088" s="262">
        <v>57500</v>
      </c>
      <c r="Z3088" s="226"/>
      <c r="AA3088" s="241">
        <f t="shared" si="25"/>
        <v>0</v>
      </c>
      <c r="AB3088" s="237" t="s">
        <v>20286</v>
      </c>
    </row>
    <row r="3089" spans="1:28" ht="15" customHeight="1">
      <c r="A3089" s="109">
        <v>3080</v>
      </c>
      <c r="B3089" s="222" t="str">
        <f t="shared" si="24"/>
        <v>Klik Disini</v>
      </c>
      <c r="C3089" s="223" t="s">
        <v>20287</v>
      </c>
      <c r="D3089" s="223"/>
      <c r="E3089" s="223" t="s">
        <v>5868</v>
      </c>
      <c r="F3089" s="223" t="s">
        <v>20288</v>
      </c>
      <c r="G3089" s="223" t="s">
        <v>20289</v>
      </c>
      <c r="H3089" s="223" t="s">
        <v>2070</v>
      </c>
      <c r="I3089" s="258" t="s">
        <v>583</v>
      </c>
      <c r="J3089" s="186" t="s">
        <v>263</v>
      </c>
      <c r="K3089" s="223"/>
      <c r="L3089" s="264"/>
      <c r="M3089" s="265"/>
      <c r="N3089" s="223" t="s">
        <v>449</v>
      </c>
      <c r="O3089" s="223" t="s">
        <v>3419</v>
      </c>
      <c r="P3089" s="223">
        <v>2012</v>
      </c>
      <c r="Q3089" s="223">
        <v>2017</v>
      </c>
      <c r="R3089" s="223" t="s">
        <v>6981</v>
      </c>
      <c r="S3089" s="223" t="s">
        <v>78</v>
      </c>
      <c r="T3089" s="223" t="s">
        <v>451</v>
      </c>
      <c r="U3089" s="86">
        <v>72</v>
      </c>
      <c r="V3089" s="86" t="s">
        <v>452</v>
      </c>
      <c r="W3089" s="223" t="s">
        <v>1954</v>
      </c>
      <c r="X3089" s="223" t="s">
        <v>20290</v>
      </c>
      <c r="Y3089" s="262">
        <v>35500</v>
      </c>
      <c r="Z3089" s="226"/>
      <c r="AA3089" s="241">
        <f t="shared" si="25"/>
        <v>0</v>
      </c>
      <c r="AB3089" s="237" t="s">
        <v>20291</v>
      </c>
    </row>
    <row r="3090" spans="1:28" ht="15" customHeight="1">
      <c r="A3090" s="109">
        <v>3081</v>
      </c>
      <c r="B3090" s="222" t="str">
        <f t="shared" si="24"/>
        <v>Klik Disini</v>
      </c>
      <c r="C3090" s="223" t="s">
        <v>20292</v>
      </c>
      <c r="D3090" s="223"/>
      <c r="E3090" s="223" t="s">
        <v>20293</v>
      </c>
      <c r="F3090" s="223" t="s">
        <v>20294</v>
      </c>
      <c r="G3090" s="223" t="s">
        <v>20295</v>
      </c>
      <c r="H3090" s="223" t="s">
        <v>3949</v>
      </c>
      <c r="I3090" s="258" t="s">
        <v>1844</v>
      </c>
      <c r="J3090" s="186" t="s">
        <v>405</v>
      </c>
      <c r="K3090" s="223"/>
      <c r="L3090" s="264"/>
      <c r="M3090" s="265"/>
      <c r="N3090" s="223" t="s">
        <v>449</v>
      </c>
      <c r="O3090" s="223" t="s">
        <v>3419</v>
      </c>
      <c r="P3090" s="223">
        <v>2013</v>
      </c>
      <c r="Q3090" s="223">
        <v>2017</v>
      </c>
      <c r="R3090" s="223" t="s">
        <v>3412</v>
      </c>
      <c r="S3090" s="223" t="s">
        <v>78</v>
      </c>
      <c r="T3090" s="223" t="s">
        <v>451</v>
      </c>
      <c r="U3090" s="86">
        <v>92</v>
      </c>
      <c r="V3090" s="86" t="s">
        <v>452</v>
      </c>
      <c r="W3090" s="223" t="s">
        <v>1375</v>
      </c>
      <c r="X3090" s="223" t="s">
        <v>20296</v>
      </c>
      <c r="Y3090" s="262">
        <v>101500</v>
      </c>
      <c r="Z3090" s="226"/>
      <c r="AA3090" s="241">
        <f t="shared" si="25"/>
        <v>0</v>
      </c>
      <c r="AB3090" s="237" t="s">
        <v>20297</v>
      </c>
    </row>
    <row r="3091" spans="1:28" ht="15" customHeight="1">
      <c r="A3091" s="109">
        <v>3082</v>
      </c>
      <c r="B3091" s="222" t="str">
        <f t="shared" si="24"/>
        <v>Klik Disini</v>
      </c>
      <c r="C3091" s="223" t="s">
        <v>20298</v>
      </c>
      <c r="D3091" s="223"/>
      <c r="E3091" s="223" t="s">
        <v>20299</v>
      </c>
      <c r="F3091" s="223" t="s">
        <v>20300</v>
      </c>
      <c r="G3091" s="223" t="s">
        <v>20301</v>
      </c>
      <c r="H3091" s="223" t="s">
        <v>4580</v>
      </c>
      <c r="I3091" s="258" t="s">
        <v>592</v>
      </c>
      <c r="J3091" s="186" t="s">
        <v>322</v>
      </c>
      <c r="K3091" s="223"/>
      <c r="L3091" s="264"/>
      <c r="M3091" s="265"/>
      <c r="N3091" s="223"/>
      <c r="O3091" s="223"/>
      <c r="P3091" s="223">
        <v>2012</v>
      </c>
      <c r="Q3091" s="223">
        <v>2017</v>
      </c>
      <c r="R3091" s="223" t="s">
        <v>3643</v>
      </c>
      <c r="S3091" s="223" t="s">
        <v>78</v>
      </c>
      <c r="T3091" s="223"/>
      <c r="U3091" s="86">
        <v>64</v>
      </c>
      <c r="V3091" s="86" t="s">
        <v>452</v>
      </c>
      <c r="W3091" s="223" t="s">
        <v>1954</v>
      </c>
      <c r="X3091" s="223" t="s">
        <v>20302</v>
      </c>
      <c r="Y3091" s="262">
        <v>53500</v>
      </c>
      <c r="Z3091" s="226"/>
      <c r="AA3091" s="241">
        <f t="shared" si="25"/>
        <v>0</v>
      </c>
      <c r="AB3091" s="237" t="s">
        <v>20303</v>
      </c>
    </row>
    <row r="3092" spans="1:28" ht="15" customHeight="1">
      <c r="A3092" s="109">
        <v>3083</v>
      </c>
      <c r="B3092" s="222" t="str">
        <f t="shared" si="24"/>
        <v>Klik Disini</v>
      </c>
      <c r="C3092" s="223" t="s">
        <v>20304</v>
      </c>
      <c r="D3092" s="223"/>
      <c r="E3092" s="223" t="s">
        <v>20305</v>
      </c>
      <c r="F3092" s="223" t="s">
        <v>20306</v>
      </c>
      <c r="G3092" s="223" t="s">
        <v>20307</v>
      </c>
      <c r="H3092" s="223" t="s">
        <v>2070</v>
      </c>
      <c r="I3092" s="258" t="s">
        <v>583</v>
      </c>
      <c r="J3092" s="186" t="s">
        <v>263</v>
      </c>
      <c r="K3092" s="223"/>
      <c r="L3092" s="264"/>
      <c r="M3092" s="265"/>
      <c r="N3092" s="223" t="s">
        <v>449</v>
      </c>
      <c r="O3092" s="223" t="s">
        <v>3419</v>
      </c>
      <c r="P3092" s="223">
        <v>2012</v>
      </c>
      <c r="Q3092" s="223">
        <v>2017</v>
      </c>
      <c r="R3092" s="223" t="s">
        <v>6981</v>
      </c>
      <c r="S3092" s="223" t="s">
        <v>78</v>
      </c>
      <c r="T3092" s="223" t="s">
        <v>451</v>
      </c>
      <c r="U3092" s="86">
        <v>28</v>
      </c>
      <c r="V3092" s="86" t="s">
        <v>452</v>
      </c>
      <c r="W3092" s="223" t="s">
        <v>2657</v>
      </c>
      <c r="X3092" s="223" t="s">
        <v>20308</v>
      </c>
      <c r="Y3092" s="262">
        <v>31500</v>
      </c>
      <c r="Z3092" s="226"/>
      <c r="AA3092" s="241">
        <f t="shared" si="25"/>
        <v>0</v>
      </c>
      <c r="AB3092" s="237" t="s">
        <v>20309</v>
      </c>
    </row>
    <row r="3093" spans="1:28" ht="15" customHeight="1">
      <c r="A3093" s="109">
        <v>3084</v>
      </c>
      <c r="B3093" s="222" t="str">
        <f t="shared" si="24"/>
        <v>Klik Disini</v>
      </c>
      <c r="C3093" s="223" t="s">
        <v>20310</v>
      </c>
      <c r="D3093" s="223"/>
      <c r="E3093" s="223" t="s">
        <v>6892</v>
      </c>
      <c r="F3093" s="223" t="s">
        <v>20311</v>
      </c>
      <c r="G3093" s="223" t="s">
        <v>20312</v>
      </c>
      <c r="H3093" s="223" t="s">
        <v>400</v>
      </c>
      <c r="I3093" s="258" t="s">
        <v>1844</v>
      </c>
      <c r="J3093" s="186" t="s">
        <v>399</v>
      </c>
      <c r="K3093" s="223"/>
      <c r="L3093" s="264"/>
      <c r="M3093" s="265"/>
      <c r="N3093" s="223" t="s">
        <v>449</v>
      </c>
      <c r="O3093" s="223" t="s">
        <v>3419</v>
      </c>
      <c r="P3093" s="223">
        <v>2006</v>
      </c>
      <c r="Q3093" s="223">
        <v>2017</v>
      </c>
      <c r="R3093" s="223" t="s">
        <v>3412</v>
      </c>
      <c r="S3093" s="223" t="s">
        <v>78</v>
      </c>
      <c r="T3093" s="223" t="s">
        <v>451</v>
      </c>
      <c r="U3093" s="86">
        <v>282</v>
      </c>
      <c r="V3093" s="86" t="s">
        <v>452</v>
      </c>
      <c r="W3093" s="223" t="s">
        <v>555</v>
      </c>
      <c r="X3093" s="223" t="s">
        <v>20313</v>
      </c>
      <c r="Y3093" s="262">
        <v>84000</v>
      </c>
      <c r="Z3093" s="226"/>
      <c r="AA3093" s="241">
        <f t="shared" si="25"/>
        <v>0</v>
      </c>
      <c r="AB3093" s="237" t="s">
        <v>20314</v>
      </c>
    </row>
    <row r="3094" spans="1:28" ht="15" customHeight="1">
      <c r="A3094" s="109">
        <v>3085</v>
      </c>
      <c r="B3094" s="222" t="str">
        <f t="shared" si="24"/>
        <v>Klik Disini</v>
      </c>
      <c r="C3094" s="223" t="s">
        <v>20315</v>
      </c>
      <c r="D3094" s="223"/>
      <c r="E3094" s="223" t="s">
        <v>4285</v>
      </c>
      <c r="F3094" s="223" t="s">
        <v>20316</v>
      </c>
      <c r="G3094" s="223" t="s">
        <v>20317</v>
      </c>
      <c r="H3094" s="223" t="s">
        <v>2070</v>
      </c>
      <c r="I3094" s="258" t="s">
        <v>583</v>
      </c>
      <c r="J3094" s="186" t="s">
        <v>263</v>
      </c>
      <c r="K3094" s="223"/>
      <c r="L3094" s="264"/>
      <c r="M3094" s="265"/>
      <c r="N3094" s="223" t="s">
        <v>449</v>
      </c>
      <c r="O3094" s="223" t="s">
        <v>3419</v>
      </c>
      <c r="P3094" s="223">
        <v>2013</v>
      </c>
      <c r="Q3094" s="223">
        <v>2017</v>
      </c>
      <c r="R3094" s="223" t="s">
        <v>3740</v>
      </c>
      <c r="S3094" s="223" t="s">
        <v>78</v>
      </c>
      <c r="T3094" s="223" t="s">
        <v>451</v>
      </c>
      <c r="U3094" s="86">
        <v>32</v>
      </c>
      <c r="V3094" s="86" t="s">
        <v>452</v>
      </c>
      <c r="W3094" s="223" t="s">
        <v>5192</v>
      </c>
      <c r="X3094" s="223" t="s">
        <v>20318</v>
      </c>
      <c r="Y3094" s="262">
        <v>26000</v>
      </c>
      <c r="Z3094" s="226"/>
      <c r="AA3094" s="241">
        <f t="shared" si="25"/>
        <v>0</v>
      </c>
      <c r="AB3094" s="237" t="s">
        <v>20319</v>
      </c>
    </row>
    <row r="3095" spans="1:28" ht="15" customHeight="1">
      <c r="A3095" s="109">
        <v>3086</v>
      </c>
      <c r="B3095" s="222" t="str">
        <f t="shared" si="24"/>
        <v>Klik Disini</v>
      </c>
      <c r="C3095" s="223" t="s">
        <v>20320</v>
      </c>
      <c r="D3095" s="223"/>
      <c r="E3095" s="223" t="s">
        <v>20321</v>
      </c>
      <c r="F3095" s="223" t="s">
        <v>20322</v>
      </c>
      <c r="G3095" s="223" t="s">
        <v>20323</v>
      </c>
      <c r="H3095" s="223" t="s">
        <v>3473</v>
      </c>
      <c r="I3095" s="258" t="s">
        <v>446</v>
      </c>
      <c r="J3095" s="186" t="s">
        <v>345</v>
      </c>
      <c r="K3095" s="223"/>
      <c r="L3095" s="264"/>
      <c r="M3095" s="265"/>
      <c r="N3095" s="223" t="s">
        <v>449</v>
      </c>
      <c r="O3095" s="223" t="s">
        <v>3419</v>
      </c>
      <c r="P3095" s="223">
        <v>2012</v>
      </c>
      <c r="Q3095" s="223">
        <v>2017</v>
      </c>
      <c r="R3095" s="223" t="s">
        <v>3412</v>
      </c>
      <c r="S3095" s="223" t="s">
        <v>78</v>
      </c>
      <c r="T3095" s="223" t="s">
        <v>451</v>
      </c>
      <c r="U3095" s="86">
        <v>144</v>
      </c>
      <c r="V3095" s="86" t="s">
        <v>452</v>
      </c>
      <c r="W3095" s="223" t="s">
        <v>1568</v>
      </c>
      <c r="X3095" s="223" t="s">
        <v>20324</v>
      </c>
      <c r="Y3095" s="262">
        <v>62500</v>
      </c>
      <c r="Z3095" s="226"/>
      <c r="AA3095" s="241">
        <f t="shared" si="25"/>
        <v>0</v>
      </c>
      <c r="AB3095" s="237" t="s">
        <v>20325</v>
      </c>
    </row>
    <row r="3096" spans="1:28" ht="15" customHeight="1">
      <c r="A3096" s="109">
        <v>3087</v>
      </c>
      <c r="B3096" s="222" t="str">
        <f t="shared" si="24"/>
        <v>Klik Disini</v>
      </c>
      <c r="C3096" s="223" t="s">
        <v>20326</v>
      </c>
      <c r="D3096" s="223"/>
      <c r="E3096" s="223" t="s">
        <v>4285</v>
      </c>
      <c r="F3096" s="223" t="s">
        <v>20327</v>
      </c>
      <c r="G3096" s="223" t="s">
        <v>20328</v>
      </c>
      <c r="H3096" s="223" t="s">
        <v>2070</v>
      </c>
      <c r="I3096" s="258" t="s">
        <v>583</v>
      </c>
      <c r="J3096" s="186" t="s">
        <v>263</v>
      </c>
      <c r="K3096" s="223"/>
      <c r="L3096" s="264"/>
      <c r="M3096" s="265"/>
      <c r="N3096" s="223" t="s">
        <v>449</v>
      </c>
      <c r="O3096" s="223" t="s">
        <v>3419</v>
      </c>
      <c r="P3096" s="223">
        <v>2013</v>
      </c>
      <c r="Q3096" s="223">
        <v>2017</v>
      </c>
      <c r="R3096" s="223" t="s">
        <v>3740</v>
      </c>
      <c r="S3096" s="223" t="s">
        <v>78</v>
      </c>
      <c r="T3096" s="223" t="s">
        <v>451</v>
      </c>
      <c r="U3096" s="86">
        <v>32</v>
      </c>
      <c r="V3096" s="86" t="s">
        <v>452</v>
      </c>
      <c r="W3096" s="223" t="s">
        <v>856</v>
      </c>
      <c r="X3096" s="223" t="s">
        <v>20329</v>
      </c>
      <c r="Y3096" s="262">
        <v>26000</v>
      </c>
      <c r="Z3096" s="226"/>
      <c r="AA3096" s="241">
        <f t="shared" si="25"/>
        <v>0</v>
      </c>
      <c r="AB3096" s="237" t="s">
        <v>20330</v>
      </c>
    </row>
    <row r="3097" spans="1:28" ht="15" customHeight="1">
      <c r="A3097" s="109">
        <v>3088</v>
      </c>
      <c r="B3097" s="222" t="str">
        <f t="shared" si="24"/>
        <v>Klik Disini</v>
      </c>
      <c r="C3097" s="223" t="s">
        <v>20331</v>
      </c>
      <c r="D3097" s="223"/>
      <c r="E3097" s="223" t="s">
        <v>4285</v>
      </c>
      <c r="F3097" s="223" t="s">
        <v>20332</v>
      </c>
      <c r="G3097" s="223" t="s">
        <v>20333</v>
      </c>
      <c r="H3097" s="223" t="s">
        <v>2070</v>
      </c>
      <c r="I3097" s="258" t="s">
        <v>583</v>
      </c>
      <c r="J3097" s="186" t="s">
        <v>263</v>
      </c>
      <c r="K3097" s="223"/>
      <c r="L3097" s="264"/>
      <c r="M3097" s="265"/>
      <c r="N3097" s="223" t="s">
        <v>449</v>
      </c>
      <c r="O3097" s="223" t="s">
        <v>3419</v>
      </c>
      <c r="P3097" s="223">
        <v>2013</v>
      </c>
      <c r="Q3097" s="223">
        <v>2017</v>
      </c>
      <c r="R3097" s="223" t="s">
        <v>3740</v>
      </c>
      <c r="S3097" s="223" t="s">
        <v>78</v>
      </c>
      <c r="T3097" s="223" t="s">
        <v>451</v>
      </c>
      <c r="U3097" s="86">
        <v>32</v>
      </c>
      <c r="V3097" s="86" t="s">
        <v>452</v>
      </c>
      <c r="W3097" s="223" t="s">
        <v>830</v>
      </c>
      <c r="X3097" s="223" t="s">
        <v>20334</v>
      </c>
      <c r="Y3097" s="262">
        <v>26000</v>
      </c>
      <c r="Z3097" s="226"/>
      <c r="AA3097" s="241">
        <f t="shared" si="25"/>
        <v>0</v>
      </c>
      <c r="AB3097" s="237" t="s">
        <v>20335</v>
      </c>
    </row>
    <row r="3098" spans="1:28" ht="15" customHeight="1">
      <c r="A3098" s="109">
        <v>3089</v>
      </c>
      <c r="B3098" s="222" t="str">
        <f t="shared" si="24"/>
        <v>Klik Disini</v>
      </c>
      <c r="C3098" s="223" t="s">
        <v>20336</v>
      </c>
      <c r="D3098" s="223"/>
      <c r="E3098" s="223" t="s">
        <v>6978</v>
      </c>
      <c r="F3098" s="223" t="s">
        <v>20337</v>
      </c>
      <c r="G3098" s="223" t="s">
        <v>20338</v>
      </c>
      <c r="H3098" s="223" t="s">
        <v>2070</v>
      </c>
      <c r="I3098" s="258" t="s">
        <v>583</v>
      </c>
      <c r="J3098" s="186" t="s">
        <v>263</v>
      </c>
      <c r="K3098" s="223"/>
      <c r="L3098" s="264"/>
      <c r="M3098" s="265"/>
      <c r="N3098" s="223" t="s">
        <v>449</v>
      </c>
      <c r="O3098" s="223" t="s">
        <v>3419</v>
      </c>
      <c r="P3098" s="223">
        <v>2013</v>
      </c>
      <c r="Q3098" s="223">
        <v>2017</v>
      </c>
      <c r="R3098" s="223" t="s">
        <v>6981</v>
      </c>
      <c r="S3098" s="223" t="s">
        <v>78</v>
      </c>
      <c r="T3098" s="223" t="s">
        <v>451</v>
      </c>
      <c r="U3098" s="86">
        <v>196</v>
      </c>
      <c r="V3098" s="86" t="s">
        <v>452</v>
      </c>
      <c r="W3098" s="223" t="s">
        <v>700</v>
      </c>
      <c r="X3098" s="223" t="s">
        <v>20339</v>
      </c>
      <c r="Y3098" s="262">
        <v>57500</v>
      </c>
      <c r="Z3098" s="226"/>
      <c r="AA3098" s="241">
        <f t="shared" si="25"/>
        <v>0</v>
      </c>
      <c r="AB3098" s="237" t="s">
        <v>20340</v>
      </c>
    </row>
    <row r="3099" spans="1:28" ht="15" customHeight="1">
      <c r="A3099" s="109">
        <v>3090</v>
      </c>
      <c r="B3099" s="222" t="str">
        <f t="shared" si="24"/>
        <v>Klik Disini</v>
      </c>
      <c r="C3099" s="223" t="s">
        <v>20341</v>
      </c>
      <c r="D3099" s="223"/>
      <c r="E3099" s="223" t="s">
        <v>3477</v>
      </c>
      <c r="F3099" s="223" t="s">
        <v>20342</v>
      </c>
      <c r="G3099" s="223" t="s">
        <v>20343</v>
      </c>
      <c r="H3099" s="223" t="s">
        <v>583</v>
      </c>
      <c r="I3099" s="258" t="s">
        <v>583</v>
      </c>
      <c r="J3099" s="186" t="s">
        <v>265</v>
      </c>
      <c r="K3099" s="223"/>
      <c r="L3099" s="264"/>
      <c r="M3099" s="265"/>
      <c r="N3099" s="223" t="s">
        <v>449</v>
      </c>
      <c r="O3099" s="223" t="s">
        <v>3419</v>
      </c>
      <c r="P3099" s="223">
        <v>2009</v>
      </c>
      <c r="Q3099" s="223">
        <v>2017</v>
      </c>
      <c r="R3099" s="223" t="s">
        <v>3480</v>
      </c>
      <c r="S3099" s="223" t="s">
        <v>78</v>
      </c>
      <c r="T3099" s="223" t="s">
        <v>451</v>
      </c>
      <c r="U3099" s="86">
        <v>219</v>
      </c>
      <c r="V3099" s="86" t="s">
        <v>452</v>
      </c>
      <c r="W3099" s="223" t="s">
        <v>2063</v>
      </c>
      <c r="X3099" s="223" t="s">
        <v>20344</v>
      </c>
      <c r="Y3099" s="262">
        <v>66000</v>
      </c>
      <c r="Z3099" s="226"/>
      <c r="AA3099" s="241">
        <f t="shared" si="25"/>
        <v>0</v>
      </c>
      <c r="AB3099" s="237" t="s">
        <v>20345</v>
      </c>
    </row>
    <row r="3100" spans="1:28" ht="15" customHeight="1">
      <c r="A3100" s="109">
        <v>3091</v>
      </c>
      <c r="B3100" s="222" t="str">
        <f t="shared" si="24"/>
        <v>Klik Disini</v>
      </c>
      <c r="C3100" s="223" t="s">
        <v>20346</v>
      </c>
      <c r="D3100" s="223"/>
      <c r="E3100" s="223" t="s">
        <v>20347</v>
      </c>
      <c r="F3100" s="223" t="s">
        <v>20348</v>
      </c>
      <c r="G3100" s="223" t="s">
        <v>20349</v>
      </c>
      <c r="H3100" s="223" t="s">
        <v>583</v>
      </c>
      <c r="I3100" s="258" t="s">
        <v>583</v>
      </c>
      <c r="J3100" s="186" t="s">
        <v>265</v>
      </c>
      <c r="K3100" s="223"/>
      <c r="L3100" s="264"/>
      <c r="M3100" s="265"/>
      <c r="N3100" s="223"/>
      <c r="O3100" s="223"/>
      <c r="P3100" s="223">
        <v>2013</v>
      </c>
      <c r="Q3100" s="223">
        <v>2017</v>
      </c>
      <c r="R3100" s="223" t="s">
        <v>3480</v>
      </c>
      <c r="S3100" s="223" t="s">
        <v>78</v>
      </c>
      <c r="T3100" s="223"/>
      <c r="U3100" s="86">
        <v>168</v>
      </c>
      <c r="V3100" s="86" t="s">
        <v>452</v>
      </c>
      <c r="W3100" s="223" t="s">
        <v>3741</v>
      </c>
      <c r="X3100" s="223" t="s">
        <v>20350</v>
      </c>
      <c r="Y3100" s="262">
        <v>42000</v>
      </c>
      <c r="Z3100" s="226"/>
      <c r="AA3100" s="241">
        <f t="shared" si="25"/>
        <v>0</v>
      </c>
      <c r="AB3100" s="237" t="s">
        <v>20351</v>
      </c>
    </row>
    <row r="3101" spans="1:28" ht="15" customHeight="1">
      <c r="A3101" s="109">
        <v>3092</v>
      </c>
      <c r="B3101" s="222" t="str">
        <f t="shared" si="24"/>
        <v>Klik Disini</v>
      </c>
      <c r="C3101" s="223" t="s">
        <v>20352</v>
      </c>
      <c r="D3101" s="223"/>
      <c r="E3101" s="223" t="s">
        <v>3864</v>
      </c>
      <c r="F3101" s="223" t="s">
        <v>20353</v>
      </c>
      <c r="G3101" s="223" t="s">
        <v>20354</v>
      </c>
      <c r="H3101" s="223" t="s">
        <v>2070</v>
      </c>
      <c r="I3101" s="258" t="s">
        <v>583</v>
      </c>
      <c r="J3101" s="186" t="s">
        <v>263</v>
      </c>
      <c r="K3101" s="223"/>
      <c r="L3101" s="264"/>
      <c r="M3101" s="265"/>
      <c r="N3101" s="223" t="s">
        <v>449</v>
      </c>
      <c r="O3101" s="223" t="s">
        <v>3419</v>
      </c>
      <c r="P3101" s="223">
        <v>2013</v>
      </c>
      <c r="Q3101" s="223">
        <v>2017</v>
      </c>
      <c r="R3101" s="223" t="s">
        <v>6981</v>
      </c>
      <c r="S3101" s="223" t="s">
        <v>78</v>
      </c>
      <c r="T3101" s="223" t="s">
        <v>451</v>
      </c>
      <c r="U3101" s="86">
        <v>28</v>
      </c>
      <c r="V3101" s="86" t="s">
        <v>452</v>
      </c>
      <c r="W3101" s="223" t="s">
        <v>1945</v>
      </c>
      <c r="X3101" s="223" t="s">
        <v>20355</v>
      </c>
      <c r="Y3101" s="262">
        <v>27500</v>
      </c>
      <c r="Z3101" s="226"/>
      <c r="AA3101" s="241">
        <f t="shared" si="25"/>
        <v>0</v>
      </c>
      <c r="AB3101" s="237" t="s">
        <v>20356</v>
      </c>
    </row>
    <row r="3102" spans="1:28" ht="15" customHeight="1">
      <c r="A3102" s="109">
        <v>3093</v>
      </c>
      <c r="B3102" s="222" t="str">
        <f t="shared" si="24"/>
        <v>Klik Disini</v>
      </c>
      <c r="C3102" s="223" t="s">
        <v>20357</v>
      </c>
      <c r="D3102" s="223"/>
      <c r="E3102" s="223" t="s">
        <v>20358</v>
      </c>
      <c r="F3102" s="223" t="s">
        <v>20359</v>
      </c>
      <c r="G3102" s="223" t="s">
        <v>20360</v>
      </c>
      <c r="H3102" s="223" t="s">
        <v>583</v>
      </c>
      <c r="I3102" s="258" t="s">
        <v>583</v>
      </c>
      <c r="J3102" s="186" t="s">
        <v>265</v>
      </c>
      <c r="K3102" s="223"/>
      <c r="L3102" s="264"/>
      <c r="M3102" s="265"/>
      <c r="N3102" s="223" t="s">
        <v>449</v>
      </c>
      <c r="O3102" s="223" t="s">
        <v>3419</v>
      </c>
      <c r="P3102" s="223">
        <v>2013</v>
      </c>
      <c r="Q3102" s="223">
        <v>2017</v>
      </c>
      <c r="R3102" s="223" t="s">
        <v>3480</v>
      </c>
      <c r="S3102" s="223" t="s">
        <v>78</v>
      </c>
      <c r="T3102" s="223" t="s">
        <v>451</v>
      </c>
      <c r="U3102" s="86">
        <v>104</v>
      </c>
      <c r="V3102" s="86" t="s">
        <v>452</v>
      </c>
      <c r="W3102" s="223" t="s">
        <v>4187</v>
      </c>
      <c r="X3102" s="223" t="s">
        <v>20361</v>
      </c>
      <c r="Y3102" s="262">
        <v>39000</v>
      </c>
      <c r="Z3102" s="226"/>
      <c r="AA3102" s="241">
        <f t="shared" si="25"/>
        <v>0</v>
      </c>
      <c r="AB3102" s="237" t="s">
        <v>20362</v>
      </c>
    </row>
    <row r="3103" spans="1:28" ht="15" customHeight="1">
      <c r="A3103" s="109">
        <v>3094</v>
      </c>
      <c r="B3103" s="222" t="str">
        <f t="shared" si="24"/>
        <v>Klik Disini</v>
      </c>
      <c r="C3103" s="223" t="s">
        <v>20363</v>
      </c>
      <c r="D3103" s="223"/>
      <c r="E3103" s="223" t="s">
        <v>6375</v>
      </c>
      <c r="F3103" s="223" t="s">
        <v>20364</v>
      </c>
      <c r="G3103" s="223" t="s">
        <v>20365</v>
      </c>
      <c r="H3103" s="223" t="s">
        <v>3727</v>
      </c>
      <c r="I3103" s="258" t="s">
        <v>446</v>
      </c>
      <c r="J3103" s="186" t="s">
        <v>385</v>
      </c>
      <c r="K3103" s="223" t="s">
        <v>447</v>
      </c>
      <c r="L3103" s="223"/>
      <c r="M3103" s="259" t="s">
        <v>447</v>
      </c>
      <c r="N3103" s="223" t="s">
        <v>449</v>
      </c>
      <c r="O3103" s="223" t="s">
        <v>3419</v>
      </c>
      <c r="P3103" s="223">
        <v>2009</v>
      </c>
      <c r="Q3103" s="223">
        <v>2017</v>
      </c>
      <c r="R3103" s="223" t="s">
        <v>3412</v>
      </c>
      <c r="S3103" s="223" t="s">
        <v>78</v>
      </c>
      <c r="T3103" s="223" t="s">
        <v>451</v>
      </c>
      <c r="U3103" s="86">
        <v>288</v>
      </c>
      <c r="V3103" s="86" t="s">
        <v>452</v>
      </c>
      <c r="W3103" s="223" t="s">
        <v>3427</v>
      </c>
      <c r="X3103" s="223" t="s">
        <v>20366</v>
      </c>
      <c r="Y3103" s="262">
        <v>95500</v>
      </c>
      <c r="Z3103" s="226"/>
      <c r="AA3103" s="241">
        <f t="shared" si="25"/>
        <v>0</v>
      </c>
      <c r="AB3103" s="237" t="s">
        <v>20367</v>
      </c>
    </row>
    <row r="3104" spans="1:28" ht="15" customHeight="1">
      <c r="A3104" s="109">
        <v>3095</v>
      </c>
      <c r="B3104" s="222" t="str">
        <f t="shared" si="24"/>
        <v>Klik Disini</v>
      </c>
      <c r="C3104" s="223" t="s">
        <v>20368</v>
      </c>
      <c r="D3104" s="223"/>
      <c r="E3104" s="223" t="s">
        <v>20369</v>
      </c>
      <c r="F3104" s="223" t="s">
        <v>20370</v>
      </c>
      <c r="G3104" s="223" t="s">
        <v>20371</v>
      </c>
      <c r="H3104" s="223" t="s">
        <v>3473</v>
      </c>
      <c r="I3104" s="258" t="s">
        <v>446</v>
      </c>
      <c r="J3104" s="186" t="s">
        <v>345</v>
      </c>
      <c r="K3104" s="223"/>
      <c r="L3104" s="264"/>
      <c r="M3104" s="265"/>
      <c r="N3104" s="223" t="s">
        <v>449</v>
      </c>
      <c r="O3104" s="223" t="s">
        <v>3419</v>
      </c>
      <c r="P3104" s="223">
        <v>2012</v>
      </c>
      <c r="Q3104" s="223">
        <v>2017</v>
      </c>
      <c r="R3104" s="223" t="s">
        <v>3412</v>
      </c>
      <c r="S3104" s="223" t="s">
        <v>78</v>
      </c>
      <c r="T3104" s="223" t="s">
        <v>451</v>
      </c>
      <c r="U3104" s="86">
        <v>96</v>
      </c>
      <c r="V3104" s="86" t="s">
        <v>452</v>
      </c>
      <c r="W3104" s="223" t="s">
        <v>4043</v>
      </c>
      <c r="X3104" s="223" t="s">
        <v>20372</v>
      </c>
      <c r="Y3104" s="262">
        <v>36500</v>
      </c>
      <c r="Z3104" s="226"/>
      <c r="AA3104" s="241">
        <f t="shared" si="25"/>
        <v>0</v>
      </c>
      <c r="AB3104" s="237" t="s">
        <v>20373</v>
      </c>
    </row>
    <row r="3105" spans="1:28" ht="15" customHeight="1">
      <c r="A3105" s="109">
        <v>3096</v>
      </c>
      <c r="B3105" s="222" t="str">
        <f t="shared" si="24"/>
        <v>Klik Disini</v>
      </c>
      <c r="C3105" s="223" t="s">
        <v>20374</v>
      </c>
      <c r="D3105" s="223"/>
      <c r="E3105" s="223" t="s">
        <v>8355</v>
      </c>
      <c r="F3105" s="223" t="s">
        <v>20375</v>
      </c>
      <c r="G3105" s="223" t="s">
        <v>20376</v>
      </c>
      <c r="H3105" s="223" t="s">
        <v>323</v>
      </c>
      <c r="I3105" s="258" t="s">
        <v>592</v>
      </c>
      <c r="J3105" s="186" t="s">
        <v>322</v>
      </c>
      <c r="K3105" s="223"/>
      <c r="L3105" s="264"/>
      <c r="M3105" s="265"/>
      <c r="N3105" s="223" t="s">
        <v>449</v>
      </c>
      <c r="O3105" s="223" t="s">
        <v>3419</v>
      </c>
      <c r="P3105" s="223">
        <v>2013</v>
      </c>
      <c r="Q3105" s="223">
        <v>2017</v>
      </c>
      <c r="R3105" s="223" t="s">
        <v>3643</v>
      </c>
      <c r="S3105" s="223" t="s">
        <v>78</v>
      </c>
      <c r="T3105" s="223" t="s">
        <v>451</v>
      </c>
      <c r="U3105" s="86">
        <v>236</v>
      </c>
      <c r="V3105" s="86" t="s">
        <v>452</v>
      </c>
      <c r="W3105" s="223" t="s">
        <v>6446</v>
      </c>
      <c r="X3105" s="223" t="s">
        <v>20377</v>
      </c>
      <c r="Y3105" s="262">
        <v>77000</v>
      </c>
      <c r="Z3105" s="226"/>
      <c r="AA3105" s="241">
        <f t="shared" si="25"/>
        <v>0</v>
      </c>
      <c r="AB3105" s="237" t="s">
        <v>20378</v>
      </c>
    </row>
    <row r="3106" spans="1:28" ht="15" customHeight="1">
      <c r="A3106" s="109">
        <v>3097</v>
      </c>
      <c r="B3106" s="222" t="str">
        <f t="shared" si="24"/>
        <v>Klik Disini</v>
      </c>
      <c r="C3106" s="223" t="s">
        <v>20379</v>
      </c>
      <c r="D3106" s="223"/>
      <c r="E3106" s="223" t="s">
        <v>7361</v>
      </c>
      <c r="F3106" s="223" t="s">
        <v>20380</v>
      </c>
      <c r="G3106" s="223" t="s">
        <v>20381</v>
      </c>
      <c r="H3106" s="223" t="s">
        <v>3411</v>
      </c>
      <c r="I3106" s="258" t="s">
        <v>592</v>
      </c>
      <c r="J3106" s="186" t="s">
        <v>322</v>
      </c>
      <c r="K3106" s="223"/>
      <c r="L3106" s="264"/>
      <c r="M3106" s="265"/>
      <c r="N3106" s="223"/>
      <c r="O3106" s="223"/>
      <c r="P3106" s="223">
        <v>2013</v>
      </c>
      <c r="Q3106" s="223">
        <v>2017</v>
      </c>
      <c r="R3106" s="223" t="s">
        <v>3643</v>
      </c>
      <c r="S3106" s="223" t="s">
        <v>78</v>
      </c>
      <c r="T3106" s="223"/>
      <c r="U3106" s="86">
        <v>192</v>
      </c>
      <c r="V3106" s="86" t="s">
        <v>452</v>
      </c>
      <c r="W3106" s="223" t="s">
        <v>864</v>
      </c>
      <c r="X3106" s="223" t="s">
        <v>20382</v>
      </c>
      <c r="Y3106" s="262">
        <v>71500</v>
      </c>
      <c r="Z3106" s="226"/>
      <c r="AA3106" s="241">
        <f t="shared" si="25"/>
        <v>0</v>
      </c>
      <c r="AB3106" s="237" t="s">
        <v>20383</v>
      </c>
    </row>
    <row r="3107" spans="1:28" ht="15" customHeight="1">
      <c r="A3107" s="109">
        <v>3098</v>
      </c>
      <c r="B3107" s="222" t="str">
        <f t="shared" si="24"/>
        <v>Klik Disini</v>
      </c>
      <c r="C3107" s="223" t="s">
        <v>20384</v>
      </c>
      <c r="D3107" s="223"/>
      <c r="E3107" s="223" t="s">
        <v>20385</v>
      </c>
      <c r="F3107" s="223" t="s">
        <v>20386</v>
      </c>
      <c r="G3107" s="223" t="s">
        <v>20387</v>
      </c>
      <c r="H3107" s="223" t="s">
        <v>2070</v>
      </c>
      <c r="I3107" s="258" t="s">
        <v>583</v>
      </c>
      <c r="J3107" s="186" t="s">
        <v>263</v>
      </c>
      <c r="K3107" s="223"/>
      <c r="L3107" s="264"/>
      <c r="M3107" s="265"/>
      <c r="N3107" s="223" t="s">
        <v>449</v>
      </c>
      <c r="O3107" s="223" t="s">
        <v>3419</v>
      </c>
      <c r="P3107" s="223">
        <v>2013</v>
      </c>
      <c r="Q3107" s="223">
        <v>2017</v>
      </c>
      <c r="R3107" s="223" t="s">
        <v>6981</v>
      </c>
      <c r="S3107" s="223" t="s">
        <v>78</v>
      </c>
      <c r="T3107" s="223" t="s">
        <v>451</v>
      </c>
      <c r="U3107" s="86">
        <v>108</v>
      </c>
      <c r="V3107" s="86" t="s">
        <v>452</v>
      </c>
      <c r="W3107" s="223" t="s">
        <v>601</v>
      </c>
      <c r="X3107" s="223" t="s">
        <v>20388</v>
      </c>
      <c r="Y3107" s="262">
        <v>39000</v>
      </c>
      <c r="Z3107" s="226"/>
      <c r="AA3107" s="241">
        <f t="shared" si="25"/>
        <v>0</v>
      </c>
      <c r="AB3107" s="237" t="s">
        <v>20389</v>
      </c>
    </row>
    <row r="3108" spans="1:28" ht="15" customHeight="1">
      <c r="A3108" s="109">
        <v>3099</v>
      </c>
      <c r="B3108" s="222" t="str">
        <f t="shared" si="24"/>
        <v>Klik Disini</v>
      </c>
      <c r="C3108" s="223" t="s">
        <v>20390</v>
      </c>
      <c r="D3108" s="223"/>
      <c r="E3108" s="223" t="s">
        <v>20391</v>
      </c>
      <c r="F3108" s="223" t="s">
        <v>20392</v>
      </c>
      <c r="G3108" s="223" t="s">
        <v>20393</v>
      </c>
      <c r="H3108" s="223" t="s">
        <v>3949</v>
      </c>
      <c r="I3108" s="258" t="s">
        <v>1844</v>
      </c>
      <c r="J3108" s="186" t="s">
        <v>405</v>
      </c>
      <c r="K3108" s="223"/>
      <c r="L3108" s="264"/>
      <c r="M3108" s="265"/>
      <c r="N3108" s="223" t="s">
        <v>449</v>
      </c>
      <c r="O3108" s="223" t="s">
        <v>3419</v>
      </c>
      <c r="P3108" s="223">
        <v>2009</v>
      </c>
      <c r="Q3108" s="223">
        <v>2017</v>
      </c>
      <c r="R3108" s="223" t="s">
        <v>3412</v>
      </c>
      <c r="S3108" s="223" t="s">
        <v>78</v>
      </c>
      <c r="T3108" s="223" t="s">
        <v>451</v>
      </c>
      <c r="U3108" s="86">
        <v>111</v>
      </c>
      <c r="V3108" s="86" t="s">
        <v>452</v>
      </c>
      <c r="W3108" s="223" t="s">
        <v>663</v>
      </c>
      <c r="X3108" s="223" t="s">
        <v>20394</v>
      </c>
      <c r="Y3108" s="262">
        <v>48000</v>
      </c>
      <c r="Z3108" s="226"/>
      <c r="AA3108" s="241">
        <f t="shared" si="25"/>
        <v>0</v>
      </c>
      <c r="AB3108" s="237" t="s">
        <v>20395</v>
      </c>
    </row>
    <row r="3109" spans="1:28" ht="15" customHeight="1">
      <c r="A3109" s="109">
        <v>3100</v>
      </c>
      <c r="B3109" s="222" t="str">
        <f t="shared" si="24"/>
        <v>Klik Disini</v>
      </c>
      <c r="C3109" s="223" t="s">
        <v>20396</v>
      </c>
      <c r="D3109" s="223"/>
      <c r="E3109" s="223" t="s">
        <v>13950</v>
      </c>
      <c r="F3109" s="223" t="s">
        <v>20397</v>
      </c>
      <c r="G3109" s="223" t="s">
        <v>20398</v>
      </c>
      <c r="H3109" s="223" t="s">
        <v>583</v>
      </c>
      <c r="I3109" s="258" t="s">
        <v>583</v>
      </c>
      <c r="J3109" s="186" t="s">
        <v>265</v>
      </c>
      <c r="K3109" s="223"/>
      <c r="L3109" s="264"/>
      <c r="M3109" s="265"/>
      <c r="N3109" s="223" t="s">
        <v>449</v>
      </c>
      <c r="O3109" s="223" t="s">
        <v>3419</v>
      </c>
      <c r="P3109" s="223">
        <v>2013</v>
      </c>
      <c r="Q3109" s="223">
        <v>2017</v>
      </c>
      <c r="R3109" s="223" t="s">
        <v>3480</v>
      </c>
      <c r="S3109" s="223" t="s">
        <v>78</v>
      </c>
      <c r="T3109" s="223" t="s">
        <v>451</v>
      </c>
      <c r="U3109" s="86">
        <v>352</v>
      </c>
      <c r="V3109" s="86" t="s">
        <v>452</v>
      </c>
      <c r="W3109" s="223" t="s">
        <v>4156</v>
      </c>
      <c r="X3109" s="223" t="s">
        <v>20399</v>
      </c>
      <c r="Y3109" s="262">
        <v>108000</v>
      </c>
      <c r="Z3109" s="226"/>
      <c r="AA3109" s="241">
        <f t="shared" si="25"/>
        <v>0</v>
      </c>
      <c r="AB3109" s="237" t="s">
        <v>20400</v>
      </c>
    </row>
    <row r="3110" spans="1:28" ht="15" customHeight="1">
      <c r="A3110" s="109">
        <v>3101</v>
      </c>
      <c r="B3110" s="222" t="str">
        <f t="shared" si="24"/>
        <v>Klik Disini</v>
      </c>
      <c r="C3110" s="223" t="s">
        <v>20401</v>
      </c>
      <c r="D3110" s="223"/>
      <c r="E3110" s="223" t="s">
        <v>20402</v>
      </c>
      <c r="F3110" s="223" t="s">
        <v>20403</v>
      </c>
      <c r="G3110" s="223" t="s">
        <v>20404</v>
      </c>
      <c r="H3110" s="223" t="s">
        <v>3446</v>
      </c>
      <c r="I3110" s="258" t="s">
        <v>3447</v>
      </c>
      <c r="J3110" s="186" t="s">
        <v>313</v>
      </c>
      <c r="K3110" s="223"/>
      <c r="L3110" s="264"/>
      <c r="M3110" s="265"/>
      <c r="N3110" s="223" t="s">
        <v>449</v>
      </c>
      <c r="O3110" s="223" t="s">
        <v>3419</v>
      </c>
      <c r="P3110" s="223">
        <v>2013</v>
      </c>
      <c r="Q3110" s="223">
        <v>2017</v>
      </c>
      <c r="R3110" s="223" t="s">
        <v>3412</v>
      </c>
      <c r="S3110" s="223" t="s">
        <v>78</v>
      </c>
      <c r="T3110" s="223" t="s">
        <v>451</v>
      </c>
      <c r="U3110" s="86">
        <v>144</v>
      </c>
      <c r="V3110" s="86" t="s">
        <v>452</v>
      </c>
      <c r="W3110" s="223" t="s">
        <v>480</v>
      </c>
      <c r="X3110" s="223" t="s">
        <v>20405</v>
      </c>
      <c r="Y3110" s="262">
        <v>57500</v>
      </c>
      <c r="Z3110" s="226"/>
      <c r="AA3110" s="241">
        <f t="shared" si="25"/>
        <v>0</v>
      </c>
      <c r="AB3110" s="237" t="s">
        <v>20406</v>
      </c>
    </row>
    <row r="3111" spans="1:28" ht="15" customHeight="1">
      <c r="A3111" s="109">
        <v>3102</v>
      </c>
      <c r="B3111" s="222" t="str">
        <f t="shared" si="24"/>
        <v>Klik Disini</v>
      </c>
      <c r="C3111" s="223" t="s">
        <v>20407</v>
      </c>
      <c r="D3111" s="223"/>
      <c r="E3111" s="223" t="s">
        <v>6375</v>
      </c>
      <c r="F3111" s="223" t="s">
        <v>20408</v>
      </c>
      <c r="G3111" s="223" t="s">
        <v>20409</v>
      </c>
      <c r="H3111" s="223" t="s">
        <v>3727</v>
      </c>
      <c r="I3111" s="258" t="s">
        <v>446</v>
      </c>
      <c r="J3111" s="186" t="s">
        <v>385</v>
      </c>
      <c r="K3111" s="223" t="s">
        <v>447</v>
      </c>
      <c r="L3111" s="223"/>
      <c r="M3111" s="259" t="s">
        <v>447</v>
      </c>
      <c r="N3111" s="223" t="s">
        <v>449</v>
      </c>
      <c r="O3111" s="223" t="s">
        <v>3419</v>
      </c>
      <c r="P3111" s="223">
        <v>2008</v>
      </c>
      <c r="Q3111" s="223">
        <v>2017</v>
      </c>
      <c r="R3111" s="223" t="s">
        <v>3412</v>
      </c>
      <c r="S3111" s="223" t="s">
        <v>78</v>
      </c>
      <c r="T3111" s="223" t="s">
        <v>451</v>
      </c>
      <c r="U3111" s="86">
        <v>304</v>
      </c>
      <c r="V3111" s="86" t="s">
        <v>452</v>
      </c>
      <c r="W3111" s="223" t="s">
        <v>563</v>
      </c>
      <c r="X3111" s="223" t="s">
        <v>20410</v>
      </c>
      <c r="Y3111" s="262">
        <v>97000</v>
      </c>
      <c r="Z3111" s="226"/>
      <c r="AA3111" s="241">
        <f t="shared" si="25"/>
        <v>0</v>
      </c>
      <c r="AB3111" s="237" t="s">
        <v>20411</v>
      </c>
    </row>
    <row r="3112" spans="1:28" ht="15" customHeight="1">
      <c r="A3112" s="109">
        <v>3103</v>
      </c>
      <c r="B3112" s="222" t="str">
        <f t="shared" si="24"/>
        <v>Klik Disini</v>
      </c>
      <c r="C3112" s="223" t="s">
        <v>20412</v>
      </c>
      <c r="D3112" s="223"/>
      <c r="E3112" s="223" t="s">
        <v>20413</v>
      </c>
      <c r="F3112" s="223" t="s">
        <v>20414</v>
      </c>
      <c r="G3112" s="223" t="s">
        <v>20415</v>
      </c>
      <c r="H3112" s="223" t="s">
        <v>583</v>
      </c>
      <c r="I3112" s="258" t="s">
        <v>583</v>
      </c>
      <c r="J3112" s="186" t="s">
        <v>265</v>
      </c>
      <c r="K3112" s="223"/>
      <c r="L3112" s="264"/>
      <c r="M3112" s="265"/>
      <c r="N3112" s="223"/>
      <c r="O3112" s="223"/>
      <c r="P3112" s="223">
        <v>2008</v>
      </c>
      <c r="Q3112" s="223">
        <v>2017</v>
      </c>
      <c r="R3112" s="223" t="s">
        <v>3480</v>
      </c>
      <c r="S3112" s="223" t="s">
        <v>78</v>
      </c>
      <c r="T3112" s="223"/>
      <c r="U3112" s="86">
        <v>292</v>
      </c>
      <c r="V3112" s="86" t="s">
        <v>452</v>
      </c>
      <c r="W3112" s="223" t="s">
        <v>20416</v>
      </c>
      <c r="X3112" s="223" t="s">
        <v>20417</v>
      </c>
      <c r="Y3112" s="262">
        <v>83000</v>
      </c>
      <c r="Z3112" s="226"/>
      <c r="AA3112" s="241">
        <f t="shared" si="25"/>
        <v>0</v>
      </c>
      <c r="AB3112" s="237" t="s">
        <v>20418</v>
      </c>
    </row>
    <row r="3113" spans="1:28" ht="15" customHeight="1">
      <c r="A3113" s="109">
        <v>3104</v>
      </c>
      <c r="B3113" s="222" t="str">
        <f t="shared" si="24"/>
        <v>Klik Disini</v>
      </c>
      <c r="C3113" s="223" t="s">
        <v>20419</v>
      </c>
      <c r="D3113" s="223"/>
      <c r="E3113" s="223" t="s">
        <v>20420</v>
      </c>
      <c r="F3113" s="223" t="s">
        <v>20421</v>
      </c>
      <c r="G3113" s="223" t="s">
        <v>20422</v>
      </c>
      <c r="H3113" s="223" t="s">
        <v>583</v>
      </c>
      <c r="I3113" s="258" t="s">
        <v>583</v>
      </c>
      <c r="J3113" s="186" t="s">
        <v>265</v>
      </c>
      <c r="K3113" s="223"/>
      <c r="L3113" s="264"/>
      <c r="M3113" s="265"/>
      <c r="N3113" s="223" t="s">
        <v>449</v>
      </c>
      <c r="O3113" s="223" t="s">
        <v>3419</v>
      </c>
      <c r="P3113" s="223">
        <v>2012</v>
      </c>
      <c r="Q3113" s="223">
        <v>2017</v>
      </c>
      <c r="R3113" s="223" t="s">
        <v>3480</v>
      </c>
      <c r="S3113" s="223" t="s">
        <v>78</v>
      </c>
      <c r="T3113" s="223" t="s">
        <v>451</v>
      </c>
      <c r="U3113" s="86">
        <v>256</v>
      </c>
      <c r="V3113" s="86" t="s">
        <v>452</v>
      </c>
      <c r="W3113" s="223" t="s">
        <v>4611</v>
      </c>
      <c r="X3113" s="223" t="s">
        <v>20423</v>
      </c>
      <c r="Y3113" s="262">
        <v>55000</v>
      </c>
      <c r="Z3113" s="226"/>
      <c r="AA3113" s="241">
        <f t="shared" si="25"/>
        <v>0</v>
      </c>
      <c r="AB3113" s="237" t="s">
        <v>20424</v>
      </c>
    </row>
    <row r="3114" spans="1:28" ht="15" customHeight="1">
      <c r="A3114" s="109">
        <v>3105</v>
      </c>
      <c r="B3114" s="222" t="str">
        <f t="shared" si="24"/>
        <v>Klik Disini</v>
      </c>
      <c r="C3114" s="223" t="s">
        <v>20425</v>
      </c>
      <c r="D3114" s="223"/>
      <c r="E3114" s="223" t="s">
        <v>20426</v>
      </c>
      <c r="F3114" s="223" t="s">
        <v>20427</v>
      </c>
      <c r="G3114" s="223" t="s">
        <v>20428</v>
      </c>
      <c r="H3114" s="223" t="s">
        <v>583</v>
      </c>
      <c r="I3114" s="258" t="s">
        <v>583</v>
      </c>
      <c r="J3114" s="186" t="s">
        <v>265</v>
      </c>
      <c r="K3114" s="223"/>
      <c r="L3114" s="264"/>
      <c r="M3114" s="265"/>
      <c r="N3114" s="223"/>
      <c r="O3114" s="223"/>
      <c r="P3114" s="223">
        <v>2013</v>
      </c>
      <c r="Q3114" s="223">
        <v>2017</v>
      </c>
      <c r="R3114" s="223" t="s">
        <v>3480</v>
      </c>
      <c r="S3114" s="223" t="s">
        <v>78</v>
      </c>
      <c r="T3114" s="223"/>
      <c r="U3114" s="86">
        <v>264</v>
      </c>
      <c r="V3114" s="86" t="s">
        <v>452</v>
      </c>
      <c r="W3114" s="223" t="s">
        <v>991</v>
      </c>
      <c r="X3114" s="223" t="s">
        <v>20429</v>
      </c>
      <c r="Y3114" s="262">
        <v>58500</v>
      </c>
      <c r="Z3114" s="226"/>
      <c r="AA3114" s="241">
        <f t="shared" si="25"/>
        <v>0</v>
      </c>
      <c r="AB3114" s="237" t="s">
        <v>20430</v>
      </c>
    </row>
    <row r="3115" spans="1:28" ht="15" customHeight="1">
      <c r="A3115" s="109">
        <v>3106</v>
      </c>
      <c r="B3115" s="222" t="str">
        <f t="shared" si="24"/>
        <v>Klik Disini</v>
      </c>
      <c r="C3115" s="223" t="s">
        <v>20431</v>
      </c>
      <c r="D3115" s="223"/>
      <c r="E3115" s="223" t="s">
        <v>4285</v>
      </c>
      <c r="F3115" s="223" t="s">
        <v>20432</v>
      </c>
      <c r="G3115" s="223" t="s">
        <v>20433</v>
      </c>
      <c r="H3115" s="223" t="s">
        <v>2070</v>
      </c>
      <c r="I3115" s="258" t="s">
        <v>583</v>
      </c>
      <c r="J3115" s="186" t="s">
        <v>263</v>
      </c>
      <c r="K3115" s="223"/>
      <c r="L3115" s="264"/>
      <c r="M3115" s="265"/>
      <c r="N3115" s="223"/>
      <c r="O3115" s="223"/>
      <c r="P3115" s="223">
        <v>2013</v>
      </c>
      <c r="Q3115" s="223">
        <v>2017</v>
      </c>
      <c r="R3115" s="223" t="s">
        <v>6981</v>
      </c>
      <c r="S3115" s="223" t="s">
        <v>78</v>
      </c>
      <c r="T3115" s="223"/>
      <c r="U3115" s="86">
        <v>28</v>
      </c>
      <c r="V3115" s="86" t="s">
        <v>452</v>
      </c>
      <c r="W3115" s="223" t="s">
        <v>3544</v>
      </c>
      <c r="X3115" s="223" t="s">
        <v>20434</v>
      </c>
      <c r="Y3115" s="262">
        <v>27000</v>
      </c>
      <c r="Z3115" s="226"/>
      <c r="AA3115" s="241">
        <f t="shared" si="25"/>
        <v>0</v>
      </c>
      <c r="AB3115" s="237" t="s">
        <v>20435</v>
      </c>
    </row>
    <row r="3116" spans="1:28" ht="15" customHeight="1">
      <c r="A3116" s="109">
        <v>3107</v>
      </c>
      <c r="B3116" s="222" t="str">
        <f t="shared" si="24"/>
        <v>Klik Disini</v>
      </c>
      <c r="C3116" s="223" t="s">
        <v>20436</v>
      </c>
      <c r="D3116" s="223"/>
      <c r="E3116" s="223" t="s">
        <v>18345</v>
      </c>
      <c r="F3116" s="223" t="s">
        <v>20437</v>
      </c>
      <c r="G3116" s="223" t="s">
        <v>20438</v>
      </c>
      <c r="H3116" s="223" t="s">
        <v>4012</v>
      </c>
      <c r="I3116" s="258" t="s">
        <v>592</v>
      </c>
      <c r="J3116" s="186" t="s">
        <v>334</v>
      </c>
      <c r="K3116" s="223"/>
      <c r="L3116" s="264"/>
      <c r="M3116" s="265"/>
      <c r="N3116" s="223" t="s">
        <v>449</v>
      </c>
      <c r="O3116" s="223" t="s">
        <v>3419</v>
      </c>
      <c r="P3116" s="223">
        <v>2012</v>
      </c>
      <c r="Q3116" s="223">
        <v>2017</v>
      </c>
      <c r="R3116" s="223" t="s">
        <v>3412</v>
      </c>
      <c r="S3116" s="223" t="s">
        <v>78</v>
      </c>
      <c r="T3116" s="223" t="s">
        <v>451</v>
      </c>
      <c r="U3116" s="86">
        <v>60</v>
      </c>
      <c r="V3116" s="86" t="s">
        <v>452</v>
      </c>
      <c r="W3116" s="223" t="s">
        <v>1788</v>
      </c>
      <c r="X3116" s="223" t="s">
        <v>20439</v>
      </c>
      <c r="Y3116" s="262">
        <v>58500</v>
      </c>
      <c r="Z3116" s="226"/>
      <c r="AA3116" s="241">
        <f t="shared" si="25"/>
        <v>0</v>
      </c>
      <c r="AB3116" s="237" t="s">
        <v>20440</v>
      </c>
    </row>
    <row r="3117" spans="1:28" ht="15" customHeight="1">
      <c r="A3117" s="109">
        <v>3108</v>
      </c>
      <c r="B3117" s="222" t="str">
        <f t="shared" si="24"/>
        <v>Klik Disini</v>
      </c>
      <c r="C3117" s="223" t="s">
        <v>20441</v>
      </c>
      <c r="D3117" s="223"/>
      <c r="E3117" s="223" t="s">
        <v>6892</v>
      </c>
      <c r="F3117" s="223" t="s">
        <v>20442</v>
      </c>
      <c r="G3117" s="223" t="s">
        <v>20443</v>
      </c>
      <c r="H3117" s="223" t="s">
        <v>400</v>
      </c>
      <c r="I3117" s="258" t="s">
        <v>1844</v>
      </c>
      <c r="J3117" s="186" t="s">
        <v>399</v>
      </c>
      <c r="K3117" s="223"/>
      <c r="L3117" s="264"/>
      <c r="M3117" s="265"/>
      <c r="N3117" s="223" t="s">
        <v>449</v>
      </c>
      <c r="O3117" s="223" t="s">
        <v>3419</v>
      </c>
      <c r="P3117" s="223">
        <v>2007</v>
      </c>
      <c r="Q3117" s="223">
        <v>2017</v>
      </c>
      <c r="R3117" s="223" t="s">
        <v>3412</v>
      </c>
      <c r="S3117" s="223" t="s">
        <v>78</v>
      </c>
      <c r="T3117" s="223" t="s">
        <v>451</v>
      </c>
      <c r="U3117" s="86">
        <v>263</v>
      </c>
      <c r="V3117" s="86" t="s">
        <v>452</v>
      </c>
      <c r="W3117" s="223" t="s">
        <v>5372</v>
      </c>
      <c r="X3117" s="223" t="s">
        <v>20444</v>
      </c>
      <c r="Y3117" s="262">
        <v>70000</v>
      </c>
      <c r="Z3117" s="226"/>
      <c r="AA3117" s="241">
        <f t="shared" si="25"/>
        <v>0</v>
      </c>
      <c r="AB3117" s="237" t="s">
        <v>20445</v>
      </c>
    </row>
    <row r="3118" spans="1:28" ht="15" customHeight="1">
      <c r="A3118" s="109">
        <v>3109</v>
      </c>
      <c r="B3118" s="222" t="str">
        <f t="shared" si="24"/>
        <v>Klik Disini</v>
      </c>
      <c r="C3118" s="223" t="s">
        <v>20446</v>
      </c>
      <c r="D3118" s="223"/>
      <c r="E3118" s="223" t="s">
        <v>20447</v>
      </c>
      <c r="F3118" s="223" t="s">
        <v>20448</v>
      </c>
      <c r="G3118" s="223" t="s">
        <v>20449</v>
      </c>
      <c r="H3118" s="223" t="s">
        <v>352</v>
      </c>
      <c r="I3118" s="258" t="s">
        <v>3447</v>
      </c>
      <c r="J3118" s="186" t="s">
        <v>311</v>
      </c>
      <c r="K3118" s="223"/>
      <c r="L3118" s="264"/>
      <c r="M3118" s="265"/>
      <c r="N3118" s="223" t="s">
        <v>449</v>
      </c>
      <c r="O3118" s="223" t="s">
        <v>3419</v>
      </c>
      <c r="P3118" s="223">
        <v>2013</v>
      </c>
      <c r="Q3118" s="223">
        <v>2017</v>
      </c>
      <c r="R3118" s="223" t="s">
        <v>3412</v>
      </c>
      <c r="S3118" s="223" t="s">
        <v>78</v>
      </c>
      <c r="T3118" s="223" t="s">
        <v>451</v>
      </c>
      <c r="U3118" s="86">
        <v>252</v>
      </c>
      <c r="V3118" s="86" t="s">
        <v>452</v>
      </c>
      <c r="W3118" s="223" t="s">
        <v>4163</v>
      </c>
      <c r="X3118" s="223" t="s">
        <v>20450</v>
      </c>
      <c r="Y3118" s="262">
        <v>68500</v>
      </c>
      <c r="Z3118" s="226"/>
      <c r="AA3118" s="241">
        <f t="shared" si="25"/>
        <v>0</v>
      </c>
      <c r="AB3118" s="237" t="s">
        <v>20451</v>
      </c>
    </row>
    <row r="3119" spans="1:28" ht="15" customHeight="1">
      <c r="A3119" s="109">
        <v>3110</v>
      </c>
      <c r="B3119" s="222" t="str">
        <f t="shared" si="24"/>
        <v>Klik Disini</v>
      </c>
      <c r="C3119" s="223" t="s">
        <v>20452</v>
      </c>
      <c r="D3119" s="223"/>
      <c r="E3119" s="223" t="s">
        <v>20453</v>
      </c>
      <c r="F3119" s="223" t="s">
        <v>20454</v>
      </c>
      <c r="G3119" s="223" t="s">
        <v>20455</v>
      </c>
      <c r="H3119" s="223" t="s">
        <v>583</v>
      </c>
      <c r="I3119" s="258" t="s">
        <v>583</v>
      </c>
      <c r="J3119" s="186" t="s">
        <v>265</v>
      </c>
      <c r="K3119" s="223"/>
      <c r="L3119" s="264"/>
      <c r="M3119" s="265"/>
      <c r="N3119" s="223"/>
      <c r="O3119" s="223"/>
      <c r="P3119" s="223">
        <v>2008</v>
      </c>
      <c r="Q3119" s="223">
        <v>2017</v>
      </c>
      <c r="R3119" s="223" t="s">
        <v>3480</v>
      </c>
      <c r="S3119" s="223" t="s">
        <v>78</v>
      </c>
      <c r="T3119" s="223"/>
      <c r="U3119" s="86">
        <v>184</v>
      </c>
      <c r="V3119" s="86" t="s">
        <v>452</v>
      </c>
      <c r="W3119" s="223" t="s">
        <v>715</v>
      </c>
      <c r="X3119" s="223" t="s">
        <v>20456</v>
      </c>
      <c r="Y3119" s="262">
        <v>67500</v>
      </c>
      <c r="Z3119" s="226"/>
      <c r="AA3119" s="241">
        <f t="shared" si="25"/>
        <v>0</v>
      </c>
      <c r="AB3119" s="237" t="s">
        <v>20457</v>
      </c>
    </row>
    <row r="3120" spans="1:28" ht="15" customHeight="1">
      <c r="A3120" s="109">
        <v>3111</v>
      </c>
      <c r="B3120" s="222" t="str">
        <f t="shared" si="24"/>
        <v>Klik Disini</v>
      </c>
      <c r="C3120" s="223" t="s">
        <v>20458</v>
      </c>
      <c r="D3120" s="223"/>
      <c r="E3120" s="223" t="s">
        <v>13259</v>
      </c>
      <c r="F3120" s="223" t="s">
        <v>20459</v>
      </c>
      <c r="G3120" s="223" t="s">
        <v>20460</v>
      </c>
      <c r="H3120" s="223" t="s">
        <v>3446</v>
      </c>
      <c r="I3120" s="258" t="s">
        <v>1844</v>
      </c>
      <c r="J3120" s="186" t="s">
        <v>401</v>
      </c>
      <c r="K3120" s="223"/>
      <c r="L3120" s="264"/>
      <c r="M3120" s="265"/>
      <c r="N3120" s="223" t="s">
        <v>449</v>
      </c>
      <c r="O3120" s="223" t="s">
        <v>3419</v>
      </c>
      <c r="P3120" s="223">
        <v>2008</v>
      </c>
      <c r="Q3120" s="223">
        <v>2017</v>
      </c>
      <c r="R3120" s="223" t="s">
        <v>3412</v>
      </c>
      <c r="S3120" s="223" t="s">
        <v>78</v>
      </c>
      <c r="T3120" s="223" t="s">
        <v>451</v>
      </c>
      <c r="U3120" s="86">
        <v>203</v>
      </c>
      <c r="V3120" s="86" t="s">
        <v>452</v>
      </c>
      <c r="W3120" s="223" t="s">
        <v>1820</v>
      </c>
      <c r="X3120" s="223" t="s">
        <v>20461</v>
      </c>
      <c r="Y3120" s="262">
        <v>70000</v>
      </c>
      <c r="Z3120" s="226"/>
      <c r="AA3120" s="241">
        <f t="shared" si="25"/>
        <v>0</v>
      </c>
      <c r="AB3120" s="237" t="s">
        <v>20462</v>
      </c>
    </row>
    <row r="3121" spans="1:28" ht="15" customHeight="1">
      <c r="A3121" s="109">
        <v>3112</v>
      </c>
      <c r="B3121" s="222" t="str">
        <f t="shared" si="24"/>
        <v>Klik Disini</v>
      </c>
      <c r="C3121" s="223" t="s">
        <v>20463</v>
      </c>
      <c r="D3121" s="223"/>
      <c r="E3121" s="223" t="s">
        <v>20464</v>
      </c>
      <c r="F3121" s="223" t="s">
        <v>20465</v>
      </c>
      <c r="G3121" s="223" t="s">
        <v>20466</v>
      </c>
      <c r="H3121" s="223" t="s">
        <v>782</v>
      </c>
      <c r="I3121" s="258" t="s">
        <v>446</v>
      </c>
      <c r="J3121" s="186" t="s">
        <v>353</v>
      </c>
      <c r="K3121" s="223"/>
      <c r="L3121" s="264"/>
      <c r="M3121" s="265"/>
      <c r="N3121" s="223" t="s">
        <v>449</v>
      </c>
      <c r="O3121" s="223" t="s">
        <v>3419</v>
      </c>
      <c r="P3121" s="223">
        <v>2013</v>
      </c>
      <c r="Q3121" s="223">
        <v>2017</v>
      </c>
      <c r="R3121" s="223" t="s">
        <v>3412</v>
      </c>
      <c r="S3121" s="223" t="s">
        <v>78</v>
      </c>
      <c r="T3121" s="223" t="s">
        <v>451</v>
      </c>
      <c r="U3121" s="86">
        <v>268</v>
      </c>
      <c r="V3121" s="86" t="s">
        <v>452</v>
      </c>
      <c r="W3121" s="223" t="s">
        <v>2063</v>
      </c>
      <c r="X3121" s="223" t="s">
        <v>20467</v>
      </c>
      <c r="Y3121" s="262">
        <v>58500</v>
      </c>
      <c r="Z3121" s="226"/>
      <c r="AA3121" s="241">
        <f t="shared" si="25"/>
        <v>0</v>
      </c>
      <c r="AB3121" s="237" t="s">
        <v>20468</v>
      </c>
    </row>
    <row r="3122" spans="1:28" ht="15" customHeight="1">
      <c r="A3122" s="109">
        <v>3113</v>
      </c>
      <c r="B3122" s="222" t="str">
        <f t="shared" si="24"/>
        <v>Klik Disini</v>
      </c>
      <c r="C3122" s="223" t="s">
        <v>20469</v>
      </c>
      <c r="D3122" s="223"/>
      <c r="E3122" s="223" t="s">
        <v>6997</v>
      </c>
      <c r="F3122" s="223" t="s">
        <v>20470</v>
      </c>
      <c r="G3122" s="223" t="s">
        <v>20471</v>
      </c>
      <c r="H3122" s="223" t="s">
        <v>2070</v>
      </c>
      <c r="I3122" s="258" t="s">
        <v>583</v>
      </c>
      <c r="J3122" s="186" t="s">
        <v>263</v>
      </c>
      <c r="K3122" s="223"/>
      <c r="L3122" s="264"/>
      <c r="M3122" s="265"/>
      <c r="N3122" s="223" t="s">
        <v>449</v>
      </c>
      <c r="O3122" s="223" t="s">
        <v>3419</v>
      </c>
      <c r="P3122" s="223">
        <v>2012</v>
      </c>
      <c r="Q3122" s="223">
        <v>2017</v>
      </c>
      <c r="R3122" s="223" t="s">
        <v>6981</v>
      </c>
      <c r="S3122" s="223" t="s">
        <v>78</v>
      </c>
      <c r="T3122" s="223" t="s">
        <v>451</v>
      </c>
      <c r="U3122" s="86">
        <v>29</v>
      </c>
      <c r="V3122" s="86" t="s">
        <v>452</v>
      </c>
      <c r="W3122" s="223" t="s">
        <v>7024</v>
      </c>
      <c r="X3122" s="223" t="s">
        <v>20472</v>
      </c>
      <c r="Y3122" s="262">
        <v>38000</v>
      </c>
      <c r="Z3122" s="226"/>
      <c r="AA3122" s="241">
        <f t="shared" si="25"/>
        <v>0</v>
      </c>
      <c r="AB3122" s="237" t="s">
        <v>20473</v>
      </c>
    </row>
    <row r="3123" spans="1:28" ht="15" customHeight="1">
      <c r="A3123" s="109">
        <v>3114</v>
      </c>
      <c r="B3123" s="222" t="str">
        <f t="shared" si="24"/>
        <v>Klik Disini</v>
      </c>
      <c r="C3123" s="223" t="s">
        <v>20474</v>
      </c>
      <c r="D3123" s="223"/>
      <c r="E3123" s="223" t="s">
        <v>6997</v>
      </c>
      <c r="F3123" s="223" t="s">
        <v>20475</v>
      </c>
      <c r="G3123" s="223" t="s">
        <v>20476</v>
      </c>
      <c r="H3123" s="223" t="s">
        <v>2070</v>
      </c>
      <c r="I3123" s="258" t="s">
        <v>583</v>
      </c>
      <c r="J3123" s="186" t="s">
        <v>263</v>
      </c>
      <c r="K3123" s="223"/>
      <c r="L3123" s="264"/>
      <c r="M3123" s="265"/>
      <c r="N3123" s="223" t="s">
        <v>449</v>
      </c>
      <c r="O3123" s="223" t="s">
        <v>3419</v>
      </c>
      <c r="P3123" s="223">
        <v>2012</v>
      </c>
      <c r="Q3123" s="223">
        <v>2017</v>
      </c>
      <c r="R3123" s="223" t="s">
        <v>6981</v>
      </c>
      <c r="S3123" s="223" t="s">
        <v>78</v>
      </c>
      <c r="T3123" s="223" t="s">
        <v>451</v>
      </c>
      <c r="U3123" s="86">
        <v>25</v>
      </c>
      <c r="V3123" s="86" t="s">
        <v>452</v>
      </c>
      <c r="W3123" s="223" t="s">
        <v>6538</v>
      </c>
      <c r="X3123" s="223" t="s">
        <v>20477</v>
      </c>
      <c r="Y3123" s="262">
        <v>38000</v>
      </c>
      <c r="Z3123" s="226"/>
      <c r="AA3123" s="241">
        <f t="shared" si="25"/>
        <v>0</v>
      </c>
      <c r="AB3123" s="237" t="s">
        <v>20478</v>
      </c>
    </row>
    <row r="3124" spans="1:28" ht="15" customHeight="1">
      <c r="A3124" s="109">
        <v>3115</v>
      </c>
      <c r="B3124" s="222" t="str">
        <f t="shared" si="24"/>
        <v>Klik Disini</v>
      </c>
      <c r="C3124" s="223" t="s">
        <v>20479</v>
      </c>
      <c r="D3124" s="223"/>
      <c r="E3124" s="223" t="s">
        <v>6978</v>
      </c>
      <c r="F3124" s="223" t="s">
        <v>20480</v>
      </c>
      <c r="G3124" s="223" t="s">
        <v>20481</v>
      </c>
      <c r="H3124" s="223" t="s">
        <v>3446</v>
      </c>
      <c r="I3124" s="258" t="s">
        <v>3447</v>
      </c>
      <c r="J3124" s="186" t="s">
        <v>313</v>
      </c>
      <c r="K3124" s="223"/>
      <c r="L3124" s="264"/>
      <c r="M3124" s="265"/>
      <c r="N3124" s="223" t="s">
        <v>449</v>
      </c>
      <c r="O3124" s="223" t="s">
        <v>3419</v>
      </c>
      <c r="P3124" s="223">
        <v>2009</v>
      </c>
      <c r="Q3124" s="223">
        <v>2017</v>
      </c>
      <c r="R3124" s="223" t="s">
        <v>3412</v>
      </c>
      <c r="S3124" s="223" t="s">
        <v>78</v>
      </c>
      <c r="T3124" s="223" t="s">
        <v>451</v>
      </c>
      <c r="U3124" s="86">
        <v>75</v>
      </c>
      <c r="V3124" s="86" t="s">
        <v>452</v>
      </c>
      <c r="W3124" s="223" t="s">
        <v>547</v>
      </c>
      <c r="X3124" s="223" t="s">
        <v>20482</v>
      </c>
      <c r="Y3124" s="262">
        <v>53500</v>
      </c>
      <c r="Z3124" s="226"/>
      <c r="AA3124" s="241">
        <f t="shared" si="25"/>
        <v>0</v>
      </c>
      <c r="AB3124" s="237" t="s">
        <v>20483</v>
      </c>
    </row>
    <row r="3125" spans="1:28" ht="15" customHeight="1">
      <c r="A3125" s="109">
        <v>3116</v>
      </c>
      <c r="B3125" s="222" t="str">
        <f t="shared" si="24"/>
        <v>Klik Disini</v>
      </c>
      <c r="C3125" s="223" t="s">
        <v>20484</v>
      </c>
      <c r="D3125" s="223"/>
      <c r="E3125" s="223" t="s">
        <v>20485</v>
      </c>
      <c r="F3125" s="223" t="s">
        <v>20486</v>
      </c>
      <c r="G3125" s="223" t="s">
        <v>20487</v>
      </c>
      <c r="H3125" s="223" t="s">
        <v>583</v>
      </c>
      <c r="I3125" s="258" t="s">
        <v>583</v>
      </c>
      <c r="J3125" s="186" t="s">
        <v>265</v>
      </c>
      <c r="K3125" s="223"/>
      <c r="L3125" s="264"/>
      <c r="M3125" s="265"/>
      <c r="N3125" s="223"/>
      <c r="O3125" s="223"/>
      <c r="P3125" s="223">
        <v>2008</v>
      </c>
      <c r="Q3125" s="223">
        <v>2017</v>
      </c>
      <c r="R3125" s="223" t="s">
        <v>3480</v>
      </c>
      <c r="S3125" s="223" t="s">
        <v>78</v>
      </c>
      <c r="T3125" s="223"/>
      <c r="U3125" s="86">
        <v>265</v>
      </c>
      <c r="V3125" s="86" t="s">
        <v>452</v>
      </c>
      <c r="W3125" s="223" t="s">
        <v>555</v>
      </c>
      <c r="X3125" s="223" t="s">
        <v>20488</v>
      </c>
      <c r="Y3125" s="262">
        <v>84000</v>
      </c>
      <c r="Z3125" s="226"/>
      <c r="AA3125" s="241">
        <f t="shared" si="25"/>
        <v>0</v>
      </c>
      <c r="AB3125" s="237" t="s">
        <v>20489</v>
      </c>
    </row>
    <row r="3126" spans="1:28" ht="15" customHeight="1">
      <c r="A3126" s="109">
        <v>3117</v>
      </c>
      <c r="B3126" s="222" t="str">
        <f t="shared" si="24"/>
        <v>Klik Disini</v>
      </c>
      <c r="C3126" s="223" t="s">
        <v>20490</v>
      </c>
      <c r="D3126" s="223"/>
      <c r="E3126" s="223" t="s">
        <v>19862</v>
      </c>
      <c r="F3126" s="223" t="s">
        <v>20491</v>
      </c>
      <c r="G3126" s="223" t="s">
        <v>20492</v>
      </c>
      <c r="H3126" s="223" t="s">
        <v>583</v>
      </c>
      <c r="I3126" s="258" t="s">
        <v>583</v>
      </c>
      <c r="J3126" s="186" t="s">
        <v>265</v>
      </c>
      <c r="K3126" s="223"/>
      <c r="L3126" s="264"/>
      <c r="M3126" s="265"/>
      <c r="N3126" s="223"/>
      <c r="O3126" s="223"/>
      <c r="P3126" s="223">
        <v>2009</v>
      </c>
      <c r="Q3126" s="223">
        <v>2017</v>
      </c>
      <c r="R3126" s="223" t="s">
        <v>3480</v>
      </c>
      <c r="S3126" s="223" t="s">
        <v>78</v>
      </c>
      <c r="T3126" s="223"/>
      <c r="U3126" s="86">
        <v>232</v>
      </c>
      <c r="V3126" s="86" t="s">
        <v>452</v>
      </c>
      <c r="W3126" s="223" t="s">
        <v>663</v>
      </c>
      <c r="X3126" s="223" t="s">
        <v>20493</v>
      </c>
      <c r="Y3126" s="262">
        <v>66000</v>
      </c>
      <c r="Z3126" s="226"/>
      <c r="AA3126" s="241">
        <f t="shared" si="25"/>
        <v>0</v>
      </c>
      <c r="AB3126" s="237" t="s">
        <v>20494</v>
      </c>
    </row>
    <row r="3127" spans="1:28" ht="15" customHeight="1">
      <c r="A3127" s="109">
        <v>3118</v>
      </c>
      <c r="B3127" s="222" t="str">
        <f t="shared" si="24"/>
        <v>Klik Disini</v>
      </c>
      <c r="C3127" s="223" t="s">
        <v>20495</v>
      </c>
      <c r="D3127" s="223"/>
      <c r="E3127" s="223" t="s">
        <v>6997</v>
      </c>
      <c r="F3127" s="223" t="s">
        <v>20496</v>
      </c>
      <c r="G3127" s="223" t="s">
        <v>20497</v>
      </c>
      <c r="H3127" s="223" t="s">
        <v>2070</v>
      </c>
      <c r="I3127" s="258" t="s">
        <v>583</v>
      </c>
      <c r="J3127" s="186" t="s">
        <v>263</v>
      </c>
      <c r="K3127" s="223"/>
      <c r="L3127" s="264"/>
      <c r="M3127" s="265"/>
      <c r="N3127" s="223" t="s">
        <v>449</v>
      </c>
      <c r="O3127" s="223" t="s">
        <v>3419</v>
      </c>
      <c r="P3127" s="223">
        <v>2012</v>
      </c>
      <c r="Q3127" s="223">
        <v>2017</v>
      </c>
      <c r="R3127" s="223" t="s">
        <v>6981</v>
      </c>
      <c r="S3127" s="223" t="s">
        <v>78</v>
      </c>
      <c r="T3127" s="223" t="s">
        <v>451</v>
      </c>
      <c r="U3127" s="86">
        <v>25</v>
      </c>
      <c r="V3127" s="86" t="s">
        <v>452</v>
      </c>
      <c r="W3127" s="223" t="s">
        <v>13527</v>
      </c>
      <c r="X3127" s="223" t="s">
        <v>20498</v>
      </c>
      <c r="Y3127" s="262">
        <v>38000</v>
      </c>
      <c r="Z3127" s="226"/>
      <c r="AA3127" s="241">
        <f t="shared" si="25"/>
        <v>0</v>
      </c>
      <c r="AB3127" s="237" t="s">
        <v>20499</v>
      </c>
    </row>
    <row r="3128" spans="1:28" ht="15" customHeight="1">
      <c r="A3128" s="109">
        <v>3119</v>
      </c>
      <c r="B3128" s="222" t="str">
        <f t="shared" si="24"/>
        <v>Klik Disini</v>
      </c>
      <c r="C3128" s="223" t="s">
        <v>20500</v>
      </c>
      <c r="D3128" s="223"/>
      <c r="E3128" s="223" t="s">
        <v>12359</v>
      </c>
      <c r="F3128" s="223" t="s">
        <v>20501</v>
      </c>
      <c r="G3128" s="223" t="s">
        <v>20502</v>
      </c>
      <c r="H3128" s="223" t="s">
        <v>841</v>
      </c>
      <c r="I3128" s="258" t="s">
        <v>446</v>
      </c>
      <c r="J3128" s="186" t="s">
        <v>373</v>
      </c>
      <c r="K3128" s="223"/>
      <c r="L3128" s="264"/>
      <c r="M3128" s="265"/>
      <c r="N3128" s="223" t="s">
        <v>449</v>
      </c>
      <c r="O3128" s="223" t="s">
        <v>3419</v>
      </c>
      <c r="P3128" s="223">
        <v>2008</v>
      </c>
      <c r="Q3128" s="223">
        <v>2017</v>
      </c>
      <c r="R3128" s="223" t="s">
        <v>3412</v>
      </c>
      <c r="S3128" s="223" t="s">
        <v>78</v>
      </c>
      <c r="T3128" s="223" t="s">
        <v>451</v>
      </c>
      <c r="U3128" s="86">
        <v>206</v>
      </c>
      <c r="V3128" s="86" t="s">
        <v>452</v>
      </c>
      <c r="W3128" s="223" t="s">
        <v>755</v>
      </c>
      <c r="X3128" s="223" t="s">
        <v>20503</v>
      </c>
      <c r="Y3128" s="262">
        <v>64500</v>
      </c>
      <c r="Z3128" s="226"/>
      <c r="AA3128" s="241">
        <f t="shared" si="25"/>
        <v>0</v>
      </c>
      <c r="AB3128" s="237" t="s">
        <v>20504</v>
      </c>
    </row>
    <row r="3129" spans="1:28" ht="15" customHeight="1">
      <c r="A3129" s="109">
        <v>3120</v>
      </c>
      <c r="B3129" s="222" t="str">
        <f t="shared" si="24"/>
        <v>Klik Disini</v>
      </c>
      <c r="C3129" s="223" t="s">
        <v>20505</v>
      </c>
      <c r="D3129" s="223"/>
      <c r="E3129" s="223" t="s">
        <v>17851</v>
      </c>
      <c r="F3129" s="223" t="s">
        <v>20506</v>
      </c>
      <c r="G3129" s="223" t="s">
        <v>20507</v>
      </c>
      <c r="H3129" s="223" t="s">
        <v>362</v>
      </c>
      <c r="I3129" s="258" t="s">
        <v>446</v>
      </c>
      <c r="J3129" s="186" t="s">
        <v>361</v>
      </c>
      <c r="K3129" s="223"/>
      <c r="L3129" s="264"/>
      <c r="M3129" s="265"/>
      <c r="N3129" s="223" t="s">
        <v>449</v>
      </c>
      <c r="O3129" s="223" t="s">
        <v>3419</v>
      </c>
      <c r="P3129" s="223">
        <v>2007</v>
      </c>
      <c r="Q3129" s="223">
        <v>2017</v>
      </c>
      <c r="R3129" s="223" t="s">
        <v>3412</v>
      </c>
      <c r="S3129" s="223" t="s">
        <v>78</v>
      </c>
      <c r="T3129" s="223" t="s">
        <v>451</v>
      </c>
      <c r="U3129" s="86">
        <v>259</v>
      </c>
      <c r="V3129" s="86" t="s">
        <v>452</v>
      </c>
      <c r="W3129" s="223" t="s">
        <v>1529</v>
      </c>
      <c r="X3129" s="223" t="s">
        <v>20508</v>
      </c>
      <c r="Y3129" s="262">
        <v>88500</v>
      </c>
      <c r="Z3129" s="226"/>
      <c r="AA3129" s="241">
        <f t="shared" si="25"/>
        <v>0</v>
      </c>
      <c r="AB3129" s="237" t="s">
        <v>20509</v>
      </c>
    </row>
    <row r="3130" spans="1:28" ht="15" customHeight="1">
      <c r="A3130" s="109">
        <v>3121</v>
      </c>
      <c r="B3130" s="222" t="str">
        <f t="shared" si="24"/>
        <v>Klik Disini</v>
      </c>
      <c r="C3130" s="223" t="s">
        <v>20510</v>
      </c>
      <c r="D3130" s="223"/>
      <c r="E3130" s="223" t="s">
        <v>20511</v>
      </c>
      <c r="F3130" s="223" t="s">
        <v>20512</v>
      </c>
      <c r="G3130" s="223" t="s">
        <v>20513</v>
      </c>
      <c r="H3130" s="223" t="s">
        <v>583</v>
      </c>
      <c r="I3130" s="258" t="s">
        <v>583</v>
      </c>
      <c r="J3130" s="186" t="s">
        <v>265</v>
      </c>
      <c r="K3130" s="223"/>
      <c r="L3130" s="264"/>
      <c r="M3130" s="265"/>
      <c r="N3130" s="223" t="s">
        <v>449</v>
      </c>
      <c r="O3130" s="223" t="s">
        <v>3419</v>
      </c>
      <c r="P3130" s="223">
        <v>2013</v>
      </c>
      <c r="Q3130" s="223">
        <v>2017</v>
      </c>
      <c r="R3130" s="223" t="s">
        <v>3480</v>
      </c>
      <c r="S3130" s="223" t="s">
        <v>78</v>
      </c>
      <c r="T3130" s="223" t="s">
        <v>451</v>
      </c>
      <c r="U3130" s="86">
        <v>176</v>
      </c>
      <c r="V3130" s="86" t="s">
        <v>452</v>
      </c>
      <c r="W3130" s="223" t="s">
        <v>804</v>
      </c>
      <c r="X3130" s="223" t="s">
        <v>20514</v>
      </c>
      <c r="Y3130" s="262">
        <v>45500</v>
      </c>
      <c r="Z3130" s="226"/>
      <c r="AA3130" s="241">
        <f t="shared" si="25"/>
        <v>0</v>
      </c>
      <c r="AB3130" s="237" t="s">
        <v>20515</v>
      </c>
    </row>
    <row r="3131" spans="1:28" ht="15" customHeight="1">
      <c r="A3131" s="109">
        <v>3122</v>
      </c>
      <c r="B3131" s="222" t="str">
        <f t="shared" si="24"/>
        <v>Klik Disini</v>
      </c>
      <c r="C3131" s="223" t="s">
        <v>20516</v>
      </c>
      <c r="D3131" s="223"/>
      <c r="E3131" s="223" t="s">
        <v>4674</v>
      </c>
      <c r="F3131" s="223" t="s">
        <v>20517</v>
      </c>
      <c r="G3131" s="223" t="s">
        <v>20518</v>
      </c>
      <c r="H3131" s="223" t="s">
        <v>583</v>
      </c>
      <c r="I3131" s="258" t="s">
        <v>583</v>
      </c>
      <c r="J3131" s="186" t="s">
        <v>265</v>
      </c>
      <c r="K3131" s="223"/>
      <c r="L3131" s="264"/>
      <c r="M3131" s="265"/>
      <c r="N3131" s="223"/>
      <c r="O3131" s="223"/>
      <c r="P3131" s="223">
        <v>2008</v>
      </c>
      <c r="Q3131" s="223">
        <v>2017</v>
      </c>
      <c r="R3131" s="223" t="s">
        <v>3480</v>
      </c>
      <c r="S3131" s="223" t="s">
        <v>78</v>
      </c>
      <c r="T3131" s="223"/>
      <c r="U3131" s="86">
        <v>184</v>
      </c>
      <c r="V3131" s="86" t="s">
        <v>452</v>
      </c>
      <c r="W3131" s="223" t="s">
        <v>20519</v>
      </c>
      <c r="X3131" s="223" t="s">
        <v>20520</v>
      </c>
      <c r="Y3131" s="262">
        <v>64500</v>
      </c>
      <c r="Z3131" s="226"/>
      <c r="AA3131" s="241">
        <f t="shared" si="25"/>
        <v>0</v>
      </c>
      <c r="AB3131" s="237" t="s">
        <v>20521</v>
      </c>
    </row>
    <row r="3132" spans="1:28" ht="15" customHeight="1">
      <c r="A3132" s="109">
        <v>3123</v>
      </c>
      <c r="B3132" s="222" t="str">
        <f t="shared" si="24"/>
        <v>Klik Disini</v>
      </c>
      <c r="C3132" s="223" t="s">
        <v>20522</v>
      </c>
      <c r="D3132" s="223"/>
      <c r="E3132" s="223" t="s">
        <v>19337</v>
      </c>
      <c r="F3132" s="223" t="s">
        <v>20523</v>
      </c>
      <c r="G3132" s="223" t="s">
        <v>20524</v>
      </c>
      <c r="H3132" s="223" t="s">
        <v>384</v>
      </c>
      <c r="I3132" s="258" t="s">
        <v>446</v>
      </c>
      <c r="J3132" s="186" t="s">
        <v>383</v>
      </c>
      <c r="K3132" s="223"/>
      <c r="L3132" s="264"/>
      <c r="M3132" s="265"/>
      <c r="N3132" s="223" t="s">
        <v>449</v>
      </c>
      <c r="O3132" s="223" t="s">
        <v>3419</v>
      </c>
      <c r="P3132" s="223">
        <v>2012</v>
      </c>
      <c r="Q3132" s="223">
        <v>2017</v>
      </c>
      <c r="R3132" s="223" t="s">
        <v>3675</v>
      </c>
      <c r="S3132" s="223" t="s">
        <v>78</v>
      </c>
      <c r="T3132" s="223" t="s">
        <v>451</v>
      </c>
      <c r="U3132" s="86">
        <v>160</v>
      </c>
      <c r="V3132" s="86" t="s">
        <v>452</v>
      </c>
      <c r="W3132" s="223" t="s">
        <v>3506</v>
      </c>
      <c r="X3132" s="223" t="s">
        <v>20525</v>
      </c>
      <c r="Y3132" s="262">
        <v>73000</v>
      </c>
      <c r="Z3132" s="226"/>
      <c r="AA3132" s="241">
        <f t="shared" si="25"/>
        <v>0</v>
      </c>
      <c r="AB3132" s="237" t="s">
        <v>20526</v>
      </c>
    </row>
    <row r="3133" spans="1:28" ht="15" customHeight="1">
      <c r="A3133" s="109">
        <v>3124</v>
      </c>
      <c r="B3133" s="222" t="str">
        <f t="shared" si="24"/>
        <v>Klik Disini</v>
      </c>
      <c r="C3133" s="223" t="s">
        <v>20527</v>
      </c>
      <c r="D3133" s="223"/>
      <c r="E3133" s="223" t="s">
        <v>18307</v>
      </c>
      <c r="F3133" s="223" t="s">
        <v>20528</v>
      </c>
      <c r="G3133" s="223" t="s">
        <v>20529</v>
      </c>
      <c r="H3133" s="223" t="s">
        <v>2070</v>
      </c>
      <c r="I3133" s="258" t="s">
        <v>583</v>
      </c>
      <c r="J3133" s="186" t="s">
        <v>263</v>
      </c>
      <c r="K3133" s="223"/>
      <c r="L3133" s="264"/>
      <c r="M3133" s="265"/>
      <c r="N3133" s="223" t="s">
        <v>449</v>
      </c>
      <c r="O3133" s="223" t="s">
        <v>3419</v>
      </c>
      <c r="P3133" s="223">
        <v>2013</v>
      </c>
      <c r="Q3133" s="223">
        <v>2017</v>
      </c>
      <c r="R3133" s="223" t="s">
        <v>6981</v>
      </c>
      <c r="S3133" s="223" t="s">
        <v>78</v>
      </c>
      <c r="T3133" s="223" t="s">
        <v>451</v>
      </c>
      <c r="U3133" s="86">
        <v>36</v>
      </c>
      <c r="V3133" s="86" t="s">
        <v>452</v>
      </c>
      <c r="W3133" s="223" t="s">
        <v>796</v>
      </c>
      <c r="X3133" s="223" t="s">
        <v>20530</v>
      </c>
      <c r="Y3133" s="262">
        <v>47000</v>
      </c>
      <c r="Z3133" s="226"/>
      <c r="AA3133" s="241">
        <f t="shared" si="25"/>
        <v>0</v>
      </c>
      <c r="AB3133" s="237" t="s">
        <v>20531</v>
      </c>
    </row>
    <row r="3134" spans="1:28" ht="15" customHeight="1">
      <c r="A3134" s="109">
        <v>3125</v>
      </c>
      <c r="B3134" s="222" t="str">
        <f t="shared" si="24"/>
        <v>Klik Disini</v>
      </c>
      <c r="C3134" s="223" t="s">
        <v>20532</v>
      </c>
      <c r="D3134" s="223"/>
      <c r="E3134" s="223" t="s">
        <v>20533</v>
      </c>
      <c r="F3134" s="223" t="s">
        <v>20534</v>
      </c>
      <c r="G3134" s="223" t="s">
        <v>20535</v>
      </c>
      <c r="H3134" s="223" t="s">
        <v>400</v>
      </c>
      <c r="I3134" s="258" t="s">
        <v>1844</v>
      </c>
      <c r="J3134" s="186" t="s">
        <v>399</v>
      </c>
      <c r="K3134" s="223"/>
      <c r="L3134" s="264"/>
      <c r="M3134" s="265"/>
      <c r="N3134" s="223" t="s">
        <v>449</v>
      </c>
      <c r="O3134" s="223" t="s">
        <v>3419</v>
      </c>
      <c r="P3134" s="223">
        <v>2013</v>
      </c>
      <c r="Q3134" s="223">
        <v>2017</v>
      </c>
      <c r="R3134" s="223" t="s">
        <v>3412</v>
      </c>
      <c r="S3134" s="223" t="s">
        <v>78</v>
      </c>
      <c r="T3134" s="223" t="s">
        <v>451</v>
      </c>
      <c r="U3134" s="86">
        <v>96</v>
      </c>
      <c r="V3134" s="86" t="s">
        <v>452</v>
      </c>
      <c r="W3134" s="223" t="s">
        <v>1161</v>
      </c>
      <c r="X3134" s="223" t="s">
        <v>20536</v>
      </c>
      <c r="Y3134" s="262">
        <v>34000</v>
      </c>
      <c r="Z3134" s="226"/>
      <c r="AA3134" s="241">
        <f t="shared" si="25"/>
        <v>0</v>
      </c>
      <c r="AB3134" s="237" t="s">
        <v>20537</v>
      </c>
    </row>
    <row r="3135" spans="1:28" ht="15" customHeight="1">
      <c r="A3135" s="109">
        <v>3126</v>
      </c>
      <c r="B3135" s="222" t="str">
        <f t="shared" si="24"/>
        <v>Klik Disini</v>
      </c>
      <c r="C3135" s="223" t="s">
        <v>20538</v>
      </c>
      <c r="D3135" s="223"/>
      <c r="E3135" s="223" t="s">
        <v>20539</v>
      </c>
      <c r="F3135" s="223" t="s">
        <v>20540</v>
      </c>
      <c r="G3135" s="223" t="s">
        <v>20541</v>
      </c>
      <c r="H3135" s="223" t="s">
        <v>460</v>
      </c>
      <c r="I3135" s="258" t="s">
        <v>446</v>
      </c>
      <c r="J3135" s="186" t="s">
        <v>373</v>
      </c>
      <c r="K3135" s="223"/>
      <c r="L3135" s="264"/>
      <c r="M3135" s="265"/>
      <c r="N3135" s="223" t="s">
        <v>449</v>
      </c>
      <c r="O3135" s="223" t="s">
        <v>3419</v>
      </c>
      <c r="P3135" s="223">
        <v>2012</v>
      </c>
      <c r="Q3135" s="223">
        <v>2017</v>
      </c>
      <c r="R3135" s="223" t="s">
        <v>3412</v>
      </c>
      <c r="S3135" s="223" t="s">
        <v>78</v>
      </c>
      <c r="T3135" s="223" t="s">
        <v>451</v>
      </c>
      <c r="U3135" s="86">
        <v>252</v>
      </c>
      <c r="V3135" s="86" t="s">
        <v>452</v>
      </c>
      <c r="W3135" s="223" t="s">
        <v>1626</v>
      </c>
      <c r="X3135" s="223" t="s">
        <v>20542</v>
      </c>
      <c r="Y3135" s="262">
        <v>91000</v>
      </c>
      <c r="Z3135" s="226"/>
      <c r="AA3135" s="241">
        <f t="shared" si="25"/>
        <v>0</v>
      </c>
      <c r="AB3135" s="237" t="s">
        <v>20543</v>
      </c>
    </row>
    <row r="3136" spans="1:28" ht="15" customHeight="1">
      <c r="A3136" s="109">
        <v>3127</v>
      </c>
      <c r="B3136" s="222" t="str">
        <f t="shared" si="24"/>
        <v>Klik Disini</v>
      </c>
      <c r="C3136" s="223" t="s">
        <v>20544</v>
      </c>
      <c r="D3136" s="223"/>
      <c r="E3136" s="223" t="s">
        <v>20545</v>
      </c>
      <c r="F3136" s="223" t="s">
        <v>20546</v>
      </c>
      <c r="G3136" s="223" t="s">
        <v>20547</v>
      </c>
      <c r="H3136" s="223" t="s">
        <v>344</v>
      </c>
      <c r="I3136" s="258" t="s">
        <v>446</v>
      </c>
      <c r="J3136" s="186" t="s">
        <v>343</v>
      </c>
      <c r="K3136" s="223"/>
      <c r="L3136" s="264"/>
      <c r="M3136" s="265"/>
      <c r="N3136" s="223" t="s">
        <v>449</v>
      </c>
      <c r="O3136" s="223" t="s">
        <v>3419</v>
      </c>
      <c r="P3136" s="223">
        <v>2013</v>
      </c>
      <c r="Q3136" s="223">
        <v>2017</v>
      </c>
      <c r="R3136" s="223" t="s">
        <v>3412</v>
      </c>
      <c r="S3136" s="223" t="s">
        <v>78</v>
      </c>
      <c r="T3136" s="223" t="s">
        <v>451</v>
      </c>
      <c r="U3136" s="86">
        <v>108</v>
      </c>
      <c r="V3136" s="86" t="s">
        <v>452</v>
      </c>
      <c r="W3136" s="223" t="s">
        <v>4670</v>
      </c>
      <c r="X3136" s="223" t="s">
        <v>20548</v>
      </c>
      <c r="Y3136" s="262">
        <v>90000</v>
      </c>
      <c r="Z3136" s="226"/>
      <c r="AA3136" s="241">
        <f t="shared" si="25"/>
        <v>0</v>
      </c>
      <c r="AB3136" s="237" t="s">
        <v>20549</v>
      </c>
    </row>
    <row r="3137" spans="1:28" ht="15" customHeight="1">
      <c r="A3137" s="109">
        <v>3128</v>
      </c>
      <c r="B3137" s="222" t="str">
        <f t="shared" si="24"/>
        <v>Klik Disini</v>
      </c>
      <c r="C3137" s="223" t="s">
        <v>20550</v>
      </c>
      <c r="D3137" s="223"/>
      <c r="E3137" s="223" t="s">
        <v>5283</v>
      </c>
      <c r="F3137" s="223" t="s">
        <v>20551</v>
      </c>
      <c r="G3137" s="223" t="s">
        <v>20552</v>
      </c>
      <c r="H3137" s="223" t="s">
        <v>344</v>
      </c>
      <c r="I3137" s="258" t="s">
        <v>446</v>
      </c>
      <c r="J3137" s="186" t="s">
        <v>343</v>
      </c>
      <c r="K3137" s="223"/>
      <c r="L3137" s="264"/>
      <c r="M3137" s="265"/>
      <c r="N3137" s="223" t="s">
        <v>449</v>
      </c>
      <c r="O3137" s="223" t="s">
        <v>3419</v>
      </c>
      <c r="P3137" s="223">
        <v>2013</v>
      </c>
      <c r="Q3137" s="223">
        <v>2017</v>
      </c>
      <c r="R3137" s="223" t="s">
        <v>3412</v>
      </c>
      <c r="S3137" s="223" t="s">
        <v>78</v>
      </c>
      <c r="T3137" s="223" t="s">
        <v>451</v>
      </c>
      <c r="U3137" s="86">
        <v>108</v>
      </c>
      <c r="V3137" s="86" t="s">
        <v>452</v>
      </c>
      <c r="W3137" s="223" t="s">
        <v>3894</v>
      </c>
      <c r="X3137" s="223" t="s">
        <v>20553</v>
      </c>
      <c r="Y3137" s="262">
        <v>122500</v>
      </c>
      <c r="Z3137" s="226"/>
      <c r="AA3137" s="241">
        <f t="shared" si="25"/>
        <v>0</v>
      </c>
      <c r="AB3137" s="237" t="s">
        <v>20554</v>
      </c>
    </row>
    <row r="3138" spans="1:28" ht="15" customHeight="1">
      <c r="A3138" s="109">
        <v>3129</v>
      </c>
      <c r="B3138" s="222" t="str">
        <f t="shared" si="24"/>
        <v>Klik Disini</v>
      </c>
      <c r="C3138" s="223" t="s">
        <v>20555</v>
      </c>
      <c r="D3138" s="223"/>
      <c r="E3138" s="223" t="s">
        <v>17986</v>
      </c>
      <c r="F3138" s="223" t="s">
        <v>20556</v>
      </c>
      <c r="G3138" s="223" t="s">
        <v>20557</v>
      </c>
      <c r="H3138" s="223" t="s">
        <v>2070</v>
      </c>
      <c r="I3138" s="258" t="s">
        <v>583</v>
      </c>
      <c r="J3138" s="186" t="s">
        <v>263</v>
      </c>
      <c r="K3138" s="223"/>
      <c r="L3138" s="264"/>
      <c r="M3138" s="265"/>
      <c r="N3138" s="223" t="s">
        <v>449</v>
      </c>
      <c r="O3138" s="223" t="s">
        <v>3419</v>
      </c>
      <c r="P3138" s="223">
        <v>2013</v>
      </c>
      <c r="Q3138" s="223">
        <v>2017</v>
      </c>
      <c r="R3138" s="223" t="s">
        <v>6981</v>
      </c>
      <c r="S3138" s="223" t="s">
        <v>78</v>
      </c>
      <c r="T3138" s="223" t="s">
        <v>451</v>
      </c>
      <c r="U3138" s="86">
        <v>25</v>
      </c>
      <c r="V3138" s="86" t="s">
        <v>452</v>
      </c>
      <c r="W3138" s="223" t="s">
        <v>655</v>
      </c>
      <c r="X3138" s="223" t="s">
        <v>20558</v>
      </c>
      <c r="Y3138" s="262">
        <v>24000</v>
      </c>
      <c r="Z3138" s="226"/>
      <c r="AA3138" s="241">
        <f t="shared" si="25"/>
        <v>0</v>
      </c>
      <c r="AB3138" s="237" t="s">
        <v>20559</v>
      </c>
    </row>
    <row r="3139" spans="1:28" ht="15" customHeight="1">
      <c r="A3139" s="109">
        <v>3130</v>
      </c>
      <c r="B3139" s="222" t="str">
        <f t="shared" si="24"/>
        <v>Klik Disini</v>
      </c>
      <c r="C3139" s="223" t="s">
        <v>20560</v>
      </c>
      <c r="D3139" s="223"/>
      <c r="E3139" s="223" t="s">
        <v>20561</v>
      </c>
      <c r="F3139" s="223" t="s">
        <v>20562</v>
      </c>
      <c r="G3139" s="223" t="s">
        <v>20563</v>
      </c>
      <c r="H3139" s="223" t="s">
        <v>356</v>
      </c>
      <c r="I3139" s="258" t="s">
        <v>446</v>
      </c>
      <c r="J3139" s="186" t="s">
        <v>355</v>
      </c>
      <c r="K3139" s="223"/>
      <c r="L3139" s="264"/>
      <c r="M3139" s="265"/>
      <c r="N3139" s="223" t="s">
        <v>449</v>
      </c>
      <c r="O3139" s="223" t="s">
        <v>3419</v>
      </c>
      <c r="P3139" s="223">
        <v>2013</v>
      </c>
      <c r="Q3139" s="223">
        <v>2017</v>
      </c>
      <c r="R3139" s="223" t="s">
        <v>3412</v>
      </c>
      <c r="S3139" s="223" t="s">
        <v>78</v>
      </c>
      <c r="T3139" s="223" t="s">
        <v>451</v>
      </c>
      <c r="U3139" s="86">
        <v>132</v>
      </c>
      <c r="V3139" s="86" t="s">
        <v>452</v>
      </c>
      <c r="W3139" s="223" t="s">
        <v>471</v>
      </c>
      <c r="X3139" s="223" t="s">
        <v>20564</v>
      </c>
      <c r="Y3139" s="262">
        <v>35000</v>
      </c>
      <c r="Z3139" s="226"/>
      <c r="AA3139" s="241">
        <f t="shared" si="25"/>
        <v>0</v>
      </c>
      <c r="AB3139" s="237" t="s">
        <v>20565</v>
      </c>
    </row>
    <row r="3140" spans="1:28" ht="15" customHeight="1">
      <c r="A3140" s="109">
        <v>3131</v>
      </c>
      <c r="B3140" s="222" t="str">
        <f t="shared" si="24"/>
        <v>Klik Disini</v>
      </c>
      <c r="C3140" s="223" t="s">
        <v>20566</v>
      </c>
      <c r="D3140" s="223"/>
      <c r="E3140" s="223" t="s">
        <v>6852</v>
      </c>
      <c r="F3140" s="223" t="s">
        <v>20567</v>
      </c>
      <c r="G3140" s="223" t="s">
        <v>20568</v>
      </c>
      <c r="H3140" s="223" t="s">
        <v>3446</v>
      </c>
      <c r="I3140" s="258" t="s">
        <v>1844</v>
      </c>
      <c r="J3140" s="186" t="s">
        <v>401</v>
      </c>
      <c r="K3140" s="223"/>
      <c r="L3140" s="264"/>
      <c r="M3140" s="265"/>
      <c r="N3140" s="223" t="s">
        <v>449</v>
      </c>
      <c r="O3140" s="223" t="s">
        <v>3419</v>
      </c>
      <c r="P3140" s="223">
        <v>2009</v>
      </c>
      <c r="Q3140" s="223">
        <v>2017</v>
      </c>
      <c r="R3140" s="223" t="s">
        <v>3412</v>
      </c>
      <c r="S3140" s="223" t="s">
        <v>78</v>
      </c>
      <c r="T3140" s="223" t="s">
        <v>451</v>
      </c>
      <c r="U3140" s="86">
        <v>193</v>
      </c>
      <c r="V3140" s="86" t="s">
        <v>452</v>
      </c>
      <c r="W3140" s="223" t="s">
        <v>555</v>
      </c>
      <c r="X3140" s="223" t="s">
        <v>20569</v>
      </c>
      <c r="Y3140" s="262">
        <v>59000</v>
      </c>
      <c r="Z3140" s="226"/>
      <c r="AA3140" s="241">
        <f t="shared" si="25"/>
        <v>0</v>
      </c>
      <c r="AB3140" s="237" t="s">
        <v>20570</v>
      </c>
    </row>
    <row r="3141" spans="1:28" ht="15" customHeight="1">
      <c r="A3141" s="109">
        <v>3132</v>
      </c>
      <c r="B3141" s="222" t="str">
        <f t="shared" si="24"/>
        <v>Klik Disini</v>
      </c>
      <c r="C3141" s="223" t="s">
        <v>20571</v>
      </c>
      <c r="D3141" s="223"/>
      <c r="E3141" s="223" t="s">
        <v>8250</v>
      </c>
      <c r="F3141" s="223" t="s">
        <v>20572</v>
      </c>
      <c r="G3141" s="223" t="s">
        <v>20573</v>
      </c>
      <c r="H3141" s="223" t="s">
        <v>3446</v>
      </c>
      <c r="I3141" s="258" t="s">
        <v>1844</v>
      </c>
      <c r="J3141" s="186" t="s">
        <v>401</v>
      </c>
      <c r="K3141" s="223"/>
      <c r="L3141" s="264"/>
      <c r="M3141" s="265"/>
      <c r="N3141" s="223" t="s">
        <v>449</v>
      </c>
      <c r="O3141" s="223" t="s">
        <v>3419</v>
      </c>
      <c r="P3141" s="223">
        <v>2013</v>
      </c>
      <c r="Q3141" s="223">
        <v>2017</v>
      </c>
      <c r="R3141" s="223" t="s">
        <v>3412</v>
      </c>
      <c r="S3141" s="223" t="s">
        <v>78</v>
      </c>
      <c r="T3141" s="223" t="s">
        <v>451</v>
      </c>
      <c r="U3141" s="86">
        <v>108</v>
      </c>
      <c r="V3141" s="86" t="s">
        <v>452</v>
      </c>
      <c r="W3141" s="223" t="s">
        <v>563</v>
      </c>
      <c r="X3141" s="223" t="s">
        <v>20574</v>
      </c>
      <c r="Y3141" s="262">
        <v>32500</v>
      </c>
      <c r="Z3141" s="226"/>
      <c r="AA3141" s="241">
        <f t="shared" si="25"/>
        <v>0</v>
      </c>
      <c r="AB3141" s="237" t="s">
        <v>20575</v>
      </c>
    </row>
    <row r="3142" spans="1:28" ht="15" customHeight="1">
      <c r="A3142" s="109">
        <v>3133</v>
      </c>
      <c r="B3142" s="222" t="str">
        <f t="shared" si="24"/>
        <v>Klik Disini</v>
      </c>
      <c r="C3142" s="223" t="s">
        <v>20576</v>
      </c>
      <c r="D3142" s="223"/>
      <c r="E3142" s="223" t="s">
        <v>6387</v>
      </c>
      <c r="F3142" s="223" t="s">
        <v>20577</v>
      </c>
      <c r="G3142" s="223" t="s">
        <v>20578</v>
      </c>
      <c r="H3142" s="223" t="s">
        <v>3446</v>
      </c>
      <c r="I3142" s="258" t="s">
        <v>1844</v>
      </c>
      <c r="J3142" s="186" t="s">
        <v>401</v>
      </c>
      <c r="K3142" s="223"/>
      <c r="L3142" s="264"/>
      <c r="M3142" s="265"/>
      <c r="N3142" s="223" t="s">
        <v>449</v>
      </c>
      <c r="O3142" s="223" t="s">
        <v>3419</v>
      </c>
      <c r="P3142" s="223">
        <v>2008</v>
      </c>
      <c r="Q3142" s="223">
        <v>2017</v>
      </c>
      <c r="R3142" s="223" t="s">
        <v>3412</v>
      </c>
      <c r="S3142" s="223" t="s">
        <v>78</v>
      </c>
      <c r="T3142" s="223" t="s">
        <v>451</v>
      </c>
      <c r="U3142" s="86">
        <v>188</v>
      </c>
      <c r="V3142" s="86" t="s">
        <v>452</v>
      </c>
      <c r="W3142" s="223" t="s">
        <v>584</v>
      </c>
      <c r="X3142" s="223" t="s">
        <v>20579</v>
      </c>
      <c r="Y3142" s="262">
        <v>62000</v>
      </c>
      <c r="Z3142" s="226"/>
      <c r="AA3142" s="241">
        <f t="shared" si="25"/>
        <v>0</v>
      </c>
      <c r="AB3142" s="237" t="s">
        <v>20580</v>
      </c>
    </row>
    <row r="3143" spans="1:28" ht="15" customHeight="1">
      <c r="A3143" s="109">
        <v>3134</v>
      </c>
      <c r="B3143" s="222" t="str">
        <f t="shared" si="24"/>
        <v>Klik Disini</v>
      </c>
      <c r="C3143" s="223" t="s">
        <v>20581</v>
      </c>
      <c r="D3143" s="223"/>
      <c r="E3143" s="223" t="s">
        <v>20582</v>
      </c>
      <c r="F3143" s="223" t="s">
        <v>20583</v>
      </c>
      <c r="G3143" s="223" t="s">
        <v>20584</v>
      </c>
      <c r="H3143" s="223" t="s">
        <v>3727</v>
      </c>
      <c r="I3143" s="258" t="s">
        <v>446</v>
      </c>
      <c r="J3143" s="186" t="s">
        <v>385</v>
      </c>
      <c r="K3143" s="223"/>
      <c r="L3143" s="264"/>
      <c r="M3143" s="265"/>
      <c r="N3143" s="223" t="s">
        <v>449</v>
      </c>
      <c r="O3143" s="223" t="s">
        <v>3419</v>
      </c>
      <c r="P3143" s="223">
        <v>2012</v>
      </c>
      <c r="Q3143" s="223">
        <v>2017</v>
      </c>
      <c r="R3143" s="223" t="s">
        <v>3412</v>
      </c>
      <c r="S3143" s="223" t="s">
        <v>78</v>
      </c>
      <c r="T3143" s="223" t="s">
        <v>451</v>
      </c>
      <c r="U3143" s="86">
        <v>225</v>
      </c>
      <c r="V3143" s="86" t="s">
        <v>452</v>
      </c>
      <c r="W3143" s="223" t="s">
        <v>555</v>
      </c>
      <c r="X3143" s="223" t="s">
        <v>20585</v>
      </c>
      <c r="Y3143" s="262">
        <v>62500</v>
      </c>
      <c r="Z3143" s="226"/>
      <c r="AA3143" s="241">
        <f t="shared" si="25"/>
        <v>0</v>
      </c>
      <c r="AB3143" s="237" t="s">
        <v>20586</v>
      </c>
    </row>
    <row r="3144" spans="1:28" ht="15" customHeight="1">
      <c r="A3144" s="109">
        <v>3135</v>
      </c>
      <c r="B3144" s="222" t="str">
        <f t="shared" si="24"/>
        <v>Klik Disini</v>
      </c>
      <c r="C3144" s="223" t="s">
        <v>20587</v>
      </c>
      <c r="D3144" s="223"/>
      <c r="E3144" s="223" t="s">
        <v>3864</v>
      </c>
      <c r="F3144" s="223" t="s">
        <v>20588</v>
      </c>
      <c r="G3144" s="223" t="s">
        <v>20589</v>
      </c>
      <c r="H3144" s="223" t="s">
        <v>2070</v>
      </c>
      <c r="I3144" s="258" t="s">
        <v>583</v>
      </c>
      <c r="J3144" s="186" t="s">
        <v>263</v>
      </c>
      <c r="K3144" s="223"/>
      <c r="L3144" s="264"/>
      <c r="M3144" s="265"/>
      <c r="N3144" s="223" t="s">
        <v>449</v>
      </c>
      <c r="O3144" s="223" t="s">
        <v>3419</v>
      </c>
      <c r="P3144" s="223">
        <v>2013</v>
      </c>
      <c r="Q3144" s="223">
        <v>2017</v>
      </c>
      <c r="R3144" s="223" t="s">
        <v>6981</v>
      </c>
      <c r="S3144" s="223" t="s">
        <v>78</v>
      </c>
      <c r="T3144" s="223" t="s">
        <v>451</v>
      </c>
      <c r="U3144" s="86">
        <v>28</v>
      </c>
      <c r="V3144" s="86" t="s">
        <v>452</v>
      </c>
      <c r="W3144" s="223" t="s">
        <v>2657</v>
      </c>
      <c r="X3144" s="223" t="s">
        <v>20590</v>
      </c>
      <c r="Y3144" s="262">
        <v>27500</v>
      </c>
      <c r="Z3144" s="226"/>
      <c r="AA3144" s="241">
        <f t="shared" si="25"/>
        <v>0</v>
      </c>
      <c r="AB3144" s="237" t="s">
        <v>20591</v>
      </c>
    </row>
    <row r="3145" spans="1:28" ht="15" customHeight="1">
      <c r="A3145" s="109">
        <v>3136</v>
      </c>
      <c r="B3145" s="222" t="str">
        <f t="shared" si="24"/>
        <v>Klik Disini</v>
      </c>
      <c r="C3145" s="223" t="s">
        <v>20592</v>
      </c>
      <c r="D3145" s="223"/>
      <c r="E3145" s="223" t="s">
        <v>20593</v>
      </c>
      <c r="F3145" s="223" t="s">
        <v>20594</v>
      </c>
      <c r="G3145" s="223" t="s">
        <v>20595</v>
      </c>
      <c r="H3145" s="223" t="s">
        <v>2070</v>
      </c>
      <c r="I3145" s="258" t="s">
        <v>583</v>
      </c>
      <c r="J3145" s="186" t="s">
        <v>263</v>
      </c>
      <c r="K3145" s="223"/>
      <c r="L3145" s="264"/>
      <c r="M3145" s="265"/>
      <c r="N3145" s="223" t="s">
        <v>449</v>
      </c>
      <c r="O3145" s="223" t="s">
        <v>3419</v>
      </c>
      <c r="P3145" s="223">
        <v>2013</v>
      </c>
      <c r="Q3145" s="223">
        <v>2017</v>
      </c>
      <c r="R3145" s="223" t="s">
        <v>6981</v>
      </c>
      <c r="S3145" s="223" t="s">
        <v>78</v>
      </c>
      <c r="T3145" s="223" t="s">
        <v>451</v>
      </c>
      <c r="U3145" s="86">
        <v>25</v>
      </c>
      <c r="V3145" s="86" t="s">
        <v>452</v>
      </c>
      <c r="W3145" s="223" t="s">
        <v>453</v>
      </c>
      <c r="X3145" s="223" t="s">
        <v>20596</v>
      </c>
      <c r="Y3145" s="262">
        <v>35500</v>
      </c>
      <c r="Z3145" s="226"/>
      <c r="AA3145" s="241">
        <f t="shared" si="25"/>
        <v>0</v>
      </c>
      <c r="AB3145" s="237" t="s">
        <v>20597</v>
      </c>
    </row>
    <row r="3146" spans="1:28" ht="15" customHeight="1">
      <c r="A3146" s="109">
        <v>3137</v>
      </c>
      <c r="B3146" s="222" t="str">
        <f t="shared" si="24"/>
        <v>Klik Disini</v>
      </c>
      <c r="C3146" s="223" t="s">
        <v>20598</v>
      </c>
      <c r="D3146" s="223"/>
      <c r="E3146" s="223" t="s">
        <v>20593</v>
      </c>
      <c r="F3146" s="223" t="s">
        <v>20599</v>
      </c>
      <c r="G3146" s="223" t="s">
        <v>20600</v>
      </c>
      <c r="H3146" s="223" t="s">
        <v>2070</v>
      </c>
      <c r="I3146" s="258" t="s">
        <v>583</v>
      </c>
      <c r="J3146" s="186" t="s">
        <v>263</v>
      </c>
      <c r="K3146" s="223"/>
      <c r="L3146" s="264"/>
      <c r="M3146" s="265"/>
      <c r="N3146" s="223" t="s">
        <v>449</v>
      </c>
      <c r="O3146" s="223" t="s">
        <v>3419</v>
      </c>
      <c r="P3146" s="223">
        <v>2013</v>
      </c>
      <c r="Q3146" s="223">
        <v>2017</v>
      </c>
      <c r="R3146" s="223" t="s">
        <v>6981</v>
      </c>
      <c r="S3146" s="223" t="s">
        <v>78</v>
      </c>
      <c r="T3146" s="223" t="s">
        <v>451</v>
      </c>
      <c r="U3146" s="86">
        <v>25</v>
      </c>
      <c r="V3146" s="86" t="s">
        <v>452</v>
      </c>
      <c r="W3146" s="223" t="s">
        <v>453</v>
      </c>
      <c r="X3146" s="223" t="s">
        <v>20601</v>
      </c>
      <c r="Y3146" s="262">
        <v>35500</v>
      </c>
      <c r="Z3146" s="226"/>
      <c r="AA3146" s="241">
        <f t="shared" si="25"/>
        <v>0</v>
      </c>
      <c r="AB3146" s="237" t="s">
        <v>20602</v>
      </c>
    </row>
    <row r="3147" spans="1:28" ht="15" customHeight="1">
      <c r="A3147" s="109">
        <v>3138</v>
      </c>
      <c r="B3147" s="222" t="str">
        <f t="shared" si="24"/>
        <v>Klik Disini</v>
      </c>
      <c r="C3147" s="223" t="s">
        <v>20603</v>
      </c>
      <c r="D3147" s="223"/>
      <c r="E3147" s="223" t="s">
        <v>20593</v>
      </c>
      <c r="F3147" s="223" t="s">
        <v>20604</v>
      </c>
      <c r="G3147" s="223" t="s">
        <v>20605</v>
      </c>
      <c r="H3147" s="223" t="s">
        <v>2070</v>
      </c>
      <c r="I3147" s="258" t="s">
        <v>583</v>
      </c>
      <c r="J3147" s="186" t="s">
        <v>263</v>
      </c>
      <c r="K3147" s="223"/>
      <c r="L3147" s="264"/>
      <c r="M3147" s="265"/>
      <c r="N3147" s="223" t="s">
        <v>449</v>
      </c>
      <c r="O3147" s="223" t="s">
        <v>3419</v>
      </c>
      <c r="P3147" s="223">
        <v>2013</v>
      </c>
      <c r="Q3147" s="223">
        <v>2017</v>
      </c>
      <c r="R3147" s="223" t="s">
        <v>6981</v>
      </c>
      <c r="S3147" s="223" t="s">
        <v>78</v>
      </c>
      <c r="T3147" s="223" t="s">
        <v>451</v>
      </c>
      <c r="U3147" s="86">
        <v>24</v>
      </c>
      <c r="V3147" s="86" t="s">
        <v>452</v>
      </c>
      <c r="W3147" s="223" t="s">
        <v>3556</v>
      </c>
      <c r="X3147" s="223" t="s">
        <v>20606</v>
      </c>
      <c r="Y3147" s="262">
        <v>35500</v>
      </c>
      <c r="Z3147" s="226"/>
      <c r="AA3147" s="241">
        <f t="shared" si="25"/>
        <v>0</v>
      </c>
      <c r="AB3147" s="237" t="s">
        <v>20607</v>
      </c>
    </row>
    <row r="3148" spans="1:28" ht="15" customHeight="1">
      <c r="A3148" s="109">
        <v>3139</v>
      </c>
      <c r="B3148" s="222" t="str">
        <f t="shared" si="24"/>
        <v>Klik Disini</v>
      </c>
      <c r="C3148" s="223" t="s">
        <v>20608</v>
      </c>
      <c r="D3148" s="223"/>
      <c r="E3148" s="223" t="s">
        <v>20593</v>
      </c>
      <c r="F3148" s="223" t="s">
        <v>20609</v>
      </c>
      <c r="G3148" s="223" t="s">
        <v>20610</v>
      </c>
      <c r="H3148" s="223" t="s">
        <v>2070</v>
      </c>
      <c r="I3148" s="258" t="s">
        <v>583</v>
      </c>
      <c r="J3148" s="186" t="s">
        <v>263</v>
      </c>
      <c r="K3148" s="223"/>
      <c r="L3148" s="264"/>
      <c r="M3148" s="265"/>
      <c r="N3148" s="223" t="s">
        <v>449</v>
      </c>
      <c r="O3148" s="223" t="s">
        <v>3419</v>
      </c>
      <c r="P3148" s="223">
        <v>2013</v>
      </c>
      <c r="Q3148" s="223">
        <v>2017</v>
      </c>
      <c r="R3148" s="223" t="s">
        <v>6981</v>
      </c>
      <c r="S3148" s="223" t="s">
        <v>78</v>
      </c>
      <c r="T3148" s="223" t="s">
        <v>451</v>
      </c>
      <c r="U3148" s="86">
        <v>25</v>
      </c>
      <c r="V3148" s="86" t="s">
        <v>452</v>
      </c>
      <c r="W3148" s="223" t="s">
        <v>991</v>
      </c>
      <c r="X3148" s="223" t="s">
        <v>20611</v>
      </c>
      <c r="Y3148" s="262">
        <v>35500</v>
      </c>
      <c r="Z3148" s="226"/>
      <c r="AA3148" s="241">
        <f t="shared" si="25"/>
        <v>0</v>
      </c>
      <c r="AB3148" s="237" t="s">
        <v>20612</v>
      </c>
    </row>
    <row r="3149" spans="1:28" ht="15" customHeight="1">
      <c r="A3149" s="109">
        <v>3140</v>
      </c>
      <c r="B3149" s="222" t="str">
        <f t="shared" si="24"/>
        <v>Klik Disini</v>
      </c>
      <c r="C3149" s="223" t="s">
        <v>20613</v>
      </c>
      <c r="D3149" s="223"/>
      <c r="E3149" s="223" t="s">
        <v>20593</v>
      </c>
      <c r="F3149" s="223" t="s">
        <v>20614</v>
      </c>
      <c r="G3149" s="223" t="s">
        <v>20615</v>
      </c>
      <c r="H3149" s="223" t="s">
        <v>2070</v>
      </c>
      <c r="I3149" s="258" t="s">
        <v>583</v>
      </c>
      <c r="J3149" s="186" t="s">
        <v>263</v>
      </c>
      <c r="K3149" s="223"/>
      <c r="L3149" s="264"/>
      <c r="M3149" s="265"/>
      <c r="N3149" s="223" t="s">
        <v>449</v>
      </c>
      <c r="O3149" s="223" t="s">
        <v>3419</v>
      </c>
      <c r="P3149" s="223">
        <v>2013</v>
      </c>
      <c r="Q3149" s="223">
        <v>2017</v>
      </c>
      <c r="R3149" s="223" t="s">
        <v>6981</v>
      </c>
      <c r="S3149" s="223" t="s">
        <v>78</v>
      </c>
      <c r="T3149" s="223" t="s">
        <v>451</v>
      </c>
      <c r="U3149" s="86">
        <v>25</v>
      </c>
      <c r="V3149" s="86" t="s">
        <v>452</v>
      </c>
      <c r="W3149" s="223" t="s">
        <v>453</v>
      </c>
      <c r="X3149" s="223" t="s">
        <v>20616</v>
      </c>
      <c r="Y3149" s="262">
        <v>35500</v>
      </c>
      <c r="Z3149" s="226"/>
      <c r="AA3149" s="241">
        <f t="shared" si="25"/>
        <v>0</v>
      </c>
      <c r="AB3149" s="237" t="s">
        <v>20617</v>
      </c>
    </row>
    <row r="3150" spans="1:28" ht="15" customHeight="1">
      <c r="A3150" s="109">
        <v>3141</v>
      </c>
      <c r="B3150" s="222" t="str">
        <f t="shared" si="24"/>
        <v>Klik Disini</v>
      </c>
      <c r="C3150" s="223" t="s">
        <v>20618</v>
      </c>
      <c r="D3150" s="223"/>
      <c r="E3150" s="223" t="s">
        <v>20619</v>
      </c>
      <c r="F3150" s="223" t="s">
        <v>20620</v>
      </c>
      <c r="G3150" s="223" t="s">
        <v>20621</v>
      </c>
      <c r="H3150" s="223" t="s">
        <v>580</v>
      </c>
      <c r="I3150" s="258" t="s">
        <v>513</v>
      </c>
      <c r="J3150" s="186" t="s">
        <v>294</v>
      </c>
      <c r="K3150" s="223"/>
      <c r="L3150" s="264"/>
      <c r="M3150" s="265"/>
      <c r="N3150" s="223" t="s">
        <v>449</v>
      </c>
      <c r="O3150" s="223" t="s">
        <v>3419</v>
      </c>
      <c r="P3150" s="223">
        <v>2009</v>
      </c>
      <c r="Q3150" s="223">
        <v>2017</v>
      </c>
      <c r="R3150" s="223" t="s">
        <v>3412</v>
      </c>
      <c r="S3150" s="223" t="s">
        <v>78</v>
      </c>
      <c r="T3150" s="223" t="s">
        <v>451</v>
      </c>
      <c r="U3150" s="86">
        <v>488</v>
      </c>
      <c r="V3150" s="86" t="s">
        <v>452</v>
      </c>
      <c r="W3150" s="223" t="s">
        <v>2657</v>
      </c>
      <c r="X3150" s="223" t="s">
        <v>20622</v>
      </c>
      <c r="Y3150" s="262">
        <v>122000</v>
      </c>
      <c r="Z3150" s="226"/>
      <c r="AA3150" s="241">
        <f t="shared" si="25"/>
        <v>0</v>
      </c>
      <c r="AB3150" s="237" t="s">
        <v>20623</v>
      </c>
    </row>
    <row r="3151" spans="1:28" ht="15" customHeight="1">
      <c r="A3151" s="109">
        <v>3142</v>
      </c>
      <c r="B3151" s="222" t="str">
        <f t="shared" si="24"/>
        <v>Klik Disini</v>
      </c>
      <c r="C3151" s="223" t="s">
        <v>20624</v>
      </c>
      <c r="D3151" s="223"/>
      <c r="E3151" s="223" t="s">
        <v>7224</v>
      </c>
      <c r="F3151" s="223" t="s">
        <v>20625</v>
      </c>
      <c r="G3151" s="223" t="s">
        <v>20626</v>
      </c>
      <c r="H3151" s="223" t="s">
        <v>3642</v>
      </c>
      <c r="I3151" s="258" t="s">
        <v>592</v>
      </c>
      <c r="J3151" s="186" t="s">
        <v>322</v>
      </c>
      <c r="K3151" s="223"/>
      <c r="L3151" s="264"/>
      <c r="M3151" s="265"/>
      <c r="N3151" s="223" t="s">
        <v>449</v>
      </c>
      <c r="O3151" s="223" t="s">
        <v>3419</v>
      </c>
      <c r="P3151" s="223">
        <v>2012</v>
      </c>
      <c r="Q3151" s="223">
        <v>2017</v>
      </c>
      <c r="R3151" s="223" t="s">
        <v>3643</v>
      </c>
      <c r="S3151" s="223" t="s">
        <v>78</v>
      </c>
      <c r="T3151" s="223" t="s">
        <v>451</v>
      </c>
      <c r="U3151" s="86">
        <v>88</v>
      </c>
      <c r="V3151" s="86" t="s">
        <v>452</v>
      </c>
      <c r="W3151" s="223" t="s">
        <v>1252</v>
      </c>
      <c r="X3151" s="223" t="s">
        <v>20627</v>
      </c>
      <c r="Y3151" s="262">
        <v>52000</v>
      </c>
      <c r="Z3151" s="226"/>
      <c r="AA3151" s="241">
        <f t="shared" si="25"/>
        <v>0</v>
      </c>
      <c r="AB3151" s="237" t="s">
        <v>20628</v>
      </c>
    </row>
    <row r="3152" spans="1:28" ht="15" customHeight="1">
      <c r="A3152" s="109">
        <v>3143</v>
      </c>
      <c r="B3152" s="222" t="str">
        <f t="shared" si="24"/>
        <v>Klik Disini</v>
      </c>
      <c r="C3152" s="223" t="s">
        <v>20629</v>
      </c>
      <c r="D3152" s="223"/>
      <c r="E3152" s="223" t="s">
        <v>20630</v>
      </c>
      <c r="F3152" s="223" t="s">
        <v>20631</v>
      </c>
      <c r="G3152" s="223" t="s">
        <v>20632</v>
      </c>
      <c r="H3152" s="223" t="s">
        <v>583</v>
      </c>
      <c r="I3152" s="258" t="s">
        <v>583</v>
      </c>
      <c r="J3152" s="186" t="s">
        <v>265</v>
      </c>
      <c r="K3152" s="223"/>
      <c r="L3152" s="264"/>
      <c r="M3152" s="265"/>
      <c r="N3152" s="223" t="s">
        <v>449</v>
      </c>
      <c r="O3152" s="223" t="s">
        <v>3419</v>
      </c>
      <c r="P3152" s="223">
        <v>2008</v>
      </c>
      <c r="Q3152" s="223">
        <v>2017</v>
      </c>
      <c r="R3152" s="223" t="s">
        <v>3480</v>
      </c>
      <c r="S3152" s="223" t="s">
        <v>78</v>
      </c>
      <c r="T3152" s="223" t="s">
        <v>451</v>
      </c>
      <c r="U3152" s="86">
        <v>153</v>
      </c>
      <c r="V3152" s="86" t="s">
        <v>452</v>
      </c>
      <c r="W3152" s="223" t="s">
        <v>20633</v>
      </c>
      <c r="X3152" s="223" t="s">
        <v>20634</v>
      </c>
      <c r="Y3152" s="262">
        <v>63000</v>
      </c>
      <c r="Z3152" s="226"/>
      <c r="AA3152" s="241">
        <f t="shared" si="25"/>
        <v>0</v>
      </c>
      <c r="AB3152" s="237" t="s">
        <v>20635</v>
      </c>
    </row>
    <row r="3153" spans="1:28" ht="15" customHeight="1">
      <c r="A3153" s="109">
        <v>3144</v>
      </c>
      <c r="B3153" s="222" t="str">
        <f t="shared" si="24"/>
        <v>Klik Disini</v>
      </c>
      <c r="C3153" s="223" t="s">
        <v>20636</v>
      </c>
      <c r="D3153" s="223"/>
      <c r="E3153" s="223" t="s">
        <v>19471</v>
      </c>
      <c r="F3153" s="223" t="s">
        <v>20637</v>
      </c>
      <c r="G3153" s="223" t="s">
        <v>20638</v>
      </c>
      <c r="H3153" s="223" t="s">
        <v>3727</v>
      </c>
      <c r="I3153" s="258" t="s">
        <v>446</v>
      </c>
      <c r="J3153" s="186" t="s">
        <v>345</v>
      </c>
      <c r="K3153" s="223"/>
      <c r="L3153" s="264"/>
      <c r="M3153" s="265"/>
      <c r="N3153" s="223" t="s">
        <v>449</v>
      </c>
      <c r="O3153" s="223" t="s">
        <v>3419</v>
      </c>
      <c r="P3153" s="223">
        <v>2012</v>
      </c>
      <c r="Q3153" s="223">
        <v>2017</v>
      </c>
      <c r="R3153" s="223" t="s">
        <v>3412</v>
      </c>
      <c r="S3153" s="223" t="s">
        <v>78</v>
      </c>
      <c r="T3153" s="223" t="s">
        <v>451</v>
      </c>
      <c r="U3153" s="86">
        <v>160</v>
      </c>
      <c r="V3153" s="86" t="s">
        <v>452</v>
      </c>
      <c r="W3153" s="223" t="s">
        <v>830</v>
      </c>
      <c r="X3153" s="223" t="s">
        <v>20639</v>
      </c>
      <c r="Y3153" s="262">
        <v>49500</v>
      </c>
      <c r="Z3153" s="226"/>
      <c r="AA3153" s="241">
        <f t="shared" si="25"/>
        <v>0</v>
      </c>
      <c r="AB3153" s="237" t="s">
        <v>20640</v>
      </c>
    </row>
    <row r="3154" spans="1:28" ht="15" customHeight="1">
      <c r="A3154" s="109">
        <v>3145</v>
      </c>
      <c r="B3154" s="222" t="str">
        <f t="shared" si="24"/>
        <v>Klik Disini</v>
      </c>
      <c r="C3154" s="223" t="s">
        <v>20641</v>
      </c>
      <c r="D3154" s="223"/>
      <c r="E3154" s="223" t="s">
        <v>7559</v>
      </c>
      <c r="F3154" s="223" t="s">
        <v>20642</v>
      </c>
      <c r="G3154" s="223" t="s">
        <v>20643</v>
      </c>
      <c r="H3154" s="223" t="s">
        <v>323</v>
      </c>
      <c r="I3154" s="258" t="s">
        <v>592</v>
      </c>
      <c r="J3154" s="186" t="s">
        <v>322</v>
      </c>
      <c r="K3154" s="223"/>
      <c r="L3154" s="264"/>
      <c r="M3154" s="265"/>
      <c r="N3154" s="223" t="s">
        <v>449</v>
      </c>
      <c r="O3154" s="223" t="s">
        <v>3419</v>
      </c>
      <c r="P3154" s="223">
        <v>2009</v>
      </c>
      <c r="Q3154" s="223">
        <v>2017</v>
      </c>
      <c r="R3154" s="223" t="s">
        <v>3643</v>
      </c>
      <c r="S3154" s="223" t="s">
        <v>78</v>
      </c>
      <c r="T3154" s="223" t="s">
        <v>451</v>
      </c>
      <c r="U3154" s="86">
        <v>81</v>
      </c>
      <c r="V3154" s="86" t="s">
        <v>452</v>
      </c>
      <c r="W3154" s="223" t="s">
        <v>618</v>
      </c>
      <c r="X3154" s="223" t="s">
        <v>20644</v>
      </c>
      <c r="Y3154" s="262">
        <v>46500</v>
      </c>
      <c r="Z3154" s="226"/>
      <c r="AA3154" s="241">
        <f t="shared" si="25"/>
        <v>0</v>
      </c>
      <c r="AB3154" s="237" t="s">
        <v>20645</v>
      </c>
    </row>
    <row r="3155" spans="1:28" ht="15" customHeight="1">
      <c r="A3155" s="109">
        <v>3146</v>
      </c>
      <c r="B3155" s="222" t="str">
        <f t="shared" si="24"/>
        <v>Klik Disini</v>
      </c>
      <c r="C3155" s="223" t="s">
        <v>20646</v>
      </c>
      <c r="D3155" s="223"/>
      <c r="E3155" s="223" t="s">
        <v>20647</v>
      </c>
      <c r="F3155" s="223" t="s">
        <v>20648</v>
      </c>
      <c r="G3155" s="223" t="s">
        <v>20649</v>
      </c>
      <c r="H3155" s="223" t="s">
        <v>3446</v>
      </c>
      <c r="I3155" s="258" t="s">
        <v>1844</v>
      </c>
      <c r="J3155" s="186" t="s">
        <v>401</v>
      </c>
      <c r="K3155" s="223"/>
      <c r="L3155" s="264"/>
      <c r="M3155" s="265"/>
      <c r="N3155" s="223" t="s">
        <v>449</v>
      </c>
      <c r="O3155" s="223" t="s">
        <v>3419</v>
      </c>
      <c r="P3155" s="223">
        <v>2009</v>
      </c>
      <c r="Q3155" s="223">
        <v>2017</v>
      </c>
      <c r="R3155" s="223" t="s">
        <v>3412</v>
      </c>
      <c r="S3155" s="223" t="s">
        <v>78</v>
      </c>
      <c r="T3155" s="223" t="s">
        <v>451</v>
      </c>
      <c r="U3155" s="86">
        <v>174</v>
      </c>
      <c r="V3155" s="86" t="s">
        <v>452</v>
      </c>
      <c r="W3155" s="223" t="s">
        <v>505</v>
      </c>
      <c r="X3155" s="223" t="s">
        <v>20650</v>
      </c>
      <c r="Y3155" s="262">
        <v>66000</v>
      </c>
      <c r="Z3155" s="226"/>
      <c r="AA3155" s="241">
        <f t="shared" si="25"/>
        <v>0</v>
      </c>
      <c r="AB3155" s="237" t="s">
        <v>20651</v>
      </c>
    </row>
    <row r="3156" spans="1:28" ht="15" customHeight="1">
      <c r="A3156" s="109">
        <v>3147</v>
      </c>
      <c r="B3156" s="222" t="str">
        <f t="shared" si="24"/>
        <v>Klik Disini</v>
      </c>
      <c r="C3156" s="223" t="s">
        <v>20652</v>
      </c>
      <c r="D3156" s="223"/>
      <c r="E3156" s="223" t="s">
        <v>19034</v>
      </c>
      <c r="F3156" s="223" t="s">
        <v>20653</v>
      </c>
      <c r="G3156" s="223" t="s">
        <v>20654</v>
      </c>
      <c r="H3156" s="223" t="s">
        <v>323</v>
      </c>
      <c r="I3156" s="258" t="s">
        <v>592</v>
      </c>
      <c r="J3156" s="186" t="s">
        <v>322</v>
      </c>
      <c r="K3156" s="223"/>
      <c r="L3156" s="264"/>
      <c r="M3156" s="265"/>
      <c r="N3156" s="223" t="s">
        <v>449</v>
      </c>
      <c r="O3156" s="223" t="s">
        <v>3419</v>
      </c>
      <c r="P3156" s="223">
        <v>2013</v>
      </c>
      <c r="Q3156" s="223">
        <v>2017</v>
      </c>
      <c r="R3156" s="223" t="s">
        <v>3643</v>
      </c>
      <c r="S3156" s="223" t="s">
        <v>78</v>
      </c>
      <c r="T3156" s="223" t="s">
        <v>451</v>
      </c>
      <c r="U3156" s="86">
        <v>144</v>
      </c>
      <c r="V3156" s="86" t="s">
        <v>452</v>
      </c>
      <c r="W3156" s="223" t="s">
        <v>1109</v>
      </c>
      <c r="X3156" s="223" t="s">
        <v>20655</v>
      </c>
      <c r="Y3156" s="262">
        <v>59000</v>
      </c>
      <c r="Z3156" s="226"/>
      <c r="AA3156" s="241">
        <f t="shared" si="25"/>
        <v>0</v>
      </c>
      <c r="AB3156" s="237" t="s">
        <v>20656</v>
      </c>
    </row>
    <row r="3157" spans="1:28" ht="15" customHeight="1">
      <c r="A3157" s="109">
        <v>3148</v>
      </c>
      <c r="B3157" s="222" t="str">
        <f t="shared" si="24"/>
        <v>Klik Disini</v>
      </c>
      <c r="C3157" s="223" t="s">
        <v>20657</v>
      </c>
      <c r="D3157" s="223"/>
      <c r="E3157" s="223" t="s">
        <v>20658</v>
      </c>
      <c r="F3157" s="223" t="s">
        <v>20659</v>
      </c>
      <c r="G3157" s="223" t="s">
        <v>20660</v>
      </c>
      <c r="H3157" s="223" t="s">
        <v>370</v>
      </c>
      <c r="I3157" s="258" t="s">
        <v>1844</v>
      </c>
      <c r="J3157" s="186" t="s">
        <v>401</v>
      </c>
      <c r="K3157" s="223"/>
      <c r="L3157" s="264"/>
      <c r="M3157" s="265"/>
      <c r="N3157" s="223" t="s">
        <v>449</v>
      </c>
      <c r="O3157" s="223" t="s">
        <v>3419</v>
      </c>
      <c r="P3157" s="223">
        <v>2012</v>
      </c>
      <c r="Q3157" s="223">
        <v>2017</v>
      </c>
      <c r="R3157" s="223" t="s">
        <v>3412</v>
      </c>
      <c r="S3157" s="223" t="s">
        <v>78</v>
      </c>
      <c r="T3157" s="223" t="s">
        <v>451</v>
      </c>
      <c r="U3157" s="86">
        <v>208</v>
      </c>
      <c r="V3157" s="86" t="s">
        <v>452</v>
      </c>
      <c r="W3157" s="223" t="s">
        <v>2911</v>
      </c>
      <c r="X3157" s="223" t="s">
        <v>20661</v>
      </c>
      <c r="Y3157" s="262">
        <v>74500</v>
      </c>
      <c r="Z3157" s="226"/>
      <c r="AA3157" s="241">
        <f t="shared" si="25"/>
        <v>0</v>
      </c>
      <c r="AB3157" s="237" t="s">
        <v>20662</v>
      </c>
    </row>
    <row r="3158" spans="1:28" ht="15" customHeight="1">
      <c r="A3158" s="109">
        <v>3149</v>
      </c>
      <c r="B3158" s="222" t="str">
        <f t="shared" si="24"/>
        <v>Klik Disini</v>
      </c>
      <c r="C3158" s="223" t="s">
        <v>20663</v>
      </c>
      <c r="D3158" s="223"/>
      <c r="E3158" s="223" t="s">
        <v>20664</v>
      </c>
      <c r="F3158" s="223" t="s">
        <v>20665</v>
      </c>
      <c r="G3158" s="223" t="s">
        <v>20666</v>
      </c>
      <c r="H3158" s="223" t="s">
        <v>3727</v>
      </c>
      <c r="I3158" s="258" t="s">
        <v>446</v>
      </c>
      <c r="J3158" s="186" t="s">
        <v>385</v>
      </c>
      <c r="K3158" s="223"/>
      <c r="L3158" s="264"/>
      <c r="M3158" s="265"/>
      <c r="N3158" s="223" t="s">
        <v>449</v>
      </c>
      <c r="O3158" s="223" t="s">
        <v>3419</v>
      </c>
      <c r="P3158" s="223">
        <v>2012</v>
      </c>
      <c r="Q3158" s="223">
        <v>2017</v>
      </c>
      <c r="R3158" s="223" t="s">
        <v>3412</v>
      </c>
      <c r="S3158" s="223" t="s">
        <v>78</v>
      </c>
      <c r="T3158" s="223" t="s">
        <v>451</v>
      </c>
      <c r="U3158" s="86">
        <v>104</v>
      </c>
      <c r="V3158" s="86" t="s">
        <v>452</v>
      </c>
      <c r="W3158" s="223" t="s">
        <v>1214</v>
      </c>
      <c r="X3158" s="223" t="s">
        <v>20667</v>
      </c>
      <c r="Y3158" s="262">
        <v>65000</v>
      </c>
      <c r="Z3158" s="226"/>
      <c r="AA3158" s="241">
        <f t="shared" si="25"/>
        <v>0</v>
      </c>
      <c r="AB3158" s="237" t="s">
        <v>20668</v>
      </c>
    </row>
    <row r="3159" spans="1:28" ht="15" customHeight="1">
      <c r="A3159" s="109">
        <v>3150</v>
      </c>
      <c r="B3159" s="222" t="str">
        <f t="shared" si="24"/>
        <v>Klik Disini</v>
      </c>
      <c r="C3159" s="223" t="s">
        <v>20669</v>
      </c>
      <c r="D3159" s="223"/>
      <c r="E3159" s="223" t="s">
        <v>20670</v>
      </c>
      <c r="F3159" s="223" t="s">
        <v>20671</v>
      </c>
      <c r="G3159" s="223" t="s">
        <v>20672</v>
      </c>
      <c r="H3159" s="223" t="s">
        <v>3642</v>
      </c>
      <c r="I3159" s="258" t="s">
        <v>592</v>
      </c>
      <c r="J3159" s="186" t="s">
        <v>322</v>
      </c>
      <c r="K3159" s="223" t="s">
        <v>1953</v>
      </c>
      <c r="L3159" s="223"/>
      <c r="M3159" s="259" t="s">
        <v>447</v>
      </c>
      <c r="N3159" s="223" t="s">
        <v>449</v>
      </c>
      <c r="O3159" s="223" t="s">
        <v>450</v>
      </c>
      <c r="P3159" s="223">
        <v>2012</v>
      </c>
      <c r="Q3159" s="223">
        <v>2012</v>
      </c>
      <c r="R3159" s="223" t="s">
        <v>3643</v>
      </c>
      <c r="S3159" s="223" t="s">
        <v>78</v>
      </c>
      <c r="T3159" s="223" t="s">
        <v>451</v>
      </c>
      <c r="U3159" s="86">
        <v>186</v>
      </c>
      <c r="V3159" s="86" t="s">
        <v>452</v>
      </c>
      <c r="W3159" s="223" t="s">
        <v>5162</v>
      </c>
      <c r="X3159" s="223" t="s">
        <v>20673</v>
      </c>
      <c r="Y3159" s="262">
        <v>140500</v>
      </c>
      <c r="Z3159" s="226"/>
      <c r="AA3159" s="241">
        <f t="shared" si="25"/>
        <v>0</v>
      </c>
      <c r="AB3159" s="237" t="s">
        <v>20674</v>
      </c>
    </row>
    <row r="3160" spans="1:28" ht="15" customHeight="1">
      <c r="A3160" s="109">
        <v>3151</v>
      </c>
      <c r="B3160" s="222" t="str">
        <f t="shared" si="24"/>
        <v>Klik Disini</v>
      </c>
      <c r="C3160" s="223" t="s">
        <v>20675</v>
      </c>
      <c r="D3160" s="223"/>
      <c r="E3160" s="223" t="s">
        <v>20676</v>
      </c>
      <c r="F3160" s="223" t="s">
        <v>20677</v>
      </c>
      <c r="G3160" s="223" t="s">
        <v>20678</v>
      </c>
      <c r="H3160" s="223" t="s">
        <v>583</v>
      </c>
      <c r="I3160" s="258" t="s">
        <v>583</v>
      </c>
      <c r="J3160" s="186" t="s">
        <v>265</v>
      </c>
      <c r="K3160" s="223"/>
      <c r="L3160" s="264"/>
      <c r="M3160" s="265"/>
      <c r="N3160" s="223"/>
      <c r="O3160" s="223"/>
      <c r="P3160" s="223">
        <v>2012</v>
      </c>
      <c r="Q3160" s="223">
        <v>2017</v>
      </c>
      <c r="R3160" s="223" t="s">
        <v>3480</v>
      </c>
      <c r="S3160" s="223" t="s">
        <v>78</v>
      </c>
      <c r="T3160" s="223"/>
      <c r="U3160" s="86">
        <v>208</v>
      </c>
      <c r="V3160" s="86" t="s">
        <v>452</v>
      </c>
      <c r="W3160" s="223" t="s">
        <v>1049</v>
      </c>
      <c r="X3160" s="223" t="s">
        <v>20679</v>
      </c>
      <c r="Y3160" s="262">
        <v>52000</v>
      </c>
      <c r="Z3160" s="226"/>
      <c r="AA3160" s="241">
        <f t="shared" si="25"/>
        <v>0</v>
      </c>
      <c r="AB3160" s="237" t="s">
        <v>20680</v>
      </c>
    </row>
    <row r="3161" spans="1:28" ht="15" customHeight="1">
      <c r="A3161" s="109">
        <v>3152</v>
      </c>
      <c r="B3161" s="222" t="str">
        <f t="shared" si="24"/>
        <v>Klik Disini</v>
      </c>
      <c r="C3161" s="223" t="s">
        <v>20681</v>
      </c>
      <c r="D3161" s="223"/>
      <c r="E3161" s="223" t="s">
        <v>17781</v>
      </c>
      <c r="F3161" s="223" t="s">
        <v>20682</v>
      </c>
      <c r="G3161" s="223" t="s">
        <v>20683</v>
      </c>
      <c r="H3161" s="223" t="s">
        <v>460</v>
      </c>
      <c r="I3161" s="258" t="s">
        <v>446</v>
      </c>
      <c r="J3161" s="186" t="s">
        <v>373</v>
      </c>
      <c r="K3161" s="223"/>
      <c r="L3161" s="264"/>
      <c r="M3161" s="265"/>
      <c r="N3161" s="223" t="s">
        <v>449</v>
      </c>
      <c r="O3161" s="223" t="s">
        <v>3419</v>
      </c>
      <c r="P3161" s="223">
        <v>2012</v>
      </c>
      <c r="Q3161" s="223">
        <v>2017</v>
      </c>
      <c r="R3161" s="223" t="s">
        <v>3412</v>
      </c>
      <c r="S3161" s="223" t="s">
        <v>78</v>
      </c>
      <c r="T3161" s="223" t="s">
        <v>451</v>
      </c>
      <c r="U3161" s="86">
        <v>152</v>
      </c>
      <c r="V3161" s="86" t="s">
        <v>452</v>
      </c>
      <c r="W3161" s="223" t="s">
        <v>4163</v>
      </c>
      <c r="X3161" s="223" t="s">
        <v>20684</v>
      </c>
      <c r="Y3161" s="262">
        <v>49500</v>
      </c>
      <c r="Z3161" s="226"/>
      <c r="AA3161" s="241">
        <f t="shared" si="25"/>
        <v>0</v>
      </c>
      <c r="AB3161" s="237" t="s">
        <v>20685</v>
      </c>
    </row>
    <row r="3162" spans="1:28" ht="15" customHeight="1">
      <c r="A3162" s="109">
        <v>3153</v>
      </c>
      <c r="B3162" s="222" t="str">
        <f t="shared" si="24"/>
        <v>Klik Disini</v>
      </c>
      <c r="C3162" s="223" t="s">
        <v>20686</v>
      </c>
      <c r="D3162" s="223"/>
      <c r="E3162" s="223" t="s">
        <v>20687</v>
      </c>
      <c r="F3162" s="223" t="s">
        <v>20688</v>
      </c>
      <c r="G3162" s="223" t="s">
        <v>20689</v>
      </c>
      <c r="H3162" s="223" t="s">
        <v>3727</v>
      </c>
      <c r="I3162" s="258" t="s">
        <v>446</v>
      </c>
      <c r="J3162" s="186" t="s">
        <v>385</v>
      </c>
      <c r="K3162" s="223"/>
      <c r="L3162" s="264"/>
      <c r="M3162" s="265"/>
      <c r="N3162" s="223"/>
      <c r="O3162" s="223"/>
      <c r="P3162" s="223">
        <v>2012</v>
      </c>
      <c r="Q3162" s="223">
        <v>2017</v>
      </c>
      <c r="R3162" s="223" t="s">
        <v>7031</v>
      </c>
      <c r="S3162" s="223" t="s">
        <v>78</v>
      </c>
      <c r="T3162" s="223"/>
      <c r="U3162" s="86">
        <v>160</v>
      </c>
      <c r="V3162" s="86" t="s">
        <v>452</v>
      </c>
      <c r="W3162" s="223" t="s">
        <v>663</v>
      </c>
      <c r="X3162" s="223" t="s">
        <v>20690</v>
      </c>
      <c r="Y3162" s="262">
        <v>43000</v>
      </c>
      <c r="Z3162" s="226"/>
      <c r="AA3162" s="241">
        <f t="shared" si="25"/>
        <v>0</v>
      </c>
      <c r="AB3162" s="237" t="s">
        <v>20691</v>
      </c>
    </row>
    <row r="3163" spans="1:28" ht="15" customHeight="1">
      <c r="A3163" s="109">
        <v>3154</v>
      </c>
      <c r="B3163" s="222" t="str">
        <f t="shared" si="24"/>
        <v>Klik Disini</v>
      </c>
      <c r="C3163" s="223" t="s">
        <v>20692</v>
      </c>
      <c r="D3163" s="223"/>
      <c r="E3163" s="223" t="s">
        <v>5907</v>
      </c>
      <c r="F3163" s="223" t="s">
        <v>20693</v>
      </c>
      <c r="G3163" s="223" t="s">
        <v>20694</v>
      </c>
      <c r="H3163" s="223" t="s">
        <v>583</v>
      </c>
      <c r="I3163" s="258" t="s">
        <v>583</v>
      </c>
      <c r="J3163" s="186" t="s">
        <v>265</v>
      </c>
      <c r="K3163" s="223"/>
      <c r="L3163" s="264"/>
      <c r="M3163" s="265"/>
      <c r="N3163" s="223" t="s">
        <v>449</v>
      </c>
      <c r="O3163" s="223" t="s">
        <v>3419</v>
      </c>
      <c r="P3163" s="223">
        <v>2012</v>
      </c>
      <c r="Q3163" s="223">
        <v>2017</v>
      </c>
      <c r="R3163" s="223" t="s">
        <v>3480</v>
      </c>
      <c r="S3163" s="223" t="s">
        <v>78</v>
      </c>
      <c r="T3163" s="223" t="s">
        <v>451</v>
      </c>
      <c r="U3163" s="86">
        <v>184</v>
      </c>
      <c r="V3163" s="86" t="s">
        <v>452</v>
      </c>
      <c r="W3163" s="223" t="s">
        <v>830</v>
      </c>
      <c r="X3163" s="223" t="s">
        <v>20695</v>
      </c>
      <c r="Y3163" s="262">
        <v>51000</v>
      </c>
      <c r="Z3163" s="226"/>
      <c r="AA3163" s="241">
        <f t="shared" si="25"/>
        <v>0</v>
      </c>
      <c r="AB3163" s="237" t="s">
        <v>20696</v>
      </c>
    </row>
    <row r="3164" spans="1:28" ht="15" customHeight="1">
      <c r="A3164" s="109">
        <v>3155</v>
      </c>
      <c r="B3164" s="222" t="str">
        <f t="shared" si="24"/>
        <v>Klik Disini</v>
      </c>
      <c r="C3164" s="223" t="s">
        <v>20697</v>
      </c>
      <c r="D3164" s="223"/>
      <c r="E3164" s="223" t="s">
        <v>18901</v>
      </c>
      <c r="F3164" s="223" t="s">
        <v>20698</v>
      </c>
      <c r="G3164" s="223" t="s">
        <v>20699</v>
      </c>
      <c r="H3164" s="223" t="s">
        <v>2070</v>
      </c>
      <c r="I3164" s="258" t="s">
        <v>583</v>
      </c>
      <c r="J3164" s="186" t="s">
        <v>263</v>
      </c>
      <c r="K3164" s="223"/>
      <c r="L3164" s="264"/>
      <c r="M3164" s="265"/>
      <c r="N3164" s="223" t="s">
        <v>449</v>
      </c>
      <c r="O3164" s="223" t="s">
        <v>3419</v>
      </c>
      <c r="P3164" s="223">
        <v>2012</v>
      </c>
      <c r="Q3164" s="223">
        <v>2017</v>
      </c>
      <c r="R3164" s="223" t="s">
        <v>6981</v>
      </c>
      <c r="S3164" s="223" t="s">
        <v>78</v>
      </c>
      <c r="T3164" s="223" t="s">
        <v>451</v>
      </c>
      <c r="U3164" s="86">
        <v>160</v>
      </c>
      <c r="V3164" s="86" t="s">
        <v>452</v>
      </c>
      <c r="W3164" s="223" t="s">
        <v>755</v>
      </c>
      <c r="X3164" s="223" t="s">
        <v>20700</v>
      </c>
      <c r="Y3164" s="262">
        <v>38000</v>
      </c>
      <c r="Z3164" s="226"/>
      <c r="AA3164" s="241">
        <f t="shared" si="25"/>
        <v>0</v>
      </c>
      <c r="AB3164" s="237" t="s">
        <v>20701</v>
      </c>
    </row>
    <row r="3165" spans="1:28" ht="15" customHeight="1">
      <c r="A3165" s="109">
        <v>3156</v>
      </c>
      <c r="B3165" s="222" t="str">
        <f t="shared" si="24"/>
        <v>Klik Disini</v>
      </c>
      <c r="C3165" s="223" t="s">
        <v>20702</v>
      </c>
      <c r="D3165" s="223"/>
      <c r="E3165" s="223" t="s">
        <v>20703</v>
      </c>
      <c r="F3165" s="223" t="s">
        <v>20704</v>
      </c>
      <c r="G3165" s="223" t="s">
        <v>20705</v>
      </c>
      <c r="H3165" s="223" t="s">
        <v>309</v>
      </c>
      <c r="I3165" s="258" t="s">
        <v>1844</v>
      </c>
      <c r="J3165" s="186" t="s">
        <v>397</v>
      </c>
      <c r="K3165" s="223"/>
      <c r="L3165" s="264"/>
      <c r="M3165" s="265"/>
      <c r="N3165" s="223"/>
      <c r="O3165" s="223"/>
      <c r="P3165" s="223">
        <v>2012</v>
      </c>
      <c r="Q3165" s="223">
        <v>2017</v>
      </c>
      <c r="R3165" s="223" t="s">
        <v>3412</v>
      </c>
      <c r="S3165" s="223" t="s">
        <v>78</v>
      </c>
      <c r="T3165" s="223"/>
      <c r="U3165" s="86">
        <v>136</v>
      </c>
      <c r="V3165" s="86" t="s">
        <v>452</v>
      </c>
      <c r="W3165" s="223" t="s">
        <v>722</v>
      </c>
      <c r="X3165" s="223" t="s">
        <v>20706</v>
      </c>
      <c r="Y3165" s="262">
        <v>51000</v>
      </c>
      <c r="Z3165" s="226"/>
      <c r="AA3165" s="241">
        <f t="shared" si="25"/>
        <v>0</v>
      </c>
      <c r="AB3165" s="237" t="s">
        <v>20707</v>
      </c>
    </row>
    <row r="3166" spans="1:28" ht="15" customHeight="1">
      <c r="A3166" s="109">
        <v>3157</v>
      </c>
      <c r="B3166" s="222" t="str">
        <f t="shared" si="24"/>
        <v>Klik Disini</v>
      </c>
      <c r="C3166" s="223" t="s">
        <v>20708</v>
      </c>
      <c r="D3166" s="223"/>
      <c r="E3166" s="223" t="s">
        <v>3903</v>
      </c>
      <c r="F3166" s="223" t="s">
        <v>20709</v>
      </c>
      <c r="G3166" s="223" t="s">
        <v>20710</v>
      </c>
      <c r="H3166" s="223" t="s">
        <v>7741</v>
      </c>
      <c r="I3166" s="258" t="s">
        <v>1844</v>
      </c>
      <c r="J3166" s="186" t="s">
        <v>403</v>
      </c>
      <c r="K3166" s="223"/>
      <c r="L3166" s="264"/>
      <c r="M3166" s="265"/>
      <c r="N3166" s="223"/>
      <c r="O3166" s="223"/>
      <c r="P3166" s="223">
        <v>2012</v>
      </c>
      <c r="Q3166" s="223">
        <v>2017</v>
      </c>
      <c r="R3166" s="223" t="s">
        <v>3412</v>
      </c>
      <c r="S3166" s="223" t="s">
        <v>78</v>
      </c>
      <c r="T3166" s="223"/>
      <c r="U3166" s="86">
        <v>104</v>
      </c>
      <c r="V3166" s="86" t="s">
        <v>452</v>
      </c>
      <c r="W3166" s="223" t="s">
        <v>601</v>
      </c>
      <c r="X3166" s="223" t="s">
        <v>20711</v>
      </c>
      <c r="Y3166" s="262">
        <v>31000</v>
      </c>
      <c r="Z3166" s="226"/>
      <c r="AA3166" s="241">
        <f t="shared" si="25"/>
        <v>0</v>
      </c>
      <c r="AB3166" s="237" t="s">
        <v>20712</v>
      </c>
    </row>
    <row r="3167" spans="1:28" ht="15" customHeight="1">
      <c r="A3167" s="109">
        <v>3158</v>
      </c>
      <c r="B3167" s="222" t="str">
        <f t="shared" si="24"/>
        <v>Klik Disini</v>
      </c>
      <c r="C3167" s="223" t="s">
        <v>20713</v>
      </c>
      <c r="D3167" s="223"/>
      <c r="E3167" s="223" t="s">
        <v>4493</v>
      </c>
      <c r="F3167" s="223" t="s">
        <v>20714</v>
      </c>
      <c r="G3167" s="223" t="s">
        <v>20715</v>
      </c>
      <c r="H3167" s="223" t="s">
        <v>841</v>
      </c>
      <c r="I3167" s="258" t="s">
        <v>446</v>
      </c>
      <c r="J3167" s="186" t="s">
        <v>373</v>
      </c>
      <c r="K3167" s="223"/>
      <c r="L3167" s="264"/>
      <c r="M3167" s="265"/>
      <c r="N3167" s="223" t="s">
        <v>449</v>
      </c>
      <c r="O3167" s="223" t="s">
        <v>3419</v>
      </c>
      <c r="P3167" s="223">
        <v>2012</v>
      </c>
      <c r="Q3167" s="223">
        <v>2017</v>
      </c>
      <c r="R3167" s="223" t="s">
        <v>3412</v>
      </c>
      <c r="S3167" s="223" t="s">
        <v>78</v>
      </c>
      <c r="T3167" s="223" t="s">
        <v>451</v>
      </c>
      <c r="U3167" s="86">
        <v>352</v>
      </c>
      <c r="V3167" s="86" t="s">
        <v>452</v>
      </c>
      <c r="W3167" s="223" t="s">
        <v>2657</v>
      </c>
      <c r="X3167" s="223" t="s">
        <v>20716</v>
      </c>
      <c r="Y3167" s="262">
        <v>82000</v>
      </c>
      <c r="Z3167" s="226"/>
      <c r="AA3167" s="241">
        <f t="shared" si="25"/>
        <v>0</v>
      </c>
      <c r="AB3167" s="237" t="s">
        <v>20717</v>
      </c>
    </row>
    <row r="3168" spans="1:28" ht="15" customHeight="1">
      <c r="A3168" s="109">
        <v>3159</v>
      </c>
      <c r="B3168" s="222" t="str">
        <f t="shared" si="24"/>
        <v>Klik Disini</v>
      </c>
      <c r="C3168" s="223" t="s">
        <v>20718</v>
      </c>
      <c r="D3168" s="223"/>
      <c r="E3168" s="223" t="s">
        <v>20719</v>
      </c>
      <c r="F3168" s="223" t="s">
        <v>20720</v>
      </c>
      <c r="G3168" s="223" t="s">
        <v>20721</v>
      </c>
      <c r="H3168" s="223" t="s">
        <v>2070</v>
      </c>
      <c r="I3168" s="258" t="s">
        <v>583</v>
      </c>
      <c r="J3168" s="186" t="s">
        <v>263</v>
      </c>
      <c r="K3168" s="223"/>
      <c r="L3168" s="264"/>
      <c r="M3168" s="265"/>
      <c r="N3168" s="223" t="s">
        <v>449</v>
      </c>
      <c r="O3168" s="223" t="s">
        <v>3419</v>
      </c>
      <c r="P3168" s="223">
        <v>2012</v>
      </c>
      <c r="Q3168" s="223">
        <v>2017</v>
      </c>
      <c r="R3168" s="223" t="s">
        <v>6981</v>
      </c>
      <c r="S3168" s="223" t="s">
        <v>78</v>
      </c>
      <c r="T3168" s="223" t="s">
        <v>451</v>
      </c>
      <c r="U3168" s="86">
        <v>336</v>
      </c>
      <c r="V3168" s="86" t="s">
        <v>452</v>
      </c>
      <c r="W3168" s="223" t="s">
        <v>1375</v>
      </c>
      <c r="X3168" s="223" t="s">
        <v>20722</v>
      </c>
      <c r="Y3168" s="262">
        <v>94000</v>
      </c>
      <c r="Z3168" s="226"/>
      <c r="AA3168" s="241">
        <f t="shared" si="25"/>
        <v>0</v>
      </c>
      <c r="AB3168" s="237" t="s">
        <v>20723</v>
      </c>
    </row>
    <row r="3169" spans="1:28" ht="15" customHeight="1">
      <c r="A3169" s="109">
        <v>3160</v>
      </c>
      <c r="B3169" s="222" t="str">
        <f t="shared" si="24"/>
        <v>Klik Disini</v>
      </c>
      <c r="C3169" s="223" t="s">
        <v>20724</v>
      </c>
      <c r="D3169" s="223"/>
      <c r="E3169" s="223" t="s">
        <v>20725</v>
      </c>
      <c r="F3169" s="223" t="s">
        <v>20726</v>
      </c>
      <c r="G3169" s="223" t="s">
        <v>20727</v>
      </c>
      <c r="H3169" s="223" t="s">
        <v>583</v>
      </c>
      <c r="I3169" s="258" t="s">
        <v>583</v>
      </c>
      <c r="J3169" s="186" t="s">
        <v>265</v>
      </c>
      <c r="K3169" s="223"/>
      <c r="L3169" s="264"/>
      <c r="M3169" s="265"/>
      <c r="N3169" s="223"/>
      <c r="O3169" s="223"/>
      <c r="P3169" s="223">
        <v>2012</v>
      </c>
      <c r="Q3169" s="223">
        <v>2017</v>
      </c>
      <c r="R3169" s="223" t="s">
        <v>3480</v>
      </c>
      <c r="S3169" s="223" t="s">
        <v>78</v>
      </c>
      <c r="T3169" s="223"/>
      <c r="U3169" s="86">
        <v>208</v>
      </c>
      <c r="V3169" s="86" t="s">
        <v>452</v>
      </c>
      <c r="W3169" s="223" t="s">
        <v>663</v>
      </c>
      <c r="X3169" s="223" t="s">
        <v>20728</v>
      </c>
      <c r="Y3169" s="262">
        <v>51000</v>
      </c>
      <c r="Z3169" s="226"/>
      <c r="AA3169" s="241">
        <f t="shared" si="25"/>
        <v>0</v>
      </c>
      <c r="AB3169" s="237" t="s">
        <v>20729</v>
      </c>
    </row>
    <row r="3170" spans="1:28" ht="15" customHeight="1">
      <c r="A3170" s="109">
        <v>3161</v>
      </c>
      <c r="B3170" s="222" t="str">
        <f t="shared" si="24"/>
        <v>Klik Disini</v>
      </c>
      <c r="C3170" s="223" t="s">
        <v>20730</v>
      </c>
      <c r="D3170" s="223"/>
      <c r="E3170" s="223" t="s">
        <v>20731</v>
      </c>
      <c r="F3170" s="223" t="s">
        <v>20732</v>
      </c>
      <c r="G3170" s="223" t="s">
        <v>20733</v>
      </c>
      <c r="H3170" s="223" t="s">
        <v>333</v>
      </c>
      <c r="I3170" s="258" t="s">
        <v>592</v>
      </c>
      <c r="J3170" s="186" t="s">
        <v>332</v>
      </c>
      <c r="K3170" s="223"/>
      <c r="L3170" s="264"/>
      <c r="M3170" s="265"/>
      <c r="N3170" s="223" t="s">
        <v>449</v>
      </c>
      <c r="O3170" s="223" t="s">
        <v>3419</v>
      </c>
      <c r="P3170" s="223">
        <v>2013</v>
      </c>
      <c r="Q3170" s="223">
        <v>2017</v>
      </c>
      <c r="R3170" s="223" t="s">
        <v>3412</v>
      </c>
      <c r="S3170" s="223" t="s">
        <v>78</v>
      </c>
      <c r="T3170" s="223" t="s">
        <v>451</v>
      </c>
      <c r="U3170" s="86">
        <v>84</v>
      </c>
      <c r="V3170" s="86" t="s">
        <v>452</v>
      </c>
      <c r="W3170" s="223" t="s">
        <v>4163</v>
      </c>
      <c r="X3170" s="223" t="s">
        <v>20734</v>
      </c>
      <c r="Y3170" s="262">
        <v>117000</v>
      </c>
      <c r="Z3170" s="226"/>
      <c r="AA3170" s="241">
        <f t="shared" si="25"/>
        <v>0</v>
      </c>
      <c r="AB3170" s="237" t="s">
        <v>20735</v>
      </c>
    </row>
    <row r="3171" spans="1:28" ht="15" customHeight="1">
      <c r="A3171" s="109">
        <v>3162</v>
      </c>
      <c r="B3171" s="222" t="str">
        <f t="shared" si="24"/>
        <v>Klik Disini</v>
      </c>
      <c r="C3171" s="223" t="s">
        <v>20736</v>
      </c>
      <c r="D3171" s="223"/>
      <c r="E3171" s="223" t="s">
        <v>8175</v>
      </c>
      <c r="F3171" s="223" t="s">
        <v>20737</v>
      </c>
      <c r="G3171" s="223" t="s">
        <v>20738</v>
      </c>
      <c r="H3171" s="223" t="s">
        <v>583</v>
      </c>
      <c r="I3171" s="258" t="s">
        <v>583</v>
      </c>
      <c r="J3171" s="186" t="s">
        <v>265</v>
      </c>
      <c r="K3171" s="223"/>
      <c r="L3171" s="264"/>
      <c r="M3171" s="265"/>
      <c r="N3171" s="223" t="s">
        <v>449</v>
      </c>
      <c r="O3171" s="223" t="s">
        <v>3419</v>
      </c>
      <c r="P3171" s="223">
        <v>2012</v>
      </c>
      <c r="Q3171" s="223">
        <v>2017</v>
      </c>
      <c r="R3171" s="223" t="s">
        <v>3480</v>
      </c>
      <c r="S3171" s="223" t="s">
        <v>78</v>
      </c>
      <c r="T3171" s="223" t="s">
        <v>451</v>
      </c>
      <c r="U3171" s="86">
        <v>208</v>
      </c>
      <c r="V3171" s="86" t="s">
        <v>452</v>
      </c>
      <c r="W3171" s="223" t="s">
        <v>755</v>
      </c>
      <c r="X3171" s="223" t="s">
        <v>20739</v>
      </c>
      <c r="Y3171" s="262">
        <v>45500</v>
      </c>
      <c r="Z3171" s="226"/>
      <c r="AA3171" s="241">
        <f t="shared" si="25"/>
        <v>0</v>
      </c>
      <c r="AB3171" s="237" t="s">
        <v>20740</v>
      </c>
    </row>
    <row r="3172" spans="1:28" ht="15" customHeight="1">
      <c r="A3172" s="109">
        <v>3163</v>
      </c>
      <c r="B3172" s="222" t="str">
        <f t="shared" si="24"/>
        <v>Klik Disini</v>
      </c>
      <c r="C3172" s="223" t="s">
        <v>20741</v>
      </c>
      <c r="D3172" s="223"/>
      <c r="E3172" s="223" t="s">
        <v>5265</v>
      </c>
      <c r="F3172" s="223" t="s">
        <v>20742</v>
      </c>
      <c r="G3172" s="223" t="s">
        <v>20743</v>
      </c>
      <c r="H3172" s="223" t="s">
        <v>583</v>
      </c>
      <c r="I3172" s="258" t="s">
        <v>583</v>
      </c>
      <c r="J3172" s="186" t="s">
        <v>265</v>
      </c>
      <c r="K3172" s="223"/>
      <c r="L3172" s="264"/>
      <c r="M3172" s="265"/>
      <c r="N3172" s="223" t="s">
        <v>449</v>
      </c>
      <c r="O3172" s="223" t="s">
        <v>3419</v>
      </c>
      <c r="P3172" s="223">
        <v>2012</v>
      </c>
      <c r="Q3172" s="223">
        <v>2017</v>
      </c>
      <c r="R3172" s="223" t="s">
        <v>3480</v>
      </c>
      <c r="S3172" s="223" t="s">
        <v>78</v>
      </c>
      <c r="T3172" s="223" t="s">
        <v>451</v>
      </c>
      <c r="U3172" s="86">
        <v>272</v>
      </c>
      <c r="V3172" s="86" t="s">
        <v>452</v>
      </c>
      <c r="W3172" s="223" t="s">
        <v>813</v>
      </c>
      <c r="X3172" s="223" t="s">
        <v>20744</v>
      </c>
      <c r="Y3172" s="262">
        <v>58500</v>
      </c>
      <c r="Z3172" s="226"/>
      <c r="AA3172" s="241">
        <f t="shared" si="25"/>
        <v>0</v>
      </c>
      <c r="AB3172" s="237" t="s">
        <v>20745</v>
      </c>
    </row>
    <row r="3173" spans="1:28" ht="15" customHeight="1">
      <c r="A3173" s="109">
        <v>3164</v>
      </c>
      <c r="B3173" s="222" t="str">
        <f t="shared" si="24"/>
        <v>Klik Disini</v>
      </c>
      <c r="C3173" s="223" t="s">
        <v>20746</v>
      </c>
      <c r="D3173" s="223"/>
      <c r="E3173" s="223" t="s">
        <v>9061</v>
      </c>
      <c r="F3173" s="223" t="s">
        <v>20747</v>
      </c>
      <c r="G3173" s="223" t="s">
        <v>20748</v>
      </c>
      <c r="H3173" s="223" t="s">
        <v>3473</v>
      </c>
      <c r="I3173" s="258" t="s">
        <v>446</v>
      </c>
      <c r="J3173" s="186" t="s">
        <v>345</v>
      </c>
      <c r="K3173" s="223"/>
      <c r="L3173" s="264"/>
      <c r="M3173" s="265"/>
      <c r="N3173" s="223"/>
      <c r="O3173" s="223"/>
      <c r="P3173" s="223">
        <v>2010</v>
      </c>
      <c r="Q3173" s="223">
        <v>2017</v>
      </c>
      <c r="R3173" s="223" t="s">
        <v>3412</v>
      </c>
      <c r="S3173" s="223" t="s">
        <v>78</v>
      </c>
      <c r="T3173" s="223"/>
      <c r="U3173" s="86">
        <v>168</v>
      </c>
      <c r="V3173" s="86" t="s">
        <v>452</v>
      </c>
      <c r="W3173" s="223" t="s">
        <v>3748</v>
      </c>
      <c r="X3173" s="223" t="s">
        <v>20749</v>
      </c>
      <c r="Y3173" s="262">
        <v>53500</v>
      </c>
      <c r="Z3173" s="226"/>
      <c r="AA3173" s="241">
        <f t="shared" si="25"/>
        <v>0</v>
      </c>
      <c r="AB3173" s="237" t="s">
        <v>20750</v>
      </c>
    </row>
    <row r="3174" spans="1:28" ht="15" customHeight="1">
      <c r="A3174" s="109">
        <v>3165</v>
      </c>
      <c r="B3174" s="222" t="str">
        <f t="shared" si="24"/>
        <v>Klik Disini</v>
      </c>
      <c r="C3174" s="223" t="s">
        <v>20751</v>
      </c>
      <c r="D3174" s="223"/>
      <c r="E3174" s="223" t="s">
        <v>20752</v>
      </c>
      <c r="F3174" s="223" t="s">
        <v>20753</v>
      </c>
      <c r="G3174" s="223" t="s">
        <v>20754</v>
      </c>
      <c r="H3174" s="223" t="s">
        <v>460</v>
      </c>
      <c r="I3174" s="258" t="s">
        <v>446</v>
      </c>
      <c r="J3174" s="186" t="s">
        <v>373</v>
      </c>
      <c r="K3174" s="223"/>
      <c r="L3174" s="264"/>
      <c r="M3174" s="265"/>
      <c r="N3174" s="223" t="s">
        <v>449</v>
      </c>
      <c r="O3174" s="223" t="s">
        <v>3419</v>
      </c>
      <c r="P3174" s="223">
        <v>2012</v>
      </c>
      <c r="Q3174" s="223">
        <v>2017</v>
      </c>
      <c r="R3174" s="223" t="s">
        <v>3412</v>
      </c>
      <c r="S3174" s="223" t="s">
        <v>78</v>
      </c>
      <c r="T3174" s="223" t="s">
        <v>451</v>
      </c>
      <c r="U3174" s="86">
        <v>112</v>
      </c>
      <c r="V3174" s="86" t="s">
        <v>452</v>
      </c>
      <c r="W3174" s="223" t="s">
        <v>2657</v>
      </c>
      <c r="X3174" s="223" t="s">
        <v>20755</v>
      </c>
      <c r="Y3174" s="262">
        <v>35500</v>
      </c>
      <c r="Z3174" s="226"/>
      <c r="AA3174" s="241">
        <f t="shared" si="25"/>
        <v>0</v>
      </c>
      <c r="AB3174" s="237" t="s">
        <v>20756</v>
      </c>
    </row>
    <row r="3175" spans="1:28" ht="15" customHeight="1">
      <c r="A3175" s="109">
        <v>3166</v>
      </c>
      <c r="B3175" s="222" t="str">
        <f t="shared" si="24"/>
        <v>Klik Disini</v>
      </c>
      <c r="C3175" s="223" t="s">
        <v>20757</v>
      </c>
      <c r="D3175" s="223"/>
      <c r="E3175" s="223" t="s">
        <v>3903</v>
      </c>
      <c r="F3175" s="223" t="s">
        <v>20758</v>
      </c>
      <c r="G3175" s="223" t="s">
        <v>20759</v>
      </c>
      <c r="H3175" s="223" t="s">
        <v>7741</v>
      </c>
      <c r="I3175" s="258" t="s">
        <v>1844</v>
      </c>
      <c r="J3175" s="186" t="s">
        <v>403</v>
      </c>
      <c r="K3175" s="223"/>
      <c r="L3175" s="264"/>
      <c r="M3175" s="265"/>
      <c r="N3175" s="223" t="s">
        <v>449</v>
      </c>
      <c r="O3175" s="223" t="s">
        <v>3419</v>
      </c>
      <c r="P3175" s="223">
        <v>2012</v>
      </c>
      <c r="Q3175" s="223">
        <v>2017</v>
      </c>
      <c r="R3175" s="223" t="s">
        <v>3412</v>
      </c>
      <c r="S3175" s="223" t="s">
        <v>78</v>
      </c>
      <c r="T3175" s="223" t="s">
        <v>451</v>
      </c>
      <c r="U3175" s="86">
        <v>120</v>
      </c>
      <c r="V3175" s="86" t="s">
        <v>452</v>
      </c>
      <c r="W3175" s="223" t="s">
        <v>897</v>
      </c>
      <c r="X3175" s="223" t="s">
        <v>20760</v>
      </c>
      <c r="Y3175" s="262">
        <v>35500</v>
      </c>
      <c r="Z3175" s="226"/>
      <c r="AA3175" s="241">
        <f t="shared" si="25"/>
        <v>0</v>
      </c>
      <c r="AB3175" s="237" t="s">
        <v>20761</v>
      </c>
    </row>
    <row r="3176" spans="1:28" ht="15" customHeight="1">
      <c r="A3176" s="109">
        <v>3167</v>
      </c>
      <c r="B3176" s="222" t="str">
        <f t="shared" si="24"/>
        <v>Klik Disini</v>
      </c>
      <c r="C3176" s="223" t="s">
        <v>20762</v>
      </c>
      <c r="D3176" s="223"/>
      <c r="E3176" s="223" t="s">
        <v>4337</v>
      </c>
      <c r="F3176" s="223" t="s">
        <v>20763</v>
      </c>
      <c r="G3176" s="223" t="s">
        <v>20764</v>
      </c>
      <c r="H3176" s="223" t="s">
        <v>384</v>
      </c>
      <c r="I3176" s="258" t="s">
        <v>1844</v>
      </c>
      <c r="J3176" s="186" t="s">
        <v>395</v>
      </c>
      <c r="K3176" s="223"/>
      <c r="L3176" s="264"/>
      <c r="M3176" s="265"/>
      <c r="N3176" s="223" t="s">
        <v>449</v>
      </c>
      <c r="O3176" s="223" t="s">
        <v>3419</v>
      </c>
      <c r="P3176" s="223">
        <v>2012</v>
      </c>
      <c r="Q3176" s="223">
        <v>2017</v>
      </c>
      <c r="R3176" s="223" t="s">
        <v>3675</v>
      </c>
      <c r="S3176" s="223" t="s">
        <v>78</v>
      </c>
      <c r="T3176" s="223" t="s">
        <v>451</v>
      </c>
      <c r="U3176" s="86">
        <v>392</v>
      </c>
      <c r="V3176" s="86" t="s">
        <v>452</v>
      </c>
      <c r="W3176" s="223" t="s">
        <v>646</v>
      </c>
      <c r="X3176" s="223" t="s">
        <v>20765</v>
      </c>
      <c r="Y3176" s="262">
        <v>148500</v>
      </c>
      <c r="Z3176" s="226"/>
      <c r="AA3176" s="241">
        <f t="shared" si="25"/>
        <v>0</v>
      </c>
      <c r="AB3176" s="237" t="s">
        <v>20766</v>
      </c>
    </row>
    <row r="3177" spans="1:28" ht="15" customHeight="1">
      <c r="A3177" s="109">
        <v>3168</v>
      </c>
      <c r="B3177" s="222" t="str">
        <f t="shared" si="24"/>
        <v>Klik Disini</v>
      </c>
      <c r="C3177" s="223" t="s">
        <v>20767</v>
      </c>
      <c r="D3177" s="223"/>
      <c r="E3177" s="223" t="s">
        <v>3443</v>
      </c>
      <c r="F3177" s="223" t="s">
        <v>20768</v>
      </c>
      <c r="G3177" s="223" t="s">
        <v>20769</v>
      </c>
      <c r="H3177" s="223" t="s">
        <v>384</v>
      </c>
      <c r="I3177" s="258" t="s">
        <v>446</v>
      </c>
      <c r="J3177" s="186" t="s">
        <v>383</v>
      </c>
      <c r="K3177" s="223"/>
      <c r="L3177" s="264"/>
      <c r="M3177" s="265"/>
      <c r="N3177" s="223" t="s">
        <v>449</v>
      </c>
      <c r="O3177" s="223" t="s">
        <v>3419</v>
      </c>
      <c r="P3177" s="223">
        <v>2012</v>
      </c>
      <c r="Q3177" s="223">
        <v>2017</v>
      </c>
      <c r="R3177" s="223" t="s">
        <v>3412</v>
      </c>
      <c r="S3177" s="223" t="s">
        <v>78</v>
      </c>
      <c r="T3177" s="223" t="s">
        <v>451</v>
      </c>
      <c r="U3177" s="86">
        <v>264</v>
      </c>
      <c r="V3177" s="86" t="s">
        <v>452</v>
      </c>
      <c r="W3177" s="223" t="s">
        <v>563</v>
      </c>
      <c r="X3177" s="223" t="s">
        <v>20770</v>
      </c>
      <c r="Y3177" s="262">
        <v>109500</v>
      </c>
      <c r="Z3177" s="226"/>
      <c r="AA3177" s="241">
        <f t="shared" si="25"/>
        <v>0</v>
      </c>
      <c r="AB3177" s="237" t="s">
        <v>20771</v>
      </c>
    </row>
    <row r="3178" spans="1:28" ht="15" customHeight="1">
      <c r="A3178" s="109">
        <v>3169</v>
      </c>
      <c r="B3178" s="222" t="str">
        <f t="shared" si="24"/>
        <v>Klik Disini</v>
      </c>
      <c r="C3178" s="223" t="s">
        <v>20772</v>
      </c>
      <c r="D3178" s="223"/>
      <c r="E3178" s="223" t="s">
        <v>20773</v>
      </c>
      <c r="F3178" s="223" t="s">
        <v>20774</v>
      </c>
      <c r="G3178" s="223" t="s">
        <v>20775</v>
      </c>
      <c r="H3178" s="223" t="s">
        <v>2070</v>
      </c>
      <c r="I3178" s="258" t="s">
        <v>583</v>
      </c>
      <c r="J3178" s="186" t="s">
        <v>263</v>
      </c>
      <c r="K3178" s="223" t="s">
        <v>447</v>
      </c>
      <c r="L3178" s="223"/>
      <c r="M3178" s="259" t="s">
        <v>447</v>
      </c>
      <c r="N3178" s="223" t="s">
        <v>449</v>
      </c>
      <c r="O3178" s="223" t="s">
        <v>3419</v>
      </c>
      <c r="P3178" s="223">
        <v>2010</v>
      </c>
      <c r="Q3178" s="223">
        <v>2017</v>
      </c>
      <c r="R3178" s="223" t="s">
        <v>6981</v>
      </c>
      <c r="S3178" s="223" t="s">
        <v>78</v>
      </c>
      <c r="T3178" s="223" t="s">
        <v>451</v>
      </c>
      <c r="U3178" s="86">
        <v>131</v>
      </c>
      <c r="V3178" s="86" t="s">
        <v>452</v>
      </c>
      <c r="W3178" s="223" t="s">
        <v>700</v>
      </c>
      <c r="X3178" s="223" t="s">
        <v>20776</v>
      </c>
      <c r="Y3178" s="262">
        <v>108000</v>
      </c>
      <c r="Z3178" s="226"/>
      <c r="AA3178" s="241">
        <f t="shared" si="25"/>
        <v>0</v>
      </c>
      <c r="AB3178" s="237" t="s">
        <v>20777</v>
      </c>
    </row>
    <row r="3179" spans="1:28" ht="15" customHeight="1">
      <c r="A3179" s="109">
        <v>3170</v>
      </c>
      <c r="B3179" s="222" t="str">
        <f t="shared" si="24"/>
        <v>Klik Disini</v>
      </c>
      <c r="C3179" s="223" t="s">
        <v>20778</v>
      </c>
      <c r="D3179" s="223"/>
      <c r="E3179" s="223" t="s">
        <v>3903</v>
      </c>
      <c r="F3179" s="223" t="s">
        <v>20779</v>
      </c>
      <c r="G3179" s="223" t="s">
        <v>20780</v>
      </c>
      <c r="H3179" s="223" t="s">
        <v>7741</v>
      </c>
      <c r="I3179" s="258" t="s">
        <v>1844</v>
      </c>
      <c r="J3179" s="186" t="s">
        <v>403</v>
      </c>
      <c r="K3179" s="223"/>
      <c r="L3179" s="264"/>
      <c r="M3179" s="265"/>
      <c r="N3179" s="223" t="s">
        <v>449</v>
      </c>
      <c r="O3179" s="223" t="s">
        <v>3419</v>
      </c>
      <c r="P3179" s="223">
        <v>2013</v>
      </c>
      <c r="Q3179" s="223">
        <v>2017</v>
      </c>
      <c r="R3179" s="223" t="s">
        <v>3412</v>
      </c>
      <c r="S3179" s="223" t="s">
        <v>78</v>
      </c>
      <c r="T3179" s="223" t="s">
        <v>451</v>
      </c>
      <c r="U3179" s="86">
        <v>80</v>
      </c>
      <c r="V3179" s="86" t="s">
        <v>452</v>
      </c>
      <c r="W3179" s="223" t="s">
        <v>547</v>
      </c>
      <c r="X3179" s="223" t="s">
        <v>20781</v>
      </c>
      <c r="Y3179" s="262">
        <v>31500</v>
      </c>
      <c r="Z3179" s="226"/>
      <c r="AA3179" s="241">
        <f t="shared" si="25"/>
        <v>0</v>
      </c>
      <c r="AB3179" s="237" t="s">
        <v>20782</v>
      </c>
    </row>
    <row r="3180" spans="1:28" ht="15" customHeight="1">
      <c r="A3180" s="109">
        <v>3171</v>
      </c>
      <c r="B3180" s="222" t="str">
        <f t="shared" si="24"/>
        <v>Klik Disini</v>
      </c>
      <c r="C3180" s="223" t="s">
        <v>20783</v>
      </c>
      <c r="D3180" s="223"/>
      <c r="E3180" s="223" t="s">
        <v>20784</v>
      </c>
      <c r="F3180" s="223" t="s">
        <v>20785</v>
      </c>
      <c r="G3180" s="223" t="s">
        <v>20786</v>
      </c>
      <c r="H3180" s="223" t="s">
        <v>3642</v>
      </c>
      <c r="I3180" s="258" t="s">
        <v>446</v>
      </c>
      <c r="J3180" s="186" t="s">
        <v>347</v>
      </c>
      <c r="K3180" s="223"/>
      <c r="L3180" s="264"/>
      <c r="M3180" s="265"/>
      <c r="N3180" s="223" t="s">
        <v>449</v>
      </c>
      <c r="O3180" s="223" t="s">
        <v>3419</v>
      </c>
      <c r="P3180" s="223">
        <v>2012</v>
      </c>
      <c r="Q3180" s="223">
        <v>2017</v>
      </c>
      <c r="R3180" s="223" t="s">
        <v>3643</v>
      </c>
      <c r="S3180" s="223" t="s">
        <v>78</v>
      </c>
      <c r="T3180" s="223" t="s">
        <v>451</v>
      </c>
      <c r="U3180" s="86">
        <v>152</v>
      </c>
      <c r="V3180" s="86" t="s">
        <v>452</v>
      </c>
      <c r="W3180" s="223" t="s">
        <v>3676</v>
      </c>
      <c r="X3180" s="223" t="s">
        <v>20787</v>
      </c>
      <c r="Y3180" s="262">
        <v>109500</v>
      </c>
      <c r="Z3180" s="226"/>
      <c r="AA3180" s="241">
        <f t="shared" si="25"/>
        <v>0</v>
      </c>
      <c r="AB3180" s="237" t="s">
        <v>20788</v>
      </c>
    </row>
    <row r="3181" spans="1:28" ht="15" customHeight="1">
      <c r="A3181" s="109">
        <v>3172</v>
      </c>
      <c r="B3181" s="222" t="str">
        <f t="shared" si="24"/>
        <v>Klik Disini</v>
      </c>
      <c r="C3181" s="223" t="s">
        <v>20789</v>
      </c>
      <c r="D3181" s="223"/>
      <c r="E3181" s="223" t="s">
        <v>8332</v>
      </c>
      <c r="F3181" s="223" t="s">
        <v>20790</v>
      </c>
      <c r="G3181" s="223" t="s">
        <v>20791</v>
      </c>
      <c r="H3181" s="223" t="s">
        <v>583</v>
      </c>
      <c r="I3181" s="258" t="s">
        <v>583</v>
      </c>
      <c r="J3181" s="186" t="s">
        <v>265</v>
      </c>
      <c r="K3181" s="223"/>
      <c r="L3181" s="264"/>
      <c r="M3181" s="265"/>
      <c r="N3181" s="223" t="s">
        <v>449</v>
      </c>
      <c r="O3181" s="223" t="s">
        <v>3419</v>
      </c>
      <c r="P3181" s="223">
        <v>2013</v>
      </c>
      <c r="Q3181" s="223">
        <v>2017</v>
      </c>
      <c r="R3181" s="223" t="s">
        <v>3480</v>
      </c>
      <c r="S3181" s="223" t="s">
        <v>78</v>
      </c>
      <c r="T3181" s="223" t="s">
        <v>451</v>
      </c>
      <c r="U3181" s="86">
        <v>272</v>
      </c>
      <c r="V3181" s="86" t="s">
        <v>452</v>
      </c>
      <c r="W3181" s="223" t="s">
        <v>1375</v>
      </c>
      <c r="X3181" s="223" t="s">
        <v>20792</v>
      </c>
      <c r="Y3181" s="262">
        <v>61500</v>
      </c>
      <c r="Z3181" s="226"/>
      <c r="AA3181" s="241">
        <f t="shared" si="25"/>
        <v>0</v>
      </c>
      <c r="AB3181" s="237" t="s">
        <v>20793</v>
      </c>
    </row>
    <row r="3182" spans="1:28" ht="15" customHeight="1">
      <c r="A3182" s="109">
        <v>3173</v>
      </c>
      <c r="B3182" s="222" t="str">
        <f t="shared" si="24"/>
        <v>Klik Disini</v>
      </c>
      <c r="C3182" s="223" t="s">
        <v>20794</v>
      </c>
      <c r="D3182" s="223"/>
      <c r="E3182" s="223" t="s">
        <v>18202</v>
      </c>
      <c r="F3182" s="223" t="s">
        <v>20795</v>
      </c>
      <c r="G3182" s="223" t="s">
        <v>20796</v>
      </c>
      <c r="H3182" s="223" t="s">
        <v>583</v>
      </c>
      <c r="I3182" s="258" t="s">
        <v>583</v>
      </c>
      <c r="J3182" s="186" t="s">
        <v>265</v>
      </c>
      <c r="K3182" s="223"/>
      <c r="L3182" s="264"/>
      <c r="M3182" s="265"/>
      <c r="N3182" s="223" t="s">
        <v>449</v>
      </c>
      <c r="O3182" s="223" t="s">
        <v>3419</v>
      </c>
      <c r="P3182" s="223">
        <v>2012</v>
      </c>
      <c r="Q3182" s="223">
        <v>2017</v>
      </c>
      <c r="R3182" s="223" t="s">
        <v>3480</v>
      </c>
      <c r="S3182" s="223" t="s">
        <v>78</v>
      </c>
      <c r="T3182" s="223" t="s">
        <v>451</v>
      </c>
      <c r="U3182" s="86">
        <v>224</v>
      </c>
      <c r="V3182" s="86" t="s">
        <v>452</v>
      </c>
      <c r="W3182" s="223" t="s">
        <v>601</v>
      </c>
      <c r="X3182" s="223" t="s">
        <v>20797</v>
      </c>
      <c r="Y3182" s="262">
        <v>53500</v>
      </c>
      <c r="Z3182" s="226"/>
      <c r="AA3182" s="241">
        <f t="shared" si="25"/>
        <v>0</v>
      </c>
      <c r="AB3182" s="237" t="s">
        <v>20798</v>
      </c>
    </row>
    <row r="3183" spans="1:28" ht="15" customHeight="1">
      <c r="A3183" s="109">
        <v>3174</v>
      </c>
      <c r="B3183" s="222" t="str">
        <f t="shared" si="24"/>
        <v>Klik Disini</v>
      </c>
      <c r="C3183" s="223" t="s">
        <v>20799</v>
      </c>
      <c r="D3183" s="223"/>
      <c r="E3183" s="223" t="s">
        <v>12405</v>
      </c>
      <c r="F3183" s="223" t="s">
        <v>20800</v>
      </c>
      <c r="G3183" s="223" t="s">
        <v>20801</v>
      </c>
      <c r="H3183" s="223" t="s">
        <v>583</v>
      </c>
      <c r="I3183" s="258" t="s">
        <v>583</v>
      </c>
      <c r="J3183" s="186" t="s">
        <v>265</v>
      </c>
      <c r="K3183" s="223"/>
      <c r="L3183" s="264"/>
      <c r="M3183" s="265"/>
      <c r="N3183" s="223" t="s">
        <v>449</v>
      </c>
      <c r="O3183" s="223" t="s">
        <v>3419</v>
      </c>
      <c r="P3183" s="223">
        <v>2012</v>
      </c>
      <c r="Q3183" s="223">
        <v>2017</v>
      </c>
      <c r="R3183" s="223" t="s">
        <v>3480</v>
      </c>
      <c r="S3183" s="223" t="s">
        <v>78</v>
      </c>
      <c r="T3183" s="223" t="s">
        <v>451</v>
      </c>
      <c r="U3183" s="86">
        <v>184</v>
      </c>
      <c r="V3183" s="86" t="s">
        <v>452</v>
      </c>
      <c r="W3183" s="223" t="s">
        <v>1626</v>
      </c>
      <c r="X3183" s="223" t="s">
        <v>20802</v>
      </c>
      <c r="Y3183" s="262">
        <v>47000</v>
      </c>
      <c r="Z3183" s="226"/>
      <c r="AA3183" s="241">
        <f t="shared" si="25"/>
        <v>0</v>
      </c>
      <c r="AB3183" s="237" t="s">
        <v>20803</v>
      </c>
    </row>
    <row r="3184" spans="1:28" ht="15" customHeight="1">
      <c r="A3184" s="109">
        <v>3175</v>
      </c>
      <c r="B3184" s="222" t="str">
        <f t="shared" si="24"/>
        <v>Klik Disini</v>
      </c>
      <c r="C3184" s="223" t="s">
        <v>20804</v>
      </c>
      <c r="D3184" s="223"/>
      <c r="E3184" s="223" t="s">
        <v>20805</v>
      </c>
      <c r="F3184" s="223" t="s">
        <v>20806</v>
      </c>
      <c r="G3184" s="223" t="s">
        <v>20807</v>
      </c>
      <c r="H3184" s="223" t="s">
        <v>580</v>
      </c>
      <c r="I3184" s="258" t="s">
        <v>581</v>
      </c>
      <c r="J3184" s="186" t="s">
        <v>273</v>
      </c>
      <c r="K3184" s="223"/>
      <c r="L3184" s="264"/>
      <c r="M3184" s="265"/>
      <c r="N3184" s="223" t="s">
        <v>449</v>
      </c>
      <c r="O3184" s="223" t="s">
        <v>3419</v>
      </c>
      <c r="P3184" s="223">
        <v>2012</v>
      </c>
      <c r="Q3184" s="223">
        <v>2017</v>
      </c>
      <c r="R3184" s="223" t="s">
        <v>3412</v>
      </c>
      <c r="S3184" s="223" t="s">
        <v>78</v>
      </c>
      <c r="T3184" s="223" t="s">
        <v>451</v>
      </c>
      <c r="U3184" s="86">
        <v>240</v>
      </c>
      <c r="V3184" s="86" t="s">
        <v>452</v>
      </c>
      <c r="W3184" s="223" t="s">
        <v>3567</v>
      </c>
      <c r="X3184" s="223" t="s">
        <v>20808</v>
      </c>
      <c r="Y3184" s="262">
        <v>73000</v>
      </c>
      <c r="Z3184" s="226"/>
      <c r="AA3184" s="241">
        <f t="shared" si="25"/>
        <v>0</v>
      </c>
      <c r="AB3184" s="237" t="s">
        <v>20809</v>
      </c>
    </row>
    <row r="3185" spans="1:28" ht="15" customHeight="1">
      <c r="A3185" s="109">
        <v>3176</v>
      </c>
      <c r="B3185" s="222" t="str">
        <f t="shared" si="24"/>
        <v>Klik Disini</v>
      </c>
      <c r="C3185" s="223" t="s">
        <v>20810</v>
      </c>
      <c r="D3185" s="223"/>
      <c r="E3185" s="223" t="s">
        <v>6588</v>
      </c>
      <c r="F3185" s="223" t="s">
        <v>20811</v>
      </c>
      <c r="G3185" s="223" t="s">
        <v>20812</v>
      </c>
      <c r="H3185" s="223" t="s">
        <v>4012</v>
      </c>
      <c r="I3185" s="258" t="s">
        <v>592</v>
      </c>
      <c r="J3185" s="186" t="s">
        <v>324</v>
      </c>
      <c r="K3185" s="223"/>
      <c r="L3185" s="264"/>
      <c r="M3185" s="265"/>
      <c r="N3185" s="223" t="s">
        <v>449</v>
      </c>
      <c r="O3185" s="223" t="s">
        <v>3419</v>
      </c>
      <c r="P3185" s="223">
        <v>2013</v>
      </c>
      <c r="Q3185" s="223">
        <v>2017</v>
      </c>
      <c r="R3185" s="223" t="s">
        <v>3412</v>
      </c>
      <c r="S3185" s="223" t="s">
        <v>78</v>
      </c>
      <c r="T3185" s="223" t="s">
        <v>451</v>
      </c>
      <c r="U3185" s="86">
        <v>72</v>
      </c>
      <c r="V3185" s="86" t="s">
        <v>452</v>
      </c>
      <c r="W3185" s="223" t="s">
        <v>547</v>
      </c>
      <c r="X3185" s="223" t="s">
        <v>20813</v>
      </c>
      <c r="Y3185" s="262">
        <v>51000</v>
      </c>
      <c r="Z3185" s="226"/>
      <c r="AA3185" s="241">
        <f t="shared" si="25"/>
        <v>0</v>
      </c>
      <c r="AB3185" s="237" t="s">
        <v>20814</v>
      </c>
    </row>
    <row r="3186" spans="1:28" ht="15" customHeight="1">
      <c r="A3186" s="109">
        <v>3177</v>
      </c>
      <c r="B3186" s="222" t="str">
        <f t="shared" si="24"/>
        <v>Klik Disini</v>
      </c>
      <c r="C3186" s="223" t="s">
        <v>20815</v>
      </c>
      <c r="D3186" s="223"/>
      <c r="E3186" s="223" t="s">
        <v>20816</v>
      </c>
      <c r="F3186" s="223" t="s">
        <v>20817</v>
      </c>
      <c r="G3186" s="223" t="s">
        <v>20818</v>
      </c>
      <c r="H3186" s="223" t="s">
        <v>841</v>
      </c>
      <c r="I3186" s="258" t="s">
        <v>446</v>
      </c>
      <c r="J3186" s="186" t="s">
        <v>373</v>
      </c>
      <c r="K3186" s="223"/>
      <c r="L3186" s="264"/>
      <c r="M3186" s="265"/>
      <c r="N3186" s="223" t="s">
        <v>449</v>
      </c>
      <c r="O3186" s="223" t="s">
        <v>3419</v>
      </c>
      <c r="P3186" s="223">
        <v>2013</v>
      </c>
      <c r="Q3186" s="223">
        <v>2017</v>
      </c>
      <c r="R3186" s="223" t="s">
        <v>3412</v>
      </c>
      <c r="S3186" s="223" t="s">
        <v>78</v>
      </c>
      <c r="T3186" s="223" t="s">
        <v>451</v>
      </c>
      <c r="U3186" s="86">
        <v>240</v>
      </c>
      <c r="V3186" s="86" t="s">
        <v>452</v>
      </c>
      <c r="W3186" s="223" t="s">
        <v>655</v>
      </c>
      <c r="X3186" s="223" t="s">
        <v>20819</v>
      </c>
      <c r="Y3186" s="262">
        <v>66500</v>
      </c>
      <c r="Z3186" s="226"/>
      <c r="AA3186" s="241">
        <f t="shared" si="25"/>
        <v>0</v>
      </c>
      <c r="AB3186" s="237" t="s">
        <v>20820</v>
      </c>
    </row>
    <row r="3187" spans="1:28" ht="15" customHeight="1">
      <c r="A3187" s="109">
        <v>3178</v>
      </c>
      <c r="B3187" s="222" t="str">
        <f t="shared" si="24"/>
        <v>Klik Disini</v>
      </c>
      <c r="C3187" s="223" t="s">
        <v>20821</v>
      </c>
      <c r="D3187" s="223"/>
      <c r="E3187" s="223" t="s">
        <v>5254</v>
      </c>
      <c r="F3187" s="223" t="s">
        <v>20822</v>
      </c>
      <c r="G3187" s="223" t="s">
        <v>20823</v>
      </c>
      <c r="H3187" s="223" t="s">
        <v>630</v>
      </c>
      <c r="I3187" s="258" t="s">
        <v>581</v>
      </c>
      <c r="J3187" s="186" t="s">
        <v>281</v>
      </c>
      <c r="K3187" s="223"/>
      <c r="L3187" s="264"/>
      <c r="M3187" s="265"/>
      <c r="N3187" s="223" t="s">
        <v>449</v>
      </c>
      <c r="O3187" s="223" t="s">
        <v>3419</v>
      </c>
      <c r="P3187" s="223">
        <v>2014</v>
      </c>
      <c r="Q3187" s="223">
        <v>2017</v>
      </c>
      <c r="R3187" s="223" t="s">
        <v>3740</v>
      </c>
      <c r="S3187" s="223" t="s">
        <v>78</v>
      </c>
      <c r="T3187" s="223" t="s">
        <v>451</v>
      </c>
      <c r="U3187" s="86">
        <v>36</v>
      </c>
      <c r="V3187" s="86" t="s">
        <v>452</v>
      </c>
      <c r="W3187" s="223" t="s">
        <v>3585</v>
      </c>
      <c r="X3187" s="223" t="s">
        <v>20824</v>
      </c>
      <c r="Y3187" s="262">
        <v>52000</v>
      </c>
      <c r="Z3187" s="226"/>
      <c r="AA3187" s="241">
        <f t="shared" si="25"/>
        <v>0</v>
      </c>
      <c r="AB3187" s="237" t="s">
        <v>20825</v>
      </c>
    </row>
    <row r="3188" spans="1:28" ht="15" customHeight="1">
      <c r="A3188" s="109">
        <v>3179</v>
      </c>
      <c r="B3188" s="222" t="str">
        <f t="shared" si="24"/>
        <v>Klik Disini</v>
      </c>
      <c r="C3188" s="223" t="s">
        <v>20826</v>
      </c>
      <c r="D3188" s="223"/>
      <c r="E3188" s="223" t="s">
        <v>19465</v>
      </c>
      <c r="F3188" s="223" t="s">
        <v>20827</v>
      </c>
      <c r="G3188" s="223" t="s">
        <v>20828</v>
      </c>
      <c r="H3188" s="223" t="s">
        <v>782</v>
      </c>
      <c r="I3188" s="258" t="s">
        <v>446</v>
      </c>
      <c r="J3188" s="186" t="s">
        <v>353</v>
      </c>
      <c r="K3188" s="223" t="s">
        <v>447</v>
      </c>
      <c r="L3188" s="223"/>
      <c r="M3188" s="259" t="s">
        <v>447</v>
      </c>
      <c r="N3188" s="223" t="s">
        <v>449</v>
      </c>
      <c r="O3188" s="223" t="s">
        <v>3419</v>
      </c>
      <c r="P3188" s="223">
        <v>2013</v>
      </c>
      <c r="Q3188" s="223">
        <v>2017</v>
      </c>
      <c r="R3188" s="223" t="s">
        <v>3412</v>
      </c>
      <c r="S3188" s="223" t="s">
        <v>78</v>
      </c>
      <c r="T3188" s="223" t="s">
        <v>451</v>
      </c>
      <c r="U3188" s="86">
        <v>268</v>
      </c>
      <c r="V3188" s="86" t="s">
        <v>452</v>
      </c>
      <c r="W3188" s="223" t="s">
        <v>1332</v>
      </c>
      <c r="X3188" s="223" t="s">
        <v>20829</v>
      </c>
      <c r="Y3188" s="262">
        <v>84500</v>
      </c>
      <c r="Z3188" s="226"/>
      <c r="AA3188" s="241">
        <f t="shared" si="25"/>
        <v>0</v>
      </c>
      <c r="AB3188" s="237" t="s">
        <v>20830</v>
      </c>
    </row>
    <row r="3189" spans="1:28" ht="15" customHeight="1">
      <c r="A3189" s="109">
        <v>3180</v>
      </c>
      <c r="B3189" s="222" t="str">
        <f t="shared" si="24"/>
        <v>Klik Disini</v>
      </c>
      <c r="C3189" s="223" t="s">
        <v>20831</v>
      </c>
      <c r="D3189" s="223"/>
      <c r="E3189" s="223" t="s">
        <v>3529</v>
      </c>
      <c r="F3189" s="223"/>
      <c r="G3189" s="223" t="s">
        <v>20832</v>
      </c>
      <c r="H3189" s="223" t="s">
        <v>3532</v>
      </c>
      <c r="I3189" s="258" t="s">
        <v>446</v>
      </c>
      <c r="J3189" s="186" t="s">
        <v>345</v>
      </c>
      <c r="K3189" s="223"/>
      <c r="L3189" s="264"/>
      <c r="M3189" s="265"/>
      <c r="N3189" s="223" t="s">
        <v>449</v>
      </c>
      <c r="O3189" s="223" t="s">
        <v>3419</v>
      </c>
      <c r="P3189" s="223">
        <v>2014</v>
      </c>
      <c r="Q3189" s="223">
        <v>2017</v>
      </c>
      <c r="R3189" s="223" t="s">
        <v>3412</v>
      </c>
      <c r="S3189" s="223" t="s">
        <v>78</v>
      </c>
      <c r="T3189" s="223" t="s">
        <v>451</v>
      </c>
      <c r="U3189" s="86">
        <v>352</v>
      </c>
      <c r="V3189" s="86" t="s">
        <v>452</v>
      </c>
      <c r="W3189" s="223" t="s">
        <v>1575</v>
      </c>
      <c r="X3189" s="223" t="s">
        <v>20833</v>
      </c>
      <c r="Y3189" s="262">
        <v>83000</v>
      </c>
      <c r="Z3189" s="226"/>
      <c r="AA3189" s="241">
        <f t="shared" si="25"/>
        <v>0</v>
      </c>
      <c r="AB3189" s="237" t="s">
        <v>20834</v>
      </c>
    </row>
    <row r="3190" spans="1:28" ht="15" customHeight="1">
      <c r="A3190" s="109">
        <v>3181</v>
      </c>
      <c r="B3190" s="222" t="str">
        <f t="shared" si="24"/>
        <v>Klik Disini</v>
      </c>
      <c r="C3190" s="223" t="s">
        <v>20835</v>
      </c>
      <c r="D3190" s="223"/>
      <c r="E3190" s="223" t="s">
        <v>20836</v>
      </c>
      <c r="F3190" s="223" t="s">
        <v>20837</v>
      </c>
      <c r="G3190" s="223" t="s">
        <v>20838</v>
      </c>
      <c r="H3190" s="223" t="s">
        <v>583</v>
      </c>
      <c r="I3190" s="258" t="s">
        <v>583</v>
      </c>
      <c r="J3190" s="186" t="s">
        <v>265</v>
      </c>
      <c r="K3190" s="223"/>
      <c r="L3190" s="264"/>
      <c r="M3190" s="265"/>
      <c r="N3190" s="223"/>
      <c r="O3190" s="223"/>
      <c r="P3190" s="223">
        <v>2013</v>
      </c>
      <c r="Q3190" s="223">
        <v>2017</v>
      </c>
      <c r="R3190" s="223" t="s">
        <v>5871</v>
      </c>
      <c r="S3190" s="223" t="s">
        <v>78</v>
      </c>
      <c r="T3190" s="223"/>
      <c r="U3190" s="86">
        <v>160</v>
      </c>
      <c r="V3190" s="86" t="s">
        <v>452</v>
      </c>
      <c r="W3190" s="223" t="s">
        <v>655</v>
      </c>
      <c r="X3190" s="223" t="s">
        <v>20839</v>
      </c>
      <c r="Y3190" s="262">
        <v>38500</v>
      </c>
      <c r="Z3190" s="226"/>
      <c r="AA3190" s="241">
        <f t="shared" si="25"/>
        <v>0</v>
      </c>
      <c r="AB3190" s="237" t="s">
        <v>20840</v>
      </c>
    </row>
    <row r="3191" spans="1:28" ht="15" customHeight="1">
      <c r="A3191" s="109">
        <v>3182</v>
      </c>
      <c r="B3191" s="222" t="str">
        <f t="shared" si="24"/>
        <v>Klik Disini</v>
      </c>
      <c r="C3191" s="223" t="s">
        <v>20841</v>
      </c>
      <c r="D3191" s="223"/>
      <c r="E3191" s="223" t="s">
        <v>17845</v>
      </c>
      <c r="F3191" s="223" t="s">
        <v>20842</v>
      </c>
      <c r="G3191" s="223" t="s">
        <v>20843</v>
      </c>
      <c r="H3191" s="223" t="s">
        <v>2070</v>
      </c>
      <c r="I3191" s="258" t="s">
        <v>583</v>
      </c>
      <c r="J3191" s="186" t="s">
        <v>263</v>
      </c>
      <c r="K3191" s="223"/>
      <c r="L3191" s="264"/>
      <c r="M3191" s="265"/>
      <c r="N3191" s="223" t="s">
        <v>449</v>
      </c>
      <c r="O3191" s="223" t="s">
        <v>3419</v>
      </c>
      <c r="P3191" s="223">
        <v>2013</v>
      </c>
      <c r="Q3191" s="223">
        <v>2017</v>
      </c>
      <c r="R3191" s="223" t="s">
        <v>3740</v>
      </c>
      <c r="S3191" s="223" t="s">
        <v>78</v>
      </c>
      <c r="T3191" s="223" t="s">
        <v>451</v>
      </c>
      <c r="U3191" s="86">
        <v>84</v>
      </c>
      <c r="V3191" s="86" t="s">
        <v>452</v>
      </c>
      <c r="W3191" s="223" t="s">
        <v>3230</v>
      </c>
      <c r="X3191" s="223" t="s">
        <v>20844</v>
      </c>
      <c r="Y3191" s="262">
        <v>66000</v>
      </c>
      <c r="Z3191" s="226"/>
      <c r="AA3191" s="241">
        <f t="shared" si="25"/>
        <v>0</v>
      </c>
      <c r="AB3191" s="237" t="s">
        <v>20845</v>
      </c>
    </row>
    <row r="3192" spans="1:28" ht="15" customHeight="1">
      <c r="A3192" s="109">
        <v>3183</v>
      </c>
      <c r="B3192" s="222" t="str">
        <f t="shared" si="24"/>
        <v>Klik Disini</v>
      </c>
      <c r="C3192" s="223" t="s">
        <v>20846</v>
      </c>
      <c r="D3192" s="223"/>
      <c r="E3192" s="223" t="s">
        <v>13633</v>
      </c>
      <c r="F3192" s="223" t="s">
        <v>20847</v>
      </c>
      <c r="G3192" s="223" t="s">
        <v>20848</v>
      </c>
      <c r="H3192" s="223" t="s">
        <v>2070</v>
      </c>
      <c r="I3192" s="258" t="s">
        <v>583</v>
      </c>
      <c r="J3192" s="186" t="s">
        <v>263</v>
      </c>
      <c r="K3192" s="223" t="s">
        <v>447</v>
      </c>
      <c r="L3192" s="223"/>
      <c r="M3192" s="259" t="s">
        <v>447</v>
      </c>
      <c r="N3192" s="223" t="s">
        <v>449</v>
      </c>
      <c r="O3192" s="223" t="s">
        <v>3419</v>
      </c>
      <c r="P3192" s="223">
        <v>2014</v>
      </c>
      <c r="Q3192" s="223">
        <v>2017</v>
      </c>
      <c r="R3192" s="223" t="s">
        <v>3740</v>
      </c>
      <c r="S3192" s="223" t="s">
        <v>78</v>
      </c>
      <c r="T3192" s="223" t="s">
        <v>451</v>
      </c>
      <c r="U3192" s="86">
        <v>144</v>
      </c>
      <c r="V3192" s="86" t="s">
        <v>452</v>
      </c>
      <c r="W3192" s="223" t="s">
        <v>4611</v>
      </c>
      <c r="X3192" s="223" t="s">
        <v>20849</v>
      </c>
      <c r="Y3192" s="262">
        <v>94000</v>
      </c>
      <c r="Z3192" s="226"/>
      <c r="AA3192" s="241">
        <f t="shared" si="25"/>
        <v>0</v>
      </c>
      <c r="AB3192" s="237" t="s">
        <v>20850</v>
      </c>
    </row>
    <row r="3193" spans="1:28" ht="15" customHeight="1">
      <c r="A3193" s="109">
        <v>3184</v>
      </c>
      <c r="B3193" s="222" t="str">
        <f t="shared" si="24"/>
        <v>Klik Disini</v>
      </c>
      <c r="C3193" s="223" t="s">
        <v>20851</v>
      </c>
      <c r="D3193" s="223"/>
      <c r="E3193" s="223" t="s">
        <v>20852</v>
      </c>
      <c r="F3193" s="223" t="s">
        <v>20853</v>
      </c>
      <c r="G3193" s="223" t="s">
        <v>20854</v>
      </c>
      <c r="H3193" s="223" t="s">
        <v>2070</v>
      </c>
      <c r="I3193" s="258" t="s">
        <v>583</v>
      </c>
      <c r="J3193" s="186" t="s">
        <v>263</v>
      </c>
      <c r="K3193" s="223"/>
      <c r="L3193" s="264"/>
      <c r="M3193" s="265"/>
      <c r="N3193" s="223" t="s">
        <v>449</v>
      </c>
      <c r="O3193" s="223" t="s">
        <v>3419</v>
      </c>
      <c r="P3193" s="223">
        <v>2014</v>
      </c>
      <c r="Q3193" s="223">
        <v>2017</v>
      </c>
      <c r="R3193" s="223" t="s">
        <v>3740</v>
      </c>
      <c r="S3193" s="223" t="s">
        <v>78</v>
      </c>
      <c r="T3193" s="223" t="s">
        <v>451</v>
      </c>
      <c r="U3193" s="86">
        <v>156</v>
      </c>
      <c r="V3193" s="86" t="s">
        <v>452</v>
      </c>
      <c r="W3193" s="223" t="s">
        <v>594</v>
      </c>
      <c r="X3193" s="223" t="s">
        <v>20855</v>
      </c>
      <c r="Y3193" s="262">
        <v>101000</v>
      </c>
      <c r="Z3193" s="226"/>
      <c r="AA3193" s="241">
        <f t="shared" si="25"/>
        <v>0</v>
      </c>
      <c r="AB3193" s="237" t="s">
        <v>20856</v>
      </c>
    </row>
    <row r="3194" spans="1:28" ht="15" customHeight="1">
      <c r="A3194" s="109">
        <v>3185</v>
      </c>
      <c r="B3194" s="222" t="str">
        <f t="shared" si="24"/>
        <v>Klik Disini</v>
      </c>
      <c r="C3194" s="223" t="s">
        <v>20857</v>
      </c>
      <c r="D3194" s="223"/>
      <c r="E3194" s="223" t="s">
        <v>13633</v>
      </c>
      <c r="F3194" s="223" t="s">
        <v>20858</v>
      </c>
      <c r="G3194" s="223" t="s">
        <v>20859</v>
      </c>
      <c r="H3194" s="223" t="s">
        <v>2070</v>
      </c>
      <c r="I3194" s="258" t="s">
        <v>583</v>
      </c>
      <c r="J3194" s="186" t="s">
        <v>263</v>
      </c>
      <c r="K3194" s="223"/>
      <c r="L3194" s="264"/>
      <c r="M3194" s="265"/>
      <c r="N3194" s="223" t="s">
        <v>449</v>
      </c>
      <c r="O3194" s="223" t="s">
        <v>3419</v>
      </c>
      <c r="P3194" s="223">
        <v>2014</v>
      </c>
      <c r="Q3194" s="223">
        <v>2014</v>
      </c>
      <c r="R3194" s="223" t="s">
        <v>3740</v>
      </c>
      <c r="S3194" s="223" t="s">
        <v>78</v>
      </c>
      <c r="T3194" s="223" t="s">
        <v>451</v>
      </c>
      <c r="U3194" s="86">
        <v>146</v>
      </c>
      <c r="V3194" s="86" t="s">
        <v>452</v>
      </c>
      <c r="W3194" s="223" t="s">
        <v>3567</v>
      </c>
      <c r="X3194" s="223" t="s">
        <v>20860</v>
      </c>
      <c r="Y3194" s="262">
        <v>90000</v>
      </c>
      <c r="Z3194" s="226"/>
      <c r="AA3194" s="241">
        <f t="shared" si="25"/>
        <v>0</v>
      </c>
      <c r="AB3194" s="237" t="s">
        <v>20861</v>
      </c>
    </row>
    <row r="3195" spans="1:28" ht="15" customHeight="1">
      <c r="A3195" s="109">
        <v>3186</v>
      </c>
      <c r="B3195" s="222" t="str">
        <f t="shared" si="24"/>
        <v>Klik Disini</v>
      </c>
      <c r="C3195" s="223" t="s">
        <v>20862</v>
      </c>
      <c r="D3195" s="223"/>
      <c r="E3195" s="223" t="s">
        <v>20852</v>
      </c>
      <c r="F3195" s="223" t="s">
        <v>20863</v>
      </c>
      <c r="G3195" s="223" t="s">
        <v>20864</v>
      </c>
      <c r="H3195" s="223" t="s">
        <v>580</v>
      </c>
      <c r="I3195" s="258" t="s">
        <v>581</v>
      </c>
      <c r="J3195" s="186" t="s">
        <v>271</v>
      </c>
      <c r="K3195" s="223"/>
      <c r="L3195" s="264"/>
      <c r="M3195" s="265"/>
      <c r="N3195" s="223" t="s">
        <v>449</v>
      </c>
      <c r="O3195" s="223" t="s">
        <v>3419</v>
      </c>
      <c r="P3195" s="223">
        <v>2014</v>
      </c>
      <c r="Q3195" s="223">
        <v>2017</v>
      </c>
      <c r="R3195" s="223" t="s">
        <v>3740</v>
      </c>
      <c r="S3195" s="223" t="s">
        <v>78</v>
      </c>
      <c r="T3195" s="223" t="s">
        <v>451</v>
      </c>
      <c r="U3195" s="86">
        <v>202</v>
      </c>
      <c r="V3195" s="86" t="s">
        <v>452</v>
      </c>
      <c r="W3195" s="223" t="s">
        <v>3962</v>
      </c>
      <c r="X3195" s="223" t="s">
        <v>20865</v>
      </c>
      <c r="Y3195" s="262">
        <v>80500</v>
      </c>
      <c r="Z3195" s="226"/>
      <c r="AA3195" s="241">
        <f t="shared" si="25"/>
        <v>0</v>
      </c>
      <c r="AB3195" s="237" t="s">
        <v>20866</v>
      </c>
    </row>
    <row r="3196" spans="1:28" ht="15" customHeight="1">
      <c r="A3196" s="109">
        <v>3187</v>
      </c>
      <c r="B3196" s="222" t="str">
        <f t="shared" si="24"/>
        <v>Klik Disini</v>
      </c>
      <c r="C3196" s="223" t="s">
        <v>20867</v>
      </c>
      <c r="D3196" s="223"/>
      <c r="E3196" s="223" t="s">
        <v>20868</v>
      </c>
      <c r="F3196" s="223" t="s">
        <v>20869</v>
      </c>
      <c r="G3196" s="223" t="s">
        <v>20870</v>
      </c>
      <c r="H3196" s="223" t="s">
        <v>2070</v>
      </c>
      <c r="I3196" s="258" t="s">
        <v>583</v>
      </c>
      <c r="J3196" s="186" t="s">
        <v>263</v>
      </c>
      <c r="K3196" s="223"/>
      <c r="L3196" s="264"/>
      <c r="M3196" s="265"/>
      <c r="N3196" s="223" t="s">
        <v>449</v>
      </c>
      <c r="O3196" s="223" t="s">
        <v>3419</v>
      </c>
      <c r="P3196" s="223">
        <v>2014</v>
      </c>
      <c r="Q3196" s="223">
        <v>2017</v>
      </c>
      <c r="R3196" s="223" t="s">
        <v>3740</v>
      </c>
      <c r="S3196" s="223" t="s">
        <v>78</v>
      </c>
      <c r="T3196" s="223" t="s">
        <v>451</v>
      </c>
      <c r="U3196" s="86">
        <v>158</v>
      </c>
      <c r="V3196" s="86" t="s">
        <v>452</v>
      </c>
      <c r="W3196" s="223" t="s">
        <v>5780</v>
      </c>
      <c r="X3196" s="223" t="s">
        <v>20871</v>
      </c>
      <c r="Y3196" s="262">
        <v>101000</v>
      </c>
      <c r="Z3196" s="226"/>
      <c r="AA3196" s="241">
        <f t="shared" si="25"/>
        <v>0</v>
      </c>
      <c r="AB3196" s="237" t="s">
        <v>20872</v>
      </c>
    </row>
    <row r="3197" spans="1:28" ht="15" customHeight="1">
      <c r="A3197" s="109">
        <v>3188</v>
      </c>
      <c r="B3197" s="222" t="str">
        <f t="shared" si="24"/>
        <v>Klik Disini</v>
      </c>
      <c r="C3197" s="223" t="s">
        <v>20873</v>
      </c>
      <c r="D3197" s="223"/>
      <c r="E3197" s="223" t="s">
        <v>18580</v>
      </c>
      <c r="F3197" s="223" t="s">
        <v>20874</v>
      </c>
      <c r="G3197" s="223" t="s">
        <v>20875</v>
      </c>
      <c r="H3197" s="223" t="s">
        <v>2070</v>
      </c>
      <c r="I3197" s="258" t="s">
        <v>583</v>
      </c>
      <c r="J3197" s="186" t="s">
        <v>263</v>
      </c>
      <c r="K3197" s="223"/>
      <c r="L3197" s="264"/>
      <c r="M3197" s="265"/>
      <c r="N3197" s="223" t="s">
        <v>449</v>
      </c>
      <c r="O3197" s="223" t="s">
        <v>3419</v>
      </c>
      <c r="P3197" s="223">
        <v>2014</v>
      </c>
      <c r="Q3197" s="223">
        <v>2017</v>
      </c>
      <c r="R3197" s="223" t="s">
        <v>3740</v>
      </c>
      <c r="S3197" s="223" t="s">
        <v>78</v>
      </c>
      <c r="T3197" s="223" t="s">
        <v>451</v>
      </c>
      <c r="U3197" s="86">
        <v>96</v>
      </c>
      <c r="V3197" s="86" t="s">
        <v>452</v>
      </c>
      <c r="W3197" s="223" t="s">
        <v>2506</v>
      </c>
      <c r="X3197" s="223" t="s">
        <v>20876</v>
      </c>
      <c r="Y3197" s="262">
        <v>67500</v>
      </c>
      <c r="Z3197" s="226"/>
      <c r="AA3197" s="241">
        <f t="shared" si="25"/>
        <v>0</v>
      </c>
      <c r="AB3197" s="237" t="s">
        <v>20877</v>
      </c>
    </row>
    <row r="3198" spans="1:28" ht="15" customHeight="1">
      <c r="A3198" s="109">
        <v>3189</v>
      </c>
      <c r="B3198" s="222" t="str">
        <f t="shared" si="24"/>
        <v>Klik Disini</v>
      </c>
      <c r="C3198" s="223" t="s">
        <v>20878</v>
      </c>
      <c r="D3198" s="223"/>
      <c r="E3198" s="223" t="s">
        <v>20879</v>
      </c>
      <c r="F3198" s="223" t="s">
        <v>20880</v>
      </c>
      <c r="G3198" s="223" t="s">
        <v>20881</v>
      </c>
      <c r="H3198" s="223" t="s">
        <v>3727</v>
      </c>
      <c r="I3198" s="258" t="s">
        <v>446</v>
      </c>
      <c r="J3198" s="186" t="s">
        <v>385</v>
      </c>
      <c r="K3198" s="223"/>
      <c r="L3198" s="264"/>
      <c r="M3198" s="265"/>
      <c r="N3198" s="223" t="s">
        <v>449</v>
      </c>
      <c r="O3198" s="223" t="s">
        <v>3419</v>
      </c>
      <c r="P3198" s="223">
        <v>2013</v>
      </c>
      <c r="Q3198" s="223">
        <v>2017</v>
      </c>
      <c r="R3198" s="223" t="s">
        <v>3412</v>
      </c>
      <c r="S3198" s="223" t="s">
        <v>78</v>
      </c>
      <c r="T3198" s="223" t="s">
        <v>451</v>
      </c>
      <c r="U3198" s="86">
        <v>192</v>
      </c>
      <c r="V3198" s="86" t="s">
        <v>452</v>
      </c>
      <c r="W3198" s="223" t="s">
        <v>1937</v>
      </c>
      <c r="X3198" s="223" t="s">
        <v>20882</v>
      </c>
      <c r="Y3198" s="262">
        <v>70500</v>
      </c>
      <c r="Z3198" s="226"/>
      <c r="AA3198" s="241">
        <f t="shared" si="25"/>
        <v>0</v>
      </c>
      <c r="AB3198" s="237" t="s">
        <v>20883</v>
      </c>
    </row>
    <row r="3199" spans="1:28" ht="15" customHeight="1">
      <c r="A3199" s="109">
        <v>3190</v>
      </c>
      <c r="B3199" s="222" t="str">
        <f t="shared" si="24"/>
        <v>Klik Disini</v>
      </c>
      <c r="C3199" s="223" t="s">
        <v>20884</v>
      </c>
      <c r="D3199" s="223"/>
      <c r="E3199" s="223" t="s">
        <v>20885</v>
      </c>
      <c r="F3199" s="223" t="s">
        <v>20886</v>
      </c>
      <c r="G3199" s="223" t="s">
        <v>20887</v>
      </c>
      <c r="H3199" s="223" t="s">
        <v>3473</v>
      </c>
      <c r="I3199" s="258" t="s">
        <v>446</v>
      </c>
      <c r="J3199" s="186" t="s">
        <v>345</v>
      </c>
      <c r="K3199" s="223"/>
      <c r="L3199" s="264"/>
      <c r="M3199" s="265"/>
      <c r="N3199" s="223" t="s">
        <v>449</v>
      </c>
      <c r="O3199" s="223" t="s">
        <v>3419</v>
      </c>
      <c r="P3199" s="223">
        <v>2013</v>
      </c>
      <c r="Q3199" s="223">
        <v>2017</v>
      </c>
      <c r="R3199" s="223" t="s">
        <v>3412</v>
      </c>
      <c r="S3199" s="223" t="s">
        <v>78</v>
      </c>
      <c r="T3199" s="223" t="s">
        <v>451</v>
      </c>
      <c r="U3199" s="86">
        <v>144</v>
      </c>
      <c r="V3199" s="86" t="s">
        <v>452</v>
      </c>
      <c r="W3199" s="223" t="s">
        <v>646</v>
      </c>
      <c r="X3199" s="223" t="s">
        <v>20888</v>
      </c>
      <c r="Y3199" s="262">
        <v>45500</v>
      </c>
      <c r="Z3199" s="226"/>
      <c r="AA3199" s="241">
        <f t="shared" si="25"/>
        <v>0</v>
      </c>
      <c r="AB3199" s="237" t="s">
        <v>20889</v>
      </c>
    </row>
    <row r="3200" spans="1:28" ht="15" customHeight="1">
      <c r="A3200" s="109">
        <v>3191</v>
      </c>
      <c r="B3200" s="222" t="str">
        <f t="shared" si="24"/>
        <v>Klik Disini</v>
      </c>
      <c r="C3200" s="223" t="s">
        <v>20890</v>
      </c>
      <c r="D3200" s="223"/>
      <c r="E3200" s="223" t="s">
        <v>9061</v>
      </c>
      <c r="F3200" s="223" t="s">
        <v>20891</v>
      </c>
      <c r="G3200" s="223" t="s">
        <v>20892</v>
      </c>
      <c r="H3200" s="223" t="s">
        <v>3473</v>
      </c>
      <c r="I3200" s="258" t="s">
        <v>446</v>
      </c>
      <c r="J3200" s="186" t="s">
        <v>345</v>
      </c>
      <c r="K3200" s="223"/>
      <c r="L3200" s="264"/>
      <c r="M3200" s="265"/>
      <c r="N3200" s="223" t="s">
        <v>449</v>
      </c>
      <c r="O3200" s="223" t="s">
        <v>3419</v>
      </c>
      <c r="P3200" s="223">
        <v>2013</v>
      </c>
      <c r="Q3200" s="223">
        <v>2017</v>
      </c>
      <c r="R3200" s="223" t="s">
        <v>3412</v>
      </c>
      <c r="S3200" s="223" t="s">
        <v>78</v>
      </c>
      <c r="T3200" s="223" t="s">
        <v>451</v>
      </c>
      <c r="U3200" s="86">
        <v>152</v>
      </c>
      <c r="V3200" s="86" t="s">
        <v>452</v>
      </c>
      <c r="W3200" s="223" t="s">
        <v>3592</v>
      </c>
      <c r="X3200" s="223" t="s">
        <v>20893</v>
      </c>
      <c r="Y3200" s="262">
        <v>47000</v>
      </c>
      <c r="Z3200" s="226"/>
      <c r="AA3200" s="241">
        <f t="shared" si="25"/>
        <v>0</v>
      </c>
      <c r="AB3200" s="237" t="s">
        <v>20894</v>
      </c>
    </row>
    <row r="3201" spans="1:28" ht="15" customHeight="1">
      <c r="A3201" s="109">
        <v>3192</v>
      </c>
      <c r="B3201" s="222" t="str">
        <f t="shared" si="24"/>
        <v>Klik Disini</v>
      </c>
      <c r="C3201" s="223" t="s">
        <v>20895</v>
      </c>
      <c r="D3201" s="223"/>
      <c r="E3201" s="223" t="s">
        <v>9336</v>
      </c>
      <c r="F3201" s="223" t="s">
        <v>20896</v>
      </c>
      <c r="G3201" s="223" t="s">
        <v>20897</v>
      </c>
      <c r="H3201" s="223" t="s">
        <v>3727</v>
      </c>
      <c r="I3201" s="258" t="s">
        <v>446</v>
      </c>
      <c r="J3201" s="186" t="s">
        <v>385</v>
      </c>
      <c r="K3201" s="223"/>
      <c r="L3201" s="264"/>
      <c r="M3201" s="265"/>
      <c r="N3201" s="223" t="s">
        <v>449</v>
      </c>
      <c r="O3201" s="223" t="s">
        <v>3419</v>
      </c>
      <c r="P3201" s="223">
        <v>2014</v>
      </c>
      <c r="Q3201" s="223">
        <v>2017</v>
      </c>
      <c r="R3201" s="223" t="s">
        <v>7031</v>
      </c>
      <c r="S3201" s="223" t="s">
        <v>78</v>
      </c>
      <c r="T3201" s="223" t="s">
        <v>451</v>
      </c>
      <c r="U3201" s="86">
        <v>136</v>
      </c>
      <c r="V3201" s="86" t="s">
        <v>452</v>
      </c>
      <c r="W3201" s="223" t="s">
        <v>942</v>
      </c>
      <c r="X3201" s="223" t="s">
        <v>20898</v>
      </c>
      <c r="Y3201" s="262">
        <v>42000</v>
      </c>
      <c r="Z3201" s="226"/>
      <c r="AA3201" s="241">
        <f t="shared" si="25"/>
        <v>0</v>
      </c>
      <c r="AB3201" s="237" t="s">
        <v>20899</v>
      </c>
    </row>
    <row r="3202" spans="1:28" ht="15" customHeight="1">
      <c r="A3202" s="109">
        <v>3193</v>
      </c>
      <c r="B3202" s="222" t="str">
        <f t="shared" si="24"/>
        <v>Klik Disini</v>
      </c>
      <c r="C3202" s="223" t="s">
        <v>20900</v>
      </c>
      <c r="D3202" s="223"/>
      <c r="E3202" s="223" t="s">
        <v>9061</v>
      </c>
      <c r="F3202" s="223" t="s">
        <v>20901</v>
      </c>
      <c r="G3202" s="223" t="s">
        <v>20902</v>
      </c>
      <c r="H3202" s="223" t="s">
        <v>3473</v>
      </c>
      <c r="I3202" s="258" t="s">
        <v>446</v>
      </c>
      <c r="J3202" s="186" t="s">
        <v>345</v>
      </c>
      <c r="K3202" s="223"/>
      <c r="L3202" s="264"/>
      <c r="M3202" s="265"/>
      <c r="N3202" s="223" t="s">
        <v>449</v>
      </c>
      <c r="O3202" s="223" t="s">
        <v>3419</v>
      </c>
      <c r="P3202" s="223">
        <v>2014</v>
      </c>
      <c r="Q3202" s="223">
        <v>2017</v>
      </c>
      <c r="R3202" s="223" t="s">
        <v>3412</v>
      </c>
      <c r="S3202" s="223" t="s">
        <v>78</v>
      </c>
      <c r="T3202" s="223" t="s">
        <v>451</v>
      </c>
      <c r="U3202" s="86">
        <v>128</v>
      </c>
      <c r="V3202" s="86" t="s">
        <v>452</v>
      </c>
      <c r="W3202" s="223" t="s">
        <v>677</v>
      </c>
      <c r="X3202" s="223" t="s">
        <v>20903</v>
      </c>
      <c r="Y3202" s="262">
        <v>42000</v>
      </c>
      <c r="Z3202" s="226"/>
      <c r="AA3202" s="241">
        <f t="shared" si="25"/>
        <v>0</v>
      </c>
      <c r="AB3202" s="237" t="s">
        <v>20904</v>
      </c>
    </row>
    <row r="3203" spans="1:28" ht="15" customHeight="1">
      <c r="A3203" s="109">
        <v>3194</v>
      </c>
      <c r="B3203" s="222" t="str">
        <f t="shared" si="24"/>
        <v>Klik Disini</v>
      </c>
      <c r="C3203" s="223" t="s">
        <v>20905</v>
      </c>
      <c r="D3203" s="223"/>
      <c r="E3203" s="223" t="s">
        <v>9061</v>
      </c>
      <c r="F3203" s="223" t="s">
        <v>20906</v>
      </c>
      <c r="G3203" s="223" t="s">
        <v>20907</v>
      </c>
      <c r="H3203" s="223" t="s">
        <v>3473</v>
      </c>
      <c r="I3203" s="258" t="s">
        <v>446</v>
      </c>
      <c r="J3203" s="186" t="s">
        <v>345</v>
      </c>
      <c r="K3203" s="223"/>
      <c r="L3203" s="264"/>
      <c r="M3203" s="265"/>
      <c r="N3203" s="223" t="s">
        <v>449</v>
      </c>
      <c r="O3203" s="223" t="s">
        <v>3419</v>
      </c>
      <c r="P3203" s="223">
        <v>2013</v>
      </c>
      <c r="Q3203" s="223">
        <v>2017</v>
      </c>
      <c r="R3203" s="223" t="s">
        <v>3412</v>
      </c>
      <c r="S3203" s="223" t="s">
        <v>78</v>
      </c>
      <c r="T3203" s="223" t="s">
        <v>451</v>
      </c>
      <c r="U3203" s="86">
        <v>148</v>
      </c>
      <c r="V3203" s="86" t="s">
        <v>452</v>
      </c>
      <c r="W3203" s="223" t="s">
        <v>904</v>
      </c>
      <c r="X3203" s="223" t="s">
        <v>20908</v>
      </c>
      <c r="Y3203" s="262">
        <v>43000</v>
      </c>
      <c r="Z3203" s="226"/>
      <c r="AA3203" s="241">
        <f t="shared" si="25"/>
        <v>0</v>
      </c>
      <c r="AB3203" s="237" t="s">
        <v>20909</v>
      </c>
    </row>
    <row r="3204" spans="1:28" ht="15" customHeight="1">
      <c r="A3204" s="109">
        <v>3195</v>
      </c>
      <c r="B3204" s="222" t="str">
        <f t="shared" si="24"/>
        <v>Klik Disini</v>
      </c>
      <c r="C3204" s="223" t="s">
        <v>20910</v>
      </c>
      <c r="D3204" s="223"/>
      <c r="E3204" s="223" t="s">
        <v>11877</v>
      </c>
      <c r="F3204" s="223" t="s">
        <v>20911</v>
      </c>
      <c r="G3204" s="223" t="s">
        <v>20912</v>
      </c>
      <c r="H3204" s="223" t="s">
        <v>384</v>
      </c>
      <c r="I3204" s="258" t="s">
        <v>446</v>
      </c>
      <c r="J3204" s="186" t="s">
        <v>383</v>
      </c>
      <c r="K3204" s="223"/>
      <c r="L3204" s="264"/>
      <c r="M3204" s="265"/>
      <c r="N3204" s="223"/>
      <c r="O3204" s="223"/>
      <c r="P3204" s="223">
        <v>2012</v>
      </c>
      <c r="Q3204" s="223">
        <v>2017</v>
      </c>
      <c r="R3204" s="223" t="s">
        <v>7031</v>
      </c>
      <c r="S3204" s="223" t="s">
        <v>78</v>
      </c>
      <c r="T3204" s="223"/>
      <c r="U3204" s="86">
        <v>96</v>
      </c>
      <c r="V3204" s="86" t="s">
        <v>452</v>
      </c>
      <c r="W3204" s="223" t="s">
        <v>2904</v>
      </c>
      <c r="X3204" s="223" t="s">
        <v>20913</v>
      </c>
      <c r="Y3204" s="262">
        <v>58500</v>
      </c>
      <c r="Z3204" s="226"/>
      <c r="AA3204" s="241">
        <f t="shared" si="25"/>
        <v>0</v>
      </c>
      <c r="AB3204" s="237" t="s">
        <v>20914</v>
      </c>
    </row>
    <row r="3205" spans="1:28" ht="15" customHeight="1">
      <c r="A3205" s="109">
        <v>3196</v>
      </c>
      <c r="B3205" s="222" t="str">
        <f t="shared" si="24"/>
        <v>Klik Disini</v>
      </c>
      <c r="C3205" s="223" t="s">
        <v>20915</v>
      </c>
      <c r="D3205" s="223"/>
      <c r="E3205" s="223" t="s">
        <v>9061</v>
      </c>
      <c r="F3205" s="223" t="s">
        <v>20916</v>
      </c>
      <c r="G3205" s="223" t="s">
        <v>20917</v>
      </c>
      <c r="H3205" s="223" t="s">
        <v>3473</v>
      </c>
      <c r="I3205" s="258" t="s">
        <v>446</v>
      </c>
      <c r="J3205" s="186" t="s">
        <v>345</v>
      </c>
      <c r="K3205" s="223"/>
      <c r="L3205" s="264"/>
      <c r="M3205" s="265"/>
      <c r="N3205" s="223" t="s">
        <v>449</v>
      </c>
      <c r="O3205" s="223" t="s">
        <v>3419</v>
      </c>
      <c r="P3205" s="223">
        <v>2013</v>
      </c>
      <c r="Q3205" s="223">
        <v>2017</v>
      </c>
      <c r="R3205" s="223" t="s">
        <v>3412</v>
      </c>
      <c r="S3205" s="223" t="s">
        <v>78</v>
      </c>
      <c r="T3205" s="223" t="s">
        <v>451</v>
      </c>
      <c r="U3205" s="86">
        <v>168</v>
      </c>
      <c r="V3205" s="86" t="s">
        <v>452</v>
      </c>
      <c r="W3205" s="223" t="s">
        <v>1568</v>
      </c>
      <c r="X3205" s="223" t="s">
        <v>20918</v>
      </c>
      <c r="Y3205" s="262">
        <v>45500</v>
      </c>
      <c r="Z3205" s="226"/>
      <c r="AA3205" s="241">
        <f t="shared" si="25"/>
        <v>0</v>
      </c>
      <c r="AB3205" s="237" t="s">
        <v>20919</v>
      </c>
    </row>
    <row r="3206" spans="1:28" ht="15" customHeight="1">
      <c r="A3206" s="109">
        <v>3197</v>
      </c>
      <c r="B3206" s="222" t="str">
        <f t="shared" si="24"/>
        <v>Klik Disini</v>
      </c>
      <c r="C3206" s="223" t="s">
        <v>20920</v>
      </c>
      <c r="D3206" s="223"/>
      <c r="E3206" s="223" t="s">
        <v>9061</v>
      </c>
      <c r="F3206" s="223" t="s">
        <v>20921</v>
      </c>
      <c r="G3206" s="223" t="s">
        <v>20922</v>
      </c>
      <c r="H3206" s="223" t="s">
        <v>3473</v>
      </c>
      <c r="I3206" s="258" t="s">
        <v>446</v>
      </c>
      <c r="J3206" s="186" t="s">
        <v>345</v>
      </c>
      <c r="K3206" s="223"/>
      <c r="L3206" s="264"/>
      <c r="M3206" s="265"/>
      <c r="N3206" s="223" t="s">
        <v>449</v>
      </c>
      <c r="O3206" s="223" t="s">
        <v>3419</v>
      </c>
      <c r="P3206" s="223">
        <v>2013</v>
      </c>
      <c r="Q3206" s="223">
        <v>2017</v>
      </c>
      <c r="R3206" s="223" t="s">
        <v>3412</v>
      </c>
      <c r="S3206" s="223" t="s">
        <v>78</v>
      </c>
      <c r="T3206" s="223" t="s">
        <v>451</v>
      </c>
      <c r="U3206" s="86">
        <v>160</v>
      </c>
      <c r="V3206" s="86" t="s">
        <v>452</v>
      </c>
      <c r="W3206" s="223" t="s">
        <v>3894</v>
      </c>
      <c r="X3206" s="223" t="s">
        <v>20923</v>
      </c>
      <c r="Y3206" s="262">
        <v>45500</v>
      </c>
      <c r="Z3206" s="226"/>
      <c r="AA3206" s="241">
        <f t="shared" si="25"/>
        <v>0</v>
      </c>
      <c r="AB3206" s="237" t="s">
        <v>20924</v>
      </c>
    </row>
    <row r="3207" spans="1:28" ht="15" customHeight="1">
      <c r="A3207" s="109">
        <v>3198</v>
      </c>
      <c r="B3207" s="222" t="str">
        <f t="shared" si="24"/>
        <v>Klik Disini</v>
      </c>
      <c r="C3207" s="223" t="s">
        <v>20925</v>
      </c>
      <c r="D3207" s="223"/>
      <c r="E3207" s="223" t="s">
        <v>11877</v>
      </c>
      <c r="F3207" s="223" t="s">
        <v>20926</v>
      </c>
      <c r="G3207" s="223" t="s">
        <v>20927</v>
      </c>
      <c r="H3207" s="223" t="s">
        <v>3727</v>
      </c>
      <c r="I3207" s="258" t="s">
        <v>446</v>
      </c>
      <c r="J3207" s="186" t="s">
        <v>385</v>
      </c>
      <c r="K3207" s="223"/>
      <c r="L3207" s="264"/>
      <c r="M3207" s="265"/>
      <c r="N3207" s="223" t="s">
        <v>449</v>
      </c>
      <c r="O3207" s="223" t="s">
        <v>3419</v>
      </c>
      <c r="P3207" s="223">
        <v>2012</v>
      </c>
      <c r="Q3207" s="223">
        <v>2017</v>
      </c>
      <c r="R3207" s="223" t="s">
        <v>7031</v>
      </c>
      <c r="S3207" s="223" t="s">
        <v>78</v>
      </c>
      <c r="T3207" s="223" t="s">
        <v>451</v>
      </c>
      <c r="U3207" s="86">
        <v>192</v>
      </c>
      <c r="V3207" s="86" t="s">
        <v>452</v>
      </c>
      <c r="W3207" s="223" t="s">
        <v>1117</v>
      </c>
      <c r="X3207" s="223" t="s">
        <v>20928</v>
      </c>
      <c r="Y3207" s="262">
        <v>57500</v>
      </c>
      <c r="Z3207" s="226"/>
      <c r="AA3207" s="241">
        <f t="shared" si="25"/>
        <v>0</v>
      </c>
      <c r="AB3207" s="237" t="s">
        <v>20929</v>
      </c>
    </row>
    <row r="3208" spans="1:28" ht="15" customHeight="1">
      <c r="A3208" s="109">
        <v>3199</v>
      </c>
      <c r="B3208" s="222" t="str">
        <f t="shared" si="24"/>
        <v>Klik Disini</v>
      </c>
      <c r="C3208" s="223" t="s">
        <v>20930</v>
      </c>
      <c r="D3208" s="223"/>
      <c r="E3208" s="223" t="s">
        <v>9061</v>
      </c>
      <c r="F3208" s="223" t="s">
        <v>20931</v>
      </c>
      <c r="G3208" s="223" t="s">
        <v>20932</v>
      </c>
      <c r="H3208" s="223" t="s">
        <v>3532</v>
      </c>
      <c r="I3208" s="258" t="s">
        <v>446</v>
      </c>
      <c r="J3208" s="186" t="s">
        <v>345</v>
      </c>
      <c r="K3208" s="223"/>
      <c r="L3208" s="264"/>
      <c r="M3208" s="265"/>
      <c r="N3208" s="223" t="s">
        <v>449</v>
      </c>
      <c r="O3208" s="223" t="s">
        <v>3419</v>
      </c>
      <c r="P3208" s="223">
        <v>2014</v>
      </c>
      <c r="Q3208" s="223">
        <v>2017</v>
      </c>
      <c r="R3208" s="223" t="s">
        <v>3412</v>
      </c>
      <c r="S3208" s="223" t="s">
        <v>78</v>
      </c>
      <c r="T3208" s="223" t="s">
        <v>451</v>
      </c>
      <c r="U3208" s="86">
        <v>160</v>
      </c>
      <c r="V3208" s="86" t="s">
        <v>452</v>
      </c>
      <c r="W3208" s="223" t="s">
        <v>6169</v>
      </c>
      <c r="X3208" s="223" t="s">
        <v>20933</v>
      </c>
      <c r="Y3208" s="262">
        <v>35000</v>
      </c>
      <c r="Z3208" s="226"/>
      <c r="AA3208" s="241">
        <f t="shared" si="25"/>
        <v>0</v>
      </c>
      <c r="AB3208" s="237" t="s">
        <v>20934</v>
      </c>
    </row>
    <row r="3209" spans="1:28" ht="15" customHeight="1">
      <c r="A3209" s="109">
        <v>3200</v>
      </c>
      <c r="B3209" s="222" t="str">
        <f t="shared" si="24"/>
        <v>Klik Disini</v>
      </c>
      <c r="C3209" s="223" t="s">
        <v>20935</v>
      </c>
      <c r="D3209" s="223"/>
      <c r="E3209" s="223" t="s">
        <v>9061</v>
      </c>
      <c r="F3209" s="223" t="s">
        <v>20936</v>
      </c>
      <c r="G3209" s="223" t="s">
        <v>20937</v>
      </c>
      <c r="H3209" s="223" t="s">
        <v>3532</v>
      </c>
      <c r="I3209" s="258" t="s">
        <v>446</v>
      </c>
      <c r="J3209" s="186" t="s">
        <v>345</v>
      </c>
      <c r="K3209" s="223"/>
      <c r="L3209" s="264"/>
      <c r="M3209" s="265"/>
      <c r="N3209" s="223" t="s">
        <v>449</v>
      </c>
      <c r="O3209" s="223" t="s">
        <v>3419</v>
      </c>
      <c r="P3209" s="223">
        <v>2015</v>
      </c>
      <c r="Q3209" s="223">
        <v>2017</v>
      </c>
      <c r="R3209" s="223" t="s">
        <v>3412</v>
      </c>
      <c r="S3209" s="223" t="s">
        <v>78</v>
      </c>
      <c r="T3209" s="223" t="s">
        <v>451</v>
      </c>
      <c r="U3209" s="86">
        <v>144</v>
      </c>
      <c r="V3209" s="86" t="s">
        <v>452</v>
      </c>
      <c r="W3209" s="223" t="s">
        <v>2657</v>
      </c>
      <c r="X3209" s="223" t="s">
        <v>20938</v>
      </c>
      <c r="Y3209" s="262">
        <v>44500</v>
      </c>
      <c r="Z3209" s="226"/>
      <c r="AA3209" s="241">
        <f t="shared" si="25"/>
        <v>0</v>
      </c>
      <c r="AB3209" s="237" t="s">
        <v>20939</v>
      </c>
    </row>
    <row r="3210" spans="1:28" ht="15" customHeight="1">
      <c r="A3210" s="109">
        <v>3201</v>
      </c>
      <c r="B3210" s="222" t="str">
        <f t="shared" si="24"/>
        <v>Klik Disini</v>
      </c>
      <c r="C3210" s="223" t="s">
        <v>20940</v>
      </c>
      <c r="D3210" s="223"/>
      <c r="E3210" s="223" t="s">
        <v>9061</v>
      </c>
      <c r="F3210" s="223" t="s">
        <v>20941</v>
      </c>
      <c r="G3210" s="223" t="s">
        <v>20942</v>
      </c>
      <c r="H3210" s="223" t="s">
        <v>3473</v>
      </c>
      <c r="I3210" s="258" t="s">
        <v>446</v>
      </c>
      <c r="J3210" s="186" t="s">
        <v>345</v>
      </c>
      <c r="K3210" s="223"/>
      <c r="L3210" s="264"/>
      <c r="M3210" s="265"/>
      <c r="N3210" s="223" t="s">
        <v>449</v>
      </c>
      <c r="O3210" s="223" t="s">
        <v>3419</v>
      </c>
      <c r="P3210" s="223">
        <v>2014</v>
      </c>
      <c r="Q3210" s="223">
        <v>2017</v>
      </c>
      <c r="R3210" s="223" t="s">
        <v>3412</v>
      </c>
      <c r="S3210" s="223" t="s">
        <v>78</v>
      </c>
      <c r="T3210" s="223" t="s">
        <v>451</v>
      </c>
      <c r="U3210" s="86">
        <v>112</v>
      </c>
      <c r="V3210" s="86" t="s">
        <v>452</v>
      </c>
      <c r="W3210" s="223" t="s">
        <v>917</v>
      </c>
      <c r="X3210" s="223" t="s">
        <v>20943</v>
      </c>
      <c r="Y3210" s="262">
        <v>35500</v>
      </c>
      <c r="Z3210" s="226"/>
      <c r="AA3210" s="241">
        <f t="shared" si="25"/>
        <v>0</v>
      </c>
      <c r="AB3210" s="237" t="s">
        <v>20944</v>
      </c>
    </row>
    <row r="3211" spans="1:28" ht="15" customHeight="1">
      <c r="A3211" s="109">
        <v>3202</v>
      </c>
      <c r="B3211" s="222" t="str">
        <f t="shared" si="24"/>
        <v>Klik Disini</v>
      </c>
      <c r="C3211" s="223" t="s">
        <v>20945</v>
      </c>
      <c r="D3211" s="223"/>
      <c r="E3211" s="223" t="s">
        <v>9061</v>
      </c>
      <c r="F3211" s="223" t="s">
        <v>20946</v>
      </c>
      <c r="G3211" s="223" t="s">
        <v>20947</v>
      </c>
      <c r="H3211" s="223" t="s">
        <v>3591</v>
      </c>
      <c r="I3211" s="258" t="s">
        <v>446</v>
      </c>
      <c r="J3211" s="186" t="s">
        <v>345</v>
      </c>
      <c r="K3211" s="223"/>
      <c r="L3211" s="264"/>
      <c r="M3211" s="265"/>
      <c r="N3211" s="223" t="s">
        <v>449</v>
      </c>
      <c r="O3211" s="223" t="s">
        <v>3419</v>
      </c>
      <c r="P3211" s="223">
        <v>2011</v>
      </c>
      <c r="Q3211" s="223">
        <v>2017</v>
      </c>
      <c r="R3211" s="223" t="s">
        <v>3412</v>
      </c>
      <c r="S3211" s="223" t="s">
        <v>78</v>
      </c>
      <c r="T3211" s="223" t="s">
        <v>451</v>
      </c>
      <c r="U3211" s="86">
        <v>240</v>
      </c>
      <c r="V3211" s="86" t="s">
        <v>452</v>
      </c>
      <c r="W3211" s="223" t="s">
        <v>8461</v>
      </c>
      <c r="X3211" s="223" t="s">
        <v>20948</v>
      </c>
      <c r="Y3211" s="262">
        <v>58500</v>
      </c>
      <c r="Z3211" s="226"/>
      <c r="AA3211" s="241">
        <f t="shared" si="25"/>
        <v>0</v>
      </c>
      <c r="AB3211" s="237" t="s">
        <v>20949</v>
      </c>
    </row>
    <row r="3212" spans="1:28" ht="15" customHeight="1">
      <c r="A3212" s="109">
        <v>3203</v>
      </c>
      <c r="B3212" s="222" t="str">
        <f t="shared" si="24"/>
        <v>Klik Disini</v>
      </c>
      <c r="C3212" s="223" t="s">
        <v>20950</v>
      </c>
      <c r="D3212" s="223"/>
      <c r="E3212" s="223" t="s">
        <v>9061</v>
      </c>
      <c r="F3212" s="223" t="s">
        <v>20951</v>
      </c>
      <c r="G3212" s="223" t="s">
        <v>20952</v>
      </c>
      <c r="H3212" s="223" t="s">
        <v>3591</v>
      </c>
      <c r="I3212" s="258" t="s">
        <v>446</v>
      </c>
      <c r="J3212" s="186" t="s">
        <v>345</v>
      </c>
      <c r="K3212" s="223"/>
      <c r="L3212" s="264"/>
      <c r="M3212" s="265"/>
      <c r="N3212" s="223" t="s">
        <v>449</v>
      </c>
      <c r="O3212" s="223" t="s">
        <v>3419</v>
      </c>
      <c r="P3212" s="223">
        <v>2013</v>
      </c>
      <c r="Q3212" s="223">
        <v>2017</v>
      </c>
      <c r="R3212" s="223" t="s">
        <v>3412</v>
      </c>
      <c r="S3212" s="223" t="s">
        <v>78</v>
      </c>
      <c r="T3212" s="223" t="s">
        <v>451</v>
      </c>
      <c r="U3212" s="86">
        <v>148</v>
      </c>
      <c r="V3212" s="86" t="s">
        <v>452</v>
      </c>
      <c r="W3212" s="223" t="s">
        <v>2657</v>
      </c>
      <c r="X3212" s="223" t="s">
        <v>20953</v>
      </c>
      <c r="Y3212" s="262">
        <v>35500</v>
      </c>
      <c r="Z3212" s="226"/>
      <c r="AA3212" s="241">
        <f t="shared" si="25"/>
        <v>0</v>
      </c>
      <c r="AB3212" s="237" t="s">
        <v>20954</v>
      </c>
    </row>
    <row r="3213" spans="1:28" ht="15" customHeight="1">
      <c r="A3213" s="109">
        <v>3204</v>
      </c>
      <c r="B3213" s="222" t="str">
        <f t="shared" si="24"/>
        <v>Klik Disini</v>
      </c>
      <c r="C3213" s="223" t="s">
        <v>20955</v>
      </c>
      <c r="D3213" s="223"/>
      <c r="E3213" s="223" t="s">
        <v>9061</v>
      </c>
      <c r="F3213" s="223" t="s">
        <v>20956</v>
      </c>
      <c r="G3213" s="223" t="s">
        <v>20957</v>
      </c>
      <c r="H3213" s="223" t="s">
        <v>3532</v>
      </c>
      <c r="I3213" s="258" t="s">
        <v>446</v>
      </c>
      <c r="J3213" s="186" t="s">
        <v>345</v>
      </c>
      <c r="K3213" s="223"/>
      <c r="L3213" s="264"/>
      <c r="M3213" s="265"/>
      <c r="N3213" s="223" t="s">
        <v>449</v>
      </c>
      <c r="O3213" s="223" t="s">
        <v>3419</v>
      </c>
      <c r="P3213" s="223">
        <v>2013</v>
      </c>
      <c r="Q3213" s="223">
        <v>2017</v>
      </c>
      <c r="R3213" s="223" t="s">
        <v>3412</v>
      </c>
      <c r="S3213" s="223" t="s">
        <v>78</v>
      </c>
      <c r="T3213" s="223" t="s">
        <v>451</v>
      </c>
      <c r="U3213" s="86">
        <v>160</v>
      </c>
      <c r="V3213" s="86" t="s">
        <v>452</v>
      </c>
      <c r="W3213" s="223" t="s">
        <v>1529</v>
      </c>
      <c r="X3213" s="223" t="s">
        <v>20958</v>
      </c>
      <c r="Y3213" s="262">
        <v>53500</v>
      </c>
      <c r="Z3213" s="226"/>
      <c r="AA3213" s="241">
        <f t="shared" si="25"/>
        <v>0</v>
      </c>
      <c r="AB3213" s="237" t="s">
        <v>20959</v>
      </c>
    </row>
    <row r="3214" spans="1:28" ht="15" customHeight="1">
      <c r="A3214" s="109">
        <v>3205</v>
      </c>
      <c r="B3214" s="222" t="str">
        <f t="shared" si="24"/>
        <v>Klik Disini</v>
      </c>
      <c r="C3214" s="223" t="s">
        <v>20960</v>
      </c>
      <c r="D3214" s="223"/>
      <c r="E3214" s="223" t="s">
        <v>9061</v>
      </c>
      <c r="F3214" s="223" t="s">
        <v>20961</v>
      </c>
      <c r="G3214" s="223" t="s">
        <v>20962</v>
      </c>
      <c r="H3214" s="223" t="s">
        <v>3473</v>
      </c>
      <c r="I3214" s="258" t="s">
        <v>446</v>
      </c>
      <c r="J3214" s="186" t="s">
        <v>345</v>
      </c>
      <c r="K3214" s="223"/>
      <c r="L3214" s="264"/>
      <c r="M3214" s="265"/>
      <c r="N3214" s="223" t="s">
        <v>449</v>
      </c>
      <c r="O3214" s="223" t="s">
        <v>3419</v>
      </c>
      <c r="P3214" s="223">
        <v>2013</v>
      </c>
      <c r="Q3214" s="223">
        <v>2017</v>
      </c>
      <c r="R3214" s="223" t="s">
        <v>3412</v>
      </c>
      <c r="S3214" s="223" t="s">
        <v>78</v>
      </c>
      <c r="T3214" s="223" t="s">
        <v>451</v>
      </c>
      <c r="U3214" s="86">
        <v>136</v>
      </c>
      <c r="V3214" s="86" t="s">
        <v>452</v>
      </c>
      <c r="W3214" s="223" t="s">
        <v>736</v>
      </c>
      <c r="X3214" s="223" t="s">
        <v>20963</v>
      </c>
      <c r="Y3214" s="262">
        <v>38500</v>
      </c>
      <c r="Z3214" s="226"/>
      <c r="AA3214" s="241">
        <f t="shared" si="25"/>
        <v>0</v>
      </c>
      <c r="AB3214" s="237" t="s">
        <v>20964</v>
      </c>
    </row>
    <row r="3215" spans="1:28" ht="15" customHeight="1">
      <c r="A3215" s="109">
        <v>3206</v>
      </c>
      <c r="B3215" s="222" t="str">
        <f t="shared" si="24"/>
        <v>Klik Disini</v>
      </c>
      <c r="C3215" s="223" t="s">
        <v>20965</v>
      </c>
      <c r="D3215" s="223"/>
      <c r="E3215" s="223" t="s">
        <v>9061</v>
      </c>
      <c r="F3215" s="223" t="s">
        <v>20966</v>
      </c>
      <c r="G3215" s="223" t="s">
        <v>20967</v>
      </c>
      <c r="H3215" s="223" t="s">
        <v>3532</v>
      </c>
      <c r="I3215" s="258" t="s">
        <v>446</v>
      </c>
      <c r="J3215" s="186" t="s">
        <v>345</v>
      </c>
      <c r="K3215" s="223"/>
      <c r="L3215" s="264"/>
      <c r="M3215" s="265"/>
      <c r="N3215" s="223" t="s">
        <v>449</v>
      </c>
      <c r="O3215" s="223" t="s">
        <v>3419</v>
      </c>
      <c r="P3215" s="223">
        <v>2013</v>
      </c>
      <c r="Q3215" s="223">
        <v>2017</v>
      </c>
      <c r="R3215" s="223" t="s">
        <v>3412</v>
      </c>
      <c r="S3215" s="223" t="s">
        <v>78</v>
      </c>
      <c r="T3215" s="223" t="s">
        <v>451</v>
      </c>
      <c r="U3215" s="86">
        <v>208</v>
      </c>
      <c r="V3215" s="86" t="s">
        <v>452</v>
      </c>
      <c r="W3215" s="223" t="s">
        <v>4156</v>
      </c>
      <c r="X3215" s="223" t="s">
        <v>20968</v>
      </c>
      <c r="Y3215" s="262">
        <v>61500</v>
      </c>
      <c r="Z3215" s="226"/>
      <c r="AA3215" s="241">
        <f t="shared" si="25"/>
        <v>0</v>
      </c>
      <c r="AB3215" s="237" t="s">
        <v>20969</v>
      </c>
    </row>
    <row r="3216" spans="1:28" ht="15" customHeight="1">
      <c r="A3216" s="109">
        <v>3207</v>
      </c>
      <c r="B3216" s="222" t="str">
        <f t="shared" si="24"/>
        <v>Klik Disini</v>
      </c>
      <c r="C3216" s="223" t="s">
        <v>20970</v>
      </c>
      <c r="D3216" s="223"/>
      <c r="E3216" s="223" t="s">
        <v>9061</v>
      </c>
      <c r="F3216" s="223" t="s">
        <v>20971</v>
      </c>
      <c r="G3216" s="223" t="s">
        <v>20972</v>
      </c>
      <c r="H3216" s="223" t="s">
        <v>3591</v>
      </c>
      <c r="I3216" s="258" t="s">
        <v>446</v>
      </c>
      <c r="J3216" s="186" t="s">
        <v>345</v>
      </c>
      <c r="K3216" s="223"/>
      <c r="L3216" s="264"/>
      <c r="M3216" s="265"/>
      <c r="N3216" s="223" t="s">
        <v>449</v>
      </c>
      <c r="O3216" s="223" t="s">
        <v>3419</v>
      </c>
      <c r="P3216" s="223">
        <v>2013</v>
      </c>
      <c r="Q3216" s="223">
        <v>2017</v>
      </c>
      <c r="R3216" s="223" t="s">
        <v>3412</v>
      </c>
      <c r="S3216" s="223" t="s">
        <v>78</v>
      </c>
      <c r="T3216" s="223" t="s">
        <v>451</v>
      </c>
      <c r="U3216" s="86">
        <v>208</v>
      </c>
      <c r="V3216" s="86" t="s">
        <v>452</v>
      </c>
      <c r="W3216" s="223" t="s">
        <v>3894</v>
      </c>
      <c r="X3216" s="223" t="s">
        <v>20973</v>
      </c>
      <c r="Y3216" s="262">
        <v>43000</v>
      </c>
      <c r="Z3216" s="226"/>
      <c r="AA3216" s="241">
        <f t="shared" si="25"/>
        <v>0</v>
      </c>
      <c r="AB3216" s="237" t="s">
        <v>20974</v>
      </c>
    </row>
    <row r="3217" spans="1:28" ht="15" customHeight="1">
      <c r="A3217" s="109">
        <v>3208</v>
      </c>
      <c r="B3217" s="222" t="str">
        <f t="shared" si="24"/>
        <v>Klik Disini</v>
      </c>
      <c r="C3217" s="223" t="s">
        <v>20975</v>
      </c>
      <c r="D3217" s="223"/>
      <c r="E3217" s="223" t="s">
        <v>9061</v>
      </c>
      <c r="F3217" s="223" t="s">
        <v>20976</v>
      </c>
      <c r="G3217" s="223" t="s">
        <v>20977</v>
      </c>
      <c r="H3217" s="223" t="s">
        <v>3591</v>
      </c>
      <c r="I3217" s="258" t="s">
        <v>446</v>
      </c>
      <c r="J3217" s="186" t="s">
        <v>345</v>
      </c>
      <c r="K3217" s="223"/>
      <c r="L3217" s="264"/>
      <c r="M3217" s="265"/>
      <c r="N3217" s="223" t="s">
        <v>449</v>
      </c>
      <c r="O3217" s="223" t="s">
        <v>3419</v>
      </c>
      <c r="P3217" s="223">
        <v>2013</v>
      </c>
      <c r="Q3217" s="223">
        <v>2017</v>
      </c>
      <c r="R3217" s="223" t="s">
        <v>3412</v>
      </c>
      <c r="S3217" s="223" t="s">
        <v>78</v>
      </c>
      <c r="T3217" s="223" t="s">
        <v>451</v>
      </c>
      <c r="U3217" s="86">
        <v>168</v>
      </c>
      <c r="V3217" s="86" t="s">
        <v>452</v>
      </c>
      <c r="W3217" s="223" t="s">
        <v>1575</v>
      </c>
      <c r="X3217" s="223" t="s">
        <v>20978</v>
      </c>
      <c r="Y3217" s="262">
        <v>52000</v>
      </c>
      <c r="Z3217" s="226"/>
      <c r="AA3217" s="241">
        <f t="shared" si="25"/>
        <v>0</v>
      </c>
      <c r="AB3217" s="237" t="s">
        <v>20979</v>
      </c>
    </row>
    <row r="3218" spans="1:28" ht="15" customHeight="1">
      <c r="A3218" s="109">
        <v>3209</v>
      </c>
      <c r="B3218" s="222" t="str">
        <f t="shared" si="24"/>
        <v>Klik Disini</v>
      </c>
      <c r="C3218" s="223" t="s">
        <v>20980</v>
      </c>
      <c r="D3218" s="223"/>
      <c r="E3218" s="223" t="s">
        <v>9061</v>
      </c>
      <c r="F3218" s="223" t="s">
        <v>20981</v>
      </c>
      <c r="G3218" s="223" t="s">
        <v>20982</v>
      </c>
      <c r="H3218" s="223" t="s">
        <v>3532</v>
      </c>
      <c r="I3218" s="258" t="s">
        <v>446</v>
      </c>
      <c r="J3218" s="186" t="s">
        <v>345</v>
      </c>
      <c r="K3218" s="223"/>
      <c r="L3218" s="264"/>
      <c r="M3218" s="265"/>
      <c r="N3218" s="223" t="s">
        <v>449</v>
      </c>
      <c r="O3218" s="223" t="s">
        <v>3419</v>
      </c>
      <c r="P3218" s="223">
        <v>2014</v>
      </c>
      <c r="Q3218" s="223">
        <v>2017</v>
      </c>
      <c r="R3218" s="223" t="s">
        <v>3412</v>
      </c>
      <c r="S3218" s="223" t="s">
        <v>78</v>
      </c>
      <c r="T3218" s="223" t="s">
        <v>451</v>
      </c>
      <c r="U3218" s="86">
        <v>136</v>
      </c>
      <c r="V3218" s="86" t="s">
        <v>452</v>
      </c>
      <c r="W3218" s="223" t="s">
        <v>632</v>
      </c>
      <c r="X3218" s="223" t="s">
        <v>20983</v>
      </c>
      <c r="Y3218" s="262">
        <v>32500</v>
      </c>
      <c r="Z3218" s="226"/>
      <c r="AA3218" s="241">
        <f t="shared" si="25"/>
        <v>0</v>
      </c>
      <c r="AB3218" s="237" t="s">
        <v>20984</v>
      </c>
    </row>
    <row r="3219" spans="1:28" ht="15" customHeight="1">
      <c r="A3219" s="109">
        <v>3210</v>
      </c>
      <c r="B3219" s="222" t="str">
        <f t="shared" si="24"/>
        <v>Klik Disini</v>
      </c>
      <c r="C3219" s="223" t="s">
        <v>20985</v>
      </c>
      <c r="D3219" s="223"/>
      <c r="E3219" s="223" t="s">
        <v>9061</v>
      </c>
      <c r="F3219" s="223" t="s">
        <v>20986</v>
      </c>
      <c r="G3219" s="223" t="s">
        <v>20987</v>
      </c>
      <c r="H3219" s="223" t="s">
        <v>3473</v>
      </c>
      <c r="I3219" s="258" t="s">
        <v>446</v>
      </c>
      <c r="J3219" s="186" t="s">
        <v>345</v>
      </c>
      <c r="K3219" s="223"/>
      <c r="L3219" s="264"/>
      <c r="M3219" s="265"/>
      <c r="N3219" s="223" t="s">
        <v>449</v>
      </c>
      <c r="O3219" s="223" t="s">
        <v>3419</v>
      </c>
      <c r="P3219" s="223">
        <v>2014</v>
      </c>
      <c r="Q3219" s="223">
        <v>2017</v>
      </c>
      <c r="R3219" s="223" t="s">
        <v>3412</v>
      </c>
      <c r="S3219" s="223" t="s">
        <v>78</v>
      </c>
      <c r="T3219" s="223" t="s">
        <v>451</v>
      </c>
      <c r="U3219" s="86">
        <v>128</v>
      </c>
      <c r="V3219" s="86" t="s">
        <v>452</v>
      </c>
      <c r="W3219" s="223" t="s">
        <v>1332</v>
      </c>
      <c r="X3219" s="223" t="s">
        <v>20988</v>
      </c>
      <c r="Y3219" s="262">
        <v>42000</v>
      </c>
      <c r="Z3219" s="226"/>
      <c r="AA3219" s="241">
        <f t="shared" si="25"/>
        <v>0</v>
      </c>
      <c r="AB3219" s="237" t="s">
        <v>20989</v>
      </c>
    </row>
    <row r="3220" spans="1:28" ht="15" customHeight="1">
      <c r="A3220" s="109">
        <v>3211</v>
      </c>
      <c r="B3220" s="222" t="str">
        <f t="shared" si="24"/>
        <v>Klik Disini</v>
      </c>
      <c r="C3220" s="223" t="s">
        <v>20990</v>
      </c>
      <c r="D3220" s="223"/>
      <c r="E3220" s="223" t="s">
        <v>11877</v>
      </c>
      <c r="F3220" s="223" t="s">
        <v>20991</v>
      </c>
      <c r="G3220" s="223" t="s">
        <v>20992</v>
      </c>
      <c r="H3220" s="223" t="s">
        <v>3727</v>
      </c>
      <c r="I3220" s="258" t="s">
        <v>446</v>
      </c>
      <c r="J3220" s="186" t="s">
        <v>385</v>
      </c>
      <c r="K3220" s="223"/>
      <c r="L3220" s="264"/>
      <c r="M3220" s="265"/>
      <c r="N3220" s="223" t="s">
        <v>449</v>
      </c>
      <c r="O3220" s="223" t="s">
        <v>3419</v>
      </c>
      <c r="P3220" s="223">
        <v>2012</v>
      </c>
      <c r="Q3220" s="223">
        <v>2017</v>
      </c>
      <c r="R3220" s="223" t="s">
        <v>7031</v>
      </c>
      <c r="S3220" s="223" t="s">
        <v>78</v>
      </c>
      <c r="T3220" s="223" t="s">
        <v>451</v>
      </c>
      <c r="U3220" s="86">
        <v>120</v>
      </c>
      <c r="V3220" s="86" t="s">
        <v>452</v>
      </c>
      <c r="W3220" s="223" t="s">
        <v>1633</v>
      </c>
      <c r="X3220" s="223" t="s">
        <v>20993</v>
      </c>
      <c r="Y3220" s="262">
        <v>38000</v>
      </c>
      <c r="Z3220" s="226"/>
      <c r="AA3220" s="241">
        <f t="shared" si="25"/>
        <v>0</v>
      </c>
      <c r="AB3220" s="237" t="s">
        <v>20994</v>
      </c>
    </row>
    <row r="3221" spans="1:28" ht="15" customHeight="1">
      <c r="A3221" s="109">
        <v>3212</v>
      </c>
      <c r="B3221" s="222" t="str">
        <f t="shared" si="24"/>
        <v>Klik Disini</v>
      </c>
      <c r="C3221" s="223" t="s">
        <v>20995</v>
      </c>
      <c r="D3221" s="223"/>
      <c r="E3221" s="223" t="s">
        <v>9061</v>
      </c>
      <c r="F3221" s="223" t="s">
        <v>20996</v>
      </c>
      <c r="G3221" s="223" t="s">
        <v>20997</v>
      </c>
      <c r="H3221" s="223" t="s">
        <v>3473</v>
      </c>
      <c r="I3221" s="258" t="s">
        <v>446</v>
      </c>
      <c r="J3221" s="186" t="s">
        <v>345</v>
      </c>
      <c r="K3221" s="223"/>
      <c r="L3221" s="264"/>
      <c r="M3221" s="265"/>
      <c r="N3221" s="223" t="s">
        <v>449</v>
      </c>
      <c r="O3221" s="223" t="s">
        <v>3419</v>
      </c>
      <c r="P3221" s="223">
        <v>2014</v>
      </c>
      <c r="Q3221" s="223">
        <v>2017</v>
      </c>
      <c r="R3221" s="223" t="s">
        <v>3412</v>
      </c>
      <c r="S3221" s="223" t="s">
        <v>78</v>
      </c>
      <c r="T3221" s="223" t="s">
        <v>451</v>
      </c>
      <c r="U3221" s="86">
        <v>128</v>
      </c>
      <c r="V3221" s="86" t="s">
        <v>452</v>
      </c>
      <c r="W3221" s="223" t="s">
        <v>611</v>
      </c>
      <c r="X3221" s="223" t="s">
        <v>20998</v>
      </c>
      <c r="Y3221" s="262">
        <v>35000</v>
      </c>
      <c r="Z3221" s="226"/>
      <c r="AA3221" s="241">
        <f t="shared" si="25"/>
        <v>0</v>
      </c>
      <c r="AB3221" s="237" t="s">
        <v>20999</v>
      </c>
    </row>
    <row r="3222" spans="1:28" ht="15" customHeight="1">
      <c r="A3222" s="109">
        <v>3213</v>
      </c>
      <c r="B3222" s="222" t="str">
        <f t="shared" si="24"/>
        <v>Klik Disini</v>
      </c>
      <c r="C3222" s="223" t="s">
        <v>21000</v>
      </c>
      <c r="D3222" s="223"/>
      <c r="E3222" s="223" t="s">
        <v>9061</v>
      </c>
      <c r="F3222" s="223" t="s">
        <v>21001</v>
      </c>
      <c r="G3222" s="223" t="s">
        <v>21002</v>
      </c>
      <c r="H3222" s="223" t="s">
        <v>3473</v>
      </c>
      <c r="I3222" s="258" t="s">
        <v>446</v>
      </c>
      <c r="J3222" s="186" t="s">
        <v>345</v>
      </c>
      <c r="K3222" s="223"/>
      <c r="L3222" s="264"/>
      <c r="M3222" s="265"/>
      <c r="N3222" s="223" t="s">
        <v>449</v>
      </c>
      <c r="O3222" s="223" t="s">
        <v>3419</v>
      </c>
      <c r="P3222" s="223">
        <v>2010</v>
      </c>
      <c r="Q3222" s="223">
        <v>2017</v>
      </c>
      <c r="R3222" s="223" t="s">
        <v>3412</v>
      </c>
      <c r="S3222" s="223" t="s">
        <v>78</v>
      </c>
      <c r="T3222" s="223" t="s">
        <v>451</v>
      </c>
      <c r="U3222" s="86">
        <v>168</v>
      </c>
      <c r="V3222" s="86" t="s">
        <v>452</v>
      </c>
      <c r="W3222" s="223" t="s">
        <v>3867</v>
      </c>
      <c r="X3222" s="223" t="s">
        <v>21003</v>
      </c>
      <c r="Y3222" s="262">
        <v>102000</v>
      </c>
      <c r="Z3222" s="226"/>
      <c r="AA3222" s="241">
        <f t="shared" si="25"/>
        <v>0</v>
      </c>
      <c r="AB3222" s="237" t="s">
        <v>21004</v>
      </c>
    </row>
    <row r="3223" spans="1:28" ht="15" customHeight="1">
      <c r="A3223" s="109">
        <v>3214</v>
      </c>
      <c r="B3223" s="222" t="str">
        <f t="shared" si="24"/>
        <v>Klik Disini</v>
      </c>
      <c r="C3223" s="223" t="s">
        <v>21005</v>
      </c>
      <c r="D3223" s="223"/>
      <c r="E3223" s="223" t="s">
        <v>9061</v>
      </c>
      <c r="F3223" s="223" t="s">
        <v>21006</v>
      </c>
      <c r="G3223" s="223" t="s">
        <v>21007</v>
      </c>
      <c r="H3223" s="223" t="s">
        <v>3473</v>
      </c>
      <c r="I3223" s="258" t="s">
        <v>446</v>
      </c>
      <c r="J3223" s="186" t="s">
        <v>345</v>
      </c>
      <c r="K3223" s="223"/>
      <c r="L3223" s="264"/>
      <c r="M3223" s="265"/>
      <c r="N3223" s="223"/>
      <c r="O3223" s="223"/>
      <c r="P3223" s="223">
        <v>2009</v>
      </c>
      <c r="Q3223" s="223">
        <v>2017</v>
      </c>
      <c r="R3223" s="223" t="s">
        <v>3412</v>
      </c>
      <c r="S3223" s="223" t="s">
        <v>78</v>
      </c>
      <c r="T3223" s="223"/>
      <c r="U3223" s="86">
        <v>125</v>
      </c>
      <c r="V3223" s="86" t="s">
        <v>452</v>
      </c>
      <c r="W3223" s="223" t="s">
        <v>1613</v>
      </c>
      <c r="X3223" s="223" t="s">
        <v>21008</v>
      </c>
      <c r="Y3223" s="262">
        <v>56000</v>
      </c>
      <c r="Z3223" s="226"/>
      <c r="AA3223" s="241">
        <f t="shared" si="25"/>
        <v>0</v>
      </c>
      <c r="AB3223" s="237" t="s">
        <v>21009</v>
      </c>
    </row>
    <row r="3224" spans="1:28" ht="15" customHeight="1">
      <c r="A3224" s="109">
        <v>3215</v>
      </c>
      <c r="B3224" s="222" t="str">
        <f t="shared" si="24"/>
        <v>Klik Disini</v>
      </c>
      <c r="C3224" s="223" t="s">
        <v>21010</v>
      </c>
      <c r="D3224" s="223"/>
      <c r="E3224" s="223" t="s">
        <v>9061</v>
      </c>
      <c r="F3224" s="223" t="s">
        <v>21011</v>
      </c>
      <c r="G3224" s="223" t="s">
        <v>21012</v>
      </c>
      <c r="H3224" s="223" t="s">
        <v>3473</v>
      </c>
      <c r="I3224" s="258" t="s">
        <v>446</v>
      </c>
      <c r="J3224" s="186" t="s">
        <v>345</v>
      </c>
      <c r="K3224" s="223"/>
      <c r="L3224" s="264"/>
      <c r="M3224" s="265"/>
      <c r="N3224" s="223" t="s">
        <v>449</v>
      </c>
      <c r="O3224" s="223" t="s">
        <v>3419</v>
      </c>
      <c r="P3224" s="223">
        <v>2012</v>
      </c>
      <c r="Q3224" s="223">
        <v>2017</v>
      </c>
      <c r="R3224" s="223" t="s">
        <v>3412</v>
      </c>
      <c r="S3224" s="223" t="s">
        <v>78</v>
      </c>
      <c r="T3224" s="223" t="s">
        <v>451</v>
      </c>
      <c r="U3224" s="86">
        <v>142</v>
      </c>
      <c r="V3224" s="86" t="s">
        <v>452</v>
      </c>
      <c r="W3224" s="223" t="s">
        <v>904</v>
      </c>
      <c r="X3224" s="223" t="s">
        <v>21013</v>
      </c>
      <c r="Y3224" s="262">
        <v>42000</v>
      </c>
      <c r="Z3224" s="226"/>
      <c r="AA3224" s="241">
        <f t="shared" si="25"/>
        <v>0</v>
      </c>
      <c r="AB3224" s="237" t="s">
        <v>21014</v>
      </c>
    </row>
    <row r="3225" spans="1:28" ht="15" customHeight="1">
      <c r="A3225" s="109">
        <v>3216</v>
      </c>
      <c r="B3225" s="222" t="str">
        <f t="shared" si="24"/>
        <v>Klik Disini</v>
      </c>
      <c r="C3225" s="223" t="s">
        <v>21015</v>
      </c>
      <c r="D3225" s="223"/>
      <c r="E3225" s="223" t="s">
        <v>9061</v>
      </c>
      <c r="F3225" s="223" t="s">
        <v>21016</v>
      </c>
      <c r="G3225" s="223" t="s">
        <v>21017</v>
      </c>
      <c r="H3225" s="223" t="s">
        <v>3473</v>
      </c>
      <c r="I3225" s="258" t="s">
        <v>446</v>
      </c>
      <c r="J3225" s="186" t="s">
        <v>345</v>
      </c>
      <c r="K3225" s="223"/>
      <c r="L3225" s="264"/>
      <c r="M3225" s="265"/>
      <c r="N3225" s="223" t="s">
        <v>449</v>
      </c>
      <c r="O3225" s="223" t="s">
        <v>3419</v>
      </c>
      <c r="P3225" s="223">
        <v>2009</v>
      </c>
      <c r="Q3225" s="223">
        <v>2017</v>
      </c>
      <c r="R3225" s="223" t="s">
        <v>3412</v>
      </c>
      <c r="S3225" s="223" t="s">
        <v>78</v>
      </c>
      <c r="T3225" s="223" t="s">
        <v>451</v>
      </c>
      <c r="U3225" s="86">
        <v>80</v>
      </c>
      <c r="V3225" s="86" t="s">
        <v>452</v>
      </c>
      <c r="W3225" s="223" t="s">
        <v>4043</v>
      </c>
      <c r="X3225" s="223" t="s">
        <v>21018</v>
      </c>
      <c r="Y3225" s="262">
        <v>43500</v>
      </c>
      <c r="Z3225" s="226"/>
      <c r="AA3225" s="241">
        <f t="shared" si="25"/>
        <v>0</v>
      </c>
      <c r="AB3225" s="237" t="s">
        <v>21019</v>
      </c>
    </row>
    <row r="3226" spans="1:28" ht="15" customHeight="1">
      <c r="A3226" s="109">
        <v>3217</v>
      </c>
      <c r="B3226" s="222" t="str">
        <f t="shared" si="24"/>
        <v>Klik Disini</v>
      </c>
      <c r="C3226" s="223" t="s">
        <v>21020</v>
      </c>
      <c r="D3226" s="223"/>
      <c r="E3226" s="223" t="s">
        <v>9061</v>
      </c>
      <c r="F3226" s="223" t="s">
        <v>21021</v>
      </c>
      <c r="G3226" s="223" t="s">
        <v>21022</v>
      </c>
      <c r="H3226" s="223" t="s">
        <v>3473</v>
      </c>
      <c r="I3226" s="258" t="s">
        <v>446</v>
      </c>
      <c r="J3226" s="186" t="s">
        <v>345</v>
      </c>
      <c r="K3226" s="223"/>
      <c r="L3226" s="264"/>
      <c r="M3226" s="265"/>
      <c r="N3226" s="223" t="s">
        <v>449</v>
      </c>
      <c r="O3226" s="223" t="s">
        <v>3419</v>
      </c>
      <c r="P3226" s="223">
        <v>2009</v>
      </c>
      <c r="Q3226" s="223">
        <v>2017</v>
      </c>
      <c r="R3226" s="223" t="s">
        <v>3412</v>
      </c>
      <c r="S3226" s="223" t="s">
        <v>78</v>
      </c>
      <c r="T3226" s="223" t="s">
        <v>451</v>
      </c>
      <c r="U3226" s="86">
        <v>187</v>
      </c>
      <c r="V3226" s="86" t="s">
        <v>452</v>
      </c>
      <c r="W3226" s="223" t="s">
        <v>3683</v>
      </c>
      <c r="X3226" s="223" t="s">
        <v>21023</v>
      </c>
      <c r="Y3226" s="262">
        <v>67500</v>
      </c>
      <c r="Z3226" s="226"/>
      <c r="AA3226" s="241">
        <f t="shared" si="25"/>
        <v>0</v>
      </c>
      <c r="AB3226" s="237" t="s">
        <v>21024</v>
      </c>
    </row>
    <row r="3227" spans="1:28" ht="15" customHeight="1">
      <c r="A3227" s="109">
        <v>3218</v>
      </c>
      <c r="B3227" s="222" t="str">
        <f t="shared" si="24"/>
        <v>Klik Disini</v>
      </c>
      <c r="C3227" s="223" t="s">
        <v>21025</v>
      </c>
      <c r="D3227" s="223"/>
      <c r="E3227" s="223" t="s">
        <v>9061</v>
      </c>
      <c r="F3227" s="223" t="s">
        <v>21026</v>
      </c>
      <c r="G3227" s="223" t="s">
        <v>21027</v>
      </c>
      <c r="H3227" s="223" t="s">
        <v>3473</v>
      </c>
      <c r="I3227" s="258" t="s">
        <v>446</v>
      </c>
      <c r="J3227" s="186" t="s">
        <v>345</v>
      </c>
      <c r="K3227" s="223"/>
      <c r="L3227" s="264"/>
      <c r="M3227" s="265"/>
      <c r="N3227" s="223" t="s">
        <v>449</v>
      </c>
      <c r="O3227" s="223" t="s">
        <v>3419</v>
      </c>
      <c r="P3227" s="223">
        <v>2014</v>
      </c>
      <c r="Q3227" s="223">
        <v>2017</v>
      </c>
      <c r="R3227" s="223" t="s">
        <v>3412</v>
      </c>
      <c r="S3227" s="223" t="s">
        <v>78</v>
      </c>
      <c r="T3227" s="223" t="s">
        <v>451</v>
      </c>
      <c r="U3227" s="86">
        <v>144</v>
      </c>
      <c r="V3227" s="86" t="s">
        <v>452</v>
      </c>
      <c r="W3227" s="223" t="s">
        <v>5663</v>
      </c>
      <c r="X3227" s="223" t="s">
        <v>21028</v>
      </c>
      <c r="Y3227" s="262">
        <v>40000</v>
      </c>
      <c r="Z3227" s="226"/>
      <c r="AA3227" s="241">
        <f t="shared" si="25"/>
        <v>0</v>
      </c>
      <c r="AB3227" s="237" t="s">
        <v>21029</v>
      </c>
    </row>
    <row r="3228" spans="1:28" ht="15" customHeight="1">
      <c r="A3228" s="109">
        <v>3219</v>
      </c>
      <c r="B3228" s="222" t="str">
        <f t="shared" si="24"/>
        <v>Klik Disini</v>
      </c>
      <c r="C3228" s="223" t="s">
        <v>21030</v>
      </c>
      <c r="D3228" s="223"/>
      <c r="E3228" s="223" t="s">
        <v>9061</v>
      </c>
      <c r="F3228" s="223" t="s">
        <v>21031</v>
      </c>
      <c r="G3228" s="223" t="s">
        <v>21032</v>
      </c>
      <c r="H3228" s="223" t="s">
        <v>3473</v>
      </c>
      <c r="I3228" s="258" t="s">
        <v>446</v>
      </c>
      <c r="J3228" s="186" t="s">
        <v>345</v>
      </c>
      <c r="K3228" s="223"/>
      <c r="L3228" s="264"/>
      <c r="M3228" s="265"/>
      <c r="N3228" s="223"/>
      <c r="O3228" s="223"/>
      <c r="P3228" s="223">
        <v>2010</v>
      </c>
      <c r="Q3228" s="223">
        <v>2017</v>
      </c>
      <c r="R3228" s="223" t="s">
        <v>3412</v>
      </c>
      <c r="S3228" s="223" t="s">
        <v>78</v>
      </c>
      <c r="T3228" s="223"/>
      <c r="U3228" s="86">
        <v>151</v>
      </c>
      <c r="V3228" s="86" t="s">
        <v>452</v>
      </c>
      <c r="W3228" s="223" t="s">
        <v>584</v>
      </c>
      <c r="X3228" s="223" t="s">
        <v>21033</v>
      </c>
      <c r="Y3228" s="262">
        <v>67500</v>
      </c>
      <c r="Z3228" s="226"/>
      <c r="AA3228" s="241">
        <f t="shared" si="25"/>
        <v>0</v>
      </c>
      <c r="AB3228" s="237" t="s">
        <v>21034</v>
      </c>
    </row>
    <row r="3229" spans="1:28" ht="15" customHeight="1">
      <c r="A3229" s="109">
        <v>3220</v>
      </c>
      <c r="B3229" s="222" t="str">
        <f t="shared" si="24"/>
        <v>Klik Disini</v>
      </c>
      <c r="C3229" s="223" t="s">
        <v>21035</v>
      </c>
      <c r="D3229" s="223"/>
      <c r="E3229" s="223" t="s">
        <v>9061</v>
      </c>
      <c r="F3229" s="223" t="s">
        <v>21036</v>
      </c>
      <c r="G3229" s="223" t="s">
        <v>21037</v>
      </c>
      <c r="H3229" s="223" t="s">
        <v>3473</v>
      </c>
      <c r="I3229" s="258" t="s">
        <v>446</v>
      </c>
      <c r="J3229" s="186" t="s">
        <v>345</v>
      </c>
      <c r="K3229" s="223"/>
      <c r="L3229" s="264"/>
      <c r="M3229" s="265"/>
      <c r="N3229" s="223" t="s">
        <v>449</v>
      </c>
      <c r="O3229" s="223" t="s">
        <v>3419</v>
      </c>
      <c r="P3229" s="223">
        <v>2010</v>
      </c>
      <c r="Q3229" s="223">
        <v>2017</v>
      </c>
      <c r="R3229" s="223" t="s">
        <v>3412</v>
      </c>
      <c r="S3229" s="223" t="s">
        <v>78</v>
      </c>
      <c r="T3229" s="223" t="s">
        <v>451</v>
      </c>
      <c r="U3229" s="86">
        <v>103</v>
      </c>
      <c r="V3229" s="86" t="s">
        <v>452</v>
      </c>
      <c r="W3229" s="223" t="s">
        <v>3544</v>
      </c>
      <c r="X3229" s="223" t="s">
        <v>21038</v>
      </c>
      <c r="Y3229" s="262">
        <v>38000</v>
      </c>
      <c r="Z3229" s="226"/>
      <c r="AA3229" s="241">
        <f t="shared" si="25"/>
        <v>0</v>
      </c>
      <c r="AB3229" s="237" t="s">
        <v>21039</v>
      </c>
    </row>
    <row r="3230" spans="1:28" ht="15" customHeight="1">
      <c r="A3230" s="109">
        <v>3221</v>
      </c>
      <c r="B3230" s="222" t="str">
        <f t="shared" si="24"/>
        <v>Klik Disini</v>
      </c>
      <c r="C3230" s="223" t="s">
        <v>21040</v>
      </c>
      <c r="D3230" s="223"/>
      <c r="E3230" s="223" t="s">
        <v>9061</v>
      </c>
      <c r="F3230" s="223" t="s">
        <v>21041</v>
      </c>
      <c r="G3230" s="223" t="s">
        <v>21042</v>
      </c>
      <c r="H3230" s="223" t="s">
        <v>3473</v>
      </c>
      <c r="I3230" s="258" t="s">
        <v>446</v>
      </c>
      <c r="J3230" s="186" t="s">
        <v>345</v>
      </c>
      <c r="K3230" s="223"/>
      <c r="L3230" s="264"/>
      <c r="M3230" s="265"/>
      <c r="N3230" s="223" t="s">
        <v>449</v>
      </c>
      <c r="O3230" s="223" t="s">
        <v>3419</v>
      </c>
      <c r="P3230" s="223">
        <v>2010</v>
      </c>
      <c r="Q3230" s="223">
        <v>2017</v>
      </c>
      <c r="R3230" s="223" t="s">
        <v>3412</v>
      </c>
      <c r="S3230" s="223" t="s">
        <v>78</v>
      </c>
      <c r="T3230" s="223" t="s">
        <v>451</v>
      </c>
      <c r="U3230" s="86">
        <v>202</v>
      </c>
      <c r="V3230" s="86" t="s">
        <v>452</v>
      </c>
      <c r="W3230" s="223" t="s">
        <v>3962</v>
      </c>
      <c r="X3230" s="223" t="s">
        <v>21043</v>
      </c>
      <c r="Y3230" s="262">
        <v>69000</v>
      </c>
      <c r="Z3230" s="226"/>
      <c r="AA3230" s="241">
        <f t="shared" si="25"/>
        <v>0</v>
      </c>
      <c r="AB3230" s="237" t="s">
        <v>21044</v>
      </c>
    </row>
    <row r="3231" spans="1:28" ht="15" customHeight="1">
      <c r="A3231" s="109">
        <v>3222</v>
      </c>
      <c r="B3231" s="222" t="str">
        <f t="shared" si="24"/>
        <v>Klik Disini</v>
      </c>
      <c r="C3231" s="223" t="s">
        <v>21045</v>
      </c>
      <c r="D3231" s="223"/>
      <c r="E3231" s="223" t="s">
        <v>9061</v>
      </c>
      <c r="F3231" s="223" t="s">
        <v>21046</v>
      </c>
      <c r="G3231" s="223" t="s">
        <v>21047</v>
      </c>
      <c r="H3231" s="223" t="s">
        <v>3473</v>
      </c>
      <c r="I3231" s="258" t="s">
        <v>446</v>
      </c>
      <c r="J3231" s="186" t="s">
        <v>345</v>
      </c>
      <c r="K3231" s="223"/>
      <c r="L3231" s="264"/>
      <c r="M3231" s="265"/>
      <c r="N3231" s="223" t="s">
        <v>449</v>
      </c>
      <c r="O3231" s="223" t="s">
        <v>3419</v>
      </c>
      <c r="P3231" s="223">
        <v>2009</v>
      </c>
      <c r="Q3231" s="223">
        <v>2017</v>
      </c>
      <c r="R3231" s="223" t="s">
        <v>3412</v>
      </c>
      <c r="S3231" s="223" t="s">
        <v>78</v>
      </c>
      <c r="T3231" s="223" t="s">
        <v>451</v>
      </c>
      <c r="U3231" s="86">
        <v>136</v>
      </c>
      <c r="V3231" s="86" t="s">
        <v>452</v>
      </c>
      <c r="W3231" s="223" t="s">
        <v>6746</v>
      </c>
      <c r="X3231" s="223" t="s">
        <v>21048</v>
      </c>
      <c r="Y3231" s="262">
        <v>66000</v>
      </c>
      <c r="Z3231" s="226"/>
      <c r="AA3231" s="241">
        <f t="shared" si="25"/>
        <v>0</v>
      </c>
      <c r="AB3231" s="237" t="s">
        <v>21049</v>
      </c>
    </row>
    <row r="3232" spans="1:28" ht="15" customHeight="1">
      <c r="A3232" s="109">
        <v>3223</v>
      </c>
      <c r="B3232" s="222" t="str">
        <f t="shared" si="24"/>
        <v>Klik Disini</v>
      </c>
      <c r="C3232" s="223" t="s">
        <v>21050</v>
      </c>
      <c r="D3232" s="223"/>
      <c r="E3232" s="223" t="s">
        <v>9061</v>
      </c>
      <c r="F3232" s="223" t="s">
        <v>21051</v>
      </c>
      <c r="G3232" s="223" t="s">
        <v>21052</v>
      </c>
      <c r="H3232" s="223" t="s">
        <v>561</v>
      </c>
      <c r="I3232" s="258" t="s">
        <v>446</v>
      </c>
      <c r="J3232" s="186" t="s">
        <v>337</v>
      </c>
      <c r="K3232" s="223"/>
      <c r="L3232" s="264"/>
      <c r="M3232" s="265"/>
      <c r="N3232" s="223" t="s">
        <v>449</v>
      </c>
      <c r="O3232" s="223" t="s">
        <v>3419</v>
      </c>
      <c r="P3232" s="223">
        <v>2010</v>
      </c>
      <c r="Q3232" s="223">
        <v>2017</v>
      </c>
      <c r="R3232" s="223" t="s">
        <v>3412</v>
      </c>
      <c r="S3232" s="223" t="s">
        <v>78</v>
      </c>
      <c r="T3232" s="223" t="s">
        <v>451</v>
      </c>
      <c r="U3232" s="86">
        <v>168</v>
      </c>
      <c r="V3232" s="86" t="s">
        <v>452</v>
      </c>
      <c r="W3232" s="223" t="s">
        <v>1529</v>
      </c>
      <c r="X3232" s="223" t="s">
        <v>21053</v>
      </c>
      <c r="Y3232" s="262">
        <v>62000</v>
      </c>
      <c r="Z3232" s="226"/>
      <c r="AA3232" s="241">
        <f t="shared" si="25"/>
        <v>0</v>
      </c>
      <c r="AB3232" s="237" t="s">
        <v>21054</v>
      </c>
    </row>
    <row r="3233" spans="1:28" ht="15" customHeight="1">
      <c r="A3233" s="109">
        <v>3224</v>
      </c>
      <c r="B3233" s="222" t="str">
        <f t="shared" si="24"/>
        <v>Klik Disini</v>
      </c>
      <c r="C3233" s="223" t="s">
        <v>21055</v>
      </c>
      <c r="D3233" s="223"/>
      <c r="E3233" s="223" t="s">
        <v>9061</v>
      </c>
      <c r="F3233" s="223" t="s">
        <v>21056</v>
      </c>
      <c r="G3233" s="223" t="s">
        <v>21057</v>
      </c>
      <c r="H3233" s="223" t="s">
        <v>3473</v>
      </c>
      <c r="I3233" s="258" t="s">
        <v>446</v>
      </c>
      <c r="J3233" s="186" t="s">
        <v>345</v>
      </c>
      <c r="K3233" s="223"/>
      <c r="L3233" s="264"/>
      <c r="M3233" s="265"/>
      <c r="N3233" s="223" t="s">
        <v>449</v>
      </c>
      <c r="O3233" s="223" t="s">
        <v>3419</v>
      </c>
      <c r="P3233" s="223">
        <v>2010</v>
      </c>
      <c r="Q3233" s="223">
        <v>2017</v>
      </c>
      <c r="R3233" s="223" t="s">
        <v>3412</v>
      </c>
      <c r="S3233" s="223" t="s">
        <v>78</v>
      </c>
      <c r="T3233" s="223" t="s">
        <v>451</v>
      </c>
      <c r="U3233" s="86">
        <v>158</v>
      </c>
      <c r="V3233" s="86" t="s">
        <v>452</v>
      </c>
      <c r="W3233" s="223" t="s">
        <v>4765</v>
      </c>
      <c r="X3233" s="223" t="s">
        <v>21058</v>
      </c>
      <c r="Y3233" s="262">
        <v>50500</v>
      </c>
      <c r="Z3233" s="226"/>
      <c r="AA3233" s="241">
        <f t="shared" si="25"/>
        <v>0</v>
      </c>
      <c r="AB3233" s="237" t="s">
        <v>21059</v>
      </c>
    </row>
    <row r="3234" spans="1:28" ht="15" customHeight="1">
      <c r="A3234" s="109">
        <v>3225</v>
      </c>
      <c r="B3234" s="222" t="str">
        <f t="shared" si="24"/>
        <v>Klik Disini</v>
      </c>
      <c r="C3234" s="223" t="s">
        <v>21060</v>
      </c>
      <c r="D3234" s="223"/>
      <c r="E3234" s="223" t="s">
        <v>9061</v>
      </c>
      <c r="F3234" s="223" t="s">
        <v>21061</v>
      </c>
      <c r="G3234" s="223" t="s">
        <v>21062</v>
      </c>
      <c r="H3234" s="223" t="s">
        <v>3473</v>
      </c>
      <c r="I3234" s="258" t="s">
        <v>446</v>
      </c>
      <c r="J3234" s="186" t="s">
        <v>345</v>
      </c>
      <c r="K3234" s="223"/>
      <c r="L3234" s="264"/>
      <c r="M3234" s="265"/>
      <c r="N3234" s="223" t="s">
        <v>449</v>
      </c>
      <c r="O3234" s="223" t="s">
        <v>3419</v>
      </c>
      <c r="P3234" s="223">
        <v>2010</v>
      </c>
      <c r="Q3234" s="223">
        <v>2017</v>
      </c>
      <c r="R3234" s="223" t="s">
        <v>3412</v>
      </c>
      <c r="S3234" s="223" t="s">
        <v>78</v>
      </c>
      <c r="T3234" s="223" t="s">
        <v>451</v>
      </c>
      <c r="U3234" s="86">
        <v>108</v>
      </c>
      <c r="V3234" s="86" t="s">
        <v>452</v>
      </c>
      <c r="W3234" s="223" t="s">
        <v>3324</v>
      </c>
      <c r="X3234" s="223" t="s">
        <v>21063</v>
      </c>
      <c r="Y3234" s="262">
        <v>46500</v>
      </c>
      <c r="Z3234" s="226"/>
      <c r="AA3234" s="241">
        <f t="shared" si="25"/>
        <v>0</v>
      </c>
      <c r="AB3234" s="237" t="s">
        <v>21064</v>
      </c>
    </row>
    <row r="3235" spans="1:28" ht="15" customHeight="1">
      <c r="A3235" s="109">
        <v>3226</v>
      </c>
      <c r="B3235" s="222" t="str">
        <f t="shared" si="24"/>
        <v>Klik Disini</v>
      </c>
      <c r="C3235" s="223" t="s">
        <v>21065</v>
      </c>
      <c r="D3235" s="223"/>
      <c r="E3235" s="223" t="s">
        <v>10125</v>
      </c>
      <c r="F3235" s="223" t="s">
        <v>21066</v>
      </c>
      <c r="G3235" s="223" t="s">
        <v>21067</v>
      </c>
      <c r="H3235" s="223" t="s">
        <v>362</v>
      </c>
      <c r="I3235" s="258" t="s">
        <v>446</v>
      </c>
      <c r="J3235" s="186" t="s">
        <v>361</v>
      </c>
      <c r="K3235" s="223"/>
      <c r="L3235" s="264"/>
      <c r="M3235" s="265"/>
      <c r="N3235" s="223" t="s">
        <v>449</v>
      </c>
      <c r="O3235" s="223" t="s">
        <v>3419</v>
      </c>
      <c r="P3235" s="223">
        <v>2014</v>
      </c>
      <c r="Q3235" s="223">
        <v>2017</v>
      </c>
      <c r="R3235" s="223" t="s">
        <v>3412</v>
      </c>
      <c r="S3235" s="223" t="s">
        <v>78</v>
      </c>
      <c r="T3235" s="223" t="s">
        <v>451</v>
      </c>
      <c r="U3235" s="86">
        <v>100</v>
      </c>
      <c r="V3235" s="86" t="s">
        <v>452</v>
      </c>
      <c r="W3235" s="223" t="s">
        <v>601</v>
      </c>
      <c r="X3235" s="223" t="s">
        <v>21068</v>
      </c>
      <c r="Y3235" s="262">
        <v>34000</v>
      </c>
      <c r="Z3235" s="226"/>
      <c r="AA3235" s="241">
        <f t="shared" si="25"/>
        <v>0</v>
      </c>
      <c r="AB3235" s="237" t="s">
        <v>21069</v>
      </c>
    </row>
    <row r="3236" spans="1:28" ht="15" customHeight="1">
      <c r="A3236" s="109">
        <v>3227</v>
      </c>
      <c r="B3236" s="222" t="str">
        <f t="shared" si="24"/>
        <v>Klik Disini</v>
      </c>
      <c r="C3236" s="223" t="s">
        <v>21070</v>
      </c>
      <c r="D3236" s="223"/>
      <c r="E3236" s="223" t="s">
        <v>21071</v>
      </c>
      <c r="F3236" s="223" t="s">
        <v>21072</v>
      </c>
      <c r="G3236" s="223" t="s">
        <v>21073</v>
      </c>
      <c r="H3236" s="223" t="s">
        <v>3912</v>
      </c>
      <c r="I3236" s="258" t="s">
        <v>446</v>
      </c>
      <c r="J3236" s="186" t="s">
        <v>367</v>
      </c>
      <c r="K3236" s="223"/>
      <c r="L3236" s="264"/>
      <c r="M3236" s="265"/>
      <c r="N3236" s="223" t="s">
        <v>449</v>
      </c>
      <c r="O3236" s="223" t="s">
        <v>3419</v>
      </c>
      <c r="P3236" s="223">
        <v>2013</v>
      </c>
      <c r="Q3236" s="223">
        <v>2017</v>
      </c>
      <c r="R3236" s="223" t="s">
        <v>3412</v>
      </c>
      <c r="S3236" s="223" t="s">
        <v>78</v>
      </c>
      <c r="T3236" s="223" t="s">
        <v>451</v>
      </c>
      <c r="U3236" s="86">
        <v>178</v>
      </c>
      <c r="V3236" s="86" t="s">
        <v>452</v>
      </c>
      <c r="W3236" s="223" t="s">
        <v>1820</v>
      </c>
      <c r="X3236" s="223" t="s">
        <v>21074</v>
      </c>
      <c r="Y3236" s="262">
        <v>42000</v>
      </c>
      <c r="Z3236" s="226"/>
      <c r="AA3236" s="241">
        <f t="shared" si="25"/>
        <v>0</v>
      </c>
      <c r="AB3236" s="237" t="s">
        <v>21075</v>
      </c>
    </row>
    <row r="3237" spans="1:28" ht="15" customHeight="1">
      <c r="A3237" s="109">
        <v>3228</v>
      </c>
      <c r="B3237" s="222" t="str">
        <f t="shared" si="24"/>
        <v>Klik Disini</v>
      </c>
      <c r="C3237" s="223" t="s">
        <v>21076</v>
      </c>
      <c r="D3237" s="223"/>
      <c r="E3237" s="223" t="s">
        <v>21076</v>
      </c>
      <c r="F3237" s="223" t="s">
        <v>21077</v>
      </c>
      <c r="G3237" s="223" t="s">
        <v>21078</v>
      </c>
      <c r="H3237" s="223" t="s">
        <v>3912</v>
      </c>
      <c r="I3237" s="258" t="s">
        <v>446</v>
      </c>
      <c r="J3237" s="186" t="s">
        <v>367</v>
      </c>
      <c r="K3237" s="223"/>
      <c r="L3237" s="264"/>
      <c r="M3237" s="265"/>
      <c r="N3237" s="223" t="s">
        <v>449</v>
      </c>
      <c r="O3237" s="223" t="s">
        <v>3419</v>
      </c>
      <c r="P3237" s="223">
        <v>2013</v>
      </c>
      <c r="Q3237" s="223">
        <v>2013</v>
      </c>
      <c r="R3237" s="223" t="s">
        <v>3412</v>
      </c>
      <c r="S3237" s="223" t="s">
        <v>78</v>
      </c>
      <c r="T3237" s="223" t="s">
        <v>451</v>
      </c>
      <c r="U3237" s="86">
        <v>146</v>
      </c>
      <c r="V3237" s="86" t="s">
        <v>452</v>
      </c>
      <c r="W3237" s="223" t="s">
        <v>6556</v>
      </c>
      <c r="X3237" s="223" t="s">
        <v>21079</v>
      </c>
      <c r="Y3237" s="262">
        <v>55000</v>
      </c>
      <c r="Z3237" s="226"/>
      <c r="AA3237" s="241">
        <f t="shared" si="25"/>
        <v>0</v>
      </c>
      <c r="AB3237" s="237" t="s">
        <v>21080</v>
      </c>
    </row>
    <row r="3238" spans="1:28" ht="15" customHeight="1">
      <c r="A3238" s="109">
        <v>3229</v>
      </c>
      <c r="B3238" s="222" t="str">
        <f t="shared" si="24"/>
        <v>Klik Disini</v>
      </c>
      <c r="C3238" s="223" t="s">
        <v>21081</v>
      </c>
      <c r="D3238" s="223"/>
      <c r="E3238" s="223" t="s">
        <v>4213</v>
      </c>
      <c r="F3238" s="223" t="s">
        <v>21082</v>
      </c>
      <c r="G3238" s="223" t="s">
        <v>21083</v>
      </c>
      <c r="H3238" s="223" t="s">
        <v>3912</v>
      </c>
      <c r="I3238" s="258" t="s">
        <v>446</v>
      </c>
      <c r="J3238" s="186" t="s">
        <v>367</v>
      </c>
      <c r="K3238" s="223" t="s">
        <v>447</v>
      </c>
      <c r="L3238" s="223"/>
      <c r="M3238" s="259" t="s">
        <v>447</v>
      </c>
      <c r="N3238" s="223" t="s">
        <v>449</v>
      </c>
      <c r="O3238" s="223" t="s">
        <v>3419</v>
      </c>
      <c r="P3238" s="223">
        <v>2011</v>
      </c>
      <c r="Q3238" s="223">
        <v>2010</v>
      </c>
      <c r="R3238" s="223" t="s">
        <v>3412</v>
      </c>
      <c r="S3238" s="223" t="s">
        <v>78</v>
      </c>
      <c r="T3238" s="223" t="s">
        <v>451</v>
      </c>
      <c r="U3238" s="86">
        <v>385</v>
      </c>
      <c r="V3238" s="86" t="s">
        <v>452</v>
      </c>
      <c r="W3238" s="223" t="s">
        <v>1529</v>
      </c>
      <c r="X3238" s="223" t="s">
        <v>21084</v>
      </c>
      <c r="Y3238" s="262">
        <v>90000</v>
      </c>
      <c r="Z3238" s="226"/>
      <c r="AA3238" s="241">
        <f t="shared" si="25"/>
        <v>0</v>
      </c>
      <c r="AB3238" s="237" t="s">
        <v>21085</v>
      </c>
    </row>
    <row r="3239" spans="1:28" ht="15" customHeight="1">
      <c r="A3239" s="109">
        <v>3230</v>
      </c>
      <c r="B3239" s="222" t="str">
        <f t="shared" si="24"/>
        <v>Klik Disini</v>
      </c>
      <c r="C3239" s="223" t="s">
        <v>21086</v>
      </c>
      <c r="D3239" s="223"/>
      <c r="E3239" s="223" t="s">
        <v>3548</v>
      </c>
      <c r="F3239" s="223" t="s">
        <v>21087</v>
      </c>
      <c r="G3239" s="223" t="s">
        <v>21088</v>
      </c>
      <c r="H3239" s="223" t="s">
        <v>3532</v>
      </c>
      <c r="I3239" s="258" t="s">
        <v>446</v>
      </c>
      <c r="J3239" s="186" t="s">
        <v>345</v>
      </c>
      <c r="K3239" s="223"/>
      <c r="L3239" s="264"/>
      <c r="M3239" s="265"/>
      <c r="N3239" s="223" t="s">
        <v>449</v>
      </c>
      <c r="O3239" s="223" t="s">
        <v>3419</v>
      </c>
      <c r="P3239" s="223">
        <v>2015</v>
      </c>
      <c r="Q3239" s="223">
        <v>2015</v>
      </c>
      <c r="R3239" s="223" t="s">
        <v>3412</v>
      </c>
      <c r="S3239" s="223" t="s">
        <v>78</v>
      </c>
      <c r="T3239" s="223" t="s">
        <v>451</v>
      </c>
      <c r="U3239" s="86">
        <v>224</v>
      </c>
      <c r="V3239" s="86" t="s">
        <v>452</v>
      </c>
      <c r="W3239" s="223" t="s">
        <v>1083</v>
      </c>
      <c r="X3239" s="223" t="s">
        <v>21089</v>
      </c>
      <c r="Y3239" s="262">
        <v>59000</v>
      </c>
      <c r="Z3239" s="226"/>
      <c r="AA3239" s="241">
        <f t="shared" si="25"/>
        <v>0</v>
      </c>
      <c r="AB3239" s="237" t="s">
        <v>21090</v>
      </c>
    </row>
    <row r="3240" spans="1:28" ht="15" customHeight="1">
      <c r="A3240" s="109">
        <v>3231</v>
      </c>
      <c r="B3240" s="222" t="str">
        <f t="shared" si="24"/>
        <v>Klik Disini</v>
      </c>
      <c r="C3240" s="223" t="s">
        <v>21091</v>
      </c>
      <c r="D3240" s="223"/>
      <c r="E3240" s="223" t="s">
        <v>19177</v>
      </c>
      <c r="F3240" s="223" t="s">
        <v>21092</v>
      </c>
      <c r="G3240" s="223" t="s">
        <v>21093</v>
      </c>
      <c r="H3240" s="223" t="s">
        <v>460</v>
      </c>
      <c r="I3240" s="258" t="s">
        <v>446</v>
      </c>
      <c r="J3240" s="186" t="s">
        <v>373</v>
      </c>
      <c r="K3240" s="223"/>
      <c r="L3240" s="264"/>
      <c r="M3240" s="265"/>
      <c r="N3240" s="223" t="s">
        <v>449</v>
      </c>
      <c r="O3240" s="223" t="s">
        <v>3419</v>
      </c>
      <c r="P3240" s="223">
        <v>2015</v>
      </c>
      <c r="Q3240" s="223">
        <v>2017</v>
      </c>
      <c r="R3240" s="223" t="s">
        <v>3412</v>
      </c>
      <c r="S3240" s="223" t="s">
        <v>78</v>
      </c>
      <c r="T3240" s="223" t="s">
        <v>451</v>
      </c>
      <c r="U3240" s="86">
        <v>176</v>
      </c>
      <c r="V3240" s="86" t="s">
        <v>452</v>
      </c>
      <c r="W3240" s="223" t="s">
        <v>813</v>
      </c>
      <c r="X3240" s="223" t="s">
        <v>21094</v>
      </c>
      <c r="Y3240" s="262">
        <v>66000</v>
      </c>
      <c r="Z3240" s="226"/>
      <c r="AA3240" s="241">
        <f t="shared" si="25"/>
        <v>0</v>
      </c>
      <c r="AB3240" s="237" t="s">
        <v>21095</v>
      </c>
    </row>
    <row r="3241" spans="1:28" ht="15" customHeight="1">
      <c r="A3241" s="109">
        <v>3232</v>
      </c>
      <c r="B3241" s="222" t="str">
        <f t="shared" si="24"/>
        <v>Klik Disini</v>
      </c>
      <c r="C3241" s="223" t="s">
        <v>21096</v>
      </c>
      <c r="D3241" s="223"/>
      <c r="E3241" s="223" t="s">
        <v>7122</v>
      </c>
      <c r="F3241" s="223" t="s">
        <v>21097</v>
      </c>
      <c r="G3241" s="223" t="s">
        <v>21098</v>
      </c>
      <c r="H3241" s="223" t="s">
        <v>2070</v>
      </c>
      <c r="I3241" s="258" t="s">
        <v>583</v>
      </c>
      <c r="J3241" s="186" t="s">
        <v>263</v>
      </c>
      <c r="K3241" s="223" t="s">
        <v>447</v>
      </c>
      <c r="L3241" s="223"/>
      <c r="M3241" s="259" t="s">
        <v>447</v>
      </c>
      <c r="N3241" s="223" t="s">
        <v>449</v>
      </c>
      <c r="O3241" s="223" t="s">
        <v>3419</v>
      </c>
      <c r="P3241" s="223">
        <v>2015</v>
      </c>
      <c r="Q3241" s="223">
        <v>2015</v>
      </c>
      <c r="R3241" s="223" t="s">
        <v>3740</v>
      </c>
      <c r="S3241" s="223" t="s">
        <v>78</v>
      </c>
      <c r="T3241" s="223" t="s">
        <v>451</v>
      </c>
      <c r="U3241" s="86">
        <v>80</v>
      </c>
      <c r="V3241" s="86" t="s">
        <v>452</v>
      </c>
      <c r="W3241" s="223" t="s">
        <v>1937</v>
      </c>
      <c r="X3241" s="223" t="s">
        <v>21099</v>
      </c>
      <c r="Y3241" s="262">
        <v>79500</v>
      </c>
      <c r="Z3241" s="226"/>
      <c r="AA3241" s="241">
        <f t="shared" si="25"/>
        <v>0</v>
      </c>
      <c r="AB3241" s="237" t="s">
        <v>21100</v>
      </c>
    </row>
    <row r="3242" spans="1:28" ht="15" customHeight="1">
      <c r="A3242" s="109">
        <v>3233</v>
      </c>
      <c r="B3242" s="222" t="str">
        <f t="shared" si="24"/>
        <v>Klik Disini</v>
      </c>
      <c r="C3242" s="223" t="s">
        <v>21101</v>
      </c>
      <c r="D3242" s="223"/>
      <c r="E3242" s="223" t="s">
        <v>3529</v>
      </c>
      <c r="F3242" s="223" t="s">
        <v>21102</v>
      </c>
      <c r="G3242" s="223" t="s">
        <v>21103</v>
      </c>
      <c r="H3242" s="223" t="s">
        <v>3532</v>
      </c>
      <c r="I3242" s="258" t="s">
        <v>446</v>
      </c>
      <c r="J3242" s="186" t="s">
        <v>345</v>
      </c>
      <c r="K3242" s="223"/>
      <c r="L3242" s="264"/>
      <c r="M3242" s="265"/>
      <c r="N3242" s="223" t="s">
        <v>449</v>
      </c>
      <c r="O3242" s="223" t="s">
        <v>3419</v>
      </c>
      <c r="P3242" s="223">
        <v>2014</v>
      </c>
      <c r="Q3242" s="223">
        <v>2015</v>
      </c>
      <c r="R3242" s="223" t="s">
        <v>3412</v>
      </c>
      <c r="S3242" s="223" t="s">
        <v>78</v>
      </c>
      <c r="T3242" s="223" t="s">
        <v>451</v>
      </c>
      <c r="U3242" s="86">
        <v>290</v>
      </c>
      <c r="V3242" s="86" t="s">
        <v>452</v>
      </c>
      <c r="W3242" s="223" t="s">
        <v>7239</v>
      </c>
      <c r="X3242" s="223" t="s">
        <v>21104</v>
      </c>
      <c r="Y3242" s="262">
        <v>70500</v>
      </c>
      <c r="Z3242" s="226"/>
      <c r="AA3242" s="241">
        <f t="shared" si="25"/>
        <v>0</v>
      </c>
      <c r="AB3242" s="237" t="s">
        <v>21105</v>
      </c>
    </row>
    <row r="3243" spans="1:28" ht="15" customHeight="1">
      <c r="A3243" s="109">
        <v>3234</v>
      </c>
      <c r="B3243" s="222" t="str">
        <f t="shared" si="24"/>
        <v>Klik Disini</v>
      </c>
      <c r="C3243" s="223" t="s">
        <v>21106</v>
      </c>
      <c r="D3243" s="223"/>
      <c r="E3243" s="223" t="s">
        <v>3529</v>
      </c>
      <c r="F3243" s="223" t="s">
        <v>21107</v>
      </c>
      <c r="G3243" s="223" t="s">
        <v>21108</v>
      </c>
      <c r="H3243" s="223" t="s">
        <v>3532</v>
      </c>
      <c r="I3243" s="258" t="s">
        <v>446</v>
      </c>
      <c r="J3243" s="186" t="s">
        <v>345</v>
      </c>
      <c r="K3243" s="223"/>
      <c r="L3243" s="264"/>
      <c r="M3243" s="265"/>
      <c r="N3243" s="223"/>
      <c r="O3243" s="223"/>
      <c r="P3243" s="223">
        <v>2014</v>
      </c>
      <c r="Q3243" s="223">
        <v>2014</v>
      </c>
      <c r="R3243" s="223" t="s">
        <v>3412</v>
      </c>
      <c r="S3243" s="223" t="s">
        <v>78</v>
      </c>
      <c r="T3243" s="223"/>
      <c r="U3243" s="86">
        <v>200</v>
      </c>
      <c r="V3243" s="86" t="s">
        <v>452</v>
      </c>
      <c r="W3243" s="223" t="s">
        <v>4453</v>
      </c>
      <c r="X3243" s="223" t="s">
        <v>21109</v>
      </c>
      <c r="Y3243" s="262">
        <v>47000</v>
      </c>
      <c r="Z3243" s="226"/>
      <c r="AA3243" s="241">
        <f t="shared" si="25"/>
        <v>0</v>
      </c>
      <c r="AB3243" s="237" t="s">
        <v>21110</v>
      </c>
    </row>
    <row r="3244" spans="1:28" ht="15" customHeight="1">
      <c r="A3244" s="109">
        <v>3235</v>
      </c>
      <c r="B3244" s="222" t="str">
        <f t="shared" si="24"/>
        <v>Klik Disini</v>
      </c>
      <c r="C3244" s="223" t="s">
        <v>21111</v>
      </c>
      <c r="D3244" s="223"/>
      <c r="E3244" s="223" t="s">
        <v>3529</v>
      </c>
      <c r="F3244" s="223" t="s">
        <v>21112</v>
      </c>
      <c r="G3244" s="223" t="s">
        <v>21113</v>
      </c>
      <c r="H3244" s="223" t="s">
        <v>3532</v>
      </c>
      <c r="I3244" s="258" t="s">
        <v>446</v>
      </c>
      <c r="J3244" s="186" t="s">
        <v>345</v>
      </c>
      <c r="K3244" s="223"/>
      <c r="L3244" s="264"/>
      <c r="M3244" s="265"/>
      <c r="N3244" s="223" t="s">
        <v>449</v>
      </c>
      <c r="O3244" s="223" t="s">
        <v>3419</v>
      </c>
      <c r="P3244" s="223">
        <v>2015</v>
      </c>
      <c r="Q3244" s="223">
        <v>2015</v>
      </c>
      <c r="R3244" s="223" t="s">
        <v>3412</v>
      </c>
      <c r="S3244" s="223" t="s">
        <v>78</v>
      </c>
      <c r="T3244" s="223" t="s">
        <v>451</v>
      </c>
      <c r="U3244" s="86">
        <v>212</v>
      </c>
      <c r="V3244" s="86" t="s">
        <v>452</v>
      </c>
      <c r="W3244" s="223" t="s">
        <v>480</v>
      </c>
      <c r="X3244" s="223" t="s">
        <v>21114</v>
      </c>
      <c r="Y3244" s="262">
        <v>68500</v>
      </c>
      <c r="Z3244" s="226"/>
      <c r="AA3244" s="241">
        <f t="shared" si="25"/>
        <v>0</v>
      </c>
      <c r="AB3244" s="237" t="s">
        <v>21115</v>
      </c>
    </row>
    <row r="3245" spans="1:28" ht="15" customHeight="1">
      <c r="A3245" s="109">
        <v>3236</v>
      </c>
      <c r="B3245" s="222" t="str">
        <f t="shared" si="24"/>
        <v>Klik Disini</v>
      </c>
      <c r="C3245" s="223" t="s">
        <v>21116</v>
      </c>
      <c r="D3245" s="223"/>
      <c r="E3245" s="223" t="s">
        <v>21117</v>
      </c>
      <c r="F3245" s="223" t="s">
        <v>21118</v>
      </c>
      <c r="G3245" s="223" t="s">
        <v>21119</v>
      </c>
      <c r="H3245" s="223" t="s">
        <v>333</v>
      </c>
      <c r="I3245" s="258" t="s">
        <v>592</v>
      </c>
      <c r="J3245" s="186" t="s">
        <v>332</v>
      </c>
      <c r="K3245" s="223" t="s">
        <v>447</v>
      </c>
      <c r="L3245" s="223"/>
      <c r="M3245" s="259" t="s">
        <v>447</v>
      </c>
      <c r="N3245" s="223" t="s">
        <v>449</v>
      </c>
      <c r="O3245" s="223" t="s">
        <v>450</v>
      </c>
      <c r="P3245" s="223">
        <v>2017</v>
      </c>
      <c r="Q3245" s="223">
        <v>2017</v>
      </c>
      <c r="R3245" s="223" t="s">
        <v>3412</v>
      </c>
      <c r="S3245" s="223" t="s">
        <v>78</v>
      </c>
      <c r="T3245" s="223" t="s">
        <v>451</v>
      </c>
      <c r="U3245" s="86">
        <v>132</v>
      </c>
      <c r="V3245" s="86" t="s">
        <v>452</v>
      </c>
      <c r="W3245" s="223" t="s">
        <v>4795</v>
      </c>
      <c r="X3245" s="223" t="s">
        <v>21120</v>
      </c>
      <c r="Y3245" s="262">
        <v>88500</v>
      </c>
      <c r="Z3245" s="226"/>
      <c r="AA3245" s="241">
        <f t="shared" si="25"/>
        <v>0</v>
      </c>
      <c r="AB3245" s="237" t="s">
        <v>21121</v>
      </c>
    </row>
    <row r="3246" spans="1:28" ht="15" customHeight="1">
      <c r="A3246" s="109">
        <v>3237</v>
      </c>
      <c r="B3246" s="222" t="str">
        <f t="shared" si="24"/>
        <v>Klik Disini</v>
      </c>
      <c r="C3246" s="223" t="s">
        <v>21122</v>
      </c>
      <c r="D3246" s="223"/>
      <c r="E3246" s="223" t="s">
        <v>8355</v>
      </c>
      <c r="F3246" s="223" t="s">
        <v>21123</v>
      </c>
      <c r="G3246" s="223" t="s">
        <v>21124</v>
      </c>
      <c r="H3246" s="223" t="s">
        <v>4580</v>
      </c>
      <c r="I3246" s="258" t="s">
        <v>446</v>
      </c>
      <c r="J3246" s="186" t="s">
        <v>347</v>
      </c>
      <c r="K3246" s="223" t="s">
        <v>447</v>
      </c>
      <c r="L3246" s="223"/>
      <c r="M3246" s="259" t="s">
        <v>447</v>
      </c>
      <c r="N3246" s="223" t="s">
        <v>449</v>
      </c>
      <c r="O3246" s="223" t="s">
        <v>462</v>
      </c>
      <c r="P3246" s="223">
        <v>2016</v>
      </c>
      <c r="Q3246" s="223">
        <v>2017</v>
      </c>
      <c r="R3246" s="223" t="s">
        <v>3643</v>
      </c>
      <c r="S3246" s="223" t="s">
        <v>78</v>
      </c>
      <c r="T3246" s="223" t="s">
        <v>451</v>
      </c>
      <c r="U3246" s="86">
        <v>496</v>
      </c>
      <c r="V3246" s="86" t="s">
        <v>452</v>
      </c>
      <c r="W3246" s="223" t="s">
        <v>6636</v>
      </c>
      <c r="X3246" s="223" t="s">
        <v>21125</v>
      </c>
      <c r="Y3246" s="262">
        <v>172500</v>
      </c>
      <c r="Z3246" s="226"/>
      <c r="AA3246" s="241">
        <f t="shared" si="25"/>
        <v>0</v>
      </c>
      <c r="AB3246" s="237" t="s">
        <v>21126</v>
      </c>
    </row>
    <row r="3247" spans="1:28" ht="15" customHeight="1">
      <c r="A3247" s="109">
        <v>3238</v>
      </c>
      <c r="B3247" s="222" t="str">
        <f t="shared" si="24"/>
        <v>Klik Disini</v>
      </c>
      <c r="C3247" s="223" t="s">
        <v>21127</v>
      </c>
      <c r="D3247" s="223"/>
      <c r="E3247" s="223" t="s">
        <v>21128</v>
      </c>
      <c r="F3247" s="223" t="s">
        <v>21129</v>
      </c>
      <c r="G3247" s="223" t="s">
        <v>21130</v>
      </c>
      <c r="H3247" s="223" t="s">
        <v>266</v>
      </c>
      <c r="I3247" s="258" t="s">
        <v>583</v>
      </c>
      <c r="J3247" s="186" t="s">
        <v>265</v>
      </c>
      <c r="K3247" s="223"/>
      <c r="L3247" s="264"/>
      <c r="M3247" s="265"/>
      <c r="N3247" s="223" t="s">
        <v>449</v>
      </c>
      <c r="O3247" s="223" t="s">
        <v>3419</v>
      </c>
      <c r="P3247" s="223">
        <v>2012</v>
      </c>
      <c r="Q3247" s="223">
        <v>2017</v>
      </c>
      <c r="R3247" s="223" t="s">
        <v>3480</v>
      </c>
      <c r="S3247" s="223" t="s">
        <v>78</v>
      </c>
      <c r="T3247" s="223" t="s">
        <v>451</v>
      </c>
      <c r="U3247" s="86">
        <v>336</v>
      </c>
      <c r="V3247" s="86" t="s">
        <v>452</v>
      </c>
      <c r="W3247" s="223" t="s">
        <v>4598</v>
      </c>
      <c r="X3247" s="223" t="s">
        <v>21131</v>
      </c>
      <c r="Y3247" s="262">
        <v>69000</v>
      </c>
      <c r="Z3247" s="226"/>
      <c r="AA3247" s="241">
        <f t="shared" si="25"/>
        <v>0</v>
      </c>
      <c r="AB3247" s="237" t="s">
        <v>21132</v>
      </c>
    </row>
    <row r="3248" spans="1:28" ht="15" customHeight="1">
      <c r="A3248" s="109">
        <v>3239</v>
      </c>
      <c r="B3248" s="222" t="str">
        <f t="shared" si="24"/>
        <v>Klik Disini</v>
      </c>
      <c r="C3248" s="223" t="s">
        <v>21133</v>
      </c>
      <c r="D3248" s="223"/>
      <c r="E3248" s="223" t="s">
        <v>21134</v>
      </c>
      <c r="F3248" s="223" t="s">
        <v>21135</v>
      </c>
      <c r="G3248" s="223" t="s">
        <v>21136</v>
      </c>
      <c r="H3248" s="223" t="s">
        <v>1056</v>
      </c>
      <c r="I3248" s="258" t="s">
        <v>583</v>
      </c>
      <c r="J3248" s="186" t="s">
        <v>265</v>
      </c>
      <c r="K3248" s="223"/>
      <c r="L3248" s="264"/>
      <c r="M3248" s="265"/>
      <c r="N3248" s="223" t="s">
        <v>449</v>
      </c>
      <c r="O3248" s="223" t="s">
        <v>3419</v>
      </c>
      <c r="P3248" s="223">
        <v>2013</v>
      </c>
      <c r="Q3248" s="223">
        <v>2017</v>
      </c>
      <c r="R3248" s="223" t="s">
        <v>3480</v>
      </c>
      <c r="S3248" s="223" t="s">
        <v>78</v>
      </c>
      <c r="T3248" s="223" t="s">
        <v>451</v>
      </c>
      <c r="U3248" s="86">
        <v>384</v>
      </c>
      <c r="V3248" s="86" t="s">
        <v>452</v>
      </c>
      <c r="W3248" s="223" t="s">
        <v>677</v>
      </c>
      <c r="X3248" s="223" t="s">
        <v>21137</v>
      </c>
      <c r="Y3248" s="260">
        <v>105500</v>
      </c>
      <c r="Z3248" s="226"/>
      <c r="AA3248" s="241">
        <f t="shared" si="25"/>
        <v>0</v>
      </c>
      <c r="AB3248" s="237" t="s">
        <v>21138</v>
      </c>
    </row>
    <row r="3249" spans="1:28" ht="15" customHeight="1">
      <c r="A3249" s="109">
        <v>3240</v>
      </c>
      <c r="B3249" s="222" t="str">
        <f t="shared" si="24"/>
        <v>Klik Disini</v>
      </c>
      <c r="C3249" s="223" t="s">
        <v>21139</v>
      </c>
      <c r="D3249" s="223" t="s">
        <v>2762</v>
      </c>
      <c r="E3249" s="223" t="s">
        <v>6594</v>
      </c>
      <c r="F3249" s="223" t="s">
        <v>21140</v>
      </c>
      <c r="G3249" s="223" t="s">
        <v>21141</v>
      </c>
      <c r="H3249" s="223" t="s">
        <v>384</v>
      </c>
      <c r="I3249" s="258" t="s">
        <v>1844</v>
      </c>
      <c r="J3249" s="186" t="s">
        <v>395</v>
      </c>
      <c r="K3249" s="223" t="s">
        <v>447</v>
      </c>
      <c r="L3249" s="223"/>
      <c r="M3249" s="259" t="s">
        <v>447</v>
      </c>
      <c r="N3249" s="223" t="s">
        <v>449</v>
      </c>
      <c r="O3249" s="223" t="s">
        <v>462</v>
      </c>
      <c r="P3249" s="223">
        <v>2016</v>
      </c>
      <c r="Q3249" s="223">
        <v>2019</v>
      </c>
      <c r="R3249" s="223" t="s">
        <v>3675</v>
      </c>
      <c r="S3249" s="223" t="s">
        <v>78</v>
      </c>
      <c r="T3249" s="223" t="s">
        <v>5891</v>
      </c>
      <c r="U3249" s="86">
        <v>290</v>
      </c>
      <c r="V3249" s="86" t="s">
        <v>452</v>
      </c>
      <c r="W3249" s="223" t="s">
        <v>4187</v>
      </c>
      <c r="X3249" s="223" t="s">
        <v>21142</v>
      </c>
      <c r="Y3249" s="260">
        <v>114000</v>
      </c>
      <c r="Z3249" s="226"/>
      <c r="AA3249" s="241">
        <f t="shared" si="25"/>
        <v>0</v>
      </c>
      <c r="AB3249" s="237" t="s">
        <v>21143</v>
      </c>
    </row>
    <row r="3250" spans="1:28" ht="15" customHeight="1">
      <c r="A3250" s="109">
        <v>3241</v>
      </c>
      <c r="B3250" s="222" t="str">
        <f t="shared" si="24"/>
        <v>Klik Disini</v>
      </c>
      <c r="C3250" s="223" t="s">
        <v>21144</v>
      </c>
      <c r="D3250" s="223" t="s">
        <v>2762</v>
      </c>
      <c r="E3250" s="223" t="s">
        <v>6671</v>
      </c>
      <c r="F3250" s="223" t="s">
        <v>21145</v>
      </c>
      <c r="G3250" s="223" t="s">
        <v>21146</v>
      </c>
      <c r="H3250" s="223" t="s">
        <v>2070</v>
      </c>
      <c r="I3250" s="258" t="s">
        <v>583</v>
      </c>
      <c r="J3250" s="186" t="s">
        <v>263</v>
      </c>
      <c r="K3250" s="223" t="s">
        <v>1953</v>
      </c>
      <c r="L3250" s="223"/>
      <c r="M3250" s="259" t="s">
        <v>447</v>
      </c>
      <c r="N3250" s="223" t="s">
        <v>449</v>
      </c>
      <c r="O3250" s="223" t="s">
        <v>583</v>
      </c>
      <c r="P3250" s="223">
        <v>2017</v>
      </c>
      <c r="Q3250" s="223">
        <v>2018</v>
      </c>
      <c r="R3250" s="223" t="s">
        <v>3740</v>
      </c>
      <c r="S3250" s="223" t="s">
        <v>78</v>
      </c>
      <c r="T3250" s="223" t="s">
        <v>451</v>
      </c>
      <c r="U3250" s="86">
        <v>182</v>
      </c>
      <c r="V3250" s="86" t="s">
        <v>452</v>
      </c>
      <c r="W3250" s="223" t="s">
        <v>2798</v>
      </c>
      <c r="X3250" s="223" t="s">
        <v>21147</v>
      </c>
      <c r="Y3250" s="260">
        <v>103500</v>
      </c>
      <c r="Z3250" s="226"/>
      <c r="AA3250" s="241">
        <f t="shared" si="25"/>
        <v>0</v>
      </c>
      <c r="AB3250" s="237" t="s">
        <v>21148</v>
      </c>
    </row>
    <row r="3251" spans="1:28" ht="15" customHeight="1">
      <c r="A3251" s="109">
        <v>3242</v>
      </c>
      <c r="B3251" s="222" t="str">
        <f t="shared" si="24"/>
        <v>Klik Disini</v>
      </c>
      <c r="C3251" s="244" t="s">
        <v>21149</v>
      </c>
      <c r="D3251" s="244" t="s">
        <v>2762</v>
      </c>
      <c r="E3251" s="244" t="s">
        <v>17333</v>
      </c>
      <c r="F3251" s="244"/>
      <c r="G3251" s="244" t="s">
        <v>21150</v>
      </c>
      <c r="H3251" s="244" t="s">
        <v>21151</v>
      </c>
      <c r="I3251" s="267" t="s">
        <v>446</v>
      </c>
      <c r="J3251" s="268" t="s">
        <v>347</v>
      </c>
      <c r="K3251" s="244" t="s">
        <v>1953</v>
      </c>
      <c r="L3251" s="244"/>
      <c r="M3251" s="259" t="s">
        <v>447</v>
      </c>
      <c r="N3251" s="244" t="s">
        <v>449</v>
      </c>
      <c r="O3251" s="244" t="s">
        <v>450</v>
      </c>
      <c r="P3251" s="244" t="s">
        <v>21152</v>
      </c>
      <c r="Q3251" s="244">
        <v>2022</v>
      </c>
      <c r="R3251" s="244" t="s">
        <v>3412</v>
      </c>
      <c r="S3251" s="223" t="s">
        <v>78</v>
      </c>
      <c r="T3251" s="244" t="s">
        <v>451</v>
      </c>
      <c r="U3251" s="246">
        <v>201</v>
      </c>
      <c r="V3251" s="244" t="s">
        <v>452</v>
      </c>
      <c r="W3251" s="244" t="s">
        <v>715</v>
      </c>
      <c r="X3251" s="244" t="s">
        <v>21153</v>
      </c>
      <c r="Y3251" s="269">
        <v>59000</v>
      </c>
      <c r="Z3251" s="270"/>
      <c r="AA3251" s="241">
        <f t="shared" si="25"/>
        <v>0</v>
      </c>
      <c r="AB3251" s="244" t="s">
        <v>21154</v>
      </c>
    </row>
    <row r="3252" spans="1:28" ht="15" customHeight="1">
      <c r="A3252" s="109">
        <v>3243</v>
      </c>
      <c r="B3252" s="222" t="str">
        <f t="shared" si="24"/>
        <v>Klik Disini</v>
      </c>
      <c r="C3252" s="244" t="s">
        <v>21155</v>
      </c>
      <c r="D3252" s="244" t="s">
        <v>2762</v>
      </c>
      <c r="E3252" s="244" t="s">
        <v>17333</v>
      </c>
      <c r="F3252" s="244"/>
      <c r="G3252" s="244" t="s">
        <v>21156</v>
      </c>
      <c r="H3252" s="244" t="s">
        <v>553</v>
      </c>
      <c r="I3252" s="267" t="s">
        <v>446</v>
      </c>
      <c r="J3252" s="268" t="s">
        <v>347</v>
      </c>
      <c r="K3252" s="244" t="s">
        <v>1953</v>
      </c>
      <c r="L3252" s="244"/>
      <c r="M3252" s="259" t="s">
        <v>447</v>
      </c>
      <c r="N3252" s="244" t="s">
        <v>449</v>
      </c>
      <c r="O3252" s="244" t="s">
        <v>450</v>
      </c>
      <c r="P3252" s="244" t="s">
        <v>21152</v>
      </c>
      <c r="Q3252" s="244">
        <v>2022</v>
      </c>
      <c r="R3252" s="244" t="s">
        <v>3412</v>
      </c>
      <c r="S3252" s="223" t="s">
        <v>78</v>
      </c>
      <c r="T3252" s="244" t="s">
        <v>451</v>
      </c>
      <c r="U3252" s="246">
        <v>235</v>
      </c>
      <c r="V3252" s="244" t="s">
        <v>452</v>
      </c>
      <c r="W3252" s="244" t="s">
        <v>942</v>
      </c>
      <c r="X3252" s="244" t="s">
        <v>21157</v>
      </c>
      <c r="Y3252" s="269">
        <v>80000</v>
      </c>
      <c r="Z3252" s="270"/>
      <c r="AA3252" s="241">
        <f t="shared" si="25"/>
        <v>0</v>
      </c>
      <c r="AB3252" s="244" t="s">
        <v>21158</v>
      </c>
    </row>
    <row r="3253" spans="1:28" ht="15" customHeight="1">
      <c r="A3253" s="109">
        <v>3244</v>
      </c>
      <c r="B3253" s="222" t="str">
        <f t="shared" si="24"/>
        <v>Klik Disini</v>
      </c>
      <c r="C3253" s="244" t="s">
        <v>21159</v>
      </c>
      <c r="D3253" s="244" t="s">
        <v>2762</v>
      </c>
      <c r="E3253" s="244" t="s">
        <v>21160</v>
      </c>
      <c r="F3253" s="244"/>
      <c r="G3253" s="244" t="s">
        <v>21161</v>
      </c>
      <c r="H3253" s="244" t="s">
        <v>262</v>
      </c>
      <c r="I3253" s="267" t="s">
        <v>446</v>
      </c>
      <c r="J3253" s="268" t="s">
        <v>389</v>
      </c>
      <c r="K3253" s="244" t="s">
        <v>1953</v>
      </c>
      <c r="L3253" s="244"/>
      <c r="M3253" s="259" t="s">
        <v>447</v>
      </c>
      <c r="N3253" s="244" t="s">
        <v>449</v>
      </c>
      <c r="O3253" s="244" t="s">
        <v>450</v>
      </c>
      <c r="P3253" s="244" t="s">
        <v>21152</v>
      </c>
      <c r="Q3253" s="244">
        <v>2024</v>
      </c>
      <c r="R3253" s="244" t="s">
        <v>14186</v>
      </c>
      <c r="S3253" s="223" t="s">
        <v>78</v>
      </c>
      <c r="T3253" s="244" t="s">
        <v>451</v>
      </c>
      <c r="U3253" s="246">
        <v>176</v>
      </c>
      <c r="V3253" s="244" t="s">
        <v>452</v>
      </c>
      <c r="W3253" s="244" t="s">
        <v>5720</v>
      </c>
      <c r="X3253" s="244" t="s">
        <v>21162</v>
      </c>
      <c r="Y3253" s="269">
        <v>80000</v>
      </c>
      <c r="Z3253" s="270"/>
      <c r="AA3253" s="241">
        <f t="shared" si="25"/>
        <v>0</v>
      </c>
      <c r="AB3253" s="244" t="s">
        <v>21163</v>
      </c>
    </row>
    <row r="3254" spans="1:28" ht="15" customHeight="1">
      <c r="A3254" s="109">
        <v>3245</v>
      </c>
      <c r="B3254" s="222" t="str">
        <f t="shared" si="24"/>
        <v>Klik Disini</v>
      </c>
      <c r="C3254" s="244" t="s">
        <v>21164</v>
      </c>
      <c r="D3254" s="244" t="s">
        <v>2762</v>
      </c>
      <c r="E3254" s="244" t="s">
        <v>17333</v>
      </c>
      <c r="F3254" s="244"/>
      <c r="G3254" s="244" t="s">
        <v>21165</v>
      </c>
      <c r="H3254" s="244" t="s">
        <v>553</v>
      </c>
      <c r="I3254" s="267" t="s">
        <v>446</v>
      </c>
      <c r="J3254" s="268" t="s">
        <v>347</v>
      </c>
      <c r="K3254" s="244" t="s">
        <v>1953</v>
      </c>
      <c r="L3254" s="244"/>
      <c r="M3254" s="259" t="s">
        <v>447</v>
      </c>
      <c r="N3254" s="244" t="s">
        <v>449</v>
      </c>
      <c r="O3254" s="244" t="s">
        <v>450</v>
      </c>
      <c r="P3254" s="244" t="s">
        <v>21152</v>
      </c>
      <c r="Q3254" s="244">
        <v>2024</v>
      </c>
      <c r="R3254" s="244" t="s">
        <v>14912</v>
      </c>
      <c r="S3254" s="223" t="s">
        <v>78</v>
      </c>
      <c r="T3254" s="244" t="s">
        <v>451</v>
      </c>
      <c r="U3254" s="246">
        <v>316</v>
      </c>
      <c r="V3254" s="244" t="s">
        <v>452</v>
      </c>
      <c r="W3254" s="244" t="s">
        <v>646</v>
      </c>
      <c r="X3254" s="244" t="s">
        <v>21166</v>
      </c>
      <c r="Y3254" s="269">
        <v>80000</v>
      </c>
      <c r="Z3254" s="270"/>
      <c r="AA3254" s="241">
        <f t="shared" si="25"/>
        <v>0</v>
      </c>
      <c r="AB3254" s="244" t="s">
        <v>21167</v>
      </c>
    </row>
    <row r="3255" spans="1:28" ht="15" customHeight="1">
      <c r="A3255" s="109">
        <v>3246</v>
      </c>
      <c r="B3255" s="222" t="str">
        <f t="shared" si="24"/>
        <v>Klik Disini</v>
      </c>
      <c r="C3255" s="244" t="s">
        <v>21168</v>
      </c>
      <c r="D3255" s="244" t="s">
        <v>2762</v>
      </c>
      <c r="E3255" s="244" t="s">
        <v>17333</v>
      </c>
      <c r="F3255" s="244"/>
      <c r="G3255" s="244" t="s">
        <v>21169</v>
      </c>
      <c r="H3255" s="244" t="s">
        <v>782</v>
      </c>
      <c r="I3255" s="267" t="s">
        <v>446</v>
      </c>
      <c r="J3255" s="268" t="s">
        <v>347</v>
      </c>
      <c r="K3255" s="244" t="s">
        <v>1953</v>
      </c>
      <c r="L3255" s="244"/>
      <c r="M3255" s="259" t="s">
        <v>447</v>
      </c>
      <c r="N3255" s="244" t="s">
        <v>449</v>
      </c>
      <c r="O3255" s="244" t="s">
        <v>450</v>
      </c>
      <c r="P3255" s="244" t="s">
        <v>21152</v>
      </c>
      <c r="Q3255" s="244">
        <v>2022</v>
      </c>
      <c r="R3255" s="244" t="s">
        <v>3412</v>
      </c>
      <c r="S3255" s="223" t="s">
        <v>78</v>
      </c>
      <c r="T3255" s="244" t="s">
        <v>451</v>
      </c>
      <c r="U3255" s="246">
        <v>289</v>
      </c>
      <c r="V3255" s="244" t="s">
        <v>452</v>
      </c>
      <c r="W3255" s="244" t="s">
        <v>722</v>
      </c>
      <c r="X3255" s="244" t="s">
        <v>21170</v>
      </c>
      <c r="Y3255" s="269">
        <v>80000</v>
      </c>
      <c r="Z3255" s="270"/>
      <c r="AA3255" s="241">
        <f t="shared" si="25"/>
        <v>0</v>
      </c>
      <c r="AB3255" s="244" t="s">
        <v>21171</v>
      </c>
    </row>
    <row r="3256" spans="1:28" ht="15" customHeight="1">
      <c r="A3256" s="109">
        <v>3247</v>
      </c>
      <c r="B3256" s="222" t="str">
        <f t="shared" si="24"/>
        <v>Klik Disini</v>
      </c>
      <c r="C3256" s="244" t="s">
        <v>21172</v>
      </c>
      <c r="D3256" s="244" t="s">
        <v>2762</v>
      </c>
      <c r="E3256" s="244" t="s">
        <v>21173</v>
      </c>
      <c r="F3256" s="244" t="s">
        <v>21174</v>
      </c>
      <c r="G3256" s="244" t="s">
        <v>21175</v>
      </c>
      <c r="H3256" s="244" t="s">
        <v>262</v>
      </c>
      <c r="I3256" s="267" t="s">
        <v>446</v>
      </c>
      <c r="J3256" s="268" t="s">
        <v>337</v>
      </c>
      <c r="K3256" s="244" t="s">
        <v>1953</v>
      </c>
      <c r="L3256" s="244"/>
      <c r="M3256" s="259" t="s">
        <v>447</v>
      </c>
      <c r="N3256" s="244" t="s">
        <v>449</v>
      </c>
      <c r="O3256" s="244" t="s">
        <v>450</v>
      </c>
      <c r="P3256" s="244">
        <v>2023</v>
      </c>
      <c r="Q3256" s="244">
        <v>2023</v>
      </c>
      <c r="R3256" s="244" t="s">
        <v>3412</v>
      </c>
      <c r="S3256" s="223" t="s">
        <v>78</v>
      </c>
      <c r="T3256" s="244" t="s">
        <v>451</v>
      </c>
      <c r="U3256" s="246">
        <v>162</v>
      </c>
      <c r="V3256" s="244" t="s">
        <v>452</v>
      </c>
      <c r="W3256" s="244" t="s">
        <v>4754</v>
      </c>
      <c r="X3256" s="244" t="s">
        <v>21176</v>
      </c>
      <c r="Y3256" s="269">
        <v>59000</v>
      </c>
      <c r="Z3256" s="270"/>
      <c r="AA3256" s="241">
        <f t="shared" si="25"/>
        <v>0</v>
      </c>
      <c r="AB3256" s="244" t="s">
        <v>21177</v>
      </c>
    </row>
    <row r="3257" spans="1:28" ht="15" customHeight="1">
      <c r="A3257" s="109">
        <v>3248</v>
      </c>
      <c r="B3257" s="222" t="str">
        <f t="shared" si="24"/>
        <v>Klik Disini</v>
      </c>
      <c r="C3257" s="244" t="s">
        <v>21178</v>
      </c>
      <c r="D3257" s="244" t="s">
        <v>2762</v>
      </c>
      <c r="E3257" s="244" t="s">
        <v>21179</v>
      </c>
      <c r="F3257" s="244" t="s">
        <v>21180</v>
      </c>
      <c r="G3257" s="244" t="s">
        <v>21181</v>
      </c>
      <c r="H3257" s="244" t="s">
        <v>346</v>
      </c>
      <c r="I3257" s="267" t="s">
        <v>446</v>
      </c>
      <c r="J3257" s="268" t="s">
        <v>345</v>
      </c>
      <c r="K3257" s="244" t="s">
        <v>1953</v>
      </c>
      <c r="L3257" s="244"/>
      <c r="M3257" s="259" t="s">
        <v>447</v>
      </c>
      <c r="N3257" s="244" t="s">
        <v>449</v>
      </c>
      <c r="O3257" s="244" t="s">
        <v>450</v>
      </c>
      <c r="P3257" s="244">
        <v>2023</v>
      </c>
      <c r="Q3257" s="244">
        <v>2023</v>
      </c>
      <c r="R3257" s="244" t="s">
        <v>3412</v>
      </c>
      <c r="S3257" s="223" t="s">
        <v>78</v>
      </c>
      <c r="T3257" s="244" t="s">
        <v>451</v>
      </c>
      <c r="U3257" s="246">
        <v>210</v>
      </c>
      <c r="V3257" s="244" t="s">
        <v>452</v>
      </c>
      <c r="W3257" s="244" t="s">
        <v>594</v>
      </c>
      <c r="X3257" s="244" t="s">
        <v>21182</v>
      </c>
      <c r="Y3257" s="269">
        <v>74000</v>
      </c>
      <c r="Z3257" s="270"/>
      <c r="AA3257" s="241">
        <f t="shared" si="25"/>
        <v>0</v>
      </c>
      <c r="AB3257" s="244" t="s">
        <v>21183</v>
      </c>
    </row>
    <row r="3258" spans="1:28" ht="15" customHeight="1">
      <c r="A3258" s="109">
        <v>3249</v>
      </c>
      <c r="B3258" s="222" t="str">
        <f t="shared" si="24"/>
        <v>Klik Disini</v>
      </c>
      <c r="C3258" s="244" t="s">
        <v>21184</v>
      </c>
      <c r="D3258" s="244" t="s">
        <v>2762</v>
      </c>
      <c r="E3258" s="244" t="s">
        <v>21179</v>
      </c>
      <c r="F3258" s="244" t="s">
        <v>21185</v>
      </c>
      <c r="G3258" s="244" t="s">
        <v>21186</v>
      </c>
      <c r="H3258" s="244" t="s">
        <v>346</v>
      </c>
      <c r="I3258" s="267" t="s">
        <v>446</v>
      </c>
      <c r="J3258" s="268" t="s">
        <v>345</v>
      </c>
      <c r="K3258" s="244" t="s">
        <v>1953</v>
      </c>
      <c r="L3258" s="244"/>
      <c r="M3258" s="259" t="s">
        <v>447</v>
      </c>
      <c r="N3258" s="244" t="s">
        <v>449</v>
      </c>
      <c r="O3258" s="244" t="s">
        <v>450</v>
      </c>
      <c r="P3258" s="244">
        <v>2023</v>
      </c>
      <c r="Q3258" s="244">
        <v>2023</v>
      </c>
      <c r="R3258" s="244" t="s">
        <v>3412</v>
      </c>
      <c r="S3258" s="223" t="s">
        <v>78</v>
      </c>
      <c r="T3258" s="244" t="s">
        <v>451</v>
      </c>
      <c r="U3258" s="246">
        <v>226</v>
      </c>
      <c r="V3258" s="244" t="s">
        <v>452</v>
      </c>
      <c r="W3258" s="244" t="s">
        <v>3741</v>
      </c>
      <c r="X3258" s="244" t="s">
        <v>21187</v>
      </c>
      <c r="Y3258" s="269">
        <v>75000</v>
      </c>
      <c r="Z3258" s="270"/>
      <c r="AA3258" s="241">
        <f t="shared" si="25"/>
        <v>0</v>
      </c>
      <c r="AB3258" s="244" t="s">
        <v>21188</v>
      </c>
    </row>
    <row r="3259" spans="1:28" ht="15" customHeight="1">
      <c r="A3259" s="109">
        <v>3250</v>
      </c>
      <c r="B3259" s="222" t="str">
        <f t="shared" si="24"/>
        <v>Klik Disini</v>
      </c>
      <c r="C3259" s="244" t="s">
        <v>21189</v>
      </c>
      <c r="D3259" s="244" t="s">
        <v>2762</v>
      </c>
      <c r="E3259" s="244" t="s">
        <v>17333</v>
      </c>
      <c r="F3259" s="244"/>
      <c r="G3259" s="244" t="s">
        <v>21190</v>
      </c>
      <c r="H3259" s="244" t="s">
        <v>553</v>
      </c>
      <c r="I3259" s="267" t="s">
        <v>446</v>
      </c>
      <c r="J3259" s="268" t="s">
        <v>353</v>
      </c>
      <c r="K3259" s="244" t="s">
        <v>1953</v>
      </c>
      <c r="L3259" s="244"/>
      <c r="M3259" s="259" t="s">
        <v>447</v>
      </c>
      <c r="N3259" s="244" t="s">
        <v>449</v>
      </c>
      <c r="O3259" s="244" t="s">
        <v>450</v>
      </c>
      <c r="P3259" s="244" t="s">
        <v>21152</v>
      </c>
      <c r="Q3259" s="244">
        <v>2022</v>
      </c>
      <c r="R3259" s="244" t="s">
        <v>3412</v>
      </c>
      <c r="S3259" s="223" t="s">
        <v>78</v>
      </c>
      <c r="T3259" s="244" t="s">
        <v>451</v>
      </c>
      <c r="U3259" s="246">
        <v>200</v>
      </c>
      <c r="V3259" s="244" t="s">
        <v>452</v>
      </c>
      <c r="W3259" s="244" t="s">
        <v>663</v>
      </c>
      <c r="X3259" s="244" t="s">
        <v>21191</v>
      </c>
      <c r="Y3259" s="269">
        <v>79000</v>
      </c>
      <c r="Z3259" s="270"/>
      <c r="AA3259" s="241">
        <f t="shared" si="25"/>
        <v>0</v>
      </c>
      <c r="AB3259" s="244" t="s">
        <v>21192</v>
      </c>
    </row>
    <row r="3260" spans="1:28" ht="15" customHeight="1">
      <c r="A3260" s="109">
        <v>3251</v>
      </c>
      <c r="B3260" s="222" t="str">
        <f t="shared" si="24"/>
        <v>Klik Disini</v>
      </c>
      <c r="C3260" s="244" t="s">
        <v>21193</v>
      </c>
      <c r="D3260" s="244" t="s">
        <v>2762</v>
      </c>
      <c r="E3260" s="244" t="s">
        <v>21194</v>
      </c>
      <c r="F3260" s="244"/>
      <c r="G3260" s="244" t="s">
        <v>21195</v>
      </c>
      <c r="H3260" s="244" t="s">
        <v>3499</v>
      </c>
      <c r="I3260" s="267" t="s">
        <v>446</v>
      </c>
      <c r="J3260" s="268" t="s">
        <v>353</v>
      </c>
      <c r="K3260" s="244" t="s">
        <v>1953</v>
      </c>
      <c r="L3260" s="244"/>
      <c r="M3260" s="259" t="s">
        <v>447</v>
      </c>
      <c r="N3260" s="244" t="s">
        <v>449</v>
      </c>
      <c r="O3260" s="244" t="s">
        <v>450</v>
      </c>
      <c r="P3260" s="244" t="s">
        <v>21152</v>
      </c>
      <c r="Q3260" s="244">
        <v>2024</v>
      </c>
      <c r="R3260" s="244" t="s">
        <v>13812</v>
      </c>
      <c r="S3260" s="223" t="s">
        <v>78</v>
      </c>
      <c r="T3260" s="244" t="s">
        <v>451</v>
      </c>
      <c r="U3260" s="246">
        <v>110</v>
      </c>
      <c r="V3260" s="244" t="s">
        <v>452</v>
      </c>
      <c r="W3260" s="244" t="s">
        <v>813</v>
      </c>
      <c r="X3260" s="244" t="s">
        <v>21196</v>
      </c>
      <c r="Y3260" s="269">
        <v>65000</v>
      </c>
      <c r="Z3260" s="270"/>
      <c r="AA3260" s="241">
        <f t="shared" si="25"/>
        <v>0</v>
      </c>
      <c r="AB3260" s="244" t="s">
        <v>21197</v>
      </c>
    </row>
    <row r="3261" spans="1:28" ht="15" customHeight="1">
      <c r="A3261" s="109">
        <v>3252</v>
      </c>
      <c r="B3261" s="222" t="str">
        <f t="shared" si="24"/>
        <v>Klik Disini</v>
      </c>
      <c r="C3261" s="244" t="s">
        <v>21198</v>
      </c>
      <c r="D3261" s="244" t="s">
        <v>2762</v>
      </c>
      <c r="E3261" s="244" t="s">
        <v>17333</v>
      </c>
      <c r="F3261" s="244"/>
      <c r="G3261" s="244" t="s">
        <v>21199</v>
      </c>
      <c r="H3261" s="244" t="s">
        <v>398</v>
      </c>
      <c r="I3261" s="267" t="s">
        <v>1844</v>
      </c>
      <c r="J3261" s="268" t="s">
        <v>397</v>
      </c>
      <c r="K3261" s="244" t="s">
        <v>1953</v>
      </c>
      <c r="L3261" s="244"/>
      <c r="M3261" s="259" t="s">
        <v>447</v>
      </c>
      <c r="N3261" s="244" t="s">
        <v>449</v>
      </c>
      <c r="O3261" s="244" t="s">
        <v>450</v>
      </c>
      <c r="P3261" s="244" t="s">
        <v>21152</v>
      </c>
      <c r="Q3261" s="244">
        <v>2024</v>
      </c>
      <c r="R3261" s="244" t="s">
        <v>14912</v>
      </c>
      <c r="S3261" s="223" t="s">
        <v>78</v>
      </c>
      <c r="T3261" s="244" t="s">
        <v>451</v>
      </c>
      <c r="U3261" s="246">
        <v>112</v>
      </c>
      <c r="V3261" s="244" t="s">
        <v>452</v>
      </c>
      <c r="W3261" s="244" t="s">
        <v>677</v>
      </c>
      <c r="X3261" s="244" t="s">
        <v>21200</v>
      </c>
      <c r="Y3261" s="269">
        <v>80000</v>
      </c>
      <c r="Z3261" s="270"/>
      <c r="AA3261" s="241">
        <f t="shared" si="25"/>
        <v>0</v>
      </c>
      <c r="AB3261" s="244" t="s">
        <v>21201</v>
      </c>
    </row>
    <row r="3262" spans="1:28" ht="15" customHeight="1">
      <c r="A3262" s="109">
        <v>3253</v>
      </c>
      <c r="B3262" s="222" t="str">
        <f t="shared" si="24"/>
        <v>Klik Disini</v>
      </c>
      <c r="C3262" s="244" t="s">
        <v>21202</v>
      </c>
      <c r="D3262" s="244" t="s">
        <v>21203</v>
      </c>
      <c r="E3262" s="244" t="s">
        <v>21204</v>
      </c>
      <c r="F3262" s="244" t="s">
        <v>21205</v>
      </c>
      <c r="G3262" s="244" t="s">
        <v>21206</v>
      </c>
      <c r="H3262" s="244" t="s">
        <v>1056</v>
      </c>
      <c r="I3262" s="267" t="s">
        <v>583</v>
      </c>
      <c r="J3262" s="204" t="s">
        <v>265</v>
      </c>
      <c r="K3262" s="244" t="s">
        <v>1953</v>
      </c>
      <c r="L3262" s="244"/>
      <c r="M3262" s="259" t="s">
        <v>447</v>
      </c>
      <c r="N3262" s="244" t="s">
        <v>449</v>
      </c>
      <c r="O3262" s="244" t="s">
        <v>583</v>
      </c>
      <c r="P3262" s="244">
        <v>2023</v>
      </c>
      <c r="Q3262" s="244">
        <v>2023</v>
      </c>
      <c r="R3262" s="244" t="s">
        <v>3480</v>
      </c>
      <c r="S3262" s="223" t="s">
        <v>78</v>
      </c>
      <c r="T3262" s="244" t="s">
        <v>451</v>
      </c>
      <c r="U3262" s="246">
        <v>226</v>
      </c>
      <c r="V3262" s="244" t="s">
        <v>452</v>
      </c>
      <c r="W3262" s="244" t="s">
        <v>1633</v>
      </c>
      <c r="X3262" s="244" t="s">
        <v>21207</v>
      </c>
      <c r="Y3262" s="269">
        <v>69000</v>
      </c>
      <c r="Z3262" s="270"/>
      <c r="AA3262" s="241">
        <f t="shared" si="25"/>
        <v>0</v>
      </c>
      <c r="AB3262" s="244" t="s">
        <v>21208</v>
      </c>
    </row>
    <row r="3263" spans="1:28" ht="15" customHeight="1">
      <c r="A3263" s="109">
        <v>3254</v>
      </c>
      <c r="B3263" s="222" t="str">
        <f t="shared" si="24"/>
        <v>Klik Disini</v>
      </c>
      <c r="C3263" s="244" t="s">
        <v>21209</v>
      </c>
      <c r="D3263" s="244" t="s">
        <v>2762</v>
      </c>
      <c r="E3263" s="244" t="s">
        <v>17333</v>
      </c>
      <c r="F3263" s="244"/>
      <c r="G3263" s="244" t="s">
        <v>21210</v>
      </c>
      <c r="H3263" s="244" t="s">
        <v>553</v>
      </c>
      <c r="I3263" s="267" t="s">
        <v>446</v>
      </c>
      <c r="J3263" s="268" t="s">
        <v>353</v>
      </c>
      <c r="K3263" s="244" t="s">
        <v>1953</v>
      </c>
      <c r="L3263" s="244"/>
      <c r="M3263" s="259" t="s">
        <v>447</v>
      </c>
      <c r="N3263" s="244" t="s">
        <v>449</v>
      </c>
      <c r="O3263" s="244" t="s">
        <v>450</v>
      </c>
      <c r="P3263" s="244" t="s">
        <v>21152</v>
      </c>
      <c r="Q3263" s="244">
        <v>2022</v>
      </c>
      <c r="R3263" s="244" t="s">
        <v>3412</v>
      </c>
      <c r="S3263" s="223" t="s">
        <v>78</v>
      </c>
      <c r="T3263" s="244" t="s">
        <v>451</v>
      </c>
      <c r="U3263" s="246">
        <v>148</v>
      </c>
      <c r="V3263" s="244" t="s">
        <v>452</v>
      </c>
      <c r="W3263" s="244" t="s">
        <v>663</v>
      </c>
      <c r="X3263" s="244" t="s">
        <v>21211</v>
      </c>
      <c r="Y3263" s="269">
        <v>51000</v>
      </c>
      <c r="Z3263" s="270"/>
      <c r="AA3263" s="241">
        <f t="shared" si="25"/>
        <v>0</v>
      </c>
      <c r="AB3263" s="244" t="s">
        <v>21212</v>
      </c>
    </row>
    <row r="3264" spans="1:28" ht="15" customHeight="1">
      <c r="A3264" s="109">
        <v>3255</v>
      </c>
      <c r="B3264" s="222" t="str">
        <f t="shared" si="24"/>
        <v>Klik Disini</v>
      </c>
      <c r="C3264" s="244" t="s">
        <v>21213</v>
      </c>
      <c r="D3264" s="244" t="s">
        <v>21214</v>
      </c>
      <c r="E3264" s="244" t="s">
        <v>21179</v>
      </c>
      <c r="F3264" s="244" t="s">
        <v>21215</v>
      </c>
      <c r="G3264" s="244" t="s">
        <v>21216</v>
      </c>
      <c r="H3264" s="244" t="s">
        <v>346</v>
      </c>
      <c r="I3264" s="267" t="s">
        <v>446</v>
      </c>
      <c r="J3264" s="268" t="s">
        <v>345</v>
      </c>
      <c r="K3264" s="244" t="s">
        <v>1953</v>
      </c>
      <c r="L3264" s="244"/>
      <c r="M3264" s="259" t="s">
        <v>447</v>
      </c>
      <c r="N3264" s="244" t="s">
        <v>449</v>
      </c>
      <c r="O3264" s="244" t="s">
        <v>450</v>
      </c>
      <c r="P3264" s="244">
        <v>2023</v>
      </c>
      <c r="Q3264" s="244">
        <v>2023</v>
      </c>
      <c r="R3264" s="244" t="s">
        <v>3412</v>
      </c>
      <c r="S3264" s="223" t="s">
        <v>78</v>
      </c>
      <c r="T3264" s="244" t="s">
        <v>451</v>
      </c>
      <c r="U3264" s="246">
        <v>274</v>
      </c>
      <c r="V3264" s="244" t="s">
        <v>452</v>
      </c>
      <c r="W3264" s="244" t="s">
        <v>4258</v>
      </c>
      <c r="X3264" s="244" t="s">
        <v>21217</v>
      </c>
      <c r="Y3264" s="269">
        <v>80000</v>
      </c>
      <c r="Z3264" s="270"/>
      <c r="AA3264" s="241">
        <f t="shared" si="25"/>
        <v>0</v>
      </c>
      <c r="AB3264" s="244" t="s">
        <v>21218</v>
      </c>
    </row>
    <row r="3265" spans="1:28" ht="15" customHeight="1">
      <c r="A3265" s="109">
        <v>3256</v>
      </c>
      <c r="B3265" s="222" t="str">
        <f t="shared" si="24"/>
        <v>Klik Disini</v>
      </c>
      <c r="C3265" s="244" t="s">
        <v>21219</v>
      </c>
      <c r="D3265" s="244" t="s">
        <v>2762</v>
      </c>
      <c r="E3265" s="244" t="s">
        <v>21220</v>
      </c>
      <c r="F3265" s="244" t="s">
        <v>21221</v>
      </c>
      <c r="G3265" s="244" t="s">
        <v>21222</v>
      </c>
      <c r="H3265" s="244" t="s">
        <v>262</v>
      </c>
      <c r="I3265" s="267" t="s">
        <v>446</v>
      </c>
      <c r="J3265" s="268" t="s">
        <v>383</v>
      </c>
      <c r="K3265" s="244" t="s">
        <v>1953</v>
      </c>
      <c r="L3265" s="244"/>
      <c r="M3265" s="259" t="s">
        <v>447</v>
      </c>
      <c r="N3265" s="244" t="s">
        <v>449</v>
      </c>
      <c r="O3265" s="244" t="s">
        <v>450</v>
      </c>
      <c r="P3265" s="244">
        <v>2023</v>
      </c>
      <c r="Q3265" s="244">
        <v>2023</v>
      </c>
      <c r="R3265" s="244" t="s">
        <v>3412</v>
      </c>
      <c r="S3265" s="223" t="s">
        <v>78</v>
      </c>
      <c r="T3265" s="244" t="s">
        <v>451</v>
      </c>
      <c r="U3265" s="246">
        <v>66</v>
      </c>
      <c r="V3265" s="244" t="s">
        <v>452</v>
      </c>
      <c r="W3265" s="244" t="s">
        <v>707</v>
      </c>
      <c r="X3265" s="244" t="s">
        <v>21223</v>
      </c>
      <c r="Y3265" s="269">
        <v>39000</v>
      </c>
      <c r="Z3265" s="270"/>
      <c r="AA3265" s="241">
        <f t="shared" si="25"/>
        <v>0</v>
      </c>
      <c r="AB3265" s="244" t="s">
        <v>21224</v>
      </c>
    </row>
    <row r="3266" spans="1:28" ht="15" customHeight="1">
      <c r="A3266" s="109">
        <v>3257</v>
      </c>
      <c r="B3266" s="222" t="str">
        <f t="shared" si="24"/>
        <v>Klik Disini</v>
      </c>
      <c r="C3266" s="244" t="s">
        <v>21225</v>
      </c>
      <c r="D3266" s="244" t="s">
        <v>2762</v>
      </c>
      <c r="E3266" s="244" t="s">
        <v>21226</v>
      </c>
      <c r="F3266" s="244"/>
      <c r="G3266" s="244" t="s">
        <v>21227</v>
      </c>
      <c r="H3266" s="244" t="s">
        <v>1056</v>
      </c>
      <c r="I3266" s="267" t="s">
        <v>583</v>
      </c>
      <c r="J3266" s="204" t="s">
        <v>265</v>
      </c>
      <c r="K3266" s="244" t="s">
        <v>1953</v>
      </c>
      <c r="L3266" s="244"/>
      <c r="M3266" s="259" t="s">
        <v>447</v>
      </c>
      <c r="N3266" s="244" t="s">
        <v>449</v>
      </c>
      <c r="O3266" s="244" t="s">
        <v>583</v>
      </c>
      <c r="P3266" s="244" t="s">
        <v>21152</v>
      </c>
      <c r="Q3266" s="244">
        <v>2023</v>
      </c>
      <c r="R3266" s="244" t="s">
        <v>3480</v>
      </c>
      <c r="S3266" s="223" t="s">
        <v>78</v>
      </c>
      <c r="T3266" s="244" t="s">
        <v>451</v>
      </c>
      <c r="U3266" s="246">
        <v>162</v>
      </c>
      <c r="V3266" s="244" t="s">
        <v>452</v>
      </c>
      <c r="W3266" s="244" t="s">
        <v>813</v>
      </c>
      <c r="X3266" s="244" t="s">
        <v>21228</v>
      </c>
      <c r="Y3266" s="269">
        <v>44000</v>
      </c>
      <c r="Z3266" s="270"/>
      <c r="AA3266" s="241">
        <f t="shared" si="25"/>
        <v>0</v>
      </c>
      <c r="AB3266" s="244" t="s">
        <v>21229</v>
      </c>
    </row>
    <row r="3267" spans="1:28" ht="15" customHeight="1">
      <c r="A3267" s="109">
        <v>3258</v>
      </c>
      <c r="B3267" s="222" t="str">
        <f t="shared" si="24"/>
        <v>Klik Disini</v>
      </c>
      <c r="C3267" s="244" t="s">
        <v>21230</v>
      </c>
      <c r="D3267" s="244" t="s">
        <v>2762</v>
      </c>
      <c r="E3267" s="244" t="s">
        <v>17333</v>
      </c>
      <c r="F3267" s="244"/>
      <c r="G3267" s="244" t="s">
        <v>21231</v>
      </c>
      <c r="H3267" s="244" t="s">
        <v>553</v>
      </c>
      <c r="I3267" s="267" t="s">
        <v>446</v>
      </c>
      <c r="J3267" s="268" t="s">
        <v>353</v>
      </c>
      <c r="K3267" s="244" t="s">
        <v>1953</v>
      </c>
      <c r="L3267" s="244"/>
      <c r="M3267" s="259" t="s">
        <v>447</v>
      </c>
      <c r="N3267" s="244" t="s">
        <v>449</v>
      </c>
      <c r="O3267" s="244" t="s">
        <v>450</v>
      </c>
      <c r="P3267" s="244" t="s">
        <v>21152</v>
      </c>
      <c r="Q3267" s="244">
        <v>2022</v>
      </c>
      <c r="R3267" s="244" t="s">
        <v>3412</v>
      </c>
      <c r="S3267" s="223" t="s">
        <v>78</v>
      </c>
      <c r="T3267" s="244" t="s">
        <v>451</v>
      </c>
      <c r="U3267" s="246">
        <v>305</v>
      </c>
      <c r="V3267" s="244" t="s">
        <v>452</v>
      </c>
      <c r="W3267" s="244" t="s">
        <v>632</v>
      </c>
      <c r="X3267" s="244" t="s">
        <v>21232</v>
      </c>
      <c r="Y3267" s="269">
        <v>80000</v>
      </c>
      <c r="Z3267" s="270"/>
      <c r="AA3267" s="241">
        <f t="shared" si="25"/>
        <v>0</v>
      </c>
      <c r="AB3267" s="244" t="s">
        <v>21233</v>
      </c>
    </row>
    <row r="3268" spans="1:28" ht="15" customHeight="1">
      <c r="A3268" s="109">
        <v>3259</v>
      </c>
      <c r="B3268" s="222" t="str">
        <f t="shared" si="24"/>
        <v>Klik Disini</v>
      </c>
      <c r="C3268" s="244" t="s">
        <v>21234</v>
      </c>
      <c r="D3268" s="244" t="s">
        <v>2762</v>
      </c>
      <c r="E3268" s="244" t="s">
        <v>21235</v>
      </c>
      <c r="F3268" s="244" t="s">
        <v>21236</v>
      </c>
      <c r="G3268" s="244" t="s">
        <v>21237</v>
      </c>
      <c r="H3268" s="244" t="s">
        <v>274</v>
      </c>
      <c r="I3268" s="267" t="s">
        <v>446</v>
      </c>
      <c r="J3268" s="268" t="s">
        <v>337</v>
      </c>
      <c r="K3268" s="244" t="s">
        <v>1953</v>
      </c>
      <c r="L3268" s="244"/>
      <c r="M3268" s="259" t="s">
        <v>447</v>
      </c>
      <c r="N3268" s="244" t="s">
        <v>449</v>
      </c>
      <c r="O3268" s="244" t="s">
        <v>450</v>
      </c>
      <c r="P3268" s="244">
        <v>2023</v>
      </c>
      <c r="Q3268" s="244">
        <v>2023</v>
      </c>
      <c r="R3268" s="244" t="s">
        <v>3412</v>
      </c>
      <c r="S3268" s="223" t="s">
        <v>78</v>
      </c>
      <c r="T3268" s="244" t="s">
        <v>451</v>
      </c>
      <c r="U3268" s="246">
        <v>326</v>
      </c>
      <c r="V3268" s="244" t="s">
        <v>452</v>
      </c>
      <c r="W3268" s="244" t="s">
        <v>813</v>
      </c>
      <c r="X3268" s="244" t="s">
        <v>21238</v>
      </c>
      <c r="Y3268" s="269">
        <v>80000</v>
      </c>
      <c r="Z3268" s="270"/>
      <c r="AA3268" s="241">
        <f t="shared" si="25"/>
        <v>0</v>
      </c>
      <c r="AB3268" s="244" t="s">
        <v>21239</v>
      </c>
    </row>
    <row r="3269" spans="1:28" ht="15" customHeight="1">
      <c r="A3269" s="109">
        <v>3260</v>
      </c>
      <c r="B3269" s="222" t="str">
        <f t="shared" si="24"/>
        <v>Klik Disini</v>
      </c>
      <c r="C3269" s="244" t="s">
        <v>21240</v>
      </c>
      <c r="D3269" s="244" t="s">
        <v>2762</v>
      </c>
      <c r="E3269" s="244" t="s">
        <v>21241</v>
      </c>
      <c r="F3269" s="244"/>
      <c r="G3269" s="244" t="s">
        <v>21242</v>
      </c>
      <c r="H3269" s="244" t="s">
        <v>21151</v>
      </c>
      <c r="I3269" s="267" t="s">
        <v>446</v>
      </c>
      <c r="J3269" s="268" t="s">
        <v>353</v>
      </c>
      <c r="K3269" s="244" t="s">
        <v>1953</v>
      </c>
      <c r="L3269" s="244"/>
      <c r="M3269" s="259" t="s">
        <v>447</v>
      </c>
      <c r="N3269" s="244" t="s">
        <v>449</v>
      </c>
      <c r="O3269" s="244" t="s">
        <v>450</v>
      </c>
      <c r="P3269" s="244" t="s">
        <v>21152</v>
      </c>
      <c r="Q3269" s="244">
        <v>2023</v>
      </c>
      <c r="R3269" s="244" t="s">
        <v>13812</v>
      </c>
      <c r="S3269" s="223" t="s">
        <v>78</v>
      </c>
      <c r="T3269" s="244" t="s">
        <v>451</v>
      </c>
      <c r="U3269" s="246">
        <v>210</v>
      </c>
      <c r="V3269" s="244" t="s">
        <v>452</v>
      </c>
      <c r="W3269" s="244" t="s">
        <v>2904</v>
      </c>
      <c r="X3269" s="244" t="s">
        <v>21243</v>
      </c>
      <c r="Y3269" s="269">
        <v>80000</v>
      </c>
      <c r="Z3269" s="270"/>
      <c r="AA3269" s="241">
        <f t="shared" si="25"/>
        <v>0</v>
      </c>
      <c r="AB3269" s="244" t="s">
        <v>21244</v>
      </c>
    </row>
    <row r="3270" spans="1:28" ht="15" customHeight="1">
      <c r="A3270" s="109">
        <v>3261</v>
      </c>
      <c r="B3270" s="222" t="str">
        <f t="shared" si="24"/>
        <v>Klik Disini</v>
      </c>
      <c r="C3270" s="244" t="s">
        <v>21245</v>
      </c>
      <c r="D3270" s="244" t="s">
        <v>2762</v>
      </c>
      <c r="E3270" s="244" t="s">
        <v>21246</v>
      </c>
      <c r="F3270" s="244" t="s">
        <v>21247</v>
      </c>
      <c r="G3270" s="244" t="s">
        <v>21248</v>
      </c>
      <c r="H3270" s="244" t="s">
        <v>3727</v>
      </c>
      <c r="I3270" s="267" t="s">
        <v>446</v>
      </c>
      <c r="J3270" s="268" t="s">
        <v>353</v>
      </c>
      <c r="K3270" s="244" t="s">
        <v>1953</v>
      </c>
      <c r="L3270" s="244"/>
      <c r="M3270" s="259" t="s">
        <v>447</v>
      </c>
      <c r="N3270" s="244" t="s">
        <v>449</v>
      </c>
      <c r="O3270" s="244" t="s">
        <v>450</v>
      </c>
      <c r="P3270" s="244" t="s">
        <v>21152</v>
      </c>
      <c r="Q3270" s="244">
        <v>2023</v>
      </c>
      <c r="R3270" s="244" t="s">
        <v>3412</v>
      </c>
      <c r="S3270" s="223" t="s">
        <v>78</v>
      </c>
      <c r="T3270" s="244" t="s">
        <v>451</v>
      </c>
      <c r="U3270" s="246">
        <v>274</v>
      </c>
      <c r="V3270" s="244" t="s">
        <v>452</v>
      </c>
      <c r="W3270" s="244" t="s">
        <v>804</v>
      </c>
      <c r="X3270" s="244" t="s">
        <v>21249</v>
      </c>
      <c r="Y3270" s="269">
        <v>80000</v>
      </c>
      <c r="Z3270" s="270"/>
      <c r="AA3270" s="241">
        <f t="shared" si="25"/>
        <v>0</v>
      </c>
      <c r="AB3270" s="244" t="s">
        <v>21250</v>
      </c>
    </row>
    <row r="3271" spans="1:28" ht="15" customHeight="1">
      <c r="A3271" s="109">
        <v>3262</v>
      </c>
      <c r="B3271" s="222" t="str">
        <f t="shared" si="24"/>
        <v>Klik Disini</v>
      </c>
      <c r="C3271" s="244" t="s">
        <v>21251</v>
      </c>
      <c r="D3271" s="244" t="s">
        <v>2762</v>
      </c>
      <c r="E3271" s="244" t="s">
        <v>17333</v>
      </c>
      <c r="F3271" s="244"/>
      <c r="G3271" s="244" t="s">
        <v>21252</v>
      </c>
      <c r="H3271" s="244" t="s">
        <v>21151</v>
      </c>
      <c r="I3271" s="267" t="s">
        <v>446</v>
      </c>
      <c r="J3271" s="268" t="s">
        <v>353</v>
      </c>
      <c r="K3271" s="244" t="s">
        <v>1953</v>
      </c>
      <c r="L3271" s="244"/>
      <c r="M3271" s="259" t="s">
        <v>447</v>
      </c>
      <c r="N3271" s="244" t="s">
        <v>449</v>
      </c>
      <c r="O3271" s="244" t="s">
        <v>450</v>
      </c>
      <c r="P3271" s="244" t="s">
        <v>21152</v>
      </c>
      <c r="Q3271" s="244">
        <v>2022</v>
      </c>
      <c r="R3271" s="244" t="s">
        <v>3412</v>
      </c>
      <c r="S3271" s="223" t="s">
        <v>78</v>
      </c>
      <c r="T3271" s="244" t="s">
        <v>451</v>
      </c>
      <c r="U3271" s="246">
        <v>397</v>
      </c>
      <c r="V3271" s="244" t="s">
        <v>452</v>
      </c>
      <c r="W3271" s="244" t="s">
        <v>1124</v>
      </c>
      <c r="X3271" s="244" t="s">
        <v>21253</v>
      </c>
      <c r="Y3271" s="269">
        <v>80000</v>
      </c>
      <c r="Z3271" s="270"/>
      <c r="AA3271" s="241">
        <f t="shared" si="25"/>
        <v>0</v>
      </c>
      <c r="AB3271" s="244" t="s">
        <v>21254</v>
      </c>
    </row>
    <row r="3272" spans="1:28" ht="15" customHeight="1">
      <c r="A3272" s="109">
        <v>3263</v>
      </c>
      <c r="B3272" s="222" t="str">
        <f t="shared" si="24"/>
        <v>Klik Disini</v>
      </c>
      <c r="C3272" s="244" t="s">
        <v>21255</v>
      </c>
      <c r="D3272" s="244" t="s">
        <v>2762</v>
      </c>
      <c r="E3272" s="244" t="s">
        <v>17333</v>
      </c>
      <c r="F3272" s="244"/>
      <c r="G3272" s="244" t="s">
        <v>21256</v>
      </c>
      <c r="H3272" s="244" t="s">
        <v>354</v>
      </c>
      <c r="I3272" s="267" t="s">
        <v>446</v>
      </c>
      <c r="J3272" s="268" t="s">
        <v>353</v>
      </c>
      <c r="K3272" s="244" t="s">
        <v>1953</v>
      </c>
      <c r="L3272" s="244"/>
      <c r="M3272" s="259" t="s">
        <v>447</v>
      </c>
      <c r="N3272" s="244" t="s">
        <v>449</v>
      </c>
      <c r="O3272" s="244" t="s">
        <v>450</v>
      </c>
      <c r="P3272" s="244" t="s">
        <v>21152</v>
      </c>
      <c r="Q3272" s="244">
        <v>2024</v>
      </c>
      <c r="R3272" s="244" t="s">
        <v>14912</v>
      </c>
      <c r="S3272" s="223" t="s">
        <v>78</v>
      </c>
      <c r="T3272" s="244" t="s">
        <v>451</v>
      </c>
      <c r="U3272" s="246">
        <v>176</v>
      </c>
      <c r="V3272" s="244" t="s">
        <v>452</v>
      </c>
      <c r="W3272" s="244" t="s">
        <v>563</v>
      </c>
      <c r="X3272" s="244" t="s">
        <v>21257</v>
      </c>
      <c r="Y3272" s="269">
        <v>80000</v>
      </c>
      <c r="Z3272" s="270"/>
      <c r="AA3272" s="241">
        <f t="shared" si="25"/>
        <v>0</v>
      </c>
      <c r="AB3272" s="244" t="s">
        <v>21258</v>
      </c>
    </row>
    <row r="3273" spans="1:28" ht="15" customHeight="1">
      <c r="A3273" s="109">
        <v>3264</v>
      </c>
      <c r="B3273" s="222" t="str">
        <f t="shared" si="24"/>
        <v>Klik Disini</v>
      </c>
      <c r="C3273" s="244" t="s">
        <v>21259</v>
      </c>
      <c r="D3273" s="244" t="s">
        <v>2762</v>
      </c>
      <c r="E3273" s="244" t="s">
        <v>17333</v>
      </c>
      <c r="F3273" s="244"/>
      <c r="G3273" s="244" t="s">
        <v>21260</v>
      </c>
      <c r="H3273" s="244" t="s">
        <v>3727</v>
      </c>
      <c r="I3273" s="267" t="s">
        <v>446</v>
      </c>
      <c r="J3273" s="268" t="s">
        <v>385</v>
      </c>
      <c r="K3273" s="244" t="s">
        <v>1953</v>
      </c>
      <c r="L3273" s="244"/>
      <c r="M3273" s="259" t="s">
        <v>447</v>
      </c>
      <c r="N3273" s="244" t="s">
        <v>449</v>
      </c>
      <c r="O3273" s="244" t="s">
        <v>450</v>
      </c>
      <c r="P3273" s="244" t="s">
        <v>21152</v>
      </c>
      <c r="Q3273" s="244">
        <v>2022</v>
      </c>
      <c r="R3273" s="244" t="s">
        <v>3412</v>
      </c>
      <c r="S3273" s="223" t="s">
        <v>78</v>
      </c>
      <c r="T3273" s="244" t="s">
        <v>451</v>
      </c>
      <c r="U3273" s="246">
        <v>470</v>
      </c>
      <c r="V3273" s="244" t="s">
        <v>452</v>
      </c>
      <c r="W3273" s="244" t="s">
        <v>975</v>
      </c>
      <c r="X3273" s="244" t="s">
        <v>21261</v>
      </c>
      <c r="Y3273" s="269">
        <v>80000</v>
      </c>
      <c r="Z3273" s="270"/>
      <c r="AA3273" s="241">
        <f t="shared" si="25"/>
        <v>0</v>
      </c>
      <c r="AB3273" s="244" t="s">
        <v>21262</v>
      </c>
    </row>
    <row r="3274" spans="1:28" ht="15" customHeight="1">
      <c r="A3274" s="109">
        <v>3265</v>
      </c>
      <c r="B3274" s="222" t="str">
        <f t="shared" si="24"/>
        <v>Klik Disini</v>
      </c>
      <c r="C3274" s="244" t="s">
        <v>21263</v>
      </c>
      <c r="D3274" s="244" t="s">
        <v>2762</v>
      </c>
      <c r="E3274" s="244" t="s">
        <v>17333</v>
      </c>
      <c r="F3274" s="244"/>
      <c r="G3274" s="244" t="s">
        <v>21264</v>
      </c>
      <c r="H3274" s="244" t="s">
        <v>3727</v>
      </c>
      <c r="I3274" s="267" t="s">
        <v>446</v>
      </c>
      <c r="J3274" s="268" t="s">
        <v>385</v>
      </c>
      <c r="K3274" s="244" t="s">
        <v>1953</v>
      </c>
      <c r="L3274" s="244"/>
      <c r="M3274" s="259" t="s">
        <v>447</v>
      </c>
      <c r="N3274" s="244" t="s">
        <v>449</v>
      </c>
      <c r="O3274" s="244" t="s">
        <v>450</v>
      </c>
      <c r="P3274" s="244" t="s">
        <v>21152</v>
      </c>
      <c r="Q3274" s="244">
        <v>2022</v>
      </c>
      <c r="R3274" s="244" t="s">
        <v>3412</v>
      </c>
      <c r="S3274" s="223" t="s">
        <v>78</v>
      </c>
      <c r="T3274" s="244" t="s">
        <v>451</v>
      </c>
      <c r="U3274" s="246">
        <v>455</v>
      </c>
      <c r="V3274" s="244" t="s">
        <v>452</v>
      </c>
      <c r="W3274" s="244" t="s">
        <v>1057</v>
      </c>
      <c r="X3274" s="244" t="s">
        <v>21265</v>
      </c>
      <c r="Y3274" s="269">
        <v>59000</v>
      </c>
      <c r="Z3274" s="270"/>
      <c r="AA3274" s="241">
        <f t="shared" si="25"/>
        <v>0</v>
      </c>
      <c r="AB3274" s="244" t="s">
        <v>21266</v>
      </c>
    </row>
    <row r="3275" spans="1:28" ht="15" customHeight="1">
      <c r="A3275" s="109">
        <v>3266</v>
      </c>
      <c r="B3275" s="222" t="str">
        <f t="shared" si="24"/>
        <v>Klik Disini</v>
      </c>
      <c r="C3275" s="244" t="s">
        <v>21267</v>
      </c>
      <c r="D3275" s="244" t="s">
        <v>2762</v>
      </c>
      <c r="E3275" s="244" t="s">
        <v>21268</v>
      </c>
      <c r="F3275" s="244" t="s">
        <v>21269</v>
      </c>
      <c r="G3275" s="244" t="s">
        <v>21270</v>
      </c>
      <c r="H3275" s="244" t="s">
        <v>370</v>
      </c>
      <c r="I3275" s="267" t="s">
        <v>446</v>
      </c>
      <c r="J3275" s="268" t="s">
        <v>369</v>
      </c>
      <c r="K3275" s="244" t="s">
        <v>1953</v>
      </c>
      <c r="L3275" s="244"/>
      <c r="M3275" s="259" t="s">
        <v>447</v>
      </c>
      <c r="N3275" s="244" t="s">
        <v>449</v>
      </c>
      <c r="O3275" s="244" t="s">
        <v>450</v>
      </c>
      <c r="P3275" s="244" t="s">
        <v>21152</v>
      </c>
      <c r="Q3275" s="244">
        <v>2023</v>
      </c>
      <c r="R3275" s="244" t="s">
        <v>3412</v>
      </c>
      <c r="S3275" s="223" t="s">
        <v>78</v>
      </c>
      <c r="T3275" s="244" t="s">
        <v>451</v>
      </c>
      <c r="U3275" s="246">
        <v>114</v>
      </c>
      <c r="V3275" s="244" t="s">
        <v>452</v>
      </c>
      <c r="W3275" s="244" t="s">
        <v>2506</v>
      </c>
      <c r="X3275" s="244" t="s">
        <v>21271</v>
      </c>
      <c r="Y3275" s="269">
        <v>80000</v>
      </c>
      <c r="Z3275" s="270"/>
      <c r="AA3275" s="241">
        <f t="shared" si="25"/>
        <v>0</v>
      </c>
      <c r="AB3275" s="244" t="s">
        <v>21272</v>
      </c>
    </row>
    <row r="3276" spans="1:28" ht="15" customHeight="1">
      <c r="A3276" s="109">
        <v>3267</v>
      </c>
      <c r="B3276" s="222" t="str">
        <f t="shared" si="24"/>
        <v>Klik Disini</v>
      </c>
      <c r="C3276" s="244" t="s">
        <v>21273</v>
      </c>
      <c r="D3276" s="244" t="s">
        <v>2762</v>
      </c>
      <c r="E3276" s="244" t="s">
        <v>21274</v>
      </c>
      <c r="F3276" s="244" t="s">
        <v>21275</v>
      </c>
      <c r="G3276" s="244" t="s">
        <v>21276</v>
      </c>
      <c r="H3276" s="244" t="s">
        <v>561</v>
      </c>
      <c r="I3276" s="267" t="s">
        <v>446</v>
      </c>
      <c r="J3276" s="268" t="s">
        <v>337</v>
      </c>
      <c r="K3276" s="244" t="s">
        <v>1953</v>
      </c>
      <c r="L3276" s="244"/>
      <c r="M3276" s="259" t="s">
        <v>447</v>
      </c>
      <c r="N3276" s="244" t="s">
        <v>449</v>
      </c>
      <c r="O3276" s="244" t="s">
        <v>450</v>
      </c>
      <c r="P3276" s="244">
        <v>2023</v>
      </c>
      <c r="Q3276" s="244">
        <v>2023</v>
      </c>
      <c r="R3276" s="244" t="s">
        <v>3412</v>
      </c>
      <c r="S3276" s="223" t="s">
        <v>78</v>
      </c>
      <c r="T3276" s="244" t="s">
        <v>451</v>
      </c>
      <c r="U3276" s="246">
        <v>338</v>
      </c>
      <c r="V3276" s="244" t="s">
        <v>452</v>
      </c>
      <c r="W3276" s="244" t="s">
        <v>897</v>
      </c>
      <c r="X3276" s="244" t="s">
        <v>21277</v>
      </c>
      <c r="Y3276" s="269">
        <v>80000</v>
      </c>
      <c r="Z3276" s="270"/>
      <c r="AA3276" s="241">
        <f t="shared" si="25"/>
        <v>0</v>
      </c>
      <c r="AB3276" s="244" t="s">
        <v>21278</v>
      </c>
    </row>
    <row r="3277" spans="1:28" ht="15" customHeight="1">
      <c r="A3277" s="109">
        <v>3268</v>
      </c>
      <c r="B3277" s="222" t="str">
        <f t="shared" si="24"/>
        <v>Klik Disini</v>
      </c>
      <c r="C3277" s="244" t="s">
        <v>21279</v>
      </c>
      <c r="D3277" s="244" t="s">
        <v>2762</v>
      </c>
      <c r="E3277" s="244" t="s">
        <v>21280</v>
      </c>
      <c r="F3277" s="244" t="s">
        <v>21281</v>
      </c>
      <c r="G3277" s="244" t="s">
        <v>21282</v>
      </c>
      <c r="H3277" s="244" t="s">
        <v>1056</v>
      </c>
      <c r="I3277" s="267" t="s">
        <v>583</v>
      </c>
      <c r="J3277" s="204" t="s">
        <v>265</v>
      </c>
      <c r="K3277" s="244" t="s">
        <v>1953</v>
      </c>
      <c r="L3277" s="244"/>
      <c r="M3277" s="259" t="s">
        <v>447</v>
      </c>
      <c r="N3277" s="244" t="s">
        <v>449</v>
      </c>
      <c r="O3277" s="244" t="s">
        <v>583</v>
      </c>
      <c r="P3277" s="244">
        <v>2023</v>
      </c>
      <c r="Q3277" s="244">
        <v>2023</v>
      </c>
      <c r="R3277" s="244" t="s">
        <v>3480</v>
      </c>
      <c r="S3277" s="223" t="s">
        <v>78</v>
      </c>
      <c r="T3277" s="244" t="s">
        <v>451</v>
      </c>
      <c r="U3277" s="246">
        <v>402</v>
      </c>
      <c r="V3277" s="244" t="s">
        <v>452</v>
      </c>
      <c r="W3277" s="244" t="s">
        <v>1117</v>
      </c>
      <c r="X3277" s="244" t="s">
        <v>21283</v>
      </c>
      <c r="Y3277" s="269">
        <v>80000</v>
      </c>
      <c r="Z3277" s="270"/>
      <c r="AA3277" s="241">
        <f t="shared" si="25"/>
        <v>0</v>
      </c>
      <c r="AB3277" s="244" t="s">
        <v>21284</v>
      </c>
    </row>
    <row r="3278" spans="1:28" ht="15" customHeight="1">
      <c r="A3278" s="109">
        <v>3269</v>
      </c>
      <c r="B3278" s="222" t="str">
        <f t="shared" si="24"/>
        <v>Klik Disini</v>
      </c>
      <c r="C3278" s="244" t="s">
        <v>21285</v>
      </c>
      <c r="D3278" s="244" t="s">
        <v>21286</v>
      </c>
      <c r="E3278" s="244" t="s">
        <v>21287</v>
      </c>
      <c r="F3278" s="244" t="s">
        <v>21288</v>
      </c>
      <c r="G3278" s="244" t="s">
        <v>21289</v>
      </c>
      <c r="H3278" s="244" t="s">
        <v>1027</v>
      </c>
      <c r="I3278" s="267" t="s">
        <v>446</v>
      </c>
      <c r="J3278" s="268" t="s">
        <v>347</v>
      </c>
      <c r="K3278" s="244" t="s">
        <v>1953</v>
      </c>
      <c r="L3278" s="244"/>
      <c r="M3278" s="259" t="s">
        <v>447</v>
      </c>
      <c r="N3278" s="244" t="s">
        <v>449</v>
      </c>
      <c r="O3278" s="244" t="s">
        <v>450</v>
      </c>
      <c r="P3278" s="244">
        <v>2023</v>
      </c>
      <c r="Q3278" s="244">
        <v>2023</v>
      </c>
      <c r="R3278" s="244" t="s">
        <v>3643</v>
      </c>
      <c r="S3278" s="223" t="s">
        <v>78</v>
      </c>
      <c r="T3278" s="244" t="s">
        <v>451</v>
      </c>
      <c r="U3278" s="246">
        <v>242</v>
      </c>
      <c r="V3278" s="244" t="s">
        <v>452</v>
      </c>
      <c r="W3278" s="244" t="s">
        <v>488</v>
      </c>
      <c r="X3278" s="244" t="s">
        <v>21290</v>
      </c>
      <c r="Y3278" s="269">
        <v>80000</v>
      </c>
      <c r="Z3278" s="270"/>
      <c r="AA3278" s="241">
        <f t="shared" si="25"/>
        <v>0</v>
      </c>
      <c r="AB3278" s="244" t="s">
        <v>21291</v>
      </c>
    </row>
    <row r="3279" spans="1:28" ht="15" customHeight="1">
      <c r="A3279" s="109">
        <v>3270</v>
      </c>
      <c r="B3279" s="222" t="str">
        <f t="shared" si="24"/>
        <v>Klik Disini</v>
      </c>
      <c r="C3279" s="244" t="s">
        <v>21292</v>
      </c>
      <c r="D3279" s="244" t="s">
        <v>2762</v>
      </c>
      <c r="E3279" s="244" t="s">
        <v>21293</v>
      </c>
      <c r="F3279" s="244"/>
      <c r="G3279" s="244" t="s">
        <v>21294</v>
      </c>
      <c r="H3279" s="244" t="s">
        <v>18336</v>
      </c>
      <c r="I3279" s="271" t="s">
        <v>1844</v>
      </c>
      <c r="J3279" s="268" t="s">
        <v>401</v>
      </c>
      <c r="K3279" s="244" t="s">
        <v>1953</v>
      </c>
      <c r="L3279" s="244"/>
      <c r="M3279" s="259" t="s">
        <v>447</v>
      </c>
      <c r="N3279" s="244" t="s">
        <v>449</v>
      </c>
      <c r="O3279" s="244" t="s">
        <v>450</v>
      </c>
      <c r="P3279" s="244" t="s">
        <v>21152</v>
      </c>
      <c r="Q3279" s="244">
        <v>2023</v>
      </c>
      <c r="R3279" s="244" t="s">
        <v>14186</v>
      </c>
      <c r="S3279" s="223" t="s">
        <v>78</v>
      </c>
      <c r="T3279" s="244" t="s">
        <v>451</v>
      </c>
      <c r="U3279" s="246">
        <v>170</v>
      </c>
      <c r="V3279" s="244" t="s">
        <v>452</v>
      </c>
      <c r="W3279" s="244" t="s">
        <v>1083</v>
      </c>
      <c r="X3279" s="244" t="s">
        <v>21295</v>
      </c>
      <c r="Y3279" s="269">
        <v>80000</v>
      </c>
      <c r="Z3279" s="270"/>
      <c r="AA3279" s="241">
        <f t="shared" si="25"/>
        <v>0</v>
      </c>
      <c r="AB3279" s="244" t="s">
        <v>21296</v>
      </c>
    </row>
    <row r="3280" spans="1:28" ht="15" customHeight="1">
      <c r="A3280" s="109">
        <v>3271</v>
      </c>
      <c r="B3280" s="222" t="str">
        <f t="shared" si="24"/>
        <v>Klik Disini</v>
      </c>
      <c r="C3280" s="244" t="s">
        <v>21297</v>
      </c>
      <c r="D3280" s="244" t="s">
        <v>2762</v>
      </c>
      <c r="E3280" s="244" t="s">
        <v>16677</v>
      </c>
      <c r="F3280" s="244"/>
      <c r="G3280" s="244" t="s">
        <v>21298</v>
      </c>
      <c r="H3280" s="244" t="s">
        <v>3912</v>
      </c>
      <c r="I3280" s="267" t="s">
        <v>446</v>
      </c>
      <c r="J3280" s="268" t="s">
        <v>367</v>
      </c>
      <c r="K3280" s="244" t="s">
        <v>1953</v>
      </c>
      <c r="L3280" s="244"/>
      <c r="M3280" s="259" t="s">
        <v>447</v>
      </c>
      <c r="N3280" s="244" t="s">
        <v>449</v>
      </c>
      <c r="O3280" s="244" t="s">
        <v>450</v>
      </c>
      <c r="P3280" s="244" t="s">
        <v>21152</v>
      </c>
      <c r="Q3280" s="244">
        <v>2023</v>
      </c>
      <c r="R3280" s="244" t="s">
        <v>14116</v>
      </c>
      <c r="S3280" s="223" t="s">
        <v>78</v>
      </c>
      <c r="T3280" s="244" t="s">
        <v>451</v>
      </c>
      <c r="U3280" s="246">
        <v>120</v>
      </c>
      <c r="V3280" s="244" t="s">
        <v>452</v>
      </c>
      <c r="W3280" s="244" t="s">
        <v>1555</v>
      </c>
      <c r="X3280" s="244" t="s">
        <v>21299</v>
      </c>
      <c r="Y3280" s="269">
        <v>66000</v>
      </c>
      <c r="Z3280" s="270"/>
      <c r="AA3280" s="241">
        <f t="shared" si="25"/>
        <v>0</v>
      </c>
      <c r="AB3280" s="244" t="s">
        <v>21300</v>
      </c>
    </row>
    <row r="3281" spans="1:28" ht="15" customHeight="1">
      <c r="A3281" s="109">
        <v>3272</v>
      </c>
      <c r="B3281" s="222" t="str">
        <f t="shared" si="24"/>
        <v>Klik Disini</v>
      </c>
      <c r="C3281" s="244" t="s">
        <v>21301</v>
      </c>
      <c r="D3281" s="244" t="s">
        <v>2762</v>
      </c>
      <c r="E3281" s="244" t="s">
        <v>21302</v>
      </c>
      <c r="F3281" s="244" t="s">
        <v>21303</v>
      </c>
      <c r="G3281" s="244" t="s">
        <v>21304</v>
      </c>
      <c r="H3281" s="244" t="s">
        <v>356</v>
      </c>
      <c r="I3281" s="267" t="s">
        <v>446</v>
      </c>
      <c r="J3281" s="268" t="s">
        <v>355</v>
      </c>
      <c r="K3281" s="244" t="s">
        <v>1953</v>
      </c>
      <c r="L3281" s="244"/>
      <c r="M3281" s="259" t="s">
        <v>447</v>
      </c>
      <c r="N3281" s="244" t="s">
        <v>449</v>
      </c>
      <c r="O3281" s="244" t="s">
        <v>450</v>
      </c>
      <c r="P3281" s="244" t="s">
        <v>21152</v>
      </c>
      <c r="Q3281" s="244">
        <v>2023</v>
      </c>
      <c r="R3281" s="244" t="s">
        <v>3412</v>
      </c>
      <c r="S3281" s="223" t="s">
        <v>78</v>
      </c>
      <c r="T3281" s="244" t="s">
        <v>451</v>
      </c>
      <c r="U3281" s="246">
        <v>274</v>
      </c>
      <c r="V3281" s="244" t="s">
        <v>452</v>
      </c>
      <c r="W3281" s="244" t="s">
        <v>563</v>
      </c>
      <c r="X3281" s="244" t="s">
        <v>21305</v>
      </c>
      <c r="Y3281" s="269">
        <v>80000</v>
      </c>
      <c r="Z3281" s="270"/>
      <c r="AA3281" s="241">
        <f t="shared" si="25"/>
        <v>0</v>
      </c>
      <c r="AB3281" s="244" t="s">
        <v>21306</v>
      </c>
    </row>
    <row r="3282" spans="1:28" ht="15" customHeight="1">
      <c r="A3282" s="109">
        <v>3273</v>
      </c>
      <c r="B3282" s="222" t="str">
        <f t="shared" si="24"/>
        <v>Klik Disini</v>
      </c>
      <c r="C3282" s="244" t="s">
        <v>21307</v>
      </c>
      <c r="D3282" s="244" t="s">
        <v>2762</v>
      </c>
      <c r="E3282" s="244" t="s">
        <v>21308</v>
      </c>
      <c r="F3282" s="244"/>
      <c r="G3282" s="244" t="s">
        <v>21309</v>
      </c>
      <c r="H3282" s="244" t="s">
        <v>8018</v>
      </c>
      <c r="I3282" s="267" t="s">
        <v>272</v>
      </c>
      <c r="J3282" s="268" t="s">
        <v>306</v>
      </c>
      <c r="K3282" s="244" t="s">
        <v>1953</v>
      </c>
      <c r="L3282" s="244"/>
      <c r="M3282" s="259" t="s">
        <v>447</v>
      </c>
      <c r="N3282" s="244" t="s">
        <v>449</v>
      </c>
      <c r="O3282" s="244" t="s">
        <v>450</v>
      </c>
      <c r="P3282" s="244" t="s">
        <v>21152</v>
      </c>
      <c r="Q3282" s="244">
        <v>2023</v>
      </c>
      <c r="R3282" s="244" t="s">
        <v>14912</v>
      </c>
      <c r="S3282" s="223" t="s">
        <v>78</v>
      </c>
      <c r="T3282" s="244" t="s">
        <v>451</v>
      </c>
      <c r="U3282" s="246">
        <v>108</v>
      </c>
      <c r="V3282" s="244" t="s">
        <v>452</v>
      </c>
      <c r="W3282" s="244" t="s">
        <v>685</v>
      </c>
      <c r="X3282" s="244" t="s">
        <v>21310</v>
      </c>
      <c r="Y3282" s="269">
        <v>64500</v>
      </c>
      <c r="Z3282" s="270"/>
      <c r="AA3282" s="241">
        <f t="shared" si="25"/>
        <v>0</v>
      </c>
      <c r="AB3282" s="244" t="s">
        <v>21311</v>
      </c>
    </row>
    <row r="3283" spans="1:28" ht="15" customHeight="1">
      <c r="A3283" s="109">
        <v>3274</v>
      </c>
      <c r="B3283" s="222" t="str">
        <f t="shared" si="24"/>
        <v>Klik Disini</v>
      </c>
      <c r="C3283" s="244" t="s">
        <v>21312</v>
      </c>
      <c r="D3283" s="244" t="s">
        <v>2762</v>
      </c>
      <c r="E3283" s="244" t="s">
        <v>21313</v>
      </c>
      <c r="F3283" s="244" t="s">
        <v>21314</v>
      </c>
      <c r="G3283" s="244" t="s">
        <v>21315</v>
      </c>
      <c r="H3283" s="244" t="s">
        <v>21316</v>
      </c>
      <c r="I3283" s="267" t="s">
        <v>446</v>
      </c>
      <c r="J3283" s="268" t="s">
        <v>341</v>
      </c>
      <c r="K3283" s="244" t="s">
        <v>1953</v>
      </c>
      <c r="L3283" s="244"/>
      <c r="M3283" s="259" t="s">
        <v>447</v>
      </c>
      <c r="N3283" s="244" t="s">
        <v>449</v>
      </c>
      <c r="O3283" s="244" t="s">
        <v>450</v>
      </c>
      <c r="P3283" s="244" t="s">
        <v>21152</v>
      </c>
      <c r="Q3283" s="244">
        <v>2023</v>
      </c>
      <c r="R3283" s="244" t="s">
        <v>3412</v>
      </c>
      <c r="S3283" s="223" t="s">
        <v>78</v>
      </c>
      <c r="T3283" s="244" t="s">
        <v>451</v>
      </c>
      <c r="U3283" s="246">
        <v>82</v>
      </c>
      <c r="V3283" s="244" t="s">
        <v>452</v>
      </c>
      <c r="W3283" s="244" t="s">
        <v>897</v>
      </c>
      <c r="X3283" s="244" t="s">
        <v>21317</v>
      </c>
      <c r="Y3283" s="269">
        <v>47000</v>
      </c>
      <c r="Z3283" s="270"/>
      <c r="AA3283" s="241">
        <f t="shared" si="25"/>
        <v>0</v>
      </c>
      <c r="AB3283" s="244" t="s">
        <v>21318</v>
      </c>
    </row>
    <row r="3284" spans="1:28" ht="15" customHeight="1">
      <c r="A3284" s="109">
        <v>3275</v>
      </c>
      <c r="B3284" s="222" t="str">
        <f t="shared" si="24"/>
        <v>Klik Disini</v>
      </c>
      <c r="C3284" s="244" t="s">
        <v>21319</v>
      </c>
      <c r="D3284" s="244" t="s">
        <v>2762</v>
      </c>
      <c r="E3284" s="244" t="s">
        <v>17333</v>
      </c>
      <c r="F3284" s="244"/>
      <c r="G3284" s="244" t="s">
        <v>21320</v>
      </c>
      <c r="H3284" s="244" t="s">
        <v>782</v>
      </c>
      <c r="I3284" s="267" t="s">
        <v>446</v>
      </c>
      <c r="J3284" s="268" t="s">
        <v>353</v>
      </c>
      <c r="K3284" s="244" t="s">
        <v>1953</v>
      </c>
      <c r="L3284" s="244"/>
      <c r="M3284" s="259" t="s">
        <v>447</v>
      </c>
      <c r="N3284" s="244" t="s">
        <v>449</v>
      </c>
      <c r="O3284" s="244" t="s">
        <v>450</v>
      </c>
      <c r="P3284" s="244" t="s">
        <v>21152</v>
      </c>
      <c r="Q3284" s="244">
        <v>2022</v>
      </c>
      <c r="R3284" s="244" t="s">
        <v>3412</v>
      </c>
      <c r="S3284" s="223" t="s">
        <v>78</v>
      </c>
      <c r="T3284" s="244" t="s">
        <v>451</v>
      </c>
      <c r="U3284" s="246">
        <v>276</v>
      </c>
      <c r="V3284" s="244" t="s">
        <v>452</v>
      </c>
      <c r="W3284" s="244" t="s">
        <v>547</v>
      </c>
      <c r="X3284" s="244" t="s">
        <v>21321</v>
      </c>
      <c r="Y3284" s="269">
        <v>80000</v>
      </c>
      <c r="Z3284" s="270"/>
      <c r="AA3284" s="241">
        <f t="shared" si="25"/>
        <v>0</v>
      </c>
      <c r="AB3284" s="244" t="s">
        <v>21322</v>
      </c>
    </row>
    <row r="3285" spans="1:28" ht="15" customHeight="1">
      <c r="A3285" s="109">
        <v>3276</v>
      </c>
      <c r="B3285" s="222" t="str">
        <f t="shared" si="24"/>
        <v>Klik Disini</v>
      </c>
      <c r="C3285" s="244" t="s">
        <v>21323</v>
      </c>
      <c r="D3285" s="244" t="s">
        <v>2762</v>
      </c>
      <c r="E3285" s="244" t="s">
        <v>21324</v>
      </c>
      <c r="F3285" s="244"/>
      <c r="G3285" s="244" t="s">
        <v>21325</v>
      </c>
      <c r="H3285" s="244" t="s">
        <v>346</v>
      </c>
      <c r="I3285" s="267" t="s">
        <v>446</v>
      </c>
      <c r="J3285" s="268" t="s">
        <v>345</v>
      </c>
      <c r="K3285" s="244" t="s">
        <v>1953</v>
      </c>
      <c r="L3285" s="244"/>
      <c r="M3285" s="259" t="s">
        <v>447</v>
      </c>
      <c r="N3285" s="244" t="s">
        <v>449</v>
      </c>
      <c r="O3285" s="244" t="s">
        <v>450</v>
      </c>
      <c r="P3285" s="244" t="s">
        <v>21152</v>
      </c>
      <c r="Q3285" s="244">
        <v>2023</v>
      </c>
      <c r="R3285" s="244" t="s">
        <v>3412</v>
      </c>
      <c r="S3285" s="223" t="s">
        <v>78</v>
      </c>
      <c r="T3285" s="244" t="s">
        <v>451</v>
      </c>
      <c r="U3285" s="246">
        <v>323</v>
      </c>
      <c r="V3285" s="244" t="s">
        <v>452</v>
      </c>
      <c r="W3285" s="244" t="s">
        <v>1529</v>
      </c>
      <c r="X3285" s="244" t="s">
        <v>21326</v>
      </c>
      <c r="Y3285" s="269">
        <v>80000</v>
      </c>
      <c r="Z3285" s="270"/>
      <c r="AA3285" s="241">
        <f t="shared" si="25"/>
        <v>0</v>
      </c>
      <c r="AB3285" s="244" t="s">
        <v>21327</v>
      </c>
    </row>
    <row r="3286" spans="1:28" ht="15" customHeight="1">
      <c r="A3286" s="109">
        <v>3277</v>
      </c>
      <c r="B3286" s="222" t="str">
        <f t="shared" si="24"/>
        <v>Klik Disini</v>
      </c>
      <c r="C3286" s="244" t="s">
        <v>21328</v>
      </c>
      <c r="D3286" s="244" t="s">
        <v>2762</v>
      </c>
      <c r="E3286" s="244" t="s">
        <v>17333</v>
      </c>
      <c r="F3286" s="244"/>
      <c r="G3286" s="244" t="s">
        <v>21329</v>
      </c>
      <c r="H3286" s="244" t="s">
        <v>3727</v>
      </c>
      <c r="I3286" s="267" t="s">
        <v>446</v>
      </c>
      <c r="J3286" s="268" t="s">
        <v>385</v>
      </c>
      <c r="K3286" s="244" t="s">
        <v>1953</v>
      </c>
      <c r="L3286" s="244"/>
      <c r="M3286" s="259" t="s">
        <v>447</v>
      </c>
      <c r="N3286" s="244" t="s">
        <v>449</v>
      </c>
      <c r="O3286" s="244" t="s">
        <v>450</v>
      </c>
      <c r="P3286" s="244" t="s">
        <v>21152</v>
      </c>
      <c r="Q3286" s="244">
        <v>2022</v>
      </c>
      <c r="R3286" s="244" t="s">
        <v>3412</v>
      </c>
      <c r="S3286" s="223" t="s">
        <v>78</v>
      </c>
      <c r="T3286" s="244" t="s">
        <v>451</v>
      </c>
      <c r="U3286" s="246">
        <v>320</v>
      </c>
      <c r="V3286" s="244" t="s">
        <v>452</v>
      </c>
      <c r="W3286" s="244" t="s">
        <v>601</v>
      </c>
      <c r="X3286" s="244" t="s">
        <v>21330</v>
      </c>
      <c r="Y3286" s="269">
        <v>80000</v>
      </c>
      <c r="Z3286" s="270"/>
      <c r="AA3286" s="241">
        <f t="shared" si="25"/>
        <v>0</v>
      </c>
      <c r="AB3286" s="244" t="s">
        <v>21331</v>
      </c>
    </row>
    <row r="3287" spans="1:28" ht="15" customHeight="1">
      <c r="A3287" s="109">
        <v>3278</v>
      </c>
      <c r="B3287" s="222" t="str">
        <f t="shared" si="24"/>
        <v>Klik Disini</v>
      </c>
      <c r="C3287" s="244" t="s">
        <v>21332</v>
      </c>
      <c r="D3287" s="244" t="s">
        <v>2762</v>
      </c>
      <c r="E3287" s="244" t="s">
        <v>17333</v>
      </c>
      <c r="F3287" s="244"/>
      <c r="G3287" s="244" t="s">
        <v>21333</v>
      </c>
      <c r="H3287" s="244" t="s">
        <v>782</v>
      </c>
      <c r="I3287" s="267" t="s">
        <v>446</v>
      </c>
      <c r="J3287" s="268" t="s">
        <v>353</v>
      </c>
      <c r="K3287" s="244" t="s">
        <v>1953</v>
      </c>
      <c r="L3287" s="244"/>
      <c r="M3287" s="259" t="s">
        <v>447</v>
      </c>
      <c r="N3287" s="244" t="s">
        <v>449</v>
      </c>
      <c r="O3287" s="244" t="s">
        <v>450</v>
      </c>
      <c r="P3287" s="244" t="s">
        <v>21152</v>
      </c>
      <c r="Q3287" s="244">
        <v>2022</v>
      </c>
      <c r="R3287" s="244" t="s">
        <v>3412</v>
      </c>
      <c r="S3287" s="223" t="s">
        <v>78</v>
      </c>
      <c r="T3287" s="244" t="s">
        <v>451</v>
      </c>
      <c r="U3287" s="246">
        <v>375</v>
      </c>
      <c r="V3287" s="244" t="s">
        <v>452</v>
      </c>
      <c r="W3287" s="244" t="s">
        <v>1124</v>
      </c>
      <c r="X3287" s="244" t="s">
        <v>21334</v>
      </c>
      <c r="Y3287" s="269">
        <v>80000</v>
      </c>
      <c r="Z3287" s="270"/>
      <c r="AA3287" s="241">
        <f t="shared" si="25"/>
        <v>0</v>
      </c>
      <c r="AB3287" s="244" t="s">
        <v>21335</v>
      </c>
    </row>
    <row r="3288" spans="1:28" ht="15" customHeight="1">
      <c r="A3288" s="109">
        <v>3279</v>
      </c>
      <c r="B3288" s="222" t="str">
        <f t="shared" si="24"/>
        <v>Klik Disini</v>
      </c>
      <c r="C3288" s="244" t="s">
        <v>21336</v>
      </c>
      <c r="D3288" s="244" t="s">
        <v>2762</v>
      </c>
      <c r="E3288" s="244" t="s">
        <v>17333</v>
      </c>
      <c r="F3288" s="244"/>
      <c r="G3288" s="244" t="s">
        <v>21337</v>
      </c>
      <c r="H3288" s="244" t="s">
        <v>21151</v>
      </c>
      <c r="I3288" s="267" t="s">
        <v>446</v>
      </c>
      <c r="J3288" s="268" t="s">
        <v>353</v>
      </c>
      <c r="K3288" s="244" t="s">
        <v>1953</v>
      </c>
      <c r="L3288" s="244"/>
      <c r="M3288" s="259" t="s">
        <v>447</v>
      </c>
      <c r="N3288" s="244" t="s">
        <v>449</v>
      </c>
      <c r="O3288" s="244" t="s">
        <v>450</v>
      </c>
      <c r="P3288" s="244" t="s">
        <v>21152</v>
      </c>
      <c r="Q3288" s="244">
        <v>2022</v>
      </c>
      <c r="R3288" s="244" t="s">
        <v>3412</v>
      </c>
      <c r="S3288" s="223" t="s">
        <v>78</v>
      </c>
      <c r="T3288" s="244" t="s">
        <v>451</v>
      </c>
      <c r="U3288" s="246">
        <v>384</v>
      </c>
      <c r="V3288" s="244" t="s">
        <v>452</v>
      </c>
      <c r="W3288" s="244" t="s">
        <v>897</v>
      </c>
      <c r="X3288" s="244" t="s">
        <v>21338</v>
      </c>
      <c r="Y3288" s="269">
        <v>80000</v>
      </c>
      <c r="Z3288" s="270"/>
      <c r="AA3288" s="241">
        <f t="shared" si="25"/>
        <v>0</v>
      </c>
      <c r="AB3288" s="244" t="s">
        <v>21339</v>
      </c>
    </row>
    <row r="3289" spans="1:28" ht="15" customHeight="1">
      <c r="A3289" s="109">
        <v>3280</v>
      </c>
      <c r="B3289" s="222" t="str">
        <f t="shared" si="24"/>
        <v>Klik Disini</v>
      </c>
      <c r="C3289" s="244" t="s">
        <v>21340</v>
      </c>
      <c r="D3289" s="244" t="s">
        <v>21341</v>
      </c>
      <c r="E3289" s="244" t="s">
        <v>21342</v>
      </c>
      <c r="F3289" s="244" t="s">
        <v>21343</v>
      </c>
      <c r="G3289" s="244" t="s">
        <v>21344</v>
      </c>
      <c r="H3289" s="244" t="s">
        <v>380</v>
      </c>
      <c r="I3289" s="267" t="s">
        <v>446</v>
      </c>
      <c r="J3289" s="268" t="s">
        <v>345</v>
      </c>
      <c r="K3289" s="244" t="s">
        <v>1953</v>
      </c>
      <c r="L3289" s="244"/>
      <c r="M3289" s="259" t="s">
        <v>447</v>
      </c>
      <c r="N3289" s="244" t="s">
        <v>449</v>
      </c>
      <c r="O3289" s="244" t="s">
        <v>450</v>
      </c>
      <c r="P3289" s="244">
        <v>2023</v>
      </c>
      <c r="Q3289" s="244">
        <v>2023</v>
      </c>
      <c r="R3289" s="244" t="s">
        <v>3412</v>
      </c>
      <c r="S3289" s="223" t="s">
        <v>78</v>
      </c>
      <c r="T3289" s="244" t="s">
        <v>451</v>
      </c>
      <c r="U3289" s="246">
        <v>226</v>
      </c>
      <c r="V3289" s="244" t="s">
        <v>452</v>
      </c>
      <c r="W3289" s="244" t="s">
        <v>4598</v>
      </c>
      <c r="X3289" s="244" t="s">
        <v>21345</v>
      </c>
      <c r="Y3289" s="269">
        <v>79000</v>
      </c>
      <c r="Z3289" s="270"/>
      <c r="AA3289" s="241">
        <f t="shared" si="25"/>
        <v>0</v>
      </c>
      <c r="AB3289" s="244" t="s">
        <v>21346</v>
      </c>
    </row>
    <row r="3290" spans="1:28" ht="15" customHeight="1">
      <c r="A3290" s="109">
        <v>3281</v>
      </c>
      <c r="B3290" s="222" t="str">
        <f t="shared" si="24"/>
        <v>Klik Disini</v>
      </c>
      <c r="C3290" s="244" t="s">
        <v>21347</v>
      </c>
      <c r="D3290" s="244" t="s">
        <v>2762</v>
      </c>
      <c r="E3290" s="244" t="s">
        <v>21179</v>
      </c>
      <c r="F3290" s="244" t="s">
        <v>21348</v>
      </c>
      <c r="G3290" s="244" t="s">
        <v>21349</v>
      </c>
      <c r="H3290" s="244" t="s">
        <v>3473</v>
      </c>
      <c r="I3290" s="267" t="s">
        <v>446</v>
      </c>
      <c r="J3290" s="268" t="s">
        <v>345</v>
      </c>
      <c r="K3290" s="244" t="s">
        <v>1953</v>
      </c>
      <c r="L3290" s="244"/>
      <c r="M3290" s="259" t="s">
        <v>447</v>
      </c>
      <c r="N3290" s="244" t="s">
        <v>449</v>
      </c>
      <c r="O3290" s="244" t="s">
        <v>450</v>
      </c>
      <c r="P3290" s="244">
        <v>2023</v>
      </c>
      <c r="Q3290" s="244">
        <v>2023</v>
      </c>
      <c r="R3290" s="244" t="s">
        <v>3412</v>
      </c>
      <c r="S3290" s="223" t="s">
        <v>78</v>
      </c>
      <c r="T3290" s="244" t="s">
        <v>451</v>
      </c>
      <c r="U3290" s="246">
        <v>274</v>
      </c>
      <c r="V3290" s="244" t="s">
        <v>452</v>
      </c>
      <c r="W3290" s="244" t="s">
        <v>2798</v>
      </c>
      <c r="X3290" s="244" t="s">
        <v>21350</v>
      </c>
      <c r="Y3290" s="269">
        <v>80000</v>
      </c>
      <c r="Z3290" s="270"/>
      <c r="AA3290" s="241">
        <f t="shared" si="25"/>
        <v>0</v>
      </c>
      <c r="AB3290" s="244" t="s">
        <v>21351</v>
      </c>
    </row>
    <row r="3291" spans="1:28" ht="15" customHeight="1">
      <c r="A3291" s="109">
        <v>3282</v>
      </c>
      <c r="B3291" s="222" t="str">
        <f t="shared" si="24"/>
        <v>Klik Disini</v>
      </c>
      <c r="C3291" s="244" t="s">
        <v>21352</v>
      </c>
      <c r="D3291" s="244" t="s">
        <v>21353</v>
      </c>
      <c r="E3291" s="244" t="s">
        <v>21354</v>
      </c>
      <c r="F3291" s="244" t="s">
        <v>21355</v>
      </c>
      <c r="G3291" s="244" t="s">
        <v>21356</v>
      </c>
      <c r="H3291" s="244" t="s">
        <v>21357</v>
      </c>
      <c r="I3291" s="267" t="s">
        <v>446</v>
      </c>
      <c r="J3291" s="268" t="s">
        <v>389</v>
      </c>
      <c r="K3291" s="244" t="s">
        <v>1953</v>
      </c>
      <c r="L3291" s="244"/>
      <c r="M3291" s="259" t="s">
        <v>447</v>
      </c>
      <c r="N3291" s="244" t="s">
        <v>449</v>
      </c>
      <c r="O3291" s="244" t="s">
        <v>450</v>
      </c>
      <c r="P3291" s="244">
        <v>2023</v>
      </c>
      <c r="Q3291" s="244">
        <v>2023</v>
      </c>
      <c r="R3291" s="244" t="s">
        <v>3412</v>
      </c>
      <c r="S3291" s="223" t="s">
        <v>78</v>
      </c>
      <c r="T3291" s="244" t="s">
        <v>451</v>
      </c>
      <c r="U3291" s="246">
        <v>146</v>
      </c>
      <c r="V3291" s="244" t="s">
        <v>452</v>
      </c>
      <c r="W3291" s="244" t="s">
        <v>6764</v>
      </c>
      <c r="X3291" s="244" t="s">
        <v>21358</v>
      </c>
      <c r="Y3291" s="269">
        <v>80000</v>
      </c>
      <c r="Z3291" s="270"/>
      <c r="AA3291" s="241">
        <f t="shared" si="25"/>
        <v>0</v>
      </c>
      <c r="AB3291" s="244" t="s">
        <v>21359</v>
      </c>
    </row>
    <row r="3292" spans="1:28" ht="15" customHeight="1">
      <c r="A3292" s="109">
        <v>3283</v>
      </c>
      <c r="B3292" s="222" t="str">
        <f t="shared" si="24"/>
        <v>Klik Disini</v>
      </c>
      <c r="C3292" s="244" t="s">
        <v>21360</v>
      </c>
      <c r="D3292" s="244" t="s">
        <v>21361</v>
      </c>
      <c r="E3292" s="244" t="s">
        <v>21362</v>
      </c>
      <c r="F3292" s="244" t="s">
        <v>21363</v>
      </c>
      <c r="G3292" s="244" t="s">
        <v>21364</v>
      </c>
      <c r="H3292" s="244" t="s">
        <v>386</v>
      </c>
      <c r="I3292" s="267" t="s">
        <v>446</v>
      </c>
      <c r="J3292" s="268" t="s">
        <v>385</v>
      </c>
      <c r="K3292" s="244" t="s">
        <v>1953</v>
      </c>
      <c r="L3292" s="244"/>
      <c r="M3292" s="259" t="s">
        <v>447</v>
      </c>
      <c r="N3292" s="244" t="s">
        <v>449</v>
      </c>
      <c r="O3292" s="244" t="s">
        <v>450</v>
      </c>
      <c r="P3292" s="244">
        <v>2023</v>
      </c>
      <c r="Q3292" s="244">
        <v>2023</v>
      </c>
      <c r="R3292" s="244" t="s">
        <v>3412</v>
      </c>
      <c r="S3292" s="223" t="s">
        <v>78</v>
      </c>
      <c r="T3292" s="244" t="s">
        <v>451</v>
      </c>
      <c r="U3292" s="246">
        <v>162</v>
      </c>
      <c r="V3292" s="244" t="s">
        <v>452</v>
      </c>
      <c r="W3292" s="244" t="s">
        <v>12926</v>
      </c>
      <c r="X3292" s="244" t="s">
        <v>21365</v>
      </c>
      <c r="Y3292" s="269">
        <v>69000</v>
      </c>
      <c r="Z3292" s="270"/>
      <c r="AA3292" s="241">
        <f t="shared" si="25"/>
        <v>0</v>
      </c>
      <c r="AB3292" s="244" t="s">
        <v>21366</v>
      </c>
    </row>
    <row r="3293" spans="1:28" ht="15" customHeight="1">
      <c r="A3293" s="109">
        <v>3284</v>
      </c>
      <c r="B3293" s="222" t="str">
        <f t="shared" si="24"/>
        <v>Klik Disini</v>
      </c>
      <c r="C3293" s="244" t="s">
        <v>21367</v>
      </c>
      <c r="D3293" s="244" t="s">
        <v>2762</v>
      </c>
      <c r="E3293" s="244" t="s">
        <v>17333</v>
      </c>
      <c r="F3293" s="244"/>
      <c r="G3293" s="244" t="s">
        <v>21368</v>
      </c>
      <c r="H3293" s="244" t="s">
        <v>782</v>
      </c>
      <c r="I3293" s="267" t="s">
        <v>446</v>
      </c>
      <c r="J3293" s="268" t="s">
        <v>353</v>
      </c>
      <c r="K3293" s="244" t="s">
        <v>1953</v>
      </c>
      <c r="L3293" s="244"/>
      <c r="M3293" s="259" t="s">
        <v>447</v>
      </c>
      <c r="N3293" s="244" t="s">
        <v>449</v>
      </c>
      <c r="O3293" s="244" t="s">
        <v>450</v>
      </c>
      <c r="P3293" s="244" t="s">
        <v>21152</v>
      </c>
      <c r="Q3293" s="244">
        <v>2022</v>
      </c>
      <c r="R3293" s="244" t="s">
        <v>3412</v>
      </c>
      <c r="S3293" s="223" t="s">
        <v>78</v>
      </c>
      <c r="T3293" s="244" t="s">
        <v>451</v>
      </c>
      <c r="U3293" s="246">
        <v>264</v>
      </c>
      <c r="V3293" s="244" t="s">
        <v>452</v>
      </c>
      <c r="W3293" s="244" t="s">
        <v>471</v>
      </c>
      <c r="X3293" s="244" t="s">
        <v>21369</v>
      </c>
      <c r="Y3293" s="269">
        <v>80000</v>
      </c>
      <c r="Z3293" s="270"/>
      <c r="AA3293" s="241">
        <f t="shared" si="25"/>
        <v>0</v>
      </c>
      <c r="AB3293" s="244" t="s">
        <v>21370</v>
      </c>
    </row>
    <row r="3294" spans="1:28" ht="15" customHeight="1">
      <c r="A3294" s="109">
        <v>3285</v>
      </c>
      <c r="B3294" s="222" t="str">
        <f t="shared" si="24"/>
        <v>Klik Disini</v>
      </c>
      <c r="C3294" s="244" t="s">
        <v>21371</v>
      </c>
      <c r="D3294" s="244" t="s">
        <v>2762</v>
      </c>
      <c r="E3294" s="244" t="s">
        <v>15115</v>
      </c>
      <c r="F3294" s="244" t="s">
        <v>21372</v>
      </c>
      <c r="G3294" s="244" t="s">
        <v>21373</v>
      </c>
      <c r="H3294" s="244" t="s">
        <v>262</v>
      </c>
      <c r="I3294" s="267" t="s">
        <v>1844</v>
      </c>
      <c r="J3294" s="268" t="s">
        <v>397</v>
      </c>
      <c r="K3294" s="244" t="s">
        <v>1953</v>
      </c>
      <c r="L3294" s="244"/>
      <c r="M3294" s="259" t="s">
        <v>447</v>
      </c>
      <c r="N3294" s="244" t="s">
        <v>449</v>
      </c>
      <c r="O3294" s="244" t="s">
        <v>450</v>
      </c>
      <c r="P3294" s="244" t="s">
        <v>21152</v>
      </c>
      <c r="Q3294" s="244">
        <v>2023</v>
      </c>
      <c r="R3294" s="244" t="s">
        <v>3412</v>
      </c>
      <c r="S3294" s="223" t="s">
        <v>78</v>
      </c>
      <c r="T3294" s="244" t="s">
        <v>451</v>
      </c>
      <c r="U3294" s="246">
        <v>226</v>
      </c>
      <c r="V3294" s="244" t="s">
        <v>452</v>
      </c>
      <c r="W3294" s="244" t="s">
        <v>3585</v>
      </c>
      <c r="X3294" s="244" t="s">
        <v>21374</v>
      </c>
      <c r="Y3294" s="269">
        <v>80000</v>
      </c>
      <c r="Z3294" s="270"/>
      <c r="AA3294" s="241">
        <f t="shared" si="25"/>
        <v>0</v>
      </c>
      <c r="AB3294" s="244" t="s">
        <v>21375</v>
      </c>
    </row>
    <row r="3295" spans="1:28" ht="15" customHeight="1">
      <c r="A3295" s="109">
        <v>3286</v>
      </c>
      <c r="B3295" s="222" t="str">
        <f t="shared" si="24"/>
        <v>Klik Disini</v>
      </c>
      <c r="C3295" s="244" t="s">
        <v>21376</v>
      </c>
      <c r="D3295" s="244" t="s">
        <v>2762</v>
      </c>
      <c r="E3295" s="244" t="s">
        <v>21377</v>
      </c>
      <c r="F3295" s="244" t="s">
        <v>21378</v>
      </c>
      <c r="G3295" s="244" t="s">
        <v>21379</v>
      </c>
      <c r="H3295" s="244" t="s">
        <v>398</v>
      </c>
      <c r="I3295" s="267" t="s">
        <v>1844</v>
      </c>
      <c r="J3295" s="268" t="s">
        <v>397</v>
      </c>
      <c r="K3295" s="244" t="s">
        <v>1953</v>
      </c>
      <c r="L3295" s="244"/>
      <c r="M3295" s="259" t="s">
        <v>447</v>
      </c>
      <c r="N3295" s="244" t="s">
        <v>449</v>
      </c>
      <c r="O3295" s="244" t="s">
        <v>450</v>
      </c>
      <c r="P3295" s="244">
        <v>2023</v>
      </c>
      <c r="Q3295" s="244">
        <v>2023</v>
      </c>
      <c r="R3295" s="244" t="s">
        <v>13812</v>
      </c>
      <c r="S3295" s="223" t="s">
        <v>78</v>
      </c>
      <c r="T3295" s="244" t="s">
        <v>451</v>
      </c>
      <c r="U3295" s="246">
        <v>290</v>
      </c>
      <c r="V3295" s="244" t="s">
        <v>452</v>
      </c>
      <c r="W3295" s="244" t="s">
        <v>655</v>
      </c>
      <c r="X3295" s="244" t="s">
        <v>21380</v>
      </c>
      <c r="Y3295" s="269">
        <v>80000</v>
      </c>
      <c r="Z3295" s="270"/>
      <c r="AA3295" s="241">
        <f t="shared" si="25"/>
        <v>0</v>
      </c>
      <c r="AB3295" s="244" t="s">
        <v>21381</v>
      </c>
    </row>
    <row r="3296" spans="1:28" ht="15" customHeight="1">
      <c r="A3296" s="109">
        <v>3287</v>
      </c>
      <c r="B3296" s="222" t="str">
        <f t="shared" si="24"/>
        <v>Klik Disini</v>
      </c>
      <c r="C3296" s="244" t="s">
        <v>21382</v>
      </c>
      <c r="D3296" s="244" t="s">
        <v>2762</v>
      </c>
      <c r="E3296" s="244" t="s">
        <v>21160</v>
      </c>
      <c r="F3296" s="244"/>
      <c r="G3296" s="244" t="s">
        <v>21383</v>
      </c>
      <c r="H3296" s="244" t="s">
        <v>262</v>
      </c>
      <c r="I3296" s="267" t="s">
        <v>3447</v>
      </c>
      <c r="J3296" s="268" t="s">
        <v>311</v>
      </c>
      <c r="K3296" s="244" t="s">
        <v>1953</v>
      </c>
      <c r="L3296" s="244"/>
      <c r="M3296" s="259" t="s">
        <v>447</v>
      </c>
      <c r="N3296" s="244" t="s">
        <v>449</v>
      </c>
      <c r="O3296" s="244" t="s">
        <v>450</v>
      </c>
      <c r="P3296" s="244" t="s">
        <v>21152</v>
      </c>
      <c r="Q3296" s="244">
        <v>2023</v>
      </c>
      <c r="R3296" s="244" t="s">
        <v>14186</v>
      </c>
      <c r="S3296" s="223" t="s">
        <v>78</v>
      </c>
      <c r="T3296" s="244" t="s">
        <v>451</v>
      </c>
      <c r="U3296" s="246">
        <v>102</v>
      </c>
      <c r="V3296" s="244" t="s">
        <v>452</v>
      </c>
      <c r="W3296" s="244" t="s">
        <v>897</v>
      </c>
      <c r="X3296" s="244" t="s">
        <v>21384</v>
      </c>
      <c r="Y3296" s="269">
        <v>78000</v>
      </c>
      <c r="Z3296" s="270"/>
      <c r="AA3296" s="241">
        <f t="shared" si="25"/>
        <v>0</v>
      </c>
      <c r="AB3296" s="244" t="s">
        <v>21385</v>
      </c>
    </row>
    <row r="3297" spans="1:28" ht="15" customHeight="1">
      <c r="A3297" s="109">
        <v>3288</v>
      </c>
      <c r="B3297" s="222" t="str">
        <f t="shared" si="24"/>
        <v>Klik Disini</v>
      </c>
      <c r="C3297" s="244" t="s">
        <v>21386</v>
      </c>
      <c r="D3297" s="244" t="s">
        <v>2762</v>
      </c>
      <c r="E3297" s="244" t="s">
        <v>21387</v>
      </c>
      <c r="F3297" s="244" t="s">
        <v>21388</v>
      </c>
      <c r="G3297" s="244" t="s">
        <v>21389</v>
      </c>
      <c r="H3297" s="244" t="s">
        <v>342</v>
      </c>
      <c r="I3297" s="267" t="s">
        <v>446</v>
      </c>
      <c r="J3297" s="268" t="s">
        <v>341</v>
      </c>
      <c r="K3297" s="244" t="s">
        <v>1953</v>
      </c>
      <c r="L3297" s="244"/>
      <c r="M3297" s="259" t="s">
        <v>447</v>
      </c>
      <c r="N3297" s="244" t="s">
        <v>449</v>
      </c>
      <c r="O3297" s="244" t="s">
        <v>450</v>
      </c>
      <c r="P3297" s="244">
        <v>2023</v>
      </c>
      <c r="Q3297" s="244">
        <v>2023</v>
      </c>
      <c r="R3297" s="244" t="s">
        <v>3412</v>
      </c>
      <c r="S3297" s="223" t="s">
        <v>78</v>
      </c>
      <c r="T3297" s="244" t="s">
        <v>451</v>
      </c>
      <c r="U3297" s="246">
        <v>162</v>
      </c>
      <c r="V3297" s="244" t="s">
        <v>452</v>
      </c>
      <c r="W3297" s="244" t="s">
        <v>775</v>
      </c>
      <c r="X3297" s="244" t="s">
        <v>21390</v>
      </c>
      <c r="Y3297" s="269">
        <v>64000</v>
      </c>
      <c r="Z3297" s="270"/>
      <c r="AA3297" s="241">
        <f t="shared" si="25"/>
        <v>0</v>
      </c>
      <c r="AB3297" s="244" t="s">
        <v>21391</v>
      </c>
    </row>
    <row r="3298" spans="1:28" ht="15" customHeight="1">
      <c r="A3298" s="109">
        <v>3289</v>
      </c>
      <c r="B3298" s="222" t="str">
        <f t="shared" si="24"/>
        <v>Klik Disini</v>
      </c>
      <c r="C3298" s="244" t="s">
        <v>21392</v>
      </c>
      <c r="D3298" s="244" t="s">
        <v>2762</v>
      </c>
      <c r="E3298" s="244" t="s">
        <v>21393</v>
      </c>
      <c r="F3298" s="244"/>
      <c r="G3298" s="244" t="s">
        <v>21394</v>
      </c>
      <c r="H3298" s="244" t="s">
        <v>7858</v>
      </c>
      <c r="I3298" s="267" t="s">
        <v>446</v>
      </c>
      <c r="J3298" s="268" t="s">
        <v>337</v>
      </c>
      <c r="K3298" s="244" t="s">
        <v>1953</v>
      </c>
      <c r="L3298" s="244"/>
      <c r="M3298" s="259" t="s">
        <v>447</v>
      </c>
      <c r="N3298" s="244" t="s">
        <v>449</v>
      </c>
      <c r="O3298" s="244" t="s">
        <v>450</v>
      </c>
      <c r="P3298" s="244" t="s">
        <v>21152</v>
      </c>
      <c r="Q3298" s="244">
        <v>2023</v>
      </c>
      <c r="R3298" s="244" t="s">
        <v>14186</v>
      </c>
      <c r="S3298" s="223" t="s">
        <v>78</v>
      </c>
      <c r="T3298" s="244" t="s">
        <v>451</v>
      </c>
      <c r="U3298" s="246">
        <v>160</v>
      </c>
      <c r="V3298" s="244" t="s">
        <v>452</v>
      </c>
      <c r="W3298" s="244" t="s">
        <v>677</v>
      </c>
      <c r="X3298" s="244" t="s">
        <v>21395</v>
      </c>
      <c r="Y3298" s="269">
        <v>80000</v>
      </c>
      <c r="Z3298" s="270"/>
      <c r="AA3298" s="241">
        <f t="shared" si="25"/>
        <v>0</v>
      </c>
      <c r="AB3298" s="244" t="s">
        <v>21396</v>
      </c>
    </row>
    <row r="3299" spans="1:28" ht="15" customHeight="1">
      <c r="A3299" s="109">
        <v>3290</v>
      </c>
      <c r="B3299" s="222" t="str">
        <f t="shared" si="24"/>
        <v>Klik Disini</v>
      </c>
      <c r="C3299" s="244" t="s">
        <v>21397</v>
      </c>
      <c r="D3299" s="244" t="s">
        <v>2762</v>
      </c>
      <c r="E3299" s="244" t="s">
        <v>14183</v>
      </c>
      <c r="F3299" s="244" t="s">
        <v>21398</v>
      </c>
      <c r="G3299" s="244" t="s">
        <v>21399</v>
      </c>
      <c r="H3299" s="244" t="s">
        <v>362</v>
      </c>
      <c r="I3299" s="267" t="s">
        <v>446</v>
      </c>
      <c r="J3299" s="268" t="s">
        <v>361</v>
      </c>
      <c r="K3299" s="244" t="s">
        <v>1953</v>
      </c>
      <c r="L3299" s="244"/>
      <c r="M3299" s="259" t="s">
        <v>447</v>
      </c>
      <c r="N3299" s="244" t="s">
        <v>449</v>
      </c>
      <c r="O3299" s="244" t="s">
        <v>450</v>
      </c>
      <c r="P3299" s="244">
        <v>2023</v>
      </c>
      <c r="Q3299" s="244">
        <v>2023</v>
      </c>
      <c r="R3299" s="244" t="s">
        <v>3412</v>
      </c>
      <c r="S3299" s="223" t="s">
        <v>78</v>
      </c>
      <c r="T3299" s="244" t="s">
        <v>451</v>
      </c>
      <c r="U3299" s="246">
        <v>254</v>
      </c>
      <c r="V3299" s="244" t="s">
        <v>452</v>
      </c>
      <c r="W3299" s="244" t="s">
        <v>606</v>
      </c>
      <c r="X3299" s="244" t="s">
        <v>21400</v>
      </c>
      <c r="Y3299" s="269">
        <v>80000</v>
      </c>
      <c r="Z3299" s="270"/>
      <c r="AA3299" s="241">
        <f t="shared" si="25"/>
        <v>0</v>
      </c>
      <c r="AB3299" s="244" t="s">
        <v>21401</v>
      </c>
    </row>
    <row r="3300" spans="1:28" ht="15" customHeight="1">
      <c r="A3300" s="109">
        <v>3291</v>
      </c>
      <c r="B3300" s="222" t="str">
        <f t="shared" si="24"/>
        <v>Klik Disini</v>
      </c>
      <c r="C3300" s="244" t="s">
        <v>21402</v>
      </c>
      <c r="D3300" s="244" t="s">
        <v>2762</v>
      </c>
      <c r="E3300" s="244" t="s">
        <v>17333</v>
      </c>
      <c r="F3300" s="244"/>
      <c r="G3300" s="244" t="s">
        <v>21403</v>
      </c>
      <c r="H3300" s="244" t="s">
        <v>400</v>
      </c>
      <c r="I3300" s="267" t="s">
        <v>1844</v>
      </c>
      <c r="J3300" s="268" t="s">
        <v>399</v>
      </c>
      <c r="K3300" s="244" t="s">
        <v>1953</v>
      </c>
      <c r="L3300" s="244"/>
      <c r="M3300" s="259" t="s">
        <v>447</v>
      </c>
      <c r="N3300" s="244" t="s">
        <v>449</v>
      </c>
      <c r="O3300" s="244" t="s">
        <v>450</v>
      </c>
      <c r="P3300" s="244" t="s">
        <v>21152</v>
      </c>
      <c r="Q3300" s="244">
        <v>2022</v>
      </c>
      <c r="R3300" s="244" t="s">
        <v>3412</v>
      </c>
      <c r="S3300" s="223" t="s">
        <v>78</v>
      </c>
      <c r="T3300" s="244" t="s">
        <v>451</v>
      </c>
      <c r="U3300" s="246">
        <v>212</v>
      </c>
      <c r="V3300" s="244" t="s">
        <v>452</v>
      </c>
      <c r="W3300" s="244" t="s">
        <v>2063</v>
      </c>
      <c r="X3300" s="244" t="s">
        <v>21404</v>
      </c>
      <c r="Y3300" s="269">
        <v>62000</v>
      </c>
      <c r="Z3300" s="270"/>
      <c r="AA3300" s="241">
        <f t="shared" si="25"/>
        <v>0</v>
      </c>
      <c r="AB3300" s="244" t="s">
        <v>21405</v>
      </c>
    </row>
    <row r="3301" spans="1:28" ht="15" customHeight="1">
      <c r="A3301" s="109">
        <v>3292</v>
      </c>
      <c r="B3301" s="222" t="str">
        <f t="shared" si="24"/>
        <v>Klik Disini</v>
      </c>
      <c r="C3301" s="244" t="s">
        <v>21406</v>
      </c>
      <c r="D3301" s="244" t="s">
        <v>2762</v>
      </c>
      <c r="E3301" s="244" t="s">
        <v>4003</v>
      </c>
      <c r="F3301" s="244" t="s">
        <v>21407</v>
      </c>
      <c r="G3301" s="244" t="s">
        <v>21408</v>
      </c>
      <c r="H3301" s="244" t="s">
        <v>3912</v>
      </c>
      <c r="I3301" s="267" t="s">
        <v>446</v>
      </c>
      <c r="J3301" s="268" t="s">
        <v>367</v>
      </c>
      <c r="K3301" s="244" t="s">
        <v>1953</v>
      </c>
      <c r="L3301" s="244"/>
      <c r="M3301" s="259" t="s">
        <v>447</v>
      </c>
      <c r="N3301" s="244" t="s">
        <v>449</v>
      </c>
      <c r="O3301" s="244" t="s">
        <v>450</v>
      </c>
      <c r="P3301" s="244">
        <v>2023</v>
      </c>
      <c r="Q3301" s="244">
        <v>2023</v>
      </c>
      <c r="R3301" s="244" t="s">
        <v>14116</v>
      </c>
      <c r="S3301" s="223" t="s">
        <v>78</v>
      </c>
      <c r="T3301" s="244" t="s">
        <v>451</v>
      </c>
      <c r="U3301" s="246">
        <v>178</v>
      </c>
      <c r="V3301" s="244" t="s">
        <v>452</v>
      </c>
      <c r="W3301" s="244" t="s">
        <v>1029</v>
      </c>
      <c r="X3301" s="244" t="s">
        <v>21409</v>
      </c>
      <c r="Y3301" s="269">
        <v>66500</v>
      </c>
      <c r="Z3301" s="270"/>
      <c r="AA3301" s="241">
        <f t="shared" si="25"/>
        <v>0</v>
      </c>
      <c r="AB3301" s="244" t="s">
        <v>21410</v>
      </c>
    </row>
    <row r="3302" spans="1:28" ht="15" customHeight="1">
      <c r="A3302" s="109">
        <v>3293</v>
      </c>
      <c r="B3302" s="222" t="str">
        <f t="shared" si="24"/>
        <v>Klik Disini</v>
      </c>
      <c r="C3302" s="244" t="s">
        <v>21411</v>
      </c>
      <c r="D3302" s="244" t="s">
        <v>2762</v>
      </c>
      <c r="E3302" s="244" t="s">
        <v>17333</v>
      </c>
      <c r="F3302" s="244"/>
      <c r="G3302" s="244" t="s">
        <v>21412</v>
      </c>
      <c r="H3302" s="244" t="s">
        <v>3499</v>
      </c>
      <c r="I3302" s="267" t="s">
        <v>446</v>
      </c>
      <c r="J3302" s="268" t="s">
        <v>385</v>
      </c>
      <c r="K3302" s="244" t="s">
        <v>1953</v>
      </c>
      <c r="L3302" s="244"/>
      <c r="M3302" s="259" t="s">
        <v>447</v>
      </c>
      <c r="N3302" s="244" t="s">
        <v>449</v>
      </c>
      <c r="O3302" s="244" t="s">
        <v>450</v>
      </c>
      <c r="P3302" s="244" t="s">
        <v>21152</v>
      </c>
      <c r="Q3302" s="244">
        <v>2022</v>
      </c>
      <c r="R3302" s="244" t="s">
        <v>3412</v>
      </c>
      <c r="S3302" s="223" t="s">
        <v>78</v>
      </c>
      <c r="T3302" s="244" t="s">
        <v>451</v>
      </c>
      <c r="U3302" s="246">
        <v>210</v>
      </c>
      <c r="V3302" s="244" t="s">
        <v>452</v>
      </c>
      <c r="W3302" s="244" t="s">
        <v>804</v>
      </c>
      <c r="X3302" s="244" t="s">
        <v>21413</v>
      </c>
      <c r="Y3302" s="269">
        <v>80000</v>
      </c>
      <c r="Z3302" s="270"/>
      <c r="AA3302" s="241">
        <f t="shared" si="25"/>
        <v>0</v>
      </c>
      <c r="AB3302" s="244" t="s">
        <v>21414</v>
      </c>
    </row>
    <row r="3303" spans="1:28" ht="15" customHeight="1">
      <c r="A3303" s="109">
        <v>3294</v>
      </c>
      <c r="B3303" s="222" t="str">
        <f t="shared" si="24"/>
        <v>Klik Disini</v>
      </c>
      <c r="C3303" s="244" t="s">
        <v>21415</v>
      </c>
      <c r="D3303" s="244" t="s">
        <v>2762</v>
      </c>
      <c r="E3303" s="244" t="s">
        <v>17333</v>
      </c>
      <c r="F3303" s="244"/>
      <c r="G3303" s="244" t="s">
        <v>21416</v>
      </c>
      <c r="H3303" s="244" t="s">
        <v>3499</v>
      </c>
      <c r="I3303" s="267" t="s">
        <v>446</v>
      </c>
      <c r="J3303" s="268" t="s">
        <v>385</v>
      </c>
      <c r="K3303" s="244" t="s">
        <v>1953</v>
      </c>
      <c r="L3303" s="244"/>
      <c r="M3303" s="259" t="s">
        <v>447</v>
      </c>
      <c r="N3303" s="244" t="s">
        <v>449</v>
      </c>
      <c r="O3303" s="244" t="s">
        <v>450</v>
      </c>
      <c r="P3303" s="244" t="s">
        <v>21152</v>
      </c>
      <c r="Q3303" s="244">
        <v>2022</v>
      </c>
      <c r="R3303" s="244" t="s">
        <v>3412</v>
      </c>
      <c r="S3303" s="223" t="s">
        <v>78</v>
      </c>
      <c r="T3303" s="244" t="s">
        <v>451</v>
      </c>
      <c r="U3303" s="246">
        <v>260</v>
      </c>
      <c r="V3303" s="244" t="s">
        <v>452</v>
      </c>
      <c r="W3303" s="244" t="s">
        <v>1214</v>
      </c>
      <c r="X3303" s="244" t="s">
        <v>21417</v>
      </c>
      <c r="Y3303" s="269">
        <v>80000</v>
      </c>
      <c r="Z3303" s="270"/>
      <c r="AA3303" s="241">
        <f t="shared" si="25"/>
        <v>0</v>
      </c>
      <c r="AB3303" s="244" t="s">
        <v>21418</v>
      </c>
    </row>
    <row r="3304" spans="1:28" ht="15" customHeight="1">
      <c r="A3304" s="109">
        <v>3295</v>
      </c>
      <c r="B3304" s="222" t="str">
        <f t="shared" si="24"/>
        <v>Klik Disini</v>
      </c>
      <c r="C3304" s="244" t="s">
        <v>21419</v>
      </c>
      <c r="D3304" s="244" t="s">
        <v>21420</v>
      </c>
      <c r="E3304" s="244" t="s">
        <v>16677</v>
      </c>
      <c r="F3304" s="244" t="s">
        <v>21421</v>
      </c>
      <c r="G3304" s="244" t="s">
        <v>21422</v>
      </c>
      <c r="H3304" s="244" t="s">
        <v>3912</v>
      </c>
      <c r="I3304" s="267" t="s">
        <v>446</v>
      </c>
      <c r="J3304" s="268" t="s">
        <v>367</v>
      </c>
      <c r="K3304" s="244" t="s">
        <v>1953</v>
      </c>
      <c r="L3304" s="244"/>
      <c r="M3304" s="259" t="s">
        <v>447</v>
      </c>
      <c r="N3304" s="244" t="s">
        <v>449</v>
      </c>
      <c r="O3304" s="244" t="s">
        <v>450</v>
      </c>
      <c r="P3304" s="244">
        <v>2023</v>
      </c>
      <c r="Q3304" s="244">
        <v>2023</v>
      </c>
      <c r="R3304" s="244" t="s">
        <v>14116</v>
      </c>
      <c r="S3304" s="223" t="s">
        <v>78</v>
      </c>
      <c r="T3304" s="244" t="s">
        <v>451</v>
      </c>
      <c r="U3304" s="246">
        <v>386</v>
      </c>
      <c r="V3304" s="244" t="s">
        <v>452</v>
      </c>
      <c r="W3304" s="244" t="s">
        <v>999</v>
      </c>
      <c r="X3304" s="244" t="s">
        <v>21423</v>
      </c>
      <c r="Y3304" s="269">
        <v>80000</v>
      </c>
      <c r="Z3304" s="270"/>
      <c r="AA3304" s="241">
        <f t="shared" si="25"/>
        <v>0</v>
      </c>
      <c r="AB3304" s="244" t="s">
        <v>21424</v>
      </c>
    </row>
    <row r="3305" spans="1:28" ht="15" customHeight="1">
      <c r="A3305" s="109">
        <v>3296</v>
      </c>
      <c r="B3305" s="222" t="str">
        <f t="shared" si="24"/>
        <v>Klik Disini</v>
      </c>
      <c r="C3305" s="244" t="s">
        <v>21425</v>
      </c>
      <c r="D3305" s="244" t="s">
        <v>2762</v>
      </c>
      <c r="E3305" s="244" t="s">
        <v>4071</v>
      </c>
      <c r="F3305" s="244"/>
      <c r="G3305" s="244" t="s">
        <v>21426</v>
      </c>
      <c r="H3305" s="244" t="s">
        <v>3912</v>
      </c>
      <c r="I3305" s="267" t="s">
        <v>446</v>
      </c>
      <c r="J3305" s="268" t="s">
        <v>367</v>
      </c>
      <c r="K3305" s="244" t="s">
        <v>1953</v>
      </c>
      <c r="L3305" s="244"/>
      <c r="M3305" s="259" t="s">
        <v>447</v>
      </c>
      <c r="N3305" s="244" t="s">
        <v>449</v>
      </c>
      <c r="O3305" s="244" t="s">
        <v>450</v>
      </c>
      <c r="P3305" s="244" t="s">
        <v>21152</v>
      </c>
      <c r="Q3305" s="244">
        <v>2023</v>
      </c>
      <c r="R3305" s="244" t="s">
        <v>14116</v>
      </c>
      <c r="S3305" s="223" t="s">
        <v>78</v>
      </c>
      <c r="T3305" s="244" t="s">
        <v>451</v>
      </c>
      <c r="U3305" s="246">
        <v>148</v>
      </c>
      <c r="V3305" s="244" t="s">
        <v>452</v>
      </c>
      <c r="W3305" s="244" t="s">
        <v>1808</v>
      </c>
      <c r="X3305" s="244" t="s">
        <v>21427</v>
      </c>
      <c r="Y3305" s="269">
        <v>80000</v>
      </c>
      <c r="Z3305" s="270"/>
      <c r="AA3305" s="241">
        <f t="shared" si="25"/>
        <v>0</v>
      </c>
      <c r="AB3305" s="244" t="s">
        <v>21428</v>
      </c>
    </row>
    <row r="3306" spans="1:28" ht="15" customHeight="1">
      <c r="A3306" s="109">
        <v>3297</v>
      </c>
      <c r="B3306" s="222" t="str">
        <f t="shared" si="24"/>
        <v>Klik Disini</v>
      </c>
      <c r="C3306" s="244" t="s">
        <v>21429</v>
      </c>
      <c r="D3306" s="244" t="s">
        <v>2762</v>
      </c>
      <c r="E3306" s="244" t="s">
        <v>21430</v>
      </c>
      <c r="F3306" s="244"/>
      <c r="G3306" s="244" t="s">
        <v>21431</v>
      </c>
      <c r="H3306" s="244" t="s">
        <v>262</v>
      </c>
      <c r="I3306" s="267" t="s">
        <v>446</v>
      </c>
      <c r="J3306" s="268" t="s">
        <v>353</v>
      </c>
      <c r="K3306" s="244" t="s">
        <v>1953</v>
      </c>
      <c r="L3306" s="244"/>
      <c r="M3306" s="259" t="s">
        <v>447</v>
      </c>
      <c r="N3306" s="244" t="s">
        <v>449</v>
      </c>
      <c r="O3306" s="244" t="s">
        <v>450</v>
      </c>
      <c r="P3306" s="244" t="s">
        <v>21152</v>
      </c>
      <c r="Q3306" s="244">
        <v>2023</v>
      </c>
      <c r="R3306" s="244" t="s">
        <v>3412</v>
      </c>
      <c r="S3306" s="223" t="s">
        <v>78</v>
      </c>
      <c r="T3306" s="244" t="s">
        <v>451</v>
      </c>
      <c r="U3306" s="246">
        <v>178</v>
      </c>
      <c r="V3306" s="244" t="s">
        <v>21432</v>
      </c>
      <c r="W3306" s="244" t="s">
        <v>1626</v>
      </c>
      <c r="X3306" s="244" t="s">
        <v>21433</v>
      </c>
      <c r="Y3306" s="269">
        <v>59500</v>
      </c>
      <c r="Z3306" s="270"/>
      <c r="AA3306" s="241">
        <f t="shared" si="25"/>
        <v>0</v>
      </c>
      <c r="AB3306" s="244" t="s">
        <v>21434</v>
      </c>
    </row>
    <row r="3307" spans="1:28" ht="15" customHeight="1">
      <c r="A3307" s="109">
        <v>3298</v>
      </c>
      <c r="B3307" s="222" t="str">
        <f t="shared" si="24"/>
        <v>Klik Disini</v>
      </c>
      <c r="C3307" s="244" t="s">
        <v>21435</v>
      </c>
      <c r="D3307" s="244" t="s">
        <v>2762</v>
      </c>
      <c r="E3307" s="244" t="s">
        <v>17333</v>
      </c>
      <c r="F3307" s="244"/>
      <c r="G3307" s="244" t="s">
        <v>21436</v>
      </c>
      <c r="H3307" s="244" t="s">
        <v>3727</v>
      </c>
      <c r="I3307" s="267" t="s">
        <v>446</v>
      </c>
      <c r="J3307" s="268" t="s">
        <v>385</v>
      </c>
      <c r="K3307" s="244" t="s">
        <v>1953</v>
      </c>
      <c r="L3307" s="244"/>
      <c r="M3307" s="259" t="s">
        <v>447</v>
      </c>
      <c r="N3307" s="244" t="s">
        <v>449</v>
      </c>
      <c r="O3307" s="244" t="s">
        <v>450</v>
      </c>
      <c r="P3307" s="244" t="s">
        <v>21152</v>
      </c>
      <c r="Q3307" s="244">
        <v>2022</v>
      </c>
      <c r="R3307" s="244" t="s">
        <v>3412</v>
      </c>
      <c r="S3307" s="223" t="s">
        <v>78</v>
      </c>
      <c r="T3307" s="244" t="s">
        <v>451</v>
      </c>
      <c r="U3307" s="246">
        <v>187</v>
      </c>
      <c r="V3307" s="244" t="s">
        <v>452</v>
      </c>
      <c r="W3307" s="244" t="s">
        <v>1808</v>
      </c>
      <c r="X3307" s="244" t="s">
        <v>21437</v>
      </c>
      <c r="Y3307" s="269">
        <v>65000</v>
      </c>
      <c r="Z3307" s="270"/>
      <c r="AA3307" s="241">
        <f t="shared" si="25"/>
        <v>0</v>
      </c>
      <c r="AB3307" s="244" t="s">
        <v>21438</v>
      </c>
    </row>
    <row r="3308" spans="1:28" ht="15" customHeight="1">
      <c r="A3308" s="109">
        <v>3299</v>
      </c>
      <c r="B3308" s="222" t="str">
        <f t="shared" si="24"/>
        <v>Klik Disini</v>
      </c>
      <c r="C3308" s="244" t="s">
        <v>21439</v>
      </c>
      <c r="D3308" s="244" t="s">
        <v>2762</v>
      </c>
      <c r="E3308" s="244" t="s">
        <v>17333</v>
      </c>
      <c r="F3308" s="244"/>
      <c r="G3308" s="244" t="s">
        <v>21440</v>
      </c>
      <c r="H3308" s="244" t="s">
        <v>782</v>
      </c>
      <c r="I3308" s="267" t="s">
        <v>446</v>
      </c>
      <c r="J3308" s="268" t="s">
        <v>353</v>
      </c>
      <c r="K3308" s="244" t="s">
        <v>1953</v>
      </c>
      <c r="L3308" s="244"/>
      <c r="M3308" s="259" t="s">
        <v>447</v>
      </c>
      <c r="N3308" s="244" t="s">
        <v>449</v>
      </c>
      <c r="O3308" s="244" t="s">
        <v>450</v>
      </c>
      <c r="P3308" s="244" t="s">
        <v>21152</v>
      </c>
      <c r="Q3308" s="244">
        <v>2022</v>
      </c>
      <c r="R3308" s="244" t="s">
        <v>3412</v>
      </c>
      <c r="S3308" s="223" t="s">
        <v>78</v>
      </c>
      <c r="T3308" s="244" t="s">
        <v>451</v>
      </c>
      <c r="U3308" s="246">
        <v>444</v>
      </c>
      <c r="V3308" s="244" t="s">
        <v>452</v>
      </c>
      <c r="W3308" s="244" t="s">
        <v>1332</v>
      </c>
      <c r="X3308" s="244" t="s">
        <v>21441</v>
      </c>
      <c r="Y3308" s="269">
        <v>80000</v>
      </c>
      <c r="Z3308" s="270"/>
      <c r="AA3308" s="241">
        <f t="shared" si="25"/>
        <v>0</v>
      </c>
      <c r="AB3308" s="244" t="s">
        <v>21442</v>
      </c>
    </row>
    <row r="3309" spans="1:28" ht="15" customHeight="1">
      <c r="A3309" s="109">
        <v>3300</v>
      </c>
      <c r="B3309" s="222" t="str">
        <f t="shared" si="24"/>
        <v>Klik Disini</v>
      </c>
      <c r="C3309" s="244" t="s">
        <v>21443</v>
      </c>
      <c r="D3309" s="244" t="s">
        <v>2762</v>
      </c>
      <c r="E3309" s="244" t="s">
        <v>17333</v>
      </c>
      <c r="F3309" s="244"/>
      <c r="G3309" s="244" t="s">
        <v>21444</v>
      </c>
      <c r="H3309" s="244" t="s">
        <v>354</v>
      </c>
      <c r="I3309" s="267" t="s">
        <v>446</v>
      </c>
      <c r="J3309" s="268" t="s">
        <v>353</v>
      </c>
      <c r="K3309" s="244" t="s">
        <v>1953</v>
      </c>
      <c r="L3309" s="244"/>
      <c r="M3309" s="259" t="s">
        <v>447</v>
      </c>
      <c r="N3309" s="244" t="s">
        <v>449</v>
      </c>
      <c r="O3309" s="244" t="s">
        <v>450</v>
      </c>
      <c r="P3309" s="244" t="s">
        <v>21152</v>
      </c>
      <c r="Q3309" s="244">
        <v>2024</v>
      </c>
      <c r="R3309" s="244" t="s">
        <v>14912</v>
      </c>
      <c r="S3309" s="223" t="s">
        <v>78</v>
      </c>
      <c r="T3309" s="244" t="s">
        <v>451</v>
      </c>
      <c r="U3309" s="246">
        <v>208</v>
      </c>
      <c r="V3309" s="244" t="s">
        <v>452</v>
      </c>
      <c r="W3309" s="244" t="s">
        <v>1332</v>
      </c>
      <c r="X3309" s="244" t="s">
        <v>21445</v>
      </c>
      <c r="Y3309" s="269">
        <v>80000</v>
      </c>
      <c r="Z3309" s="270"/>
      <c r="AA3309" s="241">
        <f t="shared" si="25"/>
        <v>0</v>
      </c>
      <c r="AB3309" s="244" t="s">
        <v>21446</v>
      </c>
    </row>
    <row r="3310" spans="1:28" ht="15" customHeight="1">
      <c r="A3310" s="109">
        <v>3301</v>
      </c>
      <c r="B3310" s="222" t="str">
        <f t="shared" si="24"/>
        <v>Klik Disini</v>
      </c>
      <c r="C3310" s="244" t="s">
        <v>21447</v>
      </c>
      <c r="D3310" s="244" t="s">
        <v>2762</v>
      </c>
      <c r="E3310" s="244" t="s">
        <v>15184</v>
      </c>
      <c r="F3310" s="244" t="s">
        <v>21448</v>
      </c>
      <c r="G3310" s="244" t="s">
        <v>21449</v>
      </c>
      <c r="H3310" s="244" t="s">
        <v>1056</v>
      </c>
      <c r="I3310" s="267" t="s">
        <v>583</v>
      </c>
      <c r="J3310" s="204" t="s">
        <v>265</v>
      </c>
      <c r="K3310" s="244" t="s">
        <v>1953</v>
      </c>
      <c r="L3310" s="244"/>
      <c r="M3310" s="259" t="s">
        <v>447</v>
      </c>
      <c r="N3310" s="244" t="s">
        <v>449</v>
      </c>
      <c r="O3310" s="244" t="s">
        <v>1056</v>
      </c>
      <c r="P3310" s="244">
        <v>2023</v>
      </c>
      <c r="Q3310" s="244">
        <v>2023</v>
      </c>
      <c r="R3310" s="244" t="s">
        <v>3480</v>
      </c>
      <c r="S3310" s="223" t="s">
        <v>78</v>
      </c>
      <c r="T3310" s="244" t="s">
        <v>451</v>
      </c>
      <c r="U3310" s="246">
        <v>194</v>
      </c>
      <c r="V3310" s="244" t="s">
        <v>452</v>
      </c>
      <c r="W3310" s="244" t="s">
        <v>453</v>
      </c>
      <c r="X3310" s="244" t="s">
        <v>21450</v>
      </c>
      <c r="Y3310" s="269">
        <v>64000</v>
      </c>
      <c r="Z3310" s="270"/>
      <c r="AA3310" s="241">
        <f t="shared" si="25"/>
        <v>0</v>
      </c>
      <c r="AB3310" s="244" t="s">
        <v>21451</v>
      </c>
    </row>
    <row r="3311" spans="1:28" ht="15" customHeight="1">
      <c r="A3311" s="109">
        <v>3302</v>
      </c>
      <c r="B3311" s="222" t="str">
        <f t="shared" si="24"/>
        <v>Klik Disini</v>
      </c>
      <c r="C3311" s="244" t="s">
        <v>21452</v>
      </c>
      <c r="D3311" s="244" t="s">
        <v>21453</v>
      </c>
      <c r="E3311" s="244" t="s">
        <v>21454</v>
      </c>
      <c r="F3311" s="244" t="s">
        <v>21455</v>
      </c>
      <c r="G3311" s="244" t="s">
        <v>21456</v>
      </c>
      <c r="H3311" s="244" t="s">
        <v>8018</v>
      </c>
      <c r="I3311" s="267" t="s">
        <v>446</v>
      </c>
      <c r="J3311" s="268" t="s">
        <v>355</v>
      </c>
      <c r="K3311" s="244" t="s">
        <v>1953</v>
      </c>
      <c r="L3311" s="244"/>
      <c r="M3311" s="259" t="s">
        <v>447</v>
      </c>
      <c r="N3311" s="244" t="s">
        <v>449</v>
      </c>
      <c r="O3311" s="244" t="s">
        <v>450</v>
      </c>
      <c r="P3311" s="244">
        <v>2023</v>
      </c>
      <c r="Q3311" s="244">
        <v>2023</v>
      </c>
      <c r="R3311" s="244" t="s">
        <v>14186</v>
      </c>
      <c r="S3311" s="223" t="s">
        <v>78</v>
      </c>
      <c r="T3311" s="244" t="s">
        <v>451</v>
      </c>
      <c r="U3311" s="246">
        <v>146</v>
      </c>
      <c r="V3311" s="244" t="s">
        <v>452</v>
      </c>
      <c r="W3311" s="244" t="s">
        <v>6497</v>
      </c>
      <c r="X3311" s="244" t="s">
        <v>21457</v>
      </c>
      <c r="Y3311" s="269">
        <v>59000</v>
      </c>
      <c r="Z3311" s="270"/>
      <c r="AA3311" s="241">
        <f t="shared" si="25"/>
        <v>0</v>
      </c>
      <c r="AB3311" s="244" t="s">
        <v>21458</v>
      </c>
    </row>
    <row r="3312" spans="1:28" ht="15" customHeight="1">
      <c r="A3312" s="109">
        <v>3303</v>
      </c>
      <c r="B3312" s="222" t="str">
        <f t="shared" si="24"/>
        <v>Klik Disini</v>
      </c>
      <c r="C3312" s="244" t="s">
        <v>21459</v>
      </c>
      <c r="D3312" s="244" t="s">
        <v>2762</v>
      </c>
      <c r="E3312" s="244" t="s">
        <v>6413</v>
      </c>
      <c r="F3312" s="244" t="s">
        <v>21460</v>
      </c>
      <c r="G3312" s="244" t="s">
        <v>21461</v>
      </c>
      <c r="H3312" s="244" t="s">
        <v>1056</v>
      </c>
      <c r="I3312" s="267" t="s">
        <v>583</v>
      </c>
      <c r="J3312" s="204" t="s">
        <v>265</v>
      </c>
      <c r="K3312" s="244" t="s">
        <v>1953</v>
      </c>
      <c r="L3312" s="244"/>
      <c r="M3312" s="259" t="s">
        <v>447</v>
      </c>
      <c r="N3312" s="244" t="s">
        <v>449</v>
      </c>
      <c r="O3312" s="244" t="s">
        <v>583</v>
      </c>
      <c r="P3312" s="244">
        <v>2023</v>
      </c>
      <c r="Q3312" s="244">
        <v>2023</v>
      </c>
      <c r="R3312" s="244" t="s">
        <v>3480</v>
      </c>
      <c r="S3312" s="223" t="s">
        <v>78</v>
      </c>
      <c r="T3312" s="244" t="s">
        <v>451</v>
      </c>
      <c r="U3312" s="246">
        <v>338</v>
      </c>
      <c r="V3312" s="244" t="s">
        <v>452</v>
      </c>
      <c r="W3312" s="244" t="s">
        <v>524</v>
      </c>
      <c r="X3312" s="244" t="s">
        <v>21462</v>
      </c>
      <c r="Y3312" s="269">
        <v>80000</v>
      </c>
      <c r="Z3312" s="270"/>
      <c r="AA3312" s="241">
        <f t="shared" si="25"/>
        <v>0</v>
      </c>
      <c r="AB3312" s="244" t="s">
        <v>21463</v>
      </c>
    </row>
    <row r="3313" spans="1:28" ht="15" customHeight="1">
      <c r="A3313" s="109">
        <v>3304</v>
      </c>
      <c r="B3313" s="222" t="str">
        <f t="shared" si="24"/>
        <v>Klik Disini</v>
      </c>
      <c r="C3313" s="244" t="s">
        <v>21464</v>
      </c>
      <c r="D3313" s="244" t="s">
        <v>21465</v>
      </c>
      <c r="E3313" s="244" t="s">
        <v>21466</v>
      </c>
      <c r="F3313" s="244" t="s">
        <v>21467</v>
      </c>
      <c r="G3313" s="244" t="s">
        <v>21468</v>
      </c>
      <c r="H3313" s="244" t="s">
        <v>404</v>
      </c>
      <c r="I3313" s="267" t="s">
        <v>1844</v>
      </c>
      <c r="J3313" s="268" t="s">
        <v>403</v>
      </c>
      <c r="K3313" s="244" t="s">
        <v>1953</v>
      </c>
      <c r="L3313" s="244"/>
      <c r="M3313" s="259" t="s">
        <v>447</v>
      </c>
      <c r="N3313" s="244" t="s">
        <v>449</v>
      </c>
      <c r="O3313" s="244" t="s">
        <v>450</v>
      </c>
      <c r="P3313" s="244">
        <v>2024</v>
      </c>
      <c r="Q3313" s="244">
        <v>2024</v>
      </c>
      <c r="R3313" s="244" t="s">
        <v>13812</v>
      </c>
      <c r="S3313" s="223" t="s">
        <v>78</v>
      </c>
      <c r="T3313" s="244" t="s">
        <v>451</v>
      </c>
      <c r="U3313" s="246">
        <v>226</v>
      </c>
      <c r="V3313" s="244" t="s">
        <v>452</v>
      </c>
      <c r="W3313" s="244" t="s">
        <v>2525</v>
      </c>
      <c r="X3313" s="244" t="s">
        <v>21469</v>
      </c>
      <c r="Y3313" s="269">
        <v>79000</v>
      </c>
      <c r="Z3313" s="270"/>
      <c r="AA3313" s="241">
        <f t="shared" si="25"/>
        <v>0</v>
      </c>
      <c r="AB3313" s="244" t="s">
        <v>21470</v>
      </c>
    </row>
    <row r="3314" spans="1:28" ht="15" customHeight="1">
      <c r="A3314" s="109">
        <v>3305</v>
      </c>
      <c r="B3314" s="222" t="str">
        <f t="shared" si="24"/>
        <v>Klik Disini</v>
      </c>
      <c r="C3314" s="244" t="s">
        <v>21471</v>
      </c>
      <c r="D3314" s="244" t="s">
        <v>21472</v>
      </c>
      <c r="E3314" s="244" t="s">
        <v>21473</v>
      </c>
      <c r="F3314" s="244" t="s">
        <v>21474</v>
      </c>
      <c r="G3314" s="244" t="s">
        <v>21475</v>
      </c>
      <c r="H3314" s="244" t="s">
        <v>1056</v>
      </c>
      <c r="I3314" s="267" t="s">
        <v>583</v>
      </c>
      <c r="J3314" s="204" t="s">
        <v>265</v>
      </c>
      <c r="K3314" s="244" t="s">
        <v>1953</v>
      </c>
      <c r="L3314" s="244"/>
      <c r="M3314" s="259" t="s">
        <v>447</v>
      </c>
      <c r="N3314" s="244" t="s">
        <v>449</v>
      </c>
      <c r="O3314" s="244" t="s">
        <v>583</v>
      </c>
      <c r="P3314" s="244">
        <v>2023</v>
      </c>
      <c r="Q3314" s="244">
        <v>2023</v>
      </c>
      <c r="R3314" s="244" t="s">
        <v>3480</v>
      </c>
      <c r="S3314" s="223" t="s">
        <v>78</v>
      </c>
      <c r="T3314" s="244" t="s">
        <v>451</v>
      </c>
      <c r="U3314" s="246">
        <v>210</v>
      </c>
      <c r="V3314" s="244" t="s">
        <v>452</v>
      </c>
      <c r="W3314" s="244" t="s">
        <v>1214</v>
      </c>
      <c r="X3314" s="244" t="s">
        <v>21476</v>
      </c>
      <c r="Y3314" s="269">
        <v>78000</v>
      </c>
      <c r="Z3314" s="270"/>
      <c r="AA3314" s="241">
        <f t="shared" si="25"/>
        <v>0</v>
      </c>
      <c r="AB3314" s="244" t="s">
        <v>21477</v>
      </c>
    </row>
    <row r="3315" spans="1:28" ht="15" customHeight="1">
      <c r="A3315" s="109">
        <v>3306</v>
      </c>
      <c r="B3315" s="222" t="str">
        <f t="shared" si="24"/>
        <v>Klik Disini</v>
      </c>
      <c r="C3315" s="244" t="s">
        <v>21478</v>
      </c>
      <c r="D3315" s="244" t="s">
        <v>2762</v>
      </c>
      <c r="E3315" s="244" t="s">
        <v>21479</v>
      </c>
      <c r="F3315" s="244"/>
      <c r="G3315" s="244" t="s">
        <v>21480</v>
      </c>
      <c r="H3315" s="244" t="s">
        <v>3912</v>
      </c>
      <c r="I3315" s="267" t="s">
        <v>446</v>
      </c>
      <c r="J3315" s="268" t="s">
        <v>367</v>
      </c>
      <c r="K3315" s="244" t="s">
        <v>1953</v>
      </c>
      <c r="L3315" s="244"/>
      <c r="M3315" s="259" t="s">
        <v>447</v>
      </c>
      <c r="N3315" s="244" t="s">
        <v>449</v>
      </c>
      <c r="O3315" s="244" t="s">
        <v>450</v>
      </c>
      <c r="P3315" s="244" t="s">
        <v>21152</v>
      </c>
      <c r="Q3315" s="244">
        <v>2023</v>
      </c>
      <c r="R3315" s="244" t="s">
        <v>14116</v>
      </c>
      <c r="S3315" s="223" t="s">
        <v>78</v>
      </c>
      <c r="T3315" s="244" t="s">
        <v>451</v>
      </c>
      <c r="U3315" s="246">
        <v>116</v>
      </c>
      <c r="V3315" s="244" t="s">
        <v>452</v>
      </c>
      <c r="W3315" s="244" t="s">
        <v>707</v>
      </c>
      <c r="X3315" s="244" t="s">
        <v>21481</v>
      </c>
      <c r="Y3315" s="269">
        <v>65500</v>
      </c>
      <c r="Z3315" s="270"/>
      <c r="AA3315" s="241">
        <f t="shared" si="25"/>
        <v>0</v>
      </c>
      <c r="AB3315" s="244" t="s">
        <v>21482</v>
      </c>
    </row>
    <row r="3316" spans="1:28" ht="15" customHeight="1">
      <c r="A3316" s="109">
        <v>3307</v>
      </c>
      <c r="B3316" s="222" t="str">
        <f t="shared" si="24"/>
        <v>Klik Disini</v>
      </c>
      <c r="C3316" s="244" t="s">
        <v>21483</v>
      </c>
      <c r="D3316" s="244" t="s">
        <v>2762</v>
      </c>
      <c r="E3316" s="244" t="s">
        <v>21484</v>
      </c>
      <c r="F3316" s="244"/>
      <c r="G3316" s="244" t="s">
        <v>21485</v>
      </c>
      <c r="H3316" s="244" t="s">
        <v>3912</v>
      </c>
      <c r="I3316" s="267" t="s">
        <v>446</v>
      </c>
      <c r="J3316" s="268" t="s">
        <v>367</v>
      </c>
      <c r="K3316" s="244" t="s">
        <v>1953</v>
      </c>
      <c r="L3316" s="244"/>
      <c r="M3316" s="259" t="s">
        <v>447</v>
      </c>
      <c r="N3316" s="244" t="s">
        <v>449</v>
      </c>
      <c r="O3316" s="244" t="s">
        <v>450</v>
      </c>
      <c r="P3316" s="244" t="s">
        <v>21152</v>
      </c>
      <c r="Q3316" s="244">
        <v>2023</v>
      </c>
      <c r="R3316" s="244" t="s">
        <v>14116</v>
      </c>
      <c r="S3316" s="223" t="s">
        <v>78</v>
      </c>
      <c r="T3316" s="244" t="s">
        <v>451</v>
      </c>
      <c r="U3316" s="246">
        <v>144</v>
      </c>
      <c r="V3316" s="244" t="s">
        <v>452</v>
      </c>
      <c r="W3316" s="244" t="s">
        <v>1626</v>
      </c>
      <c r="X3316" s="244" t="s">
        <v>21486</v>
      </c>
      <c r="Y3316" s="269">
        <v>74000</v>
      </c>
      <c r="Z3316" s="270"/>
      <c r="AA3316" s="241">
        <f t="shared" si="25"/>
        <v>0</v>
      </c>
      <c r="AB3316" s="244" t="s">
        <v>21487</v>
      </c>
    </row>
    <row r="3317" spans="1:28" ht="15" customHeight="1">
      <c r="A3317" s="109">
        <v>3308</v>
      </c>
      <c r="B3317" s="222" t="str">
        <f t="shared" si="24"/>
        <v>Klik Disini</v>
      </c>
      <c r="C3317" s="244" t="s">
        <v>21488</v>
      </c>
      <c r="D3317" s="244" t="s">
        <v>2762</v>
      </c>
      <c r="E3317" s="244" t="s">
        <v>21489</v>
      </c>
      <c r="F3317" s="244"/>
      <c r="G3317" s="244" t="s">
        <v>21490</v>
      </c>
      <c r="H3317" s="244" t="s">
        <v>2070</v>
      </c>
      <c r="I3317" s="267" t="s">
        <v>583</v>
      </c>
      <c r="J3317" s="204" t="s">
        <v>263</v>
      </c>
      <c r="K3317" s="244" t="s">
        <v>1953</v>
      </c>
      <c r="L3317" s="244"/>
      <c r="M3317" s="259" t="s">
        <v>447</v>
      </c>
      <c r="N3317" s="244" t="s">
        <v>449</v>
      </c>
      <c r="O3317" s="244" t="s">
        <v>583</v>
      </c>
      <c r="P3317" s="244" t="s">
        <v>21152</v>
      </c>
      <c r="Q3317" s="244">
        <v>2023</v>
      </c>
      <c r="R3317" s="244" t="s">
        <v>3740</v>
      </c>
      <c r="S3317" s="223" t="s">
        <v>78</v>
      </c>
      <c r="T3317" s="244" t="s">
        <v>451</v>
      </c>
      <c r="U3317" s="246">
        <v>51</v>
      </c>
      <c r="V3317" s="244" t="s">
        <v>452</v>
      </c>
      <c r="W3317" s="244" t="s">
        <v>655</v>
      </c>
      <c r="X3317" s="244" t="s">
        <v>21491</v>
      </c>
      <c r="Y3317" s="269">
        <v>39000</v>
      </c>
      <c r="Z3317" s="270"/>
      <c r="AA3317" s="241">
        <f t="shared" si="25"/>
        <v>0</v>
      </c>
      <c r="AB3317" s="244" t="s">
        <v>21492</v>
      </c>
    </row>
    <row r="3318" spans="1:28" ht="15" customHeight="1">
      <c r="A3318" s="109">
        <v>3309</v>
      </c>
      <c r="B3318" s="222" t="str">
        <f t="shared" si="24"/>
        <v>Klik Disini</v>
      </c>
      <c r="C3318" s="244" t="s">
        <v>21493</v>
      </c>
      <c r="D3318" s="244" t="s">
        <v>2762</v>
      </c>
      <c r="E3318" s="244" t="s">
        <v>5832</v>
      </c>
      <c r="F3318" s="244" t="s">
        <v>21494</v>
      </c>
      <c r="G3318" s="244" t="s">
        <v>21495</v>
      </c>
      <c r="H3318" s="244" t="s">
        <v>1056</v>
      </c>
      <c r="I3318" s="267" t="s">
        <v>583</v>
      </c>
      <c r="J3318" s="204" t="s">
        <v>265</v>
      </c>
      <c r="K3318" s="244" t="s">
        <v>1953</v>
      </c>
      <c r="L3318" s="244"/>
      <c r="M3318" s="259" t="s">
        <v>447</v>
      </c>
      <c r="N3318" s="244" t="s">
        <v>449</v>
      </c>
      <c r="O3318" s="244" t="s">
        <v>583</v>
      </c>
      <c r="P3318" s="244">
        <v>2023</v>
      </c>
      <c r="Q3318" s="244">
        <v>2023</v>
      </c>
      <c r="R3318" s="244" t="s">
        <v>3480</v>
      </c>
      <c r="S3318" s="223" t="s">
        <v>78</v>
      </c>
      <c r="T3318" s="244" t="s">
        <v>451</v>
      </c>
      <c r="U3318" s="246">
        <v>210</v>
      </c>
      <c r="V3318" s="244" t="s">
        <v>452</v>
      </c>
      <c r="W3318" s="244" t="s">
        <v>1808</v>
      </c>
      <c r="X3318" s="244" t="s">
        <v>21496</v>
      </c>
      <c r="Y3318" s="269">
        <v>80000</v>
      </c>
      <c r="Z3318" s="270"/>
      <c r="AA3318" s="241">
        <f t="shared" si="25"/>
        <v>0</v>
      </c>
      <c r="AB3318" s="244" t="s">
        <v>21497</v>
      </c>
    </row>
    <row r="3319" spans="1:28" ht="15" customHeight="1">
      <c r="A3319" s="109">
        <v>3310</v>
      </c>
      <c r="B3319" s="222" t="str">
        <f t="shared" si="24"/>
        <v>Klik Disini</v>
      </c>
      <c r="C3319" s="244" t="s">
        <v>21498</v>
      </c>
      <c r="D3319" s="244" t="s">
        <v>21499</v>
      </c>
      <c r="E3319" s="244" t="s">
        <v>1667</v>
      </c>
      <c r="F3319" s="244" t="s">
        <v>21500</v>
      </c>
      <c r="G3319" s="244" t="s">
        <v>21501</v>
      </c>
      <c r="H3319" s="244" t="s">
        <v>495</v>
      </c>
      <c r="I3319" s="267" t="s">
        <v>446</v>
      </c>
      <c r="J3319" s="268" t="s">
        <v>359</v>
      </c>
      <c r="K3319" s="244" t="s">
        <v>1953</v>
      </c>
      <c r="L3319" s="244"/>
      <c r="M3319" s="259" t="s">
        <v>447</v>
      </c>
      <c r="N3319" s="244" t="s">
        <v>449</v>
      </c>
      <c r="O3319" s="244" t="s">
        <v>450</v>
      </c>
      <c r="P3319" s="244">
        <v>2023</v>
      </c>
      <c r="Q3319" s="244">
        <v>2023</v>
      </c>
      <c r="R3319" s="244" t="s">
        <v>13812</v>
      </c>
      <c r="S3319" s="223" t="s">
        <v>78</v>
      </c>
      <c r="T3319" s="244" t="s">
        <v>451</v>
      </c>
      <c r="U3319" s="246">
        <v>258</v>
      </c>
      <c r="V3319" s="244" t="s">
        <v>452</v>
      </c>
      <c r="W3319" s="244" t="s">
        <v>480</v>
      </c>
      <c r="X3319" s="244" t="s">
        <v>21502</v>
      </c>
      <c r="Y3319" s="269">
        <v>80000</v>
      </c>
      <c r="Z3319" s="270"/>
      <c r="AA3319" s="241">
        <f t="shared" si="25"/>
        <v>0</v>
      </c>
      <c r="AB3319" s="244" t="s">
        <v>21503</v>
      </c>
    </row>
    <row r="3320" spans="1:28" ht="15" customHeight="1">
      <c r="A3320" s="109">
        <v>3311</v>
      </c>
      <c r="B3320" s="222" t="str">
        <f t="shared" si="24"/>
        <v>Klik Disini</v>
      </c>
      <c r="C3320" s="244" t="s">
        <v>21504</v>
      </c>
      <c r="D3320" s="244" t="s">
        <v>2762</v>
      </c>
      <c r="E3320" s="244" t="s">
        <v>21505</v>
      </c>
      <c r="F3320" s="244"/>
      <c r="G3320" s="244" t="s">
        <v>21506</v>
      </c>
      <c r="H3320" s="244" t="s">
        <v>262</v>
      </c>
      <c r="I3320" s="267" t="s">
        <v>592</v>
      </c>
      <c r="J3320" s="268" t="s">
        <v>326</v>
      </c>
      <c r="K3320" s="244" t="s">
        <v>1953</v>
      </c>
      <c r="L3320" s="244"/>
      <c r="M3320" s="259" t="s">
        <v>447</v>
      </c>
      <c r="N3320" s="244" t="s">
        <v>449</v>
      </c>
      <c r="O3320" s="244" t="s">
        <v>450</v>
      </c>
      <c r="P3320" s="244" t="s">
        <v>21152</v>
      </c>
      <c r="Q3320" s="244">
        <v>2023</v>
      </c>
      <c r="R3320" s="244" t="s">
        <v>14186</v>
      </c>
      <c r="S3320" s="223" t="s">
        <v>78</v>
      </c>
      <c r="T3320" s="244" t="s">
        <v>451</v>
      </c>
      <c r="U3320" s="246">
        <v>66</v>
      </c>
      <c r="V3320" s="244" t="s">
        <v>452</v>
      </c>
      <c r="W3320" s="244" t="s">
        <v>632</v>
      </c>
      <c r="X3320" s="244" t="s">
        <v>21507</v>
      </c>
      <c r="Y3320" s="269">
        <v>50000</v>
      </c>
      <c r="Z3320" s="270"/>
      <c r="AA3320" s="241">
        <f t="shared" si="25"/>
        <v>0</v>
      </c>
      <c r="AB3320" s="244" t="s">
        <v>21508</v>
      </c>
    </row>
    <row r="3321" spans="1:28" ht="15" customHeight="1">
      <c r="A3321" s="109">
        <v>3312</v>
      </c>
      <c r="B3321" s="222" t="str">
        <f t="shared" si="24"/>
        <v>Klik Disini</v>
      </c>
      <c r="C3321" s="244" t="s">
        <v>21509</v>
      </c>
      <c r="D3321" s="244" t="s">
        <v>2762</v>
      </c>
      <c r="E3321" s="244" t="s">
        <v>21510</v>
      </c>
      <c r="F3321" s="244"/>
      <c r="G3321" s="244" t="s">
        <v>21511</v>
      </c>
      <c r="H3321" s="244" t="s">
        <v>583</v>
      </c>
      <c r="I3321" s="267" t="s">
        <v>583</v>
      </c>
      <c r="J3321" s="204" t="s">
        <v>265</v>
      </c>
      <c r="K3321" s="244" t="s">
        <v>1953</v>
      </c>
      <c r="L3321" s="244"/>
      <c r="M3321" s="259" t="s">
        <v>447</v>
      </c>
      <c r="N3321" s="244" t="s">
        <v>449</v>
      </c>
      <c r="O3321" s="244" t="s">
        <v>583</v>
      </c>
      <c r="P3321" s="244" t="s">
        <v>21152</v>
      </c>
      <c r="Q3321" s="244">
        <v>2023</v>
      </c>
      <c r="R3321" s="244" t="s">
        <v>3480</v>
      </c>
      <c r="S3321" s="223" t="s">
        <v>78</v>
      </c>
      <c r="T3321" s="244" t="s">
        <v>451</v>
      </c>
      <c r="U3321" s="246">
        <v>306</v>
      </c>
      <c r="V3321" s="244" t="s">
        <v>452</v>
      </c>
      <c r="W3321" s="244" t="s">
        <v>606</v>
      </c>
      <c r="X3321" s="244" t="s">
        <v>21512</v>
      </c>
      <c r="Y3321" s="269">
        <v>71000</v>
      </c>
      <c r="Z3321" s="270"/>
      <c r="AA3321" s="241">
        <f t="shared" si="25"/>
        <v>0</v>
      </c>
      <c r="AB3321" s="244" t="s">
        <v>21513</v>
      </c>
    </row>
    <row r="3322" spans="1:28" ht="15" customHeight="1">
      <c r="A3322" s="109">
        <v>3313</v>
      </c>
      <c r="B3322" s="222" t="str">
        <f t="shared" si="24"/>
        <v>Klik Disini</v>
      </c>
      <c r="C3322" s="244" t="s">
        <v>21514</v>
      </c>
      <c r="D3322" s="244" t="s">
        <v>2762</v>
      </c>
      <c r="E3322" s="244" t="s">
        <v>21515</v>
      </c>
      <c r="F3322" s="244"/>
      <c r="G3322" s="244" t="s">
        <v>21516</v>
      </c>
      <c r="H3322" s="244" t="s">
        <v>262</v>
      </c>
      <c r="I3322" s="267" t="s">
        <v>272</v>
      </c>
      <c r="J3322" s="268" t="s">
        <v>306</v>
      </c>
      <c r="K3322" s="244" t="s">
        <v>1953</v>
      </c>
      <c r="L3322" s="244"/>
      <c r="M3322" s="259" t="s">
        <v>447</v>
      </c>
      <c r="N3322" s="244" t="s">
        <v>449</v>
      </c>
      <c r="O3322" s="244" t="s">
        <v>450</v>
      </c>
      <c r="P3322" s="244" t="s">
        <v>21152</v>
      </c>
      <c r="Q3322" s="244">
        <v>2021</v>
      </c>
      <c r="R3322" s="244" t="s">
        <v>14912</v>
      </c>
      <c r="S3322" s="223" t="s">
        <v>78</v>
      </c>
      <c r="T3322" s="244" t="s">
        <v>451</v>
      </c>
      <c r="U3322" s="246">
        <v>418</v>
      </c>
      <c r="V3322" s="244" t="s">
        <v>452</v>
      </c>
      <c r="W3322" s="244" t="s">
        <v>6169</v>
      </c>
      <c r="X3322" s="244" t="s">
        <v>21517</v>
      </c>
      <c r="Y3322" s="269">
        <v>39500</v>
      </c>
      <c r="Z3322" s="270"/>
      <c r="AA3322" s="241">
        <f t="shared" si="25"/>
        <v>0</v>
      </c>
      <c r="AB3322" s="244" t="s">
        <v>21518</v>
      </c>
    </row>
    <row r="3323" spans="1:28" ht="15" customHeight="1">
      <c r="A3323" s="109">
        <v>3314</v>
      </c>
      <c r="B3323" s="222" t="str">
        <f t="shared" si="24"/>
        <v>Klik Disini</v>
      </c>
      <c r="C3323" s="244" t="s">
        <v>21519</v>
      </c>
      <c r="D3323" s="244" t="s">
        <v>2762</v>
      </c>
      <c r="E3323" s="244" t="s">
        <v>21520</v>
      </c>
      <c r="F3323" s="244"/>
      <c r="G3323" s="244" t="s">
        <v>21521</v>
      </c>
      <c r="H3323" s="244" t="s">
        <v>583</v>
      </c>
      <c r="I3323" s="267" t="s">
        <v>583</v>
      </c>
      <c r="J3323" s="204" t="s">
        <v>265</v>
      </c>
      <c r="K3323" s="244" t="s">
        <v>1953</v>
      </c>
      <c r="L3323" s="244"/>
      <c r="M3323" s="259" t="s">
        <v>447</v>
      </c>
      <c r="N3323" s="244" t="s">
        <v>449</v>
      </c>
      <c r="O3323" s="244" t="s">
        <v>583</v>
      </c>
      <c r="P3323" s="244" t="s">
        <v>21152</v>
      </c>
      <c r="Q3323" s="244">
        <v>2023</v>
      </c>
      <c r="R3323" s="244" t="s">
        <v>3480</v>
      </c>
      <c r="S3323" s="223" t="s">
        <v>78</v>
      </c>
      <c r="T3323" s="244" t="s">
        <v>451</v>
      </c>
      <c r="U3323" s="246">
        <v>168</v>
      </c>
      <c r="V3323" s="244" t="s">
        <v>452</v>
      </c>
      <c r="W3323" s="244" t="s">
        <v>488</v>
      </c>
      <c r="X3323" s="244" t="s">
        <v>21522</v>
      </c>
      <c r="Y3323" s="269">
        <v>86000</v>
      </c>
      <c r="Z3323" s="270"/>
      <c r="AA3323" s="241">
        <f t="shared" si="25"/>
        <v>0</v>
      </c>
      <c r="AB3323" s="244" t="s">
        <v>21523</v>
      </c>
    </row>
    <row r="3324" spans="1:28" ht="15" customHeight="1">
      <c r="A3324" s="109">
        <v>3315</v>
      </c>
      <c r="B3324" s="222" t="str">
        <f t="shared" si="24"/>
        <v>Klik Disini</v>
      </c>
      <c r="C3324" s="244" t="s">
        <v>21524</v>
      </c>
      <c r="D3324" s="244" t="s">
        <v>2762</v>
      </c>
      <c r="E3324" s="244" t="s">
        <v>21525</v>
      </c>
      <c r="F3324" s="244"/>
      <c r="G3324" s="244" t="s">
        <v>21526</v>
      </c>
      <c r="H3324" s="244" t="s">
        <v>400</v>
      </c>
      <c r="I3324" s="267" t="s">
        <v>1844</v>
      </c>
      <c r="J3324" s="268" t="s">
        <v>399</v>
      </c>
      <c r="K3324" s="244" t="s">
        <v>1953</v>
      </c>
      <c r="L3324" s="244"/>
      <c r="M3324" s="259" t="s">
        <v>447</v>
      </c>
      <c r="N3324" s="244" t="s">
        <v>449</v>
      </c>
      <c r="O3324" s="244" t="s">
        <v>450</v>
      </c>
      <c r="P3324" s="244" t="s">
        <v>21152</v>
      </c>
      <c r="Q3324" s="244">
        <v>2023</v>
      </c>
      <c r="R3324" s="244" t="s">
        <v>3480</v>
      </c>
      <c r="S3324" s="223" t="s">
        <v>78</v>
      </c>
      <c r="T3324" s="244" t="s">
        <v>451</v>
      </c>
      <c r="U3324" s="246">
        <v>160</v>
      </c>
      <c r="V3324" s="244" t="s">
        <v>452</v>
      </c>
      <c r="W3324" s="244" t="s">
        <v>3544</v>
      </c>
      <c r="X3324" s="244" t="s">
        <v>21527</v>
      </c>
      <c r="Y3324" s="269">
        <v>77000</v>
      </c>
      <c r="Z3324" s="270"/>
      <c r="AA3324" s="241">
        <f t="shared" si="25"/>
        <v>0</v>
      </c>
      <c r="AB3324" s="244" t="s">
        <v>21528</v>
      </c>
    </row>
    <row r="3325" spans="1:28" ht="15" customHeight="1">
      <c r="A3325" s="109">
        <v>3316</v>
      </c>
      <c r="B3325" s="222" t="str">
        <f t="shared" ref="B3325:B3579" si="26">HYPERLINK("https://mocostore.moco.co.id/catalog/"&amp;AB3325,"Klik Disini")</f>
        <v>Klik Disini</v>
      </c>
      <c r="C3325" s="244" t="s">
        <v>21529</v>
      </c>
      <c r="D3325" s="244" t="s">
        <v>2762</v>
      </c>
      <c r="E3325" s="244" t="s">
        <v>14091</v>
      </c>
      <c r="F3325" s="244"/>
      <c r="G3325" s="244" t="s">
        <v>21530</v>
      </c>
      <c r="H3325" s="244" t="s">
        <v>6770</v>
      </c>
      <c r="I3325" s="267" t="s">
        <v>446</v>
      </c>
      <c r="J3325" s="268" t="s">
        <v>383</v>
      </c>
      <c r="K3325" s="244" t="s">
        <v>1953</v>
      </c>
      <c r="L3325" s="244"/>
      <c r="M3325" s="259" t="s">
        <v>447</v>
      </c>
      <c r="N3325" s="244" t="s">
        <v>449</v>
      </c>
      <c r="O3325" s="244" t="s">
        <v>450</v>
      </c>
      <c r="P3325" s="244" t="s">
        <v>21152</v>
      </c>
      <c r="Q3325" s="244">
        <v>2023</v>
      </c>
      <c r="R3325" s="244" t="s">
        <v>14912</v>
      </c>
      <c r="S3325" s="223" t="s">
        <v>78</v>
      </c>
      <c r="T3325" s="244" t="s">
        <v>451</v>
      </c>
      <c r="U3325" s="246">
        <v>288</v>
      </c>
      <c r="V3325" s="244" t="s">
        <v>452</v>
      </c>
      <c r="W3325" s="244" t="s">
        <v>3324</v>
      </c>
      <c r="X3325" s="244" t="s">
        <v>21531</v>
      </c>
      <c r="Y3325" s="269">
        <v>183000</v>
      </c>
      <c r="Z3325" s="270"/>
      <c r="AA3325" s="241">
        <f t="shared" ref="AA3325:AA3579" si="27">Y3325*Z3325</f>
        <v>0</v>
      </c>
      <c r="AB3325" s="244" t="s">
        <v>21532</v>
      </c>
    </row>
    <row r="3326" spans="1:28" ht="15" customHeight="1">
      <c r="A3326" s="109">
        <v>3317</v>
      </c>
      <c r="B3326" s="222" t="str">
        <f t="shared" si="26"/>
        <v>Klik Disini</v>
      </c>
      <c r="C3326" s="244" t="s">
        <v>21533</v>
      </c>
      <c r="D3326" s="244" t="s">
        <v>2762</v>
      </c>
      <c r="E3326" s="244" t="s">
        <v>21534</v>
      </c>
      <c r="F3326" s="244"/>
      <c r="G3326" s="244" t="s">
        <v>21535</v>
      </c>
      <c r="H3326" s="244" t="s">
        <v>262</v>
      </c>
      <c r="I3326" s="267" t="s">
        <v>1844</v>
      </c>
      <c r="J3326" s="268" t="s">
        <v>399</v>
      </c>
      <c r="K3326" s="244" t="s">
        <v>1953</v>
      </c>
      <c r="L3326" s="244"/>
      <c r="M3326" s="259" t="s">
        <v>447</v>
      </c>
      <c r="N3326" s="244" t="s">
        <v>449</v>
      </c>
      <c r="O3326" s="244" t="s">
        <v>450</v>
      </c>
      <c r="P3326" s="244" t="s">
        <v>21152</v>
      </c>
      <c r="Q3326" s="244">
        <v>2023</v>
      </c>
      <c r="R3326" s="244" t="s">
        <v>14186</v>
      </c>
      <c r="S3326" s="223" t="s">
        <v>78</v>
      </c>
      <c r="T3326" s="244" t="s">
        <v>451</v>
      </c>
      <c r="U3326" s="246">
        <v>82</v>
      </c>
      <c r="V3326" s="244" t="s">
        <v>452</v>
      </c>
      <c r="W3326" s="244" t="s">
        <v>3683</v>
      </c>
      <c r="X3326" s="244" t="s">
        <v>21536</v>
      </c>
      <c r="Y3326" s="269">
        <v>51500</v>
      </c>
      <c r="Z3326" s="270"/>
      <c r="AA3326" s="241">
        <f t="shared" si="27"/>
        <v>0</v>
      </c>
      <c r="AB3326" s="244" t="s">
        <v>21537</v>
      </c>
    </row>
    <row r="3327" spans="1:28" ht="15" customHeight="1">
      <c r="A3327" s="109">
        <v>3318</v>
      </c>
      <c r="B3327" s="222" t="str">
        <f t="shared" si="26"/>
        <v>Klik Disini</v>
      </c>
      <c r="C3327" s="244" t="s">
        <v>21538</v>
      </c>
      <c r="D3327" s="244" t="s">
        <v>2762</v>
      </c>
      <c r="E3327" s="244" t="s">
        <v>4059</v>
      </c>
      <c r="F3327" s="244"/>
      <c r="G3327" s="244" t="s">
        <v>21539</v>
      </c>
      <c r="H3327" s="244" t="s">
        <v>2967</v>
      </c>
      <c r="I3327" s="267" t="s">
        <v>446</v>
      </c>
      <c r="J3327" s="268" t="s">
        <v>373</v>
      </c>
      <c r="K3327" s="244" t="s">
        <v>1953</v>
      </c>
      <c r="L3327" s="244"/>
      <c r="M3327" s="259" t="s">
        <v>447</v>
      </c>
      <c r="N3327" s="244" t="s">
        <v>449</v>
      </c>
      <c r="O3327" s="244" t="s">
        <v>450</v>
      </c>
      <c r="P3327" s="244" t="s">
        <v>21152</v>
      </c>
      <c r="Q3327" s="244">
        <v>2023</v>
      </c>
      <c r="R3327" s="244" t="s">
        <v>14116</v>
      </c>
      <c r="S3327" s="223" t="s">
        <v>78</v>
      </c>
      <c r="T3327" s="244" t="s">
        <v>451</v>
      </c>
      <c r="U3327" s="246">
        <v>386</v>
      </c>
      <c r="V3327" s="244" t="s">
        <v>452</v>
      </c>
      <c r="W3327" s="244" t="s">
        <v>611</v>
      </c>
      <c r="X3327" s="244" t="s">
        <v>21540</v>
      </c>
      <c r="Y3327" s="269">
        <v>97000</v>
      </c>
      <c r="Z3327" s="270"/>
      <c r="AA3327" s="241">
        <f t="shared" si="27"/>
        <v>0</v>
      </c>
      <c r="AB3327" s="244" t="s">
        <v>21541</v>
      </c>
    </row>
    <row r="3328" spans="1:28" ht="15" customHeight="1">
      <c r="A3328" s="109">
        <v>3319</v>
      </c>
      <c r="B3328" s="222" t="str">
        <f t="shared" si="26"/>
        <v>Klik Disini</v>
      </c>
      <c r="C3328" s="244" t="s">
        <v>21542</v>
      </c>
      <c r="D3328" s="244" t="s">
        <v>2762</v>
      </c>
      <c r="E3328" s="244" t="s">
        <v>21543</v>
      </c>
      <c r="F3328" s="244"/>
      <c r="G3328" s="244" t="s">
        <v>21544</v>
      </c>
      <c r="H3328" s="244" t="s">
        <v>3912</v>
      </c>
      <c r="I3328" s="267" t="s">
        <v>446</v>
      </c>
      <c r="J3328" s="268" t="s">
        <v>367</v>
      </c>
      <c r="K3328" s="244" t="s">
        <v>1953</v>
      </c>
      <c r="L3328" s="244"/>
      <c r="M3328" s="259" t="s">
        <v>447</v>
      </c>
      <c r="N3328" s="244" t="s">
        <v>449</v>
      </c>
      <c r="O3328" s="244" t="s">
        <v>450</v>
      </c>
      <c r="P3328" s="244" t="s">
        <v>21152</v>
      </c>
      <c r="Q3328" s="244">
        <v>2023</v>
      </c>
      <c r="R3328" s="244" t="s">
        <v>14116</v>
      </c>
      <c r="S3328" s="223" t="s">
        <v>78</v>
      </c>
      <c r="T3328" s="244" t="s">
        <v>451</v>
      </c>
      <c r="U3328" s="246">
        <v>112</v>
      </c>
      <c r="V3328" s="244" t="s">
        <v>452</v>
      </c>
      <c r="W3328" s="244" t="s">
        <v>843</v>
      </c>
      <c r="X3328" s="244" t="s">
        <v>21545</v>
      </c>
      <c r="Y3328" s="269">
        <v>65500</v>
      </c>
      <c r="Z3328" s="270"/>
      <c r="AA3328" s="241">
        <f t="shared" si="27"/>
        <v>0</v>
      </c>
      <c r="AB3328" s="244" t="s">
        <v>21546</v>
      </c>
    </row>
    <row r="3329" spans="1:28" ht="15" customHeight="1">
      <c r="A3329" s="109">
        <v>3320</v>
      </c>
      <c r="B3329" s="222" t="str">
        <f t="shared" si="26"/>
        <v>Klik Disini</v>
      </c>
      <c r="C3329" s="244" t="s">
        <v>21547</v>
      </c>
      <c r="D3329" s="244" t="s">
        <v>2762</v>
      </c>
      <c r="E3329" s="244" t="s">
        <v>21548</v>
      </c>
      <c r="F3329" s="244"/>
      <c r="G3329" s="244" t="s">
        <v>21549</v>
      </c>
      <c r="H3329" s="244" t="s">
        <v>583</v>
      </c>
      <c r="I3329" s="267" t="s">
        <v>583</v>
      </c>
      <c r="J3329" s="204" t="s">
        <v>265</v>
      </c>
      <c r="K3329" s="244" t="s">
        <v>1953</v>
      </c>
      <c r="L3329" s="244"/>
      <c r="M3329" s="259" t="s">
        <v>447</v>
      </c>
      <c r="N3329" s="244" t="s">
        <v>449</v>
      </c>
      <c r="O3329" s="244" t="s">
        <v>583</v>
      </c>
      <c r="P3329" s="244" t="s">
        <v>21152</v>
      </c>
      <c r="Q3329" s="244">
        <v>2023</v>
      </c>
      <c r="R3329" s="244" t="s">
        <v>3480</v>
      </c>
      <c r="S3329" s="223" t="s">
        <v>78</v>
      </c>
      <c r="T3329" s="244" t="s">
        <v>451</v>
      </c>
      <c r="U3329" s="246">
        <v>102</v>
      </c>
      <c r="V3329" s="244" t="s">
        <v>452</v>
      </c>
      <c r="W3329" s="244" t="s">
        <v>4598</v>
      </c>
      <c r="X3329" s="244" t="s">
        <v>21550</v>
      </c>
      <c r="Y3329" s="269">
        <v>58500</v>
      </c>
      <c r="Z3329" s="270"/>
      <c r="AA3329" s="241">
        <f t="shared" si="27"/>
        <v>0</v>
      </c>
      <c r="AB3329" s="244" t="s">
        <v>21551</v>
      </c>
    </row>
    <row r="3330" spans="1:28" ht="15" customHeight="1">
      <c r="A3330" s="109">
        <v>3321</v>
      </c>
      <c r="B3330" s="222" t="str">
        <f t="shared" si="26"/>
        <v>Klik Disini</v>
      </c>
      <c r="C3330" s="244" t="s">
        <v>21552</v>
      </c>
      <c r="D3330" s="244" t="s">
        <v>2762</v>
      </c>
      <c r="E3330" s="244" t="s">
        <v>21553</v>
      </c>
      <c r="F3330" s="244"/>
      <c r="G3330" s="244" t="s">
        <v>21554</v>
      </c>
      <c r="H3330" s="244" t="s">
        <v>583</v>
      </c>
      <c r="I3330" s="267" t="s">
        <v>583</v>
      </c>
      <c r="J3330" s="204" t="s">
        <v>265</v>
      </c>
      <c r="K3330" s="244" t="s">
        <v>1953</v>
      </c>
      <c r="L3330" s="244"/>
      <c r="M3330" s="259" t="s">
        <v>447</v>
      </c>
      <c r="N3330" s="244" t="s">
        <v>449</v>
      </c>
      <c r="O3330" s="244" t="s">
        <v>583</v>
      </c>
      <c r="P3330" s="244" t="s">
        <v>21152</v>
      </c>
      <c r="Q3330" s="244">
        <v>2023</v>
      </c>
      <c r="R3330" s="244" t="s">
        <v>3480</v>
      </c>
      <c r="S3330" s="223" t="s">
        <v>78</v>
      </c>
      <c r="T3330" s="244" t="s">
        <v>451</v>
      </c>
      <c r="U3330" s="246">
        <v>256</v>
      </c>
      <c r="V3330" s="244" t="s">
        <v>452</v>
      </c>
      <c r="W3330" s="244" t="s">
        <v>830</v>
      </c>
      <c r="X3330" s="244" t="s">
        <v>21555</v>
      </c>
      <c r="Y3330" s="269">
        <v>117000</v>
      </c>
      <c r="Z3330" s="270"/>
      <c r="AA3330" s="241">
        <f t="shared" si="27"/>
        <v>0</v>
      </c>
      <c r="AB3330" s="244" t="s">
        <v>21556</v>
      </c>
    </row>
    <row r="3331" spans="1:28" ht="15" customHeight="1">
      <c r="A3331" s="109">
        <v>3322</v>
      </c>
      <c r="B3331" s="222" t="str">
        <f t="shared" si="26"/>
        <v>Klik Disini</v>
      </c>
      <c r="C3331" s="244" t="s">
        <v>21557</v>
      </c>
      <c r="D3331" s="244" t="s">
        <v>2762</v>
      </c>
      <c r="E3331" s="244" t="s">
        <v>21558</v>
      </c>
      <c r="F3331" s="244"/>
      <c r="G3331" s="244" t="s">
        <v>21559</v>
      </c>
      <c r="H3331" s="244" t="s">
        <v>400</v>
      </c>
      <c r="I3331" s="267" t="s">
        <v>1844</v>
      </c>
      <c r="J3331" s="268" t="s">
        <v>399</v>
      </c>
      <c r="K3331" s="244" t="s">
        <v>1953</v>
      </c>
      <c r="L3331" s="244"/>
      <c r="M3331" s="259" t="s">
        <v>447</v>
      </c>
      <c r="N3331" s="244" t="s">
        <v>449</v>
      </c>
      <c r="O3331" s="244" t="s">
        <v>450</v>
      </c>
      <c r="P3331" s="244" t="s">
        <v>21152</v>
      </c>
      <c r="Q3331" s="244">
        <v>2023</v>
      </c>
      <c r="R3331" s="244" t="s">
        <v>14912</v>
      </c>
      <c r="S3331" s="223" t="s">
        <v>78</v>
      </c>
      <c r="T3331" s="244" t="s">
        <v>451</v>
      </c>
      <c r="U3331" s="246">
        <v>138</v>
      </c>
      <c r="V3331" s="244" t="s">
        <v>452</v>
      </c>
      <c r="W3331" s="244" t="s">
        <v>2542</v>
      </c>
      <c r="X3331" s="244" t="s">
        <v>21560</v>
      </c>
      <c r="Y3331" s="269">
        <v>79000</v>
      </c>
      <c r="Z3331" s="270"/>
      <c r="AA3331" s="241">
        <f t="shared" si="27"/>
        <v>0</v>
      </c>
      <c r="AB3331" s="244" t="s">
        <v>21561</v>
      </c>
    </row>
    <row r="3332" spans="1:28" ht="15" customHeight="1">
      <c r="A3332" s="109">
        <v>3323</v>
      </c>
      <c r="B3332" s="222" t="str">
        <f t="shared" si="26"/>
        <v>Klik Disini</v>
      </c>
      <c r="C3332" s="244" t="s">
        <v>21562</v>
      </c>
      <c r="D3332" s="244" t="s">
        <v>2762</v>
      </c>
      <c r="E3332" s="244" t="s">
        <v>21563</v>
      </c>
      <c r="F3332" s="244"/>
      <c r="G3332" s="244" t="s">
        <v>21564</v>
      </c>
      <c r="H3332" s="244" t="s">
        <v>3912</v>
      </c>
      <c r="I3332" s="267" t="s">
        <v>446</v>
      </c>
      <c r="J3332" s="268" t="s">
        <v>367</v>
      </c>
      <c r="K3332" s="244" t="s">
        <v>1953</v>
      </c>
      <c r="L3332" s="244"/>
      <c r="M3332" s="259" t="s">
        <v>447</v>
      </c>
      <c r="N3332" s="244" t="s">
        <v>449</v>
      </c>
      <c r="O3332" s="244" t="s">
        <v>450</v>
      </c>
      <c r="P3332" s="244" t="s">
        <v>21152</v>
      </c>
      <c r="Q3332" s="244">
        <v>2023</v>
      </c>
      <c r="R3332" s="244" t="s">
        <v>14116</v>
      </c>
      <c r="S3332" s="223" t="s">
        <v>78</v>
      </c>
      <c r="T3332" s="244" t="s">
        <v>451</v>
      </c>
      <c r="U3332" s="246">
        <v>62</v>
      </c>
      <c r="V3332" s="244" t="s">
        <v>452</v>
      </c>
      <c r="W3332" s="244" t="s">
        <v>3592</v>
      </c>
      <c r="X3332" s="244" t="s">
        <v>21565</v>
      </c>
      <c r="Y3332" s="269">
        <v>39000</v>
      </c>
      <c r="Z3332" s="270"/>
      <c r="AA3332" s="241">
        <f t="shared" si="27"/>
        <v>0</v>
      </c>
      <c r="AB3332" s="244" t="s">
        <v>21566</v>
      </c>
    </row>
    <row r="3333" spans="1:28" ht="15" customHeight="1">
      <c r="A3333" s="109">
        <v>3324</v>
      </c>
      <c r="B3333" s="222" t="str">
        <f t="shared" si="26"/>
        <v>Klik Disini</v>
      </c>
      <c r="C3333" s="244" t="s">
        <v>21567</v>
      </c>
      <c r="D3333" s="244" t="s">
        <v>2762</v>
      </c>
      <c r="E3333" s="244" t="s">
        <v>21568</v>
      </c>
      <c r="F3333" s="244"/>
      <c r="G3333" s="244" t="s">
        <v>21569</v>
      </c>
      <c r="H3333" s="244" t="s">
        <v>583</v>
      </c>
      <c r="I3333" s="267" t="s">
        <v>583</v>
      </c>
      <c r="J3333" s="204" t="s">
        <v>265</v>
      </c>
      <c r="K3333" s="244" t="s">
        <v>1953</v>
      </c>
      <c r="L3333" s="244"/>
      <c r="M3333" s="259" t="s">
        <v>447</v>
      </c>
      <c r="N3333" s="244" t="s">
        <v>449</v>
      </c>
      <c r="O3333" s="244" t="s">
        <v>583</v>
      </c>
      <c r="P3333" s="244" t="s">
        <v>21152</v>
      </c>
      <c r="Q3333" s="244">
        <v>2023</v>
      </c>
      <c r="R3333" s="244" t="s">
        <v>3480</v>
      </c>
      <c r="S3333" s="223" t="s">
        <v>78</v>
      </c>
      <c r="T3333" s="244" t="s">
        <v>451</v>
      </c>
      <c r="U3333" s="246">
        <v>124</v>
      </c>
      <c r="V3333" s="244" t="s">
        <v>452</v>
      </c>
      <c r="W3333" s="244" t="s">
        <v>736</v>
      </c>
      <c r="X3333" s="244" t="s">
        <v>21570</v>
      </c>
      <c r="Y3333" s="269">
        <v>62500</v>
      </c>
      <c r="Z3333" s="270"/>
      <c r="AA3333" s="241">
        <f t="shared" si="27"/>
        <v>0</v>
      </c>
      <c r="AB3333" s="244" t="s">
        <v>21571</v>
      </c>
    </row>
    <row r="3334" spans="1:28" ht="15" customHeight="1">
      <c r="A3334" s="109">
        <v>3325</v>
      </c>
      <c r="B3334" s="222" t="str">
        <f t="shared" si="26"/>
        <v>Klik Disini</v>
      </c>
      <c r="C3334" s="244" t="s">
        <v>21572</v>
      </c>
      <c r="D3334" s="244" t="s">
        <v>2762</v>
      </c>
      <c r="E3334" s="244" t="s">
        <v>21573</v>
      </c>
      <c r="F3334" s="244"/>
      <c r="G3334" s="244" t="s">
        <v>21574</v>
      </c>
      <c r="H3334" s="244" t="s">
        <v>3912</v>
      </c>
      <c r="I3334" s="267" t="s">
        <v>446</v>
      </c>
      <c r="J3334" s="268" t="s">
        <v>367</v>
      </c>
      <c r="K3334" s="244" t="s">
        <v>1953</v>
      </c>
      <c r="L3334" s="244"/>
      <c r="M3334" s="259" t="s">
        <v>447</v>
      </c>
      <c r="N3334" s="244" t="s">
        <v>449</v>
      </c>
      <c r="O3334" s="244" t="s">
        <v>450</v>
      </c>
      <c r="P3334" s="244" t="s">
        <v>21152</v>
      </c>
      <c r="Q3334" s="244">
        <v>2023</v>
      </c>
      <c r="R3334" s="244" t="s">
        <v>14116</v>
      </c>
      <c r="S3334" s="223" t="s">
        <v>78</v>
      </c>
      <c r="T3334" s="244" t="s">
        <v>451</v>
      </c>
      <c r="U3334" s="246">
        <v>122</v>
      </c>
      <c r="V3334" s="244" t="s">
        <v>452</v>
      </c>
      <c r="W3334" s="244" t="s">
        <v>1161</v>
      </c>
      <c r="X3334" s="244" t="s">
        <v>21575</v>
      </c>
      <c r="Y3334" s="269">
        <v>67500</v>
      </c>
      <c r="Z3334" s="270"/>
      <c r="AA3334" s="241">
        <f t="shared" si="27"/>
        <v>0</v>
      </c>
      <c r="AB3334" s="244" t="s">
        <v>21576</v>
      </c>
    </row>
    <row r="3335" spans="1:28" ht="15" customHeight="1">
      <c r="A3335" s="109">
        <v>3326</v>
      </c>
      <c r="B3335" s="222" t="str">
        <f t="shared" si="26"/>
        <v>Klik Disini</v>
      </c>
      <c r="C3335" s="244" t="s">
        <v>21577</v>
      </c>
      <c r="D3335" s="244" t="s">
        <v>2762</v>
      </c>
      <c r="E3335" s="244" t="s">
        <v>21160</v>
      </c>
      <c r="F3335" s="244"/>
      <c r="G3335" s="244" t="s">
        <v>21578</v>
      </c>
      <c r="H3335" s="244" t="s">
        <v>3912</v>
      </c>
      <c r="I3335" s="267" t="s">
        <v>446</v>
      </c>
      <c r="J3335" s="268" t="s">
        <v>367</v>
      </c>
      <c r="K3335" s="244" t="s">
        <v>1953</v>
      </c>
      <c r="L3335" s="244"/>
      <c r="M3335" s="259" t="s">
        <v>447</v>
      </c>
      <c r="N3335" s="244" t="s">
        <v>449</v>
      </c>
      <c r="O3335" s="244" t="s">
        <v>450</v>
      </c>
      <c r="P3335" s="244" t="s">
        <v>21152</v>
      </c>
      <c r="Q3335" s="244">
        <v>2023</v>
      </c>
      <c r="R3335" s="244" t="s">
        <v>14912</v>
      </c>
      <c r="S3335" s="223" t="s">
        <v>78</v>
      </c>
      <c r="T3335" s="244" t="s">
        <v>451</v>
      </c>
      <c r="U3335" s="246">
        <v>140</v>
      </c>
      <c r="V3335" s="244" t="s">
        <v>452</v>
      </c>
      <c r="W3335" s="244" t="s">
        <v>4754</v>
      </c>
      <c r="X3335" s="244" t="s">
        <v>21579</v>
      </c>
      <c r="Y3335" s="269">
        <v>79000</v>
      </c>
      <c r="Z3335" s="270"/>
      <c r="AA3335" s="241">
        <f t="shared" si="27"/>
        <v>0</v>
      </c>
      <c r="AB3335" s="244" t="s">
        <v>21580</v>
      </c>
    </row>
    <row r="3336" spans="1:28" ht="15" customHeight="1">
      <c r="A3336" s="109">
        <v>3327</v>
      </c>
      <c r="B3336" s="222" t="str">
        <f t="shared" si="26"/>
        <v>Klik Disini</v>
      </c>
      <c r="C3336" s="244" t="s">
        <v>21581</v>
      </c>
      <c r="D3336" s="244" t="s">
        <v>2762</v>
      </c>
      <c r="E3336" s="244" t="s">
        <v>21515</v>
      </c>
      <c r="F3336" s="244"/>
      <c r="G3336" s="244" t="s">
        <v>21582</v>
      </c>
      <c r="H3336" s="244" t="s">
        <v>3912</v>
      </c>
      <c r="I3336" s="267" t="s">
        <v>446</v>
      </c>
      <c r="J3336" s="268" t="s">
        <v>367</v>
      </c>
      <c r="K3336" s="244" t="s">
        <v>1953</v>
      </c>
      <c r="L3336" s="244"/>
      <c r="M3336" s="259" t="s">
        <v>447</v>
      </c>
      <c r="N3336" s="244" t="s">
        <v>449</v>
      </c>
      <c r="O3336" s="244" t="s">
        <v>450</v>
      </c>
      <c r="P3336" s="244" t="s">
        <v>21152</v>
      </c>
      <c r="Q3336" s="244">
        <v>2023</v>
      </c>
      <c r="R3336" s="244" t="s">
        <v>14116</v>
      </c>
      <c r="S3336" s="223" t="s">
        <v>78</v>
      </c>
      <c r="T3336" s="244" t="s">
        <v>451</v>
      </c>
      <c r="U3336" s="246">
        <v>282</v>
      </c>
      <c r="V3336" s="244" t="s">
        <v>452</v>
      </c>
      <c r="W3336" s="244" t="s">
        <v>515</v>
      </c>
      <c r="X3336" s="244" t="s">
        <v>21583</v>
      </c>
      <c r="Y3336" s="269">
        <v>74000</v>
      </c>
      <c r="Z3336" s="270"/>
      <c r="AA3336" s="241">
        <f t="shared" si="27"/>
        <v>0</v>
      </c>
      <c r="AB3336" s="244" t="s">
        <v>21584</v>
      </c>
    </row>
    <row r="3337" spans="1:28" ht="15" customHeight="1">
      <c r="A3337" s="109">
        <v>3328</v>
      </c>
      <c r="B3337" s="222" t="str">
        <f t="shared" si="26"/>
        <v>Klik Disini</v>
      </c>
      <c r="C3337" s="244" t="s">
        <v>21585</v>
      </c>
      <c r="D3337" s="244" t="s">
        <v>2762</v>
      </c>
      <c r="E3337" s="244" t="s">
        <v>21586</v>
      </c>
      <c r="F3337" s="244"/>
      <c r="G3337" s="244" t="s">
        <v>21587</v>
      </c>
      <c r="H3337" s="244" t="s">
        <v>262</v>
      </c>
      <c r="I3337" s="267" t="s">
        <v>446</v>
      </c>
      <c r="J3337" s="268" t="s">
        <v>389</v>
      </c>
      <c r="K3337" s="244" t="s">
        <v>1953</v>
      </c>
      <c r="L3337" s="244"/>
      <c r="M3337" s="259" t="s">
        <v>447</v>
      </c>
      <c r="N3337" s="244" t="s">
        <v>449</v>
      </c>
      <c r="O3337" s="244" t="s">
        <v>450</v>
      </c>
      <c r="P3337" s="244" t="s">
        <v>21152</v>
      </c>
      <c r="Q3337" s="244">
        <v>2023</v>
      </c>
      <c r="R3337" s="244" t="s">
        <v>14186</v>
      </c>
      <c r="S3337" s="223" t="s">
        <v>78</v>
      </c>
      <c r="T3337" s="244" t="s">
        <v>451</v>
      </c>
      <c r="U3337" s="246">
        <v>274</v>
      </c>
      <c r="V3337" s="244" t="s">
        <v>452</v>
      </c>
      <c r="W3337" s="244" t="s">
        <v>3592</v>
      </c>
      <c r="X3337" s="244" t="s">
        <v>21588</v>
      </c>
      <c r="Y3337" s="269">
        <v>73000</v>
      </c>
      <c r="Z3337" s="270"/>
      <c r="AA3337" s="241">
        <f t="shared" si="27"/>
        <v>0</v>
      </c>
      <c r="AB3337" s="244" t="s">
        <v>21589</v>
      </c>
    </row>
    <row r="3338" spans="1:28" ht="15" customHeight="1">
      <c r="A3338" s="109">
        <v>3329</v>
      </c>
      <c r="B3338" s="222" t="str">
        <f t="shared" si="26"/>
        <v>Klik Disini</v>
      </c>
      <c r="C3338" s="244" t="s">
        <v>21590</v>
      </c>
      <c r="D3338" s="244" t="s">
        <v>2762</v>
      </c>
      <c r="E3338" s="244" t="s">
        <v>16242</v>
      </c>
      <c r="F3338" s="244"/>
      <c r="G3338" s="244" t="s">
        <v>21591</v>
      </c>
      <c r="H3338" s="244" t="s">
        <v>262</v>
      </c>
      <c r="I3338" s="267" t="s">
        <v>446</v>
      </c>
      <c r="J3338" s="268" t="s">
        <v>389</v>
      </c>
      <c r="K3338" s="244" t="s">
        <v>1953</v>
      </c>
      <c r="L3338" s="244"/>
      <c r="M3338" s="259" t="s">
        <v>447</v>
      </c>
      <c r="N3338" s="244" t="s">
        <v>449</v>
      </c>
      <c r="O3338" s="244" t="s">
        <v>450</v>
      </c>
      <c r="P3338" s="244" t="s">
        <v>21152</v>
      </c>
      <c r="Q3338" s="244">
        <v>2023</v>
      </c>
      <c r="R3338" s="244" t="s">
        <v>14912</v>
      </c>
      <c r="S3338" s="223" t="s">
        <v>78</v>
      </c>
      <c r="T3338" s="244" t="s">
        <v>451</v>
      </c>
      <c r="U3338" s="246">
        <v>168</v>
      </c>
      <c r="V3338" s="244" t="s">
        <v>452</v>
      </c>
      <c r="W3338" s="244" t="s">
        <v>2063</v>
      </c>
      <c r="X3338" s="244" t="s">
        <v>21592</v>
      </c>
      <c r="Y3338" s="269">
        <v>93000</v>
      </c>
      <c r="Z3338" s="270"/>
      <c r="AA3338" s="241">
        <f t="shared" si="27"/>
        <v>0</v>
      </c>
      <c r="AB3338" s="244" t="s">
        <v>21593</v>
      </c>
    </row>
    <row r="3339" spans="1:28" ht="15" customHeight="1">
      <c r="A3339" s="109">
        <v>3330</v>
      </c>
      <c r="B3339" s="222" t="str">
        <f t="shared" si="26"/>
        <v>Klik Disini</v>
      </c>
      <c r="C3339" s="244" t="s">
        <v>21594</v>
      </c>
      <c r="D3339" s="244" t="s">
        <v>2762</v>
      </c>
      <c r="E3339" s="244" t="s">
        <v>4626</v>
      </c>
      <c r="F3339" s="244"/>
      <c r="G3339" s="244" t="s">
        <v>21595</v>
      </c>
      <c r="H3339" s="244" t="s">
        <v>262</v>
      </c>
      <c r="I3339" s="267" t="s">
        <v>1844</v>
      </c>
      <c r="J3339" s="268" t="s">
        <v>405</v>
      </c>
      <c r="K3339" s="244" t="s">
        <v>1953</v>
      </c>
      <c r="L3339" s="244"/>
      <c r="M3339" s="259" t="s">
        <v>447</v>
      </c>
      <c r="N3339" s="244" t="s">
        <v>449</v>
      </c>
      <c r="O3339" s="244" t="s">
        <v>450</v>
      </c>
      <c r="P3339" s="244" t="s">
        <v>21152</v>
      </c>
      <c r="Q3339" s="244">
        <v>2023</v>
      </c>
      <c r="R3339" s="244" t="s">
        <v>14912</v>
      </c>
      <c r="S3339" s="223" t="s">
        <v>78</v>
      </c>
      <c r="T3339" s="244" t="s">
        <v>451</v>
      </c>
      <c r="U3339" s="246">
        <v>156</v>
      </c>
      <c r="V3339" s="244" t="s">
        <v>452</v>
      </c>
      <c r="W3339" s="244" t="s">
        <v>1626</v>
      </c>
      <c r="X3339" s="244" t="s">
        <v>21596</v>
      </c>
      <c r="Y3339" s="269">
        <v>82500</v>
      </c>
      <c r="Z3339" s="270"/>
      <c r="AA3339" s="241">
        <f t="shared" si="27"/>
        <v>0</v>
      </c>
      <c r="AB3339" s="244" t="s">
        <v>21597</v>
      </c>
    </row>
    <row r="3340" spans="1:28" ht="15" customHeight="1">
      <c r="A3340" s="109">
        <v>3331</v>
      </c>
      <c r="B3340" s="222" t="str">
        <f t="shared" si="26"/>
        <v>Klik Disini</v>
      </c>
      <c r="C3340" s="244" t="s">
        <v>21598</v>
      </c>
      <c r="D3340" s="244" t="s">
        <v>2762</v>
      </c>
      <c r="E3340" s="244" t="s">
        <v>21599</v>
      </c>
      <c r="F3340" s="244"/>
      <c r="G3340" s="244" t="s">
        <v>21600</v>
      </c>
      <c r="H3340" s="244" t="s">
        <v>583</v>
      </c>
      <c r="I3340" s="267" t="s">
        <v>583</v>
      </c>
      <c r="J3340" s="204" t="s">
        <v>265</v>
      </c>
      <c r="K3340" s="244" t="s">
        <v>1953</v>
      </c>
      <c r="L3340" s="244"/>
      <c r="M3340" s="259" t="s">
        <v>447</v>
      </c>
      <c r="N3340" s="244" t="s">
        <v>449</v>
      </c>
      <c r="O3340" s="244" t="s">
        <v>450</v>
      </c>
      <c r="P3340" s="244" t="s">
        <v>21152</v>
      </c>
      <c r="Q3340" s="244">
        <v>2023</v>
      </c>
      <c r="R3340" s="244" t="s">
        <v>3480</v>
      </c>
      <c r="S3340" s="223" t="s">
        <v>78</v>
      </c>
      <c r="T3340" s="244" t="s">
        <v>451</v>
      </c>
      <c r="U3340" s="246">
        <v>78</v>
      </c>
      <c r="V3340" s="244" t="s">
        <v>452</v>
      </c>
      <c r="W3340" s="244" t="s">
        <v>7646</v>
      </c>
      <c r="X3340" s="244" t="s">
        <v>21601</v>
      </c>
      <c r="Y3340" s="269">
        <v>46500</v>
      </c>
      <c r="Z3340" s="270"/>
      <c r="AA3340" s="241">
        <f t="shared" si="27"/>
        <v>0</v>
      </c>
      <c r="AB3340" s="244" t="s">
        <v>21602</v>
      </c>
    </row>
    <row r="3341" spans="1:28" ht="15" customHeight="1">
      <c r="A3341" s="109">
        <v>3332</v>
      </c>
      <c r="B3341" s="222" t="str">
        <f t="shared" si="26"/>
        <v>Klik Disini</v>
      </c>
      <c r="C3341" s="244" t="s">
        <v>21603</v>
      </c>
      <c r="D3341" s="244" t="s">
        <v>2762</v>
      </c>
      <c r="E3341" s="244" t="s">
        <v>21515</v>
      </c>
      <c r="F3341" s="244"/>
      <c r="G3341" s="244" t="s">
        <v>21604</v>
      </c>
      <c r="H3341" s="244" t="s">
        <v>3912</v>
      </c>
      <c r="I3341" s="267" t="s">
        <v>446</v>
      </c>
      <c r="J3341" s="268" t="s">
        <v>367</v>
      </c>
      <c r="K3341" s="244" t="s">
        <v>1953</v>
      </c>
      <c r="L3341" s="244"/>
      <c r="M3341" s="259" t="s">
        <v>447</v>
      </c>
      <c r="N3341" s="244" t="s">
        <v>449</v>
      </c>
      <c r="O3341" s="244" t="s">
        <v>450</v>
      </c>
      <c r="P3341" s="244" t="s">
        <v>21152</v>
      </c>
      <c r="Q3341" s="244">
        <v>2023</v>
      </c>
      <c r="R3341" s="244" t="s">
        <v>14116</v>
      </c>
      <c r="S3341" s="223" t="s">
        <v>78</v>
      </c>
      <c r="T3341" s="244" t="s">
        <v>451</v>
      </c>
      <c r="U3341" s="246">
        <v>354</v>
      </c>
      <c r="V3341" s="244" t="s">
        <v>452</v>
      </c>
      <c r="W3341" s="244" t="s">
        <v>843</v>
      </c>
      <c r="X3341" s="244" t="s">
        <v>21605</v>
      </c>
      <c r="Y3341" s="269">
        <v>90000</v>
      </c>
      <c r="Z3341" s="270"/>
      <c r="AA3341" s="241">
        <f t="shared" si="27"/>
        <v>0</v>
      </c>
      <c r="AB3341" s="244" t="s">
        <v>21606</v>
      </c>
    </row>
    <row r="3342" spans="1:28" ht="15" customHeight="1">
      <c r="A3342" s="109">
        <v>3333</v>
      </c>
      <c r="B3342" s="222" t="str">
        <f t="shared" si="26"/>
        <v>Klik Disini</v>
      </c>
      <c r="C3342" s="244" t="s">
        <v>21607</v>
      </c>
      <c r="D3342" s="244" t="s">
        <v>2762</v>
      </c>
      <c r="E3342" s="244" t="s">
        <v>21608</v>
      </c>
      <c r="F3342" s="244"/>
      <c r="G3342" s="244" t="s">
        <v>21609</v>
      </c>
      <c r="H3342" s="244" t="s">
        <v>2070</v>
      </c>
      <c r="I3342" s="267" t="s">
        <v>583</v>
      </c>
      <c r="J3342" s="204" t="s">
        <v>263</v>
      </c>
      <c r="K3342" s="244" t="s">
        <v>1953</v>
      </c>
      <c r="L3342" s="244"/>
      <c r="M3342" s="259" t="s">
        <v>447</v>
      </c>
      <c r="N3342" s="244" t="s">
        <v>449</v>
      </c>
      <c r="O3342" s="244" t="s">
        <v>450</v>
      </c>
      <c r="P3342" s="244" t="s">
        <v>21152</v>
      </c>
      <c r="Q3342" s="244">
        <v>2023</v>
      </c>
      <c r="R3342" s="244" t="s">
        <v>3740</v>
      </c>
      <c r="S3342" s="223" t="s">
        <v>78</v>
      </c>
      <c r="T3342" s="244" t="s">
        <v>451</v>
      </c>
      <c r="U3342" s="246">
        <v>126</v>
      </c>
      <c r="V3342" s="244" t="s">
        <v>452</v>
      </c>
      <c r="W3342" s="244" t="s">
        <v>4983</v>
      </c>
      <c r="X3342" s="244" t="s">
        <v>21610</v>
      </c>
      <c r="Y3342" s="269">
        <v>112000</v>
      </c>
      <c r="Z3342" s="270"/>
      <c r="AA3342" s="241">
        <f t="shared" si="27"/>
        <v>0</v>
      </c>
      <c r="AB3342" s="244" t="s">
        <v>21611</v>
      </c>
    </row>
    <row r="3343" spans="1:28" ht="15" customHeight="1">
      <c r="A3343" s="109">
        <v>3334</v>
      </c>
      <c r="B3343" s="222" t="str">
        <f t="shared" si="26"/>
        <v>Klik Disini</v>
      </c>
      <c r="C3343" s="244" t="s">
        <v>21612</v>
      </c>
      <c r="D3343" s="244" t="s">
        <v>2762</v>
      </c>
      <c r="E3343" s="244" t="s">
        <v>21613</v>
      </c>
      <c r="F3343" s="244"/>
      <c r="G3343" s="244" t="s">
        <v>21614</v>
      </c>
      <c r="H3343" s="244" t="s">
        <v>262</v>
      </c>
      <c r="I3343" s="267" t="s">
        <v>1844</v>
      </c>
      <c r="J3343" s="268" t="s">
        <v>401</v>
      </c>
      <c r="K3343" s="244" t="s">
        <v>1953</v>
      </c>
      <c r="L3343" s="244"/>
      <c r="M3343" s="259" t="s">
        <v>447</v>
      </c>
      <c r="N3343" s="244" t="s">
        <v>449</v>
      </c>
      <c r="O3343" s="244" t="s">
        <v>450</v>
      </c>
      <c r="P3343" s="244" t="s">
        <v>21152</v>
      </c>
      <c r="Q3343" s="244">
        <v>2023</v>
      </c>
      <c r="R3343" s="244" t="s">
        <v>14912</v>
      </c>
      <c r="S3343" s="223" t="s">
        <v>78</v>
      </c>
      <c r="T3343" s="244" t="s">
        <v>451</v>
      </c>
      <c r="U3343" s="246">
        <v>100</v>
      </c>
      <c r="V3343" s="244" t="s">
        <v>452</v>
      </c>
      <c r="W3343" s="244" t="s">
        <v>3741</v>
      </c>
      <c r="X3343" s="244" t="s">
        <v>21615</v>
      </c>
      <c r="Y3343" s="269">
        <v>65000</v>
      </c>
      <c r="Z3343" s="270"/>
      <c r="AA3343" s="241">
        <f t="shared" si="27"/>
        <v>0</v>
      </c>
      <c r="AB3343" s="244" t="s">
        <v>21616</v>
      </c>
    </row>
    <row r="3344" spans="1:28" ht="15" customHeight="1">
      <c r="A3344" s="109">
        <v>3335</v>
      </c>
      <c r="B3344" s="222" t="str">
        <f t="shared" si="26"/>
        <v>Klik Disini</v>
      </c>
      <c r="C3344" s="244" t="s">
        <v>21617</v>
      </c>
      <c r="D3344" s="244" t="s">
        <v>2762</v>
      </c>
      <c r="E3344" s="244" t="s">
        <v>21618</v>
      </c>
      <c r="F3344" s="244"/>
      <c r="G3344" s="244" t="s">
        <v>21619</v>
      </c>
      <c r="H3344" s="244" t="s">
        <v>400</v>
      </c>
      <c r="I3344" s="267" t="s">
        <v>1844</v>
      </c>
      <c r="J3344" s="268" t="s">
        <v>399</v>
      </c>
      <c r="K3344" s="244" t="s">
        <v>1953</v>
      </c>
      <c r="L3344" s="244"/>
      <c r="M3344" s="259" t="s">
        <v>447</v>
      </c>
      <c r="N3344" s="244" t="s">
        <v>449</v>
      </c>
      <c r="O3344" s="244" t="s">
        <v>450</v>
      </c>
      <c r="P3344" s="244" t="s">
        <v>21152</v>
      </c>
      <c r="Q3344" s="244">
        <v>2023</v>
      </c>
      <c r="R3344" s="244" t="s">
        <v>14912</v>
      </c>
      <c r="S3344" s="223" t="s">
        <v>78</v>
      </c>
      <c r="T3344" s="244" t="s">
        <v>451</v>
      </c>
      <c r="U3344" s="246">
        <v>190</v>
      </c>
      <c r="V3344" s="244" t="s">
        <v>452</v>
      </c>
      <c r="W3344" s="244" t="s">
        <v>611</v>
      </c>
      <c r="X3344" s="244" t="s">
        <v>21620</v>
      </c>
      <c r="Y3344" s="269">
        <v>97500</v>
      </c>
      <c r="Z3344" s="270"/>
      <c r="AA3344" s="241">
        <f t="shared" si="27"/>
        <v>0</v>
      </c>
      <c r="AB3344" s="244" t="s">
        <v>21621</v>
      </c>
    </row>
    <row r="3345" spans="1:28" ht="15" customHeight="1">
      <c r="A3345" s="109">
        <v>3336</v>
      </c>
      <c r="B3345" s="222" t="str">
        <f t="shared" si="26"/>
        <v>Klik Disini</v>
      </c>
      <c r="C3345" s="244" t="s">
        <v>21622</v>
      </c>
      <c r="D3345" s="244" t="s">
        <v>2762</v>
      </c>
      <c r="E3345" s="244" t="s">
        <v>16104</v>
      </c>
      <c r="F3345" s="244"/>
      <c r="G3345" s="244" t="s">
        <v>21623</v>
      </c>
      <c r="H3345" s="244" t="s">
        <v>7858</v>
      </c>
      <c r="I3345" s="267" t="s">
        <v>446</v>
      </c>
      <c r="J3345" s="268" t="s">
        <v>355</v>
      </c>
      <c r="K3345" s="244" t="s">
        <v>1953</v>
      </c>
      <c r="L3345" s="244"/>
      <c r="M3345" s="259" t="s">
        <v>447</v>
      </c>
      <c r="N3345" s="244" t="s">
        <v>449</v>
      </c>
      <c r="O3345" s="244" t="s">
        <v>450</v>
      </c>
      <c r="P3345" s="244" t="s">
        <v>21152</v>
      </c>
      <c r="Q3345" s="244">
        <v>2023</v>
      </c>
      <c r="R3345" s="244" t="s">
        <v>14912</v>
      </c>
      <c r="S3345" s="223" t="s">
        <v>78</v>
      </c>
      <c r="T3345" s="244" t="s">
        <v>451</v>
      </c>
      <c r="U3345" s="246">
        <v>186</v>
      </c>
      <c r="V3345" s="244" t="s">
        <v>452</v>
      </c>
      <c r="W3345" s="244" t="s">
        <v>6258</v>
      </c>
      <c r="X3345" s="244" t="s">
        <v>21624</v>
      </c>
      <c r="Y3345" s="269">
        <v>96500</v>
      </c>
      <c r="Z3345" s="270"/>
      <c r="AA3345" s="241">
        <f t="shared" si="27"/>
        <v>0</v>
      </c>
      <c r="AB3345" s="244" t="s">
        <v>21625</v>
      </c>
    </row>
    <row r="3346" spans="1:28" ht="15" customHeight="1">
      <c r="A3346" s="109">
        <v>3337</v>
      </c>
      <c r="B3346" s="222" t="str">
        <f t="shared" si="26"/>
        <v>Klik Disini</v>
      </c>
      <c r="C3346" s="244" t="s">
        <v>21626</v>
      </c>
      <c r="D3346" s="244" t="s">
        <v>2762</v>
      </c>
      <c r="E3346" s="244" t="s">
        <v>21515</v>
      </c>
      <c r="F3346" s="244"/>
      <c r="G3346" s="244" t="s">
        <v>21627</v>
      </c>
      <c r="H3346" s="244" t="s">
        <v>3912</v>
      </c>
      <c r="I3346" s="267" t="s">
        <v>446</v>
      </c>
      <c r="J3346" s="268" t="s">
        <v>367</v>
      </c>
      <c r="K3346" s="244" t="s">
        <v>1953</v>
      </c>
      <c r="L3346" s="244"/>
      <c r="M3346" s="259" t="s">
        <v>447</v>
      </c>
      <c r="N3346" s="244" t="s">
        <v>449</v>
      </c>
      <c r="O3346" s="244" t="s">
        <v>450</v>
      </c>
      <c r="P3346" s="244" t="s">
        <v>21152</v>
      </c>
      <c r="Q3346" s="244">
        <v>2023</v>
      </c>
      <c r="R3346" s="244" t="s">
        <v>14116</v>
      </c>
      <c r="S3346" s="223" t="s">
        <v>78</v>
      </c>
      <c r="T3346" s="244" t="s">
        <v>451</v>
      </c>
      <c r="U3346" s="246">
        <v>410</v>
      </c>
      <c r="V3346" s="244" t="s">
        <v>452</v>
      </c>
      <c r="W3346" s="244" t="s">
        <v>3556</v>
      </c>
      <c r="X3346" s="244" t="s">
        <v>21628</v>
      </c>
      <c r="Y3346" s="269">
        <v>103000</v>
      </c>
      <c r="Z3346" s="270"/>
      <c r="AA3346" s="241">
        <f t="shared" si="27"/>
        <v>0</v>
      </c>
      <c r="AB3346" s="244" t="s">
        <v>21629</v>
      </c>
    </row>
    <row r="3347" spans="1:28" ht="15" customHeight="1">
      <c r="A3347" s="109">
        <v>3338</v>
      </c>
      <c r="B3347" s="222" t="str">
        <f t="shared" si="26"/>
        <v>Klik Disini</v>
      </c>
      <c r="C3347" s="244" t="s">
        <v>21630</v>
      </c>
      <c r="D3347" s="244" t="s">
        <v>2762</v>
      </c>
      <c r="E3347" s="244" t="s">
        <v>14232</v>
      </c>
      <c r="F3347" s="244"/>
      <c r="G3347" s="244" t="s">
        <v>21631</v>
      </c>
      <c r="H3347" s="244" t="s">
        <v>6315</v>
      </c>
      <c r="I3347" s="267" t="s">
        <v>446</v>
      </c>
      <c r="J3347" s="268" t="s">
        <v>367</v>
      </c>
      <c r="K3347" s="244" t="s">
        <v>1953</v>
      </c>
      <c r="L3347" s="244"/>
      <c r="M3347" s="259" t="s">
        <v>447</v>
      </c>
      <c r="N3347" s="244" t="s">
        <v>449</v>
      </c>
      <c r="O3347" s="244" t="s">
        <v>450</v>
      </c>
      <c r="P3347" s="244" t="s">
        <v>21152</v>
      </c>
      <c r="Q3347" s="244">
        <v>2023</v>
      </c>
      <c r="R3347" s="244" t="s">
        <v>14912</v>
      </c>
      <c r="S3347" s="223" t="s">
        <v>78</v>
      </c>
      <c r="T3347" s="244" t="s">
        <v>451</v>
      </c>
      <c r="U3347" s="246">
        <v>314</v>
      </c>
      <c r="V3347" s="244" t="s">
        <v>452</v>
      </c>
      <c r="W3347" s="244" t="s">
        <v>3230</v>
      </c>
      <c r="X3347" s="244" t="s">
        <v>21632</v>
      </c>
      <c r="Y3347" s="269">
        <v>155000</v>
      </c>
      <c r="Z3347" s="270"/>
      <c r="AA3347" s="241">
        <f t="shared" si="27"/>
        <v>0</v>
      </c>
      <c r="AB3347" s="244" t="s">
        <v>21633</v>
      </c>
    </row>
    <row r="3348" spans="1:28" ht="15" customHeight="1">
      <c r="A3348" s="109">
        <v>3339</v>
      </c>
      <c r="B3348" s="222" t="str">
        <f t="shared" si="26"/>
        <v>Klik Disini</v>
      </c>
      <c r="C3348" s="244" t="s">
        <v>21634</v>
      </c>
      <c r="D3348" s="244" t="s">
        <v>2762</v>
      </c>
      <c r="E3348" s="244" t="s">
        <v>21635</v>
      </c>
      <c r="F3348" s="244"/>
      <c r="G3348" s="244" t="s">
        <v>21636</v>
      </c>
      <c r="H3348" s="244" t="s">
        <v>583</v>
      </c>
      <c r="I3348" s="267" t="s">
        <v>583</v>
      </c>
      <c r="J3348" s="204" t="s">
        <v>265</v>
      </c>
      <c r="K3348" s="244" t="s">
        <v>1953</v>
      </c>
      <c r="L3348" s="244"/>
      <c r="M3348" s="259" t="s">
        <v>447</v>
      </c>
      <c r="N3348" s="244" t="s">
        <v>449</v>
      </c>
      <c r="O3348" s="244" t="s">
        <v>583</v>
      </c>
      <c r="P3348" s="244" t="s">
        <v>21152</v>
      </c>
      <c r="Q3348" s="244">
        <v>2023</v>
      </c>
      <c r="R3348" s="244" t="s">
        <v>3480</v>
      </c>
      <c r="S3348" s="223" t="s">
        <v>78</v>
      </c>
      <c r="T3348" s="244" t="s">
        <v>451</v>
      </c>
      <c r="U3348" s="246">
        <v>274</v>
      </c>
      <c r="V3348" s="244" t="s">
        <v>452</v>
      </c>
      <c r="W3348" s="244" t="s">
        <v>1626</v>
      </c>
      <c r="X3348" s="244" t="s">
        <v>21637</v>
      </c>
      <c r="Y3348" s="269">
        <v>138500</v>
      </c>
      <c r="Z3348" s="270"/>
      <c r="AA3348" s="241">
        <f t="shared" si="27"/>
        <v>0</v>
      </c>
      <c r="AB3348" s="244" t="s">
        <v>21638</v>
      </c>
    </row>
    <row r="3349" spans="1:28" ht="15" customHeight="1">
      <c r="A3349" s="109">
        <v>3340</v>
      </c>
      <c r="B3349" s="222" t="str">
        <f t="shared" si="26"/>
        <v>Klik Disini</v>
      </c>
      <c r="C3349" s="244" t="s">
        <v>21639</v>
      </c>
      <c r="D3349" s="244" t="s">
        <v>2762</v>
      </c>
      <c r="E3349" s="244" t="s">
        <v>21640</v>
      </c>
      <c r="F3349" s="244"/>
      <c r="G3349" s="244" t="s">
        <v>21641</v>
      </c>
      <c r="H3349" s="244" t="s">
        <v>1056</v>
      </c>
      <c r="I3349" s="267" t="s">
        <v>583</v>
      </c>
      <c r="J3349" s="204" t="s">
        <v>265</v>
      </c>
      <c r="K3349" s="244" t="s">
        <v>1953</v>
      </c>
      <c r="L3349" s="244"/>
      <c r="M3349" s="259" t="s">
        <v>447</v>
      </c>
      <c r="N3349" s="244" t="s">
        <v>449</v>
      </c>
      <c r="O3349" s="244" t="s">
        <v>583</v>
      </c>
      <c r="P3349" s="244" t="s">
        <v>21152</v>
      </c>
      <c r="Q3349" s="244">
        <v>2023</v>
      </c>
      <c r="R3349" s="244" t="s">
        <v>3480</v>
      </c>
      <c r="S3349" s="223" t="s">
        <v>78</v>
      </c>
      <c r="T3349" s="244" t="s">
        <v>451</v>
      </c>
      <c r="U3349" s="246">
        <v>260</v>
      </c>
      <c r="V3349" s="244" t="s">
        <v>452</v>
      </c>
      <c r="W3349" s="244" t="s">
        <v>606</v>
      </c>
      <c r="X3349" s="244" t="s">
        <v>21642</v>
      </c>
      <c r="Y3349" s="269">
        <v>63000</v>
      </c>
      <c r="Z3349" s="270"/>
      <c r="AA3349" s="241">
        <f t="shared" si="27"/>
        <v>0</v>
      </c>
      <c r="AB3349" s="244" t="s">
        <v>21643</v>
      </c>
    </row>
    <row r="3350" spans="1:28" ht="15" customHeight="1">
      <c r="A3350" s="109">
        <v>3341</v>
      </c>
      <c r="B3350" s="222" t="str">
        <f t="shared" si="26"/>
        <v>Klik Disini</v>
      </c>
      <c r="C3350" s="244" t="s">
        <v>21644</v>
      </c>
      <c r="D3350" s="244" t="s">
        <v>2762</v>
      </c>
      <c r="E3350" s="244" t="s">
        <v>21645</v>
      </c>
      <c r="F3350" s="244"/>
      <c r="G3350" s="244" t="s">
        <v>21646</v>
      </c>
      <c r="H3350" s="244" t="s">
        <v>583</v>
      </c>
      <c r="I3350" s="267" t="s">
        <v>583</v>
      </c>
      <c r="J3350" s="204" t="s">
        <v>265</v>
      </c>
      <c r="K3350" s="244" t="s">
        <v>1953</v>
      </c>
      <c r="L3350" s="244"/>
      <c r="M3350" s="259" t="s">
        <v>447</v>
      </c>
      <c r="N3350" s="244" t="s">
        <v>449</v>
      </c>
      <c r="O3350" s="244" t="s">
        <v>583</v>
      </c>
      <c r="P3350" s="244" t="s">
        <v>21152</v>
      </c>
      <c r="Q3350" s="244">
        <v>2023</v>
      </c>
      <c r="R3350" s="244" t="s">
        <v>3480</v>
      </c>
      <c r="S3350" s="223" t="s">
        <v>78</v>
      </c>
      <c r="T3350" s="244" t="s">
        <v>451</v>
      </c>
      <c r="U3350" s="246">
        <v>458</v>
      </c>
      <c r="V3350" s="244" t="s">
        <v>452</v>
      </c>
      <c r="W3350" s="244" t="s">
        <v>999</v>
      </c>
      <c r="X3350" s="244" t="s">
        <v>21647</v>
      </c>
      <c r="Y3350" s="269">
        <v>207000</v>
      </c>
      <c r="Z3350" s="270"/>
      <c r="AA3350" s="241">
        <f t="shared" si="27"/>
        <v>0</v>
      </c>
      <c r="AB3350" s="244" t="s">
        <v>21648</v>
      </c>
    </row>
    <row r="3351" spans="1:28" ht="15" customHeight="1">
      <c r="A3351" s="109">
        <v>3342</v>
      </c>
      <c r="B3351" s="222" t="str">
        <f t="shared" si="26"/>
        <v>Klik Disini</v>
      </c>
      <c r="C3351" s="244" t="s">
        <v>21649</v>
      </c>
      <c r="D3351" s="244" t="s">
        <v>2762</v>
      </c>
      <c r="E3351" s="244" t="s">
        <v>21650</v>
      </c>
      <c r="F3351" s="244"/>
      <c r="G3351" s="244" t="s">
        <v>21651</v>
      </c>
      <c r="H3351" s="244" t="s">
        <v>3912</v>
      </c>
      <c r="I3351" s="267" t="s">
        <v>446</v>
      </c>
      <c r="J3351" s="268" t="s">
        <v>367</v>
      </c>
      <c r="K3351" s="244" t="s">
        <v>1953</v>
      </c>
      <c r="L3351" s="244"/>
      <c r="M3351" s="259" t="s">
        <v>447</v>
      </c>
      <c r="N3351" s="244" t="s">
        <v>449</v>
      </c>
      <c r="O3351" s="244" t="s">
        <v>450</v>
      </c>
      <c r="P3351" s="244" t="s">
        <v>21152</v>
      </c>
      <c r="Q3351" s="244">
        <v>2023</v>
      </c>
      <c r="R3351" s="244" t="s">
        <v>14116</v>
      </c>
      <c r="S3351" s="223" t="s">
        <v>78</v>
      </c>
      <c r="T3351" s="244" t="s">
        <v>451</v>
      </c>
      <c r="U3351" s="246">
        <v>78</v>
      </c>
      <c r="V3351" s="244" t="s">
        <v>452</v>
      </c>
      <c r="W3351" s="244" t="s">
        <v>1252</v>
      </c>
      <c r="X3351" s="244" t="s">
        <v>21652</v>
      </c>
      <c r="Y3351" s="269">
        <v>50500</v>
      </c>
      <c r="Z3351" s="270"/>
      <c r="AA3351" s="241">
        <f t="shared" si="27"/>
        <v>0</v>
      </c>
      <c r="AB3351" s="244" t="s">
        <v>21653</v>
      </c>
    </row>
    <row r="3352" spans="1:28" ht="15" customHeight="1">
      <c r="A3352" s="109">
        <v>3343</v>
      </c>
      <c r="B3352" s="222" t="str">
        <f t="shared" si="26"/>
        <v>Klik Disini</v>
      </c>
      <c r="C3352" s="244" t="s">
        <v>21654</v>
      </c>
      <c r="D3352" s="244" t="s">
        <v>2762</v>
      </c>
      <c r="E3352" s="244" t="s">
        <v>21655</v>
      </c>
      <c r="F3352" s="244"/>
      <c r="G3352" s="244" t="s">
        <v>21656</v>
      </c>
      <c r="H3352" s="244" t="s">
        <v>3912</v>
      </c>
      <c r="I3352" s="267" t="s">
        <v>446</v>
      </c>
      <c r="J3352" s="268" t="s">
        <v>367</v>
      </c>
      <c r="K3352" s="244" t="s">
        <v>1953</v>
      </c>
      <c r="L3352" s="244"/>
      <c r="M3352" s="259" t="s">
        <v>447</v>
      </c>
      <c r="N3352" s="244" t="s">
        <v>449</v>
      </c>
      <c r="O3352" s="244" t="s">
        <v>450</v>
      </c>
      <c r="P3352" s="244" t="s">
        <v>21152</v>
      </c>
      <c r="Q3352" s="244">
        <v>2023</v>
      </c>
      <c r="R3352" s="244" t="s">
        <v>14116</v>
      </c>
      <c r="S3352" s="223" t="s">
        <v>78</v>
      </c>
      <c r="T3352" s="244" t="s">
        <v>451</v>
      </c>
      <c r="U3352" s="246">
        <v>120</v>
      </c>
      <c r="V3352" s="244" t="s">
        <v>452</v>
      </c>
      <c r="W3352" s="244" t="s">
        <v>1029</v>
      </c>
      <c r="X3352" s="244" t="s">
        <v>21657</v>
      </c>
      <c r="Y3352" s="269">
        <v>67000</v>
      </c>
      <c r="Z3352" s="270"/>
      <c r="AA3352" s="241">
        <f t="shared" si="27"/>
        <v>0</v>
      </c>
      <c r="AB3352" s="244" t="s">
        <v>21658</v>
      </c>
    </row>
    <row r="3353" spans="1:28" ht="15" customHeight="1">
      <c r="A3353" s="109">
        <v>3344</v>
      </c>
      <c r="B3353" s="222" t="str">
        <f t="shared" si="26"/>
        <v>Klik Disini</v>
      </c>
      <c r="C3353" s="244" t="s">
        <v>21659</v>
      </c>
      <c r="D3353" s="244" t="s">
        <v>2762</v>
      </c>
      <c r="E3353" s="244" t="s">
        <v>21660</v>
      </c>
      <c r="F3353" s="244"/>
      <c r="G3353" s="244" t="s">
        <v>21661</v>
      </c>
      <c r="H3353" s="244" t="s">
        <v>3912</v>
      </c>
      <c r="I3353" s="267" t="s">
        <v>446</v>
      </c>
      <c r="J3353" s="268" t="s">
        <v>367</v>
      </c>
      <c r="K3353" s="244" t="s">
        <v>1953</v>
      </c>
      <c r="L3353" s="244"/>
      <c r="M3353" s="259" t="s">
        <v>447</v>
      </c>
      <c r="N3353" s="244" t="s">
        <v>449</v>
      </c>
      <c r="O3353" s="244" t="s">
        <v>450</v>
      </c>
      <c r="P3353" s="244" t="s">
        <v>21152</v>
      </c>
      <c r="Q3353" s="244">
        <v>2023</v>
      </c>
      <c r="R3353" s="244" t="s">
        <v>14116</v>
      </c>
      <c r="S3353" s="223" t="s">
        <v>78</v>
      </c>
      <c r="T3353" s="244" t="s">
        <v>451</v>
      </c>
      <c r="U3353" s="246">
        <v>100</v>
      </c>
      <c r="V3353" s="244" t="s">
        <v>452</v>
      </c>
      <c r="W3353" s="244" t="s">
        <v>3230</v>
      </c>
      <c r="X3353" s="244" t="s">
        <v>21662</v>
      </c>
      <c r="Y3353" s="269">
        <v>62500</v>
      </c>
      <c r="Z3353" s="270"/>
      <c r="AA3353" s="241">
        <f t="shared" si="27"/>
        <v>0</v>
      </c>
      <c r="AB3353" s="244" t="s">
        <v>21663</v>
      </c>
    </row>
    <row r="3354" spans="1:28" ht="15" customHeight="1">
      <c r="A3354" s="109">
        <v>3345</v>
      </c>
      <c r="B3354" s="222" t="str">
        <f t="shared" si="26"/>
        <v>Klik Disini</v>
      </c>
      <c r="C3354" s="244" t="s">
        <v>21664</v>
      </c>
      <c r="D3354" s="244" t="s">
        <v>2762</v>
      </c>
      <c r="E3354" s="244" t="s">
        <v>21665</v>
      </c>
      <c r="F3354" s="244"/>
      <c r="G3354" s="244" t="s">
        <v>21666</v>
      </c>
      <c r="H3354" s="244" t="s">
        <v>2070</v>
      </c>
      <c r="I3354" s="267" t="s">
        <v>581</v>
      </c>
      <c r="J3354" s="268" t="s">
        <v>277</v>
      </c>
      <c r="K3354" s="244" t="s">
        <v>1953</v>
      </c>
      <c r="L3354" s="244"/>
      <c r="M3354" s="259" t="s">
        <v>447</v>
      </c>
      <c r="N3354" s="244" t="s">
        <v>449</v>
      </c>
      <c r="O3354" s="244" t="s">
        <v>450</v>
      </c>
      <c r="P3354" s="244" t="s">
        <v>21152</v>
      </c>
      <c r="Q3354" s="244">
        <v>2023</v>
      </c>
      <c r="R3354" s="244" t="s">
        <v>3740</v>
      </c>
      <c r="S3354" s="223" t="s">
        <v>78</v>
      </c>
      <c r="T3354" s="244" t="s">
        <v>451</v>
      </c>
      <c r="U3354" s="246">
        <v>159</v>
      </c>
      <c r="V3354" s="244" t="s">
        <v>452</v>
      </c>
      <c r="W3354" s="244" t="s">
        <v>4983</v>
      </c>
      <c r="X3354" s="244" t="s">
        <v>21667</v>
      </c>
      <c r="Y3354" s="269">
        <v>137500</v>
      </c>
      <c r="Z3354" s="270"/>
      <c r="AA3354" s="241">
        <f t="shared" si="27"/>
        <v>0</v>
      </c>
      <c r="AB3354" s="244" t="s">
        <v>21668</v>
      </c>
    </row>
    <row r="3355" spans="1:28" ht="15" customHeight="1">
      <c r="A3355" s="109">
        <v>3346</v>
      </c>
      <c r="B3355" s="222" t="str">
        <f t="shared" si="26"/>
        <v>Klik Disini</v>
      </c>
      <c r="C3355" s="244" t="s">
        <v>21669</v>
      </c>
      <c r="D3355" s="244" t="s">
        <v>2762</v>
      </c>
      <c r="E3355" s="244" t="s">
        <v>21670</v>
      </c>
      <c r="F3355" s="244"/>
      <c r="G3355" s="244" t="s">
        <v>21671</v>
      </c>
      <c r="H3355" s="244" t="s">
        <v>262</v>
      </c>
      <c r="I3355" s="267" t="s">
        <v>446</v>
      </c>
      <c r="J3355" s="268" t="s">
        <v>341</v>
      </c>
      <c r="K3355" s="244" t="s">
        <v>1953</v>
      </c>
      <c r="L3355" s="244"/>
      <c r="M3355" s="259" t="s">
        <v>447</v>
      </c>
      <c r="N3355" s="244" t="s">
        <v>449</v>
      </c>
      <c r="O3355" s="244" t="s">
        <v>450</v>
      </c>
      <c r="P3355" s="244" t="s">
        <v>21152</v>
      </c>
      <c r="Q3355" s="244">
        <v>2023</v>
      </c>
      <c r="R3355" s="244" t="s">
        <v>14912</v>
      </c>
      <c r="S3355" s="223" t="s">
        <v>78</v>
      </c>
      <c r="T3355" s="244" t="s">
        <v>451</v>
      </c>
      <c r="U3355" s="246">
        <v>140</v>
      </c>
      <c r="V3355" s="244" t="s">
        <v>452</v>
      </c>
      <c r="W3355" s="244" t="s">
        <v>4777</v>
      </c>
      <c r="X3355" s="244" t="s">
        <v>21672</v>
      </c>
      <c r="Y3355" s="269">
        <v>79500</v>
      </c>
      <c r="Z3355" s="270"/>
      <c r="AA3355" s="241">
        <f t="shared" si="27"/>
        <v>0</v>
      </c>
      <c r="AB3355" s="244" t="s">
        <v>21673</v>
      </c>
    </row>
    <row r="3356" spans="1:28" ht="15" customHeight="1">
      <c r="A3356" s="109">
        <v>3347</v>
      </c>
      <c r="B3356" s="222" t="str">
        <f t="shared" si="26"/>
        <v>Klik Disini</v>
      </c>
      <c r="C3356" s="244" t="s">
        <v>21674</v>
      </c>
      <c r="D3356" s="244" t="s">
        <v>2762</v>
      </c>
      <c r="E3356" s="244" t="s">
        <v>21675</v>
      </c>
      <c r="F3356" s="244"/>
      <c r="G3356" s="244" t="s">
        <v>21676</v>
      </c>
      <c r="H3356" s="244" t="s">
        <v>21677</v>
      </c>
      <c r="I3356" s="267" t="s">
        <v>446</v>
      </c>
      <c r="J3356" s="268" t="s">
        <v>373</v>
      </c>
      <c r="K3356" s="244" t="s">
        <v>1953</v>
      </c>
      <c r="L3356" s="244"/>
      <c r="M3356" s="259" t="s">
        <v>447</v>
      </c>
      <c r="N3356" s="244" t="s">
        <v>449</v>
      </c>
      <c r="O3356" s="244" t="s">
        <v>450</v>
      </c>
      <c r="P3356" s="244" t="s">
        <v>21152</v>
      </c>
      <c r="Q3356" s="244">
        <v>2022</v>
      </c>
      <c r="R3356" s="244" t="s">
        <v>14912</v>
      </c>
      <c r="S3356" s="223" t="s">
        <v>78</v>
      </c>
      <c r="T3356" s="244" t="s">
        <v>451</v>
      </c>
      <c r="U3356" s="246">
        <v>178</v>
      </c>
      <c r="V3356" s="244" t="s">
        <v>452</v>
      </c>
      <c r="W3356" s="244" t="s">
        <v>1718</v>
      </c>
      <c r="X3356" s="244" t="s">
        <v>21678</v>
      </c>
      <c r="Y3356" s="269">
        <v>51500</v>
      </c>
      <c r="Z3356" s="270"/>
      <c r="AA3356" s="241">
        <f t="shared" si="27"/>
        <v>0</v>
      </c>
      <c r="AB3356" s="244" t="s">
        <v>21679</v>
      </c>
    </row>
    <row r="3357" spans="1:28" ht="15" customHeight="1">
      <c r="A3357" s="109">
        <v>3348</v>
      </c>
      <c r="B3357" s="222" t="str">
        <f t="shared" si="26"/>
        <v>Klik Disini</v>
      </c>
      <c r="C3357" s="244" t="s">
        <v>21680</v>
      </c>
      <c r="D3357" s="244" t="s">
        <v>2762</v>
      </c>
      <c r="E3357" s="244" t="s">
        <v>21681</v>
      </c>
      <c r="F3357" s="244"/>
      <c r="G3357" s="244" t="s">
        <v>21682</v>
      </c>
      <c r="H3357" s="244" t="s">
        <v>583</v>
      </c>
      <c r="I3357" s="267" t="s">
        <v>583</v>
      </c>
      <c r="J3357" s="204" t="s">
        <v>265</v>
      </c>
      <c r="K3357" s="244" t="s">
        <v>1953</v>
      </c>
      <c r="L3357" s="244"/>
      <c r="M3357" s="259" t="s">
        <v>447</v>
      </c>
      <c r="N3357" s="244" t="s">
        <v>449</v>
      </c>
      <c r="O3357" s="244" t="s">
        <v>583</v>
      </c>
      <c r="P3357" s="244" t="s">
        <v>21152</v>
      </c>
      <c r="Q3357" s="244">
        <v>2023</v>
      </c>
      <c r="R3357" s="244" t="s">
        <v>3480</v>
      </c>
      <c r="S3357" s="223" t="s">
        <v>78</v>
      </c>
      <c r="T3357" s="244" t="s">
        <v>451</v>
      </c>
      <c r="U3357" s="246">
        <v>348</v>
      </c>
      <c r="V3357" s="244" t="s">
        <v>452</v>
      </c>
      <c r="W3357" s="244" t="s">
        <v>7676</v>
      </c>
      <c r="X3357" s="244" t="s">
        <v>21683</v>
      </c>
      <c r="Y3357" s="269">
        <v>157000</v>
      </c>
      <c r="Z3357" s="270"/>
      <c r="AA3357" s="241">
        <f t="shared" si="27"/>
        <v>0</v>
      </c>
      <c r="AB3357" s="244" t="s">
        <v>21684</v>
      </c>
    </row>
    <row r="3358" spans="1:28" ht="15" customHeight="1">
      <c r="A3358" s="109">
        <v>3349</v>
      </c>
      <c r="B3358" s="222" t="str">
        <f t="shared" si="26"/>
        <v>Klik Disini</v>
      </c>
      <c r="C3358" s="244" t="s">
        <v>21685</v>
      </c>
      <c r="D3358" s="244" t="s">
        <v>2762</v>
      </c>
      <c r="E3358" s="244" t="s">
        <v>21686</v>
      </c>
      <c r="F3358" s="244"/>
      <c r="G3358" s="244" t="s">
        <v>21687</v>
      </c>
      <c r="H3358" s="244" t="s">
        <v>400</v>
      </c>
      <c r="I3358" s="267" t="s">
        <v>1844</v>
      </c>
      <c r="J3358" s="268" t="s">
        <v>399</v>
      </c>
      <c r="K3358" s="244" t="s">
        <v>1953</v>
      </c>
      <c r="L3358" s="244"/>
      <c r="M3358" s="259" t="s">
        <v>447</v>
      </c>
      <c r="N3358" s="244" t="s">
        <v>449</v>
      </c>
      <c r="O3358" s="244" t="s">
        <v>450</v>
      </c>
      <c r="P3358" s="244" t="s">
        <v>21152</v>
      </c>
      <c r="Q3358" s="244">
        <v>2023</v>
      </c>
      <c r="R3358" s="244" t="s">
        <v>14912</v>
      </c>
      <c r="S3358" s="223" t="s">
        <v>78</v>
      </c>
      <c r="T3358" s="244" t="s">
        <v>451</v>
      </c>
      <c r="U3358" s="246">
        <v>138</v>
      </c>
      <c r="V3358" s="244" t="s">
        <v>452</v>
      </c>
      <c r="W3358" s="244" t="s">
        <v>611</v>
      </c>
      <c r="X3358" s="244" t="s">
        <v>21688</v>
      </c>
      <c r="Y3358" s="269">
        <v>79000</v>
      </c>
      <c r="Z3358" s="270"/>
      <c r="AA3358" s="241">
        <f t="shared" si="27"/>
        <v>0</v>
      </c>
      <c r="AB3358" s="244" t="s">
        <v>21689</v>
      </c>
    </row>
    <row r="3359" spans="1:28" ht="15" customHeight="1">
      <c r="A3359" s="109">
        <v>3350</v>
      </c>
      <c r="B3359" s="222" t="str">
        <f t="shared" si="26"/>
        <v>Klik Disini</v>
      </c>
      <c r="C3359" s="244" t="s">
        <v>21690</v>
      </c>
      <c r="D3359" s="244" t="s">
        <v>2762</v>
      </c>
      <c r="E3359" s="244" t="s">
        <v>21691</v>
      </c>
      <c r="F3359" s="244"/>
      <c r="G3359" s="244" t="s">
        <v>21692</v>
      </c>
      <c r="H3359" s="244" t="s">
        <v>262</v>
      </c>
      <c r="I3359" s="267" t="s">
        <v>1844</v>
      </c>
      <c r="J3359" s="268" t="s">
        <v>399</v>
      </c>
      <c r="K3359" s="244" t="s">
        <v>1953</v>
      </c>
      <c r="L3359" s="244"/>
      <c r="M3359" s="259" t="s">
        <v>447</v>
      </c>
      <c r="N3359" s="244" t="s">
        <v>449</v>
      </c>
      <c r="O3359" s="244" t="s">
        <v>450</v>
      </c>
      <c r="P3359" s="244" t="s">
        <v>21152</v>
      </c>
      <c r="Q3359" s="244">
        <v>2023</v>
      </c>
      <c r="R3359" s="244" t="s">
        <v>14912</v>
      </c>
      <c r="S3359" s="223" t="s">
        <v>78</v>
      </c>
      <c r="T3359" s="244" t="s">
        <v>451</v>
      </c>
      <c r="U3359" s="246">
        <v>142</v>
      </c>
      <c r="V3359" s="244" t="s">
        <v>452</v>
      </c>
      <c r="W3359" s="244" t="s">
        <v>8590</v>
      </c>
      <c r="X3359" s="244" t="s">
        <v>21693</v>
      </c>
      <c r="Y3359" s="269">
        <v>96500</v>
      </c>
      <c r="Z3359" s="270"/>
      <c r="AA3359" s="241">
        <f t="shared" si="27"/>
        <v>0</v>
      </c>
      <c r="AB3359" s="244" t="s">
        <v>21694</v>
      </c>
    </row>
    <row r="3360" spans="1:28" ht="15" customHeight="1">
      <c r="A3360" s="109">
        <v>3351</v>
      </c>
      <c r="B3360" s="222" t="str">
        <f t="shared" si="26"/>
        <v>Klik Disini</v>
      </c>
      <c r="C3360" s="244" t="s">
        <v>21695</v>
      </c>
      <c r="D3360" s="244" t="s">
        <v>2762</v>
      </c>
      <c r="E3360" s="244" t="s">
        <v>3443</v>
      </c>
      <c r="F3360" s="244"/>
      <c r="G3360" s="244" t="s">
        <v>21696</v>
      </c>
      <c r="H3360" s="244" t="s">
        <v>7741</v>
      </c>
      <c r="I3360" s="267" t="s">
        <v>3447</v>
      </c>
      <c r="J3360" s="268" t="s">
        <v>311</v>
      </c>
      <c r="K3360" s="244" t="s">
        <v>1953</v>
      </c>
      <c r="L3360" s="244"/>
      <c r="M3360" s="259" t="s">
        <v>447</v>
      </c>
      <c r="N3360" s="244" t="s">
        <v>449</v>
      </c>
      <c r="O3360" s="244" t="s">
        <v>450</v>
      </c>
      <c r="P3360" s="244">
        <v>2023</v>
      </c>
      <c r="Q3360" s="244">
        <v>2023</v>
      </c>
      <c r="R3360" s="244" t="s">
        <v>16107</v>
      </c>
      <c r="S3360" s="223" t="s">
        <v>78</v>
      </c>
      <c r="T3360" s="244" t="s">
        <v>451</v>
      </c>
      <c r="U3360" s="246">
        <v>62</v>
      </c>
      <c r="V3360" s="244" t="s">
        <v>452</v>
      </c>
      <c r="W3360" s="244" t="s">
        <v>1057</v>
      </c>
      <c r="X3360" s="244" t="s">
        <v>21697</v>
      </c>
      <c r="Y3360" s="269">
        <v>34500</v>
      </c>
      <c r="Z3360" s="270"/>
      <c r="AA3360" s="241">
        <f t="shared" si="27"/>
        <v>0</v>
      </c>
      <c r="AB3360" s="244" t="s">
        <v>21698</v>
      </c>
    </row>
    <row r="3361" spans="1:28" ht="15" customHeight="1">
      <c r="A3361" s="109">
        <v>3352</v>
      </c>
      <c r="B3361" s="222" t="str">
        <f t="shared" si="26"/>
        <v>Klik Disini</v>
      </c>
      <c r="C3361" s="244" t="s">
        <v>21699</v>
      </c>
      <c r="D3361" s="244" t="s">
        <v>2762</v>
      </c>
      <c r="E3361" s="244" t="s">
        <v>21700</v>
      </c>
      <c r="F3361" s="244"/>
      <c r="G3361" s="244" t="s">
        <v>21701</v>
      </c>
      <c r="H3361" s="244" t="s">
        <v>3473</v>
      </c>
      <c r="I3361" s="267" t="s">
        <v>446</v>
      </c>
      <c r="J3361" s="268" t="s">
        <v>345</v>
      </c>
      <c r="K3361" s="244" t="s">
        <v>1953</v>
      </c>
      <c r="L3361" s="244"/>
      <c r="M3361" s="259" t="s">
        <v>447</v>
      </c>
      <c r="N3361" s="244" t="s">
        <v>449</v>
      </c>
      <c r="O3361" s="244" t="s">
        <v>450</v>
      </c>
      <c r="P3361" s="244">
        <v>2023</v>
      </c>
      <c r="Q3361" s="244">
        <v>2023</v>
      </c>
      <c r="R3361" s="244" t="s">
        <v>16107</v>
      </c>
      <c r="S3361" s="223" t="s">
        <v>78</v>
      </c>
      <c r="T3361" s="244" t="s">
        <v>451</v>
      </c>
      <c r="U3361" s="246">
        <v>84</v>
      </c>
      <c r="V3361" s="244" t="s">
        <v>452</v>
      </c>
      <c r="W3361" s="244" t="s">
        <v>488</v>
      </c>
      <c r="X3361" s="244" t="s">
        <v>21702</v>
      </c>
      <c r="Y3361" s="269">
        <v>38000</v>
      </c>
      <c r="Z3361" s="270"/>
      <c r="AA3361" s="241">
        <f t="shared" si="27"/>
        <v>0</v>
      </c>
      <c r="AB3361" s="244" t="s">
        <v>21703</v>
      </c>
    </row>
    <row r="3362" spans="1:28" ht="15" customHeight="1">
      <c r="A3362" s="109">
        <v>3353</v>
      </c>
      <c r="B3362" s="222" t="str">
        <f t="shared" si="26"/>
        <v>Klik Disini</v>
      </c>
      <c r="C3362" s="244" t="s">
        <v>21704</v>
      </c>
      <c r="D3362" s="244" t="s">
        <v>2762</v>
      </c>
      <c r="E3362" s="244" t="s">
        <v>21700</v>
      </c>
      <c r="F3362" s="244"/>
      <c r="G3362" s="244" t="s">
        <v>21705</v>
      </c>
      <c r="H3362" s="244" t="s">
        <v>3473</v>
      </c>
      <c r="I3362" s="267" t="s">
        <v>446</v>
      </c>
      <c r="J3362" s="268" t="s">
        <v>345</v>
      </c>
      <c r="K3362" s="244" t="s">
        <v>1953</v>
      </c>
      <c r="L3362" s="244"/>
      <c r="M3362" s="259" t="s">
        <v>447</v>
      </c>
      <c r="N3362" s="244" t="s">
        <v>449</v>
      </c>
      <c r="O3362" s="244" t="s">
        <v>450</v>
      </c>
      <c r="P3362" s="244">
        <v>2023</v>
      </c>
      <c r="Q3362" s="244">
        <v>2023</v>
      </c>
      <c r="R3362" s="244" t="s">
        <v>14912</v>
      </c>
      <c r="S3362" s="223" t="s">
        <v>78</v>
      </c>
      <c r="T3362" s="244" t="s">
        <v>451</v>
      </c>
      <c r="U3362" s="246">
        <v>56</v>
      </c>
      <c r="V3362" s="244" t="s">
        <v>452</v>
      </c>
      <c r="W3362" s="244" t="s">
        <v>488</v>
      </c>
      <c r="X3362" s="244" t="s">
        <v>21706</v>
      </c>
      <c r="Y3362" s="269">
        <v>35000</v>
      </c>
      <c r="Z3362" s="270"/>
      <c r="AA3362" s="241">
        <f t="shared" si="27"/>
        <v>0</v>
      </c>
      <c r="AB3362" s="244" t="s">
        <v>21707</v>
      </c>
    </row>
    <row r="3363" spans="1:28" ht="15" customHeight="1">
      <c r="A3363" s="109">
        <v>3354</v>
      </c>
      <c r="B3363" s="222" t="str">
        <f t="shared" si="26"/>
        <v>Klik Disini</v>
      </c>
      <c r="C3363" s="244" t="s">
        <v>21708</v>
      </c>
      <c r="D3363" s="244" t="s">
        <v>2762</v>
      </c>
      <c r="E3363" s="244" t="s">
        <v>3443</v>
      </c>
      <c r="F3363" s="244"/>
      <c r="G3363" s="244" t="s">
        <v>21709</v>
      </c>
      <c r="H3363" s="244" t="s">
        <v>314</v>
      </c>
      <c r="I3363" s="267" t="s">
        <v>3447</v>
      </c>
      <c r="J3363" s="268" t="s">
        <v>313</v>
      </c>
      <c r="K3363" s="244" t="s">
        <v>1953</v>
      </c>
      <c r="L3363" s="244"/>
      <c r="M3363" s="259" t="s">
        <v>447</v>
      </c>
      <c r="N3363" s="244" t="s">
        <v>449</v>
      </c>
      <c r="O3363" s="244" t="s">
        <v>450</v>
      </c>
      <c r="P3363" s="244">
        <v>2023</v>
      </c>
      <c r="Q3363" s="244">
        <v>2023</v>
      </c>
      <c r="R3363" s="244" t="s">
        <v>16107</v>
      </c>
      <c r="S3363" s="223" t="s">
        <v>78</v>
      </c>
      <c r="T3363" s="244" t="s">
        <v>451</v>
      </c>
      <c r="U3363" s="246">
        <v>64</v>
      </c>
      <c r="V3363" s="244" t="s">
        <v>452</v>
      </c>
      <c r="W3363" s="244" t="s">
        <v>1718</v>
      </c>
      <c r="X3363" s="244" t="s">
        <v>21710</v>
      </c>
      <c r="Y3363" s="269">
        <v>35500</v>
      </c>
      <c r="Z3363" s="270"/>
      <c r="AA3363" s="241">
        <f t="shared" si="27"/>
        <v>0</v>
      </c>
      <c r="AB3363" s="244" t="s">
        <v>21711</v>
      </c>
    </row>
    <row r="3364" spans="1:28" ht="15" customHeight="1">
      <c r="A3364" s="109">
        <v>3355</v>
      </c>
      <c r="B3364" s="222" t="str">
        <f t="shared" si="26"/>
        <v>Klik Disini</v>
      </c>
      <c r="C3364" s="244" t="s">
        <v>21712</v>
      </c>
      <c r="D3364" s="244" t="s">
        <v>2762</v>
      </c>
      <c r="E3364" s="244" t="s">
        <v>6588</v>
      </c>
      <c r="F3364" s="244"/>
      <c r="G3364" s="244" t="s">
        <v>21713</v>
      </c>
      <c r="H3364" s="244" t="s">
        <v>262</v>
      </c>
      <c r="I3364" s="267" t="s">
        <v>592</v>
      </c>
      <c r="J3364" s="268" t="s">
        <v>324</v>
      </c>
      <c r="K3364" s="244" t="s">
        <v>1953</v>
      </c>
      <c r="L3364" s="244"/>
      <c r="M3364" s="259" t="s">
        <v>447</v>
      </c>
      <c r="N3364" s="244" t="s">
        <v>449</v>
      </c>
      <c r="O3364" s="244" t="s">
        <v>450</v>
      </c>
      <c r="P3364" s="244">
        <v>2023</v>
      </c>
      <c r="Q3364" s="244">
        <v>2023</v>
      </c>
      <c r="R3364" s="244" t="s">
        <v>16107</v>
      </c>
      <c r="S3364" s="223" t="s">
        <v>78</v>
      </c>
      <c r="T3364" s="244" t="s">
        <v>451</v>
      </c>
      <c r="U3364" s="246">
        <v>64</v>
      </c>
      <c r="V3364" s="244" t="s">
        <v>452</v>
      </c>
      <c r="W3364" s="244" t="s">
        <v>830</v>
      </c>
      <c r="X3364" s="244" t="s">
        <v>21714</v>
      </c>
      <c r="Y3364" s="269">
        <v>48500</v>
      </c>
      <c r="Z3364" s="270"/>
      <c r="AA3364" s="241">
        <f t="shared" si="27"/>
        <v>0</v>
      </c>
      <c r="AB3364" s="244" t="s">
        <v>21715</v>
      </c>
    </row>
    <row r="3365" spans="1:28" ht="15" customHeight="1">
      <c r="A3365" s="109">
        <v>3356</v>
      </c>
      <c r="B3365" s="222" t="str">
        <f t="shared" si="26"/>
        <v>Klik Disini</v>
      </c>
      <c r="C3365" s="244" t="s">
        <v>21716</v>
      </c>
      <c r="D3365" s="244" t="s">
        <v>2762</v>
      </c>
      <c r="E3365" s="244" t="s">
        <v>9728</v>
      </c>
      <c r="F3365" s="244"/>
      <c r="G3365" s="244" t="s">
        <v>21717</v>
      </c>
      <c r="H3365" s="244" t="s">
        <v>3532</v>
      </c>
      <c r="I3365" s="267" t="s">
        <v>446</v>
      </c>
      <c r="J3365" s="268" t="s">
        <v>345</v>
      </c>
      <c r="K3365" s="244" t="s">
        <v>1953</v>
      </c>
      <c r="L3365" s="244"/>
      <c r="M3365" s="259" t="s">
        <v>447</v>
      </c>
      <c r="N3365" s="244" t="s">
        <v>449</v>
      </c>
      <c r="O3365" s="244" t="s">
        <v>450</v>
      </c>
      <c r="P3365" s="244" t="s">
        <v>21152</v>
      </c>
      <c r="Q3365" s="244">
        <v>2022</v>
      </c>
      <c r="R3365" s="244" t="s">
        <v>16107</v>
      </c>
      <c r="S3365" s="223" t="s">
        <v>78</v>
      </c>
      <c r="T3365" s="244" t="s">
        <v>451</v>
      </c>
      <c r="U3365" s="246">
        <v>96</v>
      </c>
      <c r="V3365" s="244" t="s">
        <v>452</v>
      </c>
      <c r="W3365" s="244" t="s">
        <v>3592</v>
      </c>
      <c r="X3365" s="244" t="s">
        <v>21718</v>
      </c>
      <c r="Y3365" s="269">
        <v>49500</v>
      </c>
      <c r="Z3365" s="270"/>
      <c r="AA3365" s="241">
        <f t="shared" si="27"/>
        <v>0</v>
      </c>
      <c r="AB3365" s="244" t="s">
        <v>21719</v>
      </c>
    </row>
    <row r="3366" spans="1:28" ht="15" customHeight="1">
      <c r="A3366" s="109">
        <v>3357</v>
      </c>
      <c r="B3366" s="222" t="str">
        <f t="shared" si="26"/>
        <v>Klik Disini</v>
      </c>
      <c r="C3366" s="244" t="s">
        <v>21720</v>
      </c>
      <c r="D3366" s="244" t="s">
        <v>2762</v>
      </c>
      <c r="E3366" s="244" t="s">
        <v>21700</v>
      </c>
      <c r="F3366" s="244"/>
      <c r="G3366" s="244" t="s">
        <v>21721</v>
      </c>
      <c r="H3366" s="244" t="s">
        <v>3473</v>
      </c>
      <c r="I3366" s="267" t="s">
        <v>446</v>
      </c>
      <c r="J3366" s="268" t="s">
        <v>345</v>
      </c>
      <c r="K3366" s="244" t="s">
        <v>1953</v>
      </c>
      <c r="L3366" s="244"/>
      <c r="M3366" s="259" t="s">
        <v>447</v>
      </c>
      <c r="N3366" s="244" t="s">
        <v>449</v>
      </c>
      <c r="O3366" s="244" t="s">
        <v>450</v>
      </c>
      <c r="P3366" s="244">
        <v>2023</v>
      </c>
      <c r="Q3366" s="244">
        <v>2023</v>
      </c>
      <c r="R3366" s="244" t="s">
        <v>16107</v>
      </c>
      <c r="S3366" s="223" t="s">
        <v>78</v>
      </c>
      <c r="T3366" s="244" t="s">
        <v>451</v>
      </c>
      <c r="U3366" s="246">
        <v>68</v>
      </c>
      <c r="V3366" s="244" t="s">
        <v>452</v>
      </c>
      <c r="W3366" s="244" t="s">
        <v>632</v>
      </c>
      <c r="X3366" s="244" t="s">
        <v>21722</v>
      </c>
      <c r="Y3366" s="269">
        <v>48500</v>
      </c>
      <c r="Z3366" s="270"/>
      <c r="AA3366" s="241">
        <f t="shared" si="27"/>
        <v>0</v>
      </c>
      <c r="AB3366" s="244" t="s">
        <v>21723</v>
      </c>
    </row>
    <row r="3367" spans="1:28" ht="15" customHeight="1">
      <c r="A3367" s="109">
        <v>3358</v>
      </c>
      <c r="B3367" s="222" t="str">
        <f t="shared" si="26"/>
        <v>Klik Disini</v>
      </c>
      <c r="C3367" s="244" t="s">
        <v>21724</v>
      </c>
      <c r="D3367" s="244" t="s">
        <v>2762</v>
      </c>
      <c r="E3367" s="244" t="s">
        <v>4337</v>
      </c>
      <c r="F3367" s="244"/>
      <c r="G3367" s="244" t="s">
        <v>21725</v>
      </c>
      <c r="H3367" s="244" t="s">
        <v>384</v>
      </c>
      <c r="I3367" s="267" t="s">
        <v>1844</v>
      </c>
      <c r="J3367" s="268" t="s">
        <v>395</v>
      </c>
      <c r="K3367" s="244" t="s">
        <v>1953</v>
      </c>
      <c r="L3367" s="244"/>
      <c r="M3367" s="259" t="s">
        <v>447</v>
      </c>
      <c r="N3367" s="244" t="s">
        <v>449</v>
      </c>
      <c r="O3367" s="244" t="s">
        <v>450</v>
      </c>
      <c r="P3367" s="244">
        <v>2023</v>
      </c>
      <c r="Q3367" s="244">
        <v>2023</v>
      </c>
      <c r="R3367" s="244" t="s">
        <v>3675</v>
      </c>
      <c r="S3367" s="223" t="s">
        <v>78</v>
      </c>
      <c r="T3367" s="244" t="s">
        <v>451</v>
      </c>
      <c r="U3367" s="246">
        <v>178</v>
      </c>
      <c r="V3367" s="244" t="s">
        <v>452</v>
      </c>
      <c r="W3367" s="244" t="s">
        <v>877</v>
      </c>
      <c r="X3367" s="244" t="s">
        <v>21726</v>
      </c>
      <c r="Y3367" s="269">
        <v>80000</v>
      </c>
      <c r="Z3367" s="270"/>
      <c r="AA3367" s="241">
        <f t="shared" si="27"/>
        <v>0</v>
      </c>
      <c r="AB3367" s="244" t="s">
        <v>21727</v>
      </c>
    </row>
    <row r="3368" spans="1:28" ht="15" customHeight="1">
      <c r="A3368" s="109">
        <v>3359</v>
      </c>
      <c r="B3368" s="222" t="str">
        <f t="shared" si="26"/>
        <v>Klik Disini</v>
      </c>
      <c r="C3368" s="244" t="s">
        <v>21728</v>
      </c>
      <c r="D3368" s="244" t="s">
        <v>2762</v>
      </c>
      <c r="E3368" s="244" t="s">
        <v>4414</v>
      </c>
      <c r="F3368" s="244"/>
      <c r="G3368" s="244" t="s">
        <v>21729</v>
      </c>
      <c r="H3368" s="244" t="s">
        <v>4580</v>
      </c>
      <c r="I3368" s="267" t="s">
        <v>446</v>
      </c>
      <c r="J3368" s="268" t="s">
        <v>347</v>
      </c>
      <c r="K3368" s="244" t="s">
        <v>1953</v>
      </c>
      <c r="L3368" s="244"/>
      <c r="M3368" s="259" t="s">
        <v>447</v>
      </c>
      <c r="N3368" s="244" t="s">
        <v>449</v>
      </c>
      <c r="O3368" s="244" t="s">
        <v>450</v>
      </c>
      <c r="P3368" s="244">
        <v>2023</v>
      </c>
      <c r="Q3368" s="244">
        <v>2023</v>
      </c>
      <c r="R3368" s="244" t="s">
        <v>3643</v>
      </c>
      <c r="S3368" s="223" t="s">
        <v>78</v>
      </c>
      <c r="T3368" s="244" t="s">
        <v>451</v>
      </c>
      <c r="U3368" s="246">
        <v>100</v>
      </c>
      <c r="V3368" s="244" t="s">
        <v>452</v>
      </c>
      <c r="W3368" s="244" t="s">
        <v>5714</v>
      </c>
      <c r="X3368" s="244" t="s">
        <v>21730</v>
      </c>
      <c r="Y3368" s="269">
        <v>48500</v>
      </c>
      <c r="Z3368" s="270"/>
      <c r="AA3368" s="241">
        <f t="shared" si="27"/>
        <v>0</v>
      </c>
      <c r="AB3368" s="244" t="s">
        <v>21731</v>
      </c>
    </row>
    <row r="3369" spans="1:28" ht="15" customHeight="1">
      <c r="A3369" s="109">
        <v>3360</v>
      </c>
      <c r="B3369" s="222" t="str">
        <f t="shared" si="26"/>
        <v>Klik Disini</v>
      </c>
      <c r="C3369" s="244" t="s">
        <v>21732</v>
      </c>
      <c r="D3369" s="244" t="s">
        <v>2762</v>
      </c>
      <c r="E3369" s="244" t="s">
        <v>21700</v>
      </c>
      <c r="F3369" s="244"/>
      <c r="G3369" s="244" t="s">
        <v>21733</v>
      </c>
      <c r="H3369" s="244" t="s">
        <v>3473</v>
      </c>
      <c r="I3369" s="267" t="s">
        <v>446</v>
      </c>
      <c r="J3369" s="268" t="s">
        <v>345</v>
      </c>
      <c r="K3369" s="244" t="s">
        <v>1953</v>
      </c>
      <c r="L3369" s="244"/>
      <c r="M3369" s="259" t="s">
        <v>447</v>
      </c>
      <c r="N3369" s="244" t="s">
        <v>449</v>
      </c>
      <c r="O3369" s="244" t="s">
        <v>450</v>
      </c>
      <c r="P3369" s="244">
        <v>2023</v>
      </c>
      <c r="Q3369" s="244">
        <v>2023</v>
      </c>
      <c r="R3369" s="244" t="s">
        <v>16107</v>
      </c>
      <c r="S3369" s="223" t="s">
        <v>78</v>
      </c>
      <c r="T3369" s="244" t="s">
        <v>451</v>
      </c>
      <c r="U3369" s="246">
        <v>42</v>
      </c>
      <c r="V3369" s="244" t="s">
        <v>452</v>
      </c>
      <c r="W3369" s="244" t="s">
        <v>917</v>
      </c>
      <c r="X3369" s="244" t="s">
        <v>21734</v>
      </c>
      <c r="Y3369" s="269">
        <v>48500</v>
      </c>
      <c r="Z3369" s="270"/>
      <c r="AA3369" s="241">
        <f t="shared" si="27"/>
        <v>0</v>
      </c>
      <c r="AB3369" s="244" t="s">
        <v>21735</v>
      </c>
    </row>
    <row r="3370" spans="1:28" ht="15" customHeight="1">
      <c r="A3370" s="109">
        <v>3361</v>
      </c>
      <c r="B3370" s="222" t="str">
        <f t="shared" si="26"/>
        <v>Klik Disini</v>
      </c>
      <c r="C3370" s="244" t="s">
        <v>21736</v>
      </c>
      <c r="D3370" s="244" t="s">
        <v>2762</v>
      </c>
      <c r="E3370" s="244" t="s">
        <v>4337</v>
      </c>
      <c r="F3370" s="244"/>
      <c r="G3370" s="244" t="s">
        <v>21737</v>
      </c>
      <c r="H3370" s="244" t="s">
        <v>384</v>
      </c>
      <c r="I3370" s="267" t="s">
        <v>446</v>
      </c>
      <c r="J3370" s="268" t="s">
        <v>383</v>
      </c>
      <c r="K3370" s="244" t="s">
        <v>1953</v>
      </c>
      <c r="L3370" s="244"/>
      <c r="M3370" s="259" t="s">
        <v>447</v>
      </c>
      <c r="N3370" s="244" t="s">
        <v>449</v>
      </c>
      <c r="O3370" s="244" t="s">
        <v>450</v>
      </c>
      <c r="P3370" s="244">
        <v>2023</v>
      </c>
      <c r="Q3370" s="244">
        <v>2023</v>
      </c>
      <c r="R3370" s="244" t="s">
        <v>3675</v>
      </c>
      <c r="S3370" s="223" t="s">
        <v>78</v>
      </c>
      <c r="T3370" s="244" t="s">
        <v>451</v>
      </c>
      <c r="U3370" s="246">
        <v>146</v>
      </c>
      <c r="V3370" s="244" t="s">
        <v>452</v>
      </c>
      <c r="W3370" s="244" t="s">
        <v>5927</v>
      </c>
      <c r="X3370" s="244" t="s">
        <v>21738</v>
      </c>
      <c r="Y3370" s="269">
        <v>80000</v>
      </c>
      <c r="Z3370" s="270"/>
      <c r="AA3370" s="241">
        <f t="shared" si="27"/>
        <v>0</v>
      </c>
      <c r="AB3370" s="244" t="s">
        <v>21739</v>
      </c>
    </row>
    <row r="3371" spans="1:28" ht="15" customHeight="1">
      <c r="A3371" s="109">
        <v>3362</v>
      </c>
      <c r="B3371" s="222" t="str">
        <f t="shared" si="26"/>
        <v>Klik Disini</v>
      </c>
      <c r="C3371" s="244" t="s">
        <v>21740</v>
      </c>
      <c r="D3371" s="244" t="s">
        <v>2762</v>
      </c>
      <c r="E3371" s="244" t="s">
        <v>21700</v>
      </c>
      <c r="F3371" s="244"/>
      <c r="G3371" s="244" t="s">
        <v>21741</v>
      </c>
      <c r="H3371" s="244" t="s">
        <v>346</v>
      </c>
      <c r="I3371" s="267" t="s">
        <v>446</v>
      </c>
      <c r="J3371" s="268" t="s">
        <v>345</v>
      </c>
      <c r="K3371" s="244" t="s">
        <v>1953</v>
      </c>
      <c r="L3371" s="244"/>
      <c r="M3371" s="259" t="s">
        <v>447</v>
      </c>
      <c r="N3371" s="244" t="s">
        <v>449</v>
      </c>
      <c r="O3371" s="244" t="s">
        <v>450</v>
      </c>
      <c r="P3371" s="244">
        <v>2023</v>
      </c>
      <c r="Q3371" s="244">
        <v>2023</v>
      </c>
      <c r="R3371" s="244" t="s">
        <v>16107</v>
      </c>
      <c r="S3371" s="223" t="s">
        <v>78</v>
      </c>
      <c r="T3371" s="244" t="s">
        <v>451</v>
      </c>
      <c r="U3371" s="246">
        <v>78</v>
      </c>
      <c r="V3371" s="244" t="s">
        <v>452</v>
      </c>
      <c r="W3371" s="244" t="s">
        <v>3567</v>
      </c>
      <c r="X3371" s="244" t="s">
        <v>21742</v>
      </c>
      <c r="Y3371" s="269">
        <v>46500</v>
      </c>
      <c r="Z3371" s="270"/>
      <c r="AA3371" s="241">
        <f t="shared" si="27"/>
        <v>0</v>
      </c>
      <c r="AB3371" s="244" t="s">
        <v>21743</v>
      </c>
    </row>
    <row r="3372" spans="1:28" ht="15" customHeight="1">
      <c r="A3372" s="109">
        <v>3363</v>
      </c>
      <c r="B3372" s="222" t="str">
        <f t="shared" si="26"/>
        <v>Klik Disini</v>
      </c>
      <c r="C3372" s="244" t="s">
        <v>21744</v>
      </c>
      <c r="D3372" s="244" t="s">
        <v>2762</v>
      </c>
      <c r="E3372" s="244" t="s">
        <v>4337</v>
      </c>
      <c r="F3372" s="244"/>
      <c r="G3372" s="244" t="s">
        <v>21745</v>
      </c>
      <c r="H3372" s="244" t="s">
        <v>384</v>
      </c>
      <c r="I3372" s="267" t="s">
        <v>446</v>
      </c>
      <c r="J3372" s="268" t="s">
        <v>383</v>
      </c>
      <c r="K3372" s="244" t="s">
        <v>1953</v>
      </c>
      <c r="L3372" s="244"/>
      <c r="M3372" s="259" t="s">
        <v>447</v>
      </c>
      <c r="N3372" s="244" t="s">
        <v>449</v>
      </c>
      <c r="O3372" s="244" t="s">
        <v>450</v>
      </c>
      <c r="P3372" s="244">
        <v>2023</v>
      </c>
      <c r="Q3372" s="244">
        <v>2023</v>
      </c>
      <c r="R3372" s="244" t="s">
        <v>3675</v>
      </c>
      <c r="S3372" s="223" t="s">
        <v>78</v>
      </c>
      <c r="T3372" s="244" t="s">
        <v>451</v>
      </c>
      <c r="U3372" s="246">
        <v>152</v>
      </c>
      <c r="V3372" s="244" t="s">
        <v>452</v>
      </c>
      <c r="W3372" s="244" t="s">
        <v>3420</v>
      </c>
      <c r="X3372" s="244" t="s">
        <v>21746</v>
      </c>
      <c r="Y3372" s="269">
        <v>80000</v>
      </c>
      <c r="Z3372" s="270"/>
      <c r="AA3372" s="241">
        <f t="shared" si="27"/>
        <v>0</v>
      </c>
      <c r="AB3372" s="244" t="s">
        <v>21747</v>
      </c>
    </row>
    <row r="3373" spans="1:28" ht="15" customHeight="1">
      <c r="A3373" s="109">
        <v>3364</v>
      </c>
      <c r="B3373" s="222" t="str">
        <f t="shared" si="26"/>
        <v>Klik Disini</v>
      </c>
      <c r="C3373" s="244" t="s">
        <v>21748</v>
      </c>
      <c r="D3373" s="244" t="s">
        <v>2762</v>
      </c>
      <c r="E3373" s="244" t="s">
        <v>4337</v>
      </c>
      <c r="F3373" s="244"/>
      <c r="G3373" s="244" t="s">
        <v>21749</v>
      </c>
      <c r="H3373" s="244" t="s">
        <v>384</v>
      </c>
      <c r="I3373" s="267" t="s">
        <v>446</v>
      </c>
      <c r="J3373" s="268" t="s">
        <v>383</v>
      </c>
      <c r="K3373" s="244" t="s">
        <v>1953</v>
      </c>
      <c r="L3373" s="244"/>
      <c r="M3373" s="259" t="s">
        <v>447</v>
      </c>
      <c r="N3373" s="244" t="s">
        <v>449</v>
      </c>
      <c r="O3373" s="244" t="s">
        <v>450</v>
      </c>
      <c r="P3373" s="244">
        <v>2023</v>
      </c>
      <c r="Q3373" s="244">
        <v>2023</v>
      </c>
      <c r="R3373" s="244" t="s">
        <v>3675</v>
      </c>
      <c r="S3373" s="223" t="s">
        <v>78</v>
      </c>
      <c r="T3373" s="244" t="s">
        <v>451</v>
      </c>
      <c r="U3373" s="246">
        <v>126</v>
      </c>
      <c r="V3373" s="244" t="s">
        <v>452</v>
      </c>
      <c r="W3373" s="244" t="s">
        <v>4586</v>
      </c>
      <c r="X3373" s="244" t="s">
        <v>21750</v>
      </c>
      <c r="Y3373" s="269">
        <v>64500</v>
      </c>
      <c r="Z3373" s="270"/>
      <c r="AA3373" s="241">
        <f t="shared" si="27"/>
        <v>0</v>
      </c>
      <c r="AB3373" s="244" t="s">
        <v>21751</v>
      </c>
    </row>
    <row r="3374" spans="1:28" ht="15" customHeight="1">
      <c r="A3374" s="109">
        <v>3365</v>
      </c>
      <c r="B3374" s="222" t="str">
        <f t="shared" si="26"/>
        <v>Klik Disini</v>
      </c>
      <c r="C3374" s="244" t="s">
        <v>21752</v>
      </c>
      <c r="D3374" s="244" t="s">
        <v>2762</v>
      </c>
      <c r="E3374" s="244" t="s">
        <v>21753</v>
      </c>
      <c r="F3374" s="244"/>
      <c r="G3374" s="244" t="s">
        <v>21754</v>
      </c>
      <c r="H3374" s="244" t="s">
        <v>314</v>
      </c>
      <c r="I3374" s="267" t="s">
        <v>3447</v>
      </c>
      <c r="J3374" s="268" t="s">
        <v>313</v>
      </c>
      <c r="K3374" s="244" t="s">
        <v>1953</v>
      </c>
      <c r="L3374" s="244"/>
      <c r="M3374" s="259" t="s">
        <v>447</v>
      </c>
      <c r="N3374" s="244" t="s">
        <v>449</v>
      </c>
      <c r="O3374" s="244" t="s">
        <v>450</v>
      </c>
      <c r="P3374" s="244">
        <v>2023</v>
      </c>
      <c r="Q3374" s="244">
        <v>2023</v>
      </c>
      <c r="R3374" s="244" t="s">
        <v>16107</v>
      </c>
      <c r="S3374" s="223" t="s">
        <v>78</v>
      </c>
      <c r="T3374" s="244" t="s">
        <v>451</v>
      </c>
      <c r="U3374" s="246">
        <v>72</v>
      </c>
      <c r="V3374" s="244" t="s">
        <v>452</v>
      </c>
      <c r="W3374" s="244" t="s">
        <v>1529</v>
      </c>
      <c r="X3374" s="244" t="s">
        <v>21755</v>
      </c>
      <c r="Y3374" s="269">
        <v>60000</v>
      </c>
      <c r="Z3374" s="270"/>
      <c r="AA3374" s="241">
        <f t="shared" si="27"/>
        <v>0</v>
      </c>
      <c r="AB3374" s="244" t="s">
        <v>21756</v>
      </c>
    </row>
    <row r="3375" spans="1:28" ht="15" customHeight="1">
      <c r="A3375" s="109">
        <v>3366</v>
      </c>
      <c r="B3375" s="222" t="str">
        <f t="shared" si="26"/>
        <v>Klik Disini</v>
      </c>
      <c r="C3375" s="244" t="s">
        <v>21757</v>
      </c>
      <c r="D3375" s="244" t="s">
        <v>2762</v>
      </c>
      <c r="E3375" s="244" t="s">
        <v>21700</v>
      </c>
      <c r="F3375" s="244"/>
      <c r="G3375" s="244" t="s">
        <v>21758</v>
      </c>
      <c r="H3375" s="244" t="s">
        <v>3473</v>
      </c>
      <c r="I3375" s="267" t="s">
        <v>446</v>
      </c>
      <c r="J3375" s="268" t="s">
        <v>345</v>
      </c>
      <c r="K3375" s="244" t="s">
        <v>1953</v>
      </c>
      <c r="L3375" s="244"/>
      <c r="M3375" s="259" t="s">
        <v>447</v>
      </c>
      <c r="N3375" s="244" t="s">
        <v>449</v>
      </c>
      <c r="O3375" s="244" t="s">
        <v>450</v>
      </c>
      <c r="P3375" s="244">
        <v>2023</v>
      </c>
      <c r="Q3375" s="244">
        <v>2023</v>
      </c>
      <c r="R3375" s="244" t="s">
        <v>16107</v>
      </c>
      <c r="S3375" s="223" t="s">
        <v>78</v>
      </c>
      <c r="T3375" s="244" t="s">
        <v>451</v>
      </c>
      <c r="U3375" s="246">
        <v>86</v>
      </c>
      <c r="V3375" s="244" t="s">
        <v>452</v>
      </c>
      <c r="W3375" s="244" t="s">
        <v>4514</v>
      </c>
      <c r="X3375" s="244" t="s">
        <v>21759</v>
      </c>
      <c r="Y3375" s="269">
        <v>48500</v>
      </c>
      <c r="Z3375" s="270"/>
      <c r="AA3375" s="241">
        <f t="shared" si="27"/>
        <v>0</v>
      </c>
      <c r="AB3375" s="244" t="s">
        <v>21760</v>
      </c>
    </row>
    <row r="3376" spans="1:28" ht="15" customHeight="1">
      <c r="A3376" s="109">
        <v>3367</v>
      </c>
      <c r="B3376" s="222" t="str">
        <f t="shared" si="26"/>
        <v>Klik Disini</v>
      </c>
      <c r="C3376" s="244" t="s">
        <v>21761</v>
      </c>
      <c r="D3376" s="244" t="s">
        <v>2762</v>
      </c>
      <c r="E3376" s="244" t="s">
        <v>21700</v>
      </c>
      <c r="F3376" s="244"/>
      <c r="G3376" s="244" t="s">
        <v>21762</v>
      </c>
      <c r="H3376" s="244" t="s">
        <v>346</v>
      </c>
      <c r="I3376" s="267" t="s">
        <v>446</v>
      </c>
      <c r="J3376" s="268" t="s">
        <v>345</v>
      </c>
      <c r="K3376" s="244" t="s">
        <v>1953</v>
      </c>
      <c r="L3376" s="244"/>
      <c r="M3376" s="259" t="s">
        <v>447</v>
      </c>
      <c r="N3376" s="244" t="s">
        <v>449</v>
      </c>
      <c r="O3376" s="244" t="s">
        <v>450</v>
      </c>
      <c r="P3376" s="244">
        <v>2023</v>
      </c>
      <c r="Q3376" s="244">
        <v>2023</v>
      </c>
      <c r="R3376" s="244" t="s">
        <v>16107</v>
      </c>
      <c r="S3376" s="223" t="s">
        <v>78</v>
      </c>
      <c r="T3376" s="244" t="s">
        <v>451</v>
      </c>
      <c r="U3376" s="246">
        <v>44</v>
      </c>
      <c r="V3376" s="244" t="s">
        <v>452</v>
      </c>
      <c r="W3376" s="244" t="s">
        <v>715</v>
      </c>
      <c r="X3376" s="244" t="s">
        <v>21763</v>
      </c>
      <c r="Y3376" s="269">
        <v>35500</v>
      </c>
      <c r="Z3376" s="270"/>
      <c r="AA3376" s="241">
        <f t="shared" si="27"/>
        <v>0</v>
      </c>
      <c r="AB3376" s="244" t="s">
        <v>21764</v>
      </c>
    </row>
    <row r="3377" spans="1:28" ht="15" customHeight="1">
      <c r="A3377" s="109">
        <v>3368</v>
      </c>
      <c r="B3377" s="222" t="str">
        <f t="shared" si="26"/>
        <v>Klik Disini</v>
      </c>
      <c r="C3377" s="244" t="s">
        <v>21765</v>
      </c>
      <c r="D3377" s="244" t="s">
        <v>2762</v>
      </c>
      <c r="E3377" s="244" t="s">
        <v>21700</v>
      </c>
      <c r="F3377" s="244"/>
      <c r="G3377" s="244" t="s">
        <v>21766</v>
      </c>
      <c r="H3377" s="244" t="s">
        <v>346</v>
      </c>
      <c r="I3377" s="267" t="s">
        <v>446</v>
      </c>
      <c r="J3377" s="268" t="s">
        <v>345</v>
      </c>
      <c r="K3377" s="244" t="s">
        <v>1953</v>
      </c>
      <c r="L3377" s="244"/>
      <c r="M3377" s="259" t="s">
        <v>447</v>
      </c>
      <c r="N3377" s="244" t="s">
        <v>449</v>
      </c>
      <c r="O3377" s="244" t="s">
        <v>450</v>
      </c>
      <c r="P3377" s="244">
        <v>2023</v>
      </c>
      <c r="Q3377" s="244">
        <v>2023</v>
      </c>
      <c r="R3377" s="244" t="s">
        <v>16107</v>
      </c>
      <c r="S3377" s="223" t="s">
        <v>78</v>
      </c>
      <c r="T3377" s="244" t="s">
        <v>451</v>
      </c>
      <c r="U3377" s="246">
        <v>46</v>
      </c>
      <c r="V3377" s="244" t="s">
        <v>452</v>
      </c>
      <c r="W3377" s="244" t="s">
        <v>611</v>
      </c>
      <c r="X3377" s="244" t="s">
        <v>21767</v>
      </c>
      <c r="Y3377" s="269">
        <v>39000</v>
      </c>
      <c r="Z3377" s="270"/>
      <c r="AA3377" s="241">
        <f t="shared" si="27"/>
        <v>0</v>
      </c>
      <c r="AB3377" s="244" t="s">
        <v>21768</v>
      </c>
    </row>
    <row r="3378" spans="1:28" ht="15" customHeight="1">
      <c r="A3378" s="109">
        <v>3369</v>
      </c>
      <c r="B3378" s="222" t="str">
        <f t="shared" si="26"/>
        <v>Klik Disini</v>
      </c>
      <c r="C3378" s="244" t="s">
        <v>21769</v>
      </c>
      <c r="D3378" s="244" t="s">
        <v>2762</v>
      </c>
      <c r="E3378" s="244" t="s">
        <v>6852</v>
      </c>
      <c r="F3378" s="244"/>
      <c r="G3378" s="244" t="s">
        <v>21770</v>
      </c>
      <c r="H3378" s="244" t="s">
        <v>2070</v>
      </c>
      <c r="I3378" s="267" t="s">
        <v>583</v>
      </c>
      <c r="J3378" s="204" t="s">
        <v>263</v>
      </c>
      <c r="K3378" s="244" t="s">
        <v>1953</v>
      </c>
      <c r="L3378" s="244"/>
      <c r="M3378" s="259" t="s">
        <v>447</v>
      </c>
      <c r="N3378" s="244" t="s">
        <v>449</v>
      </c>
      <c r="O3378" s="244" t="s">
        <v>450</v>
      </c>
      <c r="P3378" s="244">
        <v>2023</v>
      </c>
      <c r="Q3378" s="244">
        <v>2023</v>
      </c>
      <c r="R3378" s="244" t="s">
        <v>3740</v>
      </c>
      <c r="S3378" s="223" t="s">
        <v>78</v>
      </c>
      <c r="T3378" s="244" t="s">
        <v>451</v>
      </c>
      <c r="U3378" s="246">
        <v>36</v>
      </c>
      <c r="V3378" s="244" t="s">
        <v>452</v>
      </c>
      <c r="W3378" s="244" t="s">
        <v>999</v>
      </c>
      <c r="X3378" s="244" t="s">
        <v>21771</v>
      </c>
      <c r="Y3378" s="269">
        <v>50500</v>
      </c>
      <c r="Z3378" s="270"/>
      <c r="AA3378" s="241">
        <f t="shared" si="27"/>
        <v>0</v>
      </c>
      <c r="AB3378" s="244" t="s">
        <v>21772</v>
      </c>
    </row>
    <row r="3379" spans="1:28" ht="15" customHeight="1">
      <c r="A3379" s="109">
        <v>3370</v>
      </c>
      <c r="B3379" s="222" t="str">
        <f t="shared" si="26"/>
        <v>Klik Disini</v>
      </c>
      <c r="C3379" s="244" t="s">
        <v>21773</v>
      </c>
      <c r="D3379" s="244" t="s">
        <v>2762</v>
      </c>
      <c r="E3379" s="244" t="s">
        <v>21774</v>
      </c>
      <c r="F3379" s="244"/>
      <c r="G3379" s="244" t="s">
        <v>21775</v>
      </c>
      <c r="H3379" s="244" t="s">
        <v>1843</v>
      </c>
      <c r="I3379" s="267" t="s">
        <v>446</v>
      </c>
      <c r="J3379" s="268" t="s">
        <v>339</v>
      </c>
      <c r="K3379" s="244" t="s">
        <v>1953</v>
      </c>
      <c r="L3379" s="244"/>
      <c r="M3379" s="259" t="s">
        <v>447</v>
      </c>
      <c r="N3379" s="244" t="s">
        <v>449</v>
      </c>
      <c r="O3379" s="244" t="s">
        <v>450</v>
      </c>
      <c r="P3379" s="244">
        <v>2023</v>
      </c>
      <c r="Q3379" s="244">
        <v>2023</v>
      </c>
      <c r="R3379" s="244" t="s">
        <v>16107</v>
      </c>
      <c r="S3379" s="223" t="s">
        <v>78</v>
      </c>
      <c r="T3379" s="244" t="s">
        <v>451</v>
      </c>
      <c r="U3379" s="246">
        <v>86</v>
      </c>
      <c r="V3379" s="244" t="s">
        <v>452</v>
      </c>
      <c r="W3379" s="244" t="s">
        <v>3779</v>
      </c>
      <c r="X3379" s="244" t="s">
        <v>21776</v>
      </c>
      <c r="Y3379" s="269">
        <v>66500</v>
      </c>
      <c r="Z3379" s="270"/>
      <c r="AA3379" s="241">
        <f t="shared" si="27"/>
        <v>0</v>
      </c>
      <c r="AB3379" s="244" t="s">
        <v>21777</v>
      </c>
    </row>
    <row r="3380" spans="1:28" ht="15" customHeight="1">
      <c r="A3380" s="109">
        <v>3371</v>
      </c>
      <c r="B3380" s="222" t="str">
        <f t="shared" si="26"/>
        <v>Klik Disini</v>
      </c>
      <c r="C3380" s="244" t="s">
        <v>21778</v>
      </c>
      <c r="D3380" s="244" t="s">
        <v>2762</v>
      </c>
      <c r="E3380" s="244" t="s">
        <v>21700</v>
      </c>
      <c r="F3380" s="244"/>
      <c r="G3380" s="244" t="s">
        <v>21779</v>
      </c>
      <c r="H3380" s="244" t="s">
        <v>3473</v>
      </c>
      <c r="I3380" s="267" t="s">
        <v>446</v>
      </c>
      <c r="J3380" s="268" t="s">
        <v>345</v>
      </c>
      <c r="K3380" s="244" t="s">
        <v>1953</v>
      </c>
      <c r="L3380" s="244"/>
      <c r="M3380" s="259" t="s">
        <v>447</v>
      </c>
      <c r="N3380" s="244" t="s">
        <v>449</v>
      </c>
      <c r="O3380" s="244" t="s">
        <v>450</v>
      </c>
      <c r="P3380" s="244">
        <v>2023</v>
      </c>
      <c r="Q3380" s="244">
        <v>2023</v>
      </c>
      <c r="R3380" s="244" t="s">
        <v>16107</v>
      </c>
      <c r="S3380" s="223" t="s">
        <v>78</v>
      </c>
      <c r="T3380" s="244" t="s">
        <v>451</v>
      </c>
      <c r="U3380" s="246">
        <v>74</v>
      </c>
      <c r="V3380" s="244" t="s">
        <v>452</v>
      </c>
      <c r="W3380" s="244" t="s">
        <v>1214</v>
      </c>
      <c r="X3380" s="244" t="s">
        <v>21780</v>
      </c>
      <c r="Y3380" s="269">
        <v>47000</v>
      </c>
      <c r="Z3380" s="270"/>
      <c r="AA3380" s="241">
        <f t="shared" si="27"/>
        <v>0</v>
      </c>
      <c r="AB3380" s="244" t="s">
        <v>21781</v>
      </c>
    </row>
    <row r="3381" spans="1:28" ht="15" customHeight="1">
      <c r="A3381" s="109">
        <v>3372</v>
      </c>
      <c r="B3381" s="222" t="str">
        <f t="shared" si="26"/>
        <v>Klik Disini</v>
      </c>
      <c r="C3381" s="244" t="s">
        <v>21782</v>
      </c>
      <c r="D3381" s="244" t="s">
        <v>2762</v>
      </c>
      <c r="E3381" s="244" t="s">
        <v>20028</v>
      </c>
      <c r="F3381" s="244"/>
      <c r="G3381" s="244" t="s">
        <v>21783</v>
      </c>
      <c r="H3381" s="244" t="s">
        <v>2070</v>
      </c>
      <c r="I3381" s="267" t="s">
        <v>583</v>
      </c>
      <c r="J3381" s="204" t="s">
        <v>263</v>
      </c>
      <c r="K3381" s="244" t="s">
        <v>1953</v>
      </c>
      <c r="L3381" s="244"/>
      <c r="M3381" s="259" t="s">
        <v>447</v>
      </c>
      <c r="N3381" s="244" t="s">
        <v>449</v>
      </c>
      <c r="O3381" s="244" t="s">
        <v>583</v>
      </c>
      <c r="P3381" s="244">
        <v>2023</v>
      </c>
      <c r="Q3381" s="244">
        <v>2023</v>
      </c>
      <c r="R3381" s="244" t="s">
        <v>3740</v>
      </c>
      <c r="S3381" s="223" t="s">
        <v>78</v>
      </c>
      <c r="T3381" s="244" t="s">
        <v>451</v>
      </c>
      <c r="U3381" s="246">
        <v>37</v>
      </c>
      <c r="V3381" s="244" t="s">
        <v>452</v>
      </c>
      <c r="W3381" s="244" t="s">
        <v>775</v>
      </c>
      <c r="X3381" s="244" t="s">
        <v>21784</v>
      </c>
      <c r="Y3381" s="269">
        <v>35000</v>
      </c>
      <c r="Z3381" s="270"/>
      <c r="AA3381" s="241">
        <f t="shared" si="27"/>
        <v>0</v>
      </c>
      <c r="AB3381" s="244" t="s">
        <v>21785</v>
      </c>
    </row>
    <row r="3382" spans="1:28" ht="15" customHeight="1">
      <c r="A3382" s="109">
        <v>3373</v>
      </c>
      <c r="B3382" s="222" t="str">
        <f t="shared" si="26"/>
        <v>Klik Disini</v>
      </c>
      <c r="C3382" s="244" t="s">
        <v>21786</v>
      </c>
      <c r="D3382" s="244" t="s">
        <v>2762</v>
      </c>
      <c r="E3382" s="244" t="s">
        <v>21753</v>
      </c>
      <c r="F3382" s="244"/>
      <c r="G3382" s="244" t="s">
        <v>21787</v>
      </c>
      <c r="H3382" s="244" t="s">
        <v>314</v>
      </c>
      <c r="I3382" s="267" t="s">
        <v>3447</v>
      </c>
      <c r="J3382" s="268" t="s">
        <v>313</v>
      </c>
      <c r="K3382" s="244" t="s">
        <v>1953</v>
      </c>
      <c r="L3382" s="244"/>
      <c r="M3382" s="259" t="s">
        <v>447</v>
      </c>
      <c r="N3382" s="244" t="s">
        <v>449</v>
      </c>
      <c r="O3382" s="244" t="s">
        <v>450</v>
      </c>
      <c r="P3382" s="244">
        <v>2023</v>
      </c>
      <c r="Q3382" s="244">
        <v>2023</v>
      </c>
      <c r="R3382" s="244" t="s">
        <v>16107</v>
      </c>
      <c r="S3382" s="223" t="s">
        <v>78</v>
      </c>
      <c r="T3382" s="244" t="s">
        <v>451</v>
      </c>
      <c r="U3382" s="246">
        <v>126</v>
      </c>
      <c r="V3382" s="244" t="s">
        <v>452</v>
      </c>
      <c r="W3382" s="244" t="s">
        <v>1505</v>
      </c>
      <c r="X3382" s="244" t="s">
        <v>21788</v>
      </c>
      <c r="Y3382" s="269">
        <v>60000</v>
      </c>
      <c r="Z3382" s="270"/>
      <c r="AA3382" s="241">
        <f t="shared" si="27"/>
        <v>0</v>
      </c>
      <c r="AB3382" s="244" t="s">
        <v>21789</v>
      </c>
    </row>
    <row r="3383" spans="1:28" ht="15" customHeight="1">
      <c r="A3383" s="109">
        <v>3374</v>
      </c>
      <c r="B3383" s="222" t="str">
        <f t="shared" si="26"/>
        <v>Klik Disini</v>
      </c>
      <c r="C3383" s="244" t="s">
        <v>21790</v>
      </c>
      <c r="D3383" s="244" t="s">
        <v>2762</v>
      </c>
      <c r="E3383" s="244" t="s">
        <v>21700</v>
      </c>
      <c r="F3383" s="244"/>
      <c r="G3383" s="244" t="s">
        <v>21791</v>
      </c>
      <c r="H3383" s="244" t="s">
        <v>3473</v>
      </c>
      <c r="I3383" s="267" t="s">
        <v>446</v>
      </c>
      <c r="J3383" s="268" t="s">
        <v>345</v>
      </c>
      <c r="K3383" s="244" t="s">
        <v>1953</v>
      </c>
      <c r="L3383" s="244"/>
      <c r="M3383" s="259" t="s">
        <v>447</v>
      </c>
      <c r="N3383" s="244" t="s">
        <v>449</v>
      </c>
      <c r="O3383" s="244" t="s">
        <v>450</v>
      </c>
      <c r="P3383" s="244">
        <v>2023</v>
      </c>
      <c r="Q3383" s="244">
        <v>2023</v>
      </c>
      <c r="R3383" s="244" t="s">
        <v>16107</v>
      </c>
      <c r="S3383" s="223" t="s">
        <v>78</v>
      </c>
      <c r="T3383" s="244" t="s">
        <v>451</v>
      </c>
      <c r="U3383" s="246">
        <v>58</v>
      </c>
      <c r="V3383" s="244" t="s">
        <v>452</v>
      </c>
      <c r="W3383" s="244" t="s">
        <v>975</v>
      </c>
      <c r="X3383" s="244" t="s">
        <v>21792</v>
      </c>
      <c r="Y3383" s="269">
        <v>36000</v>
      </c>
      <c r="Z3383" s="270"/>
      <c r="AA3383" s="241">
        <f t="shared" si="27"/>
        <v>0</v>
      </c>
      <c r="AB3383" s="244" t="s">
        <v>21793</v>
      </c>
    </row>
    <row r="3384" spans="1:28" ht="15" customHeight="1">
      <c r="A3384" s="109">
        <v>3375</v>
      </c>
      <c r="B3384" s="222" t="str">
        <f t="shared" si="26"/>
        <v>Klik Disini</v>
      </c>
      <c r="C3384" s="244" t="s">
        <v>21794</v>
      </c>
      <c r="D3384" s="244" t="s">
        <v>2762</v>
      </c>
      <c r="E3384" s="244" t="s">
        <v>21753</v>
      </c>
      <c r="F3384" s="244"/>
      <c r="G3384" s="244" t="s">
        <v>21795</v>
      </c>
      <c r="H3384" s="244" t="s">
        <v>314</v>
      </c>
      <c r="I3384" s="267" t="s">
        <v>3447</v>
      </c>
      <c r="J3384" s="268" t="s">
        <v>313</v>
      </c>
      <c r="K3384" s="244" t="s">
        <v>1953</v>
      </c>
      <c r="L3384" s="244"/>
      <c r="M3384" s="259" t="s">
        <v>447</v>
      </c>
      <c r="N3384" s="244" t="s">
        <v>449</v>
      </c>
      <c r="O3384" s="244" t="s">
        <v>450</v>
      </c>
      <c r="P3384" s="244">
        <v>2023</v>
      </c>
      <c r="Q3384" s="244">
        <v>2023</v>
      </c>
      <c r="R3384" s="244" t="s">
        <v>16107</v>
      </c>
      <c r="S3384" s="223" t="s">
        <v>78</v>
      </c>
      <c r="T3384" s="244" t="s">
        <v>451</v>
      </c>
      <c r="U3384" s="246">
        <v>132</v>
      </c>
      <c r="V3384" s="244" t="s">
        <v>452</v>
      </c>
      <c r="W3384" s="244" t="s">
        <v>4156</v>
      </c>
      <c r="X3384" s="244" t="s">
        <v>21796</v>
      </c>
      <c r="Y3384" s="269">
        <v>60000</v>
      </c>
      <c r="Z3384" s="270"/>
      <c r="AA3384" s="241">
        <f t="shared" si="27"/>
        <v>0</v>
      </c>
      <c r="AB3384" s="244" t="s">
        <v>21797</v>
      </c>
    </row>
    <row r="3385" spans="1:28" ht="15" customHeight="1">
      <c r="A3385" s="109">
        <v>3376</v>
      </c>
      <c r="B3385" s="222" t="str">
        <f t="shared" si="26"/>
        <v>Klik Disini</v>
      </c>
      <c r="C3385" s="244" t="s">
        <v>21798</v>
      </c>
      <c r="D3385" s="244" t="s">
        <v>2762</v>
      </c>
      <c r="E3385" s="244" t="s">
        <v>21799</v>
      </c>
      <c r="F3385" s="244" t="s">
        <v>21800</v>
      </c>
      <c r="G3385" s="244" t="s">
        <v>21801</v>
      </c>
      <c r="H3385" s="244" t="s">
        <v>384</v>
      </c>
      <c r="I3385" s="267" t="s">
        <v>446</v>
      </c>
      <c r="J3385" s="268" t="s">
        <v>383</v>
      </c>
      <c r="K3385" s="244" t="s">
        <v>1953</v>
      </c>
      <c r="L3385" s="244"/>
      <c r="M3385" s="259" t="s">
        <v>447</v>
      </c>
      <c r="N3385" s="244" t="s">
        <v>449</v>
      </c>
      <c r="O3385" s="244" t="s">
        <v>450</v>
      </c>
      <c r="P3385" s="244">
        <v>2023</v>
      </c>
      <c r="Q3385" s="244">
        <v>2023</v>
      </c>
      <c r="R3385" s="244" t="s">
        <v>14912</v>
      </c>
      <c r="S3385" s="223" t="s">
        <v>78</v>
      </c>
      <c r="T3385" s="244" t="s">
        <v>451</v>
      </c>
      <c r="U3385" s="246">
        <v>70</v>
      </c>
      <c r="V3385" s="244" t="s">
        <v>452</v>
      </c>
      <c r="W3385" s="244" t="s">
        <v>1332</v>
      </c>
      <c r="X3385" s="244" t="s">
        <v>21802</v>
      </c>
      <c r="Y3385" s="269">
        <v>45500</v>
      </c>
      <c r="Z3385" s="270"/>
      <c r="AA3385" s="241">
        <f t="shared" si="27"/>
        <v>0</v>
      </c>
      <c r="AB3385" s="244" t="s">
        <v>21803</v>
      </c>
    </row>
    <row r="3386" spans="1:28" ht="15" customHeight="1">
      <c r="A3386" s="109">
        <v>3377</v>
      </c>
      <c r="B3386" s="222" t="str">
        <f t="shared" si="26"/>
        <v>Klik Disini</v>
      </c>
      <c r="C3386" s="244" t="s">
        <v>21804</v>
      </c>
      <c r="D3386" s="244" t="s">
        <v>2762</v>
      </c>
      <c r="E3386" s="244" t="s">
        <v>21753</v>
      </c>
      <c r="F3386" s="244"/>
      <c r="G3386" s="244" t="s">
        <v>21805</v>
      </c>
      <c r="H3386" s="244" t="s">
        <v>314</v>
      </c>
      <c r="I3386" s="267" t="s">
        <v>3447</v>
      </c>
      <c r="J3386" s="268" t="s">
        <v>313</v>
      </c>
      <c r="K3386" s="244" t="s">
        <v>1953</v>
      </c>
      <c r="L3386" s="244"/>
      <c r="M3386" s="259" t="s">
        <v>447</v>
      </c>
      <c r="N3386" s="244" t="s">
        <v>449</v>
      </c>
      <c r="O3386" s="244" t="s">
        <v>450</v>
      </c>
      <c r="P3386" s="244">
        <v>2023</v>
      </c>
      <c r="Q3386" s="244">
        <v>2023</v>
      </c>
      <c r="R3386" s="244" t="s">
        <v>16107</v>
      </c>
      <c r="S3386" s="223" t="s">
        <v>78</v>
      </c>
      <c r="T3386" s="244" t="s">
        <v>451</v>
      </c>
      <c r="U3386" s="246">
        <v>118</v>
      </c>
      <c r="V3386" s="244" t="s">
        <v>452</v>
      </c>
      <c r="W3386" s="244" t="s">
        <v>4611</v>
      </c>
      <c r="X3386" s="244" t="s">
        <v>21806</v>
      </c>
      <c r="Y3386" s="269">
        <v>60000</v>
      </c>
      <c r="Z3386" s="270"/>
      <c r="AA3386" s="241">
        <f t="shared" si="27"/>
        <v>0</v>
      </c>
      <c r="AB3386" s="244" t="s">
        <v>21807</v>
      </c>
    </row>
    <row r="3387" spans="1:28" ht="15" customHeight="1">
      <c r="A3387" s="109">
        <v>3378</v>
      </c>
      <c r="B3387" s="222" t="str">
        <f t="shared" si="26"/>
        <v>Klik Disini</v>
      </c>
      <c r="C3387" s="244" t="s">
        <v>21808</v>
      </c>
      <c r="D3387" s="244" t="s">
        <v>2762</v>
      </c>
      <c r="E3387" s="244" t="s">
        <v>21700</v>
      </c>
      <c r="F3387" s="244"/>
      <c r="G3387" s="244" t="s">
        <v>21809</v>
      </c>
      <c r="H3387" s="244" t="s">
        <v>3473</v>
      </c>
      <c r="I3387" s="267" t="s">
        <v>446</v>
      </c>
      <c r="J3387" s="268" t="s">
        <v>345</v>
      </c>
      <c r="K3387" s="244" t="s">
        <v>1953</v>
      </c>
      <c r="L3387" s="244"/>
      <c r="M3387" s="259" t="s">
        <v>447</v>
      </c>
      <c r="N3387" s="244" t="s">
        <v>449</v>
      </c>
      <c r="O3387" s="244" t="s">
        <v>450</v>
      </c>
      <c r="P3387" s="244">
        <v>2023</v>
      </c>
      <c r="Q3387" s="244">
        <v>2023</v>
      </c>
      <c r="R3387" s="244" t="s">
        <v>16107</v>
      </c>
      <c r="S3387" s="223" t="s">
        <v>78</v>
      </c>
      <c r="T3387" s="244" t="s">
        <v>451</v>
      </c>
      <c r="U3387" s="246">
        <v>60</v>
      </c>
      <c r="V3387" s="244" t="s">
        <v>452</v>
      </c>
      <c r="W3387" s="244" t="s">
        <v>3592</v>
      </c>
      <c r="X3387" s="244" t="s">
        <v>21810</v>
      </c>
      <c r="Y3387" s="269">
        <v>36500</v>
      </c>
      <c r="Z3387" s="270"/>
      <c r="AA3387" s="241">
        <f t="shared" si="27"/>
        <v>0</v>
      </c>
      <c r="AB3387" s="244" t="s">
        <v>21811</v>
      </c>
    </row>
    <row r="3388" spans="1:28" ht="15" customHeight="1">
      <c r="A3388" s="109">
        <v>3379</v>
      </c>
      <c r="B3388" s="222" t="str">
        <f t="shared" si="26"/>
        <v>Klik Disini</v>
      </c>
      <c r="C3388" s="244" t="s">
        <v>21812</v>
      </c>
      <c r="D3388" s="244" t="s">
        <v>2762</v>
      </c>
      <c r="E3388" s="244" t="s">
        <v>21799</v>
      </c>
      <c r="F3388" s="244" t="s">
        <v>21813</v>
      </c>
      <c r="G3388" s="244" t="s">
        <v>21814</v>
      </c>
      <c r="H3388" s="244" t="s">
        <v>262</v>
      </c>
      <c r="I3388" s="267" t="s">
        <v>446</v>
      </c>
      <c r="J3388" s="268" t="s">
        <v>383</v>
      </c>
      <c r="K3388" s="244" t="s">
        <v>1953</v>
      </c>
      <c r="L3388" s="244"/>
      <c r="M3388" s="259" t="s">
        <v>447</v>
      </c>
      <c r="N3388" s="244" t="s">
        <v>449</v>
      </c>
      <c r="O3388" s="244" t="s">
        <v>450</v>
      </c>
      <c r="P3388" s="244">
        <v>2023</v>
      </c>
      <c r="Q3388" s="244">
        <v>2023</v>
      </c>
      <c r="R3388" s="244" t="s">
        <v>16107</v>
      </c>
      <c r="S3388" s="223" t="s">
        <v>78</v>
      </c>
      <c r="T3388" s="244" t="s">
        <v>451</v>
      </c>
      <c r="U3388" s="246">
        <v>94</v>
      </c>
      <c r="V3388" s="244" t="s">
        <v>452</v>
      </c>
      <c r="W3388" s="244" t="s">
        <v>743</v>
      </c>
      <c r="X3388" s="244" t="s">
        <v>21815</v>
      </c>
      <c r="Y3388" s="269">
        <v>37000</v>
      </c>
      <c r="Z3388" s="270"/>
      <c r="AA3388" s="241">
        <f t="shared" si="27"/>
        <v>0</v>
      </c>
      <c r="AB3388" s="244" t="s">
        <v>21816</v>
      </c>
    </row>
    <row r="3389" spans="1:28" ht="15" customHeight="1">
      <c r="A3389" s="109">
        <v>3380</v>
      </c>
      <c r="B3389" s="222" t="str">
        <f t="shared" si="26"/>
        <v>Klik Disini</v>
      </c>
      <c r="C3389" s="244" t="s">
        <v>21817</v>
      </c>
      <c r="D3389" s="244" t="s">
        <v>2762</v>
      </c>
      <c r="E3389" s="244" t="s">
        <v>3990</v>
      </c>
      <c r="F3389" s="244"/>
      <c r="G3389" s="244" t="s">
        <v>21818</v>
      </c>
      <c r="H3389" s="244" t="s">
        <v>2070</v>
      </c>
      <c r="I3389" s="267" t="s">
        <v>583</v>
      </c>
      <c r="J3389" s="204" t="s">
        <v>263</v>
      </c>
      <c r="K3389" s="244" t="s">
        <v>1953</v>
      </c>
      <c r="L3389" s="244"/>
      <c r="M3389" s="259" t="s">
        <v>447</v>
      </c>
      <c r="N3389" s="244" t="s">
        <v>449</v>
      </c>
      <c r="O3389" s="244" t="s">
        <v>583</v>
      </c>
      <c r="P3389" s="244" t="s">
        <v>21152</v>
      </c>
      <c r="Q3389" s="244">
        <v>2022</v>
      </c>
      <c r="R3389" s="244" t="s">
        <v>3740</v>
      </c>
      <c r="S3389" s="223" t="s">
        <v>78</v>
      </c>
      <c r="T3389" s="244" t="s">
        <v>451</v>
      </c>
      <c r="U3389" s="246">
        <v>66</v>
      </c>
      <c r="V3389" s="244" t="s">
        <v>452</v>
      </c>
      <c r="W3389" s="244" t="s">
        <v>1820</v>
      </c>
      <c r="X3389" s="244" t="s">
        <v>21819</v>
      </c>
      <c r="Y3389" s="269">
        <v>70000</v>
      </c>
      <c r="Z3389" s="270"/>
      <c r="AA3389" s="241">
        <f t="shared" si="27"/>
        <v>0</v>
      </c>
      <c r="AB3389" s="244" t="s">
        <v>21820</v>
      </c>
    </row>
    <row r="3390" spans="1:28" ht="15" customHeight="1">
      <c r="A3390" s="109">
        <v>3381</v>
      </c>
      <c r="B3390" s="222" t="str">
        <f t="shared" si="26"/>
        <v>Klik Disini</v>
      </c>
      <c r="C3390" s="244" t="s">
        <v>21821</v>
      </c>
      <c r="D3390" s="244" t="s">
        <v>2762</v>
      </c>
      <c r="E3390" s="244" t="s">
        <v>21822</v>
      </c>
      <c r="F3390" s="244"/>
      <c r="G3390" s="244" t="s">
        <v>21823</v>
      </c>
      <c r="H3390" s="244" t="s">
        <v>3912</v>
      </c>
      <c r="I3390" s="267" t="s">
        <v>446</v>
      </c>
      <c r="J3390" s="268" t="s">
        <v>367</v>
      </c>
      <c r="K3390" s="244" t="s">
        <v>1953</v>
      </c>
      <c r="L3390" s="244"/>
      <c r="M3390" s="259" t="s">
        <v>447</v>
      </c>
      <c r="N3390" s="244" t="s">
        <v>449</v>
      </c>
      <c r="O3390" s="244" t="s">
        <v>450</v>
      </c>
      <c r="P3390" s="244">
        <v>2023</v>
      </c>
      <c r="Q3390" s="244">
        <v>2023</v>
      </c>
      <c r="R3390" s="244" t="s">
        <v>13812</v>
      </c>
      <c r="S3390" s="223" t="s">
        <v>78</v>
      </c>
      <c r="T3390" s="244" t="s">
        <v>451</v>
      </c>
      <c r="U3390" s="246">
        <v>61</v>
      </c>
      <c r="V3390" s="244" t="s">
        <v>452</v>
      </c>
      <c r="W3390" s="244" t="s">
        <v>1057</v>
      </c>
      <c r="X3390" s="244" t="s">
        <v>21824</v>
      </c>
      <c r="Y3390" s="269">
        <v>36000</v>
      </c>
      <c r="Z3390" s="270"/>
      <c r="AA3390" s="241">
        <f t="shared" si="27"/>
        <v>0</v>
      </c>
      <c r="AB3390" s="244" t="s">
        <v>21825</v>
      </c>
    </row>
    <row r="3391" spans="1:28" ht="15" customHeight="1">
      <c r="A3391" s="109">
        <v>3382</v>
      </c>
      <c r="B3391" s="222" t="str">
        <f t="shared" si="26"/>
        <v>Klik Disini</v>
      </c>
      <c r="C3391" s="244" t="s">
        <v>21826</v>
      </c>
      <c r="D3391" s="244" t="s">
        <v>2762</v>
      </c>
      <c r="E3391" s="244" t="s">
        <v>21827</v>
      </c>
      <c r="F3391" s="244"/>
      <c r="G3391" s="244" t="s">
        <v>21828</v>
      </c>
      <c r="H3391" s="244" t="s">
        <v>2070</v>
      </c>
      <c r="I3391" s="267" t="s">
        <v>583</v>
      </c>
      <c r="J3391" s="204" t="s">
        <v>263</v>
      </c>
      <c r="K3391" s="244" t="s">
        <v>1953</v>
      </c>
      <c r="L3391" s="244"/>
      <c r="M3391" s="259" t="s">
        <v>447</v>
      </c>
      <c r="N3391" s="244" t="s">
        <v>449</v>
      </c>
      <c r="O3391" s="244" t="s">
        <v>583</v>
      </c>
      <c r="P3391" s="244" t="s">
        <v>21152</v>
      </c>
      <c r="Q3391" s="244">
        <v>2022</v>
      </c>
      <c r="R3391" s="244" t="s">
        <v>3740</v>
      </c>
      <c r="S3391" s="223" t="s">
        <v>78</v>
      </c>
      <c r="T3391" s="244" t="s">
        <v>451</v>
      </c>
      <c r="U3391" s="246">
        <v>42</v>
      </c>
      <c r="V3391" s="244" t="s">
        <v>452</v>
      </c>
      <c r="W3391" s="244" t="s">
        <v>3390</v>
      </c>
      <c r="X3391" s="244" t="s">
        <v>21829</v>
      </c>
      <c r="Y3391" s="269">
        <v>53000</v>
      </c>
      <c r="Z3391" s="270"/>
      <c r="AA3391" s="241">
        <f t="shared" si="27"/>
        <v>0</v>
      </c>
      <c r="AB3391" s="244" t="s">
        <v>21830</v>
      </c>
    </row>
    <row r="3392" spans="1:28" ht="15" customHeight="1">
      <c r="A3392" s="109">
        <v>3383</v>
      </c>
      <c r="B3392" s="222" t="str">
        <f t="shared" si="26"/>
        <v>Klik Disini</v>
      </c>
      <c r="C3392" s="244" t="s">
        <v>21831</v>
      </c>
      <c r="D3392" s="244" t="s">
        <v>2762</v>
      </c>
      <c r="E3392" s="244" t="s">
        <v>13633</v>
      </c>
      <c r="F3392" s="244"/>
      <c r="G3392" s="244" t="s">
        <v>21832</v>
      </c>
      <c r="H3392" s="244" t="s">
        <v>2070</v>
      </c>
      <c r="I3392" s="267" t="s">
        <v>583</v>
      </c>
      <c r="J3392" s="204" t="s">
        <v>263</v>
      </c>
      <c r="K3392" s="244" t="s">
        <v>1953</v>
      </c>
      <c r="L3392" s="244"/>
      <c r="M3392" s="259" t="s">
        <v>447</v>
      </c>
      <c r="N3392" s="244" t="s">
        <v>449</v>
      </c>
      <c r="O3392" s="244" t="s">
        <v>583</v>
      </c>
      <c r="P3392" s="244" t="s">
        <v>21152</v>
      </c>
      <c r="Q3392" s="244">
        <v>2023</v>
      </c>
      <c r="R3392" s="244" t="s">
        <v>3740</v>
      </c>
      <c r="S3392" s="223" t="s">
        <v>78</v>
      </c>
      <c r="T3392" s="244" t="s">
        <v>451</v>
      </c>
      <c r="U3392" s="246">
        <v>44</v>
      </c>
      <c r="V3392" s="244" t="s">
        <v>452</v>
      </c>
      <c r="W3392" s="244" t="s">
        <v>5192</v>
      </c>
      <c r="X3392" s="244" t="s">
        <v>21833</v>
      </c>
      <c r="Y3392" s="269">
        <v>38500</v>
      </c>
      <c r="Z3392" s="270"/>
      <c r="AA3392" s="241">
        <f t="shared" si="27"/>
        <v>0</v>
      </c>
      <c r="AB3392" s="244" t="s">
        <v>21834</v>
      </c>
    </row>
    <row r="3393" spans="1:28" ht="15" customHeight="1">
      <c r="A3393" s="109">
        <v>3384</v>
      </c>
      <c r="B3393" s="222" t="str">
        <f t="shared" si="26"/>
        <v>Klik Disini</v>
      </c>
      <c r="C3393" s="244" t="s">
        <v>21835</v>
      </c>
      <c r="D3393" s="244" t="s">
        <v>2762</v>
      </c>
      <c r="E3393" s="244" t="s">
        <v>21799</v>
      </c>
      <c r="F3393" s="244" t="s">
        <v>21836</v>
      </c>
      <c r="G3393" s="244" t="s">
        <v>21837</v>
      </c>
      <c r="H3393" s="244" t="s">
        <v>262</v>
      </c>
      <c r="I3393" s="267" t="s">
        <v>446</v>
      </c>
      <c r="J3393" s="268" t="s">
        <v>369</v>
      </c>
      <c r="K3393" s="244" t="s">
        <v>1953</v>
      </c>
      <c r="L3393" s="244"/>
      <c r="M3393" s="259" t="s">
        <v>447</v>
      </c>
      <c r="N3393" s="244" t="s">
        <v>449</v>
      </c>
      <c r="O3393" s="244" t="s">
        <v>450</v>
      </c>
      <c r="P3393" s="244">
        <v>2023</v>
      </c>
      <c r="Q3393" s="244">
        <v>2023</v>
      </c>
      <c r="R3393" s="244" t="s">
        <v>14912</v>
      </c>
      <c r="S3393" s="223" t="s">
        <v>78</v>
      </c>
      <c r="T3393" s="244" t="s">
        <v>451</v>
      </c>
      <c r="U3393" s="246">
        <v>82</v>
      </c>
      <c r="V3393" s="244" t="s">
        <v>452</v>
      </c>
      <c r="W3393" s="244" t="s">
        <v>6556</v>
      </c>
      <c r="X3393" s="244" t="s">
        <v>21838</v>
      </c>
      <c r="Y3393" s="269">
        <v>40000</v>
      </c>
      <c r="Z3393" s="270"/>
      <c r="AA3393" s="241">
        <f t="shared" si="27"/>
        <v>0</v>
      </c>
      <c r="AB3393" s="244" t="s">
        <v>21839</v>
      </c>
    </row>
    <row r="3394" spans="1:28" ht="15" customHeight="1">
      <c r="A3394" s="109">
        <v>3385</v>
      </c>
      <c r="B3394" s="222" t="str">
        <f t="shared" si="26"/>
        <v>Klik Disini</v>
      </c>
      <c r="C3394" s="244" t="s">
        <v>21840</v>
      </c>
      <c r="D3394" s="244" t="s">
        <v>2762</v>
      </c>
      <c r="E3394" s="244" t="s">
        <v>4319</v>
      </c>
      <c r="F3394" s="244"/>
      <c r="G3394" s="244" t="s">
        <v>21841</v>
      </c>
      <c r="H3394" s="244" t="s">
        <v>3912</v>
      </c>
      <c r="I3394" s="267" t="s">
        <v>446</v>
      </c>
      <c r="J3394" s="268" t="s">
        <v>367</v>
      </c>
      <c r="K3394" s="244" t="s">
        <v>1953</v>
      </c>
      <c r="L3394" s="244"/>
      <c r="M3394" s="259" t="s">
        <v>447</v>
      </c>
      <c r="N3394" s="244" t="s">
        <v>449</v>
      </c>
      <c r="O3394" s="244" t="s">
        <v>450</v>
      </c>
      <c r="P3394" s="244">
        <v>2023</v>
      </c>
      <c r="Q3394" s="244">
        <v>2023</v>
      </c>
      <c r="R3394" s="244" t="s">
        <v>14116</v>
      </c>
      <c r="S3394" s="223" t="s">
        <v>78</v>
      </c>
      <c r="T3394" s="244" t="s">
        <v>451</v>
      </c>
      <c r="U3394" s="246">
        <v>70</v>
      </c>
      <c r="V3394" s="244" t="s">
        <v>452</v>
      </c>
      <c r="W3394" s="244" t="s">
        <v>1859</v>
      </c>
      <c r="X3394" s="244" t="s">
        <v>21842</v>
      </c>
      <c r="Y3394" s="269">
        <v>35500</v>
      </c>
      <c r="Z3394" s="270"/>
      <c r="AA3394" s="241">
        <f t="shared" si="27"/>
        <v>0</v>
      </c>
      <c r="AB3394" s="244" t="s">
        <v>21843</v>
      </c>
    </row>
    <row r="3395" spans="1:28" ht="15" customHeight="1">
      <c r="A3395" s="109">
        <v>3386</v>
      </c>
      <c r="B3395" s="222" t="str">
        <f t="shared" si="26"/>
        <v>Klik Disini</v>
      </c>
      <c r="C3395" s="244" t="s">
        <v>21844</v>
      </c>
      <c r="D3395" s="244" t="s">
        <v>2762</v>
      </c>
      <c r="E3395" s="244" t="s">
        <v>21700</v>
      </c>
      <c r="F3395" s="244"/>
      <c r="G3395" s="244" t="s">
        <v>21845</v>
      </c>
      <c r="H3395" s="244" t="s">
        <v>3473</v>
      </c>
      <c r="I3395" s="267" t="s">
        <v>446</v>
      </c>
      <c r="J3395" s="268" t="s">
        <v>345</v>
      </c>
      <c r="K3395" s="244" t="s">
        <v>1953</v>
      </c>
      <c r="L3395" s="244"/>
      <c r="M3395" s="259" t="s">
        <v>447</v>
      </c>
      <c r="N3395" s="244" t="s">
        <v>449</v>
      </c>
      <c r="O3395" s="244" t="s">
        <v>450</v>
      </c>
      <c r="P3395" s="244">
        <v>2023</v>
      </c>
      <c r="Q3395" s="244">
        <v>2023</v>
      </c>
      <c r="R3395" s="244" t="s">
        <v>16107</v>
      </c>
      <c r="S3395" s="223" t="s">
        <v>78</v>
      </c>
      <c r="T3395" s="244" t="s">
        <v>451</v>
      </c>
      <c r="U3395" s="246">
        <v>78</v>
      </c>
      <c r="V3395" s="244" t="s">
        <v>452</v>
      </c>
      <c r="W3395" s="244" t="s">
        <v>5720</v>
      </c>
      <c r="X3395" s="244" t="s">
        <v>21846</v>
      </c>
      <c r="Y3395" s="269">
        <v>48000</v>
      </c>
      <c r="Z3395" s="270"/>
      <c r="AA3395" s="241">
        <f t="shared" si="27"/>
        <v>0</v>
      </c>
      <c r="AB3395" s="244" t="s">
        <v>21847</v>
      </c>
    </row>
    <row r="3396" spans="1:28" ht="15" customHeight="1">
      <c r="A3396" s="109">
        <v>3387</v>
      </c>
      <c r="B3396" s="222" t="str">
        <f t="shared" si="26"/>
        <v>Klik Disini</v>
      </c>
      <c r="C3396" s="244" t="s">
        <v>21848</v>
      </c>
      <c r="D3396" s="244" t="s">
        <v>2762</v>
      </c>
      <c r="E3396" s="244" t="s">
        <v>21849</v>
      </c>
      <c r="F3396" s="244"/>
      <c r="G3396" s="244" t="s">
        <v>21850</v>
      </c>
      <c r="H3396" s="244" t="s">
        <v>384</v>
      </c>
      <c r="I3396" s="267" t="s">
        <v>446</v>
      </c>
      <c r="J3396" s="268" t="s">
        <v>383</v>
      </c>
      <c r="K3396" s="244" t="s">
        <v>1953</v>
      </c>
      <c r="L3396" s="244"/>
      <c r="M3396" s="259" t="s">
        <v>447</v>
      </c>
      <c r="N3396" s="244" t="s">
        <v>449</v>
      </c>
      <c r="O3396" s="244" t="s">
        <v>450</v>
      </c>
      <c r="P3396" s="244">
        <v>2023</v>
      </c>
      <c r="Q3396" s="244">
        <v>2023</v>
      </c>
      <c r="R3396" s="244" t="s">
        <v>16107</v>
      </c>
      <c r="S3396" s="223" t="s">
        <v>78</v>
      </c>
      <c r="T3396" s="244" t="s">
        <v>451</v>
      </c>
      <c r="U3396" s="246">
        <v>68</v>
      </c>
      <c r="V3396" s="244" t="s">
        <v>452</v>
      </c>
      <c r="W3396" s="244" t="s">
        <v>1332</v>
      </c>
      <c r="X3396" s="244" t="s">
        <v>21851</v>
      </c>
      <c r="Y3396" s="269">
        <v>45500</v>
      </c>
      <c r="Z3396" s="270"/>
      <c r="AA3396" s="241">
        <f t="shared" si="27"/>
        <v>0</v>
      </c>
      <c r="AB3396" s="244" t="s">
        <v>21852</v>
      </c>
    </row>
    <row r="3397" spans="1:28" ht="15" customHeight="1">
      <c r="A3397" s="109">
        <v>3388</v>
      </c>
      <c r="B3397" s="222" t="str">
        <f t="shared" si="26"/>
        <v>Klik Disini</v>
      </c>
      <c r="C3397" s="244" t="s">
        <v>21853</v>
      </c>
      <c r="D3397" s="244" t="s">
        <v>2762</v>
      </c>
      <c r="E3397" s="244" t="s">
        <v>3443</v>
      </c>
      <c r="F3397" s="244"/>
      <c r="G3397" s="244" t="s">
        <v>21854</v>
      </c>
      <c r="H3397" s="244" t="s">
        <v>7741</v>
      </c>
      <c r="I3397" s="267" t="s">
        <v>3447</v>
      </c>
      <c r="J3397" s="268" t="s">
        <v>311</v>
      </c>
      <c r="K3397" s="244" t="s">
        <v>1953</v>
      </c>
      <c r="L3397" s="244"/>
      <c r="M3397" s="259" t="s">
        <v>447</v>
      </c>
      <c r="N3397" s="244" t="s">
        <v>449</v>
      </c>
      <c r="O3397" s="244" t="s">
        <v>450</v>
      </c>
      <c r="P3397" s="244">
        <v>2023</v>
      </c>
      <c r="Q3397" s="244">
        <v>2023</v>
      </c>
      <c r="R3397" s="244" t="s">
        <v>16107</v>
      </c>
      <c r="S3397" s="223" t="s">
        <v>78</v>
      </c>
      <c r="T3397" s="244" t="s">
        <v>451</v>
      </c>
      <c r="U3397" s="246">
        <v>56</v>
      </c>
      <c r="V3397" s="244" t="s">
        <v>452</v>
      </c>
      <c r="W3397" s="244" t="s">
        <v>715</v>
      </c>
      <c r="X3397" s="244" t="s">
        <v>21855</v>
      </c>
      <c r="Y3397" s="269">
        <v>34500</v>
      </c>
      <c r="Z3397" s="270"/>
      <c r="AA3397" s="241">
        <f t="shared" si="27"/>
        <v>0</v>
      </c>
      <c r="AB3397" s="244" t="s">
        <v>21856</v>
      </c>
    </row>
    <row r="3398" spans="1:28" ht="15" customHeight="1">
      <c r="A3398" s="109">
        <v>3389</v>
      </c>
      <c r="B3398" s="222" t="str">
        <f t="shared" si="26"/>
        <v>Klik Disini</v>
      </c>
      <c r="C3398" s="244" t="s">
        <v>21857</v>
      </c>
      <c r="D3398" s="244" t="s">
        <v>2762</v>
      </c>
      <c r="E3398" s="244" t="s">
        <v>3443</v>
      </c>
      <c r="F3398" s="244"/>
      <c r="G3398" s="244" t="s">
        <v>21858</v>
      </c>
      <c r="H3398" s="244" t="s">
        <v>7741</v>
      </c>
      <c r="I3398" s="267" t="s">
        <v>3447</v>
      </c>
      <c r="J3398" s="268" t="s">
        <v>311</v>
      </c>
      <c r="K3398" s="244" t="s">
        <v>1953</v>
      </c>
      <c r="L3398" s="244"/>
      <c r="M3398" s="259" t="s">
        <v>447</v>
      </c>
      <c r="N3398" s="244" t="s">
        <v>449</v>
      </c>
      <c r="O3398" s="244" t="s">
        <v>450</v>
      </c>
      <c r="P3398" s="244">
        <v>2023</v>
      </c>
      <c r="Q3398" s="244">
        <v>2023</v>
      </c>
      <c r="R3398" s="244" t="s">
        <v>16107</v>
      </c>
      <c r="S3398" s="223" t="s">
        <v>78</v>
      </c>
      <c r="T3398" s="244" t="s">
        <v>451</v>
      </c>
      <c r="U3398" s="246">
        <v>56</v>
      </c>
      <c r="V3398" s="244" t="s">
        <v>452</v>
      </c>
      <c r="W3398" s="244" t="s">
        <v>1214</v>
      </c>
      <c r="X3398" s="244" t="s">
        <v>21859</v>
      </c>
      <c r="Y3398" s="269">
        <v>34500</v>
      </c>
      <c r="Z3398" s="270"/>
      <c r="AA3398" s="241">
        <f t="shared" si="27"/>
        <v>0</v>
      </c>
      <c r="AB3398" s="244" t="s">
        <v>21860</v>
      </c>
    </row>
    <row r="3399" spans="1:28" ht="15" customHeight="1">
      <c r="A3399" s="109">
        <v>3390</v>
      </c>
      <c r="B3399" s="222" t="str">
        <f t="shared" si="26"/>
        <v>Klik Disini</v>
      </c>
      <c r="C3399" s="244" t="s">
        <v>21861</v>
      </c>
      <c r="D3399" s="244" t="s">
        <v>2762</v>
      </c>
      <c r="E3399" s="244" t="s">
        <v>3443</v>
      </c>
      <c r="F3399" s="244"/>
      <c r="G3399" s="244" t="s">
        <v>21862</v>
      </c>
      <c r="H3399" s="244" t="s">
        <v>3446</v>
      </c>
      <c r="I3399" s="267" t="s">
        <v>3447</v>
      </c>
      <c r="J3399" s="268" t="s">
        <v>313</v>
      </c>
      <c r="K3399" s="244" t="s">
        <v>1953</v>
      </c>
      <c r="L3399" s="244"/>
      <c r="M3399" s="259" t="s">
        <v>447</v>
      </c>
      <c r="N3399" s="244" t="s">
        <v>449</v>
      </c>
      <c r="O3399" s="244" t="s">
        <v>450</v>
      </c>
      <c r="P3399" s="244">
        <v>2023</v>
      </c>
      <c r="Q3399" s="244">
        <v>2023</v>
      </c>
      <c r="R3399" s="244" t="s">
        <v>16107</v>
      </c>
      <c r="S3399" s="223" t="s">
        <v>78</v>
      </c>
      <c r="T3399" s="244" t="s">
        <v>451</v>
      </c>
      <c r="U3399" s="246">
        <v>62</v>
      </c>
      <c r="V3399" s="244" t="s">
        <v>452</v>
      </c>
      <c r="W3399" s="244" t="s">
        <v>700</v>
      </c>
      <c r="X3399" s="244" t="s">
        <v>21863</v>
      </c>
      <c r="Y3399" s="269">
        <v>35500</v>
      </c>
      <c r="Z3399" s="270"/>
      <c r="AA3399" s="241">
        <f t="shared" si="27"/>
        <v>0</v>
      </c>
      <c r="AB3399" s="244" t="s">
        <v>21864</v>
      </c>
    </row>
    <row r="3400" spans="1:28" ht="15" customHeight="1">
      <c r="A3400" s="109">
        <v>3391</v>
      </c>
      <c r="B3400" s="222" t="str">
        <f t="shared" si="26"/>
        <v>Klik Disini</v>
      </c>
      <c r="C3400" s="244" t="s">
        <v>21865</v>
      </c>
      <c r="D3400" s="244" t="s">
        <v>2762</v>
      </c>
      <c r="E3400" s="244" t="s">
        <v>4414</v>
      </c>
      <c r="F3400" s="244"/>
      <c r="G3400" s="244" t="s">
        <v>21866</v>
      </c>
      <c r="H3400" s="244" t="s">
        <v>3912</v>
      </c>
      <c r="I3400" s="267" t="s">
        <v>446</v>
      </c>
      <c r="J3400" s="268" t="s">
        <v>367</v>
      </c>
      <c r="K3400" s="244" t="s">
        <v>1953</v>
      </c>
      <c r="L3400" s="244"/>
      <c r="M3400" s="259" t="s">
        <v>447</v>
      </c>
      <c r="N3400" s="244" t="s">
        <v>449</v>
      </c>
      <c r="O3400" s="244" t="s">
        <v>450</v>
      </c>
      <c r="P3400" s="244">
        <v>2023</v>
      </c>
      <c r="Q3400" s="244">
        <v>2023</v>
      </c>
      <c r="R3400" s="244" t="s">
        <v>16107</v>
      </c>
      <c r="S3400" s="223" t="s">
        <v>78</v>
      </c>
      <c r="T3400" s="244" t="s">
        <v>451</v>
      </c>
      <c r="U3400" s="246">
        <v>192</v>
      </c>
      <c r="V3400" s="244" t="s">
        <v>452</v>
      </c>
      <c r="W3400" s="244" t="s">
        <v>4163</v>
      </c>
      <c r="X3400" s="244" t="s">
        <v>21867</v>
      </c>
      <c r="Y3400" s="269">
        <v>52500</v>
      </c>
      <c r="Z3400" s="270"/>
      <c r="AA3400" s="241">
        <f t="shared" si="27"/>
        <v>0</v>
      </c>
      <c r="AB3400" s="244" t="s">
        <v>21868</v>
      </c>
    </row>
    <row r="3401" spans="1:28" ht="15" customHeight="1">
      <c r="A3401" s="109">
        <v>3392</v>
      </c>
      <c r="B3401" s="222" t="str">
        <f t="shared" si="26"/>
        <v>Klik Disini</v>
      </c>
      <c r="C3401" s="244" t="s">
        <v>21869</v>
      </c>
      <c r="D3401" s="244" t="s">
        <v>2762</v>
      </c>
      <c r="E3401" s="244" t="s">
        <v>21700</v>
      </c>
      <c r="F3401" s="244"/>
      <c r="G3401" s="244" t="s">
        <v>21870</v>
      </c>
      <c r="H3401" s="244" t="s">
        <v>3473</v>
      </c>
      <c r="I3401" s="267" t="s">
        <v>446</v>
      </c>
      <c r="J3401" s="268" t="s">
        <v>345</v>
      </c>
      <c r="K3401" s="244" t="s">
        <v>1953</v>
      </c>
      <c r="L3401" s="244"/>
      <c r="M3401" s="259" t="s">
        <v>447</v>
      </c>
      <c r="N3401" s="244" t="s">
        <v>449</v>
      </c>
      <c r="O3401" s="244" t="s">
        <v>450</v>
      </c>
      <c r="P3401" s="244">
        <v>2023</v>
      </c>
      <c r="Q3401" s="244">
        <v>2023</v>
      </c>
      <c r="R3401" s="244" t="s">
        <v>16107</v>
      </c>
      <c r="S3401" s="223" t="s">
        <v>78</v>
      </c>
      <c r="T3401" s="244" t="s">
        <v>451</v>
      </c>
      <c r="U3401" s="246">
        <v>72</v>
      </c>
      <c r="V3401" s="244" t="s">
        <v>452</v>
      </c>
      <c r="W3401" s="244" t="s">
        <v>5780</v>
      </c>
      <c r="X3401" s="244" t="s">
        <v>21871</v>
      </c>
      <c r="Y3401" s="269">
        <v>35000</v>
      </c>
      <c r="Z3401" s="270"/>
      <c r="AA3401" s="241">
        <f t="shared" si="27"/>
        <v>0</v>
      </c>
      <c r="AB3401" s="244" t="s">
        <v>21872</v>
      </c>
    </row>
    <row r="3402" spans="1:28" ht="15" customHeight="1">
      <c r="A3402" s="109">
        <v>3393</v>
      </c>
      <c r="B3402" s="222" t="str">
        <f t="shared" si="26"/>
        <v>Klik Disini</v>
      </c>
      <c r="C3402" s="244" t="s">
        <v>21873</v>
      </c>
      <c r="D3402" s="244" t="s">
        <v>2762</v>
      </c>
      <c r="E3402" s="244" t="s">
        <v>21774</v>
      </c>
      <c r="F3402" s="244"/>
      <c r="G3402" s="244" t="s">
        <v>21874</v>
      </c>
      <c r="H3402" s="244" t="s">
        <v>384</v>
      </c>
      <c r="I3402" s="267" t="s">
        <v>446</v>
      </c>
      <c r="J3402" s="268" t="s">
        <v>339</v>
      </c>
      <c r="K3402" s="244" t="s">
        <v>1953</v>
      </c>
      <c r="L3402" s="244"/>
      <c r="M3402" s="259" t="s">
        <v>447</v>
      </c>
      <c r="N3402" s="244" t="s">
        <v>449</v>
      </c>
      <c r="O3402" s="244" t="s">
        <v>450</v>
      </c>
      <c r="P3402" s="244">
        <v>2023</v>
      </c>
      <c r="Q3402" s="244">
        <v>2023</v>
      </c>
      <c r="R3402" s="244" t="s">
        <v>16107</v>
      </c>
      <c r="S3402" s="223" t="s">
        <v>78</v>
      </c>
      <c r="T3402" s="244" t="s">
        <v>451</v>
      </c>
      <c r="U3402" s="246">
        <v>84</v>
      </c>
      <c r="V3402" s="244" t="s">
        <v>452</v>
      </c>
      <c r="W3402" s="244" t="s">
        <v>1083</v>
      </c>
      <c r="X3402" s="244" t="s">
        <v>21875</v>
      </c>
      <c r="Y3402" s="269">
        <v>52500</v>
      </c>
      <c r="Z3402" s="270"/>
      <c r="AA3402" s="241">
        <f t="shared" si="27"/>
        <v>0</v>
      </c>
      <c r="AB3402" s="244" t="s">
        <v>21876</v>
      </c>
    </row>
    <row r="3403" spans="1:28" ht="15" customHeight="1">
      <c r="A3403" s="109">
        <v>3394</v>
      </c>
      <c r="B3403" s="222" t="str">
        <f t="shared" si="26"/>
        <v>Klik Disini</v>
      </c>
      <c r="C3403" s="244" t="s">
        <v>21877</v>
      </c>
      <c r="D3403" s="244" t="s">
        <v>2762</v>
      </c>
      <c r="E3403" s="244" t="s">
        <v>6588</v>
      </c>
      <c r="F3403" s="244"/>
      <c r="G3403" s="244" t="s">
        <v>21878</v>
      </c>
      <c r="H3403" s="244" t="s">
        <v>262</v>
      </c>
      <c r="I3403" s="267" t="s">
        <v>1844</v>
      </c>
      <c r="J3403" s="268" t="s">
        <v>401</v>
      </c>
      <c r="K3403" s="244" t="s">
        <v>1953</v>
      </c>
      <c r="L3403" s="244"/>
      <c r="M3403" s="259" t="s">
        <v>447</v>
      </c>
      <c r="N3403" s="244" t="s">
        <v>449</v>
      </c>
      <c r="O3403" s="244" t="s">
        <v>450</v>
      </c>
      <c r="P3403" s="244">
        <v>2023</v>
      </c>
      <c r="Q3403" s="244">
        <v>2023</v>
      </c>
      <c r="R3403" s="244" t="s">
        <v>16107</v>
      </c>
      <c r="S3403" s="223" t="s">
        <v>78</v>
      </c>
      <c r="T3403" s="244" t="s">
        <v>451</v>
      </c>
      <c r="U3403" s="246">
        <v>96</v>
      </c>
      <c r="V3403" s="244" t="s">
        <v>452</v>
      </c>
      <c r="W3403" s="244" t="s">
        <v>736</v>
      </c>
      <c r="X3403" s="244" t="s">
        <v>21879</v>
      </c>
      <c r="Y3403" s="269">
        <v>49000</v>
      </c>
      <c r="Z3403" s="270"/>
      <c r="AA3403" s="241">
        <f t="shared" si="27"/>
        <v>0</v>
      </c>
      <c r="AB3403" s="244" t="s">
        <v>21880</v>
      </c>
    </row>
    <row r="3404" spans="1:28" ht="15" customHeight="1">
      <c r="A3404" s="109">
        <v>3395</v>
      </c>
      <c r="B3404" s="222" t="str">
        <f t="shared" si="26"/>
        <v>Klik Disini</v>
      </c>
      <c r="C3404" s="244" t="s">
        <v>21881</v>
      </c>
      <c r="D3404" s="244" t="s">
        <v>2762</v>
      </c>
      <c r="E3404" s="244" t="s">
        <v>21700</v>
      </c>
      <c r="F3404" s="244"/>
      <c r="G3404" s="244" t="s">
        <v>21882</v>
      </c>
      <c r="H3404" s="244" t="s">
        <v>3473</v>
      </c>
      <c r="I3404" s="267" t="s">
        <v>446</v>
      </c>
      <c r="J3404" s="268" t="s">
        <v>345</v>
      </c>
      <c r="K3404" s="244" t="s">
        <v>1953</v>
      </c>
      <c r="L3404" s="244"/>
      <c r="M3404" s="259" t="s">
        <v>447</v>
      </c>
      <c r="N3404" s="244" t="s">
        <v>449</v>
      </c>
      <c r="O3404" s="244" t="s">
        <v>450</v>
      </c>
      <c r="P3404" s="244">
        <v>2023</v>
      </c>
      <c r="Q3404" s="244">
        <v>2023</v>
      </c>
      <c r="R3404" s="244" t="s">
        <v>16107</v>
      </c>
      <c r="S3404" s="223" t="s">
        <v>78</v>
      </c>
      <c r="T3404" s="244" t="s">
        <v>451</v>
      </c>
      <c r="U3404" s="246">
        <v>60</v>
      </c>
      <c r="V3404" s="244" t="s">
        <v>452</v>
      </c>
      <c r="W3404" s="244" t="s">
        <v>3748</v>
      </c>
      <c r="X3404" s="244" t="s">
        <v>21883</v>
      </c>
      <c r="Y3404" s="269">
        <v>35000</v>
      </c>
      <c r="Z3404" s="270"/>
      <c r="AA3404" s="241">
        <f t="shared" si="27"/>
        <v>0</v>
      </c>
      <c r="AB3404" s="244" t="s">
        <v>21884</v>
      </c>
    </row>
    <row r="3405" spans="1:28" ht="15" customHeight="1">
      <c r="A3405" s="109">
        <v>3396</v>
      </c>
      <c r="B3405" s="222" t="str">
        <f t="shared" si="26"/>
        <v>Klik Disini</v>
      </c>
      <c r="C3405" s="244" t="s">
        <v>21885</v>
      </c>
      <c r="D3405" s="244" t="s">
        <v>2762</v>
      </c>
      <c r="E3405" s="244" t="s">
        <v>21700</v>
      </c>
      <c r="F3405" s="244"/>
      <c r="G3405" s="244" t="s">
        <v>21886</v>
      </c>
      <c r="H3405" s="244" t="s">
        <v>3473</v>
      </c>
      <c r="I3405" s="267" t="s">
        <v>446</v>
      </c>
      <c r="J3405" s="268" t="s">
        <v>345</v>
      </c>
      <c r="K3405" s="244" t="s">
        <v>1953</v>
      </c>
      <c r="L3405" s="244"/>
      <c r="M3405" s="259" t="s">
        <v>447</v>
      </c>
      <c r="N3405" s="244" t="s">
        <v>449</v>
      </c>
      <c r="O3405" s="244" t="s">
        <v>450</v>
      </c>
      <c r="P3405" s="244">
        <v>2023</v>
      </c>
      <c r="Q3405" s="244">
        <v>2023</v>
      </c>
      <c r="R3405" s="244" t="s">
        <v>16107</v>
      </c>
      <c r="S3405" s="223" t="s">
        <v>78</v>
      </c>
      <c r="T3405" s="244" t="s">
        <v>451</v>
      </c>
      <c r="U3405" s="246">
        <v>60</v>
      </c>
      <c r="V3405" s="244" t="s">
        <v>452</v>
      </c>
      <c r="W3405" s="244" t="s">
        <v>897</v>
      </c>
      <c r="X3405" s="244" t="s">
        <v>21887</v>
      </c>
      <c r="Y3405" s="269">
        <v>35000</v>
      </c>
      <c r="Z3405" s="270"/>
      <c r="AA3405" s="241">
        <f t="shared" si="27"/>
        <v>0</v>
      </c>
      <c r="AB3405" s="244" t="s">
        <v>21888</v>
      </c>
    </row>
    <row r="3406" spans="1:28" ht="15" customHeight="1">
      <c r="A3406" s="109">
        <v>3397</v>
      </c>
      <c r="B3406" s="222" t="str">
        <f t="shared" si="26"/>
        <v>Klik Disini</v>
      </c>
      <c r="C3406" s="244" t="s">
        <v>21889</v>
      </c>
      <c r="D3406" s="244" t="s">
        <v>2762</v>
      </c>
      <c r="E3406" s="244" t="s">
        <v>21700</v>
      </c>
      <c r="F3406" s="244"/>
      <c r="G3406" s="244" t="s">
        <v>21890</v>
      </c>
      <c r="H3406" s="244" t="s">
        <v>3473</v>
      </c>
      <c r="I3406" s="267" t="s">
        <v>446</v>
      </c>
      <c r="J3406" s="268" t="s">
        <v>345</v>
      </c>
      <c r="K3406" s="244" t="s">
        <v>1953</v>
      </c>
      <c r="L3406" s="244"/>
      <c r="M3406" s="259" t="s">
        <v>447</v>
      </c>
      <c r="N3406" s="244" t="s">
        <v>449</v>
      </c>
      <c r="O3406" s="244" t="s">
        <v>450</v>
      </c>
      <c r="P3406" s="244">
        <v>2023</v>
      </c>
      <c r="Q3406" s="244">
        <v>2023</v>
      </c>
      <c r="R3406" s="244" t="s">
        <v>16107</v>
      </c>
      <c r="S3406" s="223" t="s">
        <v>78</v>
      </c>
      <c r="T3406" s="244" t="s">
        <v>451</v>
      </c>
      <c r="U3406" s="246">
        <v>60</v>
      </c>
      <c r="V3406" s="244" t="s">
        <v>452</v>
      </c>
      <c r="W3406" s="244" t="s">
        <v>6746</v>
      </c>
      <c r="X3406" s="244" t="s">
        <v>21891</v>
      </c>
      <c r="Y3406" s="269">
        <v>35000</v>
      </c>
      <c r="Z3406" s="270"/>
      <c r="AA3406" s="241">
        <f t="shared" si="27"/>
        <v>0</v>
      </c>
      <c r="AB3406" s="244" t="s">
        <v>21892</v>
      </c>
    </row>
    <row r="3407" spans="1:28" ht="15" customHeight="1">
      <c r="A3407" s="109">
        <v>3398</v>
      </c>
      <c r="B3407" s="222" t="str">
        <f t="shared" si="26"/>
        <v>Klik Disini</v>
      </c>
      <c r="C3407" s="244" t="s">
        <v>21893</v>
      </c>
      <c r="D3407" s="244" t="s">
        <v>2762</v>
      </c>
      <c r="E3407" s="244" t="s">
        <v>21700</v>
      </c>
      <c r="F3407" s="244"/>
      <c r="G3407" s="244" t="s">
        <v>21894</v>
      </c>
      <c r="H3407" s="244" t="s">
        <v>3473</v>
      </c>
      <c r="I3407" s="267" t="s">
        <v>446</v>
      </c>
      <c r="J3407" s="268" t="s">
        <v>345</v>
      </c>
      <c r="K3407" s="244" t="s">
        <v>1953</v>
      </c>
      <c r="L3407" s="244"/>
      <c r="M3407" s="259" t="s">
        <v>447</v>
      </c>
      <c r="N3407" s="244" t="s">
        <v>449</v>
      </c>
      <c r="O3407" s="244" t="s">
        <v>450</v>
      </c>
      <c r="P3407" s="244">
        <v>2023</v>
      </c>
      <c r="Q3407" s="244">
        <v>2023</v>
      </c>
      <c r="R3407" s="244" t="s">
        <v>16107</v>
      </c>
      <c r="S3407" s="223" t="s">
        <v>78</v>
      </c>
      <c r="T3407" s="244" t="s">
        <v>451</v>
      </c>
      <c r="U3407" s="246">
        <v>64</v>
      </c>
      <c r="V3407" s="244" t="s">
        <v>452</v>
      </c>
      <c r="W3407" s="244" t="s">
        <v>2542</v>
      </c>
      <c r="X3407" s="244" t="s">
        <v>21895</v>
      </c>
      <c r="Y3407" s="269">
        <v>35000</v>
      </c>
      <c r="Z3407" s="270"/>
      <c r="AA3407" s="241">
        <f t="shared" si="27"/>
        <v>0</v>
      </c>
      <c r="AB3407" s="244" t="s">
        <v>21896</v>
      </c>
    </row>
    <row r="3408" spans="1:28" ht="15" customHeight="1">
      <c r="A3408" s="109">
        <v>3399</v>
      </c>
      <c r="B3408" s="222" t="str">
        <f t="shared" si="26"/>
        <v>Klik Disini</v>
      </c>
      <c r="C3408" s="244" t="s">
        <v>21897</v>
      </c>
      <c r="D3408" s="244" t="s">
        <v>2762</v>
      </c>
      <c r="E3408" s="244" t="s">
        <v>21700</v>
      </c>
      <c r="F3408" s="244"/>
      <c r="G3408" s="244" t="s">
        <v>21898</v>
      </c>
      <c r="H3408" s="244" t="s">
        <v>262</v>
      </c>
      <c r="I3408" s="267" t="s">
        <v>1844</v>
      </c>
      <c r="J3408" s="268" t="s">
        <v>401</v>
      </c>
      <c r="K3408" s="244" t="s">
        <v>1953</v>
      </c>
      <c r="L3408" s="244"/>
      <c r="M3408" s="259" t="s">
        <v>447</v>
      </c>
      <c r="N3408" s="244" t="s">
        <v>449</v>
      </c>
      <c r="O3408" s="244" t="s">
        <v>450</v>
      </c>
      <c r="P3408" s="244">
        <v>2023</v>
      </c>
      <c r="Q3408" s="244">
        <v>2023</v>
      </c>
      <c r="R3408" s="244" t="s">
        <v>16107</v>
      </c>
      <c r="S3408" s="223" t="s">
        <v>78</v>
      </c>
      <c r="T3408" s="244" t="s">
        <v>451</v>
      </c>
      <c r="U3408" s="246">
        <v>62</v>
      </c>
      <c r="V3408" s="244" t="s">
        <v>452</v>
      </c>
      <c r="W3408" s="244" t="s">
        <v>1102</v>
      </c>
      <c r="X3408" s="244" t="s">
        <v>21899</v>
      </c>
      <c r="Y3408" s="269">
        <v>35000</v>
      </c>
      <c r="Z3408" s="270"/>
      <c r="AA3408" s="241">
        <f t="shared" si="27"/>
        <v>0</v>
      </c>
      <c r="AB3408" s="244" t="s">
        <v>21900</v>
      </c>
    </row>
    <row r="3409" spans="1:28" ht="15" customHeight="1">
      <c r="A3409" s="109">
        <v>3400</v>
      </c>
      <c r="B3409" s="222" t="str">
        <f t="shared" si="26"/>
        <v>Klik Disini</v>
      </c>
      <c r="C3409" s="244" t="s">
        <v>21901</v>
      </c>
      <c r="D3409" s="244" t="s">
        <v>2762</v>
      </c>
      <c r="E3409" s="244" t="s">
        <v>21700</v>
      </c>
      <c r="F3409" s="244"/>
      <c r="G3409" s="244" t="s">
        <v>21902</v>
      </c>
      <c r="H3409" s="244" t="s">
        <v>262</v>
      </c>
      <c r="I3409" s="267" t="s">
        <v>1844</v>
      </c>
      <c r="J3409" s="268" t="s">
        <v>401</v>
      </c>
      <c r="K3409" s="244" t="s">
        <v>1953</v>
      </c>
      <c r="L3409" s="244"/>
      <c r="M3409" s="259" t="s">
        <v>447</v>
      </c>
      <c r="N3409" s="244" t="s">
        <v>449</v>
      </c>
      <c r="O3409" s="244" t="s">
        <v>450</v>
      </c>
      <c r="P3409" s="244">
        <v>2023</v>
      </c>
      <c r="Q3409" s="244">
        <v>2023</v>
      </c>
      <c r="R3409" s="244" t="s">
        <v>16107</v>
      </c>
      <c r="S3409" s="223" t="s">
        <v>78</v>
      </c>
      <c r="T3409" s="244" t="s">
        <v>451</v>
      </c>
      <c r="U3409" s="246">
        <v>60</v>
      </c>
      <c r="V3409" s="244" t="s">
        <v>452</v>
      </c>
      <c r="W3409" s="244" t="s">
        <v>5372</v>
      </c>
      <c r="X3409" s="244" t="s">
        <v>21903</v>
      </c>
      <c r="Y3409" s="269">
        <v>35000</v>
      </c>
      <c r="Z3409" s="270"/>
      <c r="AA3409" s="241">
        <f t="shared" si="27"/>
        <v>0</v>
      </c>
      <c r="AB3409" s="244" t="s">
        <v>21904</v>
      </c>
    </row>
    <row r="3410" spans="1:28" ht="15" customHeight="1">
      <c r="A3410" s="109">
        <v>3401</v>
      </c>
      <c r="B3410" s="222" t="str">
        <f t="shared" si="26"/>
        <v>Klik Disini</v>
      </c>
      <c r="C3410" s="244" t="s">
        <v>21905</v>
      </c>
      <c r="D3410" s="244" t="s">
        <v>2762</v>
      </c>
      <c r="E3410" s="244" t="s">
        <v>21700</v>
      </c>
      <c r="F3410" s="244"/>
      <c r="G3410" s="244" t="s">
        <v>21906</v>
      </c>
      <c r="H3410" s="244" t="s">
        <v>3473</v>
      </c>
      <c r="I3410" s="267" t="s">
        <v>446</v>
      </c>
      <c r="J3410" s="268" t="s">
        <v>345</v>
      </c>
      <c r="K3410" s="244" t="s">
        <v>1953</v>
      </c>
      <c r="L3410" s="244"/>
      <c r="M3410" s="259" t="s">
        <v>447</v>
      </c>
      <c r="N3410" s="244" t="s">
        <v>449</v>
      </c>
      <c r="O3410" s="244" t="s">
        <v>450</v>
      </c>
      <c r="P3410" s="244">
        <v>2023</v>
      </c>
      <c r="Q3410" s="244">
        <v>2023</v>
      </c>
      <c r="R3410" s="244" t="s">
        <v>16107</v>
      </c>
      <c r="S3410" s="223" t="s">
        <v>78</v>
      </c>
      <c r="T3410" s="244" t="s">
        <v>451</v>
      </c>
      <c r="U3410" s="246">
        <v>102</v>
      </c>
      <c r="V3410" s="244" t="s">
        <v>452</v>
      </c>
      <c r="W3410" s="244" t="s">
        <v>743</v>
      </c>
      <c r="X3410" s="244" t="s">
        <v>21907</v>
      </c>
      <c r="Y3410" s="269">
        <v>48500</v>
      </c>
      <c r="Z3410" s="270"/>
      <c r="AA3410" s="241">
        <f t="shared" si="27"/>
        <v>0</v>
      </c>
      <c r="AB3410" s="244" t="s">
        <v>21908</v>
      </c>
    </row>
    <row r="3411" spans="1:28" ht="15" customHeight="1">
      <c r="A3411" s="109">
        <v>3402</v>
      </c>
      <c r="B3411" s="222" t="str">
        <f t="shared" si="26"/>
        <v>Klik Disini</v>
      </c>
      <c r="C3411" s="244" t="s">
        <v>21909</v>
      </c>
      <c r="D3411" s="244" t="s">
        <v>2762</v>
      </c>
      <c r="E3411" s="244" t="s">
        <v>6387</v>
      </c>
      <c r="F3411" s="244"/>
      <c r="G3411" s="244" t="s">
        <v>21910</v>
      </c>
      <c r="H3411" s="244" t="s">
        <v>262</v>
      </c>
      <c r="I3411" s="267" t="s">
        <v>1844</v>
      </c>
      <c r="J3411" s="268" t="s">
        <v>401</v>
      </c>
      <c r="K3411" s="244" t="s">
        <v>1953</v>
      </c>
      <c r="L3411" s="244"/>
      <c r="M3411" s="259" t="s">
        <v>447</v>
      </c>
      <c r="N3411" s="244" t="s">
        <v>449</v>
      </c>
      <c r="O3411" s="244" t="s">
        <v>450</v>
      </c>
      <c r="P3411" s="244">
        <v>2023</v>
      </c>
      <c r="Q3411" s="244">
        <v>2023</v>
      </c>
      <c r="R3411" s="244" t="s">
        <v>16107</v>
      </c>
      <c r="S3411" s="223" t="s">
        <v>78</v>
      </c>
      <c r="T3411" s="244" t="s">
        <v>451</v>
      </c>
      <c r="U3411" s="246">
        <v>122</v>
      </c>
      <c r="V3411" s="244" t="s">
        <v>452</v>
      </c>
      <c r="W3411" s="244" t="s">
        <v>991</v>
      </c>
      <c r="X3411" s="244" t="s">
        <v>21911</v>
      </c>
      <c r="Y3411" s="269">
        <v>34500</v>
      </c>
      <c r="Z3411" s="270"/>
      <c r="AA3411" s="241">
        <f t="shared" si="27"/>
        <v>0</v>
      </c>
      <c r="AB3411" s="244" t="s">
        <v>21912</v>
      </c>
    </row>
    <row r="3412" spans="1:28" ht="15" customHeight="1">
      <c r="A3412" s="109">
        <v>3403</v>
      </c>
      <c r="B3412" s="222" t="str">
        <f t="shared" si="26"/>
        <v>Klik Disini</v>
      </c>
      <c r="C3412" s="244" t="s">
        <v>21913</v>
      </c>
      <c r="D3412" s="244" t="s">
        <v>2762</v>
      </c>
      <c r="E3412" s="244" t="s">
        <v>21700</v>
      </c>
      <c r="F3412" s="244"/>
      <c r="G3412" s="244" t="s">
        <v>21914</v>
      </c>
      <c r="H3412" s="244" t="s">
        <v>3473</v>
      </c>
      <c r="I3412" s="267" t="s">
        <v>446</v>
      </c>
      <c r="J3412" s="268" t="s">
        <v>345</v>
      </c>
      <c r="K3412" s="244" t="s">
        <v>1953</v>
      </c>
      <c r="L3412" s="244"/>
      <c r="M3412" s="259" t="s">
        <v>447</v>
      </c>
      <c r="N3412" s="244" t="s">
        <v>449</v>
      </c>
      <c r="O3412" s="244" t="s">
        <v>450</v>
      </c>
      <c r="P3412" s="244">
        <v>2023</v>
      </c>
      <c r="Q3412" s="244">
        <v>2023</v>
      </c>
      <c r="R3412" s="244" t="s">
        <v>16107</v>
      </c>
      <c r="S3412" s="223" t="s">
        <v>78</v>
      </c>
      <c r="T3412" s="244" t="s">
        <v>451</v>
      </c>
      <c r="U3412" s="246">
        <v>70</v>
      </c>
      <c r="V3412" s="244" t="s">
        <v>452</v>
      </c>
      <c r="W3412" s="244" t="s">
        <v>3592</v>
      </c>
      <c r="X3412" s="244" t="s">
        <v>21915</v>
      </c>
      <c r="Y3412" s="269">
        <v>35000</v>
      </c>
      <c r="Z3412" s="270"/>
      <c r="AA3412" s="241">
        <f t="shared" si="27"/>
        <v>0</v>
      </c>
      <c r="AB3412" s="244" t="s">
        <v>21916</v>
      </c>
    </row>
    <row r="3413" spans="1:28" ht="15" customHeight="1">
      <c r="A3413" s="109">
        <v>3404</v>
      </c>
      <c r="B3413" s="222" t="str">
        <f t="shared" si="26"/>
        <v>Klik Disini</v>
      </c>
      <c r="C3413" s="244" t="s">
        <v>21917</v>
      </c>
      <c r="D3413" s="244" t="s">
        <v>2762</v>
      </c>
      <c r="E3413" s="244" t="s">
        <v>4009</v>
      </c>
      <c r="F3413" s="244"/>
      <c r="G3413" s="244" t="s">
        <v>21918</v>
      </c>
      <c r="H3413" s="244" t="s">
        <v>6549</v>
      </c>
      <c r="I3413" s="267" t="s">
        <v>592</v>
      </c>
      <c r="J3413" s="268" t="s">
        <v>324</v>
      </c>
      <c r="K3413" s="244" t="s">
        <v>1953</v>
      </c>
      <c r="L3413" s="244"/>
      <c r="M3413" s="259" t="s">
        <v>447</v>
      </c>
      <c r="N3413" s="244" t="s">
        <v>449</v>
      </c>
      <c r="O3413" s="244" t="s">
        <v>450</v>
      </c>
      <c r="P3413" s="244">
        <v>2023</v>
      </c>
      <c r="Q3413" s="244">
        <v>2023</v>
      </c>
      <c r="R3413" s="244" t="s">
        <v>16107</v>
      </c>
      <c r="S3413" s="223" t="s">
        <v>78</v>
      </c>
      <c r="T3413" s="244" t="s">
        <v>451</v>
      </c>
      <c r="U3413" s="246">
        <v>62</v>
      </c>
      <c r="V3413" s="244" t="s">
        <v>452</v>
      </c>
      <c r="W3413" s="244" t="s">
        <v>917</v>
      </c>
      <c r="X3413" s="244" t="s">
        <v>21919</v>
      </c>
      <c r="Y3413" s="269">
        <v>50500</v>
      </c>
      <c r="Z3413" s="270"/>
      <c r="AA3413" s="241">
        <f t="shared" si="27"/>
        <v>0</v>
      </c>
      <c r="AB3413" s="244" t="s">
        <v>21920</v>
      </c>
    </row>
    <row r="3414" spans="1:28" ht="15" customHeight="1">
      <c r="A3414" s="109">
        <v>3405</v>
      </c>
      <c r="B3414" s="222" t="str">
        <f t="shared" si="26"/>
        <v>Klik Disini</v>
      </c>
      <c r="C3414" s="244" t="s">
        <v>21921</v>
      </c>
      <c r="D3414" s="244" t="s">
        <v>2762</v>
      </c>
      <c r="E3414" s="244" t="s">
        <v>21700</v>
      </c>
      <c r="F3414" s="244"/>
      <c r="G3414" s="244" t="s">
        <v>21922</v>
      </c>
      <c r="H3414" s="244" t="s">
        <v>3473</v>
      </c>
      <c r="I3414" s="267" t="s">
        <v>446</v>
      </c>
      <c r="J3414" s="268" t="s">
        <v>345</v>
      </c>
      <c r="K3414" s="244" t="s">
        <v>1953</v>
      </c>
      <c r="L3414" s="244"/>
      <c r="M3414" s="259" t="s">
        <v>447</v>
      </c>
      <c r="N3414" s="244" t="s">
        <v>449</v>
      </c>
      <c r="O3414" s="244" t="s">
        <v>450</v>
      </c>
      <c r="P3414" s="244">
        <v>2023</v>
      </c>
      <c r="Q3414" s="244">
        <v>2023</v>
      </c>
      <c r="R3414" s="244" t="s">
        <v>16107</v>
      </c>
      <c r="S3414" s="223" t="s">
        <v>78</v>
      </c>
      <c r="T3414" s="244" t="s">
        <v>451</v>
      </c>
      <c r="U3414" s="246">
        <v>64</v>
      </c>
      <c r="V3414" s="244" t="s">
        <v>452</v>
      </c>
      <c r="W3414" s="244" t="s">
        <v>3230</v>
      </c>
      <c r="X3414" s="244" t="s">
        <v>21923</v>
      </c>
      <c r="Y3414" s="269">
        <v>39000</v>
      </c>
      <c r="Z3414" s="270"/>
      <c r="AA3414" s="241">
        <f t="shared" si="27"/>
        <v>0</v>
      </c>
      <c r="AB3414" s="244" t="s">
        <v>21924</v>
      </c>
    </row>
    <row r="3415" spans="1:28" ht="15" customHeight="1">
      <c r="A3415" s="109">
        <v>3406</v>
      </c>
      <c r="B3415" s="222" t="str">
        <f t="shared" si="26"/>
        <v>Klik Disini</v>
      </c>
      <c r="C3415" s="244" t="s">
        <v>21925</v>
      </c>
      <c r="D3415" s="244" t="s">
        <v>2762</v>
      </c>
      <c r="E3415" s="244" t="s">
        <v>4009</v>
      </c>
      <c r="F3415" s="244"/>
      <c r="G3415" s="244" t="s">
        <v>21926</v>
      </c>
      <c r="H3415" s="244" t="s">
        <v>6549</v>
      </c>
      <c r="I3415" s="267" t="s">
        <v>592</v>
      </c>
      <c r="J3415" s="268" t="s">
        <v>324</v>
      </c>
      <c r="K3415" s="244" t="s">
        <v>1953</v>
      </c>
      <c r="L3415" s="244"/>
      <c r="M3415" s="259" t="s">
        <v>447</v>
      </c>
      <c r="N3415" s="244" t="s">
        <v>449</v>
      </c>
      <c r="O3415" s="244" t="s">
        <v>450</v>
      </c>
      <c r="P3415" s="244">
        <v>2023</v>
      </c>
      <c r="Q3415" s="244">
        <v>2023</v>
      </c>
      <c r="R3415" s="244" t="s">
        <v>16107</v>
      </c>
      <c r="S3415" s="223" t="s">
        <v>78</v>
      </c>
      <c r="T3415" s="244" t="s">
        <v>451</v>
      </c>
      <c r="U3415" s="246">
        <v>66</v>
      </c>
      <c r="V3415" s="244" t="s">
        <v>452</v>
      </c>
      <c r="W3415" s="244" t="s">
        <v>6402</v>
      </c>
      <c r="X3415" s="244" t="s">
        <v>21927</v>
      </c>
      <c r="Y3415" s="269">
        <v>50500</v>
      </c>
      <c r="Z3415" s="270"/>
      <c r="AA3415" s="241">
        <f t="shared" si="27"/>
        <v>0</v>
      </c>
      <c r="AB3415" s="244" t="s">
        <v>21928</v>
      </c>
    </row>
    <row r="3416" spans="1:28" ht="15" customHeight="1">
      <c r="A3416" s="109">
        <v>3407</v>
      </c>
      <c r="B3416" s="222" t="str">
        <f t="shared" si="26"/>
        <v>Klik Disini</v>
      </c>
      <c r="C3416" s="244" t="s">
        <v>21929</v>
      </c>
      <c r="D3416" s="244" t="s">
        <v>2762</v>
      </c>
      <c r="E3416" s="244" t="s">
        <v>4414</v>
      </c>
      <c r="F3416" s="244"/>
      <c r="G3416" s="244" t="s">
        <v>21930</v>
      </c>
      <c r="H3416" s="244" t="s">
        <v>4580</v>
      </c>
      <c r="I3416" s="267" t="s">
        <v>446</v>
      </c>
      <c r="J3416" s="268" t="s">
        <v>347</v>
      </c>
      <c r="K3416" s="244" t="s">
        <v>1953</v>
      </c>
      <c r="L3416" s="244"/>
      <c r="M3416" s="259" t="s">
        <v>447</v>
      </c>
      <c r="N3416" s="244" t="s">
        <v>449</v>
      </c>
      <c r="O3416" s="244" t="s">
        <v>450</v>
      </c>
      <c r="P3416" s="244">
        <v>2023</v>
      </c>
      <c r="Q3416" s="244">
        <v>2023</v>
      </c>
      <c r="R3416" s="244" t="s">
        <v>3643</v>
      </c>
      <c r="S3416" s="223" t="s">
        <v>78</v>
      </c>
      <c r="T3416" s="244" t="s">
        <v>451</v>
      </c>
      <c r="U3416" s="246">
        <v>72</v>
      </c>
      <c r="V3416" s="244" t="s">
        <v>452</v>
      </c>
      <c r="W3416" s="244" t="s">
        <v>813</v>
      </c>
      <c r="X3416" s="244" t="s">
        <v>21931</v>
      </c>
      <c r="Y3416" s="269">
        <v>49000</v>
      </c>
      <c r="Z3416" s="270"/>
      <c r="AA3416" s="241">
        <f t="shared" si="27"/>
        <v>0</v>
      </c>
      <c r="AB3416" s="244" t="s">
        <v>21932</v>
      </c>
    </row>
    <row r="3417" spans="1:28" ht="15" customHeight="1">
      <c r="A3417" s="109">
        <v>3408</v>
      </c>
      <c r="B3417" s="222" t="str">
        <f t="shared" si="26"/>
        <v>Klik Disini</v>
      </c>
      <c r="C3417" s="244" t="s">
        <v>21933</v>
      </c>
      <c r="D3417" s="244" t="s">
        <v>2762</v>
      </c>
      <c r="E3417" s="244" t="s">
        <v>21700</v>
      </c>
      <c r="F3417" s="244"/>
      <c r="G3417" s="244" t="s">
        <v>21934</v>
      </c>
      <c r="H3417" s="244" t="s">
        <v>3473</v>
      </c>
      <c r="I3417" s="267" t="s">
        <v>446</v>
      </c>
      <c r="J3417" s="268" t="s">
        <v>345</v>
      </c>
      <c r="K3417" s="244" t="s">
        <v>1953</v>
      </c>
      <c r="L3417" s="244"/>
      <c r="M3417" s="259" t="s">
        <v>447</v>
      </c>
      <c r="N3417" s="244" t="s">
        <v>449</v>
      </c>
      <c r="O3417" s="244" t="s">
        <v>450</v>
      </c>
      <c r="P3417" s="244">
        <v>2023</v>
      </c>
      <c r="Q3417" s="244">
        <v>2023</v>
      </c>
      <c r="R3417" s="244" t="s">
        <v>16107</v>
      </c>
      <c r="S3417" s="223" t="s">
        <v>78</v>
      </c>
      <c r="T3417" s="244" t="s">
        <v>451</v>
      </c>
      <c r="U3417" s="246">
        <v>58</v>
      </c>
      <c r="V3417" s="244" t="s">
        <v>452</v>
      </c>
      <c r="W3417" s="244" t="s">
        <v>646</v>
      </c>
      <c r="X3417" s="244" t="s">
        <v>21935</v>
      </c>
      <c r="Y3417" s="269">
        <v>48500</v>
      </c>
      <c r="Z3417" s="270"/>
      <c r="AA3417" s="241">
        <f t="shared" si="27"/>
        <v>0</v>
      </c>
      <c r="AB3417" s="244" t="s">
        <v>21936</v>
      </c>
    </row>
    <row r="3418" spans="1:28" ht="15" customHeight="1">
      <c r="A3418" s="109">
        <v>3409</v>
      </c>
      <c r="B3418" s="222" t="str">
        <f t="shared" si="26"/>
        <v>Klik Disini</v>
      </c>
      <c r="C3418" s="244" t="s">
        <v>21937</v>
      </c>
      <c r="D3418" s="244" t="s">
        <v>2762</v>
      </c>
      <c r="E3418" s="244" t="s">
        <v>21774</v>
      </c>
      <c r="F3418" s="244"/>
      <c r="G3418" s="244" t="s">
        <v>21938</v>
      </c>
      <c r="H3418" s="244" t="s">
        <v>1843</v>
      </c>
      <c r="I3418" s="267" t="s">
        <v>446</v>
      </c>
      <c r="J3418" s="268" t="s">
        <v>339</v>
      </c>
      <c r="K3418" s="244" t="s">
        <v>1953</v>
      </c>
      <c r="L3418" s="244"/>
      <c r="M3418" s="259" t="s">
        <v>447</v>
      </c>
      <c r="N3418" s="244" t="s">
        <v>449</v>
      </c>
      <c r="O3418" s="244" t="s">
        <v>450</v>
      </c>
      <c r="P3418" s="244">
        <v>2023</v>
      </c>
      <c r="Q3418" s="244">
        <v>2023</v>
      </c>
      <c r="R3418" s="244" t="s">
        <v>16107</v>
      </c>
      <c r="S3418" s="223" t="s">
        <v>78</v>
      </c>
      <c r="T3418" s="244" t="s">
        <v>451</v>
      </c>
      <c r="U3418" s="246">
        <v>82</v>
      </c>
      <c r="V3418" s="244" t="s">
        <v>452</v>
      </c>
      <c r="W3418" s="244" t="s">
        <v>3420</v>
      </c>
      <c r="X3418" s="244" t="s">
        <v>21939</v>
      </c>
      <c r="Y3418" s="269">
        <v>65500</v>
      </c>
      <c r="Z3418" s="270"/>
      <c r="AA3418" s="241">
        <f t="shared" si="27"/>
        <v>0</v>
      </c>
      <c r="AB3418" s="244" t="s">
        <v>21940</v>
      </c>
    </row>
    <row r="3419" spans="1:28" ht="15" customHeight="1">
      <c r="A3419" s="109">
        <v>3410</v>
      </c>
      <c r="B3419" s="222" t="str">
        <f t="shared" si="26"/>
        <v>Klik Disini</v>
      </c>
      <c r="C3419" s="244" t="s">
        <v>21941</v>
      </c>
      <c r="D3419" s="244" t="s">
        <v>2762</v>
      </c>
      <c r="E3419" s="244" t="s">
        <v>21849</v>
      </c>
      <c r="F3419" s="244"/>
      <c r="G3419" s="244" t="s">
        <v>21942</v>
      </c>
      <c r="H3419" s="244" t="s">
        <v>384</v>
      </c>
      <c r="I3419" s="267" t="s">
        <v>446</v>
      </c>
      <c r="J3419" s="268" t="s">
        <v>383</v>
      </c>
      <c r="K3419" s="244" t="s">
        <v>1953</v>
      </c>
      <c r="L3419" s="244"/>
      <c r="M3419" s="259" t="s">
        <v>447</v>
      </c>
      <c r="N3419" s="244" t="s">
        <v>449</v>
      </c>
      <c r="O3419" s="244" t="s">
        <v>450</v>
      </c>
      <c r="P3419" s="244">
        <v>2023</v>
      </c>
      <c r="Q3419" s="244">
        <v>2023</v>
      </c>
      <c r="R3419" s="244" t="s">
        <v>16107</v>
      </c>
      <c r="S3419" s="223" t="s">
        <v>78</v>
      </c>
      <c r="T3419" s="244" t="s">
        <v>451</v>
      </c>
      <c r="U3419" s="246">
        <v>110</v>
      </c>
      <c r="V3419" s="244" t="s">
        <v>452</v>
      </c>
      <c r="W3419" s="244" t="s">
        <v>1252</v>
      </c>
      <c r="X3419" s="244" t="s">
        <v>21943</v>
      </c>
      <c r="Y3419" s="269">
        <v>60500</v>
      </c>
      <c r="Z3419" s="270"/>
      <c r="AA3419" s="241">
        <f t="shared" si="27"/>
        <v>0</v>
      </c>
      <c r="AB3419" s="244" t="s">
        <v>21944</v>
      </c>
    </row>
    <row r="3420" spans="1:28" ht="15" customHeight="1">
      <c r="A3420" s="109">
        <v>3411</v>
      </c>
      <c r="B3420" s="222" t="str">
        <f t="shared" si="26"/>
        <v>Klik Disini</v>
      </c>
      <c r="C3420" s="244" t="s">
        <v>21945</v>
      </c>
      <c r="D3420" s="244" t="s">
        <v>2762</v>
      </c>
      <c r="E3420" s="244" t="s">
        <v>21849</v>
      </c>
      <c r="F3420" s="244"/>
      <c r="G3420" s="244" t="s">
        <v>21946</v>
      </c>
      <c r="H3420" s="244" t="s">
        <v>384</v>
      </c>
      <c r="I3420" s="267" t="s">
        <v>446</v>
      </c>
      <c r="J3420" s="268" t="s">
        <v>383</v>
      </c>
      <c r="K3420" s="244" t="s">
        <v>1953</v>
      </c>
      <c r="L3420" s="244"/>
      <c r="M3420" s="259" t="s">
        <v>447</v>
      </c>
      <c r="N3420" s="244" t="s">
        <v>449</v>
      </c>
      <c r="O3420" s="244" t="s">
        <v>450</v>
      </c>
      <c r="P3420" s="244">
        <v>2023</v>
      </c>
      <c r="Q3420" s="244">
        <v>2023</v>
      </c>
      <c r="R3420" s="244" t="s">
        <v>16107</v>
      </c>
      <c r="S3420" s="223" t="s">
        <v>78</v>
      </c>
      <c r="T3420" s="244" t="s">
        <v>451</v>
      </c>
      <c r="U3420" s="246">
        <v>124</v>
      </c>
      <c r="V3420" s="244" t="s">
        <v>452</v>
      </c>
      <c r="W3420" s="244" t="s">
        <v>999</v>
      </c>
      <c r="X3420" s="244" t="s">
        <v>21947</v>
      </c>
      <c r="Y3420" s="269">
        <v>63000</v>
      </c>
      <c r="Z3420" s="270"/>
      <c r="AA3420" s="241">
        <f t="shared" si="27"/>
        <v>0</v>
      </c>
      <c r="AB3420" s="244" t="s">
        <v>21948</v>
      </c>
    </row>
    <row r="3421" spans="1:28" ht="15" customHeight="1">
      <c r="A3421" s="109">
        <v>3412</v>
      </c>
      <c r="B3421" s="222" t="str">
        <f t="shared" si="26"/>
        <v>Klik Disini</v>
      </c>
      <c r="C3421" s="244" t="s">
        <v>21949</v>
      </c>
      <c r="D3421" s="244" t="s">
        <v>2762</v>
      </c>
      <c r="E3421" s="244" t="s">
        <v>21849</v>
      </c>
      <c r="F3421" s="244"/>
      <c r="G3421" s="244" t="s">
        <v>21950</v>
      </c>
      <c r="H3421" s="244" t="s">
        <v>384</v>
      </c>
      <c r="I3421" s="267" t="s">
        <v>446</v>
      </c>
      <c r="J3421" s="268" t="s">
        <v>383</v>
      </c>
      <c r="K3421" s="244" t="s">
        <v>1953</v>
      </c>
      <c r="L3421" s="244"/>
      <c r="M3421" s="259" t="s">
        <v>447</v>
      </c>
      <c r="N3421" s="244" t="s">
        <v>449</v>
      </c>
      <c r="O3421" s="244" t="s">
        <v>450</v>
      </c>
      <c r="P3421" s="244">
        <v>2023</v>
      </c>
      <c r="Q3421" s="244">
        <v>2023</v>
      </c>
      <c r="R3421" s="244" t="s">
        <v>16107</v>
      </c>
      <c r="S3421" s="223" t="s">
        <v>78</v>
      </c>
      <c r="T3421" s="244" t="s">
        <v>451</v>
      </c>
      <c r="U3421" s="246">
        <v>104</v>
      </c>
      <c r="V3421" s="244" t="s">
        <v>452</v>
      </c>
      <c r="W3421" s="244" t="s">
        <v>1049</v>
      </c>
      <c r="X3421" s="244" t="s">
        <v>21951</v>
      </c>
      <c r="Y3421" s="269">
        <v>50000</v>
      </c>
      <c r="Z3421" s="270"/>
      <c r="AA3421" s="241">
        <f t="shared" si="27"/>
        <v>0</v>
      </c>
      <c r="AB3421" s="244" t="s">
        <v>21952</v>
      </c>
    </row>
    <row r="3422" spans="1:28" ht="15" customHeight="1">
      <c r="A3422" s="109">
        <v>3413</v>
      </c>
      <c r="B3422" s="222" t="str">
        <f t="shared" si="26"/>
        <v>Klik Disini</v>
      </c>
      <c r="C3422" s="244" t="s">
        <v>21953</v>
      </c>
      <c r="D3422" s="244" t="s">
        <v>2762</v>
      </c>
      <c r="E3422" s="244" t="s">
        <v>21954</v>
      </c>
      <c r="F3422" s="244"/>
      <c r="G3422" s="244" t="s">
        <v>21955</v>
      </c>
      <c r="H3422" s="244" t="s">
        <v>384</v>
      </c>
      <c r="I3422" s="267" t="s">
        <v>446</v>
      </c>
      <c r="J3422" s="268" t="s">
        <v>383</v>
      </c>
      <c r="K3422" s="244" t="s">
        <v>1953</v>
      </c>
      <c r="L3422" s="244"/>
      <c r="M3422" s="259" t="s">
        <v>447</v>
      </c>
      <c r="N3422" s="244" t="s">
        <v>449</v>
      </c>
      <c r="O3422" s="244" t="s">
        <v>450</v>
      </c>
      <c r="P3422" s="244">
        <v>2023</v>
      </c>
      <c r="Q3422" s="244">
        <v>2023</v>
      </c>
      <c r="R3422" s="244" t="s">
        <v>16107</v>
      </c>
      <c r="S3422" s="223" t="s">
        <v>78</v>
      </c>
      <c r="T3422" s="244" t="s">
        <v>451</v>
      </c>
      <c r="U3422" s="246">
        <v>118</v>
      </c>
      <c r="V3422" s="244" t="s">
        <v>452</v>
      </c>
      <c r="W3422" s="244" t="s">
        <v>563</v>
      </c>
      <c r="X3422" s="244" t="s">
        <v>21956</v>
      </c>
      <c r="Y3422" s="269">
        <v>62500</v>
      </c>
      <c r="Z3422" s="270"/>
      <c r="AA3422" s="241">
        <f t="shared" si="27"/>
        <v>0</v>
      </c>
      <c r="AB3422" s="244" t="s">
        <v>21957</v>
      </c>
    </row>
    <row r="3423" spans="1:28" ht="15" customHeight="1">
      <c r="A3423" s="109">
        <v>3414</v>
      </c>
      <c r="B3423" s="222" t="str">
        <f t="shared" si="26"/>
        <v>Klik Disini</v>
      </c>
      <c r="C3423" s="244" t="s">
        <v>21958</v>
      </c>
      <c r="D3423" s="244" t="s">
        <v>2762</v>
      </c>
      <c r="E3423" s="244" t="s">
        <v>19784</v>
      </c>
      <c r="F3423" s="244"/>
      <c r="G3423" s="244" t="s">
        <v>21959</v>
      </c>
      <c r="H3423" s="244" t="s">
        <v>384</v>
      </c>
      <c r="I3423" s="267" t="s">
        <v>446</v>
      </c>
      <c r="J3423" s="268" t="s">
        <v>383</v>
      </c>
      <c r="K3423" s="244" t="s">
        <v>1953</v>
      </c>
      <c r="L3423" s="244"/>
      <c r="M3423" s="259" t="s">
        <v>447</v>
      </c>
      <c r="N3423" s="244" t="s">
        <v>449</v>
      </c>
      <c r="O3423" s="244" t="s">
        <v>450</v>
      </c>
      <c r="P3423" s="244">
        <v>2023</v>
      </c>
      <c r="Q3423" s="244">
        <v>2023</v>
      </c>
      <c r="R3423" s="244" t="s">
        <v>16107</v>
      </c>
      <c r="S3423" s="223" t="s">
        <v>78</v>
      </c>
      <c r="T3423" s="244" t="s">
        <v>451</v>
      </c>
      <c r="U3423" s="246">
        <v>80</v>
      </c>
      <c r="V3423" s="244" t="s">
        <v>452</v>
      </c>
      <c r="W3423" s="244" t="s">
        <v>471</v>
      </c>
      <c r="X3423" s="244" t="s">
        <v>21960</v>
      </c>
      <c r="Y3423" s="269">
        <v>46000</v>
      </c>
      <c r="Z3423" s="270"/>
      <c r="AA3423" s="241">
        <f t="shared" si="27"/>
        <v>0</v>
      </c>
      <c r="AB3423" s="244" t="s">
        <v>21961</v>
      </c>
    </row>
    <row r="3424" spans="1:28" ht="15" customHeight="1">
      <c r="A3424" s="109">
        <v>3415</v>
      </c>
      <c r="B3424" s="222" t="str">
        <f t="shared" si="26"/>
        <v>Klik Disini</v>
      </c>
      <c r="C3424" s="244" t="s">
        <v>21962</v>
      </c>
      <c r="D3424" s="244" t="s">
        <v>2762</v>
      </c>
      <c r="E3424" s="244" t="s">
        <v>21700</v>
      </c>
      <c r="F3424" s="244"/>
      <c r="G3424" s="244" t="s">
        <v>21963</v>
      </c>
      <c r="H3424" s="244" t="s">
        <v>3473</v>
      </c>
      <c r="I3424" s="267" t="s">
        <v>446</v>
      </c>
      <c r="J3424" s="268" t="s">
        <v>345</v>
      </c>
      <c r="K3424" s="244" t="s">
        <v>1953</v>
      </c>
      <c r="L3424" s="244"/>
      <c r="M3424" s="259" t="s">
        <v>447</v>
      </c>
      <c r="N3424" s="244" t="s">
        <v>449</v>
      </c>
      <c r="O3424" s="244" t="s">
        <v>450</v>
      </c>
      <c r="P3424" s="244">
        <v>2023</v>
      </c>
      <c r="Q3424" s="244">
        <v>2023</v>
      </c>
      <c r="R3424" s="244" t="s">
        <v>16107</v>
      </c>
      <c r="S3424" s="223" t="s">
        <v>78</v>
      </c>
      <c r="T3424" s="244" t="s">
        <v>451</v>
      </c>
      <c r="U3424" s="246">
        <v>56</v>
      </c>
      <c r="V3424" s="244" t="s">
        <v>452</v>
      </c>
      <c r="W3424" s="244" t="s">
        <v>1873</v>
      </c>
      <c r="X3424" s="244" t="s">
        <v>21964</v>
      </c>
      <c r="Y3424" s="269">
        <v>48500</v>
      </c>
      <c r="Z3424" s="270"/>
      <c r="AA3424" s="241">
        <f t="shared" si="27"/>
        <v>0</v>
      </c>
      <c r="AB3424" s="244" t="s">
        <v>21965</v>
      </c>
    </row>
    <row r="3425" spans="1:28" ht="15" customHeight="1">
      <c r="A3425" s="109">
        <v>3416</v>
      </c>
      <c r="B3425" s="222" t="str">
        <f t="shared" si="26"/>
        <v>Klik Disini</v>
      </c>
      <c r="C3425" s="244" t="s">
        <v>21966</v>
      </c>
      <c r="D3425" s="244" t="s">
        <v>2762</v>
      </c>
      <c r="E3425" s="244" t="s">
        <v>6588</v>
      </c>
      <c r="F3425" s="244"/>
      <c r="G3425" s="244" t="s">
        <v>21967</v>
      </c>
      <c r="H3425" s="244" t="s">
        <v>262</v>
      </c>
      <c r="I3425" s="267" t="s">
        <v>592</v>
      </c>
      <c r="J3425" s="268" t="s">
        <v>324</v>
      </c>
      <c r="K3425" s="244" t="s">
        <v>1953</v>
      </c>
      <c r="L3425" s="244"/>
      <c r="M3425" s="259" t="s">
        <v>447</v>
      </c>
      <c r="N3425" s="244" t="s">
        <v>449</v>
      </c>
      <c r="O3425" s="244" t="s">
        <v>450</v>
      </c>
      <c r="P3425" s="244">
        <v>2023</v>
      </c>
      <c r="Q3425" s="244">
        <v>2023</v>
      </c>
      <c r="R3425" s="244" t="s">
        <v>16107</v>
      </c>
      <c r="S3425" s="223" t="s">
        <v>78</v>
      </c>
      <c r="T3425" s="244" t="s">
        <v>451</v>
      </c>
      <c r="U3425" s="246">
        <v>68</v>
      </c>
      <c r="V3425" s="244" t="s">
        <v>452</v>
      </c>
      <c r="W3425" s="244" t="s">
        <v>7676</v>
      </c>
      <c r="X3425" s="244" t="s">
        <v>21968</v>
      </c>
      <c r="Y3425" s="269">
        <v>49000</v>
      </c>
      <c r="Z3425" s="270"/>
      <c r="AA3425" s="241">
        <f t="shared" si="27"/>
        <v>0</v>
      </c>
      <c r="AB3425" s="244" t="s">
        <v>21969</v>
      </c>
    </row>
    <row r="3426" spans="1:28" ht="15" customHeight="1">
      <c r="A3426" s="109">
        <v>3417</v>
      </c>
      <c r="B3426" s="222" t="str">
        <f t="shared" si="26"/>
        <v>Klik Disini</v>
      </c>
      <c r="C3426" s="244" t="s">
        <v>21970</v>
      </c>
      <c r="D3426" s="244" t="s">
        <v>2762</v>
      </c>
      <c r="E3426" s="244" t="s">
        <v>4009</v>
      </c>
      <c r="F3426" s="244"/>
      <c r="G3426" s="244" t="s">
        <v>21971</v>
      </c>
      <c r="H3426" s="244" t="s">
        <v>6549</v>
      </c>
      <c r="I3426" s="267" t="s">
        <v>592</v>
      </c>
      <c r="J3426" s="268" t="s">
        <v>324</v>
      </c>
      <c r="K3426" s="244" t="s">
        <v>1953</v>
      </c>
      <c r="L3426" s="244"/>
      <c r="M3426" s="259" t="s">
        <v>447</v>
      </c>
      <c r="N3426" s="244" t="s">
        <v>449</v>
      </c>
      <c r="O3426" s="244" t="s">
        <v>450</v>
      </c>
      <c r="P3426" s="244">
        <v>2023</v>
      </c>
      <c r="Q3426" s="244">
        <v>2023</v>
      </c>
      <c r="R3426" s="244" t="s">
        <v>16107</v>
      </c>
      <c r="S3426" s="223" t="s">
        <v>78</v>
      </c>
      <c r="T3426" s="244" t="s">
        <v>451</v>
      </c>
      <c r="U3426" s="246">
        <v>68</v>
      </c>
      <c r="V3426" s="244" t="s">
        <v>452</v>
      </c>
      <c r="W3426" s="244" t="s">
        <v>1102</v>
      </c>
      <c r="X3426" s="244" t="s">
        <v>21972</v>
      </c>
      <c r="Y3426" s="269">
        <v>49000</v>
      </c>
      <c r="Z3426" s="270"/>
      <c r="AA3426" s="241">
        <f t="shared" si="27"/>
        <v>0</v>
      </c>
      <c r="AB3426" s="244" t="s">
        <v>21973</v>
      </c>
    </row>
    <row r="3427" spans="1:28" ht="15" customHeight="1">
      <c r="A3427" s="109">
        <v>3418</v>
      </c>
      <c r="B3427" s="222" t="str">
        <f t="shared" si="26"/>
        <v>Klik Disini</v>
      </c>
      <c r="C3427" s="244" t="s">
        <v>21974</v>
      </c>
      <c r="D3427" s="244" t="s">
        <v>2762</v>
      </c>
      <c r="E3427" s="244" t="s">
        <v>21700</v>
      </c>
      <c r="F3427" s="244"/>
      <c r="G3427" s="244" t="s">
        <v>21975</v>
      </c>
      <c r="H3427" s="244" t="s">
        <v>3473</v>
      </c>
      <c r="I3427" s="267" t="s">
        <v>446</v>
      </c>
      <c r="J3427" s="268" t="s">
        <v>345</v>
      </c>
      <c r="K3427" s="244" t="s">
        <v>1953</v>
      </c>
      <c r="L3427" s="244"/>
      <c r="M3427" s="259" t="s">
        <v>447</v>
      </c>
      <c r="N3427" s="244" t="s">
        <v>449</v>
      </c>
      <c r="O3427" s="244" t="s">
        <v>450</v>
      </c>
      <c r="P3427" s="244">
        <v>2023</v>
      </c>
      <c r="Q3427" s="244">
        <v>2023</v>
      </c>
      <c r="R3427" s="244" t="s">
        <v>16107</v>
      </c>
      <c r="S3427" s="223" t="s">
        <v>78</v>
      </c>
      <c r="T3427" s="244" t="s">
        <v>451</v>
      </c>
      <c r="U3427" s="246">
        <v>92</v>
      </c>
      <c r="V3427" s="244" t="s">
        <v>452</v>
      </c>
      <c r="W3427" s="244" t="s">
        <v>813</v>
      </c>
      <c r="X3427" s="244" t="s">
        <v>21976</v>
      </c>
      <c r="Y3427" s="269">
        <v>35000</v>
      </c>
      <c r="Z3427" s="270"/>
      <c r="AA3427" s="241">
        <f t="shared" si="27"/>
        <v>0</v>
      </c>
      <c r="AB3427" s="244" t="s">
        <v>21977</v>
      </c>
    </row>
    <row r="3428" spans="1:28" ht="15" customHeight="1">
      <c r="A3428" s="109">
        <v>3419</v>
      </c>
      <c r="B3428" s="222" t="str">
        <f t="shared" si="26"/>
        <v>Klik Disini</v>
      </c>
      <c r="C3428" s="244" t="s">
        <v>21978</v>
      </c>
      <c r="D3428" s="244" t="s">
        <v>2762</v>
      </c>
      <c r="E3428" s="244" t="s">
        <v>21700</v>
      </c>
      <c r="F3428" s="244"/>
      <c r="G3428" s="244" t="s">
        <v>21979</v>
      </c>
      <c r="H3428" s="244" t="s">
        <v>3473</v>
      </c>
      <c r="I3428" s="267" t="s">
        <v>446</v>
      </c>
      <c r="J3428" s="268" t="s">
        <v>345</v>
      </c>
      <c r="K3428" s="244" t="s">
        <v>1953</v>
      </c>
      <c r="L3428" s="244"/>
      <c r="M3428" s="259" t="s">
        <v>447</v>
      </c>
      <c r="N3428" s="244" t="s">
        <v>449</v>
      </c>
      <c r="O3428" s="244" t="s">
        <v>450</v>
      </c>
      <c r="P3428" s="244">
        <v>2023</v>
      </c>
      <c r="Q3428" s="244">
        <v>2023</v>
      </c>
      <c r="R3428" s="244" t="s">
        <v>16107</v>
      </c>
      <c r="S3428" s="223" t="s">
        <v>78</v>
      </c>
      <c r="T3428" s="244" t="s">
        <v>451</v>
      </c>
      <c r="U3428" s="246">
        <v>66</v>
      </c>
      <c r="V3428" s="244" t="s">
        <v>452</v>
      </c>
      <c r="W3428" s="244" t="s">
        <v>1109</v>
      </c>
      <c r="X3428" s="244" t="s">
        <v>21980</v>
      </c>
      <c r="Y3428" s="269">
        <v>35000</v>
      </c>
      <c r="Z3428" s="270"/>
      <c r="AA3428" s="241">
        <f t="shared" si="27"/>
        <v>0</v>
      </c>
      <c r="AB3428" s="244" t="s">
        <v>21981</v>
      </c>
    </row>
    <row r="3429" spans="1:28" ht="15" customHeight="1">
      <c r="A3429" s="109">
        <v>3420</v>
      </c>
      <c r="B3429" s="222" t="str">
        <f t="shared" si="26"/>
        <v>Klik Disini</v>
      </c>
      <c r="C3429" s="244" t="s">
        <v>21982</v>
      </c>
      <c r="D3429" s="244" t="s">
        <v>2762</v>
      </c>
      <c r="E3429" s="244" t="s">
        <v>21983</v>
      </c>
      <c r="F3429" s="244"/>
      <c r="G3429" s="244" t="s">
        <v>21984</v>
      </c>
      <c r="H3429" s="244" t="s">
        <v>3473</v>
      </c>
      <c r="I3429" s="267" t="s">
        <v>446</v>
      </c>
      <c r="J3429" s="268" t="s">
        <v>345</v>
      </c>
      <c r="K3429" s="244" t="s">
        <v>1953</v>
      </c>
      <c r="L3429" s="244"/>
      <c r="M3429" s="259" t="s">
        <v>447</v>
      </c>
      <c r="N3429" s="244" t="s">
        <v>449</v>
      </c>
      <c r="O3429" s="244" t="s">
        <v>450</v>
      </c>
      <c r="P3429" s="244">
        <v>2023</v>
      </c>
      <c r="Q3429" s="244">
        <v>2023</v>
      </c>
      <c r="R3429" s="244" t="s">
        <v>16107</v>
      </c>
      <c r="S3429" s="223" t="s">
        <v>78</v>
      </c>
      <c r="T3429" s="244" t="s">
        <v>451</v>
      </c>
      <c r="U3429" s="246">
        <v>56</v>
      </c>
      <c r="V3429" s="244" t="s">
        <v>452</v>
      </c>
      <c r="W3429" s="244" t="s">
        <v>999</v>
      </c>
      <c r="X3429" s="244" t="s">
        <v>21985</v>
      </c>
      <c r="Y3429" s="269">
        <v>38500</v>
      </c>
      <c r="Z3429" s="270"/>
      <c r="AA3429" s="241">
        <f t="shared" si="27"/>
        <v>0</v>
      </c>
      <c r="AB3429" s="244" t="s">
        <v>21986</v>
      </c>
    </row>
    <row r="3430" spans="1:28" ht="15" customHeight="1">
      <c r="A3430" s="109">
        <v>3421</v>
      </c>
      <c r="B3430" s="222" t="str">
        <f t="shared" si="26"/>
        <v>Klik Disini</v>
      </c>
      <c r="C3430" s="244" t="s">
        <v>21987</v>
      </c>
      <c r="D3430" s="244" t="s">
        <v>2762</v>
      </c>
      <c r="E3430" s="244" t="s">
        <v>21700</v>
      </c>
      <c r="F3430" s="244"/>
      <c r="G3430" s="244" t="s">
        <v>21988</v>
      </c>
      <c r="H3430" s="244" t="s">
        <v>3473</v>
      </c>
      <c r="I3430" s="267" t="s">
        <v>446</v>
      </c>
      <c r="J3430" s="268" t="s">
        <v>345</v>
      </c>
      <c r="K3430" s="244" t="s">
        <v>1953</v>
      </c>
      <c r="L3430" s="244"/>
      <c r="M3430" s="259" t="s">
        <v>447</v>
      </c>
      <c r="N3430" s="244" t="s">
        <v>449</v>
      </c>
      <c r="O3430" s="244" t="s">
        <v>450</v>
      </c>
      <c r="P3430" s="244">
        <v>2023</v>
      </c>
      <c r="Q3430" s="244">
        <v>2023</v>
      </c>
      <c r="R3430" s="244" t="s">
        <v>16107</v>
      </c>
      <c r="S3430" s="223" t="s">
        <v>78</v>
      </c>
      <c r="T3430" s="244" t="s">
        <v>451</v>
      </c>
      <c r="U3430" s="246">
        <v>84</v>
      </c>
      <c r="V3430" s="244" t="s">
        <v>452</v>
      </c>
      <c r="W3430" s="244" t="s">
        <v>655</v>
      </c>
      <c r="X3430" s="244" t="s">
        <v>21989</v>
      </c>
      <c r="Y3430" s="269">
        <v>38000</v>
      </c>
      <c r="Z3430" s="270"/>
      <c r="AA3430" s="241">
        <f t="shared" si="27"/>
        <v>0</v>
      </c>
      <c r="AB3430" s="244" t="s">
        <v>21990</v>
      </c>
    </row>
    <row r="3431" spans="1:28" ht="15" customHeight="1">
      <c r="A3431" s="109">
        <v>3422</v>
      </c>
      <c r="B3431" s="222" t="str">
        <f t="shared" si="26"/>
        <v>Klik Disini</v>
      </c>
      <c r="C3431" s="244" t="s">
        <v>21991</v>
      </c>
      <c r="D3431" s="244" t="s">
        <v>2762</v>
      </c>
      <c r="E3431" s="244" t="s">
        <v>21700</v>
      </c>
      <c r="F3431" s="244"/>
      <c r="G3431" s="244" t="s">
        <v>21992</v>
      </c>
      <c r="H3431" s="244" t="s">
        <v>3473</v>
      </c>
      <c r="I3431" s="267" t="s">
        <v>446</v>
      </c>
      <c r="J3431" s="268" t="s">
        <v>345</v>
      </c>
      <c r="K3431" s="244" t="s">
        <v>1953</v>
      </c>
      <c r="L3431" s="244"/>
      <c r="M3431" s="259" t="s">
        <v>447</v>
      </c>
      <c r="N3431" s="244" t="s">
        <v>449</v>
      </c>
      <c r="O3431" s="244" t="s">
        <v>450</v>
      </c>
      <c r="P3431" s="244">
        <v>2023</v>
      </c>
      <c r="Q3431" s="244">
        <v>2023</v>
      </c>
      <c r="R3431" s="244" t="s">
        <v>16107</v>
      </c>
      <c r="S3431" s="223" t="s">
        <v>78</v>
      </c>
      <c r="T3431" s="244" t="s">
        <v>451</v>
      </c>
      <c r="U3431" s="246">
        <v>66</v>
      </c>
      <c r="V3431" s="244" t="s">
        <v>452</v>
      </c>
      <c r="W3431" s="244" t="s">
        <v>685</v>
      </c>
      <c r="X3431" s="244" t="s">
        <v>21993</v>
      </c>
      <c r="Y3431" s="269">
        <v>48500</v>
      </c>
      <c r="Z3431" s="270"/>
      <c r="AA3431" s="241">
        <f t="shared" si="27"/>
        <v>0</v>
      </c>
      <c r="AB3431" s="244" t="s">
        <v>21994</v>
      </c>
    </row>
    <row r="3432" spans="1:28" ht="15" customHeight="1">
      <c r="A3432" s="109">
        <v>3423</v>
      </c>
      <c r="B3432" s="222" t="str">
        <f t="shared" si="26"/>
        <v>Klik Disini</v>
      </c>
      <c r="C3432" s="244" t="s">
        <v>21995</v>
      </c>
      <c r="D3432" s="244" t="s">
        <v>2762</v>
      </c>
      <c r="E3432" s="244" t="s">
        <v>21700</v>
      </c>
      <c r="F3432" s="244"/>
      <c r="G3432" s="244" t="s">
        <v>21996</v>
      </c>
      <c r="H3432" s="244" t="s">
        <v>3473</v>
      </c>
      <c r="I3432" s="267" t="s">
        <v>446</v>
      </c>
      <c r="J3432" s="268" t="s">
        <v>345</v>
      </c>
      <c r="K3432" s="244" t="s">
        <v>1953</v>
      </c>
      <c r="L3432" s="244"/>
      <c r="M3432" s="259" t="s">
        <v>447</v>
      </c>
      <c r="N3432" s="244" t="s">
        <v>449</v>
      </c>
      <c r="O3432" s="244" t="s">
        <v>450</v>
      </c>
      <c r="P3432" s="244">
        <v>2023</v>
      </c>
      <c r="Q3432" s="244">
        <v>2023</v>
      </c>
      <c r="R3432" s="244" t="s">
        <v>16107</v>
      </c>
      <c r="S3432" s="223" t="s">
        <v>78</v>
      </c>
      <c r="T3432" s="244" t="s">
        <v>451</v>
      </c>
      <c r="U3432" s="246">
        <v>82</v>
      </c>
      <c r="V3432" s="244" t="s">
        <v>452</v>
      </c>
      <c r="W3432" s="244" t="s">
        <v>3567</v>
      </c>
      <c r="X3432" s="244" t="s">
        <v>21997</v>
      </c>
      <c r="Y3432" s="269">
        <v>35000</v>
      </c>
      <c r="Z3432" s="270"/>
      <c r="AA3432" s="241">
        <f t="shared" si="27"/>
        <v>0</v>
      </c>
      <c r="AB3432" s="244" t="s">
        <v>21998</v>
      </c>
    </row>
    <row r="3433" spans="1:28" ht="15" customHeight="1">
      <c r="A3433" s="109">
        <v>3424</v>
      </c>
      <c r="B3433" s="222" t="str">
        <f t="shared" si="26"/>
        <v>Klik Disini</v>
      </c>
      <c r="C3433" s="244" t="s">
        <v>21999</v>
      </c>
      <c r="D3433" s="244" t="s">
        <v>2762</v>
      </c>
      <c r="E3433" s="244" t="s">
        <v>4337</v>
      </c>
      <c r="F3433" s="244"/>
      <c r="G3433" s="244" t="s">
        <v>22000</v>
      </c>
      <c r="H3433" s="244" t="s">
        <v>774</v>
      </c>
      <c r="I3433" s="267" t="s">
        <v>446</v>
      </c>
      <c r="J3433" s="268" t="s">
        <v>383</v>
      </c>
      <c r="K3433" s="244" t="s">
        <v>1953</v>
      </c>
      <c r="L3433" s="244"/>
      <c r="M3433" s="259" t="s">
        <v>447</v>
      </c>
      <c r="N3433" s="244" t="s">
        <v>449</v>
      </c>
      <c r="O3433" s="244" t="s">
        <v>450</v>
      </c>
      <c r="P3433" s="244">
        <v>2023</v>
      </c>
      <c r="Q3433" s="244">
        <v>2023</v>
      </c>
      <c r="R3433" s="244" t="s">
        <v>3675</v>
      </c>
      <c r="S3433" s="223" t="s">
        <v>78</v>
      </c>
      <c r="T3433" s="244" t="s">
        <v>451</v>
      </c>
      <c r="U3433" s="246">
        <v>86</v>
      </c>
      <c r="V3433" s="244" t="s">
        <v>452</v>
      </c>
      <c r="W3433" s="244" t="s">
        <v>3741</v>
      </c>
      <c r="X3433" s="244" t="s">
        <v>22001</v>
      </c>
      <c r="Y3433" s="269">
        <v>58500</v>
      </c>
      <c r="Z3433" s="270"/>
      <c r="AA3433" s="241">
        <f t="shared" si="27"/>
        <v>0</v>
      </c>
      <c r="AB3433" s="244" t="s">
        <v>22002</v>
      </c>
    </row>
    <row r="3434" spans="1:28" ht="15" customHeight="1">
      <c r="A3434" s="109">
        <v>3425</v>
      </c>
      <c r="B3434" s="222" t="str">
        <f t="shared" si="26"/>
        <v>Klik Disini</v>
      </c>
      <c r="C3434" s="244" t="s">
        <v>22003</v>
      </c>
      <c r="D3434" s="244" t="s">
        <v>2762</v>
      </c>
      <c r="E3434" s="244" t="s">
        <v>21700</v>
      </c>
      <c r="F3434" s="244"/>
      <c r="G3434" s="244" t="s">
        <v>22004</v>
      </c>
      <c r="H3434" s="244" t="s">
        <v>3473</v>
      </c>
      <c r="I3434" s="267" t="s">
        <v>446</v>
      </c>
      <c r="J3434" s="268" t="s">
        <v>345</v>
      </c>
      <c r="K3434" s="244" t="s">
        <v>1953</v>
      </c>
      <c r="L3434" s="244"/>
      <c r="M3434" s="259" t="s">
        <v>447</v>
      </c>
      <c r="N3434" s="244" t="s">
        <v>449</v>
      </c>
      <c r="O3434" s="244" t="s">
        <v>450</v>
      </c>
      <c r="P3434" s="244">
        <v>2023</v>
      </c>
      <c r="Q3434" s="244">
        <v>2023</v>
      </c>
      <c r="R3434" s="244" t="s">
        <v>16107</v>
      </c>
      <c r="S3434" s="223" t="s">
        <v>78</v>
      </c>
      <c r="T3434" s="244" t="s">
        <v>451</v>
      </c>
      <c r="U3434" s="246">
        <v>60</v>
      </c>
      <c r="V3434" s="244" t="s">
        <v>452</v>
      </c>
      <c r="W3434" s="244" t="s">
        <v>2657</v>
      </c>
      <c r="X3434" s="244" t="s">
        <v>22005</v>
      </c>
      <c r="Y3434" s="269">
        <v>36500</v>
      </c>
      <c r="Z3434" s="270"/>
      <c r="AA3434" s="241">
        <f t="shared" si="27"/>
        <v>0</v>
      </c>
      <c r="AB3434" s="244" t="s">
        <v>22006</v>
      </c>
    </row>
    <row r="3435" spans="1:28" ht="15" customHeight="1">
      <c r="A3435" s="109">
        <v>3426</v>
      </c>
      <c r="B3435" s="222" t="str">
        <f t="shared" si="26"/>
        <v>Klik Disini</v>
      </c>
      <c r="C3435" s="244" t="s">
        <v>22007</v>
      </c>
      <c r="D3435" s="244" t="s">
        <v>2762</v>
      </c>
      <c r="E3435" s="244" t="s">
        <v>21700</v>
      </c>
      <c r="F3435" s="244"/>
      <c r="G3435" s="244" t="s">
        <v>22008</v>
      </c>
      <c r="H3435" s="244" t="s">
        <v>3473</v>
      </c>
      <c r="I3435" s="267" t="s">
        <v>446</v>
      </c>
      <c r="J3435" s="268" t="s">
        <v>345</v>
      </c>
      <c r="K3435" s="244" t="s">
        <v>1953</v>
      </c>
      <c r="L3435" s="244"/>
      <c r="M3435" s="259" t="s">
        <v>447</v>
      </c>
      <c r="N3435" s="244" t="s">
        <v>449</v>
      </c>
      <c r="O3435" s="244" t="s">
        <v>450</v>
      </c>
      <c r="P3435" s="244">
        <v>2023</v>
      </c>
      <c r="Q3435" s="244">
        <v>2023</v>
      </c>
      <c r="R3435" s="244" t="s">
        <v>16107</v>
      </c>
      <c r="S3435" s="223" t="s">
        <v>78</v>
      </c>
      <c r="T3435" s="244" t="s">
        <v>451</v>
      </c>
      <c r="U3435" s="246">
        <v>72</v>
      </c>
      <c r="V3435" s="244" t="s">
        <v>452</v>
      </c>
      <c r="W3435" s="244" t="s">
        <v>1029</v>
      </c>
      <c r="X3435" s="244" t="s">
        <v>22009</v>
      </c>
      <c r="Y3435" s="269">
        <v>48500</v>
      </c>
      <c r="Z3435" s="270"/>
      <c r="AA3435" s="241">
        <f t="shared" si="27"/>
        <v>0</v>
      </c>
      <c r="AB3435" s="244" t="s">
        <v>22010</v>
      </c>
    </row>
    <row r="3436" spans="1:28" ht="15" customHeight="1">
      <c r="A3436" s="109">
        <v>3427</v>
      </c>
      <c r="B3436" s="222" t="str">
        <f t="shared" si="26"/>
        <v>Klik Disini</v>
      </c>
      <c r="C3436" s="244" t="s">
        <v>22011</v>
      </c>
      <c r="D3436" s="244" t="s">
        <v>2762</v>
      </c>
      <c r="E3436" s="244" t="s">
        <v>19907</v>
      </c>
      <c r="F3436" s="244"/>
      <c r="G3436" s="244" t="s">
        <v>22012</v>
      </c>
      <c r="H3436" s="244" t="s">
        <v>384</v>
      </c>
      <c r="I3436" s="267" t="s">
        <v>446</v>
      </c>
      <c r="J3436" s="268" t="s">
        <v>383</v>
      </c>
      <c r="K3436" s="244" t="s">
        <v>1953</v>
      </c>
      <c r="L3436" s="244"/>
      <c r="M3436" s="259" t="s">
        <v>447</v>
      </c>
      <c r="N3436" s="244" t="s">
        <v>449</v>
      </c>
      <c r="O3436" s="244" t="s">
        <v>450</v>
      </c>
      <c r="P3436" s="244">
        <v>2023</v>
      </c>
      <c r="Q3436" s="244">
        <v>2023</v>
      </c>
      <c r="R3436" s="244" t="s">
        <v>16107</v>
      </c>
      <c r="S3436" s="223" t="s">
        <v>78</v>
      </c>
      <c r="T3436" s="244" t="s">
        <v>451</v>
      </c>
      <c r="U3436" s="246">
        <v>92</v>
      </c>
      <c r="V3436" s="244" t="s">
        <v>452</v>
      </c>
      <c r="W3436" s="244" t="s">
        <v>743</v>
      </c>
      <c r="X3436" s="244" t="s">
        <v>22013</v>
      </c>
      <c r="Y3436" s="269">
        <v>35500</v>
      </c>
      <c r="Z3436" s="270"/>
      <c r="AA3436" s="241">
        <f t="shared" si="27"/>
        <v>0</v>
      </c>
      <c r="AB3436" s="244" t="s">
        <v>22014</v>
      </c>
    </row>
    <row r="3437" spans="1:28" ht="15" customHeight="1">
      <c r="A3437" s="109">
        <v>3428</v>
      </c>
      <c r="B3437" s="222" t="str">
        <f t="shared" si="26"/>
        <v>Klik Disini</v>
      </c>
      <c r="C3437" s="244" t="s">
        <v>22015</v>
      </c>
      <c r="D3437" s="244" t="s">
        <v>2762</v>
      </c>
      <c r="E3437" s="244" t="s">
        <v>21700</v>
      </c>
      <c r="F3437" s="244"/>
      <c r="G3437" s="244" t="s">
        <v>22016</v>
      </c>
      <c r="H3437" s="244" t="s">
        <v>3473</v>
      </c>
      <c r="I3437" s="267" t="s">
        <v>446</v>
      </c>
      <c r="J3437" s="268" t="s">
        <v>345</v>
      </c>
      <c r="K3437" s="244" t="s">
        <v>1953</v>
      </c>
      <c r="L3437" s="244"/>
      <c r="M3437" s="259" t="s">
        <v>447</v>
      </c>
      <c r="N3437" s="244" t="s">
        <v>449</v>
      </c>
      <c r="O3437" s="244" t="s">
        <v>450</v>
      </c>
      <c r="P3437" s="244">
        <v>2023</v>
      </c>
      <c r="Q3437" s="244">
        <v>2023</v>
      </c>
      <c r="R3437" s="244" t="s">
        <v>16107</v>
      </c>
      <c r="S3437" s="223" t="s">
        <v>78</v>
      </c>
      <c r="T3437" s="244" t="s">
        <v>451</v>
      </c>
      <c r="U3437" s="246">
        <v>72</v>
      </c>
      <c r="V3437" s="244" t="s">
        <v>452</v>
      </c>
      <c r="W3437" s="244" t="s">
        <v>1375</v>
      </c>
      <c r="X3437" s="244" t="s">
        <v>22017</v>
      </c>
      <c r="Y3437" s="269">
        <v>34500</v>
      </c>
      <c r="Z3437" s="270"/>
      <c r="AA3437" s="241">
        <f t="shared" si="27"/>
        <v>0</v>
      </c>
      <c r="AB3437" s="244" t="s">
        <v>22018</v>
      </c>
    </row>
    <row r="3438" spans="1:28" ht="15" customHeight="1">
      <c r="A3438" s="109">
        <v>3429</v>
      </c>
      <c r="B3438" s="222" t="str">
        <f t="shared" si="26"/>
        <v>Klik Disini</v>
      </c>
      <c r="C3438" s="244" t="s">
        <v>22019</v>
      </c>
      <c r="D3438" s="244" t="s">
        <v>2762</v>
      </c>
      <c r="E3438" s="244" t="s">
        <v>21700</v>
      </c>
      <c r="F3438" s="244"/>
      <c r="G3438" s="244" t="s">
        <v>22020</v>
      </c>
      <c r="H3438" s="244" t="s">
        <v>3473</v>
      </c>
      <c r="I3438" s="267" t="s">
        <v>446</v>
      </c>
      <c r="J3438" s="268" t="s">
        <v>345</v>
      </c>
      <c r="K3438" s="244" t="s">
        <v>1953</v>
      </c>
      <c r="L3438" s="244"/>
      <c r="M3438" s="259" t="s">
        <v>447</v>
      </c>
      <c r="N3438" s="244" t="s">
        <v>449</v>
      </c>
      <c r="O3438" s="244" t="s">
        <v>450</v>
      </c>
      <c r="P3438" s="244">
        <v>2023</v>
      </c>
      <c r="Q3438" s="244">
        <v>2023</v>
      </c>
      <c r="R3438" s="244" t="s">
        <v>16107</v>
      </c>
      <c r="S3438" s="223" t="s">
        <v>78</v>
      </c>
      <c r="T3438" s="244" t="s">
        <v>451</v>
      </c>
      <c r="U3438" s="246">
        <v>58</v>
      </c>
      <c r="V3438" s="244" t="s">
        <v>452</v>
      </c>
      <c r="W3438" s="244" t="s">
        <v>6538</v>
      </c>
      <c r="X3438" s="244" t="s">
        <v>22021</v>
      </c>
      <c r="Y3438" s="269">
        <v>36500</v>
      </c>
      <c r="Z3438" s="270"/>
      <c r="AA3438" s="241">
        <f t="shared" si="27"/>
        <v>0</v>
      </c>
      <c r="AB3438" s="244" t="s">
        <v>22022</v>
      </c>
    </row>
    <row r="3439" spans="1:28" ht="15" customHeight="1">
      <c r="A3439" s="109">
        <v>3430</v>
      </c>
      <c r="B3439" s="222" t="str">
        <f t="shared" si="26"/>
        <v>Klik Disini</v>
      </c>
      <c r="C3439" s="244" t="s">
        <v>22023</v>
      </c>
      <c r="D3439" s="244" t="s">
        <v>2762</v>
      </c>
      <c r="E3439" s="244" t="s">
        <v>4505</v>
      </c>
      <c r="F3439" s="244"/>
      <c r="G3439" s="244" t="s">
        <v>22024</v>
      </c>
      <c r="H3439" s="244" t="s">
        <v>3912</v>
      </c>
      <c r="I3439" s="267" t="s">
        <v>446</v>
      </c>
      <c r="J3439" s="268" t="s">
        <v>367</v>
      </c>
      <c r="K3439" s="244" t="s">
        <v>1953</v>
      </c>
      <c r="L3439" s="244"/>
      <c r="M3439" s="259" t="s">
        <v>447</v>
      </c>
      <c r="N3439" s="244" t="s">
        <v>449</v>
      </c>
      <c r="O3439" s="244" t="s">
        <v>450</v>
      </c>
      <c r="P3439" s="244">
        <v>2023</v>
      </c>
      <c r="Q3439" s="244">
        <v>2023</v>
      </c>
      <c r="R3439" s="244" t="s">
        <v>14116</v>
      </c>
      <c r="S3439" s="223" t="s">
        <v>78</v>
      </c>
      <c r="T3439" s="244" t="s">
        <v>451</v>
      </c>
      <c r="U3439" s="246">
        <v>96</v>
      </c>
      <c r="V3439" s="244" t="s">
        <v>452</v>
      </c>
      <c r="W3439" s="244" t="s">
        <v>2904</v>
      </c>
      <c r="X3439" s="244" t="s">
        <v>22025</v>
      </c>
      <c r="Y3439" s="269">
        <v>53500</v>
      </c>
      <c r="Z3439" s="270"/>
      <c r="AA3439" s="241">
        <f t="shared" si="27"/>
        <v>0</v>
      </c>
      <c r="AB3439" s="244" t="s">
        <v>22026</v>
      </c>
    </row>
    <row r="3440" spans="1:28" ht="15" customHeight="1">
      <c r="A3440" s="109">
        <v>3431</v>
      </c>
      <c r="B3440" s="222" t="str">
        <f t="shared" si="26"/>
        <v>Klik Disini</v>
      </c>
      <c r="C3440" s="244" t="s">
        <v>22027</v>
      </c>
      <c r="D3440" s="244" t="s">
        <v>2762</v>
      </c>
      <c r="E3440" s="244" t="s">
        <v>6387</v>
      </c>
      <c r="F3440" s="244"/>
      <c r="G3440" s="244" t="s">
        <v>22028</v>
      </c>
      <c r="H3440" s="244" t="s">
        <v>262</v>
      </c>
      <c r="I3440" s="267" t="s">
        <v>1844</v>
      </c>
      <c r="J3440" s="268" t="s">
        <v>401</v>
      </c>
      <c r="K3440" s="244" t="s">
        <v>1953</v>
      </c>
      <c r="L3440" s="244"/>
      <c r="M3440" s="259" t="s">
        <v>447</v>
      </c>
      <c r="N3440" s="244" t="s">
        <v>449</v>
      </c>
      <c r="O3440" s="244" t="s">
        <v>450</v>
      </c>
      <c r="P3440" s="244">
        <v>2023</v>
      </c>
      <c r="Q3440" s="244">
        <v>2023</v>
      </c>
      <c r="R3440" s="244" t="s">
        <v>16107</v>
      </c>
      <c r="S3440" s="223" t="s">
        <v>78</v>
      </c>
      <c r="T3440" s="244" t="s">
        <v>451</v>
      </c>
      <c r="U3440" s="246">
        <v>98</v>
      </c>
      <c r="V3440" s="244" t="s">
        <v>452</v>
      </c>
      <c r="W3440" s="244" t="s">
        <v>804</v>
      </c>
      <c r="X3440" s="244" t="s">
        <v>22029</v>
      </c>
      <c r="Y3440" s="269">
        <v>49000</v>
      </c>
      <c r="Z3440" s="270"/>
      <c r="AA3440" s="241">
        <f t="shared" si="27"/>
        <v>0</v>
      </c>
      <c r="AB3440" s="244" t="s">
        <v>22030</v>
      </c>
    </row>
    <row r="3441" spans="1:28" ht="15" customHeight="1">
      <c r="A3441" s="109">
        <v>3432</v>
      </c>
      <c r="B3441" s="222" t="str">
        <f t="shared" si="26"/>
        <v>Klik Disini</v>
      </c>
      <c r="C3441" s="244" t="s">
        <v>22031</v>
      </c>
      <c r="D3441" s="244" t="s">
        <v>2762</v>
      </c>
      <c r="E3441" s="244" t="s">
        <v>21700</v>
      </c>
      <c r="F3441" s="244"/>
      <c r="G3441" s="244" t="s">
        <v>22032</v>
      </c>
      <c r="H3441" s="244" t="s">
        <v>3473</v>
      </c>
      <c r="I3441" s="267" t="s">
        <v>446</v>
      </c>
      <c r="J3441" s="268" t="s">
        <v>345</v>
      </c>
      <c r="K3441" s="244" t="s">
        <v>1953</v>
      </c>
      <c r="L3441" s="244"/>
      <c r="M3441" s="259" t="s">
        <v>447</v>
      </c>
      <c r="N3441" s="244" t="s">
        <v>449</v>
      </c>
      <c r="O3441" s="244" t="s">
        <v>450</v>
      </c>
      <c r="P3441" s="244">
        <v>2023</v>
      </c>
      <c r="Q3441" s="244">
        <v>2023</v>
      </c>
      <c r="R3441" s="244" t="s">
        <v>16107</v>
      </c>
      <c r="S3441" s="223" t="s">
        <v>78</v>
      </c>
      <c r="T3441" s="244" t="s">
        <v>451</v>
      </c>
      <c r="U3441" s="246">
        <v>64</v>
      </c>
      <c r="V3441" s="244" t="s">
        <v>452</v>
      </c>
      <c r="W3441" s="244" t="s">
        <v>1626</v>
      </c>
      <c r="X3441" s="244" t="s">
        <v>22033</v>
      </c>
      <c r="Y3441" s="269">
        <v>45000</v>
      </c>
      <c r="Z3441" s="270"/>
      <c r="AA3441" s="241">
        <f t="shared" si="27"/>
        <v>0</v>
      </c>
      <c r="AB3441" s="244" t="s">
        <v>22034</v>
      </c>
    </row>
    <row r="3442" spans="1:28" ht="15" customHeight="1">
      <c r="A3442" s="109">
        <v>3433</v>
      </c>
      <c r="B3442" s="222" t="str">
        <f t="shared" si="26"/>
        <v>Klik Disini</v>
      </c>
      <c r="C3442" s="244" t="s">
        <v>22035</v>
      </c>
      <c r="D3442" s="244" t="s">
        <v>2762</v>
      </c>
      <c r="E3442" s="244" t="s">
        <v>19784</v>
      </c>
      <c r="F3442" s="244"/>
      <c r="G3442" s="244" t="s">
        <v>22036</v>
      </c>
      <c r="H3442" s="244" t="s">
        <v>384</v>
      </c>
      <c r="I3442" s="267" t="s">
        <v>446</v>
      </c>
      <c r="J3442" s="268" t="s">
        <v>383</v>
      </c>
      <c r="K3442" s="244" t="s">
        <v>1953</v>
      </c>
      <c r="L3442" s="244"/>
      <c r="M3442" s="259" t="s">
        <v>447</v>
      </c>
      <c r="N3442" s="244" t="s">
        <v>449</v>
      </c>
      <c r="O3442" s="244" t="s">
        <v>450</v>
      </c>
      <c r="P3442" s="244">
        <v>2023</v>
      </c>
      <c r="Q3442" s="244">
        <v>2023</v>
      </c>
      <c r="R3442" s="244" t="s">
        <v>16107</v>
      </c>
      <c r="S3442" s="223" t="s">
        <v>78</v>
      </c>
      <c r="T3442" s="244" t="s">
        <v>451</v>
      </c>
      <c r="U3442" s="246">
        <v>72</v>
      </c>
      <c r="V3442" s="244" t="s">
        <v>452</v>
      </c>
      <c r="W3442" s="244" t="s">
        <v>775</v>
      </c>
      <c r="X3442" s="244" t="s">
        <v>22037</v>
      </c>
      <c r="Y3442" s="269">
        <v>37000</v>
      </c>
      <c r="Z3442" s="270"/>
      <c r="AA3442" s="241">
        <f t="shared" si="27"/>
        <v>0</v>
      </c>
      <c r="AB3442" s="244" t="s">
        <v>22038</v>
      </c>
    </row>
    <row r="3443" spans="1:28" ht="15" customHeight="1">
      <c r="A3443" s="109">
        <v>3434</v>
      </c>
      <c r="B3443" s="222" t="str">
        <f t="shared" si="26"/>
        <v>Klik Disini</v>
      </c>
      <c r="C3443" s="244" t="s">
        <v>22039</v>
      </c>
      <c r="D3443" s="244" t="s">
        <v>2762</v>
      </c>
      <c r="E3443" s="244" t="s">
        <v>21700</v>
      </c>
      <c r="F3443" s="244"/>
      <c r="G3443" s="244" t="s">
        <v>22040</v>
      </c>
      <c r="H3443" s="244" t="s">
        <v>3473</v>
      </c>
      <c r="I3443" s="267" t="s">
        <v>446</v>
      </c>
      <c r="J3443" s="268" t="s">
        <v>345</v>
      </c>
      <c r="K3443" s="244" t="s">
        <v>447</v>
      </c>
      <c r="L3443" s="244"/>
      <c r="M3443" s="259" t="s">
        <v>447</v>
      </c>
      <c r="N3443" s="244" t="s">
        <v>449</v>
      </c>
      <c r="O3443" s="244" t="s">
        <v>450</v>
      </c>
      <c r="P3443" s="244">
        <v>2023</v>
      </c>
      <c r="Q3443" s="244">
        <v>2023</v>
      </c>
      <c r="R3443" s="244" t="s">
        <v>16107</v>
      </c>
      <c r="S3443" s="223" t="s">
        <v>78</v>
      </c>
      <c r="T3443" s="244" t="s">
        <v>451</v>
      </c>
      <c r="U3443" s="246">
        <v>70</v>
      </c>
      <c r="V3443" s="244" t="s">
        <v>452</v>
      </c>
      <c r="W3443" s="244" t="s">
        <v>4163</v>
      </c>
      <c r="X3443" s="244" t="s">
        <v>22041</v>
      </c>
      <c r="Y3443" s="269">
        <v>46000</v>
      </c>
      <c r="Z3443" s="270"/>
      <c r="AA3443" s="241">
        <f t="shared" si="27"/>
        <v>0</v>
      </c>
      <c r="AB3443" s="244" t="s">
        <v>22042</v>
      </c>
    </row>
    <row r="3444" spans="1:28" ht="15" customHeight="1">
      <c r="A3444" s="109">
        <v>3435</v>
      </c>
      <c r="B3444" s="222" t="str">
        <f t="shared" si="26"/>
        <v>Klik Disini</v>
      </c>
      <c r="C3444" s="244" t="s">
        <v>22043</v>
      </c>
      <c r="D3444" s="244" t="s">
        <v>2762</v>
      </c>
      <c r="E3444" s="244" t="s">
        <v>21700</v>
      </c>
      <c r="F3444" s="244"/>
      <c r="G3444" s="244" t="s">
        <v>22044</v>
      </c>
      <c r="H3444" s="244" t="s">
        <v>3473</v>
      </c>
      <c r="I3444" s="267" t="s">
        <v>446</v>
      </c>
      <c r="J3444" s="268" t="s">
        <v>367</v>
      </c>
      <c r="K3444" s="244" t="s">
        <v>1953</v>
      </c>
      <c r="L3444" s="244"/>
      <c r="M3444" s="259" t="s">
        <v>447</v>
      </c>
      <c r="N3444" s="244" t="s">
        <v>449</v>
      </c>
      <c r="O3444" s="244" t="s">
        <v>450</v>
      </c>
      <c r="P3444" s="244" t="s">
        <v>21152</v>
      </c>
      <c r="Q3444" s="244">
        <v>2023</v>
      </c>
      <c r="R3444" s="244" t="s">
        <v>16107</v>
      </c>
      <c r="S3444" s="223" t="s">
        <v>78</v>
      </c>
      <c r="T3444" s="244" t="s">
        <v>451</v>
      </c>
      <c r="U3444" s="246">
        <v>68</v>
      </c>
      <c r="V3444" s="244" t="s">
        <v>452</v>
      </c>
      <c r="W3444" s="244" t="s">
        <v>685</v>
      </c>
      <c r="X3444" s="244" t="s">
        <v>22045</v>
      </c>
      <c r="Y3444" s="269">
        <v>45500</v>
      </c>
      <c r="Z3444" s="270"/>
      <c r="AA3444" s="241">
        <f t="shared" si="27"/>
        <v>0</v>
      </c>
      <c r="AB3444" s="244" t="s">
        <v>22046</v>
      </c>
    </row>
    <row r="3445" spans="1:28" ht="15" customHeight="1">
      <c r="A3445" s="109">
        <v>3436</v>
      </c>
      <c r="B3445" s="222" t="str">
        <f t="shared" si="26"/>
        <v>Klik Disini</v>
      </c>
      <c r="C3445" s="244" t="s">
        <v>22047</v>
      </c>
      <c r="D3445" s="244" t="s">
        <v>2762</v>
      </c>
      <c r="E3445" s="244" t="s">
        <v>21700</v>
      </c>
      <c r="F3445" s="244"/>
      <c r="G3445" s="244" t="s">
        <v>22048</v>
      </c>
      <c r="H3445" s="244" t="s">
        <v>309</v>
      </c>
      <c r="I3445" s="267" t="s">
        <v>272</v>
      </c>
      <c r="J3445" s="268" t="s">
        <v>308</v>
      </c>
      <c r="K3445" s="244" t="s">
        <v>1953</v>
      </c>
      <c r="L3445" s="244"/>
      <c r="M3445" s="259" t="s">
        <v>447</v>
      </c>
      <c r="N3445" s="244" t="s">
        <v>449</v>
      </c>
      <c r="O3445" s="244" t="s">
        <v>450</v>
      </c>
      <c r="P3445" s="244" t="s">
        <v>21152</v>
      </c>
      <c r="Q3445" s="244">
        <v>2023</v>
      </c>
      <c r="R3445" s="244" t="s">
        <v>16107</v>
      </c>
      <c r="S3445" s="223" t="s">
        <v>78</v>
      </c>
      <c r="T3445" s="244" t="s">
        <v>451</v>
      </c>
      <c r="U3445" s="246">
        <v>62</v>
      </c>
      <c r="V3445" s="244" t="s">
        <v>452</v>
      </c>
      <c r="W3445" s="244" t="s">
        <v>655</v>
      </c>
      <c r="X3445" s="244" t="s">
        <v>22049</v>
      </c>
      <c r="Y3445" s="269">
        <v>45000</v>
      </c>
      <c r="Z3445" s="270"/>
      <c r="AA3445" s="241">
        <f t="shared" si="27"/>
        <v>0</v>
      </c>
      <c r="AB3445" s="244" t="s">
        <v>22050</v>
      </c>
    </row>
    <row r="3446" spans="1:28" ht="15" customHeight="1">
      <c r="A3446" s="109">
        <v>3437</v>
      </c>
      <c r="B3446" s="222" t="str">
        <f t="shared" si="26"/>
        <v>Klik Disini</v>
      </c>
      <c r="C3446" s="244" t="s">
        <v>22051</v>
      </c>
      <c r="D3446" s="244" t="s">
        <v>2762</v>
      </c>
      <c r="E3446" s="244" t="s">
        <v>21700</v>
      </c>
      <c r="F3446" s="244"/>
      <c r="G3446" s="244" t="s">
        <v>22052</v>
      </c>
      <c r="H3446" s="244" t="s">
        <v>3473</v>
      </c>
      <c r="I3446" s="267" t="s">
        <v>446</v>
      </c>
      <c r="J3446" s="268" t="s">
        <v>367</v>
      </c>
      <c r="K3446" s="244" t="s">
        <v>1953</v>
      </c>
      <c r="L3446" s="244"/>
      <c r="M3446" s="259" t="s">
        <v>447</v>
      </c>
      <c r="N3446" s="244" t="s">
        <v>449</v>
      </c>
      <c r="O3446" s="244" t="s">
        <v>450</v>
      </c>
      <c r="P3446" s="244">
        <v>2023</v>
      </c>
      <c r="Q3446" s="244">
        <v>2023</v>
      </c>
      <c r="R3446" s="244" t="s">
        <v>16107</v>
      </c>
      <c r="S3446" s="223" t="s">
        <v>78</v>
      </c>
      <c r="T3446" s="244" t="s">
        <v>451</v>
      </c>
      <c r="U3446" s="246">
        <v>63</v>
      </c>
      <c r="V3446" s="244" t="s">
        <v>452</v>
      </c>
      <c r="W3446" s="244" t="s">
        <v>1057</v>
      </c>
      <c r="X3446" s="244" t="s">
        <v>22053</v>
      </c>
      <c r="Y3446" s="269">
        <v>48500</v>
      </c>
      <c r="Z3446" s="270"/>
      <c r="AA3446" s="241">
        <f t="shared" si="27"/>
        <v>0</v>
      </c>
      <c r="AB3446" s="244" t="s">
        <v>22054</v>
      </c>
    </row>
    <row r="3447" spans="1:28" ht="15" customHeight="1">
      <c r="A3447" s="109">
        <v>3438</v>
      </c>
      <c r="B3447" s="222" t="str">
        <f t="shared" si="26"/>
        <v>Klik Disini</v>
      </c>
      <c r="C3447" s="244" t="s">
        <v>22055</v>
      </c>
      <c r="D3447" s="244" t="s">
        <v>2762</v>
      </c>
      <c r="E3447" s="244" t="s">
        <v>8078</v>
      </c>
      <c r="F3447" s="244"/>
      <c r="G3447" s="244" t="s">
        <v>22056</v>
      </c>
      <c r="H3447" s="244" t="s">
        <v>2070</v>
      </c>
      <c r="I3447" s="267" t="s">
        <v>446</v>
      </c>
      <c r="J3447" s="268" t="s">
        <v>367</v>
      </c>
      <c r="K3447" s="244" t="s">
        <v>1953</v>
      </c>
      <c r="L3447" s="244"/>
      <c r="M3447" s="259" t="s">
        <v>447</v>
      </c>
      <c r="N3447" s="244" t="s">
        <v>449</v>
      </c>
      <c r="O3447" s="244" t="s">
        <v>450</v>
      </c>
      <c r="P3447" s="244">
        <v>2023</v>
      </c>
      <c r="Q3447" s="244">
        <v>2023</v>
      </c>
      <c r="R3447" s="244" t="s">
        <v>3740</v>
      </c>
      <c r="S3447" s="223" t="s">
        <v>78</v>
      </c>
      <c r="T3447" s="244" t="s">
        <v>451</v>
      </c>
      <c r="U3447" s="246">
        <v>36</v>
      </c>
      <c r="V3447" s="244" t="s">
        <v>452</v>
      </c>
      <c r="W3447" s="244" t="s">
        <v>6334</v>
      </c>
      <c r="X3447" s="244" t="s">
        <v>22057</v>
      </c>
      <c r="Y3447" s="269">
        <v>38500</v>
      </c>
      <c r="Z3447" s="270"/>
      <c r="AA3447" s="241">
        <f t="shared" si="27"/>
        <v>0</v>
      </c>
      <c r="AB3447" s="244" t="s">
        <v>22058</v>
      </c>
    </row>
    <row r="3448" spans="1:28" ht="15" customHeight="1">
      <c r="A3448" s="109">
        <v>3439</v>
      </c>
      <c r="B3448" s="222" t="str">
        <f t="shared" si="26"/>
        <v>Klik Disini</v>
      </c>
      <c r="C3448" s="244" t="s">
        <v>22059</v>
      </c>
      <c r="D3448" s="244" t="s">
        <v>2762</v>
      </c>
      <c r="E3448" s="244" t="s">
        <v>8078</v>
      </c>
      <c r="F3448" s="244"/>
      <c r="G3448" s="244" t="s">
        <v>22060</v>
      </c>
      <c r="H3448" s="244" t="s">
        <v>2070</v>
      </c>
      <c r="I3448" s="267" t="s">
        <v>446</v>
      </c>
      <c r="J3448" s="268" t="s">
        <v>367</v>
      </c>
      <c r="K3448" s="244" t="s">
        <v>1953</v>
      </c>
      <c r="L3448" s="244"/>
      <c r="M3448" s="259" t="s">
        <v>447</v>
      </c>
      <c r="N3448" s="244" t="s">
        <v>449</v>
      </c>
      <c r="O3448" s="244" t="s">
        <v>450</v>
      </c>
      <c r="P3448" s="244">
        <v>2023</v>
      </c>
      <c r="Q3448" s="244">
        <v>2023</v>
      </c>
      <c r="R3448" s="244" t="s">
        <v>3740</v>
      </c>
      <c r="S3448" s="223" t="s">
        <v>78</v>
      </c>
      <c r="T3448" s="244" t="s">
        <v>451</v>
      </c>
      <c r="U3448" s="246">
        <v>42</v>
      </c>
      <c r="V3448" s="244" t="s">
        <v>452</v>
      </c>
      <c r="W3448" s="244" t="s">
        <v>497</v>
      </c>
      <c r="X3448" s="244" t="s">
        <v>22061</v>
      </c>
      <c r="Y3448" s="269">
        <v>51500</v>
      </c>
      <c r="Z3448" s="270"/>
      <c r="AA3448" s="241">
        <f t="shared" si="27"/>
        <v>0</v>
      </c>
      <c r="AB3448" s="244" t="s">
        <v>22062</v>
      </c>
    </row>
    <row r="3449" spans="1:28" ht="15" customHeight="1">
      <c r="A3449" s="109">
        <v>3440</v>
      </c>
      <c r="B3449" s="222" t="str">
        <f t="shared" si="26"/>
        <v>Klik Disini</v>
      </c>
      <c r="C3449" s="244" t="s">
        <v>22063</v>
      </c>
      <c r="D3449" s="244" t="s">
        <v>2762</v>
      </c>
      <c r="E3449" s="244" t="s">
        <v>19784</v>
      </c>
      <c r="F3449" s="244"/>
      <c r="G3449" s="244" t="s">
        <v>22064</v>
      </c>
      <c r="H3449" s="244" t="s">
        <v>384</v>
      </c>
      <c r="I3449" s="267" t="s">
        <v>446</v>
      </c>
      <c r="J3449" s="268" t="s">
        <v>383</v>
      </c>
      <c r="K3449" s="244" t="s">
        <v>1953</v>
      </c>
      <c r="L3449" s="244"/>
      <c r="M3449" s="259" t="s">
        <v>447</v>
      </c>
      <c r="N3449" s="244" t="s">
        <v>449</v>
      </c>
      <c r="O3449" s="244" t="s">
        <v>450</v>
      </c>
      <c r="P3449" s="244">
        <v>2023</v>
      </c>
      <c r="Q3449" s="244">
        <v>2023</v>
      </c>
      <c r="R3449" s="244" t="s">
        <v>16107</v>
      </c>
      <c r="S3449" s="223" t="s">
        <v>78</v>
      </c>
      <c r="T3449" s="244" t="s">
        <v>451</v>
      </c>
      <c r="U3449" s="246">
        <v>76</v>
      </c>
      <c r="V3449" s="244" t="s">
        <v>452</v>
      </c>
      <c r="W3449" s="244" t="s">
        <v>1057</v>
      </c>
      <c r="X3449" s="244" t="s">
        <v>22065</v>
      </c>
      <c r="Y3449" s="269">
        <v>46500</v>
      </c>
      <c r="Z3449" s="270"/>
      <c r="AA3449" s="241">
        <f t="shared" si="27"/>
        <v>0</v>
      </c>
      <c r="AB3449" s="244" t="s">
        <v>22066</v>
      </c>
    </row>
    <row r="3450" spans="1:28" ht="15" customHeight="1">
      <c r="A3450" s="109">
        <v>3441</v>
      </c>
      <c r="B3450" s="222" t="str">
        <f t="shared" si="26"/>
        <v>Klik Disini</v>
      </c>
      <c r="C3450" s="244" t="s">
        <v>22067</v>
      </c>
      <c r="D3450" s="244" t="s">
        <v>2762</v>
      </c>
      <c r="E3450" s="244" t="s">
        <v>8078</v>
      </c>
      <c r="F3450" s="244"/>
      <c r="G3450" s="244" t="s">
        <v>22068</v>
      </c>
      <c r="H3450" s="244" t="s">
        <v>2070</v>
      </c>
      <c r="I3450" s="267" t="s">
        <v>446</v>
      </c>
      <c r="J3450" s="268" t="s">
        <v>367</v>
      </c>
      <c r="K3450" s="244" t="s">
        <v>1953</v>
      </c>
      <c r="L3450" s="244"/>
      <c r="M3450" s="259" t="s">
        <v>447</v>
      </c>
      <c r="N3450" s="244" t="s">
        <v>449</v>
      </c>
      <c r="O3450" s="244" t="s">
        <v>450</v>
      </c>
      <c r="P3450" s="244">
        <v>2023</v>
      </c>
      <c r="Q3450" s="244">
        <v>2023</v>
      </c>
      <c r="R3450" s="244" t="s">
        <v>3740</v>
      </c>
      <c r="S3450" s="223" t="s">
        <v>78</v>
      </c>
      <c r="T3450" s="244" t="s">
        <v>451</v>
      </c>
      <c r="U3450" s="246">
        <v>46</v>
      </c>
      <c r="V3450" s="244" t="s">
        <v>452</v>
      </c>
      <c r="W3450" s="244" t="s">
        <v>5872</v>
      </c>
      <c r="X3450" s="244" t="s">
        <v>22069</v>
      </c>
      <c r="Y3450" s="269">
        <v>50500</v>
      </c>
      <c r="Z3450" s="270"/>
      <c r="AA3450" s="241">
        <f t="shared" si="27"/>
        <v>0</v>
      </c>
      <c r="AB3450" s="244" t="s">
        <v>22070</v>
      </c>
    </row>
    <row r="3451" spans="1:28" ht="15" customHeight="1">
      <c r="A3451" s="109">
        <v>3442</v>
      </c>
      <c r="B3451" s="222" t="str">
        <f t="shared" si="26"/>
        <v>Klik Disini</v>
      </c>
      <c r="C3451" s="244" t="s">
        <v>22071</v>
      </c>
      <c r="D3451" s="244" t="s">
        <v>2762</v>
      </c>
      <c r="E3451" s="244" t="s">
        <v>21849</v>
      </c>
      <c r="F3451" s="244"/>
      <c r="G3451" s="244" t="s">
        <v>22072</v>
      </c>
      <c r="H3451" s="244" t="s">
        <v>384</v>
      </c>
      <c r="I3451" s="267" t="s">
        <v>446</v>
      </c>
      <c r="J3451" s="268" t="s">
        <v>383</v>
      </c>
      <c r="K3451" s="244" t="s">
        <v>1953</v>
      </c>
      <c r="L3451" s="244"/>
      <c r="M3451" s="259" t="s">
        <v>447</v>
      </c>
      <c r="N3451" s="244" t="s">
        <v>449</v>
      </c>
      <c r="O3451" s="244" t="s">
        <v>450</v>
      </c>
      <c r="P3451" s="244">
        <v>2023</v>
      </c>
      <c r="Q3451" s="244">
        <v>2023</v>
      </c>
      <c r="R3451" s="244" t="s">
        <v>16107</v>
      </c>
      <c r="S3451" s="223" t="s">
        <v>78</v>
      </c>
      <c r="T3451" s="244" t="s">
        <v>451</v>
      </c>
      <c r="U3451" s="246">
        <v>66</v>
      </c>
      <c r="V3451" s="244" t="s">
        <v>452</v>
      </c>
      <c r="W3451" s="244" t="s">
        <v>6334</v>
      </c>
      <c r="X3451" s="244" t="s">
        <v>22073</v>
      </c>
      <c r="Y3451" s="269">
        <v>37000</v>
      </c>
      <c r="Z3451" s="270"/>
      <c r="AA3451" s="241">
        <f t="shared" si="27"/>
        <v>0</v>
      </c>
      <c r="AB3451" s="244" t="s">
        <v>22074</v>
      </c>
    </row>
    <row r="3452" spans="1:28" ht="15" customHeight="1">
      <c r="A3452" s="109">
        <v>3443</v>
      </c>
      <c r="B3452" s="222" t="str">
        <f t="shared" si="26"/>
        <v>Klik Disini</v>
      </c>
      <c r="C3452" s="244" t="s">
        <v>22075</v>
      </c>
      <c r="D3452" s="244" t="s">
        <v>2762</v>
      </c>
      <c r="E3452" s="244" t="s">
        <v>21700</v>
      </c>
      <c r="F3452" s="244"/>
      <c r="G3452" s="244" t="s">
        <v>22076</v>
      </c>
      <c r="H3452" s="244" t="s">
        <v>386</v>
      </c>
      <c r="I3452" s="267" t="s">
        <v>446</v>
      </c>
      <c r="J3452" s="268" t="s">
        <v>385</v>
      </c>
      <c r="K3452" s="244" t="s">
        <v>1953</v>
      </c>
      <c r="L3452" s="244"/>
      <c r="M3452" s="259" t="s">
        <v>447</v>
      </c>
      <c r="N3452" s="244" t="s">
        <v>449</v>
      </c>
      <c r="O3452" s="244" t="s">
        <v>450</v>
      </c>
      <c r="P3452" s="244">
        <v>2023</v>
      </c>
      <c r="Q3452" s="244">
        <v>2023</v>
      </c>
      <c r="R3452" s="244" t="s">
        <v>16107</v>
      </c>
      <c r="S3452" s="223" t="s">
        <v>78</v>
      </c>
      <c r="T3452" s="244" t="s">
        <v>451</v>
      </c>
      <c r="U3452" s="246">
        <v>56</v>
      </c>
      <c r="V3452" s="244" t="s">
        <v>452</v>
      </c>
      <c r="W3452" s="244" t="s">
        <v>488</v>
      </c>
      <c r="X3452" s="244" t="s">
        <v>22077</v>
      </c>
      <c r="Y3452" s="269">
        <v>35500</v>
      </c>
      <c r="Z3452" s="270"/>
      <c r="AA3452" s="241">
        <f t="shared" si="27"/>
        <v>0</v>
      </c>
      <c r="AB3452" s="244" t="s">
        <v>22078</v>
      </c>
    </row>
    <row r="3453" spans="1:28" ht="15" customHeight="1">
      <c r="A3453" s="109">
        <v>3444</v>
      </c>
      <c r="B3453" s="222" t="str">
        <f t="shared" si="26"/>
        <v>Klik Disini</v>
      </c>
      <c r="C3453" s="244" t="s">
        <v>22079</v>
      </c>
      <c r="D3453" s="244" t="s">
        <v>2762</v>
      </c>
      <c r="E3453" s="244" t="s">
        <v>21700</v>
      </c>
      <c r="F3453" s="244"/>
      <c r="G3453" s="244" t="s">
        <v>22080</v>
      </c>
      <c r="H3453" s="244" t="s">
        <v>3473</v>
      </c>
      <c r="I3453" s="267" t="s">
        <v>446</v>
      </c>
      <c r="J3453" s="268" t="s">
        <v>367</v>
      </c>
      <c r="K3453" s="244" t="s">
        <v>1953</v>
      </c>
      <c r="L3453" s="244"/>
      <c r="M3453" s="259" t="s">
        <v>447</v>
      </c>
      <c r="N3453" s="244" t="s">
        <v>449</v>
      </c>
      <c r="O3453" s="244" t="s">
        <v>450</v>
      </c>
      <c r="P3453" s="244" t="s">
        <v>21152</v>
      </c>
      <c r="Q3453" s="244">
        <v>2023</v>
      </c>
      <c r="R3453" s="244" t="s">
        <v>16107</v>
      </c>
      <c r="S3453" s="223" t="s">
        <v>78</v>
      </c>
      <c r="T3453" s="244" t="s">
        <v>451</v>
      </c>
      <c r="U3453" s="246">
        <v>78</v>
      </c>
      <c r="V3453" s="244" t="s">
        <v>452</v>
      </c>
      <c r="W3453" s="244" t="s">
        <v>4795</v>
      </c>
      <c r="X3453" s="244" t="s">
        <v>22081</v>
      </c>
      <c r="Y3453" s="269">
        <v>52500</v>
      </c>
      <c r="Z3453" s="270"/>
      <c r="AA3453" s="241">
        <f t="shared" si="27"/>
        <v>0</v>
      </c>
      <c r="AB3453" s="244" t="s">
        <v>22082</v>
      </c>
    </row>
    <row r="3454" spans="1:28" ht="15" customHeight="1">
      <c r="A3454" s="109">
        <v>3445</v>
      </c>
      <c r="B3454" s="222" t="str">
        <f t="shared" si="26"/>
        <v>Klik Disini</v>
      </c>
      <c r="C3454" s="244" t="s">
        <v>22083</v>
      </c>
      <c r="D3454" s="244" t="s">
        <v>2762</v>
      </c>
      <c r="E3454" s="244" t="s">
        <v>21700</v>
      </c>
      <c r="F3454" s="244"/>
      <c r="G3454" s="244" t="s">
        <v>22084</v>
      </c>
      <c r="H3454" s="244" t="s">
        <v>3473</v>
      </c>
      <c r="I3454" s="267" t="s">
        <v>446</v>
      </c>
      <c r="J3454" s="268" t="s">
        <v>367</v>
      </c>
      <c r="K3454" s="244" t="s">
        <v>1953</v>
      </c>
      <c r="L3454" s="244"/>
      <c r="M3454" s="259" t="s">
        <v>447</v>
      </c>
      <c r="N3454" s="244" t="s">
        <v>449</v>
      </c>
      <c r="O3454" s="244" t="s">
        <v>450</v>
      </c>
      <c r="P3454" s="244">
        <v>2023</v>
      </c>
      <c r="Q3454" s="244">
        <v>2023</v>
      </c>
      <c r="R3454" s="244" t="s">
        <v>16107</v>
      </c>
      <c r="S3454" s="223" t="s">
        <v>78</v>
      </c>
      <c r="T3454" s="244" t="s">
        <v>451</v>
      </c>
      <c r="U3454" s="246">
        <v>68</v>
      </c>
      <c r="V3454" s="244" t="s">
        <v>452</v>
      </c>
      <c r="W3454" s="244" t="s">
        <v>1529</v>
      </c>
      <c r="X3454" s="244" t="s">
        <v>22085</v>
      </c>
      <c r="Y3454" s="269">
        <v>45000</v>
      </c>
      <c r="Z3454" s="270"/>
      <c r="AA3454" s="241">
        <f t="shared" si="27"/>
        <v>0</v>
      </c>
      <c r="AB3454" s="244" t="s">
        <v>22086</v>
      </c>
    </row>
    <row r="3455" spans="1:28" ht="15" customHeight="1">
      <c r="A3455" s="109">
        <v>3446</v>
      </c>
      <c r="B3455" s="222" t="str">
        <f t="shared" si="26"/>
        <v>Klik Disini</v>
      </c>
      <c r="C3455" s="244" t="s">
        <v>22087</v>
      </c>
      <c r="D3455" s="244" t="s">
        <v>2762</v>
      </c>
      <c r="E3455" s="244" t="s">
        <v>8078</v>
      </c>
      <c r="F3455" s="244"/>
      <c r="G3455" s="244" t="s">
        <v>22088</v>
      </c>
      <c r="H3455" s="244" t="s">
        <v>3912</v>
      </c>
      <c r="I3455" s="267" t="s">
        <v>446</v>
      </c>
      <c r="J3455" s="268" t="s">
        <v>367</v>
      </c>
      <c r="K3455" s="244" t="s">
        <v>1953</v>
      </c>
      <c r="L3455" s="244"/>
      <c r="M3455" s="259" t="s">
        <v>447</v>
      </c>
      <c r="N3455" s="244" t="s">
        <v>449</v>
      </c>
      <c r="O3455" s="244" t="s">
        <v>450</v>
      </c>
      <c r="P3455" s="244">
        <v>2023</v>
      </c>
      <c r="Q3455" s="244">
        <v>2023</v>
      </c>
      <c r="R3455" s="244" t="s">
        <v>3740</v>
      </c>
      <c r="S3455" s="223" t="s">
        <v>78</v>
      </c>
      <c r="T3455" s="244" t="s">
        <v>451</v>
      </c>
      <c r="U3455" s="246">
        <v>48</v>
      </c>
      <c r="V3455" s="244" t="s">
        <v>452</v>
      </c>
      <c r="W3455" s="244" t="s">
        <v>3519</v>
      </c>
      <c r="X3455" s="244" t="s">
        <v>22089</v>
      </c>
      <c r="Y3455" s="269">
        <v>52000</v>
      </c>
      <c r="Z3455" s="270"/>
      <c r="AA3455" s="241">
        <f t="shared" si="27"/>
        <v>0</v>
      </c>
      <c r="AB3455" s="244" t="s">
        <v>22090</v>
      </c>
    </row>
    <row r="3456" spans="1:28" ht="15" customHeight="1">
      <c r="A3456" s="109">
        <v>3447</v>
      </c>
      <c r="B3456" s="222" t="str">
        <f t="shared" si="26"/>
        <v>Klik Disini</v>
      </c>
      <c r="C3456" s="244" t="s">
        <v>22091</v>
      </c>
      <c r="D3456" s="244" t="s">
        <v>2762</v>
      </c>
      <c r="E3456" s="244" t="s">
        <v>3443</v>
      </c>
      <c r="F3456" s="244"/>
      <c r="G3456" s="244" t="s">
        <v>22092</v>
      </c>
      <c r="H3456" s="244" t="s">
        <v>2070</v>
      </c>
      <c r="I3456" s="267" t="s">
        <v>3447</v>
      </c>
      <c r="J3456" s="268" t="s">
        <v>313</v>
      </c>
      <c r="K3456" s="244" t="s">
        <v>1953</v>
      </c>
      <c r="L3456" s="244"/>
      <c r="M3456" s="259" t="s">
        <v>447</v>
      </c>
      <c r="N3456" s="244" t="s">
        <v>449</v>
      </c>
      <c r="O3456" s="244" t="s">
        <v>450</v>
      </c>
      <c r="P3456" s="244">
        <v>2023</v>
      </c>
      <c r="Q3456" s="244">
        <v>2023</v>
      </c>
      <c r="R3456" s="244" t="s">
        <v>3740</v>
      </c>
      <c r="S3456" s="223" t="s">
        <v>78</v>
      </c>
      <c r="T3456" s="244" t="s">
        <v>451</v>
      </c>
      <c r="U3456" s="246">
        <v>46</v>
      </c>
      <c r="V3456" s="244" t="s">
        <v>452</v>
      </c>
      <c r="W3456" s="244" t="s">
        <v>655</v>
      </c>
      <c r="X3456" s="244" t="s">
        <v>22093</v>
      </c>
      <c r="Y3456" s="269">
        <v>63500</v>
      </c>
      <c r="Z3456" s="270"/>
      <c r="AA3456" s="241">
        <f t="shared" si="27"/>
        <v>0</v>
      </c>
      <c r="AB3456" s="244" t="s">
        <v>22094</v>
      </c>
    </row>
    <row r="3457" spans="1:28" ht="15" customHeight="1">
      <c r="A3457" s="109">
        <v>3448</v>
      </c>
      <c r="B3457" s="222" t="str">
        <f t="shared" si="26"/>
        <v>Klik Disini</v>
      </c>
      <c r="C3457" s="244" t="s">
        <v>22095</v>
      </c>
      <c r="D3457" s="244" t="s">
        <v>2762</v>
      </c>
      <c r="E3457" s="244" t="s">
        <v>20107</v>
      </c>
      <c r="F3457" s="244"/>
      <c r="G3457" s="244" t="s">
        <v>22096</v>
      </c>
      <c r="H3457" s="244" t="s">
        <v>3949</v>
      </c>
      <c r="I3457" s="267" t="s">
        <v>1844</v>
      </c>
      <c r="J3457" s="268" t="s">
        <v>401</v>
      </c>
      <c r="K3457" s="244" t="s">
        <v>1953</v>
      </c>
      <c r="L3457" s="244"/>
      <c r="M3457" s="259" t="s">
        <v>447</v>
      </c>
      <c r="N3457" s="244" t="s">
        <v>449</v>
      </c>
      <c r="O3457" s="244" t="s">
        <v>450</v>
      </c>
      <c r="P3457" s="244">
        <v>2023</v>
      </c>
      <c r="Q3457" s="244">
        <v>2023</v>
      </c>
      <c r="R3457" s="244" t="s">
        <v>16107</v>
      </c>
      <c r="S3457" s="223" t="s">
        <v>78</v>
      </c>
      <c r="T3457" s="244" t="s">
        <v>451</v>
      </c>
      <c r="U3457" s="246">
        <v>78</v>
      </c>
      <c r="V3457" s="244" t="s">
        <v>452</v>
      </c>
      <c r="W3457" s="244" t="s">
        <v>1937</v>
      </c>
      <c r="X3457" s="244" t="s">
        <v>22097</v>
      </c>
      <c r="Y3457" s="269">
        <v>46500</v>
      </c>
      <c r="Z3457" s="270"/>
      <c r="AA3457" s="241">
        <f t="shared" si="27"/>
        <v>0</v>
      </c>
      <c r="AB3457" s="244" t="s">
        <v>22098</v>
      </c>
    </row>
    <row r="3458" spans="1:28" ht="15" customHeight="1">
      <c r="A3458" s="109">
        <v>3449</v>
      </c>
      <c r="B3458" s="222" t="str">
        <f t="shared" si="26"/>
        <v>Klik Disini</v>
      </c>
      <c r="C3458" s="244" t="s">
        <v>22099</v>
      </c>
      <c r="D3458" s="244" t="s">
        <v>2762</v>
      </c>
      <c r="E3458" s="244" t="s">
        <v>21700</v>
      </c>
      <c r="F3458" s="244"/>
      <c r="G3458" s="244" t="s">
        <v>22100</v>
      </c>
      <c r="H3458" s="244" t="s">
        <v>3473</v>
      </c>
      <c r="I3458" s="267" t="s">
        <v>446</v>
      </c>
      <c r="J3458" s="268" t="s">
        <v>345</v>
      </c>
      <c r="K3458" s="244" t="s">
        <v>1953</v>
      </c>
      <c r="L3458" s="244"/>
      <c r="M3458" s="259" t="s">
        <v>447</v>
      </c>
      <c r="N3458" s="244" t="s">
        <v>449</v>
      </c>
      <c r="O3458" s="244" t="s">
        <v>450</v>
      </c>
      <c r="P3458" s="244">
        <v>2023</v>
      </c>
      <c r="Q3458" s="244">
        <v>2023</v>
      </c>
      <c r="R3458" s="244" t="s">
        <v>16107</v>
      </c>
      <c r="S3458" s="223" t="s">
        <v>78</v>
      </c>
      <c r="T3458" s="244" t="s">
        <v>451</v>
      </c>
      <c r="U3458" s="246">
        <v>58</v>
      </c>
      <c r="V3458" s="244" t="s">
        <v>452</v>
      </c>
      <c r="W3458" s="244" t="s">
        <v>2657</v>
      </c>
      <c r="X3458" s="244" t="s">
        <v>22101</v>
      </c>
      <c r="Y3458" s="269">
        <v>38000</v>
      </c>
      <c r="Z3458" s="270"/>
      <c r="AA3458" s="241">
        <f t="shared" si="27"/>
        <v>0</v>
      </c>
      <c r="AB3458" s="244" t="s">
        <v>22102</v>
      </c>
    </row>
    <row r="3459" spans="1:28" ht="15" customHeight="1">
      <c r="A3459" s="109">
        <v>3450</v>
      </c>
      <c r="B3459" s="222" t="str">
        <f t="shared" si="26"/>
        <v>Klik Disini</v>
      </c>
      <c r="C3459" s="244" t="s">
        <v>22103</v>
      </c>
      <c r="D3459" s="244" t="s">
        <v>2762</v>
      </c>
      <c r="E3459" s="244" t="s">
        <v>19907</v>
      </c>
      <c r="F3459" s="244"/>
      <c r="G3459" s="244" t="s">
        <v>22104</v>
      </c>
      <c r="H3459" s="244" t="s">
        <v>384</v>
      </c>
      <c r="I3459" s="267" t="s">
        <v>446</v>
      </c>
      <c r="J3459" s="268" t="s">
        <v>383</v>
      </c>
      <c r="K3459" s="244" t="s">
        <v>1953</v>
      </c>
      <c r="L3459" s="244"/>
      <c r="M3459" s="259" t="s">
        <v>447</v>
      </c>
      <c r="N3459" s="244" t="s">
        <v>449</v>
      </c>
      <c r="O3459" s="244" t="s">
        <v>450</v>
      </c>
      <c r="P3459" s="244">
        <v>2023</v>
      </c>
      <c r="Q3459" s="244">
        <v>2023</v>
      </c>
      <c r="R3459" s="244" t="s">
        <v>16107</v>
      </c>
      <c r="S3459" s="223" t="s">
        <v>78</v>
      </c>
      <c r="T3459" s="244" t="s">
        <v>451</v>
      </c>
      <c r="U3459" s="246">
        <v>150</v>
      </c>
      <c r="V3459" s="244" t="s">
        <v>452</v>
      </c>
      <c r="W3459" s="244" t="s">
        <v>1808</v>
      </c>
      <c r="X3459" s="244" t="s">
        <v>22105</v>
      </c>
      <c r="Y3459" s="269">
        <v>85500</v>
      </c>
      <c r="Z3459" s="270"/>
      <c r="AA3459" s="241">
        <f t="shared" si="27"/>
        <v>0</v>
      </c>
      <c r="AB3459" s="244" t="s">
        <v>22106</v>
      </c>
    </row>
    <row r="3460" spans="1:28" ht="15" customHeight="1">
      <c r="A3460" s="109">
        <v>3451</v>
      </c>
      <c r="B3460" s="222" t="str">
        <f t="shared" si="26"/>
        <v>Klik Disini</v>
      </c>
      <c r="C3460" s="244" t="s">
        <v>22107</v>
      </c>
      <c r="D3460" s="244" t="s">
        <v>2762</v>
      </c>
      <c r="E3460" s="244" t="s">
        <v>6852</v>
      </c>
      <c r="F3460" s="244"/>
      <c r="G3460" s="244" t="s">
        <v>22108</v>
      </c>
      <c r="H3460" s="244" t="s">
        <v>2070</v>
      </c>
      <c r="I3460" s="267" t="s">
        <v>583</v>
      </c>
      <c r="J3460" s="204" t="s">
        <v>263</v>
      </c>
      <c r="K3460" s="244" t="s">
        <v>1953</v>
      </c>
      <c r="L3460" s="244"/>
      <c r="M3460" s="259" t="s">
        <v>447</v>
      </c>
      <c r="N3460" s="244" t="s">
        <v>449</v>
      </c>
      <c r="O3460" s="244" t="s">
        <v>450</v>
      </c>
      <c r="P3460" s="244">
        <v>2023</v>
      </c>
      <c r="Q3460" s="244">
        <v>2023</v>
      </c>
      <c r="R3460" s="244" t="s">
        <v>3740</v>
      </c>
      <c r="S3460" s="223" t="s">
        <v>78</v>
      </c>
      <c r="T3460" s="244" t="s">
        <v>451</v>
      </c>
      <c r="U3460" s="246">
        <v>40</v>
      </c>
      <c r="V3460" s="244" t="s">
        <v>452</v>
      </c>
      <c r="W3460" s="244" t="s">
        <v>1332</v>
      </c>
      <c r="X3460" s="244" t="s">
        <v>22109</v>
      </c>
      <c r="Y3460" s="269">
        <v>50500</v>
      </c>
      <c r="Z3460" s="270"/>
      <c r="AA3460" s="241">
        <f t="shared" si="27"/>
        <v>0</v>
      </c>
      <c r="AB3460" s="244" t="s">
        <v>22110</v>
      </c>
    </row>
    <row r="3461" spans="1:28" ht="15" customHeight="1">
      <c r="A3461" s="109">
        <v>3452</v>
      </c>
      <c r="B3461" s="222" t="str">
        <f t="shared" si="26"/>
        <v>Klik Disini</v>
      </c>
      <c r="C3461" s="244" t="s">
        <v>22111</v>
      </c>
      <c r="D3461" s="244" t="s">
        <v>2762</v>
      </c>
      <c r="E3461" s="244" t="s">
        <v>21849</v>
      </c>
      <c r="F3461" s="244"/>
      <c r="G3461" s="244" t="s">
        <v>22112</v>
      </c>
      <c r="H3461" s="244" t="s">
        <v>384</v>
      </c>
      <c r="I3461" s="267" t="s">
        <v>446</v>
      </c>
      <c r="J3461" s="268" t="s">
        <v>383</v>
      </c>
      <c r="K3461" s="244" t="s">
        <v>1953</v>
      </c>
      <c r="L3461" s="244"/>
      <c r="M3461" s="259" t="s">
        <v>447</v>
      </c>
      <c r="N3461" s="244" t="s">
        <v>449</v>
      </c>
      <c r="O3461" s="244" t="s">
        <v>2306</v>
      </c>
      <c r="P3461" s="244">
        <v>2023</v>
      </c>
      <c r="Q3461" s="244">
        <v>2023</v>
      </c>
      <c r="R3461" s="244" t="s">
        <v>16107</v>
      </c>
      <c r="S3461" s="223" t="s">
        <v>78</v>
      </c>
      <c r="T3461" s="244" t="s">
        <v>451</v>
      </c>
      <c r="U3461" s="246">
        <v>104</v>
      </c>
      <c r="V3461" s="244" t="s">
        <v>452</v>
      </c>
      <c r="W3461" s="244" t="s">
        <v>1788</v>
      </c>
      <c r="X3461" s="244" t="s">
        <v>22113</v>
      </c>
      <c r="Y3461" s="269">
        <v>59500</v>
      </c>
      <c r="Z3461" s="270"/>
      <c r="AA3461" s="241">
        <f t="shared" si="27"/>
        <v>0</v>
      </c>
      <c r="AB3461" s="244" t="s">
        <v>22114</v>
      </c>
    </row>
    <row r="3462" spans="1:28" ht="15" customHeight="1">
      <c r="A3462" s="109">
        <v>3453</v>
      </c>
      <c r="B3462" s="222" t="str">
        <f t="shared" si="26"/>
        <v>Klik Disini</v>
      </c>
      <c r="C3462" s="244" t="s">
        <v>22115</v>
      </c>
      <c r="D3462" s="244" t="s">
        <v>2762</v>
      </c>
      <c r="E3462" s="244" t="s">
        <v>21849</v>
      </c>
      <c r="F3462" s="244"/>
      <c r="G3462" s="244" t="s">
        <v>22116</v>
      </c>
      <c r="H3462" s="244" t="s">
        <v>384</v>
      </c>
      <c r="I3462" s="267" t="s">
        <v>446</v>
      </c>
      <c r="J3462" s="268" t="s">
        <v>383</v>
      </c>
      <c r="K3462" s="244" t="s">
        <v>1953</v>
      </c>
      <c r="L3462" s="244"/>
      <c r="M3462" s="259" t="s">
        <v>447</v>
      </c>
      <c r="N3462" s="244" t="s">
        <v>449</v>
      </c>
      <c r="O3462" s="244" t="s">
        <v>450</v>
      </c>
      <c r="P3462" s="244">
        <v>2023</v>
      </c>
      <c r="Q3462" s="244">
        <v>2023</v>
      </c>
      <c r="R3462" s="244" t="s">
        <v>16107</v>
      </c>
      <c r="S3462" s="223" t="s">
        <v>78</v>
      </c>
      <c r="T3462" s="244" t="s">
        <v>451</v>
      </c>
      <c r="U3462" s="246">
        <v>89</v>
      </c>
      <c r="V3462" s="244" t="s">
        <v>452</v>
      </c>
      <c r="W3462" s="244" t="s">
        <v>1214</v>
      </c>
      <c r="X3462" s="244" t="s">
        <v>22117</v>
      </c>
      <c r="Y3462" s="269">
        <v>49500</v>
      </c>
      <c r="Z3462" s="270"/>
      <c r="AA3462" s="241">
        <f t="shared" si="27"/>
        <v>0</v>
      </c>
      <c r="AB3462" s="244" t="s">
        <v>22118</v>
      </c>
    </row>
    <row r="3463" spans="1:28" ht="15" customHeight="1">
      <c r="A3463" s="109">
        <v>3454</v>
      </c>
      <c r="B3463" s="222" t="str">
        <f t="shared" si="26"/>
        <v>Klik Disini</v>
      </c>
      <c r="C3463" s="244" t="s">
        <v>22119</v>
      </c>
      <c r="D3463" s="244" t="s">
        <v>2762</v>
      </c>
      <c r="E3463" s="244" t="s">
        <v>8078</v>
      </c>
      <c r="F3463" s="244"/>
      <c r="G3463" s="244" t="s">
        <v>22120</v>
      </c>
      <c r="H3463" s="244" t="s">
        <v>3912</v>
      </c>
      <c r="I3463" s="267" t="s">
        <v>446</v>
      </c>
      <c r="J3463" s="268" t="s">
        <v>367</v>
      </c>
      <c r="K3463" s="244" t="s">
        <v>1953</v>
      </c>
      <c r="L3463" s="244"/>
      <c r="M3463" s="259" t="s">
        <v>447</v>
      </c>
      <c r="N3463" s="244" t="s">
        <v>449</v>
      </c>
      <c r="O3463" s="244" t="s">
        <v>450</v>
      </c>
      <c r="P3463" s="244">
        <v>2023</v>
      </c>
      <c r="Q3463" s="244">
        <v>2023</v>
      </c>
      <c r="R3463" s="244" t="s">
        <v>3740</v>
      </c>
      <c r="S3463" s="223" t="s">
        <v>78</v>
      </c>
      <c r="T3463" s="244" t="s">
        <v>451</v>
      </c>
      <c r="U3463" s="246">
        <v>90</v>
      </c>
      <c r="V3463" s="244" t="s">
        <v>452</v>
      </c>
      <c r="W3463" s="244" t="s">
        <v>3556</v>
      </c>
      <c r="X3463" s="244" t="s">
        <v>22121</v>
      </c>
      <c r="Y3463" s="269">
        <v>76000</v>
      </c>
      <c r="Z3463" s="270"/>
      <c r="AA3463" s="241">
        <f t="shared" si="27"/>
        <v>0</v>
      </c>
      <c r="AB3463" s="244" t="s">
        <v>22122</v>
      </c>
    </row>
    <row r="3464" spans="1:28" ht="15" customHeight="1">
      <c r="A3464" s="109">
        <v>3455</v>
      </c>
      <c r="B3464" s="222" t="str">
        <f t="shared" si="26"/>
        <v>Klik Disini</v>
      </c>
      <c r="C3464" s="244" t="s">
        <v>22123</v>
      </c>
      <c r="D3464" s="244" t="s">
        <v>2762</v>
      </c>
      <c r="E3464" s="244" t="s">
        <v>8078</v>
      </c>
      <c r="F3464" s="244"/>
      <c r="G3464" s="244" t="s">
        <v>22124</v>
      </c>
      <c r="H3464" s="244" t="s">
        <v>3912</v>
      </c>
      <c r="I3464" s="267" t="s">
        <v>446</v>
      </c>
      <c r="J3464" s="268" t="s">
        <v>367</v>
      </c>
      <c r="K3464" s="244" t="s">
        <v>1953</v>
      </c>
      <c r="L3464" s="244"/>
      <c r="M3464" s="259" t="s">
        <v>447</v>
      </c>
      <c r="N3464" s="244" t="s">
        <v>449</v>
      </c>
      <c r="O3464" s="244" t="s">
        <v>450</v>
      </c>
      <c r="P3464" s="244">
        <v>2023</v>
      </c>
      <c r="Q3464" s="244">
        <v>2023</v>
      </c>
      <c r="R3464" s="244" t="s">
        <v>3740</v>
      </c>
      <c r="S3464" s="223" t="s">
        <v>78</v>
      </c>
      <c r="T3464" s="244" t="s">
        <v>451</v>
      </c>
      <c r="U3464" s="246">
        <v>70</v>
      </c>
      <c r="V3464" s="244" t="s">
        <v>452</v>
      </c>
      <c r="W3464" s="244" t="s">
        <v>4163</v>
      </c>
      <c r="X3464" s="244" t="s">
        <v>22125</v>
      </c>
      <c r="Y3464" s="269">
        <v>64500</v>
      </c>
      <c r="Z3464" s="270"/>
      <c r="AA3464" s="241">
        <f t="shared" si="27"/>
        <v>0</v>
      </c>
      <c r="AB3464" s="244" t="s">
        <v>22126</v>
      </c>
    </row>
    <row r="3465" spans="1:28" ht="15" customHeight="1">
      <c r="A3465" s="109">
        <v>3456</v>
      </c>
      <c r="B3465" s="222" t="str">
        <f t="shared" si="26"/>
        <v>Klik Disini</v>
      </c>
      <c r="C3465" s="244" t="s">
        <v>22127</v>
      </c>
      <c r="D3465" s="244" t="s">
        <v>2762</v>
      </c>
      <c r="E3465" s="244" t="s">
        <v>21700</v>
      </c>
      <c r="F3465" s="244"/>
      <c r="G3465" s="244" t="s">
        <v>22128</v>
      </c>
      <c r="H3465" s="244" t="s">
        <v>3473</v>
      </c>
      <c r="I3465" s="267" t="s">
        <v>446</v>
      </c>
      <c r="J3465" s="268" t="s">
        <v>345</v>
      </c>
      <c r="K3465" s="244" t="s">
        <v>1953</v>
      </c>
      <c r="L3465" s="244"/>
      <c r="M3465" s="259" t="s">
        <v>447</v>
      </c>
      <c r="N3465" s="244" t="s">
        <v>449</v>
      </c>
      <c r="O3465" s="244" t="s">
        <v>450</v>
      </c>
      <c r="P3465" s="244">
        <v>2023</v>
      </c>
      <c r="Q3465" s="244">
        <v>2023</v>
      </c>
      <c r="R3465" s="244" t="s">
        <v>16107</v>
      </c>
      <c r="S3465" s="223" t="s">
        <v>78</v>
      </c>
      <c r="T3465" s="244" t="s">
        <v>451</v>
      </c>
      <c r="U3465" s="246">
        <v>86</v>
      </c>
      <c r="V3465" s="244" t="s">
        <v>452</v>
      </c>
      <c r="W3465" s="244" t="s">
        <v>6446</v>
      </c>
      <c r="X3465" s="244" t="s">
        <v>22129</v>
      </c>
      <c r="Y3465" s="269">
        <v>50000</v>
      </c>
      <c r="Z3465" s="270"/>
      <c r="AA3465" s="241">
        <f t="shared" si="27"/>
        <v>0</v>
      </c>
      <c r="AB3465" s="244" t="s">
        <v>22130</v>
      </c>
    </row>
    <row r="3466" spans="1:28" ht="15" customHeight="1">
      <c r="A3466" s="109">
        <v>3457</v>
      </c>
      <c r="B3466" s="222" t="str">
        <f t="shared" si="26"/>
        <v>Klik Disini</v>
      </c>
      <c r="C3466" s="244" t="s">
        <v>22131</v>
      </c>
      <c r="D3466" s="244" t="s">
        <v>2762</v>
      </c>
      <c r="E3466" s="244" t="s">
        <v>21700</v>
      </c>
      <c r="F3466" s="244"/>
      <c r="G3466" s="244" t="s">
        <v>22132</v>
      </c>
      <c r="H3466" s="244" t="s">
        <v>3473</v>
      </c>
      <c r="I3466" s="267" t="s">
        <v>446</v>
      </c>
      <c r="J3466" s="268" t="s">
        <v>345</v>
      </c>
      <c r="K3466" s="244" t="s">
        <v>1953</v>
      </c>
      <c r="L3466" s="244"/>
      <c r="M3466" s="259" t="s">
        <v>447</v>
      </c>
      <c r="N3466" s="244" t="s">
        <v>449</v>
      </c>
      <c r="O3466" s="244" t="s">
        <v>450</v>
      </c>
      <c r="P3466" s="244">
        <v>2023</v>
      </c>
      <c r="Q3466" s="244">
        <v>2023</v>
      </c>
      <c r="R3466" s="244" t="s">
        <v>16107</v>
      </c>
      <c r="S3466" s="223" t="s">
        <v>78</v>
      </c>
      <c r="T3466" s="244" t="s">
        <v>451</v>
      </c>
      <c r="U3466" s="246">
        <v>80</v>
      </c>
      <c r="V3466" s="244" t="s">
        <v>452</v>
      </c>
      <c r="W3466" s="244" t="s">
        <v>1332</v>
      </c>
      <c r="X3466" s="244" t="s">
        <v>22133</v>
      </c>
      <c r="Y3466" s="269">
        <v>47000</v>
      </c>
      <c r="Z3466" s="270"/>
      <c r="AA3466" s="241">
        <f t="shared" si="27"/>
        <v>0</v>
      </c>
      <c r="AB3466" s="244" t="s">
        <v>22134</v>
      </c>
    </row>
    <row r="3467" spans="1:28" ht="15" customHeight="1">
      <c r="A3467" s="109">
        <v>3458</v>
      </c>
      <c r="B3467" s="222" t="str">
        <f t="shared" si="26"/>
        <v>Klik Disini</v>
      </c>
      <c r="C3467" s="244" t="s">
        <v>22135</v>
      </c>
      <c r="D3467" s="244" t="s">
        <v>2762</v>
      </c>
      <c r="E3467" s="244" t="s">
        <v>21700</v>
      </c>
      <c r="F3467" s="244"/>
      <c r="G3467" s="244" t="s">
        <v>22136</v>
      </c>
      <c r="H3467" s="244" t="s">
        <v>3473</v>
      </c>
      <c r="I3467" s="267" t="s">
        <v>446</v>
      </c>
      <c r="J3467" s="268" t="s">
        <v>345</v>
      </c>
      <c r="K3467" s="244" t="s">
        <v>1953</v>
      </c>
      <c r="L3467" s="244"/>
      <c r="M3467" s="259" t="s">
        <v>447</v>
      </c>
      <c r="N3467" s="244" t="s">
        <v>449</v>
      </c>
      <c r="O3467" s="244" t="s">
        <v>450</v>
      </c>
      <c r="P3467" s="244">
        <v>2023</v>
      </c>
      <c r="Q3467" s="244">
        <v>2023</v>
      </c>
      <c r="R3467" s="244" t="s">
        <v>16107</v>
      </c>
      <c r="S3467" s="223" t="s">
        <v>78</v>
      </c>
      <c r="T3467" s="244" t="s">
        <v>451</v>
      </c>
      <c r="U3467" s="246">
        <v>88</v>
      </c>
      <c r="V3467" s="244" t="s">
        <v>452</v>
      </c>
      <c r="W3467" s="244" t="s">
        <v>904</v>
      </c>
      <c r="X3467" s="244" t="s">
        <v>22137</v>
      </c>
      <c r="Y3467" s="269">
        <v>48500</v>
      </c>
      <c r="Z3467" s="270"/>
      <c r="AA3467" s="241">
        <f t="shared" si="27"/>
        <v>0</v>
      </c>
      <c r="AB3467" s="244" t="s">
        <v>22138</v>
      </c>
    </row>
    <row r="3468" spans="1:28" ht="15" customHeight="1">
      <c r="A3468" s="109">
        <v>3459</v>
      </c>
      <c r="B3468" s="222" t="str">
        <f t="shared" si="26"/>
        <v>Klik Disini</v>
      </c>
      <c r="C3468" s="244" t="s">
        <v>22139</v>
      </c>
      <c r="D3468" s="244" t="s">
        <v>2762</v>
      </c>
      <c r="E3468" s="244" t="s">
        <v>21700</v>
      </c>
      <c r="F3468" s="244"/>
      <c r="G3468" s="244" t="s">
        <v>22140</v>
      </c>
      <c r="H3468" s="244" t="s">
        <v>3473</v>
      </c>
      <c r="I3468" s="267" t="s">
        <v>446</v>
      </c>
      <c r="J3468" s="268" t="s">
        <v>345</v>
      </c>
      <c r="K3468" s="244" t="s">
        <v>1953</v>
      </c>
      <c r="L3468" s="244"/>
      <c r="M3468" s="259" t="s">
        <v>447</v>
      </c>
      <c r="N3468" s="244" t="s">
        <v>449</v>
      </c>
      <c r="O3468" s="244" t="s">
        <v>450</v>
      </c>
      <c r="P3468" s="244">
        <v>2023</v>
      </c>
      <c r="Q3468" s="244">
        <v>2023</v>
      </c>
      <c r="R3468" s="244" t="s">
        <v>16107</v>
      </c>
      <c r="S3468" s="223" t="s">
        <v>78</v>
      </c>
      <c r="T3468" s="244" t="s">
        <v>451</v>
      </c>
      <c r="U3468" s="246">
        <v>68</v>
      </c>
      <c r="V3468" s="244" t="s">
        <v>452</v>
      </c>
      <c r="W3468" s="244" t="s">
        <v>611</v>
      </c>
      <c r="X3468" s="244" t="s">
        <v>22141</v>
      </c>
      <c r="Y3468" s="269">
        <v>37000</v>
      </c>
      <c r="Z3468" s="270"/>
      <c r="AA3468" s="241">
        <f t="shared" si="27"/>
        <v>0</v>
      </c>
      <c r="AB3468" s="244" t="s">
        <v>22142</v>
      </c>
    </row>
    <row r="3469" spans="1:28" ht="15" customHeight="1">
      <c r="A3469" s="109">
        <v>3460</v>
      </c>
      <c r="B3469" s="222" t="str">
        <f t="shared" si="26"/>
        <v>Klik Disini</v>
      </c>
      <c r="C3469" s="244" t="s">
        <v>22143</v>
      </c>
      <c r="D3469" s="244" t="s">
        <v>2762</v>
      </c>
      <c r="E3469" s="244" t="s">
        <v>21700</v>
      </c>
      <c r="F3469" s="244"/>
      <c r="G3469" s="244" t="s">
        <v>22144</v>
      </c>
      <c r="H3469" s="244" t="s">
        <v>3473</v>
      </c>
      <c r="I3469" s="267" t="s">
        <v>446</v>
      </c>
      <c r="J3469" s="268" t="s">
        <v>345</v>
      </c>
      <c r="K3469" s="244" t="s">
        <v>1953</v>
      </c>
      <c r="L3469" s="244"/>
      <c r="M3469" s="259" t="s">
        <v>447</v>
      </c>
      <c r="N3469" s="244" t="s">
        <v>449</v>
      </c>
      <c r="O3469" s="244" t="s">
        <v>450</v>
      </c>
      <c r="P3469" s="244">
        <v>2023</v>
      </c>
      <c r="Q3469" s="244">
        <v>2023</v>
      </c>
      <c r="R3469" s="244" t="s">
        <v>16107</v>
      </c>
      <c r="S3469" s="223" t="s">
        <v>78</v>
      </c>
      <c r="T3469" s="244" t="s">
        <v>451</v>
      </c>
      <c r="U3469" s="246">
        <v>90</v>
      </c>
      <c r="V3469" s="244" t="s">
        <v>452</v>
      </c>
      <c r="W3469" s="244" t="s">
        <v>2790</v>
      </c>
      <c r="X3469" s="244" t="s">
        <v>22145</v>
      </c>
      <c r="Y3469" s="269">
        <v>49000</v>
      </c>
      <c r="Z3469" s="270"/>
      <c r="AA3469" s="241">
        <f t="shared" si="27"/>
        <v>0</v>
      </c>
      <c r="AB3469" s="244" t="s">
        <v>22146</v>
      </c>
    </row>
    <row r="3470" spans="1:28" ht="15" customHeight="1">
      <c r="A3470" s="109">
        <v>3461</v>
      </c>
      <c r="B3470" s="222" t="str">
        <f t="shared" si="26"/>
        <v>Klik Disini</v>
      </c>
      <c r="C3470" s="244" t="s">
        <v>22147</v>
      </c>
      <c r="D3470" s="244" t="s">
        <v>2762</v>
      </c>
      <c r="E3470" s="244" t="s">
        <v>21700</v>
      </c>
      <c r="F3470" s="244"/>
      <c r="G3470" s="244" t="s">
        <v>22148</v>
      </c>
      <c r="H3470" s="244" t="s">
        <v>3473</v>
      </c>
      <c r="I3470" s="267" t="s">
        <v>446</v>
      </c>
      <c r="J3470" s="268" t="s">
        <v>345</v>
      </c>
      <c r="K3470" s="244" t="s">
        <v>1953</v>
      </c>
      <c r="L3470" s="244"/>
      <c r="M3470" s="259" t="s">
        <v>447</v>
      </c>
      <c r="N3470" s="244" t="s">
        <v>449</v>
      </c>
      <c r="O3470" s="244" t="s">
        <v>450</v>
      </c>
      <c r="P3470" s="244">
        <v>2023</v>
      </c>
      <c r="Q3470" s="244">
        <v>2023</v>
      </c>
      <c r="R3470" s="244" t="s">
        <v>16107</v>
      </c>
      <c r="S3470" s="223" t="s">
        <v>78</v>
      </c>
      <c r="T3470" s="244" t="s">
        <v>451</v>
      </c>
      <c r="U3470" s="246">
        <v>102</v>
      </c>
      <c r="V3470" s="244" t="s">
        <v>452</v>
      </c>
      <c r="W3470" s="244" t="s">
        <v>999</v>
      </c>
      <c r="X3470" s="244" t="s">
        <v>22149</v>
      </c>
      <c r="Y3470" s="269">
        <v>59000</v>
      </c>
      <c r="Z3470" s="270"/>
      <c r="AA3470" s="241">
        <f t="shared" si="27"/>
        <v>0</v>
      </c>
      <c r="AB3470" s="244" t="s">
        <v>22150</v>
      </c>
    </row>
    <row r="3471" spans="1:28" ht="15" customHeight="1">
      <c r="A3471" s="109">
        <v>3462</v>
      </c>
      <c r="B3471" s="222" t="str">
        <f t="shared" si="26"/>
        <v>Klik Disini</v>
      </c>
      <c r="C3471" s="244" t="s">
        <v>22151</v>
      </c>
      <c r="D3471" s="244" t="s">
        <v>2762</v>
      </c>
      <c r="E3471" s="244" t="s">
        <v>21954</v>
      </c>
      <c r="F3471" s="244"/>
      <c r="G3471" s="244" t="s">
        <v>22152</v>
      </c>
      <c r="H3471" s="244" t="s">
        <v>384</v>
      </c>
      <c r="I3471" s="267" t="s">
        <v>446</v>
      </c>
      <c r="J3471" s="268" t="s">
        <v>383</v>
      </c>
      <c r="K3471" s="244" t="s">
        <v>1953</v>
      </c>
      <c r="L3471" s="244"/>
      <c r="M3471" s="259" t="s">
        <v>447</v>
      </c>
      <c r="N3471" s="244" t="s">
        <v>449</v>
      </c>
      <c r="O3471" s="244" t="s">
        <v>450</v>
      </c>
      <c r="P3471" s="244">
        <v>2023</v>
      </c>
      <c r="Q3471" s="244">
        <v>2023</v>
      </c>
      <c r="R3471" s="244" t="s">
        <v>16107</v>
      </c>
      <c r="S3471" s="223" t="s">
        <v>78</v>
      </c>
      <c r="T3471" s="244" t="s">
        <v>451</v>
      </c>
      <c r="U3471" s="246">
        <v>126</v>
      </c>
      <c r="V3471" s="244" t="s">
        <v>452</v>
      </c>
      <c r="W3471" s="244" t="s">
        <v>1109</v>
      </c>
      <c r="X3471" s="244" t="s">
        <v>22153</v>
      </c>
      <c r="Y3471" s="269">
        <v>63500</v>
      </c>
      <c r="Z3471" s="270"/>
      <c r="AA3471" s="241">
        <f t="shared" si="27"/>
        <v>0</v>
      </c>
      <c r="AB3471" s="244" t="s">
        <v>22154</v>
      </c>
    </row>
    <row r="3472" spans="1:28" ht="15" customHeight="1">
      <c r="A3472" s="109">
        <v>3463</v>
      </c>
      <c r="B3472" s="222" t="str">
        <f t="shared" si="26"/>
        <v>Klik Disini</v>
      </c>
      <c r="C3472" s="244" t="s">
        <v>22155</v>
      </c>
      <c r="D3472" s="244" t="s">
        <v>2762</v>
      </c>
      <c r="E3472" s="244" t="s">
        <v>4414</v>
      </c>
      <c r="F3472" s="244"/>
      <c r="G3472" s="244" t="s">
        <v>22156</v>
      </c>
      <c r="H3472" s="244" t="s">
        <v>3912</v>
      </c>
      <c r="I3472" s="267" t="s">
        <v>446</v>
      </c>
      <c r="J3472" s="268" t="s">
        <v>367</v>
      </c>
      <c r="K3472" s="244" t="s">
        <v>1953</v>
      </c>
      <c r="L3472" s="244"/>
      <c r="M3472" s="259" t="s">
        <v>447</v>
      </c>
      <c r="N3472" s="244" t="s">
        <v>449</v>
      </c>
      <c r="O3472" s="244" t="s">
        <v>450</v>
      </c>
      <c r="P3472" s="244">
        <v>2023</v>
      </c>
      <c r="Q3472" s="244">
        <v>2023</v>
      </c>
      <c r="R3472" s="244" t="s">
        <v>16107</v>
      </c>
      <c r="S3472" s="223" t="s">
        <v>78</v>
      </c>
      <c r="T3472" s="244" t="s">
        <v>451</v>
      </c>
      <c r="U3472" s="246">
        <v>108</v>
      </c>
      <c r="V3472" s="244" t="s">
        <v>452</v>
      </c>
      <c r="W3472" s="244" t="s">
        <v>3894</v>
      </c>
      <c r="X3472" s="244" t="s">
        <v>22157</v>
      </c>
      <c r="Y3472" s="269">
        <v>63500</v>
      </c>
      <c r="Z3472" s="270"/>
      <c r="AA3472" s="241">
        <f t="shared" si="27"/>
        <v>0</v>
      </c>
      <c r="AB3472" s="244" t="s">
        <v>22158</v>
      </c>
    </row>
    <row r="3473" spans="1:28" ht="15" customHeight="1">
      <c r="A3473" s="109">
        <v>3464</v>
      </c>
      <c r="B3473" s="222" t="str">
        <f t="shared" si="26"/>
        <v>Klik Disini</v>
      </c>
      <c r="C3473" s="244" t="s">
        <v>22159</v>
      </c>
      <c r="D3473" s="244" t="s">
        <v>2762</v>
      </c>
      <c r="E3473" s="244" t="s">
        <v>21700</v>
      </c>
      <c r="F3473" s="244"/>
      <c r="G3473" s="244" t="s">
        <v>22160</v>
      </c>
      <c r="H3473" s="244" t="s">
        <v>3473</v>
      </c>
      <c r="I3473" s="267" t="s">
        <v>446</v>
      </c>
      <c r="J3473" s="268" t="s">
        <v>345</v>
      </c>
      <c r="K3473" s="244" t="s">
        <v>1953</v>
      </c>
      <c r="L3473" s="244"/>
      <c r="M3473" s="259" t="s">
        <v>447</v>
      </c>
      <c r="N3473" s="244" t="s">
        <v>449</v>
      </c>
      <c r="O3473" s="244" t="s">
        <v>450</v>
      </c>
      <c r="P3473" s="244">
        <v>2023</v>
      </c>
      <c r="Q3473" s="244">
        <v>2023</v>
      </c>
      <c r="R3473" s="244" t="s">
        <v>16107</v>
      </c>
      <c r="S3473" s="223" t="s">
        <v>78</v>
      </c>
      <c r="T3473" s="244" t="s">
        <v>451</v>
      </c>
      <c r="U3473" s="246">
        <v>92</v>
      </c>
      <c r="V3473" s="244" t="s">
        <v>452</v>
      </c>
      <c r="W3473" s="244" t="s">
        <v>999</v>
      </c>
      <c r="X3473" s="244" t="s">
        <v>22161</v>
      </c>
      <c r="Y3473" s="269">
        <v>49500</v>
      </c>
      <c r="Z3473" s="270"/>
      <c r="AA3473" s="241">
        <f t="shared" si="27"/>
        <v>0</v>
      </c>
      <c r="AB3473" s="244" t="s">
        <v>22162</v>
      </c>
    </row>
    <row r="3474" spans="1:28" ht="15" customHeight="1">
      <c r="A3474" s="109">
        <v>3465</v>
      </c>
      <c r="B3474" s="222" t="str">
        <f t="shared" si="26"/>
        <v>Klik Disini</v>
      </c>
      <c r="C3474" s="244" t="s">
        <v>22163</v>
      </c>
      <c r="D3474" s="244" t="s">
        <v>2762</v>
      </c>
      <c r="E3474" s="244" t="s">
        <v>3443</v>
      </c>
      <c r="F3474" s="244"/>
      <c r="G3474" s="244" t="s">
        <v>22164</v>
      </c>
      <c r="H3474" s="244" t="s">
        <v>2070</v>
      </c>
      <c r="I3474" s="267" t="s">
        <v>3447</v>
      </c>
      <c r="J3474" s="268" t="s">
        <v>313</v>
      </c>
      <c r="K3474" s="244" t="s">
        <v>1953</v>
      </c>
      <c r="L3474" s="244"/>
      <c r="M3474" s="259" t="s">
        <v>447</v>
      </c>
      <c r="N3474" s="244" t="s">
        <v>449</v>
      </c>
      <c r="O3474" s="244" t="s">
        <v>450</v>
      </c>
      <c r="P3474" s="244">
        <v>2023</v>
      </c>
      <c r="Q3474" s="244">
        <v>2023</v>
      </c>
      <c r="R3474" s="244" t="s">
        <v>3740</v>
      </c>
      <c r="S3474" s="223" t="s">
        <v>78</v>
      </c>
      <c r="T3474" s="244" t="s">
        <v>451</v>
      </c>
      <c r="U3474" s="246">
        <v>36</v>
      </c>
      <c r="V3474" s="244" t="s">
        <v>452</v>
      </c>
      <c r="W3474" s="244" t="s">
        <v>897</v>
      </c>
      <c r="X3474" s="244" t="s">
        <v>22165</v>
      </c>
      <c r="Y3474" s="269">
        <v>63500</v>
      </c>
      <c r="Z3474" s="270"/>
      <c r="AA3474" s="241">
        <f t="shared" si="27"/>
        <v>0</v>
      </c>
      <c r="AB3474" s="244" t="s">
        <v>22166</v>
      </c>
    </row>
    <row r="3475" spans="1:28" ht="15" customHeight="1">
      <c r="A3475" s="109">
        <v>3466</v>
      </c>
      <c r="B3475" s="222" t="str">
        <f t="shared" si="26"/>
        <v>Klik Disini</v>
      </c>
      <c r="C3475" s="244" t="s">
        <v>22167</v>
      </c>
      <c r="D3475" s="244" t="s">
        <v>2762</v>
      </c>
      <c r="E3475" s="244" t="s">
        <v>13633</v>
      </c>
      <c r="F3475" s="244"/>
      <c r="G3475" s="244" t="s">
        <v>22168</v>
      </c>
      <c r="H3475" s="244" t="s">
        <v>2070</v>
      </c>
      <c r="I3475" s="267" t="s">
        <v>583</v>
      </c>
      <c r="J3475" s="204" t="s">
        <v>263</v>
      </c>
      <c r="K3475" s="244" t="s">
        <v>1953</v>
      </c>
      <c r="L3475" s="244"/>
      <c r="M3475" s="259" t="s">
        <v>447</v>
      </c>
      <c r="N3475" s="244" t="s">
        <v>449</v>
      </c>
      <c r="O3475" s="244" t="s">
        <v>583</v>
      </c>
      <c r="P3475" s="244">
        <v>2023</v>
      </c>
      <c r="Q3475" s="244">
        <v>2023</v>
      </c>
      <c r="R3475" s="244" t="s">
        <v>3740</v>
      </c>
      <c r="S3475" s="223" t="s">
        <v>78</v>
      </c>
      <c r="T3475" s="244" t="s">
        <v>451</v>
      </c>
      <c r="U3475" s="246">
        <v>47</v>
      </c>
      <c r="V3475" s="244" t="s">
        <v>452</v>
      </c>
      <c r="W3475" s="244" t="s">
        <v>1923</v>
      </c>
      <c r="X3475" s="244" t="s">
        <v>22169</v>
      </c>
      <c r="Y3475" s="269">
        <v>38500</v>
      </c>
      <c r="Z3475" s="270"/>
      <c r="AA3475" s="241">
        <f t="shared" si="27"/>
        <v>0</v>
      </c>
      <c r="AB3475" s="244" t="s">
        <v>22170</v>
      </c>
    </row>
    <row r="3476" spans="1:28" ht="15" customHeight="1">
      <c r="A3476" s="109">
        <v>3467</v>
      </c>
      <c r="B3476" s="222" t="str">
        <f t="shared" si="26"/>
        <v>Klik Disini</v>
      </c>
      <c r="C3476" s="244" t="s">
        <v>22171</v>
      </c>
      <c r="D3476" s="244" t="s">
        <v>2762</v>
      </c>
      <c r="E3476" s="244" t="s">
        <v>4337</v>
      </c>
      <c r="F3476" s="244"/>
      <c r="G3476" s="244" t="s">
        <v>22172</v>
      </c>
      <c r="H3476" s="244" t="s">
        <v>384</v>
      </c>
      <c r="I3476" s="267" t="s">
        <v>446</v>
      </c>
      <c r="J3476" s="268" t="s">
        <v>383</v>
      </c>
      <c r="K3476" s="244" t="s">
        <v>1953</v>
      </c>
      <c r="L3476" s="244"/>
      <c r="M3476" s="259" t="s">
        <v>447</v>
      </c>
      <c r="N3476" s="244" t="s">
        <v>449</v>
      </c>
      <c r="O3476" s="244" t="s">
        <v>450</v>
      </c>
      <c r="P3476" s="244">
        <v>2023</v>
      </c>
      <c r="Q3476" s="244">
        <v>2023</v>
      </c>
      <c r="R3476" s="244" t="s">
        <v>3675</v>
      </c>
      <c r="S3476" s="223" t="s">
        <v>78</v>
      </c>
      <c r="T3476" s="244" t="s">
        <v>451</v>
      </c>
      <c r="U3476" s="246">
        <v>90</v>
      </c>
      <c r="V3476" s="244" t="s">
        <v>452</v>
      </c>
      <c r="W3476" s="244" t="s">
        <v>700</v>
      </c>
      <c r="X3476" s="244" t="s">
        <v>22173</v>
      </c>
      <c r="Y3476" s="269">
        <v>50500</v>
      </c>
      <c r="Z3476" s="270"/>
      <c r="AA3476" s="241">
        <f t="shared" si="27"/>
        <v>0</v>
      </c>
      <c r="AB3476" s="244" t="s">
        <v>22174</v>
      </c>
    </row>
    <row r="3477" spans="1:28" ht="15" customHeight="1">
      <c r="A3477" s="109">
        <v>3468</v>
      </c>
      <c r="B3477" s="222" t="str">
        <f t="shared" si="26"/>
        <v>Klik Disini</v>
      </c>
      <c r="C3477" s="244" t="s">
        <v>22175</v>
      </c>
      <c r="D3477" s="244" t="s">
        <v>2762</v>
      </c>
      <c r="E3477" s="244" t="s">
        <v>13633</v>
      </c>
      <c r="F3477" s="244"/>
      <c r="G3477" s="244" t="s">
        <v>22176</v>
      </c>
      <c r="H3477" s="244" t="s">
        <v>2070</v>
      </c>
      <c r="I3477" s="267" t="s">
        <v>583</v>
      </c>
      <c r="J3477" s="204" t="s">
        <v>263</v>
      </c>
      <c r="K3477" s="244" t="s">
        <v>1953</v>
      </c>
      <c r="L3477" s="244"/>
      <c r="M3477" s="259" t="s">
        <v>447</v>
      </c>
      <c r="N3477" s="244" t="s">
        <v>449</v>
      </c>
      <c r="O3477" s="244" t="s">
        <v>583</v>
      </c>
      <c r="P3477" s="244">
        <v>2023</v>
      </c>
      <c r="Q3477" s="244">
        <v>2023</v>
      </c>
      <c r="R3477" s="244" t="s">
        <v>3740</v>
      </c>
      <c r="S3477" s="223" t="s">
        <v>78</v>
      </c>
      <c r="T3477" s="244" t="s">
        <v>451</v>
      </c>
      <c r="U3477" s="246">
        <v>45</v>
      </c>
      <c r="V3477" s="244" t="s">
        <v>452</v>
      </c>
      <c r="W3477" s="244" t="s">
        <v>1102</v>
      </c>
      <c r="X3477" s="244" t="s">
        <v>22169</v>
      </c>
      <c r="Y3477" s="269">
        <v>38000</v>
      </c>
      <c r="Z3477" s="270"/>
      <c r="AA3477" s="241">
        <f t="shared" si="27"/>
        <v>0</v>
      </c>
      <c r="AB3477" s="244" t="s">
        <v>22177</v>
      </c>
    </row>
    <row r="3478" spans="1:28" ht="15" customHeight="1">
      <c r="A3478" s="109">
        <v>3469</v>
      </c>
      <c r="B3478" s="222" t="str">
        <f t="shared" si="26"/>
        <v>Klik Disini</v>
      </c>
      <c r="C3478" s="244" t="s">
        <v>22178</v>
      </c>
      <c r="D3478" s="244" t="s">
        <v>2762</v>
      </c>
      <c r="E3478" s="244" t="s">
        <v>4319</v>
      </c>
      <c r="F3478" s="244"/>
      <c r="G3478" s="244" t="s">
        <v>22179</v>
      </c>
      <c r="H3478" s="244" t="s">
        <v>3912</v>
      </c>
      <c r="I3478" s="267" t="s">
        <v>446</v>
      </c>
      <c r="J3478" s="268" t="s">
        <v>367</v>
      </c>
      <c r="K3478" s="244" t="s">
        <v>1953</v>
      </c>
      <c r="L3478" s="244"/>
      <c r="M3478" s="259" t="s">
        <v>447</v>
      </c>
      <c r="N3478" s="244" t="s">
        <v>449</v>
      </c>
      <c r="O3478" s="244" t="s">
        <v>450</v>
      </c>
      <c r="P3478" s="244">
        <v>2023</v>
      </c>
      <c r="Q3478" s="244">
        <v>2023</v>
      </c>
      <c r="R3478" s="244" t="s">
        <v>14116</v>
      </c>
      <c r="S3478" s="223" t="s">
        <v>78</v>
      </c>
      <c r="T3478" s="244" t="s">
        <v>451</v>
      </c>
      <c r="U3478" s="246">
        <v>56</v>
      </c>
      <c r="V3478" s="244" t="s">
        <v>452</v>
      </c>
      <c r="W3478" s="244" t="s">
        <v>3741</v>
      </c>
      <c r="X3478" s="244" t="s">
        <v>22180</v>
      </c>
      <c r="Y3478" s="269">
        <v>35000</v>
      </c>
      <c r="Z3478" s="270"/>
      <c r="AA3478" s="241">
        <f t="shared" si="27"/>
        <v>0</v>
      </c>
      <c r="AB3478" s="244" t="s">
        <v>22181</v>
      </c>
    </row>
    <row r="3479" spans="1:28" ht="15" customHeight="1">
      <c r="A3479" s="109">
        <v>3470</v>
      </c>
      <c r="B3479" s="222" t="str">
        <f t="shared" si="26"/>
        <v>Klik Disini</v>
      </c>
      <c r="C3479" s="244" t="s">
        <v>22182</v>
      </c>
      <c r="D3479" s="244" t="s">
        <v>2762</v>
      </c>
      <c r="E3479" s="244" t="s">
        <v>4319</v>
      </c>
      <c r="F3479" s="244"/>
      <c r="G3479" s="244" t="s">
        <v>22183</v>
      </c>
      <c r="H3479" s="244" t="s">
        <v>3912</v>
      </c>
      <c r="I3479" s="267" t="s">
        <v>446</v>
      </c>
      <c r="J3479" s="268" t="s">
        <v>367</v>
      </c>
      <c r="K3479" s="244" t="s">
        <v>1953</v>
      </c>
      <c r="L3479" s="244"/>
      <c r="M3479" s="259" t="s">
        <v>447</v>
      </c>
      <c r="N3479" s="244" t="s">
        <v>449</v>
      </c>
      <c r="O3479" s="244" t="s">
        <v>450</v>
      </c>
      <c r="P3479" s="244">
        <v>2023</v>
      </c>
      <c r="Q3479" s="244">
        <v>2023</v>
      </c>
      <c r="R3479" s="244" t="s">
        <v>14116</v>
      </c>
      <c r="S3479" s="223" t="s">
        <v>78</v>
      </c>
      <c r="T3479" s="244" t="s">
        <v>451</v>
      </c>
      <c r="U3479" s="246">
        <v>40</v>
      </c>
      <c r="V3479" s="244" t="s">
        <v>452</v>
      </c>
      <c r="W3479" s="244" t="s">
        <v>1613</v>
      </c>
      <c r="X3479" s="244" t="s">
        <v>22184</v>
      </c>
      <c r="Y3479" s="269">
        <v>48500</v>
      </c>
      <c r="Z3479" s="270"/>
      <c r="AA3479" s="241">
        <f t="shared" si="27"/>
        <v>0</v>
      </c>
      <c r="AB3479" s="244" t="s">
        <v>22185</v>
      </c>
    </row>
    <row r="3480" spans="1:28" ht="15" customHeight="1">
      <c r="A3480" s="109">
        <v>3471</v>
      </c>
      <c r="B3480" s="222" t="str">
        <f t="shared" si="26"/>
        <v>Klik Disini</v>
      </c>
      <c r="C3480" s="244" t="s">
        <v>22186</v>
      </c>
      <c r="D3480" s="244" t="s">
        <v>2762</v>
      </c>
      <c r="E3480" s="244" t="s">
        <v>3443</v>
      </c>
      <c r="F3480" s="244"/>
      <c r="G3480" s="244" t="s">
        <v>22187</v>
      </c>
      <c r="H3480" s="244" t="s">
        <v>2070</v>
      </c>
      <c r="I3480" s="267" t="s">
        <v>3447</v>
      </c>
      <c r="J3480" s="268" t="s">
        <v>313</v>
      </c>
      <c r="K3480" s="244" t="s">
        <v>1953</v>
      </c>
      <c r="L3480" s="244"/>
      <c r="M3480" s="259" t="s">
        <v>447</v>
      </c>
      <c r="N3480" s="244" t="s">
        <v>449</v>
      </c>
      <c r="O3480" s="244" t="s">
        <v>450</v>
      </c>
      <c r="P3480" s="244">
        <v>2023</v>
      </c>
      <c r="Q3480" s="244">
        <v>2023</v>
      </c>
      <c r="R3480" s="244" t="s">
        <v>3740</v>
      </c>
      <c r="S3480" s="223" t="s">
        <v>78</v>
      </c>
      <c r="T3480" s="244" t="s">
        <v>451</v>
      </c>
      <c r="U3480" s="246">
        <v>44</v>
      </c>
      <c r="V3480" s="244" t="s">
        <v>452</v>
      </c>
      <c r="W3480" s="244" t="s">
        <v>897</v>
      </c>
      <c r="X3480" s="244" t="s">
        <v>22188</v>
      </c>
      <c r="Y3480" s="269">
        <v>63500</v>
      </c>
      <c r="Z3480" s="270"/>
      <c r="AA3480" s="241">
        <f t="shared" si="27"/>
        <v>0</v>
      </c>
      <c r="AB3480" s="244" t="s">
        <v>22189</v>
      </c>
    </row>
    <row r="3481" spans="1:28" ht="15" customHeight="1">
      <c r="A3481" s="109">
        <v>3472</v>
      </c>
      <c r="B3481" s="222" t="str">
        <f t="shared" si="26"/>
        <v>Klik Disini</v>
      </c>
      <c r="C3481" s="244" t="s">
        <v>22190</v>
      </c>
      <c r="D3481" s="244" t="s">
        <v>2762</v>
      </c>
      <c r="E3481" s="244" t="s">
        <v>3443</v>
      </c>
      <c r="F3481" s="244"/>
      <c r="G3481" s="244" t="s">
        <v>22191</v>
      </c>
      <c r="H3481" s="244" t="s">
        <v>2070</v>
      </c>
      <c r="I3481" s="267" t="s">
        <v>3447</v>
      </c>
      <c r="J3481" s="268" t="s">
        <v>313</v>
      </c>
      <c r="K3481" s="244" t="s">
        <v>1953</v>
      </c>
      <c r="L3481" s="244"/>
      <c r="M3481" s="259" t="s">
        <v>447</v>
      </c>
      <c r="N3481" s="244" t="s">
        <v>449</v>
      </c>
      <c r="O3481" s="244" t="s">
        <v>450</v>
      </c>
      <c r="P3481" s="244">
        <v>2023</v>
      </c>
      <c r="Q3481" s="244">
        <v>2023</v>
      </c>
      <c r="R3481" s="244" t="s">
        <v>3740</v>
      </c>
      <c r="S3481" s="223" t="s">
        <v>78</v>
      </c>
      <c r="T3481" s="244" t="s">
        <v>451</v>
      </c>
      <c r="U3481" s="246">
        <v>36</v>
      </c>
      <c r="V3481" s="244" t="s">
        <v>452</v>
      </c>
      <c r="W3481" s="244" t="s">
        <v>524</v>
      </c>
      <c r="X3481" s="244" t="s">
        <v>22192</v>
      </c>
      <c r="Y3481" s="269">
        <v>63500</v>
      </c>
      <c r="Z3481" s="270"/>
      <c r="AA3481" s="241">
        <f t="shared" si="27"/>
        <v>0</v>
      </c>
      <c r="AB3481" s="244" t="s">
        <v>22193</v>
      </c>
    </row>
    <row r="3482" spans="1:28" ht="15" customHeight="1">
      <c r="A3482" s="109">
        <v>3473</v>
      </c>
      <c r="B3482" s="222" t="str">
        <f t="shared" si="26"/>
        <v>Klik Disini</v>
      </c>
      <c r="C3482" s="244" t="s">
        <v>22194</v>
      </c>
      <c r="D3482" s="244" t="s">
        <v>2762</v>
      </c>
      <c r="E3482" s="244" t="s">
        <v>4505</v>
      </c>
      <c r="F3482" s="244"/>
      <c r="G3482" s="244" t="s">
        <v>22195</v>
      </c>
      <c r="H3482" s="244" t="s">
        <v>3912</v>
      </c>
      <c r="I3482" s="267" t="s">
        <v>446</v>
      </c>
      <c r="J3482" s="268" t="s">
        <v>367</v>
      </c>
      <c r="K3482" s="244" t="s">
        <v>1953</v>
      </c>
      <c r="L3482" s="244"/>
      <c r="M3482" s="259" t="s">
        <v>447</v>
      </c>
      <c r="N3482" s="244" t="s">
        <v>449</v>
      </c>
      <c r="O3482" s="244" t="s">
        <v>450</v>
      </c>
      <c r="P3482" s="244">
        <v>2023</v>
      </c>
      <c r="Q3482" s="244">
        <v>2023</v>
      </c>
      <c r="R3482" s="244" t="s">
        <v>14116</v>
      </c>
      <c r="S3482" s="223" t="s">
        <v>78</v>
      </c>
      <c r="T3482" s="244" t="s">
        <v>451</v>
      </c>
      <c r="U3482" s="246">
        <v>82</v>
      </c>
      <c r="V3482" s="244" t="s">
        <v>452</v>
      </c>
      <c r="W3482" s="244" t="s">
        <v>999</v>
      </c>
      <c r="X3482" s="244" t="s">
        <v>22196</v>
      </c>
      <c r="Y3482" s="269">
        <v>50000</v>
      </c>
      <c r="Z3482" s="270"/>
      <c r="AA3482" s="241">
        <f t="shared" si="27"/>
        <v>0</v>
      </c>
      <c r="AB3482" s="244" t="s">
        <v>22197</v>
      </c>
    </row>
    <row r="3483" spans="1:28" ht="15" customHeight="1">
      <c r="A3483" s="109">
        <v>3474</v>
      </c>
      <c r="B3483" s="222" t="str">
        <f t="shared" si="26"/>
        <v>Klik Disini</v>
      </c>
      <c r="C3483" s="244" t="s">
        <v>22198</v>
      </c>
      <c r="D3483" s="244" t="s">
        <v>2762</v>
      </c>
      <c r="E3483" s="244" t="s">
        <v>13633</v>
      </c>
      <c r="F3483" s="244"/>
      <c r="G3483" s="244" t="s">
        <v>22199</v>
      </c>
      <c r="H3483" s="244" t="s">
        <v>2070</v>
      </c>
      <c r="I3483" s="267" t="s">
        <v>583</v>
      </c>
      <c r="J3483" s="204" t="s">
        <v>263</v>
      </c>
      <c r="K3483" s="244" t="s">
        <v>1953</v>
      </c>
      <c r="L3483" s="244"/>
      <c r="M3483" s="259" t="s">
        <v>447</v>
      </c>
      <c r="N3483" s="244" t="s">
        <v>449</v>
      </c>
      <c r="O3483" s="244" t="s">
        <v>583</v>
      </c>
      <c r="P3483" s="244">
        <v>2023</v>
      </c>
      <c r="Q3483" s="244">
        <v>2023</v>
      </c>
      <c r="R3483" s="244" t="s">
        <v>3740</v>
      </c>
      <c r="S3483" s="223" t="s">
        <v>78</v>
      </c>
      <c r="T3483" s="244" t="s">
        <v>451</v>
      </c>
      <c r="U3483" s="246">
        <v>46</v>
      </c>
      <c r="V3483" s="244" t="s">
        <v>452</v>
      </c>
      <c r="W3483" s="244" t="s">
        <v>9619</v>
      </c>
      <c r="X3483" s="244" t="s">
        <v>22200</v>
      </c>
      <c r="Y3483" s="269">
        <v>38500</v>
      </c>
      <c r="Z3483" s="270"/>
      <c r="AA3483" s="241">
        <f t="shared" si="27"/>
        <v>0</v>
      </c>
      <c r="AB3483" s="244" t="s">
        <v>22201</v>
      </c>
    </row>
    <row r="3484" spans="1:28" ht="15" customHeight="1">
      <c r="A3484" s="109">
        <v>3475</v>
      </c>
      <c r="B3484" s="222" t="str">
        <f t="shared" si="26"/>
        <v>Klik Disini</v>
      </c>
      <c r="C3484" s="244" t="s">
        <v>22202</v>
      </c>
      <c r="D3484" s="244" t="s">
        <v>2762</v>
      </c>
      <c r="E3484" s="244" t="s">
        <v>6852</v>
      </c>
      <c r="F3484" s="244"/>
      <c r="G3484" s="244" t="s">
        <v>22203</v>
      </c>
      <c r="H3484" s="244" t="s">
        <v>2070</v>
      </c>
      <c r="I3484" s="267" t="s">
        <v>583</v>
      </c>
      <c r="J3484" s="204" t="s">
        <v>263</v>
      </c>
      <c r="K3484" s="244" t="s">
        <v>1953</v>
      </c>
      <c r="L3484" s="244"/>
      <c r="M3484" s="259" t="s">
        <v>447</v>
      </c>
      <c r="N3484" s="244" t="s">
        <v>449</v>
      </c>
      <c r="O3484" s="244" t="s">
        <v>583</v>
      </c>
      <c r="P3484" s="244">
        <v>2023</v>
      </c>
      <c r="Q3484" s="244">
        <v>2023</v>
      </c>
      <c r="R3484" s="244" t="s">
        <v>3740</v>
      </c>
      <c r="S3484" s="223" t="s">
        <v>78</v>
      </c>
      <c r="T3484" s="244" t="s">
        <v>451</v>
      </c>
      <c r="U3484" s="246">
        <v>38</v>
      </c>
      <c r="V3484" s="244" t="s">
        <v>452</v>
      </c>
      <c r="W3484" s="244" t="s">
        <v>6402</v>
      </c>
      <c r="X3484" s="244" t="s">
        <v>22204</v>
      </c>
      <c r="Y3484" s="269">
        <v>50500</v>
      </c>
      <c r="Z3484" s="270"/>
      <c r="AA3484" s="241">
        <f t="shared" si="27"/>
        <v>0</v>
      </c>
      <c r="AB3484" s="244" t="s">
        <v>22205</v>
      </c>
    </row>
    <row r="3485" spans="1:28" ht="15" customHeight="1">
      <c r="A3485" s="109">
        <v>3476</v>
      </c>
      <c r="B3485" s="222" t="str">
        <f t="shared" si="26"/>
        <v>Klik Disini</v>
      </c>
      <c r="C3485" s="244" t="s">
        <v>22206</v>
      </c>
      <c r="D3485" s="244" t="s">
        <v>2762</v>
      </c>
      <c r="E3485" s="244" t="s">
        <v>21700</v>
      </c>
      <c r="F3485" s="244"/>
      <c r="G3485" s="244" t="s">
        <v>22207</v>
      </c>
      <c r="H3485" s="244" t="s">
        <v>3473</v>
      </c>
      <c r="I3485" s="267" t="s">
        <v>446</v>
      </c>
      <c r="J3485" s="268" t="s">
        <v>345</v>
      </c>
      <c r="K3485" s="244" t="s">
        <v>1953</v>
      </c>
      <c r="L3485" s="244"/>
      <c r="M3485" s="259" t="s">
        <v>447</v>
      </c>
      <c r="N3485" s="244" t="s">
        <v>449</v>
      </c>
      <c r="O3485" s="244" t="s">
        <v>450</v>
      </c>
      <c r="P3485" s="244">
        <v>2023</v>
      </c>
      <c r="Q3485" s="244">
        <v>2023</v>
      </c>
      <c r="R3485" s="244" t="s">
        <v>16107</v>
      </c>
      <c r="S3485" s="223" t="s">
        <v>78</v>
      </c>
      <c r="T3485" s="244" t="s">
        <v>451</v>
      </c>
      <c r="U3485" s="246">
        <v>98</v>
      </c>
      <c r="V3485" s="244" t="s">
        <v>452</v>
      </c>
      <c r="W3485" s="244" t="s">
        <v>8299</v>
      </c>
      <c r="X3485" s="244" t="s">
        <v>22208</v>
      </c>
      <c r="Y3485" s="269">
        <v>50500</v>
      </c>
      <c r="Z3485" s="270"/>
      <c r="AA3485" s="241">
        <f t="shared" si="27"/>
        <v>0</v>
      </c>
      <c r="AB3485" s="244" t="s">
        <v>22209</v>
      </c>
    </row>
    <row r="3486" spans="1:28" ht="15" customHeight="1">
      <c r="A3486" s="109">
        <v>3477</v>
      </c>
      <c r="B3486" s="222" t="str">
        <f t="shared" si="26"/>
        <v>Klik Disini</v>
      </c>
      <c r="C3486" s="244" t="s">
        <v>22210</v>
      </c>
      <c r="D3486" s="244" t="s">
        <v>2762</v>
      </c>
      <c r="E3486" s="244" t="s">
        <v>9061</v>
      </c>
      <c r="F3486" s="244"/>
      <c r="G3486" s="244" t="s">
        <v>22211</v>
      </c>
      <c r="H3486" s="244" t="s">
        <v>3473</v>
      </c>
      <c r="I3486" s="267" t="s">
        <v>446</v>
      </c>
      <c r="J3486" s="268" t="s">
        <v>345</v>
      </c>
      <c r="K3486" s="244" t="s">
        <v>1953</v>
      </c>
      <c r="L3486" s="244"/>
      <c r="M3486" s="259" t="s">
        <v>447</v>
      </c>
      <c r="N3486" s="244" t="s">
        <v>449</v>
      </c>
      <c r="O3486" s="244" t="s">
        <v>450</v>
      </c>
      <c r="P3486" s="244">
        <v>2023</v>
      </c>
      <c r="Q3486" s="244">
        <v>2023</v>
      </c>
      <c r="R3486" s="244" t="s">
        <v>16107</v>
      </c>
      <c r="S3486" s="223" t="s">
        <v>78</v>
      </c>
      <c r="T3486" s="244" t="s">
        <v>451</v>
      </c>
      <c r="U3486" s="246">
        <v>66</v>
      </c>
      <c r="V3486" s="244" t="s">
        <v>452</v>
      </c>
      <c r="W3486" s="244" t="s">
        <v>480</v>
      </c>
      <c r="X3486" s="244" t="s">
        <v>22212</v>
      </c>
      <c r="Y3486" s="269">
        <v>37000</v>
      </c>
      <c r="Z3486" s="270"/>
      <c r="AA3486" s="241">
        <f t="shared" si="27"/>
        <v>0</v>
      </c>
      <c r="AB3486" s="244" t="s">
        <v>22213</v>
      </c>
    </row>
    <row r="3487" spans="1:28" ht="15" customHeight="1">
      <c r="A3487" s="109">
        <v>3478</v>
      </c>
      <c r="B3487" s="222" t="str">
        <f t="shared" si="26"/>
        <v>Klik Disini</v>
      </c>
      <c r="C3487" s="244" t="s">
        <v>22214</v>
      </c>
      <c r="D3487" s="244" t="s">
        <v>2762</v>
      </c>
      <c r="E3487" s="244" t="s">
        <v>4505</v>
      </c>
      <c r="F3487" s="244"/>
      <c r="G3487" s="244" t="s">
        <v>22215</v>
      </c>
      <c r="H3487" s="244" t="s">
        <v>3912</v>
      </c>
      <c r="I3487" s="267" t="s">
        <v>446</v>
      </c>
      <c r="J3487" s="268" t="s">
        <v>367</v>
      </c>
      <c r="K3487" s="244" t="s">
        <v>1953</v>
      </c>
      <c r="L3487" s="244"/>
      <c r="M3487" s="259" t="s">
        <v>447</v>
      </c>
      <c r="N3487" s="244" t="s">
        <v>449</v>
      </c>
      <c r="O3487" s="244" t="s">
        <v>450</v>
      </c>
      <c r="P3487" s="244" t="s">
        <v>21152</v>
      </c>
      <c r="Q3487" s="244">
        <v>2023</v>
      </c>
      <c r="R3487" s="244" t="s">
        <v>14116</v>
      </c>
      <c r="S3487" s="223" t="s">
        <v>78</v>
      </c>
      <c r="T3487" s="244" t="s">
        <v>451</v>
      </c>
      <c r="U3487" s="246">
        <v>100</v>
      </c>
      <c r="V3487" s="244" t="s">
        <v>452</v>
      </c>
      <c r="W3487" s="244" t="s">
        <v>1937</v>
      </c>
      <c r="X3487" s="244" t="s">
        <v>22216</v>
      </c>
      <c r="Y3487" s="269">
        <v>53500</v>
      </c>
      <c r="Z3487" s="270"/>
      <c r="AA3487" s="241">
        <f t="shared" si="27"/>
        <v>0</v>
      </c>
      <c r="AB3487" s="244" t="s">
        <v>22217</v>
      </c>
    </row>
    <row r="3488" spans="1:28" ht="15" customHeight="1">
      <c r="A3488" s="109">
        <v>3479</v>
      </c>
      <c r="B3488" s="222" t="str">
        <f t="shared" si="26"/>
        <v>Klik Disini</v>
      </c>
      <c r="C3488" s="244" t="s">
        <v>22218</v>
      </c>
      <c r="D3488" s="244" t="s">
        <v>2762</v>
      </c>
      <c r="E3488" s="244" t="s">
        <v>4337</v>
      </c>
      <c r="F3488" s="244"/>
      <c r="G3488" s="244" t="s">
        <v>22219</v>
      </c>
      <c r="H3488" s="244" t="s">
        <v>384</v>
      </c>
      <c r="I3488" s="267" t="s">
        <v>1844</v>
      </c>
      <c r="J3488" s="268" t="s">
        <v>395</v>
      </c>
      <c r="K3488" s="244" t="s">
        <v>1953</v>
      </c>
      <c r="L3488" s="244"/>
      <c r="M3488" s="259" t="s">
        <v>447</v>
      </c>
      <c r="N3488" s="244" t="s">
        <v>449</v>
      </c>
      <c r="O3488" s="244" t="s">
        <v>450</v>
      </c>
      <c r="P3488" s="244">
        <v>2023</v>
      </c>
      <c r="Q3488" s="244">
        <v>2023</v>
      </c>
      <c r="R3488" s="244" t="s">
        <v>3675</v>
      </c>
      <c r="S3488" s="223" t="s">
        <v>78</v>
      </c>
      <c r="T3488" s="244" t="s">
        <v>451</v>
      </c>
      <c r="U3488" s="246">
        <v>102</v>
      </c>
      <c r="V3488" s="244" t="s">
        <v>452</v>
      </c>
      <c r="W3488" s="244" t="s">
        <v>3748</v>
      </c>
      <c r="X3488" s="244" t="s">
        <v>22220</v>
      </c>
      <c r="Y3488" s="269">
        <v>59000</v>
      </c>
      <c r="Z3488" s="270"/>
      <c r="AA3488" s="241">
        <f t="shared" si="27"/>
        <v>0</v>
      </c>
      <c r="AB3488" s="244" t="s">
        <v>22221</v>
      </c>
    </row>
    <row r="3489" spans="1:28" ht="15" customHeight="1">
      <c r="A3489" s="109">
        <v>3480</v>
      </c>
      <c r="B3489" s="222" t="str">
        <f t="shared" si="26"/>
        <v>Klik Disini</v>
      </c>
      <c r="C3489" s="244" t="s">
        <v>22222</v>
      </c>
      <c r="D3489" s="244" t="s">
        <v>2762</v>
      </c>
      <c r="E3489" s="244" t="s">
        <v>21700</v>
      </c>
      <c r="F3489" s="244"/>
      <c r="G3489" s="244" t="s">
        <v>22223</v>
      </c>
      <c r="H3489" s="244" t="s">
        <v>3473</v>
      </c>
      <c r="I3489" s="267" t="s">
        <v>446</v>
      </c>
      <c r="J3489" s="268" t="s">
        <v>345</v>
      </c>
      <c r="K3489" s="244" t="s">
        <v>1953</v>
      </c>
      <c r="L3489" s="244"/>
      <c r="M3489" s="259" t="s">
        <v>447</v>
      </c>
      <c r="N3489" s="244" t="s">
        <v>449</v>
      </c>
      <c r="O3489" s="244" t="s">
        <v>450</v>
      </c>
      <c r="P3489" s="244">
        <v>2023</v>
      </c>
      <c r="Q3489" s="244">
        <v>2023</v>
      </c>
      <c r="R3489" s="244" t="s">
        <v>16107</v>
      </c>
      <c r="S3489" s="223" t="s">
        <v>78</v>
      </c>
      <c r="T3489" s="244" t="s">
        <v>451</v>
      </c>
      <c r="U3489" s="246">
        <v>90</v>
      </c>
      <c r="V3489" s="244" t="s">
        <v>452</v>
      </c>
      <c r="W3489" s="244" t="s">
        <v>5162</v>
      </c>
      <c r="X3489" s="244" t="s">
        <v>22224</v>
      </c>
      <c r="Y3489" s="269">
        <v>48500</v>
      </c>
      <c r="Z3489" s="270"/>
      <c r="AA3489" s="241">
        <f t="shared" si="27"/>
        <v>0</v>
      </c>
      <c r="AB3489" s="244" t="s">
        <v>22225</v>
      </c>
    </row>
    <row r="3490" spans="1:28" ht="15" customHeight="1">
      <c r="A3490" s="109">
        <v>3481</v>
      </c>
      <c r="B3490" s="222" t="str">
        <f t="shared" si="26"/>
        <v>Klik Disini</v>
      </c>
      <c r="C3490" s="244" t="s">
        <v>22226</v>
      </c>
      <c r="D3490" s="244" t="s">
        <v>2762</v>
      </c>
      <c r="E3490" s="244" t="s">
        <v>21700</v>
      </c>
      <c r="F3490" s="244"/>
      <c r="G3490" s="244" t="s">
        <v>22227</v>
      </c>
      <c r="H3490" s="244" t="s">
        <v>3473</v>
      </c>
      <c r="I3490" s="267" t="s">
        <v>446</v>
      </c>
      <c r="J3490" s="268" t="s">
        <v>345</v>
      </c>
      <c r="K3490" s="244" t="s">
        <v>1953</v>
      </c>
      <c r="L3490" s="244"/>
      <c r="M3490" s="259" t="s">
        <v>447</v>
      </c>
      <c r="N3490" s="244" t="s">
        <v>449</v>
      </c>
      <c r="O3490" s="244" t="s">
        <v>450</v>
      </c>
      <c r="P3490" s="244">
        <v>2023</v>
      </c>
      <c r="Q3490" s="244">
        <v>2023</v>
      </c>
      <c r="R3490" s="244" t="s">
        <v>16107</v>
      </c>
      <c r="S3490" s="223" t="s">
        <v>78</v>
      </c>
      <c r="T3490" s="244" t="s">
        <v>451</v>
      </c>
      <c r="U3490" s="246">
        <v>134</v>
      </c>
      <c r="V3490" s="244" t="s">
        <v>452</v>
      </c>
      <c r="W3490" s="244" t="s">
        <v>917</v>
      </c>
      <c r="X3490" s="244" t="s">
        <v>22228</v>
      </c>
      <c r="Y3490" s="269">
        <v>72000</v>
      </c>
      <c r="Z3490" s="270"/>
      <c r="AA3490" s="241">
        <f t="shared" si="27"/>
        <v>0</v>
      </c>
      <c r="AB3490" s="244" t="s">
        <v>22229</v>
      </c>
    </row>
    <row r="3491" spans="1:28" ht="15" customHeight="1">
      <c r="A3491" s="109">
        <v>3482</v>
      </c>
      <c r="B3491" s="222" t="str">
        <f t="shared" si="26"/>
        <v>Klik Disini</v>
      </c>
      <c r="C3491" s="244" t="s">
        <v>22230</v>
      </c>
      <c r="D3491" s="244" t="s">
        <v>2762</v>
      </c>
      <c r="E3491" s="244" t="s">
        <v>13633</v>
      </c>
      <c r="F3491" s="244"/>
      <c r="G3491" s="244" t="s">
        <v>22231</v>
      </c>
      <c r="H3491" s="244" t="s">
        <v>2070</v>
      </c>
      <c r="I3491" s="267" t="s">
        <v>583</v>
      </c>
      <c r="J3491" s="204" t="s">
        <v>263</v>
      </c>
      <c r="K3491" s="244" t="s">
        <v>1953</v>
      </c>
      <c r="L3491" s="244"/>
      <c r="M3491" s="259" t="s">
        <v>447</v>
      </c>
      <c r="N3491" s="244" t="s">
        <v>449</v>
      </c>
      <c r="O3491" s="244" t="s">
        <v>583</v>
      </c>
      <c r="P3491" s="244">
        <v>2023</v>
      </c>
      <c r="Q3491" s="244">
        <v>2023</v>
      </c>
      <c r="R3491" s="244" t="s">
        <v>3740</v>
      </c>
      <c r="S3491" s="223" t="s">
        <v>78</v>
      </c>
      <c r="T3491" s="244" t="s">
        <v>451</v>
      </c>
      <c r="U3491" s="246">
        <v>47</v>
      </c>
      <c r="V3491" s="244" t="s">
        <v>452</v>
      </c>
      <c r="W3491" s="244" t="s">
        <v>1575</v>
      </c>
      <c r="X3491" s="244" t="s">
        <v>22232</v>
      </c>
      <c r="Y3491" s="269">
        <v>38500</v>
      </c>
      <c r="Z3491" s="270"/>
      <c r="AA3491" s="241">
        <f t="shared" si="27"/>
        <v>0</v>
      </c>
      <c r="AB3491" s="244" t="s">
        <v>22233</v>
      </c>
    </row>
    <row r="3492" spans="1:28" ht="15" customHeight="1">
      <c r="A3492" s="109">
        <v>3483</v>
      </c>
      <c r="B3492" s="222" t="str">
        <f t="shared" si="26"/>
        <v>Klik Disini</v>
      </c>
      <c r="C3492" s="244" t="s">
        <v>22234</v>
      </c>
      <c r="D3492" s="244" t="s">
        <v>2762</v>
      </c>
      <c r="E3492" s="244" t="s">
        <v>21700</v>
      </c>
      <c r="F3492" s="244"/>
      <c r="G3492" s="244" t="s">
        <v>22235</v>
      </c>
      <c r="H3492" s="244" t="s">
        <v>3473</v>
      </c>
      <c r="I3492" s="267" t="s">
        <v>446</v>
      </c>
      <c r="J3492" s="268" t="s">
        <v>345</v>
      </c>
      <c r="K3492" s="244" t="s">
        <v>1953</v>
      </c>
      <c r="L3492" s="244"/>
      <c r="M3492" s="259" t="s">
        <v>447</v>
      </c>
      <c r="N3492" s="244" t="s">
        <v>449</v>
      </c>
      <c r="O3492" s="244" t="s">
        <v>450</v>
      </c>
      <c r="P3492" s="244">
        <v>2023</v>
      </c>
      <c r="Q3492" s="244">
        <v>2023</v>
      </c>
      <c r="R3492" s="244" t="s">
        <v>16107</v>
      </c>
      <c r="S3492" s="223" t="s">
        <v>78</v>
      </c>
      <c r="T3492" s="244" t="s">
        <v>451</v>
      </c>
      <c r="U3492" s="246">
        <v>60</v>
      </c>
      <c r="V3492" s="244" t="s">
        <v>452</v>
      </c>
      <c r="W3492" s="244" t="s">
        <v>497</v>
      </c>
      <c r="X3492" s="244" t="s">
        <v>22236</v>
      </c>
      <c r="Y3492" s="269">
        <v>36000</v>
      </c>
      <c r="Z3492" s="270"/>
      <c r="AA3492" s="241">
        <f t="shared" si="27"/>
        <v>0</v>
      </c>
      <c r="AB3492" s="244" t="s">
        <v>22237</v>
      </c>
    </row>
    <row r="3493" spans="1:28" ht="15" customHeight="1">
      <c r="A3493" s="109">
        <v>3484</v>
      </c>
      <c r="B3493" s="222" t="str">
        <f t="shared" si="26"/>
        <v>Klik Disini</v>
      </c>
      <c r="C3493" s="244" t="s">
        <v>22238</v>
      </c>
      <c r="D3493" s="244" t="s">
        <v>2762</v>
      </c>
      <c r="E3493" s="244" t="s">
        <v>20107</v>
      </c>
      <c r="F3493" s="244"/>
      <c r="G3493" s="244" t="s">
        <v>22239</v>
      </c>
      <c r="H3493" s="244" t="s">
        <v>3949</v>
      </c>
      <c r="I3493" s="267" t="s">
        <v>1844</v>
      </c>
      <c r="J3493" s="268" t="s">
        <v>401</v>
      </c>
      <c r="K3493" s="244" t="s">
        <v>1953</v>
      </c>
      <c r="L3493" s="244"/>
      <c r="M3493" s="259" t="s">
        <v>447</v>
      </c>
      <c r="N3493" s="244" t="s">
        <v>449</v>
      </c>
      <c r="O3493" s="244" t="s">
        <v>450</v>
      </c>
      <c r="P3493" s="244">
        <v>2023</v>
      </c>
      <c r="Q3493" s="244">
        <v>2023</v>
      </c>
      <c r="R3493" s="244" t="s">
        <v>16107</v>
      </c>
      <c r="S3493" s="223" t="s">
        <v>78</v>
      </c>
      <c r="T3493" s="244" t="s">
        <v>451</v>
      </c>
      <c r="U3493" s="246">
        <v>74</v>
      </c>
      <c r="V3493" s="244" t="s">
        <v>452</v>
      </c>
      <c r="W3493" s="244" t="s">
        <v>1808</v>
      </c>
      <c r="X3493" s="244" t="s">
        <v>22240</v>
      </c>
      <c r="Y3493" s="269">
        <v>46000</v>
      </c>
      <c r="Z3493" s="270"/>
      <c r="AA3493" s="241">
        <f t="shared" si="27"/>
        <v>0</v>
      </c>
      <c r="AB3493" s="244" t="s">
        <v>22241</v>
      </c>
    </row>
    <row r="3494" spans="1:28" ht="15" customHeight="1">
      <c r="A3494" s="109">
        <v>3485</v>
      </c>
      <c r="B3494" s="222" t="str">
        <f t="shared" si="26"/>
        <v>Klik Disini</v>
      </c>
      <c r="C3494" s="244" t="s">
        <v>22242</v>
      </c>
      <c r="D3494" s="244" t="s">
        <v>2762</v>
      </c>
      <c r="E3494" s="244" t="s">
        <v>14102</v>
      </c>
      <c r="F3494" s="244"/>
      <c r="G3494" s="244" t="s">
        <v>22243</v>
      </c>
      <c r="H3494" s="244" t="s">
        <v>327</v>
      </c>
      <c r="I3494" s="267" t="s">
        <v>592</v>
      </c>
      <c r="J3494" s="268" t="s">
        <v>326</v>
      </c>
      <c r="K3494" s="244" t="s">
        <v>1953</v>
      </c>
      <c r="L3494" s="244"/>
      <c r="M3494" s="259" t="s">
        <v>447</v>
      </c>
      <c r="N3494" s="244" t="s">
        <v>449</v>
      </c>
      <c r="O3494" s="244" t="s">
        <v>450</v>
      </c>
      <c r="P3494" s="244">
        <v>2023</v>
      </c>
      <c r="Q3494" s="244">
        <v>2023</v>
      </c>
      <c r="R3494" s="244" t="s">
        <v>16107</v>
      </c>
      <c r="S3494" s="223" t="s">
        <v>78</v>
      </c>
      <c r="T3494" s="244" t="s">
        <v>451</v>
      </c>
      <c r="U3494" s="246">
        <v>68</v>
      </c>
      <c r="V3494" s="244" t="s">
        <v>452</v>
      </c>
      <c r="W3494" s="244" t="s">
        <v>3567</v>
      </c>
      <c r="X3494" s="244" t="s">
        <v>22244</v>
      </c>
      <c r="Y3494" s="269">
        <v>48500</v>
      </c>
      <c r="Z3494" s="270"/>
      <c r="AA3494" s="241">
        <f t="shared" si="27"/>
        <v>0</v>
      </c>
      <c r="AB3494" s="244" t="s">
        <v>22245</v>
      </c>
    </row>
    <row r="3495" spans="1:28" ht="15" customHeight="1">
      <c r="A3495" s="109">
        <v>3486</v>
      </c>
      <c r="B3495" s="222" t="str">
        <f t="shared" si="26"/>
        <v>Klik Disini</v>
      </c>
      <c r="C3495" s="244" t="s">
        <v>22246</v>
      </c>
      <c r="D3495" s="244" t="s">
        <v>2762</v>
      </c>
      <c r="E3495" s="244" t="s">
        <v>19907</v>
      </c>
      <c r="F3495" s="244"/>
      <c r="G3495" s="244" t="s">
        <v>22247</v>
      </c>
      <c r="H3495" s="244" t="s">
        <v>384</v>
      </c>
      <c r="I3495" s="267" t="s">
        <v>446</v>
      </c>
      <c r="J3495" s="268" t="s">
        <v>383</v>
      </c>
      <c r="K3495" s="244" t="s">
        <v>1953</v>
      </c>
      <c r="L3495" s="244"/>
      <c r="M3495" s="259" t="s">
        <v>447</v>
      </c>
      <c r="N3495" s="244" t="s">
        <v>449</v>
      </c>
      <c r="O3495" s="244" t="s">
        <v>450</v>
      </c>
      <c r="P3495" s="244">
        <v>2023</v>
      </c>
      <c r="Q3495" s="244">
        <v>2023</v>
      </c>
      <c r="R3495" s="244" t="s">
        <v>16107</v>
      </c>
      <c r="S3495" s="223" t="s">
        <v>78</v>
      </c>
      <c r="T3495" s="244" t="s">
        <v>451</v>
      </c>
      <c r="U3495" s="246">
        <v>104</v>
      </c>
      <c r="V3495" s="244" t="s">
        <v>452</v>
      </c>
      <c r="W3495" s="244" t="s">
        <v>505</v>
      </c>
      <c r="X3495" s="244" t="s">
        <v>22248</v>
      </c>
      <c r="Y3495" s="269">
        <v>63500</v>
      </c>
      <c r="Z3495" s="270"/>
      <c r="AA3495" s="241">
        <f t="shared" si="27"/>
        <v>0</v>
      </c>
      <c r="AB3495" s="244" t="s">
        <v>22249</v>
      </c>
    </row>
    <row r="3496" spans="1:28" ht="15" customHeight="1">
      <c r="A3496" s="109">
        <v>3487</v>
      </c>
      <c r="B3496" s="222" t="str">
        <f t="shared" si="26"/>
        <v>Klik Disini</v>
      </c>
      <c r="C3496" s="244" t="s">
        <v>22250</v>
      </c>
      <c r="D3496" s="244" t="s">
        <v>2762</v>
      </c>
      <c r="E3496" s="244" t="s">
        <v>21700</v>
      </c>
      <c r="F3496" s="244"/>
      <c r="G3496" s="244" t="s">
        <v>22251</v>
      </c>
      <c r="H3496" s="244" t="s">
        <v>3473</v>
      </c>
      <c r="I3496" s="267" t="s">
        <v>446</v>
      </c>
      <c r="J3496" s="268" t="s">
        <v>345</v>
      </c>
      <c r="K3496" s="244" t="s">
        <v>1953</v>
      </c>
      <c r="L3496" s="244"/>
      <c r="M3496" s="259" t="s">
        <v>447</v>
      </c>
      <c r="N3496" s="244" t="s">
        <v>449</v>
      </c>
      <c r="O3496" s="244" t="s">
        <v>450</v>
      </c>
      <c r="P3496" s="244">
        <v>2023</v>
      </c>
      <c r="Q3496" s="244">
        <v>2023</v>
      </c>
      <c r="R3496" s="244" t="s">
        <v>16107</v>
      </c>
      <c r="S3496" s="223" t="s">
        <v>78</v>
      </c>
      <c r="T3496" s="244" t="s">
        <v>451</v>
      </c>
      <c r="U3496" s="246">
        <v>84</v>
      </c>
      <c r="V3496" s="244" t="s">
        <v>452</v>
      </c>
      <c r="W3496" s="244" t="s">
        <v>488</v>
      </c>
      <c r="X3496" s="244" t="s">
        <v>22252</v>
      </c>
      <c r="Y3496" s="269">
        <v>48000</v>
      </c>
      <c r="Z3496" s="270"/>
      <c r="AA3496" s="241">
        <f t="shared" si="27"/>
        <v>0</v>
      </c>
      <c r="AB3496" s="244" t="s">
        <v>22253</v>
      </c>
    </row>
    <row r="3497" spans="1:28" ht="15" customHeight="1">
      <c r="A3497" s="109">
        <v>3488</v>
      </c>
      <c r="B3497" s="222" t="str">
        <f t="shared" si="26"/>
        <v>Klik Disini</v>
      </c>
      <c r="C3497" s="244" t="s">
        <v>22254</v>
      </c>
      <c r="D3497" s="244" t="s">
        <v>2762</v>
      </c>
      <c r="E3497" s="244" t="s">
        <v>4414</v>
      </c>
      <c r="F3497" s="244"/>
      <c r="G3497" s="244" t="s">
        <v>22255</v>
      </c>
      <c r="H3497" s="244" t="s">
        <v>3912</v>
      </c>
      <c r="I3497" s="267" t="s">
        <v>446</v>
      </c>
      <c r="J3497" s="268" t="s">
        <v>367</v>
      </c>
      <c r="K3497" s="244" t="s">
        <v>1953</v>
      </c>
      <c r="L3497" s="244"/>
      <c r="M3497" s="259" t="s">
        <v>447</v>
      </c>
      <c r="N3497" s="244" t="s">
        <v>449</v>
      </c>
      <c r="O3497" s="244" t="s">
        <v>450</v>
      </c>
      <c r="P3497" s="244">
        <v>2023</v>
      </c>
      <c r="Q3497" s="244">
        <v>2023</v>
      </c>
      <c r="R3497" s="244" t="s">
        <v>16107</v>
      </c>
      <c r="S3497" s="223" t="s">
        <v>78</v>
      </c>
      <c r="T3497" s="244" t="s">
        <v>451</v>
      </c>
      <c r="U3497" s="246">
        <v>70</v>
      </c>
      <c r="V3497" s="244" t="s">
        <v>452</v>
      </c>
      <c r="W3497" s="244" t="s">
        <v>480</v>
      </c>
      <c r="X3497" s="244" t="s">
        <v>22256</v>
      </c>
      <c r="Y3497" s="269">
        <v>38000</v>
      </c>
      <c r="Z3497" s="270"/>
      <c r="AA3497" s="241">
        <f t="shared" si="27"/>
        <v>0</v>
      </c>
      <c r="AB3497" s="244" t="s">
        <v>22257</v>
      </c>
    </row>
    <row r="3498" spans="1:28" ht="15" customHeight="1">
      <c r="A3498" s="109">
        <v>3489</v>
      </c>
      <c r="B3498" s="222" t="str">
        <f t="shared" si="26"/>
        <v>Klik Disini</v>
      </c>
      <c r="C3498" s="244" t="s">
        <v>22258</v>
      </c>
      <c r="D3498" s="244" t="s">
        <v>2762</v>
      </c>
      <c r="E3498" s="244" t="s">
        <v>13633</v>
      </c>
      <c r="F3498" s="244"/>
      <c r="G3498" s="244" t="s">
        <v>22259</v>
      </c>
      <c r="H3498" s="244" t="s">
        <v>2070</v>
      </c>
      <c r="I3498" s="267" t="s">
        <v>583</v>
      </c>
      <c r="J3498" s="204" t="s">
        <v>263</v>
      </c>
      <c r="K3498" s="244" t="s">
        <v>1953</v>
      </c>
      <c r="L3498" s="244"/>
      <c r="M3498" s="259" t="s">
        <v>447</v>
      </c>
      <c r="N3498" s="244" t="s">
        <v>449</v>
      </c>
      <c r="O3498" s="244" t="s">
        <v>583</v>
      </c>
      <c r="P3498" s="244">
        <v>2023</v>
      </c>
      <c r="Q3498" s="244">
        <v>2023</v>
      </c>
      <c r="R3498" s="244" t="s">
        <v>3740</v>
      </c>
      <c r="S3498" s="223" t="s">
        <v>78</v>
      </c>
      <c r="T3498" s="244" t="s">
        <v>451</v>
      </c>
      <c r="U3498" s="246">
        <v>47</v>
      </c>
      <c r="V3498" s="244" t="s">
        <v>452</v>
      </c>
      <c r="W3498" s="244" t="s">
        <v>1214</v>
      </c>
      <c r="X3498" s="244" t="s">
        <v>21833</v>
      </c>
      <c r="Y3498" s="269">
        <v>39000</v>
      </c>
      <c r="Z3498" s="270"/>
      <c r="AA3498" s="241">
        <f t="shared" si="27"/>
        <v>0</v>
      </c>
      <c r="AB3498" s="244" t="s">
        <v>22260</v>
      </c>
    </row>
    <row r="3499" spans="1:28" ht="15" customHeight="1">
      <c r="A3499" s="109">
        <v>3490</v>
      </c>
      <c r="B3499" s="222" t="str">
        <f t="shared" si="26"/>
        <v>Klik Disini</v>
      </c>
      <c r="C3499" s="244" t="s">
        <v>22261</v>
      </c>
      <c r="D3499" s="244" t="s">
        <v>2762</v>
      </c>
      <c r="E3499" s="244" t="s">
        <v>13633</v>
      </c>
      <c r="F3499" s="244"/>
      <c r="G3499" s="244" t="s">
        <v>22262</v>
      </c>
      <c r="H3499" s="244" t="s">
        <v>2070</v>
      </c>
      <c r="I3499" s="267" t="s">
        <v>583</v>
      </c>
      <c r="J3499" s="204" t="s">
        <v>263</v>
      </c>
      <c r="K3499" s="244" t="s">
        <v>1953</v>
      </c>
      <c r="L3499" s="244"/>
      <c r="M3499" s="259" t="s">
        <v>447</v>
      </c>
      <c r="N3499" s="244" t="s">
        <v>449</v>
      </c>
      <c r="O3499" s="244" t="s">
        <v>450</v>
      </c>
      <c r="P3499" s="244">
        <v>2023</v>
      </c>
      <c r="Q3499" s="244">
        <v>2023</v>
      </c>
      <c r="R3499" s="244" t="s">
        <v>3740</v>
      </c>
      <c r="S3499" s="223" t="s">
        <v>78</v>
      </c>
      <c r="T3499" s="244" t="s">
        <v>451</v>
      </c>
      <c r="U3499" s="246">
        <v>47</v>
      </c>
      <c r="V3499" s="244" t="s">
        <v>452</v>
      </c>
      <c r="W3499" s="244" t="s">
        <v>1102</v>
      </c>
      <c r="X3499" s="244" t="s">
        <v>22232</v>
      </c>
      <c r="Y3499" s="269">
        <v>38500</v>
      </c>
      <c r="Z3499" s="270"/>
      <c r="AA3499" s="241">
        <f t="shared" si="27"/>
        <v>0</v>
      </c>
      <c r="AB3499" s="244" t="s">
        <v>22263</v>
      </c>
    </row>
    <row r="3500" spans="1:28" ht="15" customHeight="1">
      <c r="A3500" s="109">
        <v>3491</v>
      </c>
      <c r="B3500" s="222" t="str">
        <f t="shared" si="26"/>
        <v>Klik Disini</v>
      </c>
      <c r="C3500" s="244" t="s">
        <v>22264</v>
      </c>
      <c r="D3500" s="244" t="s">
        <v>2762</v>
      </c>
      <c r="E3500" s="244" t="s">
        <v>13633</v>
      </c>
      <c r="F3500" s="244"/>
      <c r="G3500" s="244" t="s">
        <v>22265</v>
      </c>
      <c r="H3500" s="244" t="s">
        <v>2070</v>
      </c>
      <c r="I3500" s="267" t="s">
        <v>583</v>
      </c>
      <c r="J3500" s="204" t="s">
        <v>263</v>
      </c>
      <c r="K3500" s="244" t="s">
        <v>1953</v>
      </c>
      <c r="L3500" s="244"/>
      <c r="M3500" s="259" t="s">
        <v>447</v>
      </c>
      <c r="N3500" s="244" t="s">
        <v>449</v>
      </c>
      <c r="O3500" s="244" t="s">
        <v>583</v>
      </c>
      <c r="P3500" s="244">
        <v>2023</v>
      </c>
      <c r="Q3500" s="244">
        <v>2023</v>
      </c>
      <c r="R3500" s="244" t="s">
        <v>3740</v>
      </c>
      <c r="S3500" s="223" t="s">
        <v>78</v>
      </c>
      <c r="T3500" s="244" t="s">
        <v>451</v>
      </c>
      <c r="U3500" s="246">
        <v>44</v>
      </c>
      <c r="V3500" s="244" t="s">
        <v>452</v>
      </c>
      <c r="W3500" s="244" t="s">
        <v>16779</v>
      </c>
      <c r="X3500" s="244" t="s">
        <v>21833</v>
      </c>
      <c r="Y3500" s="269">
        <v>38000</v>
      </c>
      <c r="Z3500" s="270"/>
      <c r="AA3500" s="241">
        <f t="shared" si="27"/>
        <v>0</v>
      </c>
      <c r="AB3500" s="244" t="s">
        <v>22266</v>
      </c>
    </row>
    <row r="3501" spans="1:28" ht="15" customHeight="1">
      <c r="A3501" s="109">
        <v>3492</v>
      </c>
      <c r="B3501" s="222" t="str">
        <f t="shared" si="26"/>
        <v>Klik Disini</v>
      </c>
      <c r="C3501" s="244" t="s">
        <v>22267</v>
      </c>
      <c r="D3501" s="244" t="s">
        <v>2762</v>
      </c>
      <c r="E3501" s="244" t="s">
        <v>4414</v>
      </c>
      <c r="F3501" s="244"/>
      <c r="G3501" s="244" t="s">
        <v>22268</v>
      </c>
      <c r="H3501" s="244" t="s">
        <v>3912</v>
      </c>
      <c r="I3501" s="267" t="s">
        <v>446</v>
      </c>
      <c r="J3501" s="268" t="s">
        <v>367</v>
      </c>
      <c r="K3501" s="244" t="s">
        <v>1953</v>
      </c>
      <c r="L3501" s="244"/>
      <c r="M3501" s="259" t="s">
        <v>447</v>
      </c>
      <c r="N3501" s="244" t="s">
        <v>449</v>
      </c>
      <c r="O3501" s="244" t="s">
        <v>450</v>
      </c>
      <c r="P3501" s="244">
        <v>2023</v>
      </c>
      <c r="Q3501" s="244">
        <v>2023</v>
      </c>
      <c r="R3501" s="244" t="s">
        <v>16107</v>
      </c>
      <c r="S3501" s="223" t="s">
        <v>78</v>
      </c>
      <c r="T3501" s="244" t="s">
        <v>451</v>
      </c>
      <c r="U3501" s="246">
        <v>92</v>
      </c>
      <c r="V3501" s="244" t="s">
        <v>452</v>
      </c>
      <c r="W3501" s="244" t="s">
        <v>999</v>
      </c>
      <c r="X3501" s="244" t="s">
        <v>22269</v>
      </c>
      <c r="Y3501" s="269">
        <v>52500</v>
      </c>
      <c r="Z3501" s="270"/>
      <c r="AA3501" s="241">
        <f t="shared" si="27"/>
        <v>0</v>
      </c>
      <c r="AB3501" s="244" t="s">
        <v>22270</v>
      </c>
    </row>
    <row r="3502" spans="1:28" ht="15" customHeight="1">
      <c r="A3502" s="109">
        <v>3493</v>
      </c>
      <c r="B3502" s="222" t="str">
        <f t="shared" si="26"/>
        <v>Klik Disini</v>
      </c>
      <c r="C3502" s="244" t="s">
        <v>22271</v>
      </c>
      <c r="D3502" s="244" t="s">
        <v>2762</v>
      </c>
      <c r="E3502" s="244" t="s">
        <v>21700</v>
      </c>
      <c r="F3502" s="244"/>
      <c r="G3502" s="244" t="s">
        <v>22272</v>
      </c>
      <c r="H3502" s="244" t="s">
        <v>3473</v>
      </c>
      <c r="I3502" s="267" t="s">
        <v>446</v>
      </c>
      <c r="J3502" s="268" t="s">
        <v>345</v>
      </c>
      <c r="K3502" s="244" t="s">
        <v>1953</v>
      </c>
      <c r="L3502" s="244"/>
      <c r="M3502" s="259" t="s">
        <v>447</v>
      </c>
      <c r="N3502" s="244" t="s">
        <v>449</v>
      </c>
      <c r="O3502" s="244" t="s">
        <v>450</v>
      </c>
      <c r="P3502" s="244">
        <v>2023</v>
      </c>
      <c r="Q3502" s="244">
        <v>2023</v>
      </c>
      <c r="R3502" s="244" t="s">
        <v>16107</v>
      </c>
      <c r="S3502" s="223" t="s">
        <v>78</v>
      </c>
      <c r="T3502" s="244" t="s">
        <v>451</v>
      </c>
      <c r="U3502" s="246">
        <v>58</v>
      </c>
      <c r="V3502" s="244" t="s">
        <v>452</v>
      </c>
      <c r="W3502" s="244" t="s">
        <v>975</v>
      </c>
      <c r="X3502" s="244" t="s">
        <v>22273</v>
      </c>
      <c r="Y3502" s="269">
        <v>36000</v>
      </c>
      <c r="Z3502" s="270"/>
      <c r="AA3502" s="241">
        <f t="shared" si="27"/>
        <v>0</v>
      </c>
      <c r="AB3502" s="244" t="s">
        <v>22274</v>
      </c>
    </row>
    <row r="3503" spans="1:28" ht="15" customHeight="1">
      <c r="A3503" s="109">
        <v>3494</v>
      </c>
      <c r="B3503" s="222" t="str">
        <f t="shared" si="26"/>
        <v>Klik Disini</v>
      </c>
      <c r="C3503" s="244" t="s">
        <v>22275</v>
      </c>
      <c r="D3503" s="244" t="s">
        <v>2762</v>
      </c>
      <c r="E3503" s="244" t="s">
        <v>6588</v>
      </c>
      <c r="F3503" s="244"/>
      <c r="G3503" s="244" t="s">
        <v>22276</v>
      </c>
      <c r="H3503" s="244" t="s">
        <v>262</v>
      </c>
      <c r="I3503" s="267" t="s">
        <v>22277</v>
      </c>
      <c r="J3503" s="268" t="s">
        <v>401</v>
      </c>
      <c r="K3503" s="244" t="s">
        <v>1953</v>
      </c>
      <c r="L3503" s="244"/>
      <c r="M3503" s="259" t="s">
        <v>447</v>
      </c>
      <c r="N3503" s="244" t="s">
        <v>449</v>
      </c>
      <c r="O3503" s="244" t="s">
        <v>450</v>
      </c>
      <c r="P3503" s="244">
        <v>2023</v>
      </c>
      <c r="Q3503" s="244">
        <v>2023</v>
      </c>
      <c r="R3503" s="244" t="s">
        <v>16107</v>
      </c>
      <c r="S3503" s="223" t="s">
        <v>78</v>
      </c>
      <c r="T3503" s="244" t="s">
        <v>451</v>
      </c>
      <c r="U3503" s="246">
        <v>60</v>
      </c>
      <c r="V3503" s="244" t="s">
        <v>452</v>
      </c>
      <c r="W3503" s="244" t="s">
        <v>1083</v>
      </c>
      <c r="X3503" s="244" t="s">
        <v>22278</v>
      </c>
      <c r="Y3503" s="269">
        <v>51500</v>
      </c>
      <c r="Z3503" s="270"/>
      <c r="AA3503" s="241">
        <f t="shared" si="27"/>
        <v>0</v>
      </c>
      <c r="AB3503" s="244" t="s">
        <v>22279</v>
      </c>
    </row>
    <row r="3504" spans="1:28" ht="15" customHeight="1">
      <c r="A3504" s="109">
        <v>3495</v>
      </c>
      <c r="B3504" s="222" t="str">
        <f t="shared" si="26"/>
        <v>Klik Disini</v>
      </c>
      <c r="C3504" s="244" t="s">
        <v>22280</v>
      </c>
      <c r="D3504" s="244" t="s">
        <v>2762</v>
      </c>
      <c r="E3504" s="244" t="s">
        <v>21700</v>
      </c>
      <c r="F3504" s="244"/>
      <c r="G3504" s="244" t="s">
        <v>22281</v>
      </c>
      <c r="H3504" s="244" t="s">
        <v>3473</v>
      </c>
      <c r="I3504" s="267" t="s">
        <v>446</v>
      </c>
      <c r="J3504" s="268" t="s">
        <v>345</v>
      </c>
      <c r="K3504" s="244" t="s">
        <v>1953</v>
      </c>
      <c r="L3504" s="244"/>
      <c r="M3504" s="259" t="s">
        <v>447</v>
      </c>
      <c r="N3504" s="244" t="s">
        <v>449</v>
      </c>
      <c r="O3504" s="244" t="s">
        <v>450</v>
      </c>
      <c r="P3504" s="244">
        <v>2023</v>
      </c>
      <c r="Q3504" s="244">
        <v>2023</v>
      </c>
      <c r="R3504" s="244" t="s">
        <v>16107</v>
      </c>
      <c r="S3504" s="223" t="s">
        <v>78</v>
      </c>
      <c r="T3504" s="244" t="s">
        <v>451</v>
      </c>
      <c r="U3504" s="246">
        <v>72</v>
      </c>
      <c r="V3504" s="244" t="s">
        <v>452</v>
      </c>
      <c r="W3504" s="244" t="s">
        <v>1937</v>
      </c>
      <c r="X3504" s="244" t="s">
        <v>22282</v>
      </c>
      <c r="Y3504" s="269">
        <v>45500</v>
      </c>
      <c r="Z3504" s="270"/>
      <c r="AA3504" s="241">
        <f t="shared" si="27"/>
        <v>0</v>
      </c>
      <c r="AB3504" s="244" t="s">
        <v>22283</v>
      </c>
    </row>
    <row r="3505" spans="1:28" ht="15" customHeight="1">
      <c r="A3505" s="109">
        <v>3496</v>
      </c>
      <c r="B3505" s="222" t="str">
        <f t="shared" si="26"/>
        <v>Klik Disini</v>
      </c>
      <c r="C3505" s="244" t="s">
        <v>22284</v>
      </c>
      <c r="D3505" s="244" t="s">
        <v>2762</v>
      </c>
      <c r="E3505" s="244" t="s">
        <v>19784</v>
      </c>
      <c r="F3505" s="244"/>
      <c r="G3505" s="244" t="s">
        <v>22285</v>
      </c>
      <c r="H3505" s="244" t="s">
        <v>774</v>
      </c>
      <c r="I3505" s="267" t="s">
        <v>446</v>
      </c>
      <c r="J3505" s="268" t="s">
        <v>383</v>
      </c>
      <c r="K3505" s="244" t="s">
        <v>1953</v>
      </c>
      <c r="L3505" s="244"/>
      <c r="M3505" s="259" t="s">
        <v>447</v>
      </c>
      <c r="N3505" s="244" t="s">
        <v>449</v>
      </c>
      <c r="O3505" s="244" t="s">
        <v>450</v>
      </c>
      <c r="P3505" s="244">
        <v>2023</v>
      </c>
      <c r="Q3505" s="244">
        <v>2023</v>
      </c>
      <c r="R3505" s="244" t="s">
        <v>16107</v>
      </c>
      <c r="S3505" s="223" t="s">
        <v>78</v>
      </c>
      <c r="T3505" s="244" t="s">
        <v>451</v>
      </c>
      <c r="U3505" s="246">
        <v>76</v>
      </c>
      <c r="V3505" s="244" t="s">
        <v>452</v>
      </c>
      <c r="W3505" s="244" t="s">
        <v>722</v>
      </c>
      <c r="X3505" s="244" t="s">
        <v>22286</v>
      </c>
      <c r="Y3505" s="269">
        <v>45500</v>
      </c>
      <c r="Z3505" s="270"/>
      <c r="AA3505" s="241">
        <f t="shared" si="27"/>
        <v>0</v>
      </c>
      <c r="AB3505" s="244" t="s">
        <v>22287</v>
      </c>
    </row>
    <row r="3506" spans="1:28" ht="15" customHeight="1">
      <c r="A3506" s="109">
        <v>3497</v>
      </c>
      <c r="B3506" s="222" t="str">
        <f t="shared" si="26"/>
        <v>Klik Disini</v>
      </c>
      <c r="C3506" s="244" t="s">
        <v>22288</v>
      </c>
      <c r="D3506" s="244" t="s">
        <v>2762</v>
      </c>
      <c r="E3506" s="244" t="s">
        <v>16677</v>
      </c>
      <c r="F3506" s="244"/>
      <c r="G3506" s="244" t="s">
        <v>22289</v>
      </c>
      <c r="H3506" s="244" t="s">
        <v>3912</v>
      </c>
      <c r="I3506" s="267" t="s">
        <v>446</v>
      </c>
      <c r="J3506" s="268" t="s">
        <v>367</v>
      </c>
      <c r="K3506" s="244" t="s">
        <v>1953</v>
      </c>
      <c r="L3506" s="244"/>
      <c r="M3506" s="259" t="s">
        <v>447</v>
      </c>
      <c r="N3506" s="244" t="s">
        <v>449</v>
      </c>
      <c r="O3506" s="244" t="s">
        <v>450</v>
      </c>
      <c r="P3506" s="244">
        <v>2023</v>
      </c>
      <c r="Q3506" s="244">
        <v>2023</v>
      </c>
      <c r="R3506" s="244" t="s">
        <v>14116</v>
      </c>
      <c r="S3506" s="223" t="s">
        <v>78</v>
      </c>
      <c r="T3506" s="244" t="s">
        <v>451</v>
      </c>
      <c r="U3506" s="246">
        <v>94</v>
      </c>
      <c r="V3506" s="244" t="s">
        <v>452</v>
      </c>
      <c r="W3506" s="244" t="s">
        <v>1124</v>
      </c>
      <c r="X3506" s="244" t="s">
        <v>22290</v>
      </c>
      <c r="Y3506" s="269">
        <v>53500</v>
      </c>
      <c r="Z3506" s="270"/>
      <c r="AA3506" s="241">
        <f t="shared" si="27"/>
        <v>0</v>
      </c>
      <c r="AB3506" s="244" t="s">
        <v>22291</v>
      </c>
    </row>
    <row r="3507" spans="1:28" ht="15" customHeight="1">
      <c r="A3507" s="109">
        <v>3498</v>
      </c>
      <c r="B3507" s="222" t="str">
        <f t="shared" si="26"/>
        <v>Klik Disini</v>
      </c>
      <c r="C3507" s="244" t="s">
        <v>22292</v>
      </c>
      <c r="D3507" s="244" t="s">
        <v>2762</v>
      </c>
      <c r="E3507" s="244" t="s">
        <v>16677</v>
      </c>
      <c r="F3507" s="244"/>
      <c r="G3507" s="244" t="s">
        <v>22293</v>
      </c>
      <c r="H3507" s="244" t="s">
        <v>3912</v>
      </c>
      <c r="I3507" s="267" t="s">
        <v>446</v>
      </c>
      <c r="J3507" s="268" t="s">
        <v>367</v>
      </c>
      <c r="K3507" s="244" t="s">
        <v>1953</v>
      </c>
      <c r="L3507" s="244"/>
      <c r="M3507" s="259" t="s">
        <v>447</v>
      </c>
      <c r="N3507" s="244" t="s">
        <v>449</v>
      </c>
      <c r="O3507" s="244" t="s">
        <v>450</v>
      </c>
      <c r="P3507" s="244">
        <v>2023</v>
      </c>
      <c r="Q3507" s="244">
        <v>2023</v>
      </c>
      <c r="R3507" s="244" t="s">
        <v>14116</v>
      </c>
      <c r="S3507" s="223" t="s">
        <v>78</v>
      </c>
      <c r="T3507" s="244" t="s">
        <v>451</v>
      </c>
      <c r="U3507" s="246">
        <v>86</v>
      </c>
      <c r="V3507" s="244" t="s">
        <v>452</v>
      </c>
      <c r="W3507" s="244" t="s">
        <v>1124</v>
      </c>
      <c r="X3507" s="244" t="s">
        <v>22294</v>
      </c>
      <c r="Y3507" s="269">
        <v>51500</v>
      </c>
      <c r="Z3507" s="270"/>
      <c r="AA3507" s="241">
        <f t="shared" si="27"/>
        <v>0</v>
      </c>
      <c r="AB3507" s="244" t="s">
        <v>22295</v>
      </c>
    </row>
    <row r="3508" spans="1:28" ht="15" customHeight="1">
      <c r="A3508" s="109">
        <v>3499</v>
      </c>
      <c r="B3508" s="222" t="str">
        <f t="shared" si="26"/>
        <v>Klik Disini</v>
      </c>
      <c r="C3508" s="244" t="s">
        <v>22296</v>
      </c>
      <c r="D3508" s="244" t="s">
        <v>2762</v>
      </c>
      <c r="E3508" s="244" t="s">
        <v>16677</v>
      </c>
      <c r="F3508" s="244"/>
      <c r="G3508" s="244" t="s">
        <v>22297</v>
      </c>
      <c r="H3508" s="244" t="s">
        <v>3912</v>
      </c>
      <c r="I3508" s="267" t="s">
        <v>446</v>
      </c>
      <c r="J3508" s="268" t="s">
        <v>367</v>
      </c>
      <c r="K3508" s="244" t="s">
        <v>1953</v>
      </c>
      <c r="L3508" s="244"/>
      <c r="M3508" s="259" t="s">
        <v>447</v>
      </c>
      <c r="N3508" s="244" t="s">
        <v>449</v>
      </c>
      <c r="O3508" s="244" t="s">
        <v>450</v>
      </c>
      <c r="P3508" s="244">
        <v>2023</v>
      </c>
      <c r="Q3508" s="244">
        <v>2023</v>
      </c>
      <c r="R3508" s="244" t="s">
        <v>14116</v>
      </c>
      <c r="S3508" s="223" t="s">
        <v>78</v>
      </c>
      <c r="T3508" s="244" t="s">
        <v>451</v>
      </c>
      <c r="U3508" s="246">
        <v>98</v>
      </c>
      <c r="V3508" s="244" t="s">
        <v>452</v>
      </c>
      <c r="W3508" s="244" t="s">
        <v>1124</v>
      </c>
      <c r="X3508" s="244" t="s">
        <v>22298</v>
      </c>
      <c r="Y3508" s="269">
        <v>51500</v>
      </c>
      <c r="Z3508" s="270"/>
      <c r="AA3508" s="241">
        <f t="shared" si="27"/>
        <v>0</v>
      </c>
      <c r="AB3508" s="244" t="s">
        <v>22299</v>
      </c>
    </row>
    <row r="3509" spans="1:28" ht="15" customHeight="1">
      <c r="A3509" s="109">
        <v>3500</v>
      </c>
      <c r="B3509" s="222" t="str">
        <f t="shared" si="26"/>
        <v>Klik Disini</v>
      </c>
      <c r="C3509" s="244" t="s">
        <v>22300</v>
      </c>
      <c r="D3509" s="244" t="s">
        <v>2762</v>
      </c>
      <c r="E3509" s="244" t="s">
        <v>22301</v>
      </c>
      <c r="F3509" s="244"/>
      <c r="G3509" s="244" t="s">
        <v>22302</v>
      </c>
      <c r="H3509" s="244" t="s">
        <v>3912</v>
      </c>
      <c r="I3509" s="267" t="s">
        <v>446</v>
      </c>
      <c r="J3509" s="268" t="s">
        <v>367</v>
      </c>
      <c r="K3509" s="244" t="s">
        <v>1953</v>
      </c>
      <c r="L3509" s="244"/>
      <c r="M3509" s="259" t="s">
        <v>447</v>
      </c>
      <c r="N3509" s="244" t="s">
        <v>449</v>
      </c>
      <c r="O3509" s="244" t="s">
        <v>450</v>
      </c>
      <c r="P3509" s="244">
        <v>2023</v>
      </c>
      <c r="Q3509" s="244">
        <v>2023</v>
      </c>
      <c r="R3509" s="244" t="s">
        <v>14116</v>
      </c>
      <c r="S3509" s="223" t="s">
        <v>78</v>
      </c>
      <c r="T3509" s="244" t="s">
        <v>451</v>
      </c>
      <c r="U3509" s="246">
        <v>124</v>
      </c>
      <c r="V3509" s="244" t="s">
        <v>452</v>
      </c>
      <c r="W3509" s="244" t="s">
        <v>715</v>
      </c>
      <c r="X3509" s="244" t="s">
        <v>22303</v>
      </c>
      <c r="Y3509" s="269">
        <v>67500</v>
      </c>
      <c r="Z3509" s="270"/>
      <c r="AA3509" s="241">
        <f t="shared" si="27"/>
        <v>0</v>
      </c>
      <c r="AB3509" s="244" t="s">
        <v>22304</v>
      </c>
    </row>
    <row r="3510" spans="1:28" ht="15" customHeight="1">
      <c r="A3510" s="109">
        <v>3501</v>
      </c>
      <c r="B3510" s="222" t="str">
        <f t="shared" si="26"/>
        <v>Klik Disini</v>
      </c>
      <c r="C3510" s="244" t="s">
        <v>22305</v>
      </c>
      <c r="D3510" s="244" t="s">
        <v>2762</v>
      </c>
      <c r="E3510" s="244" t="s">
        <v>20107</v>
      </c>
      <c r="F3510" s="244"/>
      <c r="G3510" s="244" t="s">
        <v>22306</v>
      </c>
      <c r="H3510" s="244" t="s">
        <v>3949</v>
      </c>
      <c r="I3510" s="267" t="s">
        <v>1844</v>
      </c>
      <c r="J3510" s="268" t="s">
        <v>401</v>
      </c>
      <c r="K3510" s="244" t="s">
        <v>1953</v>
      </c>
      <c r="L3510" s="244"/>
      <c r="M3510" s="259" t="s">
        <v>447</v>
      </c>
      <c r="N3510" s="244" t="s">
        <v>449</v>
      </c>
      <c r="O3510" s="244" t="s">
        <v>450</v>
      </c>
      <c r="P3510" s="244">
        <v>2023</v>
      </c>
      <c r="Q3510" s="244">
        <v>2023</v>
      </c>
      <c r="R3510" s="244" t="s">
        <v>16107</v>
      </c>
      <c r="S3510" s="223" t="s">
        <v>78</v>
      </c>
      <c r="T3510" s="244" t="s">
        <v>451</v>
      </c>
      <c r="U3510" s="246">
        <v>60</v>
      </c>
      <c r="V3510" s="244" t="s">
        <v>452</v>
      </c>
      <c r="W3510" s="244" t="s">
        <v>505</v>
      </c>
      <c r="X3510" s="244" t="s">
        <v>22307</v>
      </c>
      <c r="Y3510" s="269">
        <v>35500</v>
      </c>
      <c r="Z3510" s="270"/>
      <c r="AA3510" s="241">
        <f t="shared" si="27"/>
        <v>0</v>
      </c>
      <c r="AB3510" s="244" t="s">
        <v>22308</v>
      </c>
    </row>
    <row r="3511" spans="1:28" ht="15" customHeight="1">
      <c r="A3511" s="109">
        <v>3502</v>
      </c>
      <c r="B3511" s="222" t="str">
        <f t="shared" si="26"/>
        <v>Klik Disini</v>
      </c>
      <c r="C3511" s="244" t="s">
        <v>22309</v>
      </c>
      <c r="D3511" s="244" t="s">
        <v>2762</v>
      </c>
      <c r="E3511" s="244" t="s">
        <v>15121</v>
      </c>
      <c r="F3511" s="244"/>
      <c r="G3511" s="244" t="s">
        <v>22310</v>
      </c>
      <c r="H3511" s="244" t="s">
        <v>3912</v>
      </c>
      <c r="I3511" s="267" t="s">
        <v>446</v>
      </c>
      <c r="J3511" s="268" t="s">
        <v>367</v>
      </c>
      <c r="K3511" s="244" t="s">
        <v>1953</v>
      </c>
      <c r="L3511" s="244"/>
      <c r="M3511" s="259" t="s">
        <v>447</v>
      </c>
      <c r="N3511" s="244" t="s">
        <v>449</v>
      </c>
      <c r="O3511" s="244" t="s">
        <v>450</v>
      </c>
      <c r="P3511" s="244" t="s">
        <v>21152</v>
      </c>
      <c r="Q3511" s="244">
        <v>2023</v>
      </c>
      <c r="R3511" s="244" t="s">
        <v>14116</v>
      </c>
      <c r="S3511" s="223" t="s">
        <v>78</v>
      </c>
      <c r="T3511" s="244" t="s">
        <v>451</v>
      </c>
      <c r="U3511" s="246">
        <v>56</v>
      </c>
      <c r="V3511" s="244" t="s">
        <v>452</v>
      </c>
      <c r="W3511" s="244" t="s">
        <v>497</v>
      </c>
      <c r="X3511" s="244" t="s">
        <v>22311</v>
      </c>
      <c r="Y3511" s="269">
        <v>35000</v>
      </c>
      <c r="Z3511" s="270"/>
      <c r="AA3511" s="241">
        <f t="shared" si="27"/>
        <v>0</v>
      </c>
      <c r="AB3511" s="244" t="s">
        <v>22312</v>
      </c>
    </row>
    <row r="3512" spans="1:28" ht="15" customHeight="1">
      <c r="A3512" s="109">
        <v>3503</v>
      </c>
      <c r="B3512" s="222" t="str">
        <f t="shared" si="26"/>
        <v>Klik Disini</v>
      </c>
      <c r="C3512" s="244" t="s">
        <v>22313</v>
      </c>
      <c r="D3512" s="244" t="s">
        <v>2762</v>
      </c>
      <c r="E3512" s="244" t="s">
        <v>4414</v>
      </c>
      <c r="F3512" s="244"/>
      <c r="G3512" s="244" t="s">
        <v>22314</v>
      </c>
      <c r="H3512" s="244" t="s">
        <v>4580</v>
      </c>
      <c r="I3512" s="267" t="s">
        <v>446</v>
      </c>
      <c r="J3512" s="268" t="s">
        <v>347</v>
      </c>
      <c r="K3512" s="244" t="s">
        <v>1953</v>
      </c>
      <c r="L3512" s="244"/>
      <c r="M3512" s="259" t="s">
        <v>447</v>
      </c>
      <c r="N3512" s="244" t="s">
        <v>449</v>
      </c>
      <c r="O3512" s="244" t="s">
        <v>450</v>
      </c>
      <c r="P3512" s="244">
        <v>2023</v>
      </c>
      <c r="Q3512" s="244">
        <v>2023</v>
      </c>
      <c r="R3512" s="244" t="s">
        <v>3643</v>
      </c>
      <c r="S3512" s="223" t="s">
        <v>78</v>
      </c>
      <c r="T3512" s="244" t="s">
        <v>451</v>
      </c>
      <c r="U3512" s="246">
        <v>124</v>
      </c>
      <c r="V3512" s="244" t="s">
        <v>452</v>
      </c>
      <c r="W3512" s="244" t="s">
        <v>6556</v>
      </c>
      <c r="X3512" s="244" t="s">
        <v>22315</v>
      </c>
      <c r="Y3512" s="269">
        <v>69000</v>
      </c>
      <c r="Z3512" s="270"/>
      <c r="AA3512" s="241">
        <f t="shared" si="27"/>
        <v>0</v>
      </c>
      <c r="AB3512" s="244" t="s">
        <v>22316</v>
      </c>
    </row>
    <row r="3513" spans="1:28" ht="15" customHeight="1">
      <c r="A3513" s="109">
        <v>3504</v>
      </c>
      <c r="B3513" s="222" t="str">
        <f t="shared" si="26"/>
        <v>Klik Disini</v>
      </c>
      <c r="C3513" s="244" t="s">
        <v>22317</v>
      </c>
      <c r="D3513" s="244" t="s">
        <v>2762</v>
      </c>
      <c r="E3513" s="244" t="s">
        <v>17688</v>
      </c>
      <c r="F3513" s="244"/>
      <c r="G3513" s="244" t="s">
        <v>22318</v>
      </c>
      <c r="H3513" s="244" t="s">
        <v>3912</v>
      </c>
      <c r="I3513" s="267" t="s">
        <v>446</v>
      </c>
      <c r="J3513" s="268" t="s">
        <v>367</v>
      </c>
      <c r="K3513" s="244" t="s">
        <v>1953</v>
      </c>
      <c r="L3513" s="244"/>
      <c r="M3513" s="259" t="s">
        <v>447</v>
      </c>
      <c r="N3513" s="244" t="s">
        <v>449</v>
      </c>
      <c r="O3513" s="244" t="s">
        <v>450</v>
      </c>
      <c r="P3513" s="244" t="s">
        <v>21152</v>
      </c>
      <c r="Q3513" s="244">
        <v>2023</v>
      </c>
      <c r="R3513" s="244" t="s">
        <v>14912</v>
      </c>
      <c r="S3513" s="223" t="s">
        <v>78</v>
      </c>
      <c r="T3513" s="244" t="s">
        <v>451</v>
      </c>
      <c r="U3513" s="246">
        <v>58</v>
      </c>
      <c r="V3513" s="244" t="s">
        <v>452</v>
      </c>
      <c r="W3513" s="244" t="s">
        <v>471</v>
      </c>
      <c r="X3513" s="244" t="s">
        <v>22319</v>
      </c>
      <c r="Y3513" s="269">
        <v>35500</v>
      </c>
      <c r="Z3513" s="270"/>
      <c r="AA3513" s="241">
        <f t="shared" si="27"/>
        <v>0</v>
      </c>
      <c r="AB3513" s="244" t="s">
        <v>22320</v>
      </c>
    </row>
    <row r="3514" spans="1:28" ht="15" customHeight="1">
      <c r="A3514" s="109">
        <v>3505</v>
      </c>
      <c r="B3514" s="222" t="str">
        <f t="shared" si="26"/>
        <v>Klik Disini</v>
      </c>
      <c r="C3514" s="244" t="s">
        <v>22321</v>
      </c>
      <c r="D3514" s="244" t="s">
        <v>2762</v>
      </c>
      <c r="E3514" s="244" t="s">
        <v>19907</v>
      </c>
      <c r="F3514" s="244"/>
      <c r="G3514" s="244" t="s">
        <v>22322</v>
      </c>
      <c r="H3514" s="244" t="s">
        <v>774</v>
      </c>
      <c r="I3514" s="267" t="s">
        <v>446</v>
      </c>
      <c r="J3514" s="268" t="s">
        <v>383</v>
      </c>
      <c r="K3514" s="244" t="s">
        <v>1953</v>
      </c>
      <c r="L3514" s="244"/>
      <c r="M3514" s="259" t="s">
        <v>447</v>
      </c>
      <c r="N3514" s="244" t="s">
        <v>449</v>
      </c>
      <c r="O3514" s="244" t="s">
        <v>450</v>
      </c>
      <c r="P3514" s="244">
        <v>2023</v>
      </c>
      <c r="Q3514" s="244">
        <v>2023</v>
      </c>
      <c r="R3514" s="244" t="s">
        <v>16107</v>
      </c>
      <c r="S3514" s="223" t="s">
        <v>78</v>
      </c>
      <c r="T3514" s="244" t="s">
        <v>451</v>
      </c>
      <c r="U3514" s="246">
        <v>70</v>
      </c>
      <c r="V3514" s="244" t="s">
        <v>452</v>
      </c>
      <c r="W3514" s="244" t="s">
        <v>1109</v>
      </c>
      <c r="X3514" s="244" t="s">
        <v>22323</v>
      </c>
      <c r="Y3514" s="269">
        <v>35500</v>
      </c>
      <c r="Z3514" s="270"/>
      <c r="AA3514" s="241">
        <f t="shared" si="27"/>
        <v>0</v>
      </c>
      <c r="AB3514" s="244" t="s">
        <v>22324</v>
      </c>
    </row>
    <row r="3515" spans="1:28" ht="15" customHeight="1">
      <c r="A3515" s="109">
        <v>3506</v>
      </c>
      <c r="B3515" s="222" t="str">
        <f t="shared" si="26"/>
        <v>Klik Disini</v>
      </c>
      <c r="C3515" s="244" t="s">
        <v>22325</v>
      </c>
      <c r="D3515" s="244" t="s">
        <v>2762</v>
      </c>
      <c r="E3515" s="244" t="s">
        <v>17688</v>
      </c>
      <c r="F3515" s="244"/>
      <c r="G3515" s="244" t="s">
        <v>22326</v>
      </c>
      <c r="H3515" s="244" t="s">
        <v>3912</v>
      </c>
      <c r="I3515" s="267" t="s">
        <v>446</v>
      </c>
      <c r="J3515" s="268" t="s">
        <v>367</v>
      </c>
      <c r="K3515" s="244" t="s">
        <v>1953</v>
      </c>
      <c r="L3515" s="244"/>
      <c r="M3515" s="259" t="s">
        <v>447</v>
      </c>
      <c r="N3515" s="244" t="s">
        <v>449</v>
      </c>
      <c r="O3515" s="244" t="s">
        <v>450</v>
      </c>
      <c r="P3515" s="244" t="s">
        <v>21152</v>
      </c>
      <c r="Q3515" s="244">
        <v>2023</v>
      </c>
      <c r="R3515" s="244" t="s">
        <v>14116</v>
      </c>
      <c r="S3515" s="223" t="s">
        <v>78</v>
      </c>
      <c r="T3515" s="244" t="s">
        <v>451</v>
      </c>
      <c r="U3515" s="246">
        <v>59</v>
      </c>
      <c r="V3515" s="244" t="s">
        <v>452</v>
      </c>
      <c r="W3515" s="244" t="s">
        <v>991</v>
      </c>
      <c r="X3515" s="244" t="s">
        <v>22327</v>
      </c>
      <c r="Y3515" s="269">
        <v>35500</v>
      </c>
      <c r="Z3515" s="270"/>
      <c r="AA3515" s="241">
        <f t="shared" si="27"/>
        <v>0</v>
      </c>
      <c r="AB3515" s="244" t="s">
        <v>22328</v>
      </c>
    </row>
    <row r="3516" spans="1:28" ht="15" customHeight="1">
      <c r="A3516" s="109">
        <v>3507</v>
      </c>
      <c r="B3516" s="222" t="str">
        <f t="shared" si="26"/>
        <v>Klik Disini</v>
      </c>
      <c r="C3516" s="244" t="s">
        <v>22329</v>
      </c>
      <c r="D3516" s="244" t="s">
        <v>2762</v>
      </c>
      <c r="E3516" s="244" t="s">
        <v>4414</v>
      </c>
      <c r="F3516" s="244"/>
      <c r="G3516" s="244" t="s">
        <v>22330</v>
      </c>
      <c r="H3516" s="244" t="s">
        <v>4580</v>
      </c>
      <c r="I3516" s="267" t="s">
        <v>446</v>
      </c>
      <c r="J3516" s="268" t="s">
        <v>347</v>
      </c>
      <c r="K3516" s="244" t="s">
        <v>1953</v>
      </c>
      <c r="L3516" s="244"/>
      <c r="M3516" s="259" t="s">
        <v>447</v>
      </c>
      <c r="N3516" s="244" t="s">
        <v>449</v>
      </c>
      <c r="O3516" s="244" t="s">
        <v>450</v>
      </c>
      <c r="P3516" s="244">
        <v>2023</v>
      </c>
      <c r="Q3516" s="244">
        <v>2023</v>
      </c>
      <c r="R3516" s="244" t="s">
        <v>3643</v>
      </c>
      <c r="S3516" s="223" t="s">
        <v>78</v>
      </c>
      <c r="T3516" s="244" t="s">
        <v>451</v>
      </c>
      <c r="U3516" s="246">
        <v>68</v>
      </c>
      <c r="V3516" s="244" t="s">
        <v>452</v>
      </c>
      <c r="W3516" s="244" t="s">
        <v>884</v>
      </c>
      <c r="X3516" s="244" t="s">
        <v>22331</v>
      </c>
      <c r="Y3516" s="269">
        <v>49000</v>
      </c>
      <c r="Z3516" s="270"/>
      <c r="AA3516" s="241">
        <f t="shared" si="27"/>
        <v>0</v>
      </c>
      <c r="AB3516" s="244" t="s">
        <v>22332</v>
      </c>
    </row>
    <row r="3517" spans="1:28" ht="15" customHeight="1">
      <c r="A3517" s="109">
        <v>3508</v>
      </c>
      <c r="B3517" s="222" t="str">
        <f t="shared" si="26"/>
        <v>Klik Disini</v>
      </c>
      <c r="C3517" s="244" t="s">
        <v>22333</v>
      </c>
      <c r="D3517" s="244" t="s">
        <v>2762</v>
      </c>
      <c r="E3517" s="244" t="s">
        <v>4457</v>
      </c>
      <c r="F3517" s="244"/>
      <c r="G3517" s="244" t="s">
        <v>22334</v>
      </c>
      <c r="H3517" s="244" t="s">
        <v>3912</v>
      </c>
      <c r="I3517" s="267" t="s">
        <v>446</v>
      </c>
      <c r="J3517" s="268" t="s">
        <v>367</v>
      </c>
      <c r="K3517" s="244" t="s">
        <v>1953</v>
      </c>
      <c r="L3517" s="244"/>
      <c r="M3517" s="259" t="s">
        <v>447</v>
      </c>
      <c r="N3517" s="244" t="s">
        <v>449</v>
      </c>
      <c r="O3517" s="244" t="s">
        <v>450</v>
      </c>
      <c r="P3517" s="244" t="s">
        <v>21152</v>
      </c>
      <c r="Q3517" s="244">
        <v>2023</v>
      </c>
      <c r="R3517" s="244" t="s">
        <v>14186</v>
      </c>
      <c r="S3517" s="223" t="s">
        <v>78</v>
      </c>
      <c r="T3517" s="244" t="s">
        <v>451</v>
      </c>
      <c r="U3517" s="246">
        <v>60</v>
      </c>
      <c r="V3517" s="244" t="s">
        <v>452</v>
      </c>
      <c r="W3517" s="244" t="s">
        <v>804</v>
      </c>
      <c r="X3517" s="244" t="s">
        <v>22335</v>
      </c>
      <c r="Y3517" s="269">
        <v>35000</v>
      </c>
      <c r="Z3517" s="270"/>
      <c r="AA3517" s="241">
        <f t="shared" si="27"/>
        <v>0</v>
      </c>
      <c r="AB3517" s="244" t="s">
        <v>22336</v>
      </c>
    </row>
    <row r="3518" spans="1:28" ht="15" customHeight="1">
      <c r="A3518" s="109">
        <v>3509</v>
      </c>
      <c r="B3518" s="222" t="str">
        <f t="shared" si="26"/>
        <v>Klik Disini</v>
      </c>
      <c r="C3518" s="244" t="s">
        <v>22337</v>
      </c>
      <c r="D3518" s="244" t="s">
        <v>2762</v>
      </c>
      <c r="E3518" s="244" t="s">
        <v>21849</v>
      </c>
      <c r="F3518" s="244"/>
      <c r="G3518" s="244" t="s">
        <v>22338</v>
      </c>
      <c r="H3518" s="244" t="s">
        <v>774</v>
      </c>
      <c r="I3518" s="267" t="s">
        <v>446</v>
      </c>
      <c r="J3518" s="268" t="s">
        <v>383</v>
      </c>
      <c r="K3518" s="244" t="s">
        <v>1953</v>
      </c>
      <c r="L3518" s="244"/>
      <c r="M3518" s="259" t="s">
        <v>447</v>
      </c>
      <c r="N3518" s="244" t="s">
        <v>449</v>
      </c>
      <c r="O3518" s="244" t="s">
        <v>450</v>
      </c>
      <c r="P3518" s="244">
        <v>2023</v>
      </c>
      <c r="Q3518" s="244">
        <v>2023</v>
      </c>
      <c r="R3518" s="244" t="s">
        <v>16107</v>
      </c>
      <c r="S3518" s="223" t="s">
        <v>78</v>
      </c>
      <c r="T3518" s="244" t="s">
        <v>451</v>
      </c>
      <c r="U3518" s="246">
        <v>66</v>
      </c>
      <c r="V3518" s="244" t="s">
        <v>452</v>
      </c>
      <c r="W3518" s="244" t="s">
        <v>601</v>
      </c>
      <c r="X3518" s="244" t="s">
        <v>22339</v>
      </c>
      <c r="Y3518" s="269">
        <v>45500</v>
      </c>
      <c r="Z3518" s="270"/>
      <c r="AA3518" s="241">
        <f t="shared" si="27"/>
        <v>0</v>
      </c>
      <c r="AB3518" s="244" t="s">
        <v>22340</v>
      </c>
    </row>
    <row r="3519" spans="1:28" ht="15" customHeight="1">
      <c r="A3519" s="109">
        <v>3510</v>
      </c>
      <c r="B3519" s="222" t="str">
        <f t="shared" si="26"/>
        <v>Klik Disini</v>
      </c>
      <c r="C3519" s="244" t="s">
        <v>22341</v>
      </c>
      <c r="D3519" s="244" t="s">
        <v>2762</v>
      </c>
      <c r="E3519" s="244" t="s">
        <v>4450</v>
      </c>
      <c r="F3519" s="244"/>
      <c r="G3519" s="244" t="s">
        <v>22342</v>
      </c>
      <c r="H3519" s="244" t="s">
        <v>356</v>
      </c>
      <c r="I3519" s="267" t="s">
        <v>446</v>
      </c>
      <c r="J3519" s="268" t="s">
        <v>355</v>
      </c>
      <c r="K3519" s="244" t="s">
        <v>1953</v>
      </c>
      <c r="L3519" s="244"/>
      <c r="M3519" s="259" t="s">
        <v>447</v>
      </c>
      <c r="N3519" s="244" t="s">
        <v>449</v>
      </c>
      <c r="O3519" s="244" t="s">
        <v>450</v>
      </c>
      <c r="P3519" s="244">
        <v>2020</v>
      </c>
      <c r="Q3519" s="244">
        <v>2023</v>
      </c>
      <c r="R3519" s="244" t="s">
        <v>3412</v>
      </c>
      <c r="S3519" s="223" t="s">
        <v>78</v>
      </c>
      <c r="T3519" s="244" t="s">
        <v>451</v>
      </c>
      <c r="U3519" s="246">
        <v>446</v>
      </c>
      <c r="V3519" s="244" t="s">
        <v>452</v>
      </c>
      <c r="W3519" s="244" t="s">
        <v>3573</v>
      </c>
      <c r="X3519" s="244" t="s">
        <v>22343</v>
      </c>
      <c r="Y3519" s="269">
        <v>139000</v>
      </c>
      <c r="Z3519" s="270"/>
      <c r="AA3519" s="241">
        <f t="shared" si="27"/>
        <v>0</v>
      </c>
      <c r="AB3519" s="244" t="s">
        <v>22344</v>
      </c>
    </row>
    <row r="3520" spans="1:28" ht="15" customHeight="1">
      <c r="A3520" s="109">
        <v>3511</v>
      </c>
      <c r="B3520" s="222" t="str">
        <f t="shared" si="26"/>
        <v>Klik Disini</v>
      </c>
      <c r="C3520" s="244" t="s">
        <v>22345</v>
      </c>
      <c r="D3520" s="244" t="s">
        <v>2762</v>
      </c>
      <c r="E3520" s="244" t="s">
        <v>19907</v>
      </c>
      <c r="F3520" s="244"/>
      <c r="G3520" s="244" t="s">
        <v>22346</v>
      </c>
      <c r="H3520" s="244" t="s">
        <v>774</v>
      </c>
      <c r="I3520" s="267" t="s">
        <v>446</v>
      </c>
      <c r="J3520" s="268" t="s">
        <v>383</v>
      </c>
      <c r="K3520" s="244" t="s">
        <v>1953</v>
      </c>
      <c r="L3520" s="244"/>
      <c r="M3520" s="259" t="s">
        <v>447</v>
      </c>
      <c r="N3520" s="244" t="s">
        <v>449</v>
      </c>
      <c r="O3520" s="244" t="s">
        <v>450</v>
      </c>
      <c r="P3520" s="244">
        <v>2023</v>
      </c>
      <c r="Q3520" s="244">
        <v>2023</v>
      </c>
      <c r="R3520" s="244" t="s">
        <v>16107</v>
      </c>
      <c r="S3520" s="223" t="s">
        <v>78</v>
      </c>
      <c r="T3520" s="244" t="s">
        <v>451</v>
      </c>
      <c r="U3520" s="246">
        <v>70</v>
      </c>
      <c r="V3520" s="244" t="s">
        <v>452</v>
      </c>
      <c r="W3520" s="244" t="s">
        <v>1375</v>
      </c>
      <c r="X3520" s="244" t="s">
        <v>22347</v>
      </c>
      <c r="Y3520" s="269">
        <v>45500</v>
      </c>
      <c r="Z3520" s="270"/>
      <c r="AA3520" s="241">
        <f t="shared" si="27"/>
        <v>0</v>
      </c>
      <c r="AB3520" s="244" t="s">
        <v>22348</v>
      </c>
    </row>
    <row r="3521" spans="1:28" ht="15" customHeight="1">
      <c r="A3521" s="109">
        <v>3512</v>
      </c>
      <c r="B3521" s="222" t="str">
        <f t="shared" si="26"/>
        <v>Klik Disini</v>
      </c>
      <c r="C3521" s="244" t="s">
        <v>22349</v>
      </c>
      <c r="D3521" s="244" t="s">
        <v>2762</v>
      </c>
      <c r="E3521" s="244" t="s">
        <v>4414</v>
      </c>
      <c r="F3521" s="244"/>
      <c r="G3521" s="244" t="s">
        <v>22350</v>
      </c>
      <c r="H3521" s="244" t="s">
        <v>4580</v>
      </c>
      <c r="I3521" s="267" t="s">
        <v>446</v>
      </c>
      <c r="J3521" s="268" t="s">
        <v>347</v>
      </c>
      <c r="K3521" s="244" t="s">
        <v>1953</v>
      </c>
      <c r="L3521" s="244"/>
      <c r="M3521" s="259" t="s">
        <v>447</v>
      </c>
      <c r="N3521" s="244" t="s">
        <v>449</v>
      </c>
      <c r="O3521" s="244" t="s">
        <v>450</v>
      </c>
      <c r="P3521" s="244">
        <v>2023</v>
      </c>
      <c r="Q3521" s="244">
        <v>2023</v>
      </c>
      <c r="R3521" s="244" t="s">
        <v>3643</v>
      </c>
      <c r="S3521" s="223" t="s">
        <v>78</v>
      </c>
      <c r="T3521" s="244" t="s">
        <v>451</v>
      </c>
      <c r="U3521" s="246">
        <v>84</v>
      </c>
      <c r="V3521" s="244" t="s">
        <v>452</v>
      </c>
      <c r="W3521" s="244" t="s">
        <v>813</v>
      </c>
      <c r="X3521" s="244" t="s">
        <v>22351</v>
      </c>
      <c r="Y3521" s="269">
        <v>53000</v>
      </c>
      <c r="Z3521" s="270"/>
      <c r="AA3521" s="241">
        <f t="shared" si="27"/>
        <v>0</v>
      </c>
      <c r="AB3521" s="244" t="s">
        <v>22352</v>
      </c>
    </row>
    <row r="3522" spans="1:28" ht="15" customHeight="1">
      <c r="A3522" s="109">
        <v>3513</v>
      </c>
      <c r="B3522" s="222" t="str">
        <f t="shared" si="26"/>
        <v>Klik Disini</v>
      </c>
      <c r="C3522" s="244" t="s">
        <v>22353</v>
      </c>
      <c r="D3522" s="244" t="s">
        <v>2762</v>
      </c>
      <c r="E3522" s="244" t="s">
        <v>22354</v>
      </c>
      <c r="F3522" s="244"/>
      <c r="G3522" s="244" t="s">
        <v>22355</v>
      </c>
      <c r="H3522" s="244" t="s">
        <v>262</v>
      </c>
      <c r="I3522" s="267" t="s">
        <v>446</v>
      </c>
      <c r="J3522" s="268" t="s">
        <v>337</v>
      </c>
      <c r="K3522" s="244" t="s">
        <v>1953</v>
      </c>
      <c r="L3522" s="244"/>
      <c r="M3522" s="259" t="s">
        <v>447</v>
      </c>
      <c r="N3522" s="244" t="s">
        <v>449</v>
      </c>
      <c r="O3522" s="244" t="s">
        <v>450</v>
      </c>
      <c r="P3522" s="244">
        <v>2023</v>
      </c>
      <c r="Q3522" s="244">
        <v>2023</v>
      </c>
      <c r="R3522" s="244" t="s">
        <v>14186</v>
      </c>
      <c r="S3522" s="223" t="s">
        <v>78</v>
      </c>
      <c r="T3522" s="244" t="s">
        <v>451</v>
      </c>
      <c r="U3522" s="246">
        <v>78</v>
      </c>
      <c r="V3522" s="244" t="s">
        <v>452</v>
      </c>
      <c r="W3522" s="244" t="s">
        <v>1808</v>
      </c>
      <c r="X3522" s="244" t="s">
        <v>22356</v>
      </c>
      <c r="Y3522" s="269">
        <v>46500</v>
      </c>
      <c r="Z3522" s="270"/>
      <c r="AA3522" s="241">
        <f t="shared" si="27"/>
        <v>0</v>
      </c>
      <c r="AB3522" s="244" t="s">
        <v>22357</v>
      </c>
    </row>
    <row r="3523" spans="1:28" ht="15" customHeight="1">
      <c r="A3523" s="109">
        <v>3514</v>
      </c>
      <c r="B3523" s="222" t="str">
        <f t="shared" si="26"/>
        <v>Klik Disini</v>
      </c>
      <c r="C3523" s="244" t="s">
        <v>22358</v>
      </c>
      <c r="D3523" s="244" t="s">
        <v>2762</v>
      </c>
      <c r="E3523" s="244" t="s">
        <v>22354</v>
      </c>
      <c r="F3523" s="244"/>
      <c r="G3523" s="244" t="s">
        <v>22359</v>
      </c>
      <c r="H3523" s="244" t="s">
        <v>262</v>
      </c>
      <c r="I3523" s="267" t="s">
        <v>446</v>
      </c>
      <c r="J3523" s="268" t="s">
        <v>337</v>
      </c>
      <c r="K3523" s="244" t="s">
        <v>1953</v>
      </c>
      <c r="L3523" s="244"/>
      <c r="M3523" s="259" t="s">
        <v>447</v>
      </c>
      <c r="N3523" s="244" t="s">
        <v>449</v>
      </c>
      <c r="O3523" s="244" t="s">
        <v>450</v>
      </c>
      <c r="P3523" s="244">
        <v>2023</v>
      </c>
      <c r="Q3523" s="244">
        <v>2023</v>
      </c>
      <c r="R3523" s="244" t="s">
        <v>14186</v>
      </c>
      <c r="S3523" s="223" t="s">
        <v>78</v>
      </c>
      <c r="T3523" s="244" t="s">
        <v>451</v>
      </c>
      <c r="U3523" s="246">
        <v>74</v>
      </c>
      <c r="V3523" s="244" t="s">
        <v>452</v>
      </c>
      <c r="W3523" s="244" t="s">
        <v>547</v>
      </c>
      <c r="X3523" s="244" t="s">
        <v>22360</v>
      </c>
      <c r="Y3523" s="269">
        <v>46000</v>
      </c>
      <c r="Z3523" s="270"/>
      <c r="AA3523" s="241">
        <f t="shared" si="27"/>
        <v>0</v>
      </c>
      <c r="AB3523" s="244" t="s">
        <v>22361</v>
      </c>
    </row>
    <row r="3524" spans="1:28" ht="15" customHeight="1">
      <c r="A3524" s="109">
        <v>3515</v>
      </c>
      <c r="B3524" s="222" t="str">
        <f t="shared" si="26"/>
        <v>Klik Disini</v>
      </c>
      <c r="C3524" s="244" t="s">
        <v>22362</v>
      </c>
      <c r="D3524" s="244" t="s">
        <v>2762</v>
      </c>
      <c r="E3524" s="244" t="s">
        <v>22354</v>
      </c>
      <c r="F3524" s="244"/>
      <c r="G3524" s="244" t="s">
        <v>22363</v>
      </c>
      <c r="H3524" s="244" t="s">
        <v>262</v>
      </c>
      <c r="I3524" s="267" t="s">
        <v>446</v>
      </c>
      <c r="J3524" s="268" t="s">
        <v>337</v>
      </c>
      <c r="K3524" s="244" t="s">
        <v>1953</v>
      </c>
      <c r="L3524" s="244"/>
      <c r="M3524" s="259" t="s">
        <v>447</v>
      </c>
      <c r="N3524" s="244" t="s">
        <v>449</v>
      </c>
      <c r="O3524" s="244" t="s">
        <v>450</v>
      </c>
      <c r="P3524" s="244">
        <v>2023</v>
      </c>
      <c r="Q3524" s="244">
        <v>2023</v>
      </c>
      <c r="R3524" s="244" t="s">
        <v>14186</v>
      </c>
      <c r="S3524" s="223" t="s">
        <v>78</v>
      </c>
      <c r="T3524" s="244" t="s">
        <v>451</v>
      </c>
      <c r="U3524" s="246">
        <v>84</v>
      </c>
      <c r="V3524" s="244" t="s">
        <v>452</v>
      </c>
      <c r="W3524" s="244" t="s">
        <v>1873</v>
      </c>
      <c r="X3524" s="244" t="s">
        <v>22364</v>
      </c>
      <c r="Y3524" s="269">
        <v>48000</v>
      </c>
      <c r="Z3524" s="270"/>
      <c r="AA3524" s="241">
        <f t="shared" si="27"/>
        <v>0</v>
      </c>
      <c r="AB3524" s="244" t="s">
        <v>22365</v>
      </c>
    </row>
    <row r="3525" spans="1:28" ht="15" customHeight="1">
      <c r="A3525" s="109">
        <v>3516</v>
      </c>
      <c r="B3525" s="222" t="str">
        <f t="shared" si="26"/>
        <v>Klik Disini</v>
      </c>
      <c r="C3525" s="244" t="s">
        <v>22366</v>
      </c>
      <c r="D3525" s="244" t="s">
        <v>2762</v>
      </c>
      <c r="E3525" s="244" t="s">
        <v>15121</v>
      </c>
      <c r="F3525" s="244"/>
      <c r="G3525" s="244" t="s">
        <v>22367</v>
      </c>
      <c r="H3525" s="244" t="s">
        <v>3912</v>
      </c>
      <c r="I3525" s="267" t="s">
        <v>446</v>
      </c>
      <c r="J3525" s="268" t="s">
        <v>367</v>
      </c>
      <c r="K3525" s="244" t="s">
        <v>1953</v>
      </c>
      <c r="L3525" s="244"/>
      <c r="M3525" s="259" t="s">
        <v>447</v>
      </c>
      <c r="N3525" s="244" t="s">
        <v>449</v>
      </c>
      <c r="O3525" s="244" t="s">
        <v>450</v>
      </c>
      <c r="P3525" s="244" t="s">
        <v>21152</v>
      </c>
      <c r="Q3525" s="244">
        <v>2023</v>
      </c>
      <c r="R3525" s="244" t="s">
        <v>14116</v>
      </c>
      <c r="S3525" s="223" t="s">
        <v>78</v>
      </c>
      <c r="T3525" s="244" t="s">
        <v>451</v>
      </c>
      <c r="U3525" s="246">
        <v>80</v>
      </c>
      <c r="V3525" s="244" t="s">
        <v>452</v>
      </c>
      <c r="W3525" s="244" t="s">
        <v>1029</v>
      </c>
      <c r="X3525" s="244" t="s">
        <v>22368</v>
      </c>
      <c r="Y3525" s="269">
        <v>36500</v>
      </c>
      <c r="Z3525" s="270"/>
      <c r="AA3525" s="241">
        <f t="shared" si="27"/>
        <v>0</v>
      </c>
      <c r="AB3525" s="244" t="s">
        <v>22369</v>
      </c>
    </row>
    <row r="3526" spans="1:28" ht="15" customHeight="1">
      <c r="A3526" s="109">
        <v>3517</v>
      </c>
      <c r="B3526" s="222" t="str">
        <f t="shared" si="26"/>
        <v>Klik Disini</v>
      </c>
      <c r="C3526" s="244" t="s">
        <v>22370</v>
      </c>
      <c r="D3526" s="244" t="s">
        <v>2762</v>
      </c>
      <c r="E3526" s="244" t="s">
        <v>22371</v>
      </c>
      <c r="F3526" s="244"/>
      <c r="G3526" s="244" t="s">
        <v>22372</v>
      </c>
      <c r="H3526" s="244" t="s">
        <v>262</v>
      </c>
      <c r="I3526" s="267" t="s">
        <v>592</v>
      </c>
      <c r="J3526" s="268" t="s">
        <v>322</v>
      </c>
      <c r="K3526" s="244" t="s">
        <v>1953</v>
      </c>
      <c r="L3526" s="244"/>
      <c r="M3526" s="259" t="s">
        <v>447</v>
      </c>
      <c r="N3526" s="244" t="s">
        <v>449</v>
      </c>
      <c r="O3526" s="244" t="s">
        <v>450</v>
      </c>
      <c r="P3526" s="244">
        <v>2023</v>
      </c>
      <c r="Q3526" s="244">
        <v>2023</v>
      </c>
      <c r="R3526" s="244" t="s">
        <v>14186</v>
      </c>
      <c r="S3526" s="223" t="s">
        <v>78</v>
      </c>
      <c r="T3526" s="244" t="s">
        <v>451</v>
      </c>
      <c r="U3526" s="246">
        <v>76</v>
      </c>
      <c r="V3526" s="244" t="s">
        <v>452</v>
      </c>
      <c r="W3526" s="244" t="s">
        <v>796</v>
      </c>
      <c r="X3526" s="244" t="s">
        <v>22373</v>
      </c>
      <c r="Y3526" s="269">
        <v>60000</v>
      </c>
      <c r="Z3526" s="270"/>
      <c r="AA3526" s="241">
        <f t="shared" si="27"/>
        <v>0</v>
      </c>
      <c r="AB3526" s="244" t="s">
        <v>22374</v>
      </c>
    </row>
    <row r="3527" spans="1:28" ht="15" customHeight="1">
      <c r="A3527" s="109">
        <v>3518</v>
      </c>
      <c r="B3527" s="222" t="str">
        <f t="shared" si="26"/>
        <v>Klik Disini</v>
      </c>
      <c r="C3527" s="244" t="s">
        <v>22375</v>
      </c>
      <c r="D3527" s="244" t="s">
        <v>2762</v>
      </c>
      <c r="E3527" s="244" t="s">
        <v>22371</v>
      </c>
      <c r="F3527" s="244"/>
      <c r="G3527" s="244" t="s">
        <v>22376</v>
      </c>
      <c r="H3527" s="244" t="s">
        <v>262</v>
      </c>
      <c r="I3527" s="267" t="s">
        <v>446</v>
      </c>
      <c r="J3527" s="268" t="s">
        <v>373</v>
      </c>
      <c r="K3527" s="244" t="s">
        <v>447</v>
      </c>
      <c r="L3527" s="244"/>
      <c r="M3527" s="259" t="s">
        <v>447</v>
      </c>
      <c r="N3527" s="244" t="s">
        <v>449</v>
      </c>
      <c r="O3527" s="244" t="s">
        <v>450</v>
      </c>
      <c r="P3527" s="244">
        <v>2023</v>
      </c>
      <c r="Q3527" s="244">
        <v>2023</v>
      </c>
      <c r="R3527" s="244" t="s">
        <v>14186</v>
      </c>
      <c r="S3527" s="223" t="s">
        <v>78</v>
      </c>
      <c r="T3527" s="244" t="s">
        <v>451</v>
      </c>
      <c r="U3527" s="246">
        <v>132</v>
      </c>
      <c r="V3527" s="244" t="s">
        <v>452</v>
      </c>
      <c r="W3527" s="244" t="s">
        <v>830</v>
      </c>
      <c r="X3527" s="244" t="s">
        <v>22377</v>
      </c>
      <c r="Y3527" s="269">
        <v>77500</v>
      </c>
      <c r="Z3527" s="270"/>
      <c r="AA3527" s="241">
        <f t="shared" si="27"/>
        <v>0</v>
      </c>
      <c r="AB3527" s="244" t="s">
        <v>22378</v>
      </c>
    </row>
    <row r="3528" spans="1:28" ht="15" customHeight="1">
      <c r="A3528" s="109">
        <v>3519</v>
      </c>
      <c r="B3528" s="222" t="str">
        <f t="shared" si="26"/>
        <v>Klik Disini</v>
      </c>
      <c r="C3528" s="244" t="s">
        <v>22379</v>
      </c>
      <c r="D3528" s="244" t="s">
        <v>2762</v>
      </c>
      <c r="E3528" s="244" t="s">
        <v>17659</v>
      </c>
      <c r="F3528" s="244"/>
      <c r="G3528" s="244" t="s">
        <v>22380</v>
      </c>
      <c r="H3528" s="244" t="s">
        <v>3912</v>
      </c>
      <c r="I3528" s="267" t="s">
        <v>446</v>
      </c>
      <c r="J3528" s="268" t="s">
        <v>367</v>
      </c>
      <c r="K3528" s="244" t="s">
        <v>1953</v>
      </c>
      <c r="L3528" s="244"/>
      <c r="M3528" s="259" t="s">
        <v>447</v>
      </c>
      <c r="N3528" s="244" t="s">
        <v>449</v>
      </c>
      <c r="O3528" s="244" t="s">
        <v>450</v>
      </c>
      <c r="P3528" s="244" t="s">
        <v>21152</v>
      </c>
      <c r="Q3528" s="244">
        <v>2023</v>
      </c>
      <c r="R3528" s="244" t="s">
        <v>13812</v>
      </c>
      <c r="S3528" s="223" t="s">
        <v>78</v>
      </c>
      <c r="T3528" s="244" t="s">
        <v>451</v>
      </c>
      <c r="U3528" s="246">
        <v>49</v>
      </c>
      <c r="V3528" s="244" t="s">
        <v>452</v>
      </c>
      <c r="W3528" s="244" t="s">
        <v>547</v>
      </c>
      <c r="X3528" s="244" t="s">
        <v>22381</v>
      </c>
      <c r="Y3528" s="269">
        <v>48500</v>
      </c>
      <c r="Z3528" s="270"/>
      <c r="AA3528" s="241">
        <f t="shared" si="27"/>
        <v>0</v>
      </c>
      <c r="AB3528" s="244" t="s">
        <v>22382</v>
      </c>
    </row>
    <row r="3529" spans="1:28" ht="15" customHeight="1">
      <c r="A3529" s="109">
        <v>3520</v>
      </c>
      <c r="B3529" s="222" t="str">
        <f t="shared" si="26"/>
        <v>Klik Disini</v>
      </c>
      <c r="C3529" s="244" t="s">
        <v>22383</v>
      </c>
      <c r="D3529" s="244" t="s">
        <v>2762</v>
      </c>
      <c r="E3529" s="244" t="s">
        <v>22371</v>
      </c>
      <c r="F3529" s="244"/>
      <c r="G3529" s="244" t="s">
        <v>22384</v>
      </c>
      <c r="H3529" s="244" t="s">
        <v>262</v>
      </c>
      <c r="I3529" s="267" t="s">
        <v>272</v>
      </c>
      <c r="J3529" s="268" t="s">
        <v>306</v>
      </c>
      <c r="K3529" s="244" t="s">
        <v>1953</v>
      </c>
      <c r="L3529" s="244"/>
      <c r="M3529" s="259" t="s">
        <v>447</v>
      </c>
      <c r="N3529" s="244" t="s">
        <v>449</v>
      </c>
      <c r="O3529" s="244" t="s">
        <v>450</v>
      </c>
      <c r="P3529" s="244">
        <v>2023</v>
      </c>
      <c r="Q3529" s="244">
        <v>2023</v>
      </c>
      <c r="R3529" s="244" t="s">
        <v>14186</v>
      </c>
      <c r="S3529" s="223" t="s">
        <v>78</v>
      </c>
      <c r="T3529" s="244" t="s">
        <v>451</v>
      </c>
      <c r="U3529" s="246">
        <v>98</v>
      </c>
      <c r="V3529" s="244" t="s">
        <v>452</v>
      </c>
      <c r="W3529" s="244" t="s">
        <v>1375</v>
      </c>
      <c r="X3529" s="244" t="s">
        <v>22385</v>
      </c>
      <c r="Y3529" s="269">
        <v>54500</v>
      </c>
      <c r="Z3529" s="270"/>
      <c r="AA3529" s="241">
        <f t="shared" si="27"/>
        <v>0</v>
      </c>
      <c r="AB3529" s="244" t="s">
        <v>22386</v>
      </c>
    </row>
    <row r="3530" spans="1:28" ht="15" customHeight="1">
      <c r="A3530" s="109">
        <v>3521</v>
      </c>
      <c r="B3530" s="222" t="str">
        <f t="shared" si="26"/>
        <v>Klik Disini</v>
      </c>
      <c r="C3530" s="244" t="s">
        <v>22387</v>
      </c>
      <c r="D3530" s="244" t="s">
        <v>2762</v>
      </c>
      <c r="E3530" s="244" t="s">
        <v>22371</v>
      </c>
      <c r="F3530" s="244"/>
      <c r="G3530" s="244" t="s">
        <v>22388</v>
      </c>
      <c r="H3530" s="244" t="s">
        <v>262</v>
      </c>
      <c r="I3530" s="267" t="s">
        <v>272</v>
      </c>
      <c r="J3530" s="268" t="s">
        <v>306</v>
      </c>
      <c r="K3530" s="244" t="s">
        <v>1953</v>
      </c>
      <c r="L3530" s="244"/>
      <c r="M3530" s="259" t="s">
        <v>447</v>
      </c>
      <c r="N3530" s="244" t="s">
        <v>449</v>
      </c>
      <c r="O3530" s="244" t="s">
        <v>450</v>
      </c>
      <c r="P3530" s="244">
        <v>2023</v>
      </c>
      <c r="Q3530" s="244">
        <v>2023</v>
      </c>
      <c r="R3530" s="244" t="s">
        <v>14186</v>
      </c>
      <c r="S3530" s="223" t="s">
        <v>78</v>
      </c>
      <c r="T3530" s="244" t="s">
        <v>451</v>
      </c>
      <c r="U3530" s="246">
        <v>108</v>
      </c>
      <c r="V3530" s="244" t="s">
        <v>452</v>
      </c>
      <c r="W3530" s="244" t="s">
        <v>830</v>
      </c>
      <c r="X3530" s="244" t="s">
        <v>22389</v>
      </c>
      <c r="Y3530" s="269">
        <v>64500</v>
      </c>
      <c r="Z3530" s="270"/>
      <c r="AA3530" s="241">
        <f t="shared" si="27"/>
        <v>0</v>
      </c>
      <c r="AB3530" s="244" t="s">
        <v>22390</v>
      </c>
    </row>
    <row r="3531" spans="1:28" ht="15" customHeight="1">
      <c r="A3531" s="109">
        <v>3522</v>
      </c>
      <c r="B3531" s="222" t="str">
        <f t="shared" si="26"/>
        <v>Klik Disini</v>
      </c>
      <c r="C3531" s="244" t="s">
        <v>22391</v>
      </c>
      <c r="D3531" s="244" t="s">
        <v>2762</v>
      </c>
      <c r="E3531" s="244" t="s">
        <v>21799</v>
      </c>
      <c r="F3531" s="244"/>
      <c r="G3531" s="244" t="s">
        <v>22392</v>
      </c>
      <c r="H3531" s="244" t="s">
        <v>16210</v>
      </c>
      <c r="I3531" s="267" t="s">
        <v>272</v>
      </c>
      <c r="J3531" s="268" t="s">
        <v>306</v>
      </c>
      <c r="K3531" s="244" t="s">
        <v>1953</v>
      </c>
      <c r="L3531" s="244"/>
      <c r="M3531" s="259" t="s">
        <v>447</v>
      </c>
      <c r="N3531" s="244" t="s">
        <v>449</v>
      </c>
      <c r="O3531" s="244" t="s">
        <v>450</v>
      </c>
      <c r="P3531" s="244">
        <v>2023</v>
      </c>
      <c r="Q3531" s="244">
        <v>2023</v>
      </c>
      <c r="R3531" s="244" t="s">
        <v>14186</v>
      </c>
      <c r="S3531" s="223" t="s">
        <v>78</v>
      </c>
      <c r="T3531" s="244" t="s">
        <v>451</v>
      </c>
      <c r="U3531" s="246">
        <v>84</v>
      </c>
      <c r="V3531" s="244" t="s">
        <v>452</v>
      </c>
      <c r="W3531" s="244" t="s">
        <v>1109</v>
      </c>
      <c r="X3531" s="244" t="s">
        <v>22393</v>
      </c>
      <c r="Y3531" s="269">
        <v>46000</v>
      </c>
      <c r="Z3531" s="270"/>
      <c r="AA3531" s="241">
        <f t="shared" si="27"/>
        <v>0</v>
      </c>
      <c r="AB3531" s="244" t="s">
        <v>22394</v>
      </c>
    </row>
    <row r="3532" spans="1:28" ht="15" customHeight="1">
      <c r="A3532" s="109">
        <v>3523</v>
      </c>
      <c r="B3532" s="222" t="str">
        <f t="shared" si="26"/>
        <v>Klik Disini</v>
      </c>
      <c r="C3532" s="244" t="s">
        <v>22395</v>
      </c>
      <c r="D3532" s="244" t="s">
        <v>2762</v>
      </c>
      <c r="E3532" s="244" t="s">
        <v>3731</v>
      </c>
      <c r="F3532" s="244" t="s">
        <v>22396</v>
      </c>
      <c r="G3532" s="244" t="s">
        <v>22397</v>
      </c>
      <c r="H3532" s="244" t="s">
        <v>1027</v>
      </c>
      <c r="I3532" s="267" t="s">
        <v>446</v>
      </c>
      <c r="J3532" s="268" t="s">
        <v>347</v>
      </c>
      <c r="K3532" s="244" t="s">
        <v>1953</v>
      </c>
      <c r="L3532" s="244"/>
      <c r="M3532" s="259" t="s">
        <v>447</v>
      </c>
      <c r="N3532" s="244" t="s">
        <v>449</v>
      </c>
      <c r="O3532" s="244" t="s">
        <v>450</v>
      </c>
      <c r="P3532" s="244">
        <v>2018</v>
      </c>
      <c r="Q3532" s="244">
        <v>2023</v>
      </c>
      <c r="R3532" s="244" t="s">
        <v>3643</v>
      </c>
      <c r="S3532" s="223" t="s">
        <v>78</v>
      </c>
      <c r="T3532" s="244" t="s">
        <v>451</v>
      </c>
      <c r="U3532" s="246">
        <v>178</v>
      </c>
      <c r="V3532" s="244" t="s">
        <v>452</v>
      </c>
      <c r="W3532" s="244" t="s">
        <v>4983</v>
      </c>
      <c r="X3532" s="244" t="s">
        <v>22398</v>
      </c>
      <c r="Y3532" s="269">
        <v>85000</v>
      </c>
      <c r="Z3532" s="270"/>
      <c r="AA3532" s="241">
        <f t="shared" si="27"/>
        <v>0</v>
      </c>
      <c r="AB3532" s="244" t="s">
        <v>22399</v>
      </c>
    </row>
    <row r="3533" spans="1:28" ht="15" customHeight="1">
      <c r="A3533" s="109">
        <v>3524</v>
      </c>
      <c r="B3533" s="222" t="str">
        <f t="shared" si="26"/>
        <v>Klik Disini</v>
      </c>
      <c r="C3533" s="244" t="s">
        <v>22400</v>
      </c>
      <c r="D3533" s="244" t="s">
        <v>2762</v>
      </c>
      <c r="E3533" s="244" t="s">
        <v>22371</v>
      </c>
      <c r="F3533" s="244"/>
      <c r="G3533" s="244" t="s">
        <v>22401</v>
      </c>
      <c r="H3533" s="244" t="s">
        <v>262</v>
      </c>
      <c r="I3533" s="267" t="s">
        <v>446</v>
      </c>
      <c r="J3533" s="268" t="s">
        <v>337</v>
      </c>
      <c r="K3533" s="244" t="s">
        <v>1953</v>
      </c>
      <c r="L3533" s="244"/>
      <c r="M3533" s="259" t="s">
        <v>447</v>
      </c>
      <c r="N3533" s="244" t="s">
        <v>449</v>
      </c>
      <c r="O3533" s="244" t="s">
        <v>450</v>
      </c>
      <c r="P3533" s="244">
        <v>2023</v>
      </c>
      <c r="Q3533" s="244">
        <v>2023</v>
      </c>
      <c r="R3533" s="244" t="s">
        <v>14186</v>
      </c>
      <c r="S3533" s="223" t="s">
        <v>78</v>
      </c>
      <c r="T3533" s="244" t="s">
        <v>451</v>
      </c>
      <c r="U3533" s="246">
        <v>76</v>
      </c>
      <c r="V3533" s="244" t="s">
        <v>452</v>
      </c>
      <c r="W3533" s="244" t="s">
        <v>606</v>
      </c>
      <c r="X3533" s="244" t="s">
        <v>22402</v>
      </c>
      <c r="Y3533" s="269">
        <v>45500</v>
      </c>
      <c r="Z3533" s="270"/>
      <c r="AA3533" s="241">
        <f t="shared" si="27"/>
        <v>0</v>
      </c>
      <c r="AB3533" s="244" t="s">
        <v>22403</v>
      </c>
    </row>
    <row r="3534" spans="1:28" ht="15" customHeight="1">
      <c r="A3534" s="109">
        <v>3525</v>
      </c>
      <c r="B3534" s="222" t="str">
        <f t="shared" si="26"/>
        <v>Klik Disini</v>
      </c>
      <c r="C3534" s="244" t="s">
        <v>22404</v>
      </c>
      <c r="D3534" s="244" t="s">
        <v>2762</v>
      </c>
      <c r="E3534" s="244" t="s">
        <v>22405</v>
      </c>
      <c r="F3534" s="244"/>
      <c r="G3534" s="244" t="s">
        <v>22406</v>
      </c>
      <c r="H3534" s="244" t="s">
        <v>3912</v>
      </c>
      <c r="I3534" s="267" t="s">
        <v>446</v>
      </c>
      <c r="J3534" s="268" t="s">
        <v>367</v>
      </c>
      <c r="K3534" s="244" t="s">
        <v>1953</v>
      </c>
      <c r="L3534" s="244"/>
      <c r="M3534" s="259" t="s">
        <v>447</v>
      </c>
      <c r="N3534" s="244" t="s">
        <v>449</v>
      </c>
      <c r="O3534" s="244" t="s">
        <v>450</v>
      </c>
      <c r="P3534" s="244" t="s">
        <v>21152</v>
      </c>
      <c r="Q3534" s="244">
        <v>2023</v>
      </c>
      <c r="R3534" s="244" t="s">
        <v>13812</v>
      </c>
      <c r="S3534" s="223" t="s">
        <v>78</v>
      </c>
      <c r="T3534" s="244" t="s">
        <v>451</v>
      </c>
      <c r="U3534" s="246">
        <v>52</v>
      </c>
      <c r="V3534" s="244" t="s">
        <v>452</v>
      </c>
      <c r="W3534" s="244" t="s">
        <v>715</v>
      </c>
      <c r="X3534" s="244" t="s">
        <v>22407</v>
      </c>
      <c r="Y3534" s="269">
        <v>34000</v>
      </c>
      <c r="Z3534" s="270"/>
      <c r="AA3534" s="241">
        <f t="shared" si="27"/>
        <v>0</v>
      </c>
      <c r="AB3534" s="244" t="s">
        <v>22408</v>
      </c>
    </row>
    <row r="3535" spans="1:28" ht="15" customHeight="1">
      <c r="A3535" s="109">
        <v>3526</v>
      </c>
      <c r="B3535" s="222" t="str">
        <f t="shared" si="26"/>
        <v>Klik Disini</v>
      </c>
      <c r="C3535" s="244" t="s">
        <v>22409</v>
      </c>
      <c r="D3535" s="244" t="s">
        <v>2762</v>
      </c>
      <c r="E3535" s="244" t="s">
        <v>22410</v>
      </c>
      <c r="F3535" s="244"/>
      <c r="G3535" s="244" t="s">
        <v>22411</v>
      </c>
      <c r="H3535" s="244" t="s">
        <v>262</v>
      </c>
      <c r="I3535" s="267" t="s">
        <v>446</v>
      </c>
      <c r="J3535" s="268" t="s">
        <v>337</v>
      </c>
      <c r="K3535" s="244" t="s">
        <v>1953</v>
      </c>
      <c r="L3535" s="244"/>
      <c r="M3535" s="259" t="s">
        <v>447</v>
      </c>
      <c r="N3535" s="244" t="s">
        <v>449</v>
      </c>
      <c r="O3535" s="244" t="s">
        <v>450</v>
      </c>
      <c r="P3535" s="244">
        <v>2023</v>
      </c>
      <c r="Q3535" s="244">
        <v>2023</v>
      </c>
      <c r="R3535" s="244" t="s">
        <v>14186</v>
      </c>
      <c r="S3535" s="223" t="s">
        <v>78</v>
      </c>
      <c r="T3535" s="244" t="s">
        <v>451</v>
      </c>
      <c r="U3535" s="246">
        <v>74</v>
      </c>
      <c r="V3535" s="244" t="s">
        <v>452</v>
      </c>
      <c r="W3535" s="244" t="s">
        <v>2911</v>
      </c>
      <c r="X3535" s="244" t="s">
        <v>22412</v>
      </c>
      <c r="Y3535" s="269">
        <v>45500</v>
      </c>
      <c r="Z3535" s="270"/>
      <c r="AA3535" s="241">
        <f t="shared" si="27"/>
        <v>0</v>
      </c>
      <c r="AB3535" s="244" t="s">
        <v>22413</v>
      </c>
    </row>
    <row r="3536" spans="1:28" ht="15" customHeight="1">
      <c r="A3536" s="109">
        <v>3527</v>
      </c>
      <c r="B3536" s="222" t="str">
        <f t="shared" si="26"/>
        <v>Klik Disini</v>
      </c>
      <c r="C3536" s="244" t="s">
        <v>22414</v>
      </c>
      <c r="D3536" s="244" t="s">
        <v>2762</v>
      </c>
      <c r="E3536" s="244" t="s">
        <v>22415</v>
      </c>
      <c r="F3536" s="244"/>
      <c r="G3536" s="244" t="s">
        <v>22416</v>
      </c>
      <c r="H3536" s="244" t="s">
        <v>16210</v>
      </c>
      <c r="I3536" s="267" t="s">
        <v>272</v>
      </c>
      <c r="J3536" s="268" t="s">
        <v>306</v>
      </c>
      <c r="K3536" s="244" t="s">
        <v>1953</v>
      </c>
      <c r="L3536" s="244"/>
      <c r="M3536" s="259" t="s">
        <v>447</v>
      </c>
      <c r="N3536" s="244" t="s">
        <v>449</v>
      </c>
      <c r="O3536" s="244" t="s">
        <v>450</v>
      </c>
      <c r="P3536" s="244">
        <v>2023</v>
      </c>
      <c r="Q3536" s="244">
        <v>2023</v>
      </c>
      <c r="R3536" s="244" t="s">
        <v>14912</v>
      </c>
      <c r="S3536" s="223" t="s">
        <v>78</v>
      </c>
      <c r="T3536" s="244" t="s">
        <v>451</v>
      </c>
      <c r="U3536" s="246">
        <v>78</v>
      </c>
      <c r="V3536" s="244" t="s">
        <v>452</v>
      </c>
      <c r="W3536" s="244" t="s">
        <v>1808</v>
      </c>
      <c r="X3536" s="244" t="s">
        <v>22417</v>
      </c>
      <c r="Y3536" s="269">
        <v>45500</v>
      </c>
      <c r="Z3536" s="270"/>
      <c r="AA3536" s="241">
        <f t="shared" si="27"/>
        <v>0</v>
      </c>
      <c r="AB3536" s="244" t="s">
        <v>22418</v>
      </c>
    </row>
    <row r="3537" spans="1:28" ht="15" customHeight="1">
      <c r="A3537" s="109">
        <v>3528</v>
      </c>
      <c r="B3537" s="222" t="str">
        <f t="shared" si="26"/>
        <v>Klik Disini</v>
      </c>
      <c r="C3537" s="244" t="s">
        <v>22419</v>
      </c>
      <c r="D3537" s="244" t="s">
        <v>2762</v>
      </c>
      <c r="E3537" s="244" t="s">
        <v>15121</v>
      </c>
      <c r="F3537" s="244"/>
      <c r="G3537" s="244" t="s">
        <v>22420</v>
      </c>
      <c r="H3537" s="244" t="s">
        <v>3912</v>
      </c>
      <c r="I3537" s="267" t="s">
        <v>446</v>
      </c>
      <c r="J3537" s="268" t="s">
        <v>367</v>
      </c>
      <c r="K3537" s="244" t="s">
        <v>1953</v>
      </c>
      <c r="L3537" s="244"/>
      <c r="M3537" s="259" t="s">
        <v>447</v>
      </c>
      <c r="N3537" s="244" t="s">
        <v>449</v>
      </c>
      <c r="O3537" s="244" t="s">
        <v>450</v>
      </c>
      <c r="P3537" s="244" t="s">
        <v>21152</v>
      </c>
      <c r="Q3537" s="244">
        <v>2023</v>
      </c>
      <c r="R3537" s="244" t="s">
        <v>14116</v>
      </c>
      <c r="S3537" s="223" t="s">
        <v>78</v>
      </c>
      <c r="T3537" s="244" t="s">
        <v>451</v>
      </c>
      <c r="U3537" s="246">
        <v>66</v>
      </c>
      <c r="V3537" s="244" t="s">
        <v>21432</v>
      </c>
      <c r="W3537" s="244" t="s">
        <v>804</v>
      </c>
      <c r="X3537" s="244" t="s">
        <v>22368</v>
      </c>
      <c r="Y3537" s="269">
        <v>36500</v>
      </c>
      <c r="Z3537" s="270"/>
      <c r="AA3537" s="241">
        <f t="shared" si="27"/>
        <v>0</v>
      </c>
      <c r="AB3537" s="244" t="s">
        <v>22421</v>
      </c>
    </row>
    <row r="3538" spans="1:28" ht="15" customHeight="1">
      <c r="A3538" s="109">
        <v>3529</v>
      </c>
      <c r="B3538" s="222" t="str">
        <f t="shared" si="26"/>
        <v>Klik Disini</v>
      </c>
      <c r="C3538" s="244" t="s">
        <v>22422</v>
      </c>
      <c r="D3538" s="244" t="s">
        <v>2762</v>
      </c>
      <c r="E3538" s="244" t="s">
        <v>21505</v>
      </c>
      <c r="F3538" s="244"/>
      <c r="G3538" s="244" t="s">
        <v>22423</v>
      </c>
      <c r="H3538" s="244" t="s">
        <v>262</v>
      </c>
      <c r="I3538" s="267" t="s">
        <v>446</v>
      </c>
      <c r="J3538" s="268" t="s">
        <v>337</v>
      </c>
      <c r="K3538" s="244" t="s">
        <v>1953</v>
      </c>
      <c r="L3538" s="244"/>
      <c r="M3538" s="259" t="s">
        <v>447</v>
      </c>
      <c r="N3538" s="244" t="s">
        <v>449</v>
      </c>
      <c r="O3538" s="244" t="s">
        <v>450</v>
      </c>
      <c r="P3538" s="244">
        <v>2023</v>
      </c>
      <c r="Q3538" s="244">
        <v>2023</v>
      </c>
      <c r="R3538" s="244" t="s">
        <v>14186</v>
      </c>
      <c r="S3538" s="223" t="s">
        <v>78</v>
      </c>
      <c r="T3538" s="244" t="s">
        <v>451</v>
      </c>
      <c r="U3538" s="246">
        <v>70</v>
      </c>
      <c r="V3538" s="244" t="s">
        <v>452</v>
      </c>
      <c r="W3538" s="244" t="s">
        <v>453</v>
      </c>
      <c r="X3538" s="244" t="s">
        <v>22424</v>
      </c>
      <c r="Y3538" s="269">
        <v>45500</v>
      </c>
      <c r="Z3538" s="270"/>
      <c r="AA3538" s="241">
        <f t="shared" si="27"/>
        <v>0</v>
      </c>
      <c r="AB3538" s="244" t="s">
        <v>22425</v>
      </c>
    </row>
    <row r="3539" spans="1:28" ht="15" customHeight="1">
      <c r="A3539" s="109">
        <v>3530</v>
      </c>
      <c r="B3539" s="222" t="str">
        <f t="shared" si="26"/>
        <v>Klik Disini</v>
      </c>
      <c r="C3539" s="244" t="s">
        <v>22426</v>
      </c>
      <c r="D3539" s="244" t="s">
        <v>2762</v>
      </c>
      <c r="E3539" s="244" t="s">
        <v>4457</v>
      </c>
      <c r="F3539" s="244"/>
      <c r="G3539" s="244" t="s">
        <v>22427</v>
      </c>
      <c r="H3539" s="244" t="s">
        <v>3912</v>
      </c>
      <c r="I3539" s="267" t="s">
        <v>446</v>
      </c>
      <c r="J3539" s="268" t="s">
        <v>367</v>
      </c>
      <c r="K3539" s="244" t="s">
        <v>1953</v>
      </c>
      <c r="L3539" s="244"/>
      <c r="M3539" s="259" t="s">
        <v>447</v>
      </c>
      <c r="N3539" s="244" t="s">
        <v>449</v>
      </c>
      <c r="O3539" s="244" t="s">
        <v>450</v>
      </c>
      <c r="P3539" s="244" t="s">
        <v>21152</v>
      </c>
      <c r="Q3539" s="244">
        <v>2023</v>
      </c>
      <c r="R3539" s="244" t="s">
        <v>14186</v>
      </c>
      <c r="S3539" s="223" t="s">
        <v>78</v>
      </c>
      <c r="T3539" s="244" t="s">
        <v>451</v>
      </c>
      <c r="U3539" s="246">
        <v>54</v>
      </c>
      <c r="V3539" s="244" t="s">
        <v>452</v>
      </c>
      <c r="W3539" s="244" t="s">
        <v>563</v>
      </c>
      <c r="X3539" s="244" t="s">
        <v>22335</v>
      </c>
      <c r="Y3539" s="269">
        <v>35000</v>
      </c>
      <c r="Z3539" s="270"/>
      <c r="AA3539" s="241">
        <f t="shared" si="27"/>
        <v>0</v>
      </c>
      <c r="AB3539" s="244" t="s">
        <v>22428</v>
      </c>
    </row>
    <row r="3540" spans="1:28" ht="15" customHeight="1">
      <c r="A3540" s="109">
        <v>3531</v>
      </c>
      <c r="B3540" s="222" t="str">
        <f t="shared" si="26"/>
        <v>Klik Disini</v>
      </c>
      <c r="C3540" s="244" t="s">
        <v>22429</v>
      </c>
      <c r="D3540" s="244" t="s">
        <v>2762</v>
      </c>
      <c r="E3540" s="244" t="s">
        <v>22430</v>
      </c>
      <c r="F3540" s="244"/>
      <c r="G3540" s="244" t="s">
        <v>22431</v>
      </c>
      <c r="H3540" s="244" t="s">
        <v>262</v>
      </c>
      <c r="I3540" s="267" t="s">
        <v>446</v>
      </c>
      <c r="J3540" s="268" t="s">
        <v>337</v>
      </c>
      <c r="K3540" s="244" t="s">
        <v>1953</v>
      </c>
      <c r="L3540" s="244"/>
      <c r="M3540" s="259" t="s">
        <v>447</v>
      </c>
      <c r="N3540" s="244" t="s">
        <v>449</v>
      </c>
      <c r="O3540" s="244" t="s">
        <v>450</v>
      </c>
      <c r="P3540" s="244">
        <v>2023</v>
      </c>
      <c r="Q3540" s="244">
        <v>2023</v>
      </c>
      <c r="R3540" s="244" t="s">
        <v>14186</v>
      </c>
      <c r="S3540" s="223" t="s">
        <v>78</v>
      </c>
      <c r="T3540" s="244" t="s">
        <v>451</v>
      </c>
      <c r="U3540" s="246">
        <v>78</v>
      </c>
      <c r="V3540" s="244" t="s">
        <v>452</v>
      </c>
      <c r="W3540" s="244" t="s">
        <v>524</v>
      </c>
      <c r="X3540" s="244" t="s">
        <v>22432</v>
      </c>
      <c r="Y3540" s="269">
        <v>45500</v>
      </c>
      <c r="Z3540" s="270"/>
      <c r="AA3540" s="241">
        <f t="shared" si="27"/>
        <v>0</v>
      </c>
      <c r="AB3540" s="244" t="s">
        <v>22433</v>
      </c>
    </row>
    <row r="3541" spans="1:28" ht="15" customHeight="1">
      <c r="A3541" s="109">
        <v>3532</v>
      </c>
      <c r="B3541" s="222" t="str">
        <f t="shared" si="26"/>
        <v>Klik Disini</v>
      </c>
      <c r="C3541" s="244" t="s">
        <v>22434</v>
      </c>
      <c r="D3541" s="244" t="s">
        <v>2762</v>
      </c>
      <c r="E3541" s="244" t="s">
        <v>22435</v>
      </c>
      <c r="F3541" s="244"/>
      <c r="G3541" s="244" t="s">
        <v>22436</v>
      </c>
      <c r="H3541" s="244" t="s">
        <v>3912</v>
      </c>
      <c r="I3541" s="267" t="s">
        <v>446</v>
      </c>
      <c r="J3541" s="268" t="s">
        <v>367</v>
      </c>
      <c r="K3541" s="244" t="s">
        <v>1953</v>
      </c>
      <c r="L3541" s="244"/>
      <c r="M3541" s="259" t="s">
        <v>447</v>
      </c>
      <c r="N3541" s="244" t="s">
        <v>449</v>
      </c>
      <c r="O3541" s="244" t="s">
        <v>450</v>
      </c>
      <c r="P3541" s="244" t="s">
        <v>21152</v>
      </c>
      <c r="Q3541" s="244">
        <v>2023</v>
      </c>
      <c r="R3541" s="244" t="s">
        <v>14186</v>
      </c>
      <c r="S3541" s="223" t="s">
        <v>78</v>
      </c>
      <c r="T3541" s="244" t="s">
        <v>451</v>
      </c>
      <c r="U3541" s="246">
        <v>54</v>
      </c>
      <c r="V3541" s="244" t="s">
        <v>452</v>
      </c>
      <c r="W3541" s="244" t="s">
        <v>1214</v>
      </c>
      <c r="X3541" s="244" t="s">
        <v>22381</v>
      </c>
      <c r="Y3541" s="269">
        <v>35000</v>
      </c>
      <c r="Z3541" s="270"/>
      <c r="AA3541" s="241">
        <f t="shared" si="27"/>
        <v>0</v>
      </c>
      <c r="AB3541" s="244" t="s">
        <v>22437</v>
      </c>
    </row>
    <row r="3542" spans="1:28" ht="15" customHeight="1">
      <c r="A3542" s="109">
        <v>3533</v>
      </c>
      <c r="B3542" s="222" t="str">
        <f t="shared" si="26"/>
        <v>Klik Disini</v>
      </c>
      <c r="C3542" s="244" t="s">
        <v>22438</v>
      </c>
      <c r="D3542" s="244" t="s">
        <v>2762</v>
      </c>
      <c r="E3542" s="244" t="s">
        <v>17688</v>
      </c>
      <c r="F3542" s="244"/>
      <c r="G3542" s="244" t="s">
        <v>22439</v>
      </c>
      <c r="H3542" s="244" t="s">
        <v>3912</v>
      </c>
      <c r="I3542" s="267" t="s">
        <v>446</v>
      </c>
      <c r="J3542" s="268" t="s">
        <v>367</v>
      </c>
      <c r="K3542" s="244" t="s">
        <v>1953</v>
      </c>
      <c r="L3542" s="244"/>
      <c r="M3542" s="259" t="s">
        <v>447</v>
      </c>
      <c r="N3542" s="244" t="s">
        <v>449</v>
      </c>
      <c r="O3542" s="244" t="s">
        <v>450</v>
      </c>
      <c r="P3542" s="244">
        <v>2023</v>
      </c>
      <c r="Q3542" s="244">
        <v>2023</v>
      </c>
      <c r="R3542" s="244" t="s">
        <v>14912</v>
      </c>
      <c r="S3542" s="223" t="s">
        <v>78</v>
      </c>
      <c r="T3542" s="244" t="s">
        <v>451</v>
      </c>
      <c r="U3542" s="246">
        <v>63</v>
      </c>
      <c r="V3542" s="244" t="s">
        <v>452</v>
      </c>
      <c r="W3542" s="244" t="s">
        <v>1124</v>
      </c>
      <c r="X3542" s="244" t="s">
        <v>22440</v>
      </c>
      <c r="Y3542" s="269">
        <v>36000</v>
      </c>
      <c r="Z3542" s="270"/>
      <c r="AA3542" s="241">
        <f t="shared" si="27"/>
        <v>0</v>
      </c>
      <c r="AB3542" s="244" t="s">
        <v>22441</v>
      </c>
    </row>
    <row r="3543" spans="1:28" ht="15" customHeight="1">
      <c r="A3543" s="109">
        <v>3534</v>
      </c>
      <c r="B3543" s="222" t="str">
        <f t="shared" si="26"/>
        <v>Klik Disini</v>
      </c>
      <c r="C3543" s="244" t="s">
        <v>22442</v>
      </c>
      <c r="D3543" s="244" t="s">
        <v>2762</v>
      </c>
      <c r="E3543" s="244" t="s">
        <v>22443</v>
      </c>
      <c r="F3543" s="244"/>
      <c r="G3543" s="244" t="s">
        <v>22444</v>
      </c>
      <c r="H3543" s="244" t="s">
        <v>16210</v>
      </c>
      <c r="I3543" s="267" t="s">
        <v>272</v>
      </c>
      <c r="J3543" s="268" t="s">
        <v>306</v>
      </c>
      <c r="K3543" s="244" t="s">
        <v>1953</v>
      </c>
      <c r="L3543" s="244"/>
      <c r="M3543" s="259" t="s">
        <v>447</v>
      </c>
      <c r="N3543" s="244" t="s">
        <v>449</v>
      </c>
      <c r="O3543" s="244" t="s">
        <v>450</v>
      </c>
      <c r="P3543" s="244">
        <v>2023</v>
      </c>
      <c r="Q3543" s="244">
        <v>2023</v>
      </c>
      <c r="R3543" s="244" t="s">
        <v>14186</v>
      </c>
      <c r="S3543" s="223" t="s">
        <v>78</v>
      </c>
      <c r="T3543" s="244" t="s">
        <v>451</v>
      </c>
      <c r="U3543" s="246">
        <v>86</v>
      </c>
      <c r="V3543" s="244" t="s">
        <v>452</v>
      </c>
      <c r="W3543" s="244" t="s">
        <v>1808</v>
      </c>
      <c r="X3543" s="244" t="s">
        <v>22445</v>
      </c>
      <c r="Y3543" s="269">
        <v>60000</v>
      </c>
      <c r="Z3543" s="270"/>
      <c r="AA3543" s="241">
        <f t="shared" si="27"/>
        <v>0</v>
      </c>
      <c r="AB3543" s="244" t="s">
        <v>22446</v>
      </c>
    </row>
    <row r="3544" spans="1:28" ht="15" customHeight="1">
      <c r="A3544" s="109">
        <v>3535</v>
      </c>
      <c r="B3544" s="222" t="str">
        <f t="shared" si="26"/>
        <v>Klik Disini</v>
      </c>
      <c r="C3544" s="244" t="s">
        <v>22447</v>
      </c>
      <c r="D3544" s="244" t="s">
        <v>2762</v>
      </c>
      <c r="E3544" s="244" t="s">
        <v>21799</v>
      </c>
      <c r="F3544" s="244"/>
      <c r="G3544" s="244" t="s">
        <v>22448</v>
      </c>
      <c r="H3544" s="244" t="s">
        <v>262</v>
      </c>
      <c r="I3544" s="267" t="s">
        <v>446</v>
      </c>
      <c r="J3544" s="268" t="s">
        <v>337</v>
      </c>
      <c r="K3544" s="244" t="s">
        <v>1953</v>
      </c>
      <c r="L3544" s="244"/>
      <c r="M3544" s="259" t="s">
        <v>447</v>
      </c>
      <c r="N3544" s="244" t="s">
        <v>449</v>
      </c>
      <c r="O3544" s="244" t="s">
        <v>450</v>
      </c>
      <c r="P3544" s="244">
        <v>2023</v>
      </c>
      <c r="Q3544" s="244">
        <v>2023</v>
      </c>
      <c r="R3544" s="244" t="s">
        <v>14186</v>
      </c>
      <c r="S3544" s="223" t="s">
        <v>78</v>
      </c>
      <c r="T3544" s="244" t="s">
        <v>451</v>
      </c>
      <c r="U3544" s="246">
        <v>72</v>
      </c>
      <c r="V3544" s="244" t="s">
        <v>452</v>
      </c>
      <c r="W3544" s="244" t="s">
        <v>1613</v>
      </c>
      <c r="X3544" s="244" t="s">
        <v>22449</v>
      </c>
      <c r="Y3544" s="269">
        <v>45500</v>
      </c>
      <c r="Z3544" s="270"/>
      <c r="AA3544" s="241">
        <f t="shared" si="27"/>
        <v>0</v>
      </c>
      <c r="AB3544" s="244" t="s">
        <v>22450</v>
      </c>
    </row>
    <row r="3545" spans="1:28" ht="15" customHeight="1">
      <c r="A3545" s="109">
        <v>3536</v>
      </c>
      <c r="B3545" s="222" t="str">
        <f t="shared" si="26"/>
        <v>Klik Disini</v>
      </c>
      <c r="C3545" s="244" t="s">
        <v>22451</v>
      </c>
      <c r="D3545" s="244" t="s">
        <v>2762</v>
      </c>
      <c r="E3545" s="244" t="s">
        <v>22452</v>
      </c>
      <c r="F3545" s="244"/>
      <c r="G3545" s="244" t="s">
        <v>22453</v>
      </c>
      <c r="H3545" s="244" t="s">
        <v>3912</v>
      </c>
      <c r="I3545" s="267" t="s">
        <v>446</v>
      </c>
      <c r="J3545" s="268" t="s">
        <v>367</v>
      </c>
      <c r="K3545" s="244" t="s">
        <v>1953</v>
      </c>
      <c r="L3545" s="244"/>
      <c r="M3545" s="259" t="s">
        <v>447</v>
      </c>
      <c r="N3545" s="244" t="s">
        <v>449</v>
      </c>
      <c r="O3545" s="244" t="s">
        <v>450</v>
      </c>
      <c r="P3545" s="244" t="s">
        <v>21152</v>
      </c>
      <c r="Q3545" s="244">
        <v>2023</v>
      </c>
      <c r="R3545" s="244" t="s">
        <v>14912</v>
      </c>
      <c r="S3545" s="223" t="s">
        <v>78</v>
      </c>
      <c r="T3545" s="244" t="s">
        <v>451</v>
      </c>
      <c r="U3545" s="246">
        <v>60</v>
      </c>
      <c r="V3545" s="244" t="s">
        <v>452</v>
      </c>
      <c r="W3545" s="244" t="s">
        <v>897</v>
      </c>
      <c r="X3545" s="244" t="s">
        <v>22454</v>
      </c>
      <c r="Y3545" s="269">
        <v>36000</v>
      </c>
      <c r="Z3545" s="270"/>
      <c r="AA3545" s="241">
        <f t="shared" si="27"/>
        <v>0</v>
      </c>
      <c r="AB3545" s="244" t="s">
        <v>22455</v>
      </c>
    </row>
    <row r="3546" spans="1:28" ht="15" customHeight="1">
      <c r="A3546" s="109">
        <v>3537</v>
      </c>
      <c r="B3546" s="222" t="str">
        <f t="shared" si="26"/>
        <v>Klik Disini</v>
      </c>
      <c r="C3546" s="244" t="s">
        <v>22456</v>
      </c>
      <c r="D3546" s="244" t="s">
        <v>2762</v>
      </c>
      <c r="E3546" s="244" t="s">
        <v>22354</v>
      </c>
      <c r="F3546" s="244"/>
      <c r="G3546" s="244" t="s">
        <v>22457</v>
      </c>
      <c r="H3546" s="244" t="s">
        <v>262</v>
      </c>
      <c r="I3546" s="267" t="s">
        <v>446</v>
      </c>
      <c r="J3546" s="268" t="s">
        <v>337</v>
      </c>
      <c r="K3546" s="244" t="s">
        <v>1953</v>
      </c>
      <c r="L3546" s="244"/>
      <c r="M3546" s="259" t="s">
        <v>447</v>
      </c>
      <c r="N3546" s="244" t="s">
        <v>449</v>
      </c>
      <c r="O3546" s="244" t="s">
        <v>450</v>
      </c>
      <c r="P3546" s="244">
        <v>2023</v>
      </c>
      <c r="Q3546" s="244">
        <v>2023</v>
      </c>
      <c r="R3546" s="244" t="s">
        <v>14912</v>
      </c>
      <c r="S3546" s="223" t="s">
        <v>78</v>
      </c>
      <c r="T3546" s="244" t="s">
        <v>451</v>
      </c>
      <c r="U3546" s="246">
        <v>84</v>
      </c>
      <c r="V3546" s="244" t="s">
        <v>21432</v>
      </c>
      <c r="W3546" s="244" t="s">
        <v>547</v>
      </c>
      <c r="X3546" s="244" t="s">
        <v>22458</v>
      </c>
      <c r="Y3546" s="269">
        <v>46000</v>
      </c>
      <c r="Z3546" s="270"/>
      <c r="AA3546" s="241">
        <f t="shared" si="27"/>
        <v>0</v>
      </c>
      <c r="AB3546" s="244" t="s">
        <v>22459</v>
      </c>
    </row>
    <row r="3547" spans="1:28" ht="15" customHeight="1">
      <c r="A3547" s="109">
        <v>3538</v>
      </c>
      <c r="B3547" s="222" t="str">
        <f t="shared" si="26"/>
        <v>Klik Disini</v>
      </c>
      <c r="C3547" s="244" t="s">
        <v>22460</v>
      </c>
      <c r="D3547" s="244" t="s">
        <v>2762</v>
      </c>
      <c r="E3547" s="244" t="s">
        <v>22461</v>
      </c>
      <c r="F3547" s="244"/>
      <c r="G3547" s="244" t="s">
        <v>22462</v>
      </c>
      <c r="H3547" s="244" t="s">
        <v>262</v>
      </c>
      <c r="I3547" s="267" t="s">
        <v>592</v>
      </c>
      <c r="J3547" s="268" t="s">
        <v>322</v>
      </c>
      <c r="K3547" s="244" t="s">
        <v>1953</v>
      </c>
      <c r="L3547" s="244"/>
      <c r="M3547" s="259" t="s">
        <v>447</v>
      </c>
      <c r="N3547" s="244" t="s">
        <v>449</v>
      </c>
      <c r="O3547" s="244" t="s">
        <v>450</v>
      </c>
      <c r="P3547" s="244">
        <v>2023</v>
      </c>
      <c r="Q3547" s="244">
        <v>2023</v>
      </c>
      <c r="R3547" s="244" t="s">
        <v>14186</v>
      </c>
      <c r="S3547" s="223" t="s">
        <v>78</v>
      </c>
      <c r="T3547" s="244" t="s">
        <v>451</v>
      </c>
      <c r="U3547" s="246">
        <v>74</v>
      </c>
      <c r="V3547" s="244" t="s">
        <v>452</v>
      </c>
      <c r="W3547" s="244" t="s">
        <v>999</v>
      </c>
      <c r="X3547" s="244" t="s">
        <v>22463</v>
      </c>
      <c r="Y3547" s="269">
        <v>45500</v>
      </c>
      <c r="Z3547" s="270"/>
      <c r="AA3547" s="241">
        <f t="shared" si="27"/>
        <v>0</v>
      </c>
      <c r="AB3547" s="244" t="s">
        <v>22464</v>
      </c>
    </row>
    <row r="3548" spans="1:28" ht="15" customHeight="1">
      <c r="A3548" s="109">
        <v>3539</v>
      </c>
      <c r="B3548" s="222" t="str">
        <f t="shared" si="26"/>
        <v>Klik Disini</v>
      </c>
      <c r="C3548" s="244" t="s">
        <v>22465</v>
      </c>
      <c r="D3548" s="244" t="s">
        <v>2762</v>
      </c>
      <c r="E3548" s="244" t="s">
        <v>15121</v>
      </c>
      <c r="F3548" s="244"/>
      <c r="G3548" s="244" t="s">
        <v>22466</v>
      </c>
      <c r="H3548" s="244" t="s">
        <v>3912</v>
      </c>
      <c r="I3548" s="267" t="s">
        <v>446</v>
      </c>
      <c r="J3548" s="268" t="s">
        <v>367</v>
      </c>
      <c r="K3548" s="244" t="s">
        <v>1953</v>
      </c>
      <c r="L3548" s="244"/>
      <c r="M3548" s="259" t="s">
        <v>447</v>
      </c>
      <c r="N3548" s="244" t="s">
        <v>449</v>
      </c>
      <c r="O3548" s="244" t="s">
        <v>450</v>
      </c>
      <c r="P3548" s="244" t="s">
        <v>21152</v>
      </c>
      <c r="Q3548" s="244">
        <v>2023</v>
      </c>
      <c r="R3548" s="244" t="s">
        <v>13812</v>
      </c>
      <c r="S3548" s="223" t="s">
        <v>78</v>
      </c>
      <c r="T3548" s="244" t="s">
        <v>451</v>
      </c>
      <c r="U3548" s="246">
        <v>53</v>
      </c>
      <c r="V3548" s="244" t="s">
        <v>452</v>
      </c>
      <c r="W3548" s="244" t="s">
        <v>1332</v>
      </c>
      <c r="X3548" s="244" t="s">
        <v>22467</v>
      </c>
      <c r="Y3548" s="269">
        <v>34500</v>
      </c>
      <c r="Z3548" s="270"/>
      <c r="AA3548" s="241">
        <f t="shared" si="27"/>
        <v>0</v>
      </c>
      <c r="AB3548" s="244" t="s">
        <v>22468</v>
      </c>
    </row>
    <row r="3549" spans="1:28" ht="15" customHeight="1">
      <c r="A3549" s="109">
        <v>3540</v>
      </c>
      <c r="B3549" s="222" t="str">
        <f t="shared" si="26"/>
        <v>Klik Disini</v>
      </c>
      <c r="C3549" s="244" t="s">
        <v>22469</v>
      </c>
      <c r="D3549" s="244" t="s">
        <v>2762</v>
      </c>
      <c r="E3549" s="244" t="s">
        <v>22415</v>
      </c>
      <c r="F3549" s="244"/>
      <c r="G3549" s="244" t="s">
        <v>22470</v>
      </c>
      <c r="H3549" s="244" t="s">
        <v>16210</v>
      </c>
      <c r="I3549" s="267" t="s">
        <v>272</v>
      </c>
      <c r="J3549" s="268" t="s">
        <v>306</v>
      </c>
      <c r="K3549" s="244" t="s">
        <v>1953</v>
      </c>
      <c r="L3549" s="244"/>
      <c r="M3549" s="259" t="s">
        <v>447</v>
      </c>
      <c r="N3549" s="244" t="s">
        <v>449</v>
      </c>
      <c r="O3549" s="244" t="s">
        <v>450</v>
      </c>
      <c r="P3549" s="244">
        <v>2023</v>
      </c>
      <c r="Q3549" s="244">
        <v>2023</v>
      </c>
      <c r="R3549" s="244" t="s">
        <v>14186</v>
      </c>
      <c r="S3549" s="223" t="s">
        <v>78</v>
      </c>
      <c r="T3549" s="244" t="s">
        <v>451</v>
      </c>
      <c r="U3549" s="246">
        <v>82</v>
      </c>
      <c r="V3549" s="244" t="s">
        <v>452</v>
      </c>
      <c r="W3549" s="244" t="s">
        <v>813</v>
      </c>
      <c r="X3549" s="244" t="s">
        <v>22471</v>
      </c>
      <c r="Y3549" s="269">
        <v>46500</v>
      </c>
      <c r="Z3549" s="270"/>
      <c r="AA3549" s="241">
        <f t="shared" si="27"/>
        <v>0</v>
      </c>
      <c r="AB3549" s="244" t="s">
        <v>22472</v>
      </c>
    </row>
    <row r="3550" spans="1:28" ht="15" customHeight="1">
      <c r="A3550" s="109">
        <v>3541</v>
      </c>
      <c r="B3550" s="222" t="str">
        <f t="shared" si="26"/>
        <v>Klik Disini</v>
      </c>
      <c r="C3550" s="244" t="s">
        <v>22473</v>
      </c>
      <c r="D3550" s="244" t="s">
        <v>2762</v>
      </c>
      <c r="E3550" s="244" t="s">
        <v>22354</v>
      </c>
      <c r="F3550" s="244"/>
      <c r="G3550" s="244" t="s">
        <v>22474</v>
      </c>
      <c r="H3550" s="244" t="s">
        <v>400</v>
      </c>
      <c r="I3550" s="267" t="s">
        <v>1844</v>
      </c>
      <c r="J3550" s="268" t="s">
        <v>399</v>
      </c>
      <c r="K3550" s="244" t="s">
        <v>1953</v>
      </c>
      <c r="L3550" s="244"/>
      <c r="M3550" s="259" t="s">
        <v>447</v>
      </c>
      <c r="N3550" s="244" t="s">
        <v>449</v>
      </c>
      <c r="O3550" s="244" t="s">
        <v>450</v>
      </c>
      <c r="P3550" s="244">
        <v>2023</v>
      </c>
      <c r="Q3550" s="244">
        <v>2023</v>
      </c>
      <c r="R3550" s="244" t="s">
        <v>14912</v>
      </c>
      <c r="S3550" s="223" t="s">
        <v>78</v>
      </c>
      <c r="T3550" s="244" t="s">
        <v>451</v>
      </c>
      <c r="U3550" s="246">
        <v>74</v>
      </c>
      <c r="V3550" s="244" t="s">
        <v>21432</v>
      </c>
      <c r="W3550" s="244" t="s">
        <v>563</v>
      </c>
      <c r="X3550" s="244" t="s">
        <v>22475</v>
      </c>
      <c r="Y3550" s="269">
        <v>60000</v>
      </c>
      <c r="Z3550" s="270"/>
      <c r="AA3550" s="241">
        <f t="shared" si="27"/>
        <v>0</v>
      </c>
      <c r="AB3550" s="244" t="s">
        <v>22476</v>
      </c>
    </row>
    <row r="3551" spans="1:28" ht="15" customHeight="1">
      <c r="A3551" s="109">
        <v>3542</v>
      </c>
      <c r="B3551" s="222" t="str">
        <f t="shared" si="26"/>
        <v>Klik Disini</v>
      </c>
      <c r="C3551" s="244" t="s">
        <v>22477</v>
      </c>
      <c r="D3551" s="244" t="s">
        <v>2762</v>
      </c>
      <c r="E3551" s="244" t="s">
        <v>22415</v>
      </c>
      <c r="F3551" s="244"/>
      <c r="G3551" s="244" t="s">
        <v>22478</v>
      </c>
      <c r="H3551" s="244" t="s">
        <v>16210</v>
      </c>
      <c r="I3551" s="267" t="s">
        <v>272</v>
      </c>
      <c r="J3551" s="268" t="s">
        <v>306</v>
      </c>
      <c r="K3551" s="244" t="s">
        <v>1953</v>
      </c>
      <c r="L3551" s="244"/>
      <c r="M3551" s="259" t="s">
        <v>447</v>
      </c>
      <c r="N3551" s="244" t="s">
        <v>449</v>
      </c>
      <c r="O3551" s="244" t="s">
        <v>450</v>
      </c>
      <c r="P3551" s="244">
        <v>2023</v>
      </c>
      <c r="Q3551" s="244">
        <v>2023</v>
      </c>
      <c r="R3551" s="244" t="s">
        <v>14186</v>
      </c>
      <c r="S3551" s="223" t="s">
        <v>78</v>
      </c>
      <c r="T3551" s="244" t="s">
        <v>451</v>
      </c>
      <c r="U3551" s="246">
        <v>76</v>
      </c>
      <c r="V3551" s="244" t="s">
        <v>452</v>
      </c>
      <c r="W3551" s="244" t="s">
        <v>2657</v>
      </c>
      <c r="X3551" s="244" t="s">
        <v>22479</v>
      </c>
      <c r="Y3551" s="269">
        <v>47000</v>
      </c>
      <c r="Z3551" s="270"/>
      <c r="AA3551" s="241">
        <f t="shared" si="27"/>
        <v>0</v>
      </c>
      <c r="AB3551" s="244" t="s">
        <v>22480</v>
      </c>
    </row>
    <row r="3552" spans="1:28" ht="15" customHeight="1">
      <c r="A3552" s="109">
        <v>3543</v>
      </c>
      <c r="B3552" s="222" t="str">
        <f t="shared" si="26"/>
        <v>Klik Disini</v>
      </c>
      <c r="C3552" s="244" t="s">
        <v>22481</v>
      </c>
      <c r="D3552" s="244" t="s">
        <v>2762</v>
      </c>
      <c r="E3552" s="244" t="s">
        <v>22482</v>
      </c>
      <c r="F3552" s="244"/>
      <c r="G3552" s="244" t="s">
        <v>22483</v>
      </c>
      <c r="H3552" s="244" t="s">
        <v>262</v>
      </c>
      <c r="I3552" s="267" t="s">
        <v>272</v>
      </c>
      <c r="J3552" s="268" t="s">
        <v>306</v>
      </c>
      <c r="K3552" s="244" t="s">
        <v>1953</v>
      </c>
      <c r="L3552" s="244"/>
      <c r="M3552" s="259" t="s">
        <v>447</v>
      </c>
      <c r="N3552" s="244" t="s">
        <v>449</v>
      </c>
      <c r="O3552" s="244" t="s">
        <v>450</v>
      </c>
      <c r="P3552" s="244">
        <v>2023</v>
      </c>
      <c r="Q3552" s="244">
        <v>2023</v>
      </c>
      <c r="R3552" s="244" t="s">
        <v>14186</v>
      </c>
      <c r="S3552" s="223" t="s">
        <v>78</v>
      </c>
      <c r="T3552" s="244" t="s">
        <v>451</v>
      </c>
      <c r="U3552" s="246">
        <v>74</v>
      </c>
      <c r="V3552" s="244" t="s">
        <v>452</v>
      </c>
      <c r="W3552" s="244" t="s">
        <v>1808</v>
      </c>
      <c r="X3552" s="244" t="s">
        <v>22484</v>
      </c>
      <c r="Y3552" s="269">
        <v>46000</v>
      </c>
      <c r="Z3552" s="270"/>
      <c r="AA3552" s="241">
        <f t="shared" si="27"/>
        <v>0</v>
      </c>
      <c r="AB3552" s="244" t="s">
        <v>22485</v>
      </c>
    </row>
    <row r="3553" spans="1:28" ht="15" customHeight="1">
      <c r="A3553" s="109">
        <v>3544</v>
      </c>
      <c r="B3553" s="222" t="str">
        <f t="shared" si="26"/>
        <v>Klik Disini</v>
      </c>
      <c r="C3553" s="244" t="s">
        <v>22486</v>
      </c>
      <c r="D3553" s="244" t="s">
        <v>2762</v>
      </c>
      <c r="E3553" s="244" t="s">
        <v>22487</v>
      </c>
      <c r="F3553" s="244"/>
      <c r="G3553" s="244" t="s">
        <v>22488</v>
      </c>
      <c r="H3553" s="244" t="s">
        <v>3912</v>
      </c>
      <c r="I3553" s="267" t="s">
        <v>446</v>
      </c>
      <c r="J3553" s="268" t="s">
        <v>367</v>
      </c>
      <c r="K3553" s="244" t="s">
        <v>1953</v>
      </c>
      <c r="L3553" s="244"/>
      <c r="M3553" s="259" t="s">
        <v>447</v>
      </c>
      <c r="N3553" s="244" t="s">
        <v>449</v>
      </c>
      <c r="O3553" s="244" t="s">
        <v>450</v>
      </c>
      <c r="P3553" s="244">
        <v>2023</v>
      </c>
      <c r="Q3553" s="244">
        <v>2023</v>
      </c>
      <c r="R3553" s="244" t="s">
        <v>13812</v>
      </c>
      <c r="S3553" s="223" t="s">
        <v>78</v>
      </c>
      <c r="T3553" s="244" t="s">
        <v>451</v>
      </c>
      <c r="U3553" s="246">
        <v>72</v>
      </c>
      <c r="V3553" s="244" t="s">
        <v>452</v>
      </c>
      <c r="W3553" s="244" t="s">
        <v>1214</v>
      </c>
      <c r="X3553" s="244" t="s">
        <v>22489</v>
      </c>
      <c r="Y3553" s="269">
        <v>45500</v>
      </c>
      <c r="Z3553" s="270"/>
      <c r="AA3553" s="241">
        <f t="shared" si="27"/>
        <v>0</v>
      </c>
      <c r="AB3553" s="244" t="s">
        <v>22490</v>
      </c>
    </row>
    <row r="3554" spans="1:28" ht="15" customHeight="1">
      <c r="A3554" s="109">
        <v>3545</v>
      </c>
      <c r="B3554" s="222" t="str">
        <f t="shared" si="26"/>
        <v>Klik Disini</v>
      </c>
      <c r="C3554" s="244" t="s">
        <v>22491</v>
      </c>
      <c r="D3554" s="244" t="s">
        <v>2762</v>
      </c>
      <c r="E3554" s="244" t="s">
        <v>22415</v>
      </c>
      <c r="F3554" s="244"/>
      <c r="G3554" s="244" t="s">
        <v>22492</v>
      </c>
      <c r="H3554" s="244" t="s">
        <v>16210</v>
      </c>
      <c r="I3554" s="267" t="s">
        <v>272</v>
      </c>
      <c r="J3554" s="268" t="s">
        <v>306</v>
      </c>
      <c r="K3554" s="244" t="s">
        <v>1953</v>
      </c>
      <c r="L3554" s="244"/>
      <c r="M3554" s="259" t="s">
        <v>447</v>
      </c>
      <c r="N3554" s="244" t="s">
        <v>449</v>
      </c>
      <c r="O3554" s="244" t="s">
        <v>450</v>
      </c>
      <c r="P3554" s="244">
        <v>2023</v>
      </c>
      <c r="Q3554" s="244">
        <v>2023</v>
      </c>
      <c r="R3554" s="244" t="s">
        <v>14186</v>
      </c>
      <c r="S3554" s="223" t="s">
        <v>78</v>
      </c>
      <c r="T3554" s="244" t="s">
        <v>451</v>
      </c>
      <c r="U3554" s="246">
        <v>88</v>
      </c>
      <c r="V3554" s="244" t="s">
        <v>452</v>
      </c>
      <c r="W3554" s="244" t="s">
        <v>524</v>
      </c>
      <c r="X3554" s="244" t="s">
        <v>22493</v>
      </c>
      <c r="Y3554" s="269">
        <v>60000</v>
      </c>
      <c r="Z3554" s="270"/>
      <c r="AA3554" s="241">
        <f t="shared" si="27"/>
        <v>0</v>
      </c>
      <c r="AB3554" s="244" t="s">
        <v>22494</v>
      </c>
    </row>
    <row r="3555" spans="1:28" ht="15" customHeight="1">
      <c r="A3555" s="109">
        <v>3546</v>
      </c>
      <c r="B3555" s="222" t="str">
        <f t="shared" si="26"/>
        <v>Klik Disini</v>
      </c>
      <c r="C3555" s="244" t="s">
        <v>22495</v>
      </c>
      <c r="D3555" s="244" t="s">
        <v>2762</v>
      </c>
      <c r="E3555" s="244" t="s">
        <v>22496</v>
      </c>
      <c r="F3555" s="244"/>
      <c r="G3555" s="244" t="s">
        <v>22497</v>
      </c>
      <c r="H3555" s="244" t="s">
        <v>398</v>
      </c>
      <c r="I3555" s="267" t="s">
        <v>1844</v>
      </c>
      <c r="J3555" s="268" t="s">
        <v>397</v>
      </c>
      <c r="K3555" s="244" t="s">
        <v>1953</v>
      </c>
      <c r="L3555" s="244"/>
      <c r="M3555" s="259" t="s">
        <v>447</v>
      </c>
      <c r="N3555" s="244" t="s">
        <v>449</v>
      </c>
      <c r="O3555" s="244" t="s">
        <v>450</v>
      </c>
      <c r="P3555" s="244">
        <v>2023</v>
      </c>
      <c r="Q3555" s="244">
        <v>2023</v>
      </c>
      <c r="R3555" s="244" t="s">
        <v>14912</v>
      </c>
      <c r="S3555" s="223" t="s">
        <v>78</v>
      </c>
      <c r="T3555" s="244" t="s">
        <v>451</v>
      </c>
      <c r="U3555" s="246">
        <v>80</v>
      </c>
      <c r="V3555" s="244" t="s">
        <v>452</v>
      </c>
      <c r="W3555" s="244" t="s">
        <v>1057</v>
      </c>
      <c r="X3555" s="244" t="s">
        <v>22498</v>
      </c>
      <c r="Y3555" s="269">
        <v>46500</v>
      </c>
      <c r="Z3555" s="270"/>
      <c r="AA3555" s="241">
        <f t="shared" si="27"/>
        <v>0</v>
      </c>
      <c r="AB3555" s="244" t="s">
        <v>22499</v>
      </c>
    </row>
    <row r="3556" spans="1:28" ht="15" customHeight="1">
      <c r="A3556" s="109">
        <v>3547</v>
      </c>
      <c r="B3556" s="222" t="str">
        <f t="shared" si="26"/>
        <v>Klik Disini</v>
      </c>
      <c r="C3556" s="244" t="s">
        <v>22500</v>
      </c>
      <c r="D3556" s="244" t="s">
        <v>2762</v>
      </c>
      <c r="E3556" s="244" t="s">
        <v>22410</v>
      </c>
      <c r="F3556" s="244"/>
      <c r="G3556" s="244" t="s">
        <v>22501</v>
      </c>
      <c r="H3556" s="244" t="s">
        <v>16210</v>
      </c>
      <c r="I3556" s="267" t="s">
        <v>272</v>
      </c>
      <c r="J3556" s="268" t="s">
        <v>306</v>
      </c>
      <c r="K3556" s="244" t="s">
        <v>1953</v>
      </c>
      <c r="L3556" s="244"/>
      <c r="M3556" s="259" t="s">
        <v>447</v>
      </c>
      <c r="N3556" s="244" t="s">
        <v>449</v>
      </c>
      <c r="O3556" s="244" t="s">
        <v>450</v>
      </c>
      <c r="P3556" s="244">
        <v>2023</v>
      </c>
      <c r="Q3556" s="244">
        <v>2023</v>
      </c>
      <c r="R3556" s="244" t="s">
        <v>14186</v>
      </c>
      <c r="S3556" s="223" t="s">
        <v>78</v>
      </c>
      <c r="T3556" s="244" t="s">
        <v>451</v>
      </c>
      <c r="U3556" s="246">
        <v>84</v>
      </c>
      <c r="V3556" s="244" t="s">
        <v>452</v>
      </c>
      <c r="W3556" s="244" t="s">
        <v>453</v>
      </c>
      <c r="X3556" s="244" t="s">
        <v>22502</v>
      </c>
      <c r="Y3556" s="269">
        <v>46000</v>
      </c>
      <c r="Z3556" s="270"/>
      <c r="AA3556" s="241">
        <f t="shared" si="27"/>
        <v>0</v>
      </c>
      <c r="AB3556" s="244" t="s">
        <v>22503</v>
      </c>
    </row>
    <row r="3557" spans="1:28" ht="15" customHeight="1">
      <c r="A3557" s="109">
        <v>3548</v>
      </c>
      <c r="B3557" s="222" t="str">
        <f t="shared" si="26"/>
        <v>Klik Disini</v>
      </c>
      <c r="C3557" s="244" t="s">
        <v>22504</v>
      </c>
      <c r="D3557" s="244" t="s">
        <v>2762</v>
      </c>
      <c r="E3557" s="244" t="s">
        <v>15691</v>
      </c>
      <c r="F3557" s="244"/>
      <c r="G3557" s="244" t="s">
        <v>22505</v>
      </c>
      <c r="H3557" s="244" t="s">
        <v>3912</v>
      </c>
      <c r="I3557" s="267" t="s">
        <v>446</v>
      </c>
      <c r="J3557" s="268" t="s">
        <v>367</v>
      </c>
      <c r="K3557" s="244" t="s">
        <v>1953</v>
      </c>
      <c r="L3557" s="244"/>
      <c r="M3557" s="259" t="s">
        <v>447</v>
      </c>
      <c r="N3557" s="244" t="s">
        <v>449</v>
      </c>
      <c r="O3557" s="244" t="s">
        <v>450</v>
      </c>
      <c r="P3557" s="244" t="s">
        <v>21152</v>
      </c>
      <c r="Q3557" s="244">
        <v>2023</v>
      </c>
      <c r="R3557" s="244" t="s">
        <v>13812</v>
      </c>
      <c r="S3557" s="223" t="s">
        <v>78</v>
      </c>
      <c r="T3557" s="244" t="s">
        <v>451</v>
      </c>
      <c r="U3557" s="246">
        <v>58</v>
      </c>
      <c r="V3557" s="244" t="s">
        <v>452</v>
      </c>
      <c r="W3557" s="244" t="s">
        <v>3230</v>
      </c>
      <c r="X3557" s="244" t="s">
        <v>21824</v>
      </c>
      <c r="Y3557" s="269">
        <v>35000</v>
      </c>
      <c r="Z3557" s="270"/>
      <c r="AA3557" s="241">
        <f t="shared" si="27"/>
        <v>0</v>
      </c>
      <c r="AB3557" s="244" t="s">
        <v>22506</v>
      </c>
    </row>
    <row r="3558" spans="1:28" ht="15" customHeight="1">
      <c r="A3558" s="109">
        <v>3549</v>
      </c>
      <c r="B3558" s="222" t="str">
        <f t="shared" si="26"/>
        <v>Klik Disini</v>
      </c>
      <c r="C3558" s="244" t="s">
        <v>22507</v>
      </c>
      <c r="D3558" s="244" t="s">
        <v>2762</v>
      </c>
      <c r="E3558" s="244" t="s">
        <v>21505</v>
      </c>
      <c r="F3558" s="244"/>
      <c r="G3558" s="244" t="s">
        <v>22508</v>
      </c>
      <c r="H3558" s="244" t="s">
        <v>262</v>
      </c>
      <c r="I3558" s="267" t="s">
        <v>272</v>
      </c>
      <c r="J3558" s="268" t="s">
        <v>306</v>
      </c>
      <c r="K3558" s="244" t="s">
        <v>1953</v>
      </c>
      <c r="L3558" s="244"/>
      <c r="M3558" s="259" t="s">
        <v>447</v>
      </c>
      <c r="N3558" s="244" t="s">
        <v>449</v>
      </c>
      <c r="O3558" s="244" t="s">
        <v>450</v>
      </c>
      <c r="P3558" s="244">
        <v>2023</v>
      </c>
      <c r="Q3558" s="244">
        <v>2023</v>
      </c>
      <c r="R3558" s="244" t="s">
        <v>14186</v>
      </c>
      <c r="S3558" s="223" t="s">
        <v>78</v>
      </c>
      <c r="T3558" s="244" t="s">
        <v>451</v>
      </c>
      <c r="U3558" s="246">
        <v>80</v>
      </c>
      <c r="V3558" s="244" t="s">
        <v>452</v>
      </c>
      <c r="W3558" s="244" t="s">
        <v>813</v>
      </c>
      <c r="X3558" s="244" t="s">
        <v>22509</v>
      </c>
      <c r="Y3558" s="269">
        <v>47000</v>
      </c>
      <c r="Z3558" s="270"/>
      <c r="AA3558" s="241">
        <f t="shared" si="27"/>
        <v>0</v>
      </c>
      <c r="AB3558" s="244" t="s">
        <v>22510</v>
      </c>
    </row>
    <row r="3559" spans="1:28" ht="15" customHeight="1">
      <c r="A3559" s="109">
        <v>3550</v>
      </c>
      <c r="B3559" s="222" t="str">
        <f t="shared" si="26"/>
        <v>Klik Disini</v>
      </c>
      <c r="C3559" s="244" t="s">
        <v>22511</v>
      </c>
      <c r="D3559" s="244" t="s">
        <v>2762</v>
      </c>
      <c r="E3559" s="244" t="s">
        <v>22354</v>
      </c>
      <c r="F3559" s="244"/>
      <c r="G3559" s="244" t="s">
        <v>22512</v>
      </c>
      <c r="H3559" s="244" t="s">
        <v>16210</v>
      </c>
      <c r="I3559" s="267" t="s">
        <v>272</v>
      </c>
      <c r="J3559" s="268" t="s">
        <v>306</v>
      </c>
      <c r="K3559" s="244" t="s">
        <v>1953</v>
      </c>
      <c r="L3559" s="244"/>
      <c r="M3559" s="259" t="s">
        <v>447</v>
      </c>
      <c r="N3559" s="244" t="s">
        <v>449</v>
      </c>
      <c r="O3559" s="244" t="s">
        <v>450</v>
      </c>
      <c r="P3559" s="244">
        <v>2023</v>
      </c>
      <c r="Q3559" s="244">
        <v>2023</v>
      </c>
      <c r="R3559" s="244" t="s">
        <v>14186</v>
      </c>
      <c r="S3559" s="223" t="s">
        <v>78</v>
      </c>
      <c r="T3559" s="244" t="s">
        <v>451</v>
      </c>
      <c r="U3559" s="246">
        <v>82</v>
      </c>
      <c r="V3559" s="244" t="s">
        <v>452</v>
      </c>
      <c r="W3559" s="244" t="s">
        <v>646</v>
      </c>
      <c r="X3559" s="244" t="s">
        <v>22513</v>
      </c>
      <c r="Y3559" s="269">
        <v>60000</v>
      </c>
      <c r="Z3559" s="270"/>
      <c r="AA3559" s="241">
        <f t="shared" si="27"/>
        <v>0</v>
      </c>
      <c r="AB3559" s="244" t="s">
        <v>22514</v>
      </c>
    </row>
    <row r="3560" spans="1:28" ht="15" customHeight="1">
      <c r="A3560" s="109">
        <v>3551</v>
      </c>
      <c r="B3560" s="222" t="str">
        <f t="shared" si="26"/>
        <v>Klik Disini</v>
      </c>
      <c r="C3560" s="244" t="s">
        <v>22515</v>
      </c>
      <c r="D3560" s="244" t="s">
        <v>2762</v>
      </c>
      <c r="E3560" s="244" t="s">
        <v>21505</v>
      </c>
      <c r="F3560" s="244"/>
      <c r="G3560" s="244" t="s">
        <v>22516</v>
      </c>
      <c r="H3560" s="244" t="s">
        <v>262</v>
      </c>
      <c r="I3560" s="267" t="s">
        <v>272</v>
      </c>
      <c r="J3560" s="268" t="s">
        <v>306</v>
      </c>
      <c r="K3560" s="244" t="s">
        <v>1953</v>
      </c>
      <c r="L3560" s="244"/>
      <c r="M3560" s="259" t="s">
        <v>447</v>
      </c>
      <c r="N3560" s="244" t="s">
        <v>449</v>
      </c>
      <c r="O3560" s="244" t="s">
        <v>450</v>
      </c>
      <c r="P3560" s="244">
        <v>2023</v>
      </c>
      <c r="Q3560" s="244">
        <v>2023</v>
      </c>
      <c r="R3560" s="244" t="s">
        <v>14186</v>
      </c>
      <c r="S3560" s="223" t="s">
        <v>78</v>
      </c>
      <c r="T3560" s="244" t="s">
        <v>451</v>
      </c>
      <c r="U3560" s="246">
        <v>82</v>
      </c>
      <c r="V3560" s="244" t="s">
        <v>452</v>
      </c>
      <c r="W3560" s="244" t="s">
        <v>2657</v>
      </c>
      <c r="X3560" s="244" t="s">
        <v>22517</v>
      </c>
      <c r="Y3560" s="269">
        <v>47000</v>
      </c>
      <c r="Z3560" s="270"/>
      <c r="AA3560" s="241">
        <f t="shared" si="27"/>
        <v>0</v>
      </c>
      <c r="AB3560" s="244" t="s">
        <v>22518</v>
      </c>
    </row>
    <row r="3561" spans="1:28" ht="15" customHeight="1">
      <c r="A3561" s="109">
        <v>3552</v>
      </c>
      <c r="B3561" s="222" t="str">
        <f t="shared" si="26"/>
        <v>Klik Disini</v>
      </c>
      <c r="C3561" s="244" t="s">
        <v>22519</v>
      </c>
      <c r="D3561" s="244" t="s">
        <v>2762</v>
      </c>
      <c r="E3561" s="244" t="s">
        <v>15121</v>
      </c>
      <c r="F3561" s="244"/>
      <c r="G3561" s="244" t="s">
        <v>22520</v>
      </c>
      <c r="H3561" s="244" t="s">
        <v>3912</v>
      </c>
      <c r="I3561" s="267" t="s">
        <v>446</v>
      </c>
      <c r="J3561" s="268" t="s">
        <v>367</v>
      </c>
      <c r="K3561" s="244" t="s">
        <v>1953</v>
      </c>
      <c r="L3561" s="244"/>
      <c r="M3561" s="259" t="s">
        <v>447</v>
      </c>
      <c r="N3561" s="244" t="s">
        <v>449</v>
      </c>
      <c r="O3561" s="244" t="s">
        <v>450</v>
      </c>
      <c r="P3561" s="244" t="s">
        <v>21152</v>
      </c>
      <c r="Q3561" s="244">
        <v>2023</v>
      </c>
      <c r="R3561" s="244" t="s">
        <v>14116</v>
      </c>
      <c r="S3561" s="223" t="s">
        <v>78</v>
      </c>
      <c r="T3561" s="244" t="s">
        <v>451</v>
      </c>
      <c r="U3561" s="246">
        <v>70</v>
      </c>
      <c r="V3561" s="244" t="s">
        <v>452</v>
      </c>
      <c r="W3561" s="244" t="s">
        <v>1124</v>
      </c>
      <c r="X3561" s="244" t="s">
        <v>22319</v>
      </c>
      <c r="Y3561" s="269">
        <v>45500</v>
      </c>
      <c r="Z3561" s="270"/>
      <c r="AA3561" s="241">
        <f t="shared" si="27"/>
        <v>0</v>
      </c>
      <c r="AB3561" s="244" t="s">
        <v>22521</v>
      </c>
    </row>
    <row r="3562" spans="1:28" ht="15" customHeight="1">
      <c r="A3562" s="109">
        <v>3553</v>
      </c>
      <c r="B3562" s="222" t="str">
        <f t="shared" si="26"/>
        <v>Klik Disini</v>
      </c>
      <c r="C3562" s="244" t="s">
        <v>22522</v>
      </c>
      <c r="D3562" s="244" t="s">
        <v>2762</v>
      </c>
      <c r="E3562" s="244" t="s">
        <v>22496</v>
      </c>
      <c r="F3562" s="244"/>
      <c r="G3562" s="244" t="s">
        <v>22523</v>
      </c>
      <c r="H3562" s="244" t="s">
        <v>262</v>
      </c>
      <c r="I3562" s="267" t="s">
        <v>272</v>
      </c>
      <c r="J3562" s="268" t="s">
        <v>306</v>
      </c>
      <c r="K3562" s="244" t="s">
        <v>1953</v>
      </c>
      <c r="L3562" s="244"/>
      <c r="M3562" s="259" t="s">
        <v>447</v>
      </c>
      <c r="N3562" s="244" t="s">
        <v>449</v>
      </c>
      <c r="O3562" s="244" t="s">
        <v>450</v>
      </c>
      <c r="P3562" s="244">
        <v>2023</v>
      </c>
      <c r="Q3562" s="244">
        <v>2023</v>
      </c>
      <c r="R3562" s="244" t="s">
        <v>14186</v>
      </c>
      <c r="S3562" s="223" t="s">
        <v>78</v>
      </c>
      <c r="T3562" s="244" t="s">
        <v>451</v>
      </c>
      <c r="U3562" s="246">
        <v>74</v>
      </c>
      <c r="V3562" s="244" t="s">
        <v>452</v>
      </c>
      <c r="W3562" s="244" t="s">
        <v>796</v>
      </c>
      <c r="X3562" s="244" t="s">
        <v>22524</v>
      </c>
      <c r="Y3562" s="269">
        <v>46000</v>
      </c>
      <c r="Z3562" s="270"/>
      <c r="AA3562" s="241">
        <f t="shared" si="27"/>
        <v>0</v>
      </c>
      <c r="AB3562" s="244" t="s">
        <v>22525</v>
      </c>
    </row>
    <row r="3563" spans="1:28" ht="15" customHeight="1">
      <c r="A3563" s="109">
        <v>3554</v>
      </c>
      <c r="B3563" s="222" t="str">
        <f t="shared" si="26"/>
        <v>Klik Disini</v>
      </c>
      <c r="C3563" s="244" t="s">
        <v>22526</v>
      </c>
      <c r="D3563" s="244" t="s">
        <v>2762</v>
      </c>
      <c r="E3563" s="244" t="s">
        <v>21505</v>
      </c>
      <c r="F3563" s="244"/>
      <c r="G3563" s="244" t="s">
        <v>22527</v>
      </c>
      <c r="H3563" s="244" t="s">
        <v>262</v>
      </c>
      <c r="I3563" s="267" t="s">
        <v>272</v>
      </c>
      <c r="J3563" s="268" t="s">
        <v>306</v>
      </c>
      <c r="K3563" s="244" t="s">
        <v>1953</v>
      </c>
      <c r="L3563" s="244"/>
      <c r="M3563" s="259" t="s">
        <v>447</v>
      </c>
      <c r="N3563" s="244" t="s">
        <v>449</v>
      </c>
      <c r="O3563" s="244" t="s">
        <v>450</v>
      </c>
      <c r="P3563" s="244">
        <v>2023</v>
      </c>
      <c r="Q3563" s="244">
        <v>2023</v>
      </c>
      <c r="R3563" s="244" t="s">
        <v>14186</v>
      </c>
      <c r="S3563" s="223" t="s">
        <v>78</v>
      </c>
      <c r="T3563" s="244" t="s">
        <v>451</v>
      </c>
      <c r="U3563" s="246">
        <v>94</v>
      </c>
      <c r="V3563" s="244" t="s">
        <v>452</v>
      </c>
      <c r="W3563" s="244" t="s">
        <v>488</v>
      </c>
      <c r="X3563" s="244" t="s">
        <v>22528</v>
      </c>
      <c r="Y3563" s="269">
        <v>52500</v>
      </c>
      <c r="Z3563" s="270"/>
      <c r="AA3563" s="241">
        <f t="shared" si="27"/>
        <v>0</v>
      </c>
      <c r="AB3563" s="244" t="s">
        <v>22529</v>
      </c>
    </row>
    <row r="3564" spans="1:28" ht="15" customHeight="1">
      <c r="A3564" s="109">
        <v>3555</v>
      </c>
      <c r="B3564" s="222" t="str">
        <f t="shared" si="26"/>
        <v>Klik Disini</v>
      </c>
      <c r="C3564" s="244" t="s">
        <v>22530</v>
      </c>
      <c r="D3564" s="244" t="s">
        <v>2762</v>
      </c>
      <c r="E3564" s="244" t="s">
        <v>21799</v>
      </c>
      <c r="F3564" s="244"/>
      <c r="G3564" s="244" t="s">
        <v>22531</v>
      </c>
      <c r="H3564" s="244" t="s">
        <v>400</v>
      </c>
      <c r="I3564" s="267" t="s">
        <v>1844</v>
      </c>
      <c r="J3564" s="268" t="s">
        <v>399</v>
      </c>
      <c r="K3564" s="244" t="s">
        <v>1953</v>
      </c>
      <c r="L3564" s="244"/>
      <c r="M3564" s="259" t="s">
        <v>447</v>
      </c>
      <c r="N3564" s="244" t="s">
        <v>449</v>
      </c>
      <c r="O3564" s="244" t="s">
        <v>450</v>
      </c>
      <c r="P3564" s="244">
        <v>2023</v>
      </c>
      <c r="Q3564" s="244">
        <v>2023</v>
      </c>
      <c r="R3564" s="244" t="s">
        <v>14912</v>
      </c>
      <c r="S3564" s="223" t="s">
        <v>78</v>
      </c>
      <c r="T3564" s="244" t="s">
        <v>451</v>
      </c>
      <c r="U3564" s="246">
        <v>78</v>
      </c>
      <c r="V3564" s="244" t="s">
        <v>452</v>
      </c>
      <c r="W3564" s="244" t="s">
        <v>991</v>
      </c>
      <c r="X3564" s="244" t="s">
        <v>22532</v>
      </c>
      <c r="Y3564" s="269">
        <v>46500</v>
      </c>
      <c r="Z3564" s="270"/>
      <c r="AA3564" s="241">
        <f t="shared" si="27"/>
        <v>0</v>
      </c>
      <c r="AB3564" s="244" t="s">
        <v>22533</v>
      </c>
    </row>
    <row r="3565" spans="1:28" ht="15" customHeight="1">
      <c r="A3565" s="109">
        <v>3556</v>
      </c>
      <c r="B3565" s="222" t="str">
        <f t="shared" si="26"/>
        <v>Klik Disini</v>
      </c>
      <c r="C3565" s="244" t="s">
        <v>22534</v>
      </c>
      <c r="D3565" s="244" t="s">
        <v>2762</v>
      </c>
      <c r="E3565" s="244" t="s">
        <v>22443</v>
      </c>
      <c r="F3565" s="244"/>
      <c r="G3565" s="244" t="s">
        <v>22535</v>
      </c>
      <c r="H3565" s="244" t="s">
        <v>262</v>
      </c>
      <c r="I3565" s="267" t="s">
        <v>592</v>
      </c>
      <c r="J3565" s="268" t="s">
        <v>326</v>
      </c>
      <c r="K3565" s="244" t="s">
        <v>1953</v>
      </c>
      <c r="L3565" s="244"/>
      <c r="M3565" s="259" t="s">
        <v>447</v>
      </c>
      <c r="N3565" s="244" t="s">
        <v>449</v>
      </c>
      <c r="O3565" s="244" t="s">
        <v>450</v>
      </c>
      <c r="P3565" s="244">
        <v>2023</v>
      </c>
      <c r="Q3565" s="244">
        <v>2023</v>
      </c>
      <c r="R3565" s="244" t="s">
        <v>14186</v>
      </c>
      <c r="S3565" s="223" t="s">
        <v>78</v>
      </c>
      <c r="T3565" s="244" t="s">
        <v>451</v>
      </c>
      <c r="U3565" s="246">
        <v>76</v>
      </c>
      <c r="V3565" s="244" t="s">
        <v>452</v>
      </c>
      <c r="W3565" s="244" t="s">
        <v>3676</v>
      </c>
      <c r="X3565" s="244" t="s">
        <v>22536</v>
      </c>
      <c r="Y3565" s="269">
        <v>46000</v>
      </c>
      <c r="Z3565" s="270"/>
      <c r="AA3565" s="241">
        <f t="shared" si="27"/>
        <v>0</v>
      </c>
      <c r="AB3565" s="244" t="s">
        <v>22537</v>
      </c>
    </row>
    <row r="3566" spans="1:28" ht="15" customHeight="1">
      <c r="A3566" s="109">
        <v>3557</v>
      </c>
      <c r="B3566" s="222" t="str">
        <f t="shared" si="26"/>
        <v>Klik Disini</v>
      </c>
      <c r="C3566" s="244" t="s">
        <v>22538</v>
      </c>
      <c r="D3566" s="244" t="s">
        <v>2762</v>
      </c>
      <c r="E3566" s="244" t="s">
        <v>22461</v>
      </c>
      <c r="F3566" s="244"/>
      <c r="G3566" s="244" t="s">
        <v>22539</v>
      </c>
      <c r="H3566" s="244" t="s">
        <v>262</v>
      </c>
      <c r="I3566" s="267" t="s">
        <v>592</v>
      </c>
      <c r="J3566" s="268" t="s">
        <v>326</v>
      </c>
      <c r="K3566" s="244" t="s">
        <v>1953</v>
      </c>
      <c r="L3566" s="244"/>
      <c r="M3566" s="259" t="s">
        <v>447</v>
      </c>
      <c r="N3566" s="244" t="s">
        <v>449</v>
      </c>
      <c r="O3566" s="244" t="s">
        <v>450</v>
      </c>
      <c r="P3566" s="244">
        <v>2023</v>
      </c>
      <c r="Q3566" s="244">
        <v>2023</v>
      </c>
      <c r="R3566" s="244" t="s">
        <v>14186</v>
      </c>
      <c r="S3566" s="223" t="s">
        <v>78</v>
      </c>
      <c r="T3566" s="244" t="s">
        <v>451</v>
      </c>
      <c r="U3566" s="246">
        <v>72</v>
      </c>
      <c r="V3566" s="244" t="s">
        <v>452</v>
      </c>
      <c r="W3566" s="244" t="s">
        <v>1808</v>
      </c>
      <c r="X3566" s="244" t="s">
        <v>22540</v>
      </c>
      <c r="Y3566" s="269">
        <v>45500</v>
      </c>
      <c r="Z3566" s="270"/>
      <c r="AA3566" s="241">
        <f t="shared" si="27"/>
        <v>0</v>
      </c>
      <c r="AB3566" s="244" t="s">
        <v>22541</v>
      </c>
    </row>
    <row r="3567" spans="1:28" ht="15" customHeight="1">
      <c r="A3567" s="109">
        <v>3558</v>
      </c>
      <c r="B3567" s="222" t="str">
        <f t="shared" si="26"/>
        <v>Klik Disini</v>
      </c>
      <c r="C3567" s="244" t="s">
        <v>22542</v>
      </c>
      <c r="D3567" s="244" t="s">
        <v>2762</v>
      </c>
      <c r="E3567" s="244" t="s">
        <v>22543</v>
      </c>
      <c r="F3567" s="244"/>
      <c r="G3567" s="244" t="s">
        <v>22544</v>
      </c>
      <c r="H3567" s="244" t="s">
        <v>398</v>
      </c>
      <c r="I3567" s="267" t="s">
        <v>1844</v>
      </c>
      <c r="J3567" s="268" t="s">
        <v>397</v>
      </c>
      <c r="K3567" s="244" t="s">
        <v>1953</v>
      </c>
      <c r="L3567" s="244"/>
      <c r="M3567" s="259" t="s">
        <v>447</v>
      </c>
      <c r="N3567" s="244" t="s">
        <v>449</v>
      </c>
      <c r="O3567" s="244" t="s">
        <v>450</v>
      </c>
      <c r="P3567" s="244">
        <v>2023</v>
      </c>
      <c r="Q3567" s="244">
        <v>2023</v>
      </c>
      <c r="R3567" s="244" t="s">
        <v>14912</v>
      </c>
      <c r="S3567" s="223" t="s">
        <v>78</v>
      </c>
      <c r="T3567" s="244" t="s">
        <v>451</v>
      </c>
      <c r="U3567" s="246">
        <v>88</v>
      </c>
      <c r="V3567" s="244" t="s">
        <v>21432</v>
      </c>
      <c r="W3567" s="244" t="s">
        <v>524</v>
      </c>
      <c r="X3567" s="244" t="s">
        <v>22545</v>
      </c>
      <c r="Y3567" s="269">
        <v>47500</v>
      </c>
      <c r="Z3567" s="270"/>
      <c r="AA3567" s="241">
        <f t="shared" si="27"/>
        <v>0</v>
      </c>
      <c r="AB3567" s="244" t="s">
        <v>22546</v>
      </c>
    </row>
    <row r="3568" spans="1:28" ht="15" customHeight="1">
      <c r="A3568" s="109">
        <v>3559</v>
      </c>
      <c r="B3568" s="222" t="str">
        <f t="shared" si="26"/>
        <v>Klik Disini</v>
      </c>
      <c r="C3568" s="244" t="s">
        <v>22547</v>
      </c>
      <c r="D3568" s="244" t="s">
        <v>2762</v>
      </c>
      <c r="E3568" s="244" t="s">
        <v>22430</v>
      </c>
      <c r="F3568" s="244"/>
      <c r="G3568" s="244" t="s">
        <v>22548</v>
      </c>
      <c r="H3568" s="244" t="s">
        <v>262</v>
      </c>
      <c r="I3568" s="267" t="s">
        <v>272</v>
      </c>
      <c r="J3568" s="268" t="s">
        <v>306</v>
      </c>
      <c r="K3568" s="244" t="s">
        <v>1953</v>
      </c>
      <c r="L3568" s="244"/>
      <c r="M3568" s="259" t="s">
        <v>447</v>
      </c>
      <c r="N3568" s="244" t="s">
        <v>449</v>
      </c>
      <c r="O3568" s="244" t="s">
        <v>450</v>
      </c>
      <c r="P3568" s="244">
        <v>2023</v>
      </c>
      <c r="Q3568" s="244">
        <v>2023</v>
      </c>
      <c r="R3568" s="244" t="s">
        <v>14186</v>
      </c>
      <c r="S3568" s="223" t="s">
        <v>78</v>
      </c>
      <c r="T3568" s="244" t="s">
        <v>451</v>
      </c>
      <c r="U3568" s="246">
        <v>74</v>
      </c>
      <c r="V3568" s="244" t="s">
        <v>452</v>
      </c>
      <c r="W3568" s="244" t="s">
        <v>1109</v>
      </c>
      <c r="X3568" s="244" t="s">
        <v>22549</v>
      </c>
      <c r="Y3568" s="269">
        <v>46000</v>
      </c>
      <c r="Z3568" s="270"/>
      <c r="AA3568" s="241">
        <f t="shared" si="27"/>
        <v>0</v>
      </c>
      <c r="AB3568" s="244" t="s">
        <v>22550</v>
      </c>
    </row>
    <row r="3569" spans="1:28" ht="15" customHeight="1">
      <c r="A3569" s="109">
        <v>3560</v>
      </c>
      <c r="B3569" s="222" t="str">
        <f t="shared" si="26"/>
        <v>Klik Disini</v>
      </c>
      <c r="C3569" s="244" t="s">
        <v>22551</v>
      </c>
      <c r="D3569" s="244" t="s">
        <v>2762</v>
      </c>
      <c r="E3569" s="244" t="s">
        <v>22354</v>
      </c>
      <c r="F3569" s="244"/>
      <c r="G3569" s="244" t="s">
        <v>22552</v>
      </c>
      <c r="H3569" s="244" t="s">
        <v>16210</v>
      </c>
      <c r="I3569" s="267" t="s">
        <v>272</v>
      </c>
      <c r="J3569" s="268" t="s">
        <v>306</v>
      </c>
      <c r="K3569" s="244" t="s">
        <v>1953</v>
      </c>
      <c r="L3569" s="244"/>
      <c r="M3569" s="259" t="s">
        <v>447</v>
      </c>
      <c r="N3569" s="244" t="s">
        <v>449</v>
      </c>
      <c r="O3569" s="244" t="s">
        <v>450</v>
      </c>
      <c r="P3569" s="244">
        <v>2023</v>
      </c>
      <c r="Q3569" s="244">
        <v>2023</v>
      </c>
      <c r="R3569" s="244" t="s">
        <v>14186</v>
      </c>
      <c r="S3569" s="223" t="s">
        <v>78</v>
      </c>
      <c r="T3569" s="244" t="s">
        <v>451</v>
      </c>
      <c r="U3569" s="246">
        <v>80</v>
      </c>
      <c r="V3569" s="244" t="s">
        <v>21432</v>
      </c>
      <c r="W3569" s="244" t="s">
        <v>991</v>
      </c>
      <c r="X3569" s="244" t="s">
        <v>22553</v>
      </c>
      <c r="Y3569" s="269">
        <v>52500</v>
      </c>
      <c r="Z3569" s="270"/>
      <c r="AA3569" s="241">
        <f t="shared" si="27"/>
        <v>0</v>
      </c>
      <c r="AB3569" s="244" t="s">
        <v>22554</v>
      </c>
    </row>
    <row r="3570" spans="1:28" ht="15" customHeight="1">
      <c r="A3570" s="109">
        <v>3561</v>
      </c>
      <c r="B3570" s="222" t="str">
        <f t="shared" si="26"/>
        <v>Klik Disini</v>
      </c>
      <c r="C3570" s="244" t="s">
        <v>22555</v>
      </c>
      <c r="D3570" s="244" t="s">
        <v>2762</v>
      </c>
      <c r="E3570" s="244" t="s">
        <v>21799</v>
      </c>
      <c r="F3570" s="244"/>
      <c r="G3570" s="244" t="s">
        <v>22556</v>
      </c>
      <c r="H3570" s="244" t="s">
        <v>262</v>
      </c>
      <c r="I3570" s="267" t="s">
        <v>272</v>
      </c>
      <c r="J3570" s="268" t="s">
        <v>306</v>
      </c>
      <c r="K3570" s="244" t="s">
        <v>1953</v>
      </c>
      <c r="L3570" s="244"/>
      <c r="M3570" s="259" t="s">
        <v>447</v>
      </c>
      <c r="N3570" s="244" t="s">
        <v>449</v>
      </c>
      <c r="O3570" s="244" t="s">
        <v>450</v>
      </c>
      <c r="P3570" s="244">
        <v>2023</v>
      </c>
      <c r="Q3570" s="244">
        <v>2023</v>
      </c>
      <c r="R3570" s="244" t="s">
        <v>14186</v>
      </c>
      <c r="S3570" s="223" t="s">
        <v>78</v>
      </c>
      <c r="T3570" s="244" t="s">
        <v>451</v>
      </c>
      <c r="U3570" s="246">
        <v>70</v>
      </c>
      <c r="V3570" s="244" t="s">
        <v>452</v>
      </c>
      <c r="W3570" s="244" t="s">
        <v>524</v>
      </c>
      <c r="X3570" s="244" t="s">
        <v>22557</v>
      </c>
      <c r="Y3570" s="269">
        <v>45000</v>
      </c>
      <c r="Z3570" s="270"/>
      <c r="AA3570" s="241">
        <f t="shared" si="27"/>
        <v>0</v>
      </c>
      <c r="AB3570" s="244" t="s">
        <v>22558</v>
      </c>
    </row>
    <row r="3571" spans="1:28" ht="15" customHeight="1">
      <c r="A3571" s="109">
        <v>3562</v>
      </c>
      <c r="B3571" s="222" t="str">
        <f t="shared" si="26"/>
        <v>Klik Disini</v>
      </c>
      <c r="C3571" s="244" t="s">
        <v>22559</v>
      </c>
      <c r="D3571" s="244" t="s">
        <v>2762</v>
      </c>
      <c r="E3571" s="244" t="s">
        <v>22560</v>
      </c>
      <c r="F3571" s="244" t="s">
        <v>22561</v>
      </c>
      <c r="G3571" s="244" t="s">
        <v>22562</v>
      </c>
      <c r="H3571" s="244" t="s">
        <v>3499</v>
      </c>
      <c r="I3571" s="267" t="s">
        <v>446</v>
      </c>
      <c r="J3571" s="268" t="s">
        <v>385</v>
      </c>
      <c r="K3571" s="244" t="s">
        <v>1953</v>
      </c>
      <c r="L3571" s="244"/>
      <c r="M3571" s="259" t="s">
        <v>447</v>
      </c>
      <c r="N3571" s="244" t="s">
        <v>449</v>
      </c>
      <c r="O3571" s="244" t="s">
        <v>450</v>
      </c>
      <c r="P3571" s="244">
        <v>2018</v>
      </c>
      <c r="Q3571" s="244">
        <v>2023</v>
      </c>
      <c r="R3571" s="244" t="s">
        <v>3412</v>
      </c>
      <c r="S3571" s="223" t="s">
        <v>78</v>
      </c>
      <c r="T3571" s="244" t="s">
        <v>451</v>
      </c>
      <c r="U3571" s="246">
        <v>210</v>
      </c>
      <c r="V3571" s="244" t="s">
        <v>452</v>
      </c>
      <c r="W3571" s="244" t="s">
        <v>7371</v>
      </c>
      <c r="X3571" s="244" t="s">
        <v>22563</v>
      </c>
      <c r="Y3571" s="269">
        <v>68000</v>
      </c>
      <c r="Z3571" s="270"/>
      <c r="AA3571" s="241">
        <f t="shared" si="27"/>
        <v>0</v>
      </c>
      <c r="AB3571" s="244" t="s">
        <v>22564</v>
      </c>
    </row>
    <row r="3572" spans="1:28" ht="15" customHeight="1">
      <c r="A3572" s="109">
        <v>3563</v>
      </c>
      <c r="B3572" s="222" t="str">
        <f t="shared" si="26"/>
        <v>Klik Disini</v>
      </c>
      <c r="C3572" s="244" t="s">
        <v>22565</v>
      </c>
      <c r="D3572" s="244" t="s">
        <v>2762</v>
      </c>
      <c r="E3572" s="244" t="s">
        <v>22496</v>
      </c>
      <c r="F3572" s="244"/>
      <c r="G3572" s="244" t="s">
        <v>22566</v>
      </c>
      <c r="H3572" s="244" t="s">
        <v>16210</v>
      </c>
      <c r="I3572" s="267" t="s">
        <v>272</v>
      </c>
      <c r="J3572" s="268" t="s">
        <v>306</v>
      </c>
      <c r="K3572" s="244" t="s">
        <v>1953</v>
      </c>
      <c r="L3572" s="244"/>
      <c r="M3572" s="259" t="s">
        <v>447</v>
      </c>
      <c r="N3572" s="244" t="s">
        <v>449</v>
      </c>
      <c r="O3572" s="244" t="s">
        <v>450</v>
      </c>
      <c r="P3572" s="244">
        <v>2023</v>
      </c>
      <c r="Q3572" s="244">
        <v>2023</v>
      </c>
      <c r="R3572" s="244" t="s">
        <v>14186</v>
      </c>
      <c r="S3572" s="223" t="s">
        <v>78</v>
      </c>
      <c r="T3572" s="244" t="s">
        <v>451</v>
      </c>
      <c r="U3572" s="246">
        <v>76</v>
      </c>
      <c r="V3572" s="244" t="s">
        <v>452</v>
      </c>
      <c r="W3572" s="244" t="s">
        <v>594</v>
      </c>
      <c r="X3572" s="244" t="s">
        <v>22567</v>
      </c>
      <c r="Y3572" s="269">
        <v>46500</v>
      </c>
      <c r="Z3572" s="270"/>
      <c r="AA3572" s="241">
        <f t="shared" si="27"/>
        <v>0</v>
      </c>
      <c r="AB3572" s="244" t="s">
        <v>22568</v>
      </c>
    </row>
    <row r="3573" spans="1:28" ht="15" customHeight="1">
      <c r="A3573" s="109">
        <v>3564</v>
      </c>
      <c r="B3573" s="222" t="str">
        <f t="shared" si="26"/>
        <v>Klik Disini</v>
      </c>
      <c r="C3573" s="244" t="s">
        <v>22569</v>
      </c>
      <c r="D3573" s="244" t="s">
        <v>2762</v>
      </c>
      <c r="E3573" s="244" t="s">
        <v>22443</v>
      </c>
      <c r="F3573" s="244"/>
      <c r="G3573" s="244" t="s">
        <v>22570</v>
      </c>
      <c r="H3573" s="244" t="s">
        <v>262</v>
      </c>
      <c r="I3573" s="267" t="s">
        <v>272</v>
      </c>
      <c r="J3573" s="268" t="s">
        <v>306</v>
      </c>
      <c r="K3573" s="244" t="s">
        <v>1953</v>
      </c>
      <c r="L3573" s="244"/>
      <c r="M3573" s="259" t="s">
        <v>447</v>
      </c>
      <c r="N3573" s="244" t="s">
        <v>449</v>
      </c>
      <c r="O3573" s="244" t="s">
        <v>450</v>
      </c>
      <c r="P3573" s="244">
        <v>2023</v>
      </c>
      <c r="Q3573" s="244">
        <v>2023</v>
      </c>
      <c r="R3573" s="244" t="s">
        <v>14186</v>
      </c>
      <c r="S3573" s="223" t="s">
        <v>78</v>
      </c>
      <c r="T3573" s="244" t="s">
        <v>451</v>
      </c>
      <c r="U3573" s="246">
        <v>76</v>
      </c>
      <c r="V3573" s="244" t="s">
        <v>452</v>
      </c>
      <c r="W3573" s="244" t="s">
        <v>1161</v>
      </c>
      <c r="X3573" s="244" t="s">
        <v>22571</v>
      </c>
      <c r="Y3573" s="269">
        <v>60000</v>
      </c>
      <c r="Z3573" s="270"/>
      <c r="AA3573" s="241">
        <f t="shared" si="27"/>
        <v>0</v>
      </c>
      <c r="AB3573" s="244" t="s">
        <v>22572</v>
      </c>
    </row>
    <row r="3574" spans="1:28" ht="15" customHeight="1">
      <c r="A3574" s="109">
        <v>3565</v>
      </c>
      <c r="B3574" s="222" t="str">
        <f t="shared" si="26"/>
        <v>Klik Disini</v>
      </c>
      <c r="C3574" s="244" t="s">
        <v>22573</v>
      </c>
      <c r="D3574" s="244" t="s">
        <v>2762</v>
      </c>
      <c r="E3574" s="244" t="s">
        <v>22574</v>
      </c>
      <c r="F3574" s="244"/>
      <c r="G3574" s="244" t="s">
        <v>22575</v>
      </c>
      <c r="H3574" s="244" t="s">
        <v>262</v>
      </c>
      <c r="I3574" s="267" t="s">
        <v>272</v>
      </c>
      <c r="J3574" s="268" t="s">
        <v>306</v>
      </c>
      <c r="K3574" s="244" t="s">
        <v>1953</v>
      </c>
      <c r="L3574" s="244"/>
      <c r="M3574" s="259" t="s">
        <v>447</v>
      </c>
      <c r="N3574" s="244" t="s">
        <v>449</v>
      </c>
      <c r="O3574" s="244" t="s">
        <v>450</v>
      </c>
      <c r="P3574" s="244">
        <v>2023</v>
      </c>
      <c r="Q3574" s="244">
        <v>2023</v>
      </c>
      <c r="R3574" s="244" t="s">
        <v>14186</v>
      </c>
      <c r="S3574" s="223" t="s">
        <v>78</v>
      </c>
      <c r="T3574" s="244" t="s">
        <v>451</v>
      </c>
      <c r="U3574" s="246">
        <v>74</v>
      </c>
      <c r="V3574" s="244" t="s">
        <v>452</v>
      </c>
      <c r="W3574" s="244" t="s">
        <v>497</v>
      </c>
      <c r="X3574" s="244" t="s">
        <v>22576</v>
      </c>
      <c r="Y3574" s="269">
        <v>46000</v>
      </c>
      <c r="Z3574" s="270"/>
      <c r="AA3574" s="241">
        <f t="shared" si="27"/>
        <v>0</v>
      </c>
      <c r="AB3574" s="244" t="s">
        <v>22577</v>
      </c>
    </row>
    <row r="3575" spans="1:28" ht="15" customHeight="1">
      <c r="A3575" s="109">
        <v>3566</v>
      </c>
      <c r="B3575" s="222" t="str">
        <f t="shared" si="26"/>
        <v>Klik Disini</v>
      </c>
      <c r="C3575" s="244" t="s">
        <v>22578</v>
      </c>
      <c r="D3575" s="244" t="s">
        <v>2762</v>
      </c>
      <c r="E3575" s="244" t="s">
        <v>22496</v>
      </c>
      <c r="F3575" s="244"/>
      <c r="G3575" s="244" t="s">
        <v>22579</v>
      </c>
      <c r="H3575" s="244" t="s">
        <v>16210</v>
      </c>
      <c r="I3575" s="267" t="s">
        <v>272</v>
      </c>
      <c r="J3575" s="268" t="s">
        <v>306</v>
      </c>
      <c r="K3575" s="244" t="s">
        <v>1953</v>
      </c>
      <c r="L3575" s="244"/>
      <c r="M3575" s="259" t="s">
        <v>447</v>
      </c>
      <c r="N3575" s="244" t="s">
        <v>449</v>
      </c>
      <c r="O3575" s="244" t="s">
        <v>450</v>
      </c>
      <c r="P3575" s="244">
        <v>2023</v>
      </c>
      <c r="Q3575" s="244">
        <v>2023</v>
      </c>
      <c r="R3575" s="244" t="s">
        <v>14186</v>
      </c>
      <c r="S3575" s="223" t="s">
        <v>78</v>
      </c>
      <c r="T3575" s="244" t="s">
        <v>451</v>
      </c>
      <c r="U3575" s="246">
        <v>72</v>
      </c>
      <c r="V3575" s="244" t="s">
        <v>452</v>
      </c>
      <c r="W3575" s="244" t="s">
        <v>1332</v>
      </c>
      <c r="X3575" s="244" t="s">
        <v>22580</v>
      </c>
      <c r="Y3575" s="269">
        <v>45500</v>
      </c>
      <c r="Z3575" s="270"/>
      <c r="AA3575" s="241">
        <f t="shared" si="27"/>
        <v>0</v>
      </c>
      <c r="AB3575" s="244" t="s">
        <v>22581</v>
      </c>
    </row>
    <row r="3576" spans="1:28" ht="15" customHeight="1">
      <c r="A3576" s="109">
        <v>3567</v>
      </c>
      <c r="B3576" s="222" t="str">
        <f t="shared" si="26"/>
        <v>Klik Disini</v>
      </c>
      <c r="C3576" s="244" t="s">
        <v>22582</v>
      </c>
      <c r="D3576" s="244" t="s">
        <v>2762</v>
      </c>
      <c r="E3576" s="244" t="s">
        <v>22461</v>
      </c>
      <c r="F3576" s="244"/>
      <c r="G3576" s="244" t="s">
        <v>22583</v>
      </c>
      <c r="H3576" s="244" t="s">
        <v>262</v>
      </c>
      <c r="I3576" s="267" t="s">
        <v>272</v>
      </c>
      <c r="J3576" s="268" t="s">
        <v>306</v>
      </c>
      <c r="K3576" s="244" t="s">
        <v>1953</v>
      </c>
      <c r="L3576" s="244"/>
      <c r="M3576" s="259" t="s">
        <v>447</v>
      </c>
      <c r="N3576" s="244" t="s">
        <v>449</v>
      </c>
      <c r="O3576" s="244" t="s">
        <v>450</v>
      </c>
      <c r="P3576" s="244">
        <v>2023</v>
      </c>
      <c r="Q3576" s="244">
        <v>2023</v>
      </c>
      <c r="R3576" s="244" t="s">
        <v>14186</v>
      </c>
      <c r="S3576" s="223" t="s">
        <v>78</v>
      </c>
      <c r="T3576" s="244" t="s">
        <v>451</v>
      </c>
      <c r="U3576" s="246">
        <v>66</v>
      </c>
      <c r="V3576" s="244" t="s">
        <v>452</v>
      </c>
      <c r="W3576" s="244" t="s">
        <v>1117</v>
      </c>
      <c r="X3576" s="244" t="s">
        <v>22584</v>
      </c>
      <c r="Y3576" s="269">
        <v>37000</v>
      </c>
      <c r="Z3576" s="270"/>
      <c r="AA3576" s="241">
        <f t="shared" si="27"/>
        <v>0</v>
      </c>
      <c r="AB3576" s="244" t="s">
        <v>22585</v>
      </c>
    </row>
    <row r="3577" spans="1:28" ht="15" customHeight="1">
      <c r="A3577" s="109">
        <v>3568</v>
      </c>
      <c r="B3577" s="222" t="str">
        <f t="shared" si="26"/>
        <v>Klik Disini</v>
      </c>
      <c r="C3577" s="244" t="s">
        <v>22586</v>
      </c>
      <c r="D3577" s="244" t="s">
        <v>2762</v>
      </c>
      <c r="E3577" s="244" t="s">
        <v>15121</v>
      </c>
      <c r="F3577" s="244"/>
      <c r="G3577" s="244" t="s">
        <v>22587</v>
      </c>
      <c r="H3577" s="244" t="s">
        <v>3912</v>
      </c>
      <c r="I3577" s="267" t="s">
        <v>446</v>
      </c>
      <c r="J3577" s="268" t="s">
        <v>367</v>
      </c>
      <c r="K3577" s="244" t="s">
        <v>1953</v>
      </c>
      <c r="L3577" s="244"/>
      <c r="M3577" s="259" t="s">
        <v>447</v>
      </c>
      <c r="N3577" s="244" t="s">
        <v>449</v>
      </c>
      <c r="O3577" s="244" t="s">
        <v>450</v>
      </c>
      <c r="P3577" s="244" t="s">
        <v>21152</v>
      </c>
      <c r="Q3577" s="244">
        <v>2023</v>
      </c>
      <c r="R3577" s="244" t="s">
        <v>14116</v>
      </c>
      <c r="S3577" s="223" t="s">
        <v>78</v>
      </c>
      <c r="T3577" s="244" t="s">
        <v>451</v>
      </c>
      <c r="U3577" s="246">
        <v>77</v>
      </c>
      <c r="V3577" s="244" t="s">
        <v>452</v>
      </c>
      <c r="W3577" s="244" t="s">
        <v>655</v>
      </c>
      <c r="X3577" s="244" t="s">
        <v>22588</v>
      </c>
      <c r="Y3577" s="269">
        <v>46000</v>
      </c>
      <c r="Z3577" s="270"/>
      <c r="AA3577" s="241">
        <f t="shared" si="27"/>
        <v>0</v>
      </c>
      <c r="AB3577" s="244" t="s">
        <v>22589</v>
      </c>
    </row>
    <row r="3578" spans="1:28" ht="15" customHeight="1">
      <c r="A3578" s="109">
        <v>3569</v>
      </c>
      <c r="B3578" s="222" t="str">
        <f t="shared" si="26"/>
        <v>Klik Disini</v>
      </c>
      <c r="C3578" s="244" t="s">
        <v>22590</v>
      </c>
      <c r="D3578" s="244" t="s">
        <v>2762</v>
      </c>
      <c r="E3578" s="244" t="s">
        <v>22591</v>
      </c>
      <c r="F3578" s="244" t="s">
        <v>22592</v>
      </c>
      <c r="G3578" s="244" t="s">
        <v>22593</v>
      </c>
      <c r="H3578" s="244" t="s">
        <v>6315</v>
      </c>
      <c r="I3578" s="267" t="s">
        <v>1844</v>
      </c>
      <c r="J3578" s="268" t="s">
        <v>405</v>
      </c>
      <c r="K3578" s="244" t="s">
        <v>1953</v>
      </c>
      <c r="L3578" s="244"/>
      <c r="M3578" s="259" t="s">
        <v>447</v>
      </c>
      <c r="N3578" s="244" t="s">
        <v>449</v>
      </c>
      <c r="O3578" s="244" t="s">
        <v>450</v>
      </c>
      <c r="P3578" s="244">
        <v>2023</v>
      </c>
      <c r="Q3578" s="244">
        <v>2023</v>
      </c>
      <c r="R3578" s="244" t="s">
        <v>14186</v>
      </c>
      <c r="S3578" s="223" t="s">
        <v>78</v>
      </c>
      <c r="T3578" s="244" t="s">
        <v>451</v>
      </c>
      <c r="U3578" s="246">
        <v>84</v>
      </c>
      <c r="V3578" s="244" t="s">
        <v>452</v>
      </c>
      <c r="W3578" s="244" t="s">
        <v>2904</v>
      </c>
      <c r="X3578" s="244" t="s">
        <v>22594</v>
      </c>
      <c r="Y3578" s="269">
        <v>35000</v>
      </c>
      <c r="Z3578" s="270"/>
      <c r="AA3578" s="241">
        <f t="shared" si="27"/>
        <v>0</v>
      </c>
      <c r="AB3578" s="244" t="s">
        <v>22595</v>
      </c>
    </row>
    <row r="3579" spans="1:28" ht="15" customHeight="1">
      <c r="A3579" s="109">
        <v>3570</v>
      </c>
      <c r="B3579" s="222" t="str">
        <f t="shared" si="26"/>
        <v>Klik Disini</v>
      </c>
      <c r="C3579" s="244" t="s">
        <v>22596</v>
      </c>
      <c r="D3579" s="244" t="s">
        <v>2762</v>
      </c>
      <c r="E3579" s="244" t="s">
        <v>22430</v>
      </c>
      <c r="F3579" s="244"/>
      <c r="G3579" s="244" t="s">
        <v>22597</v>
      </c>
      <c r="H3579" s="244" t="s">
        <v>262</v>
      </c>
      <c r="I3579" s="267" t="s">
        <v>446</v>
      </c>
      <c r="J3579" s="268" t="s">
        <v>337</v>
      </c>
      <c r="K3579" s="244" t="s">
        <v>1953</v>
      </c>
      <c r="L3579" s="244"/>
      <c r="M3579" s="259" t="s">
        <v>447</v>
      </c>
      <c r="N3579" s="244" t="s">
        <v>449</v>
      </c>
      <c r="O3579" s="244" t="s">
        <v>450</v>
      </c>
      <c r="P3579" s="244">
        <v>2023</v>
      </c>
      <c r="Q3579" s="244">
        <v>2023</v>
      </c>
      <c r="R3579" s="244" t="s">
        <v>14186</v>
      </c>
      <c r="S3579" s="223" t="s">
        <v>78</v>
      </c>
      <c r="T3579" s="244" t="s">
        <v>451</v>
      </c>
      <c r="U3579" s="246">
        <v>74</v>
      </c>
      <c r="V3579" s="244" t="s">
        <v>452</v>
      </c>
      <c r="W3579" s="244" t="s">
        <v>830</v>
      </c>
      <c r="X3579" s="244" t="s">
        <v>22598</v>
      </c>
      <c r="Y3579" s="269">
        <v>46000</v>
      </c>
      <c r="Z3579" s="270"/>
      <c r="AA3579" s="241">
        <f t="shared" si="27"/>
        <v>0</v>
      </c>
      <c r="AB3579" s="244" t="s">
        <v>22599</v>
      </c>
    </row>
    <row r="3580" spans="1:28" ht="15" customHeight="1">
      <c r="A3580" s="109">
        <v>3571</v>
      </c>
      <c r="B3580" s="222" t="str">
        <f t="shared" ref="B3580:B3834" si="28">HYPERLINK("https://mocostore.moco.co.id/catalog/"&amp;AB3580,"Klik Disini")</f>
        <v>Klik Disini</v>
      </c>
      <c r="C3580" s="244" t="s">
        <v>22600</v>
      </c>
      <c r="D3580" s="244" t="s">
        <v>2762</v>
      </c>
      <c r="E3580" s="244" t="s">
        <v>22410</v>
      </c>
      <c r="F3580" s="244"/>
      <c r="G3580" s="244" t="s">
        <v>22601</v>
      </c>
      <c r="H3580" s="244" t="s">
        <v>16210</v>
      </c>
      <c r="I3580" s="267" t="s">
        <v>272</v>
      </c>
      <c r="J3580" s="268" t="s">
        <v>306</v>
      </c>
      <c r="K3580" s="244" t="s">
        <v>1953</v>
      </c>
      <c r="L3580" s="244"/>
      <c r="M3580" s="259" t="s">
        <v>447</v>
      </c>
      <c r="N3580" s="244" t="s">
        <v>449</v>
      </c>
      <c r="O3580" s="244" t="s">
        <v>450</v>
      </c>
      <c r="P3580" s="244">
        <v>2023</v>
      </c>
      <c r="Q3580" s="244">
        <v>2023</v>
      </c>
      <c r="R3580" s="244" t="s">
        <v>14186</v>
      </c>
      <c r="S3580" s="223" t="s">
        <v>78</v>
      </c>
      <c r="T3580" s="244" t="s">
        <v>451</v>
      </c>
      <c r="U3580" s="246">
        <v>74</v>
      </c>
      <c r="V3580" s="244" t="s">
        <v>452</v>
      </c>
      <c r="W3580" s="244" t="s">
        <v>5720</v>
      </c>
      <c r="X3580" s="244" t="s">
        <v>22602</v>
      </c>
      <c r="Y3580" s="269">
        <v>46000</v>
      </c>
      <c r="Z3580" s="270"/>
      <c r="AA3580" s="241">
        <f t="shared" ref="AA3580:AA3834" si="29">Y3580*Z3580</f>
        <v>0</v>
      </c>
      <c r="AB3580" s="244" t="s">
        <v>22603</v>
      </c>
    </row>
    <row r="3581" spans="1:28" ht="15" customHeight="1">
      <c r="A3581" s="109">
        <v>3572</v>
      </c>
      <c r="B3581" s="222" t="str">
        <f t="shared" si="28"/>
        <v>Klik Disini</v>
      </c>
      <c r="C3581" s="244" t="s">
        <v>22604</v>
      </c>
      <c r="D3581" s="244" t="s">
        <v>2762</v>
      </c>
      <c r="E3581" s="244" t="s">
        <v>21799</v>
      </c>
      <c r="F3581" s="244"/>
      <c r="G3581" s="244" t="s">
        <v>22605</v>
      </c>
      <c r="H3581" s="244" t="s">
        <v>262</v>
      </c>
      <c r="I3581" s="267" t="s">
        <v>446</v>
      </c>
      <c r="J3581" s="268" t="s">
        <v>337</v>
      </c>
      <c r="K3581" s="244" t="s">
        <v>1953</v>
      </c>
      <c r="L3581" s="244"/>
      <c r="M3581" s="259" t="s">
        <v>447</v>
      </c>
      <c r="N3581" s="244" t="s">
        <v>449</v>
      </c>
      <c r="O3581" s="244" t="s">
        <v>450</v>
      </c>
      <c r="P3581" s="244">
        <v>2023</v>
      </c>
      <c r="Q3581" s="244">
        <v>2023</v>
      </c>
      <c r="R3581" s="244" t="s">
        <v>14186</v>
      </c>
      <c r="S3581" s="223" t="s">
        <v>78</v>
      </c>
      <c r="T3581" s="244" t="s">
        <v>451</v>
      </c>
      <c r="U3581" s="246">
        <v>74</v>
      </c>
      <c r="V3581" s="244" t="s">
        <v>452</v>
      </c>
      <c r="W3581" s="244" t="s">
        <v>10353</v>
      </c>
      <c r="X3581" s="244" t="s">
        <v>22606</v>
      </c>
      <c r="Y3581" s="269">
        <v>46000</v>
      </c>
      <c r="Z3581" s="270"/>
      <c r="AA3581" s="241">
        <f t="shared" si="29"/>
        <v>0</v>
      </c>
      <c r="AB3581" s="244" t="s">
        <v>22607</v>
      </c>
    </row>
    <row r="3582" spans="1:28" ht="15" customHeight="1">
      <c r="A3582" s="109">
        <v>3573</v>
      </c>
      <c r="B3582" s="222" t="str">
        <f t="shared" si="28"/>
        <v>Klik Disini</v>
      </c>
      <c r="C3582" s="244" t="s">
        <v>22608</v>
      </c>
      <c r="D3582" s="244" t="s">
        <v>2762</v>
      </c>
      <c r="E3582" s="244" t="s">
        <v>15121</v>
      </c>
      <c r="F3582" s="244"/>
      <c r="G3582" s="244" t="s">
        <v>22609</v>
      </c>
      <c r="H3582" s="244" t="s">
        <v>3912</v>
      </c>
      <c r="I3582" s="267" t="s">
        <v>446</v>
      </c>
      <c r="J3582" s="268" t="s">
        <v>367</v>
      </c>
      <c r="K3582" s="244" t="s">
        <v>1953</v>
      </c>
      <c r="L3582" s="244"/>
      <c r="M3582" s="259" t="s">
        <v>447</v>
      </c>
      <c r="N3582" s="244" t="s">
        <v>449</v>
      </c>
      <c r="O3582" s="244" t="s">
        <v>450</v>
      </c>
      <c r="P3582" s="244" t="s">
        <v>21152</v>
      </c>
      <c r="Q3582" s="244">
        <v>2023</v>
      </c>
      <c r="R3582" s="244" t="s">
        <v>14912</v>
      </c>
      <c r="S3582" s="223" t="s">
        <v>78</v>
      </c>
      <c r="T3582" s="244" t="s">
        <v>451</v>
      </c>
      <c r="U3582" s="246">
        <v>55</v>
      </c>
      <c r="V3582" s="244" t="s">
        <v>452</v>
      </c>
      <c r="W3582" s="244" t="s">
        <v>775</v>
      </c>
      <c r="X3582" s="244" t="s">
        <v>22610</v>
      </c>
      <c r="Y3582" s="269">
        <v>35000</v>
      </c>
      <c r="Z3582" s="270"/>
      <c r="AA3582" s="241">
        <f t="shared" si="29"/>
        <v>0</v>
      </c>
      <c r="AB3582" s="244" t="s">
        <v>22611</v>
      </c>
    </row>
    <row r="3583" spans="1:28" ht="15" customHeight="1">
      <c r="A3583" s="109">
        <v>3574</v>
      </c>
      <c r="B3583" s="222" t="str">
        <f t="shared" si="28"/>
        <v>Klik Disini</v>
      </c>
      <c r="C3583" s="244" t="s">
        <v>22612</v>
      </c>
      <c r="D3583" s="244" t="s">
        <v>2762</v>
      </c>
      <c r="E3583" s="244" t="s">
        <v>22613</v>
      </c>
      <c r="F3583" s="244" t="s">
        <v>22614</v>
      </c>
      <c r="G3583" s="244" t="s">
        <v>22615</v>
      </c>
      <c r="H3583" s="244" t="s">
        <v>16210</v>
      </c>
      <c r="I3583" s="267" t="s">
        <v>272</v>
      </c>
      <c r="J3583" s="268" t="s">
        <v>306</v>
      </c>
      <c r="K3583" s="244" t="s">
        <v>1953</v>
      </c>
      <c r="L3583" s="244"/>
      <c r="M3583" s="259" t="s">
        <v>447</v>
      </c>
      <c r="N3583" s="244" t="s">
        <v>449</v>
      </c>
      <c r="O3583" s="244" t="s">
        <v>450</v>
      </c>
      <c r="P3583" s="244">
        <v>2023</v>
      </c>
      <c r="Q3583" s="244">
        <v>2023</v>
      </c>
      <c r="R3583" s="244" t="s">
        <v>3412</v>
      </c>
      <c r="S3583" s="223" t="s">
        <v>78</v>
      </c>
      <c r="T3583" s="244" t="s">
        <v>451</v>
      </c>
      <c r="U3583" s="246">
        <v>338</v>
      </c>
      <c r="V3583" s="244" t="s">
        <v>452</v>
      </c>
      <c r="W3583" s="244" t="s">
        <v>2911</v>
      </c>
      <c r="X3583" s="244" t="s">
        <v>22616</v>
      </c>
      <c r="Y3583" s="269">
        <v>585000</v>
      </c>
      <c r="Z3583" s="270"/>
      <c r="AA3583" s="241">
        <f t="shared" si="29"/>
        <v>0</v>
      </c>
      <c r="AB3583" s="244" t="s">
        <v>22617</v>
      </c>
    </row>
    <row r="3584" spans="1:28" ht="15" customHeight="1">
      <c r="A3584" s="109">
        <v>3575</v>
      </c>
      <c r="B3584" s="222" t="str">
        <f t="shared" si="28"/>
        <v>Klik Disini</v>
      </c>
      <c r="C3584" s="244" t="s">
        <v>22618</v>
      </c>
      <c r="D3584" s="244" t="s">
        <v>2762</v>
      </c>
      <c r="E3584" s="244" t="s">
        <v>15121</v>
      </c>
      <c r="F3584" s="244"/>
      <c r="G3584" s="244" t="s">
        <v>22619</v>
      </c>
      <c r="H3584" s="244" t="s">
        <v>3912</v>
      </c>
      <c r="I3584" s="267" t="s">
        <v>446</v>
      </c>
      <c r="J3584" s="268" t="s">
        <v>367</v>
      </c>
      <c r="K3584" s="244" t="s">
        <v>1953</v>
      </c>
      <c r="L3584" s="244"/>
      <c r="M3584" s="259" t="s">
        <v>447</v>
      </c>
      <c r="N3584" s="244" t="s">
        <v>449</v>
      </c>
      <c r="O3584" s="244" t="s">
        <v>450</v>
      </c>
      <c r="P3584" s="244">
        <v>2023</v>
      </c>
      <c r="Q3584" s="244">
        <v>2023</v>
      </c>
      <c r="R3584" s="244" t="s">
        <v>14186</v>
      </c>
      <c r="S3584" s="223" t="s">
        <v>78</v>
      </c>
      <c r="T3584" s="244" t="s">
        <v>451</v>
      </c>
      <c r="U3584" s="246">
        <v>88</v>
      </c>
      <c r="V3584" s="244" t="s">
        <v>452</v>
      </c>
      <c r="W3584" s="244" t="s">
        <v>1124</v>
      </c>
      <c r="X3584" s="244" t="s">
        <v>22620</v>
      </c>
      <c r="Y3584" s="269">
        <v>48500</v>
      </c>
      <c r="Z3584" s="270"/>
      <c r="AA3584" s="241">
        <f t="shared" si="29"/>
        <v>0</v>
      </c>
      <c r="AB3584" s="244" t="s">
        <v>22621</v>
      </c>
    </row>
    <row r="3585" spans="1:28" ht="15" customHeight="1">
      <c r="A3585" s="109">
        <v>3576</v>
      </c>
      <c r="B3585" s="222" t="str">
        <f t="shared" si="28"/>
        <v>Klik Disini</v>
      </c>
      <c r="C3585" s="244" t="s">
        <v>22622</v>
      </c>
      <c r="D3585" s="244" t="s">
        <v>2762</v>
      </c>
      <c r="E3585" s="244" t="s">
        <v>22496</v>
      </c>
      <c r="F3585" s="244"/>
      <c r="G3585" s="244" t="s">
        <v>22623</v>
      </c>
      <c r="H3585" s="244" t="s">
        <v>16210</v>
      </c>
      <c r="I3585" s="267" t="s">
        <v>446</v>
      </c>
      <c r="J3585" s="268" t="s">
        <v>347</v>
      </c>
      <c r="K3585" s="244" t="s">
        <v>1953</v>
      </c>
      <c r="L3585" s="244"/>
      <c r="M3585" s="259" t="s">
        <v>447</v>
      </c>
      <c r="N3585" s="244" t="s">
        <v>449</v>
      </c>
      <c r="O3585" s="244" t="s">
        <v>450</v>
      </c>
      <c r="P3585" s="244">
        <v>2023</v>
      </c>
      <c r="Q3585" s="244">
        <v>2023</v>
      </c>
      <c r="R3585" s="244" t="s">
        <v>14186</v>
      </c>
      <c r="S3585" s="223" t="s">
        <v>78</v>
      </c>
      <c r="T3585" s="244" t="s">
        <v>451</v>
      </c>
      <c r="U3585" s="246">
        <v>80</v>
      </c>
      <c r="V3585" s="244" t="s">
        <v>452</v>
      </c>
      <c r="W3585" s="244" t="s">
        <v>1718</v>
      </c>
      <c r="X3585" s="244" t="s">
        <v>22624</v>
      </c>
      <c r="Y3585" s="269">
        <v>46500</v>
      </c>
      <c r="Z3585" s="270"/>
      <c r="AA3585" s="241">
        <f t="shared" si="29"/>
        <v>0</v>
      </c>
      <c r="AB3585" s="244" t="s">
        <v>22625</v>
      </c>
    </row>
    <row r="3586" spans="1:28" ht="15" customHeight="1">
      <c r="A3586" s="109">
        <v>3577</v>
      </c>
      <c r="B3586" s="222" t="str">
        <f t="shared" si="28"/>
        <v>Klik Disini</v>
      </c>
      <c r="C3586" s="244" t="s">
        <v>22626</v>
      </c>
      <c r="D3586" s="244" t="s">
        <v>2762</v>
      </c>
      <c r="E3586" s="244" t="s">
        <v>15121</v>
      </c>
      <c r="F3586" s="244"/>
      <c r="G3586" s="244" t="s">
        <v>22627</v>
      </c>
      <c r="H3586" s="244" t="s">
        <v>3912</v>
      </c>
      <c r="I3586" s="267" t="s">
        <v>446</v>
      </c>
      <c r="J3586" s="268" t="s">
        <v>367</v>
      </c>
      <c r="K3586" s="244" t="s">
        <v>1953</v>
      </c>
      <c r="L3586" s="244"/>
      <c r="M3586" s="259" t="s">
        <v>447</v>
      </c>
      <c r="N3586" s="244" t="s">
        <v>449</v>
      </c>
      <c r="O3586" s="244" t="s">
        <v>450</v>
      </c>
      <c r="P3586" s="244" t="s">
        <v>21152</v>
      </c>
      <c r="Q3586" s="244">
        <v>2023</v>
      </c>
      <c r="R3586" s="244" t="s">
        <v>14186</v>
      </c>
      <c r="S3586" s="223" t="s">
        <v>78</v>
      </c>
      <c r="T3586" s="244" t="s">
        <v>451</v>
      </c>
      <c r="U3586" s="246">
        <v>51</v>
      </c>
      <c r="V3586" s="244" t="s">
        <v>452</v>
      </c>
      <c r="W3586" s="244" t="s">
        <v>715</v>
      </c>
      <c r="X3586" s="244" t="s">
        <v>22311</v>
      </c>
      <c r="Y3586" s="269">
        <v>34500</v>
      </c>
      <c r="Z3586" s="270"/>
      <c r="AA3586" s="241">
        <f t="shared" si="29"/>
        <v>0</v>
      </c>
      <c r="AB3586" s="244" t="s">
        <v>22628</v>
      </c>
    </row>
    <row r="3587" spans="1:28" ht="15" customHeight="1">
      <c r="A3587" s="109">
        <v>3578</v>
      </c>
      <c r="B3587" s="222" t="str">
        <f t="shared" si="28"/>
        <v>Klik Disini</v>
      </c>
      <c r="C3587" s="244" t="s">
        <v>22629</v>
      </c>
      <c r="D3587" s="244" t="s">
        <v>2762</v>
      </c>
      <c r="E3587" s="244" t="s">
        <v>22496</v>
      </c>
      <c r="F3587" s="244"/>
      <c r="G3587" s="244" t="s">
        <v>22630</v>
      </c>
      <c r="H3587" s="244" t="s">
        <v>16210</v>
      </c>
      <c r="I3587" s="267" t="s">
        <v>446</v>
      </c>
      <c r="J3587" s="268" t="s">
        <v>347</v>
      </c>
      <c r="K3587" s="244" t="s">
        <v>1953</v>
      </c>
      <c r="L3587" s="244"/>
      <c r="M3587" s="259" t="s">
        <v>447</v>
      </c>
      <c r="N3587" s="244" t="s">
        <v>449</v>
      </c>
      <c r="O3587" s="244" t="s">
        <v>450</v>
      </c>
      <c r="P3587" s="244">
        <v>2023</v>
      </c>
      <c r="Q3587" s="244">
        <v>2023</v>
      </c>
      <c r="R3587" s="244" t="s">
        <v>14186</v>
      </c>
      <c r="S3587" s="223" t="s">
        <v>78</v>
      </c>
      <c r="T3587" s="244" t="s">
        <v>451</v>
      </c>
      <c r="U3587" s="246">
        <v>80</v>
      </c>
      <c r="V3587" s="244" t="s">
        <v>452</v>
      </c>
      <c r="W3587" s="244" t="s">
        <v>917</v>
      </c>
      <c r="X3587" s="244" t="s">
        <v>22631</v>
      </c>
      <c r="Y3587" s="269">
        <v>46500</v>
      </c>
      <c r="Z3587" s="270"/>
      <c r="AA3587" s="241">
        <f t="shared" si="29"/>
        <v>0</v>
      </c>
      <c r="AB3587" s="244" t="s">
        <v>22632</v>
      </c>
    </row>
    <row r="3588" spans="1:28" ht="15" customHeight="1">
      <c r="A3588" s="109">
        <v>3579</v>
      </c>
      <c r="B3588" s="222" t="str">
        <f t="shared" si="28"/>
        <v>Klik Disini</v>
      </c>
      <c r="C3588" s="244" t="s">
        <v>22633</v>
      </c>
      <c r="D3588" s="244" t="s">
        <v>2762</v>
      </c>
      <c r="E3588" s="244" t="s">
        <v>22496</v>
      </c>
      <c r="F3588" s="244"/>
      <c r="G3588" s="244" t="s">
        <v>22634</v>
      </c>
      <c r="H3588" s="244" t="s">
        <v>16210</v>
      </c>
      <c r="I3588" s="267" t="s">
        <v>446</v>
      </c>
      <c r="J3588" s="268" t="s">
        <v>347</v>
      </c>
      <c r="K3588" s="244" t="s">
        <v>1953</v>
      </c>
      <c r="L3588" s="244"/>
      <c r="M3588" s="259" t="s">
        <v>447</v>
      </c>
      <c r="N3588" s="244" t="s">
        <v>449</v>
      </c>
      <c r="O3588" s="244" t="s">
        <v>450</v>
      </c>
      <c r="P3588" s="244">
        <v>2023</v>
      </c>
      <c r="Q3588" s="244">
        <v>2023</v>
      </c>
      <c r="R3588" s="244" t="s">
        <v>14186</v>
      </c>
      <c r="S3588" s="223" t="s">
        <v>78</v>
      </c>
      <c r="T3588" s="244" t="s">
        <v>451</v>
      </c>
      <c r="U3588" s="246">
        <v>100</v>
      </c>
      <c r="V3588" s="244" t="s">
        <v>452</v>
      </c>
      <c r="W3588" s="244" t="s">
        <v>4777</v>
      </c>
      <c r="X3588" s="244" t="s">
        <v>22635</v>
      </c>
      <c r="Y3588" s="269">
        <v>60000</v>
      </c>
      <c r="Z3588" s="270"/>
      <c r="AA3588" s="241">
        <f t="shared" si="29"/>
        <v>0</v>
      </c>
      <c r="AB3588" s="244" t="s">
        <v>22636</v>
      </c>
    </row>
    <row r="3589" spans="1:28" ht="15" customHeight="1">
      <c r="A3589" s="109">
        <v>3580</v>
      </c>
      <c r="B3589" s="222" t="str">
        <f t="shared" si="28"/>
        <v>Klik Disini</v>
      </c>
      <c r="C3589" s="244" t="s">
        <v>22637</v>
      </c>
      <c r="D3589" s="244" t="s">
        <v>2762</v>
      </c>
      <c r="E3589" s="244" t="s">
        <v>22415</v>
      </c>
      <c r="F3589" s="244"/>
      <c r="G3589" s="244" t="s">
        <v>22638</v>
      </c>
      <c r="H3589" s="244" t="s">
        <v>16210</v>
      </c>
      <c r="I3589" s="267" t="s">
        <v>446</v>
      </c>
      <c r="J3589" s="268" t="s">
        <v>337</v>
      </c>
      <c r="K3589" s="244" t="s">
        <v>1953</v>
      </c>
      <c r="L3589" s="244"/>
      <c r="M3589" s="259" t="s">
        <v>447</v>
      </c>
      <c r="N3589" s="244" t="s">
        <v>449</v>
      </c>
      <c r="O3589" s="244" t="s">
        <v>450</v>
      </c>
      <c r="P3589" s="244">
        <v>2023</v>
      </c>
      <c r="Q3589" s="244">
        <v>2023</v>
      </c>
      <c r="R3589" s="244" t="s">
        <v>14186</v>
      </c>
      <c r="S3589" s="223" t="s">
        <v>78</v>
      </c>
      <c r="T3589" s="244" t="s">
        <v>451</v>
      </c>
      <c r="U3589" s="246">
        <v>70</v>
      </c>
      <c r="V3589" s="244" t="s">
        <v>452</v>
      </c>
      <c r="W3589" s="244" t="s">
        <v>563</v>
      </c>
      <c r="X3589" s="244" t="s">
        <v>22639</v>
      </c>
      <c r="Y3589" s="269">
        <v>45500</v>
      </c>
      <c r="Z3589" s="270"/>
      <c r="AA3589" s="241">
        <f t="shared" si="29"/>
        <v>0</v>
      </c>
      <c r="AB3589" s="244" t="s">
        <v>22640</v>
      </c>
    </row>
    <row r="3590" spans="1:28" ht="15" customHeight="1">
      <c r="A3590" s="109">
        <v>3581</v>
      </c>
      <c r="B3590" s="222" t="str">
        <f t="shared" si="28"/>
        <v>Klik Disini</v>
      </c>
      <c r="C3590" s="244" t="s">
        <v>22641</v>
      </c>
      <c r="D3590" s="244" t="s">
        <v>2762</v>
      </c>
      <c r="E3590" s="244" t="s">
        <v>22642</v>
      </c>
      <c r="F3590" s="244" t="s">
        <v>22643</v>
      </c>
      <c r="G3590" s="244" t="s">
        <v>22644</v>
      </c>
      <c r="H3590" s="244" t="s">
        <v>4580</v>
      </c>
      <c r="I3590" s="267" t="s">
        <v>446</v>
      </c>
      <c r="J3590" s="268" t="s">
        <v>347</v>
      </c>
      <c r="K3590" s="244" t="s">
        <v>1953</v>
      </c>
      <c r="L3590" s="244"/>
      <c r="M3590" s="259" t="s">
        <v>447</v>
      </c>
      <c r="N3590" s="244" t="s">
        <v>449</v>
      </c>
      <c r="O3590" s="244" t="s">
        <v>450</v>
      </c>
      <c r="P3590" s="244">
        <v>2018</v>
      </c>
      <c r="Q3590" s="244">
        <v>2023</v>
      </c>
      <c r="R3590" s="244" t="s">
        <v>3643</v>
      </c>
      <c r="S3590" s="223" t="s">
        <v>78</v>
      </c>
      <c r="T3590" s="244" t="s">
        <v>451</v>
      </c>
      <c r="U3590" s="246">
        <v>138</v>
      </c>
      <c r="V3590" s="244" t="s">
        <v>452</v>
      </c>
      <c r="W3590" s="244" t="s">
        <v>1083</v>
      </c>
      <c r="X3590" s="244" t="s">
        <v>22645</v>
      </c>
      <c r="Y3590" s="269">
        <v>116000</v>
      </c>
      <c r="Z3590" s="270"/>
      <c r="AA3590" s="241">
        <f t="shared" si="29"/>
        <v>0</v>
      </c>
      <c r="AB3590" s="244" t="s">
        <v>22646</v>
      </c>
    </row>
    <row r="3591" spans="1:28" ht="15" customHeight="1">
      <c r="A3591" s="109">
        <v>3582</v>
      </c>
      <c r="B3591" s="222" t="str">
        <f t="shared" si="28"/>
        <v>Klik Disini</v>
      </c>
      <c r="C3591" s="244" t="s">
        <v>22647</v>
      </c>
      <c r="D3591" s="244" t="s">
        <v>2762</v>
      </c>
      <c r="E3591" s="244" t="s">
        <v>4953</v>
      </c>
      <c r="F3591" s="244"/>
      <c r="G3591" s="244" t="s">
        <v>22648</v>
      </c>
      <c r="H3591" s="244" t="s">
        <v>3912</v>
      </c>
      <c r="I3591" s="267" t="s">
        <v>446</v>
      </c>
      <c r="J3591" s="268" t="s">
        <v>367</v>
      </c>
      <c r="K3591" s="244" t="s">
        <v>1953</v>
      </c>
      <c r="L3591" s="244"/>
      <c r="M3591" s="259" t="s">
        <v>447</v>
      </c>
      <c r="N3591" s="244" t="s">
        <v>449</v>
      </c>
      <c r="O3591" s="244" t="s">
        <v>450</v>
      </c>
      <c r="P3591" s="244">
        <v>2023</v>
      </c>
      <c r="Q3591" s="244">
        <v>2023</v>
      </c>
      <c r="R3591" s="244" t="s">
        <v>13812</v>
      </c>
      <c r="S3591" s="223" t="s">
        <v>78</v>
      </c>
      <c r="T3591" s="244" t="s">
        <v>451</v>
      </c>
      <c r="U3591" s="246">
        <v>52</v>
      </c>
      <c r="V3591" s="244" t="s">
        <v>452</v>
      </c>
      <c r="W3591" s="244" t="s">
        <v>524</v>
      </c>
      <c r="X3591" s="244" t="s">
        <v>22649</v>
      </c>
      <c r="Y3591" s="269">
        <v>34000</v>
      </c>
      <c r="Z3591" s="270"/>
      <c r="AA3591" s="241">
        <f t="shared" si="29"/>
        <v>0</v>
      </c>
      <c r="AB3591" s="244" t="s">
        <v>22650</v>
      </c>
    </row>
    <row r="3592" spans="1:28" ht="15" customHeight="1">
      <c r="A3592" s="109">
        <v>3583</v>
      </c>
      <c r="B3592" s="222" t="str">
        <f t="shared" si="28"/>
        <v>Klik Disini</v>
      </c>
      <c r="C3592" s="244" t="s">
        <v>22651</v>
      </c>
      <c r="D3592" s="244" t="s">
        <v>2762</v>
      </c>
      <c r="E3592" s="244" t="s">
        <v>22430</v>
      </c>
      <c r="F3592" s="244"/>
      <c r="G3592" s="244" t="s">
        <v>22652</v>
      </c>
      <c r="H3592" s="244" t="s">
        <v>16210</v>
      </c>
      <c r="I3592" s="267" t="s">
        <v>446</v>
      </c>
      <c r="J3592" s="268" t="s">
        <v>337</v>
      </c>
      <c r="K3592" s="244" t="s">
        <v>1953</v>
      </c>
      <c r="L3592" s="244"/>
      <c r="M3592" s="259" t="s">
        <v>447</v>
      </c>
      <c r="N3592" s="244" t="s">
        <v>449</v>
      </c>
      <c r="O3592" s="244" t="s">
        <v>450</v>
      </c>
      <c r="P3592" s="244">
        <v>2023</v>
      </c>
      <c r="Q3592" s="244">
        <v>2023</v>
      </c>
      <c r="R3592" s="244" t="s">
        <v>14186</v>
      </c>
      <c r="S3592" s="223" t="s">
        <v>78</v>
      </c>
      <c r="T3592" s="244" t="s">
        <v>451</v>
      </c>
      <c r="U3592" s="246">
        <v>72</v>
      </c>
      <c r="V3592" s="244" t="s">
        <v>452</v>
      </c>
      <c r="W3592" s="244" t="s">
        <v>991</v>
      </c>
      <c r="X3592" s="244" t="s">
        <v>22653</v>
      </c>
      <c r="Y3592" s="269">
        <v>45500</v>
      </c>
      <c r="Z3592" s="270"/>
      <c r="AA3592" s="241">
        <f t="shared" si="29"/>
        <v>0</v>
      </c>
      <c r="AB3592" s="244" t="s">
        <v>22654</v>
      </c>
    </row>
    <row r="3593" spans="1:28" ht="15" customHeight="1">
      <c r="A3593" s="109">
        <v>3584</v>
      </c>
      <c r="B3593" s="222" t="str">
        <f t="shared" si="28"/>
        <v>Klik Disini</v>
      </c>
      <c r="C3593" s="244" t="s">
        <v>22655</v>
      </c>
      <c r="D3593" s="244" t="s">
        <v>2762</v>
      </c>
      <c r="E3593" s="244" t="s">
        <v>22430</v>
      </c>
      <c r="F3593" s="244"/>
      <c r="G3593" s="244" t="s">
        <v>22656</v>
      </c>
      <c r="H3593" s="244" t="s">
        <v>16210</v>
      </c>
      <c r="I3593" s="267" t="s">
        <v>446</v>
      </c>
      <c r="J3593" s="268" t="s">
        <v>337</v>
      </c>
      <c r="K3593" s="244" t="s">
        <v>1953</v>
      </c>
      <c r="L3593" s="244"/>
      <c r="M3593" s="259" t="s">
        <v>447</v>
      </c>
      <c r="N3593" s="244" t="s">
        <v>449</v>
      </c>
      <c r="O3593" s="244" t="s">
        <v>450</v>
      </c>
      <c r="P3593" s="244">
        <v>2023</v>
      </c>
      <c r="Q3593" s="244">
        <v>2023</v>
      </c>
      <c r="R3593" s="244" t="s">
        <v>16107</v>
      </c>
      <c r="S3593" s="223" t="s">
        <v>78</v>
      </c>
      <c r="T3593" s="244" t="s">
        <v>451</v>
      </c>
      <c r="U3593" s="246">
        <v>72</v>
      </c>
      <c r="V3593" s="244" t="s">
        <v>452</v>
      </c>
      <c r="W3593" s="244" t="s">
        <v>1873</v>
      </c>
      <c r="X3593" s="244" t="s">
        <v>22657</v>
      </c>
      <c r="Y3593" s="269">
        <v>45500</v>
      </c>
      <c r="Z3593" s="270"/>
      <c r="AA3593" s="241">
        <f t="shared" si="29"/>
        <v>0</v>
      </c>
      <c r="AB3593" s="244" t="s">
        <v>22658</v>
      </c>
    </row>
    <row r="3594" spans="1:28" ht="15" customHeight="1">
      <c r="A3594" s="109">
        <v>3585</v>
      </c>
      <c r="B3594" s="222" t="str">
        <f t="shared" si="28"/>
        <v>Klik Disini</v>
      </c>
      <c r="C3594" s="244" t="s">
        <v>22659</v>
      </c>
      <c r="D3594" s="244" t="s">
        <v>2762</v>
      </c>
      <c r="E3594" s="244" t="s">
        <v>22574</v>
      </c>
      <c r="F3594" s="244"/>
      <c r="G3594" s="244" t="s">
        <v>22660</v>
      </c>
      <c r="H3594" s="244" t="s">
        <v>16210</v>
      </c>
      <c r="I3594" s="267" t="s">
        <v>446</v>
      </c>
      <c r="J3594" s="268" t="s">
        <v>337</v>
      </c>
      <c r="K3594" s="244" t="s">
        <v>1953</v>
      </c>
      <c r="L3594" s="244"/>
      <c r="M3594" s="259" t="s">
        <v>447</v>
      </c>
      <c r="N3594" s="244" t="s">
        <v>449</v>
      </c>
      <c r="O3594" s="244" t="s">
        <v>450</v>
      </c>
      <c r="P3594" s="244">
        <v>2023</v>
      </c>
      <c r="Q3594" s="244">
        <v>2023</v>
      </c>
      <c r="R3594" s="244" t="s">
        <v>14186</v>
      </c>
      <c r="S3594" s="223" t="s">
        <v>78</v>
      </c>
      <c r="T3594" s="244" t="s">
        <v>451</v>
      </c>
      <c r="U3594" s="246">
        <v>66</v>
      </c>
      <c r="V3594" s="244" t="s">
        <v>452</v>
      </c>
      <c r="W3594" s="244" t="s">
        <v>991</v>
      </c>
      <c r="X3594" s="244" t="s">
        <v>22661</v>
      </c>
      <c r="Y3594" s="269">
        <v>37000</v>
      </c>
      <c r="Z3594" s="270"/>
      <c r="AA3594" s="241">
        <f t="shared" si="29"/>
        <v>0</v>
      </c>
      <c r="AB3594" s="244" t="s">
        <v>22662</v>
      </c>
    </row>
    <row r="3595" spans="1:28" ht="15" customHeight="1">
      <c r="A3595" s="109">
        <v>3586</v>
      </c>
      <c r="B3595" s="222" t="str">
        <f t="shared" si="28"/>
        <v>Klik Disini</v>
      </c>
      <c r="C3595" s="244" t="s">
        <v>22663</v>
      </c>
      <c r="D3595" s="244" t="s">
        <v>2762</v>
      </c>
      <c r="E3595" s="244" t="s">
        <v>22543</v>
      </c>
      <c r="F3595" s="244"/>
      <c r="G3595" s="244" t="s">
        <v>22664</v>
      </c>
      <c r="H3595" s="244" t="s">
        <v>400</v>
      </c>
      <c r="I3595" s="267" t="s">
        <v>1844</v>
      </c>
      <c r="J3595" s="268" t="s">
        <v>399</v>
      </c>
      <c r="K3595" s="244" t="s">
        <v>1953</v>
      </c>
      <c r="L3595" s="244"/>
      <c r="M3595" s="259" t="s">
        <v>447</v>
      </c>
      <c r="N3595" s="244" t="s">
        <v>449</v>
      </c>
      <c r="O3595" s="244" t="s">
        <v>450</v>
      </c>
      <c r="P3595" s="244">
        <v>2023</v>
      </c>
      <c r="Q3595" s="244">
        <v>2023</v>
      </c>
      <c r="R3595" s="244" t="s">
        <v>14912</v>
      </c>
      <c r="S3595" s="223" t="s">
        <v>78</v>
      </c>
      <c r="T3595" s="244" t="s">
        <v>451</v>
      </c>
      <c r="U3595" s="246">
        <v>80</v>
      </c>
      <c r="V3595" s="244" t="s">
        <v>452</v>
      </c>
      <c r="W3595" s="244" t="s">
        <v>488</v>
      </c>
      <c r="X3595" s="244" t="s">
        <v>22665</v>
      </c>
      <c r="Y3595" s="269">
        <v>49500</v>
      </c>
      <c r="Z3595" s="270"/>
      <c r="AA3595" s="241">
        <f t="shared" si="29"/>
        <v>0</v>
      </c>
      <c r="AB3595" s="244" t="s">
        <v>22666</v>
      </c>
    </row>
    <row r="3596" spans="1:28" ht="15" customHeight="1">
      <c r="A3596" s="109">
        <v>3587</v>
      </c>
      <c r="B3596" s="222" t="str">
        <f t="shared" si="28"/>
        <v>Klik Disini</v>
      </c>
      <c r="C3596" s="244" t="s">
        <v>22667</v>
      </c>
      <c r="D3596" s="244" t="s">
        <v>2762</v>
      </c>
      <c r="E3596" s="244" t="s">
        <v>22482</v>
      </c>
      <c r="F3596" s="244"/>
      <c r="G3596" s="244" t="s">
        <v>22668</v>
      </c>
      <c r="H3596" s="244" t="s">
        <v>16210</v>
      </c>
      <c r="I3596" s="267" t="s">
        <v>446</v>
      </c>
      <c r="J3596" s="268" t="s">
        <v>337</v>
      </c>
      <c r="K3596" s="244" t="s">
        <v>1953</v>
      </c>
      <c r="L3596" s="244"/>
      <c r="M3596" s="259" t="s">
        <v>447</v>
      </c>
      <c r="N3596" s="244" t="s">
        <v>449</v>
      </c>
      <c r="O3596" s="244" t="s">
        <v>450</v>
      </c>
      <c r="P3596" s="244">
        <v>2023</v>
      </c>
      <c r="Q3596" s="244">
        <v>2023</v>
      </c>
      <c r="R3596" s="244" t="s">
        <v>14186</v>
      </c>
      <c r="S3596" s="223" t="s">
        <v>78</v>
      </c>
      <c r="T3596" s="244" t="s">
        <v>451</v>
      </c>
      <c r="U3596" s="246">
        <v>72</v>
      </c>
      <c r="V3596" s="244" t="s">
        <v>452</v>
      </c>
      <c r="W3596" s="244" t="s">
        <v>775</v>
      </c>
      <c r="X3596" s="244" t="s">
        <v>22669</v>
      </c>
      <c r="Y3596" s="269">
        <v>45500</v>
      </c>
      <c r="Z3596" s="270"/>
      <c r="AA3596" s="241">
        <f t="shared" si="29"/>
        <v>0</v>
      </c>
      <c r="AB3596" s="244" t="s">
        <v>22670</v>
      </c>
    </row>
    <row r="3597" spans="1:28" ht="15" customHeight="1">
      <c r="A3597" s="109">
        <v>3588</v>
      </c>
      <c r="B3597" s="222" t="str">
        <f t="shared" si="28"/>
        <v>Klik Disini</v>
      </c>
      <c r="C3597" s="244" t="s">
        <v>22671</v>
      </c>
      <c r="D3597" s="244" t="s">
        <v>2762</v>
      </c>
      <c r="E3597" s="244" t="s">
        <v>7690</v>
      </c>
      <c r="F3597" s="244" t="s">
        <v>22672</v>
      </c>
      <c r="G3597" s="244" t="s">
        <v>22673</v>
      </c>
      <c r="H3597" s="244" t="s">
        <v>386</v>
      </c>
      <c r="I3597" s="267" t="s">
        <v>446</v>
      </c>
      <c r="J3597" s="268" t="s">
        <v>385</v>
      </c>
      <c r="K3597" s="244" t="s">
        <v>1953</v>
      </c>
      <c r="L3597" s="244"/>
      <c r="M3597" s="259" t="s">
        <v>447</v>
      </c>
      <c r="N3597" s="244" t="s">
        <v>449</v>
      </c>
      <c r="O3597" s="244" t="s">
        <v>450</v>
      </c>
      <c r="P3597" s="244">
        <v>2018</v>
      </c>
      <c r="Q3597" s="244">
        <v>2023</v>
      </c>
      <c r="R3597" s="244" t="s">
        <v>3412</v>
      </c>
      <c r="S3597" s="223" t="s">
        <v>78</v>
      </c>
      <c r="T3597" s="244" t="s">
        <v>451</v>
      </c>
      <c r="U3597" s="246">
        <v>178</v>
      </c>
      <c r="V3597" s="244" t="s">
        <v>452</v>
      </c>
      <c r="W3597" s="244" t="s">
        <v>4163</v>
      </c>
      <c r="X3597" s="244" t="s">
        <v>22674</v>
      </c>
      <c r="Y3597" s="269">
        <v>53000</v>
      </c>
      <c r="Z3597" s="270"/>
      <c r="AA3597" s="241">
        <f t="shared" si="29"/>
        <v>0</v>
      </c>
      <c r="AB3597" s="244" t="s">
        <v>22675</v>
      </c>
    </row>
    <row r="3598" spans="1:28" ht="15" customHeight="1">
      <c r="A3598" s="109">
        <v>3589</v>
      </c>
      <c r="B3598" s="222" t="str">
        <f t="shared" si="28"/>
        <v>Klik Disini</v>
      </c>
      <c r="C3598" s="244" t="s">
        <v>22676</v>
      </c>
      <c r="D3598" s="244" t="s">
        <v>2762</v>
      </c>
      <c r="E3598" s="244" t="s">
        <v>22430</v>
      </c>
      <c r="F3598" s="244"/>
      <c r="G3598" s="244" t="s">
        <v>22677</v>
      </c>
      <c r="H3598" s="244" t="s">
        <v>16210</v>
      </c>
      <c r="I3598" s="267" t="s">
        <v>446</v>
      </c>
      <c r="J3598" s="268" t="s">
        <v>337</v>
      </c>
      <c r="K3598" s="244" t="s">
        <v>1953</v>
      </c>
      <c r="L3598" s="244"/>
      <c r="M3598" s="259" t="s">
        <v>447</v>
      </c>
      <c r="N3598" s="244" t="s">
        <v>449</v>
      </c>
      <c r="O3598" s="244" t="s">
        <v>450</v>
      </c>
      <c r="P3598" s="244">
        <v>2023</v>
      </c>
      <c r="Q3598" s="244">
        <v>2023</v>
      </c>
      <c r="R3598" s="244" t="s">
        <v>14186</v>
      </c>
      <c r="S3598" s="223" t="s">
        <v>78</v>
      </c>
      <c r="T3598" s="244" t="s">
        <v>451</v>
      </c>
      <c r="U3598" s="246">
        <v>78</v>
      </c>
      <c r="V3598" s="244" t="s">
        <v>452</v>
      </c>
      <c r="W3598" s="244" t="s">
        <v>471</v>
      </c>
      <c r="X3598" s="244" t="s">
        <v>22678</v>
      </c>
      <c r="Y3598" s="269">
        <v>46500</v>
      </c>
      <c r="Z3598" s="270"/>
      <c r="AA3598" s="241">
        <f t="shared" si="29"/>
        <v>0</v>
      </c>
      <c r="AB3598" s="244" t="s">
        <v>22679</v>
      </c>
    </row>
    <row r="3599" spans="1:28" ht="15" customHeight="1">
      <c r="A3599" s="109">
        <v>3590</v>
      </c>
      <c r="B3599" s="222" t="str">
        <f t="shared" si="28"/>
        <v>Klik Disini</v>
      </c>
      <c r="C3599" s="244" t="s">
        <v>22680</v>
      </c>
      <c r="D3599" s="244" t="s">
        <v>2762</v>
      </c>
      <c r="E3599" s="244" t="s">
        <v>22430</v>
      </c>
      <c r="F3599" s="244"/>
      <c r="G3599" s="244" t="s">
        <v>22681</v>
      </c>
      <c r="H3599" s="244" t="s">
        <v>16210</v>
      </c>
      <c r="I3599" s="267" t="s">
        <v>446</v>
      </c>
      <c r="J3599" s="268" t="s">
        <v>337</v>
      </c>
      <c r="K3599" s="244" t="s">
        <v>1953</v>
      </c>
      <c r="L3599" s="244"/>
      <c r="M3599" s="259" t="s">
        <v>447</v>
      </c>
      <c r="N3599" s="244" t="s">
        <v>449</v>
      </c>
      <c r="O3599" s="244" t="s">
        <v>450</v>
      </c>
      <c r="P3599" s="244">
        <v>2023</v>
      </c>
      <c r="Q3599" s="244">
        <v>2023</v>
      </c>
      <c r="R3599" s="244" t="s">
        <v>14186</v>
      </c>
      <c r="S3599" s="223" t="s">
        <v>78</v>
      </c>
      <c r="T3599" s="244" t="s">
        <v>451</v>
      </c>
      <c r="U3599" s="246">
        <v>74</v>
      </c>
      <c r="V3599" s="244" t="s">
        <v>452</v>
      </c>
      <c r="W3599" s="244" t="s">
        <v>497</v>
      </c>
      <c r="X3599" s="244" t="s">
        <v>22682</v>
      </c>
      <c r="Y3599" s="269">
        <v>46000</v>
      </c>
      <c r="Z3599" s="270"/>
      <c r="AA3599" s="241">
        <f t="shared" si="29"/>
        <v>0</v>
      </c>
      <c r="AB3599" s="244" t="s">
        <v>22683</v>
      </c>
    </row>
    <row r="3600" spans="1:28" ht="15" customHeight="1">
      <c r="A3600" s="109">
        <v>3591</v>
      </c>
      <c r="B3600" s="222" t="str">
        <f t="shared" si="28"/>
        <v>Klik Disini</v>
      </c>
      <c r="C3600" s="244" t="s">
        <v>22684</v>
      </c>
      <c r="D3600" s="244" t="s">
        <v>2762</v>
      </c>
      <c r="E3600" s="244" t="s">
        <v>7690</v>
      </c>
      <c r="F3600" s="244" t="s">
        <v>22685</v>
      </c>
      <c r="G3600" s="244" t="s">
        <v>22686</v>
      </c>
      <c r="H3600" s="244" t="s">
        <v>553</v>
      </c>
      <c r="I3600" s="267" t="s">
        <v>446</v>
      </c>
      <c r="J3600" s="268" t="s">
        <v>353</v>
      </c>
      <c r="K3600" s="244" t="s">
        <v>1953</v>
      </c>
      <c r="L3600" s="244"/>
      <c r="M3600" s="259" t="s">
        <v>447</v>
      </c>
      <c r="N3600" s="244" t="s">
        <v>449</v>
      </c>
      <c r="O3600" s="244" t="s">
        <v>450</v>
      </c>
      <c r="P3600" s="244">
        <v>2018</v>
      </c>
      <c r="Q3600" s="244">
        <v>2023</v>
      </c>
      <c r="R3600" s="244" t="s">
        <v>3412</v>
      </c>
      <c r="S3600" s="223" t="s">
        <v>78</v>
      </c>
      <c r="T3600" s="244" t="s">
        <v>451</v>
      </c>
      <c r="U3600" s="246">
        <v>130</v>
      </c>
      <c r="V3600" s="244" t="s">
        <v>452</v>
      </c>
      <c r="W3600" s="244" t="s">
        <v>830</v>
      </c>
      <c r="X3600" s="244" t="s">
        <v>22687</v>
      </c>
      <c r="Y3600" s="269">
        <v>42000</v>
      </c>
      <c r="Z3600" s="270"/>
      <c r="AA3600" s="241">
        <f t="shared" si="29"/>
        <v>0</v>
      </c>
      <c r="AB3600" s="244" t="s">
        <v>22688</v>
      </c>
    </row>
    <row r="3601" spans="1:28" ht="15" customHeight="1">
      <c r="A3601" s="109">
        <v>3592</v>
      </c>
      <c r="B3601" s="222" t="str">
        <f t="shared" si="28"/>
        <v>Klik Disini</v>
      </c>
      <c r="C3601" s="244" t="s">
        <v>22689</v>
      </c>
      <c r="D3601" s="244" t="s">
        <v>2762</v>
      </c>
      <c r="E3601" s="244" t="s">
        <v>22496</v>
      </c>
      <c r="F3601" s="244"/>
      <c r="G3601" s="244" t="s">
        <v>22690</v>
      </c>
      <c r="H3601" s="244" t="s">
        <v>262</v>
      </c>
      <c r="I3601" s="267" t="s">
        <v>272</v>
      </c>
      <c r="J3601" s="268" t="s">
        <v>306</v>
      </c>
      <c r="K3601" s="244" t="s">
        <v>1953</v>
      </c>
      <c r="L3601" s="244"/>
      <c r="M3601" s="259" t="s">
        <v>447</v>
      </c>
      <c r="N3601" s="244" t="s">
        <v>449</v>
      </c>
      <c r="O3601" s="244" t="s">
        <v>450</v>
      </c>
      <c r="P3601" s="244">
        <v>2023</v>
      </c>
      <c r="Q3601" s="244">
        <v>2023</v>
      </c>
      <c r="R3601" s="244" t="s">
        <v>14912</v>
      </c>
      <c r="S3601" s="223" t="s">
        <v>78</v>
      </c>
      <c r="T3601" s="244" t="s">
        <v>451</v>
      </c>
      <c r="U3601" s="246">
        <v>74</v>
      </c>
      <c r="V3601" s="244" t="s">
        <v>452</v>
      </c>
      <c r="W3601" s="244" t="s">
        <v>1214</v>
      </c>
      <c r="X3601" s="244" t="s">
        <v>22691</v>
      </c>
      <c r="Y3601" s="269">
        <v>46000</v>
      </c>
      <c r="Z3601" s="270"/>
      <c r="AA3601" s="241">
        <f t="shared" si="29"/>
        <v>0</v>
      </c>
      <c r="AB3601" s="244" t="s">
        <v>22692</v>
      </c>
    </row>
    <row r="3602" spans="1:28" ht="15" customHeight="1">
      <c r="A3602" s="109">
        <v>3593</v>
      </c>
      <c r="B3602" s="222" t="str">
        <f t="shared" si="28"/>
        <v>Klik Disini</v>
      </c>
      <c r="C3602" s="244" t="s">
        <v>22693</v>
      </c>
      <c r="D3602" s="244" t="s">
        <v>2762</v>
      </c>
      <c r="E3602" s="244" t="s">
        <v>22461</v>
      </c>
      <c r="F3602" s="244" t="s">
        <v>22694</v>
      </c>
      <c r="G3602" s="244" t="s">
        <v>22695</v>
      </c>
      <c r="H3602" s="244" t="s">
        <v>262</v>
      </c>
      <c r="I3602" s="267" t="s">
        <v>446</v>
      </c>
      <c r="J3602" s="268" t="s">
        <v>343</v>
      </c>
      <c r="K3602" s="244" t="s">
        <v>1953</v>
      </c>
      <c r="L3602" s="244"/>
      <c r="M3602" s="259" t="s">
        <v>447</v>
      </c>
      <c r="N3602" s="244" t="s">
        <v>449</v>
      </c>
      <c r="O3602" s="244" t="s">
        <v>450</v>
      </c>
      <c r="P3602" s="244">
        <v>2023</v>
      </c>
      <c r="Q3602" s="244">
        <v>2023</v>
      </c>
      <c r="R3602" s="244" t="s">
        <v>16107</v>
      </c>
      <c r="S3602" s="223" t="s">
        <v>78</v>
      </c>
      <c r="T3602" s="244" t="s">
        <v>451</v>
      </c>
      <c r="U3602" s="246">
        <v>72</v>
      </c>
      <c r="V3602" s="244" t="s">
        <v>452</v>
      </c>
      <c r="W3602" s="244" t="s">
        <v>700</v>
      </c>
      <c r="X3602" s="244" t="s">
        <v>22696</v>
      </c>
      <c r="Y3602" s="269">
        <v>51500</v>
      </c>
      <c r="Z3602" s="270"/>
      <c r="AA3602" s="241">
        <f t="shared" si="29"/>
        <v>0</v>
      </c>
      <c r="AB3602" s="244" t="s">
        <v>22697</v>
      </c>
    </row>
    <row r="3603" spans="1:28" ht="15" customHeight="1">
      <c r="A3603" s="109">
        <v>3594</v>
      </c>
      <c r="B3603" s="222" t="str">
        <f t="shared" si="28"/>
        <v>Klik Disini</v>
      </c>
      <c r="C3603" s="244" t="s">
        <v>22698</v>
      </c>
      <c r="D3603" s="244" t="s">
        <v>2762</v>
      </c>
      <c r="E3603" s="244" t="s">
        <v>22461</v>
      </c>
      <c r="F3603" s="244" t="s">
        <v>22699</v>
      </c>
      <c r="G3603" s="244" t="s">
        <v>22700</v>
      </c>
      <c r="H3603" s="244" t="s">
        <v>262</v>
      </c>
      <c r="I3603" s="267" t="s">
        <v>446</v>
      </c>
      <c r="J3603" s="268" t="s">
        <v>343</v>
      </c>
      <c r="K3603" s="244" t="s">
        <v>1953</v>
      </c>
      <c r="L3603" s="244"/>
      <c r="M3603" s="259" t="s">
        <v>447</v>
      </c>
      <c r="N3603" s="244" t="s">
        <v>449</v>
      </c>
      <c r="O3603" s="244" t="s">
        <v>450</v>
      </c>
      <c r="P3603" s="244">
        <v>2023</v>
      </c>
      <c r="Q3603" s="244">
        <v>2023</v>
      </c>
      <c r="R3603" s="244" t="s">
        <v>16107</v>
      </c>
      <c r="S3603" s="223" t="s">
        <v>78</v>
      </c>
      <c r="T3603" s="244" t="s">
        <v>451</v>
      </c>
      <c r="U3603" s="246">
        <v>60</v>
      </c>
      <c r="V3603" s="244" t="s">
        <v>452</v>
      </c>
      <c r="W3603" s="244" t="s">
        <v>1852</v>
      </c>
      <c r="X3603" s="244" t="s">
        <v>22701</v>
      </c>
      <c r="Y3603" s="269">
        <v>40000</v>
      </c>
      <c r="Z3603" s="270"/>
      <c r="AA3603" s="241">
        <f t="shared" si="29"/>
        <v>0</v>
      </c>
      <c r="AB3603" s="244" t="s">
        <v>22702</v>
      </c>
    </row>
    <row r="3604" spans="1:28" ht="15" customHeight="1">
      <c r="A3604" s="109">
        <v>3595</v>
      </c>
      <c r="B3604" s="222" t="str">
        <f t="shared" si="28"/>
        <v>Klik Disini</v>
      </c>
      <c r="C3604" s="244" t="s">
        <v>22703</v>
      </c>
      <c r="D3604" s="244" t="s">
        <v>2762</v>
      </c>
      <c r="E3604" s="244" t="s">
        <v>4438</v>
      </c>
      <c r="F3604" s="244" t="s">
        <v>22704</v>
      </c>
      <c r="G3604" s="244" t="s">
        <v>22705</v>
      </c>
      <c r="H3604" s="244" t="s">
        <v>3912</v>
      </c>
      <c r="I3604" s="267" t="s">
        <v>446</v>
      </c>
      <c r="J3604" s="268" t="s">
        <v>367</v>
      </c>
      <c r="K3604" s="244" t="s">
        <v>1953</v>
      </c>
      <c r="L3604" s="244"/>
      <c r="M3604" s="259" t="s">
        <v>447</v>
      </c>
      <c r="N3604" s="244" t="s">
        <v>449</v>
      </c>
      <c r="O3604" s="244" t="s">
        <v>450</v>
      </c>
      <c r="P3604" s="244">
        <v>2019</v>
      </c>
      <c r="Q3604" s="244">
        <v>2023</v>
      </c>
      <c r="R3604" s="244" t="s">
        <v>14116</v>
      </c>
      <c r="S3604" s="223" t="s">
        <v>78</v>
      </c>
      <c r="T3604" s="244" t="s">
        <v>451</v>
      </c>
      <c r="U3604" s="246">
        <v>210</v>
      </c>
      <c r="V3604" s="244" t="s">
        <v>452</v>
      </c>
      <c r="W3604" s="244" t="s">
        <v>632</v>
      </c>
      <c r="X3604" s="244" t="s">
        <v>22706</v>
      </c>
      <c r="Y3604" s="269">
        <v>65000</v>
      </c>
      <c r="Z3604" s="270"/>
      <c r="AA3604" s="241">
        <f t="shared" si="29"/>
        <v>0</v>
      </c>
      <c r="AB3604" s="244" t="s">
        <v>22707</v>
      </c>
    </row>
    <row r="3605" spans="1:28" ht="15" customHeight="1">
      <c r="A3605" s="109">
        <v>3596</v>
      </c>
      <c r="B3605" s="222" t="str">
        <f t="shared" si="28"/>
        <v>Klik Disini</v>
      </c>
      <c r="C3605" s="244" t="s">
        <v>22708</v>
      </c>
      <c r="D3605" s="244" t="s">
        <v>2762</v>
      </c>
      <c r="E3605" s="244" t="s">
        <v>22430</v>
      </c>
      <c r="F3605" s="244"/>
      <c r="G3605" s="244" t="s">
        <v>22709</v>
      </c>
      <c r="H3605" s="244" t="s">
        <v>16210</v>
      </c>
      <c r="I3605" s="267" t="s">
        <v>446</v>
      </c>
      <c r="J3605" s="268" t="s">
        <v>337</v>
      </c>
      <c r="K3605" s="244" t="s">
        <v>1953</v>
      </c>
      <c r="L3605" s="244"/>
      <c r="M3605" s="259" t="s">
        <v>447</v>
      </c>
      <c r="N3605" s="244" t="s">
        <v>449</v>
      </c>
      <c r="O3605" s="244" t="s">
        <v>450</v>
      </c>
      <c r="P3605" s="244">
        <v>2023</v>
      </c>
      <c r="Q3605" s="244">
        <v>2023</v>
      </c>
      <c r="R3605" s="244" t="s">
        <v>14186</v>
      </c>
      <c r="S3605" s="223" t="s">
        <v>78</v>
      </c>
      <c r="T3605" s="244" t="s">
        <v>451</v>
      </c>
      <c r="U3605" s="246">
        <v>78</v>
      </c>
      <c r="V3605" s="244" t="s">
        <v>452</v>
      </c>
      <c r="W3605" s="244" t="s">
        <v>563</v>
      </c>
      <c r="X3605" s="244" t="s">
        <v>22710</v>
      </c>
      <c r="Y3605" s="269">
        <v>46500</v>
      </c>
      <c r="Z3605" s="270"/>
      <c r="AA3605" s="241">
        <f t="shared" si="29"/>
        <v>0</v>
      </c>
      <c r="AB3605" s="244" t="s">
        <v>22711</v>
      </c>
    </row>
    <row r="3606" spans="1:28" ht="15" customHeight="1">
      <c r="A3606" s="109">
        <v>3597</v>
      </c>
      <c r="B3606" s="222" t="str">
        <f t="shared" si="28"/>
        <v>Klik Disini</v>
      </c>
      <c r="C3606" s="244" t="s">
        <v>22712</v>
      </c>
      <c r="D3606" s="244" t="s">
        <v>2762</v>
      </c>
      <c r="E3606" s="244" t="s">
        <v>22443</v>
      </c>
      <c r="F3606" s="244"/>
      <c r="G3606" s="244" t="s">
        <v>22713</v>
      </c>
      <c r="H3606" s="244" t="s">
        <v>400</v>
      </c>
      <c r="I3606" s="267" t="s">
        <v>1844</v>
      </c>
      <c r="J3606" s="268" t="s">
        <v>399</v>
      </c>
      <c r="K3606" s="244" t="s">
        <v>1953</v>
      </c>
      <c r="L3606" s="244"/>
      <c r="M3606" s="259" t="s">
        <v>447</v>
      </c>
      <c r="N3606" s="244" t="s">
        <v>449</v>
      </c>
      <c r="O3606" s="244" t="s">
        <v>450</v>
      </c>
      <c r="P3606" s="244" t="s">
        <v>21152</v>
      </c>
      <c r="Q3606" s="244">
        <v>2023</v>
      </c>
      <c r="R3606" s="244" t="s">
        <v>14912</v>
      </c>
      <c r="S3606" s="223" t="s">
        <v>78</v>
      </c>
      <c r="T3606" s="244" t="s">
        <v>451</v>
      </c>
      <c r="U3606" s="246">
        <v>88</v>
      </c>
      <c r="V3606" s="244" t="s">
        <v>452</v>
      </c>
      <c r="W3606" s="244" t="s">
        <v>1117</v>
      </c>
      <c r="X3606" s="244" t="s">
        <v>22714</v>
      </c>
      <c r="Y3606" s="269">
        <v>48500</v>
      </c>
      <c r="Z3606" s="270"/>
      <c r="AA3606" s="241">
        <f t="shared" si="29"/>
        <v>0</v>
      </c>
      <c r="AB3606" s="244" t="s">
        <v>22715</v>
      </c>
    </row>
    <row r="3607" spans="1:28" ht="15" customHeight="1">
      <c r="A3607" s="109">
        <v>3598</v>
      </c>
      <c r="B3607" s="222" t="str">
        <f t="shared" si="28"/>
        <v>Klik Disini</v>
      </c>
      <c r="C3607" s="244" t="s">
        <v>22716</v>
      </c>
      <c r="D3607" s="244" t="s">
        <v>2762</v>
      </c>
      <c r="E3607" s="244" t="s">
        <v>22461</v>
      </c>
      <c r="F3607" s="244" t="s">
        <v>22717</v>
      </c>
      <c r="G3607" s="244" t="s">
        <v>22718</v>
      </c>
      <c r="H3607" s="244" t="s">
        <v>262</v>
      </c>
      <c r="I3607" s="267" t="s">
        <v>446</v>
      </c>
      <c r="J3607" s="268" t="s">
        <v>343</v>
      </c>
      <c r="K3607" s="244" t="s">
        <v>1953</v>
      </c>
      <c r="L3607" s="244"/>
      <c r="M3607" s="259" t="s">
        <v>447</v>
      </c>
      <c r="N3607" s="244" t="s">
        <v>449</v>
      </c>
      <c r="O3607" s="244" t="s">
        <v>450</v>
      </c>
      <c r="P3607" s="244">
        <v>2023</v>
      </c>
      <c r="Q3607" s="244">
        <v>2023</v>
      </c>
      <c r="R3607" s="244" t="s">
        <v>14186</v>
      </c>
      <c r="S3607" s="223" t="s">
        <v>78</v>
      </c>
      <c r="T3607" s="244" t="s">
        <v>451</v>
      </c>
      <c r="U3607" s="246">
        <v>68</v>
      </c>
      <c r="V3607" s="244" t="s">
        <v>452</v>
      </c>
      <c r="W3607" s="244" t="s">
        <v>1626</v>
      </c>
      <c r="X3607" s="244" t="s">
        <v>22719</v>
      </c>
      <c r="Y3607" s="269">
        <v>45000</v>
      </c>
      <c r="Z3607" s="270"/>
      <c r="AA3607" s="241">
        <f t="shared" si="29"/>
        <v>0</v>
      </c>
      <c r="AB3607" s="244" t="s">
        <v>22720</v>
      </c>
    </row>
    <row r="3608" spans="1:28" ht="15" customHeight="1">
      <c r="A3608" s="109">
        <v>3599</v>
      </c>
      <c r="B3608" s="222" t="str">
        <f t="shared" si="28"/>
        <v>Klik Disini</v>
      </c>
      <c r="C3608" s="244" t="s">
        <v>22721</v>
      </c>
      <c r="D3608" s="244" t="s">
        <v>2762</v>
      </c>
      <c r="E3608" s="244" t="s">
        <v>22461</v>
      </c>
      <c r="F3608" s="244"/>
      <c r="G3608" s="244" t="s">
        <v>22722</v>
      </c>
      <c r="H3608" s="244" t="s">
        <v>16210</v>
      </c>
      <c r="I3608" s="267" t="s">
        <v>446</v>
      </c>
      <c r="J3608" s="268" t="s">
        <v>337</v>
      </c>
      <c r="K3608" s="244" t="s">
        <v>1953</v>
      </c>
      <c r="L3608" s="244"/>
      <c r="M3608" s="259" t="s">
        <v>447</v>
      </c>
      <c r="N3608" s="244" t="s">
        <v>449</v>
      </c>
      <c r="O3608" s="244" t="s">
        <v>450</v>
      </c>
      <c r="P3608" s="244">
        <v>2023</v>
      </c>
      <c r="Q3608" s="244">
        <v>2023</v>
      </c>
      <c r="R3608" s="244" t="s">
        <v>14186</v>
      </c>
      <c r="S3608" s="223" t="s">
        <v>78</v>
      </c>
      <c r="T3608" s="244" t="s">
        <v>451</v>
      </c>
      <c r="U3608" s="246">
        <v>70</v>
      </c>
      <c r="V3608" s="244" t="s">
        <v>452</v>
      </c>
      <c r="W3608" s="244" t="s">
        <v>1332</v>
      </c>
      <c r="X3608" s="244" t="s">
        <v>22723</v>
      </c>
      <c r="Y3608" s="269">
        <v>45500</v>
      </c>
      <c r="Z3608" s="270"/>
      <c r="AA3608" s="241">
        <f t="shared" si="29"/>
        <v>0</v>
      </c>
      <c r="AB3608" s="244" t="s">
        <v>22724</v>
      </c>
    </row>
    <row r="3609" spans="1:28" ht="15" customHeight="1">
      <c r="A3609" s="109">
        <v>3600</v>
      </c>
      <c r="B3609" s="222" t="str">
        <f t="shared" si="28"/>
        <v>Klik Disini</v>
      </c>
      <c r="C3609" s="244" t="s">
        <v>22725</v>
      </c>
      <c r="D3609" s="244" t="s">
        <v>2762</v>
      </c>
      <c r="E3609" s="244" t="s">
        <v>22461</v>
      </c>
      <c r="F3609" s="244"/>
      <c r="G3609" s="244" t="s">
        <v>22726</v>
      </c>
      <c r="H3609" s="244" t="s">
        <v>16210</v>
      </c>
      <c r="I3609" s="267" t="s">
        <v>446</v>
      </c>
      <c r="J3609" s="268" t="s">
        <v>337</v>
      </c>
      <c r="K3609" s="244" t="s">
        <v>1953</v>
      </c>
      <c r="L3609" s="244"/>
      <c r="M3609" s="259" t="s">
        <v>447</v>
      </c>
      <c r="N3609" s="244" t="s">
        <v>449</v>
      </c>
      <c r="O3609" s="244" t="s">
        <v>450</v>
      </c>
      <c r="P3609" s="244">
        <v>2023</v>
      </c>
      <c r="Q3609" s="244">
        <v>2023</v>
      </c>
      <c r="R3609" s="244" t="s">
        <v>14186</v>
      </c>
      <c r="S3609" s="223" t="s">
        <v>78</v>
      </c>
      <c r="T3609" s="244" t="s">
        <v>451</v>
      </c>
      <c r="U3609" s="246">
        <v>72</v>
      </c>
      <c r="V3609" s="244" t="s">
        <v>452</v>
      </c>
      <c r="W3609" s="244" t="s">
        <v>655</v>
      </c>
      <c r="X3609" s="244" t="s">
        <v>22727</v>
      </c>
      <c r="Y3609" s="269">
        <v>45500</v>
      </c>
      <c r="Z3609" s="270"/>
      <c r="AA3609" s="241">
        <f t="shared" si="29"/>
        <v>0</v>
      </c>
      <c r="AB3609" s="244" t="s">
        <v>22728</v>
      </c>
    </row>
    <row r="3610" spans="1:28" ht="15" customHeight="1">
      <c r="A3610" s="109">
        <v>3601</v>
      </c>
      <c r="B3610" s="222" t="str">
        <f t="shared" si="28"/>
        <v>Klik Disini</v>
      </c>
      <c r="C3610" s="244" t="s">
        <v>22729</v>
      </c>
      <c r="D3610" s="244" t="s">
        <v>2762</v>
      </c>
      <c r="E3610" s="244" t="s">
        <v>15695</v>
      </c>
      <c r="F3610" s="244"/>
      <c r="G3610" s="244" t="s">
        <v>22730</v>
      </c>
      <c r="H3610" s="244" t="s">
        <v>3912</v>
      </c>
      <c r="I3610" s="267" t="s">
        <v>446</v>
      </c>
      <c r="J3610" s="268" t="s">
        <v>367</v>
      </c>
      <c r="K3610" s="244" t="s">
        <v>1953</v>
      </c>
      <c r="L3610" s="244"/>
      <c r="M3610" s="259" t="s">
        <v>447</v>
      </c>
      <c r="N3610" s="244" t="s">
        <v>449</v>
      </c>
      <c r="O3610" s="244" t="s">
        <v>450</v>
      </c>
      <c r="P3610" s="244" t="s">
        <v>21152</v>
      </c>
      <c r="Q3610" s="244">
        <v>2023</v>
      </c>
      <c r="R3610" s="244" t="s">
        <v>14912</v>
      </c>
      <c r="S3610" s="223" t="s">
        <v>78</v>
      </c>
      <c r="T3610" s="244" t="s">
        <v>451</v>
      </c>
      <c r="U3610" s="246">
        <v>63</v>
      </c>
      <c r="V3610" s="244" t="s">
        <v>452</v>
      </c>
      <c r="W3610" s="244" t="s">
        <v>555</v>
      </c>
      <c r="X3610" s="244" t="s">
        <v>22731</v>
      </c>
      <c r="Y3610" s="269">
        <v>36000</v>
      </c>
      <c r="Z3610" s="270"/>
      <c r="AA3610" s="241">
        <f t="shared" si="29"/>
        <v>0</v>
      </c>
      <c r="AB3610" s="244" t="s">
        <v>22732</v>
      </c>
    </row>
    <row r="3611" spans="1:28" ht="15" customHeight="1">
      <c r="A3611" s="109">
        <v>3602</v>
      </c>
      <c r="B3611" s="222" t="str">
        <f t="shared" si="28"/>
        <v>Klik Disini</v>
      </c>
      <c r="C3611" s="244" t="s">
        <v>22733</v>
      </c>
      <c r="D3611" s="244" t="s">
        <v>2762</v>
      </c>
      <c r="E3611" s="244" t="s">
        <v>22461</v>
      </c>
      <c r="F3611" s="244"/>
      <c r="G3611" s="244" t="s">
        <v>22734</v>
      </c>
      <c r="H3611" s="244" t="s">
        <v>16210</v>
      </c>
      <c r="I3611" s="267" t="s">
        <v>446</v>
      </c>
      <c r="J3611" s="268" t="s">
        <v>337</v>
      </c>
      <c r="K3611" s="244" t="s">
        <v>1953</v>
      </c>
      <c r="L3611" s="244"/>
      <c r="M3611" s="259" t="s">
        <v>447</v>
      </c>
      <c r="N3611" s="244" t="s">
        <v>449</v>
      </c>
      <c r="O3611" s="244" t="s">
        <v>450</v>
      </c>
      <c r="P3611" s="244">
        <v>2023</v>
      </c>
      <c r="Q3611" s="244">
        <v>2023</v>
      </c>
      <c r="R3611" s="244" t="s">
        <v>14186</v>
      </c>
      <c r="S3611" s="223" t="s">
        <v>78</v>
      </c>
      <c r="T3611" s="244" t="s">
        <v>451</v>
      </c>
      <c r="U3611" s="246">
        <v>90</v>
      </c>
      <c r="V3611" s="244" t="s">
        <v>452</v>
      </c>
      <c r="W3611" s="244" t="s">
        <v>2904</v>
      </c>
      <c r="X3611" s="244" t="s">
        <v>22735</v>
      </c>
      <c r="Y3611" s="269">
        <v>49000</v>
      </c>
      <c r="Z3611" s="270"/>
      <c r="AA3611" s="241">
        <f t="shared" si="29"/>
        <v>0</v>
      </c>
      <c r="AB3611" s="244" t="s">
        <v>22736</v>
      </c>
    </row>
    <row r="3612" spans="1:28" ht="15" customHeight="1">
      <c r="A3612" s="109">
        <v>3603</v>
      </c>
      <c r="B3612" s="222" t="str">
        <f t="shared" si="28"/>
        <v>Klik Disini</v>
      </c>
      <c r="C3612" s="244" t="s">
        <v>22737</v>
      </c>
      <c r="D3612" s="244" t="s">
        <v>2762</v>
      </c>
      <c r="E3612" s="244" t="s">
        <v>21505</v>
      </c>
      <c r="F3612" s="244"/>
      <c r="G3612" s="244" t="s">
        <v>22738</v>
      </c>
      <c r="H3612" s="244" t="s">
        <v>16210</v>
      </c>
      <c r="I3612" s="267" t="s">
        <v>446</v>
      </c>
      <c r="J3612" s="268" t="s">
        <v>337</v>
      </c>
      <c r="K3612" s="244" t="s">
        <v>447</v>
      </c>
      <c r="L3612" s="244"/>
      <c r="M3612" s="259" t="s">
        <v>447</v>
      </c>
      <c r="N3612" s="244" t="s">
        <v>449</v>
      </c>
      <c r="O3612" s="244" t="s">
        <v>450</v>
      </c>
      <c r="P3612" s="244">
        <v>2023</v>
      </c>
      <c r="Q3612" s="244">
        <v>2023</v>
      </c>
      <c r="R3612" s="244" t="s">
        <v>14186</v>
      </c>
      <c r="S3612" s="223" t="s">
        <v>78</v>
      </c>
      <c r="T3612" s="244" t="s">
        <v>451</v>
      </c>
      <c r="U3612" s="246">
        <v>80</v>
      </c>
      <c r="V3612" s="244" t="s">
        <v>452</v>
      </c>
      <c r="W3612" s="244" t="s">
        <v>6409</v>
      </c>
      <c r="X3612" s="244" t="s">
        <v>22739</v>
      </c>
      <c r="Y3612" s="269">
        <v>46000</v>
      </c>
      <c r="Z3612" s="270"/>
      <c r="AA3612" s="241">
        <f t="shared" si="29"/>
        <v>0</v>
      </c>
      <c r="AB3612" s="244" t="s">
        <v>22740</v>
      </c>
    </row>
    <row r="3613" spans="1:28" ht="15" customHeight="1">
      <c r="A3613" s="109">
        <v>3604</v>
      </c>
      <c r="B3613" s="222" t="str">
        <f t="shared" si="28"/>
        <v>Klik Disini</v>
      </c>
      <c r="C3613" s="244" t="s">
        <v>22741</v>
      </c>
      <c r="D3613" s="244" t="s">
        <v>2762</v>
      </c>
      <c r="E3613" s="244" t="s">
        <v>22415</v>
      </c>
      <c r="F3613" s="244"/>
      <c r="G3613" s="244" t="s">
        <v>22742</v>
      </c>
      <c r="H3613" s="244" t="s">
        <v>262</v>
      </c>
      <c r="I3613" s="267" t="s">
        <v>446</v>
      </c>
      <c r="J3613" s="268" t="s">
        <v>385</v>
      </c>
      <c r="K3613" s="244" t="s">
        <v>1953</v>
      </c>
      <c r="L3613" s="244"/>
      <c r="M3613" s="259" t="s">
        <v>447</v>
      </c>
      <c r="N3613" s="244" t="s">
        <v>449</v>
      </c>
      <c r="O3613" s="244" t="s">
        <v>450</v>
      </c>
      <c r="P3613" s="244">
        <v>2023</v>
      </c>
      <c r="Q3613" s="244">
        <v>2023</v>
      </c>
      <c r="R3613" s="244" t="s">
        <v>14912</v>
      </c>
      <c r="S3613" s="223" t="s">
        <v>78</v>
      </c>
      <c r="T3613" s="244" t="s">
        <v>451</v>
      </c>
      <c r="U3613" s="246">
        <v>74</v>
      </c>
      <c r="V3613" s="244" t="s">
        <v>21432</v>
      </c>
      <c r="W3613" s="244" t="s">
        <v>1873</v>
      </c>
      <c r="X3613" s="244" t="s">
        <v>22743</v>
      </c>
      <c r="Y3613" s="269">
        <v>49500</v>
      </c>
      <c r="Z3613" s="270"/>
      <c r="AA3613" s="241">
        <f t="shared" si="29"/>
        <v>0</v>
      </c>
      <c r="AB3613" s="244" t="s">
        <v>22744</v>
      </c>
    </row>
    <row r="3614" spans="1:28" ht="15" customHeight="1">
      <c r="A3614" s="109">
        <v>3605</v>
      </c>
      <c r="B3614" s="222" t="str">
        <f t="shared" si="28"/>
        <v>Klik Disini</v>
      </c>
      <c r="C3614" s="244" t="s">
        <v>22745</v>
      </c>
      <c r="D3614" s="244" t="s">
        <v>2762</v>
      </c>
      <c r="E3614" s="244" t="s">
        <v>22461</v>
      </c>
      <c r="F3614" s="244" t="s">
        <v>22746</v>
      </c>
      <c r="G3614" s="244" t="s">
        <v>22747</v>
      </c>
      <c r="H3614" s="244" t="s">
        <v>262</v>
      </c>
      <c r="I3614" s="267" t="s">
        <v>446</v>
      </c>
      <c r="J3614" s="268" t="s">
        <v>343</v>
      </c>
      <c r="K3614" s="244" t="s">
        <v>1953</v>
      </c>
      <c r="L3614" s="244"/>
      <c r="M3614" s="259" t="s">
        <v>447</v>
      </c>
      <c r="N3614" s="244" t="s">
        <v>449</v>
      </c>
      <c r="O3614" s="244" t="s">
        <v>450</v>
      </c>
      <c r="P3614" s="244">
        <v>2023</v>
      </c>
      <c r="Q3614" s="244">
        <v>2023</v>
      </c>
      <c r="R3614" s="244" t="s">
        <v>16107</v>
      </c>
      <c r="S3614" s="223" t="s">
        <v>78</v>
      </c>
      <c r="T3614" s="244" t="s">
        <v>451</v>
      </c>
      <c r="U3614" s="246">
        <v>74</v>
      </c>
      <c r="V3614" s="244" t="s">
        <v>452</v>
      </c>
      <c r="W3614" s="244" t="s">
        <v>736</v>
      </c>
      <c r="X3614" s="244" t="s">
        <v>22748</v>
      </c>
      <c r="Y3614" s="269">
        <v>49500</v>
      </c>
      <c r="Z3614" s="270"/>
      <c r="AA3614" s="241">
        <f t="shared" si="29"/>
        <v>0</v>
      </c>
      <c r="AB3614" s="244" t="s">
        <v>22749</v>
      </c>
    </row>
    <row r="3615" spans="1:28" ht="15" customHeight="1">
      <c r="A3615" s="109">
        <v>3606</v>
      </c>
      <c r="B3615" s="222" t="str">
        <f t="shared" si="28"/>
        <v>Klik Disini</v>
      </c>
      <c r="C3615" s="244" t="s">
        <v>22750</v>
      </c>
      <c r="D3615" s="244" t="s">
        <v>2762</v>
      </c>
      <c r="E3615" s="244" t="s">
        <v>21505</v>
      </c>
      <c r="F3615" s="244"/>
      <c r="G3615" s="244" t="s">
        <v>22751</v>
      </c>
      <c r="H3615" s="244" t="s">
        <v>16210</v>
      </c>
      <c r="I3615" s="267" t="s">
        <v>446</v>
      </c>
      <c r="J3615" s="268" t="s">
        <v>337</v>
      </c>
      <c r="K3615" s="244" t="s">
        <v>1953</v>
      </c>
      <c r="L3615" s="244"/>
      <c r="M3615" s="259" t="s">
        <v>447</v>
      </c>
      <c r="N3615" s="244" t="s">
        <v>449</v>
      </c>
      <c r="O3615" s="244" t="s">
        <v>450</v>
      </c>
      <c r="P3615" s="244">
        <v>2023</v>
      </c>
      <c r="Q3615" s="244">
        <v>2023</v>
      </c>
      <c r="R3615" s="244" t="s">
        <v>14186</v>
      </c>
      <c r="S3615" s="223" t="s">
        <v>78</v>
      </c>
      <c r="T3615" s="244" t="s">
        <v>451</v>
      </c>
      <c r="U3615" s="246">
        <v>76</v>
      </c>
      <c r="V3615" s="244" t="s">
        <v>452</v>
      </c>
      <c r="W3615" s="244" t="s">
        <v>830</v>
      </c>
      <c r="X3615" s="244" t="s">
        <v>22752</v>
      </c>
      <c r="Y3615" s="269">
        <v>46500</v>
      </c>
      <c r="Z3615" s="270"/>
      <c r="AA3615" s="241">
        <f t="shared" si="29"/>
        <v>0</v>
      </c>
      <c r="AB3615" s="244" t="s">
        <v>22753</v>
      </c>
    </row>
    <row r="3616" spans="1:28" ht="15" customHeight="1">
      <c r="A3616" s="109">
        <v>3607</v>
      </c>
      <c r="B3616" s="222" t="str">
        <f t="shared" si="28"/>
        <v>Klik Disini</v>
      </c>
      <c r="C3616" s="244" t="s">
        <v>22754</v>
      </c>
      <c r="D3616" s="244" t="s">
        <v>2762</v>
      </c>
      <c r="E3616" s="244" t="s">
        <v>21505</v>
      </c>
      <c r="F3616" s="244"/>
      <c r="G3616" s="244" t="s">
        <v>22755</v>
      </c>
      <c r="H3616" s="244" t="s">
        <v>16210</v>
      </c>
      <c r="I3616" s="267" t="s">
        <v>446</v>
      </c>
      <c r="J3616" s="268" t="s">
        <v>337</v>
      </c>
      <c r="K3616" s="244" t="s">
        <v>1953</v>
      </c>
      <c r="L3616" s="244"/>
      <c r="M3616" s="259" t="s">
        <v>447</v>
      </c>
      <c r="N3616" s="244" t="s">
        <v>449</v>
      </c>
      <c r="O3616" s="244" t="s">
        <v>450</v>
      </c>
      <c r="P3616" s="244">
        <v>2023</v>
      </c>
      <c r="Q3616" s="244">
        <v>2023</v>
      </c>
      <c r="R3616" s="244" t="s">
        <v>14186</v>
      </c>
      <c r="S3616" s="223" t="s">
        <v>78</v>
      </c>
      <c r="T3616" s="244" t="s">
        <v>451</v>
      </c>
      <c r="U3616" s="246">
        <v>74</v>
      </c>
      <c r="V3616" s="244" t="s">
        <v>452</v>
      </c>
      <c r="W3616" s="244" t="s">
        <v>1332</v>
      </c>
      <c r="X3616" s="244" t="s">
        <v>22756</v>
      </c>
      <c r="Y3616" s="269">
        <v>49500</v>
      </c>
      <c r="Z3616" s="270"/>
      <c r="AA3616" s="241">
        <f t="shared" si="29"/>
        <v>0</v>
      </c>
      <c r="AB3616" s="244" t="s">
        <v>22757</v>
      </c>
    </row>
    <row r="3617" spans="1:28" ht="15" customHeight="1">
      <c r="A3617" s="109">
        <v>3608</v>
      </c>
      <c r="B3617" s="222" t="str">
        <f t="shared" si="28"/>
        <v>Klik Disini</v>
      </c>
      <c r="C3617" s="244" t="s">
        <v>22758</v>
      </c>
      <c r="D3617" s="244" t="s">
        <v>2762</v>
      </c>
      <c r="E3617" s="244" t="s">
        <v>22759</v>
      </c>
      <c r="F3617" s="244" t="s">
        <v>22760</v>
      </c>
      <c r="G3617" s="244" t="s">
        <v>22761</v>
      </c>
      <c r="H3617" s="244" t="s">
        <v>1843</v>
      </c>
      <c r="I3617" s="267" t="s">
        <v>446</v>
      </c>
      <c r="J3617" s="268" t="s">
        <v>339</v>
      </c>
      <c r="K3617" s="244" t="s">
        <v>1953</v>
      </c>
      <c r="L3617" s="244"/>
      <c r="M3617" s="259" t="s">
        <v>447</v>
      </c>
      <c r="N3617" s="244" t="s">
        <v>449</v>
      </c>
      <c r="O3617" s="244" t="s">
        <v>450</v>
      </c>
      <c r="P3617" s="244">
        <v>2018</v>
      </c>
      <c r="Q3617" s="244">
        <v>2023</v>
      </c>
      <c r="R3617" s="244" t="s">
        <v>3412</v>
      </c>
      <c r="S3617" s="223" t="s">
        <v>78</v>
      </c>
      <c r="T3617" s="244" t="s">
        <v>451</v>
      </c>
      <c r="U3617" s="246">
        <v>194</v>
      </c>
      <c r="V3617" s="244" t="s">
        <v>452</v>
      </c>
      <c r="W3617" s="244" t="s">
        <v>6624</v>
      </c>
      <c r="X3617" s="244" t="s">
        <v>22762</v>
      </c>
      <c r="Y3617" s="269">
        <v>96000</v>
      </c>
      <c r="Z3617" s="270"/>
      <c r="AA3617" s="241">
        <f t="shared" si="29"/>
        <v>0</v>
      </c>
      <c r="AB3617" s="244" t="s">
        <v>22763</v>
      </c>
    </row>
    <row r="3618" spans="1:28" ht="15" customHeight="1">
      <c r="A3618" s="109">
        <v>3609</v>
      </c>
      <c r="B3618" s="222" t="str">
        <f t="shared" si="28"/>
        <v>Klik Disini</v>
      </c>
      <c r="C3618" s="244" t="s">
        <v>22764</v>
      </c>
      <c r="D3618" s="244" t="s">
        <v>2762</v>
      </c>
      <c r="E3618" s="244" t="s">
        <v>21799</v>
      </c>
      <c r="F3618" s="244" t="s">
        <v>22765</v>
      </c>
      <c r="G3618" s="244" t="s">
        <v>22766</v>
      </c>
      <c r="H3618" s="244" t="s">
        <v>262</v>
      </c>
      <c r="I3618" s="267" t="s">
        <v>446</v>
      </c>
      <c r="J3618" s="268" t="s">
        <v>343</v>
      </c>
      <c r="K3618" s="244" t="s">
        <v>1953</v>
      </c>
      <c r="L3618" s="244"/>
      <c r="M3618" s="259" t="s">
        <v>447</v>
      </c>
      <c r="N3618" s="244" t="s">
        <v>449</v>
      </c>
      <c r="O3618" s="244" t="s">
        <v>450</v>
      </c>
      <c r="P3618" s="244">
        <v>2023</v>
      </c>
      <c r="Q3618" s="244">
        <v>2023</v>
      </c>
      <c r="R3618" s="244" t="s">
        <v>16107</v>
      </c>
      <c r="S3618" s="223" t="s">
        <v>78</v>
      </c>
      <c r="T3618" s="244" t="s">
        <v>451</v>
      </c>
      <c r="U3618" s="246">
        <v>74</v>
      </c>
      <c r="V3618" s="244" t="s">
        <v>452</v>
      </c>
      <c r="W3618" s="244" t="s">
        <v>685</v>
      </c>
      <c r="X3618" s="244" t="s">
        <v>22767</v>
      </c>
      <c r="Y3618" s="269">
        <v>49500</v>
      </c>
      <c r="Z3618" s="270"/>
      <c r="AA3618" s="241">
        <f t="shared" si="29"/>
        <v>0</v>
      </c>
      <c r="AB3618" s="244" t="s">
        <v>22768</v>
      </c>
    </row>
    <row r="3619" spans="1:28" ht="15" customHeight="1">
      <c r="A3619" s="109">
        <v>3610</v>
      </c>
      <c r="B3619" s="222" t="str">
        <f t="shared" si="28"/>
        <v>Klik Disini</v>
      </c>
      <c r="C3619" s="244" t="s">
        <v>22769</v>
      </c>
      <c r="D3619" s="244" t="s">
        <v>2762</v>
      </c>
      <c r="E3619" s="244" t="s">
        <v>22770</v>
      </c>
      <c r="F3619" s="244" t="s">
        <v>22771</v>
      </c>
      <c r="G3619" s="244" t="s">
        <v>22772</v>
      </c>
      <c r="H3619" s="244" t="s">
        <v>3499</v>
      </c>
      <c r="I3619" s="267" t="s">
        <v>446</v>
      </c>
      <c r="J3619" s="268" t="s">
        <v>353</v>
      </c>
      <c r="K3619" s="244" t="s">
        <v>1953</v>
      </c>
      <c r="L3619" s="244"/>
      <c r="M3619" s="259" t="s">
        <v>447</v>
      </c>
      <c r="N3619" s="244" t="s">
        <v>449</v>
      </c>
      <c r="O3619" s="244" t="s">
        <v>450</v>
      </c>
      <c r="P3619" s="244">
        <v>2018</v>
      </c>
      <c r="Q3619" s="244">
        <v>2023</v>
      </c>
      <c r="R3619" s="244" t="s">
        <v>3412</v>
      </c>
      <c r="S3619" s="223" t="s">
        <v>78</v>
      </c>
      <c r="T3619" s="244" t="s">
        <v>451</v>
      </c>
      <c r="U3619" s="246">
        <v>314</v>
      </c>
      <c r="V3619" s="244" t="s">
        <v>452</v>
      </c>
      <c r="W3619" s="244" t="s">
        <v>1375</v>
      </c>
      <c r="X3619" s="244" t="s">
        <v>22773</v>
      </c>
      <c r="Y3619" s="269">
        <v>118000</v>
      </c>
      <c r="Z3619" s="270"/>
      <c r="AA3619" s="241">
        <f t="shared" si="29"/>
        <v>0</v>
      </c>
      <c r="AB3619" s="244" t="s">
        <v>22774</v>
      </c>
    </row>
    <row r="3620" spans="1:28" ht="15" customHeight="1">
      <c r="A3620" s="109">
        <v>3611</v>
      </c>
      <c r="B3620" s="222" t="str">
        <f t="shared" si="28"/>
        <v>Klik Disini</v>
      </c>
      <c r="C3620" s="244" t="s">
        <v>22775</v>
      </c>
      <c r="D3620" s="244" t="s">
        <v>2762</v>
      </c>
      <c r="E3620" s="244" t="s">
        <v>22410</v>
      </c>
      <c r="F3620" s="244"/>
      <c r="G3620" s="244" t="s">
        <v>22776</v>
      </c>
      <c r="H3620" s="244" t="s">
        <v>16210</v>
      </c>
      <c r="I3620" s="267" t="s">
        <v>446</v>
      </c>
      <c r="J3620" s="268" t="s">
        <v>337</v>
      </c>
      <c r="K3620" s="244" t="s">
        <v>1953</v>
      </c>
      <c r="L3620" s="244"/>
      <c r="M3620" s="259" t="s">
        <v>447</v>
      </c>
      <c r="N3620" s="244" t="s">
        <v>449</v>
      </c>
      <c r="O3620" s="244" t="s">
        <v>450</v>
      </c>
      <c r="P3620" s="244">
        <v>2023</v>
      </c>
      <c r="Q3620" s="244">
        <v>2023</v>
      </c>
      <c r="R3620" s="244" t="s">
        <v>14186</v>
      </c>
      <c r="S3620" s="223" t="s">
        <v>78</v>
      </c>
      <c r="T3620" s="244" t="s">
        <v>451</v>
      </c>
      <c r="U3620" s="246">
        <v>70</v>
      </c>
      <c r="V3620" s="244" t="s">
        <v>452</v>
      </c>
      <c r="W3620" s="244" t="s">
        <v>813</v>
      </c>
      <c r="X3620" s="244" t="s">
        <v>22777</v>
      </c>
      <c r="Y3620" s="269">
        <v>45500</v>
      </c>
      <c r="Z3620" s="270"/>
      <c r="AA3620" s="241">
        <f t="shared" si="29"/>
        <v>0</v>
      </c>
      <c r="AB3620" s="244" t="s">
        <v>22778</v>
      </c>
    </row>
    <row r="3621" spans="1:28" ht="15" customHeight="1">
      <c r="A3621" s="109">
        <v>3612</v>
      </c>
      <c r="B3621" s="222" t="str">
        <f t="shared" si="28"/>
        <v>Klik Disini</v>
      </c>
      <c r="C3621" s="244" t="s">
        <v>22779</v>
      </c>
      <c r="D3621" s="244" t="s">
        <v>2762</v>
      </c>
      <c r="E3621" s="244" t="s">
        <v>22371</v>
      </c>
      <c r="F3621" s="244"/>
      <c r="G3621" s="244" t="s">
        <v>22780</v>
      </c>
      <c r="H3621" s="244" t="s">
        <v>6549</v>
      </c>
      <c r="I3621" s="267" t="s">
        <v>592</v>
      </c>
      <c r="J3621" s="268" t="s">
        <v>324</v>
      </c>
      <c r="K3621" s="244" t="s">
        <v>1953</v>
      </c>
      <c r="L3621" s="244"/>
      <c r="M3621" s="259" t="s">
        <v>447</v>
      </c>
      <c r="N3621" s="244" t="s">
        <v>449</v>
      </c>
      <c r="O3621" s="244" t="s">
        <v>450</v>
      </c>
      <c r="P3621" s="244">
        <v>2023</v>
      </c>
      <c r="Q3621" s="244">
        <v>2023</v>
      </c>
      <c r="R3621" s="244" t="s">
        <v>14912</v>
      </c>
      <c r="S3621" s="223" t="s">
        <v>78</v>
      </c>
      <c r="T3621" s="244" t="s">
        <v>451</v>
      </c>
      <c r="U3621" s="246">
        <v>86</v>
      </c>
      <c r="V3621" s="244" t="s">
        <v>452</v>
      </c>
      <c r="W3621" s="244" t="s">
        <v>1109</v>
      </c>
      <c r="X3621" s="244" t="s">
        <v>22781</v>
      </c>
      <c r="Y3621" s="269">
        <v>47500</v>
      </c>
      <c r="Z3621" s="270"/>
      <c r="AA3621" s="241">
        <f t="shared" si="29"/>
        <v>0</v>
      </c>
      <c r="AB3621" s="244" t="s">
        <v>22782</v>
      </c>
    </row>
    <row r="3622" spans="1:28" ht="15" customHeight="1">
      <c r="A3622" s="109">
        <v>3613</v>
      </c>
      <c r="B3622" s="222" t="str">
        <f t="shared" si="28"/>
        <v>Klik Disini</v>
      </c>
      <c r="C3622" s="244" t="s">
        <v>22783</v>
      </c>
      <c r="D3622" s="244" t="s">
        <v>2762</v>
      </c>
      <c r="E3622" s="244" t="s">
        <v>21505</v>
      </c>
      <c r="F3622" s="244" t="s">
        <v>22784</v>
      </c>
      <c r="G3622" s="244" t="s">
        <v>22785</v>
      </c>
      <c r="H3622" s="244" t="s">
        <v>262</v>
      </c>
      <c r="I3622" s="267" t="s">
        <v>592</v>
      </c>
      <c r="J3622" s="268" t="s">
        <v>334</v>
      </c>
      <c r="K3622" s="244" t="s">
        <v>1953</v>
      </c>
      <c r="L3622" s="244"/>
      <c r="M3622" s="259" t="s">
        <v>447</v>
      </c>
      <c r="N3622" s="244" t="s">
        <v>449</v>
      </c>
      <c r="O3622" s="244" t="s">
        <v>450</v>
      </c>
      <c r="P3622" s="244">
        <v>2023</v>
      </c>
      <c r="Q3622" s="244">
        <v>2023</v>
      </c>
      <c r="R3622" s="244" t="s">
        <v>16107</v>
      </c>
      <c r="S3622" s="223" t="s">
        <v>78</v>
      </c>
      <c r="T3622" s="244" t="s">
        <v>451</v>
      </c>
      <c r="U3622" s="246">
        <v>74</v>
      </c>
      <c r="V3622" s="244" t="s">
        <v>452</v>
      </c>
      <c r="W3622" s="244" t="s">
        <v>1923</v>
      </c>
      <c r="X3622" s="244" t="s">
        <v>22786</v>
      </c>
      <c r="Y3622" s="269">
        <v>45500</v>
      </c>
      <c r="Z3622" s="270"/>
      <c r="AA3622" s="241">
        <f t="shared" si="29"/>
        <v>0</v>
      </c>
      <c r="AB3622" s="244" t="s">
        <v>22787</v>
      </c>
    </row>
    <row r="3623" spans="1:28" ht="15" customHeight="1">
      <c r="A3623" s="109">
        <v>3614</v>
      </c>
      <c r="B3623" s="222" t="str">
        <f t="shared" si="28"/>
        <v>Klik Disini</v>
      </c>
      <c r="C3623" s="244" t="s">
        <v>22788</v>
      </c>
      <c r="D3623" s="244" t="s">
        <v>2762</v>
      </c>
      <c r="E3623" s="244" t="s">
        <v>14232</v>
      </c>
      <c r="F3623" s="244" t="s">
        <v>22789</v>
      </c>
      <c r="G3623" s="244" t="s">
        <v>22790</v>
      </c>
      <c r="H3623" s="244" t="s">
        <v>495</v>
      </c>
      <c r="I3623" s="267" t="s">
        <v>446</v>
      </c>
      <c r="J3623" s="268" t="s">
        <v>359</v>
      </c>
      <c r="K3623" s="244" t="s">
        <v>1953</v>
      </c>
      <c r="L3623" s="244"/>
      <c r="M3623" s="259" t="s">
        <v>447</v>
      </c>
      <c r="N3623" s="244" t="s">
        <v>449</v>
      </c>
      <c r="O3623" s="244" t="s">
        <v>450</v>
      </c>
      <c r="P3623" s="244">
        <v>2018</v>
      </c>
      <c r="Q3623" s="244">
        <v>2023</v>
      </c>
      <c r="R3623" s="244" t="s">
        <v>3412</v>
      </c>
      <c r="S3623" s="223" t="s">
        <v>78</v>
      </c>
      <c r="T3623" s="244" t="s">
        <v>451</v>
      </c>
      <c r="U3623" s="246">
        <v>530</v>
      </c>
      <c r="V3623" s="244" t="s">
        <v>452</v>
      </c>
      <c r="W3623" s="244" t="s">
        <v>1109</v>
      </c>
      <c r="X3623" s="244" t="s">
        <v>22791</v>
      </c>
      <c r="Y3623" s="269">
        <v>169000</v>
      </c>
      <c r="Z3623" s="270"/>
      <c r="AA3623" s="241">
        <f t="shared" si="29"/>
        <v>0</v>
      </c>
      <c r="AB3623" s="244" t="s">
        <v>22792</v>
      </c>
    </row>
    <row r="3624" spans="1:28" ht="15" customHeight="1">
      <c r="A3624" s="109">
        <v>3615</v>
      </c>
      <c r="B3624" s="222" t="str">
        <f t="shared" si="28"/>
        <v>Klik Disini</v>
      </c>
      <c r="C3624" s="244" t="s">
        <v>22793</v>
      </c>
      <c r="D3624" s="244" t="s">
        <v>2762</v>
      </c>
      <c r="E3624" s="244" t="s">
        <v>22371</v>
      </c>
      <c r="F3624" s="244"/>
      <c r="G3624" s="244" t="s">
        <v>22794</v>
      </c>
      <c r="H3624" s="244" t="s">
        <v>16210</v>
      </c>
      <c r="I3624" s="267" t="s">
        <v>446</v>
      </c>
      <c r="J3624" s="268" t="s">
        <v>337</v>
      </c>
      <c r="K3624" s="244" t="s">
        <v>1953</v>
      </c>
      <c r="L3624" s="244"/>
      <c r="M3624" s="259" t="s">
        <v>447</v>
      </c>
      <c r="N3624" s="244" t="s">
        <v>449</v>
      </c>
      <c r="O3624" s="244" t="s">
        <v>450</v>
      </c>
      <c r="P3624" s="244">
        <v>2023</v>
      </c>
      <c r="Q3624" s="244">
        <v>2023</v>
      </c>
      <c r="R3624" s="244" t="s">
        <v>14186</v>
      </c>
      <c r="S3624" s="223" t="s">
        <v>78</v>
      </c>
      <c r="T3624" s="244" t="s">
        <v>451</v>
      </c>
      <c r="U3624" s="246">
        <v>72</v>
      </c>
      <c r="V3624" s="244" t="s">
        <v>452</v>
      </c>
      <c r="W3624" s="244" t="s">
        <v>611</v>
      </c>
      <c r="X3624" s="244" t="s">
        <v>22795</v>
      </c>
      <c r="Y3624" s="269">
        <v>45500</v>
      </c>
      <c r="Z3624" s="270"/>
      <c r="AA3624" s="241">
        <f t="shared" si="29"/>
        <v>0</v>
      </c>
      <c r="AB3624" s="244" t="s">
        <v>22796</v>
      </c>
    </row>
    <row r="3625" spans="1:28" ht="15" customHeight="1">
      <c r="A3625" s="109">
        <v>3616</v>
      </c>
      <c r="B3625" s="222" t="str">
        <f t="shared" si="28"/>
        <v>Klik Disini</v>
      </c>
      <c r="C3625" s="244" t="s">
        <v>22797</v>
      </c>
      <c r="D3625" s="244" t="s">
        <v>2762</v>
      </c>
      <c r="E3625" s="244" t="s">
        <v>21505</v>
      </c>
      <c r="F3625" s="244"/>
      <c r="G3625" s="244" t="s">
        <v>22798</v>
      </c>
      <c r="H3625" s="244" t="s">
        <v>16210</v>
      </c>
      <c r="I3625" s="267" t="s">
        <v>446</v>
      </c>
      <c r="J3625" s="268" t="s">
        <v>337</v>
      </c>
      <c r="K3625" s="244" t="s">
        <v>1953</v>
      </c>
      <c r="L3625" s="244"/>
      <c r="M3625" s="259" t="s">
        <v>447</v>
      </c>
      <c r="N3625" s="244" t="s">
        <v>449</v>
      </c>
      <c r="O3625" s="244" t="s">
        <v>450</v>
      </c>
      <c r="P3625" s="244">
        <v>2023</v>
      </c>
      <c r="Q3625" s="244">
        <v>2023</v>
      </c>
      <c r="R3625" s="244" t="s">
        <v>14186</v>
      </c>
      <c r="S3625" s="223" t="s">
        <v>78</v>
      </c>
      <c r="T3625" s="244" t="s">
        <v>451</v>
      </c>
      <c r="U3625" s="246">
        <v>70</v>
      </c>
      <c r="V3625" s="244" t="s">
        <v>452</v>
      </c>
      <c r="W3625" s="244" t="s">
        <v>1820</v>
      </c>
      <c r="X3625" s="244" t="s">
        <v>22799</v>
      </c>
      <c r="Y3625" s="269">
        <v>45500</v>
      </c>
      <c r="Z3625" s="270"/>
      <c r="AA3625" s="241">
        <f t="shared" si="29"/>
        <v>0</v>
      </c>
      <c r="AB3625" s="244" t="s">
        <v>22800</v>
      </c>
    </row>
    <row r="3626" spans="1:28" ht="15" customHeight="1">
      <c r="A3626" s="109">
        <v>3617</v>
      </c>
      <c r="B3626" s="222" t="str">
        <f t="shared" si="28"/>
        <v>Klik Disini</v>
      </c>
      <c r="C3626" s="244" t="s">
        <v>22801</v>
      </c>
      <c r="D3626" s="244" t="s">
        <v>2762</v>
      </c>
      <c r="E3626" s="244" t="s">
        <v>22443</v>
      </c>
      <c r="F3626" s="244"/>
      <c r="G3626" s="244" t="s">
        <v>22802</v>
      </c>
      <c r="H3626" s="244" t="s">
        <v>16210</v>
      </c>
      <c r="I3626" s="267" t="s">
        <v>446</v>
      </c>
      <c r="J3626" s="268" t="s">
        <v>337</v>
      </c>
      <c r="K3626" s="244" t="s">
        <v>1953</v>
      </c>
      <c r="L3626" s="244"/>
      <c r="M3626" s="259" t="s">
        <v>447</v>
      </c>
      <c r="N3626" s="244" t="s">
        <v>449</v>
      </c>
      <c r="O3626" s="244" t="s">
        <v>450</v>
      </c>
      <c r="P3626" s="244">
        <v>2023</v>
      </c>
      <c r="Q3626" s="244">
        <v>2023</v>
      </c>
      <c r="R3626" s="244" t="s">
        <v>14186</v>
      </c>
      <c r="S3626" s="223" t="s">
        <v>78</v>
      </c>
      <c r="T3626" s="244" t="s">
        <v>451</v>
      </c>
      <c r="U3626" s="246">
        <v>76</v>
      </c>
      <c r="V3626" s="244" t="s">
        <v>452</v>
      </c>
      <c r="W3626" s="244" t="s">
        <v>715</v>
      </c>
      <c r="X3626" s="244" t="s">
        <v>22803</v>
      </c>
      <c r="Y3626" s="269">
        <v>46500</v>
      </c>
      <c r="Z3626" s="270"/>
      <c r="AA3626" s="241">
        <f t="shared" si="29"/>
        <v>0</v>
      </c>
      <c r="AB3626" s="244" t="s">
        <v>22804</v>
      </c>
    </row>
    <row r="3627" spans="1:28" ht="15" customHeight="1">
      <c r="A3627" s="109">
        <v>3618</v>
      </c>
      <c r="B3627" s="222" t="str">
        <f t="shared" si="28"/>
        <v>Klik Disini</v>
      </c>
      <c r="C3627" s="244" t="s">
        <v>22805</v>
      </c>
      <c r="D3627" s="244" t="s">
        <v>2762</v>
      </c>
      <c r="E3627" s="244" t="s">
        <v>22574</v>
      </c>
      <c r="F3627" s="244"/>
      <c r="G3627" s="244" t="s">
        <v>22806</v>
      </c>
      <c r="H3627" s="244" t="s">
        <v>262</v>
      </c>
      <c r="I3627" s="267" t="s">
        <v>446</v>
      </c>
      <c r="J3627" s="268" t="s">
        <v>383</v>
      </c>
      <c r="K3627" s="244" t="s">
        <v>1953</v>
      </c>
      <c r="L3627" s="244"/>
      <c r="M3627" s="259" t="s">
        <v>447</v>
      </c>
      <c r="N3627" s="244" t="s">
        <v>449</v>
      </c>
      <c r="O3627" s="244" t="s">
        <v>450</v>
      </c>
      <c r="P3627" s="244">
        <v>2023</v>
      </c>
      <c r="Q3627" s="244">
        <v>2023</v>
      </c>
      <c r="R3627" s="244" t="s">
        <v>14912</v>
      </c>
      <c r="S3627" s="223" t="s">
        <v>78</v>
      </c>
      <c r="T3627" s="244" t="s">
        <v>451</v>
      </c>
      <c r="U3627" s="246">
        <v>78</v>
      </c>
      <c r="V3627" s="244" t="s">
        <v>452</v>
      </c>
      <c r="W3627" s="244" t="s">
        <v>480</v>
      </c>
      <c r="X3627" s="244" t="s">
        <v>22807</v>
      </c>
      <c r="Y3627" s="269">
        <v>46000</v>
      </c>
      <c r="Z3627" s="270"/>
      <c r="AA3627" s="241">
        <f t="shared" si="29"/>
        <v>0</v>
      </c>
      <c r="AB3627" s="244" t="s">
        <v>22808</v>
      </c>
    </row>
    <row r="3628" spans="1:28" ht="15" customHeight="1">
      <c r="A3628" s="109">
        <v>3619</v>
      </c>
      <c r="B3628" s="222" t="str">
        <f t="shared" si="28"/>
        <v>Klik Disini</v>
      </c>
      <c r="C3628" s="244" t="s">
        <v>22809</v>
      </c>
      <c r="D3628" s="244" t="s">
        <v>2762</v>
      </c>
      <c r="E3628" s="244" t="s">
        <v>22482</v>
      </c>
      <c r="F3628" s="244"/>
      <c r="G3628" s="244" t="s">
        <v>22810</v>
      </c>
      <c r="H3628" s="244" t="s">
        <v>16210</v>
      </c>
      <c r="I3628" s="267" t="s">
        <v>3447</v>
      </c>
      <c r="J3628" s="268" t="s">
        <v>313</v>
      </c>
      <c r="K3628" s="244" t="s">
        <v>1953</v>
      </c>
      <c r="L3628" s="244"/>
      <c r="M3628" s="259" t="s">
        <v>447</v>
      </c>
      <c r="N3628" s="244" t="s">
        <v>449</v>
      </c>
      <c r="O3628" s="244" t="s">
        <v>450</v>
      </c>
      <c r="P3628" s="244">
        <v>2023</v>
      </c>
      <c r="Q3628" s="244">
        <v>2023</v>
      </c>
      <c r="R3628" s="244" t="s">
        <v>14186</v>
      </c>
      <c r="S3628" s="223" t="s">
        <v>78</v>
      </c>
      <c r="T3628" s="244" t="s">
        <v>451</v>
      </c>
      <c r="U3628" s="246">
        <v>71</v>
      </c>
      <c r="V3628" s="244" t="s">
        <v>452</v>
      </c>
      <c r="W3628" s="244" t="s">
        <v>830</v>
      </c>
      <c r="X3628" s="244" t="s">
        <v>22811</v>
      </c>
      <c r="Y3628" s="269">
        <v>45500</v>
      </c>
      <c r="Z3628" s="270"/>
      <c r="AA3628" s="241">
        <f t="shared" si="29"/>
        <v>0</v>
      </c>
      <c r="AB3628" s="244" t="s">
        <v>22812</v>
      </c>
    </row>
    <row r="3629" spans="1:28" ht="15" customHeight="1">
      <c r="A3629" s="109">
        <v>3620</v>
      </c>
      <c r="B3629" s="222" t="str">
        <f t="shared" si="28"/>
        <v>Klik Disini</v>
      </c>
      <c r="C3629" s="244" t="s">
        <v>22813</v>
      </c>
      <c r="D3629" s="244" t="s">
        <v>2762</v>
      </c>
      <c r="E3629" s="244" t="s">
        <v>22410</v>
      </c>
      <c r="F3629" s="244"/>
      <c r="G3629" s="244" t="s">
        <v>22814</v>
      </c>
      <c r="H3629" s="244" t="s">
        <v>262</v>
      </c>
      <c r="I3629" s="267" t="s">
        <v>1844</v>
      </c>
      <c r="J3629" s="268" t="s">
        <v>401</v>
      </c>
      <c r="K3629" s="244" t="s">
        <v>1953</v>
      </c>
      <c r="L3629" s="244"/>
      <c r="M3629" s="259" t="s">
        <v>447</v>
      </c>
      <c r="N3629" s="244" t="s">
        <v>449</v>
      </c>
      <c r="O3629" s="244" t="s">
        <v>450</v>
      </c>
      <c r="P3629" s="244">
        <v>2023</v>
      </c>
      <c r="Q3629" s="244">
        <v>2023</v>
      </c>
      <c r="R3629" s="244" t="s">
        <v>14912</v>
      </c>
      <c r="S3629" s="223" t="s">
        <v>78</v>
      </c>
      <c r="T3629" s="244" t="s">
        <v>451</v>
      </c>
      <c r="U3629" s="246">
        <v>82</v>
      </c>
      <c r="V3629" s="244" t="s">
        <v>452</v>
      </c>
      <c r="W3629" s="244" t="s">
        <v>830</v>
      </c>
      <c r="X3629" s="244" t="s">
        <v>22815</v>
      </c>
      <c r="Y3629" s="269">
        <v>46500</v>
      </c>
      <c r="Z3629" s="270"/>
      <c r="AA3629" s="241">
        <f t="shared" si="29"/>
        <v>0</v>
      </c>
      <c r="AB3629" s="244" t="s">
        <v>22816</v>
      </c>
    </row>
    <row r="3630" spans="1:28" ht="15" customHeight="1">
      <c r="A3630" s="109">
        <v>3621</v>
      </c>
      <c r="B3630" s="222" t="str">
        <f t="shared" si="28"/>
        <v>Klik Disini</v>
      </c>
      <c r="C3630" s="244" t="s">
        <v>22817</v>
      </c>
      <c r="D3630" s="244" t="s">
        <v>2762</v>
      </c>
      <c r="E3630" s="244" t="s">
        <v>22415</v>
      </c>
      <c r="F3630" s="244"/>
      <c r="G3630" s="244" t="s">
        <v>22818</v>
      </c>
      <c r="H3630" s="244" t="s">
        <v>16210</v>
      </c>
      <c r="I3630" s="267" t="s">
        <v>3447</v>
      </c>
      <c r="J3630" s="268" t="s">
        <v>313</v>
      </c>
      <c r="K3630" s="244" t="s">
        <v>1953</v>
      </c>
      <c r="L3630" s="244"/>
      <c r="M3630" s="259" t="s">
        <v>447</v>
      </c>
      <c r="N3630" s="244" t="s">
        <v>449</v>
      </c>
      <c r="O3630" s="244" t="s">
        <v>450</v>
      </c>
      <c r="P3630" s="244">
        <v>2023</v>
      </c>
      <c r="Q3630" s="244">
        <v>2023</v>
      </c>
      <c r="R3630" s="244" t="s">
        <v>14186</v>
      </c>
      <c r="S3630" s="223" t="s">
        <v>78</v>
      </c>
      <c r="T3630" s="244" t="s">
        <v>451</v>
      </c>
      <c r="U3630" s="246">
        <v>68</v>
      </c>
      <c r="V3630" s="244" t="s">
        <v>452</v>
      </c>
      <c r="W3630" s="244" t="s">
        <v>1057</v>
      </c>
      <c r="X3630" s="244" t="s">
        <v>22811</v>
      </c>
      <c r="Y3630" s="269">
        <v>45000</v>
      </c>
      <c r="Z3630" s="270"/>
      <c r="AA3630" s="241">
        <f t="shared" si="29"/>
        <v>0</v>
      </c>
      <c r="AB3630" s="244" t="s">
        <v>22819</v>
      </c>
    </row>
    <row r="3631" spans="1:28" ht="15" customHeight="1">
      <c r="A3631" s="109">
        <v>3622</v>
      </c>
      <c r="B3631" s="222" t="str">
        <f t="shared" si="28"/>
        <v>Klik Disini</v>
      </c>
      <c r="C3631" s="244" t="s">
        <v>22820</v>
      </c>
      <c r="D3631" s="244" t="s">
        <v>2762</v>
      </c>
      <c r="E3631" s="244" t="s">
        <v>22461</v>
      </c>
      <c r="F3631" s="244" t="s">
        <v>22821</v>
      </c>
      <c r="G3631" s="244" t="s">
        <v>22822</v>
      </c>
      <c r="H3631" s="244" t="s">
        <v>6549</v>
      </c>
      <c r="I3631" s="267" t="s">
        <v>592</v>
      </c>
      <c r="J3631" s="268" t="s">
        <v>324</v>
      </c>
      <c r="K3631" s="244" t="s">
        <v>1953</v>
      </c>
      <c r="L3631" s="244"/>
      <c r="M3631" s="259" t="s">
        <v>447</v>
      </c>
      <c r="N3631" s="244" t="s">
        <v>449</v>
      </c>
      <c r="O3631" s="244" t="s">
        <v>450</v>
      </c>
      <c r="P3631" s="244">
        <v>2023</v>
      </c>
      <c r="Q3631" s="244">
        <v>2023</v>
      </c>
      <c r="R3631" s="244" t="s">
        <v>16107</v>
      </c>
      <c r="S3631" s="223" t="s">
        <v>78</v>
      </c>
      <c r="T3631" s="244" t="s">
        <v>451</v>
      </c>
      <c r="U3631" s="246">
        <v>68</v>
      </c>
      <c r="V3631" s="244" t="s">
        <v>452</v>
      </c>
      <c r="W3631" s="244" t="s">
        <v>1923</v>
      </c>
      <c r="X3631" s="244" t="s">
        <v>22823</v>
      </c>
      <c r="Y3631" s="269">
        <v>45000</v>
      </c>
      <c r="Z3631" s="270"/>
      <c r="AA3631" s="241">
        <f t="shared" si="29"/>
        <v>0</v>
      </c>
      <c r="AB3631" s="244" t="s">
        <v>22824</v>
      </c>
    </row>
    <row r="3632" spans="1:28" ht="15" customHeight="1">
      <c r="A3632" s="109">
        <v>3623</v>
      </c>
      <c r="B3632" s="222" t="str">
        <f t="shared" si="28"/>
        <v>Klik Disini</v>
      </c>
      <c r="C3632" s="244" t="s">
        <v>22825</v>
      </c>
      <c r="D3632" s="244" t="s">
        <v>2762</v>
      </c>
      <c r="E3632" s="244" t="s">
        <v>21505</v>
      </c>
      <c r="F3632" s="244" t="s">
        <v>22826</v>
      </c>
      <c r="G3632" s="244" t="s">
        <v>22827</v>
      </c>
      <c r="H3632" s="244" t="s">
        <v>3912</v>
      </c>
      <c r="I3632" s="267" t="s">
        <v>446</v>
      </c>
      <c r="J3632" s="268" t="s">
        <v>367</v>
      </c>
      <c r="K3632" s="244" t="s">
        <v>1953</v>
      </c>
      <c r="L3632" s="244"/>
      <c r="M3632" s="259" t="s">
        <v>447</v>
      </c>
      <c r="N3632" s="244" t="s">
        <v>449</v>
      </c>
      <c r="O3632" s="244" t="s">
        <v>450</v>
      </c>
      <c r="P3632" s="244">
        <v>2023</v>
      </c>
      <c r="Q3632" s="244">
        <v>2023</v>
      </c>
      <c r="R3632" s="244" t="s">
        <v>16107</v>
      </c>
      <c r="S3632" s="223" t="s">
        <v>78</v>
      </c>
      <c r="T3632" s="244" t="s">
        <v>451</v>
      </c>
      <c r="U3632" s="246">
        <v>66</v>
      </c>
      <c r="V3632" s="244" t="s">
        <v>452</v>
      </c>
      <c r="W3632" s="244" t="s">
        <v>3741</v>
      </c>
      <c r="X3632" s="244" t="s">
        <v>22828</v>
      </c>
      <c r="Y3632" s="269">
        <v>37000</v>
      </c>
      <c r="Z3632" s="270"/>
      <c r="AA3632" s="241">
        <f t="shared" si="29"/>
        <v>0</v>
      </c>
      <c r="AB3632" s="244" t="s">
        <v>22829</v>
      </c>
    </row>
    <row r="3633" spans="1:28" ht="15" customHeight="1">
      <c r="A3633" s="109">
        <v>3624</v>
      </c>
      <c r="B3633" s="222" t="str">
        <f t="shared" si="28"/>
        <v>Klik Disini</v>
      </c>
      <c r="C3633" s="244" t="s">
        <v>22830</v>
      </c>
      <c r="D3633" s="244" t="s">
        <v>2762</v>
      </c>
      <c r="E3633" s="244" t="s">
        <v>22574</v>
      </c>
      <c r="F3633" s="244"/>
      <c r="G3633" s="244" t="s">
        <v>22831</v>
      </c>
      <c r="H3633" s="244" t="s">
        <v>16210</v>
      </c>
      <c r="I3633" s="267" t="s">
        <v>3447</v>
      </c>
      <c r="J3633" s="268" t="s">
        <v>313</v>
      </c>
      <c r="K3633" s="244" t="s">
        <v>1953</v>
      </c>
      <c r="L3633" s="244"/>
      <c r="M3633" s="259" t="s">
        <v>447</v>
      </c>
      <c r="N3633" s="244" t="s">
        <v>449</v>
      </c>
      <c r="O3633" s="244" t="s">
        <v>450</v>
      </c>
      <c r="P3633" s="244">
        <v>2023</v>
      </c>
      <c r="Q3633" s="244">
        <v>2023</v>
      </c>
      <c r="R3633" s="244" t="s">
        <v>14186</v>
      </c>
      <c r="S3633" s="223" t="s">
        <v>78</v>
      </c>
      <c r="T3633" s="244" t="s">
        <v>451</v>
      </c>
      <c r="U3633" s="246">
        <v>68</v>
      </c>
      <c r="V3633" s="244" t="s">
        <v>452</v>
      </c>
      <c r="W3633" s="244" t="s">
        <v>1214</v>
      </c>
      <c r="X3633" s="244" t="s">
        <v>22832</v>
      </c>
      <c r="Y3633" s="269">
        <v>45000</v>
      </c>
      <c r="Z3633" s="270"/>
      <c r="AA3633" s="241">
        <f t="shared" si="29"/>
        <v>0</v>
      </c>
      <c r="AB3633" s="244" t="s">
        <v>22833</v>
      </c>
    </row>
    <row r="3634" spans="1:28" ht="15" customHeight="1">
      <c r="A3634" s="109">
        <v>3625</v>
      </c>
      <c r="B3634" s="222" t="str">
        <f t="shared" si="28"/>
        <v>Klik Disini</v>
      </c>
      <c r="C3634" s="244" t="s">
        <v>22834</v>
      </c>
      <c r="D3634" s="244" t="s">
        <v>2762</v>
      </c>
      <c r="E3634" s="244" t="s">
        <v>15121</v>
      </c>
      <c r="F3634" s="244"/>
      <c r="G3634" s="244" t="s">
        <v>22835</v>
      </c>
      <c r="H3634" s="244" t="s">
        <v>3912</v>
      </c>
      <c r="I3634" s="267" t="s">
        <v>446</v>
      </c>
      <c r="J3634" s="268" t="s">
        <v>367</v>
      </c>
      <c r="K3634" s="244" t="s">
        <v>1953</v>
      </c>
      <c r="L3634" s="244"/>
      <c r="M3634" s="259" t="s">
        <v>447</v>
      </c>
      <c r="N3634" s="244" t="s">
        <v>449</v>
      </c>
      <c r="O3634" s="244" t="s">
        <v>450</v>
      </c>
      <c r="P3634" s="244">
        <v>2023</v>
      </c>
      <c r="Q3634" s="244">
        <v>2023</v>
      </c>
      <c r="R3634" s="244" t="s">
        <v>14912</v>
      </c>
      <c r="S3634" s="223" t="s">
        <v>78</v>
      </c>
      <c r="T3634" s="244" t="s">
        <v>451</v>
      </c>
      <c r="U3634" s="246">
        <v>53</v>
      </c>
      <c r="V3634" s="244" t="s">
        <v>452</v>
      </c>
      <c r="W3634" s="244" t="s">
        <v>1788</v>
      </c>
      <c r="X3634" s="244" t="s">
        <v>22311</v>
      </c>
      <c r="Y3634" s="269">
        <v>34500</v>
      </c>
      <c r="Z3634" s="270"/>
      <c r="AA3634" s="241">
        <f t="shared" si="29"/>
        <v>0</v>
      </c>
      <c r="AB3634" s="244" t="s">
        <v>22836</v>
      </c>
    </row>
    <row r="3635" spans="1:28" ht="15" customHeight="1">
      <c r="A3635" s="109">
        <v>3626</v>
      </c>
      <c r="B3635" s="222" t="str">
        <f t="shared" si="28"/>
        <v>Klik Disini</v>
      </c>
      <c r="C3635" s="244" t="s">
        <v>22837</v>
      </c>
      <c r="D3635" s="244" t="s">
        <v>2762</v>
      </c>
      <c r="E3635" s="244" t="s">
        <v>9655</v>
      </c>
      <c r="F3635" s="244" t="s">
        <v>22838</v>
      </c>
      <c r="G3635" s="244" t="s">
        <v>22839</v>
      </c>
      <c r="H3635" s="244" t="s">
        <v>3912</v>
      </c>
      <c r="I3635" s="267" t="s">
        <v>446</v>
      </c>
      <c r="J3635" s="268" t="s">
        <v>367</v>
      </c>
      <c r="K3635" s="244" t="s">
        <v>1953</v>
      </c>
      <c r="L3635" s="244"/>
      <c r="M3635" s="259" t="s">
        <v>447</v>
      </c>
      <c r="N3635" s="244" t="s">
        <v>449</v>
      </c>
      <c r="O3635" s="244" t="s">
        <v>450</v>
      </c>
      <c r="P3635" s="244">
        <v>2020</v>
      </c>
      <c r="Q3635" s="244">
        <v>2023</v>
      </c>
      <c r="R3635" s="244" t="s">
        <v>14116</v>
      </c>
      <c r="S3635" s="223" t="s">
        <v>78</v>
      </c>
      <c r="T3635" s="244" t="s">
        <v>451</v>
      </c>
      <c r="U3635" s="246">
        <v>514</v>
      </c>
      <c r="V3635" s="244" t="s">
        <v>452</v>
      </c>
      <c r="W3635" s="244" t="s">
        <v>1820</v>
      </c>
      <c r="X3635" s="244" t="s">
        <v>22840</v>
      </c>
      <c r="Y3635" s="269">
        <v>134000</v>
      </c>
      <c r="Z3635" s="270"/>
      <c r="AA3635" s="241">
        <f t="shared" si="29"/>
        <v>0</v>
      </c>
      <c r="AB3635" s="244" t="s">
        <v>22841</v>
      </c>
    </row>
    <row r="3636" spans="1:28" ht="15" customHeight="1">
      <c r="A3636" s="109">
        <v>3627</v>
      </c>
      <c r="B3636" s="222" t="str">
        <f t="shared" si="28"/>
        <v>Klik Disini</v>
      </c>
      <c r="C3636" s="244" t="s">
        <v>22842</v>
      </c>
      <c r="D3636" s="244" t="s">
        <v>2762</v>
      </c>
      <c r="E3636" s="244" t="s">
        <v>22843</v>
      </c>
      <c r="F3636" s="244" t="s">
        <v>22844</v>
      </c>
      <c r="G3636" s="244" t="s">
        <v>22845</v>
      </c>
      <c r="H3636" s="244" t="s">
        <v>1787</v>
      </c>
      <c r="I3636" s="267" t="s">
        <v>446</v>
      </c>
      <c r="J3636" s="268" t="s">
        <v>359</v>
      </c>
      <c r="K3636" s="244" t="s">
        <v>1953</v>
      </c>
      <c r="L3636" s="244"/>
      <c r="M3636" s="259" t="s">
        <v>447</v>
      </c>
      <c r="N3636" s="244" t="s">
        <v>449</v>
      </c>
      <c r="O3636" s="244" t="s">
        <v>450</v>
      </c>
      <c r="P3636" s="244">
        <v>2018</v>
      </c>
      <c r="Q3636" s="244">
        <v>2023</v>
      </c>
      <c r="R3636" s="244" t="s">
        <v>3412</v>
      </c>
      <c r="S3636" s="223" t="s">
        <v>78</v>
      </c>
      <c r="T3636" s="244" t="s">
        <v>451</v>
      </c>
      <c r="U3636" s="246">
        <v>308</v>
      </c>
      <c r="V3636" s="244" t="s">
        <v>452</v>
      </c>
      <c r="W3636" s="244" t="s">
        <v>1820</v>
      </c>
      <c r="X3636" s="244" t="s">
        <v>22846</v>
      </c>
      <c r="Y3636" s="269">
        <v>85000</v>
      </c>
      <c r="Z3636" s="270"/>
      <c r="AA3636" s="241">
        <f t="shared" si="29"/>
        <v>0</v>
      </c>
      <c r="AB3636" s="244" t="s">
        <v>22847</v>
      </c>
    </row>
    <row r="3637" spans="1:28" ht="15" customHeight="1">
      <c r="A3637" s="109">
        <v>3628</v>
      </c>
      <c r="B3637" s="222" t="str">
        <f t="shared" si="28"/>
        <v>Klik Disini</v>
      </c>
      <c r="C3637" s="244" t="s">
        <v>22848</v>
      </c>
      <c r="D3637" s="244" t="s">
        <v>2762</v>
      </c>
      <c r="E3637" s="244" t="s">
        <v>21505</v>
      </c>
      <c r="F3637" s="244" t="s">
        <v>22849</v>
      </c>
      <c r="G3637" s="244" t="s">
        <v>22850</v>
      </c>
      <c r="H3637" s="244" t="s">
        <v>3727</v>
      </c>
      <c r="I3637" s="267" t="s">
        <v>446</v>
      </c>
      <c r="J3637" s="268" t="s">
        <v>385</v>
      </c>
      <c r="K3637" s="244" t="s">
        <v>1953</v>
      </c>
      <c r="L3637" s="244"/>
      <c r="M3637" s="259" t="s">
        <v>447</v>
      </c>
      <c r="N3637" s="244" t="s">
        <v>449</v>
      </c>
      <c r="O3637" s="244" t="s">
        <v>450</v>
      </c>
      <c r="P3637" s="244">
        <v>2023</v>
      </c>
      <c r="Q3637" s="244">
        <v>2023</v>
      </c>
      <c r="R3637" s="244" t="s">
        <v>14186</v>
      </c>
      <c r="S3637" s="223" t="s">
        <v>78</v>
      </c>
      <c r="T3637" s="244" t="s">
        <v>451</v>
      </c>
      <c r="U3637" s="246">
        <v>60</v>
      </c>
      <c r="V3637" s="244" t="s">
        <v>452</v>
      </c>
      <c r="W3637" s="244" t="s">
        <v>2904</v>
      </c>
      <c r="X3637" s="244" t="s">
        <v>22851</v>
      </c>
      <c r="Y3637" s="269">
        <v>36000</v>
      </c>
      <c r="Z3637" s="270"/>
      <c r="AA3637" s="241">
        <f t="shared" si="29"/>
        <v>0</v>
      </c>
      <c r="AB3637" s="244" t="s">
        <v>22852</v>
      </c>
    </row>
    <row r="3638" spans="1:28" ht="15" customHeight="1">
      <c r="A3638" s="109">
        <v>3629</v>
      </c>
      <c r="B3638" s="222" t="str">
        <f t="shared" si="28"/>
        <v>Klik Disini</v>
      </c>
      <c r="C3638" s="244" t="s">
        <v>22853</v>
      </c>
      <c r="D3638" s="244" t="s">
        <v>2762</v>
      </c>
      <c r="E3638" s="244" t="s">
        <v>15121</v>
      </c>
      <c r="F3638" s="244"/>
      <c r="G3638" s="244" t="s">
        <v>22854</v>
      </c>
      <c r="H3638" s="244" t="s">
        <v>3912</v>
      </c>
      <c r="I3638" s="267" t="s">
        <v>446</v>
      </c>
      <c r="J3638" s="268" t="s">
        <v>367</v>
      </c>
      <c r="K3638" s="244" t="s">
        <v>1953</v>
      </c>
      <c r="L3638" s="244"/>
      <c r="M3638" s="259" t="s">
        <v>447</v>
      </c>
      <c r="N3638" s="244" t="s">
        <v>449</v>
      </c>
      <c r="O3638" s="244" t="s">
        <v>450</v>
      </c>
      <c r="P3638" s="244">
        <v>2023</v>
      </c>
      <c r="Q3638" s="244">
        <v>2023</v>
      </c>
      <c r="R3638" s="244" t="s">
        <v>14116</v>
      </c>
      <c r="S3638" s="223" t="s">
        <v>78</v>
      </c>
      <c r="T3638" s="244" t="s">
        <v>451</v>
      </c>
      <c r="U3638" s="246">
        <v>60</v>
      </c>
      <c r="V3638" s="244" t="s">
        <v>452</v>
      </c>
      <c r="W3638" s="244" t="s">
        <v>722</v>
      </c>
      <c r="X3638" s="244" t="s">
        <v>22311</v>
      </c>
      <c r="Y3638" s="269">
        <v>35500</v>
      </c>
      <c r="Z3638" s="270"/>
      <c r="AA3638" s="241">
        <f t="shared" si="29"/>
        <v>0</v>
      </c>
      <c r="AB3638" s="244" t="s">
        <v>22855</v>
      </c>
    </row>
    <row r="3639" spans="1:28" ht="15" customHeight="1">
      <c r="A3639" s="109">
        <v>3630</v>
      </c>
      <c r="B3639" s="222" t="str">
        <f t="shared" si="28"/>
        <v>Klik Disini</v>
      </c>
      <c r="C3639" s="244" t="s">
        <v>22856</v>
      </c>
      <c r="D3639" s="244" t="s">
        <v>2762</v>
      </c>
      <c r="E3639" s="244" t="s">
        <v>10384</v>
      </c>
      <c r="F3639" s="244"/>
      <c r="G3639" s="244" t="s">
        <v>22857</v>
      </c>
      <c r="H3639" s="244" t="s">
        <v>3912</v>
      </c>
      <c r="I3639" s="267" t="s">
        <v>446</v>
      </c>
      <c r="J3639" s="268" t="s">
        <v>367</v>
      </c>
      <c r="K3639" s="244" t="s">
        <v>1953</v>
      </c>
      <c r="L3639" s="244"/>
      <c r="M3639" s="259" t="s">
        <v>447</v>
      </c>
      <c r="N3639" s="244" t="s">
        <v>449</v>
      </c>
      <c r="O3639" s="244" t="s">
        <v>450</v>
      </c>
      <c r="P3639" s="244" t="s">
        <v>21152</v>
      </c>
      <c r="Q3639" s="244">
        <v>2023</v>
      </c>
      <c r="R3639" s="244" t="s">
        <v>13812</v>
      </c>
      <c r="S3639" s="223" t="s">
        <v>78</v>
      </c>
      <c r="T3639" s="244" t="s">
        <v>451</v>
      </c>
      <c r="U3639" s="246">
        <v>58</v>
      </c>
      <c r="V3639" s="244" t="s">
        <v>452</v>
      </c>
      <c r="W3639" s="244" t="s">
        <v>942</v>
      </c>
      <c r="X3639" s="244" t="s">
        <v>22858</v>
      </c>
      <c r="Y3639" s="269">
        <v>36000</v>
      </c>
      <c r="Z3639" s="270"/>
      <c r="AA3639" s="241">
        <f t="shared" si="29"/>
        <v>0</v>
      </c>
      <c r="AB3639" s="244" t="s">
        <v>22859</v>
      </c>
    </row>
    <row r="3640" spans="1:28" ht="15" customHeight="1">
      <c r="A3640" s="109">
        <v>3631</v>
      </c>
      <c r="B3640" s="222" t="str">
        <f t="shared" si="28"/>
        <v>Klik Disini</v>
      </c>
      <c r="C3640" s="244" t="s">
        <v>22860</v>
      </c>
      <c r="D3640" s="244" t="s">
        <v>2762</v>
      </c>
      <c r="E3640" s="244" t="s">
        <v>22861</v>
      </c>
      <c r="F3640" s="244" t="s">
        <v>22862</v>
      </c>
      <c r="G3640" s="244" t="s">
        <v>22863</v>
      </c>
      <c r="H3640" s="244" t="s">
        <v>4580</v>
      </c>
      <c r="I3640" s="267" t="s">
        <v>446</v>
      </c>
      <c r="J3640" s="268" t="s">
        <v>347</v>
      </c>
      <c r="K3640" s="244" t="s">
        <v>1953</v>
      </c>
      <c r="L3640" s="244"/>
      <c r="M3640" s="259" t="s">
        <v>447</v>
      </c>
      <c r="N3640" s="244" t="s">
        <v>449</v>
      </c>
      <c r="O3640" s="244" t="s">
        <v>450</v>
      </c>
      <c r="P3640" s="244">
        <v>2018</v>
      </c>
      <c r="Q3640" s="244">
        <v>2023</v>
      </c>
      <c r="R3640" s="244" t="s">
        <v>3643</v>
      </c>
      <c r="S3640" s="223" t="s">
        <v>78</v>
      </c>
      <c r="T3640" s="244" t="s">
        <v>451</v>
      </c>
      <c r="U3640" s="246">
        <v>274</v>
      </c>
      <c r="V3640" s="244" t="s">
        <v>452</v>
      </c>
      <c r="W3640" s="244" t="s">
        <v>12170</v>
      </c>
      <c r="X3640" s="244" t="s">
        <v>22864</v>
      </c>
      <c r="Y3640" s="269">
        <v>125000</v>
      </c>
      <c r="Z3640" s="270"/>
      <c r="AA3640" s="241">
        <f t="shared" si="29"/>
        <v>0</v>
      </c>
      <c r="AB3640" s="244" t="s">
        <v>22865</v>
      </c>
    </row>
    <row r="3641" spans="1:28" ht="15" customHeight="1">
      <c r="A3641" s="109">
        <v>3632</v>
      </c>
      <c r="B3641" s="222" t="str">
        <f t="shared" si="28"/>
        <v>Klik Disini</v>
      </c>
      <c r="C3641" s="244" t="s">
        <v>22866</v>
      </c>
      <c r="D3641" s="244" t="s">
        <v>2762</v>
      </c>
      <c r="E3641" s="244" t="s">
        <v>22867</v>
      </c>
      <c r="F3641" s="244"/>
      <c r="G3641" s="244" t="s">
        <v>22868</v>
      </c>
      <c r="H3641" s="244" t="s">
        <v>3912</v>
      </c>
      <c r="I3641" s="267" t="s">
        <v>446</v>
      </c>
      <c r="J3641" s="268" t="s">
        <v>367</v>
      </c>
      <c r="K3641" s="244" t="s">
        <v>1953</v>
      </c>
      <c r="L3641" s="244"/>
      <c r="M3641" s="259" t="s">
        <v>447</v>
      </c>
      <c r="N3641" s="244" t="s">
        <v>449</v>
      </c>
      <c r="O3641" s="244" t="s">
        <v>450</v>
      </c>
      <c r="P3641" s="244" t="s">
        <v>21152</v>
      </c>
      <c r="Q3641" s="244">
        <v>2023</v>
      </c>
      <c r="R3641" s="244" t="s">
        <v>13812</v>
      </c>
      <c r="S3641" s="223" t="s">
        <v>78</v>
      </c>
      <c r="T3641" s="244" t="s">
        <v>451</v>
      </c>
      <c r="U3641" s="246">
        <v>54</v>
      </c>
      <c r="V3641" s="244" t="s">
        <v>452</v>
      </c>
      <c r="W3641" s="244" t="s">
        <v>1214</v>
      </c>
      <c r="X3641" s="244" t="s">
        <v>21824</v>
      </c>
      <c r="Y3641" s="269">
        <v>34500</v>
      </c>
      <c r="Z3641" s="270"/>
      <c r="AA3641" s="241">
        <f t="shared" si="29"/>
        <v>0</v>
      </c>
      <c r="AB3641" s="244" t="s">
        <v>22869</v>
      </c>
    </row>
    <row r="3642" spans="1:28" ht="15" customHeight="1">
      <c r="A3642" s="109">
        <v>3633</v>
      </c>
      <c r="B3642" s="222" t="str">
        <f t="shared" si="28"/>
        <v>Klik Disini</v>
      </c>
      <c r="C3642" s="244" t="s">
        <v>22870</v>
      </c>
      <c r="D3642" s="244" t="s">
        <v>2762</v>
      </c>
      <c r="E3642" s="244" t="s">
        <v>15475</v>
      </c>
      <c r="F3642" s="244"/>
      <c r="G3642" s="244" t="s">
        <v>22871</v>
      </c>
      <c r="H3642" s="244" t="s">
        <v>3912</v>
      </c>
      <c r="I3642" s="267" t="s">
        <v>446</v>
      </c>
      <c r="J3642" s="268" t="s">
        <v>367</v>
      </c>
      <c r="K3642" s="244" t="s">
        <v>1953</v>
      </c>
      <c r="L3642" s="244"/>
      <c r="M3642" s="259" t="s">
        <v>447</v>
      </c>
      <c r="N3642" s="244" t="s">
        <v>449</v>
      </c>
      <c r="O3642" s="244" t="s">
        <v>450</v>
      </c>
      <c r="P3642" s="244">
        <v>2023</v>
      </c>
      <c r="Q3642" s="244">
        <v>2023</v>
      </c>
      <c r="R3642" s="244" t="s">
        <v>13812</v>
      </c>
      <c r="S3642" s="223" t="s">
        <v>78</v>
      </c>
      <c r="T3642" s="244" t="s">
        <v>451</v>
      </c>
      <c r="U3642" s="246">
        <v>93</v>
      </c>
      <c r="V3642" s="244" t="s">
        <v>452</v>
      </c>
      <c r="W3642" s="244" t="s">
        <v>563</v>
      </c>
      <c r="X3642" s="244" t="s">
        <v>22872</v>
      </c>
      <c r="Y3642" s="269">
        <v>49000</v>
      </c>
      <c r="Z3642" s="270"/>
      <c r="AA3642" s="241">
        <f t="shared" si="29"/>
        <v>0</v>
      </c>
      <c r="AB3642" s="244" t="s">
        <v>22873</v>
      </c>
    </row>
    <row r="3643" spans="1:28" ht="15" customHeight="1">
      <c r="A3643" s="109">
        <v>3634</v>
      </c>
      <c r="B3643" s="222" t="str">
        <f t="shared" si="28"/>
        <v>Klik Disini</v>
      </c>
      <c r="C3643" s="244" t="s">
        <v>22874</v>
      </c>
      <c r="D3643" s="244" t="s">
        <v>2762</v>
      </c>
      <c r="E3643" s="244" t="s">
        <v>22875</v>
      </c>
      <c r="F3643" s="244"/>
      <c r="G3643" s="244" t="s">
        <v>22876</v>
      </c>
      <c r="H3643" s="244" t="s">
        <v>3912</v>
      </c>
      <c r="I3643" s="267" t="s">
        <v>446</v>
      </c>
      <c r="J3643" s="268" t="s">
        <v>367</v>
      </c>
      <c r="K3643" s="244" t="s">
        <v>1953</v>
      </c>
      <c r="L3643" s="244"/>
      <c r="M3643" s="259" t="s">
        <v>447</v>
      </c>
      <c r="N3643" s="244" t="s">
        <v>449</v>
      </c>
      <c r="O3643" s="244" t="s">
        <v>450</v>
      </c>
      <c r="P3643" s="244">
        <v>2023</v>
      </c>
      <c r="Q3643" s="244">
        <v>2023</v>
      </c>
      <c r="R3643" s="244" t="s">
        <v>14116</v>
      </c>
      <c r="S3643" s="223" t="s">
        <v>78</v>
      </c>
      <c r="T3643" s="244" t="s">
        <v>451</v>
      </c>
      <c r="U3643" s="246">
        <v>53</v>
      </c>
      <c r="V3643" s="244" t="s">
        <v>452</v>
      </c>
      <c r="W3643" s="244" t="s">
        <v>775</v>
      </c>
      <c r="X3643" s="244" t="s">
        <v>22877</v>
      </c>
      <c r="Y3643" s="269">
        <v>34500</v>
      </c>
      <c r="Z3643" s="270"/>
      <c r="AA3643" s="241">
        <f t="shared" si="29"/>
        <v>0</v>
      </c>
      <c r="AB3643" s="244" t="s">
        <v>22878</v>
      </c>
    </row>
    <row r="3644" spans="1:28" ht="15" customHeight="1">
      <c r="A3644" s="109">
        <v>3635</v>
      </c>
      <c r="B3644" s="222" t="str">
        <f t="shared" si="28"/>
        <v>Klik Disini</v>
      </c>
      <c r="C3644" s="244" t="s">
        <v>22879</v>
      </c>
      <c r="D3644" s="244" t="s">
        <v>2762</v>
      </c>
      <c r="E3644" s="244" t="s">
        <v>22574</v>
      </c>
      <c r="F3644" s="244"/>
      <c r="G3644" s="244" t="s">
        <v>22880</v>
      </c>
      <c r="H3644" s="244" t="s">
        <v>262</v>
      </c>
      <c r="I3644" s="267" t="s">
        <v>272</v>
      </c>
      <c r="J3644" s="268" t="s">
        <v>306</v>
      </c>
      <c r="K3644" s="244" t="s">
        <v>1953</v>
      </c>
      <c r="L3644" s="244"/>
      <c r="M3644" s="259" t="s">
        <v>447</v>
      </c>
      <c r="N3644" s="244" t="s">
        <v>449</v>
      </c>
      <c r="O3644" s="244" t="s">
        <v>450</v>
      </c>
      <c r="P3644" s="244">
        <v>2023</v>
      </c>
      <c r="Q3644" s="244">
        <v>2023</v>
      </c>
      <c r="R3644" s="244" t="s">
        <v>14912</v>
      </c>
      <c r="S3644" s="223" t="s">
        <v>78</v>
      </c>
      <c r="T3644" s="244" t="s">
        <v>451</v>
      </c>
      <c r="U3644" s="246">
        <v>72</v>
      </c>
      <c r="V3644" s="244" t="s">
        <v>21432</v>
      </c>
      <c r="W3644" s="244" t="s">
        <v>1820</v>
      </c>
      <c r="X3644" s="244" t="s">
        <v>22881</v>
      </c>
      <c r="Y3644" s="269">
        <v>45500</v>
      </c>
      <c r="Z3644" s="270"/>
      <c r="AA3644" s="241">
        <f t="shared" si="29"/>
        <v>0</v>
      </c>
      <c r="AB3644" s="244" t="s">
        <v>22882</v>
      </c>
    </row>
    <row r="3645" spans="1:28" ht="15" customHeight="1">
      <c r="A3645" s="109">
        <v>3636</v>
      </c>
      <c r="B3645" s="222" t="str">
        <f t="shared" si="28"/>
        <v>Klik Disini</v>
      </c>
      <c r="C3645" s="244" t="s">
        <v>22883</v>
      </c>
      <c r="D3645" s="244" t="s">
        <v>2762</v>
      </c>
      <c r="E3645" s="244" t="s">
        <v>15121</v>
      </c>
      <c r="F3645" s="244"/>
      <c r="G3645" s="244" t="s">
        <v>22884</v>
      </c>
      <c r="H3645" s="244" t="s">
        <v>3912</v>
      </c>
      <c r="I3645" s="267" t="s">
        <v>446</v>
      </c>
      <c r="J3645" s="268" t="s">
        <v>367</v>
      </c>
      <c r="K3645" s="244" t="s">
        <v>1953</v>
      </c>
      <c r="L3645" s="244"/>
      <c r="M3645" s="259" t="s">
        <v>447</v>
      </c>
      <c r="N3645" s="244" t="s">
        <v>449</v>
      </c>
      <c r="O3645" s="244" t="s">
        <v>450</v>
      </c>
      <c r="P3645" s="244" t="s">
        <v>21152</v>
      </c>
      <c r="Q3645" s="244">
        <v>2023</v>
      </c>
      <c r="R3645" s="244" t="s">
        <v>14186</v>
      </c>
      <c r="S3645" s="223" t="s">
        <v>78</v>
      </c>
      <c r="T3645" s="244" t="s">
        <v>451</v>
      </c>
      <c r="U3645" s="246">
        <v>57</v>
      </c>
      <c r="V3645" s="244" t="s">
        <v>452</v>
      </c>
      <c r="W3645" s="244" t="s">
        <v>497</v>
      </c>
      <c r="X3645" s="244" t="s">
        <v>22311</v>
      </c>
      <c r="Y3645" s="269">
        <v>35500</v>
      </c>
      <c r="Z3645" s="270"/>
      <c r="AA3645" s="241">
        <f t="shared" si="29"/>
        <v>0</v>
      </c>
      <c r="AB3645" s="244" t="s">
        <v>22885</v>
      </c>
    </row>
    <row r="3646" spans="1:28" ht="15" customHeight="1">
      <c r="A3646" s="109">
        <v>3637</v>
      </c>
      <c r="B3646" s="222" t="str">
        <f t="shared" si="28"/>
        <v>Klik Disini</v>
      </c>
      <c r="C3646" s="244" t="s">
        <v>22886</v>
      </c>
      <c r="D3646" s="244" t="s">
        <v>2762</v>
      </c>
      <c r="E3646" s="244" t="s">
        <v>21799</v>
      </c>
      <c r="F3646" s="244" t="s">
        <v>22887</v>
      </c>
      <c r="G3646" s="244" t="s">
        <v>22888</v>
      </c>
      <c r="H3646" s="244" t="s">
        <v>262</v>
      </c>
      <c r="I3646" s="267" t="s">
        <v>446</v>
      </c>
      <c r="J3646" s="268" t="s">
        <v>337</v>
      </c>
      <c r="K3646" s="244" t="s">
        <v>1953</v>
      </c>
      <c r="L3646" s="244"/>
      <c r="M3646" s="259" t="s">
        <v>447</v>
      </c>
      <c r="N3646" s="244" t="s">
        <v>449</v>
      </c>
      <c r="O3646" s="244" t="s">
        <v>450</v>
      </c>
      <c r="P3646" s="244">
        <v>2023</v>
      </c>
      <c r="Q3646" s="244">
        <v>2023</v>
      </c>
      <c r="R3646" s="244" t="s">
        <v>16107</v>
      </c>
      <c r="S3646" s="223" t="s">
        <v>78</v>
      </c>
      <c r="T3646" s="244" t="s">
        <v>451</v>
      </c>
      <c r="U3646" s="246">
        <v>100</v>
      </c>
      <c r="V3646" s="244" t="s">
        <v>452</v>
      </c>
      <c r="W3646" s="244" t="s">
        <v>843</v>
      </c>
      <c r="X3646" s="244" t="s">
        <v>22889</v>
      </c>
      <c r="Y3646" s="269">
        <v>62500</v>
      </c>
      <c r="Z3646" s="270"/>
      <c r="AA3646" s="241">
        <f t="shared" si="29"/>
        <v>0</v>
      </c>
      <c r="AB3646" s="244" t="s">
        <v>22890</v>
      </c>
    </row>
    <row r="3647" spans="1:28" ht="15" customHeight="1">
      <c r="A3647" s="109">
        <v>3638</v>
      </c>
      <c r="B3647" s="222" t="str">
        <f t="shared" si="28"/>
        <v>Klik Disini</v>
      </c>
      <c r="C3647" s="244" t="s">
        <v>22891</v>
      </c>
      <c r="D3647" s="244" t="s">
        <v>2762</v>
      </c>
      <c r="E3647" s="244" t="s">
        <v>22892</v>
      </c>
      <c r="F3647" s="244"/>
      <c r="G3647" s="244" t="s">
        <v>22893</v>
      </c>
      <c r="H3647" s="244" t="s">
        <v>3912</v>
      </c>
      <c r="I3647" s="267" t="s">
        <v>446</v>
      </c>
      <c r="J3647" s="268" t="s">
        <v>367</v>
      </c>
      <c r="K3647" s="244" t="s">
        <v>1953</v>
      </c>
      <c r="L3647" s="244"/>
      <c r="M3647" s="259" t="s">
        <v>447</v>
      </c>
      <c r="N3647" s="244" t="s">
        <v>449</v>
      </c>
      <c r="O3647" s="244" t="s">
        <v>450</v>
      </c>
      <c r="P3647" s="244">
        <v>2023</v>
      </c>
      <c r="Q3647" s="244">
        <v>2023</v>
      </c>
      <c r="R3647" s="244" t="s">
        <v>13812</v>
      </c>
      <c r="S3647" s="223" t="s">
        <v>78</v>
      </c>
      <c r="T3647" s="244" t="s">
        <v>451</v>
      </c>
      <c r="U3647" s="246">
        <v>90</v>
      </c>
      <c r="V3647" s="244" t="s">
        <v>452</v>
      </c>
      <c r="W3647" s="244" t="s">
        <v>1873</v>
      </c>
      <c r="X3647" s="244" t="s">
        <v>22894</v>
      </c>
      <c r="Y3647" s="269">
        <v>48500</v>
      </c>
      <c r="Z3647" s="270"/>
      <c r="AA3647" s="241">
        <f t="shared" si="29"/>
        <v>0</v>
      </c>
      <c r="AB3647" s="244" t="s">
        <v>22895</v>
      </c>
    </row>
    <row r="3648" spans="1:28" ht="15" customHeight="1">
      <c r="A3648" s="109">
        <v>3639</v>
      </c>
      <c r="B3648" s="222" t="str">
        <f t="shared" si="28"/>
        <v>Klik Disini</v>
      </c>
      <c r="C3648" s="244" t="s">
        <v>22896</v>
      </c>
      <c r="D3648" s="244" t="s">
        <v>2762</v>
      </c>
      <c r="E3648" s="244" t="s">
        <v>22897</v>
      </c>
      <c r="F3648" s="244"/>
      <c r="G3648" s="244" t="s">
        <v>22898</v>
      </c>
      <c r="H3648" s="244" t="s">
        <v>3912</v>
      </c>
      <c r="I3648" s="267" t="s">
        <v>446</v>
      </c>
      <c r="J3648" s="268" t="s">
        <v>367</v>
      </c>
      <c r="K3648" s="244" t="s">
        <v>1953</v>
      </c>
      <c r="L3648" s="244"/>
      <c r="M3648" s="259" t="s">
        <v>447</v>
      </c>
      <c r="N3648" s="244" t="s">
        <v>449</v>
      </c>
      <c r="O3648" s="244" t="s">
        <v>450</v>
      </c>
      <c r="P3648" s="244">
        <v>2023</v>
      </c>
      <c r="Q3648" s="244">
        <v>2023</v>
      </c>
      <c r="R3648" s="244" t="s">
        <v>13812</v>
      </c>
      <c r="S3648" s="223" t="s">
        <v>78</v>
      </c>
      <c r="T3648" s="244" t="s">
        <v>451</v>
      </c>
      <c r="U3648" s="246">
        <v>54</v>
      </c>
      <c r="V3648" s="244" t="s">
        <v>452</v>
      </c>
      <c r="W3648" s="244" t="s">
        <v>755</v>
      </c>
      <c r="X3648" s="244" t="s">
        <v>22649</v>
      </c>
      <c r="Y3648" s="269">
        <v>34500</v>
      </c>
      <c r="Z3648" s="270"/>
      <c r="AA3648" s="241">
        <f t="shared" si="29"/>
        <v>0</v>
      </c>
      <c r="AB3648" s="244" t="s">
        <v>22899</v>
      </c>
    </row>
    <row r="3649" spans="1:28" ht="15" customHeight="1">
      <c r="A3649" s="109">
        <v>3640</v>
      </c>
      <c r="B3649" s="222" t="str">
        <f t="shared" si="28"/>
        <v>Klik Disini</v>
      </c>
      <c r="C3649" s="244" t="s">
        <v>22900</v>
      </c>
      <c r="D3649" s="244" t="s">
        <v>2762</v>
      </c>
      <c r="E3649" s="244" t="s">
        <v>15121</v>
      </c>
      <c r="F3649" s="244"/>
      <c r="G3649" s="244" t="s">
        <v>22901</v>
      </c>
      <c r="H3649" s="244" t="s">
        <v>3912</v>
      </c>
      <c r="I3649" s="267" t="s">
        <v>446</v>
      </c>
      <c r="J3649" s="268" t="s">
        <v>367</v>
      </c>
      <c r="K3649" s="244" t="s">
        <v>1953</v>
      </c>
      <c r="L3649" s="244"/>
      <c r="M3649" s="259" t="s">
        <v>447</v>
      </c>
      <c r="N3649" s="244" t="s">
        <v>449</v>
      </c>
      <c r="O3649" s="244" t="s">
        <v>450</v>
      </c>
      <c r="P3649" s="244">
        <v>2023</v>
      </c>
      <c r="Q3649" s="244">
        <v>2023</v>
      </c>
      <c r="R3649" s="244" t="s">
        <v>14116</v>
      </c>
      <c r="S3649" s="223" t="s">
        <v>78</v>
      </c>
      <c r="T3649" s="244" t="s">
        <v>451</v>
      </c>
      <c r="U3649" s="246">
        <v>62</v>
      </c>
      <c r="V3649" s="244" t="s">
        <v>452</v>
      </c>
      <c r="W3649" s="244" t="s">
        <v>830</v>
      </c>
      <c r="X3649" s="244" t="s">
        <v>22902</v>
      </c>
      <c r="Y3649" s="269">
        <v>35500</v>
      </c>
      <c r="Z3649" s="270"/>
      <c r="AA3649" s="241">
        <f t="shared" si="29"/>
        <v>0</v>
      </c>
      <c r="AB3649" s="244" t="s">
        <v>22903</v>
      </c>
    </row>
    <row r="3650" spans="1:28" ht="15" customHeight="1">
      <c r="A3650" s="109">
        <v>3641</v>
      </c>
      <c r="B3650" s="222" t="str">
        <f t="shared" si="28"/>
        <v>Klik Disini</v>
      </c>
      <c r="C3650" s="244" t="s">
        <v>22904</v>
      </c>
      <c r="D3650" s="244" t="s">
        <v>2762</v>
      </c>
      <c r="E3650" s="244" t="s">
        <v>21505</v>
      </c>
      <c r="F3650" s="244" t="s">
        <v>22905</v>
      </c>
      <c r="G3650" s="244" t="s">
        <v>22906</v>
      </c>
      <c r="H3650" s="244" t="s">
        <v>3446</v>
      </c>
      <c r="I3650" s="267" t="s">
        <v>1844</v>
      </c>
      <c r="J3650" s="268" t="s">
        <v>401</v>
      </c>
      <c r="K3650" s="244" t="s">
        <v>1953</v>
      </c>
      <c r="L3650" s="244"/>
      <c r="M3650" s="259" t="s">
        <v>447</v>
      </c>
      <c r="N3650" s="244" t="s">
        <v>449</v>
      </c>
      <c r="O3650" s="244" t="s">
        <v>450</v>
      </c>
      <c r="P3650" s="244">
        <v>2023</v>
      </c>
      <c r="Q3650" s="244">
        <v>2023</v>
      </c>
      <c r="R3650" s="244" t="s">
        <v>16107</v>
      </c>
      <c r="S3650" s="223" t="s">
        <v>78</v>
      </c>
      <c r="T3650" s="244" t="s">
        <v>451</v>
      </c>
      <c r="U3650" s="246">
        <v>74</v>
      </c>
      <c r="V3650" s="244" t="s">
        <v>452</v>
      </c>
      <c r="W3650" s="244" t="s">
        <v>1626</v>
      </c>
      <c r="X3650" s="244" t="s">
        <v>22907</v>
      </c>
      <c r="Y3650" s="269">
        <v>37500</v>
      </c>
      <c r="Z3650" s="270"/>
      <c r="AA3650" s="241">
        <f t="shared" si="29"/>
        <v>0</v>
      </c>
      <c r="AB3650" s="244" t="s">
        <v>22908</v>
      </c>
    </row>
    <row r="3651" spans="1:28" ht="15" customHeight="1">
      <c r="A3651" s="109">
        <v>3642</v>
      </c>
      <c r="B3651" s="222" t="str">
        <f t="shared" si="28"/>
        <v>Klik Disini</v>
      </c>
      <c r="C3651" s="244" t="s">
        <v>22909</v>
      </c>
      <c r="D3651" s="244" t="s">
        <v>2762</v>
      </c>
      <c r="E3651" s="244" t="s">
        <v>15121</v>
      </c>
      <c r="F3651" s="244"/>
      <c r="G3651" s="244" t="s">
        <v>22910</v>
      </c>
      <c r="H3651" s="244" t="s">
        <v>3912</v>
      </c>
      <c r="I3651" s="267" t="s">
        <v>446</v>
      </c>
      <c r="J3651" s="268" t="s">
        <v>367</v>
      </c>
      <c r="K3651" s="244" t="s">
        <v>1953</v>
      </c>
      <c r="L3651" s="244"/>
      <c r="M3651" s="259" t="s">
        <v>447</v>
      </c>
      <c r="N3651" s="244" t="s">
        <v>449</v>
      </c>
      <c r="O3651" s="244" t="s">
        <v>450</v>
      </c>
      <c r="P3651" s="244" t="s">
        <v>21152</v>
      </c>
      <c r="Q3651" s="244">
        <v>2023</v>
      </c>
      <c r="R3651" s="244" t="s">
        <v>14116</v>
      </c>
      <c r="S3651" s="223" t="s">
        <v>78</v>
      </c>
      <c r="T3651" s="244" t="s">
        <v>451</v>
      </c>
      <c r="U3651" s="246">
        <v>52</v>
      </c>
      <c r="V3651" s="244" t="s">
        <v>452</v>
      </c>
      <c r="W3651" s="244" t="s">
        <v>497</v>
      </c>
      <c r="X3651" s="244" t="s">
        <v>22319</v>
      </c>
      <c r="Y3651" s="269">
        <v>34000</v>
      </c>
      <c r="Z3651" s="270"/>
      <c r="AA3651" s="241">
        <f t="shared" si="29"/>
        <v>0</v>
      </c>
      <c r="AB3651" s="244" t="s">
        <v>22911</v>
      </c>
    </row>
    <row r="3652" spans="1:28" ht="15" customHeight="1">
      <c r="A3652" s="109">
        <v>3643</v>
      </c>
      <c r="B3652" s="222" t="str">
        <f t="shared" si="28"/>
        <v>Klik Disini</v>
      </c>
      <c r="C3652" s="244" t="s">
        <v>22912</v>
      </c>
      <c r="D3652" s="244" t="s">
        <v>2762</v>
      </c>
      <c r="E3652" s="244" t="s">
        <v>15121</v>
      </c>
      <c r="F3652" s="244"/>
      <c r="G3652" s="244" t="s">
        <v>22913</v>
      </c>
      <c r="H3652" s="244" t="s">
        <v>3912</v>
      </c>
      <c r="I3652" s="267" t="s">
        <v>446</v>
      </c>
      <c r="J3652" s="268" t="s">
        <v>367</v>
      </c>
      <c r="K3652" s="244" t="s">
        <v>1953</v>
      </c>
      <c r="L3652" s="244"/>
      <c r="M3652" s="259" t="s">
        <v>447</v>
      </c>
      <c r="N3652" s="244" t="s">
        <v>449</v>
      </c>
      <c r="O3652" s="244" t="s">
        <v>450</v>
      </c>
      <c r="P3652" s="244" t="s">
        <v>21152</v>
      </c>
      <c r="Q3652" s="244">
        <v>2023</v>
      </c>
      <c r="R3652" s="244" t="s">
        <v>14116</v>
      </c>
      <c r="S3652" s="223" t="s">
        <v>78</v>
      </c>
      <c r="T3652" s="244" t="s">
        <v>451</v>
      </c>
      <c r="U3652" s="246">
        <v>93</v>
      </c>
      <c r="V3652" s="244" t="s">
        <v>452</v>
      </c>
      <c r="W3652" s="244" t="s">
        <v>884</v>
      </c>
      <c r="X3652" s="244" t="s">
        <v>21824</v>
      </c>
      <c r="Y3652" s="269">
        <v>49000</v>
      </c>
      <c r="Z3652" s="270"/>
      <c r="AA3652" s="241">
        <f t="shared" si="29"/>
        <v>0</v>
      </c>
      <c r="AB3652" s="244" t="s">
        <v>22914</v>
      </c>
    </row>
    <row r="3653" spans="1:28" ht="15" customHeight="1">
      <c r="A3653" s="109">
        <v>3644</v>
      </c>
      <c r="B3653" s="222" t="str">
        <f t="shared" si="28"/>
        <v>Klik Disini</v>
      </c>
      <c r="C3653" s="244" t="s">
        <v>22915</v>
      </c>
      <c r="D3653" s="244" t="s">
        <v>2762</v>
      </c>
      <c r="E3653" s="244" t="s">
        <v>15121</v>
      </c>
      <c r="F3653" s="244"/>
      <c r="G3653" s="244" t="s">
        <v>22916</v>
      </c>
      <c r="H3653" s="244" t="s">
        <v>3912</v>
      </c>
      <c r="I3653" s="267" t="s">
        <v>446</v>
      </c>
      <c r="J3653" s="268" t="s">
        <v>367</v>
      </c>
      <c r="K3653" s="244" t="s">
        <v>1953</v>
      </c>
      <c r="L3653" s="244"/>
      <c r="M3653" s="259" t="s">
        <v>447</v>
      </c>
      <c r="N3653" s="244" t="s">
        <v>449</v>
      </c>
      <c r="O3653" s="244" t="s">
        <v>450</v>
      </c>
      <c r="P3653" s="244">
        <v>2023</v>
      </c>
      <c r="Q3653" s="244">
        <v>2023</v>
      </c>
      <c r="R3653" s="244" t="s">
        <v>14912</v>
      </c>
      <c r="S3653" s="223" t="s">
        <v>78</v>
      </c>
      <c r="T3653" s="244" t="s">
        <v>451</v>
      </c>
      <c r="U3653" s="246">
        <v>53</v>
      </c>
      <c r="V3653" s="244" t="s">
        <v>452</v>
      </c>
      <c r="W3653" s="244" t="s">
        <v>1049</v>
      </c>
      <c r="X3653" s="244" t="s">
        <v>22311</v>
      </c>
      <c r="Y3653" s="269">
        <v>34500</v>
      </c>
      <c r="Z3653" s="270"/>
      <c r="AA3653" s="241">
        <f t="shared" si="29"/>
        <v>0</v>
      </c>
      <c r="AB3653" s="244" t="s">
        <v>22917</v>
      </c>
    </row>
    <row r="3654" spans="1:28" ht="15" customHeight="1">
      <c r="A3654" s="109">
        <v>3645</v>
      </c>
      <c r="B3654" s="222" t="str">
        <f t="shared" si="28"/>
        <v>Klik Disini</v>
      </c>
      <c r="C3654" s="244" t="s">
        <v>22918</v>
      </c>
      <c r="D3654" s="244" t="s">
        <v>2762</v>
      </c>
      <c r="E3654" s="244" t="s">
        <v>22919</v>
      </c>
      <c r="F3654" s="244"/>
      <c r="G3654" s="244" t="s">
        <v>22920</v>
      </c>
      <c r="H3654" s="244" t="s">
        <v>3912</v>
      </c>
      <c r="I3654" s="267" t="s">
        <v>446</v>
      </c>
      <c r="J3654" s="268" t="s">
        <v>367</v>
      </c>
      <c r="K3654" s="244" t="s">
        <v>1953</v>
      </c>
      <c r="L3654" s="244"/>
      <c r="M3654" s="259" t="s">
        <v>447</v>
      </c>
      <c r="N3654" s="244" t="s">
        <v>449</v>
      </c>
      <c r="O3654" s="244" t="s">
        <v>450</v>
      </c>
      <c r="P3654" s="244" t="s">
        <v>21152</v>
      </c>
      <c r="Q3654" s="244">
        <v>2023</v>
      </c>
      <c r="R3654" s="244" t="s">
        <v>13812</v>
      </c>
      <c r="S3654" s="223" t="s">
        <v>78</v>
      </c>
      <c r="T3654" s="244" t="s">
        <v>451</v>
      </c>
      <c r="U3654" s="246">
        <v>64</v>
      </c>
      <c r="V3654" s="244" t="s">
        <v>452</v>
      </c>
      <c r="W3654" s="244" t="s">
        <v>497</v>
      </c>
      <c r="X3654" s="244" t="s">
        <v>22894</v>
      </c>
      <c r="Y3654" s="269">
        <v>36000</v>
      </c>
      <c r="Z3654" s="270"/>
      <c r="AA3654" s="241">
        <f t="shared" si="29"/>
        <v>0</v>
      </c>
      <c r="AB3654" s="244" t="s">
        <v>22921</v>
      </c>
    </row>
    <row r="3655" spans="1:28" ht="15" customHeight="1">
      <c r="A3655" s="109">
        <v>3646</v>
      </c>
      <c r="B3655" s="222" t="str">
        <f t="shared" si="28"/>
        <v>Klik Disini</v>
      </c>
      <c r="C3655" s="244" t="s">
        <v>22922</v>
      </c>
      <c r="D3655" s="244" t="s">
        <v>2762</v>
      </c>
      <c r="E3655" s="244" t="s">
        <v>22923</v>
      </c>
      <c r="F3655" s="244" t="s">
        <v>22924</v>
      </c>
      <c r="G3655" s="244" t="s">
        <v>22925</v>
      </c>
      <c r="H3655" s="244" t="s">
        <v>362</v>
      </c>
      <c r="I3655" s="267" t="s">
        <v>1844</v>
      </c>
      <c r="J3655" s="268" t="s">
        <v>401</v>
      </c>
      <c r="K3655" s="244" t="s">
        <v>1953</v>
      </c>
      <c r="L3655" s="244"/>
      <c r="M3655" s="259" t="s">
        <v>447</v>
      </c>
      <c r="N3655" s="244" t="s">
        <v>449</v>
      </c>
      <c r="O3655" s="244" t="s">
        <v>450</v>
      </c>
      <c r="P3655" s="244">
        <v>2018</v>
      </c>
      <c r="Q3655" s="244">
        <v>2023</v>
      </c>
      <c r="R3655" s="244" t="s">
        <v>3412</v>
      </c>
      <c r="S3655" s="223" t="s">
        <v>78</v>
      </c>
      <c r="T3655" s="244" t="s">
        <v>451</v>
      </c>
      <c r="U3655" s="246">
        <v>290</v>
      </c>
      <c r="V3655" s="244" t="s">
        <v>452</v>
      </c>
      <c r="W3655" s="244" t="s">
        <v>1633</v>
      </c>
      <c r="X3655" s="244" t="s">
        <v>22926</v>
      </c>
      <c r="Y3655" s="269">
        <v>109000</v>
      </c>
      <c r="Z3655" s="270"/>
      <c r="AA3655" s="241">
        <f t="shared" si="29"/>
        <v>0</v>
      </c>
      <c r="AB3655" s="244" t="s">
        <v>22927</v>
      </c>
    </row>
    <row r="3656" spans="1:28" ht="15" customHeight="1">
      <c r="A3656" s="109">
        <v>3647</v>
      </c>
      <c r="B3656" s="222" t="str">
        <f t="shared" si="28"/>
        <v>Klik Disini</v>
      </c>
      <c r="C3656" s="244" t="s">
        <v>22928</v>
      </c>
      <c r="D3656" s="244" t="s">
        <v>2762</v>
      </c>
      <c r="E3656" s="244" t="s">
        <v>21505</v>
      </c>
      <c r="F3656" s="244"/>
      <c r="G3656" s="244" t="s">
        <v>22929</v>
      </c>
      <c r="H3656" s="244" t="s">
        <v>262</v>
      </c>
      <c r="I3656" s="267" t="s">
        <v>592</v>
      </c>
      <c r="J3656" s="268" t="s">
        <v>322</v>
      </c>
      <c r="K3656" s="244" t="s">
        <v>1953</v>
      </c>
      <c r="L3656" s="244"/>
      <c r="M3656" s="259" t="s">
        <v>447</v>
      </c>
      <c r="N3656" s="244" t="s">
        <v>449</v>
      </c>
      <c r="O3656" s="244" t="s">
        <v>450</v>
      </c>
      <c r="P3656" s="244">
        <v>2023</v>
      </c>
      <c r="Q3656" s="244">
        <v>2023</v>
      </c>
      <c r="R3656" s="244" t="s">
        <v>14912</v>
      </c>
      <c r="S3656" s="223" t="s">
        <v>78</v>
      </c>
      <c r="T3656" s="244" t="s">
        <v>451</v>
      </c>
      <c r="U3656" s="246">
        <v>82</v>
      </c>
      <c r="V3656" s="244" t="s">
        <v>452</v>
      </c>
      <c r="W3656" s="244" t="s">
        <v>4156</v>
      </c>
      <c r="X3656" s="244" t="s">
        <v>22930</v>
      </c>
      <c r="Y3656" s="269">
        <v>47500</v>
      </c>
      <c r="Z3656" s="270"/>
      <c r="AA3656" s="241">
        <f t="shared" si="29"/>
        <v>0</v>
      </c>
      <c r="AB3656" s="244" t="s">
        <v>22931</v>
      </c>
    </row>
    <row r="3657" spans="1:28" ht="15" customHeight="1">
      <c r="A3657" s="109">
        <v>3648</v>
      </c>
      <c r="B3657" s="222" t="str">
        <f t="shared" si="28"/>
        <v>Klik Disini</v>
      </c>
      <c r="C3657" s="244" t="s">
        <v>22932</v>
      </c>
      <c r="D3657" s="244" t="s">
        <v>2762</v>
      </c>
      <c r="E3657" s="244" t="s">
        <v>22933</v>
      </c>
      <c r="F3657" s="244"/>
      <c r="G3657" s="244" t="s">
        <v>22934</v>
      </c>
      <c r="H3657" s="244" t="s">
        <v>3912</v>
      </c>
      <c r="I3657" s="267" t="s">
        <v>446</v>
      </c>
      <c r="J3657" s="268" t="s">
        <v>367</v>
      </c>
      <c r="K3657" s="244" t="s">
        <v>1953</v>
      </c>
      <c r="L3657" s="244"/>
      <c r="M3657" s="259" t="s">
        <v>447</v>
      </c>
      <c r="N3657" s="244" t="s">
        <v>449</v>
      </c>
      <c r="O3657" s="244" t="s">
        <v>450</v>
      </c>
      <c r="P3657" s="244">
        <v>2023</v>
      </c>
      <c r="Q3657" s="244">
        <v>2023</v>
      </c>
      <c r="R3657" s="244" t="s">
        <v>13812</v>
      </c>
      <c r="S3657" s="223" t="s">
        <v>78</v>
      </c>
      <c r="T3657" s="244" t="s">
        <v>451</v>
      </c>
      <c r="U3657" s="246">
        <v>60</v>
      </c>
      <c r="V3657" s="244" t="s">
        <v>452</v>
      </c>
      <c r="W3657" s="244" t="s">
        <v>2542</v>
      </c>
      <c r="X3657" s="244" t="s">
        <v>21824</v>
      </c>
      <c r="Y3657" s="269">
        <v>35000</v>
      </c>
      <c r="Z3657" s="270"/>
      <c r="AA3657" s="241">
        <f t="shared" si="29"/>
        <v>0</v>
      </c>
      <c r="AB3657" s="244" t="s">
        <v>22935</v>
      </c>
    </row>
    <row r="3658" spans="1:28" ht="15" customHeight="1">
      <c r="A3658" s="109">
        <v>3649</v>
      </c>
      <c r="B3658" s="222" t="str">
        <f t="shared" si="28"/>
        <v>Klik Disini</v>
      </c>
      <c r="C3658" s="244" t="s">
        <v>22936</v>
      </c>
      <c r="D3658" s="244" t="s">
        <v>2762</v>
      </c>
      <c r="E3658" s="244" t="s">
        <v>22937</v>
      </c>
      <c r="F3658" s="244" t="s">
        <v>22938</v>
      </c>
      <c r="G3658" s="244" t="s">
        <v>22939</v>
      </c>
      <c r="H3658" s="244" t="s">
        <v>356</v>
      </c>
      <c r="I3658" s="267" t="s">
        <v>446</v>
      </c>
      <c r="J3658" s="268" t="s">
        <v>355</v>
      </c>
      <c r="K3658" s="244" t="s">
        <v>1953</v>
      </c>
      <c r="L3658" s="244"/>
      <c r="M3658" s="259" t="s">
        <v>447</v>
      </c>
      <c r="N3658" s="244" t="s">
        <v>449</v>
      </c>
      <c r="O3658" s="244" t="s">
        <v>450</v>
      </c>
      <c r="P3658" s="244">
        <v>2018</v>
      </c>
      <c r="Q3658" s="244">
        <v>2023</v>
      </c>
      <c r="R3658" s="244" t="s">
        <v>3412</v>
      </c>
      <c r="S3658" s="223" t="s">
        <v>78</v>
      </c>
      <c r="T3658" s="244" t="s">
        <v>451</v>
      </c>
      <c r="U3658" s="246">
        <v>226</v>
      </c>
      <c r="V3658" s="244" t="s">
        <v>452</v>
      </c>
      <c r="W3658" s="244" t="s">
        <v>6709</v>
      </c>
      <c r="X3658" s="244" t="s">
        <v>22940</v>
      </c>
      <c r="Y3658" s="269">
        <v>66000</v>
      </c>
      <c r="Z3658" s="270"/>
      <c r="AA3658" s="241">
        <f t="shared" si="29"/>
        <v>0</v>
      </c>
      <c r="AB3658" s="244" t="s">
        <v>22941</v>
      </c>
    </row>
    <row r="3659" spans="1:28" ht="15" customHeight="1">
      <c r="A3659" s="109">
        <v>3650</v>
      </c>
      <c r="B3659" s="222" t="str">
        <f t="shared" si="28"/>
        <v>Klik Disini</v>
      </c>
      <c r="C3659" s="244" t="s">
        <v>22942</v>
      </c>
      <c r="D3659" s="244" t="s">
        <v>2762</v>
      </c>
      <c r="E3659" s="244" t="s">
        <v>22943</v>
      </c>
      <c r="F3659" s="244" t="s">
        <v>22944</v>
      </c>
      <c r="G3659" s="244" t="s">
        <v>22945</v>
      </c>
      <c r="H3659" s="244" t="s">
        <v>3499</v>
      </c>
      <c r="I3659" s="267" t="s">
        <v>446</v>
      </c>
      <c r="J3659" s="268" t="s">
        <v>385</v>
      </c>
      <c r="K3659" s="244" t="s">
        <v>1953</v>
      </c>
      <c r="L3659" s="244"/>
      <c r="M3659" s="259" t="s">
        <v>447</v>
      </c>
      <c r="N3659" s="244" t="s">
        <v>449</v>
      </c>
      <c r="O3659" s="244" t="s">
        <v>450</v>
      </c>
      <c r="P3659" s="244">
        <v>2019</v>
      </c>
      <c r="Q3659" s="244">
        <v>2023</v>
      </c>
      <c r="R3659" s="244" t="s">
        <v>3412</v>
      </c>
      <c r="S3659" s="223" t="s">
        <v>78</v>
      </c>
      <c r="T3659" s="244" t="s">
        <v>451</v>
      </c>
      <c r="U3659" s="246">
        <v>275</v>
      </c>
      <c r="V3659" s="244" t="s">
        <v>452</v>
      </c>
      <c r="W3659" s="244" t="s">
        <v>813</v>
      </c>
      <c r="X3659" s="244" t="s">
        <v>22946</v>
      </c>
      <c r="Y3659" s="269">
        <v>108000</v>
      </c>
      <c r="Z3659" s="270"/>
      <c r="AA3659" s="241">
        <f t="shared" si="29"/>
        <v>0</v>
      </c>
      <c r="AB3659" s="244" t="s">
        <v>22947</v>
      </c>
    </row>
    <row r="3660" spans="1:28" ht="15" customHeight="1">
      <c r="A3660" s="109">
        <v>3651</v>
      </c>
      <c r="B3660" s="222" t="str">
        <f t="shared" si="28"/>
        <v>Klik Disini</v>
      </c>
      <c r="C3660" s="244" t="s">
        <v>22948</v>
      </c>
      <c r="D3660" s="244" t="s">
        <v>2762</v>
      </c>
      <c r="E3660" s="244" t="s">
        <v>22949</v>
      </c>
      <c r="F3660" s="244"/>
      <c r="G3660" s="244" t="s">
        <v>22950</v>
      </c>
      <c r="H3660" s="244" t="s">
        <v>3912</v>
      </c>
      <c r="I3660" s="267" t="s">
        <v>446</v>
      </c>
      <c r="J3660" s="268" t="s">
        <v>367</v>
      </c>
      <c r="K3660" s="244" t="s">
        <v>1953</v>
      </c>
      <c r="L3660" s="244"/>
      <c r="M3660" s="259" t="s">
        <v>447</v>
      </c>
      <c r="N3660" s="244" t="s">
        <v>449</v>
      </c>
      <c r="O3660" s="244" t="s">
        <v>450</v>
      </c>
      <c r="P3660" s="244">
        <v>2023</v>
      </c>
      <c r="Q3660" s="244">
        <v>2023</v>
      </c>
      <c r="R3660" s="244" t="s">
        <v>13812</v>
      </c>
      <c r="S3660" s="223" t="s">
        <v>78</v>
      </c>
      <c r="T3660" s="244" t="s">
        <v>451</v>
      </c>
      <c r="U3660" s="246">
        <v>70</v>
      </c>
      <c r="V3660" s="244" t="s">
        <v>452</v>
      </c>
      <c r="W3660" s="244" t="s">
        <v>804</v>
      </c>
      <c r="X3660" s="244" t="s">
        <v>22951</v>
      </c>
      <c r="Y3660" s="269">
        <v>37000</v>
      </c>
      <c r="Z3660" s="270"/>
      <c r="AA3660" s="241">
        <f t="shared" si="29"/>
        <v>0</v>
      </c>
      <c r="AB3660" s="244" t="s">
        <v>22952</v>
      </c>
    </row>
    <row r="3661" spans="1:28" ht="15" customHeight="1">
      <c r="A3661" s="109">
        <v>3652</v>
      </c>
      <c r="B3661" s="222" t="str">
        <f t="shared" si="28"/>
        <v>Klik Disini</v>
      </c>
      <c r="C3661" s="244" t="s">
        <v>22953</v>
      </c>
      <c r="D3661" s="244" t="s">
        <v>2762</v>
      </c>
      <c r="E3661" s="244" t="s">
        <v>15121</v>
      </c>
      <c r="F3661" s="244"/>
      <c r="G3661" s="244" t="s">
        <v>22954</v>
      </c>
      <c r="H3661" s="244" t="s">
        <v>3912</v>
      </c>
      <c r="I3661" s="267" t="s">
        <v>446</v>
      </c>
      <c r="J3661" s="268" t="s">
        <v>367</v>
      </c>
      <c r="K3661" s="244" t="s">
        <v>1953</v>
      </c>
      <c r="L3661" s="244"/>
      <c r="M3661" s="259" t="s">
        <v>447</v>
      </c>
      <c r="N3661" s="244" t="s">
        <v>449</v>
      </c>
      <c r="O3661" s="244" t="s">
        <v>450</v>
      </c>
      <c r="P3661" s="244">
        <v>2023</v>
      </c>
      <c r="Q3661" s="244">
        <v>2023</v>
      </c>
      <c r="R3661" s="244" t="s">
        <v>14186</v>
      </c>
      <c r="S3661" s="223" t="s">
        <v>78</v>
      </c>
      <c r="T3661" s="244" t="s">
        <v>451</v>
      </c>
      <c r="U3661" s="246">
        <v>54</v>
      </c>
      <c r="V3661" s="244" t="s">
        <v>452</v>
      </c>
      <c r="W3661" s="244" t="s">
        <v>775</v>
      </c>
      <c r="X3661" s="244" t="s">
        <v>22620</v>
      </c>
      <c r="Y3661" s="269">
        <v>35000</v>
      </c>
      <c r="Z3661" s="270"/>
      <c r="AA3661" s="241">
        <f t="shared" si="29"/>
        <v>0</v>
      </c>
      <c r="AB3661" s="244" t="s">
        <v>22955</v>
      </c>
    </row>
    <row r="3662" spans="1:28" ht="15" customHeight="1">
      <c r="A3662" s="109">
        <v>3653</v>
      </c>
      <c r="B3662" s="222" t="str">
        <f t="shared" si="28"/>
        <v>Klik Disini</v>
      </c>
      <c r="C3662" s="244" t="s">
        <v>22956</v>
      </c>
      <c r="D3662" s="244" t="s">
        <v>2762</v>
      </c>
      <c r="E3662" s="244" t="s">
        <v>15475</v>
      </c>
      <c r="F3662" s="244"/>
      <c r="G3662" s="244" t="s">
        <v>22957</v>
      </c>
      <c r="H3662" s="244" t="s">
        <v>3912</v>
      </c>
      <c r="I3662" s="267" t="s">
        <v>446</v>
      </c>
      <c r="J3662" s="268" t="s">
        <v>367</v>
      </c>
      <c r="K3662" s="244" t="s">
        <v>1953</v>
      </c>
      <c r="L3662" s="244"/>
      <c r="M3662" s="259" t="s">
        <v>447</v>
      </c>
      <c r="N3662" s="244" t="s">
        <v>449</v>
      </c>
      <c r="O3662" s="244" t="s">
        <v>450</v>
      </c>
      <c r="P3662" s="244" t="s">
        <v>21152</v>
      </c>
      <c r="Q3662" s="244">
        <v>2023</v>
      </c>
      <c r="R3662" s="244" t="s">
        <v>14912</v>
      </c>
      <c r="S3662" s="223" t="s">
        <v>78</v>
      </c>
      <c r="T3662" s="244" t="s">
        <v>451</v>
      </c>
      <c r="U3662" s="246">
        <v>58</v>
      </c>
      <c r="V3662" s="244" t="s">
        <v>452</v>
      </c>
      <c r="W3662" s="244" t="s">
        <v>715</v>
      </c>
      <c r="X3662" s="244" t="s">
        <v>22958</v>
      </c>
      <c r="Y3662" s="269">
        <v>35000</v>
      </c>
      <c r="Z3662" s="270"/>
      <c r="AA3662" s="241">
        <f t="shared" si="29"/>
        <v>0</v>
      </c>
      <c r="AB3662" s="244" t="s">
        <v>22959</v>
      </c>
    </row>
    <row r="3663" spans="1:28" ht="15" customHeight="1">
      <c r="A3663" s="109">
        <v>3654</v>
      </c>
      <c r="B3663" s="222" t="str">
        <f t="shared" si="28"/>
        <v>Klik Disini</v>
      </c>
      <c r="C3663" s="244" t="s">
        <v>22960</v>
      </c>
      <c r="D3663" s="244" t="s">
        <v>2762</v>
      </c>
      <c r="E3663" s="244" t="s">
        <v>22461</v>
      </c>
      <c r="F3663" s="244"/>
      <c r="G3663" s="244" t="s">
        <v>22961</v>
      </c>
      <c r="H3663" s="244" t="s">
        <v>16392</v>
      </c>
      <c r="I3663" s="267" t="s">
        <v>592</v>
      </c>
      <c r="J3663" s="268" t="s">
        <v>326</v>
      </c>
      <c r="K3663" s="244" t="s">
        <v>1953</v>
      </c>
      <c r="L3663" s="244"/>
      <c r="M3663" s="259" t="s">
        <v>447</v>
      </c>
      <c r="N3663" s="244" t="s">
        <v>449</v>
      </c>
      <c r="O3663" s="244" t="s">
        <v>450</v>
      </c>
      <c r="P3663" s="244">
        <v>2023</v>
      </c>
      <c r="Q3663" s="244">
        <v>2023</v>
      </c>
      <c r="R3663" s="244" t="s">
        <v>14912</v>
      </c>
      <c r="S3663" s="223" t="s">
        <v>78</v>
      </c>
      <c r="T3663" s="244" t="s">
        <v>451</v>
      </c>
      <c r="U3663" s="246">
        <v>68</v>
      </c>
      <c r="V3663" s="244" t="s">
        <v>452</v>
      </c>
      <c r="W3663" s="244" t="s">
        <v>8299</v>
      </c>
      <c r="X3663" s="244" t="s">
        <v>22962</v>
      </c>
      <c r="Y3663" s="269">
        <v>39000</v>
      </c>
      <c r="Z3663" s="270"/>
      <c r="AA3663" s="241">
        <f t="shared" si="29"/>
        <v>0</v>
      </c>
      <c r="AB3663" s="244" t="s">
        <v>22963</v>
      </c>
    </row>
    <row r="3664" spans="1:28" ht="15" customHeight="1">
      <c r="A3664" s="109">
        <v>3655</v>
      </c>
      <c r="B3664" s="222" t="str">
        <f t="shared" si="28"/>
        <v>Klik Disini</v>
      </c>
      <c r="C3664" s="244" t="s">
        <v>22964</v>
      </c>
      <c r="D3664" s="244" t="s">
        <v>2762</v>
      </c>
      <c r="E3664" s="244" t="s">
        <v>22965</v>
      </c>
      <c r="F3664" s="244" t="s">
        <v>22966</v>
      </c>
      <c r="G3664" s="244" t="s">
        <v>22967</v>
      </c>
      <c r="H3664" s="244" t="s">
        <v>561</v>
      </c>
      <c r="I3664" s="267" t="s">
        <v>446</v>
      </c>
      <c r="J3664" s="268" t="s">
        <v>353</v>
      </c>
      <c r="K3664" s="244" t="s">
        <v>1953</v>
      </c>
      <c r="L3664" s="244"/>
      <c r="M3664" s="259" t="s">
        <v>447</v>
      </c>
      <c r="N3664" s="244" t="s">
        <v>449</v>
      </c>
      <c r="O3664" s="244" t="s">
        <v>450</v>
      </c>
      <c r="P3664" s="244">
        <v>2018</v>
      </c>
      <c r="Q3664" s="244">
        <v>2023</v>
      </c>
      <c r="R3664" s="244" t="s">
        <v>3412</v>
      </c>
      <c r="S3664" s="223" t="s">
        <v>78</v>
      </c>
      <c r="T3664" s="244" t="s">
        <v>451</v>
      </c>
      <c r="U3664" s="246">
        <v>402</v>
      </c>
      <c r="V3664" s="244" t="s">
        <v>452</v>
      </c>
      <c r="W3664" s="244" t="s">
        <v>4514</v>
      </c>
      <c r="X3664" s="244" t="s">
        <v>22968</v>
      </c>
      <c r="Y3664" s="269">
        <v>168000</v>
      </c>
      <c r="Z3664" s="270"/>
      <c r="AA3664" s="241">
        <f t="shared" si="29"/>
        <v>0</v>
      </c>
      <c r="AB3664" s="244" t="s">
        <v>22969</v>
      </c>
    </row>
    <row r="3665" spans="1:28" ht="15" customHeight="1">
      <c r="A3665" s="109">
        <v>3656</v>
      </c>
      <c r="B3665" s="222" t="str">
        <f t="shared" si="28"/>
        <v>Klik Disini</v>
      </c>
      <c r="C3665" s="244" t="s">
        <v>22970</v>
      </c>
      <c r="D3665" s="244" t="s">
        <v>2762</v>
      </c>
      <c r="E3665" s="244" t="s">
        <v>15622</v>
      </c>
      <c r="F3665" s="244"/>
      <c r="G3665" s="244" t="s">
        <v>22971</v>
      </c>
      <c r="H3665" s="244" t="s">
        <v>3912</v>
      </c>
      <c r="I3665" s="267" t="s">
        <v>446</v>
      </c>
      <c r="J3665" s="268" t="s">
        <v>367</v>
      </c>
      <c r="K3665" s="244" t="s">
        <v>1953</v>
      </c>
      <c r="L3665" s="244"/>
      <c r="M3665" s="259" t="s">
        <v>447</v>
      </c>
      <c r="N3665" s="244" t="s">
        <v>449</v>
      </c>
      <c r="O3665" s="244" t="s">
        <v>450</v>
      </c>
      <c r="P3665" s="244" t="s">
        <v>21152</v>
      </c>
      <c r="Q3665" s="244">
        <v>2023</v>
      </c>
      <c r="R3665" s="244" t="s">
        <v>14912</v>
      </c>
      <c r="S3665" s="223" t="s">
        <v>78</v>
      </c>
      <c r="T3665" s="244" t="s">
        <v>451</v>
      </c>
      <c r="U3665" s="246">
        <v>54</v>
      </c>
      <c r="V3665" s="244" t="s">
        <v>452</v>
      </c>
      <c r="W3665" s="244" t="s">
        <v>2904</v>
      </c>
      <c r="X3665" s="244" t="s">
        <v>22972</v>
      </c>
      <c r="Y3665" s="269">
        <v>34500</v>
      </c>
      <c r="Z3665" s="270"/>
      <c r="AA3665" s="241">
        <f t="shared" si="29"/>
        <v>0</v>
      </c>
      <c r="AB3665" s="244" t="s">
        <v>22973</v>
      </c>
    </row>
    <row r="3666" spans="1:28" ht="15" customHeight="1">
      <c r="A3666" s="109">
        <v>3657</v>
      </c>
      <c r="B3666" s="222" t="str">
        <f t="shared" si="28"/>
        <v>Klik Disini</v>
      </c>
      <c r="C3666" s="244" t="s">
        <v>22974</v>
      </c>
      <c r="D3666" s="244" t="s">
        <v>2762</v>
      </c>
      <c r="E3666" s="244" t="s">
        <v>22975</v>
      </c>
      <c r="F3666" s="244" t="s">
        <v>22976</v>
      </c>
      <c r="G3666" s="244" t="s">
        <v>22977</v>
      </c>
      <c r="H3666" s="244" t="s">
        <v>561</v>
      </c>
      <c r="I3666" s="267" t="s">
        <v>446</v>
      </c>
      <c r="J3666" s="268" t="s">
        <v>337</v>
      </c>
      <c r="K3666" s="244" t="s">
        <v>1953</v>
      </c>
      <c r="L3666" s="244"/>
      <c r="M3666" s="259" t="s">
        <v>447</v>
      </c>
      <c r="N3666" s="244" t="s">
        <v>449</v>
      </c>
      <c r="O3666" s="244" t="s">
        <v>450</v>
      </c>
      <c r="P3666" s="244">
        <v>2020</v>
      </c>
      <c r="Q3666" s="244">
        <v>2023</v>
      </c>
      <c r="R3666" s="244" t="s">
        <v>3412</v>
      </c>
      <c r="S3666" s="223" t="s">
        <v>78</v>
      </c>
      <c r="T3666" s="244" t="s">
        <v>451</v>
      </c>
      <c r="U3666" s="246">
        <v>162</v>
      </c>
      <c r="V3666" s="244" t="s">
        <v>452</v>
      </c>
      <c r="W3666" s="244" t="s">
        <v>1083</v>
      </c>
      <c r="X3666" s="244" t="s">
        <v>22978</v>
      </c>
      <c r="Y3666" s="269">
        <v>55000</v>
      </c>
      <c r="Z3666" s="270"/>
      <c r="AA3666" s="241">
        <f t="shared" si="29"/>
        <v>0</v>
      </c>
      <c r="AB3666" s="244" t="s">
        <v>22979</v>
      </c>
    </row>
    <row r="3667" spans="1:28" ht="15" customHeight="1">
      <c r="A3667" s="109">
        <v>3658</v>
      </c>
      <c r="B3667" s="222" t="str">
        <f t="shared" si="28"/>
        <v>Klik Disini</v>
      </c>
      <c r="C3667" s="244" t="s">
        <v>22980</v>
      </c>
      <c r="D3667" s="244" t="s">
        <v>2762</v>
      </c>
      <c r="E3667" s="244" t="s">
        <v>21505</v>
      </c>
      <c r="F3667" s="244"/>
      <c r="G3667" s="244" t="s">
        <v>22981</v>
      </c>
      <c r="H3667" s="244" t="s">
        <v>400</v>
      </c>
      <c r="I3667" s="267" t="s">
        <v>1844</v>
      </c>
      <c r="J3667" s="268" t="s">
        <v>399</v>
      </c>
      <c r="K3667" s="244" t="s">
        <v>1953</v>
      </c>
      <c r="L3667" s="244"/>
      <c r="M3667" s="259" t="s">
        <v>447</v>
      </c>
      <c r="N3667" s="244" t="s">
        <v>449</v>
      </c>
      <c r="O3667" s="244" t="s">
        <v>450</v>
      </c>
      <c r="P3667" s="244">
        <v>2023</v>
      </c>
      <c r="Q3667" s="244">
        <v>2023</v>
      </c>
      <c r="R3667" s="244" t="s">
        <v>14912</v>
      </c>
      <c r="S3667" s="223" t="s">
        <v>78</v>
      </c>
      <c r="T3667" s="244" t="s">
        <v>451</v>
      </c>
      <c r="U3667" s="246">
        <v>74</v>
      </c>
      <c r="V3667" s="244" t="s">
        <v>21432</v>
      </c>
      <c r="W3667" s="244" t="s">
        <v>1808</v>
      </c>
      <c r="X3667" s="244" t="s">
        <v>22982</v>
      </c>
      <c r="Y3667" s="269">
        <v>46000</v>
      </c>
      <c r="Z3667" s="270"/>
      <c r="AA3667" s="241">
        <f t="shared" si="29"/>
        <v>0</v>
      </c>
      <c r="AB3667" s="244" t="s">
        <v>22983</v>
      </c>
    </row>
    <row r="3668" spans="1:28" ht="15" customHeight="1">
      <c r="A3668" s="109">
        <v>3659</v>
      </c>
      <c r="B3668" s="222" t="str">
        <f t="shared" si="28"/>
        <v>Klik Disini</v>
      </c>
      <c r="C3668" s="244" t="s">
        <v>22984</v>
      </c>
      <c r="D3668" s="244" t="s">
        <v>2762</v>
      </c>
      <c r="E3668" s="244" t="s">
        <v>21799</v>
      </c>
      <c r="F3668" s="244"/>
      <c r="G3668" s="244" t="s">
        <v>22985</v>
      </c>
      <c r="H3668" s="244" t="s">
        <v>16392</v>
      </c>
      <c r="I3668" s="267" t="s">
        <v>592</v>
      </c>
      <c r="J3668" s="268" t="s">
        <v>326</v>
      </c>
      <c r="K3668" s="244" t="s">
        <v>447</v>
      </c>
      <c r="L3668" s="244"/>
      <c r="M3668" s="259" t="s">
        <v>447</v>
      </c>
      <c r="N3668" s="244" t="s">
        <v>449</v>
      </c>
      <c r="O3668" s="244" t="s">
        <v>450</v>
      </c>
      <c r="P3668" s="244">
        <v>2023</v>
      </c>
      <c r="Q3668" s="244">
        <v>2023</v>
      </c>
      <c r="R3668" s="244" t="s">
        <v>14912</v>
      </c>
      <c r="S3668" s="223" t="s">
        <v>78</v>
      </c>
      <c r="T3668" s="244" t="s">
        <v>451</v>
      </c>
      <c r="U3668" s="246">
        <v>70</v>
      </c>
      <c r="V3668" s="244" t="s">
        <v>452</v>
      </c>
      <c r="W3668" s="244" t="s">
        <v>1029</v>
      </c>
      <c r="X3668" s="244" t="s">
        <v>22986</v>
      </c>
      <c r="Y3668" s="269">
        <v>37000</v>
      </c>
      <c r="Z3668" s="270"/>
      <c r="AA3668" s="241">
        <f t="shared" si="29"/>
        <v>0</v>
      </c>
      <c r="AB3668" s="244" t="s">
        <v>22987</v>
      </c>
    </row>
    <row r="3669" spans="1:28" ht="15" customHeight="1">
      <c r="A3669" s="109">
        <v>3660</v>
      </c>
      <c r="B3669" s="222" t="str">
        <f t="shared" si="28"/>
        <v>Klik Disini</v>
      </c>
      <c r="C3669" s="244" t="s">
        <v>22988</v>
      </c>
      <c r="D3669" s="244" t="s">
        <v>2762</v>
      </c>
      <c r="E3669" s="244" t="s">
        <v>22867</v>
      </c>
      <c r="F3669" s="244"/>
      <c r="G3669" s="244" t="s">
        <v>22989</v>
      </c>
      <c r="H3669" s="244" t="s">
        <v>3912</v>
      </c>
      <c r="I3669" s="267" t="s">
        <v>446</v>
      </c>
      <c r="J3669" s="268" t="s">
        <v>367</v>
      </c>
      <c r="K3669" s="244" t="s">
        <v>1953</v>
      </c>
      <c r="L3669" s="244"/>
      <c r="M3669" s="259" t="s">
        <v>447</v>
      </c>
      <c r="N3669" s="244" t="s">
        <v>449</v>
      </c>
      <c r="O3669" s="244" t="s">
        <v>583</v>
      </c>
      <c r="P3669" s="244" t="s">
        <v>21152</v>
      </c>
      <c r="Q3669" s="244">
        <v>2023</v>
      </c>
      <c r="R3669" s="244" t="s">
        <v>13812</v>
      </c>
      <c r="S3669" s="223" t="s">
        <v>78</v>
      </c>
      <c r="T3669" s="244" t="s">
        <v>451</v>
      </c>
      <c r="U3669" s="246">
        <v>53</v>
      </c>
      <c r="V3669" s="244" t="s">
        <v>452</v>
      </c>
      <c r="W3669" s="244" t="s">
        <v>1109</v>
      </c>
      <c r="X3669" s="244" t="s">
        <v>22858</v>
      </c>
      <c r="Y3669" s="269">
        <v>34500</v>
      </c>
      <c r="Z3669" s="270"/>
      <c r="AA3669" s="241">
        <f t="shared" si="29"/>
        <v>0</v>
      </c>
      <c r="AB3669" s="244" t="s">
        <v>22990</v>
      </c>
    </row>
    <row r="3670" spans="1:28" ht="15" customHeight="1">
      <c r="A3670" s="109">
        <v>3661</v>
      </c>
      <c r="B3670" s="222" t="str">
        <f t="shared" si="28"/>
        <v>Klik Disini</v>
      </c>
      <c r="C3670" s="244" t="s">
        <v>22991</v>
      </c>
      <c r="D3670" s="244" t="s">
        <v>2762</v>
      </c>
      <c r="E3670" s="244" t="s">
        <v>22574</v>
      </c>
      <c r="F3670" s="244"/>
      <c r="G3670" s="244" t="s">
        <v>22992</v>
      </c>
      <c r="H3670" s="244" t="s">
        <v>262</v>
      </c>
      <c r="I3670" s="267" t="s">
        <v>1844</v>
      </c>
      <c r="J3670" s="268" t="s">
        <v>397</v>
      </c>
      <c r="K3670" s="244" t="s">
        <v>1953</v>
      </c>
      <c r="L3670" s="244"/>
      <c r="M3670" s="259" t="s">
        <v>447</v>
      </c>
      <c r="N3670" s="244" t="s">
        <v>449</v>
      </c>
      <c r="O3670" s="244" t="s">
        <v>450</v>
      </c>
      <c r="P3670" s="244">
        <v>2023</v>
      </c>
      <c r="Q3670" s="244">
        <v>2023</v>
      </c>
      <c r="R3670" s="244" t="s">
        <v>14912</v>
      </c>
      <c r="S3670" s="223" t="s">
        <v>78</v>
      </c>
      <c r="T3670" s="244" t="s">
        <v>451</v>
      </c>
      <c r="U3670" s="246">
        <v>94</v>
      </c>
      <c r="V3670" s="244" t="s">
        <v>452</v>
      </c>
      <c r="W3670" s="244" t="s">
        <v>3585</v>
      </c>
      <c r="X3670" s="244" t="s">
        <v>22993</v>
      </c>
      <c r="Y3670" s="269">
        <v>60000</v>
      </c>
      <c r="Z3670" s="270"/>
      <c r="AA3670" s="241">
        <f t="shared" si="29"/>
        <v>0</v>
      </c>
      <c r="AB3670" s="244" t="s">
        <v>22994</v>
      </c>
    </row>
    <row r="3671" spans="1:28" ht="15" customHeight="1">
      <c r="A3671" s="109">
        <v>3662</v>
      </c>
      <c r="B3671" s="222" t="str">
        <f t="shared" si="28"/>
        <v>Klik Disini</v>
      </c>
      <c r="C3671" s="244" t="s">
        <v>22995</v>
      </c>
      <c r="D3671" s="244" t="s">
        <v>2762</v>
      </c>
      <c r="E3671" s="244" t="s">
        <v>15695</v>
      </c>
      <c r="F3671" s="244"/>
      <c r="G3671" s="244" t="s">
        <v>22996</v>
      </c>
      <c r="H3671" s="244" t="s">
        <v>3912</v>
      </c>
      <c r="I3671" s="267" t="s">
        <v>446</v>
      </c>
      <c r="J3671" s="268" t="s">
        <v>367</v>
      </c>
      <c r="K3671" s="244" t="s">
        <v>1953</v>
      </c>
      <c r="L3671" s="244"/>
      <c r="M3671" s="259" t="s">
        <v>447</v>
      </c>
      <c r="N3671" s="244" t="s">
        <v>449</v>
      </c>
      <c r="O3671" s="244" t="s">
        <v>450</v>
      </c>
      <c r="P3671" s="244" t="s">
        <v>21152</v>
      </c>
      <c r="Q3671" s="244">
        <v>2023</v>
      </c>
      <c r="R3671" s="244" t="s">
        <v>14912</v>
      </c>
      <c r="S3671" s="223" t="s">
        <v>78</v>
      </c>
      <c r="T3671" s="244" t="s">
        <v>451</v>
      </c>
      <c r="U3671" s="246">
        <v>58</v>
      </c>
      <c r="V3671" s="244" t="s">
        <v>452</v>
      </c>
      <c r="W3671" s="244" t="s">
        <v>488</v>
      </c>
      <c r="X3671" s="244" t="s">
        <v>22731</v>
      </c>
      <c r="Y3671" s="269">
        <v>35000</v>
      </c>
      <c r="Z3671" s="270"/>
      <c r="AA3671" s="241">
        <f t="shared" si="29"/>
        <v>0</v>
      </c>
      <c r="AB3671" s="244" t="s">
        <v>22997</v>
      </c>
    </row>
    <row r="3672" spans="1:28" ht="15" customHeight="1">
      <c r="A3672" s="109">
        <v>3663</v>
      </c>
      <c r="B3672" s="222" t="str">
        <f t="shared" si="28"/>
        <v>Klik Disini</v>
      </c>
      <c r="C3672" s="244" t="s">
        <v>22998</v>
      </c>
      <c r="D3672" s="244" t="s">
        <v>2762</v>
      </c>
      <c r="E3672" s="244" t="s">
        <v>22999</v>
      </c>
      <c r="F3672" s="244" t="s">
        <v>23000</v>
      </c>
      <c r="G3672" s="244" t="s">
        <v>23001</v>
      </c>
      <c r="H3672" s="244" t="s">
        <v>386</v>
      </c>
      <c r="I3672" s="267" t="s">
        <v>446</v>
      </c>
      <c r="J3672" s="268" t="s">
        <v>385</v>
      </c>
      <c r="K3672" s="244" t="s">
        <v>1953</v>
      </c>
      <c r="L3672" s="244"/>
      <c r="M3672" s="259" t="s">
        <v>447</v>
      </c>
      <c r="N3672" s="244" t="s">
        <v>449</v>
      </c>
      <c r="O3672" s="244" t="s">
        <v>450</v>
      </c>
      <c r="P3672" s="244">
        <v>2018</v>
      </c>
      <c r="Q3672" s="244">
        <v>2023</v>
      </c>
      <c r="R3672" s="244" t="s">
        <v>3412</v>
      </c>
      <c r="S3672" s="223" t="s">
        <v>78</v>
      </c>
      <c r="T3672" s="244" t="s">
        <v>451</v>
      </c>
      <c r="U3672" s="246">
        <v>242</v>
      </c>
      <c r="V3672" s="244" t="s">
        <v>452</v>
      </c>
      <c r="W3672" s="244" t="s">
        <v>3741</v>
      </c>
      <c r="X3672" s="244" t="s">
        <v>23002</v>
      </c>
      <c r="Y3672" s="269">
        <v>103000</v>
      </c>
      <c r="Z3672" s="270"/>
      <c r="AA3672" s="241">
        <f t="shared" si="29"/>
        <v>0</v>
      </c>
      <c r="AB3672" s="244" t="s">
        <v>23003</v>
      </c>
    </row>
    <row r="3673" spans="1:28" ht="15" customHeight="1">
      <c r="A3673" s="109">
        <v>3664</v>
      </c>
      <c r="B3673" s="222" t="str">
        <f t="shared" si="28"/>
        <v>Klik Disini</v>
      </c>
      <c r="C3673" s="244" t="s">
        <v>23004</v>
      </c>
      <c r="D3673" s="244" t="s">
        <v>2762</v>
      </c>
      <c r="E3673" s="244" t="s">
        <v>15695</v>
      </c>
      <c r="F3673" s="244"/>
      <c r="G3673" s="244" t="s">
        <v>23005</v>
      </c>
      <c r="H3673" s="244" t="s">
        <v>3912</v>
      </c>
      <c r="I3673" s="267" t="s">
        <v>446</v>
      </c>
      <c r="J3673" s="268" t="s">
        <v>367</v>
      </c>
      <c r="K3673" s="244" t="s">
        <v>1953</v>
      </c>
      <c r="L3673" s="244"/>
      <c r="M3673" s="259" t="s">
        <v>447</v>
      </c>
      <c r="N3673" s="244" t="s">
        <v>449</v>
      </c>
      <c r="O3673" s="244" t="s">
        <v>450</v>
      </c>
      <c r="P3673" s="244" t="s">
        <v>21152</v>
      </c>
      <c r="Q3673" s="244">
        <v>2023</v>
      </c>
      <c r="R3673" s="244" t="s">
        <v>14912</v>
      </c>
      <c r="S3673" s="223" t="s">
        <v>78</v>
      </c>
      <c r="T3673" s="244" t="s">
        <v>451</v>
      </c>
      <c r="U3673" s="246">
        <v>54</v>
      </c>
      <c r="V3673" s="244" t="s">
        <v>452</v>
      </c>
      <c r="W3673" s="244" t="s">
        <v>480</v>
      </c>
      <c r="X3673" s="244" t="s">
        <v>22731</v>
      </c>
      <c r="Y3673" s="269">
        <v>34500</v>
      </c>
      <c r="Z3673" s="270"/>
      <c r="AA3673" s="241">
        <f t="shared" si="29"/>
        <v>0</v>
      </c>
      <c r="AB3673" s="244" t="s">
        <v>23006</v>
      </c>
    </row>
    <row r="3674" spans="1:28" ht="15" customHeight="1">
      <c r="A3674" s="109">
        <v>3665</v>
      </c>
      <c r="B3674" s="222" t="str">
        <f t="shared" si="28"/>
        <v>Klik Disini</v>
      </c>
      <c r="C3674" s="244" t="s">
        <v>23007</v>
      </c>
      <c r="D3674" s="244" t="s">
        <v>2762</v>
      </c>
      <c r="E3674" s="244" t="s">
        <v>23008</v>
      </c>
      <c r="F3674" s="244" t="s">
        <v>23009</v>
      </c>
      <c r="G3674" s="244" t="s">
        <v>23010</v>
      </c>
      <c r="H3674" s="244" t="s">
        <v>327</v>
      </c>
      <c r="I3674" s="267" t="s">
        <v>592</v>
      </c>
      <c r="J3674" s="268" t="s">
        <v>326</v>
      </c>
      <c r="K3674" s="244" t="s">
        <v>1953</v>
      </c>
      <c r="L3674" s="244"/>
      <c r="M3674" s="259" t="s">
        <v>447</v>
      </c>
      <c r="N3674" s="244" t="s">
        <v>449</v>
      </c>
      <c r="O3674" s="244" t="s">
        <v>450</v>
      </c>
      <c r="P3674" s="244">
        <v>2018</v>
      </c>
      <c r="Q3674" s="244">
        <v>2023</v>
      </c>
      <c r="R3674" s="244" t="s">
        <v>3412</v>
      </c>
      <c r="S3674" s="223" t="s">
        <v>78</v>
      </c>
      <c r="T3674" s="244" t="s">
        <v>451</v>
      </c>
      <c r="U3674" s="246">
        <v>258</v>
      </c>
      <c r="V3674" s="244" t="s">
        <v>452</v>
      </c>
      <c r="W3674" s="244" t="s">
        <v>6643</v>
      </c>
      <c r="X3674" s="244" t="s">
        <v>23011</v>
      </c>
      <c r="Y3674" s="269">
        <v>129000</v>
      </c>
      <c r="Z3674" s="270"/>
      <c r="AA3674" s="241">
        <f t="shared" si="29"/>
        <v>0</v>
      </c>
      <c r="AB3674" s="244" t="s">
        <v>23012</v>
      </c>
    </row>
    <row r="3675" spans="1:28" ht="15" customHeight="1">
      <c r="A3675" s="109">
        <v>3666</v>
      </c>
      <c r="B3675" s="222" t="str">
        <f t="shared" si="28"/>
        <v>Klik Disini</v>
      </c>
      <c r="C3675" s="244" t="s">
        <v>23013</v>
      </c>
      <c r="D3675" s="244" t="s">
        <v>2762</v>
      </c>
      <c r="E3675" s="244" t="s">
        <v>23014</v>
      </c>
      <c r="F3675" s="244" t="s">
        <v>23015</v>
      </c>
      <c r="G3675" s="244" t="s">
        <v>23016</v>
      </c>
      <c r="H3675" s="244" t="s">
        <v>4580</v>
      </c>
      <c r="I3675" s="267" t="s">
        <v>446</v>
      </c>
      <c r="J3675" s="268" t="s">
        <v>347</v>
      </c>
      <c r="K3675" s="244" t="s">
        <v>1953</v>
      </c>
      <c r="L3675" s="244"/>
      <c r="M3675" s="259" t="s">
        <v>447</v>
      </c>
      <c r="N3675" s="244" t="s">
        <v>449</v>
      </c>
      <c r="O3675" s="244" t="s">
        <v>450</v>
      </c>
      <c r="P3675" s="244">
        <v>2018</v>
      </c>
      <c r="Q3675" s="244">
        <v>2023</v>
      </c>
      <c r="R3675" s="244" t="s">
        <v>3643</v>
      </c>
      <c r="S3675" s="223" t="s">
        <v>78</v>
      </c>
      <c r="T3675" s="244" t="s">
        <v>451</v>
      </c>
      <c r="U3675" s="246">
        <v>162</v>
      </c>
      <c r="V3675" s="244" t="s">
        <v>452</v>
      </c>
      <c r="W3675" s="244" t="s">
        <v>6968</v>
      </c>
      <c r="X3675" s="244" t="s">
        <v>23017</v>
      </c>
      <c r="Y3675" s="269">
        <v>115000</v>
      </c>
      <c r="Z3675" s="270"/>
      <c r="AA3675" s="241">
        <f t="shared" si="29"/>
        <v>0</v>
      </c>
      <c r="AB3675" s="244" t="s">
        <v>23018</v>
      </c>
    </row>
    <row r="3676" spans="1:28" ht="15" customHeight="1">
      <c r="A3676" s="109">
        <v>3667</v>
      </c>
      <c r="B3676" s="222" t="str">
        <f t="shared" si="28"/>
        <v>Klik Disini</v>
      </c>
      <c r="C3676" s="244" t="s">
        <v>23019</v>
      </c>
      <c r="D3676" s="244" t="s">
        <v>2762</v>
      </c>
      <c r="E3676" s="244" t="s">
        <v>22371</v>
      </c>
      <c r="F3676" s="244"/>
      <c r="G3676" s="244" t="s">
        <v>23020</v>
      </c>
      <c r="H3676" s="244" t="s">
        <v>262</v>
      </c>
      <c r="I3676" s="267" t="s">
        <v>1844</v>
      </c>
      <c r="J3676" s="268" t="s">
        <v>401</v>
      </c>
      <c r="K3676" s="244" t="s">
        <v>1953</v>
      </c>
      <c r="L3676" s="244"/>
      <c r="M3676" s="259" t="s">
        <v>447</v>
      </c>
      <c r="N3676" s="244" t="s">
        <v>449</v>
      </c>
      <c r="O3676" s="244" t="s">
        <v>450</v>
      </c>
      <c r="P3676" s="244">
        <v>2023</v>
      </c>
      <c r="Q3676" s="244">
        <v>2023</v>
      </c>
      <c r="R3676" s="244" t="s">
        <v>14912</v>
      </c>
      <c r="S3676" s="223" t="s">
        <v>78</v>
      </c>
      <c r="T3676" s="244" t="s">
        <v>451</v>
      </c>
      <c r="U3676" s="246">
        <v>86</v>
      </c>
      <c r="V3676" s="244" t="s">
        <v>452</v>
      </c>
      <c r="W3676" s="244" t="s">
        <v>2798</v>
      </c>
      <c r="X3676" s="244" t="s">
        <v>23021</v>
      </c>
      <c r="Y3676" s="269">
        <v>47500</v>
      </c>
      <c r="Z3676" s="270"/>
      <c r="AA3676" s="241">
        <f t="shared" si="29"/>
        <v>0</v>
      </c>
      <c r="AB3676" s="244" t="s">
        <v>23022</v>
      </c>
    </row>
    <row r="3677" spans="1:28" ht="15" customHeight="1">
      <c r="A3677" s="109">
        <v>3668</v>
      </c>
      <c r="B3677" s="222" t="str">
        <f t="shared" si="28"/>
        <v>Klik Disini</v>
      </c>
      <c r="C3677" s="244" t="s">
        <v>23023</v>
      </c>
      <c r="D3677" s="244" t="s">
        <v>2762</v>
      </c>
      <c r="E3677" s="244" t="s">
        <v>23024</v>
      </c>
      <c r="F3677" s="244" t="s">
        <v>23025</v>
      </c>
      <c r="G3677" s="244" t="s">
        <v>23026</v>
      </c>
      <c r="H3677" s="244" t="s">
        <v>356</v>
      </c>
      <c r="I3677" s="267" t="s">
        <v>446</v>
      </c>
      <c r="J3677" s="268" t="s">
        <v>355</v>
      </c>
      <c r="K3677" s="244" t="s">
        <v>1953</v>
      </c>
      <c r="L3677" s="244"/>
      <c r="M3677" s="259" t="s">
        <v>447</v>
      </c>
      <c r="N3677" s="244" t="s">
        <v>449</v>
      </c>
      <c r="O3677" s="244" t="s">
        <v>450</v>
      </c>
      <c r="P3677" s="244">
        <v>2018</v>
      </c>
      <c r="Q3677" s="244">
        <v>2023</v>
      </c>
      <c r="R3677" s="244" t="s">
        <v>3412</v>
      </c>
      <c r="S3677" s="223" t="s">
        <v>78</v>
      </c>
      <c r="T3677" s="244" t="s">
        <v>451</v>
      </c>
      <c r="U3677" s="246">
        <v>274</v>
      </c>
      <c r="V3677" s="244" t="s">
        <v>452</v>
      </c>
      <c r="W3677" s="244" t="s">
        <v>8432</v>
      </c>
      <c r="X3677" s="244" t="s">
        <v>23027</v>
      </c>
      <c r="Y3677" s="269">
        <v>76000</v>
      </c>
      <c r="Z3677" s="270"/>
      <c r="AA3677" s="241">
        <f t="shared" si="29"/>
        <v>0</v>
      </c>
      <c r="AB3677" s="244" t="s">
        <v>23028</v>
      </c>
    </row>
    <row r="3678" spans="1:28" ht="15" customHeight="1">
      <c r="A3678" s="109">
        <v>3669</v>
      </c>
      <c r="B3678" s="222" t="str">
        <f t="shared" si="28"/>
        <v>Klik Disini</v>
      </c>
      <c r="C3678" s="244" t="s">
        <v>23029</v>
      </c>
      <c r="D3678" s="244" t="s">
        <v>2762</v>
      </c>
      <c r="E3678" s="244" t="s">
        <v>22543</v>
      </c>
      <c r="F3678" s="244"/>
      <c r="G3678" s="244" t="s">
        <v>23030</v>
      </c>
      <c r="H3678" s="244" t="s">
        <v>262</v>
      </c>
      <c r="I3678" s="267" t="s">
        <v>592</v>
      </c>
      <c r="J3678" s="268" t="s">
        <v>322</v>
      </c>
      <c r="K3678" s="244" t="s">
        <v>1953</v>
      </c>
      <c r="L3678" s="244"/>
      <c r="M3678" s="259" t="s">
        <v>447</v>
      </c>
      <c r="N3678" s="244" t="s">
        <v>449</v>
      </c>
      <c r="O3678" s="244" t="s">
        <v>450</v>
      </c>
      <c r="P3678" s="244">
        <v>2023</v>
      </c>
      <c r="Q3678" s="244">
        <v>2023</v>
      </c>
      <c r="R3678" s="244" t="s">
        <v>14912</v>
      </c>
      <c r="S3678" s="223" t="s">
        <v>78</v>
      </c>
      <c r="T3678" s="244" t="s">
        <v>451</v>
      </c>
      <c r="U3678" s="246">
        <v>104</v>
      </c>
      <c r="V3678" s="244" t="s">
        <v>452</v>
      </c>
      <c r="W3678" s="244" t="s">
        <v>1873</v>
      </c>
      <c r="X3678" s="244" t="s">
        <v>23031</v>
      </c>
      <c r="Y3678" s="269">
        <v>47500</v>
      </c>
      <c r="Z3678" s="270"/>
      <c r="AA3678" s="241">
        <f t="shared" si="29"/>
        <v>0</v>
      </c>
      <c r="AB3678" s="244" t="s">
        <v>23032</v>
      </c>
    </row>
    <row r="3679" spans="1:28" ht="15" customHeight="1">
      <c r="A3679" s="109">
        <v>3670</v>
      </c>
      <c r="B3679" s="222" t="str">
        <f t="shared" si="28"/>
        <v>Klik Disini</v>
      </c>
      <c r="C3679" s="244" t="s">
        <v>23033</v>
      </c>
      <c r="D3679" s="244" t="s">
        <v>2762</v>
      </c>
      <c r="E3679" s="244" t="s">
        <v>23034</v>
      </c>
      <c r="F3679" s="244" t="s">
        <v>23035</v>
      </c>
      <c r="G3679" s="244" t="s">
        <v>23036</v>
      </c>
      <c r="H3679" s="244" t="s">
        <v>262</v>
      </c>
      <c r="I3679" s="267" t="s">
        <v>446</v>
      </c>
      <c r="J3679" s="268" t="s">
        <v>343</v>
      </c>
      <c r="K3679" s="244" t="s">
        <v>1953</v>
      </c>
      <c r="L3679" s="244"/>
      <c r="M3679" s="259" t="s">
        <v>447</v>
      </c>
      <c r="N3679" s="244" t="s">
        <v>449</v>
      </c>
      <c r="O3679" s="244" t="s">
        <v>450</v>
      </c>
      <c r="P3679" s="244">
        <v>2018</v>
      </c>
      <c r="Q3679" s="244">
        <v>2023</v>
      </c>
      <c r="R3679" s="244" t="s">
        <v>3412</v>
      </c>
      <c r="S3679" s="223" t="s">
        <v>78</v>
      </c>
      <c r="T3679" s="244" t="s">
        <v>451</v>
      </c>
      <c r="U3679" s="246">
        <v>170</v>
      </c>
      <c r="V3679" s="244" t="s">
        <v>452</v>
      </c>
      <c r="W3679" s="244" t="s">
        <v>8229</v>
      </c>
      <c r="X3679" s="244" t="s">
        <v>23037</v>
      </c>
      <c r="Y3679" s="269">
        <v>145000</v>
      </c>
      <c r="Z3679" s="270"/>
      <c r="AA3679" s="241">
        <f t="shared" si="29"/>
        <v>0</v>
      </c>
      <c r="AB3679" s="244" t="s">
        <v>23038</v>
      </c>
    </row>
    <row r="3680" spans="1:28" ht="15" customHeight="1">
      <c r="A3680" s="109">
        <v>3671</v>
      </c>
      <c r="B3680" s="222" t="str">
        <f t="shared" si="28"/>
        <v>Klik Disini</v>
      </c>
      <c r="C3680" s="244" t="s">
        <v>23039</v>
      </c>
      <c r="D3680" s="244" t="s">
        <v>2762</v>
      </c>
      <c r="E3680" s="244" t="s">
        <v>6852</v>
      </c>
      <c r="F3680" s="244" t="s">
        <v>23040</v>
      </c>
      <c r="G3680" s="244" t="s">
        <v>23041</v>
      </c>
      <c r="H3680" s="244" t="s">
        <v>2070</v>
      </c>
      <c r="I3680" s="267" t="s">
        <v>583</v>
      </c>
      <c r="J3680" s="204" t="s">
        <v>263</v>
      </c>
      <c r="K3680" s="244" t="s">
        <v>1953</v>
      </c>
      <c r="L3680" s="244"/>
      <c r="M3680" s="259" t="s">
        <v>447</v>
      </c>
      <c r="N3680" s="244" t="s">
        <v>449</v>
      </c>
      <c r="O3680" s="244" t="s">
        <v>583</v>
      </c>
      <c r="P3680" s="244">
        <v>2018</v>
      </c>
      <c r="Q3680" s="244">
        <v>2023</v>
      </c>
      <c r="R3680" s="244" t="s">
        <v>3740</v>
      </c>
      <c r="S3680" s="223" t="s">
        <v>78</v>
      </c>
      <c r="T3680" s="244" t="s">
        <v>451</v>
      </c>
      <c r="U3680" s="246">
        <v>182</v>
      </c>
      <c r="V3680" s="244" t="s">
        <v>452</v>
      </c>
      <c r="W3680" s="244" t="s">
        <v>830</v>
      </c>
      <c r="X3680" s="244" t="s">
        <v>23042</v>
      </c>
      <c r="Y3680" s="269">
        <v>118500</v>
      </c>
      <c r="Z3680" s="270"/>
      <c r="AA3680" s="241">
        <f t="shared" si="29"/>
        <v>0</v>
      </c>
      <c r="AB3680" s="244" t="s">
        <v>23043</v>
      </c>
    </row>
    <row r="3681" spans="1:28" ht="15" customHeight="1">
      <c r="A3681" s="109">
        <v>3672</v>
      </c>
      <c r="B3681" s="222" t="str">
        <f t="shared" si="28"/>
        <v>Klik Disini</v>
      </c>
      <c r="C3681" s="244" t="s">
        <v>23044</v>
      </c>
      <c r="D3681" s="244" t="s">
        <v>2762</v>
      </c>
      <c r="E3681" s="244" t="s">
        <v>21505</v>
      </c>
      <c r="F3681" s="244"/>
      <c r="G3681" s="244" t="s">
        <v>23045</v>
      </c>
      <c r="H3681" s="244" t="s">
        <v>400</v>
      </c>
      <c r="I3681" s="267" t="s">
        <v>1844</v>
      </c>
      <c r="J3681" s="268" t="s">
        <v>399</v>
      </c>
      <c r="K3681" s="244" t="s">
        <v>1953</v>
      </c>
      <c r="L3681" s="244"/>
      <c r="M3681" s="259" t="s">
        <v>447</v>
      </c>
      <c r="N3681" s="244" t="s">
        <v>449</v>
      </c>
      <c r="O3681" s="244" t="s">
        <v>450</v>
      </c>
      <c r="P3681" s="244">
        <v>2023</v>
      </c>
      <c r="Q3681" s="244">
        <v>2023</v>
      </c>
      <c r="R3681" s="244" t="s">
        <v>14912</v>
      </c>
      <c r="S3681" s="223" t="s">
        <v>78</v>
      </c>
      <c r="T3681" s="244" t="s">
        <v>451</v>
      </c>
      <c r="U3681" s="246">
        <v>82</v>
      </c>
      <c r="V3681" s="244" t="s">
        <v>452</v>
      </c>
      <c r="W3681" s="244" t="s">
        <v>975</v>
      </c>
      <c r="X3681" s="244" t="s">
        <v>23046</v>
      </c>
      <c r="Y3681" s="269">
        <v>46500</v>
      </c>
      <c r="Z3681" s="270"/>
      <c r="AA3681" s="241">
        <f t="shared" si="29"/>
        <v>0</v>
      </c>
      <c r="AB3681" s="244" t="s">
        <v>23047</v>
      </c>
    </row>
    <row r="3682" spans="1:28" ht="15" customHeight="1">
      <c r="A3682" s="109">
        <v>3673</v>
      </c>
      <c r="B3682" s="222" t="str">
        <f t="shared" si="28"/>
        <v>Klik Disini</v>
      </c>
      <c r="C3682" s="244" t="s">
        <v>23048</v>
      </c>
      <c r="D3682" s="244" t="s">
        <v>2762</v>
      </c>
      <c r="E3682" s="244" t="s">
        <v>6671</v>
      </c>
      <c r="F3682" s="244" t="s">
        <v>23049</v>
      </c>
      <c r="G3682" s="244" t="s">
        <v>23050</v>
      </c>
      <c r="H3682" s="244" t="s">
        <v>2070</v>
      </c>
      <c r="I3682" s="267" t="s">
        <v>583</v>
      </c>
      <c r="J3682" s="204" t="s">
        <v>263</v>
      </c>
      <c r="K3682" s="244" t="s">
        <v>1953</v>
      </c>
      <c r="L3682" s="244"/>
      <c r="M3682" s="259" t="s">
        <v>447</v>
      </c>
      <c r="N3682" s="244" t="s">
        <v>449</v>
      </c>
      <c r="O3682" s="244" t="s">
        <v>583</v>
      </c>
      <c r="P3682" s="244">
        <v>2018</v>
      </c>
      <c r="Q3682" s="244">
        <v>2023</v>
      </c>
      <c r="R3682" s="244" t="s">
        <v>3740</v>
      </c>
      <c r="S3682" s="223" t="s">
        <v>78</v>
      </c>
      <c r="T3682" s="244" t="s">
        <v>451</v>
      </c>
      <c r="U3682" s="246">
        <v>86</v>
      </c>
      <c r="V3682" s="244" t="s">
        <v>452</v>
      </c>
      <c r="W3682" s="244" t="s">
        <v>524</v>
      </c>
      <c r="X3682" s="244" t="s">
        <v>23051</v>
      </c>
      <c r="Y3682" s="269">
        <v>65000</v>
      </c>
      <c r="Z3682" s="270"/>
      <c r="AA3682" s="241">
        <f t="shared" si="29"/>
        <v>0</v>
      </c>
      <c r="AB3682" s="244" t="s">
        <v>23052</v>
      </c>
    </row>
    <row r="3683" spans="1:28" ht="15" customHeight="1">
      <c r="A3683" s="109">
        <v>3674</v>
      </c>
      <c r="B3683" s="222" t="str">
        <f t="shared" si="28"/>
        <v>Klik Disini</v>
      </c>
      <c r="C3683" s="244" t="s">
        <v>23053</v>
      </c>
      <c r="D3683" s="244" t="s">
        <v>2762</v>
      </c>
      <c r="E3683" s="244" t="s">
        <v>6671</v>
      </c>
      <c r="F3683" s="244" t="s">
        <v>23054</v>
      </c>
      <c r="G3683" s="244" t="s">
        <v>23055</v>
      </c>
      <c r="H3683" s="244" t="s">
        <v>2070</v>
      </c>
      <c r="I3683" s="267" t="s">
        <v>583</v>
      </c>
      <c r="J3683" s="204" t="s">
        <v>263</v>
      </c>
      <c r="K3683" s="244" t="s">
        <v>1953</v>
      </c>
      <c r="L3683" s="244"/>
      <c r="M3683" s="259" t="s">
        <v>1413</v>
      </c>
      <c r="N3683" s="244" t="s">
        <v>449</v>
      </c>
      <c r="O3683" s="244" t="s">
        <v>583</v>
      </c>
      <c r="P3683" s="244">
        <v>2018</v>
      </c>
      <c r="Q3683" s="244">
        <v>2023</v>
      </c>
      <c r="R3683" s="244" t="s">
        <v>3412</v>
      </c>
      <c r="S3683" s="223" t="s">
        <v>78</v>
      </c>
      <c r="T3683" s="244" t="s">
        <v>451</v>
      </c>
      <c r="U3683" s="246">
        <v>86</v>
      </c>
      <c r="V3683" s="244" t="s">
        <v>452</v>
      </c>
      <c r="W3683" s="244" t="s">
        <v>606</v>
      </c>
      <c r="X3683" s="244" t="s">
        <v>23056</v>
      </c>
      <c r="Y3683" s="269">
        <v>59500</v>
      </c>
      <c r="Z3683" s="270"/>
      <c r="AA3683" s="241">
        <f t="shared" si="29"/>
        <v>0</v>
      </c>
      <c r="AB3683" s="244" t="s">
        <v>23057</v>
      </c>
    </row>
    <row r="3684" spans="1:28" ht="15" customHeight="1">
      <c r="A3684" s="109">
        <v>3675</v>
      </c>
      <c r="B3684" s="222" t="str">
        <f t="shared" si="28"/>
        <v>Klik Disini</v>
      </c>
      <c r="C3684" s="244" t="s">
        <v>23058</v>
      </c>
      <c r="D3684" s="244" t="s">
        <v>2762</v>
      </c>
      <c r="E3684" s="244" t="s">
        <v>22461</v>
      </c>
      <c r="F3684" s="244"/>
      <c r="G3684" s="244" t="s">
        <v>23059</v>
      </c>
      <c r="H3684" s="244" t="s">
        <v>400</v>
      </c>
      <c r="I3684" s="267" t="s">
        <v>1844</v>
      </c>
      <c r="J3684" s="268" t="s">
        <v>399</v>
      </c>
      <c r="K3684" s="244" t="s">
        <v>1953</v>
      </c>
      <c r="L3684" s="244"/>
      <c r="M3684" s="259" t="s">
        <v>447</v>
      </c>
      <c r="N3684" s="244" t="s">
        <v>449</v>
      </c>
      <c r="O3684" s="244" t="s">
        <v>450</v>
      </c>
      <c r="P3684" s="244">
        <v>2023</v>
      </c>
      <c r="Q3684" s="244">
        <v>2023</v>
      </c>
      <c r="R3684" s="244" t="s">
        <v>16107</v>
      </c>
      <c r="S3684" s="223" t="s">
        <v>78</v>
      </c>
      <c r="T3684" s="244" t="s">
        <v>451</v>
      </c>
      <c r="U3684" s="246">
        <v>80</v>
      </c>
      <c r="V3684" s="244" t="s">
        <v>452</v>
      </c>
      <c r="W3684" s="244" t="s">
        <v>6793</v>
      </c>
      <c r="X3684" s="244" t="s">
        <v>23060</v>
      </c>
      <c r="Y3684" s="269">
        <v>50500</v>
      </c>
      <c r="Z3684" s="270"/>
      <c r="AA3684" s="241">
        <f t="shared" si="29"/>
        <v>0</v>
      </c>
      <c r="AB3684" s="244" t="s">
        <v>23061</v>
      </c>
    </row>
    <row r="3685" spans="1:28" ht="15" customHeight="1">
      <c r="A3685" s="109">
        <v>3676</v>
      </c>
      <c r="B3685" s="222" t="str">
        <f t="shared" si="28"/>
        <v>Klik Disini</v>
      </c>
      <c r="C3685" s="244" t="s">
        <v>23062</v>
      </c>
      <c r="D3685" s="244" t="s">
        <v>2762</v>
      </c>
      <c r="E3685" s="244" t="s">
        <v>22443</v>
      </c>
      <c r="F3685" s="244"/>
      <c r="G3685" s="244" t="s">
        <v>23063</v>
      </c>
      <c r="H3685" s="244" t="s">
        <v>4580</v>
      </c>
      <c r="I3685" s="267" t="s">
        <v>446</v>
      </c>
      <c r="J3685" s="268" t="s">
        <v>347</v>
      </c>
      <c r="K3685" s="244" t="s">
        <v>1953</v>
      </c>
      <c r="L3685" s="244"/>
      <c r="M3685" s="259" t="s">
        <v>447</v>
      </c>
      <c r="N3685" s="244" t="s">
        <v>449</v>
      </c>
      <c r="O3685" s="244" t="s">
        <v>450</v>
      </c>
      <c r="P3685" s="244">
        <v>2023</v>
      </c>
      <c r="Q3685" s="244">
        <v>2023</v>
      </c>
      <c r="R3685" s="244" t="s">
        <v>14912</v>
      </c>
      <c r="S3685" s="223" t="s">
        <v>78</v>
      </c>
      <c r="T3685" s="244" t="s">
        <v>451</v>
      </c>
      <c r="U3685" s="246">
        <v>88</v>
      </c>
      <c r="V3685" s="244" t="s">
        <v>452</v>
      </c>
      <c r="W3685" s="244" t="s">
        <v>1788</v>
      </c>
      <c r="X3685" s="244" t="s">
        <v>23064</v>
      </c>
      <c r="Y3685" s="269">
        <v>46000</v>
      </c>
      <c r="Z3685" s="270"/>
      <c r="AA3685" s="241">
        <f t="shared" si="29"/>
        <v>0</v>
      </c>
      <c r="AB3685" s="244" t="s">
        <v>23065</v>
      </c>
    </row>
    <row r="3686" spans="1:28" ht="15" customHeight="1">
      <c r="A3686" s="109">
        <v>3677</v>
      </c>
      <c r="B3686" s="222" t="str">
        <f t="shared" si="28"/>
        <v>Klik Disini</v>
      </c>
      <c r="C3686" s="244" t="s">
        <v>23066</v>
      </c>
      <c r="D3686" s="244" t="s">
        <v>2762</v>
      </c>
      <c r="E3686" s="244" t="s">
        <v>22430</v>
      </c>
      <c r="F3686" s="244"/>
      <c r="G3686" s="244" t="s">
        <v>23067</v>
      </c>
      <c r="H3686" s="244" t="s">
        <v>16392</v>
      </c>
      <c r="I3686" s="267" t="s">
        <v>592</v>
      </c>
      <c r="J3686" s="268" t="s">
        <v>326</v>
      </c>
      <c r="K3686" s="244" t="s">
        <v>1953</v>
      </c>
      <c r="L3686" s="244"/>
      <c r="M3686" s="259" t="s">
        <v>447</v>
      </c>
      <c r="N3686" s="244" t="s">
        <v>449</v>
      </c>
      <c r="O3686" s="244" t="s">
        <v>450</v>
      </c>
      <c r="P3686" s="244">
        <v>2023</v>
      </c>
      <c r="Q3686" s="244">
        <v>2023</v>
      </c>
      <c r="R3686" s="244" t="s">
        <v>14186</v>
      </c>
      <c r="S3686" s="223" t="s">
        <v>78</v>
      </c>
      <c r="T3686" s="244" t="s">
        <v>451</v>
      </c>
      <c r="U3686" s="246">
        <v>68</v>
      </c>
      <c r="V3686" s="244" t="s">
        <v>452</v>
      </c>
      <c r="W3686" s="244" t="s">
        <v>646</v>
      </c>
      <c r="X3686" s="244" t="s">
        <v>23068</v>
      </c>
      <c r="Y3686" s="269">
        <v>36000</v>
      </c>
      <c r="Z3686" s="270"/>
      <c r="AA3686" s="241">
        <f t="shared" si="29"/>
        <v>0</v>
      </c>
      <c r="AB3686" s="244" t="s">
        <v>23069</v>
      </c>
    </row>
    <row r="3687" spans="1:28" ht="15" customHeight="1">
      <c r="A3687" s="109">
        <v>3678</v>
      </c>
      <c r="B3687" s="222" t="str">
        <f t="shared" si="28"/>
        <v>Klik Disini</v>
      </c>
      <c r="C3687" s="244" t="s">
        <v>23070</v>
      </c>
      <c r="D3687" s="244" t="s">
        <v>2762</v>
      </c>
      <c r="E3687" s="244" t="s">
        <v>22371</v>
      </c>
      <c r="F3687" s="244"/>
      <c r="G3687" s="244" t="s">
        <v>23071</v>
      </c>
      <c r="H3687" s="244" t="s">
        <v>400</v>
      </c>
      <c r="I3687" s="267" t="s">
        <v>1844</v>
      </c>
      <c r="J3687" s="268" t="s">
        <v>399</v>
      </c>
      <c r="K3687" s="244" t="s">
        <v>1953</v>
      </c>
      <c r="L3687" s="244"/>
      <c r="M3687" s="259" t="s">
        <v>447</v>
      </c>
      <c r="N3687" s="244" t="s">
        <v>449</v>
      </c>
      <c r="O3687" s="244" t="s">
        <v>450</v>
      </c>
      <c r="P3687" s="244">
        <v>2023</v>
      </c>
      <c r="Q3687" s="244">
        <v>2023</v>
      </c>
      <c r="R3687" s="244" t="s">
        <v>14912</v>
      </c>
      <c r="S3687" s="223" t="s">
        <v>78</v>
      </c>
      <c r="T3687" s="244" t="s">
        <v>451</v>
      </c>
      <c r="U3687" s="246">
        <v>76</v>
      </c>
      <c r="V3687" s="244" t="s">
        <v>452</v>
      </c>
      <c r="W3687" s="244" t="s">
        <v>813</v>
      </c>
      <c r="X3687" s="244" t="s">
        <v>23072</v>
      </c>
      <c r="Y3687" s="269">
        <v>46000</v>
      </c>
      <c r="Z3687" s="270"/>
      <c r="AA3687" s="241">
        <f t="shared" si="29"/>
        <v>0</v>
      </c>
      <c r="AB3687" s="244" t="s">
        <v>23073</v>
      </c>
    </row>
    <row r="3688" spans="1:28" ht="15" customHeight="1">
      <c r="A3688" s="109">
        <v>3679</v>
      </c>
      <c r="B3688" s="222" t="str">
        <f t="shared" si="28"/>
        <v>Klik Disini</v>
      </c>
      <c r="C3688" s="244" t="s">
        <v>23074</v>
      </c>
      <c r="D3688" s="244" t="s">
        <v>2762</v>
      </c>
      <c r="E3688" s="244" t="s">
        <v>22574</v>
      </c>
      <c r="F3688" s="244"/>
      <c r="G3688" s="244" t="s">
        <v>23075</v>
      </c>
      <c r="H3688" s="244" t="s">
        <v>262</v>
      </c>
      <c r="I3688" s="267" t="s">
        <v>272</v>
      </c>
      <c r="J3688" s="268" t="s">
        <v>306</v>
      </c>
      <c r="K3688" s="244" t="s">
        <v>1953</v>
      </c>
      <c r="L3688" s="244"/>
      <c r="M3688" s="259" t="s">
        <v>447</v>
      </c>
      <c r="N3688" s="244" t="s">
        <v>449</v>
      </c>
      <c r="O3688" s="244" t="s">
        <v>450</v>
      </c>
      <c r="P3688" s="244">
        <v>2023</v>
      </c>
      <c r="Q3688" s="244">
        <v>2023</v>
      </c>
      <c r="R3688" s="244" t="s">
        <v>14912</v>
      </c>
      <c r="S3688" s="223" t="s">
        <v>78</v>
      </c>
      <c r="T3688" s="244" t="s">
        <v>451</v>
      </c>
      <c r="U3688" s="246">
        <v>76</v>
      </c>
      <c r="V3688" s="244" t="s">
        <v>452</v>
      </c>
      <c r="W3688" s="244" t="s">
        <v>1626</v>
      </c>
      <c r="X3688" s="244" t="s">
        <v>23076</v>
      </c>
      <c r="Y3688" s="269">
        <v>39000</v>
      </c>
      <c r="Z3688" s="270"/>
      <c r="AA3688" s="241">
        <f t="shared" si="29"/>
        <v>0</v>
      </c>
      <c r="AB3688" s="244" t="s">
        <v>23077</v>
      </c>
    </row>
    <row r="3689" spans="1:28" ht="15" customHeight="1">
      <c r="A3689" s="109">
        <v>3680</v>
      </c>
      <c r="B3689" s="222" t="str">
        <f t="shared" si="28"/>
        <v>Klik Disini</v>
      </c>
      <c r="C3689" s="244" t="s">
        <v>23078</v>
      </c>
      <c r="D3689" s="244" t="s">
        <v>2762</v>
      </c>
      <c r="E3689" s="244" t="s">
        <v>22482</v>
      </c>
      <c r="F3689" s="244"/>
      <c r="G3689" s="244" t="s">
        <v>23079</v>
      </c>
      <c r="H3689" s="244" t="s">
        <v>262</v>
      </c>
      <c r="I3689" s="267" t="s">
        <v>592</v>
      </c>
      <c r="J3689" s="268" t="s">
        <v>326</v>
      </c>
      <c r="K3689" s="244" t="s">
        <v>1953</v>
      </c>
      <c r="L3689" s="244"/>
      <c r="M3689" s="259" t="s">
        <v>447</v>
      </c>
      <c r="N3689" s="244" t="s">
        <v>449</v>
      </c>
      <c r="O3689" s="244" t="s">
        <v>450</v>
      </c>
      <c r="P3689" s="244">
        <v>2023</v>
      </c>
      <c r="Q3689" s="244">
        <v>2023</v>
      </c>
      <c r="R3689" s="244" t="s">
        <v>14912</v>
      </c>
      <c r="S3689" s="223" t="s">
        <v>78</v>
      </c>
      <c r="T3689" s="244" t="s">
        <v>451</v>
      </c>
      <c r="U3689" s="246">
        <v>84</v>
      </c>
      <c r="V3689" s="244" t="s">
        <v>452</v>
      </c>
      <c r="W3689" s="244" t="s">
        <v>4983</v>
      </c>
      <c r="X3689" s="244" t="s">
        <v>23080</v>
      </c>
      <c r="Y3689" s="269">
        <v>45500</v>
      </c>
      <c r="Z3689" s="270"/>
      <c r="AA3689" s="241">
        <f t="shared" si="29"/>
        <v>0</v>
      </c>
      <c r="AB3689" s="244" t="s">
        <v>23081</v>
      </c>
    </row>
    <row r="3690" spans="1:28" ht="15" customHeight="1">
      <c r="A3690" s="109">
        <v>3681</v>
      </c>
      <c r="B3690" s="222" t="str">
        <f t="shared" si="28"/>
        <v>Klik Disini</v>
      </c>
      <c r="C3690" s="244" t="s">
        <v>23082</v>
      </c>
      <c r="D3690" s="244" t="s">
        <v>2762</v>
      </c>
      <c r="E3690" s="244" t="s">
        <v>22371</v>
      </c>
      <c r="F3690" s="244" t="s">
        <v>23083</v>
      </c>
      <c r="G3690" s="244" t="s">
        <v>23084</v>
      </c>
      <c r="H3690" s="244" t="s">
        <v>262</v>
      </c>
      <c r="I3690" s="267" t="s">
        <v>1844</v>
      </c>
      <c r="J3690" s="268" t="s">
        <v>401</v>
      </c>
      <c r="K3690" s="244" t="s">
        <v>1953</v>
      </c>
      <c r="L3690" s="244"/>
      <c r="M3690" s="259" t="s">
        <v>447</v>
      </c>
      <c r="N3690" s="244" t="s">
        <v>449</v>
      </c>
      <c r="O3690" s="244" t="s">
        <v>450</v>
      </c>
      <c r="P3690" s="244">
        <v>2023</v>
      </c>
      <c r="Q3690" s="244">
        <v>2023</v>
      </c>
      <c r="R3690" s="244" t="s">
        <v>14912</v>
      </c>
      <c r="S3690" s="223" t="s">
        <v>78</v>
      </c>
      <c r="T3690" s="244" t="s">
        <v>451</v>
      </c>
      <c r="U3690" s="246">
        <v>72</v>
      </c>
      <c r="V3690" s="244" t="s">
        <v>452</v>
      </c>
      <c r="W3690" s="244" t="s">
        <v>2911</v>
      </c>
      <c r="X3690" s="244" t="s">
        <v>23085</v>
      </c>
      <c r="Y3690" s="269">
        <v>40000</v>
      </c>
      <c r="Z3690" s="270"/>
      <c r="AA3690" s="241">
        <f t="shared" si="29"/>
        <v>0</v>
      </c>
      <c r="AB3690" s="244" t="s">
        <v>23086</v>
      </c>
    </row>
    <row r="3691" spans="1:28" ht="15" customHeight="1">
      <c r="A3691" s="109">
        <v>3682</v>
      </c>
      <c r="B3691" s="222" t="str">
        <f t="shared" si="28"/>
        <v>Klik Disini</v>
      </c>
      <c r="C3691" s="244" t="s">
        <v>23087</v>
      </c>
      <c r="D3691" s="244" t="s">
        <v>2762</v>
      </c>
      <c r="E3691" s="244" t="s">
        <v>22461</v>
      </c>
      <c r="F3691" s="244" t="s">
        <v>23088</v>
      </c>
      <c r="G3691" s="244" t="s">
        <v>23089</v>
      </c>
      <c r="H3691" s="244" t="s">
        <v>262</v>
      </c>
      <c r="I3691" s="267" t="s">
        <v>592</v>
      </c>
      <c r="J3691" s="268" t="s">
        <v>326</v>
      </c>
      <c r="K3691" s="244" t="s">
        <v>1953</v>
      </c>
      <c r="L3691" s="244"/>
      <c r="M3691" s="259" t="s">
        <v>447</v>
      </c>
      <c r="N3691" s="244" t="s">
        <v>449</v>
      </c>
      <c r="O3691" s="244" t="s">
        <v>450</v>
      </c>
      <c r="P3691" s="244">
        <v>2023</v>
      </c>
      <c r="Q3691" s="244">
        <v>2023</v>
      </c>
      <c r="R3691" s="244" t="s">
        <v>16107</v>
      </c>
      <c r="S3691" s="223" t="s">
        <v>78</v>
      </c>
      <c r="T3691" s="244" t="s">
        <v>451</v>
      </c>
      <c r="U3691" s="246">
        <v>90</v>
      </c>
      <c r="V3691" s="244" t="s">
        <v>452</v>
      </c>
      <c r="W3691" s="244" t="s">
        <v>1102</v>
      </c>
      <c r="X3691" s="244" t="s">
        <v>23090</v>
      </c>
      <c r="Y3691" s="269">
        <v>49000</v>
      </c>
      <c r="Z3691" s="270"/>
      <c r="AA3691" s="241">
        <f t="shared" si="29"/>
        <v>0</v>
      </c>
      <c r="AB3691" s="244" t="s">
        <v>23091</v>
      </c>
    </row>
    <row r="3692" spans="1:28" ht="15" customHeight="1">
      <c r="A3692" s="109">
        <v>3683</v>
      </c>
      <c r="B3692" s="222" t="str">
        <f t="shared" si="28"/>
        <v>Klik Disini</v>
      </c>
      <c r="C3692" s="244" t="s">
        <v>23092</v>
      </c>
      <c r="D3692" s="244" t="s">
        <v>2762</v>
      </c>
      <c r="E3692" s="244" t="s">
        <v>22410</v>
      </c>
      <c r="F3692" s="244"/>
      <c r="G3692" s="244" t="s">
        <v>23093</v>
      </c>
      <c r="H3692" s="244" t="s">
        <v>400</v>
      </c>
      <c r="I3692" s="267" t="s">
        <v>1844</v>
      </c>
      <c r="J3692" s="268" t="s">
        <v>399</v>
      </c>
      <c r="K3692" s="244" t="s">
        <v>1953</v>
      </c>
      <c r="L3692" s="244"/>
      <c r="M3692" s="259" t="s">
        <v>447</v>
      </c>
      <c r="N3692" s="244" t="s">
        <v>449</v>
      </c>
      <c r="O3692" s="244" t="s">
        <v>450</v>
      </c>
      <c r="P3692" s="244">
        <v>2023</v>
      </c>
      <c r="Q3692" s="244">
        <v>2023</v>
      </c>
      <c r="R3692" s="244" t="s">
        <v>14912</v>
      </c>
      <c r="S3692" s="223" t="s">
        <v>78</v>
      </c>
      <c r="T3692" s="244" t="s">
        <v>451</v>
      </c>
      <c r="U3692" s="246">
        <v>68</v>
      </c>
      <c r="V3692" s="244" t="s">
        <v>452</v>
      </c>
      <c r="W3692" s="244" t="s">
        <v>975</v>
      </c>
      <c r="X3692" s="244" t="s">
        <v>23094</v>
      </c>
      <c r="Y3692" s="269">
        <v>45000</v>
      </c>
      <c r="Z3692" s="270"/>
      <c r="AA3692" s="241">
        <f t="shared" si="29"/>
        <v>0</v>
      </c>
      <c r="AB3692" s="244" t="s">
        <v>23095</v>
      </c>
    </row>
    <row r="3693" spans="1:28" ht="15" customHeight="1">
      <c r="A3693" s="109">
        <v>3684</v>
      </c>
      <c r="B3693" s="222" t="str">
        <f t="shared" si="28"/>
        <v>Klik Disini</v>
      </c>
      <c r="C3693" s="244" t="s">
        <v>23096</v>
      </c>
      <c r="D3693" s="244" t="s">
        <v>2762</v>
      </c>
      <c r="E3693" s="244" t="s">
        <v>21505</v>
      </c>
      <c r="F3693" s="244"/>
      <c r="G3693" s="244" t="s">
        <v>23097</v>
      </c>
      <c r="H3693" s="244" t="s">
        <v>386</v>
      </c>
      <c r="I3693" s="267" t="s">
        <v>446</v>
      </c>
      <c r="J3693" s="268" t="s">
        <v>385</v>
      </c>
      <c r="K3693" s="244" t="s">
        <v>1953</v>
      </c>
      <c r="L3693" s="244"/>
      <c r="M3693" s="259" t="s">
        <v>447</v>
      </c>
      <c r="N3693" s="244" t="s">
        <v>449</v>
      </c>
      <c r="O3693" s="244" t="s">
        <v>450</v>
      </c>
      <c r="P3693" s="244">
        <v>2023</v>
      </c>
      <c r="Q3693" s="244">
        <v>2023</v>
      </c>
      <c r="R3693" s="244" t="s">
        <v>14912</v>
      </c>
      <c r="S3693" s="223" t="s">
        <v>78</v>
      </c>
      <c r="T3693" s="244" t="s">
        <v>451</v>
      </c>
      <c r="U3693" s="246">
        <v>96</v>
      </c>
      <c r="V3693" s="244" t="s">
        <v>452</v>
      </c>
      <c r="W3693" s="244" t="s">
        <v>991</v>
      </c>
      <c r="X3693" s="244" t="s">
        <v>23098</v>
      </c>
      <c r="Y3693" s="269">
        <v>37000</v>
      </c>
      <c r="Z3693" s="270"/>
      <c r="AA3693" s="241">
        <f t="shared" si="29"/>
        <v>0</v>
      </c>
      <c r="AB3693" s="244" t="s">
        <v>23099</v>
      </c>
    </row>
    <row r="3694" spans="1:28" ht="15" customHeight="1">
      <c r="A3694" s="109">
        <v>3685</v>
      </c>
      <c r="B3694" s="222" t="str">
        <f t="shared" si="28"/>
        <v>Klik Disini</v>
      </c>
      <c r="C3694" s="244" t="s">
        <v>23100</v>
      </c>
      <c r="D3694" s="244" t="s">
        <v>2762</v>
      </c>
      <c r="E3694" s="244" t="s">
        <v>22430</v>
      </c>
      <c r="F3694" s="244"/>
      <c r="G3694" s="244" t="s">
        <v>23101</v>
      </c>
      <c r="H3694" s="244" t="s">
        <v>3446</v>
      </c>
      <c r="I3694" s="267" t="s">
        <v>592</v>
      </c>
      <c r="J3694" s="268" t="s">
        <v>322</v>
      </c>
      <c r="K3694" s="244" t="s">
        <v>1953</v>
      </c>
      <c r="L3694" s="244"/>
      <c r="M3694" s="259" t="s">
        <v>447</v>
      </c>
      <c r="N3694" s="244" t="s">
        <v>449</v>
      </c>
      <c r="O3694" s="244" t="s">
        <v>450</v>
      </c>
      <c r="P3694" s="244">
        <v>2023</v>
      </c>
      <c r="Q3694" s="244">
        <v>2023</v>
      </c>
      <c r="R3694" s="244" t="s">
        <v>14186</v>
      </c>
      <c r="S3694" s="223" t="s">
        <v>78</v>
      </c>
      <c r="T3694" s="244" t="s">
        <v>451</v>
      </c>
      <c r="U3694" s="246">
        <v>74</v>
      </c>
      <c r="V3694" s="244" t="s">
        <v>452</v>
      </c>
      <c r="W3694" s="244" t="s">
        <v>1214</v>
      </c>
      <c r="X3694" s="244" t="s">
        <v>23102</v>
      </c>
      <c r="Y3694" s="269">
        <v>46000</v>
      </c>
      <c r="Z3694" s="270"/>
      <c r="AA3694" s="241">
        <f t="shared" si="29"/>
        <v>0</v>
      </c>
      <c r="AB3694" s="244" t="s">
        <v>23103</v>
      </c>
    </row>
    <row r="3695" spans="1:28" ht="15" customHeight="1">
      <c r="A3695" s="109">
        <v>3686</v>
      </c>
      <c r="B3695" s="222" t="str">
        <f t="shared" si="28"/>
        <v>Klik Disini</v>
      </c>
      <c r="C3695" s="244" t="s">
        <v>23104</v>
      </c>
      <c r="D3695" s="244" t="s">
        <v>2762</v>
      </c>
      <c r="E3695" s="244" t="s">
        <v>22354</v>
      </c>
      <c r="F3695" s="244"/>
      <c r="G3695" s="244" t="s">
        <v>23105</v>
      </c>
      <c r="H3695" s="244" t="s">
        <v>4580</v>
      </c>
      <c r="I3695" s="267" t="s">
        <v>446</v>
      </c>
      <c r="J3695" s="268" t="s">
        <v>347</v>
      </c>
      <c r="K3695" s="244" t="s">
        <v>1953</v>
      </c>
      <c r="L3695" s="244"/>
      <c r="M3695" s="259" t="s">
        <v>447</v>
      </c>
      <c r="N3695" s="244" t="s">
        <v>449</v>
      </c>
      <c r="O3695" s="244" t="s">
        <v>450</v>
      </c>
      <c r="P3695" s="244">
        <v>2023</v>
      </c>
      <c r="Q3695" s="244">
        <v>2023</v>
      </c>
      <c r="R3695" s="244" t="s">
        <v>14912</v>
      </c>
      <c r="S3695" s="223" t="s">
        <v>78</v>
      </c>
      <c r="T3695" s="244" t="s">
        <v>451</v>
      </c>
      <c r="U3695" s="246">
        <v>78</v>
      </c>
      <c r="V3695" s="244" t="s">
        <v>452</v>
      </c>
      <c r="W3695" s="244" t="s">
        <v>796</v>
      </c>
      <c r="X3695" s="244" t="s">
        <v>23106</v>
      </c>
      <c r="Y3695" s="269">
        <v>45500</v>
      </c>
      <c r="Z3695" s="270"/>
      <c r="AA3695" s="241">
        <f t="shared" si="29"/>
        <v>0</v>
      </c>
      <c r="AB3695" s="244" t="s">
        <v>23107</v>
      </c>
    </row>
    <row r="3696" spans="1:28" ht="15" customHeight="1">
      <c r="A3696" s="109">
        <v>3687</v>
      </c>
      <c r="B3696" s="222" t="str">
        <f t="shared" si="28"/>
        <v>Klik Disini</v>
      </c>
      <c r="C3696" s="244" t="s">
        <v>23108</v>
      </c>
      <c r="D3696" s="244" t="s">
        <v>2762</v>
      </c>
      <c r="E3696" s="244" t="s">
        <v>22410</v>
      </c>
      <c r="F3696" s="244"/>
      <c r="G3696" s="244" t="s">
        <v>23109</v>
      </c>
      <c r="H3696" s="244" t="s">
        <v>16392</v>
      </c>
      <c r="I3696" s="267" t="s">
        <v>592</v>
      </c>
      <c r="J3696" s="268" t="s">
        <v>326</v>
      </c>
      <c r="K3696" s="244" t="s">
        <v>1953</v>
      </c>
      <c r="L3696" s="244"/>
      <c r="M3696" s="259" t="s">
        <v>447</v>
      </c>
      <c r="N3696" s="244" t="s">
        <v>449</v>
      </c>
      <c r="O3696" s="244" t="s">
        <v>450</v>
      </c>
      <c r="P3696" s="244">
        <v>2023</v>
      </c>
      <c r="Q3696" s="244">
        <v>2023</v>
      </c>
      <c r="R3696" s="244" t="s">
        <v>14186</v>
      </c>
      <c r="S3696" s="223" t="s">
        <v>78</v>
      </c>
      <c r="T3696" s="244" t="s">
        <v>451</v>
      </c>
      <c r="U3696" s="246">
        <v>72</v>
      </c>
      <c r="V3696" s="244" t="s">
        <v>452</v>
      </c>
      <c r="W3696" s="244" t="s">
        <v>524</v>
      </c>
      <c r="X3696" s="244" t="s">
        <v>23110</v>
      </c>
      <c r="Y3696" s="269">
        <v>45000</v>
      </c>
      <c r="Z3696" s="270"/>
      <c r="AA3696" s="241">
        <f t="shared" si="29"/>
        <v>0</v>
      </c>
      <c r="AB3696" s="244" t="s">
        <v>23111</v>
      </c>
    </row>
    <row r="3697" spans="1:28" ht="15" customHeight="1">
      <c r="A3697" s="109">
        <v>3688</v>
      </c>
      <c r="B3697" s="222" t="str">
        <f t="shared" si="28"/>
        <v>Klik Disini</v>
      </c>
      <c r="C3697" s="244" t="s">
        <v>23112</v>
      </c>
      <c r="D3697" s="244" t="s">
        <v>2762</v>
      </c>
      <c r="E3697" s="244" t="s">
        <v>21505</v>
      </c>
      <c r="F3697" s="244"/>
      <c r="G3697" s="244" t="s">
        <v>23113</v>
      </c>
      <c r="H3697" s="244" t="s">
        <v>3662</v>
      </c>
      <c r="I3697" s="267" t="s">
        <v>592</v>
      </c>
      <c r="J3697" s="268" t="s">
        <v>322</v>
      </c>
      <c r="K3697" s="244" t="s">
        <v>1953</v>
      </c>
      <c r="L3697" s="244"/>
      <c r="M3697" s="259" t="s">
        <v>447</v>
      </c>
      <c r="N3697" s="244" t="s">
        <v>449</v>
      </c>
      <c r="O3697" s="244" t="s">
        <v>450</v>
      </c>
      <c r="P3697" s="244">
        <v>2023</v>
      </c>
      <c r="Q3697" s="244">
        <v>2023</v>
      </c>
      <c r="R3697" s="244" t="s">
        <v>14186</v>
      </c>
      <c r="S3697" s="223" t="s">
        <v>78</v>
      </c>
      <c r="T3697" s="244" t="s">
        <v>451</v>
      </c>
      <c r="U3697" s="246">
        <v>75</v>
      </c>
      <c r="V3697" s="244" t="s">
        <v>452</v>
      </c>
      <c r="W3697" s="244" t="s">
        <v>1124</v>
      </c>
      <c r="X3697" s="244" t="s">
        <v>23114</v>
      </c>
      <c r="Y3697" s="269">
        <v>46500</v>
      </c>
      <c r="Z3697" s="270"/>
      <c r="AA3697" s="241">
        <f t="shared" si="29"/>
        <v>0</v>
      </c>
      <c r="AB3697" s="244" t="s">
        <v>23115</v>
      </c>
    </row>
    <row r="3698" spans="1:28" ht="15" customHeight="1">
      <c r="A3698" s="109">
        <v>3689</v>
      </c>
      <c r="B3698" s="222" t="str">
        <f t="shared" si="28"/>
        <v>Klik Disini</v>
      </c>
      <c r="C3698" s="244" t="s">
        <v>23116</v>
      </c>
      <c r="D3698" s="244" t="s">
        <v>2762</v>
      </c>
      <c r="E3698" s="244" t="s">
        <v>22410</v>
      </c>
      <c r="F3698" s="244" t="s">
        <v>23117</v>
      </c>
      <c r="G3698" s="244" t="s">
        <v>23118</v>
      </c>
      <c r="H3698" s="244" t="s">
        <v>4580</v>
      </c>
      <c r="I3698" s="267" t="s">
        <v>592</v>
      </c>
      <c r="J3698" s="268" t="s">
        <v>322</v>
      </c>
      <c r="K3698" s="244" t="s">
        <v>1953</v>
      </c>
      <c r="L3698" s="244"/>
      <c r="M3698" s="259" t="s">
        <v>447</v>
      </c>
      <c r="N3698" s="244" t="s">
        <v>449</v>
      </c>
      <c r="O3698" s="244" t="s">
        <v>450</v>
      </c>
      <c r="P3698" s="244">
        <v>2023</v>
      </c>
      <c r="Q3698" s="244">
        <v>2023</v>
      </c>
      <c r="R3698" s="244" t="s">
        <v>14186</v>
      </c>
      <c r="S3698" s="223" t="s">
        <v>78</v>
      </c>
      <c r="T3698" s="244" t="s">
        <v>451</v>
      </c>
      <c r="U3698" s="246">
        <v>80</v>
      </c>
      <c r="V3698" s="244" t="s">
        <v>452</v>
      </c>
      <c r="W3698" s="244" t="s">
        <v>1083</v>
      </c>
      <c r="X3698" s="244" t="s">
        <v>23119</v>
      </c>
      <c r="Y3698" s="269">
        <v>50500</v>
      </c>
      <c r="Z3698" s="270"/>
      <c r="AA3698" s="241">
        <f t="shared" si="29"/>
        <v>0</v>
      </c>
      <c r="AB3698" s="244" t="s">
        <v>23120</v>
      </c>
    </row>
    <row r="3699" spans="1:28" ht="15" customHeight="1">
      <c r="A3699" s="109">
        <v>3690</v>
      </c>
      <c r="B3699" s="222" t="str">
        <f t="shared" si="28"/>
        <v>Klik Disini</v>
      </c>
      <c r="C3699" s="244" t="s">
        <v>23121</v>
      </c>
      <c r="D3699" s="244" t="s">
        <v>2762</v>
      </c>
      <c r="E3699" s="244" t="s">
        <v>22371</v>
      </c>
      <c r="F3699" s="244" t="s">
        <v>23122</v>
      </c>
      <c r="G3699" s="244" t="s">
        <v>23123</v>
      </c>
      <c r="H3699" s="244" t="s">
        <v>262</v>
      </c>
      <c r="I3699" s="267" t="s">
        <v>592</v>
      </c>
      <c r="J3699" s="268" t="s">
        <v>324</v>
      </c>
      <c r="K3699" s="244" t="s">
        <v>1953</v>
      </c>
      <c r="L3699" s="244"/>
      <c r="M3699" s="259" t="s">
        <v>447</v>
      </c>
      <c r="N3699" s="244" t="s">
        <v>449</v>
      </c>
      <c r="O3699" s="244" t="s">
        <v>450</v>
      </c>
      <c r="P3699" s="244">
        <v>2023</v>
      </c>
      <c r="Q3699" s="244">
        <v>2023</v>
      </c>
      <c r="R3699" s="244" t="s">
        <v>14186</v>
      </c>
      <c r="S3699" s="223" t="s">
        <v>78</v>
      </c>
      <c r="T3699" s="244" t="s">
        <v>451</v>
      </c>
      <c r="U3699" s="246">
        <v>66</v>
      </c>
      <c r="V3699" s="244" t="s">
        <v>452</v>
      </c>
      <c r="W3699" s="244" t="s">
        <v>677</v>
      </c>
      <c r="X3699" s="244" t="s">
        <v>23124</v>
      </c>
      <c r="Y3699" s="269">
        <v>40000</v>
      </c>
      <c r="Z3699" s="270"/>
      <c r="AA3699" s="241">
        <f t="shared" si="29"/>
        <v>0</v>
      </c>
      <c r="AB3699" s="244" t="s">
        <v>23125</v>
      </c>
    </row>
    <row r="3700" spans="1:28" ht="15" customHeight="1">
      <c r="A3700" s="109">
        <v>3691</v>
      </c>
      <c r="B3700" s="222" t="str">
        <f t="shared" si="28"/>
        <v>Klik Disini</v>
      </c>
      <c r="C3700" s="244" t="s">
        <v>23126</v>
      </c>
      <c r="D3700" s="244" t="s">
        <v>2762</v>
      </c>
      <c r="E3700" s="244" t="s">
        <v>22410</v>
      </c>
      <c r="F3700" s="244" t="s">
        <v>23127</v>
      </c>
      <c r="G3700" s="244" t="s">
        <v>23128</v>
      </c>
      <c r="H3700" s="244" t="s">
        <v>16392</v>
      </c>
      <c r="I3700" s="267" t="s">
        <v>592</v>
      </c>
      <c r="J3700" s="268" t="s">
        <v>326</v>
      </c>
      <c r="K3700" s="244" t="s">
        <v>1953</v>
      </c>
      <c r="L3700" s="244"/>
      <c r="M3700" s="259" t="s">
        <v>447</v>
      </c>
      <c r="N3700" s="244" t="s">
        <v>449</v>
      </c>
      <c r="O3700" s="244" t="s">
        <v>450</v>
      </c>
      <c r="P3700" s="244">
        <v>2023</v>
      </c>
      <c r="Q3700" s="244">
        <v>2023</v>
      </c>
      <c r="R3700" s="244" t="s">
        <v>14186</v>
      </c>
      <c r="S3700" s="223" t="s">
        <v>78</v>
      </c>
      <c r="T3700" s="244" t="s">
        <v>451</v>
      </c>
      <c r="U3700" s="246">
        <v>76</v>
      </c>
      <c r="V3700" s="244" t="s">
        <v>452</v>
      </c>
      <c r="W3700" s="244" t="s">
        <v>4611</v>
      </c>
      <c r="X3700" s="244" t="s">
        <v>23129</v>
      </c>
      <c r="Y3700" s="269">
        <v>40000</v>
      </c>
      <c r="Z3700" s="270"/>
      <c r="AA3700" s="241">
        <f t="shared" si="29"/>
        <v>0</v>
      </c>
      <c r="AB3700" s="244" t="s">
        <v>23130</v>
      </c>
    </row>
    <row r="3701" spans="1:28" ht="15" customHeight="1">
      <c r="A3701" s="109">
        <v>3692</v>
      </c>
      <c r="B3701" s="222" t="str">
        <f t="shared" si="28"/>
        <v>Klik Disini</v>
      </c>
      <c r="C3701" s="244" t="s">
        <v>23131</v>
      </c>
      <c r="D3701" s="244" t="s">
        <v>2762</v>
      </c>
      <c r="E3701" s="244" t="s">
        <v>22410</v>
      </c>
      <c r="F3701" s="244"/>
      <c r="G3701" s="244" t="s">
        <v>23132</v>
      </c>
      <c r="H3701" s="244" t="s">
        <v>16392</v>
      </c>
      <c r="I3701" s="267" t="s">
        <v>592</v>
      </c>
      <c r="J3701" s="268" t="s">
        <v>326</v>
      </c>
      <c r="K3701" s="244" t="s">
        <v>1953</v>
      </c>
      <c r="L3701" s="244"/>
      <c r="M3701" s="259" t="s">
        <v>447</v>
      </c>
      <c r="N3701" s="244" t="s">
        <v>449</v>
      </c>
      <c r="O3701" s="244" t="s">
        <v>450</v>
      </c>
      <c r="P3701" s="244">
        <v>2023</v>
      </c>
      <c r="Q3701" s="244">
        <v>2023</v>
      </c>
      <c r="R3701" s="244" t="s">
        <v>14186</v>
      </c>
      <c r="S3701" s="223" t="s">
        <v>78</v>
      </c>
      <c r="T3701" s="244" t="s">
        <v>451</v>
      </c>
      <c r="U3701" s="246">
        <v>72</v>
      </c>
      <c r="V3701" s="244" t="s">
        <v>452</v>
      </c>
      <c r="W3701" s="244" t="s">
        <v>904</v>
      </c>
      <c r="X3701" s="244" t="s">
        <v>23133</v>
      </c>
      <c r="Y3701" s="269">
        <v>37000</v>
      </c>
      <c r="Z3701" s="270"/>
      <c r="AA3701" s="241">
        <f t="shared" si="29"/>
        <v>0</v>
      </c>
      <c r="AB3701" s="244" t="s">
        <v>23134</v>
      </c>
    </row>
    <row r="3702" spans="1:28" ht="15" customHeight="1">
      <c r="A3702" s="109">
        <v>3693</v>
      </c>
      <c r="B3702" s="222" t="str">
        <f t="shared" si="28"/>
        <v>Klik Disini</v>
      </c>
      <c r="C3702" s="244" t="s">
        <v>23135</v>
      </c>
      <c r="D3702" s="244" t="s">
        <v>2762</v>
      </c>
      <c r="E3702" s="244" t="s">
        <v>22410</v>
      </c>
      <c r="F3702" s="244" t="s">
        <v>23136</v>
      </c>
      <c r="G3702" s="244" t="s">
        <v>23137</v>
      </c>
      <c r="H3702" s="244" t="s">
        <v>3446</v>
      </c>
      <c r="I3702" s="267" t="s">
        <v>592</v>
      </c>
      <c r="J3702" s="268" t="s">
        <v>322</v>
      </c>
      <c r="K3702" s="244" t="s">
        <v>1953</v>
      </c>
      <c r="L3702" s="244"/>
      <c r="M3702" s="259" t="s">
        <v>447</v>
      </c>
      <c r="N3702" s="244" t="s">
        <v>449</v>
      </c>
      <c r="O3702" s="244" t="s">
        <v>450</v>
      </c>
      <c r="P3702" s="244">
        <v>2023</v>
      </c>
      <c r="Q3702" s="244">
        <v>2023</v>
      </c>
      <c r="R3702" s="244" t="s">
        <v>14186</v>
      </c>
      <c r="S3702" s="223" t="s">
        <v>78</v>
      </c>
      <c r="T3702" s="244" t="s">
        <v>451</v>
      </c>
      <c r="U3702" s="246">
        <v>68</v>
      </c>
      <c r="V3702" s="244" t="s">
        <v>452</v>
      </c>
      <c r="W3702" s="244" t="s">
        <v>1252</v>
      </c>
      <c r="X3702" s="244" t="s">
        <v>23138</v>
      </c>
      <c r="Y3702" s="269">
        <v>40000</v>
      </c>
      <c r="Z3702" s="270"/>
      <c r="AA3702" s="241">
        <f t="shared" si="29"/>
        <v>0</v>
      </c>
      <c r="AB3702" s="244" t="s">
        <v>23139</v>
      </c>
    </row>
    <row r="3703" spans="1:28" ht="15" customHeight="1">
      <c r="A3703" s="109">
        <v>3694</v>
      </c>
      <c r="B3703" s="222" t="str">
        <f t="shared" si="28"/>
        <v>Klik Disini</v>
      </c>
      <c r="C3703" s="244" t="s">
        <v>23140</v>
      </c>
      <c r="D3703" s="244" t="s">
        <v>2762</v>
      </c>
      <c r="E3703" s="244" t="s">
        <v>22410</v>
      </c>
      <c r="F3703" s="244"/>
      <c r="G3703" s="244" t="s">
        <v>23141</v>
      </c>
      <c r="H3703" s="244" t="s">
        <v>3446</v>
      </c>
      <c r="I3703" s="267" t="s">
        <v>592</v>
      </c>
      <c r="J3703" s="268" t="s">
        <v>322</v>
      </c>
      <c r="K3703" s="244" t="s">
        <v>1953</v>
      </c>
      <c r="L3703" s="244"/>
      <c r="M3703" s="259" t="s">
        <v>447</v>
      </c>
      <c r="N3703" s="244" t="s">
        <v>449</v>
      </c>
      <c r="O3703" s="244" t="s">
        <v>450</v>
      </c>
      <c r="P3703" s="244">
        <v>2023</v>
      </c>
      <c r="Q3703" s="244">
        <v>2023</v>
      </c>
      <c r="R3703" s="244" t="s">
        <v>14186</v>
      </c>
      <c r="S3703" s="223" t="s">
        <v>78</v>
      </c>
      <c r="T3703" s="244" t="s">
        <v>451</v>
      </c>
      <c r="U3703" s="246">
        <v>83</v>
      </c>
      <c r="V3703" s="244" t="s">
        <v>452</v>
      </c>
      <c r="W3703" s="244" t="s">
        <v>594</v>
      </c>
      <c r="X3703" s="244" t="s">
        <v>23142</v>
      </c>
      <c r="Y3703" s="269">
        <v>51500</v>
      </c>
      <c r="Z3703" s="270"/>
      <c r="AA3703" s="241">
        <f t="shared" si="29"/>
        <v>0</v>
      </c>
      <c r="AB3703" s="244" t="s">
        <v>23143</v>
      </c>
    </row>
    <row r="3704" spans="1:28" ht="15" customHeight="1">
      <c r="A3704" s="109">
        <v>3695</v>
      </c>
      <c r="B3704" s="222" t="str">
        <f t="shared" si="28"/>
        <v>Klik Disini</v>
      </c>
      <c r="C3704" s="244" t="s">
        <v>23144</v>
      </c>
      <c r="D3704" s="244" t="s">
        <v>2762</v>
      </c>
      <c r="E3704" s="244" t="s">
        <v>22430</v>
      </c>
      <c r="F3704" s="244"/>
      <c r="G3704" s="244" t="s">
        <v>23145</v>
      </c>
      <c r="H3704" s="244" t="s">
        <v>398</v>
      </c>
      <c r="I3704" s="267" t="s">
        <v>1844</v>
      </c>
      <c r="J3704" s="268" t="s">
        <v>397</v>
      </c>
      <c r="K3704" s="244" t="s">
        <v>1953</v>
      </c>
      <c r="L3704" s="244"/>
      <c r="M3704" s="259" t="s">
        <v>447</v>
      </c>
      <c r="N3704" s="244" t="s">
        <v>449</v>
      </c>
      <c r="O3704" s="244" t="s">
        <v>450</v>
      </c>
      <c r="P3704" s="244">
        <v>2023</v>
      </c>
      <c r="Q3704" s="244">
        <v>2023</v>
      </c>
      <c r="R3704" s="244" t="s">
        <v>14912</v>
      </c>
      <c r="S3704" s="223" t="s">
        <v>78</v>
      </c>
      <c r="T3704" s="244" t="s">
        <v>451</v>
      </c>
      <c r="U3704" s="246">
        <v>82</v>
      </c>
      <c r="V3704" s="244" t="s">
        <v>452</v>
      </c>
      <c r="W3704" s="244" t="s">
        <v>1633</v>
      </c>
      <c r="X3704" s="244" t="s">
        <v>23146</v>
      </c>
      <c r="Y3704" s="269">
        <v>46000</v>
      </c>
      <c r="Z3704" s="270"/>
      <c r="AA3704" s="241">
        <f t="shared" si="29"/>
        <v>0</v>
      </c>
      <c r="AB3704" s="244" t="s">
        <v>23147</v>
      </c>
    </row>
    <row r="3705" spans="1:28" ht="15" customHeight="1">
      <c r="A3705" s="109">
        <v>3696</v>
      </c>
      <c r="B3705" s="222" t="str">
        <f t="shared" si="28"/>
        <v>Klik Disini</v>
      </c>
      <c r="C3705" s="244" t="s">
        <v>23148</v>
      </c>
      <c r="D3705" s="244" t="s">
        <v>2762</v>
      </c>
      <c r="E3705" s="244" t="s">
        <v>22461</v>
      </c>
      <c r="F3705" s="244"/>
      <c r="G3705" s="244" t="s">
        <v>23149</v>
      </c>
      <c r="H3705" s="244" t="s">
        <v>3446</v>
      </c>
      <c r="I3705" s="267" t="s">
        <v>592</v>
      </c>
      <c r="J3705" s="268" t="s">
        <v>322</v>
      </c>
      <c r="K3705" s="244" t="s">
        <v>447</v>
      </c>
      <c r="L3705" s="244"/>
      <c r="M3705" s="259" t="s">
        <v>447</v>
      </c>
      <c r="N3705" s="244" t="s">
        <v>449</v>
      </c>
      <c r="O3705" s="244" t="s">
        <v>450</v>
      </c>
      <c r="P3705" s="244">
        <v>2023</v>
      </c>
      <c r="Q3705" s="244">
        <v>2023</v>
      </c>
      <c r="R3705" s="244" t="s">
        <v>14186</v>
      </c>
      <c r="S3705" s="223" t="s">
        <v>78</v>
      </c>
      <c r="T3705" s="244" t="s">
        <v>451</v>
      </c>
      <c r="U3705" s="246">
        <v>106</v>
      </c>
      <c r="V3705" s="244" t="s">
        <v>452</v>
      </c>
      <c r="W3705" s="244" t="s">
        <v>796</v>
      </c>
      <c r="X3705" s="244" t="s">
        <v>23150</v>
      </c>
      <c r="Y3705" s="269">
        <v>53500</v>
      </c>
      <c r="Z3705" s="270"/>
      <c r="AA3705" s="241">
        <f t="shared" si="29"/>
        <v>0</v>
      </c>
      <c r="AB3705" s="244" t="s">
        <v>23151</v>
      </c>
    </row>
    <row r="3706" spans="1:28" ht="15" customHeight="1">
      <c r="A3706" s="109">
        <v>3697</v>
      </c>
      <c r="B3706" s="222" t="str">
        <f t="shared" si="28"/>
        <v>Klik Disini</v>
      </c>
      <c r="C3706" s="244" t="s">
        <v>23152</v>
      </c>
      <c r="D3706" s="244" t="s">
        <v>2762</v>
      </c>
      <c r="E3706" s="244" t="s">
        <v>22371</v>
      </c>
      <c r="F3706" s="244" t="s">
        <v>23153</v>
      </c>
      <c r="G3706" s="244" t="s">
        <v>23154</v>
      </c>
      <c r="H3706" s="244" t="s">
        <v>262</v>
      </c>
      <c r="I3706" s="267" t="s">
        <v>592</v>
      </c>
      <c r="J3706" s="268" t="s">
        <v>324</v>
      </c>
      <c r="K3706" s="244" t="s">
        <v>1953</v>
      </c>
      <c r="L3706" s="244"/>
      <c r="M3706" s="259" t="s">
        <v>447</v>
      </c>
      <c r="N3706" s="244" t="s">
        <v>449</v>
      </c>
      <c r="O3706" s="244" t="s">
        <v>450</v>
      </c>
      <c r="P3706" s="244">
        <v>2023</v>
      </c>
      <c r="Q3706" s="244">
        <v>2023</v>
      </c>
      <c r="R3706" s="244" t="s">
        <v>14186</v>
      </c>
      <c r="S3706" s="223" t="s">
        <v>78</v>
      </c>
      <c r="T3706" s="244" t="s">
        <v>451</v>
      </c>
      <c r="U3706" s="246">
        <v>72</v>
      </c>
      <c r="V3706" s="244" t="s">
        <v>452</v>
      </c>
      <c r="W3706" s="244" t="s">
        <v>488</v>
      </c>
      <c r="X3706" s="244" t="s">
        <v>23155</v>
      </c>
      <c r="Y3706" s="269">
        <v>37000</v>
      </c>
      <c r="Z3706" s="270"/>
      <c r="AA3706" s="241">
        <f t="shared" si="29"/>
        <v>0</v>
      </c>
      <c r="AB3706" s="244" t="s">
        <v>23156</v>
      </c>
    </row>
    <row r="3707" spans="1:28" ht="15" customHeight="1">
      <c r="A3707" s="109">
        <v>3698</v>
      </c>
      <c r="B3707" s="222" t="str">
        <f t="shared" si="28"/>
        <v>Klik Disini</v>
      </c>
      <c r="C3707" s="244" t="s">
        <v>23157</v>
      </c>
      <c r="D3707" s="244" t="s">
        <v>2762</v>
      </c>
      <c r="E3707" s="244" t="s">
        <v>21505</v>
      </c>
      <c r="F3707" s="244"/>
      <c r="G3707" s="244" t="s">
        <v>23158</v>
      </c>
      <c r="H3707" s="244" t="s">
        <v>262</v>
      </c>
      <c r="I3707" s="267" t="s">
        <v>592</v>
      </c>
      <c r="J3707" s="268" t="s">
        <v>322</v>
      </c>
      <c r="K3707" s="244" t="s">
        <v>1953</v>
      </c>
      <c r="L3707" s="244"/>
      <c r="M3707" s="259" t="s">
        <v>447</v>
      </c>
      <c r="N3707" s="244" t="s">
        <v>449</v>
      </c>
      <c r="O3707" s="244" t="s">
        <v>462</v>
      </c>
      <c r="P3707" s="244">
        <v>2023</v>
      </c>
      <c r="Q3707" s="244">
        <v>2023</v>
      </c>
      <c r="R3707" s="244" t="s">
        <v>14186</v>
      </c>
      <c r="S3707" s="223" t="s">
        <v>78</v>
      </c>
      <c r="T3707" s="244" t="s">
        <v>451</v>
      </c>
      <c r="U3707" s="246">
        <v>80</v>
      </c>
      <c r="V3707" s="244" t="s">
        <v>452</v>
      </c>
      <c r="W3707" s="244" t="s">
        <v>1633</v>
      </c>
      <c r="X3707" s="244" t="s">
        <v>23159</v>
      </c>
      <c r="Y3707" s="269">
        <v>47000</v>
      </c>
      <c r="Z3707" s="270"/>
      <c r="AA3707" s="241">
        <f t="shared" si="29"/>
        <v>0</v>
      </c>
      <c r="AB3707" s="244" t="s">
        <v>23160</v>
      </c>
    </row>
    <row r="3708" spans="1:28" ht="15" customHeight="1">
      <c r="A3708" s="109">
        <v>3699</v>
      </c>
      <c r="B3708" s="222" t="str">
        <f t="shared" si="28"/>
        <v>Klik Disini</v>
      </c>
      <c r="C3708" s="244" t="s">
        <v>23161</v>
      </c>
      <c r="D3708" s="244" t="s">
        <v>2762</v>
      </c>
      <c r="E3708" s="244" t="s">
        <v>21799</v>
      </c>
      <c r="F3708" s="244"/>
      <c r="G3708" s="244" t="s">
        <v>23162</v>
      </c>
      <c r="H3708" s="244" t="s">
        <v>3446</v>
      </c>
      <c r="I3708" s="267" t="s">
        <v>592</v>
      </c>
      <c r="J3708" s="268" t="s">
        <v>322</v>
      </c>
      <c r="K3708" s="244" t="s">
        <v>447</v>
      </c>
      <c r="L3708" s="244"/>
      <c r="M3708" s="259" t="s">
        <v>447</v>
      </c>
      <c r="N3708" s="244" t="s">
        <v>449</v>
      </c>
      <c r="O3708" s="244" t="s">
        <v>450</v>
      </c>
      <c r="P3708" s="244">
        <v>2023</v>
      </c>
      <c r="Q3708" s="244">
        <v>2023</v>
      </c>
      <c r="R3708" s="244" t="s">
        <v>16107</v>
      </c>
      <c r="S3708" s="223" t="s">
        <v>78</v>
      </c>
      <c r="T3708" s="244" t="s">
        <v>451</v>
      </c>
      <c r="U3708" s="246">
        <v>74</v>
      </c>
      <c r="V3708" s="244" t="s">
        <v>452</v>
      </c>
      <c r="W3708" s="244" t="s">
        <v>5714</v>
      </c>
      <c r="X3708" s="244" t="s">
        <v>23163</v>
      </c>
      <c r="Y3708" s="269">
        <v>45500</v>
      </c>
      <c r="Z3708" s="270"/>
      <c r="AA3708" s="241">
        <f t="shared" si="29"/>
        <v>0</v>
      </c>
      <c r="AB3708" s="244" t="s">
        <v>23164</v>
      </c>
    </row>
    <row r="3709" spans="1:28" ht="15" customHeight="1">
      <c r="A3709" s="109">
        <v>3700</v>
      </c>
      <c r="B3709" s="222" t="str">
        <f t="shared" si="28"/>
        <v>Klik Disini</v>
      </c>
      <c r="C3709" s="244" t="s">
        <v>23165</v>
      </c>
      <c r="D3709" s="244" t="s">
        <v>2762</v>
      </c>
      <c r="E3709" s="244" t="s">
        <v>22410</v>
      </c>
      <c r="F3709" s="244" t="s">
        <v>23166</v>
      </c>
      <c r="G3709" s="244" t="s">
        <v>23167</v>
      </c>
      <c r="H3709" s="244" t="s">
        <v>262</v>
      </c>
      <c r="I3709" s="267" t="s">
        <v>592</v>
      </c>
      <c r="J3709" s="268" t="s">
        <v>326</v>
      </c>
      <c r="K3709" s="244" t="s">
        <v>1953</v>
      </c>
      <c r="L3709" s="244"/>
      <c r="M3709" s="259" t="s">
        <v>447</v>
      </c>
      <c r="N3709" s="244" t="s">
        <v>449</v>
      </c>
      <c r="O3709" s="244" t="s">
        <v>450</v>
      </c>
      <c r="P3709" s="244">
        <v>2023</v>
      </c>
      <c r="Q3709" s="244">
        <v>2023</v>
      </c>
      <c r="R3709" s="244" t="s">
        <v>16107</v>
      </c>
      <c r="S3709" s="223" t="s">
        <v>78</v>
      </c>
      <c r="T3709" s="244" t="s">
        <v>451</v>
      </c>
      <c r="U3709" s="246">
        <v>74</v>
      </c>
      <c r="V3709" s="244" t="s">
        <v>452</v>
      </c>
      <c r="W3709" s="244" t="s">
        <v>736</v>
      </c>
      <c r="X3709" s="244" t="s">
        <v>23168</v>
      </c>
      <c r="Y3709" s="269">
        <v>46000</v>
      </c>
      <c r="Z3709" s="270"/>
      <c r="AA3709" s="241">
        <f t="shared" si="29"/>
        <v>0</v>
      </c>
      <c r="AB3709" s="244" t="s">
        <v>23169</v>
      </c>
    </row>
    <row r="3710" spans="1:28" ht="15" customHeight="1">
      <c r="A3710" s="109">
        <v>3701</v>
      </c>
      <c r="B3710" s="222" t="str">
        <f t="shared" si="28"/>
        <v>Klik Disini</v>
      </c>
      <c r="C3710" s="244" t="s">
        <v>23170</v>
      </c>
      <c r="D3710" s="244" t="s">
        <v>2762</v>
      </c>
      <c r="E3710" s="244" t="s">
        <v>22371</v>
      </c>
      <c r="F3710" s="244" t="s">
        <v>23171</v>
      </c>
      <c r="G3710" s="244" t="s">
        <v>23172</v>
      </c>
      <c r="H3710" s="244" t="s">
        <v>262</v>
      </c>
      <c r="I3710" s="267" t="s">
        <v>1844</v>
      </c>
      <c r="J3710" s="268" t="s">
        <v>401</v>
      </c>
      <c r="K3710" s="244" t="s">
        <v>1953</v>
      </c>
      <c r="L3710" s="244"/>
      <c r="M3710" s="259" t="s">
        <v>447</v>
      </c>
      <c r="N3710" s="244" t="s">
        <v>449</v>
      </c>
      <c r="O3710" s="244" t="s">
        <v>450</v>
      </c>
      <c r="P3710" s="244">
        <v>2023</v>
      </c>
      <c r="Q3710" s="244">
        <v>2023</v>
      </c>
      <c r="R3710" s="244" t="s">
        <v>14186</v>
      </c>
      <c r="S3710" s="223" t="s">
        <v>78</v>
      </c>
      <c r="T3710" s="244" t="s">
        <v>451</v>
      </c>
      <c r="U3710" s="246">
        <v>64</v>
      </c>
      <c r="V3710" s="244" t="s">
        <v>452</v>
      </c>
      <c r="W3710" s="244" t="s">
        <v>1161</v>
      </c>
      <c r="X3710" s="244" t="s">
        <v>23173</v>
      </c>
      <c r="Y3710" s="269">
        <v>37000</v>
      </c>
      <c r="Z3710" s="270"/>
      <c r="AA3710" s="241">
        <f t="shared" si="29"/>
        <v>0</v>
      </c>
      <c r="AB3710" s="244" t="s">
        <v>23174</v>
      </c>
    </row>
    <row r="3711" spans="1:28" ht="15" customHeight="1">
      <c r="A3711" s="109">
        <v>3702</v>
      </c>
      <c r="B3711" s="222" t="str">
        <f t="shared" si="28"/>
        <v>Klik Disini</v>
      </c>
      <c r="C3711" s="244" t="s">
        <v>23175</v>
      </c>
      <c r="D3711" s="244" t="s">
        <v>2762</v>
      </c>
      <c r="E3711" s="244" t="s">
        <v>21505</v>
      </c>
      <c r="F3711" s="244"/>
      <c r="G3711" s="244" t="s">
        <v>23176</v>
      </c>
      <c r="H3711" s="244" t="s">
        <v>16392</v>
      </c>
      <c r="I3711" s="267" t="s">
        <v>592</v>
      </c>
      <c r="J3711" s="268" t="s">
        <v>326</v>
      </c>
      <c r="K3711" s="244" t="s">
        <v>1953</v>
      </c>
      <c r="L3711" s="244"/>
      <c r="M3711" s="259" t="s">
        <v>447</v>
      </c>
      <c r="N3711" s="244" t="s">
        <v>449</v>
      </c>
      <c r="O3711" s="244" t="s">
        <v>450</v>
      </c>
      <c r="P3711" s="244">
        <v>2023</v>
      </c>
      <c r="Q3711" s="244">
        <v>2023</v>
      </c>
      <c r="R3711" s="244" t="s">
        <v>14186</v>
      </c>
      <c r="S3711" s="223" t="s">
        <v>78</v>
      </c>
      <c r="T3711" s="244" t="s">
        <v>451</v>
      </c>
      <c r="U3711" s="246">
        <v>78</v>
      </c>
      <c r="V3711" s="244" t="s">
        <v>452</v>
      </c>
      <c r="W3711" s="244" t="s">
        <v>4754</v>
      </c>
      <c r="X3711" s="244" t="s">
        <v>23177</v>
      </c>
      <c r="Y3711" s="269">
        <v>50500</v>
      </c>
      <c r="Z3711" s="270"/>
      <c r="AA3711" s="241">
        <f t="shared" si="29"/>
        <v>0</v>
      </c>
      <c r="AB3711" s="244" t="s">
        <v>23178</v>
      </c>
    </row>
    <row r="3712" spans="1:28" ht="15" customHeight="1">
      <c r="A3712" s="109">
        <v>3703</v>
      </c>
      <c r="B3712" s="222" t="str">
        <f t="shared" si="28"/>
        <v>Klik Disini</v>
      </c>
      <c r="C3712" s="244" t="s">
        <v>23179</v>
      </c>
      <c r="D3712" s="244" t="s">
        <v>2762</v>
      </c>
      <c r="E3712" s="244" t="s">
        <v>4077</v>
      </c>
      <c r="F3712" s="244" t="s">
        <v>23180</v>
      </c>
      <c r="G3712" s="244" t="s">
        <v>23181</v>
      </c>
      <c r="H3712" s="244" t="s">
        <v>398</v>
      </c>
      <c r="I3712" s="267" t="s">
        <v>1844</v>
      </c>
      <c r="J3712" s="268" t="s">
        <v>397</v>
      </c>
      <c r="K3712" s="244" t="s">
        <v>1953</v>
      </c>
      <c r="L3712" s="244"/>
      <c r="M3712" s="259" t="s">
        <v>447</v>
      </c>
      <c r="N3712" s="244" t="s">
        <v>449</v>
      </c>
      <c r="O3712" s="244" t="s">
        <v>450</v>
      </c>
      <c r="P3712" s="244">
        <v>2018</v>
      </c>
      <c r="Q3712" s="244">
        <v>2023</v>
      </c>
      <c r="R3712" s="244" t="s">
        <v>3412</v>
      </c>
      <c r="S3712" s="223" t="s">
        <v>78</v>
      </c>
      <c r="T3712" s="244" t="s">
        <v>451</v>
      </c>
      <c r="U3712" s="246">
        <v>218</v>
      </c>
      <c r="V3712" s="244" t="s">
        <v>452</v>
      </c>
      <c r="W3712" s="244" t="s">
        <v>1613</v>
      </c>
      <c r="X3712" s="244" t="s">
        <v>23182</v>
      </c>
      <c r="Y3712" s="269">
        <v>69000</v>
      </c>
      <c r="Z3712" s="270"/>
      <c r="AA3712" s="241">
        <f t="shared" si="29"/>
        <v>0</v>
      </c>
      <c r="AB3712" s="244" t="s">
        <v>23183</v>
      </c>
    </row>
    <row r="3713" spans="1:28" ht="15" customHeight="1">
      <c r="A3713" s="109">
        <v>3704</v>
      </c>
      <c r="B3713" s="222" t="str">
        <f t="shared" si="28"/>
        <v>Klik Disini</v>
      </c>
      <c r="C3713" s="244" t="s">
        <v>23184</v>
      </c>
      <c r="D3713" s="244" t="s">
        <v>2762</v>
      </c>
      <c r="E3713" s="244" t="s">
        <v>22430</v>
      </c>
      <c r="F3713" s="244" t="s">
        <v>23185</v>
      </c>
      <c r="G3713" s="244" t="s">
        <v>23186</v>
      </c>
      <c r="H3713" s="244" t="s">
        <v>262</v>
      </c>
      <c r="I3713" s="267" t="s">
        <v>592</v>
      </c>
      <c r="J3713" s="268" t="s">
        <v>324</v>
      </c>
      <c r="K3713" s="244" t="s">
        <v>1953</v>
      </c>
      <c r="L3713" s="244"/>
      <c r="M3713" s="259" t="s">
        <v>447</v>
      </c>
      <c r="N3713" s="244" t="s">
        <v>449</v>
      </c>
      <c r="O3713" s="244" t="s">
        <v>450</v>
      </c>
      <c r="P3713" s="244">
        <v>2023</v>
      </c>
      <c r="Q3713" s="244">
        <v>2023</v>
      </c>
      <c r="R3713" s="244" t="s">
        <v>16107</v>
      </c>
      <c r="S3713" s="223" t="s">
        <v>78</v>
      </c>
      <c r="T3713" s="244" t="s">
        <v>451</v>
      </c>
      <c r="U3713" s="246">
        <v>82</v>
      </c>
      <c r="V3713" s="244" t="s">
        <v>452</v>
      </c>
      <c r="W3713" s="244" t="s">
        <v>3544</v>
      </c>
      <c r="X3713" s="244" t="s">
        <v>23187</v>
      </c>
      <c r="Y3713" s="269">
        <v>51500</v>
      </c>
      <c r="Z3713" s="270"/>
      <c r="AA3713" s="241">
        <f t="shared" si="29"/>
        <v>0</v>
      </c>
      <c r="AB3713" s="244" t="s">
        <v>23188</v>
      </c>
    </row>
    <row r="3714" spans="1:28" ht="15" customHeight="1">
      <c r="A3714" s="109">
        <v>3705</v>
      </c>
      <c r="B3714" s="222" t="str">
        <f t="shared" si="28"/>
        <v>Klik Disini</v>
      </c>
      <c r="C3714" s="244" t="s">
        <v>23189</v>
      </c>
      <c r="D3714" s="244" t="s">
        <v>2762</v>
      </c>
      <c r="E3714" s="244" t="s">
        <v>23190</v>
      </c>
      <c r="F3714" s="244" t="s">
        <v>23191</v>
      </c>
      <c r="G3714" s="244" t="s">
        <v>23192</v>
      </c>
      <c r="H3714" s="244" t="s">
        <v>3591</v>
      </c>
      <c r="I3714" s="267" t="s">
        <v>446</v>
      </c>
      <c r="J3714" s="268" t="s">
        <v>345</v>
      </c>
      <c r="K3714" s="244" t="s">
        <v>1953</v>
      </c>
      <c r="L3714" s="244"/>
      <c r="M3714" s="259" t="s">
        <v>447</v>
      </c>
      <c r="N3714" s="244" t="s">
        <v>449</v>
      </c>
      <c r="O3714" s="244" t="s">
        <v>450</v>
      </c>
      <c r="P3714" s="244">
        <v>2018</v>
      </c>
      <c r="Q3714" s="244">
        <v>2023</v>
      </c>
      <c r="R3714" s="244" t="s">
        <v>3412</v>
      </c>
      <c r="S3714" s="223" t="s">
        <v>78</v>
      </c>
      <c r="T3714" s="244" t="s">
        <v>451</v>
      </c>
      <c r="U3714" s="246">
        <v>242</v>
      </c>
      <c r="V3714" s="244" t="s">
        <v>452</v>
      </c>
      <c r="W3714" s="244" t="s">
        <v>6497</v>
      </c>
      <c r="X3714" s="244" t="s">
        <v>23193</v>
      </c>
      <c r="Y3714" s="269">
        <v>72000</v>
      </c>
      <c r="Z3714" s="270"/>
      <c r="AA3714" s="241">
        <f t="shared" si="29"/>
        <v>0</v>
      </c>
      <c r="AB3714" s="244" t="s">
        <v>23194</v>
      </c>
    </row>
    <row r="3715" spans="1:28" ht="15" customHeight="1">
      <c r="A3715" s="109">
        <v>3706</v>
      </c>
      <c r="B3715" s="222" t="str">
        <f t="shared" si="28"/>
        <v>Klik Disini</v>
      </c>
      <c r="C3715" s="244" t="s">
        <v>23195</v>
      </c>
      <c r="D3715" s="244" t="s">
        <v>2762</v>
      </c>
      <c r="E3715" s="244" t="s">
        <v>5189</v>
      </c>
      <c r="F3715" s="244" t="s">
        <v>23196</v>
      </c>
      <c r="G3715" s="244" t="s">
        <v>23197</v>
      </c>
      <c r="H3715" s="244" t="s">
        <v>344</v>
      </c>
      <c r="I3715" s="267" t="s">
        <v>446</v>
      </c>
      <c r="J3715" s="268" t="s">
        <v>343</v>
      </c>
      <c r="K3715" s="244" t="s">
        <v>447</v>
      </c>
      <c r="L3715" s="244"/>
      <c r="M3715" s="259" t="s">
        <v>447</v>
      </c>
      <c r="N3715" s="244" t="s">
        <v>449</v>
      </c>
      <c r="O3715" s="244" t="s">
        <v>450</v>
      </c>
      <c r="P3715" s="244">
        <v>2018</v>
      </c>
      <c r="Q3715" s="244">
        <v>2023</v>
      </c>
      <c r="R3715" s="244" t="s">
        <v>3412</v>
      </c>
      <c r="S3715" s="223" t="s">
        <v>78</v>
      </c>
      <c r="T3715" s="244" t="s">
        <v>451</v>
      </c>
      <c r="U3715" s="246">
        <v>230</v>
      </c>
      <c r="V3715" s="244" t="s">
        <v>21432</v>
      </c>
      <c r="W3715" s="244" t="s">
        <v>12926</v>
      </c>
      <c r="X3715" s="244" t="s">
        <v>23198</v>
      </c>
      <c r="Y3715" s="269">
        <v>139000</v>
      </c>
      <c r="Z3715" s="270"/>
      <c r="AA3715" s="241">
        <f t="shared" si="29"/>
        <v>0</v>
      </c>
      <c r="AB3715" s="244" t="s">
        <v>23199</v>
      </c>
    </row>
    <row r="3716" spans="1:28" ht="15" customHeight="1">
      <c r="A3716" s="109">
        <v>3707</v>
      </c>
      <c r="B3716" s="222" t="str">
        <f t="shared" si="28"/>
        <v>Klik Disini</v>
      </c>
      <c r="C3716" s="244" t="s">
        <v>23200</v>
      </c>
      <c r="D3716" s="244" t="s">
        <v>2762</v>
      </c>
      <c r="E3716" s="244" t="s">
        <v>23201</v>
      </c>
      <c r="F3716" s="244" t="s">
        <v>23202</v>
      </c>
      <c r="G3716" s="244" t="s">
        <v>23203</v>
      </c>
      <c r="H3716" s="244" t="s">
        <v>6347</v>
      </c>
      <c r="I3716" s="267" t="s">
        <v>1844</v>
      </c>
      <c r="J3716" s="268" t="s">
        <v>401</v>
      </c>
      <c r="K3716" s="244" t="s">
        <v>1953</v>
      </c>
      <c r="L3716" s="244"/>
      <c r="M3716" s="259" t="s">
        <v>447</v>
      </c>
      <c r="N3716" s="244" t="s">
        <v>449</v>
      </c>
      <c r="O3716" s="244" t="s">
        <v>450</v>
      </c>
      <c r="P3716" s="244">
        <v>2018</v>
      </c>
      <c r="Q3716" s="244">
        <v>2023</v>
      </c>
      <c r="R3716" s="244" t="s">
        <v>3412</v>
      </c>
      <c r="S3716" s="223" t="s">
        <v>78</v>
      </c>
      <c r="T3716" s="244" t="s">
        <v>451</v>
      </c>
      <c r="U3716" s="246">
        <v>322</v>
      </c>
      <c r="V3716" s="244" t="s">
        <v>452</v>
      </c>
      <c r="W3716" s="244" t="s">
        <v>1102</v>
      </c>
      <c r="X3716" s="244" t="s">
        <v>23204</v>
      </c>
      <c r="Y3716" s="269">
        <v>119000</v>
      </c>
      <c r="Z3716" s="270"/>
      <c r="AA3716" s="241">
        <f t="shared" si="29"/>
        <v>0</v>
      </c>
      <c r="AB3716" s="244" t="s">
        <v>23205</v>
      </c>
    </row>
    <row r="3717" spans="1:28" ht="15" customHeight="1">
      <c r="A3717" s="109">
        <v>3708</v>
      </c>
      <c r="B3717" s="222" t="str">
        <f t="shared" si="28"/>
        <v>Klik Disini</v>
      </c>
      <c r="C3717" s="244" t="s">
        <v>23206</v>
      </c>
      <c r="D3717" s="244" t="s">
        <v>2762</v>
      </c>
      <c r="E3717" s="244" t="s">
        <v>6819</v>
      </c>
      <c r="F3717" s="244" t="s">
        <v>23207</v>
      </c>
      <c r="G3717" s="244" t="s">
        <v>23208</v>
      </c>
      <c r="H3717" s="244" t="s">
        <v>782</v>
      </c>
      <c r="I3717" s="267" t="s">
        <v>446</v>
      </c>
      <c r="J3717" s="268" t="s">
        <v>353</v>
      </c>
      <c r="K3717" s="244" t="s">
        <v>447</v>
      </c>
      <c r="L3717" s="244"/>
      <c r="M3717" s="259" t="s">
        <v>447</v>
      </c>
      <c r="N3717" s="244" t="s">
        <v>449</v>
      </c>
      <c r="O3717" s="244" t="s">
        <v>450</v>
      </c>
      <c r="P3717" s="244">
        <v>2018</v>
      </c>
      <c r="Q3717" s="244">
        <v>2023</v>
      </c>
      <c r="R3717" s="244" t="s">
        <v>3412</v>
      </c>
      <c r="S3717" s="223" t="s">
        <v>78</v>
      </c>
      <c r="T3717" s="244" t="s">
        <v>451</v>
      </c>
      <c r="U3717" s="246">
        <v>442</v>
      </c>
      <c r="V3717" s="244" t="s">
        <v>452</v>
      </c>
      <c r="W3717" s="244" t="s">
        <v>8414</v>
      </c>
      <c r="X3717" s="244" t="s">
        <v>23209</v>
      </c>
      <c r="Y3717" s="269">
        <v>148000</v>
      </c>
      <c r="Z3717" s="270"/>
      <c r="AA3717" s="241">
        <f t="shared" si="29"/>
        <v>0</v>
      </c>
      <c r="AB3717" s="244" t="s">
        <v>23210</v>
      </c>
    </row>
    <row r="3718" spans="1:28" ht="15" customHeight="1">
      <c r="A3718" s="109">
        <v>3709</v>
      </c>
      <c r="B3718" s="222" t="str">
        <f t="shared" si="28"/>
        <v>Klik Disini</v>
      </c>
      <c r="C3718" s="244" t="s">
        <v>23211</v>
      </c>
      <c r="D3718" s="244" t="s">
        <v>2762</v>
      </c>
      <c r="E3718" s="244" t="s">
        <v>21799</v>
      </c>
      <c r="F3718" s="244"/>
      <c r="G3718" s="244" t="s">
        <v>23212</v>
      </c>
      <c r="H3718" s="244" t="s">
        <v>16392</v>
      </c>
      <c r="I3718" s="267" t="s">
        <v>592</v>
      </c>
      <c r="J3718" s="268" t="s">
        <v>326</v>
      </c>
      <c r="K3718" s="244" t="s">
        <v>1953</v>
      </c>
      <c r="L3718" s="244"/>
      <c r="M3718" s="259" t="s">
        <v>447</v>
      </c>
      <c r="N3718" s="244" t="s">
        <v>449</v>
      </c>
      <c r="O3718" s="244" t="s">
        <v>450</v>
      </c>
      <c r="P3718" s="244">
        <v>2023</v>
      </c>
      <c r="Q3718" s="244">
        <v>2023</v>
      </c>
      <c r="R3718" s="244" t="s">
        <v>14186</v>
      </c>
      <c r="S3718" s="223" t="s">
        <v>78</v>
      </c>
      <c r="T3718" s="244" t="s">
        <v>451</v>
      </c>
      <c r="U3718" s="246">
        <v>74</v>
      </c>
      <c r="V3718" s="244" t="s">
        <v>452</v>
      </c>
      <c r="W3718" s="244" t="s">
        <v>736</v>
      </c>
      <c r="X3718" s="244" t="s">
        <v>23213</v>
      </c>
      <c r="Y3718" s="269">
        <v>46500</v>
      </c>
      <c r="Z3718" s="270"/>
      <c r="AA3718" s="241">
        <f t="shared" si="29"/>
        <v>0</v>
      </c>
      <c r="AB3718" s="244" t="s">
        <v>23214</v>
      </c>
    </row>
    <row r="3719" spans="1:28" ht="15" customHeight="1">
      <c r="A3719" s="109">
        <v>3710</v>
      </c>
      <c r="B3719" s="222" t="str">
        <f t="shared" si="28"/>
        <v>Klik Disini</v>
      </c>
      <c r="C3719" s="244" t="s">
        <v>23215</v>
      </c>
      <c r="D3719" s="244" t="s">
        <v>2762</v>
      </c>
      <c r="E3719" s="244" t="s">
        <v>22354</v>
      </c>
      <c r="F3719" s="244"/>
      <c r="G3719" s="244" t="s">
        <v>23216</v>
      </c>
      <c r="H3719" s="244" t="s">
        <v>1351</v>
      </c>
      <c r="I3719" s="267" t="s">
        <v>592</v>
      </c>
      <c r="J3719" s="268" t="s">
        <v>330</v>
      </c>
      <c r="K3719" s="244" t="s">
        <v>1953</v>
      </c>
      <c r="L3719" s="244"/>
      <c r="M3719" s="259" t="s">
        <v>447</v>
      </c>
      <c r="N3719" s="244" t="s">
        <v>449</v>
      </c>
      <c r="O3719" s="244" t="s">
        <v>450</v>
      </c>
      <c r="P3719" s="244">
        <v>2023</v>
      </c>
      <c r="Q3719" s="244">
        <v>2023</v>
      </c>
      <c r="R3719" s="244" t="s">
        <v>14912</v>
      </c>
      <c r="S3719" s="223" t="s">
        <v>78</v>
      </c>
      <c r="T3719" s="244" t="s">
        <v>451</v>
      </c>
      <c r="U3719" s="246">
        <v>72</v>
      </c>
      <c r="V3719" s="244" t="s">
        <v>452</v>
      </c>
      <c r="W3719" s="244" t="s">
        <v>3894</v>
      </c>
      <c r="X3719" s="244" t="s">
        <v>23217</v>
      </c>
      <c r="Y3719" s="269">
        <v>48500</v>
      </c>
      <c r="Z3719" s="270"/>
      <c r="AA3719" s="241">
        <f t="shared" si="29"/>
        <v>0</v>
      </c>
      <c r="AB3719" s="244" t="s">
        <v>23218</v>
      </c>
    </row>
    <row r="3720" spans="1:28" ht="15" customHeight="1">
      <c r="A3720" s="109">
        <v>3711</v>
      </c>
      <c r="B3720" s="222" t="str">
        <f t="shared" si="28"/>
        <v>Klik Disini</v>
      </c>
      <c r="C3720" s="244" t="s">
        <v>23219</v>
      </c>
      <c r="D3720" s="244" t="s">
        <v>2762</v>
      </c>
      <c r="E3720" s="244" t="s">
        <v>22461</v>
      </c>
      <c r="F3720" s="244" t="s">
        <v>23220</v>
      </c>
      <c r="G3720" s="244" t="s">
        <v>23221</v>
      </c>
      <c r="H3720" s="244" t="s">
        <v>16392</v>
      </c>
      <c r="I3720" s="267" t="s">
        <v>592</v>
      </c>
      <c r="J3720" s="268" t="s">
        <v>326</v>
      </c>
      <c r="K3720" s="244" t="s">
        <v>1953</v>
      </c>
      <c r="L3720" s="244"/>
      <c r="M3720" s="259" t="s">
        <v>447</v>
      </c>
      <c r="N3720" s="244" t="s">
        <v>449</v>
      </c>
      <c r="O3720" s="244" t="s">
        <v>450</v>
      </c>
      <c r="P3720" s="244">
        <v>2023</v>
      </c>
      <c r="Q3720" s="244">
        <v>2023</v>
      </c>
      <c r="R3720" s="244" t="s">
        <v>14186</v>
      </c>
      <c r="S3720" s="223" t="s">
        <v>78</v>
      </c>
      <c r="T3720" s="244" t="s">
        <v>451</v>
      </c>
      <c r="U3720" s="246">
        <v>82</v>
      </c>
      <c r="V3720" s="244" t="s">
        <v>21432</v>
      </c>
      <c r="W3720" s="244" t="s">
        <v>3894</v>
      </c>
      <c r="X3720" s="244" t="s">
        <v>23222</v>
      </c>
      <c r="Y3720" s="269">
        <v>49500</v>
      </c>
      <c r="Z3720" s="270"/>
      <c r="AA3720" s="241">
        <f t="shared" si="29"/>
        <v>0</v>
      </c>
      <c r="AB3720" s="244" t="s">
        <v>23223</v>
      </c>
    </row>
    <row r="3721" spans="1:28" ht="15" customHeight="1">
      <c r="A3721" s="109">
        <v>3712</v>
      </c>
      <c r="B3721" s="222" t="str">
        <f t="shared" si="28"/>
        <v>Klik Disini</v>
      </c>
      <c r="C3721" s="244" t="s">
        <v>23224</v>
      </c>
      <c r="D3721" s="244" t="s">
        <v>2762</v>
      </c>
      <c r="E3721" s="244" t="s">
        <v>21799</v>
      </c>
      <c r="F3721" s="244" t="s">
        <v>23225</v>
      </c>
      <c r="G3721" s="244" t="s">
        <v>23226</v>
      </c>
      <c r="H3721" s="244" t="s">
        <v>3446</v>
      </c>
      <c r="I3721" s="267" t="s">
        <v>592</v>
      </c>
      <c r="J3721" s="268" t="s">
        <v>322</v>
      </c>
      <c r="K3721" s="244" t="s">
        <v>1953</v>
      </c>
      <c r="L3721" s="244"/>
      <c r="M3721" s="259" t="s">
        <v>447</v>
      </c>
      <c r="N3721" s="244" t="s">
        <v>449</v>
      </c>
      <c r="O3721" s="244" t="s">
        <v>450</v>
      </c>
      <c r="P3721" s="244">
        <v>2023</v>
      </c>
      <c r="Q3721" s="244">
        <v>2023</v>
      </c>
      <c r="R3721" s="244" t="s">
        <v>14186</v>
      </c>
      <c r="S3721" s="223" t="s">
        <v>78</v>
      </c>
      <c r="T3721" s="244" t="s">
        <v>451</v>
      </c>
      <c r="U3721" s="246">
        <v>70</v>
      </c>
      <c r="V3721" s="244" t="s">
        <v>21432</v>
      </c>
      <c r="W3721" s="244" t="s">
        <v>3867</v>
      </c>
      <c r="X3721" s="244" t="s">
        <v>23227</v>
      </c>
      <c r="Y3721" s="269">
        <v>35500</v>
      </c>
      <c r="Z3721" s="270"/>
      <c r="AA3721" s="241">
        <f t="shared" si="29"/>
        <v>0</v>
      </c>
      <c r="AB3721" s="244" t="s">
        <v>23228</v>
      </c>
    </row>
    <row r="3722" spans="1:28" ht="15" customHeight="1">
      <c r="A3722" s="109">
        <v>3713</v>
      </c>
      <c r="B3722" s="222" t="str">
        <f t="shared" si="28"/>
        <v>Klik Disini</v>
      </c>
      <c r="C3722" s="244" t="s">
        <v>23229</v>
      </c>
      <c r="D3722" s="244" t="s">
        <v>2762</v>
      </c>
      <c r="E3722" s="244" t="s">
        <v>22371</v>
      </c>
      <c r="F3722" s="244"/>
      <c r="G3722" s="244" t="s">
        <v>23230</v>
      </c>
      <c r="H3722" s="244" t="s">
        <v>16392</v>
      </c>
      <c r="I3722" s="267" t="s">
        <v>592</v>
      </c>
      <c r="J3722" s="268" t="s">
        <v>326</v>
      </c>
      <c r="K3722" s="244" t="s">
        <v>1953</v>
      </c>
      <c r="L3722" s="244"/>
      <c r="M3722" s="259" t="s">
        <v>447</v>
      </c>
      <c r="N3722" s="244" t="s">
        <v>449</v>
      </c>
      <c r="O3722" s="244" t="s">
        <v>450</v>
      </c>
      <c r="P3722" s="244">
        <v>2023</v>
      </c>
      <c r="Q3722" s="244">
        <v>2023</v>
      </c>
      <c r="R3722" s="244" t="s">
        <v>14186</v>
      </c>
      <c r="S3722" s="223" t="s">
        <v>78</v>
      </c>
      <c r="T3722" s="244" t="s">
        <v>451</v>
      </c>
      <c r="U3722" s="246">
        <v>70</v>
      </c>
      <c r="V3722" s="244" t="s">
        <v>452</v>
      </c>
      <c r="W3722" s="244" t="s">
        <v>5663</v>
      </c>
      <c r="X3722" s="244" t="s">
        <v>23231</v>
      </c>
      <c r="Y3722" s="269">
        <v>45500</v>
      </c>
      <c r="Z3722" s="270"/>
      <c r="AA3722" s="241">
        <f t="shared" si="29"/>
        <v>0</v>
      </c>
      <c r="AB3722" s="244" t="s">
        <v>23232</v>
      </c>
    </row>
    <row r="3723" spans="1:28" ht="15" customHeight="1">
      <c r="A3723" s="109">
        <v>3714</v>
      </c>
      <c r="B3723" s="222" t="str">
        <f t="shared" si="28"/>
        <v>Klik Disini</v>
      </c>
      <c r="C3723" s="244" t="s">
        <v>23233</v>
      </c>
      <c r="D3723" s="244" t="s">
        <v>2762</v>
      </c>
      <c r="E3723" s="244" t="s">
        <v>22371</v>
      </c>
      <c r="F3723" s="244" t="s">
        <v>23234</v>
      </c>
      <c r="G3723" s="244" t="s">
        <v>23235</v>
      </c>
      <c r="H3723" s="244" t="s">
        <v>4580</v>
      </c>
      <c r="I3723" s="267" t="s">
        <v>592</v>
      </c>
      <c r="J3723" s="268" t="s">
        <v>322</v>
      </c>
      <c r="K3723" s="244" t="s">
        <v>1953</v>
      </c>
      <c r="L3723" s="244"/>
      <c r="M3723" s="259" t="s">
        <v>447</v>
      </c>
      <c r="N3723" s="244" t="s">
        <v>449</v>
      </c>
      <c r="O3723" s="244" t="s">
        <v>450</v>
      </c>
      <c r="P3723" s="244">
        <v>2023</v>
      </c>
      <c r="Q3723" s="244">
        <v>2023</v>
      </c>
      <c r="R3723" s="244" t="s">
        <v>14186</v>
      </c>
      <c r="S3723" s="223" t="s">
        <v>78</v>
      </c>
      <c r="T3723" s="244" t="s">
        <v>451</v>
      </c>
      <c r="U3723" s="246">
        <v>74</v>
      </c>
      <c r="V3723" s="244" t="s">
        <v>452</v>
      </c>
      <c r="W3723" s="244" t="s">
        <v>1626</v>
      </c>
      <c r="X3723" s="244" t="s">
        <v>23236</v>
      </c>
      <c r="Y3723" s="269">
        <v>40000</v>
      </c>
      <c r="Z3723" s="270"/>
      <c r="AA3723" s="241">
        <f t="shared" si="29"/>
        <v>0</v>
      </c>
      <c r="AB3723" s="244" t="s">
        <v>23237</v>
      </c>
    </row>
    <row r="3724" spans="1:28" ht="15" customHeight="1">
      <c r="A3724" s="109">
        <v>3715</v>
      </c>
      <c r="B3724" s="222" t="str">
        <f t="shared" si="28"/>
        <v>Klik Disini</v>
      </c>
      <c r="C3724" s="244" t="s">
        <v>23238</v>
      </c>
      <c r="D3724" s="244" t="s">
        <v>2762</v>
      </c>
      <c r="E3724" s="244" t="s">
        <v>22371</v>
      </c>
      <c r="F3724" s="244" t="s">
        <v>23239</v>
      </c>
      <c r="G3724" s="244" t="s">
        <v>23240</v>
      </c>
      <c r="H3724" s="244" t="s">
        <v>262</v>
      </c>
      <c r="I3724" s="267" t="s">
        <v>592</v>
      </c>
      <c r="J3724" s="268" t="s">
        <v>322</v>
      </c>
      <c r="K3724" s="244" t="s">
        <v>1953</v>
      </c>
      <c r="L3724" s="244"/>
      <c r="M3724" s="259" t="s">
        <v>447</v>
      </c>
      <c r="N3724" s="244" t="s">
        <v>449</v>
      </c>
      <c r="O3724" s="244" t="s">
        <v>450</v>
      </c>
      <c r="P3724" s="244">
        <v>2023</v>
      </c>
      <c r="Q3724" s="244">
        <v>2023</v>
      </c>
      <c r="R3724" s="244" t="s">
        <v>14186</v>
      </c>
      <c r="S3724" s="223" t="s">
        <v>78</v>
      </c>
      <c r="T3724" s="244" t="s">
        <v>451</v>
      </c>
      <c r="U3724" s="246">
        <v>76</v>
      </c>
      <c r="V3724" s="244" t="s">
        <v>21432</v>
      </c>
      <c r="W3724" s="244" t="s">
        <v>515</v>
      </c>
      <c r="X3724" s="244" t="s">
        <v>23241</v>
      </c>
      <c r="Y3724" s="269">
        <v>40000</v>
      </c>
      <c r="Z3724" s="270"/>
      <c r="AA3724" s="241">
        <f t="shared" si="29"/>
        <v>0</v>
      </c>
      <c r="AB3724" s="244" t="s">
        <v>23242</v>
      </c>
    </row>
    <row r="3725" spans="1:28" ht="15" customHeight="1">
      <c r="A3725" s="109">
        <v>3716</v>
      </c>
      <c r="B3725" s="222" t="str">
        <f t="shared" si="28"/>
        <v>Klik Disini</v>
      </c>
      <c r="C3725" s="244" t="s">
        <v>23243</v>
      </c>
      <c r="D3725" s="244" t="s">
        <v>2762</v>
      </c>
      <c r="E3725" s="244" t="s">
        <v>21505</v>
      </c>
      <c r="F3725" s="244"/>
      <c r="G3725" s="244" t="s">
        <v>23244</v>
      </c>
      <c r="H3725" s="244" t="s">
        <v>3662</v>
      </c>
      <c r="I3725" s="267" t="s">
        <v>592</v>
      </c>
      <c r="J3725" s="268" t="s">
        <v>322</v>
      </c>
      <c r="K3725" s="244" t="s">
        <v>1953</v>
      </c>
      <c r="L3725" s="244"/>
      <c r="M3725" s="259" t="s">
        <v>447</v>
      </c>
      <c r="N3725" s="244" t="s">
        <v>449</v>
      </c>
      <c r="O3725" s="244" t="s">
        <v>450</v>
      </c>
      <c r="P3725" s="244">
        <v>2023</v>
      </c>
      <c r="Q3725" s="244">
        <v>2023</v>
      </c>
      <c r="R3725" s="244" t="s">
        <v>14186</v>
      </c>
      <c r="S3725" s="223" t="s">
        <v>78</v>
      </c>
      <c r="T3725" s="244" t="s">
        <v>451</v>
      </c>
      <c r="U3725" s="246">
        <v>68</v>
      </c>
      <c r="V3725" s="244" t="s">
        <v>452</v>
      </c>
      <c r="W3725" s="244" t="s">
        <v>3894</v>
      </c>
      <c r="X3725" s="244" t="s">
        <v>23245</v>
      </c>
      <c r="Y3725" s="269">
        <v>40000</v>
      </c>
      <c r="Z3725" s="270"/>
      <c r="AA3725" s="241">
        <f t="shared" si="29"/>
        <v>0</v>
      </c>
      <c r="AB3725" s="244" t="s">
        <v>23246</v>
      </c>
    </row>
    <row r="3726" spans="1:28" ht="15" customHeight="1">
      <c r="A3726" s="109">
        <v>3717</v>
      </c>
      <c r="B3726" s="222" t="str">
        <f t="shared" si="28"/>
        <v>Klik Disini</v>
      </c>
      <c r="C3726" s="244" t="s">
        <v>23247</v>
      </c>
      <c r="D3726" s="244" t="s">
        <v>2762</v>
      </c>
      <c r="E3726" s="244" t="s">
        <v>22410</v>
      </c>
      <c r="F3726" s="244"/>
      <c r="G3726" s="244" t="s">
        <v>23248</v>
      </c>
      <c r="H3726" s="244" t="s">
        <v>3446</v>
      </c>
      <c r="I3726" s="267" t="s">
        <v>592</v>
      </c>
      <c r="J3726" s="268" t="s">
        <v>322</v>
      </c>
      <c r="K3726" s="244" t="s">
        <v>1953</v>
      </c>
      <c r="L3726" s="244"/>
      <c r="M3726" s="259" t="s">
        <v>447</v>
      </c>
      <c r="N3726" s="244" t="s">
        <v>449</v>
      </c>
      <c r="O3726" s="244" t="s">
        <v>450</v>
      </c>
      <c r="P3726" s="244">
        <v>2023</v>
      </c>
      <c r="Q3726" s="244">
        <v>2023</v>
      </c>
      <c r="R3726" s="244" t="s">
        <v>14186</v>
      </c>
      <c r="S3726" s="223" t="s">
        <v>78</v>
      </c>
      <c r="T3726" s="244" t="s">
        <v>451</v>
      </c>
      <c r="U3726" s="246">
        <v>68</v>
      </c>
      <c r="V3726" s="244" t="s">
        <v>452</v>
      </c>
      <c r="W3726" s="244" t="s">
        <v>1109</v>
      </c>
      <c r="X3726" s="244" t="s">
        <v>23249</v>
      </c>
      <c r="Y3726" s="269">
        <v>37000</v>
      </c>
      <c r="Z3726" s="270"/>
      <c r="AA3726" s="241">
        <f t="shared" si="29"/>
        <v>0</v>
      </c>
      <c r="AB3726" s="244" t="s">
        <v>23250</v>
      </c>
    </row>
    <row r="3727" spans="1:28" ht="15" customHeight="1">
      <c r="A3727" s="109">
        <v>3718</v>
      </c>
      <c r="B3727" s="222" t="str">
        <f t="shared" si="28"/>
        <v>Klik Disini</v>
      </c>
      <c r="C3727" s="244" t="s">
        <v>23251</v>
      </c>
      <c r="D3727" s="244" t="s">
        <v>2762</v>
      </c>
      <c r="E3727" s="244" t="s">
        <v>21799</v>
      </c>
      <c r="F3727" s="244"/>
      <c r="G3727" s="244" t="s">
        <v>23252</v>
      </c>
      <c r="H3727" s="244" t="s">
        <v>16392</v>
      </c>
      <c r="I3727" s="267" t="s">
        <v>592</v>
      </c>
      <c r="J3727" s="268" t="s">
        <v>326</v>
      </c>
      <c r="K3727" s="244" t="s">
        <v>1953</v>
      </c>
      <c r="L3727" s="244"/>
      <c r="M3727" s="259" t="s">
        <v>447</v>
      </c>
      <c r="N3727" s="244" t="s">
        <v>449</v>
      </c>
      <c r="O3727" s="244" t="s">
        <v>450</v>
      </c>
      <c r="P3727" s="244">
        <v>2023</v>
      </c>
      <c r="Q3727" s="244">
        <v>2023</v>
      </c>
      <c r="R3727" s="244" t="s">
        <v>14186</v>
      </c>
      <c r="S3727" s="223" t="s">
        <v>78</v>
      </c>
      <c r="T3727" s="244" t="s">
        <v>451</v>
      </c>
      <c r="U3727" s="246">
        <v>68</v>
      </c>
      <c r="V3727" s="244" t="s">
        <v>452</v>
      </c>
      <c r="W3727" s="244" t="s">
        <v>813</v>
      </c>
      <c r="X3727" s="244" t="s">
        <v>23253</v>
      </c>
      <c r="Y3727" s="269">
        <v>45000</v>
      </c>
      <c r="Z3727" s="270"/>
      <c r="AA3727" s="241">
        <f t="shared" si="29"/>
        <v>0</v>
      </c>
      <c r="AB3727" s="244" t="s">
        <v>23254</v>
      </c>
    </row>
    <row r="3728" spans="1:28" ht="15" customHeight="1">
      <c r="A3728" s="109">
        <v>3719</v>
      </c>
      <c r="B3728" s="222" t="str">
        <f t="shared" si="28"/>
        <v>Klik Disini</v>
      </c>
      <c r="C3728" s="244" t="s">
        <v>23255</v>
      </c>
      <c r="D3728" s="244" t="s">
        <v>2762</v>
      </c>
      <c r="E3728" s="244" t="s">
        <v>22461</v>
      </c>
      <c r="F3728" s="244"/>
      <c r="G3728" s="244" t="s">
        <v>23256</v>
      </c>
      <c r="H3728" s="244" t="s">
        <v>16392</v>
      </c>
      <c r="I3728" s="267" t="s">
        <v>592</v>
      </c>
      <c r="J3728" s="268" t="s">
        <v>326</v>
      </c>
      <c r="K3728" s="244" t="s">
        <v>1953</v>
      </c>
      <c r="L3728" s="244"/>
      <c r="M3728" s="259" t="s">
        <v>447</v>
      </c>
      <c r="N3728" s="244" t="s">
        <v>449</v>
      </c>
      <c r="O3728" s="244" t="s">
        <v>450</v>
      </c>
      <c r="P3728" s="244">
        <v>2023</v>
      </c>
      <c r="Q3728" s="244">
        <v>2023</v>
      </c>
      <c r="R3728" s="244" t="s">
        <v>14186</v>
      </c>
      <c r="S3728" s="223" t="s">
        <v>78</v>
      </c>
      <c r="T3728" s="244" t="s">
        <v>451</v>
      </c>
      <c r="U3728" s="246">
        <v>66</v>
      </c>
      <c r="V3728" s="244" t="s">
        <v>452</v>
      </c>
      <c r="W3728" s="244" t="s">
        <v>5324</v>
      </c>
      <c r="X3728" s="244" t="s">
        <v>23257</v>
      </c>
      <c r="Y3728" s="269">
        <v>37000</v>
      </c>
      <c r="Z3728" s="270"/>
      <c r="AA3728" s="241">
        <f t="shared" si="29"/>
        <v>0</v>
      </c>
      <c r="AB3728" s="244" t="s">
        <v>23258</v>
      </c>
    </row>
    <row r="3729" spans="1:28" ht="15" customHeight="1">
      <c r="A3729" s="109">
        <v>3720</v>
      </c>
      <c r="B3729" s="222" t="str">
        <f t="shared" si="28"/>
        <v>Klik Disini</v>
      </c>
      <c r="C3729" s="244" t="s">
        <v>23259</v>
      </c>
      <c r="D3729" s="244" t="s">
        <v>2762</v>
      </c>
      <c r="E3729" s="244" t="s">
        <v>21505</v>
      </c>
      <c r="F3729" s="244" t="s">
        <v>23260</v>
      </c>
      <c r="G3729" s="244" t="s">
        <v>23261</v>
      </c>
      <c r="H3729" s="244" t="s">
        <v>262</v>
      </c>
      <c r="I3729" s="267" t="s">
        <v>1844</v>
      </c>
      <c r="J3729" s="268" t="s">
        <v>401</v>
      </c>
      <c r="K3729" s="244" t="s">
        <v>1953</v>
      </c>
      <c r="L3729" s="244"/>
      <c r="M3729" s="259" t="s">
        <v>447</v>
      </c>
      <c r="N3729" s="244" t="s">
        <v>449</v>
      </c>
      <c r="O3729" s="244" t="s">
        <v>450</v>
      </c>
      <c r="P3729" s="244">
        <v>2023</v>
      </c>
      <c r="Q3729" s="244">
        <v>2023</v>
      </c>
      <c r="R3729" s="244" t="s">
        <v>14186</v>
      </c>
      <c r="S3729" s="223" t="s">
        <v>78</v>
      </c>
      <c r="T3729" s="244" t="s">
        <v>451</v>
      </c>
      <c r="U3729" s="246">
        <v>66</v>
      </c>
      <c r="V3729" s="244" t="s">
        <v>452</v>
      </c>
      <c r="W3729" s="244" t="s">
        <v>606</v>
      </c>
      <c r="X3729" s="244" t="s">
        <v>23262</v>
      </c>
      <c r="Y3729" s="269">
        <v>40000</v>
      </c>
      <c r="Z3729" s="270"/>
      <c r="AA3729" s="241">
        <f t="shared" si="29"/>
        <v>0</v>
      </c>
      <c r="AB3729" s="244" t="s">
        <v>23263</v>
      </c>
    </row>
    <row r="3730" spans="1:28" ht="15" customHeight="1">
      <c r="A3730" s="109">
        <v>3721</v>
      </c>
      <c r="B3730" s="222" t="str">
        <f t="shared" si="28"/>
        <v>Klik Disini</v>
      </c>
      <c r="C3730" s="244" t="s">
        <v>23264</v>
      </c>
      <c r="D3730" s="244" t="s">
        <v>2762</v>
      </c>
      <c r="E3730" s="244" t="s">
        <v>23265</v>
      </c>
      <c r="F3730" s="244" t="s">
        <v>23266</v>
      </c>
      <c r="G3730" s="244" t="s">
        <v>23267</v>
      </c>
      <c r="H3730" s="244" t="s">
        <v>3912</v>
      </c>
      <c r="I3730" s="267" t="s">
        <v>446</v>
      </c>
      <c r="J3730" s="268" t="s">
        <v>367</v>
      </c>
      <c r="K3730" s="244" t="s">
        <v>17299</v>
      </c>
      <c r="L3730" s="244"/>
      <c r="M3730" s="259" t="s">
        <v>447</v>
      </c>
      <c r="N3730" s="244" t="s">
        <v>449</v>
      </c>
      <c r="O3730" s="244" t="s">
        <v>450</v>
      </c>
      <c r="P3730" s="244">
        <v>2020</v>
      </c>
      <c r="Q3730" s="244">
        <v>2023</v>
      </c>
      <c r="R3730" s="244" t="s">
        <v>14116</v>
      </c>
      <c r="S3730" s="223" t="s">
        <v>78</v>
      </c>
      <c r="T3730" s="244" t="s">
        <v>451</v>
      </c>
      <c r="U3730" s="246">
        <v>450</v>
      </c>
      <c r="V3730" s="244" t="s">
        <v>452</v>
      </c>
      <c r="W3730" s="244" t="s">
        <v>3592</v>
      </c>
      <c r="X3730" s="244" t="s">
        <v>23268</v>
      </c>
      <c r="Y3730" s="269">
        <v>60000</v>
      </c>
      <c r="Z3730" s="270"/>
      <c r="AA3730" s="241">
        <f t="shared" si="29"/>
        <v>0</v>
      </c>
      <c r="AB3730" s="244" t="s">
        <v>23269</v>
      </c>
    </row>
    <row r="3731" spans="1:28" ht="15" customHeight="1">
      <c r="A3731" s="109">
        <v>3722</v>
      </c>
      <c r="B3731" s="222" t="str">
        <f t="shared" si="28"/>
        <v>Klik Disini</v>
      </c>
      <c r="C3731" s="244" t="s">
        <v>23270</v>
      </c>
      <c r="D3731" s="244" t="s">
        <v>2762</v>
      </c>
      <c r="E3731" s="244" t="s">
        <v>22591</v>
      </c>
      <c r="F3731" s="244" t="s">
        <v>23271</v>
      </c>
      <c r="G3731" s="244" t="s">
        <v>23272</v>
      </c>
      <c r="H3731" s="244" t="s">
        <v>262</v>
      </c>
      <c r="I3731" s="267" t="s">
        <v>272</v>
      </c>
      <c r="J3731" s="268" t="s">
        <v>306</v>
      </c>
      <c r="K3731" s="244" t="s">
        <v>1953</v>
      </c>
      <c r="L3731" s="244"/>
      <c r="M3731" s="259" t="s">
        <v>447</v>
      </c>
      <c r="N3731" s="244" t="s">
        <v>449</v>
      </c>
      <c r="O3731" s="244" t="s">
        <v>450</v>
      </c>
      <c r="P3731" s="244">
        <v>2023</v>
      </c>
      <c r="Q3731" s="244">
        <v>2023</v>
      </c>
      <c r="R3731" s="244" t="s">
        <v>16107</v>
      </c>
      <c r="S3731" s="223" t="s">
        <v>78</v>
      </c>
      <c r="T3731" s="244" t="s">
        <v>451</v>
      </c>
      <c r="U3731" s="246">
        <v>92</v>
      </c>
      <c r="V3731" s="244" t="s">
        <v>452</v>
      </c>
      <c r="W3731" s="244" t="s">
        <v>3874</v>
      </c>
      <c r="X3731" s="244" t="s">
        <v>23273</v>
      </c>
      <c r="Y3731" s="269">
        <v>49500</v>
      </c>
      <c r="Z3731" s="270"/>
      <c r="AA3731" s="241">
        <f t="shared" si="29"/>
        <v>0</v>
      </c>
      <c r="AB3731" s="244" t="s">
        <v>23274</v>
      </c>
    </row>
    <row r="3732" spans="1:28" ht="15" customHeight="1">
      <c r="A3732" s="109">
        <v>3723</v>
      </c>
      <c r="B3732" s="222" t="str">
        <f t="shared" si="28"/>
        <v>Klik Disini</v>
      </c>
      <c r="C3732" s="244" t="s">
        <v>23275</v>
      </c>
      <c r="D3732" s="244" t="s">
        <v>2762</v>
      </c>
      <c r="E3732" s="244" t="s">
        <v>21799</v>
      </c>
      <c r="F3732" s="244"/>
      <c r="G3732" s="244" t="s">
        <v>23276</v>
      </c>
      <c r="H3732" s="244" t="s">
        <v>16392</v>
      </c>
      <c r="I3732" s="267" t="s">
        <v>592</v>
      </c>
      <c r="J3732" s="268" t="s">
        <v>326</v>
      </c>
      <c r="K3732" s="244" t="s">
        <v>1953</v>
      </c>
      <c r="L3732" s="244"/>
      <c r="M3732" s="259" t="s">
        <v>447</v>
      </c>
      <c r="N3732" s="244" t="s">
        <v>449</v>
      </c>
      <c r="O3732" s="244" t="s">
        <v>450</v>
      </c>
      <c r="P3732" s="244">
        <v>2023</v>
      </c>
      <c r="Q3732" s="244">
        <v>2023</v>
      </c>
      <c r="R3732" s="244" t="s">
        <v>14912</v>
      </c>
      <c r="S3732" s="223" t="s">
        <v>78</v>
      </c>
      <c r="T3732" s="244" t="s">
        <v>451</v>
      </c>
      <c r="U3732" s="246">
        <v>72</v>
      </c>
      <c r="V3732" s="244" t="s">
        <v>452</v>
      </c>
      <c r="W3732" s="244" t="s">
        <v>1718</v>
      </c>
      <c r="X3732" s="244" t="s">
        <v>23277</v>
      </c>
      <c r="Y3732" s="269">
        <v>40000</v>
      </c>
      <c r="Z3732" s="270"/>
      <c r="AA3732" s="241">
        <f t="shared" si="29"/>
        <v>0</v>
      </c>
      <c r="AB3732" s="244" t="s">
        <v>23278</v>
      </c>
    </row>
    <row r="3733" spans="1:28" ht="15" customHeight="1">
      <c r="A3733" s="109">
        <v>3724</v>
      </c>
      <c r="B3733" s="222" t="str">
        <f t="shared" si="28"/>
        <v>Klik Disini</v>
      </c>
      <c r="C3733" s="244" t="s">
        <v>23279</v>
      </c>
      <c r="D3733" s="244" t="s">
        <v>2762</v>
      </c>
      <c r="E3733" s="244" t="s">
        <v>22443</v>
      </c>
      <c r="F3733" s="244"/>
      <c r="G3733" s="244" t="s">
        <v>23280</v>
      </c>
      <c r="H3733" s="244" t="s">
        <v>262</v>
      </c>
      <c r="I3733" s="267" t="s">
        <v>272</v>
      </c>
      <c r="J3733" s="268" t="s">
        <v>306</v>
      </c>
      <c r="K3733" s="244" t="s">
        <v>1953</v>
      </c>
      <c r="L3733" s="244"/>
      <c r="M3733" s="259" t="s">
        <v>447</v>
      </c>
      <c r="N3733" s="244" t="s">
        <v>449</v>
      </c>
      <c r="O3733" s="244" t="s">
        <v>450</v>
      </c>
      <c r="P3733" s="244">
        <v>2023</v>
      </c>
      <c r="Q3733" s="244">
        <v>2023</v>
      </c>
      <c r="R3733" s="244" t="s">
        <v>14912</v>
      </c>
      <c r="S3733" s="223" t="s">
        <v>78</v>
      </c>
      <c r="T3733" s="244" t="s">
        <v>451</v>
      </c>
      <c r="U3733" s="246">
        <v>82</v>
      </c>
      <c r="V3733" s="244" t="s">
        <v>21432</v>
      </c>
      <c r="W3733" s="244" t="s">
        <v>1117</v>
      </c>
      <c r="X3733" s="244" t="s">
        <v>23281</v>
      </c>
      <c r="Y3733" s="269">
        <v>47500</v>
      </c>
      <c r="Z3733" s="270"/>
      <c r="AA3733" s="241">
        <f t="shared" si="29"/>
        <v>0</v>
      </c>
      <c r="AB3733" s="244" t="s">
        <v>23282</v>
      </c>
    </row>
    <row r="3734" spans="1:28" ht="15" customHeight="1">
      <c r="A3734" s="109">
        <v>3725</v>
      </c>
      <c r="B3734" s="222" t="str">
        <f t="shared" si="28"/>
        <v>Klik Disini</v>
      </c>
      <c r="C3734" s="244" t="s">
        <v>23283</v>
      </c>
      <c r="D3734" s="244" t="s">
        <v>2762</v>
      </c>
      <c r="E3734" s="244" t="s">
        <v>21505</v>
      </c>
      <c r="F3734" s="244" t="s">
        <v>23284</v>
      </c>
      <c r="G3734" s="244" t="s">
        <v>23285</v>
      </c>
      <c r="H3734" s="244" t="s">
        <v>262</v>
      </c>
      <c r="I3734" s="267" t="s">
        <v>592</v>
      </c>
      <c r="J3734" s="268" t="s">
        <v>324</v>
      </c>
      <c r="K3734" s="244" t="s">
        <v>1953</v>
      </c>
      <c r="L3734" s="244"/>
      <c r="M3734" s="259" t="s">
        <v>447</v>
      </c>
      <c r="N3734" s="244" t="s">
        <v>449</v>
      </c>
      <c r="O3734" s="244" t="s">
        <v>450</v>
      </c>
      <c r="P3734" s="244">
        <v>2023</v>
      </c>
      <c r="Q3734" s="244">
        <v>2023</v>
      </c>
      <c r="R3734" s="244" t="s">
        <v>16107</v>
      </c>
      <c r="S3734" s="223" t="s">
        <v>78</v>
      </c>
      <c r="T3734" s="244" t="s">
        <v>451</v>
      </c>
      <c r="U3734" s="246">
        <v>82</v>
      </c>
      <c r="V3734" s="244" t="s">
        <v>452</v>
      </c>
      <c r="W3734" s="244" t="s">
        <v>5192</v>
      </c>
      <c r="X3734" s="244" t="s">
        <v>23286</v>
      </c>
      <c r="Y3734" s="269">
        <v>51500</v>
      </c>
      <c r="Z3734" s="270"/>
      <c r="AA3734" s="241">
        <f t="shared" si="29"/>
        <v>0</v>
      </c>
      <c r="AB3734" s="244" t="s">
        <v>23287</v>
      </c>
    </row>
    <row r="3735" spans="1:28" ht="15" customHeight="1">
      <c r="A3735" s="109">
        <v>3726</v>
      </c>
      <c r="B3735" s="222" t="str">
        <f t="shared" si="28"/>
        <v>Klik Disini</v>
      </c>
      <c r="C3735" s="244" t="s">
        <v>23288</v>
      </c>
      <c r="D3735" s="244" t="s">
        <v>2762</v>
      </c>
      <c r="E3735" s="244" t="s">
        <v>22461</v>
      </c>
      <c r="F3735" s="244"/>
      <c r="G3735" s="244" t="s">
        <v>23289</v>
      </c>
      <c r="H3735" s="244" t="s">
        <v>262</v>
      </c>
      <c r="I3735" s="267" t="s">
        <v>592</v>
      </c>
      <c r="J3735" s="268" t="s">
        <v>322</v>
      </c>
      <c r="K3735" s="244" t="s">
        <v>1953</v>
      </c>
      <c r="L3735" s="244"/>
      <c r="M3735" s="259" t="s">
        <v>447</v>
      </c>
      <c r="N3735" s="244" t="s">
        <v>449</v>
      </c>
      <c r="O3735" s="244" t="s">
        <v>450</v>
      </c>
      <c r="P3735" s="244">
        <v>2023</v>
      </c>
      <c r="Q3735" s="244">
        <v>2023</v>
      </c>
      <c r="R3735" s="244" t="s">
        <v>14186</v>
      </c>
      <c r="S3735" s="223" t="s">
        <v>78</v>
      </c>
      <c r="T3735" s="244" t="s">
        <v>451</v>
      </c>
      <c r="U3735" s="246">
        <v>70</v>
      </c>
      <c r="V3735" s="244" t="s">
        <v>452</v>
      </c>
      <c r="W3735" s="244" t="s">
        <v>813</v>
      </c>
      <c r="X3735" s="244" t="s">
        <v>23290</v>
      </c>
      <c r="Y3735" s="269">
        <v>45500</v>
      </c>
      <c r="Z3735" s="270"/>
      <c r="AA3735" s="241">
        <f t="shared" si="29"/>
        <v>0</v>
      </c>
      <c r="AB3735" s="244" t="s">
        <v>23291</v>
      </c>
    </row>
    <row r="3736" spans="1:28" ht="15" customHeight="1">
      <c r="A3736" s="109">
        <v>3727</v>
      </c>
      <c r="B3736" s="222" t="str">
        <f t="shared" si="28"/>
        <v>Klik Disini</v>
      </c>
      <c r="C3736" s="244" t="s">
        <v>23292</v>
      </c>
      <c r="D3736" s="244" t="s">
        <v>2762</v>
      </c>
      <c r="E3736" s="244" t="s">
        <v>22482</v>
      </c>
      <c r="F3736" s="244"/>
      <c r="G3736" s="244" t="s">
        <v>23293</v>
      </c>
      <c r="H3736" s="244" t="s">
        <v>400</v>
      </c>
      <c r="I3736" s="267" t="s">
        <v>1844</v>
      </c>
      <c r="J3736" s="268" t="s">
        <v>399</v>
      </c>
      <c r="K3736" s="244" t="s">
        <v>1953</v>
      </c>
      <c r="L3736" s="244"/>
      <c r="M3736" s="259" t="s">
        <v>447</v>
      </c>
      <c r="N3736" s="244" t="s">
        <v>449</v>
      </c>
      <c r="O3736" s="244" t="s">
        <v>450</v>
      </c>
      <c r="P3736" s="244">
        <v>2023</v>
      </c>
      <c r="Q3736" s="244">
        <v>2023</v>
      </c>
      <c r="R3736" s="244" t="s">
        <v>14912</v>
      </c>
      <c r="S3736" s="223" t="s">
        <v>78</v>
      </c>
      <c r="T3736" s="244" t="s">
        <v>451</v>
      </c>
      <c r="U3736" s="246">
        <v>78</v>
      </c>
      <c r="V3736" s="244" t="s">
        <v>452</v>
      </c>
      <c r="W3736" s="244" t="s">
        <v>707</v>
      </c>
      <c r="X3736" s="244" t="s">
        <v>23294</v>
      </c>
      <c r="Y3736" s="269">
        <v>50000</v>
      </c>
      <c r="Z3736" s="270"/>
      <c r="AA3736" s="241">
        <f t="shared" si="29"/>
        <v>0</v>
      </c>
      <c r="AB3736" s="244" t="s">
        <v>23295</v>
      </c>
    </row>
    <row r="3737" spans="1:28" ht="15" customHeight="1">
      <c r="A3737" s="109">
        <v>3728</v>
      </c>
      <c r="B3737" s="222" t="str">
        <f t="shared" si="28"/>
        <v>Klik Disini</v>
      </c>
      <c r="C3737" s="244" t="s">
        <v>23296</v>
      </c>
      <c r="D3737" s="244" t="s">
        <v>2762</v>
      </c>
      <c r="E3737" s="244" t="s">
        <v>22410</v>
      </c>
      <c r="F3737" s="244"/>
      <c r="G3737" s="244" t="s">
        <v>23297</v>
      </c>
      <c r="H3737" s="244" t="s">
        <v>400</v>
      </c>
      <c r="I3737" s="267" t="s">
        <v>1844</v>
      </c>
      <c r="J3737" s="268" t="s">
        <v>399</v>
      </c>
      <c r="K3737" s="244" t="s">
        <v>1953</v>
      </c>
      <c r="L3737" s="244"/>
      <c r="M3737" s="259" t="s">
        <v>447</v>
      </c>
      <c r="N3737" s="244" t="s">
        <v>449</v>
      </c>
      <c r="O3737" s="244" t="s">
        <v>450</v>
      </c>
      <c r="P3737" s="244">
        <v>2023</v>
      </c>
      <c r="Q3737" s="244">
        <v>2023</v>
      </c>
      <c r="R3737" s="244" t="s">
        <v>14912</v>
      </c>
      <c r="S3737" s="223" t="s">
        <v>78</v>
      </c>
      <c r="T3737" s="244" t="s">
        <v>451</v>
      </c>
      <c r="U3737" s="246">
        <v>78</v>
      </c>
      <c r="V3737" s="244" t="s">
        <v>452</v>
      </c>
      <c r="W3737" s="244" t="s">
        <v>1109</v>
      </c>
      <c r="X3737" s="244" t="s">
        <v>23298</v>
      </c>
      <c r="Y3737" s="269">
        <v>46500</v>
      </c>
      <c r="Z3737" s="270"/>
      <c r="AA3737" s="241">
        <f t="shared" si="29"/>
        <v>0</v>
      </c>
      <c r="AB3737" s="244" t="s">
        <v>23299</v>
      </c>
    </row>
    <row r="3738" spans="1:28" ht="15" customHeight="1">
      <c r="A3738" s="109">
        <v>3729</v>
      </c>
      <c r="B3738" s="222" t="str">
        <f t="shared" si="28"/>
        <v>Klik Disini</v>
      </c>
      <c r="C3738" s="244" t="s">
        <v>23300</v>
      </c>
      <c r="D3738" s="244" t="s">
        <v>2762</v>
      </c>
      <c r="E3738" s="244" t="s">
        <v>22415</v>
      </c>
      <c r="F3738" s="244"/>
      <c r="G3738" s="244" t="s">
        <v>23301</v>
      </c>
      <c r="H3738" s="244" t="s">
        <v>400</v>
      </c>
      <c r="I3738" s="267" t="s">
        <v>1844</v>
      </c>
      <c r="J3738" s="268" t="s">
        <v>399</v>
      </c>
      <c r="K3738" s="244" t="s">
        <v>447</v>
      </c>
      <c r="L3738" s="244"/>
      <c r="M3738" s="259" t="s">
        <v>447</v>
      </c>
      <c r="N3738" s="244" t="s">
        <v>449</v>
      </c>
      <c r="O3738" s="244" t="s">
        <v>450</v>
      </c>
      <c r="P3738" s="244">
        <v>2023</v>
      </c>
      <c r="Q3738" s="244">
        <v>2023</v>
      </c>
      <c r="R3738" s="244" t="s">
        <v>14912</v>
      </c>
      <c r="S3738" s="223" t="s">
        <v>78</v>
      </c>
      <c r="T3738" s="244" t="s">
        <v>451</v>
      </c>
      <c r="U3738" s="246">
        <v>78</v>
      </c>
      <c r="V3738" s="244" t="s">
        <v>452</v>
      </c>
      <c r="W3738" s="244" t="s">
        <v>796</v>
      </c>
      <c r="X3738" s="244" t="s">
        <v>23302</v>
      </c>
      <c r="Y3738" s="269">
        <v>46500</v>
      </c>
      <c r="Z3738" s="270"/>
      <c r="AA3738" s="241">
        <f t="shared" si="29"/>
        <v>0</v>
      </c>
      <c r="AB3738" s="244" t="s">
        <v>23303</v>
      </c>
    </row>
    <row r="3739" spans="1:28" ht="15" customHeight="1">
      <c r="A3739" s="109">
        <v>3730</v>
      </c>
      <c r="B3739" s="222" t="str">
        <f t="shared" si="28"/>
        <v>Klik Disini</v>
      </c>
      <c r="C3739" s="244" t="s">
        <v>23304</v>
      </c>
      <c r="D3739" s="244" t="s">
        <v>2762</v>
      </c>
      <c r="E3739" s="244" t="s">
        <v>21505</v>
      </c>
      <c r="F3739" s="244"/>
      <c r="G3739" s="244" t="s">
        <v>23305</v>
      </c>
      <c r="H3739" s="244" t="s">
        <v>384</v>
      </c>
      <c r="I3739" s="267" t="s">
        <v>446</v>
      </c>
      <c r="J3739" s="268" t="s">
        <v>383</v>
      </c>
      <c r="K3739" s="244" t="s">
        <v>1953</v>
      </c>
      <c r="L3739" s="244"/>
      <c r="M3739" s="259" t="s">
        <v>447</v>
      </c>
      <c r="N3739" s="244" t="s">
        <v>449</v>
      </c>
      <c r="O3739" s="244" t="s">
        <v>450</v>
      </c>
      <c r="P3739" s="244">
        <v>2023</v>
      </c>
      <c r="Q3739" s="244">
        <v>2023</v>
      </c>
      <c r="R3739" s="244" t="s">
        <v>14912</v>
      </c>
      <c r="S3739" s="223" t="s">
        <v>78</v>
      </c>
      <c r="T3739" s="244" t="s">
        <v>451</v>
      </c>
      <c r="U3739" s="246">
        <v>80</v>
      </c>
      <c r="V3739" s="244" t="s">
        <v>452</v>
      </c>
      <c r="W3739" s="244" t="s">
        <v>1788</v>
      </c>
      <c r="X3739" s="244" t="s">
        <v>23306</v>
      </c>
      <c r="Y3739" s="269">
        <v>46000</v>
      </c>
      <c r="Z3739" s="270"/>
      <c r="AA3739" s="241">
        <f t="shared" si="29"/>
        <v>0</v>
      </c>
      <c r="AB3739" s="244" t="s">
        <v>23307</v>
      </c>
    </row>
    <row r="3740" spans="1:28" ht="15" customHeight="1">
      <c r="A3740" s="109">
        <v>3731</v>
      </c>
      <c r="B3740" s="222" t="str">
        <f t="shared" si="28"/>
        <v>Klik Disini</v>
      </c>
      <c r="C3740" s="244" t="s">
        <v>23308</v>
      </c>
      <c r="D3740" s="244" t="s">
        <v>2762</v>
      </c>
      <c r="E3740" s="244" t="s">
        <v>22543</v>
      </c>
      <c r="F3740" s="244"/>
      <c r="G3740" s="244" t="s">
        <v>23309</v>
      </c>
      <c r="H3740" s="244" t="s">
        <v>400</v>
      </c>
      <c r="I3740" s="267" t="s">
        <v>1844</v>
      </c>
      <c r="J3740" s="268" t="s">
        <v>399</v>
      </c>
      <c r="K3740" s="244" t="s">
        <v>1953</v>
      </c>
      <c r="L3740" s="244"/>
      <c r="M3740" s="259" t="s">
        <v>447</v>
      </c>
      <c r="N3740" s="244" t="s">
        <v>449</v>
      </c>
      <c r="O3740" s="244" t="s">
        <v>450</v>
      </c>
      <c r="P3740" s="244">
        <v>2023</v>
      </c>
      <c r="Q3740" s="244">
        <v>2023</v>
      </c>
      <c r="R3740" s="244" t="s">
        <v>14912</v>
      </c>
      <c r="S3740" s="223" t="s">
        <v>78</v>
      </c>
      <c r="T3740" s="244" t="s">
        <v>451</v>
      </c>
      <c r="U3740" s="246">
        <v>78</v>
      </c>
      <c r="V3740" s="244" t="s">
        <v>452</v>
      </c>
      <c r="W3740" s="244" t="s">
        <v>813</v>
      </c>
      <c r="X3740" s="244" t="s">
        <v>23310</v>
      </c>
      <c r="Y3740" s="269">
        <v>46500</v>
      </c>
      <c r="Z3740" s="270"/>
      <c r="AA3740" s="241">
        <f t="shared" si="29"/>
        <v>0</v>
      </c>
      <c r="AB3740" s="244" t="s">
        <v>23311</v>
      </c>
    </row>
    <row r="3741" spans="1:28" ht="15" customHeight="1">
      <c r="A3741" s="109">
        <v>3732</v>
      </c>
      <c r="B3741" s="222" t="str">
        <f t="shared" si="28"/>
        <v>Klik Disini</v>
      </c>
      <c r="C3741" s="244" t="s">
        <v>23312</v>
      </c>
      <c r="D3741" s="244" t="s">
        <v>2762</v>
      </c>
      <c r="E3741" s="244" t="s">
        <v>21799</v>
      </c>
      <c r="F3741" s="244" t="s">
        <v>23313</v>
      </c>
      <c r="G3741" s="244" t="s">
        <v>23314</v>
      </c>
      <c r="H3741" s="244" t="s">
        <v>262</v>
      </c>
      <c r="I3741" s="267" t="s">
        <v>1844</v>
      </c>
      <c r="J3741" s="268" t="s">
        <v>401</v>
      </c>
      <c r="K3741" s="244" t="s">
        <v>1953</v>
      </c>
      <c r="L3741" s="244"/>
      <c r="M3741" s="259" t="s">
        <v>447</v>
      </c>
      <c r="N3741" s="244" t="s">
        <v>449</v>
      </c>
      <c r="O3741" s="244" t="s">
        <v>450</v>
      </c>
      <c r="P3741" s="244">
        <v>2023</v>
      </c>
      <c r="Q3741" s="244">
        <v>2023</v>
      </c>
      <c r="R3741" s="244" t="s">
        <v>16107</v>
      </c>
      <c r="S3741" s="223" t="s">
        <v>78</v>
      </c>
      <c r="T3741" s="244" t="s">
        <v>451</v>
      </c>
      <c r="U3741" s="246">
        <v>94</v>
      </c>
      <c r="V3741" s="244" t="s">
        <v>452</v>
      </c>
      <c r="W3741" s="244" t="s">
        <v>796</v>
      </c>
      <c r="X3741" s="244" t="s">
        <v>23315</v>
      </c>
      <c r="Y3741" s="269">
        <v>49500</v>
      </c>
      <c r="Z3741" s="270"/>
      <c r="AA3741" s="241">
        <f t="shared" si="29"/>
        <v>0</v>
      </c>
      <c r="AB3741" s="244" t="s">
        <v>23316</v>
      </c>
    </row>
    <row r="3742" spans="1:28" ht="15" customHeight="1">
      <c r="A3742" s="109">
        <v>3733</v>
      </c>
      <c r="B3742" s="222" t="str">
        <f t="shared" si="28"/>
        <v>Klik Disini</v>
      </c>
      <c r="C3742" s="244" t="s">
        <v>23317</v>
      </c>
      <c r="D3742" s="244" t="s">
        <v>2762</v>
      </c>
      <c r="E3742" s="244" t="s">
        <v>22410</v>
      </c>
      <c r="F3742" s="244"/>
      <c r="G3742" s="244" t="s">
        <v>23318</v>
      </c>
      <c r="H3742" s="244" t="s">
        <v>400</v>
      </c>
      <c r="I3742" s="267" t="s">
        <v>1844</v>
      </c>
      <c r="J3742" s="268" t="s">
        <v>399</v>
      </c>
      <c r="K3742" s="244" t="s">
        <v>1953</v>
      </c>
      <c r="L3742" s="244"/>
      <c r="M3742" s="259" t="s">
        <v>447</v>
      </c>
      <c r="N3742" s="244" t="s">
        <v>449</v>
      </c>
      <c r="O3742" s="244" t="s">
        <v>450</v>
      </c>
      <c r="P3742" s="244">
        <v>2023</v>
      </c>
      <c r="Q3742" s="244">
        <v>2023</v>
      </c>
      <c r="R3742" s="244" t="s">
        <v>14912</v>
      </c>
      <c r="S3742" s="223" t="s">
        <v>78</v>
      </c>
      <c r="T3742" s="244" t="s">
        <v>451</v>
      </c>
      <c r="U3742" s="246">
        <v>74</v>
      </c>
      <c r="V3742" s="244" t="s">
        <v>452</v>
      </c>
      <c r="W3742" s="244" t="s">
        <v>1937</v>
      </c>
      <c r="X3742" s="244" t="s">
        <v>23319</v>
      </c>
      <c r="Y3742" s="269">
        <v>45500</v>
      </c>
      <c r="Z3742" s="270"/>
      <c r="AA3742" s="241">
        <f t="shared" si="29"/>
        <v>0</v>
      </c>
      <c r="AB3742" s="244" t="s">
        <v>23320</v>
      </c>
    </row>
    <row r="3743" spans="1:28" ht="15" customHeight="1">
      <c r="A3743" s="109">
        <v>3734</v>
      </c>
      <c r="B3743" s="222" t="str">
        <f t="shared" si="28"/>
        <v>Klik Disini</v>
      </c>
      <c r="C3743" s="244" t="s">
        <v>23321</v>
      </c>
      <c r="D3743" s="244" t="s">
        <v>2762</v>
      </c>
      <c r="E3743" s="244" t="s">
        <v>22461</v>
      </c>
      <c r="F3743" s="244"/>
      <c r="G3743" s="244" t="s">
        <v>23322</v>
      </c>
      <c r="H3743" s="244" t="s">
        <v>400</v>
      </c>
      <c r="I3743" s="267" t="s">
        <v>1844</v>
      </c>
      <c r="J3743" s="268" t="s">
        <v>399</v>
      </c>
      <c r="K3743" s="244" t="s">
        <v>447</v>
      </c>
      <c r="L3743" s="244"/>
      <c r="M3743" s="259" t="s">
        <v>447</v>
      </c>
      <c r="N3743" s="244" t="s">
        <v>449</v>
      </c>
      <c r="O3743" s="244" t="s">
        <v>450</v>
      </c>
      <c r="P3743" s="244">
        <v>2023</v>
      </c>
      <c r="Q3743" s="244">
        <v>2023</v>
      </c>
      <c r="R3743" s="244" t="s">
        <v>14912</v>
      </c>
      <c r="S3743" s="223" t="s">
        <v>78</v>
      </c>
      <c r="T3743" s="244" t="s">
        <v>451</v>
      </c>
      <c r="U3743" s="246">
        <v>86</v>
      </c>
      <c r="V3743" s="244" t="s">
        <v>452</v>
      </c>
      <c r="W3743" s="244" t="s">
        <v>1820</v>
      </c>
      <c r="X3743" s="244" t="s">
        <v>23323</v>
      </c>
      <c r="Y3743" s="269">
        <v>47500</v>
      </c>
      <c r="Z3743" s="270"/>
      <c r="AA3743" s="241">
        <f t="shared" si="29"/>
        <v>0</v>
      </c>
      <c r="AB3743" s="244" t="s">
        <v>23324</v>
      </c>
    </row>
    <row r="3744" spans="1:28" ht="15" customHeight="1">
      <c r="A3744" s="109">
        <v>3735</v>
      </c>
      <c r="B3744" s="222" t="str">
        <f t="shared" si="28"/>
        <v>Klik Disini</v>
      </c>
      <c r="C3744" s="244" t="s">
        <v>23325</v>
      </c>
      <c r="D3744" s="244" t="s">
        <v>2762</v>
      </c>
      <c r="E3744" s="244" t="s">
        <v>22443</v>
      </c>
      <c r="F3744" s="244"/>
      <c r="G3744" s="244" t="s">
        <v>23326</v>
      </c>
      <c r="H3744" s="244" t="s">
        <v>400</v>
      </c>
      <c r="I3744" s="267" t="s">
        <v>1844</v>
      </c>
      <c r="J3744" s="268" t="s">
        <v>399</v>
      </c>
      <c r="K3744" s="244" t="s">
        <v>1953</v>
      </c>
      <c r="L3744" s="244"/>
      <c r="M3744" s="259" t="s">
        <v>447</v>
      </c>
      <c r="N3744" s="244" t="s">
        <v>449</v>
      </c>
      <c r="O3744" s="244" t="s">
        <v>450</v>
      </c>
      <c r="P3744" s="244">
        <v>2023</v>
      </c>
      <c r="Q3744" s="244">
        <v>2023</v>
      </c>
      <c r="R3744" s="244" t="s">
        <v>14912</v>
      </c>
      <c r="S3744" s="223" t="s">
        <v>78</v>
      </c>
      <c r="T3744" s="244" t="s">
        <v>451</v>
      </c>
      <c r="U3744" s="246">
        <v>80</v>
      </c>
      <c r="V3744" s="244" t="s">
        <v>452</v>
      </c>
      <c r="W3744" s="244" t="s">
        <v>1029</v>
      </c>
      <c r="X3744" s="244" t="s">
        <v>23327</v>
      </c>
      <c r="Y3744" s="269">
        <v>48500</v>
      </c>
      <c r="Z3744" s="270"/>
      <c r="AA3744" s="241">
        <f t="shared" si="29"/>
        <v>0</v>
      </c>
      <c r="AB3744" s="244" t="s">
        <v>23328</v>
      </c>
    </row>
    <row r="3745" spans="1:28" ht="15" customHeight="1">
      <c r="A3745" s="109">
        <v>3736</v>
      </c>
      <c r="B3745" s="222" t="str">
        <f t="shared" si="28"/>
        <v>Klik Disini</v>
      </c>
      <c r="C3745" s="244" t="s">
        <v>23329</v>
      </c>
      <c r="D3745" s="244" t="s">
        <v>2762</v>
      </c>
      <c r="E3745" s="244" t="s">
        <v>22430</v>
      </c>
      <c r="F3745" s="244" t="s">
        <v>23330</v>
      </c>
      <c r="G3745" s="244" t="s">
        <v>23331</v>
      </c>
      <c r="H3745" s="244" t="s">
        <v>262</v>
      </c>
      <c r="I3745" s="267" t="s">
        <v>592</v>
      </c>
      <c r="J3745" s="268" t="s">
        <v>326</v>
      </c>
      <c r="K3745" s="244" t="s">
        <v>1953</v>
      </c>
      <c r="L3745" s="244"/>
      <c r="M3745" s="259" t="s">
        <v>447</v>
      </c>
      <c r="N3745" s="244" t="s">
        <v>449</v>
      </c>
      <c r="O3745" s="244" t="s">
        <v>450</v>
      </c>
      <c r="P3745" s="244">
        <v>2023</v>
      </c>
      <c r="Q3745" s="244">
        <v>2023</v>
      </c>
      <c r="R3745" s="244" t="s">
        <v>16107</v>
      </c>
      <c r="S3745" s="223" t="s">
        <v>78</v>
      </c>
      <c r="T3745" s="244" t="s">
        <v>451</v>
      </c>
      <c r="U3745" s="246">
        <v>82</v>
      </c>
      <c r="V3745" s="244" t="s">
        <v>452</v>
      </c>
      <c r="W3745" s="244" t="s">
        <v>7646</v>
      </c>
      <c r="X3745" s="244" t="s">
        <v>23332</v>
      </c>
      <c r="Y3745" s="269">
        <v>47500</v>
      </c>
      <c r="Z3745" s="270"/>
      <c r="AA3745" s="241">
        <f t="shared" si="29"/>
        <v>0</v>
      </c>
      <c r="AB3745" s="244" t="s">
        <v>23333</v>
      </c>
    </row>
    <row r="3746" spans="1:28" ht="15" customHeight="1">
      <c r="A3746" s="109">
        <v>3737</v>
      </c>
      <c r="B3746" s="222" t="str">
        <f t="shared" si="28"/>
        <v>Klik Disini</v>
      </c>
      <c r="C3746" s="244" t="s">
        <v>23334</v>
      </c>
      <c r="D3746" s="244" t="s">
        <v>2762</v>
      </c>
      <c r="E3746" s="244" t="s">
        <v>22482</v>
      </c>
      <c r="F3746" s="244"/>
      <c r="G3746" s="244" t="s">
        <v>23335</v>
      </c>
      <c r="H3746" s="244" t="s">
        <v>400</v>
      </c>
      <c r="I3746" s="267" t="s">
        <v>1844</v>
      </c>
      <c r="J3746" s="268" t="s">
        <v>399</v>
      </c>
      <c r="K3746" s="244" t="s">
        <v>1953</v>
      </c>
      <c r="L3746" s="244"/>
      <c r="M3746" s="259" t="s">
        <v>447</v>
      </c>
      <c r="N3746" s="244" t="s">
        <v>449</v>
      </c>
      <c r="O3746" s="244" t="s">
        <v>450</v>
      </c>
      <c r="P3746" s="244">
        <v>2023</v>
      </c>
      <c r="Q3746" s="244">
        <v>2023</v>
      </c>
      <c r="R3746" s="244" t="s">
        <v>14912</v>
      </c>
      <c r="S3746" s="223" t="s">
        <v>78</v>
      </c>
      <c r="T3746" s="244" t="s">
        <v>451</v>
      </c>
      <c r="U3746" s="246">
        <v>78</v>
      </c>
      <c r="V3746" s="244" t="s">
        <v>452</v>
      </c>
      <c r="W3746" s="244" t="s">
        <v>611</v>
      </c>
      <c r="X3746" s="244" t="s">
        <v>23336</v>
      </c>
      <c r="Y3746" s="269">
        <v>46500</v>
      </c>
      <c r="Z3746" s="270"/>
      <c r="AA3746" s="241">
        <f t="shared" si="29"/>
        <v>0</v>
      </c>
      <c r="AB3746" s="244" t="s">
        <v>23337</v>
      </c>
    </row>
    <row r="3747" spans="1:28" ht="15" customHeight="1">
      <c r="A3747" s="109">
        <v>3738</v>
      </c>
      <c r="B3747" s="222" t="str">
        <f t="shared" si="28"/>
        <v>Klik Disini</v>
      </c>
      <c r="C3747" s="244" t="s">
        <v>23338</v>
      </c>
      <c r="D3747" s="244" t="s">
        <v>2762</v>
      </c>
      <c r="E3747" s="244" t="s">
        <v>22410</v>
      </c>
      <c r="F3747" s="244"/>
      <c r="G3747" s="244" t="s">
        <v>23339</v>
      </c>
      <c r="H3747" s="244" t="s">
        <v>400</v>
      </c>
      <c r="I3747" s="267" t="s">
        <v>1844</v>
      </c>
      <c r="J3747" s="268" t="s">
        <v>399</v>
      </c>
      <c r="K3747" s="244" t="s">
        <v>1953</v>
      </c>
      <c r="L3747" s="244"/>
      <c r="M3747" s="259" t="s">
        <v>447</v>
      </c>
      <c r="N3747" s="244" t="s">
        <v>449</v>
      </c>
      <c r="O3747" s="244" t="s">
        <v>450</v>
      </c>
      <c r="P3747" s="244">
        <v>2023</v>
      </c>
      <c r="Q3747" s="244">
        <v>2023</v>
      </c>
      <c r="R3747" s="244" t="s">
        <v>14912</v>
      </c>
      <c r="S3747" s="223" t="s">
        <v>78</v>
      </c>
      <c r="T3747" s="244" t="s">
        <v>451</v>
      </c>
      <c r="U3747" s="246">
        <v>84</v>
      </c>
      <c r="V3747" s="244" t="s">
        <v>452</v>
      </c>
      <c r="W3747" s="244" t="s">
        <v>743</v>
      </c>
      <c r="X3747" s="244" t="s">
        <v>23340</v>
      </c>
      <c r="Y3747" s="269">
        <v>46000</v>
      </c>
      <c r="Z3747" s="270"/>
      <c r="AA3747" s="241">
        <f t="shared" si="29"/>
        <v>0</v>
      </c>
      <c r="AB3747" s="244" t="s">
        <v>23341</v>
      </c>
    </row>
    <row r="3748" spans="1:28" ht="15" customHeight="1">
      <c r="A3748" s="109">
        <v>3739</v>
      </c>
      <c r="B3748" s="222" t="str">
        <f t="shared" si="28"/>
        <v>Klik Disini</v>
      </c>
      <c r="C3748" s="244" t="s">
        <v>23342</v>
      </c>
      <c r="D3748" s="244" t="s">
        <v>2762</v>
      </c>
      <c r="E3748" s="244" t="s">
        <v>22371</v>
      </c>
      <c r="F3748" s="244"/>
      <c r="G3748" s="244" t="s">
        <v>23343</v>
      </c>
      <c r="H3748" s="244" t="s">
        <v>3662</v>
      </c>
      <c r="I3748" s="267" t="s">
        <v>592</v>
      </c>
      <c r="J3748" s="268" t="s">
        <v>322</v>
      </c>
      <c r="K3748" s="244" t="s">
        <v>1953</v>
      </c>
      <c r="L3748" s="244"/>
      <c r="M3748" s="259" t="s">
        <v>447</v>
      </c>
      <c r="N3748" s="244" t="s">
        <v>449</v>
      </c>
      <c r="O3748" s="244" t="s">
        <v>450</v>
      </c>
      <c r="P3748" s="244">
        <v>2023</v>
      </c>
      <c r="Q3748" s="244">
        <v>2023</v>
      </c>
      <c r="R3748" s="244" t="s">
        <v>14186</v>
      </c>
      <c r="S3748" s="223" t="s">
        <v>78</v>
      </c>
      <c r="T3748" s="244" t="s">
        <v>451</v>
      </c>
      <c r="U3748" s="246">
        <v>76</v>
      </c>
      <c r="V3748" s="244" t="s">
        <v>452</v>
      </c>
      <c r="W3748" s="244" t="s">
        <v>1057</v>
      </c>
      <c r="X3748" s="244" t="s">
        <v>23344</v>
      </c>
      <c r="Y3748" s="269">
        <v>46500</v>
      </c>
      <c r="Z3748" s="270"/>
      <c r="AA3748" s="241">
        <f t="shared" si="29"/>
        <v>0</v>
      </c>
      <c r="AB3748" s="244" t="s">
        <v>23345</v>
      </c>
    </row>
    <row r="3749" spans="1:28" ht="15" customHeight="1">
      <c r="A3749" s="109">
        <v>3740</v>
      </c>
      <c r="B3749" s="222" t="str">
        <f t="shared" si="28"/>
        <v>Klik Disini</v>
      </c>
      <c r="C3749" s="244" t="s">
        <v>23346</v>
      </c>
      <c r="D3749" s="244" t="s">
        <v>2762</v>
      </c>
      <c r="E3749" s="244" t="s">
        <v>22443</v>
      </c>
      <c r="F3749" s="244"/>
      <c r="G3749" s="244" t="s">
        <v>23347</v>
      </c>
      <c r="H3749" s="244" t="s">
        <v>4580</v>
      </c>
      <c r="I3749" s="267" t="s">
        <v>592</v>
      </c>
      <c r="J3749" s="268" t="s">
        <v>322</v>
      </c>
      <c r="K3749" s="244" t="s">
        <v>1953</v>
      </c>
      <c r="L3749" s="244"/>
      <c r="M3749" s="259" t="s">
        <v>447</v>
      </c>
      <c r="N3749" s="244" t="s">
        <v>449</v>
      </c>
      <c r="O3749" s="244" t="s">
        <v>450</v>
      </c>
      <c r="P3749" s="244">
        <v>2023</v>
      </c>
      <c r="Q3749" s="244">
        <v>2023</v>
      </c>
      <c r="R3749" s="244" t="s">
        <v>14912</v>
      </c>
      <c r="S3749" s="223" t="s">
        <v>78</v>
      </c>
      <c r="T3749" s="244" t="s">
        <v>451</v>
      </c>
      <c r="U3749" s="246">
        <v>84</v>
      </c>
      <c r="V3749" s="244" t="s">
        <v>452</v>
      </c>
      <c r="W3749" s="244" t="s">
        <v>884</v>
      </c>
      <c r="X3749" s="244" t="s">
        <v>23348</v>
      </c>
      <c r="Y3749" s="269">
        <v>47500</v>
      </c>
      <c r="Z3749" s="270"/>
      <c r="AA3749" s="241">
        <f t="shared" si="29"/>
        <v>0</v>
      </c>
      <c r="AB3749" s="244" t="s">
        <v>23349</v>
      </c>
    </row>
    <row r="3750" spans="1:28" ht="15" customHeight="1">
      <c r="A3750" s="109">
        <v>3741</v>
      </c>
      <c r="B3750" s="222" t="str">
        <f t="shared" si="28"/>
        <v>Klik Disini</v>
      </c>
      <c r="C3750" s="244" t="s">
        <v>23350</v>
      </c>
      <c r="D3750" s="244" t="s">
        <v>2762</v>
      </c>
      <c r="E3750" s="244" t="s">
        <v>22410</v>
      </c>
      <c r="F3750" s="244"/>
      <c r="G3750" s="244" t="s">
        <v>23351</v>
      </c>
      <c r="H3750" s="244" t="s">
        <v>16392</v>
      </c>
      <c r="I3750" s="267" t="s">
        <v>592</v>
      </c>
      <c r="J3750" s="268" t="s">
        <v>326</v>
      </c>
      <c r="K3750" s="244" t="s">
        <v>1953</v>
      </c>
      <c r="L3750" s="244"/>
      <c r="M3750" s="259" t="s">
        <v>447</v>
      </c>
      <c r="N3750" s="244" t="s">
        <v>449</v>
      </c>
      <c r="O3750" s="244" t="s">
        <v>450</v>
      </c>
      <c r="P3750" s="244">
        <v>2023</v>
      </c>
      <c r="Q3750" s="244">
        <v>2023</v>
      </c>
      <c r="R3750" s="244" t="s">
        <v>14186</v>
      </c>
      <c r="S3750" s="223" t="s">
        <v>78</v>
      </c>
      <c r="T3750" s="244" t="s">
        <v>451</v>
      </c>
      <c r="U3750" s="246">
        <v>72</v>
      </c>
      <c r="V3750" s="244" t="s">
        <v>452</v>
      </c>
      <c r="W3750" s="244" t="s">
        <v>813</v>
      </c>
      <c r="X3750" s="244" t="s">
        <v>23352</v>
      </c>
      <c r="Y3750" s="269">
        <v>45000</v>
      </c>
      <c r="Z3750" s="270"/>
      <c r="AA3750" s="241">
        <f t="shared" si="29"/>
        <v>0</v>
      </c>
      <c r="AB3750" s="244" t="s">
        <v>23353</v>
      </c>
    </row>
    <row r="3751" spans="1:28" ht="15" customHeight="1">
      <c r="A3751" s="109">
        <v>3742</v>
      </c>
      <c r="B3751" s="222" t="str">
        <f t="shared" si="28"/>
        <v>Klik Disini</v>
      </c>
      <c r="C3751" s="244" t="s">
        <v>23354</v>
      </c>
      <c r="D3751" s="244" t="s">
        <v>2762</v>
      </c>
      <c r="E3751" s="244" t="s">
        <v>22430</v>
      </c>
      <c r="F3751" s="244"/>
      <c r="G3751" s="244" t="s">
        <v>23355</v>
      </c>
      <c r="H3751" s="244" t="s">
        <v>400</v>
      </c>
      <c r="I3751" s="267" t="s">
        <v>1844</v>
      </c>
      <c r="J3751" s="268" t="s">
        <v>399</v>
      </c>
      <c r="K3751" s="244" t="s">
        <v>1953</v>
      </c>
      <c r="L3751" s="244"/>
      <c r="M3751" s="259" t="s">
        <v>447</v>
      </c>
      <c r="N3751" s="244" t="s">
        <v>449</v>
      </c>
      <c r="O3751" s="244" t="s">
        <v>450</v>
      </c>
      <c r="P3751" s="244">
        <v>2023</v>
      </c>
      <c r="Q3751" s="244">
        <v>2023</v>
      </c>
      <c r="R3751" s="244" t="s">
        <v>14912</v>
      </c>
      <c r="S3751" s="223" t="s">
        <v>78</v>
      </c>
      <c r="T3751" s="244" t="s">
        <v>451</v>
      </c>
      <c r="U3751" s="246">
        <v>70</v>
      </c>
      <c r="V3751" s="244" t="s">
        <v>452</v>
      </c>
      <c r="W3751" s="244" t="s">
        <v>6556</v>
      </c>
      <c r="X3751" s="244" t="s">
        <v>23356</v>
      </c>
      <c r="Y3751" s="269">
        <v>48500</v>
      </c>
      <c r="Z3751" s="270"/>
      <c r="AA3751" s="241">
        <f t="shared" si="29"/>
        <v>0</v>
      </c>
      <c r="AB3751" s="244" t="s">
        <v>23357</v>
      </c>
    </row>
    <row r="3752" spans="1:28" ht="15" customHeight="1">
      <c r="A3752" s="109">
        <v>3743</v>
      </c>
      <c r="B3752" s="222" t="str">
        <f t="shared" si="28"/>
        <v>Klik Disini</v>
      </c>
      <c r="C3752" s="244" t="s">
        <v>23358</v>
      </c>
      <c r="D3752" s="244" t="s">
        <v>2762</v>
      </c>
      <c r="E3752" s="244" t="s">
        <v>22430</v>
      </c>
      <c r="F3752" s="244" t="s">
        <v>23359</v>
      </c>
      <c r="G3752" s="244" t="s">
        <v>23360</v>
      </c>
      <c r="H3752" s="244" t="s">
        <v>16392</v>
      </c>
      <c r="I3752" s="267" t="s">
        <v>592</v>
      </c>
      <c r="J3752" s="268" t="s">
        <v>326</v>
      </c>
      <c r="K3752" s="244" t="s">
        <v>1953</v>
      </c>
      <c r="L3752" s="244"/>
      <c r="M3752" s="259" t="s">
        <v>447</v>
      </c>
      <c r="N3752" s="244" t="s">
        <v>449</v>
      </c>
      <c r="O3752" s="244" t="s">
        <v>450</v>
      </c>
      <c r="P3752" s="244">
        <v>2023</v>
      </c>
      <c r="Q3752" s="244">
        <v>2023</v>
      </c>
      <c r="R3752" s="244" t="s">
        <v>16107</v>
      </c>
      <c r="S3752" s="223" t="s">
        <v>78</v>
      </c>
      <c r="T3752" s="244" t="s">
        <v>451</v>
      </c>
      <c r="U3752" s="246">
        <v>90</v>
      </c>
      <c r="V3752" s="244" t="s">
        <v>452</v>
      </c>
      <c r="W3752" s="244" t="s">
        <v>3741</v>
      </c>
      <c r="X3752" s="244" t="s">
        <v>23361</v>
      </c>
      <c r="Y3752" s="269">
        <v>53000</v>
      </c>
      <c r="Z3752" s="270"/>
      <c r="AA3752" s="241">
        <f t="shared" si="29"/>
        <v>0</v>
      </c>
      <c r="AB3752" s="244" t="s">
        <v>23362</v>
      </c>
    </row>
    <row r="3753" spans="1:28" ht="15" customHeight="1">
      <c r="A3753" s="109">
        <v>3744</v>
      </c>
      <c r="B3753" s="222" t="str">
        <f t="shared" si="28"/>
        <v>Klik Disini</v>
      </c>
      <c r="C3753" s="244" t="s">
        <v>23363</v>
      </c>
      <c r="D3753" s="244" t="s">
        <v>2762</v>
      </c>
      <c r="E3753" s="244" t="s">
        <v>22430</v>
      </c>
      <c r="F3753" s="244"/>
      <c r="G3753" s="244" t="s">
        <v>23364</v>
      </c>
      <c r="H3753" s="244" t="s">
        <v>400</v>
      </c>
      <c r="I3753" s="267" t="s">
        <v>1844</v>
      </c>
      <c r="J3753" s="268" t="s">
        <v>399</v>
      </c>
      <c r="K3753" s="244" t="s">
        <v>1953</v>
      </c>
      <c r="L3753" s="244"/>
      <c r="M3753" s="259" t="s">
        <v>447</v>
      </c>
      <c r="N3753" s="244" t="s">
        <v>449</v>
      </c>
      <c r="O3753" s="244" t="s">
        <v>450</v>
      </c>
      <c r="P3753" s="244">
        <v>2023</v>
      </c>
      <c r="Q3753" s="244">
        <v>2023</v>
      </c>
      <c r="R3753" s="244" t="s">
        <v>14912</v>
      </c>
      <c r="S3753" s="223" t="s">
        <v>78</v>
      </c>
      <c r="T3753" s="244" t="s">
        <v>451</v>
      </c>
      <c r="U3753" s="246">
        <v>78</v>
      </c>
      <c r="V3753" s="244" t="s">
        <v>452</v>
      </c>
      <c r="W3753" s="244" t="s">
        <v>897</v>
      </c>
      <c r="X3753" s="244" t="s">
        <v>23365</v>
      </c>
      <c r="Y3753" s="269">
        <v>46500</v>
      </c>
      <c r="Z3753" s="270"/>
      <c r="AA3753" s="241">
        <f t="shared" si="29"/>
        <v>0</v>
      </c>
      <c r="AB3753" s="244" t="s">
        <v>23366</v>
      </c>
    </row>
    <row r="3754" spans="1:28" ht="15" customHeight="1">
      <c r="A3754" s="109">
        <v>3745</v>
      </c>
      <c r="B3754" s="222" t="str">
        <f t="shared" si="28"/>
        <v>Klik Disini</v>
      </c>
      <c r="C3754" s="244" t="s">
        <v>23367</v>
      </c>
      <c r="D3754" s="244" t="s">
        <v>2762</v>
      </c>
      <c r="E3754" s="244" t="s">
        <v>21505</v>
      </c>
      <c r="F3754" s="244"/>
      <c r="G3754" s="244" t="s">
        <v>23368</v>
      </c>
      <c r="H3754" s="244" t="s">
        <v>400</v>
      </c>
      <c r="I3754" s="267" t="s">
        <v>1844</v>
      </c>
      <c r="J3754" s="268" t="s">
        <v>399</v>
      </c>
      <c r="K3754" s="244" t="s">
        <v>1953</v>
      </c>
      <c r="L3754" s="244"/>
      <c r="M3754" s="259" t="s">
        <v>447</v>
      </c>
      <c r="N3754" s="244" t="s">
        <v>449</v>
      </c>
      <c r="O3754" s="244" t="s">
        <v>450</v>
      </c>
      <c r="P3754" s="244">
        <v>2023</v>
      </c>
      <c r="Q3754" s="244">
        <v>2023</v>
      </c>
      <c r="R3754" s="244" t="s">
        <v>14912</v>
      </c>
      <c r="S3754" s="223" t="s">
        <v>78</v>
      </c>
      <c r="T3754" s="244" t="s">
        <v>451</v>
      </c>
      <c r="U3754" s="246">
        <v>80</v>
      </c>
      <c r="V3754" s="244" t="s">
        <v>452</v>
      </c>
      <c r="W3754" s="244" t="s">
        <v>3573</v>
      </c>
      <c r="X3754" s="244" t="s">
        <v>23369</v>
      </c>
      <c r="Y3754" s="269">
        <v>46500</v>
      </c>
      <c r="Z3754" s="270"/>
      <c r="AA3754" s="241">
        <f t="shared" si="29"/>
        <v>0</v>
      </c>
      <c r="AB3754" s="244" t="s">
        <v>23370</v>
      </c>
    </row>
    <row r="3755" spans="1:28" ht="15" customHeight="1">
      <c r="A3755" s="109">
        <v>3746</v>
      </c>
      <c r="B3755" s="222" t="str">
        <f t="shared" si="28"/>
        <v>Klik Disini</v>
      </c>
      <c r="C3755" s="244" t="s">
        <v>23371</v>
      </c>
      <c r="D3755" s="244" t="s">
        <v>2762</v>
      </c>
      <c r="E3755" s="244" t="s">
        <v>7190</v>
      </c>
      <c r="F3755" s="244" t="s">
        <v>23372</v>
      </c>
      <c r="G3755" s="244" t="s">
        <v>23373</v>
      </c>
      <c r="H3755" s="244" t="s">
        <v>404</v>
      </c>
      <c r="I3755" s="267" t="s">
        <v>1844</v>
      </c>
      <c r="J3755" s="268" t="s">
        <v>403</v>
      </c>
      <c r="K3755" s="244" t="s">
        <v>1953</v>
      </c>
      <c r="L3755" s="244"/>
      <c r="M3755" s="259" t="s">
        <v>447</v>
      </c>
      <c r="N3755" s="244" t="s">
        <v>449</v>
      </c>
      <c r="O3755" s="244" t="s">
        <v>450</v>
      </c>
      <c r="P3755" s="244">
        <v>2020</v>
      </c>
      <c r="Q3755" s="244">
        <v>2023</v>
      </c>
      <c r="R3755" s="244" t="s">
        <v>3412</v>
      </c>
      <c r="S3755" s="223" t="s">
        <v>78</v>
      </c>
      <c r="T3755" s="244" t="s">
        <v>451</v>
      </c>
      <c r="U3755" s="246">
        <v>450</v>
      </c>
      <c r="V3755" s="244" t="s">
        <v>452</v>
      </c>
      <c r="W3755" s="244" t="s">
        <v>6636</v>
      </c>
      <c r="X3755" s="244" t="s">
        <v>23374</v>
      </c>
      <c r="Y3755" s="269">
        <v>175000</v>
      </c>
      <c r="Z3755" s="270"/>
      <c r="AA3755" s="241">
        <f t="shared" si="29"/>
        <v>0</v>
      </c>
      <c r="AB3755" s="244" t="s">
        <v>23375</v>
      </c>
    </row>
    <row r="3756" spans="1:28" ht="15" customHeight="1">
      <c r="A3756" s="109">
        <v>3747</v>
      </c>
      <c r="B3756" s="222" t="str">
        <f t="shared" si="28"/>
        <v>Klik Disini</v>
      </c>
      <c r="C3756" s="244" t="s">
        <v>23376</v>
      </c>
      <c r="D3756" s="244" t="s">
        <v>2762</v>
      </c>
      <c r="E3756" s="244" t="s">
        <v>22461</v>
      </c>
      <c r="F3756" s="244"/>
      <c r="G3756" s="244" t="s">
        <v>23377</v>
      </c>
      <c r="H3756" s="244" t="s">
        <v>400</v>
      </c>
      <c r="I3756" s="267" t="s">
        <v>1844</v>
      </c>
      <c r="J3756" s="268" t="s">
        <v>399</v>
      </c>
      <c r="K3756" s="244" t="s">
        <v>1953</v>
      </c>
      <c r="L3756" s="244"/>
      <c r="M3756" s="259" t="s">
        <v>447</v>
      </c>
      <c r="N3756" s="244" t="s">
        <v>449</v>
      </c>
      <c r="O3756" s="244" t="s">
        <v>450</v>
      </c>
      <c r="P3756" s="244">
        <v>2023</v>
      </c>
      <c r="Q3756" s="244">
        <v>2023</v>
      </c>
      <c r="R3756" s="244" t="s">
        <v>14912</v>
      </c>
      <c r="S3756" s="223" t="s">
        <v>78</v>
      </c>
      <c r="T3756" s="244" t="s">
        <v>451</v>
      </c>
      <c r="U3756" s="246">
        <v>80</v>
      </c>
      <c r="V3756" s="244" t="s">
        <v>452</v>
      </c>
      <c r="W3756" s="244" t="s">
        <v>3741</v>
      </c>
      <c r="X3756" s="244" t="s">
        <v>23378</v>
      </c>
      <c r="Y3756" s="269">
        <v>47500</v>
      </c>
      <c r="Z3756" s="270"/>
      <c r="AA3756" s="241">
        <f t="shared" si="29"/>
        <v>0</v>
      </c>
      <c r="AB3756" s="244" t="s">
        <v>23379</v>
      </c>
    </row>
    <row r="3757" spans="1:28" ht="15" customHeight="1">
      <c r="A3757" s="109">
        <v>3748</v>
      </c>
      <c r="B3757" s="222" t="str">
        <f t="shared" si="28"/>
        <v>Klik Disini</v>
      </c>
      <c r="C3757" s="244" t="s">
        <v>23380</v>
      </c>
      <c r="D3757" s="244" t="s">
        <v>2762</v>
      </c>
      <c r="E3757" s="244" t="s">
        <v>22371</v>
      </c>
      <c r="F3757" s="244"/>
      <c r="G3757" s="244" t="s">
        <v>23381</v>
      </c>
      <c r="H3757" s="244" t="s">
        <v>400</v>
      </c>
      <c r="I3757" s="267" t="s">
        <v>1844</v>
      </c>
      <c r="J3757" s="268" t="s">
        <v>399</v>
      </c>
      <c r="K3757" s="244" t="s">
        <v>1953</v>
      </c>
      <c r="L3757" s="244"/>
      <c r="M3757" s="259" t="s">
        <v>447</v>
      </c>
      <c r="N3757" s="244" t="s">
        <v>449</v>
      </c>
      <c r="O3757" s="244" t="s">
        <v>450</v>
      </c>
      <c r="P3757" s="244">
        <v>2023</v>
      </c>
      <c r="Q3757" s="244">
        <v>2023</v>
      </c>
      <c r="R3757" s="244" t="s">
        <v>14912</v>
      </c>
      <c r="S3757" s="223" t="s">
        <v>78</v>
      </c>
      <c r="T3757" s="244" t="s">
        <v>451</v>
      </c>
      <c r="U3757" s="246">
        <v>74</v>
      </c>
      <c r="V3757" s="244" t="s">
        <v>452</v>
      </c>
      <c r="W3757" s="244" t="s">
        <v>2542</v>
      </c>
      <c r="X3757" s="244" t="s">
        <v>23382</v>
      </c>
      <c r="Y3757" s="269">
        <v>46500</v>
      </c>
      <c r="Z3757" s="270"/>
      <c r="AA3757" s="241">
        <f t="shared" si="29"/>
        <v>0</v>
      </c>
      <c r="AB3757" s="244" t="s">
        <v>23383</v>
      </c>
    </row>
    <row r="3758" spans="1:28" ht="15" customHeight="1">
      <c r="A3758" s="109">
        <v>3749</v>
      </c>
      <c r="B3758" s="222" t="str">
        <f t="shared" si="28"/>
        <v>Klik Disini</v>
      </c>
      <c r="C3758" s="244" t="s">
        <v>23384</v>
      </c>
      <c r="D3758" s="244" t="s">
        <v>2762</v>
      </c>
      <c r="E3758" s="244" t="s">
        <v>22415</v>
      </c>
      <c r="F3758" s="244"/>
      <c r="G3758" s="244" t="s">
        <v>23385</v>
      </c>
      <c r="H3758" s="244" t="s">
        <v>400</v>
      </c>
      <c r="I3758" s="267" t="s">
        <v>1844</v>
      </c>
      <c r="J3758" s="268" t="s">
        <v>399</v>
      </c>
      <c r="K3758" s="244" t="s">
        <v>1953</v>
      </c>
      <c r="L3758" s="244"/>
      <c r="M3758" s="259" t="s">
        <v>447</v>
      </c>
      <c r="N3758" s="244" t="s">
        <v>449</v>
      </c>
      <c r="O3758" s="244" t="s">
        <v>450</v>
      </c>
      <c r="P3758" s="244">
        <v>2023</v>
      </c>
      <c r="Q3758" s="244">
        <v>2023</v>
      </c>
      <c r="R3758" s="244" t="s">
        <v>14912</v>
      </c>
      <c r="S3758" s="223" t="s">
        <v>78</v>
      </c>
      <c r="T3758" s="244" t="s">
        <v>451</v>
      </c>
      <c r="U3758" s="246">
        <v>76</v>
      </c>
      <c r="V3758" s="244" t="s">
        <v>452</v>
      </c>
      <c r="W3758" s="244" t="s">
        <v>999</v>
      </c>
      <c r="X3758" s="244" t="s">
        <v>23386</v>
      </c>
      <c r="Y3758" s="269">
        <v>46000</v>
      </c>
      <c r="Z3758" s="270"/>
      <c r="AA3758" s="241">
        <f t="shared" si="29"/>
        <v>0</v>
      </c>
      <c r="AB3758" s="244" t="s">
        <v>23387</v>
      </c>
    </row>
    <row r="3759" spans="1:28" ht="15" customHeight="1">
      <c r="A3759" s="109">
        <v>3750</v>
      </c>
      <c r="B3759" s="222" t="str">
        <f t="shared" si="28"/>
        <v>Klik Disini</v>
      </c>
      <c r="C3759" s="244" t="s">
        <v>23388</v>
      </c>
      <c r="D3759" s="244" t="s">
        <v>2762</v>
      </c>
      <c r="E3759" s="244" t="s">
        <v>22415</v>
      </c>
      <c r="F3759" s="244"/>
      <c r="G3759" s="244" t="s">
        <v>23389</v>
      </c>
      <c r="H3759" s="244" t="s">
        <v>400</v>
      </c>
      <c r="I3759" s="267" t="s">
        <v>1844</v>
      </c>
      <c r="J3759" s="268" t="s">
        <v>399</v>
      </c>
      <c r="K3759" s="244" t="s">
        <v>447</v>
      </c>
      <c r="L3759" s="244"/>
      <c r="M3759" s="259" t="s">
        <v>447</v>
      </c>
      <c r="N3759" s="244" t="s">
        <v>449</v>
      </c>
      <c r="O3759" s="244" t="s">
        <v>450</v>
      </c>
      <c r="P3759" s="244">
        <v>2023</v>
      </c>
      <c r="Q3759" s="244">
        <v>2023</v>
      </c>
      <c r="R3759" s="244" t="s">
        <v>14912</v>
      </c>
      <c r="S3759" s="223" t="s">
        <v>78</v>
      </c>
      <c r="T3759" s="244" t="s">
        <v>451</v>
      </c>
      <c r="U3759" s="246">
        <v>78</v>
      </c>
      <c r="V3759" s="244" t="s">
        <v>452</v>
      </c>
      <c r="W3759" s="244" t="s">
        <v>700</v>
      </c>
      <c r="X3759" s="244" t="s">
        <v>23390</v>
      </c>
      <c r="Y3759" s="269">
        <v>46500</v>
      </c>
      <c r="Z3759" s="270"/>
      <c r="AA3759" s="241">
        <f t="shared" si="29"/>
        <v>0</v>
      </c>
      <c r="AB3759" s="244" t="s">
        <v>23391</v>
      </c>
    </row>
    <row r="3760" spans="1:28" ht="15" customHeight="1">
      <c r="A3760" s="109">
        <v>3751</v>
      </c>
      <c r="B3760" s="222" t="str">
        <f t="shared" si="28"/>
        <v>Klik Disini</v>
      </c>
      <c r="C3760" s="244" t="s">
        <v>23392</v>
      </c>
      <c r="D3760" s="244" t="s">
        <v>2762</v>
      </c>
      <c r="E3760" s="244" t="s">
        <v>22410</v>
      </c>
      <c r="F3760" s="244"/>
      <c r="G3760" s="244" t="s">
        <v>23393</v>
      </c>
      <c r="H3760" s="244" t="s">
        <v>327</v>
      </c>
      <c r="I3760" s="267" t="s">
        <v>592</v>
      </c>
      <c r="J3760" s="268" t="s">
        <v>326</v>
      </c>
      <c r="K3760" s="244" t="s">
        <v>1953</v>
      </c>
      <c r="L3760" s="244"/>
      <c r="M3760" s="259" t="s">
        <v>447</v>
      </c>
      <c r="N3760" s="244" t="s">
        <v>449</v>
      </c>
      <c r="O3760" s="244" t="s">
        <v>450</v>
      </c>
      <c r="P3760" s="244">
        <v>2023</v>
      </c>
      <c r="Q3760" s="244">
        <v>2023</v>
      </c>
      <c r="R3760" s="244" t="s">
        <v>14912</v>
      </c>
      <c r="S3760" s="223" t="s">
        <v>78</v>
      </c>
      <c r="T3760" s="244" t="s">
        <v>451</v>
      </c>
      <c r="U3760" s="246">
        <v>78</v>
      </c>
      <c r="V3760" s="244" t="s">
        <v>452</v>
      </c>
      <c r="W3760" s="244" t="s">
        <v>1808</v>
      </c>
      <c r="X3760" s="244" t="s">
        <v>23394</v>
      </c>
      <c r="Y3760" s="269">
        <v>46000</v>
      </c>
      <c r="Z3760" s="270"/>
      <c r="AA3760" s="241">
        <f t="shared" si="29"/>
        <v>0</v>
      </c>
      <c r="AB3760" s="244" t="s">
        <v>23395</v>
      </c>
    </row>
    <row r="3761" spans="1:28" ht="15" customHeight="1">
      <c r="A3761" s="109">
        <v>3752</v>
      </c>
      <c r="B3761" s="222" t="str">
        <f t="shared" si="28"/>
        <v>Klik Disini</v>
      </c>
      <c r="C3761" s="244" t="s">
        <v>23396</v>
      </c>
      <c r="D3761" s="244" t="s">
        <v>2762</v>
      </c>
      <c r="E3761" s="244" t="s">
        <v>22371</v>
      </c>
      <c r="F3761" s="244"/>
      <c r="G3761" s="244" t="s">
        <v>23397</v>
      </c>
      <c r="H3761" s="244" t="s">
        <v>400</v>
      </c>
      <c r="I3761" s="267" t="s">
        <v>1844</v>
      </c>
      <c r="J3761" s="268" t="s">
        <v>399</v>
      </c>
      <c r="K3761" s="244" t="s">
        <v>1953</v>
      </c>
      <c r="L3761" s="244"/>
      <c r="M3761" s="259" t="s">
        <v>447</v>
      </c>
      <c r="N3761" s="244" t="s">
        <v>449</v>
      </c>
      <c r="O3761" s="244" t="s">
        <v>450</v>
      </c>
      <c r="P3761" s="244">
        <v>2023</v>
      </c>
      <c r="Q3761" s="244">
        <v>2023</v>
      </c>
      <c r="R3761" s="244" t="s">
        <v>14912</v>
      </c>
      <c r="S3761" s="223" t="s">
        <v>78</v>
      </c>
      <c r="T3761" s="244" t="s">
        <v>451</v>
      </c>
      <c r="U3761" s="246">
        <v>78</v>
      </c>
      <c r="V3761" s="244" t="s">
        <v>452</v>
      </c>
      <c r="W3761" s="244" t="s">
        <v>488</v>
      </c>
      <c r="X3761" s="244" t="s">
        <v>23398</v>
      </c>
      <c r="Y3761" s="269">
        <v>46500</v>
      </c>
      <c r="Z3761" s="270"/>
      <c r="AA3761" s="241">
        <f t="shared" si="29"/>
        <v>0</v>
      </c>
      <c r="AB3761" s="244" t="s">
        <v>23399</v>
      </c>
    </row>
    <row r="3762" spans="1:28" ht="15" customHeight="1">
      <c r="A3762" s="109">
        <v>3753</v>
      </c>
      <c r="B3762" s="222" t="str">
        <f t="shared" si="28"/>
        <v>Klik Disini</v>
      </c>
      <c r="C3762" s="244" t="s">
        <v>23400</v>
      </c>
      <c r="D3762" s="244" t="s">
        <v>2762</v>
      </c>
      <c r="E3762" s="244" t="s">
        <v>23401</v>
      </c>
      <c r="F3762" s="244" t="s">
        <v>23402</v>
      </c>
      <c r="G3762" s="244" t="s">
        <v>23403</v>
      </c>
      <c r="H3762" s="244" t="s">
        <v>16392</v>
      </c>
      <c r="I3762" s="267" t="s">
        <v>592</v>
      </c>
      <c r="J3762" s="268" t="s">
        <v>326</v>
      </c>
      <c r="K3762" s="244" t="s">
        <v>1953</v>
      </c>
      <c r="L3762" s="244"/>
      <c r="M3762" s="259" t="s">
        <v>447</v>
      </c>
      <c r="N3762" s="244" t="s">
        <v>449</v>
      </c>
      <c r="O3762" s="244" t="s">
        <v>450</v>
      </c>
      <c r="P3762" s="244">
        <v>2018</v>
      </c>
      <c r="Q3762" s="244">
        <v>2023</v>
      </c>
      <c r="R3762" s="244" t="s">
        <v>3412</v>
      </c>
      <c r="S3762" s="223" t="s">
        <v>78</v>
      </c>
      <c r="T3762" s="244" t="s">
        <v>451</v>
      </c>
      <c r="U3762" s="246">
        <v>114</v>
      </c>
      <c r="V3762" s="244" t="s">
        <v>452</v>
      </c>
      <c r="W3762" s="244" t="s">
        <v>700</v>
      </c>
      <c r="X3762" s="244" t="s">
        <v>23404</v>
      </c>
      <c r="Y3762" s="269">
        <v>64000</v>
      </c>
      <c r="Z3762" s="270"/>
      <c r="AA3762" s="241">
        <f t="shared" si="29"/>
        <v>0</v>
      </c>
      <c r="AB3762" s="244" t="s">
        <v>23405</v>
      </c>
    </row>
    <row r="3763" spans="1:28" ht="15" customHeight="1">
      <c r="A3763" s="109">
        <v>3754</v>
      </c>
      <c r="B3763" s="222" t="str">
        <f t="shared" si="28"/>
        <v>Klik Disini</v>
      </c>
      <c r="C3763" s="244" t="s">
        <v>23406</v>
      </c>
      <c r="D3763" s="244" t="s">
        <v>2762</v>
      </c>
      <c r="E3763" s="244" t="s">
        <v>22371</v>
      </c>
      <c r="F3763" s="244"/>
      <c r="G3763" s="244" t="s">
        <v>23407</v>
      </c>
      <c r="H3763" s="244" t="s">
        <v>400</v>
      </c>
      <c r="I3763" s="267" t="s">
        <v>1844</v>
      </c>
      <c r="J3763" s="268" t="s">
        <v>399</v>
      </c>
      <c r="K3763" s="244" t="s">
        <v>447</v>
      </c>
      <c r="L3763" s="244"/>
      <c r="M3763" s="259" t="s">
        <v>447</v>
      </c>
      <c r="N3763" s="244" t="s">
        <v>449</v>
      </c>
      <c r="O3763" s="244" t="s">
        <v>450</v>
      </c>
      <c r="P3763" s="244">
        <v>2023</v>
      </c>
      <c r="Q3763" s="244">
        <v>2023</v>
      </c>
      <c r="R3763" s="244" t="s">
        <v>14912</v>
      </c>
      <c r="S3763" s="223" t="s">
        <v>78</v>
      </c>
      <c r="T3763" s="244" t="s">
        <v>451</v>
      </c>
      <c r="U3763" s="246">
        <v>78</v>
      </c>
      <c r="V3763" s="244" t="s">
        <v>452</v>
      </c>
      <c r="W3763" s="244" t="s">
        <v>1029</v>
      </c>
      <c r="X3763" s="244" t="s">
        <v>23408</v>
      </c>
      <c r="Y3763" s="269">
        <v>46500</v>
      </c>
      <c r="Z3763" s="270"/>
      <c r="AA3763" s="241">
        <f t="shared" si="29"/>
        <v>0</v>
      </c>
      <c r="AB3763" s="244" t="s">
        <v>23409</v>
      </c>
    </row>
    <row r="3764" spans="1:28" ht="15" customHeight="1">
      <c r="A3764" s="109">
        <v>3755</v>
      </c>
      <c r="B3764" s="222" t="str">
        <f t="shared" si="28"/>
        <v>Klik Disini</v>
      </c>
      <c r="C3764" s="244" t="s">
        <v>23410</v>
      </c>
      <c r="D3764" s="244" t="s">
        <v>2762</v>
      </c>
      <c r="E3764" s="244" t="s">
        <v>22496</v>
      </c>
      <c r="F3764" s="244"/>
      <c r="G3764" s="244" t="s">
        <v>23411</v>
      </c>
      <c r="H3764" s="244" t="s">
        <v>362</v>
      </c>
      <c r="I3764" s="267" t="s">
        <v>446</v>
      </c>
      <c r="J3764" s="268" t="s">
        <v>361</v>
      </c>
      <c r="K3764" s="244" t="s">
        <v>1953</v>
      </c>
      <c r="L3764" s="244"/>
      <c r="M3764" s="259" t="s">
        <v>447</v>
      </c>
      <c r="N3764" s="244" t="s">
        <v>449</v>
      </c>
      <c r="O3764" s="244" t="s">
        <v>450</v>
      </c>
      <c r="P3764" s="244">
        <v>2023</v>
      </c>
      <c r="Q3764" s="244">
        <v>2023</v>
      </c>
      <c r="R3764" s="244" t="s">
        <v>14912</v>
      </c>
      <c r="S3764" s="223" t="s">
        <v>78</v>
      </c>
      <c r="T3764" s="244" t="s">
        <v>451</v>
      </c>
      <c r="U3764" s="246">
        <v>74</v>
      </c>
      <c r="V3764" s="244" t="s">
        <v>21432</v>
      </c>
      <c r="W3764" s="244" t="s">
        <v>547</v>
      </c>
      <c r="X3764" s="244" t="s">
        <v>23412</v>
      </c>
      <c r="Y3764" s="269">
        <v>46000</v>
      </c>
      <c r="Z3764" s="270"/>
      <c r="AA3764" s="241">
        <f t="shared" si="29"/>
        <v>0</v>
      </c>
      <c r="AB3764" s="244" t="s">
        <v>23413</v>
      </c>
    </row>
    <row r="3765" spans="1:28" ht="15" customHeight="1">
      <c r="A3765" s="109">
        <v>3756</v>
      </c>
      <c r="B3765" s="222" t="str">
        <f t="shared" si="28"/>
        <v>Klik Disini</v>
      </c>
      <c r="C3765" s="244" t="s">
        <v>23414</v>
      </c>
      <c r="D3765" s="244" t="s">
        <v>2762</v>
      </c>
      <c r="E3765" s="244" t="s">
        <v>5093</v>
      </c>
      <c r="F3765" s="244" t="s">
        <v>23415</v>
      </c>
      <c r="G3765" s="244" t="s">
        <v>23416</v>
      </c>
      <c r="H3765" s="244" t="s">
        <v>4580</v>
      </c>
      <c r="I3765" s="267" t="s">
        <v>446</v>
      </c>
      <c r="J3765" s="268" t="s">
        <v>347</v>
      </c>
      <c r="K3765" s="244" t="s">
        <v>1953</v>
      </c>
      <c r="L3765" s="244"/>
      <c r="M3765" s="259" t="s">
        <v>447</v>
      </c>
      <c r="N3765" s="244" t="s">
        <v>449</v>
      </c>
      <c r="O3765" s="244" t="s">
        <v>450</v>
      </c>
      <c r="P3765" s="244">
        <v>2018</v>
      </c>
      <c r="Q3765" s="244">
        <v>2023</v>
      </c>
      <c r="R3765" s="244" t="s">
        <v>3412</v>
      </c>
      <c r="S3765" s="223" t="s">
        <v>78</v>
      </c>
      <c r="T3765" s="244" t="s">
        <v>451</v>
      </c>
      <c r="U3765" s="246">
        <v>254</v>
      </c>
      <c r="V3765" s="244" t="s">
        <v>452</v>
      </c>
      <c r="W3765" s="244" t="s">
        <v>3881</v>
      </c>
      <c r="X3765" s="244" t="s">
        <v>23417</v>
      </c>
      <c r="Y3765" s="269">
        <v>145000</v>
      </c>
      <c r="Z3765" s="270"/>
      <c r="AA3765" s="241">
        <f t="shared" si="29"/>
        <v>0</v>
      </c>
      <c r="AB3765" s="244" t="s">
        <v>23418</v>
      </c>
    </row>
    <row r="3766" spans="1:28" ht="15" customHeight="1">
      <c r="A3766" s="109">
        <v>3757</v>
      </c>
      <c r="B3766" s="222" t="str">
        <f t="shared" si="28"/>
        <v>Klik Disini</v>
      </c>
      <c r="C3766" s="244" t="s">
        <v>23419</v>
      </c>
      <c r="D3766" s="244" t="s">
        <v>2762</v>
      </c>
      <c r="E3766" s="244" t="s">
        <v>21179</v>
      </c>
      <c r="F3766" s="244" t="s">
        <v>23420</v>
      </c>
      <c r="G3766" s="244" t="s">
        <v>23421</v>
      </c>
      <c r="H3766" s="244" t="s">
        <v>3473</v>
      </c>
      <c r="I3766" s="267" t="s">
        <v>446</v>
      </c>
      <c r="J3766" s="268" t="s">
        <v>345</v>
      </c>
      <c r="K3766" s="244" t="s">
        <v>1953</v>
      </c>
      <c r="L3766" s="244"/>
      <c r="M3766" s="259" t="s">
        <v>447</v>
      </c>
      <c r="N3766" s="244" t="s">
        <v>449</v>
      </c>
      <c r="O3766" s="244" t="s">
        <v>450</v>
      </c>
      <c r="P3766" s="244">
        <v>2016</v>
      </c>
      <c r="Q3766" s="244">
        <v>2023</v>
      </c>
      <c r="R3766" s="244" t="s">
        <v>3412</v>
      </c>
      <c r="S3766" s="223" t="s">
        <v>78</v>
      </c>
      <c r="T3766" s="244" t="s">
        <v>451</v>
      </c>
      <c r="U3766" s="246">
        <v>290</v>
      </c>
      <c r="V3766" s="244" t="s">
        <v>452</v>
      </c>
      <c r="W3766" s="244" t="s">
        <v>3331</v>
      </c>
      <c r="X3766" s="244" t="s">
        <v>23422</v>
      </c>
      <c r="Y3766" s="269">
        <v>79000</v>
      </c>
      <c r="Z3766" s="270"/>
      <c r="AA3766" s="241">
        <f t="shared" si="29"/>
        <v>0</v>
      </c>
      <c r="AB3766" s="244" t="s">
        <v>23423</v>
      </c>
    </row>
    <row r="3767" spans="1:28" ht="15" customHeight="1">
      <c r="A3767" s="109">
        <v>3758</v>
      </c>
      <c r="B3767" s="222" t="str">
        <f t="shared" si="28"/>
        <v>Klik Disini</v>
      </c>
      <c r="C3767" s="244" t="s">
        <v>23424</v>
      </c>
      <c r="D3767" s="244" t="s">
        <v>2762</v>
      </c>
      <c r="E3767" s="244" t="s">
        <v>23425</v>
      </c>
      <c r="F3767" s="244"/>
      <c r="G3767" s="244" t="s">
        <v>23426</v>
      </c>
      <c r="H3767" s="244" t="s">
        <v>3912</v>
      </c>
      <c r="I3767" s="267" t="s">
        <v>446</v>
      </c>
      <c r="J3767" s="268" t="s">
        <v>367</v>
      </c>
      <c r="K3767" s="244" t="s">
        <v>1953</v>
      </c>
      <c r="L3767" s="244"/>
      <c r="M3767" s="259" t="s">
        <v>447</v>
      </c>
      <c r="N3767" s="244" t="s">
        <v>449</v>
      </c>
      <c r="O3767" s="244" t="s">
        <v>450</v>
      </c>
      <c r="P3767" s="244">
        <v>2023</v>
      </c>
      <c r="Q3767" s="244">
        <v>2023</v>
      </c>
      <c r="R3767" s="244" t="s">
        <v>14116</v>
      </c>
      <c r="S3767" s="223" t="s">
        <v>78</v>
      </c>
      <c r="T3767" s="244" t="s">
        <v>451</v>
      </c>
      <c r="U3767" s="246">
        <v>68</v>
      </c>
      <c r="V3767" s="244" t="s">
        <v>452</v>
      </c>
      <c r="W3767" s="244" t="s">
        <v>1214</v>
      </c>
      <c r="X3767" s="244" t="s">
        <v>23427</v>
      </c>
      <c r="Y3767" s="269">
        <v>37000</v>
      </c>
      <c r="Z3767" s="270"/>
      <c r="AA3767" s="241">
        <f t="shared" si="29"/>
        <v>0</v>
      </c>
      <c r="AB3767" s="244" t="s">
        <v>23428</v>
      </c>
    </row>
    <row r="3768" spans="1:28" ht="15" customHeight="1">
      <c r="A3768" s="109">
        <v>3759</v>
      </c>
      <c r="B3768" s="222" t="str">
        <f t="shared" si="28"/>
        <v>Klik Disini</v>
      </c>
      <c r="C3768" s="244" t="s">
        <v>23429</v>
      </c>
      <c r="D3768" s="244" t="s">
        <v>2762</v>
      </c>
      <c r="E3768" s="244" t="s">
        <v>23430</v>
      </c>
      <c r="F3768" s="244" t="s">
        <v>23431</v>
      </c>
      <c r="G3768" s="244" t="s">
        <v>23432</v>
      </c>
      <c r="H3768" s="244" t="s">
        <v>21357</v>
      </c>
      <c r="I3768" s="267" t="s">
        <v>446</v>
      </c>
      <c r="J3768" s="268" t="s">
        <v>337</v>
      </c>
      <c r="K3768" s="244" t="s">
        <v>1953</v>
      </c>
      <c r="L3768" s="244"/>
      <c r="M3768" s="259" t="s">
        <v>447</v>
      </c>
      <c r="N3768" s="244" t="s">
        <v>449</v>
      </c>
      <c r="O3768" s="244" t="s">
        <v>450</v>
      </c>
      <c r="P3768" s="244">
        <v>2020</v>
      </c>
      <c r="Q3768" s="244">
        <v>2023</v>
      </c>
      <c r="R3768" s="244" t="s">
        <v>3412</v>
      </c>
      <c r="S3768" s="223" t="s">
        <v>78</v>
      </c>
      <c r="T3768" s="244" t="s">
        <v>451</v>
      </c>
      <c r="U3768" s="246">
        <v>530</v>
      </c>
      <c r="V3768" s="244" t="s">
        <v>452</v>
      </c>
      <c r="W3768" s="244" t="s">
        <v>632</v>
      </c>
      <c r="X3768" s="244" t="s">
        <v>23433</v>
      </c>
      <c r="Y3768" s="269">
        <v>169000</v>
      </c>
      <c r="Z3768" s="270"/>
      <c r="AA3768" s="241">
        <f t="shared" si="29"/>
        <v>0</v>
      </c>
      <c r="AB3768" s="244" t="s">
        <v>23434</v>
      </c>
    </row>
    <row r="3769" spans="1:28" ht="15" customHeight="1">
      <c r="A3769" s="109">
        <v>3760</v>
      </c>
      <c r="B3769" s="222" t="str">
        <f t="shared" si="28"/>
        <v>Klik Disini</v>
      </c>
      <c r="C3769" s="244" t="s">
        <v>23435</v>
      </c>
      <c r="D3769" s="244" t="s">
        <v>2762</v>
      </c>
      <c r="E3769" s="244" t="s">
        <v>6456</v>
      </c>
      <c r="F3769" s="244" t="s">
        <v>23436</v>
      </c>
      <c r="G3769" s="244" t="s">
        <v>23437</v>
      </c>
      <c r="H3769" s="244" t="s">
        <v>583</v>
      </c>
      <c r="I3769" s="267" t="s">
        <v>583</v>
      </c>
      <c r="J3769" s="204" t="s">
        <v>265</v>
      </c>
      <c r="K3769" s="244" t="s">
        <v>1953</v>
      </c>
      <c r="L3769" s="244"/>
      <c r="M3769" s="259" t="s">
        <v>447</v>
      </c>
      <c r="N3769" s="244" t="s">
        <v>449</v>
      </c>
      <c r="O3769" s="244" t="s">
        <v>583</v>
      </c>
      <c r="P3769" s="244">
        <v>2018</v>
      </c>
      <c r="Q3769" s="244">
        <v>2023</v>
      </c>
      <c r="R3769" s="244" t="s">
        <v>3412</v>
      </c>
      <c r="S3769" s="223" t="s">
        <v>78</v>
      </c>
      <c r="T3769" s="244" t="s">
        <v>451</v>
      </c>
      <c r="U3769" s="246">
        <v>194</v>
      </c>
      <c r="V3769" s="244" t="s">
        <v>452</v>
      </c>
      <c r="W3769" s="244" t="s">
        <v>2063</v>
      </c>
      <c r="X3769" s="244" t="s">
        <v>23438</v>
      </c>
      <c r="Y3769" s="269">
        <v>49000</v>
      </c>
      <c r="Z3769" s="270"/>
      <c r="AA3769" s="241">
        <f t="shared" si="29"/>
        <v>0</v>
      </c>
      <c r="AB3769" s="244" t="s">
        <v>23439</v>
      </c>
    </row>
    <row r="3770" spans="1:28" ht="15" customHeight="1">
      <c r="A3770" s="109">
        <v>3761</v>
      </c>
      <c r="B3770" s="222" t="str">
        <f t="shared" si="28"/>
        <v>Klik Disini</v>
      </c>
      <c r="C3770" s="244" t="s">
        <v>23440</v>
      </c>
      <c r="D3770" s="244" t="s">
        <v>2762</v>
      </c>
      <c r="E3770" s="244" t="s">
        <v>21799</v>
      </c>
      <c r="F3770" s="244"/>
      <c r="G3770" s="244" t="s">
        <v>23441</v>
      </c>
      <c r="H3770" s="244" t="s">
        <v>3084</v>
      </c>
      <c r="I3770" s="267" t="s">
        <v>272</v>
      </c>
      <c r="J3770" s="268" t="s">
        <v>306</v>
      </c>
      <c r="K3770" s="244" t="s">
        <v>1953</v>
      </c>
      <c r="L3770" s="244"/>
      <c r="M3770" s="259" t="s">
        <v>447</v>
      </c>
      <c r="N3770" s="244" t="s">
        <v>449</v>
      </c>
      <c r="O3770" s="244" t="s">
        <v>450</v>
      </c>
      <c r="P3770" s="244">
        <v>2023</v>
      </c>
      <c r="Q3770" s="244">
        <v>2023</v>
      </c>
      <c r="R3770" s="244" t="s">
        <v>14912</v>
      </c>
      <c r="S3770" s="223" t="s">
        <v>78</v>
      </c>
      <c r="T3770" s="244" t="s">
        <v>451</v>
      </c>
      <c r="U3770" s="246">
        <v>78</v>
      </c>
      <c r="V3770" s="244" t="s">
        <v>452</v>
      </c>
      <c r="W3770" s="244" t="s">
        <v>2542</v>
      </c>
      <c r="X3770" s="244" t="s">
        <v>23442</v>
      </c>
      <c r="Y3770" s="269">
        <v>46000</v>
      </c>
      <c r="Z3770" s="270"/>
      <c r="AA3770" s="241">
        <f t="shared" si="29"/>
        <v>0</v>
      </c>
      <c r="AB3770" s="244" t="s">
        <v>23443</v>
      </c>
    </row>
    <row r="3771" spans="1:28" ht="15" customHeight="1">
      <c r="A3771" s="109">
        <v>3762</v>
      </c>
      <c r="B3771" s="222" t="str">
        <f t="shared" si="28"/>
        <v>Klik Disini</v>
      </c>
      <c r="C3771" s="244" t="s">
        <v>23444</v>
      </c>
      <c r="D3771" s="244" t="s">
        <v>2762</v>
      </c>
      <c r="E3771" s="244" t="s">
        <v>23445</v>
      </c>
      <c r="F3771" s="244"/>
      <c r="G3771" s="244" t="s">
        <v>23446</v>
      </c>
      <c r="H3771" s="244" t="s">
        <v>3912</v>
      </c>
      <c r="I3771" s="267" t="s">
        <v>446</v>
      </c>
      <c r="J3771" s="268" t="s">
        <v>367</v>
      </c>
      <c r="K3771" s="244" t="s">
        <v>1953</v>
      </c>
      <c r="L3771" s="244"/>
      <c r="M3771" s="259" t="s">
        <v>447</v>
      </c>
      <c r="N3771" s="244" t="s">
        <v>449</v>
      </c>
      <c r="O3771" s="244" t="s">
        <v>450</v>
      </c>
      <c r="P3771" s="244">
        <v>2023</v>
      </c>
      <c r="Q3771" s="244">
        <v>2023</v>
      </c>
      <c r="R3771" s="244" t="s">
        <v>13812</v>
      </c>
      <c r="S3771" s="223" t="s">
        <v>78</v>
      </c>
      <c r="T3771" s="244" t="s">
        <v>451</v>
      </c>
      <c r="U3771" s="246">
        <v>69</v>
      </c>
      <c r="V3771" s="244" t="s">
        <v>452</v>
      </c>
      <c r="W3771" s="244" t="s">
        <v>991</v>
      </c>
      <c r="X3771" s="244" t="s">
        <v>23447</v>
      </c>
      <c r="Y3771" s="269">
        <v>45500</v>
      </c>
      <c r="Z3771" s="270"/>
      <c r="AA3771" s="241">
        <f t="shared" si="29"/>
        <v>0</v>
      </c>
      <c r="AB3771" s="244" t="s">
        <v>23448</v>
      </c>
    </row>
    <row r="3772" spans="1:28" ht="15" customHeight="1">
      <c r="A3772" s="109">
        <v>3763</v>
      </c>
      <c r="B3772" s="222" t="str">
        <f t="shared" si="28"/>
        <v>Klik Disini</v>
      </c>
      <c r="C3772" s="244" t="s">
        <v>23449</v>
      </c>
      <c r="D3772" s="244" t="s">
        <v>2762</v>
      </c>
      <c r="E3772" s="244" t="s">
        <v>22410</v>
      </c>
      <c r="F3772" s="244"/>
      <c r="G3772" s="244" t="s">
        <v>23450</v>
      </c>
      <c r="H3772" s="244" t="s">
        <v>384</v>
      </c>
      <c r="I3772" s="267" t="s">
        <v>446</v>
      </c>
      <c r="J3772" s="268" t="s">
        <v>383</v>
      </c>
      <c r="K3772" s="244" t="s">
        <v>1953</v>
      </c>
      <c r="L3772" s="244"/>
      <c r="M3772" s="259" t="s">
        <v>447</v>
      </c>
      <c r="N3772" s="244" t="s">
        <v>449</v>
      </c>
      <c r="O3772" s="244" t="s">
        <v>450</v>
      </c>
      <c r="P3772" s="244">
        <v>2023</v>
      </c>
      <c r="Q3772" s="244">
        <v>2023</v>
      </c>
      <c r="R3772" s="244" t="s">
        <v>14912</v>
      </c>
      <c r="S3772" s="223" t="s">
        <v>78</v>
      </c>
      <c r="T3772" s="244" t="s">
        <v>451</v>
      </c>
      <c r="U3772" s="246">
        <v>90</v>
      </c>
      <c r="V3772" s="244" t="s">
        <v>452</v>
      </c>
      <c r="W3772" s="244" t="s">
        <v>2602</v>
      </c>
      <c r="X3772" s="244" t="s">
        <v>23451</v>
      </c>
      <c r="Y3772" s="269">
        <v>48500</v>
      </c>
      <c r="Z3772" s="270"/>
      <c r="AA3772" s="241">
        <f t="shared" si="29"/>
        <v>0</v>
      </c>
      <c r="AB3772" s="244" t="s">
        <v>23452</v>
      </c>
    </row>
    <row r="3773" spans="1:28" ht="15" customHeight="1">
      <c r="A3773" s="109">
        <v>3764</v>
      </c>
      <c r="B3773" s="222" t="str">
        <f t="shared" si="28"/>
        <v>Klik Disini</v>
      </c>
      <c r="C3773" s="244" t="s">
        <v>23453</v>
      </c>
      <c r="D3773" s="244" t="s">
        <v>2762</v>
      </c>
      <c r="E3773" s="244" t="s">
        <v>23454</v>
      </c>
      <c r="F3773" s="244" t="s">
        <v>23455</v>
      </c>
      <c r="G3773" s="244" t="s">
        <v>23456</v>
      </c>
      <c r="H3773" s="244" t="s">
        <v>782</v>
      </c>
      <c r="I3773" s="267" t="s">
        <v>446</v>
      </c>
      <c r="J3773" s="268" t="s">
        <v>353</v>
      </c>
      <c r="K3773" s="244" t="s">
        <v>1953</v>
      </c>
      <c r="L3773" s="244"/>
      <c r="M3773" s="259" t="s">
        <v>447</v>
      </c>
      <c r="N3773" s="244" t="s">
        <v>449</v>
      </c>
      <c r="O3773" s="244" t="s">
        <v>450</v>
      </c>
      <c r="P3773" s="244">
        <v>2018</v>
      </c>
      <c r="Q3773" s="244">
        <v>2023</v>
      </c>
      <c r="R3773" s="244" t="s">
        <v>3412</v>
      </c>
      <c r="S3773" s="223" t="s">
        <v>78</v>
      </c>
      <c r="T3773" s="244" t="s">
        <v>451</v>
      </c>
      <c r="U3773" s="246">
        <v>322</v>
      </c>
      <c r="V3773" s="244" t="s">
        <v>452</v>
      </c>
      <c r="W3773" s="244" t="s">
        <v>1945</v>
      </c>
      <c r="X3773" s="244" t="s">
        <v>23457</v>
      </c>
      <c r="Y3773" s="269">
        <v>122000</v>
      </c>
      <c r="Z3773" s="270"/>
      <c r="AA3773" s="241">
        <f t="shared" si="29"/>
        <v>0</v>
      </c>
      <c r="AB3773" s="244" t="s">
        <v>23458</v>
      </c>
    </row>
    <row r="3774" spans="1:28" ht="15" customHeight="1">
      <c r="A3774" s="109">
        <v>3765</v>
      </c>
      <c r="B3774" s="222" t="str">
        <f t="shared" si="28"/>
        <v>Klik Disini</v>
      </c>
      <c r="C3774" s="244" t="s">
        <v>23459</v>
      </c>
      <c r="D3774" s="244" t="s">
        <v>2762</v>
      </c>
      <c r="E3774" s="244" t="s">
        <v>23460</v>
      </c>
      <c r="F3774" s="244" t="s">
        <v>23461</v>
      </c>
      <c r="G3774" s="244" t="s">
        <v>23462</v>
      </c>
      <c r="H3774" s="244" t="s">
        <v>553</v>
      </c>
      <c r="I3774" s="267" t="s">
        <v>446</v>
      </c>
      <c r="J3774" s="268" t="s">
        <v>353</v>
      </c>
      <c r="K3774" s="244" t="s">
        <v>1953</v>
      </c>
      <c r="L3774" s="244"/>
      <c r="M3774" s="259" t="s">
        <v>447</v>
      </c>
      <c r="N3774" s="244" t="s">
        <v>449</v>
      </c>
      <c r="O3774" s="244" t="s">
        <v>450</v>
      </c>
      <c r="P3774" s="244">
        <v>2020</v>
      </c>
      <c r="Q3774" s="244">
        <v>2023</v>
      </c>
      <c r="R3774" s="244" t="s">
        <v>3412</v>
      </c>
      <c r="S3774" s="223" t="s">
        <v>78</v>
      </c>
      <c r="T3774" s="244" t="s">
        <v>451</v>
      </c>
      <c r="U3774" s="246">
        <v>274</v>
      </c>
      <c r="V3774" s="244" t="s">
        <v>452</v>
      </c>
      <c r="W3774" s="244" t="s">
        <v>1923</v>
      </c>
      <c r="X3774" s="244" t="s">
        <v>23463</v>
      </c>
      <c r="Y3774" s="269">
        <v>76000</v>
      </c>
      <c r="Z3774" s="270"/>
      <c r="AA3774" s="241">
        <f t="shared" si="29"/>
        <v>0</v>
      </c>
      <c r="AB3774" s="244" t="s">
        <v>23464</v>
      </c>
    </row>
    <row r="3775" spans="1:28" ht="15" customHeight="1">
      <c r="A3775" s="109">
        <v>3766</v>
      </c>
      <c r="B3775" s="222" t="str">
        <f t="shared" si="28"/>
        <v>Klik Disini</v>
      </c>
      <c r="C3775" s="244" t="s">
        <v>23465</v>
      </c>
      <c r="D3775" s="244" t="s">
        <v>2762</v>
      </c>
      <c r="E3775" s="244" t="s">
        <v>22443</v>
      </c>
      <c r="F3775" s="244"/>
      <c r="G3775" s="244" t="s">
        <v>23466</v>
      </c>
      <c r="H3775" s="244" t="s">
        <v>262</v>
      </c>
      <c r="I3775" s="267" t="s">
        <v>592</v>
      </c>
      <c r="J3775" s="268" t="s">
        <v>334</v>
      </c>
      <c r="K3775" s="244" t="s">
        <v>1953</v>
      </c>
      <c r="L3775" s="244"/>
      <c r="M3775" s="259" t="s">
        <v>447</v>
      </c>
      <c r="N3775" s="244" t="s">
        <v>449</v>
      </c>
      <c r="O3775" s="244" t="s">
        <v>450</v>
      </c>
      <c r="P3775" s="244">
        <v>2023</v>
      </c>
      <c r="Q3775" s="244">
        <v>2023</v>
      </c>
      <c r="R3775" s="244" t="s">
        <v>14912</v>
      </c>
      <c r="S3775" s="223" t="s">
        <v>78</v>
      </c>
      <c r="T3775" s="244" t="s">
        <v>451</v>
      </c>
      <c r="U3775" s="246">
        <v>76</v>
      </c>
      <c r="V3775" s="244" t="s">
        <v>452</v>
      </c>
      <c r="W3775" s="244" t="s">
        <v>453</v>
      </c>
      <c r="X3775" s="244" t="s">
        <v>23467</v>
      </c>
      <c r="Y3775" s="269">
        <v>46000</v>
      </c>
      <c r="Z3775" s="270"/>
      <c r="AA3775" s="241">
        <f t="shared" si="29"/>
        <v>0</v>
      </c>
      <c r="AB3775" s="244" t="s">
        <v>23468</v>
      </c>
    </row>
    <row r="3776" spans="1:28" ht="15" customHeight="1">
      <c r="A3776" s="109">
        <v>3767</v>
      </c>
      <c r="B3776" s="222" t="str">
        <f t="shared" si="28"/>
        <v>Klik Disini</v>
      </c>
      <c r="C3776" s="244" t="s">
        <v>23469</v>
      </c>
      <c r="D3776" s="244" t="s">
        <v>2762</v>
      </c>
      <c r="E3776" s="244" t="s">
        <v>21505</v>
      </c>
      <c r="F3776" s="244" t="s">
        <v>23470</v>
      </c>
      <c r="G3776" s="244" t="s">
        <v>23471</v>
      </c>
      <c r="H3776" s="244" t="s">
        <v>16392</v>
      </c>
      <c r="I3776" s="267" t="s">
        <v>592</v>
      </c>
      <c r="J3776" s="268" t="s">
        <v>326</v>
      </c>
      <c r="K3776" s="244" t="s">
        <v>1953</v>
      </c>
      <c r="L3776" s="244"/>
      <c r="M3776" s="259" t="s">
        <v>447</v>
      </c>
      <c r="N3776" s="244" t="s">
        <v>449</v>
      </c>
      <c r="O3776" s="244" t="s">
        <v>450</v>
      </c>
      <c r="P3776" s="244">
        <v>2023</v>
      </c>
      <c r="Q3776" s="244">
        <v>2023</v>
      </c>
      <c r="R3776" s="244" t="s">
        <v>16107</v>
      </c>
      <c r="S3776" s="223" t="s">
        <v>78</v>
      </c>
      <c r="T3776" s="244" t="s">
        <v>451</v>
      </c>
      <c r="U3776" s="246">
        <v>64</v>
      </c>
      <c r="V3776" s="244" t="s">
        <v>452</v>
      </c>
      <c r="W3776" s="244" t="s">
        <v>843</v>
      </c>
      <c r="X3776" s="244" t="s">
        <v>23472</v>
      </c>
      <c r="Y3776" s="269">
        <v>37000</v>
      </c>
      <c r="Z3776" s="270"/>
      <c r="AA3776" s="241">
        <f t="shared" si="29"/>
        <v>0</v>
      </c>
      <c r="AB3776" s="244" t="s">
        <v>23473</v>
      </c>
    </row>
    <row r="3777" spans="1:28" ht="15" customHeight="1">
      <c r="A3777" s="109">
        <v>3768</v>
      </c>
      <c r="B3777" s="222" t="str">
        <f t="shared" si="28"/>
        <v>Klik Disini</v>
      </c>
      <c r="C3777" s="244" t="s">
        <v>23474</v>
      </c>
      <c r="D3777" s="244" t="s">
        <v>2762</v>
      </c>
      <c r="E3777" s="244" t="s">
        <v>22443</v>
      </c>
      <c r="F3777" s="244"/>
      <c r="G3777" s="244" t="s">
        <v>23475</v>
      </c>
      <c r="H3777" s="244" t="s">
        <v>362</v>
      </c>
      <c r="I3777" s="267" t="s">
        <v>446</v>
      </c>
      <c r="J3777" s="268" t="s">
        <v>361</v>
      </c>
      <c r="K3777" s="244" t="s">
        <v>1953</v>
      </c>
      <c r="L3777" s="244"/>
      <c r="M3777" s="259" t="s">
        <v>447</v>
      </c>
      <c r="N3777" s="244" t="s">
        <v>449</v>
      </c>
      <c r="O3777" s="244" t="s">
        <v>450</v>
      </c>
      <c r="P3777" s="244">
        <v>2023</v>
      </c>
      <c r="Q3777" s="244">
        <v>2023</v>
      </c>
      <c r="R3777" s="244" t="s">
        <v>14912</v>
      </c>
      <c r="S3777" s="223" t="s">
        <v>78</v>
      </c>
      <c r="T3777" s="244" t="s">
        <v>451</v>
      </c>
      <c r="U3777" s="246">
        <v>84</v>
      </c>
      <c r="V3777" s="244" t="s">
        <v>452</v>
      </c>
      <c r="W3777" s="244" t="s">
        <v>646</v>
      </c>
      <c r="X3777" s="244" t="s">
        <v>23476</v>
      </c>
      <c r="Y3777" s="269">
        <v>46500</v>
      </c>
      <c r="Z3777" s="270"/>
      <c r="AA3777" s="241">
        <f t="shared" si="29"/>
        <v>0</v>
      </c>
      <c r="AB3777" s="244" t="s">
        <v>23477</v>
      </c>
    </row>
    <row r="3778" spans="1:28" ht="15" customHeight="1">
      <c r="A3778" s="109">
        <v>3769</v>
      </c>
      <c r="B3778" s="222" t="str">
        <f t="shared" si="28"/>
        <v>Klik Disini</v>
      </c>
      <c r="C3778" s="244" t="s">
        <v>23478</v>
      </c>
      <c r="D3778" s="244" t="s">
        <v>2762</v>
      </c>
      <c r="E3778" s="244" t="s">
        <v>23479</v>
      </c>
      <c r="F3778" s="244"/>
      <c r="G3778" s="244" t="s">
        <v>23480</v>
      </c>
      <c r="H3778" s="244" t="s">
        <v>3912</v>
      </c>
      <c r="I3778" s="267" t="s">
        <v>446</v>
      </c>
      <c r="J3778" s="268" t="s">
        <v>367</v>
      </c>
      <c r="K3778" s="244" t="s">
        <v>1953</v>
      </c>
      <c r="L3778" s="244"/>
      <c r="M3778" s="259" t="s">
        <v>447</v>
      </c>
      <c r="N3778" s="244" t="s">
        <v>449</v>
      </c>
      <c r="O3778" s="244" t="s">
        <v>450</v>
      </c>
      <c r="P3778" s="244">
        <v>2023</v>
      </c>
      <c r="Q3778" s="244">
        <v>2023</v>
      </c>
      <c r="R3778" s="244" t="s">
        <v>14186</v>
      </c>
      <c r="S3778" s="223" t="s">
        <v>78</v>
      </c>
      <c r="T3778" s="244" t="s">
        <v>451</v>
      </c>
      <c r="U3778" s="246">
        <v>60</v>
      </c>
      <c r="V3778" s="244" t="s">
        <v>452</v>
      </c>
      <c r="W3778" s="244" t="s">
        <v>804</v>
      </c>
      <c r="X3778" s="244" t="s">
        <v>22620</v>
      </c>
      <c r="Y3778" s="269">
        <v>35500</v>
      </c>
      <c r="Z3778" s="270"/>
      <c r="AA3778" s="241">
        <f t="shared" si="29"/>
        <v>0</v>
      </c>
      <c r="AB3778" s="244" t="s">
        <v>23481</v>
      </c>
    </row>
    <row r="3779" spans="1:28" ht="15" customHeight="1">
      <c r="A3779" s="109">
        <v>3770</v>
      </c>
      <c r="B3779" s="222" t="str">
        <f t="shared" si="28"/>
        <v>Klik Disini</v>
      </c>
      <c r="C3779" s="244" t="s">
        <v>23482</v>
      </c>
      <c r="D3779" s="244" t="s">
        <v>2762</v>
      </c>
      <c r="E3779" s="244" t="s">
        <v>22461</v>
      </c>
      <c r="F3779" s="244"/>
      <c r="G3779" s="244" t="s">
        <v>23483</v>
      </c>
      <c r="H3779" s="244" t="s">
        <v>400</v>
      </c>
      <c r="I3779" s="267" t="s">
        <v>1844</v>
      </c>
      <c r="J3779" s="268" t="s">
        <v>399</v>
      </c>
      <c r="K3779" s="244" t="s">
        <v>1953</v>
      </c>
      <c r="L3779" s="244"/>
      <c r="M3779" s="259" t="s">
        <v>447</v>
      </c>
      <c r="N3779" s="244" t="s">
        <v>449</v>
      </c>
      <c r="O3779" s="244" t="s">
        <v>450</v>
      </c>
      <c r="P3779" s="244">
        <v>2023</v>
      </c>
      <c r="Q3779" s="244">
        <v>2023</v>
      </c>
      <c r="R3779" s="244" t="s">
        <v>14912</v>
      </c>
      <c r="S3779" s="223" t="s">
        <v>78</v>
      </c>
      <c r="T3779" s="244" t="s">
        <v>451</v>
      </c>
      <c r="U3779" s="246">
        <v>74</v>
      </c>
      <c r="V3779" s="244" t="s">
        <v>452</v>
      </c>
      <c r="W3779" s="244" t="s">
        <v>897</v>
      </c>
      <c r="X3779" s="244" t="s">
        <v>23484</v>
      </c>
      <c r="Y3779" s="269">
        <v>45500</v>
      </c>
      <c r="Z3779" s="270"/>
      <c r="AA3779" s="241">
        <f t="shared" si="29"/>
        <v>0</v>
      </c>
      <c r="AB3779" s="244" t="s">
        <v>23485</v>
      </c>
    </row>
    <row r="3780" spans="1:28" ht="15" customHeight="1">
      <c r="A3780" s="109">
        <v>3771</v>
      </c>
      <c r="B3780" s="222" t="str">
        <f t="shared" si="28"/>
        <v>Klik Disini</v>
      </c>
      <c r="C3780" s="244" t="s">
        <v>23486</v>
      </c>
      <c r="D3780" s="244" t="s">
        <v>2762</v>
      </c>
      <c r="E3780" s="244" t="s">
        <v>21505</v>
      </c>
      <c r="F3780" s="244" t="s">
        <v>23487</v>
      </c>
      <c r="G3780" s="244" t="s">
        <v>23488</v>
      </c>
      <c r="H3780" s="244" t="s">
        <v>262</v>
      </c>
      <c r="I3780" s="267" t="s">
        <v>592</v>
      </c>
      <c r="J3780" s="268" t="s">
        <v>326</v>
      </c>
      <c r="K3780" s="244" t="s">
        <v>1953</v>
      </c>
      <c r="L3780" s="244"/>
      <c r="M3780" s="259" t="s">
        <v>447</v>
      </c>
      <c r="N3780" s="244" t="s">
        <v>449</v>
      </c>
      <c r="O3780" s="244" t="s">
        <v>450</v>
      </c>
      <c r="P3780" s="244">
        <v>2023</v>
      </c>
      <c r="Q3780" s="244">
        <v>2023</v>
      </c>
      <c r="R3780" s="244" t="s">
        <v>16107</v>
      </c>
      <c r="S3780" s="223" t="s">
        <v>78</v>
      </c>
      <c r="T3780" s="244" t="s">
        <v>451</v>
      </c>
      <c r="U3780" s="246">
        <v>74</v>
      </c>
      <c r="V3780" s="244" t="s">
        <v>452</v>
      </c>
      <c r="W3780" s="244" t="s">
        <v>4514</v>
      </c>
      <c r="X3780" s="244" t="s">
        <v>23489</v>
      </c>
      <c r="Y3780" s="269">
        <v>46500</v>
      </c>
      <c r="Z3780" s="270"/>
      <c r="AA3780" s="241">
        <f t="shared" si="29"/>
        <v>0</v>
      </c>
      <c r="AB3780" s="244" t="s">
        <v>23490</v>
      </c>
    </row>
    <row r="3781" spans="1:28" ht="15" customHeight="1">
      <c r="A3781" s="109">
        <v>3772</v>
      </c>
      <c r="B3781" s="222" t="str">
        <f t="shared" si="28"/>
        <v>Klik Disini</v>
      </c>
      <c r="C3781" s="244" t="s">
        <v>23491</v>
      </c>
      <c r="D3781" s="244" t="s">
        <v>2762</v>
      </c>
      <c r="E3781" s="244" t="s">
        <v>21505</v>
      </c>
      <c r="F3781" s="244" t="s">
        <v>23492</v>
      </c>
      <c r="G3781" s="244" t="s">
        <v>23493</v>
      </c>
      <c r="H3781" s="244" t="s">
        <v>327</v>
      </c>
      <c r="I3781" s="267" t="s">
        <v>592</v>
      </c>
      <c r="J3781" s="268" t="s">
        <v>326</v>
      </c>
      <c r="K3781" s="244" t="s">
        <v>1953</v>
      </c>
      <c r="L3781" s="244"/>
      <c r="M3781" s="259" t="s">
        <v>447</v>
      </c>
      <c r="N3781" s="244" t="s">
        <v>449</v>
      </c>
      <c r="O3781" s="244" t="s">
        <v>450</v>
      </c>
      <c r="P3781" s="244">
        <v>2023</v>
      </c>
      <c r="Q3781" s="244">
        <v>2023</v>
      </c>
      <c r="R3781" s="244" t="s">
        <v>16107</v>
      </c>
      <c r="S3781" s="223" t="s">
        <v>78</v>
      </c>
      <c r="T3781" s="244" t="s">
        <v>451</v>
      </c>
      <c r="U3781" s="246">
        <v>66</v>
      </c>
      <c r="V3781" s="244" t="s">
        <v>452</v>
      </c>
      <c r="W3781" s="244" t="s">
        <v>1352</v>
      </c>
      <c r="X3781" s="244" t="s">
        <v>23494</v>
      </c>
      <c r="Y3781" s="269">
        <v>35500</v>
      </c>
      <c r="Z3781" s="270"/>
      <c r="AA3781" s="241">
        <f t="shared" si="29"/>
        <v>0</v>
      </c>
      <c r="AB3781" s="244" t="s">
        <v>23495</v>
      </c>
    </row>
    <row r="3782" spans="1:28" ht="15" customHeight="1">
      <c r="A3782" s="109">
        <v>3773</v>
      </c>
      <c r="B3782" s="222" t="str">
        <f t="shared" si="28"/>
        <v>Klik Disini</v>
      </c>
      <c r="C3782" s="244" t="s">
        <v>23496</v>
      </c>
      <c r="D3782" s="244" t="s">
        <v>2762</v>
      </c>
      <c r="E3782" s="244" t="s">
        <v>22461</v>
      </c>
      <c r="F3782" s="244"/>
      <c r="G3782" s="244" t="s">
        <v>23497</v>
      </c>
      <c r="H3782" s="244" t="s">
        <v>370</v>
      </c>
      <c r="I3782" s="267" t="s">
        <v>1844</v>
      </c>
      <c r="J3782" s="268" t="s">
        <v>401</v>
      </c>
      <c r="K3782" s="244" t="s">
        <v>1953</v>
      </c>
      <c r="L3782" s="244"/>
      <c r="M3782" s="259" t="s">
        <v>447</v>
      </c>
      <c r="N3782" s="244" t="s">
        <v>449</v>
      </c>
      <c r="O3782" s="244" t="s">
        <v>450</v>
      </c>
      <c r="P3782" s="244">
        <v>2023</v>
      </c>
      <c r="Q3782" s="244">
        <v>2023</v>
      </c>
      <c r="R3782" s="244" t="s">
        <v>14912</v>
      </c>
      <c r="S3782" s="223" t="s">
        <v>78</v>
      </c>
      <c r="T3782" s="244" t="s">
        <v>451</v>
      </c>
      <c r="U3782" s="246">
        <v>86</v>
      </c>
      <c r="V3782" s="244" t="s">
        <v>452</v>
      </c>
      <c r="W3782" s="244" t="s">
        <v>1923</v>
      </c>
      <c r="X3782" s="244" t="s">
        <v>23498</v>
      </c>
      <c r="Y3782" s="269">
        <v>47500</v>
      </c>
      <c r="Z3782" s="270"/>
      <c r="AA3782" s="241">
        <f t="shared" si="29"/>
        <v>0</v>
      </c>
      <c r="AB3782" s="244" t="s">
        <v>23499</v>
      </c>
    </row>
    <row r="3783" spans="1:28" ht="15" customHeight="1">
      <c r="A3783" s="109">
        <v>3774</v>
      </c>
      <c r="B3783" s="222" t="str">
        <f t="shared" si="28"/>
        <v>Klik Disini</v>
      </c>
      <c r="C3783" s="244" t="s">
        <v>23500</v>
      </c>
      <c r="D3783" s="244" t="s">
        <v>2762</v>
      </c>
      <c r="E3783" s="244" t="s">
        <v>22461</v>
      </c>
      <c r="F3783" s="244" t="s">
        <v>23501</v>
      </c>
      <c r="G3783" s="244" t="s">
        <v>23502</v>
      </c>
      <c r="H3783" s="244" t="s">
        <v>16392</v>
      </c>
      <c r="I3783" s="267" t="s">
        <v>592</v>
      </c>
      <c r="J3783" s="268" t="s">
        <v>326</v>
      </c>
      <c r="K3783" s="244" t="s">
        <v>1953</v>
      </c>
      <c r="L3783" s="244"/>
      <c r="M3783" s="259" t="s">
        <v>447</v>
      </c>
      <c r="N3783" s="244" t="s">
        <v>449</v>
      </c>
      <c r="O3783" s="244" t="s">
        <v>450</v>
      </c>
      <c r="P3783" s="244">
        <v>2023</v>
      </c>
      <c r="Q3783" s="244">
        <v>2023</v>
      </c>
      <c r="R3783" s="244" t="s">
        <v>16107</v>
      </c>
      <c r="S3783" s="223" t="s">
        <v>78</v>
      </c>
      <c r="T3783" s="244" t="s">
        <v>451</v>
      </c>
      <c r="U3783" s="246">
        <v>76</v>
      </c>
      <c r="V3783" s="244" t="s">
        <v>452</v>
      </c>
      <c r="W3783" s="244" t="s">
        <v>3230</v>
      </c>
      <c r="X3783" s="244" t="s">
        <v>23503</v>
      </c>
      <c r="Y3783" s="269">
        <v>49500</v>
      </c>
      <c r="Z3783" s="270"/>
      <c r="AA3783" s="241">
        <f t="shared" si="29"/>
        <v>0</v>
      </c>
      <c r="AB3783" s="244" t="s">
        <v>23504</v>
      </c>
    </row>
    <row r="3784" spans="1:28" ht="15" customHeight="1">
      <c r="A3784" s="109">
        <v>3775</v>
      </c>
      <c r="B3784" s="222" t="str">
        <f t="shared" si="28"/>
        <v>Klik Disini</v>
      </c>
      <c r="C3784" s="244" t="s">
        <v>23505</v>
      </c>
      <c r="D3784" s="244" t="s">
        <v>2762</v>
      </c>
      <c r="E3784" s="244" t="s">
        <v>22415</v>
      </c>
      <c r="F3784" s="244"/>
      <c r="G3784" s="244" t="s">
        <v>23506</v>
      </c>
      <c r="H3784" s="244" t="s">
        <v>262</v>
      </c>
      <c r="I3784" s="267" t="s">
        <v>592</v>
      </c>
      <c r="J3784" s="268" t="s">
        <v>322</v>
      </c>
      <c r="K3784" s="244" t="s">
        <v>1953</v>
      </c>
      <c r="L3784" s="244"/>
      <c r="M3784" s="259" t="s">
        <v>447</v>
      </c>
      <c r="N3784" s="244" t="s">
        <v>449</v>
      </c>
      <c r="O3784" s="244" t="s">
        <v>450</v>
      </c>
      <c r="P3784" s="244">
        <v>2023</v>
      </c>
      <c r="Q3784" s="244">
        <v>2023</v>
      </c>
      <c r="R3784" s="244" t="s">
        <v>14912</v>
      </c>
      <c r="S3784" s="223" t="s">
        <v>78</v>
      </c>
      <c r="T3784" s="244" t="s">
        <v>451</v>
      </c>
      <c r="U3784" s="246">
        <v>78</v>
      </c>
      <c r="V3784" s="244" t="s">
        <v>452</v>
      </c>
      <c r="W3784" s="244" t="s">
        <v>4043</v>
      </c>
      <c r="X3784" s="244" t="s">
        <v>23507</v>
      </c>
      <c r="Y3784" s="269">
        <v>46000</v>
      </c>
      <c r="Z3784" s="270"/>
      <c r="AA3784" s="241">
        <f t="shared" si="29"/>
        <v>0</v>
      </c>
      <c r="AB3784" s="244" t="s">
        <v>23508</v>
      </c>
    </row>
    <row r="3785" spans="1:28" ht="15" customHeight="1">
      <c r="A3785" s="109">
        <v>3776</v>
      </c>
      <c r="B3785" s="222" t="str">
        <f t="shared" si="28"/>
        <v>Klik Disini</v>
      </c>
      <c r="C3785" s="244" t="s">
        <v>23509</v>
      </c>
      <c r="D3785" s="244" t="s">
        <v>2762</v>
      </c>
      <c r="E3785" s="244" t="s">
        <v>21799</v>
      </c>
      <c r="F3785" s="244"/>
      <c r="G3785" s="244" t="s">
        <v>23510</v>
      </c>
      <c r="H3785" s="244" t="s">
        <v>16392</v>
      </c>
      <c r="I3785" s="267" t="s">
        <v>592</v>
      </c>
      <c r="J3785" s="268" t="s">
        <v>326</v>
      </c>
      <c r="K3785" s="244" t="s">
        <v>1953</v>
      </c>
      <c r="L3785" s="244"/>
      <c r="M3785" s="259" t="s">
        <v>447</v>
      </c>
      <c r="N3785" s="244" t="s">
        <v>449</v>
      </c>
      <c r="O3785" s="244" t="s">
        <v>450</v>
      </c>
      <c r="P3785" s="244">
        <v>2023</v>
      </c>
      <c r="Q3785" s="244">
        <v>2023</v>
      </c>
      <c r="R3785" s="244" t="s">
        <v>14186</v>
      </c>
      <c r="S3785" s="223" t="s">
        <v>78</v>
      </c>
      <c r="T3785" s="244" t="s">
        <v>451</v>
      </c>
      <c r="U3785" s="246">
        <v>76</v>
      </c>
      <c r="V3785" s="244" t="s">
        <v>452</v>
      </c>
      <c r="W3785" s="244" t="s">
        <v>1109</v>
      </c>
      <c r="X3785" s="244" t="s">
        <v>23511</v>
      </c>
      <c r="Y3785" s="269">
        <v>46000</v>
      </c>
      <c r="Z3785" s="270"/>
      <c r="AA3785" s="241">
        <f t="shared" si="29"/>
        <v>0</v>
      </c>
      <c r="AB3785" s="244" t="s">
        <v>23512</v>
      </c>
    </row>
    <row r="3786" spans="1:28" ht="15" customHeight="1">
      <c r="A3786" s="109">
        <v>3777</v>
      </c>
      <c r="B3786" s="222" t="str">
        <f t="shared" si="28"/>
        <v>Klik Disini</v>
      </c>
      <c r="C3786" s="244" t="s">
        <v>23513</v>
      </c>
      <c r="D3786" s="244" t="s">
        <v>2762</v>
      </c>
      <c r="E3786" s="244" t="s">
        <v>15121</v>
      </c>
      <c r="F3786" s="244"/>
      <c r="G3786" s="244" t="s">
        <v>23514</v>
      </c>
      <c r="H3786" s="244" t="s">
        <v>262</v>
      </c>
      <c r="I3786" s="267" t="s">
        <v>272</v>
      </c>
      <c r="J3786" s="268" t="s">
        <v>306</v>
      </c>
      <c r="K3786" s="244" t="s">
        <v>1953</v>
      </c>
      <c r="L3786" s="244"/>
      <c r="M3786" s="259" t="s">
        <v>447</v>
      </c>
      <c r="N3786" s="244" t="s">
        <v>449</v>
      </c>
      <c r="O3786" s="244" t="s">
        <v>450</v>
      </c>
      <c r="P3786" s="244">
        <v>2023</v>
      </c>
      <c r="Q3786" s="244">
        <v>2023</v>
      </c>
      <c r="R3786" s="244" t="s">
        <v>14186</v>
      </c>
      <c r="S3786" s="223" t="s">
        <v>78</v>
      </c>
      <c r="T3786" s="244" t="s">
        <v>451</v>
      </c>
      <c r="U3786" s="246">
        <v>57</v>
      </c>
      <c r="V3786" s="244" t="s">
        <v>452</v>
      </c>
      <c r="W3786" s="244" t="s">
        <v>991</v>
      </c>
      <c r="X3786" s="244" t="s">
        <v>22620</v>
      </c>
      <c r="Y3786" s="269">
        <v>35000</v>
      </c>
      <c r="Z3786" s="270"/>
      <c r="AA3786" s="241">
        <f t="shared" si="29"/>
        <v>0</v>
      </c>
      <c r="AB3786" s="244" t="s">
        <v>23515</v>
      </c>
    </row>
    <row r="3787" spans="1:28" ht="15" customHeight="1">
      <c r="A3787" s="109">
        <v>3778</v>
      </c>
      <c r="B3787" s="222" t="str">
        <f t="shared" si="28"/>
        <v>Klik Disini</v>
      </c>
      <c r="C3787" s="244" t="s">
        <v>23516</v>
      </c>
      <c r="D3787" s="244" t="s">
        <v>2762</v>
      </c>
      <c r="E3787" s="244" t="s">
        <v>22415</v>
      </c>
      <c r="F3787" s="244"/>
      <c r="G3787" s="244" t="s">
        <v>23517</v>
      </c>
      <c r="H3787" s="244" t="s">
        <v>384</v>
      </c>
      <c r="I3787" s="267" t="s">
        <v>446</v>
      </c>
      <c r="J3787" s="268" t="s">
        <v>383</v>
      </c>
      <c r="K3787" s="244" t="s">
        <v>1953</v>
      </c>
      <c r="L3787" s="244"/>
      <c r="M3787" s="259" t="s">
        <v>447</v>
      </c>
      <c r="N3787" s="244" t="s">
        <v>449</v>
      </c>
      <c r="O3787" s="244" t="s">
        <v>450</v>
      </c>
      <c r="P3787" s="244">
        <v>2023</v>
      </c>
      <c r="Q3787" s="244">
        <v>2023</v>
      </c>
      <c r="R3787" s="244" t="s">
        <v>14912</v>
      </c>
      <c r="S3787" s="223" t="s">
        <v>78</v>
      </c>
      <c r="T3787" s="244" t="s">
        <v>451</v>
      </c>
      <c r="U3787" s="246">
        <v>90</v>
      </c>
      <c r="V3787" s="244" t="s">
        <v>452</v>
      </c>
      <c r="W3787" s="244" t="s">
        <v>1375</v>
      </c>
      <c r="X3787" s="244" t="s">
        <v>23518</v>
      </c>
      <c r="Y3787" s="269">
        <v>48500</v>
      </c>
      <c r="Z3787" s="270"/>
      <c r="AA3787" s="241">
        <f t="shared" si="29"/>
        <v>0</v>
      </c>
      <c r="AB3787" s="244" t="s">
        <v>23519</v>
      </c>
    </row>
    <row r="3788" spans="1:28" ht="15" customHeight="1">
      <c r="A3788" s="109">
        <v>3779</v>
      </c>
      <c r="B3788" s="222" t="str">
        <f t="shared" si="28"/>
        <v>Klik Disini</v>
      </c>
      <c r="C3788" s="244" t="s">
        <v>23520</v>
      </c>
      <c r="D3788" s="244" t="s">
        <v>2762</v>
      </c>
      <c r="E3788" s="244" t="s">
        <v>22461</v>
      </c>
      <c r="F3788" s="244"/>
      <c r="G3788" s="244" t="s">
        <v>23521</v>
      </c>
      <c r="H3788" s="244" t="s">
        <v>400</v>
      </c>
      <c r="I3788" s="267" t="s">
        <v>1844</v>
      </c>
      <c r="J3788" s="268" t="s">
        <v>399</v>
      </c>
      <c r="K3788" s="244" t="s">
        <v>1953</v>
      </c>
      <c r="L3788" s="244"/>
      <c r="M3788" s="259" t="s">
        <v>447</v>
      </c>
      <c r="N3788" s="244" t="s">
        <v>449</v>
      </c>
      <c r="O3788" s="244" t="s">
        <v>450</v>
      </c>
      <c r="P3788" s="244">
        <v>2023</v>
      </c>
      <c r="Q3788" s="244">
        <v>2023</v>
      </c>
      <c r="R3788" s="244" t="s">
        <v>14912</v>
      </c>
      <c r="S3788" s="223" t="s">
        <v>78</v>
      </c>
      <c r="T3788" s="244" t="s">
        <v>451</v>
      </c>
      <c r="U3788" s="246">
        <v>82</v>
      </c>
      <c r="V3788" s="244" t="s">
        <v>452</v>
      </c>
      <c r="W3788" s="244" t="s">
        <v>715</v>
      </c>
      <c r="X3788" s="244" t="s">
        <v>23522</v>
      </c>
      <c r="Y3788" s="269">
        <v>46500</v>
      </c>
      <c r="Z3788" s="270"/>
      <c r="AA3788" s="241">
        <f t="shared" si="29"/>
        <v>0</v>
      </c>
      <c r="AB3788" s="244" t="s">
        <v>23523</v>
      </c>
    </row>
    <row r="3789" spans="1:28" ht="15" customHeight="1">
      <c r="A3789" s="109">
        <v>3780</v>
      </c>
      <c r="B3789" s="222" t="str">
        <f t="shared" si="28"/>
        <v>Klik Disini</v>
      </c>
      <c r="C3789" s="244" t="s">
        <v>23524</v>
      </c>
      <c r="D3789" s="244" t="s">
        <v>2762</v>
      </c>
      <c r="E3789" s="244" t="s">
        <v>22496</v>
      </c>
      <c r="F3789" s="244"/>
      <c r="G3789" s="244" t="s">
        <v>23525</v>
      </c>
      <c r="H3789" s="244" t="s">
        <v>400</v>
      </c>
      <c r="I3789" s="267" t="s">
        <v>1844</v>
      </c>
      <c r="J3789" s="268" t="s">
        <v>399</v>
      </c>
      <c r="K3789" s="244" t="s">
        <v>1953</v>
      </c>
      <c r="L3789" s="244"/>
      <c r="M3789" s="259" t="s">
        <v>447</v>
      </c>
      <c r="N3789" s="244" t="s">
        <v>449</v>
      </c>
      <c r="O3789" s="244" t="s">
        <v>450</v>
      </c>
      <c r="P3789" s="244">
        <v>2023</v>
      </c>
      <c r="Q3789" s="244">
        <v>2023</v>
      </c>
      <c r="R3789" s="244" t="s">
        <v>14912</v>
      </c>
      <c r="S3789" s="223" t="s">
        <v>78</v>
      </c>
      <c r="T3789" s="244" t="s">
        <v>451</v>
      </c>
      <c r="U3789" s="246">
        <v>80</v>
      </c>
      <c r="V3789" s="244" t="s">
        <v>452</v>
      </c>
      <c r="W3789" s="244" t="s">
        <v>453</v>
      </c>
      <c r="X3789" s="244" t="s">
        <v>23526</v>
      </c>
      <c r="Y3789" s="269">
        <v>46000</v>
      </c>
      <c r="Z3789" s="270"/>
      <c r="AA3789" s="241">
        <f t="shared" si="29"/>
        <v>0</v>
      </c>
      <c r="AB3789" s="244" t="s">
        <v>23527</v>
      </c>
    </row>
    <row r="3790" spans="1:28" ht="15" customHeight="1">
      <c r="A3790" s="109">
        <v>3781</v>
      </c>
      <c r="B3790" s="222" t="str">
        <f t="shared" si="28"/>
        <v>Klik Disini</v>
      </c>
      <c r="C3790" s="244" t="s">
        <v>23528</v>
      </c>
      <c r="D3790" s="244" t="s">
        <v>2762</v>
      </c>
      <c r="E3790" s="244" t="s">
        <v>23529</v>
      </c>
      <c r="F3790" s="244" t="s">
        <v>23530</v>
      </c>
      <c r="G3790" s="244" t="s">
        <v>23531</v>
      </c>
      <c r="H3790" s="244" t="s">
        <v>2070</v>
      </c>
      <c r="I3790" s="267" t="s">
        <v>446</v>
      </c>
      <c r="J3790" s="268" t="s">
        <v>367</v>
      </c>
      <c r="K3790" s="244" t="s">
        <v>1953</v>
      </c>
      <c r="L3790" s="244"/>
      <c r="M3790" s="259" t="s">
        <v>447</v>
      </c>
      <c r="N3790" s="244" t="s">
        <v>449</v>
      </c>
      <c r="O3790" s="244" t="s">
        <v>583</v>
      </c>
      <c r="P3790" s="244">
        <v>2020</v>
      </c>
      <c r="Q3790" s="244">
        <v>2023</v>
      </c>
      <c r="R3790" s="244" t="s">
        <v>5871</v>
      </c>
      <c r="S3790" s="223" t="s">
        <v>78</v>
      </c>
      <c r="T3790" s="244" t="s">
        <v>451</v>
      </c>
      <c r="U3790" s="246">
        <v>35</v>
      </c>
      <c r="V3790" s="244" t="s">
        <v>452</v>
      </c>
      <c r="W3790" s="244" t="s">
        <v>12938</v>
      </c>
      <c r="X3790" s="244" t="s">
        <v>23532</v>
      </c>
      <c r="Y3790" s="269">
        <v>38000</v>
      </c>
      <c r="Z3790" s="270"/>
      <c r="AA3790" s="241">
        <f t="shared" si="29"/>
        <v>0</v>
      </c>
      <c r="AB3790" s="244" t="s">
        <v>23533</v>
      </c>
    </row>
    <row r="3791" spans="1:28" ht="15" customHeight="1">
      <c r="A3791" s="109">
        <v>3782</v>
      </c>
      <c r="B3791" s="222" t="str">
        <f t="shared" si="28"/>
        <v>Klik Disini</v>
      </c>
      <c r="C3791" s="244" t="s">
        <v>23534</v>
      </c>
      <c r="D3791" s="244" t="s">
        <v>2762</v>
      </c>
      <c r="E3791" s="244" t="s">
        <v>22574</v>
      </c>
      <c r="F3791" s="244"/>
      <c r="G3791" s="244" t="s">
        <v>23535</v>
      </c>
      <c r="H3791" s="244" t="s">
        <v>7274</v>
      </c>
      <c r="I3791" s="267" t="s">
        <v>1844</v>
      </c>
      <c r="J3791" s="268" t="s">
        <v>405</v>
      </c>
      <c r="K3791" s="244" t="s">
        <v>1953</v>
      </c>
      <c r="L3791" s="244"/>
      <c r="M3791" s="259" t="s">
        <v>447</v>
      </c>
      <c r="N3791" s="244" t="s">
        <v>449</v>
      </c>
      <c r="O3791" s="244" t="s">
        <v>450</v>
      </c>
      <c r="P3791" s="244">
        <v>2023</v>
      </c>
      <c r="Q3791" s="244">
        <v>2023</v>
      </c>
      <c r="R3791" s="244" t="s">
        <v>14912</v>
      </c>
      <c r="S3791" s="223" t="s">
        <v>78</v>
      </c>
      <c r="T3791" s="244" t="s">
        <v>451</v>
      </c>
      <c r="U3791" s="246">
        <v>90</v>
      </c>
      <c r="V3791" s="244" t="s">
        <v>452</v>
      </c>
      <c r="W3791" s="244" t="s">
        <v>6402</v>
      </c>
      <c r="X3791" s="244" t="s">
        <v>23536</v>
      </c>
      <c r="Y3791" s="269">
        <v>47500</v>
      </c>
      <c r="Z3791" s="270"/>
      <c r="AA3791" s="241">
        <f t="shared" si="29"/>
        <v>0</v>
      </c>
      <c r="AB3791" s="244" t="s">
        <v>23537</v>
      </c>
    </row>
    <row r="3792" spans="1:28" ht="15" customHeight="1">
      <c r="A3792" s="109">
        <v>3783</v>
      </c>
      <c r="B3792" s="222" t="str">
        <f t="shared" si="28"/>
        <v>Klik Disini</v>
      </c>
      <c r="C3792" s="244" t="s">
        <v>23538</v>
      </c>
      <c r="D3792" s="244" t="s">
        <v>2762</v>
      </c>
      <c r="E3792" s="244" t="s">
        <v>22410</v>
      </c>
      <c r="F3792" s="244"/>
      <c r="G3792" s="244" t="s">
        <v>23539</v>
      </c>
      <c r="H3792" s="244" t="s">
        <v>398</v>
      </c>
      <c r="I3792" s="267" t="s">
        <v>1844</v>
      </c>
      <c r="J3792" s="268" t="s">
        <v>397</v>
      </c>
      <c r="K3792" s="244" t="s">
        <v>1953</v>
      </c>
      <c r="L3792" s="244"/>
      <c r="M3792" s="259" t="s">
        <v>447</v>
      </c>
      <c r="N3792" s="244" t="s">
        <v>449</v>
      </c>
      <c r="O3792" s="244" t="s">
        <v>450</v>
      </c>
      <c r="P3792" s="244">
        <v>2023</v>
      </c>
      <c r="Q3792" s="244">
        <v>2023</v>
      </c>
      <c r="R3792" s="244" t="s">
        <v>14912</v>
      </c>
      <c r="S3792" s="223" t="s">
        <v>78</v>
      </c>
      <c r="T3792" s="244" t="s">
        <v>451</v>
      </c>
      <c r="U3792" s="246">
        <v>82</v>
      </c>
      <c r="V3792" s="244" t="s">
        <v>452</v>
      </c>
      <c r="W3792" s="244" t="s">
        <v>2911</v>
      </c>
      <c r="X3792" s="244" t="s">
        <v>23540</v>
      </c>
      <c r="Y3792" s="269">
        <v>47500</v>
      </c>
      <c r="Z3792" s="270"/>
      <c r="AA3792" s="241">
        <f t="shared" si="29"/>
        <v>0</v>
      </c>
      <c r="AB3792" s="244" t="s">
        <v>23541</v>
      </c>
    </row>
    <row r="3793" spans="1:28" ht="15" customHeight="1">
      <c r="A3793" s="109">
        <v>3784</v>
      </c>
      <c r="B3793" s="222" t="str">
        <f t="shared" si="28"/>
        <v>Klik Disini</v>
      </c>
      <c r="C3793" s="244" t="s">
        <v>23542</v>
      </c>
      <c r="D3793" s="244" t="s">
        <v>2762</v>
      </c>
      <c r="E3793" s="244" t="s">
        <v>22430</v>
      </c>
      <c r="F3793" s="244"/>
      <c r="G3793" s="244" t="s">
        <v>23543</v>
      </c>
      <c r="H3793" s="244" t="s">
        <v>400</v>
      </c>
      <c r="I3793" s="267" t="s">
        <v>1844</v>
      </c>
      <c r="J3793" s="268" t="s">
        <v>399</v>
      </c>
      <c r="K3793" s="244" t="s">
        <v>1953</v>
      </c>
      <c r="L3793" s="244"/>
      <c r="M3793" s="259" t="s">
        <v>447</v>
      </c>
      <c r="N3793" s="244" t="s">
        <v>449</v>
      </c>
      <c r="O3793" s="244" t="s">
        <v>450</v>
      </c>
      <c r="P3793" s="244">
        <v>2023</v>
      </c>
      <c r="Q3793" s="244">
        <v>2023</v>
      </c>
      <c r="R3793" s="244" t="s">
        <v>14912</v>
      </c>
      <c r="S3793" s="223" t="s">
        <v>78</v>
      </c>
      <c r="T3793" s="244" t="s">
        <v>451</v>
      </c>
      <c r="U3793" s="246">
        <v>78</v>
      </c>
      <c r="V3793" s="244" t="s">
        <v>452</v>
      </c>
      <c r="W3793" s="244" t="s">
        <v>611</v>
      </c>
      <c r="X3793" s="244" t="s">
        <v>23544</v>
      </c>
      <c r="Y3793" s="269">
        <v>46000</v>
      </c>
      <c r="Z3793" s="270"/>
      <c r="AA3793" s="241">
        <f t="shared" si="29"/>
        <v>0</v>
      </c>
      <c r="AB3793" s="244" t="s">
        <v>23545</v>
      </c>
    </row>
    <row r="3794" spans="1:28" ht="15" customHeight="1">
      <c r="A3794" s="109">
        <v>3785</v>
      </c>
      <c r="B3794" s="222" t="str">
        <f t="shared" si="28"/>
        <v>Klik Disini</v>
      </c>
      <c r="C3794" s="244" t="s">
        <v>23546</v>
      </c>
      <c r="D3794" s="244" t="s">
        <v>2762</v>
      </c>
      <c r="E3794" s="244" t="s">
        <v>22591</v>
      </c>
      <c r="F3794" s="244" t="s">
        <v>23547</v>
      </c>
      <c r="G3794" s="244" t="s">
        <v>23548</v>
      </c>
      <c r="H3794" s="244" t="s">
        <v>3446</v>
      </c>
      <c r="I3794" s="267" t="s">
        <v>592</v>
      </c>
      <c r="J3794" s="268" t="s">
        <v>322</v>
      </c>
      <c r="K3794" s="244" t="s">
        <v>1953</v>
      </c>
      <c r="L3794" s="244"/>
      <c r="M3794" s="259" t="s">
        <v>447</v>
      </c>
      <c r="N3794" s="244" t="s">
        <v>449</v>
      </c>
      <c r="O3794" s="244" t="s">
        <v>450</v>
      </c>
      <c r="P3794" s="244">
        <v>2023</v>
      </c>
      <c r="Q3794" s="244">
        <v>2023</v>
      </c>
      <c r="R3794" s="244" t="s">
        <v>16107</v>
      </c>
      <c r="S3794" s="223" t="s">
        <v>78</v>
      </c>
      <c r="T3794" s="244" t="s">
        <v>451</v>
      </c>
      <c r="U3794" s="246">
        <v>74</v>
      </c>
      <c r="V3794" s="244" t="s">
        <v>452</v>
      </c>
      <c r="W3794" s="244" t="s">
        <v>6169</v>
      </c>
      <c r="X3794" s="244" t="s">
        <v>23549</v>
      </c>
      <c r="Y3794" s="269">
        <v>49500</v>
      </c>
      <c r="Z3794" s="270"/>
      <c r="AA3794" s="241">
        <f t="shared" si="29"/>
        <v>0</v>
      </c>
      <c r="AB3794" s="244" t="s">
        <v>23550</v>
      </c>
    </row>
    <row r="3795" spans="1:28" ht="15" customHeight="1">
      <c r="A3795" s="109">
        <v>3786</v>
      </c>
      <c r="B3795" s="222" t="str">
        <f t="shared" si="28"/>
        <v>Klik Disini</v>
      </c>
      <c r="C3795" s="244" t="s">
        <v>23551</v>
      </c>
      <c r="D3795" s="244" t="s">
        <v>2762</v>
      </c>
      <c r="E3795" s="244" t="s">
        <v>22371</v>
      </c>
      <c r="F3795" s="244"/>
      <c r="G3795" s="244" t="s">
        <v>23552</v>
      </c>
      <c r="H3795" s="244" t="s">
        <v>262</v>
      </c>
      <c r="I3795" s="267" t="s">
        <v>1844</v>
      </c>
      <c r="J3795" s="268" t="s">
        <v>401</v>
      </c>
      <c r="K3795" s="244" t="s">
        <v>1953</v>
      </c>
      <c r="L3795" s="244"/>
      <c r="M3795" s="259" t="s">
        <v>447</v>
      </c>
      <c r="N3795" s="244" t="s">
        <v>449</v>
      </c>
      <c r="O3795" s="244" t="s">
        <v>450</v>
      </c>
      <c r="P3795" s="244">
        <v>2023</v>
      </c>
      <c r="Q3795" s="244">
        <v>2023</v>
      </c>
      <c r="R3795" s="244" t="s">
        <v>14912</v>
      </c>
      <c r="S3795" s="223" t="s">
        <v>78</v>
      </c>
      <c r="T3795" s="244" t="s">
        <v>451</v>
      </c>
      <c r="U3795" s="246">
        <v>84</v>
      </c>
      <c r="V3795" s="244" t="s">
        <v>452</v>
      </c>
      <c r="W3795" s="244" t="s">
        <v>2657</v>
      </c>
      <c r="X3795" s="244" t="s">
        <v>23553</v>
      </c>
      <c r="Y3795" s="269">
        <v>47500</v>
      </c>
      <c r="Z3795" s="270"/>
      <c r="AA3795" s="241">
        <f t="shared" si="29"/>
        <v>0</v>
      </c>
      <c r="AB3795" s="244" t="s">
        <v>23554</v>
      </c>
    </row>
    <row r="3796" spans="1:28" ht="15" customHeight="1">
      <c r="A3796" s="109">
        <v>3787</v>
      </c>
      <c r="B3796" s="222" t="str">
        <f t="shared" si="28"/>
        <v>Klik Disini</v>
      </c>
      <c r="C3796" s="244" t="s">
        <v>23555</v>
      </c>
      <c r="D3796" s="244" t="s">
        <v>2762</v>
      </c>
      <c r="E3796" s="244" t="s">
        <v>22443</v>
      </c>
      <c r="F3796" s="244"/>
      <c r="G3796" s="244" t="s">
        <v>23556</v>
      </c>
      <c r="H3796" s="244" t="s">
        <v>3446</v>
      </c>
      <c r="I3796" s="267" t="s">
        <v>1844</v>
      </c>
      <c r="J3796" s="268" t="s">
        <v>397</v>
      </c>
      <c r="K3796" s="244" t="s">
        <v>1953</v>
      </c>
      <c r="L3796" s="244"/>
      <c r="M3796" s="259" t="s">
        <v>447</v>
      </c>
      <c r="N3796" s="244" t="s">
        <v>449</v>
      </c>
      <c r="O3796" s="244" t="s">
        <v>450</v>
      </c>
      <c r="P3796" s="244">
        <v>2023</v>
      </c>
      <c r="Q3796" s="244">
        <v>2023</v>
      </c>
      <c r="R3796" s="244" t="s">
        <v>14912</v>
      </c>
      <c r="S3796" s="223" t="s">
        <v>78</v>
      </c>
      <c r="T3796" s="244" t="s">
        <v>451</v>
      </c>
      <c r="U3796" s="246">
        <v>72</v>
      </c>
      <c r="V3796" s="244" t="s">
        <v>452</v>
      </c>
      <c r="W3796" s="244" t="s">
        <v>897</v>
      </c>
      <c r="X3796" s="244" t="s">
        <v>23557</v>
      </c>
      <c r="Y3796" s="269">
        <v>38000</v>
      </c>
      <c r="Z3796" s="270"/>
      <c r="AA3796" s="241">
        <f t="shared" si="29"/>
        <v>0</v>
      </c>
      <c r="AB3796" s="244" t="s">
        <v>23558</v>
      </c>
    </row>
    <row r="3797" spans="1:28" ht="15" customHeight="1">
      <c r="A3797" s="109">
        <v>3788</v>
      </c>
      <c r="B3797" s="222" t="str">
        <f t="shared" si="28"/>
        <v>Klik Disini</v>
      </c>
      <c r="C3797" s="244" t="s">
        <v>23559</v>
      </c>
      <c r="D3797" s="244" t="s">
        <v>2762</v>
      </c>
      <c r="E3797" s="244" t="s">
        <v>22443</v>
      </c>
      <c r="F3797" s="244"/>
      <c r="G3797" s="244" t="s">
        <v>23560</v>
      </c>
      <c r="H3797" s="244" t="s">
        <v>398</v>
      </c>
      <c r="I3797" s="267" t="s">
        <v>1844</v>
      </c>
      <c r="J3797" s="268" t="s">
        <v>397</v>
      </c>
      <c r="K3797" s="244" t="s">
        <v>1953</v>
      </c>
      <c r="L3797" s="244"/>
      <c r="M3797" s="259" t="s">
        <v>447</v>
      </c>
      <c r="N3797" s="244" t="s">
        <v>449</v>
      </c>
      <c r="O3797" s="244" t="s">
        <v>450</v>
      </c>
      <c r="P3797" s="244">
        <v>2023</v>
      </c>
      <c r="Q3797" s="244">
        <v>2023</v>
      </c>
      <c r="R3797" s="244" t="s">
        <v>14912</v>
      </c>
      <c r="S3797" s="223" t="s">
        <v>78</v>
      </c>
      <c r="T3797" s="244" t="s">
        <v>451</v>
      </c>
      <c r="U3797" s="246">
        <v>88</v>
      </c>
      <c r="V3797" s="244" t="s">
        <v>452</v>
      </c>
      <c r="W3797" s="244" t="s">
        <v>547</v>
      </c>
      <c r="X3797" s="244" t="s">
        <v>23561</v>
      </c>
      <c r="Y3797" s="269">
        <v>48500</v>
      </c>
      <c r="Z3797" s="270"/>
      <c r="AA3797" s="241">
        <f t="shared" si="29"/>
        <v>0</v>
      </c>
      <c r="AB3797" s="244" t="s">
        <v>23562</v>
      </c>
    </row>
    <row r="3798" spans="1:28" ht="15" customHeight="1">
      <c r="A3798" s="109">
        <v>3789</v>
      </c>
      <c r="B3798" s="222" t="str">
        <f t="shared" si="28"/>
        <v>Klik Disini</v>
      </c>
      <c r="C3798" s="244" t="s">
        <v>23563</v>
      </c>
      <c r="D3798" s="244" t="s">
        <v>2762</v>
      </c>
      <c r="E3798" s="244" t="s">
        <v>23564</v>
      </c>
      <c r="F3798" s="244" t="s">
        <v>23565</v>
      </c>
      <c r="G3798" s="244" t="s">
        <v>23566</v>
      </c>
      <c r="H3798" s="244" t="s">
        <v>4012</v>
      </c>
      <c r="I3798" s="267" t="s">
        <v>592</v>
      </c>
      <c r="J3798" s="268" t="s">
        <v>334</v>
      </c>
      <c r="K3798" s="244" t="s">
        <v>1953</v>
      </c>
      <c r="L3798" s="244"/>
      <c r="M3798" s="259" t="s">
        <v>447</v>
      </c>
      <c r="N3798" s="244" t="s">
        <v>449</v>
      </c>
      <c r="O3798" s="244" t="s">
        <v>450</v>
      </c>
      <c r="P3798" s="244">
        <v>2018</v>
      </c>
      <c r="Q3798" s="244">
        <v>2023</v>
      </c>
      <c r="R3798" s="244" t="s">
        <v>3412</v>
      </c>
      <c r="S3798" s="223" t="s">
        <v>78</v>
      </c>
      <c r="T3798" s="244" t="s">
        <v>451</v>
      </c>
      <c r="U3798" s="246">
        <v>618</v>
      </c>
      <c r="V3798" s="244" t="s">
        <v>452</v>
      </c>
      <c r="W3798" s="244" t="s">
        <v>5720</v>
      </c>
      <c r="X3798" s="244" t="s">
        <v>23567</v>
      </c>
      <c r="Y3798" s="269">
        <v>490000</v>
      </c>
      <c r="Z3798" s="270"/>
      <c r="AA3798" s="241">
        <f t="shared" si="29"/>
        <v>0</v>
      </c>
      <c r="AB3798" s="244" t="s">
        <v>23568</v>
      </c>
    </row>
    <row r="3799" spans="1:28" ht="15" customHeight="1">
      <c r="A3799" s="109">
        <v>3790</v>
      </c>
      <c r="B3799" s="222" t="str">
        <f t="shared" si="28"/>
        <v>Klik Disini</v>
      </c>
      <c r="C3799" s="244" t="s">
        <v>23569</v>
      </c>
      <c r="D3799" s="244" t="s">
        <v>2762</v>
      </c>
      <c r="E3799" s="244" t="s">
        <v>22461</v>
      </c>
      <c r="F3799" s="244"/>
      <c r="G3799" s="244" t="s">
        <v>23570</v>
      </c>
      <c r="H3799" s="244" t="s">
        <v>398</v>
      </c>
      <c r="I3799" s="267" t="s">
        <v>1844</v>
      </c>
      <c r="J3799" s="268" t="s">
        <v>397</v>
      </c>
      <c r="K3799" s="244" t="s">
        <v>1953</v>
      </c>
      <c r="L3799" s="244"/>
      <c r="M3799" s="259" t="s">
        <v>447</v>
      </c>
      <c r="N3799" s="244" t="s">
        <v>449</v>
      </c>
      <c r="O3799" s="244" t="s">
        <v>450</v>
      </c>
      <c r="P3799" s="244">
        <v>2023</v>
      </c>
      <c r="Q3799" s="244">
        <v>2023</v>
      </c>
      <c r="R3799" s="244" t="s">
        <v>14912</v>
      </c>
      <c r="S3799" s="223" t="s">
        <v>78</v>
      </c>
      <c r="T3799" s="244" t="s">
        <v>451</v>
      </c>
      <c r="U3799" s="246">
        <v>74</v>
      </c>
      <c r="V3799" s="244" t="s">
        <v>452</v>
      </c>
      <c r="W3799" s="244" t="s">
        <v>999</v>
      </c>
      <c r="X3799" s="244" t="s">
        <v>23571</v>
      </c>
      <c r="Y3799" s="269">
        <v>46000</v>
      </c>
      <c r="Z3799" s="270"/>
      <c r="AA3799" s="241">
        <f t="shared" si="29"/>
        <v>0</v>
      </c>
      <c r="AB3799" s="244" t="s">
        <v>23572</v>
      </c>
    </row>
    <row r="3800" spans="1:28" ht="15" customHeight="1">
      <c r="A3800" s="109">
        <v>3791</v>
      </c>
      <c r="B3800" s="222" t="str">
        <f t="shared" si="28"/>
        <v>Klik Disini</v>
      </c>
      <c r="C3800" s="244" t="s">
        <v>23573</v>
      </c>
      <c r="D3800" s="244" t="s">
        <v>2762</v>
      </c>
      <c r="E3800" s="244" t="s">
        <v>22543</v>
      </c>
      <c r="F3800" s="244"/>
      <c r="G3800" s="244" t="s">
        <v>23574</v>
      </c>
      <c r="H3800" s="244" t="s">
        <v>400</v>
      </c>
      <c r="I3800" s="267" t="s">
        <v>1844</v>
      </c>
      <c r="J3800" s="268" t="s">
        <v>399</v>
      </c>
      <c r="K3800" s="244" t="s">
        <v>1953</v>
      </c>
      <c r="L3800" s="244"/>
      <c r="M3800" s="259" t="s">
        <v>447</v>
      </c>
      <c r="N3800" s="244" t="s">
        <v>449</v>
      </c>
      <c r="O3800" s="244" t="s">
        <v>450</v>
      </c>
      <c r="P3800" s="244">
        <v>2023</v>
      </c>
      <c r="Q3800" s="244">
        <v>2023</v>
      </c>
      <c r="R3800" s="244" t="s">
        <v>14912</v>
      </c>
      <c r="S3800" s="223" t="s">
        <v>78</v>
      </c>
      <c r="T3800" s="244" t="s">
        <v>451</v>
      </c>
      <c r="U3800" s="246">
        <v>82</v>
      </c>
      <c r="V3800" s="244" t="s">
        <v>452</v>
      </c>
      <c r="W3800" s="244" t="s">
        <v>453</v>
      </c>
      <c r="X3800" s="244" t="s">
        <v>23575</v>
      </c>
      <c r="Y3800" s="269">
        <v>47500</v>
      </c>
      <c r="Z3800" s="270"/>
      <c r="AA3800" s="241">
        <f t="shared" si="29"/>
        <v>0</v>
      </c>
      <c r="AB3800" s="244" t="s">
        <v>23576</v>
      </c>
    </row>
    <row r="3801" spans="1:28" ht="15" customHeight="1">
      <c r="A3801" s="109">
        <v>3792</v>
      </c>
      <c r="B3801" s="222" t="str">
        <f t="shared" si="28"/>
        <v>Klik Disini</v>
      </c>
      <c r="C3801" s="244" t="s">
        <v>23577</v>
      </c>
      <c r="D3801" s="244" t="s">
        <v>2762</v>
      </c>
      <c r="E3801" s="244" t="s">
        <v>22430</v>
      </c>
      <c r="F3801" s="244"/>
      <c r="G3801" s="244" t="s">
        <v>23578</v>
      </c>
      <c r="H3801" s="244" t="s">
        <v>400</v>
      </c>
      <c r="I3801" s="267" t="s">
        <v>1844</v>
      </c>
      <c r="J3801" s="268" t="s">
        <v>399</v>
      </c>
      <c r="K3801" s="244" t="s">
        <v>1953</v>
      </c>
      <c r="L3801" s="244"/>
      <c r="M3801" s="259" t="s">
        <v>447</v>
      </c>
      <c r="N3801" s="244" t="s">
        <v>449</v>
      </c>
      <c r="O3801" s="244" t="s">
        <v>450</v>
      </c>
      <c r="P3801" s="244">
        <v>2023</v>
      </c>
      <c r="Q3801" s="244">
        <v>2023</v>
      </c>
      <c r="R3801" s="244" t="s">
        <v>14912</v>
      </c>
      <c r="S3801" s="223" t="s">
        <v>78</v>
      </c>
      <c r="T3801" s="244" t="s">
        <v>451</v>
      </c>
      <c r="U3801" s="246">
        <v>84</v>
      </c>
      <c r="V3801" s="244" t="s">
        <v>452</v>
      </c>
      <c r="W3801" s="244" t="s">
        <v>864</v>
      </c>
      <c r="X3801" s="244" t="s">
        <v>23579</v>
      </c>
      <c r="Y3801" s="269">
        <v>46000</v>
      </c>
      <c r="Z3801" s="270"/>
      <c r="AA3801" s="241">
        <f t="shared" si="29"/>
        <v>0</v>
      </c>
      <c r="AB3801" s="244" t="s">
        <v>23580</v>
      </c>
    </row>
    <row r="3802" spans="1:28" ht="15" customHeight="1">
      <c r="A3802" s="109">
        <v>3793</v>
      </c>
      <c r="B3802" s="222" t="str">
        <f t="shared" si="28"/>
        <v>Klik Disini</v>
      </c>
      <c r="C3802" s="244" t="s">
        <v>23581</v>
      </c>
      <c r="D3802" s="244" t="s">
        <v>2762</v>
      </c>
      <c r="E3802" s="244" t="s">
        <v>22410</v>
      </c>
      <c r="F3802" s="244"/>
      <c r="G3802" s="244" t="s">
        <v>23582</v>
      </c>
      <c r="H3802" s="244" t="s">
        <v>400</v>
      </c>
      <c r="I3802" s="267" t="s">
        <v>1844</v>
      </c>
      <c r="J3802" s="268" t="s">
        <v>399</v>
      </c>
      <c r="K3802" s="244" t="s">
        <v>447</v>
      </c>
      <c r="L3802" s="244"/>
      <c r="M3802" s="259" t="s">
        <v>447</v>
      </c>
      <c r="N3802" s="244" t="s">
        <v>449</v>
      </c>
      <c r="O3802" s="244" t="s">
        <v>450</v>
      </c>
      <c r="P3802" s="244">
        <v>2023</v>
      </c>
      <c r="Q3802" s="244">
        <v>2023</v>
      </c>
      <c r="R3802" s="244" t="s">
        <v>14912</v>
      </c>
      <c r="S3802" s="223" t="s">
        <v>78</v>
      </c>
      <c r="T3802" s="244" t="s">
        <v>3282</v>
      </c>
      <c r="U3802" s="246">
        <v>70</v>
      </c>
      <c r="V3802" s="244" t="s">
        <v>452</v>
      </c>
      <c r="W3802" s="244" t="s">
        <v>843</v>
      </c>
      <c r="X3802" s="244" t="s">
        <v>23583</v>
      </c>
      <c r="Y3802" s="269">
        <v>49000</v>
      </c>
      <c r="Z3802" s="270"/>
      <c r="AA3802" s="241">
        <f t="shared" si="29"/>
        <v>0</v>
      </c>
      <c r="AB3802" s="244" t="s">
        <v>23584</v>
      </c>
    </row>
    <row r="3803" spans="1:28" ht="15" customHeight="1">
      <c r="A3803" s="109">
        <v>3794</v>
      </c>
      <c r="B3803" s="222" t="str">
        <f t="shared" si="28"/>
        <v>Klik Disini</v>
      </c>
      <c r="C3803" s="244" t="s">
        <v>23585</v>
      </c>
      <c r="D3803" s="244" t="s">
        <v>2762</v>
      </c>
      <c r="E3803" s="244" t="s">
        <v>22354</v>
      </c>
      <c r="F3803" s="244"/>
      <c r="G3803" s="244" t="s">
        <v>23586</v>
      </c>
      <c r="H3803" s="244" t="s">
        <v>262</v>
      </c>
      <c r="I3803" s="267" t="s">
        <v>272</v>
      </c>
      <c r="J3803" s="268" t="s">
        <v>306</v>
      </c>
      <c r="K3803" s="244" t="s">
        <v>1953</v>
      </c>
      <c r="L3803" s="244"/>
      <c r="M3803" s="259" t="s">
        <v>447</v>
      </c>
      <c r="N3803" s="244" t="s">
        <v>449</v>
      </c>
      <c r="O3803" s="244" t="s">
        <v>450</v>
      </c>
      <c r="P3803" s="244">
        <v>2023</v>
      </c>
      <c r="Q3803" s="244">
        <v>2023</v>
      </c>
      <c r="R3803" s="244" t="s">
        <v>14912</v>
      </c>
      <c r="S3803" s="223" t="s">
        <v>78</v>
      </c>
      <c r="T3803" s="244" t="s">
        <v>451</v>
      </c>
      <c r="U3803" s="246">
        <v>80</v>
      </c>
      <c r="V3803" s="244" t="s">
        <v>452</v>
      </c>
      <c r="W3803" s="244" t="s">
        <v>563</v>
      </c>
      <c r="X3803" s="244" t="s">
        <v>23587</v>
      </c>
      <c r="Y3803" s="269">
        <v>47000</v>
      </c>
      <c r="Z3803" s="270"/>
      <c r="AA3803" s="241">
        <f t="shared" si="29"/>
        <v>0</v>
      </c>
      <c r="AB3803" s="244" t="s">
        <v>23588</v>
      </c>
    </row>
    <row r="3804" spans="1:28" ht="15" customHeight="1">
      <c r="A3804" s="109">
        <v>3795</v>
      </c>
      <c r="B3804" s="222" t="str">
        <f t="shared" si="28"/>
        <v>Klik Disini</v>
      </c>
      <c r="C3804" s="244" t="s">
        <v>23589</v>
      </c>
      <c r="D3804" s="244" t="s">
        <v>2762</v>
      </c>
      <c r="E3804" s="244" t="s">
        <v>22371</v>
      </c>
      <c r="F3804" s="244"/>
      <c r="G3804" s="244" t="s">
        <v>23590</v>
      </c>
      <c r="H3804" s="244" t="s">
        <v>400</v>
      </c>
      <c r="I3804" s="267" t="s">
        <v>1844</v>
      </c>
      <c r="J3804" s="268" t="s">
        <v>399</v>
      </c>
      <c r="K3804" s="244" t="s">
        <v>1953</v>
      </c>
      <c r="L3804" s="244"/>
      <c r="M3804" s="259" t="s">
        <v>447</v>
      </c>
      <c r="N3804" s="244" t="s">
        <v>449</v>
      </c>
      <c r="O3804" s="244" t="s">
        <v>450</v>
      </c>
      <c r="P3804" s="244">
        <v>2023</v>
      </c>
      <c r="Q3804" s="244">
        <v>2023</v>
      </c>
      <c r="R3804" s="244" t="s">
        <v>14912</v>
      </c>
      <c r="S3804" s="223" t="s">
        <v>78</v>
      </c>
      <c r="T3804" s="244" t="s">
        <v>451</v>
      </c>
      <c r="U3804" s="246">
        <v>86</v>
      </c>
      <c r="V3804" s="244" t="s">
        <v>452</v>
      </c>
      <c r="W3804" s="244" t="s">
        <v>646</v>
      </c>
      <c r="X3804" s="244" t="s">
        <v>23591</v>
      </c>
      <c r="Y3804" s="269">
        <v>46500</v>
      </c>
      <c r="Z3804" s="270"/>
      <c r="AA3804" s="241">
        <f t="shared" si="29"/>
        <v>0</v>
      </c>
      <c r="AB3804" s="244" t="s">
        <v>23592</v>
      </c>
    </row>
    <row r="3805" spans="1:28" ht="15" customHeight="1">
      <c r="A3805" s="109">
        <v>3796</v>
      </c>
      <c r="B3805" s="222" t="str">
        <f t="shared" si="28"/>
        <v>Klik Disini</v>
      </c>
      <c r="C3805" s="244" t="s">
        <v>23593</v>
      </c>
      <c r="D3805" s="244" t="s">
        <v>2762</v>
      </c>
      <c r="E3805" s="244" t="s">
        <v>21505</v>
      </c>
      <c r="F3805" s="244"/>
      <c r="G3805" s="244" t="s">
        <v>23594</v>
      </c>
      <c r="H3805" s="244" t="s">
        <v>400</v>
      </c>
      <c r="I3805" s="267" t="s">
        <v>1844</v>
      </c>
      <c r="J3805" s="268" t="s">
        <v>399</v>
      </c>
      <c r="K3805" s="244" t="s">
        <v>447</v>
      </c>
      <c r="L3805" s="244"/>
      <c r="M3805" s="259" t="s">
        <v>447</v>
      </c>
      <c r="N3805" s="244" t="s">
        <v>449</v>
      </c>
      <c r="O3805" s="244" t="s">
        <v>450</v>
      </c>
      <c r="P3805" s="244">
        <v>2023</v>
      </c>
      <c r="Q3805" s="244">
        <v>2023</v>
      </c>
      <c r="R3805" s="244" t="s">
        <v>14912</v>
      </c>
      <c r="S3805" s="223" t="s">
        <v>78</v>
      </c>
      <c r="T3805" s="244" t="s">
        <v>451</v>
      </c>
      <c r="U3805" s="246">
        <v>82</v>
      </c>
      <c r="V3805" s="244" t="s">
        <v>452</v>
      </c>
      <c r="W3805" s="244" t="s">
        <v>796</v>
      </c>
      <c r="X3805" s="244" t="s">
        <v>23595</v>
      </c>
      <c r="Y3805" s="269">
        <v>46500</v>
      </c>
      <c r="Z3805" s="270"/>
      <c r="AA3805" s="241">
        <f t="shared" si="29"/>
        <v>0</v>
      </c>
      <c r="AB3805" s="244" t="s">
        <v>23596</v>
      </c>
    </row>
    <row r="3806" spans="1:28" ht="15" customHeight="1">
      <c r="A3806" s="109">
        <v>3797</v>
      </c>
      <c r="B3806" s="222" t="str">
        <f t="shared" si="28"/>
        <v>Klik Disini</v>
      </c>
      <c r="C3806" s="244" t="s">
        <v>23597</v>
      </c>
      <c r="D3806" s="244" t="s">
        <v>2762</v>
      </c>
      <c r="E3806" s="244" t="s">
        <v>21799</v>
      </c>
      <c r="F3806" s="244"/>
      <c r="G3806" s="244" t="s">
        <v>23598</v>
      </c>
      <c r="H3806" s="244" t="s">
        <v>400</v>
      </c>
      <c r="I3806" s="267" t="s">
        <v>1844</v>
      </c>
      <c r="J3806" s="268" t="s">
        <v>399</v>
      </c>
      <c r="K3806" s="244" t="s">
        <v>447</v>
      </c>
      <c r="L3806" s="244"/>
      <c r="M3806" s="259" t="s">
        <v>447</v>
      </c>
      <c r="N3806" s="244" t="s">
        <v>449</v>
      </c>
      <c r="O3806" s="244" t="s">
        <v>450</v>
      </c>
      <c r="P3806" s="244">
        <v>2023</v>
      </c>
      <c r="Q3806" s="244">
        <v>2023</v>
      </c>
      <c r="R3806" s="244" t="s">
        <v>14912</v>
      </c>
      <c r="S3806" s="223" t="s">
        <v>78</v>
      </c>
      <c r="T3806" s="244" t="s">
        <v>451</v>
      </c>
      <c r="U3806" s="246">
        <v>82</v>
      </c>
      <c r="V3806" s="244" t="s">
        <v>452</v>
      </c>
      <c r="W3806" s="244" t="s">
        <v>830</v>
      </c>
      <c r="X3806" s="244" t="s">
        <v>23599</v>
      </c>
      <c r="Y3806" s="269">
        <v>46000</v>
      </c>
      <c r="Z3806" s="270"/>
      <c r="AA3806" s="241">
        <f t="shared" si="29"/>
        <v>0</v>
      </c>
      <c r="AB3806" s="244" t="s">
        <v>23600</v>
      </c>
    </row>
    <row r="3807" spans="1:28" ht="15" customHeight="1">
      <c r="A3807" s="109">
        <v>3798</v>
      </c>
      <c r="B3807" s="222" t="str">
        <f t="shared" si="28"/>
        <v>Klik Disini</v>
      </c>
      <c r="C3807" s="244" t="s">
        <v>23601</v>
      </c>
      <c r="D3807" s="244" t="s">
        <v>2762</v>
      </c>
      <c r="E3807" s="244" t="s">
        <v>22415</v>
      </c>
      <c r="F3807" s="244"/>
      <c r="G3807" s="244" t="s">
        <v>23602</v>
      </c>
      <c r="H3807" s="244" t="s">
        <v>400</v>
      </c>
      <c r="I3807" s="267" t="s">
        <v>1844</v>
      </c>
      <c r="J3807" s="268" t="s">
        <v>399</v>
      </c>
      <c r="K3807" s="244" t="s">
        <v>447</v>
      </c>
      <c r="L3807" s="244"/>
      <c r="M3807" s="259" t="s">
        <v>447</v>
      </c>
      <c r="N3807" s="244" t="s">
        <v>449</v>
      </c>
      <c r="O3807" s="244" t="s">
        <v>450</v>
      </c>
      <c r="P3807" s="244">
        <v>2023</v>
      </c>
      <c r="Q3807" s="244">
        <v>2023</v>
      </c>
      <c r="R3807" s="244" t="s">
        <v>14912</v>
      </c>
      <c r="S3807" s="223" t="s">
        <v>78</v>
      </c>
      <c r="T3807" s="244" t="s">
        <v>451</v>
      </c>
      <c r="U3807" s="246">
        <v>76</v>
      </c>
      <c r="V3807" s="244" t="s">
        <v>452</v>
      </c>
      <c r="W3807" s="244" t="s">
        <v>1575</v>
      </c>
      <c r="X3807" s="244" t="s">
        <v>23603</v>
      </c>
      <c r="Y3807" s="269">
        <v>47500</v>
      </c>
      <c r="Z3807" s="270"/>
      <c r="AA3807" s="241">
        <f t="shared" si="29"/>
        <v>0</v>
      </c>
      <c r="AB3807" s="244" t="s">
        <v>23604</v>
      </c>
    </row>
    <row r="3808" spans="1:28" ht="15" customHeight="1">
      <c r="A3808" s="109">
        <v>3799</v>
      </c>
      <c r="B3808" s="222" t="str">
        <f t="shared" si="28"/>
        <v>Klik Disini</v>
      </c>
      <c r="C3808" s="244" t="s">
        <v>23605</v>
      </c>
      <c r="D3808" s="244" t="s">
        <v>2762</v>
      </c>
      <c r="E3808" s="244" t="s">
        <v>22496</v>
      </c>
      <c r="F3808" s="244"/>
      <c r="G3808" s="244" t="s">
        <v>23606</v>
      </c>
      <c r="H3808" s="244" t="s">
        <v>386</v>
      </c>
      <c r="I3808" s="267" t="s">
        <v>446</v>
      </c>
      <c r="J3808" s="268" t="s">
        <v>385</v>
      </c>
      <c r="K3808" s="244" t="s">
        <v>1953</v>
      </c>
      <c r="L3808" s="244"/>
      <c r="M3808" s="259" t="s">
        <v>447</v>
      </c>
      <c r="N3808" s="244" t="s">
        <v>449</v>
      </c>
      <c r="O3808" s="244" t="s">
        <v>450</v>
      </c>
      <c r="P3808" s="244">
        <v>2023</v>
      </c>
      <c r="Q3808" s="244">
        <v>2023</v>
      </c>
      <c r="R3808" s="244" t="s">
        <v>14912</v>
      </c>
      <c r="S3808" s="223" t="s">
        <v>78</v>
      </c>
      <c r="T3808" s="244" t="s">
        <v>451</v>
      </c>
      <c r="U3808" s="246">
        <v>82</v>
      </c>
      <c r="V3808" s="244" t="s">
        <v>452</v>
      </c>
      <c r="W3808" s="244" t="s">
        <v>1057</v>
      </c>
      <c r="X3808" s="244" t="s">
        <v>23607</v>
      </c>
      <c r="Y3808" s="269">
        <v>46500</v>
      </c>
      <c r="Z3808" s="270"/>
      <c r="AA3808" s="241">
        <f t="shared" si="29"/>
        <v>0</v>
      </c>
      <c r="AB3808" s="244" t="s">
        <v>23608</v>
      </c>
    </row>
    <row r="3809" spans="1:28" ht="15" customHeight="1">
      <c r="A3809" s="109">
        <v>3800</v>
      </c>
      <c r="B3809" s="222" t="str">
        <f t="shared" si="28"/>
        <v>Klik Disini</v>
      </c>
      <c r="C3809" s="244" t="s">
        <v>23609</v>
      </c>
      <c r="D3809" s="244" t="s">
        <v>2762</v>
      </c>
      <c r="E3809" s="244" t="s">
        <v>21799</v>
      </c>
      <c r="F3809" s="244"/>
      <c r="G3809" s="244" t="s">
        <v>23610</v>
      </c>
      <c r="H3809" s="244" t="s">
        <v>16392</v>
      </c>
      <c r="I3809" s="267" t="s">
        <v>592</v>
      </c>
      <c r="J3809" s="268" t="s">
        <v>326</v>
      </c>
      <c r="K3809" s="244" t="s">
        <v>1953</v>
      </c>
      <c r="L3809" s="244"/>
      <c r="M3809" s="259" t="s">
        <v>447</v>
      </c>
      <c r="N3809" s="244" t="s">
        <v>449</v>
      </c>
      <c r="O3809" s="244" t="s">
        <v>450</v>
      </c>
      <c r="P3809" s="244">
        <v>2023</v>
      </c>
      <c r="Q3809" s="244">
        <v>2023</v>
      </c>
      <c r="R3809" s="244" t="s">
        <v>14186</v>
      </c>
      <c r="S3809" s="223" t="s">
        <v>78</v>
      </c>
      <c r="T3809" s="244" t="s">
        <v>451</v>
      </c>
      <c r="U3809" s="246">
        <v>67</v>
      </c>
      <c r="V3809" s="244" t="s">
        <v>452</v>
      </c>
      <c r="W3809" s="244" t="s">
        <v>1873</v>
      </c>
      <c r="X3809" s="244" t="s">
        <v>23611</v>
      </c>
      <c r="Y3809" s="269">
        <v>45000</v>
      </c>
      <c r="Z3809" s="270"/>
      <c r="AA3809" s="241">
        <f t="shared" si="29"/>
        <v>0</v>
      </c>
      <c r="AB3809" s="244" t="s">
        <v>23612</v>
      </c>
    </row>
    <row r="3810" spans="1:28" ht="15" customHeight="1">
      <c r="A3810" s="109">
        <v>3801</v>
      </c>
      <c r="B3810" s="222" t="str">
        <f t="shared" si="28"/>
        <v>Klik Disini</v>
      </c>
      <c r="C3810" s="244" t="s">
        <v>23613</v>
      </c>
      <c r="D3810" s="244" t="s">
        <v>2762</v>
      </c>
      <c r="E3810" s="244" t="s">
        <v>21799</v>
      </c>
      <c r="F3810" s="244"/>
      <c r="G3810" s="244" t="s">
        <v>23614</v>
      </c>
      <c r="H3810" s="244" t="s">
        <v>3662</v>
      </c>
      <c r="I3810" s="267" t="s">
        <v>592</v>
      </c>
      <c r="J3810" s="268" t="s">
        <v>322</v>
      </c>
      <c r="K3810" s="244" t="s">
        <v>1953</v>
      </c>
      <c r="L3810" s="244"/>
      <c r="M3810" s="259" t="s">
        <v>447</v>
      </c>
      <c r="N3810" s="244" t="s">
        <v>449</v>
      </c>
      <c r="O3810" s="244" t="s">
        <v>450</v>
      </c>
      <c r="P3810" s="244">
        <v>2023</v>
      </c>
      <c r="Q3810" s="244">
        <v>2023</v>
      </c>
      <c r="R3810" s="244" t="s">
        <v>14186</v>
      </c>
      <c r="S3810" s="223" t="s">
        <v>78</v>
      </c>
      <c r="T3810" s="244" t="s">
        <v>451</v>
      </c>
      <c r="U3810" s="246">
        <v>74</v>
      </c>
      <c r="V3810" s="244" t="s">
        <v>452</v>
      </c>
      <c r="W3810" s="244" t="s">
        <v>1029</v>
      </c>
      <c r="X3810" s="244" t="s">
        <v>23615</v>
      </c>
      <c r="Y3810" s="269">
        <v>46000</v>
      </c>
      <c r="Z3810" s="270"/>
      <c r="AA3810" s="241">
        <f t="shared" si="29"/>
        <v>0</v>
      </c>
      <c r="AB3810" s="244" t="s">
        <v>23616</v>
      </c>
    </row>
    <row r="3811" spans="1:28" ht="15" customHeight="1">
      <c r="A3811" s="109">
        <v>3802</v>
      </c>
      <c r="B3811" s="222" t="str">
        <f t="shared" si="28"/>
        <v>Klik Disini</v>
      </c>
      <c r="C3811" s="244" t="s">
        <v>23617</v>
      </c>
      <c r="D3811" s="244" t="s">
        <v>2762</v>
      </c>
      <c r="E3811" s="244" t="s">
        <v>22461</v>
      </c>
      <c r="F3811" s="244"/>
      <c r="G3811" s="244" t="s">
        <v>23618</v>
      </c>
      <c r="H3811" s="244" t="s">
        <v>16392</v>
      </c>
      <c r="I3811" s="267" t="s">
        <v>592</v>
      </c>
      <c r="J3811" s="268" t="s">
        <v>326</v>
      </c>
      <c r="K3811" s="244" t="s">
        <v>1953</v>
      </c>
      <c r="L3811" s="244"/>
      <c r="M3811" s="259" t="s">
        <v>447</v>
      </c>
      <c r="N3811" s="244" t="s">
        <v>449</v>
      </c>
      <c r="O3811" s="244" t="s">
        <v>450</v>
      </c>
      <c r="P3811" s="244">
        <v>2023</v>
      </c>
      <c r="Q3811" s="244">
        <v>2023</v>
      </c>
      <c r="R3811" s="244" t="s">
        <v>14186</v>
      </c>
      <c r="S3811" s="223" t="s">
        <v>78</v>
      </c>
      <c r="T3811" s="244" t="s">
        <v>451</v>
      </c>
      <c r="U3811" s="246">
        <v>70</v>
      </c>
      <c r="V3811" s="244" t="s">
        <v>452</v>
      </c>
      <c r="W3811" s="244" t="s">
        <v>4043</v>
      </c>
      <c r="X3811" s="244" t="s">
        <v>23619</v>
      </c>
      <c r="Y3811" s="269">
        <v>45500</v>
      </c>
      <c r="Z3811" s="270"/>
      <c r="AA3811" s="241">
        <f t="shared" si="29"/>
        <v>0</v>
      </c>
      <c r="AB3811" s="244" t="s">
        <v>23620</v>
      </c>
    </row>
    <row r="3812" spans="1:28" ht="15" customHeight="1">
      <c r="A3812" s="109">
        <v>3803</v>
      </c>
      <c r="B3812" s="222" t="str">
        <f t="shared" si="28"/>
        <v>Klik Disini</v>
      </c>
      <c r="C3812" s="244" t="s">
        <v>23621</v>
      </c>
      <c r="D3812" s="244" t="s">
        <v>2762</v>
      </c>
      <c r="E3812" s="244" t="s">
        <v>22461</v>
      </c>
      <c r="F3812" s="244"/>
      <c r="G3812" s="244" t="s">
        <v>23622</v>
      </c>
      <c r="H3812" s="244" t="s">
        <v>3446</v>
      </c>
      <c r="I3812" s="267" t="s">
        <v>592</v>
      </c>
      <c r="J3812" s="268" t="s">
        <v>322</v>
      </c>
      <c r="K3812" s="244" t="s">
        <v>1953</v>
      </c>
      <c r="L3812" s="244"/>
      <c r="M3812" s="259" t="s">
        <v>447</v>
      </c>
      <c r="N3812" s="244" t="s">
        <v>449</v>
      </c>
      <c r="O3812" s="244" t="s">
        <v>450</v>
      </c>
      <c r="P3812" s="244">
        <v>2023</v>
      </c>
      <c r="Q3812" s="244">
        <v>2023</v>
      </c>
      <c r="R3812" s="244" t="s">
        <v>14186</v>
      </c>
      <c r="S3812" s="223" t="s">
        <v>78</v>
      </c>
      <c r="T3812" s="244" t="s">
        <v>451</v>
      </c>
      <c r="U3812" s="246">
        <v>70</v>
      </c>
      <c r="V3812" s="244" t="s">
        <v>452</v>
      </c>
      <c r="W3812" s="244" t="s">
        <v>453</v>
      </c>
      <c r="X3812" s="244" t="s">
        <v>23623</v>
      </c>
      <c r="Y3812" s="269">
        <v>45500</v>
      </c>
      <c r="Z3812" s="270"/>
      <c r="AA3812" s="241">
        <f t="shared" si="29"/>
        <v>0</v>
      </c>
      <c r="AB3812" s="244" t="s">
        <v>23624</v>
      </c>
    </row>
    <row r="3813" spans="1:28" ht="15" customHeight="1">
      <c r="A3813" s="109">
        <v>3804</v>
      </c>
      <c r="B3813" s="222" t="str">
        <f t="shared" si="28"/>
        <v>Klik Disini</v>
      </c>
      <c r="C3813" s="244" t="s">
        <v>23625</v>
      </c>
      <c r="D3813" s="244" t="s">
        <v>2762</v>
      </c>
      <c r="E3813" s="244" t="s">
        <v>21799</v>
      </c>
      <c r="F3813" s="244" t="s">
        <v>23626</v>
      </c>
      <c r="G3813" s="244" t="s">
        <v>23627</v>
      </c>
      <c r="H3813" s="244" t="s">
        <v>3446</v>
      </c>
      <c r="I3813" s="267" t="s">
        <v>592</v>
      </c>
      <c r="J3813" s="268" t="s">
        <v>322</v>
      </c>
      <c r="K3813" s="244" t="s">
        <v>1953</v>
      </c>
      <c r="L3813" s="244"/>
      <c r="M3813" s="259" t="s">
        <v>447</v>
      </c>
      <c r="N3813" s="244" t="s">
        <v>449</v>
      </c>
      <c r="O3813" s="244" t="s">
        <v>450</v>
      </c>
      <c r="P3813" s="244">
        <v>2023</v>
      </c>
      <c r="Q3813" s="244">
        <v>2023</v>
      </c>
      <c r="R3813" s="244" t="s">
        <v>16107</v>
      </c>
      <c r="S3813" s="223" t="s">
        <v>78</v>
      </c>
      <c r="T3813" s="244" t="s">
        <v>451</v>
      </c>
      <c r="U3813" s="246">
        <v>74</v>
      </c>
      <c r="V3813" s="244" t="s">
        <v>452</v>
      </c>
      <c r="W3813" s="244" t="s">
        <v>4983</v>
      </c>
      <c r="X3813" s="244" t="s">
        <v>23628</v>
      </c>
      <c r="Y3813" s="269">
        <v>37000</v>
      </c>
      <c r="Z3813" s="270"/>
      <c r="AA3813" s="241">
        <f t="shared" si="29"/>
        <v>0</v>
      </c>
      <c r="AB3813" s="244" t="s">
        <v>23629</v>
      </c>
    </row>
    <row r="3814" spans="1:28" ht="15" customHeight="1">
      <c r="A3814" s="109">
        <v>3805</v>
      </c>
      <c r="B3814" s="222" t="str">
        <f t="shared" si="28"/>
        <v>Klik Disini</v>
      </c>
      <c r="C3814" s="244" t="s">
        <v>23630</v>
      </c>
      <c r="D3814" s="244" t="s">
        <v>2762</v>
      </c>
      <c r="E3814" s="244" t="s">
        <v>22430</v>
      </c>
      <c r="F3814" s="244"/>
      <c r="G3814" s="244" t="s">
        <v>23631</v>
      </c>
      <c r="H3814" s="244" t="s">
        <v>262</v>
      </c>
      <c r="I3814" s="267" t="s">
        <v>592</v>
      </c>
      <c r="J3814" s="268" t="s">
        <v>326</v>
      </c>
      <c r="K3814" s="244" t="s">
        <v>1953</v>
      </c>
      <c r="L3814" s="244"/>
      <c r="M3814" s="259" t="s">
        <v>447</v>
      </c>
      <c r="N3814" s="244" t="s">
        <v>449</v>
      </c>
      <c r="O3814" s="244" t="s">
        <v>450</v>
      </c>
      <c r="P3814" s="244">
        <v>2023</v>
      </c>
      <c r="Q3814" s="244">
        <v>2023</v>
      </c>
      <c r="R3814" s="244" t="s">
        <v>14912</v>
      </c>
      <c r="S3814" s="223" t="s">
        <v>78</v>
      </c>
      <c r="T3814" s="244" t="s">
        <v>451</v>
      </c>
      <c r="U3814" s="246">
        <v>76</v>
      </c>
      <c r="V3814" s="244" t="s">
        <v>452</v>
      </c>
      <c r="W3814" s="244" t="s">
        <v>677</v>
      </c>
      <c r="X3814" s="244" t="s">
        <v>23632</v>
      </c>
      <c r="Y3814" s="269">
        <v>46000</v>
      </c>
      <c r="Z3814" s="270"/>
      <c r="AA3814" s="241">
        <f t="shared" si="29"/>
        <v>0</v>
      </c>
      <c r="AB3814" s="244" t="s">
        <v>23633</v>
      </c>
    </row>
    <row r="3815" spans="1:28" ht="15" customHeight="1">
      <c r="A3815" s="109">
        <v>3806</v>
      </c>
      <c r="B3815" s="222" t="str">
        <f t="shared" si="28"/>
        <v>Klik Disini</v>
      </c>
      <c r="C3815" s="244" t="s">
        <v>23634</v>
      </c>
      <c r="D3815" s="244" t="s">
        <v>2762</v>
      </c>
      <c r="E3815" s="244" t="s">
        <v>22430</v>
      </c>
      <c r="F3815" s="244"/>
      <c r="G3815" s="244" t="s">
        <v>23635</v>
      </c>
      <c r="H3815" s="244" t="s">
        <v>16392</v>
      </c>
      <c r="I3815" s="267" t="s">
        <v>592</v>
      </c>
      <c r="J3815" s="268" t="s">
        <v>326</v>
      </c>
      <c r="K3815" s="244" t="s">
        <v>1953</v>
      </c>
      <c r="L3815" s="244"/>
      <c r="M3815" s="259" t="s">
        <v>447</v>
      </c>
      <c r="N3815" s="244" t="s">
        <v>449</v>
      </c>
      <c r="O3815" s="244" t="s">
        <v>450</v>
      </c>
      <c r="P3815" s="244">
        <v>2023</v>
      </c>
      <c r="Q3815" s="244">
        <v>2023</v>
      </c>
      <c r="R3815" s="244" t="s">
        <v>14186</v>
      </c>
      <c r="S3815" s="223" t="s">
        <v>78</v>
      </c>
      <c r="T3815" s="244" t="s">
        <v>451</v>
      </c>
      <c r="U3815" s="246">
        <v>92</v>
      </c>
      <c r="V3815" s="244" t="s">
        <v>452</v>
      </c>
      <c r="W3815" s="244" t="s">
        <v>743</v>
      </c>
      <c r="X3815" s="244" t="s">
        <v>23636</v>
      </c>
      <c r="Y3815" s="269">
        <v>53000</v>
      </c>
      <c r="Z3815" s="270"/>
      <c r="AA3815" s="241">
        <f t="shared" si="29"/>
        <v>0</v>
      </c>
      <c r="AB3815" s="244" t="s">
        <v>23637</v>
      </c>
    </row>
    <row r="3816" spans="1:28" ht="15" customHeight="1">
      <c r="A3816" s="109">
        <v>3807</v>
      </c>
      <c r="B3816" s="222" t="str">
        <f t="shared" si="28"/>
        <v>Klik Disini</v>
      </c>
      <c r="C3816" s="244" t="s">
        <v>23638</v>
      </c>
      <c r="D3816" s="244" t="s">
        <v>2762</v>
      </c>
      <c r="E3816" s="244" t="s">
        <v>22410</v>
      </c>
      <c r="F3816" s="244"/>
      <c r="G3816" s="244" t="s">
        <v>23639</v>
      </c>
      <c r="H3816" s="244" t="s">
        <v>4580</v>
      </c>
      <c r="I3816" s="267" t="s">
        <v>592</v>
      </c>
      <c r="J3816" s="268" t="s">
        <v>322</v>
      </c>
      <c r="K3816" s="244" t="s">
        <v>1953</v>
      </c>
      <c r="L3816" s="244"/>
      <c r="M3816" s="259" t="s">
        <v>447</v>
      </c>
      <c r="N3816" s="244" t="s">
        <v>449</v>
      </c>
      <c r="O3816" s="244" t="s">
        <v>450</v>
      </c>
      <c r="P3816" s="244">
        <v>2023</v>
      </c>
      <c r="Q3816" s="244">
        <v>2023</v>
      </c>
      <c r="R3816" s="244" t="s">
        <v>14186</v>
      </c>
      <c r="S3816" s="223" t="s">
        <v>78</v>
      </c>
      <c r="T3816" s="244" t="s">
        <v>451</v>
      </c>
      <c r="U3816" s="246">
        <v>72</v>
      </c>
      <c r="V3816" s="244" t="s">
        <v>452</v>
      </c>
      <c r="W3816" s="244" t="s">
        <v>707</v>
      </c>
      <c r="X3816" s="244" t="s">
        <v>23640</v>
      </c>
      <c r="Y3816" s="269">
        <v>45500</v>
      </c>
      <c r="Z3816" s="270"/>
      <c r="AA3816" s="241">
        <f t="shared" si="29"/>
        <v>0</v>
      </c>
      <c r="AB3816" s="244" t="s">
        <v>23641</v>
      </c>
    </row>
    <row r="3817" spans="1:28" ht="15" customHeight="1">
      <c r="A3817" s="109">
        <v>3808</v>
      </c>
      <c r="B3817" s="222" t="str">
        <f t="shared" si="28"/>
        <v>Klik Disini</v>
      </c>
      <c r="C3817" s="244" t="s">
        <v>23642</v>
      </c>
      <c r="D3817" s="244" t="s">
        <v>2762</v>
      </c>
      <c r="E3817" s="244" t="s">
        <v>21799</v>
      </c>
      <c r="F3817" s="244"/>
      <c r="G3817" s="244" t="s">
        <v>23643</v>
      </c>
      <c r="H3817" s="244" t="s">
        <v>4580</v>
      </c>
      <c r="I3817" s="267" t="s">
        <v>592</v>
      </c>
      <c r="J3817" s="268" t="s">
        <v>322</v>
      </c>
      <c r="K3817" s="244" t="s">
        <v>1953</v>
      </c>
      <c r="L3817" s="244"/>
      <c r="M3817" s="259" t="s">
        <v>447</v>
      </c>
      <c r="N3817" s="244" t="s">
        <v>449</v>
      </c>
      <c r="O3817" s="244" t="s">
        <v>450</v>
      </c>
      <c r="P3817" s="244">
        <v>2023</v>
      </c>
      <c r="Q3817" s="244">
        <v>2023</v>
      </c>
      <c r="R3817" s="244" t="s">
        <v>14186</v>
      </c>
      <c r="S3817" s="223" t="s">
        <v>78</v>
      </c>
      <c r="T3817" s="244" t="s">
        <v>451</v>
      </c>
      <c r="U3817" s="246">
        <v>82</v>
      </c>
      <c r="V3817" s="244" t="s">
        <v>452</v>
      </c>
      <c r="W3817" s="244" t="s">
        <v>707</v>
      </c>
      <c r="X3817" s="244" t="s">
        <v>23644</v>
      </c>
      <c r="Y3817" s="269">
        <v>46500</v>
      </c>
      <c r="Z3817" s="270"/>
      <c r="AA3817" s="241">
        <f t="shared" si="29"/>
        <v>0</v>
      </c>
      <c r="AB3817" s="244" t="s">
        <v>23645</v>
      </c>
    </row>
    <row r="3818" spans="1:28" ht="15" customHeight="1">
      <c r="A3818" s="109">
        <v>3809</v>
      </c>
      <c r="B3818" s="222" t="str">
        <f t="shared" si="28"/>
        <v>Klik Disini</v>
      </c>
      <c r="C3818" s="244" t="s">
        <v>23646</v>
      </c>
      <c r="D3818" s="244" t="s">
        <v>2762</v>
      </c>
      <c r="E3818" s="244" t="s">
        <v>22430</v>
      </c>
      <c r="F3818" s="244" t="s">
        <v>23647</v>
      </c>
      <c r="G3818" s="244" t="s">
        <v>23648</v>
      </c>
      <c r="H3818" s="244" t="s">
        <v>262</v>
      </c>
      <c r="I3818" s="267" t="s">
        <v>592</v>
      </c>
      <c r="J3818" s="268" t="s">
        <v>326</v>
      </c>
      <c r="K3818" s="244" t="s">
        <v>1953</v>
      </c>
      <c r="L3818" s="244"/>
      <c r="M3818" s="259" t="s">
        <v>447</v>
      </c>
      <c r="N3818" s="244" t="s">
        <v>449</v>
      </c>
      <c r="O3818" s="244" t="s">
        <v>450</v>
      </c>
      <c r="P3818" s="244">
        <v>2023</v>
      </c>
      <c r="Q3818" s="244">
        <v>2023</v>
      </c>
      <c r="R3818" s="244" t="s">
        <v>14186</v>
      </c>
      <c r="S3818" s="223" t="s">
        <v>78</v>
      </c>
      <c r="T3818" s="244" t="s">
        <v>451</v>
      </c>
      <c r="U3818" s="246">
        <v>74</v>
      </c>
      <c r="V3818" s="244" t="s">
        <v>21432</v>
      </c>
      <c r="W3818" s="244" t="s">
        <v>1937</v>
      </c>
      <c r="X3818" s="244" t="s">
        <v>23649</v>
      </c>
      <c r="Y3818" s="269">
        <v>40000</v>
      </c>
      <c r="Z3818" s="270"/>
      <c r="AA3818" s="241">
        <f t="shared" si="29"/>
        <v>0</v>
      </c>
      <c r="AB3818" s="244" t="s">
        <v>23650</v>
      </c>
    </row>
    <row r="3819" spans="1:28" ht="15" customHeight="1">
      <c r="A3819" s="109">
        <v>3810</v>
      </c>
      <c r="B3819" s="222" t="str">
        <f t="shared" si="28"/>
        <v>Klik Disini</v>
      </c>
      <c r="C3819" s="244" t="s">
        <v>23651</v>
      </c>
      <c r="D3819" s="244" t="s">
        <v>2762</v>
      </c>
      <c r="E3819" s="244" t="s">
        <v>21799</v>
      </c>
      <c r="F3819" s="244" t="s">
        <v>23652</v>
      </c>
      <c r="G3819" s="244" t="s">
        <v>23653</v>
      </c>
      <c r="H3819" s="244" t="s">
        <v>16392</v>
      </c>
      <c r="I3819" s="267" t="s">
        <v>592</v>
      </c>
      <c r="J3819" s="268" t="s">
        <v>326</v>
      </c>
      <c r="K3819" s="244" t="s">
        <v>1953</v>
      </c>
      <c r="L3819" s="244"/>
      <c r="M3819" s="259" t="s">
        <v>447</v>
      </c>
      <c r="N3819" s="244" t="s">
        <v>449</v>
      </c>
      <c r="O3819" s="244" t="s">
        <v>450</v>
      </c>
      <c r="P3819" s="244">
        <v>2023</v>
      </c>
      <c r="Q3819" s="244">
        <v>2023</v>
      </c>
      <c r="R3819" s="244" t="s">
        <v>16107</v>
      </c>
      <c r="S3819" s="223" t="s">
        <v>78</v>
      </c>
      <c r="T3819" s="244" t="s">
        <v>451</v>
      </c>
      <c r="U3819" s="246">
        <v>100</v>
      </c>
      <c r="V3819" s="244" t="s">
        <v>452</v>
      </c>
      <c r="W3819" s="244" t="s">
        <v>1352</v>
      </c>
      <c r="X3819" s="244" t="s">
        <v>23654</v>
      </c>
      <c r="Y3819" s="269">
        <v>46000</v>
      </c>
      <c r="Z3819" s="270"/>
      <c r="AA3819" s="241">
        <f t="shared" si="29"/>
        <v>0</v>
      </c>
      <c r="AB3819" s="244" t="s">
        <v>23655</v>
      </c>
    </row>
    <row r="3820" spans="1:28" ht="15" customHeight="1">
      <c r="A3820" s="109">
        <v>3811</v>
      </c>
      <c r="B3820" s="222" t="str">
        <f t="shared" si="28"/>
        <v>Klik Disini</v>
      </c>
      <c r="C3820" s="244" t="s">
        <v>23656</v>
      </c>
      <c r="D3820" s="244" t="s">
        <v>2762</v>
      </c>
      <c r="E3820" s="244" t="s">
        <v>22430</v>
      </c>
      <c r="F3820" s="244"/>
      <c r="G3820" s="244" t="s">
        <v>23657</v>
      </c>
      <c r="H3820" s="244" t="s">
        <v>16392</v>
      </c>
      <c r="I3820" s="267" t="s">
        <v>592</v>
      </c>
      <c r="J3820" s="268" t="s">
        <v>326</v>
      </c>
      <c r="K3820" s="244" t="s">
        <v>1953</v>
      </c>
      <c r="L3820" s="244"/>
      <c r="M3820" s="259" t="s">
        <v>447</v>
      </c>
      <c r="N3820" s="244" t="s">
        <v>449</v>
      </c>
      <c r="O3820" s="244" t="s">
        <v>450</v>
      </c>
      <c r="P3820" s="244">
        <v>2023</v>
      </c>
      <c r="Q3820" s="244">
        <v>2023</v>
      </c>
      <c r="R3820" s="244" t="s">
        <v>14186</v>
      </c>
      <c r="S3820" s="223" t="s">
        <v>78</v>
      </c>
      <c r="T3820" s="244" t="s">
        <v>451</v>
      </c>
      <c r="U3820" s="246">
        <v>62</v>
      </c>
      <c r="V3820" s="244" t="s">
        <v>452</v>
      </c>
      <c r="W3820" s="244" t="s">
        <v>488</v>
      </c>
      <c r="X3820" s="244" t="s">
        <v>23658</v>
      </c>
      <c r="Y3820" s="269">
        <v>36000</v>
      </c>
      <c r="Z3820" s="270"/>
      <c r="AA3820" s="241">
        <f t="shared" si="29"/>
        <v>0</v>
      </c>
      <c r="AB3820" s="244" t="s">
        <v>23659</v>
      </c>
    </row>
    <row r="3821" spans="1:28" ht="15" customHeight="1">
      <c r="A3821" s="109">
        <v>3812</v>
      </c>
      <c r="B3821" s="222" t="str">
        <f t="shared" si="28"/>
        <v>Klik Disini</v>
      </c>
      <c r="C3821" s="244" t="s">
        <v>23660</v>
      </c>
      <c r="D3821" s="244" t="s">
        <v>2762</v>
      </c>
      <c r="E3821" s="244" t="s">
        <v>22430</v>
      </c>
      <c r="F3821" s="244" t="s">
        <v>23661</v>
      </c>
      <c r="G3821" s="244" t="s">
        <v>23662</v>
      </c>
      <c r="H3821" s="244" t="s">
        <v>16392</v>
      </c>
      <c r="I3821" s="267" t="s">
        <v>592</v>
      </c>
      <c r="J3821" s="268" t="s">
        <v>326</v>
      </c>
      <c r="K3821" s="244" t="s">
        <v>1953</v>
      </c>
      <c r="L3821" s="244"/>
      <c r="M3821" s="259" t="s">
        <v>447</v>
      </c>
      <c r="N3821" s="244" t="s">
        <v>449</v>
      </c>
      <c r="O3821" s="244" t="s">
        <v>450</v>
      </c>
      <c r="P3821" s="244">
        <v>2023</v>
      </c>
      <c r="Q3821" s="244">
        <v>2023</v>
      </c>
      <c r="R3821" s="244" t="s">
        <v>14186</v>
      </c>
      <c r="S3821" s="223" t="s">
        <v>78</v>
      </c>
      <c r="T3821" s="244" t="s">
        <v>451</v>
      </c>
      <c r="U3821" s="246">
        <v>86</v>
      </c>
      <c r="V3821" s="244" t="s">
        <v>452</v>
      </c>
      <c r="W3821" s="244" t="s">
        <v>6636</v>
      </c>
      <c r="X3821" s="244" t="s">
        <v>23663</v>
      </c>
      <c r="Y3821" s="269">
        <v>53000</v>
      </c>
      <c r="Z3821" s="270"/>
      <c r="AA3821" s="241">
        <f t="shared" si="29"/>
        <v>0</v>
      </c>
      <c r="AB3821" s="244" t="s">
        <v>23664</v>
      </c>
    </row>
    <row r="3822" spans="1:28" ht="15" customHeight="1">
      <c r="A3822" s="109">
        <v>3813</v>
      </c>
      <c r="B3822" s="222" t="str">
        <f t="shared" si="28"/>
        <v>Klik Disini</v>
      </c>
      <c r="C3822" s="244" t="s">
        <v>23665</v>
      </c>
      <c r="D3822" s="244" t="s">
        <v>2762</v>
      </c>
      <c r="E3822" s="244" t="s">
        <v>22354</v>
      </c>
      <c r="F3822" s="244"/>
      <c r="G3822" s="244" t="s">
        <v>23666</v>
      </c>
      <c r="H3822" s="244" t="s">
        <v>4580</v>
      </c>
      <c r="I3822" s="267" t="s">
        <v>592</v>
      </c>
      <c r="J3822" s="268" t="s">
        <v>322</v>
      </c>
      <c r="K3822" s="244" t="s">
        <v>447</v>
      </c>
      <c r="L3822" s="244"/>
      <c r="M3822" s="259" t="s">
        <v>447</v>
      </c>
      <c r="N3822" s="244" t="s">
        <v>449</v>
      </c>
      <c r="O3822" s="244" t="s">
        <v>450</v>
      </c>
      <c r="P3822" s="244">
        <v>2023</v>
      </c>
      <c r="Q3822" s="244">
        <v>2023</v>
      </c>
      <c r="R3822" s="244" t="s">
        <v>14912</v>
      </c>
      <c r="S3822" s="223" t="s">
        <v>78</v>
      </c>
      <c r="T3822" s="244" t="s">
        <v>451</v>
      </c>
      <c r="U3822" s="246">
        <v>78</v>
      </c>
      <c r="V3822" s="244" t="s">
        <v>452</v>
      </c>
      <c r="W3822" s="244" t="s">
        <v>1161</v>
      </c>
      <c r="X3822" s="244" t="s">
        <v>23667</v>
      </c>
      <c r="Y3822" s="269">
        <v>46500</v>
      </c>
      <c r="Z3822" s="270"/>
      <c r="AA3822" s="241">
        <f t="shared" si="29"/>
        <v>0</v>
      </c>
      <c r="AB3822" s="244" t="s">
        <v>23668</v>
      </c>
    </row>
    <row r="3823" spans="1:28" ht="15" customHeight="1">
      <c r="A3823" s="109">
        <v>3814</v>
      </c>
      <c r="B3823" s="222" t="str">
        <f t="shared" si="28"/>
        <v>Klik Disini</v>
      </c>
      <c r="C3823" s="244" t="s">
        <v>23669</v>
      </c>
      <c r="D3823" s="244" t="s">
        <v>2762</v>
      </c>
      <c r="E3823" s="244" t="s">
        <v>22371</v>
      </c>
      <c r="F3823" s="244"/>
      <c r="G3823" s="244" t="s">
        <v>23670</v>
      </c>
      <c r="H3823" s="244" t="s">
        <v>1027</v>
      </c>
      <c r="I3823" s="267" t="s">
        <v>592</v>
      </c>
      <c r="J3823" s="268" t="s">
        <v>322</v>
      </c>
      <c r="K3823" s="244" t="s">
        <v>1953</v>
      </c>
      <c r="L3823" s="244"/>
      <c r="M3823" s="259" t="s">
        <v>447</v>
      </c>
      <c r="N3823" s="244" t="s">
        <v>449</v>
      </c>
      <c r="O3823" s="244" t="s">
        <v>450</v>
      </c>
      <c r="P3823" s="244">
        <v>2023</v>
      </c>
      <c r="Q3823" s="244">
        <v>2023</v>
      </c>
      <c r="R3823" s="244" t="s">
        <v>14186</v>
      </c>
      <c r="S3823" s="223" t="s">
        <v>78</v>
      </c>
      <c r="T3823" s="244" t="s">
        <v>451</v>
      </c>
      <c r="U3823" s="246">
        <v>78</v>
      </c>
      <c r="V3823" s="244" t="s">
        <v>452</v>
      </c>
      <c r="W3823" s="244" t="s">
        <v>3585</v>
      </c>
      <c r="X3823" s="244" t="s">
        <v>23671</v>
      </c>
      <c r="Y3823" s="269">
        <v>50500</v>
      </c>
      <c r="Z3823" s="270"/>
      <c r="AA3823" s="241">
        <f t="shared" si="29"/>
        <v>0</v>
      </c>
      <c r="AB3823" s="244" t="s">
        <v>23672</v>
      </c>
    </row>
    <row r="3824" spans="1:28" ht="15" customHeight="1">
      <c r="A3824" s="109">
        <v>3815</v>
      </c>
      <c r="B3824" s="222" t="str">
        <f t="shared" si="28"/>
        <v>Klik Disini</v>
      </c>
      <c r="C3824" s="244" t="s">
        <v>23673</v>
      </c>
      <c r="D3824" s="244" t="s">
        <v>2762</v>
      </c>
      <c r="E3824" s="244" t="s">
        <v>22371</v>
      </c>
      <c r="F3824" s="244"/>
      <c r="G3824" s="244" t="s">
        <v>23674</v>
      </c>
      <c r="H3824" s="244" t="s">
        <v>16392</v>
      </c>
      <c r="I3824" s="267" t="s">
        <v>592</v>
      </c>
      <c r="J3824" s="268" t="s">
        <v>326</v>
      </c>
      <c r="K3824" s="244" t="s">
        <v>1953</v>
      </c>
      <c r="L3824" s="244"/>
      <c r="M3824" s="259" t="s">
        <v>447</v>
      </c>
      <c r="N3824" s="244" t="s">
        <v>449</v>
      </c>
      <c r="O3824" s="244" t="s">
        <v>450</v>
      </c>
      <c r="P3824" s="244">
        <v>2023</v>
      </c>
      <c r="Q3824" s="244">
        <v>2023</v>
      </c>
      <c r="R3824" s="244" t="s">
        <v>14186</v>
      </c>
      <c r="S3824" s="223" t="s">
        <v>78</v>
      </c>
      <c r="T3824" s="244" t="s">
        <v>451</v>
      </c>
      <c r="U3824" s="246">
        <v>68</v>
      </c>
      <c r="V3824" s="244" t="s">
        <v>452</v>
      </c>
      <c r="W3824" s="244" t="s">
        <v>830</v>
      </c>
      <c r="X3824" s="244" t="s">
        <v>23675</v>
      </c>
      <c r="Y3824" s="269">
        <v>48500</v>
      </c>
      <c r="Z3824" s="270"/>
      <c r="AA3824" s="241">
        <f t="shared" si="29"/>
        <v>0</v>
      </c>
      <c r="AB3824" s="244" t="s">
        <v>23676</v>
      </c>
    </row>
    <row r="3825" spans="1:28" ht="15" customHeight="1">
      <c r="A3825" s="109">
        <v>3816</v>
      </c>
      <c r="B3825" s="222" t="str">
        <f t="shared" si="28"/>
        <v>Klik Disini</v>
      </c>
      <c r="C3825" s="244" t="s">
        <v>23677</v>
      </c>
      <c r="D3825" s="244" t="s">
        <v>2762</v>
      </c>
      <c r="E3825" s="244" t="s">
        <v>22371</v>
      </c>
      <c r="F3825" s="244" t="s">
        <v>23678</v>
      </c>
      <c r="G3825" s="244" t="s">
        <v>23679</v>
      </c>
      <c r="H3825" s="244" t="s">
        <v>4580</v>
      </c>
      <c r="I3825" s="267" t="s">
        <v>592</v>
      </c>
      <c r="J3825" s="268" t="s">
        <v>322</v>
      </c>
      <c r="K3825" s="244" t="s">
        <v>1953</v>
      </c>
      <c r="L3825" s="244"/>
      <c r="M3825" s="259" t="s">
        <v>447</v>
      </c>
      <c r="N3825" s="244" t="s">
        <v>449</v>
      </c>
      <c r="O3825" s="244" t="s">
        <v>450</v>
      </c>
      <c r="P3825" s="244">
        <v>2023</v>
      </c>
      <c r="Q3825" s="244">
        <v>2023</v>
      </c>
      <c r="R3825" s="244" t="s">
        <v>14186</v>
      </c>
      <c r="S3825" s="223" t="s">
        <v>78</v>
      </c>
      <c r="T3825" s="244" t="s">
        <v>451</v>
      </c>
      <c r="U3825" s="246">
        <v>64</v>
      </c>
      <c r="V3825" s="244" t="s">
        <v>452</v>
      </c>
      <c r="W3825" s="244" t="s">
        <v>3874</v>
      </c>
      <c r="X3825" s="244" t="s">
        <v>23680</v>
      </c>
      <c r="Y3825" s="269">
        <v>40000</v>
      </c>
      <c r="Z3825" s="270"/>
      <c r="AA3825" s="241">
        <f t="shared" si="29"/>
        <v>0</v>
      </c>
      <c r="AB3825" s="244" t="s">
        <v>23681</v>
      </c>
    </row>
    <row r="3826" spans="1:28" ht="15" customHeight="1">
      <c r="A3826" s="109">
        <v>3817</v>
      </c>
      <c r="B3826" s="222" t="str">
        <f t="shared" si="28"/>
        <v>Klik Disini</v>
      </c>
      <c r="C3826" s="244" t="s">
        <v>23682</v>
      </c>
      <c r="D3826" s="244" t="s">
        <v>2762</v>
      </c>
      <c r="E3826" s="244" t="s">
        <v>22410</v>
      </c>
      <c r="F3826" s="244"/>
      <c r="G3826" s="244" t="s">
        <v>23683</v>
      </c>
      <c r="H3826" s="244" t="s">
        <v>1027</v>
      </c>
      <c r="I3826" s="267" t="s">
        <v>592</v>
      </c>
      <c r="J3826" s="268" t="s">
        <v>322</v>
      </c>
      <c r="K3826" s="244" t="s">
        <v>1953</v>
      </c>
      <c r="L3826" s="244"/>
      <c r="M3826" s="259" t="s">
        <v>447</v>
      </c>
      <c r="N3826" s="244" t="s">
        <v>449</v>
      </c>
      <c r="O3826" s="244" t="s">
        <v>450</v>
      </c>
      <c r="P3826" s="244">
        <v>2023</v>
      </c>
      <c r="Q3826" s="244">
        <v>2023</v>
      </c>
      <c r="R3826" s="244" t="s">
        <v>14186</v>
      </c>
      <c r="S3826" s="223" t="s">
        <v>78</v>
      </c>
      <c r="T3826" s="244" t="s">
        <v>451</v>
      </c>
      <c r="U3826" s="246">
        <v>78</v>
      </c>
      <c r="V3826" s="244" t="s">
        <v>452</v>
      </c>
      <c r="W3826" s="244" t="s">
        <v>7722</v>
      </c>
      <c r="X3826" s="244" t="s">
        <v>23684</v>
      </c>
      <c r="Y3826" s="269">
        <v>50500</v>
      </c>
      <c r="Z3826" s="270"/>
      <c r="AA3826" s="241">
        <f t="shared" si="29"/>
        <v>0</v>
      </c>
      <c r="AB3826" s="244" t="s">
        <v>23685</v>
      </c>
    </row>
    <row r="3827" spans="1:28" ht="15" customHeight="1">
      <c r="A3827" s="109">
        <v>3818</v>
      </c>
      <c r="B3827" s="222" t="str">
        <f t="shared" si="28"/>
        <v>Klik Disini</v>
      </c>
      <c r="C3827" s="244" t="s">
        <v>23686</v>
      </c>
      <c r="D3827" s="244" t="s">
        <v>2762</v>
      </c>
      <c r="E3827" s="244" t="s">
        <v>22461</v>
      </c>
      <c r="F3827" s="244" t="s">
        <v>23687</v>
      </c>
      <c r="G3827" s="244" t="s">
        <v>23688</v>
      </c>
      <c r="H3827" s="244" t="s">
        <v>4690</v>
      </c>
      <c r="I3827" s="267" t="s">
        <v>592</v>
      </c>
      <c r="J3827" s="268" t="s">
        <v>326</v>
      </c>
      <c r="K3827" s="244" t="s">
        <v>1953</v>
      </c>
      <c r="L3827" s="244"/>
      <c r="M3827" s="259" t="s">
        <v>447</v>
      </c>
      <c r="N3827" s="244" t="s">
        <v>449</v>
      </c>
      <c r="O3827" s="244" t="s">
        <v>450</v>
      </c>
      <c r="P3827" s="244">
        <v>2023</v>
      </c>
      <c r="Q3827" s="244">
        <v>2023</v>
      </c>
      <c r="R3827" s="244" t="s">
        <v>16107</v>
      </c>
      <c r="S3827" s="223" t="s">
        <v>78</v>
      </c>
      <c r="T3827" s="244" t="s">
        <v>451</v>
      </c>
      <c r="U3827" s="246">
        <v>88</v>
      </c>
      <c r="V3827" s="244" t="s">
        <v>452</v>
      </c>
      <c r="W3827" s="244" t="s">
        <v>685</v>
      </c>
      <c r="X3827" s="244" t="s">
        <v>23689</v>
      </c>
      <c r="Y3827" s="269">
        <v>35500</v>
      </c>
      <c r="Z3827" s="270"/>
      <c r="AA3827" s="241">
        <f t="shared" si="29"/>
        <v>0</v>
      </c>
      <c r="AB3827" s="244" t="s">
        <v>23690</v>
      </c>
    </row>
    <row r="3828" spans="1:28" ht="15" customHeight="1">
      <c r="A3828" s="109">
        <v>3819</v>
      </c>
      <c r="B3828" s="222" t="str">
        <f t="shared" si="28"/>
        <v>Klik Disini</v>
      </c>
      <c r="C3828" s="244" t="s">
        <v>23691</v>
      </c>
      <c r="D3828" s="244" t="s">
        <v>2762</v>
      </c>
      <c r="E3828" s="244" t="s">
        <v>22461</v>
      </c>
      <c r="F3828" s="244" t="s">
        <v>23692</v>
      </c>
      <c r="G3828" s="244" t="s">
        <v>23693</v>
      </c>
      <c r="H3828" s="244" t="s">
        <v>262</v>
      </c>
      <c r="I3828" s="267" t="s">
        <v>592</v>
      </c>
      <c r="J3828" s="268" t="s">
        <v>324</v>
      </c>
      <c r="K3828" s="244" t="s">
        <v>1953</v>
      </c>
      <c r="L3828" s="244"/>
      <c r="M3828" s="259" t="s">
        <v>447</v>
      </c>
      <c r="N3828" s="244" t="s">
        <v>449</v>
      </c>
      <c r="O3828" s="244" t="s">
        <v>450</v>
      </c>
      <c r="P3828" s="244">
        <v>2023</v>
      </c>
      <c r="Q3828" s="244">
        <v>2023</v>
      </c>
      <c r="R3828" s="244" t="s">
        <v>16107</v>
      </c>
      <c r="S3828" s="223" t="s">
        <v>78</v>
      </c>
      <c r="T3828" s="244" t="s">
        <v>451</v>
      </c>
      <c r="U3828" s="246">
        <v>74</v>
      </c>
      <c r="V3828" s="244" t="s">
        <v>452</v>
      </c>
      <c r="W3828" s="244" t="s">
        <v>743</v>
      </c>
      <c r="X3828" s="244" t="s">
        <v>23694</v>
      </c>
      <c r="Y3828" s="269">
        <v>37000</v>
      </c>
      <c r="Z3828" s="270"/>
      <c r="AA3828" s="241">
        <f t="shared" si="29"/>
        <v>0</v>
      </c>
      <c r="AB3828" s="244" t="s">
        <v>23695</v>
      </c>
    </row>
    <row r="3829" spans="1:28" ht="15" customHeight="1">
      <c r="A3829" s="109">
        <v>3820</v>
      </c>
      <c r="B3829" s="222" t="str">
        <f t="shared" si="28"/>
        <v>Klik Disini</v>
      </c>
      <c r="C3829" s="244" t="s">
        <v>23696</v>
      </c>
      <c r="D3829" s="244" t="s">
        <v>2762</v>
      </c>
      <c r="E3829" s="244" t="s">
        <v>21505</v>
      </c>
      <c r="F3829" s="244" t="s">
        <v>23697</v>
      </c>
      <c r="G3829" s="244" t="s">
        <v>23698</v>
      </c>
      <c r="H3829" s="244" t="s">
        <v>4690</v>
      </c>
      <c r="I3829" s="267" t="s">
        <v>592</v>
      </c>
      <c r="J3829" s="268" t="s">
        <v>326</v>
      </c>
      <c r="K3829" s="244" t="s">
        <v>1953</v>
      </c>
      <c r="L3829" s="244"/>
      <c r="M3829" s="259" t="s">
        <v>447</v>
      </c>
      <c r="N3829" s="244" t="s">
        <v>449</v>
      </c>
      <c r="O3829" s="244" t="s">
        <v>450</v>
      </c>
      <c r="P3829" s="244">
        <v>2023</v>
      </c>
      <c r="Q3829" s="244">
        <v>2023</v>
      </c>
      <c r="R3829" s="244" t="s">
        <v>16107</v>
      </c>
      <c r="S3829" s="223" t="s">
        <v>78</v>
      </c>
      <c r="T3829" s="244" t="s">
        <v>451</v>
      </c>
      <c r="U3829" s="246">
        <v>82</v>
      </c>
      <c r="V3829" s="244" t="s">
        <v>452</v>
      </c>
      <c r="W3829" s="244" t="s">
        <v>2602</v>
      </c>
      <c r="X3829" s="244" t="s">
        <v>23699</v>
      </c>
      <c r="Y3829" s="269">
        <v>35500</v>
      </c>
      <c r="Z3829" s="270"/>
      <c r="AA3829" s="241">
        <f t="shared" si="29"/>
        <v>0</v>
      </c>
      <c r="AB3829" s="244" t="s">
        <v>23700</v>
      </c>
    </row>
    <row r="3830" spans="1:28" ht="15" customHeight="1">
      <c r="A3830" s="109">
        <v>3821</v>
      </c>
      <c r="B3830" s="222" t="str">
        <f t="shared" si="28"/>
        <v>Klik Disini</v>
      </c>
      <c r="C3830" s="244" t="s">
        <v>23701</v>
      </c>
      <c r="D3830" s="244" t="s">
        <v>2762</v>
      </c>
      <c r="E3830" s="244" t="s">
        <v>22461</v>
      </c>
      <c r="F3830" s="244" t="s">
        <v>23702</v>
      </c>
      <c r="G3830" s="244" t="s">
        <v>23703</v>
      </c>
      <c r="H3830" s="244" t="s">
        <v>3446</v>
      </c>
      <c r="I3830" s="267" t="s">
        <v>592</v>
      </c>
      <c r="J3830" s="268" t="s">
        <v>324</v>
      </c>
      <c r="K3830" s="244" t="s">
        <v>1953</v>
      </c>
      <c r="L3830" s="244"/>
      <c r="M3830" s="259" t="s">
        <v>447</v>
      </c>
      <c r="N3830" s="244" t="s">
        <v>449</v>
      </c>
      <c r="O3830" s="244" t="s">
        <v>450</v>
      </c>
      <c r="P3830" s="244">
        <v>2023</v>
      </c>
      <c r="Q3830" s="244">
        <v>2023</v>
      </c>
      <c r="R3830" s="244" t="s">
        <v>16107</v>
      </c>
      <c r="S3830" s="223" t="s">
        <v>78</v>
      </c>
      <c r="T3830" s="244" t="s">
        <v>451</v>
      </c>
      <c r="U3830" s="246">
        <v>82</v>
      </c>
      <c r="V3830" s="244" t="s">
        <v>452</v>
      </c>
      <c r="W3830" s="244" t="s">
        <v>2602</v>
      </c>
      <c r="X3830" s="244" t="s">
        <v>23704</v>
      </c>
      <c r="Y3830" s="269">
        <v>35500</v>
      </c>
      <c r="Z3830" s="270"/>
      <c r="AA3830" s="241">
        <f t="shared" si="29"/>
        <v>0</v>
      </c>
      <c r="AB3830" s="244" t="s">
        <v>23705</v>
      </c>
    </row>
    <row r="3831" spans="1:28" ht="15" customHeight="1">
      <c r="A3831" s="109">
        <v>3822</v>
      </c>
      <c r="B3831" s="222" t="str">
        <f t="shared" si="28"/>
        <v>Klik Disini</v>
      </c>
      <c r="C3831" s="244" t="s">
        <v>23706</v>
      </c>
      <c r="D3831" s="244" t="s">
        <v>2762</v>
      </c>
      <c r="E3831" s="244" t="s">
        <v>22410</v>
      </c>
      <c r="F3831" s="244" t="s">
        <v>23707</v>
      </c>
      <c r="G3831" s="244" t="s">
        <v>23708</v>
      </c>
      <c r="H3831" s="244" t="s">
        <v>262</v>
      </c>
      <c r="I3831" s="267" t="s">
        <v>592</v>
      </c>
      <c r="J3831" s="268" t="s">
        <v>324</v>
      </c>
      <c r="K3831" s="244" t="s">
        <v>1953</v>
      </c>
      <c r="L3831" s="244"/>
      <c r="M3831" s="259" t="s">
        <v>447</v>
      </c>
      <c r="N3831" s="244" t="s">
        <v>449</v>
      </c>
      <c r="O3831" s="244" t="s">
        <v>450</v>
      </c>
      <c r="P3831" s="244">
        <v>2023</v>
      </c>
      <c r="Q3831" s="244">
        <v>2023</v>
      </c>
      <c r="R3831" s="244" t="s">
        <v>14912</v>
      </c>
      <c r="S3831" s="223" t="s">
        <v>78</v>
      </c>
      <c r="T3831" s="244" t="s">
        <v>451</v>
      </c>
      <c r="U3831" s="246">
        <v>70</v>
      </c>
      <c r="V3831" s="244" t="s">
        <v>452</v>
      </c>
      <c r="W3831" s="244" t="s">
        <v>1633</v>
      </c>
      <c r="X3831" s="244" t="s">
        <v>23709</v>
      </c>
      <c r="Y3831" s="269">
        <v>37000</v>
      </c>
      <c r="Z3831" s="270"/>
      <c r="AA3831" s="241">
        <f t="shared" si="29"/>
        <v>0</v>
      </c>
      <c r="AB3831" s="244" t="s">
        <v>23710</v>
      </c>
    </row>
    <row r="3832" spans="1:28" ht="15" customHeight="1">
      <c r="A3832" s="109">
        <v>3823</v>
      </c>
      <c r="B3832" s="222" t="str">
        <f t="shared" si="28"/>
        <v>Klik Disini</v>
      </c>
      <c r="C3832" s="244" t="s">
        <v>23711</v>
      </c>
      <c r="D3832" s="244" t="s">
        <v>2762</v>
      </c>
      <c r="E3832" s="244" t="s">
        <v>22430</v>
      </c>
      <c r="F3832" s="244"/>
      <c r="G3832" s="244" t="s">
        <v>23712</v>
      </c>
      <c r="H3832" s="244" t="s">
        <v>3662</v>
      </c>
      <c r="I3832" s="267" t="s">
        <v>592</v>
      </c>
      <c r="J3832" s="268" t="s">
        <v>322</v>
      </c>
      <c r="K3832" s="244" t="s">
        <v>1953</v>
      </c>
      <c r="L3832" s="244"/>
      <c r="M3832" s="259" t="s">
        <v>447</v>
      </c>
      <c r="N3832" s="244" t="s">
        <v>449</v>
      </c>
      <c r="O3832" s="244" t="s">
        <v>450</v>
      </c>
      <c r="P3832" s="244">
        <v>2023</v>
      </c>
      <c r="Q3832" s="244">
        <v>2023</v>
      </c>
      <c r="R3832" s="244" t="s">
        <v>14186</v>
      </c>
      <c r="S3832" s="223" t="s">
        <v>78</v>
      </c>
      <c r="T3832" s="244" t="s">
        <v>451</v>
      </c>
      <c r="U3832" s="246">
        <v>78</v>
      </c>
      <c r="V3832" s="244" t="s">
        <v>452</v>
      </c>
      <c r="W3832" s="244" t="s">
        <v>1633</v>
      </c>
      <c r="X3832" s="244" t="s">
        <v>23713</v>
      </c>
      <c r="Y3832" s="269">
        <v>46000</v>
      </c>
      <c r="Z3832" s="270"/>
      <c r="AA3832" s="241">
        <f t="shared" si="29"/>
        <v>0</v>
      </c>
      <c r="AB3832" s="244" t="s">
        <v>23714</v>
      </c>
    </row>
    <row r="3833" spans="1:28" ht="15" customHeight="1">
      <c r="A3833" s="109">
        <v>3824</v>
      </c>
      <c r="B3833" s="222" t="str">
        <f t="shared" si="28"/>
        <v>Klik Disini</v>
      </c>
      <c r="C3833" s="244" t="s">
        <v>23715</v>
      </c>
      <c r="D3833" s="244" t="s">
        <v>2762</v>
      </c>
      <c r="E3833" s="244" t="s">
        <v>21179</v>
      </c>
      <c r="F3833" s="244" t="s">
        <v>23716</v>
      </c>
      <c r="G3833" s="244" t="s">
        <v>23717</v>
      </c>
      <c r="H3833" s="244" t="s">
        <v>3473</v>
      </c>
      <c r="I3833" s="267" t="s">
        <v>446</v>
      </c>
      <c r="J3833" s="268" t="s">
        <v>345</v>
      </c>
      <c r="K3833" s="244" t="s">
        <v>1953</v>
      </c>
      <c r="L3833" s="244"/>
      <c r="M3833" s="259" t="s">
        <v>447</v>
      </c>
      <c r="N3833" s="244" t="s">
        <v>449</v>
      </c>
      <c r="O3833" s="244" t="s">
        <v>462</v>
      </c>
      <c r="P3833" s="244">
        <v>2023</v>
      </c>
      <c r="Q3833" s="244">
        <v>2023</v>
      </c>
      <c r="R3833" s="244" t="s">
        <v>3412</v>
      </c>
      <c r="S3833" s="223" t="s">
        <v>78</v>
      </c>
      <c r="T3833" s="244" t="s">
        <v>451</v>
      </c>
      <c r="U3833" s="246">
        <v>326</v>
      </c>
      <c r="V3833" s="244" t="s">
        <v>452</v>
      </c>
      <c r="W3833" s="244" t="s">
        <v>3962</v>
      </c>
      <c r="X3833" s="244" t="s">
        <v>23718</v>
      </c>
      <c r="Y3833" s="269">
        <v>104000</v>
      </c>
      <c r="Z3833" s="270"/>
      <c r="AA3833" s="241">
        <f t="shared" si="29"/>
        <v>0</v>
      </c>
      <c r="AB3833" s="244" t="s">
        <v>23719</v>
      </c>
    </row>
    <row r="3834" spans="1:28" ht="15" customHeight="1">
      <c r="A3834" s="109">
        <v>3825</v>
      </c>
      <c r="B3834" s="222" t="str">
        <f t="shared" si="28"/>
        <v>Klik Disini</v>
      </c>
      <c r="C3834" s="244" t="s">
        <v>23720</v>
      </c>
      <c r="D3834" s="244" t="s">
        <v>2762</v>
      </c>
      <c r="E3834" s="244" t="s">
        <v>22443</v>
      </c>
      <c r="F3834" s="244"/>
      <c r="G3834" s="244" t="s">
        <v>23721</v>
      </c>
      <c r="H3834" s="244" t="s">
        <v>400</v>
      </c>
      <c r="I3834" s="267" t="s">
        <v>1844</v>
      </c>
      <c r="J3834" s="268" t="s">
        <v>399</v>
      </c>
      <c r="K3834" s="244" t="s">
        <v>1953</v>
      </c>
      <c r="L3834" s="244"/>
      <c r="M3834" s="259" t="s">
        <v>447</v>
      </c>
      <c r="N3834" s="244" t="s">
        <v>449</v>
      </c>
      <c r="O3834" s="244" t="s">
        <v>450</v>
      </c>
      <c r="P3834" s="244">
        <v>2023</v>
      </c>
      <c r="Q3834" s="244">
        <v>2023</v>
      </c>
      <c r="R3834" s="244" t="s">
        <v>14912</v>
      </c>
      <c r="S3834" s="223" t="s">
        <v>78</v>
      </c>
      <c r="T3834" s="244" t="s">
        <v>451</v>
      </c>
      <c r="U3834" s="246">
        <v>84</v>
      </c>
      <c r="V3834" s="244" t="s">
        <v>452</v>
      </c>
      <c r="W3834" s="244" t="s">
        <v>1873</v>
      </c>
      <c r="X3834" s="244" t="s">
        <v>23722</v>
      </c>
      <c r="Y3834" s="269">
        <v>48000</v>
      </c>
      <c r="Z3834" s="270"/>
      <c r="AA3834" s="241">
        <f t="shared" si="29"/>
        <v>0</v>
      </c>
      <c r="AB3834" s="244" t="s">
        <v>23723</v>
      </c>
    </row>
    <row r="3835" spans="1:28" ht="15" customHeight="1">
      <c r="A3835" s="109">
        <v>3826</v>
      </c>
      <c r="B3835" s="222" t="str">
        <f t="shared" ref="B3835:B4089" si="30">HYPERLINK("https://mocostore.moco.co.id/catalog/"&amp;AB3835,"Klik Disini")</f>
        <v>Klik Disini</v>
      </c>
      <c r="C3835" s="244" t="s">
        <v>23724</v>
      </c>
      <c r="D3835" s="244" t="s">
        <v>2762</v>
      </c>
      <c r="E3835" s="244" t="s">
        <v>23725</v>
      </c>
      <c r="F3835" s="244" t="s">
        <v>23726</v>
      </c>
      <c r="G3835" s="244" t="s">
        <v>23727</v>
      </c>
      <c r="H3835" s="244" t="s">
        <v>384</v>
      </c>
      <c r="I3835" s="267" t="s">
        <v>446</v>
      </c>
      <c r="J3835" s="268" t="s">
        <v>383</v>
      </c>
      <c r="K3835" s="244" t="s">
        <v>1953</v>
      </c>
      <c r="L3835" s="244"/>
      <c r="M3835" s="259" t="s">
        <v>447</v>
      </c>
      <c r="N3835" s="244" t="s">
        <v>449</v>
      </c>
      <c r="O3835" s="244" t="s">
        <v>450</v>
      </c>
      <c r="P3835" s="244">
        <v>2018</v>
      </c>
      <c r="Q3835" s="244">
        <v>2023</v>
      </c>
      <c r="R3835" s="244" t="s">
        <v>3412</v>
      </c>
      <c r="S3835" s="223" t="s">
        <v>78</v>
      </c>
      <c r="T3835" s="244" t="s">
        <v>451</v>
      </c>
      <c r="U3835" s="246">
        <v>258</v>
      </c>
      <c r="V3835" s="244" t="s">
        <v>452</v>
      </c>
      <c r="W3835" s="244" t="s">
        <v>4347</v>
      </c>
      <c r="X3835" s="244" t="s">
        <v>23728</v>
      </c>
      <c r="Y3835" s="269">
        <v>120000</v>
      </c>
      <c r="Z3835" s="270"/>
      <c r="AA3835" s="241">
        <f t="shared" ref="AA3835:AA4089" si="31">Y3835*Z3835</f>
        <v>0</v>
      </c>
      <c r="AB3835" s="244" t="s">
        <v>23729</v>
      </c>
    </row>
    <row r="3836" spans="1:28" ht="15" customHeight="1">
      <c r="A3836" s="109">
        <v>3827</v>
      </c>
      <c r="B3836" s="222" t="str">
        <f t="shared" si="30"/>
        <v>Klik Disini</v>
      </c>
      <c r="C3836" s="244" t="s">
        <v>23730</v>
      </c>
      <c r="D3836" s="244" t="s">
        <v>2762</v>
      </c>
      <c r="E3836" s="244" t="s">
        <v>22443</v>
      </c>
      <c r="F3836" s="244"/>
      <c r="G3836" s="244" t="s">
        <v>23731</v>
      </c>
      <c r="H3836" s="244" t="s">
        <v>4580</v>
      </c>
      <c r="I3836" s="267" t="s">
        <v>446</v>
      </c>
      <c r="J3836" s="268" t="s">
        <v>347</v>
      </c>
      <c r="K3836" s="244" t="s">
        <v>1953</v>
      </c>
      <c r="L3836" s="244"/>
      <c r="M3836" s="259" t="s">
        <v>447</v>
      </c>
      <c r="N3836" s="244" t="s">
        <v>449</v>
      </c>
      <c r="O3836" s="244" t="s">
        <v>450</v>
      </c>
      <c r="P3836" s="244">
        <v>2023</v>
      </c>
      <c r="Q3836" s="244">
        <v>2023</v>
      </c>
      <c r="R3836" s="244" t="s">
        <v>14912</v>
      </c>
      <c r="S3836" s="223" t="s">
        <v>78</v>
      </c>
      <c r="T3836" s="244" t="s">
        <v>451</v>
      </c>
      <c r="U3836" s="246">
        <v>76</v>
      </c>
      <c r="V3836" s="244" t="s">
        <v>452</v>
      </c>
      <c r="W3836" s="244" t="s">
        <v>707</v>
      </c>
      <c r="X3836" s="244" t="s">
        <v>23732</v>
      </c>
      <c r="Y3836" s="269">
        <v>46500</v>
      </c>
      <c r="Z3836" s="270"/>
      <c r="AA3836" s="241">
        <f t="shared" si="31"/>
        <v>0</v>
      </c>
      <c r="AB3836" s="244" t="s">
        <v>23733</v>
      </c>
    </row>
    <row r="3837" spans="1:28" ht="15" customHeight="1">
      <c r="A3837" s="109">
        <v>3828</v>
      </c>
      <c r="B3837" s="222" t="str">
        <f t="shared" si="30"/>
        <v>Klik Disini</v>
      </c>
      <c r="C3837" s="244" t="s">
        <v>23734</v>
      </c>
      <c r="D3837" s="244" t="s">
        <v>2762</v>
      </c>
      <c r="E3837" s="244" t="s">
        <v>22496</v>
      </c>
      <c r="F3837" s="244"/>
      <c r="G3837" s="244" t="s">
        <v>23735</v>
      </c>
      <c r="H3837" s="244" t="s">
        <v>262</v>
      </c>
      <c r="I3837" s="267" t="s">
        <v>592</v>
      </c>
      <c r="J3837" s="268" t="s">
        <v>326</v>
      </c>
      <c r="K3837" s="244" t="s">
        <v>1953</v>
      </c>
      <c r="L3837" s="244"/>
      <c r="M3837" s="259" t="s">
        <v>447</v>
      </c>
      <c r="N3837" s="244" t="s">
        <v>449</v>
      </c>
      <c r="O3837" s="244" t="s">
        <v>450</v>
      </c>
      <c r="P3837" s="244">
        <v>2023</v>
      </c>
      <c r="Q3837" s="244">
        <v>2023</v>
      </c>
      <c r="R3837" s="244" t="s">
        <v>14912</v>
      </c>
      <c r="S3837" s="223" t="s">
        <v>78</v>
      </c>
      <c r="T3837" s="244" t="s">
        <v>451</v>
      </c>
      <c r="U3837" s="246">
        <v>80</v>
      </c>
      <c r="V3837" s="244" t="s">
        <v>452</v>
      </c>
      <c r="W3837" s="244" t="s">
        <v>813</v>
      </c>
      <c r="X3837" s="244" t="s">
        <v>23736</v>
      </c>
      <c r="Y3837" s="269">
        <v>46500</v>
      </c>
      <c r="Z3837" s="270"/>
      <c r="AA3837" s="241">
        <f t="shared" si="31"/>
        <v>0</v>
      </c>
      <c r="AB3837" s="244" t="s">
        <v>23737</v>
      </c>
    </row>
    <row r="3838" spans="1:28" ht="15" customHeight="1">
      <c r="A3838" s="109">
        <v>3829</v>
      </c>
      <c r="B3838" s="222" t="str">
        <f t="shared" si="30"/>
        <v>Klik Disini</v>
      </c>
      <c r="C3838" s="244" t="s">
        <v>23738</v>
      </c>
      <c r="D3838" s="244" t="s">
        <v>2762</v>
      </c>
      <c r="E3838" s="244" t="s">
        <v>22574</v>
      </c>
      <c r="F3838" s="244"/>
      <c r="G3838" s="244" t="s">
        <v>23739</v>
      </c>
      <c r="H3838" s="244" t="s">
        <v>362</v>
      </c>
      <c r="I3838" s="267" t="s">
        <v>446</v>
      </c>
      <c r="J3838" s="268" t="s">
        <v>361</v>
      </c>
      <c r="K3838" s="244" t="s">
        <v>1953</v>
      </c>
      <c r="L3838" s="244"/>
      <c r="M3838" s="259" t="s">
        <v>447</v>
      </c>
      <c r="N3838" s="244" t="s">
        <v>449</v>
      </c>
      <c r="O3838" s="244" t="s">
        <v>450</v>
      </c>
      <c r="P3838" s="244">
        <v>2023</v>
      </c>
      <c r="Q3838" s="244">
        <v>2023</v>
      </c>
      <c r="R3838" s="244" t="s">
        <v>14912</v>
      </c>
      <c r="S3838" s="223" t="s">
        <v>78</v>
      </c>
      <c r="T3838" s="244" t="s">
        <v>451</v>
      </c>
      <c r="U3838" s="246">
        <v>74</v>
      </c>
      <c r="V3838" s="244" t="s">
        <v>452</v>
      </c>
      <c r="W3838" s="244" t="s">
        <v>677</v>
      </c>
      <c r="X3838" s="244" t="s">
        <v>23740</v>
      </c>
      <c r="Y3838" s="269">
        <v>46000</v>
      </c>
      <c r="Z3838" s="270"/>
      <c r="AA3838" s="241">
        <f t="shared" si="31"/>
        <v>0</v>
      </c>
      <c r="AB3838" s="244" t="s">
        <v>23741</v>
      </c>
    </row>
    <row r="3839" spans="1:28" ht="15" customHeight="1">
      <c r="A3839" s="109">
        <v>3830</v>
      </c>
      <c r="B3839" s="222" t="str">
        <f t="shared" si="30"/>
        <v>Klik Disini</v>
      </c>
      <c r="C3839" s="244" t="s">
        <v>23742</v>
      </c>
      <c r="D3839" s="244" t="s">
        <v>2762</v>
      </c>
      <c r="E3839" s="244" t="s">
        <v>22371</v>
      </c>
      <c r="F3839" s="244"/>
      <c r="G3839" s="244" t="s">
        <v>23743</v>
      </c>
      <c r="H3839" s="244" t="s">
        <v>3662</v>
      </c>
      <c r="I3839" s="267" t="s">
        <v>592</v>
      </c>
      <c r="J3839" s="268" t="s">
        <v>322</v>
      </c>
      <c r="K3839" s="244" t="s">
        <v>1953</v>
      </c>
      <c r="L3839" s="244"/>
      <c r="M3839" s="259" t="s">
        <v>447</v>
      </c>
      <c r="N3839" s="244" t="s">
        <v>449</v>
      </c>
      <c r="O3839" s="244" t="s">
        <v>450</v>
      </c>
      <c r="P3839" s="244">
        <v>2023</v>
      </c>
      <c r="Q3839" s="244">
        <v>2023</v>
      </c>
      <c r="R3839" s="244" t="s">
        <v>14186</v>
      </c>
      <c r="S3839" s="223" t="s">
        <v>78</v>
      </c>
      <c r="T3839" s="244" t="s">
        <v>451</v>
      </c>
      <c r="U3839" s="246">
        <v>82</v>
      </c>
      <c r="V3839" s="244" t="s">
        <v>452</v>
      </c>
      <c r="W3839" s="244" t="s">
        <v>1873</v>
      </c>
      <c r="X3839" s="244" t="s">
        <v>23744</v>
      </c>
      <c r="Y3839" s="269">
        <v>47500</v>
      </c>
      <c r="Z3839" s="270"/>
      <c r="AA3839" s="241">
        <f t="shared" si="31"/>
        <v>0</v>
      </c>
      <c r="AB3839" s="244" t="s">
        <v>23745</v>
      </c>
    </row>
    <row r="3840" spans="1:28" ht="15" customHeight="1">
      <c r="A3840" s="109">
        <v>3831</v>
      </c>
      <c r="B3840" s="222" t="str">
        <f t="shared" si="30"/>
        <v>Klik Disini</v>
      </c>
      <c r="C3840" s="244" t="s">
        <v>23746</v>
      </c>
      <c r="D3840" s="244" t="s">
        <v>2762</v>
      </c>
      <c r="E3840" s="244" t="s">
        <v>22410</v>
      </c>
      <c r="F3840" s="244" t="s">
        <v>23747</v>
      </c>
      <c r="G3840" s="244" t="s">
        <v>23748</v>
      </c>
      <c r="H3840" s="244" t="s">
        <v>16392</v>
      </c>
      <c r="I3840" s="267" t="s">
        <v>592</v>
      </c>
      <c r="J3840" s="268" t="s">
        <v>326</v>
      </c>
      <c r="K3840" s="244" t="s">
        <v>1953</v>
      </c>
      <c r="L3840" s="244"/>
      <c r="M3840" s="259" t="s">
        <v>447</v>
      </c>
      <c r="N3840" s="244" t="s">
        <v>449</v>
      </c>
      <c r="O3840" s="244" t="s">
        <v>450</v>
      </c>
      <c r="P3840" s="244">
        <v>2023</v>
      </c>
      <c r="Q3840" s="244">
        <v>2023</v>
      </c>
      <c r="R3840" s="244" t="s">
        <v>16107</v>
      </c>
      <c r="S3840" s="223" t="s">
        <v>78</v>
      </c>
      <c r="T3840" s="244" t="s">
        <v>451</v>
      </c>
      <c r="U3840" s="246">
        <v>66</v>
      </c>
      <c r="V3840" s="244" t="s">
        <v>452</v>
      </c>
      <c r="W3840" s="244" t="s">
        <v>743</v>
      </c>
      <c r="X3840" s="244" t="s">
        <v>23749</v>
      </c>
      <c r="Y3840" s="269">
        <v>35500</v>
      </c>
      <c r="Z3840" s="270"/>
      <c r="AA3840" s="241">
        <f t="shared" si="31"/>
        <v>0</v>
      </c>
      <c r="AB3840" s="244" t="s">
        <v>23750</v>
      </c>
    </row>
    <row r="3841" spans="1:28" ht="15" customHeight="1">
      <c r="A3841" s="109">
        <v>3832</v>
      </c>
      <c r="B3841" s="222" t="str">
        <f t="shared" si="30"/>
        <v>Klik Disini</v>
      </c>
      <c r="C3841" s="244" t="s">
        <v>23751</v>
      </c>
      <c r="D3841" s="244" t="s">
        <v>2762</v>
      </c>
      <c r="E3841" s="244" t="s">
        <v>21505</v>
      </c>
      <c r="F3841" s="244"/>
      <c r="G3841" s="244" t="s">
        <v>23752</v>
      </c>
      <c r="H3841" s="244" t="s">
        <v>3949</v>
      </c>
      <c r="I3841" s="267" t="s">
        <v>1844</v>
      </c>
      <c r="J3841" s="268" t="s">
        <v>401</v>
      </c>
      <c r="K3841" s="244" t="s">
        <v>1953</v>
      </c>
      <c r="L3841" s="244"/>
      <c r="M3841" s="259" t="s">
        <v>447</v>
      </c>
      <c r="N3841" s="244" t="s">
        <v>449</v>
      </c>
      <c r="O3841" s="244" t="s">
        <v>450</v>
      </c>
      <c r="P3841" s="244">
        <v>2023</v>
      </c>
      <c r="Q3841" s="244">
        <v>2023</v>
      </c>
      <c r="R3841" s="244" t="s">
        <v>14912</v>
      </c>
      <c r="S3841" s="223" t="s">
        <v>78</v>
      </c>
      <c r="T3841" s="244" t="s">
        <v>451</v>
      </c>
      <c r="U3841" s="246">
        <v>78</v>
      </c>
      <c r="V3841" s="244" t="s">
        <v>452</v>
      </c>
      <c r="W3841" s="244" t="s">
        <v>975</v>
      </c>
      <c r="X3841" s="244" t="s">
        <v>23753</v>
      </c>
      <c r="Y3841" s="269">
        <v>45500</v>
      </c>
      <c r="Z3841" s="270"/>
      <c r="AA3841" s="241">
        <f t="shared" si="31"/>
        <v>0</v>
      </c>
      <c r="AB3841" s="244" t="s">
        <v>23754</v>
      </c>
    </row>
    <row r="3842" spans="1:28" ht="15" customHeight="1">
      <c r="A3842" s="109">
        <v>3833</v>
      </c>
      <c r="B3842" s="222" t="str">
        <f t="shared" si="30"/>
        <v>Klik Disini</v>
      </c>
      <c r="C3842" s="244" t="s">
        <v>23755</v>
      </c>
      <c r="D3842" s="244" t="s">
        <v>2762</v>
      </c>
      <c r="E3842" s="244" t="s">
        <v>23756</v>
      </c>
      <c r="F3842" s="244" t="s">
        <v>23757</v>
      </c>
      <c r="G3842" s="244" t="s">
        <v>23758</v>
      </c>
      <c r="H3842" s="244" t="s">
        <v>386</v>
      </c>
      <c r="I3842" s="267" t="s">
        <v>446</v>
      </c>
      <c r="J3842" s="268" t="s">
        <v>385</v>
      </c>
      <c r="K3842" s="244" t="s">
        <v>1953</v>
      </c>
      <c r="L3842" s="244"/>
      <c r="M3842" s="259" t="s">
        <v>447</v>
      </c>
      <c r="N3842" s="244" t="s">
        <v>449</v>
      </c>
      <c r="O3842" s="244" t="s">
        <v>450</v>
      </c>
      <c r="P3842" s="244">
        <v>2018</v>
      </c>
      <c r="Q3842" s="244">
        <v>2023</v>
      </c>
      <c r="R3842" s="244" t="s">
        <v>3412</v>
      </c>
      <c r="S3842" s="223" t="s">
        <v>78</v>
      </c>
      <c r="T3842" s="244" t="s">
        <v>451</v>
      </c>
      <c r="U3842" s="246">
        <v>450</v>
      </c>
      <c r="V3842" s="244" t="s">
        <v>452</v>
      </c>
      <c r="W3842" s="244" t="s">
        <v>1923</v>
      </c>
      <c r="X3842" s="244" t="s">
        <v>23759</v>
      </c>
      <c r="Y3842" s="269">
        <v>114000</v>
      </c>
      <c r="Z3842" s="270"/>
      <c r="AA3842" s="241">
        <f t="shared" si="31"/>
        <v>0</v>
      </c>
      <c r="AB3842" s="244" t="s">
        <v>23760</v>
      </c>
    </row>
    <row r="3843" spans="1:28" ht="15" customHeight="1">
      <c r="A3843" s="109">
        <v>3834</v>
      </c>
      <c r="B3843" s="222" t="str">
        <f t="shared" si="30"/>
        <v>Klik Disini</v>
      </c>
      <c r="C3843" s="244" t="s">
        <v>23761</v>
      </c>
      <c r="D3843" s="244" t="s">
        <v>2762</v>
      </c>
      <c r="E3843" s="244" t="s">
        <v>13791</v>
      </c>
      <c r="F3843" s="244" t="s">
        <v>23762</v>
      </c>
      <c r="G3843" s="244" t="s">
        <v>23763</v>
      </c>
      <c r="H3843" s="244" t="s">
        <v>356</v>
      </c>
      <c r="I3843" s="267" t="s">
        <v>446</v>
      </c>
      <c r="J3843" s="268" t="s">
        <v>355</v>
      </c>
      <c r="K3843" s="244" t="s">
        <v>1953</v>
      </c>
      <c r="L3843" s="244"/>
      <c r="M3843" s="259" t="s">
        <v>447</v>
      </c>
      <c r="N3843" s="244" t="s">
        <v>449</v>
      </c>
      <c r="O3843" s="244" t="s">
        <v>450</v>
      </c>
      <c r="P3843" s="244">
        <v>2018</v>
      </c>
      <c r="Q3843" s="244">
        <v>2023</v>
      </c>
      <c r="R3843" s="244" t="s">
        <v>3412</v>
      </c>
      <c r="S3843" s="223" t="s">
        <v>78</v>
      </c>
      <c r="T3843" s="244" t="s">
        <v>451</v>
      </c>
      <c r="U3843" s="246">
        <v>226</v>
      </c>
      <c r="V3843" s="244" t="s">
        <v>452</v>
      </c>
      <c r="W3843" s="244" t="s">
        <v>1937</v>
      </c>
      <c r="X3843" s="244" t="s">
        <v>23764</v>
      </c>
      <c r="Y3843" s="269">
        <v>62000</v>
      </c>
      <c r="Z3843" s="270"/>
      <c r="AA3843" s="241">
        <f t="shared" si="31"/>
        <v>0</v>
      </c>
      <c r="AB3843" s="244" t="s">
        <v>23765</v>
      </c>
    </row>
    <row r="3844" spans="1:28" ht="15" customHeight="1">
      <c r="A3844" s="109">
        <v>3835</v>
      </c>
      <c r="B3844" s="222" t="str">
        <f t="shared" si="30"/>
        <v>Klik Disini</v>
      </c>
      <c r="C3844" s="244" t="s">
        <v>23766</v>
      </c>
      <c r="D3844" s="244" t="s">
        <v>2762</v>
      </c>
      <c r="E3844" s="244" t="s">
        <v>15121</v>
      </c>
      <c r="F3844" s="244"/>
      <c r="G3844" s="244" t="s">
        <v>23767</v>
      </c>
      <c r="H3844" s="244" t="s">
        <v>3912</v>
      </c>
      <c r="I3844" s="267" t="s">
        <v>446</v>
      </c>
      <c r="J3844" s="268" t="s">
        <v>367</v>
      </c>
      <c r="K3844" s="244" t="s">
        <v>1953</v>
      </c>
      <c r="L3844" s="244"/>
      <c r="M3844" s="259" t="s">
        <v>447</v>
      </c>
      <c r="N3844" s="244" t="s">
        <v>449</v>
      </c>
      <c r="O3844" s="244" t="s">
        <v>450</v>
      </c>
      <c r="P3844" s="244">
        <v>2023</v>
      </c>
      <c r="Q3844" s="244">
        <v>2023</v>
      </c>
      <c r="R3844" s="244" t="s">
        <v>14116</v>
      </c>
      <c r="S3844" s="223" t="s">
        <v>78</v>
      </c>
      <c r="T3844" s="244" t="s">
        <v>451</v>
      </c>
      <c r="U3844" s="246">
        <v>59</v>
      </c>
      <c r="V3844" s="244" t="s">
        <v>452</v>
      </c>
      <c r="W3844" s="244" t="s">
        <v>563</v>
      </c>
      <c r="X3844" s="244" t="s">
        <v>23768</v>
      </c>
      <c r="Y3844" s="269">
        <v>35000</v>
      </c>
      <c r="Z3844" s="270"/>
      <c r="AA3844" s="241">
        <f t="shared" si="31"/>
        <v>0</v>
      </c>
      <c r="AB3844" s="244" t="s">
        <v>23769</v>
      </c>
    </row>
    <row r="3845" spans="1:28" ht="15" customHeight="1">
      <c r="A3845" s="109">
        <v>3836</v>
      </c>
      <c r="B3845" s="222" t="str">
        <f t="shared" si="30"/>
        <v>Klik Disini</v>
      </c>
      <c r="C3845" s="244" t="s">
        <v>23770</v>
      </c>
      <c r="D3845" s="244" t="s">
        <v>2762</v>
      </c>
      <c r="E3845" s="244" t="s">
        <v>22371</v>
      </c>
      <c r="F3845" s="244"/>
      <c r="G3845" s="244" t="s">
        <v>23771</v>
      </c>
      <c r="H3845" s="244" t="s">
        <v>3662</v>
      </c>
      <c r="I3845" s="267" t="s">
        <v>446</v>
      </c>
      <c r="J3845" s="268" t="s">
        <v>347</v>
      </c>
      <c r="K3845" s="244" t="s">
        <v>1953</v>
      </c>
      <c r="L3845" s="244"/>
      <c r="M3845" s="259" t="s">
        <v>447</v>
      </c>
      <c r="N3845" s="244" t="s">
        <v>449</v>
      </c>
      <c r="O3845" s="244" t="s">
        <v>450</v>
      </c>
      <c r="P3845" s="244">
        <v>2023</v>
      </c>
      <c r="Q3845" s="244">
        <v>2023</v>
      </c>
      <c r="R3845" s="244" t="s">
        <v>14912</v>
      </c>
      <c r="S3845" s="223" t="s">
        <v>78</v>
      </c>
      <c r="T3845" s="244" t="s">
        <v>451</v>
      </c>
      <c r="U3845" s="246">
        <v>74</v>
      </c>
      <c r="V3845" s="244" t="s">
        <v>452</v>
      </c>
      <c r="W3845" s="244" t="s">
        <v>813</v>
      </c>
      <c r="X3845" s="244" t="s">
        <v>23772</v>
      </c>
      <c r="Y3845" s="269">
        <v>46000</v>
      </c>
      <c r="Z3845" s="270"/>
      <c r="AA3845" s="241">
        <f t="shared" si="31"/>
        <v>0</v>
      </c>
      <c r="AB3845" s="244" t="s">
        <v>23773</v>
      </c>
    </row>
    <row r="3846" spans="1:28" ht="15" customHeight="1">
      <c r="A3846" s="109">
        <v>3837</v>
      </c>
      <c r="B3846" s="222" t="str">
        <f t="shared" si="30"/>
        <v>Klik Disini</v>
      </c>
      <c r="C3846" s="244" t="s">
        <v>23774</v>
      </c>
      <c r="D3846" s="244" t="s">
        <v>2762</v>
      </c>
      <c r="E3846" s="244" t="s">
        <v>22482</v>
      </c>
      <c r="F3846" s="244"/>
      <c r="G3846" s="244" t="s">
        <v>23775</v>
      </c>
      <c r="H3846" s="244" t="s">
        <v>4580</v>
      </c>
      <c r="I3846" s="267" t="s">
        <v>592</v>
      </c>
      <c r="J3846" s="268" t="s">
        <v>322</v>
      </c>
      <c r="K3846" s="244" t="s">
        <v>1953</v>
      </c>
      <c r="L3846" s="244"/>
      <c r="M3846" s="259" t="s">
        <v>447</v>
      </c>
      <c r="N3846" s="244" t="s">
        <v>449</v>
      </c>
      <c r="O3846" s="244" t="s">
        <v>450</v>
      </c>
      <c r="P3846" s="244">
        <v>2023</v>
      </c>
      <c r="Q3846" s="244">
        <v>2023</v>
      </c>
      <c r="R3846" s="244" t="s">
        <v>14912</v>
      </c>
      <c r="S3846" s="223" t="s">
        <v>78</v>
      </c>
      <c r="T3846" s="244" t="s">
        <v>451</v>
      </c>
      <c r="U3846" s="246">
        <v>88</v>
      </c>
      <c r="V3846" s="244" t="s">
        <v>452</v>
      </c>
      <c r="W3846" s="244" t="s">
        <v>2911</v>
      </c>
      <c r="X3846" s="244" t="s">
        <v>23776</v>
      </c>
      <c r="Y3846" s="269">
        <v>47500</v>
      </c>
      <c r="Z3846" s="270"/>
      <c r="AA3846" s="241">
        <f t="shared" si="31"/>
        <v>0</v>
      </c>
      <c r="AB3846" s="244" t="s">
        <v>23777</v>
      </c>
    </row>
    <row r="3847" spans="1:28" ht="15" customHeight="1">
      <c r="A3847" s="109">
        <v>3838</v>
      </c>
      <c r="B3847" s="222" t="str">
        <f t="shared" si="30"/>
        <v>Klik Disini</v>
      </c>
      <c r="C3847" s="244" t="s">
        <v>23778</v>
      </c>
      <c r="D3847" s="244" t="s">
        <v>2762</v>
      </c>
      <c r="E3847" s="244" t="s">
        <v>23779</v>
      </c>
      <c r="F3847" s="244" t="s">
        <v>23780</v>
      </c>
      <c r="G3847" s="244" t="s">
        <v>23781</v>
      </c>
      <c r="H3847" s="244" t="s">
        <v>362</v>
      </c>
      <c r="I3847" s="267" t="s">
        <v>446</v>
      </c>
      <c r="J3847" s="268" t="s">
        <v>361</v>
      </c>
      <c r="K3847" s="244" t="s">
        <v>1953</v>
      </c>
      <c r="L3847" s="244"/>
      <c r="M3847" s="259" t="s">
        <v>447</v>
      </c>
      <c r="N3847" s="244" t="s">
        <v>449</v>
      </c>
      <c r="O3847" s="244" t="s">
        <v>450</v>
      </c>
      <c r="P3847" s="244">
        <v>2018</v>
      </c>
      <c r="Q3847" s="244">
        <v>2023</v>
      </c>
      <c r="R3847" s="244" t="s">
        <v>3412</v>
      </c>
      <c r="S3847" s="223" t="s">
        <v>78</v>
      </c>
      <c r="T3847" s="244" t="s">
        <v>451</v>
      </c>
      <c r="U3847" s="246">
        <v>354</v>
      </c>
      <c r="V3847" s="244" t="s">
        <v>452</v>
      </c>
      <c r="W3847" s="244" t="s">
        <v>813</v>
      </c>
      <c r="X3847" s="244" t="s">
        <v>23782</v>
      </c>
      <c r="Y3847" s="269">
        <v>89500</v>
      </c>
      <c r="Z3847" s="270"/>
      <c r="AA3847" s="241">
        <f t="shared" si="31"/>
        <v>0</v>
      </c>
      <c r="AB3847" s="244" t="s">
        <v>23783</v>
      </c>
    </row>
    <row r="3848" spans="1:28" ht="15" customHeight="1">
      <c r="A3848" s="109">
        <v>3839</v>
      </c>
      <c r="B3848" s="222" t="str">
        <f t="shared" si="30"/>
        <v>Klik Disini</v>
      </c>
      <c r="C3848" s="244" t="s">
        <v>23784</v>
      </c>
      <c r="D3848" s="244" t="s">
        <v>2762</v>
      </c>
      <c r="E3848" s="244" t="s">
        <v>5189</v>
      </c>
      <c r="F3848" s="244" t="s">
        <v>23785</v>
      </c>
      <c r="G3848" s="244" t="s">
        <v>23786</v>
      </c>
      <c r="H3848" s="244" t="s">
        <v>5109</v>
      </c>
      <c r="I3848" s="267" t="s">
        <v>446</v>
      </c>
      <c r="J3848" s="268" t="s">
        <v>343</v>
      </c>
      <c r="K3848" s="244" t="s">
        <v>1542</v>
      </c>
      <c r="L3848" s="244"/>
      <c r="M3848" s="259" t="s">
        <v>447</v>
      </c>
      <c r="N3848" s="244" t="s">
        <v>449</v>
      </c>
      <c r="O3848" s="244" t="s">
        <v>450</v>
      </c>
      <c r="P3848" s="244">
        <v>2018</v>
      </c>
      <c r="Q3848" s="244">
        <v>2023</v>
      </c>
      <c r="R3848" s="244" t="s">
        <v>3412</v>
      </c>
      <c r="S3848" s="223" t="s">
        <v>78</v>
      </c>
      <c r="T3848" s="244" t="s">
        <v>451</v>
      </c>
      <c r="U3848" s="246">
        <v>162</v>
      </c>
      <c r="V3848" s="244" t="s">
        <v>452</v>
      </c>
      <c r="W3848" s="244" t="s">
        <v>2657</v>
      </c>
      <c r="X3848" s="244" t="s">
        <v>23787</v>
      </c>
      <c r="Y3848" s="269">
        <v>52000</v>
      </c>
      <c r="Z3848" s="270"/>
      <c r="AA3848" s="241">
        <f t="shared" si="31"/>
        <v>0</v>
      </c>
      <c r="AB3848" s="244" t="s">
        <v>23788</v>
      </c>
    </row>
    <row r="3849" spans="1:28" ht="15" customHeight="1">
      <c r="A3849" s="109">
        <v>3840</v>
      </c>
      <c r="B3849" s="222" t="str">
        <f t="shared" si="30"/>
        <v>Klik Disini</v>
      </c>
      <c r="C3849" s="244" t="s">
        <v>23789</v>
      </c>
      <c r="D3849" s="244" t="s">
        <v>2762</v>
      </c>
      <c r="E3849" s="244" t="s">
        <v>23790</v>
      </c>
      <c r="F3849" s="244" t="s">
        <v>23791</v>
      </c>
      <c r="G3849" s="244" t="s">
        <v>23792</v>
      </c>
      <c r="H3849" s="244" t="s">
        <v>362</v>
      </c>
      <c r="I3849" s="267" t="s">
        <v>446</v>
      </c>
      <c r="J3849" s="268" t="s">
        <v>383</v>
      </c>
      <c r="K3849" s="244" t="s">
        <v>1953</v>
      </c>
      <c r="L3849" s="244"/>
      <c r="M3849" s="259" t="s">
        <v>447</v>
      </c>
      <c r="N3849" s="244" t="s">
        <v>449</v>
      </c>
      <c r="O3849" s="244" t="s">
        <v>450</v>
      </c>
      <c r="P3849" s="244">
        <v>2023</v>
      </c>
      <c r="Q3849" s="244">
        <v>2023</v>
      </c>
      <c r="R3849" s="244" t="s">
        <v>3412</v>
      </c>
      <c r="S3849" s="223" t="s">
        <v>78</v>
      </c>
      <c r="T3849" s="244" t="s">
        <v>451</v>
      </c>
      <c r="U3849" s="246">
        <v>98</v>
      </c>
      <c r="V3849" s="244" t="s">
        <v>452</v>
      </c>
      <c r="W3849" s="244" t="s">
        <v>796</v>
      </c>
      <c r="X3849" s="244" t="s">
        <v>23793</v>
      </c>
      <c r="Y3849" s="269">
        <v>39000</v>
      </c>
      <c r="Z3849" s="270"/>
      <c r="AA3849" s="241">
        <f t="shared" si="31"/>
        <v>0</v>
      </c>
      <c r="AB3849" s="244" t="s">
        <v>23794</v>
      </c>
    </row>
    <row r="3850" spans="1:28" ht="15" customHeight="1">
      <c r="A3850" s="109">
        <v>3841</v>
      </c>
      <c r="B3850" s="222" t="str">
        <f t="shared" si="30"/>
        <v>Klik Disini</v>
      </c>
      <c r="C3850" s="244" t="s">
        <v>23795</v>
      </c>
      <c r="D3850" s="244" t="s">
        <v>2762</v>
      </c>
      <c r="E3850" s="244" t="s">
        <v>22410</v>
      </c>
      <c r="F3850" s="244"/>
      <c r="G3850" s="244" t="s">
        <v>23796</v>
      </c>
      <c r="H3850" s="244" t="s">
        <v>4580</v>
      </c>
      <c r="I3850" s="267" t="s">
        <v>592</v>
      </c>
      <c r="J3850" s="268" t="s">
        <v>322</v>
      </c>
      <c r="K3850" s="244" t="s">
        <v>1953</v>
      </c>
      <c r="L3850" s="244"/>
      <c r="M3850" s="259" t="s">
        <v>447</v>
      </c>
      <c r="N3850" s="244" t="s">
        <v>449</v>
      </c>
      <c r="O3850" s="244" t="s">
        <v>450</v>
      </c>
      <c r="P3850" s="244">
        <v>2023</v>
      </c>
      <c r="Q3850" s="244">
        <v>2023</v>
      </c>
      <c r="R3850" s="244" t="s">
        <v>14186</v>
      </c>
      <c r="S3850" s="223" t="s">
        <v>78</v>
      </c>
      <c r="T3850" s="244" t="s">
        <v>451</v>
      </c>
      <c r="U3850" s="246">
        <v>66</v>
      </c>
      <c r="V3850" s="244" t="s">
        <v>452</v>
      </c>
      <c r="W3850" s="244" t="s">
        <v>1937</v>
      </c>
      <c r="X3850" s="244" t="s">
        <v>23797</v>
      </c>
      <c r="Y3850" s="269">
        <v>48500</v>
      </c>
      <c r="Z3850" s="270"/>
      <c r="AA3850" s="241">
        <f t="shared" si="31"/>
        <v>0</v>
      </c>
      <c r="AB3850" s="244" t="s">
        <v>23798</v>
      </c>
    </row>
    <row r="3851" spans="1:28" ht="15" customHeight="1">
      <c r="A3851" s="109">
        <v>3842</v>
      </c>
      <c r="B3851" s="222" t="str">
        <f t="shared" si="30"/>
        <v>Klik Disini</v>
      </c>
      <c r="C3851" s="244" t="s">
        <v>23799</v>
      </c>
      <c r="D3851" s="244" t="s">
        <v>2762</v>
      </c>
      <c r="E3851" s="244" t="s">
        <v>22415</v>
      </c>
      <c r="F3851" s="244"/>
      <c r="G3851" s="244" t="s">
        <v>23800</v>
      </c>
      <c r="H3851" s="244" t="s">
        <v>1027</v>
      </c>
      <c r="I3851" s="267" t="s">
        <v>592</v>
      </c>
      <c r="J3851" s="268" t="s">
        <v>322</v>
      </c>
      <c r="K3851" s="244" t="s">
        <v>1953</v>
      </c>
      <c r="L3851" s="244"/>
      <c r="M3851" s="259" t="s">
        <v>447</v>
      </c>
      <c r="N3851" s="244" t="s">
        <v>449</v>
      </c>
      <c r="O3851" s="244" t="s">
        <v>450</v>
      </c>
      <c r="P3851" s="244">
        <v>2023</v>
      </c>
      <c r="Q3851" s="244">
        <v>2023</v>
      </c>
      <c r="R3851" s="244" t="s">
        <v>14912</v>
      </c>
      <c r="S3851" s="223" t="s">
        <v>78</v>
      </c>
      <c r="T3851" s="244" t="s">
        <v>451</v>
      </c>
      <c r="U3851" s="246">
        <v>82</v>
      </c>
      <c r="V3851" s="244" t="s">
        <v>452</v>
      </c>
      <c r="W3851" s="244" t="s">
        <v>715</v>
      </c>
      <c r="X3851" s="244" t="s">
        <v>23801</v>
      </c>
      <c r="Y3851" s="269">
        <v>46000</v>
      </c>
      <c r="Z3851" s="270"/>
      <c r="AA3851" s="241">
        <f t="shared" si="31"/>
        <v>0</v>
      </c>
      <c r="AB3851" s="244" t="s">
        <v>23802</v>
      </c>
    </row>
    <row r="3852" spans="1:28" ht="15" customHeight="1">
      <c r="A3852" s="109">
        <v>3843</v>
      </c>
      <c r="B3852" s="222" t="str">
        <f t="shared" si="30"/>
        <v>Klik Disini</v>
      </c>
      <c r="C3852" s="244" t="s">
        <v>23803</v>
      </c>
      <c r="D3852" s="244" t="s">
        <v>2762</v>
      </c>
      <c r="E3852" s="244" t="s">
        <v>22543</v>
      </c>
      <c r="F3852" s="244"/>
      <c r="G3852" s="244" t="s">
        <v>23804</v>
      </c>
      <c r="H3852" s="244" t="s">
        <v>4580</v>
      </c>
      <c r="I3852" s="267" t="s">
        <v>592</v>
      </c>
      <c r="J3852" s="268" t="s">
        <v>322</v>
      </c>
      <c r="K3852" s="244" t="s">
        <v>1953</v>
      </c>
      <c r="L3852" s="244"/>
      <c r="M3852" s="259" t="s">
        <v>447</v>
      </c>
      <c r="N3852" s="244" t="s">
        <v>449</v>
      </c>
      <c r="O3852" s="244" t="s">
        <v>450</v>
      </c>
      <c r="P3852" s="244">
        <v>2023</v>
      </c>
      <c r="Q3852" s="244">
        <v>2023</v>
      </c>
      <c r="R3852" s="244" t="s">
        <v>14912</v>
      </c>
      <c r="S3852" s="223" t="s">
        <v>78</v>
      </c>
      <c r="T3852" s="244" t="s">
        <v>451</v>
      </c>
      <c r="U3852" s="246">
        <v>90</v>
      </c>
      <c r="V3852" s="244" t="s">
        <v>452</v>
      </c>
      <c r="W3852" s="244" t="s">
        <v>4777</v>
      </c>
      <c r="X3852" s="244" t="s">
        <v>23805</v>
      </c>
      <c r="Y3852" s="269">
        <v>48000</v>
      </c>
      <c r="Z3852" s="270"/>
      <c r="AA3852" s="241">
        <f t="shared" si="31"/>
        <v>0</v>
      </c>
      <c r="AB3852" s="244" t="s">
        <v>23806</v>
      </c>
    </row>
    <row r="3853" spans="1:28" ht="15" customHeight="1">
      <c r="A3853" s="109">
        <v>3844</v>
      </c>
      <c r="B3853" s="222" t="str">
        <f t="shared" si="30"/>
        <v>Klik Disini</v>
      </c>
      <c r="C3853" s="244" t="s">
        <v>23807</v>
      </c>
      <c r="D3853" s="244" t="s">
        <v>2762</v>
      </c>
      <c r="E3853" s="244" t="s">
        <v>22371</v>
      </c>
      <c r="F3853" s="244" t="s">
        <v>23808</v>
      </c>
      <c r="G3853" s="244" t="s">
        <v>23809</v>
      </c>
      <c r="H3853" s="244" t="s">
        <v>3662</v>
      </c>
      <c r="I3853" s="267" t="s">
        <v>592</v>
      </c>
      <c r="J3853" s="268" t="s">
        <v>322</v>
      </c>
      <c r="K3853" s="244" t="s">
        <v>1953</v>
      </c>
      <c r="L3853" s="244"/>
      <c r="M3853" s="259" t="s">
        <v>447</v>
      </c>
      <c r="N3853" s="244" t="s">
        <v>449</v>
      </c>
      <c r="O3853" s="244" t="s">
        <v>450</v>
      </c>
      <c r="P3853" s="244">
        <v>2023</v>
      </c>
      <c r="Q3853" s="244">
        <v>2023</v>
      </c>
      <c r="R3853" s="244" t="s">
        <v>14186</v>
      </c>
      <c r="S3853" s="223" t="s">
        <v>78</v>
      </c>
      <c r="T3853" s="244" t="s">
        <v>451</v>
      </c>
      <c r="U3853" s="246">
        <v>68</v>
      </c>
      <c r="V3853" s="244" t="s">
        <v>452</v>
      </c>
      <c r="W3853" s="244" t="s">
        <v>594</v>
      </c>
      <c r="X3853" s="244" t="s">
        <v>23810</v>
      </c>
      <c r="Y3853" s="269">
        <v>37000</v>
      </c>
      <c r="Z3853" s="270"/>
      <c r="AA3853" s="241">
        <f t="shared" si="31"/>
        <v>0</v>
      </c>
      <c r="AB3853" s="244" t="s">
        <v>23811</v>
      </c>
    </row>
    <row r="3854" spans="1:28" ht="15" customHeight="1">
      <c r="A3854" s="109">
        <v>3845</v>
      </c>
      <c r="B3854" s="222" t="str">
        <f t="shared" si="30"/>
        <v>Klik Disini</v>
      </c>
      <c r="C3854" s="244" t="s">
        <v>23812</v>
      </c>
      <c r="D3854" s="244" t="s">
        <v>2762</v>
      </c>
      <c r="E3854" s="244" t="s">
        <v>22430</v>
      </c>
      <c r="F3854" s="244"/>
      <c r="G3854" s="244" t="s">
        <v>23813</v>
      </c>
      <c r="H3854" s="244" t="s">
        <v>398</v>
      </c>
      <c r="I3854" s="267" t="s">
        <v>1844</v>
      </c>
      <c r="J3854" s="268" t="s">
        <v>397</v>
      </c>
      <c r="K3854" s="244" t="s">
        <v>1953</v>
      </c>
      <c r="L3854" s="244"/>
      <c r="M3854" s="259" t="s">
        <v>447</v>
      </c>
      <c r="N3854" s="244" t="s">
        <v>449</v>
      </c>
      <c r="O3854" s="244" t="s">
        <v>450</v>
      </c>
      <c r="P3854" s="244">
        <v>2023</v>
      </c>
      <c r="Q3854" s="244">
        <v>2023</v>
      </c>
      <c r="R3854" s="244" t="s">
        <v>14912</v>
      </c>
      <c r="S3854" s="223" t="s">
        <v>78</v>
      </c>
      <c r="T3854" s="244" t="s">
        <v>451</v>
      </c>
      <c r="U3854" s="246">
        <v>70</v>
      </c>
      <c r="V3854" s="244" t="s">
        <v>452</v>
      </c>
      <c r="W3854" s="244" t="s">
        <v>715</v>
      </c>
      <c r="X3854" s="244" t="s">
        <v>23814</v>
      </c>
      <c r="Y3854" s="269">
        <v>48500</v>
      </c>
      <c r="Z3854" s="270"/>
      <c r="AA3854" s="241">
        <f t="shared" si="31"/>
        <v>0</v>
      </c>
      <c r="AB3854" s="244" t="s">
        <v>23815</v>
      </c>
    </row>
    <row r="3855" spans="1:28" ht="15" customHeight="1">
      <c r="A3855" s="109">
        <v>3846</v>
      </c>
      <c r="B3855" s="222" t="str">
        <f t="shared" si="30"/>
        <v>Klik Disini</v>
      </c>
      <c r="C3855" s="244" t="s">
        <v>23816</v>
      </c>
      <c r="D3855" s="244" t="s">
        <v>2762</v>
      </c>
      <c r="E3855" s="244" t="s">
        <v>23817</v>
      </c>
      <c r="F3855" s="244" t="s">
        <v>23818</v>
      </c>
      <c r="G3855" s="244" t="s">
        <v>23819</v>
      </c>
      <c r="H3855" s="244" t="s">
        <v>16392</v>
      </c>
      <c r="I3855" s="267" t="s">
        <v>592</v>
      </c>
      <c r="J3855" s="268" t="s">
        <v>326</v>
      </c>
      <c r="K3855" s="244" t="s">
        <v>1953</v>
      </c>
      <c r="L3855" s="244"/>
      <c r="M3855" s="259" t="s">
        <v>447</v>
      </c>
      <c r="N3855" s="244" t="s">
        <v>449</v>
      </c>
      <c r="O3855" s="244" t="s">
        <v>450</v>
      </c>
      <c r="P3855" s="244">
        <v>2018</v>
      </c>
      <c r="Q3855" s="244">
        <v>2023</v>
      </c>
      <c r="R3855" s="244" t="s">
        <v>3412</v>
      </c>
      <c r="S3855" s="223" t="s">
        <v>78</v>
      </c>
      <c r="T3855" s="244" t="s">
        <v>451</v>
      </c>
      <c r="U3855" s="246">
        <v>154</v>
      </c>
      <c r="V3855" s="244" t="s">
        <v>452</v>
      </c>
      <c r="W3855" s="244" t="s">
        <v>12938</v>
      </c>
      <c r="X3855" s="244" t="s">
        <v>23820</v>
      </c>
      <c r="Y3855" s="269">
        <v>89000</v>
      </c>
      <c r="Z3855" s="270"/>
      <c r="AA3855" s="241">
        <f t="shared" si="31"/>
        <v>0</v>
      </c>
      <c r="AB3855" s="244" t="s">
        <v>23821</v>
      </c>
    </row>
    <row r="3856" spans="1:28" ht="15" customHeight="1">
      <c r="A3856" s="109">
        <v>3847</v>
      </c>
      <c r="B3856" s="222" t="str">
        <f t="shared" si="30"/>
        <v>Klik Disini</v>
      </c>
      <c r="C3856" s="244" t="s">
        <v>23822</v>
      </c>
      <c r="D3856" s="244" t="s">
        <v>2762</v>
      </c>
      <c r="E3856" s="244" t="s">
        <v>15657</v>
      </c>
      <c r="F3856" s="244"/>
      <c r="G3856" s="244" t="s">
        <v>23823</v>
      </c>
      <c r="H3856" s="244" t="s">
        <v>3912</v>
      </c>
      <c r="I3856" s="267" t="s">
        <v>446</v>
      </c>
      <c r="J3856" s="268" t="s">
        <v>367</v>
      </c>
      <c r="K3856" s="244" t="s">
        <v>1953</v>
      </c>
      <c r="L3856" s="244"/>
      <c r="M3856" s="259" t="s">
        <v>447</v>
      </c>
      <c r="N3856" s="244" t="s">
        <v>449</v>
      </c>
      <c r="O3856" s="244" t="s">
        <v>450</v>
      </c>
      <c r="P3856" s="244">
        <v>2023</v>
      </c>
      <c r="Q3856" s="244">
        <v>2023</v>
      </c>
      <c r="R3856" s="244" t="s">
        <v>14912</v>
      </c>
      <c r="S3856" s="223" t="s">
        <v>78</v>
      </c>
      <c r="T3856" s="244" t="s">
        <v>451</v>
      </c>
      <c r="U3856" s="246">
        <v>70</v>
      </c>
      <c r="V3856" s="244" t="s">
        <v>452</v>
      </c>
      <c r="W3856" s="244" t="s">
        <v>707</v>
      </c>
      <c r="X3856" s="244" t="s">
        <v>23824</v>
      </c>
      <c r="Y3856" s="269">
        <v>45000</v>
      </c>
      <c r="Z3856" s="270"/>
      <c r="AA3856" s="241">
        <f t="shared" si="31"/>
        <v>0</v>
      </c>
      <c r="AB3856" s="244" t="s">
        <v>23825</v>
      </c>
    </row>
    <row r="3857" spans="1:28" ht="15" customHeight="1">
      <c r="A3857" s="109">
        <v>3848</v>
      </c>
      <c r="B3857" s="222" t="str">
        <f t="shared" si="30"/>
        <v>Klik Disini</v>
      </c>
      <c r="C3857" s="244" t="s">
        <v>23826</v>
      </c>
      <c r="D3857" s="244" t="s">
        <v>2762</v>
      </c>
      <c r="E3857" s="244" t="s">
        <v>22482</v>
      </c>
      <c r="F3857" s="244"/>
      <c r="G3857" s="244" t="s">
        <v>23827</v>
      </c>
      <c r="H3857" s="244" t="s">
        <v>398</v>
      </c>
      <c r="I3857" s="267" t="s">
        <v>1844</v>
      </c>
      <c r="J3857" s="268" t="s">
        <v>397</v>
      </c>
      <c r="K3857" s="244" t="s">
        <v>1953</v>
      </c>
      <c r="L3857" s="244"/>
      <c r="M3857" s="259" t="s">
        <v>447</v>
      </c>
      <c r="N3857" s="244" t="s">
        <v>449</v>
      </c>
      <c r="O3857" s="244" t="s">
        <v>450</v>
      </c>
      <c r="P3857" s="244">
        <v>2023</v>
      </c>
      <c r="Q3857" s="244">
        <v>2023</v>
      </c>
      <c r="R3857" s="244" t="s">
        <v>14912</v>
      </c>
      <c r="S3857" s="223" t="s">
        <v>78</v>
      </c>
      <c r="T3857" s="244" t="s">
        <v>451</v>
      </c>
      <c r="U3857" s="246">
        <v>88</v>
      </c>
      <c r="V3857" s="244" t="s">
        <v>452</v>
      </c>
      <c r="W3857" s="244" t="s">
        <v>601</v>
      </c>
      <c r="X3857" s="244" t="s">
        <v>23828</v>
      </c>
      <c r="Y3857" s="269">
        <v>47500</v>
      </c>
      <c r="Z3857" s="270"/>
      <c r="AA3857" s="241">
        <f t="shared" si="31"/>
        <v>0</v>
      </c>
      <c r="AB3857" s="244" t="s">
        <v>23829</v>
      </c>
    </row>
    <row r="3858" spans="1:28" ht="15" customHeight="1">
      <c r="A3858" s="109">
        <v>3849</v>
      </c>
      <c r="B3858" s="222" t="str">
        <f t="shared" si="30"/>
        <v>Klik Disini</v>
      </c>
      <c r="C3858" s="244" t="s">
        <v>23830</v>
      </c>
      <c r="D3858" s="244" t="s">
        <v>2762</v>
      </c>
      <c r="E3858" s="244" t="s">
        <v>23831</v>
      </c>
      <c r="F3858" s="244" t="s">
        <v>23832</v>
      </c>
      <c r="G3858" s="244" t="s">
        <v>23833</v>
      </c>
      <c r="H3858" s="244" t="s">
        <v>495</v>
      </c>
      <c r="I3858" s="267" t="s">
        <v>446</v>
      </c>
      <c r="J3858" s="268" t="s">
        <v>359</v>
      </c>
      <c r="K3858" s="244" t="s">
        <v>1953</v>
      </c>
      <c r="L3858" s="244"/>
      <c r="M3858" s="259" t="s">
        <v>447</v>
      </c>
      <c r="N3858" s="244" t="s">
        <v>449</v>
      </c>
      <c r="O3858" s="244" t="s">
        <v>450</v>
      </c>
      <c r="P3858" s="244">
        <v>2023</v>
      </c>
      <c r="Q3858" s="244">
        <v>2023</v>
      </c>
      <c r="R3858" s="244" t="s">
        <v>3412</v>
      </c>
      <c r="S3858" s="223" t="s">
        <v>78</v>
      </c>
      <c r="T3858" s="244" t="s">
        <v>451</v>
      </c>
      <c r="U3858" s="246">
        <v>242</v>
      </c>
      <c r="V3858" s="244" t="s">
        <v>452</v>
      </c>
      <c r="W3858" s="244" t="s">
        <v>4777</v>
      </c>
      <c r="X3858" s="244" t="s">
        <v>23834</v>
      </c>
      <c r="Y3858" s="269">
        <v>66000</v>
      </c>
      <c r="Z3858" s="270"/>
      <c r="AA3858" s="241">
        <f t="shared" si="31"/>
        <v>0</v>
      </c>
      <c r="AB3858" s="244" t="s">
        <v>23835</v>
      </c>
    </row>
    <row r="3859" spans="1:28" ht="15" customHeight="1">
      <c r="A3859" s="109">
        <v>3850</v>
      </c>
      <c r="B3859" s="222" t="str">
        <f t="shared" si="30"/>
        <v>Klik Disini</v>
      </c>
      <c r="C3859" s="244" t="s">
        <v>23836</v>
      </c>
      <c r="D3859" s="244" t="s">
        <v>2762</v>
      </c>
      <c r="E3859" s="244" t="s">
        <v>22443</v>
      </c>
      <c r="F3859" s="244"/>
      <c r="G3859" s="244" t="s">
        <v>23837</v>
      </c>
      <c r="H3859" s="244" t="s">
        <v>376</v>
      </c>
      <c r="I3859" s="267" t="s">
        <v>446</v>
      </c>
      <c r="J3859" s="268" t="s">
        <v>375</v>
      </c>
      <c r="K3859" s="244" t="s">
        <v>1953</v>
      </c>
      <c r="L3859" s="244"/>
      <c r="M3859" s="259" t="s">
        <v>447</v>
      </c>
      <c r="N3859" s="244" t="s">
        <v>449</v>
      </c>
      <c r="O3859" s="244" t="s">
        <v>450</v>
      </c>
      <c r="P3859" s="244">
        <v>2023</v>
      </c>
      <c r="Q3859" s="244">
        <v>2023</v>
      </c>
      <c r="R3859" s="244" t="s">
        <v>14912</v>
      </c>
      <c r="S3859" s="223" t="s">
        <v>78</v>
      </c>
      <c r="T3859" s="244" t="s">
        <v>451</v>
      </c>
      <c r="U3859" s="246">
        <v>76</v>
      </c>
      <c r="V3859" s="244" t="s">
        <v>452</v>
      </c>
      <c r="W3859" s="244" t="s">
        <v>655</v>
      </c>
      <c r="X3859" s="244" t="s">
        <v>23838</v>
      </c>
      <c r="Y3859" s="269">
        <v>46500</v>
      </c>
      <c r="Z3859" s="270"/>
      <c r="AA3859" s="241">
        <f t="shared" si="31"/>
        <v>0</v>
      </c>
      <c r="AB3859" s="244" t="s">
        <v>23839</v>
      </c>
    </row>
    <row r="3860" spans="1:28" ht="15" customHeight="1">
      <c r="A3860" s="109">
        <v>3851</v>
      </c>
      <c r="B3860" s="222" t="str">
        <f t="shared" si="30"/>
        <v>Klik Disini</v>
      </c>
      <c r="C3860" s="244" t="s">
        <v>23840</v>
      </c>
      <c r="D3860" s="244" t="s">
        <v>2762</v>
      </c>
      <c r="E3860" s="244" t="s">
        <v>22574</v>
      </c>
      <c r="F3860" s="244"/>
      <c r="G3860" s="244" t="s">
        <v>23841</v>
      </c>
      <c r="H3860" s="244" t="s">
        <v>3662</v>
      </c>
      <c r="I3860" s="267" t="s">
        <v>592</v>
      </c>
      <c r="J3860" s="268" t="s">
        <v>322</v>
      </c>
      <c r="K3860" s="244" t="s">
        <v>1953</v>
      </c>
      <c r="L3860" s="244"/>
      <c r="M3860" s="259" t="s">
        <v>447</v>
      </c>
      <c r="N3860" s="244" t="s">
        <v>449</v>
      </c>
      <c r="O3860" s="244" t="s">
        <v>450</v>
      </c>
      <c r="P3860" s="244">
        <v>2023</v>
      </c>
      <c r="Q3860" s="244">
        <v>2023</v>
      </c>
      <c r="R3860" s="244" t="s">
        <v>14912</v>
      </c>
      <c r="S3860" s="223" t="s">
        <v>78</v>
      </c>
      <c r="T3860" s="244" t="s">
        <v>451</v>
      </c>
      <c r="U3860" s="246">
        <v>80</v>
      </c>
      <c r="V3860" s="244" t="s">
        <v>452</v>
      </c>
      <c r="W3860" s="244" t="s">
        <v>632</v>
      </c>
      <c r="X3860" s="244" t="s">
        <v>23842</v>
      </c>
      <c r="Y3860" s="269">
        <v>46500</v>
      </c>
      <c r="Z3860" s="270"/>
      <c r="AA3860" s="241">
        <f t="shared" si="31"/>
        <v>0</v>
      </c>
      <c r="AB3860" s="244" t="s">
        <v>23843</v>
      </c>
    </row>
    <row r="3861" spans="1:28" ht="15" customHeight="1">
      <c r="A3861" s="109">
        <v>3852</v>
      </c>
      <c r="B3861" s="222" t="str">
        <f t="shared" si="30"/>
        <v>Klik Disini</v>
      </c>
      <c r="C3861" s="244" t="s">
        <v>23844</v>
      </c>
      <c r="D3861" s="244" t="s">
        <v>2762</v>
      </c>
      <c r="E3861" s="244" t="s">
        <v>21505</v>
      </c>
      <c r="F3861" s="244" t="s">
        <v>23845</v>
      </c>
      <c r="G3861" s="244" t="s">
        <v>23846</v>
      </c>
      <c r="H3861" s="244" t="s">
        <v>398</v>
      </c>
      <c r="I3861" s="267" t="s">
        <v>1844</v>
      </c>
      <c r="J3861" s="268" t="s">
        <v>397</v>
      </c>
      <c r="K3861" s="244" t="s">
        <v>1953</v>
      </c>
      <c r="L3861" s="244"/>
      <c r="M3861" s="259" t="s">
        <v>447</v>
      </c>
      <c r="N3861" s="244" t="s">
        <v>449</v>
      </c>
      <c r="O3861" s="244" t="s">
        <v>450</v>
      </c>
      <c r="P3861" s="244">
        <v>2023</v>
      </c>
      <c r="Q3861" s="244">
        <v>2023</v>
      </c>
      <c r="R3861" s="244" t="s">
        <v>14186</v>
      </c>
      <c r="S3861" s="223" t="s">
        <v>78</v>
      </c>
      <c r="T3861" s="244" t="s">
        <v>451</v>
      </c>
      <c r="U3861" s="246">
        <v>68</v>
      </c>
      <c r="V3861" s="244" t="s">
        <v>452</v>
      </c>
      <c r="W3861" s="244" t="s">
        <v>707</v>
      </c>
      <c r="X3861" s="244" t="s">
        <v>23847</v>
      </c>
      <c r="Y3861" s="269">
        <v>45000</v>
      </c>
      <c r="Z3861" s="270"/>
      <c r="AA3861" s="241">
        <f t="shared" si="31"/>
        <v>0</v>
      </c>
      <c r="AB3861" s="244" t="s">
        <v>23848</v>
      </c>
    </row>
    <row r="3862" spans="1:28" ht="15" customHeight="1">
      <c r="A3862" s="109">
        <v>3853</v>
      </c>
      <c r="B3862" s="222" t="str">
        <f t="shared" si="30"/>
        <v>Klik Disini</v>
      </c>
      <c r="C3862" s="244" t="s">
        <v>23849</v>
      </c>
      <c r="D3862" s="244" t="s">
        <v>2762</v>
      </c>
      <c r="E3862" s="244" t="s">
        <v>22461</v>
      </c>
      <c r="F3862" s="244"/>
      <c r="G3862" s="244" t="s">
        <v>23850</v>
      </c>
      <c r="H3862" s="244" t="s">
        <v>262</v>
      </c>
      <c r="I3862" s="267" t="s">
        <v>592</v>
      </c>
      <c r="J3862" s="268" t="s">
        <v>322</v>
      </c>
      <c r="K3862" s="244" t="s">
        <v>1953</v>
      </c>
      <c r="L3862" s="244"/>
      <c r="M3862" s="259" t="s">
        <v>447</v>
      </c>
      <c r="N3862" s="244" t="s">
        <v>449</v>
      </c>
      <c r="O3862" s="244" t="s">
        <v>450</v>
      </c>
      <c r="P3862" s="244">
        <v>2023</v>
      </c>
      <c r="Q3862" s="244">
        <v>2023</v>
      </c>
      <c r="R3862" s="244" t="s">
        <v>14186</v>
      </c>
      <c r="S3862" s="223" t="s">
        <v>78</v>
      </c>
      <c r="T3862" s="244" t="s">
        <v>451</v>
      </c>
      <c r="U3862" s="246">
        <v>86</v>
      </c>
      <c r="V3862" s="244" t="s">
        <v>452</v>
      </c>
      <c r="W3862" s="244" t="s">
        <v>1117</v>
      </c>
      <c r="X3862" s="244" t="s">
        <v>23851</v>
      </c>
      <c r="Y3862" s="269">
        <v>48000</v>
      </c>
      <c r="Z3862" s="270"/>
      <c r="AA3862" s="241">
        <f t="shared" si="31"/>
        <v>0</v>
      </c>
      <c r="AB3862" s="244" t="s">
        <v>23852</v>
      </c>
    </row>
    <row r="3863" spans="1:28" ht="15" customHeight="1">
      <c r="A3863" s="109">
        <v>3854</v>
      </c>
      <c r="B3863" s="222" t="str">
        <f t="shared" si="30"/>
        <v>Klik Disini</v>
      </c>
      <c r="C3863" s="244" t="s">
        <v>23853</v>
      </c>
      <c r="D3863" s="244" t="s">
        <v>2762</v>
      </c>
      <c r="E3863" s="244" t="s">
        <v>21505</v>
      </c>
      <c r="F3863" s="244"/>
      <c r="G3863" s="244" t="s">
        <v>23854</v>
      </c>
      <c r="H3863" s="244" t="s">
        <v>262</v>
      </c>
      <c r="I3863" s="267" t="s">
        <v>592</v>
      </c>
      <c r="J3863" s="268" t="s">
        <v>322</v>
      </c>
      <c r="K3863" s="244" t="s">
        <v>1953</v>
      </c>
      <c r="L3863" s="244"/>
      <c r="M3863" s="259" t="s">
        <v>447</v>
      </c>
      <c r="N3863" s="244" t="s">
        <v>449</v>
      </c>
      <c r="O3863" s="244" t="s">
        <v>450</v>
      </c>
      <c r="P3863" s="244">
        <v>2023</v>
      </c>
      <c r="Q3863" s="244">
        <v>2023</v>
      </c>
      <c r="R3863" s="244" t="s">
        <v>14186</v>
      </c>
      <c r="S3863" s="223" t="s">
        <v>78</v>
      </c>
      <c r="T3863" s="244" t="s">
        <v>451</v>
      </c>
      <c r="U3863" s="246">
        <v>78</v>
      </c>
      <c r="V3863" s="244" t="s">
        <v>452</v>
      </c>
      <c r="W3863" s="244" t="s">
        <v>1575</v>
      </c>
      <c r="X3863" s="244" t="s">
        <v>23855</v>
      </c>
      <c r="Y3863" s="269">
        <v>46500</v>
      </c>
      <c r="Z3863" s="270"/>
      <c r="AA3863" s="241">
        <f t="shared" si="31"/>
        <v>0</v>
      </c>
      <c r="AB3863" s="244" t="s">
        <v>23856</v>
      </c>
    </row>
    <row r="3864" spans="1:28" ht="15" customHeight="1">
      <c r="A3864" s="109">
        <v>3855</v>
      </c>
      <c r="B3864" s="222" t="str">
        <f t="shared" si="30"/>
        <v>Klik Disini</v>
      </c>
      <c r="C3864" s="244" t="s">
        <v>23857</v>
      </c>
      <c r="D3864" s="244" t="s">
        <v>2762</v>
      </c>
      <c r="E3864" s="244" t="s">
        <v>22482</v>
      </c>
      <c r="F3864" s="244"/>
      <c r="G3864" s="244" t="s">
        <v>23858</v>
      </c>
      <c r="H3864" s="244" t="s">
        <v>3811</v>
      </c>
      <c r="I3864" s="267" t="s">
        <v>1844</v>
      </c>
      <c r="J3864" s="268" t="s">
        <v>399</v>
      </c>
      <c r="K3864" s="244" t="s">
        <v>1953</v>
      </c>
      <c r="L3864" s="244"/>
      <c r="M3864" s="259" t="s">
        <v>447</v>
      </c>
      <c r="N3864" s="244" t="s">
        <v>449</v>
      </c>
      <c r="O3864" s="244" t="s">
        <v>450</v>
      </c>
      <c r="P3864" s="244">
        <v>2023</v>
      </c>
      <c r="Q3864" s="244">
        <v>2023</v>
      </c>
      <c r="R3864" s="244" t="s">
        <v>14912</v>
      </c>
      <c r="S3864" s="223" t="s">
        <v>78</v>
      </c>
      <c r="T3864" s="244" t="s">
        <v>451</v>
      </c>
      <c r="U3864" s="246">
        <v>74</v>
      </c>
      <c r="V3864" s="244" t="s">
        <v>452</v>
      </c>
      <c r="W3864" s="244" t="s">
        <v>632</v>
      </c>
      <c r="X3864" s="244" t="s">
        <v>23859</v>
      </c>
      <c r="Y3864" s="269">
        <v>46000</v>
      </c>
      <c r="Z3864" s="270"/>
      <c r="AA3864" s="241">
        <f t="shared" si="31"/>
        <v>0</v>
      </c>
      <c r="AB3864" s="244" t="s">
        <v>23860</v>
      </c>
    </row>
    <row r="3865" spans="1:28" ht="15" customHeight="1">
      <c r="A3865" s="109">
        <v>3856</v>
      </c>
      <c r="B3865" s="222" t="str">
        <f t="shared" si="30"/>
        <v>Klik Disini</v>
      </c>
      <c r="C3865" s="244" t="s">
        <v>23861</v>
      </c>
      <c r="D3865" s="244" t="s">
        <v>2762</v>
      </c>
      <c r="E3865" s="244" t="s">
        <v>22430</v>
      </c>
      <c r="F3865" s="244"/>
      <c r="G3865" s="244" t="s">
        <v>23862</v>
      </c>
      <c r="H3865" s="244" t="s">
        <v>262</v>
      </c>
      <c r="I3865" s="267" t="s">
        <v>272</v>
      </c>
      <c r="J3865" s="268" t="s">
        <v>306</v>
      </c>
      <c r="K3865" s="244" t="s">
        <v>1953</v>
      </c>
      <c r="L3865" s="244"/>
      <c r="M3865" s="259" t="s">
        <v>447</v>
      </c>
      <c r="N3865" s="244" t="s">
        <v>449</v>
      </c>
      <c r="O3865" s="244" t="s">
        <v>450</v>
      </c>
      <c r="P3865" s="244">
        <v>2023</v>
      </c>
      <c r="Q3865" s="244">
        <v>2023</v>
      </c>
      <c r="R3865" s="244" t="s">
        <v>14912</v>
      </c>
      <c r="S3865" s="223" t="s">
        <v>78</v>
      </c>
      <c r="T3865" s="244" t="s">
        <v>451</v>
      </c>
      <c r="U3865" s="246">
        <v>74</v>
      </c>
      <c r="V3865" s="244" t="s">
        <v>452</v>
      </c>
      <c r="W3865" s="244" t="s">
        <v>775</v>
      </c>
      <c r="X3865" s="244" t="s">
        <v>23863</v>
      </c>
      <c r="Y3865" s="269">
        <v>46000</v>
      </c>
      <c r="Z3865" s="270"/>
      <c r="AA3865" s="241">
        <f t="shared" si="31"/>
        <v>0</v>
      </c>
      <c r="AB3865" s="244" t="s">
        <v>23864</v>
      </c>
    </row>
    <row r="3866" spans="1:28" ht="15" customHeight="1">
      <c r="A3866" s="109">
        <v>3857</v>
      </c>
      <c r="B3866" s="222" t="str">
        <f t="shared" si="30"/>
        <v>Klik Disini</v>
      </c>
      <c r="C3866" s="244" t="s">
        <v>23865</v>
      </c>
      <c r="D3866" s="244" t="s">
        <v>2762</v>
      </c>
      <c r="E3866" s="244" t="s">
        <v>22354</v>
      </c>
      <c r="F3866" s="244"/>
      <c r="G3866" s="244" t="s">
        <v>23866</v>
      </c>
      <c r="H3866" s="244" t="s">
        <v>262</v>
      </c>
      <c r="I3866" s="267" t="s">
        <v>592</v>
      </c>
      <c r="J3866" s="268" t="s">
        <v>324</v>
      </c>
      <c r="K3866" s="244" t="s">
        <v>1953</v>
      </c>
      <c r="L3866" s="244"/>
      <c r="M3866" s="259" t="s">
        <v>447</v>
      </c>
      <c r="N3866" s="244" t="s">
        <v>449</v>
      </c>
      <c r="O3866" s="244" t="s">
        <v>450</v>
      </c>
      <c r="P3866" s="244">
        <v>2023</v>
      </c>
      <c r="Q3866" s="244">
        <v>2023</v>
      </c>
      <c r="R3866" s="244" t="s">
        <v>14912</v>
      </c>
      <c r="S3866" s="223" t="s">
        <v>78</v>
      </c>
      <c r="T3866" s="244" t="s">
        <v>451</v>
      </c>
      <c r="U3866" s="246">
        <v>86</v>
      </c>
      <c r="V3866" s="244" t="s">
        <v>452</v>
      </c>
      <c r="W3866" s="244" t="s">
        <v>497</v>
      </c>
      <c r="X3866" s="244" t="s">
        <v>23867</v>
      </c>
      <c r="Y3866" s="269">
        <v>46500</v>
      </c>
      <c r="Z3866" s="270"/>
      <c r="AA3866" s="241">
        <f t="shared" si="31"/>
        <v>0</v>
      </c>
      <c r="AB3866" s="244" t="s">
        <v>23868</v>
      </c>
    </row>
    <row r="3867" spans="1:28" ht="15" customHeight="1">
      <c r="A3867" s="109">
        <v>3858</v>
      </c>
      <c r="B3867" s="222" t="str">
        <f t="shared" si="30"/>
        <v>Klik Disini</v>
      </c>
      <c r="C3867" s="244" t="s">
        <v>23869</v>
      </c>
      <c r="D3867" s="244" t="s">
        <v>2762</v>
      </c>
      <c r="E3867" s="244" t="s">
        <v>22410</v>
      </c>
      <c r="F3867" s="244" t="s">
        <v>23870</v>
      </c>
      <c r="G3867" s="244" t="s">
        <v>23871</v>
      </c>
      <c r="H3867" s="244" t="s">
        <v>262</v>
      </c>
      <c r="I3867" s="267" t="s">
        <v>1844</v>
      </c>
      <c r="J3867" s="268" t="s">
        <v>405</v>
      </c>
      <c r="K3867" s="244" t="s">
        <v>1953</v>
      </c>
      <c r="L3867" s="244"/>
      <c r="M3867" s="259" t="s">
        <v>447</v>
      </c>
      <c r="N3867" s="244" t="s">
        <v>449</v>
      </c>
      <c r="O3867" s="244" t="s">
        <v>450</v>
      </c>
      <c r="P3867" s="244">
        <v>2023</v>
      </c>
      <c r="Q3867" s="244">
        <v>2023</v>
      </c>
      <c r="R3867" s="244" t="s">
        <v>16107</v>
      </c>
      <c r="S3867" s="223" t="s">
        <v>78</v>
      </c>
      <c r="T3867" s="244" t="s">
        <v>451</v>
      </c>
      <c r="U3867" s="246">
        <v>70</v>
      </c>
      <c r="V3867" s="244" t="s">
        <v>452</v>
      </c>
      <c r="W3867" s="244" t="s">
        <v>6746</v>
      </c>
      <c r="X3867" s="244" t="s">
        <v>23872</v>
      </c>
      <c r="Y3867" s="269">
        <v>37000</v>
      </c>
      <c r="Z3867" s="270"/>
      <c r="AA3867" s="241">
        <f t="shared" si="31"/>
        <v>0</v>
      </c>
      <c r="AB3867" s="244" t="s">
        <v>23873</v>
      </c>
    </row>
    <row r="3868" spans="1:28" ht="15" customHeight="1">
      <c r="A3868" s="109">
        <v>3859</v>
      </c>
      <c r="B3868" s="222" t="str">
        <f t="shared" si="30"/>
        <v>Klik Disini</v>
      </c>
      <c r="C3868" s="244" t="s">
        <v>23874</v>
      </c>
      <c r="D3868" s="244" t="s">
        <v>2762</v>
      </c>
      <c r="E3868" s="244" t="s">
        <v>3608</v>
      </c>
      <c r="F3868" s="244"/>
      <c r="G3868" s="244" t="s">
        <v>23875</v>
      </c>
      <c r="H3868" s="244" t="s">
        <v>3912</v>
      </c>
      <c r="I3868" s="267" t="s">
        <v>446</v>
      </c>
      <c r="J3868" s="268" t="s">
        <v>367</v>
      </c>
      <c r="K3868" s="244" t="s">
        <v>1953</v>
      </c>
      <c r="L3868" s="244"/>
      <c r="M3868" s="259" t="s">
        <v>447</v>
      </c>
      <c r="N3868" s="244" t="s">
        <v>449</v>
      </c>
      <c r="O3868" s="244" t="s">
        <v>450</v>
      </c>
      <c r="P3868" s="244">
        <v>2023</v>
      </c>
      <c r="Q3868" s="244">
        <v>2023</v>
      </c>
      <c r="R3868" s="244" t="s">
        <v>13812</v>
      </c>
      <c r="S3868" s="223" t="s">
        <v>78</v>
      </c>
      <c r="T3868" s="244" t="s">
        <v>451</v>
      </c>
      <c r="U3868" s="246">
        <v>72</v>
      </c>
      <c r="V3868" s="244" t="s">
        <v>452</v>
      </c>
      <c r="W3868" s="244" t="s">
        <v>497</v>
      </c>
      <c r="X3868" s="244" t="s">
        <v>22489</v>
      </c>
      <c r="Y3868" s="269">
        <v>45500</v>
      </c>
      <c r="Z3868" s="270"/>
      <c r="AA3868" s="241">
        <f t="shared" si="31"/>
        <v>0</v>
      </c>
      <c r="AB3868" s="244" t="s">
        <v>23876</v>
      </c>
    </row>
    <row r="3869" spans="1:28" ht="15" customHeight="1">
      <c r="A3869" s="109">
        <v>3860</v>
      </c>
      <c r="B3869" s="222" t="str">
        <f t="shared" si="30"/>
        <v>Klik Disini</v>
      </c>
      <c r="C3869" s="244" t="s">
        <v>23877</v>
      </c>
      <c r="D3869" s="244" t="s">
        <v>2762</v>
      </c>
      <c r="E3869" s="244" t="s">
        <v>23878</v>
      </c>
      <c r="F3869" s="244" t="s">
        <v>23879</v>
      </c>
      <c r="G3869" s="244" t="s">
        <v>23880</v>
      </c>
      <c r="H3869" s="244" t="s">
        <v>4012</v>
      </c>
      <c r="I3869" s="267" t="s">
        <v>592</v>
      </c>
      <c r="J3869" s="268" t="s">
        <v>334</v>
      </c>
      <c r="K3869" s="244" t="s">
        <v>1953</v>
      </c>
      <c r="L3869" s="244"/>
      <c r="M3869" s="259" t="s">
        <v>447</v>
      </c>
      <c r="N3869" s="244" t="s">
        <v>449</v>
      </c>
      <c r="O3869" s="244" t="s">
        <v>450</v>
      </c>
      <c r="P3869" s="244">
        <v>2018</v>
      </c>
      <c r="Q3869" s="244">
        <v>2023</v>
      </c>
      <c r="R3869" s="244" t="s">
        <v>3412</v>
      </c>
      <c r="S3869" s="223" t="s">
        <v>78</v>
      </c>
      <c r="T3869" s="244" t="s">
        <v>451</v>
      </c>
      <c r="U3869" s="246">
        <v>182</v>
      </c>
      <c r="V3869" s="244" t="s">
        <v>452</v>
      </c>
      <c r="W3869" s="244" t="s">
        <v>4611</v>
      </c>
      <c r="X3869" s="244" t="s">
        <v>23881</v>
      </c>
      <c r="Y3869" s="269">
        <v>112000</v>
      </c>
      <c r="Z3869" s="270"/>
      <c r="AA3869" s="241">
        <f t="shared" si="31"/>
        <v>0</v>
      </c>
      <c r="AB3869" s="244" t="s">
        <v>23882</v>
      </c>
    </row>
    <row r="3870" spans="1:28" ht="15" customHeight="1">
      <c r="A3870" s="109">
        <v>3861</v>
      </c>
      <c r="B3870" s="222" t="str">
        <f t="shared" si="30"/>
        <v>Klik Disini</v>
      </c>
      <c r="C3870" s="244" t="s">
        <v>23883</v>
      </c>
      <c r="D3870" s="244" t="s">
        <v>2762</v>
      </c>
      <c r="E3870" s="244" t="s">
        <v>17282</v>
      </c>
      <c r="F3870" s="244"/>
      <c r="G3870" s="244" t="s">
        <v>23884</v>
      </c>
      <c r="H3870" s="244" t="s">
        <v>3912</v>
      </c>
      <c r="I3870" s="267" t="s">
        <v>446</v>
      </c>
      <c r="J3870" s="268" t="s">
        <v>367</v>
      </c>
      <c r="K3870" s="244" t="s">
        <v>1953</v>
      </c>
      <c r="L3870" s="244"/>
      <c r="M3870" s="259" t="s">
        <v>447</v>
      </c>
      <c r="N3870" s="244" t="s">
        <v>449</v>
      </c>
      <c r="O3870" s="244" t="s">
        <v>450</v>
      </c>
      <c r="P3870" s="244">
        <v>2023</v>
      </c>
      <c r="Q3870" s="244">
        <v>2023</v>
      </c>
      <c r="R3870" s="244" t="s">
        <v>14186</v>
      </c>
      <c r="S3870" s="223" t="s">
        <v>78</v>
      </c>
      <c r="T3870" s="244" t="s">
        <v>451</v>
      </c>
      <c r="U3870" s="246">
        <v>68</v>
      </c>
      <c r="V3870" s="244" t="s">
        <v>452</v>
      </c>
      <c r="W3870" s="244" t="s">
        <v>497</v>
      </c>
      <c r="X3870" s="244" t="s">
        <v>23885</v>
      </c>
      <c r="Y3870" s="269">
        <v>37000</v>
      </c>
      <c r="Z3870" s="270"/>
      <c r="AA3870" s="241">
        <f t="shared" si="31"/>
        <v>0</v>
      </c>
      <c r="AB3870" s="244" t="s">
        <v>23886</v>
      </c>
    </row>
    <row r="3871" spans="1:28" ht="15" customHeight="1">
      <c r="A3871" s="109">
        <v>3862</v>
      </c>
      <c r="B3871" s="222" t="str">
        <f t="shared" si="30"/>
        <v>Klik Disini</v>
      </c>
      <c r="C3871" s="244" t="s">
        <v>23887</v>
      </c>
      <c r="D3871" s="244" t="s">
        <v>2762</v>
      </c>
      <c r="E3871" s="244" t="s">
        <v>22867</v>
      </c>
      <c r="F3871" s="244"/>
      <c r="G3871" s="244" t="s">
        <v>23888</v>
      </c>
      <c r="H3871" s="244" t="s">
        <v>3912</v>
      </c>
      <c r="I3871" s="267" t="s">
        <v>446</v>
      </c>
      <c r="J3871" s="268" t="s">
        <v>367</v>
      </c>
      <c r="K3871" s="244" t="s">
        <v>1953</v>
      </c>
      <c r="L3871" s="244"/>
      <c r="M3871" s="259" t="s">
        <v>447</v>
      </c>
      <c r="N3871" s="244" t="s">
        <v>449</v>
      </c>
      <c r="O3871" s="244" t="s">
        <v>450</v>
      </c>
      <c r="P3871" s="244">
        <v>2023</v>
      </c>
      <c r="Q3871" s="244">
        <v>2023</v>
      </c>
      <c r="R3871" s="244" t="s">
        <v>13812</v>
      </c>
      <c r="S3871" s="223" t="s">
        <v>78</v>
      </c>
      <c r="T3871" s="244" t="s">
        <v>451</v>
      </c>
      <c r="U3871" s="246">
        <v>53</v>
      </c>
      <c r="V3871" s="244" t="s">
        <v>452</v>
      </c>
      <c r="W3871" s="244" t="s">
        <v>830</v>
      </c>
      <c r="X3871" s="244" t="s">
        <v>23889</v>
      </c>
      <c r="Y3871" s="269">
        <v>34500</v>
      </c>
      <c r="Z3871" s="270"/>
      <c r="AA3871" s="241">
        <f t="shared" si="31"/>
        <v>0</v>
      </c>
      <c r="AB3871" s="244" t="s">
        <v>23890</v>
      </c>
    </row>
    <row r="3872" spans="1:28" ht="15" customHeight="1">
      <c r="A3872" s="109">
        <v>3863</v>
      </c>
      <c r="B3872" s="222" t="str">
        <f t="shared" si="30"/>
        <v>Klik Disini</v>
      </c>
      <c r="C3872" s="244" t="s">
        <v>23891</v>
      </c>
      <c r="D3872" s="244" t="s">
        <v>2762</v>
      </c>
      <c r="E3872" s="244" t="s">
        <v>22482</v>
      </c>
      <c r="F3872" s="244"/>
      <c r="G3872" s="244" t="s">
        <v>23892</v>
      </c>
      <c r="H3872" s="244" t="s">
        <v>362</v>
      </c>
      <c r="I3872" s="267" t="s">
        <v>446</v>
      </c>
      <c r="J3872" s="268" t="s">
        <v>361</v>
      </c>
      <c r="K3872" s="244" t="s">
        <v>1953</v>
      </c>
      <c r="L3872" s="244"/>
      <c r="M3872" s="259" t="s">
        <v>447</v>
      </c>
      <c r="N3872" s="244" t="s">
        <v>449</v>
      </c>
      <c r="O3872" s="244" t="s">
        <v>450</v>
      </c>
      <c r="P3872" s="244">
        <v>2023</v>
      </c>
      <c r="Q3872" s="244">
        <v>2023</v>
      </c>
      <c r="R3872" s="244" t="s">
        <v>14912</v>
      </c>
      <c r="S3872" s="223" t="s">
        <v>78</v>
      </c>
      <c r="T3872" s="244" t="s">
        <v>451</v>
      </c>
      <c r="U3872" s="246">
        <v>74</v>
      </c>
      <c r="V3872" s="244" t="s">
        <v>452</v>
      </c>
      <c r="W3872" s="244" t="s">
        <v>1124</v>
      </c>
      <c r="X3872" s="244" t="s">
        <v>23893</v>
      </c>
      <c r="Y3872" s="269">
        <v>46000</v>
      </c>
      <c r="Z3872" s="270"/>
      <c r="AA3872" s="241">
        <f t="shared" si="31"/>
        <v>0</v>
      </c>
      <c r="AB3872" s="244" t="s">
        <v>23894</v>
      </c>
    </row>
    <row r="3873" spans="1:28" ht="15" customHeight="1">
      <c r="A3873" s="109">
        <v>3864</v>
      </c>
      <c r="B3873" s="222" t="str">
        <f t="shared" si="30"/>
        <v>Klik Disini</v>
      </c>
      <c r="C3873" s="244" t="s">
        <v>23895</v>
      </c>
      <c r="D3873" s="244" t="s">
        <v>2762</v>
      </c>
      <c r="E3873" s="244" t="s">
        <v>21543</v>
      </c>
      <c r="F3873" s="244"/>
      <c r="G3873" s="244" t="s">
        <v>23896</v>
      </c>
      <c r="H3873" s="244" t="s">
        <v>3912</v>
      </c>
      <c r="I3873" s="267" t="s">
        <v>446</v>
      </c>
      <c r="J3873" s="268" t="s">
        <v>367</v>
      </c>
      <c r="K3873" s="244" t="s">
        <v>1953</v>
      </c>
      <c r="L3873" s="244"/>
      <c r="M3873" s="259" t="s">
        <v>447</v>
      </c>
      <c r="N3873" s="244" t="s">
        <v>449</v>
      </c>
      <c r="O3873" s="244" t="s">
        <v>450</v>
      </c>
      <c r="P3873" s="244">
        <v>2023</v>
      </c>
      <c r="Q3873" s="244">
        <v>2023</v>
      </c>
      <c r="R3873" s="244" t="s">
        <v>14186</v>
      </c>
      <c r="S3873" s="223" t="s">
        <v>78</v>
      </c>
      <c r="T3873" s="244" t="s">
        <v>451</v>
      </c>
      <c r="U3873" s="246">
        <v>59</v>
      </c>
      <c r="V3873" s="244" t="s">
        <v>452</v>
      </c>
      <c r="W3873" s="244" t="s">
        <v>563</v>
      </c>
      <c r="X3873" s="244" t="s">
        <v>23897</v>
      </c>
      <c r="Y3873" s="269">
        <v>36000</v>
      </c>
      <c r="Z3873" s="270"/>
      <c r="AA3873" s="241">
        <f t="shared" si="31"/>
        <v>0</v>
      </c>
      <c r="AB3873" s="244" t="s">
        <v>23898</v>
      </c>
    </row>
    <row r="3874" spans="1:28" ht="15" customHeight="1">
      <c r="A3874" s="109">
        <v>3865</v>
      </c>
      <c r="B3874" s="222" t="str">
        <f t="shared" si="30"/>
        <v>Klik Disini</v>
      </c>
      <c r="C3874" s="244" t="s">
        <v>23899</v>
      </c>
      <c r="D3874" s="244" t="s">
        <v>2762</v>
      </c>
      <c r="E3874" s="244" t="s">
        <v>21179</v>
      </c>
      <c r="F3874" s="244" t="s">
        <v>23900</v>
      </c>
      <c r="G3874" s="244" t="s">
        <v>23901</v>
      </c>
      <c r="H3874" s="244" t="s">
        <v>3473</v>
      </c>
      <c r="I3874" s="267" t="s">
        <v>446</v>
      </c>
      <c r="J3874" s="268" t="s">
        <v>345</v>
      </c>
      <c r="K3874" s="244" t="s">
        <v>1953</v>
      </c>
      <c r="L3874" s="244"/>
      <c r="M3874" s="259" t="s">
        <v>447</v>
      </c>
      <c r="N3874" s="244" t="s">
        <v>449</v>
      </c>
      <c r="O3874" s="244" t="s">
        <v>450</v>
      </c>
      <c r="P3874" s="244">
        <v>2018</v>
      </c>
      <c r="Q3874" s="244">
        <v>2023</v>
      </c>
      <c r="R3874" s="244" t="s">
        <v>3412</v>
      </c>
      <c r="S3874" s="223" t="s">
        <v>78</v>
      </c>
      <c r="T3874" s="244" t="s">
        <v>451</v>
      </c>
      <c r="U3874" s="246">
        <v>322</v>
      </c>
      <c r="V3874" s="244" t="s">
        <v>452</v>
      </c>
      <c r="W3874" s="244" t="s">
        <v>4514</v>
      </c>
      <c r="X3874" s="244" t="s">
        <v>23902</v>
      </c>
      <c r="Y3874" s="269">
        <v>93000</v>
      </c>
      <c r="Z3874" s="270"/>
      <c r="AA3874" s="241">
        <f t="shared" si="31"/>
        <v>0</v>
      </c>
      <c r="AB3874" s="244" t="s">
        <v>23903</v>
      </c>
    </row>
    <row r="3875" spans="1:28" ht="15" customHeight="1">
      <c r="A3875" s="109">
        <v>3866</v>
      </c>
      <c r="B3875" s="222" t="str">
        <f t="shared" si="30"/>
        <v>Klik Disini</v>
      </c>
      <c r="C3875" s="244" t="s">
        <v>23904</v>
      </c>
      <c r="D3875" s="244" t="s">
        <v>2762</v>
      </c>
      <c r="E3875" s="244" t="s">
        <v>15121</v>
      </c>
      <c r="F3875" s="244"/>
      <c r="G3875" s="244" t="s">
        <v>23905</v>
      </c>
      <c r="H3875" s="244" t="s">
        <v>3912</v>
      </c>
      <c r="I3875" s="267" t="s">
        <v>446</v>
      </c>
      <c r="J3875" s="268" t="s">
        <v>367</v>
      </c>
      <c r="K3875" s="244" t="s">
        <v>1953</v>
      </c>
      <c r="L3875" s="244"/>
      <c r="M3875" s="259" t="s">
        <v>447</v>
      </c>
      <c r="N3875" s="244" t="s">
        <v>449</v>
      </c>
      <c r="O3875" s="244" t="s">
        <v>450</v>
      </c>
      <c r="P3875" s="244">
        <v>2023</v>
      </c>
      <c r="Q3875" s="244">
        <v>2023</v>
      </c>
      <c r="R3875" s="244" t="s">
        <v>14116</v>
      </c>
      <c r="S3875" s="223" t="s">
        <v>78</v>
      </c>
      <c r="T3875" s="244" t="s">
        <v>451</v>
      </c>
      <c r="U3875" s="246">
        <v>61</v>
      </c>
      <c r="V3875" s="244" t="s">
        <v>452</v>
      </c>
      <c r="W3875" s="244" t="s">
        <v>715</v>
      </c>
      <c r="X3875" s="244" t="s">
        <v>23906</v>
      </c>
      <c r="Y3875" s="269">
        <v>35500</v>
      </c>
      <c r="Z3875" s="270"/>
      <c r="AA3875" s="241">
        <f t="shared" si="31"/>
        <v>0</v>
      </c>
      <c r="AB3875" s="244" t="s">
        <v>23907</v>
      </c>
    </row>
    <row r="3876" spans="1:28" ht="15" customHeight="1">
      <c r="A3876" s="109">
        <v>3867</v>
      </c>
      <c r="B3876" s="222" t="str">
        <f t="shared" si="30"/>
        <v>Klik Disini</v>
      </c>
      <c r="C3876" s="244" t="s">
        <v>23908</v>
      </c>
      <c r="D3876" s="244" t="s">
        <v>2762</v>
      </c>
      <c r="E3876" s="244" t="s">
        <v>23909</v>
      </c>
      <c r="F3876" s="244"/>
      <c r="G3876" s="244" t="s">
        <v>23910</v>
      </c>
      <c r="H3876" s="244" t="s">
        <v>3912</v>
      </c>
      <c r="I3876" s="267" t="s">
        <v>446</v>
      </c>
      <c r="J3876" s="268" t="s">
        <v>367</v>
      </c>
      <c r="K3876" s="244" t="s">
        <v>1953</v>
      </c>
      <c r="L3876" s="244"/>
      <c r="M3876" s="259" t="s">
        <v>447</v>
      </c>
      <c r="N3876" s="244" t="s">
        <v>449</v>
      </c>
      <c r="O3876" s="244" t="s">
        <v>450</v>
      </c>
      <c r="P3876" s="244">
        <v>2023</v>
      </c>
      <c r="Q3876" s="244">
        <v>2023</v>
      </c>
      <c r="R3876" s="244" t="s">
        <v>13812</v>
      </c>
      <c r="S3876" s="223" t="s">
        <v>78</v>
      </c>
      <c r="T3876" s="244" t="s">
        <v>451</v>
      </c>
      <c r="U3876" s="246">
        <v>90</v>
      </c>
      <c r="V3876" s="244" t="s">
        <v>452</v>
      </c>
      <c r="W3876" s="244" t="s">
        <v>471</v>
      </c>
      <c r="X3876" s="244" t="s">
        <v>23911</v>
      </c>
      <c r="Y3876" s="269">
        <v>48500</v>
      </c>
      <c r="Z3876" s="270"/>
      <c r="AA3876" s="241">
        <f t="shared" si="31"/>
        <v>0</v>
      </c>
      <c r="AB3876" s="244" t="s">
        <v>23912</v>
      </c>
    </row>
    <row r="3877" spans="1:28" ht="15" customHeight="1">
      <c r="A3877" s="109">
        <v>3868</v>
      </c>
      <c r="B3877" s="222" t="str">
        <f t="shared" si="30"/>
        <v>Klik Disini</v>
      </c>
      <c r="C3877" s="244" t="s">
        <v>23913</v>
      </c>
      <c r="D3877" s="244" t="s">
        <v>2762</v>
      </c>
      <c r="E3877" s="244" t="s">
        <v>23425</v>
      </c>
      <c r="F3877" s="244"/>
      <c r="G3877" s="244" t="s">
        <v>23914</v>
      </c>
      <c r="H3877" s="244" t="s">
        <v>3912</v>
      </c>
      <c r="I3877" s="267" t="s">
        <v>446</v>
      </c>
      <c r="J3877" s="268" t="s">
        <v>367</v>
      </c>
      <c r="K3877" s="244" t="s">
        <v>1953</v>
      </c>
      <c r="L3877" s="244"/>
      <c r="M3877" s="259" t="s">
        <v>447</v>
      </c>
      <c r="N3877" s="244" t="s">
        <v>449</v>
      </c>
      <c r="O3877" s="244" t="s">
        <v>450</v>
      </c>
      <c r="P3877" s="244">
        <v>2023</v>
      </c>
      <c r="Q3877" s="244">
        <v>2023</v>
      </c>
      <c r="R3877" s="244" t="s">
        <v>14116</v>
      </c>
      <c r="S3877" s="223" t="s">
        <v>78</v>
      </c>
      <c r="T3877" s="244" t="s">
        <v>451</v>
      </c>
      <c r="U3877" s="246">
        <v>70</v>
      </c>
      <c r="V3877" s="244" t="s">
        <v>452</v>
      </c>
      <c r="W3877" s="244" t="s">
        <v>775</v>
      </c>
      <c r="X3877" s="244" t="s">
        <v>23427</v>
      </c>
      <c r="Y3877" s="269">
        <v>45000</v>
      </c>
      <c r="Z3877" s="270"/>
      <c r="AA3877" s="241">
        <f t="shared" si="31"/>
        <v>0</v>
      </c>
      <c r="AB3877" s="244" t="s">
        <v>23915</v>
      </c>
    </row>
    <row r="3878" spans="1:28" ht="15" customHeight="1">
      <c r="A3878" s="109">
        <v>3869</v>
      </c>
      <c r="B3878" s="222" t="str">
        <f t="shared" si="30"/>
        <v>Klik Disini</v>
      </c>
      <c r="C3878" s="244" t="s">
        <v>23916</v>
      </c>
      <c r="D3878" s="244" t="s">
        <v>2762</v>
      </c>
      <c r="E3878" s="244" t="s">
        <v>23917</v>
      </c>
      <c r="F3878" s="244"/>
      <c r="G3878" s="244" t="s">
        <v>23918</v>
      </c>
      <c r="H3878" s="244" t="s">
        <v>3912</v>
      </c>
      <c r="I3878" s="267" t="s">
        <v>446</v>
      </c>
      <c r="J3878" s="268" t="s">
        <v>367</v>
      </c>
      <c r="K3878" s="244" t="s">
        <v>1953</v>
      </c>
      <c r="L3878" s="244"/>
      <c r="M3878" s="259" t="s">
        <v>447</v>
      </c>
      <c r="N3878" s="244" t="s">
        <v>449</v>
      </c>
      <c r="O3878" s="244" t="s">
        <v>450</v>
      </c>
      <c r="P3878" s="244">
        <v>2023</v>
      </c>
      <c r="Q3878" s="244">
        <v>2023</v>
      </c>
      <c r="R3878" s="244" t="s">
        <v>13812</v>
      </c>
      <c r="S3878" s="223" t="s">
        <v>78</v>
      </c>
      <c r="T3878" s="244" t="s">
        <v>451</v>
      </c>
      <c r="U3878" s="246">
        <v>94</v>
      </c>
      <c r="V3878" s="244" t="s">
        <v>452</v>
      </c>
      <c r="W3878" s="244" t="s">
        <v>497</v>
      </c>
      <c r="X3878" s="244" t="s">
        <v>23919</v>
      </c>
      <c r="Y3878" s="269">
        <v>49500</v>
      </c>
      <c r="Z3878" s="270"/>
      <c r="AA3878" s="241">
        <f t="shared" si="31"/>
        <v>0</v>
      </c>
      <c r="AB3878" s="244" t="s">
        <v>23920</v>
      </c>
    </row>
    <row r="3879" spans="1:28" ht="15" customHeight="1">
      <c r="A3879" s="109">
        <v>3870</v>
      </c>
      <c r="B3879" s="222" t="str">
        <f t="shared" si="30"/>
        <v>Klik Disini</v>
      </c>
      <c r="C3879" s="244" t="s">
        <v>23921</v>
      </c>
      <c r="D3879" s="244" t="s">
        <v>2762</v>
      </c>
      <c r="E3879" s="244" t="s">
        <v>23922</v>
      </c>
      <c r="F3879" s="244" t="s">
        <v>23923</v>
      </c>
      <c r="G3879" s="244" t="s">
        <v>23924</v>
      </c>
      <c r="H3879" s="244" t="s">
        <v>386</v>
      </c>
      <c r="I3879" s="267" t="s">
        <v>446</v>
      </c>
      <c r="J3879" s="268" t="s">
        <v>385</v>
      </c>
      <c r="K3879" s="244" t="s">
        <v>1953</v>
      </c>
      <c r="L3879" s="244"/>
      <c r="M3879" s="259" t="s">
        <v>447</v>
      </c>
      <c r="N3879" s="244" t="s">
        <v>449</v>
      </c>
      <c r="O3879" s="244" t="s">
        <v>450</v>
      </c>
      <c r="P3879" s="244">
        <v>2018</v>
      </c>
      <c r="Q3879" s="244">
        <v>2023</v>
      </c>
      <c r="R3879" s="244" t="s">
        <v>3412</v>
      </c>
      <c r="S3879" s="223" t="s">
        <v>78</v>
      </c>
      <c r="T3879" s="244" t="s">
        <v>451</v>
      </c>
      <c r="U3879" s="246">
        <v>370</v>
      </c>
      <c r="V3879" s="244" t="s">
        <v>452</v>
      </c>
      <c r="W3879" s="244" t="s">
        <v>2657</v>
      </c>
      <c r="X3879" s="244" t="s">
        <v>23925</v>
      </c>
      <c r="Y3879" s="269">
        <v>101000</v>
      </c>
      <c r="Z3879" s="270"/>
      <c r="AA3879" s="241">
        <f t="shared" si="31"/>
        <v>0</v>
      </c>
      <c r="AB3879" s="244" t="s">
        <v>23926</v>
      </c>
    </row>
    <row r="3880" spans="1:28" ht="15" customHeight="1">
      <c r="A3880" s="109">
        <v>3871</v>
      </c>
      <c r="B3880" s="222" t="str">
        <f t="shared" si="30"/>
        <v>Klik Disini</v>
      </c>
      <c r="C3880" s="244" t="s">
        <v>23927</v>
      </c>
      <c r="D3880" s="244" t="s">
        <v>2762</v>
      </c>
      <c r="E3880" s="244" t="s">
        <v>23928</v>
      </c>
      <c r="F3880" s="244"/>
      <c r="G3880" s="244" t="s">
        <v>23929</v>
      </c>
      <c r="H3880" s="244" t="s">
        <v>3912</v>
      </c>
      <c r="I3880" s="267" t="s">
        <v>446</v>
      </c>
      <c r="J3880" s="268" t="s">
        <v>367</v>
      </c>
      <c r="K3880" s="244" t="s">
        <v>1953</v>
      </c>
      <c r="L3880" s="244"/>
      <c r="M3880" s="259" t="s">
        <v>447</v>
      </c>
      <c r="N3880" s="244" t="s">
        <v>449</v>
      </c>
      <c r="O3880" s="244" t="s">
        <v>450</v>
      </c>
      <c r="P3880" s="244">
        <v>2023</v>
      </c>
      <c r="Q3880" s="244">
        <v>2023</v>
      </c>
      <c r="R3880" s="244" t="s">
        <v>14912</v>
      </c>
      <c r="S3880" s="223" t="s">
        <v>78</v>
      </c>
      <c r="T3880" s="244" t="s">
        <v>451</v>
      </c>
      <c r="U3880" s="246">
        <v>54</v>
      </c>
      <c r="V3880" s="244" t="s">
        <v>452</v>
      </c>
      <c r="W3880" s="244" t="s">
        <v>497</v>
      </c>
      <c r="X3880" s="244" t="s">
        <v>23885</v>
      </c>
      <c r="Y3880" s="269">
        <v>35000</v>
      </c>
      <c r="Z3880" s="270"/>
      <c r="AA3880" s="241">
        <f t="shared" si="31"/>
        <v>0</v>
      </c>
      <c r="AB3880" s="244" t="s">
        <v>23930</v>
      </c>
    </row>
    <row r="3881" spans="1:28" ht="15" customHeight="1">
      <c r="A3881" s="109">
        <v>3872</v>
      </c>
      <c r="B3881" s="222" t="str">
        <f t="shared" si="30"/>
        <v>Klik Disini</v>
      </c>
      <c r="C3881" s="244" t="s">
        <v>23931</v>
      </c>
      <c r="D3881" s="244" t="s">
        <v>2762</v>
      </c>
      <c r="E3881" s="244" t="s">
        <v>22371</v>
      </c>
      <c r="F3881" s="244" t="s">
        <v>23932</v>
      </c>
      <c r="G3881" s="244" t="s">
        <v>23933</v>
      </c>
      <c r="H3881" s="244" t="s">
        <v>4690</v>
      </c>
      <c r="I3881" s="267" t="s">
        <v>592</v>
      </c>
      <c r="J3881" s="268" t="s">
        <v>326</v>
      </c>
      <c r="K3881" s="244" t="s">
        <v>1953</v>
      </c>
      <c r="L3881" s="244"/>
      <c r="M3881" s="259" t="s">
        <v>447</v>
      </c>
      <c r="N3881" s="244" t="s">
        <v>449</v>
      </c>
      <c r="O3881" s="244" t="s">
        <v>450</v>
      </c>
      <c r="P3881" s="244">
        <v>2023</v>
      </c>
      <c r="Q3881" s="244">
        <v>2023</v>
      </c>
      <c r="R3881" s="244" t="s">
        <v>16107</v>
      </c>
      <c r="S3881" s="223" t="s">
        <v>78</v>
      </c>
      <c r="T3881" s="244" t="s">
        <v>451</v>
      </c>
      <c r="U3881" s="246">
        <v>66</v>
      </c>
      <c r="V3881" s="244" t="s">
        <v>452</v>
      </c>
      <c r="W3881" s="244" t="s">
        <v>3390</v>
      </c>
      <c r="X3881" s="244" t="s">
        <v>23934</v>
      </c>
      <c r="Y3881" s="269">
        <v>35500</v>
      </c>
      <c r="Z3881" s="270"/>
      <c r="AA3881" s="241">
        <f t="shared" si="31"/>
        <v>0</v>
      </c>
      <c r="AB3881" s="244" t="s">
        <v>23935</v>
      </c>
    </row>
    <row r="3882" spans="1:28" ht="15" customHeight="1">
      <c r="A3882" s="109">
        <v>3873</v>
      </c>
      <c r="B3882" s="222" t="str">
        <f t="shared" si="30"/>
        <v>Klik Disini</v>
      </c>
      <c r="C3882" s="244" t="s">
        <v>23936</v>
      </c>
      <c r="D3882" s="244" t="s">
        <v>2762</v>
      </c>
      <c r="E3882" s="244" t="s">
        <v>22461</v>
      </c>
      <c r="F3882" s="244"/>
      <c r="G3882" s="244" t="s">
        <v>23937</v>
      </c>
      <c r="H3882" s="244" t="s">
        <v>400</v>
      </c>
      <c r="I3882" s="267" t="s">
        <v>1844</v>
      </c>
      <c r="J3882" s="268" t="s">
        <v>399</v>
      </c>
      <c r="K3882" s="244" t="s">
        <v>1953</v>
      </c>
      <c r="L3882" s="244"/>
      <c r="M3882" s="259" t="s">
        <v>447</v>
      </c>
      <c r="N3882" s="244" t="s">
        <v>449</v>
      </c>
      <c r="O3882" s="244" t="s">
        <v>450</v>
      </c>
      <c r="P3882" s="244">
        <v>2023</v>
      </c>
      <c r="Q3882" s="244">
        <v>2023</v>
      </c>
      <c r="R3882" s="244" t="s">
        <v>14912</v>
      </c>
      <c r="S3882" s="223" t="s">
        <v>78</v>
      </c>
      <c r="T3882" s="244" t="s">
        <v>451</v>
      </c>
      <c r="U3882" s="246">
        <v>72</v>
      </c>
      <c r="V3882" s="244" t="s">
        <v>452</v>
      </c>
      <c r="W3882" s="244" t="s">
        <v>917</v>
      </c>
      <c r="X3882" s="244" t="s">
        <v>23938</v>
      </c>
      <c r="Y3882" s="269">
        <v>49000</v>
      </c>
      <c r="Z3882" s="270"/>
      <c r="AA3882" s="241">
        <f t="shared" si="31"/>
        <v>0</v>
      </c>
      <c r="AB3882" s="244" t="s">
        <v>23939</v>
      </c>
    </row>
    <row r="3883" spans="1:28" ht="15" customHeight="1">
      <c r="A3883" s="109">
        <v>3874</v>
      </c>
      <c r="B3883" s="222" t="str">
        <f t="shared" si="30"/>
        <v>Klik Disini</v>
      </c>
      <c r="C3883" s="244" t="s">
        <v>23940</v>
      </c>
      <c r="D3883" s="244" t="s">
        <v>2762</v>
      </c>
      <c r="E3883" s="244" t="s">
        <v>23941</v>
      </c>
      <c r="F3883" s="244" t="s">
        <v>23942</v>
      </c>
      <c r="G3883" s="244" t="s">
        <v>23943</v>
      </c>
      <c r="H3883" s="244" t="s">
        <v>460</v>
      </c>
      <c r="I3883" s="267" t="s">
        <v>446</v>
      </c>
      <c r="J3883" s="268" t="s">
        <v>373</v>
      </c>
      <c r="K3883" s="244" t="s">
        <v>1953</v>
      </c>
      <c r="L3883" s="244"/>
      <c r="M3883" s="259" t="s">
        <v>447</v>
      </c>
      <c r="N3883" s="244" t="s">
        <v>449</v>
      </c>
      <c r="O3883" s="244" t="s">
        <v>450</v>
      </c>
      <c r="P3883" s="244">
        <v>2018</v>
      </c>
      <c r="Q3883" s="244">
        <v>2023</v>
      </c>
      <c r="R3883" s="244" t="s">
        <v>3412</v>
      </c>
      <c r="S3883" s="223" t="s">
        <v>78</v>
      </c>
      <c r="T3883" s="244" t="s">
        <v>451</v>
      </c>
      <c r="U3883" s="246">
        <v>242</v>
      </c>
      <c r="V3883" s="244" t="s">
        <v>452</v>
      </c>
      <c r="W3883" s="244" t="s">
        <v>1859</v>
      </c>
      <c r="X3883" s="244" t="s">
        <v>23944</v>
      </c>
      <c r="Y3883" s="269">
        <v>64000</v>
      </c>
      <c r="Z3883" s="270"/>
      <c r="AA3883" s="241">
        <f t="shared" si="31"/>
        <v>0</v>
      </c>
      <c r="AB3883" s="244" t="s">
        <v>23945</v>
      </c>
    </row>
    <row r="3884" spans="1:28" ht="15" customHeight="1">
      <c r="A3884" s="109">
        <v>3875</v>
      </c>
      <c r="B3884" s="222" t="str">
        <f t="shared" si="30"/>
        <v>Klik Disini</v>
      </c>
      <c r="C3884" s="244" t="s">
        <v>23946</v>
      </c>
      <c r="D3884" s="244" t="s">
        <v>2762</v>
      </c>
      <c r="E3884" s="244" t="s">
        <v>22430</v>
      </c>
      <c r="F3884" s="244"/>
      <c r="G3884" s="244" t="s">
        <v>23947</v>
      </c>
      <c r="H3884" s="244" t="s">
        <v>16392</v>
      </c>
      <c r="I3884" s="267" t="s">
        <v>592</v>
      </c>
      <c r="J3884" s="268" t="s">
        <v>326</v>
      </c>
      <c r="K3884" s="244" t="s">
        <v>1953</v>
      </c>
      <c r="L3884" s="244"/>
      <c r="M3884" s="259" t="s">
        <v>447</v>
      </c>
      <c r="N3884" s="244" t="s">
        <v>449</v>
      </c>
      <c r="O3884" s="244" t="s">
        <v>450</v>
      </c>
      <c r="P3884" s="244">
        <v>2023</v>
      </c>
      <c r="Q3884" s="244">
        <v>2023</v>
      </c>
      <c r="R3884" s="244" t="s">
        <v>14186</v>
      </c>
      <c r="S3884" s="223" t="s">
        <v>78</v>
      </c>
      <c r="T3884" s="244" t="s">
        <v>451</v>
      </c>
      <c r="U3884" s="246">
        <v>62</v>
      </c>
      <c r="V3884" s="244" t="s">
        <v>452</v>
      </c>
      <c r="W3884" s="244" t="s">
        <v>1332</v>
      </c>
      <c r="X3884" s="244" t="s">
        <v>23948</v>
      </c>
      <c r="Y3884" s="269">
        <v>36000</v>
      </c>
      <c r="Z3884" s="270"/>
      <c r="AA3884" s="241">
        <f t="shared" si="31"/>
        <v>0</v>
      </c>
      <c r="AB3884" s="244" t="s">
        <v>23949</v>
      </c>
    </row>
    <row r="3885" spans="1:28" ht="15" customHeight="1">
      <c r="A3885" s="109">
        <v>3876</v>
      </c>
      <c r="B3885" s="222" t="str">
        <f t="shared" si="30"/>
        <v>Klik Disini</v>
      </c>
      <c r="C3885" s="244" t="s">
        <v>23950</v>
      </c>
      <c r="D3885" s="244" t="s">
        <v>2762</v>
      </c>
      <c r="E3885" s="244" t="s">
        <v>22482</v>
      </c>
      <c r="F3885" s="244"/>
      <c r="G3885" s="244" t="s">
        <v>23951</v>
      </c>
      <c r="H3885" s="244" t="s">
        <v>362</v>
      </c>
      <c r="I3885" s="267" t="s">
        <v>446</v>
      </c>
      <c r="J3885" s="268" t="s">
        <v>361</v>
      </c>
      <c r="K3885" s="244" t="s">
        <v>1953</v>
      </c>
      <c r="L3885" s="244"/>
      <c r="M3885" s="259" t="s">
        <v>447</v>
      </c>
      <c r="N3885" s="244" t="s">
        <v>449</v>
      </c>
      <c r="O3885" s="244" t="s">
        <v>450</v>
      </c>
      <c r="P3885" s="244">
        <v>2023</v>
      </c>
      <c r="Q3885" s="244">
        <v>2023</v>
      </c>
      <c r="R3885" s="244" t="s">
        <v>14912</v>
      </c>
      <c r="S3885" s="223" t="s">
        <v>78</v>
      </c>
      <c r="T3885" s="244" t="s">
        <v>451</v>
      </c>
      <c r="U3885" s="246">
        <v>88</v>
      </c>
      <c r="V3885" s="244" t="s">
        <v>452</v>
      </c>
      <c r="W3885" s="244" t="s">
        <v>524</v>
      </c>
      <c r="X3885" s="244" t="s">
        <v>23952</v>
      </c>
      <c r="Y3885" s="269">
        <v>48500</v>
      </c>
      <c r="Z3885" s="270"/>
      <c r="AA3885" s="241">
        <f t="shared" si="31"/>
        <v>0</v>
      </c>
      <c r="AB3885" s="244" t="s">
        <v>23953</v>
      </c>
    </row>
    <row r="3886" spans="1:28" ht="15" customHeight="1">
      <c r="A3886" s="109">
        <v>3877</v>
      </c>
      <c r="B3886" s="222" t="str">
        <f t="shared" si="30"/>
        <v>Klik Disini</v>
      </c>
      <c r="C3886" s="244" t="s">
        <v>23954</v>
      </c>
      <c r="D3886" s="244" t="s">
        <v>2762</v>
      </c>
      <c r="E3886" s="244" t="s">
        <v>22574</v>
      </c>
      <c r="F3886" s="244"/>
      <c r="G3886" s="244" t="s">
        <v>23955</v>
      </c>
      <c r="H3886" s="244" t="s">
        <v>262</v>
      </c>
      <c r="I3886" s="267" t="s">
        <v>1844</v>
      </c>
      <c r="J3886" s="268" t="s">
        <v>401</v>
      </c>
      <c r="K3886" s="244" t="s">
        <v>1953</v>
      </c>
      <c r="L3886" s="244"/>
      <c r="M3886" s="259" t="s">
        <v>447</v>
      </c>
      <c r="N3886" s="244" t="s">
        <v>449</v>
      </c>
      <c r="O3886" s="244" t="s">
        <v>450</v>
      </c>
      <c r="P3886" s="244">
        <v>2023</v>
      </c>
      <c r="Q3886" s="244">
        <v>2023</v>
      </c>
      <c r="R3886" s="244" t="s">
        <v>14912</v>
      </c>
      <c r="S3886" s="223" t="s">
        <v>78</v>
      </c>
      <c r="T3886" s="244" t="s">
        <v>451</v>
      </c>
      <c r="U3886" s="246">
        <v>70</v>
      </c>
      <c r="V3886" s="244" t="s">
        <v>452</v>
      </c>
      <c r="W3886" s="244" t="s">
        <v>594</v>
      </c>
      <c r="X3886" s="244" t="s">
        <v>23956</v>
      </c>
      <c r="Y3886" s="269">
        <v>48500</v>
      </c>
      <c r="Z3886" s="270"/>
      <c r="AA3886" s="241">
        <f t="shared" si="31"/>
        <v>0</v>
      </c>
      <c r="AB3886" s="244" t="s">
        <v>23957</v>
      </c>
    </row>
    <row r="3887" spans="1:28" ht="15" customHeight="1">
      <c r="A3887" s="109">
        <v>3878</v>
      </c>
      <c r="B3887" s="222" t="str">
        <f t="shared" si="30"/>
        <v>Klik Disini</v>
      </c>
      <c r="C3887" s="244" t="s">
        <v>23958</v>
      </c>
      <c r="D3887" s="244" t="s">
        <v>2762</v>
      </c>
      <c r="E3887" s="244" t="s">
        <v>22591</v>
      </c>
      <c r="F3887" s="244" t="s">
        <v>23959</v>
      </c>
      <c r="G3887" s="244" t="s">
        <v>23960</v>
      </c>
      <c r="H3887" s="244" t="s">
        <v>4690</v>
      </c>
      <c r="I3887" s="267" t="s">
        <v>592</v>
      </c>
      <c r="J3887" s="268" t="s">
        <v>326</v>
      </c>
      <c r="K3887" s="244" t="s">
        <v>1953</v>
      </c>
      <c r="L3887" s="244"/>
      <c r="M3887" s="259" t="s">
        <v>447</v>
      </c>
      <c r="N3887" s="244" t="s">
        <v>449</v>
      </c>
      <c r="O3887" s="244" t="s">
        <v>450</v>
      </c>
      <c r="P3887" s="244">
        <v>2023</v>
      </c>
      <c r="Q3887" s="244">
        <v>2023</v>
      </c>
      <c r="R3887" s="244" t="s">
        <v>16107</v>
      </c>
      <c r="S3887" s="223" t="s">
        <v>78</v>
      </c>
      <c r="T3887" s="244" t="s">
        <v>451</v>
      </c>
      <c r="U3887" s="246">
        <v>86</v>
      </c>
      <c r="V3887" s="244" t="s">
        <v>452</v>
      </c>
      <c r="W3887" s="244" t="s">
        <v>743</v>
      </c>
      <c r="X3887" s="244" t="s">
        <v>23961</v>
      </c>
      <c r="Y3887" s="269">
        <v>49500</v>
      </c>
      <c r="Z3887" s="270"/>
      <c r="AA3887" s="241">
        <f t="shared" si="31"/>
        <v>0</v>
      </c>
      <c r="AB3887" s="244" t="s">
        <v>23962</v>
      </c>
    </row>
    <row r="3888" spans="1:28" ht="15" customHeight="1">
      <c r="A3888" s="109">
        <v>3879</v>
      </c>
      <c r="B3888" s="222" t="str">
        <f t="shared" si="30"/>
        <v>Klik Disini</v>
      </c>
      <c r="C3888" s="244" t="s">
        <v>23963</v>
      </c>
      <c r="D3888" s="244" t="s">
        <v>2762</v>
      </c>
      <c r="E3888" s="244" t="s">
        <v>23964</v>
      </c>
      <c r="F3888" s="244" t="s">
        <v>23965</v>
      </c>
      <c r="G3888" s="244" t="s">
        <v>23966</v>
      </c>
      <c r="H3888" s="244" t="s">
        <v>3473</v>
      </c>
      <c r="I3888" s="267" t="s">
        <v>446</v>
      </c>
      <c r="J3888" s="268" t="s">
        <v>345</v>
      </c>
      <c r="K3888" s="244" t="s">
        <v>1953</v>
      </c>
      <c r="L3888" s="244"/>
      <c r="M3888" s="259" t="s">
        <v>447</v>
      </c>
      <c r="N3888" s="244" t="s">
        <v>449</v>
      </c>
      <c r="O3888" s="244" t="s">
        <v>450</v>
      </c>
      <c r="P3888" s="244">
        <v>2020</v>
      </c>
      <c r="Q3888" s="244">
        <v>2023</v>
      </c>
      <c r="R3888" s="244" t="s">
        <v>3412</v>
      </c>
      <c r="S3888" s="223" t="s">
        <v>78</v>
      </c>
      <c r="T3888" s="244" t="s">
        <v>451</v>
      </c>
      <c r="U3888" s="246">
        <v>130</v>
      </c>
      <c r="V3888" s="244" t="s">
        <v>452</v>
      </c>
      <c r="W3888" s="244" t="s">
        <v>1923</v>
      </c>
      <c r="X3888" s="244" t="s">
        <v>23967</v>
      </c>
      <c r="Y3888" s="269">
        <v>89000</v>
      </c>
      <c r="Z3888" s="270"/>
      <c r="AA3888" s="241">
        <f t="shared" si="31"/>
        <v>0</v>
      </c>
      <c r="AB3888" s="244" t="s">
        <v>23968</v>
      </c>
    </row>
    <row r="3889" spans="1:28" ht="15" customHeight="1">
      <c r="A3889" s="109">
        <v>3880</v>
      </c>
      <c r="B3889" s="222" t="str">
        <f t="shared" si="30"/>
        <v>Klik Disini</v>
      </c>
      <c r="C3889" s="244" t="s">
        <v>23969</v>
      </c>
      <c r="D3889" s="244" t="s">
        <v>2762</v>
      </c>
      <c r="E3889" s="244" t="s">
        <v>23970</v>
      </c>
      <c r="F3889" s="244" t="s">
        <v>23971</v>
      </c>
      <c r="G3889" s="244" t="s">
        <v>23972</v>
      </c>
      <c r="H3889" s="244" t="s">
        <v>3591</v>
      </c>
      <c r="I3889" s="267" t="s">
        <v>446</v>
      </c>
      <c r="J3889" s="268" t="s">
        <v>345</v>
      </c>
      <c r="K3889" s="244" t="s">
        <v>1953</v>
      </c>
      <c r="L3889" s="244"/>
      <c r="M3889" s="259" t="s">
        <v>447</v>
      </c>
      <c r="N3889" s="244" t="s">
        <v>449</v>
      </c>
      <c r="O3889" s="244" t="s">
        <v>450</v>
      </c>
      <c r="P3889" s="244">
        <v>2020</v>
      </c>
      <c r="Q3889" s="244">
        <v>2023</v>
      </c>
      <c r="R3889" s="244" t="s">
        <v>3412</v>
      </c>
      <c r="S3889" s="223" t="s">
        <v>78</v>
      </c>
      <c r="T3889" s="244" t="s">
        <v>451</v>
      </c>
      <c r="U3889" s="246">
        <v>258</v>
      </c>
      <c r="V3889" s="244" t="s">
        <v>452</v>
      </c>
      <c r="W3889" s="244" t="s">
        <v>4611</v>
      </c>
      <c r="X3889" s="244" t="s">
        <v>23973</v>
      </c>
      <c r="Y3889" s="269">
        <v>74000</v>
      </c>
      <c r="Z3889" s="270"/>
      <c r="AA3889" s="241">
        <f t="shared" si="31"/>
        <v>0</v>
      </c>
      <c r="AB3889" s="244" t="s">
        <v>23974</v>
      </c>
    </row>
    <row r="3890" spans="1:28" ht="15" customHeight="1">
      <c r="A3890" s="109">
        <v>3881</v>
      </c>
      <c r="B3890" s="222" t="str">
        <f t="shared" si="30"/>
        <v>Klik Disini</v>
      </c>
      <c r="C3890" s="244" t="s">
        <v>23975</v>
      </c>
      <c r="D3890" s="244" t="s">
        <v>2762</v>
      </c>
      <c r="E3890" s="244" t="s">
        <v>22543</v>
      </c>
      <c r="F3890" s="244"/>
      <c r="G3890" s="244" t="s">
        <v>23976</v>
      </c>
      <c r="H3890" s="244" t="s">
        <v>400</v>
      </c>
      <c r="I3890" s="267" t="s">
        <v>1844</v>
      </c>
      <c r="J3890" s="268" t="s">
        <v>399</v>
      </c>
      <c r="K3890" s="244" t="s">
        <v>1953</v>
      </c>
      <c r="L3890" s="244"/>
      <c r="M3890" s="259" t="s">
        <v>447</v>
      </c>
      <c r="N3890" s="244" t="s">
        <v>449</v>
      </c>
      <c r="O3890" s="244" t="s">
        <v>450</v>
      </c>
      <c r="P3890" s="244">
        <v>2023</v>
      </c>
      <c r="Q3890" s="244">
        <v>2023</v>
      </c>
      <c r="R3890" s="244" t="s">
        <v>14912</v>
      </c>
      <c r="S3890" s="223" t="s">
        <v>78</v>
      </c>
      <c r="T3890" s="244" t="s">
        <v>451</v>
      </c>
      <c r="U3890" s="246">
        <v>76</v>
      </c>
      <c r="V3890" s="244" t="s">
        <v>452</v>
      </c>
      <c r="W3890" s="244" t="s">
        <v>743</v>
      </c>
      <c r="X3890" s="244" t="s">
        <v>23977</v>
      </c>
      <c r="Y3890" s="269">
        <v>45500</v>
      </c>
      <c r="Z3890" s="270"/>
      <c r="AA3890" s="241">
        <f t="shared" si="31"/>
        <v>0</v>
      </c>
      <c r="AB3890" s="244" t="s">
        <v>23978</v>
      </c>
    </row>
    <row r="3891" spans="1:28" ht="15" customHeight="1">
      <c r="A3891" s="109">
        <v>3882</v>
      </c>
      <c r="B3891" s="222" t="str">
        <f t="shared" si="30"/>
        <v>Klik Disini</v>
      </c>
      <c r="C3891" s="244" t="s">
        <v>23979</v>
      </c>
      <c r="D3891" s="244" t="s">
        <v>2762</v>
      </c>
      <c r="E3891" s="244" t="s">
        <v>22482</v>
      </c>
      <c r="F3891" s="244"/>
      <c r="G3891" s="244" t="s">
        <v>23980</v>
      </c>
      <c r="H3891" s="244" t="s">
        <v>400</v>
      </c>
      <c r="I3891" s="267" t="s">
        <v>1844</v>
      </c>
      <c r="J3891" s="268" t="s">
        <v>399</v>
      </c>
      <c r="K3891" s="244" t="s">
        <v>1953</v>
      </c>
      <c r="L3891" s="244"/>
      <c r="M3891" s="259" t="s">
        <v>447</v>
      </c>
      <c r="N3891" s="244" t="s">
        <v>449</v>
      </c>
      <c r="O3891" s="244" t="s">
        <v>450</v>
      </c>
      <c r="P3891" s="244">
        <v>2023</v>
      </c>
      <c r="Q3891" s="244">
        <v>2023</v>
      </c>
      <c r="R3891" s="244" t="s">
        <v>14912</v>
      </c>
      <c r="S3891" s="223" t="s">
        <v>78</v>
      </c>
      <c r="T3891" s="244" t="s">
        <v>451</v>
      </c>
      <c r="U3891" s="246">
        <v>70</v>
      </c>
      <c r="V3891" s="244" t="s">
        <v>452</v>
      </c>
      <c r="W3891" s="244" t="s">
        <v>611</v>
      </c>
      <c r="X3891" s="244" t="s">
        <v>23981</v>
      </c>
      <c r="Y3891" s="269">
        <v>48500</v>
      </c>
      <c r="Z3891" s="270"/>
      <c r="AA3891" s="241">
        <f t="shared" si="31"/>
        <v>0</v>
      </c>
      <c r="AB3891" s="244" t="s">
        <v>23982</v>
      </c>
    </row>
    <row r="3892" spans="1:28" ht="15" customHeight="1">
      <c r="A3892" s="109">
        <v>3883</v>
      </c>
      <c r="B3892" s="222" t="str">
        <f t="shared" si="30"/>
        <v>Klik Disini</v>
      </c>
      <c r="C3892" s="244" t="s">
        <v>23983</v>
      </c>
      <c r="D3892" s="244" t="s">
        <v>2762</v>
      </c>
      <c r="E3892" s="244" t="s">
        <v>22430</v>
      </c>
      <c r="F3892" s="244"/>
      <c r="G3892" s="244" t="s">
        <v>23984</v>
      </c>
      <c r="H3892" s="244" t="s">
        <v>262</v>
      </c>
      <c r="I3892" s="267" t="s">
        <v>1844</v>
      </c>
      <c r="J3892" s="268" t="s">
        <v>397</v>
      </c>
      <c r="K3892" s="244" t="s">
        <v>1953</v>
      </c>
      <c r="L3892" s="244"/>
      <c r="M3892" s="259" t="s">
        <v>447</v>
      </c>
      <c r="N3892" s="244" t="s">
        <v>449</v>
      </c>
      <c r="O3892" s="244" t="s">
        <v>450</v>
      </c>
      <c r="P3892" s="244">
        <v>2023</v>
      </c>
      <c r="Q3892" s="244">
        <v>2023</v>
      </c>
      <c r="R3892" s="244" t="s">
        <v>14912</v>
      </c>
      <c r="S3892" s="223" t="s">
        <v>78</v>
      </c>
      <c r="T3892" s="244" t="s">
        <v>451</v>
      </c>
      <c r="U3892" s="246">
        <v>96</v>
      </c>
      <c r="V3892" s="244" t="s">
        <v>452</v>
      </c>
      <c r="W3892" s="244" t="s">
        <v>6334</v>
      </c>
      <c r="X3892" s="244" t="s">
        <v>23985</v>
      </c>
      <c r="Y3892" s="269">
        <v>48500</v>
      </c>
      <c r="Z3892" s="270"/>
      <c r="AA3892" s="241">
        <f t="shared" si="31"/>
        <v>0</v>
      </c>
      <c r="AB3892" s="244" t="s">
        <v>23986</v>
      </c>
    </row>
    <row r="3893" spans="1:28" ht="15" customHeight="1">
      <c r="A3893" s="109">
        <v>3884</v>
      </c>
      <c r="B3893" s="222" t="str">
        <f t="shared" si="30"/>
        <v>Klik Disini</v>
      </c>
      <c r="C3893" s="244" t="s">
        <v>23987</v>
      </c>
      <c r="D3893" s="244" t="s">
        <v>2762</v>
      </c>
      <c r="E3893" s="244" t="s">
        <v>22543</v>
      </c>
      <c r="F3893" s="244"/>
      <c r="G3893" s="244" t="s">
        <v>23988</v>
      </c>
      <c r="H3893" s="244" t="s">
        <v>3446</v>
      </c>
      <c r="I3893" s="267" t="s">
        <v>592</v>
      </c>
      <c r="J3893" s="268" t="s">
        <v>332</v>
      </c>
      <c r="K3893" s="244" t="s">
        <v>1953</v>
      </c>
      <c r="L3893" s="244"/>
      <c r="M3893" s="259" t="s">
        <v>447</v>
      </c>
      <c r="N3893" s="244" t="s">
        <v>449</v>
      </c>
      <c r="O3893" s="244" t="s">
        <v>450</v>
      </c>
      <c r="P3893" s="244">
        <v>2023</v>
      </c>
      <c r="Q3893" s="244">
        <v>2023</v>
      </c>
      <c r="R3893" s="244" t="s">
        <v>14912</v>
      </c>
      <c r="S3893" s="223" t="s">
        <v>78</v>
      </c>
      <c r="T3893" s="244" t="s">
        <v>451</v>
      </c>
      <c r="U3893" s="246">
        <v>86</v>
      </c>
      <c r="V3893" s="244" t="s">
        <v>452</v>
      </c>
      <c r="W3893" s="244" t="s">
        <v>606</v>
      </c>
      <c r="X3893" s="244" t="s">
        <v>23989</v>
      </c>
      <c r="Y3893" s="269">
        <v>46500</v>
      </c>
      <c r="Z3893" s="270"/>
      <c r="AA3893" s="241">
        <f t="shared" si="31"/>
        <v>0</v>
      </c>
      <c r="AB3893" s="244" t="s">
        <v>23990</v>
      </c>
    </row>
    <row r="3894" spans="1:28" ht="15" customHeight="1">
      <c r="A3894" s="109">
        <v>3885</v>
      </c>
      <c r="B3894" s="222" t="str">
        <f t="shared" si="30"/>
        <v>Klik Disini</v>
      </c>
      <c r="C3894" s="244" t="s">
        <v>23991</v>
      </c>
      <c r="D3894" s="244" t="s">
        <v>2762</v>
      </c>
      <c r="E3894" s="244" t="s">
        <v>23992</v>
      </c>
      <c r="F3894" s="244"/>
      <c r="G3894" s="244" t="s">
        <v>23993</v>
      </c>
      <c r="H3894" s="244" t="s">
        <v>3912</v>
      </c>
      <c r="I3894" s="267" t="s">
        <v>446</v>
      </c>
      <c r="J3894" s="268" t="s">
        <v>367</v>
      </c>
      <c r="K3894" s="244" t="s">
        <v>1953</v>
      </c>
      <c r="L3894" s="244"/>
      <c r="M3894" s="259" t="s">
        <v>447</v>
      </c>
      <c r="N3894" s="244" t="s">
        <v>449</v>
      </c>
      <c r="O3894" s="244" t="s">
        <v>450</v>
      </c>
      <c r="P3894" s="244">
        <v>2023</v>
      </c>
      <c r="Q3894" s="244">
        <v>2023</v>
      </c>
      <c r="R3894" s="244" t="s">
        <v>14186</v>
      </c>
      <c r="S3894" s="223" t="s">
        <v>78</v>
      </c>
      <c r="T3894" s="244" t="s">
        <v>451</v>
      </c>
      <c r="U3894" s="246">
        <v>76</v>
      </c>
      <c r="V3894" s="244" t="s">
        <v>452</v>
      </c>
      <c r="W3894" s="244" t="s">
        <v>975</v>
      </c>
      <c r="X3894" s="244" t="s">
        <v>23994</v>
      </c>
      <c r="Y3894" s="269">
        <v>46000</v>
      </c>
      <c r="Z3894" s="270"/>
      <c r="AA3894" s="241">
        <f t="shared" si="31"/>
        <v>0</v>
      </c>
      <c r="AB3894" s="244" t="s">
        <v>23995</v>
      </c>
    </row>
    <row r="3895" spans="1:28" ht="15" customHeight="1">
      <c r="A3895" s="109">
        <v>3886</v>
      </c>
      <c r="B3895" s="222" t="str">
        <f t="shared" si="30"/>
        <v>Klik Disini</v>
      </c>
      <c r="C3895" s="244" t="s">
        <v>23996</v>
      </c>
      <c r="D3895" s="244" t="s">
        <v>2762</v>
      </c>
      <c r="E3895" s="244" t="s">
        <v>23997</v>
      </c>
      <c r="F3895" s="244"/>
      <c r="G3895" s="244" t="s">
        <v>23998</v>
      </c>
      <c r="H3895" s="244" t="s">
        <v>3912</v>
      </c>
      <c r="I3895" s="267" t="s">
        <v>446</v>
      </c>
      <c r="J3895" s="268" t="s">
        <v>367</v>
      </c>
      <c r="K3895" s="244" t="s">
        <v>1953</v>
      </c>
      <c r="L3895" s="244"/>
      <c r="M3895" s="259" t="s">
        <v>447</v>
      </c>
      <c r="N3895" s="244" t="s">
        <v>449</v>
      </c>
      <c r="O3895" s="244" t="s">
        <v>450</v>
      </c>
      <c r="P3895" s="244">
        <v>2023</v>
      </c>
      <c r="Q3895" s="244">
        <v>2023</v>
      </c>
      <c r="R3895" s="244" t="s">
        <v>13812</v>
      </c>
      <c r="S3895" s="223" t="s">
        <v>78</v>
      </c>
      <c r="T3895" s="244" t="s">
        <v>451</v>
      </c>
      <c r="U3895" s="246">
        <v>59</v>
      </c>
      <c r="V3895" s="244" t="s">
        <v>452</v>
      </c>
      <c r="W3895" s="244" t="s">
        <v>497</v>
      </c>
      <c r="X3895" s="244" t="s">
        <v>22489</v>
      </c>
      <c r="Y3895" s="269">
        <v>35500</v>
      </c>
      <c r="Z3895" s="270"/>
      <c r="AA3895" s="241">
        <f t="shared" si="31"/>
        <v>0</v>
      </c>
      <c r="AB3895" s="244" t="s">
        <v>23999</v>
      </c>
    </row>
    <row r="3896" spans="1:28" ht="15" customHeight="1">
      <c r="A3896" s="109">
        <v>3887</v>
      </c>
      <c r="B3896" s="222" t="str">
        <f t="shared" si="30"/>
        <v>Klik Disini</v>
      </c>
      <c r="C3896" s="244" t="s">
        <v>24000</v>
      </c>
      <c r="D3896" s="244" t="s">
        <v>2762</v>
      </c>
      <c r="E3896" s="244" t="s">
        <v>22443</v>
      </c>
      <c r="F3896" s="244"/>
      <c r="G3896" s="244" t="s">
        <v>24001</v>
      </c>
      <c r="H3896" s="244" t="s">
        <v>4580</v>
      </c>
      <c r="I3896" s="267" t="s">
        <v>446</v>
      </c>
      <c r="J3896" s="268" t="s">
        <v>347</v>
      </c>
      <c r="K3896" s="244" t="s">
        <v>1953</v>
      </c>
      <c r="L3896" s="244"/>
      <c r="M3896" s="259" t="s">
        <v>447</v>
      </c>
      <c r="N3896" s="244" t="s">
        <v>449</v>
      </c>
      <c r="O3896" s="244" t="s">
        <v>450</v>
      </c>
      <c r="P3896" s="244">
        <v>2023</v>
      </c>
      <c r="Q3896" s="244">
        <v>2023</v>
      </c>
      <c r="R3896" s="244" t="s">
        <v>14912</v>
      </c>
      <c r="S3896" s="223" t="s">
        <v>78</v>
      </c>
      <c r="T3896" s="244" t="s">
        <v>451</v>
      </c>
      <c r="U3896" s="246">
        <v>78</v>
      </c>
      <c r="V3896" s="244" t="s">
        <v>452</v>
      </c>
      <c r="W3896" s="244" t="s">
        <v>743</v>
      </c>
      <c r="X3896" s="244" t="s">
        <v>24002</v>
      </c>
      <c r="Y3896" s="269">
        <v>46500</v>
      </c>
      <c r="Z3896" s="270"/>
      <c r="AA3896" s="241">
        <f t="shared" si="31"/>
        <v>0</v>
      </c>
      <c r="AB3896" s="244" t="s">
        <v>24003</v>
      </c>
    </row>
    <row r="3897" spans="1:28" ht="15" customHeight="1">
      <c r="A3897" s="109">
        <v>3888</v>
      </c>
      <c r="B3897" s="222" t="str">
        <f t="shared" si="30"/>
        <v>Klik Disini</v>
      </c>
      <c r="C3897" s="244" t="s">
        <v>24004</v>
      </c>
      <c r="D3897" s="244" t="s">
        <v>2762</v>
      </c>
      <c r="E3897" s="244" t="s">
        <v>22430</v>
      </c>
      <c r="F3897" s="244"/>
      <c r="G3897" s="244" t="s">
        <v>24005</v>
      </c>
      <c r="H3897" s="244" t="s">
        <v>4580</v>
      </c>
      <c r="I3897" s="267" t="s">
        <v>446</v>
      </c>
      <c r="J3897" s="268" t="s">
        <v>347</v>
      </c>
      <c r="K3897" s="244" t="s">
        <v>1953</v>
      </c>
      <c r="L3897" s="244"/>
      <c r="M3897" s="259" t="s">
        <v>447</v>
      </c>
      <c r="N3897" s="244" t="s">
        <v>449</v>
      </c>
      <c r="O3897" s="244" t="s">
        <v>450</v>
      </c>
      <c r="P3897" s="244">
        <v>2023</v>
      </c>
      <c r="Q3897" s="244">
        <v>2023</v>
      </c>
      <c r="R3897" s="244" t="s">
        <v>14912</v>
      </c>
      <c r="S3897" s="223" t="s">
        <v>78</v>
      </c>
      <c r="T3897" s="244" t="s">
        <v>451</v>
      </c>
      <c r="U3897" s="246">
        <v>85</v>
      </c>
      <c r="V3897" s="244" t="s">
        <v>452</v>
      </c>
      <c r="W3897" s="244" t="s">
        <v>1029</v>
      </c>
      <c r="X3897" s="244" t="s">
        <v>24006</v>
      </c>
      <c r="Y3897" s="269">
        <v>47500</v>
      </c>
      <c r="Z3897" s="270"/>
      <c r="AA3897" s="241">
        <f t="shared" si="31"/>
        <v>0</v>
      </c>
      <c r="AB3897" s="244" t="s">
        <v>24007</v>
      </c>
    </row>
    <row r="3898" spans="1:28" ht="15" customHeight="1">
      <c r="A3898" s="109">
        <v>3889</v>
      </c>
      <c r="B3898" s="222" t="str">
        <f t="shared" si="30"/>
        <v>Klik Disini</v>
      </c>
      <c r="C3898" s="244" t="s">
        <v>24008</v>
      </c>
      <c r="D3898" s="244" t="s">
        <v>2762</v>
      </c>
      <c r="E3898" s="244" t="s">
        <v>15121</v>
      </c>
      <c r="F3898" s="244"/>
      <c r="G3898" s="244" t="s">
        <v>24009</v>
      </c>
      <c r="H3898" s="244" t="s">
        <v>3912</v>
      </c>
      <c r="I3898" s="267" t="s">
        <v>446</v>
      </c>
      <c r="J3898" s="268" t="s">
        <v>367</v>
      </c>
      <c r="K3898" s="244" t="s">
        <v>1953</v>
      </c>
      <c r="L3898" s="244"/>
      <c r="M3898" s="259" t="s">
        <v>447</v>
      </c>
      <c r="N3898" s="244" t="s">
        <v>449</v>
      </c>
      <c r="O3898" s="244" t="s">
        <v>450</v>
      </c>
      <c r="P3898" s="244">
        <v>2023</v>
      </c>
      <c r="Q3898" s="244">
        <v>2023</v>
      </c>
      <c r="R3898" s="244" t="s">
        <v>14116</v>
      </c>
      <c r="S3898" s="223" t="s">
        <v>78</v>
      </c>
      <c r="T3898" s="244" t="s">
        <v>451</v>
      </c>
      <c r="U3898" s="246">
        <v>53</v>
      </c>
      <c r="V3898" s="244" t="s">
        <v>452</v>
      </c>
      <c r="W3898" s="244" t="s">
        <v>975</v>
      </c>
      <c r="X3898" s="244" t="s">
        <v>23885</v>
      </c>
      <c r="Y3898" s="269">
        <v>34000</v>
      </c>
      <c r="Z3898" s="270"/>
      <c r="AA3898" s="241">
        <f t="shared" si="31"/>
        <v>0</v>
      </c>
      <c r="AB3898" s="244" t="s">
        <v>24010</v>
      </c>
    </row>
    <row r="3899" spans="1:28" ht="15" customHeight="1">
      <c r="A3899" s="109">
        <v>3890</v>
      </c>
      <c r="B3899" s="222" t="str">
        <f t="shared" si="30"/>
        <v>Klik Disini</v>
      </c>
      <c r="C3899" s="244" t="s">
        <v>24011</v>
      </c>
      <c r="D3899" s="244" t="s">
        <v>2762</v>
      </c>
      <c r="E3899" s="244" t="s">
        <v>22443</v>
      </c>
      <c r="F3899" s="244"/>
      <c r="G3899" s="244" t="s">
        <v>24012</v>
      </c>
      <c r="H3899" s="244" t="s">
        <v>400</v>
      </c>
      <c r="I3899" s="267" t="s">
        <v>1844</v>
      </c>
      <c r="J3899" s="268" t="s">
        <v>399</v>
      </c>
      <c r="K3899" s="244" t="s">
        <v>1953</v>
      </c>
      <c r="L3899" s="244"/>
      <c r="M3899" s="259" t="s">
        <v>447</v>
      </c>
      <c r="N3899" s="244" t="s">
        <v>449</v>
      </c>
      <c r="O3899" s="244" t="s">
        <v>450</v>
      </c>
      <c r="P3899" s="244">
        <v>2023</v>
      </c>
      <c r="Q3899" s="244">
        <v>2023</v>
      </c>
      <c r="R3899" s="244" t="s">
        <v>14912</v>
      </c>
      <c r="S3899" s="223" t="s">
        <v>78</v>
      </c>
      <c r="T3899" s="244" t="s">
        <v>451</v>
      </c>
      <c r="U3899" s="246">
        <v>88</v>
      </c>
      <c r="V3899" s="244" t="s">
        <v>21432</v>
      </c>
      <c r="W3899" s="244" t="s">
        <v>606</v>
      </c>
      <c r="X3899" s="244" t="s">
        <v>24013</v>
      </c>
      <c r="Y3899" s="269">
        <v>48500</v>
      </c>
      <c r="Z3899" s="270"/>
      <c r="AA3899" s="241">
        <f t="shared" si="31"/>
        <v>0</v>
      </c>
      <c r="AB3899" s="244" t="s">
        <v>24014</v>
      </c>
    </row>
    <row r="3900" spans="1:28" ht="15" customHeight="1">
      <c r="A3900" s="109">
        <v>3891</v>
      </c>
      <c r="B3900" s="222" t="str">
        <f t="shared" si="30"/>
        <v>Klik Disini</v>
      </c>
      <c r="C3900" s="244" t="s">
        <v>24015</v>
      </c>
      <c r="D3900" s="244" t="s">
        <v>2762</v>
      </c>
      <c r="E3900" s="244" t="s">
        <v>22496</v>
      </c>
      <c r="F3900" s="244"/>
      <c r="G3900" s="244" t="s">
        <v>24016</v>
      </c>
      <c r="H3900" s="244" t="s">
        <v>262</v>
      </c>
      <c r="I3900" s="267" t="s">
        <v>1844</v>
      </c>
      <c r="J3900" s="268" t="s">
        <v>401</v>
      </c>
      <c r="K3900" s="244" t="s">
        <v>1953</v>
      </c>
      <c r="L3900" s="244"/>
      <c r="M3900" s="259" t="s">
        <v>447</v>
      </c>
      <c r="N3900" s="244" t="s">
        <v>449</v>
      </c>
      <c r="O3900" s="244" t="s">
        <v>450</v>
      </c>
      <c r="P3900" s="244">
        <v>2023</v>
      </c>
      <c r="Q3900" s="244">
        <v>2023</v>
      </c>
      <c r="R3900" s="244" t="s">
        <v>14912</v>
      </c>
      <c r="S3900" s="223" t="s">
        <v>78</v>
      </c>
      <c r="T3900" s="244" t="s">
        <v>451</v>
      </c>
      <c r="U3900" s="246">
        <v>86</v>
      </c>
      <c r="V3900" s="244" t="s">
        <v>452</v>
      </c>
      <c r="W3900" s="244" t="s">
        <v>796</v>
      </c>
      <c r="X3900" s="244" t="s">
        <v>24017</v>
      </c>
      <c r="Y3900" s="269">
        <v>47500</v>
      </c>
      <c r="Z3900" s="270"/>
      <c r="AA3900" s="241">
        <f t="shared" si="31"/>
        <v>0</v>
      </c>
      <c r="AB3900" s="244" t="s">
        <v>24018</v>
      </c>
    </row>
    <row r="3901" spans="1:28" ht="15" customHeight="1">
      <c r="A3901" s="109">
        <v>3892</v>
      </c>
      <c r="B3901" s="222" t="str">
        <f t="shared" si="30"/>
        <v>Klik Disini</v>
      </c>
      <c r="C3901" s="244" t="s">
        <v>24019</v>
      </c>
      <c r="D3901" s="244" t="s">
        <v>2762</v>
      </c>
      <c r="E3901" s="244" t="s">
        <v>15475</v>
      </c>
      <c r="F3901" s="244"/>
      <c r="G3901" s="244" t="s">
        <v>24020</v>
      </c>
      <c r="H3901" s="244" t="s">
        <v>3912</v>
      </c>
      <c r="I3901" s="267" t="s">
        <v>446</v>
      </c>
      <c r="J3901" s="268" t="s">
        <v>367</v>
      </c>
      <c r="K3901" s="244" t="s">
        <v>1953</v>
      </c>
      <c r="L3901" s="244"/>
      <c r="M3901" s="259" t="s">
        <v>447</v>
      </c>
      <c r="N3901" s="244" t="s">
        <v>449</v>
      </c>
      <c r="O3901" s="244" t="s">
        <v>450</v>
      </c>
      <c r="P3901" s="244">
        <v>2023</v>
      </c>
      <c r="Q3901" s="244">
        <v>2023</v>
      </c>
      <c r="R3901" s="244" t="s">
        <v>13812</v>
      </c>
      <c r="S3901" s="223" t="s">
        <v>78</v>
      </c>
      <c r="T3901" s="244" t="s">
        <v>451</v>
      </c>
      <c r="U3901" s="246">
        <v>78</v>
      </c>
      <c r="V3901" s="244" t="s">
        <v>452</v>
      </c>
      <c r="W3901" s="244" t="s">
        <v>1214</v>
      </c>
      <c r="X3901" s="244" t="s">
        <v>23911</v>
      </c>
      <c r="Y3901" s="269">
        <v>46500</v>
      </c>
      <c r="Z3901" s="270"/>
      <c r="AA3901" s="241">
        <f t="shared" si="31"/>
        <v>0</v>
      </c>
      <c r="AB3901" s="244" t="s">
        <v>24021</v>
      </c>
    </row>
    <row r="3902" spans="1:28" ht="15" customHeight="1">
      <c r="A3902" s="109">
        <v>3893</v>
      </c>
      <c r="B3902" s="222" t="str">
        <f t="shared" si="30"/>
        <v>Klik Disini</v>
      </c>
      <c r="C3902" s="244" t="s">
        <v>24022</v>
      </c>
      <c r="D3902" s="244" t="s">
        <v>2762</v>
      </c>
      <c r="E3902" s="244" t="s">
        <v>24023</v>
      </c>
      <c r="F3902" s="244"/>
      <c r="G3902" s="244" t="s">
        <v>24024</v>
      </c>
      <c r="H3902" s="244" t="s">
        <v>3912</v>
      </c>
      <c r="I3902" s="267" t="s">
        <v>446</v>
      </c>
      <c r="J3902" s="268" t="s">
        <v>367</v>
      </c>
      <c r="K3902" s="244" t="s">
        <v>1953</v>
      </c>
      <c r="L3902" s="244"/>
      <c r="M3902" s="259" t="s">
        <v>447</v>
      </c>
      <c r="N3902" s="244" t="s">
        <v>449</v>
      </c>
      <c r="O3902" s="244" t="s">
        <v>450</v>
      </c>
      <c r="P3902" s="244">
        <v>2023</v>
      </c>
      <c r="Q3902" s="244">
        <v>2023</v>
      </c>
      <c r="R3902" s="244" t="s">
        <v>13812</v>
      </c>
      <c r="S3902" s="223" t="s">
        <v>78</v>
      </c>
      <c r="T3902" s="244" t="s">
        <v>451</v>
      </c>
      <c r="U3902" s="246">
        <v>58</v>
      </c>
      <c r="V3902" s="244" t="s">
        <v>452</v>
      </c>
      <c r="W3902" s="244" t="s">
        <v>1808</v>
      </c>
      <c r="X3902" s="244" t="s">
        <v>23919</v>
      </c>
      <c r="Y3902" s="269">
        <v>35000</v>
      </c>
      <c r="Z3902" s="270"/>
      <c r="AA3902" s="241">
        <f t="shared" si="31"/>
        <v>0</v>
      </c>
      <c r="AB3902" s="244" t="s">
        <v>24025</v>
      </c>
    </row>
    <row r="3903" spans="1:28" ht="15" customHeight="1">
      <c r="A3903" s="109">
        <v>3894</v>
      </c>
      <c r="B3903" s="222" t="str">
        <f t="shared" si="30"/>
        <v>Klik Disini</v>
      </c>
      <c r="C3903" s="244" t="s">
        <v>24026</v>
      </c>
      <c r="D3903" s="244" t="s">
        <v>2762</v>
      </c>
      <c r="E3903" s="244" t="s">
        <v>22574</v>
      </c>
      <c r="F3903" s="244"/>
      <c r="G3903" s="244" t="s">
        <v>24027</v>
      </c>
      <c r="H3903" s="244" t="s">
        <v>400</v>
      </c>
      <c r="I3903" s="267" t="s">
        <v>1844</v>
      </c>
      <c r="J3903" s="268" t="s">
        <v>399</v>
      </c>
      <c r="K3903" s="244" t="s">
        <v>1953</v>
      </c>
      <c r="L3903" s="244"/>
      <c r="M3903" s="259" t="s">
        <v>447</v>
      </c>
      <c r="N3903" s="244" t="s">
        <v>449</v>
      </c>
      <c r="O3903" s="244" t="s">
        <v>450</v>
      </c>
      <c r="P3903" s="244">
        <v>2023</v>
      </c>
      <c r="Q3903" s="244">
        <v>2023</v>
      </c>
      <c r="R3903" s="244" t="s">
        <v>14912</v>
      </c>
      <c r="S3903" s="223" t="s">
        <v>78</v>
      </c>
      <c r="T3903" s="244" t="s">
        <v>451</v>
      </c>
      <c r="U3903" s="246">
        <v>74</v>
      </c>
      <c r="V3903" s="244" t="s">
        <v>21432</v>
      </c>
      <c r="W3903" s="244" t="s">
        <v>453</v>
      </c>
      <c r="X3903" s="244" t="s">
        <v>24028</v>
      </c>
      <c r="Y3903" s="269">
        <v>49500</v>
      </c>
      <c r="Z3903" s="270"/>
      <c r="AA3903" s="241">
        <f t="shared" si="31"/>
        <v>0</v>
      </c>
      <c r="AB3903" s="244" t="s">
        <v>24029</v>
      </c>
    </row>
    <row r="3904" spans="1:28" ht="15" customHeight="1">
      <c r="A3904" s="109">
        <v>3895</v>
      </c>
      <c r="B3904" s="222" t="str">
        <f t="shared" si="30"/>
        <v>Klik Disini</v>
      </c>
      <c r="C3904" s="244" t="s">
        <v>24030</v>
      </c>
      <c r="D3904" s="244" t="s">
        <v>2762</v>
      </c>
      <c r="E3904" s="244" t="s">
        <v>24031</v>
      </c>
      <c r="F3904" s="244" t="s">
        <v>24032</v>
      </c>
      <c r="G3904" s="244" t="s">
        <v>24033</v>
      </c>
      <c r="H3904" s="244" t="s">
        <v>5109</v>
      </c>
      <c r="I3904" s="267" t="s">
        <v>446</v>
      </c>
      <c r="J3904" s="268" t="s">
        <v>341</v>
      </c>
      <c r="K3904" s="244" t="s">
        <v>1953</v>
      </c>
      <c r="L3904" s="244"/>
      <c r="M3904" s="259" t="s">
        <v>1419</v>
      </c>
      <c r="N3904" s="244" t="s">
        <v>449</v>
      </c>
      <c r="O3904" s="244" t="s">
        <v>450</v>
      </c>
      <c r="P3904" s="244">
        <v>2020</v>
      </c>
      <c r="Q3904" s="244">
        <v>2023</v>
      </c>
      <c r="R3904" s="244" t="s">
        <v>3412</v>
      </c>
      <c r="S3904" s="223" t="s">
        <v>78</v>
      </c>
      <c r="T3904" s="244" t="s">
        <v>451</v>
      </c>
      <c r="U3904" s="246">
        <v>386</v>
      </c>
      <c r="V3904" s="244" t="s">
        <v>452</v>
      </c>
      <c r="W3904" s="244" t="s">
        <v>1383</v>
      </c>
      <c r="X3904" s="244" t="s">
        <v>24034</v>
      </c>
      <c r="Y3904" s="269">
        <v>120000</v>
      </c>
      <c r="Z3904" s="270"/>
      <c r="AA3904" s="241">
        <f t="shared" si="31"/>
        <v>0</v>
      </c>
      <c r="AB3904" s="244" t="s">
        <v>24035</v>
      </c>
    </row>
    <row r="3905" spans="1:28" ht="15" customHeight="1">
      <c r="A3905" s="109">
        <v>3896</v>
      </c>
      <c r="B3905" s="222" t="str">
        <f t="shared" si="30"/>
        <v>Klik Disini</v>
      </c>
      <c r="C3905" s="244" t="s">
        <v>24036</v>
      </c>
      <c r="D3905" s="244" t="s">
        <v>2762</v>
      </c>
      <c r="E3905" s="244" t="s">
        <v>24031</v>
      </c>
      <c r="F3905" s="244" t="s">
        <v>24037</v>
      </c>
      <c r="G3905" s="244" t="s">
        <v>24038</v>
      </c>
      <c r="H3905" s="244" t="s">
        <v>5109</v>
      </c>
      <c r="I3905" s="267" t="s">
        <v>446</v>
      </c>
      <c r="J3905" s="268" t="s">
        <v>341</v>
      </c>
      <c r="K3905" s="244" t="s">
        <v>1953</v>
      </c>
      <c r="L3905" s="244"/>
      <c r="M3905" s="259" t="s">
        <v>1413</v>
      </c>
      <c r="N3905" s="244" t="s">
        <v>449</v>
      </c>
      <c r="O3905" s="244" t="s">
        <v>450</v>
      </c>
      <c r="P3905" s="244">
        <v>2020</v>
      </c>
      <c r="Q3905" s="244">
        <v>2023</v>
      </c>
      <c r="R3905" s="244" t="s">
        <v>3412</v>
      </c>
      <c r="S3905" s="223" t="s">
        <v>78</v>
      </c>
      <c r="T3905" s="244" t="s">
        <v>451</v>
      </c>
      <c r="U3905" s="246">
        <v>338</v>
      </c>
      <c r="V3905" s="244" t="s">
        <v>452</v>
      </c>
      <c r="W3905" s="244" t="s">
        <v>4765</v>
      </c>
      <c r="X3905" s="244" t="s">
        <v>24039</v>
      </c>
      <c r="Y3905" s="269">
        <v>109000</v>
      </c>
      <c r="Z3905" s="270"/>
      <c r="AA3905" s="241">
        <f t="shared" si="31"/>
        <v>0</v>
      </c>
      <c r="AB3905" s="244" t="s">
        <v>24040</v>
      </c>
    </row>
    <row r="3906" spans="1:28" ht="15" customHeight="1">
      <c r="A3906" s="109">
        <v>3897</v>
      </c>
      <c r="B3906" s="222" t="str">
        <f t="shared" si="30"/>
        <v>Klik Disini</v>
      </c>
      <c r="C3906" s="244" t="s">
        <v>24041</v>
      </c>
      <c r="D3906" s="244" t="s">
        <v>2762</v>
      </c>
      <c r="E3906" s="244" t="s">
        <v>21799</v>
      </c>
      <c r="F3906" s="244"/>
      <c r="G3906" s="244" t="s">
        <v>24042</v>
      </c>
      <c r="H3906" s="244" t="s">
        <v>16392</v>
      </c>
      <c r="I3906" s="267" t="s">
        <v>592</v>
      </c>
      <c r="J3906" s="268" t="s">
        <v>326</v>
      </c>
      <c r="K3906" s="244" t="s">
        <v>1953</v>
      </c>
      <c r="L3906" s="244"/>
      <c r="M3906" s="259" t="s">
        <v>447</v>
      </c>
      <c r="N3906" s="244" t="s">
        <v>449</v>
      </c>
      <c r="O3906" s="244" t="s">
        <v>450</v>
      </c>
      <c r="P3906" s="244">
        <v>2023</v>
      </c>
      <c r="Q3906" s="244">
        <v>2023</v>
      </c>
      <c r="R3906" s="244" t="s">
        <v>14186</v>
      </c>
      <c r="S3906" s="223" t="s">
        <v>78</v>
      </c>
      <c r="T3906" s="244" t="s">
        <v>451</v>
      </c>
      <c r="U3906" s="246">
        <v>60</v>
      </c>
      <c r="V3906" s="244" t="s">
        <v>452</v>
      </c>
      <c r="W3906" s="244" t="s">
        <v>6636</v>
      </c>
      <c r="X3906" s="244" t="s">
        <v>24043</v>
      </c>
      <c r="Y3906" s="269">
        <v>36000</v>
      </c>
      <c r="Z3906" s="270"/>
      <c r="AA3906" s="241">
        <f t="shared" si="31"/>
        <v>0</v>
      </c>
      <c r="AB3906" s="244" t="s">
        <v>24044</v>
      </c>
    </row>
    <row r="3907" spans="1:28" ht="15" customHeight="1">
      <c r="A3907" s="109">
        <v>3898</v>
      </c>
      <c r="B3907" s="222" t="str">
        <f t="shared" si="30"/>
        <v>Klik Disini</v>
      </c>
      <c r="C3907" s="244" t="s">
        <v>24045</v>
      </c>
      <c r="D3907" s="244" t="s">
        <v>2762</v>
      </c>
      <c r="E3907" s="244" t="s">
        <v>22496</v>
      </c>
      <c r="F3907" s="244"/>
      <c r="G3907" s="244" t="s">
        <v>24046</v>
      </c>
      <c r="H3907" s="244" t="s">
        <v>386</v>
      </c>
      <c r="I3907" s="267" t="s">
        <v>446</v>
      </c>
      <c r="J3907" s="268" t="s">
        <v>385</v>
      </c>
      <c r="K3907" s="244" t="s">
        <v>1953</v>
      </c>
      <c r="L3907" s="244"/>
      <c r="M3907" s="259" t="s">
        <v>447</v>
      </c>
      <c r="N3907" s="244" t="s">
        <v>449</v>
      </c>
      <c r="O3907" s="244" t="s">
        <v>450</v>
      </c>
      <c r="P3907" s="244">
        <v>2023</v>
      </c>
      <c r="Q3907" s="244">
        <v>2023</v>
      </c>
      <c r="R3907" s="244" t="s">
        <v>14912</v>
      </c>
      <c r="S3907" s="223" t="s">
        <v>78</v>
      </c>
      <c r="T3907" s="244" t="s">
        <v>451</v>
      </c>
      <c r="U3907" s="246">
        <v>90</v>
      </c>
      <c r="V3907" s="244" t="s">
        <v>452</v>
      </c>
      <c r="W3907" s="244" t="s">
        <v>1161</v>
      </c>
      <c r="X3907" s="244" t="s">
        <v>24047</v>
      </c>
      <c r="Y3907" s="269">
        <v>46500</v>
      </c>
      <c r="Z3907" s="270"/>
      <c r="AA3907" s="241">
        <f t="shared" si="31"/>
        <v>0</v>
      </c>
      <c r="AB3907" s="244" t="s">
        <v>24048</v>
      </c>
    </row>
    <row r="3908" spans="1:28" ht="15" customHeight="1">
      <c r="A3908" s="109">
        <v>3899</v>
      </c>
      <c r="B3908" s="222" t="str">
        <f t="shared" si="30"/>
        <v>Klik Disini</v>
      </c>
      <c r="C3908" s="244" t="s">
        <v>24049</v>
      </c>
      <c r="D3908" s="244" t="s">
        <v>2762</v>
      </c>
      <c r="E3908" s="244" t="s">
        <v>22430</v>
      </c>
      <c r="F3908" s="244"/>
      <c r="G3908" s="244" t="s">
        <v>24050</v>
      </c>
      <c r="H3908" s="244" t="s">
        <v>16392</v>
      </c>
      <c r="I3908" s="267" t="s">
        <v>592</v>
      </c>
      <c r="J3908" s="268" t="s">
        <v>326</v>
      </c>
      <c r="K3908" s="244" t="s">
        <v>1953</v>
      </c>
      <c r="L3908" s="244"/>
      <c r="M3908" s="259" t="s">
        <v>447</v>
      </c>
      <c r="N3908" s="244" t="s">
        <v>449</v>
      </c>
      <c r="O3908" s="244" t="s">
        <v>450</v>
      </c>
      <c r="P3908" s="244">
        <v>2023</v>
      </c>
      <c r="Q3908" s="244">
        <v>2023</v>
      </c>
      <c r="R3908" s="244" t="s">
        <v>14186</v>
      </c>
      <c r="S3908" s="223" t="s">
        <v>78</v>
      </c>
      <c r="T3908" s="244" t="s">
        <v>451</v>
      </c>
      <c r="U3908" s="246">
        <v>66</v>
      </c>
      <c r="V3908" s="244" t="s">
        <v>452</v>
      </c>
      <c r="W3908" s="244" t="s">
        <v>830</v>
      </c>
      <c r="X3908" s="244" t="s">
        <v>24051</v>
      </c>
      <c r="Y3908" s="269">
        <v>37000</v>
      </c>
      <c r="Z3908" s="270"/>
      <c r="AA3908" s="241">
        <f t="shared" si="31"/>
        <v>0</v>
      </c>
      <c r="AB3908" s="244" t="s">
        <v>24052</v>
      </c>
    </row>
    <row r="3909" spans="1:28" ht="15" customHeight="1">
      <c r="A3909" s="109">
        <v>3900</v>
      </c>
      <c r="B3909" s="222" t="str">
        <f t="shared" si="30"/>
        <v>Klik Disini</v>
      </c>
      <c r="C3909" s="244" t="s">
        <v>24053</v>
      </c>
      <c r="D3909" s="244" t="s">
        <v>2762</v>
      </c>
      <c r="E3909" s="244" t="s">
        <v>22461</v>
      </c>
      <c r="F3909" s="244" t="s">
        <v>24054</v>
      </c>
      <c r="G3909" s="244" t="s">
        <v>24055</v>
      </c>
      <c r="H3909" s="244" t="s">
        <v>262</v>
      </c>
      <c r="I3909" s="267" t="s">
        <v>592</v>
      </c>
      <c r="J3909" s="268" t="s">
        <v>326</v>
      </c>
      <c r="K3909" s="244" t="s">
        <v>1953</v>
      </c>
      <c r="L3909" s="244"/>
      <c r="M3909" s="259" t="s">
        <v>447</v>
      </c>
      <c r="N3909" s="244" t="s">
        <v>449</v>
      </c>
      <c r="O3909" s="244" t="s">
        <v>450</v>
      </c>
      <c r="P3909" s="244">
        <v>2023</v>
      </c>
      <c r="Q3909" s="244">
        <v>2023</v>
      </c>
      <c r="R3909" s="244" t="s">
        <v>16107</v>
      </c>
      <c r="S3909" s="223" t="s">
        <v>78</v>
      </c>
      <c r="T3909" s="244" t="s">
        <v>451</v>
      </c>
      <c r="U3909" s="246">
        <v>90</v>
      </c>
      <c r="V3909" s="244" t="s">
        <v>452</v>
      </c>
      <c r="W3909" s="244" t="s">
        <v>2506</v>
      </c>
      <c r="X3909" s="244" t="s">
        <v>24056</v>
      </c>
      <c r="Y3909" s="269">
        <v>49000</v>
      </c>
      <c r="Z3909" s="270"/>
      <c r="AA3909" s="241">
        <f t="shared" si="31"/>
        <v>0</v>
      </c>
      <c r="AB3909" s="244" t="s">
        <v>24057</v>
      </c>
    </row>
    <row r="3910" spans="1:28" ht="15" customHeight="1">
      <c r="A3910" s="109">
        <v>3901</v>
      </c>
      <c r="B3910" s="222" t="str">
        <f t="shared" si="30"/>
        <v>Klik Disini</v>
      </c>
      <c r="C3910" s="244" t="s">
        <v>24058</v>
      </c>
      <c r="D3910" s="244" t="s">
        <v>2762</v>
      </c>
      <c r="E3910" s="244" t="s">
        <v>22371</v>
      </c>
      <c r="F3910" s="244" t="s">
        <v>24059</v>
      </c>
      <c r="G3910" s="244" t="s">
        <v>24060</v>
      </c>
      <c r="H3910" s="244" t="s">
        <v>327</v>
      </c>
      <c r="I3910" s="267" t="s">
        <v>592</v>
      </c>
      <c r="J3910" s="268" t="s">
        <v>326</v>
      </c>
      <c r="K3910" s="244" t="s">
        <v>1953</v>
      </c>
      <c r="L3910" s="244"/>
      <c r="M3910" s="259" t="s">
        <v>447</v>
      </c>
      <c r="N3910" s="244" t="s">
        <v>449</v>
      </c>
      <c r="O3910" s="244" t="s">
        <v>450</v>
      </c>
      <c r="P3910" s="244">
        <v>2023</v>
      </c>
      <c r="Q3910" s="244">
        <v>2023</v>
      </c>
      <c r="R3910" s="244" t="s">
        <v>16107</v>
      </c>
      <c r="S3910" s="223" t="s">
        <v>78</v>
      </c>
      <c r="T3910" s="244" t="s">
        <v>451</v>
      </c>
      <c r="U3910" s="246">
        <v>90</v>
      </c>
      <c r="V3910" s="244" t="s">
        <v>452</v>
      </c>
      <c r="W3910" s="244" t="s">
        <v>3842</v>
      </c>
      <c r="X3910" s="244" t="s">
        <v>24061</v>
      </c>
      <c r="Y3910" s="269">
        <v>53000</v>
      </c>
      <c r="Z3910" s="270"/>
      <c r="AA3910" s="241">
        <f t="shared" si="31"/>
        <v>0</v>
      </c>
      <c r="AB3910" s="244" t="s">
        <v>24062</v>
      </c>
    </row>
    <row r="3911" spans="1:28" ht="15" customHeight="1">
      <c r="A3911" s="109">
        <v>3902</v>
      </c>
      <c r="B3911" s="222" t="str">
        <f t="shared" si="30"/>
        <v>Klik Disini</v>
      </c>
      <c r="C3911" s="244" t="s">
        <v>24063</v>
      </c>
      <c r="D3911" s="244" t="s">
        <v>2762</v>
      </c>
      <c r="E3911" s="244" t="s">
        <v>21799</v>
      </c>
      <c r="F3911" s="244"/>
      <c r="G3911" s="244" t="s">
        <v>24064</v>
      </c>
      <c r="H3911" s="244" t="s">
        <v>400</v>
      </c>
      <c r="I3911" s="267" t="s">
        <v>1844</v>
      </c>
      <c r="J3911" s="268" t="s">
        <v>399</v>
      </c>
      <c r="K3911" s="244" t="s">
        <v>1953</v>
      </c>
      <c r="L3911" s="244"/>
      <c r="M3911" s="259" t="s">
        <v>447</v>
      </c>
      <c r="N3911" s="244" t="s">
        <v>449</v>
      </c>
      <c r="O3911" s="244" t="s">
        <v>450</v>
      </c>
      <c r="P3911" s="244">
        <v>2023</v>
      </c>
      <c r="Q3911" s="244">
        <v>2023</v>
      </c>
      <c r="R3911" s="244" t="s">
        <v>14912</v>
      </c>
      <c r="S3911" s="223" t="s">
        <v>78</v>
      </c>
      <c r="T3911" s="244" t="s">
        <v>451</v>
      </c>
      <c r="U3911" s="246">
        <v>74</v>
      </c>
      <c r="V3911" s="244" t="s">
        <v>452</v>
      </c>
      <c r="W3911" s="244" t="s">
        <v>1029</v>
      </c>
      <c r="X3911" s="244" t="s">
        <v>24065</v>
      </c>
      <c r="Y3911" s="269">
        <v>48500</v>
      </c>
      <c r="Z3911" s="270"/>
      <c r="AA3911" s="241">
        <f t="shared" si="31"/>
        <v>0</v>
      </c>
      <c r="AB3911" s="244" t="s">
        <v>24066</v>
      </c>
    </row>
    <row r="3912" spans="1:28" ht="15" customHeight="1">
      <c r="A3912" s="109">
        <v>3903</v>
      </c>
      <c r="B3912" s="222" t="str">
        <f t="shared" si="30"/>
        <v>Klik Disini</v>
      </c>
      <c r="C3912" s="244" t="s">
        <v>24067</v>
      </c>
      <c r="D3912" s="244" t="s">
        <v>2762</v>
      </c>
      <c r="E3912" s="244" t="s">
        <v>22371</v>
      </c>
      <c r="F3912" s="244" t="s">
        <v>24068</v>
      </c>
      <c r="G3912" s="244" t="s">
        <v>24069</v>
      </c>
      <c r="H3912" s="244" t="s">
        <v>370</v>
      </c>
      <c r="I3912" s="267" t="s">
        <v>446</v>
      </c>
      <c r="J3912" s="268" t="s">
        <v>369</v>
      </c>
      <c r="K3912" s="244" t="s">
        <v>1953</v>
      </c>
      <c r="L3912" s="244"/>
      <c r="M3912" s="259" t="s">
        <v>447</v>
      </c>
      <c r="N3912" s="244" t="s">
        <v>449</v>
      </c>
      <c r="O3912" s="244" t="s">
        <v>450</v>
      </c>
      <c r="P3912" s="244">
        <v>2023</v>
      </c>
      <c r="Q3912" s="244">
        <v>2023</v>
      </c>
      <c r="R3912" s="244" t="s">
        <v>14186</v>
      </c>
      <c r="S3912" s="223" t="s">
        <v>78</v>
      </c>
      <c r="T3912" s="244" t="s">
        <v>451</v>
      </c>
      <c r="U3912" s="246">
        <v>74</v>
      </c>
      <c r="V3912" s="244" t="s">
        <v>452</v>
      </c>
      <c r="W3912" s="244" t="s">
        <v>1820</v>
      </c>
      <c r="X3912" s="244" t="s">
        <v>24070</v>
      </c>
      <c r="Y3912" s="269">
        <v>37000</v>
      </c>
      <c r="Z3912" s="270"/>
      <c r="AA3912" s="241">
        <f t="shared" si="31"/>
        <v>0</v>
      </c>
      <c r="AB3912" s="244" t="s">
        <v>24071</v>
      </c>
    </row>
    <row r="3913" spans="1:28" ht="15" customHeight="1">
      <c r="A3913" s="109">
        <v>3904</v>
      </c>
      <c r="B3913" s="222" t="str">
        <f t="shared" si="30"/>
        <v>Klik Disini</v>
      </c>
      <c r="C3913" s="244" t="s">
        <v>24072</v>
      </c>
      <c r="D3913" s="244" t="s">
        <v>2762</v>
      </c>
      <c r="E3913" s="244" t="s">
        <v>22410</v>
      </c>
      <c r="F3913" s="244" t="s">
        <v>24073</v>
      </c>
      <c r="G3913" s="244" t="s">
        <v>24074</v>
      </c>
      <c r="H3913" s="244" t="s">
        <v>327</v>
      </c>
      <c r="I3913" s="267" t="s">
        <v>592</v>
      </c>
      <c r="J3913" s="268" t="s">
        <v>326</v>
      </c>
      <c r="K3913" s="244" t="s">
        <v>1953</v>
      </c>
      <c r="L3913" s="244"/>
      <c r="M3913" s="259" t="s">
        <v>447</v>
      </c>
      <c r="N3913" s="244" t="s">
        <v>449</v>
      </c>
      <c r="O3913" s="244" t="s">
        <v>450</v>
      </c>
      <c r="P3913" s="244">
        <v>2023</v>
      </c>
      <c r="Q3913" s="244">
        <v>2023</v>
      </c>
      <c r="R3913" s="244" t="s">
        <v>16107</v>
      </c>
      <c r="S3913" s="223" t="s">
        <v>78</v>
      </c>
      <c r="T3913" s="244" t="s">
        <v>451</v>
      </c>
      <c r="U3913" s="246">
        <v>90</v>
      </c>
      <c r="V3913" s="244" t="s">
        <v>452</v>
      </c>
      <c r="W3913" s="244" t="s">
        <v>5720</v>
      </c>
      <c r="X3913" s="244" t="s">
        <v>24075</v>
      </c>
      <c r="Y3913" s="269">
        <v>53000</v>
      </c>
      <c r="Z3913" s="270"/>
      <c r="AA3913" s="241">
        <f t="shared" si="31"/>
        <v>0</v>
      </c>
      <c r="AB3913" s="244" t="s">
        <v>24076</v>
      </c>
    </row>
    <row r="3914" spans="1:28" ht="15" customHeight="1">
      <c r="A3914" s="109">
        <v>3905</v>
      </c>
      <c r="B3914" s="222" t="str">
        <f t="shared" si="30"/>
        <v>Klik Disini</v>
      </c>
      <c r="C3914" s="244" t="s">
        <v>24077</v>
      </c>
      <c r="D3914" s="244" t="s">
        <v>2762</v>
      </c>
      <c r="E3914" s="244" t="s">
        <v>22496</v>
      </c>
      <c r="F3914" s="244"/>
      <c r="G3914" s="244" t="s">
        <v>24078</v>
      </c>
      <c r="H3914" s="244" t="s">
        <v>400</v>
      </c>
      <c r="I3914" s="267" t="s">
        <v>1844</v>
      </c>
      <c r="J3914" s="268" t="s">
        <v>399</v>
      </c>
      <c r="K3914" s="244" t="s">
        <v>1953</v>
      </c>
      <c r="L3914" s="244"/>
      <c r="M3914" s="259" t="s">
        <v>447</v>
      </c>
      <c r="N3914" s="244" t="s">
        <v>449</v>
      </c>
      <c r="O3914" s="244" t="s">
        <v>450</v>
      </c>
      <c r="P3914" s="244">
        <v>2023</v>
      </c>
      <c r="Q3914" s="244">
        <v>2023</v>
      </c>
      <c r="R3914" s="244" t="s">
        <v>14912</v>
      </c>
      <c r="S3914" s="223" t="s">
        <v>78</v>
      </c>
      <c r="T3914" s="244" t="s">
        <v>451</v>
      </c>
      <c r="U3914" s="246">
        <v>74</v>
      </c>
      <c r="V3914" s="244" t="s">
        <v>452</v>
      </c>
      <c r="W3914" s="244" t="s">
        <v>1252</v>
      </c>
      <c r="X3914" s="244" t="s">
        <v>24079</v>
      </c>
      <c r="Y3914" s="269">
        <v>46000</v>
      </c>
      <c r="Z3914" s="270"/>
      <c r="AA3914" s="241">
        <f t="shared" si="31"/>
        <v>0</v>
      </c>
      <c r="AB3914" s="244" t="s">
        <v>24080</v>
      </c>
    </row>
    <row r="3915" spans="1:28" ht="15" customHeight="1">
      <c r="A3915" s="109">
        <v>3906</v>
      </c>
      <c r="B3915" s="222" t="str">
        <f t="shared" si="30"/>
        <v>Klik Disini</v>
      </c>
      <c r="C3915" s="244" t="s">
        <v>24081</v>
      </c>
      <c r="D3915" s="244" t="s">
        <v>2762</v>
      </c>
      <c r="E3915" s="244" t="s">
        <v>21799</v>
      </c>
      <c r="F3915" s="244" t="s">
        <v>24082</v>
      </c>
      <c r="G3915" s="244" t="s">
        <v>24083</v>
      </c>
      <c r="H3915" s="244" t="s">
        <v>16392</v>
      </c>
      <c r="I3915" s="267" t="s">
        <v>592</v>
      </c>
      <c r="J3915" s="268" t="s">
        <v>326</v>
      </c>
      <c r="K3915" s="244" t="s">
        <v>1953</v>
      </c>
      <c r="L3915" s="244"/>
      <c r="M3915" s="259" t="s">
        <v>447</v>
      </c>
      <c r="N3915" s="244" t="s">
        <v>449</v>
      </c>
      <c r="O3915" s="244" t="s">
        <v>450</v>
      </c>
      <c r="P3915" s="244">
        <v>2023</v>
      </c>
      <c r="Q3915" s="244">
        <v>2023</v>
      </c>
      <c r="R3915" s="244" t="s">
        <v>14186</v>
      </c>
      <c r="S3915" s="223" t="s">
        <v>78</v>
      </c>
      <c r="T3915" s="244" t="s">
        <v>451</v>
      </c>
      <c r="U3915" s="246">
        <v>72</v>
      </c>
      <c r="V3915" s="244" t="s">
        <v>452</v>
      </c>
      <c r="W3915" s="244" t="s">
        <v>1626</v>
      </c>
      <c r="X3915" s="244" t="s">
        <v>24084</v>
      </c>
      <c r="Y3915" s="269">
        <v>35500</v>
      </c>
      <c r="Z3915" s="270"/>
      <c r="AA3915" s="241">
        <f t="shared" si="31"/>
        <v>0</v>
      </c>
      <c r="AB3915" s="244" t="s">
        <v>24085</v>
      </c>
    </row>
    <row r="3916" spans="1:28" ht="15" customHeight="1">
      <c r="A3916" s="109">
        <v>3907</v>
      </c>
      <c r="B3916" s="222" t="str">
        <f t="shared" si="30"/>
        <v>Klik Disini</v>
      </c>
      <c r="C3916" s="244" t="s">
        <v>24086</v>
      </c>
      <c r="D3916" s="244" t="s">
        <v>2762</v>
      </c>
      <c r="E3916" s="244" t="s">
        <v>21799</v>
      </c>
      <c r="F3916" s="244" t="s">
        <v>24087</v>
      </c>
      <c r="G3916" s="244" t="s">
        <v>24088</v>
      </c>
      <c r="H3916" s="244" t="s">
        <v>327</v>
      </c>
      <c r="I3916" s="267" t="s">
        <v>592</v>
      </c>
      <c r="J3916" s="268" t="s">
        <v>326</v>
      </c>
      <c r="K3916" s="244" t="s">
        <v>1953</v>
      </c>
      <c r="L3916" s="244"/>
      <c r="M3916" s="259" t="s">
        <v>447</v>
      </c>
      <c r="N3916" s="244" t="s">
        <v>449</v>
      </c>
      <c r="O3916" s="244" t="s">
        <v>450</v>
      </c>
      <c r="P3916" s="244">
        <v>2023</v>
      </c>
      <c r="Q3916" s="244">
        <v>2023</v>
      </c>
      <c r="R3916" s="244" t="s">
        <v>16107</v>
      </c>
      <c r="S3916" s="223" t="s">
        <v>78</v>
      </c>
      <c r="T3916" s="244" t="s">
        <v>451</v>
      </c>
      <c r="U3916" s="246">
        <v>78</v>
      </c>
      <c r="V3916" s="244" t="s">
        <v>452</v>
      </c>
      <c r="W3916" s="244" t="s">
        <v>1505</v>
      </c>
      <c r="X3916" s="244" t="s">
        <v>24089</v>
      </c>
      <c r="Y3916" s="269">
        <v>51500</v>
      </c>
      <c r="Z3916" s="270"/>
      <c r="AA3916" s="241">
        <f t="shared" si="31"/>
        <v>0</v>
      </c>
      <c r="AB3916" s="244" t="s">
        <v>24090</v>
      </c>
    </row>
    <row r="3917" spans="1:28" ht="15" customHeight="1">
      <c r="A3917" s="109">
        <v>3908</v>
      </c>
      <c r="B3917" s="222" t="str">
        <f t="shared" si="30"/>
        <v>Klik Disini</v>
      </c>
      <c r="C3917" s="244" t="s">
        <v>24091</v>
      </c>
      <c r="D3917" s="244" t="s">
        <v>2762</v>
      </c>
      <c r="E3917" s="244" t="s">
        <v>22461</v>
      </c>
      <c r="F3917" s="244" t="s">
        <v>24092</v>
      </c>
      <c r="G3917" s="244" t="s">
        <v>24093</v>
      </c>
      <c r="H3917" s="244" t="s">
        <v>327</v>
      </c>
      <c r="I3917" s="267" t="s">
        <v>592</v>
      </c>
      <c r="J3917" s="268" t="s">
        <v>326</v>
      </c>
      <c r="K3917" s="244" t="s">
        <v>1953</v>
      </c>
      <c r="L3917" s="244"/>
      <c r="M3917" s="259" t="s">
        <v>447</v>
      </c>
      <c r="N3917" s="244" t="s">
        <v>449</v>
      </c>
      <c r="O3917" s="244" t="s">
        <v>450</v>
      </c>
      <c r="P3917" s="244">
        <v>2023</v>
      </c>
      <c r="Q3917" s="244">
        <v>2023</v>
      </c>
      <c r="R3917" s="244" t="s">
        <v>16107</v>
      </c>
      <c r="S3917" s="223" t="s">
        <v>78</v>
      </c>
      <c r="T3917" s="244" t="s">
        <v>451</v>
      </c>
      <c r="U3917" s="246">
        <v>94</v>
      </c>
      <c r="V3917" s="244" t="s">
        <v>452</v>
      </c>
      <c r="W3917" s="244" t="s">
        <v>1568</v>
      </c>
      <c r="X3917" s="244" t="s">
        <v>24094</v>
      </c>
      <c r="Y3917" s="269">
        <v>53000</v>
      </c>
      <c r="Z3917" s="270"/>
      <c r="AA3917" s="241">
        <f t="shared" si="31"/>
        <v>0</v>
      </c>
      <c r="AB3917" s="244" t="s">
        <v>24095</v>
      </c>
    </row>
    <row r="3918" spans="1:28" ht="15" customHeight="1">
      <c r="A3918" s="109">
        <v>3909</v>
      </c>
      <c r="B3918" s="222" t="str">
        <f t="shared" si="30"/>
        <v>Klik Disini</v>
      </c>
      <c r="C3918" s="244" t="s">
        <v>24096</v>
      </c>
      <c r="D3918" s="244" t="s">
        <v>2762</v>
      </c>
      <c r="E3918" s="244" t="s">
        <v>22371</v>
      </c>
      <c r="F3918" s="244" t="s">
        <v>24097</v>
      </c>
      <c r="G3918" s="244" t="s">
        <v>24098</v>
      </c>
      <c r="H3918" s="244" t="s">
        <v>262</v>
      </c>
      <c r="I3918" s="267" t="s">
        <v>592</v>
      </c>
      <c r="J3918" s="268" t="s">
        <v>326</v>
      </c>
      <c r="K3918" s="244" t="s">
        <v>1953</v>
      </c>
      <c r="L3918" s="244"/>
      <c r="M3918" s="259" t="s">
        <v>447</v>
      </c>
      <c r="N3918" s="244" t="s">
        <v>449</v>
      </c>
      <c r="O3918" s="244" t="s">
        <v>450</v>
      </c>
      <c r="P3918" s="244">
        <v>2023</v>
      </c>
      <c r="Q3918" s="244">
        <v>2023</v>
      </c>
      <c r="R3918" s="244" t="s">
        <v>14186</v>
      </c>
      <c r="S3918" s="223" t="s">
        <v>78</v>
      </c>
      <c r="T3918" s="244" t="s">
        <v>451</v>
      </c>
      <c r="U3918" s="246">
        <v>68</v>
      </c>
      <c r="V3918" s="244" t="s">
        <v>21432</v>
      </c>
      <c r="W3918" s="244" t="s">
        <v>904</v>
      </c>
      <c r="X3918" s="244" t="s">
        <v>24099</v>
      </c>
      <c r="Y3918" s="269">
        <v>35500</v>
      </c>
      <c r="Z3918" s="270"/>
      <c r="AA3918" s="241">
        <f t="shared" si="31"/>
        <v>0</v>
      </c>
      <c r="AB3918" s="244" t="s">
        <v>24100</v>
      </c>
    </row>
    <row r="3919" spans="1:28" ht="15" customHeight="1">
      <c r="A3919" s="109">
        <v>3910</v>
      </c>
      <c r="B3919" s="222" t="str">
        <f t="shared" si="30"/>
        <v>Klik Disini</v>
      </c>
      <c r="C3919" s="244" t="s">
        <v>24101</v>
      </c>
      <c r="D3919" s="244" t="s">
        <v>2762</v>
      </c>
      <c r="E3919" s="244" t="s">
        <v>24102</v>
      </c>
      <c r="F3919" s="244" t="s">
        <v>24103</v>
      </c>
      <c r="G3919" s="244" t="s">
        <v>24104</v>
      </c>
      <c r="H3919" s="244" t="s">
        <v>4012</v>
      </c>
      <c r="I3919" s="267" t="s">
        <v>592</v>
      </c>
      <c r="J3919" s="268" t="s">
        <v>334</v>
      </c>
      <c r="K3919" s="244" t="s">
        <v>1953</v>
      </c>
      <c r="L3919" s="244"/>
      <c r="M3919" s="259" t="s">
        <v>447</v>
      </c>
      <c r="N3919" s="244" t="s">
        <v>449</v>
      </c>
      <c r="O3919" s="244" t="s">
        <v>450</v>
      </c>
      <c r="P3919" s="244">
        <v>2018</v>
      </c>
      <c r="Q3919" s="244">
        <v>2023</v>
      </c>
      <c r="R3919" s="244" t="s">
        <v>3412</v>
      </c>
      <c r="S3919" s="223" t="s">
        <v>78</v>
      </c>
      <c r="T3919" s="244" t="s">
        <v>451</v>
      </c>
      <c r="U3919" s="246">
        <v>110</v>
      </c>
      <c r="V3919" s="244" t="s">
        <v>452</v>
      </c>
      <c r="W3919" s="244" t="s">
        <v>3427</v>
      </c>
      <c r="X3919" s="244" t="s">
        <v>24105</v>
      </c>
      <c r="Y3919" s="269">
        <v>78000</v>
      </c>
      <c r="Z3919" s="270"/>
      <c r="AA3919" s="241">
        <f t="shared" si="31"/>
        <v>0</v>
      </c>
      <c r="AB3919" s="244" t="s">
        <v>24106</v>
      </c>
    </row>
    <row r="3920" spans="1:28" ht="15" customHeight="1">
      <c r="A3920" s="109">
        <v>3911</v>
      </c>
      <c r="B3920" s="222" t="str">
        <f t="shared" si="30"/>
        <v>Klik Disini</v>
      </c>
      <c r="C3920" s="244" t="s">
        <v>24107</v>
      </c>
      <c r="D3920" s="244" t="s">
        <v>2762</v>
      </c>
      <c r="E3920" s="244" t="s">
        <v>22371</v>
      </c>
      <c r="F3920" s="244" t="s">
        <v>24108</v>
      </c>
      <c r="G3920" s="244" t="s">
        <v>24109</v>
      </c>
      <c r="H3920" s="244" t="s">
        <v>262</v>
      </c>
      <c r="I3920" s="267" t="s">
        <v>446</v>
      </c>
      <c r="J3920" s="268" t="s">
        <v>383</v>
      </c>
      <c r="K3920" s="244" t="s">
        <v>1953</v>
      </c>
      <c r="L3920" s="244"/>
      <c r="M3920" s="259" t="s">
        <v>447</v>
      </c>
      <c r="N3920" s="244" t="s">
        <v>449</v>
      </c>
      <c r="O3920" s="244" t="s">
        <v>450</v>
      </c>
      <c r="P3920" s="244">
        <v>2023</v>
      </c>
      <c r="Q3920" s="244">
        <v>2023</v>
      </c>
      <c r="R3920" s="244" t="s">
        <v>14186</v>
      </c>
      <c r="S3920" s="223" t="s">
        <v>78</v>
      </c>
      <c r="T3920" s="244" t="s">
        <v>451</v>
      </c>
      <c r="U3920" s="246">
        <v>70</v>
      </c>
      <c r="V3920" s="244" t="s">
        <v>452</v>
      </c>
      <c r="W3920" s="244" t="s">
        <v>655</v>
      </c>
      <c r="X3920" s="244" t="s">
        <v>24110</v>
      </c>
      <c r="Y3920" s="269">
        <v>40000</v>
      </c>
      <c r="Z3920" s="270"/>
      <c r="AA3920" s="241">
        <f t="shared" si="31"/>
        <v>0</v>
      </c>
      <c r="AB3920" s="244" t="s">
        <v>24111</v>
      </c>
    </row>
    <row r="3921" spans="1:28" ht="15" customHeight="1">
      <c r="A3921" s="109">
        <v>3912</v>
      </c>
      <c r="B3921" s="222" t="str">
        <f t="shared" si="30"/>
        <v>Klik Disini</v>
      </c>
      <c r="C3921" s="244" t="s">
        <v>24112</v>
      </c>
      <c r="D3921" s="244" t="s">
        <v>2762</v>
      </c>
      <c r="E3921" s="244" t="s">
        <v>3523</v>
      </c>
      <c r="F3921" s="244" t="s">
        <v>24113</v>
      </c>
      <c r="G3921" s="244" t="s">
        <v>24114</v>
      </c>
      <c r="H3921" s="244" t="s">
        <v>344</v>
      </c>
      <c r="I3921" s="272" t="s">
        <v>446</v>
      </c>
      <c r="J3921" s="268" t="s">
        <v>343</v>
      </c>
      <c r="K3921" s="244" t="s">
        <v>1953</v>
      </c>
      <c r="L3921" s="244"/>
      <c r="M3921" s="259" t="s">
        <v>447</v>
      </c>
      <c r="N3921" s="244" t="s">
        <v>449</v>
      </c>
      <c r="O3921" s="244" t="s">
        <v>450</v>
      </c>
      <c r="P3921" s="244">
        <v>2018</v>
      </c>
      <c r="Q3921" s="244">
        <v>2023</v>
      </c>
      <c r="R3921" s="244" t="s">
        <v>3412</v>
      </c>
      <c r="S3921" s="223" t="s">
        <v>78</v>
      </c>
      <c r="T3921" s="244" t="s">
        <v>451</v>
      </c>
      <c r="U3921" s="246">
        <v>90</v>
      </c>
      <c r="V3921" s="244" t="s">
        <v>452</v>
      </c>
      <c r="W3921" s="244" t="s">
        <v>700</v>
      </c>
      <c r="X3921" s="244" t="s">
        <v>24115</v>
      </c>
      <c r="Y3921" s="269">
        <v>95000</v>
      </c>
      <c r="Z3921" s="270"/>
      <c r="AA3921" s="241">
        <f t="shared" si="31"/>
        <v>0</v>
      </c>
      <c r="AB3921" s="244" t="s">
        <v>24116</v>
      </c>
    </row>
    <row r="3922" spans="1:28" ht="15" customHeight="1">
      <c r="A3922" s="109">
        <v>3913</v>
      </c>
      <c r="B3922" s="222" t="str">
        <f t="shared" si="30"/>
        <v>Klik Disini</v>
      </c>
      <c r="C3922" s="244" t="s">
        <v>24117</v>
      </c>
      <c r="D3922" s="244" t="s">
        <v>2762</v>
      </c>
      <c r="E3922" s="244" t="s">
        <v>24118</v>
      </c>
      <c r="F3922" s="244" t="s">
        <v>24119</v>
      </c>
      <c r="G3922" s="244" t="s">
        <v>24120</v>
      </c>
      <c r="H3922" s="244" t="s">
        <v>3473</v>
      </c>
      <c r="I3922" s="267" t="s">
        <v>446</v>
      </c>
      <c r="J3922" s="268" t="s">
        <v>345</v>
      </c>
      <c r="K3922" s="244" t="s">
        <v>1953</v>
      </c>
      <c r="L3922" s="244"/>
      <c r="M3922" s="259" t="s">
        <v>447</v>
      </c>
      <c r="N3922" s="244" t="s">
        <v>449</v>
      </c>
      <c r="O3922" s="244" t="s">
        <v>450</v>
      </c>
      <c r="P3922" s="244">
        <v>2023</v>
      </c>
      <c r="Q3922" s="244">
        <v>2023</v>
      </c>
      <c r="R3922" s="244" t="s">
        <v>3412</v>
      </c>
      <c r="S3922" s="223" t="s">
        <v>78</v>
      </c>
      <c r="T3922" s="244" t="s">
        <v>451</v>
      </c>
      <c r="U3922" s="246">
        <v>274</v>
      </c>
      <c r="V3922" s="244" t="s">
        <v>452</v>
      </c>
      <c r="W3922" s="244" t="s">
        <v>7942</v>
      </c>
      <c r="X3922" s="244" t="s">
        <v>24121</v>
      </c>
      <c r="Y3922" s="269">
        <v>143000</v>
      </c>
      <c r="Z3922" s="270"/>
      <c r="AA3922" s="241">
        <f t="shared" si="31"/>
        <v>0</v>
      </c>
      <c r="AB3922" s="244" t="s">
        <v>24122</v>
      </c>
    </row>
    <row r="3923" spans="1:28" ht="15" customHeight="1">
      <c r="A3923" s="109">
        <v>3914</v>
      </c>
      <c r="B3923" s="222" t="str">
        <f t="shared" si="30"/>
        <v>Klik Disini</v>
      </c>
      <c r="C3923" s="244" t="s">
        <v>24123</v>
      </c>
      <c r="D3923" s="244" t="s">
        <v>2762</v>
      </c>
      <c r="E3923" s="244" t="s">
        <v>17282</v>
      </c>
      <c r="F3923" s="244"/>
      <c r="G3923" s="244" t="s">
        <v>24124</v>
      </c>
      <c r="H3923" s="244" t="s">
        <v>3912</v>
      </c>
      <c r="I3923" s="267" t="s">
        <v>446</v>
      </c>
      <c r="J3923" s="268" t="s">
        <v>367</v>
      </c>
      <c r="K3923" s="244" t="s">
        <v>1953</v>
      </c>
      <c r="L3923" s="244"/>
      <c r="M3923" s="259" t="s">
        <v>447</v>
      </c>
      <c r="N3923" s="244" t="s">
        <v>449</v>
      </c>
      <c r="O3923" s="244" t="s">
        <v>450</v>
      </c>
      <c r="P3923" s="244">
        <v>2023</v>
      </c>
      <c r="Q3923" s="244">
        <v>2023</v>
      </c>
      <c r="R3923" s="244" t="s">
        <v>14186</v>
      </c>
      <c r="S3923" s="223" t="s">
        <v>78</v>
      </c>
      <c r="T3923" s="244" t="s">
        <v>451</v>
      </c>
      <c r="U3923" s="246">
        <v>62</v>
      </c>
      <c r="V3923" s="244" t="s">
        <v>452</v>
      </c>
      <c r="W3923" s="244" t="s">
        <v>1214</v>
      </c>
      <c r="X3923" s="244" t="s">
        <v>22311</v>
      </c>
      <c r="Y3923" s="269">
        <v>36000</v>
      </c>
      <c r="Z3923" s="270"/>
      <c r="AA3923" s="241">
        <f t="shared" si="31"/>
        <v>0</v>
      </c>
      <c r="AB3923" s="244" t="s">
        <v>24125</v>
      </c>
    </row>
    <row r="3924" spans="1:28" ht="15" customHeight="1">
      <c r="A3924" s="109">
        <v>3915</v>
      </c>
      <c r="B3924" s="222" t="str">
        <f t="shared" si="30"/>
        <v>Klik Disini</v>
      </c>
      <c r="C3924" s="244" t="s">
        <v>24126</v>
      </c>
      <c r="D3924" s="244" t="s">
        <v>2762</v>
      </c>
      <c r="E3924" s="244" t="s">
        <v>24127</v>
      </c>
      <c r="F3924" s="244"/>
      <c r="G3924" s="244" t="s">
        <v>24128</v>
      </c>
      <c r="H3924" s="244" t="s">
        <v>3912</v>
      </c>
      <c r="I3924" s="267" t="s">
        <v>446</v>
      </c>
      <c r="J3924" s="268" t="s">
        <v>367</v>
      </c>
      <c r="K3924" s="244" t="s">
        <v>1953</v>
      </c>
      <c r="L3924" s="244"/>
      <c r="M3924" s="259" t="s">
        <v>447</v>
      </c>
      <c r="N3924" s="244" t="s">
        <v>449</v>
      </c>
      <c r="O3924" s="244" t="s">
        <v>450</v>
      </c>
      <c r="P3924" s="244">
        <v>2023</v>
      </c>
      <c r="Q3924" s="244">
        <v>2023</v>
      </c>
      <c r="R3924" s="244" t="s">
        <v>13812</v>
      </c>
      <c r="S3924" s="223" t="s">
        <v>78</v>
      </c>
      <c r="T3924" s="244" t="s">
        <v>451</v>
      </c>
      <c r="U3924" s="246">
        <v>65</v>
      </c>
      <c r="V3924" s="244" t="s">
        <v>21432</v>
      </c>
      <c r="W3924" s="244" t="s">
        <v>1057</v>
      </c>
      <c r="X3924" s="244" t="s">
        <v>23919</v>
      </c>
      <c r="Y3924" s="269">
        <v>36000</v>
      </c>
      <c r="Z3924" s="270"/>
      <c r="AA3924" s="241">
        <f t="shared" si="31"/>
        <v>0</v>
      </c>
      <c r="AB3924" s="244" t="s">
        <v>24129</v>
      </c>
    </row>
    <row r="3925" spans="1:28" ht="15" customHeight="1">
      <c r="A3925" s="109">
        <v>3916</v>
      </c>
      <c r="B3925" s="222" t="str">
        <f t="shared" si="30"/>
        <v>Klik Disini</v>
      </c>
      <c r="C3925" s="244" t="s">
        <v>24130</v>
      </c>
      <c r="D3925" s="244" t="s">
        <v>2762</v>
      </c>
      <c r="E3925" s="244" t="s">
        <v>22430</v>
      </c>
      <c r="F3925" s="244"/>
      <c r="G3925" s="244" t="s">
        <v>24131</v>
      </c>
      <c r="H3925" s="244" t="s">
        <v>3949</v>
      </c>
      <c r="I3925" s="267" t="s">
        <v>1844</v>
      </c>
      <c r="J3925" s="268" t="s">
        <v>401</v>
      </c>
      <c r="K3925" s="244" t="s">
        <v>1953</v>
      </c>
      <c r="L3925" s="244"/>
      <c r="M3925" s="259" t="s">
        <v>447</v>
      </c>
      <c r="N3925" s="244" t="s">
        <v>449</v>
      </c>
      <c r="O3925" s="244" t="s">
        <v>450</v>
      </c>
      <c r="P3925" s="244">
        <v>2023</v>
      </c>
      <c r="Q3925" s="244">
        <v>2023</v>
      </c>
      <c r="R3925" s="244" t="s">
        <v>16107</v>
      </c>
      <c r="S3925" s="223" t="s">
        <v>78</v>
      </c>
      <c r="T3925" s="244" t="s">
        <v>451</v>
      </c>
      <c r="U3925" s="246">
        <v>84</v>
      </c>
      <c r="V3925" s="244" t="s">
        <v>452</v>
      </c>
      <c r="W3925" s="244" t="s">
        <v>707</v>
      </c>
      <c r="X3925" s="244" t="s">
        <v>24132</v>
      </c>
      <c r="Y3925" s="269">
        <v>48000</v>
      </c>
      <c r="Z3925" s="270"/>
      <c r="AA3925" s="241">
        <f t="shared" si="31"/>
        <v>0</v>
      </c>
      <c r="AB3925" s="244" t="s">
        <v>24133</v>
      </c>
    </row>
    <row r="3926" spans="1:28" ht="15" customHeight="1">
      <c r="A3926" s="109">
        <v>3917</v>
      </c>
      <c r="B3926" s="222" t="str">
        <f t="shared" si="30"/>
        <v>Klik Disini</v>
      </c>
      <c r="C3926" s="244" t="s">
        <v>24134</v>
      </c>
      <c r="D3926" s="244" t="s">
        <v>2762</v>
      </c>
      <c r="E3926" s="244" t="s">
        <v>21505</v>
      </c>
      <c r="F3926" s="244" t="s">
        <v>24135</v>
      </c>
      <c r="G3926" s="244" t="s">
        <v>24136</v>
      </c>
      <c r="H3926" s="244" t="s">
        <v>4690</v>
      </c>
      <c r="I3926" s="267" t="s">
        <v>592</v>
      </c>
      <c r="J3926" s="268" t="s">
        <v>326</v>
      </c>
      <c r="K3926" s="244" t="s">
        <v>1953</v>
      </c>
      <c r="L3926" s="244"/>
      <c r="M3926" s="259" t="s">
        <v>447</v>
      </c>
      <c r="N3926" s="244" t="s">
        <v>449</v>
      </c>
      <c r="O3926" s="244" t="s">
        <v>450</v>
      </c>
      <c r="P3926" s="244">
        <v>2023</v>
      </c>
      <c r="Q3926" s="244">
        <v>2023</v>
      </c>
      <c r="R3926" s="244" t="s">
        <v>16107</v>
      </c>
      <c r="S3926" s="223" t="s">
        <v>78</v>
      </c>
      <c r="T3926" s="244" t="s">
        <v>451</v>
      </c>
      <c r="U3926" s="246">
        <v>66</v>
      </c>
      <c r="V3926" s="244" t="s">
        <v>452</v>
      </c>
      <c r="W3926" s="244" t="s">
        <v>3230</v>
      </c>
      <c r="X3926" s="244" t="s">
        <v>24137</v>
      </c>
      <c r="Y3926" s="269">
        <v>37000</v>
      </c>
      <c r="Z3926" s="270"/>
      <c r="AA3926" s="241">
        <f t="shared" si="31"/>
        <v>0</v>
      </c>
      <c r="AB3926" s="244" t="s">
        <v>24138</v>
      </c>
    </row>
    <row r="3927" spans="1:28" ht="15" customHeight="1">
      <c r="A3927" s="109">
        <v>3918</v>
      </c>
      <c r="B3927" s="222" t="str">
        <f t="shared" si="30"/>
        <v>Klik Disini</v>
      </c>
      <c r="C3927" s="244" t="s">
        <v>24139</v>
      </c>
      <c r="D3927" s="244" t="s">
        <v>2762</v>
      </c>
      <c r="E3927" s="244" t="s">
        <v>22482</v>
      </c>
      <c r="F3927" s="244"/>
      <c r="G3927" s="244" t="s">
        <v>24140</v>
      </c>
      <c r="H3927" s="244" t="s">
        <v>400</v>
      </c>
      <c r="I3927" s="267" t="s">
        <v>1844</v>
      </c>
      <c r="J3927" s="268" t="s">
        <v>399</v>
      </c>
      <c r="K3927" s="244" t="s">
        <v>1953</v>
      </c>
      <c r="L3927" s="244"/>
      <c r="M3927" s="259" t="s">
        <v>447</v>
      </c>
      <c r="N3927" s="244" t="s">
        <v>449</v>
      </c>
      <c r="O3927" s="244" t="s">
        <v>450</v>
      </c>
      <c r="P3927" s="244">
        <v>2023</v>
      </c>
      <c r="Q3927" s="244">
        <v>2023</v>
      </c>
      <c r="R3927" s="244" t="s">
        <v>14912</v>
      </c>
      <c r="S3927" s="223" t="s">
        <v>78</v>
      </c>
      <c r="T3927" s="244" t="s">
        <v>451</v>
      </c>
      <c r="U3927" s="246">
        <v>72</v>
      </c>
      <c r="V3927" s="244" t="s">
        <v>452</v>
      </c>
      <c r="W3927" s="244" t="s">
        <v>3741</v>
      </c>
      <c r="X3927" s="244" t="s">
        <v>24141</v>
      </c>
      <c r="Y3927" s="269">
        <v>46000</v>
      </c>
      <c r="Z3927" s="270"/>
      <c r="AA3927" s="241">
        <f t="shared" si="31"/>
        <v>0</v>
      </c>
      <c r="AB3927" s="244" t="s">
        <v>24142</v>
      </c>
    </row>
    <row r="3928" spans="1:28" ht="15" customHeight="1">
      <c r="A3928" s="109">
        <v>3919</v>
      </c>
      <c r="B3928" s="222" t="str">
        <f t="shared" si="30"/>
        <v>Klik Disini</v>
      </c>
      <c r="C3928" s="244" t="s">
        <v>24143</v>
      </c>
      <c r="D3928" s="244" t="s">
        <v>2762</v>
      </c>
      <c r="E3928" s="244" t="s">
        <v>22461</v>
      </c>
      <c r="F3928" s="244"/>
      <c r="G3928" s="244" t="s">
        <v>24144</v>
      </c>
      <c r="H3928" s="244" t="s">
        <v>16392</v>
      </c>
      <c r="I3928" s="267" t="s">
        <v>592</v>
      </c>
      <c r="J3928" s="268" t="s">
        <v>326</v>
      </c>
      <c r="K3928" s="244" t="s">
        <v>1953</v>
      </c>
      <c r="L3928" s="244"/>
      <c r="M3928" s="259" t="s">
        <v>447</v>
      </c>
      <c r="N3928" s="244" t="s">
        <v>449</v>
      </c>
      <c r="O3928" s="244" t="s">
        <v>450</v>
      </c>
      <c r="P3928" s="244">
        <v>2023</v>
      </c>
      <c r="Q3928" s="244">
        <v>2023</v>
      </c>
      <c r="R3928" s="244" t="s">
        <v>14912</v>
      </c>
      <c r="S3928" s="223" t="s">
        <v>78</v>
      </c>
      <c r="T3928" s="244" t="s">
        <v>451</v>
      </c>
      <c r="U3928" s="246">
        <v>94</v>
      </c>
      <c r="V3928" s="244" t="s">
        <v>452</v>
      </c>
      <c r="W3928" s="244" t="s">
        <v>1718</v>
      </c>
      <c r="X3928" s="244" t="s">
        <v>24145</v>
      </c>
      <c r="Y3928" s="269">
        <v>48500</v>
      </c>
      <c r="Z3928" s="270"/>
      <c r="AA3928" s="241">
        <f t="shared" si="31"/>
        <v>0</v>
      </c>
      <c r="AB3928" s="244" t="s">
        <v>24146</v>
      </c>
    </row>
    <row r="3929" spans="1:28" ht="15" customHeight="1">
      <c r="A3929" s="109">
        <v>3920</v>
      </c>
      <c r="B3929" s="222" t="str">
        <f t="shared" si="30"/>
        <v>Klik Disini</v>
      </c>
      <c r="C3929" s="244" t="s">
        <v>24147</v>
      </c>
      <c r="D3929" s="244" t="s">
        <v>2762</v>
      </c>
      <c r="E3929" s="244" t="s">
        <v>24148</v>
      </c>
      <c r="F3929" s="244" t="s">
        <v>24149</v>
      </c>
      <c r="G3929" s="244" t="s">
        <v>24150</v>
      </c>
      <c r="H3929" s="244" t="s">
        <v>262</v>
      </c>
      <c r="I3929" s="267" t="s">
        <v>446</v>
      </c>
      <c r="J3929" s="268" t="s">
        <v>387</v>
      </c>
      <c r="K3929" s="244" t="s">
        <v>1953</v>
      </c>
      <c r="L3929" s="244"/>
      <c r="M3929" s="259" t="s">
        <v>447</v>
      </c>
      <c r="N3929" s="244" t="s">
        <v>449</v>
      </c>
      <c r="O3929" s="244" t="s">
        <v>450</v>
      </c>
      <c r="P3929" s="244">
        <v>2018</v>
      </c>
      <c r="Q3929" s="244">
        <v>2023</v>
      </c>
      <c r="R3929" s="244" t="s">
        <v>3412</v>
      </c>
      <c r="S3929" s="223" t="s">
        <v>78</v>
      </c>
      <c r="T3929" s="244" t="s">
        <v>451</v>
      </c>
      <c r="U3929" s="246">
        <v>322</v>
      </c>
      <c r="V3929" s="244" t="s">
        <v>452</v>
      </c>
      <c r="W3929" s="244" t="s">
        <v>7024</v>
      </c>
      <c r="X3929" s="244" t="s">
        <v>24151</v>
      </c>
      <c r="Y3929" s="269">
        <v>88000</v>
      </c>
      <c r="Z3929" s="270"/>
      <c r="AA3929" s="241">
        <f t="shared" si="31"/>
        <v>0</v>
      </c>
      <c r="AB3929" s="244" t="s">
        <v>24152</v>
      </c>
    </row>
    <row r="3930" spans="1:28" ht="15" customHeight="1">
      <c r="A3930" s="109">
        <v>3921</v>
      </c>
      <c r="B3930" s="222" t="str">
        <f t="shared" si="30"/>
        <v>Klik Disini</v>
      </c>
      <c r="C3930" s="244" t="s">
        <v>24153</v>
      </c>
      <c r="D3930" s="244" t="s">
        <v>2762</v>
      </c>
      <c r="E3930" s="244" t="s">
        <v>22461</v>
      </c>
      <c r="F3930" s="244"/>
      <c r="G3930" s="244" t="s">
        <v>24154</v>
      </c>
      <c r="H3930" s="244" t="s">
        <v>3662</v>
      </c>
      <c r="I3930" s="267" t="s">
        <v>592</v>
      </c>
      <c r="J3930" s="268" t="s">
        <v>322</v>
      </c>
      <c r="K3930" s="244" t="s">
        <v>1953</v>
      </c>
      <c r="L3930" s="244"/>
      <c r="M3930" s="259" t="s">
        <v>447</v>
      </c>
      <c r="N3930" s="244" t="s">
        <v>449</v>
      </c>
      <c r="O3930" s="244" t="s">
        <v>450</v>
      </c>
      <c r="P3930" s="244">
        <v>2023</v>
      </c>
      <c r="Q3930" s="244">
        <v>2023</v>
      </c>
      <c r="R3930" s="244" t="s">
        <v>14186</v>
      </c>
      <c r="S3930" s="223" t="s">
        <v>78</v>
      </c>
      <c r="T3930" s="244" t="s">
        <v>451</v>
      </c>
      <c r="U3930" s="246">
        <v>82</v>
      </c>
      <c r="V3930" s="244" t="s">
        <v>452</v>
      </c>
      <c r="W3930" s="244" t="s">
        <v>1117</v>
      </c>
      <c r="X3930" s="244" t="s">
        <v>24155</v>
      </c>
      <c r="Y3930" s="269">
        <v>47500</v>
      </c>
      <c r="Z3930" s="270"/>
      <c r="AA3930" s="241">
        <f t="shared" si="31"/>
        <v>0</v>
      </c>
      <c r="AB3930" s="244" t="s">
        <v>24156</v>
      </c>
    </row>
    <row r="3931" spans="1:28" ht="15" customHeight="1">
      <c r="A3931" s="109">
        <v>3922</v>
      </c>
      <c r="B3931" s="222" t="str">
        <f t="shared" si="30"/>
        <v>Klik Disini</v>
      </c>
      <c r="C3931" s="244" t="s">
        <v>24157</v>
      </c>
      <c r="D3931" s="244" t="s">
        <v>2762</v>
      </c>
      <c r="E3931" s="244" t="s">
        <v>24158</v>
      </c>
      <c r="F3931" s="244"/>
      <c r="G3931" s="244" t="s">
        <v>24159</v>
      </c>
      <c r="H3931" s="244" t="s">
        <v>3912</v>
      </c>
      <c r="I3931" s="267" t="s">
        <v>446</v>
      </c>
      <c r="J3931" s="268" t="s">
        <v>367</v>
      </c>
      <c r="K3931" s="244" t="s">
        <v>1953</v>
      </c>
      <c r="L3931" s="244"/>
      <c r="M3931" s="259" t="s">
        <v>447</v>
      </c>
      <c r="N3931" s="244" t="s">
        <v>449</v>
      </c>
      <c r="O3931" s="244" t="s">
        <v>450</v>
      </c>
      <c r="P3931" s="244">
        <v>2023</v>
      </c>
      <c r="Q3931" s="244">
        <v>2023</v>
      </c>
      <c r="R3931" s="244" t="s">
        <v>13812</v>
      </c>
      <c r="S3931" s="223" t="s">
        <v>78</v>
      </c>
      <c r="T3931" s="244" t="s">
        <v>451</v>
      </c>
      <c r="U3931" s="246">
        <v>55</v>
      </c>
      <c r="V3931" s="244" t="s">
        <v>452</v>
      </c>
      <c r="W3931" s="244" t="s">
        <v>497</v>
      </c>
      <c r="X3931" s="244" t="s">
        <v>24160</v>
      </c>
      <c r="Y3931" s="269">
        <v>34500</v>
      </c>
      <c r="Z3931" s="270"/>
      <c r="AA3931" s="241">
        <f t="shared" si="31"/>
        <v>0</v>
      </c>
      <c r="AB3931" s="244" t="s">
        <v>24161</v>
      </c>
    </row>
    <row r="3932" spans="1:28" ht="15" customHeight="1">
      <c r="A3932" s="109">
        <v>3923</v>
      </c>
      <c r="B3932" s="222" t="str">
        <f t="shared" si="30"/>
        <v>Klik Disini</v>
      </c>
      <c r="C3932" s="244" t="s">
        <v>24162</v>
      </c>
      <c r="D3932" s="244" t="s">
        <v>2762</v>
      </c>
      <c r="E3932" s="244" t="s">
        <v>22354</v>
      </c>
      <c r="F3932" s="244"/>
      <c r="G3932" s="244" t="s">
        <v>24163</v>
      </c>
      <c r="H3932" s="244" t="s">
        <v>400</v>
      </c>
      <c r="I3932" s="267" t="s">
        <v>1844</v>
      </c>
      <c r="J3932" s="268" t="s">
        <v>399</v>
      </c>
      <c r="K3932" s="244" t="s">
        <v>1953</v>
      </c>
      <c r="L3932" s="244"/>
      <c r="M3932" s="259" t="s">
        <v>447</v>
      </c>
      <c r="N3932" s="244" t="s">
        <v>449</v>
      </c>
      <c r="O3932" s="244" t="s">
        <v>450</v>
      </c>
      <c r="P3932" s="244">
        <v>2023</v>
      </c>
      <c r="Q3932" s="244">
        <v>2023</v>
      </c>
      <c r="R3932" s="244" t="s">
        <v>14912</v>
      </c>
      <c r="S3932" s="223" t="s">
        <v>78</v>
      </c>
      <c r="T3932" s="244" t="s">
        <v>451</v>
      </c>
      <c r="U3932" s="246">
        <v>76</v>
      </c>
      <c r="V3932" s="244" t="s">
        <v>452</v>
      </c>
      <c r="W3932" s="244" t="s">
        <v>563</v>
      </c>
      <c r="X3932" s="244" t="s">
        <v>24164</v>
      </c>
      <c r="Y3932" s="269">
        <v>49500</v>
      </c>
      <c r="Z3932" s="270"/>
      <c r="AA3932" s="241">
        <f t="shared" si="31"/>
        <v>0</v>
      </c>
      <c r="AB3932" s="244" t="s">
        <v>24165</v>
      </c>
    </row>
    <row r="3933" spans="1:28" ht="15" customHeight="1">
      <c r="A3933" s="109">
        <v>3924</v>
      </c>
      <c r="B3933" s="222" t="str">
        <f t="shared" si="30"/>
        <v>Klik Disini</v>
      </c>
      <c r="C3933" s="244" t="s">
        <v>24166</v>
      </c>
      <c r="D3933" s="244" t="s">
        <v>2762</v>
      </c>
      <c r="E3933" s="244" t="s">
        <v>22496</v>
      </c>
      <c r="F3933" s="244"/>
      <c r="G3933" s="244" t="s">
        <v>24167</v>
      </c>
      <c r="H3933" s="244" t="s">
        <v>400</v>
      </c>
      <c r="I3933" s="267" t="s">
        <v>1844</v>
      </c>
      <c r="J3933" s="268" t="s">
        <v>399</v>
      </c>
      <c r="K3933" s="244" t="s">
        <v>1953</v>
      </c>
      <c r="L3933" s="244"/>
      <c r="M3933" s="259" t="s">
        <v>447</v>
      </c>
      <c r="N3933" s="244" t="s">
        <v>449</v>
      </c>
      <c r="O3933" s="244" t="s">
        <v>450</v>
      </c>
      <c r="P3933" s="244">
        <v>2023</v>
      </c>
      <c r="Q3933" s="244">
        <v>2023</v>
      </c>
      <c r="R3933" s="244" t="s">
        <v>14912</v>
      </c>
      <c r="S3933" s="223" t="s">
        <v>78</v>
      </c>
      <c r="T3933" s="244" t="s">
        <v>451</v>
      </c>
      <c r="U3933" s="246">
        <v>76</v>
      </c>
      <c r="V3933" s="244" t="s">
        <v>452</v>
      </c>
      <c r="W3933" s="244" t="s">
        <v>1124</v>
      </c>
      <c r="X3933" s="244" t="s">
        <v>24168</v>
      </c>
      <c r="Y3933" s="269">
        <v>52000</v>
      </c>
      <c r="Z3933" s="270"/>
      <c r="AA3933" s="241">
        <f t="shared" si="31"/>
        <v>0</v>
      </c>
      <c r="AB3933" s="244" t="s">
        <v>24169</v>
      </c>
    </row>
    <row r="3934" spans="1:28" ht="15" customHeight="1">
      <c r="A3934" s="109">
        <v>3925</v>
      </c>
      <c r="B3934" s="222" t="str">
        <f t="shared" si="30"/>
        <v>Klik Disini</v>
      </c>
      <c r="C3934" s="244" t="s">
        <v>24170</v>
      </c>
      <c r="D3934" s="244" t="s">
        <v>2762</v>
      </c>
      <c r="E3934" s="244" t="s">
        <v>22371</v>
      </c>
      <c r="F3934" s="244" t="s">
        <v>24171</v>
      </c>
      <c r="G3934" s="244" t="s">
        <v>24172</v>
      </c>
      <c r="H3934" s="244" t="s">
        <v>262</v>
      </c>
      <c r="I3934" s="267" t="s">
        <v>592</v>
      </c>
      <c r="J3934" s="268" t="s">
        <v>326</v>
      </c>
      <c r="K3934" s="244" t="s">
        <v>1953</v>
      </c>
      <c r="L3934" s="244"/>
      <c r="M3934" s="259" t="s">
        <v>447</v>
      </c>
      <c r="N3934" s="244" t="s">
        <v>449</v>
      </c>
      <c r="O3934" s="244" t="s">
        <v>450</v>
      </c>
      <c r="P3934" s="244">
        <v>2023</v>
      </c>
      <c r="Q3934" s="244">
        <v>2023</v>
      </c>
      <c r="R3934" s="244" t="s">
        <v>14186</v>
      </c>
      <c r="S3934" s="223" t="s">
        <v>78</v>
      </c>
      <c r="T3934" s="244" t="s">
        <v>451</v>
      </c>
      <c r="U3934" s="246">
        <v>64</v>
      </c>
      <c r="V3934" s="244" t="s">
        <v>452</v>
      </c>
      <c r="W3934" s="244" t="s">
        <v>3894</v>
      </c>
      <c r="X3934" s="244" t="s">
        <v>24173</v>
      </c>
      <c r="Y3934" s="269">
        <v>35500</v>
      </c>
      <c r="Z3934" s="270"/>
      <c r="AA3934" s="241">
        <f t="shared" si="31"/>
        <v>0</v>
      </c>
      <c r="AB3934" s="244" t="s">
        <v>24174</v>
      </c>
    </row>
    <row r="3935" spans="1:28" ht="15" customHeight="1">
      <c r="A3935" s="109">
        <v>3926</v>
      </c>
      <c r="B3935" s="222" t="str">
        <f t="shared" si="30"/>
        <v>Klik Disini</v>
      </c>
      <c r="C3935" s="244" t="s">
        <v>24175</v>
      </c>
      <c r="D3935" s="244" t="s">
        <v>2762</v>
      </c>
      <c r="E3935" s="244" t="s">
        <v>14154</v>
      </c>
      <c r="F3935" s="244" t="s">
        <v>24176</v>
      </c>
      <c r="G3935" s="244" t="s">
        <v>24177</v>
      </c>
      <c r="H3935" s="244" t="s">
        <v>2070</v>
      </c>
      <c r="I3935" s="267" t="s">
        <v>583</v>
      </c>
      <c r="J3935" s="204" t="s">
        <v>263</v>
      </c>
      <c r="K3935" s="244" t="s">
        <v>1953</v>
      </c>
      <c r="L3935" s="244"/>
      <c r="M3935" s="259" t="s">
        <v>447</v>
      </c>
      <c r="N3935" s="244" t="s">
        <v>449</v>
      </c>
      <c r="O3935" s="244" t="s">
        <v>450</v>
      </c>
      <c r="P3935" s="244">
        <v>2020</v>
      </c>
      <c r="Q3935" s="244">
        <v>2023</v>
      </c>
      <c r="R3935" s="244" t="s">
        <v>3740</v>
      </c>
      <c r="S3935" s="223" t="s">
        <v>78</v>
      </c>
      <c r="T3935" s="244" t="s">
        <v>451</v>
      </c>
      <c r="U3935" s="246">
        <v>42</v>
      </c>
      <c r="V3935" s="244" t="s">
        <v>452</v>
      </c>
      <c r="W3935" s="244" t="s">
        <v>4683</v>
      </c>
      <c r="X3935" s="244" t="s">
        <v>24178</v>
      </c>
      <c r="Y3935" s="269">
        <v>39000</v>
      </c>
      <c r="Z3935" s="270"/>
      <c r="AA3935" s="241">
        <f t="shared" si="31"/>
        <v>0</v>
      </c>
      <c r="AB3935" s="244" t="s">
        <v>24179</v>
      </c>
    </row>
    <row r="3936" spans="1:28" ht="15" customHeight="1">
      <c r="A3936" s="109">
        <v>3927</v>
      </c>
      <c r="B3936" s="222" t="str">
        <f t="shared" si="30"/>
        <v>Klik Disini</v>
      </c>
      <c r="C3936" s="244" t="s">
        <v>24180</v>
      </c>
      <c r="D3936" s="244" t="s">
        <v>2762</v>
      </c>
      <c r="E3936" s="244" t="s">
        <v>21179</v>
      </c>
      <c r="F3936" s="244" t="s">
        <v>24181</v>
      </c>
      <c r="G3936" s="244" t="s">
        <v>24182</v>
      </c>
      <c r="H3936" s="244" t="s">
        <v>3473</v>
      </c>
      <c r="I3936" s="267" t="s">
        <v>446</v>
      </c>
      <c r="J3936" s="268" t="s">
        <v>345</v>
      </c>
      <c r="K3936" s="244" t="s">
        <v>1953</v>
      </c>
      <c r="L3936" s="244"/>
      <c r="M3936" s="259" t="s">
        <v>447</v>
      </c>
      <c r="N3936" s="244" t="s">
        <v>449</v>
      </c>
      <c r="O3936" s="244" t="s">
        <v>450</v>
      </c>
      <c r="P3936" s="244">
        <v>2018</v>
      </c>
      <c r="Q3936" s="244">
        <v>2023</v>
      </c>
      <c r="R3936" s="244" t="s">
        <v>3412</v>
      </c>
      <c r="S3936" s="223" t="s">
        <v>78</v>
      </c>
      <c r="T3936" s="244" t="s">
        <v>451</v>
      </c>
      <c r="U3936" s="246">
        <v>242</v>
      </c>
      <c r="V3936" s="244" t="s">
        <v>452</v>
      </c>
      <c r="W3936" s="244" t="s">
        <v>1852</v>
      </c>
      <c r="X3936" s="244" t="s">
        <v>24183</v>
      </c>
      <c r="Y3936" s="269">
        <v>68000</v>
      </c>
      <c r="Z3936" s="270"/>
      <c r="AA3936" s="241">
        <f t="shared" si="31"/>
        <v>0</v>
      </c>
      <c r="AB3936" s="244" t="s">
        <v>24184</v>
      </c>
    </row>
    <row r="3937" spans="1:28" ht="15" customHeight="1">
      <c r="A3937" s="109">
        <v>3928</v>
      </c>
      <c r="B3937" s="222" t="str">
        <f t="shared" si="30"/>
        <v>Klik Disini</v>
      </c>
      <c r="C3937" s="244" t="s">
        <v>24185</v>
      </c>
      <c r="D3937" s="244" t="s">
        <v>2762</v>
      </c>
      <c r="E3937" s="244" t="s">
        <v>22574</v>
      </c>
      <c r="F3937" s="244"/>
      <c r="G3937" s="244" t="s">
        <v>24186</v>
      </c>
      <c r="H3937" s="244" t="s">
        <v>400</v>
      </c>
      <c r="I3937" s="267" t="s">
        <v>1844</v>
      </c>
      <c r="J3937" s="268" t="s">
        <v>399</v>
      </c>
      <c r="K3937" s="244" t="s">
        <v>1953</v>
      </c>
      <c r="L3937" s="244"/>
      <c r="M3937" s="259" t="s">
        <v>447</v>
      </c>
      <c r="N3937" s="244" t="s">
        <v>449</v>
      </c>
      <c r="O3937" s="244" t="s">
        <v>450</v>
      </c>
      <c r="P3937" s="244">
        <v>2023</v>
      </c>
      <c r="Q3937" s="244">
        <v>2023</v>
      </c>
      <c r="R3937" s="244" t="s">
        <v>14912</v>
      </c>
      <c r="S3937" s="223" t="s">
        <v>78</v>
      </c>
      <c r="T3937" s="244" t="s">
        <v>451</v>
      </c>
      <c r="U3937" s="246">
        <v>82</v>
      </c>
      <c r="V3937" s="244" t="s">
        <v>452</v>
      </c>
      <c r="W3937" s="244" t="s">
        <v>524</v>
      </c>
      <c r="X3937" s="244" t="s">
        <v>24187</v>
      </c>
      <c r="Y3937" s="269">
        <v>46000</v>
      </c>
      <c r="Z3937" s="270"/>
      <c r="AA3937" s="241">
        <f t="shared" si="31"/>
        <v>0</v>
      </c>
      <c r="AB3937" s="244" t="s">
        <v>24188</v>
      </c>
    </row>
    <row r="3938" spans="1:28" ht="15" customHeight="1">
      <c r="A3938" s="109">
        <v>3929</v>
      </c>
      <c r="B3938" s="222" t="str">
        <f t="shared" si="30"/>
        <v>Klik Disini</v>
      </c>
      <c r="C3938" s="244" t="s">
        <v>24189</v>
      </c>
      <c r="D3938" s="244" t="s">
        <v>2762</v>
      </c>
      <c r="E3938" s="244" t="s">
        <v>22543</v>
      </c>
      <c r="F3938" s="244"/>
      <c r="G3938" s="244" t="s">
        <v>24190</v>
      </c>
      <c r="H3938" s="244" t="s">
        <v>262</v>
      </c>
      <c r="I3938" s="267" t="s">
        <v>1844</v>
      </c>
      <c r="J3938" s="268" t="s">
        <v>401</v>
      </c>
      <c r="K3938" s="244" t="s">
        <v>1953</v>
      </c>
      <c r="L3938" s="244"/>
      <c r="M3938" s="259" t="s">
        <v>447</v>
      </c>
      <c r="N3938" s="244" t="s">
        <v>449</v>
      </c>
      <c r="O3938" s="244" t="s">
        <v>450</v>
      </c>
      <c r="P3938" s="244">
        <v>2023</v>
      </c>
      <c r="Q3938" s="244">
        <v>2023</v>
      </c>
      <c r="R3938" s="244" t="s">
        <v>14912</v>
      </c>
      <c r="S3938" s="223" t="s">
        <v>78</v>
      </c>
      <c r="T3938" s="244" t="s">
        <v>451</v>
      </c>
      <c r="U3938" s="246">
        <v>86</v>
      </c>
      <c r="V3938" s="244" t="s">
        <v>452</v>
      </c>
      <c r="W3938" s="244" t="s">
        <v>555</v>
      </c>
      <c r="X3938" s="244" t="s">
        <v>24191</v>
      </c>
      <c r="Y3938" s="269">
        <v>48500</v>
      </c>
      <c r="Z3938" s="270"/>
      <c r="AA3938" s="241">
        <f t="shared" si="31"/>
        <v>0</v>
      </c>
      <c r="AB3938" s="244" t="s">
        <v>24192</v>
      </c>
    </row>
    <row r="3939" spans="1:28" ht="15" customHeight="1">
      <c r="A3939" s="109">
        <v>3930</v>
      </c>
      <c r="B3939" s="222" t="str">
        <f t="shared" si="30"/>
        <v>Klik Disini</v>
      </c>
      <c r="C3939" s="244" t="s">
        <v>24193</v>
      </c>
      <c r="D3939" s="244" t="s">
        <v>2762</v>
      </c>
      <c r="E3939" s="244" t="s">
        <v>22371</v>
      </c>
      <c r="F3939" s="244"/>
      <c r="G3939" s="244" t="s">
        <v>24194</v>
      </c>
      <c r="H3939" s="244" t="s">
        <v>262</v>
      </c>
      <c r="I3939" s="267" t="s">
        <v>446</v>
      </c>
      <c r="J3939" s="268" t="s">
        <v>385</v>
      </c>
      <c r="K3939" s="244" t="s">
        <v>1953</v>
      </c>
      <c r="L3939" s="244"/>
      <c r="M3939" s="259" t="s">
        <v>447</v>
      </c>
      <c r="N3939" s="244" t="s">
        <v>449</v>
      </c>
      <c r="O3939" s="244" t="s">
        <v>450</v>
      </c>
      <c r="P3939" s="244">
        <v>2023</v>
      </c>
      <c r="Q3939" s="244">
        <v>2023</v>
      </c>
      <c r="R3939" s="244" t="s">
        <v>14186</v>
      </c>
      <c r="S3939" s="223" t="s">
        <v>78</v>
      </c>
      <c r="T3939" s="244" t="s">
        <v>451</v>
      </c>
      <c r="U3939" s="246">
        <v>70</v>
      </c>
      <c r="V3939" s="244" t="s">
        <v>452</v>
      </c>
      <c r="W3939" s="244" t="s">
        <v>5780</v>
      </c>
      <c r="X3939" s="244" t="s">
        <v>24195</v>
      </c>
      <c r="Y3939" s="269">
        <v>45500</v>
      </c>
      <c r="Z3939" s="270"/>
      <c r="AA3939" s="241">
        <f t="shared" si="31"/>
        <v>0</v>
      </c>
      <c r="AB3939" s="244" t="s">
        <v>24196</v>
      </c>
    </row>
    <row r="3940" spans="1:28" ht="15" customHeight="1">
      <c r="A3940" s="109">
        <v>3931</v>
      </c>
      <c r="B3940" s="222" t="str">
        <f t="shared" si="30"/>
        <v>Klik Disini</v>
      </c>
      <c r="C3940" s="244" t="s">
        <v>24197</v>
      </c>
      <c r="D3940" s="244" t="s">
        <v>2762</v>
      </c>
      <c r="E3940" s="244" t="s">
        <v>22443</v>
      </c>
      <c r="F3940" s="244"/>
      <c r="G3940" s="244" t="s">
        <v>24198</v>
      </c>
      <c r="H3940" s="244" t="s">
        <v>398</v>
      </c>
      <c r="I3940" s="267" t="s">
        <v>1844</v>
      </c>
      <c r="J3940" s="268" t="s">
        <v>397</v>
      </c>
      <c r="K3940" s="244" t="s">
        <v>1953</v>
      </c>
      <c r="L3940" s="244"/>
      <c r="M3940" s="259" t="s">
        <v>447</v>
      </c>
      <c r="N3940" s="244" t="s">
        <v>449</v>
      </c>
      <c r="O3940" s="244" t="s">
        <v>450</v>
      </c>
      <c r="P3940" s="244">
        <v>2023</v>
      </c>
      <c r="Q3940" s="244">
        <v>2023</v>
      </c>
      <c r="R3940" s="244" t="s">
        <v>14912</v>
      </c>
      <c r="S3940" s="223" t="s">
        <v>78</v>
      </c>
      <c r="T3940" s="244" t="s">
        <v>451</v>
      </c>
      <c r="U3940" s="246">
        <v>88</v>
      </c>
      <c r="V3940" s="244" t="s">
        <v>452</v>
      </c>
      <c r="W3940" s="244" t="s">
        <v>1057</v>
      </c>
      <c r="X3940" s="244" t="s">
        <v>24199</v>
      </c>
      <c r="Y3940" s="269">
        <v>47500</v>
      </c>
      <c r="Z3940" s="270"/>
      <c r="AA3940" s="241">
        <f t="shared" si="31"/>
        <v>0</v>
      </c>
      <c r="AB3940" s="244" t="s">
        <v>24200</v>
      </c>
    </row>
    <row r="3941" spans="1:28" ht="15" customHeight="1">
      <c r="A3941" s="109">
        <v>3932</v>
      </c>
      <c r="B3941" s="222" t="str">
        <f t="shared" si="30"/>
        <v>Klik Disini</v>
      </c>
      <c r="C3941" s="244" t="s">
        <v>24201</v>
      </c>
      <c r="D3941" s="244" t="s">
        <v>2762</v>
      </c>
      <c r="E3941" s="244" t="s">
        <v>24202</v>
      </c>
      <c r="F3941" s="244" t="s">
        <v>24203</v>
      </c>
      <c r="G3941" s="244" t="s">
        <v>24204</v>
      </c>
      <c r="H3941" s="244" t="s">
        <v>3499</v>
      </c>
      <c r="I3941" s="267" t="s">
        <v>446</v>
      </c>
      <c r="J3941" s="268" t="s">
        <v>369</v>
      </c>
      <c r="K3941" s="244" t="s">
        <v>1953</v>
      </c>
      <c r="L3941" s="244"/>
      <c r="M3941" s="259" t="s">
        <v>447</v>
      </c>
      <c r="N3941" s="244" t="s">
        <v>449</v>
      </c>
      <c r="O3941" s="244" t="s">
        <v>450</v>
      </c>
      <c r="P3941" s="244">
        <v>2020</v>
      </c>
      <c r="Q3941" s="244">
        <v>2023</v>
      </c>
      <c r="R3941" s="244" t="s">
        <v>3412</v>
      </c>
      <c r="S3941" s="223" t="s">
        <v>78</v>
      </c>
      <c r="T3941" s="244" t="s">
        <v>451</v>
      </c>
      <c r="U3941" s="246">
        <v>218</v>
      </c>
      <c r="V3941" s="244" t="s">
        <v>452</v>
      </c>
      <c r="W3941" s="244" t="s">
        <v>4043</v>
      </c>
      <c r="X3941" s="244" t="s">
        <v>24205</v>
      </c>
      <c r="Y3941" s="269">
        <v>87000</v>
      </c>
      <c r="Z3941" s="270"/>
      <c r="AA3941" s="241">
        <f t="shared" si="31"/>
        <v>0</v>
      </c>
      <c r="AB3941" s="244" t="s">
        <v>24206</v>
      </c>
    </row>
    <row r="3942" spans="1:28" ht="15" customHeight="1">
      <c r="A3942" s="109">
        <v>3933</v>
      </c>
      <c r="B3942" s="222" t="str">
        <f t="shared" si="30"/>
        <v>Klik Disini</v>
      </c>
      <c r="C3942" s="244" t="s">
        <v>24207</v>
      </c>
      <c r="D3942" s="244" t="s">
        <v>2762</v>
      </c>
      <c r="E3942" s="244" t="s">
        <v>22410</v>
      </c>
      <c r="F3942" s="244" t="s">
        <v>24208</v>
      </c>
      <c r="G3942" s="244" t="s">
        <v>24209</v>
      </c>
      <c r="H3942" s="244" t="s">
        <v>16392</v>
      </c>
      <c r="I3942" s="267" t="s">
        <v>592</v>
      </c>
      <c r="J3942" s="268" t="s">
        <v>326</v>
      </c>
      <c r="K3942" s="244" t="s">
        <v>1953</v>
      </c>
      <c r="L3942" s="244"/>
      <c r="M3942" s="259" t="s">
        <v>447</v>
      </c>
      <c r="N3942" s="244" t="s">
        <v>449</v>
      </c>
      <c r="O3942" s="244" t="s">
        <v>450</v>
      </c>
      <c r="P3942" s="244">
        <v>2023</v>
      </c>
      <c r="Q3942" s="244">
        <v>2023</v>
      </c>
      <c r="R3942" s="244" t="s">
        <v>14186</v>
      </c>
      <c r="S3942" s="223" t="s">
        <v>78</v>
      </c>
      <c r="T3942" s="244" t="s">
        <v>451</v>
      </c>
      <c r="U3942" s="246">
        <v>72</v>
      </c>
      <c r="V3942" s="244" t="s">
        <v>452</v>
      </c>
      <c r="W3942" s="244" t="s">
        <v>904</v>
      </c>
      <c r="X3942" s="244" t="s">
        <v>24210</v>
      </c>
      <c r="Y3942" s="269">
        <v>40000</v>
      </c>
      <c r="Z3942" s="270"/>
      <c r="AA3942" s="241">
        <f t="shared" si="31"/>
        <v>0</v>
      </c>
      <c r="AB3942" s="244" t="s">
        <v>24211</v>
      </c>
    </row>
    <row r="3943" spans="1:28" ht="15" customHeight="1">
      <c r="A3943" s="109">
        <v>3934</v>
      </c>
      <c r="B3943" s="222" t="str">
        <f t="shared" si="30"/>
        <v>Klik Disini</v>
      </c>
      <c r="C3943" s="244" t="s">
        <v>24212</v>
      </c>
      <c r="D3943" s="244" t="s">
        <v>2762</v>
      </c>
      <c r="E3943" s="244" t="s">
        <v>22461</v>
      </c>
      <c r="F3943" s="244" t="s">
        <v>24213</v>
      </c>
      <c r="G3943" s="244" t="s">
        <v>24214</v>
      </c>
      <c r="H3943" s="244" t="s">
        <v>16392</v>
      </c>
      <c r="I3943" s="267" t="s">
        <v>592</v>
      </c>
      <c r="J3943" s="268" t="s">
        <v>326</v>
      </c>
      <c r="K3943" s="244" t="s">
        <v>1953</v>
      </c>
      <c r="L3943" s="244"/>
      <c r="M3943" s="259" t="s">
        <v>1413</v>
      </c>
      <c r="N3943" s="244" t="s">
        <v>449</v>
      </c>
      <c r="O3943" s="244" t="s">
        <v>450</v>
      </c>
      <c r="P3943" s="244">
        <v>2023</v>
      </c>
      <c r="Q3943" s="244">
        <v>2023</v>
      </c>
      <c r="R3943" s="244" t="s">
        <v>14186</v>
      </c>
      <c r="S3943" s="223" t="s">
        <v>78</v>
      </c>
      <c r="T3943" s="244" t="s">
        <v>451</v>
      </c>
      <c r="U3943" s="246">
        <v>90</v>
      </c>
      <c r="V3943" s="244" t="s">
        <v>452</v>
      </c>
      <c r="W3943" s="244" t="s">
        <v>3592</v>
      </c>
      <c r="X3943" s="244" t="s">
        <v>24215</v>
      </c>
      <c r="Y3943" s="269">
        <v>51500</v>
      </c>
      <c r="Z3943" s="270"/>
      <c r="AA3943" s="241">
        <f t="shared" si="31"/>
        <v>0</v>
      </c>
      <c r="AB3943" s="244" t="s">
        <v>24216</v>
      </c>
    </row>
    <row r="3944" spans="1:28" ht="15" customHeight="1">
      <c r="A3944" s="109">
        <v>3935</v>
      </c>
      <c r="B3944" s="222" t="str">
        <f t="shared" si="30"/>
        <v>Klik Disini</v>
      </c>
      <c r="C3944" s="244" t="s">
        <v>24217</v>
      </c>
      <c r="D3944" s="244" t="s">
        <v>2762</v>
      </c>
      <c r="E3944" s="244" t="s">
        <v>22461</v>
      </c>
      <c r="F3944" s="244"/>
      <c r="G3944" s="244" t="s">
        <v>24218</v>
      </c>
      <c r="H3944" s="244" t="s">
        <v>3811</v>
      </c>
      <c r="I3944" s="267" t="s">
        <v>1844</v>
      </c>
      <c r="J3944" s="268" t="s">
        <v>399</v>
      </c>
      <c r="K3944" s="244" t="s">
        <v>1953</v>
      </c>
      <c r="L3944" s="244"/>
      <c r="M3944" s="259" t="s">
        <v>447</v>
      </c>
      <c r="N3944" s="244" t="s">
        <v>449</v>
      </c>
      <c r="O3944" s="244" t="s">
        <v>450</v>
      </c>
      <c r="P3944" s="244">
        <v>2023</v>
      </c>
      <c r="Q3944" s="244">
        <v>2023</v>
      </c>
      <c r="R3944" s="244" t="s">
        <v>14912</v>
      </c>
      <c r="S3944" s="223" t="s">
        <v>78</v>
      </c>
      <c r="T3944" s="244" t="s">
        <v>451</v>
      </c>
      <c r="U3944" s="246">
        <v>78</v>
      </c>
      <c r="V3944" s="244" t="s">
        <v>452</v>
      </c>
      <c r="W3944" s="244" t="s">
        <v>1820</v>
      </c>
      <c r="X3944" s="244" t="s">
        <v>24219</v>
      </c>
      <c r="Y3944" s="269">
        <v>46000</v>
      </c>
      <c r="Z3944" s="270"/>
      <c r="AA3944" s="241">
        <f t="shared" si="31"/>
        <v>0</v>
      </c>
      <c r="AB3944" s="244" t="s">
        <v>24220</v>
      </c>
    </row>
    <row r="3945" spans="1:28" ht="15" customHeight="1">
      <c r="A3945" s="109">
        <v>3936</v>
      </c>
      <c r="B3945" s="222" t="str">
        <f t="shared" si="30"/>
        <v>Klik Disini</v>
      </c>
      <c r="C3945" s="244" t="s">
        <v>24221</v>
      </c>
      <c r="D3945" s="244" t="s">
        <v>2762</v>
      </c>
      <c r="E3945" s="244" t="s">
        <v>22371</v>
      </c>
      <c r="F3945" s="244"/>
      <c r="G3945" s="244" t="s">
        <v>24222</v>
      </c>
      <c r="H3945" s="244" t="s">
        <v>3811</v>
      </c>
      <c r="I3945" s="267" t="s">
        <v>1844</v>
      </c>
      <c r="J3945" s="268" t="s">
        <v>399</v>
      </c>
      <c r="K3945" s="244" t="s">
        <v>1953</v>
      </c>
      <c r="L3945" s="244"/>
      <c r="M3945" s="259" t="s">
        <v>447</v>
      </c>
      <c r="N3945" s="244" t="s">
        <v>449</v>
      </c>
      <c r="O3945" s="244" t="s">
        <v>450</v>
      </c>
      <c r="P3945" s="244">
        <v>2023</v>
      </c>
      <c r="Q3945" s="244">
        <v>2023</v>
      </c>
      <c r="R3945" s="244" t="s">
        <v>14912</v>
      </c>
      <c r="S3945" s="223" t="s">
        <v>78</v>
      </c>
      <c r="T3945" s="244" t="s">
        <v>451</v>
      </c>
      <c r="U3945" s="246">
        <v>74</v>
      </c>
      <c r="V3945" s="244" t="s">
        <v>452</v>
      </c>
      <c r="W3945" s="244" t="s">
        <v>830</v>
      </c>
      <c r="X3945" s="244" t="s">
        <v>24223</v>
      </c>
      <c r="Y3945" s="269">
        <v>48500</v>
      </c>
      <c r="Z3945" s="270"/>
      <c r="AA3945" s="241">
        <f t="shared" si="31"/>
        <v>0</v>
      </c>
      <c r="AB3945" s="244" t="s">
        <v>24224</v>
      </c>
    </row>
    <row r="3946" spans="1:28" ht="15" customHeight="1">
      <c r="A3946" s="109">
        <v>3937</v>
      </c>
      <c r="B3946" s="222" t="str">
        <f t="shared" si="30"/>
        <v>Klik Disini</v>
      </c>
      <c r="C3946" s="244" t="s">
        <v>24225</v>
      </c>
      <c r="D3946" s="244" t="s">
        <v>2762</v>
      </c>
      <c r="E3946" s="244" t="s">
        <v>22354</v>
      </c>
      <c r="F3946" s="244"/>
      <c r="G3946" s="244" t="s">
        <v>24226</v>
      </c>
      <c r="H3946" s="244" t="s">
        <v>3811</v>
      </c>
      <c r="I3946" s="267" t="s">
        <v>1844</v>
      </c>
      <c r="J3946" s="268" t="s">
        <v>399</v>
      </c>
      <c r="K3946" s="244" t="s">
        <v>1953</v>
      </c>
      <c r="L3946" s="244"/>
      <c r="M3946" s="259" t="s">
        <v>447</v>
      </c>
      <c r="N3946" s="244" t="s">
        <v>449</v>
      </c>
      <c r="O3946" s="244" t="s">
        <v>450</v>
      </c>
      <c r="P3946" s="244">
        <v>2023</v>
      </c>
      <c r="Q3946" s="244">
        <v>2023</v>
      </c>
      <c r="R3946" s="244" t="s">
        <v>14912</v>
      </c>
      <c r="S3946" s="223" t="s">
        <v>78</v>
      </c>
      <c r="T3946" s="244" t="s">
        <v>451</v>
      </c>
      <c r="U3946" s="246">
        <v>78</v>
      </c>
      <c r="V3946" s="244" t="s">
        <v>452</v>
      </c>
      <c r="W3946" s="244" t="s">
        <v>677</v>
      </c>
      <c r="X3946" s="244" t="s">
        <v>24227</v>
      </c>
      <c r="Y3946" s="269">
        <v>46500</v>
      </c>
      <c r="Z3946" s="270"/>
      <c r="AA3946" s="241">
        <f t="shared" si="31"/>
        <v>0</v>
      </c>
      <c r="AB3946" s="244" t="s">
        <v>24228</v>
      </c>
    </row>
    <row r="3947" spans="1:28" ht="15" customHeight="1">
      <c r="A3947" s="109">
        <v>3938</v>
      </c>
      <c r="B3947" s="222" t="str">
        <f t="shared" si="30"/>
        <v>Klik Disini</v>
      </c>
      <c r="C3947" s="244" t="s">
        <v>24229</v>
      </c>
      <c r="D3947" s="244" t="s">
        <v>2762</v>
      </c>
      <c r="E3947" s="244" t="s">
        <v>24230</v>
      </c>
      <c r="F3947" s="244" t="s">
        <v>24231</v>
      </c>
      <c r="G3947" s="244" t="s">
        <v>24232</v>
      </c>
      <c r="H3947" s="244" t="s">
        <v>3499</v>
      </c>
      <c r="I3947" s="267" t="s">
        <v>446</v>
      </c>
      <c r="J3947" s="268" t="s">
        <v>385</v>
      </c>
      <c r="K3947" s="244" t="s">
        <v>1953</v>
      </c>
      <c r="L3947" s="244"/>
      <c r="M3947" s="259" t="s">
        <v>447</v>
      </c>
      <c r="N3947" s="244" t="s">
        <v>449</v>
      </c>
      <c r="O3947" s="244" t="s">
        <v>450</v>
      </c>
      <c r="P3947" s="244">
        <v>2018</v>
      </c>
      <c r="Q3947" s="244">
        <v>2023</v>
      </c>
      <c r="R3947" s="244" t="s">
        <v>3412</v>
      </c>
      <c r="S3947" s="223" t="s">
        <v>78</v>
      </c>
      <c r="T3947" s="244" t="s">
        <v>451</v>
      </c>
      <c r="U3947" s="246">
        <v>178</v>
      </c>
      <c r="V3947" s="244" t="s">
        <v>452</v>
      </c>
      <c r="W3947" s="244" t="s">
        <v>1332</v>
      </c>
      <c r="X3947" s="244" t="s">
        <v>24233</v>
      </c>
      <c r="Y3947" s="269">
        <v>79000</v>
      </c>
      <c r="Z3947" s="270"/>
      <c r="AA3947" s="241">
        <f t="shared" si="31"/>
        <v>0</v>
      </c>
      <c r="AB3947" s="244" t="s">
        <v>24234</v>
      </c>
    </row>
    <row r="3948" spans="1:28" ht="15" customHeight="1">
      <c r="A3948" s="109">
        <v>3939</v>
      </c>
      <c r="B3948" s="222" t="str">
        <f t="shared" si="30"/>
        <v>Klik Disini</v>
      </c>
      <c r="C3948" s="244" t="s">
        <v>24235</v>
      </c>
      <c r="D3948" s="244" t="s">
        <v>2762</v>
      </c>
      <c r="E3948" s="244" t="s">
        <v>24236</v>
      </c>
      <c r="F3948" s="244" t="s">
        <v>24237</v>
      </c>
      <c r="G3948" s="244" t="s">
        <v>24238</v>
      </c>
      <c r="H3948" s="244" t="s">
        <v>4580</v>
      </c>
      <c r="I3948" s="267" t="s">
        <v>446</v>
      </c>
      <c r="J3948" s="268" t="s">
        <v>347</v>
      </c>
      <c r="K3948" s="244" t="s">
        <v>1953</v>
      </c>
      <c r="L3948" s="244"/>
      <c r="M3948" s="259" t="s">
        <v>447</v>
      </c>
      <c r="N3948" s="244" t="s">
        <v>449</v>
      </c>
      <c r="O3948" s="244" t="s">
        <v>450</v>
      </c>
      <c r="P3948" s="244">
        <v>2018</v>
      </c>
      <c r="Q3948" s="244">
        <v>2023</v>
      </c>
      <c r="R3948" s="244" t="s">
        <v>3412</v>
      </c>
      <c r="S3948" s="223" t="s">
        <v>78</v>
      </c>
      <c r="T3948" s="244" t="s">
        <v>451</v>
      </c>
      <c r="U3948" s="246">
        <v>114</v>
      </c>
      <c r="V3948" s="244" t="s">
        <v>452</v>
      </c>
      <c r="W3948" s="244" t="s">
        <v>707</v>
      </c>
      <c r="X3948" s="244" t="s">
        <v>24239</v>
      </c>
      <c r="Y3948" s="269">
        <v>39000</v>
      </c>
      <c r="Z3948" s="270"/>
      <c r="AA3948" s="241">
        <f t="shared" si="31"/>
        <v>0</v>
      </c>
      <c r="AB3948" s="244" t="s">
        <v>24240</v>
      </c>
    </row>
    <row r="3949" spans="1:28" ht="15" customHeight="1">
      <c r="A3949" s="109">
        <v>3940</v>
      </c>
      <c r="B3949" s="222" t="str">
        <f t="shared" si="30"/>
        <v>Klik Disini</v>
      </c>
      <c r="C3949" s="244" t="s">
        <v>24241</v>
      </c>
      <c r="D3949" s="244" t="s">
        <v>2762</v>
      </c>
      <c r="E3949" s="244" t="s">
        <v>22371</v>
      </c>
      <c r="F3949" s="244" t="s">
        <v>24242</v>
      </c>
      <c r="G3949" s="244" t="s">
        <v>24243</v>
      </c>
      <c r="H3949" s="244" t="s">
        <v>262</v>
      </c>
      <c r="I3949" s="267" t="s">
        <v>1844</v>
      </c>
      <c r="J3949" s="268" t="s">
        <v>401</v>
      </c>
      <c r="K3949" s="244" t="s">
        <v>1953</v>
      </c>
      <c r="L3949" s="244"/>
      <c r="M3949" s="259" t="s">
        <v>447</v>
      </c>
      <c r="N3949" s="244" t="s">
        <v>449</v>
      </c>
      <c r="O3949" s="244" t="s">
        <v>450</v>
      </c>
      <c r="P3949" s="244">
        <v>2023</v>
      </c>
      <c r="Q3949" s="244">
        <v>2023</v>
      </c>
      <c r="R3949" s="244" t="s">
        <v>14186</v>
      </c>
      <c r="S3949" s="223" t="s">
        <v>78</v>
      </c>
      <c r="T3949" s="244" t="s">
        <v>451</v>
      </c>
      <c r="U3949" s="246">
        <v>86</v>
      </c>
      <c r="V3949" s="244" t="s">
        <v>452</v>
      </c>
      <c r="W3949" s="244" t="s">
        <v>3894</v>
      </c>
      <c r="X3949" s="244" t="s">
        <v>24244</v>
      </c>
      <c r="Y3949" s="269">
        <v>46000</v>
      </c>
      <c r="Z3949" s="270"/>
      <c r="AA3949" s="241">
        <f t="shared" si="31"/>
        <v>0</v>
      </c>
      <c r="AB3949" s="244" t="s">
        <v>24245</v>
      </c>
    </row>
    <row r="3950" spans="1:28" ht="15" customHeight="1">
      <c r="A3950" s="109">
        <v>3941</v>
      </c>
      <c r="B3950" s="222" t="str">
        <f t="shared" si="30"/>
        <v>Klik Disini</v>
      </c>
      <c r="C3950" s="244" t="s">
        <v>24246</v>
      </c>
      <c r="D3950" s="244" t="s">
        <v>2762</v>
      </c>
      <c r="E3950" s="244" t="s">
        <v>22371</v>
      </c>
      <c r="F3950" s="244" t="s">
        <v>24247</v>
      </c>
      <c r="G3950" s="244" t="s">
        <v>24248</v>
      </c>
      <c r="H3950" s="244" t="s">
        <v>3446</v>
      </c>
      <c r="I3950" s="267" t="s">
        <v>592</v>
      </c>
      <c r="J3950" s="268" t="s">
        <v>322</v>
      </c>
      <c r="K3950" s="244" t="s">
        <v>1953</v>
      </c>
      <c r="L3950" s="244"/>
      <c r="M3950" s="259" t="s">
        <v>447</v>
      </c>
      <c r="N3950" s="244" t="s">
        <v>449</v>
      </c>
      <c r="O3950" s="244" t="s">
        <v>450</v>
      </c>
      <c r="P3950" s="244">
        <v>2023</v>
      </c>
      <c r="Q3950" s="244">
        <v>2023</v>
      </c>
      <c r="R3950" s="244" t="s">
        <v>14186</v>
      </c>
      <c r="S3950" s="223" t="s">
        <v>78</v>
      </c>
      <c r="T3950" s="244" t="s">
        <v>451</v>
      </c>
      <c r="U3950" s="246">
        <v>64</v>
      </c>
      <c r="V3950" s="244" t="s">
        <v>452</v>
      </c>
      <c r="W3950" s="244" t="s">
        <v>736</v>
      </c>
      <c r="X3950" s="244" t="s">
        <v>24249</v>
      </c>
      <c r="Y3950" s="269">
        <v>37000</v>
      </c>
      <c r="Z3950" s="270"/>
      <c r="AA3950" s="241">
        <f t="shared" si="31"/>
        <v>0</v>
      </c>
      <c r="AB3950" s="244" t="s">
        <v>24250</v>
      </c>
    </row>
    <row r="3951" spans="1:28" ht="15" customHeight="1">
      <c r="A3951" s="109">
        <v>3942</v>
      </c>
      <c r="B3951" s="222" t="str">
        <f t="shared" si="30"/>
        <v>Klik Disini</v>
      </c>
      <c r="C3951" s="244" t="s">
        <v>24251</v>
      </c>
      <c r="D3951" s="244" t="s">
        <v>2762</v>
      </c>
      <c r="E3951" s="244" t="s">
        <v>24252</v>
      </c>
      <c r="F3951" s="244"/>
      <c r="G3951" s="244" t="s">
        <v>24253</v>
      </c>
      <c r="H3951" s="244" t="s">
        <v>3912</v>
      </c>
      <c r="I3951" s="267" t="s">
        <v>446</v>
      </c>
      <c r="J3951" s="268" t="s">
        <v>367</v>
      </c>
      <c r="K3951" s="244" t="s">
        <v>1953</v>
      </c>
      <c r="L3951" s="244"/>
      <c r="M3951" s="259" t="s">
        <v>447</v>
      </c>
      <c r="N3951" s="244" t="s">
        <v>449</v>
      </c>
      <c r="O3951" s="244" t="s">
        <v>450</v>
      </c>
      <c r="P3951" s="244">
        <v>2023</v>
      </c>
      <c r="Q3951" s="244">
        <v>2023</v>
      </c>
      <c r="R3951" s="244" t="s">
        <v>13812</v>
      </c>
      <c r="S3951" s="223" t="s">
        <v>78</v>
      </c>
      <c r="T3951" s="244" t="s">
        <v>451</v>
      </c>
      <c r="U3951" s="246">
        <v>57</v>
      </c>
      <c r="V3951" s="244" t="s">
        <v>452</v>
      </c>
      <c r="W3951" s="244" t="s">
        <v>524</v>
      </c>
      <c r="X3951" s="244" t="s">
        <v>22649</v>
      </c>
      <c r="Y3951" s="269">
        <v>35000</v>
      </c>
      <c r="Z3951" s="270"/>
      <c r="AA3951" s="241">
        <f t="shared" si="31"/>
        <v>0</v>
      </c>
      <c r="AB3951" s="244" t="s">
        <v>24254</v>
      </c>
    </row>
    <row r="3952" spans="1:28" ht="15" customHeight="1">
      <c r="A3952" s="109">
        <v>3943</v>
      </c>
      <c r="B3952" s="222" t="str">
        <f t="shared" si="30"/>
        <v>Klik Disini</v>
      </c>
      <c r="C3952" s="244" t="s">
        <v>24255</v>
      </c>
      <c r="D3952" s="244" t="s">
        <v>2762</v>
      </c>
      <c r="E3952" s="244" t="s">
        <v>15475</v>
      </c>
      <c r="F3952" s="244"/>
      <c r="G3952" s="244" t="s">
        <v>24256</v>
      </c>
      <c r="H3952" s="244" t="s">
        <v>3912</v>
      </c>
      <c r="I3952" s="267" t="s">
        <v>446</v>
      </c>
      <c r="J3952" s="268" t="s">
        <v>367</v>
      </c>
      <c r="K3952" s="244" t="s">
        <v>1953</v>
      </c>
      <c r="L3952" s="244"/>
      <c r="M3952" s="259" t="s">
        <v>447</v>
      </c>
      <c r="N3952" s="244" t="s">
        <v>449</v>
      </c>
      <c r="O3952" s="244" t="s">
        <v>450</v>
      </c>
      <c r="P3952" s="244">
        <v>2023</v>
      </c>
      <c r="Q3952" s="244">
        <v>2023</v>
      </c>
      <c r="R3952" s="244" t="s">
        <v>14912</v>
      </c>
      <c r="S3952" s="223" t="s">
        <v>78</v>
      </c>
      <c r="T3952" s="244" t="s">
        <v>451</v>
      </c>
      <c r="U3952" s="246">
        <v>53</v>
      </c>
      <c r="V3952" s="244" t="s">
        <v>452</v>
      </c>
      <c r="W3952" s="244" t="s">
        <v>1626</v>
      </c>
      <c r="X3952" s="244" t="s">
        <v>22958</v>
      </c>
      <c r="Y3952" s="269">
        <v>34500</v>
      </c>
      <c r="Z3952" s="270"/>
      <c r="AA3952" s="241">
        <f t="shared" si="31"/>
        <v>0</v>
      </c>
      <c r="AB3952" s="244" t="s">
        <v>24257</v>
      </c>
    </row>
    <row r="3953" spans="1:28" ht="15" customHeight="1">
      <c r="A3953" s="109">
        <v>3944</v>
      </c>
      <c r="B3953" s="222" t="str">
        <f t="shared" si="30"/>
        <v>Klik Disini</v>
      </c>
      <c r="C3953" s="244" t="s">
        <v>24258</v>
      </c>
      <c r="D3953" s="244" t="s">
        <v>2762</v>
      </c>
      <c r="E3953" s="244" t="s">
        <v>22461</v>
      </c>
      <c r="F3953" s="244" t="s">
        <v>24259</v>
      </c>
      <c r="G3953" s="244" t="s">
        <v>24260</v>
      </c>
      <c r="H3953" s="244" t="s">
        <v>4580</v>
      </c>
      <c r="I3953" s="267" t="s">
        <v>592</v>
      </c>
      <c r="J3953" s="268" t="s">
        <v>322</v>
      </c>
      <c r="K3953" s="244" t="s">
        <v>1953</v>
      </c>
      <c r="L3953" s="244"/>
      <c r="M3953" s="259" t="s">
        <v>447</v>
      </c>
      <c r="N3953" s="244" t="s">
        <v>449</v>
      </c>
      <c r="O3953" s="244" t="s">
        <v>450</v>
      </c>
      <c r="P3953" s="244">
        <v>2023</v>
      </c>
      <c r="Q3953" s="244">
        <v>2023</v>
      </c>
      <c r="R3953" s="244" t="s">
        <v>14186</v>
      </c>
      <c r="S3953" s="223" t="s">
        <v>78</v>
      </c>
      <c r="T3953" s="244" t="s">
        <v>451</v>
      </c>
      <c r="U3953" s="246">
        <v>66</v>
      </c>
      <c r="V3953" s="244" t="s">
        <v>452</v>
      </c>
      <c r="W3953" s="244" t="s">
        <v>2657</v>
      </c>
      <c r="X3953" s="244" t="s">
        <v>24261</v>
      </c>
      <c r="Y3953" s="269">
        <v>37000</v>
      </c>
      <c r="Z3953" s="270"/>
      <c r="AA3953" s="241">
        <f t="shared" si="31"/>
        <v>0</v>
      </c>
      <c r="AB3953" s="244" t="s">
        <v>24262</v>
      </c>
    </row>
    <row r="3954" spans="1:28" ht="15" customHeight="1">
      <c r="A3954" s="109">
        <v>3945</v>
      </c>
      <c r="B3954" s="222" t="str">
        <f t="shared" si="30"/>
        <v>Klik Disini</v>
      </c>
      <c r="C3954" s="244" t="s">
        <v>24263</v>
      </c>
      <c r="D3954" s="244" t="s">
        <v>2762</v>
      </c>
      <c r="E3954" s="244" t="s">
        <v>22410</v>
      </c>
      <c r="F3954" s="244" t="s">
        <v>24264</v>
      </c>
      <c r="G3954" s="244" t="s">
        <v>24265</v>
      </c>
      <c r="H3954" s="244" t="s">
        <v>262</v>
      </c>
      <c r="I3954" s="267" t="s">
        <v>1844</v>
      </c>
      <c r="J3954" s="268" t="s">
        <v>401</v>
      </c>
      <c r="K3954" s="244" t="s">
        <v>1953</v>
      </c>
      <c r="L3954" s="244"/>
      <c r="M3954" s="259" t="s">
        <v>447</v>
      </c>
      <c r="N3954" s="244" t="s">
        <v>449</v>
      </c>
      <c r="O3954" s="244" t="s">
        <v>450</v>
      </c>
      <c r="P3954" s="244">
        <v>2023</v>
      </c>
      <c r="Q3954" s="244">
        <v>2023</v>
      </c>
      <c r="R3954" s="244" t="s">
        <v>16107</v>
      </c>
      <c r="S3954" s="223" t="s">
        <v>78</v>
      </c>
      <c r="T3954" s="244" t="s">
        <v>451</v>
      </c>
      <c r="U3954" s="246">
        <v>78</v>
      </c>
      <c r="V3954" s="244" t="s">
        <v>452</v>
      </c>
      <c r="W3954" s="244" t="s">
        <v>3874</v>
      </c>
      <c r="X3954" s="244" t="s">
        <v>24266</v>
      </c>
      <c r="Y3954" s="269">
        <v>46000</v>
      </c>
      <c r="Z3954" s="270"/>
      <c r="AA3954" s="241">
        <f t="shared" si="31"/>
        <v>0</v>
      </c>
      <c r="AB3954" s="244" t="s">
        <v>24267</v>
      </c>
    </row>
    <row r="3955" spans="1:28" ht="15" customHeight="1">
      <c r="A3955" s="109">
        <v>3946</v>
      </c>
      <c r="B3955" s="222" t="str">
        <f t="shared" si="30"/>
        <v>Klik Disini</v>
      </c>
      <c r="C3955" s="244" t="s">
        <v>24268</v>
      </c>
      <c r="D3955" s="244" t="s">
        <v>2762</v>
      </c>
      <c r="E3955" s="244" t="s">
        <v>21179</v>
      </c>
      <c r="F3955" s="244" t="s">
        <v>24269</v>
      </c>
      <c r="G3955" s="244" t="s">
        <v>24270</v>
      </c>
      <c r="H3955" s="244" t="s">
        <v>3473</v>
      </c>
      <c r="I3955" s="267" t="s">
        <v>446</v>
      </c>
      <c r="J3955" s="268" t="s">
        <v>345</v>
      </c>
      <c r="K3955" s="244" t="s">
        <v>1953</v>
      </c>
      <c r="L3955" s="244"/>
      <c r="M3955" s="259" t="s">
        <v>447</v>
      </c>
      <c r="N3955" s="244" t="s">
        <v>449</v>
      </c>
      <c r="O3955" s="244" t="s">
        <v>450</v>
      </c>
      <c r="P3955" s="244">
        <v>2018</v>
      </c>
      <c r="Q3955" s="244">
        <v>2023</v>
      </c>
      <c r="R3955" s="244" t="s">
        <v>3412</v>
      </c>
      <c r="S3955" s="223" t="s">
        <v>78</v>
      </c>
      <c r="T3955" s="244" t="s">
        <v>451</v>
      </c>
      <c r="U3955" s="246">
        <v>242</v>
      </c>
      <c r="V3955" s="244" t="s">
        <v>452</v>
      </c>
      <c r="W3955" s="244" t="s">
        <v>1505</v>
      </c>
      <c r="X3955" s="244" t="s">
        <v>24271</v>
      </c>
      <c r="Y3955" s="269">
        <v>78000</v>
      </c>
      <c r="Z3955" s="270"/>
      <c r="AA3955" s="241">
        <f t="shared" si="31"/>
        <v>0</v>
      </c>
      <c r="AB3955" s="244" t="s">
        <v>24272</v>
      </c>
    </row>
    <row r="3956" spans="1:28" ht="15" customHeight="1">
      <c r="A3956" s="109">
        <v>3947</v>
      </c>
      <c r="B3956" s="222" t="str">
        <f t="shared" si="30"/>
        <v>Klik Disini</v>
      </c>
      <c r="C3956" s="244" t="s">
        <v>24273</v>
      </c>
      <c r="D3956" s="244" t="s">
        <v>2762</v>
      </c>
      <c r="E3956" s="244" t="s">
        <v>22371</v>
      </c>
      <c r="F3956" s="244" t="s">
        <v>24274</v>
      </c>
      <c r="G3956" s="244" t="s">
        <v>24275</v>
      </c>
      <c r="H3956" s="244" t="s">
        <v>4690</v>
      </c>
      <c r="I3956" s="267" t="s">
        <v>592</v>
      </c>
      <c r="J3956" s="268" t="s">
        <v>326</v>
      </c>
      <c r="K3956" s="244" t="s">
        <v>1953</v>
      </c>
      <c r="L3956" s="244"/>
      <c r="M3956" s="259" t="s">
        <v>447</v>
      </c>
      <c r="N3956" s="244" t="s">
        <v>449</v>
      </c>
      <c r="O3956" s="244" t="s">
        <v>450</v>
      </c>
      <c r="P3956" s="244">
        <v>2023</v>
      </c>
      <c r="Q3956" s="244">
        <v>2023</v>
      </c>
      <c r="R3956" s="244" t="s">
        <v>16107</v>
      </c>
      <c r="S3956" s="223" t="s">
        <v>78</v>
      </c>
      <c r="T3956" s="244" t="s">
        <v>451</v>
      </c>
      <c r="U3956" s="246">
        <v>92</v>
      </c>
      <c r="V3956" s="244" t="s">
        <v>452</v>
      </c>
      <c r="W3956" s="244" t="s">
        <v>4983</v>
      </c>
      <c r="X3956" s="244" t="s">
        <v>24276</v>
      </c>
      <c r="Y3956" s="269">
        <v>49500</v>
      </c>
      <c r="Z3956" s="270"/>
      <c r="AA3956" s="241">
        <f t="shared" si="31"/>
        <v>0</v>
      </c>
      <c r="AB3956" s="244" t="s">
        <v>24277</v>
      </c>
    </row>
    <row r="3957" spans="1:28" ht="15" customHeight="1">
      <c r="A3957" s="109">
        <v>3948</v>
      </c>
      <c r="B3957" s="222" t="str">
        <f t="shared" si="30"/>
        <v>Klik Disini</v>
      </c>
      <c r="C3957" s="244" t="s">
        <v>24278</v>
      </c>
      <c r="D3957" s="244" t="s">
        <v>2762</v>
      </c>
      <c r="E3957" s="244" t="s">
        <v>21799</v>
      </c>
      <c r="F3957" s="244" t="s">
        <v>24279</v>
      </c>
      <c r="G3957" s="244" t="s">
        <v>24280</v>
      </c>
      <c r="H3957" s="244" t="s">
        <v>262</v>
      </c>
      <c r="I3957" s="267" t="s">
        <v>1844</v>
      </c>
      <c r="J3957" s="268" t="s">
        <v>401</v>
      </c>
      <c r="K3957" s="244" t="s">
        <v>1953</v>
      </c>
      <c r="L3957" s="244"/>
      <c r="M3957" s="259" t="s">
        <v>447</v>
      </c>
      <c r="N3957" s="244" t="s">
        <v>449</v>
      </c>
      <c r="O3957" s="244" t="s">
        <v>450</v>
      </c>
      <c r="P3957" s="244">
        <v>2023</v>
      </c>
      <c r="Q3957" s="244">
        <v>2023</v>
      </c>
      <c r="R3957" s="244" t="s">
        <v>16107</v>
      </c>
      <c r="S3957" s="223" t="s">
        <v>78</v>
      </c>
      <c r="T3957" s="244" t="s">
        <v>451</v>
      </c>
      <c r="U3957" s="246">
        <v>68</v>
      </c>
      <c r="V3957" s="244" t="s">
        <v>452</v>
      </c>
      <c r="W3957" s="244" t="s">
        <v>1718</v>
      </c>
      <c r="X3957" s="244" t="s">
        <v>24281</v>
      </c>
      <c r="Y3957" s="269">
        <v>37000</v>
      </c>
      <c r="Z3957" s="270"/>
      <c r="AA3957" s="241">
        <f t="shared" si="31"/>
        <v>0</v>
      </c>
      <c r="AB3957" s="244" t="s">
        <v>24282</v>
      </c>
    </row>
    <row r="3958" spans="1:28" ht="15" customHeight="1">
      <c r="A3958" s="109">
        <v>3949</v>
      </c>
      <c r="B3958" s="222" t="str">
        <f t="shared" si="30"/>
        <v>Klik Disini</v>
      </c>
      <c r="C3958" s="244" t="s">
        <v>24283</v>
      </c>
      <c r="D3958" s="244" t="s">
        <v>2762</v>
      </c>
      <c r="E3958" s="244" t="s">
        <v>22443</v>
      </c>
      <c r="F3958" s="244"/>
      <c r="G3958" s="244" t="s">
        <v>24284</v>
      </c>
      <c r="H3958" s="244" t="s">
        <v>262</v>
      </c>
      <c r="I3958" s="267" t="s">
        <v>592</v>
      </c>
      <c r="J3958" s="268" t="s">
        <v>322</v>
      </c>
      <c r="K3958" s="244" t="s">
        <v>1953</v>
      </c>
      <c r="L3958" s="244"/>
      <c r="M3958" s="259" t="s">
        <v>447</v>
      </c>
      <c r="N3958" s="244" t="s">
        <v>449</v>
      </c>
      <c r="O3958" s="244" t="s">
        <v>450</v>
      </c>
      <c r="P3958" s="244">
        <v>2023</v>
      </c>
      <c r="Q3958" s="244">
        <v>2023</v>
      </c>
      <c r="R3958" s="244" t="s">
        <v>14912</v>
      </c>
      <c r="S3958" s="223" t="s">
        <v>78</v>
      </c>
      <c r="T3958" s="244" t="s">
        <v>451</v>
      </c>
      <c r="U3958" s="246">
        <v>76</v>
      </c>
      <c r="V3958" s="244" t="s">
        <v>452</v>
      </c>
      <c r="W3958" s="244" t="s">
        <v>813</v>
      </c>
      <c r="X3958" s="244" t="s">
        <v>24285</v>
      </c>
      <c r="Y3958" s="269">
        <v>46000</v>
      </c>
      <c r="Z3958" s="270"/>
      <c r="AA3958" s="241">
        <f t="shared" si="31"/>
        <v>0</v>
      </c>
      <c r="AB3958" s="244" t="s">
        <v>24286</v>
      </c>
    </row>
    <row r="3959" spans="1:28" ht="15" customHeight="1">
      <c r="A3959" s="109">
        <v>3950</v>
      </c>
      <c r="B3959" s="222" t="str">
        <f t="shared" si="30"/>
        <v>Klik Disini</v>
      </c>
      <c r="C3959" s="244" t="s">
        <v>24287</v>
      </c>
      <c r="D3959" s="244" t="s">
        <v>2762</v>
      </c>
      <c r="E3959" s="244" t="s">
        <v>4953</v>
      </c>
      <c r="F3959" s="244"/>
      <c r="G3959" s="244" t="s">
        <v>24288</v>
      </c>
      <c r="H3959" s="244" t="s">
        <v>3912</v>
      </c>
      <c r="I3959" s="267" t="s">
        <v>446</v>
      </c>
      <c r="J3959" s="268" t="s">
        <v>367</v>
      </c>
      <c r="K3959" s="244" t="s">
        <v>1953</v>
      </c>
      <c r="L3959" s="244"/>
      <c r="M3959" s="259" t="s">
        <v>447</v>
      </c>
      <c r="N3959" s="244" t="s">
        <v>449</v>
      </c>
      <c r="O3959" s="244" t="s">
        <v>450</v>
      </c>
      <c r="P3959" s="244">
        <v>2023</v>
      </c>
      <c r="Q3959" s="244">
        <v>2023</v>
      </c>
      <c r="R3959" s="244" t="s">
        <v>13812</v>
      </c>
      <c r="S3959" s="223" t="s">
        <v>78</v>
      </c>
      <c r="T3959" s="244" t="s">
        <v>451</v>
      </c>
      <c r="U3959" s="246">
        <v>56</v>
      </c>
      <c r="V3959" s="244" t="s">
        <v>452</v>
      </c>
      <c r="W3959" s="244" t="s">
        <v>547</v>
      </c>
      <c r="X3959" s="244" t="s">
        <v>22649</v>
      </c>
      <c r="Y3959" s="269">
        <v>35000</v>
      </c>
      <c r="Z3959" s="270"/>
      <c r="AA3959" s="241">
        <f t="shared" si="31"/>
        <v>0</v>
      </c>
      <c r="AB3959" s="244" t="s">
        <v>24289</v>
      </c>
    </row>
    <row r="3960" spans="1:28" ht="15" customHeight="1">
      <c r="A3960" s="109">
        <v>3951</v>
      </c>
      <c r="B3960" s="222" t="str">
        <f t="shared" si="30"/>
        <v>Klik Disini</v>
      </c>
      <c r="C3960" s="244" t="s">
        <v>24290</v>
      </c>
      <c r="D3960" s="244" t="s">
        <v>2762</v>
      </c>
      <c r="E3960" s="244" t="s">
        <v>22371</v>
      </c>
      <c r="F3960" s="244"/>
      <c r="G3960" s="244" t="s">
        <v>24291</v>
      </c>
      <c r="H3960" s="244" t="s">
        <v>4340</v>
      </c>
      <c r="I3960" s="267" t="s">
        <v>446</v>
      </c>
      <c r="J3960" s="268" t="s">
        <v>383</v>
      </c>
      <c r="K3960" s="244" t="s">
        <v>1953</v>
      </c>
      <c r="L3960" s="244"/>
      <c r="M3960" s="259" t="s">
        <v>447</v>
      </c>
      <c r="N3960" s="244" t="s">
        <v>449</v>
      </c>
      <c r="O3960" s="244" t="s">
        <v>450</v>
      </c>
      <c r="P3960" s="244">
        <v>2023</v>
      </c>
      <c r="Q3960" s="244">
        <v>2023</v>
      </c>
      <c r="R3960" s="244" t="s">
        <v>14912</v>
      </c>
      <c r="S3960" s="223" t="s">
        <v>78</v>
      </c>
      <c r="T3960" s="244" t="s">
        <v>451</v>
      </c>
      <c r="U3960" s="246">
        <v>76</v>
      </c>
      <c r="V3960" s="244" t="s">
        <v>452</v>
      </c>
      <c r="W3960" s="244" t="s">
        <v>1613</v>
      </c>
      <c r="X3960" s="244" t="s">
        <v>24292</v>
      </c>
      <c r="Y3960" s="269">
        <v>47500</v>
      </c>
      <c r="Z3960" s="270"/>
      <c r="AA3960" s="241">
        <f t="shared" si="31"/>
        <v>0</v>
      </c>
      <c r="AB3960" s="244" t="s">
        <v>24293</v>
      </c>
    </row>
    <row r="3961" spans="1:28" ht="15" customHeight="1">
      <c r="A3961" s="109">
        <v>3952</v>
      </c>
      <c r="B3961" s="222" t="str">
        <f t="shared" si="30"/>
        <v>Klik Disini</v>
      </c>
      <c r="C3961" s="244" t="s">
        <v>24294</v>
      </c>
      <c r="D3961" s="244" t="s">
        <v>2762</v>
      </c>
      <c r="E3961" s="244" t="s">
        <v>4077</v>
      </c>
      <c r="F3961" s="244" t="s">
        <v>24295</v>
      </c>
      <c r="G3961" s="244" t="s">
        <v>24296</v>
      </c>
      <c r="H3961" s="244" t="s">
        <v>3473</v>
      </c>
      <c r="I3961" s="267" t="s">
        <v>446</v>
      </c>
      <c r="J3961" s="268" t="s">
        <v>345</v>
      </c>
      <c r="K3961" s="244" t="s">
        <v>1953</v>
      </c>
      <c r="L3961" s="244"/>
      <c r="M3961" s="259" t="s">
        <v>447</v>
      </c>
      <c r="N3961" s="244" t="s">
        <v>449</v>
      </c>
      <c r="O3961" s="244" t="s">
        <v>450</v>
      </c>
      <c r="P3961" s="244">
        <v>2020</v>
      </c>
      <c r="Q3961" s="244">
        <v>2023</v>
      </c>
      <c r="R3961" s="244" t="s">
        <v>3412</v>
      </c>
      <c r="S3961" s="223" t="s">
        <v>78</v>
      </c>
      <c r="T3961" s="244" t="s">
        <v>451</v>
      </c>
      <c r="U3961" s="246">
        <v>274</v>
      </c>
      <c r="V3961" s="244" t="s">
        <v>452</v>
      </c>
      <c r="W3961" s="244" t="s">
        <v>904</v>
      </c>
      <c r="X3961" s="244" t="s">
        <v>24297</v>
      </c>
      <c r="Y3961" s="269">
        <v>74000</v>
      </c>
      <c r="Z3961" s="270"/>
      <c r="AA3961" s="241">
        <f t="shared" si="31"/>
        <v>0</v>
      </c>
      <c r="AB3961" s="244" t="s">
        <v>24298</v>
      </c>
    </row>
    <row r="3962" spans="1:28" ht="15" customHeight="1">
      <c r="A3962" s="109">
        <v>3953</v>
      </c>
      <c r="B3962" s="222" t="str">
        <f t="shared" si="30"/>
        <v>Klik Disini</v>
      </c>
      <c r="C3962" s="244" t="s">
        <v>24299</v>
      </c>
      <c r="D3962" s="244" t="s">
        <v>2762</v>
      </c>
      <c r="E3962" s="244" t="s">
        <v>21179</v>
      </c>
      <c r="F3962" s="244" t="s">
        <v>24300</v>
      </c>
      <c r="G3962" s="244" t="s">
        <v>24301</v>
      </c>
      <c r="H3962" s="244" t="s">
        <v>3473</v>
      </c>
      <c r="I3962" s="267" t="s">
        <v>446</v>
      </c>
      <c r="J3962" s="268" t="s">
        <v>345</v>
      </c>
      <c r="K3962" s="244" t="s">
        <v>1953</v>
      </c>
      <c r="L3962" s="244"/>
      <c r="M3962" s="259" t="s">
        <v>447</v>
      </c>
      <c r="N3962" s="244" t="s">
        <v>449</v>
      </c>
      <c r="O3962" s="244" t="s">
        <v>450</v>
      </c>
      <c r="P3962" s="244">
        <v>2023</v>
      </c>
      <c r="Q3962" s="244">
        <v>2023</v>
      </c>
      <c r="R3962" s="244" t="s">
        <v>3412</v>
      </c>
      <c r="S3962" s="223" t="s">
        <v>78</v>
      </c>
      <c r="T3962" s="244" t="s">
        <v>451</v>
      </c>
      <c r="U3962" s="246">
        <v>242</v>
      </c>
      <c r="V3962" s="244" t="s">
        <v>452</v>
      </c>
      <c r="W3962" s="244" t="s">
        <v>4222</v>
      </c>
      <c r="X3962" s="244" t="s">
        <v>24302</v>
      </c>
      <c r="Y3962" s="269">
        <v>78000</v>
      </c>
      <c r="Z3962" s="270"/>
      <c r="AA3962" s="241">
        <f t="shared" si="31"/>
        <v>0</v>
      </c>
      <c r="AB3962" s="244" t="s">
        <v>24303</v>
      </c>
    </row>
    <row r="3963" spans="1:28" ht="15" customHeight="1">
      <c r="A3963" s="109">
        <v>3954</v>
      </c>
      <c r="B3963" s="222" t="str">
        <f t="shared" si="30"/>
        <v>Klik Disini</v>
      </c>
      <c r="C3963" s="244" t="s">
        <v>24304</v>
      </c>
      <c r="D3963" s="244" t="s">
        <v>2762</v>
      </c>
      <c r="E3963" s="244" t="s">
        <v>21505</v>
      </c>
      <c r="F3963" s="244"/>
      <c r="G3963" s="244" t="s">
        <v>24305</v>
      </c>
      <c r="H3963" s="244" t="s">
        <v>3446</v>
      </c>
      <c r="I3963" s="267" t="s">
        <v>592</v>
      </c>
      <c r="J3963" s="268" t="s">
        <v>322</v>
      </c>
      <c r="K3963" s="244" t="s">
        <v>1953</v>
      </c>
      <c r="L3963" s="244"/>
      <c r="M3963" s="259" t="s">
        <v>447</v>
      </c>
      <c r="N3963" s="244" t="s">
        <v>449</v>
      </c>
      <c r="O3963" s="244" t="s">
        <v>450</v>
      </c>
      <c r="P3963" s="244">
        <v>2023</v>
      </c>
      <c r="Q3963" s="244">
        <v>2023</v>
      </c>
      <c r="R3963" s="244" t="s">
        <v>14186</v>
      </c>
      <c r="S3963" s="223" t="s">
        <v>78</v>
      </c>
      <c r="T3963" s="244" t="s">
        <v>451</v>
      </c>
      <c r="U3963" s="246">
        <v>82</v>
      </c>
      <c r="V3963" s="244" t="s">
        <v>452</v>
      </c>
      <c r="W3963" s="244" t="s">
        <v>1937</v>
      </c>
      <c r="X3963" s="244" t="s">
        <v>24306</v>
      </c>
      <c r="Y3963" s="269">
        <v>51500</v>
      </c>
      <c r="Z3963" s="270"/>
      <c r="AA3963" s="241">
        <f t="shared" si="31"/>
        <v>0</v>
      </c>
      <c r="AB3963" s="244" t="s">
        <v>24307</v>
      </c>
    </row>
    <row r="3964" spans="1:28" ht="15" customHeight="1">
      <c r="A3964" s="109">
        <v>3955</v>
      </c>
      <c r="B3964" s="222" t="str">
        <f t="shared" si="30"/>
        <v>Klik Disini</v>
      </c>
      <c r="C3964" s="244" t="s">
        <v>24308</v>
      </c>
      <c r="D3964" s="244" t="s">
        <v>2762</v>
      </c>
      <c r="E3964" s="244" t="s">
        <v>22410</v>
      </c>
      <c r="F3964" s="244" t="s">
        <v>24309</v>
      </c>
      <c r="G3964" s="244" t="s">
        <v>24310</v>
      </c>
      <c r="H3964" s="244" t="s">
        <v>262</v>
      </c>
      <c r="I3964" s="267" t="s">
        <v>1844</v>
      </c>
      <c r="J3964" s="268" t="s">
        <v>401</v>
      </c>
      <c r="K3964" s="244" t="s">
        <v>1953</v>
      </c>
      <c r="L3964" s="244"/>
      <c r="M3964" s="259" t="s">
        <v>447</v>
      </c>
      <c r="N3964" s="244" t="s">
        <v>449</v>
      </c>
      <c r="O3964" s="244" t="s">
        <v>450</v>
      </c>
      <c r="P3964" s="244">
        <v>2023</v>
      </c>
      <c r="Q3964" s="244">
        <v>2023</v>
      </c>
      <c r="R3964" s="244" t="s">
        <v>14912</v>
      </c>
      <c r="S3964" s="223" t="s">
        <v>78</v>
      </c>
      <c r="T3964" s="244" t="s">
        <v>451</v>
      </c>
      <c r="U3964" s="246">
        <v>68</v>
      </c>
      <c r="V3964" s="244" t="s">
        <v>452</v>
      </c>
      <c r="W3964" s="244" t="s">
        <v>2790</v>
      </c>
      <c r="X3964" s="244" t="s">
        <v>24311</v>
      </c>
      <c r="Y3964" s="269">
        <v>37000</v>
      </c>
      <c r="Z3964" s="270"/>
      <c r="AA3964" s="241">
        <f t="shared" si="31"/>
        <v>0</v>
      </c>
      <c r="AB3964" s="244" t="s">
        <v>24312</v>
      </c>
    </row>
    <row r="3965" spans="1:28" ht="15" customHeight="1">
      <c r="A3965" s="109">
        <v>3956</v>
      </c>
      <c r="B3965" s="222" t="str">
        <f t="shared" si="30"/>
        <v>Klik Disini</v>
      </c>
      <c r="C3965" s="244" t="s">
        <v>24313</v>
      </c>
      <c r="D3965" s="244" t="s">
        <v>2762</v>
      </c>
      <c r="E3965" s="244" t="s">
        <v>15121</v>
      </c>
      <c r="F3965" s="244"/>
      <c r="G3965" s="244" t="s">
        <v>24314</v>
      </c>
      <c r="H3965" s="244" t="s">
        <v>3912</v>
      </c>
      <c r="I3965" s="267" t="s">
        <v>446</v>
      </c>
      <c r="J3965" s="268" t="s">
        <v>367</v>
      </c>
      <c r="K3965" s="244" t="s">
        <v>1953</v>
      </c>
      <c r="L3965" s="244"/>
      <c r="M3965" s="259" t="s">
        <v>447</v>
      </c>
      <c r="N3965" s="244" t="s">
        <v>449</v>
      </c>
      <c r="O3965" s="244" t="s">
        <v>450</v>
      </c>
      <c r="P3965" s="244">
        <v>2023</v>
      </c>
      <c r="Q3965" s="244">
        <v>2023</v>
      </c>
      <c r="R3965" s="244" t="s">
        <v>14116</v>
      </c>
      <c r="S3965" s="223" t="s">
        <v>78</v>
      </c>
      <c r="T3965" s="244" t="s">
        <v>451</v>
      </c>
      <c r="U3965" s="246">
        <v>52</v>
      </c>
      <c r="V3965" s="244" t="s">
        <v>452</v>
      </c>
      <c r="W3965" s="244" t="s">
        <v>24315</v>
      </c>
      <c r="X3965" s="244" t="s">
        <v>22902</v>
      </c>
      <c r="Y3965" s="269">
        <v>34000</v>
      </c>
      <c r="Z3965" s="270"/>
      <c r="AA3965" s="241">
        <f t="shared" si="31"/>
        <v>0</v>
      </c>
      <c r="AB3965" s="244" t="s">
        <v>24316</v>
      </c>
    </row>
    <row r="3966" spans="1:28" ht="15" customHeight="1">
      <c r="A3966" s="109">
        <v>3957</v>
      </c>
      <c r="B3966" s="222" t="str">
        <f t="shared" si="30"/>
        <v>Klik Disini</v>
      </c>
      <c r="C3966" s="244" t="s">
        <v>24317</v>
      </c>
      <c r="D3966" s="244" t="s">
        <v>2762</v>
      </c>
      <c r="E3966" s="244" t="s">
        <v>22410</v>
      </c>
      <c r="F3966" s="244"/>
      <c r="G3966" s="244" t="s">
        <v>24318</v>
      </c>
      <c r="H3966" s="244" t="s">
        <v>3446</v>
      </c>
      <c r="I3966" s="267" t="s">
        <v>592</v>
      </c>
      <c r="J3966" s="268" t="s">
        <v>322</v>
      </c>
      <c r="K3966" s="244" t="s">
        <v>1953</v>
      </c>
      <c r="L3966" s="244"/>
      <c r="M3966" s="259" t="s">
        <v>1413</v>
      </c>
      <c r="N3966" s="244" t="s">
        <v>449</v>
      </c>
      <c r="O3966" s="244" t="s">
        <v>450</v>
      </c>
      <c r="P3966" s="244">
        <v>2023</v>
      </c>
      <c r="Q3966" s="244">
        <v>2023</v>
      </c>
      <c r="R3966" s="244" t="s">
        <v>14186</v>
      </c>
      <c r="S3966" s="223" t="s">
        <v>78</v>
      </c>
      <c r="T3966" s="244" t="s">
        <v>451</v>
      </c>
      <c r="U3966" s="246">
        <v>90</v>
      </c>
      <c r="V3966" s="244" t="s">
        <v>452</v>
      </c>
      <c r="W3966" s="244" t="s">
        <v>685</v>
      </c>
      <c r="X3966" s="244" t="s">
        <v>24319</v>
      </c>
      <c r="Y3966" s="269">
        <v>53000</v>
      </c>
      <c r="Z3966" s="270"/>
      <c r="AA3966" s="241">
        <f t="shared" si="31"/>
        <v>0</v>
      </c>
      <c r="AB3966" s="244" t="s">
        <v>24320</v>
      </c>
    </row>
    <row r="3967" spans="1:28" ht="15" customHeight="1">
      <c r="A3967" s="109">
        <v>3958</v>
      </c>
      <c r="B3967" s="222" t="str">
        <f t="shared" si="30"/>
        <v>Klik Disini</v>
      </c>
      <c r="C3967" s="244" t="s">
        <v>24321</v>
      </c>
      <c r="D3967" s="244" t="s">
        <v>2762</v>
      </c>
      <c r="E3967" s="244" t="s">
        <v>22461</v>
      </c>
      <c r="F3967" s="244" t="s">
        <v>24322</v>
      </c>
      <c r="G3967" s="244" t="s">
        <v>24323</v>
      </c>
      <c r="H3967" s="244" t="s">
        <v>3811</v>
      </c>
      <c r="I3967" s="267" t="s">
        <v>1844</v>
      </c>
      <c r="J3967" s="268" t="s">
        <v>399</v>
      </c>
      <c r="K3967" s="244" t="s">
        <v>1953</v>
      </c>
      <c r="L3967" s="244"/>
      <c r="M3967" s="259" t="s">
        <v>447</v>
      </c>
      <c r="N3967" s="244" t="s">
        <v>449</v>
      </c>
      <c r="O3967" s="244" t="s">
        <v>450</v>
      </c>
      <c r="P3967" s="244">
        <v>2023</v>
      </c>
      <c r="Q3967" s="244">
        <v>2023</v>
      </c>
      <c r="R3967" s="244" t="s">
        <v>16107</v>
      </c>
      <c r="S3967" s="223" t="s">
        <v>78</v>
      </c>
      <c r="T3967" s="244" t="s">
        <v>451</v>
      </c>
      <c r="U3967" s="246">
        <v>76</v>
      </c>
      <c r="V3967" s="244" t="s">
        <v>452</v>
      </c>
      <c r="W3967" s="244" t="s">
        <v>4765</v>
      </c>
      <c r="X3967" s="244" t="s">
        <v>24324</v>
      </c>
      <c r="Y3967" s="269">
        <v>64000</v>
      </c>
      <c r="Z3967" s="270"/>
      <c r="AA3967" s="241">
        <f t="shared" si="31"/>
        <v>0</v>
      </c>
      <c r="AB3967" s="244" t="s">
        <v>24325</v>
      </c>
    </row>
    <row r="3968" spans="1:28" ht="15" customHeight="1">
      <c r="A3968" s="109">
        <v>3959</v>
      </c>
      <c r="B3968" s="222" t="str">
        <f t="shared" si="30"/>
        <v>Klik Disini</v>
      </c>
      <c r="C3968" s="244" t="s">
        <v>24326</v>
      </c>
      <c r="D3968" s="244" t="s">
        <v>2762</v>
      </c>
      <c r="E3968" s="244" t="s">
        <v>24327</v>
      </c>
      <c r="F3968" s="244" t="s">
        <v>24328</v>
      </c>
      <c r="G3968" s="244" t="s">
        <v>24329</v>
      </c>
      <c r="H3968" s="244" t="s">
        <v>344</v>
      </c>
      <c r="I3968" s="267" t="s">
        <v>446</v>
      </c>
      <c r="J3968" s="268" t="s">
        <v>343</v>
      </c>
      <c r="K3968" s="244" t="s">
        <v>1953</v>
      </c>
      <c r="L3968" s="244"/>
      <c r="M3968" s="259" t="s">
        <v>447</v>
      </c>
      <c r="N3968" s="244" t="s">
        <v>449</v>
      </c>
      <c r="O3968" s="244" t="s">
        <v>450</v>
      </c>
      <c r="P3968" s="244">
        <v>2020</v>
      </c>
      <c r="Q3968" s="244">
        <v>2023</v>
      </c>
      <c r="R3968" s="244" t="s">
        <v>3412</v>
      </c>
      <c r="S3968" s="223" t="s">
        <v>78</v>
      </c>
      <c r="T3968" s="244" t="s">
        <v>451</v>
      </c>
      <c r="U3968" s="246">
        <v>146</v>
      </c>
      <c r="V3968" s="244" t="s">
        <v>452</v>
      </c>
      <c r="W3968" s="244" t="s">
        <v>2525</v>
      </c>
      <c r="X3968" s="244" t="s">
        <v>24330</v>
      </c>
      <c r="Y3968" s="269">
        <v>124000</v>
      </c>
      <c r="Z3968" s="270"/>
      <c r="AA3968" s="241">
        <f t="shared" si="31"/>
        <v>0</v>
      </c>
      <c r="AB3968" s="244" t="s">
        <v>24331</v>
      </c>
    </row>
    <row r="3969" spans="1:28" ht="15" customHeight="1">
      <c r="A3969" s="109">
        <v>3960</v>
      </c>
      <c r="B3969" s="222" t="str">
        <f t="shared" si="30"/>
        <v>Klik Disini</v>
      </c>
      <c r="C3969" s="244" t="s">
        <v>24332</v>
      </c>
      <c r="D3969" s="244" t="s">
        <v>2762</v>
      </c>
      <c r="E3969" s="244" t="s">
        <v>24333</v>
      </c>
      <c r="F3969" s="244" t="s">
        <v>24334</v>
      </c>
      <c r="G3969" s="244" t="s">
        <v>24335</v>
      </c>
      <c r="H3969" s="244" t="s">
        <v>4580</v>
      </c>
      <c r="I3969" s="267" t="s">
        <v>446</v>
      </c>
      <c r="J3969" s="268" t="s">
        <v>347</v>
      </c>
      <c r="K3969" s="244" t="s">
        <v>1953</v>
      </c>
      <c r="L3969" s="244"/>
      <c r="M3969" s="259" t="s">
        <v>447</v>
      </c>
      <c r="N3969" s="244" t="s">
        <v>449</v>
      </c>
      <c r="O3969" s="244" t="s">
        <v>450</v>
      </c>
      <c r="P3969" s="244">
        <v>2018</v>
      </c>
      <c r="Q3969" s="244">
        <v>2023</v>
      </c>
      <c r="R3969" s="244" t="s">
        <v>3412</v>
      </c>
      <c r="S3969" s="223" t="s">
        <v>78</v>
      </c>
      <c r="T3969" s="244" t="s">
        <v>451</v>
      </c>
      <c r="U3969" s="246">
        <v>338</v>
      </c>
      <c r="V3969" s="244" t="s">
        <v>452</v>
      </c>
      <c r="W3969" s="244" t="s">
        <v>515</v>
      </c>
      <c r="X3969" s="244" t="s">
        <v>24336</v>
      </c>
      <c r="Y3969" s="269">
        <v>148000</v>
      </c>
      <c r="Z3969" s="270"/>
      <c r="AA3969" s="241">
        <f t="shared" si="31"/>
        <v>0</v>
      </c>
      <c r="AB3969" s="244" t="s">
        <v>24337</v>
      </c>
    </row>
    <row r="3970" spans="1:28" ht="15" customHeight="1">
      <c r="A3970" s="109">
        <v>3961</v>
      </c>
      <c r="B3970" s="222" t="str">
        <f t="shared" si="30"/>
        <v>Klik Disini</v>
      </c>
      <c r="C3970" s="244" t="s">
        <v>24338</v>
      </c>
      <c r="D3970" s="244" t="s">
        <v>2762</v>
      </c>
      <c r="E3970" s="244" t="s">
        <v>15121</v>
      </c>
      <c r="F3970" s="244"/>
      <c r="G3970" s="244" t="s">
        <v>24339</v>
      </c>
      <c r="H3970" s="244" t="s">
        <v>3912</v>
      </c>
      <c r="I3970" s="267" t="s">
        <v>446</v>
      </c>
      <c r="J3970" s="268" t="s">
        <v>367</v>
      </c>
      <c r="K3970" s="244" t="s">
        <v>1953</v>
      </c>
      <c r="L3970" s="244"/>
      <c r="M3970" s="259" t="s">
        <v>447</v>
      </c>
      <c r="N3970" s="244" t="s">
        <v>449</v>
      </c>
      <c r="O3970" s="244" t="s">
        <v>450</v>
      </c>
      <c r="P3970" s="244">
        <v>2023</v>
      </c>
      <c r="Q3970" s="244">
        <v>2023</v>
      </c>
      <c r="R3970" s="244" t="s">
        <v>14116</v>
      </c>
      <c r="S3970" s="223" t="s">
        <v>78</v>
      </c>
      <c r="T3970" s="244" t="s">
        <v>451</v>
      </c>
      <c r="U3970" s="246">
        <v>58</v>
      </c>
      <c r="V3970" s="244" t="s">
        <v>452</v>
      </c>
      <c r="W3970" s="244" t="s">
        <v>897</v>
      </c>
      <c r="X3970" s="244" t="s">
        <v>22902</v>
      </c>
      <c r="Y3970" s="269">
        <v>35000</v>
      </c>
      <c r="Z3970" s="270"/>
      <c r="AA3970" s="241">
        <f t="shared" si="31"/>
        <v>0</v>
      </c>
      <c r="AB3970" s="244" t="s">
        <v>24340</v>
      </c>
    </row>
    <row r="3971" spans="1:28" ht="15" customHeight="1">
      <c r="A3971" s="109">
        <v>3962</v>
      </c>
      <c r="B3971" s="222" t="str">
        <f t="shared" si="30"/>
        <v>Klik Disini</v>
      </c>
      <c r="C3971" s="244" t="s">
        <v>24341</v>
      </c>
      <c r="D3971" s="244" t="s">
        <v>2762</v>
      </c>
      <c r="E3971" s="244" t="s">
        <v>24342</v>
      </c>
      <c r="F3971" s="244" t="s">
        <v>24343</v>
      </c>
      <c r="G3971" s="244" t="s">
        <v>24344</v>
      </c>
      <c r="H3971" s="244" t="s">
        <v>3532</v>
      </c>
      <c r="I3971" s="267" t="s">
        <v>446</v>
      </c>
      <c r="J3971" s="268" t="s">
        <v>345</v>
      </c>
      <c r="K3971" s="244" t="s">
        <v>1953</v>
      </c>
      <c r="L3971" s="244"/>
      <c r="M3971" s="259" t="s">
        <v>447</v>
      </c>
      <c r="N3971" s="244" t="s">
        <v>449</v>
      </c>
      <c r="O3971" s="244" t="s">
        <v>450</v>
      </c>
      <c r="P3971" s="244">
        <v>2018</v>
      </c>
      <c r="Q3971" s="244">
        <v>2023</v>
      </c>
      <c r="R3971" s="244" t="s">
        <v>3412</v>
      </c>
      <c r="S3971" s="223" t="s">
        <v>78</v>
      </c>
      <c r="T3971" s="244" t="s">
        <v>451</v>
      </c>
      <c r="U3971" s="246">
        <v>226</v>
      </c>
      <c r="V3971" s="244" t="s">
        <v>452</v>
      </c>
      <c r="W3971" s="244" t="s">
        <v>3585</v>
      </c>
      <c r="X3971" s="244" t="s">
        <v>24345</v>
      </c>
      <c r="Y3971" s="269">
        <v>116500</v>
      </c>
      <c r="Z3971" s="270"/>
      <c r="AA3971" s="241">
        <f t="shared" si="31"/>
        <v>0</v>
      </c>
      <c r="AB3971" s="244" t="s">
        <v>24346</v>
      </c>
    </row>
    <row r="3972" spans="1:28" ht="15" customHeight="1">
      <c r="A3972" s="109">
        <v>3963</v>
      </c>
      <c r="B3972" s="222" t="str">
        <f t="shared" si="30"/>
        <v>Klik Disini</v>
      </c>
      <c r="C3972" s="244" t="s">
        <v>24347</v>
      </c>
      <c r="D3972" s="244" t="s">
        <v>2762</v>
      </c>
      <c r="E3972" s="244" t="s">
        <v>24342</v>
      </c>
      <c r="F3972" s="244" t="s">
        <v>24348</v>
      </c>
      <c r="G3972" s="244" t="s">
        <v>24349</v>
      </c>
      <c r="H3972" s="244" t="s">
        <v>3532</v>
      </c>
      <c r="I3972" s="267" t="s">
        <v>446</v>
      </c>
      <c r="J3972" s="268" t="s">
        <v>345</v>
      </c>
      <c r="K3972" s="244" t="s">
        <v>1953</v>
      </c>
      <c r="L3972" s="244"/>
      <c r="M3972" s="259" t="s">
        <v>447</v>
      </c>
      <c r="N3972" s="244" t="s">
        <v>449</v>
      </c>
      <c r="O3972" s="244" t="s">
        <v>450</v>
      </c>
      <c r="P3972" s="244">
        <v>2018</v>
      </c>
      <c r="Q3972" s="244">
        <v>2023</v>
      </c>
      <c r="R3972" s="244" t="s">
        <v>3412</v>
      </c>
      <c r="S3972" s="223" t="s">
        <v>78</v>
      </c>
      <c r="T3972" s="244" t="s">
        <v>451</v>
      </c>
      <c r="U3972" s="246">
        <v>210</v>
      </c>
      <c r="V3972" s="244" t="s">
        <v>452</v>
      </c>
      <c r="W3972" s="244" t="s">
        <v>11819</v>
      </c>
      <c r="X3972" s="244" t="s">
        <v>24350</v>
      </c>
      <c r="Y3972" s="269">
        <v>99000</v>
      </c>
      <c r="Z3972" s="270"/>
      <c r="AA3972" s="241">
        <f t="shared" si="31"/>
        <v>0</v>
      </c>
      <c r="AB3972" s="244" t="s">
        <v>24351</v>
      </c>
    </row>
    <row r="3973" spans="1:28" ht="15" customHeight="1">
      <c r="A3973" s="109">
        <v>3964</v>
      </c>
      <c r="B3973" s="222" t="str">
        <f t="shared" si="30"/>
        <v>Klik Disini</v>
      </c>
      <c r="C3973" s="244" t="s">
        <v>24352</v>
      </c>
      <c r="D3973" s="244" t="s">
        <v>2762</v>
      </c>
      <c r="E3973" s="244" t="s">
        <v>21505</v>
      </c>
      <c r="F3973" s="244" t="s">
        <v>24353</v>
      </c>
      <c r="G3973" s="244" t="s">
        <v>24354</v>
      </c>
      <c r="H3973" s="244" t="s">
        <v>327</v>
      </c>
      <c r="I3973" s="267" t="s">
        <v>592</v>
      </c>
      <c r="J3973" s="268" t="s">
        <v>326</v>
      </c>
      <c r="K3973" s="244" t="s">
        <v>1953</v>
      </c>
      <c r="L3973" s="244"/>
      <c r="M3973" s="259" t="s">
        <v>447</v>
      </c>
      <c r="N3973" s="244" t="s">
        <v>449</v>
      </c>
      <c r="O3973" s="244" t="s">
        <v>450</v>
      </c>
      <c r="P3973" s="244">
        <v>2023</v>
      </c>
      <c r="Q3973" s="244">
        <v>2023</v>
      </c>
      <c r="R3973" s="244" t="s">
        <v>14186</v>
      </c>
      <c r="S3973" s="223" t="s">
        <v>78</v>
      </c>
      <c r="T3973" s="244" t="s">
        <v>451</v>
      </c>
      <c r="U3973" s="246">
        <v>100</v>
      </c>
      <c r="V3973" s="244" t="s">
        <v>452</v>
      </c>
      <c r="W3973" s="244" t="s">
        <v>4777</v>
      </c>
      <c r="X3973" s="244" t="s">
        <v>24355</v>
      </c>
      <c r="Y3973" s="269">
        <v>53000</v>
      </c>
      <c r="Z3973" s="270"/>
      <c r="AA3973" s="241">
        <f t="shared" si="31"/>
        <v>0</v>
      </c>
      <c r="AB3973" s="244" t="s">
        <v>24356</v>
      </c>
    </row>
    <row r="3974" spans="1:28" ht="15" customHeight="1">
      <c r="A3974" s="109">
        <v>3965</v>
      </c>
      <c r="B3974" s="222" t="str">
        <f t="shared" si="30"/>
        <v>Klik Disini</v>
      </c>
      <c r="C3974" s="244" t="s">
        <v>24357</v>
      </c>
      <c r="D3974" s="244" t="s">
        <v>2762</v>
      </c>
      <c r="E3974" s="244" t="s">
        <v>22430</v>
      </c>
      <c r="F3974" s="244" t="s">
        <v>24358</v>
      </c>
      <c r="G3974" s="244" t="s">
        <v>24359</v>
      </c>
      <c r="H3974" s="244" t="s">
        <v>370</v>
      </c>
      <c r="I3974" s="267" t="s">
        <v>1844</v>
      </c>
      <c r="J3974" s="268" t="s">
        <v>401</v>
      </c>
      <c r="K3974" s="244" t="s">
        <v>1953</v>
      </c>
      <c r="L3974" s="244"/>
      <c r="M3974" s="259" t="s">
        <v>447</v>
      </c>
      <c r="N3974" s="244" t="s">
        <v>449</v>
      </c>
      <c r="O3974" s="244" t="s">
        <v>450</v>
      </c>
      <c r="P3974" s="244">
        <v>2023</v>
      </c>
      <c r="Q3974" s="244">
        <v>2023</v>
      </c>
      <c r="R3974" s="244" t="s">
        <v>16107</v>
      </c>
      <c r="S3974" s="223" t="s">
        <v>78</v>
      </c>
      <c r="T3974" s="244" t="s">
        <v>451</v>
      </c>
      <c r="U3974" s="246">
        <v>66</v>
      </c>
      <c r="V3974" s="244" t="s">
        <v>452</v>
      </c>
      <c r="W3974" s="244" t="s">
        <v>3556</v>
      </c>
      <c r="X3974" s="244" t="s">
        <v>24360</v>
      </c>
      <c r="Y3974" s="269">
        <v>37000</v>
      </c>
      <c r="Z3974" s="270"/>
      <c r="AA3974" s="241">
        <f t="shared" si="31"/>
        <v>0</v>
      </c>
      <c r="AB3974" s="244" t="s">
        <v>24361</v>
      </c>
    </row>
    <row r="3975" spans="1:28" ht="15" customHeight="1">
      <c r="A3975" s="109">
        <v>3966</v>
      </c>
      <c r="B3975" s="222" t="str">
        <f t="shared" si="30"/>
        <v>Klik Disini</v>
      </c>
      <c r="C3975" s="244" t="s">
        <v>24362</v>
      </c>
      <c r="D3975" s="244" t="s">
        <v>2762</v>
      </c>
      <c r="E3975" s="244" t="s">
        <v>21179</v>
      </c>
      <c r="F3975" s="244" t="s">
        <v>24363</v>
      </c>
      <c r="G3975" s="244" t="s">
        <v>24364</v>
      </c>
      <c r="H3975" s="244" t="s">
        <v>3532</v>
      </c>
      <c r="I3975" s="267" t="s">
        <v>446</v>
      </c>
      <c r="J3975" s="268" t="s">
        <v>345</v>
      </c>
      <c r="K3975" s="244" t="s">
        <v>1953</v>
      </c>
      <c r="L3975" s="244"/>
      <c r="M3975" s="259" t="s">
        <v>447</v>
      </c>
      <c r="N3975" s="244" t="s">
        <v>449</v>
      </c>
      <c r="O3975" s="244" t="s">
        <v>450</v>
      </c>
      <c r="P3975" s="244">
        <v>2018</v>
      </c>
      <c r="Q3975" s="244">
        <v>2023</v>
      </c>
      <c r="R3975" s="244" t="s">
        <v>3412</v>
      </c>
      <c r="S3975" s="223" t="s">
        <v>78</v>
      </c>
      <c r="T3975" s="244" t="s">
        <v>451</v>
      </c>
      <c r="U3975" s="246">
        <v>226</v>
      </c>
      <c r="V3975" s="244" t="s">
        <v>452</v>
      </c>
      <c r="W3975" s="244" t="s">
        <v>4683</v>
      </c>
      <c r="X3975" s="244" t="s">
        <v>24365</v>
      </c>
      <c r="Y3975" s="269">
        <v>140000</v>
      </c>
      <c r="Z3975" s="270"/>
      <c r="AA3975" s="241">
        <f t="shared" si="31"/>
        <v>0</v>
      </c>
      <c r="AB3975" s="244" t="s">
        <v>24366</v>
      </c>
    </row>
    <row r="3976" spans="1:28" ht="15" customHeight="1">
      <c r="A3976" s="109">
        <v>3967</v>
      </c>
      <c r="B3976" s="222" t="str">
        <f t="shared" si="30"/>
        <v>Klik Disini</v>
      </c>
      <c r="C3976" s="244" t="s">
        <v>24367</v>
      </c>
      <c r="D3976" s="244" t="s">
        <v>2762</v>
      </c>
      <c r="E3976" s="244" t="s">
        <v>22371</v>
      </c>
      <c r="F3976" s="244"/>
      <c r="G3976" s="244" t="s">
        <v>24368</v>
      </c>
      <c r="H3976" s="244" t="s">
        <v>16392</v>
      </c>
      <c r="I3976" s="267" t="s">
        <v>592</v>
      </c>
      <c r="J3976" s="268" t="s">
        <v>326</v>
      </c>
      <c r="K3976" s="244" t="s">
        <v>1953</v>
      </c>
      <c r="L3976" s="244"/>
      <c r="M3976" s="259" t="s">
        <v>447</v>
      </c>
      <c r="N3976" s="244" t="s">
        <v>449</v>
      </c>
      <c r="O3976" s="244" t="s">
        <v>450</v>
      </c>
      <c r="P3976" s="244">
        <v>2023</v>
      </c>
      <c r="Q3976" s="244">
        <v>2023</v>
      </c>
      <c r="R3976" s="244" t="s">
        <v>14186</v>
      </c>
      <c r="S3976" s="223" t="s">
        <v>78</v>
      </c>
      <c r="T3976" s="244" t="s">
        <v>451</v>
      </c>
      <c r="U3976" s="246">
        <v>64</v>
      </c>
      <c r="V3976" s="244" t="s">
        <v>452</v>
      </c>
      <c r="W3976" s="244" t="s">
        <v>991</v>
      </c>
      <c r="X3976" s="244" t="s">
        <v>24369</v>
      </c>
      <c r="Y3976" s="269">
        <v>36500</v>
      </c>
      <c r="Z3976" s="270"/>
      <c r="AA3976" s="241">
        <f t="shared" si="31"/>
        <v>0</v>
      </c>
      <c r="AB3976" s="244" t="s">
        <v>24370</v>
      </c>
    </row>
    <row r="3977" spans="1:28" ht="15" customHeight="1">
      <c r="A3977" s="109">
        <v>3968</v>
      </c>
      <c r="B3977" s="222" t="str">
        <f t="shared" si="30"/>
        <v>Klik Disini</v>
      </c>
      <c r="C3977" s="244" t="s">
        <v>24371</v>
      </c>
      <c r="D3977" s="244" t="s">
        <v>2762</v>
      </c>
      <c r="E3977" s="244" t="s">
        <v>24372</v>
      </c>
      <c r="F3977" s="244" t="s">
        <v>24373</v>
      </c>
      <c r="G3977" s="244" t="s">
        <v>24374</v>
      </c>
      <c r="H3977" s="244" t="s">
        <v>1787</v>
      </c>
      <c r="I3977" s="267" t="s">
        <v>446</v>
      </c>
      <c r="J3977" s="268" t="s">
        <v>359</v>
      </c>
      <c r="K3977" s="244" t="s">
        <v>1953</v>
      </c>
      <c r="L3977" s="244"/>
      <c r="M3977" s="259" t="s">
        <v>447</v>
      </c>
      <c r="N3977" s="244" t="s">
        <v>449</v>
      </c>
      <c r="O3977" s="244" t="s">
        <v>450</v>
      </c>
      <c r="P3977" s="244">
        <v>2018</v>
      </c>
      <c r="Q3977" s="244">
        <v>2023</v>
      </c>
      <c r="R3977" s="244" t="s">
        <v>3412</v>
      </c>
      <c r="S3977" s="223" t="s">
        <v>78</v>
      </c>
      <c r="T3977" s="244" t="s">
        <v>451</v>
      </c>
      <c r="U3977" s="246">
        <v>226</v>
      </c>
      <c r="V3977" s="244" t="s">
        <v>452</v>
      </c>
      <c r="W3977" s="244" t="s">
        <v>999</v>
      </c>
      <c r="X3977" s="244" t="s">
        <v>24375</v>
      </c>
      <c r="Y3977" s="269">
        <v>79000</v>
      </c>
      <c r="Z3977" s="270"/>
      <c r="AA3977" s="241">
        <f t="shared" si="31"/>
        <v>0</v>
      </c>
      <c r="AB3977" s="244" t="s">
        <v>24376</v>
      </c>
    </row>
    <row r="3978" spans="1:28" ht="15" customHeight="1">
      <c r="A3978" s="109">
        <v>3969</v>
      </c>
      <c r="B3978" s="222" t="str">
        <f t="shared" si="30"/>
        <v>Klik Disini</v>
      </c>
      <c r="C3978" s="244" t="s">
        <v>24377</v>
      </c>
      <c r="D3978" s="244" t="s">
        <v>2762</v>
      </c>
      <c r="E3978" s="244" t="s">
        <v>22410</v>
      </c>
      <c r="F3978" s="244"/>
      <c r="G3978" s="244" t="s">
        <v>24378</v>
      </c>
      <c r="H3978" s="244" t="s">
        <v>262</v>
      </c>
      <c r="I3978" s="267" t="s">
        <v>446</v>
      </c>
      <c r="J3978" s="268" t="s">
        <v>345</v>
      </c>
      <c r="K3978" s="244" t="s">
        <v>1953</v>
      </c>
      <c r="L3978" s="244"/>
      <c r="M3978" s="259" t="s">
        <v>447</v>
      </c>
      <c r="N3978" s="244" t="s">
        <v>449</v>
      </c>
      <c r="O3978" s="244" t="s">
        <v>450</v>
      </c>
      <c r="P3978" s="244">
        <v>2023</v>
      </c>
      <c r="Q3978" s="244">
        <v>2023</v>
      </c>
      <c r="R3978" s="244" t="s">
        <v>14912</v>
      </c>
      <c r="S3978" s="223" t="s">
        <v>78</v>
      </c>
      <c r="T3978" s="244" t="s">
        <v>451</v>
      </c>
      <c r="U3978" s="246">
        <v>86</v>
      </c>
      <c r="V3978" s="244" t="s">
        <v>452</v>
      </c>
      <c r="W3978" s="244" t="s">
        <v>1352</v>
      </c>
      <c r="X3978" s="244" t="s">
        <v>24379</v>
      </c>
      <c r="Y3978" s="269">
        <v>46500</v>
      </c>
      <c r="Z3978" s="270"/>
      <c r="AA3978" s="241">
        <f t="shared" si="31"/>
        <v>0</v>
      </c>
      <c r="AB3978" s="244" t="s">
        <v>24380</v>
      </c>
    </row>
    <row r="3979" spans="1:28" ht="15" customHeight="1">
      <c r="A3979" s="109">
        <v>3970</v>
      </c>
      <c r="B3979" s="222" t="str">
        <f t="shared" si="30"/>
        <v>Klik Disini</v>
      </c>
      <c r="C3979" s="244" t="s">
        <v>24381</v>
      </c>
      <c r="D3979" s="244" t="s">
        <v>2762</v>
      </c>
      <c r="E3979" s="244" t="s">
        <v>24382</v>
      </c>
      <c r="F3979" s="244"/>
      <c r="G3979" s="244" t="s">
        <v>24383</v>
      </c>
      <c r="H3979" s="244" t="s">
        <v>384</v>
      </c>
      <c r="I3979" s="267" t="s">
        <v>446</v>
      </c>
      <c r="J3979" s="268" t="s">
        <v>383</v>
      </c>
      <c r="K3979" s="244" t="s">
        <v>1953</v>
      </c>
      <c r="L3979" s="244"/>
      <c r="M3979" s="259" t="s">
        <v>447</v>
      </c>
      <c r="N3979" s="244" t="s">
        <v>449</v>
      </c>
      <c r="O3979" s="244" t="s">
        <v>450</v>
      </c>
      <c r="P3979" s="244">
        <v>2023</v>
      </c>
      <c r="Q3979" s="244">
        <v>2023</v>
      </c>
      <c r="R3979" s="244" t="s">
        <v>14116</v>
      </c>
      <c r="S3979" s="223" t="s">
        <v>78</v>
      </c>
      <c r="T3979" s="244" t="s">
        <v>451</v>
      </c>
      <c r="U3979" s="246">
        <v>57</v>
      </c>
      <c r="V3979" s="244" t="s">
        <v>452</v>
      </c>
      <c r="W3979" s="244" t="s">
        <v>1375</v>
      </c>
      <c r="X3979" s="244" t="s">
        <v>24384</v>
      </c>
      <c r="Y3979" s="269">
        <v>35000</v>
      </c>
      <c r="Z3979" s="270"/>
      <c r="AA3979" s="241">
        <f t="shared" si="31"/>
        <v>0</v>
      </c>
      <c r="AB3979" s="244" t="s">
        <v>24385</v>
      </c>
    </row>
    <row r="3980" spans="1:28" ht="15" customHeight="1">
      <c r="A3980" s="109">
        <v>3971</v>
      </c>
      <c r="B3980" s="222" t="str">
        <f t="shared" si="30"/>
        <v>Klik Disini</v>
      </c>
      <c r="C3980" s="244" t="s">
        <v>24386</v>
      </c>
      <c r="D3980" s="244" t="s">
        <v>2762</v>
      </c>
      <c r="E3980" s="244" t="s">
        <v>21179</v>
      </c>
      <c r="F3980" s="244" t="s">
        <v>24387</v>
      </c>
      <c r="G3980" s="244" t="s">
        <v>24388</v>
      </c>
      <c r="H3980" s="244" t="s">
        <v>3473</v>
      </c>
      <c r="I3980" s="267" t="s">
        <v>446</v>
      </c>
      <c r="J3980" s="268" t="s">
        <v>345</v>
      </c>
      <c r="K3980" s="244" t="s">
        <v>1953</v>
      </c>
      <c r="L3980" s="244"/>
      <c r="M3980" s="259" t="s">
        <v>447</v>
      </c>
      <c r="N3980" s="244" t="s">
        <v>449</v>
      </c>
      <c r="O3980" s="244" t="s">
        <v>450</v>
      </c>
      <c r="P3980" s="244">
        <v>2018</v>
      </c>
      <c r="Q3980" s="244">
        <v>2023</v>
      </c>
      <c r="R3980" s="244" t="s">
        <v>3412</v>
      </c>
      <c r="S3980" s="223" t="s">
        <v>78</v>
      </c>
      <c r="T3980" s="244" t="s">
        <v>451</v>
      </c>
      <c r="U3980" s="246">
        <v>278</v>
      </c>
      <c r="V3980" s="244" t="s">
        <v>452</v>
      </c>
      <c r="W3980" s="244" t="s">
        <v>2798</v>
      </c>
      <c r="X3980" s="244" t="s">
        <v>24389</v>
      </c>
      <c r="Y3980" s="269">
        <v>96000</v>
      </c>
      <c r="Z3980" s="270"/>
      <c r="AA3980" s="241">
        <f t="shared" si="31"/>
        <v>0</v>
      </c>
      <c r="AB3980" s="244" t="s">
        <v>24390</v>
      </c>
    </row>
    <row r="3981" spans="1:28" ht="15" customHeight="1">
      <c r="A3981" s="109">
        <v>3972</v>
      </c>
      <c r="B3981" s="222" t="str">
        <f t="shared" si="30"/>
        <v>Klik Disini</v>
      </c>
      <c r="C3981" s="244" t="s">
        <v>24391</v>
      </c>
      <c r="D3981" s="244" t="s">
        <v>2762</v>
      </c>
      <c r="E3981" s="244" t="s">
        <v>15121</v>
      </c>
      <c r="F3981" s="244"/>
      <c r="G3981" s="244" t="s">
        <v>24392</v>
      </c>
      <c r="H3981" s="244" t="s">
        <v>3912</v>
      </c>
      <c r="I3981" s="267" t="s">
        <v>446</v>
      </c>
      <c r="J3981" s="268" t="s">
        <v>367</v>
      </c>
      <c r="K3981" s="244" t="s">
        <v>1953</v>
      </c>
      <c r="L3981" s="244"/>
      <c r="M3981" s="259" t="s">
        <v>447</v>
      </c>
      <c r="N3981" s="244" t="s">
        <v>449</v>
      </c>
      <c r="O3981" s="244" t="s">
        <v>450</v>
      </c>
      <c r="P3981" s="244">
        <v>2023</v>
      </c>
      <c r="Q3981" s="244">
        <v>2023</v>
      </c>
      <c r="R3981" s="244" t="s">
        <v>14116</v>
      </c>
      <c r="S3981" s="223" t="s">
        <v>78</v>
      </c>
      <c r="T3981" s="244" t="s">
        <v>451</v>
      </c>
      <c r="U3981" s="246">
        <v>54</v>
      </c>
      <c r="V3981" s="244" t="s">
        <v>452</v>
      </c>
      <c r="W3981" s="244" t="s">
        <v>904</v>
      </c>
      <c r="X3981" s="244" t="s">
        <v>22902</v>
      </c>
      <c r="Y3981" s="269">
        <v>34500</v>
      </c>
      <c r="Z3981" s="270"/>
      <c r="AA3981" s="241">
        <f t="shared" si="31"/>
        <v>0</v>
      </c>
      <c r="AB3981" s="244" t="s">
        <v>24393</v>
      </c>
    </row>
    <row r="3982" spans="1:28" ht="15" customHeight="1">
      <c r="A3982" s="109">
        <v>3973</v>
      </c>
      <c r="B3982" s="222" t="str">
        <f t="shared" si="30"/>
        <v>Klik Disini</v>
      </c>
      <c r="C3982" s="244" t="s">
        <v>24394</v>
      </c>
      <c r="D3982" s="244" t="s">
        <v>2762</v>
      </c>
      <c r="E3982" s="244" t="s">
        <v>22410</v>
      </c>
      <c r="F3982" s="244" t="s">
        <v>24395</v>
      </c>
      <c r="G3982" s="244" t="s">
        <v>24396</v>
      </c>
      <c r="H3982" s="244" t="s">
        <v>262</v>
      </c>
      <c r="I3982" s="267" t="s">
        <v>1844</v>
      </c>
      <c r="J3982" s="268" t="s">
        <v>401</v>
      </c>
      <c r="K3982" s="244" t="s">
        <v>1953</v>
      </c>
      <c r="L3982" s="244"/>
      <c r="M3982" s="259" t="s">
        <v>447</v>
      </c>
      <c r="N3982" s="244" t="s">
        <v>449</v>
      </c>
      <c r="O3982" s="244" t="s">
        <v>450</v>
      </c>
      <c r="P3982" s="244">
        <v>2023</v>
      </c>
      <c r="Q3982" s="244">
        <v>2023</v>
      </c>
      <c r="R3982" s="244" t="s">
        <v>16107</v>
      </c>
      <c r="S3982" s="223" t="s">
        <v>78</v>
      </c>
      <c r="T3982" s="244" t="s">
        <v>451</v>
      </c>
      <c r="U3982" s="246">
        <v>70</v>
      </c>
      <c r="V3982" s="244" t="s">
        <v>452</v>
      </c>
      <c r="W3982" s="244" t="s">
        <v>775</v>
      </c>
      <c r="X3982" s="244" t="s">
        <v>24397</v>
      </c>
      <c r="Y3982" s="269">
        <v>49000</v>
      </c>
      <c r="Z3982" s="270"/>
      <c r="AA3982" s="241">
        <f t="shared" si="31"/>
        <v>0</v>
      </c>
      <c r="AB3982" s="244" t="s">
        <v>24398</v>
      </c>
    </row>
    <row r="3983" spans="1:28" ht="15" customHeight="1">
      <c r="A3983" s="109">
        <v>3974</v>
      </c>
      <c r="B3983" s="222" t="str">
        <f t="shared" si="30"/>
        <v>Klik Disini</v>
      </c>
      <c r="C3983" s="244" t="s">
        <v>24399</v>
      </c>
      <c r="D3983" s="244" t="s">
        <v>2762</v>
      </c>
      <c r="E3983" s="244" t="s">
        <v>22415</v>
      </c>
      <c r="F3983" s="244"/>
      <c r="G3983" s="244" t="s">
        <v>24400</v>
      </c>
      <c r="H3983" s="244" t="s">
        <v>262</v>
      </c>
      <c r="I3983" s="267" t="s">
        <v>3447</v>
      </c>
      <c r="J3983" s="268" t="s">
        <v>311</v>
      </c>
      <c r="K3983" s="244" t="s">
        <v>1953</v>
      </c>
      <c r="L3983" s="244"/>
      <c r="M3983" s="259" t="s">
        <v>447</v>
      </c>
      <c r="N3983" s="244" t="s">
        <v>449</v>
      </c>
      <c r="O3983" s="244" t="s">
        <v>450</v>
      </c>
      <c r="P3983" s="244">
        <v>2023</v>
      </c>
      <c r="Q3983" s="244">
        <v>2023</v>
      </c>
      <c r="R3983" s="244" t="s">
        <v>14912</v>
      </c>
      <c r="S3983" s="223" t="s">
        <v>78</v>
      </c>
      <c r="T3983" s="244" t="s">
        <v>451</v>
      </c>
      <c r="U3983" s="246">
        <v>80</v>
      </c>
      <c r="V3983" s="244" t="s">
        <v>452</v>
      </c>
      <c r="W3983" s="244" t="s">
        <v>1332</v>
      </c>
      <c r="X3983" s="244" t="s">
        <v>24401</v>
      </c>
      <c r="Y3983" s="269">
        <v>45500</v>
      </c>
      <c r="Z3983" s="270"/>
      <c r="AA3983" s="241">
        <f t="shared" si="31"/>
        <v>0</v>
      </c>
      <c r="AB3983" s="244" t="s">
        <v>24402</v>
      </c>
    </row>
    <row r="3984" spans="1:28" ht="15" customHeight="1">
      <c r="A3984" s="109">
        <v>3975</v>
      </c>
      <c r="B3984" s="222" t="str">
        <f t="shared" si="30"/>
        <v>Klik Disini</v>
      </c>
      <c r="C3984" s="244" t="s">
        <v>24403</v>
      </c>
      <c r="D3984" s="244" t="s">
        <v>2762</v>
      </c>
      <c r="E3984" s="244" t="s">
        <v>21799</v>
      </c>
      <c r="F3984" s="244" t="s">
        <v>24404</v>
      </c>
      <c r="G3984" s="244" t="s">
        <v>24405</v>
      </c>
      <c r="H3984" s="244" t="s">
        <v>16392</v>
      </c>
      <c r="I3984" s="267" t="s">
        <v>592</v>
      </c>
      <c r="J3984" s="268" t="s">
        <v>326</v>
      </c>
      <c r="K3984" s="244" t="s">
        <v>1953</v>
      </c>
      <c r="L3984" s="244"/>
      <c r="M3984" s="259" t="s">
        <v>447</v>
      </c>
      <c r="N3984" s="244" t="s">
        <v>449</v>
      </c>
      <c r="O3984" s="244" t="s">
        <v>450</v>
      </c>
      <c r="P3984" s="244">
        <v>2023</v>
      </c>
      <c r="Q3984" s="244">
        <v>2023</v>
      </c>
      <c r="R3984" s="244" t="s">
        <v>14912</v>
      </c>
      <c r="S3984" s="223" t="s">
        <v>78</v>
      </c>
      <c r="T3984" s="244" t="s">
        <v>451</v>
      </c>
      <c r="U3984" s="246">
        <v>70</v>
      </c>
      <c r="V3984" s="244" t="s">
        <v>452</v>
      </c>
      <c r="W3984" s="244" t="s">
        <v>3230</v>
      </c>
      <c r="X3984" s="244" t="s">
        <v>24406</v>
      </c>
      <c r="Y3984" s="269">
        <v>37000</v>
      </c>
      <c r="Z3984" s="270"/>
      <c r="AA3984" s="241">
        <f t="shared" si="31"/>
        <v>0</v>
      </c>
      <c r="AB3984" s="244" t="s">
        <v>24407</v>
      </c>
    </row>
    <row r="3985" spans="1:28" ht="15" customHeight="1">
      <c r="A3985" s="109">
        <v>3976</v>
      </c>
      <c r="B3985" s="222" t="str">
        <f t="shared" si="30"/>
        <v>Klik Disini</v>
      </c>
      <c r="C3985" s="244" t="s">
        <v>24408</v>
      </c>
      <c r="D3985" s="244" t="s">
        <v>2762</v>
      </c>
      <c r="E3985" s="244" t="s">
        <v>22371</v>
      </c>
      <c r="F3985" s="244" t="s">
        <v>24409</v>
      </c>
      <c r="G3985" s="244" t="s">
        <v>24410</v>
      </c>
      <c r="H3985" s="244" t="s">
        <v>17239</v>
      </c>
      <c r="I3985" s="267" t="s">
        <v>1844</v>
      </c>
      <c r="J3985" s="268" t="s">
        <v>401</v>
      </c>
      <c r="K3985" s="244" t="s">
        <v>1953</v>
      </c>
      <c r="L3985" s="244"/>
      <c r="M3985" s="259" t="s">
        <v>447</v>
      </c>
      <c r="N3985" s="244" t="s">
        <v>449</v>
      </c>
      <c r="O3985" s="244" t="s">
        <v>462</v>
      </c>
      <c r="P3985" s="244">
        <v>2023</v>
      </c>
      <c r="Q3985" s="244">
        <v>2023</v>
      </c>
      <c r="R3985" s="244" t="s">
        <v>14912</v>
      </c>
      <c r="S3985" s="223" t="s">
        <v>78</v>
      </c>
      <c r="T3985" s="244" t="s">
        <v>451</v>
      </c>
      <c r="U3985" s="246">
        <v>76</v>
      </c>
      <c r="V3985" s="244" t="s">
        <v>452</v>
      </c>
      <c r="W3985" s="244" t="s">
        <v>2790</v>
      </c>
      <c r="X3985" s="244" t="s">
        <v>24411</v>
      </c>
      <c r="Y3985" s="269">
        <v>37000</v>
      </c>
      <c r="Z3985" s="270"/>
      <c r="AA3985" s="241">
        <f t="shared" si="31"/>
        <v>0</v>
      </c>
      <c r="AB3985" s="244" t="s">
        <v>24412</v>
      </c>
    </row>
    <row r="3986" spans="1:28" ht="15" customHeight="1">
      <c r="A3986" s="109">
        <v>3977</v>
      </c>
      <c r="B3986" s="222" t="str">
        <f t="shared" si="30"/>
        <v>Klik Disini</v>
      </c>
      <c r="C3986" s="244" t="s">
        <v>24413</v>
      </c>
      <c r="D3986" s="244" t="s">
        <v>2762</v>
      </c>
      <c r="E3986" s="244" t="s">
        <v>22354</v>
      </c>
      <c r="F3986" s="244"/>
      <c r="G3986" s="244" t="s">
        <v>24414</v>
      </c>
      <c r="H3986" s="244" t="s">
        <v>3662</v>
      </c>
      <c r="I3986" s="267" t="s">
        <v>592</v>
      </c>
      <c r="J3986" s="268" t="s">
        <v>322</v>
      </c>
      <c r="K3986" s="244" t="s">
        <v>447</v>
      </c>
      <c r="L3986" s="244"/>
      <c r="M3986" s="259" t="s">
        <v>447</v>
      </c>
      <c r="N3986" s="244" t="s">
        <v>449</v>
      </c>
      <c r="O3986" s="244" t="s">
        <v>450</v>
      </c>
      <c r="P3986" s="244">
        <v>2023</v>
      </c>
      <c r="Q3986" s="244">
        <v>2023</v>
      </c>
      <c r="R3986" s="244" t="s">
        <v>14912</v>
      </c>
      <c r="S3986" s="223" t="s">
        <v>78</v>
      </c>
      <c r="T3986" s="244" t="s">
        <v>451</v>
      </c>
      <c r="U3986" s="246">
        <v>74</v>
      </c>
      <c r="V3986" s="244" t="s">
        <v>452</v>
      </c>
      <c r="W3986" s="244" t="s">
        <v>471</v>
      </c>
      <c r="X3986" s="244" t="s">
        <v>24415</v>
      </c>
      <c r="Y3986" s="269">
        <v>46000</v>
      </c>
      <c r="Z3986" s="270"/>
      <c r="AA3986" s="241">
        <f t="shared" si="31"/>
        <v>0</v>
      </c>
      <c r="AB3986" s="244" t="s">
        <v>24416</v>
      </c>
    </row>
    <row r="3987" spans="1:28" ht="15" customHeight="1">
      <c r="A3987" s="109">
        <v>3978</v>
      </c>
      <c r="B3987" s="222" t="str">
        <f t="shared" si="30"/>
        <v>Klik Disini</v>
      </c>
      <c r="C3987" s="244" t="s">
        <v>24417</v>
      </c>
      <c r="D3987" s="244" t="s">
        <v>2762</v>
      </c>
      <c r="E3987" s="244" t="s">
        <v>22371</v>
      </c>
      <c r="F3987" s="244"/>
      <c r="G3987" s="244" t="s">
        <v>24418</v>
      </c>
      <c r="H3987" s="244" t="s">
        <v>4580</v>
      </c>
      <c r="I3987" s="267" t="s">
        <v>592</v>
      </c>
      <c r="J3987" s="268" t="s">
        <v>322</v>
      </c>
      <c r="K3987" s="244" t="s">
        <v>1953</v>
      </c>
      <c r="L3987" s="244"/>
      <c r="M3987" s="259" t="s">
        <v>447</v>
      </c>
      <c r="N3987" s="244" t="s">
        <v>449</v>
      </c>
      <c r="O3987" s="244" t="s">
        <v>450</v>
      </c>
      <c r="P3987" s="244">
        <v>2023</v>
      </c>
      <c r="Q3987" s="244">
        <v>2023</v>
      </c>
      <c r="R3987" s="244" t="s">
        <v>14186</v>
      </c>
      <c r="S3987" s="223" t="s">
        <v>78</v>
      </c>
      <c r="T3987" s="244" t="s">
        <v>451</v>
      </c>
      <c r="U3987" s="246">
        <v>78</v>
      </c>
      <c r="V3987" s="244" t="s">
        <v>452</v>
      </c>
      <c r="W3987" s="244" t="s">
        <v>897</v>
      </c>
      <c r="X3987" s="244" t="s">
        <v>24419</v>
      </c>
      <c r="Y3987" s="269">
        <v>46000</v>
      </c>
      <c r="Z3987" s="270"/>
      <c r="AA3987" s="241">
        <f t="shared" si="31"/>
        <v>0</v>
      </c>
      <c r="AB3987" s="244" t="s">
        <v>24420</v>
      </c>
    </row>
    <row r="3988" spans="1:28" ht="15" customHeight="1">
      <c r="A3988" s="109">
        <v>3979</v>
      </c>
      <c r="B3988" s="222" t="str">
        <f t="shared" si="30"/>
        <v>Klik Disini</v>
      </c>
      <c r="C3988" s="244" t="s">
        <v>24421</v>
      </c>
      <c r="D3988" s="244" t="s">
        <v>2762</v>
      </c>
      <c r="E3988" s="244" t="s">
        <v>15121</v>
      </c>
      <c r="F3988" s="244"/>
      <c r="G3988" s="244" t="s">
        <v>24422</v>
      </c>
      <c r="H3988" s="244" t="s">
        <v>3912</v>
      </c>
      <c r="I3988" s="267" t="s">
        <v>446</v>
      </c>
      <c r="J3988" s="268" t="s">
        <v>367</v>
      </c>
      <c r="K3988" s="244" t="s">
        <v>1953</v>
      </c>
      <c r="L3988" s="244"/>
      <c r="M3988" s="259" t="s">
        <v>447</v>
      </c>
      <c r="N3988" s="244" t="s">
        <v>449</v>
      </c>
      <c r="O3988" s="244" t="s">
        <v>462</v>
      </c>
      <c r="P3988" s="244">
        <v>2023</v>
      </c>
      <c r="Q3988" s="244">
        <v>2023</v>
      </c>
      <c r="R3988" s="244" t="s">
        <v>14116</v>
      </c>
      <c r="S3988" s="223" t="s">
        <v>78</v>
      </c>
      <c r="T3988" s="244" t="s">
        <v>451</v>
      </c>
      <c r="U3988" s="246">
        <v>58</v>
      </c>
      <c r="V3988" s="244" t="s">
        <v>452</v>
      </c>
      <c r="W3988" s="244" t="s">
        <v>904</v>
      </c>
      <c r="X3988" s="244" t="s">
        <v>22368</v>
      </c>
      <c r="Y3988" s="269">
        <v>35000</v>
      </c>
      <c r="Z3988" s="270"/>
      <c r="AA3988" s="241">
        <f t="shared" si="31"/>
        <v>0</v>
      </c>
      <c r="AB3988" s="244" t="s">
        <v>24423</v>
      </c>
    </row>
    <row r="3989" spans="1:28" ht="15" customHeight="1">
      <c r="A3989" s="109">
        <v>3980</v>
      </c>
      <c r="B3989" s="222" t="str">
        <f t="shared" si="30"/>
        <v>Klik Disini</v>
      </c>
      <c r="C3989" s="244" t="s">
        <v>24424</v>
      </c>
      <c r="D3989" s="244" t="s">
        <v>2762</v>
      </c>
      <c r="E3989" s="244" t="s">
        <v>21505</v>
      </c>
      <c r="F3989" s="244"/>
      <c r="G3989" s="244" t="s">
        <v>24425</v>
      </c>
      <c r="H3989" s="244" t="s">
        <v>262</v>
      </c>
      <c r="I3989" s="267" t="s">
        <v>592</v>
      </c>
      <c r="J3989" s="268" t="s">
        <v>326</v>
      </c>
      <c r="K3989" s="244" t="s">
        <v>1953</v>
      </c>
      <c r="L3989" s="244"/>
      <c r="M3989" s="259" t="s">
        <v>447</v>
      </c>
      <c r="N3989" s="244" t="s">
        <v>449</v>
      </c>
      <c r="O3989" s="244" t="s">
        <v>450</v>
      </c>
      <c r="P3989" s="244">
        <v>2023</v>
      </c>
      <c r="Q3989" s="244">
        <v>2023</v>
      </c>
      <c r="R3989" s="244" t="s">
        <v>14186</v>
      </c>
      <c r="S3989" s="223" t="s">
        <v>78</v>
      </c>
      <c r="T3989" s="244" t="s">
        <v>451</v>
      </c>
      <c r="U3989" s="246">
        <v>70</v>
      </c>
      <c r="V3989" s="244" t="s">
        <v>452</v>
      </c>
      <c r="W3989" s="244" t="s">
        <v>453</v>
      </c>
      <c r="X3989" s="244" t="s">
        <v>24426</v>
      </c>
      <c r="Y3989" s="269">
        <v>40000</v>
      </c>
      <c r="Z3989" s="270"/>
      <c r="AA3989" s="241">
        <f t="shared" si="31"/>
        <v>0</v>
      </c>
      <c r="AB3989" s="244" t="s">
        <v>24427</v>
      </c>
    </row>
    <row r="3990" spans="1:28" ht="15" customHeight="1">
      <c r="A3990" s="109">
        <v>3981</v>
      </c>
      <c r="B3990" s="222" t="str">
        <f t="shared" si="30"/>
        <v>Klik Disini</v>
      </c>
      <c r="C3990" s="244" t="s">
        <v>24428</v>
      </c>
      <c r="D3990" s="244" t="s">
        <v>2762</v>
      </c>
      <c r="E3990" s="244" t="s">
        <v>21505</v>
      </c>
      <c r="F3990" s="244"/>
      <c r="G3990" s="244" t="s">
        <v>24429</v>
      </c>
      <c r="H3990" s="244" t="s">
        <v>4012</v>
      </c>
      <c r="I3990" s="267" t="s">
        <v>1844</v>
      </c>
      <c r="J3990" s="268" t="s">
        <v>401</v>
      </c>
      <c r="K3990" s="244" t="s">
        <v>1953</v>
      </c>
      <c r="L3990" s="244"/>
      <c r="M3990" s="259" t="s">
        <v>447</v>
      </c>
      <c r="N3990" s="244" t="s">
        <v>449</v>
      </c>
      <c r="O3990" s="244" t="s">
        <v>450</v>
      </c>
      <c r="P3990" s="244">
        <v>2023</v>
      </c>
      <c r="Q3990" s="244">
        <v>2023</v>
      </c>
      <c r="R3990" s="244" t="s">
        <v>14912</v>
      </c>
      <c r="S3990" s="223" t="s">
        <v>78</v>
      </c>
      <c r="T3990" s="244" t="s">
        <v>451</v>
      </c>
      <c r="U3990" s="246">
        <v>82</v>
      </c>
      <c r="V3990" s="244" t="s">
        <v>452</v>
      </c>
      <c r="W3990" s="244" t="s">
        <v>813</v>
      </c>
      <c r="X3990" s="244" t="s">
        <v>24430</v>
      </c>
      <c r="Y3990" s="269">
        <v>51500</v>
      </c>
      <c r="Z3990" s="270"/>
      <c r="AA3990" s="241">
        <f t="shared" si="31"/>
        <v>0</v>
      </c>
      <c r="AB3990" s="244" t="s">
        <v>24431</v>
      </c>
    </row>
    <row r="3991" spans="1:28" ht="15" customHeight="1">
      <c r="A3991" s="109">
        <v>3982</v>
      </c>
      <c r="B3991" s="222" t="str">
        <f t="shared" si="30"/>
        <v>Klik Disini</v>
      </c>
      <c r="C3991" s="244" t="s">
        <v>24432</v>
      </c>
      <c r="D3991" s="244" t="s">
        <v>2762</v>
      </c>
      <c r="E3991" s="244" t="s">
        <v>22430</v>
      </c>
      <c r="F3991" s="244" t="s">
        <v>24433</v>
      </c>
      <c r="G3991" s="244" t="s">
        <v>24434</v>
      </c>
      <c r="H3991" s="244" t="s">
        <v>4012</v>
      </c>
      <c r="I3991" s="267" t="s">
        <v>592</v>
      </c>
      <c r="J3991" s="268" t="s">
        <v>334</v>
      </c>
      <c r="K3991" s="244" t="s">
        <v>1953</v>
      </c>
      <c r="L3991" s="244"/>
      <c r="M3991" s="259" t="s">
        <v>447</v>
      </c>
      <c r="N3991" s="244" t="s">
        <v>449</v>
      </c>
      <c r="O3991" s="244" t="s">
        <v>450</v>
      </c>
      <c r="P3991" s="244">
        <v>2023</v>
      </c>
      <c r="Q3991" s="244">
        <v>2023</v>
      </c>
      <c r="R3991" s="244" t="s">
        <v>16107</v>
      </c>
      <c r="S3991" s="223" t="s">
        <v>78</v>
      </c>
      <c r="T3991" s="244" t="s">
        <v>451</v>
      </c>
      <c r="U3991" s="246">
        <v>70</v>
      </c>
      <c r="V3991" s="244" t="s">
        <v>452</v>
      </c>
      <c r="W3991" s="244" t="s">
        <v>4598</v>
      </c>
      <c r="X3991" s="244" t="s">
        <v>24435</v>
      </c>
      <c r="Y3991" s="269">
        <v>45500</v>
      </c>
      <c r="Z3991" s="270"/>
      <c r="AA3991" s="241">
        <f t="shared" si="31"/>
        <v>0</v>
      </c>
      <c r="AB3991" s="244" t="s">
        <v>24436</v>
      </c>
    </row>
    <row r="3992" spans="1:28" ht="15" customHeight="1">
      <c r="A3992" s="109">
        <v>3983</v>
      </c>
      <c r="B3992" s="222" t="str">
        <f t="shared" si="30"/>
        <v>Klik Disini</v>
      </c>
      <c r="C3992" s="244" t="s">
        <v>24437</v>
      </c>
      <c r="D3992" s="244" t="s">
        <v>2762</v>
      </c>
      <c r="E3992" s="244" t="s">
        <v>24438</v>
      </c>
      <c r="F3992" s="244" t="s">
        <v>24439</v>
      </c>
      <c r="G3992" s="244" t="s">
        <v>24440</v>
      </c>
      <c r="H3992" s="244" t="s">
        <v>404</v>
      </c>
      <c r="I3992" s="267" t="s">
        <v>1844</v>
      </c>
      <c r="J3992" s="268" t="s">
        <v>403</v>
      </c>
      <c r="K3992" s="244" t="s">
        <v>1953</v>
      </c>
      <c r="L3992" s="244"/>
      <c r="M3992" s="259" t="s">
        <v>447</v>
      </c>
      <c r="N3992" s="244" t="s">
        <v>449</v>
      </c>
      <c r="O3992" s="244" t="s">
        <v>450</v>
      </c>
      <c r="P3992" s="244">
        <v>2023</v>
      </c>
      <c r="Q3992" s="244">
        <v>2023</v>
      </c>
      <c r="R3992" s="244" t="s">
        <v>3412</v>
      </c>
      <c r="S3992" s="223" t="s">
        <v>78</v>
      </c>
      <c r="T3992" s="244" t="s">
        <v>451</v>
      </c>
      <c r="U3992" s="246">
        <v>194</v>
      </c>
      <c r="V3992" s="244" t="s">
        <v>452</v>
      </c>
      <c r="W3992" s="244" t="s">
        <v>547</v>
      </c>
      <c r="X3992" s="244" t="s">
        <v>24441</v>
      </c>
      <c r="Y3992" s="269">
        <v>46000</v>
      </c>
      <c r="Z3992" s="270"/>
      <c r="AA3992" s="241">
        <f t="shared" si="31"/>
        <v>0</v>
      </c>
      <c r="AB3992" s="244" t="s">
        <v>24442</v>
      </c>
    </row>
    <row r="3993" spans="1:28" ht="15" customHeight="1">
      <c r="A3993" s="109">
        <v>3984</v>
      </c>
      <c r="B3993" s="222" t="str">
        <f t="shared" si="30"/>
        <v>Klik Disini</v>
      </c>
      <c r="C3993" s="244" t="s">
        <v>24443</v>
      </c>
      <c r="D3993" s="244" t="s">
        <v>2762</v>
      </c>
      <c r="E3993" s="244" t="s">
        <v>22461</v>
      </c>
      <c r="F3993" s="244"/>
      <c r="G3993" s="244" t="s">
        <v>24444</v>
      </c>
      <c r="H3993" s="244" t="s">
        <v>3811</v>
      </c>
      <c r="I3993" s="267" t="s">
        <v>1844</v>
      </c>
      <c r="J3993" s="268" t="s">
        <v>401</v>
      </c>
      <c r="K3993" s="244" t="s">
        <v>1953</v>
      </c>
      <c r="L3993" s="244"/>
      <c r="M3993" s="259" t="s">
        <v>447</v>
      </c>
      <c r="N3993" s="244" t="s">
        <v>449</v>
      </c>
      <c r="O3993" s="244" t="s">
        <v>450</v>
      </c>
      <c r="P3993" s="244">
        <v>2023</v>
      </c>
      <c r="Q3993" s="244">
        <v>2023</v>
      </c>
      <c r="R3993" s="244" t="s">
        <v>14912</v>
      </c>
      <c r="S3993" s="223" t="s">
        <v>78</v>
      </c>
      <c r="T3993" s="244" t="s">
        <v>451</v>
      </c>
      <c r="U3993" s="246">
        <v>74</v>
      </c>
      <c r="V3993" s="244" t="s">
        <v>452</v>
      </c>
      <c r="W3993" s="244" t="s">
        <v>1626</v>
      </c>
      <c r="X3993" s="244" t="s">
        <v>24445</v>
      </c>
      <c r="Y3993" s="269">
        <v>48500</v>
      </c>
      <c r="Z3993" s="270"/>
      <c r="AA3993" s="241">
        <f t="shared" si="31"/>
        <v>0</v>
      </c>
      <c r="AB3993" s="244" t="s">
        <v>24446</v>
      </c>
    </row>
    <row r="3994" spans="1:28" ht="15" customHeight="1">
      <c r="A3994" s="109">
        <v>3985</v>
      </c>
      <c r="B3994" s="222" t="str">
        <f t="shared" si="30"/>
        <v>Klik Disini</v>
      </c>
      <c r="C3994" s="244" t="s">
        <v>24447</v>
      </c>
      <c r="D3994" s="244" t="s">
        <v>2762</v>
      </c>
      <c r="E3994" s="244" t="s">
        <v>22461</v>
      </c>
      <c r="F3994" s="244"/>
      <c r="G3994" s="244" t="s">
        <v>24448</v>
      </c>
      <c r="H3994" s="244" t="s">
        <v>400</v>
      </c>
      <c r="I3994" s="267" t="s">
        <v>1844</v>
      </c>
      <c r="J3994" s="268" t="s">
        <v>399</v>
      </c>
      <c r="K3994" s="244" t="s">
        <v>1953</v>
      </c>
      <c r="L3994" s="244"/>
      <c r="M3994" s="259" t="s">
        <v>447</v>
      </c>
      <c r="N3994" s="244" t="s">
        <v>449</v>
      </c>
      <c r="O3994" s="244" t="s">
        <v>450</v>
      </c>
      <c r="P3994" s="244">
        <v>2023</v>
      </c>
      <c r="Q3994" s="244">
        <v>2023</v>
      </c>
      <c r="R3994" s="244" t="s">
        <v>16107</v>
      </c>
      <c r="S3994" s="223" t="s">
        <v>78</v>
      </c>
      <c r="T3994" s="244" t="s">
        <v>451</v>
      </c>
      <c r="U3994" s="246">
        <v>80</v>
      </c>
      <c r="V3994" s="244" t="s">
        <v>452</v>
      </c>
      <c r="W3994" s="244" t="s">
        <v>5872</v>
      </c>
      <c r="X3994" s="244" t="s">
        <v>24449</v>
      </c>
      <c r="Y3994" s="269">
        <v>47000</v>
      </c>
      <c r="Z3994" s="270"/>
      <c r="AA3994" s="241">
        <f t="shared" si="31"/>
        <v>0</v>
      </c>
      <c r="AB3994" s="244" t="s">
        <v>24450</v>
      </c>
    </row>
    <row r="3995" spans="1:28" ht="15" customHeight="1">
      <c r="A3995" s="109">
        <v>3986</v>
      </c>
      <c r="B3995" s="222" t="str">
        <f t="shared" si="30"/>
        <v>Klik Disini</v>
      </c>
      <c r="C3995" s="244" t="s">
        <v>24451</v>
      </c>
      <c r="D3995" s="244" t="s">
        <v>2762</v>
      </c>
      <c r="E3995" s="244" t="s">
        <v>22461</v>
      </c>
      <c r="F3995" s="244" t="s">
        <v>24452</v>
      </c>
      <c r="G3995" s="244" t="s">
        <v>24453</v>
      </c>
      <c r="H3995" s="244" t="s">
        <v>4690</v>
      </c>
      <c r="I3995" s="267" t="s">
        <v>592</v>
      </c>
      <c r="J3995" s="268" t="s">
        <v>326</v>
      </c>
      <c r="K3995" s="244" t="s">
        <v>1953</v>
      </c>
      <c r="L3995" s="244"/>
      <c r="M3995" s="259" t="s">
        <v>447</v>
      </c>
      <c r="N3995" s="244" t="s">
        <v>449</v>
      </c>
      <c r="O3995" s="244" t="s">
        <v>450</v>
      </c>
      <c r="P3995" s="244">
        <v>2023</v>
      </c>
      <c r="Q3995" s="244">
        <v>2023</v>
      </c>
      <c r="R3995" s="244" t="s">
        <v>16107</v>
      </c>
      <c r="S3995" s="223" t="s">
        <v>78</v>
      </c>
      <c r="T3995" s="244" t="s">
        <v>451</v>
      </c>
      <c r="U3995" s="246">
        <v>66</v>
      </c>
      <c r="V3995" s="244" t="s">
        <v>21432</v>
      </c>
      <c r="W3995" s="244" t="s">
        <v>6764</v>
      </c>
      <c r="X3995" s="244" t="s">
        <v>24454</v>
      </c>
      <c r="Y3995" s="269">
        <v>37000</v>
      </c>
      <c r="Z3995" s="270"/>
      <c r="AA3995" s="241">
        <f t="shared" si="31"/>
        <v>0</v>
      </c>
      <c r="AB3995" s="244" t="s">
        <v>24455</v>
      </c>
    </row>
    <row r="3996" spans="1:28" ht="15" customHeight="1">
      <c r="A3996" s="109">
        <v>3987</v>
      </c>
      <c r="B3996" s="222" t="str">
        <f t="shared" si="30"/>
        <v>Klik Disini</v>
      </c>
      <c r="C3996" s="244" t="s">
        <v>24456</v>
      </c>
      <c r="D3996" s="244" t="s">
        <v>2762</v>
      </c>
      <c r="E3996" s="244" t="s">
        <v>21505</v>
      </c>
      <c r="F3996" s="244" t="s">
        <v>24457</v>
      </c>
      <c r="G3996" s="244" t="s">
        <v>24458</v>
      </c>
      <c r="H3996" s="244" t="s">
        <v>262</v>
      </c>
      <c r="I3996" s="267" t="s">
        <v>592</v>
      </c>
      <c r="J3996" s="268" t="s">
        <v>322</v>
      </c>
      <c r="K3996" s="244" t="s">
        <v>1953</v>
      </c>
      <c r="L3996" s="244"/>
      <c r="M3996" s="259" t="s">
        <v>447</v>
      </c>
      <c r="N3996" s="244" t="s">
        <v>449</v>
      </c>
      <c r="O3996" s="244" t="s">
        <v>450</v>
      </c>
      <c r="P3996" s="244">
        <v>2023</v>
      </c>
      <c r="Q3996" s="244">
        <v>2023</v>
      </c>
      <c r="R3996" s="244" t="s">
        <v>14186</v>
      </c>
      <c r="S3996" s="223" t="s">
        <v>78</v>
      </c>
      <c r="T3996" s="244" t="s">
        <v>451</v>
      </c>
      <c r="U3996" s="246">
        <v>82</v>
      </c>
      <c r="V3996" s="244" t="s">
        <v>452</v>
      </c>
      <c r="W3996" s="244" t="s">
        <v>904</v>
      </c>
      <c r="X3996" s="244" t="s">
        <v>24459</v>
      </c>
      <c r="Y3996" s="269">
        <v>35500</v>
      </c>
      <c r="Z3996" s="270"/>
      <c r="AA3996" s="241">
        <f t="shared" si="31"/>
        <v>0</v>
      </c>
      <c r="AB3996" s="244" t="s">
        <v>24460</v>
      </c>
    </row>
    <row r="3997" spans="1:28" ht="15" customHeight="1">
      <c r="A3997" s="109">
        <v>3988</v>
      </c>
      <c r="B3997" s="222" t="str">
        <f t="shared" si="30"/>
        <v>Klik Disini</v>
      </c>
      <c r="C3997" s="244" t="s">
        <v>24461</v>
      </c>
      <c r="D3997" s="244" t="s">
        <v>2762</v>
      </c>
      <c r="E3997" s="244" t="s">
        <v>22410</v>
      </c>
      <c r="F3997" s="244" t="s">
        <v>24462</v>
      </c>
      <c r="G3997" s="244" t="s">
        <v>24463</v>
      </c>
      <c r="H3997" s="244" t="s">
        <v>262</v>
      </c>
      <c r="I3997" s="267" t="s">
        <v>1844</v>
      </c>
      <c r="J3997" s="268" t="s">
        <v>401</v>
      </c>
      <c r="K3997" s="244" t="s">
        <v>1953</v>
      </c>
      <c r="L3997" s="244"/>
      <c r="M3997" s="259" t="s">
        <v>447</v>
      </c>
      <c r="N3997" s="244" t="s">
        <v>449</v>
      </c>
      <c r="O3997" s="244" t="s">
        <v>450</v>
      </c>
      <c r="P3997" s="244">
        <v>2023</v>
      </c>
      <c r="Q3997" s="244">
        <v>2023</v>
      </c>
      <c r="R3997" s="244" t="s">
        <v>16107</v>
      </c>
      <c r="S3997" s="223" t="s">
        <v>78</v>
      </c>
      <c r="T3997" s="244" t="s">
        <v>451</v>
      </c>
      <c r="U3997" s="246">
        <v>78</v>
      </c>
      <c r="V3997" s="244" t="s">
        <v>452</v>
      </c>
      <c r="W3997" s="244" t="s">
        <v>685</v>
      </c>
      <c r="X3997" s="244" t="s">
        <v>24464</v>
      </c>
      <c r="Y3997" s="269">
        <v>51500</v>
      </c>
      <c r="Z3997" s="270"/>
      <c r="AA3997" s="241">
        <f t="shared" si="31"/>
        <v>0</v>
      </c>
      <c r="AB3997" s="244" t="s">
        <v>24465</v>
      </c>
    </row>
    <row r="3998" spans="1:28" ht="15" customHeight="1">
      <c r="A3998" s="109">
        <v>3989</v>
      </c>
      <c r="B3998" s="222" t="str">
        <f t="shared" si="30"/>
        <v>Klik Disini</v>
      </c>
      <c r="C3998" s="244" t="s">
        <v>24466</v>
      </c>
      <c r="D3998" s="244" t="s">
        <v>2762</v>
      </c>
      <c r="E3998" s="244" t="s">
        <v>24467</v>
      </c>
      <c r="F3998" s="244" t="s">
        <v>24468</v>
      </c>
      <c r="G3998" s="244" t="s">
        <v>24469</v>
      </c>
      <c r="H3998" s="244" t="s">
        <v>3912</v>
      </c>
      <c r="I3998" s="267" t="s">
        <v>446</v>
      </c>
      <c r="J3998" s="268" t="s">
        <v>367</v>
      </c>
      <c r="K3998" s="244" t="s">
        <v>1953</v>
      </c>
      <c r="L3998" s="244"/>
      <c r="M3998" s="259" t="s">
        <v>447</v>
      </c>
      <c r="N3998" s="244" t="s">
        <v>449</v>
      </c>
      <c r="O3998" s="244" t="s">
        <v>450</v>
      </c>
      <c r="P3998" s="244">
        <v>1995</v>
      </c>
      <c r="Q3998" s="244">
        <v>2023</v>
      </c>
      <c r="R3998" s="244" t="s">
        <v>6981</v>
      </c>
      <c r="S3998" s="223" t="s">
        <v>78</v>
      </c>
      <c r="T3998" s="244" t="s">
        <v>451</v>
      </c>
      <c r="U3998" s="246">
        <v>234</v>
      </c>
      <c r="V3998" s="244" t="s">
        <v>452</v>
      </c>
      <c r="W3998" s="244" t="s">
        <v>632</v>
      </c>
      <c r="X3998" s="244" t="s">
        <v>24470</v>
      </c>
      <c r="Y3998" s="269">
        <v>56000</v>
      </c>
      <c r="Z3998" s="270"/>
      <c r="AA3998" s="241">
        <f t="shared" si="31"/>
        <v>0</v>
      </c>
      <c r="AB3998" s="244" t="s">
        <v>24471</v>
      </c>
    </row>
    <row r="3999" spans="1:28" ht="15" customHeight="1">
      <c r="A3999" s="109">
        <v>3990</v>
      </c>
      <c r="B3999" s="222" t="str">
        <f t="shared" si="30"/>
        <v>Klik Disini</v>
      </c>
      <c r="C3999" s="244" t="s">
        <v>24472</v>
      </c>
      <c r="D3999" s="244" t="s">
        <v>24473</v>
      </c>
      <c r="E3999" s="244" t="s">
        <v>24474</v>
      </c>
      <c r="F3999" s="244" t="s">
        <v>24475</v>
      </c>
      <c r="G3999" s="244" t="s">
        <v>24476</v>
      </c>
      <c r="H3999" s="244" t="s">
        <v>3912</v>
      </c>
      <c r="I3999" s="267" t="s">
        <v>446</v>
      </c>
      <c r="J3999" s="268" t="s">
        <v>367</v>
      </c>
      <c r="K3999" s="244" t="s">
        <v>1953</v>
      </c>
      <c r="L3999" s="244"/>
      <c r="M3999" s="259" t="s">
        <v>447</v>
      </c>
      <c r="N3999" s="244" t="s">
        <v>449</v>
      </c>
      <c r="O3999" s="244" t="s">
        <v>450</v>
      </c>
      <c r="P3999" s="244">
        <v>2009</v>
      </c>
      <c r="Q3999" s="244">
        <v>2023</v>
      </c>
      <c r="R3999" s="244" t="s">
        <v>14116</v>
      </c>
      <c r="S3999" s="223" t="s">
        <v>78</v>
      </c>
      <c r="T3999" s="244" t="s">
        <v>451</v>
      </c>
      <c r="U3999" s="246">
        <v>103</v>
      </c>
      <c r="V3999" s="244" t="s">
        <v>452</v>
      </c>
      <c r="W3999" s="244" t="s">
        <v>453</v>
      </c>
      <c r="X3999" s="244" t="s">
        <v>24477</v>
      </c>
      <c r="Y3999" s="269">
        <v>56000</v>
      </c>
      <c r="Z3999" s="270"/>
      <c r="AA3999" s="241">
        <f t="shared" si="31"/>
        <v>0</v>
      </c>
      <c r="AB3999" s="244" t="s">
        <v>24478</v>
      </c>
    </row>
    <row r="4000" spans="1:28" ht="15" customHeight="1">
      <c r="A4000" s="109">
        <v>3991</v>
      </c>
      <c r="B4000" s="222" t="str">
        <f t="shared" si="30"/>
        <v>Klik Disini</v>
      </c>
      <c r="C4000" s="244" t="s">
        <v>24479</v>
      </c>
      <c r="D4000" s="244" t="s">
        <v>2762</v>
      </c>
      <c r="E4000" s="244" t="s">
        <v>24480</v>
      </c>
      <c r="F4000" s="244" t="s">
        <v>24481</v>
      </c>
      <c r="G4000" s="244" t="s">
        <v>24482</v>
      </c>
      <c r="H4000" s="244" t="s">
        <v>3912</v>
      </c>
      <c r="I4000" s="267" t="s">
        <v>446</v>
      </c>
      <c r="J4000" s="268" t="s">
        <v>367</v>
      </c>
      <c r="K4000" s="244" t="s">
        <v>1953</v>
      </c>
      <c r="L4000" s="244"/>
      <c r="M4000" s="259" t="s">
        <v>447</v>
      </c>
      <c r="N4000" s="244" t="s">
        <v>449</v>
      </c>
      <c r="O4000" s="244" t="s">
        <v>450</v>
      </c>
      <c r="P4000" s="244">
        <v>2003</v>
      </c>
      <c r="Q4000" s="244">
        <v>2022</v>
      </c>
      <c r="R4000" s="244" t="s">
        <v>14116</v>
      </c>
      <c r="S4000" s="223" t="s">
        <v>78</v>
      </c>
      <c r="T4000" s="244" t="s">
        <v>451</v>
      </c>
      <c r="U4000" s="246">
        <v>346</v>
      </c>
      <c r="V4000" s="244" t="s">
        <v>452</v>
      </c>
      <c r="W4000" s="244" t="s">
        <v>8590</v>
      </c>
      <c r="X4000" s="244" t="s">
        <v>24483</v>
      </c>
      <c r="Y4000" s="269">
        <v>69000</v>
      </c>
      <c r="Z4000" s="270"/>
      <c r="AA4000" s="241">
        <f t="shared" si="31"/>
        <v>0</v>
      </c>
      <c r="AB4000" s="244" t="s">
        <v>24484</v>
      </c>
    </row>
    <row r="4001" spans="1:28" ht="15" customHeight="1">
      <c r="A4001" s="109">
        <v>3992</v>
      </c>
      <c r="B4001" s="222" t="str">
        <f t="shared" si="30"/>
        <v>Klik Disini</v>
      </c>
      <c r="C4001" s="244" t="s">
        <v>24485</v>
      </c>
      <c r="D4001" s="244" t="s">
        <v>2762</v>
      </c>
      <c r="E4001" s="244" t="s">
        <v>21827</v>
      </c>
      <c r="F4001" s="244"/>
      <c r="G4001" s="244" t="s">
        <v>24486</v>
      </c>
      <c r="H4001" s="244" t="s">
        <v>2070</v>
      </c>
      <c r="I4001" s="267" t="s">
        <v>583</v>
      </c>
      <c r="J4001" s="204" t="s">
        <v>263</v>
      </c>
      <c r="K4001" s="244" t="s">
        <v>1953</v>
      </c>
      <c r="L4001" s="244"/>
      <c r="M4001" s="259" t="s">
        <v>447</v>
      </c>
      <c r="N4001" s="244" t="s">
        <v>449</v>
      </c>
      <c r="O4001" s="244" t="s">
        <v>450</v>
      </c>
      <c r="P4001" s="244" t="s">
        <v>21152</v>
      </c>
      <c r="Q4001" s="244">
        <v>2023</v>
      </c>
      <c r="R4001" s="244" t="s">
        <v>3740</v>
      </c>
      <c r="S4001" s="223" t="s">
        <v>78</v>
      </c>
      <c r="T4001" s="244" t="s">
        <v>451</v>
      </c>
      <c r="U4001" s="246">
        <v>45</v>
      </c>
      <c r="V4001" s="244" t="s">
        <v>452</v>
      </c>
      <c r="W4001" s="244" t="s">
        <v>1332</v>
      </c>
      <c r="X4001" s="244" t="s">
        <v>21829</v>
      </c>
      <c r="Y4001" s="269">
        <v>47500</v>
      </c>
      <c r="Z4001" s="270"/>
      <c r="AA4001" s="241">
        <f t="shared" si="31"/>
        <v>0</v>
      </c>
      <c r="AB4001" s="244" t="s">
        <v>24487</v>
      </c>
    </row>
    <row r="4002" spans="1:28" ht="15" customHeight="1">
      <c r="A4002" s="109">
        <v>3993</v>
      </c>
      <c r="B4002" s="222" t="str">
        <f t="shared" si="30"/>
        <v>Klik Disini</v>
      </c>
      <c r="C4002" s="244" t="s">
        <v>24488</v>
      </c>
      <c r="D4002" s="244" t="s">
        <v>2762</v>
      </c>
      <c r="E4002" s="244" t="s">
        <v>22371</v>
      </c>
      <c r="F4002" s="244" t="s">
        <v>24489</v>
      </c>
      <c r="G4002" s="244" t="s">
        <v>24490</v>
      </c>
      <c r="H4002" s="244" t="s">
        <v>262</v>
      </c>
      <c r="I4002" s="267" t="s">
        <v>1844</v>
      </c>
      <c r="J4002" s="268" t="s">
        <v>401</v>
      </c>
      <c r="K4002" s="244" t="s">
        <v>1953</v>
      </c>
      <c r="L4002" s="244"/>
      <c r="M4002" s="259" t="s">
        <v>447</v>
      </c>
      <c r="N4002" s="244" t="s">
        <v>449</v>
      </c>
      <c r="O4002" s="244" t="s">
        <v>450</v>
      </c>
      <c r="P4002" s="244">
        <v>2023</v>
      </c>
      <c r="Q4002" s="244">
        <v>2023</v>
      </c>
      <c r="R4002" s="244" t="s">
        <v>14186</v>
      </c>
      <c r="S4002" s="223" t="s">
        <v>78</v>
      </c>
      <c r="T4002" s="244" t="s">
        <v>451</v>
      </c>
      <c r="U4002" s="246">
        <v>68</v>
      </c>
      <c r="V4002" s="244" t="s">
        <v>452</v>
      </c>
      <c r="W4002" s="244" t="s">
        <v>3874</v>
      </c>
      <c r="X4002" s="244" t="s">
        <v>24491</v>
      </c>
      <c r="Y4002" s="269">
        <v>37000</v>
      </c>
      <c r="Z4002" s="270"/>
      <c r="AA4002" s="241">
        <f t="shared" si="31"/>
        <v>0</v>
      </c>
      <c r="AB4002" s="244" t="s">
        <v>24492</v>
      </c>
    </row>
    <row r="4003" spans="1:28" ht="15" customHeight="1">
      <c r="A4003" s="109">
        <v>3994</v>
      </c>
      <c r="B4003" s="222" t="str">
        <f t="shared" si="30"/>
        <v>Klik Disini</v>
      </c>
      <c r="C4003" s="244" t="s">
        <v>24493</v>
      </c>
      <c r="D4003" s="244" t="s">
        <v>2762</v>
      </c>
      <c r="E4003" s="244" t="s">
        <v>22371</v>
      </c>
      <c r="F4003" s="244" t="s">
        <v>24494</v>
      </c>
      <c r="G4003" s="244" t="s">
        <v>24495</v>
      </c>
      <c r="H4003" s="244" t="s">
        <v>262</v>
      </c>
      <c r="I4003" s="267" t="s">
        <v>592</v>
      </c>
      <c r="J4003" s="268" t="s">
        <v>322</v>
      </c>
      <c r="K4003" s="244" t="s">
        <v>1953</v>
      </c>
      <c r="L4003" s="244"/>
      <c r="M4003" s="259" t="s">
        <v>447</v>
      </c>
      <c r="N4003" s="244" t="s">
        <v>449</v>
      </c>
      <c r="O4003" s="244" t="s">
        <v>450</v>
      </c>
      <c r="P4003" s="244">
        <v>2023</v>
      </c>
      <c r="Q4003" s="244">
        <v>2023</v>
      </c>
      <c r="R4003" s="244" t="s">
        <v>14186</v>
      </c>
      <c r="S4003" s="223" t="s">
        <v>78</v>
      </c>
      <c r="T4003" s="244" t="s">
        <v>451</v>
      </c>
      <c r="U4003" s="246">
        <v>74</v>
      </c>
      <c r="V4003" s="244" t="s">
        <v>452</v>
      </c>
      <c r="W4003" s="244" t="s">
        <v>677</v>
      </c>
      <c r="X4003" s="244" t="s">
        <v>24496</v>
      </c>
      <c r="Y4003" s="269">
        <v>40000</v>
      </c>
      <c r="Z4003" s="270"/>
      <c r="AA4003" s="241">
        <f t="shared" si="31"/>
        <v>0</v>
      </c>
      <c r="AB4003" s="244" t="s">
        <v>24497</v>
      </c>
    </row>
    <row r="4004" spans="1:28" ht="15" customHeight="1">
      <c r="A4004" s="109">
        <v>3995</v>
      </c>
      <c r="B4004" s="222" t="str">
        <f t="shared" si="30"/>
        <v>Klik Disini</v>
      </c>
      <c r="C4004" s="244" t="s">
        <v>24498</v>
      </c>
      <c r="D4004" s="244" t="s">
        <v>2762</v>
      </c>
      <c r="E4004" s="244" t="s">
        <v>24499</v>
      </c>
      <c r="F4004" s="244" t="s">
        <v>24500</v>
      </c>
      <c r="G4004" s="244" t="s">
        <v>24501</v>
      </c>
      <c r="H4004" s="244" t="s">
        <v>3912</v>
      </c>
      <c r="I4004" s="267" t="s">
        <v>446</v>
      </c>
      <c r="J4004" s="268" t="s">
        <v>367</v>
      </c>
      <c r="K4004" s="244" t="s">
        <v>1953</v>
      </c>
      <c r="L4004" s="244"/>
      <c r="M4004" s="259" t="s">
        <v>447</v>
      </c>
      <c r="N4004" s="244" t="s">
        <v>449</v>
      </c>
      <c r="O4004" s="244" t="s">
        <v>450</v>
      </c>
      <c r="P4004" s="244">
        <v>2008</v>
      </c>
      <c r="Q4004" s="244">
        <v>2023</v>
      </c>
      <c r="R4004" s="244" t="s">
        <v>14116</v>
      </c>
      <c r="S4004" s="223" t="s">
        <v>78</v>
      </c>
      <c r="T4004" s="244" t="s">
        <v>451</v>
      </c>
      <c r="U4004" s="246">
        <v>125</v>
      </c>
      <c r="V4004" s="244" t="s">
        <v>452</v>
      </c>
      <c r="W4004" s="244" t="s">
        <v>1332</v>
      </c>
      <c r="X4004" s="244" t="s">
        <v>24502</v>
      </c>
      <c r="Y4004" s="269">
        <v>53500</v>
      </c>
      <c r="Z4004" s="270"/>
      <c r="AA4004" s="241">
        <f t="shared" si="31"/>
        <v>0</v>
      </c>
      <c r="AB4004" s="244" t="s">
        <v>24503</v>
      </c>
    </row>
    <row r="4005" spans="1:28" ht="15" customHeight="1">
      <c r="A4005" s="109">
        <v>3996</v>
      </c>
      <c r="B4005" s="222" t="str">
        <f t="shared" si="30"/>
        <v>Klik Disini</v>
      </c>
      <c r="C4005" s="244" t="s">
        <v>24504</v>
      </c>
      <c r="D4005" s="244" t="s">
        <v>2762</v>
      </c>
      <c r="E4005" s="244" t="s">
        <v>12240</v>
      </c>
      <c r="F4005" s="244" t="s">
        <v>24505</v>
      </c>
      <c r="G4005" s="244" t="s">
        <v>24506</v>
      </c>
      <c r="H4005" s="244" t="s">
        <v>3912</v>
      </c>
      <c r="I4005" s="267" t="s">
        <v>446</v>
      </c>
      <c r="J4005" s="268" t="s">
        <v>367</v>
      </c>
      <c r="K4005" s="244" t="s">
        <v>1953</v>
      </c>
      <c r="L4005" s="244"/>
      <c r="M4005" s="259" t="s">
        <v>447</v>
      </c>
      <c r="N4005" s="244" t="s">
        <v>449</v>
      </c>
      <c r="O4005" s="244" t="s">
        <v>450</v>
      </c>
      <c r="P4005" s="244">
        <v>2018</v>
      </c>
      <c r="Q4005" s="244">
        <v>2023</v>
      </c>
      <c r="R4005" s="244" t="s">
        <v>14116</v>
      </c>
      <c r="S4005" s="223" t="s">
        <v>78</v>
      </c>
      <c r="T4005" s="244" t="s">
        <v>451</v>
      </c>
      <c r="U4005" s="246">
        <v>274</v>
      </c>
      <c r="V4005" s="244" t="s">
        <v>452</v>
      </c>
      <c r="W4005" s="244" t="s">
        <v>904</v>
      </c>
      <c r="X4005" s="244" t="s">
        <v>24507</v>
      </c>
      <c r="Y4005" s="269">
        <v>75000</v>
      </c>
      <c r="Z4005" s="270"/>
      <c r="AA4005" s="241">
        <f t="shared" si="31"/>
        <v>0</v>
      </c>
      <c r="AB4005" s="244" t="s">
        <v>24508</v>
      </c>
    </row>
    <row r="4006" spans="1:28" ht="15" customHeight="1">
      <c r="A4006" s="109">
        <v>3997</v>
      </c>
      <c r="B4006" s="222" t="str">
        <f t="shared" si="30"/>
        <v>Klik Disini</v>
      </c>
      <c r="C4006" s="244" t="s">
        <v>24509</v>
      </c>
      <c r="D4006" s="244" t="s">
        <v>2762</v>
      </c>
      <c r="E4006" s="244" t="s">
        <v>24510</v>
      </c>
      <c r="F4006" s="244" t="s">
        <v>24511</v>
      </c>
      <c r="G4006" s="244" t="s">
        <v>24512</v>
      </c>
      <c r="H4006" s="244" t="s">
        <v>3912</v>
      </c>
      <c r="I4006" s="267" t="s">
        <v>446</v>
      </c>
      <c r="J4006" s="268" t="s">
        <v>367</v>
      </c>
      <c r="K4006" s="244" t="s">
        <v>1953</v>
      </c>
      <c r="L4006" s="244"/>
      <c r="M4006" s="259" t="s">
        <v>14410</v>
      </c>
      <c r="N4006" s="244" t="s">
        <v>449</v>
      </c>
      <c r="O4006" s="244" t="s">
        <v>450</v>
      </c>
      <c r="P4006" s="244">
        <v>2018</v>
      </c>
      <c r="Q4006" s="244">
        <v>2023</v>
      </c>
      <c r="R4006" s="244" t="s">
        <v>14116</v>
      </c>
      <c r="S4006" s="223" t="s">
        <v>78</v>
      </c>
      <c r="T4006" s="244" t="s">
        <v>451</v>
      </c>
      <c r="U4006" s="246">
        <v>370</v>
      </c>
      <c r="V4006" s="244" t="s">
        <v>452</v>
      </c>
      <c r="W4006" s="244" t="s">
        <v>917</v>
      </c>
      <c r="X4006" s="244" t="s">
        <v>24513</v>
      </c>
      <c r="Y4006" s="269">
        <v>115000</v>
      </c>
      <c r="Z4006" s="270"/>
      <c r="AA4006" s="241">
        <f t="shared" si="31"/>
        <v>0</v>
      </c>
      <c r="AB4006" s="244" t="s">
        <v>24514</v>
      </c>
    </row>
    <row r="4007" spans="1:28" ht="15" customHeight="1">
      <c r="A4007" s="109">
        <v>3998</v>
      </c>
      <c r="B4007" s="222" t="str">
        <f t="shared" si="30"/>
        <v>Klik Disini</v>
      </c>
      <c r="C4007" s="244" t="s">
        <v>24515</v>
      </c>
      <c r="D4007" s="244" t="s">
        <v>2762</v>
      </c>
      <c r="E4007" s="244" t="s">
        <v>24516</v>
      </c>
      <c r="F4007" s="244" t="s">
        <v>24517</v>
      </c>
      <c r="G4007" s="244" t="s">
        <v>24518</v>
      </c>
      <c r="H4007" s="244" t="s">
        <v>3912</v>
      </c>
      <c r="I4007" s="267" t="s">
        <v>446</v>
      </c>
      <c r="J4007" s="268" t="s">
        <v>367</v>
      </c>
      <c r="K4007" s="244" t="s">
        <v>1953</v>
      </c>
      <c r="L4007" s="244"/>
      <c r="M4007" s="259" t="s">
        <v>447</v>
      </c>
      <c r="N4007" s="244" t="s">
        <v>449</v>
      </c>
      <c r="O4007" s="244" t="s">
        <v>450</v>
      </c>
      <c r="P4007" s="244">
        <v>2019</v>
      </c>
      <c r="Q4007" s="244">
        <v>2023</v>
      </c>
      <c r="R4007" s="244" t="s">
        <v>14116</v>
      </c>
      <c r="S4007" s="223" t="s">
        <v>78</v>
      </c>
      <c r="T4007" s="244" t="s">
        <v>451</v>
      </c>
      <c r="U4007" s="246">
        <v>562</v>
      </c>
      <c r="V4007" s="244" t="s">
        <v>452</v>
      </c>
      <c r="W4007" s="244" t="s">
        <v>480</v>
      </c>
      <c r="X4007" s="244" t="s">
        <v>24519</v>
      </c>
      <c r="Y4007" s="269">
        <v>149000</v>
      </c>
      <c r="Z4007" s="270"/>
      <c r="AA4007" s="241">
        <f t="shared" si="31"/>
        <v>0</v>
      </c>
      <c r="AB4007" s="244" t="s">
        <v>24520</v>
      </c>
    </row>
    <row r="4008" spans="1:28" ht="15" customHeight="1">
      <c r="A4008" s="109">
        <v>3999</v>
      </c>
      <c r="B4008" s="222" t="str">
        <f t="shared" si="30"/>
        <v>Klik Disini</v>
      </c>
      <c r="C4008" s="244" t="s">
        <v>24521</v>
      </c>
      <c r="D4008" s="244" t="s">
        <v>2762</v>
      </c>
      <c r="E4008" s="244" t="s">
        <v>24522</v>
      </c>
      <c r="F4008" s="244" t="s">
        <v>24523</v>
      </c>
      <c r="G4008" s="244" t="s">
        <v>24524</v>
      </c>
      <c r="H4008" s="244" t="s">
        <v>3912</v>
      </c>
      <c r="I4008" s="267" t="s">
        <v>446</v>
      </c>
      <c r="J4008" s="268" t="s">
        <v>367</v>
      </c>
      <c r="K4008" s="244" t="s">
        <v>1953</v>
      </c>
      <c r="L4008" s="244"/>
      <c r="M4008" s="259" t="s">
        <v>14410</v>
      </c>
      <c r="N4008" s="244" t="s">
        <v>449</v>
      </c>
      <c r="O4008" s="244" t="s">
        <v>450</v>
      </c>
      <c r="P4008" s="244">
        <v>2009</v>
      </c>
      <c r="Q4008" s="244">
        <v>2023</v>
      </c>
      <c r="R4008" s="244" t="s">
        <v>14116</v>
      </c>
      <c r="S4008" s="223" t="s">
        <v>78</v>
      </c>
      <c r="T4008" s="244" t="s">
        <v>451</v>
      </c>
      <c r="U4008" s="246">
        <v>377</v>
      </c>
      <c r="V4008" s="244" t="s">
        <v>452</v>
      </c>
      <c r="W4008" s="244" t="s">
        <v>6292</v>
      </c>
      <c r="X4008" s="244" t="s">
        <v>24525</v>
      </c>
      <c r="Y4008" s="269">
        <v>92500</v>
      </c>
      <c r="Z4008" s="270"/>
      <c r="AA4008" s="241">
        <f t="shared" si="31"/>
        <v>0</v>
      </c>
      <c r="AB4008" s="244" t="s">
        <v>24526</v>
      </c>
    </row>
    <row r="4009" spans="1:28" ht="15" customHeight="1">
      <c r="A4009" s="109">
        <v>4000</v>
      </c>
      <c r="B4009" s="222" t="str">
        <f t="shared" si="30"/>
        <v>Klik Disini</v>
      </c>
      <c r="C4009" s="244" t="s">
        <v>24527</v>
      </c>
      <c r="D4009" s="244" t="s">
        <v>2762</v>
      </c>
      <c r="E4009" s="244" t="s">
        <v>9229</v>
      </c>
      <c r="F4009" s="244" t="s">
        <v>24528</v>
      </c>
      <c r="G4009" s="244" t="s">
        <v>24529</v>
      </c>
      <c r="H4009" s="244" t="s">
        <v>3912</v>
      </c>
      <c r="I4009" s="267" t="s">
        <v>446</v>
      </c>
      <c r="J4009" s="268" t="s">
        <v>367</v>
      </c>
      <c r="K4009" s="244" t="s">
        <v>1953</v>
      </c>
      <c r="L4009" s="244"/>
      <c r="M4009" s="259" t="s">
        <v>14410</v>
      </c>
      <c r="N4009" s="244" t="s">
        <v>449</v>
      </c>
      <c r="O4009" s="244" t="s">
        <v>450</v>
      </c>
      <c r="P4009" s="244">
        <v>2018</v>
      </c>
      <c r="Q4009" s="244">
        <v>2021</v>
      </c>
      <c r="R4009" s="244" t="s">
        <v>14116</v>
      </c>
      <c r="S4009" s="223" t="s">
        <v>78</v>
      </c>
      <c r="T4009" s="244" t="s">
        <v>451</v>
      </c>
      <c r="U4009" s="246">
        <v>178</v>
      </c>
      <c r="V4009" s="244" t="s">
        <v>21432</v>
      </c>
      <c r="W4009" s="244" t="s">
        <v>563</v>
      </c>
      <c r="X4009" s="244" t="s">
        <v>24530</v>
      </c>
      <c r="Y4009" s="269">
        <v>52000</v>
      </c>
      <c r="Z4009" s="270"/>
      <c r="AA4009" s="241">
        <f t="shared" si="31"/>
        <v>0</v>
      </c>
      <c r="AB4009" s="244" t="s">
        <v>24531</v>
      </c>
    </row>
    <row r="4010" spans="1:28" ht="15" customHeight="1">
      <c r="A4010" s="109">
        <v>4001</v>
      </c>
      <c r="B4010" s="222" t="str">
        <f t="shared" si="30"/>
        <v>Klik Disini</v>
      </c>
      <c r="C4010" s="244" t="s">
        <v>24532</v>
      </c>
      <c r="D4010" s="244" t="s">
        <v>2762</v>
      </c>
      <c r="E4010" s="244" t="s">
        <v>24533</v>
      </c>
      <c r="F4010" s="244" t="s">
        <v>24534</v>
      </c>
      <c r="G4010" s="244" t="s">
        <v>24535</v>
      </c>
      <c r="H4010" s="244" t="s">
        <v>3912</v>
      </c>
      <c r="I4010" s="267" t="s">
        <v>446</v>
      </c>
      <c r="J4010" s="268" t="s">
        <v>367</v>
      </c>
      <c r="K4010" s="244" t="s">
        <v>1953</v>
      </c>
      <c r="L4010" s="244"/>
      <c r="M4010" s="259" t="s">
        <v>14410</v>
      </c>
      <c r="N4010" s="244" t="s">
        <v>449</v>
      </c>
      <c r="O4010" s="244" t="s">
        <v>450</v>
      </c>
      <c r="P4010" s="244">
        <v>2017</v>
      </c>
      <c r="Q4010" s="244">
        <v>2023</v>
      </c>
      <c r="R4010" s="244" t="s">
        <v>14116</v>
      </c>
      <c r="S4010" s="223" t="s">
        <v>78</v>
      </c>
      <c r="T4010" s="244" t="s">
        <v>451</v>
      </c>
      <c r="U4010" s="246">
        <v>162</v>
      </c>
      <c r="V4010" s="244" t="s">
        <v>452</v>
      </c>
      <c r="W4010" s="244" t="s">
        <v>1808</v>
      </c>
      <c r="X4010" s="244" t="s">
        <v>24536</v>
      </c>
      <c r="Y4010" s="269">
        <v>52000</v>
      </c>
      <c r="Z4010" s="270"/>
      <c r="AA4010" s="241">
        <f t="shared" si="31"/>
        <v>0</v>
      </c>
      <c r="AB4010" s="244" t="s">
        <v>24537</v>
      </c>
    </row>
    <row r="4011" spans="1:28" ht="15" customHeight="1">
      <c r="A4011" s="109">
        <v>4002</v>
      </c>
      <c r="B4011" s="222" t="str">
        <f t="shared" si="30"/>
        <v>Klik Disini</v>
      </c>
      <c r="C4011" s="244" t="s">
        <v>24538</v>
      </c>
      <c r="D4011" s="244" t="s">
        <v>2762</v>
      </c>
      <c r="E4011" s="244" t="s">
        <v>24539</v>
      </c>
      <c r="F4011" s="244" t="s">
        <v>24540</v>
      </c>
      <c r="G4011" s="244" t="s">
        <v>24541</v>
      </c>
      <c r="H4011" s="244" t="s">
        <v>3912</v>
      </c>
      <c r="I4011" s="267" t="s">
        <v>446</v>
      </c>
      <c r="J4011" s="268" t="s">
        <v>367</v>
      </c>
      <c r="K4011" s="244" t="s">
        <v>1953</v>
      </c>
      <c r="L4011" s="244"/>
      <c r="M4011" s="259" t="s">
        <v>14410</v>
      </c>
      <c r="N4011" s="244" t="s">
        <v>449</v>
      </c>
      <c r="O4011" s="244" t="s">
        <v>450</v>
      </c>
      <c r="P4011" s="244">
        <v>2011</v>
      </c>
      <c r="Q4011" s="244">
        <v>2023</v>
      </c>
      <c r="R4011" s="244" t="s">
        <v>14116</v>
      </c>
      <c r="S4011" s="223" t="s">
        <v>78</v>
      </c>
      <c r="T4011" s="244" t="s">
        <v>451</v>
      </c>
      <c r="U4011" s="246">
        <v>306</v>
      </c>
      <c r="V4011" s="244" t="s">
        <v>452</v>
      </c>
      <c r="W4011" s="244" t="s">
        <v>4611</v>
      </c>
      <c r="X4011" s="244" t="s">
        <v>24542</v>
      </c>
      <c r="Y4011" s="269">
        <v>105500</v>
      </c>
      <c r="Z4011" s="270"/>
      <c r="AA4011" s="241">
        <f t="shared" si="31"/>
        <v>0</v>
      </c>
      <c r="AB4011" s="244" t="s">
        <v>24543</v>
      </c>
    </row>
    <row r="4012" spans="1:28" ht="15" customHeight="1">
      <c r="A4012" s="109">
        <v>4003</v>
      </c>
      <c r="B4012" s="222" t="str">
        <f t="shared" si="30"/>
        <v>Klik Disini</v>
      </c>
      <c r="C4012" s="244" t="s">
        <v>24544</v>
      </c>
      <c r="D4012" s="244" t="s">
        <v>2762</v>
      </c>
      <c r="E4012" s="244" t="s">
        <v>4420</v>
      </c>
      <c r="F4012" s="244" t="s">
        <v>24545</v>
      </c>
      <c r="G4012" s="244" t="s">
        <v>24546</v>
      </c>
      <c r="H4012" s="244" t="s">
        <v>3912</v>
      </c>
      <c r="I4012" s="267" t="s">
        <v>446</v>
      </c>
      <c r="J4012" s="268" t="s">
        <v>367</v>
      </c>
      <c r="K4012" s="244" t="s">
        <v>1953</v>
      </c>
      <c r="L4012" s="244"/>
      <c r="M4012" s="259" t="s">
        <v>14410</v>
      </c>
      <c r="N4012" s="244" t="s">
        <v>449</v>
      </c>
      <c r="O4012" s="244" t="s">
        <v>450</v>
      </c>
      <c r="P4012" s="244" t="s">
        <v>21152</v>
      </c>
      <c r="Q4012" s="244">
        <v>2018</v>
      </c>
      <c r="R4012" s="244" t="s">
        <v>14116</v>
      </c>
      <c r="S4012" s="223" t="s">
        <v>78</v>
      </c>
      <c r="T4012" s="244" t="s">
        <v>451</v>
      </c>
      <c r="U4012" s="246">
        <v>162</v>
      </c>
      <c r="V4012" s="244" t="s">
        <v>452</v>
      </c>
      <c r="W4012" s="244" t="s">
        <v>813</v>
      </c>
      <c r="X4012" s="244" t="s">
        <v>24547</v>
      </c>
      <c r="Y4012" s="269">
        <v>89000</v>
      </c>
      <c r="Z4012" s="270"/>
      <c r="AA4012" s="241">
        <f t="shared" si="31"/>
        <v>0</v>
      </c>
      <c r="AB4012" s="244" t="s">
        <v>24548</v>
      </c>
    </row>
    <row r="4013" spans="1:28" ht="15" customHeight="1">
      <c r="A4013" s="109">
        <v>4004</v>
      </c>
      <c r="B4013" s="222" t="str">
        <f t="shared" si="30"/>
        <v>Klik Disini</v>
      </c>
      <c r="C4013" s="244" t="s">
        <v>24549</v>
      </c>
      <c r="D4013" s="244" t="s">
        <v>2762</v>
      </c>
      <c r="E4013" s="244" t="s">
        <v>24550</v>
      </c>
      <c r="F4013" s="244"/>
      <c r="G4013" s="244" t="s">
        <v>24551</v>
      </c>
      <c r="H4013" s="244" t="s">
        <v>3912</v>
      </c>
      <c r="I4013" s="267" t="s">
        <v>446</v>
      </c>
      <c r="J4013" s="268" t="s">
        <v>367</v>
      </c>
      <c r="K4013" s="244" t="s">
        <v>1953</v>
      </c>
      <c r="L4013" s="244"/>
      <c r="M4013" s="259" t="s">
        <v>447</v>
      </c>
      <c r="N4013" s="244" t="s">
        <v>449</v>
      </c>
      <c r="O4013" s="244" t="s">
        <v>450</v>
      </c>
      <c r="P4013" s="244" t="s">
        <v>21152</v>
      </c>
      <c r="Q4013" s="244">
        <v>2022</v>
      </c>
      <c r="R4013" s="244" t="s">
        <v>14116</v>
      </c>
      <c r="S4013" s="223" t="s">
        <v>78</v>
      </c>
      <c r="T4013" s="244" t="s">
        <v>451</v>
      </c>
      <c r="U4013" s="246">
        <v>146</v>
      </c>
      <c r="V4013" s="244" t="s">
        <v>452</v>
      </c>
      <c r="W4013" s="244" t="s">
        <v>991</v>
      </c>
      <c r="X4013" s="244" t="s">
        <v>24552</v>
      </c>
      <c r="Y4013" s="269">
        <v>80000</v>
      </c>
      <c r="Z4013" s="270"/>
      <c r="AA4013" s="241">
        <f t="shared" si="31"/>
        <v>0</v>
      </c>
      <c r="AB4013" s="244" t="s">
        <v>24553</v>
      </c>
    </row>
    <row r="4014" spans="1:28" ht="15" customHeight="1">
      <c r="A4014" s="109">
        <v>4005</v>
      </c>
      <c r="B4014" s="222" t="str">
        <f t="shared" si="30"/>
        <v>Klik Disini</v>
      </c>
      <c r="C4014" s="244" t="s">
        <v>24554</v>
      </c>
      <c r="D4014" s="244" t="s">
        <v>2762</v>
      </c>
      <c r="E4014" s="244" t="s">
        <v>9247</v>
      </c>
      <c r="F4014" s="244" t="s">
        <v>24555</v>
      </c>
      <c r="G4014" s="244" t="s">
        <v>24556</v>
      </c>
      <c r="H4014" s="244" t="s">
        <v>3912</v>
      </c>
      <c r="I4014" s="267" t="s">
        <v>446</v>
      </c>
      <c r="J4014" s="268" t="s">
        <v>367</v>
      </c>
      <c r="K4014" s="244" t="s">
        <v>1953</v>
      </c>
      <c r="L4014" s="244"/>
      <c r="M4014" s="259" t="s">
        <v>447</v>
      </c>
      <c r="N4014" s="244" t="s">
        <v>449</v>
      </c>
      <c r="O4014" s="244" t="s">
        <v>450</v>
      </c>
      <c r="P4014" s="244">
        <v>2012</v>
      </c>
      <c r="Q4014" s="244">
        <v>2023</v>
      </c>
      <c r="R4014" s="244" t="s">
        <v>14116</v>
      </c>
      <c r="S4014" s="223" t="s">
        <v>78</v>
      </c>
      <c r="T4014" s="244" t="s">
        <v>451</v>
      </c>
      <c r="U4014" s="246">
        <v>146</v>
      </c>
      <c r="V4014" s="244" t="s">
        <v>452</v>
      </c>
      <c r="W4014" s="244" t="s">
        <v>796</v>
      </c>
      <c r="X4014" s="244" t="s">
        <v>24557</v>
      </c>
      <c r="Y4014" s="269">
        <v>39000</v>
      </c>
      <c r="Z4014" s="270"/>
      <c r="AA4014" s="241">
        <f t="shared" si="31"/>
        <v>0</v>
      </c>
      <c r="AB4014" s="244" t="s">
        <v>24558</v>
      </c>
    </row>
    <row r="4015" spans="1:28" ht="15" customHeight="1">
      <c r="A4015" s="109">
        <v>4006</v>
      </c>
      <c r="B4015" s="222" t="str">
        <f t="shared" si="30"/>
        <v>Klik Disini</v>
      </c>
      <c r="C4015" s="244" t="s">
        <v>24559</v>
      </c>
      <c r="D4015" s="244" t="s">
        <v>2762</v>
      </c>
      <c r="E4015" s="244" t="s">
        <v>11782</v>
      </c>
      <c r="F4015" s="244" t="s">
        <v>24560</v>
      </c>
      <c r="G4015" s="244" t="s">
        <v>24561</v>
      </c>
      <c r="H4015" s="244" t="s">
        <v>3912</v>
      </c>
      <c r="I4015" s="267" t="s">
        <v>446</v>
      </c>
      <c r="J4015" s="268" t="s">
        <v>367</v>
      </c>
      <c r="K4015" s="244" t="s">
        <v>1953</v>
      </c>
      <c r="L4015" s="244"/>
      <c r="M4015" s="259" t="s">
        <v>14410</v>
      </c>
      <c r="N4015" s="244" t="s">
        <v>449</v>
      </c>
      <c r="O4015" s="244" t="s">
        <v>450</v>
      </c>
      <c r="P4015" s="244">
        <v>2018</v>
      </c>
      <c r="Q4015" s="244">
        <v>2022</v>
      </c>
      <c r="R4015" s="244" t="s">
        <v>14116</v>
      </c>
      <c r="S4015" s="223" t="s">
        <v>78</v>
      </c>
      <c r="T4015" s="244" t="s">
        <v>451</v>
      </c>
      <c r="U4015" s="246">
        <v>322</v>
      </c>
      <c r="V4015" s="244" t="s">
        <v>452</v>
      </c>
      <c r="W4015" s="244" t="s">
        <v>488</v>
      </c>
      <c r="X4015" s="244" t="s">
        <v>24562</v>
      </c>
      <c r="Y4015" s="269">
        <v>89000</v>
      </c>
      <c r="Z4015" s="270"/>
      <c r="AA4015" s="241">
        <f t="shared" si="31"/>
        <v>0</v>
      </c>
      <c r="AB4015" s="244" t="s">
        <v>24563</v>
      </c>
    </row>
    <row r="4016" spans="1:28" ht="15" customHeight="1">
      <c r="A4016" s="109">
        <v>4007</v>
      </c>
      <c r="B4016" s="222" t="str">
        <f t="shared" si="30"/>
        <v>Klik Disini</v>
      </c>
      <c r="C4016" s="244" t="s">
        <v>24564</v>
      </c>
      <c r="D4016" s="244" t="s">
        <v>24565</v>
      </c>
      <c r="E4016" s="244" t="s">
        <v>24566</v>
      </c>
      <c r="F4016" s="244" t="s">
        <v>24567</v>
      </c>
      <c r="G4016" s="244" t="s">
        <v>24568</v>
      </c>
      <c r="H4016" s="244" t="s">
        <v>3912</v>
      </c>
      <c r="I4016" s="267" t="s">
        <v>446</v>
      </c>
      <c r="J4016" s="268" t="s">
        <v>367</v>
      </c>
      <c r="K4016" s="244" t="s">
        <v>1953</v>
      </c>
      <c r="L4016" s="244"/>
      <c r="M4016" s="259" t="s">
        <v>14410</v>
      </c>
      <c r="N4016" s="244" t="s">
        <v>449</v>
      </c>
      <c r="O4016" s="244" t="s">
        <v>450</v>
      </c>
      <c r="P4016" s="244">
        <v>2019</v>
      </c>
      <c r="Q4016" s="244">
        <v>2021</v>
      </c>
      <c r="R4016" s="244" t="s">
        <v>14116</v>
      </c>
      <c r="S4016" s="223" t="s">
        <v>78</v>
      </c>
      <c r="T4016" s="244" t="s">
        <v>451</v>
      </c>
      <c r="U4016" s="246">
        <v>194</v>
      </c>
      <c r="V4016" s="244" t="s">
        <v>452</v>
      </c>
      <c r="W4016" s="244" t="s">
        <v>497</v>
      </c>
      <c r="X4016" s="244" t="s">
        <v>24569</v>
      </c>
      <c r="Y4016" s="269">
        <v>52000</v>
      </c>
      <c r="Z4016" s="270"/>
      <c r="AA4016" s="241">
        <f t="shared" si="31"/>
        <v>0</v>
      </c>
      <c r="AB4016" s="244" t="s">
        <v>24570</v>
      </c>
    </row>
    <row r="4017" spans="1:28" ht="15" customHeight="1">
      <c r="A4017" s="109">
        <v>4008</v>
      </c>
      <c r="B4017" s="222" t="str">
        <f t="shared" si="30"/>
        <v>Klik Disini</v>
      </c>
      <c r="C4017" s="244" t="s">
        <v>24571</v>
      </c>
      <c r="D4017" s="244" t="s">
        <v>2762</v>
      </c>
      <c r="E4017" s="244" t="s">
        <v>4226</v>
      </c>
      <c r="F4017" s="244" t="s">
        <v>24572</v>
      </c>
      <c r="G4017" s="244" t="s">
        <v>24573</v>
      </c>
      <c r="H4017" s="244" t="s">
        <v>3912</v>
      </c>
      <c r="I4017" s="267" t="s">
        <v>446</v>
      </c>
      <c r="J4017" s="268" t="s">
        <v>367</v>
      </c>
      <c r="K4017" s="244" t="s">
        <v>1953</v>
      </c>
      <c r="L4017" s="244"/>
      <c r="M4017" s="259" t="s">
        <v>14410</v>
      </c>
      <c r="N4017" s="244" t="s">
        <v>449</v>
      </c>
      <c r="O4017" s="244" t="s">
        <v>450</v>
      </c>
      <c r="P4017" s="244">
        <v>2019</v>
      </c>
      <c r="Q4017" s="244">
        <v>2021</v>
      </c>
      <c r="R4017" s="244" t="s">
        <v>14116</v>
      </c>
      <c r="S4017" s="223" t="s">
        <v>78</v>
      </c>
      <c r="T4017" s="244" t="s">
        <v>451</v>
      </c>
      <c r="U4017" s="246">
        <v>274</v>
      </c>
      <c r="V4017" s="244" t="s">
        <v>452</v>
      </c>
      <c r="W4017" s="244" t="s">
        <v>864</v>
      </c>
      <c r="X4017" s="244" t="s">
        <v>24574</v>
      </c>
      <c r="Y4017" s="269">
        <v>72000</v>
      </c>
      <c r="Z4017" s="270"/>
      <c r="AA4017" s="241">
        <f t="shared" si="31"/>
        <v>0</v>
      </c>
      <c r="AB4017" s="244" t="s">
        <v>24575</v>
      </c>
    </row>
    <row r="4018" spans="1:28" ht="15" customHeight="1">
      <c r="A4018" s="109">
        <v>4009</v>
      </c>
      <c r="B4018" s="222" t="str">
        <f t="shared" si="30"/>
        <v>Klik Disini</v>
      </c>
      <c r="C4018" s="244" t="s">
        <v>24576</v>
      </c>
      <c r="D4018" s="244" t="s">
        <v>2762</v>
      </c>
      <c r="E4018" s="244" t="s">
        <v>24577</v>
      </c>
      <c r="F4018" s="244" t="s">
        <v>24578</v>
      </c>
      <c r="G4018" s="244" t="s">
        <v>24579</v>
      </c>
      <c r="H4018" s="244" t="s">
        <v>3912</v>
      </c>
      <c r="I4018" s="267" t="s">
        <v>446</v>
      </c>
      <c r="J4018" s="268" t="s">
        <v>367</v>
      </c>
      <c r="K4018" s="244" t="s">
        <v>1953</v>
      </c>
      <c r="L4018" s="244"/>
      <c r="M4018" s="259" t="s">
        <v>14410</v>
      </c>
      <c r="N4018" s="244" t="s">
        <v>449</v>
      </c>
      <c r="O4018" s="244" t="s">
        <v>450</v>
      </c>
      <c r="P4018" s="244">
        <v>2013</v>
      </c>
      <c r="Q4018" s="244">
        <v>2022</v>
      </c>
      <c r="R4018" s="244" t="s">
        <v>14116</v>
      </c>
      <c r="S4018" s="223" t="s">
        <v>78</v>
      </c>
      <c r="T4018" s="244" t="s">
        <v>451</v>
      </c>
      <c r="U4018" s="246">
        <v>106</v>
      </c>
      <c r="V4018" s="244" t="s">
        <v>452</v>
      </c>
      <c r="W4018" s="244" t="s">
        <v>606</v>
      </c>
      <c r="X4018" s="244" t="s">
        <v>24580</v>
      </c>
      <c r="Y4018" s="269">
        <v>32500</v>
      </c>
      <c r="Z4018" s="270"/>
      <c r="AA4018" s="241">
        <f t="shared" si="31"/>
        <v>0</v>
      </c>
      <c r="AB4018" s="244" t="s">
        <v>24581</v>
      </c>
    </row>
    <row r="4019" spans="1:28" ht="15" customHeight="1">
      <c r="A4019" s="109">
        <v>4010</v>
      </c>
      <c r="B4019" s="222" t="str">
        <f t="shared" si="30"/>
        <v>Klik Disini</v>
      </c>
      <c r="C4019" s="244" t="s">
        <v>24582</v>
      </c>
      <c r="D4019" s="244" t="s">
        <v>2762</v>
      </c>
      <c r="E4019" s="244" t="s">
        <v>24583</v>
      </c>
      <c r="F4019" s="244" t="s">
        <v>24584</v>
      </c>
      <c r="G4019" s="244" t="s">
        <v>24585</v>
      </c>
      <c r="H4019" s="244" t="s">
        <v>3912</v>
      </c>
      <c r="I4019" s="267" t="s">
        <v>446</v>
      </c>
      <c r="J4019" s="268" t="s">
        <v>367</v>
      </c>
      <c r="K4019" s="244" t="s">
        <v>1953</v>
      </c>
      <c r="L4019" s="244"/>
      <c r="M4019" s="259" t="s">
        <v>14410</v>
      </c>
      <c r="N4019" s="244" t="s">
        <v>449</v>
      </c>
      <c r="O4019" s="244" t="s">
        <v>450</v>
      </c>
      <c r="P4019" s="244">
        <v>2011</v>
      </c>
      <c r="Q4019" s="244">
        <v>2023</v>
      </c>
      <c r="R4019" s="244" t="s">
        <v>14116</v>
      </c>
      <c r="S4019" s="223" t="s">
        <v>78</v>
      </c>
      <c r="T4019" s="244" t="s">
        <v>451</v>
      </c>
      <c r="U4019" s="246">
        <v>98</v>
      </c>
      <c r="V4019" s="244" t="s">
        <v>452</v>
      </c>
      <c r="W4019" s="244" t="s">
        <v>505</v>
      </c>
      <c r="X4019" s="244" t="s">
        <v>24586</v>
      </c>
      <c r="Y4019" s="269">
        <v>44500</v>
      </c>
      <c r="Z4019" s="270"/>
      <c r="AA4019" s="241">
        <f t="shared" si="31"/>
        <v>0</v>
      </c>
      <c r="AB4019" s="244" t="s">
        <v>24587</v>
      </c>
    </row>
    <row r="4020" spans="1:28" ht="15" customHeight="1">
      <c r="A4020" s="109">
        <v>4011</v>
      </c>
      <c r="B4020" s="222" t="str">
        <f t="shared" si="30"/>
        <v>Klik Disini</v>
      </c>
      <c r="C4020" s="244" t="s">
        <v>24588</v>
      </c>
      <c r="D4020" s="244" t="s">
        <v>24589</v>
      </c>
      <c r="E4020" s="244" t="s">
        <v>16677</v>
      </c>
      <c r="F4020" s="244" t="s">
        <v>24590</v>
      </c>
      <c r="G4020" s="244" t="s">
        <v>24591</v>
      </c>
      <c r="H4020" s="244" t="s">
        <v>3912</v>
      </c>
      <c r="I4020" s="267" t="s">
        <v>446</v>
      </c>
      <c r="J4020" s="268" t="s">
        <v>367</v>
      </c>
      <c r="K4020" s="244" t="s">
        <v>1953</v>
      </c>
      <c r="L4020" s="244"/>
      <c r="M4020" s="259" t="s">
        <v>14410</v>
      </c>
      <c r="N4020" s="244" t="s">
        <v>449</v>
      </c>
      <c r="O4020" s="244" t="s">
        <v>450</v>
      </c>
      <c r="P4020" s="244">
        <v>2019</v>
      </c>
      <c r="Q4020" s="244">
        <v>2023</v>
      </c>
      <c r="R4020" s="244" t="s">
        <v>14116</v>
      </c>
      <c r="S4020" s="223" t="s">
        <v>78</v>
      </c>
      <c r="T4020" s="244" t="s">
        <v>451</v>
      </c>
      <c r="U4020" s="246">
        <v>610</v>
      </c>
      <c r="V4020" s="244" t="s">
        <v>452</v>
      </c>
      <c r="W4020" s="244" t="s">
        <v>3894</v>
      </c>
      <c r="X4020" s="244" t="s">
        <v>24592</v>
      </c>
      <c r="Y4020" s="269">
        <v>225000</v>
      </c>
      <c r="Z4020" s="270"/>
      <c r="AA4020" s="241">
        <f t="shared" si="31"/>
        <v>0</v>
      </c>
      <c r="AB4020" s="244" t="s">
        <v>24593</v>
      </c>
    </row>
    <row r="4021" spans="1:28" ht="15" customHeight="1">
      <c r="A4021" s="109">
        <v>4012</v>
      </c>
      <c r="B4021" s="222" t="str">
        <f t="shared" si="30"/>
        <v>Klik Disini</v>
      </c>
      <c r="C4021" s="244" t="s">
        <v>24594</v>
      </c>
      <c r="D4021" s="244" t="s">
        <v>24595</v>
      </c>
      <c r="E4021" s="244" t="s">
        <v>24596</v>
      </c>
      <c r="F4021" s="244" t="s">
        <v>24597</v>
      </c>
      <c r="G4021" s="244" t="s">
        <v>24598</v>
      </c>
      <c r="H4021" s="244" t="s">
        <v>3912</v>
      </c>
      <c r="I4021" s="267" t="s">
        <v>446</v>
      </c>
      <c r="J4021" s="268" t="s">
        <v>367</v>
      </c>
      <c r="K4021" s="244" t="s">
        <v>1953</v>
      </c>
      <c r="L4021" s="244"/>
      <c r="M4021" s="259" t="s">
        <v>14410</v>
      </c>
      <c r="N4021" s="244" t="s">
        <v>449</v>
      </c>
      <c r="O4021" s="244" t="s">
        <v>450</v>
      </c>
      <c r="P4021" s="244">
        <v>2006</v>
      </c>
      <c r="Q4021" s="244">
        <v>2023</v>
      </c>
      <c r="R4021" s="244" t="s">
        <v>14116</v>
      </c>
      <c r="S4021" s="223" t="s">
        <v>78</v>
      </c>
      <c r="T4021" s="244" t="s">
        <v>451</v>
      </c>
      <c r="U4021" s="246">
        <v>194</v>
      </c>
      <c r="V4021" s="244" t="s">
        <v>452</v>
      </c>
      <c r="W4021" s="244" t="s">
        <v>884</v>
      </c>
      <c r="X4021" s="244" t="s">
        <v>24599</v>
      </c>
      <c r="Y4021" s="269">
        <v>50500</v>
      </c>
      <c r="Z4021" s="270"/>
      <c r="AA4021" s="241">
        <f t="shared" si="31"/>
        <v>0</v>
      </c>
      <c r="AB4021" s="244" t="s">
        <v>24600</v>
      </c>
    </row>
    <row r="4022" spans="1:28" ht="15" customHeight="1">
      <c r="A4022" s="109">
        <v>4013</v>
      </c>
      <c r="B4022" s="222" t="str">
        <f t="shared" si="30"/>
        <v>Klik Disini</v>
      </c>
      <c r="C4022" s="244" t="s">
        <v>24601</v>
      </c>
      <c r="D4022" s="244" t="s">
        <v>2762</v>
      </c>
      <c r="E4022" s="244" t="s">
        <v>24602</v>
      </c>
      <c r="F4022" s="244" t="s">
        <v>24603</v>
      </c>
      <c r="G4022" s="244" t="s">
        <v>24604</v>
      </c>
      <c r="H4022" s="244" t="s">
        <v>3912</v>
      </c>
      <c r="I4022" s="267" t="s">
        <v>446</v>
      </c>
      <c r="J4022" s="268" t="s">
        <v>367</v>
      </c>
      <c r="K4022" s="244" t="s">
        <v>1953</v>
      </c>
      <c r="L4022" s="244"/>
      <c r="M4022" s="259" t="s">
        <v>14410</v>
      </c>
      <c r="N4022" s="244" t="s">
        <v>449</v>
      </c>
      <c r="O4022" s="244" t="s">
        <v>450</v>
      </c>
      <c r="P4022" s="244">
        <v>2018</v>
      </c>
      <c r="Q4022" s="244">
        <v>2021</v>
      </c>
      <c r="R4022" s="244" t="s">
        <v>14116</v>
      </c>
      <c r="S4022" s="223" t="s">
        <v>78</v>
      </c>
      <c r="T4022" s="244" t="s">
        <v>451</v>
      </c>
      <c r="U4022" s="246">
        <v>434</v>
      </c>
      <c r="V4022" s="244" t="s">
        <v>452</v>
      </c>
      <c r="W4022" s="244" t="s">
        <v>1626</v>
      </c>
      <c r="X4022" s="244" t="s">
        <v>24605</v>
      </c>
      <c r="Y4022" s="269">
        <v>119000</v>
      </c>
      <c r="Z4022" s="270"/>
      <c r="AA4022" s="241">
        <f t="shared" si="31"/>
        <v>0</v>
      </c>
      <c r="AB4022" s="244" t="s">
        <v>24606</v>
      </c>
    </row>
    <row r="4023" spans="1:28" ht="15" customHeight="1">
      <c r="A4023" s="109">
        <v>4014</v>
      </c>
      <c r="B4023" s="222" t="str">
        <f t="shared" si="30"/>
        <v>Klik Disini</v>
      </c>
      <c r="C4023" s="244" t="s">
        <v>24607</v>
      </c>
      <c r="D4023" s="244" t="s">
        <v>24608</v>
      </c>
      <c r="E4023" s="244" t="s">
        <v>24609</v>
      </c>
      <c r="F4023" s="244" t="s">
        <v>24610</v>
      </c>
      <c r="G4023" s="244" t="s">
        <v>24611</v>
      </c>
      <c r="H4023" s="244" t="s">
        <v>3912</v>
      </c>
      <c r="I4023" s="267" t="s">
        <v>446</v>
      </c>
      <c r="J4023" s="268" t="s">
        <v>367</v>
      </c>
      <c r="K4023" s="244" t="s">
        <v>1953</v>
      </c>
      <c r="L4023" s="244"/>
      <c r="M4023" s="259" t="s">
        <v>14410</v>
      </c>
      <c r="N4023" s="244" t="s">
        <v>449</v>
      </c>
      <c r="O4023" s="244" t="s">
        <v>450</v>
      </c>
      <c r="P4023" s="244">
        <v>2012</v>
      </c>
      <c r="Q4023" s="244">
        <v>2023</v>
      </c>
      <c r="R4023" s="244" t="s">
        <v>14116</v>
      </c>
      <c r="S4023" s="223" t="s">
        <v>78</v>
      </c>
      <c r="T4023" s="244" t="s">
        <v>451</v>
      </c>
      <c r="U4023" s="246">
        <v>522</v>
      </c>
      <c r="V4023" s="244" t="s">
        <v>452</v>
      </c>
      <c r="W4023" s="244" t="s">
        <v>1937</v>
      </c>
      <c r="X4023" s="244" t="s">
        <v>24612</v>
      </c>
      <c r="Y4023" s="269">
        <v>195000</v>
      </c>
      <c r="Z4023" s="270"/>
      <c r="AA4023" s="241">
        <f t="shared" si="31"/>
        <v>0</v>
      </c>
      <c r="AB4023" s="244" t="s">
        <v>24613</v>
      </c>
    </row>
    <row r="4024" spans="1:28" ht="15" customHeight="1">
      <c r="A4024" s="109">
        <v>4015</v>
      </c>
      <c r="B4024" s="222" t="str">
        <f t="shared" si="30"/>
        <v>Klik Disini</v>
      </c>
      <c r="C4024" s="244" t="s">
        <v>24614</v>
      </c>
      <c r="D4024" s="244" t="s">
        <v>2762</v>
      </c>
      <c r="E4024" s="244" t="s">
        <v>10982</v>
      </c>
      <c r="F4024" s="244" t="s">
        <v>24615</v>
      </c>
      <c r="G4024" s="244" t="s">
        <v>24616</v>
      </c>
      <c r="H4024" s="244" t="s">
        <v>3912</v>
      </c>
      <c r="I4024" s="267" t="s">
        <v>446</v>
      </c>
      <c r="J4024" s="268" t="s">
        <v>367</v>
      </c>
      <c r="K4024" s="244" t="s">
        <v>1953</v>
      </c>
      <c r="L4024" s="244"/>
      <c r="M4024" s="259" t="s">
        <v>14410</v>
      </c>
      <c r="N4024" s="244" t="s">
        <v>449</v>
      </c>
      <c r="O4024" s="244" t="s">
        <v>450</v>
      </c>
      <c r="P4024" s="244">
        <v>2018</v>
      </c>
      <c r="Q4024" s="244">
        <v>2021</v>
      </c>
      <c r="R4024" s="244" t="s">
        <v>14116</v>
      </c>
      <c r="S4024" s="223" t="s">
        <v>78</v>
      </c>
      <c r="T4024" s="244" t="s">
        <v>451</v>
      </c>
      <c r="U4024" s="246">
        <v>354</v>
      </c>
      <c r="V4024" s="244" t="s">
        <v>452</v>
      </c>
      <c r="W4024" s="244" t="s">
        <v>1873</v>
      </c>
      <c r="X4024" s="244" t="s">
        <v>24617</v>
      </c>
      <c r="Y4024" s="269">
        <v>98000</v>
      </c>
      <c r="Z4024" s="270"/>
      <c r="AA4024" s="241">
        <f t="shared" si="31"/>
        <v>0</v>
      </c>
      <c r="AB4024" s="244" t="s">
        <v>24618</v>
      </c>
    </row>
    <row r="4025" spans="1:28" ht="15" customHeight="1">
      <c r="A4025" s="109">
        <v>4016</v>
      </c>
      <c r="B4025" s="222" t="str">
        <f t="shared" si="30"/>
        <v>Klik Disini</v>
      </c>
      <c r="C4025" s="244" t="s">
        <v>24619</v>
      </c>
      <c r="D4025" s="244" t="s">
        <v>2762</v>
      </c>
      <c r="E4025" s="244" t="s">
        <v>4438</v>
      </c>
      <c r="F4025" s="244" t="s">
        <v>24620</v>
      </c>
      <c r="G4025" s="244" t="s">
        <v>24621</v>
      </c>
      <c r="H4025" s="244" t="s">
        <v>3912</v>
      </c>
      <c r="I4025" s="267" t="s">
        <v>446</v>
      </c>
      <c r="J4025" s="268" t="s">
        <v>367</v>
      </c>
      <c r="K4025" s="244" t="s">
        <v>1953</v>
      </c>
      <c r="L4025" s="244"/>
      <c r="M4025" s="259" t="s">
        <v>14410</v>
      </c>
      <c r="N4025" s="244" t="s">
        <v>449</v>
      </c>
      <c r="O4025" s="244" t="s">
        <v>450</v>
      </c>
      <c r="P4025" s="244">
        <v>2018</v>
      </c>
      <c r="Q4025" s="244">
        <v>2021</v>
      </c>
      <c r="R4025" s="244" t="s">
        <v>14116</v>
      </c>
      <c r="S4025" s="223" t="s">
        <v>78</v>
      </c>
      <c r="T4025" s="244" t="s">
        <v>451</v>
      </c>
      <c r="U4025" s="246">
        <v>202</v>
      </c>
      <c r="V4025" s="244" t="s">
        <v>452</v>
      </c>
      <c r="W4025" s="244" t="s">
        <v>864</v>
      </c>
      <c r="X4025" s="244" t="s">
        <v>24622</v>
      </c>
      <c r="Y4025" s="269">
        <v>54000</v>
      </c>
      <c r="Z4025" s="270"/>
      <c r="AA4025" s="241">
        <f t="shared" si="31"/>
        <v>0</v>
      </c>
      <c r="AB4025" s="244" t="s">
        <v>24623</v>
      </c>
    </row>
    <row r="4026" spans="1:28" ht="15" customHeight="1">
      <c r="A4026" s="109">
        <v>4017</v>
      </c>
      <c r="B4026" s="222" t="str">
        <f t="shared" si="30"/>
        <v>Klik Disini</v>
      </c>
      <c r="C4026" s="244" t="s">
        <v>24624</v>
      </c>
      <c r="D4026" s="244" t="s">
        <v>2762</v>
      </c>
      <c r="E4026" s="244" t="s">
        <v>24625</v>
      </c>
      <c r="F4026" s="244" t="s">
        <v>24626</v>
      </c>
      <c r="G4026" s="244" t="s">
        <v>24627</v>
      </c>
      <c r="H4026" s="244" t="s">
        <v>3912</v>
      </c>
      <c r="I4026" s="267" t="s">
        <v>446</v>
      </c>
      <c r="J4026" s="268" t="s">
        <v>367</v>
      </c>
      <c r="K4026" s="244" t="s">
        <v>1953</v>
      </c>
      <c r="L4026" s="244"/>
      <c r="M4026" s="259" t="s">
        <v>14410</v>
      </c>
      <c r="N4026" s="244" t="s">
        <v>449</v>
      </c>
      <c r="O4026" s="244" t="s">
        <v>450</v>
      </c>
      <c r="P4026" s="244">
        <v>2007</v>
      </c>
      <c r="Q4026" s="244">
        <v>2023</v>
      </c>
      <c r="R4026" s="244" t="s">
        <v>14116</v>
      </c>
      <c r="S4026" s="223" t="s">
        <v>78</v>
      </c>
      <c r="T4026" s="244" t="s">
        <v>451</v>
      </c>
      <c r="U4026" s="246">
        <v>114</v>
      </c>
      <c r="V4026" s="244" t="s">
        <v>452</v>
      </c>
      <c r="W4026" s="244" t="s">
        <v>1808</v>
      </c>
      <c r="X4026" s="244" t="s">
        <v>24628</v>
      </c>
      <c r="Y4026" s="269">
        <v>43500</v>
      </c>
      <c r="Z4026" s="270"/>
      <c r="AA4026" s="241">
        <f t="shared" si="31"/>
        <v>0</v>
      </c>
      <c r="AB4026" s="244" t="s">
        <v>24629</v>
      </c>
    </row>
    <row r="4027" spans="1:28" ht="15" customHeight="1">
      <c r="A4027" s="109">
        <v>4018</v>
      </c>
      <c r="B4027" s="222" t="str">
        <f t="shared" si="30"/>
        <v>Klik Disini</v>
      </c>
      <c r="C4027" s="244" t="s">
        <v>24630</v>
      </c>
      <c r="D4027" s="244" t="s">
        <v>2762</v>
      </c>
      <c r="E4027" s="244" t="s">
        <v>4518</v>
      </c>
      <c r="F4027" s="244" t="s">
        <v>24631</v>
      </c>
      <c r="G4027" s="244" t="s">
        <v>24632</v>
      </c>
      <c r="H4027" s="244" t="s">
        <v>3912</v>
      </c>
      <c r="I4027" s="267" t="s">
        <v>446</v>
      </c>
      <c r="J4027" s="268" t="s">
        <v>367</v>
      </c>
      <c r="K4027" s="244" t="s">
        <v>1953</v>
      </c>
      <c r="L4027" s="244"/>
      <c r="M4027" s="259" t="s">
        <v>14410</v>
      </c>
      <c r="N4027" s="244" t="s">
        <v>449</v>
      </c>
      <c r="O4027" s="244" t="s">
        <v>450</v>
      </c>
      <c r="P4027" s="244">
        <v>2006</v>
      </c>
      <c r="Q4027" s="244">
        <v>2022</v>
      </c>
      <c r="R4027" s="244" t="s">
        <v>14116</v>
      </c>
      <c r="S4027" s="223" t="s">
        <v>78</v>
      </c>
      <c r="T4027" s="244" t="s">
        <v>451</v>
      </c>
      <c r="U4027" s="246">
        <v>145</v>
      </c>
      <c r="V4027" s="244" t="s">
        <v>452</v>
      </c>
      <c r="W4027" s="244" t="s">
        <v>24633</v>
      </c>
      <c r="X4027" s="244" t="s">
        <v>24634</v>
      </c>
      <c r="Y4027" s="269">
        <v>67500</v>
      </c>
      <c r="Z4027" s="270"/>
      <c r="AA4027" s="241">
        <f t="shared" si="31"/>
        <v>0</v>
      </c>
      <c r="AB4027" s="244" t="s">
        <v>24635</v>
      </c>
    </row>
    <row r="4028" spans="1:28" ht="15" customHeight="1">
      <c r="A4028" s="109">
        <v>4019</v>
      </c>
      <c r="B4028" s="222" t="str">
        <f t="shared" si="30"/>
        <v>Klik Disini</v>
      </c>
      <c r="C4028" s="244" t="s">
        <v>24636</v>
      </c>
      <c r="D4028" s="244" t="s">
        <v>2762</v>
      </c>
      <c r="E4028" s="244" t="s">
        <v>20719</v>
      </c>
      <c r="F4028" s="244"/>
      <c r="G4028" s="244" t="s">
        <v>24637</v>
      </c>
      <c r="H4028" s="244" t="s">
        <v>2070</v>
      </c>
      <c r="I4028" s="267" t="s">
        <v>583</v>
      </c>
      <c r="J4028" s="204" t="s">
        <v>263</v>
      </c>
      <c r="K4028" s="244" t="s">
        <v>1953</v>
      </c>
      <c r="L4028" s="244"/>
      <c r="M4028" s="259" t="s">
        <v>447</v>
      </c>
      <c r="N4028" s="244" t="s">
        <v>449</v>
      </c>
      <c r="O4028" s="244" t="s">
        <v>583</v>
      </c>
      <c r="P4028" s="244" t="s">
        <v>21152</v>
      </c>
      <c r="Q4028" s="244">
        <v>2023</v>
      </c>
      <c r="R4028" s="244" t="s">
        <v>3740</v>
      </c>
      <c r="S4028" s="223" t="s">
        <v>78</v>
      </c>
      <c r="T4028" s="244" t="s">
        <v>451</v>
      </c>
      <c r="U4028" s="246">
        <v>58</v>
      </c>
      <c r="V4028" s="244" t="s">
        <v>452</v>
      </c>
      <c r="W4028" s="244" t="s">
        <v>1109</v>
      </c>
      <c r="X4028" s="244" t="s">
        <v>24638</v>
      </c>
      <c r="Y4028" s="269">
        <v>66500</v>
      </c>
      <c r="Z4028" s="270"/>
      <c r="AA4028" s="241">
        <f t="shared" si="31"/>
        <v>0</v>
      </c>
      <c r="AB4028" s="244" t="s">
        <v>24639</v>
      </c>
    </row>
    <row r="4029" spans="1:28" ht="15" customHeight="1">
      <c r="A4029" s="109">
        <v>4020</v>
      </c>
      <c r="B4029" s="222" t="str">
        <f t="shared" si="30"/>
        <v>Klik Disini</v>
      </c>
      <c r="C4029" s="244" t="s">
        <v>24640</v>
      </c>
      <c r="D4029" s="244" t="s">
        <v>2762</v>
      </c>
      <c r="E4029" s="244" t="s">
        <v>10672</v>
      </c>
      <c r="F4029" s="244" t="s">
        <v>24641</v>
      </c>
      <c r="G4029" s="244" t="s">
        <v>24642</v>
      </c>
      <c r="H4029" s="244" t="s">
        <v>3912</v>
      </c>
      <c r="I4029" s="267" t="s">
        <v>446</v>
      </c>
      <c r="J4029" s="268" t="s">
        <v>367</v>
      </c>
      <c r="K4029" s="244" t="s">
        <v>1953</v>
      </c>
      <c r="L4029" s="244"/>
      <c r="M4029" s="259" t="s">
        <v>447</v>
      </c>
      <c r="N4029" s="244" t="s">
        <v>449</v>
      </c>
      <c r="O4029" s="244" t="s">
        <v>450</v>
      </c>
      <c r="P4029" s="244">
        <v>2018</v>
      </c>
      <c r="Q4029" s="244">
        <v>2021</v>
      </c>
      <c r="R4029" s="244" t="s">
        <v>14116</v>
      </c>
      <c r="S4029" s="223" t="s">
        <v>78</v>
      </c>
      <c r="T4029" s="244" t="s">
        <v>451</v>
      </c>
      <c r="U4029" s="246">
        <v>186</v>
      </c>
      <c r="V4029" s="244" t="s">
        <v>452</v>
      </c>
      <c r="W4029" s="244" t="s">
        <v>453</v>
      </c>
      <c r="X4029" s="244" t="s">
        <v>24643</v>
      </c>
      <c r="Y4029" s="269">
        <v>55000</v>
      </c>
      <c r="Z4029" s="270"/>
      <c r="AA4029" s="241">
        <f t="shared" si="31"/>
        <v>0</v>
      </c>
      <c r="AB4029" s="244" t="s">
        <v>24644</v>
      </c>
    </row>
    <row r="4030" spans="1:28" ht="15" customHeight="1">
      <c r="A4030" s="109">
        <v>4021</v>
      </c>
      <c r="B4030" s="222" t="str">
        <f t="shared" si="30"/>
        <v>Klik Disini</v>
      </c>
      <c r="C4030" s="244" t="s">
        <v>24645</v>
      </c>
      <c r="D4030" s="244" t="s">
        <v>2762</v>
      </c>
      <c r="E4030" s="244" t="s">
        <v>1539</v>
      </c>
      <c r="F4030" s="244" t="s">
        <v>24646</v>
      </c>
      <c r="G4030" s="244" t="s">
        <v>24647</v>
      </c>
      <c r="H4030" s="244" t="s">
        <v>262</v>
      </c>
      <c r="I4030" s="267" t="s">
        <v>446</v>
      </c>
      <c r="J4030" s="268" t="s">
        <v>373</v>
      </c>
      <c r="K4030" s="244" t="s">
        <v>1953</v>
      </c>
      <c r="L4030" s="244"/>
      <c r="M4030" s="259" t="s">
        <v>14410</v>
      </c>
      <c r="N4030" s="244" t="s">
        <v>449</v>
      </c>
      <c r="O4030" s="244" t="s">
        <v>450</v>
      </c>
      <c r="P4030" s="244">
        <v>2006</v>
      </c>
      <c r="Q4030" s="244">
        <v>2022</v>
      </c>
      <c r="R4030" s="244" t="s">
        <v>14116</v>
      </c>
      <c r="S4030" s="223" t="s">
        <v>78</v>
      </c>
      <c r="T4030" s="244" t="s">
        <v>451</v>
      </c>
      <c r="U4030" s="246">
        <v>218</v>
      </c>
      <c r="V4030" s="244" t="s">
        <v>452</v>
      </c>
      <c r="W4030" s="244" t="s">
        <v>685</v>
      </c>
      <c r="X4030" s="244" t="s">
        <v>24648</v>
      </c>
      <c r="Y4030" s="269">
        <v>66000</v>
      </c>
      <c r="Z4030" s="270"/>
      <c r="AA4030" s="241">
        <f t="shared" si="31"/>
        <v>0</v>
      </c>
      <c r="AB4030" s="244" t="s">
        <v>24649</v>
      </c>
    </row>
    <row r="4031" spans="1:28" ht="15" customHeight="1">
      <c r="A4031" s="109">
        <v>4022</v>
      </c>
      <c r="B4031" s="222" t="str">
        <f t="shared" si="30"/>
        <v>Klik Disini</v>
      </c>
      <c r="C4031" s="244" t="s">
        <v>24650</v>
      </c>
      <c r="D4031" s="244" t="s">
        <v>2762</v>
      </c>
      <c r="E4031" s="244" t="s">
        <v>20080</v>
      </c>
      <c r="F4031" s="244"/>
      <c r="G4031" s="244" t="s">
        <v>24651</v>
      </c>
      <c r="H4031" s="244" t="s">
        <v>2070</v>
      </c>
      <c r="I4031" s="267" t="s">
        <v>272</v>
      </c>
      <c r="J4031" s="268" t="s">
        <v>306</v>
      </c>
      <c r="K4031" s="244" t="s">
        <v>1953</v>
      </c>
      <c r="L4031" s="244"/>
      <c r="M4031" s="259" t="s">
        <v>447</v>
      </c>
      <c r="N4031" s="244" t="s">
        <v>449</v>
      </c>
      <c r="O4031" s="244" t="s">
        <v>583</v>
      </c>
      <c r="P4031" s="244" t="s">
        <v>21152</v>
      </c>
      <c r="Q4031" s="244">
        <v>2023</v>
      </c>
      <c r="R4031" s="244" t="s">
        <v>3740</v>
      </c>
      <c r="S4031" s="223" t="s">
        <v>78</v>
      </c>
      <c r="T4031" s="244" t="s">
        <v>451</v>
      </c>
      <c r="U4031" s="246">
        <v>53</v>
      </c>
      <c r="V4031" s="244" t="s">
        <v>452</v>
      </c>
      <c r="W4031" s="244" t="s">
        <v>655</v>
      </c>
      <c r="X4031" s="244" t="s">
        <v>24652</v>
      </c>
      <c r="Y4031" s="269">
        <v>65000</v>
      </c>
      <c r="Z4031" s="270"/>
      <c r="AA4031" s="241">
        <f t="shared" si="31"/>
        <v>0</v>
      </c>
      <c r="AB4031" s="244" t="s">
        <v>24653</v>
      </c>
    </row>
    <row r="4032" spans="1:28" ht="15" customHeight="1">
      <c r="A4032" s="109">
        <v>4023</v>
      </c>
      <c r="B4032" s="222" t="str">
        <f t="shared" si="30"/>
        <v>Klik Disini</v>
      </c>
      <c r="C4032" s="244" t="s">
        <v>24654</v>
      </c>
      <c r="D4032" s="244" t="s">
        <v>2762</v>
      </c>
      <c r="E4032" s="244" t="s">
        <v>21799</v>
      </c>
      <c r="F4032" s="244" t="s">
        <v>24655</v>
      </c>
      <c r="G4032" s="244" t="s">
        <v>24656</v>
      </c>
      <c r="H4032" s="244" t="s">
        <v>262</v>
      </c>
      <c r="I4032" s="267" t="s">
        <v>446</v>
      </c>
      <c r="J4032" s="268" t="s">
        <v>347</v>
      </c>
      <c r="K4032" s="244" t="s">
        <v>1953</v>
      </c>
      <c r="L4032" s="244"/>
      <c r="M4032" s="259" t="s">
        <v>447</v>
      </c>
      <c r="N4032" s="244" t="s">
        <v>449</v>
      </c>
      <c r="O4032" s="244" t="s">
        <v>450</v>
      </c>
      <c r="P4032" s="244">
        <v>2023</v>
      </c>
      <c r="Q4032" s="244">
        <v>2023</v>
      </c>
      <c r="R4032" s="244" t="s">
        <v>16107</v>
      </c>
      <c r="S4032" s="223" t="s">
        <v>78</v>
      </c>
      <c r="T4032" s="244" t="s">
        <v>451</v>
      </c>
      <c r="U4032" s="246">
        <v>68</v>
      </c>
      <c r="V4032" s="244" t="s">
        <v>452</v>
      </c>
      <c r="W4032" s="244" t="s">
        <v>611</v>
      </c>
      <c r="X4032" s="244" t="s">
        <v>24657</v>
      </c>
      <c r="Y4032" s="269">
        <v>45000</v>
      </c>
      <c r="Z4032" s="270"/>
      <c r="AA4032" s="241">
        <f t="shared" si="31"/>
        <v>0</v>
      </c>
      <c r="AB4032" s="244" t="s">
        <v>24658</v>
      </c>
    </row>
    <row r="4033" spans="1:28" ht="15" customHeight="1">
      <c r="A4033" s="109">
        <v>4024</v>
      </c>
      <c r="B4033" s="222" t="str">
        <f t="shared" si="30"/>
        <v>Klik Disini</v>
      </c>
      <c r="C4033" s="244" t="s">
        <v>24659</v>
      </c>
      <c r="D4033" s="244" t="s">
        <v>2762</v>
      </c>
      <c r="E4033" s="244" t="s">
        <v>22371</v>
      </c>
      <c r="F4033" s="244" t="s">
        <v>24660</v>
      </c>
      <c r="G4033" s="244" t="s">
        <v>24661</v>
      </c>
      <c r="H4033" s="244" t="s">
        <v>262</v>
      </c>
      <c r="I4033" s="267" t="s">
        <v>592</v>
      </c>
      <c r="J4033" s="268" t="s">
        <v>326</v>
      </c>
      <c r="K4033" s="244" t="s">
        <v>1953</v>
      </c>
      <c r="L4033" s="244"/>
      <c r="M4033" s="259" t="s">
        <v>447</v>
      </c>
      <c r="N4033" s="244" t="s">
        <v>449</v>
      </c>
      <c r="O4033" s="244" t="s">
        <v>450</v>
      </c>
      <c r="P4033" s="244">
        <v>2023</v>
      </c>
      <c r="Q4033" s="244">
        <v>2023</v>
      </c>
      <c r="R4033" s="244" t="s">
        <v>16107</v>
      </c>
      <c r="S4033" s="223" t="s">
        <v>78</v>
      </c>
      <c r="T4033" s="244" t="s">
        <v>451</v>
      </c>
      <c r="U4033" s="246">
        <v>82</v>
      </c>
      <c r="V4033" s="244" t="s">
        <v>452</v>
      </c>
      <c r="W4033" s="244" t="s">
        <v>8461</v>
      </c>
      <c r="X4033" s="244" t="s">
        <v>24662</v>
      </c>
      <c r="Y4033" s="269">
        <v>47500</v>
      </c>
      <c r="Z4033" s="270"/>
      <c r="AA4033" s="241">
        <f t="shared" si="31"/>
        <v>0</v>
      </c>
      <c r="AB4033" s="244" t="s">
        <v>24663</v>
      </c>
    </row>
    <row r="4034" spans="1:28" ht="15" customHeight="1">
      <c r="A4034" s="109">
        <v>4025</v>
      </c>
      <c r="B4034" s="222" t="str">
        <f t="shared" si="30"/>
        <v>Klik Disini</v>
      </c>
      <c r="C4034" s="244" t="s">
        <v>24664</v>
      </c>
      <c r="D4034" s="244" t="s">
        <v>2762</v>
      </c>
      <c r="E4034" s="244" t="s">
        <v>21505</v>
      </c>
      <c r="F4034" s="244" t="s">
        <v>24665</v>
      </c>
      <c r="G4034" s="244" t="s">
        <v>24666</v>
      </c>
      <c r="H4034" s="244" t="s">
        <v>262</v>
      </c>
      <c r="I4034" s="267" t="s">
        <v>592</v>
      </c>
      <c r="J4034" s="268" t="s">
        <v>326</v>
      </c>
      <c r="K4034" s="244" t="s">
        <v>1953</v>
      </c>
      <c r="L4034" s="244"/>
      <c r="M4034" s="259" t="s">
        <v>447</v>
      </c>
      <c r="N4034" s="244" t="s">
        <v>449</v>
      </c>
      <c r="O4034" s="244" t="s">
        <v>450</v>
      </c>
      <c r="P4034" s="244">
        <v>2023</v>
      </c>
      <c r="Q4034" s="244">
        <v>2023</v>
      </c>
      <c r="R4034" s="244" t="s">
        <v>16107</v>
      </c>
      <c r="S4034" s="223" t="s">
        <v>78</v>
      </c>
      <c r="T4034" s="244" t="s">
        <v>451</v>
      </c>
      <c r="U4034" s="246">
        <v>74</v>
      </c>
      <c r="V4034" s="244" t="s">
        <v>452</v>
      </c>
      <c r="W4034" s="244" t="s">
        <v>1505</v>
      </c>
      <c r="X4034" s="244" t="s">
        <v>24667</v>
      </c>
      <c r="Y4034" s="269">
        <v>46000</v>
      </c>
      <c r="Z4034" s="270"/>
      <c r="AA4034" s="241">
        <f t="shared" si="31"/>
        <v>0</v>
      </c>
      <c r="AB4034" s="244" t="s">
        <v>24668</v>
      </c>
    </row>
    <row r="4035" spans="1:28" ht="15" customHeight="1">
      <c r="A4035" s="109">
        <v>4026</v>
      </c>
      <c r="B4035" s="222" t="str">
        <f t="shared" si="30"/>
        <v>Klik Disini</v>
      </c>
      <c r="C4035" s="244" t="s">
        <v>24669</v>
      </c>
      <c r="D4035" s="244" t="s">
        <v>2762</v>
      </c>
      <c r="E4035" s="244" t="s">
        <v>22371</v>
      </c>
      <c r="F4035" s="244" t="s">
        <v>24670</v>
      </c>
      <c r="G4035" s="244" t="s">
        <v>24671</v>
      </c>
      <c r="H4035" s="244" t="s">
        <v>16392</v>
      </c>
      <c r="I4035" s="267" t="s">
        <v>592</v>
      </c>
      <c r="J4035" s="268" t="s">
        <v>326</v>
      </c>
      <c r="K4035" s="244" t="s">
        <v>1953</v>
      </c>
      <c r="L4035" s="244"/>
      <c r="M4035" s="259" t="s">
        <v>447</v>
      </c>
      <c r="N4035" s="244" t="s">
        <v>449</v>
      </c>
      <c r="O4035" s="244" t="s">
        <v>450</v>
      </c>
      <c r="P4035" s="244">
        <v>2023</v>
      </c>
      <c r="Q4035" s="244">
        <v>2023</v>
      </c>
      <c r="R4035" s="244" t="s">
        <v>16107</v>
      </c>
      <c r="S4035" s="223" t="s">
        <v>78</v>
      </c>
      <c r="T4035" s="244" t="s">
        <v>451</v>
      </c>
      <c r="U4035" s="246">
        <v>74</v>
      </c>
      <c r="V4035" s="244" t="s">
        <v>452</v>
      </c>
      <c r="W4035" s="244" t="s">
        <v>685</v>
      </c>
      <c r="X4035" s="244" t="s">
        <v>24672</v>
      </c>
      <c r="Y4035" s="269">
        <v>49500</v>
      </c>
      <c r="Z4035" s="270"/>
      <c r="AA4035" s="241">
        <f t="shared" si="31"/>
        <v>0</v>
      </c>
      <c r="AB4035" s="244" t="s">
        <v>24673</v>
      </c>
    </row>
    <row r="4036" spans="1:28" ht="15" customHeight="1">
      <c r="A4036" s="109">
        <v>4027</v>
      </c>
      <c r="B4036" s="222" t="str">
        <f t="shared" si="30"/>
        <v>Klik Disini</v>
      </c>
      <c r="C4036" s="244" t="s">
        <v>24674</v>
      </c>
      <c r="D4036" s="244" t="s">
        <v>2762</v>
      </c>
      <c r="E4036" s="244" t="s">
        <v>22430</v>
      </c>
      <c r="F4036" s="244" t="s">
        <v>24675</v>
      </c>
      <c r="G4036" s="244" t="s">
        <v>24676</v>
      </c>
      <c r="H4036" s="244" t="s">
        <v>262</v>
      </c>
      <c r="I4036" s="267" t="s">
        <v>446</v>
      </c>
      <c r="J4036" s="268" t="s">
        <v>373</v>
      </c>
      <c r="K4036" s="244" t="s">
        <v>1953</v>
      </c>
      <c r="L4036" s="244"/>
      <c r="M4036" s="259" t="s">
        <v>447</v>
      </c>
      <c r="N4036" s="244" t="s">
        <v>449</v>
      </c>
      <c r="O4036" s="244" t="s">
        <v>462</v>
      </c>
      <c r="P4036" s="244" t="s">
        <v>21152</v>
      </c>
      <c r="Q4036" s="244">
        <v>2023</v>
      </c>
      <c r="R4036" s="244" t="s">
        <v>16107</v>
      </c>
      <c r="S4036" s="223" t="s">
        <v>78</v>
      </c>
      <c r="T4036" s="244" t="s">
        <v>451</v>
      </c>
      <c r="U4036" s="246">
        <v>76</v>
      </c>
      <c r="V4036" s="244" t="s">
        <v>452</v>
      </c>
      <c r="W4036" s="244" t="s">
        <v>813</v>
      </c>
      <c r="X4036" s="244" t="s">
        <v>24677</v>
      </c>
      <c r="Y4036" s="269">
        <v>46000</v>
      </c>
      <c r="Z4036" s="270"/>
      <c r="AA4036" s="241">
        <f t="shared" si="31"/>
        <v>0</v>
      </c>
      <c r="AB4036" s="244" t="s">
        <v>24678</v>
      </c>
    </row>
    <row r="4037" spans="1:28" ht="15" customHeight="1">
      <c r="A4037" s="109">
        <v>4028</v>
      </c>
      <c r="B4037" s="222" t="str">
        <f t="shared" si="30"/>
        <v>Klik Disini</v>
      </c>
      <c r="C4037" s="244" t="s">
        <v>24679</v>
      </c>
      <c r="D4037" s="244" t="s">
        <v>2762</v>
      </c>
      <c r="E4037" s="244" t="s">
        <v>22371</v>
      </c>
      <c r="F4037" s="244" t="s">
        <v>24680</v>
      </c>
      <c r="G4037" s="244" t="s">
        <v>24681</v>
      </c>
      <c r="H4037" s="244" t="s">
        <v>327</v>
      </c>
      <c r="I4037" s="267" t="s">
        <v>592</v>
      </c>
      <c r="J4037" s="268" t="s">
        <v>326</v>
      </c>
      <c r="K4037" s="244" t="s">
        <v>1953</v>
      </c>
      <c r="L4037" s="244"/>
      <c r="M4037" s="259" t="s">
        <v>447</v>
      </c>
      <c r="N4037" s="244" t="s">
        <v>449</v>
      </c>
      <c r="O4037" s="244" t="s">
        <v>450</v>
      </c>
      <c r="P4037" s="244" t="s">
        <v>21152</v>
      </c>
      <c r="Q4037" s="244">
        <v>2023</v>
      </c>
      <c r="R4037" s="244" t="s">
        <v>14186</v>
      </c>
      <c r="S4037" s="223" t="s">
        <v>78</v>
      </c>
      <c r="T4037" s="244" t="s">
        <v>451</v>
      </c>
      <c r="U4037" s="246">
        <v>66</v>
      </c>
      <c r="V4037" s="244" t="s">
        <v>452</v>
      </c>
      <c r="W4037" s="244" t="s">
        <v>1820</v>
      </c>
      <c r="X4037" s="244" t="s">
        <v>24682</v>
      </c>
      <c r="Y4037" s="269">
        <v>40000</v>
      </c>
      <c r="Z4037" s="270"/>
      <c r="AA4037" s="241">
        <f t="shared" si="31"/>
        <v>0</v>
      </c>
      <c r="AB4037" s="244" t="s">
        <v>24683</v>
      </c>
    </row>
    <row r="4038" spans="1:28" ht="15" customHeight="1">
      <c r="A4038" s="109">
        <v>4029</v>
      </c>
      <c r="B4038" s="222" t="str">
        <f t="shared" si="30"/>
        <v>Klik Disini</v>
      </c>
      <c r="C4038" s="244" t="s">
        <v>24684</v>
      </c>
      <c r="D4038" s="244" t="s">
        <v>2762</v>
      </c>
      <c r="E4038" s="244" t="s">
        <v>21505</v>
      </c>
      <c r="F4038" s="244" t="s">
        <v>24685</v>
      </c>
      <c r="G4038" s="244" t="s">
        <v>24686</v>
      </c>
      <c r="H4038" s="244" t="s">
        <v>16392</v>
      </c>
      <c r="I4038" s="267" t="s">
        <v>592</v>
      </c>
      <c r="J4038" s="268" t="s">
        <v>326</v>
      </c>
      <c r="K4038" s="244" t="s">
        <v>1953</v>
      </c>
      <c r="L4038" s="244"/>
      <c r="M4038" s="259" t="s">
        <v>447</v>
      </c>
      <c r="N4038" s="244" t="s">
        <v>449</v>
      </c>
      <c r="O4038" s="244" t="s">
        <v>450</v>
      </c>
      <c r="P4038" s="244">
        <v>2023</v>
      </c>
      <c r="Q4038" s="244">
        <v>2023</v>
      </c>
      <c r="R4038" s="244" t="s">
        <v>14186</v>
      </c>
      <c r="S4038" s="223" t="s">
        <v>78</v>
      </c>
      <c r="T4038" s="244" t="s">
        <v>451</v>
      </c>
      <c r="U4038" s="246">
        <v>76</v>
      </c>
      <c r="V4038" s="244" t="s">
        <v>452</v>
      </c>
      <c r="W4038" s="244" t="s">
        <v>4347</v>
      </c>
      <c r="X4038" s="244" t="s">
        <v>24687</v>
      </c>
      <c r="Y4038" s="269">
        <v>46500</v>
      </c>
      <c r="Z4038" s="270"/>
      <c r="AA4038" s="241">
        <f t="shared" si="31"/>
        <v>0</v>
      </c>
      <c r="AB4038" s="244" t="s">
        <v>24688</v>
      </c>
    </row>
    <row r="4039" spans="1:28" ht="15" customHeight="1">
      <c r="A4039" s="109">
        <v>4030</v>
      </c>
      <c r="B4039" s="222" t="str">
        <f t="shared" si="30"/>
        <v>Klik Disini</v>
      </c>
      <c r="C4039" s="244" t="s">
        <v>24689</v>
      </c>
      <c r="D4039" s="244" t="s">
        <v>2762</v>
      </c>
      <c r="E4039" s="244" t="s">
        <v>22430</v>
      </c>
      <c r="F4039" s="244" t="s">
        <v>24690</v>
      </c>
      <c r="G4039" s="244" t="s">
        <v>24691</v>
      </c>
      <c r="H4039" s="244" t="s">
        <v>16392</v>
      </c>
      <c r="I4039" s="267" t="s">
        <v>592</v>
      </c>
      <c r="J4039" s="268" t="s">
        <v>326</v>
      </c>
      <c r="K4039" s="244" t="s">
        <v>1953</v>
      </c>
      <c r="L4039" s="244"/>
      <c r="M4039" s="259" t="s">
        <v>447</v>
      </c>
      <c r="N4039" s="244" t="s">
        <v>449</v>
      </c>
      <c r="O4039" s="244" t="s">
        <v>450</v>
      </c>
      <c r="P4039" s="244">
        <v>2023</v>
      </c>
      <c r="Q4039" s="244">
        <v>2023</v>
      </c>
      <c r="R4039" s="244" t="s">
        <v>16107</v>
      </c>
      <c r="S4039" s="223" t="s">
        <v>78</v>
      </c>
      <c r="T4039" s="244" t="s">
        <v>451</v>
      </c>
      <c r="U4039" s="246">
        <v>74</v>
      </c>
      <c r="V4039" s="244" t="s">
        <v>452</v>
      </c>
      <c r="W4039" s="244" t="s">
        <v>611</v>
      </c>
      <c r="X4039" s="244" t="s">
        <v>24692</v>
      </c>
      <c r="Y4039" s="269">
        <v>49500</v>
      </c>
      <c r="Z4039" s="270"/>
      <c r="AA4039" s="241">
        <f t="shared" si="31"/>
        <v>0</v>
      </c>
      <c r="AB4039" s="244" t="s">
        <v>24693</v>
      </c>
    </row>
    <row r="4040" spans="1:28" ht="15" customHeight="1">
      <c r="A4040" s="109">
        <v>4031</v>
      </c>
      <c r="B4040" s="222" t="str">
        <f t="shared" si="30"/>
        <v>Klik Disini</v>
      </c>
      <c r="C4040" s="244" t="s">
        <v>24694</v>
      </c>
      <c r="D4040" s="244" t="s">
        <v>2762</v>
      </c>
      <c r="E4040" s="244" t="s">
        <v>22461</v>
      </c>
      <c r="F4040" s="244" t="s">
        <v>24695</v>
      </c>
      <c r="G4040" s="244" t="s">
        <v>24696</v>
      </c>
      <c r="H4040" s="244" t="s">
        <v>4580</v>
      </c>
      <c r="I4040" s="267" t="s">
        <v>446</v>
      </c>
      <c r="J4040" s="268" t="s">
        <v>347</v>
      </c>
      <c r="K4040" s="244" t="s">
        <v>1953</v>
      </c>
      <c r="L4040" s="244"/>
      <c r="M4040" s="259" t="s">
        <v>447</v>
      </c>
      <c r="N4040" s="244" t="s">
        <v>449</v>
      </c>
      <c r="O4040" s="244" t="s">
        <v>450</v>
      </c>
      <c r="P4040" s="244">
        <v>2023</v>
      </c>
      <c r="Q4040" s="244">
        <v>2023</v>
      </c>
      <c r="R4040" s="244" t="s">
        <v>16107</v>
      </c>
      <c r="S4040" s="223" t="s">
        <v>78</v>
      </c>
      <c r="T4040" s="244" t="s">
        <v>451</v>
      </c>
      <c r="U4040" s="246">
        <v>74</v>
      </c>
      <c r="V4040" s="244" t="s">
        <v>452</v>
      </c>
      <c r="W4040" s="244" t="s">
        <v>1937</v>
      </c>
      <c r="X4040" s="244" t="s">
        <v>24697</v>
      </c>
      <c r="Y4040" s="269">
        <v>49500</v>
      </c>
      <c r="Z4040" s="270"/>
      <c r="AA4040" s="241">
        <f t="shared" si="31"/>
        <v>0</v>
      </c>
      <c r="AB4040" s="244" t="s">
        <v>24698</v>
      </c>
    </row>
    <row r="4041" spans="1:28" ht="15" customHeight="1">
      <c r="A4041" s="109">
        <v>4032</v>
      </c>
      <c r="B4041" s="222" t="str">
        <f t="shared" si="30"/>
        <v>Klik Disini</v>
      </c>
      <c r="C4041" s="244" t="s">
        <v>24699</v>
      </c>
      <c r="D4041" s="244" t="s">
        <v>2762</v>
      </c>
      <c r="E4041" s="244" t="s">
        <v>21505</v>
      </c>
      <c r="F4041" s="244" t="s">
        <v>24700</v>
      </c>
      <c r="G4041" s="244" t="s">
        <v>24701</v>
      </c>
      <c r="H4041" s="244" t="s">
        <v>4580</v>
      </c>
      <c r="I4041" s="267" t="s">
        <v>446</v>
      </c>
      <c r="J4041" s="268" t="s">
        <v>347</v>
      </c>
      <c r="K4041" s="244" t="s">
        <v>1953</v>
      </c>
      <c r="L4041" s="244"/>
      <c r="M4041" s="259" t="s">
        <v>447</v>
      </c>
      <c r="N4041" s="244" t="s">
        <v>449</v>
      </c>
      <c r="O4041" s="244" t="s">
        <v>450</v>
      </c>
      <c r="P4041" s="244">
        <v>2023</v>
      </c>
      <c r="Q4041" s="244">
        <v>2023</v>
      </c>
      <c r="R4041" s="244" t="s">
        <v>16107</v>
      </c>
      <c r="S4041" s="223" t="s">
        <v>78</v>
      </c>
      <c r="T4041" s="244" t="s">
        <v>451</v>
      </c>
      <c r="U4041" s="246">
        <v>66</v>
      </c>
      <c r="V4041" s="244" t="s">
        <v>452</v>
      </c>
      <c r="W4041" s="244" t="s">
        <v>1923</v>
      </c>
      <c r="X4041" s="244" t="s">
        <v>24702</v>
      </c>
      <c r="Y4041" s="269">
        <v>40000</v>
      </c>
      <c r="Z4041" s="270"/>
      <c r="AA4041" s="241">
        <f t="shared" si="31"/>
        <v>0</v>
      </c>
      <c r="AB4041" s="244" t="s">
        <v>24703</v>
      </c>
    </row>
    <row r="4042" spans="1:28" ht="15" customHeight="1">
      <c r="A4042" s="109">
        <v>4033</v>
      </c>
      <c r="B4042" s="222" t="str">
        <f t="shared" si="30"/>
        <v>Klik Disini</v>
      </c>
      <c r="C4042" s="244" t="s">
        <v>24704</v>
      </c>
      <c r="D4042" s="244" t="s">
        <v>2762</v>
      </c>
      <c r="E4042" s="244" t="s">
        <v>22410</v>
      </c>
      <c r="F4042" s="244" t="s">
        <v>24705</v>
      </c>
      <c r="G4042" s="244" t="s">
        <v>24706</v>
      </c>
      <c r="H4042" s="244" t="s">
        <v>3446</v>
      </c>
      <c r="I4042" s="267" t="s">
        <v>592</v>
      </c>
      <c r="J4042" s="268" t="s">
        <v>322</v>
      </c>
      <c r="K4042" s="244" t="s">
        <v>1953</v>
      </c>
      <c r="L4042" s="244"/>
      <c r="M4042" s="259" t="s">
        <v>447</v>
      </c>
      <c r="N4042" s="244" t="s">
        <v>449</v>
      </c>
      <c r="O4042" s="244" t="s">
        <v>450</v>
      </c>
      <c r="P4042" s="244">
        <v>2023</v>
      </c>
      <c r="Q4042" s="244">
        <v>2023</v>
      </c>
      <c r="R4042" s="244" t="s">
        <v>16107</v>
      </c>
      <c r="S4042" s="223" t="s">
        <v>78</v>
      </c>
      <c r="T4042" s="244" t="s">
        <v>451</v>
      </c>
      <c r="U4042" s="246">
        <v>66</v>
      </c>
      <c r="V4042" s="244" t="s">
        <v>452</v>
      </c>
      <c r="W4042" s="244" t="s">
        <v>1529</v>
      </c>
      <c r="X4042" s="244" t="s">
        <v>24707</v>
      </c>
      <c r="Y4042" s="269">
        <v>37000</v>
      </c>
      <c r="Z4042" s="270"/>
      <c r="AA4042" s="241">
        <f t="shared" si="31"/>
        <v>0</v>
      </c>
      <c r="AB4042" s="244" t="s">
        <v>24708</v>
      </c>
    </row>
    <row r="4043" spans="1:28" ht="15" customHeight="1">
      <c r="A4043" s="109">
        <v>4034</v>
      </c>
      <c r="B4043" s="222" t="str">
        <f t="shared" si="30"/>
        <v>Klik Disini</v>
      </c>
      <c r="C4043" s="244" t="s">
        <v>24709</v>
      </c>
      <c r="D4043" s="244" t="s">
        <v>2762</v>
      </c>
      <c r="E4043" s="244" t="s">
        <v>21799</v>
      </c>
      <c r="F4043" s="244" t="s">
        <v>24710</v>
      </c>
      <c r="G4043" s="244" t="s">
        <v>24711</v>
      </c>
      <c r="H4043" s="244" t="s">
        <v>262</v>
      </c>
      <c r="I4043" s="267" t="s">
        <v>1844</v>
      </c>
      <c r="J4043" s="268" t="s">
        <v>401</v>
      </c>
      <c r="K4043" s="244" t="s">
        <v>1953</v>
      </c>
      <c r="L4043" s="244"/>
      <c r="M4043" s="259" t="s">
        <v>447</v>
      </c>
      <c r="N4043" s="244" t="s">
        <v>449</v>
      </c>
      <c r="O4043" s="244" t="s">
        <v>450</v>
      </c>
      <c r="P4043" s="244">
        <v>2023</v>
      </c>
      <c r="Q4043" s="244">
        <v>2023</v>
      </c>
      <c r="R4043" s="244" t="s">
        <v>14912</v>
      </c>
      <c r="S4043" s="223" t="s">
        <v>78</v>
      </c>
      <c r="T4043" s="244" t="s">
        <v>451</v>
      </c>
      <c r="U4043" s="246">
        <v>80</v>
      </c>
      <c r="V4043" s="244" t="s">
        <v>452</v>
      </c>
      <c r="W4043" s="244" t="s">
        <v>4854</v>
      </c>
      <c r="X4043" s="244" t="s">
        <v>24712</v>
      </c>
      <c r="Y4043" s="269">
        <v>35500</v>
      </c>
      <c r="Z4043" s="270"/>
      <c r="AA4043" s="241">
        <f t="shared" si="31"/>
        <v>0</v>
      </c>
      <c r="AB4043" s="244" t="s">
        <v>24713</v>
      </c>
    </row>
    <row r="4044" spans="1:28" ht="15" customHeight="1">
      <c r="A4044" s="109">
        <v>4035</v>
      </c>
      <c r="B4044" s="222" t="str">
        <f t="shared" si="30"/>
        <v>Klik Disini</v>
      </c>
      <c r="C4044" s="244" t="s">
        <v>24714</v>
      </c>
      <c r="D4044" s="244" t="s">
        <v>2762</v>
      </c>
      <c r="E4044" s="244" t="s">
        <v>21505</v>
      </c>
      <c r="F4044" s="244" t="s">
        <v>24715</v>
      </c>
      <c r="G4044" s="244" t="s">
        <v>24716</v>
      </c>
      <c r="H4044" s="244" t="s">
        <v>262</v>
      </c>
      <c r="I4044" s="267" t="s">
        <v>592</v>
      </c>
      <c r="J4044" s="268" t="s">
        <v>326</v>
      </c>
      <c r="K4044" s="244" t="s">
        <v>1953</v>
      </c>
      <c r="L4044" s="244"/>
      <c r="M4044" s="259" t="s">
        <v>447</v>
      </c>
      <c r="N4044" s="244" t="s">
        <v>449</v>
      </c>
      <c r="O4044" s="244" t="s">
        <v>450</v>
      </c>
      <c r="P4044" s="244">
        <v>2023</v>
      </c>
      <c r="Q4044" s="244">
        <v>2023</v>
      </c>
      <c r="R4044" s="244" t="s">
        <v>16107</v>
      </c>
      <c r="S4044" s="223" t="s">
        <v>78</v>
      </c>
      <c r="T4044" s="244" t="s">
        <v>451</v>
      </c>
      <c r="U4044" s="246">
        <v>58</v>
      </c>
      <c r="V4044" s="244" t="s">
        <v>452</v>
      </c>
      <c r="W4044" s="244" t="s">
        <v>3842</v>
      </c>
      <c r="X4044" s="244" t="s">
        <v>24717</v>
      </c>
      <c r="Y4044" s="269">
        <v>35500</v>
      </c>
      <c r="Z4044" s="270"/>
      <c r="AA4044" s="241">
        <f t="shared" si="31"/>
        <v>0</v>
      </c>
      <c r="AB4044" s="244" t="s">
        <v>24718</v>
      </c>
    </row>
    <row r="4045" spans="1:28" ht="15" customHeight="1">
      <c r="A4045" s="109">
        <v>4036</v>
      </c>
      <c r="B4045" s="222" t="str">
        <f t="shared" si="30"/>
        <v>Klik Disini</v>
      </c>
      <c r="C4045" s="244" t="s">
        <v>24719</v>
      </c>
      <c r="D4045" s="244" t="s">
        <v>2762</v>
      </c>
      <c r="E4045" s="244" t="s">
        <v>22371</v>
      </c>
      <c r="F4045" s="244" t="s">
        <v>24720</v>
      </c>
      <c r="G4045" s="244" t="s">
        <v>24721</v>
      </c>
      <c r="H4045" s="244" t="s">
        <v>262</v>
      </c>
      <c r="I4045" s="267" t="s">
        <v>592</v>
      </c>
      <c r="J4045" s="268" t="s">
        <v>326</v>
      </c>
      <c r="K4045" s="244" t="s">
        <v>1953</v>
      </c>
      <c r="L4045" s="244"/>
      <c r="M4045" s="259" t="s">
        <v>447</v>
      </c>
      <c r="N4045" s="244" t="s">
        <v>449</v>
      </c>
      <c r="O4045" s="244" t="s">
        <v>450</v>
      </c>
      <c r="P4045" s="244">
        <v>2023</v>
      </c>
      <c r="Q4045" s="244">
        <v>2023</v>
      </c>
      <c r="R4045" s="244" t="s">
        <v>16107</v>
      </c>
      <c r="S4045" s="223" t="s">
        <v>78</v>
      </c>
      <c r="T4045" s="244" t="s">
        <v>451</v>
      </c>
      <c r="U4045" s="246">
        <v>84</v>
      </c>
      <c r="V4045" s="244" t="s">
        <v>452</v>
      </c>
      <c r="W4045" s="244" t="s">
        <v>2960</v>
      </c>
      <c r="X4045" s="244" t="s">
        <v>24722</v>
      </c>
      <c r="Y4045" s="269">
        <v>48000</v>
      </c>
      <c r="Z4045" s="270"/>
      <c r="AA4045" s="241">
        <f t="shared" si="31"/>
        <v>0</v>
      </c>
      <c r="AB4045" s="244" t="s">
        <v>24723</v>
      </c>
    </row>
    <row r="4046" spans="1:28" ht="15" customHeight="1">
      <c r="A4046" s="109">
        <v>4037</v>
      </c>
      <c r="B4046" s="222" t="str">
        <f t="shared" si="30"/>
        <v>Klik Disini</v>
      </c>
      <c r="C4046" s="244" t="s">
        <v>24724</v>
      </c>
      <c r="D4046" s="244" t="s">
        <v>2762</v>
      </c>
      <c r="E4046" s="244" t="s">
        <v>22371</v>
      </c>
      <c r="F4046" s="244" t="s">
        <v>24725</v>
      </c>
      <c r="G4046" s="244" t="s">
        <v>24726</v>
      </c>
      <c r="H4046" s="244" t="s">
        <v>262</v>
      </c>
      <c r="I4046" s="267" t="s">
        <v>592</v>
      </c>
      <c r="J4046" s="268" t="s">
        <v>326</v>
      </c>
      <c r="K4046" s="244" t="s">
        <v>1953</v>
      </c>
      <c r="L4046" s="244"/>
      <c r="M4046" s="259" t="s">
        <v>447</v>
      </c>
      <c r="N4046" s="244" t="s">
        <v>449</v>
      </c>
      <c r="O4046" s="244" t="s">
        <v>450</v>
      </c>
      <c r="P4046" s="244">
        <v>2023</v>
      </c>
      <c r="Q4046" s="244">
        <v>2023</v>
      </c>
      <c r="R4046" s="244" t="s">
        <v>16107</v>
      </c>
      <c r="S4046" s="223" t="s">
        <v>78</v>
      </c>
      <c r="T4046" s="244" t="s">
        <v>451</v>
      </c>
      <c r="U4046" s="246">
        <v>74</v>
      </c>
      <c r="V4046" s="244" t="s">
        <v>452</v>
      </c>
      <c r="W4046" s="244" t="s">
        <v>1820</v>
      </c>
      <c r="X4046" s="244" t="s">
        <v>24727</v>
      </c>
      <c r="Y4046" s="269">
        <v>46000</v>
      </c>
      <c r="Z4046" s="270"/>
      <c r="AA4046" s="241">
        <f t="shared" si="31"/>
        <v>0</v>
      </c>
      <c r="AB4046" s="244" t="s">
        <v>24728</v>
      </c>
    </row>
    <row r="4047" spans="1:28" ht="15" customHeight="1">
      <c r="A4047" s="109">
        <v>4038</v>
      </c>
      <c r="B4047" s="222" t="str">
        <f t="shared" si="30"/>
        <v>Klik Disini</v>
      </c>
      <c r="C4047" s="244" t="s">
        <v>24729</v>
      </c>
      <c r="D4047" s="244" t="s">
        <v>2762</v>
      </c>
      <c r="E4047" s="244" t="s">
        <v>22371</v>
      </c>
      <c r="F4047" s="244" t="s">
        <v>24730</v>
      </c>
      <c r="G4047" s="244" t="s">
        <v>24731</v>
      </c>
      <c r="H4047" s="244" t="s">
        <v>262</v>
      </c>
      <c r="I4047" s="267" t="s">
        <v>24732</v>
      </c>
      <c r="J4047" s="268" t="s">
        <v>322</v>
      </c>
      <c r="K4047" s="244" t="s">
        <v>1953</v>
      </c>
      <c r="L4047" s="244"/>
      <c r="M4047" s="259" t="s">
        <v>447</v>
      </c>
      <c r="N4047" s="244" t="s">
        <v>449</v>
      </c>
      <c r="O4047" s="244" t="s">
        <v>450</v>
      </c>
      <c r="P4047" s="244" t="s">
        <v>21152</v>
      </c>
      <c r="Q4047" s="244">
        <v>2023</v>
      </c>
      <c r="R4047" s="244" t="s">
        <v>16107</v>
      </c>
      <c r="S4047" s="223" t="s">
        <v>78</v>
      </c>
      <c r="T4047" s="244" t="s">
        <v>451</v>
      </c>
      <c r="U4047" s="246">
        <v>74</v>
      </c>
      <c r="V4047" s="244" t="s">
        <v>452</v>
      </c>
      <c r="W4047" s="244" t="s">
        <v>1820</v>
      </c>
      <c r="X4047" s="244" t="s">
        <v>24733</v>
      </c>
      <c r="Y4047" s="269">
        <v>46000</v>
      </c>
      <c r="Z4047" s="270"/>
      <c r="AA4047" s="241">
        <f t="shared" si="31"/>
        <v>0</v>
      </c>
      <c r="AB4047" s="244" t="s">
        <v>24734</v>
      </c>
    </row>
    <row r="4048" spans="1:28" ht="15" customHeight="1">
      <c r="A4048" s="109">
        <v>4039</v>
      </c>
      <c r="B4048" s="222" t="str">
        <f t="shared" si="30"/>
        <v>Klik Disini</v>
      </c>
      <c r="C4048" s="244" t="s">
        <v>24735</v>
      </c>
      <c r="D4048" s="244" t="s">
        <v>2762</v>
      </c>
      <c r="E4048" s="244" t="s">
        <v>21799</v>
      </c>
      <c r="F4048" s="244" t="s">
        <v>24736</v>
      </c>
      <c r="G4048" s="244" t="s">
        <v>24737</v>
      </c>
      <c r="H4048" s="244" t="s">
        <v>262</v>
      </c>
      <c r="I4048" s="267" t="s">
        <v>446</v>
      </c>
      <c r="J4048" s="268" t="s">
        <v>369</v>
      </c>
      <c r="K4048" s="244" t="s">
        <v>1953</v>
      </c>
      <c r="L4048" s="244"/>
      <c r="M4048" s="259" t="s">
        <v>447</v>
      </c>
      <c r="N4048" s="244" t="s">
        <v>449</v>
      </c>
      <c r="O4048" s="244" t="s">
        <v>450</v>
      </c>
      <c r="P4048" s="244" t="s">
        <v>21152</v>
      </c>
      <c r="Q4048" s="244">
        <v>2023</v>
      </c>
      <c r="R4048" s="244" t="s">
        <v>16107</v>
      </c>
      <c r="S4048" s="223" t="s">
        <v>78</v>
      </c>
      <c r="T4048" s="244" t="s">
        <v>451</v>
      </c>
      <c r="U4048" s="246">
        <v>82</v>
      </c>
      <c r="V4048" s="244" t="s">
        <v>452</v>
      </c>
      <c r="W4048" s="244" t="s">
        <v>4795</v>
      </c>
      <c r="X4048" s="244" t="s">
        <v>24738</v>
      </c>
      <c r="Y4048" s="269">
        <v>51500</v>
      </c>
      <c r="Z4048" s="270"/>
      <c r="AA4048" s="241">
        <f t="shared" si="31"/>
        <v>0</v>
      </c>
      <c r="AB4048" s="244" t="s">
        <v>24739</v>
      </c>
    </row>
    <row r="4049" spans="1:28" ht="15" customHeight="1">
      <c r="A4049" s="109">
        <v>4040</v>
      </c>
      <c r="B4049" s="222" t="str">
        <f t="shared" si="30"/>
        <v>Klik Disini</v>
      </c>
      <c r="C4049" s="244" t="s">
        <v>24740</v>
      </c>
      <c r="D4049" s="244" t="s">
        <v>2762</v>
      </c>
      <c r="E4049" s="244" t="s">
        <v>22371</v>
      </c>
      <c r="F4049" s="244" t="s">
        <v>24741</v>
      </c>
      <c r="G4049" s="244" t="s">
        <v>24742</v>
      </c>
      <c r="H4049" s="244" t="s">
        <v>262</v>
      </c>
      <c r="I4049" s="267" t="s">
        <v>1844</v>
      </c>
      <c r="J4049" s="268" t="s">
        <v>401</v>
      </c>
      <c r="K4049" s="244" t="s">
        <v>1953</v>
      </c>
      <c r="L4049" s="244"/>
      <c r="M4049" s="259" t="s">
        <v>447</v>
      </c>
      <c r="N4049" s="244" t="s">
        <v>449</v>
      </c>
      <c r="O4049" s="244" t="s">
        <v>450</v>
      </c>
      <c r="P4049" s="244">
        <v>2023</v>
      </c>
      <c r="Q4049" s="244">
        <v>2023</v>
      </c>
      <c r="R4049" s="244" t="s">
        <v>16107</v>
      </c>
      <c r="S4049" s="223" t="s">
        <v>78</v>
      </c>
      <c r="T4049" s="244" t="s">
        <v>451</v>
      </c>
      <c r="U4049" s="246">
        <v>66</v>
      </c>
      <c r="V4049" s="244" t="s">
        <v>452</v>
      </c>
      <c r="W4049" s="244" t="s">
        <v>1575</v>
      </c>
      <c r="X4049" s="244" t="s">
        <v>24743</v>
      </c>
      <c r="Y4049" s="269">
        <v>37000</v>
      </c>
      <c r="Z4049" s="270"/>
      <c r="AA4049" s="241">
        <f t="shared" si="31"/>
        <v>0</v>
      </c>
      <c r="AB4049" s="244" t="s">
        <v>24744</v>
      </c>
    </row>
    <row r="4050" spans="1:28" ht="15" customHeight="1">
      <c r="A4050" s="109">
        <v>4041</v>
      </c>
      <c r="B4050" s="222" t="str">
        <f t="shared" si="30"/>
        <v>Klik Disini</v>
      </c>
      <c r="C4050" s="244" t="s">
        <v>24745</v>
      </c>
      <c r="D4050" s="244" t="s">
        <v>2762</v>
      </c>
      <c r="E4050" s="244" t="s">
        <v>22410</v>
      </c>
      <c r="F4050" s="244" t="s">
        <v>24746</v>
      </c>
      <c r="G4050" s="244" t="s">
        <v>24747</v>
      </c>
      <c r="H4050" s="244" t="s">
        <v>262</v>
      </c>
      <c r="I4050" s="267" t="s">
        <v>24732</v>
      </c>
      <c r="J4050" s="268" t="s">
        <v>324</v>
      </c>
      <c r="K4050" s="244" t="s">
        <v>1953</v>
      </c>
      <c r="L4050" s="244"/>
      <c r="M4050" s="259" t="s">
        <v>447</v>
      </c>
      <c r="N4050" s="244" t="s">
        <v>449</v>
      </c>
      <c r="O4050" s="244" t="s">
        <v>450</v>
      </c>
      <c r="P4050" s="244">
        <v>2023</v>
      </c>
      <c r="Q4050" s="244">
        <v>2023</v>
      </c>
      <c r="R4050" s="244" t="s">
        <v>16107</v>
      </c>
      <c r="S4050" s="223" t="s">
        <v>78</v>
      </c>
      <c r="T4050" s="244" t="s">
        <v>451</v>
      </c>
      <c r="U4050" s="246">
        <v>74</v>
      </c>
      <c r="V4050" s="244" t="s">
        <v>452</v>
      </c>
      <c r="W4050" s="244" t="s">
        <v>1954</v>
      </c>
      <c r="X4050" s="244" t="s">
        <v>24748</v>
      </c>
      <c r="Y4050" s="269">
        <v>35500</v>
      </c>
      <c r="Z4050" s="270"/>
      <c r="AA4050" s="241">
        <f t="shared" si="31"/>
        <v>0</v>
      </c>
      <c r="AB4050" s="244" t="s">
        <v>24749</v>
      </c>
    </row>
    <row r="4051" spans="1:28" ht="15" customHeight="1">
      <c r="A4051" s="109">
        <v>4042</v>
      </c>
      <c r="B4051" s="222" t="str">
        <f t="shared" si="30"/>
        <v>Klik Disini</v>
      </c>
      <c r="C4051" s="244" t="s">
        <v>24750</v>
      </c>
      <c r="D4051" s="244" t="s">
        <v>2762</v>
      </c>
      <c r="E4051" s="244" t="s">
        <v>21505</v>
      </c>
      <c r="F4051" s="244" t="s">
        <v>24751</v>
      </c>
      <c r="G4051" s="244" t="s">
        <v>24752</v>
      </c>
      <c r="H4051" s="244" t="s">
        <v>262</v>
      </c>
      <c r="I4051" s="267" t="s">
        <v>1844</v>
      </c>
      <c r="J4051" s="268" t="s">
        <v>401</v>
      </c>
      <c r="K4051" s="244" t="s">
        <v>1953</v>
      </c>
      <c r="L4051" s="244"/>
      <c r="M4051" s="259" t="s">
        <v>447</v>
      </c>
      <c r="N4051" s="244" t="s">
        <v>449</v>
      </c>
      <c r="O4051" s="244" t="s">
        <v>450</v>
      </c>
      <c r="P4051" s="244">
        <v>2023</v>
      </c>
      <c r="Q4051" s="244">
        <v>2023</v>
      </c>
      <c r="R4051" s="244" t="s">
        <v>16107</v>
      </c>
      <c r="S4051" s="223" t="s">
        <v>78</v>
      </c>
      <c r="T4051" s="244" t="s">
        <v>451</v>
      </c>
      <c r="U4051" s="246">
        <v>74</v>
      </c>
      <c r="V4051" s="244" t="s">
        <v>452</v>
      </c>
      <c r="W4051" s="244" t="s">
        <v>2790</v>
      </c>
      <c r="X4051" s="244" t="s">
        <v>24753</v>
      </c>
      <c r="Y4051" s="269">
        <v>49500</v>
      </c>
      <c r="Z4051" s="270"/>
      <c r="AA4051" s="241">
        <f t="shared" si="31"/>
        <v>0</v>
      </c>
      <c r="AB4051" s="244" t="s">
        <v>24754</v>
      </c>
    </row>
    <row r="4052" spans="1:28" ht="15" customHeight="1">
      <c r="A4052" s="109">
        <v>4043</v>
      </c>
      <c r="B4052" s="222" t="str">
        <f t="shared" si="30"/>
        <v>Klik Disini</v>
      </c>
      <c r="C4052" s="244" t="s">
        <v>24755</v>
      </c>
      <c r="D4052" s="244" t="s">
        <v>2762</v>
      </c>
      <c r="E4052" s="244" t="s">
        <v>22410</v>
      </c>
      <c r="F4052" s="244" t="s">
        <v>24756</v>
      </c>
      <c r="G4052" s="244" t="s">
        <v>24757</v>
      </c>
      <c r="H4052" s="244" t="s">
        <v>262</v>
      </c>
      <c r="I4052" s="267" t="s">
        <v>24732</v>
      </c>
      <c r="J4052" s="268" t="s">
        <v>322</v>
      </c>
      <c r="K4052" s="244" t="s">
        <v>1953</v>
      </c>
      <c r="L4052" s="244"/>
      <c r="M4052" s="259" t="s">
        <v>447</v>
      </c>
      <c r="N4052" s="244" t="s">
        <v>449</v>
      </c>
      <c r="O4052" s="244" t="s">
        <v>450</v>
      </c>
      <c r="P4052" s="244">
        <v>2023</v>
      </c>
      <c r="Q4052" s="244">
        <v>2023</v>
      </c>
      <c r="R4052" s="244" t="s">
        <v>16107</v>
      </c>
      <c r="S4052" s="223" t="s">
        <v>78</v>
      </c>
      <c r="T4052" s="244" t="s">
        <v>451</v>
      </c>
      <c r="U4052" s="246">
        <v>74</v>
      </c>
      <c r="V4052" s="244" t="s">
        <v>452</v>
      </c>
      <c r="W4052" s="244" t="s">
        <v>1375</v>
      </c>
      <c r="X4052" s="244" t="s">
        <v>24758</v>
      </c>
      <c r="Y4052" s="269">
        <v>46000</v>
      </c>
      <c r="Z4052" s="270"/>
      <c r="AA4052" s="241">
        <f t="shared" si="31"/>
        <v>0</v>
      </c>
      <c r="AB4052" s="244" t="s">
        <v>24759</v>
      </c>
    </row>
    <row r="4053" spans="1:28" ht="15" customHeight="1">
      <c r="A4053" s="109">
        <v>4044</v>
      </c>
      <c r="B4053" s="222" t="str">
        <f t="shared" si="30"/>
        <v>Klik Disini</v>
      </c>
      <c r="C4053" s="244" t="s">
        <v>24760</v>
      </c>
      <c r="D4053" s="244" t="s">
        <v>2762</v>
      </c>
      <c r="E4053" s="244" t="s">
        <v>21799</v>
      </c>
      <c r="F4053" s="244" t="s">
        <v>24761</v>
      </c>
      <c r="G4053" s="244" t="s">
        <v>24762</v>
      </c>
      <c r="H4053" s="244" t="s">
        <v>262</v>
      </c>
      <c r="I4053" s="267" t="s">
        <v>446</v>
      </c>
      <c r="J4053" s="268" t="s">
        <v>343</v>
      </c>
      <c r="K4053" s="244" t="s">
        <v>1953</v>
      </c>
      <c r="L4053" s="244"/>
      <c r="M4053" s="259" t="s">
        <v>447</v>
      </c>
      <c r="N4053" s="244" t="s">
        <v>449</v>
      </c>
      <c r="O4053" s="244" t="s">
        <v>450</v>
      </c>
      <c r="P4053" s="244" t="s">
        <v>21152</v>
      </c>
      <c r="Q4053" s="244">
        <v>2023</v>
      </c>
      <c r="R4053" s="244" t="s">
        <v>16107</v>
      </c>
      <c r="S4053" s="223" t="s">
        <v>78</v>
      </c>
      <c r="T4053" s="244" t="s">
        <v>451</v>
      </c>
      <c r="U4053" s="246">
        <v>74</v>
      </c>
      <c r="V4053" s="244" t="s">
        <v>452</v>
      </c>
      <c r="W4053" s="244" t="s">
        <v>1626</v>
      </c>
      <c r="X4053" s="244" t="s">
        <v>24763</v>
      </c>
      <c r="Y4053" s="269">
        <v>51500</v>
      </c>
      <c r="Z4053" s="270"/>
      <c r="AA4053" s="241">
        <f t="shared" si="31"/>
        <v>0</v>
      </c>
      <c r="AB4053" s="244" t="s">
        <v>24764</v>
      </c>
    </row>
    <row r="4054" spans="1:28" ht="15" customHeight="1">
      <c r="A4054" s="109">
        <v>4045</v>
      </c>
      <c r="B4054" s="222" t="str">
        <f t="shared" si="30"/>
        <v>Klik Disini</v>
      </c>
      <c r="C4054" s="244" t="s">
        <v>24765</v>
      </c>
      <c r="D4054" s="244" t="s">
        <v>2762</v>
      </c>
      <c r="E4054" s="244" t="s">
        <v>22371</v>
      </c>
      <c r="F4054" s="244"/>
      <c r="G4054" s="244" t="s">
        <v>24766</v>
      </c>
      <c r="H4054" s="244" t="s">
        <v>262</v>
      </c>
      <c r="I4054" s="267" t="s">
        <v>24732</v>
      </c>
      <c r="J4054" s="268" t="s">
        <v>328</v>
      </c>
      <c r="K4054" s="244" t="s">
        <v>1953</v>
      </c>
      <c r="L4054" s="244"/>
      <c r="M4054" s="259" t="s">
        <v>447</v>
      </c>
      <c r="N4054" s="244" t="s">
        <v>449</v>
      </c>
      <c r="O4054" s="244" t="s">
        <v>450</v>
      </c>
      <c r="P4054" s="244" t="s">
        <v>21152</v>
      </c>
      <c r="Q4054" s="244">
        <v>2023</v>
      </c>
      <c r="R4054" s="244" t="s">
        <v>16107</v>
      </c>
      <c r="S4054" s="223" t="s">
        <v>78</v>
      </c>
      <c r="T4054" s="244" t="s">
        <v>451</v>
      </c>
      <c r="U4054" s="246">
        <v>74</v>
      </c>
      <c r="V4054" s="244" t="s">
        <v>452</v>
      </c>
      <c r="W4054" s="244" t="s">
        <v>830</v>
      </c>
      <c r="X4054" s="244" t="s">
        <v>24767</v>
      </c>
      <c r="Y4054" s="269">
        <v>46000</v>
      </c>
      <c r="Z4054" s="270"/>
      <c r="AA4054" s="241">
        <f t="shared" si="31"/>
        <v>0</v>
      </c>
      <c r="AB4054" s="244" t="s">
        <v>24768</v>
      </c>
    </row>
    <row r="4055" spans="1:28" ht="15" customHeight="1">
      <c r="A4055" s="109">
        <v>4046</v>
      </c>
      <c r="B4055" s="222" t="str">
        <f t="shared" si="30"/>
        <v>Klik Disini</v>
      </c>
      <c r="C4055" s="244" t="s">
        <v>24769</v>
      </c>
      <c r="D4055" s="244" t="s">
        <v>2762</v>
      </c>
      <c r="E4055" s="244" t="s">
        <v>21505</v>
      </c>
      <c r="F4055" s="244" t="s">
        <v>24770</v>
      </c>
      <c r="G4055" s="244" t="s">
        <v>24771</v>
      </c>
      <c r="H4055" s="244" t="s">
        <v>262</v>
      </c>
      <c r="I4055" s="267" t="s">
        <v>1844</v>
      </c>
      <c r="J4055" s="268" t="s">
        <v>401</v>
      </c>
      <c r="K4055" s="244" t="s">
        <v>1953</v>
      </c>
      <c r="L4055" s="244"/>
      <c r="M4055" s="259" t="s">
        <v>447</v>
      </c>
      <c r="N4055" s="244" t="s">
        <v>449</v>
      </c>
      <c r="O4055" s="244" t="s">
        <v>450</v>
      </c>
      <c r="P4055" s="244" t="s">
        <v>21152</v>
      </c>
      <c r="Q4055" s="244">
        <v>2023</v>
      </c>
      <c r="R4055" s="244" t="s">
        <v>16107</v>
      </c>
      <c r="S4055" s="223" t="s">
        <v>78</v>
      </c>
      <c r="T4055" s="244" t="s">
        <v>451</v>
      </c>
      <c r="U4055" s="246">
        <v>82</v>
      </c>
      <c r="V4055" s="244" t="s">
        <v>452</v>
      </c>
      <c r="W4055" s="244" t="s">
        <v>904</v>
      </c>
      <c r="X4055" s="244" t="s">
        <v>24772</v>
      </c>
      <c r="Y4055" s="269">
        <v>47500</v>
      </c>
      <c r="Z4055" s="270"/>
      <c r="AA4055" s="241">
        <f t="shared" si="31"/>
        <v>0</v>
      </c>
      <c r="AB4055" s="244" t="s">
        <v>24773</v>
      </c>
    </row>
    <row r="4056" spans="1:28" ht="15" customHeight="1">
      <c r="A4056" s="109">
        <v>4047</v>
      </c>
      <c r="B4056" s="222" t="str">
        <f t="shared" si="30"/>
        <v>Klik Disini</v>
      </c>
      <c r="C4056" s="244" t="s">
        <v>24774</v>
      </c>
      <c r="D4056" s="244" t="s">
        <v>2762</v>
      </c>
      <c r="E4056" s="244" t="s">
        <v>22410</v>
      </c>
      <c r="F4056" s="244" t="s">
        <v>24775</v>
      </c>
      <c r="G4056" s="244" t="s">
        <v>24776</v>
      </c>
      <c r="H4056" s="244" t="s">
        <v>4690</v>
      </c>
      <c r="I4056" s="267" t="s">
        <v>24732</v>
      </c>
      <c r="J4056" s="268" t="s">
        <v>326</v>
      </c>
      <c r="K4056" s="244" t="s">
        <v>1953</v>
      </c>
      <c r="L4056" s="244"/>
      <c r="M4056" s="259" t="s">
        <v>447</v>
      </c>
      <c r="N4056" s="244" t="s">
        <v>449</v>
      </c>
      <c r="O4056" s="244" t="s">
        <v>450</v>
      </c>
      <c r="P4056" s="244">
        <v>2023</v>
      </c>
      <c r="Q4056" s="244">
        <v>2023</v>
      </c>
      <c r="R4056" s="244" t="s">
        <v>16107</v>
      </c>
      <c r="S4056" s="223" t="s">
        <v>78</v>
      </c>
      <c r="T4056" s="244" t="s">
        <v>451</v>
      </c>
      <c r="U4056" s="246">
        <v>82</v>
      </c>
      <c r="V4056" s="244" t="s">
        <v>452</v>
      </c>
      <c r="W4056" s="244" t="s">
        <v>5663</v>
      </c>
      <c r="X4056" s="244" t="s">
        <v>24777</v>
      </c>
      <c r="Y4056" s="269">
        <v>47500</v>
      </c>
      <c r="Z4056" s="270"/>
      <c r="AA4056" s="241">
        <f t="shared" si="31"/>
        <v>0</v>
      </c>
      <c r="AB4056" s="244" t="s">
        <v>24778</v>
      </c>
    </row>
    <row r="4057" spans="1:28" ht="15" customHeight="1">
      <c r="A4057" s="109">
        <v>4048</v>
      </c>
      <c r="B4057" s="222" t="str">
        <f t="shared" si="30"/>
        <v>Klik Disini</v>
      </c>
      <c r="C4057" s="244" t="s">
        <v>24779</v>
      </c>
      <c r="D4057" s="244" t="s">
        <v>2762</v>
      </c>
      <c r="E4057" s="244" t="s">
        <v>22461</v>
      </c>
      <c r="F4057" s="244" t="s">
        <v>24780</v>
      </c>
      <c r="G4057" s="244" t="s">
        <v>24781</v>
      </c>
      <c r="H4057" s="244" t="s">
        <v>16392</v>
      </c>
      <c r="I4057" s="267" t="s">
        <v>24732</v>
      </c>
      <c r="J4057" s="268" t="s">
        <v>326</v>
      </c>
      <c r="K4057" s="244" t="s">
        <v>1953</v>
      </c>
      <c r="L4057" s="244"/>
      <c r="M4057" s="259" t="s">
        <v>447</v>
      </c>
      <c r="N4057" s="244" t="s">
        <v>449</v>
      </c>
      <c r="O4057" s="244" t="s">
        <v>450</v>
      </c>
      <c r="P4057" s="244">
        <v>2023</v>
      </c>
      <c r="Q4057" s="244">
        <v>2023</v>
      </c>
      <c r="R4057" s="244" t="s">
        <v>16107</v>
      </c>
      <c r="S4057" s="223" t="s">
        <v>78</v>
      </c>
      <c r="T4057" s="244" t="s">
        <v>451</v>
      </c>
      <c r="U4057" s="246">
        <v>74</v>
      </c>
      <c r="V4057" s="244" t="s">
        <v>452</v>
      </c>
      <c r="W4057" s="244" t="s">
        <v>1937</v>
      </c>
      <c r="X4057" s="244" t="s">
        <v>24782</v>
      </c>
      <c r="Y4057" s="269">
        <v>46000</v>
      </c>
      <c r="Z4057" s="270"/>
      <c r="AA4057" s="241">
        <f t="shared" si="31"/>
        <v>0</v>
      </c>
      <c r="AB4057" s="244" t="s">
        <v>24783</v>
      </c>
    </row>
    <row r="4058" spans="1:28" ht="15" customHeight="1">
      <c r="A4058" s="109">
        <v>4049</v>
      </c>
      <c r="B4058" s="222" t="str">
        <f t="shared" si="30"/>
        <v>Klik Disini</v>
      </c>
      <c r="C4058" s="244" t="s">
        <v>24784</v>
      </c>
      <c r="D4058" s="244" t="s">
        <v>2762</v>
      </c>
      <c r="E4058" s="244" t="s">
        <v>22371</v>
      </c>
      <c r="F4058" s="244" t="s">
        <v>24785</v>
      </c>
      <c r="G4058" s="244" t="s">
        <v>24786</v>
      </c>
      <c r="H4058" s="244" t="s">
        <v>16392</v>
      </c>
      <c r="I4058" s="267" t="s">
        <v>24732</v>
      </c>
      <c r="J4058" s="268" t="s">
        <v>326</v>
      </c>
      <c r="K4058" s="244" t="s">
        <v>1953</v>
      </c>
      <c r="L4058" s="244"/>
      <c r="M4058" s="259" t="s">
        <v>447</v>
      </c>
      <c r="N4058" s="244" t="s">
        <v>449</v>
      </c>
      <c r="O4058" s="244" t="s">
        <v>450</v>
      </c>
      <c r="P4058" s="244">
        <v>2023</v>
      </c>
      <c r="Q4058" s="244">
        <v>2023</v>
      </c>
      <c r="R4058" s="244" t="s">
        <v>16107</v>
      </c>
      <c r="S4058" s="223" t="s">
        <v>78</v>
      </c>
      <c r="T4058" s="244" t="s">
        <v>451</v>
      </c>
      <c r="U4058" s="246">
        <v>66</v>
      </c>
      <c r="V4058" s="244" t="s">
        <v>452</v>
      </c>
      <c r="W4058" s="244" t="s">
        <v>1613</v>
      </c>
      <c r="X4058" s="244" t="s">
        <v>24787</v>
      </c>
      <c r="Y4058" s="269">
        <v>37000</v>
      </c>
      <c r="Z4058" s="270"/>
      <c r="AA4058" s="241">
        <f t="shared" si="31"/>
        <v>0</v>
      </c>
      <c r="AB4058" s="244" t="s">
        <v>24788</v>
      </c>
    </row>
    <row r="4059" spans="1:28" ht="15" customHeight="1">
      <c r="A4059" s="109">
        <v>4050</v>
      </c>
      <c r="B4059" s="222" t="str">
        <f t="shared" si="30"/>
        <v>Klik Disini</v>
      </c>
      <c r="C4059" s="244" t="s">
        <v>24789</v>
      </c>
      <c r="D4059" s="244" t="s">
        <v>2762</v>
      </c>
      <c r="E4059" s="244" t="s">
        <v>22410</v>
      </c>
      <c r="F4059" s="244" t="s">
        <v>24790</v>
      </c>
      <c r="G4059" s="244" t="s">
        <v>24791</v>
      </c>
      <c r="H4059" s="244" t="s">
        <v>3446</v>
      </c>
      <c r="I4059" s="267" t="s">
        <v>1844</v>
      </c>
      <c r="J4059" s="268" t="s">
        <v>401</v>
      </c>
      <c r="K4059" s="244" t="s">
        <v>1953</v>
      </c>
      <c r="L4059" s="244"/>
      <c r="M4059" s="259" t="s">
        <v>447</v>
      </c>
      <c r="N4059" s="244" t="s">
        <v>449</v>
      </c>
      <c r="O4059" s="244" t="s">
        <v>450</v>
      </c>
      <c r="P4059" s="244">
        <v>2023</v>
      </c>
      <c r="Q4059" s="244">
        <v>2023</v>
      </c>
      <c r="R4059" s="244" t="s">
        <v>16107</v>
      </c>
      <c r="S4059" s="223" t="s">
        <v>78</v>
      </c>
      <c r="T4059" s="244" t="s">
        <v>451</v>
      </c>
      <c r="U4059" s="246">
        <v>66</v>
      </c>
      <c r="V4059" s="244" t="s">
        <v>452</v>
      </c>
      <c r="W4059" s="244" t="s">
        <v>7371</v>
      </c>
      <c r="X4059" s="244" t="s">
        <v>24792</v>
      </c>
      <c r="Y4059" s="269">
        <v>37000</v>
      </c>
      <c r="Z4059" s="270"/>
      <c r="AA4059" s="241">
        <f t="shared" si="31"/>
        <v>0</v>
      </c>
      <c r="AB4059" s="244" t="s">
        <v>24793</v>
      </c>
    </row>
    <row r="4060" spans="1:28" ht="15" customHeight="1">
      <c r="A4060" s="109">
        <v>4051</v>
      </c>
      <c r="B4060" s="222" t="str">
        <f t="shared" si="30"/>
        <v>Klik Disini</v>
      </c>
      <c r="C4060" s="244" t="s">
        <v>24794</v>
      </c>
      <c r="D4060" s="244" t="s">
        <v>2762</v>
      </c>
      <c r="E4060" s="244" t="s">
        <v>22461</v>
      </c>
      <c r="F4060" s="244" t="s">
        <v>24795</v>
      </c>
      <c r="G4060" s="244" t="s">
        <v>24796</v>
      </c>
      <c r="H4060" s="244" t="s">
        <v>262</v>
      </c>
      <c r="I4060" s="267" t="s">
        <v>24732</v>
      </c>
      <c r="J4060" s="268" t="s">
        <v>326</v>
      </c>
      <c r="K4060" s="244" t="s">
        <v>1953</v>
      </c>
      <c r="L4060" s="244"/>
      <c r="M4060" s="259" t="s">
        <v>447</v>
      </c>
      <c r="N4060" s="244" t="s">
        <v>449</v>
      </c>
      <c r="O4060" s="244" t="s">
        <v>450</v>
      </c>
      <c r="P4060" s="244">
        <v>2023</v>
      </c>
      <c r="Q4060" s="244">
        <v>2023</v>
      </c>
      <c r="R4060" s="244" t="s">
        <v>16107</v>
      </c>
      <c r="S4060" s="223" t="s">
        <v>78</v>
      </c>
      <c r="T4060" s="244" t="s">
        <v>451</v>
      </c>
      <c r="U4060" s="246">
        <v>74</v>
      </c>
      <c r="V4060" s="244" t="s">
        <v>452</v>
      </c>
      <c r="W4060" s="244" t="s">
        <v>1161</v>
      </c>
      <c r="X4060" s="244" t="s">
        <v>24797</v>
      </c>
      <c r="Y4060" s="269">
        <v>49500</v>
      </c>
      <c r="Z4060" s="270"/>
      <c r="AA4060" s="241">
        <f t="shared" si="31"/>
        <v>0</v>
      </c>
      <c r="AB4060" s="244" t="s">
        <v>24798</v>
      </c>
    </row>
    <row r="4061" spans="1:28" ht="15" customHeight="1">
      <c r="A4061" s="109">
        <v>4052</v>
      </c>
      <c r="B4061" s="222" t="str">
        <f t="shared" si="30"/>
        <v>Klik Disini</v>
      </c>
      <c r="C4061" s="244" t="s">
        <v>24799</v>
      </c>
      <c r="D4061" s="244" t="s">
        <v>2762</v>
      </c>
      <c r="E4061" s="244" t="s">
        <v>22410</v>
      </c>
      <c r="F4061" s="244" t="s">
        <v>24800</v>
      </c>
      <c r="G4061" s="244" t="s">
        <v>24801</v>
      </c>
      <c r="H4061" s="244" t="s">
        <v>3446</v>
      </c>
      <c r="I4061" s="267" t="s">
        <v>1844</v>
      </c>
      <c r="J4061" s="268" t="s">
        <v>401</v>
      </c>
      <c r="K4061" s="244" t="s">
        <v>1953</v>
      </c>
      <c r="L4061" s="244"/>
      <c r="M4061" s="259" t="s">
        <v>447</v>
      </c>
      <c r="N4061" s="244" t="s">
        <v>449</v>
      </c>
      <c r="O4061" s="244" t="s">
        <v>450</v>
      </c>
      <c r="P4061" s="244">
        <v>2023</v>
      </c>
      <c r="Q4061" s="244">
        <v>2023</v>
      </c>
      <c r="R4061" s="244" t="s">
        <v>16107</v>
      </c>
      <c r="S4061" s="223" t="s">
        <v>78</v>
      </c>
      <c r="T4061" s="244" t="s">
        <v>451</v>
      </c>
      <c r="U4061" s="246">
        <v>74</v>
      </c>
      <c r="V4061" s="244" t="s">
        <v>452</v>
      </c>
      <c r="W4061" s="244" t="s">
        <v>677</v>
      </c>
      <c r="X4061" s="244" t="s">
        <v>24802</v>
      </c>
      <c r="Y4061" s="269">
        <v>46000</v>
      </c>
      <c r="Z4061" s="270"/>
      <c r="AA4061" s="241">
        <f t="shared" si="31"/>
        <v>0</v>
      </c>
      <c r="AB4061" s="244" t="s">
        <v>24803</v>
      </c>
    </row>
    <row r="4062" spans="1:28" ht="15" customHeight="1">
      <c r="A4062" s="109">
        <v>4053</v>
      </c>
      <c r="B4062" s="222" t="str">
        <f t="shared" si="30"/>
        <v>Klik Disini</v>
      </c>
      <c r="C4062" s="244" t="s">
        <v>24804</v>
      </c>
      <c r="D4062" s="244" t="s">
        <v>2762</v>
      </c>
      <c r="E4062" s="244" t="s">
        <v>21799</v>
      </c>
      <c r="F4062" s="244" t="s">
        <v>24805</v>
      </c>
      <c r="G4062" s="244" t="s">
        <v>24806</v>
      </c>
      <c r="H4062" s="244" t="s">
        <v>16392</v>
      </c>
      <c r="I4062" s="267" t="s">
        <v>24732</v>
      </c>
      <c r="J4062" s="268" t="s">
        <v>326</v>
      </c>
      <c r="K4062" s="244" t="s">
        <v>1953</v>
      </c>
      <c r="L4062" s="244"/>
      <c r="M4062" s="259" t="s">
        <v>447</v>
      </c>
      <c r="N4062" s="244" t="s">
        <v>449</v>
      </c>
      <c r="O4062" s="244" t="s">
        <v>450</v>
      </c>
      <c r="P4062" s="244">
        <v>2023</v>
      </c>
      <c r="Q4062" s="244">
        <v>2023</v>
      </c>
      <c r="R4062" s="244" t="s">
        <v>16107</v>
      </c>
      <c r="S4062" s="223" t="s">
        <v>78</v>
      </c>
      <c r="T4062" s="244" t="s">
        <v>451</v>
      </c>
      <c r="U4062" s="246">
        <v>82</v>
      </c>
      <c r="V4062" s="244" t="s">
        <v>452</v>
      </c>
      <c r="W4062" s="244" t="s">
        <v>2904</v>
      </c>
      <c r="X4062" s="244" t="s">
        <v>24807</v>
      </c>
      <c r="Y4062" s="269">
        <v>47500</v>
      </c>
      <c r="Z4062" s="270"/>
      <c r="AA4062" s="241">
        <f t="shared" si="31"/>
        <v>0</v>
      </c>
      <c r="AB4062" s="244" t="s">
        <v>24808</v>
      </c>
    </row>
    <row r="4063" spans="1:28" ht="15" customHeight="1">
      <c r="A4063" s="109">
        <v>4054</v>
      </c>
      <c r="B4063" s="222" t="str">
        <f t="shared" si="30"/>
        <v>Klik Disini</v>
      </c>
      <c r="C4063" s="244" t="s">
        <v>24809</v>
      </c>
      <c r="D4063" s="244" t="s">
        <v>2762</v>
      </c>
      <c r="E4063" s="244" t="s">
        <v>21799</v>
      </c>
      <c r="F4063" s="244" t="s">
        <v>24810</v>
      </c>
      <c r="G4063" s="244" t="s">
        <v>24811</v>
      </c>
      <c r="H4063" s="244" t="s">
        <v>262</v>
      </c>
      <c r="I4063" s="267" t="s">
        <v>24732</v>
      </c>
      <c r="J4063" s="268" t="s">
        <v>334</v>
      </c>
      <c r="K4063" s="244" t="s">
        <v>1953</v>
      </c>
      <c r="L4063" s="244"/>
      <c r="M4063" s="259" t="s">
        <v>447</v>
      </c>
      <c r="N4063" s="244" t="s">
        <v>449</v>
      </c>
      <c r="O4063" s="244" t="s">
        <v>450</v>
      </c>
      <c r="P4063" s="244">
        <v>2023</v>
      </c>
      <c r="Q4063" s="244">
        <v>2023</v>
      </c>
      <c r="R4063" s="244" t="s">
        <v>16107</v>
      </c>
      <c r="S4063" s="223" t="s">
        <v>78</v>
      </c>
      <c r="T4063" s="244" t="s">
        <v>451</v>
      </c>
      <c r="U4063" s="246">
        <v>74</v>
      </c>
      <c r="V4063" s="244" t="s">
        <v>452</v>
      </c>
      <c r="W4063" s="244" t="s">
        <v>6746</v>
      </c>
      <c r="X4063" s="244" t="s">
        <v>24812</v>
      </c>
      <c r="Y4063" s="269">
        <v>37000</v>
      </c>
      <c r="Z4063" s="270"/>
      <c r="AA4063" s="241">
        <f t="shared" si="31"/>
        <v>0</v>
      </c>
      <c r="AB4063" s="244" t="s">
        <v>24813</v>
      </c>
    </row>
    <row r="4064" spans="1:28" ht="15" customHeight="1">
      <c r="A4064" s="109">
        <v>4055</v>
      </c>
      <c r="B4064" s="222" t="str">
        <f t="shared" si="30"/>
        <v>Klik Disini</v>
      </c>
      <c r="C4064" s="244" t="s">
        <v>24814</v>
      </c>
      <c r="D4064" s="244" t="s">
        <v>2762</v>
      </c>
      <c r="E4064" s="244" t="s">
        <v>22410</v>
      </c>
      <c r="F4064" s="244" t="s">
        <v>24815</v>
      </c>
      <c r="G4064" s="244" t="s">
        <v>24816</v>
      </c>
      <c r="H4064" s="244" t="s">
        <v>262</v>
      </c>
      <c r="I4064" s="267" t="s">
        <v>1844</v>
      </c>
      <c r="J4064" s="268" t="s">
        <v>401</v>
      </c>
      <c r="K4064" s="244" t="s">
        <v>1953</v>
      </c>
      <c r="L4064" s="244"/>
      <c r="M4064" s="259" t="s">
        <v>447</v>
      </c>
      <c r="N4064" s="244" t="s">
        <v>449</v>
      </c>
      <c r="O4064" s="244" t="s">
        <v>450</v>
      </c>
      <c r="P4064" s="244">
        <v>2023</v>
      </c>
      <c r="Q4064" s="244">
        <v>2023</v>
      </c>
      <c r="R4064" s="244" t="s">
        <v>16107</v>
      </c>
      <c r="S4064" s="223" t="s">
        <v>78</v>
      </c>
      <c r="T4064" s="244" t="s">
        <v>451</v>
      </c>
      <c r="U4064" s="246">
        <v>74</v>
      </c>
      <c r="V4064" s="244" t="s">
        <v>452</v>
      </c>
      <c r="W4064" s="244" t="s">
        <v>1718</v>
      </c>
      <c r="X4064" s="244" t="s">
        <v>24817</v>
      </c>
      <c r="Y4064" s="269">
        <v>46000</v>
      </c>
      <c r="Z4064" s="270"/>
      <c r="AA4064" s="241">
        <f t="shared" si="31"/>
        <v>0</v>
      </c>
      <c r="AB4064" s="244" t="s">
        <v>24818</v>
      </c>
    </row>
    <row r="4065" spans="1:28" ht="15" customHeight="1">
      <c r="A4065" s="109">
        <v>4056</v>
      </c>
      <c r="B4065" s="222" t="str">
        <f t="shared" si="30"/>
        <v>Klik Disini</v>
      </c>
      <c r="C4065" s="244" t="s">
        <v>24819</v>
      </c>
      <c r="D4065" s="244" t="s">
        <v>2762</v>
      </c>
      <c r="E4065" s="244" t="s">
        <v>21799</v>
      </c>
      <c r="F4065" s="244" t="s">
        <v>24820</v>
      </c>
      <c r="G4065" s="244" t="s">
        <v>24821</v>
      </c>
      <c r="H4065" s="244" t="s">
        <v>3446</v>
      </c>
      <c r="I4065" s="267" t="s">
        <v>24732</v>
      </c>
      <c r="J4065" s="268" t="s">
        <v>322</v>
      </c>
      <c r="K4065" s="244" t="s">
        <v>1953</v>
      </c>
      <c r="L4065" s="244"/>
      <c r="M4065" s="259" t="s">
        <v>447</v>
      </c>
      <c r="N4065" s="244" t="s">
        <v>449</v>
      </c>
      <c r="O4065" s="244" t="s">
        <v>450</v>
      </c>
      <c r="P4065" s="244">
        <v>2023</v>
      </c>
      <c r="Q4065" s="244">
        <v>2023</v>
      </c>
      <c r="R4065" s="244" t="s">
        <v>16107</v>
      </c>
      <c r="S4065" s="223" t="s">
        <v>78</v>
      </c>
      <c r="T4065" s="244" t="s">
        <v>451</v>
      </c>
      <c r="U4065" s="246">
        <v>58</v>
      </c>
      <c r="V4065" s="244" t="s">
        <v>452</v>
      </c>
      <c r="W4065" s="244" t="s">
        <v>655</v>
      </c>
      <c r="X4065" s="244" t="s">
        <v>24822</v>
      </c>
      <c r="Y4065" s="269">
        <v>37000</v>
      </c>
      <c r="Z4065" s="270"/>
      <c r="AA4065" s="241">
        <f t="shared" si="31"/>
        <v>0</v>
      </c>
      <c r="AB4065" s="244" t="s">
        <v>24823</v>
      </c>
    </row>
    <row r="4066" spans="1:28" ht="15" customHeight="1">
      <c r="A4066" s="109">
        <v>4057</v>
      </c>
      <c r="B4066" s="222" t="str">
        <f t="shared" si="30"/>
        <v>Klik Disini</v>
      </c>
      <c r="C4066" s="244" t="s">
        <v>24824</v>
      </c>
      <c r="D4066" s="244" t="s">
        <v>2762</v>
      </c>
      <c r="E4066" s="244" t="s">
        <v>22461</v>
      </c>
      <c r="F4066" s="244" t="s">
        <v>24825</v>
      </c>
      <c r="G4066" s="244" t="s">
        <v>24826</v>
      </c>
      <c r="H4066" s="244" t="s">
        <v>16392</v>
      </c>
      <c r="I4066" s="267" t="s">
        <v>24732</v>
      </c>
      <c r="J4066" s="268" t="s">
        <v>326</v>
      </c>
      <c r="K4066" s="244" t="s">
        <v>1953</v>
      </c>
      <c r="L4066" s="244"/>
      <c r="M4066" s="259" t="s">
        <v>447</v>
      </c>
      <c r="N4066" s="244" t="s">
        <v>449</v>
      </c>
      <c r="O4066" s="244" t="s">
        <v>450</v>
      </c>
      <c r="P4066" s="244">
        <v>2023</v>
      </c>
      <c r="Q4066" s="244">
        <v>2023</v>
      </c>
      <c r="R4066" s="244" t="s">
        <v>16107</v>
      </c>
      <c r="S4066" s="223" t="s">
        <v>78</v>
      </c>
      <c r="T4066" s="244" t="s">
        <v>451</v>
      </c>
      <c r="U4066" s="246">
        <v>66</v>
      </c>
      <c r="V4066" s="244" t="s">
        <v>452</v>
      </c>
      <c r="W4066" s="244" t="s">
        <v>6334</v>
      </c>
      <c r="X4066" s="244" t="s">
        <v>24827</v>
      </c>
      <c r="Y4066" s="269">
        <v>37000</v>
      </c>
      <c r="Z4066" s="270"/>
      <c r="AA4066" s="241">
        <f t="shared" si="31"/>
        <v>0</v>
      </c>
      <c r="AB4066" s="244" t="s">
        <v>24828</v>
      </c>
    </row>
    <row r="4067" spans="1:28" ht="15" customHeight="1">
      <c r="A4067" s="109">
        <v>4058</v>
      </c>
      <c r="B4067" s="222" t="str">
        <f t="shared" si="30"/>
        <v>Klik Disini</v>
      </c>
      <c r="C4067" s="244" t="s">
        <v>24829</v>
      </c>
      <c r="D4067" s="244" t="s">
        <v>2762</v>
      </c>
      <c r="E4067" s="244" t="s">
        <v>22371</v>
      </c>
      <c r="F4067" s="244" t="s">
        <v>24830</v>
      </c>
      <c r="G4067" s="244" t="s">
        <v>24831</v>
      </c>
      <c r="H4067" s="244" t="s">
        <v>262</v>
      </c>
      <c r="I4067" s="267" t="s">
        <v>1844</v>
      </c>
      <c r="J4067" s="268" t="s">
        <v>401</v>
      </c>
      <c r="K4067" s="244" t="s">
        <v>1953</v>
      </c>
      <c r="L4067" s="244"/>
      <c r="M4067" s="259" t="s">
        <v>447</v>
      </c>
      <c r="N4067" s="244" t="s">
        <v>449</v>
      </c>
      <c r="O4067" s="244" t="s">
        <v>450</v>
      </c>
      <c r="P4067" s="244">
        <v>2023</v>
      </c>
      <c r="Q4067" s="244">
        <v>2023</v>
      </c>
      <c r="R4067" s="244" t="s">
        <v>16107</v>
      </c>
      <c r="S4067" s="223" t="s">
        <v>78</v>
      </c>
      <c r="T4067" s="244" t="s">
        <v>451</v>
      </c>
      <c r="U4067" s="246">
        <v>66</v>
      </c>
      <c r="V4067" s="244" t="s">
        <v>452</v>
      </c>
      <c r="W4067" s="244" t="s">
        <v>5720</v>
      </c>
      <c r="X4067" s="244" t="s">
        <v>24832</v>
      </c>
      <c r="Y4067" s="269">
        <v>37000</v>
      </c>
      <c r="Z4067" s="270"/>
      <c r="AA4067" s="241">
        <f t="shared" si="31"/>
        <v>0</v>
      </c>
      <c r="AB4067" s="244" t="s">
        <v>24833</v>
      </c>
    </row>
    <row r="4068" spans="1:28" ht="15" customHeight="1">
      <c r="A4068" s="109">
        <v>4059</v>
      </c>
      <c r="B4068" s="222" t="str">
        <f t="shared" si="30"/>
        <v>Klik Disini</v>
      </c>
      <c r="C4068" s="244" t="s">
        <v>24834</v>
      </c>
      <c r="D4068" s="244" t="s">
        <v>2762</v>
      </c>
      <c r="E4068" s="244" t="s">
        <v>21505</v>
      </c>
      <c r="F4068" s="244" t="s">
        <v>24835</v>
      </c>
      <c r="G4068" s="244" t="s">
        <v>24836</v>
      </c>
      <c r="H4068" s="244" t="s">
        <v>262</v>
      </c>
      <c r="I4068" s="267" t="s">
        <v>1844</v>
      </c>
      <c r="J4068" s="268" t="s">
        <v>401</v>
      </c>
      <c r="K4068" s="244" t="s">
        <v>1953</v>
      </c>
      <c r="L4068" s="244"/>
      <c r="M4068" s="259" t="s">
        <v>447</v>
      </c>
      <c r="N4068" s="244" t="s">
        <v>449</v>
      </c>
      <c r="O4068" s="244" t="s">
        <v>450</v>
      </c>
      <c r="P4068" s="244">
        <v>2023</v>
      </c>
      <c r="Q4068" s="244">
        <v>2023</v>
      </c>
      <c r="R4068" s="244" t="s">
        <v>16107</v>
      </c>
      <c r="S4068" s="223" t="s">
        <v>78</v>
      </c>
      <c r="T4068" s="244" t="s">
        <v>451</v>
      </c>
      <c r="U4068" s="246">
        <v>66</v>
      </c>
      <c r="V4068" s="244" t="s">
        <v>452</v>
      </c>
      <c r="W4068" s="244" t="s">
        <v>1214</v>
      </c>
      <c r="X4068" s="244" t="s">
        <v>24837</v>
      </c>
      <c r="Y4068" s="269">
        <v>35500</v>
      </c>
      <c r="Z4068" s="270"/>
      <c r="AA4068" s="241">
        <f t="shared" si="31"/>
        <v>0</v>
      </c>
      <c r="AB4068" s="244" t="s">
        <v>24838</v>
      </c>
    </row>
    <row r="4069" spans="1:28" ht="15" customHeight="1">
      <c r="A4069" s="109">
        <v>4060</v>
      </c>
      <c r="B4069" s="222" t="str">
        <f t="shared" si="30"/>
        <v>Klik Disini</v>
      </c>
      <c r="C4069" s="244" t="s">
        <v>24839</v>
      </c>
      <c r="D4069" s="244" t="s">
        <v>2762</v>
      </c>
      <c r="E4069" s="244" t="s">
        <v>22410</v>
      </c>
      <c r="F4069" s="244" t="s">
        <v>24840</v>
      </c>
      <c r="G4069" s="244" t="s">
        <v>24841</v>
      </c>
      <c r="H4069" s="244" t="s">
        <v>262</v>
      </c>
      <c r="I4069" s="267" t="s">
        <v>24732</v>
      </c>
      <c r="J4069" s="268" t="s">
        <v>326</v>
      </c>
      <c r="K4069" s="244" t="s">
        <v>1953</v>
      </c>
      <c r="L4069" s="244"/>
      <c r="M4069" s="259" t="s">
        <v>447</v>
      </c>
      <c r="N4069" s="244" t="s">
        <v>449</v>
      </c>
      <c r="O4069" s="244" t="s">
        <v>450</v>
      </c>
      <c r="P4069" s="244">
        <v>2023</v>
      </c>
      <c r="Q4069" s="244">
        <v>2023</v>
      </c>
      <c r="R4069" s="244" t="s">
        <v>16107</v>
      </c>
      <c r="S4069" s="223" t="s">
        <v>78</v>
      </c>
      <c r="T4069" s="244" t="s">
        <v>451</v>
      </c>
      <c r="U4069" s="246">
        <v>74</v>
      </c>
      <c r="V4069" s="244" t="s">
        <v>452</v>
      </c>
      <c r="W4069" s="244" t="s">
        <v>917</v>
      </c>
      <c r="X4069" s="244" t="s">
        <v>24842</v>
      </c>
      <c r="Y4069" s="269">
        <v>37000</v>
      </c>
      <c r="Z4069" s="270"/>
      <c r="AA4069" s="241">
        <f t="shared" si="31"/>
        <v>0</v>
      </c>
      <c r="AB4069" s="244" t="s">
        <v>24843</v>
      </c>
    </row>
    <row r="4070" spans="1:28" ht="15" customHeight="1">
      <c r="A4070" s="109">
        <v>4061</v>
      </c>
      <c r="B4070" s="222" t="str">
        <f t="shared" si="30"/>
        <v>Klik Disini</v>
      </c>
      <c r="C4070" s="244" t="s">
        <v>24844</v>
      </c>
      <c r="D4070" s="244" t="s">
        <v>2762</v>
      </c>
      <c r="E4070" s="244" t="s">
        <v>21799</v>
      </c>
      <c r="F4070" s="244" t="s">
        <v>24845</v>
      </c>
      <c r="G4070" s="244" t="s">
        <v>24846</v>
      </c>
      <c r="H4070" s="244" t="s">
        <v>262</v>
      </c>
      <c r="I4070" s="267" t="s">
        <v>1844</v>
      </c>
      <c r="J4070" s="268" t="s">
        <v>401</v>
      </c>
      <c r="K4070" s="244" t="s">
        <v>1953</v>
      </c>
      <c r="L4070" s="244"/>
      <c r="M4070" s="259" t="s">
        <v>447</v>
      </c>
      <c r="N4070" s="244" t="s">
        <v>449</v>
      </c>
      <c r="O4070" s="244" t="s">
        <v>450</v>
      </c>
      <c r="P4070" s="244">
        <v>2023</v>
      </c>
      <c r="Q4070" s="244">
        <v>2023</v>
      </c>
      <c r="R4070" s="244" t="s">
        <v>16107</v>
      </c>
      <c r="S4070" s="223" t="s">
        <v>78</v>
      </c>
      <c r="T4070" s="244" t="s">
        <v>451</v>
      </c>
      <c r="U4070" s="246">
        <v>66</v>
      </c>
      <c r="V4070" s="244" t="s">
        <v>452</v>
      </c>
      <c r="W4070" s="244" t="s">
        <v>1633</v>
      </c>
      <c r="X4070" s="244" t="s">
        <v>24847</v>
      </c>
      <c r="Y4070" s="269">
        <v>37000</v>
      </c>
      <c r="Z4070" s="270"/>
      <c r="AA4070" s="241">
        <f t="shared" si="31"/>
        <v>0</v>
      </c>
      <c r="AB4070" s="244" t="s">
        <v>24848</v>
      </c>
    </row>
    <row r="4071" spans="1:28" ht="15" customHeight="1">
      <c r="A4071" s="109">
        <v>4062</v>
      </c>
      <c r="B4071" s="222" t="str">
        <f t="shared" si="30"/>
        <v>Klik Disini</v>
      </c>
      <c r="C4071" s="244" t="s">
        <v>24849</v>
      </c>
      <c r="D4071" s="244" t="s">
        <v>2762</v>
      </c>
      <c r="E4071" s="244" t="s">
        <v>22461</v>
      </c>
      <c r="F4071" s="244" t="s">
        <v>24850</v>
      </c>
      <c r="G4071" s="244" t="s">
        <v>24851</v>
      </c>
      <c r="H4071" s="244" t="s">
        <v>262</v>
      </c>
      <c r="I4071" s="267" t="s">
        <v>1844</v>
      </c>
      <c r="J4071" s="268" t="s">
        <v>401</v>
      </c>
      <c r="K4071" s="244" t="s">
        <v>447</v>
      </c>
      <c r="L4071" s="244"/>
      <c r="M4071" s="259" t="s">
        <v>447</v>
      </c>
      <c r="N4071" s="244" t="s">
        <v>449</v>
      </c>
      <c r="O4071" s="244" t="s">
        <v>450</v>
      </c>
      <c r="P4071" s="244">
        <v>2023</v>
      </c>
      <c r="Q4071" s="244">
        <v>2023</v>
      </c>
      <c r="R4071" s="244" t="s">
        <v>16107</v>
      </c>
      <c r="S4071" s="223" t="s">
        <v>78</v>
      </c>
      <c r="T4071" s="244" t="s">
        <v>451</v>
      </c>
      <c r="U4071" s="246">
        <v>74</v>
      </c>
      <c r="V4071" s="244" t="s">
        <v>452</v>
      </c>
      <c r="W4071" s="244" t="s">
        <v>917</v>
      </c>
      <c r="X4071" s="244" t="s">
        <v>24852</v>
      </c>
      <c r="Y4071" s="269">
        <v>46000</v>
      </c>
      <c r="Z4071" s="270"/>
      <c r="AA4071" s="241">
        <f t="shared" si="31"/>
        <v>0</v>
      </c>
      <c r="AB4071" s="244" t="s">
        <v>24853</v>
      </c>
    </row>
    <row r="4072" spans="1:28" ht="15" customHeight="1">
      <c r="A4072" s="109">
        <v>4063</v>
      </c>
      <c r="B4072" s="222" t="str">
        <f t="shared" si="30"/>
        <v>Klik Disini</v>
      </c>
      <c r="C4072" s="244" t="s">
        <v>24854</v>
      </c>
      <c r="D4072" s="244" t="s">
        <v>2762</v>
      </c>
      <c r="E4072" s="244" t="s">
        <v>22371</v>
      </c>
      <c r="F4072" s="244"/>
      <c r="G4072" s="244" t="s">
        <v>24855</v>
      </c>
      <c r="H4072" s="244" t="s">
        <v>262</v>
      </c>
      <c r="I4072" s="267" t="s">
        <v>24732</v>
      </c>
      <c r="J4072" s="268" t="s">
        <v>326</v>
      </c>
      <c r="K4072" s="244" t="s">
        <v>1953</v>
      </c>
      <c r="L4072" s="244"/>
      <c r="M4072" s="259" t="s">
        <v>447</v>
      </c>
      <c r="N4072" s="244" t="s">
        <v>449</v>
      </c>
      <c r="O4072" s="244" t="s">
        <v>450</v>
      </c>
      <c r="P4072" s="244" t="s">
        <v>21152</v>
      </c>
      <c r="Q4072" s="244">
        <v>2023</v>
      </c>
      <c r="R4072" s="244" t="s">
        <v>16107</v>
      </c>
      <c r="S4072" s="223" t="s">
        <v>78</v>
      </c>
      <c r="T4072" s="244" t="s">
        <v>451</v>
      </c>
      <c r="U4072" s="246">
        <v>92</v>
      </c>
      <c r="V4072" s="244" t="s">
        <v>452</v>
      </c>
      <c r="W4072" s="244" t="s">
        <v>4156</v>
      </c>
      <c r="X4072" s="244" t="s">
        <v>24276</v>
      </c>
      <c r="Y4072" s="269">
        <v>35500</v>
      </c>
      <c r="Z4072" s="270"/>
      <c r="AA4072" s="241">
        <f t="shared" si="31"/>
        <v>0</v>
      </c>
      <c r="AB4072" s="244" t="s">
        <v>24856</v>
      </c>
    </row>
    <row r="4073" spans="1:28" ht="15" customHeight="1">
      <c r="A4073" s="109">
        <v>4064</v>
      </c>
      <c r="B4073" s="222" t="str">
        <f t="shared" si="30"/>
        <v>Klik Disini</v>
      </c>
      <c r="C4073" s="244" t="s">
        <v>24857</v>
      </c>
      <c r="D4073" s="244" t="s">
        <v>2762</v>
      </c>
      <c r="E4073" s="244" t="s">
        <v>21505</v>
      </c>
      <c r="F4073" s="244" t="s">
        <v>24858</v>
      </c>
      <c r="G4073" s="244" t="s">
        <v>24859</v>
      </c>
      <c r="H4073" s="244" t="s">
        <v>3446</v>
      </c>
      <c r="I4073" s="267" t="s">
        <v>24732</v>
      </c>
      <c r="J4073" s="268" t="s">
        <v>328</v>
      </c>
      <c r="K4073" s="244" t="s">
        <v>1953</v>
      </c>
      <c r="L4073" s="244"/>
      <c r="M4073" s="259" t="s">
        <v>447</v>
      </c>
      <c r="N4073" s="244" t="s">
        <v>449</v>
      </c>
      <c r="O4073" s="244" t="s">
        <v>450</v>
      </c>
      <c r="P4073" s="244">
        <v>2023</v>
      </c>
      <c r="Q4073" s="244">
        <v>2023</v>
      </c>
      <c r="R4073" s="244" t="s">
        <v>16107</v>
      </c>
      <c r="S4073" s="223" t="s">
        <v>78</v>
      </c>
      <c r="T4073" s="244" t="s">
        <v>451</v>
      </c>
      <c r="U4073" s="246">
        <v>74</v>
      </c>
      <c r="V4073" s="244" t="s">
        <v>452</v>
      </c>
      <c r="W4073" s="244" t="s">
        <v>6334</v>
      </c>
      <c r="X4073" s="244" t="s">
        <v>24860</v>
      </c>
      <c r="Y4073" s="269">
        <v>49500</v>
      </c>
      <c r="Z4073" s="270"/>
      <c r="AA4073" s="241">
        <f t="shared" si="31"/>
        <v>0</v>
      </c>
      <c r="AB4073" s="244" t="s">
        <v>24861</v>
      </c>
    </row>
    <row r="4074" spans="1:28" ht="15" customHeight="1">
      <c r="A4074" s="109">
        <v>4065</v>
      </c>
      <c r="B4074" s="222" t="str">
        <f t="shared" si="30"/>
        <v>Klik Disini</v>
      </c>
      <c r="C4074" s="244" t="s">
        <v>24862</v>
      </c>
      <c r="D4074" s="244" t="s">
        <v>2762</v>
      </c>
      <c r="E4074" s="244" t="s">
        <v>21799</v>
      </c>
      <c r="F4074" s="244" t="s">
        <v>24863</v>
      </c>
      <c r="G4074" s="244" t="s">
        <v>24864</v>
      </c>
      <c r="H4074" s="244" t="s">
        <v>4690</v>
      </c>
      <c r="I4074" s="267" t="s">
        <v>24732</v>
      </c>
      <c r="J4074" s="268" t="s">
        <v>326</v>
      </c>
      <c r="K4074" s="244" t="s">
        <v>1953</v>
      </c>
      <c r="L4074" s="244"/>
      <c r="M4074" s="259" t="s">
        <v>447</v>
      </c>
      <c r="N4074" s="244" t="s">
        <v>449</v>
      </c>
      <c r="O4074" s="244" t="s">
        <v>450</v>
      </c>
      <c r="P4074" s="244">
        <v>2023</v>
      </c>
      <c r="Q4074" s="244">
        <v>2023</v>
      </c>
      <c r="R4074" s="244" t="s">
        <v>16107</v>
      </c>
      <c r="S4074" s="223" t="s">
        <v>78</v>
      </c>
      <c r="T4074" s="244" t="s">
        <v>451</v>
      </c>
      <c r="U4074" s="246">
        <v>74</v>
      </c>
      <c r="V4074" s="244" t="s">
        <v>452</v>
      </c>
      <c r="W4074" s="244" t="s">
        <v>4514</v>
      </c>
      <c r="X4074" s="244" t="s">
        <v>24865</v>
      </c>
      <c r="Y4074" s="269">
        <v>49500</v>
      </c>
      <c r="Z4074" s="270"/>
      <c r="AA4074" s="241">
        <f t="shared" si="31"/>
        <v>0</v>
      </c>
      <c r="AB4074" s="244" t="s">
        <v>24866</v>
      </c>
    </row>
    <row r="4075" spans="1:28" ht="15" customHeight="1">
      <c r="A4075" s="109">
        <v>4066</v>
      </c>
      <c r="B4075" s="222" t="str">
        <f t="shared" si="30"/>
        <v>Klik Disini</v>
      </c>
      <c r="C4075" s="244" t="s">
        <v>24867</v>
      </c>
      <c r="D4075" s="244" t="s">
        <v>2762</v>
      </c>
      <c r="E4075" s="244" t="s">
        <v>22410</v>
      </c>
      <c r="F4075" s="244" t="s">
        <v>24868</v>
      </c>
      <c r="G4075" s="244" t="s">
        <v>24869</v>
      </c>
      <c r="H4075" s="244" t="s">
        <v>16210</v>
      </c>
      <c r="I4075" s="267" t="s">
        <v>24732</v>
      </c>
      <c r="J4075" s="268" t="s">
        <v>322</v>
      </c>
      <c r="K4075" s="244" t="s">
        <v>1953</v>
      </c>
      <c r="L4075" s="244"/>
      <c r="M4075" s="259" t="s">
        <v>447</v>
      </c>
      <c r="N4075" s="244" t="s">
        <v>449</v>
      </c>
      <c r="O4075" s="244" t="s">
        <v>450</v>
      </c>
      <c r="P4075" s="244" t="s">
        <v>21152</v>
      </c>
      <c r="Q4075" s="244">
        <v>2023</v>
      </c>
      <c r="R4075" s="244" t="s">
        <v>16107</v>
      </c>
      <c r="S4075" s="223" t="s">
        <v>78</v>
      </c>
      <c r="T4075" s="244" t="s">
        <v>451</v>
      </c>
      <c r="U4075" s="246">
        <v>74</v>
      </c>
      <c r="V4075" s="244" t="s">
        <v>452</v>
      </c>
      <c r="W4075" s="244" t="s">
        <v>743</v>
      </c>
      <c r="X4075" s="244" t="s">
        <v>24870</v>
      </c>
      <c r="Y4075" s="269">
        <v>46000</v>
      </c>
      <c r="Z4075" s="270"/>
      <c r="AA4075" s="241">
        <f t="shared" si="31"/>
        <v>0</v>
      </c>
      <c r="AB4075" s="244" t="s">
        <v>24871</v>
      </c>
    </row>
    <row r="4076" spans="1:28" ht="15" customHeight="1">
      <c r="A4076" s="109">
        <v>4067</v>
      </c>
      <c r="B4076" s="222" t="str">
        <f t="shared" si="30"/>
        <v>Klik Disini</v>
      </c>
      <c r="C4076" s="244" t="s">
        <v>24872</v>
      </c>
      <c r="D4076" s="244" t="s">
        <v>2762</v>
      </c>
      <c r="E4076" s="244" t="s">
        <v>22410</v>
      </c>
      <c r="F4076" s="244" t="s">
        <v>24873</v>
      </c>
      <c r="G4076" s="244" t="s">
        <v>24874</v>
      </c>
      <c r="H4076" s="244" t="s">
        <v>3446</v>
      </c>
      <c r="I4076" s="267" t="s">
        <v>24732</v>
      </c>
      <c r="J4076" s="268" t="s">
        <v>322</v>
      </c>
      <c r="K4076" s="244" t="s">
        <v>1953</v>
      </c>
      <c r="L4076" s="244"/>
      <c r="M4076" s="259" t="s">
        <v>447</v>
      </c>
      <c r="N4076" s="244" t="s">
        <v>449</v>
      </c>
      <c r="O4076" s="244" t="s">
        <v>450</v>
      </c>
      <c r="P4076" s="244">
        <v>2023</v>
      </c>
      <c r="Q4076" s="244">
        <v>2023</v>
      </c>
      <c r="R4076" s="244" t="s">
        <v>16107</v>
      </c>
      <c r="S4076" s="223" t="s">
        <v>78</v>
      </c>
      <c r="T4076" s="244" t="s">
        <v>451</v>
      </c>
      <c r="U4076" s="246">
        <v>66</v>
      </c>
      <c r="V4076" s="244" t="s">
        <v>452</v>
      </c>
      <c r="W4076" s="244" t="s">
        <v>594</v>
      </c>
      <c r="X4076" s="244" t="s">
        <v>24875</v>
      </c>
      <c r="Y4076" s="269">
        <v>37000</v>
      </c>
      <c r="Z4076" s="270"/>
      <c r="AA4076" s="241">
        <f t="shared" si="31"/>
        <v>0</v>
      </c>
      <c r="AB4076" s="244" t="s">
        <v>24876</v>
      </c>
    </row>
    <row r="4077" spans="1:28" ht="15" customHeight="1">
      <c r="A4077" s="109">
        <v>4068</v>
      </c>
      <c r="B4077" s="222" t="str">
        <f t="shared" si="30"/>
        <v>Klik Disini</v>
      </c>
      <c r="C4077" s="244" t="s">
        <v>24877</v>
      </c>
      <c r="D4077" s="244" t="s">
        <v>2762</v>
      </c>
      <c r="E4077" s="244" t="s">
        <v>21799</v>
      </c>
      <c r="F4077" s="244" t="s">
        <v>24878</v>
      </c>
      <c r="G4077" s="244" t="s">
        <v>24879</v>
      </c>
      <c r="H4077" s="244" t="s">
        <v>3446</v>
      </c>
      <c r="I4077" s="267" t="s">
        <v>24732</v>
      </c>
      <c r="J4077" s="268" t="s">
        <v>322</v>
      </c>
      <c r="K4077" s="244" t="s">
        <v>1953</v>
      </c>
      <c r="L4077" s="244"/>
      <c r="M4077" s="259" t="s">
        <v>447</v>
      </c>
      <c r="N4077" s="244" t="s">
        <v>449</v>
      </c>
      <c r="O4077" s="244" t="s">
        <v>450</v>
      </c>
      <c r="P4077" s="244">
        <v>2023</v>
      </c>
      <c r="Q4077" s="244">
        <v>2023</v>
      </c>
      <c r="R4077" s="244" t="s">
        <v>16107</v>
      </c>
      <c r="S4077" s="223" t="s">
        <v>78</v>
      </c>
      <c r="T4077" s="244" t="s">
        <v>451</v>
      </c>
      <c r="U4077" s="246">
        <v>58</v>
      </c>
      <c r="V4077" s="244" t="s">
        <v>452</v>
      </c>
      <c r="W4077" s="244" t="s">
        <v>3585</v>
      </c>
      <c r="X4077" s="244" t="s">
        <v>24880</v>
      </c>
      <c r="Y4077" s="269">
        <v>35500</v>
      </c>
      <c r="Z4077" s="270"/>
      <c r="AA4077" s="241">
        <f t="shared" si="31"/>
        <v>0</v>
      </c>
      <c r="AB4077" s="244" t="s">
        <v>24881</v>
      </c>
    </row>
    <row r="4078" spans="1:28" ht="15" customHeight="1">
      <c r="A4078" s="109">
        <v>4069</v>
      </c>
      <c r="B4078" s="222" t="str">
        <f t="shared" si="30"/>
        <v>Klik Disini</v>
      </c>
      <c r="C4078" s="244" t="s">
        <v>24882</v>
      </c>
      <c r="D4078" s="244" t="s">
        <v>2762</v>
      </c>
      <c r="E4078" s="244" t="s">
        <v>22591</v>
      </c>
      <c r="F4078" s="244" t="s">
        <v>24883</v>
      </c>
      <c r="G4078" s="244" t="s">
        <v>24884</v>
      </c>
      <c r="H4078" s="244" t="s">
        <v>16392</v>
      </c>
      <c r="I4078" s="267" t="s">
        <v>24732</v>
      </c>
      <c r="J4078" s="268" t="s">
        <v>326</v>
      </c>
      <c r="K4078" s="244" t="s">
        <v>1953</v>
      </c>
      <c r="L4078" s="244"/>
      <c r="M4078" s="259" t="s">
        <v>447</v>
      </c>
      <c r="N4078" s="244" t="s">
        <v>449</v>
      </c>
      <c r="O4078" s="244" t="s">
        <v>450</v>
      </c>
      <c r="P4078" s="244" t="s">
        <v>21152</v>
      </c>
      <c r="Q4078" s="244">
        <v>2023</v>
      </c>
      <c r="R4078" s="244" t="s">
        <v>16107</v>
      </c>
      <c r="S4078" s="223" t="s">
        <v>78</v>
      </c>
      <c r="T4078" s="244" t="s">
        <v>451</v>
      </c>
      <c r="U4078" s="246">
        <v>66</v>
      </c>
      <c r="V4078" s="244" t="s">
        <v>452</v>
      </c>
      <c r="W4078" s="244" t="s">
        <v>488</v>
      </c>
      <c r="X4078" s="244" t="s">
        <v>24885</v>
      </c>
      <c r="Y4078" s="269">
        <v>37000</v>
      </c>
      <c r="Z4078" s="270"/>
      <c r="AA4078" s="241">
        <f t="shared" si="31"/>
        <v>0</v>
      </c>
      <c r="AB4078" s="244" t="s">
        <v>24886</v>
      </c>
    </row>
    <row r="4079" spans="1:28" ht="15" customHeight="1">
      <c r="A4079" s="109">
        <v>4070</v>
      </c>
      <c r="B4079" s="222" t="str">
        <f t="shared" si="30"/>
        <v>Klik Disini</v>
      </c>
      <c r="C4079" s="244" t="s">
        <v>24887</v>
      </c>
      <c r="D4079" s="244" t="s">
        <v>2762</v>
      </c>
      <c r="E4079" s="244" t="s">
        <v>21505</v>
      </c>
      <c r="F4079" s="244" t="s">
        <v>24888</v>
      </c>
      <c r="G4079" s="244" t="s">
        <v>24889</v>
      </c>
      <c r="H4079" s="244" t="s">
        <v>3446</v>
      </c>
      <c r="I4079" s="267" t="s">
        <v>446</v>
      </c>
      <c r="J4079" s="268" t="s">
        <v>343</v>
      </c>
      <c r="K4079" s="244" t="s">
        <v>1953</v>
      </c>
      <c r="L4079" s="244"/>
      <c r="M4079" s="259" t="s">
        <v>447</v>
      </c>
      <c r="N4079" s="244" t="s">
        <v>449</v>
      </c>
      <c r="O4079" s="244" t="s">
        <v>450</v>
      </c>
      <c r="P4079" s="244">
        <v>2023</v>
      </c>
      <c r="Q4079" s="244">
        <v>2023</v>
      </c>
      <c r="R4079" s="244" t="s">
        <v>16107</v>
      </c>
      <c r="S4079" s="223" t="s">
        <v>78</v>
      </c>
      <c r="T4079" s="244" t="s">
        <v>451</v>
      </c>
      <c r="U4079" s="246">
        <v>70</v>
      </c>
      <c r="V4079" s="244" t="s">
        <v>452</v>
      </c>
      <c r="W4079" s="244" t="s">
        <v>830</v>
      </c>
      <c r="X4079" s="244" t="s">
        <v>24890</v>
      </c>
      <c r="Y4079" s="269">
        <v>49000</v>
      </c>
      <c r="Z4079" s="270"/>
      <c r="AA4079" s="241">
        <f t="shared" si="31"/>
        <v>0</v>
      </c>
      <c r="AB4079" s="244" t="s">
        <v>24891</v>
      </c>
    </row>
    <row r="4080" spans="1:28" ht="15" customHeight="1">
      <c r="A4080" s="109">
        <v>4071</v>
      </c>
      <c r="B4080" s="222" t="str">
        <f t="shared" si="30"/>
        <v>Klik Disini</v>
      </c>
      <c r="C4080" s="244" t="s">
        <v>24892</v>
      </c>
      <c r="D4080" s="244" t="s">
        <v>2762</v>
      </c>
      <c r="E4080" s="244" t="s">
        <v>22591</v>
      </c>
      <c r="F4080" s="244" t="s">
        <v>24893</v>
      </c>
      <c r="G4080" s="244" t="s">
        <v>24894</v>
      </c>
      <c r="H4080" s="244" t="s">
        <v>3446</v>
      </c>
      <c r="I4080" s="267" t="s">
        <v>24732</v>
      </c>
      <c r="J4080" s="268" t="s">
        <v>332</v>
      </c>
      <c r="K4080" s="244" t="s">
        <v>1953</v>
      </c>
      <c r="L4080" s="244"/>
      <c r="M4080" s="259" t="s">
        <v>447</v>
      </c>
      <c r="N4080" s="244" t="s">
        <v>449</v>
      </c>
      <c r="O4080" s="244" t="s">
        <v>450</v>
      </c>
      <c r="P4080" s="244">
        <v>2023</v>
      </c>
      <c r="Q4080" s="244">
        <v>2023</v>
      </c>
      <c r="R4080" s="244" t="s">
        <v>14186</v>
      </c>
      <c r="S4080" s="223" t="s">
        <v>78</v>
      </c>
      <c r="T4080" s="244" t="s">
        <v>451</v>
      </c>
      <c r="U4080" s="246">
        <v>66</v>
      </c>
      <c r="V4080" s="244" t="s">
        <v>452</v>
      </c>
      <c r="W4080" s="244" t="s">
        <v>1575</v>
      </c>
      <c r="X4080" s="244" t="s">
        <v>24895</v>
      </c>
      <c r="Y4080" s="269">
        <v>37000</v>
      </c>
      <c r="Z4080" s="270"/>
      <c r="AA4080" s="241">
        <f t="shared" si="31"/>
        <v>0</v>
      </c>
      <c r="AB4080" s="244" t="s">
        <v>24896</v>
      </c>
    </row>
    <row r="4081" spans="1:28" ht="15" customHeight="1">
      <c r="A4081" s="109">
        <v>4072</v>
      </c>
      <c r="B4081" s="222" t="str">
        <f t="shared" si="30"/>
        <v>Klik Disini</v>
      </c>
      <c r="C4081" s="244" t="s">
        <v>24897</v>
      </c>
      <c r="D4081" s="244" t="s">
        <v>2762</v>
      </c>
      <c r="E4081" s="244" t="s">
        <v>22371</v>
      </c>
      <c r="F4081" s="244" t="s">
        <v>24898</v>
      </c>
      <c r="G4081" s="244" t="s">
        <v>24899</v>
      </c>
      <c r="H4081" s="244" t="s">
        <v>3446</v>
      </c>
      <c r="I4081" s="267" t="s">
        <v>1844</v>
      </c>
      <c r="J4081" s="268" t="s">
        <v>401</v>
      </c>
      <c r="K4081" s="244" t="s">
        <v>1953</v>
      </c>
      <c r="L4081" s="244"/>
      <c r="M4081" s="259" t="s">
        <v>447</v>
      </c>
      <c r="N4081" s="244" t="s">
        <v>449</v>
      </c>
      <c r="O4081" s="244" t="s">
        <v>450</v>
      </c>
      <c r="P4081" s="244">
        <v>2023</v>
      </c>
      <c r="Q4081" s="244">
        <v>2023</v>
      </c>
      <c r="R4081" s="244" t="s">
        <v>16107</v>
      </c>
      <c r="S4081" s="223" t="s">
        <v>78</v>
      </c>
      <c r="T4081" s="244" t="s">
        <v>451</v>
      </c>
      <c r="U4081" s="246">
        <v>76</v>
      </c>
      <c r="V4081" s="244" t="s">
        <v>452</v>
      </c>
      <c r="W4081" s="244" t="s">
        <v>3567</v>
      </c>
      <c r="X4081" s="244" t="s">
        <v>24900</v>
      </c>
      <c r="Y4081" s="269">
        <v>49500</v>
      </c>
      <c r="Z4081" s="270"/>
      <c r="AA4081" s="241">
        <f t="shared" si="31"/>
        <v>0</v>
      </c>
      <c r="AB4081" s="244" t="s">
        <v>24901</v>
      </c>
    </row>
    <row r="4082" spans="1:28" ht="15" customHeight="1">
      <c r="A4082" s="109">
        <v>4073</v>
      </c>
      <c r="B4082" s="222" t="str">
        <f t="shared" si="30"/>
        <v>Klik Disini</v>
      </c>
      <c r="C4082" s="244" t="s">
        <v>24902</v>
      </c>
      <c r="D4082" s="244" t="s">
        <v>2762</v>
      </c>
      <c r="E4082" s="244" t="s">
        <v>22591</v>
      </c>
      <c r="F4082" s="244" t="s">
        <v>24903</v>
      </c>
      <c r="G4082" s="244" t="s">
        <v>24904</v>
      </c>
      <c r="H4082" s="244" t="s">
        <v>262</v>
      </c>
      <c r="I4082" s="267" t="s">
        <v>1844</v>
      </c>
      <c r="J4082" s="268" t="s">
        <v>405</v>
      </c>
      <c r="K4082" s="244" t="s">
        <v>1953</v>
      </c>
      <c r="L4082" s="244"/>
      <c r="M4082" s="259" t="s">
        <v>447</v>
      </c>
      <c r="N4082" s="244" t="s">
        <v>449</v>
      </c>
      <c r="O4082" s="244" t="s">
        <v>450</v>
      </c>
      <c r="P4082" s="244" t="s">
        <v>21152</v>
      </c>
      <c r="Q4082" s="244">
        <v>2023</v>
      </c>
      <c r="R4082" s="244" t="s">
        <v>16107</v>
      </c>
      <c r="S4082" s="223" t="s">
        <v>78</v>
      </c>
      <c r="T4082" s="244" t="s">
        <v>451</v>
      </c>
      <c r="U4082" s="246">
        <v>68</v>
      </c>
      <c r="V4082" s="244" t="s">
        <v>452</v>
      </c>
      <c r="W4082" s="244" t="s">
        <v>1633</v>
      </c>
      <c r="X4082" s="244" t="s">
        <v>24905</v>
      </c>
      <c r="Y4082" s="269">
        <v>35500</v>
      </c>
      <c r="Z4082" s="270"/>
      <c r="AA4082" s="241">
        <f t="shared" si="31"/>
        <v>0</v>
      </c>
      <c r="AB4082" s="244" t="s">
        <v>24906</v>
      </c>
    </row>
    <row r="4083" spans="1:28" ht="15" customHeight="1">
      <c r="A4083" s="109">
        <v>4074</v>
      </c>
      <c r="B4083" s="222" t="str">
        <f t="shared" si="30"/>
        <v>Klik Disini</v>
      </c>
      <c r="C4083" s="244" t="s">
        <v>24907</v>
      </c>
      <c r="D4083" s="244" t="s">
        <v>2762</v>
      </c>
      <c r="E4083" s="244" t="s">
        <v>22371</v>
      </c>
      <c r="F4083" s="244" t="s">
        <v>24908</v>
      </c>
      <c r="G4083" s="244" t="s">
        <v>24909</v>
      </c>
      <c r="H4083" s="244" t="s">
        <v>4690</v>
      </c>
      <c r="I4083" s="267" t="s">
        <v>24732</v>
      </c>
      <c r="J4083" s="268" t="s">
        <v>326</v>
      </c>
      <c r="K4083" s="244" t="s">
        <v>1953</v>
      </c>
      <c r="L4083" s="244"/>
      <c r="M4083" s="259" t="s">
        <v>447</v>
      </c>
      <c r="N4083" s="244" t="s">
        <v>449</v>
      </c>
      <c r="O4083" s="244" t="s">
        <v>450</v>
      </c>
      <c r="P4083" s="244">
        <v>2023</v>
      </c>
      <c r="Q4083" s="244">
        <v>2023</v>
      </c>
      <c r="R4083" s="244" t="s">
        <v>16107</v>
      </c>
      <c r="S4083" s="223" t="s">
        <v>78</v>
      </c>
      <c r="T4083" s="244" t="s">
        <v>451</v>
      </c>
      <c r="U4083" s="246">
        <v>58</v>
      </c>
      <c r="V4083" s="244" t="s">
        <v>452</v>
      </c>
      <c r="W4083" s="244" t="s">
        <v>1252</v>
      </c>
      <c r="X4083" s="244" t="s">
        <v>24910</v>
      </c>
      <c r="Y4083" s="269">
        <v>35500</v>
      </c>
      <c r="Z4083" s="270"/>
      <c r="AA4083" s="241">
        <f t="shared" si="31"/>
        <v>0</v>
      </c>
      <c r="AB4083" s="244" t="s">
        <v>24911</v>
      </c>
    </row>
    <row r="4084" spans="1:28" ht="15" customHeight="1">
      <c r="A4084" s="109">
        <v>4075</v>
      </c>
      <c r="B4084" s="222" t="str">
        <f t="shared" si="30"/>
        <v>Klik Disini</v>
      </c>
      <c r="C4084" s="244" t="s">
        <v>24912</v>
      </c>
      <c r="D4084" s="244" t="s">
        <v>2762</v>
      </c>
      <c r="E4084" s="244" t="s">
        <v>22410</v>
      </c>
      <c r="F4084" s="244" t="s">
        <v>24913</v>
      </c>
      <c r="G4084" s="244" t="s">
        <v>24914</v>
      </c>
      <c r="H4084" s="244" t="s">
        <v>262</v>
      </c>
      <c r="I4084" s="267" t="s">
        <v>24732</v>
      </c>
      <c r="J4084" s="268" t="s">
        <v>334</v>
      </c>
      <c r="K4084" s="244" t="s">
        <v>1953</v>
      </c>
      <c r="L4084" s="244"/>
      <c r="M4084" s="259" t="s">
        <v>447</v>
      </c>
      <c r="N4084" s="244" t="s">
        <v>449</v>
      </c>
      <c r="O4084" s="244" t="s">
        <v>450</v>
      </c>
      <c r="P4084" s="244">
        <v>2023</v>
      </c>
      <c r="Q4084" s="244">
        <v>2023</v>
      </c>
      <c r="R4084" s="244" t="s">
        <v>16107</v>
      </c>
      <c r="S4084" s="223" t="s">
        <v>78</v>
      </c>
      <c r="T4084" s="244" t="s">
        <v>451</v>
      </c>
      <c r="U4084" s="246">
        <v>82</v>
      </c>
      <c r="V4084" s="244" t="s">
        <v>452</v>
      </c>
      <c r="W4084" s="244" t="s">
        <v>4514</v>
      </c>
      <c r="X4084" s="244" t="s">
        <v>24915</v>
      </c>
      <c r="Y4084" s="269">
        <v>47500</v>
      </c>
      <c r="Z4084" s="270"/>
      <c r="AA4084" s="241">
        <f t="shared" si="31"/>
        <v>0</v>
      </c>
      <c r="AB4084" s="244" t="s">
        <v>24916</v>
      </c>
    </row>
    <row r="4085" spans="1:28" ht="15" customHeight="1">
      <c r="A4085" s="109">
        <v>4076</v>
      </c>
      <c r="B4085" s="222" t="str">
        <f t="shared" si="30"/>
        <v>Klik Disini</v>
      </c>
      <c r="C4085" s="244" t="s">
        <v>24917</v>
      </c>
      <c r="D4085" s="244" t="s">
        <v>2762</v>
      </c>
      <c r="E4085" s="244" t="s">
        <v>22410</v>
      </c>
      <c r="F4085" s="244" t="s">
        <v>24918</v>
      </c>
      <c r="G4085" s="244" t="s">
        <v>24919</v>
      </c>
      <c r="H4085" s="244" t="s">
        <v>4690</v>
      </c>
      <c r="I4085" s="267" t="s">
        <v>24732</v>
      </c>
      <c r="J4085" s="268" t="s">
        <v>326</v>
      </c>
      <c r="K4085" s="244" t="s">
        <v>1953</v>
      </c>
      <c r="L4085" s="244"/>
      <c r="M4085" s="259" t="s">
        <v>447</v>
      </c>
      <c r="N4085" s="244" t="s">
        <v>449</v>
      </c>
      <c r="O4085" s="244" t="s">
        <v>450</v>
      </c>
      <c r="P4085" s="244">
        <v>2023</v>
      </c>
      <c r="Q4085" s="244">
        <v>2023</v>
      </c>
      <c r="R4085" s="244" t="s">
        <v>16107</v>
      </c>
      <c r="S4085" s="223" t="s">
        <v>78</v>
      </c>
      <c r="T4085" s="244" t="s">
        <v>451</v>
      </c>
      <c r="U4085" s="246">
        <v>114</v>
      </c>
      <c r="V4085" s="244" t="s">
        <v>452</v>
      </c>
      <c r="W4085" s="244" t="s">
        <v>4611</v>
      </c>
      <c r="X4085" s="244" t="s">
        <v>24920</v>
      </c>
      <c r="Y4085" s="269">
        <v>60500</v>
      </c>
      <c r="Z4085" s="270"/>
      <c r="AA4085" s="241">
        <f t="shared" si="31"/>
        <v>0</v>
      </c>
      <c r="AB4085" s="244" t="s">
        <v>24921</v>
      </c>
    </row>
    <row r="4086" spans="1:28" ht="15" customHeight="1">
      <c r="A4086" s="109">
        <v>4077</v>
      </c>
      <c r="B4086" s="222" t="str">
        <f t="shared" si="30"/>
        <v>Klik Disini</v>
      </c>
      <c r="C4086" s="244" t="s">
        <v>24922</v>
      </c>
      <c r="D4086" s="244" t="s">
        <v>2762</v>
      </c>
      <c r="E4086" s="244" t="s">
        <v>22410</v>
      </c>
      <c r="F4086" s="244" t="s">
        <v>24923</v>
      </c>
      <c r="G4086" s="244" t="s">
        <v>24924</v>
      </c>
      <c r="H4086" s="244" t="s">
        <v>262</v>
      </c>
      <c r="I4086" s="267" t="s">
        <v>24732</v>
      </c>
      <c r="J4086" s="268" t="s">
        <v>334</v>
      </c>
      <c r="K4086" s="244" t="s">
        <v>1953</v>
      </c>
      <c r="L4086" s="244"/>
      <c r="M4086" s="259" t="s">
        <v>447</v>
      </c>
      <c r="N4086" s="244" t="s">
        <v>449</v>
      </c>
      <c r="O4086" s="244" t="s">
        <v>450</v>
      </c>
      <c r="P4086" s="244">
        <v>2023</v>
      </c>
      <c r="Q4086" s="244">
        <v>2023</v>
      </c>
      <c r="R4086" s="244" t="s">
        <v>16107</v>
      </c>
      <c r="S4086" s="223" t="s">
        <v>78</v>
      </c>
      <c r="T4086" s="244" t="s">
        <v>451</v>
      </c>
      <c r="U4086" s="246">
        <v>66</v>
      </c>
      <c r="V4086" s="244" t="s">
        <v>452</v>
      </c>
      <c r="W4086" s="244" t="s">
        <v>1613</v>
      </c>
      <c r="X4086" s="244" t="s">
        <v>24925</v>
      </c>
      <c r="Y4086" s="269">
        <v>37000</v>
      </c>
      <c r="Z4086" s="270"/>
      <c r="AA4086" s="241">
        <f t="shared" si="31"/>
        <v>0</v>
      </c>
      <c r="AB4086" s="244" t="s">
        <v>24926</v>
      </c>
    </row>
    <row r="4087" spans="1:28" ht="15" customHeight="1">
      <c r="A4087" s="109">
        <v>4078</v>
      </c>
      <c r="B4087" s="222" t="str">
        <f t="shared" si="30"/>
        <v>Klik Disini</v>
      </c>
      <c r="C4087" s="244" t="s">
        <v>24927</v>
      </c>
      <c r="D4087" s="244" t="s">
        <v>2762</v>
      </c>
      <c r="E4087" s="244" t="s">
        <v>22591</v>
      </c>
      <c r="F4087" s="244" t="s">
        <v>24928</v>
      </c>
      <c r="G4087" s="244" t="s">
        <v>24929</v>
      </c>
      <c r="H4087" s="244" t="s">
        <v>262</v>
      </c>
      <c r="I4087" s="267" t="s">
        <v>1844</v>
      </c>
      <c r="J4087" s="268" t="s">
        <v>405</v>
      </c>
      <c r="K4087" s="244" t="s">
        <v>1953</v>
      </c>
      <c r="L4087" s="244"/>
      <c r="M4087" s="259" t="s">
        <v>447</v>
      </c>
      <c r="N4087" s="244" t="s">
        <v>449</v>
      </c>
      <c r="O4087" s="244" t="s">
        <v>450</v>
      </c>
      <c r="P4087" s="244">
        <v>2023</v>
      </c>
      <c r="Q4087" s="244">
        <v>2023</v>
      </c>
      <c r="R4087" s="244" t="s">
        <v>14186</v>
      </c>
      <c r="S4087" s="223" t="s">
        <v>78</v>
      </c>
      <c r="T4087" s="244" t="s">
        <v>451</v>
      </c>
      <c r="U4087" s="246">
        <v>66</v>
      </c>
      <c r="V4087" s="244" t="s">
        <v>452</v>
      </c>
      <c r="W4087" s="244" t="s">
        <v>1613</v>
      </c>
      <c r="X4087" s="244" t="s">
        <v>24930</v>
      </c>
      <c r="Y4087" s="269">
        <v>37000</v>
      </c>
      <c r="Z4087" s="270"/>
      <c r="AA4087" s="241">
        <f t="shared" si="31"/>
        <v>0</v>
      </c>
      <c r="AB4087" s="244" t="s">
        <v>24931</v>
      </c>
    </row>
    <row r="4088" spans="1:28" ht="15" customHeight="1">
      <c r="A4088" s="109">
        <v>4079</v>
      </c>
      <c r="B4088" s="222" t="str">
        <f t="shared" si="30"/>
        <v>Klik Disini</v>
      </c>
      <c r="C4088" s="244" t="s">
        <v>24932</v>
      </c>
      <c r="D4088" s="244" t="s">
        <v>2762</v>
      </c>
      <c r="E4088" s="244" t="s">
        <v>22410</v>
      </c>
      <c r="F4088" s="244" t="s">
        <v>24933</v>
      </c>
      <c r="G4088" s="244" t="s">
        <v>24934</v>
      </c>
      <c r="H4088" s="244" t="s">
        <v>3662</v>
      </c>
      <c r="I4088" s="267" t="s">
        <v>446</v>
      </c>
      <c r="J4088" s="268" t="s">
        <v>347</v>
      </c>
      <c r="K4088" s="244" t="s">
        <v>1953</v>
      </c>
      <c r="L4088" s="244"/>
      <c r="M4088" s="259" t="s">
        <v>447</v>
      </c>
      <c r="N4088" s="244" t="s">
        <v>449</v>
      </c>
      <c r="O4088" s="244" t="s">
        <v>450</v>
      </c>
      <c r="P4088" s="244">
        <v>2023</v>
      </c>
      <c r="Q4088" s="244">
        <v>2023</v>
      </c>
      <c r="R4088" s="244" t="s">
        <v>16107</v>
      </c>
      <c r="S4088" s="223" t="s">
        <v>78</v>
      </c>
      <c r="T4088" s="244" t="s">
        <v>451</v>
      </c>
      <c r="U4088" s="246">
        <v>58</v>
      </c>
      <c r="V4088" s="244" t="s">
        <v>452</v>
      </c>
      <c r="W4088" s="244" t="s">
        <v>4514</v>
      </c>
      <c r="X4088" s="244" t="s">
        <v>24935</v>
      </c>
      <c r="Y4088" s="269">
        <v>35500</v>
      </c>
      <c r="Z4088" s="270"/>
      <c r="AA4088" s="241">
        <f t="shared" si="31"/>
        <v>0</v>
      </c>
      <c r="AB4088" s="244" t="s">
        <v>24936</v>
      </c>
    </row>
    <row r="4089" spans="1:28" ht="15" customHeight="1">
      <c r="A4089" s="109">
        <v>4080</v>
      </c>
      <c r="B4089" s="222" t="str">
        <f t="shared" si="30"/>
        <v>Klik Disini</v>
      </c>
      <c r="C4089" s="244" t="s">
        <v>24937</v>
      </c>
      <c r="D4089" s="244" t="s">
        <v>2762</v>
      </c>
      <c r="E4089" s="244" t="s">
        <v>22591</v>
      </c>
      <c r="F4089" s="244" t="s">
        <v>24938</v>
      </c>
      <c r="G4089" s="244" t="s">
        <v>24939</v>
      </c>
      <c r="H4089" s="244" t="s">
        <v>262</v>
      </c>
      <c r="I4089" s="267" t="s">
        <v>1844</v>
      </c>
      <c r="J4089" s="268" t="s">
        <v>405</v>
      </c>
      <c r="K4089" s="244" t="s">
        <v>1953</v>
      </c>
      <c r="L4089" s="244"/>
      <c r="M4089" s="259" t="s">
        <v>447</v>
      </c>
      <c r="N4089" s="244" t="s">
        <v>449</v>
      </c>
      <c r="O4089" s="244" t="s">
        <v>450</v>
      </c>
      <c r="P4089" s="244">
        <v>2023</v>
      </c>
      <c r="Q4089" s="244">
        <v>2023</v>
      </c>
      <c r="R4089" s="244" t="s">
        <v>14186</v>
      </c>
      <c r="S4089" s="223" t="s">
        <v>78</v>
      </c>
      <c r="T4089" s="244" t="s">
        <v>451</v>
      </c>
      <c r="U4089" s="246">
        <v>78</v>
      </c>
      <c r="V4089" s="244" t="s">
        <v>452</v>
      </c>
      <c r="W4089" s="244" t="s">
        <v>480</v>
      </c>
      <c r="X4089" s="244" t="s">
        <v>24940</v>
      </c>
      <c r="Y4089" s="269">
        <v>35500</v>
      </c>
      <c r="Z4089" s="270"/>
      <c r="AA4089" s="241">
        <f t="shared" si="31"/>
        <v>0</v>
      </c>
      <c r="AB4089" s="244" t="s">
        <v>24941</v>
      </c>
    </row>
    <row r="4090" spans="1:28" ht="15" customHeight="1">
      <c r="A4090" s="109">
        <v>4081</v>
      </c>
      <c r="B4090" s="222" t="str">
        <f t="shared" ref="B4090:B4344" si="32">HYPERLINK("https://mocostore.moco.co.id/catalog/"&amp;AB4090,"Klik Disini")</f>
        <v>Klik Disini</v>
      </c>
      <c r="C4090" s="244" t="s">
        <v>24942</v>
      </c>
      <c r="D4090" s="244" t="s">
        <v>2762</v>
      </c>
      <c r="E4090" s="244" t="s">
        <v>21799</v>
      </c>
      <c r="F4090" s="244" t="s">
        <v>24943</v>
      </c>
      <c r="G4090" s="244" t="s">
        <v>24944</v>
      </c>
      <c r="H4090" s="244" t="s">
        <v>262</v>
      </c>
      <c r="I4090" s="267" t="s">
        <v>1844</v>
      </c>
      <c r="J4090" s="268" t="s">
        <v>403</v>
      </c>
      <c r="K4090" s="244" t="s">
        <v>1953</v>
      </c>
      <c r="L4090" s="244"/>
      <c r="M4090" s="259" t="s">
        <v>447</v>
      </c>
      <c r="N4090" s="244" t="s">
        <v>449</v>
      </c>
      <c r="O4090" s="244" t="s">
        <v>450</v>
      </c>
      <c r="P4090" s="244">
        <v>2023</v>
      </c>
      <c r="Q4090" s="244">
        <v>2023</v>
      </c>
      <c r="R4090" s="244" t="s">
        <v>16107</v>
      </c>
      <c r="S4090" s="223" t="s">
        <v>78</v>
      </c>
      <c r="T4090" s="244" t="s">
        <v>451</v>
      </c>
      <c r="U4090" s="246">
        <v>74</v>
      </c>
      <c r="V4090" s="244" t="s">
        <v>452</v>
      </c>
      <c r="W4090" s="244" t="s">
        <v>1954</v>
      </c>
      <c r="X4090" s="244" t="s">
        <v>24945</v>
      </c>
      <c r="Y4090" s="269">
        <v>46000</v>
      </c>
      <c r="Z4090" s="270"/>
      <c r="AA4090" s="241">
        <f t="shared" ref="AA4090:AA4344" si="33">Y4090*Z4090</f>
        <v>0</v>
      </c>
      <c r="AB4090" s="244" t="s">
        <v>24946</v>
      </c>
    </row>
    <row r="4091" spans="1:28" ht="15" customHeight="1">
      <c r="A4091" s="109">
        <v>4082</v>
      </c>
      <c r="B4091" s="222" t="str">
        <f t="shared" si="32"/>
        <v>Klik Disini</v>
      </c>
      <c r="C4091" s="244" t="s">
        <v>24947</v>
      </c>
      <c r="D4091" s="244" t="s">
        <v>2762</v>
      </c>
      <c r="E4091" s="244" t="s">
        <v>22591</v>
      </c>
      <c r="F4091" s="244" t="s">
        <v>24948</v>
      </c>
      <c r="G4091" s="244" t="s">
        <v>24949</v>
      </c>
      <c r="H4091" s="244" t="s">
        <v>262</v>
      </c>
      <c r="I4091" s="267" t="s">
        <v>24732</v>
      </c>
      <c r="J4091" s="268" t="s">
        <v>334</v>
      </c>
      <c r="K4091" s="244" t="s">
        <v>1953</v>
      </c>
      <c r="L4091" s="244"/>
      <c r="M4091" s="259" t="s">
        <v>447</v>
      </c>
      <c r="N4091" s="244" t="s">
        <v>449</v>
      </c>
      <c r="O4091" s="244" t="s">
        <v>450</v>
      </c>
      <c r="P4091" s="244">
        <v>2023</v>
      </c>
      <c r="Q4091" s="244">
        <v>2023</v>
      </c>
      <c r="R4091" s="244" t="s">
        <v>14186</v>
      </c>
      <c r="S4091" s="223" t="s">
        <v>78</v>
      </c>
      <c r="T4091" s="244" t="s">
        <v>451</v>
      </c>
      <c r="U4091" s="246">
        <v>66</v>
      </c>
      <c r="V4091" s="244" t="s">
        <v>452</v>
      </c>
      <c r="W4091" s="244" t="s">
        <v>1375</v>
      </c>
      <c r="X4091" s="244" t="s">
        <v>24950</v>
      </c>
      <c r="Y4091" s="269">
        <v>37000</v>
      </c>
      <c r="Z4091" s="270"/>
      <c r="AA4091" s="241">
        <f t="shared" si="33"/>
        <v>0</v>
      </c>
      <c r="AB4091" s="244" t="s">
        <v>24951</v>
      </c>
    </row>
    <row r="4092" spans="1:28" ht="15" customHeight="1">
      <c r="A4092" s="109">
        <v>4083</v>
      </c>
      <c r="B4092" s="222" t="str">
        <f t="shared" si="32"/>
        <v>Klik Disini</v>
      </c>
      <c r="C4092" s="244" t="s">
        <v>24952</v>
      </c>
      <c r="D4092" s="244" t="s">
        <v>2762</v>
      </c>
      <c r="E4092" s="244" t="s">
        <v>21505</v>
      </c>
      <c r="F4092" s="244" t="s">
        <v>24953</v>
      </c>
      <c r="G4092" s="244" t="s">
        <v>24954</v>
      </c>
      <c r="H4092" s="244" t="s">
        <v>262</v>
      </c>
      <c r="I4092" s="267" t="s">
        <v>24732</v>
      </c>
      <c r="J4092" s="268" t="s">
        <v>324</v>
      </c>
      <c r="K4092" s="244" t="s">
        <v>1953</v>
      </c>
      <c r="L4092" s="244"/>
      <c r="M4092" s="259" t="s">
        <v>447</v>
      </c>
      <c r="N4092" s="244" t="s">
        <v>449</v>
      </c>
      <c r="O4092" s="244" t="s">
        <v>450</v>
      </c>
      <c r="P4092" s="244">
        <v>2023</v>
      </c>
      <c r="Q4092" s="244">
        <v>2023</v>
      </c>
      <c r="R4092" s="244" t="s">
        <v>16107</v>
      </c>
      <c r="S4092" s="223" t="s">
        <v>78</v>
      </c>
      <c r="T4092" s="244" t="s">
        <v>451</v>
      </c>
      <c r="U4092" s="246">
        <v>66</v>
      </c>
      <c r="V4092" s="244" t="s">
        <v>452</v>
      </c>
      <c r="W4092" s="244" t="s">
        <v>1613</v>
      </c>
      <c r="X4092" s="244" t="s">
        <v>24955</v>
      </c>
      <c r="Y4092" s="269">
        <v>37000</v>
      </c>
      <c r="Z4092" s="270"/>
      <c r="AA4092" s="241">
        <f t="shared" si="33"/>
        <v>0</v>
      </c>
      <c r="AB4092" s="244" t="s">
        <v>24956</v>
      </c>
    </row>
    <row r="4093" spans="1:28" ht="15" customHeight="1">
      <c r="A4093" s="109">
        <v>4084</v>
      </c>
      <c r="B4093" s="222" t="str">
        <f t="shared" si="32"/>
        <v>Klik Disini</v>
      </c>
      <c r="C4093" s="244" t="s">
        <v>24957</v>
      </c>
      <c r="D4093" s="244" t="s">
        <v>2762</v>
      </c>
      <c r="E4093" s="244" t="s">
        <v>22591</v>
      </c>
      <c r="F4093" s="244" t="s">
        <v>24958</v>
      </c>
      <c r="G4093" s="244" t="s">
        <v>24959</v>
      </c>
      <c r="H4093" s="244" t="s">
        <v>262</v>
      </c>
      <c r="I4093" s="267" t="s">
        <v>1844</v>
      </c>
      <c r="J4093" s="268" t="s">
        <v>405</v>
      </c>
      <c r="K4093" s="244" t="s">
        <v>1953</v>
      </c>
      <c r="L4093" s="244"/>
      <c r="M4093" s="259" t="s">
        <v>447</v>
      </c>
      <c r="N4093" s="244" t="s">
        <v>449</v>
      </c>
      <c r="O4093" s="244" t="s">
        <v>450</v>
      </c>
      <c r="P4093" s="244">
        <v>2023</v>
      </c>
      <c r="Q4093" s="244">
        <v>2023</v>
      </c>
      <c r="R4093" s="244" t="s">
        <v>14186</v>
      </c>
      <c r="S4093" s="223" t="s">
        <v>78</v>
      </c>
      <c r="T4093" s="244" t="s">
        <v>451</v>
      </c>
      <c r="U4093" s="246">
        <v>78</v>
      </c>
      <c r="V4093" s="244" t="s">
        <v>452</v>
      </c>
      <c r="W4093" s="244" t="s">
        <v>2657</v>
      </c>
      <c r="X4093" s="244" t="s">
        <v>24960</v>
      </c>
      <c r="Y4093" s="269">
        <v>35500</v>
      </c>
      <c r="Z4093" s="270"/>
      <c r="AA4093" s="241">
        <f t="shared" si="33"/>
        <v>0</v>
      </c>
      <c r="AB4093" s="244" t="s">
        <v>24961</v>
      </c>
    </row>
    <row r="4094" spans="1:28" ht="15" customHeight="1">
      <c r="A4094" s="109">
        <v>4085</v>
      </c>
      <c r="B4094" s="222" t="str">
        <f t="shared" si="32"/>
        <v>Klik Disini</v>
      </c>
      <c r="C4094" s="244" t="s">
        <v>24962</v>
      </c>
      <c r="D4094" s="244" t="s">
        <v>2762</v>
      </c>
      <c r="E4094" s="244" t="s">
        <v>21799</v>
      </c>
      <c r="F4094" s="244" t="s">
        <v>24963</v>
      </c>
      <c r="G4094" s="244" t="s">
        <v>24964</v>
      </c>
      <c r="H4094" s="244" t="s">
        <v>3446</v>
      </c>
      <c r="I4094" s="267" t="s">
        <v>24732</v>
      </c>
      <c r="J4094" s="268" t="s">
        <v>322</v>
      </c>
      <c r="K4094" s="244" t="s">
        <v>1953</v>
      </c>
      <c r="L4094" s="244"/>
      <c r="M4094" s="259" t="s">
        <v>447</v>
      </c>
      <c r="N4094" s="244" t="s">
        <v>449</v>
      </c>
      <c r="O4094" s="244" t="s">
        <v>450</v>
      </c>
      <c r="P4094" s="244">
        <v>2023</v>
      </c>
      <c r="Q4094" s="244">
        <v>2023</v>
      </c>
      <c r="R4094" s="244" t="s">
        <v>16107</v>
      </c>
      <c r="S4094" s="223" t="s">
        <v>78</v>
      </c>
      <c r="T4094" s="244" t="s">
        <v>451</v>
      </c>
      <c r="U4094" s="246">
        <v>66</v>
      </c>
      <c r="V4094" s="244" t="s">
        <v>452</v>
      </c>
      <c r="W4094" s="244" t="s">
        <v>5663</v>
      </c>
      <c r="X4094" s="244" t="s">
        <v>24965</v>
      </c>
      <c r="Y4094" s="269">
        <v>37000</v>
      </c>
      <c r="Z4094" s="270"/>
      <c r="AA4094" s="241">
        <f t="shared" si="33"/>
        <v>0</v>
      </c>
      <c r="AB4094" s="244" t="s">
        <v>24966</v>
      </c>
    </row>
    <row r="4095" spans="1:28" ht="15" customHeight="1">
      <c r="A4095" s="109">
        <v>4086</v>
      </c>
      <c r="B4095" s="222" t="str">
        <f t="shared" si="32"/>
        <v>Klik Disini</v>
      </c>
      <c r="C4095" s="244" t="s">
        <v>24967</v>
      </c>
      <c r="D4095" s="244" t="s">
        <v>2762</v>
      </c>
      <c r="E4095" s="244" t="s">
        <v>22591</v>
      </c>
      <c r="F4095" s="244" t="s">
        <v>24968</v>
      </c>
      <c r="G4095" s="244" t="s">
        <v>24969</v>
      </c>
      <c r="H4095" s="244" t="s">
        <v>262</v>
      </c>
      <c r="I4095" s="267" t="s">
        <v>24732</v>
      </c>
      <c r="J4095" s="268" t="s">
        <v>326</v>
      </c>
      <c r="K4095" s="244" t="s">
        <v>1953</v>
      </c>
      <c r="L4095" s="244"/>
      <c r="M4095" s="259" t="s">
        <v>447</v>
      </c>
      <c r="N4095" s="244" t="s">
        <v>449</v>
      </c>
      <c r="O4095" s="244" t="s">
        <v>450</v>
      </c>
      <c r="P4095" s="244">
        <v>2023</v>
      </c>
      <c r="Q4095" s="244">
        <v>2023</v>
      </c>
      <c r="R4095" s="244" t="s">
        <v>14186</v>
      </c>
      <c r="S4095" s="223" t="s">
        <v>78</v>
      </c>
      <c r="T4095" s="244" t="s">
        <v>451</v>
      </c>
      <c r="U4095" s="246">
        <v>98</v>
      </c>
      <c r="V4095" s="244" t="s">
        <v>452</v>
      </c>
      <c r="W4095" s="244" t="s">
        <v>1923</v>
      </c>
      <c r="X4095" s="244" t="s">
        <v>24970</v>
      </c>
      <c r="Y4095" s="269">
        <v>35500</v>
      </c>
      <c r="Z4095" s="270"/>
      <c r="AA4095" s="241">
        <f t="shared" si="33"/>
        <v>0</v>
      </c>
      <c r="AB4095" s="244" t="s">
        <v>24971</v>
      </c>
    </row>
    <row r="4096" spans="1:28" ht="15" customHeight="1">
      <c r="A4096" s="109">
        <v>4087</v>
      </c>
      <c r="B4096" s="222" t="str">
        <f t="shared" si="32"/>
        <v>Klik Disini</v>
      </c>
      <c r="C4096" s="244" t="s">
        <v>24972</v>
      </c>
      <c r="D4096" s="244" t="s">
        <v>2762</v>
      </c>
      <c r="E4096" s="244" t="s">
        <v>22591</v>
      </c>
      <c r="F4096" s="244" t="s">
        <v>24973</v>
      </c>
      <c r="G4096" s="244" t="s">
        <v>24974</v>
      </c>
      <c r="H4096" s="244" t="s">
        <v>4690</v>
      </c>
      <c r="I4096" s="267" t="s">
        <v>24732</v>
      </c>
      <c r="J4096" s="268" t="s">
        <v>326</v>
      </c>
      <c r="K4096" s="244" t="s">
        <v>1953</v>
      </c>
      <c r="L4096" s="244"/>
      <c r="M4096" s="259" t="s">
        <v>447</v>
      </c>
      <c r="N4096" s="244" t="s">
        <v>449</v>
      </c>
      <c r="O4096" s="244" t="s">
        <v>450</v>
      </c>
      <c r="P4096" s="244">
        <v>2023</v>
      </c>
      <c r="Q4096" s="244">
        <v>2023</v>
      </c>
      <c r="R4096" s="244" t="s">
        <v>14186</v>
      </c>
      <c r="S4096" s="223" t="s">
        <v>78</v>
      </c>
      <c r="T4096" s="244" t="s">
        <v>451</v>
      </c>
      <c r="U4096" s="246">
        <v>82</v>
      </c>
      <c r="V4096" s="244" t="s">
        <v>452</v>
      </c>
      <c r="W4096" s="244" t="s">
        <v>3894</v>
      </c>
      <c r="X4096" s="244" t="s">
        <v>24975</v>
      </c>
      <c r="Y4096" s="269">
        <v>47500</v>
      </c>
      <c r="Z4096" s="270"/>
      <c r="AA4096" s="241">
        <f t="shared" si="33"/>
        <v>0</v>
      </c>
      <c r="AB4096" s="244" t="s">
        <v>24976</v>
      </c>
    </row>
    <row r="4097" spans="1:28" ht="15" customHeight="1">
      <c r="A4097" s="109">
        <v>4088</v>
      </c>
      <c r="B4097" s="222" t="str">
        <f t="shared" si="32"/>
        <v>Klik Disini</v>
      </c>
      <c r="C4097" s="244" t="s">
        <v>24977</v>
      </c>
      <c r="D4097" s="244" t="s">
        <v>2762</v>
      </c>
      <c r="E4097" s="244" t="s">
        <v>22371</v>
      </c>
      <c r="F4097" s="244" t="s">
        <v>24978</v>
      </c>
      <c r="G4097" s="244" t="s">
        <v>24979</v>
      </c>
      <c r="H4097" s="244" t="s">
        <v>3446</v>
      </c>
      <c r="I4097" s="267" t="s">
        <v>24732</v>
      </c>
      <c r="J4097" s="268" t="s">
        <v>322</v>
      </c>
      <c r="K4097" s="244" t="s">
        <v>1953</v>
      </c>
      <c r="L4097" s="244"/>
      <c r="M4097" s="259" t="s">
        <v>447</v>
      </c>
      <c r="N4097" s="244" t="s">
        <v>449</v>
      </c>
      <c r="O4097" s="244" t="s">
        <v>450</v>
      </c>
      <c r="P4097" s="244">
        <v>2023</v>
      </c>
      <c r="Q4097" s="244">
        <v>2023</v>
      </c>
      <c r="R4097" s="244" t="s">
        <v>16107</v>
      </c>
      <c r="S4097" s="223" t="s">
        <v>78</v>
      </c>
      <c r="T4097" s="244" t="s">
        <v>451</v>
      </c>
      <c r="U4097" s="246">
        <v>98</v>
      </c>
      <c r="V4097" s="244" t="s">
        <v>452</v>
      </c>
      <c r="W4097" s="244" t="s">
        <v>6793</v>
      </c>
      <c r="X4097" s="244" t="s">
        <v>24980</v>
      </c>
      <c r="Y4097" s="269">
        <v>50500</v>
      </c>
      <c r="Z4097" s="270"/>
      <c r="AA4097" s="241">
        <f t="shared" si="33"/>
        <v>0</v>
      </c>
      <c r="AB4097" s="244" t="s">
        <v>24981</v>
      </c>
    </row>
    <row r="4098" spans="1:28" ht="15" customHeight="1">
      <c r="A4098" s="109">
        <v>4089</v>
      </c>
      <c r="B4098" s="222" t="str">
        <f t="shared" si="32"/>
        <v>Klik Disini</v>
      </c>
      <c r="C4098" s="244" t="s">
        <v>24982</v>
      </c>
      <c r="D4098" s="244" t="s">
        <v>2762</v>
      </c>
      <c r="E4098" s="244" t="s">
        <v>22461</v>
      </c>
      <c r="F4098" s="244" t="s">
        <v>24983</v>
      </c>
      <c r="G4098" s="244" t="s">
        <v>24984</v>
      </c>
      <c r="H4098" s="244" t="s">
        <v>262</v>
      </c>
      <c r="I4098" s="267" t="s">
        <v>1844</v>
      </c>
      <c r="J4098" s="268" t="s">
        <v>399</v>
      </c>
      <c r="K4098" s="244" t="s">
        <v>1953</v>
      </c>
      <c r="L4098" s="244"/>
      <c r="M4098" s="259" t="s">
        <v>447</v>
      </c>
      <c r="N4098" s="244" t="s">
        <v>449</v>
      </c>
      <c r="O4098" s="244" t="s">
        <v>450</v>
      </c>
      <c r="P4098" s="244">
        <v>2023</v>
      </c>
      <c r="Q4098" s="244">
        <v>2023</v>
      </c>
      <c r="R4098" s="244" t="s">
        <v>16107</v>
      </c>
      <c r="S4098" s="223" t="s">
        <v>78</v>
      </c>
      <c r="T4098" s="244" t="s">
        <v>451</v>
      </c>
      <c r="U4098" s="246">
        <v>76</v>
      </c>
      <c r="V4098" s="244" t="s">
        <v>452</v>
      </c>
      <c r="W4098" s="244" t="s">
        <v>594</v>
      </c>
      <c r="X4098" s="244" t="s">
        <v>24985</v>
      </c>
      <c r="Y4098" s="269">
        <v>45000</v>
      </c>
      <c r="Z4098" s="270"/>
      <c r="AA4098" s="241">
        <f t="shared" si="33"/>
        <v>0</v>
      </c>
      <c r="AB4098" s="244" t="s">
        <v>24986</v>
      </c>
    </row>
    <row r="4099" spans="1:28" ht="15" customHeight="1">
      <c r="A4099" s="109">
        <v>4090</v>
      </c>
      <c r="B4099" s="222" t="str">
        <f t="shared" si="32"/>
        <v>Klik Disini</v>
      </c>
      <c r="C4099" s="244" t="s">
        <v>24987</v>
      </c>
      <c r="D4099" s="244" t="s">
        <v>2762</v>
      </c>
      <c r="E4099" s="244" t="s">
        <v>21505</v>
      </c>
      <c r="F4099" s="244" t="s">
        <v>24988</v>
      </c>
      <c r="G4099" s="244" t="s">
        <v>24989</v>
      </c>
      <c r="H4099" s="244" t="s">
        <v>262</v>
      </c>
      <c r="I4099" s="267" t="s">
        <v>446</v>
      </c>
      <c r="J4099" s="268" t="s">
        <v>343</v>
      </c>
      <c r="K4099" s="244" t="s">
        <v>1953</v>
      </c>
      <c r="L4099" s="244"/>
      <c r="M4099" s="259" t="s">
        <v>447</v>
      </c>
      <c r="N4099" s="244" t="s">
        <v>449</v>
      </c>
      <c r="O4099" s="244" t="s">
        <v>450</v>
      </c>
      <c r="P4099" s="244">
        <v>2023</v>
      </c>
      <c r="Q4099" s="244">
        <v>2023</v>
      </c>
      <c r="R4099" s="244" t="s">
        <v>16107</v>
      </c>
      <c r="S4099" s="223" t="s">
        <v>78</v>
      </c>
      <c r="T4099" s="244" t="s">
        <v>451</v>
      </c>
      <c r="U4099" s="246">
        <v>78</v>
      </c>
      <c r="V4099" s="244" t="s">
        <v>452</v>
      </c>
      <c r="W4099" s="244" t="s">
        <v>3676</v>
      </c>
      <c r="X4099" s="244" t="s">
        <v>24990</v>
      </c>
      <c r="Y4099" s="269">
        <v>45000</v>
      </c>
      <c r="Z4099" s="270"/>
      <c r="AA4099" s="241">
        <f t="shared" si="33"/>
        <v>0</v>
      </c>
      <c r="AB4099" s="244" t="s">
        <v>24991</v>
      </c>
    </row>
    <row r="4100" spans="1:28" ht="15" customHeight="1">
      <c r="A4100" s="109">
        <v>4091</v>
      </c>
      <c r="B4100" s="222" t="str">
        <f t="shared" si="32"/>
        <v>Klik Disini</v>
      </c>
      <c r="C4100" s="244" t="s">
        <v>24992</v>
      </c>
      <c r="D4100" s="244" t="s">
        <v>2762</v>
      </c>
      <c r="E4100" s="244" t="s">
        <v>22591</v>
      </c>
      <c r="F4100" s="244" t="s">
        <v>24993</v>
      </c>
      <c r="G4100" s="244" t="s">
        <v>24994</v>
      </c>
      <c r="H4100" s="244" t="s">
        <v>4690</v>
      </c>
      <c r="I4100" s="267" t="s">
        <v>24732</v>
      </c>
      <c r="J4100" s="268" t="s">
        <v>326</v>
      </c>
      <c r="K4100" s="244" t="s">
        <v>1953</v>
      </c>
      <c r="L4100" s="244"/>
      <c r="M4100" s="259" t="s">
        <v>447</v>
      </c>
      <c r="N4100" s="244" t="s">
        <v>449</v>
      </c>
      <c r="O4100" s="244" t="s">
        <v>450</v>
      </c>
      <c r="P4100" s="244">
        <v>2023</v>
      </c>
      <c r="Q4100" s="244">
        <v>2023</v>
      </c>
      <c r="R4100" s="244" t="s">
        <v>14186</v>
      </c>
      <c r="S4100" s="223" t="s">
        <v>78</v>
      </c>
      <c r="T4100" s="244" t="s">
        <v>451</v>
      </c>
      <c r="U4100" s="246">
        <v>98</v>
      </c>
      <c r="V4100" s="244" t="s">
        <v>452</v>
      </c>
      <c r="W4100" s="244" t="s">
        <v>6538</v>
      </c>
      <c r="X4100" s="244" t="s">
        <v>24995</v>
      </c>
      <c r="Y4100" s="269">
        <v>50500</v>
      </c>
      <c r="Z4100" s="270"/>
      <c r="AA4100" s="241">
        <f t="shared" si="33"/>
        <v>0</v>
      </c>
      <c r="AB4100" s="244" t="s">
        <v>24996</v>
      </c>
    </row>
    <row r="4101" spans="1:28" ht="15" customHeight="1">
      <c r="A4101" s="109">
        <v>4092</v>
      </c>
      <c r="B4101" s="222" t="str">
        <f t="shared" si="32"/>
        <v>Klik Disini</v>
      </c>
      <c r="C4101" s="244" t="s">
        <v>24997</v>
      </c>
      <c r="D4101" s="244" t="s">
        <v>2762</v>
      </c>
      <c r="E4101" s="244" t="s">
        <v>22371</v>
      </c>
      <c r="F4101" s="244" t="s">
        <v>24998</v>
      </c>
      <c r="G4101" s="244" t="s">
        <v>24999</v>
      </c>
      <c r="H4101" s="244" t="s">
        <v>4690</v>
      </c>
      <c r="I4101" s="267" t="s">
        <v>24732</v>
      </c>
      <c r="J4101" s="268" t="s">
        <v>326</v>
      </c>
      <c r="K4101" s="244" t="s">
        <v>1953</v>
      </c>
      <c r="L4101" s="244"/>
      <c r="M4101" s="259" t="s">
        <v>447</v>
      </c>
      <c r="N4101" s="244" t="s">
        <v>449</v>
      </c>
      <c r="O4101" s="244" t="s">
        <v>450</v>
      </c>
      <c r="P4101" s="244">
        <v>2023</v>
      </c>
      <c r="Q4101" s="244">
        <v>2023</v>
      </c>
      <c r="R4101" s="244" t="s">
        <v>16107</v>
      </c>
      <c r="S4101" s="223" t="s">
        <v>78</v>
      </c>
      <c r="T4101" s="244" t="s">
        <v>451</v>
      </c>
      <c r="U4101" s="246">
        <v>82</v>
      </c>
      <c r="V4101" s="244" t="s">
        <v>452</v>
      </c>
      <c r="W4101" s="244" t="s">
        <v>1529</v>
      </c>
      <c r="X4101" s="244" t="s">
        <v>25000</v>
      </c>
      <c r="Y4101" s="269">
        <v>47500</v>
      </c>
      <c r="Z4101" s="270"/>
      <c r="AA4101" s="241">
        <f t="shared" si="33"/>
        <v>0</v>
      </c>
      <c r="AB4101" s="244" t="s">
        <v>25001</v>
      </c>
    </row>
    <row r="4102" spans="1:28" ht="15" customHeight="1">
      <c r="A4102" s="109">
        <v>4093</v>
      </c>
      <c r="B4102" s="222" t="str">
        <f t="shared" si="32"/>
        <v>Klik Disini</v>
      </c>
      <c r="C4102" s="244" t="s">
        <v>25002</v>
      </c>
      <c r="D4102" s="244" t="s">
        <v>2762</v>
      </c>
      <c r="E4102" s="244" t="s">
        <v>22410</v>
      </c>
      <c r="F4102" s="244" t="s">
        <v>25003</v>
      </c>
      <c r="G4102" s="244" t="s">
        <v>25004</v>
      </c>
      <c r="H4102" s="244" t="s">
        <v>262</v>
      </c>
      <c r="I4102" s="267" t="s">
        <v>446</v>
      </c>
      <c r="J4102" s="268" t="s">
        <v>369</v>
      </c>
      <c r="K4102" s="244" t="s">
        <v>1953</v>
      </c>
      <c r="L4102" s="244"/>
      <c r="M4102" s="259" t="s">
        <v>447</v>
      </c>
      <c r="N4102" s="244" t="s">
        <v>449</v>
      </c>
      <c r="O4102" s="244" t="s">
        <v>450</v>
      </c>
      <c r="P4102" s="244">
        <v>2023</v>
      </c>
      <c r="Q4102" s="244">
        <v>2023</v>
      </c>
      <c r="R4102" s="244" t="s">
        <v>14912</v>
      </c>
      <c r="S4102" s="223" t="s">
        <v>78</v>
      </c>
      <c r="T4102" s="244" t="s">
        <v>451</v>
      </c>
      <c r="U4102" s="246">
        <v>82</v>
      </c>
      <c r="V4102" s="244" t="s">
        <v>452</v>
      </c>
      <c r="W4102" s="244" t="s">
        <v>3881</v>
      </c>
      <c r="X4102" s="244" t="s">
        <v>25005</v>
      </c>
      <c r="Y4102" s="269">
        <v>47500</v>
      </c>
      <c r="Z4102" s="270"/>
      <c r="AA4102" s="241">
        <f t="shared" si="33"/>
        <v>0</v>
      </c>
      <c r="AB4102" s="244" t="s">
        <v>25006</v>
      </c>
    </row>
    <row r="4103" spans="1:28" ht="15" customHeight="1">
      <c r="A4103" s="109">
        <v>4094</v>
      </c>
      <c r="B4103" s="222" t="str">
        <f t="shared" si="32"/>
        <v>Klik Disini</v>
      </c>
      <c r="C4103" s="244" t="s">
        <v>25007</v>
      </c>
      <c r="D4103" s="244" t="s">
        <v>2762</v>
      </c>
      <c r="E4103" s="244" t="s">
        <v>22591</v>
      </c>
      <c r="F4103" s="244" t="s">
        <v>25008</v>
      </c>
      <c r="G4103" s="244" t="s">
        <v>25009</v>
      </c>
      <c r="H4103" s="244" t="s">
        <v>4690</v>
      </c>
      <c r="I4103" s="267" t="s">
        <v>24732</v>
      </c>
      <c r="J4103" s="268" t="s">
        <v>326</v>
      </c>
      <c r="K4103" s="244" t="s">
        <v>1953</v>
      </c>
      <c r="L4103" s="244"/>
      <c r="M4103" s="259" t="s">
        <v>447</v>
      </c>
      <c r="N4103" s="244" t="s">
        <v>449</v>
      </c>
      <c r="O4103" s="244" t="s">
        <v>450</v>
      </c>
      <c r="P4103" s="244">
        <v>2023</v>
      </c>
      <c r="Q4103" s="244">
        <v>2023</v>
      </c>
      <c r="R4103" s="244" t="s">
        <v>14186</v>
      </c>
      <c r="S4103" s="223" t="s">
        <v>78</v>
      </c>
      <c r="T4103" s="244" t="s">
        <v>451</v>
      </c>
      <c r="U4103" s="246">
        <v>74</v>
      </c>
      <c r="V4103" s="244" t="s">
        <v>452</v>
      </c>
      <c r="W4103" s="244" t="s">
        <v>4765</v>
      </c>
      <c r="X4103" s="244" t="s">
        <v>25010</v>
      </c>
      <c r="Y4103" s="269">
        <v>35000</v>
      </c>
      <c r="Z4103" s="270"/>
      <c r="AA4103" s="241">
        <f t="shared" si="33"/>
        <v>0</v>
      </c>
      <c r="AB4103" s="244" t="s">
        <v>25011</v>
      </c>
    </row>
    <row r="4104" spans="1:28" ht="15" customHeight="1">
      <c r="A4104" s="109">
        <v>4095</v>
      </c>
      <c r="B4104" s="222" t="str">
        <f t="shared" si="32"/>
        <v>Klik Disini</v>
      </c>
      <c r="C4104" s="244" t="s">
        <v>25012</v>
      </c>
      <c r="D4104" s="244" t="s">
        <v>2762</v>
      </c>
      <c r="E4104" s="244" t="s">
        <v>22410</v>
      </c>
      <c r="F4104" s="244" t="s">
        <v>25013</v>
      </c>
      <c r="G4104" s="244" t="s">
        <v>25014</v>
      </c>
      <c r="H4104" s="244" t="s">
        <v>4690</v>
      </c>
      <c r="I4104" s="267" t="s">
        <v>24732</v>
      </c>
      <c r="J4104" s="268" t="s">
        <v>326</v>
      </c>
      <c r="K4104" s="244" t="s">
        <v>1953</v>
      </c>
      <c r="L4104" s="244"/>
      <c r="M4104" s="259" t="s">
        <v>447</v>
      </c>
      <c r="N4104" s="244" t="s">
        <v>449</v>
      </c>
      <c r="O4104" s="244" t="s">
        <v>450</v>
      </c>
      <c r="P4104" s="244">
        <v>2023</v>
      </c>
      <c r="Q4104" s="244">
        <v>2023</v>
      </c>
      <c r="R4104" s="244" t="s">
        <v>16107</v>
      </c>
      <c r="S4104" s="223" t="s">
        <v>78</v>
      </c>
      <c r="T4104" s="244" t="s">
        <v>451</v>
      </c>
      <c r="U4104" s="246">
        <v>82</v>
      </c>
      <c r="V4104" s="244" t="s">
        <v>452</v>
      </c>
      <c r="W4104" s="244" t="s">
        <v>843</v>
      </c>
      <c r="X4104" s="244" t="s">
        <v>25015</v>
      </c>
      <c r="Y4104" s="269">
        <v>47500</v>
      </c>
      <c r="Z4104" s="270"/>
      <c r="AA4104" s="241">
        <f t="shared" si="33"/>
        <v>0</v>
      </c>
      <c r="AB4104" s="244" t="s">
        <v>25016</v>
      </c>
    </row>
    <row r="4105" spans="1:28" ht="15" customHeight="1">
      <c r="A4105" s="109">
        <v>4096</v>
      </c>
      <c r="B4105" s="222" t="str">
        <f t="shared" si="32"/>
        <v>Klik Disini</v>
      </c>
      <c r="C4105" s="244" t="s">
        <v>25017</v>
      </c>
      <c r="D4105" s="244" t="s">
        <v>2762</v>
      </c>
      <c r="E4105" s="244" t="s">
        <v>22591</v>
      </c>
      <c r="F4105" s="244" t="s">
        <v>25018</v>
      </c>
      <c r="G4105" s="244" t="s">
        <v>25019</v>
      </c>
      <c r="H4105" s="244" t="s">
        <v>4690</v>
      </c>
      <c r="I4105" s="267" t="s">
        <v>24732</v>
      </c>
      <c r="J4105" s="268" t="s">
        <v>326</v>
      </c>
      <c r="K4105" s="244" t="s">
        <v>1953</v>
      </c>
      <c r="L4105" s="244"/>
      <c r="M4105" s="259" t="s">
        <v>447</v>
      </c>
      <c r="N4105" s="244" t="s">
        <v>449</v>
      </c>
      <c r="O4105" s="244" t="s">
        <v>450</v>
      </c>
      <c r="P4105" s="244">
        <v>2023</v>
      </c>
      <c r="Q4105" s="244">
        <v>2023</v>
      </c>
      <c r="R4105" s="244" t="s">
        <v>14186</v>
      </c>
      <c r="S4105" s="223" t="s">
        <v>78</v>
      </c>
      <c r="T4105" s="244" t="s">
        <v>451</v>
      </c>
      <c r="U4105" s="246">
        <v>92</v>
      </c>
      <c r="V4105" s="244" t="s">
        <v>452</v>
      </c>
      <c r="W4105" s="244" t="s">
        <v>5714</v>
      </c>
      <c r="X4105" s="244" t="s">
        <v>25020</v>
      </c>
      <c r="Y4105" s="269">
        <v>49500</v>
      </c>
      <c r="Z4105" s="270"/>
      <c r="AA4105" s="241">
        <f t="shared" si="33"/>
        <v>0</v>
      </c>
      <c r="AB4105" s="244" t="s">
        <v>25021</v>
      </c>
    </row>
    <row r="4106" spans="1:28" ht="15" customHeight="1">
      <c r="A4106" s="109">
        <v>4097</v>
      </c>
      <c r="B4106" s="222" t="str">
        <f t="shared" si="32"/>
        <v>Klik Disini</v>
      </c>
      <c r="C4106" s="244" t="s">
        <v>25022</v>
      </c>
      <c r="D4106" s="244" t="s">
        <v>2762</v>
      </c>
      <c r="E4106" s="244" t="s">
        <v>22591</v>
      </c>
      <c r="F4106" s="244" t="s">
        <v>25023</v>
      </c>
      <c r="G4106" s="244" t="s">
        <v>25024</v>
      </c>
      <c r="H4106" s="244" t="s">
        <v>262</v>
      </c>
      <c r="I4106" s="267" t="s">
        <v>1844</v>
      </c>
      <c r="J4106" s="268" t="s">
        <v>405</v>
      </c>
      <c r="K4106" s="244" t="s">
        <v>1953</v>
      </c>
      <c r="L4106" s="244"/>
      <c r="M4106" s="259" t="s">
        <v>447</v>
      </c>
      <c r="N4106" s="244" t="s">
        <v>449</v>
      </c>
      <c r="O4106" s="244" t="s">
        <v>450</v>
      </c>
      <c r="P4106" s="244">
        <v>2023</v>
      </c>
      <c r="Q4106" s="244">
        <v>2023</v>
      </c>
      <c r="R4106" s="244" t="s">
        <v>14186</v>
      </c>
      <c r="S4106" s="223" t="s">
        <v>78</v>
      </c>
      <c r="T4106" s="244" t="s">
        <v>451</v>
      </c>
      <c r="U4106" s="246">
        <v>76</v>
      </c>
      <c r="V4106" s="244" t="s">
        <v>452</v>
      </c>
      <c r="W4106" s="244" t="s">
        <v>488</v>
      </c>
      <c r="X4106" s="244" t="s">
        <v>25025</v>
      </c>
      <c r="Y4106" s="269">
        <v>34000</v>
      </c>
      <c r="Z4106" s="270"/>
      <c r="AA4106" s="241">
        <f t="shared" si="33"/>
        <v>0</v>
      </c>
      <c r="AB4106" s="244" t="s">
        <v>25026</v>
      </c>
    </row>
    <row r="4107" spans="1:28" ht="15" customHeight="1">
      <c r="A4107" s="109">
        <v>4098</v>
      </c>
      <c r="B4107" s="222" t="str">
        <f t="shared" si="32"/>
        <v>Klik Disini</v>
      </c>
      <c r="C4107" s="244" t="s">
        <v>25027</v>
      </c>
      <c r="D4107" s="244" t="s">
        <v>2762</v>
      </c>
      <c r="E4107" s="244" t="s">
        <v>22461</v>
      </c>
      <c r="F4107" s="244" t="s">
        <v>25028</v>
      </c>
      <c r="G4107" s="244" t="s">
        <v>25029</v>
      </c>
      <c r="H4107" s="244" t="s">
        <v>262</v>
      </c>
      <c r="I4107" s="267" t="s">
        <v>24732</v>
      </c>
      <c r="J4107" s="268" t="s">
        <v>322</v>
      </c>
      <c r="K4107" s="244" t="s">
        <v>1953</v>
      </c>
      <c r="L4107" s="244"/>
      <c r="M4107" s="259" t="s">
        <v>447</v>
      </c>
      <c r="N4107" s="244" t="s">
        <v>449</v>
      </c>
      <c r="O4107" s="244" t="s">
        <v>450</v>
      </c>
      <c r="P4107" s="244">
        <v>2023</v>
      </c>
      <c r="Q4107" s="244">
        <v>2023</v>
      </c>
      <c r="R4107" s="244" t="s">
        <v>16107</v>
      </c>
      <c r="S4107" s="223" t="s">
        <v>78</v>
      </c>
      <c r="T4107" s="244" t="s">
        <v>451</v>
      </c>
      <c r="U4107" s="246">
        <v>106</v>
      </c>
      <c r="V4107" s="244" t="s">
        <v>452</v>
      </c>
      <c r="W4107" s="244" t="s">
        <v>3741</v>
      </c>
      <c r="X4107" s="244" t="s">
        <v>25030</v>
      </c>
      <c r="Y4107" s="269">
        <v>59500</v>
      </c>
      <c r="Z4107" s="270"/>
      <c r="AA4107" s="241">
        <f t="shared" si="33"/>
        <v>0</v>
      </c>
      <c r="AB4107" s="244" t="s">
        <v>25031</v>
      </c>
    </row>
    <row r="4108" spans="1:28" ht="15" customHeight="1">
      <c r="A4108" s="109">
        <v>4099</v>
      </c>
      <c r="B4108" s="222" t="str">
        <f t="shared" si="32"/>
        <v>Klik Disini</v>
      </c>
      <c r="C4108" s="244" t="s">
        <v>25032</v>
      </c>
      <c r="D4108" s="244" t="s">
        <v>2762</v>
      </c>
      <c r="E4108" s="244" t="s">
        <v>21505</v>
      </c>
      <c r="F4108" s="244" t="s">
        <v>25033</v>
      </c>
      <c r="G4108" s="244" t="s">
        <v>25034</v>
      </c>
      <c r="H4108" s="244" t="s">
        <v>262</v>
      </c>
      <c r="I4108" s="267" t="s">
        <v>446</v>
      </c>
      <c r="J4108" s="268" t="s">
        <v>343</v>
      </c>
      <c r="K4108" s="244" t="s">
        <v>1953</v>
      </c>
      <c r="L4108" s="244"/>
      <c r="M4108" s="259" t="s">
        <v>447</v>
      </c>
      <c r="N4108" s="244" t="s">
        <v>449</v>
      </c>
      <c r="O4108" s="244" t="s">
        <v>450</v>
      </c>
      <c r="P4108" s="244">
        <v>2023</v>
      </c>
      <c r="Q4108" s="244">
        <v>2023</v>
      </c>
      <c r="R4108" s="244" t="s">
        <v>16107</v>
      </c>
      <c r="S4108" s="223" t="s">
        <v>78</v>
      </c>
      <c r="T4108" s="244" t="s">
        <v>451</v>
      </c>
      <c r="U4108" s="246">
        <v>66</v>
      </c>
      <c r="V4108" s="244" t="s">
        <v>452</v>
      </c>
      <c r="W4108" s="244" t="s">
        <v>3567</v>
      </c>
      <c r="X4108" s="244" t="s">
        <v>25035</v>
      </c>
      <c r="Y4108" s="269">
        <v>37000</v>
      </c>
      <c r="Z4108" s="270"/>
      <c r="AA4108" s="241">
        <f t="shared" si="33"/>
        <v>0</v>
      </c>
      <c r="AB4108" s="244" t="s">
        <v>25036</v>
      </c>
    </row>
    <row r="4109" spans="1:28" ht="15" customHeight="1">
      <c r="A4109" s="109">
        <v>4100</v>
      </c>
      <c r="B4109" s="222" t="str">
        <f t="shared" si="32"/>
        <v>Klik Disini</v>
      </c>
      <c r="C4109" s="244" t="s">
        <v>25037</v>
      </c>
      <c r="D4109" s="244" t="s">
        <v>2762</v>
      </c>
      <c r="E4109" s="244" t="s">
        <v>22591</v>
      </c>
      <c r="F4109" s="244" t="s">
        <v>25038</v>
      </c>
      <c r="G4109" s="244" t="s">
        <v>25039</v>
      </c>
      <c r="H4109" s="244" t="s">
        <v>4690</v>
      </c>
      <c r="I4109" s="267" t="s">
        <v>24732</v>
      </c>
      <c r="J4109" s="268" t="s">
        <v>326</v>
      </c>
      <c r="K4109" s="244" t="s">
        <v>1953</v>
      </c>
      <c r="L4109" s="244"/>
      <c r="M4109" s="259" t="s">
        <v>447</v>
      </c>
      <c r="N4109" s="244" t="s">
        <v>449</v>
      </c>
      <c r="O4109" s="244" t="s">
        <v>450</v>
      </c>
      <c r="P4109" s="244">
        <v>2023</v>
      </c>
      <c r="Q4109" s="244">
        <v>2023</v>
      </c>
      <c r="R4109" s="244" t="s">
        <v>14186</v>
      </c>
      <c r="S4109" s="223" t="s">
        <v>78</v>
      </c>
      <c r="T4109" s="244" t="s">
        <v>451</v>
      </c>
      <c r="U4109" s="246">
        <v>66</v>
      </c>
      <c r="V4109" s="244" t="s">
        <v>452</v>
      </c>
      <c r="W4109" s="244" t="s">
        <v>1109</v>
      </c>
      <c r="X4109" s="244" t="s">
        <v>25040</v>
      </c>
      <c r="Y4109" s="269">
        <v>40000</v>
      </c>
      <c r="Z4109" s="270"/>
      <c r="AA4109" s="241">
        <f t="shared" si="33"/>
        <v>0</v>
      </c>
      <c r="AB4109" s="244" t="s">
        <v>25041</v>
      </c>
    </row>
    <row r="4110" spans="1:28" ht="15" customHeight="1">
      <c r="A4110" s="109">
        <v>4101</v>
      </c>
      <c r="B4110" s="222" t="str">
        <f t="shared" si="32"/>
        <v>Klik Disini</v>
      </c>
      <c r="C4110" s="244" t="s">
        <v>25042</v>
      </c>
      <c r="D4110" s="244" t="s">
        <v>2762</v>
      </c>
      <c r="E4110" s="244" t="s">
        <v>22591</v>
      </c>
      <c r="F4110" s="244" t="s">
        <v>25043</v>
      </c>
      <c r="G4110" s="244" t="s">
        <v>25044</v>
      </c>
      <c r="H4110" s="244" t="s">
        <v>4690</v>
      </c>
      <c r="I4110" s="267" t="s">
        <v>24732</v>
      </c>
      <c r="J4110" s="268" t="s">
        <v>326</v>
      </c>
      <c r="K4110" s="244" t="s">
        <v>1953</v>
      </c>
      <c r="L4110" s="244"/>
      <c r="M4110" s="259" t="s">
        <v>447</v>
      </c>
      <c r="N4110" s="244" t="s">
        <v>449</v>
      </c>
      <c r="O4110" s="244" t="s">
        <v>450</v>
      </c>
      <c r="P4110" s="244">
        <v>2023</v>
      </c>
      <c r="Q4110" s="244">
        <v>2023</v>
      </c>
      <c r="R4110" s="244" t="s">
        <v>14186</v>
      </c>
      <c r="S4110" s="223" t="s">
        <v>78</v>
      </c>
      <c r="T4110" s="244" t="s">
        <v>451</v>
      </c>
      <c r="U4110" s="246">
        <v>74</v>
      </c>
      <c r="V4110" s="244" t="s">
        <v>452</v>
      </c>
      <c r="W4110" s="244" t="s">
        <v>1029</v>
      </c>
      <c r="X4110" s="244" t="s">
        <v>25045</v>
      </c>
      <c r="Y4110" s="269">
        <v>49500</v>
      </c>
      <c r="Z4110" s="270"/>
      <c r="AA4110" s="241">
        <f t="shared" si="33"/>
        <v>0</v>
      </c>
      <c r="AB4110" s="244" t="s">
        <v>25046</v>
      </c>
    </row>
    <row r="4111" spans="1:28" ht="15" customHeight="1">
      <c r="A4111" s="109">
        <v>4102</v>
      </c>
      <c r="B4111" s="222" t="str">
        <f t="shared" si="32"/>
        <v>Klik Disini</v>
      </c>
      <c r="C4111" s="244" t="s">
        <v>25047</v>
      </c>
      <c r="D4111" s="244" t="s">
        <v>2762</v>
      </c>
      <c r="E4111" s="244" t="s">
        <v>22461</v>
      </c>
      <c r="F4111" s="244" t="s">
        <v>25048</v>
      </c>
      <c r="G4111" s="244" t="s">
        <v>25049</v>
      </c>
      <c r="H4111" s="244" t="s">
        <v>4690</v>
      </c>
      <c r="I4111" s="267" t="s">
        <v>24732</v>
      </c>
      <c r="J4111" s="268" t="s">
        <v>326</v>
      </c>
      <c r="K4111" s="244" t="s">
        <v>1953</v>
      </c>
      <c r="L4111" s="244"/>
      <c r="M4111" s="259" t="s">
        <v>447</v>
      </c>
      <c r="N4111" s="244" t="s">
        <v>449</v>
      </c>
      <c r="O4111" s="244" t="s">
        <v>450</v>
      </c>
      <c r="P4111" s="244">
        <v>2023</v>
      </c>
      <c r="Q4111" s="244">
        <v>2023</v>
      </c>
      <c r="R4111" s="244" t="s">
        <v>16107</v>
      </c>
      <c r="S4111" s="223" t="s">
        <v>78</v>
      </c>
      <c r="T4111" s="244" t="s">
        <v>451</v>
      </c>
      <c r="U4111" s="246">
        <v>74</v>
      </c>
      <c r="V4111" s="244" t="s">
        <v>452</v>
      </c>
      <c r="W4111" s="244" t="s">
        <v>743</v>
      </c>
      <c r="X4111" s="244" t="s">
        <v>25050</v>
      </c>
      <c r="Y4111" s="269">
        <v>46000</v>
      </c>
      <c r="Z4111" s="270"/>
      <c r="AA4111" s="241">
        <f t="shared" si="33"/>
        <v>0</v>
      </c>
      <c r="AB4111" s="244" t="s">
        <v>25051</v>
      </c>
    </row>
    <row r="4112" spans="1:28" ht="15" customHeight="1">
      <c r="A4112" s="109">
        <v>4103</v>
      </c>
      <c r="B4112" s="222" t="str">
        <f t="shared" si="32"/>
        <v>Klik Disini</v>
      </c>
      <c r="C4112" s="244" t="s">
        <v>25052</v>
      </c>
      <c r="D4112" s="244" t="s">
        <v>2762</v>
      </c>
      <c r="E4112" s="244" t="s">
        <v>22591</v>
      </c>
      <c r="F4112" s="244" t="s">
        <v>25053</v>
      </c>
      <c r="G4112" s="244" t="s">
        <v>25054</v>
      </c>
      <c r="H4112" s="244" t="s">
        <v>262</v>
      </c>
      <c r="I4112" s="267" t="s">
        <v>446</v>
      </c>
      <c r="J4112" s="268" t="s">
        <v>381</v>
      </c>
      <c r="K4112" s="244" t="s">
        <v>1953</v>
      </c>
      <c r="L4112" s="244"/>
      <c r="M4112" s="259" t="s">
        <v>447</v>
      </c>
      <c r="N4112" s="244" t="s">
        <v>449</v>
      </c>
      <c r="O4112" s="244" t="s">
        <v>450</v>
      </c>
      <c r="P4112" s="244" t="s">
        <v>21152</v>
      </c>
      <c r="Q4112" s="244">
        <v>2023</v>
      </c>
      <c r="R4112" s="244" t="s">
        <v>16107</v>
      </c>
      <c r="S4112" s="223" t="s">
        <v>78</v>
      </c>
      <c r="T4112" s="244" t="s">
        <v>451</v>
      </c>
      <c r="U4112" s="246">
        <v>62</v>
      </c>
      <c r="V4112" s="244" t="s">
        <v>452</v>
      </c>
      <c r="W4112" s="244" t="s">
        <v>611</v>
      </c>
      <c r="X4112" s="244" t="s">
        <v>25055</v>
      </c>
      <c r="Y4112" s="269">
        <v>33500</v>
      </c>
      <c r="Z4112" s="270"/>
      <c r="AA4112" s="241">
        <f t="shared" si="33"/>
        <v>0</v>
      </c>
      <c r="AB4112" s="244" t="s">
        <v>25056</v>
      </c>
    </row>
    <row r="4113" spans="1:28" ht="15" customHeight="1">
      <c r="A4113" s="109">
        <v>4104</v>
      </c>
      <c r="B4113" s="222" t="str">
        <f t="shared" si="32"/>
        <v>Klik Disini</v>
      </c>
      <c r="C4113" s="244" t="s">
        <v>25057</v>
      </c>
      <c r="D4113" s="244" t="s">
        <v>2762</v>
      </c>
      <c r="E4113" s="244" t="s">
        <v>22591</v>
      </c>
      <c r="F4113" s="244" t="s">
        <v>25058</v>
      </c>
      <c r="G4113" s="244" t="s">
        <v>25059</v>
      </c>
      <c r="H4113" s="244" t="s">
        <v>4690</v>
      </c>
      <c r="I4113" s="267" t="s">
        <v>24732</v>
      </c>
      <c r="J4113" s="268" t="s">
        <v>326</v>
      </c>
      <c r="K4113" s="244" t="s">
        <v>1953</v>
      </c>
      <c r="L4113" s="244"/>
      <c r="M4113" s="259" t="s">
        <v>447</v>
      </c>
      <c r="N4113" s="244" t="s">
        <v>449</v>
      </c>
      <c r="O4113" s="244" t="s">
        <v>450</v>
      </c>
      <c r="P4113" s="244">
        <v>2023</v>
      </c>
      <c r="Q4113" s="244">
        <v>2023</v>
      </c>
      <c r="R4113" s="244" t="s">
        <v>16107</v>
      </c>
      <c r="S4113" s="223" t="s">
        <v>78</v>
      </c>
      <c r="T4113" s="244" t="s">
        <v>451</v>
      </c>
      <c r="U4113" s="246">
        <v>82</v>
      </c>
      <c r="V4113" s="244" t="s">
        <v>452</v>
      </c>
      <c r="W4113" s="244" t="s">
        <v>4611</v>
      </c>
      <c r="X4113" s="244" t="s">
        <v>25060</v>
      </c>
      <c r="Y4113" s="269">
        <v>51500</v>
      </c>
      <c r="Z4113" s="270"/>
      <c r="AA4113" s="241">
        <f t="shared" si="33"/>
        <v>0</v>
      </c>
      <c r="AB4113" s="244" t="s">
        <v>25061</v>
      </c>
    </row>
    <row r="4114" spans="1:28" ht="15" customHeight="1">
      <c r="A4114" s="109">
        <v>4105</v>
      </c>
      <c r="B4114" s="222" t="str">
        <f t="shared" si="32"/>
        <v>Klik Disini</v>
      </c>
      <c r="C4114" s="244" t="s">
        <v>25062</v>
      </c>
      <c r="D4114" s="244" t="s">
        <v>2762</v>
      </c>
      <c r="E4114" s="244" t="s">
        <v>22591</v>
      </c>
      <c r="F4114" s="244" t="s">
        <v>25063</v>
      </c>
      <c r="G4114" s="244" t="s">
        <v>25064</v>
      </c>
      <c r="H4114" s="244" t="s">
        <v>4690</v>
      </c>
      <c r="I4114" s="267" t="s">
        <v>24732</v>
      </c>
      <c r="J4114" s="268" t="s">
        <v>326</v>
      </c>
      <c r="K4114" s="244" t="s">
        <v>1953</v>
      </c>
      <c r="L4114" s="244"/>
      <c r="M4114" s="259" t="s">
        <v>447</v>
      </c>
      <c r="N4114" s="244" t="s">
        <v>449</v>
      </c>
      <c r="O4114" s="244" t="s">
        <v>450</v>
      </c>
      <c r="P4114" s="244">
        <v>2023</v>
      </c>
      <c r="Q4114" s="244">
        <v>2023</v>
      </c>
      <c r="R4114" s="244" t="s">
        <v>16107</v>
      </c>
      <c r="S4114" s="223" t="s">
        <v>78</v>
      </c>
      <c r="T4114" s="244" t="s">
        <v>451</v>
      </c>
      <c r="U4114" s="246">
        <v>80</v>
      </c>
      <c r="V4114" s="244" t="s">
        <v>452</v>
      </c>
      <c r="W4114" s="244" t="s">
        <v>1852</v>
      </c>
      <c r="X4114" s="244" t="s">
        <v>25065</v>
      </c>
      <c r="Y4114" s="269">
        <v>37500</v>
      </c>
      <c r="Z4114" s="270"/>
      <c r="AA4114" s="241">
        <f t="shared" si="33"/>
        <v>0</v>
      </c>
      <c r="AB4114" s="244" t="s">
        <v>25066</v>
      </c>
    </row>
    <row r="4115" spans="1:28" ht="15" customHeight="1">
      <c r="A4115" s="109">
        <v>4106</v>
      </c>
      <c r="B4115" s="222" t="str">
        <f t="shared" si="32"/>
        <v>Klik Disini</v>
      </c>
      <c r="C4115" s="244" t="s">
        <v>25067</v>
      </c>
      <c r="D4115" s="244" t="s">
        <v>2762</v>
      </c>
      <c r="E4115" s="244" t="s">
        <v>22591</v>
      </c>
      <c r="F4115" s="244" t="s">
        <v>25068</v>
      </c>
      <c r="G4115" s="244" t="s">
        <v>25069</v>
      </c>
      <c r="H4115" s="244" t="s">
        <v>4690</v>
      </c>
      <c r="I4115" s="267" t="s">
        <v>24732</v>
      </c>
      <c r="J4115" s="268" t="s">
        <v>326</v>
      </c>
      <c r="K4115" s="244" t="s">
        <v>1953</v>
      </c>
      <c r="L4115" s="244"/>
      <c r="M4115" s="259" t="s">
        <v>447</v>
      </c>
      <c r="N4115" s="244" t="s">
        <v>449</v>
      </c>
      <c r="O4115" s="244" t="s">
        <v>450</v>
      </c>
      <c r="P4115" s="244">
        <v>2023</v>
      </c>
      <c r="Q4115" s="244">
        <v>2023</v>
      </c>
      <c r="R4115" s="244" t="s">
        <v>16107</v>
      </c>
      <c r="S4115" s="223" t="s">
        <v>78</v>
      </c>
      <c r="T4115" s="244" t="s">
        <v>451</v>
      </c>
      <c r="U4115" s="246">
        <v>84</v>
      </c>
      <c r="V4115" s="244" t="s">
        <v>452</v>
      </c>
      <c r="W4115" s="244" t="s">
        <v>975</v>
      </c>
      <c r="X4115" s="244" t="s">
        <v>25070</v>
      </c>
      <c r="Y4115" s="269">
        <v>31500</v>
      </c>
      <c r="Z4115" s="270"/>
      <c r="AA4115" s="241">
        <f t="shared" si="33"/>
        <v>0</v>
      </c>
      <c r="AB4115" s="244" t="s">
        <v>25071</v>
      </c>
    </row>
    <row r="4116" spans="1:28" ht="15" customHeight="1">
      <c r="A4116" s="109">
        <v>4107</v>
      </c>
      <c r="B4116" s="222" t="str">
        <f t="shared" si="32"/>
        <v>Klik Disini</v>
      </c>
      <c r="C4116" s="244" t="s">
        <v>25072</v>
      </c>
      <c r="D4116" s="244" t="s">
        <v>2762</v>
      </c>
      <c r="E4116" s="244" t="s">
        <v>22591</v>
      </c>
      <c r="F4116" s="244" t="s">
        <v>25073</v>
      </c>
      <c r="G4116" s="244" t="s">
        <v>25074</v>
      </c>
      <c r="H4116" s="244" t="s">
        <v>262</v>
      </c>
      <c r="I4116" s="267" t="s">
        <v>24732</v>
      </c>
      <c r="J4116" s="268" t="s">
        <v>326</v>
      </c>
      <c r="K4116" s="244" t="s">
        <v>1953</v>
      </c>
      <c r="L4116" s="244"/>
      <c r="M4116" s="259" t="s">
        <v>447</v>
      </c>
      <c r="N4116" s="244" t="s">
        <v>449</v>
      </c>
      <c r="O4116" s="244" t="s">
        <v>450</v>
      </c>
      <c r="P4116" s="244">
        <v>2023</v>
      </c>
      <c r="Q4116" s="244">
        <v>2023</v>
      </c>
      <c r="R4116" s="244" t="s">
        <v>14912</v>
      </c>
      <c r="S4116" s="223" t="s">
        <v>78</v>
      </c>
      <c r="T4116" s="244" t="s">
        <v>451</v>
      </c>
      <c r="U4116" s="246">
        <v>90</v>
      </c>
      <c r="V4116" s="244" t="s">
        <v>452</v>
      </c>
      <c r="W4116" s="244" t="s">
        <v>4514</v>
      </c>
      <c r="X4116" s="244" t="s">
        <v>25075</v>
      </c>
      <c r="Y4116" s="269">
        <v>53000</v>
      </c>
      <c r="Z4116" s="270"/>
      <c r="AA4116" s="241">
        <f t="shared" si="33"/>
        <v>0</v>
      </c>
      <c r="AB4116" s="244" t="s">
        <v>25076</v>
      </c>
    </row>
    <row r="4117" spans="1:28" ht="15" customHeight="1">
      <c r="A4117" s="109">
        <v>4108</v>
      </c>
      <c r="B4117" s="222" t="str">
        <f t="shared" si="32"/>
        <v>Klik Disini</v>
      </c>
      <c r="C4117" s="244" t="s">
        <v>25077</v>
      </c>
      <c r="D4117" s="244" t="s">
        <v>2762</v>
      </c>
      <c r="E4117" s="244" t="s">
        <v>22591</v>
      </c>
      <c r="F4117" s="244" t="s">
        <v>25078</v>
      </c>
      <c r="G4117" s="244" t="s">
        <v>25079</v>
      </c>
      <c r="H4117" s="244" t="s">
        <v>4690</v>
      </c>
      <c r="I4117" s="267" t="s">
        <v>24732</v>
      </c>
      <c r="J4117" s="268" t="s">
        <v>326</v>
      </c>
      <c r="K4117" s="244" t="s">
        <v>1953</v>
      </c>
      <c r="L4117" s="244"/>
      <c r="M4117" s="259" t="s">
        <v>447</v>
      </c>
      <c r="N4117" s="244" t="s">
        <v>449</v>
      </c>
      <c r="O4117" s="244" t="s">
        <v>450</v>
      </c>
      <c r="P4117" s="244">
        <v>2023</v>
      </c>
      <c r="Q4117" s="244">
        <v>2023</v>
      </c>
      <c r="R4117" s="244" t="s">
        <v>16107</v>
      </c>
      <c r="S4117" s="223" t="s">
        <v>78</v>
      </c>
      <c r="T4117" s="244" t="s">
        <v>451</v>
      </c>
      <c r="U4117" s="246">
        <v>61</v>
      </c>
      <c r="V4117" s="244" t="s">
        <v>452</v>
      </c>
      <c r="W4117" s="244" t="s">
        <v>2525</v>
      </c>
      <c r="X4117" s="244" t="s">
        <v>25080</v>
      </c>
      <c r="Y4117" s="269">
        <v>49500</v>
      </c>
      <c r="Z4117" s="270"/>
      <c r="AA4117" s="241">
        <f t="shared" si="33"/>
        <v>0</v>
      </c>
      <c r="AB4117" s="244" t="s">
        <v>25081</v>
      </c>
    </row>
    <row r="4118" spans="1:28" ht="15" customHeight="1">
      <c r="A4118" s="109">
        <v>4109</v>
      </c>
      <c r="B4118" s="222" t="str">
        <f t="shared" si="32"/>
        <v>Klik Disini</v>
      </c>
      <c r="C4118" s="244" t="s">
        <v>25082</v>
      </c>
      <c r="D4118" s="244" t="s">
        <v>2762</v>
      </c>
      <c r="E4118" s="244" t="s">
        <v>22591</v>
      </c>
      <c r="F4118" s="244" t="s">
        <v>25083</v>
      </c>
      <c r="G4118" s="244" t="s">
        <v>25084</v>
      </c>
      <c r="H4118" s="244" t="s">
        <v>7858</v>
      </c>
      <c r="I4118" s="267" t="s">
        <v>24732</v>
      </c>
      <c r="J4118" s="268" t="s">
        <v>326</v>
      </c>
      <c r="K4118" s="244" t="s">
        <v>1953</v>
      </c>
      <c r="L4118" s="244"/>
      <c r="M4118" s="259" t="s">
        <v>447</v>
      </c>
      <c r="N4118" s="244" t="s">
        <v>449</v>
      </c>
      <c r="O4118" s="244" t="s">
        <v>450</v>
      </c>
      <c r="P4118" s="244">
        <v>2023</v>
      </c>
      <c r="Q4118" s="244">
        <v>2023</v>
      </c>
      <c r="R4118" s="244" t="s">
        <v>16107</v>
      </c>
      <c r="S4118" s="223" t="s">
        <v>78</v>
      </c>
      <c r="T4118" s="244" t="s">
        <v>451</v>
      </c>
      <c r="U4118" s="246">
        <v>88</v>
      </c>
      <c r="V4118" s="244" t="s">
        <v>452</v>
      </c>
      <c r="W4118" s="244" t="s">
        <v>5927</v>
      </c>
      <c r="X4118" s="244" t="s">
        <v>25085</v>
      </c>
      <c r="Y4118" s="269">
        <v>35000</v>
      </c>
      <c r="Z4118" s="270"/>
      <c r="AA4118" s="241">
        <f t="shared" si="33"/>
        <v>0</v>
      </c>
      <c r="AB4118" s="244" t="s">
        <v>25086</v>
      </c>
    </row>
    <row r="4119" spans="1:28" ht="15" customHeight="1">
      <c r="A4119" s="109">
        <v>4110</v>
      </c>
      <c r="B4119" s="222" t="str">
        <f t="shared" si="32"/>
        <v>Klik Disini</v>
      </c>
      <c r="C4119" s="244" t="s">
        <v>25087</v>
      </c>
      <c r="D4119" s="244" t="s">
        <v>2762</v>
      </c>
      <c r="E4119" s="244" t="s">
        <v>22591</v>
      </c>
      <c r="F4119" s="244" t="s">
        <v>25088</v>
      </c>
      <c r="G4119" s="244" t="s">
        <v>25089</v>
      </c>
      <c r="H4119" s="244" t="s">
        <v>262</v>
      </c>
      <c r="I4119" s="267" t="s">
        <v>24732</v>
      </c>
      <c r="J4119" s="268" t="s">
        <v>322</v>
      </c>
      <c r="K4119" s="244" t="s">
        <v>1953</v>
      </c>
      <c r="L4119" s="244"/>
      <c r="M4119" s="259" t="s">
        <v>447</v>
      </c>
      <c r="N4119" s="244" t="s">
        <v>449</v>
      </c>
      <c r="O4119" s="244" t="s">
        <v>450</v>
      </c>
      <c r="P4119" s="244">
        <v>2023</v>
      </c>
      <c r="Q4119" s="244">
        <v>2023</v>
      </c>
      <c r="R4119" s="244" t="s">
        <v>16107</v>
      </c>
      <c r="S4119" s="223" t="s">
        <v>78</v>
      </c>
      <c r="T4119" s="244" t="s">
        <v>451</v>
      </c>
      <c r="U4119" s="246">
        <v>110</v>
      </c>
      <c r="V4119" s="244" t="s">
        <v>452</v>
      </c>
      <c r="W4119" s="244" t="s">
        <v>1575</v>
      </c>
      <c r="X4119" s="244" t="s">
        <v>25090</v>
      </c>
      <c r="Y4119" s="269">
        <v>33000</v>
      </c>
      <c r="Z4119" s="270"/>
      <c r="AA4119" s="241">
        <f t="shared" si="33"/>
        <v>0</v>
      </c>
      <c r="AB4119" s="244" t="s">
        <v>25091</v>
      </c>
    </row>
    <row r="4120" spans="1:28" ht="15" customHeight="1">
      <c r="A4120" s="109">
        <v>4111</v>
      </c>
      <c r="B4120" s="222" t="str">
        <f t="shared" si="32"/>
        <v>Klik Disini</v>
      </c>
      <c r="C4120" s="244" t="s">
        <v>25092</v>
      </c>
      <c r="D4120" s="244" t="s">
        <v>2762</v>
      </c>
      <c r="E4120" s="244" t="s">
        <v>22591</v>
      </c>
      <c r="F4120" s="244" t="s">
        <v>25093</v>
      </c>
      <c r="G4120" s="244" t="s">
        <v>25094</v>
      </c>
      <c r="H4120" s="244" t="s">
        <v>4690</v>
      </c>
      <c r="I4120" s="267" t="s">
        <v>24732</v>
      </c>
      <c r="J4120" s="268" t="s">
        <v>326</v>
      </c>
      <c r="K4120" s="244" t="s">
        <v>1953</v>
      </c>
      <c r="L4120" s="244"/>
      <c r="M4120" s="259" t="s">
        <v>447</v>
      </c>
      <c r="N4120" s="244" t="s">
        <v>449</v>
      </c>
      <c r="O4120" s="244" t="s">
        <v>450</v>
      </c>
      <c r="P4120" s="244">
        <v>2023</v>
      </c>
      <c r="Q4120" s="244">
        <v>2023</v>
      </c>
      <c r="R4120" s="244" t="s">
        <v>16107</v>
      </c>
      <c r="S4120" s="223" t="s">
        <v>78</v>
      </c>
      <c r="T4120" s="244" t="s">
        <v>451</v>
      </c>
      <c r="U4120" s="246">
        <v>68</v>
      </c>
      <c r="V4120" s="244" t="s">
        <v>452</v>
      </c>
      <c r="W4120" s="244" t="s">
        <v>843</v>
      </c>
      <c r="X4120" s="244" t="s">
        <v>25095</v>
      </c>
      <c r="Y4120" s="269">
        <v>48500</v>
      </c>
      <c r="Z4120" s="270"/>
      <c r="AA4120" s="241">
        <f t="shared" si="33"/>
        <v>0</v>
      </c>
      <c r="AB4120" s="244" t="s">
        <v>25096</v>
      </c>
    </row>
    <row r="4121" spans="1:28" ht="15" customHeight="1">
      <c r="A4121" s="109">
        <v>4112</v>
      </c>
      <c r="B4121" s="222" t="str">
        <f t="shared" si="32"/>
        <v>Klik Disini</v>
      </c>
      <c r="C4121" s="244" t="s">
        <v>25097</v>
      </c>
      <c r="D4121" s="244" t="s">
        <v>2762</v>
      </c>
      <c r="E4121" s="244" t="s">
        <v>22591</v>
      </c>
      <c r="F4121" s="244" t="s">
        <v>25098</v>
      </c>
      <c r="G4121" s="244" t="s">
        <v>25099</v>
      </c>
      <c r="H4121" s="244" t="s">
        <v>262</v>
      </c>
      <c r="I4121" s="267" t="s">
        <v>1844</v>
      </c>
      <c r="J4121" s="268" t="s">
        <v>405</v>
      </c>
      <c r="K4121" s="244" t="s">
        <v>1953</v>
      </c>
      <c r="L4121" s="244"/>
      <c r="M4121" s="259" t="s">
        <v>447</v>
      </c>
      <c r="N4121" s="244" t="s">
        <v>449</v>
      </c>
      <c r="O4121" s="244" t="s">
        <v>450</v>
      </c>
      <c r="P4121" s="244">
        <v>2023</v>
      </c>
      <c r="Q4121" s="244">
        <v>2023</v>
      </c>
      <c r="R4121" s="244" t="s">
        <v>16107</v>
      </c>
      <c r="S4121" s="223" t="s">
        <v>78</v>
      </c>
      <c r="T4121" s="244" t="s">
        <v>451</v>
      </c>
      <c r="U4121" s="246">
        <v>114</v>
      </c>
      <c r="V4121" s="244" t="s">
        <v>452</v>
      </c>
      <c r="W4121" s="244" t="s">
        <v>999</v>
      </c>
      <c r="X4121" s="244" t="s">
        <v>25100</v>
      </c>
      <c r="Y4121" s="269">
        <v>33000</v>
      </c>
      <c r="Z4121" s="270"/>
      <c r="AA4121" s="241">
        <f t="shared" si="33"/>
        <v>0</v>
      </c>
      <c r="AB4121" s="244" t="s">
        <v>25101</v>
      </c>
    </row>
    <row r="4122" spans="1:28" ht="15" customHeight="1">
      <c r="A4122" s="109">
        <v>4113</v>
      </c>
      <c r="B4122" s="222" t="str">
        <f t="shared" si="32"/>
        <v>Klik Disini</v>
      </c>
      <c r="C4122" s="244" t="s">
        <v>25102</v>
      </c>
      <c r="D4122" s="244" t="s">
        <v>2762</v>
      </c>
      <c r="E4122" s="244" t="s">
        <v>22591</v>
      </c>
      <c r="F4122" s="244" t="s">
        <v>25103</v>
      </c>
      <c r="G4122" s="244" t="s">
        <v>25104</v>
      </c>
      <c r="H4122" s="244" t="s">
        <v>4690</v>
      </c>
      <c r="I4122" s="267" t="s">
        <v>24732</v>
      </c>
      <c r="J4122" s="268" t="s">
        <v>326</v>
      </c>
      <c r="K4122" s="244" t="s">
        <v>1953</v>
      </c>
      <c r="L4122" s="244"/>
      <c r="M4122" s="259" t="s">
        <v>447</v>
      </c>
      <c r="N4122" s="244" t="s">
        <v>449</v>
      </c>
      <c r="O4122" s="244" t="s">
        <v>450</v>
      </c>
      <c r="P4122" s="244">
        <v>2023</v>
      </c>
      <c r="Q4122" s="244">
        <v>2023</v>
      </c>
      <c r="R4122" s="244" t="s">
        <v>16107</v>
      </c>
      <c r="S4122" s="223" t="s">
        <v>78</v>
      </c>
      <c r="T4122" s="244" t="s">
        <v>451</v>
      </c>
      <c r="U4122" s="246">
        <v>58</v>
      </c>
      <c r="V4122" s="244" t="s">
        <v>452</v>
      </c>
      <c r="W4122" s="244" t="s">
        <v>3592</v>
      </c>
      <c r="X4122" s="244" t="s">
        <v>25105</v>
      </c>
      <c r="Y4122" s="269">
        <v>38000</v>
      </c>
      <c r="Z4122" s="270"/>
      <c r="AA4122" s="241">
        <f t="shared" si="33"/>
        <v>0</v>
      </c>
      <c r="AB4122" s="244" t="s">
        <v>25106</v>
      </c>
    </row>
    <row r="4123" spans="1:28" ht="15" customHeight="1">
      <c r="A4123" s="109">
        <v>4114</v>
      </c>
      <c r="B4123" s="222" t="str">
        <f t="shared" si="32"/>
        <v>Klik Disini</v>
      </c>
      <c r="C4123" s="244" t="s">
        <v>25107</v>
      </c>
      <c r="D4123" s="244" t="s">
        <v>2762</v>
      </c>
      <c r="E4123" s="244" t="s">
        <v>22591</v>
      </c>
      <c r="F4123" s="244" t="s">
        <v>25108</v>
      </c>
      <c r="G4123" s="244" t="s">
        <v>25109</v>
      </c>
      <c r="H4123" s="244" t="s">
        <v>262</v>
      </c>
      <c r="I4123" s="267" t="s">
        <v>1844</v>
      </c>
      <c r="J4123" s="268" t="s">
        <v>401</v>
      </c>
      <c r="K4123" s="244" t="s">
        <v>1953</v>
      </c>
      <c r="L4123" s="244"/>
      <c r="M4123" s="259" t="s">
        <v>447</v>
      </c>
      <c r="N4123" s="244" t="s">
        <v>449</v>
      </c>
      <c r="O4123" s="244" t="s">
        <v>450</v>
      </c>
      <c r="P4123" s="244">
        <v>2023</v>
      </c>
      <c r="Q4123" s="244">
        <v>2023</v>
      </c>
      <c r="R4123" s="244" t="s">
        <v>16107</v>
      </c>
      <c r="S4123" s="223" t="s">
        <v>78</v>
      </c>
      <c r="T4123" s="244" t="s">
        <v>451</v>
      </c>
      <c r="U4123" s="246">
        <v>64</v>
      </c>
      <c r="V4123" s="244" t="s">
        <v>452</v>
      </c>
      <c r="W4123" s="244" t="s">
        <v>655</v>
      </c>
      <c r="X4123" s="244" t="s">
        <v>25110</v>
      </c>
      <c r="Y4123" s="269">
        <v>39000</v>
      </c>
      <c r="Z4123" s="270"/>
      <c r="AA4123" s="241">
        <f t="shared" si="33"/>
        <v>0</v>
      </c>
      <c r="AB4123" s="244" t="s">
        <v>25111</v>
      </c>
    </row>
    <row r="4124" spans="1:28" ht="15" customHeight="1">
      <c r="A4124" s="109">
        <v>4115</v>
      </c>
      <c r="B4124" s="222" t="str">
        <f t="shared" si="32"/>
        <v>Klik Disini</v>
      </c>
      <c r="C4124" s="244" t="s">
        <v>25112</v>
      </c>
      <c r="D4124" s="244" t="s">
        <v>2762</v>
      </c>
      <c r="E4124" s="244" t="s">
        <v>22591</v>
      </c>
      <c r="F4124" s="244" t="s">
        <v>25113</v>
      </c>
      <c r="G4124" s="244" t="s">
        <v>25114</v>
      </c>
      <c r="H4124" s="244" t="s">
        <v>4690</v>
      </c>
      <c r="I4124" s="267" t="s">
        <v>24732</v>
      </c>
      <c r="J4124" s="268" t="s">
        <v>326</v>
      </c>
      <c r="K4124" s="244" t="s">
        <v>1953</v>
      </c>
      <c r="L4124" s="244"/>
      <c r="M4124" s="259" t="s">
        <v>447</v>
      </c>
      <c r="N4124" s="244" t="s">
        <v>449</v>
      </c>
      <c r="O4124" s="244" t="s">
        <v>450</v>
      </c>
      <c r="P4124" s="244">
        <v>2023</v>
      </c>
      <c r="Q4124" s="244">
        <v>2023</v>
      </c>
      <c r="R4124" s="244" t="s">
        <v>16107</v>
      </c>
      <c r="S4124" s="223" t="s">
        <v>78</v>
      </c>
      <c r="T4124" s="244" t="s">
        <v>451</v>
      </c>
      <c r="U4124" s="246">
        <v>62</v>
      </c>
      <c r="V4124" s="244" t="s">
        <v>452</v>
      </c>
      <c r="W4124" s="244" t="s">
        <v>3676</v>
      </c>
      <c r="X4124" s="244" t="s">
        <v>25115</v>
      </c>
      <c r="Y4124" s="269">
        <v>38000</v>
      </c>
      <c r="Z4124" s="270"/>
      <c r="AA4124" s="241">
        <f t="shared" si="33"/>
        <v>0</v>
      </c>
      <c r="AB4124" s="244" t="s">
        <v>25116</v>
      </c>
    </row>
    <row r="4125" spans="1:28" ht="15" customHeight="1">
      <c r="A4125" s="109">
        <v>4116</v>
      </c>
      <c r="B4125" s="222" t="str">
        <f t="shared" si="32"/>
        <v>Klik Disini</v>
      </c>
      <c r="C4125" s="244" t="s">
        <v>25117</v>
      </c>
      <c r="D4125" s="244" t="s">
        <v>2762</v>
      </c>
      <c r="E4125" s="244" t="s">
        <v>22591</v>
      </c>
      <c r="F4125" s="244" t="s">
        <v>25118</v>
      </c>
      <c r="G4125" s="244" t="s">
        <v>25119</v>
      </c>
      <c r="H4125" s="244" t="s">
        <v>262</v>
      </c>
      <c r="I4125" s="267" t="s">
        <v>1844</v>
      </c>
      <c r="J4125" s="268" t="s">
        <v>401</v>
      </c>
      <c r="K4125" s="244" t="s">
        <v>1953</v>
      </c>
      <c r="L4125" s="244"/>
      <c r="M4125" s="259" t="s">
        <v>447</v>
      </c>
      <c r="N4125" s="244" t="s">
        <v>449</v>
      </c>
      <c r="O4125" s="244" t="s">
        <v>450</v>
      </c>
      <c r="P4125" s="244" t="s">
        <v>21152</v>
      </c>
      <c r="Q4125" s="244">
        <v>2023</v>
      </c>
      <c r="R4125" s="244" t="s">
        <v>16107</v>
      </c>
      <c r="S4125" s="223" t="s">
        <v>78</v>
      </c>
      <c r="T4125" s="244" t="s">
        <v>451</v>
      </c>
      <c r="U4125" s="246">
        <v>66</v>
      </c>
      <c r="V4125" s="244" t="s">
        <v>452</v>
      </c>
      <c r="W4125" s="244" t="s">
        <v>1873</v>
      </c>
      <c r="X4125" s="244" t="s">
        <v>25120</v>
      </c>
      <c r="Y4125" s="269">
        <v>40000</v>
      </c>
      <c r="Z4125" s="270"/>
      <c r="AA4125" s="241">
        <f t="shared" si="33"/>
        <v>0</v>
      </c>
      <c r="AB4125" s="244" t="s">
        <v>25121</v>
      </c>
    </row>
    <row r="4126" spans="1:28" ht="15" customHeight="1">
      <c r="A4126" s="109">
        <v>4117</v>
      </c>
      <c r="B4126" s="222" t="str">
        <f t="shared" si="32"/>
        <v>Klik Disini</v>
      </c>
      <c r="C4126" s="244" t="s">
        <v>25122</v>
      </c>
      <c r="D4126" s="244" t="s">
        <v>2762</v>
      </c>
      <c r="E4126" s="244" t="s">
        <v>22591</v>
      </c>
      <c r="F4126" s="244" t="s">
        <v>25123</v>
      </c>
      <c r="G4126" s="244" t="s">
        <v>25124</v>
      </c>
      <c r="H4126" s="244" t="s">
        <v>262</v>
      </c>
      <c r="I4126" s="267" t="s">
        <v>24732</v>
      </c>
      <c r="J4126" s="268" t="s">
        <v>326</v>
      </c>
      <c r="K4126" s="244" t="s">
        <v>1953</v>
      </c>
      <c r="L4126" s="244"/>
      <c r="M4126" s="259" t="s">
        <v>447</v>
      </c>
      <c r="N4126" s="244" t="s">
        <v>735</v>
      </c>
      <c r="O4126" s="244" t="s">
        <v>450</v>
      </c>
      <c r="P4126" s="244">
        <v>2023</v>
      </c>
      <c r="Q4126" s="244">
        <v>2023</v>
      </c>
      <c r="R4126" s="244" t="s">
        <v>14912</v>
      </c>
      <c r="S4126" s="223" t="s">
        <v>78</v>
      </c>
      <c r="T4126" s="244" t="s">
        <v>451</v>
      </c>
      <c r="U4126" s="246">
        <v>66</v>
      </c>
      <c r="V4126" s="244" t="s">
        <v>452</v>
      </c>
      <c r="W4126" s="244" t="s">
        <v>632</v>
      </c>
      <c r="X4126" s="244" t="s">
        <v>25125</v>
      </c>
      <c r="Y4126" s="269">
        <v>33500</v>
      </c>
      <c r="Z4126" s="270"/>
      <c r="AA4126" s="241">
        <f t="shared" si="33"/>
        <v>0</v>
      </c>
      <c r="AB4126" s="244" t="s">
        <v>25126</v>
      </c>
    </row>
    <row r="4127" spans="1:28" ht="15" customHeight="1">
      <c r="A4127" s="109">
        <v>4118</v>
      </c>
      <c r="B4127" s="222" t="str">
        <f t="shared" si="32"/>
        <v>Klik Disini</v>
      </c>
      <c r="C4127" s="244" t="s">
        <v>25127</v>
      </c>
      <c r="D4127" s="244" t="s">
        <v>2762</v>
      </c>
      <c r="E4127" s="244" t="s">
        <v>22591</v>
      </c>
      <c r="F4127" s="244" t="s">
        <v>25128</v>
      </c>
      <c r="G4127" s="244" t="s">
        <v>25129</v>
      </c>
      <c r="H4127" s="244" t="s">
        <v>262</v>
      </c>
      <c r="I4127" s="267" t="s">
        <v>24732</v>
      </c>
      <c r="J4127" s="268" t="s">
        <v>326</v>
      </c>
      <c r="K4127" s="244" t="s">
        <v>1953</v>
      </c>
      <c r="L4127" s="244"/>
      <c r="M4127" s="259" t="s">
        <v>447</v>
      </c>
      <c r="N4127" s="244" t="s">
        <v>449</v>
      </c>
      <c r="O4127" s="244" t="s">
        <v>450</v>
      </c>
      <c r="P4127" s="244">
        <v>2023</v>
      </c>
      <c r="Q4127" s="244">
        <v>2023</v>
      </c>
      <c r="R4127" s="244" t="s">
        <v>16107</v>
      </c>
      <c r="S4127" s="223" t="s">
        <v>78</v>
      </c>
      <c r="T4127" s="244" t="s">
        <v>451</v>
      </c>
      <c r="U4127" s="246">
        <v>84</v>
      </c>
      <c r="V4127" s="244" t="s">
        <v>452</v>
      </c>
      <c r="W4127" s="244" t="s">
        <v>6793</v>
      </c>
      <c r="X4127" s="244" t="s">
        <v>25130</v>
      </c>
      <c r="Y4127" s="269">
        <v>34000</v>
      </c>
      <c r="Z4127" s="270"/>
      <c r="AA4127" s="241">
        <f t="shared" si="33"/>
        <v>0</v>
      </c>
      <c r="AB4127" s="244" t="s">
        <v>25131</v>
      </c>
    </row>
    <row r="4128" spans="1:28" ht="15" customHeight="1">
      <c r="A4128" s="109">
        <v>4119</v>
      </c>
      <c r="B4128" s="222" t="str">
        <f t="shared" si="32"/>
        <v>Klik Disini</v>
      </c>
      <c r="C4128" s="244" t="s">
        <v>25132</v>
      </c>
      <c r="D4128" s="244" t="s">
        <v>2762</v>
      </c>
      <c r="E4128" s="244" t="s">
        <v>22591</v>
      </c>
      <c r="F4128" s="244" t="s">
        <v>25133</v>
      </c>
      <c r="G4128" s="244" t="s">
        <v>25134</v>
      </c>
      <c r="H4128" s="244" t="s">
        <v>3446</v>
      </c>
      <c r="I4128" s="267" t="s">
        <v>24732</v>
      </c>
      <c r="J4128" s="268" t="s">
        <v>322</v>
      </c>
      <c r="K4128" s="244" t="s">
        <v>1953</v>
      </c>
      <c r="L4128" s="244"/>
      <c r="M4128" s="259" t="s">
        <v>447</v>
      </c>
      <c r="N4128" s="244" t="s">
        <v>735</v>
      </c>
      <c r="O4128" s="244" t="s">
        <v>450</v>
      </c>
      <c r="P4128" s="244">
        <v>2023</v>
      </c>
      <c r="Q4128" s="244">
        <v>2023</v>
      </c>
      <c r="R4128" s="244" t="s">
        <v>16107</v>
      </c>
      <c r="S4128" s="223" t="s">
        <v>78</v>
      </c>
      <c r="T4128" s="244" t="s">
        <v>451</v>
      </c>
      <c r="U4128" s="246">
        <v>66</v>
      </c>
      <c r="V4128" s="244" t="s">
        <v>452</v>
      </c>
      <c r="W4128" s="244" t="s">
        <v>3748</v>
      </c>
      <c r="X4128" s="244" t="s">
        <v>25135</v>
      </c>
      <c r="Y4128" s="269">
        <v>39500</v>
      </c>
      <c r="Z4128" s="270"/>
      <c r="AA4128" s="241">
        <f t="shared" si="33"/>
        <v>0</v>
      </c>
      <c r="AB4128" s="244" t="s">
        <v>25136</v>
      </c>
    </row>
    <row r="4129" spans="1:28" ht="15" customHeight="1">
      <c r="A4129" s="109">
        <v>4120</v>
      </c>
      <c r="B4129" s="222" t="str">
        <f t="shared" si="32"/>
        <v>Klik Disini</v>
      </c>
      <c r="C4129" s="244" t="s">
        <v>25137</v>
      </c>
      <c r="D4129" s="244" t="s">
        <v>2762</v>
      </c>
      <c r="E4129" s="244" t="s">
        <v>22591</v>
      </c>
      <c r="F4129" s="244" t="s">
        <v>25138</v>
      </c>
      <c r="G4129" s="244" t="s">
        <v>25139</v>
      </c>
      <c r="H4129" s="244" t="s">
        <v>4690</v>
      </c>
      <c r="I4129" s="267" t="s">
        <v>24732</v>
      </c>
      <c r="J4129" s="268" t="s">
        <v>326</v>
      </c>
      <c r="K4129" s="244" t="s">
        <v>1953</v>
      </c>
      <c r="L4129" s="244"/>
      <c r="M4129" s="259" t="s">
        <v>447</v>
      </c>
      <c r="N4129" s="244" t="s">
        <v>449</v>
      </c>
      <c r="O4129" s="244" t="s">
        <v>450</v>
      </c>
      <c r="P4129" s="244">
        <v>2023</v>
      </c>
      <c r="Q4129" s="244">
        <v>2023</v>
      </c>
      <c r="R4129" s="244" t="s">
        <v>16107</v>
      </c>
      <c r="S4129" s="223" t="s">
        <v>78</v>
      </c>
      <c r="T4129" s="244" t="s">
        <v>451</v>
      </c>
      <c r="U4129" s="246">
        <v>90</v>
      </c>
      <c r="V4129" s="244" t="s">
        <v>452</v>
      </c>
      <c r="W4129" s="244" t="s">
        <v>685</v>
      </c>
      <c r="X4129" s="244" t="s">
        <v>25140</v>
      </c>
      <c r="Y4129" s="269">
        <v>53000</v>
      </c>
      <c r="Z4129" s="270"/>
      <c r="AA4129" s="241">
        <f t="shared" si="33"/>
        <v>0</v>
      </c>
      <c r="AB4129" s="244" t="s">
        <v>25141</v>
      </c>
    </row>
    <row r="4130" spans="1:28" ht="15" customHeight="1">
      <c r="A4130" s="109">
        <v>4121</v>
      </c>
      <c r="B4130" s="222" t="str">
        <f t="shared" si="32"/>
        <v>Klik Disini</v>
      </c>
      <c r="C4130" s="244" t="s">
        <v>25142</v>
      </c>
      <c r="D4130" s="244" t="s">
        <v>2762</v>
      </c>
      <c r="E4130" s="244" t="s">
        <v>21799</v>
      </c>
      <c r="F4130" s="244" t="s">
        <v>25143</v>
      </c>
      <c r="G4130" s="244" t="s">
        <v>25144</v>
      </c>
      <c r="H4130" s="244" t="s">
        <v>4580</v>
      </c>
      <c r="I4130" s="267" t="s">
        <v>446</v>
      </c>
      <c r="J4130" s="268" t="s">
        <v>347</v>
      </c>
      <c r="K4130" s="244" t="s">
        <v>1953</v>
      </c>
      <c r="L4130" s="244"/>
      <c r="M4130" s="259" t="s">
        <v>447</v>
      </c>
      <c r="N4130" s="244" t="s">
        <v>449</v>
      </c>
      <c r="O4130" s="244" t="s">
        <v>450</v>
      </c>
      <c r="P4130" s="244">
        <v>2023</v>
      </c>
      <c r="Q4130" s="244">
        <v>2023</v>
      </c>
      <c r="R4130" s="244" t="s">
        <v>14186</v>
      </c>
      <c r="S4130" s="223" t="s">
        <v>78</v>
      </c>
      <c r="T4130" s="244" t="s">
        <v>451</v>
      </c>
      <c r="U4130" s="246">
        <v>66</v>
      </c>
      <c r="V4130" s="244" t="s">
        <v>452</v>
      </c>
      <c r="W4130" s="244" t="s">
        <v>4514</v>
      </c>
      <c r="X4130" s="244" t="s">
        <v>25145</v>
      </c>
      <c r="Y4130" s="269">
        <v>35500</v>
      </c>
      <c r="Z4130" s="270"/>
      <c r="AA4130" s="241">
        <f t="shared" si="33"/>
        <v>0</v>
      </c>
      <c r="AB4130" s="244" t="s">
        <v>25146</v>
      </c>
    </row>
    <row r="4131" spans="1:28" ht="15" customHeight="1">
      <c r="A4131" s="109">
        <v>4122</v>
      </c>
      <c r="B4131" s="222" t="str">
        <f t="shared" si="32"/>
        <v>Klik Disini</v>
      </c>
      <c r="C4131" s="244" t="s">
        <v>25147</v>
      </c>
      <c r="D4131" s="244" t="s">
        <v>2762</v>
      </c>
      <c r="E4131" s="244" t="s">
        <v>22591</v>
      </c>
      <c r="F4131" s="244" t="s">
        <v>25148</v>
      </c>
      <c r="G4131" s="244" t="s">
        <v>25149</v>
      </c>
      <c r="H4131" s="244" t="s">
        <v>262</v>
      </c>
      <c r="I4131" s="267" t="s">
        <v>24732</v>
      </c>
      <c r="J4131" s="268" t="s">
        <v>383</v>
      </c>
      <c r="K4131" s="244" t="s">
        <v>1953</v>
      </c>
      <c r="L4131" s="244"/>
      <c r="M4131" s="259" t="s">
        <v>447</v>
      </c>
      <c r="N4131" s="244" t="s">
        <v>735</v>
      </c>
      <c r="O4131" s="244" t="s">
        <v>450</v>
      </c>
      <c r="P4131" s="244" t="s">
        <v>21152</v>
      </c>
      <c r="Q4131" s="244">
        <v>2023</v>
      </c>
      <c r="R4131" s="244" t="s">
        <v>14912</v>
      </c>
      <c r="S4131" s="223" t="s">
        <v>78</v>
      </c>
      <c r="T4131" s="244" t="s">
        <v>451</v>
      </c>
      <c r="U4131" s="246">
        <v>92</v>
      </c>
      <c r="V4131" s="244" t="s">
        <v>452</v>
      </c>
      <c r="W4131" s="244" t="s">
        <v>5872</v>
      </c>
      <c r="X4131" s="244" t="s">
        <v>25150</v>
      </c>
      <c r="Y4131" s="269">
        <v>23000</v>
      </c>
      <c r="Z4131" s="270"/>
      <c r="AA4131" s="241">
        <f t="shared" si="33"/>
        <v>0</v>
      </c>
      <c r="AB4131" s="244" t="s">
        <v>25151</v>
      </c>
    </row>
    <row r="4132" spans="1:28" ht="15" customHeight="1">
      <c r="A4132" s="109">
        <v>4123</v>
      </c>
      <c r="B4132" s="222" t="str">
        <f t="shared" si="32"/>
        <v>Klik Disini</v>
      </c>
      <c r="C4132" s="244" t="s">
        <v>25152</v>
      </c>
      <c r="D4132" s="244" t="s">
        <v>2762</v>
      </c>
      <c r="E4132" s="244" t="s">
        <v>22591</v>
      </c>
      <c r="F4132" s="244" t="s">
        <v>25153</v>
      </c>
      <c r="G4132" s="244" t="s">
        <v>25154</v>
      </c>
      <c r="H4132" s="244" t="s">
        <v>262</v>
      </c>
      <c r="I4132" s="267" t="s">
        <v>24732</v>
      </c>
      <c r="J4132" s="268" t="s">
        <v>326</v>
      </c>
      <c r="K4132" s="244" t="s">
        <v>1953</v>
      </c>
      <c r="L4132" s="244"/>
      <c r="M4132" s="259" t="s">
        <v>447</v>
      </c>
      <c r="N4132" s="244" t="s">
        <v>449</v>
      </c>
      <c r="O4132" s="244" t="s">
        <v>450</v>
      </c>
      <c r="P4132" s="244">
        <v>2023</v>
      </c>
      <c r="Q4132" s="244">
        <v>2023</v>
      </c>
      <c r="R4132" s="244" t="s">
        <v>14912</v>
      </c>
      <c r="S4132" s="223" t="s">
        <v>78</v>
      </c>
      <c r="T4132" s="244" t="s">
        <v>451</v>
      </c>
      <c r="U4132" s="246">
        <v>59</v>
      </c>
      <c r="V4132" s="244" t="s">
        <v>452</v>
      </c>
      <c r="W4132" s="244" t="s">
        <v>7371</v>
      </c>
      <c r="X4132" s="244" t="s">
        <v>25155</v>
      </c>
      <c r="Y4132" s="269">
        <v>38500</v>
      </c>
      <c r="Z4132" s="270"/>
      <c r="AA4132" s="241">
        <f t="shared" si="33"/>
        <v>0</v>
      </c>
      <c r="AB4132" s="244" t="s">
        <v>25156</v>
      </c>
    </row>
    <row r="4133" spans="1:28" ht="15" customHeight="1">
      <c r="A4133" s="109">
        <v>4124</v>
      </c>
      <c r="B4133" s="222" t="str">
        <f t="shared" si="32"/>
        <v>Klik Disini</v>
      </c>
      <c r="C4133" s="244" t="s">
        <v>25157</v>
      </c>
      <c r="D4133" s="244" t="s">
        <v>2762</v>
      </c>
      <c r="E4133" s="244" t="s">
        <v>22591</v>
      </c>
      <c r="F4133" s="244" t="s">
        <v>25158</v>
      </c>
      <c r="G4133" s="244" t="s">
        <v>25159</v>
      </c>
      <c r="H4133" s="244" t="s">
        <v>4690</v>
      </c>
      <c r="I4133" s="267" t="s">
        <v>24732</v>
      </c>
      <c r="J4133" s="268" t="s">
        <v>326</v>
      </c>
      <c r="K4133" s="244" t="s">
        <v>1953</v>
      </c>
      <c r="L4133" s="244"/>
      <c r="M4133" s="259" t="s">
        <v>447</v>
      </c>
      <c r="N4133" s="244" t="s">
        <v>449</v>
      </c>
      <c r="O4133" s="244" t="s">
        <v>450</v>
      </c>
      <c r="P4133" s="244">
        <v>2023</v>
      </c>
      <c r="Q4133" s="244">
        <v>2023</v>
      </c>
      <c r="R4133" s="244" t="s">
        <v>14912</v>
      </c>
      <c r="S4133" s="223" t="s">
        <v>78</v>
      </c>
      <c r="T4133" s="244" t="s">
        <v>451</v>
      </c>
      <c r="U4133" s="246">
        <v>74</v>
      </c>
      <c r="V4133" s="244" t="s">
        <v>452</v>
      </c>
      <c r="W4133" s="244" t="s">
        <v>3993</v>
      </c>
      <c r="X4133" s="244" t="s">
        <v>25160</v>
      </c>
      <c r="Y4133" s="269">
        <v>49500</v>
      </c>
      <c r="Z4133" s="270"/>
      <c r="AA4133" s="241">
        <f t="shared" si="33"/>
        <v>0</v>
      </c>
      <c r="AB4133" s="244" t="s">
        <v>25161</v>
      </c>
    </row>
    <row r="4134" spans="1:28" ht="15" customHeight="1">
      <c r="A4134" s="109">
        <v>4125</v>
      </c>
      <c r="B4134" s="222" t="str">
        <f t="shared" si="32"/>
        <v>Klik Disini</v>
      </c>
      <c r="C4134" s="244" t="s">
        <v>25162</v>
      </c>
      <c r="D4134" s="244" t="s">
        <v>2762</v>
      </c>
      <c r="E4134" s="244" t="s">
        <v>22591</v>
      </c>
      <c r="F4134" s="244" t="s">
        <v>25163</v>
      </c>
      <c r="G4134" s="244" t="s">
        <v>25164</v>
      </c>
      <c r="H4134" s="244" t="s">
        <v>262</v>
      </c>
      <c r="I4134" s="267" t="s">
        <v>1844</v>
      </c>
      <c r="J4134" s="268" t="s">
        <v>401</v>
      </c>
      <c r="K4134" s="244" t="s">
        <v>1953</v>
      </c>
      <c r="L4134" s="244"/>
      <c r="M4134" s="259" t="s">
        <v>447</v>
      </c>
      <c r="N4134" s="244" t="s">
        <v>735</v>
      </c>
      <c r="O4134" s="244" t="s">
        <v>450</v>
      </c>
      <c r="P4134" s="244" t="s">
        <v>21152</v>
      </c>
      <c r="Q4134" s="244">
        <v>2023</v>
      </c>
      <c r="R4134" s="244" t="s">
        <v>16107</v>
      </c>
      <c r="S4134" s="223" t="s">
        <v>78</v>
      </c>
      <c r="T4134" s="244" t="s">
        <v>451</v>
      </c>
      <c r="U4134" s="246">
        <v>62</v>
      </c>
      <c r="V4134" s="244" t="s">
        <v>452</v>
      </c>
      <c r="W4134" s="244" t="s">
        <v>7206</v>
      </c>
      <c r="X4134" s="244" t="s">
        <v>25165</v>
      </c>
      <c r="Y4134" s="269">
        <v>36000</v>
      </c>
      <c r="Z4134" s="270"/>
      <c r="AA4134" s="241">
        <f t="shared" si="33"/>
        <v>0</v>
      </c>
      <c r="AB4134" s="244" t="s">
        <v>25166</v>
      </c>
    </row>
    <row r="4135" spans="1:28" ht="15" customHeight="1">
      <c r="A4135" s="109">
        <v>4126</v>
      </c>
      <c r="B4135" s="222" t="str">
        <f t="shared" si="32"/>
        <v>Klik Disini</v>
      </c>
      <c r="C4135" s="244" t="s">
        <v>25167</v>
      </c>
      <c r="D4135" s="244" t="s">
        <v>2762</v>
      </c>
      <c r="E4135" s="244" t="s">
        <v>22591</v>
      </c>
      <c r="F4135" s="244" t="s">
        <v>25168</v>
      </c>
      <c r="G4135" s="244" t="s">
        <v>25169</v>
      </c>
      <c r="H4135" s="244" t="s">
        <v>262</v>
      </c>
      <c r="I4135" s="267" t="s">
        <v>24732</v>
      </c>
      <c r="J4135" s="268" t="s">
        <v>326</v>
      </c>
      <c r="K4135" s="244" t="s">
        <v>1953</v>
      </c>
      <c r="L4135" s="244"/>
      <c r="M4135" s="259" t="s">
        <v>447</v>
      </c>
      <c r="N4135" s="244" t="s">
        <v>449</v>
      </c>
      <c r="O4135" s="244" t="s">
        <v>450</v>
      </c>
      <c r="P4135" s="244" t="s">
        <v>21152</v>
      </c>
      <c r="Q4135" s="244">
        <v>2023</v>
      </c>
      <c r="R4135" s="244" t="s">
        <v>16107</v>
      </c>
      <c r="S4135" s="223" t="s">
        <v>78</v>
      </c>
      <c r="T4135" s="244" t="s">
        <v>451</v>
      </c>
      <c r="U4135" s="246">
        <v>61</v>
      </c>
      <c r="V4135" s="244" t="s">
        <v>452</v>
      </c>
      <c r="W4135" s="244" t="s">
        <v>3420</v>
      </c>
      <c r="X4135" s="244" t="s">
        <v>25170</v>
      </c>
      <c r="Y4135" s="269">
        <v>39000</v>
      </c>
      <c r="Z4135" s="270"/>
      <c r="AA4135" s="241">
        <f t="shared" si="33"/>
        <v>0</v>
      </c>
      <c r="AB4135" s="244" t="s">
        <v>25171</v>
      </c>
    </row>
    <row r="4136" spans="1:28" ht="15" customHeight="1">
      <c r="A4136" s="109">
        <v>4127</v>
      </c>
      <c r="B4136" s="222" t="str">
        <f t="shared" si="32"/>
        <v>Klik Disini</v>
      </c>
      <c r="C4136" s="244" t="s">
        <v>25172</v>
      </c>
      <c r="D4136" s="244" t="s">
        <v>2762</v>
      </c>
      <c r="E4136" s="244" t="s">
        <v>22591</v>
      </c>
      <c r="F4136" s="244" t="s">
        <v>25173</v>
      </c>
      <c r="G4136" s="244" t="s">
        <v>25174</v>
      </c>
      <c r="H4136" s="244" t="s">
        <v>262</v>
      </c>
      <c r="I4136" s="267" t="s">
        <v>24732</v>
      </c>
      <c r="J4136" s="268" t="s">
        <v>326</v>
      </c>
      <c r="K4136" s="244" t="s">
        <v>1953</v>
      </c>
      <c r="L4136" s="244"/>
      <c r="M4136" s="259" t="s">
        <v>447</v>
      </c>
      <c r="N4136" s="244" t="s">
        <v>449</v>
      </c>
      <c r="O4136" s="244" t="s">
        <v>450</v>
      </c>
      <c r="P4136" s="244">
        <v>2023</v>
      </c>
      <c r="Q4136" s="244">
        <v>2023</v>
      </c>
      <c r="R4136" s="244" t="s">
        <v>14912</v>
      </c>
      <c r="S4136" s="223" t="s">
        <v>78</v>
      </c>
      <c r="T4136" s="244" t="s">
        <v>451</v>
      </c>
      <c r="U4136" s="246">
        <v>96</v>
      </c>
      <c r="V4136" s="244" t="s">
        <v>452</v>
      </c>
      <c r="W4136" s="244" t="s">
        <v>1626</v>
      </c>
      <c r="X4136" s="244" t="s">
        <v>25175</v>
      </c>
      <c r="Y4136" s="269">
        <v>38000</v>
      </c>
      <c r="Z4136" s="270"/>
      <c r="AA4136" s="241">
        <f t="shared" si="33"/>
        <v>0</v>
      </c>
      <c r="AB4136" s="244" t="s">
        <v>25176</v>
      </c>
    </row>
    <row r="4137" spans="1:28" ht="15" customHeight="1">
      <c r="A4137" s="109">
        <v>4128</v>
      </c>
      <c r="B4137" s="222" t="str">
        <f t="shared" si="32"/>
        <v>Klik Disini</v>
      </c>
      <c r="C4137" s="244" t="s">
        <v>25177</v>
      </c>
      <c r="D4137" s="244" t="s">
        <v>2762</v>
      </c>
      <c r="E4137" s="244" t="s">
        <v>22591</v>
      </c>
      <c r="F4137" s="244" t="s">
        <v>25178</v>
      </c>
      <c r="G4137" s="244" t="s">
        <v>25179</v>
      </c>
      <c r="H4137" s="244" t="s">
        <v>4690</v>
      </c>
      <c r="I4137" s="267" t="s">
        <v>24732</v>
      </c>
      <c r="J4137" s="268" t="s">
        <v>326</v>
      </c>
      <c r="K4137" s="244" t="s">
        <v>1953</v>
      </c>
      <c r="L4137" s="244"/>
      <c r="M4137" s="259" t="s">
        <v>447</v>
      </c>
      <c r="N4137" s="244" t="s">
        <v>449</v>
      </c>
      <c r="O4137" s="244" t="s">
        <v>450</v>
      </c>
      <c r="P4137" s="244">
        <v>2023</v>
      </c>
      <c r="Q4137" s="244">
        <v>2023</v>
      </c>
      <c r="R4137" s="244" t="s">
        <v>16107</v>
      </c>
      <c r="S4137" s="223" t="s">
        <v>78</v>
      </c>
      <c r="T4137" s="244" t="s">
        <v>451</v>
      </c>
      <c r="U4137" s="246">
        <v>66</v>
      </c>
      <c r="V4137" s="244" t="s">
        <v>452</v>
      </c>
      <c r="W4137" s="244" t="s">
        <v>1954</v>
      </c>
      <c r="X4137" s="244" t="s">
        <v>25180</v>
      </c>
      <c r="Y4137" s="269">
        <v>40000</v>
      </c>
      <c r="Z4137" s="270"/>
      <c r="AA4137" s="241">
        <f t="shared" si="33"/>
        <v>0</v>
      </c>
      <c r="AB4137" s="244" t="s">
        <v>25181</v>
      </c>
    </row>
    <row r="4138" spans="1:28" ht="15" customHeight="1">
      <c r="A4138" s="109">
        <v>4129</v>
      </c>
      <c r="B4138" s="222" t="str">
        <f t="shared" si="32"/>
        <v>Klik Disini</v>
      </c>
      <c r="C4138" s="244" t="s">
        <v>25182</v>
      </c>
      <c r="D4138" s="244" t="s">
        <v>2762</v>
      </c>
      <c r="E4138" s="244" t="s">
        <v>22591</v>
      </c>
      <c r="F4138" s="244" t="s">
        <v>25183</v>
      </c>
      <c r="G4138" s="244" t="s">
        <v>25184</v>
      </c>
      <c r="H4138" s="244" t="s">
        <v>262</v>
      </c>
      <c r="I4138" s="267" t="s">
        <v>446</v>
      </c>
      <c r="J4138" s="268" t="s">
        <v>383</v>
      </c>
      <c r="K4138" s="244" t="s">
        <v>1953</v>
      </c>
      <c r="L4138" s="244"/>
      <c r="M4138" s="259" t="s">
        <v>447</v>
      </c>
      <c r="N4138" s="244" t="s">
        <v>449</v>
      </c>
      <c r="O4138" s="244" t="s">
        <v>450</v>
      </c>
      <c r="P4138" s="244">
        <v>2023</v>
      </c>
      <c r="Q4138" s="244">
        <v>2023</v>
      </c>
      <c r="R4138" s="244" t="s">
        <v>16107</v>
      </c>
      <c r="S4138" s="223" t="s">
        <v>78</v>
      </c>
      <c r="T4138" s="244" t="s">
        <v>451</v>
      </c>
      <c r="U4138" s="246">
        <v>76</v>
      </c>
      <c r="V4138" s="244" t="s">
        <v>452</v>
      </c>
      <c r="W4138" s="244" t="s">
        <v>999</v>
      </c>
      <c r="X4138" s="244" t="s">
        <v>25185</v>
      </c>
      <c r="Y4138" s="269">
        <v>32000</v>
      </c>
      <c r="Z4138" s="270"/>
      <c r="AA4138" s="241">
        <f t="shared" si="33"/>
        <v>0</v>
      </c>
      <c r="AB4138" s="244" t="s">
        <v>25186</v>
      </c>
    </row>
    <row r="4139" spans="1:28" ht="15" customHeight="1">
      <c r="A4139" s="109">
        <v>4130</v>
      </c>
      <c r="B4139" s="222" t="str">
        <f t="shared" si="32"/>
        <v>Klik Disini</v>
      </c>
      <c r="C4139" s="244" t="s">
        <v>25187</v>
      </c>
      <c r="D4139" s="244" t="s">
        <v>2762</v>
      </c>
      <c r="E4139" s="244" t="s">
        <v>22591</v>
      </c>
      <c r="F4139" s="244" t="s">
        <v>25188</v>
      </c>
      <c r="G4139" s="244" t="s">
        <v>25189</v>
      </c>
      <c r="H4139" s="244" t="s">
        <v>262</v>
      </c>
      <c r="I4139" s="267" t="s">
        <v>1844</v>
      </c>
      <c r="J4139" s="268" t="s">
        <v>383</v>
      </c>
      <c r="K4139" s="244" t="s">
        <v>1953</v>
      </c>
      <c r="L4139" s="244"/>
      <c r="M4139" s="259" t="s">
        <v>447</v>
      </c>
      <c r="N4139" s="244" t="s">
        <v>449</v>
      </c>
      <c r="O4139" s="244" t="s">
        <v>450</v>
      </c>
      <c r="P4139" s="244">
        <v>2023</v>
      </c>
      <c r="Q4139" s="244">
        <v>2023</v>
      </c>
      <c r="R4139" s="244" t="s">
        <v>14912</v>
      </c>
      <c r="S4139" s="223" t="s">
        <v>78</v>
      </c>
      <c r="T4139" s="244" t="s">
        <v>451</v>
      </c>
      <c r="U4139" s="246">
        <v>100</v>
      </c>
      <c r="V4139" s="244" t="s">
        <v>452</v>
      </c>
      <c r="W4139" s="244" t="s">
        <v>3741</v>
      </c>
      <c r="X4139" s="244" t="s">
        <v>25190</v>
      </c>
      <c r="Y4139" s="269">
        <v>34000</v>
      </c>
      <c r="Z4139" s="270"/>
      <c r="AA4139" s="241">
        <f t="shared" si="33"/>
        <v>0</v>
      </c>
      <c r="AB4139" s="244" t="s">
        <v>25191</v>
      </c>
    </row>
    <row r="4140" spans="1:28" ht="15" customHeight="1">
      <c r="A4140" s="109">
        <v>4131</v>
      </c>
      <c r="B4140" s="222" t="str">
        <f t="shared" si="32"/>
        <v>Klik Disini</v>
      </c>
      <c r="C4140" s="244" t="s">
        <v>25192</v>
      </c>
      <c r="D4140" s="244" t="s">
        <v>2762</v>
      </c>
      <c r="E4140" s="244" t="s">
        <v>22591</v>
      </c>
      <c r="F4140" s="244" t="s">
        <v>25193</v>
      </c>
      <c r="G4140" s="244" t="s">
        <v>25194</v>
      </c>
      <c r="H4140" s="244" t="s">
        <v>262</v>
      </c>
      <c r="I4140" s="267" t="s">
        <v>1844</v>
      </c>
      <c r="J4140" s="268" t="s">
        <v>405</v>
      </c>
      <c r="K4140" s="244" t="s">
        <v>1953</v>
      </c>
      <c r="L4140" s="244"/>
      <c r="M4140" s="259" t="s">
        <v>447</v>
      </c>
      <c r="N4140" s="244" t="s">
        <v>449</v>
      </c>
      <c r="O4140" s="244" t="s">
        <v>450</v>
      </c>
      <c r="P4140" s="244">
        <v>2023</v>
      </c>
      <c r="Q4140" s="244">
        <v>2023</v>
      </c>
      <c r="R4140" s="244" t="s">
        <v>14912</v>
      </c>
      <c r="S4140" s="223" t="s">
        <v>78</v>
      </c>
      <c r="T4140" s="244" t="s">
        <v>451</v>
      </c>
      <c r="U4140" s="246">
        <v>96</v>
      </c>
      <c r="V4140" s="244" t="s">
        <v>452</v>
      </c>
      <c r="W4140" s="244" t="s">
        <v>3874</v>
      </c>
      <c r="X4140" s="244" t="s">
        <v>25195</v>
      </c>
      <c r="Y4140" s="269">
        <v>36000</v>
      </c>
      <c r="Z4140" s="270"/>
      <c r="AA4140" s="241">
        <f t="shared" si="33"/>
        <v>0</v>
      </c>
      <c r="AB4140" s="244" t="s">
        <v>25196</v>
      </c>
    </row>
    <row r="4141" spans="1:28" ht="15" customHeight="1">
      <c r="A4141" s="109">
        <v>4132</v>
      </c>
      <c r="B4141" s="222" t="str">
        <f t="shared" si="32"/>
        <v>Klik Disini</v>
      </c>
      <c r="C4141" s="244" t="s">
        <v>25197</v>
      </c>
      <c r="D4141" s="244" t="s">
        <v>25198</v>
      </c>
      <c r="E4141" s="244" t="s">
        <v>16041</v>
      </c>
      <c r="F4141" s="244" t="s">
        <v>25199</v>
      </c>
      <c r="G4141" s="244" t="s">
        <v>25200</v>
      </c>
      <c r="H4141" s="244" t="s">
        <v>2070</v>
      </c>
      <c r="I4141" s="267" t="s">
        <v>1844</v>
      </c>
      <c r="J4141" s="268" t="s">
        <v>401</v>
      </c>
      <c r="K4141" s="244" t="s">
        <v>1953</v>
      </c>
      <c r="L4141" s="244"/>
      <c r="M4141" s="259" t="s">
        <v>447</v>
      </c>
      <c r="N4141" s="244" t="s">
        <v>449</v>
      </c>
      <c r="O4141" s="244" t="s">
        <v>583</v>
      </c>
      <c r="P4141" s="244">
        <v>2022</v>
      </c>
      <c r="Q4141" s="244">
        <v>2023</v>
      </c>
      <c r="R4141" s="244" t="s">
        <v>3740</v>
      </c>
      <c r="S4141" s="223" t="s">
        <v>78</v>
      </c>
      <c r="T4141" s="244" t="s">
        <v>451</v>
      </c>
      <c r="U4141" s="246">
        <v>74</v>
      </c>
      <c r="V4141" s="244" t="s">
        <v>452</v>
      </c>
      <c r="W4141" s="244" t="s">
        <v>4514</v>
      </c>
      <c r="X4141" s="244" t="s">
        <v>25201</v>
      </c>
      <c r="Y4141" s="269">
        <v>69000</v>
      </c>
      <c r="Z4141" s="270"/>
      <c r="AA4141" s="241">
        <f t="shared" si="33"/>
        <v>0</v>
      </c>
      <c r="AB4141" s="244" t="s">
        <v>25202</v>
      </c>
    </row>
    <row r="4142" spans="1:28" ht="15" customHeight="1">
      <c r="A4142" s="109">
        <v>4133</v>
      </c>
      <c r="B4142" s="222" t="str">
        <f t="shared" si="32"/>
        <v>Klik Disini</v>
      </c>
      <c r="C4142" s="244" t="s">
        <v>25203</v>
      </c>
      <c r="D4142" s="244" t="s">
        <v>25204</v>
      </c>
      <c r="E4142" s="244" t="s">
        <v>16041</v>
      </c>
      <c r="F4142" s="244" t="s">
        <v>25205</v>
      </c>
      <c r="G4142" s="244" t="s">
        <v>25206</v>
      </c>
      <c r="H4142" s="244" t="s">
        <v>2070</v>
      </c>
      <c r="I4142" s="267" t="s">
        <v>1844</v>
      </c>
      <c r="J4142" s="268" t="s">
        <v>401</v>
      </c>
      <c r="K4142" s="244" t="s">
        <v>1953</v>
      </c>
      <c r="L4142" s="244"/>
      <c r="M4142" s="259" t="s">
        <v>447</v>
      </c>
      <c r="N4142" s="244" t="s">
        <v>449</v>
      </c>
      <c r="O4142" s="244" t="s">
        <v>583</v>
      </c>
      <c r="P4142" s="244">
        <v>2022</v>
      </c>
      <c r="Q4142" s="244">
        <v>2022</v>
      </c>
      <c r="R4142" s="244" t="s">
        <v>3740</v>
      </c>
      <c r="S4142" s="223" t="s">
        <v>78</v>
      </c>
      <c r="T4142" s="244" t="s">
        <v>451</v>
      </c>
      <c r="U4142" s="246">
        <v>74</v>
      </c>
      <c r="V4142" s="244" t="s">
        <v>452</v>
      </c>
      <c r="W4142" s="244" t="s">
        <v>3748</v>
      </c>
      <c r="X4142" s="244" t="s">
        <v>25207</v>
      </c>
      <c r="Y4142" s="269">
        <v>69000</v>
      </c>
      <c r="Z4142" s="270"/>
      <c r="AA4142" s="241">
        <f t="shared" si="33"/>
        <v>0</v>
      </c>
      <c r="AB4142" s="244" t="s">
        <v>25208</v>
      </c>
    </row>
    <row r="4143" spans="1:28" ht="15" customHeight="1">
      <c r="A4143" s="109">
        <v>4134</v>
      </c>
      <c r="B4143" s="222" t="str">
        <f t="shared" si="32"/>
        <v>Klik Disini</v>
      </c>
      <c r="C4143" s="244" t="s">
        <v>25209</v>
      </c>
      <c r="D4143" s="244" t="s">
        <v>2762</v>
      </c>
      <c r="E4143" s="244" t="s">
        <v>6852</v>
      </c>
      <c r="F4143" s="244" t="s">
        <v>25210</v>
      </c>
      <c r="G4143" s="244" t="s">
        <v>25211</v>
      </c>
      <c r="H4143" s="244" t="s">
        <v>2070</v>
      </c>
      <c r="I4143" s="267" t="s">
        <v>272</v>
      </c>
      <c r="J4143" s="268" t="s">
        <v>306</v>
      </c>
      <c r="K4143" s="244" t="s">
        <v>1953</v>
      </c>
      <c r="L4143" s="244" t="s">
        <v>25212</v>
      </c>
      <c r="M4143" s="259" t="s">
        <v>447</v>
      </c>
      <c r="N4143" s="244" t="s">
        <v>449</v>
      </c>
      <c r="O4143" s="244" t="s">
        <v>583</v>
      </c>
      <c r="P4143" s="244">
        <v>2022</v>
      </c>
      <c r="Q4143" s="244">
        <v>2023</v>
      </c>
      <c r="R4143" s="244" t="s">
        <v>3740</v>
      </c>
      <c r="S4143" s="223" t="s">
        <v>78</v>
      </c>
      <c r="T4143" s="244" t="s">
        <v>451</v>
      </c>
      <c r="U4143" s="246">
        <v>74</v>
      </c>
      <c r="V4143" s="244" t="s">
        <v>452</v>
      </c>
      <c r="W4143" s="244" t="s">
        <v>975</v>
      </c>
      <c r="X4143" s="244" t="s">
        <v>25213</v>
      </c>
      <c r="Y4143" s="269">
        <v>69000</v>
      </c>
      <c r="Z4143" s="270"/>
      <c r="AA4143" s="241">
        <f t="shared" si="33"/>
        <v>0</v>
      </c>
      <c r="AB4143" s="244" t="s">
        <v>25214</v>
      </c>
    </row>
    <row r="4144" spans="1:28" ht="15" customHeight="1">
      <c r="A4144" s="109">
        <v>4135</v>
      </c>
      <c r="B4144" s="222" t="str">
        <f t="shared" si="32"/>
        <v>Klik Disini</v>
      </c>
      <c r="C4144" s="244" t="s">
        <v>25215</v>
      </c>
      <c r="D4144" s="244" t="s">
        <v>2762</v>
      </c>
      <c r="E4144" s="244" t="s">
        <v>6852</v>
      </c>
      <c r="F4144" s="244" t="s">
        <v>25216</v>
      </c>
      <c r="G4144" s="244" t="s">
        <v>25217</v>
      </c>
      <c r="H4144" s="244" t="s">
        <v>2070</v>
      </c>
      <c r="I4144" s="267" t="s">
        <v>272</v>
      </c>
      <c r="J4144" s="268" t="s">
        <v>306</v>
      </c>
      <c r="K4144" s="244" t="s">
        <v>1953</v>
      </c>
      <c r="L4144" s="244" t="s">
        <v>25212</v>
      </c>
      <c r="M4144" s="259" t="s">
        <v>447</v>
      </c>
      <c r="N4144" s="244" t="s">
        <v>449</v>
      </c>
      <c r="O4144" s="244" t="s">
        <v>583</v>
      </c>
      <c r="P4144" s="244">
        <v>2022</v>
      </c>
      <c r="Q4144" s="244">
        <v>2023</v>
      </c>
      <c r="R4144" s="244" t="s">
        <v>3740</v>
      </c>
      <c r="S4144" s="223" t="s">
        <v>78</v>
      </c>
      <c r="T4144" s="244" t="s">
        <v>451</v>
      </c>
      <c r="U4144" s="246">
        <v>86</v>
      </c>
      <c r="V4144" s="244" t="s">
        <v>452</v>
      </c>
      <c r="W4144" s="244" t="s">
        <v>1109</v>
      </c>
      <c r="X4144" s="244" t="s">
        <v>25218</v>
      </c>
      <c r="Y4144" s="269">
        <v>69000</v>
      </c>
      <c r="Z4144" s="270"/>
      <c r="AA4144" s="241">
        <f t="shared" si="33"/>
        <v>0</v>
      </c>
      <c r="AB4144" s="244" t="s">
        <v>25219</v>
      </c>
    </row>
    <row r="4145" spans="1:28" ht="15" customHeight="1">
      <c r="A4145" s="109">
        <v>4136</v>
      </c>
      <c r="B4145" s="222" t="str">
        <f t="shared" si="32"/>
        <v>Klik Disini</v>
      </c>
      <c r="C4145" s="244" t="s">
        <v>25220</v>
      </c>
      <c r="D4145" s="244" t="s">
        <v>2762</v>
      </c>
      <c r="E4145" s="244" t="s">
        <v>6852</v>
      </c>
      <c r="F4145" s="244" t="s">
        <v>25221</v>
      </c>
      <c r="G4145" s="244" t="s">
        <v>25222</v>
      </c>
      <c r="H4145" s="244" t="s">
        <v>2070</v>
      </c>
      <c r="I4145" s="267" t="s">
        <v>272</v>
      </c>
      <c r="J4145" s="268" t="s">
        <v>306</v>
      </c>
      <c r="K4145" s="244" t="s">
        <v>1953</v>
      </c>
      <c r="L4145" s="244" t="s">
        <v>25212</v>
      </c>
      <c r="M4145" s="259" t="s">
        <v>447</v>
      </c>
      <c r="N4145" s="244" t="s">
        <v>449</v>
      </c>
      <c r="O4145" s="244" t="s">
        <v>583</v>
      </c>
      <c r="P4145" s="244">
        <v>2022</v>
      </c>
      <c r="Q4145" s="244">
        <v>2023</v>
      </c>
      <c r="R4145" s="244" t="s">
        <v>3740</v>
      </c>
      <c r="S4145" s="223" t="s">
        <v>78</v>
      </c>
      <c r="T4145" s="244" t="s">
        <v>451</v>
      </c>
      <c r="U4145" s="246">
        <v>74</v>
      </c>
      <c r="V4145" s="244" t="s">
        <v>452</v>
      </c>
      <c r="W4145" s="244" t="s">
        <v>830</v>
      </c>
      <c r="X4145" s="244" t="s">
        <v>25213</v>
      </c>
      <c r="Y4145" s="269">
        <v>69000</v>
      </c>
      <c r="Z4145" s="270"/>
      <c r="AA4145" s="241">
        <f t="shared" si="33"/>
        <v>0</v>
      </c>
      <c r="AB4145" s="244" t="s">
        <v>25223</v>
      </c>
    </row>
    <row r="4146" spans="1:28" ht="15" customHeight="1">
      <c r="A4146" s="109">
        <v>4137</v>
      </c>
      <c r="B4146" s="222" t="str">
        <f t="shared" si="32"/>
        <v>Klik Disini</v>
      </c>
      <c r="C4146" s="244" t="s">
        <v>25224</v>
      </c>
      <c r="D4146" s="244" t="s">
        <v>2762</v>
      </c>
      <c r="E4146" s="244" t="s">
        <v>6852</v>
      </c>
      <c r="F4146" s="244" t="s">
        <v>25225</v>
      </c>
      <c r="G4146" s="244" t="s">
        <v>25226</v>
      </c>
      <c r="H4146" s="244" t="s">
        <v>630</v>
      </c>
      <c r="I4146" s="267" t="s">
        <v>272</v>
      </c>
      <c r="J4146" s="268" t="s">
        <v>306</v>
      </c>
      <c r="K4146" s="244" t="s">
        <v>1953</v>
      </c>
      <c r="L4146" s="244" t="s">
        <v>25212</v>
      </c>
      <c r="M4146" s="259" t="s">
        <v>447</v>
      </c>
      <c r="N4146" s="244" t="s">
        <v>449</v>
      </c>
      <c r="O4146" s="244" t="s">
        <v>583</v>
      </c>
      <c r="P4146" s="244">
        <v>2022</v>
      </c>
      <c r="Q4146" s="244">
        <v>2023</v>
      </c>
      <c r="R4146" s="244" t="s">
        <v>3740</v>
      </c>
      <c r="S4146" s="223" t="s">
        <v>78</v>
      </c>
      <c r="T4146" s="244" t="s">
        <v>451</v>
      </c>
      <c r="U4146" s="246">
        <v>74</v>
      </c>
      <c r="V4146" s="244" t="s">
        <v>452</v>
      </c>
      <c r="W4146" s="244" t="s">
        <v>2904</v>
      </c>
      <c r="X4146" s="244" t="s">
        <v>25227</v>
      </c>
      <c r="Y4146" s="269">
        <v>69000</v>
      </c>
      <c r="Z4146" s="270"/>
      <c r="AA4146" s="241">
        <f t="shared" si="33"/>
        <v>0</v>
      </c>
      <c r="AB4146" s="244" t="s">
        <v>25228</v>
      </c>
    </row>
    <row r="4147" spans="1:28" ht="15" customHeight="1">
      <c r="A4147" s="109">
        <v>4138</v>
      </c>
      <c r="B4147" s="222" t="str">
        <f t="shared" si="32"/>
        <v>Klik Disini</v>
      </c>
      <c r="C4147" s="244" t="s">
        <v>25229</v>
      </c>
      <c r="D4147" s="244" t="s">
        <v>2762</v>
      </c>
      <c r="E4147" s="244" t="s">
        <v>6852</v>
      </c>
      <c r="F4147" s="244" t="s">
        <v>25230</v>
      </c>
      <c r="G4147" s="244" t="s">
        <v>25231</v>
      </c>
      <c r="H4147" s="244" t="s">
        <v>2070</v>
      </c>
      <c r="I4147" s="267" t="s">
        <v>272</v>
      </c>
      <c r="J4147" s="268" t="s">
        <v>306</v>
      </c>
      <c r="K4147" s="244" t="s">
        <v>1953</v>
      </c>
      <c r="L4147" s="244" t="s">
        <v>25212</v>
      </c>
      <c r="M4147" s="259" t="s">
        <v>447</v>
      </c>
      <c r="N4147" s="244" t="s">
        <v>449</v>
      </c>
      <c r="O4147" s="244" t="s">
        <v>583</v>
      </c>
      <c r="P4147" s="244">
        <v>2022</v>
      </c>
      <c r="Q4147" s="244">
        <v>2023</v>
      </c>
      <c r="R4147" s="244" t="s">
        <v>3740</v>
      </c>
      <c r="S4147" s="223" t="s">
        <v>78</v>
      </c>
      <c r="T4147" s="244" t="s">
        <v>451</v>
      </c>
      <c r="U4147" s="246">
        <v>62</v>
      </c>
      <c r="V4147" s="244" t="s">
        <v>452</v>
      </c>
      <c r="W4147" s="244" t="s">
        <v>1332</v>
      </c>
      <c r="X4147" s="244" t="s">
        <v>25232</v>
      </c>
      <c r="Y4147" s="269">
        <v>69000</v>
      </c>
      <c r="Z4147" s="270"/>
      <c r="AA4147" s="241">
        <f t="shared" si="33"/>
        <v>0</v>
      </c>
      <c r="AB4147" s="244" t="s">
        <v>25233</v>
      </c>
    </row>
    <row r="4148" spans="1:28" ht="15" customHeight="1">
      <c r="A4148" s="109">
        <v>4139</v>
      </c>
      <c r="B4148" s="222" t="str">
        <f t="shared" si="32"/>
        <v>Klik Disini</v>
      </c>
      <c r="C4148" s="244" t="s">
        <v>25234</v>
      </c>
      <c r="D4148" s="244" t="s">
        <v>2762</v>
      </c>
      <c r="E4148" s="244" t="s">
        <v>6852</v>
      </c>
      <c r="F4148" s="244" t="s">
        <v>25235</v>
      </c>
      <c r="G4148" s="244" t="s">
        <v>25236</v>
      </c>
      <c r="H4148" s="244" t="s">
        <v>2070</v>
      </c>
      <c r="I4148" s="267" t="s">
        <v>272</v>
      </c>
      <c r="J4148" s="268" t="s">
        <v>306</v>
      </c>
      <c r="K4148" s="244" t="s">
        <v>1953</v>
      </c>
      <c r="L4148" s="244" t="s">
        <v>25212</v>
      </c>
      <c r="M4148" s="259" t="s">
        <v>447</v>
      </c>
      <c r="N4148" s="244" t="s">
        <v>449</v>
      </c>
      <c r="O4148" s="244" t="s">
        <v>583</v>
      </c>
      <c r="P4148" s="244">
        <v>2022</v>
      </c>
      <c r="Q4148" s="244">
        <v>2023</v>
      </c>
      <c r="R4148" s="244" t="s">
        <v>3740</v>
      </c>
      <c r="S4148" s="223" t="s">
        <v>78</v>
      </c>
      <c r="T4148" s="244" t="s">
        <v>451</v>
      </c>
      <c r="U4148" s="246">
        <v>74</v>
      </c>
      <c r="V4148" s="244" t="s">
        <v>452</v>
      </c>
      <c r="W4148" s="244" t="s">
        <v>2904</v>
      </c>
      <c r="X4148" s="244" t="s">
        <v>25237</v>
      </c>
      <c r="Y4148" s="269">
        <v>69000</v>
      </c>
      <c r="Z4148" s="270"/>
      <c r="AA4148" s="241">
        <f t="shared" si="33"/>
        <v>0</v>
      </c>
      <c r="AB4148" s="244" t="s">
        <v>25238</v>
      </c>
    </row>
    <row r="4149" spans="1:28" ht="15" customHeight="1">
      <c r="A4149" s="109">
        <v>4140</v>
      </c>
      <c r="B4149" s="222" t="str">
        <f t="shared" si="32"/>
        <v>Klik Disini</v>
      </c>
      <c r="C4149" s="244" t="s">
        <v>25239</v>
      </c>
      <c r="D4149" s="244" t="s">
        <v>2762</v>
      </c>
      <c r="E4149" s="244" t="s">
        <v>6852</v>
      </c>
      <c r="F4149" s="244" t="s">
        <v>25240</v>
      </c>
      <c r="G4149" s="244" t="s">
        <v>25241</v>
      </c>
      <c r="H4149" s="244" t="s">
        <v>6315</v>
      </c>
      <c r="I4149" s="267" t="s">
        <v>272</v>
      </c>
      <c r="J4149" s="268" t="s">
        <v>306</v>
      </c>
      <c r="K4149" s="244" t="s">
        <v>1953</v>
      </c>
      <c r="L4149" s="244" t="s">
        <v>25212</v>
      </c>
      <c r="M4149" s="259" t="s">
        <v>447</v>
      </c>
      <c r="N4149" s="244" t="s">
        <v>449</v>
      </c>
      <c r="O4149" s="244" t="s">
        <v>583</v>
      </c>
      <c r="P4149" s="244">
        <v>2022</v>
      </c>
      <c r="Q4149" s="244">
        <v>2023</v>
      </c>
      <c r="R4149" s="244" t="s">
        <v>3740</v>
      </c>
      <c r="S4149" s="223" t="s">
        <v>78</v>
      </c>
      <c r="T4149" s="244" t="s">
        <v>451</v>
      </c>
      <c r="U4149" s="246">
        <v>74</v>
      </c>
      <c r="V4149" s="244" t="s">
        <v>452</v>
      </c>
      <c r="W4149" s="244" t="s">
        <v>1161</v>
      </c>
      <c r="X4149" s="244" t="s">
        <v>25237</v>
      </c>
      <c r="Y4149" s="269">
        <v>69000</v>
      </c>
      <c r="Z4149" s="270"/>
      <c r="AA4149" s="241">
        <f t="shared" si="33"/>
        <v>0</v>
      </c>
      <c r="AB4149" s="244" t="s">
        <v>25242</v>
      </c>
    </row>
    <row r="4150" spans="1:28" ht="15" customHeight="1">
      <c r="A4150" s="109">
        <v>4141</v>
      </c>
      <c r="B4150" s="222" t="str">
        <f t="shared" si="32"/>
        <v>Klik Disini</v>
      </c>
      <c r="C4150" s="244" t="s">
        <v>25243</v>
      </c>
      <c r="D4150" s="244" t="s">
        <v>2762</v>
      </c>
      <c r="E4150" s="244" t="s">
        <v>6852</v>
      </c>
      <c r="F4150" s="244" t="s">
        <v>25244</v>
      </c>
      <c r="G4150" s="244" t="s">
        <v>25245</v>
      </c>
      <c r="H4150" s="244" t="s">
        <v>2070</v>
      </c>
      <c r="I4150" s="267" t="s">
        <v>583</v>
      </c>
      <c r="J4150" s="204" t="s">
        <v>263</v>
      </c>
      <c r="K4150" s="244" t="s">
        <v>1953</v>
      </c>
      <c r="L4150" s="244" t="s">
        <v>25212</v>
      </c>
      <c r="M4150" s="259" t="s">
        <v>447</v>
      </c>
      <c r="N4150" s="244" t="s">
        <v>449</v>
      </c>
      <c r="O4150" s="244" t="s">
        <v>583</v>
      </c>
      <c r="P4150" s="244">
        <v>2022</v>
      </c>
      <c r="Q4150" s="244">
        <v>2023</v>
      </c>
      <c r="R4150" s="244" t="s">
        <v>3740</v>
      </c>
      <c r="S4150" s="223" t="s">
        <v>78</v>
      </c>
      <c r="T4150" s="244" t="s">
        <v>451</v>
      </c>
      <c r="U4150" s="246">
        <v>74</v>
      </c>
      <c r="V4150" s="244" t="s">
        <v>452</v>
      </c>
      <c r="W4150" s="244" t="s">
        <v>646</v>
      </c>
      <c r="X4150" s="244" t="s">
        <v>25246</v>
      </c>
      <c r="Y4150" s="269">
        <v>69000</v>
      </c>
      <c r="Z4150" s="270"/>
      <c r="AA4150" s="241">
        <f t="shared" si="33"/>
        <v>0</v>
      </c>
      <c r="AB4150" s="244" t="s">
        <v>25247</v>
      </c>
    </row>
    <row r="4151" spans="1:28" ht="15" customHeight="1">
      <c r="A4151" s="109">
        <v>4142</v>
      </c>
      <c r="B4151" s="222" t="str">
        <f t="shared" si="32"/>
        <v>Klik Disini</v>
      </c>
      <c r="C4151" s="244" t="s">
        <v>25248</v>
      </c>
      <c r="D4151" s="244" t="s">
        <v>2762</v>
      </c>
      <c r="E4151" s="244" t="s">
        <v>6852</v>
      </c>
      <c r="F4151" s="244" t="s">
        <v>25249</v>
      </c>
      <c r="G4151" s="244" t="s">
        <v>25250</v>
      </c>
      <c r="H4151" s="244" t="s">
        <v>2070</v>
      </c>
      <c r="I4151" s="267" t="s">
        <v>583</v>
      </c>
      <c r="J4151" s="204" t="s">
        <v>263</v>
      </c>
      <c r="K4151" s="244" t="s">
        <v>1953</v>
      </c>
      <c r="L4151" s="244" t="s">
        <v>25212</v>
      </c>
      <c r="M4151" s="259" t="s">
        <v>447</v>
      </c>
      <c r="N4151" s="244" t="s">
        <v>449</v>
      </c>
      <c r="O4151" s="244" t="s">
        <v>583</v>
      </c>
      <c r="P4151" s="244">
        <v>2022</v>
      </c>
      <c r="Q4151" s="244">
        <v>2023</v>
      </c>
      <c r="R4151" s="244" t="s">
        <v>3740</v>
      </c>
      <c r="S4151" s="223" t="s">
        <v>78</v>
      </c>
      <c r="T4151" s="244" t="s">
        <v>451</v>
      </c>
      <c r="U4151" s="246">
        <v>74</v>
      </c>
      <c r="V4151" s="244" t="s">
        <v>452</v>
      </c>
      <c r="W4151" s="244" t="s">
        <v>796</v>
      </c>
      <c r="X4151" s="244" t="s">
        <v>25251</v>
      </c>
      <c r="Y4151" s="269">
        <v>69000</v>
      </c>
      <c r="Z4151" s="270"/>
      <c r="AA4151" s="241">
        <f t="shared" si="33"/>
        <v>0</v>
      </c>
      <c r="AB4151" s="244" t="s">
        <v>25252</v>
      </c>
    </row>
    <row r="4152" spans="1:28" ht="15" customHeight="1">
      <c r="A4152" s="109">
        <v>4143</v>
      </c>
      <c r="B4152" s="222" t="str">
        <f t="shared" si="32"/>
        <v>Klik Disini</v>
      </c>
      <c r="C4152" s="244" t="s">
        <v>25253</v>
      </c>
      <c r="D4152" s="244" t="s">
        <v>2762</v>
      </c>
      <c r="E4152" s="244" t="s">
        <v>6852</v>
      </c>
      <c r="F4152" s="244" t="s">
        <v>25254</v>
      </c>
      <c r="G4152" s="244" t="s">
        <v>25255</v>
      </c>
      <c r="H4152" s="244" t="s">
        <v>2070</v>
      </c>
      <c r="I4152" s="267" t="s">
        <v>583</v>
      </c>
      <c r="J4152" s="204" t="s">
        <v>263</v>
      </c>
      <c r="K4152" s="244" t="s">
        <v>1953</v>
      </c>
      <c r="L4152" s="244" t="s">
        <v>25212</v>
      </c>
      <c r="M4152" s="259" t="s">
        <v>447</v>
      </c>
      <c r="N4152" s="244" t="s">
        <v>449</v>
      </c>
      <c r="O4152" s="244" t="s">
        <v>583</v>
      </c>
      <c r="P4152" s="244">
        <v>2022</v>
      </c>
      <c r="Q4152" s="244">
        <v>2023</v>
      </c>
      <c r="R4152" s="244" t="s">
        <v>3740</v>
      </c>
      <c r="S4152" s="223" t="s">
        <v>78</v>
      </c>
      <c r="T4152" s="244" t="s">
        <v>451</v>
      </c>
      <c r="U4152" s="246">
        <v>74</v>
      </c>
      <c r="V4152" s="244" t="s">
        <v>452</v>
      </c>
      <c r="W4152" s="244" t="s">
        <v>1954</v>
      </c>
      <c r="X4152" s="244" t="s">
        <v>25256</v>
      </c>
      <c r="Y4152" s="269">
        <v>69000</v>
      </c>
      <c r="Z4152" s="270"/>
      <c r="AA4152" s="241">
        <f t="shared" si="33"/>
        <v>0</v>
      </c>
      <c r="AB4152" s="244" t="s">
        <v>25257</v>
      </c>
    </row>
    <row r="4153" spans="1:28" ht="15" customHeight="1">
      <c r="A4153" s="109">
        <v>4144</v>
      </c>
      <c r="B4153" s="222" t="str">
        <f t="shared" si="32"/>
        <v>Klik Disini</v>
      </c>
      <c r="C4153" s="244" t="s">
        <v>25258</v>
      </c>
      <c r="D4153" s="244" t="s">
        <v>2762</v>
      </c>
      <c r="E4153" s="244" t="s">
        <v>6852</v>
      </c>
      <c r="F4153" s="244" t="s">
        <v>25259</v>
      </c>
      <c r="G4153" s="244" t="s">
        <v>25260</v>
      </c>
      <c r="H4153" s="244" t="s">
        <v>2070</v>
      </c>
      <c r="I4153" s="267" t="s">
        <v>272</v>
      </c>
      <c r="J4153" s="268" t="s">
        <v>306</v>
      </c>
      <c r="K4153" s="244" t="s">
        <v>1953</v>
      </c>
      <c r="L4153" s="244" t="s">
        <v>25212</v>
      </c>
      <c r="M4153" s="259" t="s">
        <v>447</v>
      </c>
      <c r="N4153" s="244" t="s">
        <v>449</v>
      </c>
      <c r="O4153" s="244" t="s">
        <v>583</v>
      </c>
      <c r="P4153" s="244">
        <v>2022</v>
      </c>
      <c r="Q4153" s="244">
        <v>2023</v>
      </c>
      <c r="R4153" s="244" t="s">
        <v>3480</v>
      </c>
      <c r="S4153" s="223" t="s">
        <v>78</v>
      </c>
      <c r="T4153" s="244" t="s">
        <v>451</v>
      </c>
      <c r="U4153" s="246">
        <v>74</v>
      </c>
      <c r="V4153" s="244" t="s">
        <v>452</v>
      </c>
      <c r="W4153" s="244" t="s">
        <v>1161</v>
      </c>
      <c r="X4153" s="244" t="s">
        <v>25261</v>
      </c>
      <c r="Y4153" s="269">
        <v>69000</v>
      </c>
      <c r="Z4153" s="270"/>
      <c r="AA4153" s="241">
        <f t="shared" si="33"/>
        <v>0</v>
      </c>
      <c r="AB4153" s="244" t="s">
        <v>25262</v>
      </c>
    </row>
    <row r="4154" spans="1:28" ht="15" customHeight="1">
      <c r="A4154" s="109">
        <v>4145</v>
      </c>
      <c r="B4154" s="222" t="str">
        <f t="shared" si="32"/>
        <v>Klik Disini</v>
      </c>
      <c r="C4154" s="244" t="s">
        <v>25263</v>
      </c>
      <c r="D4154" s="244" t="s">
        <v>2762</v>
      </c>
      <c r="E4154" s="244" t="s">
        <v>15471</v>
      </c>
      <c r="F4154" s="244"/>
      <c r="G4154" s="244" t="s">
        <v>25264</v>
      </c>
      <c r="H4154" s="244" t="s">
        <v>3912</v>
      </c>
      <c r="I4154" s="267" t="s">
        <v>446</v>
      </c>
      <c r="J4154" s="268" t="s">
        <v>367</v>
      </c>
      <c r="K4154" s="244" t="s">
        <v>447</v>
      </c>
      <c r="L4154" s="244"/>
      <c r="M4154" s="259" t="s">
        <v>447</v>
      </c>
      <c r="N4154" s="244" t="s">
        <v>449</v>
      </c>
      <c r="O4154" s="244" t="s">
        <v>450</v>
      </c>
      <c r="P4154" s="244" t="s">
        <v>21152</v>
      </c>
      <c r="Q4154" s="244">
        <v>2021</v>
      </c>
      <c r="R4154" s="244" t="s">
        <v>14186</v>
      </c>
      <c r="S4154" s="223" t="s">
        <v>78</v>
      </c>
      <c r="T4154" s="244" t="s">
        <v>451</v>
      </c>
      <c r="U4154" s="246">
        <v>58</v>
      </c>
      <c r="V4154" s="244" t="s">
        <v>452</v>
      </c>
      <c r="W4154" s="244" t="s">
        <v>4163</v>
      </c>
      <c r="X4154" s="244" t="s">
        <v>22972</v>
      </c>
      <c r="Y4154" s="269">
        <v>60000</v>
      </c>
      <c r="Z4154" s="270"/>
      <c r="AA4154" s="241">
        <f t="shared" si="33"/>
        <v>0</v>
      </c>
      <c r="AB4154" s="244" t="s">
        <v>25265</v>
      </c>
    </row>
    <row r="4155" spans="1:28" ht="15" customHeight="1">
      <c r="A4155" s="109">
        <v>4146</v>
      </c>
      <c r="B4155" s="222" t="str">
        <f t="shared" si="32"/>
        <v>Klik Disini</v>
      </c>
      <c r="C4155" s="244" t="s">
        <v>25266</v>
      </c>
      <c r="D4155" s="244" t="s">
        <v>2762</v>
      </c>
      <c r="E4155" s="244" t="s">
        <v>15695</v>
      </c>
      <c r="F4155" s="244"/>
      <c r="G4155" s="244" t="s">
        <v>25267</v>
      </c>
      <c r="H4155" s="244" t="s">
        <v>3912</v>
      </c>
      <c r="I4155" s="267" t="s">
        <v>446</v>
      </c>
      <c r="J4155" s="268" t="s">
        <v>367</v>
      </c>
      <c r="K4155" s="244" t="s">
        <v>447</v>
      </c>
      <c r="L4155" s="244"/>
      <c r="M4155" s="259" t="s">
        <v>447</v>
      </c>
      <c r="N4155" s="244" t="s">
        <v>449</v>
      </c>
      <c r="O4155" s="244" t="s">
        <v>450</v>
      </c>
      <c r="P4155" s="244">
        <v>2023</v>
      </c>
      <c r="Q4155" s="244">
        <v>2023</v>
      </c>
      <c r="R4155" s="244" t="s">
        <v>14912</v>
      </c>
      <c r="S4155" s="223" t="s">
        <v>78</v>
      </c>
      <c r="T4155" s="244" t="s">
        <v>451</v>
      </c>
      <c r="U4155" s="246">
        <v>54</v>
      </c>
      <c r="V4155" s="244" t="s">
        <v>452</v>
      </c>
      <c r="W4155" s="244" t="s">
        <v>3874</v>
      </c>
      <c r="X4155" s="244" t="s">
        <v>22731</v>
      </c>
      <c r="Y4155" s="269">
        <v>34500</v>
      </c>
      <c r="Z4155" s="270"/>
      <c r="AA4155" s="241">
        <f t="shared" si="33"/>
        <v>0</v>
      </c>
      <c r="AB4155" s="244" t="s">
        <v>25268</v>
      </c>
    </row>
    <row r="4156" spans="1:28" ht="15" customHeight="1">
      <c r="A4156" s="109">
        <v>4147</v>
      </c>
      <c r="B4156" s="222" t="str">
        <f t="shared" si="32"/>
        <v>Klik Disini</v>
      </c>
      <c r="C4156" s="244" t="s">
        <v>25269</v>
      </c>
      <c r="D4156" s="244" t="s">
        <v>2762</v>
      </c>
      <c r="E4156" s="244" t="s">
        <v>17688</v>
      </c>
      <c r="F4156" s="244"/>
      <c r="G4156" s="244" t="s">
        <v>25270</v>
      </c>
      <c r="H4156" s="244" t="s">
        <v>3912</v>
      </c>
      <c r="I4156" s="267" t="s">
        <v>446</v>
      </c>
      <c r="J4156" s="268" t="s">
        <v>367</v>
      </c>
      <c r="K4156" s="244" t="s">
        <v>447</v>
      </c>
      <c r="L4156" s="244"/>
      <c r="M4156" s="259" t="s">
        <v>447</v>
      </c>
      <c r="N4156" s="244" t="s">
        <v>449</v>
      </c>
      <c r="O4156" s="244" t="s">
        <v>450</v>
      </c>
      <c r="P4156" s="244" t="s">
        <v>21152</v>
      </c>
      <c r="Q4156" s="244">
        <v>2021</v>
      </c>
      <c r="R4156" s="244" t="s">
        <v>14912</v>
      </c>
      <c r="S4156" s="223" t="s">
        <v>78</v>
      </c>
      <c r="T4156" s="244" t="s">
        <v>451</v>
      </c>
      <c r="U4156" s="246">
        <v>52</v>
      </c>
      <c r="V4156" s="244" t="s">
        <v>452</v>
      </c>
      <c r="W4156" s="244" t="s">
        <v>2911</v>
      </c>
      <c r="X4156" s="244" t="s">
        <v>22319</v>
      </c>
      <c r="Y4156" s="269">
        <v>34500</v>
      </c>
      <c r="Z4156" s="270"/>
      <c r="AA4156" s="241">
        <f t="shared" si="33"/>
        <v>0</v>
      </c>
      <c r="AB4156" s="244" t="s">
        <v>25271</v>
      </c>
    </row>
    <row r="4157" spans="1:28" ht="15" customHeight="1">
      <c r="A4157" s="109">
        <v>4148</v>
      </c>
      <c r="B4157" s="222" t="str">
        <f t="shared" si="32"/>
        <v>Klik Disini</v>
      </c>
      <c r="C4157" s="244" t="s">
        <v>25272</v>
      </c>
      <c r="D4157" s="244" t="s">
        <v>2762</v>
      </c>
      <c r="E4157" s="244" t="s">
        <v>17688</v>
      </c>
      <c r="F4157" s="244"/>
      <c r="G4157" s="244" t="s">
        <v>25273</v>
      </c>
      <c r="H4157" s="244" t="s">
        <v>3912</v>
      </c>
      <c r="I4157" s="267" t="s">
        <v>446</v>
      </c>
      <c r="J4157" s="268" t="s">
        <v>367</v>
      </c>
      <c r="K4157" s="244" t="s">
        <v>447</v>
      </c>
      <c r="L4157" s="244"/>
      <c r="M4157" s="259" t="s">
        <v>447</v>
      </c>
      <c r="N4157" s="244" t="s">
        <v>449</v>
      </c>
      <c r="O4157" s="244" t="s">
        <v>450</v>
      </c>
      <c r="P4157" s="244">
        <v>2023</v>
      </c>
      <c r="Q4157" s="244">
        <v>2023</v>
      </c>
      <c r="R4157" s="244" t="s">
        <v>14912</v>
      </c>
      <c r="S4157" s="223" t="s">
        <v>78</v>
      </c>
      <c r="T4157" s="244" t="s">
        <v>451</v>
      </c>
      <c r="U4157" s="246">
        <v>53</v>
      </c>
      <c r="V4157" s="244" t="s">
        <v>452</v>
      </c>
      <c r="W4157" s="244" t="s">
        <v>524</v>
      </c>
      <c r="X4157" s="244" t="s">
        <v>22319</v>
      </c>
      <c r="Y4157" s="269">
        <v>36500</v>
      </c>
      <c r="Z4157" s="270"/>
      <c r="AA4157" s="241">
        <f t="shared" si="33"/>
        <v>0</v>
      </c>
      <c r="AB4157" s="244" t="s">
        <v>25274</v>
      </c>
    </row>
    <row r="4158" spans="1:28" ht="15" customHeight="1">
      <c r="A4158" s="109">
        <v>4149</v>
      </c>
      <c r="B4158" s="222" t="str">
        <f t="shared" si="32"/>
        <v>Klik Disini</v>
      </c>
      <c r="C4158" s="244" t="s">
        <v>25275</v>
      </c>
      <c r="D4158" s="244" t="s">
        <v>2762</v>
      </c>
      <c r="E4158" s="244" t="s">
        <v>14959</v>
      </c>
      <c r="F4158" s="244"/>
      <c r="G4158" s="244" t="s">
        <v>25276</v>
      </c>
      <c r="H4158" s="244" t="s">
        <v>3912</v>
      </c>
      <c r="I4158" s="267" t="s">
        <v>446</v>
      </c>
      <c r="J4158" s="268" t="s">
        <v>367</v>
      </c>
      <c r="K4158" s="244" t="s">
        <v>447</v>
      </c>
      <c r="L4158" s="244"/>
      <c r="M4158" s="259" t="s">
        <v>447</v>
      </c>
      <c r="N4158" s="244" t="s">
        <v>449</v>
      </c>
      <c r="O4158" s="244" t="s">
        <v>450</v>
      </c>
      <c r="P4158" s="244" t="s">
        <v>21152</v>
      </c>
      <c r="Q4158" s="244">
        <v>2021</v>
      </c>
      <c r="R4158" s="244" t="s">
        <v>14116</v>
      </c>
      <c r="S4158" s="223" t="s">
        <v>78</v>
      </c>
      <c r="T4158" s="244" t="s">
        <v>451</v>
      </c>
      <c r="U4158" s="246">
        <v>52</v>
      </c>
      <c r="V4158" s="244" t="s">
        <v>452</v>
      </c>
      <c r="W4158" s="244" t="s">
        <v>471</v>
      </c>
      <c r="X4158" s="244" t="s">
        <v>22311</v>
      </c>
      <c r="Y4158" s="269">
        <v>34000</v>
      </c>
      <c r="Z4158" s="270"/>
      <c r="AA4158" s="241">
        <f t="shared" si="33"/>
        <v>0</v>
      </c>
      <c r="AB4158" s="244" t="s">
        <v>25277</v>
      </c>
    </row>
    <row r="4159" spans="1:28" ht="15" customHeight="1">
      <c r="A4159" s="109">
        <v>4150</v>
      </c>
      <c r="B4159" s="222" t="str">
        <f t="shared" si="32"/>
        <v>Klik Disini</v>
      </c>
      <c r="C4159" s="244" t="s">
        <v>25278</v>
      </c>
      <c r="D4159" s="244" t="s">
        <v>2762</v>
      </c>
      <c r="E4159" s="244" t="s">
        <v>15475</v>
      </c>
      <c r="F4159" s="244"/>
      <c r="G4159" s="244" t="s">
        <v>25279</v>
      </c>
      <c r="H4159" s="244" t="s">
        <v>3912</v>
      </c>
      <c r="I4159" s="267" t="s">
        <v>446</v>
      </c>
      <c r="J4159" s="268" t="s">
        <v>367</v>
      </c>
      <c r="K4159" s="244" t="s">
        <v>447</v>
      </c>
      <c r="L4159" s="244"/>
      <c r="M4159" s="259" t="s">
        <v>447</v>
      </c>
      <c r="N4159" s="244" t="s">
        <v>449</v>
      </c>
      <c r="O4159" s="244" t="s">
        <v>450</v>
      </c>
      <c r="P4159" s="244" t="s">
        <v>21152</v>
      </c>
      <c r="Q4159" s="244">
        <v>2021</v>
      </c>
      <c r="R4159" s="244" t="s">
        <v>14912</v>
      </c>
      <c r="S4159" s="223" t="s">
        <v>78</v>
      </c>
      <c r="T4159" s="244" t="s">
        <v>451</v>
      </c>
      <c r="U4159" s="246">
        <v>52</v>
      </c>
      <c r="V4159" s="244" t="s">
        <v>452</v>
      </c>
      <c r="W4159" s="244" t="s">
        <v>655</v>
      </c>
      <c r="X4159" s="244" t="s">
        <v>22958</v>
      </c>
      <c r="Y4159" s="269">
        <v>34000</v>
      </c>
      <c r="Z4159" s="270"/>
      <c r="AA4159" s="241">
        <f t="shared" si="33"/>
        <v>0</v>
      </c>
      <c r="AB4159" s="244" t="s">
        <v>25280</v>
      </c>
    </row>
    <row r="4160" spans="1:28" ht="15" customHeight="1">
      <c r="A4160" s="109">
        <v>4151</v>
      </c>
      <c r="B4160" s="222" t="str">
        <f t="shared" si="32"/>
        <v>Klik Disini</v>
      </c>
      <c r="C4160" s="244" t="s">
        <v>25281</v>
      </c>
      <c r="D4160" s="244" t="s">
        <v>2762</v>
      </c>
      <c r="E4160" s="244" t="s">
        <v>15399</v>
      </c>
      <c r="F4160" s="244"/>
      <c r="G4160" s="244" t="s">
        <v>25282</v>
      </c>
      <c r="H4160" s="244" t="s">
        <v>3912</v>
      </c>
      <c r="I4160" s="267" t="s">
        <v>446</v>
      </c>
      <c r="J4160" s="268" t="s">
        <v>367</v>
      </c>
      <c r="K4160" s="244" t="s">
        <v>1953</v>
      </c>
      <c r="L4160" s="244"/>
      <c r="M4160" s="259" t="s">
        <v>447</v>
      </c>
      <c r="N4160" s="244" t="s">
        <v>449</v>
      </c>
      <c r="O4160" s="244" t="s">
        <v>450</v>
      </c>
      <c r="P4160" s="244">
        <v>2023</v>
      </c>
      <c r="Q4160" s="244">
        <v>2023</v>
      </c>
      <c r="R4160" s="244" t="s">
        <v>14186</v>
      </c>
      <c r="S4160" s="223" t="s">
        <v>78</v>
      </c>
      <c r="T4160" s="244" t="s">
        <v>451</v>
      </c>
      <c r="U4160" s="246">
        <v>61</v>
      </c>
      <c r="V4160" s="244" t="s">
        <v>452</v>
      </c>
      <c r="W4160" s="244" t="s">
        <v>453</v>
      </c>
      <c r="X4160" s="244" t="s">
        <v>25283</v>
      </c>
      <c r="Y4160" s="269">
        <v>36000</v>
      </c>
      <c r="Z4160" s="270"/>
      <c r="AA4160" s="241">
        <f t="shared" si="33"/>
        <v>0</v>
      </c>
      <c r="AB4160" s="244" t="s">
        <v>25284</v>
      </c>
    </row>
    <row r="4161" spans="1:29" ht="15" customHeight="1">
      <c r="A4161" s="109">
        <v>4152</v>
      </c>
      <c r="B4161" s="222" t="str">
        <f t="shared" si="32"/>
        <v>Klik Disini</v>
      </c>
      <c r="C4161" s="244" t="s">
        <v>25285</v>
      </c>
      <c r="D4161" s="244" t="s">
        <v>2762</v>
      </c>
      <c r="E4161" s="244" t="s">
        <v>15475</v>
      </c>
      <c r="F4161" s="244"/>
      <c r="G4161" s="244" t="s">
        <v>25286</v>
      </c>
      <c r="H4161" s="244" t="s">
        <v>3912</v>
      </c>
      <c r="I4161" s="267" t="s">
        <v>446</v>
      </c>
      <c r="J4161" s="268" t="s">
        <v>367</v>
      </c>
      <c r="K4161" s="244" t="s">
        <v>1953</v>
      </c>
      <c r="L4161" s="244"/>
      <c r="M4161" s="259" t="s">
        <v>447</v>
      </c>
      <c r="N4161" s="244" t="s">
        <v>449</v>
      </c>
      <c r="O4161" s="244" t="s">
        <v>450</v>
      </c>
      <c r="P4161" s="244">
        <v>2023</v>
      </c>
      <c r="Q4161" s="244">
        <v>2023</v>
      </c>
      <c r="R4161" s="244" t="s">
        <v>14912</v>
      </c>
      <c r="S4161" s="223" t="s">
        <v>78</v>
      </c>
      <c r="T4161" s="244" t="s">
        <v>451</v>
      </c>
      <c r="U4161" s="246">
        <v>52</v>
      </c>
      <c r="V4161" s="244" t="s">
        <v>452</v>
      </c>
      <c r="W4161" s="244" t="s">
        <v>1109</v>
      </c>
      <c r="X4161" s="244" t="s">
        <v>25287</v>
      </c>
      <c r="Y4161" s="269">
        <v>34500</v>
      </c>
      <c r="Z4161" s="270"/>
      <c r="AA4161" s="241">
        <f t="shared" si="33"/>
        <v>0</v>
      </c>
      <c r="AB4161" s="244" t="s">
        <v>25288</v>
      </c>
    </row>
    <row r="4162" spans="1:29" ht="15" customHeight="1">
      <c r="A4162" s="109">
        <v>4153</v>
      </c>
      <c r="B4162" s="222" t="str">
        <f t="shared" si="32"/>
        <v>Klik Disini</v>
      </c>
      <c r="C4162" s="244" t="s">
        <v>25289</v>
      </c>
      <c r="D4162" s="244" t="s">
        <v>2762</v>
      </c>
      <c r="E4162" s="244" t="s">
        <v>17688</v>
      </c>
      <c r="F4162" s="244"/>
      <c r="G4162" s="244" t="s">
        <v>25290</v>
      </c>
      <c r="H4162" s="244" t="s">
        <v>3912</v>
      </c>
      <c r="I4162" s="267" t="s">
        <v>446</v>
      </c>
      <c r="J4162" s="268" t="s">
        <v>367</v>
      </c>
      <c r="K4162" s="244" t="s">
        <v>447</v>
      </c>
      <c r="L4162" s="244"/>
      <c r="M4162" s="259" t="s">
        <v>447</v>
      </c>
      <c r="N4162" s="244" t="s">
        <v>449</v>
      </c>
      <c r="O4162" s="244" t="s">
        <v>450</v>
      </c>
      <c r="P4162" s="244" t="s">
        <v>21152</v>
      </c>
      <c r="Q4162" s="244">
        <v>2021</v>
      </c>
      <c r="R4162" s="244" t="s">
        <v>14912</v>
      </c>
      <c r="S4162" s="223" t="s">
        <v>78</v>
      </c>
      <c r="T4162" s="244" t="s">
        <v>451</v>
      </c>
      <c r="U4162" s="246">
        <v>59</v>
      </c>
      <c r="V4162" s="244" t="s">
        <v>452</v>
      </c>
      <c r="W4162" s="244" t="s">
        <v>606</v>
      </c>
      <c r="X4162" s="244" t="s">
        <v>22327</v>
      </c>
      <c r="Y4162" s="269">
        <v>35500</v>
      </c>
      <c r="Z4162" s="270"/>
      <c r="AA4162" s="241">
        <f t="shared" si="33"/>
        <v>0</v>
      </c>
      <c r="AB4162" s="244" t="s">
        <v>25291</v>
      </c>
    </row>
    <row r="4163" spans="1:29" ht="15" customHeight="1">
      <c r="A4163" s="109">
        <v>4154</v>
      </c>
      <c r="B4163" s="222" t="str">
        <f t="shared" si="32"/>
        <v>Klik Disini</v>
      </c>
      <c r="C4163" s="244" t="s">
        <v>25292</v>
      </c>
      <c r="D4163" s="244" t="s">
        <v>2762</v>
      </c>
      <c r="E4163" s="244" t="s">
        <v>15292</v>
      </c>
      <c r="F4163" s="244"/>
      <c r="G4163" s="244" t="s">
        <v>25293</v>
      </c>
      <c r="H4163" s="244" t="s">
        <v>3912</v>
      </c>
      <c r="I4163" s="267" t="s">
        <v>446</v>
      </c>
      <c r="J4163" s="268" t="s">
        <v>367</v>
      </c>
      <c r="K4163" s="244" t="s">
        <v>447</v>
      </c>
      <c r="L4163" s="244"/>
      <c r="M4163" s="259" t="s">
        <v>447</v>
      </c>
      <c r="N4163" s="244" t="s">
        <v>449</v>
      </c>
      <c r="O4163" s="244" t="s">
        <v>450</v>
      </c>
      <c r="P4163" s="244" t="s">
        <v>21152</v>
      </c>
      <c r="Q4163" s="244">
        <v>2021</v>
      </c>
      <c r="R4163" s="244" t="s">
        <v>14912</v>
      </c>
      <c r="S4163" s="223" t="s">
        <v>78</v>
      </c>
      <c r="T4163" s="244" t="s">
        <v>451</v>
      </c>
      <c r="U4163" s="246">
        <v>53</v>
      </c>
      <c r="V4163" s="244" t="s">
        <v>452</v>
      </c>
      <c r="W4163" s="244" t="s">
        <v>488</v>
      </c>
      <c r="X4163" s="244" t="s">
        <v>25294</v>
      </c>
      <c r="Y4163" s="269">
        <v>45000</v>
      </c>
      <c r="Z4163" s="270"/>
      <c r="AA4163" s="241">
        <f t="shared" si="33"/>
        <v>0</v>
      </c>
      <c r="AB4163" s="244" t="s">
        <v>25295</v>
      </c>
    </row>
    <row r="4164" spans="1:29" ht="15" customHeight="1">
      <c r="A4164" s="109">
        <v>4155</v>
      </c>
      <c r="B4164" s="222" t="str">
        <f t="shared" si="32"/>
        <v>Klik Disini</v>
      </c>
      <c r="C4164" s="244" t="s">
        <v>25296</v>
      </c>
      <c r="D4164" s="244" t="s">
        <v>2762</v>
      </c>
      <c r="E4164" s="244" t="s">
        <v>15695</v>
      </c>
      <c r="F4164" s="244"/>
      <c r="G4164" s="244" t="s">
        <v>25297</v>
      </c>
      <c r="H4164" s="244" t="s">
        <v>3912</v>
      </c>
      <c r="I4164" s="267" t="s">
        <v>446</v>
      </c>
      <c r="J4164" s="268" t="s">
        <v>367</v>
      </c>
      <c r="K4164" s="244" t="s">
        <v>1953</v>
      </c>
      <c r="L4164" s="244"/>
      <c r="M4164" s="259" t="s">
        <v>447</v>
      </c>
      <c r="N4164" s="244" t="s">
        <v>449</v>
      </c>
      <c r="O4164" s="244" t="s">
        <v>450</v>
      </c>
      <c r="P4164" s="244">
        <v>2023</v>
      </c>
      <c r="Q4164" s="244">
        <v>2023</v>
      </c>
      <c r="R4164" s="244" t="s">
        <v>14912</v>
      </c>
      <c r="S4164" s="223" t="s">
        <v>78</v>
      </c>
      <c r="T4164" s="244" t="s">
        <v>451</v>
      </c>
      <c r="U4164" s="246">
        <v>61</v>
      </c>
      <c r="V4164" s="244" t="s">
        <v>452</v>
      </c>
      <c r="W4164" s="244" t="s">
        <v>618</v>
      </c>
      <c r="X4164" s="244" t="s">
        <v>22731</v>
      </c>
      <c r="Y4164" s="269">
        <v>35500</v>
      </c>
      <c r="Z4164" s="270"/>
      <c r="AA4164" s="241">
        <f t="shared" si="33"/>
        <v>0</v>
      </c>
      <c r="AB4164" s="244" t="s">
        <v>25298</v>
      </c>
    </row>
    <row r="4165" spans="1:29" ht="15" customHeight="1">
      <c r="A4165" s="109">
        <v>4156</v>
      </c>
      <c r="B4165" s="222" t="str">
        <f t="shared" si="32"/>
        <v>Klik Disini</v>
      </c>
      <c r="C4165" s="244" t="s">
        <v>25299</v>
      </c>
      <c r="D4165" s="244" t="s">
        <v>2762</v>
      </c>
      <c r="E4165" s="244" t="s">
        <v>21454</v>
      </c>
      <c r="F4165" s="244" t="s">
        <v>25300</v>
      </c>
      <c r="G4165" s="244" t="s">
        <v>25301</v>
      </c>
      <c r="H4165" s="244" t="s">
        <v>3912</v>
      </c>
      <c r="I4165" s="267" t="s">
        <v>446</v>
      </c>
      <c r="J4165" s="268" t="s">
        <v>367</v>
      </c>
      <c r="K4165" s="244" t="s">
        <v>447</v>
      </c>
      <c r="L4165" s="244"/>
      <c r="M4165" s="259" t="s">
        <v>447</v>
      </c>
      <c r="N4165" s="244" t="s">
        <v>449</v>
      </c>
      <c r="O4165" s="244" t="s">
        <v>450</v>
      </c>
      <c r="P4165" s="244">
        <v>2007</v>
      </c>
      <c r="Q4165" s="244">
        <v>2023</v>
      </c>
      <c r="R4165" s="244" t="s">
        <v>14116</v>
      </c>
      <c r="S4165" s="223" t="s">
        <v>78</v>
      </c>
      <c r="T4165" s="244" t="s">
        <v>451</v>
      </c>
      <c r="U4165" s="246">
        <v>66</v>
      </c>
      <c r="V4165" s="244" t="s">
        <v>452</v>
      </c>
      <c r="W4165" s="244" t="s">
        <v>1332</v>
      </c>
      <c r="X4165" s="244" t="s">
        <v>25302</v>
      </c>
      <c r="Y4165" s="269">
        <v>63000</v>
      </c>
      <c r="Z4165" s="270"/>
      <c r="AA4165" s="241">
        <f t="shared" si="33"/>
        <v>0</v>
      </c>
      <c r="AB4165" s="244" t="s">
        <v>25303</v>
      </c>
    </row>
    <row r="4166" spans="1:29" ht="15" customHeight="1">
      <c r="A4166" s="109">
        <v>4157</v>
      </c>
      <c r="B4166" s="222" t="str">
        <f t="shared" si="32"/>
        <v>Klik Disini</v>
      </c>
      <c r="C4166" s="244" t="s">
        <v>25304</v>
      </c>
      <c r="D4166" s="244" t="s">
        <v>2762</v>
      </c>
      <c r="E4166" s="244" t="s">
        <v>12405</v>
      </c>
      <c r="F4166" s="244" t="s">
        <v>25305</v>
      </c>
      <c r="G4166" s="244" t="s">
        <v>25306</v>
      </c>
      <c r="H4166" s="244" t="s">
        <v>583</v>
      </c>
      <c r="I4166" s="267" t="s">
        <v>583</v>
      </c>
      <c r="J4166" s="204" t="s">
        <v>265</v>
      </c>
      <c r="K4166" s="244" t="s">
        <v>1953</v>
      </c>
      <c r="L4166" s="244"/>
      <c r="M4166" s="259" t="s">
        <v>447</v>
      </c>
      <c r="N4166" s="244" t="s">
        <v>449</v>
      </c>
      <c r="O4166" s="244" t="s">
        <v>1056</v>
      </c>
      <c r="P4166" s="244">
        <v>2018</v>
      </c>
      <c r="Q4166" s="244">
        <v>2021</v>
      </c>
      <c r="R4166" s="244" t="s">
        <v>3480</v>
      </c>
      <c r="S4166" s="223" t="s">
        <v>78</v>
      </c>
      <c r="T4166" s="244" t="s">
        <v>451</v>
      </c>
      <c r="U4166" s="246">
        <v>291</v>
      </c>
      <c r="V4166" s="244" t="s">
        <v>452</v>
      </c>
      <c r="W4166" s="244" t="s">
        <v>1555</v>
      </c>
      <c r="X4166" s="244" t="s">
        <v>25307</v>
      </c>
      <c r="Y4166" s="269">
        <v>65000</v>
      </c>
      <c r="Z4166" s="270"/>
      <c r="AA4166" s="241">
        <f t="shared" si="33"/>
        <v>0</v>
      </c>
      <c r="AB4166" s="244" t="s">
        <v>25308</v>
      </c>
    </row>
    <row r="4167" spans="1:29" ht="15" customHeight="1">
      <c r="A4167" s="109">
        <v>4158</v>
      </c>
      <c r="B4167" s="222" t="str">
        <f t="shared" si="32"/>
        <v>Klik Disini</v>
      </c>
      <c r="C4167" s="244" t="s">
        <v>25309</v>
      </c>
      <c r="D4167" s="244" t="s">
        <v>2762</v>
      </c>
      <c r="E4167" s="244" t="s">
        <v>25310</v>
      </c>
      <c r="F4167" s="244" t="s">
        <v>25311</v>
      </c>
      <c r="G4167" s="244" t="s">
        <v>25312</v>
      </c>
      <c r="H4167" s="244" t="s">
        <v>3642</v>
      </c>
      <c r="I4167" s="237" t="s">
        <v>446</v>
      </c>
      <c r="J4167" s="204" t="s">
        <v>347</v>
      </c>
      <c r="K4167" s="313" t="s">
        <v>1953</v>
      </c>
      <c r="L4167" s="290"/>
      <c r="M4167" s="244" t="s">
        <v>447</v>
      </c>
      <c r="N4167" s="244" t="s">
        <v>449</v>
      </c>
      <c r="O4167" s="244" t="s">
        <v>450</v>
      </c>
      <c r="P4167" s="244">
        <v>2024</v>
      </c>
      <c r="Q4167" s="244">
        <v>2024</v>
      </c>
      <c r="R4167" s="244" t="s">
        <v>3643</v>
      </c>
      <c r="S4167" s="223" t="s">
        <v>78</v>
      </c>
      <c r="T4167" s="244" t="s">
        <v>451</v>
      </c>
      <c r="U4167" s="246">
        <v>174</v>
      </c>
      <c r="V4167" s="244" t="s">
        <v>452</v>
      </c>
      <c r="W4167" s="244" t="s">
        <v>3390</v>
      </c>
      <c r="X4167" s="244" t="s">
        <v>25313</v>
      </c>
      <c r="Y4167" s="246">
        <v>100000</v>
      </c>
      <c r="Z4167" s="262"/>
      <c r="AA4167" s="241">
        <f t="shared" si="33"/>
        <v>0</v>
      </c>
      <c r="AB4167" s="273" t="s">
        <v>25314</v>
      </c>
      <c r="AC4167" s="228"/>
    </row>
    <row r="4168" spans="1:29" ht="15" customHeight="1">
      <c r="A4168" s="109">
        <v>4159</v>
      </c>
      <c r="B4168" s="222" t="str">
        <f t="shared" si="32"/>
        <v>Klik Disini</v>
      </c>
      <c r="C4168" s="244" t="s">
        <v>25315</v>
      </c>
      <c r="D4168" s="244" t="s">
        <v>2762</v>
      </c>
      <c r="E4168" s="244" t="s">
        <v>25316</v>
      </c>
      <c r="F4168" s="244" t="s">
        <v>25317</v>
      </c>
      <c r="G4168" s="244" t="s">
        <v>25318</v>
      </c>
      <c r="H4168" s="244" t="s">
        <v>342</v>
      </c>
      <c r="I4168" s="237" t="s">
        <v>446</v>
      </c>
      <c r="J4168" s="204" t="s">
        <v>341</v>
      </c>
      <c r="K4168" s="313" t="s">
        <v>1953</v>
      </c>
      <c r="L4168" s="290"/>
      <c r="M4168" s="244" t="s">
        <v>447</v>
      </c>
      <c r="N4168" s="244" t="s">
        <v>449</v>
      </c>
      <c r="O4168" s="244" t="s">
        <v>450</v>
      </c>
      <c r="P4168" s="244">
        <v>2024</v>
      </c>
      <c r="Q4168" s="244">
        <v>2024</v>
      </c>
      <c r="R4168" s="244" t="s">
        <v>3412</v>
      </c>
      <c r="S4168" s="223" t="s">
        <v>78</v>
      </c>
      <c r="T4168" s="244" t="s">
        <v>451</v>
      </c>
      <c r="U4168" s="246">
        <v>410</v>
      </c>
      <c r="V4168" s="244" t="s">
        <v>452</v>
      </c>
      <c r="W4168" s="244" t="s">
        <v>2542</v>
      </c>
      <c r="X4168" s="244" t="s">
        <v>25319</v>
      </c>
      <c r="Y4168" s="246">
        <v>189000</v>
      </c>
      <c r="Z4168" s="262"/>
      <c r="AA4168" s="241">
        <f t="shared" si="33"/>
        <v>0</v>
      </c>
      <c r="AB4168" s="273" t="s">
        <v>25320</v>
      </c>
      <c r="AC4168" s="228"/>
    </row>
    <row r="4169" spans="1:29" ht="15" customHeight="1">
      <c r="A4169" s="109">
        <v>4160</v>
      </c>
      <c r="B4169" s="222" t="str">
        <f t="shared" si="32"/>
        <v>Klik Disini</v>
      </c>
      <c r="C4169" s="244" t="s">
        <v>25321</v>
      </c>
      <c r="D4169" s="244" t="s">
        <v>2762</v>
      </c>
      <c r="E4169" s="244" t="s">
        <v>13797</v>
      </c>
      <c r="F4169" s="244" t="s">
        <v>25322</v>
      </c>
      <c r="G4169" s="244" t="s">
        <v>25323</v>
      </c>
      <c r="H4169" s="244" t="s">
        <v>460</v>
      </c>
      <c r="I4169" s="237" t="s">
        <v>1844</v>
      </c>
      <c r="J4169" s="204" t="s">
        <v>397</v>
      </c>
      <c r="K4169" s="313" t="s">
        <v>1953</v>
      </c>
      <c r="L4169" s="290"/>
      <c r="M4169" s="244" t="s">
        <v>447</v>
      </c>
      <c r="N4169" s="244" t="s">
        <v>735</v>
      </c>
      <c r="O4169" s="244" t="s">
        <v>450</v>
      </c>
      <c r="P4169" s="244">
        <v>2023</v>
      </c>
      <c r="Q4169" s="244">
        <v>2023</v>
      </c>
      <c r="R4169" s="244" t="s">
        <v>3412</v>
      </c>
      <c r="S4169" s="223" t="s">
        <v>78</v>
      </c>
      <c r="T4169" s="244" t="s">
        <v>451</v>
      </c>
      <c r="U4169" s="246">
        <v>354</v>
      </c>
      <c r="V4169" s="244" t="s">
        <v>452</v>
      </c>
      <c r="W4169" s="244" t="s">
        <v>1161</v>
      </c>
      <c r="X4169" s="244" t="s">
        <v>25324</v>
      </c>
      <c r="Y4169" s="246">
        <v>105000</v>
      </c>
      <c r="Z4169" s="262"/>
      <c r="AA4169" s="241">
        <f t="shared" si="33"/>
        <v>0</v>
      </c>
      <c r="AB4169" s="273" t="s">
        <v>25325</v>
      </c>
      <c r="AC4169" s="228"/>
    </row>
    <row r="4170" spans="1:29" ht="15" customHeight="1">
      <c r="A4170" s="109">
        <v>4161</v>
      </c>
      <c r="B4170" s="222" t="str">
        <f t="shared" si="32"/>
        <v>Klik Disini</v>
      </c>
      <c r="C4170" s="244" t="s">
        <v>25326</v>
      </c>
      <c r="D4170" s="244" t="s">
        <v>2762</v>
      </c>
      <c r="E4170" s="244" t="s">
        <v>25327</v>
      </c>
      <c r="F4170" s="244" t="s">
        <v>25328</v>
      </c>
      <c r="G4170" s="244" t="s">
        <v>25329</v>
      </c>
      <c r="H4170" s="244" t="s">
        <v>346</v>
      </c>
      <c r="I4170" s="237" t="s">
        <v>446</v>
      </c>
      <c r="J4170" s="204" t="s">
        <v>341</v>
      </c>
      <c r="K4170" s="313" t="s">
        <v>1953</v>
      </c>
      <c r="L4170" s="290"/>
      <c r="M4170" s="244" t="s">
        <v>447</v>
      </c>
      <c r="N4170" s="244" t="s">
        <v>449</v>
      </c>
      <c r="O4170" s="244" t="s">
        <v>450</v>
      </c>
      <c r="P4170" s="244">
        <v>2024</v>
      </c>
      <c r="Q4170" s="244">
        <v>2024</v>
      </c>
      <c r="R4170" s="244" t="s">
        <v>3412</v>
      </c>
      <c r="S4170" s="223" t="s">
        <v>78</v>
      </c>
      <c r="T4170" s="244" t="s">
        <v>451</v>
      </c>
      <c r="U4170" s="246">
        <v>218</v>
      </c>
      <c r="V4170" s="244" t="s">
        <v>452</v>
      </c>
      <c r="W4170" s="244" t="s">
        <v>8383</v>
      </c>
      <c r="X4170" s="244" t="s">
        <v>25330</v>
      </c>
      <c r="Y4170" s="246">
        <v>104000</v>
      </c>
      <c r="Z4170" s="262"/>
      <c r="AA4170" s="241">
        <f t="shared" si="33"/>
        <v>0</v>
      </c>
      <c r="AB4170" s="273" t="s">
        <v>25331</v>
      </c>
      <c r="AC4170" s="228"/>
    </row>
    <row r="4171" spans="1:29" ht="15" customHeight="1">
      <c r="A4171" s="109">
        <v>4162</v>
      </c>
      <c r="B4171" s="222" t="str">
        <f t="shared" si="32"/>
        <v>Klik Disini</v>
      </c>
      <c r="C4171" s="244" t="s">
        <v>25332</v>
      </c>
      <c r="D4171" s="244" t="s">
        <v>2762</v>
      </c>
      <c r="E4171" s="244" t="s">
        <v>25333</v>
      </c>
      <c r="F4171" s="244" t="s">
        <v>25334</v>
      </c>
      <c r="G4171" s="244" t="s">
        <v>25335</v>
      </c>
      <c r="H4171" s="244" t="s">
        <v>25336</v>
      </c>
      <c r="I4171" s="237" t="s">
        <v>446</v>
      </c>
      <c r="J4171" s="204" t="s">
        <v>347</v>
      </c>
      <c r="K4171" s="313" t="s">
        <v>1953</v>
      </c>
      <c r="L4171" s="290"/>
      <c r="M4171" s="244" t="s">
        <v>447</v>
      </c>
      <c r="N4171" s="244" t="s">
        <v>449</v>
      </c>
      <c r="O4171" s="244" t="s">
        <v>450</v>
      </c>
      <c r="P4171" s="244">
        <v>2024</v>
      </c>
      <c r="Q4171" s="244">
        <v>2024</v>
      </c>
      <c r="R4171" s="244" t="s">
        <v>3643</v>
      </c>
      <c r="S4171" s="223" t="s">
        <v>78</v>
      </c>
      <c r="T4171" s="244" t="s">
        <v>451</v>
      </c>
      <c r="U4171" s="246">
        <v>130</v>
      </c>
      <c r="V4171" s="244" t="s">
        <v>452</v>
      </c>
      <c r="W4171" s="244" t="s">
        <v>4795</v>
      </c>
      <c r="X4171" s="244" t="s">
        <v>25337</v>
      </c>
      <c r="Y4171" s="246">
        <v>86000</v>
      </c>
      <c r="Z4171" s="262"/>
      <c r="AA4171" s="241">
        <f t="shared" si="33"/>
        <v>0</v>
      </c>
      <c r="AB4171" s="273" t="s">
        <v>25338</v>
      </c>
      <c r="AC4171" s="228"/>
    </row>
    <row r="4172" spans="1:29" ht="15" customHeight="1">
      <c r="A4172" s="109">
        <v>4163</v>
      </c>
      <c r="B4172" s="222" t="str">
        <f t="shared" si="32"/>
        <v>Klik Disini</v>
      </c>
      <c r="C4172" s="244" t="s">
        <v>25339</v>
      </c>
      <c r="D4172" s="244" t="s">
        <v>2762</v>
      </c>
      <c r="E4172" s="244" t="s">
        <v>25340</v>
      </c>
      <c r="F4172" s="244" t="s">
        <v>25341</v>
      </c>
      <c r="G4172" s="244" t="s">
        <v>25342</v>
      </c>
      <c r="H4172" s="244" t="s">
        <v>274</v>
      </c>
      <c r="I4172" s="237" t="s">
        <v>446</v>
      </c>
      <c r="J4172" s="204" t="s">
        <v>337</v>
      </c>
      <c r="K4172" s="313" t="s">
        <v>1953</v>
      </c>
      <c r="L4172" s="290"/>
      <c r="M4172" s="244" t="s">
        <v>447</v>
      </c>
      <c r="N4172" s="244" t="s">
        <v>449</v>
      </c>
      <c r="O4172" s="244" t="s">
        <v>450</v>
      </c>
      <c r="P4172" s="244">
        <v>2024</v>
      </c>
      <c r="Q4172" s="244">
        <v>2024</v>
      </c>
      <c r="R4172" s="244" t="s">
        <v>3412</v>
      </c>
      <c r="S4172" s="223" t="s">
        <v>78</v>
      </c>
      <c r="T4172" s="244" t="s">
        <v>451</v>
      </c>
      <c r="U4172" s="246">
        <v>114</v>
      </c>
      <c r="V4172" s="244" t="s">
        <v>452</v>
      </c>
      <c r="W4172" s="244" t="s">
        <v>1109</v>
      </c>
      <c r="X4172" s="244" t="s">
        <v>25343</v>
      </c>
      <c r="Y4172" s="246">
        <v>52000</v>
      </c>
      <c r="Z4172" s="262"/>
      <c r="AA4172" s="241">
        <f t="shared" si="33"/>
        <v>0</v>
      </c>
      <c r="AB4172" s="273" t="s">
        <v>25344</v>
      </c>
      <c r="AC4172" s="228"/>
    </row>
    <row r="4173" spans="1:29" ht="15" customHeight="1">
      <c r="A4173" s="109">
        <v>4164</v>
      </c>
      <c r="B4173" s="222" t="str">
        <f t="shared" si="32"/>
        <v>Klik Disini</v>
      </c>
      <c r="C4173" s="244" t="s">
        <v>25345</v>
      </c>
      <c r="D4173" s="244" t="s">
        <v>2762</v>
      </c>
      <c r="E4173" s="244" t="s">
        <v>25346</v>
      </c>
      <c r="F4173" s="244" t="s">
        <v>25347</v>
      </c>
      <c r="G4173" s="244" t="s">
        <v>25348</v>
      </c>
      <c r="H4173" s="244" t="s">
        <v>262</v>
      </c>
      <c r="I4173" s="237" t="s">
        <v>446</v>
      </c>
      <c r="J4173" s="204" t="s">
        <v>353</v>
      </c>
      <c r="K4173" s="313" t="s">
        <v>1953</v>
      </c>
      <c r="L4173" s="290"/>
      <c r="M4173" s="244" t="s">
        <v>447</v>
      </c>
      <c r="N4173" s="244" t="s">
        <v>449</v>
      </c>
      <c r="O4173" s="244" t="s">
        <v>450</v>
      </c>
      <c r="P4173" s="244">
        <v>2024</v>
      </c>
      <c r="Q4173" s="244">
        <v>2024</v>
      </c>
      <c r="R4173" s="244" t="s">
        <v>3412</v>
      </c>
      <c r="S4173" s="223" t="s">
        <v>78</v>
      </c>
      <c r="T4173" s="244" t="s">
        <v>451</v>
      </c>
      <c r="U4173" s="246">
        <v>210</v>
      </c>
      <c r="V4173" s="244" t="s">
        <v>452</v>
      </c>
      <c r="W4173" s="244" t="s">
        <v>655</v>
      </c>
      <c r="X4173" s="244" t="s">
        <v>25349</v>
      </c>
      <c r="Y4173" s="246">
        <v>74000</v>
      </c>
      <c r="Z4173" s="262"/>
      <c r="AA4173" s="241">
        <f t="shared" si="33"/>
        <v>0</v>
      </c>
      <c r="AB4173" s="273" t="s">
        <v>25350</v>
      </c>
      <c r="AC4173" s="228"/>
    </row>
    <row r="4174" spans="1:29" ht="15" customHeight="1">
      <c r="A4174" s="109">
        <v>4165</v>
      </c>
      <c r="B4174" s="222" t="str">
        <f t="shared" si="32"/>
        <v>Klik Disini</v>
      </c>
      <c r="C4174" s="244" t="s">
        <v>25351</v>
      </c>
      <c r="D4174" s="244" t="s">
        <v>2762</v>
      </c>
      <c r="E4174" s="244" t="s">
        <v>25352</v>
      </c>
      <c r="F4174" s="244" t="s">
        <v>25353</v>
      </c>
      <c r="G4174" s="244" t="s">
        <v>25354</v>
      </c>
      <c r="H4174" s="244" t="s">
        <v>262</v>
      </c>
      <c r="I4174" s="237" t="s">
        <v>1844</v>
      </c>
      <c r="J4174" s="204" t="s">
        <v>405</v>
      </c>
      <c r="K4174" s="313" t="s">
        <v>1953</v>
      </c>
      <c r="L4174" s="290"/>
      <c r="M4174" s="244" t="s">
        <v>447</v>
      </c>
      <c r="N4174" s="244" t="s">
        <v>449</v>
      </c>
      <c r="O4174" s="244" t="s">
        <v>450</v>
      </c>
      <c r="P4174" s="244">
        <v>2024</v>
      </c>
      <c r="Q4174" s="244">
        <v>2024</v>
      </c>
      <c r="R4174" s="244" t="s">
        <v>3740</v>
      </c>
      <c r="S4174" s="223" t="s">
        <v>78</v>
      </c>
      <c r="T4174" s="244" t="s">
        <v>451</v>
      </c>
      <c r="U4174" s="246">
        <v>42</v>
      </c>
      <c r="V4174" s="244" t="s">
        <v>452</v>
      </c>
      <c r="W4174" s="244" t="s">
        <v>7371</v>
      </c>
      <c r="X4174" s="244" t="s">
        <v>25355</v>
      </c>
      <c r="Y4174" s="246">
        <v>55000</v>
      </c>
      <c r="Z4174" s="262"/>
      <c r="AA4174" s="241">
        <f t="shared" si="33"/>
        <v>0</v>
      </c>
      <c r="AB4174" s="273" t="s">
        <v>25356</v>
      </c>
      <c r="AC4174" s="228"/>
    </row>
    <row r="4175" spans="1:29" ht="15" customHeight="1">
      <c r="A4175" s="109">
        <v>4166</v>
      </c>
      <c r="B4175" s="222" t="str">
        <f t="shared" si="32"/>
        <v>Klik Disini</v>
      </c>
      <c r="C4175" s="244" t="s">
        <v>25357</v>
      </c>
      <c r="D4175" s="244" t="s">
        <v>2762</v>
      </c>
      <c r="E4175" s="244" t="s">
        <v>25358</v>
      </c>
      <c r="F4175" s="244" t="s">
        <v>25359</v>
      </c>
      <c r="G4175" s="244" t="s">
        <v>25360</v>
      </c>
      <c r="H4175" s="244" t="s">
        <v>553</v>
      </c>
      <c r="I4175" s="237" t="s">
        <v>446</v>
      </c>
      <c r="J4175" s="204" t="s">
        <v>353</v>
      </c>
      <c r="K4175" s="313" t="s">
        <v>1953</v>
      </c>
      <c r="L4175" s="290"/>
      <c r="M4175" s="244" t="s">
        <v>447</v>
      </c>
      <c r="N4175" s="244" t="s">
        <v>449</v>
      </c>
      <c r="O4175" s="244" t="s">
        <v>450</v>
      </c>
      <c r="P4175" s="244">
        <v>2024</v>
      </c>
      <c r="Q4175" s="244">
        <v>2024</v>
      </c>
      <c r="R4175" s="244" t="s">
        <v>3412</v>
      </c>
      <c r="S4175" s="223" t="s">
        <v>78</v>
      </c>
      <c r="T4175" s="244" t="s">
        <v>451</v>
      </c>
      <c r="U4175" s="246">
        <v>480</v>
      </c>
      <c r="V4175" s="244" t="s">
        <v>452</v>
      </c>
      <c r="W4175" s="244" t="s">
        <v>2960</v>
      </c>
      <c r="X4175" s="244" t="s">
        <v>25361</v>
      </c>
      <c r="Y4175" s="246">
        <v>156000</v>
      </c>
      <c r="Z4175" s="262"/>
      <c r="AA4175" s="241">
        <f t="shared" si="33"/>
        <v>0</v>
      </c>
      <c r="AB4175" s="273" t="s">
        <v>25362</v>
      </c>
      <c r="AC4175" s="228"/>
    </row>
    <row r="4176" spans="1:29" ht="15" customHeight="1">
      <c r="A4176" s="109">
        <v>4167</v>
      </c>
      <c r="B4176" s="222" t="str">
        <f t="shared" si="32"/>
        <v>Klik Disini</v>
      </c>
      <c r="C4176" s="244" t="s">
        <v>25363</v>
      </c>
      <c r="D4176" s="244" t="s">
        <v>2762</v>
      </c>
      <c r="E4176" s="244" t="s">
        <v>25364</v>
      </c>
      <c r="F4176" s="244" t="s">
        <v>25365</v>
      </c>
      <c r="G4176" s="244" t="s">
        <v>25366</v>
      </c>
      <c r="H4176" s="244" t="s">
        <v>262</v>
      </c>
      <c r="I4176" s="237" t="s">
        <v>1844</v>
      </c>
      <c r="J4176" s="204" t="s">
        <v>401</v>
      </c>
      <c r="K4176" s="313" t="s">
        <v>1953</v>
      </c>
      <c r="L4176" s="290"/>
      <c r="M4176" s="244" t="s">
        <v>447</v>
      </c>
      <c r="N4176" s="244" t="s">
        <v>449</v>
      </c>
      <c r="O4176" s="244" t="s">
        <v>450</v>
      </c>
      <c r="P4176" s="244">
        <v>2024</v>
      </c>
      <c r="Q4176" s="244">
        <v>2024</v>
      </c>
      <c r="R4176" s="244" t="s">
        <v>3412</v>
      </c>
      <c r="S4176" s="223" t="s">
        <v>78</v>
      </c>
      <c r="T4176" s="244" t="s">
        <v>451</v>
      </c>
      <c r="U4176" s="246">
        <v>506</v>
      </c>
      <c r="V4176" s="244" t="s">
        <v>452</v>
      </c>
      <c r="W4176" s="244" t="s">
        <v>6497</v>
      </c>
      <c r="X4176" s="244" t="s">
        <v>25367</v>
      </c>
      <c r="Y4176" s="246">
        <v>179000</v>
      </c>
      <c r="Z4176" s="262"/>
      <c r="AA4176" s="241">
        <f t="shared" si="33"/>
        <v>0</v>
      </c>
      <c r="AB4176" s="273" t="s">
        <v>25368</v>
      </c>
      <c r="AC4176" s="228"/>
    </row>
    <row r="4177" spans="1:29" ht="15" customHeight="1">
      <c r="A4177" s="109">
        <v>4168</v>
      </c>
      <c r="B4177" s="222" t="str">
        <f t="shared" si="32"/>
        <v>Klik Disini</v>
      </c>
      <c r="C4177" s="244" t="s">
        <v>25369</v>
      </c>
      <c r="D4177" s="244" t="s">
        <v>2762</v>
      </c>
      <c r="E4177" s="244" t="s">
        <v>25370</v>
      </c>
      <c r="F4177" s="244" t="s">
        <v>25371</v>
      </c>
      <c r="G4177" s="244" t="s">
        <v>25372</v>
      </c>
      <c r="H4177" s="244" t="s">
        <v>398</v>
      </c>
      <c r="I4177" s="237" t="s">
        <v>1844</v>
      </c>
      <c r="J4177" s="204" t="s">
        <v>403</v>
      </c>
      <c r="K4177" s="313" t="s">
        <v>1953</v>
      </c>
      <c r="L4177" s="290"/>
      <c r="M4177" s="244" t="s">
        <v>447</v>
      </c>
      <c r="N4177" s="244" t="s">
        <v>449</v>
      </c>
      <c r="O4177" s="244" t="s">
        <v>450</v>
      </c>
      <c r="P4177" s="244">
        <v>2024</v>
      </c>
      <c r="Q4177" s="244">
        <v>2024</v>
      </c>
      <c r="R4177" s="244" t="s">
        <v>13812</v>
      </c>
      <c r="S4177" s="223" t="s">
        <v>78</v>
      </c>
      <c r="T4177" s="244" t="s">
        <v>451</v>
      </c>
      <c r="U4177" s="246">
        <v>290</v>
      </c>
      <c r="V4177" s="244" t="s">
        <v>452</v>
      </c>
      <c r="W4177" s="244" t="s">
        <v>3592</v>
      </c>
      <c r="X4177" s="244" t="s">
        <v>25373</v>
      </c>
      <c r="Y4177" s="246">
        <v>94000</v>
      </c>
      <c r="Z4177" s="262"/>
      <c r="AA4177" s="241">
        <f t="shared" si="33"/>
        <v>0</v>
      </c>
      <c r="AB4177" s="273" t="s">
        <v>25374</v>
      </c>
      <c r="AC4177" s="228"/>
    </row>
    <row r="4178" spans="1:29" ht="15" customHeight="1">
      <c r="A4178" s="109">
        <v>4169</v>
      </c>
      <c r="B4178" s="222" t="str">
        <f t="shared" si="32"/>
        <v>Klik Disini</v>
      </c>
      <c r="C4178" s="244" t="s">
        <v>25375</v>
      </c>
      <c r="D4178" s="244" t="s">
        <v>2762</v>
      </c>
      <c r="E4178" s="244" t="s">
        <v>10074</v>
      </c>
      <c r="F4178" s="244" t="s">
        <v>25376</v>
      </c>
      <c r="G4178" s="244" t="s">
        <v>25377</v>
      </c>
      <c r="H4178" s="244" t="s">
        <v>346</v>
      </c>
      <c r="I4178" s="237" t="s">
        <v>446</v>
      </c>
      <c r="J4178" s="204" t="s">
        <v>345</v>
      </c>
      <c r="K4178" s="313" t="s">
        <v>1953</v>
      </c>
      <c r="L4178" s="290"/>
      <c r="M4178" s="244" t="s">
        <v>447</v>
      </c>
      <c r="N4178" s="244" t="s">
        <v>449</v>
      </c>
      <c r="O4178" s="244" t="s">
        <v>450</v>
      </c>
      <c r="P4178" s="244">
        <v>2024</v>
      </c>
      <c r="Q4178" s="244">
        <v>2024</v>
      </c>
      <c r="R4178" s="244" t="s">
        <v>3412</v>
      </c>
      <c r="S4178" s="223" t="s">
        <v>78</v>
      </c>
      <c r="T4178" s="244" t="s">
        <v>451</v>
      </c>
      <c r="U4178" s="246">
        <v>194</v>
      </c>
      <c r="V4178" s="244" t="s">
        <v>452</v>
      </c>
      <c r="W4178" s="244" t="s">
        <v>5927</v>
      </c>
      <c r="X4178" s="244" t="s">
        <v>25378</v>
      </c>
      <c r="Y4178" s="246">
        <v>69000</v>
      </c>
      <c r="Z4178" s="262"/>
      <c r="AA4178" s="241">
        <f t="shared" si="33"/>
        <v>0</v>
      </c>
      <c r="AB4178" s="273" t="s">
        <v>25379</v>
      </c>
      <c r="AC4178" s="228"/>
    </row>
    <row r="4179" spans="1:29" ht="15" customHeight="1">
      <c r="A4179" s="109">
        <v>4170</v>
      </c>
      <c r="B4179" s="222" t="str">
        <f t="shared" si="32"/>
        <v>Klik Disini</v>
      </c>
      <c r="C4179" s="244" t="s">
        <v>25380</v>
      </c>
      <c r="D4179" s="244" t="s">
        <v>2762</v>
      </c>
      <c r="E4179" s="244" t="s">
        <v>25381</v>
      </c>
      <c r="F4179" s="244" t="s">
        <v>25382</v>
      </c>
      <c r="G4179" s="244" t="s">
        <v>25383</v>
      </c>
      <c r="H4179" s="244" t="s">
        <v>386</v>
      </c>
      <c r="I4179" s="237" t="s">
        <v>446</v>
      </c>
      <c r="J4179" s="204" t="s">
        <v>353</v>
      </c>
      <c r="K4179" s="313" t="s">
        <v>1953</v>
      </c>
      <c r="L4179" s="290"/>
      <c r="M4179" s="244" t="s">
        <v>447</v>
      </c>
      <c r="N4179" s="244" t="s">
        <v>449</v>
      </c>
      <c r="O4179" s="244" t="s">
        <v>450</v>
      </c>
      <c r="P4179" s="244">
        <v>2024</v>
      </c>
      <c r="Q4179" s="244">
        <v>2024</v>
      </c>
      <c r="R4179" s="244" t="s">
        <v>3412</v>
      </c>
      <c r="S4179" s="223" t="s">
        <v>78</v>
      </c>
      <c r="T4179" s="244" t="s">
        <v>451</v>
      </c>
      <c r="U4179" s="246">
        <v>112</v>
      </c>
      <c r="V4179" s="244" t="s">
        <v>452</v>
      </c>
      <c r="W4179" s="244" t="s">
        <v>3874</v>
      </c>
      <c r="X4179" s="244" t="s">
        <v>25384</v>
      </c>
      <c r="Y4179" s="246">
        <v>52000</v>
      </c>
      <c r="Z4179" s="262"/>
      <c r="AA4179" s="241">
        <f t="shared" si="33"/>
        <v>0</v>
      </c>
      <c r="AB4179" s="273" t="s">
        <v>25385</v>
      </c>
      <c r="AC4179" s="228"/>
    </row>
    <row r="4180" spans="1:29" ht="15" customHeight="1">
      <c r="A4180" s="109">
        <v>4171</v>
      </c>
      <c r="B4180" s="222" t="str">
        <f t="shared" si="32"/>
        <v>Klik Disini</v>
      </c>
      <c r="C4180" s="244" t="s">
        <v>25386</v>
      </c>
      <c r="D4180" s="244" t="s">
        <v>2762</v>
      </c>
      <c r="E4180" s="244" t="s">
        <v>25387</v>
      </c>
      <c r="F4180" s="244" t="s">
        <v>25388</v>
      </c>
      <c r="G4180" s="244" t="s">
        <v>25389</v>
      </c>
      <c r="H4180" s="244" t="s">
        <v>342</v>
      </c>
      <c r="I4180" s="237" t="s">
        <v>446</v>
      </c>
      <c r="J4180" s="204" t="s">
        <v>341</v>
      </c>
      <c r="K4180" s="313" t="s">
        <v>1953</v>
      </c>
      <c r="L4180" s="290"/>
      <c r="M4180" s="244" t="s">
        <v>447</v>
      </c>
      <c r="N4180" s="244" t="s">
        <v>449</v>
      </c>
      <c r="O4180" s="244" t="s">
        <v>450</v>
      </c>
      <c r="P4180" s="244">
        <v>2024</v>
      </c>
      <c r="Q4180" s="244">
        <v>2024</v>
      </c>
      <c r="R4180" s="244" t="s">
        <v>3412</v>
      </c>
      <c r="S4180" s="223" t="s">
        <v>78</v>
      </c>
      <c r="T4180" s="244" t="s">
        <v>451</v>
      </c>
      <c r="U4180" s="246">
        <v>210</v>
      </c>
      <c r="V4180" s="244" t="s">
        <v>452</v>
      </c>
      <c r="W4180" s="244" t="s">
        <v>1633</v>
      </c>
      <c r="X4180" s="244" t="s">
        <v>25390</v>
      </c>
      <c r="Y4180" s="246">
        <v>75000</v>
      </c>
      <c r="Z4180" s="262"/>
      <c r="AA4180" s="241">
        <f t="shared" si="33"/>
        <v>0</v>
      </c>
      <c r="AB4180" s="273" t="s">
        <v>25391</v>
      </c>
      <c r="AC4180" s="228"/>
    </row>
    <row r="4181" spans="1:29" ht="15" customHeight="1">
      <c r="A4181" s="109">
        <v>4172</v>
      </c>
      <c r="B4181" s="222" t="str">
        <f t="shared" si="32"/>
        <v>Klik Disini</v>
      </c>
      <c r="C4181" s="244" t="s">
        <v>25392</v>
      </c>
      <c r="D4181" s="244" t="s">
        <v>2762</v>
      </c>
      <c r="E4181" s="244" t="s">
        <v>5189</v>
      </c>
      <c r="F4181" s="244" t="s">
        <v>25393</v>
      </c>
      <c r="G4181" s="244" t="s">
        <v>25394</v>
      </c>
      <c r="H4181" s="244" t="s">
        <v>342</v>
      </c>
      <c r="I4181" s="237" t="s">
        <v>446</v>
      </c>
      <c r="J4181" s="204" t="s">
        <v>341</v>
      </c>
      <c r="K4181" s="313" t="s">
        <v>1953</v>
      </c>
      <c r="L4181" s="290"/>
      <c r="M4181" s="244" t="s">
        <v>447</v>
      </c>
      <c r="N4181" s="244" t="s">
        <v>449</v>
      </c>
      <c r="O4181" s="244" t="s">
        <v>450</v>
      </c>
      <c r="P4181" s="244">
        <v>2024</v>
      </c>
      <c r="Q4181" s="244">
        <v>2024</v>
      </c>
      <c r="R4181" s="244" t="s">
        <v>3412</v>
      </c>
      <c r="S4181" s="223" t="s">
        <v>78</v>
      </c>
      <c r="T4181" s="244" t="s">
        <v>451</v>
      </c>
      <c r="U4181" s="246">
        <v>162</v>
      </c>
      <c r="V4181" s="244" t="s">
        <v>452</v>
      </c>
      <c r="W4181" s="244" t="s">
        <v>6624</v>
      </c>
      <c r="X4181" s="244" t="s">
        <v>25395</v>
      </c>
      <c r="Y4181" s="246">
        <v>56000</v>
      </c>
      <c r="Z4181" s="262"/>
      <c r="AA4181" s="241">
        <f t="shared" si="33"/>
        <v>0</v>
      </c>
      <c r="AB4181" s="273" t="s">
        <v>25396</v>
      </c>
      <c r="AC4181" s="228"/>
    </row>
    <row r="4182" spans="1:29" ht="15" customHeight="1">
      <c r="A4182" s="109">
        <v>4173</v>
      </c>
      <c r="B4182" s="222" t="str">
        <f t="shared" si="32"/>
        <v>Klik Disini</v>
      </c>
      <c r="C4182" s="244" t="s">
        <v>25397</v>
      </c>
      <c r="D4182" s="244" t="s">
        <v>2762</v>
      </c>
      <c r="E4182" s="244" t="s">
        <v>25398</v>
      </c>
      <c r="F4182" s="244" t="s">
        <v>25399</v>
      </c>
      <c r="G4182" s="244" t="s">
        <v>25400</v>
      </c>
      <c r="H4182" s="244" t="s">
        <v>553</v>
      </c>
      <c r="I4182" s="237" t="s">
        <v>446</v>
      </c>
      <c r="J4182" s="204" t="s">
        <v>353</v>
      </c>
      <c r="K4182" s="313" t="s">
        <v>1953</v>
      </c>
      <c r="L4182" s="290"/>
      <c r="M4182" s="244" t="s">
        <v>447</v>
      </c>
      <c r="N4182" s="244" t="s">
        <v>449</v>
      </c>
      <c r="O4182" s="244" t="s">
        <v>450</v>
      </c>
      <c r="P4182" s="244">
        <v>2024</v>
      </c>
      <c r="Q4182" s="244">
        <v>2024</v>
      </c>
      <c r="R4182" s="244" t="s">
        <v>3412</v>
      </c>
      <c r="S4182" s="223" t="s">
        <v>78</v>
      </c>
      <c r="T4182" s="244" t="s">
        <v>451</v>
      </c>
      <c r="U4182" s="246">
        <v>162</v>
      </c>
      <c r="V4182" s="244" t="s">
        <v>452</v>
      </c>
      <c r="W4182" s="244" t="s">
        <v>1375</v>
      </c>
      <c r="X4182" s="244" t="s">
        <v>25401</v>
      </c>
      <c r="Y4182" s="246">
        <v>56000</v>
      </c>
      <c r="Z4182" s="262"/>
      <c r="AA4182" s="241">
        <f t="shared" si="33"/>
        <v>0</v>
      </c>
      <c r="AB4182" s="273" t="s">
        <v>25402</v>
      </c>
      <c r="AC4182" s="228"/>
    </row>
    <row r="4183" spans="1:29" ht="15" customHeight="1">
      <c r="A4183" s="109">
        <v>4174</v>
      </c>
      <c r="B4183" s="222" t="str">
        <f t="shared" si="32"/>
        <v>Klik Disini</v>
      </c>
      <c r="C4183" s="244" t="s">
        <v>25403</v>
      </c>
      <c r="D4183" s="244" t="s">
        <v>2762</v>
      </c>
      <c r="E4183" s="244" t="s">
        <v>25404</v>
      </c>
      <c r="F4183" s="244" t="s">
        <v>25405</v>
      </c>
      <c r="G4183" s="244" t="s">
        <v>25406</v>
      </c>
      <c r="H4183" s="244" t="s">
        <v>1843</v>
      </c>
      <c r="I4183" s="237" t="s">
        <v>446</v>
      </c>
      <c r="J4183" s="204" t="s">
        <v>339</v>
      </c>
      <c r="K4183" s="313" t="s">
        <v>1953</v>
      </c>
      <c r="L4183" s="290"/>
      <c r="M4183" s="244" t="s">
        <v>447</v>
      </c>
      <c r="N4183" s="244" t="s">
        <v>449</v>
      </c>
      <c r="O4183" s="244" t="s">
        <v>450</v>
      </c>
      <c r="P4183" s="244">
        <v>2024</v>
      </c>
      <c r="Q4183" s="244">
        <v>2024</v>
      </c>
      <c r="R4183" s="244" t="s">
        <v>3675</v>
      </c>
      <c r="S4183" s="223" t="s">
        <v>78</v>
      </c>
      <c r="T4183" s="244" t="s">
        <v>451</v>
      </c>
      <c r="U4183" s="246">
        <v>162</v>
      </c>
      <c r="V4183" s="244" t="s">
        <v>452</v>
      </c>
      <c r="W4183" s="244" t="s">
        <v>6446</v>
      </c>
      <c r="X4183" s="244" t="s">
        <v>25407</v>
      </c>
      <c r="Y4183" s="246">
        <v>119000</v>
      </c>
      <c r="Z4183" s="262"/>
      <c r="AA4183" s="241">
        <f t="shared" si="33"/>
        <v>0</v>
      </c>
      <c r="AB4183" s="273" t="s">
        <v>25408</v>
      </c>
      <c r="AC4183" s="228"/>
    </row>
    <row r="4184" spans="1:29" ht="15" customHeight="1">
      <c r="A4184" s="109">
        <v>4175</v>
      </c>
      <c r="B4184" s="222" t="str">
        <f t="shared" si="32"/>
        <v>Klik Disini</v>
      </c>
      <c r="C4184" s="244" t="s">
        <v>25409</v>
      </c>
      <c r="D4184" s="244" t="s">
        <v>2762</v>
      </c>
      <c r="E4184" s="244" t="s">
        <v>25410</v>
      </c>
      <c r="F4184" s="244" t="s">
        <v>25411</v>
      </c>
      <c r="G4184" s="244" t="s">
        <v>25412</v>
      </c>
      <c r="H4184" s="244" t="s">
        <v>346</v>
      </c>
      <c r="I4184" s="237" t="s">
        <v>446</v>
      </c>
      <c r="J4184" s="204" t="s">
        <v>345</v>
      </c>
      <c r="K4184" s="313" t="s">
        <v>1953</v>
      </c>
      <c r="L4184" s="290"/>
      <c r="M4184" s="244" t="s">
        <v>447</v>
      </c>
      <c r="N4184" s="244" t="s">
        <v>449</v>
      </c>
      <c r="O4184" s="244" t="s">
        <v>450</v>
      </c>
      <c r="P4184" s="244">
        <v>2024</v>
      </c>
      <c r="Q4184" s="244">
        <v>2024</v>
      </c>
      <c r="R4184" s="244" t="s">
        <v>3412</v>
      </c>
      <c r="S4184" s="223" t="s">
        <v>78</v>
      </c>
      <c r="T4184" s="244" t="s">
        <v>451</v>
      </c>
      <c r="U4184" s="246">
        <v>386</v>
      </c>
      <c r="V4184" s="244" t="s">
        <v>452</v>
      </c>
      <c r="W4184" s="244" t="s">
        <v>2542</v>
      </c>
      <c r="X4184" s="244" t="s">
        <v>25413</v>
      </c>
      <c r="Y4184" s="246">
        <v>116000</v>
      </c>
      <c r="Z4184" s="262"/>
      <c r="AA4184" s="241">
        <f t="shared" si="33"/>
        <v>0</v>
      </c>
      <c r="AB4184" s="273" t="s">
        <v>25414</v>
      </c>
      <c r="AC4184" s="228"/>
    </row>
    <row r="4185" spans="1:29" ht="15" customHeight="1">
      <c r="A4185" s="109">
        <v>4176</v>
      </c>
      <c r="B4185" s="222" t="str">
        <f t="shared" si="32"/>
        <v>Klik Disini</v>
      </c>
      <c r="C4185" s="244" t="s">
        <v>25415</v>
      </c>
      <c r="D4185" s="244" t="s">
        <v>2762</v>
      </c>
      <c r="E4185" s="244" t="s">
        <v>17225</v>
      </c>
      <c r="F4185" s="244" t="s">
        <v>25416</v>
      </c>
      <c r="G4185" s="244" t="s">
        <v>25417</v>
      </c>
      <c r="H4185" s="244" t="s">
        <v>3912</v>
      </c>
      <c r="I4185" s="237" t="s">
        <v>446</v>
      </c>
      <c r="J4185" s="204" t="s">
        <v>367</v>
      </c>
      <c r="K4185" s="313" t="s">
        <v>1953</v>
      </c>
      <c r="L4185" s="290"/>
      <c r="M4185" s="244" t="s">
        <v>447</v>
      </c>
      <c r="N4185" s="244" t="s">
        <v>449</v>
      </c>
      <c r="O4185" s="244" t="s">
        <v>450</v>
      </c>
      <c r="P4185" s="244">
        <v>2024</v>
      </c>
      <c r="Q4185" s="244">
        <v>2024</v>
      </c>
      <c r="R4185" s="244" t="s">
        <v>14116</v>
      </c>
      <c r="S4185" s="223" t="s">
        <v>78</v>
      </c>
      <c r="T4185" s="244" t="s">
        <v>451</v>
      </c>
      <c r="U4185" s="246">
        <v>146</v>
      </c>
      <c r="V4185" s="244" t="s">
        <v>452</v>
      </c>
      <c r="W4185" s="244" t="s">
        <v>453</v>
      </c>
      <c r="X4185" s="244" t="s">
        <v>25418</v>
      </c>
      <c r="Y4185" s="246">
        <v>59000</v>
      </c>
      <c r="Z4185" s="262"/>
      <c r="AA4185" s="241">
        <f t="shared" si="33"/>
        <v>0</v>
      </c>
      <c r="AB4185" s="273" t="s">
        <v>25419</v>
      </c>
      <c r="AC4185" s="228"/>
    </row>
    <row r="4186" spans="1:29" ht="15" customHeight="1">
      <c r="A4186" s="109">
        <v>4177</v>
      </c>
      <c r="B4186" s="222" t="str">
        <f t="shared" si="32"/>
        <v>Klik Disini</v>
      </c>
      <c r="C4186" s="244" t="s">
        <v>25420</v>
      </c>
      <c r="D4186" s="244" t="s">
        <v>2762</v>
      </c>
      <c r="E4186" s="244" t="s">
        <v>4337</v>
      </c>
      <c r="F4186" s="244" t="s">
        <v>25421</v>
      </c>
      <c r="G4186" s="244" t="s">
        <v>25422</v>
      </c>
      <c r="H4186" s="244" t="s">
        <v>384</v>
      </c>
      <c r="I4186" s="237" t="s">
        <v>446</v>
      </c>
      <c r="J4186" s="204" t="s">
        <v>383</v>
      </c>
      <c r="K4186" s="313" t="s">
        <v>1953</v>
      </c>
      <c r="L4186" s="290"/>
      <c r="M4186" s="244" t="s">
        <v>447</v>
      </c>
      <c r="N4186" s="244" t="s">
        <v>449</v>
      </c>
      <c r="O4186" s="244" t="s">
        <v>450</v>
      </c>
      <c r="P4186" s="244">
        <v>2024</v>
      </c>
      <c r="Q4186" s="244">
        <v>2024</v>
      </c>
      <c r="R4186" s="244" t="s">
        <v>3675</v>
      </c>
      <c r="S4186" s="223" t="s">
        <v>78</v>
      </c>
      <c r="T4186" s="244" t="s">
        <v>451</v>
      </c>
      <c r="U4186" s="246">
        <v>333</v>
      </c>
      <c r="V4186" s="244" t="s">
        <v>452</v>
      </c>
      <c r="W4186" s="244" t="s">
        <v>5192</v>
      </c>
      <c r="X4186" s="244" t="s">
        <v>25423</v>
      </c>
      <c r="Y4186" s="246">
        <v>79000</v>
      </c>
      <c r="Z4186" s="262"/>
      <c r="AA4186" s="241">
        <f t="shared" si="33"/>
        <v>0</v>
      </c>
      <c r="AB4186" s="273" t="s">
        <v>25424</v>
      </c>
      <c r="AC4186" s="228"/>
    </row>
    <row r="4187" spans="1:29" ht="15" customHeight="1">
      <c r="A4187" s="109">
        <v>4178</v>
      </c>
      <c r="B4187" s="222" t="str">
        <f t="shared" si="32"/>
        <v>Klik Disini</v>
      </c>
      <c r="C4187" s="244" t="s">
        <v>25425</v>
      </c>
      <c r="D4187" s="244" t="s">
        <v>2762</v>
      </c>
      <c r="E4187" s="244" t="s">
        <v>25426</v>
      </c>
      <c r="F4187" s="244" t="s">
        <v>25427</v>
      </c>
      <c r="G4187" s="244" t="s">
        <v>25428</v>
      </c>
      <c r="H4187" s="244" t="s">
        <v>2070</v>
      </c>
      <c r="I4187" s="237" t="s">
        <v>581</v>
      </c>
      <c r="J4187" s="204" t="s">
        <v>271</v>
      </c>
      <c r="K4187" s="313" t="s">
        <v>1953</v>
      </c>
      <c r="L4187" s="290"/>
      <c r="M4187" s="244" t="s">
        <v>447</v>
      </c>
      <c r="N4187" s="244" t="s">
        <v>449</v>
      </c>
      <c r="O4187" s="244" t="s">
        <v>450</v>
      </c>
      <c r="P4187" s="244">
        <v>2024</v>
      </c>
      <c r="Q4187" s="244">
        <v>2024</v>
      </c>
      <c r="R4187" s="244" t="s">
        <v>3740</v>
      </c>
      <c r="S4187" s="223" t="s">
        <v>78</v>
      </c>
      <c r="T4187" s="244" t="s">
        <v>451</v>
      </c>
      <c r="U4187" s="246">
        <v>58</v>
      </c>
      <c r="V4187" s="244" t="s">
        <v>452</v>
      </c>
      <c r="W4187" s="244" t="s">
        <v>4453</v>
      </c>
      <c r="X4187" s="244" t="s">
        <v>25429</v>
      </c>
      <c r="Y4187" s="246">
        <v>64000</v>
      </c>
      <c r="Z4187" s="262"/>
      <c r="AA4187" s="241">
        <f t="shared" si="33"/>
        <v>0</v>
      </c>
      <c r="AB4187" s="273" t="s">
        <v>25430</v>
      </c>
      <c r="AC4187" s="228"/>
    </row>
    <row r="4188" spans="1:29" ht="15" customHeight="1">
      <c r="A4188" s="109">
        <v>4179</v>
      </c>
      <c r="B4188" s="222" t="str">
        <f t="shared" si="32"/>
        <v>Klik Disini</v>
      </c>
      <c r="C4188" s="244" t="s">
        <v>25431</v>
      </c>
      <c r="D4188" s="244" t="s">
        <v>2762</v>
      </c>
      <c r="E4188" s="244" t="s">
        <v>25426</v>
      </c>
      <c r="F4188" s="244" t="s">
        <v>25432</v>
      </c>
      <c r="G4188" s="244" t="s">
        <v>25433</v>
      </c>
      <c r="H4188" s="244" t="s">
        <v>2070</v>
      </c>
      <c r="I4188" s="237" t="s">
        <v>581</v>
      </c>
      <c r="J4188" s="204" t="s">
        <v>271</v>
      </c>
      <c r="K4188" s="313" t="s">
        <v>1953</v>
      </c>
      <c r="L4188" s="290"/>
      <c r="M4188" s="244" t="s">
        <v>447</v>
      </c>
      <c r="N4188" s="244" t="s">
        <v>449</v>
      </c>
      <c r="O4188" s="244" t="s">
        <v>450</v>
      </c>
      <c r="P4188" s="244">
        <v>2024</v>
      </c>
      <c r="Q4188" s="244">
        <v>2024</v>
      </c>
      <c r="R4188" s="244" t="s">
        <v>3740</v>
      </c>
      <c r="S4188" s="223" t="s">
        <v>78</v>
      </c>
      <c r="T4188" s="244" t="s">
        <v>451</v>
      </c>
      <c r="U4188" s="246">
        <v>50</v>
      </c>
      <c r="V4188" s="244" t="s">
        <v>452</v>
      </c>
      <c r="W4188" s="244" t="s">
        <v>18967</v>
      </c>
      <c r="X4188" s="244" t="s">
        <v>25434</v>
      </c>
      <c r="Y4188" s="246">
        <v>52000</v>
      </c>
      <c r="Z4188" s="262"/>
      <c r="AA4188" s="241">
        <f t="shared" si="33"/>
        <v>0</v>
      </c>
      <c r="AB4188" s="273" t="s">
        <v>25435</v>
      </c>
      <c r="AC4188" s="228"/>
    </row>
    <row r="4189" spans="1:29" ht="15" customHeight="1">
      <c r="A4189" s="109">
        <v>4180</v>
      </c>
      <c r="B4189" s="222" t="str">
        <f t="shared" si="32"/>
        <v>Klik Disini</v>
      </c>
      <c r="C4189" s="244" t="s">
        <v>25436</v>
      </c>
      <c r="D4189" s="244" t="s">
        <v>2762</v>
      </c>
      <c r="E4189" s="244" t="s">
        <v>25437</v>
      </c>
      <c r="F4189" s="244" t="s">
        <v>25438</v>
      </c>
      <c r="G4189" s="244" t="s">
        <v>25439</v>
      </c>
      <c r="H4189" s="244" t="s">
        <v>4580</v>
      </c>
      <c r="I4189" s="237" t="s">
        <v>446</v>
      </c>
      <c r="J4189" s="204" t="s">
        <v>347</v>
      </c>
      <c r="K4189" s="313" t="s">
        <v>1953</v>
      </c>
      <c r="L4189" s="290"/>
      <c r="M4189" s="244" t="s">
        <v>447</v>
      </c>
      <c r="N4189" s="244" t="s">
        <v>449</v>
      </c>
      <c r="O4189" s="244" t="s">
        <v>450</v>
      </c>
      <c r="P4189" s="244">
        <v>2024</v>
      </c>
      <c r="Q4189" s="244">
        <v>2024</v>
      </c>
      <c r="R4189" s="244" t="s">
        <v>3643</v>
      </c>
      <c r="S4189" s="223" t="s">
        <v>78</v>
      </c>
      <c r="T4189" s="244" t="s">
        <v>451</v>
      </c>
      <c r="U4189" s="246">
        <v>290</v>
      </c>
      <c r="V4189" s="244" t="s">
        <v>452</v>
      </c>
      <c r="W4189" s="244" t="s">
        <v>1505</v>
      </c>
      <c r="X4189" s="244" t="s">
        <v>25440</v>
      </c>
      <c r="Y4189" s="246">
        <v>229000</v>
      </c>
      <c r="Z4189" s="262"/>
      <c r="AA4189" s="241">
        <f t="shared" si="33"/>
        <v>0</v>
      </c>
      <c r="AB4189" s="273" t="s">
        <v>25441</v>
      </c>
      <c r="AC4189" s="228"/>
    </row>
    <row r="4190" spans="1:29" ht="15" customHeight="1">
      <c r="A4190" s="109">
        <v>4181</v>
      </c>
      <c r="B4190" s="222" t="str">
        <f t="shared" si="32"/>
        <v>Klik Disini</v>
      </c>
      <c r="C4190" s="244" t="s">
        <v>25442</v>
      </c>
      <c r="D4190" s="244" t="s">
        <v>2762</v>
      </c>
      <c r="E4190" s="244" t="s">
        <v>25426</v>
      </c>
      <c r="F4190" s="244" t="s">
        <v>25443</v>
      </c>
      <c r="G4190" s="244" t="s">
        <v>25444</v>
      </c>
      <c r="H4190" s="244" t="s">
        <v>2070</v>
      </c>
      <c r="I4190" s="237" t="s">
        <v>581</v>
      </c>
      <c r="J4190" s="204" t="s">
        <v>271</v>
      </c>
      <c r="K4190" s="313" t="s">
        <v>1953</v>
      </c>
      <c r="L4190" s="290"/>
      <c r="M4190" s="244" t="s">
        <v>447</v>
      </c>
      <c r="N4190" s="244" t="s">
        <v>449</v>
      </c>
      <c r="O4190" s="244" t="s">
        <v>450</v>
      </c>
      <c r="P4190" s="244">
        <v>2024</v>
      </c>
      <c r="Q4190" s="244">
        <v>2024</v>
      </c>
      <c r="R4190" s="244" t="s">
        <v>3740</v>
      </c>
      <c r="S4190" s="223" t="s">
        <v>78</v>
      </c>
      <c r="T4190" s="244" t="s">
        <v>451</v>
      </c>
      <c r="U4190" s="246">
        <v>51</v>
      </c>
      <c r="V4190" s="244" t="s">
        <v>452</v>
      </c>
      <c r="W4190" s="244" t="s">
        <v>6636</v>
      </c>
      <c r="X4190" s="244" t="s">
        <v>25445</v>
      </c>
      <c r="Y4190" s="246">
        <v>52000</v>
      </c>
      <c r="Z4190" s="262"/>
      <c r="AA4190" s="241">
        <f t="shared" si="33"/>
        <v>0</v>
      </c>
      <c r="AB4190" s="273" t="s">
        <v>25446</v>
      </c>
      <c r="AC4190" s="228"/>
    </row>
    <row r="4191" spans="1:29" ht="15" customHeight="1">
      <c r="A4191" s="109">
        <v>4182</v>
      </c>
      <c r="B4191" s="222" t="str">
        <f t="shared" si="32"/>
        <v>Klik Disini</v>
      </c>
      <c r="C4191" s="244" t="s">
        <v>25447</v>
      </c>
      <c r="D4191" s="244" t="s">
        <v>2762</v>
      </c>
      <c r="E4191" s="244" t="s">
        <v>25426</v>
      </c>
      <c r="F4191" s="244" t="s">
        <v>25448</v>
      </c>
      <c r="G4191" s="244" t="s">
        <v>25449</v>
      </c>
      <c r="H4191" s="244" t="s">
        <v>2070</v>
      </c>
      <c r="I4191" s="237" t="s">
        <v>581</v>
      </c>
      <c r="J4191" s="204" t="s">
        <v>271</v>
      </c>
      <c r="K4191" s="313" t="s">
        <v>1953</v>
      </c>
      <c r="L4191" s="290"/>
      <c r="M4191" s="244" t="s">
        <v>447</v>
      </c>
      <c r="N4191" s="244" t="s">
        <v>449</v>
      </c>
      <c r="O4191" s="244" t="s">
        <v>450</v>
      </c>
      <c r="P4191" s="244">
        <v>2024</v>
      </c>
      <c r="Q4191" s="244">
        <v>2024</v>
      </c>
      <c r="R4191" s="244" t="s">
        <v>3740</v>
      </c>
      <c r="S4191" s="223" t="s">
        <v>78</v>
      </c>
      <c r="T4191" s="244" t="s">
        <v>451</v>
      </c>
      <c r="U4191" s="246">
        <v>51</v>
      </c>
      <c r="V4191" s="244" t="s">
        <v>452</v>
      </c>
      <c r="W4191" s="244" t="s">
        <v>6446</v>
      </c>
      <c r="X4191" s="244" t="s">
        <v>25450</v>
      </c>
      <c r="Y4191" s="246">
        <v>52000</v>
      </c>
      <c r="Z4191" s="262"/>
      <c r="AA4191" s="241">
        <f t="shared" si="33"/>
        <v>0</v>
      </c>
      <c r="AB4191" s="273" t="s">
        <v>25451</v>
      </c>
      <c r="AC4191" s="228"/>
    </row>
    <row r="4192" spans="1:29" ht="15" customHeight="1">
      <c r="A4192" s="109">
        <v>4183</v>
      </c>
      <c r="B4192" s="222" t="str">
        <f t="shared" si="32"/>
        <v>Klik Disini</v>
      </c>
      <c r="C4192" s="244" t="s">
        <v>25452</v>
      </c>
      <c r="D4192" s="244" t="s">
        <v>2762</v>
      </c>
      <c r="E4192" s="244" t="s">
        <v>14445</v>
      </c>
      <c r="F4192" s="244" t="s">
        <v>25453</v>
      </c>
      <c r="G4192" s="244" t="s">
        <v>25454</v>
      </c>
      <c r="H4192" s="244" t="s">
        <v>384</v>
      </c>
      <c r="I4192" s="237" t="s">
        <v>446</v>
      </c>
      <c r="J4192" s="204" t="s">
        <v>339</v>
      </c>
      <c r="K4192" s="313" t="s">
        <v>1953</v>
      </c>
      <c r="L4192" s="290"/>
      <c r="M4192" s="244" t="s">
        <v>447</v>
      </c>
      <c r="N4192" s="244" t="s">
        <v>449</v>
      </c>
      <c r="O4192" s="244" t="s">
        <v>450</v>
      </c>
      <c r="P4192" s="244">
        <v>2024</v>
      </c>
      <c r="Q4192" s="244">
        <v>2024</v>
      </c>
      <c r="R4192" s="244" t="s">
        <v>3675</v>
      </c>
      <c r="S4192" s="223" t="s">
        <v>78</v>
      </c>
      <c r="T4192" s="244" t="s">
        <v>451</v>
      </c>
      <c r="U4192" s="246">
        <v>162</v>
      </c>
      <c r="V4192" s="244" t="s">
        <v>452</v>
      </c>
      <c r="W4192" s="244" t="s">
        <v>3881</v>
      </c>
      <c r="X4192" s="244" t="s">
        <v>25455</v>
      </c>
      <c r="Y4192" s="246">
        <v>99000</v>
      </c>
      <c r="Z4192" s="262"/>
      <c r="AA4192" s="241">
        <f t="shared" si="33"/>
        <v>0</v>
      </c>
      <c r="AB4192" s="273" t="s">
        <v>25456</v>
      </c>
      <c r="AC4192" s="228"/>
    </row>
    <row r="4193" spans="1:29" ht="15" customHeight="1">
      <c r="A4193" s="109">
        <v>4184</v>
      </c>
      <c r="B4193" s="222" t="str">
        <f t="shared" si="32"/>
        <v>Klik Disini</v>
      </c>
      <c r="C4193" s="244" t="s">
        <v>25457</v>
      </c>
      <c r="D4193" s="244" t="s">
        <v>2762</v>
      </c>
      <c r="E4193" s="244" t="s">
        <v>13950</v>
      </c>
      <c r="F4193" s="244" t="s">
        <v>25458</v>
      </c>
      <c r="G4193" s="244" t="s">
        <v>25459</v>
      </c>
      <c r="H4193" s="244" t="s">
        <v>583</v>
      </c>
      <c r="I4193" s="237" t="s">
        <v>583</v>
      </c>
      <c r="J4193" s="204" t="s">
        <v>265</v>
      </c>
      <c r="K4193" s="313" t="s">
        <v>1953</v>
      </c>
      <c r="L4193" s="290"/>
      <c r="M4193" s="244" t="s">
        <v>447</v>
      </c>
      <c r="N4193" s="244" t="s">
        <v>449</v>
      </c>
      <c r="O4193" s="244" t="s">
        <v>583</v>
      </c>
      <c r="P4193" s="244">
        <v>2024</v>
      </c>
      <c r="Q4193" s="244">
        <v>2024</v>
      </c>
      <c r="R4193" s="244" t="s">
        <v>3480</v>
      </c>
      <c r="S4193" s="223" t="s">
        <v>78</v>
      </c>
      <c r="T4193" s="244" t="s">
        <v>451</v>
      </c>
      <c r="U4193" s="246">
        <v>482</v>
      </c>
      <c r="V4193" s="244" t="s">
        <v>452</v>
      </c>
      <c r="W4193" s="244" t="s">
        <v>1029</v>
      </c>
      <c r="X4193" s="244" t="s">
        <v>25460</v>
      </c>
      <c r="Y4193" s="246">
        <v>126000</v>
      </c>
      <c r="Z4193" s="262"/>
      <c r="AA4193" s="241">
        <f t="shared" si="33"/>
        <v>0</v>
      </c>
      <c r="AB4193" s="273" t="s">
        <v>25461</v>
      </c>
      <c r="AC4193" s="228"/>
    </row>
    <row r="4194" spans="1:29" ht="15" customHeight="1">
      <c r="A4194" s="109">
        <v>4185</v>
      </c>
      <c r="B4194" s="222" t="str">
        <f t="shared" si="32"/>
        <v>Klik Disini</v>
      </c>
      <c r="C4194" s="244" t="s">
        <v>25462</v>
      </c>
      <c r="D4194" s="244" t="s">
        <v>2762</v>
      </c>
      <c r="E4194" s="244" t="s">
        <v>25463</v>
      </c>
      <c r="F4194" s="244" t="s">
        <v>25464</v>
      </c>
      <c r="G4194" s="244" t="s">
        <v>25465</v>
      </c>
      <c r="H4194" s="244" t="s">
        <v>3912</v>
      </c>
      <c r="I4194" s="237" t="s">
        <v>446</v>
      </c>
      <c r="J4194" s="204" t="s">
        <v>367</v>
      </c>
      <c r="K4194" s="313" t="s">
        <v>1953</v>
      </c>
      <c r="L4194" s="290"/>
      <c r="M4194" s="244" t="s">
        <v>447</v>
      </c>
      <c r="N4194" s="244" t="s">
        <v>449</v>
      </c>
      <c r="O4194" s="244" t="s">
        <v>450</v>
      </c>
      <c r="P4194" s="244">
        <v>2024</v>
      </c>
      <c r="Q4194" s="244">
        <v>2024</v>
      </c>
      <c r="R4194" s="244" t="s">
        <v>14116</v>
      </c>
      <c r="S4194" s="223" t="s">
        <v>78</v>
      </c>
      <c r="T4194" s="244" t="s">
        <v>451</v>
      </c>
      <c r="U4194" s="246">
        <v>178</v>
      </c>
      <c r="V4194" s="244" t="s">
        <v>452</v>
      </c>
      <c r="W4194" s="244" t="s">
        <v>707</v>
      </c>
      <c r="X4194" s="244" t="s">
        <v>25466</v>
      </c>
      <c r="Y4194" s="246">
        <v>69000</v>
      </c>
      <c r="Z4194" s="262"/>
      <c r="AA4194" s="241">
        <f t="shared" si="33"/>
        <v>0</v>
      </c>
      <c r="AB4194" s="273" t="s">
        <v>25467</v>
      </c>
      <c r="AC4194" s="228"/>
    </row>
    <row r="4195" spans="1:29" ht="15" customHeight="1">
      <c r="A4195" s="109">
        <v>4186</v>
      </c>
      <c r="B4195" s="222" t="str">
        <f t="shared" si="32"/>
        <v>Klik Disini</v>
      </c>
      <c r="C4195" s="244" t="s">
        <v>25468</v>
      </c>
      <c r="D4195" s="244" t="s">
        <v>2762</v>
      </c>
      <c r="E4195" s="244" t="s">
        <v>25469</v>
      </c>
      <c r="F4195" s="244" t="s">
        <v>25470</v>
      </c>
      <c r="G4195" s="244" t="s">
        <v>25471</v>
      </c>
      <c r="H4195" s="244" t="s">
        <v>3473</v>
      </c>
      <c r="I4195" s="237" t="s">
        <v>446</v>
      </c>
      <c r="J4195" s="204" t="s">
        <v>345</v>
      </c>
      <c r="K4195" s="313" t="s">
        <v>1953</v>
      </c>
      <c r="L4195" s="290"/>
      <c r="M4195" s="244" t="s">
        <v>447</v>
      </c>
      <c r="N4195" s="244" t="s">
        <v>449</v>
      </c>
      <c r="O4195" s="244" t="s">
        <v>450</v>
      </c>
      <c r="P4195" s="244">
        <v>2024</v>
      </c>
      <c r="Q4195" s="244">
        <v>2024</v>
      </c>
      <c r="R4195" s="244" t="s">
        <v>3412</v>
      </c>
      <c r="S4195" s="223" t="s">
        <v>78</v>
      </c>
      <c r="T4195" s="244" t="s">
        <v>451</v>
      </c>
      <c r="U4195" s="246">
        <v>590</v>
      </c>
      <c r="V4195" s="244" t="s">
        <v>452</v>
      </c>
      <c r="W4195" s="244" t="s">
        <v>1945</v>
      </c>
      <c r="X4195" s="244" t="s">
        <v>25472</v>
      </c>
      <c r="Y4195" s="246">
        <v>307000</v>
      </c>
      <c r="Z4195" s="262"/>
      <c r="AA4195" s="241">
        <f t="shared" si="33"/>
        <v>0</v>
      </c>
      <c r="AB4195" s="273" t="s">
        <v>25473</v>
      </c>
      <c r="AC4195" s="228"/>
    </row>
    <row r="4196" spans="1:29" ht="15" customHeight="1">
      <c r="A4196" s="109">
        <v>4187</v>
      </c>
      <c r="B4196" s="222" t="str">
        <f t="shared" si="32"/>
        <v>Klik Disini</v>
      </c>
      <c r="C4196" s="244" t="s">
        <v>25474</v>
      </c>
      <c r="D4196" s="244" t="s">
        <v>2762</v>
      </c>
      <c r="E4196" s="244" t="s">
        <v>25475</v>
      </c>
      <c r="F4196" s="244" t="s">
        <v>25476</v>
      </c>
      <c r="G4196" s="244" t="s">
        <v>25477</v>
      </c>
      <c r="H4196" s="244" t="s">
        <v>356</v>
      </c>
      <c r="I4196" s="237" t="s">
        <v>1844</v>
      </c>
      <c r="J4196" s="204" t="s">
        <v>401</v>
      </c>
      <c r="K4196" s="313" t="s">
        <v>1953</v>
      </c>
      <c r="L4196" s="290"/>
      <c r="M4196" s="244" t="s">
        <v>447</v>
      </c>
      <c r="N4196" s="244" t="s">
        <v>449</v>
      </c>
      <c r="O4196" s="244" t="s">
        <v>450</v>
      </c>
      <c r="P4196" s="244">
        <v>2024</v>
      </c>
      <c r="Q4196" s="244">
        <v>2024</v>
      </c>
      <c r="R4196" s="244" t="s">
        <v>3412</v>
      </c>
      <c r="S4196" s="223" t="s">
        <v>78</v>
      </c>
      <c r="T4196" s="244" t="s">
        <v>451</v>
      </c>
      <c r="U4196" s="246">
        <v>391</v>
      </c>
      <c r="V4196" s="244" t="s">
        <v>452</v>
      </c>
      <c r="W4196" s="244" t="s">
        <v>6722</v>
      </c>
      <c r="X4196" s="244" t="s">
        <v>25478</v>
      </c>
      <c r="Y4196" s="246">
        <v>158000</v>
      </c>
      <c r="Z4196" s="262"/>
      <c r="AA4196" s="241">
        <f t="shared" si="33"/>
        <v>0</v>
      </c>
      <c r="AB4196" s="273" t="s">
        <v>25479</v>
      </c>
      <c r="AC4196" s="228"/>
    </row>
    <row r="4197" spans="1:29" ht="15" customHeight="1">
      <c r="A4197" s="109">
        <v>4188</v>
      </c>
      <c r="B4197" s="222" t="str">
        <f t="shared" si="32"/>
        <v>Klik Disini</v>
      </c>
      <c r="C4197" s="244" t="s">
        <v>25480</v>
      </c>
      <c r="D4197" s="244" t="s">
        <v>2762</v>
      </c>
      <c r="E4197" s="244" t="s">
        <v>25481</v>
      </c>
      <c r="F4197" s="244" t="s">
        <v>25482</v>
      </c>
      <c r="G4197" s="244" t="s">
        <v>25483</v>
      </c>
      <c r="H4197" s="244" t="s">
        <v>356</v>
      </c>
      <c r="I4197" s="237" t="s">
        <v>1844</v>
      </c>
      <c r="J4197" s="204" t="s">
        <v>401</v>
      </c>
      <c r="K4197" s="313" t="s">
        <v>1953</v>
      </c>
      <c r="L4197" s="290"/>
      <c r="M4197" s="244" t="s">
        <v>447</v>
      </c>
      <c r="N4197" s="244" t="s">
        <v>449</v>
      </c>
      <c r="O4197" s="244" t="s">
        <v>450</v>
      </c>
      <c r="P4197" s="244">
        <v>2024</v>
      </c>
      <c r="Q4197" s="244">
        <v>2024</v>
      </c>
      <c r="R4197" s="244" t="s">
        <v>3412</v>
      </c>
      <c r="S4197" s="223" t="s">
        <v>78</v>
      </c>
      <c r="T4197" s="244" t="s">
        <v>451</v>
      </c>
      <c r="U4197" s="246">
        <v>402</v>
      </c>
      <c r="V4197" s="244" t="s">
        <v>452</v>
      </c>
      <c r="W4197" s="244" t="s">
        <v>864</v>
      </c>
      <c r="X4197" s="244" t="s">
        <v>25484</v>
      </c>
      <c r="Y4197" s="246">
        <v>149000</v>
      </c>
      <c r="Z4197" s="262"/>
      <c r="AA4197" s="241">
        <f t="shared" si="33"/>
        <v>0</v>
      </c>
      <c r="AB4197" s="273" t="s">
        <v>25485</v>
      </c>
      <c r="AC4197" s="228"/>
    </row>
    <row r="4198" spans="1:29" ht="15" customHeight="1">
      <c r="A4198" s="109">
        <v>4189</v>
      </c>
      <c r="B4198" s="222" t="str">
        <f t="shared" si="32"/>
        <v>Klik Disini</v>
      </c>
      <c r="C4198" s="244" t="s">
        <v>25486</v>
      </c>
      <c r="D4198" s="244" t="s">
        <v>2762</v>
      </c>
      <c r="E4198" s="244" t="s">
        <v>25487</v>
      </c>
      <c r="F4198" s="244" t="s">
        <v>25488</v>
      </c>
      <c r="G4198" s="244" t="s">
        <v>25489</v>
      </c>
      <c r="H4198" s="244" t="s">
        <v>1843</v>
      </c>
      <c r="I4198" s="237" t="s">
        <v>446</v>
      </c>
      <c r="J4198" s="204" t="s">
        <v>339</v>
      </c>
      <c r="K4198" s="313" t="s">
        <v>1953</v>
      </c>
      <c r="L4198" s="290"/>
      <c r="M4198" s="244" t="s">
        <v>447</v>
      </c>
      <c r="N4198" s="244" t="s">
        <v>449</v>
      </c>
      <c r="O4198" s="244" t="s">
        <v>450</v>
      </c>
      <c r="P4198" s="244">
        <v>2024</v>
      </c>
      <c r="Q4198" s="244">
        <v>2024</v>
      </c>
      <c r="R4198" s="244" t="s">
        <v>3412</v>
      </c>
      <c r="S4198" s="223" t="s">
        <v>78</v>
      </c>
      <c r="T4198" s="244" t="s">
        <v>451</v>
      </c>
      <c r="U4198" s="246">
        <v>162</v>
      </c>
      <c r="V4198" s="244" t="s">
        <v>452</v>
      </c>
      <c r="W4198" s="244" t="s">
        <v>1873</v>
      </c>
      <c r="X4198" s="244" t="s">
        <v>25490</v>
      </c>
      <c r="Y4198" s="246">
        <v>62000</v>
      </c>
      <c r="Z4198" s="262"/>
      <c r="AA4198" s="241">
        <f t="shared" si="33"/>
        <v>0</v>
      </c>
      <c r="AB4198" s="273" t="s">
        <v>25491</v>
      </c>
      <c r="AC4198" s="228"/>
    </row>
    <row r="4199" spans="1:29" ht="15" customHeight="1">
      <c r="A4199" s="109">
        <v>4190</v>
      </c>
      <c r="B4199" s="222" t="str">
        <f t="shared" si="32"/>
        <v>Klik Disini</v>
      </c>
      <c r="C4199" s="244" t="s">
        <v>25492</v>
      </c>
      <c r="D4199" s="244" t="s">
        <v>2762</v>
      </c>
      <c r="E4199" s="244" t="s">
        <v>25493</v>
      </c>
      <c r="F4199" s="244" t="s">
        <v>25494</v>
      </c>
      <c r="G4199" s="244" t="s">
        <v>25495</v>
      </c>
      <c r="H4199" s="244" t="s">
        <v>2070</v>
      </c>
      <c r="I4199" s="237" t="s">
        <v>583</v>
      </c>
      <c r="J4199" s="204" t="s">
        <v>263</v>
      </c>
      <c r="K4199" s="313" t="s">
        <v>1953</v>
      </c>
      <c r="L4199" s="290"/>
      <c r="M4199" s="244" t="s">
        <v>447</v>
      </c>
      <c r="N4199" s="244" t="s">
        <v>449</v>
      </c>
      <c r="O4199" s="244" t="s">
        <v>583</v>
      </c>
      <c r="P4199" s="244">
        <v>2024</v>
      </c>
      <c r="Q4199" s="244">
        <v>2024</v>
      </c>
      <c r="R4199" s="244" t="s">
        <v>3740</v>
      </c>
      <c r="S4199" s="223" t="s">
        <v>78</v>
      </c>
      <c r="T4199" s="244" t="s">
        <v>451</v>
      </c>
      <c r="U4199" s="246">
        <v>38</v>
      </c>
      <c r="V4199" s="244" t="s">
        <v>452</v>
      </c>
      <c r="W4199" s="244" t="s">
        <v>524</v>
      </c>
      <c r="X4199" s="244" t="s">
        <v>25496</v>
      </c>
      <c r="Y4199" s="246">
        <v>89000</v>
      </c>
      <c r="Z4199" s="262"/>
      <c r="AA4199" s="241">
        <f t="shared" si="33"/>
        <v>0</v>
      </c>
      <c r="AB4199" s="273" t="s">
        <v>25497</v>
      </c>
      <c r="AC4199" s="228"/>
    </row>
    <row r="4200" spans="1:29" ht="15" customHeight="1">
      <c r="A4200" s="109">
        <v>4191</v>
      </c>
      <c r="B4200" s="222" t="str">
        <f t="shared" si="32"/>
        <v>Klik Disini</v>
      </c>
      <c r="C4200" s="244" t="s">
        <v>25498</v>
      </c>
      <c r="D4200" s="244" t="s">
        <v>2762</v>
      </c>
      <c r="E4200" s="244" t="s">
        <v>25499</v>
      </c>
      <c r="F4200" s="244" t="s">
        <v>25500</v>
      </c>
      <c r="G4200" s="244" t="s">
        <v>25501</v>
      </c>
      <c r="H4200" s="244" t="s">
        <v>346</v>
      </c>
      <c r="I4200" s="237" t="s">
        <v>446</v>
      </c>
      <c r="J4200" s="204" t="s">
        <v>345</v>
      </c>
      <c r="K4200" s="313" t="s">
        <v>1953</v>
      </c>
      <c r="L4200" s="290"/>
      <c r="M4200" s="244" t="s">
        <v>447</v>
      </c>
      <c r="N4200" s="244" t="s">
        <v>449</v>
      </c>
      <c r="O4200" s="244" t="s">
        <v>450</v>
      </c>
      <c r="P4200" s="244">
        <v>2024</v>
      </c>
      <c r="Q4200" s="244">
        <v>2024</v>
      </c>
      <c r="R4200" s="244" t="s">
        <v>3412</v>
      </c>
      <c r="S4200" s="223" t="s">
        <v>78</v>
      </c>
      <c r="T4200" s="244" t="s">
        <v>451</v>
      </c>
      <c r="U4200" s="246">
        <v>243</v>
      </c>
      <c r="V4200" s="244" t="s">
        <v>452</v>
      </c>
      <c r="W4200" s="244" t="s">
        <v>1529</v>
      </c>
      <c r="X4200" s="244" t="s">
        <v>25502</v>
      </c>
      <c r="Y4200" s="246">
        <v>77000</v>
      </c>
      <c r="Z4200" s="262"/>
      <c r="AA4200" s="241">
        <f t="shared" si="33"/>
        <v>0</v>
      </c>
      <c r="AB4200" s="273" t="s">
        <v>25503</v>
      </c>
      <c r="AC4200" s="228"/>
    </row>
    <row r="4201" spans="1:29" ht="15" customHeight="1">
      <c r="A4201" s="109">
        <v>4192</v>
      </c>
      <c r="B4201" s="222" t="str">
        <f t="shared" si="32"/>
        <v>Klik Disini</v>
      </c>
      <c r="C4201" s="244" t="s">
        <v>25504</v>
      </c>
      <c r="D4201" s="244" t="s">
        <v>2762</v>
      </c>
      <c r="E4201" s="244" t="s">
        <v>25505</v>
      </c>
      <c r="F4201" s="244" t="s">
        <v>25506</v>
      </c>
      <c r="G4201" s="244" t="s">
        <v>25507</v>
      </c>
      <c r="H4201" s="244" t="s">
        <v>653</v>
      </c>
      <c r="I4201" s="237" t="s">
        <v>446</v>
      </c>
      <c r="J4201" s="204" t="s">
        <v>349</v>
      </c>
      <c r="K4201" s="313" t="s">
        <v>1953</v>
      </c>
      <c r="L4201" s="290"/>
      <c r="M4201" s="244" t="s">
        <v>447</v>
      </c>
      <c r="N4201" s="244" t="s">
        <v>449</v>
      </c>
      <c r="O4201" s="244" t="s">
        <v>450</v>
      </c>
      <c r="P4201" s="244">
        <v>2024</v>
      </c>
      <c r="Q4201" s="244">
        <v>2024</v>
      </c>
      <c r="R4201" s="244" t="s">
        <v>3412</v>
      </c>
      <c r="S4201" s="223" t="s">
        <v>78</v>
      </c>
      <c r="T4201" s="244" t="s">
        <v>451</v>
      </c>
      <c r="U4201" s="246">
        <v>258</v>
      </c>
      <c r="V4201" s="244" t="s">
        <v>452</v>
      </c>
      <c r="W4201" s="244" t="s">
        <v>3567</v>
      </c>
      <c r="X4201" s="244" t="s">
        <v>25508</v>
      </c>
      <c r="Y4201" s="246">
        <v>85000</v>
      </c>
      <c r="Z4201" s="262"/>
      <c r="AA4201" s="241">
        <f t="shared" si="33"/>
        <v>0</v>
      </c>
      <c r="AB4201" s="273" t="s">
        <v>25509</v>
      </c>
      <c r="AC4201" s="228"/>
    </row>
    <row r="4202" spans="1:29" ht="15" customHeight="1">
      <c r="A4202" s="109">
        <v>4193</v>
      </c>
      <c r="B4202" s="222" t="str">
        <f t="shared" si="32"/>
        <v>Klik Disini</v>
      </c>
      <c r="C4202" s="244" t="s">
        <v>25510</v>
      </c>
      <c r="D4202" s="244" t="s">
        <v>2762</v>
      </c>
      <c r="E4202" s="244" t="s">
        <v>6173</v>
      </c>
      <c r="F4202" s="244"/>
      <c r="G4202" s="244" t="s">
        <v>25511</v>
      </c>
      <c r="H4202" s="244" t="s">
        <v>1056</v>
      </c>
      <c r="I4202" s="237" t="s">
        <v>583</v>
      </c>
      <c r="J4202" s="204" t="s">
        <v>265</v>
      </c>
      <c r="K4202" s="313" t="s">
        <v>1953</v>
      </c>
      <c r="L4202" s="290"/>
      <c r="M4202" s="244" t="s">
        <v>447</v>
      </c>
      <c r="N4202" s="244" t="s">
        <v>449</v>
      </c>
      <c r="O4202" s="244" t="s">
        <v>450</v>
      </c>
      <c r="P4202" s="244" t="s">
        <v>21152</v>
      </c>
      <c r="Q4202" s="244">
        <v>2024</v>
      </c>
      <c r="R4202" s="244" t="s">
        <v>3480</v>
      </c>
      <c r="S4202" s="223" t="s">
        <v>78</v>
      </c>
      <c r="T4202" s="244" t="s">
        <v>451</v>
      </c>
      <c r="U4202" s="246">
        <v>302</v>
      </c>
      <c r="V4202" s="244" t="s">
        <v>452</v>
      </c>
      <c r="W4202" s="244" t="s">
        <v>736</v>
      </c>
      <c r="X4202" s="244" t="s">
        <v>25512</v>
      </c>
      <c r="Y4202" s="246">
        <v>129000</v>
      </c>
      <c r="Z4202" s="262"/>
      <c r="AA4202" s="241">
        <f t="shared" si="33"/>
        <v>0</v>
      </c>
      <c r="AB4202" s="273" t="s">
        <v>25513</v>
      </c>
      <c r="AC4202" s="228"/>
    </row>
    <row r="4203" spans="1:29" ht="15" customHeight="1">
      <c r="A4203" s="109">
        <v>4194</v>
      </c>
      <c r="B4203" s="222" t="str">
        <f t="shared" si="32"/>
        <v>Klik Disini</v>
      </c>
      <c r="C4203" s="244" t="s">
        <v>25514</v>
      </c>
      <c r="D4203" s="244" t="s">
        <v>2762</v>
      </c>
      <c r="E4203" s="244" t="s">
        <v>5638</v>
      </c>
      <c r="F4203" s="244" t="s">
        <v>25515</v>
      </c>
      <c r="G4203" s="244" t="s">
        <v>25516</v>
      </c>
      <c r="H4203" s="244" t="s">
        <v>386</v>
      </c>
      <c r="I4203" s="237" t="s">
        <v>446</v>
      </c>
      <c r="J4203" s="204" t="s">
        <v>353</v>
      </c>
      <c r="K4203" s="313" t="s">
        <v>1953</v>
      </c>
      <c r="L4203" s="290"/>
      <c r="M4203" s="244" t="s">
        <v>447</v>
      </c>
      <c r="N4203" s="244" t="s">
        <v>449</v>
      </c>
      <c r="O4203" s="244" t="s">
        <v>450</v>
      </c>
      <c r="P4203" s="244">
        <v>2024</v>
      </c>
      <c r="Q4203" s="244">
        <v>2024</v>
      </c>
      <c r="R4203" s="244" t="s">
        <v>13812</v>
      </c>
      <c r="S4203" s="223" t="s">
        <v>78</v>
      </c>
      <c r="T4203" s="244" t="s">
        <v>451</v>
      </c>
      <c r="U4203" s="246">
        <v>146</v>
      </c>
      <c r="V4203" s="244" t="s">
        <v>452</v>
      </c>
      <c r="W4203" s="244" t="s">
        <v>897</v>
      </c>
      <c r="X4203" s="244" t="s">
        <v>25517</v>
      </c>
      <c r="Y4203" s="246">
        <v>62000</v>
      </c>
      <c r="Z4203" s="262"/>
      <c r="AA4203" s="241">
        <f t="shared" si="33"/>
        <v>0</v>
      </c>
      <c r="AB4203" s="273" t="s">
        <v>25518</v>
      </c>
      <c r="AC4203" s="228"/>
    </row>
    <row r="4204" spans="1:29" ht="15" customHeight="1">
      <c r="A4204" s="109">
        <v>4195</v>
      </c>
      <c r="B4204" s="222" t="str">
        <f t="shared" si="32"/>
        <v>Klik Disini</v>
      </c>
      <c r="C4204" s="244" t="s">
        <v>25519</v>
      </c>
      <c r="D4204" s="244" t="s">
        <v>2762</v>
      </c>
      <c r="E4204" s="244" t="s">
        <v>25520</v>
      </c>
      <c r="F4204" s="244"/>
      <c r="G4204" s="244" t="s">
        <v>25521</v>
      </c>
      <c r="H4204" s="244" t="s">
        <v>276</v>
      </c>
      <c r="I4204" s="237" t="s">
        <v>446</v>
      </c>
      <c r="J4204" s="204" t="s">
        <v>367</v>
      </c>
      <c r="K4204" s="313" t="s">
        <v>1953</v>
      </c>
      <c r="L4204" s="290"/>
      <c r="M4204" s="244" t="s">
        <v>447</v>
      </c>
      <c r="N4204" s="244" t="s">
        <v>449</v>
      </c>
      <c r="O4204" s="244" t="s">
        <v>450</v>
      </c>
      <c r="P4204" s="244" t="s">
        <v>21152</v>
      </c>
      <c r="Q4204" s="244">
        <v>2024</v>
      </c>
      <c r="R4204" s="244" t="s">
        <v>3412</v>
      </c>
      <c r="S4204" s="223" t="s">
        <v>78</v>
      </c>
      <c r="T4204" s="244" t="s">
        <v>451</v>
      </c>
      <c r="U4204" s="246">
        <v>116</v>
      </c>
      <c r="V4204" s="244" t="s">
        <v>452</v>
      </c>
      <c r="W4204" s="244" t="s">
        <v>4163</v>
      </c>
      <c r="X4204" s="244" t="s">
        <v>25522</v>
      </c>
      <c r="Y4204" s="246">
        <v>89000</v>
      </c>
      <c r="Z4204" s="262"/>
      <c r="AA4204" s="241">
        <f t="shared" si="33"/>
        <v>0</v>
      </c>
      <c r="AB4204" s="273" t="s">
        <v>25523</v>
      </c>
      <c r="AC4204" s="228"/>
    </row>
    <row r="4205" spans="1:29" ht="15" customHeight="1">
      <c r="A4205" s="109">
        <v>4196</v>
      </c>
      <c r="B4205" s="222" t="str">
        <f t="shared" si="32"/>
        <v>Klik Disini</v>
      </c>
      <c r="C4205" s="244" t="s">
        <v>25524</v>
      </c>
      <c r="D4205" s="244" t="s">
        <v>2762</v>
      </c>
      <c r="E4205" s="244" t="s">
        <v>25525</v>
      </c>
      <c r="F4205" s="244" t="s">
        <v>25526</v>
      </c>
      <c r="G4205" s="244" t="s">
        <v>25527</v>
      </c>
      <c r="H4205" s="244" t="s">
        <v>4580</v>
      </c>
      <c r="I4205" s="237" t="s">
        <v>446</v>
      </c>
      <c r="J4205" s="204" t="s">
        <v>347</v>
      </c>
      <c r="K4205" s="313" t="s">
        <v>1953</v>
      </c>
      <c r="L4205" s="290"/>
      <c r="M4205" s="244" t="s">
        <v>447</v>
      </c>
      <c r="N4205" s="244" t="s">
        <v>449</v>
      </c>
      <c r="O4205" s="244" t="s">
        <v>450</v>
      </c>
      <c r="P4205" s="244">
        <v>2024</v>
      </c>
      <c r="Q4205" s="244">
        <v>2024</v>
      </c>
      <c r="R4205" s="244" t="s">
        <v>3643</v>
      </c>
      <c r="S4205" s="223" t="s">
        <v>78</v>
      </c>
      <c r="T4205" s="244" t="s">
        <v>451</v>
      </c>
      <c r="U4205" s="246">
        <v>338</v>
      </c>
      <c r="V4205" s="244" t="s">
        <v>452</v>
      </c>
      <c r="W4205" s="244" t="s">
        <v>3748</v>
      </c>
      <c r="X4205" s="244" t="s">
        <v>25528</v>
      </c>
      <c r="Y4205" s="246">
        <v>199000</v>
      </c>
      <c r="Z4205" s="262"/>
      <c r="AA4205" s="241">
        <f t="shared" si="33"/>
        <v>0</v>
      </c>
      <c r="AB4205" s="273" t="s">
        <v>25529</v>
      </c>
      <c r="AC4205" s="228"/>
    </row>
    <row r="4206" spans="1:29" ht="15" customHeight="1">
      <c r="A4206" s="109">
        <v>4197</v>
      </c>
      <c r="B4206" s="222" t="str">
        <f t="shared" si="32"/>
        <v>Klik Disini</v>
      </c>
      <c r="C4206" s="244" t="s">
        <v>25530</v>
      </c>
      <c r="D4206" s="244" t="s">
        <v>2762</v>
      </c>
      <c r="E4206" s="244" t="s">
        <v>25531</v>
      </c>
      <c r="F4206" s="244" t="s">
        <v>25532</v>
      </c>
      <c r="G4206" s="244" t="s">
        <v>25533</v>
      </c>
      <c r="H4206" s="244" t="s">
        <v>262</v>
      </c>
      <c r="I4206" s="237" t="s">
        <v>1844</v>
      </c>
      <c r="J4206" s="204" t="s">
        <v>401</v>
      </c>
      <c r="K4206" s="313" t="s">
        <v>1953</v>
      </c>
      <c r="L4206" s="290"/>
      <c r="M4206" s="244" t="s">
        <v>447</v>
      </c>
      <c r="N4206" s="244" t="s">
        <v>449</v>
      </c>
      <c r="O4206" s="244" t="s">
        <v>450</v>
      </c>
      <c r="P4206" s="244">
        <v>2024</v>
      </c>
      <c r="Q4206" s="244">
        <v>2024</v>
      </c>
      <c r="R4206" s="244" t="s">
        <v>3412</v>
      </c>
      <c r="S4206" s="223" t="s">
        <v>78</v>
      </c>
      <c r="T4206" s="244" t="s">
        <v>451</v>
      </c>
      <c r="U4206" s="246">
        <v>210</v>
      </c>
      <c r="V4206" s="244" t="s">
        <v>452</v>
      </c>
      <c r="W4206" s="244" t="s">
        <v>1568</v>
      </c>
      <c r="X4206" s="244" t="s">
        <v>25534</v>
      </c>
      <c r="Y4206" s="246">
        <v>109000</v>
      </c>
      <c r="Z4206" s="262"/>
      <c r="AA4206" s="241">
        <f t="shared" si="33"/>
        <v>0</v>
      </c>
      <c r="AB4206" s="273" t="s">
        <v>25535</v>
      </c>
      <c r="AC4206" s="228"/>
    </row>
    <row r="4207" spans="1:29" ht="15" customHeight="1">
      <c r="A4207" s="109">
        <v>4198</v>
      </c>
      <c r="B4207" s="222" t="str">
        <f t="shared" si="32"/>
        <v>Klik Disini</v>
      </c>
      <c r="C4207" s="244" t="s">
        <v>25536</v>
      </c>
      <c r="D4207" s="244" t="s">
        <v>2762</v>
      </c>
      <c r="E4207" s="244" t="s">
        <v>8078</v>
      </c>
      <c r="F4207" s="244" t="s">
        <v>25537</v>
      </c>
      <c r="G4207" s="244" t="s">
        <v>25538</v>
      </c>
      <c r="H4207" s="244" t="s">
        <v>3912</v>
      </c>
      <c r="I4207" s="237" t="s">
        <v>446</v>
      </c>
      <c r="J4207" s="204" t="s">
        <v>367</v>
      </c>
      <c r="K4207" s="313" t="s">
        <v>1953</v>
      </c>
      <c r="L4207" s="290"/>
      <c r="M4207" s="244" t="s">
        <v>447</v>
      </c>
      <c r="N4207" s="244" t="s">
        <v>449</v>
      </c>
      <c r="O4207" s="244" t="s">
        <v>450</v>
      </c>
      <c r="P4207" s="244">
        <v>2024</v>
      </c>
      <c r="Q4207" s="244">
        <v>2024</v>
      </c>
      <c r="R4207" s="244" t="s">
        <v>5871</v>
      </c>
      <c r="S4207" s="223" t="s">
        <v>78</v>
      </c>
      <c r="T4207" s="244" t="s">
        <v>451</v>
      </c>
      <c r="U4207" s="246">
        <v>98</v>
      </c>
      <c r="V4207" s="244" t="s">
        <v>452</v>
      </c>
      <c r="W4207" s="244" t="s">
        <v>1555</v>
      </c>
      <c r="X4207" s="244" t="s">
        <v>25539</v>
      </c>
      <c r="Y4207" s="246">
        <v>84000</v>
      </c>
      <c r="Z4207" s="262"/>
      <c r="AA4207" s="241">
        <f t="shared" si="33"/>
        <v>0</v>
      </c>
      <c r="AB4207" s="273" t="s">
        <v>25540</v>
      </c>
      <c r="AC4207" s="228"/>
    </row>
    <row r="4208" spans="1:29" ht="15" customHeight="1">
      <c r="A4208" s="109">
        <v>4199</v>
      </c>
      <c r="B4208" s="222" t="str">
        <f t="shared" si="32"/>
        <v>Klik Disini</v>
      </c>
      <c r="C4208" s="244" t="s">
        <v>25541</v>
      </c>
      <c r="D4208" s="244" t="s">
        <v>2762</v>
      </c>
      <c r="E4208" s="244" t="s">
        <v>7559</v>
      </c>
      <c r="F4208" s="244" t="s">
        <v>25542</v>
      </c>
      <c r="G4208" s="244" t="s">
        <v>25543</v>
      </c>
      <c r="H4208" s="244" t="s">
        <v>495</v>
      </c>
      <c r="I4208" s="237" t="s">
        <v>446</v>
      </c>
      <c r="J4208" s="204" t="s">
        <v>367</v>
      </c>
      <c r="K4208" s="313" t="s">
        <v>1953</v>
      </c>
      <c r="L4208" s="290"/>
      <c r="M4208" s="244" t="s">
        <v>447</v>
      </c>
      <c r="N4208" s="244" t="s">
        <v>449</v>
      </c>
      <c r="O4208" s="244" t="s">
        <v>450</v>
      </c>
      <c r="P4208" s="244">
        <v>2024</v>
      </c>
      <c r="Q4208" s="244">
        <v>2024</v>
      </c>
      <c r="R4208" s="244" t="s">
        <v>16107</v>
      </c>
      <c r="S4208" s="223" t="s">
        <v>78</v>
      </c>
      <c r="T4208" s="244" t="s">
        <v>451</v>
      </c>
      <c r="U4208" s="246">
        <v>486</v>
      </c>
      <c r="V4208" s="244" t="s">
        <v>452</v>
      </c>
      <c r="W4208" s="244" t="s">
        <v>999</v>
      </c>
      <c r="X4208" s="244" t="s">
        <v>25544</v>
      </c>
      <c r="Y4208" s="246">
        <v>196000</v>
      </c>
      <c r="Z4208" s="262"/>
      <c r="AA4208" s="241">
        <f t="shared" si="33"/>
        <v>0</v>
      </c>
      <c r="AB4208" s="273" t="s">
        <v>25545</v>
      </c>
      <c r="AC4208" s="228"/>
    </row>
    <row r="4209" spans="1:29" ht="15" customHeight="1">
      <c r="A4209" s="109">
        <v>4200</v>
      </c>
      <c r="B4209" s="222" t="str">
        <f t="shared" si="32"/>
        <v>Klik Disini</v>
      </c>
      <c r="C4209" s="244" t="s">
        <v>25546</v>
      </c>
      <c r="D4209" s="244" t="s">
        <v>2762</v>
      </c>
      <c r="E4209" s="244" t="s">
        <v>25531</v>
      </c>
      <c r="F4209" s="244" t="s">
        <v>25547</v>
      </c>
      <c r="G4209" s="244" t="s">
        <v>25548</v>
      </c>
      <c r="H4209" s="244" t="s">
        <v>262</v>
      </c>
      <c r="I4209" s="237" t="s">
        <v>1844</v>
      </c>
      <c r="J4209" s="204" t="s">
        <v>401</v>
      </c>
      <c r="K4209" s="313" t="s">
        <v>1953</v>
      </c>
      <c r="L4209" s="290"/>
      <c r="M4209" s="244" t="s">
        <v>447</v>
      </c>
      <c r="N4209" s="244" t="s">
        <v>449</v>
      </c>
      <c r="O4209" s="244" t="s">
        <v>450</v>
      </c>
      <c r="P4209" s="244">
        <v>2021</v>
      </c>
      <c r="Q4209" s="244">
        <v>2024</v>
      </c>
      <c r="R4209" s="244" t="s">
        <v>3412</v>
      </c>
      <c r="S4209" s="223" t="s">
        <v>78</v>
      </c>
      <c r="T4209" s="244" t="s">
        <v>451</v>
      </c>
      <c r="U4209" s="246">
        <v>282</v>
      </c>
      <c r="V4209" s="244" t="s">
        <v>452</v>
      </c>
      <c r="W4209" s="244" t="s">
        <v>4598</v>
      </c>
      <c r="X4209" s="244" t="s">
        <v>25549</v>
      </c>
      <c r="Y4209" s="246">
        <v>122000</v>
      </c>
      <c r="Z4209" s="262"/>
      <c r="AA4209" s="241">
        <f t="shared" si="33"/>
        <v>0</v>
      </c>
      <c r="AB4209" s="273" t="s">
        <v>25550</v>
      </c>
      <c r="AC4209" s="228"/>
    </row>
    <row r="4210" spans="1:29" ht="15" customHeight="1">
      <c r="A4210" s="109">
        <v>4201</v>
      </c>
      <c r="B4210" s="222" t="str">
        <f t="shared" si="32"/>
        <v>Klik Disini</v>
      </c>
      <c r="C4210" s="244" t="s">
        <v>25551</v>
      </c>
      <c r="D4210" s="244" t="s">
        <v>2762</v>
      </c>
      <c r="E4210" s="244" t="s">
        <v>25552</v>
      </c>
      <c r="F4210" s="244" t="s">
        <v>25553</v>
      </c>
      <c r="G4210" s="244" t="s">
        <v>25554</v>
      </c>
      <c r="H4210" s="244" t="s">
        <v>274</v>
      </c>
      <c r="I4210" s="237" t="s">
        <v>1844</v>
      </c>
      <c r="J4210" s="204" t="s">
        <v>401</v>
      </c>
      <c r="K4210" s="313" t="s">
        <v>1953</v>
      </c>
      <c r="L4210" s="290"/>
      <c r="M4210" s="244" t="s">
        <v>447</v>
      </c>
      <c r="N4210" s="244" t="s">
        <v>449</v>
      </c>
      <c r="O4210" s="244" t="s">
        <v>450</v>
      </c>
      <c r="P4210" s="244">
        <v>2023</v>
      </c>
      <c r="Q4210" s="244">
        <v>2023</v>
      </c>
      <c r="R4210" s="244" t="s">
        <v>3412</v>
      </c>
      <c r="S4210" s="223" t="s">
        <v>78</v>
      </c>
      <c r="T4210" s="244" t="s">
        <v>451</v>
      </c>
      <c r="U4210" s="246">
        <v>194</v>
      </c>
      <c r="V4210" s="244" t="s">
        <v>452</v>
      </c>
      <c r="W4210" s="244" t="s">
        <v>707</v>
      </c>
      <c r="X4210" s="244" t="s">
        <v>25555</v>
      </c>
      <c r="Y4210" s="246">
        <v>95000</v>
      </c>
      <c r="Z4210" s="262"/>
      <c r="AA4210" s="241">
        <f t="shared" si="33"/>
        <v>0</v>
      </c>
      <c r="AB4210" s="273" t="s">
        <v>25556</v>
      </c>
      <c r="AC4210" s="228"/>
    </row>
    <row r="4211" spans="1:29" ht="15" customHeight="1">
      <c r="A4211" s="109">
        <v>4202</v>
      </c>
      <c r="B4211" s="222" t="str">
        <f t="shared" si="32"/>
        <v>Klik Disini</v>
      </c>
      <c r="C4211" s="244" t="s">
        <v>25557</v>
      </c>
      <c r="D4211" s="244" t="s">
        <v>2762</v>
      </c>
      <c r="E4211" s="244" t="s">
        <v>25558</v>
      </c>
      <c r="F4211" s="244" t="s">
        <v>25559</v>
      </c>
      <c r="G4211" s="244" t="s">
        <v>25560</v>
      </c>
      <c r="H4211" s="244" t="s">
        <v>344</v>
      </c>
      <c r="I4211" s="237" t="s">
        <v>446</v>
      </c>
      <c r="J4211" s="204" t="s">
        <v>343</v>
      </c>
      <c r="K4211" s="313" t="s">
        <v>1953</v>
      </c>
      <c r="L4211" s="290"/>
      <c r="M4211" s="244" t="s">
        <v>447</v>
      </c>
      <c r="N4211" s="244" t="s">
        <v>449</v>
      </c>
      <c r="O4211" s="244" t="s">
        <v>450</v>
      </c>
      <c r="P4211" s="244">
        <v>2024</v>
      </c>
      <c r="Q4211" s="244">
        <v>2024</v>
      </c>
      <c r="R4211" s="244" t="s">
        <v>13812</v>
      </c>
      <c r="S4211" s="223" t="s">
        <v>78</v>
      </c>
      <c r="T4211" s="244" t="s">
        <v>451</v>
      </c>
      <c r="U4211" s="246">
        <v>146</v>
      </c>
      <c r="V4211" s="244" t="s">
        <v>452</v>
      </c>
      <c r="W4211" s="244" t="s">
        <v>4777</v>
      </c>
      <c r="X4211" s="244" t="s">
        <v>25561</v>
      </c>
      <c r="Y4211" s="246">
        <v>63000</v>
      </c>
      <c r="Z4211" s="262"/>
      <c r="AA4211" s="241">
        <f t="shared" si="33"/>
        <v>0</v>
      </c>
      <c r="AB4211" s="273" t="s">
        <v>25562</v>
      </c>
      <c r="AC4211" s="228"/>
    </row>
    <row r="4212" spans="1:29" ht="15" customHeight="1">
      <c r="A4212" s="109">
        <v>4203</v>
      </c>
      <c r="B4212" s="222" t="str">
        <f t="shared" si="32"/>
        <v>Klik Disini</v>
      </c>
      <c r="C4212" s="244" t="s">
        <v>25563</v>
      </c>
      <c r="D4212" s="244" t="s">
        <v>2762</v>
      </c>
      <c r="E4212" s="244" t="s">
        <v>25564</v>
      </c>
      <c r="F4212" s="244" t="s">
        <v>25565</v>
      </c>
      <c r="G4212" s="244" t="s">
        <v>25566</v>
      </c>
      <c r="H4212" s="244" t="s">
        <v>495</v>
      </c>
      <c r="I4212" s="237" t="s">
        <v>446</v>
      </c>
      <c r="J4212" s="204" t="s">
        <v>359</v>
      </c>
      <c r="K4212" s="313" t="s">
        <v>1953</v>
      </c>
      <c r="L4212" s="290"/>
      <c r="M4212" s="244" t="s">
        <v>447</v>
      </c>
      <c r="N4212" s="244" t="s">
        <v>449</v>
      </c>
      <c r="O4212" s="244" t="s">
        <v>450</v>
      </c>
      <c r="P4212" s="244">
        <v>2024</v>
      </c>
      <c r="Q4212" s="244">
        <v>2024</v>
      </c>
      <c r="R4212" s="244" t="s">
        <v>13812</v>
      </c>
      <c r="S4212" s="223" t="s">
        <v>78</v>
      </c>
      <c r="T4212" s="244" t="s">
        <v>451</v>
      </c>
      <c r="U4212" s="246">
        <v>242</v>
      </c>
      <c r="V4212" s="244" t="s">
        <v>452</v>
      </c>
      <c r="W4212" s="244" t="s">
        <v>563</v>
      </c>
      <c r="X4212" s="244" t="s">
        <v>25567</v>
      </c>
      <c r="Y4212" s="246">
        <v>82000</v>
      </c>
      <c r="Z4212" s="262"/>
      <c r="AA4212" s="241">
        <f t="shared" si="33"/>
        <v>0</v>
      </c>
      <c r="AB4212" s="273" t="s">
        <v>25568</v>
      </c>
      <c r="AC4212" s="228"/>
    </row>
    <row r="4213" spans="1:29" ht="15" customHeight="1">
      <c r="A4213" s="109">
        <v>4204</v>
      </c>
      <c r="B4213" s="222" t="str">
        <f t="shared" si="32"/>
        <v>Klik Disini</v>
      </c>
      <c r="C4213" s="244" t="s">
        <v>25569</v>
      </c>
      <c r="D4213" s="244" t="s">
        <v>2762</v>
      </c>
      <c r="E4213" s="244" t="s">
        <v>25570</v>
      </c>
      <c r="F4213" s="244" t="s">
        <v>25571</v>
      </c>
      <c r="G4213" s="244" t="s">
        <v>25572</v>
      </c>
      <c r="H4213" s="244" t="s">
        <v>262</v>
      </c>
      <c r="I4213" s="237" t="s">
        <v>1844</v>
      </c>
      <c r="J4213" s="204" t="s">
        <v>401</v>
      </c>
      <c r="K4213" s="313" t="s">
        <v>1953</v>
      </c>
      <c r="L4213" s="290"/>
      <c r="M4213" s="244" t="s">
        <v>447</v>
      </c>
      <c r="N4213" s="244" t="s">
        <v>449</v>
      </c>
      <c r="O4213" s="244" t="s">
        <v>450</v>
      </c>
      <c r="P4213" s="244">
        <v>2024</v>
      </c>
      <c r="Q4213" s="244">
        <v>2024</v>
      </c>
      <c r="R4213" s="244" t="s">
        <v>3412</v>
      </c>
      <c r="S4213" s="223" t="s">
        <v>78</v>
      </c>
      <c r="T4213" s="244" t="s">
        <v>451</v>
      </c>
      <c r="U4213" s="246">
        <v>506</v>
      </c>
      <c r="V4213" s="244" t="s">
        <v>452</v>
      </c>
      <c r="W4213" s="244" t="s">
        <v>6497</v>
      </c>
      <c r="X4213" s="244" t="s">
        <v>25573</v>
      </c>
      <c r="Y4213" s="246">
        <v>199000</v>
      </c>
      <c r="Z4213" s="262"/>
      <c r="AA4213" s="241">
        <f t="shared" si="33"/>
        <v>0</v>
      </c>
      <c r="AB4213" s="273" t="s">
        <v>25574</v>
      </c>
      <c r="AC4213" s="228"/>
    </row>
    <row r="4214" spans="1:29" ht="15" customHeight="1">
      <c r="A4214" s="109">
        <v>4205</v>
      </c>
      <c r="B4214" s="222" t="str">
        <f t="shared" si="32"/>
        <v>Klik Disini</v>
      </c>
      <c r="C4214" s="244" t="s">
        <v>25575</v>
      </c>
      <c r="D4214" s="244" t="s">
        <v>2762</v>
      </c>
      <c r="E4214" s="244" t="s">
        <v>25576</v>
      </c>
      <c r="F4214" s="244" t="s">
        <v>25577</v>
      </c>
      <c r="G4214" s="244" t="s">
        <v>25578</v>
      </c>
      <c r="H4214" s="244" t="s">
        <v>400</v>
      </c>
      <c r="I4214" s="237" t="s">
        <v>1844</v>
      </c>
      <c r="J4214" s="204" t="s">
        <v>399</v>
      </c>
      <c r="K4214" s="313" t="s">
        <v>1953</v>
      </c>
      <c r="L4214" s="290"/>
      <c r="M4214" s="244" t="s">
        <v>447</v>
      </c>
      <c r="N4214" s="244" t="s">
        <v>449</v>
      </c>
      <c r="O4214" s="244" t="s">
        <v>450</v>
      </c>
      <c r="P4214" s="244">
        <v>2024</v>
      </c>
      <c r="Q4214" s="244">
        <v>2024</v>
      </c>
      <c r="R4214" s="244" t="s">
        <v>3412</v>
      </c>
      <c r="S4214" s="223" t="s">
        <v>78</v>
      </c>
      <c r="T4214" s="244" t="s">
        <v>451</v>
      </c>
      <c r="U4214" s="246">
        <v>82</v>
      </c>
      <c r="V4214" s="244" t="s">
        <v>452</v>
      </c>
      <c r="W4214" s="244" t="s">
        <v>1117</v>
      </c>
      <c r="X4214" s="244" t="s">
        <v>25579</v>
      </c>
      <c r="Y4214" s="246">
        <v>34000</v>
      </c>
      <c r="Z4214" s="262"/>
      <c r="AA4214" s="241">
        <f t="shared" si="33"/>
        <v>0</v>
      </c>
      <c r="AB4214" s="273" t="s">
        <v>25580</v>
      </c>
      <c r="AC4214" s="228"/>
    </row>
    <row r="4215" spans="1:29" ht="15" customHeight="1">
      <c r="A4215" s="109">
        <v>4206</v>
      </c>
      <c r="B4215" s="222" t="str">
        <f t="shared" si="32"/>
        <v>Klik Disini</v>
      </c>
      <c r="C4215" s="244" t="s">
        <v>25581</v>
      </c>
      <c r="D4215" s="244" t="s">
        <v>2762</v>
      </c>
      <c r="E4215" s="244" t="s">
        <v>25582</v>
      </c>
      <c r="F4215" s="244" t="s">
        <v>25583</v>
      </c>
      <c r="G4215" s="244" t="s">
        <v>25584</v>
      </c>
      <c r="H4215" s="244" t="s">
        <v>262</v>
      </c>
      <c r="I4215" s="237" t="s">
        <v>1844</v>
      </c>
      <c r="J4215" s="204" t="s">
        <v>401</v>
      </c>
      <c r="K4215" s="313" t="s">
        <v>1953</v>
      </c>
      <c r="L4215" s="290"/>
      <c r="M4215" s="244" t="s">
        <v>447</v>
      </c>
      <c r="N4215" s="244" t="s">
        <v>449</v>
      </c>
      <c r="O4215" s="244" t="s">
        <v>450</v>
      </c>
      <c r="P4215" s="244">
        <v>2024</v>
      </c>
      <c r="Q4215" s="244">
        <v>2024</v>
      </c>
      <c r="R4215" s="244" t="s">
        <v>3412</v>
      </c>
      <c r="S4215" s="223" t="s">
        <v>78</v>
      </c>
      <c r="T4215" s="244" t="s">
        <v>451</v>
      </c>
      <c r="U4215" s="246">
        <v>274</v>
      </c>
      <c r="V4215" s="244" t="s">
        <v>452</v>
      </c>
      <c r="W4215" s="244" t="s">
        <v>1873</v>
      </c>
      <c r="X4215" s="244" t="s">
        <v>25585</v>
      </c>
      <c r="Y4215" s="246">
        <v>108000</v>
      </c>
      <c r="Z4215" s="262"/>
      <c r="AA4215" s="241">
        <f t="shared" si="33"/>
        <v>0</v>
      </c>
      <c r="AB4215" s="273" t="s">
        <v>25586</v>
      </c>
      <c r="AC4215" s="228"/>
    </row>
    <row r="4216" spans="1:29" ht="15" customHeight="1">
      <c r="A4216" s="109">
        <v>4207</v>
      </c>
      <c r="B4216" s="222" t="str">
        <f t="shared" si="32"/>
        <v>Klik Disini</v>
      </c>
      <c r="C4216" s="244" t="s">
        <v>25587</v>
      </c>
      <c r="D4216" s="244" t="s">
        <v>2762</v>
      </c>
      <c r="E4216" s="244" t="s">
        <v>25588</v>
      </c>
      <c r="F4216" s="244" t="s">
        <v>25589</v>
      </c>
      <c r="G4216" s="244" t="s">
        <v>25590</v>
      </c>
      <c r="H4216" s="244" t="s">
        <v>4690</v>
      </c>
      <c r="I4216" s="237" t="s">
        <v>592</v>
      </c>
      <c r="J4216" s="204" t="s">
        <v>326</v>
      </c>
      <c r="K4216" s="313" t="s">
        <v>1953</v>
      </c>
      <c r="L4216" s="290"/>
      <c r="M4216" s="244" t="s">
        <v>447</v>
      </c>
      <c r="N4216" s="244" t="s">
        <v>449</v>
      </c>
      <c r="O4216" s="244" t="s">
        <v>450</v>
      </c>
      <c r="P4216" s="244">
        <v>2024</v>
      </c>
      <c r="Q4216" s="244">
        <v>2024</v>
      </c>
      <c r="R4216" s="244" t="s">
        <v>14523</v>
      </c>
      <c r="S4216" s="223" t="s">
        <v>78</v>
      </c>
      <c r="T4216" s="244" t="s">
        <v>451</v>
      </c>
      <c r="U4216" s="246">
        <v>178</v>
      </c>
      <c r="V4216" s="244" t="s">
        <v>452</v>
      </c>
      <c r="W4216" s="244" t="s">
        <v>1076</v>
      </c>
      <c r="X4216" s="244" t="s">
        <v>25591</v>
      </c>
      <c r="Y4216" s="246">
        <v>114000</v>
      </c>
      <c r="Z4216" s="262"/>
      <c r="AA4216" s="241">
        <f t="shared" si="33"/>
        <v>0</v>
      </c>
      <c r="AB4216" s="273" t="s">
        <v>25592</v>
      </c>
      <c r="AC4216" s="228"/>
    </row>
    <row r="4217" spans="1:29" ht="15" customHeight="1">
      <c r="A4217" s="109">
        <v>4208</v>
      </c>
      <c r="B4217" s="222" t="str">
        <f t="shared" si="32"/>
        <v>Klik Disini</v>
      </c>
      <c r="C4217" s="244" t="s">
        <v>25593</v>
      </c>
      <c r="D4217" s="244" t="s">
        <v>2762</v>
      </c>
      <c r="E4217" s="244" t="s">
        <v>25594</v>
      </c>
      <c r="F4217" s="244" t="s">
        <v>25595</v>
      </c>
      <c r="G4217" s="244" t="s">
        <v>25596</v>
      </c>
      <c r="H4217" s="244" t="s">
        <v>262</v>
      </c>
      <c r="I4217" s="237" t="s">
        <v>1844</v>
      </c>
      <c r="J4217" s="204" t="s">
        <v>401</v>
      </c>
      <c r="K4217" s="313" t="s">
        <v>1953</v>
      </c>
      <c r="L4217" s="290"/>
      <c r="M4217" s="244" t="s">
        <v>447</v>
      </c>
      <c r="N4217" s="244" t="s">
        <v>449</v>
      </c>
      <c r="O4217" s="244" t="s">
        <v>450</v>
      </c>
      <c r="P4217" s="244" t="s">
        <v>21152</v>
      </c>
      <c r="Q4217" s="244">
        <v>2024</v>
      </c>
      <c r="R4217" s="244" t="s">
        <v>3412</v>
      </c>
      <c r="S4217" s="223" t="s">
        <v>78</v>
      </c>
      <c r="T4217" s="244" t="s">
        <v>451</v>
      </c>
      <c r="U4217" s="246">
        <v>298</v>
      </c>
      <c r="V4217" s="244" t="s">
        <v>452</v>
      </c>
      <c r="W4217" s="244" t="s">
        <v>563</v>
      </c>
      <c r="X4217" s="244" t="s">
        <v>25597</v>
      </c>
      <c r="Y4217" s="246">
        <v>119000</v>
      </c>
      <c r="Z4217" s="262"/>
      <c r="AA4217" s="241">
        <f t="shared" si="33"/>
        <v>0</v>
      </c>
      <c r="AB4217" s="273" t="s">
        <v>25598</v>
      </c>
      <c r="AC4217" s="228"/>
    </row>
    <row r="4218" spans="1:29" ht="15" customHeight="1">
      <c r="A4218" s="109">
        <v>4209</v>
      </c>
      <c r="B4218" s="222" t="str">
        <f t="shared" si="32"/>
        <v>Klik Disini</v>
      </c>
      <c r="C4218" s="244" t="s">
        <v>25599</v>
      </c>
      <c r="D4218" s="244" t="s">
        <v>2762</v>
      </c>
      <c r="E4218" s="244" t="s">
        <v>25600</v>
      </c>
      <c r="F4218" s="244" t="s">
        <v>25601</v>
      </c>
      <c r="G4218" s="244" t="s">
        <v>25602</v>
      </c>
      <c r="H4218" s="244" t="s">
        <v>3662</v>
      </c>
      <c r="I4218" s="237" t="s">
        <v>446</v>
      </c>
      <c r="J4218" s="204" t="s">
        <v>347</v>
      </c>
      <c r="K4218" s="313" t="s">
        <v>1953</v>
      </c>
      <c r="L4218" s="290"/>
      <c r="M4218" s="244" t="s">
        <v>447</v>
      </c>
      <c r="N4218" s="244" t="s">
        <v>449</v>
      </c>
      <c r="O4218" s="244" t="s">
        <v>450</v>
      </c>
      <c r="P4218" s="244">
        <v>2023</v>
      </c>
      <c r="Q4218" s="244">
        <v>2023</v>
      </c>
      <c r="R4218" s="244" t="s">
        <v>3643</v>
      </c>
      <c r="S4218" s="223" t="s">
        <v>78</v>
      </c>
      <c r="T4218" s="244" t="s">
        <v>451</v>
      </c>
      <c r="U4218" s="246">
        <v>225</v>
      </c>
      <c r="V4218" s="244" t="s">
        <v>452</v>
      </c>
      <c r="W4218" s="244" t="s">
        <v>4347</v>
      </c>
      <c r="X4218" s="244" t="s">
        <v>25603</v>
      </c>
      <c r="Y4218" s="246">
        <v>172000</v>
      </c>
      <c r="Z4218" s="262"/>
      <c r="AA4218" s="241">
        <f t="shared" si="33"/>
        <v>0</v>
      </c>
      <c r="AB4218" s="273" t="s">
        <v>25604</v>
      </c>
      <c r="AC4218" s="228"/>
    </row>
    <row r="4219" spans="1:29" ht="15" customHeight="1">
      <c r="A4219" s="109">
        <v>4210</v>
      </c>
      <c r="B4219" s="222" t="str">
        <f t="shared" si="32"/>
        <v>Klik Disini</v>
      </c>
      <c r="C4219" s="244" t="s">
        <v>25605</v>
      </c>
      <c r="D4219" s="244" t="s">
        <v>2762</v>
      </c>
      <c r="E4219" s="244" t="s">
        <v>25606</v>
      </c>
      <c r="F4219" s="244" t="s">
        <v>25607</v>
      </c>
      <c r="G4219" s="244" t="s">
        <v>25608</v>
      </c>
      <c r="H4219" s="244" t="s">
        <v>14345</v>
      </c>
      <c r="I4219" s="237" t="s">
        <v>446</v>
      </c>
      <c r="J4219" s="204" t="s">
        <v>357</v>
      </c>
      <c r="K4219" s="313" t="s">
        <v>447</v>
      </c>
      <c r="L4219" s="290"/>
      <c r="M4219" s="244" t="s">
        <v>447</v>
      </c>
      <c r="N4219" s="244" t="s">
        <v>449</v>
      </c>
      <c r="O4219" s="244" t="s">
        <v>450</v>
      </c>
      <c r="P4219" s="244">
        <v>2024</v>
      </c>
      <c r="Q4219" s="244">
        <v>2024</v>
      </c>
      <c r="R4219" s="244" t="s">
        <v>3412</v>
      </c>
      <c r="S4219" s="223" t="s">
        <v>78</v>
      </c>
      <c r="T4219" s="244" t="s">
        <v>451</v>
      </c>
      <c r="U4219" s="246">
        <v>242</v>
      </c>
      <c r="V4219" s="244" t="s">
        <v>452</v>
      </c>
      <c r="W4219" s="244" t="s">
        <v>897</v>
      </c>
      <c r="X4219" s="244" t="s">
        <v>25609</v>
      </c>
      <c r="Y4219" s="246">
        <v>82000</v>
      </c>
      <c r="Z4219" s="262"/>
      <c r="AA4219" s="241">
        <f t="shared" si="33"/>
        <v>0</v>
      </c>
      <c r="AB4219" s="273" t="s">
        <v>25610</v>
      </c>
      <c r="AC4219" s="228"/>
    </row>
    <row r="4220" spans="1:29" ht="15" customHeight="1">
      <c r="A4220" s="109">
        <v>4211</v>
      </c>
      <c r="B4220" s="222" t="str">
        <f t="shared" si="32"/>
        <v>Klik Disini</v>
      </c>
      <c r="C4220" s="244" t="s">
        <v>25611</v>
      </c>
      <c r="D4220" s="244" t="s">
        <v>2762</v>
      </c>
      <c r="E4220" s="244" t="s">
        <v>25612</v>
      </c>
      <c r="F4220" s="244" t="s">
        <v>25613</v>
      </c>
      <c r="G4220" s="244" t="s">
        <v>25614</v>
      </c>
      <c r="H4220" s="244" t="s">
        <v>21151</v>
      </c>
      <c r="I4220" s="237" t="s">
        <v>446</v>
      </c>
      <c r="J4220" s="204" t="s">
        <v>353</v>
      </c>
      <c r="K4220" s="313" t="s">
        <v>447</v>
      </c>
      <c r="L4220" s="290"/>
      <c r="M4220" s="244" t="s">
        <v>447</v>
      </c>
      <c r="N4220" s="244" t="s">
        <v>449</v>
      </c>
      <c r="O4220" s="244" t="s">
        <v>450</v>
      </c>
      <c r="P4220" s="244">
        <v>2024</v>
      </c>
      <c r="Q4220" s="244">
        <v>2024</v>
      </c>
      <c r="R4220" s="244" t="s">
        <v>3412</v>
      </c>
      <c r="S4220" s="223" t="s">
        <v>78</v>
      </c>
      <c r="T4220" s="244" t="s">
        <v>451</v>
      </c>
      <c r="U4220" s="246">
        <v>458</v>
      </c>
      <c r="V4220" s="244" t="s">
        <v>452</v>
      </c>
      <c r="W4220" s="244" t="s">
        <v>6556</v>
      </c>
      <c r="X4220" s="244" t="s">
        <v>25615</v>
      </c>
      <c r="Y4220" s="246">
        <v>135000</v>
      </c>
      <c r="Z4220" s="262"/>
      <c r="AA4220" s="241">
        <f t="shared" si="33"/>
        <v>0</v>
      </c>
      <c r="AB4220" s="273" t="s">
        <v>25616</v>
      </c>
      <c r="AC4220" s="228"/>
    </row>
    <row r="4221" spans="1:29" ht="15" customHeight="1">
      <c r="A4221" s="109">
        <v>4212</v>
      </c>
      <c r="B4221" s="222" t="str">
        <f t="shared" si="32"/>
        <v>Klik Disini</v>
      </c>
      <c r="C4221" s="244" t="s">
        <v>25617</v>
      </c>
      <c r="D4221" s="244" t="s">
        <v>2762</v>
      </c>
      <c r="E4221" s="244" t="s">
        <v>5382</v>
      </c>
      <c r="F4221" s="244" t="s">
        <v>25618</v>
      </c>
      <c r="G4221" s="244" t="s">
        <v>25619</v>
      </c>
      <c r="H4221" s="244" t="s">
        <v>3912</v>
      </c>
      <c r="I4221" s="237" t="s">
        <v>446</v>
      </c>
      <c r="J4221" s="204" t="s">
        <v>367</v>
      </c>
      <c r="K4221" s="313" t="s">
        <v>447</v>
      </c>
      <c r="L4221" s="290"/>
      <c r="M4221" s="244" t="s">
        <v>447</v>
      </c>
      <c r="N4221" s="244" t="s">
        <v>449</v>
      </c>
      <c r="O4221" s="244" t="s">
        <v>450</v>
      </c>
      <c r="P4221" s="244">
        <v>2024</v>
      </c>
      <c r="Q4221" s="244">
        <v>2024</v>
      </c>
      <c r="R4221" s="244" t="s">
        <v>14116</v>
      </c>
      <c r="S4221" s="223" t="s">
        <v>78</v>
      </c>
      <c r="T4221" s="244" t="s">
        <v>451</v>
      </c>
      <c r="U4221" s="246">
        <v>194</v>
      </c>
      <c r="V4221" s="244" t="s">
        <v>452</v>
      </c>
      <c r="W4221" s="244" t="s">
        <v>1626</v>
      </c>
      <c r="X4221" s="244" t="s">
        <v>25620</v>
      </c>
      <c r="Y4221" s="246">
        <v>72000</v>
      </c>
      <c r="Z4221" s="262"/>
      <c r="AA4221" s="241">
        <f t="shared" si="33"/>
        <v>0</v>
      </c>
      <c r="AB4221" s="273" t="s">
        <v>25621</v>
      </c>
      <c r="AC4221" s="228"/>
    </row>
    <row r="4222" spans="1:29" ht="15" customHeight="1">
      <c r="A4222" s="109">
        <v>4213</v>
      </c>
      <c r="B4222" s="222" t="str">
        <f t="shared" si="32"/>
        <v>Klik Disini</v>
      </c>
      <c r="C4222" s="244" t="s">
        <v>25622</v>
      </c>
      <c r="D4222" s="244" t="s">
        <v>2762</v>
      </c>
      <c r="E4222" s="244" t="s">
        <v>14445</v>
      </c>
      <c r="F4222" s="244" t="s">
        <v>25623</v>
      </c>
      <c r="G4222" s="244" t="s">
        <v>25624</v>
      </c>
      <c r="H4222" s="244" t="s">
        <v>384</v>
      </c>
      <c r="I4222" s="237" t="s">
        <v>446</v>
      </c>
      <c r="J4222" s="204" t="s">
        <v>383</v>
      </c>
      <c r="K4222" s="313" t="s">
        <v>447</v>
      </c>
      <c r="L4222" s="290"/>
      <c r="M4222" s="244" t="s">
        <v>447</v>
      </c>
      <c r="N4222" s="244" t="s">
        <v>449</v>
      </c>
      <c r="O4222" s="244" t="s">
        <v>583</v>
      </c>
      <c r="P4222" s="244">
        <v>2024</v>
      </c>
      <c r="Q4222" s="244">
        <v>2024</v>
      </c>
      <c r="R4222" s="244" t="s">
        <v>3675</v>
      </c>
      <c r="S4222" s="223" t="s">
        <v>78</v>
      </c>
      <c r="T4222" s="244" t="s">
        <v>451</v>
      </c>
      <c r="U4222" s="246">
        <v>162</v>
      </c>
      <c r="V4222" s="244" t="s">
        <v>452</v>
      </c>
      <c r="W4222" s="244" t="s">
        <v>1859</v>
      </c>
      <c r="X4222" s="244" t="s">
        <v>25625</v>
      </c>
      <c r="Y4222" s="246">
        <v>99000</v>
      </c>
      <c r="Z4222" s="262"/>
      <c r="AA4222" s="241">
        <f t="shared" si="33"/>
        <v>0</v>
      </c>
      <c r="AB4222" s="273" t="s">
        <v>25626</v>
      </c>
      <c r="AC4222" s="228"/>
    </row>
    <row r="4223" spans="1:29" ht="15" customHeight="1">
      <c r="A4223" s="109">
        <v>4214</v>
      </c>
      <c r="B4223" s="222" t="str">
        <f t="shared" si="32"/>
        <v>Klik Disini</v>
      </c>
      <c r="C4223" s="244" t="s">
        <v>25627</v>
      </c>
      <c r="D4223" s="244" t="s">
        <v>2762</v>
      </c>
      <c r="E4223" s="244" t="s">
        <v>25481</v>
      </c>
      <c r="F4223" s="244" t="s">
        <v>25628</v>
      </c>
      <c r="G4223" s="244" t="s">
        <v>25629</v>
      </c>
      <c r="H4223" s="244" t="s">
        <v>356</v>
      </c>
      <c r="I4223" s="237" t="s">
        <v>1844</v>
      </c>
      <c r="J4223" s="204" t="s">
        <v>401</v>
      </c>
      <c r="K4223" s="313" t="s">
        <v>1953</v>
      </c>
      <c r="L4223" s="290"/>
      <c r="M4223" s="244" t="s">
        <v>447</v>
      </c>
      <c r="N4223" s="244" t="s">
        <v>449</v>
      </c>
      <c r="O4223" s="244" t="s">
        <v>450</v>
      </c>
      <c r="P4223" s="244">
        <v>2024</v>
      </c>
      <c r="Q4223" s="244">
        <v>2024</v>
      </c>
      <c r="R4223" s="244" t="s">
        <v>3412</v>
      </c>
      <c r="S4223" s="223" t="s">
        <v>78</v>
      </c>
      <c r="T4223" s="244" t="s">
        <v>451</v>
      </c>
      <c r="U4223" s="246">
        <v>394</v>
      </c>
      <c r="V4223" s="244" t="s">
        <v>452</v>
      </c>
      <c r="W4223" s="244" t="s">
        <v>991</v>
      </c>
      <c r="X4223" s="244" t="s">
        <v>25630</v>
      </c>
      <c r="Y4223" s="246">
        <v>142000</v>
      </c>
      <c r="Z4223" s="262"/>
      <c r="AA4223" s="241">
        <f t="shared" si="33"/>
        <v>0</v>
      </c>
      <c r="AB4223" s="273" t="s">
        <v>25631</v>
      </c>
      <c r="AC4223" s="228"/>
    </row>
    <row r="4224" spans="1:29" ht="15" customHeight="1">
      <c r="A4224" s="109">
        <v>4215</v>
      </c>
      <c r="B4224" s="222" t="str">
        <f t="shared" si="32"/>
        <v>Klik Disini</v>
      </c>
      <c r="C4224" s="244" t="s">
        <v>25632</v>
      </c>
      <c r="D4224" s="244" t="s">
        <v>2762</v>
      </c>
      <c r="E4224" s="244" t="s">
        <v>25633</v>
      </c>
      <c r="F4224" s="244" t="s">
        <v>25634</v>
      </c>
      <c r="G4224" s="244" t="s">
        <v>25635</v>
      </c>
      <c r="H4224" s="244" t="s">
        <v>3912</v>
      </c>
      <c r="I4224" s="237" t="s">
        <v>446</v>
      </c>
      <c r="J4224" s="204" t="s">
        <v>367</v>
      </c>
      <c r="K4224" s="313" t="s">
        <v>447</v>
      </c>
      <c r="L4224" s="290"/>
      <c r="M4224" s="244" t="s">
        <v>447</v>
      </c>
      <c r="N4224" s="244" t="s">
        <v>449</v>
      </c>
      <c r="O4224" s="244" t="s">
        <v>583</v>
      </c>
      <c r="P4224" s="244">
        <v>2024</v>
      </c>
      <c r="Q4224" s="244">
        <v>2024</v>
      </c>
      <c r="R4224" s="244" t="s">
        <v>5871</v>
      </c>
      <c r="S4224" s="223" t="s">
        <v>78</v>
      </c>
      <c r="T4224" s="244" t="s">
        <v>451</v>
      </c>
      <c r="U4224" s="246">
        <v>35</v>
      </c>
      <c r="V4224" s="244" t="s">
        <v>452</v>
      </c>
      <c r="W4224" s="244" t="s">
        <v>775</v>
      </c>
      <c r="X4224" s="244" t="s">
        <v>25636</v>
      </c>
      <c r="Y4224" s="246">
        <v>49000</v>
      </c>
      <c r="Z4224" s="262"/>
      <c r="AA4224" s="241">
        <f t="shared" si="33"/>
        <v>0</v>
      </c>
      <c r="AB4224" s="273" t="s">
        <v>25637</v>
      </c>
      <c r="AC4224" s="228"/>
    </row>
    <row r="4225" spans="1:29" ht="15" customHeight="1">
      <c r="A4225" s="109">
        <v>4216</v>
      </c>
      <c r="B4225" s="222" t="str">
        <f t="shared" si="32"/>
        <v>Klik Disini</v>
      </c>
      <c r="C4225" s="244" t="s">
        <v>25638</v>
      </c>
      <c r="D4225" s="244" t="s">
        <v>2762</v>
      </c>
      <c r="E4225" s="244" t="s">
        <v>25352</v>
      </c>
      <c r="F4225" s="244" t="s">
        <v>25639</v>
      </c>
      <c r="G4225" s="244" t="s">
        <v>25640</v>
      </c>
      <c r="H4225" s="244" t="s">
        <v>2070</v>
      </c>
      <c r="I4225" s="237" t="s">
        <v>583</v>
      </c>
      <c r="J4225" s="204" t="s">
        <v>263</v>
      </c>
      <c r="K4225" s="313" t="s">
        <v>1953</v>
      </c>
      <c r="L4225" s="290"/>
      <c r="M4225" s="244" t="s">
        <v>447</v>
      </c>
      <c r="N4225" s="244" t="s">
        <v>449</v>
      </c>
      <c r="O4225" s="244" t="s">
        <v>583</v>
      </c>
      <c r="P4225" s="244">
        <v>2024</v>
      </c>
      <c r="Q4225" s="244">
        <v>2024</v>
      </c>
      <c r="R4225" s="244" t="s">
        <v>3740</v>
      </c>
      <c r="S4225" s="223" t="s">
        <v>78</v>
      </c>
      <c r="T4225" s="244" t="s">
        <v>451</v>
      </c>
      <c r="U4225" s="246">
        <v>41</v>
      </c>
      <c r="V4225" s="244" t="s">
        <v>452</v>
      </c>
      <c r="W4225" s="244" t="s">
        <v>1626</v>
      </c>
      <c r="X4225" s="244" t="s">
        <v>25641</v>
      </c>
      <c r="Y4225" s="246">
        <v>69000</v>
      </c>
      <c r="Z4225" s="262"/>
      <c r="AA4225" s="241">
        <f t="shared" si="33"/>
        <v>0</v>
      </c>
      <c r="AB4225" s="273" t="s">
        <v>25642</v>
      </c>
      <c r="AC4225" s="228"/>
    </row>
    <row r="4226" spans="1:29" ht="15" customHeight="1">
      <c r="A4226" s="109">
        <v>4217</v>
      </c>
      <c r="B4226" s="222" t="str">
        <f t="shared" si="32"/>
        <v>Klik Disini</v>
      </c>
      <c r="C4226" s="244" t="s">
        <v>25643</v>
      </c>
      <c r="D4226" s="244" t="s">
        <v>2762</v>
      </c>
      <c r="E4226" s="244" t="s">
        <v>25570</v>
      </c>
      <c r="F4226" s="244" t="s">
        <v>25644</v>
      </c>
      <c r="G4226" s="244" t="s">
        <v>25645</v>
      </c>
      <c r="H4226" s="244" t="s">
        <v>262</v>
      </c>
      <c r="I4226" s="237" t="s">
        <v>1844</v>
      </c>
      <c r="J4226" s="204" t="s">
        <v>401</v>
      </c>
      <c r="K4226" s="313" t="s">
        <v>1953</v>
      </c>
      <c r="L4226" s="290"/>
      <c r="M4226" s="244" t="s">
        <v>447</v>
      </c>
      <c r="N4226" s="244" t="s">
        <v>449</v>
      </c>
      <c r="O4226" s="244" t="s">
        <v>450</v>
      </c>
      <c r="P4226" s="244">
        <v>2024</v>
      </c>
      <c r="Q4226" s="244">
        <v>2024</v>
      </c>
      <c r="R4226" s="244" t="s">
        <v>3412</v>
      </c>
      <c r="S4226" s="223" t="s">
        <v>78</v>
      </c>
      <c r="T4226" s="244" t="s">
        <v>451</v>
      </c>
      <c r="U4226" s="246">
        <v>298</v>
      </c>
      <c r="V4226" s="244" t="s">
        <v>452</v>
      </c>
      <c r="W4226" s="244" t="s">
        <v>917</v>
      </c>
      <c r="X4226" s="244" t="s">
        <v>25646</v>
      </c>
      <c r="Y4226" s="246">
        <v>125000</v>
      </c>
      <c r="Z4226" s="262"/>
      <c r="AA4226" s="241">
        <f t="shared" si="33"/>
        <v>0</v>
      </c>
      <c r="AB4226" s="273" t="s">
        <v>25647</v>
      </c>
      <c r="AC4226" s="228"/>
    </row>
    <row r="4227" spans="1:29" ht="15" customHeight="1">
      <c r="A4227" s="109">
        <v>4218</v>
      </c>
      <c r="B4227" s="222" t="str">
        <f t="shared" si="32"/>
        <v>Klik Disini</v>
      </c>
      <c r="C4227" s="244" t="s">
        <v>25648</v>
      </c>
      <c r="D4227" s="244" t="s">
        <v>2762</v>
      </c>
      <c r="E4227" s="244" t="s">
        <v>11782</v>
      </c>
      <c r="F4227" s="244" t="s">
        <v>25649</v>
      </c>
      <c r="G4227" s="244" t="s">
        <v>25650</v>
      </c>
      <c r="H4227" s="244" t="s">
        <v>3912</v>
      </c>
      <c r="I4227" s="237" t="s">
        <v>446</v>
      </c>
      <c r="J4227" s="204" t="s">
        <v>367</v>
      </c>
      <c r="K4227" s="313" t="s">
        <v>1953</v>
      </c>
      <c r="L4227" s="290"/>
      <c r="M4227" s="244" t="s">
        <v>447</v>
      </c>
      <c r="N4227" s="244" t="s">
        <v>449</v>
      </c>
      <c r="O4227" s="244" t="s">
        <v>450</v>
      </c>
      <c r="P4227" s="244">
        <v>2024</v>
      </c>
      <c r="Q4227" s="244">
        <v>2024</v>
      </c>
      <c r="R4227" s="244" t="s">
        <v>14116</v>
      </c>
      <c r="S4227" s="223" t="s">
        <v>78</v>
      </c>
      <c r="T4227" s="244" t="s">
        <v>451</v>
      </c>
      <c r="U4227" s="246">
        <v>322</v>
      </c>
      <c r="V4227" s="244" t="s">
        <v>452</v>
      </c>
      <c r="W4227" s="244" t="s">
        <v>1375</v>
      </c>
      <c r="X4227" s="244" t="s">
        <v>25651</v>
      </c>
      <c r="Y4227" s="246">
        <v>115000</v>
      </c>
      <c r="Z4227" s="262"/>
      <c r="AA4227" s="241">
        <f t="shared" si="33"/>
        <v>0</v>
      </c>
      <c r="AB4227" s="273" t="s">
        <v>25652</v>
      </c>
      <c r="AC4227" s="228"/>
    </row>
    <row r="4228" spans="1:29" ht="15" customHeight="1">
      <c r="A4228" s="109">
        <v>4219</v>
      </c>
      <c r="B4228" s="222" t="str">
        <f t="shared" si="32"/>
        <v>Klik Disini</v>
      </c>
      <c r="C4228" s="244" t="s">
        <v>25653</v>
      </c>
      <c r="D4228" s="244" t="s">
        <v>2762</v>
      </c>
      <c r="E4228" s="244" t="s">
        <v>25654</v>
      </c>
      <c r="F4228" s="244" t="s">
        <v>25655</v>
      </c>
      <c r="G4228" s="244" t="s">
        <v>25656</v>
      </c>
      <c r="H4228" s="244" t="s">
        <v>3912</v>
      </c>
      <c r="I4228" s="237" t="s">
        <v>446</v>
      </c>
      <c r="J4228" s="204" t="s">
        <v>367</v>
      </c>
      <c r="K4228" s="313" t="s">
        <v>447</v>
      </c>
      <c r="L4228" s="290"/>
      <c r="M4228" s="244" t="s">
        <v>447</v>
      </c>
      <c r="N4228" s="244" t="s">
        <v>449</v>
      </c>
      <c r="O4228" s="244" t="s">
        <v>583</v>
      </c>
      <c r="P4228" s="244">
        <v>2024</v>
      </c>
      <c r="Q4228" s="244">
        <v>2024</v>
      </c>
      <c r="R4228" s="244" t="s">
        <v>5871</v>
      </c>
      <c r="S4228" s="223" t="s">
        <v>78</v>
      </c>
      <c r="T4228" s="244" t="s">
        <v>451</v>
      </c>
      <c r="U4228" s="246">
        <v>35</v>
      </c>
      <c r="V4228" s="244" t="s">
        <v>452</v>
      </c>
      <c r="W4228" s="244" t="s">
        <v>2657</v>
      </c>
      <c r="X4228" s="244" t="s">
        <v>25636</v>
      </c>
      <c r="Y4228" s="246">
        <v>49000</v>
      </c>
      <c r="Z4228" s="262"/>
      <c r="AA4228" s="241">
        <f t="shared" si="33"/>
        <v>0</v>
      </c>
      <c r="AB4228" s="273" t="s">
        <v>25657</v>
      </c>
      <c r="AC4228" s="228"/>
    </row>
    <row r="4229" spans="1:29" ht="15" customHeight="1">
      <c r="A4229" s="109">
        <v>4220</v>
      </c>
      <c r="B4229" s="222" t="str">
        <f t="shared" si="32"/>
        <v>Klik Disini</v>
      </c>
      <c r="C4229" s="244" t="s">
        <v>25658</v>
      </c>
      <c r="D4229" s="244" t="s">
        <v>2762</v>
      </c>
      <c r="E4229" s="244" t="s">
        <v>25659</v>
      </c>
      <c r="F4229" s="244" t="s">
        <v>25660</v>
      </c>
      <c r="G4229" s="244" t="s">
        <v>25661</v>
      </c>
      <c r="H4229" s="244" t="s">
        <v>3912</v>
      </c>
      <c r="I4229" s="237" t="s">
        <v>446</v>
      </c>
      <c r="J4229" s="204" t="s">
        <v>367</v>
      </c>
      <c r="K4229" s="313" t="s">
        <v>447</v>
      </c>
      <c r="L4229" s="290"/>
      <c r="M4229" s="244" t="s">
        <v>447</v>
      </c>
      <c r="N4229" s="244" t="s">
        <v>449</v>
      </c>
      <c r="O4229" s="244" t="s">
        <v>583</v>
      </c>
      <c r="P4229" s="244">
        <v>2024</v>
      </c>
      <c r="Q4229" s="244">
        <v>2024</v>
      </c>
      <c r="R4229" s="244" t="s">
        <v>5871</v>
      </c>
      <c r="S4229" s="223" t="s">
        <v>78</v>
      </c>
      <c r="T4229" s="244" t="s">
        <v>451</v>
      </c>
      <c r="U4229" s="246">
        <v>35</v>
      </c>
      <c r="V4229" s="244" t="s">
        <v>452</v>
      </c>
      <c r="W4229" s="244" t="s">
        <v>975</v>
      </c>
      <c r="X4229" s="244" t="s">
        <v>25662</v>
      </c>
      <c r="Y4229" s="246">
        <v>49000</v>
      </c>
      <c r="Z4229" s="262"/>
      <c r="AA4229" s="241">
        <f t="shared" si="33"/>
        <v>0</v>
      </c>
      <c r="AB4229" s="273" t="s">
        <v>25663</v>
      </c>
      <c r="AC4229" s="228"/>
    </row>
    <row r="4230" spans="1:29" ht="15" customHeight="1">
      <c r="A4230" s="109">
        <v>4221</v>
      </c>
      <c r="B4230" s="222" t="str">
        <f t="shared" si="32"/>
        <v>Klik Disini</v>
      </c>
      <c r="C4230" s="244" t="s">
        <v>25664</v>
      </c>
      <c r="D4230" s="244" t="s">
        <v>2762</v>
      </c>
      <c r="E4230" s="244" t="s">
        <v>25665</v>
      </c>
      <c r="F4230" s="244" t="s">
        <v>25666</v>
      </c>
      <c r="G4230" s="244" t="s">
        <v>25667</v>
      </c>
      <c r="H4230" s="244" t="s">
        <v>3912</v>
      </c>
      <c r="I4230" s="237" t="s">
        <v>446</v>
      </c>
      <c r="J4230" s="204" t="s">
        <v>367</v>
      </c>
      <c r="K4230" s="313" t="s">
        <v>447</v>
      </c>
      <c r="L4230" s="290"/>
      <c r="M4230" s="244" t="s">
        <v>447</v>
      </c>
      <c r="N4230" s="244" t="s">
        <v>449</v>
      </c>
      <c r="O4230" s="244" t="s">
        <v>583</v>
      </c>
      <c r="P4230" s="244">
        <v>2024</v>
      </c>
      <c r="Q4230" s="244">
        <v>2024</v>
      </c>
      <c r="R4230" s="244" t="s">
        <v>5871</v>
      </c>
      <c r="S4230" s="223" t="s">
        <v>78</v>
      </c>
      <c r="T4230" s="244" t="s">
        <v>451</v>
      </c>
      <c r="U4230" s="246">
        <v>35</v>
      </c>
      <c r="V4230" s="244" t="s">
        <v>452</v>
      </c>
      <c r="W4230" s="244" t="s">
        <v>1124</v>
      </c>
      <c r="X4230" s="244" t="s">
        <v>25668</v>
      </c>
      <c r="Y4230" s="246">
        <v>49000</v>
      </c>
      <c r="Z4230" s="262"/>
      <c r="AA4230" s="241">
        <f t="shared" si="33"/>
        <v>0</v>
      </c>
      <c r="AB4230" s="273" t="s">
        <v>25669</v>
      </c>
      <c r="AC4230" s="228"/>
    </row>
    <row r="4231" spans="1:29" ht="15" customHeight="1">
      <c r="A4231" s="109">
        <v>4222</v>
      </c>
      <c r="B4231" s="222" t="str">
        <f t="shared" si="32"/>
        <v>Klik Disini</v>
      </c>
      <c r="C4231" s="244" t="s">
        <v>25670</v>
      </c>
      <c r="D4231" s="244" t="s">
        <v>2762</v>
      </c>
      <c r="E4231" s="244" t="s">
        <v>25671</v>
      </c>
      <c r="F4231" s="244" t="s">
        <v>25672</v>
      </c>
      <c r="G4231" s="244" t="s">
        <v>25673</v>
      </c>
      <c r="H4231" s="244" t="s">
        <v>3662</v>
      </c>
      <c r="I4231" s="237" t="s">
        <v>446</v>
      </c>
      <c r="J4231" s="109" t="s">
        <v>347</v>
      </c>
      <c r="K4231" s="204" t="s">
        <v>367</v>
      </c>
      <c r="L4231" s="244"/>
      <c r="M4231" s="244" t="s">
        <v>447</v>
      </c>
      <c r="N4231" s="244" t="s">
        <v>449</v>
      </c>
      <c r="O4231" s="244" t="s">
        <v>450</v>
      </c>
      <c r="P4231" s="244">
        <v>2023</v>
      </c>
      <c r="Q4231" s="244">
        <v>2023</v>
      </c>
      <c r="R4231" s="244" t="s">
        <v>3643</v>
      </c>
      <c r="S4231" s="223" t="s">
        <v>78</v>
      </c>
      <c r="T4231" s="244" t="s">
        <v>451</v>
      </c>
      <c r="U4231" s="246">
        <v>182</v>
      </c>
      <c r="V4231" s="244" t="s">
        <v>452</v>
      </c>
      <c r="W4231" s="244" t="s">
        <v>5372</v>
      </c>
      <c r="X4231" s="244" t="s">
        <v>25674</v>
      </c>
      <c r="Y4231" s="246">
        <v>149000</v>
      </c>
      <c r="Z4231" s="262"/>
      <c r="AA4231" s="241">
        <f t="shared" si="33"/>
        <v>0</v>
      </c>
      <c r="AB4231" s="273" t="s">
        <v>25675</v>
      </c>
      <c r="AC4231" s="228"/>
    </row>
    <row r="4232" spans="1:29" ht="15" customHeight="1">
      <c r="A4232" s="109">
        <v>4223</v>
      </c>
      <c r="B4232" s="222" t="str">
        <f t="shared" si="32"/>
        <v>Klik Disini</v>
      </c>
      <c r="C4232" s="244" t="s">
        <v>25676</v>
      </c>
      <c r="D4232" s="244" t="s">
        <v>2762</v>
      </c>
      <c r="E4232" s="244" t="s">
        <v>25677</v>
      </c>
      <c r="F4232" s="244" t="s">
        <v>25678</v>
      </c>
      <c r="G4232" s="244" t="s">
        <v>25679</v>
      </c>
      <c r="H4232" s="244" t="s">
        <v>25680</v>
      </c>
      <c r="I4232" s="237" t="s">
        <v>446</v>
      </c>
      <c r="J4232" s="204" t="s">
        <v>365</v>
      </c>
      <c r="K4232" s="313" t="s">
        <v>1953</v>
      </c>
      <c r="L4232" s="290"/>
      <c r="M4232" s="244" t="s">
        <v>447</v>
      </c>
      <c r="N4232" s="244" t="s">
        <v>449</v>
      </c>
      <c r="O4232" s="244" t="s">
        <v>450</v>
      </c>
      <c r="P4232" s="244">
        <v>2024</v>
      </c>
      <c r="Q4232" s="244">
        <v>2024</v>
      </c>
      <c r="R4232" s="244" t="s">
        <v>3412</v>
      </c>
      <c r="S4232" s="223" t="s">
        <v>78</v>
      </c>
      <c r="T4232" s="244" t="s">
        <v>451</v>
      </c>
      <c r="U4232" s="246">
        <v>194</v>
      </c>
      <c r="V4232" s="244" t="s">
        <v>452</v>
      </c>
      <c r="W4232" s="244" t="s">
        <v>917</v>
      </c>
      <c r="X4232" s="244" t="s">
        <v>25681</v>
      </c>
      <c r="Y4232" s="246">
        <v>69000</v>
      </c>
      <c r="Z4232" s="262"/>
      <c r="AA4232" s="241">
        <f t="shared" si="33"/>
        <v>0</v>
      </c>
      <c r="AB4232" s="273" t="s">
        <v>25682</v>
      </c>
      <c r="AC4232" s="228"/>
    </row>
    <row r="4233" spans="1:29" ht="15" customHeight="1">
      <c r="A4233" s="109">
        <v>4224</v>
      </c>
      <c r="B4233" s="222" t="str">
        <f t="shared" si="32"/>
        <v>Klik Disini</v>
      </c>
      <c r="C4233" s="244" t="s">
        <v>25683</v>
      </c>
      <c r="D4233" s="244" t="s">
        <v>2762</v>
      </c>
      <c r="E4233" s="244" t="s">
        <v>25684</v>
      </c>
      <c r="F4233" s="244" t="s">
        <v>25685</v>
      </c>
      <c r="G4233" s="244" t="s">
        <v>25686</v>
      </c>
      <c r="H4233" s="244" t="s">
        <v>3912</v>
      </c>
      <c r="I4233" s="237" t="s">
        <v>446</v>
      </c>
      <c r="J4233" s="204" t="s">
        <v>367</v>
      </c>
      <c r="K4233" s="313" t="s">
        <v>447</v>
      </c>
      <c r="L4233" s="290"/>
      <c r="M4233" s="244" t="s">
        <v>447</v>
      </c>
      <c r="N4233" s="244" t="s">
        <v>449</v>
      </c>
      <c r="O4233" s="244" t="s">
        <v>583</v>
      </c>
      <c r="P4233" s="244">
        <v>2024</v>
      </c>
      <c r="Q4233" s="244">
        <v>2024</v>
      </c>
      <c r="R4233" s="244" t="s">
        <v>5871</v>
      </c>
      <c r="S4233" s="223" t="s">
        <v>78</v>
      </c>
      <c r="T4233" s="244" t="s">
        <v>451</v>
      </c>
      <c r="U4233" s="246">
        <v>35</v>
      </c>
      <c r="V4233" s="244" t="s">
        <v>452</v>
      </c>
      <c r="W4233" s="244" t="s">
        <v>1117</v>
      </c>
      <c r="X4233" s="244" t="s">
        <v>25687</v>
      </c>
      <c r="Y4233" s="246">
        <v>49000</v>
      </c>
      <c r="Z4233" s="262"/>
      <c r="AA4233" s="241">
        <f t="shared" si="33"/>
        <v>0</v>
      </c>
      <c r="AB4233" s="273" t="s">
        <v>25688</v>
      </c>
      <c r="AC4233" s="228"/>
    </row>
    <row r="4234" spans="1:29" ht="15" customHeight="1">
      <c r="A4234" s="109">
        <v>4225</v>
      </c>
      <c r="B4234" s="222" t="str">
        <f t="shared" si="32"/>
        <v>Klik Disini</v>
      </c>
      <c r="C4234" s="244" t="s">
        <v>25689</v>
      </c>
      <c r="D4234" s="244" t="s">
        <v>2762</v>
      </c>
      <c r="E4234" s="244" t="s">
        <v>25690</v>
      </c>
      <c r="F4234" s="244" t="s">
        <v>25691</v>
      </c>
      <c r="G4234" s="244" t="s">
        <v>25692</v>
      </c>
      <c r="H4234" s="244" t="s">
        <v>3912</v>
      </c>
      <c r="I4234" s="237" t="s">
        <v>446</v>
      </c>
      <c r="J4234" s="204" t="s">
        <v>367</v>
      </c>
      <c r="K4234" s="313" t="s">
        <v>447</v>
      </c>
      <c r="L4234" s="290"/>
      <c r="M4234" s="244" t="s">
        <v>447</v>
      </c>
      <c r="N4234" s="244" t="s">
        <v>449</v>
      </c>
      <c r="O4234" s="244" t="s">
        <v>583</v>
      </c>
      <c r="P4234" s="244">
        <v>2024</v>
      </c>
      <c r="Q4234" s="244">
        <v>2024</v>
      </c>
      <c r="R4234" s="244" t="s">
        <v>5871</v>
      </c>
      <c r="S4234" s="223" t="s">
        <v>78</v>
      </c>
      <c r="T4234" s="244" t="s">
        <v>451</v>
      </c>
      <c r="U4234" s="246">
        <v>35</v>
      </c>
      <c r="V4234" s="244" t="s">
        <v>452</v>
      </c>
      <c r="W4234" s="244" t="s">
        <v>775</v>
      </c>
      <c r="X4234" s="244" t="s">
        <v>25693</v>
      </c>
      <c r="Y4234" s="246">
        <v>49000</v>
      </c>
      <c r="Z4234" s="262"/>
      <c r="AA4234" s="241">
        <f t="shared" si="33"/>
        <v>0</v>
      </c>
      <c r="AB4234" s="273" t="s">
        <v>25694</v>
      </c>
      <c r="AC4234" s="228"/>
    </row>
    <row r="4235" spans="1:29" ht="15" customHeight="1">
      <c r="A4235" s="109">
        <v>4226</v>
      </c>
      <c r="B4235" s="222" t="str">
        <f t="shared" si="32"/>
        <v>Klik Disini</v>
      </c>
      <c r="C4235" s="244" t="s">
        <v>25695</v>
      </c>
      <c r="D4235" s="244" t="s">
        <v>2762</v>
      </c>
      <c r="E4235" s="244" t="s">
        <v>25594</v>
      </c>
      <c r="F4235" s="244" t="s">
        <v>25696</v>
      </c>
      <c r="G4235" s="244" t="s">
        <v>25697</v>
      </c>
      <c r="H4235" s="244" t="s">
        <v>356</v>
      </c>
      <c r="I4235" s="237" t="s">
        <v>1844</v>
      </c>
      <c r="J4235" s="204" t="s">
        <v>401</v>
      </c>
      <c r="K4235" s="313" t="s">
        <v>1953</v>
      </c>
      <c r="L4235" s="290"/>
      <c r="M4235" s="244" t="s">
        <v>447</v>
      </c>
      <c r="N4235" s="244" t="s">
        <v>449</v>
      </c>
      <c r="O4235" s="244" t="s">
        <v>450</v>
      </c>
      <c r="P4235" s="244">
        <v>2024</v>
      </c>
      <c r="Q4235" s="244">
        <v>2024</v>
      </c>
      <c r="R4235" s="244" t="s">
        <v>3412</v>
      </c>
      <c r="S4235" s="223" t="s">
        <v>78</v>
      </c>
      <c r="T4235" s="244" t="s">
        <v>451</v>
      </c>
      <c r="U4235" s="246">
        <v>406</v>
      </c>
      <c r="V4235" s="244" t="s">
        <v>452</v>
      </c>
      <c r="W4235" s="244" t="s">
        <v>3556</v>
      </c>
      <c r="X4235" s="244" t="s">
        <v>25698</v>
      </c>
      <c r="Y4235" s="246">
        <v>154000</v>
      </c>
      <c r="Z4235" s="262"/>
      <c r="AA4235" s="241">
        <f t="shared" si="33"/>
        <v>0</v>
      </c>
      <c r="AB4235" s="273" t="s">
        <v>25699</v>
      </c>
      <c r="AC4235" s="228"/>
    </row>
    <row r="4236" spans="1:29" ht="15" customHeight="1">
      <c r="A4236" s="109">
        <v>4227</v>
      </c>
      <c r="B4236" s="222" t="str">
        <f t="shared" si="32"/>
        <v>Klik Disini</v>
      </c>
      <c r="C4236" s="244" t="s">
        <v>25700</v>
      </c>
      <c r="D4236" s="244" t="s">
        <v>2762</v>
      </c>
      <c r="E4236" s="244" t="s">
        <v>25701</v>
      </c>
      <c r="F4236" s="244" t="s">
        <v>25702</v>
      </c>
      <c r="G4236" s="244" t="s">
        <v>25703</v>
      </c>
      <c r="H4236" s="244" t="s">
        <v>3912</v>
      </c>
      <c r="I4236" s="237" t="s">
        <v>446</v>
      </c>
      <c r="J4236" s="204" t="s">
        <v>367</v>
      </c>
      <c r="K4236" s="313" t="s">
        <v>447</v>
      </c>
      <c r="L4236" s="290"/>
      <c r="M4236" s="244" t="s">
        <v>447</v>
      </c>
      <c r="N4236" s="244" t="s">
        <v>449</v>
      </c>
      <c r="O4236" s="244" t="s">
        <v>583</v>
      </c>
      <c r="P4236" s="244">
        <v>2024</v>
      </c>
      <c r="Q4236" s="244">
        <v>2024</v>
      </c>
      <c r="R4236" s="244" t="s">
        <v>5871</v>
      </c>
      <c r="S4236" s="223" t="s">
        <v>78</v>
      </c>
      <c r="T4236" s="244" t="s">
        <v>451</v>
      </c>
      <c r="U4236" s="246">
        <v>35</v>
      </c>
      <c r="V4236" s="244" t="s">
        <v>452</v>
      </c>
      <c r="W4236" s="244" t="s">
        <v>7391</v>
      </c>
      <c r="X4236" s="244" t="s">
        <v>25704</v>
      </c>
      <c r="Y4236" s="246">
        <v>49000</v>
      </c>
      <c r="Z4236" s="262"/>
      <c r="AA4236" s="241">
        <f t="shared" si="33"/>
        <v>0</v>
      </c>
      <c r="AB4236" s="273" t="s">
        <v>25705</v>
      </c>
      <c r="AC4236" s="228"/>
    </row>
    <row r="4237" spans="1:29" ht="15" customHeight="1">
      <c r="A4237" s="109">
        <v>4228</v>
      </c>
      <c r="B4237" s="222" t="str">
        <f t="shared" si="32"/>
        <v>Klik Disini</v>
      </c>
      <c r="C4237" s="244" t="s">
        <v>25706</v>
      </c>
      <c r="D4237" s="244" t="s">
        <v>2762</v>
      </c>
      <c r="E4237" s="244" t="s">
        <v>25707</v>
      </c>
      <c r="F4237" s="244" t="s">
        <v>25708</v>
      </c>
      <c r="G4237" s="244" t="s">
        <v>25709</v>
      </c>
      <c r="H4237" s="244" t="s">
        <v>3912</v>
      </c>
      <c r="I4237" s="237" t="s">
        <v>446</v>
      </c>
      <c r="J4237" s="204" t="s">
        <v>367</v>
      </c>
      <c r="K4237" s="313" t="s">
        <v>447</v>
      </c>
      <c r="L4237" s="290"/>
      <c r="M4237" s="244" t="s">
        <v>447</v>
      </c>
      <c r="N4237" s="244" t="s">
        <v>449</v>
      </c>
      <c r="O4237" s="244" t="s">
        <v>583</v>
      </c>
      <c r="P4237" s="244">
        <v>2024</v>
      </c>
      <c r="Q4237" s="244">
        <v>2024</v>
      </c>
      <c r="R4237" s="244" t="s">
        <v>5871</v>
      </c>
      <c r="S4237" s="223" t="s">
        <v>78</v>
      </c>
      <c r="T4237" s="244" t="s">
        <v>451</v>
      </c>
      <c r="U4237" s="246">
        <v>35</v>
      </c>
      <c r="V4237" s="244" t="s">
        <v>452</v>
      </c>
      <c r="W4237" s="244" t="s">
        <v>685</v>
      </c>
      <c r="X4237" s="244" t="s">
        <v>25710</v>
      </c>
      <c r="Y4237" s="246">
        <v>49000</v>
      </c>
      <c r="Z4237" s="262"/>
      <c r="AA4237" s="241">
        <f t="shared" si="33"/>
        <v>0</v>
      </c>
      <c r="AB4237" s="273" t="s">
        <v>25711</v>
      </c>
      <c r="AC4237" s="228"/>
    </row>
    <row r="4238" spans="1:29" ht="15" customHeight="1">
      <c r="A4238" s="109">
        <v>4229</v>
      </c>
      <c r="B4238" s="222" t="str">
        <f t="shared" si="32"/>
        <v>Klik Disini</v>
      </c>
      <c r="C4238" s="244" t="s">
        <v>25712</v>
      </c>
      <c r="D4238" s="244" t="s">
        <v>2762</v>
      </c>
      <c r="E4238" s="244" t="s">
        <v>25713</v>
      </c>
      <c r="F4238" s="244" t="s">
        <v>25714</v>
      </c>
      <c r="G4238" s="244" t="s">
        <v>25715</v>
      </c>
      <c r="H4238" s="244" t="s">
        <v>3912</v>
      </c>
      <c r="I4238" s="237" t="s">
        <v>446</v>
      </c>
      <c r="J4238" s="204" t="s">
        <v>367</v>
      </c>
      <c r="K4238" s="313" t="s">
        <v>447</v>
      </c>
      <c r="L4238" s="290"/>
      <c r="M4238" s="244" t="s">
        <v>447</v>
      </c>
      <c r="N4238" s="244" t="s">
        <v>449</v>
      </c>
      <c r="O4238" s="244" t="s">
        <v>583</v>
      </c>
      <c r="P4238" s="244">
        <v>2024</v>
      </c>
      <c r="Q4238" s="244">
        <v>2024</v>
      </c>
      <c r="R4238" s="244" t="s">
        <v>5871</v>
      </c>
      <c r="S4238" s="223" t="s">
        <v>78</v>
      </c>
      <c r="T4238" s="244" t="s">
        <v>451</v>
      </c>
      <c r="U4238" s="246">
        <v>35</v>
      </c>
      <c r="V4238" s="244" t="s">
        <v>452</v>
      </c>
      <c r="W4238" s="244" t="s">
        <v>547</v>
      </c>
      <c r="X4238" s="244" t="s">
        <v>25716</v>
      </c>
      <c r="Y4238" s="246">
        <v>49000</v>
      </c>
      <c r="Z4238" s="262"/>
      <c r="AA4238" s="241">
        <f t="shared" si="33"/>
        <v>0</v>
      </c>
      <c r="AB4238" s="273" t="s">
        <v>25717</v>
      </c>
      <c r="AC4238" s="228"/>
    </row>
    <row r="4239" spans="1:29" ht="15" customHeight="1">
      <c r="A4239" s="109">
        <v>4230</v>
      </c>
      <c r="B4239" s="222" t="str">
        <f t="shared" si="32"/>
        <v>Klik Disini</v>
      </c>
      <c r="C4239" s="244" t="s">
        <v>25718</v>
      </c>
      <c r="D4239" s="244" t="s">
        <v>2762</v>
      </c>
      <c r="E4239" s="244" t="s">
        <v>25719</v>
      </c>
      <c r="F4239" s="244" t="s">
        <v>25720</v>
      </c>
      <c r="G4239" s="244" t="s">
        <v>25721</v>
      </c>
      <c r="H4239" s="244" t="s">
        <v>356</v>
      </c>
      <c r="I4239" s="237" t="s">
        <v>1844</v>
      </c>
      <c r="J4239" s="204" t="s">
        <v>401</v>
      </c>
      <c r="K4239" s="313" t="s">
        <v>1953</v>
      </c>
      <c r="L4239" s="290"/>
      <c r="M4239" s="244" t="s">
        <v>447</v>
      </c>
      <c r="N4239" s="244" t="s">
        <v>449</v>
      </c>
      <c r="O4239" s="244" t="s">
        <v>450</v>
      </c>
      <c r="P4239" s="244">
        <v>2024</v>
      </c>
      <c r="Q4239" s="244">
        <v>2024</v>
      </c>
      <c r="R4239" s="244" t="s">
        <v>3412</v>
      </c>
      <c r="S4239" s="223" t="s">
        <v>78</v>
      </c>
      <c r="T4239" s="244" t="s">
        <v>451</v>
      </c>
      <c r="U4239" s="246">
        <v>318</v>
      </c>
      <c r="V4239" s="244" t="s">
        <v>452</v>
      </c>
      <c r="W4239" s="244" t="s">
        <v>1873</v>
      </c>
      <c r="X4239" s="244" t="s">
        <v>25722</v>
      </c>
      <c r="Y4239" s="246">
        <v>129000</v>
      </c>
      <c r="Z4239" s="262"/>
      <c r="AA4239" s="241">
        <f t="shared" si="33"/>
        <v>0</v>
      </c>
      <c r="AB4239" s="273" t="s">
        <v>25723</v>
      </c>
      <c r="AC4239" s="228"/>
    </row>
    <row r="4240" spans="1:29" ht="15" customHeight="1">
      <c r="A4240" s="109">
        <v>4231</v>
      </c>
      <c r="B4240" s="222" t="str">
        <f t="shared" si="32"/>
        <v>Klik Disini</v>
      </c>
      <c r="C4240" s="244" t="s">
        <v>25724</v>
      </c>
      <c r="D4240" s="244" t="s">
        <v>2762</v>
      </c>
      <c r="E4240" s="244" t="s">
        <v>3858</v>
      </c>
      <c r="F4240" s="244" t="s">
        <v>25725</v>
      </c>
      <c r="G4240" s="244" t="s">
        <v>25726</v>
      </c>
      <c r="H4240" s="244" t="s">
        <v>561</v>
      </c>
      <c r="I4240" s="237" t="s">
        <v>446</v>
      </c>
      <c r="J4240" s="204" t="s">
        <v>337</v>
      </c>
      <c r="K4240" s="313" t="s">
        <v>447</v>
      </c>
      <c r="L4240" s="290"/>
      <c r="M4240" s="244" t="s">
        <v>447</v>
      </c>
      <c r="N4240" s="244" t="s">
        <v>449</v>
      </c>
      <c r="O4240" s="244" t="s">
        <v>450</v>
      </c>
      <c r="P4240" s="244">
        <v>2024</v>
      </c>
      <c r="Q4240" s="244">
        <v>2024</v>
      </c>
      <c r="R4240" s="244" t="s">
        <v>3412</v>
      </c>
      <c r="S4240" s="223" t="s">
        <v>78</v>
      </c>
      <c r="T4240" s="244" t="s">
        <v>451</v>
      </c>
      <c r="U4240" s="246">
        <v>242</v>
      </c>
      <c r="V4240" s="244" t="s">
        <v>452</v>
      </c>
      <c r="W4240" s="244" t="s">
        <v>743</v>
      </c>
      <c r="X4240" s="244" t="s">
        <v>25727</v>
      </c>
      <c r="Y4240" s="246">
        <v>77000</v>
      </c>
      <c r="Z4240" s="262"/>
      <c r="AA4240" s="241">
        <f t="shared" si="33"/>
        <v>0</v>
      </c>
      <c r="AB4240" s="273" t="s">
        <v>25728</v>
      </c>
      <c r="AC4240" s="228"/>
    </row>
    <row r="4241" spans="1:29" ht="15" customHeight="1">
      <c r="A4241" s="109">
        <v>4232</v>
      </c>
      <c r="B4241" s="222" t="str">
        <f t="shared" si="32"/>
        <v>Klik Disini</v>
      </c>
      <c r="C4241" s="244" t="s">
        <v>25729</v>
      </c>
      <c r="D4241" s="244" t="s">
        <v>2762</v>
      </c>
      <c r="E4241" s="244" t="s">
        <v>25730</v>
      </c>
      <c r="F4241" s="244" t="s">
        <v>25731</v>
      </c>
      <c r="G4241" s="244" t="s">
        <v>25732</v>
      </c>
      <c r="H4241" s="244" t="s">
        <v>16392</v>
      </c>
      <c r="I4241" s="237" t="s">
        <v>592</v>
      </c>
      <c r="J4241" s="204" t="s">
        <v>326</v>
      </c>
      <c r="K4241" s="313" t="s">
        <v>1953</v>
      </c>
      <c r="L4241" s="290"/>
      <c r="M4241" s="244" t="s">
        <v>447</v>
      </c>
      <c r="N4241" s="244" t="s">
        <v>449</v>
      </c>
      <c r="O4241" s="244" t="s">
        <v>450</v>
      </c>
      <c r="P4241" s="244">
        <v>2024</v>
      </c>
      <c r="Q4241" s="244">
        <v>2024</v>
      </c>
      <c r="R4241" s="244" t="s">
        <v>14523</v>
      </c>
      <c r="S4241" s="223" t="s">
        <v>78</v>
      </c>
      <c r="T4241" s="244" t="s">
        <v>451</v>
      </c>
      <c r="U4241" s="246">
        <v>554</v>
      </c>
      <c r="V4241" s="244" t="s">
        <v>452</v>
      </c>
      <c r="W4241" s="244" t="s">
        <v>3544</v>
      </c>
      <c r="X4241" s="244" t="s">
        <v>25733</v>
      </c>
      <c r="Y4241" s="246">
        <v>329000</v>
      </c>
      <c r="Z4241" s="262"/>
      <c r="AA4241" s="241">
        <f t="shared" si="33"/>
        <v>0</v>
      </c>
      <c r="AB4241" s="273" t="s">
        <v>25734</v>
      </c>
      <c r="AC4241" s="228"/>
    </row>
    <row r="4242" spans="1:29" ht="15" customHeight="1">
      <c r="A4242" s="109">
        <v>4233</v>
      </c>
      <c r="B4242" s="222" t="str">
        <f t="shared" si="32"/>
        <v>Klik Disini</v>
      </c>
      <c r="C4242" s="244" t="s">
        <v>25735</v>
      </c>
      <c r="D4242" s="244" t="s">
        <v>2762</v>
      </c>
      <c r="E4242" s="244" t="s">
        <v>25736</v>
      </c>
      <c r="F4242" s="244" t="s">
        <v>25737</v>
      </c>
      <c r="G4242" s="244" t="s">
        <v>25738</v>
      </c>
      <c r="H4242" s="244" t="s">
        <v>3912</v>
      </c>
      <c r="I4242" s="237" t="s">
        <v>446</v>
      </c>
      <c r="J4242" s="204" t="s">
        <v>367</v>
      </c>
      <c r="K4242" s="313" t="s">
        <v>1953</v>
      </c>
      <c r="L4242" s="290"/>
      <c r="M4242" s="244" t="s">
        <v>447</v>
      </c>
      <c r="N4242" s="244" t="s">
        <v>449</v>
      </c>
      <c r="O4242" s="244" t="s">
        <v>450</v>
      </c>
      <c r="P4242" s="244">
        <v>2023</v>
      </c>
      <c r="Q4242" s="244">
        <v>2023</v>
      </c>
      <c r="R4242" s="244" t="s">
        <v>14116</v>
      </c>
      <c r="S4242" s="223" t="s">
        <v>78</v>
      </c>
      <c r="T4242" s="244" t="s">
        <v>451</v>
      </c>
      <c r="U4242" s="246">
        <v>386</v>
      </c>
      <c r="V4242" s="244" t="s">
        <v>452</v>
      </c>
      <c r="W4242" s="244" t="s">
        <v>2911</v>
      </c>
      <c r="X4242" s="244" t="s">
        <v>25739</v>
      </c>
      <c r="Y4242" s="246">
        <v>134000</v>
      </c>
      <c r="Z4242" s="262"/>
      <c r="AA4242" s="241">
        <f t="shared" si="33"/>
        <v>0</v>
      </c>
      <c r="AB4242" s="273" t="s">
        <v>25740</v>
      </c>
      <c r="AC4242" s="228"/>
    </row>
    <row r="4243" spans="1:29" ht="15" customHeight="1">
      <c r="A4243" s="109">
        <v>4234</v>
      </c>
      <c r="B4243" s="222" t="str">
        <f t="shared" si="32"/>
        <v>Klik Disini</v>
      </c>
      <c r="C4243" s="244" t="s">
        <v>25741</v>
      </c>
      <c r="D4243" s="244" t="s">
        <v>2762</v>
      </c>
      <c r="E4243" s="244" t="s">
        <v>4953</v>
      </c>
      <c r="F4243" s="244" t="s">
        <v>25742</v>
      </c>
      <c r="G4243" s="244" t="s">
        <v>25743</v>
      </c>
      <c r="H4243" s="244" t="s">
        <v>3912</v>
      </c>
      <c r="I4243" s="237" t="s">
        <v>446</v>
      </c>
      <c r="J4243" s="204" t="s">
        <v>367</v>
      </c>
      <c r="K4243" s="313" t="s">
        <v>1953</v>
      </c>
      <c r="L4243" s="290"/>
      <c r="M4243" s="244" t="s">
        <v>447</v>
      </c>
      <c r="N4243" s="244" t="s">
        <v>449</v>
      </c>
      <c r="O4243" s="244" t="s">
        <v>450</v>
      </c>
      <c r="P4243" s="244">
        <v>2023</v>
      </c>
      <c r="Q4243" s="244">
        <v>2023</v>
      </c>
      <c r="R4243" s="244" t="s">
        <v>14116</v>
      </c>
      <c r="S4243" s="223" t="s">
        <v>78</v>
      </c>
      <c r="T4243" s="244" t="s">
        <v>451</v>
      </c>
      <c r="U4243" s="246">
        <v>178</v>
      </c>
      <c r="V4243" s="244" t="s">
        <v>452</v>
      </c>
      <c r="W4243" s="244" t="s">
        <v>601</v>
      </c>
      <c r="X4243" s="244" t="s">
        <v>25744</v>
      </c>
      <c r="Y4243" s="246">
        <v>65000</v>
      </c>
      <c r="Z4243" s="262"/>
      <c r="AA4243" s="241">
        <f t="shared" si="33"/>
        <v>0</v>
      </c>
      <c r="AB4243" s="273" t="s">
        <v>25745</v>
      </c>
      <c r="AC4243" s="228"/>
    </row>
    <row r="4244" spans="1:29" ht="15" customHeight="1">
      <c r="A4244" s="109">
        <v>4235</v>
      </c>
      <c r="B4244" s="222" t="str">
        <f t="shared" si="32"/>
        <v>Klik Disini</v>
      </c>
      <c r="C4244" s="244" t="s">
        <v>25746</v>
      </c>
      <c r="D4244" s="244" t="s">
        <v>2762</v>
      </c>
      <c r="E4244" s="244" t="s">
        <v>25747</v>
      </c>
      <c r="F4244" s="244" t="s">
        <v>25748</v>
      </c>
      <c r="G4244" s="244" t="s">
        <v>25749</v>
      </c>
      <c r="H4244" s="244" t="s">
        <v>3912</v>
      </c>
      <c r="I4244" s="237" t="s">
        <v>446</v>
      </c>
      <c r="J4244" s="204" t="s">
        <v>367</v>
      </c>
      <c r="K4244" s="313" t="s">
        <v>1953</v>
      </c>
      <c r="L4244" s="290"/>
      <c r="M4244" s="244" t="s">
        <v>447</v>
      </c>
      <c r="N4244" s="244" t="s">
        <v>449</v>
      </c>
      <c r="O4244" s="244" t="s">
        <v>450</v>
      </c>
      <c r="P4244" s="244">
        <v>2023</v>
      </c>
      <c r="Q4244" s="244">
        <v>2023</v>
      </c>
      <c r="R4244" s="244" t="s">
        <v>14116</v>
      </c>
      <c r="S4244" s="223" t="s">
        <v>78</v>
      </c>
      <c r="T4244" s="244" t="s">
        <v>451</v>
      </c>
      <c r="U4244" s="246">
        <v>306</v>
      </c>
      <c r="V4244" s="244" t="s">
        <v>452</v>
      </c>
      <c r="W4244" s="244" t="s">
        <v>1252</v>
      </c>
      <c r="X4244" s="244" t="s">
        <v>25750</v>
      </c>
      <c r="Y4244" s="246">
        <v>124000</v>
      </c>
      <c r="Z4244" s="262"/>
      <c r="AA4244" s="241">
        <f t="shared" si="33"/>
        <v>0</v>
      </c>
      <c r="AB4244" s="273" t="s">
        <v>25751</v>
      </c>
      <c r="AC4244" s="228"/>
    </row>
    <row r="4245" spans="1:29" ht="15" customHeight="1">
      <c r="A4245" s="109">
        <v>4236</v>
      </c>
      <c r="B4245" s="222" t="str">
        <f t="shared" si="32"/>
        <v>Klik Disini</v>
      </c>
      <c r="C4245" s="244" t="s">
        <v>25752</v>
      </c>
      <c r="D4245" s="244" t="s">
        <v>2762</v>
      </c>
      <c r="E4245" s="244" t="s">
        <v>25753</v>
      </c>
      <c r="F4245" s="244" t="s">
        <v>25754</v>
      </c>
      <c r="G4245" s="244" t="s">
        <v>25755</v>
      </c>
      <c r="H4245" s="244" t="s">
        <v>354</v>
      </c>
      <c r="I4245" s="237" t="s">
        <v>446</v>
      </c>
      <c r="J4245" s="204" t="s">
        <v>353</v>
      </c>
      <c r="K4245" s="313" t="s">
        <v>1953</v>
      </c>
      <c r="L4245" s="290"/>
      <c r="M4245" s="244" t="s">
        <v>447</v>
      </c>
      <c r="N4245" s="244" t="s">
        <v>449</v>
      </c>
      <c r="O4245" s="244" t="s">
        <v>450</v>
      </c>
      <c r="P4245" s="244">
        <v>2024</v>
      </c>
      <c r="Q4245" s="244">
        <v>2024</v>
      </c>
      <c r="R4245" s="244" t="s">
        <v>13812</v>
      </c>
      <c r="S4245" s="223" t="s">
        <v>78</v>
      </c>
      <c r="T4245" s="244" t="s">
        <v>451</v>
      </c>
      <c r="U4245" s="246">
        <v>386</v>
      </c>
      <c r="V4245" s="244" t="s">
        <v>452</v>
      </c>
      <c r="W4245" s="244" t="s">
        <v>999</v>
      </c>
      <c r="X4245" s="244" t="s">
        <v>25756</v>
      </c>
      <c r="Y4245" s="246">
        <v>142000</v>
      </c>
      <c r="Z4245" s="262"/>
      <c r="AA4245" s="241">
        <f t="shared" si="33"/>
        <v>0</v>
      </c>
      <c r="AB4245" s="273" t="s">
        <v>25757</v>
      </c>
      <c r="AC4245" s="228"/>
    </row>
    <row r="4246" spans="1:29" ht="15" customHeight="1">
      <c r="A4246" s="109">
        <v>4237</v>
      </c>
      <c r="B4246" s="222" t="str">
        <f t="shared" si="32"/>
        <v>Klik Disini</v>
      </c>
      <c r="C4246" s="244" t="s">
        <v>25758</v>
      </c>
      <c r="D4246" s="244" t="s">
        <v>2762</v>
      </c>
      <c r="E4246" s="244" t="s">
        <v>25759</v>
      </c>
      <c r="F4246" s="244" t="s">
        <v>25760</v>
      </c>
      <c r="G4246" s="244" t="s">
        <v>25761</v>
      </c>
      <c r="H4246" s="244" t="s">
        <v>561</v>
      </c>
      <c r="I4246" s="237" t="s">
        <v>446</v>
      </c>
      <c r="J4246" s="204" t="s">
        <v>337</v>
      </c>
      <c r="K4246" s="313" t="s">
        <v>1953</v>
      </c>
      <c r="L4246" s="290"/>
      <c r="M4246" s="244" t="s">
        <v>447</v>
      </c>
      <c r="N4246" s="244" t="s">
        <v>449</v>
      </c>
      <c r="O4246" s="244" t="s">
        <v>450</v>
      </c>
      <c r="P4246" s="244">
        <v>2024</v>
      </c>
      <c r="Q4246" s="244">
        <v>2024</v>
      </c>
      <c r="R4246" s="244" t="s">
        <v>3412</v>
      </c>
      <c r="S4246" s="223" t="s">
        <v>78</v>
      </c>
      <c r="T4246" s="244" t="s">
        <v>451</v>
      </c>
      <c r="U4246" s="246">
        <v>194</v>
      </c>
      <c r="V4246" s="244" t="s">
        <v>452</v>
      </c>
      <c r="W4246" s="244" t="s">
        <v>707</v>
      </c>
      <c r="X4246" s="244" t="s">
        <v>25762</v>
      </c>
      <c r="Y4246" s="246">
        <v>69000</v>
      </c>
      <c r="Z4246" s="262"/>
      <c r="AA4246" s="241">
        <f t="shared" si="33"/>
        <v>0</v>
      </c>
      <c r="AB4246" s="273" t="s">
        <v>25763</v>
      </c>
      <c r="AC4246" s="228"/>
    </row>
    <row r="4247" spans="1:29" ht="15" customHeight="1">
      <c r="A4247" s="109">
        <v>4238</v>
      </c>
      <c r="B4247" s="222" t="str">
        <f t="shared" si="32"/>
        <v>Klik Disini</v>
      </c>
      <c r="C4247" s="244" t="s">
        <v>25764</v>
      </c>
      <c r="D4247" s="244" t="s">
        <v>2762</v>
      </c>
      <c r="E4247" s="244" t="s">
        <v>25765</v>
      </c>
      <c r="F4247" s="244" t="s">
        <v>25766</v>
      </c>
      <c r="G4247" s="244" t="s">
        <v>25767</v>
      </c>
      <c r="H4247" s="244" t="s">
        <v>262</v>
      </c>
      <c r="I4247" s="237" t="s">
        <v>1844</v>
      </c>
      <c r="J4247" s="204" t="s">
        <v>401</v>
      </c>
      <c r="K4247" s="313" t="s">
        <v>1953</v>
      </c>
      <c r="L4247" s="290"/>
      <c r="M4247" s="244" t="s">
        <v>447</v>
      </c>
      <c r="N4247" s="244" t="s">
        <v>449</v>
      </c>
      <c r="O4247" s="244" t="s">
        <v>450</v>
      </c>
      <c r="P4247" s="244">
        <v>2023</v>
      </c>
      <c r="Q4247" s="244">
        <v>2023</v>
      </c>
      <c r="R4247" s="244" t="s">
        <v>14116</v>
      </c>
      <c r="S4247" s="223" t="s">
        <v>78</v>
      </c>
      <c r="T4247" s="244" t="s">
        <v>451</v>
      </c>
      <c r="U4247" s="246">
        <v>146</v>
      </c>
      <c r="V4247" s="244" t="s">
        <v>452</v>
      </c>
      <c r="W4247" s="244" t="s">
        <v>25768</v>
      </c>
      <c r="X4247" s="244" t="s">
        <v>25769</v>
      </c>
      <c r="Y4247" s="246">
        <v>55000</v>
      </c>
      <c r="Z4247" s="262"/>
      <c r="AA4247" s="241">
        <f t="shared" si="33"/>
        <v>0</v>
      </c>
      <c r="AB4247" s="273" t="s">
        <v>25770</v>
      </c>
      <c r="AC4247" s="228"/>
    </row>
    <row r="4248" spans="1:29" ht="15" customHeight="1">
      <c r="A4248" s="109">
        <v>4239</v>
      </c>
      <c r="B4248" s="222" t="str">
        <f t="shared" si="32"/>
        <v>Klik Disini</v>
      </c>
      <c r="C4248" s="244" t="s">
        <v>25771</v>
      </c>
      <c r="D4248" s="244" t="s">
        <v>2762</v>
      </c>
      <c r="E4248" s="244" t="s">
        <v>25772</v>
      </c>
      <c r="F4248" s="244" t="s">
        <v>25773</v>
      </c>
      <c r="G4248" s="244" t="s">
        <v>25774</v>
      </c>
      <c r="H4248" s="244" t="s">
        <v>4580</v>
      </c>
      <c r="I4248" s="237" t="s">
        <v>446</v>
      </c>
      <c r="J4248" s="204" t="s">
        <v>347</v>
      </c>
      <c r="K4248" s="313" t="s">
        <v>1953</v>
      </c>
      <c r="L4248" s="290"/>
      <c r="M4248" s="244" t="s">
        <v>447</v>
      </c>
      <c r="N4248" s="244" t="s">
        <v>449</v>
      </c>
      <c r="O4248" s="244" t="s">
        <v>450</v>
      </c>
      <c r="P4248" s="244">
        <v>2023</v>
      </c>
      <c r="Q4248" s="244">
        <v>2023</v>
      </c>
      <c r="R4248" s="244" t="s">
        <v>3643</v>
      </c>
      <c r="S4248" s="223" t="s">
        <v>78</v>
      </c>
      <c r="T4248" s="244" t="s">
        <v>451</v>
      </c>
      <c r="U4248" s="246">
        <v>354</v>
      </c>
      <c r="V4248" s="244" t="s">
        <v>21432</v>
      </c>
      <c r="W4248" s="244" t="s">
        <v>3592</v>
      </c>
      <c r="X4248" s="244" t="s">
        <v>25775</v>
      </c>
      <c r="Y4248" s="246">
        <v>105000</v>
      </c>
      <c r="Z4248" s="262"/>
      <c r="AA4248" s="241">
        <f t="shared" si="33"/>
        <v>0</v>
      </c>
      <c r="AB4248" s="273" t="s">
        <v>25776</v>
      </c>
      <c r="AC4248" s="228"/>
    </row>
    <row r="4249" spans="1:29" ht="15" customHeight="1">
      <c r="A4249" s="109">
        <v>4240</v>
      </c>
      <c r="B4249" s="222" t="str">
        <f t="shared" si="32"/>
        <v>Klik Disini</v>
      </c>
      <c r="C4249" s="244" t="s">
        <v>25777</v>
      </c>
      <c r="D4249" s="244" t="s">
        <v>2762</v>
      </c>
      <c r="E4249" s="244" t="s">
        <v>25778</v>
      </c>
      <c r="F4249" s="244" t="s">
        <v>25779</v>
      </c>
      <c r="G4249" s="244" t="s">
        <v>25780</v>
      </c>
      <c r="H4249" s="244" t="s">
        <v>495</v>
      </c>
      <c r="I4249" s="237" t="s">
        <v>446</v>
      </c>
      <c r="J4249" s="204" t="s">
        <v>359</v>
      </c>
      <c r="K4249" s="313" t="s">
        <v>1953</v>
      </c>
      <c r="L4249" s="290"/>
      <c r="M4249" s="244" t="s">
        <v>447</v>
      </c>
      <c r="N4249" s="244" t="s">
        <v>449</v>
      </c>
      <c r="O4249" s="244" t="s">
        <v>450</v>
      </c>
      <c r="P4249" s="244">
        <v>2024</v>
      </c>
      <c r="Q4249" s="244">
        <v>2024</v>
      </c>
      <c r="R4249" s="244" t="s">
        <v>3643</v>
      </c>
      <c r="S4249" s="223" t="s">
        <v>78</v>
      </c>
      <c r="T4249" s="244" t="s">
        <v>451</v>
      </c>
      <c r="U4249" s="246">
        <v>338</v>
      </c>
      <c r="V4249" s="244" t="s">
        <v>452</v>
      </c>
      <c r="W4249" s="244" t="s">
        <v>830</v>
      </c>
      <c r="X4249" s="244" t="s">
        <v>25781</v>
      </c>
      <c r="Y4249" s="246">
        <v>134000</v>
      </c>
      <c r="Z4249" s="262"/>
      <c r="AA4249" s="241">
        <f t="shared" si="33"/>
        <v>0</v>
      </c>
      <c r="AB4249" s="273" t="s">
        <v>25782</v>
      </c>
      <c r="AC4249" s="228"/>
    </row>
    <row r="4250" spans="1:29" ht="15" customHeight="1">
      <c r="A4250" s="109">
        <v>4241</v>
      </c>
      <c r="B4250" s="222" t="str">
        <f t="shared" si="32"/>
        <v>Klik Disini</v>
      </c>
      <c r="C4250" s="244" t="s">
        <v>25783</v>
      </c>
      <c r="D4250" s="244" t="s">
        <v>2762</v>
      </c>
      <c r="E4250" s="244" t="s">
        <v>25784</v>
      </c>
      <c r="F4250" s="244" t="s">
        <v>25785</v>
      </c>
      <c r="G4250" s="244" t="s">
        <v>25786</v>
      </c>
      <c r="H4250" s="244" t="s">
        <v>262</v>
      </c>
      <c r="I4250" s="237" t="s">
        <v>1844</v>
      </c>
      <c r="J4250" s="204" t="s">
        <v>401</v>
      </c>
      <c r="K4250" s="313" t="s">
        <v>1953</v>
      </c>
      <c r="L4250" s="290"/>
      <c r="M4250" s="244" t="s">
        <v>447</v>
      </c>
      <c r="N4250" s="244" t="s">
        <v>449</v>
      </c>
      <c r="O4250" s="244" t="s">
        <v>450</v>
      </c>
      <c r="P4250" s="244">
        <v>2023</v>
      </c>
      <c r="Q4250" s="244">
        <v>2023</v>
      </c>
      <c r="R4250" s="244" t="s">
        <v>3412</v>
      </c>
      <c r="S4250" s="223" t="s">
        <v>78</v>
      </c>
      <c r="T4250" s="244" t="s">
        <v>451</v>
      </c>
      <c r="U4250" s="246">
        <v>528</v>
      </c>
      <c r="V4250" s="244" t="s">
        <v>452</v>
      </c>
      <c r="W4250" s="244" t="s">
        <v>3230</v>
      </c>
      <c r="X4250" s="244" t="s">
        <v>25787</v>
      </c>
      <c r="Y4250" s="246">
        <v>135000</v>
      </c>
      <c r="Z4250" s="262"/>
      <c r="AA4250" s="241">
        <f t="shared" si="33"/>
        <v>0</v>
      </c>
      <c r="AB4250" s="273" t="s">
        <v>25788</v>
      </c>
      <c r="AC4250" s="228"/>
    </row>
    <row r="4251" spans="1:29" ht="15" customHeight="1">
      <c r="A4251" s="109">
        <v>4242</v>
      </c>
      <c r="B4251" s="222" t="str">
        <f t="shared" si="32"/>
        <v>Klik Disini</v>
      </c>
      <c r="C4251" s="244" t="s">
        <v>25789</v>
      </c>
      <c r="D4251" s="244" t="s">
        <v>2762</v>
      </c>
      <c r="E4251" s="244" t="s">
        <v>25790</v>
      </c>
      <c r="F4251" s="244"/>
      <c r="G4251" s="244" t="s">
        <v>25791</v>
      </c>
      <c r="H4251" s="244" t="s">
        <v>384</v>
      </c>
      <c r="I4251" s="237" t="s">
        <v>446</v>
      </c>
      <c r="J4251" s="204" t="s">
        <v>383</v>
      </c>
      <c r="K4251" s="313" t="s">
        <v>1953</v>
      </c>
      <c r="L4251" s="290"/>
      <c r="M4251" s="244" t="s">
        <v>447</v>
      </c>
      <c r="N4251" s="244" t="s">
        <v>449</v>
      </c>
      <c r="O4251" s="244" t="s">
        <v>450</v>
      </c>
      <c r="P4251" s="244" t="s">
        <v>21152</v>
      </c>
      <c r="Q4251" s="244">
        <v>2023</v>
      </c>
      <c r="R4251" s="244" t="s">
        <v>3412</v>
      </c>
      <c r="S4251" s="223" t="s">
        <v>78</v>
      </c>
      <c r="T4251" s="244" t="s">
        <v>451</v>
      </c>
      <c r="U4251" s="246">
        <v>94</v>
      </c>
      <c r="V4251" s="244" t="s">
        <v>452</v>
      </c>
      <c r="W4251" s="244" t="s">
        <v>4258</v>
      </c>
      <c r="X4251" s="244" t="s">
        <v>25792</v>
      </c>
      <c r="Y4251" s="246">
        <v>37000</v>
      </c>
      <c r="Z4251" s="262"/>
      <c r="AA4251" s="241">
        <f t="shared" si="33"/>
        <v>0</v>
      </c>
      <c r="AB4251" s="273" t="s">
        <v>25793</v>
      </c>
      <c r="AC4251" s="228"/>
    </row>
    <row r="4252" spans="1:29" ht="15" customHeight="1">
      <c r="A4252" s="109">
        <v>4243</v>
      </c>
      <c r="B4252" s="222" t="str">
        <f t="shared" si="32"/>
        <v>Klik Disini</v>
      </c>
      <c r="C4252" s="244" t="s">
        <v>25794</v>
      </c>
      <c r="D4252" s="244" t="s">
        <v>2762</v>
      </c>
      <c r="E4252" s="244" t="s">
        <v>16242</v>
      </c>
      <c r="F4252" s="244" t="s">
        <v>25795</v>
      </c>
      <c r="G4252" s="244" t="s">
        <v>25796</v>
      </c>
      <c r="H4252" s="244" t="s">
        <v>262</v>
      </c>
      <c r="I4252" s="237" t="s">
        <v>1844</v>
      </c>
      <c r="J4252" s="204" t="s">
        <v>401</v>
      </c>
      <c r="K4252" s="313" t="s">
        <v>1953</v>
      </c>
      <c r="L4252" s="290"/>
      <c r="M4252" s="244" t="s">
        <v>447</v>
      </c>
      <c r="N4252" s="244" t="s">
        <v>449</v>
      </c>
      <c r="O4252" s="244" t="s">
        <v>450</v>
      </c>
      <c r="P4252" s="244">
        <v>2024</v>
      </c>
      <c r="Q4252" s="244">
        <v>2024</v>
      </c>
      <c r="R4252" s="244" t="s">
        <v>3412</v>
      </c>
      <c r="S4252" s="223" t="s">
        <v>78</v>
      </c>
      <c r="T4252" s="244" t="s">
        <v>451</v>
      </c>
      <c r="U4252" s="246">
        <v>162</v>
      </c>
      <c r="V4252" s="244" t="s">
        <v>452</v>
      </c>
      <c r="W4252" s="244" t="s">
        <v>1057</v>
      </c>
      <c r="X4252" s="244" t="s">
        <v>25797</v>
      </c>
      <c r="Y4252" s="246">
        <v>63000</v>
      </c>
      <c r="Z4252" s="262"/>
      <c r="AA4252" s="241">
        <f t="shared" si="33"/>
        <v>0</v>
      </c>
      <c r="AB4252" s="273" t="s">
        <v>25798</v>
      </c>
      <c r="AC4252" s="228"/>
    </row>
    <row r="4253" spans="1:29" ht="15" customHeight="1">
      <c r="A4253" s="109">
        <v>4244</v>
      </c>
      <c r="B4253" s="222" t="str">
        <f t="shared" si="32"/>
        <v>Klik Disini</v>
      </c>
      <c r="C4253" s="244" t="s">
        <v>25799</v>
      </c>
      <c r="D4253" s="244" t="s">
        <v>2762</v>
      </c>
      <c r="E4253" s="244" t="s">
        <v>25352</v>
      </c>
      <c r="F4253" s="244" t="s">
        <v>25800</v>
      </c>
      <c r="G4253" s="244" t="s">
        <v>25801</v>
      </c>
      <c r="H4253" s="244" t="s">
        <v>2070</v>
      </c>
      <c r="I4253" s="237" t="s">
        <v>583</v>
      </c>
      <c r="J4253" s="204" t="s">
        <v>263</v>
      </c>
      <c r="K4253" s="313" t="s">
        <v>1953</v>
      </c>
      <c r="L4253" s="290"/>
      <c r="M4253" s="244" t="s">
        <v>447</v>
      </c>
      <c r="N4253" s="244" t="s">
        <v>449</v>
      </c>
      <c r="O4253" s="244" t="s">
        <v>583</v>
      </c>
      <c r="P4253" s="244">
        <v>2023</v>
      </c>
      <c r="Q4253" s="244">
        <v>2023</v>
      </c>
      <c r="R4253" s="244" t="s">
        <v>3740</v>
      </c>
      <c r="S4253" s="223" t="s">
        <v>78</v>
      </c>
      <c r="T4253" s="244" t="s">
        <v>451</v>
      </c>
      <c r="U4253" s="246">
        <v>50</v>
      </c>
      <c r="V4253" s="244" t="s">
        <v>452</v>
      </c>
      <c r="W4253" s="244" t="s">
        <v>3567</v>
      </c>
      <c r="X4253" s="244" t="s">
        <v>25802</v>
      </c>
      <c r="Y4253" s="246">
        <v>55000</v>
      </c>
      <c r="Z4253" s="262"/>
      <c r="AA4253" s="241">
        <f t="shared" si="33"/>
        <v>0</v>
      </c>
      <c r="AB4253" s="273" t="s">
        <v>25803</v>
      </c>
      <c r="AC4253" s="228"/>
    </row>
    <row r="4254" spans="1:29" ht="15" customHeight="1">
      <c r="A4254" s="109">
        <v>4245</v>
      </c>
      <c r="B4254" s="222" t="str">
        <f t="shared" si="32"/>
        <v>Klik Disini</v>
      </c>
      <c r="C4254" s="244" t="s">
        <v>25804</v>
      </c>
      <c r="D4254" s="244" t="s">
        <v>2762</v>
      </c>
      <c r="E4254" s="244" t="s">
        <v>25352</v>
      </c>
      <c r="F4254" s="244" t="s">
        <v>25805</v>
      </c>
      <c r="G4254" s="244" t="s">
        <v>25806</v>
      </c>
      <c r="H4254" s="244" t="s">
        <v>2070</v>
      </c>
      <c r="I4254" s="237" t="s">
        <v>583</v>
      </c>
      <c r="J4254" s="204" t="s">
        <v>263</v>
      </c>
      <c r="K4254" s="313" t="s">
        <v>1953</v>
      </c>
      <c r="L4254" s="290"/>
      <c r="M4254" s="244" t="s">
        <v>447</v>
      </c>
      <c r="N4254" s="244" t="s">
        <v>449</v>
      </c>
      <c r="O4254" s="244" t="s">
        <v>583</v>
      </c>
      <c r="P4254" s="244">
        <v>2023</v>
      </c>
      <c r="Q4254" s="244">
        <v>2023</v>
      </c>
      <c r="R4254" s="244" t="s">
        <v>3740</v>
      </c>
      <c r="S4254" s="223" t="s">
        <v>78</v>
      </c>
      <c r="T4254" s="244" t="s">
        <v>451</v>
      </c>
      <c r="U4254" s="246">
        <v>50</v>
      </c>
      <c r="V4254" s="244" t="s">
        <v>452</v>
      </c>
      <c r="W4254" s="244" t="s">
        <v>1923</v>
      </c>
      <c r="X4254" s="244" t="s">
        <v>25807</v>
      </c>
      <c r="Y4254" s="246">
        <v>55000</v>
      </c>
      <c r="Z4254" s="262"/>
      <c r="AA4254" s="241">
        <f t="shared" si="33"/>
        <v>0</v>
      </c>
      <c r="AB4254" s="273" t="s">
        <v>25808</v>
      </c>
      <c r="AC4254" s="228"/>
    </row>
    <row r="4255" spans="1:29" ht="15" customHeight="1">
      <c r="A4255" s="109">
        <v>4246</v>
      </c>
      <c r="B4255" s="222" t="str">
        <f t="shared" si="32"/>
        <v>Klik Disini</v>
      </c>
      <c r="C4255" s="244" t="s">
        <v>25809</v>
      </c>
      <c r="D4255" s="244" t="s">
        <v>2762</v>
      </c>
      <c r="E4255" s="244" t="s">
        <v>25352</v>
      </c>
      <c r="F4255" s="244" t="s">
        <v>25810</v>
      </c>
      <c r="G4255" s="244" t="s">
        <v>25811</v>
      </c>
      <c r="H4255" s="244" t="s">
        <v>2070</v>
      </c>
      <c r="I4255" s="237" t="s">
        <v>583</v>
      </c>
      <c r="J4255" s="204" t="s">
        <v>263</v>
      </c>
      <c r="K4255" s="313" t="s">
        <v>1953</v>
      </c>
      <c r="L4255" s="290"/>
      <c r="M4255" s="244" t="s">
        <v>447</v>
      </c>
      <c r="N4255" s="244" t="s">
        <v>449</v>
      </c>
      <c r="O4255" s="244" t="s">
        <v>583</v>
      </c>
      <c r="P4255" s="244">
        <v>2023</v>
      </c>
      <c r="Q4255" s="244">
        <v>2023</v>
      </c>
      <c r="R4255" s="244" t="s">
        <v>3740</v>
      </c>
      <c r="S4255" s="223" t="s">
        <v>78</v>
      </c>
      <c r="T4255" s="244" t="s">
        <v>451</v>
      </c>
      <c r="U4255" s="246">
        <v>42</v>
      </c>
      <c r="V4255" s="244" t="s">
        <v>452</v>
      </c>
      <c r="W4255" s="244" t="s">
        <v>1332</v>
      </c>
      <c r="X4255" s="244" t="s">
        <v>25812</v>
      </c>
      <c r="Y4255" s="246">
        <v>45000</v>
      </c>
      <c r="Z4255" s="262"/>
      <c r="AA4255" s="241">
        <f t="shared" si="33"/>
        <v>0</v>
      </c>
      <c r="AB4255" s="273" t="s">
        <v>25813</v>
      </c>
      <c r="AC4255" s="228"/>
    </row>
    <row r="4256" spans="1:29" ht="15" customHeight="1">
      <c r="A4256" s="109">
        <v>4247</v>
      </c>
      <c r="B4256" s="222" t="str">
        <f t="shared" si="32"/>
        <v>Klik Disini</v>
      </c>
      <c r="C4256" s="244" t="s">
        <v>25814</v>
      </c>
      <c r="D4256" s="244" t="s">
        <v>2762</v>
      </c>
      <c r="E4256" s="244" t="s">
        <v>25352</v>
      </c>
      <c r="F4256" s="244" t="s">
        <v>25815</v>
      </c>
      <c r="G4256" s="244" t="s">
        <v>25816</v>
      </c>
      <c r="H4256" s="244" t="s">
        <v>2070</v>
      </c>
      <c r="I4256" s="237" t="s">
        <v>583</v>
      </c>
      <c r="J4256" s="204" t="s">
        <v>263</v>
      </c>
      <c r="K4256" s="313" t="s">
        <v>1953</v>
      </c>
      <c r="L4256" s="290"/>
      <c r="M4256" s="244" t="s">
        <v>447</v>
      </c>
      <c r="N4256" s="244" t="s">
        <v>449</v>
      </c>
      <c r="O4256" s="244" t="s">
        <v>583</v>
      </c>
      <c r="P4256" s="244">
        <v>2023</v>
      </c>
      <c r="Q4256" s="244">
        <v>2023</v>
      </c>
      <c r="R4256" s="244" t="s">
        <v>3740</v>
      </c>
      <c r="S4256" s="223" t="s">
        <v>78</v>
      </c>
      <c r="T4256" s="244" t="s">
        <v>451</v>
      </c>
      <c r="U4256" s="246">
        <v>42</v>
      </c>
      <c r="V4256" s="244" t="s">
        <v>452</v>
      </c>
      <c r="W4256" s="244" t="s">
        <v>796</v>
      </c>
      <c r="X4256" s="244" t="s">
        <v>25817</v>
      </c>
      <c r="Y4256" s="246">
        <v>59000</v>
      </c>
      <c r="Z4256" s="262"/>
      <c r="AA4256" s="241">
        <f t="shared" si="33"/>
        <v>0</v>
      </c>
      <c r="AB4256" s="273" t="s">
        <v>25818</v>
      </c>
      <c r="AC4256" s="228"/>
    </row>
    <row r="4257" spans="1:29" ht="15" customHeight="1">
      <c r="A4257" s="109">
        <v>4248</v>
      </c>
      <c r="B4257" s="222" t="str">
        <f t="shared" si="32"/>
        <v>Klik Disini</v>
      </c>
      <c r="C4257" s="244" t="s">
        <v>25819</v>
      </c>
      <c r="D4257" s="244" t="s">
        <v>2762</v>
      </c>
      <c r="E4257" s="244" t="s">
        <v>25352</v>
      </c>
      <c r="F4257" s="244" t="s">
        <v>25820</v>
      </c>
      <c r="G4257" s="244" t="s">
        <v>25821</v>
      </c>
      <c r="H4257" s="244" t="s">
        <v>2070</v>
      </c>
      <c r="I4257" s="237" t="s">
        <v>583</v>
      </c>
      <c r="J4257" s="204" t="s">
        <v>263</v>
      </c>
      <c r="K4257" s="313" t="s">
        <v>447</v>
      </c>
      <c r="L4257" s="290"/>
      <c r="M4257" s="244" t="s">
        <v>447</v>
      </c>
      <c r="N4257" s="244" t="s">
        <v>449</v>
      </c>
      <c r="O4257" s="244" t="s">
        <v>583</v>
      </c>
      <c r="P4257" s="244">
        <v>2024</v>
      </c>
      <c r="Q4257" s="244">
        <v>2024</v>
      </c>
      <c r="R4257" s="244" t="s">
        <v>3740</v>
      </c>
      <c r="S4257" s="223" t="s">
        <v>78</v>
      </c>
      <c r="T4257" s="244" t="s">
        <v>451</v>
      </c>
      <c r="U4257" s="246">
        <v>42</v>
      </c>
      <c r="V4257" s="244" t="s">
        <v>452</v>
      </c>
      <c r="W4257" s="244" t="s">
        <v>813</v>
      </c>
      <c r="X4257" s="244" t="s">
        <v>25822</v>
      </c>
      <c r="Y4257" s="246">
        <v>45000</v>
      </c>
      <c r="Z4257" s="262"/>
      <c r="AA4257" s="241">
        <f t="shared" si="33"/>
        <v>0</v>
      </c>
      <c r="AB4257" s="273" t="s">
        <v>25823</v>
      </c>
      <c r="AC4257" s="228"/>
    </row>
    <row r="4258" spans="1:29" ht="15" customHeight="1">
      <c r="A4258" s="109">
        <v>4249</v>
      </c>
      <c r="B4258" s="222" t="str">
        <f t="shared" si="32"/>
        <v>Klik Disini</v>
      </c>
      <c r="C4258" s="244" t="s">
        <v>25824</v>
      </c>
      <c r="D4258" s="244" t="s">
        <v>2762</v>
      </c>
      <c r="E4258" s="244" t="s">
        <v>25825</v>
      </c>
      <c r="F4258" s="244" t="s">
        <v>25826</v>
      </c>
      <c r="G4258" s="244" t="s">
        <v>25827</v>
      </c>
      <c r="H4258" s="244" t="s">
        <v>2070</v>
      </c>
      <c r="I4258" s="237" t="s">
        <v>583</v>
      </c>
      <c r="J4258" s="204" t="s">
        <v>263</v>
      </c>
      <c r="K4258" s="313" t="s">
        <v>447</v>
      </c>
      <c r="L4258" s="290"/>
      <c r="M4258" s="244" t="s">
        <v>447</v>
      </c>
      <c r="N4258" s="244" t="s">
        <v>449</v>
      </c>
      <c r="O4258" s="244" t="s">
        <v>583</v>
      </c>
      <c r="P4258" s="244">
        <v>2024</v>
      </c>
      <c r="Q4258" s="244">
        <v>2024</v>
      </c>
      <c r="R4258" s="244" t="s">
        <v>3740</v>
      </c>
      <c r="S4258" s="223" t="s">
        <v>78</v>
      </c>
      <c r="T4258" s="244" t="s">
        <v>451</v>
      </c>
      <c r="U4258" s="246">
        <v>42</v>
      </c>
      <c r="V4258" s="244" t="s">
        <v>452</v>
      </c>
      <c r="W4258" s="244" t="s">
        <v>1923</v>
      </c>
      <c r="X4258" s="244" t="s">
        <v>25828</v>
      </c>
      <c r="Y4258" s="246">
        <v>55000</v>
      </c>
      <c r="Z4258" s="262"/>
      <c r="AA4258" s="241">
        <f t="shared" si="33"/>
        <v>0</v>
      </c>
      <c r="AB4258" s="273" t="s">
        <v>25829</v>
      </c>
      <c r="AC4258" s="228"/>
    </row>
    <row r="4259" spans="1:29" ht="15" customHeight="1">
      <c r="A4259" s="109">
        <v>4250</v>
      </c>
      <c r="B4259" s="222" t="str">
        <f t="shared" si="32"/>
        <v>Klik Disini</v>
      </c>
      <c r="C4259" s="244" t="s">
        <v>25830</v>
      </c>
      <c r="D4259" s="244" t="s">
        <v>2762</v>
      </c>
      <c r="E4259" s="244" t="s">
        <v>14031</v>
      </c>
      <c r="F4259" s="244" t="s">
        <v>25831</v>
      </c>
      <c r="G4259" s="244" t="s">
        <v>25832</v>
      </c>
      <c r="H4259" s="244" t="s">
        <v>266</v>
      </c>
      <c r="I4259" s="237" t="s">
        <v>583</v>
      </c>
      <c r="J4259" s="204" t="s">
        <v>265</v>
      </c>
      <c r="K4259" s="313" t="s">
        <v>447</v>
      </c>
      <c r="L4259" s="290"/>
      <c r="M4259" s="244" t="s">
        <v>447</v>
      </c>
      <c r="N4259" s="244" t="s">
        <v>449</v>
      </c>
      <c r="O4259" s="244" t="s">
        <v>583</v>
      </c>
      <c r="P4259" s="244">
        <v>2024</v>
      </c>
      <c r="Q4259" s="244">
        <v>2024</v>
      </c>
      <c r="R4259" s="244" t="s">
        <v>3480</v>
      </c>
      <c r="S4259" s="223" t="s">
        <v>78</v>
      </c>
      <c r="T4259" s="244" t="s">
        <v>451</v>
      </c>
      <c r="U4259" s="246">
        <v>258</v>
      </c>
      <c r="V4259" s="244" t="s">
        <v>452</v>
      </c>
      <c r="W4259" s="244" t="s">
        <v>547</v>
      </c>
      <c r="X4259" s="244" t="s">
        <v>25833</v>
      </c>
      <c r="Y4259" s="246">
        <v>85000</v>
      </c>
      <c r="Z4259" s="262"/>
      <c r="AA4259" s="241">
        <f t="shared" si="33"/>
        <v>0</v>
      </c>
      <c r="AB4259" s="273" t="s">
        <v>25834</v>
      </c>
      <c r="AC4259" s="228"/>
    </row>
    <row r="4260" spans="1:29" ht="15" customHeight="1">
      <c r="A4260" s="109">
        <v>4251</v>
      </c>
      <c r="B4260" s="222" t="str">
        <f t="shared" si="32"/>
        <v>Klik Disini</v>
      </c>
      <c r="C4260" s="244" t="s">
        <v>25835</v>
      </c>
      <c r="D4260" s="244" t="s">
        <v>2762</v>
      </c>
      <c r="E4260" s="244" t="s">
        <v>25499</v>
      </c>
      <c r="F4260" s="244" t="s">
        <v>25836</v>
      </c>
      <c r="G4260" s="244" t="s">
        <v>25837</v>
      </c>
      <c r="H4260" s="244" t="s">
        <v>346</v>
      </c>
      <c r="I4260" s="237" t="s">
        <v>446</v>
      </c>
      <c r="J4260" s="204" t="s">
        <v>345</v>
      </c>
      <c r="K4260" s="313" t="s">
        <v>1953</v>
      </c>
      <c r="L4260" s="290"/>
      <c r="M4260" s="244" t="s">
        <v>447</v>
      </c>
      <c r="N4260" s="244" t="s">
        <v>449</v>
      </c>
      <c r="O4260" s="244" t="s">
        <v>450</v>
      </c>
      <c r="P4260" s="244">
        <v>2024</v>
      </c>
      <c r="Q4260" s="244">
        <v>2024</v>
      </c>
      <c r="R4260" s="244" t="s">
        <v>3412</v>
      </c>
      <c r="S4260" s="223" t="s">
        <v>78</v>
      </c>
      <c r="T4260" s="244" t="s">
        <v>451</v>
      </c>
      <c r="U4260" s="246">
        <v>363</v>
      </c>
      <c r="V4260" s="244" t="s">
        <v>452</v>
      </c>
      <c r="W4260" s="244" t="s">
        <v>1352</v>
      </c>
      <c r="X4260" s="244" t="s">
        <v>25838</v>
      </c>
      <c r="Y4260" s="246">
        <v>141000</v>
      </c>
      <c r="Z4260" s="262"/>
      <c r="AA4260" s="241">
        <f t="shared" si="33"/>
        <v>0</v>
      </c>
      <c r="AB4260" s="273" t="s">
        <v>25839</v>
      </c>
      <c r="AC4260" s="228"/>
    </row>
    <row r="4261" spans="1:29" ht="15" customHeight="1">
      <c r="A4261" s="109">
        <v>4252</v>
      </c>
      <c r="B4261" s="222" t="str">
        <f t="shared" si="32"/>
        <v>Klik Disini</v>
      </c>
      <c r="C4261" s="244" t="s">
        <v>25840</v>
      </c>
      <c r="D4261" s="244" t="s">
        <v>2762</v>
      </c>
      <c r="E4261" s="244" t="s">
        <v>25841</v>
      </c>
      <c r="F4261" s="244" t="s">
        <v>25842</v>
      </c>
      <c r="G4261" s="244" t="s">
        <v>25843</v>
      </c>
      <c r="H4261" s="244" t="s">
        <v>12966</v>
      </c>
      <c r="I4261" s="237" t="s">
        <v>1474</v>
      </c>
      <c r="J4261" s="204" t="s">
        <v>304</v>
      </c>
      <c r="K4261" s="313" t="s">
        <v>447</v>
      </c>
      <c r="L4261" s="290"/>
      <c r="M4261" s="244" t="s">
        <v>447</v>
      </c>
      <c r="N4261" s="244" t="s">
        <v>449</v>
      </c>
      <c r="O4261" s="244" t="s">
        <v>450</v>
      </c>
      <c r="P4261" s="244">
        <v>2024</v>
      </c>
      <c r="Q4261" s="244">
        <v>2024</v>
      </c>
      <c r="R4261" s="244" t="s">
        <v>3412</v>
      </c>
      <c r="S4261" s="223" t="s">
        <v>78</v>
      </c>
      <c r="T4261" s="244" t="s">
        <v>451</v>
      </c>
      <c r="U4261" s="246">
        <v>66</v>
      </c>
      <c r="V4261" s="244" t="s">
        <v>452</v>
      </c>
      <c r="W4261" s="244" t="s">
        <v>4163</v>
      </c>
      <c r="X4261" s="244" t="s">
        <v>25844</v>
      </c>
      <c r="Y4261" s="246">
        <v>49000</v>
      </c>
      <c r="Z4261" s="262"/>
      <c r="AA4261" s="241">
        <f t="shared" si="33"/>
        <v>0</v>
      </c>
      <c r="AB4261" s="273" t="s">
        <v>25845</v>
      </c>
      <c r="AC4261" s="228"/>
    </row>
    <row r="4262" spans="1:29" ht="15" customHeight="1">
      <c r="A4262" s="109">
        <v>4253</v>
      </c>
      <c r="B4262" s="222" t="str">
        <f t="shared" si="32"/>
        <v>Klik Disini</v>
      </c>
      <c r="C4262" s="244" t="s">
        <v>25846</v>
      </c>
      <c r="D4262" s="244" t="s">
        <v>2762</v>
      </c>
      <c r="E4262" s="244" t="s">
        <v>21179</v>
      </c>
      <c r="F4262" s="244" t="s">
        <v>25847</v>
      </c>
      <c r="G4262" s="244" t="s">
        <v>25848</v>
      </c>
      <c r="H4262" s="244" t="s">
        <v>346</v>
      </c>
      <c r="I4262" s="237" t="s">
        <v>446</v>
      </c>
      <c r="J4262" s="204" t="s">
        <v>345</v>
      </c>
      <c r="K4262" s="313" t="s">
        <v>1953</v>
      </c>
      <c r="L4262" s="290"/>
      <c r="M4262" s="244" t="s">
        <v>447</v>
      </c>
      <c r="N4262" s="244" t="s">
        <v>449</v>
      </c>
      <c r="O4262" s="244" t="s">
        <v>450</v>
      </c>
      <c r="P4262" s="244">
        <v>2024</v>
      </c>
      <c r="Q4262" s="244">
        <v>2024</v>
      </c>
      <c r="R4262" s="244" t="s">
        <v>3412</v>
      </c>
      <c r="S4262" s="223" t="s">
        <v>78</v>
      </c>
      <c r="T4262" s="244" t="s">
        <v>451</v>
      </c>
      <c r="U4262" s="246">
        <v>259</v>
      </c>
      <c r="V4262" s="244" t="s">
        <v>452</v>
      </c>
      <c r="W4262" s="244" t="s">
        <v>5324</v>
      </c>
      <c r="X4262" s="244" t="s">
        <v>25849</v>
      </c>
      <c r="Y4262" s="246">
        <v>120000</v>
      </c>
      <c r="Z4262" s="262"/>
      <c r="AA4262" s="241">
        <f t="shared" si="33"/>
        <v>0</v>
      </c>
      <c r="AB4262" s="273" t="s">
        <v>25850</v>
      </c>
      <c r="AC4262" s="228"/>
    </row>
    <row r="4263" spans="1:29" ht="15" customHeight="1">
      <c r="A4263" s="109">
        <v>4254</v>
      </c>
      <c r="B4263" s="222" t="str">
        <f t="shared" si="32"/>
        <v>Klik Disini</v>
      </c>
      <c r="C4263" s="244" t="s">
        <v>25851</v>
      </c>
      <c r="D4263" s="244" t="s">
        <v>2762</v>
      </c>
      <c r="E4263" s="244" t="s">
        <v>25841</v>
      </c>
      <c r="F4263" s="244" t="s">
        <v>25852</v>
      </c>
      <c r="G4263" s="244" t="s">
        <v>25853</v>
      </c>
      <c r="H4263" s="244" t="s">
        <v>630</v>
      </c>
      <c r="I4263" s="237" t="s">
        <v>513</v>
      </c>
      <c r="J4263" s="204" t="s">
        <v>293</v>
      </c>
      <c r="K4263" s="313" t="s">
        <v>447</v>
      </c>
      <c r="L4263" s="290"/>
      <c r="M4263" s="244" t="s">
        <v>447</v>
      </c>
      <c r="N4263" s="244" t="s">
        <v>449</v>
      </c>
      <c r="O4263" s="244" t="s">
        <v>450</v>
      </c>
      <c r="P4263" s="244">
        <v>2024</v>
      </c>
      <c r="Q4263" s="244">
        <v>2024</v>
      </c>
      <c r="R4263" s="244" t="s">
        <v>3412</v>
      </c>
      <c r="S4263" s="223" t="s">
        <v>78</v>
      </c>
      <c r="T4263" s="244" t="s">
        <v>451</v>
      </c>
      <c r="U4263" s="246">
        <v>66</v>
      </c>
      <c r="V4263" s="244" t="s">
        <v>452</v>
      </c>
      <c r="W4263" s="244" t="s">
        <v>4187</v>
      </c>
      <c r="X4263" s="244" t="s">
        <v>25854</v>
      </c>
      <c r="Y4263" s="246">
        <v>49000</v>
      </c>
      <c r="Z4263" s="262"/>
      <c r="AA4263" s="241">
        <f t="shared" si="33"/>
        <v>0</v>
      </c>
      <c r="AB4263" s="273" t="s">
        <v>25855</v>
      </c>
      <c r="AC4263" s="228"/>
    </row>
    <row r="4264" spans="1:29" ht="15" customHeight="1">
      <c r="A4264" s="109">
        <v>4255</v>
      </c>
      <c r="B4264" s="222" t="str">
        <f t="shared" si="32"/>
        <v>Klik Disini</v>
      </c>
      <c r="C4264" s="244" t="s">
        <v>25856</v>
      </c>
      <c r="D4264" s="244" t="s">
        <v>2762</v>
      </c>
      <c r="E4264" s="244" t="s">
        <v>25857</v>
      </c>
      <c r="F4264" s="244" t="s">
        <v>25858</v>
      </c>
      <c r="G4264" s="244" t="s">
        <v>25859</v>
      </c>
      <c r="H4264" s="244" t="s">
        <v>3473</v>
      </c>
      <c r="I4264" s="237" t="s">
        <v>446</v>
      </c>
      <c r="J4264" s="204" t="s">
        <v>345</v>
      </c>
      <c r="K4264" s="313" t="s">
        <v>1953</v>
      </c>
      <c r="L4264" s="290"/>
      <c r="M4264" s="244" t="s">
        <v>447</v>
      </c>
      <c r="N4264" s="244" t="s">
        <v>449</v>
      </c>
      <c r="O4264" s="244" t="s">
        <v>450</v>
      </c>
      <c r="P4264" s="244">
        <v>2024</v>
      </c>
      <c r="Q4264" s="244">
        <v>2024</v>
      </c>
      <c r="R4264" s="244" t="s">
        <v>3412</v>
      </c>
      <c r="S4264" s="223" t="s">
        <v>78</v>
      </c>
      <c r="T4264" s="244" t="s">
        <v>451</v>
      </c>
      <c r="U4264" s="246">
        <v>170</v>
      </c>
      <c r="V4264" s="244" t="s">
        <v>452</v>
      </c>
      <c r="W4264" s="244" t="s">
        <v>677</v>
      </c>
      <c r="X4264" s="244" t="s">
        <v>25860</v>
      </c>
      <c r="Y4264" s="246">
        <v>79000</v>
      </c>
      <c r="Z4264" s="262"/>
      <c r="AA4264" s="241">
        <f t="shared" si="33"/>
        <v>0</v>
      </c>
      <c r="AB4264" s="273" t="s">
        <v>25861</v>
      </c>
      <c r="AC4264" s="228"/>
    </row>
    <row r="4265" spans="1:29" ht="15" customHeight="1">
      <c r="A4265" s="109">
        <v>4256</v>
      </c>
      <c r="B4265" s="222" t="str">
        <f t="shared" si="32"/>
        <v>Klik Disini</v>
      </c>
      <c r="C4265" s="244" t="s">
        <v>25862</v>
      </c>
      <c r="D4265" s="244" t="s">
        <v>2762</v>
      </c>
      <c r="E4265" s="244" t="s">
        <v>25863</v>
      </c>
      <c r="F4265" s="244" t="s">
        <v>25864</v>
      </c>
      <c r="G4265" s="244" t="s">
        <v>25865</v>
      </c>
      <c r="H4265" s="244" t="s">
        <v>487</v>
      </c>
      <c r="I4265" s="237" t="s">
        <v>446</v>
      </c>
      <c r="J4265" s="204" t="s">
        <v>349</v>
      </c>
      <c r="K4265" s="313" t="s">
        <v>1953</v>
      </c>
      <c r="L4265" s="290"/>
      <c r="M4265" s="244" t="s">
        <v>447</v>
      </c>
      <c r="N4265" s="244" t="s">
        <v>449</v>
      </c>
      <c r="O4265" s="244" t="s">
        <v>450</v>
      </c>
      <c r="P4265" s="244">
        <v>2024</v>
      </c>
      <c r="Q4265" s="244">
        <v>2024</v>
      </c>
      <c r="R4265" s="244" t="s">
        <v>3412</v>
      </c>
      <c r="S4265" s="223" t="s">
        <v>78</v>
      </c>
      <c r="T4265" s="244" t="s">
        <v>451</v>
      </c>
      <c r="U4265" s="246">
        <v>242</v>
      </c>
      <c r="V4265" s="244" t="s">
        <v>452</v>
      </c>
      <c r="W4265" s="244" t="s">
        <v>1029</v>
      </c>
      <c r="X4265" s="244" t="s">
        <v>25866</v>
      </c>
      <c r="Y4265" s="246">
        <v>92000</v>
      </c>
      <c r="Z4265" s="262"/>
      <c r="AA4265" s="241">
        <f t="shared" si="33"/>
        <v>0</v>
      </c>
      <c r="AB4265" s="273" t="s">
        <v>25867</v>
      </c>
      <c r="AC4265" s="228"/>
    </row>
    <row r="4266" spans="1:29" ht="15" customHeight="1">
      <c r="A4266" s="109">
        <v>4257</v>
      </c>
      <c r="B4266" s="222" t="str">
        <f t="shared" si="32"/>
        <v>Klik Disini</v>
      </c>
      <c r="C4266" s="244" t="s">
        <v>25868</v>
      </c>
      <c r="D4266" s="244" t="s">
        <v>2762</v>
      </c>
      <c r="E4266" s="244" t="s">
        <v>25841</v>
      </c>
      <c r="F4266" s="244" t="s">
        <v>25869</v>
      </c>
      <c r="G4266" s="244" t="s">
        <v>25870</v>
      </c>
      <c r="H4266" s="244" t="s">
        <v>12966</v>
      </c>
      <c r="I4266" s="237" t="s">
        <v>581</v>
      </c>
      <c r="J4266" s="204" t="s">
        <v>271</v>
      </c>
      <c r="K4266" s="313" t="s">
        <v>447</v>
      </c>
      <c r="L4266" s="290"/>
      <c r="M4266" s="244" t="s">
        <v>447</v>
      </c>
      <c r="N4266" s="244" t="s">
        <v>449</v>
      </c>
      <c r="O4266" s="244" t="s">
        <v>450</v>
      </c>
      <c r="P4266" s="244">
        <v>2024</v>
      </c>
      <c r="Q4266" s="244">
        <v>2024</v>
      </c>
      <c r="R4266" s="244" t="s">
        <v>3412</v>
      </c>
      <c r="S4266" s="223" t="s">
        <v>78</v>
      </c>
      <c r="T4266" s="244" t="s">
        <v>451</v>
      </c>
      <c r="U4266" s="246">
        <v>66</v>
      </c>
      <c r="V4266" s="244" t="s">
        <v>452</v>
      </c>
      <c r="W4266" s="244" t="s">
        <v>700</v>
      </c>
      <c r="X4266" s="244" t="s">
        <v>25854</v>
      </c>
      <c r="Y4266" s="246">
        <v>49000</v>
      </c>
      <c r="Z4266" s="262"/>
      <c r="AA4266" s="241">
        <f t="shared" si="33"/>
        <v>0</v>
      </c>
      <c r="AB4266" s="273" t="s">
        <v>25871</v>
      </c>
      <c r="AC4266" s="228"/>
    </row>
    <row r="4267" spans="1:29" ht="15" customHeight="1">
      <c r="A4267" s="109">
        <v>4258</v>
      </c>
      <c r="B4267" s="222" t="str">
        <f t="shared" si="32"/>
        <v>Klik Disini</v>
      </c>
      <c r="C4267" s="244" t="s">
        <v>25872</v>
      </c>
      <c r="D4267" s="244" t="s">
        <v>2762</v>
      </c>
      <c r="E4267" s="244" t="s">
        <v>25873</v>
      </c>
      <c r="F4267" s="244" t="s">
        <v>25874</v>
      </c>
      <c r="G4267" s="244" t="s">
        <v>25875</v>
      </c>
      <c r="H4267" s="244" t="s">
        <v>384</v>
      </c>
      <c r="I4267" s="237" t="s">
        <v>446</v>
      </c>
      <c r="J4267" s="204" t="s">
        <v>383</v>
      </c>
      <c r="K4267" s="313" t="s">
        <v>1953</v>
      </c>
      <c r="L4267" s="290"/>
      <c r="M4267" s="244" t="s">
        <v>447</v>
      </c>
      <c r="N4267" s="244" t="s">
        <v>449</v>
      </c>
      <c r="O4267" s="244" t="s">
        <v>450</v>
      </c>
      <c r="P4267" s="244">
        <v>2024</v>
      </c>
      <c r="Q4267" s="244">
        <v>2024</v>
      </c>
      <c r="R4267" s="244" t="s">
        <v>3675</v>
      </c>
      <c r="S4267" s="223" t="s">
        <v>78</v>
      </c>
      <c r="T4267" s="244" t="s">
        <v>451</v>
      </c>
      <c r="U4267" s="246">
        <v>259</v>
      </c>
      <c r="V4267" s="244" t="s">
        <v>452</v>
      </c>
      <c r="W4267" s="244" t="s">
        <v>6422</v>
      </c>
      <c r="X4267" s="244" t="s">
        <v>25876</v>
      </c>
      <c r="Y4267" s="246">
        <v>230000</v>
      </c>
      <c r="Z4267" s="262"/>
      <c r="AA4267" s="241">
        <f t="shared" si="33"/>
        <v>0</v>
      </c>
      <c r="AB4267" s="273" t="s">
        <v>25877</v>
      </c>
      <c r="AC4267" s="228"/>
    </row>
    <row r="4268" spans="1:29" ht="15" customHeight="1">
      <c r="A4268" s="109">
        <v>4259</v>
      </c>
      <c r="B4268" s="222" t="str">
        <f t="shared" si="32"/>
        <v>Klik Disini</v>
      </c>
      <c r="C4268" s="244" t="s">
        <v>25878</v>
      </c>
      <c r="D4268" s="244" t="s">
        <v>2762</v>
      </c>
      <c r="E4268" s="244" t="s">
        <v>25879</v>
      </c>
      <c r="F4268" s="244" t="s">
        <v>25880</v>
      </c>
      <c r="G4268" s="244" t="s">
        <v>25881</v>
      </c>
      <c r="H4268" s="244" t="s">
        <v>16392</v>
      </c>
      <c r="I4268" s="237" t="s">
        <v>592</v>
      </c>
      <c r="J4268" s="204" t="s">
        <v>326</v>
      </c>
      <c r="K4268" s="313" t="s">
        <v>447</v>
      </c>
      <c r="L4268" s="290"/>
      <c r="M4268" s="244" t="s">
        <v>447</v>
      </c>
      <c r="N4268" s="244" t="s">
        <v>449</v>
      </c>
      <c r="O4268" s="244" t="s">
        <v>450</v>
      </c>
      <c r="P4268" s="244">
        <v>2024</v>
      </c>
      <c r="Q4268" s="244">
        <v>2024</v>
      </c>
      <c r="R4268" s="244" t="s">
        <v>14523</v>
      </c>
      <c r="S4268" s="223" t="s">
        <v>78</v>
      </c>
      <c r="T4268" s="244" t="s">
        <v>451</v>
      </c>
      <c r="U4268" s="246">
        <v>566</v>
      </c>
      <c r="V4268" s="244" t="s">
        <v>452</v>
      </c>
      <c r="W4268" s="244" t="s">
        <v>1859</v>
      </c>
      <c r="X4268" s="244" t="s">
        <v>25882</v>
      </c>
      <c r="Y4268" s="246">
        <v>419000</v>
      </c>
      <c r="Z4268" s="262"/>
      <c r="AA4268" s="241">
        <f t="shared" si="33"/>
        <v>0</v>
      </c>
      <c r="AB4268" s="273" t="s">
        <v>25883</v>
      </c>
      <c r="AC4268" s="228"/>
    </row>
    <row r="4269" spans="1:29" ht="15" customHeight="1">
      <c r="A4269" s="109">
        <v>4260</v>
      </c>
      <c r="B4269" s="222" t="str">
        <f t="shared" si="32"/>
        <v>Klik Disini</v>
      </c>
      <c r="C4269" s="244" t="s">
        <v>25884</v>
      </c>
      <c r="D4269" s="244" t="s">
        <v>2762</v>
      </c>
      <c r="E4269" s="244" t="s">
        <v>25879</v>
      </c>
      <c r="F4269" s="244" t="s">
        <v>25885</v>
      </c>
      <c r="G4269" s="244" t="s">
        <v>25886</v>
      </c>
      <c r="H4269" s="244" t="s">
        <v>16392</v>
      </c>
      <c r="I4269" s="237" t="s">
        <v>592</v>
      </c>
      <c r="J4269" s="204" t="s">
        <v>326</v>
      </c>
      <c r="K4269" s="313" t="s">
        <v>447</v>
      </c>
      <c r="L4269" s="290"/>
      <c r="M4269" s="244" t="s">
        <v>447</v>
      </c>
      <c r="N4269" s="244" t="s">
        <v>449</v>
      </c>
      <c r="O4269" s="244" t="s">
        <v>450</v>
      </c>
      <c r="P4269" s="244">
        <v>2024</v>
      </c>
      <c r="Q4269" s="244">
        <v>2024</v>
      </c>
      <c r="R4269" s="244" t="s">
        <v>14523</v>
      </c>
      <c r="S4269" s="223" t="s">
        <v>78</v>
      </c>
      <c r="T4269" s="244" t="s">
        <v>451</v>
      </c>
      <c r="U4269" s="246">
        <v>410</v>
      </c>
      <c r="V4269" s="244" t="s">
        <v>452</v>
      </c>
      <c r="W4269" s="244" t="s">
        <v>1529</v>
      </c>
      <c r="X4269" s="244" t="s">
        <v>25887</v>
      </c>
      <c r="Y4269" s="246">
        <v>297000</v>
      </c>
      <c r="Z4269" s="262"/>
      <c r="AA4269" s="241">
        <f t="shared" si="33"/>
        <v>0</v>
      </c>
      <c r="AB4269" s="273" t="s">
        <v>25888</v>
      </c>
      <c r="AC4269" s="228"/>
    </row>
    <row r="4270" spans="1:29" ht="15" customHeight="1">
      <c r="A4270" s="109">
        <v>4261</v>
      </c>
      <c r="B4270" s="222" t="str">
        <f t="shared" si="32"/>
        <v>Klik Disini</v>
      </c>
      <c r="C4270" s="244" t="s">
        <v>25889</v>
      </c>
      <c r="D4270" s="244" t="s">
        <v>2762</v>
      </c>
      <c r="E4270" s="244" t="s">
        <v>25879</v>
      </c>
      <c r="F4270" s="244" t="s">
        <v>25890</v>
      </c>
      <c r="G4270" s="244" t="s">
        <v>25891</v>
      </c>
      <c r="H4270" s="244" t="s">
        <v>16392</v>
      </c>
      <c r="I4270" s="237" t="s">
        <v>592</v>
      </c>
      <c r="J4270" s="204" t="s">
        <v>326</v>
      </c>
      <c r="K4270" s="313" t="s">
        <v>447</v>
      </c>
      <c r="L4270" s="290"/>
      <c r="M4270" s="244" t="s">
        <v>447</v>
      </c>
      <c r="N4270" s="244" t="s">
        <v>449</v>
      </c>
      <c r="O4270" s="244" t="s">
        <v>450</v>
      </c>
      <c r="P4270" s="244">
        <v>2024</v>
      </c>
      <c r="Q4270" s="244">
        <v>2024</v>
      </c>
      <c r="R4270" s="244" t="s">
        <v>14523</v>
      </c>
      <c r="S4270" s="223" t="s">
        <v>78</v>
      </c>
      <c r="T4270" s="244" t="s">
        <v>451</v>
      </c>
      <c r="U4270" s="246">
        <v>530</v>
      </c>
      <c r="V4270" s="244" t="s">
        <v>452</v>
      </c>
      <c r="W4270" s="244" t="s">
        <v>6636</v>
      </c>
      <c r="X4270" s="244" t="s">
        <v>25892</v>
      </c>
      <c r="Y4270" s="246">
        <v>386000</v>
      </c>
      <c r="Z4270" s="262"/>
      <c r="AA4270" s="241">
        <f t="shared" si="33"/>
        <v>0</v>
      </c>
      <c r="AB4270" s="273" t="s">
        <v>25893</v>
      </c>
      <c r="AC4270" s="228"/>
    </row>
    <row r="4271" spans="1:29" ht="15" customHeight="1">
      <c r="A4271" s="109">
        <v>4262</v>
      </c>
      <c r="B4271" s="222" t="str">
        <f t="shared" si="32"/>
        <v>Klik Disini</v>
      </c>
      <c r="C4271" s="244" t="s">
        <v>25894</v>
      </c>
      <c r="D4271" s="244" t="s">
        <v>2762</v>
      </c>
      <c r="E4271" s="244" t="s">
        <v>25879</v>
      </c>
      <c r="F4271" s="244" t="s">
        <v>25895</v>
      </c>
      <c r="G4271" s="244" t="s">
        <v>25896</v>
      </c>
      <c r="H4271" s="244" t="s">
        <v>16392</v>
      </c>
      <c r="I4271" s="237" t="s">
        <v>592</v>
      </c>
      <c r="J4271" s="204" t="s">
        <v>326</v>
      </c>
      <c r="K4271" s="313" t="s">
        <v>447</v>
      </c>
      <c r="L4271" s="290"/>
      <c r="M4271" s="244" t="s">
        <v>447</v>
      </c>
      <c r="N4271" s="244" t="s">
        <v>449</v>
      </c>
      <c r="O4271" s="244" t="s">
        <v>450</v>
      </c>
      <c r="P4271" s="244">
        <v>2024</v>
      </c>
      <c r="Q4271" s="244">
        <v>2024</v>
      </c>
      <c r="R4271" s="244" t="s">
        <v>14523</v>
      </c>
      <c r="S4271" s="223" t="s">
        <v>78</v>
      </c>
      <c r="T4271" s="244" t="s">
        <v>451</v>
      </c>
      <c r="U4271" s="246">
        <v>458</v>
      </c>
      <c r="V4271" s="244" t="s">
        <v>452</v>
      </c>
      <c r="W4271" s="244" t="s">
        <v>4777</v>
      </c>
      <c r="X4271" s="244" t="s">
        <v>25897</v>
      </c>
      <c r="Y4271" s="246">
        <v>330000</v>
      </c>
      <c r="Z4271" s="262"/>
      <c r="AA4271" s="241">
        <f t="shared" si="33"/>
        <v>0</v>
      </c>
      <c r="AB4271" s="273" t="s">
        <v>25898</v>
      </c>
      <c r="AC4271" s="228"/>
    </row>
    <row r="4272" spans="1:29" ht="15" customHeight="1">
      <c r="A4272" s="109">
        <v>4263</v>
      </c>
      <c r="B4272" s="222" t="str">
        <f t="shared" si="32"/>
        <v>Klik Disini</v>
      </c>
      <c r="C4272" s="244" t="s">
        <v>25899</v>
      </c>
      <c r="D4272" s="244" t="s">
        <v>2762</v>
      </c>
      <c r="E4272" s="244" t="s">
        <v>25900</v>
      </c>
      <c r="F4272" s="244" t="s">
        <v>25901</v>
      </c>
      <c r="G4272" s="244" t="s">
        <v>25902</v>
      </c>
      <c r="H4272" s="244" t="s">
        <v>1843</v>
      </c>
      <c r="I4272" s="237" t="s">
        <v>446</v>
      </c>
      <c r="J4272" s="204" t="s">
        <v>339</v>
      </c>
      <c r="K4272" s="313" t="s">
        <v>1953</v>
      </c>
      <c r="L4272" s="290"/>
      <c r="M4272" s="244" t="s">
        <v>447</v>
      </c>
      <c r="N4272" s="244" t="s">
        <v>449</v>
      </c>
      <c r="O4272" s="244" t="s">
        <v>450</v>
      </c>
      <c r="P4272" s="244">
        <v>2024</v>
      </c>
      <c r="Q4272" s="244">
        <v>2024</v>
      </c>
      <c r="R4272" s="244" t="s">
        <v>3675</v>
      </c>
      <c r="S4272" s="223" t="s">
        <v>78</v>
      </c>
      <c r="T4272" s="244" t="s">
        <v>451</v>
      </c>
      <c r="U4272" s="246">
        <v>178</v>
      </c>
      <c r="V4272" s="244" t="s">
        <v>452</v>
      </c>
      <c r="W4272" s="244" t="s">
        <v>1794</v>
      </c>
      <c r="X4272" s="244" t="s">
        <v>25903</v>
      </c>
      <c r="Y4272" s="246">
        <v>89000</v>
      </c>
      <c r="Z4272" s="262"/>
      <c r="AA4272" s="241">
        <f t="shared" si="33"/>
        <v>0</v>
      </c>
      <c r="AB4272" s="273" t="s">
        <v>25904</v>
      </c>
      <c r="AC4272" s="228"/>
    </row>
    <row r="4273" spans="1:29" ht="15" customHeight="1">
      <c r="A4273" s="109">
        <v>4264</v>
      </c>
      <c r="B4273" s="222" t="str">
        <f t="shared" si="32"/>
        <v>Klik Disini</v>
      </c>
      <c r="C4273" s="244" t="s">
        <v>25905</v>
      </c>
      <c r="D4273" s="244" t="s">
        <v>2762</v>
      </c>
      <c r="E4273" s="244" t="s">
        <v>25879</v>
      </c>
      <c r="F4273" s="244" t="s">
        <v>25906</v>
      </c>
      <c r="G4273" s="244" t="s">
        <v>25907</v>
      </c>
      <c r="H4273" s="244" t="s">
        <v>16392</v>
      </c>
      <c r="I4273" s="237" t="s">
        <v>592</v>
      </c>
      <c r="J4273" s="204" t="s">
        <v>326</v>
      </c>
      <c r="K4273" s="313" t="s">
        <v>447</v>
      </c>
      <c r="L4273" s="290"/>
      <c r="M4273" s="244" t="s">
        <v>447</v>
      </c>
      <c r="N4273" s="244" t="s">
        <v>449</v>
      </c>
      <c r="O4273" s="244" t="s">
        <v>450</v>
      </c>
      <c r="P4273" s="244">
        <v>2024</v>
      </c>
      <c r="Q4273" s="244">
        <v>2024</v>
      </c>
      <c r="R4273" s="244" t="s">
        <v>14523</v>
      </c>
      <c r="S4273" s="223" t="s">
        <v>78</v>
      </c>
      <c r="T4273" s="244" t="s">
        <v>451</v>
      </c>
      <c r="U4273" s="246">
        <v>686</v>
      </c>
      <c r="V4273" s="244" t="s">
        <v>452</v>
      </c>
      <c r="W4273" s="244" t="s">
        <v>4795</v>
      </c>
      <c r="X4273" s="244" t="s">
        <v>25908</v>
      </c>
      <c r="Y4273" s="246">
        <v>505000</v>
      </c>
      <c r="Z4273" s="262"/>
      <c r="AA4273" s="241">
        <f t="shared" si="33"/>
        <v>0</v>
      </c>
      <c r="AB4273" s="273" t="s">
        <v>25909</v>
      </c>
      <c r="AC4273" s="228"/>
    </row>
    <row r="4274" spans="1:29" ht="15" customHeight="1">
      <c r="A4274" s="109">
        <v>4265</v>
      </c>
      <c r="B4274" s="222" t="str">
        <f t="shared" si="32"/>
        <v>Klik Disini</v>
      </c>
      <c r="C4274" s="244" t="s">
        <v>25910</v>
      </c>
      <c r="D4274" s="244" t="s">
        <v>2762</v>
      </c>
      <c r="E4274" s="244" t="s">
        <v>25879</v>
      </c>
      <c r="F4274" s="244" t="s">
        <v>25911</v>
      </c>
      <c r="G4274" s="244" t="s">
        <v>25912</v>
      </c>
      <c r="H4274" s="244" t="s">
        <v>16392</v>
      </c>
      <c r="I4274" s="237" t="s">
        <v>592</v>
      </c>
      <c r="J4274" s="204" t="s">
        <v>326</v>
      </c>
      <c r="K4274" s="313" t="s">
        <v>447</v>
      </c>
      <c r="L4274" s="290"/>
      <c r="M4274" s="244" t="s">
        <v>447</v>
      </c>
      <c r="N4274" s="244" t="s">
        <v>449</v>
      </c>
      <c r="O4274" s="244" t="s">
        <v>450</v>
      </c>
      <c r="P4274" s="244">
        <v>2024</v>
      </c>
      <c r="Q4274" s="244">
        <v>2024</v>
      </c>
      <c r="R4274" s="244" t="s">
        <v>14523</v>
      </c>
      <c r="S4274" s="223" t="s">
        <v>78</v>
      </c>
      <c r="T4274" s="244" t="s">
        <v>451</v>
      </c>
      <c r="U4274" s="246">
        <v>446</v>
      </c>
      <c r="V4274" s="244" t="s">
        <v>452</v>
      </c>
      <c r="W4274" s="244" t="s">
        <v>594</v>
      </c>
      <c r="X4274" s="244" t="s">
        <v>25913</v>
      </c>
      <c r="Y4274" s="246">
        <v>315000</v>
      </c>
      <c r="Z4274" s="262"/>
      <c r="AA4274" s="241">
        <f t="shared" si="33"/>
        <v>0</v>
      </c>
      <c r="AB4274" s="273" t="s">
        <v>25914</v>
      </c>
      <c r="AC4274" s="228"/>
    </row>
    <row r="4275" spans="1:29" ht="15" customHeight="1">
      <c r="A4275" s="109">
        <v>4266</v>
      </c>
      <c r="B4275" s="222" t="str">
        <f t="shared" si="32"/>
        <v>Klik Disini</v>
      </c>
      <c r="C4275" s="244" t="s">
        <v>25915</v>
      </c>
      <c r="D4275" s="244" t="s">
        <v>2762</v>
      </c>
      <c r="E4275" s="244" t="s">
        <v>25916</v>
      </c>
      <c r="F4275" s="244" t="s">
        <v>25917</v>
      </c>
      <c r="G4275" s="244" t="s">
        <v>25918</v>
      </c>
      <c r="H4275" s="244" t="s">
        <v>3912</v>
      </c>
      <c r="I4275" s="237" t="s">
        <v>446</v>
      </c>
      <c r="J4275" s="204" t="s">
        <v>367</v>
      </c>
      <c r="K4275" s="313" t="s">
        <v>1953</v>
      </c>
      <c r="L4275" s="290"/>
      <c r="M4275" s="244" t="s">
        <v>447</v>
      </c>
      <c r="N4275" s="244" t="s">
        <v>449</v>
      </c>
      <c r="O4275" s="244" t="s">
        <v>450</v>
      </c>
      <c r="P4275" s="244">
        <v>2024</v>
      </c>
      <c r="Q4275" s="244">
        <v>2024</v>
      </c>
      <c r="R4275" s="244" t="s">
        <v>14116</v>
      </c>
      <c r="S4275" s="223" t="s">
        <v>78</v>
      </c>
      <c r="T4275" s="244" t="s">
        <v>451</v>
      </c>
      <c r="U4275" s="246">
        <v>177</v>
      </c>
      <c r="V4275" s="244" t="s">
        <v>452</v>
      </c>
      <c r="W4275" s="244" t="s">
        <v>618</v>
      </c>
      <c r="X4275" s="244" t="s">
        <v>25919</v>
      </c>
      <c r="Y4275" s="246">
        <v>67000</v>
      </c>
      <c r="Z4275" s="262"/>
      <c r="AA4275" s="241">
        <f t="shared" si="33"/>
        <v>0</v>
      </c>
      <c r="AB4275" s="273" t="s">
        <v>25920</v>
      </c>
      <c r="AC4275" s="228"/>
    </row>
    <row r="4276" spans="1:29" ht="15" customHeight="1">
      <c r="A4276" s="109">
        <v>4267</v>
      </c>
      <c r="B4276" s="222" t="str">
        <f t="shared" si="32"/>
        <v>Klik Disini</v>
      </c>
      <c r="C4276" s="244" t="s">
        <v>25921</v>
      </c>
      <c r="D4276" s="244" t="s">
        <v>2762</v>
      </c>
      <c r="E4276" s="244" t="s">
        <v>14445</v>
      </c>
      <c r="F4276" s="244" t="s">
        <v>25922</v>
      </c>
      <c r="G4276" s="244" t="s">
        <v>25923</v>
      </c>
      <c r="H4276" s="244" t="s">
        <v>384</v>
      </c>
      <c r="I4276" s="237" t="s">
        <v>446</v>
      </c>
      <c r="J4276" s="204" t="s">
        <v>383</v>
      </c>
      <c r="K4276" s="313" t="s">
        <v>1953</v>
      </c>
      <c r="L4276" s="290"/>
      <c r="M4276" s="244" t="s">
        <v>447</v>
      </c>
      <c r="N4276" s="244" t="s">
        <v>449</v>
      </c>
      <c r="O4276" s="244" t="s">
        <v>450</v>
      </c>
      <c r="P4276" s="244">
        <v>2023</v>
      </c>
      <c r="Q4276" s="244">
        <v>2023</v>
      </c>
      <c r="R4276" s="244" t="s">
        <v>3675</v>
      </c>
      <c r="S4276" s="223" t="s">
        <v>78</v>
      </c>
      <c r="T4276" s="244" t="s">
        <v>451</v>
      </c>
      <c r="U4276" s="246">
        <v>146</v>
      </c>
      <c r="V4276" s="244" t="s">
        <v>452</v>
      </c>
      <c r="W4276" s="244" t="s">
        <v>6636</v>
      </c>
      <c r="X4276" s="244" t="s">
        <v>25924</v>
      </c>
      <c r="Y4276" s="246">
        <v>94000</v>
      </c>
      <c r="Z4276" s="262"/>
      <c r="AA4276" s="241">
        <f t="shared" si="33"/>
        <v>0</v>
      </c>
      <c r="AB4276" s="273" t="s">
        <v>25925</v>
      </c>
      <c r="AC4276" s="228"/>
    </row>
    <row r="4277" spans="1:29" ht="15" customHeight="1">
      <c r="A4277" s="109">
        <v>4268</v>
      </c>
      <c r="B4277" s="222" t="str">
        <f t="shared" si="32"/>
        <v>Klik Disini</v>
      </c>
      <c r="C4277" s="244" t="s">
        <v>25926</v>
      </c>
      <c r="D4277" s="244" t="s">
        <v>2762</v>
      </c>
      <c r="E4277" s="244" t="s">
        <v>25927</v>
      </c>
      <c r="F4277" s="244" t="s">
        <v>25928</v>
      </c>
      <c r="G4277" s="244" t="s">
        <v>25929</v>
      </c>
      <c r="H4277" s="244" t="s">
        <v>7858</v>
      </c>
      <c r="I4277" s="237" t="s">
        <v>1844</v>
      </c>
      <c r="J4277" s="204" t="s">
        <v>401</v>
      </c>
      <c r="K4277" s="313" t="s">
        <v>447</v>
      </c>
      <c r="L4277" s="290"/>
      <c r="M4277" s="244" t="s">
        <v>447</v>
      </c>
      <c r="N4277" s="244" t="s">
        <v>449</v>
      </c>
      <c r="O4277" s="244" t="s">
        <v>450</v>
      </c>
      <c r="P4277" s="244">
        <v>2024</v>
      </c>
      <c r="Q4277" s="244">
        <v>2024</v>
      </c>
      <c r="R4277" s="244" t="s">
        <v>3412</v>
      </c>
      <c r="S4277" s="223" t="s">
        <v>78</v>
      </c>
      <c r="T4277" s="244" t="s">
        <v>451</v>
      </c>
      <c r="U4277" s="246">
        <v>418</v>
      </c>
      <c r="V4277" s="244" t="s">
        <v>452</v>
      </c>
      <c r="W4277" s="244" t="s">
        <v>1083</v>
      </c>
      <c r="X4277" s="244" t="s">
        <v>25930</v>
      </c>
      <c r="Y4277" s="246">
        <v>99000</v>
      </c>
      <c r="Z4277" s="262"/>
      <c r="AA4277" s="241">
        <f t="shared" si="33"/>
        <v>0</v>
      </c>
      <c r="AB4277" s="273" t="s">
        <v>25931</v>
      </c>
      <c r="AC4277" s="228"/>
    </row>
    <row r="4278" spans="1:29" ht="15" customHeight="1">
      <c r="A4278" s="109">
        <v>4269</v>
      </c>
      <c r="B4278" s="222" t="str">
        <f t="shared" si="32"/>
        <v>Klik Disini</v>
      </c>
      <c r="C4278" s="244" t="s">
        <v>25932</v>
      </c>
      <c r="D4278" s="244" t="s">
        <v>2762</v>
      </c>
      <c r="E4278" s="244" t="s">
        <v>25933</v>
      </c>
      <c r="F4278" s="244" t="s">
        <v>25934</v>
      </c>
      <c r="G4278" s="244" t="s">
        <v>25935</v>
      </c>
      <c r="H4278" s="244" t="s">
        <v>7858</v>
      </c>
      <c r="I4278" s="237" t="s">
        <v>1844</v>
      </c>
      <c r="J4278" s="204" t="s">
        <v>401</v>
      </c>
      <c r="K4278" s="313" t="s">
        <v>447</v>
      </c>
      <c r="L4278" s="290"/>
      <c r="M4278" s="244" t="s">
        <v>447</v>
      </c>
      <c r="N4278" s="244" t="s">
        <v>449</v>
      </c>
      <c r="O4278" s="244" t="s">
        <v>450</v>
      </c>
      <c r="P4278" s="244">
        <v>2024</v>
      </c>
      <c r="Q4278" s="244">
        <v>2024</v>
      </c>
      <c r="R4278" s="244" t="s">
        <v>3412</v>
      </c>
      <c r="S4278" s="223" t="s">
        <v>78</v>
      </c>
      <c r="T4278" s="244" t="s">
        <v>451</v>
      </c>
      <c r="U4278" s="246">
        <v>386</v>
      </c>
      <c r="V4278" s="244" t="s">
        <v>452</v>
      </c>
      <c r="W4278" s="244" t="s">
        <v>584</v>
      </c>
      <c r="X4278" s="244" t="s">
        <v>25936</v>
      </c>
      <c r="Y4278" s="246">
        <v>89000</v>
      </c>
      <c r="Z4278" s="262"/>
      <c r="AA4278" s="241">
        <f t="shared" si="33"/>
        <v>0</v>
      </c>
      <c r="AB4278" s="273" t="s">
        <v>25937</v>
      </c>
      <c r="AC4278" s="228"/>
    </row>
    <row r="4279" spans="1:29" ht="15" customHeight="1">
      <c r="A4279" s="109">
        <v>4270</v>
      </c>
      <c r="B4279" s="222" t="str">
        <f t="shared" si="32"/>
        <v>Klik Disini</v>
      </c>
      <c r="C4279" s="244" t="s">
        <v>25938</v>
      </c>
      <c r="D4279" s="244" t="s">
        <v>2762</v>
      </c>
      <c r="E4279" s="244" t="s">
        <v>25939</v>
      </c>
      <c r="F4279" s="244" t="s">
        <v>25940</v>
      </c>
      <c r="G4279" s="244" t="s">
        <v>25941</v>
      </c>
      <c r="H4279" s="244" t="s">
        <v>841</v>
      </c>
      <c r="I4279" s="237" t="s">
        <v>1844</v>
      </c>
      <c r="J4279" s="204" t="s">
        <v>401</v>
      </c>
      <c r="K4279" s="313" t="s">
        <v>1953</v>
      </c>
      <c r="L4279" s="290"/>
      <c r="M4279" s="244" t="s">
        <v>447</v>
      </c>
      <c r="N4279" s="244" t="s">
        <v>735</v>
      </c>
      <c r="O4279" s="244" t="s">
        <v>450</v>
      </c>
      <c r="P4279" s="244">
        <v>2023</v>
      </c>
      <c r="Q4279" s="244">
        <v>2023</v>
      </c>
      <c r="R4279" s="244" t="s">
        <v>3412</v>
      </c>
      <c r="S4279" s="223" t="s">
        <v>78</v>
      </c>
      <c r="T4279" s="244" t="s">
        <v>451</v>
      </c>
      <c r="U4279" s="246">
        <v>494</v>
      </c>
      <c r="V4279" s="244" t="s">
        <v>452</v>
      </c>
      <c r="W4279" s="244" t="s">
        <v>707</v>
      </c>
      <c r="X4279" s="244" t="s">
        <v>25942</v>
      </c>
      <c r="Y4279" s="246">
        <v>162000</v>
      </c>
      <c r="Z4279" s="262"/>
      <c r="AA4279" s="241">
        <f t="shared" si="33"/>
        <v>0</v>
      </c>
      <c r="AB4279" s="273" t="s">
        <v>25943</v>
      </c>
      <c r="AC4279" s="228"/>
    </row>
    <row r="4280" spans="1:29" ht="15" customHeight="1">
      <c r="A4280" s="109">
        <v>4271</v>
      </c>
      <c r="B4280" s="222" t="str">
        <f t="shared" si="32"/>
        <v>Klik Disini</v>
      </c>
      <c r="C4280" s="244" t="s">
        <v>25944</v>
      </c>
      <c r="D4280" s="244" t="s">
        <v>2762</v>
      </c>
      <c r="E4280" s="244" t="s">
        <v>25945</v>
      </c>
      <c r="F4280" s="244" t="s">
        <v>25946</v>
      </c>
      <c r="G4280" s="244" t="s">
        <v>25947</v>
      </c>
      <c r="H4280" s="244" t="s">
        <v>3912</v>
      </c>
      <c r="I4280" s="237" t="s">
        <v>446</v>
      </c>
      <c r="J4280" s="204" t="s">
        <v>367</v>
      </c>
      <c r="K4280" s="313" t="s">
        <v>447</v>
      </c>
      <c r="L4280" s="290"/>
      <c r="M4280" s="244" t="s">
        <v>447</v>
      </c>
      <c r="N4280" s="244" t="s">
        <v>449</v>
      </c>
      <c r="O4280" s="244" t="s">
        <v>450</v>
      </c>
      <c r="P4280" s="244">
        <v>2024</v>
      </c>
      <c r="Q4280" s="244">
        <v>2024</v>
      </c>
      <c r="R4280" s="244" t="s">
        <v>14116</v>
      </c>
      <c r="S4280" s="223" t="s">
        <v>78</v>
      </c>
      <c r="T4280" s="244" t="s">
        <v>451</v>
      </c>
      <c r="U4280" s="246">
        <v>210</v>
      </c>
      <c r="V4280" s="244" t="s">
        <v>452</v>
      </c>
      <c r="W4280" s="244" t="s">
        <v>632</v>
      </c>
      <c r="X4280" s="244" t="s">
        <v>25948</v>
      </c>
      <c r="Y4280" s="246">
        <v>65000</v>
      </c>
      <c r="Z4280" s="262"/>
      <c r="AA4280" s="241">
        <f t="shared" si="33"/>
        <v>0</v>
      </c>
      <c r="AB4280" s="273" t="s">
        <v>25949</v>
      </c>
      <c r="AC4280" s="228"/>
    </row>
    <row r="4281" spans="1:29" ht="15" customHeight="1">
      <c r="A4281" s="109">
        <v>4272</v>
      </c>
      <c r="B4281" s="222" t="str">
        <f t="shared" si="32"/>
        <v>Klik Disini</v>
      </c>
      <c r="C4281" s="244" t="s">
        <v>25950</v>
      </c>
      <c r="D4281" s="244" t="s">
        <v>2762</v>
      </c>
      <c r="E4281" s="244" t="s">
        <v>25939</v>
      </c>
      <c r="F4281" s="244" t="s">
        <v>25951</v>
      </c>
      <c r="G4281" s="244" t="s">
        <v>25952</v>
      </c>
      <c r="H4281" s="244" t="s">
        <v>841</v>
      </c>
      <c r="I4281" s="237" t="s">
        <v>1844</v>
      </c>
      <c r="J4281" s="204" t="s">
        <v>401</v>
      </c>
      <c r="K4281" s="313" t="s">
        <v>1953</v>
      </c>
      <c r="L4281" s="290"/>
      <c r="M4281" s="244" t="s">
        <v>447</v>
      </c>
      <c r="N4281" s="244" t="s">
        <v>735</v>
      </c>
      <c r="O4281" s="244" t="s">
        <v>450</v>
      </c>
      <c r="P4281" s="244">
        <v>2023</v>
      </c>
      <c r="Q4281" s="244">
        <v>2023</v>
      </c>
      <c r="R4281" s="244" t="s">
        <v>3412</v>
      </c>
      <c r="S4281" s="223" t="s">
        <v>78</v>
      </c>
      <c r="T4281" s="244" t="s">
        <v>451</v>
      </c>
      <c r="U4281" s="246">
        <v>614</v>
      </c>
      <c r="V4281" s="244" t="s">
        <v>452</v>
      </c>
      <c r="W4281" s="244" t="s">
        <v>606</v>
      </c>
      <c r="X4281" s="244" t="s">
        <v>25953</v>
      </c>
      <c r="Y4281" s="246">
        <v>198000</v>
      </c>
      <c r="Z4281" s="262"/>
      <c r="AA4281" s="241">
        <f t="shared" si="33"/>
        <v>0</v>
      </c>
      <c r="AB4281" s="273" t="s">
        <v>25954</v>
      </c>
      <c r="AC4281" s="228"/>
    </row>
    <row r="4282" spans="1:29" ht="15" customHeight="1">
      <c r="A4282" s="109">
        <v>4273</v>
      </c>
      <c r="B4282" s="222" t="str">
        <f t="shared" si="32"/>
        <v>Klik Disini</v>
      </c>
      <c r="C4282" s="244" t="s">
        <v>25955</v>
      </c>
      <c r="D4282" s="244" t="s">
        <v>2762</v>
      </c>
      <c r="E4282" s="244" t="s">
        <v>25956</v>
      </c>
      <c r="F4282" s="244" t="s">
        <v>25957</v>
      </c>
      <c r="G4282" s="244" t="s">
        <v>25958</v>
      </c>
      <c r="H4282" s="244" t="s">
        <v>3912</v>
      </c>
      <c r="I4282" s="237" t="s">
        <v>446</v>
      </c>
      <c r="J4282" s="204" t="s">
        <v>367</v>
      </c>
      <c r="K4282" s="313" t="s">
        <v>1953</v>
      </c>
      <c r="L4282" s="290"/>
      <c r="M4282" s="244" t="s">
        <v>447</v>
      </c>
      <c r="N4282" s="244" t="s">
        <v>449</v>
      </c>
      <c r="O4282" s="244" t="s">
        <v>450</v>
      </c>
      <c r="P4282" s="244">
        <v>2023</v>
      </c>
      <c r="Q4282" s="244">
        <v>2023</v>
      </c>
      <c r="R4282" s="244" t="s">
        <v>14116</v>
      </c>
      <c r="S4282" s="223" t="s">
        <v>78</v>
      </c>
      <c r="T4282" s="244" t="s">
        <v>451</v>
      </c>
      <c r="U4282" s="246">
        <v>232</v>
      </c>
      <c r="V4282" s="244" t="s">
        <v>452</v>
      </c>
      <c r="W4282" s="244" t="s">
        <v>638</v>
      </c>
      <c r="X4282" s="244" t="s">
        <v>25959</v>
      </c>
      <c r="Y4282" s="246">
        <v>84000</v>
      </c>
      <c r="Z4282" s="262"/>
      <c r="AA4282" s="241">
        <f t="shared" si="33"/>
        <v>0</v>
      </c>
      <c r="AB4282" s="273" t="s">
        <v>25960</v>
      </c>
      <c r="AC4282" s="228"/>
    </row>
    <row r="4283" spans="1:29" ht="15" customHeight="1">
      <c r="A4283" s="109">
        <v>4274</v>
      </c>
      <c r="B4283" s="222" t="str">
        <f t="shared" si="32"/>
        <v>Klik Disini</v>
      </c>
      <c r="C4283" s="244" t="s">
        <v>25961</v>
      </c>
      <c r="D4283" s="244" t="s">
        <v>2762</v>
      </c>
      <c r="E4283" s="244" t="s">
        <v>25962</v>
      </c>
      <c r="F4283" s="244" t="s">
        <v>25963</v>
      </c>
      <c r="G4283" s="244" t="s">
        <v>25964</v>
      </c>
      <c r="H4283" s="244" t="s">
        <v>841</v>
      </c>
      <c r="I4283" s="237" t="s">
        <v>1844</v>
      </c>
      <c r="J4283" s="204" t="s">
        <v>401</v>
      </c>
      <c r="K4283" s="313" t="s">
        <v>447</v>
      </c>
      <c r="L4283" s="290"/>
      <c r="M4283" s="244" t="s">
        <v>447</v>
      </c>
      <c r="N4283" s="244" t="s">
        <v>449</v>
      </c>
      <c r="O4283" s="244" t="s">
        <v>450</v>
      </c>
      <c r="P4283" s="244">
        <v>2024</v>
      </c>
      <c r="Q4283" s="244">
        <v>2024</v>
      </c>
      <c r="R4283" s="244" t="s">
        <v>3412</v>
      </c>
      <c r="S4283" s="223" t="s">
        <v>78</v>
      </c>
      <c r="T4283" s="244" t="s">
        <v>451</v>
      </c>
      <c r="U4283" s="246">
        <v>194</v>
      </c>
      <c r="V4283" s="244" t="s">
        <v>452</v>
      </c>
      <c r="W4283" s="244" t="s">
        <v>8590</v>
      </c>
      <c r="X4283" s="244" t="s">
        <v>25965</v>
      </c>
      <c r="Y4283" s="246">
        <v>104000</v>
      </c>
      <c r="Z4283" s="262"/>
      <c r="AA4283" s="241">
        <f t="shared" si="33"/>
        <v>0</v>
      </c>
      <c r="AB4283" s="273" t="s">
        <v>25966</v>
      </c>
      <c r="AC4283" s="228"/>
    </row>
    <row r="4284" spans="1:29" ht="15" customHeight="1">
      <c r="A4284" s="109">
        <v>4275</v>
      </c>
      <c r="B4284" s="222" t="str">
        <f t="shared" si="32"/>
        <v>Klik Disini</v>
      </c>
      <c r="C4284" s="244" t="s">
        <v>25967</v>
      </c>
      <c r="D4284" s="244" t="s">
        <v>2762</v>
      </c>
      <c r="E4284" s="244" t="s">
        <v>25968</v>
      </c>
      <c r="F4284" s="244" t="s">
        <v>25969</v>
      </c>
      <c r="G4284" s="244" t="s">
        <v>25970</v>
      </c>
      <c r="H4284" s="244" t="s">
        <v>356</v>
      </c>
      <c r="I4284" s="237" t="s">
        <v>446</v>
      </c>
      <c r="J4284" s="204" t="s">
        <v>355</v>
      </c>
      <c r="K4284" s="313" t="s">
        <v>1953</v>
      </c>
      <c r="L4284" s="290"/>
      <c r="M4284" s="244" t="s">
        <v>447</v>
      </c>
      <c r="N4284" s="244" t="s">
        <v>449</v>
      </c>
      <c r="O4284" s="244" t="s">
        <v>450</v>
      </c>
      <c r="P4284" s="244">
        <v>2023</v>
      </c>
      <c r="Q4284" s="244">
        <v>2023</v>
      </c>
      <c r="R4284" s="244" t="s">
        <v>3412</v>
      </c>
      <c r="S4284" s="223" t="s">
        <v>78</v>
      </c>
      <c r="T4284" s="244" t="s">
        <v>451</v>
      </c>
      <c r="U4284" s="246">
        <v>130</v>
      </c>
      <c r="V4284" s="244" t="s">
        <v>452</v>
      </c>
      <c r="W4284" s="244" t="s">
        <v>547</v>
      </c>
      <c r="X4284" s="244" t="s">
        <v>25971</v>
      </c>
      <c r="Y4284" s="246">
        <v>49000</v>
      </c>
      <c r="Z4284" s="262"/>
      <c r="AA4284" s="241">
        <f t="shared" si="33"/>
        <v>0</v>
      </c>
      <c r="AB4284" s="273" t="s">
        <v>25972</v>
      </c>
      <c r="AC4284" s="228"/>
    </row>
    <row r="4285" spans="1:29" ht="15" customHeight="1">
      <c r="A4285" s="109">
        <v>4276</v>
      </c>
      <c r="B4285" s="222" t="str">
        <f t="shared" si="32"/>
        <v>Klik Disini</v>
      </c>
      <c r="C4285" s="244" t="s">
        <v>25973</v>
      </c>
      <c r="D4285" s="244" t="s">
        <v>2762</v>
      </c>
      <c r="E4285" s="244" t="s">
        <v>7040</v>
      </c>
      <c r="F4285" s="244" t="s">
        <v>25974</v>
      </c>
      <c r="G4285" s="244" t="s">
        <v>25975</v>
      </c>
      <c r="H4285" s="244" t="s">
        <v>2070</v>
      </c>
      <c r="I4285" s="237" t="s">
        <v>1844</v>
      </c>
      <c r="J4285" s="204" t="s">
        <v>403</v>
      </c>
      <c r="K4285" s="313" t="s">
        <v>1953</v>
      </c>
      <c r="L4285" s="290"/>
      <c r="M4285" s="244" t="s">
        <v>447</v>
      </c>
      <c r="N4285" s="244" t="s">
        <v>449</v>
      </c>
      <c r="O4285" s="244" t="s">
        <v>450</v>
      </c>
      <c r="P4285" s="244">
        <v>2023</v>
      </c>
      <c r="Q4285" s="244">
        <v>2023</v>
      </c>
      <c r="R4285" s="244" t="s">
        <v>3740</v>
      </c>
      <c r="S4285" s="223" t="s">
        <v>78</v>
      </c>
      <c r="T4285" s="244" t="s">
        <v>451</v>
      </c>
      <c r="U4285" s="246">
        <v>74</v>
      </c>
      <c r="V4285" s="244" t="s">
        <v>452</v>
      </c>
      <c r="W4285" s="244" t="s">
        <v>524</v>
      </c>
      <c r="X4285" s="244" t="s">
        <v>25976</v>
      </c>
      <c r="Y4285" s="246">
        <v>59000</v>
      </c>
      <c r="Z4285" s="262"/>
      <c r="AA4285" s="241">
        <f t="shared" si="33"/>
        <v>0</v>
      </c>
      <c r="AB4285" s="273" t="s">
        <v>25977</v>
      </c>
      <c r="AC4285" s="228"/>
    </row>
    <row r="4286" spans="1:29" ht="15" customHeight="1">
      <c r="A4286" s="109">
        <v>4277</v>
      </c>
      <c r="B4286" s="222" t="str">
        <f t="shared" si="32"/>
        <v>Klik Disini</v>
      </c>
      <c r="C4286" s="244" t="s">
        <v>25978</v>
      </c>
      <c r="D4286" s="244" t="s">
        <v>2762</v>
      </c>
      <c r="E4286" s="244" t="s">
        <v>25979</v>
      </c>
      <c r="F4286" s="244" t="s">
        <v>25980</v>
      </c>
      <c r="G4286" s="244" t="s">
        <v>25981</v>
      </c>
      <c r="H4286" s="244" t="s">
        <v>841</v>
      </c>
      <c r="I4286" s="237" t="s">
        <v>1844</v>
      </c>
      <c r="J4286" s="204" t="s">
        <v>401</v>
      </c>
      <c r="K4286" s="313" t="s">
        <v>447</v>
      </c>
      <c r="L4286" s="290"/>
      <c r="M4286" s="244" t="s">
        <v>447</v>
      </c>
      <c r="N4286" s="244" t="s">
        <v>449</v>
      </c>
      <c r="O4286" s="244" t="s">
        <v>450</v>
      </c>
      <c r="P4286" s="244">
        <v>2024</v>
      </c>
      <c r="Q4286" s="244">
        <v>2024</v>
      </c>
      <c r="R4286" s="244" t="s">
        <v>3412</v>
      </c>
      <c r="S4286" s="223" t="s">
        <v>78</v>
      </c>
      <c r="T4286" s="244" t="s">
        <v>451</v>
      </c>
      <c r="U4286" s="246">
        <v>339</v>
      </c>
      <c r="V4286" s="244" t="s">
        <v>452</v>
      </c>
      <c r="W4286" s="244" t="s">
        <v>1383</v>
      </c>
      <c r="X4286" s="244" t="s">
        <v>25982</v>
      </c>
      <c r="Y4286" s="246">
        <v>79000</v>
      </c>
      <c r="Z4286" s="262"/>
      <c r="AA4286" s="241">
        <f t="shared" si="33"/>
        <v>0</v>
      </c>
      <c r="AB4286" s="273" t="s">
        <v>25983</v>
      </c>
      <c r="AC4286" s="228"/>
    </row>
    <row r="4287" spans="1:29" ht="15" customHeight="1">
      <c r="A4287" s="109">
        <v>4278</v>
      </c>
      <c r="B4287" s="222" t="str">
        <f t="shared" si="32"/>
        <v>Klik Disini</v>
      </c>
      <c r="C4287" s="244" t="s">
        <v>25984</v>
      </c>
      <c r="D4287" s="244" t="s">
        <v>2762</v>
      </c>
      <c r="E4287" s="244" t="s">
        <v>7040</v>
      </c>
      <c r="F4287" s="244" t="s">
        <v>25985</v>
      </c>
      <c r="G4287" s="244" t="s">
        <v>25986</v>
      </c>
      <c r="H4287" s="244" t="s">
        <v>2070</v>
      </c>
      <c r="I4287" s="237" t="s">
        <v>1844</v>
      </c>
      <c r="J4287" s="204" t="s">
        <v>403</v>
      </c>
      <c r="K4287" s="313" t="s">
        <v>1953</v>
      </c>
      <c r="L4287" s="290"/>
      <c r="M4287" s="244" t="s">
        <v>447</v>
      </c>
      <c r="N4287" s="244" t="s">
        <v>449</v>
      </c>
      <c r="O4287" s="244" t="s">
        <v>450</v>
      </c>
      <c r="P4287" s="244">
        <v>2023</v>
      </c>
      <c r="Q4287" s="244">
        <v>2023</v>
      </c>
      <c r="R4287" s="244" t="s">
        <v>3740</v>
      </c>
      <c r="S4287" s="223" t="s">
        <v>78</v>
      </c>
      <c r="T4287" s="244" t="s">
        <v>451</v>
      </c>
      <c r="U4287" s="246">
        <v>74</v>
      </c>
      <c r="V4287" s="244" t="s">
        <v>452</v>
      </c>
      <c r="W4287" s="244" t="s">
        <v>5714</v>
      </c>
      <c r="X4287" s="244" t="s">
        <v>25987</v>
      </c>
      <c r="Y4287" s="246">
        <v>59000</v>
      </c>
      <c r="Z4287" s="262"/>
      <c r="AA4287" s="241">
        <f t="shared" si="33"/>
        <v>0</v>
      </c>
      <c r="AB4287" s="273" t="s">
        <v>25988</v>
      </c>
      <c r="AC4287" s="228"/>
    </row>
    <row r="4288" spans="1:29" ht="15" customHeight="1">
      <c r="A4288" s="109">
        <v>4279</v>
      </c>
      <c r="B4288" s="222" t="str">
        <f t="shared" si="32"/>
        <v>Klik Disini</v>
      </c>
      <c r="C4288" s="244" t="s">
        <v>25989</v>
      </c>
      <c r="D4288" s="244" t="s">
        <v>2762</v>
      </c>
      <c r="E4288" s="244" t="s">
        <v>3548</v>
      </c>
      <c r="F4288" s="244" t="s">
        <v>25990</v>
      </c>
      <c r="G4288" s="244" t="s">
        <v>25991</v>
      </c>
      <c r="H4288" s="244" t="s">
        <v>346</v>
      </c>
      <c r="I4288" s="237" t="s">
        <v>446</v>
      </c>
      <c r="J4288" s="204" t="s">
        <v>345</v>
      </c>
      <c r="K4288" s="313" t="s">
        <v>1953</v>
      </c>
      <c r="L4288" s="290"/>
      <c r="M4288" s="244" t="s">
        <v>447</v>
      </c>
      <c r="N4288" s="244" t="s">
        <v>449</v>
      </c>
      <c r="O4288" s="244" t="s">
        <v>450</v>
      </c>
      <c r="P4288" s="244">
        <v>2023</v>
      </c>
      <c r="Q4288" s="244">
        <v>2023</v>
      </c>
      <c r="R4288" s="244" t="s">
        <v>3412</v>
      </c>
      <c r="S4288" s="223" t="s">
        <v>78</v>
      </c>
      <c r="T4288" s="244" t="s">
        <v>451</v>
      </c>
      <c r="U4288" s="246">
        <v>339</v>
      </c>
      <c r="V4288" s="244" t="s">
        <v>452</v>
      </c>
      <c r="W4288" s="244" t="s">
        <v>700</v>
      </c>
      <c r="X4288" s="244" t="s">
        <v>25992</v>
      </c>
      <c r="Y4288" s="246">
        <v>105000</v>
      </c>
      <c r="Z4288" s="262"/>
      <c r="AA4288" s="241">
        <f t="shared" si="33"/>
        <v>0</v>
      </c>
      <c r="AB4288" s="273" t="s">
        <v>25993</v>
      </c>
      <c r="AC4288" s="228"/>
    </row>
    <row r="4289" spans="1:29" ht="15" customHeight="1">
      <c r="A4289" s="109">
        <v>4280</v>
      </c>
      <c r="B4289" s="222" t="str">
        <f t="shared" si="32"/>
        <v>Klik Disini</v>
      </c>
      <c r="C4289" s="244" t="s">
        <v>25994</v>
      </c>
      <c r="D4289" s="244" t="s">
        <v>2762</v>
      </c>
      <c r="E4289" s="244" t="s">
        <v>25995</v>
      </c>
      <c r="F4289" s="244" t="s">
        <v>25996</v>
      </c>
      <c r="G4289" s="244" t="s">
        <v>25997</v>
      </c>
      <c r="H4289" s="244" t="s">
        <v>3912</v>
      </c>
      <c r="I4289" s="237" t="s">
        <v>446</v>
      </c>
      <c r="J4289" s="204" t="s">
        <v>367</v>
      </c>
      <c r="K4289" s="313" t="s">
        <v>1953</v>
      </c>
      <c r="L4289" s="290"/>
      <c r="M4289" s="244" t="s">
        <v>447</v>
      </c>
      <c r="N4289" s="244" t="s">
        <v>449</v>
      </c>
      <c r="O4289" s="244" t="s">
        <v>450</v>
      </c>
      <c r="P4289" s="244">
        <v>2023</v>
      </c>
      <c r="Q4289" s="244">
        <v>2023</v>
      </c>
      <c r="R4289" s="244" t="s">
        <v>14116</v>
      </c>
      <c r="S4289" s="223" t="s">
        <v>78</v>
      </c>
      <c r="T4289" s="244" t="s">
        <v>451</v>
      </c>
      <c r="U4289" s="246">
        <v>194</v>
      </c>
      <c r="V4289" s="244" t="s">
        <v>452</v>
      </c>
      <c r="W4289" s="244" t="s">
        <v>563</v>
      </c>
      <c r="X4289" s="244" t="s">
        <v>25998</v>
      </c>
      <c r="Y4289" s="246">
        <v>65000</v>
      </c>
      <c r="Z4289" s="262"/>
      <c r="AA4289" s="241">
        <f t="shared" si="33"/>
        <v>0</v>
      </c>
      <c r="AB4289" s="273" t="s">
        <v>25999</v>
      </c>
      <c r="AC4289" s="228"/>
    </row>
    <row r="4290" spans="1:29" ht="15" customHeight="1">
      <c r="A4290" s="109">
        <v>4281</v>
      </c>
      <c r="B4290" s="222" t="str">
        <f t="shared" si="32"/>
        <v>Klik Disini</v>
      </c>
      <c r="C4290" s="244" t="s">
        <v>26000</v>
      </c>
      <c r="D4290" s="244" t="s">
        <v>2762</v>
      </c>
      <c r="E4290" s="244" t="s">
        <v>26001</v>
      </c>
      <c r="F4290" s="244" t="s">
        <v>26002</v>
      </c>
      <c r="G4290" s="244" t="s">
        <v>26003</v>
      </c>
      <c r="H4290" s="244" t="s">
        <v>553</v>
      </c>
      <c r="I4290" s="237" t="s">
        <v>446</v>
      </c>
      <c r="J4290" s="204" t="s">
        <v>353</v>
      </c>
      <c r="K4290" s="313" t="s">
        <v>1542</v>
      </c>
      <c r="L4290" s="290"/>
      <c r="M4290" s="244" t="s">
        <v>447</v>
      </c>
      <c r="N4290" s="244" t="s">
        <v>449</v>
      </c>
      <c r="O4290" s="244" t="s">
        <v>450</v>
      </c>
      <c r="P4290" s="244" t="s">
        <v>21152</v>
      </c>
      <c r="Q4290" s="244">
        <v>2024</v>
      </c>
      <c r="R4290" s="244" t="s">
        <v>3412</v>
      </c>
      <c r="S4290" s="223" t="s">
        <v>78</v>
      </c>
      <c r="T4290" s="244" t="s">
        <v>451</v>
      </c>
      <c r="U4290" s="246">
        <v>173</v>
      </c>
      <c r="V4290" s="244" t="s">
        <v>452</v>
      </c>
      <c r="W4290" s="244" t="s">
        <v>488</v>
      </c>
      <c r="X4290" s="244" t="s">
        <v>26004</v>
      </c>
      <c r="Y4290" s="246">
        <v>160000</v>
      </c>
      <c r="Z4290" s="262"/>
      <c r="AA4290" s="241">
        <f t="shared" si="33"/>
        <v>0</v>
      </c>
      <c r="AB4290" s="273" t="s">
        <v>26005</v>
      </c>
      <c r="AC4290" s="228"/>
    </row>
    <row r="4291" spans="1:29" ht="15" customHeight="1">
      <c r="A4291" s="109">
        <v>4282</v>
      </c>
      <c r="B4291" s="222" t="str">
        <f t="shared" si="32"/>
        <v>Klik Disini</v>
      </c>
      <c r="C4291" s="244" t="s">
        <v>26006</v>
      </c>
      <c r="D4291" s="244" t="s">
        <v>2762</v>
      </c>
      <c r="E4291" s="244" t="s">
        <v>6880</v>
      </c>
      <c r="F4291" s="244" t="s">
        <v>26007</v>
      </c>
      <c r="G4291" s="244" t="s">
        <v>26008</v>
      </c>
      <c r="H4291" s="244" t="s">
        <v>262</v>
      </c>
      <c r="I4291" s="237" t="s">
        <v>1844</v>
      </c>
      <c r="J4291" s="204" t="s">
        <v>401</v>
      </c>
      <c r="K4291" s="313" t="s">
        <v>1953</v>
      </c>
      <c r="L4291" s="290"/>
      <c r="M4291" s="244" t="s">
        <v>447</v>
      </c>
      <c r="N4291" s="244" t="s">
        <v>449</v>
      </c>
      <c r="O4291" s="244" t="s">
        <v>450</v>
      </c>
      <c r="P4291" s="244">
        <v>2023</v>
      </c>
      <c r="Q4291" s="244">
        <v>2023</v>
      </c>
      <c r="R4291" s="244" t="s">
        <v>3412</v>
      </c>
      <c r="S4291" s="223" t="s">
        <v>78</v>
      </c>
      <c r="T4291" s="244" t="s">
        <v>451</v>
      </c>
      <c r="U4291" s="246">
        <v>274</v>
      </c>
      <c r="V4291" s="244" t="s">
        <v>452</v>
      </c>
      <c r="W4291" s="244" t="s">
        <v>547</v>
      </c>
      <c r="X4291" s="244" t="s">
        <v>26009</v>
      </c>
      <c r="Y4291" s="246">
        <v>99000</v>
      </c>
      <c r="Z4291" s="262"/>
      <c r="AA4291" s="241">
        <f t="shared" si="33"/>
        <v>0</v>
      </c>
      <c r="AB4291" s="273" t="s">
        <v>26010</v>
      </c>
      <c r="AC4291" s="228"/>
    </row>
    <row r="4292" spans="1:29" ht="15" customHeight="1">
      <c r="A4292" s="109">
        <v>4283</v>
      </c>
      <c r="B4292" s="222" t="str">
        <f t="shared" si="32"/>
        <v>Klik Disini</v>
      </c>
      <c r="C4292" s="244" t="s">
        <v>26011</v>
      </c>
      <c r="D4292" s="244" t="s">
        <v>2762</v>
      </c>
      <c r="E4292" s="244" t="s">
        <v>26012</v>
      </c>
      <c r="F4292" s="244" t="s">
        <v>26013</v>
      </c>
      <c r="G4292" s="244" t="s">
        <v>26014</v>
      </c>
      <c r="H4292" s="244" t="s">
        <v>4580</v>
      </c>
      <c r="I4292" s="237" t="s">
        <v>446</v>
      </c>
      <c r="J4292" s="204" t="s">
        <v>347</v>
      </c>
      <c r="K4292" s="313" t="s">
        <v>1953</v>
      </c>
      <c r="L4292" s="290"/>
      <c r="M4292" s="244" t="s">
        <v>447</v>
      </c>
      <c r="N4292" s="244" t="s">
        <v>449</v>
      </c>
      <c r="O4292" s="244" t="s">
        <v>450</v>
      </c>
      <c r="P4292" s="244">
        <v>2023</v>
      </c>
      <c r="Q4292" s="244">
        <v>2023</v>
      </c>
      <c r="R4292" s="244" t="s">
        <v>3643</v>
      </c>
      <c r="S4292" s="223" t="s">
        <v>78</v>
      </c>
      <c r="T4292" s="244" t="s">
        <v>451</v>
      </c>
      <c r="U4292" s="246">
        <v>464</v>
      </c>
      <c r="V4292" s="244" t="s">
        <v>452</v>
      </c>
      <c r="W4292" s="244" t="s">
        <v>3874</v>
      </c>
      <c r="X4292" s="244" t="s">
        <v>26015</v>
      </c>
      <c r="Y4292" s="246">
        <v>409000</v>
      </c>
      <c r="Z4292" s="262"/>
      <c r="AA4292" s="241">
        <f t="shared" si="33"/>
        <v>0</v>
      </c>
      <c r="AB4292" s="273" t="s">
        <v>26016</v>
      </c>
      <c r="AC4292" s="228"/>
    </row>
    <row r="4293" spans="1:29" ht="15" customHeight="1">
      <c r="A4293" s="109">
        <v>4284</v>
      </c>
      <c r="B4293" s="222" t="str">
        <f t="shared" si="32"/>
        <v>Klik Disini</v>
      </c>
      <c r="C4293" s="244" t="s">
        <v>26017</v>
      </c>
      <c r="D4293" s="244" t="s">
        <v>2762</v>
      </c>
      <c r="E4293" s="244" t="s">
        <v>16242</v>
      </c>
      <c r="F4293" s="244" t="s">
        <v>26018</v>
      </c>
      <c r="G4293" s="244" t="s">
        <v>26019</v>
      </c>
      <c r="H4293" s="244" t="s">
        <v>262</v>
      </c>
      <c r="I4293" s="237" t="s">
        <v>1844</v>
      </c>
      <c r="J4293" s="204" t="s">
        <v>401</v>
      </c>
      <c r="K4293" s="313" t="s">
        <v>1953</v>
      </c>
      <c r="L4293" s="290"/>
      <c r="M4293" s="244" t="s">
        <v>447</v>
      </c>
      <c r="N4293" s="244" t="s">
        <v>449</v>
      </c>
      <c r="O4293" s="244" t="s">
        <v>450</v>
      </c>
      <c r="P4293" s="244">
        <v>2023</v>
      </c>
      <c r="Q4293" s="244">
        <v>2023</v>
      </c>
      <c r="R4293" s="244" t="s">
        <v>14186</v>
      </c>
      <c r="S4293" s="223" t="s">
        <v>78</v>
      </c>
      <c r="T4293" s="244" t="s">
        <v>451</v>
      </c>
      <c r="U4293" s="246">
        <v>174</v>
      </c>
      <c r="V4293" s="244" t="s">
        <v>452</v>
      </c>
      <c r="W4293" s="244" t="s">
        <v>1375</v>
      </c>
      <c r="X4293" s="244" t="s">
        <v>26020</v>
      </c>
      <c r="Y4293" s="246">
        <v>62000</v>
      </c>
      <c r="Z4293" s="262"/>
      <c r="AA4293" s="241">
        <f t="shared" si="33"/>
        <v>0</v>
      </c>
      <c r="AB4293" s="273" t="s">
        <v>26021</v>
      </c>
      <c r="AC4293" s="228"/>
    </row>
    <row r="4294" spans="1:29" ht="15" customHeight="1">
      <c r="A4294" s="109">
        <v>4285</v>
      </c>
      <c r="B4294" s="222" t="str">
        <f t="shared" si="32"/>
        <v>Klik Disini</v>
      </c>
      <c r="C4294" s="244" t="s">
        <v>26022</v>
      </c>
      <c r="D4294" s="244" t="s">
        <v>2762</v>
      </c>
      <c r="E4294" s="244" t="s">
        <v>26023</v>
      </c>
      <c r="F4294" s="244" t="s">
        <v>26024</v>
      </c>
      <c r="G4294" s="244" t="s">
        <v>26025</v>
      </c>
      <c r="H4294" s="244" t="s">
        <v>384</v>
      </c>
      <c r="I4294" s="237" t="s">
        <v>446</v>
      </c>
      <c r="J4294" s="204" t="s">
        <v>383</v>
      </c>
      <c r="K4294" s="313" t="s">
        <v>447</v>
      </c>
      <c r="L4294" s="290"/>
      <c r="M4294" s="244" t="s">
        <v>447</v>
      </c>
      <c r="N4294" s="244" t="s">
        <v>449</v>
      </c>
      <c r="O4294" s="244" t="s">
        <v>450</v>
      </c>
      <c r="P4294" s="244">
        <v>2024</v>
      </c>
      <c r="Q4294" s="244">
        <v>2024</v>
      </c>
      <c r="R4294" s="244" t="s">
        <v>16107</v>
      </c>
      <c r="S4294" s="223" t="s">
        <v>78</v>
      </c>
      <c r="T4294" s="244" t="s">
        <v>451</v>
      </c>
      <c r="U4294" s="246">
        <v>194</v>
      </c>
      <c r="V4294" s="244" t="s">
        <v>452</v>
      </c>
      <c r="W4294" s="244" t="s">
        <v>796</v>
      </c>
      <c r="X4294" s="244" t="s">
        <v>26026</v>
      </c>
      <c r="Y4294" s="246">
        <v>159000</v>
      </c>
      <c r="Z4294" s="262"/>
      <c r="AA4294" s="241">
        <f t="shared" si="33"/>
        <v>0</v>
      </c>
      <c r="AB4294" s="273" t="s">
        <v>26027</v>
      </c>
      <c r="AC4294" s="228"/>
    </row>
    <row r="4295" spans="1:29" ht="15" customHeight="1">
      <c r="A4295" s="109">
        <v>4286</v>
      </c>
      <c r="B4295" s="222" t="str">
        <f t="shared" si="32"/>
        <v>Klik Disini</v>
      </c>
      <c r="C4295" s="244" t="s">
        <v>26028</v>
      </c>
      <c r="D4295" s="244" t="s">
        <v>2762</v>
      </c>
      <c r="E4295" s="244" t="s">
        <v>26029</v>
      </c>
      <c r="F4295" s="244" t="s">
        <v>26030</v>
      </c>
      <c r="G4295" s="244" t="s">
        <v>26031</v>
      </c>
      <c r="H4295" s="244" t="s">
        <v>400</v>
      </c>
      <c r="I4295" s="237" t="s">
        <v>1844</v>
      </c>
      <c r="J4295" s="204" t="s">
        <v>399</v>
      </c>
      <c r="K4295" s="313" t="s">
        <v>1953</v>
      </c>
      <c r="L4295" s="290"/>
      <c r="M4295" s="244" t="s">
        <v>447</v>
      </c>
      <c r="N4295" s="244" t="s">
        <v>449</v>
      </c>
      <c r="O4295" s="244" t="s">
        <v>450</v>
      </c>
      <c r="P4295" s="244">
        <v>2024</v>
      </c>
      <c r="Q4295" s="244">
        <v>2024</v>
      </c>
      <c r="R4295" s="244" t="s">
        <v>3480</v>
      </c>
      <c r="S4295" s="223" t="s">
        <v>78</v>
      </c>
      <c r="T4295" s="244" t="s">
        <v>451</v>
      </c>
      <c r="U4295" s="246">
        <v>114</v>
      </c>
      <c r="V4295" s="244" t="s">
        <v>452</v>
      </c>
      <c r="W4295" s="244" t="s">
        <v>3519</v>
      </c>
      <c r="X4295" s="244" t="s">
        <v>26032</v>
      </c>
      <c r="Y4295" s="246">
        <v>69000</v>
      </c>
      <c r="Z4295" s="262"/>
      <c r="AA4295" s="241">
        <f t="shared" si="33"/>
        <v>0</v>
      </c>
      <c r="AB4295" s="273" t="s">
        <v>26033</v>
      </c>
      <c r="AC4295" s="228"/>
    </row>
    <row r="4296" spans="1:29" ht="15" customHeight="1">
      <c r="A4296" s="109">
        <v>4287</v>
      </c>
      <c r="B4296" s="222" t="str">
        <f t="shared" si="32"/>
        <v>Klik Disini</v>
      </c>
      <c r="C4296" s="244" t="s">
        <v>26034</v>
      </c>
      <c r="D4296" s="244" t="s">
        <v>2762</v>
      </c>
      <c r="E4296" s="244" t="s">
        <v>26035</v>
      </c>
      <c r="F4296" s="244" t="s">
        <v>26036</v>
      </c>
      <c r="G4296" s="244" t="s">
        <v>26037</v>
      </c>
      <c r="H4296" s="244" t="s">
        <v>1056</v>
      </c>
      <c r="I4296" s="237" t="s">
        <v>583</v>
      </c>
      <c r="J4296" s="204" t="s">
        <v>265</v>
      </c>
      <c r="K4296" s="313" t="s">
        <v>1953</v>
      </c>
      <c r="L4296" s="290"/>
      <c r="M4296" s="244" t="s">
        <v>447</v>
      </c>
      <c r="N4296" s="244" t="s">
        <v>449</v>
      </c>
      <c r="O4296" s="244" t="s">
        <v>583</v>
      </c>
      <c r="P4296" s="244">
        <v>2023</v>
      </c>
      <c r="Q4296" s="244">
        <v>2023</v>
      </c>
      <c r="R4296" s="244" t="s">
        <v>3480</v>
      </c>
      <c r="S4296" s="223" t="s">
        <v>78</v>
      </c>
      <c r="T4296" s="244" t="s">
        <v>451</v>
      </c>
      <c r="U4296" s="246">
        <v>194</v>
      </c>
      <c r="V4296" s="244" t="s">
        <v>452</v>
      </c>
      <c r="W4296" s="244" t="s">
        <v>480</v>
      </c>
      <c r="X4296" s="244" t="s">
        <v>26038</v>
      </c>
      <c r="Y4296" s="246">
        <v>62000</v>
      </c>
      <c r="Z4296" s="262"/>
      <c r="AA4296" s="241">
        <f t="shared" si="33"/>
        <v>0</v>
      </c>
      <c r="AB4296" s="273" t="s">
        <v>26039</v>
      </c>
      <c r="AC4296" s="228"/>
    </row>
    <row r="4297" spans="1:29" ht="15" customHeight="1">
      <c r="A4297" s="109">
        <v>4288</v>
      </c>
      <c r="B4297" s="222" t="str">
        <f t="shared" si="32"/>
        <v>Klik Disini</v>
      </c>
      <c r="C4297" s="244" t="s">
        <v>26040</v>
      </c>
      <c r="D4297" s="244" t="s">
        <v>2762</v>
      </c>
      <c r="E4297" s="244" t="s">
        <v>26041</v>
      </c>
      <c r="F4297" s="244" t="s">
        <v>26042</v>
      </c>
      <c r="G4297" s="244" t="s">
        <v>26043</v>
      </c>
      <c r="H4297" s="244" t="s">
        <v>630</v>
      </c>
      <c r="I4297" s="237" t="s">
        <v>1844</v>
      </c>
      <c r="J4297" s="204" t="s">
        <v>405</v>
      </c>
      <c r="K4297" s="313" t="s">
        <v>447</v>
      </c>
      <c r="L4297" s="290"/>
      <c r="M4297" s="244" t="s">
        <v>447</v>
      </c>
      <c r="N4297" s="244" t="s">
        <v>449</v>
      </c>
      <c r="O4297" s="244" t="s">
        <v>450</v>
      </c>
      <c r="P4297" s="244">
        <v>2024</v>
      </c>
      <c r="Q4297" s="244">
        <v>2024</v>
      </c>
      <c r="R4297" s="244" t="s">
        <v>16107</v>
      </c>
      <c r="S4297" s="223" t="s">
        <v>78</v>
      </c>
      <c r="T4297" s="244" t="s">
        <v>451</v>
      </c>
      <c r="U4297" s="246">
        <v>98</v>
      </c>
      <c r="V4297" s="244" t="s">
        <v>452</v>
      </c>
      <c r="W4297" s="244" t="s">
        <v>1937</v>
      </c>
      <c r="X4297" s="244" t="s">
        <v>26044</v>
      </c>
      <c r="Y4297" s="246">
        <v>72000</v>
      </c>
      <c r="Z4297" s="262"/>
      <c r="AA4297" s="241">
        <f t="shared" si="33"/>
        <v>0</v>
      </c>
      <c r="AB4297" s="273" t="s">
        <v>26045</v>
      </c>
      <c r="AC4297" s="228"/>
    </row>
    <row r="4298" spans="1:29" ht="15" customHeight="1">
      <c r="A4298" s="109">
        <v>4289</v>
      </c>
      <c r="B4298" s="222" t="str">
        <f t="shared" si="32"/>
        <v>Klik Disini</v>
      </c>
      <c r="C4298" s="244" t="s">
        <v>26046</v>
      </c>
      <c r="D4298" s="244" t="s">
        <v>2762</v>
      </c>
      <c r="E4298" s="244" t="s">
        <v>26041</v>
      </c>
      <c r="F4298" s="244" t="s">
        <v>26047</v>
      </c>
      <c r="G4298" s="244" t="s">
        <v>26048</v>
      </c>
      <c r="H4298" s="244" t="s">
        <v>630</v>
      </c>
      <c r="I4298" s="237" t="s">
        <v>1844</v>
      </c>
      <c r="J4298" s="204" t="s">
        <v>405</v>
      </c>
      <c r="K4298" s="313" t="s">
        <v>447</v>
      </c>
      <c r="L4298" s="290"/>
      <c r="M4298" s="244" t="s">
        <v>447</v>
      </c>
      <c r="N4298" s="244" t="s">
        <v>449</v>
      </c>
      <c r="O4298" s="244" t="s">
        <v>450</v>
      </c>
      <c r="P4298" s="244">
        <v>2021</v>
      </c>
      <c r="Q4298" s="244">
        <v>2024</v>
      </c>
      <c r="R4298" s="244" t="s">
        <v>16107</v>
      </c>
      <c r="S4298" s="223" t="s">
        <v>78</v>
      </c>
      <c r="T4298" s="244" t="s">
        <v>451</v>
      </c>
      <c r="U4298" s="246">
        <v>114</v>
      </c>
      <c r="V4298" s="244" t="s">
        <v>452</v>
      </c>
      <c r="W4298" s="244" t="s">
        <v>1161</v>
      </c>
      <c r="X4298" s="244" t="s">
        <v>26044</v>
      </c>
      <c r="Y4298" s="246">
        <v>85000</v>
      </c>
      <c r="Z4298" s="262"/>
      <c r="AA4298" s="241">
        <f t="shared" si="33"/>
        <v>0</v>
      </c>
      <c r="AB4298" s="273" t="s">
        <v>26049</v>
      </c>
      <c r="AC4298" s="228"/>
    </row>
    <row r="4299" spans="1:29" ht="15" customHeight="1">
      <c r="A4299" s="109">
        <v>4290</v>
      </c>
      <c r="B4299" s="222" t="str">
        <f t="shared" si="32"/>
        <v>Klik Disini</v>
      </c>
      <c r="C4299" s="244" t="s">
        <v>26050</v>
      </c>
      <c r="D4299" s="244" t="s">
        <v>2762</v>
      </c>
      <c r="E4299" s="244" t="s">
        <v>26041</v>
      </c>
      <c r="F4299" s="244" t="s">
        <v>26051</v>
      </c>
      <c r="G4299" s="244" t="s">
        <v>26052</v>
      </c>
      <c r="H4299" s="244" t="s">
        <v>630</v>
      </c>
      <c r="I4299" s="237" t="s">
        <v>1844</v>
      </c>
      <c r="J4299" s="204" t="s">
        <v>405</v>
      </c>
      <c r="K4299" s="313" t="s">
        <v>447</v>
      </c>
      <c r="L4299" s="290"/>
      <c r="M4299" s="244" t="s">
        <v>447</v>
      </c>
      <c r="N4299" s="244" t="s">
        <v>449</v>
      </c>
      <c r="O4299" s="244" t="s">
        <v>450</v>
      </c>
      <c r="P4299" s="244">
        <v>2024</v>
      </c>
      <c r="Q4299" s="244">
        <v>2024</v>
      </c>
      <c r="R4299" s="244" t="s">
        <v>16107</v>
      </c>
      <c r="S4299" s="223" t="s">
        <v>78</v>
      </c>
      <c r="T4299" s="244" t="s">
        <v>451</v>
      </c>
      <c r="U4299" s="246">
        <v>114</v>
      </c>
      <c r="V4299" s="244" t="s">
        <v>452</v>
      </c>
      <c r="W4299" s="244" t="s">
        <v>813</v>
      </c>
      <c r="X4299" s="244" t="s">
        <v>26044</v>
      </c>
      <c r="Y4299" s="246">
        <v>85000</v>
      </c>
      <c r="Z4299" s="262"/>
      <c r="AA4299" s="241">
        <f t="shared" si="33"/>
        <v>0</v>
      </c>
      <c r="AB4299" s="273" t="s">
        <v>26053</v>
      </c>
      <c r="AC4299" s="228"/>
    </row>
    <row r="4300" spans="1:29" ht="15" customHeight="1">
      <c r="A4300" s="109">
        <v>4291</v>
      </c>
      <c r="B4300" s="222" t="str">
        <f t="shared" si="32"/>
        <v>Klik Disini</v>
      </c>
      <c r="C4300" s="244" t="s">
        <v>26054</v>
      </c>
      <c r="D4300" s="244" t="s">
        <v>2762</v>
      </c>
      <c r="E4300" s="244" t="s">
        <v>25825</v>
      </c>
      <c r="F4300" s="244" t="s">
        <v>26055</v>
      </c>
      <c r="G4300" s="244" t="s">
        <v>26056</v>
      </c>
      <c r="H4300" s="244" t="s">
        <v>2070</v>
      </c>
      <c r="I4300" s="237" t="s">
        <v>1844</v>
      </c>
      <c r="J4300" s="204" t="s">
        <v>405</v>
      </c>
      <c r="K4300" s="313" t="s">
        <v>1953</v>
      </c>
      <c r="L4300" s="290"/>
      <c r="M4300" s="244" t="s">
        <v>447</v>
      </c>
      <c r="N4300" s="244" t="s">
        <v>449</v>
      </c>
      <c r="O4300" s="244" t="s">
        <v>450</v>
      </c>
      <c r="P4300" s="244">
        <v>2024</v>
      </c>
      <c r="Q4300" s="244">
        <v>2024</v>
      </c>
      <c r="R4300" s="244" t="s">
        <v>3740</v>
      </c>
      <c r="S4300" s="223" t="s">
        <v>78</v>
      </c>
      <c r="T4300" s="244" t="s">
        <v>451</v>
      </c>
      <c r="U4300" s="246">
        <v>34</v>
      </c>
      <c r="V4300" s="244" t="s">
        <v>452</v>
      </c>
      <c r="W4300" s="244" t="s">
        <v>1161</v>
      </c>
      <c r="X4300" s="244" t="s">
        <v>26057</v>
      </c>
      <c r="Y4300" s="246">
        <v>54000</v>
      </c>
      <c r="Z4300" s="262"/>
      <c r="AA4300" s="241">
        <f t="shared" si="33"/>
        <v>0</v>
      </c>
      <c r="AB4300" s="273" t="s">
        <v>26058</v>
      </c>
      <c r="AC4300" s="228"/>
    </row>
    <row r="4301" spans="1:29" ht="15" customHeight="1">
      <c r="A4301" s="109">
        <v>4292</v>
      </c>
      <c r="B4301" s="222" t="str">
        <f t="shared" si="32"/>
        <v>Klik Disini</v>
      </c>
      <c r="C4301" s="244" t="s">
        <v>26059</v>
      </c>
      <c r="D4301" s="244" t="s">
        <v>2762</v>
      </c>
      <c r="E4301" s="244" t="s">
        <v>26060</v>
      </c>
      <c r="F4301" s="244" t="s">
        <v>26061</v>
      </c>
      <c r="G4301" s="244" t="s">
        <v>26062</v>
      </c>
      <c r="H4301" s="244" t="s">
        <v>553</v>
      </c>
      <c r="I4301" s="237" t="s">
        <v>446</v>
      </c>
      <c r="J4301" s="204" t="s">
        <v>353</v>
      </c>
      <c r="K4301" s="313" t="s">
        <v>447</v>
      </c>
      <c r="L4301" s="290"/>
      <c r="M4301" s="244" t="s">
        <v>447</v>
      </c>
      <c r="N4301" s="244" t="s">
        <v>449</v>
      </c>
      <c r="O4301" s="244" t="s">
        <v>450</v>
      </c>
      <c r="P4301" s="244">
        <v>2024</v>
      </c>
      <c r="Q4301" s="244">
        <v>2024</v>
      </c>
      <c r="R4301" s="244" t="s">
        <v>3412</v>
      </c>
      <c r="S4301" s="223" t="s">
        <v>78</v>
      </c>
      <c r="T4301" s="244" t="s">
        <v>451</v>
      </c>
      <c r="U4301" s="246">
        <v>163</v>
      </c>
      <c r="V4301" s="244" t="s">
        <v>452</v>
      </c>
      <c r="W4301" s="244" t="s">
        <v>796</v>
      </c>
      <c r="X4301" s="244" t="s">
        <v>26063</v>
      </c>
      <c r="Y4301" s="246">
        <v>59000</v>
      </c>
      <c r="Z4301" s="262"/>
      <c r="AA4301" s="241">
        <f t="shared" si="33"/>
        <v>0</v>
      </c>
      <c r="AB4301" s="273" t="s">
        <v>26064</v>
      </c>
      <c r="AC4301" s="228"/>
    </row>
    <row r="4302" spans="1:29" ht="15" customHeight="1">
      <c r="A4302" s="109">
        <v>4293</v>
      </c>
      <c r="B4302" s="222" t="str">
        <f t="shared" si="32"/>
        <v>Klik Disini</v>
      </c>
      <c r="C4302" s="244" t="s">
        <v>26065</v>
      </c>
      <c r="D4302" s="244" t="s">
        <v>2762</v>
      </c>
      <c r="E4302" s="244" t="s">
        <v>26066</v>
      </c>
      <c r="F4302" s="244" t="s">
        <v>26067</v>
      </c>
      <c r="G4302" s="244" t="s">
        <v>26068</v>
      </c>
      <c r="H4302" s="244" t="s">
        <v>1843</v>
      </c>
      <c r="I4302" s="237" t="s">
        <v>446</v>
      </c>
      <c r="J4302" s="204" t="s">
        <v>339</v>
      </c>
      <c r="K4302" s="313" t="s">
        <v>1953</v>
      </c>
      <c r="L4302" s="290"/>
      <c r="M4302" s="244" t="s">
        <v>447</v>
      </c>
      <c r="N4302" s="244" t="s">
        <v>449</v>
      </c>
      <c r="O4302" s="244" t="s">
        <v>450</v>
      </c>
      <c r="P4302" s="244">
        <v>2024</v>
      </c>
      <c r="Q4302" s="244">
        <v>2024</v>
      </c>
      <c r="R4302" s="244" t="s">
        <v>3675</v>
      </c>
      <c r="S4302" s="223" t="s">
        <v>78</v>
      </c>
      <c r="T4302" s="244" t="s">
        <v>451</v>
      </c>
      <c r="U4302" s="246">
        <v>418</v>
      </c>
      <c r="V4302" s="244" t="s">
        <v>452</v>
      </c>
      <c r="W4302" s="244" t="s">
        <v>5324</v>
      </c>
      <c r="X4302" s="244" t="s">
        <v>26069</v>
      </c>
      <c r="Y4302" s="246">
        <v>128000</v>
      </c>
      <c r="Z4302" s="262"/>
      <c r="AA4302" s="241">
        <f t="shared" si="33"/>
        <v>0</v>
      </c>
      <c r="AB4302" s="273" t="s">
        <v>26070</v>
      </c>
      <c r="AC4302" s="228"/>
    </row>
    <row r="4303" spans="1:29" ht="15" customHeight="1">
      <c r="A4303" s="109">
        <v>4294</v>
      </c>
      <c r="B4303" s="222" t="str">
        <f t="shared" si="32"/>
        <v>Klik Disini</v>
      </c>
      <c r="C4303" s="244" t="s">
        <v>26071</v>
      </c>
      <c r="D4303" s="244" t="s">
        <v>2762</v>
      </c>
      <c r="E4303" s="244" t="s">
        <v>8130</v>
      </c>
      <c r="F4303" s="244" t="s">
        <v>26072</v>
      </c>
      <c r="G4303" s="244" t="s">
        <v>26073</v>
      </c>
      <c r="H4303" s="244" t="s">
        <v>344</v>
      </c>
      <c r="I4303" s="237" t="s">
        <v>446</v>
      </c>
      <c r="J4303" s="204" t="s">
        <v>343</v>
      </c>
      <c r="K4303" s="313" t="s">
        <v>1953</v>
      </c>
      <c r="L4303" s="290"/>
      <c r="M4303" s="244" t="s">
        <v>447</v>
      </c>
      <c r="N4303" s="244" t="s">
        <v>449</v>
      </c>
      <c r="O4303" s="244" t="s">
        <v>450</v>
      </c>
      <c r="P4303" s="244">
        <v>2023</v>
      </c>
      <c r="Q4303" s="244">
        <v>2023</v>
      </c>
      <c r="R4303" s="244" t="s">
        <v>3412</v>
      </c>
      <c r="S4303" s="223" t="s">
        <v>78</v>
      </c>
      <c r="T4303" s="244" t="s">
        <v>451</v>
      </c>
      <c r="U4303" s="246">
        <v>387</v>
      </c>
      <c r="V4303" s="244" t="s">
        <v>452</v>
      </c>
      <c r="W4303" s="244" t="s">
        <v>1057</v>
      </c>
      <c r="X4303" s="244" t="s">
        <v>26074</v>
      </c>
      <c r="Y4303" s="246">
        <v>120000</v>
      </c>
      <c r="Z4303" s="262"/>
      <c r="AA4303" s="241">
        <f t="shared" si="33"/>
        <v>0</v>
      </c>
      <c r="AB4303" s="273" t="s">
        <v>26075</v>
      </c>
      <c r="AC4303" s="228"/>
    </row>
    <row r="4304" spans="1:29" ht="15" customHeight="1">
      <c r="A4304" s="109">
        <v>4295</v>
      </c>
      <c r="B4304" s="222" t="str">
        <f t="shared" si="32"/>
        <v>Klik Disini</v>
      </c>
      <c r="C4304" s="244" t="s">
        <v>26076</v>
      </c>
      <c r="D4304" s="244" t="s">
        <v>2762</v>
      </c>
      <c r="E4304" s="244" t="s">
        <v>26029</v>
      </c>
      <c r="F4304" s="244" t="s">
        <v>26077</v>
      </c>
      <c r="G4304" s="244" t="s">
        <v>26078</v>
      </c>
      <c r="H4304" s="244" t="s">
        <v>400</v>
      </c>
      <c r="I4304" s="237" t="s">
        <v>1844</v>
      </c>
      <c r="J4304" s="204" t="s">
        <v>399</v>
      </c>
      <c r="K4304" s="313" t="s">
        <v>1953</v>
      </c>
      <c r="L4304" s="290"/>
      <c r="M4304" s="244" t="s">
        <v>447</v>
      </c>
      <c r="N4304" s="244" t="s">
        <v>449</v>
      </c>
      <c r="O4304" s="244" t="s">
        <v>450</v>
      </c>
      <c r="P4304" s="244">
        <v>2024</v>
      </c>
      <c r="Q4304" s="244">
        <v>2024</v>
      </c>
      <c r="R4304" s="244" t="s">
        <v>3480</v>
      </c>
      <c r="S4304" s="223" t="s">
        <v>78</v>
      </c>
      <c r="T4304" s="244" t="s">
        <v>451</v>
      </c>
      <c r="U4304" s="246">
        <v>210</v>
      </c>
      <c r="V4304" s="244" t="s">
        <v>452</v>
      </c>
      <c r="W4304" s="244" t="s">
        <v>3993</v>
      </c>
      <c r="X4304" s="244" t="s">
        <v>26079</v>
      </c>
      <c r="Y4304" s="246">
        <v>99000</v>
      </c>
      <c r="Z4304" s="262"/>
      <c r="AA4304" s="241">
        <f t="shared" si="33"/>
        <v>0</v>
      </c>
      <c r="AB4304" s="273" t="s">
        <v>26080</v>
      </c>
      <c r="AC4304" s="228"/>
    </row>
    <row r="4305" spans="1:29" ht="15" customHeight="1">
      <c r="A4305" s="109">
        <v>4296</v>
      </c>
      <c r="B4305" s="222" t="str">
        <f t="shared" si="32"/>
        <v>Klik Disini</v>
      </c>
      <c r="C4305" s="244" t="s">
        <v>26081</v>
      </c>
      <c r="D4305" s="244" t="s">
        <v>2762</v>
      </c>
      <c r="E4305" s="244" t="s">
        <v>18290</v>
      </c>
      <c r="F4305" s="244" t="s">
        <v>26082</v>
      </c>
      <c r="G4305" s="244" t="s">
        <v>26083</v>
      </c>
      <c r="H4305" s="244" t="s">
        <v>583</v>
      </c>
      <c r="I4305" s="237" t="s">
        <v>583</v>
      </c>
      <c r="J4305" s="204" t="s">
        <v>265</v>
      </c>
      <c r="K4305" s="313" t="s">
        <v>1953</v>
      </c>
      <c r="L4305" s="290"/>
      <c r="M4305" s="244" t="s">
        <v>447</v>
      </c>
      <c r="N4305" s="244" t="s">
        <v>449</v>
      </c>
      <c r="O4305" s="244" t="s">
        <v>583</v>
      </c>
      <c r="P4305" s="244">
        <v>2024</v>
      </c>
      <c r="Q4305" s="244">
        <v>2024</v>
      </c>
      <c r="R4305" s="244" t="s">
        <v>3480</v>
      </c>
      <c r="S4305" s="223" t="s">
        <v>78</v>
      </c>
      <c r="T4305" s="244" t="s">
        <v>451</v>
      </c>
      <c r="U4305" s="246">
        <v>290</v>
      </c>
      <c r="V4305" s="244" t="s">
        <v>452</v>
      </c>
      <c r="W4305" s="244" t="s">
        <v>480</v>
      </c>
      <c r="X4305" s="244" t="s">
        <v>26084</v>
      </c>
      <c r="Y4305" s="246">
        <v>99000</v>
      </c>
      <c r="Z4305" s="262"/>
      <c r="AA4305" s="241">
        <f t="shared" si="33"/>
        <v>0</v>
      </c>
      <c r="AB4305" s="273" t="s">
        <v>26085</v>
      </c>
      <c r="AC4305" s="228"/>
    </row>
    <row r="4306" spans="1:29" ht="15" customHeight="1">
      <c r="A4306" s="109">
        <v>4297</v>
      </c>
      <c r="B4306" s="222" t="str">
        <f t="shared" si="32"/>
        <v>Klik Disini</v>
      </c>
      <c r="C4306" s="244" t="s">
        <v>26086</v>
      </c>
      <c r="D4306" s="244" t="s">
        <v>2762</v>
      </c>
      <c r="E4306" s="244" t="s">
        <v>15936</v>
      </c>
      <c r="F4306" s="244" t="s">
        <v>26087</v>
      </c>
      <c r="G4306" s="244" t="s">
        <v>26088</v>
      </c>
      <c r="H4306" s="244" t="s">
        <v>362</v>
      </c>
      <c r="I4306" s="237" t="s">
        <v>446</v>
      </c>
      <c r="J4306" s="204" t="s">
        <v>361</v>
      </c>
      <c r="K4306" s="313" t="s">
        <v>1953</v>
      </c>
      <c r="L4306" s="290"/>
      <c r="M4306" s="244" t="s">
        <v>447</v>
      </c>
      <c r="N4306" s="244" t="s">
        <v>449</v>
      </c>
      <c r="O4306" s="244" t="s">
        <v>583</v>
      </c>
      <c r="P4306" s="244">
        <v>2024</v>
      </c>
      <c r="Q4306" s="244">
        <v>2024</v>
      </c>
      <c r="R4306" s="244" t="s">
        <v>3480</v>
      </c>
      <c r="S4306" s="223" t="s">
        <v>78</v>
      </c>
      <c r="T4306" s="244" t="s">
        <v>451</v>
      </c>
      <c r="U4306" s="246">
        <v>114</v>
      </c>
      <c r="V4306" s="244" t="s">
        <v>452</v>
      </c>
      <c r="W4306" s="244" t="s">
        <v>700</v>
      </c>
      <c r="X4306" s="244" t="s">
        <v>26089</v>
      </c>
      <c r="Y4306" s="246">
        <v>79000</v>
      </c>
      <c r="Z4306" s="262"/>
      <c r="AA4306" s="241">
        <f t="shared" si="33"/>
        <v>0</v>
      </c>
      <c r="AB4306" s="273" t="s">
        <v>26090</v>
      </c>
      <c r="AC4306" s="228"/>
    </row>
    <row r="4307" spans="1:29" ht="15" customHeight="1">
      <c r="A4307" s="109">
        <v>4298</v>
      </c>
      <c r="B4307" s="222" t="str">
        <f t="shared" si="32"/>
        <v>Klik Disini</v>
      </c>
      <c r="C4307" s="244" t="s">
        <v>26091</v>
      </c>
      <c r="D4307" s="244" t="s">
        <v>2762</v>
      </c>
      <c r="E4307" s="244" t="s">
        <v>17127</v>
      </c>
      <c r="F4307" s="244" t="s">
        <v>26092</v>
      </c>
      <c r="G4307" s="244" t="s">
        <v>26093</v>
      </c>
      <c r="H4307" s="244" t="s">
        <v>553</v>
      </c>
      <c r="I4307" s="237" t="s">
        <v>446</v>
      </c>
      <c r="J4307" s="204" t="s">
        <v>361</v>
      </c>
      <c r="K4307" s="313" t="s">
        <v>1953</v>
      </c>
      <c r="L4307" s="290"/>
      <c r="M4307" s="244" t="s">
        <v>447</v>
      </c>
      <c r="N4307" s="244" t="s">
        <v>449</v>
      </c>
      <c r="O4307" s="244" t="s">
        <v>450</v>
      </c>
      <c r="P4307" s="244">
        <v>2024</v>
      </c>
      <c r="Q4307" s="244">
        <v>2024</v>
      </c>
      <c r="R4307" s="244" t="s">
        <v>3412</v>
      </c>
      <c r="S4307" s="223" t="s">
        <v>78</v>
      </c>
      <c r="T4307" s="244" t="s">
        <v>451</v>
      </c>
      <c r="U4307" s="246">
        <v>530</v>
      </c>
      <c r="V4307" s="244" t="s">
        <v>452</v>
      </c>
      <c r="W4307" s="244" t="s">
        <v>2602</v>
      </c>
      <c r="X4307" s="244" t="s">
        <v>26094</v>
      </c>
      <c r="Y4307" s="246">
        <v>196000</v>
      </c>
      <c r="Z4307" s="262"/>
      <c r="AA4307" s="241">
        <f t="shared" si="33"/>
        <v>0</v>
      </c>
      <c r="AB4307" s="273" t="s">
        <v>26095</v>
      </c>
      <c r="AC4307" s="228"/>
    </row>
    <row r="4308" spans="1:29" ht="15" customHeight="1">
      <c r="A4308" s="109">
        <v>4299</v>
      </c>
      <c r="B4308" s="222" t="str">
        <f t="shared" si="32"/>
        <v>Klik Disini</v>
      </c>
      <c r="C4308" s="244" t="s">
        <v>26096</v>
      </c>
      <c r="D4308" s="244" t="s">
        <v>2762</v>
      </c>
      <c r="E4308" s="244" t="s">
        <v>26097</v>
      </c>
      <c r="F4308" s="244" t="s">
        <v>26098</v>
      </c>
      <c r="G4308" s="244" t="s">
        <v>26099</v>
      </c>
      <c r="H4308" s="244" t="s">
        <v>3912</v>
      </c>
      <c r="I4308" s="237" t="s">
        <v>446</v>
      </c>
      <c r="J4308" s="204" t="s">
        <v>367</v>
      </c>
      <c r="K4308" s="313" t="s">
        <v>1953</v>
      </c>
      <c r="L4308" s="290"/>
      <c r="M4308" s="244" t="s">
        <v>447</v>
      </c>
      <c r="N4308" s="244" t="s">
        <v>449</v>
      </c>
      <c r="O4308" s="244" t="s">
        <v>450</v>
      </c>
      <c r="P4308" s="244">
        <v>2024</v>
      </c>
      <c r="Q4308" s="244">
        <v>2024</v>
      </c>
      <c r="R4308" s="244" t="s">
        <v>14116</v>
      </c>
      <c r="S4308" s="223" t="s">
        <v>78</v>
      </c>
      <c r="T4308" s="244" t="s">
        <v>451</v>
      </c>
      <c r="U4308" s="246">
        <v>242</v>
      </c>
      <c r="V4308" s="244" t="s">
        <v>452</v>
      </c>
      <c r="W4308" s="244" t="s">
        <v>2657</v>
      </c>
      <c r="X4308" s="244" t="s">
        <v>26100</v>
      </c>
      <c r="Y4308" s="246">
        <v>99000</v>
      </c>
      <c r="Z4308" s="262"/>
      <c r="AA4308" s="241">
        <f t="shared" si="33"/>
        <v>0</v>
      </c>
      <c r="AB4308" s="273" t="s">
        <v>26101</v>
      </c>
      <c r="AC4308" s="228"/>
    </row>
    <row r="4309" spans="1:29" ht="15" customHeight="1">
      <c r="A4309" s="109">
        <v>4300</v>
      </c>
      <c r="B4309" s="222" t="str">
        <f t="shared" si="32"/>
        <v>Klik Disini</v>
      </c>
      <c r="C4309" s="244" t="s">
        <v>26102</v>
      </c>
      <c r="D4309" s="244" t="s">
        <v>2762</v>
      </c>
      <c r="E4309" s="244" t="s">
        <v>26103</v>
      </c>
      <c r="F4309" s="244" t="s">
        <v>26104</v>
      </c>
      <c r="G4309" s="244" t="s">
        <v>26105</v>
      </c>
      <c r="H4309" s="244" t="s">
        <v>346</v>
      </c>
      <c r="I4309" s="237" t="s">
        <v>446</v>
      </c>
      <c r="J4309" s="204" t="s">
        <v>345</v>
      </c>
      <c r="K4309" s="313" t="s">
        <v>1953</v>
      </c>
      <c r="L4309" s="290"/>
      <c r="M4309" s="244" t="s">
        <v>447</v>
      </c>
      <c r="N4309" s="244" t="s">
        <v>449</v>
      </c>
      <c r="O4309" s="244" t="s">
        <v>450</v>
      </c>
      <c r="P4309" s="244">
        <v>2024</v>
      </c>
      <c r="Q4309" s="244">
        <v>2024</v>
      </c>
      <c r="R4309" s="244" t="s">
        <v>3412</v>
      </c>
      <c r="S4309" s="223" t="s">
        <v>78</v>
      </c>
      <c r="T4309" s="244" t="s">
        <v>451</v>
      </c>
      <c r="U4309" s="246">
        <v>194</v>
      </c>
      <c r="V4309" s="244" t="s">
        <v>452</v>
      </c>
      <c r="W4309" s="244" t="s">
        <v>743</v>
      </c>
      <c r="X4309" s="244" t="s">
        <v>26106</v>
      </c>
      <c r="Y4309" s="246">
        <v>108000</v>
      </c>
      <c r="Z4309" s="262"/>
      <c r="AA4309" s="241">
        <f t="shared" si="33"/>
        <v>0</v>
      </c>
      <c r="AB4309" s="273" t="s">
        <v>26107</v>
      </c>
      <c r="AC4309" s="228"/>
    </row>
    <row r="4310" spans="1:29" ht="15" customHeight="1">
      <c r="A4310" s="109">
        <v>4301</v>
      </c>
      <c r="B4310" s="222" t="str">
        <f t="shared" si="32"/>
        <v>Klik Disini</v>
      </c>
      <c r="C4310" s="244" t="s">
        <v>26108</v>
      </c>
      <c r="D4310" s="244" t="s">
        <v>2762</v>
      </c>
      <c r="E4310" s="244" t="s">
        <v>26109</v>
      </c>
      <c r="F4310" s="244" t="s">
        <v>26110</v>
      </c>
      <c r="G4310" s="244" t="s">
        <v>26111</v>
      </c>
      <c r="H4310" s="244" t="s">
        <v>398</v>
      </c>
      <c r="I4310" s="237" t="s">
        <v>1844</v>
      </c>
      <c r="J4310" s="204" t="s">
        <v>397</v>
      </c>
      <c r="K4310" s="313" t="s">
        <v>1953</v>
      </c>
      <c r="L4310" s="290"/>
      <c r="M4310" s="244" t="s">
        <v>447</v>
      </c>
      <c r="N4310" s="244" t="s">
        <v>449</v>
      </c>
      <c r="O4310" s="244" t="s">
        <v>450</v>
      </c>
      <c r="P4310" s="244">
        <v>2024</v>
      </c>
      <c r="Q4310" s="244">
        <v>2024</v>
      </c>
      <c r="R4310" s="244" t="s">
        <v>16107</v>
      </c>
      <c r="S4310" s="223" t="s">
        <v>78</v>
      </c>
      <c r="T4310" s="244" t="s">
        <v>451</v>
      </c>
      <c r="U4310" s="246">
        <v>210</v>
      </c>
      <c r="V4310" s="244" t="s">
        <v>452</v>
      </c>
      <c r="W4310" s="244" t="s">
        <v>594</v>
      </c>
      <c r="X4310" s="244" t="s">
        <v>26112</v>
      </c>
      <c r="Y4310" s="246">
        <v>142000</v>
      </c>
      <c r="Z4310" s="262"/>
      <c r="AA4310" s="241">
        <f t="shared" si="33"/>
        <v>0</v>
      </c>
      <c r="AB4310" s="273" t="s">
        <v>26113</v>
      </c>
      <c r="AC4310" s="228"/>
    </row>
    <row r="4311" spans="1:29" ht="15" customHeight="1">
      <c r="A4311" s="109">
        <v>4302</v>
      </c>
      <c r="B4311" s="222" t="str">
        <f t="shared" si="32"/>
        <v>Klik Disini</v>
      </c>
      <c r="C4311" s="244" t="s">
        <v>26114</v>
      </c>
      <c r="D4311" s="244" t="s">
        <v>2762</v>
      </c>
      <c r="E4311" s="244" t="s">
        <v>26115</v>
      </c>
      <c r="F4311" s="244" t="s">
        <v>26116</v>
      </c>
      <c r="G4311" s="244" t="s">
        <v>26117</v>
      </c>
      <c r="H4311" s="244" t="s">
        <v>553</v>
      </c>
      <c r="I4311" s="237" t="s">
        <v>446</v>
      </c>
      <c r="J4311" s="204" t="s">
        <v>361</v>
      </c>
      <c r="K4311" s="313" t="s">
        <v>1953</v>
      </c>
      <c r="L4311" s="290"/>
      <c r="M4311" s="244" t="s">
        <v>447</v>
      </c>
      <c r="N4311" s="244" t="s">
        <v>449</v>
      </c>
      <c r="O4311" s="244" t="s">
        <v>450</v>
      </c>
      <c r="P4311" s="244">
        <v>2024</v>
      </c>
      <c r="Q4311" s="244">
        <v>2024</v>
      </c>
      <c r="R4311" s="244" t="s">
        <v>3412</v>
      </c>
      <c r="S4311" s="223" t="s">
        <v>78</v>
      </c>
      <c r="T4311" s="244" t="s">
        <v>451</v>
      </c>
      <c r="U4311" s="246">
        <v>206</v>
      </c>
      <c r="V4311" s="244" t="s">
        <v>452</v>
      </c>
      <c r="W4311" s="244" t="s">
        <v>10353</v>
      </c>
      <c r="X4311" s="244" t="s">
        <v>26118</v>
      </c>
      <c r="Y4311" s="246">
        <v>69000</v>
      </c>
      <c r="Z4311" s="262"/>
      <c r="AA4311" s="241">
        <f t="shared" si="33"/>
        <v>0</v>
      </c>
      <c r="AB4311" s="273" t="s">
        <v>26119</v>
      </c>
      <c r="AC4311" s="228"/>
    </row>
    <row r="4312" spans="1:29" ht="15" customHeight="1">
      <c r="A4312" s="109">
        <v>4303</v>
      </c>
      <c r="B4312" s="222" t="str">
        <f t="shared" si="32"/>
        <v>Klik Disini</v>
      </c>
      <c r="C4312" s="244" t="s">
        <v>26120</v>
      </c>
      <c r="D4312" s="244" t="s">
        <v>2762</v>
      </c>
      <c r="E4312" s="244" t="s">
        <v>4009</v>
      </c>
      <c r="F4312" s="244" t="s">
        <v>26121</v>
      </c>
      <c r="G4312" s="244" t="s">
        <v>26122</v>
      </c>
      <c r="H4312" s="244" t="s">
        <v>4012</v>
      </c>
      <c r="I4312" s="237" t="s">
        <v>592</v>
      </c>
      <c r="J4312" s="204" t="s">
        <v>334</v>
      </c>
      <c r="K4312" s="313" t="s">
        <v>1953</v>
      </c>
      <c r="L4312" s="290"/>
      <c r="M4312" s="244" t="s">
        <v>447</v>
      </c>
      <c r="N4312" s="244" t="s">
        <v>449</v>
      </c>
      <c r="O4312" s="244" t="s">
        <v>450</v>
      </c>
      <c r="P4312" s="244">
        <v>2024</v>
      </c>
      <c r="Q4312" s="244">
        <v>2024</v>
      </c>
      <c r="R4312" s="244" t="s">
        <v>3412</v>
      </c>
      <c r="S4312" s="223" t="s">
        <v>78</v>
      </c>
      <c r="T4312" s="244" t="s">
        <v>451</v>
      </c>
      <c r="U4312" s="246">
        <v>170</v>
      </c>
      <c r="V4312" s="244" t="s">
        <v>452</v>
      </c>
      <c r="W4312" s="244" t="s">
        <v>1954</v>
      </c>
      <c r="X4312" s="244" t="s">
        <v>26123</v>
      </c>
      <c r="Y4312" s="246">
        <v>158000</v>
      </c>
      <c r="Z4312" s="262"/>
      <c r="AA4312" s="241">
        <f t="shared" si="33"/>
        <v>0</v>
      </c>
      <c r="AB4312" s="273" t="s">
        <v>26124</v>
      </c>
      <c r="AC4312" s="228"/>
    </row>
    <row r="4313" spans="1:29" ht="15" customHeight="1">
      <c r="A4313" s="109">
        <v>4304</v>
      </c>
      <c r="B4313" s="222" t="str">
        <f t="shared" si="32"/>
        <v>Klik Disini</v>
      </c>
      <c r="C4313" s="244" t="s">
        <v>26125</v>
      </c>
      <c r="D4313" s="244" t="s">
        <v>2762</v>
      </c>
      <c r="E4313" s="244" t="s">
        <v>26126</v>
      </c>
      <c r="F4313" s="244" t="s">
        <v>26127</v>
      </c>
      <c r="G4313" s="244" t="s">
        <v>26128</v>
      </c>
      <c r="H4313" s="244" t="s">
        <v>346</v>
      </c>
      <c r="I4313" s="237" t="s">
        <v>446</v>
      </c>
      <c r="J4313" s="204" t="s">
        <v>345</v>
      </c>
      <c r="K4313" s="313" t="s">
        <v>1953</v>
      </c>
      <c r="L4313" s="290"/>
      <c r="M4313" s="244" t="s">
        <v>447</v>
      </c>
      <c r="N4313" s="244" t="s">
        <v>449</v>
      </c>
      <c r="O4313" s="244" t="s">
        <v>450</v>
      </c>
      <c r="P4313" s="244">
        <v>2024</v>
      </c>
      <c r="Q4313" s="244">
        <v>2024</v>
      </c>
      <c r="R4313" s="244" t="s">
        <v>3412</v>
      </c>
      <c r="S4313" s="223" t="s">
        <v>78</v>
      </c>
      <c r="T4313" s="244" t="s">
        <v>451</v>
      </c>
      <c r="U4313" s="246">
        <v>218</v>
      </c>
      <c r="V4313" s="244" t="s">
        <v>452</v>
      </c>
      <c r="W4313" s="244" t="s">
        <v>1102</v>
      </c>
      <c r="X4313" s="244" t="s">
        <v>26129</v>
      </c>
      <c r="Y4313" s="246">
        <v>116000</v>
      </c>
      <c r="Z4313" s="262"/>
      <c r="AA4313" s="241">
        <f t="shared" si="33"/>
        <v>0</v>
      </c>
      <c r="AB4313" s="273" t="s">
        <v>26130</v>
      </c>
      <c r="AC4313" s="228"/>
    </row>
    <row r="4314" spans="1:29" ht="15" customHeight="1">
      <c r="A4314" s="109">
        <v>4305</v>
      </c>
      <c r="B4314" s="222" t="str">
        <f t="shared" si="32"/>
        <v>Klik Disini</v>
      </c>
      <c r="C4314" s="244" t="s">
        <v>26131</v>
      </c>
      <c r="D4314" s="244" t="s">
        <v>2762</v>
      </c>
      <c r="E4314" s="244" t="s">
        <v>26132</v>
      </c>
      <c r="F4314" s="244" t="s">
        <v>26133</v>
      </c>
      <c r="G4314" s="244" t="s">
        <v>26134</v>
      </c>
      <c r="H4314" s="244" t="s">
        <v>3949</v>
      </c>
      <c r="I4314" s="237" t="s">
        <v>1844</v>
      </c>
      <c r="J4314" s="204" t="s">
        <v>405</v>
      </c>
      <c r="K4314" s="313" t="s">
        <v>1953</v>
      </c>
      <c r="L4314" s="290"/>
      <c r="M4314" s="244" t="s">
        <v>447</v>
      </c>
      <c r="N4314" s="244" t="s">
        <v>449</v>
      </c>
      <c r="O4314" s="244" t="s">
        <v>450</v>
      </c>
      <c r="P4314" s="244">
        <v>2024</v>
      </c>
      <c r="Q4314" s="244">
        <v>2024</v>
      </c>
      <c r="R4314" s="244" t="s">
        <v>16107</v>
      </c>
      <c r="S4314" s="223" t="s">
        <v>78</v>
      </c>
      <c r="T4314" s="244" t="s">
        <v>451</v>
      </c>
      <c r="U4314" s="246">
        <v>195</v>
      </c>
      <c r="V4314" s="244" t="s">
        <v>452</v>
      </c>
      <c r="W4314" s="244" t="s">
        <v>1788</v>
      </c>
      <c r="X4314" s="244" t="s">
        <v>26135</v>
      </c>
      <c r="Y4314" s="246">
        <v>156000</v>
      </c>
      <c r="Z4314" s="262"/>
      <c r="AA4314" s="241">
        <f t="shared" si="33"/>
        <v>0</v>
      </c>
      <c r="AB4314" s="273" t="s">
        <v>26136</v>
      </c>
      <c r="AC4314" s="228"/>
    </row>
    <row r="4315" spans="1:29" ht="15" customHeight="1">
      <c r="A4315" s="109">
        <v>4306</v>
      </c>
      <c r="B4315" s="222" t="str">
        <f t="shared" si="32"/>
        <v>Klik Disini</v>
      </c>
      <c r="C4315" s="244" t="s">
        <v>26137</v>
      </c>
      <c r="D4315" s="244" t="s">
        <v>2762</v>
      </c>
      <c r="E4315" s="244" t="s">
        <v>26138</v>
      </c>
      <c r="F4315" s="244" t="s">
        <v>26139</v>
      </c>
      <c r="G4315" s="244" t="s">
        <v>26140</v>
      </c>
      <c r="H4315" s="244" t="s">
        <v>262</v>
      </c>
      <c r="I4315" s="237" t="s">
        <v>1844</v>
      </c>
      <c r="J4315" s="204" t="s">
        <v>401</v>
      </c>
      <c r="K4315" s="313" t="s">
        <v>1953</v>
      </c>
      <c r="L4315" s="290"/>
      <c r="M4315" s="244" t="s">
        <v>447</v>
      </c>
      <c r="N4315" s="244" t="s">
        <v>449</v>
      </c>
      <c r="O4315" s="244" t="s">
        <v>450</v>
      </c>
      <c r="P4315" s="244">
        <v>2023</v>
      </c>
      <c r="Q4315" s="244">
        <v>2023</v>
      </c>
      <c r="R4315" s="244" t="s">
        <v>3412</v>
      </c>
      <c r="S4315" s="223" t="s">
        <v>78</v>
      </c>
      <c r="T4315" s="244" t="s">
        <v>451</v>
      </c>
      <c r="U4315" s="246">
        <v>362</v>
      </c>
      <c r="V4315" s="244" t="s">
        <v>452</v>
      </c>
      <c r="W4315" s="244" t="s">
        <v>1873</v>
      </c>
      <c r="X4315" s="244" t="s">
        <v>26141</v>
      </c>
      <c r="Y4315" s="246">
        <v>149000</v>
      </c>
      <c r="Z4315" s="262"/>
      <c r="AA4315" s="241">
        <f t="shared" si="33"/>
        <v>0</v>
      </c>
      <c r="AB4315" s="273" t="s">
        <v>26142</v>
      </c>
      <c r="AC4315" s="228"/>
    </row>
    <row r="4316" spans="1:29" ht="15" customHeight="1">
      <c r="A4316" s="109">
        <v>4307</v>
      </c>
      <c r="B4316" s="222" t="str">
        <f t="shared" si="32"/>
        <v>Klik Disini</v>
      </c>
      <c r="C4316" s="244" t="s">
        <v>26143</v>
      </c>
      <c r="D4316" s="244" t="s">
        <v>2762</v>
      </c>
      <c r="E4316" s="244" t="s">
        <v>25939</v>
      </c>
      <c r="F4316" s="244" t="s">
        <v>26144</v>
      </c>
      <c r="G4316" s="244" t="s">
        <v>26145</v>
      </c>
      <c r="H4316" s="244" t="s">
        <v>356</v>
      </c>
      <c r="I4316" s="237" t="s">
        <v>1844</v>
      </c>
      <c r="J4316" s="204" t="s">
        <v>401</v>
      </c>
      <c r="K4316" s="313" t="s">
        <v>1953</v>
      </c>
      <c r="L4316" s="290"/>
      <c r="M4316" s="244" t="s">
        <v>447</v>
      </c>
      <c r="N4316" s="244" t="s">
        <v>449</v>
      </c>
      <c r="O4316" s="244" t="s">
        <v>450</v>
      </c>
      <c r="P4316" s="244">
        <v>2024</v>
      </c>
      <c r="Q4316" s="244">
        <v>2024</v>
      </c>
      <c r="R4316" s="244" t="s">
        <v>3412</v>
      </c>
      <c r="S4316" s="223" t="s">
        <v>78</v>
      </c>
      <c r="T4316" s="244" t="s">
        <v>451</v>
      </c>
      <c r="U4316" s="246">
        <v>614</v>
      </c>
      <c r="V4316" s="244" t="s">
        <v>452</v>
      </c>
      <c r="W4316" s="244" t="s">
        <v>1029</v>
      </c>
      <c r="X4316" s="244" t="s">
        <v>26146</v>
      </c>
      <c r="Y4316" s="246">
        <v>199000</v>
      </c>
      <c r="Z4316" s="262"/>
      <c r="AA4316" s="241">
        <f t="shared" si="33"/>
        <v>0</v>
      </c>
      <c r="AB4316" s="273" t="s">
        <v>26147</v>
      </c>
      <c r="AC4316" s="228"/>
    </row>
    <row r="4317" spans="1:29" ht="15" customHeight="1">
      <c r="A4317" s="109">
        <v>4308</v>
      </c>
      <c r="B4317" s="222" t="str">
        <f t="shared" si="32"/>
        <v>Klik Disini</v>
      </c>
      <c r="C4317" s="244" t="s">
        <v>26148</v>
      </c>
      <c r="D4317" s="244" t="s">
        <v>2762</v>
      </c>
      <c r="E4317" s="244" t="s">
        <v>21179</v>
      </c>
      <c r="F4317" s="244" t="s">
        <v>26149</v>
      </c>
      <c r="G4317" s="244" t="s">
        <v>26150</v>
      </c>
      <c r="H4317" s="244" t="s">
        <v>346</v>
      </c>
      <c r="I4317" s="237" t="s">
        <v>446</v>
      </c>
      <c r="J4317" s="204" t="s">
        <v>345</v>
      </c>
      <c r="K4317" s="313" t="s">
        <v>1953</v>
      </c>
      <c r="L4317" s="290"/>
      <c r="M4317" s="244" t="s">
        <v>447</v>
      </c>
      <c r="N4317" s="244" t="s">
        <v>449</v>
      </c>
      <c r="O4317" s="244" t="s">
        <v>450</v>
      </c>
      <c r="P4317" s="244">
        <v>2024</v>
      </c>
      <c r="Q4317" s="244">
        <v>2024</v>
      </c>
      <c r="R4317" s="244" t="s">
        <v>3412</v>
      </c>
      <c r="S4317" s="223" t="s">
        <v>78</v>
      </c>
      <c r="T4317" s="244" t="s">
        <v>451</v>
      </c>
      <c r="U4317" s="246">
        <v>322</v>
      </c>
      <c r="V4317" s="244" t="s">
        <v>452</v>
      </c>
      <c r="W4317" s="244" t="s">
        <v>6169</v>
      </c>
      <c r="X4317" s="244" t="s">
        <v>26151</v>
      </c>
      <c r="Y4317" s="246">
        <v>121000</v>
      </c>
      <c r="Z4317" s="262"/>
      <c r="AA4317" s="241">
        <f t="shared" si="33"/>
        <v>0</v>
      </c>
      <c r="AB4317" s="273" t="s">
        <v>26152</v>
      </c>
      <c r="AC4317" s="228"/>
    </row>
    <row r="4318" spans="1:29" ht="15" customHeight="1">
      <c r="A4318" s="109">
        <v>4309</v>
      </c>
      <c r="B4318" s="222" t="str">
        <f t="shared" si="32"/>
        <v>Klik Disini</v>
      </c>
      <c r="C4318" s="244" t="s">
        <v>26153</v>
      </c>
      <c r="D4318" s="244" t="s">
        <v>2762</v>
      </c>
      <c r="E4318" s="244" t="s">
        <v>26154</v>
      </c>
      <c r="F4318" s="244" t="s">
        <v>26155</v>
      </c>
      <c r="G4318" s="244" t="s">
        <v>26156</v>
      </c>
      <c r="H4318" s="244" t="s">
        <v>3532</v>
      </c>
      <c r="I4318" s="237" t="s">
        <v>446</v>
      </c>
      <c r="J4318" s="204" t="s">
        <v>345</v>
      </c>
      <c r="K4318" s="313" t="s">
        <v>1953</v>
      </c>
      <c r="L4318" s="290"/>
      <c r="M4318" s="244" t="s">
        <v>447</v>
      </c>
      <c r="N4318" s="244" t="s">
        <v>449</v>
      </c>
      <c r="O4318" s="244" t="s">
        <v>450</v>
      </c>
      <c r="P4318" s="244">
        <v>2024</v>
      </c>
      <c r="Q4318" s="244">
        <v>2024</v>
      </c>
      <c r="R4318" s="244" t="s">
        <v>3412</v>
      </c>
      <c r="S4318" s="223" t="s">
        <v>78</v>
      </c>
      <c r="T4318" s="244" t="s">
        <v>451</v>
      </c>
      <c r="U4318" s="246">
        <v>98</v>
      </c>
      <c r="V4318" s="244" t="s">
        <v>452</v>
      </c>
      <c r="W4318" s="244" t="s">
        <v>736</v>
      </c>
      <c r="X4318" s="244" t="s">
        <v>26157</v>
      </c>
      <c r="Y4318" s="246">
        <v>49000</v>
      </c>
      <c r="Z4318" s="262"/>
      <c r="AA4318" s="241">
        <f t="shared" si="33"/>
        <v>0</v>
      </c>
      <c r="AB4318" s="273" t="s">
        <v>26158</v>
      </c>
      <c r="AC4318" s="228"/>
    </row>
    <row r="4319" spans="1:29" ht="15" customHeight="1">
      <c r="A4319" s="109">
        <v>4310</v>
      </c>
      <c r="B4319" s="222" t="str">
        <f t="shared" si="32"/>
        <v>Klik Disini</v>
      </c>
      <c r="C4319" s="244" t="s">
        <v>26159</v>
      </c>
      <c r="D4319" s="244" t="s">
        <v>2762</v>
      </c>
      <c r="E4319" s="244" t="s">
        <v>26160</v>
      </c>
      <c r="F4319" s="244" t="s">
        <v>26161</v>
      </c>
      <c r="G4319" s="244" t="s">
        <v>26162</v>
      </c>
      <c r="H4319" s="244" t="s">
        <v>583</v>
      </c>
      <c r="I4319" s="237" t="s">
        <v>583</v>
      </c>
      <c r="J4319" s="204" t="s">
        <v>265</v>
      </c>
      <c r="K4319" s="313" t="s">
        <v>1953</v>
      </c>
      <c r="L4319" s="290"/>
      <c r="M4319" s="244" t="s">
        <v>447</v>
      </c>
      <c r="N4319" s="244" t="s">
        <v>449</v>
      </c>
      <c r="O4319" s="244" t="s">
        <v>583</v>
      </c>
      <c r="P4319" s="244">
        <v>2024</v>
      </c>
      <c r="Q4319" s="244">
        <v>2024</v>
      </c>
      <c r="R4319" s="244" t="s">
        <v>3480</v>
      </c>
      <c r="S4319" s="223" t="s">
        <v>78</v>
      </c>
      <c r="T4319" s="244" t="s">
        <v>451</v>
      </c>
      <c r="U4319" s="246">
        <v>322</v>
      </c>
      <c r="V4319" s="244" t="s">
        <v>452</v>
      </c>
      <c r="W4319" s="244" t="s">
        <v>830</v>
      </c>
      <c r="X4319" s="244" t="s">
        <v>26163</v>
      </c>
      <c r="Y4319" s="246">
        <v>99000</v>
      </c>
      <c r="Z4319" s="262"/>
      <c r="AA4319" s="241">
        <f t="shared" si="33"/>
        <v>0</v>
      </c>
      <c r="AB4319" s="273" t="s">
        <v>26164</v>
      </c>
      <c r="AC4319" s="228"/>
    </row>
    <row r="4320" spans="1:29" ht="15" customHeight="1">
      <c r="A4320" s="109">
        <v>4311</v>
      </c>
      <c r="B4320" s="222" t="str">
        <f t="shared" si="32"/>
        <v>Klik Disini</v>
      </c>
      <c r="C4320" s="244" t="s">
        <v>26165</v>
      </c>
      <c r="D4320" s="244" t="s">
        <v>2762</v>
      </c>
      <c r="E4320" s="244" t="s">
        <v>26166</v>
      </c>
      <c r="F4320" s="244" t="s">
        <v>26167</v>
      </c>
      <c r="G4320" s="244" t="s">
        <v>26168</v>
      </c>
      <c r="H4320" s="244" t="s">
        <v>495</v>
      </c>
      <c r="I4320" s="237" t="s">
        <v>446</v>
      </c>
      <c r="J4320" s="204" t="s">
        <v>359</v>
      </c>
      <c r="K4320" s="313" t="s">
        <v>1953</v>
      </c>
      <c r="L4320" s="290"/>
      <c r="M4320" s="244" t="s">
        <v>447</v>
      </c>
      <c r="N4320" s="244" t="s">
        <v>449</v>
      </c>
      <c r="O4320" s="244" t="s">
        <v>450</v>
      </c>
      <c r="P4320" s="244">
        <v>2024</v>
      </c>
      <c r="Q4320" s="244">
        <v>2024</v>
      </c>
      <c r="R4320" s="244" t="s">
        <v>3412</v>
      </c>
      <c r="S4320" s="223" t="s">
        <v>78</v>
      </c>
      <c r="T4320" s="244" t="s">
        <v>451</v>
      </c>
      <c r="U4320" s="246">
        <v>114</v>
      </c>
      <c r="V4320" s="244" t="s">
        <v>452</v>
      </c>
      <c r="W4320" s="244" t="s">
        <v>1808</v>
      </c>
      <c r="X4320" s="244" t="s">
        <v>26169</v>
      </c>
      <c r="Y4320" s="246">
        <v>169000</v>
      </c>
      <c r="Z4320" s="262"/>
      <c r="AA4320" s="241">
        <f t="shared" si="33"/>
        <v>0</v>
      </c>
      <c r="AB4320" s="273" t="s">
        <v>26170</v>
      </c>
      <c r="AC4320" s="228"/>
    </row>
    <row r="4321" spans="1:29" ht="15" customHeight="1">
      <c r="A4321" s="109">
        <v>4312</v>
      </c>
      <c r="B4321" s="222" t="str">
        <f t="shared" si="32"/>
        <v>Klik Disini</v>
      </c>
      <c r="C4321" s="244" t="s">
        <v>26171</v>
      </c>
      <c r="D4321" s="244" t="s">
        <v>2762</v>
      </c>
      <c r="E4321" s="244" t="s">
        <v>26172</v>
      </c>
      <c r="F4321" s="244" t="s">
        <v>26173</v>
      </c>
      <c r="G4321" s="244" t="s">
        <v>26174</v>
      </c>
      <c r="H4321" s="244" t="s">
        <v>583</v>
      </c>
      <c r="I4321" s="237" t="s">
        <v>583</v>
      </c>
      <c r="J4321" s="204" t="s">
        <v>265</v>
      </c>
      <c r="K4321" s="313" t="s">
        <v>1953</v>
      </c>
      <c r="L4321" s="290"/>
      <c r="M4321" s="244" t="s">
        <v>447</v>
      </c>
      <c r="N4321" s="244" t="s">
        <v>449</v>
      </c>
      <c r="O4321" s="244" t="s">
        <v>583</v>
      </c>
      <c r="P4321" s="244">
        <v>2024</v>
      </c>
      <c r="Q4321" s="244">
        <v>2024</v>
      </c>
      <c r="R4321" s="244" t="s">
        <v>3480</v>
      </c>
      <c r="S4321" s="223" t="s">
        <v>78</v>
      </c>
      <c r="T4321" s="244" t="s">
        <v>451</v>
      </c>
      <c r="U4321" s="246">
        <v>146</v>
      </c>
      <c r="V4321" s="244" t="s">
        <v>452</v>
      </c>
      <c r="W4321" s="244" t="s">
        <v>917</v>
      </c>
      <c r="X4321" s="244" t="s">
        <v>26175</v>
      </c>
      <c r="Y4321" s="246">
        <v>77000</v>
      </c>
      <c r="Z4321" s="262"/>
      <c r="AA4321" s="241">
        <f t="shared" si="33"/>
        <v>0</v>
      </c>
      <c r="AB4321" s="273" t="s">
        <v>26176</v>
      </c>
      <c r="AC4321" s="228"/>
    </row>
    <row r="4322" spans="1:29" ht="15" customHeight="1">
      <c r="A4322" s="109">
        <v>4313</v>
      </c>
      <c r="B4322" s="222" t="str">
        <f t="shared" si="32"/>
        <v>Klik Disini</v>
      </c>
      <c r="C4322" s="244" t="s">
        <v>26177</v>
      </c>
      <c r="D4322" s="244" t="s">
        <v>2762</v>
      </c>
      <c r="E4322" s="244" t="s">
        <v>26178</v>
      </c>
      <c r="F4322" s="244" t="s">
        <v>26179</v>
      </c>
      <c r="G4322" s="244" t="s">
        <v>26180</v>
      </c>
      <c r="H4322" s="244" t="s">
        <v>2070</v>
      </c>
      <c r="I4322" s="237" t="s">
        <v>1844</v>
      </c>
      <c r="J4322" s="204" t="s">
        <v>401</v>
      </c>
      <c r="K4322" s="313" t="s">
        <v>1953</v>
      </c>
      <c r="L4322" s="290"/>
      <c r="M4322" s="244" t="s">
        <v>447</v>
      </c>
      <c r="N4322" s="244" t="s">
        <v>449</v>
      </c>
      <c r="O4322" s="244" t="s">
        <v>583</v>
      </c>
      <c r="P4322" s="244">
        <v>2024</v>
      </c>
      <c r="Q4322" s="244">
        <v>2024</v>
      </c>
      <c r="R4322" s="244" t="s">
        <v>3740</v>
      </c>
      <c r="S4322" s="223" t="s">
        <v>78</v>
      </c>
      <c r="T4322" s="244" t="s">
        <v>451</v>
      </c>
      <c r="U4322" s="246">
        <v>38</v>
      </c>
      <c r="V4322" s="244" t="s">
        <v>452</v>
      </c>
      <c r="W4322" s="244" t="s">
        <v>1117</v>
      </c>
      <c r="X4322" s="244" t="s">
        <v>26181</v>
      </c>
      <c r="Y4322" s="246">
        <v>89000</v>
      </c>
      <c r="Z4322" s="262"/>
      <c r="AA4322" s="241">
        <f t="shared" si="33"/>
        <v>0</v>
      </c>
      <c r="AB4322" s="273" t="s">
        <v>26182</v>
      </c>
      <c r="AC4322" s="228"/>
    </row>
    <row r="4323" spans="1:29" ht="15" customHeight="1">
      <c r="A4323" s="109">
        <v>4314</v>
      </c>
      <c r="B4323" s="222" t="str">
        <f t="shared" si="32"/>
        <v>Klik Disini</v>
      </c>
      <c r="C4323" s="244" t="s">
        <v>26183</v>
      </c>
      <c r="D4323" s="244" t="s">
        <v>2762</v>
      </c>
      <c r="E4323" s="244" t="s">
        <v>10384</v>
      </c>
      <c r="F4323" s="244" t="s">
        <v>26184</v>
      </c>
      <c r="G4323" s="244" t="s">
        <v>26185</v>
      </c>
      <c r="H4323" s="244" t="s">
        <v>3912</v>
      </c>
      <c r="I4323" s="237" t="s">
        <v>446</v>
      </c>
      <c r="J4323" s="204" t="s">
        <v>367</v>
      </c>
      <c r="K4323" s="313" t="s">
        <v>1953</v>
      </c>
      <c r="L4323" s="290"/>
      <c r="M4323" s="244" t="s">
        <v>447</v>
      </c>
      <c r="N4323" s="244" t="s">
        <v>449</v>
      </c>
      <c r="O4323" s="244" t="s">
        <v>450</v>
      </c>
      <c r="P4323" s="244">
        <v>2023</v>
      </c>
      <c r="Q4323" s="244">
        <v>2023</v>
      </c>
      <c r="R4323" s="244" t="s">
        <v>14116</v>
      </c>
      <c r="S4323" s="223" t="s">
        <v>78</v>
      </c>
      <c r="T4323" s="244" t="s">
        <v>451</v>
      </c>
      <c r="U4323" s="246">
        <v>258</v>
      </c>
      <c r="V4323" s="244" t="s">
        <v>452</v>
      </c>
      <c r="W4323" s="244" t="s">
        <v>1214</v>
      </c>
      <c r="X4323" s="244" t="s">
        <v>26186</v>
      </c>
      <c r="Y4323" s="246">
        <v>86000</v>
      </c>
      <c r="Z4323" s="262"/>
      <c r="AA4323" s="241">
        <f t="shared" si="33"/>
        <v>0</v>
      </c>
      <c r="AB4323" s="273" t="s">
        <v>26187</v>
      </c>
      <c r="AC4323" s="228"/>
    </row>
    <row r="4324" spans="1:29" ht="15" customHeight="1">
      <c r="A4324" s="109">
        <v>4315</v>
      </c>
      <c r="B4324" s="222" t="str">
        <f t="shared" si="32"/>
        <v>Klik Disini</v>
      </c>
      <c r="C4324" s="244" t="s">
        <v>26188</v>
      </c>
      <c r="D4324" s="244" t="s">
        <v>2762</v>
      </c>
      <c r="E4324" s="244" t="s">
        <v>26189</v>
      </c>
      <c r="F4324" s="244" t="s">
        <v>26190</v>
      </c>
      <c r="G4324" s="244" t="s">
        <v>26191</v>
      </c>
      <c r="H4324" s="244" t="s">
        <v>3912</v>
      </c>
      <c r="I4324" s="237" t="s">
        <v>446</v>
      </c>
      <c r="J4324" s="204" t="s">
        <v>367</v>
      </c>
      <c r="K4324" s="313" t="s">
        <v>1953</v>
      </c>
      <c r="L4324" s="290"/>
      <c r="M4324" s="244" t="s">
        <v>447</v>
      </c>
      <c r="N4324" s="244" t="s">
        <v>449</v>
      </c>
      <c r="O4324" s="244" t="s">
        <v>450</v>
      </c>
      <c r="P4324" s="244">
        <v>2023</v>
      </c>
      <c r="Q4324" s="244">
        <v>2023</v>
      </c>
      <c r="R4324" s="244" t="s">
        <v>14116</v>
      </c>
      <c r="S4324" s="223" t="s">
        <v>78</v>
      </c>
      <c r="T4324" s="244" t="s">
        <v>451</v>
      </c>
      <c r="U4324" s="246">
        <v>130</v>
      </c>
      <c r="V4324" s="244" t="s">
        <v>452</v>
      </c>
      <c r="W4324" s="244" t="s">
        <v>991</v>
      </c>
      <c r="X4324" s="244" t="s">
        <v>26192</v>
      </c>
      <c r="Y4324" s="246">
        <v>49000</v>
      </c>
      <c r="Z4324" s="262"/>
      <c r="AA4324" s="241">
        <f t="shared" si="33"/>
        <v>0</v>
      </c>
      <c r="AB4324" s="273" t="s">
        <v>26193</v>
      </c>
      <c r="AC4324" s="228"/>
    </row>
    <row r="4325" spans="1:29" ht="15" customHeight="1">
      <c r="A4325" s="109">
        <v>4316</v>
      </c>
      <c r="B4325" s="222" t="str">
        <f t="shared" si="32"/>
        <v>Klik Disini</v>
      </c>
      <c r="C4325" s="244" t="s">
        <v>26194</v>
      </c>
      <c r="D4325" s="244" t="s">
        <v>2762</v>
      </c>
      <c r="E4325" s="244" t="s">
        <v>22301</v>
      </c>
      <c r="F4325" s="244" t="s">
        <v>26195</v>
      </c>
      <c r="G4325" s="244" t="s">
        <v>26196</v>
      </c>
      <c r="H4325" s="244" t="s">
        <v>3912</v>
      </c>
      <c r="I4325" s="237" t="s">
        <v>446</v>
      </c>
      <c r="J4325" s="204" t="s">
        <v>367</v>
      </c>
      <c r="K4325" s="313" t="s">
        <v>1953</v>
      </c>
      <c r="L4325" s="290"/>
      <c r="M4325" s="244" t="s">
        <v>447</v>
      </c>
      <c r="N4325" s="244" t="s">
        <v>449</v>
      </c>
      <c r="O4325" s="244" t="s">
        <v>450</v>
      </c>
      <c r="P4325" s="244">
        <v>2023</v>
      </c>
      <c r="Q4325" s="244">
        <v>2023</v>
      </c>
      <c r="R4325" s="244" t="s">
        <v>14116</v>
      </c>
      <c r="S4325" s="223" t="s">
        <v>78</v>
      </c>
      <c r="T4325" s="244" t="s">
        <v>451</v>
      </c>
      <c r="U4325" s="246">
        <v>130</v>
      </c>
      <c r="V4325" s="244" t="s">
        <v>452</v>
      </c>
      <c r="W4325" s="244" t="s">
        <v>453</v>
      </c>
      <c r="X4325" s="244" t="s">
        <v>26197</v>
      </c>
      <c r="Y4325" s="246">
        <v>49000</v>
      </c>
      <c r="Z4325" s="262"/>
      <c r="AA4325" s="241">
        <f t="shared" si="33"/>
        <v>0</v>
      </c>
      <c r="AB4325" s="273" t="s">
        <v>26198</v>
      </c>
      <c r="AC4325" s="228"/>
    </row>
    <row r="4326" spans="1:29" ht="15" customHeight="1">
      <c r="A4326" s="109">
        <v>4317</v>
      </c>
      <c r="B4326" s="222" t="str">
        <f t="shared" si="32"/>
        <v>Klik Disini</v>
      </c>
      <c r="C4326" s="244" t="s">
        <v>26199</v>
      </c>
      <c r="D4326" s="244" t="s">
        <v>2762</v>
      </c>
      <c r="E4326" s="244" t="s">
        <v>26200</v>
      </c>
      <c r="F4326" s="244" t="s">
        <v>26201</v>
      </c>
      <c r="G4326" s="244" t="s">
        <v>26202</v>
      </c>
      <c r="H4326" s="244" t="s">
        <v>3912</v>
      </c>
      <c r="I4326" s="237" t="s">
        <v>446</v>
      </c>
      <c r="J4326" s="204" t="s">
        <v>367</v>
      </c>
      <c r="K4326" s="313" t="s">
        <v>1953</v>
      </c>
      <c r="L4326" s="290"/>
      <c r="M4326" s="244" t="s">
        <v>447</v>
      </c>
      <c r="N4326" s="244" t="s">
        <v>449</v>
      </c>
      <c r="O4326" s="244" t="s">
        <v>450</v>
      </c>
      <c r="P4326" s="244">
        <v>2023</v>
      </c>
      <c r="Q4326" s="244">
        <v>2023</v>
      </c>
      <c r="R4326" s="244" t="s">
        <v>14116</v>
      </c>
      <c r="S4326" s="223" t="s">
        <v>78</v>
      </c>
      <c r="T4326" s="244" t="s">
        <v>451</v>
      </c>
      <c r="U4326" s="246">
        <v>162</v>
      </c>
      <c r="V4326" s="244" t="s">
        <v>452</v>
      </c>
      <c r="W4326" s="244" t="s">
        <v>2904</v>
      </c>
      <c r="X4326" s="244" t="s">
        <v>26203</v>
      </c>
      <c r="Y4326" s="246">
        <v>59000</v>
      </c>
      <c r="Z4326" s="262"/>
      <c r="AA4326" s="241">
        <f t="shared" si="33"/>
        <v>0</v>
      </c>
      <c r="AB4326" s="273" t="s">
        <v>26204</v>
      </c>
      <c r="AC4326" s="228"/>
    </row>
    <row r="4327" spans="1:29" ht="15" customHeight="1">
      <c r="A4327" s="109">
        <v>4318</v>
      </c>
      <c r="B4327" s="222" t="str">
        <f t="shared" si="32"/>
        <v>Klik Disini</v>
      </c>
      <c r="C4327" s="244" t="s">
        <v>26205</v>
      </c>
      <c r="D4327" s="244" t="s">
        <v>2762</v>
      </c>
      <c r="E4327" s="244" t="s">
        <v>26206</v>
      </c>
      <c r="F4327" s="244"/>
      <c r="G4327" s="244" t="s">
        <v>26207</v>
      </c>
      <c r="H4327" s="244" t="s">
        <v>2070</v>
      </c>
      <c r="I4327" s="237" t="s">
        <v>1844</v>
      </c>
      <c r="J4327" s="204" t="s">
        <v>397</v>
      </c>
      <c r="K4327" s="313" t="s">
        <v>1953</v>
      </c>
      <c r="L4327" s="290"/>
      <c r="M4327" s="244" t="s">
        <v>447</v>
      </c>
      <c r="N4327" s="244" t="s">
        <v>449</v>
      </c>
      <c r="O4327" s="244" t="s">
        <v>450</v>
      </c>
      <c r="P4327" s="244" t="s">
        <v>21152</v>
      </c>
      <c r="Q4327" s="244">
        <v>2024</v>
      </c>
      <c r="R4327" s="244" t="s">
        <v>14912</v>
      </c>
      <c r="S4327" s="223" t="s">
        <v>78</v>
      </c>
      <c r="T4327" s="244" t="s">
        <v>451</v>
      </c>
      <c r="U4327" s="246">
        <v>98</v>
      </c>
      <c r="V4327" s="244" t="s">
        <v>452</v>
      </c>
      <c r="W4327" s="244" t="s">
        <v>7676</v>
      </c>
      <c r="X4327" s="244" t="s">
        <v>26208</v>
      </c>
      <c r="Y4327" s="246">
        <v>76800</v>
      </c>
      <c r="Z4327" s="262"/>
      <c r="AA4327" s="241">
        <f t="shared" si="33"/>
        <v>0</v>
      </c>
      <c r="AB4327" s="273" t="s">
        <v>26209</v>
      </c>
      <c r="AC4327" s="228"/>
    </row>
    <row r="4328" spans="1:29" ht="15" customHeight="1">
      <c r="A4328" s="109">
        <v>4319</v>
      </c>
      <c r="B4328" s="222" t="str">
        <f t="shared" si="32"/>
        <v>Klik Disini</v>
      </c>
      <c r="C4328" s="244" t="s">
        <v>26210</v>
      </c>
      <c r="D4328" s="244" t="s">
        <v>2762</v>
      </c>
      <c r="E4328" s="244" t="s">
        <v>26211</v>
      </c>
      <c r="F4328" s="244"/>
      <c r="G4328" s="244" t="s">
        <v>26212</v>
      </c>
      <c r="H4328" s="244" t="s">
        <v>3727</v>
      </c>
      <c r="I4328" s="237" t="s">
        <v>446</v>
      </c>
      <c r="J4328" s="204" t="s">
        <v>385</v>
      </c>
      <c r="K4328" s="313" t="s">
        <v>1953</v>
      </c>
      <c r="L4328" s="290"/>
      <c r="M4328" s="244" t="s">
        <v>447</v>
      </c>
      <c r="N4328" s="244" t="s">
        <v>449</v>
      </c>
      <c r="O4328" s="244" t="s">
        <v>450</v>
      </c>
      <c r="P4328" s="244" t="s">
        <v>21152</v>
      </c>
      <c r="Q4328" s="244">
        <v>2024</v>
      </c>
      <c r="R4328" s="244" t="s">
        <v>14912</v>
      </c>
      <c r="S4328" s="223" t="s">
        <v>78</v>
      </c>
      <c r="T4328" s="244" t="s">
        <v>451</v>
      </c>
      <c r="U4328" s="246">
        <v>146</v>
      </c>
      <c r="V4328" s="244" t="s">
        <v>452</v>
      </c>
      <c r="W4328" s="244" t="s">
        <v>991</v>
      </c>
      <c r="X4328" s="244" t="s">
        <v>26213</v>
      </c>
      <c r="Y4328" s="246">
        <v>45000</v>
      </c>
      <c r="Z4328" s="262"/>
      <c r="AA4328" s="241">
        <f t="shared" si="33"/>
        <v>0</v>
      </c>
      <c r="AB4328" s="273" t="s">
        <v>26214</v>
      </c>
      <c r="AC4328" s="228"/>
    </row>
    <row r="4329" spans="1:29" ht="15" customHeight="1">
      <c r="A4329" s="109">
        <v>4320</v>
      </c>
      <c r="B4329" s="222" t="str">
        <f t="shared" si="32"/>
        <v>Klik Disini</v>
      </c>
      <c r="C4329" s="244" t="s">
        <v>26215</v>
      </c>
      <c r="D4329" s="244" t="s">
        <v>2762</v>
      </c>
      <c r="E4329" s="244" t="s">
        <v>26216</v>
      </c>
      <c r="F4329" s="244" t="s">
        <v>26217</v>
      </c>
      <c r="G4329" s="244" t="s">
        <v>26218</v>
      </c>
      <c r="H4329" s="244" t="s">
        <v>561</v>
      </c>
      <c r="I4329" s="237" t="s">
        <v>446</v>
      </c>
      <c r="J4329" s="204" t="s">
        <v>337</v>
      </c>
      <c r="K4329" s="313" t="s">
        <v>447</v>
      </c>
      <c r="L4329" s="290"/>
      <c r="M4329" s="244" t="s">
        <v>447</v>
      </c>
      <c r="N4329" s="244" t="s">
        <v>449</v>
      </c>
      <c r="O4329" s="244" t="s">
        <v>450</v>
      </c>
      <c r="P4329" s="244">
        <v>2024</v>
      </c>
      <c r="Q4329" s="244">
        <v>2024</v>
      </c>
      <c r="R4329" s="244" t="s">
        <v>3412</v>
      </c>
      <c r="S4329" s="223" t="s">
        <v>78</v>
      </c>
      <c r="T4329" s="244" t="s">
        <v>451</v>
      </c>
      <c r="U4329" s="246">
        <v>162</v>
      </c>
      <c r="V4329" s="244" t="s">
        <v>452</v>
      </c>
      <c r="W4329" s="244" t="s">
        <v>1788</v>
      </c>
      <c r="X4329" s="244" t="s">
        <v>26219</v>
      </c>
      <c r="Y4329" s="246">
        <v>62000</v>
      </c>
      <c r="Z4329" s="262"/>
      <c r="AA4329" s="241">
        <f t="shared" si="33"/>
        <v>0</v>
      </c>
      <c r="AB4329" s="273" t="s">
        <v>26220</v>
      </c>
      <c r="AC4329" s="228"/>
    </row>
    <row r="4330" spans="1:29" ht="15" customHeight="1">
      <c r="A4330" s="109">
        <v>4321</v>
      </c>
      <c r="B4330" s="222" t="str">
        <f t="shared" si="32"/>
        <v>Klik Disini</v>
      </c>
      <c r="C4330" s="244" t="s">
        <v>26221</v>
      </c>
      <c r="D4330" s="244" t="s">
        <v>2762</v>
      </c>
      <c r="E4330" s="244" t="s">
        <v>26222</v>
      </c>
      <c r="F4330" s="244"/>
      <c r="G4330" s="244" t="s">
        <v>26223</v>
      </c>
      <c r="H4330" s="244" t="s">
        <v>583</v>
      </c>
      <c r="I4330" s="237" t="s">
        <v>583</v>
      </c>
      <c r="J4330" s="204" t="s">
        <v>265</v>
      </c>
      <c r="K4330" s="313" t="s">
        <v>1953</v>
      </c>
      <c r="L4330" s="290"/>
      <c r="M4330" s="244" t="s">
        <v>447</v>
      </c>
      <c r="N4330" s="244" t="s">
        <v>449</v>
      </c>
      <c r="O4330" s="244" t="s">
        <v>583</v>
      </c>
      <c r="P4330" s="244" t="s">
        <v>21152</v>
      </c>
      <c r="Q4330" s="244">
        <v>2024</v>
      </c>
      <c r="R4330" s="244" t="s">
        <v>14912</v>
      </c>
      <c r="S4330" s="223" t="s">
        <v>78</v>
      </c>
      <c r="T4330" s="244" t="s">
        <v>451</v>
      </c>
      <c r="U4330" s="246">
        <v>370</v>
      </c>
      <c r="V4330" s="244" t="s">
        <v>452</v>
      </c>
      <c r="W4330" s="244" t="s">
        <v>897</v>
      </c>
      <c r="X4330" s="244" t="s">
        <v>26224</v>
      </c>
      <c r="Y4330" s="246">
        <v>84000</v>
      </c>
      <c r="Z4330" s="262"/>
      <c r="AA4330" s="241">
        <f t="shared" si="33"/>
        <v>0</v>
      </c>
      <c r="AB4330" s="273" t="s">
        <v>26225</v>
      </c>
      <c r="AC4330" s="228"/>
    </row>
    <row r="4331" spans="1:29" ht="15" customHeight="1">
      <c r="A4331" s="109">
        <v>4322</v>
      </c>
      <c r="B4331" s="222" t="str">
        <f t="shared" si="32"/>
        <v>Klik Disini</v>
      </c>
      <c r="C4331" s="244" t="s">
        <v>26226</v>
      </c>
      <c r="D4331" s="244" t="s">
        <v>2762</v>
      </c>
      <c r="E4331" s="244" t="s">
        <v>22861</v>
      </c>
      <c r="F4331" s="244"/>
      <c r="G4331" s="244" t="s">
        <v>26227</v>
      </c>
      <c r="H4331" s="244" t="s">
        <v>4580</v>
      </c>
      <c r="I4331" s="237" t="s">
        <v>446</v>
      </c>
      <c r="J4331" s="204" t="s">
        <v>347</v>
      </c>
      <c r="K4331" s="313" t="s">
        <v>1953</v>
      </c>
      <c r="L4331" s="290"/>
      <c r="M4331" s="244" t="s">
        <v>447</v>
      </c>
      <c r="N4331" s="244" t="s">
        <v>449</v>
      </c>
      <c r="O4331" s="244" t="s">
        <v>450</v>
      </c>
      <c r="P4331" s="244" t="s">
        <v>21152</v>
      </c>
      <c r="Q4331" s="244">
        <v>2024</v>
      </c>
      <c r="R4331" s="244" t="s">
        <v>14912</v>
      </c>
      <c r="S4331" s="223" t="s">
        <v>78</v>
      </c>
      <c r="T4331" s="244" t="s">
        <v>451</v>
      </c>
      <c r="U4331" s="246">
        <v>626</v>
      </c>
      <c r="V4331" s="244" t="s">
        <v>452</v>
      </c>
      <c r="W4331" s="244" t="s">
        <v>6258</v>
      </c>
      <c r="X4331" s="244" t="s">
        <v>26228</v>
      </c>
      <c r="Y4331" s="246">
        <v>146000</v>
      </c>
      <c r="Z4331" s="262"/>
      <c r="AA4331" s="241">
        <f t="shared" si="33"/>
        <v>0</v>
      </c>
      <c r="AB4331" s="273" t="s">
        <v>26229</v>
      </c>
      <c r="AC4331" s="228"/>
    </row>
    <row r="4332" spans="1:29" ht="15" customHeight="1">
      <c r="A4332" s="109">
        <v>4323</v>
      </c>
      <c r="B4332" s="222" t="str">
        <f t="shared" si="32"/>
        <v>Klik Disini</v>
      </c>
      <c r="C4332" s="244" t="s">
        <v>26230</v>
      </c>
      <c r="D4332" s="244" t="s">
        <v>2762</v>
      </c>
      <c r="E4332" s="244" t="s">
        <v>26231</v>
      </c>
      <c r="F4332" s="244"/>
      <c r="G4332" s="244" t="s">
        <v>26232</v>
      </c>
      <c r="H4332" s="244" t="s">
        <v>384</v>
      </c>
      <c r="I4332" s="237" t="s">
        <v>446</v>
      </c>
      <c r="J4332" s="204" t="s">
        <v>383</v>
      </c>
      <c r="K4332" s="313" t="s">
        <v>1953</v>
      </c>
      <c r="L4332" s="290"/>
      <c r="M4332" s="244" t="s">
        <v>447</v>
      </c>
      <c r="N4332" s="244" t="s">
        <v>735</v>
      </c>
      <c r="O4332" s="244" t="s">
        <v>450</v>
      </c>
      <c r="P4332" s="244" t="s">
        <v>21152</v>
      </c>
      <c r="Q4332" s="244">
        <v>2024</v>
      </c>
      <c r="R4332" s="244" t="s">
        <v>14912</v>
      </c>
      <c r="S4332" s="223" t="s">
        <v>78</v>
      </c>
      <c r="T4332" s="244" t="s">
        <v>451</v>
      </c>
      <c r="U4332" s="246">
        <v>714</v>
      </c>
      <c r="V4332" s="244" t="s">
        <v>452</v>
      </c>
      <c r="W4332" s="244" t="s">
        <v>1626</v>
      </c>
      <c r="X4332" s="244" t="s">
        <v>26233</v>
      </c>
      <c r="Y4332" s="246">
        <v>173000</v>
      </c>
      <c r="Z4332" s="262"/>
      <c r="AA4332" s="241">
        <f t="shared" si="33"/>
        <v>0</v>
      </c>
      <c r="AB4332" s="273" t="s">
        <v>26234</v>
      </c>
      <c r="AC4332" s="228"/>
    </row>
    <row r="4333" spans="1:29" ht="15" customHeight="1">
      <c r="A4333" s="109">
        <v>4324</v>
      </c>
      <c r="B4333" s="222" t="str">
        <f t="shared" si="32"/>
        <v>Klik Disini</v>
      </c>
      <c r="C4333" s="244" t="s">
        <v>26235</v>
      </c>
      <c r="D4333" s="244" t="s">
        <v>2762</v>
      </c>
      <c r="E4333" s="244" t="s">
        <v>26236</v>
      </c>
      <c r="F4333" s="244"/>
      <c r="G4333" s="244" t="s">
        <v>26237</v>
      </c>
      <c r="H4333" s="244" t="s">
        <v>583</v>
      </c>
      <c r="I4333" s="237" t="s">
        <v>583</v>
      </c>
      <c r="J4333" s="204" t="s">
        <v>265</v>
      </c>
      <c r="K4333" s="313" t="s">
        <v>1953</v>
      </c>
      <c r="L4333" s="290"/>
      <c r="M4333" s="244" t="s">
        <v>447</v>
      </c>
      <c r="N4333" s="244" t="s">
        <v>449</v>
      </c>
      <c r="O4333" s="244" t="s">
        <v>583</v>
      </c>
      <c r="P4333" s="244" t="s">
        <v>21152</v>
      </c>
      <c r="Q4333" s="244">
        <v>2024</v>
      </c>
      <c r="R4333" s="244" t="s">
        <v>14912</v>
      </c>
      <c r="S4333" s="223" t="s">
        <v>78</v>
      </c>
      <c r="T4333" s="244" t="s">
        <v>451</v>
      </c>
      <c r="U4333" s="246">
        <v>210</v>
      </c>
      <c r="V4333" s="244" t="s">
        <v>452</v>
      </c>
      <c r="W4333" s="244" t="s">
        <v>1214</v>
      </c>
      <c r="X4333" s="244" t="s">
        <v>26238</v>
      </c>
      <c r="Y4333" s="246">
        <v>52000</v>
      </c>
      <c r="Z4333" s="262"/>
      <c r="AA4333" s="241">
        <f t="shared" si="33"/>
        <v>0</v>
      </c>
      <c r="AB4333" s="273" t="s">
        <v>26239</v>
      </c>
      <c r="AC4333" s="228"/>
    </row>
    <row r="4334" spans="1:29" ht="15" customHeight="1">
      <c r="A4334" s="109">
        <v>4325</v>
      </c>
      <c r="B4334" s="222" t="str">
        <f t="shared" si="32"/>
        <v>Klik Disini</v>
      </c>
      <c r="C4334" s="244" t="s">
        <v>26240</v>
      </c>
      <c r="D4334" s="244" t="s">
        <v>2762</v>
      </c>
      <c r="E4334" s="244" t="s">
        <v>26241</v>
      </c>
      <c r="F4334" s="244" t="s">
        <v>26242</v>
      </c>
      <c r="G4334" s="244" t="s">
        <v>26243</v>
      </c>
      <c r="H4334" s="244" t="s">
        <v>561</v>
      </c>
      <c r="I4334" s="237" t="s">
        <v>446</v>
      </c>
      <c r="J4334" s="204" t="s">
        <v>337</v>
      </c>
      <c r="K4334" s="313" t="s">
        <v>447</v>
      </c>
      <c r="L4334" s="290"/>
      <c r="M4334" s="244" t="s">
        <v>447</v>
      </c>
      <c r="N4334" s="244" t="s">
        <v>449</v>
      </c>
      <c r="O4334" s="244" t="s">
        <v>450</v>
      </c>
      <c r="P4334" s="244">
        <v>2024</v>
      </c>
      <c r="Q4334" s="244">
        <v>2024</v>
      </c>
      <c r="R4334" s="244" t="s">
        <v>3412</v>
      </c>
      <c r="S4334" s="223" t="s">
        <v>78</v>
      </c>
      <c r="T4334" s="244" t="s">
        <v>451</v>
      </c>
      <c r="U4334" s="246">
        <v>307</v>
      </c>
      <c r="V4334" s="244" t="s">
        <v>452</v>
      </c>
      <c r="W4334" s="244" t="s">
        <v>1626</v>
      </c>
      <c r="X4334" s="244" t="s">
        <v>26244</v>
      </c>
      <c r="Y4334" s="246">
        <v>95000</v>
      </c>
      <c r="Z4334" s="262"/>
      <c r="AA4334" s="241">
        <f t="shared" si="33"/>
        <v>0</v>
      </c>
      <c r="AB4334" s="273" t="s">
        <v>26245</v>
      </c>
      <c r="AC4334" s="228"/>
    </row>
    <row r="4335" spans="1:29" ht="15" customHeight="1">
      <c r="A4335" s="109">
        <v>4326</v>
      </c>
      <c r="B4335" s="222" t="str">
        <f t="shared" si="32"/>
        <v>Klik Disini</v>
      </c>
      <c r="C4335" s="244" t="s">
        <v>26246</v>
      </c>
      <c r="D4335" s="244" t="s">
        <v>2762</v>
      </c>
      <c r="E4335" s="244" t="s">
        <v>26247</v>
      </c>
      <c r="F4335" s="244"/>
      <c r="G4335" s="244" t="s">
        <v>26248</v>
      </c>
      <c r="H4335" s="244" t="s">
        <v>344</v>
      </c>
      <c r="I4335" s="237" t="s">
        <v>446</v>
      </c>
      <c r="J4335" s="204" t="s">
        <v>343</v>
      </c>
      <c r="K4335" s="313" t="s">
        <v>1953</v>
      </c>
      <c r="L4335" s="290"/>
      <c r="M4335" s="244" t="s">
        <v>447</v>
      </c>
      <c r="N4335" s="244" t="s">
        <v>449</v>
      </c>
      <c r="O4335" s="244" t="s">
        <v>450</v>
      </c>
      <c r="P4335" s="244" t="s">
        <v>21152</v>
      </c>
      <c r="Q4335" s="244">
        <v>2024</v>
      </c>
      <c r="R4335" s="244" t="s">
        <v>14912</v>
      </c>
      <c r="S4335" s="223" t="s">
        <v>78</v>
      </c>
      <c r="T4335" s="244" t="s">
        <v>451</v>
      </c>
      <c r="U4335" s="246">
        <v>282</v>
      </c>
      <c r="V4335" s="244" t="s">
        <v>452</v>
      </c>
      <c r="W4335" s="244" t="s">
        <v>3874</v>
      </c>
      <c r="X4335" s="244" t="s">
        <v>26249</v>
      </c>
      <c r="Y4335" s="246">
        <v>95000</v>
      </c>
      <c r="Z4335" s="262"/>
      <c r="AA4335" s="241">
        <f t="shared" si="33"/>
        <v>0</v>
      </c>
      <c r="AB4335" s="273" t="s">
        <v>26250</v>
      </c>
      <c r="AC4335" s="228"/>
    </row>
    <row r="4336" spans="1:29" ht="15" customHeight="1">
      <c r="A4336" s="109">
        <v>4327</v>
      </c>
      <c r="B4336" s="222" t="str">
        <f t="shared" si="32"/>
        <v>Klik Disini</v>
      </c>
      <c r="C4336" s="244" t="s">
        <v>26251</v>
      </c>
      <c r="D4336" s="244" t="s">
        <v>2762</v>
      </c>
      <c r="E4336" s="244" t="s">
        <v>26252</v>
      </c>
      <c r="F4336" s="244"/>
      <c r="G4336" s="244" t="s">
        <v>26253</v>
      </c>
      <c r="H4336" s="244" t="s">
        <v>583</v>
      </c>
      <c r="I4336" s="237" t="s">
        <v>583</v>
      </c>
      <c r="J4336" s="204" t="s">
        <v>265</v>
      </c>
      <c r="K4336" s="313" t="s">
        <v>1953</v>
      </c>
      <c r="L4336" s="290"/>
      <c r="M4336" s="244" t="s">
        <v>447</v>
      </c>
      <c r="N4336" s="244" t="s">
        <v>449</v>
      </c>
      <c r="O4336" s="244" t="s">
        <v>583</v>
      </c>
      <c r="P4336" s="244" t="s">
        <v>21152</v>
      </c>
      <c r="Q4336" s="244">
        <v>2024</v>
      </c>
      <c r="R4336" s="244" t="s">
        <v>14912</v>
      </c>
      <c r="S4336" s="223" t="s">
        <v>78</v>
      </c>
      <c r="T4336" s="244" t="s">
        <v>451</v>
      </c>
      <c r="U4336" s="246">
        <v>178</v>
      </c>
      <c r="V4336" s="244" t="s">
        <v>452</v>
      </c>
      <c r="W4336" s="244" t="s">
        <v>1332</v>
      </c>
      <c r="X4336" s="244" t="s">
        <v>26254</v>
      </c>
      <c r="Y4336" s="246">
        <v>140800</v>
      </c>
      <c r="Z4336" s="262"/>
      <c r="AA4336" s="241">
        <f t="shared" si="33"/>
        <v>0</v>
      </c>
      <c r="AB4336" s="273" t="s">
        <v>26255</v>
      </c>
      <c r="AC4336" s="228"/>
    </row>
    <row r="4337" spans="1:29" ht="15" customHeight="1">
      <c r="A4337" s="109">
        <v>4328</v>
      </c>
      <c r="B4337" s="222" t="str">
        <f t="shared" si="32"/>
        <v>Klik Disini</v>
      </c>
      <c r="C4337" s="244" t="s">
        <v>26256</v>
      </c>
      <c r="D4337" s="244" t="s">
        <v>2762</v>
      </c>
      <c r="E4337" s="244" t="s">
        <v>26257</v>
      </c>
      <c r="F4337" s="244"/>
      <c r="G4337" s="244" t="s">
        <v>26258</v>
      </c>
      <c r="H4337" s="244" t="s">
        <v>3912</v>
      </c>
      <c r="I4337" s="237" t="s">
        <v>446</v>
      </c>
      <c r="J4337" s="204" t="s">
        <v>367</v>
      </c>
      <c r="K4337" s="313" t="s">
        <v>1953</v>
      </c>
      <c r="L4337" s="290"/>
      <c r="M4337" s="244" t="s">
        <v>447</v>
      </c>
      <c r="N4337" s="244" t="s">
        <v>449</v>
      </c>
      <c r="O4337" s="244" t="s">
        <v>450</v>
      </c>
      <c r="P4337" s="244" t="s">
        <v>21152</v>
      </c>
      <c r="Q4337" s="244">
        <v>2024</v>
      </c>
      <c r="R4337" s="244" t="s">
        <v>14116</v>
      </c>
      <c r="S4337" s="223" t="s">
        <v>78</v>
      </c>
      <c r="T4337" s="244" t="s">
        <v>451</v>
      </c>
      <c r="U4337" s="246">
        <v>198</v>
      </c>
      <c r="V4337" s="244" t="s">
        <v>452</v>
      </c>
      <c r="W4337" s="244" t="s">
        <v>611</v>
      </c>
      <c r="X4337" s="244" t="s">
        <v>26259</v>
      </c>
      <c r="Y4337" s="246">
        <v>156800</v>
      </c>
      <c r="Z4337" s="262"/>
      <c r="AA4337" s="241">
        <f t="shared" si="33"/>
        <v>0</v>
      </c>
      <c r="AB4337" s="273" t="s">
        <v>26260</v>
      </c>
      <c r="AC4337" s="228"/>
    </row>
    <row r="4338" spans="1:29" ht="15" customHeight="1">
      <c r="A4338" s="109">
        <v>4329</v>
      </c>
      <c r="B4338" s="222" t="str">
        <f t="shared" si="32"/>
        <v>Klik Disini</v>
      </c>
      <c r="C4338" s="244" t="s">
        <v>26261</v>
      </c>
      <c r="D4338" s="244" t="s">
        <v>2762</v>
      </c>
      <c r="E4338" s="244" t="s">
        <v>26262</v>
      </c>
      <c r="F4338" s="244"/>
      <c r="G4338" s="244" t="s">
        <v>26263</v>
      </c>
      <c r="H4338" s="244" t="s">
        <v>4580</v>
      </c>
      <c r="I4338" s="237" t="s">
        <v>446</v>
      </c>
      <c r="J4338" s="204" t="s">
        <v>347</v>
      </c>
      <c r="K4338" s="313" t="s">
        <v>1953</v>
      </c>
      <c r="L4338" s="290"/>
      <c r="M4338" s="244" t="s">
        <v>447</v>
      </c>
      <c r="N4338" s="244" t="s">
        <v>449</v>
      </c>
      <c r="O4338" s="244" t="s">
        <v>450</v>
      </c>
      <c r="P4338" s="244" t="s">
        <v>21152</v>
      </c>
      <c r="Q4338" s="244">
        <v>2024</v>
      </c>
      <c r="R4338" s="244" t="s">
        <v>14912</v>
      </c>
      <c r="S4338" s="223" t="s">
        <v>78</v>
      </c>
      <c r="T4338" s="244" t="s">
        <v>451</v>
      </c>
      <c r="U4338" s="246">
        <v>130</v>
      </c>
      <c r="V4338" s="244" t="s">
        <v>452</v>
      </c>
      <c r="W4338" s="244" t="s">
        <v>480</v>
      </c>
      <c r="X4338" s="244" t="s">
        <v>26264</v>
      </c>
      <c r="Y4338" s="246">
        <v>102400</v>
      </c>
      <c r="Z4338" s="262"/>
      <c r="AA4338" s="241">
        <f t="shared" si="33"/>
        <v>0</v>
      </c>
      <c r="AB4338" s="273" t="s">
        <v>26265</v>
      </c>
      <c r="AC4338" s="228"/>
    </row>
    <row r="4339" spans="1:29" ht="15" customHeight="1">
      <c r="A4339" s="109">
        <v>4330</v>
      </c>
      <c r="B4339" s="222" t="str">
        <f t="shared" si="32"/>
        <v>Klik Disini</v>
      </c>
      <c r="C4339" s="244" t="s">
        <v>26266</v>
      </c>
      <c r="D4339" s="244" t="s">
        <v>2762</v>
      </c>
      <c r="E4339" s="244" t="s">
        <v>22410</v>
      </c>
      <c r="F4339" s="244" t="s">
        <v>26267</v>
      </c>
      <c r="G4339" s="244" t="s">
        <v>26268</v>
      </c>
      <c r="H4339" s="244" t="s">
        <v>262</v>
      </c>
      <c r="I4339" s="237" t="s">
        <v>446</v>
      </c>
      <c r="J4339" s="204" t="s">
        <v>389</v>
      </c>
      <c r="K4339" s="313" t="s">
        <v>1953</v>
      </c>
      <c r="L4339" s="290"/>
      <c r="M4339" s="244" t="s">
        <v>447</v>
      </c>
      <c r="N4339" s="244" t="s">
        <v>449</v>
      </c>
      <c r="O4339" s="244" t="s">
        <v>450</v>
      </c>
      <c r="P4339" s="244">
        <v>2024</v>
      </c>
      <c r="Q4339" s="244">
        <v>2024</v>
      </c>
      <c r="R4339" s="244" t="s">
        <v>14912</v>
      </c>
      <c r="S4339" s="223" t="s">
        <v>78</v>
      </c>
      <c r="T4339" s="244" t="s">
        <v>451</v>
      </c>
      <c r="U4339" s="246">
        <v>82</v>
      </c>
      <c r="V4339" s="244" t="s">
        <v>452</v>
      </c>
      <c r="W4339" s="244" t="s">
        <v>5872</v>
      </c>
      <c r="X4339" s="244" t="s">
        <v>26269</v>
      </c>
      <c r="Y4339" s="246">
        <v>66000</v>
      </c>
      <c r="Z4339" s="262"/>
      <c r="AA4339" s="241">
        <f t="shared" si="33"/>
        <v>0</v>
      </c>
      <c r="AB4339" s="273" t="s">
        <v>26270</v>
      </c>
      <c r="AC4339" s="228"/>
    </row>
    <row r="4340" spans="1:29" ht="15" customHeight="1">
      <c r="A4340" s="109">
        <v>4331</v>
      </c>
      <c r="B4340" s="222" t="str">
        <f t="shared" si="32"/>
        <v>Klik Disini</v>
      </c>
      <c r="C4340" s="244" t="s">
        <v>26271</v>
      </c>
      <c r="D4340" s="244" t="s">
        <v>2762</v>
      </c>
      <c r="E4340" s="244" t="s">
        <v>26272</v>
      </c>
      <c r="F4340" s="244"/>
      <c r="G4340" s="244" t="s">
        <v>26273</v>
      </c>
      <c r="H4340" s="244" t="s">
        <v>7858</v>
      </c>
      <c r="I4340" s="237" t="s">
        <v>1844</v>
      </c>
      <c r="J4340" s="274" t="s">
        <v>401</v>
      </c>
      <c r="K4340" s="313" t="s">
        <v>1953</v>
      </c>
      <c r="L4340" s="290"/>
      <c r="M4340" s="244" t="s">
        <v>26274</v>
      </c>
      <c r="N4340" s="244" t="s">
        <v>449</v>
      </c>
      <c r="O4340" s="244" t="s">
        <v>450</v>
      </c>
      <c r="P4340" s="244" t="s">
        <v>21152</v>
      </c>
      <c r="Q4340" s="244">
        <v>2024</v>
      </c>
      <c r="R4340" s="244" t="s">
        <v>14912</v>
      </c>
      <c r="S4340" s="223" t="s">
        <v>78</v>
      </c>
      <c r="T4340" s="244" t="s">
        <v>451</v>
      </c>
      <c r="U4340" s="246">
        <v>306</v>
      </c>
      <c r="V4340" s="244" t="s">
        <v>452</v>
      </c>
      <c r="W4340" s="244" t="s">
        <v>736</v>
      </c>
      <c r="X4340" s="244" t="s">
        <v>26275</v>
      </c>
      <c r="Y4340" s="246">
        <v>77000</v>
      </c>
      <c r="Z4340" s="262"/>
      <c r="AA4340" s="241">
        <f t="shared" si="33"/>
        <v>0</v>
      </c>
      <c r="AB4340" s="273" t="s">
        <v>26276</v>
      </c>
      <c r="AC4340" s="228"/>
    </row>
    <row r="4341" spans="1:29" ht="15" customHeight="1">
      <c r="A4341" s="109">
        <v>4332</v>
      </c>
      <c r="B4341" s="222" t="str">
        <f t="shared" si="32"/>
        <v>Klik Disini</v>
      </c>
      <c r="C4341" s="244" t="s">
        <v>26277</v>
      </c>
      <c r="D4341" s="244" t="s">
        <v>2762</v>
      </c>
      <c r="E4341" s="244" t="s">
        <v>26278</v>
      </c>
      <c r="F4341" s="244" t="s">
        <v>26279</v>
      </c>
      <c r="G4341" s="244" t="s">
        <v>26280</v>
      </c>
      <c r="H4341" s="244" t="s">
        <v>3499</v>
      </c>
      <c r="I4341" s="237" t="s">
        <v>446</v>
      </c>
      <c r="J4341" s="204" t="s">
        <v>353</v>
      </c>
      <c r="K4341" s="313" t="s">
        <v>447</v>
      </c>
      <c r="L4341" s="290"/>
      <c r="M4341" s="244" t="s">
        <v>447</v>
      </c>
      <c r="N4341" s="244" t="s">
        <v>449</v>
      </c>
      <c r="O4341" s="244" t="s">
        <v>450</v>
      </c>
      <c r="P4341" s="244">
        <v>2024</v>
      </c>
      <c r="Q4341" s="244">
        <v>2024</v>
      </c>
      <c r="R4341" s="244" t="s">
        <v>3412</v>
      </c>
      <c r="S4341" s="223" t="s">
        <v>78</v>
      </c>
      <c r="T4341" s="244" t="s">
        <v>451</v>
      </c>
      <c r="U4341" s="246">
        <v>271</v>
      </c>
      <c r="V4341" s="244" t="s">
        <v>452</v>
      </c>
      <c r="W4341" s="244" t="s">
        <v>9232</v>
      </c>
      <c r="X4341" s="244" t="s">
        <v>26281</v>
      </c>
      <c r="Y4341" s="246">
        <v>100000</v>
      </c>
      <c r="Z4341" s="262"/>
      <c r="AA4341" s="241">
        <f t="shared" si="33"/>
        <v>0</v>
      </c>
      <c r="AB4341" s="273" t="s">
        <v>26282</v>
      </c>
      <c r="AC4341" s="228"/>
    </row>
    <row r="4342" spans="1:29" ht="15" customHeight="1">
      <c r="A4342" s="109">
        <v>4333</v>
      </c>
      <c r="B4342" s="222" t="str">
        <f t="shared" si="32"/>
        <v>Klik Disini</v>
      </c>
      <c r="C4342" s="244" t="s">
        <v>26283</v>
      </c>
      <c r="D4342" s="244" t="s">
        <v>2762</v>
      </c>
      <c r="E4342" s="244" t="s">
        <v>26272</v>
      </c>
      <c r="F4342" s="244"/>
      <c r="G4342" s="244" t="s">
        <v>26284</v>
      </c>
      <c r="H4342" s="244" t="s">
        <v>7858</v>
      </c>
      <c r="I4342" s="237" t="s">
        <v>1844</v>
      </c>
      <c r="J4342" s="274" t="s">
        <v>401</v>
      </c>
      <c r="K4342" s="313" t="s">
        <v>1953</v>
      </c>
      <c r="L4342" s="290"/>
      <c r="M4342" s="244" t="s">
        <v>1424</v>
      </c>
      <c r="N4342" s="244" t="s">
        <v>449</v>
      </c>
      <c r="O4342" s="244" t="s">
        <v>450</v>
      </c>
      <c r="P4342" s="244" t="s">
        <v>21152</v>
      </c>
      <c r="Q4342" s="244">
        <v>2024</v>
      </c>
      <c r="R4342" s="244" t="s">
        <v>14912</v>
      </c>
      <c r="S4342" s="223" t="s">
        <v>78</v>
      </c>
      <c r="T4342" s="244" t="s">
        <v>451</v>
      </c>
      <c r="U4342" s="246">
        <v>434</v>
      </c>
      <c r="V4342" s="244" t="s">
        <v>452</v>
      </c>
      <c r="W4342" s="244" t="s">
        <v>1626</v>
      </c>
      <c r="X4342" s="244" t="s">
        <v>26275</v>
      </c>
      <c r="Y4342" s="246">
        <v>104000</v>
      </c>
      <c r="Z4342" s="262"/>
      <c r="AA4342" s="241">
        <f t="shared" si="33"/>
        <v>0</v>
      </c>
      <c r="AB4342" s="273" t="s">
        <v>26285</v>
      </c>
      <c r="AC4342" s="228"/>
    </row>
    <row r="4343" spans="1:29" ht="15" customHeight="1">
      <c r="A4343" s="109">
        <v>4334</v>
      </c>
      <c r="B4343" s="222" t="str">
        <f t="shared" si="32"/>
        <v>Klik Disini</v>
      </c>
      <c r="C4343" s="244" t="s">
        <v>26286</v>
      </c>
      <c r="D4343" s="244" t="s">
        <v>2762</v>
      </c>
      <c r="E4343" s="244" t="s">
        <v>26272</v>
      </c>
      <c r="F4343" s="244"/>
      <c r="G4343" s="244" t="s">
        <v>26287</v>
      </c>
      <c r="H4343" s="244" t="s">
        <v>7858</v>
      </c>
      <c r="I4343" s="237" t="s">
        <v>1844</v>
      </c>
      <c r="J4343" s="274" t="s">
        <v>401</v>
      </c>
      <c r="K4343" s="313" t="s">
        <v>1953</v>
      </c>
      <c r="L4343" s="290"/>
      <c r="M4343" s="244" t="s">
        <v>1419</v>
      </c>
      <c r="N4343" s="244" t="s">
        <v>449</v>
      </c>
      <c r="O4343" s="244" t="s">
        <v>450</v>
      </c>
      <c r="P4343" s="244" t="s">
        <v>21152</v>
      </c>
      <c r="Q4343" s="244">
        <v>2024</v>
      </c>
      <c r="R4343" s="244" t="s">
        <v>14912</v>
      </c>
      <c r="S4343" s="223" t="s">
        <v>78</v>
      </c>
      <c r="T4343" s="244" t="s">
        <v>451</v>
      </c>
      <c r="U4343" s="246">
        <v>434</v>
      </c>
      <c r="V4343" s="244" t="s">
        <v>452</v>
      </c>
      <c r="W4343" s="244" t="s">
        <v>904</v>
      </c>
      <c r="X4343" s="244" t="s">
        <v>26275</v>
      </c>
      <c r="Y4343" s="246">
        <v>104000</v>
      </c>
      <c r="Z4343" s="262"/>
      <c r="AA4343" s="241">
        <f t="shared" si="33"/>
        <v>0</v>
      </c>
      <c r="AB4343" s="273" t="s">
        <v>26288</v>
      </c>
      <c r="AC4343" s="228"/>
    </row>
    <row r="4344" spans="1:29" ht="15" customHeight="1">
      <c r="A4344" s="109">
        <v>4335</v>
      </c>
      <c r="B4344" s="222" t="str">
        <f t="shared" si="32"/>
        <v>Klik Disini</v>
      </c>
      <c r="C4344" s="244" t="s">
        <v>26289</v>
      </c>
      <c r="D4344" s="244" t="s">
        <v>2762</v>
      </c>
      <c r="E4344" s="244" t="s">
        <v>26272</v>
      </c>
      <c r="F4344" s="244"/>
      <c r="G4344" s="244" t="s">
        <v>26290</v>
      </c>
      <c r="H4344" s="244" t="s">
        <v>7858</v>
      </c>
      <c r="I4344" s="237" t="s">
        <v>1844</v>
      </c>
      <c r="J4344" s="274" t="s">
        <v>401</v>
      </c>
      <c r="K4344" s="313" t="s">
        <v>1953</v>
      </c>
      <c r="L4344" s="290"/>
      <c r="M4344" s="244" t="s">
        <v>1413</v>
      </c>
      <c r="N4344" s="244" t="s">
        <v>449</v>
      </c>
      <c r="O4344" s="244" t="s">
        <v>450</v>
      </c>
      <c r="P4344" s="244" t="s">
        <v>21152</v>
      </c>
      <c r="Q4344" s="244">
        <v>2024</v>
      </c>
      <c r="R4344" s="244" t="s">
        <v>14912</v>
      </c>
      <c r="S4344" s="223" t="s">
        <v>78</v>
      </c>
      <c r="T4344" s="244" t="s">
        <v>451</v>
      </c>
      <c r="U4344" s="246">
        <v>578</v>
      </c>
      <c r="V4344" s="244" t="s">
        <v>452</v>
      </c>
      <c r="W4344" s="244" t="s">
        <v>4611</v>
      </c>
      <c r="X4344" s="244" t="s">
        <v>26275</v>
      </c>
      <c r="Y4344" s="246">
        <v>134000</v>
      </c>
      <c r="Z4344" s="262"/>
      <c r="AA4344" s="241">
        <f t="shared" si="33"/>
        <v>0</v>
      </c>
      <c r="AB4344" s="273" t="s">
        <v>26291</v>
      </c>
      <c r="AC4344" s="228"/>
    </row>
    <row r="4345" spans="1:29" ht="15" customHeight="1">
      <c r="A4345" s="109">
        <v>4336</v>
      </c>
      <c r="B4345" s="222" t="str">
        <f t="shared" ref="B4345:B4484" si="34">HYPERLINK("https://mocostore.moco.co.id/catalog/"&amp;AB4345,"Klik Disini")</f>
        <v>Klik Disini</v>
      </c>
      <c r="C4345" s="244" t="s">
        <v>26292</v>
      </c>
      <c r="D4345" s="244" t="s">
        <v>2762</v>
      </c>
      <c r="E4345" s="244" t="s">
        <v>26293</v>
      </c>
      <c r="F4345" s="244"/>
      <c r="G4345" s="244" t="s">
        <v>26294</v>
      </c>
      <c r="H4345" s="244" t="s">
        <v>398</v>
      </c>
      <c r="I4345" s="237" t="s">
        <v>1844</v>
      </c>
      <c r="J4345" s="274" t="s">
        <v>397</v>
      </c>
      <c r="K4345" s="313" t="s">
        <v>1953</v>
      </c>
      <c r="L4345" s="290"/>
      <c r="M4345" s="244" t="s">
        <v>447</v>
      </c>
      <c r="N4345" s="244" t="s">
        <v>449</v>
      </c>
      <c r="O4345" s="244" t="s">
        <v>450</v>
      </c>
      <c r="P4345" s="244" t="s">
        <v>21152</v>
      </c>
      <c r="Q4345" s="244">
        <v>2024</v>
      </c>
      <c r="R4345" s="244" t="s">
        <v>14912</v>
      </c>
      <c r="S4345" s="223" t="s">
        <v>78</v>
      </c>
      <c r="T4345" s="244" t="s">
        <v>451</v>
      </c>
      <c r="U4345" s="246">
        <v>1042</v>
      </c>
      <c r="V4345" s="244" t="s">
        <v>452</v>
      </c>
      <c r="W4345" s="244" t="s">
        <v>864</v>
      </c>
      <c r="X4345" s="244" t="s">
        <v>26295</v>
      </c>
      <c r="Y4345" s="246">
        <v>243000</v>
      </c>
      <c r="Z4345" s="262"/>
      <c r="AA4345" s="241">
        <f t="shared" ref="AA4345:AA4484" si="35">Y4345*Z4345</f>
        <v>0</v>
      </c>
      <c r="AB4345" s="273" t="s">
        <v>26296</v>
      </c>
      <c r="AC4345" s="228"/>
    </row>
    <row r="4346" spans="1:29" ht="15" customHeight="1">
      <c r="A4346" s="109">
        <v>4337</v>
      </c>
      <c r="B4346" s="222" t="str">
        <f t="shared" si="34"/>
        <v>Klik Disini</v>
      </c>
      <c r="C4346" s="244" t="s">
        <v>26297</v>
      </c>
      <c r="D4346" s="244" t="s">
        <v>2762</v>
      </c>
      <c r="E4346" s="244" t="s">
        <v>22410</v>
      </c>
      <c r="F4346" s="244" t="s">
        <v>26298</v>
      </c>
      <c r="G4346" s="244" t="s">
        <v>26299</v>
      </c>
      <c r="H4346" s="244" t="s">
        <v>262</v>
      </c>
      <c r="I4346" s="237" t="s">
        <v>446</v>
      </c>
      <c r="J4346" s="204" t="s">
        <v>389</v>
      </c>
      <c r="K4346" s="313" t="s">
        <v>1953</v>
      </c>
      <c r="L4346" s="290"/>
      <c r="M4346" s="244" t="s">
        <v>447</v>
      </c>
      <c r="N4346" s="244" t="s">
        <v>449</v>
      </c>
      <c r="O4346" s="244" t="s">
        <v>450</v>
      </c>
      <c r="P4346" s="244">
        <v>2024</v>
      </c>
      <c r="Q4346" s="244">
        <v>2024</v>
      </c>
      <c r="R4346" s="244" t="s">
        <v>14912</v>
      </c>
      <c r="S4346" s="223" t="s">
        <v>78</v>
      </c>
      <c r="T4346" s="244" t="s">
        <v>451</v>
      </c>
      <c r="U4346" s="246">
        <v>82</v>
      </c>
      <c r="V4346" s="244" t="s">
        <v>452</v>
      </c>
      <c r="W4346" s="244" t="s">
        <v>3779</v>
      </c>
      <c r="X4346" s="244" t="s">
        <v>26300</v>
      </c>
      <c r="Y4346" s="246">
        <v>66000</v>
      </c>
      <c r="Z4346" s="262"/>
      <c r="AA4346" s="241">
        <f t="shared" si="35"/>
        <v>0</v>
      </c>
      <c r="AB4346" s="273" t="s">
        <v>26301</v>
      </c>
      <c r="AC4346" s="228"/>
    </row>
    <row r="4347" spans="1:29" ht="15" customHeight="1">
      <c r="A4347" s="109">
        <v>4338</v>
      </c>
      <c r="B4347" s="222" t="str">
        <f t="shared" si="34"/>
        <v>Klik Disini</v>
      </c>
      <c r="C4347" s="244" t="s">
        <v>26302</v>
      </c>
      <c r="D4347" s="244" t="s">
        <v>2762</v>
      </c>
      <c r="E4347" s="244" t="s">
        <v>26293</v>
      </c>
      <c r="F4347" s="244"/>
      <c r="G4347" s="244" t="s">
        <v>26303</v>
      </c>
      <c r="H4347" s="244" t="s">
        <v>26304</v>
      </c>
      <c r="I4347" s="237" t="s">
        <v>446</v>
      </c>
      <c r="J4347" s="204" t="s">
        <v>353</v>
      </c>
      <c r="K4347" s="313" t="s">
        <v>1953</v>
      </c>
      <c r="L4347" s="290"/>
      <c r="M4347" s="244" t="s">
        <v>447</v>
      </c>
      <c r="N4347" s="244" t="s">
        <v>449</v>
      </c>
      <c r="O4347" s="244" t="s">
        <v>450</v>
      </c>
      <c r="P4347" s="244" t="s">
        <v>21152</v>
      </c>
      <c r="Q4347" s="244">
        <v>2024</v>
      </c>
      <c r="R4347" s="244" t="s">
        <v>14912</v>
      </c>
      <c r="S4347" s="223" t="s">
        <v>78</v>
      </c>
      <c r="T4347" s="244" t="s">
        <v>451</v>
      </c>
      <c r="U4347" s="246">
        <v>434</v>
      </c>
      <c r="V4347" s="244" t="s">
        <v>452</v>
      </c>
      <c r="W4347" s="244" t="s">
        <v>1161</v>
      </c>
      <c r="X4347" s="244" t="s">
        <v>26305</v>
      </c>
      <c r="Y4347" s="246">
        <v>104000</v>
      </c>
      <c r="Z4347" s="262"/>
      <c r="AA4347" s="241">
        <f t="shared" si="35"/>
        <v>0</v>
      </c>
      <c r="AB4347" s="273" t="s">
        <v>26306</v>
      </c>
      <c r="AC4347" s="228"/>
    </row>
    <row r="4348" spans="1:29" ht="15" customHeight="1">
      <c r="A4348" s="109">
        <v>4339</v>
      </c>
      <c r="B4348" s="222" t="str">
        <f t="shared" si="34"/>
        <v>Klik Disini</v>
      </c>
      <c r="C4348" s="244" t="s">
        <v>26307</v>
      </c>
      <c r="D4348" s="244" t="s">
        <v>2762</v>
      </c>
      <c r="E4348" s="244" t="s">
        <v>26308</v>
      </c>
      <c r="F4348" s="244" t="s">
        <v>26309</v>
      </c>
      <c r="G4348" s="244" t="s">
        <v>26310</v>
      </c>
      <c r="H4348" s="244" t="s">
        <v>3912</v>
      </c>
      <c r="I4348" s="237" t="s">
        <v>446</v>
      </c>
      <c r="J4348" s="204" t="s">
        <v>367</v>
      </c>
      <c r="K4348" s="313" t="s">
        <v>447</v>
      </c>
      <c r="L4348" s="290"/>
      <c r="M4348" s="244" t="s">
        <v>447</v>
      </c>
      <c r="N4348" s="244" t="s">
        <v>449</v>
      </c>
      <c r="O4348" s="244" t="s">
        <v>450</v>
      </c>
      <c r="P4348" s="244">
        <v>2024</v>
      </c>
      <c r="Q4348" s="244">
        <v>2024</v>
      </c>
      <c r="R4348" s="244" t="s">
        <v>14116</v>
      </c>
      <c r="S4348" s="223" t="s">
        <v>78</v>
      </c>
      <c r="T4348" s="244" t="s">
        <v>451</v>
      </c>
      <c r="U4348" s="246">
        <v>210</v>
      </c>
      <c r="V4348" s="244" t="s">
        <v>452</v>
      </c>
      <c r="W4348" s="244" t="s">
        <v>917</v>
      </c>
      <c r="X4348" s="244" t="s">
        <v>26311</v>
      </c>
      <c r="Y4348" s="246">
        <v>79000</v>
      </c>
      <c r="Z4348" s="262"/>
      <c r="AA4348" s="241">
        <f t="shared" si="35"/>
        <v>0</v>
      </c>
      <c r="AB4348" s="273" t="s">
        <v>26312</v>
      </c>
      <c r="AC4348" s="228"/>
    </row>
    <row r="4349" spans="1:29" ht="15" customHeight="1">
      <c r="A4349" s="109">
        <v>4340</v>
      </c>
      <c r="B4349" s="222" t="str">
        <f t="shared" si="34"/>
        <v>Klik Disini</v>
      </c>
      <c r="C4349" s="244" t="s">
        <v>26313</v>
      </c>
      <c r="D4349" s="244" t="s">
        <v>2762</v>
      </c>
      <c r="E4349" s="244" t="s">
        <v>26314</v>
      </c>
      <c r="F4349" s="244"/>
      <c r="G4349" s="244" t="s">
        <v>26315</v>
      </c>
      <c r="H4349" s="244" t="s">
        <v>262</v>
      </c>
      <c r="I4349" s="237" t="s">
        <v>446</v>
      </c>
      <c r="J4349" s="204" t="s">
        <v>363</v>
      </c>
      <c r="K4349" s="313" t="s">
        <v>1953</v>
      </c>
      <c r="L4349" s="290"/>
      <c r="M4349" s="244" t="s">
        <v>447</v>
      </c>
      <c r="N4349" s="244" t="s">
        <v>449</v>
      </c>
      <c r="O4349" s="244" t="s">
        <v>450</v>
      </c>
      <c r="P4349" s="244" t="s">
        <v>21152</v>
      </c>
      <c r="Q4349" s="244">
        <v>2024</v>
      </c>
      <c r="R4349" s="244" t="s">
        <v>14912</v>
      </c>
      <c r="S4349" s="223" t="s">
        <v>78</v>
      </c>
      <c r="T4349" s="244" t="s">
        <v>451</v>
      </c>
      <c r="U4349" s="246">
        <v>98</v>
      </c>
      <c r="V4349" s="244" t="s">
        <v>452</v>
      </c>
      <c r="W4349" s="244" t="s">
        <v>563</v>
      </c>
      <c r="X4349" s="244" t="s">
        <v>26316</v>
      </c>
      <c r="Y4349" s="246">
        <v>31000</v>
      </c>
      <c r="Z4349" s="262"/>
      <c r="AA4349" s="241">
        <f t="shared" si="35"/>
        <v>0</v>
      </c>
      <c r="AB4349" s="273" t="s">
        <v>26317</v>
      </c>
      <c r="AC4349" s="228"/>
    </row>
    <row r="4350" spans="1:29" ht="15" customHeight="1">
      <c r="A4350" s="109">
        <v>4341</v>
      </c>
      <c r="B4350" s="222" t="str">
        <f t="shared" si="34"/>
        <v>Klik Disini</v>
      </c>
      <c r="C4350" s="244" t="s">
        <v>26318</v>
      </c>
      <c r="D4350" s="244" t="s">
        <v>2762</v>
      </c>
      <c r="E4350" s="244" t="s">
        <v>22410</v>
      </c>
      <c r="F4350" s="244" t="s">
        <v>26319</v>
      </c>
      <c r="G4350" s="244" t="s">
        <v>26320</v>
      </c>
      <c r="H4350" s="244" t="s">
        <v>262</v>
      </c>
      <c r="I4350" s="237" t="s">
        <v>446</v>
      </c>
      <c r="J4350" s="204" t="s">
        <v>363</v>
      </c>
      <c r="K4350" s="313" t="s">
        <v>1953</v>
      </c>
      <c r="L4350" s="290"/>
      <c r="M4350" s="244" t="s">
        <v>447</v>
      </c>
      <c r="N4350" s="244" t="s">
        <v>449</v>
      </c>
      <c r="O4350" s="244" t="s">
        <v>450</v>
      </c>
      <c r="P4350" s="244">
        <v>2024</v>
      </c>
      <c r="Q4350" s="244">
        <v>2024</v>
      </c>
      <c r="R4350" s="244" t="s">
        <v>14912</v>
      </c>
      <c r="S4350" s="223" t="s">
        <v>78</v>
      </c>
      <c r="T4350" s="244" t="s">
        <v>451</v>
      </c>
      <c r="U4350" s="246">
        <v>82</v>
      </c>
      <c r="V4350" s="244" t="s">
        <v>452</v>
      </c>
      <c r="W4350" s="244" t="s">
        <v>2506</v>
      </c>
      <c r="X4350" s="244" t="s">
        <v>26321</v>
      </c>
      <c r="Y4350" s="246">
        <v>66000</v>
      </c>
      <c r="Z4350" s="262"/>
      <c r="AA4350" s="241">
        <f t="shared" si="35"/>
        <v>0</v>
      </c>
      <c r="AB4350" s="273" t="s">
        <v>26322</v>
      </c>
      <c r="AC4350" s="228"/>
    </row>
    <row r="4351" spans="1:29" ht="15" customHeight="1">
      <c r="A4351" s="109">
        <v>4342</v>
      </c>
      <c r="B4351" s="222" t="str">
        <f t="shared" si="34"/>
        <v>Klik Disini</v>
      </c>
      <c r="C4351" s="244" t="s">
        <v>26323</v>
      </c>
      <c r="D4351" s="244" t="s">
        <v>2762</v>
      </c>
      <c r="E4351" s="244" t="s">
        <v>26324</v>
      </c>
      <c r="F4351" s="244"/>
      <c r="G4351" s="244" t="s">
        <v>26325</v>
      </c>
      <c r="H4351" s="244" t="s">
        <v>262</v>
      </c>
      <c r="I4351" s="237" t="s">
        <v>446</v>
      </c>
      <c r="J4351" s="204" t="s">
        <v>363</v>
      </c>
      <c r="K4351" s="313" t="s">
        <v>1953</v>
      </c>
      <c r="L4351" s="290"/>
      <c r="M4351" s="244" t="s">
        <v>447</v>
      </c>
      <c r="N4351" s="244" t="s">
        <v>449</v>
      </c>
      <c r="O4351" s="244" t="s">
        <v>450</v>
      </c>
      <c r="P4351" s="244" t="s">
        <v>21152</v>
      </c>
      <c r="Q4351" s="244">
        <v>2024</v>
      </c>
      <c r="R4351" s="244" t="s">
        <v>14912</v>
      </c>
      <c r="S4351" s="223" t="s">
        <v>78</v>
      </c>
      <c r="T4351" s="244" t="s">
        <v>451</v>
      </c>
      <c r="U4351" s="246">
        <v>82</v>
      </c>
      <c r="V4351" s="244" t="s">
        <v>452</v>
      </c>
      <c r="W4351" s="244" t="s">
        <v>4754</v>
      </c>
      <c r="X4351" s="244" t="s">
        <v>26326</v>
      </c>
      <c r="Y4351" s="246">
        <v>29000</v>
      </c>
      <c r="Z4351" s="262"/>
      <c r="AA4351" s="241">
        <f t="shared" si="35"/>
        <v>0</v>
      </c>
      <c r="AB4351" s="273" t="s">
        <v>26327</v>
      </c>
      <c r="AC4351" s="228"/>
    </row>
    <row r="4352" spans="1:29" ht="15" customHeight="1">
      <c r="A4352" s="109">
        <v>4343</v>
      </c>
      <c r="B4352" s="222" t="str">
        <f t="shared" si="34"/>
        <v>Klik Disini</v>
      </c>
      <c r="C4352" s="244" t="s">
        <v>26328</v>
      </c>
      <c r="D4352" s="244" t="s">
        <v>2762</v>
      </c>
      <c r="E4352" s="244" t="s">
        <v>16693</v>
      </c>
      <c r="F4352" s="244" t="s">
        <v>26329</v>
      </c>
      <c r="G4352" s="244" t="s">
        <v>26330</v>
      </c>
      <c r="H4352" s="244" t="s">
        <v>346</v>
      </c>
      <c r="I4352" s="237" t="s">
        <v>446</v>
      </c>
      <c r="J4352" s="204" t="s">
        <v>345</v>
      </c>
      <c r="K4352" s="313" t="s">
        <v>447</v>
      </c>
      <c r="L4352" s="290"/>
      <c r="M4352" s="244" t="s">
        <v>447</v>
      </c>
      <c r="N4352" s="244" t="s">
        <v>449</v>
      </c>
      <c r="O4352" s="244" t="s">
        <v>450</v>
      </c>
      <c r="P4352" s="244">
        <v>2024</v>
      </c>
      <c r="Q4352" s="244">
        <v>2024</v>
      </c>
      <c r="R4352" s="244" t="s">
        <v>3412</v>
      </c>
      <c r="S4352" s="223" t="s">
        <v>78</v>
      </c>
      <c r="T4352" s="244" t="s">
        <v>451</v>
      </c>
      <c r="U4352" s="246">
        <v>307</v>
      </c>
      <c r="V4352" s="244" t="s">
        <v>452</v>
      </c>
      <c r="W4352" s="244" t="s">
        <v>1076</v>
      </c>
      <c r="X4352" s="244" t="s">
        <v>26331</v>
      </c>
      <c r="Y4352" s="246">
        <v>100000</v>
      </c>
      <c r="Z4352" s="262"/>
      <c r="AA4352" s="241">
        <f t="shared" si="35"/>
        <v>0</v>
      </c>
      <c r="AB4352" s="273" t="s">
        <v>26332</v>
      </c>
      <c r="AC4352" s="228"/>
    </row>
    <row r="4353" spans="1:29" ht="15" customHeight="1">
      <c r="A4353" s="109">
        <v>4344</v>
      </c>
      <c r="B4353" s="222" t="str">
        <f t="shared" si="34"/>
        <v>Klik Disini</v>
      </c>
      <c r="C4353" s="244" t="s">
        <v>26333</v>
      </c>
      <c r="D4353" s="244" t="s">
        <v>2762</v>
      </c>
      <c r="E4353" s="244" t="s">
        <v>26334</v>
      </c>
      <c r="F4353" s="244"/>
      <c r="G4353" s="244" t="s">
        <v>26335</v>
      </c>
      <c r="H4353" s="244" t="s">
        <v>262</v>
      </c>
      <c r="I4353" s="237" t="s">
        <v>446</v>
      </c>
      <c r="J4353" s="204" t="s">
        <v>363</v>
      </c>
      <c r="K4353" s="313" t="s">
        <v>1953</v>
      </c>
      <c r="L4353" s="290"/>
      <c r="M4353" s="244" t="s">
        <v>447</v>
      </c>
      <c r="N4353" s="244" t="s">
        <v>449</v>
      </c>
      <c r="O4353" s="244" t="s">
        <v>450</v>
      </c>
      <c r="P4353" s="244" t="s">
        <v>21152</v>
      </c>
      <c r="Q4353" s="244">
        <v>2024</v>
      </c>
      <c r="R4353" s="244" t="s">
        <v>14912</v>
      </c>
      <c r="S4353" s="223" t="s">
        <v>78</v>
      </c>
      <c r="T4353" s="244" t="s">
        <v>451</v>
      </c>
      <c r="U4353" s="246">
        <v>130</v>
      </c>
      <c r="V4353" s="244" t="s">
        <v>452</v>
      </c>
      <c r="W4353" s="244" t="s">
        <v>1332</v>
      </c>
      <c r="X4353" s="244" t="s">
        <v>26336</v>
      </c>
      <c r="Y4353" s="246">
        <v>38000</v>
      </c>
      <c r="Z4353" s="262"/>
      <c r="AA4353" s="241">
        <f t="shared" si="35"/>
        <v>0</v>
      </c>
      <c r="AB4353" s="273" t="s">
        <v>26337</v>
      </c>
      <c r="AC4353" s="228"/>
    </row>
    <row r="4354" spans="1:29" ht="15" customHeight="1">
      <c r="A4354" s="109">
        <v>4345</v>
      </c>
      <c r="B4354" s="222" t="str">
        <f t="shared" si="34"/>
        <v>Klik Disini</v>
      </c>
      <c r="C4354" s="244" t="s">
        <v>26338</v>
      </c>
      <c r="D4354" s="244" t="s">
        <v>2762</v>
      </c>
      <c r="E4354" s="244" t="s">
        <v>22410</v>
      </c>
      <c r="F4354" s="244" t="s">
        <v>26339</v>
      </c>
      <c r="G4354" s="244" t="s">
        <v>26340</v>
      </c>
      <c r="H4354" s="244" t="s">
        <v>262</v>
      </c>
      <c r="I4354" s="237" t="s">
        <v>446</v>
      </c>
      <c r="J4354" s="204" t="s">
        <v>363</v>
      </c>
      <c r="K4354" s="313" t="s">
        <v>1953</v>
      </c>
      <c r="L4354" s="290"/>
      <c r="M4354" s="244" t="s">
        <v>447</v>
      </c>
      <c r="N4354" s="244" t="s">
        <v>449</v>
      </c>
      <c r="O4354" s="244" t="s">
        <v>450</v>
      </c>
      <c r="P4354" s="244">
        <v>2024</v>
      </c>
      <c r="Q4354" s="244">
        <v>2024</v>
      </c>
      <c r="R4354" s="244" t="s">
        <v>14912</v>
      </c>
      <c r="S4354" s="223" t="s">
        <v>78</v>
      </c>
      <c r="T4354" s="244" t="s">
        <v>451</v>
      </c>
      <c r="U4354" s="246">
        <v>82</v>
      </c>
      <c r="V4354" s="244" t="s">
        <v>452</v>
      </c>
      <c r="W4354" s="244" t="s">
        <v>5340</v>
      </c>
      <c r="X4354" s="244" t="s">
        <v>26341</v>
      </c>
      <c r="Y4354" s="246">
        <v>66000</v>
      </c>
      <c r="Z4354" s="262"/>
      <c r="AA4354" s="241">
        <f t="shared" si="35"/>
        <v>0</v>
      </c>
      <c r="AB4354" s="273" t="s">
        <v>26342</v>
      </c>
      <c r="AC4354" s="228"/>
    </row>
    <row r="4355" spans="1:29" ht="15" customHeight="1">
      <c r="A4355" s="109">
        <v>4346</v>
      </c>
      <c r="B4355" s="222" t="str">
        <f t="shared" si="34"/>
        <v>Klik Disini</v>
      </c>
      <c r="C4355" s="244" t="s">
        <v>26343</v>
      </c>
      <c r="D4355" s="244" t="s">
        <v>2762</v>
      </c>
      <c r="E4355" s="244" t="s">
        <v>26344</v>
      </c>
      <c r="F4355" s="244"/>
      <c r="G4355" s="244" t="s">
        <v>26345</v>
      </c>
      <c r="H4355" s="244" t="s">
        <v>262</v>
      </c>
      <c r="I4355" s="237" t="s">
        <v>446</v>
      </c>
      <c r="J4355" s="204" t="s">
        <v>363</v>
      </c>
      <c r="K4355" s="313" t="s">
        <v>1953</v>
      </c>
      <c r="L4355" s="290"/>
      <c r="M4355" s="244" t="s">
        <v>447</v>
      </c>
      <c r="N4355" s="244" t="s">
        <v>449</v>
      </c>
      <c r="O4355" s="244" t="s">
        <v>450</v>
      </c>
      <c r="P4355" s="244" t="s">
        <v>21152</v>
      </c>
      <c r="Q4355" s="244">
        <v>2024</v>
      </c>
      <c r="R4355" s="244" t="s">
        <v>14912</v>
      </c>
      <c r="S4355" s="223" t="s">
        <v>78</v>
      </c>
      <c r="T4355" s="244" t="s">
        <v>451</v>
      </c>
      <c r="U4355" s="246">
        <v>82</v>
      </c>
      <c r="V4355" s="244" t="s">
        <v>452</v>
      </c>
      <c r="W4355" s="244" t="s">
        <v>3460</v>
      </c>
      <c r="X4355" s="244" t="s">
        <v>26346</v>
      </c>
      <c r="Y4355" s="246">
        <v>65600</v>
      </c>
      <c r="Z4355" s="262"/>
      <c r="AA4355" s="241">
        <f t="shared" si="35"/>
        <v>0</v>
      </c>
      <c r="AB4355" s="273" t="s">
        <v>26347</v>
      </c>
      <c r="AC4355" s="228"/>
    </row>
    <row r="4356" spans="1:29" ht="15" customHeight="1">
      <c r="A4356" s="109">
        <v>4347</v>
      </c>
      <c r="B4356" s="222" t="str">
        <f t="shared" si="34"/>
        <v>Klik Disini</v>
      </c>
      <c r="C4356" s="244" t="s">
        <v>26348</v>
      </c>
      <c r="D4356" s="244" t="s">
        <v>2762</v>
      </c>
      <c r="E4356" s="244" t="s">
        <v>22410</v>
      </c>
      <c r="F4356" s="244" t="s">
        <v>26349</v>
      </c>
      <c r="G4356" s="244" t="s">
        <v>26350</v>
      </c>
      <c r="H4356" s="244" t="s">
        <v>262</v>
      </c>
      <c r="I4356" s="237" t="s">
        <v>446</v>
      </c>
      <c r="J4356" s="204" t="s">
        <v>363</v>
      </c>
      <c r="K4356" s="313" t="s">
        <v>1953</v>
      </c>
      <c r="L4356" s="290"/>
      <c r="M4356" s="244" t="s">
        <v>447</v>
      </c>
      <c r="N4356" s="244" t="s">
        <v>449</v>
      </c>
      <c r="O4356" s="244" t="s">
        <v>450</v>
      </c>
      <c r="P4356" s="244">
        <v>2024</v>
      </c>
      <c r="Q4356" s="244">
        <v>2024</v>
      </c>
      <c r="R4356" s="244" t="s">
        <v>14912</v>
      </c>
      <c r="S4356" s="223" t="s">
        <v>78</v>
      </c>
      <c r="T4356" s="244" t="s">
        <v>451</v>
      </c>
      <c r="U4356" s="246">
        <v>82</v>
      </c>
      <c r="V4356" s="244" t="s">
        <v>452</v>
      </c>
      <c r="W4356" s="244" t="s">
        <v>6556</v>
      </c>
      <c r="X4356" s="244" t="s">
        <v>26351</v>
      </c>
      <c r="Y4356" s="246">
        <v>66000</v>
      </c>
      <c r="Z4356" s="262"/>
      <c r="AA4356" s="241">
        <f t="shared" si="35"/>
        <v>0</v>
      </c>
      <c r="AB4356" s="273" t="s">
        <v>26352</v>
      </c>
      <c r="AC4356" s="228"/>
    </row>
    <row r="4357" spans="1:29" ht="15" customHeight="1">
      <c r="A4357" s="109">
        <v>4348</v>
      </c>
      <c r="B4357" s="222" t="str">
        <f t="shared" si="34"/>
        <v>Klik Disini</v>
      </c>
      <c r="C4357" s="244" t="s">
        <v>26353</v>
      </c>
      <c r="D4357" s="244" t="s">
        <v>2762</v>
      </c>
      <c r="E4357" s="244" t="s">
        <v>26354</v>
      </c>
      <c r="F4357" s="244"/>
      <c r="G4357" s="244" t="s">
        <v>26355</v>
      </c>
      <c r="H4357" s="244" t="s">
        <v>262</v>
      </c>
      <c r="I4357" s="237" t="s">
        <v>446</v>
      </c>
      <c r="J4357" s="204" t="s">
        <v>363</v>
      </c>
      <c r="K4357" s="313" t="s">
        <v>1953</v>
      </c>
      <c r="L4357" s="290"/>
      <c r="M4357" s="244" t="s">
        <v>447</v>
      </c>
      <c r="N4357" s="244" t="s">
        <v>449</v>
      </c>
      <c r="O4357" s="244" t="s">
        <v>450</v>
      </c>
      <c r="P4357" s="244" t="s">
        <v>21152</v>
      </c>
      <c r="Q4357" s="244">
        <v>2024</v>
      </c>
      <c r="R4357" s="244" t="s">
        <v>14912</v>
      </c>
      <c r="S4357" s="223" t="s">
        <v>78</v>
      </c>
      <c r="T4357" s="244" t="s">
        <v>451</v>
      </c>
      <c r="U4357" s="246">
        <v>194</v>
      </c>
      <c r="V4357" s="244" t="s">
        <v>452</v>
      </c>
      <c r="W4357" s="244" t="s">
        <v>632</v>
      </c>
      <c r="X4357" s="244" t="s">
        <v>26356</v>
      </c>
      <c r="Y4357" s="246">
        <v>155200</v>
      </c>
      <c r="Z4357" s="262"/>
      <c r="AA4357" s="241">
        <f t="shared" si="35"/>
        <v>0</v>
      </c>
      <c r="AB4357" s="273" t="s">
        <v>26357</v>
      </c>
      <c r="AC4357" s="228"/>
    </row>
    <row r="4358" spans="1:29" ht="15" customHeight="1">
      <c r="A4358" s="109">
        <v>4349</v>
      </c>
      <c r="B4358" s="222" t="str">
        <f t="shared" si="34"/>
        <v>Klik Disini</v>
      </c>
      <c r="C4358" s="244" t="s">
        <v>26358</v>
      </c>
      <c r="D4358" s="244" t="s">
        <v>2762</v>
      </c>
      <c r="E4358" s="244" t="s">
        <v>26359</v>
      </c>
      <c r="F4358" s="244"/>
      <c r="G4358" s="244" t="s">
        <v>26360</v>
      </c>
      <c r="H4358" s="244" t="s">
        <v>262</v>
      </c>
      <c r="I4358" s="237" t="s">
        <v>446</v>
      </c>
      <c r="J4358" s="204" t="s">
        <v>363</v>
      </c>
      <c r="K4358" s="313" t="s">
        <v>1953</v>
      </c>
      <c r="L4358" s="290"/>
      <c r="M4358" s="244" t="s">
        <v>447</v>
      </c>
      <c r="N4358" s="244" t="s">
        <v>449</v>
      </c>
      <c r="O4358" s="244" t="s">
        <v>450</v>
      </c>
      <c r="P4358" s="244" t="s">
        <v>21152</v>
      </c>
      <c r="Q4358" s="244">
        <v>2024</v>
      </c>
      <c r="R4358" s="244" t="s">
        <v>14912</v>
      </c>
      <c r="S4358" s="223" t="s">
        <v>78</v>
      </c>
      <c r="T4358" s="244" t="s">
        <v>451</v>
      </c>
      <c r="U4358" s="246">
        <v>146</v>
      </c>
      <c r="V4358" s="244" t="s">
        <v>452</v>
      </c>
      <c r="W4358" s="244" t="s">
        <v>524</v>
      </c>
      <c r="X4358" s="244" t="s">
        <v>26361</v>
      </c>
      <c r="Y4358" s="246">
        <v>116800</v>
      </c>
      <c r="Z4358" s="262"/>
      <c r="AA4358" s="241">
        <f t="shared" si="35"/>
        <v>0</v>
      </c>
      <c r="AB4358" s="273" t="s">
        <v>26362</v>
      </c>
      <c r="AC4358" s="228"/>
    </row>
    <row r="4359" spans="1:29" ht="15" customHeight="1">
      <c r="A4359" s="109">
        <v>4350</v>
      </c>
      <c r="B4359" s="222" t="str">
        <f t="shared" si="34"/>
        <v>Klik Disini</v>
      </c>
      <c r="C4359" s="244" t="s">
        <v>26363</v>
      </c>
      <c r="D4359" s="244" t="s">
        <v>2762</v>
      </c>
      <c r="E4359" s="244" t="s">
        <v>26364</v>
      </c>
      <c r="F4359" s="244" t="s">
        <v>26365</v>
      </c>
      <c r="G4359" s="244" t="s">
        <v>26366</v>
      </c>
      <c r="H4359" s="244" t="s">
        <v>356</v>
      </c>
      <c r="I4359" s="237" t="s">
        <v>446</v>
      </c>
      <c r="J4359" s="204" t="s">
        <v>337</v>
      </c>
      <c r="K4359" s="313" t="s">
        <v>447</v>
      </c>
      <c r="L4359" s="290"/>
      <c r="M4359" s="244" t="s">
        <v>447</v>
      </c>
      <c r="N4359" s="244" t="s">
        <v>449</v>
      </c>
      <c r="O4359" s="244" t="s">
        <v>450</v>
      </c>
      <c r="P4359" s="244">
        <v>2024</v>
      </c>
      <c r="Q4359" s="244">
        <v>2024</v>
      </c>
      <c r="R4359" s="244" t="s">
        <v>13812</v>
      </c>
      <c r="S4359" s="223" t="s">
        <v>78</v>
      </c>
      <c r="T4359" s="244" t="s">
        <v>451</v>
      </c>
      <c r="U4359" s="246">
        <v>331</v>
      </c>
      <c r="V4359" s="244" t="s">
        <v>452</v>
      </c>
      <c r="W4359" s="244" t="s">
        <v>26367</v>
      </c>
      <c r="X4359" s="244" t="s">
        <v>26368</v>
      </c>
      <c r="Y4359" s="246">
        <v>99000</v>
      </c>
      <c r="Z4359" s="262"/>
      <c r="AA4359" s="241">
        <f t="shared" si="35"/>
        <v>0</v>
      </c>
      <c r="AB4359" s="273" t="s">
        <v>26369</v>
      </c>
      <c r="AC4359" s="228"/>
    </row>
    <row r="4360" spans="1:29" ht="15" customHeight="1">
      <c r="A4360" s="109">
        <v>4351</v>
      </c>
      <c r="B4360" s="222" t="str">
        <f t="shared" si="34"/>
        <v>Klik Disini</v>
      </c>
      <c r="C4360" s="244" t="s">
        <v>26370</v>
      </c>
      <c r="D4360" s="244" t="s">
        <v>2762</v>
      </c>
      <c r="E4360" s="244" t="s">
        <v>22410</v>
      </c>
      <c r="F4360" s="244" t="s">
        <v>26371</v>
      </c>
      <c r="G4360" s="244" t="s">
        <v>26372</v>
      </c>
      <c r="H4360" s="244" t="s">
        <v>327</v>
      </c>
      <c r="I4360" s="237" t="s">
        <v>592</v>
      </c>
      <c r="J4360" s="204" t="s">
        <v>326</v>
      </c>
      <c r="K4360" s="313" t="s">
        <v>1953</v>
      </c>
      <c r="L4360" s="290"/>
      <c r="M4360" s="244" t="s">
        <v>447</v>
      </c>
      <c r="N4360" s="244" t="s">
        <v>449</v>
      </c>
      <c r="O4360" s="244" t="s">
        <v>450</v>
      </c>
      <c r="P4360" s="244">
        <v>2024</v>
      </c>
      <c r="Q4360" s="244">
        <v>2024</v>
      </c>
      <c r="R4360" s="244" t="s">
        <v>14912</v>
      </c>
      <c r="S4360" s="223" t="s">
        <v>78</v>
      </c>
      <c r="T4360" s="244" t="s">
        <v>451</v>
      </c>
      <c r="U4360" s="246">
        <v>82</v>
      </c>
      <c r="V4360" s="244" t="s">
        <v>452</v>
      </c>
      <c r="W4360" s="244" t="s">
        <v>1076</v>
      </c>
      <c r="X4360" s="244" t="s">
        <v>26373</v>
      </c>
      <c r="Y4360" s="246">
        <v>66000</v>
      </c>
      <c r="Z4360" s="262"/>
      <c r="AA4360" s="241">
        <f t="shared" si="35"/>
        <v>0</v>
      </c>
      <c r="AB4360" s="273" t="s">
        <v>26374</v>
      </c>
      <c r="AC4360" s="228"/>
    </row>
    <row r="4361" spans="1:29" ht="15" customHeight="1">
      <c r="A4361" s="109">
        <v>4352</v>
      </c>
      <c r="B4361" s="222" t="str">
        <f t="shared" si="34"/>
        <v>Klik Disini</v>
      </c>
      <c r="C4361" s="244" t="s">
        <v>26375</v>
      </c>
      <c r="D4361" s="244" t="s">
        <v>2762</v>
      </c>
      <c r="E4361" s="244" t="s">
        <v>26376</v>
      </c>
      <c r="F4361" s="244"/>
      <c r="G4361" s="244" t="s">
        <v>26377</v>
      </c>
      <c r="H4361" s="244" t="s">
        <v>262</v>
      </c>
      <c r="I4361" s="237" t="s">
        <v>446</v>
      </c>
      <c r="J4361" s="204" t="s">
        <v>363</v>
      </c>
      <c r="K4361" s="313" t="s">
        <v>1953</v>
      </c>
      <c r="L4361" s="290"/>
      <c r="M4361" s="244" t="s">
        <v>447</v>
      </c>
      <c r="N4361" s="244" t="s">
        <v>449</v>
      </c>
      <c r="O4361" s="244" t="s">
        <v>450</v>
      </c>
      <c r="P4361" s="244" t="s">
        <v>21152</v>
      </c>
      <c r="Q4361" s="244">
        <v>2024</v>
      </c>
      <c r="R4361" s="244" t="s">
        <v>14912</v>
      </c>
      <c r="S4361" s="223" t="s">
        <v>78</v>
      </c>
      <c r="T4361" s="244" t="s">
        <v>451</v>
      </c>
      <c r="U4361" s="246">
        <v>210</v>
      </c>
      <c r="V4361" s="244" t="s">
        <v>452</v>
      </c>
      <c r="W4361" s="244" t="s">
        <v>736</v>
      </c>
      <c r="X4361" s="244" t="s">
        <v>26378</v>
      </c>
      <c r="Y4361" s="246">
        <v>168000</v>
      </c>
      <c r="Z4361" s="262"/>
      <c r="AA4361" s="241">
        <f t="shared" si="35"/>
        <v>0</v>
      </c>
      <c r="AB4361" s="273" t="s">
        <v>26379</v>
      </c>
      <c r="AC4361" s="228"/>
    </row>
    <row r="4362" spans="1:29" ht="15" customHeight="1">
      <c r="A4362" s="109">
        <v>4353</v>
      </c>
      <c r="B4362" s="222" t="str">
        <f t="shared" si="34"/>
        <v>Klik Disini</v>
      </c>
      <c r="C4362" s="244" t="s">
        <v>26380</v>
      </c>
      <c r="D4362" s="244" t="s">
        <v>2762</v>
      </c>
      <c r="E4362" s="244" t="s">
        <v>26381</v>
      </c>
      <c r="F4362" s="244"/>
      <c r="G4362" s="244" t="s">
        <v>26382</v>
      </c>
      <c r="H4362" s="244" t="s">
        <v>262</v>
      </c>
      <c r="I4362" s="237" t="s">
        <v>446</v>
      </c>
      <c r="J4362" s="204" t="s">
        <v>363</v>
      </c>
      <c r="K4362" s="313" t="s">
        <v>1953</v>
      </c>
      <c r="L4362" s="290"/>
      <c r="M4362" s="244" t="s">
        <v>447</v>
      </c>
      <c r="N4362" s="244" t="s">
        <v>449</v>
      </c>
      <c r="O4362" s="244" t="s">
        <v>450</v>
      </c>
      <c r="P4362" s="244" t="s">
        <v>21152</v>
      </c>
      <c r="Q4362" s="244">
        <v>2024</v>
      </c>
      <c r="R4362" s="244" t="s">
        <v>14912</v>
      </c>
      <c r="S4362" s="223" t="s">
        <v>78</v>
      </c>
      <c r="T4362" s="244" t="s">
        <v>451</v>
      </c>
      <c r="U4362" s="246">
        <v>306</v>
      </c>
      <c r="V4362" s="244" t="s">
        <v>452</v>
      </c>
      <c r="W4362" s="244" t="s">
        <v>1626</v>
      </c>
      <c r="X4362" s="244" t="s">
        <v>26383</v>
      </c>
      <c r="Y4362" s="246">
        <v>77000</v>
      </c>
      <c r="Z4362" s="262"/>
      <c r="AA4362" s="241">
        <f t="shared" si="35"/>
        <v>0</v>
      </c>
      <c r="AB4362" s="273" t="s">
        <v>26384</v>
      </c>
      <c r="AC4362" s="228"/>
    </row>
    <row r="4363" spans="1:29" ht="15" customHeight="1">
      <c r="A4363" s="109">
        <v>4354</v>
      </c>
      <c r="B4363" s="222" t="str">
        <f t="shared" si="34"/>
        <v>Klik Disini</v>
      </c>
      <c r="C4363" s="244" t="s">
        <v>26385</v>
      </c>
      <c r="D4363" s="244" t="s">
        <v>2762</v>
      </c>
      <c r="E4363" s="244" t="s">
        <v>22410</v>
      </c>
      <c r="F4363" s="244" t="s">
        <v>26386</v>
      </c>
      <c r="G4363" s="244" t="s">
        <v>26387</v>
      </c>
      <c r="H4363" s="244" t="s">
        <v>327</v>
      </c>
      <c r="I4363" s="237" t="s">
        <v>592</v>
      </c>
      <c r="J4363" s="204" t="s">
        <v>326</v>
      </c>
      <c r="K4363" s="313" t="s">
        <v>1953</v>
      </c>
      <c r="L4363" s="290"/>
      <c r="M4363" s="244" t="s">
        <v>447</v>
      </c>
      <c r="N4363" s="244" t="s">
        <v>449</v>
      </c>
      <c r="O4363" s="244" t="s">
        <v>450</v>
      </c>
      <c r="P4363" s="244">
        <v>2024</v>
      </c>
      <c r="Q4363" s="244">
        <v>2024</v>
      </c>
      <c r="R4363" s="244" t="s">
        <v>14912</v>
      </c>
      <c r="S4363" s="223" t="s">
        <v>78</v>
      </c>
      <c r="T4363" s="244" t="s">
        <v>451</v>
      </c>
      <c r="U4363" s="246">
        <v>98</v>
      </c>
      <c r="V4363" s="244" t="s">
        <v>452</v>
      </c>
      <c r="W4363" s="244" t="s">
        <v>4854</v>
      </c>
      <c r="X4363" s="244" t="s">
        <v>26388</v>
      </c>
      <c r="Y4363" s="246">
        <v>76800</v>
      </c>
      <c r="Z4363" s="262"/>
      <c r="AA4363" s="241">
        <f t="shared" si="35"/>
        <v>0</v>
      </c>
      <c r="AB4363" s="273" t="s">
        <v>26389</v>
      </c>
      <c r="AC4363" s="228"/>
    </row>
    <row r="4364" spans="1:29" ht="15" customHeight="1">
      <c r="A4364" s="109">
        <v>4355</v>
      </c>
      <c r="B4364" s="222" t="str">
        <f t="shared" si="34"/>
        <v>Klik Disini</v>
      </c>
      <c r="C4364" s="244" t="s">
        <v>26390</v>
      </c>
      <c r="D4364" s="244" t="s">
        <v>2762</v>
      </c>
      <c r="E4364" s="244" t="s">
        <v>26391</v>
      </c>
      <c r="F4364" s="244"/>
      <c r="G4364" s="244" t="s">
        <v>26392</v>
      </c>
      <c r="H4364" s="244" t="s">
        <v>583</v>
      </c>
      <c r="I4364" s="237" t="s">
        <v>583</v>
      </c>
      <c r="J4364" s="204" t="s">
        <v>265</v>
      </c>
      <c r="K4364" s="313" t="s">
        <v>1953</v>
      </c>
      <c r="L4364" s="290"/>
      <c r="M4364" s="244" t="s">
        <v>447</v>
      </c>
      <c r="N4364" s="244" t="s">
        <v>449</v>
      </c>
      <c r="O4364" s="244" t="s">
        <v>450</v>
      </c>
      <c r="P4364" s="244" t="s">
        <v>21152</v>
      </c>
      <c r="Q4364" s="244">
        <v>2024</v>
      </c>
      <c r="R4364" s="244" t="s">
        <v>14912</v>
      </c>
      <c r="S4364" s="223" t="s">
        <v>78</v>
      </c>
      <c r="T4364" s="244" t="s">
        <v>451</v>
      </c>
      <c r="U4364" s="246">
        <v>306</v>
      </c>
      <c r="V4364" s="244" t="s">
        <v>452</v>
      </c>
      <c r="W4364" s="244" t="s">
        <v>1117</v>
      </c>
      <c r="X4364" s="244" t="s">
        <v>26393</v>
      </c>
      <c r="Y4364" s="246">
        <v>77000</v>
      </c>
      <c r="Z4364" s="262"/>
      <c r="AA4364" s="241">
        <f t="shared" si="35"/>
        <v>0</v>
      </c>
      <c r="AB4364" s="273" t="s">
        <v>26394</v>
      </c>
      <c r="AC4364" s="228"/>
    </row>
    <row r="4365" spans="1:29" ht="15" customHeight="1">
      <c r="A4365" s="109">
        <v>4356</v>
      </c>
      <c r="B4365" s="222" t="str">
        <f t="shared" si="34"/>
        <v>Klik Disini</v>
      </c>
      <c r="C4365" s="244" t="s">
        <v>26395</v>
      </c>
      <c r="D4365" s="244" t="s">
        <v>2762</v>
      </c>
      <c r="E4365" s="244" t="s">
        <v>26396</v>
      </c>
      <c r="F4365" s="244" t="s">
        <v>26397</v>
      </c>
      <c r="G4365" s="244" t="s">
        <v>26398</v>
      </c>
      <c r="H4365" s="244" t="s">
        <v>356</v>
      </c>
      <c r="I4365" s="237" t="s">
        <v>446</v>
      </c>
      <c r="J4365" s="204" t="s">
        <v>355</v>
      </c>
      <c r="K4365" s="313" t="s">
        <v>447</v>
      </c>
      <c r="L4365" s="290"/>
      <c r="M4365" s="244" t="s">
        <v>447</v>
      </c>
      <c r="N4365" s="244" t="s">
        <v>449</v>
      </c>
      <c r="O4365" s="244" t="s">
        <v>450</v>
      </c>
      <c r="P4365" s="244">
        <v>2024</v>
      </c>
      <c r="Q4365" s="244">
        <v>2024</v>
      </c>
      <c r="R4365" s="244" t="s">
        <v>3412</v>
      </c>
      <c r="S4365" s="223" t="s">
        <v>78</v>
      </c>
      <c r="T4365" s="244" t="s">
        <v>451</v>
      </c>
      <c r="U4365" s="246">
        <v>226</v>
      </c>
      <c r="V4365" s="244" t="s">
        <v>452</v>
      </c>
      <c r="W4365" s="244" t="s">
        <v>655</v>
      </c>
      <c r="X4365" s="244" t="s">
        <v>26399</v>
      </c>
      <c r="Y4365" s="246">
        <v>110000</v>
      </c>
      <c r="Z4365" s="262"/>
      <c r="AA4365" s="241">
        <f t="shared" si="35"/>
        <v>0</v>
      </c>
      <c r="AB4365" s="273" t="s">
        <v>26400</v>
      </c>
      <c r="AC4365" s="228"/>
    </row>
    <row r="4366" spans="1:29" ht="15" customHeight="1">
      <c r="A4366" s="109">
        <v>4357</v>
      </c>
      <c r="B4366" s="222" t="str">
        <f t="shared" si="34"/>
        <v>Klik Disini</v>
      </c>
      <c r="C4366" s="244" t="s">
        <v>26401</v>
      </c>
      <c r="D4366" s="244" t="s">
        <v>2762</v>
      </c>
      <c r="E4366" s="244" t="s">
        <v>26402</v>
      </c>
      <c r="F4366" s="244"/>
      <c r="G4366" s="244" t="s">
        <v>26403</v>
      </c>
      <c r="H4366" s="244" t="s">
        <v>460</v>
      </c>
      <c r="I4366" s="237" t="s">
        <v>446</v>
      </c>
      <c r="J4366" s="204" t="s">
        <v>339</v>
      </c>
      <c r="K4366" s="313" t="s">
        <v>1953</v>
      </c>
      <c r="L4366" s="290"/>
      <c r="M4366" s="244" t="s">
        <v>447</v>
      </c>
      <c r="N4366" s="244" t="s">
        <v>449</v>
      </c>
      <c r="O4366" s="244" t="s">
        <v>450</v>
      </c>
      <c r="P4366" s="244" t="s">
        <v>21152</v>
      </c>
      <c r="Q4366" s="244">
        <v>2024</v>
      </c>
      <c r="R4366" s="244" t="s">
        <v>14912</v>
      </c>
      <c r="S4366" s="223" t="s">
        <v>78</v>
      </c>
      <c r="T4366" s="244" t="s">
        <v>451</v>
      </c>
      <c r="U4366" s="246">
        <v>146</v>
      </c>
      <c r="V4366" s="244" t="s">
        <v>452</v>
      </c>
      <c r="W4366" s="244" t="s">
        <v>594</v>
      </c>
      <c r="X4366" s="244" t="s">
        <v>26404</v>
      </c>
      <c r="Y4366" s="246">
        <v>115200</v>
      </c>
      <c r="Z4366" s="262"/>
      <c r="AA4366" s="241">
        <f t="shared" si="35"/>
        <v>0</v>
      </c>
      <c r="AB4366" s="273" t="s">
        <v>26405</v>
      </c>
      <c r="AC4366" s="228"/>
    </row>
    <row r="4367" spans="1:29" ht="15" customHeight="1">
      <c r="A4367" s="109">
        <v>4358</v>
      </c>
      <c r="B4367" s="222" t="str">
        <f t="shared" si="34"/>
        <v>Klik Disini</v>
      </c>
      <c r="C4367" s="244" t="s">
        <v>26406</v>
      </c>
      <c r="D4367" s="244" t="s">
        <v>2762</v>
      </c>
      <c r="E4367" s="244" t="s">
        <v>26407</v>
      </c>
      <c r="F4367" s="244"/>
      <c r="G4367" s="244" t="s">
        <v>26408</v>
      </c>
      <c r="H4367" s="244" t="s">
        <v>495</v>
      </c>
      <c r="I4367" s="237" t="s">
        <v>446</v>
      </c>
      <c r="J4367" s="204" t="s">
        <v>359</v>
      </c>
      <c r="K4367" s="313" t="s">
        <v>1953</v>
      </c>
      <c r="L4367" s="290"/>
      <c r="M4367" s="244" t="s">
        <v>447</v>
      </c>
      <c r="N4367" s="244" t="s">
        <v>449</v>
      </c>
      <c r="O4367" s="244" t="s">
        <v>450</v>
      </c>
      <c r="P4367" s="244" t="s">
        <v>21152</v>
      </c>
      <c r="Q4367" s="244">
        <v>2024</v>
      </c>
      <c r="R4367" s="244" t="s">
        <v>14912</v>
      </c>
      <c r="S4367" s="223" t="s">
        <v>78</v>
      </c>
      <c r="T4367" s="244" t="s">
        <v>451</v>
      </c>
      <c r="U4367" s="246">
        <v>482</v>
      </c>
      <c r="V4367" s="244" t="s">
        <v>452</v>
      </c>
      <c r="W4367" s="244" t="s">
        <v>1633</v>
      </c>
      <c r="X4367" s="244" t="s">
        <v>26409</v>
      </c>
      <c r="Y4367" s="246">
        <v>113000</v>
      </c>
      <c r="Z4367" s="262"/>
      <c r="AA4367" s="241">
        <f t="shared" si="35"/>
        <v>0</v>
      </c>
      <c r="AB4367" s="273" t="s">
        <v>26410</v>
      </c>
      <c r="AC4367" s="228"/>
    </row>
    <row r="4368" spans="1:29" ht="15" customHeight="1">
      <c r="A4368" s="109">
        <v>4359</v>
      </c>
      <c r="B4368" s="222" t="str">
        <f t="shared" si="34"/>
        <v>Klik Disini</v>
      </c>
      <c r="C4368" s="244" t="s">
        <v>26411</v>
      </c>
      <c r="D4368" s="244" t="s">
        <v>2762</v>
      </c>
      <c r="E4368" s="244" t="s">
        <v>22410</v>
      </c>
      <c r="F4368" s="244" t="s">
        <v>26412</v>
      </c>
      <c r="G4368" s="244" t="s">
        <v>26413</v>
      </c>
      <c r="H4368" s="244" t="s">
        <v>327</v>
      </c>
      <c r="I4368" s="237" t="s">
        <v>592</v>
      </c>
      <c r="J4368" s="204" t="s">
        <v>326</v>
      </c>
      <c r="K4368" s="313" t="s">
        <v>1953</v>
      </c>
      <c r="L4368" s="290"/>
      <c r="M4368" s="244" t="s">
        <v>447</v>
      </c>
      <c r="N4368" s="244" t="s">
        <v>449</v>
      </c>
      <c r="O4368" s="244" t="s">
        <v>450</v>
      </c>
      <c r="P4368" s="244">
        <v>2024</v>
      </c>
      <c r="Q4368" s="244">
        <v>2024</v>
      </c>
      <c r="R4368" s="244" t="s">
        <v>14912</v>
      </c>
      <c r="S4368" s="223" t="s">
        <v>78</v>
      </c>
      <c r="T4368" s="244" t="s">
        <v>451</v>
      </c>
      <c r="U4368" s="246">
        <v>98</v>
      </c>
      <c r="V4368" s="244" t="s">
        <v>452</v>
      </c>
      <c r="W4368" s="244" t="s">
        <v>4743</v>
      </c>
      <c r="X4368" s="244" t="s">
        <v>26414</v>
      </c>
      <c r="Y4368" s="246">
        <v>75000</v>
      </c>
      <c r="Z4368" s="262"/>
      <c r="AA4368" s="241">
        <f t="shared" si="35"/>
        <v>0</v>
      </c>
      <c r="AB4368" s="273" t="s">
        <v>26415</v>
      </c>
      <c r="AC4368" s="228"/>
    </row>
    <row r="4369" spans="1:29" ht="15" customHeight="1">
      <c r="A4369" s="109">
        <v>4360</v>
      </c>
      <c r="B4369" s="222" t="str">
        <f t="shared" si="34"/>
        <v>Klik Disini</v>
      </c>
      <c r="C4369" s="244" t="s">
        <v>26416</v>
      </c>
      <c r="D4369" s="244" t="s">
        <v>2762</v>
      </c>
      <c r="E4369" s="244" t="s">
        <v>22410</v>
      </c>
      <c r="F4369" s="244" t="s">
        <v>26417</v>
      </c>
      <c r="G4369" s="244" t="s">
        <v>26418</v>
      </c>
      <c r="H4369" s="244" t="s">
        <v>327</v>
      </c>
      <c r="I4369" s="237" t="s">
        <v>592</v>
      </c>
      <c r="J4369" s="204" t="s">
        <v>326</v>
      </c>
      <c r="K4369" s="313" t="s">
        <v>1953</v>
      </c>
      <c r="L4369" s="290"/>
      <c r="M4369" s="244" t="s">
        <v>447</v>
      </c>
      <c r="N4369" s="244" t="s">
        <v>449</v>
      </c>
      <c r="O4369" s="244" t="s">
        <v>450</v>
      </c>
      <c r="P4369" s="244">
        <v>2024</v>
      </c>
      <c r="Q4369" s="244">
        <v>2024</v>
      </c>
      <c r="R4369" s="244" t="s">
        <v>14912</v>
      </c>
      <c r="S4369" s="223" t="s">
        <v>78</v>
      </c>
      <c r="T4369" s="244" t="s">
        <v>451</v>
      </c>
      <c r="U4369" s="246">
        <v>98</v>
      </c>
      <c r="V4369" s="244" t="s">
        <v>452</v>
      </c>
      <c r="W4369" s="244" t="s">
        <v>5927</v>
      </c>
      <c r="X4369" s="244" t="s">
        <v>26419</v>
      </c>
      <c r="Y4369" s="246">
        <v>75000</v>
      </c>
      <c r="Z4369" s="262"/>
      <c r="AA4369" s="241">
        <f t="shared" si="35"/>
        <v>0</v>
      </c>
      <c r="AB4369" s="273" t="s">
        <v>26420</v>
      </c>
      <c r="AC4369" s="228"/>
    </row>
    <row r="4370" spans="1:29" ht="15" customHeight="1">
      <c r="A4370" s="109">
        <v>4361</v>
      </c>
      <c r="B4370" s="222" t="str">
        <f t="shared" si="34"/>
        <v>Klik Disini</v>
      </c>
      <c r="C4370" s="244" t="s">
        <v>26421</v>
      </c>
      <c r="D4370" s="244" t="s">
        <v>2762</v>
      </c>
      <c r="E4370" s="244" t="s">
        <v>26422</v>
      </c>
      <c r="F4370" s="244"/>
      <c r="G4370" s="244" t="s">
        <v>26423</v>
      </c>
      <c r="H4370" s="244" t="s">
        <v>583</v>
      </c>
      <c r="I4370" s="237" t="s">
        <v>583</v>
      </c>
      <c r="J4370" s="204" t="s">
        <v>265</v>
      </c>
      <c r="K4370" s="313" t="s">
        <v>1953</v>
      </c>
      <c r="L4370" s="290"/>
      <c r="M4370" s="244" t="s">
        <v>447</v>
      </c>
      <c r="N4370" s="244" t="s">
        <v>735</v>
      </c>
      <c r="O4370" s="244" t="s">
        <v>583</v>
      </c>
      <c r="P4370" s="244" t="s">
        <v>21152</v>
      </c>
      <c r="Q4370" s="244">
        <v>2024</v>
      </c>
      <c r="R4370" s="244" t="s">
        <v>14912</v>
      </c>
      <c r="S4370" s="223" t="s">
        <v>78</v>
      </c>
      <c r="T4370" s="244" t="s">
        <v>451</v>
      </c>
      <c r="U4370" s="246">
        <v>658</v>
      </c>
      <c r="V4370" s="244" t="s">
        <v>452</v>
      </c>
      <c r="W4370" s="244" t="s">
        <v>2602</v>
      </c>
      <c r="X4370" s="244" t="s">
        <v>26424</v>
      </c>
      <c r="Y4370" s="246">
        <v>152000</v>
      </c>
      <c r="Z4370" s="262"/>
      <c r="AA4370" s="241">
        <f t="shared" si="35"/>
        <v>0</v>
      </c>
      <c r="AB4370" s="273" t="s">
        <v>26425</v>
      </c>
      <c r="AC4370" s="228"/>
    </row>
    <row r="4371" spans="1:29" ht="15" customHeight="1">
      <c r="A4371" s="109">
        <v>4362</v>
      </c>
      <c r="B4371" s="222" t="str">
        <f t="shared" si="34"/>
        <v>Klik Disini</v>
      </c>
      <c r="C4371" s="244" t="s">
        <v>26426</v>
      </c>
      <c r="D4371" s="244" t="s">
        <v>2762</v>
      </c>
      <c r="E4371" s="244" t="s">
        <v>26427</v>
      </c>
      <c r="F4371" s="244"/>
      <c r="G4371" s="244" t="s">
        <v>26428</v>
      </c>
      <c r="H4371" s="244" t="s">
        <v>583</v>
      </c>
      <c r="I4371" s="237" t="s">
        <v>583</v>
      </c>
      <c r="J4371" s="204" t="s">
        <v>265</v>
      </c>
      <c r="K4371" s="313" t="s">
        <v>1953</v>
      </c>
      <c r="L4371" s="290"/>
      <c r="M4371" s="244" t="s">
        <v>447</v>
      </c>
      <c r="N4371" s="244" t="s">
        <v>449</v>
      </c>
      <c r="O4371" s="244" t="s">
        <v>583</v>
      </c>
      <c r="P4371" s="244" t="s">
        <v>21152</v>
      </c>
      <c r="Q4371" s="244">
        <v>2024</v>
      </c>
      <c r="R4371" s="244" t="s">
        <v>14912</v>
      </c>
      <c r="S4371" s="223" t="s">
        <v>78</v>
      </c>
      <c r="T4371" s="244" t="s">
        <v>451</v>
      </c>
      <c r="U4371" s="246">
        <v>684</v>
      </c>
      <c r="V4371" s="244" t="s">
        <v>452</v>
      </c>
      <c r="W4371" s="244" t="s">
        <v>1332</v>
      </c>
      <c r="X4371" s="244" t="s">
        <v>26429</v>
      </c>
      <c r="Y4371" s="246">
        <v>158000</v>
      </c>
      <c r="Z4371" s="262"/>
      <c r="AA4371" s="241">
        <f t="shared" si="35"/>
        <v>0</v>
      </c>
      <c r="AB4371" s="273" t="s">
        <v>26430</v>
      </c>
      <c r="AC4371" s="228"/>
    </row>
    <row r="4372" spans="1:29" ht="15" customHeight="1">
      <c r="A4372" s="109">
        <v>4363</v>
      </c>
      <c r="B4372" s="222" t="str">
        <f t="shared" si="34"/>
        <v>Klik Disini</v>
      </c>
      <c r="C4372" s="244" t="s">
        <v>26431</v>
      </c>
      <c r="D4372" s="244" t="s">
        <v>2762</v>
      </c>
      <c r="E4372" s="244" t="s">
        <v>26432</v>
      </c>
      <c r="F4372" s="244"/>
      <c r="G4372" s="244" t="s">
        <v>26433</v>
      </c>
      <c r="H4372" s="244" t="s">
        <v>583</v>
      </c>
      <c r="I4372" s="237" t="s">
        <v>583</v>
      </c>
      <c r="J4372" s="204" t="s">
        <v>265</v>
      </c>
      <c r="K4372" s="313" t="s">
        <v>1953</v>
      </c>
      <c r="L4372" s="290"/>
      <c r="M4372" s="244" t="s">
        <v>447</v>
      </c>
      <c r="N4372" s="244" t="s">
        <v>449</v>
      </c>
      <c r="O4372" s="244" t="s">
        <v>583</v>
      </c>
      <c r="P4372" s="244" t="s">
        <v>21152</v>
      </c>
      <c r="Q4372" s="244">
        <v>2023</v>
      </c>
      <c r="R4372" s="244" t="s">
        <v>3480</v>
      </c>
      <c r="S4372" s="223" t="s">
        <v>78</v>
      </c>
      <c r="T4372" s="244" t="s">
        <v>451</v>
      </c>
      <c r="U4372" s="246">
        <v>360</v>
      </c>
      <c r="V4372" s="244" t="s">
        <v>452</v>
      </c>
      <c r="W4372" s="244" t="s">
        <v>2904</v>
      </c>
      <c r="X4372" s="244" t="s">
        <v>26434</v>
      </c>
      <c r="Y4372" s="246">
        <v>166500</v>
      </c>
      <c r="Z4372" s="262"/>
      <c r="AA4372" s="241">
        <f t="shared" si="35"/>
        <v>0</v>
      </c>
      <c r="AB4372" s="273" t="s">
        <v>26435</v>
      </c>
      <c r="AC4372" s="228"/>
    </row>
    <row r="4373" spans="1:29" ht="15" customHeight="1">
      <c r="A4373" s="109">
        <v>4364</v>
      </c>
      <c r="B4373" s="222" t="str">
        <f t="shared" si="34"/>
        <v>Klik Disini</v>
      </c>
      <c r="C4373" s="244" t="s">
        <v>26436</v>
      </c>
      <c r="D4373" s="244" t="s">
        <v>2762</v>
      </c>
      <c r="E4373" s="244" t="s">
        <v>26437</v>
      </c>
      <c r="F4373" s="244"/>
      <c r="G4373" s="244" t="s">
        <v>26438</v>
      </c>
      <c r="H4373" s="244" t="s">
        <v>460</v>
      </c>
      <c r="I4373" s="237" t="s">
        <v>1844</v>
      </c>
      <c r="J4373" s="204" t="s">
        <v>401</v>
      </c>
      <c r="K4373" s="313" t="s">
        <v>1953</v>
      </c>
      <c r="L4373" s="290"/>
      <c r="M4373" s="244" t="s">
        <v>1419</v>
      </c>
      <c r="N4373" s="244" t="s">
        <v>735</v>
      </c>
      <c r="O4373" s="244" t="s">
        <v>450</v>
      </c>
      <c r="P4373" s="244" t="s">
        <v>21152</v>
      </c>
      <c r="Q4373" s="244">
        <v>2022</v>
      </c>
      <c r="R4373" s="244" t="s">
        <v>14912</v>
      </c>
      <c r="S4373" s="223" t="s">
        <v>78</v>
      </c>
      <c r="T4373" s="244" t="s">
        <v>451</v>
      </c>
      <c r="U4373" s="246">
        <v>103</v>
      </c>
      <c r="V4373" s="244" t="s">
        <v>452</v>
      </c>
      <c r="W4373" s="244" t="s">
        <v>8590</v>
      </c>
      <c r="X4373" s="244" t="s">
        <v>26439</v>
      </c>
      <c r="Y4373" s="246">
        <v>39000</v>
      </c>
      <c r="Z4373" s="262"/>
      <c r="AA4373" s="241">
        <f t="shared" si="35"/>
        <v>0</v>
      </c>
      <c r="AB4373" s="273" t="s">
        <v>26440</v>
      </c>
      <c r="AC4373" s="228"/>
    </row>
    <row r="4374" spans="1:29" ht="15" customHeight="1">
      <c r="A4374" s="109">
        <v>4365</v>
      </c>
      <c r="B4374" s="222" t="str">
        <f t="shared" si="34"/>
        <v>Klik Disini</v>
      </c>
      <c r="C4374" s="244" t="s">
        <v>26441</v>
      </c>
      <c r="D4374" s="244" t="s">
        <v>2762</v>
      </c>
      <c r="E4374" s="244" t="s">
        <v>22410</v>
      </c>
      <c r="F4374" s="244" t="s">
        <v>26442</v>
      </c>
      <c r="G4374" s="244" t="s">
        <v>26443</v>
      </c>
      <c r="H4374" s="244" t="s">
        <v>327</v>
      </c>
      <c r="I4374" s="237" t="s">
        <v>592</v>
      </c>
      <c r="J4374" s="204" t="s">
        <v>326</v>
      </c>
      <c r="K4374" s="313" t="s">
        <v>1953</v>
      </c>
      <c r="L4374" s="290"/>
      <c r="M4374" s="244" t="s">
        <v>447</v>
      </c>
      <c r="N4374" s="244" t="s">
        <v>449</v>
      </c>
      <c r="O4374" s="244" t="s">
        <v>450</v>
      </c>
      <c r="P4374" s="244">
        <v>2024</v>
      </c>
      <c r="Q4374" s="244">
        <v>2024</v>
      </c>
      <c r="R4374" s="244" t="s">
        <v>14912</v>
      </c>
      <c r="S4374" s="223" t="s">
        <v>78</v>
      </c>
      <c r="T4374" s="244" t="s">
        <v>451</v>
      </c>
      <c r="U4374" s="246">
        <v>82</v>
      </c>
      <c r="V4374" s="244" t="s">
        <v>452</v>
      </c>
      <c r="W4374" s="244" t="s">
        <v>1057</v>
      </c>
      <c r="X4374" s="244" t="s">
        <v>26444</v>
      </c>
      <c r="Y4374" s="246">
        <v>64000</v>
      </c>
      <c r="Z4374" s="262"/>
      <c r="AA4374" s="241">
        <f t="shared" si="35"/>
        <v>0</v>
      </c>
      <c r="AB4374" s="273" t="s">
        <v>26445</v>
      </c>
      <c r="AC4374" s="228"/>
    </row>
    <row r="4375" spans="1:29" ht="15" customHeight="1">
      <c r="A4375" s="109">
        <v>4366</v>
      </c>
      <c r="B4375" s="222" t="str">
        <f t="shared" si="34"/>
        <v>Klik Disini</v>
      </c>
      <c r="C4375" s="244" t="s">
        <v>26446</v>
      </c>
      <c r="D4375" s="244" t="s">
        <v>2762</v>
      </c>
      <c r="E4375" s="244" t="s">
        <v>13797</v>
      </c>
      <c r="F4375" s="244"/>
      <c r="G4375" s="244" t="s">
        <v>26447</v>
      </c>
      <c r="H4375" s="244" t="s">
        <v>460</v>
      </c>
      <c r="I4375" s="237" t="s">
        <v>1844</v>
      </c>
      <c r="J4375" s="204" t="s">
        <v>401</v>
      </c>
      <c r="K4375" s="313" t="s">
        <v>1953</v>
      </c>
      <c r="L4375" s="290"/>
      <c r="M4375" s="244" t="s">
        <v>1413</v>
      </c>
      <c r="N4375" s="244" t="s">
        <v>735</v>
      </c>
      <c r="O4375" s="244" t="s">
        <v>450</v>
      </c>
      <c r="P4375" s="244" t="s">
        <v>21152</v>
      </c>
      <c r="Q4375" s="244">
        <v>2022</v>
      </c>
      <c r="R4375" s="244" t="s">
        <v>14912</v>
      </c>
      <c r="S4375" s="223" t="s">
        <v>78</v>
      </c>
      <c r="T4375" s="244" t="s">
        <v>451</v>
      </c>
      <c r="U4375" s="246">
        <v>88</v>
      </c>
      <c r="V4375" s="244" t="s">
        <v>452</v>
      </c>
      <c r="W4375" s="244" t="s">
        <v>6402</v>
      </c>
      <c r="X4375" s="244" t="s">
        <v>26448</v>
      </c>
      <c r="Y4375" s="246">
        <v>35000</v>
      </c>
      <c r="Z4375" s="262"/>
      <c r="AA4375" s="241">
        <f t="shared" si="35"/>
        <v>0</v>
      </c>
      <c r="AB4375" s="273" t="s">
        <v>26449</v>
      </c>
      <c r="AC4375" s="228"/>
    </row>
    <row r="4376" spans="1:29" ht="15" customHeight="1">
      <c r="A4376" s="109">
        <v>4367</v>
      </c>
      <c r="B4376" s="222" t="str">
        <f t="shared" si="34"/>
        <v>Klik Disini</v>
      </c>
      <c r="C4376" s="244" t="s">
        <v>26450</v>
      </c>
      <c r="D4376" s="244" t="s">
        <v>2762</v>
      </c>
      <c r="E4376" s="244" t="s">
        <v>26451</v>
      </c>
      <c r="F4376" s="244"/>
      <c r="G4376" s="244" t="s">
        <v>26452</v>
      </c>
      <c r="H4376" s="244" t="s">
        <v>553</v>
      </c>
      <c r="I4376" s="237" t="s">
        <v>446</v>
      </c>
      <c r="J4376" s="204" t="s">
        <v>353</v>
      </c>
      <c r="K4376" s="313" t="s">
        <v>1953</v>
      </c>
      <c r="L4376" s="290"/>
      <c r="M4376" s="244" t="s">
        <v>447</v>
      </c>
      <c r="N4376" s="244" t="s">
        <v>449</v>
      </c>
      <c r="O4376" s="244" t="s">
        <v>450</v>
      </c>
      <c r="P4376" s="244" t="s">
        <v>21152</v>
      </c>
      <c r="Q4376" s="244">
        <v>2024</v>
      </c>
      <c r="R4376" s="244" t="s">
        <v>14912</v>
      </c>
      <c r="S4376" s="223" t="s">
        <v>78</v>
      </c>
      <c r="T4376" s="244" t="s">
        <v>451</v>
      </c>
      <c r="U4376" s="246">
        <v>290</v>
      </c>
      <c r="V4376" s="244" t="s">
        <v>452</v>
      </c>
      <c r="W4376" s="244" t="s">
        <v>1568</v>
      </c>
      <c r="X4376" s="244" t="s">
        <v>26453</v>
      </c>
      <c r="Y4376" s="246">
        <v>72000</v>
      </c>
      <c r="Z4376" s="262"/>
      <c r="AA4376" s="241">
        <f t="shared" si="35"/>
        <v>0</v>
      </c>
      <c r="AB4376" s="273" t="s">
        <v>26454</v>
      </c>
      <c r="AC4376" s="228"/>
    </row>
    <row r="4377" spans="1:29" ht="15" customHeight="1">
      <c r="A4377" s="109">
        <v>4368</v>
      </c>
      <c r="B4377" s="222" t="str">
        <f t="shared" si="34"/>
        <v>Klik Disini</v>
      </c>
      <c r="C4377" s="244" t="s">
        <v>26455</v>
      </c>
      <c r="D4377" s="244" t="s">
        <v>2762</v>
      </c>
      <c r="E4377" s="244" t="s">
        <v>22430</v>
      </c>
      <c r="F4377" s="244" t="s">
        <v>26456</v>
      </c>
      <c r="G4377" s="244" t="s">
        <v>26457</v>
      </c>
      <c r="H4377" s="244" t="s">
        <v>327</v>
      </c>
      <c r="I4377" s="237" t="s">
        <v>592</v>
      </c>
      <c r="J4377" s="204" t="s">
        <v>326</v>
      </c>
      <c r="K4377" s="313" t="s">
        <v>1953</v>
      </c>
      <c r="L4377" s="290"/>
      <c r="M4377" s="244" t="s">
        <v>447</v>
      </c>
      <c r="N4377" s="244" t="s">
        <v>449</v>
      </c>
      <c r="O4377" s="244" t="s">
        <v>450</v>
      </c>
      <c r="P4377" s="244">
        <v>2024</v>
      </c>
      <c r="Q4377" s="244">
        <v>2024</v>
      </c>
      <c r="R4377" s="244" t="s">
        <v>14912</v>
      </c>
      <c r="S4377" s="223" t="s">
        <v>78</v>
      </c>
      <c r="T4377" s="244" t="s">
        <v>451</v>
      </c>
      <c r="U4377" s="246">
        <v>82</v>
      </c>
      <c r="V4377" s="244" t="s">
        <v>452</v>
      </c>
      <c r="W4377" s="244" t="s">
        <v>3331</v>
      </c>
      <c r="X4377" s="244" t="s">
        <v>26458</v>
      </c>
      <c r="Y4377" s="246">
        <v>66000</v>
      </c>
      <c r="Z4377" s="262"/>
      <c r="AA4377" s="241">
        <f t="shared" si="35"/>
        <v>0</v>
      </c>
      <c r="AB4377" s="273" t="s">
        <v>26459</v>
      </c>
      <c r="AC4377" s="228"/>
    </row>
    <row r="4378" spans="1:29" ht="15" customHeight="1">
      <c r="A4378" s="109">
        <v>4369</v>
      </c>
      <c r="B4378" s="222" t="str">
        <f t="shared" si="34"/>
        <v>Klik Disini</v>
      </c>
      <c r="C4378" s="244" t="s">
        <v>26460</v>
      </c>
      <c r="D4378" s="244" t="s">
        <v>2762</v>
      </c>
      <c r="E4378" s="244" t="s">
        <v>22410</v>
      </c>
      <c r="F4378" s="244" t="s">
        <v>26461</v>
      </c>
      <c r="G4378" s="244" t="s">
        <v>26462</v>
      </c>
      <c r="H4378" s="244" t="s">
        <v>16392</v>
      </c>
      <c r="I4378" s="237" t="s">
        <v>592</v>
      </c>
      <c r="J4378" s="204" t="s">
        <v>326</v>
      </c>
      <c r="K4378" s="313" t="s">
        <v>1953</v>
      </c>
      <c r="L4378" s="290"/>
      <c r="M4378" s="244" t="s">
        <v>447</v>
      </c>
      <c r="N4378" s="244" t="s">
        <v>449</v>
      </c>
      <c r="O4378" s="244" t="s">
        <v>450</v>
      </c>
      <c r="P4378" s="244">
        <v>2024</v>
      </c>
      <c r="Q4378" s="244">
        <v>2024</v>
      </c>
      <c r="R4378" s="244" t="s">
        <v>14912</v>
      </c>
      <c r="S4378" s="223" t="s">
        <v>78</v>
      </c>
      <c r="T4378" s="244" t="s">
        <v>3282</v>
      </c>
      <c r="U4378" s="246">
        <v>82</v>
      </c>
      <c r="V4378" s="244" t="s">
        <v>452</v>
      </c>
      <c r="W4378" s="244" t="s">
        <v>4983</v>
      </c>
      <c r="X4378" s="244" t="s">
        <v>26463</v>
      </c>
      <c r="Y4378" s="246">
        <v>66000</v>
      </c>
      <c r="Z4378" s="262"/>
      <c r="AA4378" s="241">
        <f t="shared" si="35"/>
        <v>0</v>
      </c>
      <c r="AB4378" s="273" t="s">
        <v>26464</v>
      </c>
      <c r="AC4378" s="228"/>
    </row>
    <row r="4379" spans="1:29" ht="15" customHeight="1">
      <c r="A4379" s="109">
        <v>4370</v>
      </c>
      <c r="B4379" s="222" t="str">
        <f t="shared" si="34"/>
        <v>Klik Disini</v>
      </c>
      <c r="C4379" s="244" t="s">
        <v>26465</v>
      </c>
      <c r="D4379" s="244" t="s">
        <v>2762</v>
      </c>
      <c r="E4379" s="244" t="s">
        <v>26402</v>
      </c>
      <c r="F4379" s="244"/>
      <c r="G4379" s="244" t="s">
        <v>26466</v>
      </c>
      <c r="H4379" s="244" t="s">
        <v>460</v>
      </c>
      <c r="I4379" s="237" t="s">
        <v>446</v>
      </c>
      <c r="J4379" s="204" t="s">
        <v>401</v>
      </c>
      <c r="K4379" s="313" t="s">
        <v>1953</v>
      </c>
      <c r="L4379" s="290"/>
      <c r="M4379" s="244" t="s">
        <v>447</v>
      </c>
      <c r="N4379" s="244" t="s">
        <v>449</v>
      </c>
      <c r="O4379" s="244" t="s">
        <v>450</v>
      </c>
      <c r="P4379" s="244" t="s">
        <v>21152</v>
      </c>
      <c r="Q4379" s="244">
        <v>2024</v>
      </c>
      <c r="R4379" s="244" t="s">
        <v>14912</v>
      </c>
      <c r="S4379" s="223" t="s">
        <v>78</v>
      </c>
      <c r="T4379" s="244" t="s">
        <v>451</v>
      </c>
      <c r="U4379" s="246">
        <v>178</v>
      </c>
      <c r="V4379" s="244" t="s">
        <v>452</v>
      </c>
      <c r="W4379" s="244" t="s">
        <v>2904</v>
      </c>
      <c r="X4379" s="244" t="s">
        <v>26467</v>
      </c>
      <c r="Y4379" s="246">
        <v>139200</v>
      </c>
      <c r="Z4379" s="262"/>
      <c r="AA4379" s="241">
        <f t="shared" si="35"/>
        <v>0</v>
      </c>
      <c r="AB4379" s="273" t="s">
        <v>26468</v>
      </c>
      <c r="AC4379" s="228"/>
    </row>
    <row r="4380" spans="1:29" ht="15" customHeight="1">
      <c r="A4380" s="109">
        <v>4371</v>
      </c>
      <c r="B4380" s="222" t="str">
        <f t="shared" si="34"/>
        <v>Klik Disini</v>
      </c>
      <c r="C4380" s="244" t="s">
        <v>26469</v>
      </c>
      <c r="D4380" s="244" t="s">
        <v>2762</v>
      </c>
      <c r="E4380" s="244" t="s">
        <v>26470</v>
      </c>
      <c r="F4380" s="244"/>
      <c r="G4380" s="244" t="s">
        <v>26471</v>
      </c>
      <c r="H4380" s="244" t="s">
        <v>398</v>
      </c>
      <c r="I4380" s="237" t="s">
        <v>446</v>
      </c>
      <c r="J4380" s="204" t="s">
        <v>397</v>
      </c>
      <c r="K4380" s="313" t="s">
        <v>1953</v>
      </c>
      <c r="L4380" s="290"/>
      <c r="M4380" s="244" t="s">
        <v>447</v>
      </c>
      <c r="N4380" s="244" t="s">
        <v>449</v>
      </c>
      <c r="O4380" s="244" t="s">
        <v>450</v>
      </c>
      <c r="P4380" s="244" t="s">
        <v>21152</v>
      </c>
      <c r="Q4380" s="244">
        <v>2024</v>
      </c>
      <c r="R4380" s="244" t="s">
        <v>14912</v>
      </c>
      <c r="S4380" s="223" t="s">
        <v>78</v>
      </c>
      <c r="T4380" s="244" t="s">
        <v>451</v>
      </c>
      <c r="U4380" s="246">
        <v>338</v>
      </c>
      <c r="V4380" s="244" t="s">
        <v>452</v>
      </c>
      <c r="W4380" s="244" t="s">
        <v>2506</v>
      </c>
      <c r="X4380" s="244" t="s">
        <v>26472</v>
      </c>
      <c r="Y4380" s="246">
        <v>84000</v>
      </c>
      <c r="Z4380" s="262"/>
      <c r="AA4380" s="241">
        <f t="shared" si="35"/>
        <v>0</v>
      </c>
      <c r="AB4380" s="273" t="s">
        <v>26473</v>
      </c>
      <c r="AC4380" s="228"/>
    </row>
    <row r="4381" spans="1:29" ht="15" customHeight="1">
      <c r="A4381" s="109">
        <v>4372</v>
      </c>
      <c r="B4381" s="222" t="str">
        <f t="shared" si="34"/>
        <v>Klik Disini</v>
      </c>
      <c r="C4381" s="244" t="s">
        <v>26474</v>
      </c>
      <c r="D4381" s="244" t="s">
        <v>2762</v>
      </c>
      <c r="E4381" s="244" t="s">
        <v>14916</v>
      </c>
      <c r="F4381" s="244"/>
      <c r="G4381" s="244" t="s">
        <v>26475</v>
      </c>
      <c r="H4381" s="244" t="s">
        <v>553</v>
      </c>
      <c r="I4381" s="237" t="s">
        <v>446</v>
      </c>
      <c r="J4381" s="204" t="s">
        <v>353</v>
      </c>
      <c r="K4381" s="313" t="s">
        <v>1953</v>
      </c>
      <c r="L4381" s="290"/>
      <c r="M4381" s="244" t="s">
        <v>447</v>
      </c>
      <c r="N4381" s="244" t="s">
        <v>449</v>
      </c>
      <c r="O4381" s="244" t="s">
        <v>450</v>
      </c>
      <c r="P4381" s="244" t="s">
        <v>21152</v>
      </c>
      <c r="Q4381" s="244">
        <v>2024</v>
      </c>
      <c r="R4381" s="244" t="s">
        <v>14912</v>
      </c>
      <c r="S4381" s="223" t="s">
        <v>78</v>
      </c>
      <c r="T4381" s="244" t="s">
        <v>451</v>
      </c>
      <c r="U4381" s="246">
        <v>234</v>
      </c>
      <c r="V4381" s="244" t="s">
        <v>452</v>
      </c>
      <c r="W4381" s="244" t="s">
        <v>707</v>
      </c>
      <c r="X4381" s="244" t="s">
        <v>26476</v>
      </c>
      <c r="Y4381" s="246">
        <v>152000</v>
      </c>
      <c r="Z4381" s="262"/>
      <c r="AA4381" s="241">
        <f t="shared" si="35"/>
        <v>0</v>
      </c>
      <c r="AB4381" s="273" t="s">
        <v>26477</v>
      </c>
      <c r="AC4381" s="228"/>
    </row>
    <row r="4382" spans="1:29" ht="15" customHeight="1">
      <c r="A4382" s="109">
        <v>4373</v>
      </c>
      <c r="B4382" s="222" t="str">
        <f t="shared" si="34"/>
        <v>Klik Disini</v>
      </c>
      <c r="C4382" s="244" t="s">
        <v>26478</v>
      </c>
      <c r="D4382" s="244" t="s">
        <v>2762</v>
      </c>
      <c r="E4382" s="244" t="s">
        <v>14916</v>
      </c>
      <c r="F4382" s="244"/>
      <c r="G4382" s="244" t="s">
        <v>26479</v>
      </c>
      <c r="H4382" s="244" t="s">
        <v>3499</v>
      </c>
      <c r="I4382" s="237" t="s">
        <v>446</v>
      </c>
      <c r="J4382" s="204" t="s">
        <v>353</v>
      </c>
      <c r="K4382" s="313" t="s">
        <v>1953</v>
      </c>
      <c r="L4382" s="290"/>
      <c r="M4382" s="244" t="s">
        <v>447</v>
      </c>
      <c r="N4382" s="244" t="s">
        <v>449</v>
      </c>
      <c r="O4382" s="244" t="s">
        <v>450</v>
      </c>
      <c r="P4382" s="244" t="s">
        <v>21152</v>
      </c>
      <c r="Q4382" s="244">
        <v>2024</v>
      </c>
      <c r="R4382" s="244" t="s">
        <v>14912</v>
      </c>
      <c r="S4382" s="223" t="s">
        <v>78</v>
      </c>
      <c r="T4382" s="244" t="s">
        <v>451</v>
      </c>
      <c r="U4382" s="246">
        <v>122</v>
      </c>
      <c r="V4382" s="244" t="s">
        <v>452</v>
      </c>
      <c r="W4382" s="244" t="s">
        <v>611</v>
      </c>
      <c r="X4382" s="244" t="s">
        <v>26480</v>
      </c>
      <c r="Y4382" s="246">
        <v>83000</v>
      </c>
      <c r="Z4382" s="262"/>
      <c r="AA4382" s="241">
        <f t="shared" si="35"/>
        <v>0</v>
      </c>
      <c r="AB4382" s="273" t="s">
        <v>26481</v>
      </c>
      <c r="AC4382" s="228"/>
    </row>
    <row r="4383" spans="1:29" ht="15" customHeight="1">
      <c r="A4383" s="109">
        <v>4374</v>
      </c>
      <c r="B4383" s="222" t="str">
        <f t="shared" si="34"/>
        <v>Klik Disini</v>
      </c>
      <c r="C4383" s="244" t="s">
        <v>26482</v>
      </c>
      <c r="D4383" s="244" t="s">
        <v>2762</v>
      </c>
      <c r="E4383" s="244" t="s">
        <v>26483</v>
      </c>
      <c r="F4383" s="244" t="s">
        <v>26484</v>
      </c>
      <c r="G4383" s="244" t="s">
        <v>26485</v>
      </c>
      <c r="H4383" s="244" t="s">
        <v>356</v>
      </c>
      <c r="I4383" s="237" t="s">
        <v>446</v>
      </c>
      <c r="J4383" s="204" t="s">
        <v>341</v>
      </c>
      <c r="K4383" s="313" t="s">
        <v>447</v>
      </c>
      <c r="L4383" s="290"/>
      <c r="M4383" s="244" t="s">
        <v>447</v>
      </c>
      <c r="N4383" s="244" t="s">
        <v>449</v>
      </c>
      <c r="O4383" s="244" t="s">
        <v>450</v>
      </c>
      <c r="P4383" s="244">
        <v>2024</v>
      </c>
      <c r="Q4383" s="244">
        <v>2024</v>
      </c>
      <c r="R4383" s="244" t="s">
        <v>3412</v>
      </c>
      <c r="S4383" s="223" t="s">
        <v>78</v>
      </c>
      <c r="T4383" s="244" t="s">
        <v>451</v>
      </c>
      <c r="U4383" s="246">
        <v>163</v>
      </c>
      <c r="V4383" s="244" t="s">
        <v>452</v>
      </c>
      <c r="W4383" s="244" t="s">
        <v>5872</v>
      </c>
      <c r="X4383" s="244" t="s">
        <v>26486</v>
      </c>
      <c r="Y4383" s="246">
        <v>99000</v>
      </c>
      <c r="Z4383" s="262"/>
      <c r="AA4383" s="241">
        <f t="shared" si="35"/>
        <v>0</v>
      </c>
      <c r="AB4383" s="273" t="s">
        <v>26487</v>
      </c>
      <c r="AC4383" s="228"/>
    </row>
    <row r="4384" spans="1:29" ht="15" customHeight="1">
      <c r="A4384" s="109">
        <v>4375</v>
      </c>
      <c r="B4384" s="222" t="str">
        <f t="shared" si="34"/>
        <v>Klik Disini</v>
      </c>
      <c r="C4384" s="244" t="s">
        <v>26488</v>
      </c>
      <c r="D4384" s="244" t="s">
        <v>2762</v>
      </c>
      <c r="E4384" s="244" t="s">
        <v>26489</v>
      </c>
      <c r="F4384" s="244"/>
      <c r="G4384" s="244" t="s">
        <v>26490</v>
      </c>
      <c r="H4384" s="244" t="s">
        <v>460</v>
      </c>
      <c r="I4384" s="237" t="s">
        <v>1844</v>
      </c>
      <c r="J4384" s="204" t="s">
        <v>401</v>
      </c>
      <c r="K4384" s="313" t="s">
        <v>1953</v>
      </c>
      <c r="L4384" s="290"/>
      <c r="M4384" s="244" t="s">
        <v>447</v>
      </c>
      <c r="N4384" s="244" t="s">
        <v>735</v>
      </c>
      <c r="O4384" s="244" t="s">
        <v>450</v>
      </c>
      <c r="P4384" s="244" t="s">
        <v>21152</v>
      </c>
      <c r="Q4384" s="244">
        <v>2024</v>
      </c>
      <c r="R4384" s="244" t="s">
        <v>14912</v>
      </c>
      <c r="S4384" s="223" t="s">
        <v>78</v>
      </c>
      <c r="T4384" s="244" t="s">
        <v>451</v>
      </c>
      <c r="U4384" s="246">
        <v>258</v>
      </c>
      <c r="V4384" s="244" t="s">
        <v>452</v>
      </c>
      <c r="W4384" s="244" t="s">
        <v>4163</v>
      </c>
      <c r="X4384" s="244" t="s">
        <v>26491</v>
      </c>
      <c r="Y4384" s="246">
        <v>127500</v>
      </c>
      <c r="Z4384" s="262"/>
      <c r="AA4384" s="241">
        <f t="shared" si="35"/>
        <v>0</v>
      </c>
      <c r="AB4384" s="273" t="s">
        <v>26492</v>
      </c>
      <c r="AC4384" s="228"/>
    </row>
    <row r="4385" spans="1:29" ht="15" customHeight="1">
      <c r="A4385" s="109">
        <v>4376</v>
      </c>
      <c r="B4385" s="222" t="str">
        <f t="shared" si="34"/>
        <v>Klik Disini</v>
      </c>
      <c r="C4385" s="244" t="s">
        <v>26493</v>
      </c>
      <c r="D4385" s="244" t="s">
        <v>2762</v>
      </c>
      <c r="E4385" s="244" t="s">
        <v>22410</v>
      </c>
      <c r="F4385" s="244" t="s">
        <v>26494</v>
      </c>
      <c r="G4385" s="244" t="s">
        <v>26495</v>
      </c>
      <c r="H4385" s="244" t="s">
        <v>327</v>
      </c>
      <c r="I4385" s="237" t="s">
        <v>592</v>
      </c>
      <c r="J4385" s="204" t="s">
        <v>326</v>
      </c>
      <c r="K4385" s="313" t="s">
        <v>1953</v>
      </c>
      <c r="L4385" s="290"/>
      <c r="M4385" s="244" t="s">
        <v>447</v>
      </c>
      <c r="N4385" s="244" t="s">
        <v>449</v>
      </c>
      <c r="O4385" s="244" t="s">
        <v>450</v>
      </c>
      <c r="P4385" s="244">
        <v>2024</v>
      </c>
      <c r="Q4385" s="244">
        <v>2024</v>
      </c>
      <c r="R4385" s="244" t="s">
        <v>14912</v>
      </c>
      <c r="S4385" s="223" t="s">
        <v>78</v>
      </c>
      <c r="T4385" s="244" t="s">
        <v>451</v>
      </c>
      <c r="U4385" s="246">
        <v>98</v>
      </c>
      <c r="V4385" s="244" t="s">
        <v>452</v>
      </c>
      <c r="W4385" s="244" t="s">
        <v>6538</v>
      </c>
      <c r="X4385" s="244" t="s">
        <v>26496</v>
      </c>
      <c r="Y4385" s="246">
        <v>75000</v>
      </c>
      <c r="Z4385" s="262"/>
      <c r="AA4385" s="241">
        <f t="shared" si="35"/>
        <v>0</v>
      </c>
      <c r="AB4385" s="273" t="s">
        <v>26497</v>
      </c>
      <c r="AC4385" s="228"/>
    </row>
    <row r="4386" spans="1:29" ht="15" customHeight="1">
      <c r="A4386" s="109">
        <v>4377</v>
      </c>
      <c r="B4386" s="222" t="str">
        <f t="shared" si="34"/>
        <v>Klik Disini</v>
      </c>
      <c r="C4386" s="244" t="s">
        <v>26498</v>
      </c>
      <c r="D4386" s="244" t="s">
        <v>2762</v>
      </c>
      <c r="E4386" s="244" t="s">
        <v>3815</v>
      </c>
      <c r="F4386" s="244"/>
      <c r="G4386" s="244" t="s">
        <v>26499</v>
      </c>
      <c r="H4386" s="244" t="s">
        <v>362</v>
      </c>
      <c r="I4386" s="237" t="s">
        <v>446</v>
      </c>
      <c r="J4386" s="204" t="s">
        <v>361</v>
      </c>
      <c r="K4386" s="313" t="s">
        <v>1953</v>
      </c>
      <c r="L4386" s="290"/>
      <c r="M4386" s="244" t="s">
        <v>447</v>
      </c>
      <c r="N4386" s="244" t="s">
        <v>449</v>
      </c>
      <c r="O4386" s="244" t="s">
        <v>450</v>
      </c>
      <c r="P4386" s="244" t="s">
        <v>21152</v>
      </c>
      <c r="Q4386" s="244">
        <v>2024</v>
      </c>
      <c r="R4386" s="244" t="s">
        <v>14912</v>
      </c>
      <c r="S4386" s="223" t="s">
        <v>78</v>
      </c>
      <c r="T4386" s="244" t="s">
        <v>451</v>
      </c>
      <c r="U4386" s="246">
        <v>178</v>
      </c>
      <c r="V4386" s="244" t="s">
        <v>452</v>
      </c>
      <c r="W4386" s="244" t="s">
        <v>1937</v>
      </c>
      <c r="X4386" s="244" t="s">
        <v>26500</v>
      </c>
      <c r="Y4386" s="246">
        <v>49000</v>
      </c>
      <c r="Z4386" s="262"/>
      <c r="AA4386" s="241">
        <f t="shared" si="35"/>
        <v>0</v>
      </c>
      <c r="AB4386" s="273" t="s">
        <v>26501</v>
      </c>
      <c r="AC4386" s="228"/>
    </row>
    <row r="4387" spans="1:29" ht="15" customHeight="1">
      <c r="A4387" s="109">
        <v>4378</v>
      </c>
      <c r="B4387" s="222" t="str">
        <f t="shared" si="34"/>
        <v>Klik Disini</v>
      </c>
      <c r="C4387" s="244" t="s">
        <v>26502</v>
      </c>
      <c r="D4387" s="244" t="s">
        <v>2762</v>
      </c>
      <c r="E4387" s="244" t="s">
        <v>26503</v>
      </c>
      <c r="F4387" s="244"/>
      <c r="G4387" s="244" t="s">
        <v>26504</v>
      </c>
      <c r="H4387" s="244" t="s">
        <v>356</v>
      </c>
      <c r="I4387" s="237" t="s">
        <v>1844</v>
      </c>
      <c r="J4387" s="204" t="s">
        <v>401</v>
      </c>
      <c r="K4387" s="313" t="s">
        <v>1953</v>
      </c>
      <c r="L4387" s="290"/>
      <c r="M4387" s="244" t="s">
        <v>447</v>
      </c>
      <c r="N4387" s="244" t="s">
        <v>449</v>
      </c>
      <c r="O4387" s="244" t="s">
        <v>450</v>
      </c>
      <c r="P4387" s="244" t="s">
        <v>21152</v>
      </c>
      <c r="Q4387" s="244">
        <v>2024</v>
      </c>
      <c r="R4387" s="244" t="s">
        <v>14912</v>
      </c>
      <c r="S4387" s="223" t="s">
        <v>78</v>
      </c>
      <c r="T4387" s="244" t="s">
        <v>451</v>
      </c>
      <c r="U4387" s="246">
        <v>370</v>
      </c>
      <c r="V4387" s="244" t="s">
        <v>452</v>
      </c>
      <c r="W4387" s="244" t="s">
        <v>3748</v>
      </c>
      <c r="X4387" s="244" t="s">
        <v>26505</v>
      </c>
      <c r="Y4387" s="246">
        <v>182500</v>
      </c>
      <c r="Z4387" s="262"/>
      <c r="AA4387" s="241">
        <f t="shared" si="35"/>
        <v>0</v>
      </c>
      <c r="AB4387" s="273" t="s">
        <v>26506</v>
      </c>
      <c r="AC4387" s="228"/>
    </row>
    <row r="4388" spans="1:29" ht="15" customHeight="1">
      <c r="A4388" s="109">
        <v>4379</v>
      </c>
      <c r="B4388" s="222" t="str">
        <f t="shared" si="34"/>
        <v>Klik Disini</v>
      </c>
      <c r="C4388" s="244" t="s">
        <v>26507</v>
      </c>
      <c r="D4388" s="244" t="s">
        <v>2762</v>
      </c>
      <c r="E4388" s="244" t="s">
        <v>22410</v>
      </c>
      <c r="F4388" s="244" t="s">
        <v>26508</v>
      </c>
      <c r="G4388" s="244" t="s">
        <v>26509</v>
      </c>
      <c r="H4388" s="244" t="s">
        <v>4580</v>
      </c>
      <c r="I4388" s="237" t="s">
        <v>446</v>
      </c>
      <c r="J4388" s="204" t="s">
        <v>347</v>
      </c>
      <c r="K4388" s="313" t="s">
        <v>1953</v>
      </c>
      <c r="L4388" s="290"/>
      <c r="M4388" s="244" t="s">
        <v>447</v>
      </c>
      <c r="N4388" s="244" t="s">
        <v>449</v>
      </c>
      <c r="O4388" s="244" t="s">
        <v>450</v>
      </c>
      <c r="P4388" s="244">
        <v>2024</v>
      </c>
      <c r="Q4388" s="244">
        <v>2024</v>
      </c>
      <c r="R4388" s="244" t="s">
        <v>14912</v>
      </c>
      <c r="S4388" s="223" t="s">
        <v>78</v>
      </c>
      <c r="T4388" s="244" t="s">
        <v>451</v>
      </c>
      <c r="U4388" s="246">
        <v>82</v>
      </c>
      <c r="V4388" s="244" t="s">
        <v>452</v>
      </c>
      <c r="W4388" s="244" t="s">
        <v>2798</v>
      </c>
      <c r="X4388" s="244" t="s">
        <v>26510</v>
      </c>
      <c r="Y4388" s="246">
        <v>64000</v>
      </c>
      <c r="Z4388" s="262"/>
      <c r="AA4388" s="241">
        <f t="shared" si="35"/>
        <v>0</v>
      </c>
      <c r="AB4388" s="273" t="s">
        <v>26511</v>
      </c>
      <c r="AC4388" s="228"/>
    </row>
    <row r="4389" spans="1:29" ht="15" customHeight="1">
      <c r="A4389" s="109">
        <v>4380</v>
      </c>
      <c r="B4389" s="222" t="str">
        <f t="shared" si="34"/>
        <v>Klik Disini</v>
      </c>
      <c r="C4389" s="244" t="s">
        <v>26512</v>
      </c>
      <c r="D4389" s="244" t="s">
        <v>2762</v>
      </c>
      <c r="E4389" s="244" t="s">
        <v>26513</v>
      </c>
      <c r="F4389" s="244"/>
      <c r="G4389" s="244" t="s">
        <v>26514</v>
      </c>
      <c r="H4389" s="244" t="s">
        <v>384</v>
      </c>
      <c r="I4389" s="237" t="s">
        <v>446</v>
      </c>
      <c r="J4389" s="204" t="s">
        <v>353</v>
      </c>
      <c r="K4389" s="313" t="s">
        <v>1953</v>
      </c>
      <c r="L4389" s="290"/>
      <c r="M4389" s="244" t="s">
        <v>447</v>
      </c>
      <c r="N4389" s="244" t="s">
        <v>449</v>
      </c>
      <c r="O4389" s="244" t="s">
        <v>450</v>
      </c>
      <c r="P4389" s="244" t="s">
        <v>21152</v>
      </c>
      <c r="Q4389" s="244">
        <v>2024</v>
      </c>
      <c r="R4389" s="244" t="s">
        <v>14912</v>
      </c>
      <c r="S4389" s="223" t="s">
        <v>78</v>
      </c>
      <c r="T4389" s="244" t="s">
        <v>451</v>
      </c>
      <c r="U4389" s="246">
        <v>450</v>
      </c>
      <c r="V4389" s="244" t="s">
        <v>452</v>
      </c>
      <c r="W4389" s="244" t="s">
        <v>736</v>
      </c>
      <c r="X4389" s="244" t="s">
        <v>26515</v>
      </c>
      <c r="Y4389" s="246">
        <v>215500</v>
      </c>
      <c r="Z4389" s="262"/>
      <c r="AA4389" s="241">
        <f t="shared" si="35"/>
        <v>0</v>
      </c>
      <c r="AB4389" s="273" t="s">
        <v>26516</v>
      </c>
      <c r="AC4389" s="228"/>
    </row>
    <row r="4390" spans="1:29" ht="15" customHeight="1">
      <c r="A4390" s="109">
        <v>4381</v>
      </c>
      <c r="B4390" s="222" t="str">
        <f t="shared" si="34"/>
        <v>Klik Disini</v>
      </c>
      <c r="C4390" s="244" t="s">
        <v>26517</v>
      </c>
      <c r="D4390" s="244" t="s">
        <v>2762</v>
      </c>
      <c r="E4390" s="244" t="s">
        <v>26518</v>
      </c>
      <c r="F4390" s="244" t="s">
        <v>26519</v>
      </c>
      <c r="G4390" s="244" t="s">
        <v>26520</v>
      </c>
      <c r="H4390" s="244" t="s">
        <v>362</v>
      </c>
      <c r="I4390" s="237" t="s">
        <v>446</v>
      </c>
      <c r="J4390" s="204" t="s">
        <v>361</v>
      </c>
      <c r="K4390" s="313" t="s">
        <v>447</v>
      </c>
      <c r="L4390" s="290"/>
      <c r="M4390" s="244" t="s">
        <v>447</v>
      </c>
      <c r="N4390" s="244" t="s">
        <v>449</v>
      </c>
      <c r="O4390" s="244" t="s">
        <v>450</v>
      </c>
      <c r="P4390" s="244">
        <v>2024</v>
      </c>
      <c r="Q4390" s="244">
        <v>2024</v>
      </c>
      <c r="R4390" s="244" t="s">
        <v>3412</v>
      </c>
      <c r="S4390" s="223" t="s">
        <v>78</v>
      </c>
      <c r="T4390" s="244" t="s">
        <v>451</v>
      </c>
      <c r="U4390" s="246">
        <v>320</v>
      </c>
      <c r="V4390" s="244" t="s">
        <v>452</v>
      </c>
      <c r="W4390" s="244" t="s">
        <v>975</v>
      </c>
      <c r="X4390" s="244" t="s">
        <v>26521</v>
      </c>
      <c r="Y4390" s="246">
        <v>99000</v>
      </c>
      <c r="Z4390" s="262"/>
      <c r="AA4390" s="241">
        <f t="shared" si="35"/>
        <v>0</v>
      </c>
      <c r="AB4390" s="273" t="s">
        <v>26522</v>
      </c>
      <c r="AC4390" s="228"/>
    </row>
    <row r="4391" spans="1:29" ht="15" customHeight="1">
      <c r="A4391" s="109">
        <v>4382</v>
      </c>
      <c r="B4391" s="222" t="str">
        <f t="shared" si="34"/>
        <v>Klik Disini</v>
      </c>
      <c r="C4391" s="244" t="s">
        <v>26523</v>
      </c>
      <c r="D4391" s="244" t="s">
        <v>2762</v>
      </c>
      <c r="E4391" s="244" t="s">
        <v>22410</v>
      </c>
      <c r="F4391" s="244" t="s">
        <v>26524</v>
      </c>
      <c r="G4391" s="244" t="s">
        <v>26525</v>
      </c>
      <c r="H4391" s="244" t="s">
        <v>4580</v>
      </c>
      <c r="I4391" s="237" t="s">
        <v>592</v>
      </c>
      <c r="J4391" s="204" t="s">
        <v>322</v>
      </c>
      <c r="K4391" s="313" t="s">
        <v>1953</v>
      </c>
      <c r="L4391" s="290"/>
      <c r="M4391" s="244" t="s">
        <v>447</v>
      </c>
      <c r="N4391" s="244" t="s">
        <v>449</v>
      </c>
      <c r="O4391" s="244" t="s">
        <v>450</v>
      </c>
      <c r="P4391" s="244">
        <v>2024</v>
      </c>
      <c r="Q4391" s="244">
        <v>2024</v>
      </c>
      <c r="R4391" s="244" t="s">
        <v>14912</v>
      </c>
      <c r="S4391" s="223" t="s">
        <v>78</v>
      </c>
      <c r="T4391" s="244" t="s">
        <v>451</v>
      </c>
      <c r="U4391" s="246">
        <v>98</v>
      </c>
      <c r="V4391" s="244" t="s">
        <v>452</v>
      </c>
      <c r="W4391" s="244" t="s">
        <v>5872</v>
      </c>
      <c r="X4391" s="244" t="s">
        <v>26526</v>
      </c>
      <c r="Y4391" s="246">
        <v>76800</v>
      </c>
      <c r="Z4391" s="262"/>
      <c r="AA4391" s="241">
        <f t="shared" si="35"/>
        <v>0</v>
      </c>
      <c r="AB4391" s="273" t="s">
        <v>26527</v>
      </c>
      <c r="AC4391" s="228"/>
    </row>
    <row r="4392" spans="1:29" ht="15" customHeight="1">
      <c r="A4392" s="109">
        <v>4383</v>
      </c>
      <c r="B4392" s="222" t="str">
        <f t="shared" si="34"/>
        <v>Klik Disini</v>
      </c>
      <c r="C4392" s="244" t="s">
        <v>26528</v>
      </c>
      <c r="D4392" s="244" t="s">
        <v>2762</v>
      </c>
      <c r="E4392" s="244" t="s">
        <v>26529</v>
      </c>
      <c r="F4392" s="244" t="s">
        <v>26530</v>
      </c>
      <c r="G4392" s="244" t="s">
        <v>26531</v>
      </c>
      <c r="H4392" s="244" t="s">
        <v>3499</v>
      </c>
      <c r="I4392" s="237" t="s">
        <v>446</v>
      </c>
      <c r="J4392" s="204" t="s">
        <v>353</v>
      </c>
      <c r="K4392" s="313" t="s">
        <v>447</v>
      </c>
      <c r="L4392" s="290"/>
      <c r="M4392" s="244" t="s">
        <v>447</v>
      </c>
      <c r="N4392" s="244" t="s">
        <v>449</v>
      </c>
      <c r="O4392" s="244" t="s">
        <v>450</v>
      </c>
      <c r="P4392" s="244">
        <v>2024</v>
      </c>
      <c r="Q4392" s="244">
        <v>2024</v>
      </c>
      <c r="R4392" s="244" t="s">
        <v>3412</v>
      </c>
      <c r="S4392" s="223" t="s">
        <v>78</v>
      </c>
      <c r="T4392" s="244" t="s">
        <v>451</v>
      </c>
      <c r="U4392" s="246">
        <v>191</v>
      </c>
      <c r="V4392" s="244" t="s">
        <v>452</v>
      </c>
      <c r="W4392" s="244" t="s">
        <v>1083</v>
      </c>
      <c r="X4392" s="244" t="s">
        <v>26532</v>
      </c>
      <c r="Y4392" s="246">
        <v>79000</v>
      </c>
      <c r="Z4392" s="262"/>
      <c r="AA4392" s="241">
        <f t="shared" si="35"/>
        <v>0</v>
      </c>
      <c r="AB4392" s="273" t="s">
        <v>26533</v>
      </c>
      <c r="AC4392" s="228"/>
    </row>
    <row r="4393" spans="1:29" ht="15" customHeight="1">
      <c r="A4393" s="109">
        <v>4384</v>
      </c>
      <c r="B4393" s="222" t="str">
        <f t="shared" si="34"/>
        <v>Klik Disini</v>
      </c>
      <c r="C4393" s="244" t="s">
        <v>26534</v>
      </c>
      <c r="D4393" s="244" t="s">
        <v>2762</v>
      </c>
      <c r="E4393" s="244" t="s">
        <v>26535</v>
      </c>
      <c r="F4393" s="244"/>
      <c r="G4393" s="244" t="s">
        <v>26536</v>
      </c>
      <c r="H4393" s="244" t="s">
        <v>3499</v>
      </c>
      <c r="I4393" s="237" t="s">
        <v>446</v>
      </c>
      <c r="J4393" s="204" t="s">
        <v>353</v>
      </c>
      <c r="K4393" s="313" t="s">
        <v>1953</v>
      </c>
      <c r="L4393" s="290"/>
      <c r="M4393" s="244" t="s">
        <v>447</v>
      </c>
      <c r="N4393" s="244" t="s">
        <v>449</v>
      </c>
      <c r="O4393" s="244" t="s">
        <v>450</v>
      </c>
      <c r="P4393" s="244" t="s">
        <v>21152</v>
      </c>
      <c r="Q4393" s="244">
        <v>2024</v>
      </c>
      <c r="R4393" s="244" t="s">
        <v>14912</v>
      </c>
      <c r="S4393" s="223" t="s">
        <v>78</v>
      </c>
      <c r="T4393" s="244" t="s">
        <v>451</v>
      </c>
      <c r="U4393" s="246">
        <v>418</v>
      </c>
      <c r="V4393" s="244" t="s">
        <v>452</v>
      </c>
      <c r="W4393" s="244" t="s">
        <v>6556</v>
      </c>
      <c r="X4393" s="244" t="s">
        <v>26537</v>
      </c>
      <c r="Y4393" s="246">
        <v>201000</v>
      </c>
      <c r="Z4393" s="262"/>
      <c r="AA4393" s="241">
        <f t="shared" si="35"/>
        <v>0</v>
      </c>
      <c r="AB4393" s="273" t="s">
        <v>26538</v>
      </c>
      <c r="AC4393" s="228"/>
    </row>
    <row r="4394" spans="1:29" ht="15" customHeight="1">
      <c r="A4394" s="109">
        <v>4385</v>
      </c>
      <c r="B4394" s="222" t="str">
        <f t="shared" si="34"/>
        <v>Klik Disini</v>
      </c>
      <c r="C4394" s="244" t="s">
        <v>26539</v>
      </c>
      <c r="D4394" s="244" t="s">
        <v>2762</v>
      </c>
      <c r="E4394" s="244" t="s">
        <v>26540</v>
      </c>
      <c r="F4394" s="244"/>
      <c r="G4394" s="244" t="s">
        <v>26541</v>
      </c>
      <c r="H4394" s="244" t="s">
        <v>583</v>
      </c>
      <c r="I4394" s="237" t="s">
        <v>583</v>
      </c>
      <c r="J4394" s="204" t="s">
        <v>265</v>
      </c>
      <c r="K4394" s="313" t="s">
        <v>1953</v>
      </c>
      <c r="L4394" s="290"/>
      <c r="M4394" s="244" t="s">
        <v>447</v>
      </c>
      <c r="N4394" s="244" t="s">
        <v>449</v>
      </c>
      <c r="O4394" s="244" t="s">
        <v>583</v>
      </c>
      <c r="P4394" s="244" t="s">
        <v>21152</v>
      </c>
      <c r="Q4394" s="244">
        <v>2024</v>
      </c>
      <c r="R4394" s="244" t="s">
        <v>14912</v>
      </c>
      <c r="S4394" s="223" t="s">
        <v>78</v>
      </c>
      <c r="T4394" s="244" t="s">
        <v>451</v>
      </c>
      <c r="U4394" s="246">
        <v>210</v>
      </c>
      <c r="V4394" s="244" t="s">
        <v>452</v>
      </c>
      <c r="W4394" s="244" t="s">
        <v>1937</v>
      </c>
      <c r="X4394" s="244" t="s">
        <v>26542</v>
      </c>
      <c r="Y4394" s="246">
        <v>101000</v>
      </c>
      <c r="Z4394" s="262"/>
      <c r="AA4394" s="241">
        <f t="shared" si="35"/>
        <v>0</v>
      </c>
      <c r="AB4394" s="273" t="s">
        <v>26543</v>
      </c>
      <c r="AC4394" s="228"/>
    </row>
    <row r="4395" spans="1:29" ht="15" customHeight="1">
      <c r="A4395" s="109">
        <v>4386</v>
      </c>
      <c r="B4395" s="222" t="str">
        <f t="shared" si="34"/>
        <v>Klik Disini</v>
      </c>
      <c r="C4395" s="244" t="s">
        <v>26544</v>
      </c>
      <c r="D4395" s="244" t="s">
        <v>2762</v>
      </c>
      <c r="E4395" s="244" t="s">
        <v>26545</v>
      </c>
      <c r="F4395" s="244"/>
      <c r="G4395" s="244" t="s">
        <v>26546</v>
      </c>
      <c r="H4395" s="244" t="s">
        <v>3499</v>
      </c>
      <c r="I4395" s="237" t="s">
        <v>446</v>
      </c>
      <c r="J4395" s="204" t="s">
        <v>353</v>
      </c>
      <c r="K4395" s="313" t="s">
        <v>1953</v>
      </c>
      <c r="L4395" s="290"/>
      <c r="M4395" s="244" t="s">
        <v>447</v>
      </c>
      <c r="N4395" s="244" t="s">
        <v>449</v>
      </c>
      <c r="O4395" s="244" t="s">
        <v>450</v>
      </c>
      <c r="P4395" s="244" t="s">
        <v>21152</v>
      </c>
      <c r="Q4395" s="244">
        <v>2024</v>
      </c>
      <c r="R4395" s="244" t="s">
        <v>14912</v>
      </c>
      <c r="S4395" s="223" t="s">
        <v>78</v>
      </c>
      <c r="T4395" s="244" t="s">
        <v>451</v>
      </c>
      <c r="U4395" s="246">
        <v>212</v>
      </c>
      <c r="V4395" s="244" t="s">
        <v>452</v>
      </c>
      <c r="W4395" s="244" t="s">
        <v>1808</v>
      </c>
      <c r="X4395" s="244" t="s">
        <v>26547</v>
      </c>
      <c r="Y4395" s="246">
        <v>135500</v>
      </c>
      <c r="Z4395" s="262"/>
      <c r="AA4395" s="241">
        <f t="shared" si="35"/>
        <v>0</v>
      </c>
      <c r="AB4395" s="273" t="s">
        <v>26548</v>
      </c>
      <c r="AC4395" s="228"/>
    </row>
    <row r="4396" spans="1:29" ht="15" customHeight="1">
      <c r="A4396" s="109">
        <v>4387</v>
      </c>
      <c r="B4396" s="222" t="str">
        <f t="shared" si="34"/>
        <v>Klik Disini</v>
      </c>
      <c r="C4396" s="244" t="s">
        <v>26549</v>
      </c>
      <c r="D4396" s="244" t="s">
        <v>2762</v>
      </c>
      <c r="E4396" s="244" t="s">
        <v>21235</v>
      </c>
      <c r="F4396" s="244" t="s">
        <v>26550</v>
      </c>
      <c r="G4396" s="244" t="s">
        <v>26551</v>
      </c>
      <c r="H4396" s="244" t="s">
        <v>346</v>
      </c>
      <c r="I4396" s="237" t="s">
        <v>446</v>
      </c>
      <c r="J4396" s="204" t="s">
        <v>345</v>
      </c>
      <c r="K4396" s="313" t="s">
        <v>447</v>
      </c>
      <c r="L4396" s="290"/>
      <c r="M4396" s="244" t="s">
        <v>447</v>
      </c>
      <c r="N4396" s="244" t="s">
        <v>449</v>
      </c>
      <c r="O4396" s="244" t="s">
        <v>450</v>
      </c>
      <c r="P4396" s="244">
        <v>2024</v>
      </c>
      <c r="Q4396" s="244">
        <v>2024</v>
      </c>
      <c r="R4396" s="244" t="s">
        <v>3412</v>
      </c>
      <c r="S4396" s="223" t="s">
        <v>78</v>
      </c>
      <c r="T4396" s="244" t="s">
        <v>451</v>
      </c>
      <c r="U4396" s="246">
        <v>223</v>
      </c>
      <c r="V4396" s="244" t="s">
        <v>452</v>
      </c>
      <c r="W4396" s="244" t="s">
        <v>4754</v>
      </c>
      <c r="X4396" s="244" t="s">
        <v>26552</v>
      </c>
      <c r="Y4396" s="246">
        <v>86000</v>
      </c>
      <c r="Z4396" s="262"/>
      <c r="AA4396" s="241">
        <f t="shared" si="35"/>
        <v>0</v>
      </c>
      <c r="AB4396" s="273" t="s">
        <v>26553</v>
      </c>
      <c r="AC4396" s="228"/>
    </row>
    <row r="4397" spans="1:29" ht="15" customHeight="1">
      <c r="A4397" s="109">
        <v>4388</v>
      </c>
      <c r="B4397" s="222" t="str">
        <f t="shared" si="34"/>
        <v>Klik Disini</v>
      </c>
      <c r="C4397" s="244" t="s">
        <v>26554</v>
      </c>
      <c r="D4397" s="244" t="s">
        <v>2762</v>
      </c>
      <c r="E4397" s="244" t="s">
        <v>26241</v>
      </c>
      <c r="F4397" s="244"/>
      <c r="G4397" s="244" t="s">
        <v>26555</v>
      </c>
      <c r="H4397" s="244" t="s">
        <v>362</v>
      </c>
      <c r="I4397" s="237" t="s">
        <v>446</v>
      </c>
      <c r="J4397" s="204" t="s">
        <v>361</v>
      </c>
      <c r="K4397" s="313" t="s">
        <v>1953</v>
      </c>
      <c r="L4397" s="290"/>
      <c r="M4397" s="244" t="s">
        <v>447</v>
      </c>
      <c r="N4397" s="244" t="s">
        <v>449</v>
      </c>
      <c r="O4397" s="244" t="s">
        <v>450</v>
      </c>
      <c r="P4397" s="244" t="s">
        <v>21152</v>
      </c>
      <c r="Q4397" s="244">
        <v>2024</v>
      </c>
      <c r="R4397" s="244" t="s">
        <v>3412</v>
      </c>
      <c r="S4397" s="223" t="s">
        <v>78</v>
      </c>
      <c r="T4397" s="244" t="s">
        <v>451</v>
      </c>
      <c r="U4397" s="246">
        <v>338</v>
      </c>
      <c r="V4397" s="244" t="s">
        <v>21432</v>
      </c>
      <c r="W4397" s="244" t="s">
        <v>877</v>
      </c>
      <c r="X4397" s="244" t="s">
        <v>26556</v>
      </c>
      <c r="Y4397" s="246">
        <v>137500</v>
      </c>
      <c r="Z4397" s="262"/>
      <c r="AA4397" s="241">
        <f t="shared" si="35"/>
        <v>0</v>
      </c>
      <c r="AB4397" s="273" t="s">
        <v>26557</v>
      </c>
      <c r="AC4397" s="228"/>
    </row>
    <row r="4398" spans="1:29" ht="15" customHeight="1">
      <c r="A4398" s="109">
        <v>4389</v>
      </c>
      <c r="B4398" s="222" t="str">
        <f t="shared" si="34"/>
        <v>Klik Disini</v>
      </c>
      <c r="C4398" s="244" t="s">
        <v>26558</v>
      </c>
      <c r="D4398" s="244" t="s">
        <v>2762</v>
      </c>
      <c r="E4398" s="244" t="s">
        <v>26559</v>
      </c>
      <c r="F4398" s="244" t="s">
        <v>26560</v>
      </c>
      <c r="G4398" s="244" t="s">
        <v>26561</v>
      </c>
      <c r="H4398" s="244" t="s">
        <v>386</v>
      </c>
      <c r="I4398" s="237" t="s">
        <v>446</v>
      </c>
      <c r="J4398" s="204" t="s">
        <v>353</v>
      </c>
      <c r="K4398" s="313" t="s">
        <v>1953</v>
      </c>
      <c r="L4398" s="290"/>
      <c r="M4398" s="244" t="s">
        <v>447</v>
      </c>
      <c r="N4398" s="244" t="s">
        <v>449</v>
      </c>
      <c r="O4398" s="244" t="s">
        <v>450</v>
      </c>
      <c r="P4398" s="244">
        <v>2019</v>
      </c>
      <c r="Q4398" s="244">
        <v>2019</v>
      </c>
      <c r="R4398" s="244" t="s">
        <v>3412</v>
      </c>
      <c r="S4398" s="223" t="s">
        <v>78</v>
      </c>
      <c r="T4398" s="244" t="s">
        <v>451</v>
      </c>
      <c r="U4398" s="246">
        <v>242</v>
      </c>
      <c r="V4398" s="244" t="s">
        <v>452</v>
      </c>
      <c r="W4398" s="244" t="s">
        <v>8461</v>
      </c>
      <c r="X4398" s="244" t="s">
        <v>26562</v>
      </c>
      <c r="Y4398" s="246">
        <v>132000</v>
      </c>
      <c r="Z4398" s="262"/>
      <c r="AA4398" s="241">
        <f t="shared" si="35"/>
        <v>0</v>
      </c>
      <c r="AB4398" s="273" t="s">
        <v>26563</v>
      </c>
      <c r="AC4398" s="228"/>
    </row>
    <row r="4399" spans="1:29" ht="15" customHeight="1">
      <c r="A4399" s="109">
        <v>4390</v>
      </c>
      <c r="B4399" s="222" t="str">
        <f t="shared" si="34"/>
        <v>Klik Disini</v>
      </c>
      <c r="C4399" s="244" t="s">
        <v>26564</v>
      </c>
      <c r="D4399" s="244" t="s">
        <v>2762</v>
      </c>
      <c r="E4399" s="244" t="s">
        <v>26545</v>
      </c>
      <c r="F4399" s="244"/>
      <c r="G4399" s="244" t="s">
        <v>26565</v>
      </c>
      <c r="H4399" s="244" t="s">
        <v>354</v>
      </c>
      <c r="I4399" s="237" t="s">
        <v>446</v>
      </c>
      <c r="J4399" s="204" t="s">
        <v>353</v>
      </c>
      <c r="K4399" s="313" t="s">
        <v>1953</v>
      </c>
      <c r="L4399" s="290"/>
      <c r="M4399" s="244" t="s">
        <v>447</v>
      </c>
      <c r="N4399" s="244" t="s">
        <v>449</v>
      </c>
      <c r="O4399" s="244" t="s">
        <v>450</v>
      </c>
      <c r="P4399" s="244" t="s">
        <v>21152</v>
      </c>
      <c r="Q4399" s="244">
        <v>2023</v>
      </c>
      <c r="R4399" s="244" t="s">
        <v>14912</v>
      </c>
      <c r="S4399" s="223" t="s">
        <v>78</v>
      </c>
      <c r="T4399" s="244" t="s">
        <v>451</v>
      </c>
      <c r="U4399" s="246">
        <v>140</v>
      </c>
      <c r="V4399" s="244" t="s">
        <v>452</v>
      </c>
      <c r="W4399" s="244" t="s">
        <v>1083</v>
      </c>
      <c r="X4399" s="244" t="s">
        <v>26566</v>
      </c>
      <c r="Y4399" s="246">
        <v>93500</v>
      </c>
      <c r="Z4399" s="262"/>
      <c r="AA4399" s="241">
        <f t="shared" si="35"/>
        <v>0</v>
      </c>
      <c r="AB4399" s="273" t="s">
        <v>26567</v>
      </c>
      <c r="AC4399" s="228"/>
    </row>
    <row r="4400" spans="1:29" ht="15" customHeight="1">
      <c r="A4400" s="109">
        <v>4391</v>
      </c>
      <c r="B4400" s="222" t="str">
        <f t="shared" si="34"/>
        <v>Klik Disini</v>
      </c>
      <c r="C4400" s="244" t="s">
        <v>26568</v>
      </c>
      <c r="D4400" s="244" t="s">
        <v>2762</v>
      </c>
      <c r="E4400" s="244" t="s">
        <v>26569</v>
      </c>
      <c r="F4400" s="244"/>
      <c r="G4400" s="244" t="s">
        <v>26570</v>
      </c>
      <c r="H4400" s="244" t="s">
        <v>3912</v>
      </c>
      <c r="I4400" s="237" t="s">
        <v>446</v>
      </c>
      <c r="J4400" s="204" t="s">
        <v>367</v>
      </c>
      <c r="K4400" s="313" t="s">
        <v>1953</v>
      </c>
      <c r="L4400" s="290"/>
      <c r="M4400" s="244" t="s">
        <v>447</v>
      </c>
      <c r="N4400" s="244" t="s">
        <v>449</v>
      </c>
      <c r="O4400" s="244" t="s">
        <v>450</v>
      </c>
      <c r="P4400" s="244" t="s">
        <v>21152</v>
      </c>
      <c r="Q4400" s="244">
        <v>2024</v>
      </c>
      <c r="R4400" s="244" t="s">
        <v>14116</v>
      </c>
      <c r="S4400" s="223" t="s">
        <v>78</v>
      </c>
      <c r="T4400" s="244" t="s">
        <v>451</v>
      </c>
      <c r="U4400" s="246">
        <v>378</v>
      </c>
      <c r="V4400" s="244" t="s">
        <v>452</v>
      </c>
      <c r="W4400" s="244" t="s">
        <v>700</v>
      </c>
      <c r="X4400" s="244" t="s">
        <v>26571</v>
      </c>
      <c r="Y4400" s="246">
        <v>180500</v>
      </c>
      <c r="Z4400" s="262"/>
      <c r="AA4400" s="241">
        <f t="shared" si="35"/>
        <v>0</v>
      </c>
      <c r="AB4400" s="273" t="s">
        <v>26572</v>
      </c>
      <c r="AC4400" s="228"/>
    </row>
    <row r="4401" spans="1:29" ht="15" customHeight="1">
      <c r="A4401" s="109">
        <v>4392</v>
      </c>
      <c r="B4401" s="222" t="str">
        <f t="shared" si="34"/>
        <v>Klik Disini</v>
      </c>
      <c r="C4401" s="244" t="s">
        <v>26573</v>
      </c>
      <c r="D4401" s="244" t="s">
        <v>2762</v>
      </c>
      <c r="E4401" s="244" t="s">
        <v>26545</v>
      </c>
      <c r="F4401" s="244"/>
      <c r="G4401" s="244" t="s">
        <v>26574</v>
      </c>
      <c r="H4401" s="244" t="s">
        <v>495</v>
      </c>
      <c r="I4401" s="237" t="s">
        <v>446</v>
      </c>
      <c r="J4401" s="204" t="s">
        <v>359</v>
      </c>
      <c r="K4401" s="313" t="s">
        <v>1953</v>
      </c>
      <c r="L4401" s="290"/>
      <c r="M4401" s="244" t="s">
        <v>447</v>
      </c>
      <c r="N4401" s="244" t="s">
        <v>449</v>
      </c>
      <c r="O4401" s="244" t="s">
        <v>450</v>
      </c>
      <c r="P4401" s="244" t="s">
        <v>21152</v>
      </c>
      <c r="Q4401" s="244">
        <v>2024</v>
      </c>
      <c r="R4401" s="244" t="s">
        <v>14912</v>
      </c>
      <c r="S4401" s="223" t="s">
        <v>78</v>
      </c>
      <c r="T4401" s="244" t="s">
        <v>451</v>
      </c>
      <c r="U4401" s="246">
        <v>132</v>
      </c>
      <c r="V4401" s="244" t="s">
        <v>452</v>
      </c>
      <c r="W4401" s="244" t="s">
        <v>1808</v>
      </c>
      <c r="X4401" s="244" t="s">
        <v>26575</v>
      </c>
      <c r="Y4401" s="246">
        <v>107000</v>
      </c>
      <c r="Z4401" s="262"/>
      <c r="AA4401" s="241">
        <f t="shared" si="35"/>
        <v>0</v>
      </c>
      <c r="AB4401" s="273" t="s">
        <v>26576</v>
      </c>
      <c r="AC4401" s="228"/>
    </row>
    <row r="4402" spans="1:29" ht="15" customHeight="1">
      <c r="A4402" s="109">
        <v>4393</v>
      </c>
      <c r="B4402" s="222" t="str">
        <f t="shared" si="34"/>
        <v>Klik Disini</v>
      </c>
      <c r="C4402" s="244" t="s">
        <v>26577</v>
      </c>
      <c r="D4402" s="244" t="s">
        <v>2762</v>
      </c>
      <c r="E4402" s="244" t="s">
        <v>26578</v>
      </c>
      <c r="F4402" s="244" t="s">
        <v>26579</v>
      </c>
      <c r="G4402" s="244" t="s">
        <v>26580</v>
      </c>
      <c r="H4402" s="244" t="s">
        <v>4580</v>
      </c>
      <c r="I4402" s="237" t="s">
        <v>446</v>
      </c>
      <c r="J4402" s="204" t="s">
        <v>347</v>
      </c>
      <c r="K4402" s="313" t="s">
        <v>1953</v>
      </c>
      <c r="L4402" s="290"/>
      <c r="M4402" s="244" t="s">
        <v>447</v>
      </c>
      <c r="N4402" s="244" t="s">
        <v>449</v>
      </c>
      <c r="O4402" s="244" t="s">
        <v>450</v>
      </c>
      <c r="P4402" s="244">
        <v>2020</v>
      </c>
      <c r="Q4402" s="244">
        <v>2020</v>
      </c>
      <c r="R4402" s="244" t="s">
        <v>3643</v>
      </c>
      <c r="S4402" s="223" t="s">
        <v>78</v>
      </c>
      <c r="T4402" s="244" t="s">
        <v>451</v>
      </c>
      <c r="U4402" s="246">
        <v>562</v>
      </c>
      <c r="V4402" s="244" t="s">
        <v>452</v>
      </c>
      <c r="W4402" s="244" t="s">
        <v>877</v>
      </c>
      <c r="X4402" s="244" t="s">
        <v>26581</v>
      </c>
      <c r="Y4402" s="246">
        <v>145000</v>
      </c>
      <c r="Z4402" s="262"/>
      <c r="AA4402" s="241">
        <f t="shared" si="35"/>
        <v>0</v>
      </c>
      <c r="AB4402" s="273" t="s">
        <v>26582</v>
      </c>
      <c r="AC4402" s="228"/>
    </row>
    <row r="4403" spans="1:29" ht="15" customHeight="1">
      <c r="A4403" s="109">
        <v>4394</v>
      </c>
      <c r="B4403" s="222" t="str">
        <f t="shared" si="34"/>
        <v>Klik Disini</v>
      </c>
      <c r="C4403" s="244" t="s">
        <v>26583</v>
      </c>
      <c r="D4403" s="244" t="s">
        <v>2762</v>
      </c>
      <c r="E4403" s="244" t="s">
        <v>26584</v>
      </c>
      <c r="F4403" s="244"/>
      <c r="G4403" s="244" t="s">
        <v>26585</v>
      </c>
      <c r="H4403" s="244" t="s">
        <v>3912</v>
      </c>
      <c r="I4403" s="237" t="s">
        <v>446</v>
      </c>
      <c r="J4403" s="204" t="s">
        <v>367</v>
      </c>
      <c r="K4403" s="313" t="s">
        <v>1953</v>
      </c>
      <c r="L4403" s="290"/>
      <c r="M4403" s="244" t="s">
        <v>447</v>
      </c>
      <c r="N4403" s="244" t="s">
        <v>449</v>
      </c>
      <c r="O4403" s="244" t="s">
        <v>450</v>
      </c>
      <c r="P4403" s="244" t="s">
        <v>21152</v>
      </c>
      <c r="Q4403" s="244">
        <v>2024</v>
      </c>
      <c r="R4403" s="244" t="s">
        <v>14116</v>
      </c>
      <c r="S4403" s="223" t="s">
        <v>78</v>
      </c>
      <c r="T4403" s="244" t="s">
        <v>451</v>
      </c>
      <c r="U4403" s="246">
        <v>276</v>
      </c>
      <c r="V4403" s="244" t="s">
        <v>452</v>
      </c>
      <c r="W4403" s="244" t="s">
        <v>3506</v>
      </c>
      <c r="X4403" s="244" t="s">
        <v>26586</v>
      </c>
      <c r="Y4403" s="246">
        <v>128500</v>
      </c>
      <c r="Z4403" s="262"/>
      <c r="AA4403" s="241">
        <f t="shared" si="35"/>
        <v>0</v>
      </c>
      <c r="AB4403" s="273" t="s">
        <v>26587</v>
      </c>
      <c r="AC4403" s="228"/>
    </row>
    <row r="4404" spans="1:29" ht="15" customHeight="1">
      <c r="A4404" s="109">
        <v>4395</v>
      </c>
      <c r="B4404" s="222" t="str">
        <f t="shared" si="34"/>
        <v>Klik Disini</v>
      </c>
      <c r="C4404" s="244" t="s">
        <v>26588</v>
      </c>
      <c r="D4404" s="244" t="s">
        <v>26589</v>
      </c>
      <c r="E4404" s="244" t="s">
        <v>6604</v>
      </c>
      <c r="F4404" s="244" t="s">
        <v>26590</v>
      </c>
      <c r="G4404" s="244" t="s">
        <v>26591</v>
      </c>
      <c r="H4404" s="244" t="s">
        <v>1056</v>
      </c>
      <c r="I4404" s="237" t="s">
        <v>583</v>
      </c>
      <c r="J4404" s="204" t="s">
        <v>265</v>
      </c>
      <c r="K4404" s="313" t="s">
        <v>1953</v>
      </c>
      <c r="L4404" s="290"/>
      <c r="M4404" s="244" t="s">
        <v>447</v>
      </c>
      <c r="N4404" s="244" t="s">
        <v>449</v>
      </c>
      <c r="O4404" s="244" t="s">
        <v>450</v>
      </c>
      <c r="P4404" s="244">
        <v>2023</v>
      </c>
      <c r="Q4404" s="244">
        <v>2023</v>
      </c>
      <c r="R4404" s="244" t="s">
        <v>3480</v>
      </c>
      <c r="S4404" s="223" t="s">
        <v>78</v>
      </c>
      <c r="T4404" s="244" t="s">
        <v>451</v>
      </c>
      <c r="U4404" s="246">
        <v>194</v>
      </c>
      <c r="V4404" s="244" t="s">
        <v>452</v>
      </c>
      <c r="W4404" s="244" t="s">
        <v>6402</v>
      </c>
      <c r="X4404" s="244" t="s">
        <v>26592</v>
      </c>
      <c r="Y4404" s="246">
        <v>109000</v>
      </c>
      <c r="Z4404" s="262"/>
      <c r="AA4404" s="241">
        <f t="shared" si="35"/>
        <v>0</v>
      </c>
      <c r="AB4404" s="273" t="s">
        <v>26593</v>
      </c>
      <c r="AC4404" s="228"/>
    </row>
    <row r="4405" spans="1:29" ht="15" customHeight="1">
      <c r="A4405" s="109">
        <v>4396</v>
      </c>
      <c r="B4405" s="222" t="str">
        <f t="shared" si="34"/>
        <v>Klik Disini</v>
      </c>
      <c r="C4405" s="244" t="s">
        <v>26594</v>
      </c>
      <c r="D4405" s="244" t="s">
        <v>2762</v>
      </c>
      <c r="E4405" s="244" t="s">
        <v>4414</v>
      </c>
      <c r="F4405" s="244"/>
      <c r="G4405" s="244" t="s">
        <v>26595</v>
      </c>
      <c r="H4405" s="244" t="s">
        <v>17239</v>
      </c>
      <c r="I4405" s="237" t="s">
        <v>446</v>
      </c>
      <c r="J4405" s="204" t="s">
        <v>353</v>
      </c>
      <c r="K4405" s="313" t="s">
        <v>1953</v>
      </c>
      <c r="L4405" s="290"/>
      <c r="M4405" s="244" t="s">
        <v>447</v>
      </c>
      <c r="N4405" s="244" t="s">
        <v>449</v>
      </c>
      <c r="O4405" s="244" t="s">
        <v>450</v>
      </c>
      <c r="P4405" s="244" t="s">
        <v>21152</v>
      </c>
      <c r="Q4405" s="244">
        <v>2023</v>
      </c>
      <c r="R4405" s="244" t="s">
        <v>13812</v>
      </c>
      <c r="S4405" s="223" t="s">
        <v>78</v>
      </c>
      <c r="T4405" s="244" t="s">
        <v>451</v>
      </c>
      <c r="U4405" s="246">
        <v>292</v>
      </c>
      <c r="V4405" s="244" t="s">
        <v>452</v>
      </c>
      <c r="W4405" s="244" t="s">
        <v>7676</v>
      </c>
      <c r="X4405" s="244" t="s">
        <v>26596</v>
      </c>
      <c r="Y4405" s="246">
        <v>181500</v>
      </c>
      <c r="Z4405" s="262"/>
      <c r="AA4405" s="241">
        <f t="shared" si="35"/>
        <v>0</v>
      </c>
      <c r="AB4405" s="273" t="s">
        <v>26597</v>
      </c>
      <c r="AC4405" s="228"/>
    </row>
    <row r="4406" spans="1:29" ht="15" customHeight="1">
      <c r="A4406" s="109">
        <v>4397</v>
      </c>
      <c r="B4406" s="222" t="str">
        <f t="shared" si="34"/>
        <v>Klik Disini</v>
      </c>
      <c r="C4406" s="244" t="s">
        <v>26598</v>
      </c>
      <c r="D4406" s="244" t="s">
        <v>2762</v>
      </c>
      <c r="E4406" s="244" t="s">
        <v>25879</v>
      </c>
      <c r="F4406" s="244" t="s">
        <v>26599</v>
      </c>
      <c r="G4406" s="244" t="s">
        <v>26600</v>
      </c>
      <c r="H4406" s="244" t="s">
        <v>7773</v>
      </c>
      <c r="I4406" s="237" t="s">
        <v>592</v>
      </c>
      <c r="J4406" s="204" t="s">
        <v>326</v>
      </c>
      <c r="K4406" s="313" t="s">
        <v>1953</v>
      </c>
      <c r="L4406" s="290"/>
      <c r="M4406" s="244" t="s">
        <v>447</v>
      </c>
      <c r="N4406" s="244" t="s">
        <v>449</v>
      </c>
      <c r="O4406" s="244" t="s">
        <v>450</v>
      </c>
      <c r="P4406" s="244">
        <v>2023</v>
      </c>
      <c r="Q4406" s="244">
        <v>2023</v>
      </c>
      <c r="R4406" s="244" t="s">
        <v>14523</v>
      </c>
      <c r="S4406" s="223" t="s">
        <v>78</v>
      </c>
      <c r="T4406" s="244" t="s">
        <v>451</v>
      </c>
      <c r="U4406" s="246">
        <v>626</v>
      </c>
      <c r="V4406" s="244" t="s">
        <v>452</v>
      </c>
      <c r="W4406" s="244" t="s">
        <v>3962</v>
      </c>
      <c r="X4406" s="244" t="s">
        <v>26601</v>
      </c>
      <c r="Y4406" s="246">
        <v>399000</v>
      </c>
      <c r="Z4406" s="262"/>
      <c r="AA4406" s="241">
        <f t="shared" si="35"/>
        <v>0</v>
      </c>
      <c r="AB4406" s="273" t="s">
        <v>26602</v>
      </c>
      <c r="AC4406" s="228"/>
    </row>
    <row r="4407" spans="1:29" ht="15" customHeight="1">
      <c r="A4407" s="109">
        <v>4398</v>
      </c>
      <c r="B4407" s="222" t="str">
        <f t="shared" si="34"/>
        <v>Klik Disini</v>
      </c>
      <c r="C4407" s="244" t="s">
        <v>26603</v>
      </c>
      <c r="D4407" s="244" t="s">
        <v>2762</v>
      </c>
      <c r="E4407" s="244" t="s">
        <v>25879</v>
      </c>
      <c r="F4407" s="244" t="s">
        <v>26604</v>
      </c>
      <c r="G4407" s="244" t="s">
        <v>26605</v>
      </c>
      <c r="H4407" s="244" t="s">
        <v>7773</v>
      </c>
      <c r="I4407" s="237" t="s">
        <v>592</v>
      </c>
      <c r="J4407" s="204" t="s">
        <v>326</v>
      </c>
      <c r="K4407" s="313" t="s">
        <v>1953</v>
      </c>
      <c r="L4407" s="290"/>
      <c r="M4407" s="244" t="s">
        <v>447</v>
      </c>
      <c r="N4407" s="244" t="s">
        <v>449</v>
      </c>
      <c r="O4407" s="244" t="s">
        <v>450</v>
      </c>
      <c r="P4407" s="244">
        <v>2023</v>
      </c>
      <c r="Q4407" s="244">
        <v>2023</v>
      </c>
      <c r="R4407" s="244" t="s">
        <v>14523</v>
      </c>
      <c r="S4407" s="223" t="s">
        <v>78</v>
      </c>
      <c r="T4407" s="244" t="s">
        <v>451</v>
      </c>
      <c r="U4407" s="246">
        <v>614</v>
      </c>
      <c r="V4407" s="244" t="s">
        <v>452</v>
      </c>
      <c r="W4407" s="244" t="s">
        <v>8383</v>
      </c>
      <c r="X4407" s="244" t="s">
        <v>26606</v>
      </c>
      <c r="Y4407" s="246">
        <v>395000</v>
      </c>
      <c r="Z4407" s="262"/>
      <c r="AA4407" s="241">
        <f t="shared" si="35"/>
        <v>0</v>
      </c>
      <c r="AB4407" s="273" t="s">
        <v>26607</v>
      </c>
      <c r="AC4407" s="228"/>
    </row>
    <row r="4408" spans="1:29" ht="15" customHeight="1">
      <c r="A4408" s="109">
        <v>4399</v>
      </c>
      <c r="B4408" s="222" t="str">
        <f t="shared" si="34"/>
        <v>Klik Disini</v>
      </c>
      <c r="C4408" s="244" t="s">
        <v>26608</v>
      </c>
      <c r="D4408" s="244" t="s">
        <v>2762</v>
      </c>
      <c r="E4408" s="244" t="s">
        <v>25879</v>
      </c>
      <c r="F4408" s="244" t="s">
        <v>26609</v>
      </c>
      <c r="G4408" s="244" t="s">
        <v>26610</v>
      </c>
      <c r="H4408" s="244" t="s">
        <v>7773</v>
      </c>
      <c r="I4408" s="237" t="s">
        <v>592</v>
      </c>
      <c r="J4408" s="204" t="s">
        <v>326</v>
      </c>
      <c r="K4408" s="313" t="s">
        <v>1953</v>
      </c>
      <c r="L4408" s="290"/>
      <c r="M4408" s="244" t="s">
        <v>447</v>
      </c>
      <c r="N4408" s="244" t="s">
        <v>449</v>
      </c>
      <c r="O4408" s="244" t="s">
        <v>450</v>
      </c>
      <c r="P4408" s="244">
        <v>2023</v>
      </c>
      <c r="Q4408" s="244">
        <v>2023</v>
      </c>
      <c r="R4408" s="244" t="s">
        <v>14523</v>
      </c>
      <c r="S4408" s="223" t="s">
        <v>78</v>
      </c>
      <c r="T4408" s="244" t="s">
        <v>451</v>
      </c>
      <c r="U4408" s="246">
        <v>710</v>
      </c>
      <c r="V4408" s="244" t="s">
        <v>452</v>
      </c>
      <c r="W4408" s="244" t="s">
        <v>5720</v>
      </c>
      <c r="X4408" s="244" t="s">
        <v>26611</v>
      </c>
      <c r="Y4408" s="246">
        <v>449000</v>
      </c>
      <c r="Z4408" s="262"/>
      <c r="AA4408" s="241">
        <f t="shared" si="35"/>
        <v>0</v>
      </c>
      <c r="AB4408" s="273" t="s">
        <v>26612</v>
      </c>
      <c r="AC4408" s="228"/>
    </row>
    <row r="4409" spans="1:29" ht="15" customHeight="1">
      <c r="A4409" s="109">
        <v>4400</v>
      </c>
      <c r="B4409" s="222" t="str">
        <f t="shared" si="34"/>
        <v>Klik Disini</v>
      </c>
      <c r="C4409" s="244" t="s">
        <v>26613</v>
      </c>
      <c r="D4409" s="244" t="s">
        <v>2762</v>
      </c>
      <c r="E4409" s="244" t="s">
        <v>16534</v>
      </c>
      <c r="F4409" s="244"/>
      <c r="G4409" s="244" t="s">
        <v>26614</v>
      </c>
      <c r="H4409" s="244" t="s">
        <v>3912</v>
      </c>
      <c r="I4409" s="237" t="s">
        <v>446</v>
      </c>
      <c r="J4409" s="204" t="s">
        <v>367</v>
      </c>
      <c r="K4409" s="313" t="s">
        <v>1953</v>
      </c>
      <c r="L4409" s="290"/>
      <c r="M4409" s="244" t="s">
        <v>447</v>
      </c>
      <c r="N4409" s="244" t="s">
        <v>735</v>
      </c>
      <c r="O4409" s="244" t="s">
        <v>450</v>
      </c>
      <c r="P4409" s="244" t="s">
        <v>21152</v>
      </c>
      <c r="Q4409" s="244">
        <v>2023</v>
      </c>
      <c r="R4409" s="244" t="s">
        <v>14116</v>
      </c>
      <c r="S4409" s="223" t="s">
        <v>78</v>
      </c>
      <c r="T4409" s="244" t="s">
        <v>451</v>
      </c>
      <c r="U4409" s="246">
        <v>562</v>
      </c>
      <c r="V4409" s="244" t="s">
        <v>452</v>
      </c>
      <c r="W4409" s="244" t="s">
        <v>1076</v>
      </c>
      <c r="X4409" s="244" t="s">
        <v>26615</v>
      </c>
      <c r="Y4409" s="246">
        <v>270500</v>
      </c>
      <c r="Z4409" s="262"/>
      <c r="AA4409" s="241">
        <f t="shared" si="35"/>
        <v>0</v>
      </c>
      <c r="AB4409" s="273" t="s">
        <v>26616</v>
      </c>
      <c r="AC4409" s="228"/>
    </row>
    <row r="4410" spans="1:29" ht="15" customHeight="1">
      <c r="A4410" s="109">
        <v>4401</v>
      </c>
      <c r="B4410" s="222" t="str">
        <f t="shared" si="34"/>
        <v>Klik Disini</v>
      </c>
      <c r="C4410" s="244" t="s">
        <v>26617</v>
      </c>
      <c r="D4410" s="244" t="s">
        <v>2762</v>
      </c>
      <c r="E4410" s="244" t="s">
        <v>17333</v>
      </c>
      <c r="F4410" s="244"/>
      <c r="G4410" s="244" t="s">
        <v>26618</v>
      </c>
      <c r="H4410" s="244" t="s">
        <v>553</v>
      </c>
      <c r="I4410" s="237" t="s">
        <v>446</v>
      </c>
      <c r="J4410" s="204" t="s">
        <v>353</v>
      </c>
      <c r="K4410" s="313" t="s">
        <v>1953</v>
      </c>
      <c r="L4410" s="290"/>
      <c r="M4410" s="244" t="s">
        <v>447</v>
      </c>
      <c r="N4410" s="244" t="s">
        <v>449</v>
      </c>
      <c r="O4410" s="244" t="s">
        <v>450</v>
      </c>
      <c r="P4410" s="244" t="s">
        <v>21152</v>
      </c>
      <c r="Q4410" s="244">
        <v>2021</v>
      </c>
      <c r="R4410" s="244" t="s">
        <v>3412</v>
      </c>
      <c r="S4410" s="223" t="s">
        <v>78</v>
      </c>
      <c r="T4410" s="244" t="s">
        <v>451</v>
      </c>
      <c r="U4410" s="246">
        <v>470</v>
      </c>
      <c r="V4410" s="244" t="s">
        <v>452</v>
      </c>
      <c r="W4410" s="244" t="s">
        <v>1788</v>
      </c>
      <c r="X4410" s="244" t="s">
        <v>26619</v>
      </c>
      <c r="Y4410" s="246">
        <v>162000</v>
      </c>
      <c r="Z4410" s="262"/>
      <c r="AA4410" s="241">
        <f t="shared" si="35"/>
        <v>0</v>
      </c>
      <c r="AB4410" s="273" t="s">
        <v>26620</v>
      </c>
      <c r="AC4410" s="228"/>
    </row>
    <row r="4411" spans="1:29" ht="15" customHeight="1">
      <c r="A4411" s="109">
        <v>4402</v>
      </c>
      <c r="B4411" s="222" t="str">
        <f t="shared" si="34"/>
        <v>Klik Disini</v>
      </c>
      <c r="C4411" s="244" t="s">
        <v>26621</v>
      </c>
      <c r="D4411" s="244" t="s">
        <v>2762</v>
      </c>
      <c r="E4411" s="244" t="s">
        <v>17333</v>
      </c>
      <c r="F4411" s="244"/>
      <c r="G4411" s="244" t="s">
        <v>26622</v>
      </c>
      <c r="H4411" s="244" t="s">
        <v>495</v>
      </c>
      <c r="I4411" s="237" t="s">
        <v>446</v>
      </c>
      <c r="J4411" s="204" t="s">
        <v>359</v>
      </c>
      <c r="K4411" s="313" t="s">
        <v>1953</v>
      </c>
      <c r="L4411" s="290"/>
      <c r="M4411" s="244" t="s">
        <v>447</v>
      </c>
      <c r="N4411" s="244" t="s">
        <v>449</v>
      </c>
      <c r="O4411" s="244" t="s">
        <v>450</v>
      </c>
      <c r="P4411" s="244" t="s">
        <v>21152</v>
      </c>
      <c r="Q4411" s="244">
        <v>2022</v>
      </c>
      <c r="R4411" s="244" t="s">
        <v>3412</v>
      </c>
      <c r="S4411" s="223" t="s">
        <v>78</v>
      </c>
      <c r="T4411" s="244" t="s">
        <v>451</v>
      </c>
      <c r="U4411" s="246">
        <v>158</v>
      </c>
      <c r="V4411" s="244" t="s">
        <v>452</v>
      </c>
      <c r="W4411" s="244" t="s">
        <v>1788</v>
      </c>
      <c r="X4411" s="244" t="s">
        <v>26623</v>
      </c>
      <c r="Y4411" s="246">
        <v>65000</v>
      </c>
      <c r="Z4411" s="262"/>
      <c r="AA4411" s="241">
        <f t="shared" si="35"/>
        <v>0</v>
      </c>
      <c r="AB4411" s="273" t="s">
        <v>26624</v>
      </c>
      <c r="AC4411" s="228"/>
    </row>
    <row r="4412" spans="1:29" ht="15" customHeight="1">
      <c r="A4412" s="109">
        <v>4403</v>
      </c>
      <c r="B4412" s="222" t="str">
        <f t="shared" si="34"/>
        <v>Klik Disini</v>
      </c>
      <c r="C4412" s="244" t="s">
        <v>26625</v>
      </c>
      <c r="D4412" s="244" t="s">
        <v>2762</v>
      </c>
      <c r="E4412" s="244" t="s">
        <v>3484</v>
      </c>
      <c r="F4412" s="244"/>
      <c r="G4412" s="244" t="s">
        <v>26626</v>
      </c>
      <c r="H4412" s="244" t="s">
        <v>346</v>
      </c>
      <c r="I4412" s="237" t="s">
        <v>446</v>
      </c>
      <c r="J4412" s="204" t="s">
        <v>345</v>
      </c>
      <c r="K4412" s="313" t="s">
        <v>1953</v>
      </c>
      <c r="L4412" s="290"/>
      <c r="M4412" s="244" t="s">
        <v>447</v>
      </c>
      <c r="N4412" s="244" t="s">
        <v>449</v>
      </c>
      <c r="O4412" s="244" t="s">
        <v>450</v>
      </c>
      <c r="P4412" s="244" t="s">
        <v>21152</v>
      </c>
      <c r="Q4412" s="244">
        <v>2024</v>
      </c>
      <c r="R4412" s="244" t="s">
        <v>14912</v>
      </c>
      <c r="S4412" s="223" t="s">
        <v>78</v>
      </c>
      <c r="T4412" s="244" t="s">
        <v>451</v>
      </c>
      <c r="U4412" s="246">
        <v>194</v>
      </c>
      <c r="V4412" s="244" t="s">
        <v>452</v>
      </c>
      <c r="W4412" s="244" t="s">
        <v>1252</v>
      </c>
      <c r="X4412" s="244" t="s">
        <v>26627</v>
      </c>
      <c r="Y4412" s="246">
        <v>96500</v>
      </c>
      <c r="Z4412" s="262"/>
      <c r="AA4412" s="241">
        <f t="shared" si="35"/>
        <v>0</v>
      </c>
      <c r="AB4412" s="273" t="s">
        <v>26628</v>
      </c>
      <c r="AC4412" s="228"/>
    </row>
    <row r="4413" spans="1:29" ht="15" customHeight="1">
      <c r="A4413" s="109">
        <v>4404</v>
      </c>
      <c r="B4413" s="222" t="str">
        <f t="shared" si="34"/>
        <v>Klik Disini</v>
      </c>
      <c r="C4413" s="244" t="s">
        <v>26629</v>
      </c>
      <c r="D4413" s="244" t="s">
        <v>2762</v>
      </c>
      <c r="E4413" s="244" t="s">
        <v>17333</v>
      </c>
      <c r="F4413" s="244"/>
      <c r="G4413" s="244" t="s">
        <v>26630</v>
      </c>
      <c r="H4413" s="244" t="s">
        <v>782</v>
      </c>
      <c r="I4413" s="237" t="s">
        <v>446</v>
      </c>
      <c r="J4413" s="204" t="s">
        <v>353</v>
      </c>
      <c r="K4413" s="313" t="s">
        <v>1953</v>
      </c>
      <c r="L4413" s="290"/>
      <c r="M4413" s="244" t="s">
        <v>447</v>
      </c>
      <c r="N4413" s="244" t="s">
        <v>449</v>
      </c>
      <c r="O4413" s="244" t="s">
        <v>450</v>
      </c>
      <c r="P4413" s="244" t="s">
        <v>21152</v>
      </c>
      <c r="Q4413" s="244">
        <v>2023</v>
      </c>
      <c r="R4413" s="244" t="s">
        <v>3412</v>
      </c>
      <c r="S4413" s="223" t="s">
        <v>78</v>
      </c>
      <c r="T4413" s="244" t="s">
        <v>451</v>
      </c>
      <c r="U4413" s="246">
        <v>457</v>
      </c>
      <c r="V4413" s="244" t="s">
        <v>452</v>
      </c>
      <c r="W4413" s="244" t="s">
        <v>453</v>
      </c>
      <c r="X4413" s="244" t="s">
        <v>26631</v>
      </c>
      <c r="Y4413" s="246">
        <v>155000</v>
      </c>
      <c r="Z4413" s="262"/>
      <c r="AA4413" s="241">
        <f t="shared" si="35"/>
        <v>0</v>
      </c>
      <c r="AB4413" s="273" t="s">
        <v>26632</v>
      </c>
      <c r="AC4413" s="228"/>
    </row>
    <row r="4414" spans="1:29" ht="15" customHeight="1">
      <c r="A4414" s="109">
        <v>4405</v>
      </c>
      <c r="B4414" s="222" t="str">
        <f t="shared" si="34"/>
        <v>Klik Disini</v>
      </c>
      <c r="C4414" s="244" t="s">
        <v>26633</v>
      </c>
      <c r="D4414" s="244" t="s">
        <v>2762</v>
      </c>
      <c r="E4414" s="244" t="s">
        <v>3864</v>
      </c>
      <c r="F4414" s="244" t="s">
        <v>26634</v>
      </c>
      <c r="G4414" s="244" t="s">
        <v>26635</v>
      </c>
      <c r="H4414" s="244" t="s">
        <v>2070</v>
      </c>
      <c r="I4414" s="237" t="s">
        <v>26636</v>
      </c>
      <c r="J4414" s="204" t="s">
        <v>263</v>
      </c>
      <c r="K4414" s="313" t="s">
        <v>1953</v>
      </c>
      <c r="L4414" s="290"/>
      <c r="M4414" s="244" t="s">
        <v>447</v>
      </c>
      <c r="N4414" s="244" t="s">
        <v>449</v>
      </c>
      <c r="O4414" s="244" t="s">
        <v>583</v>
      </c>
      <c r="P4414" s="244">
        <v>2024</v>
      </c>
      <c r="Q4414" s="244">
        <v>2024</v>
      </c>
      <c r="R4414" s="244" t="s">
        <v>3740</v>
      </c>
      <c r="S4414" s="223" t="s">
        <v>78</v>
      </c>
      <c r="T4414" s="244" t="s">
        <v>451</v>
      </c>
      <c r="U4414" s="246">
        <v>26</v>
      </c>
      <c r="V4414" s="244" t="s">
        <v>452</v>
      </c>
      <c r="W4414" s="244" t="s">
        <v>1808</v>
      </c>
      <c r="X4414" s="244" t="s">
        <v>26637</v>
      </c>
      <c r="Y4414" s="246">
        <v>49000</v>
      </c>
      <c r="Z4414" s="262"/>
      <c r="AA4414" s="241">
        <f t="shared" si="35"/>
        <v>0</v>
      </c>
      <c r="AB4414" s="273" t="s">
        <v>26638</v>
      </c>
      <c r="AC4414" s="228"/>
    </row>
    <row r="4415" spans="1:29" ht="15" customHeight="1">
      <c r="A4415" s="109">
        <v>4406</v>
      </c>
      <c r="B4415" s="222" t="str">
        <f t="shared" si="34"/>
        <v>Klik Disini</v>
      </c>
      <c r="C4415" s="244" t="s">
        <v>26639</v>
      </c>
      <c r="D4415" s="244" t="s">
        <v>2762</v>
      </c>
      <c r="E4415" s="244" t="s">
        <v>26640</v>
      </c>
      <c r="F4415" s="244" t="s">
        <v>26641</v>
      </c>
      <c r="G4415" s="244" t="s">
        <v>26642</v>
      </c>
      <c r="H4415" s="244" t="s">
        <v>3811</v>
      </c>
      <c r="I4415" s="237" t="s">
        <v>1844</v>
      </c>
      <c r="J4415" s="204" t="s">
        <v>399</v>
      </c>
      <c r="K4415" s="313" t="s">
        <v>1953</v>
      </c>
      <c r="L4415" s="290"/>
      <c r="M4415" s="244" t="s">
        <v>447</v>
      </c>
      <c r="N4415" s="244" t="s">
        <v>449</v>
      </c>
      <c r="O4415" s="244" t="s">
        <v>450</v>
      </c>
      <c r="P4415" s="244">
        <v>2024</v>
      </c>
      <c r="Q4415" s="244">
        <v>2024</v>
      </c>
      <c r="R4415" s="244" t="s">
        <v>13812</v>
      </c>
      <c r="S4415" s="223" t="s">
        <v>78</v>
      </c>
      <c r="T4415" s="244" t="s">
        <v>451</v>
      </c>
      <c r="U4415" s="246">
        <v>178</v>
      </c>
      <c r="V4415" s="244" t="s">
        <v>452</v>
      </c>
      <c r="W4415" s="244" t="s">
        <v>453</v>
      </c>
      <c r="X4415" s="244" t="s">
        <v>26643</v>
      </c>
      <c r="Y4415" s="246">
        <v>82000</v>
      </c>
      <c r="Z4415" s="262"/>
      <c r="AA4415" s="241">
        <f t="shared" si="35"/>
        <v>0</v>
      </c>
      <c r="AB4415" s="273" t="s">
        <v>26644</v>
      </c>
      <c r="AC4415" s="228"/>
    </row>
    <row r="4416" spans="1:29" ht="15" customHeight="1">
      <c r="A4416" s="109">
        <v>4407</v>
      </c>
      <c r="B4416" s="222" t="str">
        <f t="shared" si="34"/>
        <v>Klik Disini</v>
      </c>
      <c r="C4416" s="244" t="s">
        <v>26645</v>
      </c>
      <c r="D4416" s="244" t="s">
        <v>2762</v>
      </c>
      <c r="E4416" s="244" t="s">
        <v>26646</v>
      </c>
      <c r="F4416" s="244" t="s">
        <v>26647</v>
      </c>
      <c r="G4416" s="244" t="s">
        <v>26648</v>
      </c>
      <c r="H4416" s="244" t="s">
        <v>1844</v>
      </c>
      <c r="I4416" s="237" t="s">
        <v>1844</v>
      </c>
      <c r="J4416" s="204" t="s">
        <v>401</v>
      </c>
      <c r="K4416" s="313" t="s">
        <v>1953</v>
      </c>
      <c r="L4416" s="290"/>
      <c r="M4416" s="244" t="s">
        <v>447</v>
      </c>
      <c r="N4416" s="244" t="s">
        <v>449</v>
      </c>
      <c r="O4416" s="244" t="s">
        <v>450</v>
      </c>
      <c r="P4416" s="244">
        <v>2023</v>
      </c>
      <c r="Q4416" s="244">
        <v>2023</v>
      </c>
      <c r="R4416" s="244" t="s">
        <v>13812</v>
      </c>
      <c r="S4416" s="223" t="s">
        <v>78</v>
      </c>
      <c r="T4416" s="244" t="s">
        <v>451</v>
      </c>
      <c r="U4416" s="246">
        <v>242</v>
      </c>
      <c r="V4416" s="244" t="s">
        <v>452</v>
      </c>
      <c r="W4416" s="244" t="s">
        <v>1923</v>
      </c>
      <c r="X4416" s="244" t="s">
        <v>26649</v>
      </c>
      <c r="Y4416" s="246">
        <v>149000</v>
      </c>
      <c r="Z4416" s="262"/>
      <c r="AA4416" s="241">
        <f t="shared" si="35"/>
        <v>0</v>
      </c>
      <c r="AB4416" s="273" t="s">
        <v>26650</v>
      </c>
      <c r="AC4416" s="228"/>
    </row>
    <row r="4417" spans="1:29" ht="15" customHeight="1">
      <c r="A4417" s="109">
        <v>4408</v>
      </c>
      <c r="B4417" s="222" t="str">
        <f t="shared" si="34"/>
        <v>Klik Disini</v>
      </c>
      <c r="C4417" s="244" t="s">
        <v>26651</v>
      </c>
      <c r="D4417" s="244" t="s">
        <v>2762</v>
      </c>
      <c r="E4417" s="244" t="s">
        <v>16677</v>
      </c>
      <c r="F4417" s="244"/>
      <c r="G4417" s="244" t="s">
        <v>26652</v>
      </c>
      <c r="H4417" s="244" t="s">
        <v>3912</v>
      </c>
      <c r="I4417" s="237" t="s">
        <v>446</v>
      </c>
      <c r="J4417" s="204" t="s">
        <v>367</v>
      </c>
      <c r="K4417" s="313" t="s">
        <v>1953</v>
      </c>
      <c r="L4417" s="290"/>
      <c r="M4417" s="244" t="s">
        <v>447</v>
      </c>
      <c r="N4417" s="244" t="s">
        <v>449</v>
      </c>
      <c r="O4417" s="244" t="s">
        <v>450</v>
      </c>
      <c r="P4417" s="244" t="s">
        <v>21152</v>
      </c>
      <c r="Q4417" s="244">
        <v>2023</v>
      </c>
      <c r="R4417" s="244" t="s">
        <v>14116</v>
      </c>
      <c r="S4417" s="223" t="s">
        <v>78</v>
      </c>
      <c r="T4417" s="244" t="s">
        <v>451</v>
      </c>
      <c r="U4417" s="246">
        <v>354</v>
      </c>
      <c r="V4417" s="244" t="s">
        <v>452</v>
      </c>
      <c r="W4417" s="244" t="s">
        <v>1820</v>
      </c>
      <c r="X4417" s="244" t="s">
        <v>26653</v>
      </c>
      <c r="Y4417" s="246">
        <v>171500</v>
      </c>
      <c r="Z4417" s="262"/>
      <c r="AA4417" s="241">
        <f t="shared" si="35"/>
        <v>0</v>
      </c>
      <c r="AB4417" s="273" t="s">
        <v>26654</v>
      </c>
      <c r="AC4417" s="228"/>
    </row>
    <row r="4418" spans="1:29" ht="15" customHeight="1">
      <c r="A4418" s="109">
        <v>4409</v>
      </c>
      <c r="B4418" s="222" t="str">
        <f t="shared" si="34"/>
        <v>Klik Disini</v>
      </c>
      <c r="C4418" s="244" t="s">
        <v>26655</v>
      </c>
      <c r="D4418" s="244" t="s">
        <v>26656</v>
      </c>
      <c r="E4418" s="244" t="s">
        <v>26657</v>
      </c>
      <c r="F4418" s="244" t="s">
        <v>26658</v>
      </c>
      <c r="G4418" s="244" t="s">
        <v>26659</v>
      </c>
      <c r="H4418" s="244" t="s">
        <v>21357</v>
      </c>
      <c r="I4418" s="237" t="s">
        <v>446</v>
      </c>
      <c r="J4418" s="204" t="s">
        <v>383</v>
      </c>
      <c r="K4418" s="313" t="s">
        <v>1953</v>
      </c>
      <c r="L4418" s="290"/>
      <c r="M4418" s="244" t="s">
        <v>447</v>
      </c>
      <c r="N4418" s="244" t="s">
        <v>449</v>
      </c>
      <c r="O4418" s="244" t="s">
        <v>450</v>
      </c>
      <c r="P4418" s="244">
        <v>2023</v>
      </c>
      <c r="Q4418" s="244">
        <v>2023</v>
      </c>
      <c r="R4418" s="244" t="s">
        <v>3412</v>
      </c>
      <c r="S4418" s="223" t="s">
        <v>78</v>
      </c>
      <c r="T4418" s="244" t="s">
        <v>451</v>
      </c>
      <c r="U4418" s="246">
        <v>306</v>
      </c>
      <c r="V4418" s="244" t="s">
        <v>452</v>
      </c>
      <c r="W4418" s="244" t="s">
        <v>1252</v>
      </c>
      <c r="X4418" s="244" t="s">
        <v>26660</v>
      </c>
      <c r="Y4418" s="246">
        <v>99000</v>
      </c>
      <c r="Z4418" s="262"/>
      <c r="AA4418" s="241">
        <f t="shared" si="35"/>
        <v>0</v>
      </c>
      <c r="AB4418" s="273" t="s">
        <v>26661</v>
      </c>
      <c r="AC4418" s="228"/>
    </row>
    <row r="4419" spans="1:29" ht="15" customHeight="1">
      <c r="A4419" s="109">
        <v>4410</v>
      </c>
      <c r="B4419" s="222" t="str">
        <f t="shared" si="34"/>
        <v>Klik Disini</v>
      </c>
      <c r="C4419" s="244" t="s">
        <v>26662</v>
      </c>
      <c r="D4419" s="244" t="s">
        <v>2762</v>
      </c>
      <c r="E4419" s="244" t="s">
        <v>26663</v>
      </c>
      <c r="F4419" s="244"/>
      <c r="G4419" s="244" t="s">
        <v>26664</v>
      </c>
      <c r="H4419" s="244" t="s">
        <v>400</v>
      </c>
      <c r="I4419" s="237" t="s">
        <v>1844</v>
      </c>
      <c r="J4419" s="204" t="s">
        <v>399</v>
      </c>
      <c r="K4419" s="313" t="s">
        <v>1953</v>
      </c>
      <c r="L4419" s="290"/>
      <c r="M4419" s="244" t="s">
        <v>447</v>
      </c>
      <c r="N4419" s="244" t="s">
        <v>449</v>
      </c>
      <c r="O4419" s="244" t="s">
        <v>450</v>
      </c>
      <c r="P4419" s="244" t="s">
        <v>21152</v>
      </c>
      <c r="Q4419" s="244">
        <v>2024</v>
      </c>
      <c r="R4419" s="244" t="s">
        <v>13812</v>
      </c>
      <c r="S4419" s="223" t="s">
        <v>78</v>
      </c>
      <c r="T4419" s="244" t="s">
        <v>451</v>
      </c>
      <c r="U4419" s="246">
        <v>138</v>
      </c>
      <c r="V4419" s="244" t="s">
        <v>452</v>
      </c>
      <c r="W4419" s="244" t="s">
        <v>524</v>
      </c>
      <c r="X4419" s="244" t="s">
        <v>26665</v>
      </c>
      <c r="Y4419" s="246">
        <v>77000</v>
      </c>
      <c r="Z4419" s="262"/>
      <c r="AA4419" s="241">
        <f t="shared" si="35"/>
        <v>0</v>
      </c>
      <c r="AB4419" s="273" t="s">
        <v>26666</v>
      </c>
      <c r="AC4419" s="228"/>
    </row>
    <row r="4420" spans="1:29" ht="15" customHeight="1">
      <c r="A4420" s="109">
        <v>4411</v>
      </c>
      <c r="B4420" s="222" t="str">
        <f t="shared" si="34"/>
        <v>Klik Disini</v>
      </c>
      <c r="C4420" s="244" t="s">
        <v>26667</v>
      </c>
      <c r="D4420" s="244" t="s">
        <v>26668</v>
      </c>
      <c r="E4420" s="244" t="s">
        <v>26669</v>
      </c>
      <c r="F4420" s="244" t="s">
        <v>26670</v>
      </c>
      <c r="G4420" s="244" t="s">
        <v>26671</v>
      </c>
      <c r="H4420" s="244" t="s">
        <v>3912</v>
      </c>
      <c r="I4420" s="237" t="s">
        <v>446</v>
      </c>
      <c r="J4420" s="204" t="s">
        <v>367</v>
      </c>
      <c r="K4420" s="313" t="s">
        <v>1953</v>
      </c>
      <c r="L4420" s="290"/>
      <c r="M4420" s="244" t="s">
        <v>447</v>
      </c>
      <c r="N4420" s="244" t="s">
        <v>449</v>
      </c>
      <c r="O4420" s="244" t="s">
        <v>450</v>
      </c>
      <c r="P4420" s="244">
        <v>2023</v>
      </c>
      <c r="Q4420" s="244">
        <v>2023</v>
      </c>
      <c r="R4420" s="244" t="s">
        <v>14116</v>
      </c>
      <c r="S4420" s="223" t="s">
        <v>78</v>
      </c>
      <c r="T4420" s="244" t="s">
        <v>451</v>
      </c>
      <c r="U4420" s="246">
        <v>434</v>
      </c>
      <c r="V4420" s="244" t="s">
        <v>452</v>
      </c>
      <c r="W4420" s="244" t="s">
        <v>856</v>
      </c>
      <c r="X4420" s="244" t="s">
        <v>26672</v>
      </c>
      <c r="Y4420" s="246">
        <v>155000</v>
      </c>
      <c r="Z4420" s="262"/>
      <c r="AA4420" s="241">
        <f t="shared" si="35"/>
        <v>0</v>
      </c>
      <c r="AB4420" s="273" t="s">
        <v>26673</v>
      </c>
      <c r="AC4420" s="228"/>
    </row>
    <row r="4421" spans="1:29" ht="15" customHeight="1">
      <c r="A4421" s="109">
        <v>4412</v>
      </c>
      <c r="B4421" s="222" t="str">
        <f t="shared" si="34"/>
        <v>Klik Disini</v>
      </c>
      <c r="C4421" s="244" t="s">
        <v>26674</v>
      </c>
      <c r="D4421" s="244" t="s">
        <v>2762</v>
      </c>
      <c r="E4421" s="244" t="s">
        <v>21179</v>
      </c>
      <c r="F4421" s="244" t="s">
        <v>26675</v>
      </c>
      <c r="G4421" s="244" t="s">
        <v>26676</v>
      </c>
      <c r="H4421" s="244" t="s">
        <v>346</v>
      </c>
      <c r="I4421" s="237" t="s">
        <v>446</v>
      </c>
      <c r="J4421" s="204" t="s">
        <v>345</v>
      </c>
      <c r="K4421" s="313" t="s">
        <v>1953</v>
      </c>
      <c r="L4421" s="290"/>
      <c r="M4421" s="244" t="s">
        <v>447</v>
      </c>
      <c r="N4421" s="244" t="s">
        <v>449</v>
      </c>
      <c r="O4421" s="244" t="s">
        <v>450</v>
      </c>
      <c r="P4421" s="244">
        <v>2023</v>
      </c>
      <c r="Q4421" s="244">
        <v>2023</v>
      </c>
      <c r="R4421" s="244" t="s">
        <v>3412</v>
      </c>
      <c r="S4421" s="223" t="s">
        <v>78</v>
      </c>
      <c r="T4421" s="244" t="s">
        <v>451</v>
      </c>
      <c r="U4421" s="246">
        <v>362</v>
      </c>
      <c r="V4421" s="244" t="s">
        <v>452</v>
      </c>
      <c r="W4421" s="244" t="s">
        <v>1575</v>
      </c>
      <c r="X4421" s="244" t="s">
        <v>26677</v>
      </c>
      <c r="Y4421" s="246">
        <v>144000</v>
      </c>
      <c r="Z4421" s="262"/>
      <c r="AA4421" s="241">
        <f t="shared" si="35"/>
        <v>0</v>
      </c>
      <c r="AB4421" s="273" t="s">
        <v>26678</v>
      </c>
      <c r="AC4421" s="228"/>
    </row>
    <row r="4422" spans="1:29" ht="15" customHeight="1">
      <c r="A4422" s="109">
        <v>4413</v>
      </c>
      <c r="B4422" s="222" t="str">
        <f t="shared" si="34"/>
        <v>Klik Disini</v>
      </c>
      <c r="C4422" s="244" t="s">
        <v>26679</v>
      </c>
      <c r="D4422" s="244" t="s">
        <v>2762</v>
      </c>
      <c r="E4422" s="244" t="s">
        <v>21179</v>
      </c>
      <c r="F4422" s="244" t="s">
        <v>26680</v>
      </c>
      <c r="G4422" s="244" t="s">
        <v>26681</v>
      </c>
      <c r="H4422" s="244" t="s">
        <v>346</v>
      </c>
      <c r="I4422" s="237" t="s">
        <v>446</v>
      </c>
      <c r="J4422" s="204" t="s">
        <v>345</v>
      </c>
      <c r="K4422" s="313" t="s">
        <v>1953</v>
      </c>
      <c r="L4422" s="290"/>
      <c r="M4422" s="244" t="s">
        <v>447</v>
      </c>
      <c r="N4422" s="244" t="s">
        <v>449</v>
      </c>
      <c r="O4422" s="244" t="s">
        <v>450</v>
      </c>
      <c r="P4422" s="244">
        <v>2023</v>
      </c>
      <c r="Q4422" s="244">
        <v>2023</v>
      </c>
      <c r="R4422" s="244" t="s">
        <v>3412</v>
      </c>
      <c r="S4422" s="223" t="s">
        <v>78</v>
      </c>
      <c r="T4422" s="244" t="s">
        <v>451</v>
      </c>
      <c r="U4422" s="246">
        <v>410</v>
      </c>
      <c r="V4422" s="244" t="s">
        <v>452</v>
      </c>
      <c r="W4422" s="244" t="s">
        <v>11628</v>
      </c>
      <c r="X4422" s="244" t="s">
        <v>26682</v>
      </c>
      <c r="Y4422" s="246">
        <v>157500</v>
      </c>
      <c r="Z4422" s="262"/>
      <c r="AA4422" s="241">
        <f t="shared" si="35"/>
        <v>0</v>
      </c>
      <c r="AB4422" s="273" t="s">
        <v>26683</v>
      </c>
      <c r="AC4422" s="228"/>
    </row>
    <row r="4423" spans="1:29" ht="15" customHeight="1">
      <c r="A4423" s="109">
        <v>4414</v>
      </c>
      <c r="B4423" s="222" t="str">
        <f t="shared" si="34"/>
        <v>Klik Disini</v>
      </c>
      <c r="C4423" s="244" t="s">
        <v>26684</v>
      </c>
      <c r="D4423" s="244" t="s">
        <v>2762</v>
      </c>
      <c r="E4423" s="244" t="s">
        <v>21179</v>
      </c>
      <c r="F4423" s="244" t="s">
        <v>26685</v>
      </c>
      <c r="G4423" s="244" t="s">
        <v>26686</v>
      </c>
      <c r="H4423" s="244" t="s">
        <v>346</v>
      </c>
      <c r="I4423" s="237" t="s">
        <v>446</v>
      </c>
      <c r="J4423" s="204" t="s">
        <v>345</v>
      </c>
      <c r="K4423" s="313" t="s">
        <v>1953</v>
      </c>
      <c r="L4423" s="290"/>
      <c r="M4423" s="244" t="s">
        <v>447</v>
      </c>
      <c r="N4423" s="244" t="s">
        <v>449</v>
      </c>
      <c r="O4423" s="244" t="s">
        <v>450</v>
      </c>
      <c r="P4423" s="244">
        <v>2023</v>
      </c>
      <c r="Q4423" s="244">
        <v>2023</v>
      </c>
      <c r="R4423" s="244" t="s">
        <v>3412</v>
      </c>
      <c r="S4423" s="223" t="s">
        <v>78</v>
      </c>
      <c r="T4423" s="244" t="s">
        <v>451</v>
      </c>
      <c r="U4423" s="246">
        <v>326</v>
      </c>
      <c r="V4423" s="244" t="s">
        <v>452</v>
      </c>
      <c r="W4423" s="244" t="s">
        <v>3676</v>
      </c>
      <c r="X4423" s="244" t="s">
        <v>26687</v>
      </c>
      <c r="Y4423" s="246">
        <v>131000</v>
      </c>
      <c r="Z4423" s="262"/>
      <c r="AA4423" s="241">
        <f t="shared" si="35"/>
        <v>0</v>
      </c>
      <c r="AB4423" s="273" t="s">
        <v>26688</v>
      </c>
      <c r="AC4423" s="228"/>
    </row>
    <row r="4424" spans="1:29" ht="15" customHeight="1">
      <c r="A4424" s="109">
        <v>4415</v>
      </c>
      <c r="B4424" s="222" t="str">
        <f t="shared" si="34"/>
        <v>Klik Disini</v>
      </c>
      <c r="C4424" s="244" t="s">
        <v>26689</v>
      </c>
      <c r="D4424" s="244" t="s">
        <v>2762</v>
      </c>
      <c r="E4424" s="244" t="s">
        <v>26690</v>
      </c>
      <c r="F4424" s="244"/>
      <c r="G4424" s="244" t="s">
        <v>26691</v>
      </c>
      <c r="H4424" s="244" t="s">
        <v>354</v>
      </c>
      <c r="I4424" s="237" t="s">
        <v>446</v>
      </c>
      <c r="J4424" s="204" t="s">
        <v>353</v>
      </c>
      <c r="K4424" s="313" t="s">
        <v>1953</v>
      </c>
      <c r="L4424" s="290"/>
      <c r="M4424" s="244" t="s">
        <v>447</v>
      </c>
      <c r="N4424" s="244" t="s">
        <v>449</v>
      </c>
      <c r="O4424" s="244" t="s">
        <v>450</v>
      </c>
      <c r="P4424" s="244" t="s">
        <v>21152</v>
      </c>
      <c r="Q4424" s="244">
        <v>2024</v>
      </c>
      <c r="R4424" s="244" t="s">
        <v>13812</v>
      </c>
      <c r="S4424" s="223" t="s">
        <v>78</v>
      </c>
      <c r="T4424" s="244" t="s">
        <v>451</v>
      </c>
      <c r="U4424" s="246">
        <v>278</v>
      </c>
      <c r="V4424" s="244" t="s">
        <v>452</v>
      </c>
      <c r="W4424" s="244" t="s">
        <v>3230</v>
      </c>
      <c r="X4424" s="244" t="s">
        <v>26692</v>
      </c>
      <c r="Y4424" s="246">
        <v>155000</v>
      </c>
      <c r="Z4424" s="262"/>
      <c r="AA4424" s="241">
        <f t="shared" si="35"/>
        <v>0</v>
      </c>
      <c r="AB4424" s="273" t="s">
        <v>26693</v>
      </c>
      <c r="AC4424" s="228"/>
    </row>
    <row r="4425" spans="1:29" ht="15" customHeight="1">
      <c r="A4425" s="109">
        <v>4416</v>
      </c>
      <c r="B4425" s="222" t="str">
        <f t="shared" si="34"/>
        <v>Klik Disini</v>
      </c>
      <c r="C4425" s="244" t="s">
        <v>26694</v>
      </c>
      <c r="D4425" s="244" t="s">
        <v>2762</v>
      </c>
      <c r="E4425" s="244" t="s">
        <v>26695</v>
      </c>
      <c r="F4425" s="244"/>
      <c r="G4425" s="244" t="s">
        <v>26696</v>
      </c>
      <c r="H4425" s="244" t="s">
        <v>400</v>
      </c>
      <c r="I4425" s="237" t="s">
        <v>1844</v>
      </c>
      <c r="J4425" s="204" t="s">
        <v>399</v>
      </c>
      <c r="K4425" s="313" t="s">
        <v>1953</v>
      </c>
      <c r="L4425" s="290"/>
      <c r="M4425" s="244" t="s">
        <v>447</v>
      </c>
      <c r="N4425" s="244" t="s">
        <v>449</v>
      </c>
      <c r="O4425" s="244" t="s">
        <v>450</v>
      </c>
      <c r="P4425" s="244" t="s">
        <v>21152</v>
      </c>
      <c r="Q4425" s="244">
        <v>2023</v>
      </c>
      <c r="R4425" s="244" t="s">
        <v>14912</v>
      </c>
      <c r="S4425" s="223" t="s">
        <v>78</v>
      </c>
      <c r="T4425" s="244" t="s">
        <v>451</v>
      </c>
      <c r="U4425" s="246">
        <v>202</v>
      </c>
      <c r="V4425" s="244" t="s">
        <v>452</v>
      </c>
      <c r="W4425" s="244" t="s">
        <v>843</v>
      </c>
      <c r="X4425" s="244" t="s">
        <v>26697</v>
      </c>
      <c r="Y4425" s="246">
        <v>105500</v>
      </c>
      <c r="Z4425" s="262"/>
      <c r="AA4425" s="241">
        <f t="shared" si="35"/>
        <v>0</v>
      </c>
      <c r="AB4425" s="273" t="s">
        <v>26698</v>
      </c>
      <c r="AC4425" s="228"/>
    </row>
    <row r="4426" spans="1:29" ht="15" customHeight="1">
      <c r="A4426" s="109">
        <v>4417</v>
      </c>
      <c r="B4426" s="222" t="str">
        <f t="shared" si="34"/>
        <v>Klik Disini</v>
      </c>
      <c r="C4426" s="244" t="s">
        <v>26699</v>
      </c>
      <c r="D4426" s="244" t="s">
        <v>2762</v>
      </c>
      <c r="E4426" s="244" t="s">
        <v>16534</v>
      </c>
      <c r="F4426" s="244"/>
      <c r="G4426" s="244" t="s">
        <v>26700</v>
      </c>
      <c r="H4426" s="244" t="s">
        <v>3912</v>
      </c>
      <c r="I4426" s="237" t="s">
        <v>446</v>
      </c>
      <c r="J4426" s="204" t="s">
        <v>367</v>
      </c>
      <c r="K4426" s="313" t="s">
        <v>1953</v>
      </c>
      <c r="L4426" s="290"/>
      <c r="M4426" s="244" t="s">
        <v>447</v>
      </c>
      <c r="N4426" s="244" t="s">
        <v>449</v>
      </c>
      <c r="O4426" s="244" t="s">
        <v>450</v>
      </c>
      <c r="P4426" s="244" t="s">
        <v>21152</v>
      </c>
      <c r="Q4426" s="244">
        <v>2024</v>
      </c>
      <c r="R4426" s="244" t="s">
        <v>14116</v>
      </c>
      <c r="S4426" s="223" t="s">
        <v>78</v>
      </c>
      <c r="T4426" s="244" t="s">
        <v>451</v>
      </c>
      <c r="U4426" s="246">
        <v>790</v>
      </c>
      <c r="V4426" s="244" t="s">
        <v>21432</v>
      </c>
      <c r="W4426" s="244" t="s">
        <v>3874</v>
      </c>
      <c r="X4426" s="244" t="s">
        <v>26701</v>
      </c>
      <c r="Y4426" s="246">
        <v>365500</v>
      </c>
      <c r="Z4426" s="262"/>
      <c r="AA4426" s="241">
        <f t="shared" si="35"/>
        <v>0</v>
      </c>
      <c r="AB4426" s="273" t="s">
        <v>26702</v>
      </c>
      <c r="AC4426" s="228"/>
    </row>
    <row r="4427" spans="1:29" ht="15" customHeight="1">
      <c r="A4427" s="109">
        <v>4418</v>
      </c>
      <c r="B4427" s="222" t="str">
        <f t="shared" si="34"/>
        <v>Klik Disini</v>
      </c>
      <c r="C4427" s="244" t="s">
        <v>26703</v>
      </c>
      <c r="D4427" s="244" t="s">
        <v>2762</v>
      </c>
      <c r="E4427" s="244" t="s">
        <v>7690</v>
      </c>
      <c r="F4427" s="244"/>
      <c r="G4427" s="244" t="s">
        <v>26704</v>
      </c>
      <c r="H4427" s="244" t="s">
        <v>370</v>
      </c>
      <c r="I4427" s="237" t="s">
        <v>446</v>
      </c>
      <c r="J4427" s="204" t="s">
        <v>369</v>
      </c>
      <c r="K4427" s="313" t="s">
        <v>1953</v>
      </c>
      <c r="L4427" s="290"/>
      <c r="M4427" s="244" t="s">
        <v>447</v>
      </c>
      <c r="N4427" s="244" t="s">
        <v>735</v>
      </c>
      <c r="O4427" s="244" t="s">
        <v>450</v>
      </c>
      <c r="P4427" s="244" t="s">
        <v>21152</v>
      </c>
      <c r="Q4427" s="244">
        <v>2024</v>
      </c>
      <c r="R4427" s="244" t="s">
        <v>3412</v>
      </c>
      <c r="S4427" s="223" t="s">
        <v>78</v>
      </c>
      <c r="T4427" s="244" t="s">
        <v>451</v>
      </c>
      <c r="U4427" s="246">
        <v>130</v>
      </c>
      <c r="V4427" s="244" t="s">
        <v>452</v>
      </c>
      <c r="W4427" s="244" t="s">
        <v>2542</v>
      </c>
      <c r="X4427" s="244" t="s">
        <v>26705</v>
      </c>
      <c r="Y4427" s="246">
        <v>68000</v>
      </c>
      <c r="Z4427" s="262"/>
      <c r="AA4427" s="241">
        <f t="shared" si="35"/>
        <v>0</v>
      </c>
      <c r="AB4427" s="273" t="s">
        <v>26706</v>
      </c>
      <c r="AC4427" s="228"/>
    </row>
    <row r="4428" spans="1:29" ht="15" customHeight="1">
      <c r="A4428" s="109">
        <v>4419</v>
      </c>
      <c r="B4428" s="222" t="str">
        <f t="shared" si="34"/>
        <v>Klik Disini</v>
      </c>
      <c r="C4428" s="244" t="s">
        <v>26707</v>
      </c>
      <c r="D4428" s="244" t="s">
        <v>2762</v>
      </c>
      <c r="E4428" s="244" t="s">
        <v>26708</v>
      </c>
      <c r="F4428" s="244" t="s">
        <v>26709</v>
      </c>
      <c r="G4428" s="244" t="s">
        <v>26710</v>
      </c>
      <c r="H4428" s="244" t="s">
        <v>4580</v>
      </c>
      <c r="I4428" s="237" t="s">
        <v>446</v>
      </c>
      <c r="J4428" s="204" t="s">
        <v>347</v>
      </c>
      <c r="K4428" s="313" t="s">
        <v>1953</v>
      </c>
      <c r="L4428" s="290"/>
      <c r="M4428" s="244" t="s">
        <v>447</v>
      </c>
      <c r="N4428" s="244" t="s">
        <v>449</v>
      </c>
      <c r="O4428" s="244" t="s">
        <v>450</v>
      </c>
      <c r="P4428" s="244">
        <v>2023</v>
      </c>
      <c r="Q4428" s="244">
        <v>2023</v>
      </c>
      <c r="R4428" s="244" t="s">
        <v>3412</v>
      </c>
      <c r="S4428" s="223" t="s">
        <v>78</v>
      </c>
      <c r="T4428" s="244" t="s">
        <v>451</v>
      </c>
      <c r="U4428" s="246">
        <v>114</v>
      </c>
      <c r="V4428" s="244" t="s">
        <v>452</v>
      </c>
      <c r="W4428" s="244" t="s">
        <v>775</v>
      </c>
      <c r="X4428" s="244" t="s">
        <v>26711</v>
      </c>
      <c r="Y4428" s="246">
        <v>96000</v>
      </c>
      <c r="Z4428" s="262"/>
      <c r="AA4428" s="241">
        <f t="shared" si="35"/>
        <v>0</v>
      </c>
      <c r="AB4428" s="273" t="s">
        <v>26712</v>
      </c>
      <c r="AC4428" s="228"/>
    </row>
    <row r="4429" spans="1:29" ht="15" customHeight="1">
      <c r="A4429" s="109">
        <v>4420</v>
      </c>
      <c r="B4429" s="222" t="str">
        <f t="shared" si="34"/>
        <v>Klik Disini</v>
      </c>
      <c r="C4429" s="244" t="s">
        <v>26713</v>
      </c>
      <c r="D4429" s="244" t="s">
        <v>2762</v>
      </c>
      <c r="E4429" s="244" t="s">
        <v>9958</v>
      </c>
      <c r="F4429" s="244" t="s">
        <v>26714</v>
      </c>
      <c r="G4429" s="244" t="s">
        <v>26715</v>
      </c>
      <c r="H4429" s="244" t="s">
        <v>3912</v>
      </c>
      <c r="I4429" s="237" t="s">
        <v>446</v>
      </c>
      <c r="J4429" s="204" t="s">
        <v>367</v>
      </c>
      <c r="K4429" s="313" t="s">
        <v>1953</v>
      </c>
      <c r="L4429" s="290"/>
      <c r="M4429" s="244" t="s">
        <v>447</v>
      </c>
      <c r="N4429" s="244" t="s">
        <v>449</v>
      </c>
      <c r="O4429" s="244" t="s">
        <v>450</v>
      </c>
      <c r="P4429" s="244">
        <v>2023</v>
      </c>
      <c r="Q4429" s="244">
        <v>2023</v>
      </c>
      <c r="R4429" s="244" t="s">
        <v>14116</v>
      </c>
      <c r="S4429" s="223" t="s">
        <v>78</v>
      </c>
      <c r="T4429" s="244" t="s">
        <v>451</v>
      </c>
      <c r="U4429" s="246">
        <v>338</v>
      </c>
      <c r="V4429" s="244" t="s">
        <v>452</v>
      </c>
      <c r="W4429" s="244" t="s">
        <v>1575</v>
      </c>
      <c r="X4429" s="244" t="s">
        <v>26716</v>
      </c>
      <c r="Y4429" s="246">
        <v>122000</v>
      </c>
      <c r="Z4429" s="262"/>
      <c r="AA4429" s="241">
        <f t="shared" si="35"/>
        <v>0</v>
      </c>
      <c r="AB4429" s="273" t="s">
        <v>26717</v>
      </c>
      <c r="AC4429" s="228"/>
    </row>
    <row r="4430" spans="1:29" ht="15" customHeight="1">
      <c r="A4430" s="109">
        <v>4421</v>
      </c>
      <c r="B4430" s="222" t="str">
        <f t="shared" si="34"/>
        <v>Klik Disini</v>
      </c>
      <c r="C4430" s="244" t="s">
        <v>26718</v>
      </c>
      <c r="D4430" s="244" t="s">
        <v>2762</v>
      </c>
      <c r="E4430" s="244" t="s">
        <v>26719</v>
      </c>
      <c r="F4430" s="244" t="s">
        <v>26720</v>
      </c>
      <c r="G4430" s="244" t="s">
        <v>26721</v>
      </c>
      <c r="H4430" s="244" t="s">
        <v>3499</v>
      </c>
      <c r="I4430" s="237" t="s">
        <v>446</v>
      </c>
      <c r="J4430" s="204" t="s">
        <v>353</v>
      </c>
      <c r="K4430" s="313" t="s">
        <v>1953</v>
      </c>
      <c r="L4430" s="290"/>
      <c r="M4430" s="244" t="s">
        <v>447</v>
      </c>
      <c r="N4430" s="244" t="s">
        <v>449</v>
      </c>
      <c r="O4430" s="244" t="s">
        <v>450</v>
      </c>
      <c r="P4430" s="244">
        <v>2023</v>
      </c>
      <c r="Q4430" s="244">
        <v>2023</v>
      </c>
      <c r="R4430" s="244" t="s">
        <v>13812</v>
      </c>
      <c r="S4430" s="223" t="s">
        <v>78</v>
      </c>
      <c r="T4430" s="244" t="s">
        <v>451</v>
      </c>
      <c r="U4430" s="246">
        <v>370</v>
      </c>
      <c r="V4430" s="244" t="s">
        <v>452</v>
      </c>
      <c r="W4430" s="244" t="s">
        <v>1083</v>
      </c>
      <c r="X4430" s="244" t="s">
        <v>26722</v>
      </c>
      <c r="Y4430" s="246">
        <v>236000</v>
      </c>
      <c r="Z4430" s="262"/>
      <c r="AA4430" s="241">
        <f t="shared" si="35"/>
        <v>0</v>
      </c>
      <c r="AB4430" s="273" t="s">
        <v>26723</v>
      </c>
      <c r="AC4430" s="228"/>
    </row>
    <row r="4431" spans="1:29" ht="15" customHeight="1">
      <c r="A4431" s="109">
        <v>4422</v>
      </c>
      <c r="B4431" s="222" t="str">
        <f t="shared" si="34"/>
        <v>Klik Disini</v>
      </c>
      <c r="C4431" s="244" t="s">
        <v>26724</v>
      </c>
      <c r="D4431" s="244" t="s">
        <v>2762</v>
      </c>
      <c r="E4431" s="244" t="s">
        <v>26725</v>
      </c>
      <c r="F4431" s="244"/>
      <c r="G4431" s="244" t="s">
        <v>26726</v>
      </c>
      <c r="H4431" s="244" t="s">
        <v>841</v>
      </c>
      <c r="I4431" s="237" t="s">
        <v>1844</v>
      </c>
      <c r="J4431" s="204" t="s">
        <v>401</v>
      </c>
      <c r="K4431" s="313" t="s">
        <v>1953</v>
      </c>
      <c r="L4431" s="290"/>
      <c r="M4431" s="244" t="s">
        <v>447</v>
      </c>
      <c r="N4431" s="244" t="s">
        <v>449</v>
      </c>
      <c r="O4431" s="244" t="s">
        <v>450</v>
      </c>
      <c r="P4431" s="244" t="s">
        <v>21152</v>
      </c>
      <c r="Q4431" s="244">
        <v>2023</v>
      </c>
      <c r="R4431" s="244" t="s">
        <v>14186</v>
      </c>
      <c r="S4431" s="223" t="s">
        <v>78</v>
      </c>
      <c r="T4431" s="244" t="s">
        <v>451</v>
      </c>
      <c r="U4431" s="246">
        <v>104</v>
      </c>
      <c r="V4431" s="244" t="s">
        <v>452</v>
      </c>
      <c r="W4431" s="244" t="s">
        <v>563</v>
      </c>
      <c r="X4431" s="244" t="s">
        <v>26727</v>
      </c>
      <c r="Y4431" s="246">
        <v>63500</v>
      </c>
      <c r="Z4431" s="262"/>
      <c r="AA4431" s="241">
        <f t="shared" si="35"/>
        <v>0</v>
      </c>
      <c r="AB4431" s="273" t="s">
        <v>26728</v>
      </c>
      <c r="AC4431" s="228"/>
    </row>
    <row r="4432" spans="1:29" ht="15" customHeight="1">
      <c r="A4432" s="109">
        <v>4423</v>
      </c>
      <c r="B4432" s="222" t="str">
        <f t="shared" si="34"/>
        <v>Klik Disini</v>
      </c>
      <c r="C4432" s="244" t="s">
        <v>26729</v>
      </c>
      <c r="D4432" s="244" t="s">
        <v>2762</v>
      </c>
      <c r="E4432" s="244" t="s">
        <v>26730</v>
      </c>
      <c r="F4432" s="244" t="s">
        <v>26731</v>
      </c>
      <c r="G4432" s="244" t="s">
        <v>26732</v>
      </c>
      <c r="H4432" s="244" t="s">
        <v>346</v>
      </c>
      <c r="I4432" s="237" t="s">
        <v>446</v>
      </c>
      <c r="J4432" s="204" t="s">
        <v>345</v>
      </c>
      <c r="K4432" s="313" t="s">
        <v>1953</v>
      </c>
      <c r="L4432" s="290"/>
      <c r="M4432" s="244" t="s">
        <v>447</v>
      </c>
      <c r="N4432" s="244" t="s">
        <v>449</v>
      </c>
      <c r="O4432" s="244" t="s">
        <v>450</v>
      </c>
      <c r="P4432" s="244">
        <v>2023</v>
      </c>
      <c r="Q4432" s="244">
        <v>2023</v>
      </c>
      <c r="R4432" s="244" t="s">
        <v>3412</v>
      </c>
      <c r="S4432" s="223" t="s">
        <v>78</v>
      </c>
      <c r="T4432" s="244" t="s">
        <v>451</v>
      </c>
      <c r="U4432" s="246">
        <v>130</v>
      </c>
      <c r="V4432" s="244" t="s">
        <v>452</v>
      </c>
      <c r="W4432" s="244" t="s">
        <v>1820</v>
      </c>
      <c r="X4432" s="244" t="s">
        <v>26733</v>
      </c>
      <c r="Y4432" s="246">
        <v>55000</v>
      </c>
      <c r="Z4432" s="262"/>
      <c r="AA4432" s="241">
        <f t="shared" si="35"/>
        <v>0</v>
      </c>
      <c r="AB4432" s="273" t="s">
        <v>26734</v>
      </c>
      <c r="AC4432" s="228"/>
    </row>
    <row r="4433" spans="1:29" ht="15" customHeight="1">
      <c r="A4433" s="109">
        <v>4424</v>
      </c>
      <c r="B4433" s="222" t="str">
        <f t="shared" si="34"/>
        <v>Klik Disini</v>
      </c>
      <c r="C4433" s="244" t="s">
        <v>26735</v>
      </c>
      <c r="D4433" s="244" t="s">
        <v>2762</v>
      </c>
      <c r="E4433" s="244" t="s">
        <v>26545</v>
      </c>
      <c r="F4433" s="244"/>
      <c r="G4433" s="244" t="s">
        <v>26736</v>
      </c>
      <c r="H4433" s="244" t="s">
        <v>354</v>
      </c>
      <c r="I4433" s="237" t="s">
        <v>446</v>
      </c>
      <c r="J4433" s="204" t="s">
        <v>353</v>
      </c>
      <c r="K4433" s="313" t="s">
        <v>1953</v>
      </c>
      <c r="L4433" s="290"/>
      <c r="M4433" s="244" t="s">
        <v>447</v>
      </c>
      <c r="N4433" s="244" t="s">
        <v>449</v>
      </c>
      <c r="O4433" s="244" t="s">
        <v>450</v>
      </c>
      <c r="P4433" s="244" t="s">
        <v>21152</v>
      </c>
      <c r="Q4433" s="244">
        <v>2023</v>
      </c>
      <c r="R4433" s="244" t="s">
        <v>14912</v>
      </c>
      <c r="S4433" s="223" t="s">
        <v>78</v>
      </c>
      <c r="T4433" s="244" t="s">
        <v>451</v>
      </c>
      <c r="U4433" s="246">
        <v>162</v>
      </c>
      <c r="V4433" s="244" t="s">
        <v>452</v>
      </c>
      <c r="W4433" s="244" t="s">
        <v>1808</v>
      </c>
      <c r="X4433" s="244" t="s">
        <v>26737</v>
      </c>
      <c r="Y4433" s="246">
        <v>107000</v>
      </c>
      <c r="Z4433" s="262"/>
      <c r="AA4433" s="241">
        <f t="shared" si="35"/>
        <v>0</v>
      </c>
      <c r="AB4433" s="273" t="s">
        <v>26738</v>
      </c>
      <c r="AC4433" s="228"/>
    </row>
    <row r="4434" spans="1:29" ht="15" customHeight="1">
      <c r="A4434" s="109">
        <v>4425</v>
      </c>
      <c r="B4434" s="222" t="str">
        <f t="shared" si="34"/>
        <v>Klik Disini</v>
      </c>
      <c r="C4434" s="244" t="s">
        <v>26739</v>
      </c>
      <c r="D4434" s="244" t="s">
        <v>2762</v>
      </c>
      <c r="E4434" s="244" t="s">
        <v>26740</v>
      </c>
      <c r="F4434" s="244" t="s">
        <v>26741</v>
      </c>
      <c r="G4434" s="244" t="s">
        <v>26742</v>
      </c>
      <c r="H4434" s="244" t="s">
        <v>3499</v>
      </c>
      <c r="I4434" s="237" t="s">
        <v>446</v>
      </c>
      <c r="J4434" s="204" t="s">
        <v>353</v>
      </c>
      <c r="K4434" s="313" t="s">
        <v>1953</v>
      </c>
      <c r="L4434" s="290"/>
      <c r="M4434" s="244" t="s">
        <v>447</v>
      </c>
      <c r="N4434" s="244" t="s">
        <v>449</v>
      </c>
      <c r="O4434" s="244" t="s">
        <v>450</v>
      </c>
      <c r="P4434" s="244">
        <v>2023</v>
      </c>
      <c r="Q4434" s="244">
        <v>2023</v>
      </c>
      <c r="R4434" s="244" t="s">
        <v>3412</v>
      </c>
      <c r="S4434" s="223" t="s">
        <v>78</v>
      </c>
      <c r="T4434" s="244" t="s">
        <v>451</v>
      </c>
      <c r="U4434" s="246">
        <v>242</v>
      </c>
      <c r="V4434" s="244" t="s">
        <v>452</v>
      </c>
      <c r="W4434" s="244" t="s">
        <v>3230</v>
      </c>
      <c r="X4434" s="244" t="s">
        <v>26743</v>
      </c>
      <c r="Y4434" s="246">
        <v>119000</v>
      </c>
      <c r="Z4434" s="262"/>
      <c r="AA4434" s="241">
        <f t="shared" si="35"/>
        <v>0</v>
      </c>
      <c r="AB4434" s="273" t="s">
        <v>26744</v>
      </c>
      <c r="AC4434" s="228"/>
    </row>
    <row r="4435" spans="1:29" ht="15" customHeight="1">
      <c r="A4435" s="109">
        <v>4426</v>
      </c>
      <c r="B4435" s="222" t="str">
        <f t="shared" si="34"/>
        <v>Klik Disini</v>
      </c>
      <c r="C4435" s="244" t="s">
        <v>26745</v>
      </c>
      <c r="D4435" s="244" t="s">
        <v>2762</v>
      </c>
      <c r="E4435" s="244" t="s">
        <v>26545</v>
      </c>
      <c r="F4435" s="244"/>
      <c r="G4435" s="244" t="s">
        <v>26746</v>
      </c>
      <c r="H4435" s="244" t="s">
        <v>14915</v>
      </c>
      <c r="I4435" s="237" t="s">
        <v>446</v>
      </c>
      <c r="J4435" s="204" t="s">
        <v>353</v>
      </c>
      <c r="K4435" s="313" t="s">
        <v>1953</v>
      </c>
      <c r="L4435" s="290"/>
      <c r="M4435" s="244" t="s">
        <v>447</v>
      </c>
      <c r="N4435" s="244" t="s">
        <v>449</v>
      </c>
      <c r="O4435" s="244" t="s">
        <v>450</v>
      </c>
      <c r="P4435" s="244" t="s">
        <v>21152</v>
      </c>
      <c r="Q4435" s="244">
        <v>2023</v>
      </c>
      <c r="R4435" s="244" t="s">
        <v>14912</v>
      </c>
      <c r="S4435" s="223" t="s">
        <v>78</v>
      </c>
      <c r="T4435" s="244" t="s">
        <v>451</v>
      </c>
      <c r="U4435" s="246">
        <v>226</v>
      </c>
      <c r="V4435" s="244" t="s">
        <v>452</v>
      </c>
      <c r="W4435" s="244" t="s">
        <v>830</v>
      </c>
      <c r="X4435" s="244" t="s">
        <v>26747</v>
      </c>
      <c r="Y4435" s="246">
        <v>146500</v>
      </c>
      <c r="Z4435" s="262"/>
      <c r="AA4435" s="241">
        <f t="shared" si="35"/>
        <v>0</v>
      </c>
      <c r="AB4435" s="273" t="s">
        <v>26748</v>
      </c>
      <c r="AC4435" s="228"/>
    </row>
    <row r="4436" spans="1:29" ht="15" customHeight="1">
      <c r="A4436" s="109">
        <v>4427</v>
      </c>
      <c r="B4436" s="222" t="str">
        <f t="shared" si="34"/>
        <v>Klik Disini</v>
      </c>
      <c r="C4436" s="244" t="s">
        <v>26749</v>
      </c>
      <c r="D4436" s="244" t="s">
        <v>2762</v>
      </c>
      <c r="E4436" s="244" t="s">
        <v>26750</v>
      </c>
      <c r="F4436" s="244" t="s">
        <v>26751</v>
      </c>
      <c r="G4436" s="244" t="s">
        <v>26752</v>
      </c>
      <c r="H4436" s="244" t="s">
        <v>3499</v>
      </c>
      <c r="I4436" s="237" t="s">
        <v>446</v>
      </c>
      <c r="J4436" s="204" t="s">
        <v>353</v>
      </c>
      <c r="K4436" s="313" t="s">
        <v>1953</v>
      </c>
      <c r="L4436" s="290"/>
      <c r="M4436" s="244" t="s">
        <v>447</v>
      </c>
      <c r="N4436" s="244" t="s">
        <v>449</v>
      </c>
      <c r="O4436" s="244" t="s">
        <v>450</v>
      </c>
      <c r="P4436" s="244">
        <v>2023</v>
      </c>
      <c r="Q4436" s="244">
        <v>2023</v>
      </c>
      <c r="R4436" s="244" t="s">
        <v>3412</v>
      </c>
      <c r="S4436" s="223" t="s">
        <v>78</v>
      </c>
      <c r="T4436" s="244" t="s">
        <v>451</v>
      </c>
      <c r="U4436" s="246">
        <v>410</v>
      </c>
      <c r="V4436" s="244" t="s">
        <v>452</v>
      </c>
      <c r="W4436" s="244" t="s">
        <v>4754</v>
      </c>
      <c r="X4436" s="244" t="s">
        <v>26753</v>
      </c>
      <c r="Y4436" s="246">
        <v>174000</v>
      </c>
      <c r="Z4436" s="262"/>
      <c r="AA4436" s="241">
        <f t="shared" si="35"/>
        <v>0</v>
      </c>
      <c r="AB4436" s="273" t="s">
        <v>26754</v>
      </c>
      <c r="AC4436" s="228"/>
    </row>
    <row r="4437" spans="1:29" ht="15" customHeight="1">
      <c r="A4437" s="109">
        <v>4428</v>
      </c>
      <c r="B4437" s="222" t="str">
        <f t="shared" si="34"/>
        <v>Klik Disini</v>
      </c>
      <c r="C4437" s="244" t="s">
        <v>26755</v>
      </c>
      <c r="D4437" s="244" t="s">
        <v>2762</v>
      </c>
      <c r="E4437" s="244" t="s">
        <v>16981</v>
      </c>
      <c r="F4437" s="244" t="s">
        <v>26756</v>
      </c>
      <c r="G4437" s="244" t="s">
        <v>26757</v>
      </c>
      <c r="H4437" s="244" t="s">
        <v>1843</v>
      </c>
      <c r="I4437" s="237" t="s">
        <v>446</v>
      </c>
      <c r="J4437" s="204" t="s">
        <v>339</v>
      </c>
      <c r="K4437" s="313" t="s">
        <v>1953</v>
      </c>
      <c r="L4437" s="290"/>
      <c r="M4437" s="244" t="s">
        <v>447</v>
      </c>
      <c r="N4437" s="244" t="s">
        <v>449</v>
      </c>
      <c r="O4437" s="244" t="s">
        <v>450</v>
      </c>
      <c r="P4437" s="244">
        <v>2023</v>
      </c>
      <c r="Q4437" s="244">
        <v>2023</v>
      </c>
      <c r="R4437" s="244" t="s">
        <v>3675</v>
      </c>
      <c r="S4437" s="223" t="s">
        <v>78</v>
      </c>
      <c r="T4437" s="244" t="s">
        <v>451</v>
      </c>
      <c r="U4437" s="246">
        <v>274</v>
      </c>
      <c r="V4437" s="244" t="s">
        <v>452</v>
      </c>
      <c r="W4437" s="244" t="s">
        <v>864</v>
      </c>
      <c r="X4437" s="244" t="s">
        <v>26758</v>
      </c>
      <c r="Y4437" s="246">
        <v>165000</v>
      </c>
      <c r="Z4437" s="262"/>
      <c r="AA4437" s="241">
        <f t="shared" si="35"/>
        <v>0</v>
      </c>
      <c r="AB4437" s="273" t="s">
        <v>26759</v>
      </c>
      <c r="AC4437" s="228"/>
    </row>
    <row r="4438" spans="1:29" ht="15" customHeight="1">
      <c r="A4438" s="109">
        <v>4429</v>
      </c>
      <c r="B4438" s="222" t="str">
        <f t="shared" si="34"/>
        <v>Klik Disini</v>
      </c>
      <c r="C4438" s="244" t="s">
        <v>26760</v>
      </c>
      <c r="D4438" s="244" t="s">
        <v>2762</v>
      </c>
      <c r="E4438" s="244" t="s">
        <v>26761</v>
      </c>
      <c r="F4438" s="244" t="s">
        <v>26762</v>
      </c>
      <c r="G4438" s="244" t="s">
        <v>26763</v>
      </c>
      <c r="H4438" s="244" t="s">
        <v>17239</v>
      </c>
      <c r="I4438" s="237" t="s">
        <v>446</v>
      </c>
      <c r="J4438" s="204" t="s">
        <v>353</v>
      </c>
      <c r="K4438" s="313" t="s">
        <v>1953</v>
      </c>
      <c r="L4438" s="290"/>
      <c r="M4438" s="244" t="s">
        <v>447</v>
      </c>
      <c r="N4438" s="244" t="s">
        <v>449</v>
      </c>
      <c r="O4438" s="244" t="s">
        <v>450</v>
      </c>
      <c r="P4438" s="244">
        <v>2024</v>
      </c>
      <c r="Q4438" s="244">
        <v>2024</v>
      </c>
      <c r="R4438" s="244" t="s">
        <v>3412</v>
      </c>
      <c r="S4438" s="223" t="s">
        <v>78</v>
      </c>
      <c r="T4438" s="244" t="s">
        <v>451</v>
      </c>
      <c r="U4438" s="246">
        <v>446</v>
      </c>
      <c r="V4438" s="244" t="s">
        <v>452</v>
      </c>
      <c r="W4438" s="244" t="s">
        <v>2657</v>
      </c>
      <c r="X4438" s="244" t="s">
        <v>26764</v>
      </c>
      <c r="Y4438" s="246">
        <v>174000</v>
      </c>
      <c r="Z4438" s="262"/>
      <c r="AA4438" s="241">
        <f t="shared" si="35"/>
        <v>0</v>
      </c>
      <c r="AB4438" s="273" t="s">
        <v>26765</v>
      </c>
      <c r="AC4438" s="228"/>
    </row>
    <row r="4439" spans="1:29" ht="15" customHeight="1">
      <c r="A4439" s="109">
        <v>4430</v>
      </c>
      <c r="B4439" s="222" t="str">
        <f t="shared" si="34"/>
        <v>Klik Disini</v>
      </c>
      <c r="C4439" s="244" t="s">
        <v>26766</v>
      </c>
      <c r="D4439" s="244" t="s">
        <v>2762</v>
      </c>
      <c r="E4439" s="244" t="s">
        <v>4420</v>
      </c>
      <c r="F4439" s="244" t="s">
        <v>26767</v>
      </c>
      <c r="G4439" s="244" t="s">
        <v>26768</v>
      </c>
      <c r="H4439" s="244" t="s">
        <v>384</v>
      </c>
      <c r="I4439" s="237" t="s">
        <v>446</v>
      </c>
      <c r="J4439" s="204" t="s">
        <v>383</v>
      </c>
      <c r="K4439" s="313" t="s">
        <v>1953</v>
      </c>
      <c r="L4439" s="290"/>
      <c r="M4439" s="244" t="s">
        <v>447</v>
      </c>
      <c r="N4439" s="244" t="s">
        <v>449</v>
      </c>
      <c r="O4439" s="244" t="s">
        <v>450</v>
      </c>
      <c r="P4439" s="244">
        <v>2023</v>
      </c>
      <c r="Q4439" s="244">
        <v>2023</v>
      </c>
      <c r="R4439" s="244" t="s">
        <v>3675</v>
      </c>
      <c r="S4439" s="223" t="s">
        <v>78</v>
      </c>
      <c r="T4439" s="244" t="s">
        <v>451</v>
      </c>
      <c r="U4439" s="246">
        <v>274</v>
      </c>
      <c r="V4439" s="244" t="s">
        <v>452</v>
      </c>
      <c r="W4439" s="244" t="s">
        <v>2506</v>
      </c>
      <c r="X4439" s="244" t="s">
        <v>26769</v>
      </c>
      <c r="Y4439" s="246">
        <v>169000</v>
      </c>
      <c r="Z4439" s="262"/>
      <c r="AA4439" s="241">
        <f t="shared" si="35"/>
        <v>0</v>
      </c>
      <c r="AB4439" s="273" t="s">
        <v>26770</v>
      </c>
      <c r="AC4439" s="228"/>
    </row>
    <row r="4440" spans="1:29" ht="15" customHeight="1">
      <c r="A4440" s="109">
        <v>4431</v>
      </c>
      <c r="B4440" s="222" t="str">
        <f t="shared" si="34"/>
        <v>Klik Disini</v>
      </c>
      <c r="C4440" s="244" t="s">
        <v>26771</v>
      </c>
      <c r="D4440" s="244" t="s">
        <v>2762</v>
      </c>
      <c r="E4440" s="244" t="s">
        <v>26772</v>
      </c>
      <c r="F4440" s="244" t="s">
        <v>26773</v>
      </c>
      <c r="G4440" s="244" t="s">
        <v>26774</v>
      </c>
      <c r="H4440" s="244" t="s">
        <v>3499</v>
      </c>
      <c r="I4440" s="237" t="s">
        <v>446</v>
      </c>
      <c r="J4440" s="204" t="s">
        <v>353</v>
      </c>
      <c r="K4440" s="313" t="s">
        <v>1953</v>
      </c>
      <c r="L4440" s="290"/>
      <c r="M4440" s="244" t="s">
        <v>447</v>
      </c>
      <c r="N4440" s="244" t="s">
        <v>449</v>
      </c>
      <c r="O4440" s="244" t="s">
        <v>450</v>
      </c>
      <c r="P4440" s="244">
        <v>2023</v>
      </c>
      <c r="Q4440" s="244">
        <v>2023</v>
      </c>
      <c r="R4440" s="244" t="s">
        <v>3412</v>
      </c>
      <c r="S4440" s="223" t="s">
        <v>78</v>
      </c>
      <c r="T4440" s="244" t="s">
        <v>451</v>
      </c>
      <c r="U4440" s="246">
        <v>194</v>
      </c>
      <c r="V4440" s="244" t="s">
        <v>452</v>
      </c>
      <c r="W4440" s="244" t="s">
        <v>515</v>
      </c>
      <c r="X4440" s="244" t="s">
        <v>26775</v>
      </c>
      <c r="Y4440" s="246">
        <v>88000</v>
      </c>
      <c r="Z4440" s="262"/>
      <c r="AA4440" s="241">
        <f t="shared" si="35"/>
        <v>0</v>
      </c>
      <c r="AB4440" s="273" t="s">
        <v>26776</v>
      </c>
      <c r="AC4440" s="228"/>
    </row>
    <row r="4441" spans="1:29" ht="15" customHeight="1">
      <c r="A4441" s="109">
        <v>4432</v>
      </c>
      <c r="B4441" s="222" t="str">
        <f t="shared" si="34"/>
        <v>Klik Disini</v>
      </c>
      <c r="C4441" s="244" t="s">
        <v>26777</v>
      </c>
      <c r="D4441" s="244" t="s">
        <v>2762</v>
      </c>
      <c r="E4441" s="244" t="s">
        <v>26778</v>
      </c>
      <c r="F4441" s="244" t="s">
        <v>26779</v>
      </c>
      <c r="G4441" s="244" t="s">
        <v>26780</v>
      </c>
      <c r="H4441" s="244" t="s">
        <v>398</v>
      </c>
      <c r="I4441" s="237" t="s">
        <v>1844</v>
      </c>
      <c r="J4441" s="204" t="s">
        <v>397</v>
      </c>
      <c r="K4441" s="313" t="s">
        <v>1953</v>
      </c>
      <c r="L4441" s="290"/>
      <c r="M4441" s="244" t="s">
        <v>447</v>
      </c>
      <c r="N4441" s="244" t="s">
        <v>449</v>
      </c>
      <c r="O4441" s="244" t="s">
        <v>450</v>
      </c>
      <c r="P4441" s="244">
        <v>2023</v>
      </c>
      <c r="Q4441" s="244">
        <v>2023</v>
      </c>
      <c r="R4441" s="244" t="s">
        <v>3412</v>
      </c>
      <c r="S4441" s="223" t="s">
        <v>78</v>
      </c>
      <c r="T4441" s="244" t="s">
        <v>451</v>
      </c>
      <c r="U4441" s="246">
        <v>338</v>
      </c>
      <c r="V4441" s="244" t="s">
        <v>452</v>
      </c>
      <c r="W4441" s="244" t="s">
        <v>524</v>
      </c>
      <c r="X4441" s="244" t="s">
        <v>26781</v>
      </c>
      <c r="Y4441" s="246">
        <v>108000</v>
      </c>
      <c r="Z4441" s="262"/>
      <c r="AA4441" s="241">
        <f t="shared" si="35"/>
        <v>0</v>
      </c>
      <c r="AB4441" s="273" t="s">
        <v>26782</v>
      </c>
      <c r="AC4441" s="228"/>
    </row>
    <row r="4442" spans="1:29" ht="15" customHeight="1">
      <c r="A4442" s="109">
        <v>4433</v>
      </c>
      <c r="B4442" s="222" t="str">
        <f t="shared" si="34"/>
        <v>Klik Disini</v>
      </c>
      <c r="C4442" s="244" t="s">
        <v>26783</v>
      </c>
      <c r="D4442" s="244" t="s">
        <v>2762</v>
      </c>
      <c r="E4442" s="244" t="s">
        <v>26784</v>
      </c>
      <c r="F4442" s="244"/>
      <c r="G4442" s="244" t="s">
        <v>26785</v>
      </c>
      <c r="H4442" s="244" t="s">
        <v>561</v>
      </c>
      <c r="I4442" s="237" t="s">
        <v>446</v>
      </c>
      <c r="J4442" s="204" t="s">
        <v>337</v>
      </c>
      <c r="K4442" s="313" t="s">
        <v>1953</v>
      </c>
      <c r="L4442" s="290"/>
      <c r="M4442" s="244" t="s">
        <v>447</v>
      </c>
      <c r="N4442" s="244" t="s">
        <v>449</v>
      </c>
      <c r="O4442" s="244" t="s">
        <v>450</v>
      </c>
      <c r="P4442" s="244">
        <v>2024</v>
      </c>
      <c r="Q4442" s="244">
        <v>2024</v>
      </c>
      <c r="R4442" s="244" t="s">
        <v>14912</v>
      </c>
      <c r="S4442" s="223" t="s">
        <v>78</v>
      </c>
      <c r="T4442" s="244" t="s">
        <v>451</v>
      </c>
      <c r="U4442" s="246">
        <v>258</v>
      </c>
      <c r="V4442" s="244" t="s">
        <v>452</v>
      </c>
      <c r="W4442" s="244" t="s">
        <v>3460</v>
      </c>
      <c r="X4442" s="244" t="s">
        <v>26786</v>
      </c>
      <c r="Y4442" s="246">
        <v>125000</v>
      </c>
      <c r="Z4442" s="262"/>
      <c r="AA4442" s="241">
        <f t="shared" si="35"/>
        <v>0</v>
      </c>
      <c r="AB4442" s="273" t="s">
        <v>26787</v>
      </c>
      <c r="AC4442" s="228"/>
    </row>
    <row r="4443" spans="1:29" ht="15" customHeight="1">
      <c r="A4443" s="109">
        <v>4434</v>
      </c>
      <c r="B4443" s="222" t="str">
        <f t="shared" si="34"/>
        <v>Klik Disini</v>
      </c>
      <c r="C4443" s="244" t="s">
        <v>26788</v>
      </c>
      <c r="D4443" s="244" t="s">
        <v>2762</v>
      </c>
      <c r="E4443" s="244" t="s">
        <v>26789</v>
      </c>
      <c r="F4443" s="244" t="s">
        <v>26790</v>
      </c>
      <c r="G4443" s="244" t="s">
        <v>26791</v>
      </c>
      <c r="H4443" s="244" t="s">
        <v>7858</v>
      </c>
      <c r="I4443" s="237" t="s">
        <v>1844</v>
      </c>
      <c r="J4443" s="204" t="s">
        <v>401</v>
      </c>
      <c r="K4443" s="313" t="s">
        <v>1953</v>
      </c>
      <c r="L4443" s="290"/>
      <c r="M4443" s="244" t="s">
        <v>447</v>
      </c>
      <c r="N4443" s="244" t="s">
        <v>449</v>
      </c>
      <c r="O4443" s="244" t="s">
        <v>450</v>
      </c>
      <c r="P4443" s="244">
        <v>2023</v>
      </c>
      <c r="Q4443" s="244">
        <v>2023</v>
      </c>
      <c r="R4443" s="244" t="s">
        <v>14186</v>
      </c>
      <c r="S4443" s="223" t="s">
        <v>78</v>
      </c>
      <c r="T4443" s="244" t="s">
        <v>451</v>
      </c>
      <c r="U4443" s="246">
        <v>114</v>
      </c>
      <c r="V4443" s="244" t="s">
        <v>452</v>
      </c>
      <c r="W4443" s="244" t="s">
        <v>4187</v>
      </c>
      <c r="X4443" s="244" t="s">
        <v>26792</v>
      </c>
      <c r="Y4443" s="246">
        <v>83000</v>
      </c>
      <c r="Z4443" s="262"/>
      <c r="AA4443" s="241">
        <f t="shared" si="35"/>
        <v>0</v>
      </c>
      <c r="AB4443" s="273" t="s">
        <v>26793</v>
      </c>
      <c r="AC4443" s="228"/>
    </row>
    <row r="4444" spans="1:29" ht="15" customHeight="1">
      <c r="A4444" s="109">
        <v>4435</v>
      </c>
      <c r="B4444" s="222" t="str">
        <f t="shared" si="34"/>
        <v>Klik Disini</v>
      </c>
      <c r="C4444" s="244" t="s">
        <v>26794</v>
      </c>
      <c r="D4444" s="244" t="s">
        <v>2762</v>
      </c>
      <c r="E4444" s="244" t="s">
        <v>17333</v>
      </c>
      <c r="F4444" s="244"/>
      <c r="G4444" s="244" t="s">
        <v>26795</v>
      </c>
      <c r="H4444" s="244" t="s">
        <v>782</v>
      </c>
      <c r="I4444" s="237" t="s">
        <v>446</v>
      </c>
      <c r="J4444" s="204" t="s">
        <v>353</v>
      </c>
      <c r="K4444" s="313" t="s">
        <v>1953</v>
      </c>
      <c r="L4444" s="290"/>
      <c r="M4444" s="244" t="s">
        <v>447</v>
      </c>
      <c r="N4444" s="244" t="s">
        <v>449</v>
      </c>
      <c r="O4444" s="244" t="s">
        <v>450</v>
      </c>
      <c r="P4444" s="244" t="s">
        <v>21152</v>
      </c>
      <c r="Q4444" s="244">
        <v>2022</v>
      </c>
      <c r="R4444" s="244" t="s">
        <v>3412</v>
      </c>
      <c r="S4444" s="223" t="s">
        <v>78</v>
      </c>
      <c r="T4444" s="244" t="s">
        <v>451</v>
      </c>
      <c r="U4444" s="246">
        <v>209</v>
      </c>
      <c r="V4444" s="244" t="s">
        <v>452</v>
      </c>
      <c r="W4444" s="244" t="s">
        <v>555</v>
      </c>
      <c r="X4444" s="244" t="s">
        <v>26796</v>
      </c>
      <c r="Y4444" s="246">
        <v>59000</v>
      </c>
      <c r="Z4444" s="262"/>
      <c r="AA4444" s="241">
        <f t="shared" si="35"/>
        <v>0</v>
      </c>
      <c r="AB4444" s="273" t="s">
        <v>26797</v>
      </c>
      <c r="AC4444" s="228"/>
    </row>
    <row r="4445" spans="1:29" ht="15" customHeight="1">
      <c r="A4445" s="109">
        <v>4436</v>
      </c>
      <c r="B4445" s="222" t="str">
        <f t="shared" si="34"/>
        <v>Klik Disini</v>
      </c>
      <c r="C4445" s="244" t="s">
        <v>26798</v>
      </c>
      <c r="D4445" s="244" t="s">
        <v>2762</v>
      </c>
      <c r="E4445" s="244" t="s">
        <v>3903</v>
      </c>
      <c r="F4445" s="244" t="s">
        <v>26799</v>
      </c>
      <c r="G4445" s="244" t="s">
        <v>26800</v>
      </c>
      <c r="H4445" s="244" t="s">
        <v>7858</v>
      </c>
      <c r="I4445" s="237" t="s">
        <v>1844</v>
      </c>
      <c r="J4445" s="204" t="s">
        <v>401</v>
      </c>
      <c r="K4445" s="313" t="s">
        <v>1953</v>
      </c>
      <c r="L4445" s="290"/>
      <c r="M4445" s="244" t="s">
        <v>447</v>
      </c>
      <c r="N4445" s="244" t="s">
        <v>449</v>
      </c>
      <c r="O4445" s="244" t="s">
        <v>450</v>
      </c>
      <c r="P4445" s="244">
        <v>2023</v>
      </c>
      <c r="Q4445" s="244">
        <v>2023</v>
      </c>
      <c r="R4445" s="244" t="s">
        <v>3412</v>
      </c>
      <c r="S4445" s="223" t="s">
        <v>78</v>
      </c>
      <c r="T4445" s="244" t="s">
        <v>451</v>
      </c>
      <c r="U4445" s="246">
        <v>450</v>
      </c>
      <c r="V4445" s="244" t="s">
        <v>452</v>
      </c>
      <c r="W4445" s="244" t="s">
        <v>1873</v>
      </c>
      <c r="X4445" s="244" t="s">
        <v>26801</v>
      </c>
      <c r="Y4445" s="246">
        <v>136000</v>
      </c>
      <c r="Z4445" s="262"/>
      <c r="AA4445" s="241">
        <f t="shared" si="35"/>
        <v>0</v>
      </c>
      <c r="AB4445" s="273" t="s">
        <v>26802</v>
      </c>
      <c r="AC4445" s="228"/>
    </row>
    <row r="4446" spans="1:29" ht="15" customHeight="1">
      <c r="A4446" s="109">
        <v>4437</v>
      </c>
      <c r="B4446" s="222" t="str">
        <f t="shared" si="34"/>
        <v>Klik Disini</v>
      </c>
      <c r="C4446" s="244" t="s">
        <v>26803</v>
      </c>
      <c r="D4446" s="244" t="s">
        <v>2762</v>
      </c>
      <c r="E4446" s="244" t="s">
        <v>26804</v>
      </c>
      <c r="F4446" s="244" t="s">
        <v>26805</v>
      </c>
      <c r="G4446" s="244" t="s">
        <v>26806</v>
      </c>
      <c r="H4446" s="244" t="s">
        <v>3473</v>
      </c>
      <c r="I4446" s="237" t="s">
        <v>446</v>
      </c>
      <c r="J4446" s="204" t="s">
        <v>345</v>
      </c>
      <c r="K4446" s="313" t="s">
        <v>1953</v>
      </c>
      <c r="L4446" s="290"/>
      <c r="M4446" s="244" t="s">
        <v>447</v>
      </c>
      <c r="N4446" s="244" t="s">
        <v>449</v>
      </c>
      <c r="O4446" s="244" t="s">
        <v>450</v>
      </c>
      <c r="P4446" s="244">
        <v>2023</v>
      </c>
      <c r="Q4446" s="244">
        <v>2023</v>
      </c>
      <c r="R4446" s="244" t="s">
        <v>3412</v>
      </c>
      <c r="S4446" s="223" t="s">
        <v>78</v>
      </c>
      <c r="T4446" s="244" t="s">
        <v>451</v>
      </c>
      <c r="U4446" s="246">
        <v>322</v>
      </c>
      <c r="V4446" s="244" t="s">
        <v>452</v>
      </c>
      <c r="W4446" s="244" t="s">
        <v>4347</v>
      </c>
      <c r="X4446" s="244" t="s">
        <v>26807</v>
      </c>
      <c r="Y4446" s="246">
        <v>105000</v>
      </c>
      <c r="Z4446" s="262"/>
      <c r="AA4446" s="241">
        <f t="shared" si="35"/>
        <v>0</v>
      </c>
      <c r="AB4446" s="273" t="s">
        <v>26808</v>
      </c>
      <c r="AC4446" s="228"/>
    </row>
    <row r="4447" spans="1:29" ht="15" customHeight="1">
      <c r="A4447" s="109">
        <v>4438</v>
      </c>
      <c r="B4447" s="222" t="str">
        <f t="shared" si="34"/>
        <v>Klik Disini</v>
      </c>
      <c r="C4447" s="244" t="s">
        <v>26809</v>
      </c>
      <c r="D4447" s="244" t="s">
        <v>2762</v>
      </c>
      <c r="E4447" s="244" t="s">
        <v>26810</v>
      </c>
      <c r="F4447" s="244"/>
      <c r="G4447" s="244" t="s">
        <v>26811</v>
      </c>
      <c r="H4447" s="244" t="s">
        <v>21151</v>
      </c>
      <c r="I4447" s="237" t="s">
        <v>446</v>
      </c>
      <c r="J4447" s="204" t="s">
        <v>353</v>
      </c>
      <c r="K4447" s="313" t="s">
        <v>1953</v>
      </c>
      <c r="L4447" s="290"/>
      <c r="M4447" s="244" t="s">
        <v>447</v>
      </c>
      <c r="N4447" s="244" t="s">
        <v>449</v>
      </c>
      <c r="O4447" s="244" t="s">
        <v>450</v>
      </c>
      <c r="P4447" s="244" t="s">
        <v>21152</v>
      </c>
      <c r="Q4447" s="244">
        <v>2023</v>
      </c>
      <c r="R4447" s="244" t="s">
        <v>14912</v>
      </c>
      <c r="S4447" s="223" t="s">
        <v>78</v>
      </c>
      <c r="T4447" s="244" t="s">
        <v>451</v>
      </c>
      <c r="U4447" s="246">
        <v>144</v>
      </c>
      <c r="V4447" s="244" t="s">
        <v>452</v>
      </c>
      <c r="W4447" s="244" t="s">
        <v>497</v>
      </c>
      <c r="X4447" s="244" t="s">
        <v>26812</v>
      </c>
      <c r="Y4447" s="246">
        <v>94500</v>
      </c>
      <c r="Z4447" s="262"/>
      <c r="AA4447" s="241">
        <f t="shared" si="35"/>
        <v>0</v>
      </c>
      <c r="AB4447" s="273" t="s">
        <v>26813</v>
      </c>
      <c r="AC4447" s="228"/>
    </row>
    <row r="4448" spans="1:29" ht="15" customHeight="1">
      <c r="A4448" s="109">
        <v>4439</v>
      </c>
      <c r="B4448" s="222" t="str">
        <f t="shared" si="34"/>
        <v>Klik Disini</v>
      </c>
      <c r="C4448" s="244" t="s">
        <v>26814</v>
      </c>
      <c r="D4448" s="244" t="s">
        <v>2762</v>
      </c>
      <c r="E4448" s="244" t="s">
        <v>4626</v>
      </c>
      <c r="F4448" s="244" t="s">
        <v>26815</v>
      </c>
      <c r="G4448" s="244" t="s">
        <v>26816</v>
      </c>
      <c r="H4448" s="244" t="s">
        <v>6315</v>
      </c>
      <c r="I4448" s="237" t="s">
        <v>1844</v>
      </c>
      <c r="J4448" s="204" t="s">
        <v>405</v>
      </c>
      <c r="K4448" s="313" t="s">
        <v>1953</v>
      </c>
      <c r="L4448" s="290"/>
      <c r="M4448" s="244" t="s">
        <v>447</v>
      </c>
      <c r="N4448" s="244" t="s">
        <v>449</v>
      </c>
      <c r="O4448" s="244" t="s">
        <v>450</v>
      </c>
      <c r="P4448" s="244">
        <v>2023</v>
      </c>
      <c r="Q4448" s="244">
        <v>2023</v>
      </c>
      <c r="R4448" s="244" t="s">
        <v>16107</v>
      </c>
      <c r="S4448" s="223" t="s">
        <v>78</v>
      </c>
      <c r="T4448" s="244" t="s">
        <v>451</v>
      </c>
      <c r="U4448" s="246">
        <v>162</v>
      </c>
      <c r="V4448" s="244" t="s">
        <v>452</v>
      </c>
      <c r="W4448" s="244" t="s">
        <v>3962</v>
      </c>
      <c r="X4448" s="244" t="s">
        <v>26817</v>
      </c>
      <c r="Y4448" s="246">
        <v>78000</v>
      </c>
      <c r="Z4448" s="262"/>
      <c r="AA4448" s="241">
        <f t="shared" si="35"/>
        <v>0</v>
      </c>
      <c r="AB4448" s="273" t="s">
        <v>26818</v>
      </c>
      <c r="AC4448" s="228"/>
    </row>
    <row r="4449" spans="1:29" ht="15" customHeight="1">
      <c r="A4449" s="109">
        <v>4440</v>
      </c>
      <c r="B4449" s="222" t="str">
        <f t="shared" si="34"/>
        <v>Klik Disini</v>
      </c>
      <c r="C4449" s="244" t="s">
        <v>26819</v>
      </c>
      <c r="D4449" s="244" t="s">
        <v>2762</v>
      </c>
      <c r="E4449" s="244" t="s">
        <v>23970</v>
      </c>
      <c r="F4449" s="244" t="s">
        <v>26820</v>
      </c>
      <c r="G4449" s="244" t="s">
        <v>26821</v>
      </c>
      <c r="H4449" s="244" t="s">
        <v>3473</v>
      </c>
      <c r="I4449" s="237" t="s">
        <v>446</v>
      </c>
      <c r="J4449" s="204" t="s">
        <v>353</v>
      </c>
      <c r="K4449" s="313" t="s">
        <v>1953</v>
      </c>
      <c r="L4449" s="290"/>
      <c r="M4449" s="244" t="s">
        <v>447</v>
      </c>
      <c r="N4449" s="244" t="s">
        <v>449</v>
      </c>
      <c r="O4449" s="244" t="s">
        <v>450</v>
      </c>
      <c r="P4449" s="244">
        <v>2024</v>
      </c>
      <c r="Q4449" s="244">
        <v>2024</v>
      </c>
      <c r="R4449" s="244" t="s">
        <v>3412</v>
      </c>
      <c r="S4449" s="223" t="s">
        <v>78</v>
      </c>
      <c r="T4449" s="244" t="s">
        <v>451</v>
      </c>
      <c r="U4449" s="246">
        <v>362</v>
      </c>
      <c r="V4449" s="244" t="s">
        <v>452</v>
      </c>
      <c r="W4449" s="244" t="s">
        <v>594</v>
      </c>
      <c r="X4449" s="244" t="s">
        <v>26822</v>
      </c>
      <c r="Y4449" s="246">
        <v>144000</v>
      </c>
      <c r="Z4449" s="262"/>
      <c r="AA4449" s="241">
        <f t="shared" si="35"/>
        <v>0</v>
      </c>
      <c r="AB4449" s="273" t="s">
        <v>26823</v>
      </c>
      <c r="AC4449" s="228"/>
    </row>
    <row r="4450" spans="1:29" ht="15" customHeight="1">
      <c r="A4450" s="109">
        <v>4441</v>
      </c>
      <c r="B4450" s="222" t="str">
        <f t="shared" si="34"/>
        <v>Klik Disini</v>
      </c>
      <c r="C4450" s="244" t="s">
        <v>26824</v>
      </c>
      <c r="D4450" s="244" t="s">
        <v>2762</v>
      </c>
      <c r="E4450" s="244" t="s">
        <v>26825</v>
      </c>
      <c r="F4450" s="244" t="s">
        <v>26826</v>
      </c>
      <c r="G4450" s="244" t="s">
        <v>26827</v>
      </c>
      <c r="H4450" s="244" t="s">
        <v>553</v>
      </c>
      <c r="I4450" s="237" t="s">
        <v>446</v>
      </c>
      <c r="J4450" s="204" t="s">
        <v>353</v>
      </c>
      <c r="K4450" s="313" t="s">
        <v>1953</v>
      </c>
      <c r="L4450" s="290"/>
      <c r="M4450" s="244" t="s">
        <v>447</v>
      </c>
      <c r="N4450" s="244" t="s">
        <v>449</v>
      </c>
      <c r="O4450" s="244" t="s">
        <v>450</v>
      </c>
      <c r="P4450" s="244">
        <v>2022</v>
      </c>
      <c r="Q4450" s="244">
        <v>2022</v>
      </c>
      <c r="R4450" s="244" t="s">
        <v>3412</v>
      </c>
      <c r="S4450" s="223" t="s">
        <v>78</v>
      </c>
      <c r="T4450" s="244" t="s">
        <v>451</v>
      </c>
      <c r="U4450" s="246">
        <v>434</v>
      </c>
      <c r="V4450" s="244" t="s">
        <v>452</v>
      </c>
      <c r="W4450" s="244" t="s">
        <v>4754</v>
      </c>
      <c r="X4450" s="244" t="s">
        <v>26828</v>
      </c>
      <c r="Y4450" s="246">
        <v>167000</v>
      </c>
      <c r="Z4450" s="262"/>
      <c r="AA4450" s="241">
        <f t="shared" si="35"/>
        <v>0</v>
      </c>
      <c r="AB4450" s="273" t="s">
        <v>26829</v>
      </c>
      <c r="AC4450" s="228"/>
    </row>
    <row r="4451" spans="1:29" ht="15" customHeight="1">
      <c r="A4451" s="109">
        <v>4442</v>
      </c>
      <c r="B4451" s="222" t="str">
        <f t="shared" si="34"/>
        <v>Klik Disini</v>
      </c>
      <c r="C4451" s="244" t="s">
        <v>26830</v>
      </c>
      <c r="D4451" s="244" t="s">
        <v>2762</v>
      </c>
      <c r="E4451" s="244" t="s">
        <v>26831</v>
      </c>
      <c r="F4451" s="244" t="s">
        <v>26832</v>
      </c>
      <c r="G4451" s="244" t="s">
        <v>26833</v>
      </c>
      <c r="H4451" s="244" t="s">
        <v>342</v>
      </c>
      <c r="I4451" s="237" t="s">
        <v>446</v>
      </c>
      <c r="J4451" s="204" t="s">
        <v>341</v>
      </c>
      <c r="K4451" s="313" t="s">
        <v>1953</v>
      </c>
      <c r="L4451" s="290"/>
      <c r="M4451" s="244" t="s">
        <v>447</v>
      </c>
      <c r="N4451" s="244" t="s">
        <v>449</v>
      </c>
      <c r="O4451" s="244" t="s">
        <v>450</v>
      </c>
      <c r="P4451" s="244">
        <v>2023</v>
      </c>
      <c r="Q4451" s="244">
        <v>2023</v>
      </c>
      <c r="R4451" s="244" t="s">
        <v>3412</v>
      </c>
      <c r="S4451" s="223" t="s">
        <v>78</v>
      </c>
      <c r="T4451" s="244" t="s">
        <v>451</v>
      </c>
      <c r="U4451" s="246">
        <v>274</v>
      </c>
      <c r="V4451" s="244" t="s">
        <v>452</v>
      </c>
      <c r="W4451" s="244" t="s">
        <v>917</v>
      </c>
      <c r="X4451" s="244" t="s">
        <v>26834</v>
      </c>
      <c r="Y4451" s="246">
        <v>86000</v>
      </c>
      <c r="Z4451" s="262"/>
      <c r="AA4451" s="241">
        <f t="shared" si="35"/>
        <v>0</v>
      </c>
      <c r="AB4451" s="273" t="s">
        <v>26835</v>
      </c>
      <c r="AC4451" s="228"/>
    </row>
    <row r="4452" spans="1:29" ht="15" customHeight="1">
      <c r="A4452" s="109">
        <v>4443</v>
      </c>
      <c r="B4452" s="222" t="str">
        <f t="shared" si="34"/>
        <v>Klik Disini</v>
      </c>
      <c r="C4452" s="244" t="s">
        <v>26836</v>
      </c>
      <c r="D4452" s="244" t="s">
        <v>2762</v>
      </c>
      <c r="E4452" s="244" t="s">
        <v>26837</v>
      </c>
      <c r="F4452" s="244" t="s">
        <v>26838</v>
      </c>
      <c r="G4452" s="244" t="s">
        <v>26839</v>
      </c>
      <c r="H4452" s="244" t="s">
        <v>3473</v>
      </c>
      <c r="I4452" s="237" t="s">
        <v>446</v>
      </c>
      <c r="J4452" s="204" t="s">
        <v>353</v>
      </c>
      <c r="K4452" s="313" t="s">
        <v>1953</v>
      </c>
      <c r="L4452" s="290"/>
      <c r="M4452" s="244" t="s">
        <v>447</v>
      </c>
      <c r="N4452" s="244" t="s">
        <v>449</v>
      </c>
      <c r="O4452" s="244" t="s">
        <v>450</v>
      </c>
      <c r="P4452" s="244">
        <v>2023</v>
      </c>
      <c r="Q4452" s="244">
        <v>2023</v>
      </c>
      <c r="R4452" s="244" t="s">
        <v>3412</v>
      </c>
      <c r="S4452" s="223" t="s">
        <v>78</v>
      </c>
      <c r="T4452" s="244" t="s">
        <v>451</v>
      </c>
      <c r="U4452" s="246">
        <v>258</v>
      </c>
      <c r="V4452" s="244" t="s">
        <v>452</v>
      </c>
      <c r="W4452" s="244" t="s">
        <v>9524</v>
      </c>
      <c r="X4452" s="244" t="s">
        <v>26840</v>
      </c>
      <c r="Y4452" s="246">
        <v>86000</v>
      </c>
      <c r="Z4452" s="262"/>
      <c r="AA4452" s="241">
        <f t="shared" si="35"/>
        <v>0</v>
      </c>
      <c r="AB4452" s="273" t="s">
        <v>26841</v>
      </c>
      <c r="AC4452" s="228"/>
    </row>
    <row r="4453" spans="1:29" ht="15" customHeight="1">
      <c r="A4453" s="109">
        <v>4444</v>
      </c>
      <c r="B4453" s="222" t="str">
        <f t="shared" si="34"/>
        <v>Klik Disini</v>
      </c>
      <c r="C4453" s="244" t="s">
        <v>26842</v>
      </c>
      <c r="D4453" s="244" t="s">
        <v>2762</v>
      </c>
      <c r="E4453" s="244" t="s">
        <v>26843</v>
      </c>
      <c r="F4453" s="244" t="s">
        <v>26844</v>
      </c>
      <c r="G4453" s="244" t="s">
        <v>26845</v>
      </c>
      <c r="H4453" s="244" t="s">
        <v>2070</v>
      </c>
      <c r="I4453" s="237" t="s">
        <v>1844</v>
      </c>
      <c r="J4453" s="204" t="s">
        <v>403</v>
      </c>
      <c r="K4453" s="313" t="s">
        <v>1953</v>
      </c>
      <c r="L4453" s="290"/>
      <c r="M4453" s="244" t="s">
        <v>447</v>
      </c>
      <c r="N4453" s="244" t="s">
        <v>449</v>
      </c>
      <c r="O4453" s="244" t="s">
        <v>450</v>
      </c>
      <c r="P4453" s="244">
        <v>2023</v>
      </c>
      <c r="Q4453" s="244">
        <v>2023</v>
      </c>
      <c r="R4453" s="244" t="s">
        <v>3740</v>
      </c>
      <c r="S4453" s="223" t="s">
        <v>78</v>
      </c>
      <c r="T4453" s="244" t="s">
        <v>451</v>
      </c>
      <c r="U4453" s="246">
        <v>266</v>
      </c>
      <c r="V4453" s="244" t="s">
        <v>452</v>
      </c>
      <c r="W4453" s="244" t="s">
        <v>3230</v>
      </c>
      <c r="X4453" s="244" t="s">
        <v>26846</v>
      </c>
      <c r="Y4453" s="246">
        <v>187000</v>
      </c>
      <c r="Z4453" s="262"/>
      <c r="AA4453" s="241">
        <f t="shared" si="35"/>
        <v>0</v>
      </c>
      <c r="AB4453" s="273" t="s">
        <v>26847</v>
      </c>
      <c r="AC4453" s="228"/>
    </row>
    <row r="4454" spans="1:29" ht="15" customHeight="1">
      <c r="A4454" s="109">
        <v>4445</v>
      </c>
      <c r="B4454" s="222" t="str">
        <f t="shared" si="34"/>
        <v>Klik Disini</v>
      </c>
      <c r="C4454" s="244" t="s">
        <v>26848</v>
      </c>
      <c r="D4454" s="244" t="s">
        <v>2762</v>
      </c>
      <c r="E4454" s="244" t="s">
        <v>26849</v>
      </c>
      <c r="F4454" s="244" t="s">
        <v>26850</v>
      </c>
      <c r="G4454" s="244" t="s">
        <v>26851</v>
      </c>
      <c r="H4454" s="244" t="s">
        <v>3473</v>
      </c>
      <c r="I4454" s="237" t="s">
        <v>446</v>
      </c>
      <c r="J4454" s="204" t="s">
        <v>353</v>
      </c>
      <c r="K4454" s="313" t="s">
        <v>1953</v>
      </c>
      <c r="L4454" s="290"/>
      <c r="M4454" s="244" t="s">
        <v>447</v>
      </c>
      <c r="N4454" s="244" t="s">
        <v>449</v>
      </c>
      <c r="O4454" s="244" t="s">
        <v>450</v>
      </c>
      <c r="P4454" s="244">
        <v>2023</v>
      </c>
      <c r="Q4454" s="244">
        <v>2023</v>
      </c>
      <c r="R4454" s="244" t="s">
        <v>3412</v>
      </c>
      <c r="S4454" s="223" t="s">
        <v>78</v>
      </c>
      <c r="T4454" s="244" t="s">
        <v>451</v>
      </c>
      <c r="U4454" s="246">
        <v>242</v>
      </c>
      <c r="V4454" s="244" t="s">
        <v>452</v>
      </c>
      <c r="W4454" s="244" t="s">
        <v>700</v>
      </c>
      <c r="X4454" s="244" t="s">
        <v>26852</v>
      </c>
      <c r="Y4454" s="246">
        <v>106000</v>
      </c>
      <c r="Z4454" s="262"/>
      <c r="AA4454" s="241">
        <f t="shared" si="35"/>
        <v>0</v>
      </c>
      <c r="AB4454" s="273" t="s">
        <v>26853</v>
      </c>
      <c r="AC4454" s="228"/>
    </row>
    <row r="4455" spans="1:29" ht="15" customHeight="1">
      <c r="A4455" s="109">
        <v>4446</v>
      </c>
      <c r="B4455" s="222" t="str">
        <f t="shared" si="34"/>
        <v>Klik Disini</v>
      </c>
      <c r="C4455" s="244" t="s">
        <v>26854</v>
      </c>
      <c r="D4455" s="244" t="s">
        <v>2762</v>
      </c>
      <c r="E4455" s="244" t="s">
        <v>17072</v>
      </c>
      <c r="F4455" s="244" t="s">
        <v>26855</v>
      </c>
      <c r="G4455" s="244" t="s">
        <v>26856</v>
      </c>
      <c r="H4455" s="244" t="s">
        <v>487</v>
      </c>
      <c r="I4455" s="237" t="s">
        <v>446</v>
      </c>
      <c r="J4455" s="204" t="s">
        <v>349</v>
      </c>
      <c r="K4455" s="313" t="s">
        <v>1953</v>
      </c>
      <c r="L4455" s="290"/>
      <c r="M4455" s="244" t="s">
        <v>447</v>
      </c>
      <c r="N4455" s="244" t="s">
        <v>449</v>
      </c>
      <c r="O4455" s="244" t="s">
        <v>450</v>
      </c>
      <c r="P4455" s="244">
        <v>2023</v>
      </c>
      <c r="Q4455" s="244">
        <v>2023</v>
      </c>
      <c r="R4455" s="244" t="s">
        <v>3412</v>
      </c>
      <c r="S4455" s="223" t="s">
        <v>78</v>
      </c>
      <c r="T4455" s="244" t="s">
        <v>451</v>
      </c>
      <c r="U4455" s="246">
        <v>228</v>
      </c>
      <c r="V4455" s="244" t="s">
        <v>452</v>
      </c>
      <c r="W4455" s="244" t="s">
        <v>864</v>
      </c>
      <c r="X4455" s="244" t="s">
        <v>26857</v>
      </c>
      <c r="Y4455" s="246">
        <v>89000</v>
      </c>
      <c r="Z4455" s="262"/>
      <c r="AA4455" s="241">
        <f t="shared" si="35"/>
        <v>0</v>
      </c>
      <c r="AB4455" s="273" t="s">
        <v>26858</v>
      </c>
      <c r="AC4455" s="228"/>
    </row>
    <row r="4456" spans="1:29" ht="15" customHeight="1">
      <c r="A4456" s="109">
        <v>4447</v>
      </c>
      <c r="B4456" s="222" t="str">
        <f t="shared" si="34"/>
        <v>Klik Disini</v>
      </c>
      <c r="C4456" s="244" t="s">
        <v>26859</v>
      </c>
      <c r="D4456" s="244" t="s">
        <v>2762</v>
      </c>
      <c r="E4456" s="244" t="s">
        <v>26860</v>
      </c>
      <c r="F4456" s="244" t="s">
        <v>26861</v>
      </c>
      <c r="G4456" s="244" t="s">
        <v>26862</v>
      </c>
      <c r="H4456" s="244" t="s">
        <v>21357</v>
      </c>
      <c r="I4456" s="237" t="s">
        <v>446</v>
      </c>
      <c r="J4456" s="204" t="s">
        <v>373</v>
      </c>
      <c r="K4456" s="313" t="s">
        <v>1953</v>
      </c>
      <c r="L4456" s="290"/>
      <c r="M4456" s="244" t="s">
        <v>447</v>
      </c>
      <c r="N4456" s="244" t="s">
        <v>449</v>
      </c>
      <c r="O4456" s="244" t="s">
        <v>450</v>
      </c>
      <c r="P4456" s="244">
        <v>2023</v>
      </c>
      <c r="Q4456" s="244">
        <v>2023</v>
      </c>
      <c r="R4456" s="244" t="s">
        <v>3412</v>
      </c>
      <c r="S4456" s="223" t="s">
        <v>78</v>
      </c>
      <c r="T4456" s="244" t="s">
        <v>451</v>
      </c>
      <c r="U4456" s="246">
        <v>258</v>
      </c>
      <c r="V4456" s="244" t="s">
        <v>452</v>
      </c>
      <c r="W4456" s="244" t="s">
        <v>813</v>
      </c>
      <c r="X4456" s="244" t="s">
        <v>26863</v>
      </c>
      <c r="Y4456" s="246">
        <v>86000</v>
      </c>
      <c r="Z4456" s="262"/>
      <c r="AA4456" s="241">
        <f t="shared" si="35"/>
        <v>0</v>
      </c>
      <c r="AB4456" s="273" t="s">
        <v>26864</v>
      </c>
      <c r="AC4456" s="228"/>
    </row>
    <row r="4457" spans="1:29" ht="15" customHeight="1">
      <c r="A4457" s="109">
        <v>4448</v>
      </c>
      <c r="B4457" s="222" t="str">
        <f t="shared" si="34"/>
        <v>Klik Disini</v>
      </c>
      <c r="C4457" s="244" t="s">
        <v>26865</v>
      </c>
      <c r="D4457" s="244" t="s">
        <v>2762</v>
      </c>
      <c r="E4457" s="244" t="s">
        <v>26866</v>
      </c>
      <c r="F4457" s="244" t="s">
        <v>26867</v>
      </c>
      <c r="G4457" s="244" t="s">
        <v>26868</v>
      </c>
      <c r="H4457" s="244" t="s">
        <v>3499</v>
      </c>
      <c r="I4457" s="237" t="s">
        <v>446</v>
      </c>
      <c r="J4457" s="204" t="s">
        <v>353</v>
      </c>
      <c r="K4457" s="313" t="s">
        <v>1953</v>
      </c>
      <c r="L4457" s="290"/>
      <c r="M4457" s="244" t="s">
        <v>447</v>
      </c>
      <c r="N4457" s="244" t="s">
        <v>449</v>
      </c>
      <c r="O4457" s="244" t="s">
        <v>450</v>
      </c>
      <c r="P4457" s="244">
        <v>2023</v>
      </c>
      <c r="Q4457" s="244">
        <v>2023</v>
      </c>
      <c r="R4457" s="244" t="s">
        <v>3412</v>
      </c>
      <c r="S4457" s="223" t="s">
        <v>78</v>
      </c>
      <c r="T4457" s="244" t="s">
        <v>451</v>
      </c>
      <c r="U4457" s="246">
        <v>386</v>
      </c>
      <c r="V4457" s="244" t="s">
        <v>452</v>
      </c>
      <c r="W4457" s="244" t="s">
        <v>2911</v>
      </c>
      <c r="X4457" s="244" t="s">
        <v>26869</v>
      </c>
      <c r="Y4457" s="246">
        <v>119000</v>
      </c>
      <c r="Z4457" s="262"/>
      <c r="AA4457" s="241">
        <f t="shared" si="35"/>
        <v>0</v>
      </c>
      <c r="AB4457" s="273" t="s">
        <v>26870</v>
      </c>
      <c r="AC4457" s="228"/>
    </row>
    <row r="4458" spans="1:29" ht="15" customHeight="1">
      <c r="A4458" s="109">
        <v>4449</v>
      </c>
      <c r="B4458" s="222" t="str">
        <f t="shared" si="34"/>
        <v>Klik Disini</v>
      </c>
      <c r="C4458" s="244" t="s">
        <v>26871</v>
      </c>
      <c r="D4458" s="244" t="s">
        <v>2762</v>
      </c>
      <c r="E4458" s="244" t="s">
        <v>26872</v>
      </c>
      <c r="F4458" s="244" t="s">
        <v>26873</v>
      </c>
      <c r="G4458" s="244" t="s">
        <v>26874</v>
      </c>
      <c r="H4458" s="244" t="s">
        <v>561</v>
      </c>
      <c r="I4458" s="237" t="s">
        <v>446</v>
      </c>
      <c r="J4458" s="204" t="s">
        <v>337</v>
      </c>
      <c r="K4458" s="313" t="s">
        <v>1953</v>
      </c>
      <c r="L4458" s="290"/>
      <c r="M4458" s="244" t="s">
        <v>447</v>
      </c>
      <c r="N4458" s="244" t="s">
        <v>449</v>
      </c>
      <c r="O4458" s="244" t="s">
        <v>450</v>
      </c>
      <c r="P4458" s="244">
        <v>2023</v>
      </c>
      <c r="Q4458" s="244">
        <v>2023</v>
      </c>
      <c r="R4458" s="244" t="s">
        <v>3412</v>
      </c>
      <c r="S4458" s="223" t="s">
        <v>78</v>
      </c>
      <c r="T4458" s="244" t="s">
        <v>451</v>
      </c>
      <c r="U4458" s="246">
        <v>450</v>
      </c>
      <c r="V4458" s="244" t="s">
        <v>452</v>
      </c>
      <c r="W4458" s="244" t="s">
        <v>904</v>
      </c>
      <c r="X4458" s="244" t="s">
        <v>26875</v>
      </c>
      <c r="Y4458" s="246">
        <v>136000</v>
      </c>
      <c r="Z4458" s="262"/>
      <c r="AA4458" s="241">
        <f t="shared" si="35"/>
        <v>0</v>
      </c>
      <c r="AB4458" s="273" t="s">
        <v>26876</v>
      </c>
      <c r="AC4458" s="228"/>
    </row>
    <row r="4459" spans="1:29" ht="15" customHeight="1">
      <c r="A4459" s="109">
        <v>4450</v>
      </c>
      <c r="B4459" s="222" t="str">
        <f t="shared" si="34"/>
        <v>Klik Disini</v>
      </c>
      <c r="C4459" s="244" t="s">
        <v>26877</v>
      </c>
      <c r="D4459" s="244" t="s">
        <v>2762</v>
      </c>
      <c r="E4459" s="244" t="s">
        <v>26878</v>
      </c>
      <c r="F4459" s="244" t="s">
        <v>26879</v>
      </c>
      <c r="G4459" s="244" t="s">
        <v>26880</v>
      </c>
      <c r="H4459" s="244" t="s">
        <v>384</v>
      </c>
      <c r="I4459" s="237" t="s">
        <v>446</v>
      </c>
      <c r="J4459" s="204" t="s">
        <v>383</v>
      </c>
      <c r="K4459" s="313" t="s">
        <v>1953</v>
      </c>
      <c r="L4459" s="290"/>
      <c r="M4459" s="244" t="s">
        <v>447</v>
      </c>
      <c r="N4459" s="244" t="s">
        <v>449</v>
      </c>
      <c r="O4459" s="244" t="s">
        <v>450</v>
      </c>
      <c r="P4459" s="244">
        <v>2023</v>
      </c>
      <c r="Q4459" s="244">
        <v>2023</v>
      </c>
      <c r="R4459" s="244" t="s">
        <v>3675</v>
      </c>
      <c r="S4459" s="223" t="s">
        <v>78</v>
      </c>
      <c r="T4459" s="244" t="s">
        <v>451</v>
      </c>
      <c r="U4459" s="246">
        <v>98</v>
      </c>
      <c r="V4459" s="244" t="s">
        <v>452</v>
      </c>
      <c r="W4459" s="244" t="s">
        <v>1049</v>
      </c>
      <c r="X4459" s="244" t="s">
        <v>26881</v>
      </c>
      <c r="Y4459" s="246">
        <v>74000</v>
      </c>
      <c r="Z4459" s="262"/>
      <c r="AA4459" s="241">
        <f t="shared" si="35"/>
        <v>0</v>
      </c>
      <c r="AB4459" s="273" t="s">
        <v>26882</v>
      </c>
      <c r="AC4459" s="228"/>
    </row>
    <row r="4460" spans="1:29" ht="15" customHeight="1">
      <c r="A4460" s="109">
        <v>4451</v>
      </c>
      <c r="B4460" s="222" t="str">
        <f t="shared" si="34"/>
        <v>Klik Disini</v>
      </c>
      <c r="C4460" s="244" t="s">
        <v>26883</v>
      </c>
      <c r="D4460" s="244" t="s">
        <v>2762</v>
      </c>
      <c r="E4460" s="244" t="s">
        <v>26884</v>
      </c>
      <c r="F4460" s="244" t="s">
        <v>26885</v>
      </c>
      <c r="G4460" s="244" t="s">
        <v>26886</v>
      </c>
      <c r="H4460" s="244" t="s">
        <v>370</v>
      </c>
      <c r="I4460" s="237" t="s">
        <v>446</v>
      </c>
      <c r="J4460" s="204" t="s">
        <v>369</v>
      </c>
      <c r="K4460" s="313" t="s">
        <v>1953</v>
      </c>
      <c r="L4460" s="290"/>
      <c r="M4460" s="244" t="s">
        <v>447</v>
      </c>
      <c r="N4460" s="244" t="s">
        <v>449</v>
      </c>
      <c r="O4460" s="244" t="s">
        <v>450</v>
      </c>
      <c r="P4460" s="244">
        <v>2024</v>
      </c>
      <c r="Q4460" s="244">
        <v>2024</v>
      </c>
      <c r="R4460" s="244" t="s">
        <v>3412</v>
      </c>
      <c r="S4460" s="223" t="s">
        <v>78</v>
      </c>
      <c r="T4460" s="244" t="s">
        <v>451</v>
      </c>
      <c r="U4460" s="246">
        <v>194</v>
      </c>
      <c r="V4460" s="244" t="s">
        <v>452</v>
      </c>
      <c r="W4460" s="244" t="s">
        <v>1575</v>
      </c>
      <c r="X4460" s="244" t="s">
        <v>26887</v>
      </c>
      <c r="Y4460" s="246">
        <v>74000</v>
      </c>
      <c r="Z4460" s="262"/>
      <c r="AA4460" s="241">
        <f t="shared" si="35"/>
        <v>0</v>
      </c>
      <c r="AB4460" s="273" t="s">
        <v>26888</v>
      </c>
      <c r="AC4460" s="228"/>
    </row>
    <row r="4461" spans="1:29" ht="15" customHeight="1">
      <c r="A4461" s="109">
        <v>4452</v>
      </c>
      <c r="B4461" s="222" t="str">
        <f t="shared" si="34"/>
        <v>Klik Disini</v>
      </c>
      <c r="C4461" s="244" t="s">
        <v>26889</v>
      </c>
      <c r="D4461" s="244" t="s">
        <v>2762</v>
      </c>
      <c r="E4461" s="244" t="s">
        <v>14401</v>
      </c>
      <c r="F4461" s="244" t="s">
        <v>26890</v>
      </c>
      <c r="G4461" s="244" t="s">
        <v>26891</v>
      </c>
      <c r="H4461" s="244" t="s">
        <v>262</v>
      </c>
      <c r="I4461" s="237" t="s">
        <v>592</v>
      </c>
      <c r="J4461" s="204" t="s">
        <v>324</v>
      </c>
      <c r="K4461" s="313" t="s">
        <v>1953</v>
      </c>
      <c r="L4461" s="290"/>
      <c r="M4461" s="244" t="s">
        <v>447</v>
      </c>
      <c r="N4461" s="244" t="s">
        <v>449</v>
      </c>
      <c r="O4461" s="244" t="s">
        <v>450</v>
      </c>
      <c r="P4461" s="244">
        <v>2023</v>
      </c>
      <c r="Q4461" s="244">
        <v>2023</v>
      </c>
      <c r="R4461" s="244" t="s">
        <v>3412</v>
      </c>
      <c r="S4461" s="223" t="s">
        <v>78</v>
      </c>
      <c r="T4461" s="244" t="s">
        <v>451</v>
      </c>
      <c r="U4461" s="246">
        <v>162</v>
      </c>
      <c r="V4461" s="244" t="s">
        <v>452</v>
      </c>
      <c r="W4461" s="244" t="s">
        <v>4347</v>
      </c>
      <c r="X4461" s="244" t="s">
        <v>26892</v>
      </c>
      <c r="Y4461" s="246">
        <v>108000</v>
      </c>
      <c r="Z4461" s="262"/>
      <c r="AA4461" s="241">
        <f t="shared" si="35"/>
        <v>0</v>
      </c>
      <c r="AB4461" s="273" t="s">
        <v>26893</v>
      </c>
      <c r="AC4461" s="228"/>
    </row>
    <row r="4462" spans="1:29" ht="15" customHeight="1">
      <c r="A4462" s="109">
        <v>4453</v>
      </c>
      <c r="B4462" s="222" t="str">
        <f t="shared" si="34"/>
        <v>Klik Disini</v>
      </c>
      <c r="C4462" s="244" t="s">
        <v>26894</v>
      </c>
      <c r="D4462" s="244" t="s">
        <v>2762</v>
      </c>
      <c r="E4462" s="244" t="s">
        <v>26895</v>
      </c>
      <c r="F4462" s="244" t="s">
        <v>26896</v>
      </c>
      <c r="G4462" s="244" t="s">
        <v>26897</v>
      </c>
      <c r="H4462" s="244" t="s">
        <v>1787</v>
      </c>
      <c r="I4462" s="237" t="s">
        <v>446</v>
      </c>
      <c r="J4462" s="204" t="s">
        <v>359</v>
      </c>
      <c r="K4462" s="313" t="s">
        <v>1953</v>
      </c>
      <c r="L4462" s="290"/>
      <c r="M4462" s="244" t="s">
        <v>447</v>
      </c>
      <c r="N4462" s="244" t="s">
        <v>449</v>
      </c>
      <c r="O4462" s="244" t="s">
        <v>450</v>
      </c>
      <c r="P4462" s="244">
        <v>2023</v>
      </c>
      <c r="Q4462" s="244">
        <v>2023</v>
      </c>
      <c r="R4462" s="244" t="s">
        <v>3412</v>
      </c>
      <c r="S4462" s="223" t="s">
        <v>78</v>
      </c>
      <c r="T4462" s="244" t="s">
        <v>451</v>
      </c>
      <c r="U4462" s="246">
        <v>306</v>
      </c>
      <c r="V4462" s="244" t="s">
        <v>452</v>
      </c>
      <c r="W4462" s="244" t="s">
        <v>4611</v>
      </c>
      <c r="X4462" s="244" t="s">
        <v>26898</v>
      </c>
      <c r="Y4462" s="246">
        <v>114000</v>
      </c>
      <c r="Z4462" s="262"/>
      <c r="AA4462" s="241">
        <f t="shared" si="35"/>
        <v>0</v>
      </c>
      <c r="AB4462" s="273" t="s">
        <v>26899</v>
      </c>
      <c r="AC4462" s="228"/>
    </row>
    <row r="4463" spans="1:29" ht="15" customHeight="1">
      <c r="A4463" s="109">
        <v>4454</v>
      </c>
      <c r="B4463" s="222" t="str">
        <f t="shared" si="34"/>
        <v>Klik Disini</v>
      </c>
      <c r="C4463" s="244" t="s">
        <v>26900</v>
      </c>
      <c r="D4463" s="244" t="s">
        <v>2762</v>
      </c>
      <c r="E4463" s="244" t="s">
        <v>26901</v>
      </c>
      <c r="F4463" s="244" t="s">
        <v>26902</v>
      </c>
      <c r="G4463" s="244" t="s">
        <v>26903</v>
      </c>
      <c r="H4463" s="244" t="s">
        <v>21357</v>
      </c>
      <c r="I4463" s="237" t="s">
        <v>446</v>
      </c>
      <c r="J4463" s="204" t="s">
        <v>337</v>
      </c>
      <c r="K4463" s="313" t="s">
        <v>1953</v>
      </c>
      <c r="L4463" s="290"/>
      <c r="M4463" s="244" t="s">
        <v>447</v>
      </c>
      <c r="N4463" s="244" t="s">
        <v>449</v>
      </c>
      <c r="O4463" s="244" t="s">
        <v>450</v>
      </c>
      <c r="P4463" s="244">
        <v>2023</v>
      </c>
      <c r="Q4463" s="244">
        <v>2023</v>
      </c>
      <c r="R4463" s="244" t="s">
        <v>3412</v>
      </c>
      <c r="S4463" s="223" t="s">
        <v>78</v>
      </c>
      <c r="T4463" s="244" t="s">
        <v>451</v>
      </c>
      <c r="U4463" s="246">
        <v>274</v>
      </c>
      <c r="V4463" s="244" t="s">
        <v>452</v>
      </c>
      <c r="W4463" s="244" t="s">
        <v>9232</v>
      </c>
      <c r="X4463" s="244" t="s">
        <v>26904</v>
      </c>
      <c r="Y4463" s="246">
        <v>92000</v>
      </c>
      <c r="Z4463" s="262"/>
      <c r="AA4463" s="241">
        <f t="shared" si="35"/>
        <v>0</v>
      </c>
      <c r="AB4463" s="273" t="s">
        <v>26905</v>
      </c>
      <c r="AC4463" s="228"/>
    </row>
    <row r="4464" spans="1:29" ht="15" customHeight="1">
      <c r="A4464" s="109">
        <v>4455</v>
      </c>
      <c r="B4464" s="222" t="str">
        <f t="shared" si="34"/>
        <v>Klik Disini</v>
      </c>
      <c r="C4464" s="244" t="s">
        <v>26906</v>
      </c>
      <c r="D4464" s="244" t="s">
        <v>2762</v>
      </c>
      <c r="E4464" s="244" t="s">
        <v>26907</v>
      </c>
      <c r="F4464" s="244" t="s">
        <v>26908</v>
      </c>
      <c r="G4464" s="244" t="s">
        <v>26909</v>
      </c>
      <c r="H4464" s="244" t="s">
        <v>2070</v>
      </c>
      <c r="I4464" s="237" t="s">
        <v>1844</v>
      </c>
      <c r="J4464" s="204" t="s">
        <v>397</v>
      </c>
      <c r="K4464" s="313" t="s">
        <v>1953</v>
      </c>
      <c r="L4464" s="290"/>
      <c r="M4464" s="244" t="s">
        <v>447</v>
      </c>
      <c r="N4464" s="244" t="s">
        <v>449</v>
      </c>
      <c r="O4464" s="244" t="s">
        <v>450</v>
      </c>
      <c r="P4464" s="244">
        <v>2024</v>
      </c>
      <c r="Q4464" s="244">
        <v>2024</v>
      </c>
      <c r="R4464" s="244" t="s">
        <v>3740</v>
      </c>
      <c r="S4464" s="223" t="s">
        <v>78</v>
      </c>
      <c r="T4464" s="244" t="s">
        <v>451</v>
      </c>
      <c r="U4464" s="246">
        <v>34</v>
      </c>
      <c r="V4464" s="244" t="s">
        <v>452</v>
      </c>
      <c r="W4464" s="244" t="s">
        <v>804</v>
      </c>
      <c r="X4464" s="244" t="s">
        <v>26910</v>
      </c>
      <c r="Y4464" s="246">
        <v>49000</v>
      </c>
      <c r="Z4464" s="262"/>
      <c r="AA4464" s="241">
        <f t="shared" si="35"/>
        <v>0</v>
      </c>
      <c r="AB4464" s="273" t="s">
        <v>26911</v>
      </c>
      <c r="AC4464" s="228"/>
    </row>
    <row r="4465" spans="1:29" ht="15" customHeight="1">
      <c r="A4465" s="109">
        <v>4456</v>
      </c>
      <c r="B4465" s="222" t="str">
        <f t="shared" si="34"/>
        <v>Klik Disini</v>
      </c>
      <c r="C4465" s="244" t="s">
        <v>26912</v>
      </c>
      <c r="D4465" s="244" t="s">
        <v>2762</v>
      </c>
      <c r="E4465" s="244" t="s">
        <v>13684</v>
      </c>
      <c r="F4465" s="244" t="s">
        <v>26913</v>
      </c>
      <c r="G4465" s="244" t="s">
        <v>26914</v>
      </c>
      <c r="H4465" s="244" t="s">
        <v>487</v>
      </c>
      <c r="I4465" s="237" t="s">
        <v>446</v>
      </c>
      <c r="J4465" s="204" t="s">
        <v>349</v>
      </c>
      <c r="K4465" s="313" t="s">
        <v>1953</v>
      </c>
      <c r="L4465" s="290"/>
      <c r="M4465" s="244" t="s">
        <v>447</v>
      </c>
      <c r="N4465" s="244" t="s">
        <v>449</v>
      </c>
      <c r="O4465" s="244" t="s">
        <v>450</v>
      </c>
      <c r="P4465" s="244">
        <v>2023</v>
      </c>
      <c r="Q4465" s="244">
        <v>2023</v>
      </c>
      <c r="R4465" s="244" t="s">
        <v>3412</v>
      </c>
      <c r="S4465" s="223" t="s">
        <v>78</v>
      </c>
      <c r="T4465" s="244" t="s">
        <v>451</v>
      </c>
      <c r="U4465" s="246">
        <v>178</v>
      </c>
      <c r="V4465" s="244" t="s">
        <v>452</v>
      </c>
      <c r="W4465" s="244" t="s">
        <v>1117</v>
      </c>
      <c r="X4465" s="244" t="s">
        <v>26915</v>
      </c>
      <c r="Y4465" s="246">
        <v>68000</v>
      </c>
      <c r="Z4465" s="262"/>
      <c r="AA4465" s="241">
        <f t="shared" si="35"/>
        <v>0</v>
      </c>
      <c r="AB4465" s="273" t="s">
        <v>26916</v>
      </c>
      <c r="AC4465" s="228"/>
    </row>
    <row r="4466" spans="1:29" ht="15" customHeight="1">
      <c r="A4466" s="109">
        <v>4457</v>
      </c>
      <c r="B4466" s="222" t="str">
        <f t="shared" si="34"/>
        <v>Klik Disini</v>
      </c>
      <c r="C4466" s="244" t="s">
        <v>26917</v>
      </c>
      <c r="D4466" s="244" t="s">
        <v>2762</v>
      </c>
      <c r="E4466" s="244" t="s">
        <v>23756</v>
      </c>
      <c r="F4466" s="244" t="s">
        <v>26918</v>
      </c>
      <c r="G4466" s="244" t="s">
        <v>26919</v>
      </c>
      <c r="H4466" s="244" t="s">
        <v>3499</v>
      </c>
      <c r="I4466" s="237" t="s">
        <v>446</v>
      </c>
      <c r="J4466" s="204" t="s">
        <v>353</v>
      </c>
      <c r="K4466" s="313" t="s">
        <v>1953</v>
      </c>
      <c r="L4466" s="290"/>
      <c r="M4466" s="244" t="s">
        <v>447</v>
      </c>
      <c r="N4466" s="244" t="s">
        <v>449</v>
      </c>
      <c r="O4466" s="244" t="s">
        <v>450</v>
      </c>
      <c r="P4466" s="244">
        <v>2023</v>
      </c>
      <c r="Q4466" s="244">
        <v>2023</v>
      </c>
      <c r="R4466" s="244" t="s">
        <v>3412</v>
      </c>
      <c r="S4466" s="223" t="s">
        <v>78</v>
      </c>
      <c r="T4466" s="244" t="s">
        <v>451</v>
      </c>
      <c r="U4466" s="246">
        <v>370</v>
      </c>
      <c r="V4466" s="244" t="s">
        <v>452</v>
      </c>
      <c r="W4466" s="244" t="s">
        <v>1820</v>
      </c>
      <c r="X4466" s="244" t="s">
        <v>26920</v>
      </c>
      <c r="Y4466" s="246">
        <v>119000</v>
      </c>
      <c r="Z4466" s="262"/>
      <c r="AA4466" s="241">
        <f t="shared" si="35"/>
        <v>0</v>
      </c>
      <c r="AB4466" s="273" t="s">
        <v>26921</v>
      </c>
      <c r="AC4466" s="228"/>
    </row>
    <row r="4467" spans="1:29" ht="15" customHeight="1">
      <c r="A4467" s="109">
        <v>4458</v>
      </c>
      <c r="B4467" s="222" t="str">
        <f t="shared" si="34"/>
        <v>Klik Disini</v>
      </c>
      <c r="C4467" s="244" t="s">
        <v>26922</v>
      </c>
      <c r="D4467" s="244" t="s">
        <v>2762</v>
      </c>
      <c r="E4467" s="244" t="s">
        <v>26923</v>
      </c>
      <c r="F4467" s="244" t="s">
        <v>26924</v>
      </c>
      <c r="G4467" s="244" t="s">
        <v>26925</v>
      </c>
      <c r="H4467" s="244" t="s">
        <v>342</v>
      </c>
      <c r="I4467" s="237" t="s">
        <v>446</v>
      </c>
      <c r="J4467" s="204" t="s">
        <v>341</v>
      </c>
      <c r="K4467" s="313" t="s">
        <v>1953</v>
      </c>
      <c r="L4467" s="290"/>
      <c r="M4467" s="244" t="s">
        <v>447</v>
      </c>
      <c r="N4467" s="244" t="s">
        <v>449</v>
      </c>
      <c r="O4467" s="244" t="s">
        <v>450</v>
      </c>
      <c r="P4467" s="244">
        <v>2023</v>
      </c>
      <c r="Q4467" s="244">
        <v>2023</v>
      </c>
      <c r="R4467" s="244" t="s">
        <v>3412</v>
      </c>
      <c r="S4467" s="223" t="s">
        <v>78</v>
      </c>
      <c r="T4467" s="244" t="s">
        <v>451</v>
      </c>
      <c r="U4467" s="246">
        <v>266</v>
      </c>
      <c r="V4467" s="244" t="s">
        <v>452</v>
      </c>
      <c r="W4467" s="244" t="s">
        <v>3741</v>
      </c>
      <c r="X4467" s="244" t="s">
        <v>26926</v>
      </c>
      <c r="Y4467" s="246">
        <v>112000</v>
      </c>
      <c r="Z4467" s="262"/>
      <c r="AA4467" s="241">
        <f t="shared" si="35"/>
        <v>0</v>
      </c>
      <c r="AB4467" s="273" t="s">
        <v>26927</v>
      </c>
      <c r="AC4467" s="228"/>
    </row>
    <row r="4468" spans="1:29" ht="15" customHeight="1">
      <c r="A4468" s="109">
        <v>4459</v>
      </c>
      <c r="B4468" s="222" t="str">
        <f t="shared" si="34"/>
        <v>Klik Disini</v>
      </c>
      <c r="C4468" s="244" t="s">
        <v>26928</v>
      </c>
      <c r="D4468" s="244" t="s">
        <v>2762</v>
      </c>
      <c r="E4468" s="244" t="s">
        <v>26929</v>
      </c>
      <c r="F4468" s="244" t="s">
        <v>26930</v>
      </c>
      <c r="G4468" s="244" t="s">
        <v>26931</v>
      </c>
      <c r="H4468" s="244" t="s">
        <v>342</v>
      </c>
      <c r="I4468" s="237" t="s">
        <v>446</v>
      </c>
      <c r="J4468" s="204" t="s">
        <v>341</v>
      </c>
      <c r="K4468" s="313" t="s">
        <v>1953</v>
      </c>
      <c r="L4468" s="290"/>
      <c r="M4468" s="244" t="s">
        <v>447</v>
      </c>
      <c r="N4468" s="244" t="s">
        <v>449</v>
      </c>
      <c r="O4468" s="244" t="s">
        <v>450</v>
      </c>
      <c r="P4468" s="244">
        <v>2023</v>
      </c>
      <c r="Q4468" s="244">
        <v>2024</v>
      </c>
      <c r="R4468" s="244" t="s">
        <v>3412</v>
      </c>
      <c r="S4468" s="223" t="s">
        <v>78</v>
      </c>
      <c r="T4468" s="244" t="s">
        <v>451</v>
      </c>
      <c r="U4468" s="246">
        <v>258</v>
      </c>
      <c r="V4468" s="244" t="s">
        <v>452</v>
      </c>
      <c r="W4468" s="244" t="s">
        <v>3460</v>
      </c>
      <c r="X4468" s="244" t="s">
        <v>26932</v>
      </c>
      <c r="Y4468" s="246">
        <v>82000</v>
      </c>
      <c r="Z4468" s="262"/>
      <c r="AA4468" s="241">
        <f t="shared" si="35"/>
        <v>0</v>
      </c>
      <c r="AB4468" s="273" t="s">
        <v>26933</v>
      </c>
      <c r="AC4468" s="228"/>
    </row>
    <row r="4469" spans="1:29" ht="15" customHeight="1">
      <c r="A4469" s="109">
        <v>4460</v>
      </c>
      <c r="B4469" s="222" t="str">
        <f t="shared" si="34"/>
        <v>Klik Disini</v>
      </c>
      <c r="C4469" s="244" t="s">
        <v>26934</v>
      </c>
      <c r="D4469" s="244" t="s">
        <v>2762</v>
      </c>
      <c r="E4469" s="244" t="s">
        <v>26935</v>
      </c>
      <c r="F4469" s="244" t="s">
        <v>26936</v>
      </c>
      <c r="G4469" s="244" t="s">
        <v>26937</v>
      </c>
      <c r="H4469" s="244" t="s">
        <v>3473</v>
      </c>
      <c r="I4469" s="237" t="s">
        <v>446</v>
      </c>
      <c r="J4469" s="204" t="s">
        <v>345</v>
      </c>
      <c r="K4469" s="313" t="s">
        <v>1953</v>
      </c>
      <c r="L4469" s="290"/>
      <c r="M4469" s="244" t="s">
        <v>447</v>
      </c>
      <c r="N4469" s="244" t="s">
        <v>449</v>
      </c>
      <c r="O4469" s="244" t="s">
        <v>450</v>
      </c>
      <c r="P4469" s="244">
        <v>2023</v>
      </c>
      <c r="Q4469" s="244">
        <v>2023</v>
      </c>
      <c r="R4469" s="244" t="s">
        <v>3412</v>
      </c>
      <c r="S4469" s="223" t="s">
        <v>78</v>
      </c>
      <c r="T4469" s="244" t="s">
        <v>451</v>
      </c>
      <c r="U4469" s="246">
        <v>178</v>
      </c>
      <c r="V4469" s="244" t="s">
        <v>452</v>
      </c>
      <c r="W4469" s="244" t="s">
        <v>1937</v>
      </c>
      <c r="X4469" s="244" t="s">
        <v>26938</v>
      </c>
      <c r="Y4469" s="246">
        <v>68000</v>
      </c>
      <c r="Z4469" s="262"/>
      <c r="AA4469" s="241">
        <f t="shared" si="35"/>
        <v>0</v>
      </c>
      <c r="AB4469" s="273" t="s">
        <v>26939</v>
      </c>
      <c r="AC4469" s="228"/>
    </row>
    <row r="4470" spans="1:29" ht="15" customHeight="1">
      <c r="A4470" s="109">
        <v>4461</v>
      </c>
      <c r="B4470" s="222" t="str">
        <f t="shared" si="34"/>
        <v>Klik Disini</v>
      </c>
      <c r="C4470" s="244" t="s">
        <v>26940</v>
      </c>
      <c r="D4470" s="244" t="s">
        <v>2762</v>
      </c>
      <c r="E4470" s="244" t="s">
        <v>26941</v>
      </c>
      <c r="F4470" s="244" t="s">
        <v>26942</v>
      </c>
      <c r="G4470" s="244" t="s">
        <v>26943</v>
      </c>
      <c r="H4470" s="244" t="s">
        <v>3473</v>
      </c>
      <c r="I4470" s="237" t="s">
        <v>446</v>
      </c>
      <c r="J4470" s="204" t="s">
        <v>345</v>
      </c>
      <c r="K4470" s="313" t="s">
        <v>1953</v>
      </c>
      <c r="L4470" s="290"/>
      <c r="M4470" s="244" t="s">
        <v>447</v>
      </c>
      <c r="N4470" s="244" t="s">
        <v>449</v>
      </c>
      <c r="O4470" s="244" t="s">
        <v>450</v>
      </c>
      <c r="P4470" s="244">
        <v>2022</v>
      </c>
      <c r="Q4470" s="244">
        <v>2022</v>
      </c>
      <c r="R4470" s="244" t="s">
        <v>3412</v>
      </c>
      <c r="S4470" s="223" t="s">
        <v>78</v>
      </c>
      <c r="T4470" s="244" t="s">
        <v>451</v>
      </c>
      <c r="U4470" s="246">
        <v>194</v>
      </c>
      <c r="V4470" s="244" t="s">
        <v>452</v>
      </c>
      <c r="W4470" s="244" t="s">
        <v>606</v>
      </c>
      <c r="X4470" s="244" t="s">
        <v>26944</v>
      </c>
      <c r="Y4470" s="246">
        <v>84000</v>
      </c>
      <c r="Z4470" s="262"/>
      <c r="AA4470" s="241">
        <f t="shared" si="35"/>
        <v>0</v>
      </c>
      <c r="AB4470" s="273" t="s">
        <v>26945</v>
      </c>
      <c r="AC4470" s="228"/>
    </row>
    <row r="4471" spans="1:29" ht="15" customHeight="1">
      <c r="A4471" s="109">
        <v>4462</v>
      </c>
      <c r="B4471" s="222" t="str">
        <f t="shared" si="34"/>
        <v>Klik Disini</v>
      </c>
      <c r="C4471" s="244" t="s">
        <v>26946</v>
      </c>
      <c r="D4471" s="244" t="s">
        <v>2762</v>
      </c>
      <c r="E4471" s="244" t="s">
        <v>16969</v>
      </c>
      <c r="F4471" s="244" t="s">
        <v>26947</v>
      </c>
      <c r="G4471" s="244" t="s">
        <v>26948</v>
      </c>
      <c r="H4471" s="244" t="s">
        <v>3499</v>
      </c>
      <c r="I4471" s="237" t="s">
        <v>446</v>
      </c>
      <c r="J4471" s="204" t="s">
        <v>353</v>
      </c>
      <c r="K4471" s="313" t="s">
        <v>1953</v>
      </c>
      <c r="L4471" s="290"/>
      <c r="M4471" s="244" t="s">
        <v>447</v>
      </c>
      <c r="N4471" s="244" t="s">
        <v>449</v>
      </c>
      <c r="O4471" s="244" t="s">
        <v>450</v>
      </c>
      <c r="P4471" s="244">
        <v>2023</v>
      </c>
      <c r="Q4471" s="244">
        <v>2023</v>
      </c>
      <c r="R4471" s="244" t="s">
        <v>13812</v>
      </c>
      <c r="S4471" s="223" t="s">
        <v>78</v>
      </c>
      <c r="T4471" s="244" t="s">
        <v>451</v>
      </c>
      <c r="U4471" s="246">
        <v>226</v>
      </c>
      <c r="V4471" s="244" t="s">
        <v>452</v>
      </c>
      <c r="W4471" s="244" t="s">
        <v>655</v>
      </c>
      <c r="X4471" s="244" t="s">
        <v>26949</v>
      </c>
      <c r="Y4471" s="246">
        <v>99000</v>
      </c>
      <c r="Z4471" s="262"/>
      <c r="AA4471" s="241">
        <f t="shared" si="35"/>
        <v>0</v>
      </c>
      <c r="AB4471" s="273" t="s">
        <v>26950</v>
      </c>
      <c r="AC4471" s="228"/>
    </row>
    <row r="4472" spans="1:29" ht="15" customHeight="1">
      <c r="A4472" s="109">
        <v>4463</v>
      </c>
      <c r="B4472" s="222" t="str">
        <f t="shared" si="34"/>
        <v>Klik Disini</v>
      </c>
      <c r="C4472" s="244" t="s">
        <v>26951</v>
      </c>
      <c r="D4472" s="244" t="s">
        <v>2762</v>
      </c>
      <c r="E4472" s="244" t="s">
        <v>26952</v>
      </c>
      <c r="F4472" s="244" t="s">
        <v>26953</v>
      </c>
      <c r="G4472" s="244" t="s">
        <v>26954</v>
      </c>
      <c r="H4472" s="244" t="s">
        <v>4580</v>
      </c>
      <c r="I4472" s="237" t="s">
        <v>446</v>
      </c>
      <c r="J4472" s="204" t="s">
        <v>347</v>
      </c>
      <c r="K4472" s="313" t="s">
        <v>1953</v>
      </c>
      <c r="L4472" s="290"/>
      <c r="M4472" s="244" t="s">
        <v>447</v>
      </c>
      <c r="N4472" s="244" t="s">
        <v>449</v>
      </c>
      <c r="O4472" s="244" t="s">
        <v>450</v>
      </c>
      <c r="P4472" s="244">
        <v>2022</v>
      </c>
      <c r="Q4472" s="244">
        <v>2022</v>
      </c>
      <c r="R4472" s="244" t="s">
        <v>3643</v>
      </c>
      <c r="S4472" s="223" t="s">
        <v>78</v>
      </c>
      <c r="T4472" s="244" t="s">
        <v>451</v>
      </c>
      <c r="U4472" s="246">
        <v>178</v>
      </c>
      <c r="V4472" s="244" t="s">
        <v>452</v>
      </c>
      <c r="W4472" s="244" t="s">
        <v>813</v>
      </c>
      <c r="X4472" s="244" t="s">
        <v>26955</v>
      </c>
      <c r="Y4472" s="246">
        <v>124000</v>
      </c>
      <c r="Z4472" s="262"/>
      <c r="AA4472" s="241">
        <f t="shared" si="35"/>
        <v>0</v>
      </c>
      <c r="AB4472" s="273" t="s">
        <v>26956</v>
      </c>
      <c r="AC4472" s="228"/>
    </row>
    <row r="4473" spans="1:29" ht="15" customHeight="1">
      <c r="A4473" s="109">
        <v>4464</v>
      </c>
      <c r="B4473" s="222" t="str">
        <f t="shared" si="34"/>
        <v>Klik Disini</v>
      </c>
      <c r="C4473" s="244" t="s">
        <v>26957</v>
      </c>
      <c r="D4473" s="244" t="s">
        <v>2762</v>
      </c>
      <c r="E4473" s="244" t="s">
        <v>26958</v>
      </c>
      <c r="F4473" s="244" t="s">
        <v>26959</v>
      </c>
      <c r="G4473" s="244" t="s">
        <v>26960</v>
      </c>
      <c r="H4473" s="244" t="s">
        <v>3912</v>
      </c>
      <c r="I4473" s="237" t="s">
        <v>446</v>
      </c>
      <c r="J4473" s="204" t="s">
        <v>367</v>
      </c>
      <c r="K4473" s="313" t="s">
        <v>1953</v>
      </c>
      <c r="L4473" s="290"/>
      <c r="M4473" s="244" t="s">
        <v>447</v>
      </c>
      <c r="N4473" s="244" t="s">
        <v>449</v>
      </c>
      <c r="O4473" s="244" t="s">
        <v>450</v>
      </c>
      <c r="P4473" s="244">
        <v>2022</v>
      </c>
      <c r="Q4473" s="244">
        <v>2022</v>
      </c>
      <c r="R4473" s="244" t="s">
        <v>14116</v>
      </c>
      <c r="S4473" s="223" t="s">
        <v>78</v>
      </c>
      <c r="T4473" s="244" t="s">
        <v>451</v>
      </c>
      <c r="U4473" s="246">
        <v>258</v>
      </c>
      <c r="V4473" s="244" t="s">
        <v>452</v>
      </c>
      <c r="W4473" s="244" t="s">
        <v>488</v>
      </c>
      <c r="X4473" s="244" t="s">
        <v>26961</v>
      </c>
      <c r="Y4473" s="246">
        <v>92000</v>
      </c>
      <c r="Z4473" s="262"/>
      <c r="AA4473" s="241">
        <f t="shared" si="35"/>
        <v>0</v>
      </c>
      <c r="AB4473" s="273" t="s">
        <v>26962</v>
      </c>
      <c r="AC4473" s="228"/>
    </row>
    <row r="4474" spans="1:29" ht="15" customHeight="1">
      <c r="A4474" s="109">
        <v>4465</v>
      </c>
      <c r="B4474" s="222" t="str">
        <f t="shared" si="34"/>
        <v>Klik Disini</v>
      </c>
      <c r="C4474" s="244" t="s">
        <v>26963</v>
      </c>
      <c r="D4474" s="244" t="s">
        <v>2762</v>
      </c>
      <c r="E4474" s="244" t="s">
        <v>14997</v>
      </c>
      <c r="F4474" s="244" t="s">
        <v>26964</v>
      </c>
      <c r="G4474" s="244" t="s">
        <v>26965</v>
      </c>
      <c r="H4474" s="244" t="s">
        <v>2070</v>
      </c>
      <c r="I4474" s="237" t="s">
        <v>1844</v>
      </c>
      <c r="J4474" s="204" t="s">
        <v>405</v>
      </c>
      <c r="K4474" s="313" t="s">
        <v>1953</v>
      </c>
      <c r="L4474" s="290"/>
      <c r="M4474" s="244" t="s">
        <v>14410</v>
      </c>
      <c r="N4474" s="244" t="s">
        <v>449</v>
      </c>
      <c r="O4474" s="244" t="s">
        <v>450</v>
      </c>
      <c r="P4474" s="244">
        <v>2021</v>
      </c>
      <c r="Q4474" s="244">
        <v>2021</v>
      </c>
      <c r="R4474" s="244" t="s">
        <v>3740</v>
      </c>
      <c r="S4474" s="223" t="s">
        <v>78</v>
      </c>
      <c r="T4474" s="244" t="s">
        <v>451</v>
      </c>
      <c r="U4474" s="246">
        <v>58</v>
      </c>
      <c r="V4474" s="244" t="s">
        <v>452</v>
      </c>
      <c r="W4474" s="244" t="s">
        <v>3427</v>
      </c>
      <c r="X4474" s="244" t="s">
        <v>26966</v>
      </c>
      <c r="Y4474" s="246">
        <v>59000</v>
      </c>
      <c r="Z4474" s="262"/>
      <c r="AA4474" s="241">
        <f t="shared" si="35"/>
        <v>0</v>
      </c>
      <c r="AB4474" s="273" t="s">
        <v>26967</v>
      </c>
      <c r="AC4474" s="228"/>
    </row>
    <row r="4475" spans="1:29" ht="15" customHeight="1">
      <c r="A4475" s="109">
        <v>4466</v>
      </c>
      <c r="B4475" s="222" t="str">
        <f t="shared" si="34"/>
        <v>Klik Disini</v>
      </c>
      <c r="C4475" s="244" t="s">
        <v>26968</v>
      </c>
      <c r="D4475" s="244" t="s">
        <v>2762</v>
      </c>
      <c r="E4475" s="244" t="s">
        <v>26969</v>
      </c>
      <c r="F4475" s="244" t="s">
        <v>26970</v>
      </c>
      <c r="G4475" s="244" t="s">
        <v>26971</v>
      </c>
      <c r="H4475" s="244" t="s">
        <v>4580</v>
      </c>
      <c r="I4475" s="237" t="s">
        <v>446</v>
      </c>
      <c r="J4475" s="204" t="s">
        <v>347</v>
      </c>
      <c r="K4475" s="313" t="s">
        <v>1953</v>
      </c>
      <c r="L4475" s="290"/>
      <c r="M4475" s="244" t="s">
        <v>14410</v>
      </c>
      <c r="N4475" s="244" t="s">
        <v>449</v>
      </c>
      <c r="O4475" s="244" t="s">
        <v>450</v>
      </c>
      <c r="P4475" s="244">
        <v>2018</v>
      </c>
      <c r="Q4475" s="244">
        <v>2018</v>
      </c>
      <c r="R4475" s="244" t="s">
        <v>3643</v>
      </c>
      <c r="S4475" s="223" t="s">
        <v>78</v>
      </c>
      <c r="T4475" s="244" t="s">
        <v>451</v>
      </c>
      <c r="U4475" s="246">
        <v>258</v>
      </c>
      <c r="V4475" s="244" t="s">
        <v>452</v>
      </c>
      <c r="W4475" s="244" t="s">
        <v>1575</v>
      </c>
      <c r="X4475" s="244" t="s">
        <v>26972</v>
      </c>
      <c r="Y4475" s="246">
        <v>99000</v>
      </c>
      <c r="Z4475" s="262"/>
      <c r="AA4475" s="241">
        <f t="shared" si="35"/>
        <v>0</v>
      </c>
      <c r="AB4475" s="273" t="s">
        <v>26973</v>
      </c>
      <c r="AC4475" s="228"/>
    </row>
    <row r="4476" spans="1:29" ht="15" customHeight="1">
      <c r="A4476" s="109">
        <v>4467</v>
      </c>
      <c r="B4476" s="222" t="str">
        <f t="shared" si="34"/>
        <v>Klik Disini</v>
      </c>
      <c r="C4476" s="244" t="s">
        <v>26974</v>
      </c>
      <c r="D4476" s="244" t="s">
        <v>2762</v>
      </c>
      <c r="E4476" s="244" t="s">
        <v>26975</v>
      </c>
      <c r="F4476" s="244" t="s">
        <v>26976</v>
      </c>
      <c r="G4476" s="244" t="s">
        <v>26977</v>
      </c>
      <c r="H4476" s="244" t="s">
        <v>4580</v>
      </c>
      <c r="I4476" s="237" t="s">
        <v>446</v>
      </c>
      <c r="J4476" s="204" t="s">
        <v>347</v>
      </c>
      <c r="K4476" s="313" t="s">
        <v>1953</v>
      </c>
      <c r="L4476" s="290"/>
      <c r="M4476" s="244" t="s">
        <v>14410</v>
      </c>
      <c r="N4476" s="244" t="s">
        <v>449</v>
      </c>
      <c r="O4476" s="244" t="s">
        <v>450</v>
      </c>
      <c r="P4476" s="244">
        <v>2018</v>
      </c>
      <c r="Q4476" s="244">
        <v>2021</v>
      </c>
      <c r="R4476" s="244" t="s">
        <v>3643</v>
      </c>
      <c r="S4476" s="223" t="s">
        <v>78</v>
      </c>
      <c r="T4476" s="244" t="s">
        <v>451</v>
      </c>
      <c r="U4476" s="246">
        <v>194</v>
      </c>
      <c r="V4476" s="244" t="s">
        <v>452</v>
      </c>
      <c r="W4476" s="244" t="s">
        <v>1575</v>
      </c>
      <c r="X4476" s="244" t="s">
        <v>26978</v>
      </c>
      <c r="Y4476" s="246">
        <v>95000</v>
      </c>
      <c r="Z4476" s="262"/>
      <c r="AA4476" s="241">
        <f t="shared" si="35"/>
        <v>0</v>
      </c>
      <c r="AB4476" s="273" t="s">
        <v>26979</v>
      </c>
      <c r="AC4476" s="228"/>
    </row>
    <row r="4477" spans="1:29" ht="15" customHeight="1">
      <c r="A4477" s="109">
        <v>4468</v>
      </c>
      <c r="B4477" s="222" t="str">
        <f t="shared" si="34"/>
        <v>Klik Disini</v>
      </c>
      <c r="C4477" s="244" t="s">
        <v>26980</v>
      </c>
      <c r="D4477" s="244" t="s">
        <v>2762</v>
      </c>
      <c r="E4477" s="244" t="s">
        <v>26981</v>
      </c>
      <c r="F4477" s="244" t="s">
        <v>26982</v>
      </c>
      <c r="G4477" s="244" t="s">
        <v>26983</v>
      </c>
      <c r="H4477" s="244" t="s">
        <v>384</v>
      </c>
      <c r="I4477" s="237" t="s">
        <v>446</v>
      </c>
      <c r="J4477" s="204" t="s">
        <v>383</v>
      </c>
      <c r="K4477" s="313" t="s">
        <v>1953</v>
      </c>
      <c r="L4477" s="290"/>
      <c r="M4477" s="244" t="s">
        <v>447</v>
      </c>
      <c r="N4477" s="244" t="s">
        <v>449</v>
      </c>
      <c r="O4477" s="244" t="s">
        <v>450</v>
      </c>
      <c r="P4477" s="244">
        <v>2021</v>
      </c>
      <c r="Q4477" s="244">
        <v>2024</v>
      </c>
      <c r="R4477" s="244" t="s">
        <v>3412</v>
      </c>
      <c r="S4477" s="223" t="s">
        <v>78</v>
      </c>
      <c r="T4477" s="244" t="s">
        <v>451</v>
      </c>
      <c r="U4477" s="246">
        <v>98</v>
      </c>
      <c r="V4477" s="244" t="s">
        <v>452</v>
      </c>
      <c r="W4477" s="244" t="s">
        <v>8287</v>
      </c>
      <c r="X4477" s="244" t="s">
        <v>26984</v>
      </c>
      <c r="Y4477" s="246">
        <v>51000</v>
      </c>
      <c r="Z4477" s="262"/>
      <c r="AA4477" s="241">
        <f t="shared" si="35"/>
        <v>0</v>
      </c>
      <c r="AB4477" s="273" t="s">
        <v>26985</v>
      </c>
      <c r="AC4477" s="228"/>
    </row>
    <row r="4478" spans="1:29" ht="15" customHeight="1">
      <c r="A4478" s="109">
        <v>4469</v>
      </c>
      <c r="B4478" s="222" t="str">
        <f t="shared" si="34"/>
        <v>Klik Disini</v>
      </c>
      <c r="C4478" s="244" t="s">
        <v>26986</v>
      </c>
      <c r="D4478" s="244" t="s">
        <v>2762</v>
      </c>
      <c r="E4478" s="244" t="s">
        <v>26987</v>
      </c>
      <c r="F4478" s="244" t="s">
        <v>26988</v>
      </c>
      <c r="G4478" s="244" t="s">
        <v>26989</v>
      </c>
      <c r="H4478" s="244" t="s">
        <v>384</v>
      </c>
      <c r="I4478" s="237" t="s">
        <v>446</v>
      </c>
      <c r="J4478" s="204" t="s">
        <v>383</v>
      </c>
      <c r="K4478" s="313" t="s">
        <v>1953</v>
      </c>
      <c r="L4478" s="290"/>
      <c r="M4478" s="244" t="s">
        <v>14410</v>
      </c>
      <c r="N4478" s="244" t="s">
        <v>449</v>
      </c>
      <c r="O4478" s="244" t="s">
        <v>450</v>
      </c>
      <c r="P4478" s="244">
        <v>2018</v>
      </c>
      <c r="Q4478" s="244">
        <v>2021</v>
      </c>
      <c r="R4478" s="244" t="s">
        <v>3675</v>
      </c>
      <c r="S4478" s="223" t="s">
        <v>78</v>
      </c>
      <c r="T4478" s="244" t="s">
        <v>451</v>
      </c>
      <c r="U4478" s="246">
        <v>82</v>
      </c>
      <c r="V4478" s="244" t="s">
        <v>452</v>
      </c>
      <c r="W4478" s="244" t="s">
        <v>6556</v>
      </c>
      <c r="X4478" s="244" t="s">
        <v>26990</v>
      </c>
      <c r="Y4478" s="246">
        <v>52000</v>
      </c>
      <c r="Z4478" s="262"/>
      <c r="AA4478" s="241">
        <f t="shared" si="35"/>
        <v>0</v>
      </c>
      <c r="AB4478" s="273" t="s">
        <v>26991</v>
      </c>
      <c r="AC4478" s="228"/>
    </row>
    <row r="4479" spans="1:29" ht="15" customHeight="1">
      <c r="A4479" s="109">
        <v>4470</v>
      </c>
      <c r="B4479" s="222" t="str">
        <f t="shared" si="34"/>
        <v>Klik Disini</v>
      </c>
      <c r="C4479" s="244" t="s">
        <v>26992</v>
      </c>
      <c r="D4479" s="244" t="s">
        <v>2762</v>
      </c>
      <c r="E4479" s="244" t="s">
        <v>14556</v>
      </c>
      <c r="F4479" s="244" t="s">
        <v>26993</v>
      </c>
      <c r="G4479" s="244" t="s">
        <v>26994</v>
      </c>
      <c r="H4479" s="244" t="s">
        <v>384</v>
      </c>
      <c r="I4479" s="237" t="s">
        <v>446</v>
      </c>
      <c r="J4479" s="204" t="s">
        <v>383</v>
      </c>
      <c r="K4479" s="313" t="s">
        <v>1953</v>
      </c>
      <c r="L4479" s="290"/>
      <c r="M4479" s="244" t="s">
        <v>447</v>
      </c>
      <c r="N4479" s="244" t="s">
        <v>449</v>
      </c>
      <c r="O4479" s="244" t="s">
        <v>450</v>
      </c>
      <c r="P4479" s="244">
        <v>2018</v>
      </c>
      <c r="Q4479" s="244">
        <v>2021</v>
      </c>
      <c r="R4479" s="244" t="s">
        <v>3675</v>
      </c>
      <c r="S4479" s="223" t="s">
        <v>78</v>
      </c>
      <c r="T4479" s="244" t="s">
        <v>451</v>
      </c>
      <c r="U4479" s="246">
        <v>114</v>
      </c>
      <c r="V4479" s="244" t="s">
        <v>452</v>
      </c>
      <c r="W4479" s="244" t="s">
        <v>2525</v>
      </c>
      <c r="X4479" s="244" t="s">
        <v>26995</v>
      </c>
      <c r="Y4479" s="246">
        <v>62000</v>
      </c>
      <c r="Z4479" s="262"/>
      <c r="AA4479" s="241">
        <f t="shared" si="35"/>
        <v>0</v>
      </c>
      <c r="AB4479" s="273" t="s">
        <v>26996</v>
      </c>
      <c r="AC4479" s="228"/>
    </row>
    <row r="4480" spans="1:29" ht="15" customHeight="1">
      <c r="A4480" s="109">
        <v>4471</v>
      </c>
      <c r="B4480" s="222" t="str">
        <f t="shared" si="34"/>
        <v>Klik Disini</v>
      </c>
      <c r="C4480" s="244" t="s">
        <v>26997</v>
      </c>
      <c r="D4480" s="244" t="s">
        <v>2762</v>
      </c>
      <c r="E4480" s="244" t="s">
        <v>14091</v>
      </c>
      <c r="F4480" s="244" t="s">
        <v>26998</v>
      </c>
      <c r="G4480" s="244" t="s">
        <v>26999</v>
      </c>
      <c r="H4480" s="244" t="s">
        <v>1843</v>
      </c>
      <c r="I4480" s="237" t="s">
        <v>446</v>
      </c>
      <c r="J4480" s="204" t="s">
        <v>339</v>
      </c>
      <c r="K4480" s="313" t="s">
        <v>1953</v>
      </c>
      <c r="L4480" s="290"/>
      <c r="M4480" s="244" t="s">
        <v>447</v>
      </c>
      <c r="N4480" s="244" t="s">
        <v>449</v>
      </c>
      <c r="O4480" s="244" t="s">
        <v>450</v>
      </c>
      <c r="P4480" s="244">
        <v>2017</v>
      </c>
      <c r="Q4480" s="244">
        <v>2024</v>
      </c>
      <c r="R4480" s="244" t="s">
        <v>3675</v>
      </c>
      <c r="S4480" s="223" t="s">
        <v>78</v>
      </c>
      <c r="T4480" s="244" t="s">
        <v>451</v>
      </c>
      <c r="U4480" s="246">
        <v>210</v>
      </c>
      <c r="V4480" s="244" t="s">
        <v>452</v>
      </c>
      <c r="W4480" s="244" t="s">
        <v>3544</v>
      </c>
      <c r="X4480" s="244" t="s">
        <v>27000</v>
      </c>
      <c r="Y4480" s="246">
        <v>102500</v>
      </c>
      <c r="Z4480" s="262"/>
      <c r="AA4480" s="241">
        <f t="shared" si="35"/>
        <v>0</v>
      </c>
      <c r="AB4480" s="273" t="s">
        <v>27001</v>
      </c>
      <c r="AC4480" s="228"/>
    </row>
    <row r="4481" spans="1:29" ht="15" customHeight="1">
      <c r="A4481" s="109">
        <v>4472</v>
      </c>
      <c r="B4481" s="222" t="str">
        <f t="shared" si="34"/>
        <v>Klik Disini</v>
      </c>
      <c r="C4481" s="244" t="s">
        <v>27002</v>
      </c>
      <c r="D4481" s="244" t="s">
        <v>2762</v>
      </c>
      <c r="E4481" s="244" t="s">
        <v>15981</v>
      </c>
      <c r="F4481" s="244" t="s">
        <v>27003</v>
      </c>
      <c r="G4481" s="244" t="s">
        <v>27004</v>
      </c>
      <c r="H4481" s="244" t="s">
        <v>3949</v>
      </c>
      <c r="I4481" s="237" t="s">
        <v>1844</v>
      </c>
      <c r="J4481" s="204" t="s">
        <v>405</v>
      </c>
      <c r="K4481" s="244"/>
      <c r="L4481" s="244"/>
      <c r="M4481" s="275"/>
      <c r="N4481" s="244" t="s">
        <v>449</v>
      </c>
      <c r="O4481" s="244" t="s">
        <v>450</v>
      </c>
      <c r="P4481" s="244">
        <v>2017</v>
      </c>
      <c r="Q4481" s="244">
        <v>2020</v>
      </c>
      <c r="R4481" s="244" t="s">
        <v>3412</v>
      </c>
      <c r="S4481" s="223" t="s">
        <v>78</v>
      </c>
      <c r="T4481" s="244" t="s">
        <v>451</v>
      </c>
      <c r="U4481" s="246">
        <v>160</v>
      </c>
      <c r="V4481" s="244" t="s">
        <v>452</v>
      </c>
      <c r="W4481" s="244" t="s">
        <v>975</v>
      </c>
      <c r="X4481" s="244" t="s">
        <v>27005</v>
      </c>
      <c r="Y4481" s="246">
        <v>63500</v>
      </c>
      <c r="Z4481" s="262"/>
      <c r="AA4481" s="241">
        <f t="shared" si="35"/>
        <v>0</v>
      </c>
      <c r="AB4481" s="273" t="s">
        <v>27006</v>
      </c>
      <c r="AC4481" s="228"/>
    </row>
    <row r="4482" spans="1:29" ht="15" customHeight="1">
      <c r="A4482" s="109">
        <v>4473</v>
      </c>
      <c r="B4482" s="222" t="str">
        <f t="shared" si="34"/>
        <v>Klik Disini</v>
      </c>
      <c r="C4482" s="244" t="s">
        <v>27007</v>
      </c>
      <c r="D4482" s="244" t="s">
        <v>2762</v>
      </c>
      <c r="E4482" s="244" t="s">
        <v>27008</v>
      </c>
      <c r="F4482" s="244" t="s">
        <v>27009</v>
      </c>
      <c r="G4482" s="244" t="s">
        <v>27010</v>
      </c>
      <c r="H4482" s="244" t="s">
        <v>3499</v>
      </c>
      <c r="I4482" s="237" t="s">
        <v>446</v>
      </c>
      <c r="J4482" s="204" t="s">
        <v>385</v>
      </c>
      <c r="K4482" s="313" t="s">
        <v>1953</v>
      </c>
      <c r="L4482" s="290"/>
      <c r="M4482" s="244" t="s">
        <v>447</v>
      </c>
      <c r="N4482" s="244" t="s">
        <v>449</v>
      </c>
      <c r="O4482" s="244" t="s">
        <v>3419</v>
      </c>
      <c r="P4482" s="244">
        <v>2017</v>
      </c>
      <c r="Q4482" s="244">
        <v>2024</v>
      </c>
      <c r="R4482" s="244" t="s">
        <v>3412</v>
      </c>
      <c r="S4482" s="223" t="s">
        <v>78</v>
      </c>
      <c r="T4482" s="244" t="s">
        <v>451</v>
      </c>
      <c r="U4482" s="246">
        <v>594</v>
      </c>
      <c r="V4482" s="244" t="s">
        <v>452</v>
      </c>
      <c r="W4482" s="244" t="s">
        <v>3894</v>
      </c>
      <c r="X4482" s="244" t="s">
        <v>27011</v>
      </c>
      <c r="Y4482" s="246">
        <v>213000</v>
      </c>
      <c r="Z4482" s="262"/>
      <c r="AA4482" s="241">
        <f t="shared" si="35"/>
        <v>0</v>
      </c>
      <c r="AB4482" s="273" t="s">
        <v>27012</v>
      </c>
      <c r="AC4482" s="228"/>
    </row>
    <row r="4483" spans="1:29" ht="15" customHeight="1">
      <c r="A4483" s="109">
        <v>4474</v>
      </c>
      <c r="B4483" s="222" t="str">
        <f t="shared" si="34"/>
        <v>Klik Disini</v>
      </c>
      <c r="C4483" s="244" t="s">
        <v>27013</v>
      </c>
      <c r="D4483" s="244" t="s">
        <v>2762</v>
      </c>
      <c r="E4483" s="244" t="s">
        <v>27014</v>
      </c>
      <c r="F4483" s="244" t="s">
        <v>27015</v>
      </c>
      <c r="G4483" s="244" t="s">
        <v>27016</v>
      </c>
      <c r="H4483" s="244" t="s">
        <v>262</v>
      </c>
      <c r="I4483" s="237" t="s">
        <v>1844</v>
      </c>
      <c r="J4483" s="204" t="s">
        <v>401</v>
      </c>
      <c r="K4483" s="313" t="s">
        <v>1953</v>
      </c>
      <c r="L4483" s="290"/>
      <c r="M4483" s="244" t="s">
        <v>447</v>
      </c>
      <c r="N4483" s="244" t="s">
        <v>449</v>
      </c>
      <c r="O4483" s="244" t="s">
        <v>450</v>
      </c>
      <c r="P4483" s="244">
        <v>2016</v>
      </c>
      <c r="Q4483" s="244">
        <v>2024</v>
      </c>
      <c r="R4483" s="244" t="s">
        <v>3412</v>
      </c>
      <c r="S4483" s="223" t="s">
        <v>78</v>
      </c>
      <c r="T4483" s="244" t="s">
        <v>451</v>
      </c>
      <c r="U4483" s="246">
        <v>562</v>
      </c>
      <c r="V4483" s="244" t="s">
        <v>452</v>
      </c>
      <c r="W4483" s="244" t="s">
        <v>4258</v>
      </c>
      <c r="X4483" s="244" t="s">
        <v>27017</v>
      </c>
      <c r="Y4483" s="246">
        <v>201500</v>
      </c>
      <c r="Z4483" s="262"/>
      <c r="AA4483" s="241">
        <f t="shared" si="35"/>
        <v>0</v>
      </c>
      <c r="AB4483" s="273" t="s">
        <v>27018</v>
      </c>
      <c r="AC4483" s="228"/>
    </row>
    <row r="4484" spans="1:29" ht="15" customHeight="1">
      <c r="A4484" s="109">
        <v>4475</v>
      </c>
      <c r="B4484" s="222" t="str">
        <f t="shared" si="34"/>
        <v>Klik Disini</v>
      </c>
      <c r="C4484" s="244" t="s">
        <v>27019</v>
      </c>
      <c r="D4484" s="244" t="s">
        <v>2762</v>
      </c>
      <c r="E4484" s="244" t="s">
        <v>27020</v>
      </c>
      <c r="F4484" s="244" t="s">
        <v>27021</v>
      </c>
      <c r="G4484" s="244" t="s">
        <v>27022</v>
      </c>
      <c r="H4484" s="244" t="s">
        <v>4580</v>
      </c>
      <c r="I4484" s="237" t="s">
        <v>446</v>
      </c>
      <c r="J4484" s="204" t="s">
        <v>347</v>
      </c>
      <c r="K4484" s="313" t="s">
        <v>1953</v>
      </c>
      <c r="L4484" s="290"/>
      <c r="M4484" s="244" t="s">
        <v>447</v>
      </c>
      <c r="N4484" s="244" t="s">
        <v>449</v>
      </c>
      <c r="O4484" s="244" t="s">
        <v>450</v>
      </c>
      <c r="P4484" s="244">
        <v>2017</v>
      </c>
      <c r="Q4484" s="244">
        <v>2018</v>
      </c>
      <c r="R4484" s="244" t="s">
        <v>3643</v>
      </c>
      <c r="S4484" s="223" t="s">
        <v>78</v>
      </c>
      <c r="T4484" s="244" t="s">
        <v>451</v>
      </c>
      <c r="U4484" s="246">
        <v>202</v>
      </c>
      <c r="V4484" s="244" t="s">
        <v>452</v>
      </c>
      <c r="W4484" s="244" t="s">
        <v>1332</v>
      </c>
      <c r="X4484" s="244" t="s">
        <v>27023</v>
      </c>
      <c r="Y4484" s="246">
        <v>144000</v>
      </c>
      <c r="Z4484" s="262"/>
      <c r="AA4484" s="241">
        <f t="shared" si="35"/>
        <v>0</v>
      </c>
      <c r="AB4484" s="273" t="s">
        <v>27024</v>
      </c>
      <c r="AC4484" s="228"/>
    </row>
  </sheetData>
  <autoFilter ref="A9:AB4484" xr:uid="{00000000-0009-0000-0000-000006000000}"/>
  <mergeCells count="319">
    <mergeCell ref="K4452:L4452"/>
    <mergeCell ref="K4453:L4453"/>
    <mergeCell ref="K4454:L4454"/>
    <mergeCell ref="K4455:L4455"/>
    <mergeCell ref="K4456:L4456"/>
    <mergeCell ref="K4457:L4457"/>
    <mergeCell ref="K4458:L4458"/>
    <mergeCell ref="K4443:L4443"/>
    <mergeCell ref="K4444:L4444"/>
    <mergeCell ref="K4445:L4445"/>
    <mergeCell ref="K4446:L4446"/>
    <mergeCell ref="K4447:L4447"/>
    <mergeCell ref="K4448:L4448"/>
    <mergeCell ref="K4449:L4449"/>
    <mergeCell ref="K4450:L4450"/>
    <mergeCell ref="K4451:L4451"/>
    <mergeCell ref="K4434:L4434"/>
    <mergeCell ref="K4435:L4435"/>
    <mergeCell ref="K4436:L4436"/>
    <mergeCell ref="K4437:L4437"/>
    <mergeCell ref="K4438:L4438"/>
    <mergeCell ref="K4439:L4439"/>
    <mergeCell ref="K4440:L4440"/>
    <mergeCell ref="K4441:L4441"/>
    <mergeCell ref="K4442:L4442"/>
    <mergeCell ref="K4425:L4425"/>
    <mergeCell ref="K4426:L4426"/>
    <mergeCell ref="K4427:L4427"/>
    <mergeCell ref="K4428:L4428"/>
    <mergeCell ref="K4429:L4429"/>
    <mergeCell ref="K4430:L4430"/>
    <mergeCell ref="K4431:L4431"/>
    <mergeCell ref="K4432:L4432"/>
    <mergeCell ref="K4433:L4433"/>
    <mergeCell ref="K4483:L4483"/>
    <mergeCell ref="K4484:L4484"/>
    <mergeCell ref="K4473:L4473"/>
    <mergeCell ref="K4474:L4474"/>
    <mergeCell ref="K4475:L4475"/>
    <mergeCell ref="K4476:L4476"/>
    <mergeCell ref="K4477:L4477"/>
    <mergeCell ref="K4478:L4478"/>
    <mergeCell ref="K4479:L4479"/>
    <mergeCell ref="K4466:L4466"/>
    <mergeCell ref="K4467:L4467"/>
    <mergeCell ref="K4468:L4468"/>
    <mergeCell ref="K4469:L4469"/>
    <mergeCell ref="K4470:L4470"/>
    <mergeCell ref="K4471:L4471"/>
    <mergeCell ref="K4472:L4472"/>
    <mergeCell ref="K4480:L4480"/>
    <mergeCell ref="K4482:L4482"/>
    <mergeCell ref="K4408:L4408"/>
    <mergeCell ref="K4409:L4409"/>
    <mergeCell ref="K4459:L4459"/>
    <mergeCell ref="K4460:L4460"/>
    <mergeCell ref="K4461:L4461"/>
    <mergeCell ref="K4462:L4462"/>
    <mergeCell ref="K4463:L4463"/>
    <mergeCell ref="K4464:L4464"/>
    <mergeCell ref="K4465:L4465"/>
    <mergeCell ref="K4410:L4410"/>
    <mergeCell ref="K4411:L4411"/>
    <mergeCell ref="K4412:L4412"/>
    <mergeCell ref="K4413:L4413"/>
    <mergeCell ref="K4414:L4414"/>
    <mergeCell ref="K4415:L4415"/>
    <mergeCell ref="K4416:L4416"/>
    <mergeCell ref="K4417:L4417"/>
    <mergeCell ref="K4418:L4418"/>
    <mergeCell ref="K4419:L4419"/>
    <mergeCell ref="K4420:L4420"/>
    <mergeCell ref="K4421:L4421"/>
    <mergeCell ref="K4422:L4422"/>
    <mergeCell ref="K4423:L4423"/>
    <mergeCell ref="K4424:L4424"/>
    <mergeCell ref="K4399:L4399"/>
    <mergeCell ref="K4400:L4400"/>
    <mergeCell ref="K4401:L4401"/>
    <mergeCell ref="K4402:L4402"/>
    <mergeCell ref="K4403:L4403"/>
    <mergeCell ref="K4404:L4404"/>
    <mergeCell ref="K4405:L4405"/>
    <mergeCell ref="K4406:L4406"/>
    <mergeCell ref="K4407:L4407"/>
    <mergeCell ref="K4390:L4390"/>
    <mergeCell ref="K4391:L4391"/>
    <mergeCell ref="K4392:L4392"/>
    <mergeCell ref="K4393:L4393"/>
    <mergeCell ref="K4394:L4394"/>
    <mergeCell ref="K4395:L4395"/>
    <mergeCell ref="K4396:L4396"/>
    <mergeCell ref="K4397:L4397"/>
    <mergeCell ref="K4398:L4398"/>
    <mergeCell ref="K4381:L4381"/>
    <mergeCell ref="K4382:L4382"/>
    <mergeCell ref="K4383:L4383"/>
    <mergeCell ref="K4384:L4384"/>
    <mergeCell ref="K4385:L4385"/>
    <mergeCell ref="K4386:L4386"/>
    <mergeCell ref="K4387:L4387"/>
    <mergeCell ref="K4388:L4388"/>
    <mergeCell ref="K4389:L4389"/>
    <mergeCell ref="K4372:L4372"/>
    <mergeCell ref="K4373:L4373"/>
    <mergeCell ref="K4374:L4374"/>
    <mergeCell ref="K4375:L4375"/>
    <mergeCell ref="K4376:L4376"/>
    <mergeCell ref="K4377:L4377"/>
    <mergeCell ref="K4378:L4378"/>
    <mergeCell ref="K4379:L4379"/>
    <mergeCell ref="K4380:L4380"/>
    <mergeCell ref="K4363:L4363"/>
    <mergeCell ref="K4364:L4364"/>
    <mergeCell ref="K4365:L4365"/>
    <mergeCell ref="K4366:L4366"/>
    <mergeCell ref="K4367:L4367"/>
    <mergeCell ref="K4368:L4368"/>
    <mergeCell ref="K4369:L4369"/>
    <mergeCell ref="K4370:L4370"/>
    <mergeCell ref="K4371:L4371"/>
    <mergeCell ref="K4354:L4354"/>
    <mergeCell ref="K4355:L4355"/>
    <mergeCell ref="K4356:L4356"/>
    <mergeCell ref="K4357:L4357"/>
    <mergeCell ref="K4358:L4358"/>
    <mergeCell ref="K4359:L4359"/>
    <mergeCell ref="K4360:L4360"/>
    <mergeCell ref="K4361:L4361"/>
    <mergeCell ref="K4362:L4362"/>
    <mergeCell ref="K4345:L4345"/>
    <mergeCell ref="K4346:L4346"/>
    <mergeCell ref="K4347:L4347"/>
    <mergeCell ref="K4348:L4348"/>
    <mergeCell ref="K4349:L4349"/>
    <mergeCell ref="K4350:L4350"/>
    <mergeCell ref="K4351:L4351"/>
    <mergeCell ref="K4352:L4352"/>
    <mergeCell ref="K4353:L4353"/>
    <mergeCell ref="K4336:L4336"/>
    <mergeCell ref="K4337:L4337"/>
    <mergeCell ref="K4338:L4338"/>
    <mergeCell ref="K4339:L4339"/>
    <mergeCell ref="K4340:L4340"/>
    <mergeCell ref="K4341:L4341"/>
    <mergeCell ref="K4342:L4342"/>
    <mergeCell ref="K4343:L4343"/>
    <mergeCell ref="K4344:L4344"/>
    <mergeCell ref="K4327:L4327"/>
    <mergeCell ref="K4328:L4328"/>
    <mergeCell ref="K4329:L4329"/>
    <mergeCell ref="K4330:L4330"/>
    <mergeCell ref="K4331:L4331"/>
    <mergeCell ref="K4332:L4332"/>
    <mergeCell ref="K4333:L4333"/>
    <mergeCell ref="K4334:L4334"/>
    <mergeCell ref="K4335:L4335"/>
    <mergeCell ref="K4318:L4318"/>
    <mergeCell ref="K4319:L4319"/>
    <mergeCell ref="K4320:L4320"/>
    <mergeCell ref="K4321:L4321"/>
    <mergeCell ref="K4322:L4322"/>
    <mergeCell ref="K4323:L4323"/>
    <mergeCell ref="K4324:L4324"/>
    <mergeCell ref="K4325:L4325"/>
    <mergeCell ref="K4326:L4326"/>
    <mergeCell ref="K4309:L4309"/>
    <mergeCell ref="K4310:L4310"/>
    <mergeCell ref="K4311:L4311"/>
    <mergeCell ref="K4312:L4312"/>
    <mergeCell ref="K4313:L4313"/>
    <mergeCell ref="K4314:L4314"/>
    <mergeCell ref="K4315:L4315"/>
    <mergeCell ref="K4316:L4316"/>
    <mergeCell ref="K4317:L4317"/>
    <mergeCell ref="K4300:L4300"/>
    <mergeCell ref="K4301:L4301"/>
    <mergeCell ref="K4302:L4302"/>
    <mergeCell ref="K4303:L4303"/>
    <mergeCell ref="K4304:L4304"/>
    <mergeCell ref="K4305:L4305"/>
    <mergeCell ref="K4306:L4306"/>
    <mergeCell ref="K4307:L4307"/>
    <mergeCell ref="K4308:L4308"/>
    <mergeCell ref="K4291:L4291"/>
    <mergeCell ref="K4292:L4292"/>
    <mergeCell ref="K4293:L4293"/>
    <mergeCell ref="K4294:L4294"/>
    <mergeCell ref="K4295:L4295"/>
    <mergeCell ref="K4296:L4296"/>
    <mergeCell ref="K4297:L4297"/>
    <mergeCell ref="K4298:L4298"/>
    <mergeCell ref="K4299:L4299"/>
    <mergeCell ref="K4282:L4282"/>
    <mergeCell ref="K4283:L4283"/>
    <mergeCell ref="K4284:L4284"/>
    <mergeCell ref="K4285:L4285"/>
    <mergeCell ref="K4286:L4286"/>
    <mergeCell ref="K4287:L4287"/>
    <mergeCell ref="K4288:L4288"/>
    <mergeCell ref="K4289:L4289"/>
    <mergeCell ref="K4290:L4290"/>
    <mergeCell ref="K4273:L4273"/>
    <mergeCell ref="K4274:L4274"/>
    <mergeCell ref="K4275:L4275"/>
    <mergeCell ref="K4276:L4276"/>
    <mergeCell ref="K4277:L4277"/>
    <mergeCell ref="K4278:L4278"/>
    <mergeCell ref="K4279:L4279"/>
    <mergeCell ref="K4280:L4280"/>
    <mergeCell ref="K4281:L4281"/>
    <mergeCell ref="K4264:L4264"/>
    <mergeCell ref="K4265:L4265"/>
    <mergeCell ref="K4266:L4266"/>
    <mergeCell ref="K4267:L4267"/>
    <mergeCell ref="K4268:L4268"/>
    <mergeCell ref="K4269:L4269"/>
    <mergeCell ref="K4270:L4270"/>
    <mergeCell ref="K4271:L4271"/>
    <mergeCell ref="K4272:L4272"/>
    <mergeCell ref="K4255:L4255"/>
    <mergeCell ref="K4256:L4256"/>
    <mergeCell ref="K4257:L4257"/>
    <mergeCell ref="K4258:L4258"/>
    <mergeCell ref="K4259:L4259"/>
    <mergeCell ref="K4260:L4260"/>
    <mergeCell ref="K4261:L4261"/>
    <mergeCell ref="K4262:L4262"/>
    <mergeCell ref="K4263:L4263"/>
    <mergeCell ref="K4246:L4246"/>
    <mergeCell ref="K4247:L4247"/>
    <mergeCell ref="K4248:L4248"/>
    <mergeCell ref="K4249:L4249"/>
    <mergeCell ref="K4250:L4250"/>
    <mergeCell ref="K4251:L4251"/>
    <mergeCell ref="K4252:L4252"/>
    <mergeCell ref="K4253:L4253"/>
    <mergeCell ref="K4254:L4254"/>
    <mergeCell ref="K4237:L4237"/>
    <mergeCell ref="K4238:L4238"/>
    <mergeCell ref="K4239:L4239"/>
    <mergeCell ref="K4240:L4240"/>
    <mergeCell ref="K4241:L4241"/>
    <mergeCell ref="K4242:L4242"/>
    <mergeCell ref="K4243:L4243"/>
    <mergeCell ref="K4244:L4244"/>
    <mergeCell ref="K4245:L4245"/>
    <mergeCell ref="K4227:L4227"/>
    <mergeCell ref="K4228:L4228"/>
    <mergeCell ref="K4229:L4229"/>
    <mergeCell ref="K4230:L4230"/>
    <mergeCell ref="K4232:L4232"/>
    <mergeCell ref="K4233:L4233"/>
    <mergeCell ref="K4234:L4234"/>
    <mergeCell ref="K4235:L4235"/>
    <mergeCell ref="K4236:L4236"/>
    <mergeCell ref="K4218:L4218"/>
    <mergeCell ref="K4219:L4219"/>
    <mergeCell ref="K4220:L4220"/>
    <mergeCell ref="K4221:L4221"/>
    <mergeCell ref="K4222:L4222"/>
    <mergeCell ref="K4223:L4223"/>
    <mergeCell ref="K4224:L4224"/>
    <mergeCell ref="K4225:L4225"/>
    <mergeCell ref="K4226:L4226"/>
    <mergeCell ref="K4209:L4209"/>
    <mergeCell ref="K4210:L4210"/>
    <mergeCell ref="K4211:L4211"/>
    <mergeCell ref="K4212:L4212"/>
    <mergeCell ref="K4213:L4213"/>
    <mergeCell ref="K4214:L4214"/>
    <mergeCell ref="K4215:L4215"/>
    <mergeCell ref="K4216:L4216"/>
    <mergeCell ref="K4217:L4217"/>
    <mergeCell ref="K4200:L4200"/>
    <mergeCell ref="K4201:L4201"/>
    <mergeCell ref="K4202:L4202"/>
    <mergeCell ref="K4203:L4203"/>
    <mergeCell ref="K4204:L4204"/>
    <mergeCell ref="K4205:L4205"/>
    <mergeCell ref="K4206:L4206"/>
    <mergeCell ref="K4207:L4207"/>
    <mergeCell ref="K4208:L4208"/>
    <mergeCell ref="K4191:L4191"/>
    <mergeCell ref="K4192:L4192"/>
    <mergeCell ref="K4193:L4193"/>
    <mergeCell ref="K4194:L4194"/>
    <mergeCell ref="K4195:L4195"/>
    <mergeCell ref="K4196:L4196"/>
    <mergeCell ref="K4197:L4197"/>
    <mergeCell ref="K4198:L4198"/>
    <mergeCell ref="K4199:L4199"/>
    <mergeCell ref="K4182:L4182"/>
    <mergeCell ref="K4183:L4183"/>
    <mergeCell ref="K4184:L4184"/>
    <mergeCell ref="K4185:L4185"/>
    <mergeCell ref="K4186:L4186"/>
    <mergeCell ref="K4187:L4187"/>
    <mergeCell ref="K4188:L4188"/>
    <mergeCell ref="K4189:L4189"/>
    <mergeCell ref="K4190:L4190"/>
    <mergeCell ref="K4173:L4173"/>
    <mergeCell ref="K4174:L4174"/>
    <mergeCell ref="K4175:L4175"/>
    <mergeCell ref="K4176:L4176"/>
    <mergeCell ref="K4177:L4177"/>
    <mergeCell ref="K4178:L4178"/>
    <mergeCell ref="K4179:L4179"/>
    <mergeCell ref="K4180:L4180"/>
    <mergeCell ref="K4181:L4181"/>
    <mergeCell ref="F1:G1"/>
    <mergeCell ref="I1:J1"/>
    <mergeCell ref="C6:C7"/>
    <mergeCell ref="K4167:L4167"/>
    <mergeCell ref="K4168:L4168"/>
    <mergeCell ref="K4169:L4169"/>
    <mergeCell ref="K4170:L4170"/>
    <mergeCell ref="K4171:L4171"/>
    <mergeCell ref="K4172:L4172"/>
  </mergeCells>
  <conditionalFormatting sqref="J2:J5 Z10:Z3247 AB10:AB4166 AA10:AA4484">
    <cfRule type="cellIs" dxfId="3" priority="2" operator="greaterThan">
      <formula>0</formula>
    </cfRule>
  </conditionalFormatting>
  <conditionalFormatting sqref="J2:J5">
    <cfRule type="cellIs" dxfId="2" priority="1" operator="lessThan">
      <formula>0</formula>
    </cfRule>
  </conditionalFormatting>
  <dataValidations count="1">
    <dataValidation type="list" allowBlank="1" showErrorMessage="1" sqref="C2" xr:uid="{00000000-0002-0000-0600-000000000000}">
      <formula1>"-- Lihat --,Cahaya Harapan,G-Media Publisher,Lautan Pustaka,Lily Publisher,Nain Publisher,Nigtoon Cookery,Nyonyo Publisher,PBMR Andi,Penerbit Andi,Pustaka Referensi,Rainbow Publisher,Rapha Publishing,Rumah Baca,Sheila Publishing,siGma,YESCOM"</formula1>
    </dataValidation>
  </dataValidations>
  <hyperlinks>
    <hyperlink ref="C6" location="'Hasil Seleksi'!A1" display="Hasil Seleksi" xr:uid="{00000000-0004-0000-0600-000000000000}"/>
    <hyperlink ref="E1655" r:id="rId1" xr:uid="{00000000-0004-0000-0600-000001000000}"/>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FF"/>
    <outlinePr summaryBelow="0" summaryRight="0"/>
  </sheetPr>
  <dimension ref="A1:AC1247"/>
  <sheetViews>
    <sheetView workbookViewId="0">
      <pane xSplit="10" ySplit="9" topLeftCell="K10" activePane="bottomRight" state="frozen"/>
      <selection pane="topRight" activeCell="K1" sqref="K1"/>
      <selection pane="bottomLeft" activeCell="A10" sqref="A10"/>
      <selection pane="bottomRight" activeCell="C18" sqref="C18"/>
    </sheetView>
  </sheetViews>
  <sheetFormatPr defaultColWidth="14.42578125" defaultRowHeight="15" customHeight="1"/>
  <cols>
    <col min="1" max="1" width="6.42578125" customWidth="1"/>
    <col min="2" max="2" width="17.140625" customWidth="1"/>
    <col min="3" max="3" width="52.85546875" customWidth="1"/>
    <col min="4" max="4" width="18.5703125" customWidth="1"/>
    <col min="5" max="5" width="18.28515625" customWidth="1"/>
    <col min="6" max="6" width="19.28515625" customWidth="1"/>
    <col min="7" max="7" width="17.85546875" customWidth="1"/>
    <col min="8" max="8" width="18" customWidth="1"/>
    <col min="9" max="10" width="15.7109375" customWidth="1"/>
    <col min="11" max="24" width="14.42578125" customWidth="1"/>
    <col min="25" max="25" width="21.5703125" customWidth="1"/>
    <col min="26" max="26" width="11.5703125" customWidth="1"/>
    <col min="27" max="27" width="16.5703125" customWidth="1"/>
    <col min="28" max="28" width="38.140625" customWidth="1"/>
    <col min="29" max="29" width="37.5703125" customWidth="1"/>
  </cols>
  <sheetData>
    <row r="1" spans="1:29">
      <c r="A1" s="18"/>
      <c r="B1" s="115" t="s">
        <v>407</v>
      </c>
      <c r="C1" s="162" t="s">
        <v>27025</v>
      </c>
      <c r="E1" s="1"/>
      <c r="F1" s="310" t="s">
        <v>409</v>
      </c>
      <c r="G1" s="290"/>
      <c r="H1" s="51"/>
      <c r="I1" s="311" t="s">
        <v>410</v>
      </c>
      <c r="J1" s="290"/>
      <c r="K1" s="18"/>
      <c r="L1" s="18"/>
      <c r="M1" s="18"/>
      <c r="N1" s="18"/>
      <c r="O1" s="18"/>
      <c r="P1" s="173"/>
      <c r="Q1" s="173"/>
      <c r="R1" s="18"/>
      <c r="S1" s="18"/>
      <c r="T1" s="18"/>
      <c r="U1" s="173"/>
      <c r="V1" s="18"/>
      <c r="W1" s="18"/>
      <c r="X1" s="18"/>
      <c r="Y1" s="18"/>
      <c r="Z1" s="18"/>
      <c r="AA1" s="18"/>
      <c r="AB1" s="18"/>
      <c r="AC1" s="18"/>
    </row>
    <row r="2" spans="1:29">
      <c r="A2" s="18"/>
      <c r="B2" s="115" t="s">
        <v>57</v>
      </c>
      <c r="C2" s="162" t="s">
        <v>27025</v>
      </c>
      <c r="E2" s="1"/>
      <c r="F2" s="168" t="s">
        <v>58</v>
      </c>
      <c r="G2" s="213">
        <f>COUNTA(C10:C247)</f>
        <v>238</v>
      </c>
      <c r="H2" s="51"/>
      <c r="I2" s="168" t="s">
        <v>49</v>
      </c>
      <c r="J2" s="169">
        <f>COUNTA(Z10:Z247)</f>
        <v>0</v>
      </c>
      <c r="K2" s="18"/>
      <c r="L2" s="18"/>
      <c r="M2" s="18"/>
      <c r="N2" s="18"/>
      <c r="O2" s="18"/>
      <c r="P2" s="173"/>
      <c r="Q2" s="173"/>
      <c r="R2" s="18"/>
      <c r="S2" s="18"/>
      <c r="T2" s="18"/>
      <c r="U2" s="173"/>
      <c r="V2" s="18"/>
      <c r="W2" s="18"/>
      <c r="X2" s="18"/>
      <c r="Y2" s="18"/>
      <c r="Z2" s="18"/>
      <c r="AA2" s="18"/>
      <c r="AB2" s="18"/>
      <c r="AC2" s="18"/>
    </row>
    <row r="3" spans="1:29">
      <c r="A3" s="18"/>
      <c r="B3" s="18"/>
      <c r="C3" s="18"/>
      <c r="D3" s="18"/>
      <c r="E3" s="18"/>
      <c r="F3" s="231" t="s">
        <v>412</v>
      </c>
      <c r="G3" s="170">
        <f>SUM(Y10:Y247)</f>
        <v>15062000</v>
      </c>
      <c r="H3" s="51"/>
      <c r="I3" s="168" t="s">
        <v>62</v>
      </c>
      <c r="J3" s="169">
        <f>SUM(Z10:Z247)</f>
        <v>0</v>
      </c>
      <c r="K3" s="18"/>
      <c r="L3" s="18"/>
      <c r="M3" s="18"/>
      <c r="N3" s="18"/>
      <c r="O3" s="18"/>
      <c r="P3" s="173"/>
      <c r="Q3" s="173"/>
      <c r="R3" s="18"/>
      <c r="S3" s="18"/>
      <c r="T3" s="18"/>
      <c r="U3" s="173"/>
      <c r="V3" s="18"/>
      <c r="W3" s="18"/>
      <c r="X3" s="18"/>
      <c r="Y3" s="18"/>
      <c r="Z3" s="18"/>
      <c r="AA3" s="18"/>
      <c r="AB3" s="18"/>
      <c r="AC3" s="18"/>
    </row>
    <row r="4" spans="1:29">
      <c r="A4" s="18"/>
      <c r="B4" s="18"/>
      <c r="C4" s="18"/>
      <c r="D4" s="18"/>
      <c r="E4" s="18"/>
      <c r="F4" s="231" t="s">
        <v>413</v>
      </c>
      <c r="G4" s="170">
        <f>AVERAGE(Y10:Y247)</f>
        <v>63285.714285714283</v>
      </c>
      <c r="H4" s="51"/>
      <c r="I4" s="168" t="s">
        <v>414</v>
      </c>
      <c r="J4" s="170">
        <f>SUM(AA10:AA247)</f>
        <v>0</v>
      </c>
      <c r="K4" s="18"/>
      <c r="L4" s="18"/>
      <c r="M4" s="18"/>
      <c r="N4" s="18"/>
      <c r="O4" s="18"/>
      <c r="P4" s="173"/>
      <c r="Q4" s="173"/>
      <c r="R4" s="18"/>
      <c r="S4" s="18"/>
      <c r="T4" s="18"/>
      <c r="U4" s="173"/>
      <c r="V4" s="18"/>
      <c r="W4" s="18"/>
      <c r="X4" s="18"/>
      <c r="Y4" s="18"/>
      <c r="Z4" s="18"/>
      <c r="AA4" s="18"/>
      <c r="AB4" s="18"/>
      <c r="AC4" s="18"/>
    </row>
    <row r="5" spans="1:29">
      <c r="A5" s="18"/>
      <c r="B5" s="18"/>
      <c r="C5" s="1"/>
      <c r="D5" s="1"/>
      <c r="E5" s="276"/>
      <c r="F5" s="51"/>
      <c r="G5" s="51"/>
      <c r="H5" s="51"/>
      <c r="I5" s="171" t="s">
        <v>415</v>
      </c>
      <c r="J5" s="172" t="e">
        <f>AVERAGEIF(Z10:Z247, "&gt;0", AA10:AA247)</f>
        <v>#DIV/0!</v>
      </c>
      <c r="K5" s="18"/>
      <c r="L5" s="18"/>
      <c r="M5" s="18"/>
      <c r="N5" s="18"/>
      <c r="O5" s="18"/>
      <c r="P5" s="173"/>
      <c r="Q5" s="173"/>
      <c r="R5" s="18"/>
      <c r="S5" s="18"/>
      <c r="T5" s="18"/>
      <c r="U5" s="173"/>
      <c r="V5" s="18"/>
      <c r="W5" s="18"/>
      <c r="X5" s="18"/>
      <c r="Y5" s="18"/>
      <c r="Z5" s="18"/>
      <c r="AA5" s="18"/>
      <c r="AB5" s="18"/>
      <c r="AC5" s="18"/>
    </row>
    <row r="6" spans="1:29">
      <c r="A6" s="18"/>
      <c r="B6" s="18"/>
      <c r="C6" s="309" t="s">
        <v>416</v>
      </c>
      <c r="D6" s="1"/>
      <c r="E6" s="277"/>
      <c r="F6" s="18"/>
      <c r="G6" s="18"/>
      <c r="H6" s="18"/>
      <c r="I6" s="18"/>
      <c r="J6" s="18"/>
      <c r="K6" s="18"/>
      <c r="L6" s="18"/>
      <c r="M6" s="18"/>
      <c r="N6" s="18"/>
      <c r="O6" s="18"/>
      <c r="P6" s="18"/>
      <c r="Q6" s="173"/>
      <c r="R6" s="173"/>
      <c r="S6" s="18"/>
      <c r="T6" s="18"/>
      <c r="U6" s="18"/>
      <c r="V6" s="173"/>
      <c r="W6" s="18"/>
      <c r="X6" s="18"/>
      <c r="Y6" s="18"/>
      <c r="Z6" s="173"/>
      <c r="AA6" s="278"/>
      <c r="AB6" s="18"/>
      <c r="AC6" s="18"/>
    </row>
    <row r="7" spans="1:29">
      <c r="A7" s="18"/>
      <c r="B7" s="18"/>
      <c r="C7" s="283"/>
      <c r="D7" s="216" t="s">
        <v>1509</v>
      </c>
      <c r="E7" s="1" t="s">
        <v>1510</v>
      </c>
      <c r="F7" s="1"/>
      <c r="G7" s="1"/>
      <c r="H7" s="1"/>
      <c r="I7" s="1"/>
      <c r="J7" s="1"/>
      <c r="K7" s="18"/>
      <c r="L7" s="18"/>
      <c r="M7" s="18"/>
      <c r="N7" s="18"/>
      <c r="O7" s="18"/>
      <c r="P7" s="18"/>
      <c r="Q7" s="173"/>
      <c r="R7" s="173"/>
      <c r="S7" s="18"/>
      <c r="T7" s="18"/>
      <c r="U7" s="18"/>
      <c r="V7" s="173"/>
      <c r="W7" s="18"/>
      <c r="X7" s="18"/>
      <c r="Y7" s="18"/>
      <c r="Z7" s="173"/>
      <c r="AA7" s="278"/>
      <c r="AB7" s="18"/>
      <c r="AC7" s="18"/>
    </row>
    <row r="8" spans="1:29">
      <c r="A8" s="18"/>
      <c r="B8" s="18"/>
      <c r="C8" s="18"/>
      <c r="D8" s="18"/>
      <c r="E8" s="18"/>
      <c r="F8" s="18"/>
      <c r="G8" s="18"/>
      <c r="H8" s="18"/>
      <c r="I8" s="18"/>
      <c r="J8" s="18"/>
      <c r="K8" s="18"/>
      <c r="L8" s="18"/>
      <c r="M8" s="18"/>
      <c r="N8" s="18"/>
      <c r="O8" s="18"/>
      <c r="P8" s="18"/>
      <c r="Q8" s="173"/>
      <c r="R8" s="173"/>
      <c r="S8" s="18"/>
      <c r="T8" s="18"/>
      <c r="U8" s="18"/>
      <c r="V8" s="173"/>
      <c r="W8" s="18"/>
      <c r="X8" s="18"/>
      <c r="Y8" s="18"/>
      <c r="Z8" s="173"/>
      <c r="AA8" s="278"/>
      <c r="AB8" s="18"/>
      <c r="AC8" s="18"/>
    </row>
    <row r="9" spans="1:29" ht="15" customHeight="1">
      <c r="A9" s="181" t="s">
        <v>417</v>
      </c>
      <c r="B9" s="181" t="s">
        <v>418</v>
      </c>
      <c r="C9" s="182" t="s">
        <v>419</v>
      </c>
      <c r="D9" s="182" t="s">
        <v>420</v>
      </c>
      <c r="E9" s="183" t="s">
        <v>421</v>
      </c>
      <c r="F9" s="183" t="s">
        <v>422</v>
      </c>
      <c r="G9" s="183" t="s">
        <v>423</v>
      </c>
      <c r="H9" s="183" t="s">
        <v>424</v>
      </c>
      <c r="I9" s="181" t="s">
        <v>262</v>
      </c>
      <c r="J9" s="181" t="s">
        <v>425</v>
      </c>
      <c r="K9" s="183" t="s">
        <v>426</v>
      </c>
      <c r="L9" s="183" t="s">
        <v>427</v>
      </c>
      <c r="M9" s="183" t="s">
        <v>428</v>
      </c>
      <c r="N9" s="181" t="s">
        <v>429</v>
      </c>
      <c r="O9" s="181" t="s">
        <v>430</v>
      </c>
      <c r="P9" s="184" t="s">
        <v>431</v>
      </c>
      <c r="Q9" s="184" t="s">
        <v>432</v>
      </c>
      <c r="R9" s="181" t="s">
        <v>57</v>
      </c>
      <c r="S9" s="181" t="s">
        <v>407</v>
      </c>
      <c r="T9" s="181" t="s">
        <v>433</v>
      </c>
      <c r="U9" s="184" t="s">
        <v>434</v>
      </c>
      <c r="V9" s="184" t="s">
        <v>435</v>
      </c>
      <c r="W9" s="184" t="s">
        <v>436</v>
      </c>
      <c r="X9" s="184" t="s">
        <v>437</v>
      </c>
      <c r="Y9" s="184" t="s">
        <v>438</v>
      </c>
      <c r="Z9" s="185" t="s">
        <v>439</v>
      </c>
      <c r="AA9" s="221" t="s">
        <v>412</v>
      </c>
      <c r="AB9" s="181" t="s">
        <v>440</v>
      </c>
    </row>
    <row r="10" spans="1:29" ht="15" customHeight="1">
      <c r="A10" s="279">
        <v>1</v>
      </c>
      <c r="B10" s="222" t="str">
        <f t="shared" ref="B10:B247" si="0">HYPERLINK("https://mocostore.moco.co.id/catalog/"&amp;AB10,"Klik Disini")</f>
        <v>Klik Disini</v>
      </c>
      <c r="C10" s="223" t="s">
        <v>27026</v>
      </c>
      <c r="D10" s="223"/>
      <c r="E10" s="223" t="s">
        <v>27027</v>
      </c>
      <c r="F10" s="223" t="s">
        <v>27028</v>
      </c>
      <c r="G10" s="223" t="s">
        <v>27029</v>
      </c>
      <c r="H10" s="223" t="s">
        <v>583</v>
      </c>
      <c r="I10" s="223" t="s">
        <v>583</v>
      </c>
      <c r="J10" s="86" t="s">
        <v>265</v>
      </c>
      <c r="K10" s="223" t="s">
        <v>447</v>
      </c>
      <c r="L10" s="223"/>
      <c r="M10" s="223" t="s">
        <v>447</v>
      </c>
      <c r="N10" s="223" t="s">
        <v>449</v>
      </c>
      <c r="O10" s="223" t="s">
        <v>583</v>
      </c>
      <c r="P10" s="223">
        <v>1929</v>
      </c>
      <c r="Q10" s="223">
        <v>2022</v>
      </c>
      <c r="R10" s="223" t="s">
        <v>27025</v>
      </c>
      <c r="S10" s="223" t="s">
        <v>66</v>
      </c>
      <c r="T10" s="223" t="s">
        <v>451</v>
      </c>
      <c r="U10" s="86">
        <v>131</v>
      </c>
      <c r="V10" s="86" t="s">
        <v>452</v>
      </c>
      <c r="W10" s="223" t="s">
        <v>6497</v>
      </c>
      <c r="X10" s="223" t="s">
        <v>27030</v>
      </c>
      <c r="Y10" s="223">
        <v>55000</v>
      </c>
      <c r="Z10" s="90"/>
      <c r="AA10" s="241">
        <f t="shared" ref="AA10:AA247" si="1">Y10*Z10</f>
        <v>0</v>
      </c>
      <c r="AB10" s="280" t="s">
        <v>27031</v>
      </c>
    </row>
    <row r="11" spans="1:29" ht="15" customHeight="1">
      <c r="A11" s="279">
        <v>2</v>
      </c>
      <c r="B11" s="222" t="str">
        <f t="shared" si="0"/>
        <v>Klik Disini</v>
      </c>
      <c r="C11" s="223" t="s">
        <v>27032</v>
      </c>
      <c r="D11" s="223"/>
      <c r="E11" s="223" t="s">
        <v>27033</v>
      </c>
      <c r="F11" s="223" t="s">
        <v>27034</v>
      </c>
      <c r="G11" s="223" t="s">
        <v>27035</v>
      </c>
      <c r="H11" s="223" t="s">
        <v>583</v>
      </c>
      <c r="I11" s="223" t="s">
        <v>583</v>
      </c>
      <c r="J11" s="86" t="s">
        <v>265</v>
      </c>
      <c r="K11" s="223" t="s">
        <v>447</v>
      </c>
      <c r="L11" s="223"/>
      <c r="M11" s="223" t="s">
        <v>447</v>
      </c>
      <c r="N11" s="223" t="s">
        <v>449</v>
      </c>
      <c r="O11" s="223" t="s">
        <v>583</v>
      </c>
      <c r="P11" s="223">
        <v>2022</v>
      </c>
      <c r="Q11" s="223">
        <v>2022</v>
      </c>
      <c r="R11" s="223" t="s">
        <v>27025</v>
      </c>
      <c r="S11" s="223" t="s">
        <v>66</v>
      </c>
      <c r="T11" s="223" t="s">
        <v>451</v>
      </c>
      <c r="U11" s="86">
        <v>96</v>
      </c>
      <c r="V11" s="86" t="s">
        <v>452</v>
      </c>
      <c r="W11" s="223" t="s">
        <v>904</v>
      </c>
      <c r="X11" s="223" t="s">
        <v>27036</v>
      </c>
      <c r="Y11" s="223">
        <v>82000</v>
      </c>
      <c r="Z11" s="109"/>
      <c r="AA11" s="241">
        <f t="shared" si="1"/>
        <v>0</v>
      </c>
      <c r="AB11" s="280" t="s">
        <v>27037</v>
      </c>
    </row>
    <row r="12" spans="1:29" ht="15" customHeight="1">
      <c r="A12" s="279">
        <v>3</v>
      </c>
      <c r="B12" s="222" t="str">
        <f t="shared" si="0"/>
        <v>Klik Disini</v>
      </c>
      <c r="C12" s="223" t="s">
        <v>27038</v>
      </c>
      <c r="D12" s="223"/>
      <c r="E12" s="223" t="s">
        <v>27039</v>
      </c>
      <c r="F12" s="223" t="s">
        <v>27040</v>
      </c>
      <c r="G12" s="223" t="s">
        <v>27041</v>
      </c>
      <c r="H12" s="223" t="s">
        <v>583</v>
      </c>
      <c r="I12" s="223" t="s">
        <v>583</v>
      </c>
      <c r="J12" s="86" t="s">
        <v>265</v>
      </c>
      <c r="K12" s="223" t="s">
        <v>447</v>
      </c>
      <c r="L12" s="223"/>
      <c r="M12" s="223" t="s">
        <v>447</v>
      </c>
      <c r="N12" s="223" t="s">
        <v>449</v>
      </c>
      <c r="O12" s="223" t="s">
        <v>583</v>
      </c>
      <c r="P12" s="223">
        <v>1999</v>
      </c>
      <c r="Q12" s="223">
        <v>2022</v>
      </c>
      <c r="R12" s="223" t="s">
        <v>27025</v>
      </c>
      <c r="S12" s="223" t="s">
        <v>66</v>
      </c>
      <c r="T12" s="223" t="s">
        <v>451</v>
      </c>
      <c r="U12" s="86">
        <v>112</v>
      </c>
      <c r="V12" s="86" t="s">
        <v>452</v>
      </c>
      <c r="W12" s="223" t="s">
        <v>1124</v>
      </c>
      <c r="X12" s="223" t="s">
        <v>27042</v>
      </c>
      <c r="Y12" s="223">
        <v>25000</v>
      </c>
      <c r="Z12" s="109"/>
      <c r="AA12" s="241">
        <f t="shared" si="1"/>
        <v>0</v>
      </c>
      <c r="AB12" s="280" t="s">
        <v>27043</v>
      </c>
    </row>
    <row r="13" spans="1:29" ht="15" customHeight="1">
      <c r="A13" s="279">
        <v>4</v>
      </c>
      <c r="B13" s="222" t="str">
        <f t="shared" si="0"/>
        <v>Klik Disini</v>
      </c>
      <c r="C13" s="223" t="s">
        <v>27044</v>
      </c>
      <c r="D13" s="223"/>
      <c r="E13" s="223" t="s">
        <v>27027</v>
      </c>
      <c r="F13" s="223" t="s">
        <v>27045</v>
      </c>
      <c r="G13" s="223" t="s">
        <v>27046</v>
      </c>
      <c r="H13" s="223" t="s">
        <v>1056</v>
      </c>
      <c r="I13" s="223" t="s">
        <v>583</v>
      </c>
      <c r="J13" s="86" t="s">
        <v>265</v>
      </c>
      <c r="K13" s="223" t="s">
        <v>447</v>
      </c>
      <c r="L13" s="223"/>
      <c r="M13" s="223" t="s">
        <v>447</v>
      </c>
      <c r="N13" s="223" t="s">
        <v>449</v>
      </c>
      <c r="O13" s="223" t="s">
        <v>1056</v>
      </c>
      <c r="P13" s="223">
        <v>1945</v>
      </c>
      <c r="Q13" s="223">
        <v>2021</v>
      </c>
      <c r="R13" s="223" t="s">
        <v>27025</v>
      </c>
      <c r="S13" s="223" t="s">
        <v>66</v>
      </c>
      <c r="T13" s="223" t="s">
        <v>451</v>
      </c>
      <c r="U13" s="86">
        <v>186</v>
      </c>
      <c r="V13" s="86" t="s">
        <v>452</v>
      </c>
      <c r="W13" s="223" t="s">
        <v>6764</v>
      </c>
      <c r="X13" s="223" t="s">
        <v>27047</v>
      </c>
      <c r="Y13" s="223">
        <v>51000</v>
      </c>
      <c r="Z13" s="109"/>
      <c r="AA13" s="241">
        <f t="shared" si="1"/>
        <v>0</v>
      </c>
      <c r="AB13" s="280" t="s">
        <v>27048</v>
      </c>
    </row>
    <row r="14" spans="1:29" ht="15" customHeight="1">
      <c r="A14" s="279">
        <v>5</v>
      </c>
      <c r="B14" s="222" t="str">
        <f t="shared" si="0"/>
        <v>Klik Disini</v>
      </c>
      <c r="C14" s="223" t="s">
        <v>27049</v>
      </c>
      <c r="D14" s="223"/>
      <c r="E14" s="223" t="s">
        <v>27050</v>
      </c>
      <c r="F14" s="223" t="s">
        <v>27051</v>
      </c>
      <c r="G14" s="223" t="s">
        <v>27052</v>
      </c>
      <c r="H14" s="223" t="s">
        <v>398</v>
      </c>
      <c r="I14" s="223" t="s">
        <v>1474</v>
      </c>
      <c r="J14" s="86" t="s">
        <v>304</v>
      </c>
      <c r="K14" s="223" t="s">
        <v>447</v>
      </c>
      <c r="L14" s="223"/>
      <c r="M14" s="223" t="s">
        <v>447</v>
      </c>
      <c r="N14" s="223" t="s">
        <v>449</v>
      </c>
      <c r="O14" s="223" t="s">
        <v>450</v>
      </c>
      <c r="P14" s="223">
        <v>2020</v>
      </c>
      <c r="Q14" s="223">
        <v>2021</v>
      </c>
      <c r="R14" s="223" t="s">
        <v>27025</v>
      </c>
      <c r="S14" s="223" t="s">
        <v>66</v>
      </c>
      <c r="T14" s="223" t="s">
        <v>451</v>
      </c>
      <c r="U14" s="86">
        <v>208</v>
      </c>
      <c r="V14" s="86" t="s">
        <v>452</v>
      </c>
      <c r="W14" s="223" t="s">
        <v>1117</v>
      </c>
      <c r="X14" s="223" t="s">
        <v>27053</v>
      </c>
      <c r="Y14" s="223">
        <v>88000</v>
      </c>
      <c r="Z14" s="109"/>
      <c r="AA14" s="241">
        <f t="shared" si="1"/>
        <v>0</v>
      </c>
      <c r="AB14" s="280" t="s">
        <v>27054</v>
      </c>
    </row>
    <row r="15" spans="1:29" ht="15" customHeight="1">
      <c r="A15" s="279">
        <v>6</v>
      </c>
      <c r="B15" s="222" t="str">
        <f t="shared" si="0"/>
        <v>Klik Disini</v>
      </c>
      <c r="C15" s="223" t="s">
        <v>27055</v>
      </c>
      <c r="D15" s="223"/>
      <c r="E15" s="223" t="s">
        <v>27056</v>
      </c>
      <c r="F15" s="223" t="s">
        <v>27057</v>
      </c>
      <c r="G15" s="223" t="s">
        <v>27058</v>
      </c>
      <c r="H15" s="223" t="s">
        <v>398</v>
      </c>
      <c r="I15" s="223" t="s">
        <v>1474</v>
      </c>
      <c r="J15" s="86" t="s">
        <v>304</v>
      </c>
      <c r="K15" s="223" t="s">
        <v>447</v>
      </c>
      <c r="L15" s="223"/>
      <c r="M15" s="223" t="s">
        <v>447</v>
      </c>
      <c r="N15" s="223" t="s">
        <v>449</v>
      </c>
      <c r="O15" s="223" t="s">
        <v>450</v>
      </c>
      <c r="P15" s="223">
        <v>2019</v>
      </c>
      <c r="Q15" s="223">
        <v>2021</v>
      </c>
      <c r="R15" s="223" t="s">
        <v>27025</v>
      </c>
      <c r="S15" s="223" t="s">
        <v>66</v>
      </c>
      <c r="T15" s="223" t="s">
        <v>451</v>
      </c>
      <c r="U15" s="86">
        <v>110</v>
      </c>
      <c r="V15" s="86" t="s">
        <v>452</v>
      </c>
      <c r="W15" s="223" t="s">
        <v>6746</v>
      </c>
      <c r="X15" s="223" t="s">
        <v>27059</v>
      </c>
      <c r="Y15" s="223">
        <v>46000</v>
      </c>
      <c r="Z15" s="109"/>
      <c r="AA15" s="241">
        <f t="shared" si="1"/>
        <v>0</v>
      </c>
      <c r="AB15" s="280" t="s">
        <v>27060</v>
      </c>
    </row>
    <row r="16" spans="1:29" ht="15" customHeight="1">
      <c r="A16" s="279">
        <v>7</v>
      </c>
      <c r="B16" s="222" t="str">
        <f t="shared" si="0"/>
        <v>Klik Disini</v>
      </c>
      <c r="C16" s="223" t="s">
        <v>27061</v>
      </c>
      <c r="D16" s="223"/>
      <c r="E16" s="223" t="s">
        <v>27062</v>
      </c>
      <c r="F16" s="223" t="s">
        <v>27063</v>
      </c>
      <c r="G16" s="223" t="s">
        <v>27064</v>
      </c>
      <c r="H16" s="223" t="s">
        <v>512</v>
      </c>
      <c r="I16" s="223" t="s">
        <v>446</v>
      </c>
      <c r="J16" s="86" t="s">
        <v>373</v>
      </c>
      <c r="K16" s="223" t="s">
        <v>447</v>
      </c>
      <c r="L16" s="223"/>
      <c r="M16" s="223" t="s">
        <v>447</v>
      </c>
      <c r="N16" s="223" t="s">
        <v>449</v>
      </c>
      <c r="O16" s="223" t="s">
        <v>450</v>
      </c>
      <c r="P16" s="223">
        <v>2022</v>
      </c>
      <c r="Q16" s="223">
        <v>2022</v>
      </c>
      <c r="R16" s="223" t="s">
        <v>27025</v>
      </c>
      <c r="S16" s="223" t="s">
        <v>66</v>
      </c>
      <c r="T16" s="223" t="s">
        <v>451</v>
      </c>
      <c r="U16" s="86">
        <v>202</v>
      </c>
      <c r="V16" s="86" t="s">
        <v>452</v>
      </c>
      <c r="W16" s="223" t="s">
        <v>532</v>
      </c>
      <c r="X16" s="223" t="s">
        <v>27065</v>
      </c>
      <c r="Y16" s="223">
        <v>85000</v>
      </c>
      <c r="Z16" s="109"/>
      <c r="AA16" s="241">
        <f t="shared" si="1"/>
        <v>0</v>
      </c>
      <c r="AB16" s="280" t="s">
        <v>27066</v>
      </c>
    </row>
    <row r="17" spans="1:28" ht="15" customHeight="1">
      <c r="A17" s="279">
        <v>8</v>
      </c>
      <c r="B17" s="222" t="str">
        <f t="shared" si="0"/>
        <v>Klik Disini</v>
      </c>
      <c r="C17" s="223" t="s">
        <v>27067</v>
      </c>
      <c r="D17" s="223"/>
      <c r="E17" s="223" t="s">
        <v>27068</v>
      </c>
      <c r="F17" s="223" t="s">
        <v>27069</v>
      </c>
      <c r="G17" s="223" t="s">
        <v>27070</v>
      </c>
      <c r="H17" s="223" t="s">
        <v>512</v>
      </c>
      <c r="I17" s="223" t="s">
        <v>446</v>
      </c>
      <c r="J17" s="86" t="s">
        <v>373</v>
      </c>
      <c r="K17" s="223" t="s">
        <v>447</v>
      </c>
      <c r="L17" s="223"/>
      <c r="M17" s="223" t="s">
        <v>447</v>
      </c>
      <c r="N17" s="223" t="s">
        <v>449</v>
      </c>
      <c r="O17" s="223" t="s">
        <v>450</v>
      </c>
      <c r="P17" s="223">
        <v>2017</v>
      </c>
      <c r="Q17" s="223">
        <v>2021</v>
      </c>
      <c r="R17" s="223" t="s">
        <v>27025</v>
      </c>
      <c r="S17" s="223" t="s">
        <v>66</v>
      </c>
      <c r="T17" s="223" t="s">
        <v>451</v>
      </c>
      <c r="U17" s="86">
        <v>364</v>
      </c>
      <c r="V17" s="86" t="s">
        <v>452</v>
      </c>
      <c r="W17" s="223" t="s">
        <v>2525</v>
      </c>
      <c r="X17" s="223" t="s">
        <v>27071</v>
      </c>
      <c r="Y17" s="223">
        <v>116000</v>
      </c>
      <c r="Z17" s="109"/>
      <c r="AA17" s="241">
        <f t="shared" si="1"/>
        <v>0</v>
      </c>
      <c r="AB17" s="280" t="s">
        <v>27072</v>
      </c>
    </row>
    <row r="18" spans="1:28" ht="15" customHeight="1">
      <c r="A18" s="279">
        <v>9</v>
      </c>
      <c r="B18" s="222" t="str">
        <f t="shared" si="0"/>
        <v>Klik Disini</v>
      </c>
      <c r="C18" s="223" t="s">
        <v>27073</v>
      </c>
      <c r="D18" s="223"/>
      <c r="E18" s="223" t="s">
        <v>27074</v>
      </c>
      <c r="F18" s="223" t="s">
        <v>27075</v>
      </c>
      <c r="G18" s="223" t="s">
        <v>27076</v>
      </c>
      <c r="H18" s="223" t="s">
        <v>2842</v>
      </c>
      <c r="I18" s="223" t="s">
        <v>583</v>
      </c>
      <c r="J18" s="86" t="s">
        <v>267</v>
      </c>
      <c r="K18" s="223" t="s">
        <v>447</v>
      </c>
      <c r="L18" s="223"/>
      <c r="M18" s="223" t="s">
        <v>447</v>
      </c>
      <c r="N18" s="223" t="s">
        <v>449</v>
      </c>
      <c r="O18" s="223" t="s">
        <v>1056</v>
      </c>
      <c r="P18" s="223">
        <v>1944</v>
      </c>
      <c r="Q18" s="223">
        <v>2021</v>
      </c>
      <c r="R18" s="223" t="s">
        <v>27025</v>
      </c>
      <c r="S18" s="223" t="s">
        <v>66</v>
      </c>
      <c r="T18" s="223" t="s">
        <v>451</v>
      </c>
      <c r="U18" s="86">
        <v>84</v>
      </c>
      <c r="V18" s="86" t="s">
        <v>452</v>
      </c>
      <c r="W18" s="223" t="s">
        <v>3874</v>
      </c>
      <c r="X18" s="223" t="s">
        <v>27077</v>
      </c>
      <c r="Y18" s="223">
        <v>50000</v>
      </c>
      <c r="Z18" s="109"/>
      <c r="AA18" s="241">
        <f t="shared" si="1"/>
        <v>0</v>
      </c>
      <c r="AB18" s="280" t="s">
        <v>27078</v>
      </c>
    </row>
    <row r="19" spans="1:28" ht="15" customHeight="1">
      <c r="A19" s="279">
        <v>10</v>
      </c>
      <c r="B19" s="222" t="str">
        <f t="shared" si="0"/>
        <v>Klik Disini</v>
      </c>
      <c r="C19" s="223" t="s">
        <v>27079</v>
      </c>
      <c r="D19" s="223"/>
      <c r="E19" s="223" t="s">
        <v>27027</v>
      </c>
      <c r="F19" s="223" t="s">
        <v>27080</v>
      </c>
      <c r="G19" s="223" t="s">
        <v>27081</v>
      </c>
      <c r="H19" s="223" t="s">
        <v>2842</v>
      </c>
      <c r="I19" s="223" t="s">
        <v>583</v>
      </c>
      <c r="J19" s="86" t="s">
        <v>267</v>
      </c>
      <c r="K19" s="223" t="s">
        <v>447</v>
      </c>
      <c r="L19" s="223"/>
      <c r="M19" s="223" t="s">
        <v>447</v>
      </c>
      <c r="N19" s="223" t="s">
        <v>449</v>
      </c>
      <c r="O19" s="223" t="s">
        <v>583</v>
      </c>
      <c r="P19" s="223">
        <v>1935</v>
      </c>
      <c r="Q19" s="223">
        <v>2021</v>
      </c>
      <c r="R19" s="223" t="s">
        <v>27025</v>
      </c>
      <c r="S19" s="223" t="s">
        <v>66</v>
      </c>
      <c r="T19" s="223" t="s">
        <v>451</v>
      </c>
      <c r="U19" s="86">
        <v>176</v>
      </c>
      <c r="V19" s="86" t="s">
        <v>452</v>
      </c>
      <c r="W19" s="223" t="s">
        <v>1808</v>
      </c>
      <c r="X19" s="223" t="s">
        <v>27082</v>
      </c>
      <c r="Y19" s="223">
        <v>69000</v>
      </c>
      <c r="Z19" s="109"/>
      <c r="AA19" s="241">
        <f t="shared" si="1"/>
        <v>0</v>
      </c>
      <c r="AB19" s="280" t="s">
        <v>27083</v>
      </c>
    </row>
    <row r="20" spans="1:28" ht="15" customHeight="1">
      <c r="A20" s="279">
        <v>11</v>
      </c>
      <c r="B20" s="222" t="str">
        <f t="shared" si="0"/>
        <v>Klik Disini</v>
      </c>
      <c r="C20" s="223" t="s">
        <v>27084</v>
      </c>
      <c r="D20" s="223"/>
      <c r="E20" s="223" t="s">
        <v>27085</v>
      </c>
      <c r="F20" s="223" t="s">
        <v>27086</v>
      </c>
      <c r="G20" s="223" t="s">
        <v>27087</v>
      </c>
      <c r="H20" s="223" t="s">
        <v>553</v>
      </c>
      <c r="I20" s="223" t="s">
        <v>446</v>
      </c>
      <c r="J20" s="86" t="s">
        <v>353</v>
      </c>
      <c r="K20" s="223" t="s">
        <v>447</v>
      </c>
      <c r="L20" s="223"/>
      <c r="M20" s="223" t="s">
        <v>447</v>
      </c>
      <c r="N20" s="223" t="s">
        <v>449</v>
      </c>
      <c r="O20" s="223" t="s">
        <v>27088</v>
      </c>
      <c r="P20" s="223">
        <v>2019</v>
      </c>
      <c r="Q20" s="223">
        <v>2021</v>
      </c>
      <c r="R20" s="223" t="s">
        <v>27025</v>
      </c>
      <c r="S20" s="223" t="s">
        <v>66</v>
      </c>
      <c r="T20" s="223" t="s">
        <v>451</v>
      </c>
      <c r="U20" s="86">
        <v>356</v>
      </c>
      <c r="V20" s="86" t="s">
        <v>452</v>
      </c>
      <c r="W20" s="223" t="s">
        <v>4983</v>
      </c>
      <c r="X20" s="223" t="s">
        <v>27089</v>
      </c>
      <c r="Y20" s="223">
        <v>98000</v>
      </c>
      <c r="Z20" s="109"/>
      <c r="AA20" s="241">
        <f t="shared" si="1"/>
        <v>0</v>
      </c>
      <c r="AB20" s="280" t="s">
        <v>27090</v>
      </c>
    </row>
    <row r="21" spans="1:28" ht="15" customHeight="1">
      <c r="A21" s="279">
        <v>12</v>
      </c>
      <c r="B21" s="222" t="str">
        <f t="shared" si="0"/>
        <v>Klik Disini</v>
      </c>
      <c r="C21" s="223" t="s">
        <v>27091</v>
      </c>
      <c r="D21" s="223"/>
      <c r="E21" s="223" t="s">
        <v>27092</v>
      </c>
      <c r="F21" s="223" t="s">
        <v>27093</v>
      </c>
      <c r="G21" s="223" t="s">
        <v>27094</v>
      </c>
      <c r="H21" s="223" t="s">
        <v>2057</v>
      </c>
      <c r="I21" s="223" t="s">
        <v>446</v>
      </c>
      <c r="J21" s="86" t="s">
        <v>373</v>
      </c>
      <c r="K21" s="223" t="s">
        <v>447</v>
      </c>
      <c r="L21" s="223"/>
      <c r="M21" s="223" t="s">
        <v>447</v>
      </c>
      <c r="N21" s="223" t="s">
        <v>449</v>
      </c>
      <c r="O21" s="223" t="s">
        <v>2057</v>
      </c>
      <c r="P21" s="223">
        <v>2019</v>
      </c>
      <c r="Q21" s="223">
        <v>2021</v>
      </c>
      <c r="R21" s="223" t="s">
        <v>27025</v>
      </c>
      <c r="S21" s="223" t="s">
        <v>66</v>
      </c>
      <c r="T21" s="223" t="s">
        <v>451</v>
      </c>
      <c r="U21" s="86">
        <v>94</v>
      </c>
      <c r="V21" s="86" t="s">
        <v>452</v>
      </c>
      <c r="W21" s="223" t="s">
        <v>975</v>
      </c>
      <c r="X21" s="223" t="s">
        <v>27095</v>
      </c>
      <c r="Y21" s="223">
        <v>26000</v>
      </c>
      <c r="Z21" s="109"/>
      <c r="AA21" s="241">
        <f t="shared" si="1"/>
        <v>0</v>
      </c>
      <c r="AB21" s="280" t="s">
        <v>27096</v>
      </c>
    </row>
    <row r="22" spans="1:28" ht="15" customHeight="1">
      <c r="A22" s="279">
        <v>13</v>
      </c>
      <c r="B22" s="222" t="str">
        <f t="shared" si="0"/>
        <v>Klik Disini</v>
      </c>
      <c r="C22" s="223" t="s">
        <v>27097</v>
      </c>
      <c r="D22" s="223"/>
      <c r="E22" s="223" t="s">
        <v>27098</v>
      </c>
      <c r="F22" s="223" t="s">
        <v>27099</v>
      </c>
      <c r="G22" s="223" t="s">
        <v>27100</v>
      </c>
      <c r="H22" s="223" t="s">
        <v>2057</v>
      </c>
      <c r="I22" s="223" t="s">
        <v>446</v>
      </c>
      <c r="J22" s="86" t="s">
        <v>373</v>
      </c>
      <c r="K22" s="223" t="s">
        <v>447</v>
      </c>
      <c r="L22" s="223"/>
      <c r="M22" s="223" t="s">
        <v>447</v>
      </c>
      <c r="N22" s="223" t="s">
        <v>449</v>
      </c>
      <c r="O22" s="223" t="s">
        <v>2057</v>
      </c>
      <c r="P22" s="223">
        <v>2019</v>
      </c>
      <c r="Q22" s="223">
        <v>2021</v>
      </c>
      <c r="R22" s="223" t="s">
        <v>27025</v>
      </c>
      <c r="S22" s="223" t="s">
        <v>66</v>
      </c>
      <c r="T22" s="223" t="s">
        <v>451</v>
      </c>
      <c r="U22" s="86">
        <v>104</v>
      </c>
      <c r="V22" s="86" t="s">
        <v>452</v>
      </c>
      <c r="W22" s="223" t="s">
        <v>1076</v>
      </c>
      <c r="X22" s="223" t="s">
        <v>27101</v>
      </c>
      <c r="Y22" s="223">
        <v>30000</v>
      </c>
      <c r="Z22" s="109"/>
      <c r="AA22" s="241">
        <f t="shared" si="1"/>
        <v>0</v>
      </c>
      <c r="AB22" s="280" t="s">
        <v>27102</v>
      </c>
    </row>
    <row r="23" spans="1:28" ht="15" customHeight="1">
      <c r="A23" s="279">
        <v>14</v>
      </c>
      <c r="B23" s="222" t="str">
        <f t="shared" si="0"/>
        <v>Klik Disini</v>
      </c>
      <c r="C23" s="223" t="s">
        <v>27103</v>
      </c>
      <c r="D23" s="223"/>
      <c r="E23" s="223" t="s">
        <v>27104</v>
      </c>
      <c r="F23" s="223" t="s">
        <v>27105</v>
      </c>
      <c r="G23" s="223" t="s">
        <v>27106</v>
      </c>
      <c r="H23" s="223" t="s">
        <v>583</v>
      </c>
      <c r="I23" s="223" t="s">
        <v>583</v>
      </c>
      <c r="J23" s="86" t="s">
        <v>263</v>
      </c>
      <c r="K23" s="223" t="s">
        <v>447</v>
      </c>
      <c r="L23" s="223"/>
      <c r="M23" s="223" t="s">
        <v>447</v>
      </c>
      <c r="N23" s="223" t="s">
        <v>449</v>
      </c>
      <c r="O23" s="223" t="s">
        <v>583</v>
      </c>
      <c r="P23" s="223">
        <v>1940</v>
      </c>
      <c r="Q23" s="223">
        <v>2021</v>
      </c>
      <c r="R23" s="223" t="s">
        <v>27025</v>
      </c>
      <c r="S23" s="223" t="s">
        <v>66</v>
      </c>
      <c r="T23" s="223" t="s">
        <v>451</v>
      </c>
      <c r="U23" s="86">
        <v>130</v>
      </c>
      <c r="V23" s="86" t="s">
        <v>452</v>
      </c>
      <c r="W23" s="223" t="s">
        <v>453</v>
      </c>
      <c r="X23" s="223" t="s">
        <v>27107</v>
      </c>
      <c r="Y23" s="223">
        <v>55000</v>
      </c>
      <c r="Z23" s="109"/>
      <c r="AA23" s="241">
        <f t="shared" si="1"/>
        <v>0</v>
      </c>
      <c r="AB23" s="280" t="s">
        <v>27108</v>
      </c>
    </row>
    <row r="24" spans="1:28" ht="15" customHeight="1">
      <c r="A24" s="279">
        <v>15</v>
      </c>
      <c r="B24" s="222" t="str">
        <f t="shared" si="0"/>
        <v>Klik Disini</v>
      </c>
      <c r="C24" s="223" t="s">
        <v>27109</v>
      </c>
      <c r="D24" s="223"/>
      <c r="E24" s="223" t="s">
        <v>19761</v>
      </c>
      <c r="F24" s="223" t="s">
        <v>27110</v>
      </c>
      <c r="G24" s="223" t="s">
        <v>27111</v>
      </c>
      <c r="H24" s="223" t="s">
        <v>553</v>
      </c>
      <c r="I24" s="223" t="s">
        <v>446</v>
      </c>
      <c r="J24" s="86" t="s">
        <v>353</v>
      </c>
      <c r="K24" s="223" t="s">
        <v>447</v>
      </c>
      <c r="L24" s="223"/>
      <c r="M24" s="223" t="s">
        <v>447</v>
      </c>
      <c r="N24" s="223" t="s">
        <v>449</v>
      </c>
      <c r="O24" s="223" t="s">
        <v>450</v>
      </c>
      <c r="P24" s="223">
        <v>2022</v>
      </c>
      <c r="Q24" s="223">
        <v>2021</v>
      </c>
      <c r="R24" s="223" t="s">
        <v>27025</v>
      </c>
      <c r="S24" s="223" t="s">
        <v>66</v>
      </c>
      <c r="T24" s="223" t="s">
        <v>451</v>
      </c>
      <c r="U24" s="86">
        <v>260</v>
      </c>
      <c r="V24" s="86" t="s">
        <v>452</v>
      </c>
      <c r="W24" s="223" t="s">
        <v>6624</v>
      </c>
      <c r="X24" s="223" t="s">
        <v>27112</v>
      </c>
      <c r="Y24" s="223">
        <v>83000</v>
      </c>
      <c r="Z24" s="109"/>
      <c r="AA24" s="241">
        <f t="shared" si="1"/>
        <v>0</v>
      </c>
      <c r="AB24" s="280" t="s">
        <v>27113</v>
      </c>
    </row>
    <row r="25" spans="1:28" ht="15" customHeight="1">
      <c r="A25" s="279">
        <v>16</v>
      </c>
      <c r="B25" s="222" t="str">
        <f t="shared" si="0"/>
        <v>Klik Disini</v>
      </c>
      <c r="C25" s="223" t="s">
        <v>27114</v>
      </c>
      <c r="D25" s="223"/>
      <c r="E25" s="223" t="s">
        <v>27050</v>
      </c>
      <c r="F25" s="223" t="s">
        <v>27115</v>
      </c>
      <c r="G25" s="223" t="s">
        <v>27116</v>
      </c>
      <c r="H25" s="223" t="s">
        <v>398</v>
      </c>
      <c r="I25" s="223" t="s">
        <v>1844</v>
      </c>
      <c r="J25" s="86" t="s">
        <v>397</v>
      </c>
      <c r="K25" s="223" t="s">
        <v>447</v>
      </c>
      <c r="L25" s="223"/>
      <c r="M25" s="223" t="s">
        <v>447</v>
      </c>
      <c r="N25" s="223" t="s">
        <v>449</v>
      </c>
      <c r="O25" s="223" t="s">
        <v>27088</v>
      </c>
      <c r="P25" s="223">
        <v>2019</v>
      </c>
      <c r="Q25" s="223">
        <v>2021</v>
      </c>
      <c r="R25" s="223" t="s">
        <v>27025</v>
      </c>
      <c r="S25" s="223" t="s">
        <v>66</v>
      </c>
      <c r="T25" s="223" t="s">
        <v>451</v>
      </c>
      <c r="U25" s="86">
        <v>210</v>
      </c>
      <c r="V25" s="86" t="s">
        <v>452</v>
      </c>
      <c r="W25" s="223" t="s">
        <v>715</v>
      </c>
      <c r="X25" s="223" t="s">
        <v>27117</v>
      </c>
      <c r="Y25" s="223">
        <v>58000</v>
      </c>
      <c r="Z25" s="109"/>
      <c r="AA25" s="241">
        <f t="shared" si="1"/>
        <v>0</v>
      </c>
      <c r="AB25" s="280" t="s">
        <v>27118</v>
      </c>
    </row>
    <row r="26" spans="1:28" ht="15" customHeight="1">
      <c r="A26" s="279">
        <v>17</v>
      </c>
      <c r="B26" s="222" t="str">
        <f t="shared" si="0"/>
        <v>Klik Disini</v>
      </c>
      <c r="C26" s="223" t="s">
        <v>27119</v>
      </c>
      <c r="D26" s="223"/>
      <c r="E26" s="223" t="s">
        <v>27120</v>
      </c>
      <c r="F26" s="223" t="s">
        <v>27121</v>
      </c>
      <c r="G26" s="223" t="s">
        <v>27122</v>
      </c>
      <c r="H26" s="223" t="s">
        <v>2842</v>
      </c>
      <c r="I26" s="223" t="s">
        <v>583</v>
      </c>
      <c r="J26" s="86" t="s">
        <v>267</v>
      </c>
      <c r="K26" s="223" t="s">
        <v>447</v>
      </c>
      <c r="L26" s="223"/>
      <c r="M26" s="223" t="s">
        <v>447</v>
      </c>
      <c r="N26" s="223" t="s">
        <v>449</v>
      </c>
      <c r="O26" s="223" t="s">
        <v>1056</v>
      </c>
      <c r="P26" s="223">
        <v>1927</v>
      </c>
      <c r="Q26" s="223">
        <v>2021</v>
      </c>
      <c r="R26" s="223" t="s">
        <v>27025</v>
      </c>
      <c r="S26" s="223" t="s">
        <v>66</v>
      </c>
      <c r="T26" s="223" t="s">
        <v>451</v>
      </c>
      <c r="U26" s="86">
        <v>206</v>
      </c>
      <c r="V26" s="86" t="s">
        <v>452</v>
      </c>
      <c r="W26" s="223" t="s">
        <v>3676</v>
      </c>
      <c r="X26" s="223" t="s">
        <v>27123</v>
      </c>
      <c r="Y26" s="223">
        <v>81000</v>
      </c>
      <c r="Z26" s="109"/>
      <c r="AA26" s="241">
        <f t="shared" si="1"/>
        <v>0</v>
      </c>
      <c r="AB26" s="280" t="s">
        <v>27124</v>
      </c>
    </row>
    <row r="27" spans="1:28" ht="15" customHeight="1">
      <c r="A27" s="279">
        <v>18</v>
      </c>
      <c r="B27" s="222" t="str">
        <f t="shared" si="0"/>
        <v>Klik Disini</v>
      </c>
      <c r="C27" s="223" t="s">
        <v>27125</v>
      </c>
      <c r="D27" s="223"/>
      <c r="E27" s="223" t="s">
        <v>27126</v>
      </c>
      <c r="F27" s="223" t="s">
        <v>27127</v>
      </c>
      <c r="G27" s="223" t="s">
        <v>27128</v>
      </c>
      <c r="H27" s="223" t="s">
        <v>583</v>
      </c>
      <c r="I27" s="223" t="s">
        <v>583</v>
      </c>
      <c r="J27" s="86" t="s">
        <v>265</v>
      </c>
      <c r="K27" s="223" t="s">
        <v>447</v>
      </c>
      <c r="L27" s="223"/>
      <c r="M27" s="223" t="s">
        <v>447</v>
      </c>
      <c r="N27" s="223" t="s">
        <v>449</v>
      </c>
      <c r="O27" s="223" t="s">
        <v>583</v>
      </c>
      <c r="P27" s="223">
        <v>1973</v>
      </c>
      <c r="Q27" s="223">
        <v>2021</v>
      </c>
      <c r="R27" s="223" t="s">
        <v>27025</v>
      </c>
      <c r="S27" s="223" t="s">
        <v>66</v>
      </c>
      <c r="T27" s="223" t="s">
        <v>451</v>
      </c>
      <c r="U27" s="86">
        <v>152</v>
      </c>
      <c r="V27" s="86" t="s">
        <v>452</v>
      </c>
      <c r="W27" s="223" t="s">
        <v>677</v>
      </c>
      <c r="X27" s="223" t="s">
        <v>27129</v>
      </c>
      <c r="Y27" s="223">
        <v>41000</v>
      </c>
      <c r="Z27" s="109"/>
      <c r="AA27" s="241">
        <f t="shared" si="1"/>
        <v>0</v>
      </c>
      <c r="AB27" s="280" t="s">
        <v>27130</v>
      </c>
    </row>
    <row r="28" spans="1:28" ht="15" customHeight="1">
      <c r="A28" s="279">
        <v>19</v>
      </c>
      <c r="B28" s="222" t="str">
        <f t="shared" si="0"/>
        <v>Klik Disini</v>
      </c>
      <c r="C28" s="223" t="s">
        <v>27131</v>
      </c>
      <c r="D28" s="223"/>
      <c r="E28" s="223" t="s">
        <v>27074</v>
      </c>
      <c r="F28" s="223" t="s">
        <v>27132</v>
      </c>
      <c r="G28" s="223" t="s">
        <v>27133</v>
      </c>
      <c r="H28" s="223" t="s">
        <v>583</v>
      </c>
      <c r="I28" s="223" t="s">
        <v>583</v>
      </c>
      <c r="J28" s="86" t="s">
        <v>265</v>
      </c>
      <c r="K28" s="223" t="s">
        <v>447</v>
      </c>
      <c r="L28" s="223"/>
      <c r="M28" s="223" t="s">
        <v>447</v>
      </c>
      <c r="N28" s="223" t="s">
        <v>449</v>
      </c>
      <c r="O28" s="223" t="s">
        <v>1056</v>
      </c>
      <c r="P28" s="223">
        <v>1948</v>
      </c>
      <c r="Q28" s="223">
        <v>2021</v>
      </c>
      <c r="R28" s="223" t="s">
        <v>27025</v>
      </c>
      <c r="S28" s="223" t="s">
        <v>66</v>
      </c>
      <c r="T28" s="223" t="s">
        <v>451</v>
      </c>
      <c r="U28" s="86">
        <v>194</v>
      </c>
      <c r="V28" s="86" t="s">
        <v>452</v>
      </c>
      <c r="W28" s="223" t="s">
        <v>505</v>
      </c>
      <c r="X28" s="223" t="s">
        <v>27134</v>
      </c>
      <c r="Y28" s="223">
        <v>76000</v>
      </c>
      <c r="Z28" s="109"/>
      <c r="AA28" s="241">
        <f t="shared" si="1"/>
        <v>0</v>
      </c>
      <c r="AB28" s="280" t="s">
        <v>27135</v>
      </c>
    </row>
    <row r="29" spans="1:28" ht="15" customHeight="1">
      <c r="A29" s="279">
        <v>20</v>
      </c>
      <c r="B29" s="222" t="str">
        <f t="shared" si="0"/>
        <v>Klik Disini</v>
      </c>
      <c r="C29" s="223" t="s">
        <v>27136</v>
      </c>
      <c r="D29" s="223"/>
      <c r="E29" s="223" t="s">
        <v>27137</v>
      </c>
      <c r="F29" s="223" t="s">
        <v>27138</v>
      </c>
      <c r="G29" s="223" t="s">
        <v>27139</v>
      </c>
      <c r="H29" s="223" t="s">
        <v>1056</v>
      </c>
      <c r="I29" s="223" t="s">
        <v>583</v>
      </c>
      <c r="J29" s="86" t="s">
        <v>265</v>
      </c>
      <c r="K29" s="223" t="s">
        <v>447</v>
      </c>
      <c r="L29" s="223"/>
      <c r="M29" s="223" t="s">
        <v>447</v>
      </c>
      <c r="N29" s="223" t="s">
        <v>449</v>
      </c>
      <c r="O29" s="223" t="s">
        <v>1056</v>
      </c>
      <c r="P29" s="223">
        <v>1938</v>
      </c>
      <c r="Q29" s="223">
        <v>2021</v>
      </c>
      <c r="R29" s="223" t="s">
        <v>27025</v>
      </c>
      <c r="S29" s="223" t="s">
        <v>66</v>
      </c>
      <c r="T29" s="223" t="s">
        <v>451</v>
      </c>
      <c r="U29" s="86">
        <v>257</v>
      </c>
      <c r="V29" s="86" t="s">
        <v>452</v>
      </c>
      <c r="W29" s="223" t="s">
        <v>4163</v>
      </c>
      <c r="X29" s="223" t="s">
        <v>27140</v>
      </c>
      <c r="Y29" s="223">
        <v>73000</v>
      </c>
      <c r="Z29" s="109"/>
      <c r="AA29" s="241">
        <f t="shared" si="1"/>
        <v>0</v>
      </c>
      <c r="AB29" s="280" t="s">
        <v>27141</v>
      </c>
    </row>
    <row r="30" spans="1:28" ht="15" customHeight="1">
      <c r="A30" s="279">
        <v>21</v>
      </c>
      <c r="B30" s="222" t="str">
        <f t="shared" si="0"/>
        <v>Klik Disini</v>
      </c>
      <c r="C30" s="223" t="s">
        <v>27142</v>
      </c>
      <c r="D30" s="223"/>
      <c r="E30" s="223" t="s">
        <v>27143</v>
      </c>
      <c r="F30" s="223" t="s">
        <v>27144</v>
      </c>
      <c r="G30" s="223" t="s">
        <v>27145</v>
      </c>
      <c r="H30" s="223" t="s">
        <v>1056</v>
      </c>
      <c r="I30" s="223" t="s">
        <v>583</v>
      </c>
      <c r="J30" s="86" t="s">
        <v>265</v>
      </c>
      <c r="K30" s="223" t="s">
        <v>447</v>
      </c>
      <c r="L30" s="223"/>
      <c r="M30" s="223" t="s">
        <v>447</v>
      </c>
      <c r="N30" s="223" t="s">
        <v>735</v>
      </c>
      <c r="O30" s="223" t="s">
        <v>1056</v>
      </c>
      <c r="P30" s="223">
        <v>2009</v>
      </c>
      <c r="Q30" s="223">
        <v>2021</v>
      </c>
      <c r="R30" s="223" t="s">
        <v>27025</v>
      </c>
      <c r="S30" s="223" t="s">
        <v>66</v>
      </c>
      <c r="T30" s="223" t="s">
        <v>451</v>
      </c>
      <c r="U30" s="86">
        <v>306</v>
      </c>
      <c r="V30" s="86" t="s">
        <v>452</v>
      </c>
      <c r="W30" s="223" t="s">
        <v>663</v>
      </c>
      <c r="X30" s="223" t="s">
        <v>27146</v>
      </c>
      <c r="Y30" s="223">
        <v>80000</v>
      </c>
      <c r="Z30" s="109"/>
      <c r="AA30" s="241">
        <f t="shared" si="1"/>
        <v>0</v>
      </c>
      <c r="AB30" s="280" t="s">
        <v>27147</v>
      </c>
    </row>
    <row r="31" spans="1:28" ht="15" customHeight="1">
      <c r="A31" s="279">
        <v>22</v>
      </c>
      <c r="B31" s="222" t="str">
        <f t="shared" si="0"/>
        <v>Klik Disini</v>
      </c>
      <c r="C31" s="223" t="s">
        <v>27148</v>
      </c>
      <c r="D31" s="223"/>
      <c r="E31" s="223" t="s">
        <v>27149</v>
      </c>
      <c r="F31" s="223" t="s">
        <v>27150</v>
      </c>
      <c r="G31" s="223" t="s">
        <v>27151</v>
      </c>
      <c r="H31" s="223" t="s">
        <v>512</v>
      </c>
      <c r="I31" s="223" t="s">
        <v>1474</v>
      </c>
      <c r="J31" s="86" t="s">
        <v>304</v>
      </c>
      <c r="K31" s="223" t="s">
        <v>447</v>
      </c>
      <c r="L31" s="223"/>
      <c r="M31" s="223" t="s">
        <v>447</v>
      </c>
      <c r="N31" s="223" t="s">
        <v>449</v>
      </c>
      <c r="O31" s="223" t="s">
        <v>1056</v>
      </c>
      <c r="P31" s="223">
        <v>1951</v>
      </c>
      <c r="Q31" s="223">
        <v>2021</v>
      </c>
      <c r="R31" s="223" t="s">
        <v>27025</v>
      </c>
      <c r="S31" s="223" t="s">
        <v>66</v>
      </c>
      <c r="T31" s="223" t="s">
        <v>451</v>
      </c>
      <c r="U31" s="86">
        <v>102</v>
      </c>
      <c r="V31" s="86" t="s">
        <v>452</v>
      </c>
      <c r="W31" s="223" t="s">
        <v>5663</v>
      </c>
      <c r="X31" s="223" t="s">
        <v>27152</v>
      </c>
      <c r="Y31" s="223">
        <v>39000</v>
      </c>
      <c r="Z31" s="109"/>
      <c r="AA31" s="241">
        <f t="shared" si="1"/>
        <v>0</v>
      </c>
      <c r="AB31" s="280" t="s">
        <v>27153</v>
      </c>
    </row>
    <row r="32" spans="1:28" ht="15" customHeight="1">
      <c r="A32" s="279">
        <v>23</v>
      </c>
      <c r="B32" s="222" t="str">
        <f t="shared" si="0"/>
        <v>Klik Disini</v>
      </c>
      <c r="C32" s="223" t="s">
        <v>27154</v>
      </c>
      <c r="D32" s="223"/>
      <c r="E32" s="223" t="s">
        <v>27155</v>
      </c>
      <c r="F32" s="223" t="s">
        <v>27156</v>
      </c>
      <c r="G32" s="223" t="s">
        <v>27157</v>
      </c>
      <c r="H32" s="223" t="s">
        <v>583</v>
      </c>
      <c r="I32" s="223" t="s">
        <v>583</v>
      </c>
      <c r="J32" s="86" t="s">
        <v>265</v>
      </c>
      <c r="K32" s="223" t="s">
        <v>447</v>
      </c>
      <c r="L32" s="223"/>
      <c r="M32" s="223" t="s">
        <v>447</v>
      </c>
      <c r="N32" s="223" t="s">
        <v>449</v>
      </c>
      <c r="O32" s="223" t="s">
        <v>1056</v>
      </c>
      <c r="P32" s="223">
        <v>1928</v>
      </c>
      <c r="Q32" s="223">
        <v>2021</v>
      </c>
      <c r="R32" s="223" t="s">
        <v>27025</v>
      </c>
      <c r="S32" s="223" t="s">
        <v>66</v>
      </c>
      <c r="T32" s="223" t="s">
        <v>451</v>
      </c>
      <c r="U32" s="86">
        <v>142</v>
      </c>
      <c r="V32" s="86" t="s">
        <v>452</v>
      </c>
      <c r="W32" s="223" t="s">
        <v>6334</v>
      </c>
      <c r="X32" s="223" t="s">
        <v>27158</v>
      </c>
      <c r="Y32" s="223">
        <v>51000</v>
      </c>
      <c r="Z32" s="109"/>
      <c r="AA32" s="241">
        <f t="shared" si="1"/>
        <v>0</v>
      </c>
      <c r="AB32" s="280" t="s">
        <v>27159</v>
      </c>
    </row>
    <row r="33" spans="1:28" ht="15" customHeight="1">
      <c r="A33" s="279">
        <v>24</v>
      </c>
      <c r="B33" s="222" t="str">
        <f t="shared" si="0"/>
        <v>Klik Disini</v>
      </c>
      <c r="C33" s="223" t="s">
        <v>27160</v>
      </c>
      <c r="D33" s="223"/>
      <c r="E33" s="223" t="s">
        <v>27161</v>
      </c>
      <c r="F33" s="223" t="s">
        <v>27162</v>
      </c>
      <c r="G33" s="223" t="s">
        <v>27163</v>
      </c>
      <c r="H33" s="223" t="s">
        <v>2306</v>
      </c>
      <c r="I33" s="223" t="s">
        <v>583</v>
      </c>
      <c r="J33" s="86" t="s">
        <v>265</v>
      </c>
      <c r="K33" s="223" t="s">
        <v>447</v>
      </c>
      <c r="L33" s="223"/>
      <c r="M33" s="223" t="s">
        <v>447</v>
      </c>
      <c r="N33" s="223" t="s">
        <v>449</v>
      </c>
      <c r="O33" s="223" t="s">
        <v>1056</v>
      </c>
      <c r="P33" s="223">
        <v>1967</v>
      </c>
      <c r="Q33" s="223">
        <v>2021</v>
      </c>
      <c r="R33" s="223" t="s">
        <v>27025</v>
      </c>
      <c r="S33" s="223" t="s">
        <v>66</v>
      </c>
      <c r="T33" s="223" t="s">
        <v>451</v>
      </c>
      <c r="U33" s="86">
        <v>128</v>
      </c>
      <c r="V33" s="86" t="s">
        <v>452</v>
      </c>
      <c r="W33" s="223" t="s">
        <v>6497</v>
      </c>
      <c r="X33" s="223" t="s">
        <v>27164</v>
      </c>
      <c r="Y33" s="223">
        <v>43000</v>
      </c>
      <c r="Z33" s="109"/>
      <c r="AA33" s="241">
        <f t="shared" si="1"/>
        <v>0</v>
      </c>
      <c r="AB33" s="280" t="s">
        <v>27165</v>
      </c>
    </row>
    <row r="34" spans="1:28" ht="15" customHeight="1">
      <c r="A34" s="279">
        <v>25</v>
      </c>
      <c r="B34" s="222" t="str">
        <f t="shared" si="0"/>
        <v>Klik Disini</v>
      </c>
      <c r="C34" s="223" t="s">
        <v>27166</v>
      </c>
      <c r="D34" s="223"/>
      <c r="E34" s="223" t="s">
        <v>27167</v>
      </c>
      <c r="F34" s="223" t="s">
        <v>27168</v>
      </c>
      <c r="G34" s="223" t="s">
        <v>27169</v>
      </c>
      <c r="H34" s="223" t="s">
        <v>824</v>
      </c>
      <c r="I34" s="223" t="s">
        <v>1844</v>
      </c>
      <c r="J34" s="86" t="s">
        <v>397</v>
      </c>
      <c r="K34" s="223" t="s">
        <v>447</v>
      </c>
      <c r="L34" s="223"/>
      <c r="M34" s="223" t="s">
        <v>447</v>
      </c>
      <c r="N34" s="223" t="s">
        <v>449</v>
      </c>
      <c r="O34" s="223" t="s">
        <v>27088</v>
      </c>
      <c r="P34" s="223">
        <v>2019</v>
      </c>
      <c r="Q34" s="223">
        <v>2021</v>
      </c>
      <c r="R34" s="223" t="s">
        <v>27025</v>
      </c>
      <c r="S34" s="223" t="s">
        <v>66</v>
      </c>
      <c r="T34" s="223" t="s">
        <v>451</v>
      </c>
      <c r="U34" s="86">
        <v>208</v>
      </c>
      <c r="V34" s="86" t="s">
        <v>452</v>
      </c>
      <c r="W34" s="223" t="s">
        <v>3420</v>
      </c>
      <c r="X34" s="223" t="s">
        <v>27170</v>
      </c>
      <c r="Y34" s="223">
        <v>88000</v>
      </c>
      <c r="Z34" s="109"/>
      <c r="AA34" s="241">
        <f t="shared" si="1"/>
        <v>0</v>
      </c>
      <c r="AB34" s="237" t="s">
        <v>27171</v>
      </c>
    </row>
    <row r="35" spans="1:28" ht="15" customHeight="1">
      <c r="A35" s="279">
        <v>26</v>
      </c>
      <c r="B35" s="222" t="str">
        <f t="shared" si="0"/>
        <v>Klik Disini</v>
      </c>
      <c r="C35" s="223" t="s">
        <v>27172</v>
      </c>
      <c r="D35" s="223"/>
      <c r="E35" s="223" t="s">
        <v>27173</v>
      </c>
      <c r="F35" s="223" t="s">
        <v>27174</v>
      </c>
      <c r="G35" s="223" t="s">
        <v>27175</v>
      </c>
      <c r="H35" s="223" t="s">
        <v>512</v>
      </c>
      <c r="I35" s="223" t="s">
        <v>446</v>
      </c>
      <c r="J35" s="86" t="s">
        <v>373</v>
      </c>
      <c r="K35" s="223" t="s">
        <v>447</v>
      </c>
      <c r="L35" s="223"/>
      <c r="M35" s="223" t="s">
        <v>447</v>
      </c>
      <c r="N35" s="223" t="s">
        <v>449</v>
      </c>
      <c r="O35" s="223" t="s">
        <v>450</v>
      </c>
      <c r="P35" s="223">
        <v>2020</v>
      </c>
      <c r="Q35" s="223">
        <v>2021</v>
      </c>
      <c r="R35" s="223" t="s">
        <v>27025</v>
      </c>
      <c r="S35" s="223" t="s">
        <v>66</v>
      </c>
      <c r="T35" s="223" t="s">
        <v>451</v>
      </c>
      <c r="U35" s="86">
        <v>202</v>
      </c>
      <c r="V35" s="86" t="s">
        <v>452</v>
      </c>
      <c r="W35" s="223" t="s">
        <v>606</v>
      </c>
      <c r="X35" s="223" t="s">
        <v>27176</v>
      </c>
      <c r="Y35" s="223">
        <v>85000</v>
      </c>
      <c r="Z35" s="109"/>
      <c r="AA35" s="241">
        <f t="shared" si="1"/>
        <v>0</v>
      </c>
      <c r="AB35" s="237" t="s">
        <v>27177</v>
      </c>
    </row>
    <row r="36" spans="1:28" ht="15" customHeight="1">
      <c r="A36" s="279">
        <v>27</v>
      </c>
      <c r="B36" s="222" t="str">
        <f t="shared" si="0"/>
        <v>Klik Disini</v>
      </c>
      <c r="C36" s="223" t="s">
        <v>27178</v>
      </c>
      <c r="D36" s="223"/>
      <c r="E36" s="223" t="s">
        <v>27179</v>
      </c>
      <c r="F36" s="223" t="s">
        <v>27180</v>
      </c>
      <c r="G36" s="223" t="s">
        <v>27181</v>
      </c>
      <c r="H36" s="223" t="s">
        <v>583</v>
      </c>
      <c r="I36" s="223" t="s">
        <v>583</v>
      </c>
      <c r="J36" s="86" t="s">
        <v>263</v>
      </c>
      <c r="K36" s="223" t="s">
        <v>447</v>
      </c>
      <c r="L36" s="223"/>
      <c r="M36" s="223" t="s">
        <v>447</v>
      </c>
      <c r="N36" s="223" t="s">
        <v>449</v>
      </c>
      <c r="O36" s="223" t="s">
        <v>583</v>
      </c>
      <c r="P36" s="223">
        <v>1979</v>
      </c>
      <c r="Q36" s="223">
        <v>2021</v>
      </c>
      <c r="R36" s="223" t="s">
        <v>27025</v>
      </c>
      <c r="S36" s="223" t="s">
        <v>66</v>
      </c>
      <c r="T36" s="223" t="s">
        <v>451</v>
      </c>
      <c r="U36" s="86">
        <v>85</v>
      </c>
      <c r="V36" s="86" t="s">
        <v>452</v>
      </c>
      <c r="W36" s="223" t="s">
        <v>897</v>
      </c>
      <c r="X36" s="223" t="s">
        <v>27182</v>
      </c>
      <c r="Y36" s="223">
        <v>48000</v>
      </c>
      <c r="Z36" s="109"/>
      <c r="AA36" s="241">
        <f t="shared" si="1"/>
        <v>0</v>
      </c>
      <c r="AB36" s="237" t="s">
        <v>27183</v>
      </c>
    </row>
    <row r="37" spans="1:28" ht="15" customHeight="1">
      <c r="A37" s="279">
        <v>28</v>
      </c>
      <c r="B37" s="222" t="str">
        <f t="shared" si="0"/>
        <v>Klik Disini</v>
      </c>
      <c r="C37" s="223" t="s">
        <v>27184</v>
      </c>
      <c r="D37" s="223"/>
      <c r="E37" s="223" t="s">
        <v>27185</v>
      </c>
      <c r="F37" s="223" t="s">
        <v>27186</v>
      </c>
      <c r="G37" s="223" t="s">
        <v>27187</v>
      </c>
      <c r="H37" s="223" t="s">
        <v>398</v>
      </c>
      <c r="I37" s="223" t="s">
        <v>7478</v>
      </c>
      <c r="J37" s="86" t="s">
        <v>316</v>
      </c>
      <c r="K37" s="223" t="s">
        <v>447</v>
      </c>
      <c r="L37" s="223"/>
      <c r="M37" s="223" t="s">
        <v>447</v>
      </c>
      <c r="N37" s="223" t="s">
        <v>449</v>
      </c>
      <c r="O37" s="223" t="s">
        <v>450</v>
      </c>
      <c r="P37" s="223">
        <v>2019</v>
      </c>
      <c r="Q37" s="223">
        <v>2021</v>
      </c>
      <c r="R37" s="223" t="s">
        <v>27025</v>
      </c>
      <c r="S37" s="223" t="s">
        <v>66</v>
      </c>
      <c r="T37" s="223" t="s">
        <v>451</v>
      </c>
      <c r="U37" s="86">
        <v>80</v>
      </c>
      <c r="V37" s="86" t="s">
        <v>452</v>
      </c>
      <c r="W37" s="223" t="s">
        <v>515</v>
      </c>
      <c r="X37" s="223" t="s">
        <v>27188</v>
      </c>
      <c r="Y37" s="223">
        <v>34000</v>
      </c>
      <c r="Z37" s="109"/>
      <c r="AA37" s="241">
        <f t="shared" si="1"/>
        <v>0</v>
      </c>
      <c r="AB37" s="237" t="s">
        <v>27189</v>
      </c>
    </row>
    <row r="38" spans="1:28" ht="15" customHeight="1">
      <c r="A38" s="279">
        <v>29</v>
      </c>
      <c r="B38" s="222" t="str">
        <f t="shared" si="0"/>
        <v>Klik Disini</v>
      </c>
      <c r="C38" s="223" t="s">
        <v>27190</v>
      </c>
      <c r="D38" s="223"/>
      <c r="E38" s="223" t="s">
        <v>27191</v>
      </c>
      <c r="F38" s="223" t="s">
        <v>27192</v>
      </c>
      <c r="G38" s="223" t="s">
        <v>27193</v>
      </c>
      <c r="H38" s="223" t="s">
        <v>27194</v>
      </c>
      <c r="I38" s="223" t="s">
        <v>581</v>
      </c>
      <c r="J38" s="86" t="s">
        <v>271</v>
      </c>
      <c r="K38" s="223" t="s">
        <v>447</v>
      </c>
      <c r="L38" s="223"/>
      <c r="M38" s="223" t="s">
        <v>447</v>
      </c>
      <c r="N38" s="223" t="s">
        <v>449</v>
      </c>
      <c r="O38" s="223" t="s">
        <v>450</v>
      </c>
      <c r="P38" s="223">
        <v>2022</v>
      </c>
      <c r="Q38" s="223">
        <v>2022</v>
      </c>
      <c r="R38" s="223" t="s">
        <v>27025</v>
      </c>
      <c r="S38" s="223" t="s">
        <v>66</v>
      </c>
      <c r="T38" s="223" t="s">
        <v>451</v>
      </c>
      <c r="U38" s="86">
        <v>90</v>
      </c>
      <c r="V38" s="86" t="s">
        <v>452</v>
      </c>
      <c r="W38" s="223" t="s">
        <v>594</v>
      </c>
      <c r="X38" s="223" t="s">
        <v>27195</v>
      </c>
      <c r="Y38" s="223">
        <v>25000</v>
      </c>
      <c r="Z38" s="109"/>
      <c r="AA38" s="241">
        <f t="shared" si="1"/>
        <v>0</v>
      </c>
      <c r="AB38" s="237" t="s">
        <v>27196</v>
      </c>
    </row>
    <row r="39" spans="1:28" ht="15" customHeight="1">
      <c r="A39" s="279">
        <v>30</v>
      </c>
      <c r="B39" s="222" t="str">
        <f t="shared" si="0"/>
        <v>Klik Disini</v>
      </c>
      <c r="C39" s="223" t="s">
        <v>27197</v>
      </c>
      <c r="D39" s="223"/>
      <c r="E39" s="223" t="s">
        <v>27198</v>
      </c>
      <c r="F39" s="223" t="s">
        <v>27199</v>
      </c>
      <c r="G39" s="223" t="s">
        <v>27200</v>
      </c>
      <c r="H39" s="223" t="s">
        <v>495</v>
      </c>
      <c r="I39" s="223" t="s">
        <v>446</v>
      </c>
      <c r="J39" s="86" t="s">
        <v>359</v>
      </c>
      <c r="K39" s="223" t="s">
        <v>447</v>
      </c>
      <c r="L39" s="223"/>
      <c r="M39" s="223" t="s">
        <v>447</v>
      </c>
      <c r="N39" s="223" t="s">
        <v>449</v>
      </c>
      <c r="O39" s="223" t="s">
        <v>27088</v>
      </c>
      <c r="P39" s="223">
        <v>2020</v>
      </c>
      <c r="Q39" s="223">
        <v>2021</v>
      </c>
      <c r="R39" s="223" t="s">
        <v>27025</v>
      </c>
      <c r="S39" s="223" t="s">
        <v>66</v>
      </c>
      <c r="T39" s="223" t="s">
        <v>451</v>
      </c>
      <c r="U39" s="86">
        <v>262</v>
      </c>
      <c r="V39" s="86" t="s">
        <v>452</v>
      </c>
      <c r="W39" s="223" t="s">
        <v>2063</v>
      </c>
      <c r="X39" s="223" t="s">
        <v>27201</v>
      </c>
      <c r="Y39" s="223">
        <v>75000</v>
      </c>
      <c r="Z39" s="109"/>
      <c r="AA39" s="241">
        <f t="shared" si="1"/>
        <v>0</v>
      </c>
      <c r="AB39" s="237" t="s">
        <v>27202</v>
      </c>
    </row>
    <row r="40" spans="1:28">
      <c r="A40" s="279">
        <v>31</v>
      </c>
      <c r="B40" s="222" t="str">
        <f t="shared" si="0"/>
        <v>Klik Disini</v>
      </c>
      <c r="C40" s="223" t="s">
        <v>27203</v>
      </c>
      <c r="D40" s="223"/>
      <c r="E40" s="223" t="s">
        <v>27204</v>
      </c>
      <c r="F40" s="223" t="s">
        <v>27205</v>
      </c>
      <c r="G40" s="223" t="s">
        <v>27206</v>
      </c>
      <c r="H40" s="223" t="s">
        <v>692</v>
      </c>
      <c r="I40" s="223" t="s">
        <v>446</v>
      </c>
      <c r="J40" s="86" t="s">
        <v>373</v>
      </c>
      <c r="K40" s="223" t="s">
        <v>447</v>
      </c>
      <c r="L40" s="223"/>
      <c r="M40" s="223" t="s">
        <v>447</v>
      </c>
      <c r="N40" s="223" t="s">
        <v>449</v>
      </c>
      <c r="O40" s="223" t="s">
        <v>27088</v>
      </c>
      <c r="P40" s="223">
        <v>2020</v>
      </c>
      <c r="Q40" s="223">
        <v>2020</v>
      </c>
      <c r="R40" s="223" t="s">
        <v>27025</v>
      </c>
      <c r="S40" s="223" t="s">
        <v>66</v>
      </c>
      <c r="T40" s="223" t="s">
        <v>451</v>
      </c>
      <c r="U40" s="86">
        <v>272</v>
      </c>
      <c r="V40" s="86" t="s">
        <v>452</v>
      </c>
      <c r="W40" s="223" t="s">
        <v>8432</v>
      </c>
      <c r="X40" s="223" t="s">
        <v>27207</v>
      </c>
      <c r="Y40" s="223">
        <v>75000</v>
      </c>
      <c r="Z40" s="109"/>
      <c r="AA40" s="241">
        <f t="shared" si="1"/>
        <v>0</v>
      </c>
      <c r="AB40" s="237" t="s">
        <v>27208</v>
      </c>
    </row>
    <row r="41" spans="1:28" ht="15" customHeight="1">
      <c r="A41" s="279">
        <v>32</v>
      </c>
      <c r="B41" s="222" t="str">
        <f t="shared" si="0"/>
        <v>Klik Disini</v>
      </c>
      <c r="C41" s="223" t="s">
        <v>27209</v>
      </c>
      <c r="D41" s="223"/>
      <c r="E41" s="223" t="s">
        <v>27210</v>
      </c>
      <c r="F41" s="223" t="s">
        <v>27211</v>
      </c>
      <c r="G41" s="223" t="s">
        <v>27212</v>
      </c>
      <c r="H41" s="223" t="s">
        <v>384</v>
      </c>
      <c r="I41" s="223" t="s">
        <v>446</v>
      </c>
      <c r="J41" s="86" t="s">
        <v>349</v>
      </c>
      <c r="K41" s="223" t="s">
        <v>447</v>
      </c>
      <c r="L41" s="223"/>
      <c r="M41" s="223" t="s">
        <v>447</v>
      </c>
      <c r="N41" s="223" t="s">
        <v>449</v>
      </c>
      <c r="O41" s="223" t="s">
        <v>27213</v>
      </c>
      <c r="P41" s="223">
        <v>2020</v>
      </c>
      <c r="Q41" s="223">
        <v>2021</v>
      </c>
      <c r="R41" s="223" t="s">
        <v>27025</v>
      </c>
      <c r="S41" s="223" t="s">
        <v>66</v>
      </c>
      <c r="T41" s="223" t="s">
        <v>451</v>
      </c>
      <c r="U41" s="86">
        <v>944</v>
      </c>
      <c r="V41" s="86" t="s">
        <v>452</v>
      </c>
      <c r="W41" s="223" t="s">
        <v>4347</v>
      </c>
      <c r="X41" s="223" t="s">
        <v>27214</v>
      </c>
      <c r="Y41" s="223">
        <v>127000</v>
      </c>
      <c r="Z41" s="109"/>
      <c r="AA41" s="241">
        <f t="shared" si="1"/>
        <v>0</v>
      </c>
      <c r="AB41" s="237" t="s">
        <v>27215</v>
      </c>
    </row>
    <row r="42" spans="1:28" ht="15" customHeight="1">
      <c r="A42" s="279">
        <v>33</v>
      </c>
      <c r="B42" s="222" t="str">
        <f t="shared" si="0"/>
        <v>Klik Disini</v>
      </c>
      <c r="C42" s="223" t="s">
        <v>27216</v>
      </c>
      <c r="D42" s="223"/>
      <c r="E42" s="223" t="s">
        <v>27217</v>
      </c>
      <c r="F42" s="223" t="s">
        <v>27218</v>
      </c>
      <c r="G42" s="223" t="s">
        <v>27219</v>
      </c>
      <c r="H42" s="223" t="s">
        <v>512</v>
      </c>
      <c r="I42" s="223" t="s">
        <v>446</v>
      </c>
      <c r="J42" s="86" t="s">
        <v>373</v>
      </c>
      <c r="K42" s="223" t="s">
        <v>447</v>
      </c>
      <c r="L42" s="223"/>
      <c r="M42" s="223" t="s">
        <v>447</v>
      </c>
      <c r="N42" s="223" t="s">
        <v>449</v>
      </c>
      <c r="O42" s="223" t="s">
        <v>27088</v>
      </c>
      <c r="P42" s="223">
        <v>2020</v>
      </c>
      <c r="Q42" s="223">
        <v>2021</v>
      </c>
      <c r="R42" s="223" t="s">
        <v>27025</v>
      </c>
      <c r="S42" s="223" t="s">
        <v>66</v>
      </c>
      <c r="T42" s="223" t="s">
        <v>451</v>
      </c>
      <c r="U42" s="86">
        <v>287</v>
      </c>
      <c r="V42" s="86" t="s">
        <v>452</v>
      </c>
      <c r="W42" s="223" t="s">
        <v>2506</v>
      </c>
      <c r="X42" s="223" t="s">
        <v>27220</v>
      </c>
      <c r="Y42" s="223">
        <v>98000</v>
      </c>
      <c r="Z42" s="109"/>
      <c r="AA42" s="241">
        <f t="shared" si="1"/>
        <v>0</v>
      </c>
      <c r="AB42" s="237" t="s">
        <v>27221</v>
      </c>
    </row>
    <row r="43" spans="1:28" ht="15" customHeight="1">
      <c r="A43" s="279">
        <v>34</v>
      </c>
      <c r="B43" s="222" t="str">
        <f t="shared" si="0"/>
        <v>Klik Disini</v>
      </c>
      <c r="C43" s="223" t="s">
        <v>27222</v>
      </c>
      <c r="D43" s="223"/>
      <c r="E43" s="223" t="s">
        <v>27223</v>
      </c>
      <c r="F43" s="223" t="s">
        <v>27224</v>
      </c>
      <c r="G43" s="223" t="s">
        <v>27225</v>
      </c>
      <c r="H43" s="223" t="s">
        <v>27226</v>
      </c>
      <c r="I43" s="223" t="s">
        <v>1844</v>
      </c>
      <c r="J43" s="86" t="s">
        <v>397</v>
      </c>
      <c r="K43" s="223" t="s">
        <v>447</v>
      </c>
      <c r="L43" s="223"/>
      <c r="M43" s="223" t="s">
        <v>447</v>
      </c>
      <c r="N43" s="223" t="s">
        <v>449</v>
      </c>
      <c r="O43" s="223" t="s">
        <v>27088</v>
      </c>
      <c r="P43" s="223">
        <v>2019</v>
      </c>
      <c r="Q43" s="223">
        <v>2021</v>
      </c>
      <c r="R43" s="223" t="s">
        <v>27025</v>
      </c>
      <c r="S43" s="223" t="s">
        <v>66</v>
      </c>
      <c r="T43" s="223" t="s">
        <v>451</v>
      </c>
      <c r="U43" s="86">
        <v>182</v>
      </c>
      <c r="V43" s="86" t="s">
        <v>452</v>
      </c>
      <c r="W43" s="223" t="s">
        <v>1161</v>
      </c>
      <c r="X43" s="223" t="s">
        <v>27227</v>
      </c>
      <c r="Y43" s="223">
        <v>72000</v>
      </c>
      <c r="Z43" s="109"/>
      <c r="AA43" s="241">
        <f t="shared" si="1"/>
        <v>0</v>
      </c>
      <c r="AB43" s="237" t="s">
        <v>27228</v>
      </c>
    </row>
    <row r="44" spans="1:28" ht="15" customHeight="1">
      <c r="A44" s="279">
        <v>35</v>
      </c>
      <c r="B44" s="222" t="str">
        <f t="shared" si="0"/>
        <v>Klik Disini</v>
      </c>
      <c r="C44" s="223" t="s">
        <v>27229</v>
      </c>
      <c r="D44" s="223"/>
      <c r="E44" s="223" t="s">
        <v>27230</v>
      </c>
      <c r="F44" s="223" t="s">
        <v>27231</v>
      </c>
      <c r="G44" s="223" t="s">
        <v>27232</v>
      </c>
      <c r="H44" s="223" t="s">
        <v>553</v>
      </c>
      <c r="I44" s="223" t="s">
        <v>446</v>
      </c>
      <c r="J44" s="86" t="s">
        <v>353</v>
      </c>
      <c r="K44" s="223" t="s">
        <v>447</v>
      </c>
      <c r="L44" s="223"/>
      <c r="M44" s="223" t="s">
        <v>447</v>
      </c>
      <c r="N44" s="223" t="s">
        <v>449</v>
      </c>
      <c r="O44" s="223" t="s">
        <v>27088</v>
      </c>
      <c r="P44" s="223">
        <v>2020</v>
      </c>
      <c r="Q44" s="223">
        <v>2021</v>
      </c>
      <c r="R44" s="223" t="s">
        <v>27025</v>
      </c>
      <c r="S44" s="223" t="s">
        <v>66</v>
      </c>
      <c r="T44" s="223" t="s">
        <v>451</v>
      </c>
      <c r="U44" s="86">
        <v>326</v>
      </c>
      <c r="V44" s="86" t="s">
        <v>452</v>
      </c>
      <c r="W44" s="223" t="s">
        <v>796</v>
      </c>
      <c r="X44" s="223" t="s">
        <v>27233</v>
      </c>
      <c r="Y44" s="223">
        <v>88000</v>
      </c>
      <c r="Z44" s="109"/>
      <c r="AA44" s="241">
        <f t="shared" si="1"/>
        <v>0</v>
      </c>
      <c r="AB44" s="227" t="s">
        <v>27234</v>
      </c>
    </row>
    <row r="45" spans="1:28" ht="15" customHeight="1">
      <c r="A45" s="279">
        <v>36</v>
      </c>
      <c r="B45" s="222" t="str">
        <f t="shared" si="0"/>
        <v>Klik Disini</v>
      </c>
      <c r="C45" s="223" t="s">
        <v>27235</v>
      </c>
      <c r="D45" s="223"/>
      <c r="E45" s="223" t="s">
        <v>27236</v>
      </c>
      <c r="F45" s="223" t="s">
        <v>27237</v>
      </c>
      <c r="G45" s="223" t="s">
        <v>27238</v>
      </c>
      <c r="H45" s="223" t="s">
        <v>553</v>
      </c>
      <c r="I45" s="223" t="s">
        <v>446</v>
      </c>
      <c r="J45" s="86" t="s">
        <v>353</v>
      </c>
      <c r="K45" s="223" t="s">
        <v>447</v>
      </c>
      <c r="L45" s="223"/>
      <c r="M45" s="223" t="s">
        <v>447</v>
      </c>
      <c r="N45" s="223" t="s">
        <v>449</v>
      </c>
      <c r="O45" s="223" t="s">
        <v>27088</v>
      </c>
      <c r="P45" s="223">
        <v>2022</v>
      </c>
      <c r="Q45" s="223">
        <v>2022</v>
      </c>
      <c r="R45" s="223" t="s">
        <v>27025</v>
      </c>
      <c r="S45" s="223" t="s">
        <v>66</v>
      </c>
      <c r="T45" s="223" t="s">
        <v>451</v>
      </c>
      <c r="U45" s="86">
        <v>363</v>
      </c>
      <c r="V45" s="86" t="s">
        <v>452</v>
      </c>
      <c r="W45" s="223" t="s">
        <v>1505</v>
      </c>
      <c r="X45" s="223" t="s">
        <v>27239</v>
      </c>
      <c r="Y45" s="223">
        <v>98000</v>
      </c>
      <c r="Z45" s="109"/>
      <c r="AA45" s="241">
        <f t="shared" si="1"/>
        <v>0</v>
      </c>
      <c r="AB45" s="237" t="s">
        <v>27240</v>
      </c>
    </row>
    <row r="46" spans="1:28" ht="15" customHeight="1">
      <c r="A46" s="279">
        <v>37</v>
      </c>
      <c r="B46" s="222" t="str">
        <f t="shared" si="0"/>
        <v>Klik Disini</v>
      </c>
      <c r="C46" s="223" t="s">
        <v>27241</v>
      </c>
      <c r="D46" s="223"/>
      <c r="E46" s="223" t="s">
        <v>27198</v>
      </c>
      <c r="F46" s="223" t="s">
        <v>27242</v>
      </c>
      <c r="G46" s="223" t="s">
        <v>27243</v>
      </c>
      <c r="H46" s="223" t="s">
        <v>553</v>
      </c>
      <c r="I46" s="223" t="s">
        <v>446</v>
      </c>
      <c r="J46" s="86" t="s">
        <v>353</v>
      </c>
      <c r="K46" s="223" t="s">
        <v>447</v>
      </c>
      <c r="L46" s="223"/>
      <c r="M46" s="223" t="s">
        <v>447</v>
      </c>
      <c r="N46" s="223" t="s">
        <v>449</v>
      </c>
      <c r="O46" s="223" t="s">
        <v>27088</v>
      </c>
      <c r="P46" s="223">
        <v>2019</v>
      </c>
      <c r="Q46" s="223">
        <v>2021</v>
      </c>
      <c r="R46" s="223" t="s">
        <v>27025</v>
      </c>
      <c r="S46" s="223" t="s">
        <v>66</v>
      </c>
      <c r="T46" s="223" t="s">
        <v>451</v>
      </c>
      <c r="U46" s="86">
        <v>258</v>
      </c>
      <c r="V46" s="86" t="s">
        <v>452</v>
      </c>
      <c r="W46" s="223" t="s">
        <v>3460</v>
      </c>
      <c r="X46" s="223" t="s">
        <v>27244</v>
      </c>
      <c r="Y46" s="223">
        <v>139000</v>
      </c>
      <c r="Z46" s="109"/>
      <c r="AA46" s="241">
        <f t="shared" si="1"/>
        <v>0</v>
      </c>
      <c r="AB46" s="237" t="s">
        <v>27245</v>
      </c>
    </row>
    <row r="47" spans="1:28" ht="15" customHeight="1">
      <c r="A47" s="279">
        <v>38</v>
      </c>
      <c r="B47" s="222" t="str">
        <f t="shared" si="0"/>
        <v>Klik Disini</v>
      </c>
      <c r="C47" s="223" t="s">
        <v>27246</v>
      </c>
      <c r="D47" s="223"/>
      <c r="E47" s="223" t="s">
        <v>27247</v>
      </c>
      <c r="F47" s="223" t="s">
        <v>27248</v>
      </c>
      <c r="G47" s="223" t="s">
        <v>27249</v>
      </c>
      <c r="H47" s="223" t="s">
        <v>309</v>
      </c>
      <c r="I47" s="223" t="s">
        <v>1844</v>
      </c>
      <c r="J47" s="86" t="s">
        <v>397</v>
      </c>
      <c r="K47" s="223" t="s">
        <v>447</v>
      </c>
      <c r="L47" s="223"/>
      <c r="M47" s="223" t="s">
        <v>447</v>
      </c>
      <c r="N47" s="223" t="s">
        <v>449</v>
      </c>
      <c r="O47" s="223" t="s">
        <v>27088</v>
      </c>
      <c r="P47" s="223">
        <v>2020</v>
      </c>
      <c r="Q47" s="223">
        <v>2021</v>
      </c>
      <c r="R47" s="223" t="s">
        <v>27025</v>
      </c>
      <c r="S47" s="223" t="s">
        <v>66</v>
      </c>
      <c r="T47" s="223" t="s">
        <v>451</v>
      </c>
      <c r="U47" s="86">
        <v>158</v>
      </c>
      <c r="V47" s="86" t="s">
        <v>452</v>
      </c>
      <c r="W47" s="223" t="s">
        <v>2657</v>
      </c>
      <c r="X47" s="223" t="s">
        <v>27250</v>
      </c>
      <c r="Y47" s="223">
        <v>67000</v>
      </c>
      <c r="Z47" s="109"/>
      <c r="AA47" s="241">
        <f t="shared" si="1"/>
        <v>0</v>
      </c>
      <c r="AB47" s="237" t="s">
        <v>27251</v>
      </c>
    </row>
    <row r="48" spans="1:28" ht="15" customHeight="1">
      <c r="A48" s="279">
        <v>39</v>
      </c>
      <c r="B48" s="222" t="str">
        <f t="shared" si="0"/>
        <v>Klik Disini</v>
      </c>
      <c r="C48" s="223" t="s">
        <v>27252</v>
      </c>
      <c r="D48" s="223"/>
      <c r="E48" s="223" t="s">
        <v>27204</v>
      </c>
      <c r="F48" s="223" t="s">
        <v>27253</v>
      </c>
      <c r="G48" s="223" t="s">
        <v>27254</v>
      </c>
      <c r="H48" s="223" t="s">
        <v>692</v>
      </c>
      <c r="I48" s="223" t="s">
        <v>446</v>
      </c>
      <c r="J48" s="86" t="s">
        <v>373</v>
      </c>
      <c r="K48" s="223" t="s">
        <v>447</v>
      </c>
      <c r="L48" s="223"/>
      <c r="M48" s="223" t="s">
        <v>447</v>
      </c>
      <c r="N48" s="223" t="s">
        <v>735</v>
      </c>
      <c r="O48" s="223" t="s">
        <v>27088</v>
      </c>
      <c r="P48" s="223">
        <v>2020</v>
      </c>
      <c r="Q48" s="223">
        <v>2020</v>
      </c>
      <c r="R48" s="223" t="s">
        <v>27025</v>
      </c>
      <c r="S48" s="223" t="s">
        <v>66</v>
      </c>
      <c r="T48" s="223" t="s">
        <v>451</v>
      </c>
      <c r="U48" s="86">
        <v>272</v>
      </c>
      <c r="V48" s="86" t="s">
        <v>452</v>
      </c>
      <c r="W48" s="223" t="s">
        <v>1859</v>
      </c>
      <c r="X48" s="223" t="s">
        <v>27255</v>
      </c>
      <c r="Y48" s="223">
        <v>92000</v>
      </c>
      <c r="Z48" s="109"/>
      <c r="AA48" s="241">
        <f t="shared" si="1"/>
        <v>0</v>
      </c>
      <c r="AB48" s="237" t="s">
        <v>27256</v>
      </c>
    </row>
    <row r="49" spans="1:28" ht="15" customHeight="1">
      <c r="A49" s="279">
        <v>40</v>
      </c>
      <c r="B49" s="222" t="str">
        <f t="shared" si="0"/>
        <v>Klik Disini</v>
      </c>
      <c r="C49" s="223" t="s">
        <v>27257</v>
      </c>
      <c r="D49" s="223"/>
      <c r="E49" s="223" t="s">
        <v>27258</v>
      </c>
      <c r="F49" s="223" t="s">
        <v>27259</v>
      </c>
      <c r="G49" s="223" t="s">
        <v>27260</v>
      </c>
      <c r="H49" s="223" t="s">
        <v>309</v>
      </c>
      <c r="I49" s="223" t="s">
        <v>1844</v>
      </c>
      <c r="J49" s="86" t="s">
        <v>397</v>
      </c>
      <c r="K49" s="223" t="s">
        <v>447</v>
      </c>
      <c r="L49" s="223"/>
      <c r="M49" s="223" t="s">
        <v>447</v>
      </c>
      <c r="N49" s="223" t="s">
        <v>449</v>
      </c>
      <c r="O49" s="223" t="s">
        <v>27088</v>
      </c>
      <c r="P49" s="223">
        <v>2019</v>
      </c>
      <c r="Q49" s="223">
        <v>2021</v>
      </c>
      <c r="R49" s="223" t="s">
        <v>27025</v>
      </c>
      <c r="S49" s="223" t="s">
        <v>66</v>
      </c>
      <c r="T49" s="223" t="s">
        <v>451</v>
      </c>
      <c r="U49" s="86">
        <v>314</v>
      </c>
      <c r="V49" s="86" t="s">
        <v>452</v>
      </c>
      <c r="W49" s="223" t="s">
        <v>3720</v>
      </c>
      <c r="X49" s="223" t="s">
        <v>27261</v>
      </c>
      <c r="Y49" s="223">
        <v>129000</v>
      </c>
      <c r="Z49" s="109"/>
      <c r="AA49" s="241">
        <f t="shared" si="1"/>
        <v>0</v>
      </c>
      <c r="AB49" s="237" t="s">
        <v>27262</v>
      </c>
    </row>
    <row r="50" spans="1:28" ht="15" customHeight="1">
      <c r="A50" s="279">
        <v>41</v>
      </c>
      <c r="B50" s="222" t="str">
        <f t="shared" si="0"/>
        <v>Klik Disini</v>
      </c>
      <c r="C50" s="223" t="s">
        <v>27263</v>
      </c>
      <c r="D50" s="223"/>
      <c r="E50" s="223" t="s">
        <v>27264</v>
      </c>
      <c r="F50" s="223" t="s">
        <v>27265</v>
      </c>
      <c r="G50" s="223" t="s">
        <v>27266</v>
      </c>
      <c r="H50" s="223" t="s">
        <v>27226</v>
      </c>
      <c r="I50" s="223" t="s">
        <v>1844</v>
      </c>
      <c r="J50" s="86" t="s">
        <v>397</v>
      </c>
      <c r="K50" s="223" t="s">
        <v>447</v>
      </c>
      <c r="L50" s="223"/>
      <c r="M50" s="223" t="s">
        <v>447</v>
      </c>
      <c r="N50" s="223" t="s">
        <v>449</v>
      </c>
      <c r="O50" s="223" t="s">
        <v>27088</v>
      </c>
      <c r="P50" s="223">
        <v>2019</v>
      </c>
      <c r="Q50" s="223">
        <v>2021</v>
      </c>
      <c r="R50" s="223" t="s">
        <v>27025</v>
      </c>
      <c r="S50" s="223" t="s">
        <v>66</v>
      </c>
      <c r="T50" s="223" t="s">
        <v>451</v>
      </c>
      <c r="U50" s="86">
        <v>434</v>
      </c>
      <c r="V50" s="86" t="s">
        <v>452</v>
      </c>
      <c r="W50" s="223" t="s">
        <v>3741</v>
      </c>
      <c r="X50" s="223" t="s">
        <v>27267</v>
      </c>
      <c r="Y50" s="223">
        <v>147000</v>
      </c>
      <c r="Z50" s="109"/>
      <c r="AA50" s="241">
        <f t="shared" si="1"/>
        <v>0</v>
      </c>
      <c r="AB50" s="237" t="s">
        <v>27268</v>
      </c>
    </row>
    <row r="51" spans="1:28" ht="15" customHeight="1">
      <c r="A51" s="279">
        <v>42</v>
      </c>
      <c r="B51" s="222" t="str">
        <f t="shared" si="0"/>
        <v>Klik Disini</v>
      </c>
      <c r="C51" s="223" t="s">
        <v>27269</v>
      </c>
      <c r="D51" s="223"/>
      <c r="E51" s="223" t="s">
        <v>27270</v>
      </c>
      <c r="F51" s="223" t="s">
        <v>27271</v>
      </c>
      <c r="G51" s="223" t="s">
        <v>27272</v>
      </c>
      <c r="H51" s="223" t="s">
        <v>553</v>
      </c>
      <c r="I51" s="223" t="s">
        <v>446</v>
      </c>
      <c r="J51" s="86" t="s">
        <v>353</v>
      </c>
      <c r="K51" s="223" t="s">
        <v>447</v>
      </c>
      <c r="L51" s="223"/>
      <c r="M51" s="223" t="s">
        <v>447</v>
      </c>
      <c r="N51" s="223" t="s">
        <v>449</v>
      </c>
      <c r="O51" s="223" t="s">
        <v>27088</v>
      </c>
      <c r="P51" s="223">
        <v>2021</v>
      </c>
      <c r="Q51" s="223">
        <v>2021</v>
      </c>
      <c r="R51" s="223" t="s">
        <v>27025</v>
      </c>
      <c r="S51" s="223" t="s">
        <v>66</v>
      </c>
      <c r="T51" s="223" t="s">
        <v>451</v>
      </c>
      <c r="U51" s="86">
        <v>306</v>
      </c>
      <c r="V51" s="86" t="s">
        <v>452</v>
      </c>
      <c r="W51" s="223" t="s">
        <v>856</v>
      </c>
      <c r="X51" s="223" t="s">
        <v>27273</v>
      </c>
      <c r="Y51" s="223">
        <v>104000</v>
      </c>
      <c r="Z51" s="109"/>
      <c r="AA51" s="241">
        <f t="shared" si="1"/>
        <v>0</v>
      </c>
      <c r="AB51" s="237" t="s">
        <v>27274</v>
      </c>
    </row>
    <row r="52" spans="1:28" ht="15" customHeight="1">
      <c r="A52" s="279">
        <v>43</v>
      </c>
      <c r="B52" s="222" t="str">
        <f t="shared" si="0"/>
        <v>Klik Disini</v>
      </c>
      <c r="C52" s="223" t="s">
        <v>27275</v>
      </c>
      <c r="D52" s="223"/>
      <c r="E52" s="223" t="s">
        <v>27276</v>
      </c>
      <c r="F52" s="223" t="s">
        <v>27277</v>
      </c>
      <c r="G52" s="223" t="s">
        <v>27278</v>
      </c>
      <c r="H52" s="223" t="s">
        <v>824</v>
      </c>
      <c r="I52" s="223" t="s">
        <v>1844</v>
      </c>
      <c r="J52" s="86" t="s">
        <v>397</v>
      </c>
      <c r="K52" s="223" t="s">
        <v>447</v>
      </c>
      <c r="L52" s="223"/>
      <c r="M52" s="223" t="s">
        <v>447</v>
      </c>
      <c r="N52" s="223" t="s">
        <v>449</v>
      </c>
      <c r="O52" s="223" t="s">
        <v>27088</v>
      </c>
      <c r="P52" s="223">
        <v>2020</v>
      </c>
      <c r="Q52" s="223">
        <v>2021</v>
      </c>
      <c r="R52" s="223" t="s">
        <v>27025</v>
      </c>
      <c r="S52" s="223" t="s">
        <v>66</v>
      </c>
      <c r="T52" s="223" t="s">
        <v>451</v>
      </c>
      <c r="U52" s="86">
        <v>250</v>
      </c>
      <c r="V52" s="86" t="s">
        <v>452</v>
      </c>
      <c r="W52" s="223" t="s">
        <v>4187</v>
      </c>
      <c r="X52" s="223" t="s">
        <v>27279</v>
      </c>
      <c r="Y52" s="223">
        <v>69000</v>
      </c>
      <c r="Z52" s="109"/>
      <c r="AA52" s="241">
        <f t="shared" si="1"/>
        <v>0</v>
      </c>
      <c r="AB52" s="237" t="s">
        <v>27280</v>
      </c>
    </row>
    <row r="53" spans="1:28" ht="15" customHeight="1">
      <c r="A53" s="279">
        <v>44</v>
      </c>
      <c r="B53" s="222" t="str">
        <f t="shared" si="0"/>
        <v>Klik Disini</v>
      </c>
      <c r="C53" s="223" t="s">
        <v>27281</v>
      </c>
      <c r="D53" s="223"/>
      <c r="E53" s="223" t="s">
        <v>27282</v>
      </c>
      <c r="F53" s="223" t="s">
        <v>27283</v>
      </c>
      <c r="G53" s="223" t="s">
        <v>27284</v>
      </c>
      <c r="H53" s="223" t="s">
        <v>1056</v>
      </c>
      <c r="I53" s="223" t="s">
        <v>583</v>
      </c>
      <c r="J53" s="86" t="s">
        <v>265</v>
      </c>
      <c r="K53" s="223" t="s">
        <v>447</v>
      </c>
      <c r="L53" s="223"/>
      <c r="M53" s="223" t="s">
        <v>447</v>
      </c>
      <c r="N53" s="223" t="s">
        <v>449</v>
      </c>
      <c r="O53" s="223" t="s">
        <v>583</v>
      </c>
      <c r="P53" s="223">
        <v>2019</v>
      </c>
      <c r="Q53" s="223">
        <v>2021</v>
      </c>
      <c r="R53" s="223" t="s">
        <v>27025</v>
      </c>
      <c r="S53" s="223" t="s">
        <v>66</v>
      </c>
      <c r="T53" s="223" t="s">
        <v>451</v>
      </c>
      <c r="U53" s="86">
        <v>180</v>
      </c>
      <c r="V53" s="86" t="s">
        <v>452</v>
      </c>
      <c r="W53" s="223" t="s">
        <v>3230</v>
      </c>
      <c r="X53" s="223" t="s">
        <v>27285</v>
      </c>
      <c r="Y53" s="223">
        <v>74000</v>
      </c>
      <c r="Z53" s="109"/>
      <c r="AA53" s="241">
        <f t="shared" si="1"/>
        <v>0</v>
      </c>
      <c r="AB53" s="237" t="s">
        <v>27286</v>
      </c>
    </row>
    <row r="54" spans="1:28" ht="15" customHeight="1">
      <c r="A54" s="279">
        <v>45</v>
      </c>
      <c r="B54" s="222" t="str">
        <f t="shared" si="0"/>
        <v>Klik Disini</v>
      </c>
      <c r="C54" s="223" t="s">
        <v>27287</v>
      </c>
      <c r="D54" s="223"/>
      <c r="E54" s="223" t="s">
        <v>27288</v>
      </c>
      <c r="F54" s="223" t="s">
        <v>27289</v>
      </c>
      <c r="G54" s="223" t="s">
        <v>27290</v>
      </c>
      <c r="H54" s="223" t="s">
        <v>583</v>
      </c>
      <c r="I54" s="223" t="s">
        <v>583</v>
      </c>
      <c r="J54" s="86" t="s">
        <v>265</v>
      </c>
      <c r="K54" s="223" t="s">
        <v>447</v>
      </c>
      <c r="L54" s="223"/>
      <c r="M54" s="223" t="s">
        <v>447</v>
      </c>
      <c r="N54" s="223" t="s">
        <v>449</v>
      </c>
      <c r="O54" s="223" t="s">
        <v>450</v>
      </c>
      <c r="P54" s="223">
        <v>2019</v>
      </c>
      <c r="Q54" s="223">
        <v>2021</v>
      </c>
      <c r="R54" s="223" t="s">
        <v>27025</v>
      </c>
      <c r="S54" s="223" t="s">
        <v>66</v>
      </c>
      <c r="T54" s="223" t="s">
        <v>451</v>
      </c>
      <c r="U54" s="86">
        <v>162</v>
      </c>
      <c r="V54" s="86" t="s">
        <v>452</v>
      </c>
      <c r="W54" s="223" t="s">
        <v>8188</v>
      </c>
      <c r="X54" s="223" t="s">
        <v>27291</v>
      </c>
      <c r="Y54" s="223">
        <v>110000</v>
      </c>
      <c r="Z54" s="109"/>
      <c r="AA54" s="241">
        <f t="shared" si="1"/>
        <v>0</v>
      </c>
      <c r="AB54" s="237" t="s">
        <v>27292</v>
      </c>
    </row>
    <row r="55" spans="1:28" ht="15" customHeight="1">
      <c r="A55" s="279">
        <v>46</v>
      </c>
      <c r="B55" s="222" t="str">
        <f t="shared" si="0"/>
        <v>Klik Disini</v>
      </c>
      <c r="C55" s="223" t="s">
        <v>27293</v>
      </c>
      <c r="D55" s="223"/>
      <c r="E55" s="223" t="s">
        <v>27294</v>
      </c>
      <c r="F55" s="223" t="s">
        <v>27295</v>
      </c>
      <c r="G55" s="223" t="s">
        <v>27296</v>
      </c>
      <c r="H55" s="223" t="s">
        <v>583</v>
      </c>
      <c r="I55" s="223" t="s">
        <v>583</v>
      </c>
      <c r="J55" s="86" t="s">
        <v>263</v>
      </c>
      <c r="K55" s="223" t="s">
        <v>447</v>
      </c>
      <c r="L55" s="223"/>
      <c r="M55" s="223" t="s">
        <v>447</v>
      </c>
      <c r="N55" s="223" t="s">
        <v>449</v>
      </c>
      <c r="O55" s="223" t="s">
        <v>1056</v>
      </c>
      <c r="P55" s="223">
        <v>1997</v>
      </c>
      <c r="Q55" s="223">
        <v>2022</v>
      </c>
      <c r="R55" s="223" t="s">
        <v>27025</v>
      </c>
      <c r="S55" s="223" t="s">
        <v>66</v>
      </c>
      <c r="T55" s="223" t="s">
        <v>451</v>
      </c>
      <c r="U55" s="86">
        <v>102</v>
      </c>
      <c r="V55" s="86" t="s">
        <v>452</v>
      </c>
      <c r="W55" s="223" t="s">
        <v>830</v>
      </c>
      <c r="X55" s="223" t="s">
        <v>27297</v>
      </c>
      <c r="Y55" s="223">
        <v>31000</v>
      </c>
      <c r="Z55" s="109"/>
      <c r="AA55" s="241">
        <f t="shared" si="1"/>
        <v>0</v>
      </c>
      <c r="AB55" s="237" t="s">
        <v>27298</v>
      </c>
    </row>
    <row r="56" spans="1:28" ht="15" customHeight="1">
      <c r="A56" s="279">
        <v>47</v>
      </c>
      <c r="B56" s="222" t="str">
        <f t="shared" si="0"/>
        <v>Klik Disini</v>
      </c>
      <c r="C56" s="223" t="s">
        <v>27299</v>
      </c>
      <c r="D56" s="223"/>
      <c r="E56" s="223" t="s">
        <v>27300</v>
      </c>
      <c r="F56" s="223" t="s">
        <v>27301</v>
      </c>
      <c r="G56" s="223" t="s">
        <v>27302</v>
      </c>
      <c r="H56" s="223" t="s">
        <v>583</v>
      </c>
      <c r="I56" s="223" t="s">
        <v>583</v>
      </c>
      <c r="J56" s="86" t="s">
        <v>263</v>
      </c>
      <c r="K56" s="223" t="s">
        <v>447</v>
      </c>
      <c r="L56" s="223"/>
      <c r="M56" s="223" t="s">
        <v>447</v>
      </c>
      <c r="N56" s="223" t="s">
        <v>449</v>
      </c>
      <c r="O56" s="223" t="s">
        <v>583</v>
      </c>
      <c r="P56" s="223">
        <v>2019</v>
      </c>
      <c r="Q56" s="223">
        <v>2022</v>
      </c>
      <c r="R56" s="223" t="s">
        <v>27025</v>
      </c>
      <c r="S56" s="223" t="s">
        <v>66</v>
      </c>
      <c r="T56" s="223" t="s">
        <v>451</v>
      </c>
      <c r="U56" s="86">
        <v>66</v>
      </c>
      <c r="V56" s="86" t="s">
        <v>452</v>
      </c>
      <c r="W56" s="223" t="s">
        <v>1049</v>
      </c>
      <c r="X56" s="223" t="s">
        <v>27303</v>
      </c>
      <c r="Y56" s="223">
        <v>26000</v>
      </c>
      <c r="Z56" s="109"/>
      <c r="AA56" s="241">
        <f t="shared" si="1"/>
        <v>0</v>
      </c>
      <c r="AB56" s="237" t="s">
        <v>27304</v>
      </c>
    </row>
    <row r="57" spans="1:28" ht="15" customHeight="1">
      <c r="A57" s="279">
        <v>48</v>
      </c>
      <c r="B57" s="222" t="str">
        <f t="shared" si="0"/>
        <v>Klik Disini</v>
      </c>
      <c r="C57" s="223" t="s">
        <v>27305</v>
      </c>
      <c r="D57" s="223"/>
      <c r="E57" s="223" t="s">
        <v>27306</v>
      </c>
      <c r="F57" s="223" t="s">
        <v>27307</v>
      </c>
      <c r="G57" s="223" t="s">
        <v>27308</v>
      </c>
      <c r="H57" s="223" t="s">
        <v>583</v>
      </c>
      <c r="I57" s="223" t="s">
        <v>583</v>
      </c>
      <c r="J57" s="86" t="s">
        <v>267</v>
      </c>
      <c r="K57" s="223" t="s">
        <v>447</v>
      </c>
      <c r="L57" s="223"/>
      <c r="M57" s="223" t="s">
        <v>447</v>
      </c>
      <c r="N57" s="223" t="s">
        <v>449</v>
      </c>
      <c r="O57" s="223" t="s">
        <v>583</v>
      </c>
      <c r="P57" s="223">
        <v>1994</v>
      </c>
      <c r="Q57" s="223">
        <v>2022</v>
      </c>
      <c r="R57" s="223" t="s">
        <v>27025</v>
      </c>
      <c r="S57" s="223" t="s">
        <v>66</v>
      </c>
      <c r="T57" s="223" t="s">
        <v>451</v>
      </c>
      <c r="U57" s="86">
        <v>86</v>
      </c>
      <c r="V57" s="86" t="s">
        <v>452</v>
      </c>
      <c r="W57" s="223" t="s">
        <v>497</v>
      </c>
      <c r="X57" s="223" t="s">
        <v>27309</v>
      </c>
      <c r="Y57" s="223">
        <v>21000</v>
      </c>
      <c r="Z57" s="109"/>
      <c r="AA57" s="241">
        <f t="shared" si="1"/>
        <v>0</v>
      </c>
      <c r="AB57" s="237" t="s">
        <v>27310</v>
      </c>
    </row>
    <row r="58" spans="1:28" ht="15" customHeight="1">
      <c r="A58" s="279">
        <v>49</v>
      </c>
      <c r="B58" s="222" t="str">
        <f t="shared" si="0"/>
        <v>Klik Disini</v>
      </c>
      <c r="C58" s="223" t="s">
        <v>27311</v>
      </c>
      <c r="D58" s="223"/>
      <c r="E58" s="223" t="s">
        <v>27312</v>
      </c>
      <c r="F58" s="223" t="s">
        <v>27313</v>
      </c>
      <c r="G58" s="223" t="s">
        <v>27314</v>
      </c>
      <c r="H58" s="223" t="s">
        <v>583</v>
      </c>
      <c r="I58" s="223" t="s">
        <v>583</v>
      </c>
      <c r="J58" s="86" t="s">
        <v>263</v>
      </c>
      <c r="K58" s="223" t="s">
        <v>447</v>
      </c>
      <c r="L58" s="223"/>
      <c r="M58" s="223" t="s">
        <v>447</v>
      </c>
      <c r="N58" s="223" t="s">
        <v>449</v>
      </c>
      <c r="O58" s="223" t="s">
        <v>583</v>
      </c>
      <c r="P58" s="223">
        <v>1995</v>
      </c>
      <c r="Q58" s="223">
        <v>2022</v>
      </c>
      <c r="R58" s="223" t="s">
        <v>27025</v>
      </c>
      <c r="S58" s="223" t="s">
        <v>66</v>
      </c>
      <c r="T58" s="223" t="s">
        <v>451</v>
      </c>
      <c r="U58" s="86">
        <v>81</v>
      </c>
      <c r="V58" s="86" t="s">
        <v>452</v>
      </c>
      <c r="W58" s="223" t="s">
        <v>2542</v>
      </c>
      <c r="X58" s="223" t="s">
        <v>27315</v>
      </c>
      <c r="Y58" s="223">
        <v>25000</v>
      </c>
      <c r="Z58" s="109"/>
      <c r="AA58" s="241">
        <f t="shared" si="1"/>
        <v>0</v>
      </c>
      <c r="AB58" s="237" t="s">
        <v>27316</v>
      </c>
    </row>
    <row r="59" spans="1:28" ht="15" customHeight="1">
      <c r="A59" s="279">
        <v>50</v>
      </c>
      <c r="B59" s="222" t="str">
        <f t="shared" si="0"/>
        <v>Klik Disini</v>
      </c>
      <c r="C59" s="223" t="s">
        <v>27317</v>
      </c>
      <c r="D59" s="223"/>
      <c r="E59" s="223" t="s">
        <v>27318</v>
      </c>
      <c r="F59" s="223" t="s">
        <v>27319</v>
      </c>
      <c r="G59" s="223" t="s">
        <v>27320</v>
      </c>
      <c r="H59" s="223" t="s">
        <v>583</v>
      </c>
      <c r="I59" s="223" t="s">
        <v>583</v>
      </c>
      <c r="J59" s="86" t="s">
        <v>263</v>
      </c>
      <c r="K59" s="223" t="s">
        <v>447</v>
      </c>
      <c r="L59" s="223"/>
      <c r="M59" s="223" t="s">
        <v>447</v>
      </c>
      <c r="N59" s="223" t="s">
        <v>449</v>
      </c>
      <c r="O59" s="223" t="s">
        <v>583</v>
      </c>
      <c r="P59" s="223">
        <v>1992</v>
      </c>
      <c r="Q59" s="223">
        <v>2022</v>
      </c>
      <c r="R59" s="223" t="s">
        <v>27025</v>
      </c>
      <c r="S59" s="223" t="s">
        <v>66</v>
      </c>
      <c r="T59" s="223" t="s">
        <v>451</v>
      </c>
      <c r="U59" s="86">
        <v>142</v>
      </c>
      <c r="V59" s="86" t="s">
        <v>452</v>
      </c>
      <c r="W59" s="223" t="s">
        <v>3585</v>
      </c>
      <c r="X59" s="223" t="s">
        <v>27321</v>
      </c>
      <c r="Y59" s="223">
        <v>43000</v>
      </c>
      <c r="Z59" s="109"/>
      <c r="AA59" s="241">
        <f t="shared" si="1"/>
        <v>0</v>
      </c>
      <c r="AB59" s="237" t="s">
        <v>27322</v>
      </c>
    </row>
    <row r="60" spans="1:28" ht="15" customHeight="1">
      <c r="A60" s="279">
        <v>51</v>
      </c>
      <c r="B60" s="222" t="str">
        <f t="shared" si="0"/>
        <v>Klik Disini</v>
      </c>
      <c r="C60" s="223" t="s">
        <v>27323</v>
      </c>
      <c r="D60" s="223"/>
      <c r="E60" s="223" t="s">
        <v>27324</v>
      </c>
      <c r="F60" s="223" t="s">
        <v>27325</v>
      </c>
      <c r="G60" s="223" t="s">
        <v>27326</v>
      </c>
      <c r="H60" s="223" t="s">
        <v>583</v>
      </c>
      <c r="I60" s="223" t="s">
        <v>583</v>
      </c>
      <c r="J60" s="86" t="s">
        <v>263</v>
      </c>
      <c r="K60" s="223" t="s">
        <v>447</v>
      </c>
      <c r="L60" s="223"/>
      <c r="M60" s="223" t="s">
        <v>447</v>
      </c>
      <c r="N60" s="223" t="s">
        <v>449</v>
      </c>
      <c r="O60" s="223" t="s">
        <v>583</v>
      </c>
      <c r="P60" s="223">
        <v>2008</v>
      </c>
      <c r="Q60" s="223">
        <v>2022</v>
      </c>
      <c r="R60" s="223" t="s">
        <v>27025</v>
      </c>
      <c r="S60" s="223" t="s">
        <v>66</v>
      </c>
      <c r="T60" s="223" t="s">
        <v>451</v>
      </c>
      <c r="U60" s="86">
        <v>334</v>
      </c>
      <c r="V60" s="86" t="s">
        <v>452</v>
      </c>
      <c r="W60" s="223" t="s">
        <v>7391</v>
      </c>
      <c r="X60" s="223" t="s">
        <v>27327</v>
      </c>
      <c r="Y60" s="223">
        <v>77000</v>
      </c>
      <c r="Z60" s="109"/>
      <c r="AA60" s="241">
        <f t="shared" si="1"/>
        <v>0</v>
      </c>
      <c r="AB60" s="237" t="s">
        <v>27328</v>
      </c>
    </row>
    <row r="61" spans="1:28" ht="15" customHeight="1">
      <c r="A61" s="279">
        <v>52</v>
      </c>
      <c r="B61" s="222" t="str">
        <f t="shared" si="0"/>
        <v>Klik Disini</v>
      </c>
      <c r="C61" s="223" t="s">
        <v>27329</v>
      </c>
      <c r="D61" s="223"/>
      <c r="E61" s="223" t="s">
        <v>27330</v>
      </c>
      <c r="F61" s="223" t="s">
        <v>27331</v>
      </c>
      <c r="G61" s="223" t="s">
        <v>27332</v>
      </c>
      <c r="H61" s="223" t="s">
        <v>583</v>
      </c>
      <c r="I61" s="223" t="s">
        <v>583</v>
      </c>
      <c r="J61" s="86" t="s">
        <v>263</v>
      </c>
      <c r="K61" s="223" t="s">
        <v>447</v>
      </c>
      <c r="L61" s="223"/>
      <c r="M61" s="223" t="s">
        <v>447</v>
      </c>
      <c r="N61" s="223" t="s">
        <v>449</v>
      </c>
      <c r="O61" s="223" t="s">
        <v>2078</v>
      </c>
      <c r="P61" s="223">
        <v>1993</v>
      </c>
      <c r="Q61" s="223">
        <v>2022</v>
      </c>
      <c r="R61" s="223" t="s">
        <v>27025</v>
      </c>
      <c r="S61" s="223" t="s">
        <v>66</v>
      </c>
      <c r="T61" s="223" t="s">
        <v>451</v>
      </c>
      <c r="U61" s="86">
        <v>70</v>
      </c>
      <c r="V61" s="86" t="s">
        <v>452</v>
      </c>
      <c r="W61" s="223" t="s">
        <v>471</v>
      </c>
      <c r="X61" s="223" t="s">
        <v>27333</v>
      </c>
      <c r="Y61" s="223">
        <v>18000</v>
      </c>
      <c r="Z61" s="109"/>
      <c r="AA61" s="241">
        <f t="shared" si="1"/>
        <v>0</v>
      </c>
      <c r="AB61" s="237" t="s">
        <v>27334</v>
      </c>
    </row>
    <row r="62" spans="1:28" ht="15" customHeight="1">
      <c r="A62" s="279">
        <v>53</v>
      </c>
      <c r="B62" s="222" t="str">
        <f t="shared" si="0"/>
        <v>Klik Disini</v>
      </c>
      <c r="C62" s="223" t="s">
        <v>27335</v>
      </c>
      <c r="D62" s="223"/>
      <c r="E62" s="223" t="s">
        <v>27336</v>
      </c>
      <c r="F62" s="223" t="s">
        <v>27337</v>
      </c>
      <c r="G62" s="223" t="s">
        <v>27338</v>
      </c>
      <c r="H62" s="223" t="s">
        <v>583</v>
      </c>
      <c r="I62" s="223" t="s">
        <v>583</v>
      </c>
      <c r="J62" s="86" t="s">
        <v>263</v>
      </c>
      <c r="K62" s="223" t="s">
        <v>447</v>
      </c>
      <c r="L62" s="223"/>
      <c r="M62" s="223" t="s">
        <v>447</v>
      </c>
      <c r="N62" s="223" t="s">
        <v>449</v>
      </c>
      <c r="O62" s="223" t="s">
        <v>583</v>
      </c>
      <c r="P62" s="223">
        <v>1993</v>
      </c>
      <c r="Q62" s="223">
        <v>2022</v>
      </c>
      <c r="R62" s="223" t="s">
        <v>27025</v>
      </c>
      <c r="S62" s="223" t="s">
        <v>66</v>
      </c>
      <c r="T62" s="223" t="s">
        <v>451</v>
      </c>
      <c r="U62" s="86">
        <v>150</v>
      </c>
      <c r="V62" s="86" t="s">
        <v>452</v>
      </c>
      <c r="W62" s="223" t="s">
        <v>813</v>
      </c>
      <c r="X62" s="223" t="s">
        <v>27339</v>
      </c>
      <c r="Y62" s="223">
        <v>36000</v>
      </c>
      <c r="Z62" s="109"/>
      <c r="AA62" s="241">
        <f t="shared" si="1"/>
        <v>0</v>
      </c>
      <c r="AB62" s="237" t="s">
        <v>27340</v>
      </c>
    </row>
    <row r="63" spans="1:28" ht="15" customHeight="1">
      <c r="A63" s="279">
        <v>54</v>
      </c>
      <c r="B63" s="222" t="str">
        <f t="shared" si="0"/>
        <v>Klik Disini</v>
      </c>
      <c r="C63" s="223" t="s">
        <v>27341</v>
      </c>
      <c r="D63" s="223"/>
      <c r="E63" s="223" t="s">
        <v>27342</v>
      </c>
      <c r="F63" s="223" t="s">
        <v>27343</v>
      </c>
      <c r="G63" s="223" t="s">
        <v>27344</v>
      </c>
      <c r="H63" s="223" t="s">
        <v>583</v>
      </c>
      <c r="I63" s="223" t="s">
        <v>583</v>
      </c>
      <c r="J63" s="86" t="s">
        <v>265</v>
      </c>
      <c r="K63" s="223" t="s">
        <v>447</v>
      </c>
      <c r="L63" s="223"/>
      <c r="M63" s="223" t="s">
        <v>447</v>
      </c>
      <c r="N63" s="223" t="s">
        <v>449</v>
      </c>
      <c r="O63" s="223" t="s">
        <v>583</v>
      </c>
      <c r="P63" s="223">
        <v>2001</v>
      </c>
      <c r="Q63" s="223">
        <v>2022</v>
      </c>
      <c r="R63" s="223" t="s">
        <v>27025</v>
      </c>
      <c r="S63" s="223" t="s">
        <v>66</v>
      </c>
      <c r="T63" s="223" t="s">
        <v>451</v>
      </c>
      <c r="U63" s="86">
        <v>130</v>
      </c>
      <c r="V63" s="86" t="s">
        <v>452</v>
      </c>
      <c r="W63" s="223" t="s">
        <v>830</v>
      </c>
      <c r="X63" s="223" t="s">
        <v>27345</v>
      </c>
      <c r="Y63" s="223">
        <v>43000</v>
      </c>
      <c r="Z63" s="109"/>
      <c r="AA63" s="241">
        <f t="shared" si="1"/>
        <v>0</v>
      </c>
      <c r="AB63" s="237" t="s">
        <v>27346</v>
      </c>
    </row>
    <row r="64" spans="1:28" ht="15" customHeight="1">
      <c r="A64" s="279">
        <v>55</v>
      </c>
      <c r="B64" s="222" t="str">
        <f t="shared" si="0"/>
        <v>Klik Disini</v>
      </c>
      <c r="C64" s="223" t="s">
        <v>27347</v>
      </c>
      <c r="D64" s="223"/>
      <c r="E64" s="223" t="s">
        <v>27348</v>
      </c>
      <c r="F64" s="223" t="s">
        <v>27349</v>
      </c>
      <c r="G64" s="223" t="s">
        <v>27350</v>
      </c>
      <c r="H64" s="223" t="s">
        <v>583</v>
      </c>
      <c r="I64" s="223" t="s">
        <v>583</v>
      </c>
      <c r="J64" s="86" t="s">
        <v>265</v>
      </c>
      <c r="K64" s="223" t="s">
        <v>447</v>
      </c>
      <c r="L64" s="223"/>
      <c r="M64" s="223" t="s">
        <v>447</v>
      </c>
      <c r="N64" s="223" t="s">
        <v>449</v>
      </c>
      <c r="O64" s="223" t="s">
        <v>2306</v>
      </c>
      <c r="P64" s="223">
        <v>2000</v>
      </c>
      <c r="Q64" s="223">
        <v>2022</v>
      </c>
      <c r="R64" s="223" t="s">
        <v>27025</v>
      </c>
      <c r="S64" s="223" t="s">
        <v>66</v>
      </c>
      <c r="T64" s="223" t="s">
        <v>451</v>
      </c>
      <c r="U64" s="86">
        <v>62</v>
      </c>
      <c r="V64" s="86" t="s">
        <v>452</v>
      </c>
      <c r="W64" s="223" t="s">
        <v>722</v>
      </c>
      <c r="X64" s="223" t="s">
        <v>27351</v>
      </c>
      <c r="Y64" s="223">
        <v>17000</v>
      </c>
      <c r="Z64" s="109"/>
      <c r="AA64" s="241">
        <f t="shared" si="1"/>
        <v>0</v>
      </c>
      <c r="AB64" s="237" t="s">
        <v>27352</v>
      </c>
    </row>
    <row r="65" spans="1:28" ht="15" customHeight="1">
      <c r="A65" s="279">
        <v>56</v>
      </c>
      <c r="B65" s="222" t="str">
        <f t="shared" si="0"/>
        <v>Klik Disini</v>
      </c>
      <c r="C65" s="223" t="s">
        <v>27353</v>
      </c>
      <c r="D65" s="223"/>
      <c r="E65" s="223" t="s">
        <v>27354</v>
      </c>
      <c r="F65" s="223" t="s">
        <v>27355</v>
      </c>
      <c r="G65" s="223" t="s">
        <v>27356</v>
      </c>
      <c r="H65" s="223" t="s">
        <v>583</v>
      </c>
      <c r="I65" s="223" t="s">
        <v>583</v>
      </c>
      <c r="J65" s="86" t="s">
        <v>265</v>
      </c>
      <c r="K65" s="223" t="s">
        <v>447</v>
      </c>
      <c r="L65" s="223"/>
      <c r="M65" s="223" t="s">
        <v>447</v>
      </c>
      <c r="N65" s="223" t="s">
        <v>479</v>
      </c>
      <c r="O65" s="223" t="s">
        <v>2057</v>
      </c>
      <c r="P65" s="223">
        <v>1988</v>
      </c>
      <c r="Q65" s="223">
        <v>2022</v>
      </c>
      <c r="R65" s="223" t="s">
        <v>27025</v>
      </c>
      <c r="S65" s="223" t="s">
        <v>66</v>
      </c>
      <c r="T65" s="223" t="s">
        <v>451</v>
      </c>
      <c r="U65" s="86">
        <v>94</v>
      </c>
      <c r="V65" s="86" t="s">
        <v>452</v>
      </c>
      <c r="W65" s="223" t="s">
        <v>1808</v>
      </c>
      <c r="X65" s="223" t="s">
        <v>27357</v>
      </c>
      <c r="Y65" s="223">
        <v>24000</v>
      </c>
      <c r="Z65" s="109"/>
      <c r="AA65" s="241">
        <f t="shared" si="1"/>
        <v>0</v>
      </c>
      <c r="AB65" s="237" t="s">
        <v>27358</v>
      </c>
    </row>
    <row r="66" spans="1:28" ht="15" customHeight="1">
      <c r="A66" s="279">
        <v>57</v>
      </c>
      <c r="B66" s="222" t="str">
        <f t="shared" si="0"/>
        <v>Klik Disini</v>
      </c>
      <c r="C66" s="223" t="s">
        <v>27359</v>
      </c>
      <c r="D66" s="223"/>
      <c r="E66" s="223" t="s">
        <v>27360</v>
      </c>
      <c r="F66" s="223" t="s">
        <v>27361</v>
      </c>
      <c r="G66" s="223" t="s">
        <v>27362</v>
      </c>
      <c r="H66" s="223" t="s">
        <v>583</v>
      </c>
      <c r="I66" s="223" t="s">
        <v>583</v>
      </c>
      <c r="J66" s="86" t="s">
        <v>265</v>
      </c>
      <c r="K66" s="223" t="s">
        <v>447</v>
      </c>
      <c r="L66" s="223"/>
      <c r="M66" s="223" t="s">
        <v>447</v>
      </c>
      <c r="N66" s="223" t="s">
        <v>449</v>
      </c>
      <c r="O66" s="223" t="s">
        <v>583</v>
      </c>
      <c r="P66" s="223">
        <v>2000</v>
      </c>
      <c r="Q66" s="223">
        <v>2022</v>
      </c>
      <c r="R66" s="223" t="s">
        <v>27025</v>
      </c>
      <c r="S66" s="223" t="s">
        <v>66</v>
      </c>
      <c r="T66" s="223" t="s">
        <v>451</v>
      </c>
      <c r="U66" s="86">
        <v>122</v>
      </c>
      <c r="V66" s="86" t="s">
        <v>452</v>
      </c>
      <c r="W66" s="223" t="s">
        <v>3567</v>
      </c>
      <c r="X66" s="223" t="s">
        <v>27363</v>
      </c>
      <c r="Y66" s="223">
        <v>20000</v>
      </c>
      <c r="Z66" s="109"/>
      <c r="AA66" s="241">
        <f t="shared" si="1"/>
        <v>0</v>
      </c>
      <c r="AB66" s="237" t="s">
        <v>27364</v>
      </c>
    </row>
    <row r="67" spans="1:28" ht="15" customHeight="1">
      <c r="A67" s="279">
        <v>58</v>
      </c>
      <c r="B67" s="222" t="str">
        <f t="shared" si="0"/>
        <v>Klik Disini</v>
      </c>
      <c r="C67" s="223" t="s">
        <v>27365</v>
      </c>
      <c r="D67" s="223"/>
      <c r="E67" s="223" t="s">
        <v>27366</v>
      </c>
      <c r="F67" s="223"/>
      <c r="G67" s="223" t="s">
        <v>27367</v>
      </c>
      <c r="H67" s="223" t="s">
        <v>583</v>
      </c>
      <c r="I67" s="223" t="s">
        <v>583</v>
      </c>
      <c r="J67" s="86" t="s">
        <v>265</v>
      </c>
      <c r="K67" s="223" t="s">
        <v>447</v>
      </c>
      <c r="L67" s="223"/>
      <c r="M67" s="223" t="s">
        <v>447</v>
      </c>
      <c r="N67" s="223" t="s">
        <v>479</v>
      </c>
      <c r="O67" s="223" t="s">
        <v>583</v>
      </c>
      <c r="P67" s="223">
        <v>1975</v>
      </c>
      <c r="Q67" s="223">
        <v>2022</v>
      </c>
      <c r="R67" s="223" t="s">
        <v>27025</v>
      </c>
      <c r="S67" s="223" t="s">
        <v>66</v>
      </c>
      <c r="T67" s="223" t="s">
        <v>451</v>
      </c>
      <c r="U67" s="86">
        <v>222</v>
      </c>
      <c r="V67" s="86" t="s">
        <v>452</v>
      </c>
      <c r="W67" s="223" t="s">
        <v>4777</v>
      </c>
      <c r="X67" s="223" t="s">
        <v>27368</v>
      </c>
      <c r="Y67" s="223">
        <v>52000</v>
      </c>
      <c r="Z67" s="109"/>
      <c r="AA67" s="241">
        <f t="shared" si="1"/>
        <v>0</v>
      </c>
      <c r="AB67" s="237" t="s">
        <v>27369</v>
      </c>
    </row>
    <row r="68" spans="1:28" ht="15" customHeight="1">
      <c r="A68" s="279">
        <v>59</v>
      </c>
      <c r="B68" s="222" t="str">
        <f t="shared" si="0"/>
        <v>Klik Disini</v>
      </c>
      <c r="C68" s="223" t="s">
        <v>27370</v>
      </c>
      <c r="D68" s="223"/>
      <c r="E68" s="223" t="s">
        <v>27371</v>
      </c>
      <c r="F68" s="223" t="s">
        <v>27372</v>
      </c>
      <c r="G68" s="223" t="s">
        <v>27373</v>
      </c>
      <c r="H68" s="223" t="s">
        <v>15932</v>
      </c>
      <c r="I68" s="223" t="s">
        <v>513</v>
      </c>
      <c r="J68" s="86" t="s">
        <v>285</v>
      </c>
      <c r="K68" s="223" t="s">
        <v>447</v>
      </c>
      <c r="L68" s="223"/>
      <c r="M68" s="223" t="s">
        <v>447</v>
      </c>
      <c r="N68" s="223" t="s">
        <v>449</v>
      </c>
      <c r="O68" s="223" t="s">
        <v>450</v>
      </c>
      <c r="P68" s="223">
        <v>2012</v>
      </c>
      <c r="Q68" s="223">
        <v>2022</v>
      </c>
      <c r="R68" s="223" t="s">
        <v>27025</v>
      </c>
      <c r="S68" s="223" t="s">
        <v>66</v>
      </c>
      <c r="T68" s="223" t="s">
        <v>451</v>
      </c>
      <c r="U68" s="86">
        <v>97</v>
      </c>
      <c r="V68" s="86" t="s">
        <v>452</v>
      </c>
      <c r="W68" s="223" t="s">
        <v>555</v>
      </c>
      <c r="X68" s="223" t="s">
        <v>27374</v>
      </c>
      <c r="Y68" s="223">
        <v>35000</v>
      </c>
      <c r="Z68" s="109"/>
      <c r="AA68" s="241">
        <f t="shared" si="1"/>
        <v>0</v>
      </c>
      <c r="AB68" s="237" t="s">
        <v>27375</v>
      </c>
    </row>
    <row r="69" spans="1:28" ht="15" customHeight="1">
      <c r="A69" s="279">
        <v>60</v>
      </c>
      <c r="B69" s="222" t="str">
        <f t="shared" si="0"/>
        <v>Klik Disini</v>
      </c>
      <c r="C69" s="223" t="s">
        <v>27376</v>
      </c>
      <c r="D69" s="223"/>
      <c r="E69" s="223" t="s">
        <v>27377</v>
      </c>
      <c r="F69" s="223" t="s">
        <v>27378</v>
      </c>
      <c r="G69" s="223" t="s">
        <v>27379</v>
      </c>
      <c r="H69" s="223" t="s">
        <v>583</v>
      </c>
      <c r="I69" s="223" t="s">
        <v>583</v>
      </c>
      <c r="J69" s="86" t="s">
        <v>265</v>
      </c>
      <c r="K69" s="223" t="s">
        <v>447</v>
      </c>
      <c r="L69" s="223"/>
      <c r="M69" s="223" t="s">
        <v>447</v>
      </c>
      <c r="N69" s="223" t="s">
        <v>449</v>
      </c>
      <c r="O69" s="223" t="s">
        <v>1056</v>
      </c>
      <c r="P69" s="223">
        <v>2000</v>
      </c>
      <c r="Q69" s="223">
        <v>2022</v>
      </c>
      <c r="R69" s="223" t="s">
        <v>27025</v>
      </c>
      <c r="S69" s="223" t="s">
        <v>66</v>
      </c>
      <c r="T69" s="223" t="s">
        <v>451</v>
      </c>
      <c r="U69" s="86">
        <v>76</v>
      </c>
      <c r="V69" s="86" t="s">
        <v>452</v>
      </c>
      <c r="W69" s="223" t="s">
        <v>524</v>
      </c>
      <c r="X69" s="223" t="s">
        <v>27380</v>
      </c>
      <c r="Y69" s="223">
        <v>25000</v>
      </c>
      <c r="Z69" s="109"/>
      <c r="AA69" s="241">
        <f t="shared" si="1"/>
        <v>0</v>
      </c>
      <c r="AB69" s="237" t="s">
        <v>27381</v>
      </c>
    </row>
    <row r="70" spans="1:28" ht="15" customHeight="1">
      <c r="A70" s="279">
        <v>61</v>
      </c>
      <c r="B70" s="222" t="str">
        <f t="shared" si="0"/>
        <v>Klik Disini</v>
      </c>
      <c r="C70" s="223" t="s">
        <v>27382</v>
      </c>
      <c r="D70" s="223"/>
      <c r="E70" s="223" t="s">
        <v>27383</v>
      </c>
      <c r="F70" s="223" t="s">
        <v>27384</v>
      </c>
      <c r="G70" s="223" t="s">
        <v>27385</v>
      </c>
      <c r="H70" s="223" t="s">
        <v>15932</v>
      </c>
      <c r="I70" s="223" t="s">
        <v>581</v>
      </c>
      <c r="J70" s="86" t="s">
        <v>273</v>
      </c>
      <c r="K70" s="223" t="s">
        <v>447</v>
      </c>
      <c r="L70" s="223"/>
      <c r="M70" s="223" t="s">
        <v>447</v>
      </c>
      <c r="N70" s="223" t="s">
        <v>449</v>
      </c>
      <c r="O70" s="223" t="s">
        <v>450</v>
      </c>
      <c r="P70" s="223">
        <v>2012</v>
      </c>
      <c r="Q70" s="223">
        <v>2022</v>
      </c>
      <c r="R70" s="223" t="s">
        <v>27025</v>
      </c>
      <c r="S70" s="223" t="s">
        <v>66</v>
      </c>
      <c r="T70" s="223" t="s">
        <v>451</v>
      </c>
      <c r="U70" s="86">
        <v>74</v>
      </c>
      <c r="V70" s="86" t="s">
        <v>452</v>
      </c>
      <c r="W70" s="223" t="s">
        <v>497</v>
      </c>
      <c r="X70" s="223" t="s">
        <v>27386</v>
      </c>
      <c r="Y70" s="223">
        <v>26000</v>
      </c>
      <c r="Z70" s="109"/>
      <c r="AA70" s="241">
        <f t="shared" si="1"/>
        <v>0</v>
      </c>
      <c r="AB70" s="237" t="s">
        <v>27387</v>
      </c>
    </row>
    <row r="71" spans="1:28" ht="15" customHeight="1">
      <c r="A71" s="279">
        <v>62</v>
      </c>
      <c r="B71" s="222" t="str">
        <f t="shared" si="0"/>
        <v>Klik Disini</v>
      </c>
      <c r="C71" s="223" t="s">
        <v>27388</v>
      </c>
      <c r="D71" s="223"/>
      <c r="E71" s="223" t="s">
        <v>27389</v>
      </c>
      <c r="F71" s="223" t="s">
        <v>27390</v>
      </c>
      <c r="G71" s="223" t="s">
        <v>27391</v>
      </c>
      <c r="H71" s="223" t="s">
        <v>15932</v>
      </c>
      <c r="I71" s="223" t="s">
        <v>1474</v>
      </c>
      <c r="J71" s="86" t="s">
        <v>304</v>
      </c>
      <c r="K71" s="223" t="s">
        <v>447</v>
      </c>
      <c r="L71" s="223"/>
      <c r="M71" s="223" t="s">
        <v>447</v>
      </c>
      <c r="N71" s="223" t="s">
        <v>449</v>
      </c>
      <c r="O71" s="223" t="s">
        <v>450</v>
      </c>
      <c r="P71" s="223">
        <v>2012</v>
      </c>
      <c r="Q71" s="223">
        <v>2022</v>
      </c>
      <c r="R71" s="223" t="s">
        <v>27025</v>
      </c>
      <c r="S71" s="223" t="s">
        <v>66</v>
      </c>
      <c r="T71" s="223" t="s">
        <v>451</v>
      </c>
      <c r="U71" s="86">
        <v>94</v>
      </c>
      <c r="V71" s="86" t="s">
        <v>452</v>
      </c>
      <c r="W71" s="223" t="s">
        <v>4983</v>
      </c>
      <c r="X71" s="223" t="s">
        <v>27392</v>
      </c>
      <c r="Y71" s="223">
        <v>33000</v>
      </c>
      <c r="Z71" s="109"/>
      <c r="AA71" s="241">
        <f t="shared" si="1"/>
        <v>0</v>
      </c>
      <c r="AB71" s="237" t="s">
        <v>27393</v>
      </c>
    </row>
    <row r="72" spans="1:28" ht="15" customHeight="1">
      <c r="A72" s="279">
        <v>63</v>
      </c>
      <c r="B72" s="222" t="str">
        <f t="shared" si="0"/>
        <v>Klik Disini</v>
      </c>
      <c r="C72" s="223" t="s">
        <v>27394</v>
      </c>
      <c r="D72" s="223"/>
      <c r="E72" s="223" t="s">
        <v>27395</v>
      </c>
      <c r="F72" s="223" t="s">
        <v>27396</v>
      </c>
      <c r="G72" s="223" t="s">
        <v>27397</v>
      </c>
      <c r="H72" s="223" t="s">
        <v>583</v>
      </c>
      <c r="I72" s="223" t="s">
        <v>583</v>
      </c>
      <c r="J72" s="86" t="s">
        <v>265</v>
      </c>
      <c r="K72" s="223" t="s">
        <v>447</v>
      </c>
      <c r="L72" s="223"/>
      <c r="M72" s="223" t="s">
        <v>447</v>
      </c>
      <c r="N72" s="223" t="s">
        <v>449</v>
      </c>
      <c r="O72" s="223" t="s">
        <v>2306</v>
      </c>
      <c r="P72" s="223">
        <v>2011</v>
      </c>
      <c r="Q72" s="223">
        <v>2022</v>
      </c>
      <c r="R72" s="223" t="s">
        <v>27025</v>
      </c>
      <c r="S72" s="223" t="s">
        <v>66</v>
      </c>
      <c r="T72" s="223" t="s">
        <v>451</v>
      </c>
      <c r="U72" s="86">
        <v>74</v>
      </c>
      <c r="V72" s="86" t="s">
        <v>452</v>
      </c>
      <c r="W72" s="223" t="s">
        <v>884</v>
      </c>
      <c r="X72" s="223" t="s">
        <v>27398</v>
      </c>
      <c r="Y72" s="223">
        <v>17000</v>
      </c>
      <c r="Z72" s="109"/>
      <c r="AA72" s="241">
        <f t="shared" si="1"/>
        <v>0</v>
      </c>
      <c r="AB72" s="237" t="s">
        <v>27399</v>
      </c>
    </row>
    <row r="73" spans="1:28" ht="15" customHeight="1">
      <c r="A73" s="279">
        <v>64</v>
      </c>
      <c r="B73" s="222" t="str">
        <f t="shared" si="0"/>
        <v>Klik Disini</v>
      </c>
      <c r="C73" s="223" t="s">
        <v>27400</v>
      </c>
      <c r="D73" s="223"/>
      <c r="E73" s="223" t="s">
        <v>27401</v>
      </c>
      <c r="F73" s="223" t="s">
        <v>27402</v>
      </c>
      <c r="G73" s="223" t="s">
        <v>27403</v>
      </c>
      <c r="H73" s="223" t="s">
        <v>583</v>
      </c>
      <c r="I73" s="223" t="s">
        <v>583</v>
      </c>
      <c r="J73" s="86" t="s">
        <v>265</v>
      </c>
      <c r="K73" s="223" t="s">
        <v>447</v>
      </c>
      <c r="L73" s="223"/>
      <c r="M73" s="223" t="s">
        <v>447</v>
      </c>
      <c r="N73" s="223" t="s">
        <v>449</v>
      </c>
      <c r="O73" s="223" t="s">
        <v>1056</v>
      </c>
      <c r="P73" s="223">
        <v>2008</v>
      </c>
      <c r="Q73" s="223">
        <v>2022</v>
      </c>
      <c r="R73" s="223" t="s">
        <v>27025</v>
      </c>
      <c r="S73" s="223" t="s">
        <v>66</v>
      </c>
      <c r="T73" s="223" t="s">
        <v>451</v>
      </c>
      <c r="U73" s="86">
        <v>60</v>
      </c>
      <c r="V73" s="86" t="s">
        <v>452</v>
      </c>
      <c r="W73" s="223" t="s">
        <v>547</v>
      </c>
      <c r="X73" s="223" t="s">
        <v>27404</v>
      </c>
      <c r="Y73" s="223">
        <v>17000</v>
      </c>
      <c r="Z73" s="109"/>
      <c r="AA73" s="241">
        <f t="shared" si="1"/>
        <v>0</v>
      </c>
      <c r="AB73" s="237" t="s">
        <v>27405</v>
      </c>
    </row>
    <row r="74" spans="1:28" ht="15" customHeight="1">
      <c r="A74" s="279">
        <v>65</v>
      </c>
      <c r="B74" s="222" t="str">
        <f t="shared" si="0"/>
        <v>Klik Disini</v>
      </c>
      <c r="C74" s="223" t="s">
        <v>27406</v>
      </c>
      <c r="D74" s="223"/>
      <c r="E74" s="223" t="s">
        <v>27407</v>
      </c>
      <c r="F74" s="223" t="s">
        <v>27408</v>
      </c>
      <c r="G74" s="223" t="s">
        <v>27409</v>
      </c>
      <c r="H74" s="223" t="s">
        <v>583</v>
      </c>
      <c r="I74" s="223" t="s">
        <v>583</v>
      </c>
      <c r="J74" s="86" t="s">
        <v>265</v>
      </c>
      <c r="K74" s="223" t="s">
        <v>447</v>
      </c>
      <c r="L74" s="223"/>
      <c r="M74" s="223" t="s">
        <v>447</v>
      </c>
      <c r="N74" s="223" t="s">
        <v>479</v>
      </c>
      <c r="O74" s="223" t="s">
        <v>1056</v>
      </c>
      <c r="P74" s="223">
        <v>2010</v>
      </c>
      <c r="Q74" s="223">
        <v>2022</v>
      </c>
      <c r="R74" s="223" t="s">
        <v>27025</v>
      </c>
      <c r="S74" s="223" t="s">
        <v>66</v>
      </c>
      <c r="T74" s="223" t="s">
        <v>451</v>
      </c>
      <c r="U74" s="86">
        <v>100</v>
      </c>
      <c r="V74" s="86" t="s">
        <v>452</v>
      </c>
      <c r="W74" s="223" t="s">
        <v>547</v>
      </c>
      <c r="X74" s="223" t="s">
        <v>27410</v>
      </c>
      <c r="Y74" s="223">
        <v>24000</v>
      </c>
      <c r="Z74" s="109"/>
      <c r="AA74" s="241">
        <f t="shared" si="1"/>
        <v>0</v>
      </c>
      <c r="AB74" s="237" t="s">
        <v>27411</v>
      </c>
    </row>
    <row r="75" spans="1:28" ht="15" customHeight="1">
      <c r="A75" s="279">
        <v>66</v>
      </c>
      <c r="B75" s="222" t="str">
        <f t="shared" si="0"/>
        <v>Klik Disini</v>
      </c>
      <c r="C75" s="223" t="s">
        <v>27412</v>
      </c>
      <c r="D75" s="223"/>
      <c r="E75" s="223" t="s">
        <v>27413</v>
      </c>
      <c r="F75" s="223" t="s">
        <v>27414</v>
      </c>
      <c r="G75" s="223" t="s">
        <v>27415</v>
      </c>
      <c r="H75" s="223" t="s">
        <v>583</v>
      </c>
      <c r="I75" s="223" t="s">
        <v>583</v>
      </c>
      <c r="J75" s="86" t="s">
        <v>265</v>
      </c>
      <c r="K75" s="223" t="s">
        <v>447</v>
      </c>
      <c r="L75" s="223"/>
      <c r="M75" s="223" t="s">
        <v>447</v>
      </c>
      <c r="N75" s="223" t="s">
        <v>449</v>
      </c>
      <c r="O75" s="223" t="s">
        <v>583</v>
      </c>
      <c r="P75" s="223">
        <v>2022</v>
      </c>
      <c r="Q75" s="223">
        <v>2022</v>
      </c>
      <c r="R75" s="223" t="s">
        <v>27025</v>
      </c>
      <c r="S75" s="223" t="s">
        <v>66</v>
      </c>
      <c r="T75" s="223" t="s">
        <v>451</v>
      </c>
      <c r="U75" s="86">
        <v>163</v>
      </c>
      <c r="V75" s="86" t="s">
        <v>452</v>
      </c>
      <c r="W75" s="223" t="s">
        <v>4611</v>
      </c>
      <c r="X75" s="223" t="s">
        <v>27416</v>
      </c>
      <c r="Y75" s="223">
        <v>42000</v>
      </c>
      <c r="Z75" s="109"/>
      <c r="AA75" s="241">
        <f t="shared" si="1"/>
        <v>0</v>
      </c>
      <c r="AB75" s="237" t="s">
        <v>27417</v>
      </c>
    </row>
    <row r="76" spans="1:28" ht="15" customHeight="1">
      <c r="A76" s="279">
        <v>67</v>
      </c>
      <c r="B76" s="222" t="str">
        <f t="shared" si="0"/>
        <v>Klik Disini</v>
      </c>
      <c r="C76" s="223" t="s">
        <v>27418</v>
      </c>
      <c r="D76" s="223"/>
      <c r="E76" s="223" t="s">
        <v>27419</v>
      </c>
      <c r="F76" s="223" t="s">
        <v>27420</v>
      </c>
      <c r="G76" s="223" t="s">
        <v>27421</v>
      </c>
      <c r="H76" s="223" t="s">
        <v>583</v>
      </c>
      <c r="I76" s="223" t="s">
        <v>583</v>
      </c>
      <c r="J76" s="86" t="s">
        <v>265</v>
      </c>
      <c r="K76" s="223" t="s">
        <v>447</v>
      </c>
      <c r="L76" s="223"/>
      <c r="M76" s="223" t="s">
        <v>447</v>
      </c>
      <c r="N76" s="223" t="s">
        <v>449</v>
      </c>
      <c r="O76" s="223" t="s">
        <v>1056</v>
      </c>
      <c r="P76" s="223">
        <v>1993</v>
      </c>
      <c r="Q76" s="223">
        <v>2022</v>
      </c>
      <c r="R76" s="223" t="s">
        <v>27025</v>
      </c>
      <c r="S76" s="223" t="s">
        <v>66</v>
      </c>
      <c r="T76" s="223" t="s">
        <v>451</v>
      </c>
      <c r="U76" s="86">
        <v>74</v>
      </c>
      <c r="V76" s="86" t="s">
        <v>452</v>
      </c>
      <c r="W76" s="223" t="s">
        <v>488</v>
      </c>
      <c r="X76" s="223" t="s">
        <v>27422</v>
      </c>
      <c r="Y76" s="223">
        <v>19000</v>
      </c>
      <c r="Z76" s="109"/>
      <c r="AA76" s="241">
        <f t="shared" si="1"/>
        <v>0</v>
      </c>
      <c r="AB76" s="237" t="s">
        <v>27423</v>
      </c>
    </row>
    <row r="77" spans="1:28" ht="15" customHeight="1">
      <c r="A77" s="279">
        <v>68</v>
      </c>
      <c r="B77" s="222" t="str">
        <f t="shared" si="0"/>
        <v>Klik Disini</v>
      </c>
      <c r="C77" s="223" t="s">
        <v>27424</v>
      </c>
      <c r="D77" s="223"/>
      <c r="E77" s="223" t="s">
        <v>27425</v>
      </c>
      <c r="F77" s="223"/>
      <c r="G77" s="223" t="s">
        <v>27426</v>
      </c>
      <c r="H77" s="223" t="s">
        <v>583</v>
      </c>
      <c r="I77" s="223" t="s">
        <v>583</v>
      </c>
      <c r="J77" s="86" t="s">
        <v>265</v>
      </c>
      <c r="K77" s="223" t="s">
        <v>447</v>
      </c>
      <c r="L77" s="223"/>
      <c r="M77" s="223" t="s">
        <v>447</v>
      </c>
      <c r="N77" s="223" t="s">
        <v>449</v>
      </c>
      <c r="O77" s="223" t="s">
        <v>2057</v>
      </c>
      <c r="P77" s="223">
        <v>1982</v>
      </c>
      <c r="Q77" s="223">
        <v>2022</v>
      </c>
      <c r="R77" s="223" t="s">
        <v>27025</v>
      </c>
      <c r="S77" s="223" t="s">
        <v>66</v>
      </c>
      <c r="T77" s="223" t="s">
        <v>451</v>
      </c>
      <c r="U77" s="86">
        <v>74</v>
      </c>
      <c r="V77" s="86" t="s">
        <v>452</v>
      </c>
      <c r="W77" s="223" t="s">
        <v>2063</v>
      </c>
      <c r="X77" s="223" t="s">
        <v>27427</v>
      </c>
      <c r="Y77" s="223">
        <v>19000</v>
      </c>
      <c r="Z77" s="109"/>
      <c r="AA77" s="241">
        <f t="shared" si="1"/>
        <v>0</v>
      </c>
      <c r="AB77" s="237" t="s">
        <v>27428</v>
      </c>
    </row>
    <row r="78" spans="1:28" ht="15" customHeight="1">
      <c r="A78" s="279">
        <v>69</v>
      </c>
      <c r="B78" s="222" t="str">
        <f t="shared" si="0"/>
        <v>Klik Disini</v>
      </c>
      <c r="C78" s="223" t="s">
        <v>27429</v>
      </c>
      <c r="D78" s="223"/>
      <c r="E78" s="223" t="s">
        <v>27430</v>
      </c>
      <c r="F78" s="223"/>
      <c r="G78" s="223" t="s">
        <v>27431</v>
      </c>
      <c r="H78" s="223" t="s">
        <v>2306</v>
      </c>
      <c r="I78" s="223" t="s">
        <v>583</v>
      </c>
      <c r="J78" s="86" t="s">
        <v>265</v>
      </c>
      <c r="K78" s="223" t="s">
        <v>447</v>
      </c>
      <c r="L78" s="223"/>
      <c r="M78" s="223" t="s">
        <v>447</v>
      </c>
      <c r="N78" s="223" t="s">
        <v>449</v>
      </c>
      <c r="O78" s="223" t="s">
        <v>2306</v>
      </c>
      <c r="P78" s="223">
        <v>1986</v>
      </c>
      <c r="Q78" s="223">
        <v>2022</v>
      </c>
      <c r="R78" s="223" t="s">
        <v>27025</v>
      </c>
      <c r="S78" s="223" t="s">
        <v>66</v>
      </c>
      <c r="T78" s="223" t="s">
        <v>451</v>
      </c>
      <c r="U78" s="86">
        <v>86</v>
      </c>
      <c r="V78" s="86" t="s">
        <v>452</v>
      </c>
      <c r="W78" s="223" t="s">
        <v>707</v>
      </c>
      <c r="X78" s="223" t="s">
        <v>27432</v>
      </c>
      <c r="Y78" s="223">
        <v>21000</v>
      </c>
      <c r="Z78" s="109"/>
      <c r="AA78" s="241">
        <f t="shared" si="1"/>
        <v>0</v>
      </c>
      <c r="AB78" s="237" t="s">
        <v>27433</v>
      </c>
    </row>
    <row r="79" spans="1:28" ht="15" customHeight="1">
      <c r="A79" s="279">
        <v>70</v>
      </c>
      <c r="B79" s="222" t="str">
        <f t="shared" si="0"/>
        <v>Klik Disini</v>
      </c>
      <c r="C79" s="223" t="s">
        <v>27434</v>
      </c>
      <c r="D79" s="223"/>
      <c r="E79" s="223" t="s">
        <v>27435</v>
      </c>
      <c r="F79" s="223" t="s">
        <v>27436</v>
      </c>
      <c r="G79" s="223" t="s">
        <v>27437</v>
      </c>
      <c r="H79" s="223" t="s">
        <v>15932</v>
      </c>
      <c r="I79" s="223" t="s">
        <v>513</v>
      </c>
      <c r="J79" s="86" t="s">
        <v>293</v>
      </c>
      <c r="K79" s="223" t="s">
        <v>447</v>
      </c>
      <c r="L79" s="223"/>
      <c r="M79" s="223" t="s">
        <v>447</v>
      </c>
      <c r="N79" s="223" t="s">
        <v>449</v>
      </c>
      <c r="O79" s="223" t="s">
        <v>450</v>
      </c>
      <c r="P79" s="223">
        <v>2012</v>
      </c>
      <c r="Q79" s="223">
        <v>2022</v>
      </c>
      <c r="R79" s="223" t="s">
        <v>27025</v>
      </c>
      <c r="S79" s="223" t="s">
        <v>66</v>
      </c>
      <c r="T79" s="223" t="s">
        <v>451</v>
      </c>
      <c r="U79" s="86">
        <v>96</v>
      </c>
      <c r="V79" s="86" t="s">
        <v>452</v>
      </c>
      <c r="W79" s="223" t="s">
        <v>1057</v>
      </c>
      <c r="X79" s="223" t="s">
        <v>27438</v>
      </c>
      <c r="Y79" s="223">
        <v>34000</v>
      </c>
      <c r="Z79" s="109"/>
      <c r="AA79" s="241">
        <f t="shared" si="1"/>
        <v>0</v>
      </c>
      <c r="AB79" s="237" t="s">
        <v>27439</v>
      </c>
    </row>
    <row r="80" spans="1:28" ht="15" customHeight="1">
      <c r="A80" s="279">
        <v>71</v>
      </c>
      <c r="B80" s="222" t="str">
        <f t="shared" si="0"/>
        <v>Klik Disini</v>
      </c>
      <c r="C80" s="223" t="s">
        <v>27440</v>
      </c>
      <c r="D80" s="223"/>
      <c r="E80" s="223" t="s">
        <v>27441</v>
      </c>
      <c r="F80" s="223"/>
      <c r="G80" s="223" t="s">
        <v>27442</v>
      </c>
      <c r="H80" s="223" t="s">
        <v>15932</v>
      </c>
      <c r="I80" s="223" t="s">
        <v>1474</v>
      </c>
      <c r="J80" s="86" t="s">
        <v>304</v>
      </c>
      <c r="K80" s="223" t="s">
        <v>447</v>
      </c>
      <c r="L80" s="223"/>
      <c r="M80" s="223" t="s">
        <v>447</v>
      </c>
      <c r="N80" s="223" t="s">
        <v>449</v>
      </c>
      <c r="O80" s="223" t="s">
        <v>450</v>
      </c>
      <c r="P80" s="223">
        <v>1989</v>
      </c>
      <c r="Q80" s="223">
        <v>2022</v>
      </c>
      <c r="R80" s="223" t="s">
        <v>27025</v>
      </c>
      <c r="S80" s="223" t="s">
        <v>66</v>
      </c>
      <c r="T80" s="223" t="s">
        <v>451</v>
      </c>
      <c r="U80" s="86">
        <v>246</v>
      </c>
      <c r="V80" s="86" t="s">
        <v>452</v>
      </c>
      <c r="W80" s="223" t="s">
        <v>8299</v>
      </c>
      <c r="X80" s="223" t="s">
        <v>27443</v>
      </c>
      <c r="Y80" s="223">
        <v>58000</v>
      </c>
      <c r="Z80" s="109"/>
      <c r="AA80" s="241">
        <f t="shared" si="1"/>
        <v>0</v>
      </c>
      <c r="AB80" s="237" t="s">
        <v>27444</v>
      </c>
    </row>
    <row r="81" spans="1:28" ht="15" customHeight="1">
      <c r="A81" s="279">
        <v>72</v>
      </c>
      <c r="B81" s="222" t="str">
        <f t="shared" si="0"/>
        <v>Klik Disini</v>
      </c>
      <c r="C81" s="223" t="s">
        <v>27445</v>
      </c>
      <c r="D81" s="223"/>
      <c r="E81" s="223" t="s">
        <v>27446</v>
      </c>
      <c r="F81" s="223" t="s">
        <v>27447</v>
      </c>
      <c r="G81" s="223" t="s">
        <v>27448</v>
      </c>
      <c r="H81" s="223" t="s">
        <v>583</v>
      </c>
      <c r="I81" s="223" t="s">
        <v>583</v>
      </c>
      <c r="J81" s="86" t="s">
        <v>265</v>
      </c>
      <c r="K81" s="223" t="s">
        <v>447</v>
      </c>
      <c r="L81" s="223"/>
      <c r="M81" s="223" t="s">
        <v>447</v>
      </c>
      <c r="N81" s="223" t="s">
        <v>449</v>
      </c>
      <c r="O81" s="223" t="s">
        <v>1056</v>
      </c>
      <c r="P81" s="223">
        <v>1988</v>
      </c>
      <c r="Q81" s="223">
        <v>2022</v>
      </c>
      <c r="R81" s="223" t="s">
        <v>27025</v>
      </c>
      <c r="S81" s="223" t="s">
        <v>66</v>
      </c>
      <c r="T81" s="223" t="s">
        <v>451</v>
      </c>
      <c r="U81" s="86">
        <v>118</v>
      </c>
      <c r="V81" s="86" t="s">
        <v>452</v>
      </c>
      <c r="W81" s="223" t="s">
        <v>1117</v>
      </c>
      <c r="X81" s="223" t="s">
        <v>27449</v>
      </c>
      <c r="Y81" s="223">
        <v>29000</v>
      </c>
      <c r="Z81" s="109"/>
      <c r="AA81" s="241">
        <f t="shared" si="1"/>
        <v>0</v>
      </c>
      <c r="AB81" s="237" t="s">
        <v>27450</v>
      </c>
    </row>
    <row r="82" spans="1:28" ht="15" customHeight="1">
      <c r="A82" s="279">
        <v>73</v>
      </c>
      <c r="B82" s="222" t="str">
        <f t="shared" si="0"/>
        <v>Klik Disini</v>
      </c>
      <c r="C82" s="223" t="s">
        <v>27451</v>
      </c>
      <c r="D82" s="223"/>
      <c r="E82" s="223" t="s">
        <v>27452</v>
      </c>
      <c r="F82" s="223" t="s">
        <v>27453</v>
      </c>
      <c r="G82" s="223" t="s">
        <v>27454</v>
      </c>
      <c r="H82" s="223" t="s">
        <v>583</v>
      </c>
      <c r="I82" s="223" t="s">
        <v>583</v>
      </c>
      <c r="J82" s="86" t="s">
        <v>265</v>
      </c>
      <c r="K82" s="223" t="s">
        <v>447</v>
      </c>
      <c r="L82" s="223"/>
      <c r="M82" s="223" t="s">
        <v>447</v>
      </c>
      <c r="N82" s="223" t="s">
        <v>449</v>
      </c>
      <c r="O82" s="223" t="s">
        <v>1056</v>
      </c>
      <c r="P82" s="223">
        <v>1994</v>
      </c>
      <c r="Q82" s="223">
        <v>2022</v>
      </c>
      <c r="R82" s="223" t="s">
        <v>27025</v>
      </c>
      <c r="S82" s="223" t="s">
        <v>66</v>
      </c>
      <c r="T82" s="223" t="s">
        <v>451</v>
      </c>
      <c r="U82" s="86">
        <v>104</v>
      </c>
      <c r="V82" s="86" t="s">
        <v>452</v>
      </c>
      <c r="W82" s="223" t="s">
        <v>1332</v>
      </c>
      <c r="X82" s="223" t="s">
        <v>27455</v>
      </c>
      <c r="Y82" s="223">
        <v>27000</v>
      </c>
      <c r="Z82" s="109"/>
      <c r="AA82" s="241">
        <f t="shared" si="1"/>
        <v>0</v>
      </c>
      <c r="AB82" s="237" t="s">
        <v>27456</v>
      </c>
    </row>
    <row r="83" spans="1:28" ht="15" customHeight="1">
      <c r="A83" s="279">
        <v>74</v>
      </c>
      <c r="B83" s="222" t="str">
        <f t="shared" si="0"/>
        <v>Klik Disini</v>
      </c>
      <c r="C83" s="223" t="s">
        <v>27457</v>
      </c>
      <c r="D83" s="223"/>
      <c r="E83" s="223" t="s">
        <v>27458</v>
      </c>
      <c r="F83" s="223" t="s">
        <v>27459</v>
      </c>
      <c r="G83" s="223" t="s">
        <v>27460</v>
      </c>
      <c r="H83" s="223" t="s">
        <v>583</v>
      </c>
      <c r="I83" s="223" t="s">
        <v>583</v>
      </c>
      <c r="J83" s="86" t="s">
        <v>265</v>
      </c>
      <c r="K83" s="223" t="s">
        <v>447</v>
      </c>
      <c r="L83" s="223"/>
      <c r="M83" s="223" t="s">
        <v>447</v>
      </c>
      <c r="N83" s="223" t="s">
        <v>449</v>
      </c>
      <c r="O83" s="223" t="s">
        <v>1056</v>
      </c>
      <c r="P83" s="223">
        <v>2001</v>
      </c>
      <c r="Q83" s="223">
        <v>2022</v>
      </c>
      <c r="R83" s="223" t="s">
        <v>27025</v>
      </c>
      <c r="S83" s="223" t="s">
        <v>66</v>
      </c>
      <c r="T83" s="223" t="s">
        <v>451</v>
      </c>
      <c r="U83" s="86">
        <v>78</v>
      </c>
      <c r="V83" s="86" t="s">
        <v>452</v>
      </c>
      <c r="W83" s="223" t="s">
        <v>804</v>
      </c>
      <c r="X83" s="223" t="s">
        <v>27461</v>
      </c>
      <c r="Y83" s="223">
        <v>20000</v>
      </c>
      <c r="Z83" s="109"/>
      <c r="AA83" s="241">
        <f t="shared" si="1"/>
        <v>0</v>
      </c>
      <c r="AB83" s="237" t="s">
        <v>27462</v>
      </c>
    </row>
    <row r="84" spans="1:28" ht="15" customHeight="1">
      <c r="A84" s="279">
        <v>75</v>
      </c>
      <c r="B84" s="222" t="str">
        <f t="shared" si="0"/>
        <v>Klik Disini</v>
      </c>
      <c r="C84" s="223" t="s">
        <v>27463</v>
      </c>
      <c r="D84" s="223"/>
      <c r="E84" s="223" t="s">
        <v>27464</v>
      </c>
      <c r="F84" s="223" t="s">
        <v>27465</v>
      </c>
      <c r="G84" s="223" t="s">
        <v>27466</v>
      </c>
      <c r="H84" s="223" t="s">
        <v>583</v>
      </c>
      <c r="I84" s="223" t="s">
        <v>583</v>
      </c>
      <c r="J84" s="86" t="s">
        <v>265</v>
      </c>
      <c r="K84" s="223" t="s">
        <v>447</v>
      </c>
      <c r="L84" s="223"/>
      <c r="M84" s="223" t="s">
        <v>447</v>
      </c>
      <c r="N84" s="223" t="s">
        <v>449</v>
      </c>
      <c r="O84" s="223" t="s">
        <v>1056</v>
      </c>
      <c r="P84" s="223">
        <v>2010</v>
      </c>
      <c r="Q84" s="223">
        <v>2022</v>
      </c>
      <c r="R84" s="223" t="s">
        <v>27025</v>
      </c>
      <c r="S84" s="223" t="s">
        <v>66</v>
      </c>
      <c r="T84" s="223" t="s">
        <v>451</v>
      </c>
      <c r="U84" s="86">
        <v>78</v>
      </c>
      <c r="V84" s="86" t="s">
        <v>452</v>
      </c>
      <c r="W84" s="223" t="s">
        <v>1873</v>
      </c>
      <c r="X84" s="223" t="s">
        <v>27410</v>
      </c>
      <c r="Y84" s="223">
        <v>19000</v>
      </c>
      <c r="Z84" s="109"/>
      <c r="AA84" s="241">
        <f t="shared" si="1"/>
        <v>0</v>
      </c>
      <c r="AB84" s="237" t="s">
        <v>27467</v>
      </c>
    </row>
    <row r="85" spans="1:28" ht="15" customHeight="1">
      <c r="A85" s="279">
        <v>76</v>
      </c>
      <c r="B85" s="222" t="str">
        <f t="shared" si="0"/>
        <v>Klik Disini</v>
      </c>
      <c r="C85" s="223" t="s">
        <v>27468</v>
      </c>
      <c r="D85" s="223"/>
      <c r="E85" s="223" t="s">
        <v>27469</v>
      </c>
      <c r="F85" s="223" t="s">
        <v>27470</v>
      </c>
      <c r="G85" s="223" t="s">
        <v>27471</v>
      </c>
      <c r="H85" s="223" t="s">
        <v>583</v>
      </c>
      <c r="I85" s="223" t="s">
        <v>583</v>
      </c>
      <c r="J85" s="86" t="s">
        <v>265</v>
      </c>
      <c r="K85" s="223" t="s">
        <v>447</v>
      </c>
      <c r="L85" s="223"/>
      <c r="M85" s="223" t="s">
        <v>447</v>
      </c>
      <c r="N85" s="223" t="s">
        <v>479</v>
      </c>
      <c r="O85" s="223" t="s">
        <v>1056</v>
      </c>
      <c r="P85" s="223">
        <v>2010</v>
      </c>
      <c r="Q85" s="223">
        <v>2022</v>
      </c>
      <c r="R85" s="223" t="s">
        <v>27025</v>
      </c>
      <c r="S85" s="223" t="s">
        <v>66</v>
      </c>
      <c r="T85" s="223" t="s">
        <v>451</v>
      </c>
      <c r="U85" s="86">
        <v>100</v>
      </c>
      <c r="V85" s="86" t="s">
        <v>452</v>
      </c>
      <c r="W85" s="223" t="s">
        <v>1873</v>
      </c>
      <c r="X85" s="223" t="s">
        <v>27472</v>
      </c>
      <c r="Y85" s="223">
        <v>24000</v>
      </c>
      <c r="Z85" s="109"/>
      <c r="AA85" s="241">
        <f t="shared" si="1"/>
        <v>0</v>
      </c>
      <c r="AB85" s="237" t="s">
        <v>27473</v>
      </c>
    </row>
    <row r="86" spans="1:28" ht="15" customHeight="1">
      <c r="A86" s="279">
        <v>77</v>
      </c>
      <c r="B86" s="222" t="str">
        <f t="shared" si="0"/>
        <v>Klik Disini</v>
      </c>
      <c r="C86" s="223" t="s">
        <v>27474</v>
      </c>
      <c r="D86" s="223"/>
      <c r="E86" s="223" t="s">
        <v>27475</v>
      </c>
      <c r="F86" s="223" t="s">
        <v>27476</v>
      </c>
      <c r="G86" s="223" t="s">
        <v>27477</v>
      </c>
      <c r="H86" s="223" t="s">
        <v>583</v>
      </c>
      <c r="I86" s="223" t="s">
        <v>583</v>
      </c>
      <c r="J86" s="86" t="s">
        <v>265</v>
      </c>
      <c r="K86" s="223" t="s">
        <v>447</v>
      </c>
      <c r="L86" s="223"/>
      <c r="M86" s="223" t="s">
        <v>447</v>
      </c>
      <c r="N86" s="223" t="s">
        <v>449</v>
      </c>
      <c r="O86" s="223" t="s">
        <v>583</v>
      </c>
      <c r="P86" s="223">
        <v>2008</v>
      </c>
      <c r="Q86" s="223">
        <v>2022</v>
      </c>
      <c r="R86" s="223" t="s">
        <v>27025</v>
      </c>
      <c r="S86" s="223" t="s">
        <v>66</v>
      </c>
      <c r="T86" s="223" t="s">
        <v>451</v>
      </c>
      <c r="U86" s="86">
        <v>66</v>
      </c>
      <c r="V86" s="86" t="s">
        <v>452</v>
      </c>
      <c r="W86" s="223" t="s">
        <v>594</v>
      </c>
      <c r="X86" s="223" t="s">
        <v>27478</v>
      </c>
      <c r="Y86" s="223">
        <v>19000</v>
      </c>
      <c r="Z86" s="109"/>
      <c r="AA86" s="241">
        <f t="shared" si="1"/>
        <v>0</v>
      </c>
      <c r="AB86" s="237" t="s">
        <v>27479</v>
      </c>
    </row>
    <row r="87" spans="1:28" ht="15" customHeight="1">
      <c r="A87" s="279">
        <v>78</v>
      </c>
      <c r="B87" s="222" t="str">
        <f t="shared" si="0"/>
        <v>Klik Disini</v>
      </c>
      <c r="C87" s="223" t="s">
        <v>27480</v>
      </c>
      <c r="D87" s="223"/>
      <c r="E87" s="223" t="s">
        <v>27481</v>
      </c>
      <c r="F87" s="223" t="s">
        <v>27482</v>
      </c>
      <c r="G87" s="223" t="s">
        <v>27483</v>
      </c>
      <c r="H87" s="223" t="s">
        <v>583</v>
      </c>
      <c r="I87" s="223" t="s">
        <v>583</v>
      </c>
      <c r="J87" s="86" t="s">
        <v>263</v>
      </c>
      <c r="K87" s="223" t="s">
        <v>447</v>
      </c>
      <c r="L87" s="223"/>
      <c r="M87" s="223" t="s">
        <v>447</v>
      </c>
      <c r="N87" s="223" t="s">
        <v>449</v>
      </c>
      <c r="O87" s="223" t="s">
        <v>583</v>
      </c>
      <c r="P87" s="223">
        <v>2010</v>
      </c>
      <c r="Q87" s="223">
        <v>2022</v>
      </c>
      <c r="R87" s="223" t="s">
        <v>27025</v>
      </c>
      <c r="S87" s="223" t="s">
        <v>66</v>
      </c>
      <c r="T87" s="223" t="s">
        <v>451</v>
      </c>
      <c r="U87" s="86">
        <v>66</v>
      </c>
      <c r="V87" s="86" t="s">
        <v>452</v>
      </c>
      <c r="W87" s="223" t="s">
        <v>677</v>
      </c>
      <c r="X87" s="223" t="s">
        <v>27484</v>
      </c>
      <c r="Y87" s="223">
        <v>16000</v>
      </c>
      <c r="Z87" s="109"/>
      <c r="AA87" s="241">
        <f t="shared" si="1"/>
        <v>0</v>
      </c>
      <c r="AB87" s="237" t="s">
        <v>27485</v>
      </c>
    </row>
    <row r="88" spans="1:28" ht="15" customHeight="1">
      <c r="A88" s="279">
        <v>79</v>
      </c>
      <c r="B88" s="222" t="str">
        <f t="shared" si="0"/>
        <v>Klik Disini</v>
      </c>
      <c r="C88" s="223" t="s">
        <v>27486</v>
      </c>
      <c r="D88" s="223"/>
      <c r="E88" s="223" t="s">
        <v>27487</v>
      </c>
      <c r="F88" s="223" t="s">
        <v>27488</v>
      </c>
      <c r="G88" s="223" t="s">
        <v>27489</v>
      </c>
      <c r="H88" s="223" t="s">
        <v>583</v>
      </c>
      <c r="I88" s="223" t="s">
        <v>583</v>
      </c>
      <c r="J88" s="86" t="s">
        <v>263</v>
      </c>
      <c r="K88" s="223" t="s">
        <v>447</v>
      </c>
      <c r="L88" s="223"/>
      <c r="M88" s="223" t="s">
        <v>447</v>
      </c>
      <c r="N88" s="223" t="s">
        <v>449</v>
      </c>
      <c r="O88" s="223" t="s">
        <v>583</v>
      </c>
      <c r="P88" s="223">
        <v>1993</v>
      </c>
      <c r="Q88" s="223">
        <v>2022</v>
      </c>
      <c r="R88" s="223" t="s">
        <v>27025</v>
      </c>
      <c r="S88" s="223" t="s">
        <v>66</v>
      </c>
      <c r="T88" s="223" t="s">
        <v>451</v>
      </c>
      <c r="U88" s="86">
        <v>62</v>
      </c>
      <c r="V88" s="86" t="s">
        <v>452</v>
      </c>
      <c r="W88" s="223" t="s">
        <v>2602</v>
      </c>
      <c r="X88" s="223" t="s">
        <v>27490</v>
      </c>
      <c r="Y88" s="223">
        <v>15000</v>
      </c>
      <c r="Z88" s="109"/>
      <c r="AA88" s="241">
        <f t="shared" si="1"/>
        <v>0</v>
      </c>
      <c r="AB88" s="237" t="s">
        <v>27491</v>
      </c>
    </row>
    <row r="89" spans="1:28" ht="15" customHeight="1">
      <c r="A89" s="279">
        <v>80</v>
      </c>
      <c r="B89" s="222" t="str">
        <f t="shared" si="0"/>
        <v>Klik Disini</v>
      </c>
      <c r="C89" s="223" t="s">
        <v>27492</v>
      </c>
      <c r="D89" s="223"/>
      <c r="E89" s="223" t="s">
        <v>27493</v>
      </c>
      <c r="F89" s="223" t="s">
        <v>27494</v>
      </c>
      <c r="G89" s="223" t="s">
        <v>27495</v>
      </c>
      <c r="H89" s="223" t="s">
        <v>583</v>
      </c>
      <c r="I89" s="223" t="s">
        <v>583</v>
      </c>
      <c r="J89" s="86" t="s">
        <v>263</v>
      </c>
      <c r="K89" s="223" t="s">
        <v>447</v>
      </c>
      <c r="L89" s="223"/>
      <c r="M89" s="223" t="s">
        <v>447</v>
      </c>
      <c r="N89" s="223" t="s">
        <v>449</v>
      </c>
      <c r="O89" s="223" t="s">
        <v>583</v>
      </c>
      <c r="P89" s="223">
        <v>2011</v>
      </c>
      <c r="Q89" s="223">
        <v>2022</v>
      </c>
      <c r="R89" s="223" t="s">
        <v>27025</v>
      </c>
      <c r="S89" s="223" t="s">
        <v>66</v>
      </c>
      <c r="T89" s="223" t="s">
        <v>451</v>
      </c>
      <c r="U89" s="86">
        <v>62</v>
      </c>
      <c r="V89" s="86" t="s">
        <v>452</v>
      </c>
      <c r="W89" s="223" t="s">
        <v>4347</v>
      </c>
      <c r="X89" s="223" t="s">
        <v>27496</v>
      </c>
      <c r="Y89" s="223">
        <v>22000</v>
      </c>
      <c r="Z89" s="109"/>
      <c r="AA89" s="241">
        <f t="shared" si="1"/>
        <v>0</v>
      </c>
      <c r="AB89" s="237" t="s">
        <v>27497</v>
      </c>
    </row>
    <row r="90" spans="1:28" ht="15" customHeight="1">
      <c r="A90" s="279">
        <v>81</v>
      </c>
      <c r="B90" s="222" t="str">
        <f t="shared" si="0"/>
        <v>Klik Disini</v>
      </c>
      <c r="C90" s="223" t="s">
        <v>27498</v>
      </c>
      <c r="D90" s="223"/>
      <c r="E90" s="223" t="s">
        <v>27499</v>
      </c>
      <c r="F90" s="223" t="s">
        <v>27500</v>
      </c>
      <c r="G90" s="223" t="s">
        <v>27501</v>
      </c>
      <c r="H90" s="223" t="s">
        <v>583</v>
      </c>
      <c r="I90" s="223" t="s">
        <v>583</v>
      </c>
      <c r="J90" s="86" t="s">
        <v>265</v>
      </c>
      <c r="K90" s="223" t="s">
        <v>447</v>
      </c>
      <c r="L90" s="223"/>
      <c r="M90" s="223" t="s">
        <v>447</v>
      </c>
      <c r="N90" s="223" t="s">
        <v>449</v>
      </c>
      <c r="O90" s="223" t="s">
        <v>1056</v>
      </c>
      <c r="P90" s="223">
        <v>2008</v>
      </c>
      <c r="Q90" s="223">
        <v>2022</v>
      </c>
      <c r="R90" s="223" t="s">
        <v>27025</v>
      </c>
      <c r="S90" s="223" t="s">
        <v>66</v>
      </c>
      <c r="T90" s="223" t="s">
        <v>451</v>
      </c>
      <c r="U90" s="86">
        <v>73</v>
      </c>
      <c r="V90" s="86" t="s">
        <v>452</v>
      </c>
      <c r="W90" s="223" t="s">
        <v>743</v>
      </c>
      <c r="X90" s="223" t="s">
        <v>27502</v>
      </c>
      <c r="Y90" s="223">
        <v>19000</v>
      </c>
      <c r="Z90" s="109"/>
      <c r="AA90" s="241">
        <f t="shared" si="1"/>
        <v>0</v>
      </c>
      <c r="AB90" s="237" t="s">
        <v>27503</v>
      </c>
    </row>
    <row r="91" spans="1:28" ht="15" customHeight="1">
      <c r="A91" s="279">
        <v>82</v>
      </c>
      <c r="B91" s="222" t="str">
        <f t="shared" si="0"/>
        <v>Klik Disini</v>
      </c>
      <c r="C91" s="223" t="s">
        <v>27504</v>
      </c>
      <c r="D91" s="223"/>
      <c r="E91" s="223" t="s">
        <v>27505</v>
      </c>
      <c r="F91" s="223" t="s">
        <v>27506</v>
      </c>
      <c r="G91" s="223" t="s">
        <v>27507</v>
      </c>
      <c r="H91" s="223" t="s">
        <v>583</v>
      </c>
      <c r="I91" s="223" t="s">
        <v>583</v>
      </c>
      <c r="J91" s="86" t="s">
        <v>263</v>
      </c>
      <c r="K91" s="223" t="s">
        <v>447</v>
      </c>
      <c r="L91" s="223"/>
      <c r="M91" s="223" t="s">
        <v>447</v>
      </c>
      <c r="N91" s="223" t="s">
        <v>449</v>
      </c>
      <c r="O91" s="223" t="s">
        <v>583</v>
      </c>
      <c r="P91" s="223">
        <v>2011</v>
      </c>
      <c r="Q91" s="223">
        <v>2022</v>
      </c>
      <c r="R91" s="223" t="s">
        <v>27025</v>
      </c>
      <c r="S91" s="223" t="s">
        <v>66</v>
      </c>
      <c r="T91" s="223" t="s">
        <v>451</v>
      </c>
      <c r="U91" s="86">
        <v>60</v>
      </c>
      <c r="V91" s="86" t="s">
        <v>452</v>
      </c>
      <c r="W91" s="223" t="s">
        <v>6497</v>
      </c>
      <c r="X91" s="223" t="s">
        <v>27508</v>
      </c>
      <c r="Y91" s="223">
        <v>21000</v>
      </c>
      <c r="Z91" s="109"/>
      <c r="AA91" s="241">
        <f t="shared" si="1"/>
        <v>0</v>
      </c>
      <c r="AB91" s="237" t="s">
        <v>27509</v>
      </c>
    </row>
    <row r="92" spans="1:28" ht="15" customHeight="1">
      <c r="A92" s="279">
        <v>83</v>
      </c>
      <c r="B92" s="222" t="str">
        <f t="shared" si="0"/>
        <v>Klik Disini</v>
      </c>
      <c r="C92" s="223" t="s">
        <v>27510</v>
      </c>
      <c r="D92" s="223"/>
      <c r="E92" s="223" t="s">
        <v>27511</v>
      </c>
      <c r="F92" s="223" t="s">
        <v>27512</v>
      </c>
      <c r="G92" s="223" t="s">
        <v>27513</v>
      </c>
      <c r="H92" s="223" t="s">
        <v>583</v>
      </c>
      <c r="I92" s="223" t="s">
        <v>583</v>
      </c>
      <c r="J92" s="86" t="s">
        <v>263</v>
      </c>
      <c r="K92" s="223" t="s">
        <v>447</v>
      </c>
      <c r="L92" s="223"/>
      <c r="M92" s="223" t="s">
        <v>447</v>
      </c>
      <c r="N92" s="223" t="s">
        <v>449</v>
      </c>
      <c r="O92" s="223" t="s">
        <v>583</v>
      </c>
      <c r="P92" s="223">
        <v>2011</v>
      </c>
      <c r="Q92" s="223">
        <v>2022</v>
      </c>
      <c r="R92" s="223" t="s">
        <v>27025</v>
      </c>
      <c r="S92" s="223" t="s">
        <v>66</v>
      </c>
      <c r="T92" s="223" t="s">
        <v>451</v>
      </c>
      <c r="U92" s="86">
        <v>88</v>
      </c>
      <c r="V92" s="86" t="s">
        <v>452</v>
      </c>
      <c r="W92" s="223" t="s">
        <v>3842</v>
      </c>
      <c r="X92" s="223" t="s">
        <v>27514</v>
      </c>
      <c r="Y92" s="223">
        <v>22000</v>
      </c>
      <c r="Z92" s="109"/>
      <c r="AA92" s="241">
        <f t="shared" si="1"/>
        <v>0</v>
      </c>
      <c r="AB92" s="237" t="s">
        <v>27515</v>
      </c>
    </row>
    <row r="93" spans="1:28" ht="15" customHeight="1">
      <c r="A93" s="279">
        <v>84</v>
      </c>
      <c r="B93" s="222" t="str">
        <f t="shared" si="0"/>
        <v>Klik Disini</v>
      </c>
      <c r="C93" s="223" t="s">
        <v>27516</v>
      </c>
      <c r="D93" s="223"/>
      <c r="E93" s="223" t="s">
        <v>27517</v>
      </c>
      <c r="F93" s="223" t="s">
        <v>27518</v>
      </c>
      <c r="G93" s="223" t="s">
        <v>27519</v>
      </c>
      <c r="H93" s="223" t="s">
        <v>580</v>
      </c>
      <c r="I93" s="223" t="s">
        <v>581</v>
      </c>
      <c r="J93" s="86" t="s">
        <v>273</v>
      </c>
      <c r="K93" s="223" t="s">
        <v>447</v>
      </c>
      <c r="L93" s="223"/>
      <c r="M93" s="223" t="s">
        <v>447</v>
      </c>
      <c r="N93" s="223" t="s">
        <v>449</v>
      </c>
      <c r="O93" s="223" t="s">
        <v>450</v>
      </c>
      <c r="P93" s="223">
        <v>2012</v>
      </c>
      <c r="Q93" s="223">
        <v>2022</v>
      </c>
      <c r="R93" s="223" t="s">
        <v>27025</v>
      </c>
      <c r="S93" s="223" t="s">
        <v>66</v>
      </c>
      <c r="T93" s="223" t="s">
        <v>451</v>
      </c>
      <c r="U93" s="86">
        <v>82</v>
      </c>
      <c r="V93" s="86" t="s">
        <v>452</v>
      </c>
      <c r="W93" s="223" t="s">
        <v>1937</v>
      </c>
      <c r="X93" s="223" t="s">
        <v>27520</v>
      </c>
      <c r="Y93" s="223">
        <v>29000</v>
      </c>
      <c r="Z93" s="109"/>
      <c r="AA93" s="241">
        <f t="shared" si="1"/>
        <v>0</v>
      </c>
      <c r="AB93" s="237" t="s">
        <v>27521</v>
      </c>
    </row>
    <row r="94" spans="1:28" ht="15" customHeight="1">
      <c r="A94" s="279">
        <v>85</v>
      </c>
      <c r="B94" s="222" t="str">
        <f t="shared" si="0"/>
        <v>Klik Disini</v>
      </c>
      <c r="C94" s="223" t="s">
        <v>27522</v>
      </c>
      <c r="D94" s="223"/>
      <c r="E94" s="223" t="s">
        <v>27523</v>
      </c>
      <c r="F94" s="223" t="s">
        <v>27524</v>
      </c>
      <c r="G94" s="223" t="s">
        <v>27525</v>
      </c>
      <c r="H94" s="223" t="s">
        <v>580</v>
      </c>
      <c r="I94" s="223" t="s">
        <v>581</v>
      </c>
      <c r="J94" s="86" t="s">
        <v>273</v>
      </c>
      <c r="K94" s="223" t="s">
        <v>447</v>
      </c>
      <c r="L94" s="223"/>
      <c r="M94" s="223" t="s">
        <v>447</v>
      </c>
      <c r="N94" s="223" t="s">
        <v>449</v>
      </c>
      <c r="O94" s="223" t="s">
        <v>450</v>
      </c>
      <c r="P94" s="223">
        <v>2012</v>
      </c>
      <c r="Q94" s="223">
        <v>2022</v>
      </c>
      <c r="R94" s="223" t="s">
        <v>27025</v>
      </c>
      <c r="S94" s="223" t="s">
        <v>66</v>
      </c>
      <c r="T94" s="223" t="s">
        <v>451</v>
      </c>
      <c r="U94" s="86">
        <v>78</v>
      </c>
      <c r="V94" s="86" t="s">
        <v>452</v>
      </c>
      <c r="W94" s="223" t="s">
        <v>775</v>
      </c>
      <c r="X94" s="223" t="s">
        <v>27526</v>
      </c>
      <c r="Y94" s="223">
        <v>28000</v>
      </c>
      <c r="Z94" s="109"/>
      <c r="AA94" s="241">
        <f t="shared" si="1"/>
        <v>0</v>
      </c>
      <c r="AB94" s="237" t="s">
        <v>27527</v>
      </c>
    </row>
    <row r="95" spans="1:28" ht="15" customHeight="1">
      <c r="A95" s="279">
        <v>86</v>
      </c>
      <c r="B95" s="222" t="str">
        <f t="shared" si="0"/>
        <v>Klik Disini</v>
      </c>
      <c r="C95" s="223" t="s">
        <v>27528</v>
      </c>
      <c r="D95" s="223"/>
      <c r="E95" s="223" t="s">
        <v>27529</v>
      </c>
      <c r="F95" s="223" t="s">
        <v>27530</v>
      </c>
      <c r="G95" s="223" t="s">
        <v>27531</v>
      </c>
      <c r="H95" s="223" t="s">
        <v>583</v>
      </c>
      <c r="I95" s="223" t="s">
        <v>583</v>
      </c>
      <c r="J95" s="86" t="s">
        <v>265</v>
      </c>
      <c r="K95" s="223" t="s">
        <v>447</v>
      </c>
      <c r="L95" s="223"/>
      <c r="M95" s="223" t="s">
        <v>447</v>
      </c>
      <c r="N95" s="223" t="s">
        <v>449</v>
      </c>
      <c r="O95" s="223" t="s">
        <v>2078</v>
      </c>
      <c r="P95" s="223">
        <v>2004</v>
      </c>
      <c r="Q95" s="223">
        <v>2022</v>
      </c>
      <c r="R95" s="223" t="s">
        <v>27025</v>
      </c>
      <c r="S95" s="223" t="s">
        <v>66</v>
      </c>
      <c r="T95" s="223" t="s">
        <v>451</v>
      </c>
      <c r="U95" s="86">
        <v>90</v>
      </c>
      <c r="V95" s="86" t="s">
        <v>452</v>
      </c>
      <c r="W95" s="223" t="s">
        <v>897</v>
      </c>
      <c r="X95" s="223" t="s">
        <v>27532</v>
      </c>
      <c r="Y95" s="223">
        <v>22000</v>
      </c>
      <c r="Z95" s="109"/>
      <c r="AA95" s="241">
        <f t="shared" si="1"/>
        <v>0</v>
      </c>
      <c r="AB95" s="237" t="s">
        <v>27533</v>
      </c>
    </row>
    <row r="96" spans="1:28" ht="15" customHeight="1">
      <c r="A96" s="279">
        <v>87</v>
      </c>
      <c r="B96" s="222" t="str">
        <f t="shared" si="0"/>
        <v>Klik Disini</v>
      </c>
      <c r="C96" s="223" t="s">
        <v>27534</v>
      </c>
      <c r="D96" s="223"/>
      <c r="E96" s="223" t="s">
        <v>27535</v>
      </c>
      <c r="F96" s="223" t="s">
        <v>27536</v>
      </c>
      <c r="G96" s="223" t="s">
        <v>27537</v>
      </c>
      <c r="H96" s="223" t="s">
        <v>583</v>
      </c>
      <c r="I96" s="223" t="s">
        <v>583</v>
      </c>
      <c r="J96" s="86" t="s">
        <v>265</v>
      </c>
      <c r="K96" s="223" t="s">
        <v>447</v>
      </c>
      <c r="L96" s="223"/>
      <c r="M96" s="223" t="s">
        <v>447</v>
      </c>
      <c r="N96" s="223" t="s">
        <v>449</v>
      </c>
      <c r="O96" s="223" t="s">
        <v>2057</v>
      </c>
      <c r="P96" s="223">
        <v>1992</v>
      </c>
      <c r="Q96" s="223">
        <v>2022</v>
      </c>
      <c r="R96" s="223" t="s">
        <v>27025</v>
      </c>
      <c r="S96" s="223" t="s">
        <v>66</v>
      </c>
      <c r="T96" s="223" t="s">
        <v>451</v>
      </c>
      <c r="U96" s="86">
        <v>78</v>
      </c>
      <c r="V96" s="86" t="s">
        <v>452</v>
      </c>
      <c r="W96" s="223" t="s">
        <v>1332</v>
      </c>
      <c r="X96" s="223" t="s">
        <v>27538</v>
      </c>
      <c r="Y96" s="223">
        <v>20000</v>
      </c>
      <c r="Z96" s="109"/>
      <c r="AA96" s="241">
        <f t="shared" si="1"/>
        <v>0</v>
      </c>
      <c r="AB96" s="237" t="s">
        <v>27539</v>
      </c>
    </row>
    <row r="97" spans="1:28" ht="15" customHeight="1">
      <c r="A97" s="279">
        <v>88</v>
      </c>
      <c r="B97" s="222" t="str">
        <f t="shared" si="0"/>
        <v>Klik Disini</v>
      </c>
      <c r="C97" s="223" t="s">
        <v>27540</v>
      </c>
      <c r="D97" s="223"/>
      <c r="E97" s="223" t="s">
        <v>27541</v>
      </c>
      <c r="F97" s="223" t="s">
        <v>27542</v>
      </c>
      <c r="G97" s="223" t="s">
        <v>27543</v>
      </c>
      <c r="H97" s="223" t="s">
        <v>580</v>
      </c>
      <c r="I97" s="223" t="s">
        <v>581</v>
      </c>
      <c r="J97" s="86" t="s">
        <v>273</v>
      </c>
      <c r="K97" s="223" t="s">
        <v>447</v>
      </c>
      <c r="L97" s="223"/>
      <c r="M97" s="223" t="s">
        <v>447</v>
      </c>
      <c r="N97" s="223" t="s">
        <v>449</v>
      </c>
      <c r="O97" s="223" t="s">
        <v>450</v>
      </c>
      <c r="P97" s="223">
        <v>2012</v>
      </c>
      <c r="Q97" s="223">
        <v>2022</v>
      </c>
      <c r="R97" s="223" t="s">
        <v>27025</v>
      </c>
      <c r="S97" s="223" t="s">
        <v>66</v>
      </c>
      <c r="T97" s="223" t="s">
        <v>451</v>
      </c>
      <c r="U97" s="86">
        <v>72</v>
      </c>
      <c r="V97" s="86" t="s">
        <v>452</v>
      </c>
      <c r="W97" s="223" t="s">
        <v>27544</v>
      </c>
      <c r="X97" s="223" t="s">
        <v>27545</v>
      </c>
      <c r="Y97" s="223">
        <v>26000</v>
      </c>
      <c r="Z97" s="109"/>
      <c r="AA97" s="241">
        <f t="shared" si="1"/>
        <v>0</v>
      </c>
      <c r="AB97" s="237" t="s">
        <v>27546</v>
      </c>
    </row>
    <row r="98" spans="1:28" ht="15" customHeight="1">
      <c r="A98" s="279">
        <v>89</v>
      </c>
      <c r="B98" s="222" t="str">
        <f t="shared" si="0"/>
        <v>Klik Disini</v>
      </c>
      <c r="C98" s="223" t="s">
        <v>27547</v>
      </c>
      <c r="D98" s="223"/>
      <c r="E98" s="223" t="s">
        <v>27548</v>
      </c>
      <c r="F98" s="223" t="s">
        <v>27549</v>
      </c>
      <c r="G98" s="223" t="s">
        <v>27550</v>
      </c>
      <c r="H98" s="223" t="s">
        <v>583</v>
      </c>
      <c r="I98" s="223" t="s">
        <v>583</v>
      </c>
      <c r="J98" s="86" t="s">
        <v>265</v>
      </c>
      <c r="K98" s="223" t="s">
        <v>447</v>
      </c>
      <c r="L98" s="223"/>
      <c r="M98" s="223" t="s">
        <v>447</v>
      </c>
      <c r="N98" s="223" t="s">
        <v>449</v>
      </c>
      <c r="O98" s="223" t="s">
        <v>583</v>
      </c>
      <c r="P98" s="223">
        <v>1987</v>
      </c>
      <c r="Q98" s="223">
        <v>2022</v>
      </c>
      <c r="R98" s="223" t="s">
        <v>27025</v>
      </c>
      <c r="S98" s="223" t="s">
        <v>66</v>
      </c>
      <c r="T98" s="223" t="s">
        <v>451</v>
      </c>
      <c r="U98" s="86">
        <v>128</v>
      </c>
      <c r="V98" s="86" t="s">
        <v>452</v>
      </c>
      <c r="W98" s="223" t="s">
        <v>1820</v>
      </c>
      <c r="X98" s="223" t="s">
        <v>27551</v>
      </c>
      <c r="Y98" s="223">
        <v>31000</v>
      </c>
      <c r="Z98" s="109"/>
      <c r="AA98" s="241">
        <f t="shared" si="1"/>
        <v>0</v>
      </c>
      <c r="AB98" s="237" t="s">
        <v>27552</v>
      </c>
    </row>
    <row r="99" spans="1:28" ht="15" customHeight="1">
      <c r="A99" s="279">
        <v>90</v>
      </c>
      <c r="B99" s="222" t="str">
        <f t="shared" si="0"/>
        <v>Klik Disini</v>
      </c>
      <c r="C99" s="223" t="s">
        <v>27553</v>
      </c>
      <c r="D99" s="223"/>
      <c r="E99" s="223" t="s">
        <v>27554</v>
      </c>
      <c r="F99" s="223" t="s">
        <v>27555</v>
      </c>
      <c r="G99" s="223" t="s">
        <v>27556</v>
      </c>
      <c r="H99" s="223" t="s">
        <v>580</v>
      </c>
      <c r="I99" s="223" t="s">
        <v>581</v>
      </c>
      <c r="J99" s="86" t="s">
        <v>273</v>
      </c>
      <c r="K99" s="223" t="s">
        <v>447</v>
      </c>
      <c r="L99" s="223"/>
      <c r="M99" s="223" t="s">
        <v>447</v>
      </c>
      <c r="N99" s="223" t="s">
        <v>449</v>
      </c>
      <c r="O99" s="223" t="s">
        <v>450</v>
      </c>
      <c r="P99" s="223">
        <v>2012</v>
      </c>
      <c r="Q99" s="223">
        <v>2022</v>
      </c>
      <c r="R99" s="223" t="s">
        <v>27025</v>
      </c>
      <c r="S99" s="223" t="s">
        <v>66</v>
      </c>
      <c r="T99" s="223" t="s">
        <v>451</v>
      </c>
      <c r="U99" s="86">
        <v>60</v>
      </c>
      <c r="V99" s="86" t="s">
        <v>452</v>
      </c>
      <c r="W99" s="223" t="s">
        <v>547</v>
      </c>
      <c r="X99" s="223" t="s">
        <v>27557</v>
      </c>
      <c r="Y99" s="223">
        <v>21000</v>
      </c>
      <c r="Z99" s="109"/>
      <c r="AA99" s="241">
        <f t="shared" si="1"/>
        <v>0</v>
      </c>
      <c r="AB99" s="237" t="s">
        <v>27558</v>
      </c>
    </row>
    <row r="100" spans="1:28" ht="15" customHeight="1">
      <c r="A100" s="279">
        <v>91</v>
      </c>
      <c r="B100" s="222" t="str">
        <f t="shared" si="0"/>
        <v>Klik Disini</v>
      </c>
      <c r="C100" s="223" t="s">
        <v>27559</v>
      </c>
      <c r="D100" s="223"/>
      <c r="E100" s="223" t="s">
        <v>27560</v>
      </c>
      <c r="F100" s="223" t="s">
        <v>27561</v>
      </c>
      <c r="G100" s="223" t="s">
        <v>27562</v>
      </c>
      <c r="H100" s="223" t="s">
        <v>580</v>
      </c>
      <c r="I100" s="223" t="s">
        <v>513</v>
      </c>
      <c r="J100" s="86" t="s">
        <v>293</v>
      </c>
      <c r="K100" s="223" t="s">
        <v>447</v>
      </c>
      <c r="L100" s="223"/>
      <c r="M100" s="223" t="s">
        <v>447</v>
      </c>
      <c r="N100" s="223" t="s">
        <v>449</v>
      </c>
      <c r="O100" s="223" t="s">
        <v>450</v>
      </c>
      <c r="P100" s="223">
        <v>2012</v>
      </c>
      <c r="Q100" s="223">
        <v>2022</v>
      </c>
      <c r="R100" s="223" t="s">
        <v>27025</v>
      </c>
      <c r="S100" s="223" t="s">
        <v>66</v>
      </c>
      <c r="T100" s="223" t="s">
        <v>451</v>
      </c>
      <c r="U100" s="86">
        <v>75</v>
      </c>
      <c r="V100" s="86" t="s">
        <v>452</v>
      </c>
      <c r="W100" s="223" t="s">
        <v>555</v>
      </c>
      <c r="X100" s="223" t="s">
        <v>27563</v>
      </c>
      <c r="Y100" s="223">
        <v>26000</v>
      </c>
      <c r="Z100" s="109"/>
      <c r="AA100" s="241">
        <f t="shared" si="1"/>
        <v>0</v>
      </c>
      <c r="AB100" s="237" t="s">
        <v>27564</v>
      </c>
    </row>
    <row r="101" spans="1:28" ht="15" customHeight="1">
      <c r="A101" s="279">
        <v>92</v>
      </c>
      <c r="B101" s="222" t="str">
        <f t="shared" si="0"/>
        <v>Klik Disini</v>
      </c>
      <c r="C101" s="223" t="s">
        <v>27565</v>
      </c>
      <c r="D101" s="223"/>
      <c r="E101" s="223" t="s">
        <v>27566</v>
      </c>
      <c r="F101" s="223"/>
      <c r="G101" s="223" t="s">
        <v>27567</v>
      </c>
      <c r="H101" s="223" t="s">
        <v>15932</v>
      </c>
      <c r="I101" s="223" t="s">
        <v>581</v>
      </c>
      <c r="J101" s="86" t="s">
        <v>277</v>
      </c>
      <c r="K101" s="223" t="s">
        <v>447</v>
      </c>
      <c r="L101" s="223"/>
      <c r="M101" s="223" t="s">
        <v>447</v>
      </c>
      <c r="N101" s="223" t="s">
        <v>449</v>
      </c>
      <c r="O101" s="223" t="s">
        <v>450</v>
      </c>
      <c r="P101" s="223">
        <v>1984</v>
      </c>
      <c r="Q101" s="223">
        <v>2022</v>
      </c>
      <c r="R101" s="223" t="s">
        <v>27025</v>
      </c>
      <c r="S101" s="223" t="s">
        <v>66</v>
      </c>
      <c r="T101" s="223" t="s">
        <v>451</v>
      </c>
      <c r="U101" s="86">
        <v>318</v>
      </c>
      <c r="V101" s="86" t="s">
        <v>452</v>
      </c>
      <c r="W101" s="223" t="s">
        <v>12525</v>
      </c>
      <c r="X101" s="223" t="s">
        <v>27568</v>
      </c>
      <c r="Y101" s="223">
        <v>72000</v>
      </c>
      <c r="Z101" s="109"/>
      <c r="AA101" s="241">
        <f t="shared" si="1"/>
        <v>0</v>
      </c>
      <c r="AB101" s="237" t="s">
        <v>27569</v>
      </c>
    </row>
    <row r="102" spans="1:28" ht="15" customHeight="1">
      <c r="A102" s="279">
        <v>93</v>
      </c>
      <c r="B102" s="222" t="str">
        <f t="shared" si="0"/>
        <v>Klik Disini</v>
      </c>
      <c r="C102" s="223" t="s">
        <v>27570</v>
      </c>
      <c r="D102" s="223"/>
      <c r="E102" s="223" t="s">
        <v>27452</v>
      </c>
      <c r="F102" s="223" t="s">
        <v>27571</v>
      </c>
      <c r="G102" s="223" t="s">
        <v>27572</v>
      </c>
      <c r="H102" s="223" t="s">
        <v>1056</v>
      </c>
      <c r="I102" s="223" t="s">
        <v>583</v>
      </c>
      <c r="J102" s="86" t="s">
        <v>265</v>
      </c>
      <c r="K102" s="223" t="s">
        <v>447</v>
      </c>
      <c r="L102" s="223"/>
      <c r="M102" s="223" t="s">
        <v>447</v>
      </c>
      <c r="N102" s="223" t="s">
        <v>449</v>
      </c>
      <c r="O102" s="223" t="s">
        <v>583</v>
      </c>
      <c r="P102" s="223">
        <v>1990</v>
      </c>
      <c r="Q102" s="223">
        <v>2022</v>
      </c>
      <c r="R102" s="223" t="s">
        <v>27025</v>
      </c>
      <c r="S102" s="223" t="s">
        <v>66</v>
      </c>
      <c r="T102" s="223" t="s">
        <v>451</v>
      </c>
      <c r="U102" s="86">
        <v>187</v>
      </c>
      <c r="V102" s="86" t="s">
        <v>452</v>
      </c>
      <c r="W102" s="223" t="s">
        <v>975</v>
      </c>
      <c r="X102" s="223" t="s">
        <v>27573</v>
      </c>
      <c r="Y102" s="223">
        <v>44000</v>
      </c>
      <c r="Z102" s="109"/>
      <c r="AA102" s="241">
        <f t="shared" si="1"/>
        <v>0</v>
      </c>
      <c r="AB102" s="237" t="s">
        <v>27574</v>
      </c>
    </row>
    <row r="103" spans="1:28" ht="15" customHeight="1">
      <c r="A103" s="279">
        <v>94</v>
      </c>
      <c r="B103" s="222" t="str">
        <f t="shared" si="0"/>
        <v>Klik Disini</v>
      </c>
      <c r="C103" s="223" t="s">
        <v>27575</v>
      </c>
      <c r="D103" s="223"/>
      <c r="E103" s="223" t="s">
        <v>27576</v>
      </c>
      <c r="F103" s="223" t="s">
        <v>27577</v>
      </c>
      <c r="G103" s="223" t="s">
        <v>27578</v>
      </c>
      <c r="H103" s="223" t="s">
        <v>583</v>
      </c>
      <c r="I103" s="223" t="s">
        <v>583</v>
      </c>
      <c r="J103" s="86" t="s">
        <v>265</v>
      </c>
      <c r="K103" s="223" t="s">
        <v>447</v>
      </c>
      <c r="L103" s="223"/>
      <c r="M103" s="223" t="s">
        <v>447</v>
      </c>
      <c r="N103" s="223" t="s">
        <v>449</v>
      </c>
      <c r="O103" s="223" t="s">
        <v>583</v>
      </c>
      <c r="P103" s="223">
        <v>2002</v>
      </c>
      <c r="Q103" s="223">
        <v>2022</v>
      </c>
      <c r="R103" s="223" t="s">
        <v>27025</v>
      </c>
      <c r="S103" s="223" t="s">
        <v>66</v>
      </c>
      <c r="T103" s="223" t="s">
        <v>451</v>
      </c>
      <c r="U103" s="86">
        <v>162</v>
      </c>
      <c r="V103" s="86" t="s">
        <v>452</v>
      </c>
      <c r="W103" s="223" t="s">
        <v>594</v>
      </c>
      <c r="X103" s="223" t="s">
        <v>27579</v>
      </c>
      <c r="Y103" s="223">
        <v>40000</v>
      </c>
      <c r="Z103" s="109"/>
      <c r="AA103" s="241">
        <f t="shared" si="1"/>
        <v>0</v>
      </c>
      <c r="AB103" s="237" t="s">
        <v>27580</v>
      </c>
    </row>
    <row r="104" spans="1:28" ht="15" customHeight="1">
      <c r="A104" s="279">
        <v>95</v>
      </c>
      <c r="B104" s="222" t="str">
        <f t="shared" si="0"/>
        <v>Klik Disini</v>
      </c>
      <c r="C104" s="223" t="s">
        <v>27581</v>
      </c>
      <c r="D104" s="223"/>
      <c r="E104" s="223" t="s">
        <v>27582</v>
      </c>
      <c r="F104" s="223" t="s">
        <v>27583</v>
      </c>
      <c r="G104" s="223" t="s">
        <v>27584</v>
      </c>
      <c r="H104" s="223" t="s">
        <v>580</v>
      </c>
      <c r="I104" s="223" t="s">
        <v>581</v>
      </c>
      <c r="J104" s="86" t="s">
        <v>281</v>
      </c>
      <c r="K104" s="223" t="s">
        <v>447</v>
      </c>
      <c r="L104" s="223"/>
      <c r="M104" s="223" t="s">
        <v>447</v>
      </c>
      <c r="N104" s="223" t="s">
        <v>449</v>
      </c>
      <c r="O104" s="223" t="s">
        <v>450</v>
      </c>
      <c r="P104" s="223">
        <v>2012</v>
      </c>
      <c r="Q104" s="223">
        <v>2022</v>
      </c>
      <c r="R104" s="223" t="s">
        <v>27025</v>
      </c>
      <c r="S104" s="223" t="s">
        <v>66</v>
      </c>
      <c r="T104" s="223" t="s">
        <v>451</v>
      </c>
      <c r="U104" s="86">
        <v>76</v>
      </c>
      <c r="V104" s="86" t="s">
        <v>452</v>
      </c>
      <c r="W104" s="223" t="s">
        <v>11622</v>
      </c>
      <c r="X104" s="223" t="s">
        <v>27585</v>
      </c>
      <c r="Y104" s="223">
        <v>27000</v>
      </c>
      <c r="Z104" s="109"/>
      <c r="AA104" s="241">
        <f t="shared" si="1"/>
        <v>0</v>
      </c>
      <c r="AB104" s="237" t="s">
        <v>27586</v>
      </c>
    </row>
    <row r="105" spans="1:28" ht="15" customHeight="1">
      <c r="A105" s="279">
        <v>96</v>
      </c>
      <c r="B105" s="222" t="str">
        <f t="shared" si="0"/>
        <v>Klik Disini</v>
      </c>
      <c r="C105" s="223" t="s">
        <v>27587</v>
      </c>
      <c r="D105" s="223"/>
      <c r="E105" s="223" t="s">
        <v>27588</v>
      </c>
      <c r="F105" s="223" t="s">
        <v>27589</v>
      </c>
      <c r="G105" s="223" t="s">
        <v>27590</v>
      </c>
      <c r="H105" s="223" t="s">
        <v>580</v>
      </c>
      <c r="I105" s="223" t="s">
        <v>581</v>
      </c>
      <c r="J105" s="86" t="s">
        <v>273</v>
      </c>
      <c r="K105" s="223" t="s">
        <v>447</v>
      </c>
      <c r="L105" s="223"/>
      <c r="M105" s="223" t="s">
        <v>447</v>
      </c>
      <c r="N105" s="223" t="s">
        <v>449</v>
      </c>
      <c r="O105" s="223" t="s">
        <v>450</v>
      </c>
      <c r="P105" s="223">
        <v>2012</v>
      </c>
      <c r="Q105" s="223">
        <v>2022</v>
      </c>
      <c r="R105" s="223" t="s">
        <v>27025</v>
      </c>
      <c r="S105" s="223" t="s">
        <v>66</v>
      </c>
      <c r="T105" s="223" t="s">
        <v>451</v>
      </c>
      <c r="U105" s="86">
        <v>72</v>
      </c>
      <c r="V105" s="86" t="s">
        <v>452</v>
      </c>
      <c r="W105" s="223" t="s">
        <v>453</v>
      </c>
      <c r="X105" s="223" t="s">
        <v>27591</v>
      </c>
      <c r="Y105" s="223">
        <v>26000</v>
      </c>
      <c r="Z105" s="109"/>
      <c r="AA105" s="241">
        <f t="shared" si="1"/>
        <v>0</v>
      </c>
      <c r="AB105" s="237" t="s">
        <v>27592</v>
      </c>
    </row>
    <row r="106" spans="1:28" ht="15" customHeight="1">
      <c r="A106" s="279">
        <v>97</v>
      </c>
      <c r="B106" s="222" t="str">
        <f t="shared" si="0"/>
        <v>Klik Disini</v>
      </c>
      <c r="C106" s="223" t="s">
        <v>27593</v>
      </c>
      <c r="D106" s="223"/>
      <c r="E106" s="223" t="s">
        <v>27594</v>
      </c>
      <c r="F106" s="223" t="s">
        <v>27595</v>
      </c>
      <c r="G106" s="223" t="s">
        <v>27596</v>
      </c>
      <c r="H106" s="223" t="s">
        <v>583</v>
      </c>
      <c r="I106" s="223" t="s">
        <v>583</v>
      </c>
      <c r="J106" s="86" t="s">
        <v>265</v>
      </c>
      <c r="K106" s="223" t="s">
        <v>447</v>
      </c>
      <c r="L106" s="223"/>
      <c r="M106" s="223" t="s">
        <v>447</v>
      </c>
      <c r="N106" s="223" t="s">
        <v>449</v>
      </c>
      <c r="O106" s="223" t="s">
        <v>1056</v>
      </c>
      <c r="P106" s="223">
        <v>2008</v>
      </c>
      <c r="Q106" s="223">
        <v>2022</v>
      </c>
      <c r="R106" s="223" t="s">
        <v>27025</v>
      </c>
      <c r="S106" s="223" t="s">
        <v>66</v>
      </c>
      <c r="T106" s="223" t="s">
        <v>451</v>
      </c>
      <c r="U106" s="86">
        <v>156</v>
      </c>
      <c r="V106" s="86" t="s">
        <v>452</v>
      </c>
      <c r="W106" s="223" t="s">
        <v>685</v>
      </c>
      <c r="X106" s="223" t="s">
        <v>27597</v>
      </c>
      <c r="Y106" s="223">
        <v>39000</v>
      </c>
      <c r="Z106" s="109"/>
      <c r="AA106" s="241">
        <f t="shared" si="1"/>
        <v>0</v>
      </c>
      <c r="AB106" s="237" t="s">
        <v>27598</v>
      </c>
    </row>
    <row r="107" spans="1:28" ht="15" customHeight="1">
      <c r="A107" s="279">
        <v>98</v>
      </c>
      <c r="B107" s="222" t="str">
        <f t="shared" si="0"/>
        <v>Klik Disini</v>
      </c>
      <c r="C107" s="223" t="s">
        <v>27599</v>
      </c>
      <c r="D107" s="223"/>
      <c r="E107" s="223" t="s">
        <v>27600</v>
      </c>
      <c r="F107" s="223" t="s">
        <v>27601</v>
      </c>
      <c r="G107" s="223" t="s">
        <v>27602</v>
      </c>
      <c r="H107" s="223" t="s">
        <v>580</v>
      </c>
      <c r="I107" s="223" t="s">
        <v>581</v>
      </c>
      <c r="J107" s="86" t="s">
        <v>273</v>
      </c>
      <c r="K107" s="223" t="s">
        <v>447</v>
      </c>
      <c r="L107" s="223"/>
      <c r="M107" s="223" t="s">
        <v>447</v>
      </c>
      <c r="N107" s="223" t="s">
        <v>449</v>
      </c>
      <c r="O107" s="223" t="s">
        <v>450</v>
      </c>
      <c r="P107" s="223">
        <v>2012</v>
      </c>
      <c r="Q107" s="223">
        <v>2022</v>
      </c>
      <c r="R107" s="223" t="s">
        <v>27025</v>
      </c>
      <c r="S107" s="223" t="s">
        <v>66</v>
      </c>
      <c r="T107" s="223" t="s">
        <v>451</v>
      </c>
      <c r="U107" s="86">
        <v>102</v>
      </c>
      <c r="V107" s="86" t="s">
        <v>452</v>
      </c>
      <c r="W107" s="223" t="s">
        <v>6722</v>
      </c>
      <c r="X107" s="223" t="s">
        <v>27603</v>
      </c>
      <c r="Y107" s="223">
        <v>36000</v>
      </c>
      <c r="Z107" s="109"/>
      <c r="AA107" s="241">
        <f t="shared" si="1"/>
        <v>0</v>
      </c>
      <c r="AB107" s="237" t="s">
        <v>27604</v>
      </c>
    </row>
    <row r="108" spans="1:28" ht="15" customHeight="1">
      <c r="A108" s="279">
        <v>99</v>
      </c>
      <c r="B108" s="222" t="str">
        <f t="shared" si="0"/>
        <v>Klik Disini</v>
      </c>
      <c r="C108" s="223" t="s">
        <v>27605</v>
      </c>
      <c r="D108" s="223"/>
      <c r="E108" s="223" t="s">
        <v>27606</v>
      </c>
      <c r="F108" s="223" t="s">
        <v>27607</v>
      </c>
      <c r="G108" s="223" t="s">
        <v>27608</v>
      </c>
      <c r="H108" s="223" t="s">
        <v>15932</v>
      </c>
      <c r="I108" s="223" t="s">
        <v>513</v>
      </c>
      <c r="J108" s="86" t="s">
        <v>293</v>
      </c>
      <c r="K108" s="223" t="s">
        <v>447</v>
      </c>
      <c r="L108" s="223"/>
      <c r="M108" s="223" t="s">
        <v>447</v>
      </c>
      <c r="N108" s="223" t="s">
        <v>449</v>
      </c>
      <c r="O108" s="223" t="s">
        <v>450</v>
      </c>
      <c r="P108" s="223">
        <v>2012</v>
      </c>
      <c r="Q108" s="223">
        <v>2022</v>
      </c>
      <c r="R108" s="223" t="s">
        <v>27025</v>
      </c>
      <c r="S108" s="223" t="s">
        <v>66</v>
      </c>
      <c r="T108" s="223" t="s">
        <v>451</v>
      </c>
      <c r="U108" s="86">
        <v>109</v>
      </c>
      <c r="V108" s="86" t="s">
        <v>452</v>
      </c>
      <c r="W108" s="223" t="s">
        <v>1613</v>
      </c>
      <c r="X108" s="223" t="s">
        <v>27609</v>
      </c>
      <c r="Y108" s="223">
        <v>38000</v>
      </c>
      <c r="Z108" s="109"/>
      <c r="AA108" s="241">
        <f t="shared" si="1"/>
        <v>0</v>
      </c>
      <c r="AB108" s="237" t="s">
        <v>27610</v>
      </c>
    </row>
    <row r="109" spans="1:28" ht="15" customHeight="1">
      <c r="A109" s="279">
        <v>100</v>
      </c>
      <c r="B109" s="222" t="str">
        <f t="shared" si="0"/>
        <v>Klik Disini</v>
      </c>
      <c r="C109" s="223" t="s">
        <v>27611</v>
      </c>
      <c r="D109" s="223"/>
      <c r="E109" s="223" t="s">
        <v>27612</v>
      </c>
      <c r="F109" s="223" t="s">
        <v>27613</v>
      </c>
      <c r="G109" s="223" t="s">
        <v>27614</v>
      </c>
      <c r="H109" s="223" t="s">
        <v>583</v>
      </c>
      <c r="I109" s="223" t="s">
        <v>583</v>
      </c>
      <c r="J109" s="86" t="s">
        <v>265</v>
      </c>
      <c r="K109" s="223" t="s">
        <v>447</v>
      </c>
      <c r="L109" s="223"/>
      <c r="M109" s="223" t="s">
        <v>447</v>
      </c>
      <c r="N109" s="223" t="s">
        <v>449</v>
      </c>
      <c r="O109" s="223" t="s">
        <v>583</v>
      </c>
      <c r="P109" s="223">
        <v>2008</v>
      </c>
      <c r="Q109" s="223">
        <v>2022</v>
      </c>
      <c r="R109" s="223" t="s">
        <v>27025</v>
      </c>
      <c r="S109" s="223" t="s">
        <v>66</v>
      </c>
      <c r="T109" s="223" t="s">
        <v>451</v>
      </c>
      <c r="U109" s="86">
        <v>96</v>
      </c>
      <c r="V109" s="86" t="s">
        <v>452</v>
      </c>
      <c r="W109" s="223" t="s">
        <v>646</v>
      </c>
      <c r="X109" s="223" t="s">
        <v>27615</v>
      </c>
      <c r="Y109" s="223">
        <v>28000</v>
      </c>
      <c r="Z109" s="109"/>
      <c r="AA109" s="241">
        <f t="shared" si="1"/>
        <v>0</v>
      </c>
      <c r="AB109" s="237" t="s">
        <v>27616</v>
      </c>
    </row>
    <row r="110" spans="1:28" ht="15" customHeight="1">
      <c r="A110" s="279">
        <v>101</v>
      </c>
      <c r="B110" s="222" t="str">
        <f t="shared" si="0"/>
        <v>Klik Disini</v>
      </c>
      <c r="C110" s="223" t="s">
        <v>27617</v>
      </c>
      <c r="D110" s="223"/>
      <c r="E110" s="223" t="s">
        <v>27618</v>
      </c>
      <c r="F110" s="223" t="s">
        <v>27619</v>
      </c>
      <c r="G110" s="223" t="s">
        <v>27620</v>
      </c>
      <c r="H110" s="223" t="s">
        <v>583</v>
      </c>
      <c r="I110" s="223" t="s">
        <v>583</v>
      </c>
      <c r="J110" s="86" t="s">
        <v>265</v>
      </c>
      <c r="K110" s="223" t="s">
        <v>447</v>
      </c>
      <c r="L110" s="223"/>
      <c r="M110" s="223" t="s">
        <v>447</v>
      </c>
      <c r="N110" s="223" t="s">
        <v>449</v>
      </c>
      <c r="O110" s="223" t="s">
        <v>1056</v>
      </c>
      <c r="P110" s="223">
        <v>2008</v>
      </c>
      <c r="Q110" s="223">
        <v>2022</v>
      </c>
      <c r="R110" s="223" t="s">
        <v>27025</v>
      </c>
      <c r="S110" s="223" t="s">
        <v>66</v>
      </c>
      <c r="T110" s="223" t="s">
        <v>451</v>
      </c>
      <c r="U110" s="86">
        <v>68</v>
      </c>
      <c r="V110" s="86" t="s">
        <v>452</v>
      </c>
      <c r="W110" s="223" t="s">
        <v>1161</v>
      </c>
      <c r="X110" s="223" t="s">
        <v>27621</v>
      </c>
      <c r="Y110" s="223">
        <v>19000</v>
      </c>
      <c r="Z110" s="109"/>
      <c r="AA110" s="241">
        <f t="shared" si="1"/>
        <v>0</v>
      </c>
      <c r="AB110" s="237" t="s">
        <v>27622</v>
      </c>
    </row>
    <row r="111" spans="1:28" ht="15" customHeight="1">
      <c r="A111" s="279">
        <v>102</v>
      </c>
      <c r="B111" s="222" t="str">
        <f t="shared" si="0"/>
        <v>Klik Disini</v>
      </c>
      <c r="C111" s="223" t="s">
        <v>27623</v>
      </c>
      <c r="D111" s="223"/>
      <c r="E111" s="223" t="s">
        <v>27624</v>
      </c>
      <c r="F111" s="223" t="s">
        <v>27625</v>
      </c>
      <c r="G111" s="223" t="s">
        <v>27626</v>
      </c>
      <c r="H111" s="223" t="s">
        <v>583</v>
      </c>
      <c r="I111" s="223" t="s">
        <v>583</v>
      </c>
      <c r="J111" s="86" t="s">
        <v>263</v>
      </c>
      <c r="K111" s="223" t="s">
        <v>447</v>
      </c>
      <c r="L111" s="223"/>
      <c r="M111" s="223" t="s">
        <v>447</v>
      </c>
      <c r="N111" s="223" t="s">
        <v>449</v>
      </c>
      <c r="O111" s="223" t="s">
        <v>583</v>
      </c>
      <c r="P111" s="223">
        <v>2013</v>
      </c>
      <c r="Q111" s="223">
        <v>2022</v>
      </c>
      <c r="R111" s="223" t="s">
        <v>27025</v>
      </c>
      <c r="S111" s="223" t="s">
        <v>66</v>
      </c>
      <c r="T111" s="223" t="s">
        <v>451</v>
      </c>
      <c r="U111" s="86">
        <v>116</v>
      </c>
      <c r="V111" s="86" t="s">
        <v>452</v>
      </c>
      <c r="W111" s="223" t="s">
        <v>5663</v>
      </c>
      <c r="X111" s="223" t="s">
        <v>27627</v>
      </c>
      <c r="Y111" s="223">
        <v>19000</v>
      </c>
      <c r="Z111" s="109"/>
      <c r="AA111" s="241">
        <f t="shared" si="1"/>
        <v>0</v>
      </c>
      <c r="AB111" s="237" t="s">
        <v>27628</v>
      </c>
    </row>
    <row r="112" spans="1:28" ht="15" customHeight="1">
      <c r="A112" s="279">
        <v>103</v>
      </c>
      <c r="B112" s="222" t="str">
        <f t="shared" si="0"/>
        <v>Klik Disini</v>
      </c>
      <c r="C112" s="223" t="s">
        <v>27629</v>
      </c>
      <c r="D112" s="223"/>
      <c r="E112" s="223" t="s">
        <v>27630</v>
      </c>
      <c r="F112" s="223" t="s">
        <v>27631</v>
      </c>
      <c r="G112" s="223" t="s">
        <v>27632</v>
      </c>
      <c r="H112" s="223" t="s">
        <v>583</v>
      </c>
      <c r="I112" s="223" t="s">
        <v>583</v>
      </c>
      <c r="J112" s="86" t="s">
        <v>263</v>
      </c>
      <c r="K112" s="223" t="s">
        <v>447</v>
      </c>
      <c r="L112" s="223"/>
      <c r="M112" s="223" t="s">
        <v>447</v>
      </c>
      <c r="N112" s="223" t="s">
        <v>449</v>
      </c>
      <c r="O112" s="223" t="s">
        <v>583</v>
      </c>
      <c r="P112" s="223">
        <v>2013</v>
      </c>
      <c r="Q112" s="223">
        <v>2022</v>
      </c>
      <c r="R112" s="223" t="s">
        <v>27025</v>
      </c>
      <c r="S112" s="223" t="s">
        <v>66</v>
      </c>
      <c r="T112" s="223" t="s">
        <v>451</v>
      </c>
      <c r="U112" s="86">
        <v>112</v>
      </c>
      <c r="V112" s="86" t="s">
        <v>452</v>
      </c>
      <c r="W112" s="223" t="s">
        <v>1937</v>
      </c>
      <c r="X112" s="223" t="s">
        <v>27633</v>
      </c>
      <c r="Y112" s="223">
        <v>25000</v>
      </c>
      <c r="Z112" s="109"/>
      <c r="AA112" s="241">
        <f t="shared" si="1"/>
        <v>0</v>
      </c>
      <c r="AB112" s="237" t="s">
        <v>27634</v>
      </c>
    </row>
    <row r="113" spans="1:28" ht="15" customHeight="1">
      <c r="A113" s="279">
        <v>104</v>
      </c>
      <c r="B113" s="222" t="str">
        <f t="shared" si="0"/>
        <v>Klik Disini</v>
      </c>
      <c r="C113" s="223" t="s">
        <v>27635</v>
      </c>
      <c r="D113" s="223"/>
      <c r="E113" s="223" t="s">
        <v>27636</v>
      </c>
      <c r="F113" s="223" t="s">
        <v>27637</v>
      </c>
      <c r="G113" s="223" t="s">
        <v>27638</v>
      </c>
      <c r="H113" s="223" t="s">
        <v>580</v>
      </c>
      <c r="I113" s="223" t="s">
        <v>581</v>
      </c>
      <c r="J113" s="86" t="s">
        <v>273</v>
      </c>
      <c r="K113" s="223" t="s">
        <v>447</v>
      </c>
      <c r="L113" s="223"/>
      <c r="M113" s="223" t="s">
        <v>447</v>
      </c>
      <c r="N113" s="223" t="s">
        <v>449</v>
      </c>
      <c r="O113" s="223" t="s">
        <v>450</v>
      </c>
      <c r="P113" s="223">
        <v>2012</v>
      </c>
      <c r="Q113" s="223">
        <v>2022</v>
      </c>
      <c r="R113" s="223" t="s">
        <v>27025</v>
      </c>
      <c r="S113" s="223" t="s">
        <v>66</v>
      </c>
      <c r="T113" s="223" t="s">
        <v>451</v>
      </c>
      <c r="U113" s="86">
        <v>79</v>
      </c>
      <c r="V113" s="86" t="s">
        <v>452</v>
      </c>
      <c r="W113" s="223" t="s">
        <v>999</v>
      </c>
      <c r="X113" s="223" t="s">
        <v>27639</v>
      </c>
      <c r="Y113" s="223">
        <v>28000</v>
      </c>
      <c r="Z113" s="109"/>
      <c r="AA113" s="241">
        <f t="shared" si="1"/>
        <v>0</v>
      </c>
      <c r="AB113" s="237" t="s">
        <v>27640</v>
      </c>
    </row>
    <row r="114" spans="1:28" ht="15" customHeight="1">
      <c r="A114" s="279">
        <v>105</v>
      </c>
      <c r="B114" s="222" t="str">
        <f t="shared" si="0"/>
        <v>Klik Disini</v>
      </c>
      <c r="C114" s="223" t="s">
        <v>27641</v>
      </c>
      <c r="D114" s="223"/>
      <c r="E114" s="223" t="s">
        <v>27642</v>
      </c>
      <c r="F114" s="223"/>
      <c r="G114" s="223" t="s">
        <v>27643</v>
      </c>
      <c r="H114" s="223" t="s">
        <v>583</v>
      </c>
      <c r="I114" s="223" t="s">
        <v>583</v>
      </c>
      <c r="J114" s="86" t="s">
        <v>265</v>
      </c>
      <c r="K114" s="223" t="s">
        <v>447</v>
      </c>
      <c r="L114" s="223"/>
      <c r="M114" s="223" t="s">
        <v>447</v>
      </c>
      <c r="N114" s="223" t="s">
        <v>479</v>
      </c>
      <c r="O114" s="223" t="s">
        <v>583</v>
      </c>
      <c r="P114" s="223">
        <v>1979</v>
      </c>
      <c r="Q114" s="223">
        <v>2022</v>
      </c>
      <c r="R114" s="223" t="s">
        <v>27025</v>
      </c>
      <c r="S114" s="223" t="s">
        <v>66</v>
      </c>
      <c r="T114" s="223" t="s">
        <v>451</v>
      </c>
      <c r="U114" s="86">
        <v>182</v>
      </c>
      <c r="V114" s="86" t="s">
        <v>452</v>
      </c>
      <c r="W114" s="223" t="s">
        <v>3962</v>
      </c>
      <c r="X114" s="223" t="s">
        <v>27644</v>
      </c>
      <c r="Y114" s="223">
        <v>44000</v>
      </c>
      <c r="Z114" s="109"/>
      <c r="AA114" s="241">
        <f t="shared" si="1"/>
        <v>0</v>
      </c>
      <c r="AB114" s="237" t="s">
        <v>27645</v>
      </c>
    </row>
    <row r="115" spans="1:28" ht="15" customHeight="1">
      <c r="A115" s="279">
        <v>106</v>
      </c>
      <c r="B115" s="222" t="str">
        <f t="shared" si="0"/>
        <v>Klik Disini</v>
      </c>
      <c r="C115" s="223" t="s">
        <v>27646</v>
      </c>
      <c r="D115" s="223"/>
      <c r="E115" s="223" t="s">
        <v>27647</v>
      </c>
      <c r="F115" s="223" t="s">
        <v>27648</v>
      </c>
      <c r="G115" s="223" t="s">
        <v>27649</v>
      </c>
      <c r="H115" s="223" t="s">
        <v>15932</v>
      </c>
      <c r="I115" s="223" t="s">
        <v>513</v>
      </c>
      <c r="J115" s="86" t="s">
        <v>293</v>
      </c>
      <c r="K115" s="223" t="s">
        <v>447</v>
      </c>
      <c r="L115" s="223"/>
      <c r="M115" s="223" t="s">
        <v>447</v>
      </c>
      <c r="N115" s="223" t="s">
        <v>449</v>
      </c>
      <c r="O115" s="223" t="s">
        <v>450</v>
      </c>
      <c r="P115" s="223">
        <v>2012</v>
      </c>
      <c r="Q115" s="223">
        <v>2022</v>
      </c>
      <c r="R115" s="223" t="s">
        <v>27025</v>
      </c>
      <c r="S115" s="223" t="s">
        <v>66</v>
      </c>
      <c r="T115" s="223" t="s">
        <v>451</v>
      </c>
      <c r="U115" s="86">
        <v>64</v>
      </c>
      <c r="V115" s="86" t="s">
        <v>452</v>
      </c>
      <c r="W115" s="223" t="s">
        <v>471</v>
      </c>
      <c r="X115" s="223" t="s">
        <v>27650</v>
      </c>
      <c r="Y115" s="223">
        <v>23000</v>
      </c>
      <c r="Z115" s="109"/>
      <c r="AA115" s="241">
        <f t="shared" si="1"/>
        <v>0</v>
      </c>
      <c r="AB115" s="237" t="s">
        <v>27651</v>
      </c>
    </row>
    <row r="116" spans="1:28" ht="15" customHeight="1">
      <c r="A116" s="279">
        <v>107</v>
      </c>
      <c r="B116" s="222" t="str">
        <f t="shared" si="0"/>
        <v>Klik Disini</v>
      </c>
      <c r="C116" s="223" t="s">
        <v>27652</v>
      </c>
      <c r="D116" s="223"/>
      <c r="E116" s="223" t="s">
        <v>27653</v>
      </c>
      <c r="F116" s="223" t="s">
        <v>27654</v>
      </c>
      <c r="G116" s="223" t="s">
        <v>27655</v>
      </c>
      <c r="H116" s="223" t="s">
        <v>15932</v>
      </c>
      <c r="I116" s="223" t="s">
        <v>446</v>
      </c>
      <c r="J116" s="86" t="s">
        <v>373</v>
      </c>
      <c r="K116" s="223" t="s">
        <v>447</v>
      </c>
      <c r="L116" s="223"/>
      <c r="M116" s="223" t="s">
        <v>447</v>
      </c>
      <c r="N116" s="223" t="s">
        <v>449</v>
      </c>
      <c r="O116" s="223" t="s">
        <v>450</v>
      </c>
      <c r="P116" s="223">
        <v>2012</v>
      </c>
      <c r="Q116" s="223">
        <v>2022</v>
      </c>
      <c r="R116" s="223" t="s">
        <v>27025</v>
      </c>
      <c r="S116" s="223" t="s">
        <v>66</v>
      </c>
      <c r="T116" s="223" t="s">
        <v>451</v>
      </c>
      <c r="U116" s="86">
        <v>97</v>
      </c>
      <c r="V116" s="86" t="s">
        <v>452</v>
      </c>
      <c r="W116" s="223" t="s">
        <v>632</v>
      </c>
      <c r="X116" s="223" t="s">
        <v>27656</v>
      </c>
      <c r="Y116" s="223">
        <v>35000</v>
      </c>
      <c r="Z116" s="109"/>
      <c r="AA116" s="241">
        <f t="shared" si="1"/>
        <v>0</v>
      </c>
      <c r="AB116" s="237" t="s">
        <v>27657</v>
      </c>
    </row>
    <row r="117" spans="1:28" ht="15" customHeight="1">
      <c r="A117" s="279">
        <v>108</v>
      </c>
      <c r="B117" s="222" t="str">
        <f t="shared" si="0"/>
        <v>Klik Disini</v>
      </c>
      <c r="C117" s="223" t="s">
        <v>27658</v>
      </c>
      <c r="D117" s="223"/>
      <c r="E117" s="223" t="s">
        <v>27659</v>
      </c>
      <c r="F117" s="223" t="s">
        <v>27660</v>
      </c>
      <c r="G117" s="223" t="s">
        <v>27661</v>
      </c>
      <c r="H117" s="223" t="s">
        <v>15932</v>
      </c>
      <c r="I117" s="223" t="s">
        <v>1474</v>
      </c>
      <c r="J117" s="86" t="s">
        <v>304</v>
      </c>
      <c r="K117" s="223" t="s">
        <v>447</v>
      </c>
      <c r="L117" s="223"/>
      <c r="M117" s="223" t="s">
        <v>447</v>
      </c>
      <c r="N117" s="223" t="s">
        <v>449</v>
      </c>
      <c r="O117" s="223" t="s">
        <v>450</v>
      </c>
      <c r="P117" s="223">
        <v>2012</v>
      </c>
      <c r="Q117" s="223">
        <v>2022</v>
      </c>
      <c r="R117" s="223" t="s">
        <v>27025</v>
      </c>
      <c r="S117" s="223" t="s">
        <v>66</v>
      </c>
      <c r="T117" s="223" t="s">
        <v>451</v>
      </c>
      <c r="U117" s="86">
        <v>66</v>
      </c>
      <c r="V117" s="86" t="s">
        <v>452</v>
      </c>
      <c r="W117" s="223" t="s">
        <v>594</v>
      </c>
      <c r="X117" s="223" t="s">
        <v>27662</v>
      </c>
      <c r="Y117" s="223">
        <v>23000</v>
      </c>
      <c r="Z117" s="109"/>
      <c r="AA117" s="241">
        <f t="shared" si="1"/>
        <v>0</v>
      </c>
      <c r="AB117" s="237" t="s">
        <v>27663</v>
      </c>
    </row>
    <row r="118" spans="1:28" ht="15" customHeight="1">
      <c r="A118" s="279">
        <v>109</v>
      </c>
      <c r="B118" s="222" t="str">
        <f t="shared" si="0"/>
        <v>Klik Disini</v>
      </c>
      <c r="C118" s="223" t="s">
        <v>27664</v>
      </c>
      <c r="D118" s="223"/>
      <c r="E118" s="223" t="s">
        <v>27665</v>
      </c>
      <c r="F118" s="223" t="s">
        <v>27666</v>
      </c>
      <c r="G118" s="223" t="s">
        <v>27667</v>
      </c>
      <c r="H118" s="223" t="s">
        <v>15932</v>
      </c>
      <c r="I118" s="223" t="s">
        <v>513</v>
      </c>
      <c r="J118" s="86" t="s">
        <v>293</v>
      </c>
      <c r="K118" s="223" t="s">
        <v>447</v>
      </c>
      <c r="L118" s="223"/>
      <c r="M118" s="223" t="s">
        <v>447</v>
      </c>
      <c r="N118" s="223" t="s">
        <v>449</v>
      </c>
      <c r="O118" s="223" t="s">
        <v>450</v>
      </c>
      <c r="P118" s="223">
        <v>2012</v>
      </c>
      <c r="Q118" s="223">
        <v>2022</v>
      </c>
      <c r="R118" s="223" t="s">
        <v>27025</v>
      </c>
      <c r="S118" s="223" t="s">
        <v>66</v>
      </c>
      <c r="T118" s="223" t="s">
        <v>451</v>
      </c>
      <c r="U118" s="86">
        <v>89</v>
      </c>
      <c r="V118" s="86" t="s">
        <v>452</v>
      </c>
      <c r="W118" s="223" t="s">
        <v>4258</v>
      </c>
      <c r="X118" s="223" t="s">
        <v>27668</v>
      </c>
      <c r="Y118" s="223">
        <v>32000</v>
      </c>
      <c r="Z118" s="109"/>
      <c r="AA118" s="241">
        <f t="shared" si="1"/>
        <v>0</v>
      </c>
      <c r="AB118" s="237" t="s">
        <v>27669</v>
      </c>
    </row>
    <row r="119" spans="1:28" ht="15" customHeight="1">
      <c r="A119" s="279">
        <v>110</v>
      </c>
      <c r="B119" s="222" t="str">
        <f t="shared" si="0"/>
        <v>Klik Disini</v>
      </c>
      <c r="C119" s="223" t="s">
        <v>27670</v>
      </c>
      <c r="D119" s="223"/>
      <c r="E119" s="223" t="s">
        <v>27671</v>
      </c>
      <c r="F119" s="223" t="s">
        <v>27672</v>
      </c>
      <c r="G119" s="223" t="s">
        <v>27673</v>
      </c>
      <c r="H119" s="223" t="s">
        <v>583</v>
      </c>
      <c r="I119" s="223" t="s">
        <v>583</v>
      </c>
      <c r="J119" s="86" t="s">
        <v>265</v>
      </c>
      <c r="K119" s="223" t="s">
        <v>447</v>
      </c>
      <c r="L119" s="223"/>
      <c r="M119" s="223" t="s">
        <v>447</v>
      </c>
      <c r="N119" s="223" t="s">
        <v>449</v>
      </c>
      <c r="O119" s="223" t="s">
        <v>583</v>
      </c>
      <c r="P119" s="223">
        <v>1993</v>
      </c>
      <c r="Q119" s="223">
        <v>2022</v>
      </c>
      <c r="R119" s="223" t="s">
        <v>27025</v>
      </c>
      <c r="S119" s="223" t="s">
        <v>66</v>
      </c>
      <c r="T119" s="223" t="s">
        <v>451</v>
      </c>
      <c r="U119" s="86">
        <v>134</v>
      </c>
      <c r="V119" s="86" t="s">
        <v>452</v>
      </c>
      <c r="W119" s="223" t="s">
        <v>1923</v>
      </c>
      <c r="X119" s="223" t="s">
        <v>27674</v>
      </c>
      <c r="Y119" s="223">
        <v>32000</v>
      </c>
      <c r="Z119" s="109"/>
      <c r="AA119" s="241">
        <f t="shared" si="1"/>
        <v>0</v>
      </c>
      <c r="AB119" s="237" t="s">
        <v>27675</v>
      </c>
    </row>
    <row r="120" spans="1:28" ht="15" customHeight="1">
      <c r="A120" s="279">
        <v>111</v>
      </c>
      <c r="B120" s="222" t="str">
        <f t="shared" si="0"/>
        <v>Klik Disini</v>
      </c>
      <c r="C120" s="223" t="s">
        <v>27676</v>
      </c>
      <c r="D120" s="223"/>
      <c r="E120" s="223" t="s">
        <v>27677</v>
      </c>
      <c r="F120" s="223" t="s">
        <v>27678</v>
      </c>
      <c r="G120" s="223" t="s">
        <v>27679</v>
      </c>
      <c r="H120" s="223" t="s">
        <v>583</v>
      </c>
      <c r="I120" s="223" t="s">
        <v>583</v>
      </c>
      <c r="J120" s="86" t="s">
        <v>265</v>
      </c>
      <c r="K120" s="223" t="s">
        <v>447</v>
      </c>
      <c r="L120" s="223"/>
      <c r="M120" s="223" t="s">
        <v>447</v>
      </c>
      <c r="N120" s="223" t="s">
        <v>449</v>
      </c>
      <c r="O120" s="223" t="s">
        <v>583</v>
      </c>
      <c r="P120" s="223">
        <v>1995</v>
      </c>
      <c r="Q120" s="223">
        <v>2022</v>
      </c>
      <c r="R120" s="223" t="s">
        <v>27025</v>
      </c>
      <c r="S120" s="223" t="s">
        <v>66</v>
      </c>
      <c r="T120" s="223" t="s">
        <v>451</v>
      </c>
      <c r="U120" s="86">
        <v>106</v>
      </c>
      <c r="V120" s="86" t="s">
        <v>452</v>
      </c>
      <c r="W120" s="223" t="s">
        <v>830</v>
      </c>
      <c r="X120" s="223" t="s">
        <v>27680</v>
      </c>
      <c r="Y120" s="223">
        <v>27000</v>
      </c>
      <c r="Z120" s="109"/>
      <c r="AA120" s="241">
        <f t="shared" si="1"/>
        <v>0</v>
      </c>
      <c r="AB120" s="237" t="s">
        <v>27681</v>
      </c>
    </row>
    <row r="121" spans="1:28" ht="15" customHeight="1">
      <c r="A121" s="279">
        <v>112</v>
      </c>
      <c r="B121" s="222" t="str">
        <f t="shared" si="0"/>
        <v>Klik Disini</v>
      </c>
      <c r="C121" s="223" t="s">
        <v>27682</v>
      </c>
      <c r="D121" s="223"/>
      <c r="E121" s="223" t="s">
        <v>27683</v>
      </c>
      <c r="F121" s="223"/>
      <c r="G121" s="223" t="s">
        <v>27684</v>
      </c>
      <c r="H121" s="223" t="s">
        <v>583</v>
      </c>
      <c r="I121" s="223" t="s">
        <v>583</v>
      </c>
      <c r="J121" s="86" t="s">
        <v>263</v>
      </c>
      <c r="K121" s="223" t="s">
        <v>447</v>
      </c>
      <c r="L121" s="223"/>
      <c r="M121" s="223" t="s">
        <v>447</v>
      </c>
      <c r="N121" s="223" t="s">
        <v>449</v>
      </c>
      <c r="O121" s="223" t="s">
        <v>583</v>
      </c>
      <c r="P121" s="223">
        <v>1997</v>
      </c>
      <c r="Q121" s="223">
        <v>2022</v>
      </c>
      <c r="R121" s="223" t="s">
        <v>27025</v>
      </c>
      <c r="S121" s="223" t="s">
        <v>66</v>
      </c>
      <c r="T121" s="223" t="s">
        <v>451</v>
      </c>
      <c r="U121" s="86">
        <v>114</v>
      </c>
      <c r="V121" s="86" t="s">
        <v>452</v>
      </c>
      <c r="W121" s="223" t="s">
        <v>4983</v>
      </c>
      <c r="X121" s="223" t="s">
        <v>27685</v>
      </c>
      <c r="Y121" s="223">
        <v>25000</v>
      </c>
      <c r="Z121" s="109"/>
      <c r="AA121" s="241">
        <f t="shared" si="1"/>
        <v>0</v>
      </c>
      <c r="AB121" s="237" t="s">
        <v>27686</v>
      </c>
    </row>
    <row r="122" spans="1:28" ht="15" customHeight="1">
      <c r="A122" s="279">
        <v>113</v>
      </c>
      <c r="B122" s="222" t="str">
        <f t="shared" si="0"/>
        <v>Klik Disini</v>
      </c>
      <c r="C122" s="223" t="s">
        <v>27687</v>
      </c>
      <c r="D122" s="223"/>
      <c r="E122" s="223" t="s">
        <v>27688</v>
      </c>
      <c r="F122" s="223" t="s">
        <v>27689</v>
      </c>
      <c r="G122" s="223" t="s">
        <v>27690</v>
      </c>
      <c r="H122" s="223" t="s">
        <v>15932</v>
      </c>
      <c r="I122" s="223" t="s">
        <v>1474</v>
      </c>
      <c r="J122" s="86" t="s">
        <v>304</v>
      </c>
      <c r="K122" s="223" t="s">
        <v>447</v>
      </c>
      <c r="L122" s="223"/>
      <c r="M122" s="223" t="s">
        <v>447</v>
      </c>
      <c r="N122" s="223" t="s">
        <v>449</v>
      </c>
      <c r="O122" s="223" t="s">
        <v>450</v>
      </c>
      <c r="P122" s="223">
        <v>2012</v>
      </c>
      <c r="Q122" s="223">
        <v>2022</v>
      </c>
      <c r="R122" s="223" t="s">
        <v>27025</v>
      </c>
      <c r="S122" s="223" t="s">
        <v>66</v>
      </c>
      <c r="T122" s="223" t="s">
        <v>451</v>
      </c>
      <c r="U122" s="86">
        <v>85</v>
      </c>
      <c r="V122" s="86" t="s">
        <v>452</v>
      </c>
      <c r="W122" s="223" t="s">
        <v>563</v>
      </c>
      <c r="X122" s="223" t="s">
        <v>27691</v>
      </c>
      <c r="Y122" s="223">
        <v>30000</v>
      </c>
      <c r="Z122" s="109"/>
      <c r="AA122" s="241">
        <f t="shared" si="1"/>
        <v>0</v>
      </c>
      <c r="AB122" s="237" t="s">
        <v>27692</v>
      </c>
    </row>
    <row r="123" spans="1:28" ht="15" customHeight="1">
      <c r="A123" s="279">
        <v>114</v>
      </c>
      <c r="B123" s="222" t="str">
        <f t="shared" si="0"/>
        <v>Klik Disini</v>
      </c>
      <c r="C123" s="223" t="s">
        <v>27693</v>
      </c>
      <c r="D123" s="223"/>
      <c r="E123" s="223" t="s">
        <v>27694</v>
      </c>
      <c r="F123" s="223" t="s">
        <v>27695</v>
      </c>
      <c r="G123" s="223" t="s">
        <v>27696</v>
      </c>
      <c r="H123" s="223" t="s">
        <v>15932</v>
      </c>
      <c r="I123" s="223" t="s">
        <v>513</v>
      </c>
      <c r="J123" s="86" t="s">
        <v>293</v>
      </c>
      <c r="K123" s="223" t="s">
        <v>447</v>
      </c>
      <c r="L123" s="223"/>
      <c r="M123" s="223" t="s">
        <v>447</v>
      </c>
      <c r="N123" s="223" t="s">
        <v>449</v>
      </c>
      <c r="O123" s="223" t="s">
        <v>450</v>
      </c>
      <c r="P123" s="223">
        <v>2012</v>
      </c>
      <c r="Q123" s="223">
        <v>2022</v>
      </c>
      <c r="R123" s="223" t="s">
        <v>27025</v>
      </c>
      <c r="S123" s="223" t="s">
        <v>66</v>
      </c>
      <c r="T123" s="223" t="s">
        <v>451</v>
      </c>
      <c r="U123" s="86">
        <v>78</v>
      </c>
      <c r="V123" s="86" t="s">
        <v>452</v>
      </c>
      <c r="W123" s="223" t="s">
        <v>1214</v>
      </c>
      <c r="X123" s="223" t="s">
        <v>27697</v>
      </c>
      <c r="Y123" s="223">
        <v>28000</v>
      </c>
      <c r="Z123" s="109"/>
      <c r="AA123" s="241">
        <f t="shared" si="1"/>
        <v>0</v>
      </c>
      <c r="AB123" s="237" t="s">
        <v>27698</v>
      </c>
    </row>
    <row r="124" spans="1:28" ht="15" customHeight="1">
      <c r="A124" s="279">
        <v>115</v>
      </c>
      <c r="B124" s="222" t="str">
        <f t="shared" si="0"/>
        <v>Klik Disini</v>
      </c>
      <c r="C124" s="223" t="s">
        <v>27699</v>
      </c>
      <c r="D124" s="223"/>
      <c r="E124" s="223" t="s">
        <v>27452</v>
      </c>
      <c r="F124" s="223"/>
      <c r="G124" s="223" t="s">
        <v>27700</v>
      </c>
      <c r="H124" s="223" t="s">
        <v>1056</v>
      </c>
      <c r="I124" s="223" t="s">
        <v>583</v>
      </c>
      <c r="J124" s="86" t="s">
        <v>265</v>
      </c>
      <c r="K124" s="223" t="s">
        <v>447</v>
      </c>
      <c r="L124" s="223"/>
      <c r="M124" s="223" t="s">
        <v>447</v>
      </c>
      <c r="N124" s="223" t="s">
        <v>449</v>
      </c>
      <c r="O124" s="223" t="s">
        <v>583</v>
      </c>
      <c r="P124" s="223">
        <v>1986</v>
      </c>
      <c r="Q124" s="223">
        <v>2022</v>
      </c>
      <c r="R124" s="223" t="s">
        <v>27025</v>
      </c>
      <c r="S124" s="223" t="s">
        <v>66</v>
      </c>
      <c r="T124" s="223" t="s">
        <v>451</v>
      </c>
      <c r="U124" s="86">
        <v>164</v>
      </c>
      <c r="V124" s="86" t="s">
        <v>452</v>
      </c>
      <c r="W124" s="223" t="s">
        <v>2542</v>
      </c>
      <c r="X124" s="223" t="s">
        <v>27701</v>
      </c>
      <c r="Y124" s="223">
        <v>40000</v>
      </c>
      <c r="Z124" s="109"/>
      <c r="AA124" s="241">
        <f t="shared" si="1"/>
        <v>0</v>
      </c>
      <c r="AB124" s="237" t="s">
        <v>27702</v>
      </c>
    </row>
    <row r="125" spans="1:28" ht="15" customHeight="1">
      <c r="A125" s="279">
        <v>116</v>
      </c>
      <c r="B125" s="222" t="str">
        <f t="shared" si="0"/>
        <v>Klik Disini</v>
      </c>
      <c r="C125" s="223" t="s">
        <v>27703</v>
      </c>
      <c r="D125" s="223"/>
      <c r="E125" s="223" t="s">
        <v>27704</v>
      </c>
      <c r="F125" s="223" t="s">
        <v>27705</v>
      </c>
      <c r="G125" s="223" t="s">
        <v>27706</v>
      </c>
      <c r="H125" s="223" t="s">
        <v>583</v>
      </c>
      <c r="I125" s="223" t="s">
        <v>583</v>
      </c>
      <c r="J125" s="86" t="s">
        <v>265</v>
      </c>
      <c r="K125" s="223" t="s">
        <v>447</v>
      </c>
      <c r="L125" s="223"/>
      <c r="M125" s="223" t="s">
        <v>447</v>
      </c>
      <c r="N125" s="223" t="s">
        <v>449</v>
      </c>
      <c r="O125" s="223" t="s">
        <v>583</v>
      </c>
      <c r="P125" s="223">
        <v>1993</v>
      </c>
      <c r="Q125" s="223">
        <v>2022</v>
      </c>
      <c r="R125" s="223" t="s">
        <v>27025</v>
      </c>
      <c r="S125" s="223" t="s">
        <v>66</v>
      </c>
      <c r="T125" s="223" t="s">
        <v>451</v>
      </c>
      <c r="U125" s="86">
        <v>78</v>
      </c>
      <c r="V125" s="86" t="s">
        <v>452</v>
      </c>
      <c r="W125" s="223" t="s">
        <v>1808</v>
      </c>
      <c r="X125" s="223" t="s">
        <v>27707</v>
      </c>
      <c r="Y125" s="223">
        <v>20000</v>
      </c>
      <c r="Z125" s="109"/>
      <c r="AA125" s="241">
        <f t="shared" si="1"/>
        <v>0</v>
      </c>
      <c r="AB125" s="237" t="s">
        <v>27708</v>
      </c>
    </row>
    <row r="126" spans="1:28" ht="15" customHeight="1">
      <c r="A126" s="279">
        <v>117</v>
      </c>
      <c r="B126" s="222" t="str">
        <f t="shared" si="0"/>
        <v>Klik Disini</v>
      </c>
      <c r="C126" s="223" t="s">
        <v>27709</v>
      </c>
      <c r="D126" s="223"/>
      <c r="E126" s="223" t="s">
        <v>27710</v>
      </c>
      <c r="F126" s="223"/>
      <c r="G126" s="223" t="s">
        <v>27711</v>
      </c>
      <c r="H126" s="223" t="s">
        <v>583</v>
      </c>
      <c r="I126" s="223" t="s">
        <v>583</v>
      </c>
      <c r="J126" s="86" t="s">
        <v>265</v>
      </c>
      <c r="K126" s="223" t="s">
        <v>447</v>
      </c>
      <c r="L126" s="223"/>
      <c r="M126" s="223" t="s">
        <v>447</v>
      </c>
      <c r="N126" s="223" t="s">
        <v>449</v>
      </c>
      <c r="O126" s="223" t="s">
        <v>583</v>
      </c>
      <c r="P126" s="223">
        <v>2002</v>
      </c>
      <c r="Q126" s="223">
        <v>2022</v>
      </c>
      <c r="R126" s="223" t="s">
        <v>27025</v>
      </c>
      <c r="S126" s="223" t="s">
        <v>66</v>
      </c>
      <c r="T126" s="223" t="s">
        <v>451</v>
      </c>
      <c r="U126" s="86">
        <v>166</v>
      </c>
      <c r="V126" s="86" t="s">
        <v>452</v>
      </c>
      <c r="W126" s="223" t="s">
        <v>2657</v>
      </c>
      <c r="X126" s="223" t="s">
        <v>27712</v>
      </c>
      <c r="Y126" s="223">
        <v>40000</v>
      </c>
      <c r="Z126" s="109"/>
      <c r="AA126" s="241">
        <f t="shared" si="1"/>
        <v>0</v>
      </c>
      <c r="AB126" s="237" t="s">
        <v>27713</v>
      </c>
    </row>
    <row r="127" spans="1:28" ht="15" customHeight="1">
      <c r="A127" s="279">
        <v>118</v>
      </c>
      <c r="B127" s="222" t="str">
        <f t="shared" si="0"/>
        <v>Klik Disini</v>
      </c>
      <c r="C127" s="223" t="s">
        <v>27714</v>
      </c>
      <c r="D127" s="223"/>
      <c r="E127" s="223" t="s">
        <v>27715</v>
      </c>
      <c r="F127" s="223" t="s">
        <v>27716</v>
      </c>
      <c r="G127" s="223" t="s">
        <v>27717</v>
      </c>
      <c r="H127" s="223" t="s">
        <v>15932</v>
      </c>
      <c r="I127" s="223" t="s">
        <v>1474</v>
      </c>
      <c r="J127" s="86" t="s">
        <v>304</v>
      </c>
      <c r="K127" s="223" t="s">
        <v>447</v>
      </c>
      <c r="L127" s="223"/>
      <c r="M127" s="223" t="s">
        <v>447</v>
      </c>
      <c r="N127" s="223" t="s">
        <v>449</v>
      </c>
      <c r="O127" s="223" t="s">
        <v>450</v>
      </c>
      <c r="P127" s="223">
        <v>2012</v>
      </c>
      <c r="Q127" s="223">
        <v>2022</v>
      </c>
      <c r="R127" s="223" t="s">
        <v>27025</v>
      </c>
      <c r="S127" s="223" t="s">
        <v>66</v>
      </c>
      <c r="T127" s="223" t="s">
        <v>451</v>
      </c>
      <c r="U127" s="86">
        <v>112</v>
      </c>
      <c r="V127" s="86" t="s">
        <v>452</v>
      </c>
      <c r="W127" s="223" t="s">
        <v>707</v>
      </c>
      <c r="X127" s="223" t="s">
        <v>27718</v>
      </c>
      <c r="Y127" s="223">
        <v>40000</v>
      </c>
      <c r="Z127" s="109"/>
      <c r="AA127" s="241">
        <f t="shared" si="1"/>
        <v>0</v>
      </c>
      <c r="AB127" s="237" t="s">
        <v>27719</v>
      </c>
    </row>
    <row r="128" spans="1:28" ht="15" customHeight="1">
      <c r="A128" s="279">
        <v>119</v>
      </c>
      <c r="B128" s="222" t="str">
        <f t="shared" si="0"/>
        <v>Klik Disini</v>
      </c>
      <c r="C128" s="223" t="s">
        <v>27720</v>
      </c>
      <c r="D128" s="223"/>
      <c r="E128" s="223" t="s">
        <v>27721</v>
      </c>
      <c r="F128" s="223" t="s">
        <v>27722</v>
      </c>
      <c r="G128" s="223" t="s">
        <v>27723</v>
      </c>
      <c r="H128" s="223" t="s">
        <v>583</v>
      </c>
      <c r="I128" s="223" t="s">
        <v>583</v>
      </c>
      <c r="J128" s="86" t="s">
        <v>265</v>
      </c>
      <c r="K128" s="223" t="s">
        <v>447</v>
      </c>
      <c r="L128" s="223"/>
      <c r="M128" s="223" t="s">
        <v>447</v>
      </c>
      <c r="N128" s="223" t="s">
        <v>449</v>
      </c>
      <c r="O128" s="223" t="s">
        <v>583</v>
      </c>
      <c r="P128" s="223">
        <v>2010</v>
      </c>
      <c r="Q128" s="223">
        <v>2022</v>
      </c>
      <c r="R128" s="223" t="s">
        <v>27025</v>
      </c>
      <c r="S128" s="223" t="s">
        <v>66</v>
      </c>
      <c r="T128" s="223" t="s">
        <v>451</v>
      </c>
      <c r="U128" s="86">
        <v>134</v>
      </c>
      <c r="V128" s="86" t="s">
        <v>452</v>
      </c>
      <c r="W128" s="223" t="s">
        <v>655</v>
      </c>
      <c r="X128" s="223" t="s">
        <v>27724</v>
      </c>
      <c r="Y128" s="223">
        <v>32000</v>
      </c>
      <c r="Z128" s="109"/>
      <c r="AA128" s="241">
        <f t="shared" si="1"/>
        <v>0</v>
      </c>
      <c r="AB128" s="237" t="s">
        <v>27725</v>
      </c>
    </row>
    <row r="129" spans="1:28" ht="15" customHeight="1">
      <c r="A129" s="279">
        <v>120</v>
      </c>
      <c r="B129" s="222" t="str">
        <f t="shared" si="0"/>
        <v>Klik Disini</v>
      </c>
      <c r="C129" s="223" t="s">
        <v>27726</v>
      </c>
      <c r="D129" s="223"/>
      <c r="E129" s="223" t="s">
        <v>27727</v>
      </c>
      <c r="F129" s="223" t="s">
        <v>27728</v>
      </c>
      <c r="G129" s="223" t="s">
        <v>27729</v>
      </c>
      <c r="H129" s="223" t="s">
        <v>583</v>
      </c>
      <c r="I129" s="223" t="s">
        <v>583</v>
      </c>
      <c r="J129" s="86" t="s">
        <v>265</v>
      </c>
      <c r="K129" s="223" t="s">
        <v>447</v>
      </c>
      <c r="L129" s="223"/>
      <c r="M129" s="223" t="s">
        <v>447</v>
      </c>
      <c r="N129" s="223" t="s">
        <v>449</v>
      </c>
      <c r="O129" s="223" t="s">
        <v>2057</v>
      </c>
      <c r="P129" s="223">
        <v>2000</v>
      </c>
      <c r="Q129" s="223">
        <v>2022</v>
      </c>
      <c r="R129" s="223" t="s">
        <v>27025</v>
      </c>
      <c r="S129" s="223" t="s">
        <v>66</v>
      </c>
      <c r="T129" s="223" t="s">
        <v>451</v>
      </c>
      <c r="U129" s="86">
        <v>82</v>
      </c>
      <c r="V129" s="86" t="s">
        <v>452</v>
      </c>
      <c r="W129" s="223" t="s">
        <v>547</v>
      </c>
      <c r="X129" s="223" t="s">
        <v>27730</v>
      </c>
      <c r="Y129" s="223">
        <v>20000</v>
      </c>
      <c r="Z129" s="109"/>
      <c r="AA129" s="241">
        <f t="shared" si="1"/>
        <v>0</v>
      </c>
      <c r="AB129" s="237" t="s">
        <v>27731</v>
      </c>
    </row>
    <row r="130" spans="1:28" ht="15" customHeight="1">
      <c r="A130" s="279">
        <v>121</v>
      </c>
      <c r="B130" s="222" t="str">
        <f t="shared" si="0"/>
        <v>Klik Disini</v>
      </c>
      <c r="C130" s="223" t="s">
        <v>27732</v>
      </c>
      <c r="D130" s="223"/>
      <c r="E130" s="223" t="s">
        <v>27733</v>
      </c>
      <c r="F130" s="223" t="s">
        <v>27734</v>
      </c>
      <c r="G130" s="223" t="s">
        <v>27735</v>
      </c>
      <c r="H130" s="223" t="s">
        <v>15932</v>
      </c>
      <c r="I130" s="223" t="s">
        <v>446</v>
      </c>
      <c r="J130" s="86" t="s">
        <v>349</v>
      </c>
      <c r="K130" s="223" t="s">
        <v>447</v>
      </c>
      <c r="L130" s="223"/>
      <c r="M130" s="223" t="s">
        <v>447</v>
      </c>
      <c r="N130" s="223" t="s">
        <v>449</v>
      </c>
      <c r="O130" s="223" t="s">
        <v>450</v>
      </c>
      <c r="P130" s="223">
        <v>2009</v>
      </c>
      <c r="Q130" s="223">
        <v>2022</v>
      </c>
      <c r="R130" s="223" t="s">
        <v>27025</v>
      </c>
      <c r="S130" s="223" t="s">
        <v>66</v>
      </c>
      <c r="T130" s="223" t="s">
        <v>451</v>
      </c>
      <c r="U130" s="86">
        <v>85</v>
      </c>
      <c r="V130" s="86" t="s">
        <v>452</v>
      </c>
      <c r="W130" s="223" t="s">
        <v>975</v>
      </c>
      <c r="X130" s="223" t="s">
        <v>27736</v>
      </c>
      <c r="Y130" s="223">
        <v>21000</v>
      </c>
      <c r="Z130" s="109"/>
      <c r="AA130" s="241">
        <f t="shared" si="1"/>
        <v>0</v>
      </c>
      <c r="AB130" s="237" t="s">
        <v>27737</v>
      </c>
    </row>
    <row r="131" spans="1:28" ht="15" customHeight="1">
      <c r="A131" s="279">
        <v>122</v>
      </c>
      <c r="B131" s="222" t="str">
        <f t="shared" si="0"/>
        <v>Klik Disini</v>
      </c>
      <c r="C131" s="223" t="s">
        <v>27738</v>
      </c>
      <c r="D131" s="223"/>
      <c r="E131" s="223" t="s">
        <v>27739</v>
      </c>
      <c r="F131" s="223" t="s">
        <v>27740</v>
      </c>
      <c r="G131" s="223" t="s">
        <v>27741</v>
      </c>
      <c r="H131" s="223" t="s">
        <v>583</v>
      </c>
      <c r="I131" s="223" t="s">
        <v>583</v>
      </c>
      <c r="J131" s="86" t="s">
        <v>265</v>
      </c>
      <c r="K131" s="223" t="s">
        <v>447</v>
      </c>
      <c r="L131" s="223"/>
      <c r="M131" s="223" t="s">
        <v>447</v>
      </c>
      <c r="N131" s="223" t="s">
        <v>449</v>
      </c>
      <c r="O131" s="223" t="s">
        <v>583</v>
      </c>
      <c r="P131" s="223">
        <v>1997</v>
      </c>
      <c r="Q131" s="223">
        <v>2022</v>
      </c>
      <c r="R131" s="223" t="s">
        <v>27025</v>
      </c>
      <c r="S131" s="223" t="s">
        <v>66</v>
      </c>
      <c r="T131" s="223" t="s">
        <v>451</v>
      </c>
      <c r="U131" s="86">
        <v>212</v>
      </c>
      <c r="V131" s="86" t="s">
        <v>452</v>
      </c>
      <c r="W131" s="223" t="s">
        <v>5872</v>
      </c>
      <c r="X131" s="223" t="s">
        <v>27742</v>
      </c>
      <c r="Y131" s="223">
        <v>49000</v>
      </c>
      <c r="Z131" s="109"/>
      <c r="AA131" s="241">
        <f t="shared" si="1"/>
        <v>0</v>
      </c>
      <c r="AB131" s="237" t="s">
        <v>27743</v>
      </c>
    </row>
    <row r="132" spans="1:28" ht="15" customHeight="1">
      <c r="A132" s="279">
        <v>123</v>
      </c>
      <c r="B132" s="222" t="str">
        <f t="shared" si="0"/>
        <v>Klik Disini</v>
      </c>
      <c r="C132" s="223" t="s">
        <v>27744</v>
      </c>
      <c r="D132" s="223"/>
      <c r="E132" s="223" t="s">
        <v>27745</v>
      </c>
      <c r="F132" s="223"/>
      <c r="G132" s="223" t="s">
        <v>27746</v>
      </c>
      <c r="H132" s="223" t="s">
        <v>583</v>
      </c>
      <c r="I132" s="223" t="s">
        <v>583</v>
      </c>
      <c r="J132" s="86" t="s">
        <v>265</v>
      </c>
      <c r="K132" s="223" t="s">
        <v>447</v>
      </c>
      <c r="L132" s="223"/>
      <c r="M132" s="223" t="s">
        <v>447</v>
      </c>
      <c r="N132" s="223" t="s">
        <v>449</v>
      </c>
      <c r="O132" s="223" t="s">
        <v>1056</v>
      </c>
      <c r="P132" s="223">
        <v>1995</v>
      </c>
      <c r="Q132" s="223">
        <v>2022</v>
      </c>
      <c r="R132" s="223" t="s">
        <v>27025</v>
      </c>
      <c r="S132" s="223" t="s">
        <v>66</v>
      </c>
      <c r="T132" s="223" t="s">
        <v>451</v>
      </c>
      <c r="U132" s="86">
        <v>220</v>
      </c>
      <c r="V132" s="86" t="s">
        <v>452</v>
      </c>
      <c r="W132" s="223" t="s">
        <v>3573</v>
      </c>
      <c r="X132" s="223" t="s">
        <v>27747</v>
      </c>
      <c r="Y132" s="223">
        <v>55000</v>
      </c>
      <c r="Z132" s="109"/>
      <c r="AA132" s="241">
        <f t="shared" si="1"/>
        <v>0</v>
      </c>
      <c r="AB132" s="237" t="s">
        <v>27748</v>
      </c>
    </row>
    <row r="133" spans="1:28" ht="15" customHeight="1">
      <c r="A133" s="279">
        <v>124</v>
      </c>
      <c r="B133" s="222" t="str">
        <f t="shared" si="0"/>
        <v>Klik Disini</v>
      </c>
      <c r="C133" s="223" t="s">
        <v>27749</v>
      </c>
      <c r="D133" s="223"/>
      <c r="E133" s="223" t="s">
        <v>27750</v>
      </c>
      <c r="F133" s="223" t="s">
        <v>27751</v>
      </c>
      <c r="G133" s="223" t="s">
        <v>27752</v>
      </c>
      <c r="H133" s="223" t="s">
        <v>583</v>
      </c>
      <c r="I133" s="223" t="s">
        <v>583</v>
      </c>
      <c r="J133" s="86" t="s">
        <v>265</v>
      </c>
      <c r="K133" s="223" t="s">
        <v>447</v>
      </c>
      <c r="L133" s="223"/>
      <c r="M133" s="223" t="s">
        <v>447</v>
      </c>
      <c r="N133" s="223" t="s">
        <v>449</v>
      </c>
      <c r="O133" s="223" t="s">
        <v>1056</v>
      </c>
      <c r="P133" s="223">
        <v>2003</v>
      </c>
      <c r="Q133" s="223">
        <v>2022</v>
      </c>
      <c r="R133" s="223" t="s">
        <v>27025</v>
      </c>
      <c r="S133" s="223" t="s">
        <v>66</v>
      </c>
      <c r="T133" s="223" t="s">
        <v>451</v>
      </c>
      <c r="U133" s="86">
        <v>134</v>
      </c>
      <c r="V133" s="86" t="s">
        <v>452</v>
      </c>
      <c r="W133" s="223" t="s">
        <v>864</v>
      </c>
      <c r="X133" s="223" t="s">
        <v>27753</v>
      </c>
      <c r="Y133" s="223">
        <v>36000</v>
      </c>
      <c r="Z133" s="109"/>
      <c r="AA133" s="241">
        <f t="shared" si="1"/>
        <v>0</v>
      </c>
      <c r="AB133" s="237" t="s">
        <v>27754</v>
      </c>
    </row>
    <row r="134" spans="1:28" ht="15" customHeight="1">
      <c r="A134" s="279">
        <v>125</v>
      </c>
      <c r="B134" s="222" t="str">
        <f t="shared" si="0"/>
        <v>Klik Disini</v>
      </c>
      <c r="C134" s="223" t="s">
        <v>27755</v>
      </c>
      <c r="D134" s="223"/>
      <c r="E134" s="223" t="s">
        <v>27756</v>
      </c>
      <c r="F134" s="223" t="s">
        <v>27757</v>
      </c>
      <c r="G134" s="223" t="s">
        <v>27758</v>
      </c>
      <c r="H134" s="223" t="s">
        <v>583</v>
      </c>
      <c r="I134" s="223" t="s">
        <v>583</v>
      </c>
      <c r="J134" s="86" t="s">
        <v>263</v>
      </c>
      <c r="K134" s="223" t="s">
        <v>447</v>
      </c>
      <c r="L134" s="223"/>
      <c r="M134" s="223" t="s">
        <v>447</v>
      </c>
      <c r="N134" s="223" t="s">
        <v>449</v>
      </c>
      <c r="O134" s="223" t="s">
        <v>583</v>
      </c>
      <c r="P134" s="223">
        <v>2011</v>
      </c>
      <c r="Q134" s="223">
        <v>2022</v>
      </c>
      <c r="R134" s="223" t="s">
        <v>27025</v>
      </c>
      <c r="S134" s="223" t="s">
        <v>66</v>
      </c>
      <c r="T134" s="223" t="s">
        <v>451</v>
      </c>
      <c r="U134" s="86">
        <v>98</v>
      </c>
      <c r="V134" s="86" t="s">
        <v>452</v>
      </c>
      <c r="W134" s="223" t="s">
        <v>864</v>
      </c>
      <c r="X134" s="223" t="s">
        <v>27759</v>
      </c>
      <c r="Y134" s="223">
        <v>25000</v>
      </c>
      <c r="Z134" s="109"/>
      <c r="AA134" s="241">
        <f t="shared" si="1"/>
        <v>0</v>
      </c>
      <c r="AB134" s="237" t="s">
        <v>27760</v>
      </c>
    </row>
    <row r="135" spans="1:28" ht="15" customHeight="1">
      <c r="A135" s="279">
        <v>126</v>
      </c>
      <c r="B135" s="222" t="str">
        <f t="shared" si="0"/>
        <v>Klik Disini</v>
      </c>
      <c r="C135" s="223" t="s">
        <v>27761</v>
      </c>
      <c r="D135" s="223"/>
      <c r="E135" s="223" t="s">
        <v>27762</v>
      </c>
      <c r="F135" s="223" t="s">
        <v>27763</v>
      </c>
      <c r="G135" s="223" t="s">
        <v>27764</v>
      </c>
      <c r="H135" s="223" t="s">
        <v>583</v>
      </c>
      <c r="I135" s="223" t="s">
        <v>583</v>
      </c>
      <c r="J135" s="86" t="s">
        <v>265</v>
      </c>
      <c r="K135" s="223" t="s">
        <v>447</v>
      </c>
      <c r="L135" s="223"/>
      <c r="M135" s="223" t="s">
        <v>447</v>
      </c>
      <c r="N135" s="223" t="s">
        <v>449</v>
      </c>
      <c r="O135" s="223" t="s">
        <v>1056</v>
      </c>
      <c r="P135" s="223">
        <v>2008</v>
      </c>
      <c r="Q135" s="223">
        <v>2022</v>
      </c>
      <c r="R135" s="223" t="s">
        <v>27025</v>
      </c>
      <c r="S135" s="223" t="s">
        <v>66</v>
      </c>
      <c r="T135" s="223" t="s">
        <v>451</v>
      </c>
      <c r="U135" s="86">
        <v>192</v>
      </c>
      <c r="V135" s="86" t="s">
        <v>452</v>
      </c>
      <c r="W135" s="223" t="s">
        <v>1873</v>
      </c>
      <c r="X135" s="223" t="s">
        <v>27765</v>
      </c>
      <c r="Y135" s="223">
        <v>47000</v>
      </c>
      <c r="Z135" s="109"/>
      <c r="AA135" s="241">
        <f t="shared" si="1"/>
        <v>0</v>
      </c>
      <c r="AB135" s="237" t="s">
        <v>27766</v>
      </c>
    </row>
    <row r="136" spans="1:28" ht="15" customHeight="1">
      <c r="A136" s="279">
        <v>127</v>
      </c>
      <c r="B136" s="222" t="str">
        <f t="shared" si="0"/>
        <v>Klik Disini</v>
      </c>
      <c r="C136" s="223" t="s">
        <v>27767</v>
      </c>
      <c r="D136" s="223"/>
      <c r="E136" s="223" t="s">
        <v>27768</v>
      </c>
      <c r="F136" s="223" t="s">
        <v>27769</v>
      </c>
      <c r="G136" s="223" t="s">
        <v>27770</v>
      </c>
      <c r="H136" s="223" t="s">
        <v>583</v>
      </c>
      <c r="I136" s="223" t="s">
        <v>583</v>
      </c>
      <c r="J136" s="86" t="s">
        <v>265</v>
      </c>
      <c r="K136" s="223" t="s">
        <v>447</v>
      </c>
      <c r="L136" s="223"/>
      <c r="M136" s="223" t="s">
        <v>447</v>
      </c>
      <c r="N136" s="223" t="s">
        <v>449</v>
      </c>
      <c r="O136" s="223" t="s">
        <v>1056</v>
      </c>
      <c r="P136" s="223">
        <v>1993</v>
      </c>
      <c r="Q136" s="223">
        <v>2022</v>
      </c>
      <c r="R136" s="223" t="s">
        <v>27025</v>
      </c>
      <c r="S136" s="223" t="s">
        <v>66</v>
      </c>
      <c r="T136" s="223" t="s">
        <v>451</v>
      </c>
      <c r="U136" s="86">
        <v>206</v>
      </c>
      <c r="V136" s="86" t="s">
        <v>452</v>
      </c>
      <c r="W136" s="223" t="s">
        <v>2911</v>
      </c>
      <c r="X136" s="223" t="s">
        <v>27771</v>
      </c>
      <c r="Y136" s="223">
        <v>48000</v>
      </c>
      <c r="Z136" s="109"/>
      <c r="AA136" s="241">
        <f t="shared" si="1"/>
        <v>0</v>
      </c>
      <c r="AB136" s="237" t="s">
        <v>27772</v>
      </c>
    </row>
    <row r="137" spans="1:28" ht="15" customHeight="1">
      <c r="A137" s="279">
        <v>128</v>
      </c>
      <c r="B137" s="222" t="str">
        <f t="shared" si="0"/>
        <v>Klik Disini</v>
      </c>
      <c r="C137" s="223" t="s">
        <v>27773</v>
      </c>
      <c r="D137" s="223"/>
      <c r="E137" s="223" t="s">
        <v>27774</v>
      </c>
      <c r="F137" s="223" t="s">
        <v>27775</v>
      </c>
      <c r="G137" s="223" t="s">
        <v>27776</v>
      </c>
      <c r="H137" s="223" t="s">
        <v>583</v>
      </c>
      <c r="I137" s="223" t="s">
        <v>583</v>
      </c>
      <c r="J137" s="86" t="s">
        <v>265</v>
      </c>
      <c r="K137" s="223" t="s">
        <v>447</v>
      </c>
      <c r="L137" s="223"/>
      <c r="M137" s="223" t="s">
        <v>447</v>
      </c>
      <c r="N137" s="223" t="s">
        <v>449</v>
      </c>
      <c r="O137" s="223" t="s">
        <v>1056</v>
      </c>
      <c r="P137" s="223">
        <v>2000</v>
      </c>
      <c r="Q137" s="223">
        <v>2022</v>
      </c>
      <c r="R137" s="223" t="s">
        <v>27025</v>
      </c>
      <c r="S137" s="223" t="s">
        <v>66</v>
      </c>
      <c r="T137" s="223" t="s">
        <v>451</v>
      </c>
      <c r="U137" s="86">
        <v>106</v>
      </c>
      <c r="V137" s="86" t="s">
        <v>452</v>
      </c>
      <c r="W137" s="223" t="s">
        <v>1252</v>
      </c>
      <c r="X137" s="223" t="s">
        <v>27777</v>
      </c>
      <c r="Y137" s="223">
        <v>27000</v>
      </c>
      <c r="Z137" s="109"/>
      <c r="AA137" s="241">
        <f t="shared" si="1"/>
        <v>0</v>
      </c>
      <c r="AB137" s="237" t="s">
        <v>27778</v>
      </c>
    </row>
    <row r="138" spans="1:28" ht="15" customHeight="1">
      <c r="A138" s="279">
        <v>129</v>
      </c>
      <c r="B138" s="222" t="str">
        <f t="shared" si="0"/>
        <v>Klik Disini</v>
      </c>
      <c r="C138" s="223" t="s">
        <v>27779</v>
      </c>
      <c r="D138" s="223"/>
      <c r="E138" s="223" t="s">
        <v>27780</v>
      </c>
      <c r="F138" s="223"/>
      <c r="G138" s="223" t="s">
        <v>27781</v>
      </c>
      <c r="H138" s="223" t="s">
        <v>583</v>
      </c>
      <c r="I138" s="223" t="s">
        <v>583</v>
      </c>
      <c r="J138" s="86" t="s">
        <v>265</v>
      </c>
      <c r="K138" s="223" t="s">
        <v>447</v>
      </c>
      <c r="L138" s="223"/>
      <c r="M138" s="223" t="s">
        <v>447</v>
      </c>
      <c r="N138" s="223" t="s">
        <v>449</v>
      </c>
      <c r="O138" s="223" t="s">
        <v>583</v>
      </c>
      <c r="P138" s="223">
        <v>2002</v>
      </c>
      <c r="Q138" s="223">
        <v>2022</v>
      </c>
      <c r="R138" s="223" t="s">
        <v>27025</v>
      </c>
      <c r="S138" s="223" t="s">
        <v>66</v>
      </c>
      <c r="T138" s="223" t="s">
        <v>451</v>
      </c>
      <c r="U138" s="86">
        <v>100</v>
      </c>
      <c r="V138" s="86" t="s">
        <v>452</v>
      </c>
      <c r="W138" s="223" t="s">
        <v>897</v>
      </c>
      <c r="X138" s="223" t="s">
        <v>27782</v>
      </c>
      <c r="Y138" s="223">
        <v>25000</v>
      </c>
      <c r="Z138" s="109"/>
      <c r="AA138" s="241">
        <f t="shared" si="1"/>
        <v>0</v>
      </c>
      <c r="AB138" s="237" t="s">
        <v>27783</v>
      </c>
    </row>
    <row r="139" spans="1:28" ht="15" customHeight="1">
      <c r="A139" s="279">
        <v>130</v>
      </c>
      <c r="B139" s="222" t="str">
        <f t="shared" si="0"/>
        <v>Klik Disini</v>
      </c>
      <c r="C139" s="223" t="s">
        <v>27784</v>
      </c>
      <c r="D139" s="223"/>
      <c r="E139" s="223" t="s">
        <v>27785</v>
      </c>
      <c r="F139" s="223" t="s">
        <v>27786</v>
      </c>
      <c r="G139" s="223" t="s">
        <v>27787</v>
      </c>
      <c r="H139" s="223" t="s">
        <v>583</v>
      </c>
      <c r="I139" s="223" t="s">
        <v>513</v>
      </c>
      <c r="J139" s="86" t="s">
        <v>285</v>
      </c>
      <c r="K139" s="223" t="s">
        <v>447</v>
      </c>
      <c r="L139" s="223"/>
      <c r="M139" s="223" t="s">
        <v>447</v>
      </c>
      <c r="N139" s="223" t="s">
        <v>449</v>
      </c>
      <c r="O139" s="223" t="s">
        <v>450</v>
      </c>
      <c r="P139" s="223">
        <v>2012</v>
      </c>
      <c r="Q139" s="223">
        <v>2022</v>
      </c>
      <c r="R139" s="223" t="s">
        <v>27025</v>
      </c>
      <c r="S139" s="223" t="s">
        <v>66</v>
      </c>
      <c r="T139" s="223" t="s">
        <v>451</v>
      </c>
      <c r="U139" s="86">
        <v>74</v>
      </c>
      <c r="V139" s="86" t="s">
        <v>452</v>
      </c>
      <c r="W139" s="223" t="s">
        <v>601</v>
      </c>
      <c r="X139" s="223" t="s">
        <v>27788</v>
      </c>
      <c r="Y139" s="223">
        <v>26000</v>
      </c>
      <c r="Z139" s="109"/>
      <c r="AA139" s="241">
        <f t="shared" si="1"/>
        <v>0</v>
      </c>
      <c r="AB139" s="237" t="s">
        <v>27789</v>
      </c>
    </row>
    <row r="140" spans="1:28" ht="15" customHeight="1">
      <c r="A140" s="279">
        <v>131</v>
      </c>
      <c r="B140" s="222" t="str">
        <f t="shared" si="0"/>
        <v>Klik Disini</v>
      </c>
      <c r="C140" s="223" t="s">
        <v>27790</v>
      </c>
      <c r="D140" s="223"/>
      <c r="E140" s="223" t="s">
        <v>27791</v>
      </c>
      <c r="F140" s="223" t="s">
        <v>27792</v>
      </c>
      <c r="G140" s="223" t="s">
        <v>27793</v>
      </c>
      <c r="H140" s="223" t="s">
        <v>15932</v>
      </c>
      <c r="I140" s="223" t="s">
        <v>513</v>
      </c>
      <c r="J140" s="86" t="s">
        <v>293</v>
      </c>
      <c r="K140" s="223" t="s">
        <v>447</v>
      </c>
      <c r="L140" s="223"/>
      <c r="M140" s="223" t="s">
        <v>447</v>
      </c>
      <c r="N140" s="223" t="s">
        <v>449</v>
      </c>
      <c r="O140" s="223" t="s">
        <v>450</v>
      </c>
      <c r="P140" s="223">
        <v>2012</v>
      </c>
      <c r="Q140" s="223">
        <v>2022</v>
      </c>
      <c r="R140" s="223" t="s">
        <v>27025</v>
      </c>
      <c r="S140" s="223" t="s">
        <v>66</v>
      </c>
      <c r="T140" s="223" t="s">
        <v>451</v>
      </c>
      <c r="U140" s="86">
        <v>68</v>
      </c>
      <c r="V140" s="86" t="s">
        <v>452</v>
      </c>
      <c r="W140" s="223" t="s">
        <v>722</v>
      </c>
      <c r="X140" s="223" t="s">
        <v>27794</v>
      </c>
      <c r="Y140" s="223">
        <v>24000</v>
      </c>
      <c r="Z140" s="109"/>
      <c r="AA140" s="241">
        <f t="shared" si="1"/>
        <v>0</v>
      </c>
      <c r="AB140" s="237" t="s">
        <v>27795</v>
      </c>
    </row>
    <row r="141" spans="1:28" ht="15" customHeight="1">
      <c r="A141" s="279">
        <v>132</v>
      </c>
      <c r="B141" s="222" t="str">
        <f t="shared" si="0"/>
        <v>Klik Disini</v>
      </c>
      <c r="C141" s="223" t="s">
        <v>27796</v>
      </c>
      <c r="D141" s="223"/>
      <c r="E141" s="223" t="s">
        <v>27797</v>
      </c>
      <c r="F141" s="223" t="s">
        <v>27798</v>
      </c>
      <c r="G141" s="223" t="s">
        <v>27799</v>
      </c>
      <c r="H141" s="223" t="s">
        <v>583</v>
      </c>
      <c r="I141" s="223" t="s">
        <v>583</v>
      </c>
      <c r="J141" s="86" t="s">
        <v>265</v>
      </c>
      <c r="K141" s="223" t="s">
        <v>447</v>
      </c>
      <c r="L141" s="223"/>
      <c r="M141" s="223" t="s">
        <v>447</v>
      </c>
      <c r="N141" s="223" t="s">
        <v>449</v>
      </c>
      <c r="O141" s="223" t="s">
        <v>1056</v>
      </c>
      <c r="P141" s="223">
        <v>1993</v>
      </c>
      <c r="Q141" s="223">
        <v>2022</v>
      </c>
      <c r="R141" s="223" t="s">
        <v>27025</v>
      </c>
      <c r="S141" s="223" t="s">
        <v>66</v>
      </c>
      <c r="T141" s="223" t="s">
        <v>451</v>
      </c>
      <c r="U141" s="86">
        <v>272</v>
      </c>
      <c r="V141" s="86" t="s">
        <v>452</v>
      </c>
      <c r="W141" s="223" t="s">
        <v>6764</v>
      </c>
      <c r="X141" s="223" t="s">
        <v>27800</v>
      </c>
      <c r="Y141" s="223">
        <v>64000</v>
      </c>
      <c r="Z141" s="109"/>
      <c r="AA141" s="241">
        <f t="shared" si="1"/>
        <v>0</v>
      </c>
      <c r="AB141" s="237" t="s">
        <v>27801</v>
      </c>
    </row>
    <row r="142" spans="1:28" ht="15" customHeight="1">
      <c r="A142" s="279">
        <v>133</v>
      </c>
      <c r="B142" s="222" t="str">
        <f t="shared" si="0"/>
        <v>Klik Disini</v>
      </c>
      <c r="C142" s="223" t="s">
        <v>27802</v>
      </c>
      <c r="D142" s="223"/>
      <c r="E142" s="223" t="s">
        <v>27803</v>
      </c>
      <c r="F142" s="223" t="s">
        <v>27804</v>
      </c>
      <c r="G142" s="223" t="s">
        <v>27805</v>
      </c>
      <c r="H142" s="223" t="s">
        <v>15932</v>
      </c>
      <c r="I142" s="223" t="s">
        <v>513</v>
      </c>
      <c r="J142" s="86" t="s">
        <v>293</v>
      </c>
      <c r="K142" s="223" t="s">
        <v>447</v>
      </c>
      <c r="L142" s="223"/>
      <c r="M142" s="223" t="s">
        <v>447</v>
      </c>
      <c r="N142" s="223" t="s">
        <v>449</v>
      </c>
      <c r="O142" s="223" t="s">
        <v>450</v>
      </c>
      <c r="P142" s="223">
        <v>2012</v>
      </c>
      <c r="Q142" s="223">
        <v>2022</v>
      </c>
      <c r="R142" s="223" t="s">
        <v>27025</v>
      </c>
      <c r="S142" s="223" t="s">
        <v>66</v>
      </c>
      <c r="T142" s="223" t="s">
        <v>451</v>
      </c>
      <c r="U142" s="86">
        <v>70</v>
      </c>
      <c r="V142" s="86" t="s">
        <v>452</v>
      </c>
      <c r="W142" s="223" t="s">
        <v>884</v>
      </c>
      <c r="X142" s="223" t="s">
        <v>27806</v>
      </c>
      <c r="Y142" s="223">
        <v>25000</v>
      </c>
      <c r="Z142" s="109"/>
      <c r="AA142" s="241">
        <f t="shared" si="1"/>
        <v>0</v>
      </c>
      <c r="AB142" s="237" t="s">
        <v>27807</v>
      </c>
    </row>
    <row r="143" spans="1:28" ht="15" customHeight="1">
      <c r="A143" s="279">
        <v>134</v>
      </c>
      <c r="B143" s="222" t="str">
        <f t="shared" si="0"/>
        <v>Klik Disini</v>
      </c>
      <c r="C143" s="223" t="s">
        <v>27808</v>
      </c>
      <c r="D143" s="223"/>
      <c r="E143" s="223" t="s">
        <v>27809</v>
      </c>
      <c r="F143" s="223"/>
      <c r="G143" s="223" t="s">
        <v>27810</v>
      </c>
      <c r="H143" s="223" t="s">
        <v>583</v>
      </c>
      <c r="I143" s="223" t="s">
        <v>583</v>
      </c>
      <c r="J143" s="86" t="s">
        <v>265</v>
      </c>
      <c r="K143" s="223" t="s">
        <v>447</v>
      </c>
      <c r="L143" s="223"/>
      <c r="M143" s="223" t="s">
        <v>447</v>
      </c>
      <c r="N143" s="223" t="s">
        <v>449</v>
      </c>
      <c r="O143" s="223" t="s">
        <v>583</v>
      </c>
      <c r="P143" s="223">
        <v>1982</v>
      </c>
      <c r="Q143" s="223">
        <v>2022</v>
      </c>
      <c r="R143" s="223" t="s">
        <v>27025</v>
      </c>
      <c r="S143" s="223" t="s">
        <v>66</v>
      </c>
      <c r="T143" s="223" t="s">
        <v>451</v>
      </c>
      <c r="U143" s="86">
        <v>180</v>
      </c>
      <c r="V143" s="86" t="s">
        <v>452</v>
      </c>
      <c r="W143" s="223" t="s">
        <v>4611</v>
      </c>
      <c r="X143" s="223" t="s">
        <v>27811</v>
      </c>
      <c r="Y143" s="223">
        <v>43000</v>
      </c>
      <c r="Z143" s="109"/>
      <c r="AA143" s="241">
        <f t="shared" si="1"/>
        <v>0</v>
      </c>
      <c r="AB143" s="237" t="s">
        <v>27812</v>
      </c>
    </row>
    <row r="144" spans="1:28" ht="15" customHeight="1">
      <c r="A144" s="279">
        <v>135</v>
      </c>
      <c r="B144" s="222" t="str">
        <f t="shared" si="0"/>
        <v>Klik Disini</v>
      </c>
      <c r="C144" s="223" t="s">
        <v>27813</v>
      </c>
      <c r="D144" s="223"/>
      <c r="E144" s="223" t="s">
        <v>9491</v>
      </c>
      <c r="F144" s="223" t="s">
        <v>27814</v>
      </c>
      <c r="G144" s="223" t="s">
        <v>27815</v>
      </c>
      <c r="H144" s="223" t="s">
        <v>15932</v>
      </c>
      <c r="I144" s="223" t="s">
        <v>513</v>
      </c>
      <c r="J144" s="86" t="s">
        <v>293</v>
      </c>
      <c r="K144" s="223" t="s">
        <v>447</v>
      </c>
      <c r="L144" s="223"/>
      <c r="M144" s="223" t="s">
        <v>447</v>
      </c>
      <c r="N144" s="223" t="s">
        <v>449</v>
      </c>
      <c r="O144" s="223" t="s">
        <v>450</v>
      </c>
      <c r="P144" s="223">
        <v>2022</v>
      </c>
      <c r="Q144" s="223">
        <v>2022</v>
      </c>
      <c r="R144" s="223" t="s">
        <v>27025</v>
      </c>
      <c r="S144" s="223" t="s">
        <v>66</v>
      </c>
      <c r="T144" s="223" t="s">
        <v>451</v>
      </c>
      <c r="U144" s="86">
        <v>77</v>
      </c>
      <c r="V144" s="86" t="s">
        <v>452</v>
      </c>
      <c r="W144" s="223" t="s">
        <v>1788</v>
      </c>
      <c r="X144" s="223" t="s">
        <v>27816</v>
      </c>
      <c r="Y144" s="223">
        <v>28000</v>
      </c>
      <c r="Z144" s="109"/>
      <c r="AA144" s="241">
        <f t="shared" si="1"/>
        <v>0</v>
      </c>
      <c r="AB144" s="237" t="s">
        <v>27817</v>
      </c>
    </row>
    <row r="145" spans="1:28" ht="15" customHeight="1">
      <c r="A145" s="279">
        <v>136</v>
      </c>
      <c r="B145" s="222" t="str">
        <f t="shared" si="0"/>
        <v>Klik Disini</v>
      </c>
      <c r="C145" s="223" t="s">
        <v>27818</v>
      </c>
      <c r="D145" s="223"/>
      <c r="E145" s="223" t="s">
        <v>27819</v>
      </c>
      <c r="F145" s="223" t="s">
        <v>27820</v>
      </c>
      <c r="G145" s="223" t="s">
        <v>27821</v>
      </c>
      <c r="H145" s="223" t="s">
        <v>15932</v>
      </c>
      <c r="I145" s="223" t="s">
        <v>513</v>
      </c>
      <c r="J145" s="86" t="s">
        <v>293</v>
      </c>
      <c r="K145" s="223" t="s">
        <v>447</v>
      </c>
      <c r="L145" s="223"/>
      <c r="M145" s="223" t="s">
        <v>447</v>
      </c>
      <c r="N145" s="223" t="s">
        <v>449</v>
      </c>
      <c r="O145" s="223" t="s">
        <v>450</v>
      </c>
      <c r="P145" s="223">
        <v>2012</v>
      </c>
      <c r="Q145" s="223">
        <v>2022</v>
      </c>
      <c r="R145" s="223" t="s">
        <v>27025</v>
      </c>
      <c r="S145" s="223" t="s">
        <v>66</v>
      </c>
      <c r="T145" s="223" t="s">
        <v>451</v>
      </c>
      <c r="U145" s="86">
        <v>77</v>
      </c>
      <c r="V145" s="86" t="s">
        <v>452</v>
      </c>
      <c r="W145" s="223" t="s">
        <v>1505</v>
      </c>
      <c r="X145" s="223" t="s">
        <v>27822</v>
      </c>
      <c r="Y145" s="223">
        <v>28000</v>
      </c>
      <c r="Z145" s="109"/>
      <c r="AA145" s="241">
        <f t="shared" si="1"/>
        <v>0</v>
      </c>
      <c r="AB145" s="237" t="s">
        <v>27823</v>
      </c>
    </row>
    <row r="146" spans="1:28" ht="15" customHeight="1">
      <c r="A146" s="279">
        <v>137</v>
      </c>
      <c r="B146" s="222" t="str">
        <f t="shared" si="0"/>
        <v>Klik Disini</v>
      </c>
      <c r="C146" s="223" t="s">
        <v>27824</v>
      </c>
      <c r="D146" s="223"/>
      <c r="E146" s="223" t="s">
        <v>27825</v>
      </c>
      <c r="F146" s="223" t="s">
        <v>27826</v>
      </c>
      <c r="G146" s="223" t="s">
        <v>27827</v>
      </c>
      <c r="H146" s="223" t="s">
        <v>583</v>
      </c>
      <c r="I146" s="223" t="s">
        <v>583</v>
      </c>
      <c r="J146" s="86" t="s">
        <v>265</v>
      </c>
      <c r="K146" s="223" t="s">
        <v>447</v>
      </c>
      <c r="L146" s="223"/>
      <c r="M146" s="223" t="s">
        <v>447</v>
      </c>
      <c r="N146" s="223" t="s">
        <v>479</v>
      </c>
      <c r="O146" s="223" t="s">
        <v>1056</v>
      </c>
      <c r="P146" s="223">
        <v>1993</v>
      </c>
      <c r="Q146" s="223">
        <v>2022</v>
      </c>
      <c r="R146" s="223" t="s">
        <v>27025</v>
      </c>
      <c r="S146" s="223" t="s">
        <v>66</v>
      </c>
      <c r="T146" s="223" t="s">
        <v>451</v>
      </c>
      <c r="U146" s="86">
        <v>62</v>
      </c>
      <c r="V146" s="86" t="s">
        <v>452</v>
      </c>
      <c r="W146" s="223" t="s">
        <v>453</v>
      </c>
      <c r="X146" s="223" t="s">
        <v>27828</v>
      </c>
      <c r="Y146" s="223">
        <v>17000</v>
      </c>
      <c r="Z146" s="109"/>
      <c r="AA146" s="241">
        <f t="shared" si="1"/>
        <v>0</v>
      </c>
      <c r="AB146" s="237" t="s">
        <v>27829</v>
      </c>
    </row>
    <row r="147" spans="1:28" ht="15" customHeight="1">
      <c r="A147" s="279">
        <v>138</v>
      </c>
      <c r="B147" s="222" t="str">
        <f t="shared" si="0"/>
        <v>Klik Disini</v>
      </c>
      <c r="C147" s="223" t="s">
        <v>27830</v>
      </c>
      <c r="D147" s="223"/>
      <c r="E147" s="223" t="s">
        <v>27831</v>
      </c>
      <c r="F147" s="223"/>
      <c r="G147" s="223" t="s">
        <v>27832</v>
      </c>
      <c r="H147" s="223" t="s">
        <v>583</v>
      </c>
      <c r="I147" s="223" t="s">
        <v>583</v>
      </c>
      <c r="J147" s="86" t="s">
        <v>265</v>
      </c>
      <c r="K147" s="223" t="s">
        <v>447</v>
      </c>
      <c r="L147" s="223"/>
      <c r="M147" s="223" t="s">
        <v>447</v>
      </c>
      <c r="N147" s="223" t="s">
        <v>449</v>
      </c>
      <c r="O147" s="223" t="s">
        <v>2306</v>
      </c>
      <c r="P147" s="223">
        <v>1975</v>
      </c>
      <c r="Q147" s="223">
        <v>2022</v>
      </c>
      <c r="R147" s="223" t="s">
        <v>27025</v>
      </c>
      <c r="S147" s="223" t="s">
        <v>66</v>
      </c>
      <c r="T147" s="223" t="s">
        <v>451</v>
      </c>
      <c r="U147" s="86">
        <v>78</v>
      </c>
      <c r="V147" s="86" t="s">
        <v>452</v>
      </c>
      <c r="W147" s="223" t="s">
        <v>804</v>
      </c>
      <c r="X147" s="223" t="s">
        <v>27833</v>
      </c>
      <c r="Y147" s="223">
        <v>20000</v>
      </c>
      <c r="Z147" s="109"/>
      <c r="AA147" s="241">
        <f t="shared" si="1"/>
        <v>0</v>
      </c>
      <c r="AB147" s="237" t="s">
        <v>27834</v>
      </c>
    </row>
    <row r="148" spans="1:28" ht="15" customHeight="1">
      <c r="A148" s="279">
        <v>139</v>
      </c>
      <c r="B148" s="222" t="str">
        <f t="shared" si="0"/>
        <v>Klik Disini</v>
      </c>
      <c r="C148" s="223" t="s">
        <v>27835</v>
      </c>
      <c r="D148" s="223"/>
      <c r="E148" s="223" t="s">
        <v>27836</v>
      </c>
      <c r="F148" s="223" t="s">
        <v>27837</v>
      </c>
      <c r="G148" s="223" t="s">
        <v>27838</v>
      </c>
      <c r="H148" s="223" t="s">
        <v>583</v>
      </c>
      <c r="I148" s="223" t="s">
        <v>583</v>
      </c>
      <c r="J148" s="86" t="s">
        <v>265</v>
      </c>
      <c r="K148" s="223" t="s">
        <v>447</v>
      </c>
      <c r="L148" s="223"/>
      <c r="M148" s="223" t="s">
        <v>447</v>
      </c>
      <c r="N148" s="223" t="s">
        <v>449</v>
      </c>
      <c r="O148" s="223" t="s">
        <v>1056</v>
      </c>
      <c r="P148" s="223">
        <v>2008</v>
      </c>
      <c r="Q148" s="223">
        <v>2022</v>
      </c>
      <c r="R148" s="223" t="s">
        <v>27025</v>
      </c>
      <c r="S148" s="223" t="s">
        <v>66</v>
      </c>
      <c r="T148" s="223" t="s">
        <v>451</v>
      </c>
      <c r="U148" s="86">
        <v>198</v>
      </c>
      <c r="V148" s="86" t="s">
        <v>452</v>
      </c>
      <c r="W148" s="223" t="s">
        <v>1820</v>
      </c>
      <c r="X148" s="223" t="s">
        <v>27839</v>
      </c>
      <c r="Y148" s="223">
        <v>47000</v>
      </c>
      <c r="Z148" s="109"/>
      <c r="AA148" s="241">
        <f t="shared" si="1"/>
        <v>0</v>
      </c>
      <c r="AB148" s="237" t="s">
        <v>27840</v>
      </c>
    </row>
    <row r="149" spans="1:28" ht="15" customHeight="1">
      <c r="A149" s="279">
        <v>140</v>
      </c>
      <c r="B149" s="222" t="str">
        <f t="shared" si="0"/>
        <v>Klik Disini</v>
      </c>
      <c r="C149" s="223" t="s">
        <v>27841</v>
      </c>
      <c r="D149" s="223"/>
      <c r="E149" s="223" t="s">
        <v>27842</v>
      </c>
      <c r="F149" s="223" t="s">
        <v>27843</v>
      </c>
      <c r="G149" s="223" t="s">
        <v>27844</v>
      </c>
      <c r="H149" s="223" t="s">
        <v>15932</v>
      </c>
      <c r="I149" s="223" t="s">
        <v>513</v>
      </c>
      <c r="J149" s="86" t="s">
        <v>293</v>
      </c>
      <c r="K149" s="223" t="s">
        <v>447</v>
      </c>
      <c r="L149" s="223"/>
      <c r="M149" s="223" t="s">
        <v>447</v>
      </c>
      <c r="N149" s="223" t="s">
        <v>449</v>
      </c>
      <c r="O149" s="223" t="s">
        <v>450</v>
      </c>
      <c r="P149" s="223">
        <v>2007</v>
      </c>
      <c r="Q149" s="223">
        <v>2022</v>
      </c>
      <c r="R149" s="223" t="s">
        <v>27025</v>
      </c>
      <c r="S149" s="223" t="s">
        <v>66</v>
      </c>
      <c r="T149" s="223" t="s">
        <v>451</v>
      </c>
      <c r="U149" s="86">
        <v>66</v>
      </c>
      <c r="V149" s="86" t="s">
        <v>452</v>
      </c>
      <c r="W149" s="223" t="s">
        <v>917</v>
      </c>
      <c r="X149" s="223" t="s">
        <v>27845</v>
      </c>
      <c r="Y149" s="223">
        <v>55000</v>
      </c>
      <c r="Z149" s="109"/>
      <c r="AA149" s="241">
        <f t="shared" si="1"/>
        <v>0</v>
      </c>
      <c r="AB149" s="237" t="s">
        <v>27846</v>
      </c>
    </row>
    <row r="150" spans="1:28" ht="15" customHeight="1">
      <c r="A150" s="279">
        <v>141</v>
      </c>
      <c r="B150" s="222" t="str">
        <f t="shared" si="0"/>
        <v>Klik Disini</v>
      </c>
      <c r="C150" s="223" t="s">
        <v>27847</v>
      </c>
      <c r="D150" s="223"/>
      <c r="E150" s="223" t="s">
        <v>27848</v>
      </c>
      <c r="F150" s="223" t="s">
        <v>27849</v>
      </c>
      <c r="G150" s="223" t="s">
        <v>27850</v>
      </c>
      <c r="H150" s="223" t="s">
        <v>15932</v>
      </c>
      <c r="I150" s="223" t="s">
        <v>513</v>
      </c>
      <c r="J150" s="86" t="s">
        <v>293</v>
      </c>
      <c r="K150" s="223" t="s">
        <v>447</v>
      </c>
      <c r="L150" s="223"/>
      <c r="M150" s="223" t="s">
        <v>447</v>
      </c>
      <c r="N150" s="223" t="s">
        <v>449</v>
      </c>
      <c r="O150" s="223" t="s">
        <v>450</v>
      </c>
      <c r="P150" s="223">
        <v>2006</v>
      </c>
      <c r="Q150" s="223">
        <v>2022</v>
      </c>
      <c r="R150" s="223" t="s">
        <v>27025</v>
      </c>
      <c r="S150" s="223" t="s">
        <v>66</v>
      </c>
      <c r="T150" s="223" t="s">
        <v>451</v>
      </c>
      <c r="U150" s="86">
        <v>69</v>
      </c>
      <c r="V150" s="86" t="s">
        <v>452</v>
      </c>
      <c r="W150" s="223" t="s">
        <v>884</v>
      </c>
      <c r="X150" s="223" t="s">
        <v>27851</v>
      </c>
      <c r="Y150" s="223">
        <v>17000</v>
      </c>
      <c r="Z150" s="109"/>
      <c r="AA150" s="241">
        <f t="shared" si="1"/>
        <v>0</v>
      </c>
      <c r="AB150" s="237" t="s">
        <v>27852</v>
      </c>
    </row>
    <row r="151" spans="1:28" ht="15" customHeight="1">
      <c r="A151" s="279">
        <v>142</v>
      </c>
      <c r="B151" s="222" t="str">
        <f t="shared" si="0"/>
        <v>Klik Disini</v>
      </c>
      <c r="C151" s="223" t="s">
        <v>27853</v>
      </c>
      <c r="D151" s="223"/>
      <c r="E151" s="223" t="s">
        <v>27854</v>
      </c>
      <c r="F151" s="223"/>
      <c r="G151" s="223" t="s">
        <v>27855</v>
      </c>
      <c r="H151" s="223" t="s">
        <v>583</v>
      </c>
      <c r="I151" s="223" t="s">
        <v>583</v>
      </c>
      <c r="J151" s="86" t="s">
        <v>265</v>
      </c>
      <c r="K151" s="223" t="s">
        <v>447</v>
      </c>
      <c r="L151" s="223"/>
      <c r="M151" s="223" t="s">
        <v>447</v>
      </c>
      <c r="N151" s="223" t="s">
        <v>449</v>
      </c>
      <c r="O151" s="223" t="s">
        <v>583</v>
      </c>
      <c r="P151" s="223">
        <v>1987</v>
      </c>
      <c r="Q151" s="223">
        <v>2022</v>
      </c>
      <c r="R151" s="223" t="s">
        <v>27025</v>
      </c>
      <c r="S151" s="223" t="s">
        <v>66</v>
      </c>
      <c r="T151" s="223" t="s">
        <v>451</v>
      </c>
      <c r="U151" s="86">
        <v>126</v>
      </c>
      <c r="V151" s="86" t="s">
        <v>452</v>
      </c>
      <c r="W151" s="223" t="s">
        <v>1613</v>
      </c>
      <c r="X151" s="223" t="s">
        <v>27856</v>
      </c>
      <c r="Y151" s="223">
        <v>31000</v>
      </c>
      <c r="Z151" s="109"/>
      <c r="AA151" s="241">
        <f t="shared" si="1"/>
        <v>0</v>
      </c>
      <c r="AB151" s="237" t="s">
        <v>27857</v>
      </c>
    </row>
    <row r="152" spans="1:28" ht="15" customHeight="1">
      <c r="A152" s="279">
        <v>143</v>
      </c>
      <c r="B152" s="222" t="str">
        <f t="shared" si="0"/>
        <v>Klik Disini</v>
      </c>
      <c r="C152" s="223" t="s">
        <v>27858</v>
      </c>
      <c r="D152" s="223"/>
      <c r="E152" s="223" t="s">
        <v>27859</v>
      </c>
      <c r="F152" s="223" t="s">
        <v>27860</v>
      </c>
      <c r="G152" s="223" t="s">
        <v>27861</v>
      </c>
      <c r="H152" s="223" t="s">
        <v>15932</v>
      </c>
      <c r="I152" s="223" t="s">
        <v>513</v>
      </c>
      <c r="J152" s="86" t="s">
        <v>293</v>
      </c>
      <c r="K152" s="223" t="s">
        <v>447</v>
      </c>
      <c r="L152" s="223"/>
      <c r="M152" s="223" t="s">
        <v>447</v>
      </c>
      <c r="N152" s="223" t="s">
        <v>449</v>
      </c>
      <c r="O152" s="223" t="s">
        <v>450</v>
      </c>
      <c r="P152" s="223">
        <v>2012</v>
      </c>
      <c r="Q152" s="223">
        <v>2022</v>
      </c>
      <c r="R152" s="223" t="s">
        <v>27025</v>
      </c>
      <c r="S152" s="223" t="s">
        <v>66</v>
      </c>
      <c r="T152" s="223" t="s">
        <v>451</v>
      </c>
      <c r="U152" s="86">
        <v>72</v>
      </c>
      <c r="V152" s="86" t="s">
        <v>452</v>
      </c>
      <c r="W152" s="223" t="s">
        <v>632</v>
      </c>
      <c r="X152" s="223" t="s">
        <v>27862</v>
      </c>
      <c r="Y152" s="223">
        <v>26000</v>
      </c>
      <c r="Z152" s="109"/>
      <c r="AA152" s="241">
        <f t="shared" si="1"/>
        <v>0</v>
      </c>
      <c r="AB152" s="237" t="s">
        <v>27863</v>
      </c>
    </row>
    <row r="153" spans="1:28" ht="15" customHeight="1">
      <c r="A153" s="279">
        <v>144</v>
      </c>
      <c r="B153" s="222" t="str">
        <f t="shared" si="0"/>
        <v>Klik Disini</v>
      </c>
      <c r="C153" s="223" t="s">
        <v>27864</v>
      </c>
      <c r="D153" s="223"/>
      <c r="E153" s="223" t="s">
        <v>27865</v>
      </c>
      <c r="F153" s="223" t="s">
        <v>27866</v>
      </c>
      <c r="G153" s="223" t="s">
        <v>27867</v>
      </c>
      <c r="H153" s="223" t="s">
        <v>583</v>
      </c>
      <c r="I153" s="223" t="s">
        <v>583</v>
      </c>
      <c r="J153" s="86" t="s">
        <v>265</v>
      </c>
      <c r="K153" s="223" t="s">
        <v>447</v>
      </c>
      <c r="L153" s="223"/>
      <c r="M153" s="223" t="s">
        <v>447</v>
      </c>
      <c r="N153" s="223" t="s">
        <v>449</v>
      </c>
      <c r="O153" s="223" t="s">
        <v>583</v>
      </c>
      <c r="P153" s="223">
        <v>1989</v>
      </c>
      <c r="Q153" s="223">
        <v>2022</v>
      </c>
      <c r="R153" s="223" t="s">
        <v>27025</v>
      </c>
      <c r="S153" s="223" t="s">
        <v>66</v>
      </c>
      <c r="T153" s="223" t="s">
        <v>451</v>
      </c>
      <c r="U153" s="86">
        <v>178</v>
      </c>
      <c r="V153" s="86" t="s">
        <v>452</v>
      </c>
      <c r="W153" s="223" t="s">
        <v>3786</v>
      </c>
      <c r="X153" s="223" t="s">
        <v>27868</v>
      </c>
      <c r="Y153" s="223">
        <v>43000</v>
      </c>
      <c r="Z153" s="109"/>
      <c r="AA153" s="241">
        <f t="shared" si="1"/>
        <v>0</v>
      </c>
      <c r="AB153" s="237" t="s">
        <v>27869</v>
      </c>
    </row>
    <row r="154" spans="1:28" ht="15" customHeight="1">
      <c r="A154" s="279">
        <v>145</v>
      </c>
      <c r="B154" s="222" t="str">
        <f t="shared" si="0"/>
        <v>Klik Disini</v>
      </c>
      <c r="C154" s="223" t="s">
        <v>27870</v>
      </c>
      <c r="D154" s="223"/>
      <c r="E154" s="223" t="s">
        <v>27871</v>
      </c>
      <c r="F154" s="223" t="s">
        <v>27872</v>
      </c>
      <c r="G154" s="223" t="s">
        <v>27873</v>
      </c>
      <c r="H154" s="223" t="s">
        <v>583</v>
      </c>
      <c r="I154" s="223" t="s">
        <v>583</v>
      </c>
      <c r="J154" s="86" t="s">
        <v>265</v>
      </c>
      <c r="K154" s="223" t="s">
        <v>447</v>
      </c>
      <c r="L154" s="223"/>
      <c r="M154" s="223" t="s">
        <v>447</v>
      </c>
      <c r="N154" s="223" t="s">
        <v>449</v>
      </c>
      <c r="O154" s="223" t="s">
        <v>583</v>
      </c>
      <c r="P154" s="223">
        <v>1955</v>
      </c>
      <c r="Q154" s="223">
        <v>2022</v>
      </c>
      <c r="R154" s="223" t="s">
        <v>27025</v>
      </c>
      <c r="S154" s="223" t="s">
        <v>66</v>
      </c>
      <c r="T154" s="223" t="s">
        <v>451</v>
      </c>
      <c r="U154" s="86">
        <v>116</v>
      </c>
      <c r="V154" s="86" t="s">
        <v>452</v>
      </c>
      <c r="W154" s="223" t="s">
        <v>2525</v>
      </c>
      <c r="X154" s="223" t="s">
        <v>27874</v>
      </c>
      <c r="Y154" s="223">
        <v>33000</v>
      </c>
      <c r="Z154" s="109"/>
      <c r="AA154" s="241">
        <f t="shared" si="1"/>
        <v>0</v>
      </c>
      <c r="AB154" s="237" t="s">
        <v>27875</v>
      </c>
    </row>
    <row r="155" spans="1:28" ht="15" customHeight="1">
      <c r="A155" s="279">
        <v>146</v>
      </c>
      <c r="B155" s="222" t="str">
        <f t="shared" si="0"/>
        <v>Klik Disini</v>
      </c>
      <c r="C155" s="223" t="s">
        <v>27876</v>
      </c>
      <c r="D155" s="223"/>
      <c r="E155" s="223" t="s">
        <v>27877</v>
      </c>
      <c r="F155" s="223" t="s">
        <v>27878</v>
      </c>
      <c r="G155" s="223" t="s">
        <v>27879</v>
      </c>
      <c r="H155" s="223" t="s">
        <v>583</v>
      </c>
      <c r="I155" s="223" t="s">
        <v>583</v>
      </c>
      <c r="J155" s="86" t="s">
        <v>265</v>
      </c>
      <c r="K155" s="223" t="s">
        <v>447</v>
      </c>
      <c r="L155" s="223"/>
      <c r="M155" s="223" t="s">
        <v>447</v>
      </c>
      <c r="N155" s="223" t="s">
        <v>449</v>
      </c>
      <c r="O155" s="223" t="s">
        <v>583</v>
      </c>
      <c r="P155" s="223">
        <v>1949</v>
      </c>
      <c r="Q155" s="223">
        <v>2022</v>
      </c>
      <c r="R155" s="223" t="s">
        <v>27025</v>
      </c>
      <c r="S155" s="223" t="s">
        <v>66</v>
      </c>
      <c r="T155" s="223" t="s">
        <v>451</v>
      </c>
      <c r="U155" s="86">
        <v>268</v>
      </c>
      <c r="V155" s="86" t="s">
        <v>452</v>
      </c>
      <c r="W155" s="223" t="s">
        <v>7391</v>
      </c>
      <c r="X155" s="223" t="s">
        <v>27880</v>
      </c>
      <c r="Y155" s="223">
        <v>104000</v>
      </c>
      <c r="Z155" s="109"/>
      <c r="AA155" s="241">
        <f t="shared" si="1"/>
        <v>0</v>
      </c>
      <c r="AB155" s="237" t="s">
        <v>27881</v>
      </c>
    </row>
    <row r="156" spans="1:28" ht="15" customHeight="1">
      <c r="A156" s="279">
        <v>147</v>
      </c>
      <c r="B156" s="222" t="str">
        <f t="shared" si="0"/>
        <v>Klik Disini</v>
      </c>
      <c r="C156" s="223" t="s">
        <v>27882</v>
      </c>
      <c r="D156" s="223"/>
      <c r="E156" s="223" t="s">
        <v>27883</v>
      </c>
      <c r="F156" s="223" t="s">
        <v>27884</v>
      </c>
      <c r="G156" s="223" t="s">
        <v>27885</v>
      </c>
      <c r="H156" s="223" t="s">
        <v>15932</v>
      </c>
      <c r="I156" s="223" t="s">
        <v>446</v>
      </c>
      <c r="J156" s="86" t="s">
        <v>343</v>
      </c>
      <c r="K156" s="223" t="s">
        <v>447</v>
      </c>
      <c r="L156" s="223"/>
      <c r="M156" s="223" t="s">
        <v>447</v>
      </c>
      <c r="N156" s="223" t="s">
        <v>449</v>
      </c>
      <c r="O156" s="223" t="s">
        <v>450</v>
      </c>
      <c r="P156" s="223">
        <v>2022</v>
      </c>
      <c r="Q156" s="223">
        <v>2022</v>
      </c>
      <c r="R156" s="223" t="s">
        <v>27025</v>
      </c>
      <c r="S156" s="223" t="s">
        <v>66</v>
      </c>
      <c r="T156" s="223" t="s">
        <v>451</v>
      </c>
      <c r="U156" s="86">
        <v>201</v>
      </c>
      <c r="V156" s="86" t="s">
        <v>452</v>
      </c>
      <c r="W156" s="223" t="s">
        <v>5780</v>
      </c>
      <c r="X156" s="223" t="s">
        <v>27886</v>
      </c>
      <c r="Y156" s="223">
        <v>171000</v>
      </c>
      <c r="Z156" s="109"/>
      <c r="AA156" s="241">
        <f t="shared" si="1"/>
        <v>0</v>
      </c>
      <c r="AB156" s="237" t="s">
        <v>27887</v>
      </c>
    </row>
    <row r="157" spans="1:28" ht="15" customHeight="1">
      <c r="A157" s="279">
        <v>148</v>
      </c>
      <c r="B157" s="222" t="str">
        <f t="shared" si="0"/>
        <v>Klik Disini</v>
      </c>
      <c r="C157" s="223" t="s">
        <v>27888</v>
      </c>
      <c r="D157" s="223"/>
      <c r="E157" s="223" t="s">
        <v>27889</v>
      </c>
      <c r="F157" s="223" t="s">
        <v>27890</v>
      </c>
      <c r="G157" s="223" t="s">
        <v>27891</v>
      </c>
      <c r="H157" s="223" t="s">
        <v>15932</v>
      </c>
      <c r="I157" s="223" t="s">
        <v>446</v>
      </c>
      <c r="J157" s="86" t="s">
        <v>373</v>
      </c>
      <c r="K157" s="223" t="s">
        <v>447</v>
      </c>
      <c r="L157" s="223"/>
      <c r="M157" s="223" t="s">
        <v>447</v>
      </c>
      <c r="N157" s="223" t="s">
        <v>449</v>
      </c>
      <c r="O157" s="223" t="s">
        <v>450</v>
      </c>
      <c r="P157" s="223">
        <v>2022</v>
      </c>
      <c r="Q157" s="223">
        <v>2022</v>
      </c>
      <c r="R157" s="223" t="s">
        <v>27025</v>
      </c>
      <c r="S157" s="223" t="s">
        <v>66</v>
      </c>
      <c r="T157" s="223" t="s">
        <v>451</v>
      </c>
      <c r="U157" s="86">
        <v>172</v>
      </c>
      <c r="V157" s="86" t="s">
        <v>452</v>
      </c>
      <c r="W157" s="223" t="s">
        <v>515</v>
      </c>
      <c r="X157" s="223" t="s">
        <v>27892</v>
      </c>
      <c r="Y157" s="223">
        <v>147000</v>
      </c>
      <c r="Z157" s="109"/>
      <c r="AA157" s="241">
        <f t="shared" si="1"/>
        <v>0</v>
      </c>
      <c r="AB157" s="237" t="s">
        <v>27893</v>
      </c>
    </row>
    <row r="158" spans="1:28" ht="15" customHeight="1">
      <c r="A158" s="279">
        <v>149</v>
      </c>
      <c r="B158" s="222" t="str">
        <f t="shared" si="0"/>
        <v>Klik Disini</v>
      </c>
      <c r="C158" s="223" t="s">
        <v>27894</v>
      </c>
      <c r="D158" s="223"/>
      <c r="E158" s="223" t="s">
        <v>27895</v>
      </c>
      <c r="F158" s="223" t="s">
        <v>27896</v>
      </c>
      <c r="G158" s="223" t="s">
        <v>27897</v>
      </c>
      <c r="H158" s="223" t="s">
        <v>583</v>
      </c>
      <c r="I158" s="223" t="s">
        <v>583</v>
      </c>
      <c r="J158" s="86" t="s">
        <v>265</v>
      </c>
      <c r="K158" s="223" t="s">
        <v>447</v>
      </c>
      <c r="L158" s="223"/>
      <c r="M158" s="223" t="s">
        <v>447</v>
      </c>
      <c r="N158" s="223" t="s">
        <v>449</v>
      </c>
      <c r="O158" s="223" t="s">
        <v>583</v>
      </c>
      <c r="P158" s="223">
        <v>2014</v>
      </c>
      <c r="Q158" s="223">
        <v>2022</v>
      </c>
      <c r="R158" s="223" t="s">
        <v>27025</v>
      </c>
      <c r="S158" s="223" t="s">
        <v>66</v>
      </c>
      <c r="T158" s="223" t="s">
        <v>451</v>
      </c>
      <c r="U158" s="86">
        <v>156</v>
      </c>
      <c r="V158" s="86" t="s">
        <v>452</v>
      </c>
      <c r="W158" s="223" t="s">
        <v>1109</v>
      </c>
      <c r="X158" s="223" t="s">
        <v>27898</v>
      </c>
      <c r="Y158" s="223">
        <v>67000</v>
      </c>
      <c r="Z158" s="109"/>
      <c r="AA158" s="241">
        <f t="shared" si="1"/>
        <v>0</v>
      </c>
      <c r="AB158" s="237" t="s">
        <v>27899</v>
      </c>
    </row>
    <row r="159" spans="1:28" ht="15" customHeight="1">
      <c r="A159" s="279">
        <v>150</v>
      </c>
      <c r="B159" s="222" t="str">
        <f t="shared" si="0"/>
        <v>Klik Disini</v>
      </c>
      <c r="C159" s="223" t="s">
        <v>27900</v>
      </c>
      <c r="D159" s="223"/>
      <c r="E159" s="223" t="s">
        <v>27901</v>
      </c>
      <c r="F159" s="223" t="s">
        <v>27902</v>
      </c>
      <c r="G159" s="223" t="s">
        <v>27903</v>
      </c>
      <c r="H159" s="223" t="s">
        <v>583</v>
      </c>
      <c r="I159" s="223" t="s">
        <v>583</v>
      </c>
      <c r="J159" s="86" t="s">
        <v>263</v>
      </c>
      <c r="K159" s="223" t="s">
        <v>447</v>
      </c>
      <c r="L159" s="223"/>
      <c r="M159" s="223" t="s">
        <v>447</v>
      </c>
      <c r="N159" s="223" t="s">
        <v>449</v>
      </c>
      <c r="O159" s="223" t="s">
        <v>583</v>
      </c>
      <c r="P159" s="223">
        <v>2022</v>
      </c>
      <c r="Q159" s="223">
        <v>2022</v>
      </c>
      <c r="R159" s="223" t="s">
        <v>27025</v>
      </c>
      <c r="S159" s="223" t="s">
        <v>66</v>
      </c>
      <c r="T159" s="223" t="s">
        <v>451</v>
      </c>
      <c r="U159" s="86">
        <v>148</v>
      </c>
      <c r="V159" s="86" t="s">
        <v>452</v>
      </c>
      <c r="W159" s="223" t="s">
        <v>1083</v>
      </c>
      <c r="X159" s="223" t="s">
        <v>27904</v>
      </c>
      <c r="Y159" s="223">
        <v>126000</v>
      </c>
      <c r="Z159" s="109"/>
      <c r="AA159" s="241">
        <f t="shared" si="1"/>
        <v>0</v>
      </c>
      <c r="AB159" s="237" t="s">
        <v>27905</v>
      </c>
    </row>
    <row r="160" spans="1:28" ht="15" customHeight="1">
      <c r="A160" s="279">
        <v>151</v>
      </c>
      <c r="B160" s="222" t="str">
        <f t="shared" si="0"/>
        <v>Klik Disini</v>
      </c>
      <c r="C160" s="223" t="s">
        <v>27906</v>
      </c>
      <c r="D160" s="223"/>
      <c r="E160" s="223" t="s">
        <v>27907</v>
      </c>
      <c r="F160" s="223"/>
      <c r="G160" s="223" t="s">
        <v>27908</v>
      </c>
      <c r="H160" s="223" t="s">
        <v>583</v>
      </c>
      <c r="I160" s="223" t="s">
        <v>583</v>
      </c>
      <c r="J160" s="86" t="s">
        <v>263</v>
      </c>
      <c r="K160" s="223" t="s">
        <v>447</v>
      </c>
      <c r="L160" s="223"/>
      <c r="M160" s="223" t="s">
        <v>447</v>
      </c>
      <c r="N160" s="223" t="s">
        <v>449</v>
      </c>
      <c r="O160" s="223" t="s">
        <v>583</v>
      </c>
      <c r="P160" s="223">
        <v>1981</v>
      </c>
      <c r="Q160" s="223">
        <v>2022</v>
      </c>
      <c r="R160" s="223" t="s">
        <v>27025</v>
      </c>
      <c r="S160" s="223" t="s">
        <v>66</v>
      </c>
      <c r="T160" s="223" t="s">
        <v>451</v>
      </c>
      <c r="U160" s="86">
        <v>176</v>
      </c>
      <c r="V160" s="86" t="s">
        <v>452</v>
      </c>
      <c r="W160" s="223" t="s">
        <v>1718</v>
      </c>
      <c r="X160" s="223" t="s">
        <v>27909</v>
      </c>
      <c r="Y160" s="223">
        <v>148000</v>
      </c>
      <c r="Z160" s="109"/>
      <c r="AA160" s="241">
        <f t="shared" si="1"/>
        <v>0</v>
      </c>
      <c r="AB160" s="237" t="s">
        <v>27910</v>
      </c>
    </row>
    <row r="161" spans="1:28" ht="15" customHeight="1">
      <c r="A161" s="279">
        <v>152</v>
      </c>
      <c r="B161" s="222" t="str">
        <f t="shared" si="0"/>
        <v>Klik Disini</v>
      </c>
      <c r="C161" s="223" t="s">
        <v>27911</v>
      </c>
      <c r="D161" s="223"/>
      <c r="E161" s="223" t="s">
        <v>27912</v>
      </c>
      <c r="F161" s="223" t="s">
        <v>27913</v>
      </c>
      <c r="G161" s="223" t="s">
        <v>27914</v>
      </c>
      <c r="H161" s="223" t="s">
        <v>15932</v>
      </c>
      <c r="I161" s="223" t="s">
        <v>513</v>
      </c>
      <c r="J161" s="86" t="s">
        <v>293</v>
      </c>
      <c r="K161" s="223" t="s">
        <v>447</v>
      </c>
      <c r="L161" s="223"/>
      <c r="M161" s="223" t="s">
        <v>447</v>
      </c>
      <c r="N161" s="223" t="s">
        <v>449</v>
      </c>
      <c r="O161" s="223" t="s">
        <v>450</v>
      </c>
      <c r="P161" s="223">
        <v>2022</v>
      </c>
      <c r="Q161" s="223">
        <v>2022</v>
      </c>
      <c r="R161" s="223" t="s">
        <v>27025</v>
      </c>
      <c r="S161" s="223" t="s">
        <v>66</v>
      </c>
      <c r="T161" s="223" t="s">
        <v>451</v>
      </c>
      <c r="U161" s="86">
        <v>189</v>
      </c>
      <c r="V161" s="86" t="s">
        <v>452</v>
      </c>
      <c r="W161" s="223" t="s">
        <v>3867</v>
      </c>
      <c r="X161" s="223" t="s">
        <v>27915</v>
      </c>
      <c r="Y161" s="223">
        <v>161000</v>
      </c>
      <c r="Z161" s="109"/>
      <c r="AA161" s="241">
        <f t="shared" si="1"/>
        <v>0</v>
      </c>
      <c r="AB161" s="237" t="s">
        <v>27916</v>
      </c>
    </row>
    <row r="162" spans="1:28" ht="15" customHeight="1">
      <c r="A162" s="279">
        <v>153</v>
      </c>
      <c r="B162" s="222" t="str">
        <f t="shared" si="0"/>
        <v>Klik Disini</v>
      </c>
      <c r="C162" s="223" t="s">
        <v>27917</v>
      </c>
      <c r="D162" s="223"/>
      <c r="E162" s="223" t="s">
        <v>27918</v>
      </c>
      <c r="F162" s="223" t="s">
        <v>27919</v>
      </c>
      <c r="G162" s="223" t="s">
        <v>27920</v>
      </c>
      <c r="H162" s="223" t="s">
        <v>15932</v>
      </c>
      <c r="I162" s="223" t="s">
        <v>1474</v>
      </c>
      <c r="J162" s="86" t="s">
        <v>304</v>
      </c>
      <c r="K162" s="223" t="s">
        <v>447</v>
      </c>
      <c r="L162" s="223"/>
      <c r="M162" s="223" t="s">
        <v>447</v>
      </c>
      <c r="N162" s="223" t="s">
        <v>449</v>
      </c>
      <c r="O162" s="223" t="s">
        <v>450</v>
      </c>
      <c r="P162" s="223">
        <v>2021</v>
      </c>
      <c r="Q162" s="223">
        <v>2021</v>
      </c>
      <c r="R162" s="223" t="s">
        <v>27025</v>
      </c>
      <c r="S162" s="223" t="s">
        <v>66</v>
      </c>
      <c r="T162" s="223" t="s">
        <v>451</v>
      </c>
      <c r="U162" s="86">
        <v>276</v>
      </c>
      <c r="V162" s="86" t="s">
        <v>452</v>
      </c>
      <c r="W162" s="223" t="s">
        <v>755</v>
      </c>
      <c r="X162" s="223" t="s">
        <v>27921</v>
      </c>
      <c r="Y162" s="223">
        <v>235000</v>
      </c>
      <c r="Z162" s="109"/>
      <c r="AA162" s="241">
        <f t="shared" si="1"/>
        <v>0</v>
      </c>
      <c r="AB162" s="237" t="s">
        <v>27922</v>
      </c>
    </row>
    <row r="163" spans="1:28" ht="15" customHeight="1">
      <c r="A163" s="279">
        <v>154</v>
      </c>
      <c r="B163" s="222" t="str">
        <f t="shared" si="0"/>
        <v>Klik Disini</v>
      </c>
      <c r="C163" s="223" t="s">
        <v>27923</v>
      </c>
      <c r="D163" s="223"/>
      <c r="E163" s="223" t="s">
        <v>27924</v>
      </c>
      <c r="F163" s="223" t="s">
        <v>27925</v>
      </c>
      <c r="G163" s="223" t="s">
        <v>27926</v>
      </c>
      <c r="H163" s="223" t="s">
        <v>15932</v>
      </c>
      <c r="I163" s="223" t="s">
        <v>1474</v>
      </c>
      <c r="J163" s="86" t="s">
        <v>304</v>
      </c>
      <c r="K163" s="223" t="s">
        <v>447</v>
      </c>
      <c r="L163" s="223"/>
      <c r="M163" s="223" t="s">
        <v>447</v>
      </c>
      <c r="N163" s="223" t="s">
        <v>449</v>
      </c>
      <c r="O163" s="223" t="s">
        <v>450</v>
      </c>
      <c r="P163" s="223">
        <v>2021</v>
      </c>
      <c r="Q163" s="223">
        <v>2022</v>
      </c>
      <c r="R163" s="223" t="s">
        <v>27025</v>
      </c>
      <c r="S163" s="223" t="s">
        <v>66</v>
      </c>
      <c r="T163" s="223" t="s">
        <v>451</v>
      </c>
      <c r="U163" s="86">
        <v>158</v>
      </c>
      <c r="V163" s="86" t="s">
        <v>452</v>
      </c>
      <c r="W163" s="223" t="s">
        <v>497</v>
      </c>
      <c r="X163" s="223" t="s">
        <v>27927</v>
      </c>
      <c r="Y163" s="223">
        <v>135000</v>
      </c>
      <c r="Z163" s="109"/>
      <c r="AA163" s="241">
        <f t="shared" si="1"/>
        <v>0</v>
      </c>
      <c r="AB163" s="237" t="s">
        <v>27928</v>
      </c>
    </row>
    <row r="164" spans="1:28" ht="15" customHeight="1">
      <c r="A164" s="279">
        <v>155</v>
      </c>
      <c r="B164" s="222" t="str">
        <f t="shared" si="0"/>
        <v>Klik Disini</v>
      </c>
      <c r="C164" s="223" t="s">
        <v>27929</v>
      </c>
      <c r="D164" s="223"/>
      <c r="E164" s="223" t="s">
        <v>27930</v>
      </c>
      <c r="F164" s="223" t="s">
        <v>27931</v>
      </c>
      <c r="G164" s="223" t="s">
        <v>27932</v>
      </c>
      <c r="H164" s="223" t="s">
        <v>583</v>
      </c>
      <c r="I164" s="223" t="s">
        <v>583</v>
      </c>
      <c r="J164" s="86" t="s">
        <v>265</v>
      </c>
      <c r="K164" s="223" t="s">
        <v>447</v>
      </c>
      <c r="L164" s="223"/>
      <c r="M164" s="223" t="s">
        <v>447</v>
      </c>
      <c r="N164" s="223" t="s">
        <v>449</v>
      </c>
      <c r="O164" s="223" t="s">
        <v>583</v>
      </c>
      <c r="P164" s="223">
        <v>2022</v>
      </c>
      <c r="Q164" s="223">
        <v>2022</v>
      </c>
      <c r="R164" s="223" t="s">
        <v>27025</v>
      </c>
      <c r="S164" s="223" t="s">
        <v>66</v>
      </c>
      <c r="T164" s="223" t="s">
        <v>451</v>
      </c>
      <c r="U164" s="86">
        <v>178</v>
      </c>
      <c r="V164" s="86" t="s">
        <v>452</v>
      </c>
      <c r="W164" s="223" t="s">
        <v>864</v>
      </c>
      <c r="X164" s="223" t="s">
        <v>27933</v>
      </c>
      <c r="Y164" s="223">
        <v>152000</v>
      </c>
      <c r="Z164" s="109"/>
      <c r="AA164" s="241">
        <f t="shared" si="1"/>
        <v>0</v>
      </c>
      <c r="AB164" s="237" t="s">
        <v>27934</v>
      </c>
    </row>
    <row r="165" spans="1:28" ht="15" customHeight="1">
      <c r="A165" s="279">
        <v>156</v>
      </c>
      <c r="B165" s="222" t="str">
        <f t="shared" si="0"/>
        <v>Klik Disini</v>
      </c>
      <c r="C165" s="223" t="s">
        <v>27935</v>
      </c>
      <c r="D165" s="223"/>
      <c r="E165" s="223" t="s">
        <v>27901</v>
      </c>
      <c r="F165" s="223" t="s">
        <v>27936</v>
      </c>
      <c r="G165" s="223" t="s">
        <v>27937</v>
      </c>
      <c r="H165" s="223" t="s">
        <v>583</v>
      </c>
      <c r="I165" s="223" t="s">
        <v>583</v>
      </c>
      <c r="J165" s="86" t="s">
        <v>263</v>
      </c>
      <c r="K165" s="223" t="s">
        <v>447</v>
      </c>
      <c r="L165" s="223"/>
      <c r="M165" s="223" t="s">
        <v>447</v>
      </c>
      <c r="N165" s="223" t="s">
        <v>449</v>
      </c>
      <c r="O165" s="223" t="s">
        <v>583</v>
      </c>
      <c r="P165" s="223">
        <v>2022</v>
      </c>
      <c r="Q165" s="223">
        <v>2022</v>
      </c>
      <c r="R165" s="223" t="s">
        <v>27025</v>
      </c>
      <c r="S165" s="223" t="s">
        <v>66</v>
      </c>
      <c r="T165" s="223" t="s">
        <v>451</v>
      </c>
      <c r="U165" s="86">
        <v>134</v>
      </c>
      <c r="V165" s="86" t="s">
        <v>452</v>
      </c>
      <c r="W165" s="223" t="s">
        <v>685</v>
      </c>
      <c r="X165" s="223" t="s">
        <v>27938</v>
      </c>
      <c r="Y165" s="223">
        <v>114000</v>
      </c>
      <c r="Z165" s="109"/>
      <c r="AA165" s="241">
        <f t="shared" si="1"/>
        <v>0</v>
      </c>
      <c r="AB165" s="237" t="s">
        <v>27939</v>
      </c>
    </row>
    <row r="166" spans="1:28" ht="15" customHeight="1">
      <c r="A166" s="279">
        <v>157</v>
      </c>
      <c r="B166" s="222" t="str">
        <f t="shared" si="0"/>
        <v>Klik Disini</v>
      </c>
      <c r="C166" s="223" t="s">
        <v>27940</v>
      </c>
      <c r="D166" s="223"/>
      <c r="E166" s="223" t="s">
        <v>27126</v>
      </c>
      <c r="F166" s="223" t="s">
        <v>27941</v>
      </c>
      <c r="G166" s="223" t="s">
        <v>27942</v>
      </c>
      <c r="H166" s="223" t="s">
        <v>583</v>
      </c>
      <c r="I166" s="223" t="s">
        <v>583</v>
      </c>
      <c r="J166" s="86" t="s">
        <v>263</v>
      </c>
      <c r="K166" s="223" t="s">
        <v>447</v>
      </c>
      <c r="L166" s="223"/>
      <c r="M166" s="223" t="s">
        <v>447</v>
      </c>
      <c r="N166" s="223" t="s">
        <v>449</v>
      </c>
      <c r="O166" s="223" t="s">
        <v>583</v>
      </c>
      <c r="P166" s="223">
        <v>1948</v>
      </c>
      <c r="Q166" s="223">
        <v>2022</v>
      </c>
      <c r="R166" s="223" t="s">
        <v>27025</v>
      </c>
      <c r="S166" s="223" t="s">
        <v>66</v>
      </c>
      <c r="T166" s="223" t="s">
        <v>451</v>
      </c>
      <c r="U166" s="86">
        <v>100</v>
      </c>
      <c r="V166" s="86" t="s">
        <v>452</v>
      </c>
      <c r="W166" s="223" t="s">
        <v>1788</v>
      </c>
      <c r="X166" s="223" t="s">
        <v>27943</v>
      </c>
      <c r="Y166" s="223">
        <v>28000</v>
      </c>
      <c r="Z166" s="109"/>
      <c r="AA166" s="241">
        <f t="shared" si="1"/>
        <v>0</v>
      </c>
      <c r="AB166" s="237" t="s">
        <v>27944</v>
      </c>
    </row>
    <row r="167" spans="1:28" ht="15" customHeight="1">
      <c r="A167" s="279">
        <v>158</v>
      </c>
      <c r="B167" s="222" t="str">
        <f t="shared" si="0"/>
        <v>Klik Disini</v>
      </c>
      <c r="C167" s="223" t="s">
        <v>27945</v>
      </c>
      <c r="D167" s="223"/>
      <c r="E167" s="223" t="s">
        <v>27946</v>
      </c>
      <c r="F167" s="223" t="s">
        <v>27947</v>
      </c>
      <c r="G167" s="223" t="s">
        <v>27948</v>
      </c>
      <c r="H167" s="223" t="s">
        <v>15932</v>
      </c>
      <c r="I167" s="223" t="s">
        <v>446</v>
      </c>
      <c r="J167" s="86" t="s">
        <v>337</v>
      </c>
      <c r="K167" s="223" t="s">
        <v>447</v>
      </c>
      <c r="L167" s="223"/>
      <c r="M167" s="223" t="s">
        <v>447</v>
      </c>
      <c r="N167" s="223" t="s">
        <v>449</v>
      </c>
      <c r="O167" s="223" t="s">
        <v>450</v>
      </c>
      <c r="P167" s="223">
        <v>2007</v>
      </c>
      <c r="Q167" s="223">
        <v>2022</v>
      </c>
      <c r="R167" s="223" t="s">
        <v>27025</v>
      </c>
      <c r="S167" s="223" t="s">
        <v>66</v>
      </c>
      <c r="T167" s="223" t="s">
        <v>451</v>
      </c>
      <c r="U167" s="86">
        <v>70</v>
      </c>
      <c r="V167" s="86" t="s">
        <v>452</v>
      </c>
      <c r="W167" s="223" t="s">
        <v>2657</v>
      </c>
      <c r="X167" s="223" t="s">
        <v>27949</v>
      </c>
      <c r="Y167" s="223">
        <v>56000</v>
      </c>
      <c r="Z167" s="109"/>
      <c r="AA167" s="241">
        <f t="shared" si="1"/>
        <v>0</v>
      </c>
      <c r="AB167" s="237" t="s">
        <v>27950</v>
      </c>
    </row>
    <row r="168" spans="1:28" ht="15" customHeight="1">
      <c r="A168" s="279">
        <v>159</v>
      </c>
      <c r="B168" s="222" t="str">
        <f t="shared" si="0"/>
        <v>Klik Disini</v>
      </c>
      <c r="C168" s="223" t="s">
        <v>27951</v>
      </c>
      <c r="D168" s="223"/>
      <c r="E168" s="223" t="s">
        <v>27952</v>
      </c>
      <c r="F168" s="223" t="s">
        <v>27953</v>
      </c>
      <c r="G168" s="223" t="s">
        <v>27954</v>
      </c>
      <c r="H168" s="223" t="s">
        <v>15932</v>
      </c>
      <c r="I168" s="223" t="s">
        <v>1474</v>
      </c>
      <c r="J168" s="86" t="s">
        <v>304</v>
      </c>
      <c r="K168" s="223" t="s">
        <v>447</v>
      </c>
      <c r="L168" s="223"/>
      <c r="M168" s="223" t="s">
        <v>447</v>
      </c>
      <c r="N168" s="223" t="s">
        <v>449</v>
      </c>
      <c r="O168" s="223" t="s">
        <v>450</v>
      </c>
      <c r="P168" s="223">
        <v>2014</v>
      </c>
      <c r="Q168" s="223">
        <v>2022</v>
      </c>
      <c r="R168" s="223" t="s">
        <v>27025</v>
      </c>
      <c r="S168" s="223" t="s">
        <v>66</v>
      </c>
      <c r="T168" s="223" t="s">
        <v>451</v>
      </c>
      <c r="U168" s="86">
        <v>784</v>
      </c>
      <c r="V168" s="86" t="s">
        <v>452</v>
      </c>
      <c r="W168" s="223" t="s">
        <v>4258</v>
      </c>
      <c r="X168" s="223" t="s">
        <v>27955</v>
      </c>
      <c r="Y168" s="223">
        <v>175000</v>
      </c>
      <c r="Z168" s="109"/>
      <c r="AA168" s="241">
        <f t="shared" si="1"/>
        <v>0</v>
      </c>
      <c r="AB168" s="237" t="s">
        <v>27956</v>
      </c>
    </row>
    <row r="169" spans="1:28" ht="15" customHeight="1">
      <c r="A169" s="279">
        <v>160</v>
      </c>
      <c r="B169" s="222" t="str">
        <f t="shared" si="0"/>
        <v>Klik Disini</v>
      </c>
      <c r="C169" s="223" t="s">
        <v>27957</v>
      </c>
      <c r="D169" s="223"/>
      <c r="E169" s="223" t="s">
        <v>27958</v>
      </c>
      <c r="F169" s="223" t="s">
        <v>27959</v>
      </c>
      <c r="G169" s="223" t="s">
        <v>27960</v>
      </c>
      <c r="H169" s="223" t="s">
        <v>583</v>
      </c>
      <c r="I169" s="223" t="s">
        <v>583</v>
      </c>
      <c r="J169" s="86" t="s">
        <v>263</v>
      </c>
      <c r="K169" s="223" t="s">
        <v>447</v>
      </c>
      <c r="L169" s="223"/>
      <c r="M169" s="223" t="s">
        <v>14410</v>
      </c>
      <c r="N169" s="223" t="s">
        <v>449</v>
      </c>
      <c r="O169" s="223" t="s">
        <v>583</v>
      </c>
      <c r="P169" s="223">
        <v>1983</v>
      </c>
      <c r="Q169" s="223">
        <v>2021</v>
      </c>
      <c r="R169" s="223" t="s">
        <v>27025</v>
      </c>
      <c r="S169" s="223" t="s">
        <v>66</v>
      </c>
      <c r="T169" s="223" t="s">
        <v>451</v>
      </c>
      <c r="U169" s="86">
        <v>60</v>
      </c>
      <c r="V169" s="86" t="s">
        <v>452</v>
      </c>
      <c r="W169" s="223" t="s">
        <v>7391</v>
      </c>
      <c r="X169" s="223" t="s">
        <v>27961</v>
      </c>
      <c r="Y169" s="223">
        <v>51000</v>
      </c>
      <c r="Z169" s="109"/>
      <c r="AA169" s="241">
        <f t="shared" si="1"/>
        <v>0</v>
      </c>
      <c r="AB169" s="237" t="s">
        <v>27962</v>
      </c>
    </row>
    <row r="170" spans="1:28" ht="15" customHeight="1">
      <c r="A170" s="279">
        <v>161</v>
      </c>
      <c r="B170" s="222" t="str">
        <f t="shared" si="0"/>
        <v>Klik Disini</v>
      </c>
      <c r="C170" s="223" t="s">
        <v>27963</v>
      </c>
      <c r="D170" s="223"/>
      <c r="E170" s="223" t="s">
        <v>27964</v>
      </c>
      <c r="F170" s="223" t="s">
        <v>27965</v>
      </c>
      <c r="G170" s="223" t="s">
        <v>27966</v>
      </c>
      <c r="H170" s="223" t="s">
        <v>15932</v>
      </c>
      <c r="I170" s="223" t="s">
        <v>446</v>
      </c>
      <c r="J170" s="86" t="s">
        <v>373</v>
      </c>
      <c r="K170" s="223" t="s">
        <v>447</v>
      </c>
      <c r="L170" s="223"/>
      <c r="M170" s="223" t="s">
        <v>447</v>
      </c>
      <c r="N170" s="223" t="s">
        <v>449</v>
      </c>
      <c r="O170" s="223" t="s">
        <v>450</v>
      </c>
      <c r="P170" s="223">
        <v>2022</v>
      </c>
      <c r="Q170" s="223">
        <v>2022</v>
      </c>
      <c r="R170" s="223" t="s">
        <v>27025</v>
      </c>
      <c r="S170" s="223" t="s">
        <v>66</v>
      </c>
      <c r="T170" s="223" t="s">
        <v>451</v>
      </c>
      <c r="U170" s="86">
        <v>116</v>
      </c>
      <c r="V170" s="86" t="s">
        <v>452</v>
      </c>
      <c r="W170" s="223" t="s">
        <v>515</v>
      </c>
      <c r="X170" s="223" t="s">
        <v>27967</v>
      </c>
      <c r="Y170" s="223">
        <v>99000</v>
      </c>
      <c r="Z170" s="109"/>
      <c r="AA170" s="241">
        <f t="shared" si="1"/>
        <v>0</v>
      </c>
      <c r="AB170" s="237" t="s">
        <v>27968</v>
      </c>
    </row>
    <row r="171" spans="1:28" ht="15" customHeight="1">
      <c r="A171" s="279">
        <v>162</v>
      </c>
      <c r="B171" s="222" t="str">
        <f t="shared" si="0"/>
        <v>Klik Disini</v>
      </c>
      <c r="C171" s="223" t="s">
        <v>27969</v>
      </c>
      <c r="D171" s="223"/>
      <c r="E171" s="223" t="s">
        <v>27964</v>
      </c>
      <c r="F171" s="223" t="s">
        <v>27970</v>
      </c>
      <c r="G171" s="223" t="s">
        <v>27971</v>
      </c>
      <c r="H171" s="223" t="s">
        <v>15932</v>
      </c>
      <c r="I171" s="223" t="s">
        <v>446</v>
      </c>
      <c r="J171" s="86" t="s">
        <v>373</v>
      </c>
      <c r="K171" s="223" t="s">
        <v>447</v>
      </c>
      <c r="L171" s="223"/>
      <c r="M171" s="223" t="s">
        <v>447</v>
      </c>
      <c r="N171" s="223" t="s">
        <v>449</v>
      </c>
      <c r="O171" s="223" t="s">
        <v>450</v>
      </c>
      <c r="P171" s="223">
        <v>2022</v>
      </c>
      <c r="Q171" s="223">
        <v>2022</v>
      </c>
      <c r="R171" s="223" t="s">
        <v>27025</v>
      </c>
      <c r="S171" s="223" t="s">
        <v>66</v>
      </c>
      <c r="T171" s="223" t="s">
        <v>451</v>
      </c>
      <c r="U171" s="86">
        <v>94</v>
      </c>
      <c r="V171" s="86" t="s">
        <v>452</v>
      </c>
      <c r="W171" s="223" t="s">
        <v>4611</v>
      </c>
      <c r="X171" s="223" t="s">
        <v>27967</v>
      </c>
      <c r="Y171" s="223">
        <v>80000</v>
      </c>
      <c r="Z171" s="109"/>
      <c r="AA171" s="241">
        <f t="shared" si="1"/>
        <v>0</v>
      </c>
      <c r="AB171" s="237" t="s">
        <v>27972</v>
      </c>
    </row>
    <row r="172" spans="1:28" ht="15" customHeight="1">
      <c r="A172" s="279">
        <v>163</v>
      </c>
      <c r="B172" s="222" t="str">
        <f t="shared" si="0"/>
        <v>Klik Disini</v>
      </c>
      <c r="C172" s="223" t="s">
        <v>27973</v>
      </c>
      <c r="D172" s="223"/>
      <c r="E172" s="223" t="s">
        <v>27964</v>
      </c>
      <c r="F172" s="223" t="s">
        <v>27974</v>
      </c>
      <c r="G172" s="223" t="s">
        <v>27975</v>
      </c>
      <c r="H172" s="223" t="s">
        <v>15932</v>
      </c>
      <c r="I172" s="223" t="s">
        <v>446</v>
      </c>
      <c r="J172" s="86" t="s">
        <v>373</v>
      </c>
      <c r="K172" s="223" t="s">
        <v>447</v>
      </c>
      <c r="L172" s="223"/>
      <c r="M172" s="223" t="s">
        <v>447</v>
      </c>
      <c r="N172" s="223" t="s">
        <v>449</v>
      </c>
      <c r="O172" s="223" t="s">
        <v>450</v>
      </c>
      <c r="P172" s="223">
        <v>2022</v>
      </c>
      <c r="Q172" s="223">
        <v>2022</v>
      </c>
      <c r="R172" s="223" t="s">
        <v>27025</v>
      </c>
      <c r="S172" s="223" t="s">
        <v>66</v>
      </c>
      <c r="T172" s="223" t="s">
        <v>451</v>
      </c>
      <c r="U172" s="86">
        <v>86</v>
      </c>
      <c r="V172" s="86" t="s">
        <v>452</v>
      </c>
      <c r="W172" s="223" t="s">
        <v>813</v>
      </c>
      <c r="X172" s="223" t="s">
        <v>27967</v>
      </c>
      <c r="Y172" s="223">
        <v>74000</v>
      </c>
      <c r="Z172" s="109"/>
      <c r="AA172" s="241">
        <f t="shared" si="1"/>
        <v>0</v>
      </c>
      <c r="AB172" s="237" t="s">
        <v>27976</v>
      </c>
    </row>
    <row r="173" spans="1:28" ht="15" customHeight="1">
      <c r="A173" s="279">
        <v>164</v>
      </c>
      <c r="B173" s="222" t="str">
        <f t="shared" si="0"/>
        <v>Klik Disini</v>
      </c>
      <c r="C173" s="223" t="s">
        <v>27977</v>
      </c>
      <c r="D173" s="223"/>
      <c r="E173" s="223" t="s">
        <v>27964</v>
      </c>
      <c r="F173" s="223" t="s">
        <v>27978</v>
      </c>
      <c r="G173" s="223" t="s">
        <v>27979</v>
      </c>
      <c r="H173" s="223" t="s">
        <v>15932</v>
      </c>
      <c r="I173" s="223" t="s">
        <v>446</v>
      </c>
      <c r="J173" s="86" t="s">
        <v>349</v>
      </c>
      <c r="K173" s="223" t="s">
        <v>447</v>
      </c>
      <c r="L173" s="223"/>
      <c r="M173" s="223" t="s">
        <v>447</v>
      </c>
      <c r="N173" s="223" t="s">
        <v>449</v>
      </c>
      <c r="O173" s="223" t="s">
        <v>450</v>
      </c>
      <c r="P173" s="223">
        <v>2022</v>
      </c>
      <c r="Q173" s="223">
        <v>2022</v>
      </c>
      <c r="R173" s="223" t="s">
        <v>27025</v>
      </c>
      <c r="S173" s="223" t="s">
        <v>66</v>
      </c>
      <c r="T173" s="223" t="s">
        <v>451</v>
      </c>
      <c r="U173" s="86">
        <v>84</v>
      </c>
      <c r="V173" s="86" t="s">
        <v>452</v>
      </c>
      <c r="W173" s="223" t="s">
        <v>813</v>
      </c>
      <c r="X173" s="223" t="s">
        <v>27967</v>
      </c>
      <c r="Y173" s="223">
        <v>72000</v>
      </c>
      <c r="Z173" s="109"/>
      <c r="AA173" s="241">
        <f t="shared" si="1"/>
        <v>0</v>
      </c>
      <c r="AB173" s="237" t="s">
        <v>27980</v>
      </c>
    </row>
    <row r="174" spans="1:28" ht="15" customHeight="1">
      <c r="A174" s="279">
        <v>165</v>
      </c>
      <c r="B174" s="222" t="str">
        <f t="shared" si="0"/>
        <v>Klik Disini</v>
      </c>
      <c r="C174" s="223" t="s">
        <v>27981</v>
      </c>
      <c r="D174" s="223"/>
      <c r="E174" s="223" t="s">
        <v>27982</v>
      </c>
      <c r="F174" s="223" t="s">
        <v>27983</v>
      </c>
      <c r="G174" s="223" t="s">
        <v>27984</v>
      </c>
      <c r="H174" s="223" t="s">
        <v>583</v>
      </c>
      <c r="I174" s="223" t="s">
        <v>583</v>
      </c>
      <c r="J174" s="86" t="s">
        <v>265</v>
      </c>
      <c r="K174" s="223" t="s">
        <v>447</v>
      </c>
      <c r="L174" s="223"/>
      <c r="M174" s="223" t="s">
        <v>447</v>
      </c>
      <c r="N174" s="223" t="s">
        <v>449</v>
      </c>
      <c r="O174" s="223" t="s">
        <v>450</v>
      </c>
      <c r="P174" s="223">
        <v>2022</v>
      </c>
      <c r="Q174" s="223">
        <v>2022</v>
      </c>
      <c r="R174" s="223" t="s">
        <v>27025</v>
      </c>
      <c r="S174" s="223" t="s">
        <v>66</v>
      </c>
      <c r="T174" s="223" t="s">
        <v>451</v>
      </c>
      <c r="U174" s="86">
        <v>100</v>
      </c>
      <c r="V174" s="86" t="s">
        <v>452</v>
      </c>
      <c r="W174" s="223" t="s">
        <v>1161</v>
      </c>
      <c r="X174" s="223" t="s">
        <v>27985</v>
      </c>
      <c r="Y174" s="223">
        <v>85000</v>
      </c>
      <c r="Z174" s="109"/>
      <c r="AA174" s="241">
        <f t="shared" si="1"/>
        <v>0</v>
      </c>
      <c r="AB174" s="237" t="s">
        <v>27986</v>
      </c>
    </row>
    <row r="175" spans="1:28" ht="15" customHeight="1">
      <c r="A175" s="279">
        <v>166</v>
      </c>
      <c r="B175" s="222" t="str">
        <f t="shared" si="0"/>
        <v>Klik Disini</v>
      </c>
      <c r="C175" s="223" t="s">
        <v>27987</v>
      </c>
      <c r="D175" s="223"/>
      <c r="E175" s="223" t="s">
        <v>27982</v>
      </c>
      <c r="F175" s="223" t="s">
        <v>27988</v>
      </c>
      <c r="G175" s="223" t="s">
        <v>27989</v>
      </c>
      <c r="H175" s="223" t="s">
        <v>583</v>
      </c>
      <c r="I175" s="223" t="s">
        <v>583</v>
      </c>
      <c r="J175" s="86" t="s">
        <v>265</v>
      </c>
      <c r="K175" s="223" t="s">
        <v>447</v>
      </c>
      <c r="L175" s="223"/>
      <c r="M175" s="223" t="s">
        <v>447</v>
      </c>
      <c r="N175" s="223" t="s">
        <v>449</v>
      </c>
      <c r="O175" s="223" t="s">
        <v>450</v>
      </c>
      <c r="P175" s="223">
        <v>2022</v>
      </c>
      <c r="Q175" s="223">
        <v>2022</v>
      </c>
      <c r="R175" s="223" t="s">
        <v>27025</v>
      </c>
      <c r="S175" s="223" t="s">
        <v>66</v>
      </c>
      <c r="T175" s="223" t="s">
        <v>451</v>
      </c>
      <c r="U175" s="86">
        <v>104</v>
      </c>
      <c r="V175" s="86" t="s">
        <v>452</v>
      </c>
      <c r="W175" s="223" t="s">
        <v>1161</v>
      </c>
      <c r="X175" s="223" t="s">
        <v>27985</v>
      </c>
      <c r="Y175" s="223">
        <v>89000</v>
      </c>
      <c r="Z175" s="109"/>
      <c r="AA175" s="241">
        <f t="shared" si="1"/>
        <v>0</v>
      </c>
      <c r="AB175" s="237" t="s">
        <v>27990</v>
      </c>
    </row>
    <row r="176" spans="1:28" ht="15" customHeight="1">
      <c r="A176" s="279">
        <v>167</v>
      </c>
      <c r="B176" s="222" t="str">
        <f t="shared" si="0"/>
        <v>Klik Disini</v>
      </c>
      <c r="C176" s="223" t="s">
        <v>27991</v>
      </c>
      <c r="D176" s="223"/>
      <c r="E176" s="223" t="s">
        <v>27982</v>
      </c>
      <c r="F176" s="223" t="s">
        <v>27992</v>
      </c>
      <c r="G176" s="223" t="s">
        <v>27993</v>
      </c>
      <c r="H176" s="223" t="s">
        <v>583</v>
      </c>
      <c r="I176" s="223" t="s">
        <v>583</v>
      </c>
      <c r="J176" s="86" t="s">
        <v>265</v>
      </c>
      <c r="K176" s="223" t="s">
        <v>447</v>
      </c>
      <c r="L176" s="223"/>
      <c r="M176" s="223" t="s">
        <v>447</v>
      </c>
      <c r="N176" s="223" t="s">
        <v>449</v>
      </c>
      <c r="O176" s="223" t="s">
        <v>450</v>
      </c>
      <c r="P176" s="223">
        <v>2022</v>
      </c>
      <c r="Q176" s="223">
        <v>2022</v>
      </c>
      <c r="R176" s="223" t="s">
        <v>27025</v>
      </c>
      <c r="S176" s="223" t="s">
        <v>66</v>
      </c>
      <c r="T176" s="223" t="s">
        <v>451</v>
      </c>
      <c r="U176" s="86">
        <v>96</v>
      </c>
      <c r="V176" s="86" t="s">
        <v>452</v>
      </c>
      <c r="W176" s="223" t="s">
        <v>1161</v>
      </c>
      <c r="X176" s="223" t="s">
        <v>27985</v>
      </c>
      <c r="Y176" s="223">
        <v>82000</v>
      </c>
      <c r="Z176" s="109"/>
      <c r="AA176" s="241">
        <f t="shared" si="1"/>
        <v>0</v>
      </c>
      <c r="AB176" s="237" t="s">
        <v>27994</v>
      </c>
    </row>
    <row r="177" spans="1:28" ht="15" customHeight="1">
      <c r="A177" s="279">
        <v>168</v>
      </c>
      <c r="B177" s="222" t="str">
        <f t="shared" si="0"/>
        <v>Klik Disini</v>
      </c>
      <c r="C177" s="223" t="s">
        <v>27995</v>
      </c>
      <c r="D177" s="223"/>
      <c r="E177" s="223" t="s">
        <v>27982</v>
      </c>
      <c r="F177" s="223" t="s">
        <v>27996</v>
      </c>
      <c r="G177" s="223" t="s">
        <v>27997</v>
      </c>
      <c r="H177" s="223" t="s">
        <v>583</v>
      </c>
      <c r="I177" s="223" t="s">
        <v>583</v>
      </c>
      <c r="J177" s="86" t="s">
        <v>265</v>
      </c>
      <c r="K177" s="223" t="s">
        <v>447</v>
      </c>
      <c r="L177" s="223"/>
      <c r="M177" s="223" t="s">
        <v>447</v>
      </c>
      <c r="N177" s="223" t="s">
        <v>449</v>
      </c>
      <c r="O177" s="223" t="s">
        <v>450</v>
      </c>
      <c r="P177" s="223">
        <v>2022</v>
      </c>
      <c r="Q177" s="223">
        <v>2022</v>
      </c>
      <c r="R177" s="223" t="s">
        <v>27025</v>
      </c>
      <c r="S177" s="223" t="s">
        <v>66</v>
      </c>
      <c r="T177" s="223" t="s">
        <v>451</v>
      </c>
      <c r="U177" s="86">
        <v>104</v>
      </c>
      <c r="V177" s="86" t="s">
        <v>452</v>
      </c>
      <c r="W177" s="223" t="s">
        <v>1633</v>
      </c>
      <c r="X177" s="223" t="s">
        <v>27985</v>
      </c>
      <c r="Y177" s="223">
        <v>89000</v>
      </c>
      <c r="Z177" s="109"/>
      <c r="AA177" s="241">
        <f t="shared" si="1"/>
        <v>0</v>
      </c>
      <c r="AB177" s="237" t="s">
        <v>27998</v>
      </c>
    </row>
    <row r="178" spans="1:28" ht="15" customHeight="1">
      <c r="A178" s="279">
        <v>169</v>
      </c>
      <c r="B178" s="222" t="str">
        <f t="shared" si="0"/>
        <v>Klik Disini</v>
      </c>
      <c r="C178" s="223" t="s">
        <v>27999</v>
      </c>
      <c r="D178" s="223"/>
      <c r="E178" s="223" t="s">
        <v>27982</v>
      </c>
      <c r="F178" s="223" t="s">
        <v>28000</v>
      </c>
      <c r="G178" s="223" t="s">
        <v>28001</v>
      </c>
      <c r="H178" s="223" t="s">
        <v>583</v>
      </c>
      <c r="I178" s="223" t="s">
        <v>583</v>
      </c>
      <c r="J178" s="86" t="s">
        <v>265</v>
      </c>
      <c r="K178" s="223" t="s">
        <v>447</v>
      </c>
      <c r="L178" s="223"/>
      <c r="M178" s="223" t="s">
        <v>447</v>
      </c>
      <c r="N178" s="223" t="s">
        <v>449</v>
      </c>
      <c r="O178" s="223" t="s">
        <v>450</v>
      </c>
      <c r="P178" s="223">
        <v>2022</v>
      </c>
      <c r="Q178" s="223">
        <v>2022</v>
      </c>
      <c r="R178" s="223" t="s">
        <v>27025</v>
      </c>
      <c r="S178" s="223" t="s">
        <v>66</v>
      </c>
      <c r="T178" s="223" t="s">
        <v>451</v>
      </c>
      <c r="U178" s="86">
        <v>98</v>
      </c>
      <c r="V178" s="86" t="s">
        <v>452</v>
      </c>
      <c r="W178" s="223" t="s">
        <v>1161</v>
      </c>
      <c r="X178" s="223" t="s">
        <v>27985</v>
      </c>
      <c r="Y178" s="223">
        <v>84000</v>
      </c>
      <c r="Z178" s="109"/>
      <c r="AA178" s="241">
        <f t="shared" si="1"/>
        <v>0</v>
      </c>
      <c r="AB178" s="237" t="s">
        <v>28002</v>
      </c>
    </row>
    <row r="179" spans="1:28" ht="15" customHeight="1">
      <c r="A179" s="279">
        <v>170</v>
      </c>
      <c r="B179" s="222" t="str">
        <f t="shared" si="0"/>
        <v>Klik Disini</v>
      </c>
      <c r="C179" s="223" t="s">
        <v>28003</v>
      </c>
      <c r="D179" s="223"/>
      <c r="E179" s="223" t="s">
        <v>27982</v>
      </c>
      <c r="F179" s="223" t="s">
        <v>28004</v>
      </c>
      <c r="G179" s="223" t="s">
        <v>28005</v>
      </c>
      <c r="H179" s="223" t="s">
        <v>583</v>
      </c>
      <c r="I179" s="223" t="s">
        <v>583</v>
      </c>
      <c r="J179" s="86" t="s">
        <v>265</v>
      </c>
      <c r="K179" s="223" t="s">
        <v>447</v>
      </c>
      <c r="L179" s="223"/>
      <c r="M179" s="223" t="s">
        <v>447</v>
      </c>
      <c r="N179" s="223" t="s">
        <v>449</v>
      </c>
      <c r="O179" s="223" t="s">
        <v>450</v>
      </c>
      <c r="P179" s="223">
        <v>2022</v>
      </c>
      <c r="Q179" s="223">
        <v>2022</v>
      </c>
      <c r="R179" s="223" t="s">
        <v>27025</v>
      </c>
      <c r="S179" s="223" t="s">
        <v>66</v>
      </c>
      <c r="T179" s="223" t="s">
        <v>451</v>
      </c>
      <c r="U179" s="86">
        <v>102</v>
      </c>
      <c r="V179" s="86" t="s">
        <v>452</v>
      </c>
      <c r="W179" s="223" t="s">
        <v>1161</v>
      </c>
      <c r="X179" s="223" t="s">
        <v>27985</v>
      </c>
      <c r="Y179" s="223">
        <v>87000</v>
      </c>
      <c r="Z179" s="109"/>
      <c r="AA179" s="241">
        <f t="shared" si="1"/>
        <v>0</v>
      </c>
      <c r="AB179" s="237" t="s">
        <v>28006</v>
      </c>
    </row>
    <row r="180" spans="1:28" ht="15" customHeight="1">
      <c r="A180" s="279">
        <v>171</v>
      </c>
      <c r="B180" s="222" t="str">
        <f t="shared" si="0"/>
        <v>Klik Disini</v>
      </c>
      <c r="C180" s="223" t="s">
        <v>28007</v>
      </c>
      <c r="D180" s="223"/>
      <c r="E180" s="223" t="s">
        <v>27982</v>
      </c>
      <c r="F180" s="223" t="s">
        <v>28008</v>
      </c>
      <c r="G180" s="223" t="s">
        <v>28009</v>
      </c>
      <c r="H180" s="223" t="s">
        <v>583</v>
      </c>
      <c r="I180" s="223" t="s">
        <v>583</v>
      </c>
      <c r="J180" s="86" t="s">
        <v>265</v>
      </c>
      <c r="K180" s="223" t="s">
        <v>447</v>
      </c>
      <c r="L180" s="223"/>
      <c r="M180" s="223" t="s">
        <v>447</v>
      </c>
      <c r="N180" s="223" t="s">
        <v>449</v>
      </c>
      <c r="O180" s="223" t="s">
        <v>450</v>
      </c>
      <c r="P180" s="223">
        <v>2022</v>
      </c>
      <c r="Q180" s="223">
        <v>2022</v>
      </c>
      <c r="R180" s="223" t="s">
        <v>27025</v>
      </c>
      <c r="S180" s="223" t="s">
        <v>66</v>
      </c>
      <c r="T180" s="223" t="s">
        <v>451</v>
      </c>
      <c r="U180" s="86">
        <v>90</v>
      </c>
      <c r="V180" s="86" t="s">
        <v>452</v>
      </c>
      <c r="W180" s="223" t="s">
        <v>1161</v>
      </c>
      <c r="X180" s="223" t="s">
        <v>27985</v>
      </c>
      <c r="Y180" s="223">
        <v>85000</v>
      </c>
      <c r="Z180" s="109"/>
      <c r="AA180" s="241">
        <f t="shared" si="1"/>
        <v>0</v>
      </c>
      <c r="AB180" s="237" t="s">
        <v>28010</v>
      </c>
    </row>
    <row r="181" spans="1:28" ht="15" customHeight="1">
      <c r="A181" s="279">
        <v>172</v>
      </c>
      <c r="B181" s="222" t="str">
        <f t="shared" si="0"/>
        <v>Klik Disini</v>
      </c>
      <c r="C181" s="223" t="s">
        <v>28011</v>
      </c>
      <c r="D181" s="223"/>
      <c r="E181" s="223" t="s">
        <v>28012</v>
      </c>
      <c r="F181" s="223" t="s">
        <v>28013</v>
      </c>
      <c r="G181" s="223" t="s">
        <v>28014</v>
      </c>
      <c r="H181" s="223" t="s">
        <v>583</v>
      </c>
      <c r="I181" s="223" t="s">
        <v>583</v>
      </c>
      <c r="J181" s="86" t="s">
        <v>265</v>
      </c>
      <c r="K181" s="223" t="s">
        <v>447</v>
      </c>
      <c r="L181" s="223"/>
      <c r="M181" s="223" t="s">
        <v>447</v>
      </c>
      <c r="N181" s="223" t="s">
        <v>449</v>
      </c>
      <c r="O181" s="223" t="s">
        <v>450</v>
      </c>
      <c r="P181" s="223">
        <v>2022</v>
      </c>
      <c r="Q181" s="223">
        <v>2022</v>
      </c>
      <c r="R181" s="223" t="s">
        <v>27025</v>
      </c>
      <c r="S181" s="223" t="s">
        <v>66</v>
      </c>
      <c r="T181" s="223" t="s">
        <v>451</v>
      </c>
      <c r="U181" s="86">
        <v>616</v>
      </c>
      <c r="V181" s="86" t="s">
        <v>452</v>
      </c>
      <c r="W181" s="223" t="s">
        <v>685</v>
      </c>
      <c r="X181" s="223" t="s">
        <v>28015</v>
      </c>
      <c r="Y181" s="223">
        <v>524000</v>
      </c>
      <c r="Z181" s="109"/>
      <c r="AA181" s="241">
        <f t="shared" si="1"/>
        <v>0</v>
      </c>
      <c r="AB181" s="237" t="s">
        <v>28016</v>
      </c>
    </row>
    <row r="182" spans="1:28" ht="15" customHeight="1">
      <c r="A182" s="279">
        <v>173</v>
      </c>
      <c r="B182" s="222" t="str">
        <f t="shared" si="0"/>
        <v>Klik Disini</v>
      </c>
      <c r="C182" s="223" t="s">
        <v>28017</v>
      </c>
      <c r="D182" s="223"/>
      <c r="E182" s="223" t="s">
        <v>28018</v>
      </c>
      <c r="F182" s="223" t="s">
        <v>28019</v>
      </c>
      <c r="G182" s="223" t="s">
        <v>28020</v>
      </c>
      <c r="H182" s="223" t="s">
        <v>15932</v>
      </c>
      <c r="I182" s="223" t="s">
        <v>446</v>
      </c>
      <c r="J182" s="86" t="s">
        <v>373</v>
      </c>
      <c r="K182" s="223" t="s">
        <v>447</v>
      </c>
      <c r="L182" s="223"/>
      <c r="M182" s="223" t="s">
        <v>447</v>
      </c>
      <c r="N182" s="223" t="s">
        <v>449</v>
      </c>
      <c r="O182" s="223" t="s">
        <v>450</v>
      </c>
      <c r="P182" s="223">
        <v>2022</v>
      </c>
      <c r="Q182" s="223">
        <v>2022</v>
      </c>
      <c r="R182" s="223" t="s">
        <v>27025</v>
      </c>
      <c r="S182" s="223" t="s">
        <v>66</v>
      </c>
      <c r="T182" s="223" t="s">
        <v>451</v>
      </c>
      <c r="U182" s="86">
        <v>396</v>
      </c>
      <c r="V182" s="86" t="s">
        <v>452</v>
      </c>
      <c r="W182" s="223" t="s">
        <v>3592</v>
      </c>
      <c r="X182" s="223" t="s">
        <v>28021</v>
      </c>
      <c r="Y182" s="223">
        <v>450000</v>
      </c>
      <c r="Z182" s="109"/>
      <c r="AA182" s="241">
        <f t="shared" si="1"/>
        <v>0</v>
      </c>
      <c r="AB182" s="237" t="s">
        <v>28022</v>
      </c>
    </row>
    <row r="183" spans="1:28" ht="15" customHeight="1">
      <c r="A183" s="279">
        <v>174</v>
      </c>
      <c r="B183" s="222" t="str">
        <f t="shared" si="0"/>
        <v>Klik Disini</v>
      </c>
      <c r="C183" s="223" t="s">
        <v>28023</v>
      </c>
      <c r="D183" s="223"/>
      <c r="E183" s="223" t="s">
        <v>28024</v>
      </c>
      <c r="F183" s="223" t="s">
        <v>28025</v>
      </c>
      <c r="G183" s="223" t="s">
        <v>28026</v>
      </c>
      <c r="H183" s="223" t="s">
        <v>15932</v>
      </c>
      <c r="I183" s="223" t="s">
        <v>446</v>
      </c>
      <c r="J183" s="86" t="s">
        <v>373</v>
      </c>
      <c r="K183" s="223" t="s">
        <v>447</v>
      </c>
      <c r="L183" s="223"/>
      <c r="M183" s="223" t="s">
        <v>447</v>
      </c>
      <c r="N183" s="223" t="s">
        <v>449</v>
      </c>
      <c r="O183" s="223" t="s">
        <v>450</v>
      </c>
      <c r="P183" s="223">
        <v>2022</v>
      </c>
      <c r="Q183" s="223">
        <v>2022</v>
      </c>
      <c r="R183" s="223" t="s">
        <v>27025</v>
      </c>
      <c r="S183" s="223" t="s">
        <v>66</v>
      </c>
      <c r="T183" s="223" t="s">
        <v>451</v>
      </c>
      <c r="U183" s="86">
        <v>622</v>
      </c>
      <c r="V183" s="86" t="s">
        <v>452</v>
      </c>
      <c r="W183" s="223" t="s">
        <v>584</v>
      </c>
      <c r="X183" s="223" t="s">
        <v>28027</v>
      </c>
      <c r="Y183" s="223">
        <v>480000</v>
      </c>
      <c r="Z183" s="109"/>
      <c r="AA183" s="241">
        <f t="shared" si="1"/>
        <v>0</v>
      </c>
      <c r="AB183" s="237" t="s">
        <v>28028</v>
      </c>
    </row>
    <row r="184" spans="1:28" ht="15" customHeight="1">
      <c r="A184" s="279">
        <v>175</v>
      </c>
      <c r="B184" s="222" t="str">
        <f t="shared" si="0"/>
        <v>Klik Disini</v>
      </c>
      <c r="C184" s="223" t="s">
        <v>28029</v>
      </c>
      <c r="D184" s="223"/>
      <c r="E184" s="223" t="s">
        <v>28030</v>
      </c>
      <c r="F184" s="223" t="s">
        <v>28031</v>
      </c>
      <c r="G184" s="223" t="s">
        <v>28032</v>
      </c>
      <c r="H184" s="223" t="s">
        <v>15932</v>
      </c>
      <c r="I184" s="223" t="s">
        <v>446</v>
      </c>
      <c r="J184" s="86" t="s">
        <v>373</v>
      </c>
      <c r="K184" s="223" t="s">
        <v>447</v>
      </c>
      <c r="L184" s="223"/>
      <c r="M184" s="223" t="s">
        <v>447</v>
      </c>
      <c r="N184" s="223" t="s">
        <v>449</v>
      </c>
      <c r="O184" s="223" t="s">
        <v>450</v>
      </c>
      <c r="P184" s="223">
        <v>2022</v>
      </c>
      <c r="Q184" s="223">
        <v>2022</v>
      </c>
      <c r="R184" s="223" t="s">
        <v>27025</v>
      </c>
      <c r="S184" s="223" t="s">
        <v>66</v>
      </c>
      <c r="T184" s="223" t="s">
        <v>451</v>
      </c>
      <c r="U184" s="86">
        <v>426</v>
      </c>
      <c r="V184" s="86" t="s">
        <v>452</v>
      </c>
      <c r="W184" s="223" t="s">
        <v>3324</v>
      </c>
      <c r="X184" s="223" t="s">
        <v>28033</v>
      </c>
      <c r="Y184" s="223">
        <v>480000</v>
      </c>
      <c r="Z184" s="109"/>
      <c r="AA184" s="241">
        <f t="shared" si="1"/>
        <v>0</v>
      </c>
      <c r="AB184" s="237" t="s">
        <v>28034</v>
      </c>
    </row>
    <row r="185" spans="1:28" ht="15" customHeight="1">
      <c r="A185" s="279">
        <v>176</v>
      </c>
      <c r="B185" s="222" t="str">
        <f t="shared" si="0"/>
        <v>Klik Disini</v>
      </c>
      <c r="C185" s="223" t="s">
        <v>28035</v>
      </c>
      <c r="D185" s="223"/>
      <c r="E185" s="223" t="s">
        <v>28036</v>
      </c>
      <c r="F185" s="223" t="s">
        <v>28037</v>
      </c>
      <c r="G185" s="223" t="s">
        <v>28038</v>
      </c>
      <c r="H185" s="223" t="s">
        <v>15932</v>
      </c>
      <c r="I185" s="223" t="s">
        <v>1474</v>
      </c>
      <c r="J185" s="86" t="s">
        <v>304</v>
      </c>
      <c r="K185" s="223" t="s">
        <v>447</v>
      </c>
      <c r="L185" s="223"/>
      <c r="M185" s="223" t="s">
        <v>447</v>
      </c>
      <c r="N185" s="223" t="s">
        <v>449</v>
      </c>
      <c r="O185" s="223" t="s">
        <v>450</v>
      </c>
      <c r="P185" s="223">
        <v>2022</v>
      </c>
      <c r="Q185" s="223">
        <v>2022</v>
      </c>
      <c r="R185" s="223" t="s">
        <v>27025</v>
      </c>
      <c r="S185" s="223" t="s">
        <v>66</v>
      </c>
      <c r="T185" s="223" t="s">
        <v>451</v>
      </c>
      <c r="U185" s="86">
        <v>446</v>
      </c>
      <c r="V185" s="86" t="s">
        <v>452</v>
      </c>
      <c r="W185" s="223" t="s">
        <v>1083</v>
      </c>
      <c r="X185" s="223" t="s">
        <v>28039</v>
      </c>
      <c r="Y185" s="223">
        <v>490000</v>
      </c>
      <c r="Z185" s="109"/>
      <c r="AA185" s="241">
        <f t="shared" si="1"/>
        <v>0</v>
      </c>
      <c r="AB185" s="237" t="s">
        <v>28040</v>
      </c>
    </row>
    <row r="186" spans="1:28" ht="15" customHeight="1">
      <c r="A186" s="279">
        <v>177</v>
      </c>
      <c r="B186" s="222" t="str">
        <f t="shared" si="0"/>
        <v>Klik Disini</v>
      </c>
      <c r="C186" s="223" t="s">
        <v>28041</v>
      </c>
      <c r="D186" s="223"/>
      <c r="E186" s="223" t="s">
        <v>28042</v>
      </c>
      <c r="F186" s="223" t="s">
        <v>28043</v>
      </c>
      <c r="G186" s="223" t="s">
        <v>28044</v>
      </c>
      <c r="H186" s="223" t="s">
        <v>583</v>
      </c>
      <c r="I186" s="223" t="s">
        <v>583</v>
      </c>
      <c r="J186" s="86" t="s">
        <v>265</v>
      </c>
      <c r="K186" s="223" t="s">
        <v>447</v>
      </c>
      <c r="L186" s="223"/>
      <c r="M186" s="223" t="s">
        <v>447</v>
      </c>
      <c r="N186" s="223" t="s">
        <v>449</v>
      </c>
      <c r="O186" s="223" t="s">
        <v>583</v>
      </c>
      <c r="P186" s="223">
        <v>2014</v>
      </c>
      <c r="Q186" s="223">
        <v>2022</v>
      </c>
      <c r="R186" s="223" t="s">
        <v>27025</v>
      </c>
      <c r="S186" s="223" t="s">
        <v>66</v>
      </c>
      <c r="T186" s="223" t="s">
        <v>451</v>
      </c>
      <c r="U186" s="86">
        <v>102</v>
      </c>
      <c r="V186" s="86" t="s">
        <v>452</v>
      </c>
      <c r="W186" s="223" t="s">
        <v>1923</v>
      </c>
      <c r="X186" s="223" t="s">
        <v>28045</v>
      </c>
      <c r="Y186" s="223">
        <v>87000</v>
      </c>
      <c r="Z186" s="109"/>
      <c r="AA186" s="241">
        <f t="shared" si="1"/>
        <v>0</v>
      </c>
      <c r="AB186" s="237" t="s">
        <v>28046</v>
      </c>
    </row>
    <row r="187" spans="1:28" ht="15" customHeight="1">
      <c r="A187" s="279">
        <v>178</v>
      </c>
      <c r="B187" s="222" t="str">
        <f t="shared" si="0"/>
        <v>Klik Disini</v>
      </c>
      <c r="C187" s="223" t="s">
        <v>28047</v>
      </c>
      <c r="D187" s="223" t="s">
        <v>28048</v>
      </c>
      <c r="E187" s="223" t="s">
        <v>28049</v>
      </c>
      <c r="F187" s="223" t="s">
        <v>28050</v>
      </c>
      <c r="G187" s="223" t="s">
        <v>28051</v>
      </c>
      <c r="H187" s="223" t="s">
        <v>15932</v>
      </c>
      <c r="I187" s="223" t="s">
        <v>1844</v>
      </c>
      <c r="J187" s="86" t="s">
        <v>397</v>
      </c>
      <c r="K187" s="223" t="s">
        <v>447</v>
      </c>
      <c r="L187" s="223"/>
      <c r="M187" s="223" t="s">
        <v>447</v>
      </c>
      <c r="N187" s="223" t="s">
        <v>449</v>
      </c>
      <c r="O187" s="223" t="s">
        <v>450</v>
      </c>
      <c r="P187" s="223">
        <v>2018</v>
      </c>
      <c r="Q187" s="223">
        <v>2022</v>
      </c>
      <c r="R187" s="223" t="s">
        <v>27025</v>
      </c>
      <c r="S187" s="223" t="s">
        <v>66</v>
      </c>
      <c r="T187" s="223" t="s">
        <v>451</v>
      </c>
      <c r="U187" s="86">
        <v>246</v>
      </c>
      <c r="V187" s="86" t="s">
        <v>452</v>
      </c>
      <c r="W187" s="223" t="s">
        <v>743</v>
      </c>
      <c r="X187" s="223" t="s">
        <v>28052</v>
      </c>
      <c r="Y187" s="223">
        <v>210000</v>
      </c>
      <c r="Z187" s="109"/>
      <c r="AA187" s="241">
        <f t="shared" si="1"/>
        <v>0</v>
      </c>
      <c r="AB187" s="237" t="s">
        <v>28053</v>
      </c>
    </row>
    <row r="188" spans="1:28" ht="15" customHeight="1">
      <c r="A188" s="279">
        <v>179</v>
      </c>
      <c r="B188" s="222" t="str">
        <f t="shared" si="0"/>
        <v>Klik Disini</v>
      </c>
      <c r="C188" s="223" t="s">
        <v>28054</v>
      </c>
      <c r="D188" s="223" t="s">
        <v>28055</v>
      </c>
      <c r="E188" s="223" t="s">
        <v>28056</v>
      </c>
      <c r="F188" s="223" t="s">
        <v>28057</v>
      </c>
      <c r="G188" s="223" t="s">
        <v>28058</v>
      </c>
      <c r="H188" s="223" t="s">
        <v>15932</v>
      </c>
      <c r="I188" s="223" t="s">
        <v>446</v>
      </c>
      <c r="J188" s="86" t="s">
        <v>347</v>
      </c>
      <c r="K188" s="223" t="s">
        <v>447</v>
      </c>
      <c r="L188" s="223"/>
      <c r="M188" s="223" t="s">
        <v>447</v>
      </c>
      <c r="N188" s="223" t="s">
        <v>449</v>
      </c>
      <c r="O188" s="223" t="s">
        <v>450</v>
      </c>
      <c r="P188" s="223">
        <v>2016</v>
      </c>
      <c r="Q188" s="223">
        <v>2022</v>
      </c>
      <c r="R188" s="223" t="s">
        <v>27025</v>
      </c>
      <c r="S188" s="223" t="s">
        <v>66</v>
      </c>
      <c r="T188" s="223" t="s">
        <v>451</v>
      </c>
      <c r="U188" s="86">
        <v>63</v>
      </c>
      <c r="V188" s="86" t="s">
        <v>452</v>
      </c>
      <c r="W188" s="223" t="s">
        <v>7364</v>
      </c>
      <c r="X188" s="223" t="s">
        <v>28059</v>
      </c>
      <c r="Y188" s="223">
        <v>54000</v>
      </c>
      <c r="Z188" s="109"/>
      <c r="AA188" s="241">
        <f t="shared" si="1"/>
        <v>0</v>
      </c>
      <c r="AB188" s="237" t="s">
        <v>28060</v>
      </c>
    </row>
    <row r="189" spans="1:28" ht="15" customHeight="1">
      <c r="A189" s="279">
        <v>180</v>
      </c>
      <c r="B189" s="222" t="str">
        <f t="shared" si="0"/>
        <v>Klik Disini</v>
      </c>
      <c r="C189" s="223" t="s">
        <v>28061</v>
      </c>
      <c r="D189" s="223"/>
      <c r="E189" s="223" t="s">
        <v>28062</v>
      </c>
      <c r="F189" s="223" t="s">
        <v>28063</v>
      </c>
      <c r="G189" s="223" t="s">
        <v>28064</v>
      </c>
      <c r="H189" s="223" t="s">
        <v>15932</v>
      </c>
      <c r="I189" s="223" t="s">
        <v>446</v>
      </c>
      <c r="J189" s="86" t="s">
        <v>373</v>
      </c>
      <c r="K189" s="223" t="s">
        <v>447</v>
      </c>
      <c r="L189" s="223"/>
      <c r="M189" s="223" t="s">
        <v>447</v>
      </c>
      <c r="N189" s="223" t="s">
        <v>449</v>
      </c>
      <c r="O189" s="223" t="s">
        <v>450</v>
      </c>
      <c r="P189" s="223">
        <v>2022</v>
      </c>
      <c r="Q189" s="223">
        <v>2022</v>
      </c>
      <c r="R189" s="223" t="s">
        <v>27025</v>
      </c>
      <c r="S189" s="223" t="s">
        <v>66</v>
      </c>
      <c r="T189" s="223" t="s">
        <v>451</v>
      </c>
      <c r="U189" s="86">
        <v>217</v>
      </c>
      <c r="V189" s="86" t="s">
        <v>452</v>
      </c>
      <c r="W189" s="223" t="s">
        <v>2602</v>
      </c>
      <c r="X189" s="223" t="s">
        <v>28065</v>
      </c>
      <c r="Y189" s="223">
        <v>240000</v>
      </c>
      <c r="Z189" s="109"/>
      <c r="AA189" s="241">
        <f t="shared" si="1"/>
        <v>0</v>
      </c>
      <c r="AB189" s="237" t="s">
        <v>28066</v>
      </c>
    </row>
    <row r="190" spans="1:28" ht="15" customHeight="1">
      <c r="A190" s="279">
        <v>181</v>
      </c>
      <c r="B190" s="222" t="str">
        <f t="shared" si="0"/>
        <v>Klik Disini</v>
      </c>
      <c r="C190" s="223" t="s">
        <v>28067</v>
      </c>
      <c r="D190" s="223"/>
      <c r="E190" s="223" t="s">
        <v>28068</v>
      </c>
      <c r="F190" s="223" t="s">
        <v>28069</v>
      </c>
      <c r="G190" s="223" t="s">
        <v>28070</v>
      </c>
      <c r="H190" s="223" t="s">
        <v>15932</v>
      </c>
      <c r="I190" s="223" t="s">
        <v>1474</v>
      </c>
      <c r="J190" s="86" t="s">
        <v>304</v>
      </c>
      <c r="K190" s="223" t="s">
        <v>447</v>
      </c>
      <c r="L190" s="223"/>
      <c r="M190" s="223" t="s">
        <v>447</v>
      </c>
      <c r="N190" s="223" t="s">
        <v>449</v>
      </c>
      <c r="O190" s="223" t="s">
        <v>450</v>
      </c>
      <c r="P190" s="223">
        <v>2022</v>
      </c>
      <c r="Q190" s="223">
        <v>2022</v>
      </c>
      <c r="R190" s="223" t="s">
        <v>27025</v>
      </c>
      <c r="S190" s="223" t="s">
        <v>66</v>
      </c>
      <c r="T190" s="223" t="s">
        <v>451</v>
      </c>
      <c r="U190" s="86">
        <v>202</v>
      </c>
      <c r="V190" s="86" t="s">
        <v>452</v>
      </c>
      <c r="W190" s="223" t="s">
        <v>904</v>
      </c>
      <c r="X190" s="223" t="s">
        <v>28071</v>
      </c>
      <c r="Y190" s="223">
        <v>172000</v>
      </c>
      <c r="Z190" s="109"/>
      <c r="AA190" s="241">
        <f t="shared" si="1"/>
        <v>0</v>
      </c>
      <c r="AB190" s="237" t="s">
        <v>28072</v>
      </c>
    </row>
    <row r="191" spans="1:28" ht="15" customHeight="1">
      <c r="A191" s="279">
        <v>182</v>
      </c>
      <c r="B191" s="222" t="str">
        <f t="shared" si="0"/>
        <v>Klik Disini</v>
      </c>
      <c r="C191" s="223" t="s">
        <v>28073</v>
      </c>
      <c r="D191" s="223"/>
      <c r="E191" s="223" t="s">
        <v>28074</v>
      </c>
      <c r="F191" s="223" t="s">
        <v>28075</v>
      </c>
      <c r="G191" s="223" t="s">
        <v>28076</v>
      </c>
      <c r="H191" s="223" t="s">
        <v>15932</v>
      </c>
      <c r="I191" s="223" t="s">
        <v>1474</v>
      </c>
      <c r="J191" s="86" t="s">
        <v>304</v>
      </c>
      <c r="K191" s="223" t="s">
        <v>447</v>
      </c>
      <c r="L191" s="223"/>
      <c r="M191" s="223" t="s">
        <v>447</v>
      </c>
      <c r="N191" s="223" t="s">
        <v>449</v>
      </c>
      <c r="O191" s="223" t="s">
        <v>450</v>
      </c>
      <c r="P191" s="223">
        <v>2022</v>
      </c>
      <c r="Q191" s="223">
        <v>2022</v>
      </c>
      <c r="R191" s="223" t="s">
        <v>27025</v>
      </c>
      <c r="S191" s="223" t="s">
        <v>66</v>
      </c>
      <c r="T191" s="223" t="s">
        <v>451</v>
      </c>
      <c r="U191" s="86">
        <v>180</v>
      </c>
      <c r="V191" s="86" t="s">
        <v>452</v>
      </c>
      <c r="W191" s="223" t="s">
        <v>685</v>
      </c>
      <c r="X191" s="223" t="s">
        <v>28077</v>
      </c>
      <c r="Y191" s="223">
        <v>155000</v>
      </c>
      <c r="Z191" s="109"/>
      <c r="AA191" s="241">
        <f t="shared" si="1"/>
        <v>0</v>
      </c>
      <c r="AB191" s="237" t="s">
        <v>28078</v>
      </c>
    </row>
    <row r="192" spans="1:28" ht="15" customHeight="1">
      <c r="A192" s="279">
        <v>183</v>
      </c>
      <c r="B192" s="222" t="str">
        <f t="shared" si="0"/>
        <v>Klik Disini</v>
      </c>
      <c r="C192" s="223" t="s">
        <v>28079</v>
      </c>
      <c r="D192" s="223"/>
      <c r="E192" s="223" t="s">
        <v>28080</v>
      </c>
      <c r="F192" s="223" t="s">
        <v>28081</v>
      </c>
      <c r="G192" s="223" t="s">
        <v>28082</v>
      </c>
      <c r="H192" s="223" t="s">
        <v>583</v>
      </c>
      <c r="I192" s="223" t="s">
        <v>583</v>
      </c>
      <c r="J192" s="86" t="s">
        <v>265</v>
      </c>
      <c r="K192" s="223" t="s">
        <v>447</v>
      </c>
      <c r="L192" s="223"/>
      <c r="M192" s="223" t="s">
        <v>447</v>
      </c>
      <c r="N192" s="223" t="s">
        <v>449</v>
      </c>
      <c r="O192" s="223" t="s">
        <v>450</v>
      </c>
      <c r="P192" s="223">
        <v>1930</v>
      </c>
      <c r="Q192" s="223">
        <v>2022</v>
      </c>
      <c r="R192" s="223" t="s">
        <v>27025</v>
      </c>
      <c r="S192" s="223" t="s">
        <v>66</v>
      </c>
      <c r="T192" s="223" t="s">
        <v>451</v>
      </c>
      <c r="U192" s="86">
        <v>137</v>
      </c>
      <c r="V192" s="86" t="s">
        <v>452</v>
      </c>
      <c r="W192" s="223" t="s">
        <v>736</v>
      </c>
      <c r="X192" s="223" t="s">
        <v>28083</v>
      </c>
      <c r="Y192" s="223">
        <v>45000</v>
      </c>
      <c r="Z192" s="109"/>
      <c r="AA192" s="241">
        <f t="shared" si="1"/>
        <v>0</v>
      </c>
      <c r="AB192" s="237" t="s">
        <v>28084</v>
      </c>
    </row>
    <row r="193" spans="1:28" ht="15" customHeight="1">
      <c r="A193" s="279">
        <v>184</v>
      </c>
      <c r="B193" s="222" t="str">
        <f t="shared" si="0"/>
        <v>Klik Disini</v>
      </c>
      <c r="C193" s="223" t="s">
        <v>28085</v>
      </c>
      <c r="D193" s="223"/>
      <c r="E193" s="223" t="s">
        <v>27198</v>
      </c>
      <c r="F193" s="223" t="s">
        <v>28086</v>
      </c>
      <c r="G193" s="223" t="s">
        <v>28087</v>
      </c>
      <c r="H193" s="223" t="s">
        <v>15932</v>
      </c>
      <c r="I193" s="223" t="s">
        <v>446</v>
      </c>
      <c r="J193" s="86" t="s">
        <v>389</v>
      </c>
      <c r="K193" s="223" t="s">
        <v>447</v>
      </c>
      <c r="L193" s="223"/>
      <c r="M193" s="223" t="s">
        <v>447</v>
      </c>
      <c r="N193" s="223" t="s">
        <v>449</v>
      </c>
      <c r="O193" s="223" t="s">
        <v>450</v>
      </c>
      <c r="P193" s="223">
        <v>2019</v>
      </c>
      <c r="Q193" s="223">
        <v>2021</v>
      </c>
      <c r="R193" s="223" t="s">
        <v>27025</v>
      </c>
      <c r="S193" s="223" t="s">
        <v>66</v>
      </c>
      <c r="T193" s="223" t="s">
        <v>451</v>
      </c>
      <c r="U193" s="86">
        <v>268</v>
      </c>
      <c r="V193" s="86" t="s">
        <v>452</v>
      </c>
      <c r="W193" s="223" t="s">
        <v>1808</v>
      </c>
      <c r="X193" s="223" t="s">
        <v>28088</v>
      </c>
      <c r="Y193" s="223">
        <v>218000</v>
      </c>
      <c r="Z193" s="109"/>
      <c r="AA193" s="241">
        <f t="shared" si="1"/>
        <v>0</v>
      </c>
      <c r="AB193" s="237" t="s">
        <v>28089</v>
      </c>
    </row>
    <row r="194" spans="1:28" ht="15" customHeight="1">
      <c r="A194" s="279">
        <v>185</v>
      </c>
      <c r="B194" s="222" t="str">
        <f t="shared" si="0"/>
        <v>Klik Disini</v>
      </c>
      <c r="C194" s="223" t="s">
        <v>28090</v>
      </c>
      <c r="D194" s="223"/>
      <c r="E194" s="223" t="s">
        <v>28091</v>
      </c>
      <c r="F194" s="223" t="s">
        <v>28092</v>
      </c>
      <c r="G194" s="223" t="s">
        <v>28093</v>
      </c>
      <c r="H194" s="223" t="s">
        <v>15932</v>
      </c>
      <c r="I194" s="223" t="s">
        <v>446</v>
      </c>
      <c r="J194" s="86" t="s">
        <v>373</v>
      </c>
      <c r="K194" s="223" t="s">
        <v>447</v>
      </c>
      <c r="L194" s="223"/>
      <c r="M194" s="223" t="s">
        <v>447</v>
      </c>
      <c r="N194" s="223" t="s">
        <v>449</v>
      </c>
      <c r="O194" s="223" t="s">
        <v>450</v>
      </c>
      <c r="P194" s="223">
        <v>2019</v>
      </c>
      <c r="Q194" s="223">
        <v>2023</v>
      </c>
      <c r="R194" s="223" t="s">
        <v>27025</v>
      </c>
      <c r="S194" s="223" t="s">
        <v>66</v>
      </c>
      <c r="T194" s="223" t="s">
        <v>451</v>
      </c>
      <c r="U194" s="86">
        <v>309</v>
      </c>
      <c r="V194" s="86" t="s">
        <v>452</v>
      </c>
      <c r="W194" s="223" t="s">
        <v>5372</v>
      </c>
      <c r="X194" s="223" t="s">
        <v>28094</v>
      </c>
      <c r="Y194" s="223">
        <v>158000</v>
      </c>
      <c r="Z194" s="109"/>
      <c r="AA194" s="241">
        <f t="shared" si="1"/>
        <v>0</v>
      </c>
      <c r="AB194" s="237" t="s">
        <v>28095</v>
      </c>
    </row>
    <row r="195" spans="1:28" ht="15" customHeight="1">
      <c r="A195" s="279">
        <v>186</v>
      </c>
      <c r="B195" s="222" t="str">
        <f t="shared" si="0"/>
        <v>Klik Disini</v>
      </c>
      <c r="C195" s="223" t="s">
        <v>28096</v>
      </c>
      <c r="D195" s="223"/>
      <c r="E195" s="223" t="s">
        <v>28097</v>
      </c>
      <c r="F195" s="223" t="s">
        <v>28098</v>
      </c>
      <c r="G195" s="223" t="s">
        <v>28099</v>
      </c>
      <c r="H195" s="223" t="s">
        <v>15932</v>
      </c>
      <c r="I195" s="223" t="s">
        <v>446</v>
      </c>
      <c r="J195" s="86" t="s">
        <v>373</v>
      </c>
      <c r="K195" s="223" t="s">
        <v>447</v>
      </c>
      <c r="L195" s="223"/>
      <c r="M195" s="223" t="s">
        <v>447</v>
      </c>
      <c r="N195" s="223" t="s">
        <v>449</v>
      </c>
      <c r="O195" s="223" t="s">
        <v>450</v>
      </c>
      <c r="P195" s="223">
        <v>2020</v>
      </c>
      <c r="Q195" s="223">
        <v>2021</v>
      </c>
      <c r="R195" s="223" t="s">
        <v>27025</v>
      </c>
      <c r="S195" s="223" t="s">
        <v>66</v>
      </c>
      <c r="T195" s="223" t="s">
        <v>451</v>
      </c>
      <c r="U195" s="86">
        <v>304</v>
      </c>
      <c r="V195" s="86" t="s">
        <v>452</v>
      </c>
      <c r="W195" s="223" t="s">
        <v>7371</v>
      </c>
      <c r="X195" s="223" t="s">
        <v>28100</v>
      </c>
      <c r="Y195" s="223">
        <v>247000</v>
      </c>
      <c r="Z195" s="109"/>
      <c r="AA195" s="241">
        <f t="shared" si="1"/>
        <v>0</v>
      </c>
      <c r="AB195" s="237" t="s">
        <v>28101</v>
      </c>
    </row>
    <row r="196" spans="1:28" ht="15" customHeight="1">
      <c r="A196" s="279">
        <v>187</v>
      </c>
      <c r="B196" s="222" t="str">
        <f t="shared" si="0"/>
        <v>Klik Disini</v>
      </c>
      <c r="C196" s="223" t="s">
        <v>28102</v>
      </c>
      <c r="D196" s="223"/>
      <c r="E196" s="223" t="s">
        <v>28103</v>
      </c>
      <c r="F196" s="223" t="s">
        <v>28104</v>
      </c>
      <c r="G196" s="223" t="s">
        <v>28105</v>
      </c>
      <c r="H196" s="223" t="s">
        <v>15932</v>
      </c>
      <c r="I196" s="223" t="s">
        <v>446</v>
      </c>
      <c r="J196" s="86" t="s">
        <v>373</v>
      </c>
      <c r="K196" s="223" t="s">
        <v>447</v>
      </c>
      <c r="L196" s="223"/>
      <c r="M196" s="223" t="s">
        <v>447</v>
      </c>
      <c r="N196" s="223" t="s">
        <v>449</v>
      </c>
      <c r="O196" s="223" t="s">
        <v>450</v>
      </c>
      <c r="P196" s="223">
        <v>2021</v>
      </c>
      <c r="Q196" s="223">
        <v>2023</v>
      </c>
      <c r="R196" s="223" t="s">
        <v>27025</v>
      </c>
      <c r="S196" s="223" t="s">
        <v>66</v>
      </c>
      <c r="T196" s="223" t="s">
        <v>451</v>
      </c>
      <c r="U196" s="86">
        <v>354</v>
      </c>
      <c r="V196" s="86" t="s">
        <v>452</v>
      </c>
      <c r="W196" s="223" t="s">
        <v>3585</v>
      </c>
      <c r="X196" s="223" t="s">
        <v>28106</v>
      </c>
      <c r="Y196" s="223">
        <v>338000</v>
      </c>
      <c r="Z196" s="109"/>
      <c r="AA196" s="241">
        <f t="shared" si="1"/>
        <v>0</v>
      </c>
      <c r="AB196" s="237" t="s">
        <v>28107</v>
      </c>
    </row>
    <row r="197" spans="1:28" ht="15" customHeight="1">
      <c r="A197" s="279">
        <v>188</v>
      </c>
      <c r="B197" s="222" t="str">
        <f t="shared" si="0"/>
        <v>Klik Disini</v>
      </c>
      <c r="C197" s="223" t="s">
        <v>28108</v>
      </c>
      <c r="D197" s="223"/>
      <c r="E197" s="223" t="s">
        <v>28109</v>
      </c>
      <c r="F197" s="223" t="s">
        <v>28110</v>
      </c>
      <c r="G197" s="223" t="s">
        <v>28111</v>
      </c>
      <c r="H197" s="223" t="s">
        <v>583</v>
      </c>
      <c r="I197" s="223" t="s">
        <v>7478</v>
      </c>
      <c r="J197" s="86" t="s">
        <v>316</v>
      </c>
      <c r="K197" s="223" t="s">
        <v>447</v>
      </c>
      <c r="L197" s="223"/>
      <c r="M197" s="223" t="s">
        <v>447</v>
      </c>
      <c r="N197" s="223" t="s">
        <v>449</v>
      </c>
      <c r="O197" s="223" t="s">
        <v>583</v>
      </c>
      <c r="P197" s="223">
        <v>2023</v>
      </c>
      <c r="Q197" s="223">
        <v>2023</v>
      </c>
      <c r="R197" s="223" t="s">
        <v>27025</v>
      </c>
      <c r="S197" s="223" t="s">
        <v>66</v>
      </c>
      <c r="T197" s="223" t="s">
        <v>451</v>
      </c>
      <c r="U197" s="86">
        <v>182</v>
      </c>
      <c r="V197" s="86" t="s">
        <v>452</v>
      </c>
      <c r="W197" s="223" t="s">
        <v>7676</v>
      </c>
      <c r="X197" s="223" t="s">
        <v>28112</v>
      </c>
      <c r="Y197" s="223">
        <v>92000</v>
      </c>
      <c r="Z197" s="109"/>
      <c r="AA197" s="241">
        <f t="shared" si="1"/>
        <v>0</v>
      </c>
      <c r="AB197" s="237" t="s">
        <v>28113</v>
      </c>
    </row>
    <row r="198" spans="1:28" ht="15" customHeight="1">
      <c r="A198" s="279">
        <v>189</v>
      </c>
      <c r="B198" s="222" t="str">
        <f t="shared" si="0"/>
        <v>Klik Disini</v>
      </c>
      <c r="C198" s="223" t="s">
        <v>28114</v>
      </c>
      <c r="D198" s="223"/>
      <c r="E198" s="223" t="s">
        <v>28115</v>
      </c>
      <c r="F198" s="223" t="s">
        <v>28116</v>
      </c>
      <c r="G198" s="223" t="s">
        <v>28117</v>
      </c>
      <c r="H198" s="223" t="s">
        <v>15932</v>
      </c>
      <c r="I198" s="223" t="s">
        <v>1474</v>
      </c>
      <c r="J198" s="86" t="s">
        <v>304</v>
      </c>
      <c r="K198" s="223" t="s">
        <v>447</v>
      </c>
      <c r="L198" s="223"/>
      <c r="M198" s="223" t="s">
        <v>447</v>
      </c>
      <c r="N198" s="223" t="s">
        <v>449</v>
      </c>
      <c r="O198" s="223" t="s">
        <v>450</v>
      </c>
      <c r="P198" s="223">
        <v>2021</v>
      </c>
      <c r="Q198" s="223">
        <v>2021</v>
      </c>
      <c r="R198" s="223" t="s">
        <v>27025</v>
      </c>
      <c r="S198" s="223" t="s">
        <v>66</v>
      </c>
      <c r="T198" s="223" t="s">
        <v>451</v>
      </c>
      <c r="U198" s="86">
        <v>328</v>
      </c>
      <c r="V198" s="86" t="s">
        <v>452</v>
      </c>
      <c r="W198" s="223" t="s">
        <v>453</v>
      </c>
      <c r="X198" s="223" t="s">
        <v>28118</v>
      </c>
      <c r="Y198" s="223">
        <v>266000</v>
      </c>
      <c r="Z198" s="109"/>
      <c r="AA198" s="241">
        <f t="shared" si="1"/>
        <v>0</v>
      </c>
      <c r="AB198" s="237" t="s">
        <v>28119</v>
      </c>
    </row>
    <row r="199" spans="1:28" ht="15" customHeight="1">
      <c r="A199" s="279">
        <v>190</v>
      </c>
      <c r="B199" s="222" t="str">
        <f t="shared" si="0"/>
        <v>Klik Disini</v>
      </c>
      <c r="C199" s="223" t="s">
        <v>28120</v>
      </c>
      <c r="D199" s="223"/>
      <c r="E199" s="223" t="s">
        <v>28121</v>
      </c>
      <c r="F199" s="223" t="s">
        <v>28122</v>
      </c>
      <c r="G199" s="223" t="s">
        <v>28123</v>
      </c>
      <c r="H199" s="223" t="s">
        <v>553</v>
      </c>
      <c r="I199" s="223" t="s">
        <v>446</v>
      </c>
      <c r="J199" s="86" t="s">
        <v>353</v>
      </c>
      <c r="K199" s="223" t="s">
        <v>447</v>
      </c>
      <c r="L199" s="223"/>
      <c r="M199" s="223" t="s">
        <v>447</v>
      </c>
      <c r="N199" s="223" t="s">
        <v>449</v>
      </c>
      <c r="O199" s="223" t="s">
        <v>27088</v>
      </c>
      <c r="P199" s="223">
        <v>2020</v>
      </c>
      <c r="Q199" s="223">
        <v>2021</v>
      </c>
      <c r="R199" s="223" t="s">
        <v>27025</v>
      </c>
      <c r="S199" s="223" t="s">
        <v>66</v>
      </c>
      <c r="T199" s="223" t="s">
        <v>451</v>
      </c>
      <c r="U199" s="86">
        <v>164</v>
      </c>
      <c r="V199" s="86" t="s">
        <v>452</v>
      </c>
      <c r="W199" s="223" t="s">
        <v>1252</v>
      </c>
      <c r="X199" s="223" t="s">
        <v>28124</v>
      </c>
      <c r="Y199" s="223">
        <v>69000</v>
      </c>
      <c r="Z199" s="109"/>
      <c r="AA199" s="241">
        <f t="shared" si="1"/>
        <v>0</v>
      </c>
      <c r="AB199" s="237" t="s">
        <v>28125</v>
      </c>
    </row>
    <row r="200" spans="1:28" ht="15" customHeight="1">
      <c r="A200" s="279">
        <v>191</v>
      </c>
      <c r="B200" s="222" t="str">
        <f t="shared" si="0"/>
        <v>Klik Disini</v>
      </c>
      <c r="C200" s="223" t="s">
        <v>28126</v>
      </c>
      <c r="D200" s="223"/>
      <c r="E200" s="223" t="s">
        <v>28127</v>
      </c>
      <c r="F200" s="223" t="s">
        <v>28128</v>
      </c>
      <c r="G200" s="223" t="s">
        <v>28129</v>
      </c>
      <c r="H200" s="223" t="s">
        <v>583</v>
      </c>
      <c r="I200" s="223" t="s">
        <v>7478</v>
      </c>
      <c r="J200" s="86" t="s">
        <v>316</v>
      </c>
      <c r="K200" s="223" t="s">
        <v>447</v>
      </c>
      <c r="L200" s="223"/>
      <c r="M200" s="223" t="s">
        <v>447</v>
      </c>
      <c r="N200" s="223" t="s">
        <v>449</v>
      </c>
      <c r="O200" s="223" t="s">
        <v>583</v>
      </c>
      <c r="P200" s="223">
        <v>2018</v>
      </c>
      <c r="Q200" s="223">
        <v>2022</v>
      </c>
      <c r="R200" s="223" t="s">
        <v>27025</v>
      </c>
      <c r="S200" s="223" t="s">
        <v>66</v>
      </c>
      <c r="T200" s="223" t="s">
        <v>451</v>
      </c>
      <c r="U200" s="86">
        <v>30</v>
      </c>
      <c r="V200" s="86" t="s">
        <v>452</v>
      </c>
      <c r="W200" s="223" t="s">
        <v>1873</v>
      </c>
      <c r="X200" s="223" t="s">
        <v>28130</v>
      </c>
      <c r="Y200" s="223">
        <v>12000</v>
      </c>
      <c r="Z200" s="109"/>
      <c r="AA200" s="241">
        <f t="shared" si="1"/>
        <v>0</v>
      </c>
      <c r="AB200" s="237" t="s">
        <v>28131</v>
      </c>
    </row>
    <row r="201" spans="1:28" ht="15" customHeight="1">
      <c r="A201" s="279">
        <v>192</v>
      </c>
      <c r="B201" s="222" t="str">
        <f t="shared" si="0"/>
        <v>Klik Disini</v>
      </c>
      <c r="C201" s="223" t="s">
        <v>28132</v>
      </c>
      <c r="D201" s="223"/>
      <c r="E201" s="223" t="s">
        <v>28133</v>
      </c>
      <c r="F201" s="223" t="s">
        <v>28134</v>
      </c>
      <c r="G201" s="223" t="s">
        <v>28135</v>
      </c>
      <c r="H201" s="223" t="s">
        <v>15932</v>
      </c>
      <c r="I201" s="223" t="s">
        <v>446</v>
      </c>
      <c r="J201" s="86" t="s">
        <v>347</v>
      </c>
      <c r="K201" s="223" t="s">
        <v>447</v>
      </c>
      <c r="L201" s="223"/>
      <c r="M201" s="223" t="s">
        <v>447</v>
      </c>
      <c r="N201" s="223" t="s">
        <v>449</v>
      </c>
      <c r="O201" s="223" t="s">
        <v>450</v>
      </c>
      <c r="P201" s="223">
        <v>2012</v>
      </c>
      <c r="Q201" s="223">
        <v>2022</v>
      </c>
      <c r="R201" s="223" t="s">
        <v>27025</v>
      </c>
      <c r="S201" s="223" t="s">
        <v>66</v>
      </c>
      <c r="T201" s="223" t="s">
        <v>451</v>
      </c>
      <c r="U201" s="86">
        <v>38</v>
      </c>
      <c r="V201" s="86" t="s">
        <v>452</v>
      </c>
      <c r="W201" s="223" t="s">
        <v>1332</v>
      </c>
      <c r="X201" s="223" t="s">
        <v>28136</v>
      </c>
      <c r="Y201" s="223">
        <v>10000</v>
      </c>
      <c r="Z201" s="109"/>
      <c r="AA201" s="241">
        <f t="shared" si="1"/>
        <v>0</v>
      </c>
      <c r="AB201" s="237" t="s">
        <v>28137</v>
      </c>
    </row>
    <row r="202" spans="1:28" ht="15" customHeight="1">
      <c r="A202" s="279">
        <v>193</v>
      </c>
      <c r="B202" s="222" t="str">
        <f t="shared" si="0"/>
        <v>Klik Disini</v>
      </c>
      <c r="C202" s="223" t="s">
        <v>28138</v>
      </c>
      <c r="D202" s="223"/>
      <c r="E202" s="223" t="s">
        <v>28139</v>
      </c>
      <c r="F202" s="223" t="s">
        <v>28140</v>
      </c>
      <c r="G202" s="223" t="s">
        <v>28141</v>
      </c>
      <c r="H202" s="223" t="s">
        <v>583</v>
      </c>
      <c r="I202" s="223" t="s">
        <v>7478</v>
      </c>
      <c r="J202" s="86" t="s">
        <v>316</v>
      </c>
      <c r="K202" s="223" t="s">
        <v>447</v>
      </c>
      <c r="L202" s="223"/>
      <c r="M202" s="223" t="s">
        <v>447</v>
      </c>
      <c r="N202" s="223" t="s">
        <v>449</v>
      </c>
      <c r="O202" s="223" t="s">
        <v>583</v>
      </c>
      <c r="P202" s="223">
        <v>1994</v>
      </c>
      <c r="Q202" s="223">
        <v>2021</v>
      </c>
      <c r="R202" s="223" t="s">
        <v>27025</v>
      </c>
      <c r="S202" s="223" t="s">
        <v>66</v>
      </c>
      <c r="T202" s="223" t="s">
        <v>451</v>
      </c>
      <c r="U202" s="86">
        <v>40</v>
      </c>
      <c r="V202" s="86" t="s">
        <v>452</v>
      </c>
      <c r="W202" s="223" t="s">
        <v>488</v>
      </c>
      <c r="X202" s="223" t="s">
        <v>28142</v>
      </c>
      <c r="Y202" s="223">
        <v>21000</v>
      </c>
      <c r="Z202" s="109"/>
      <c r="AA202" s="241">
        <f t="shared" si="1"/>
        <v>0</v>
      </c>
      <c r="AB202" s="237" t="s">
        <v>28143</v>
      </c>
    </row>
    <row r="203" spans="1:28" ht="15" customHeight="1">
      <c r="A203" s="279">
        <v>194</v>
      </c>
      <c r="B203" s="222" t="str">
        <f t="shared" si="0"/>
        <v>Klik Disini</v>
      </c>
      <c r="C203" s="223" t="s">
        <v>28144</v>
      </c>
      <c r="D203" s="223"/>
      <c r="E203" s="223" t="s">
        <v>27179</v>
      </c>
      <c r="F203" s="223" t="s">
        <v>28145</v>
      </c>
      <c r="G203" s="223" t="s">
        <v>28146</v>
      </c>
      <c r="H203" s="223" t="s">
        <v>2077</v>
      </c>
      <c r="I203" s="223" t="s">
        <v>581</v>
      </c>
      <c r="J203" s="86" t="s">
        <v>271</v>
      </c>
      <c r="K203" s="223" t="s">
        <v>447</v>
      </c>
      <c r="L203" s="223"/>
      <c r="M203" s="223" t="s">
        <v>447</v>
      </c>
      <c r="N203" s="223" t="s">
        <v>449</v>
      </c>
      <c r="O203" s="223" t="s">
        <v>450</v>
      </c>
      <c r="P203" s="223">
        <v>1984</v>
      </c>
      <c r="Q203" s="223">
        <v>2021</v>
      </c>
      <c r="R203" s="223" t="s">
        <v>27025</v>
      </c>
      <c r="S203" s="223" t="s">
        <v>66</v>
      </c>
      <c r="T203" s="223" t="s">
        <v>451</v>
      </c>
      <c r="U203" s="86">
        <v>46</v>
      </c>
      <c r="V203" s="86" t="s">
        <v>452</v>
      </c>
      <c r="W203" s="223" t="s">
        <v>864</v>
      </c>
      <c r="X203" s="223" t="s">
        <v>28147</v>
      </c>
      <c r="Y203" s="223">
        <v>25000</v>
      </c>
      <c r="Z203" s="109"/>
      <c r="AA203" s="241">
        <f t="shared" si="1"/>
        <v>0</v>
      </c>
      <c r="AB203" s="237" t="s">
        <v>28148</v>
      </c>
    </row>
    <row r="204" spans="1:28" ht="15" customHeight="1">
      <c r="A204" s="279">
        <v>195</v>
      </c>
      <c r="B204" s="222" t="str">
        <f t="shared" si="0"/>
        <v>Klik Disini</v>
      </c>
      <c r="C204" s="223" t="s">
        <v>28149</v>
      </c>
      <c r="D204" s="223"/>
      <c r="E204" s="223" t="s">
        <v>28150</v>
      </c>
      <c r="F204" s="223" t="s">
        <v>28151</v>
      </c>
      <c r="G204" s="223" t="s">
        <v>28152</v>
      </c>
      <c r="H204" s="223" t="s">
        <v>583</v>
      </c>
      <c r="I204" s="223" t="s">
        <v>583</v>
      </c>
      <c r="J204" s="86" t="s">
        <v>263</v>
      </c>
      <c r="K204" s="223" t="s">
        <v>447</v>
      </c>
      <c r="L204" s="223"/>
      <c r="M204" s="223" t="s">
        <v>447</v>
      </c>
      <c r="N204" s="223" t="s">
        <v>449</v>
      </c>
      <c r="O204" s="223" t="s">
        <v>583</v>
      </c>
      <c r="P204" s="223">
        <v>1976</v>
      </c>
      <c r="Q204" s="223">
        <v>2021</v>
      </c>
      <c r="R204" s="223" t="s">
        <v>27025</v>
      </c>
      <c r="S204" s="223" t="s">
        <v>66</v>
      </c>
      <c r="T204" s="223" t="s">
        <v>451</v>
      </c>
      <c r="U204" s="86">
        <v>49</v>
      </c>
      <c r="V204" s="86" t="s">
        <v>452</v>
      </c>
      <c r="W204" s="223" t="s">
        <v>3324</v>
      </c>
      <c r="X204" s="223" t="s">
        <v>28153</v>
      </c>
      <c r="Y204" s="223">
        <v>18000</v>
      </c>
      <c r="Z204" s="109"/>
      <c r="AA204" s="241">
        <f t="shared" si="1"/>
        <v>0</v>
      </c>
      <c r="AB204" s="237" t="s">
        <v>28154</v>
      </c>
    </row>
    <row r="205" spans="1:28" ht="15" customHeight="1">
      <c r="A205" s="279">
        <v>196</v>
      </c>
      <c r="B205" s="222" t="str">
        <f t="shared" si="0"/>
        <v>Klik Disini</v>
      </c>
      <c r="C205" s="223" t="s">
        <v>28155</v>
      </c>
      <c r="D205" s="223"/>
      <c r="E205" s="223" t="s">
        <v>28156</v>
      </c>
      <c r="F205" s="223" t="s">
        <v>28157</v>
      </c>
      <c r="G205" s="223" t="s">
        <v>28158</v>
      </c>
      <c r="H205" s="223" t="s">
        <v>583</v>
      </c>
      <c r="I205" s="223" t="s">
        <v>583</v>
      </c>
      <c r="J205" s="86" t="s">
        <v>263</v>
      </c>
      <c r="K205" s="223" t="s">
        <v>447</v>
      </c>
      <c r="L205" s="223"/>
      <c r="M205" s="223" t="s">
        <v>447</v>
      </c>
      <c r="N205" s="223" t="s">
        <v>449</v>
      </c>
      <c r="O205" s="223" t="s">
        <v>583</v>
      </c>
      <c r="P205" s="223">
        <v>2018</v>
      </c>
      <c r="Q205" s="223">
        <v>2021</v>
      </c>
      <c r="R205" s="223" t="s">
        <v>27025</v>
      </c>
      <c r="S205" s="223" t="s">
        <v>66</v>
      </c>
      <c r="T205" s="223" t="s">
        <v>451</v>
      </c>
      <c r="U205" s="86">
        <v>36</v>
      </c>
      <c r="V205" s="86" t="s">
        <v>452</v>
      </c>
      <c r="W205" s="223" t="s">
        <v>1352</v>
      </c>
      <c r="X205" s="223" t="s">
        <v>28159</v>
      </c>
      <c r="Y205" s="223">
        <v>26000</v>
      </c>
      <c r="Z205" s="109"/>
      <c r="AA205" s="241">
        <f t="shared" si="1"/>
        <v>0</v>
      </c>
      <c r="AB205" s="237" t="s">
        <v>28160</v>
      </c>
    </row>
    <row r="206" spans="1:28" ht="15" customHeight="1">
      <c r="A206" s="279">
        <v>197</v>
      </c>
      <c r="B206" s="222" t="str">
        <f t="shared" si="0"/>
        <v>Klik Disini</v>
      </c>
      <c r="C206" s="223" t="s">
        <v>28161</v>
      </c>
      <c r="D206" s="223"/>
      <c r="E206" s="223" t="s">
        <v>28162</v>
      </c>
      <c r="F206" s="223" t="s">
        <v>28163</v>
      </c>
      <c r="G206" s="223" t="s">
        <v>28164</v>
      </c>
      <c r="H206" s="223" t="s">
        <v>583</v>
      </c>
      <c r="I206" s="223" t="s">
        <v>583</v>
      </c>
      <c r="J206" s="86" t="s">
        <v>265</v>
      </c>
      <c r="K206" s="223" t="s">
        <v>447</v>
      </c>
      <c r="L206" s="223"/>
      <c r="M206" s="223" t="s">
        <v>447</v>
      </c>
      <c r="N206" s="223" t="s">
        <v>449</v>
      </c>
      <c r="O206" s="223" t="s">
        <v>583</v>
      </c>
      <c r="P206" s="223">
        <v>2022</v>
      </c>
      <c r="Q206" s="223">
        <v>2022</v>
      </c>
      <c r="R206" s="223" t="s">
        <v>27025</v>
      </c>
      <c r="S206" s="223" t="s">
        <v>66</v>
      </c>
      <c r="T206" s="223" t="s">
        <v>451</v>
      </c>
      <c r="U206" s="86">
        <v>42</v>
      </c>
      <c r="V206" s="86" t="s">
        <v>452</v>
      </c>
      <c r="W206" s="223" t="s">
        <v>1820</v>
      </c>
      <c r="X206" s="223" t="s">
        <v>28165</v>
      </c>
      <c r="Y206" s="223">
        <v>32000</v>
      </c>
      <c r="Z206" s="109"/>
      <c r="AA206" s="241">
        <f t="shared" si="1"/>
        <v>0</v>
      </c>
      <c r="AB206" s="237" t="s">
        <v>28166</v>
      </c>
    </row>
    <row r="207" spans="1:28" ht="15" customHeight="1">
      <c r="A207" s="279">
        <v>198</v>
      </c>
      <c r="B207" s="222" t="str">
        <f t="shared" si="0"/>
        <v>Klik Disini</v>
      </c>
      <c r="C207" s="223" t="s">
        <v>28167</v>
      </c>
      <c r="D207" s="223" t="s">
        <v>28168</v>
      </c>
      <c r="E207" s="223" t="s">
        <v>28169</v>
      </c>
      <c r="F207" s="223" t="s">
        <v>28170</v>
      </c>
      <c r="G207" s="223" t="s">
        <v>28171</v>
      </c>
      <c r="H207" s="223" t="s">
        <v>4012</v>
      </c>
      <c r="I207" s="223" t="s">
        <v>581</v>
      </c>
      <c r="J207" s="86" t="s">
        <v>271</v>
      </c>
      <c r="K207" s="223" t="s">
        <v>447</v>
      </c>
      <c r="L207" s="223"/>
      <c r="M207" s="223" t="s">
        <v>447</v>
      </c>
      <c r="N207" s="223" t="s">
        <v>449</v>
      </c>
      <c r="O207" s="223" t="s">
        <v>583</v>
      </c>
      <c r="P207" s="223">
        <v>2019</v>
      </c>
      <c r="Q207" s="223">
        <v>2021</v>
      </c>
      <c r="R207" s="223" t="s">
        <v>27025</v>
      </c>
      <c r="S207" s="223" t="s">
        <v>66</v>
      </c>
      <c r="T207" s="223" t="s">
        <v>451</v>
      </c>
      <c r="U207" s="86">
        <v>56</v>
      </c>
      <c r="V207" s="86" t="s">
        <v>452</v>
      </c>
      <c r="W207" s="223" t="s">
        <v>1954</v>
      </c>
      <c r="X207" s="223" t="s">
        <v>28172</v>
      </c>
      <c r="Y207" s="223">
        <v>15000</v>
      </c>
      <c r="Z207" s="109"/>
      <c r="AA207" s="241">
        <f t="shared" si="1"/>
        <v>0</v>
      </c>
      <c r="AB207" s="237" t="s">
        <v>28173</v>
      </c>
    </row>
    <row r="208" spans="1:28" ht="15" customHeight="1">
      <c r="A208" s="279">
        <v>199</v>
      </c>
      <c r="B208" s="222" t="str">
        <f t="shared" si="0"/>
        <v>Klik Disini</v>
      </c>
      <c r="C208" s="223" t="s">
        <v>28174</v>
      </c>
      <c r="D208" s="223"/>
      <c r="E208" s="223" t="s">
        <v>28133</v>
      </c>
      <c r="F208" s="223" t="s">
        <v>28175</v>
      </c>
      <c r="G208" s="223" t="s">
        <v>28176</v>
      </c>
      <c r="H208" s="223" t="s">
        <v>580</v>
      </c>
      <c r="I208" s="223" t="s">
        <v>7478</v>
      </c>
      <c r="J208" s="86" t="s">
        <v>316</v>
      </c>
      <c r="K208" s="223" t="s">
        <v>447</v>
      </c>
      <c r="L208" s="223"/>
      <c r="M208" s="223" t="s">
        <v>447</v>
      </c>
      <c r="N208" s="223" t="s">
        <v>449</v>
      </c>
      <c r="O208" s="223" t="s">
        <v>450</v>
      </c>
      <c r="P208" s="223">
        <v>2012</v>
      </c>
      <c r="Q208" s="223">
        <v>2022</v>
      </c>
      <c r="R208" s="223" t="s">
        <v>27025</v>
      </c>
      <c r="S208" s="223" t="s">
        <v>66</v>
      </c>
      <c r="T208" s="223" t="s">
        <v>451</v>
      </c>
      <c r="U208" s="86">
        <v>30</v>
      </c>
      <c r="V208" s="86" t="s">
        <v>452</v>
      </c>
      <c r="W208" s="223" t="s">
        <v>663</v>
      </c>
      <c r="X208" s="223" t="s">
        <v>28177</v>
      </c>
      <c r="Y208" s="223">
        <v>11000</v>
      </c>
      <c r="Z208" s="109"/>
      <c r="AA208" s="241">
        <f t="shared" si="1"/>
        <v>0</v>
      </c>
      <c r="AB208" s="237" t="s">
        <v>28178</v>
      </c>
    </row>
    <row r="209" spans="1:28" ht="15" customHeight="1">
      <c r="A209" s="279">
        <v>200</v>
      </c>
      <c r="B209" s="222" t="str">
        <f t="shared" si="0"/>
        <v>Klik Disini</v>
      </c>
      <c r="C209" s="223" t="s">
        <v>28179</v>
      </c>
      <c r="D209" s="223"/>
      <c r="E209" s="223" t="s">
        <v>28127</v>
      </c>
      <c r="F209" s="223" t="s">
        <v>28180</v>
      </c>
      <c r="G209" s="223" t="s">
        <v>28181</v>
      </c>
      <c r="H209" s="223" t="s">
        <v>583</v>
      </c>
      <c r="I209" s="223" t="s">
        <v>7478</v>
      </c>
      <c r="J209" s="86" t="s">
        <v>316</v>
      </c>
      <c r="K209" s="223" t="s">
        <v>447</v>
      </c>
      <c r="L209" s="223"/>
      <c r="M209" s="223" t="s">
        <v>447</v>
      </c>
      <c r="N209" s="223" t="s">
        <v>449</v>
      </c>
      <c r="O209" s="223" t="s">
        <v>583</v>
      </c>
      <c r="P209" s="223">
        <v>2018</v>
      </c>
      <c r="Q209" s="223">
        <v>2022</v>
      </c>
      <c r="R209" s="223" t="s">
        <v>27025</v>
      </c>
      <c r="S209" s="223" t="s">
        <v>66</v>
      </c>
      <c r="T209" s="223" t="s">
        <v>451</v>
      </c>
      <c r="U209" s="86">
        <v>36</v>
      </c>
      <c r="V209" s="86" t="s">
        <v>452</v>
      </c>
      <c r="W209" s="223" t="s">
        <v>1332</v>
      </c>
      <c r="X209" s="223" t="s">
        <v>28182</v>
      </c>
      <c r="Y209" s="223">
        <v>13000</v>
      </c>
      <c r="Z209" s="109"/>
      <c r="AA209" s="241">
        <f t="shared" si="1"/>
        <v>0</v>
      </c>
      <c r="AB209" s="237" t="s">
        <v>28183</v>
      </c>
    </row>
    <row r="210" spans="1:28" ht="15" customHeight="1">
      <c r="A210" s="279">
        <v>201</v>
      </c>
      <c r="B210" s="222" t="str">
        <f t="shared" si="0"/>
        <v>Klik Disini</v>
      </c>
      <c r="C210" s="223" t="s">
        <v>28184</v>
      </c>
      <c r="D210" s="223"/>
      <c r="E210" s="223" t="s">
        <v>28127</v>
      </c>
      <c r="F210" s="223" t="s">
        <v>28185</v>
      </c>
      <c r="G210" s="223" t="s">
        <v>28186</v>
      </c>
      <c r="H210" s="223" t="s">
        <v>583</v>
      </c>
      <c r="I210" s="223" t="s">
        <v>7478</v>
      </c>
      <c r="J210" s="86" t="s">
        <v>316</v>
      </c>
      <c r="K210" s="223" t="s">
        <v>447</v>
      </c>
      <c r="L210" s="223"/>
      <c r="M210" s="223" t="s">
        <v>447</v>
      </c>
      <c r="N210" s="223" t="s">
        <v>449</v>
      </c>
      <c r="O210" s="223" t="s">
        <v>583</v>
      </c>
      <c r="P210" s="223">
        <v>2018</v>
      </c>
      <c r="Q210" s="223">
        <v>2022</v>
      </c>
      <c r="R210" s="223" t="s">
        <v>27025</v>
      </c>
      <c r="S210" s="223" t="s">
        <v>66</v>
      </c>
      <c r="T210" s="223" t="s">
        <v>451</v>
      </c>
      <c r="U210" s="86">
        <v>32</v>
      </c>
      <c r="V210" s="86" t="s">
        <v>452</v>
      </c>
      <c r="W210" s="223" t="s">
        <v>707</v>
      </c>
      <c r="X210" s="223" t="s">
        <v>28187</v>
      </c>
      <c r="Y210" s="223">
        <v>12000</v>
      </c>
      <c r="Z210" s="109"/>
      <c r="AA210" s="241">
        <f t="shared" si="1"/>
        <v>0</v>
      </c>
      <c r="AB210" s="237" t="s">
        <v>28188</v>
      </c>
    </row>
    <row r="211" spans="1:28" ht="15" customHeight="1">
      <c r="A211" s="279">
        <v>202</v>
      </c>
      <c r="B211" s="222" t="str">
        <f t="shared" si="0"/>
        <v>Klik Disini</v>
      </c>
      <c r="C211" s="223" t="s">
        <v>28189</v>
      </c>
      <c r="D211" s="223"/>
      <c r="E211" s="223" t="s">
        <v>28190</v>
      </c>
      <c r="F211" s="223" t="s">
        <v>28191</v>
      </c>
      <c r="G211" s="223" t="s">
        <v>28192</v>
      </c>
      <c r="H211" s="223" t="s">
        <v>15932</v>
      </c>
      <c r="I211" s="223" t="s">
        <v>513</v>
      </c>
      <c r="J211" s="86" t="s">
        <v>293</v>
      </c>
      <c r="K211" s="223" t="s">
        <v>447</v>
      </c>
      <c r="L211" s="223"/>
      <c r="M211" s="223" t="s">
        <v>447</v>
      </c>
      <c r="N211" s="223" t="s">
        <v>449</v>
      </c>
      <c r="O211" s="223" t="s">
        <v>450</v>
      </c>
      <c r="P211" s="223">
        <v>2012</v>
      </c>
      <c r="Q211" s="223">
        <v>2022</v>
      </c>
      <c r="R211" s="223" t="s">
        <v>27025</v>
      </c>
      <c r="S211" s="223" t="s">
        <v>66</v>
      </c>
      <c r="T211" s="223" t="s">
        <v>451</v>
      </c>
      <c r="U211" s="86">
        <v>47</v>
      </c>
      <c r="V211" s="86" t="s">
        <v>452</v>
      </c>
      <c r="W211" s="223" t="s">
        <v>1214</v>
      </c>
      <c r="X211" s="223" t="s">
        <v>28193</v>
      </c>
      <c r="Y211" s="223">
        <v>11000</v>
      </c>
      <c r="Z211" s="109"/>
      <c r="AA211" s="241">
        <f t="shared" si="1"/>
        <v>0</v>
      </c>
      <c r="AB211" s="237" t="s">
        <v>28194</v>
      </c>
    </row>
    <row r="212" spans="1:28" ht="15" customHeight="1">
      <c r="A212" s="279">
        <v>203</v>
      </c>
      <c r="B212" s="222" t="str">
        <f t="shared" si="0"/>
        <v>Klik Disini</v>
      </c>
      <c r="C212" s="223" t="s">
        <v>28195</v>
      </c>
      <c r="D212" s="223"/>
      <c r="E212" s="223" t="s">
        <v>28196</v>
      </c>
      <c r="F212" s="223"/>
      <c r="G212" s="223" t="s">
        <v>28197</v>
      </c>
      <c r="H212" s="223" t="s">
        <v>583</v>
      </c>
      <c r="I212" s="223" t="s">
        <v>583</v>
      </c>
      <c r="J212" s="86" t="s">
        <v>263</v>
      </c>
      <c r="K212" s="223" t="s">
        <v>447</v>
      </c>
      <c r="L212" s="223"/>
      <c r="M212" s="223" t="s">
        <v>447</v>
      </c>
      <c r="N212" s="223" t="s">
        <v>449</v>
      </c>
      <c r="O212" s="223" t="s">
        <v>2057</v>
      </c>
      <c r="P212" s="223">
        <v>1969</v>
      </c>
      <c r="Q212" s="223">
        <v>2022</v>
      </c>
      <c r="R212" s="223" t="s">
        <v>27025</v>
      </c>
      <c r="S212" s="223" t="s">
        <v>66</v>
      </c>
      <c r="T212" s="223" t="s">
        <v>451</v>
      </c>
      <c r="U212" s="86">
        <v>38</v>
      </c>
      <c r="V212" s="86" t="s">
        <v>452</v>
      </c>
      <c r="W212" s="223" t="s">
        <v>471</v>
      </c>
      <c r="X212" s="223" t="s">
        <v>28198</v>
      </c>
      <c r="Y212" s="223">
        <v>13000</v>
      </c>
      <c r="Z212" s="109"/>
      <c r="AA212" s="241">
        <f t="shared" si="1"/>
        <v>0</v>
      </c>
      <c r="AB212" s="237" t="s">
        <v>28199</v>
      </c>
    </row>
    <row r="213" spans="1:28" ht="15" customHeight="1">
      <c r="A213" s="279">
        <v>204</v>
      </c>
      <c r="B213" s="222" t="str">
        <f t="shared" si="0"/>
        <v>Klik Disini</v>
      </c>
      <c r="C213" s="223" t="s">
        <v>28200</v>
      </c>
      <c r="D213" s="223"/>
      <c r="E213" s="223" t="s">
        <v>28201</v>
      </c>
      <c r="F213" s="223" t="s">
        <v>28202</v>
      </c>
      <c r="G213" s="223" t="s">
        <v>28203</v>
      </c>
      <c r="H213" s="223" t="s">
        <v>15932</v>
      </c>
      <c r="I213" s="223" t="s">
        <v>581</v>
      </c>
      <c r="J213" s="86" t="s">
        <v>271</v>
      </c>
      <c r="K213" s="223" t="s">
        <v>447</v>
      </c>
      <c r="L213" s="223"/>
      <c r="M213" s="223" t="s">
        <v>447</v>
      </c>
      <c r="N213" s="223" t="s">
        <v>449</v>
      </c>
      <c r="O213" s="223" t="s">
        <v>450</v>
      </c>
      <c r="P213" s="223">
        <v>2017</v>
      </c>
      <c r="Q213" s="223">
        <v>2022</v>
      </c>
      <c r="R213" s="223" t="s">
        <v>27025</v>
      </c>
      <c r="S213" s="223" t="s">
        <v>66</v>
      </c>
      <c r="T213" s="223" t="s">
        <v>451</v>
      </c>
      <c r="U213" s="86">
        <v>47</v>
      </c>
      <c r="V213" s="86" t="s">
        <v>452</v>
      </c>
      <c r="W213" s="223" t="s">
        <v>743</v>
      </c>
      <c r="X213" s="223" t="s">
        <v>28204</v>
      </c>
      <c r="Y213" s="223">
        <v>17000</v>
      </c>
      <c r="Z213" s="109"/>
      <c r="AA213" s="241">
        <f t="shared" si="1"/>
        <v>0</v>
      </c>
      <c r="AB213" s="237" t="s">
        <v>28205</v>
      </c>
    </row>
    <row r="214" spans="1:28" ht="15" customHeight="1">
      <c r="A214" s="279">
        <v>205</v>
      </c>
      <c r="B214" s="222" t="str">
        <f t="shared" si="0"/>
        <v>Klik Disini</v>
      </c>
      <c r="C214" s="223" t="s">
        <v>28206</v>
      </c>
      <c r="D214" s="223"/>
      <c r="E214" s="223" t="s">
        <v>28207</v>
      </c>
      <c r="F214" s="223" t="s">
        <v>28208</v>
      </c>
      <c r="G214" s="223" t="s">
        <v>28209</v>
      </c>
      <c r="H214" s="223" t="s">
        <v>583</v>
      </c>
      <c r="I214" s="223" t="s">
        <v>583</v>
      </c>
      <c r="J214" s="86" t="s">
        <v>263</v>
      </c>
      <c r="K214" s="223" t="s">
        <v>447</v>
      </c>
      <c r="L214" s="223"/>
      <c r="M214" s="223" t="s">
        <v>447</v>
      </c>
      <c r="N214" s="223" t="s">
        <v>449</v>
      </c>
      <c r="O214" s="223" t="s">
        <v>1056</v>
      </c>
      <c r="P214" s="223">
        <v>2013</v>
      </c>
      <c r="Q214" s="223">
        <v>2022</v>
      </c>
      <c r="R214" s="223" t="s">
        <v>27025</v>
      </c>
      <c r="S214" s="223" t="s">
        <v>66</v>
      </c>
      <c r="T214" s="223" t="s">
        <v>451</v>
      </c>
      <c r="U214" s="86">
        <v>38</v>
      </c>
      <c r="V214" s="86" t="s">
        <v>452</v>
      </c>
      <c r="W214" s="223" t="s">
        <v>999</v>
      </c>
      <c r="X214" s="223" t="s">
        <v>28210</v>
      </c>
      <c r="Y214" s="223">
        <v>19000</v>
      </c>
      <c r="Z214" s="109"/>
      <c r="AA214" s="241">
        <f t="shared" si="1"/>
        <v>0</v>
      </c>
      <c r="AB214" s="237" t="s">
        <v>28211</v>
      </c>
    </row>
    <row r="215" spans="1:28" ht="15" customHeight="1">
      <c r="A215" s="279">
        <v>206</v>
      </c>
      <c r="B215" s="222" t="str">
        <f t="shared" si="0"/>
        <v>Klik Disini</v>
      </c>
      <c r="C215" s="223" t="s">
        <v>28212</v>
      </c>
      <c r="D215" s="223"/>
      <c r="E215" s="223" t="s">
        <v>27780</v>
      </c>
      <c r="F215" s="223" t="s">
        <v>28213</v>
      </c>
      <c r="G215" s="223" t="s">
        <v>28214</v>
      </c>
      <c r="H215" s="223" t="s">
        <v>583</v>
      </c>
      <c r="I215" s="223" t="s">
        <v>583</v>
      </c>
      <c r="J215" s="86" t="s">
        <v>263</v>
      </c>
      <c r="K215" s="223" t="s">
        <v>447</v>
      </c>
      <c r="L215" s="223"/>
      <c r="M215" s="223" t="s">
        <v>447</v>
      </c>
      <c r="N215" s="223" t="s">
        <v>449</v>
      </c>
      <c r="O215" s="223" t="s">
        <v>583</v>
      </c>
      <c r="P215" s="223">
        <v>2008</v>
      </c>
      <c r="Q215" s="223">
        <v>2022</v>
      </c>
      <c r="R215" s="223" t="s">
        <v>27025</v>
      </c>
      <c r="S215" s="223" t="s">
        <v>66</v>
      </c>
      <c r="T215" s="223" t="s">
        <v>451</v>
      </c>
      <c r="U215" s="86">
        <v>52</v>
      </c>
      <c r="V215" s="86" t="s">
        <v>452</v>
      </c>
      <c r="W215" s="223" t="s">
        <v>453</v>
      </c>
      <c r="X215" s="223" t="s">
        <v>28215</v>
      </c>
      <c r="Y215" s="223">
        <v>15000</v>
      </c>
      <c r="Z215" s="109"/>
      <c r="AA215" s="241">
        <f t="shared" si="1"/>
        <v>0</v>
      </c>
      <c r="AB215" s="237" t="s">
        <v>28216</v>
      </c>
    </row>
    <row r="216" spans="1:28" ht="15" customHeight="1">
      <c r="A216" s="279">
        <v>207</v>
      </c>
      <c r="B216" s="222" t="str">
        <f t="shared" si="0"/>
        <v>Klik Disini</v>
      </c>
      <c r="C216" s="223" t="s">
        <v>28217</v>
      </c>
      <c r="D216" s="223"/>
      <c r="E216" s="223" t="s">
        <v>28218</v>
      </c>
      <c r="F216" s="223"/>
      <c r="G216" s="223" t="s">
        <v>28219</v>
      </c>
      <c r="H216" s="223" t="s">
        <v>583</v>
      </c>
      <c r="I216" s="223" t="s">
        <v>583</v>
      </c>
      <c r="J216" s="86" t="s">
        <v>263</v>
      </c>
      <c r="K216" s="223" t="s">
        <v>447</v>
      </c>
      <c r="L216" s="223"/>
      <c r="M216" s="223" t="s">
        <v>447</v>
      </c>
      <c r="N216" s="223" t="s">
        <v>449</v>
      </c>
      <c r="O216" s="223" t="s">
        <v>583</v>
      </c>
      <c r="P216" s="223">
        <v>1992</v>
      </c>
      <c r="Q216" s="223">
        <v>2022</v>
      </c>
      <c r="R216" s="223" t="s">
        <v>27025</v>
      </c>
      <c r="S216" s="223" t="s">
        <v>66</v>
      </c>
      <c r="T216" s="223" t="s">
        <v>451</v>
      </c>
      <c r="U216" s="86">
        <v>40</v>
      </c>
      <c r="V216" s="86" t="s">
        <v>452</v>
      </c>
      <c r="W216" s="223" t="s">
        <v>3874</v>
      </c>
      <c r="X216" s="223" t="s">
        <v>28220</v>
      </c>
      <c r="Y216" s="223">
        <v>13000</v>
      </c>
      <c r="Z216" s="109"/>
      <c r="AA216" s="241">
        <f t="shared" si="1"/>
        <v>0</v>
      </c>
      <c r="AB216" s="237" t="s">
        <v>28221</v>
      </c>
    </row>
    <row r="217" spans="1:28" ht="15" customHeight="1">
      <c r="A217" s="279">
        <v>208</v>
      </c>
      <c r="B217" s="222" t="str">
        <f t="shared" si="0"/>
        <v>Klik Disini</v>
      </c>
      <c r="C217" s="223" t="s">
        <v>28222</v>
      </c>
      <c r="D217" s="223"/>
      <c r="E217" s="223" t="s">
        <v>28223</v>
      </c>
      <c r="F217" s="223" t="s">
        <v>28224</v>
      </c>
      <c r="G217" s="223" t="s">
        <v>28225</v>
      </c>
      <c r="H217" s="223" t="s">
        <v>15932</v>
      </c>
      <c r="I217" s="223" t="s">
        <v>581</v>
      </c>
      <c r="J217" s="86" t="s">
        <v>271</v>
      </c>
      <c r="K217" s="223" t="s">
        <v>447</v>
      </c>
      <c r="L217" s="223"/>
      <c r="M217" s="223" t="s">
        <v>447</v>
      </c>
      <c r="N217" s="223" t="s">
        <v>449</v>
      </c>
      <c r="O217" s="223" t="s">
        <v>450</v>
      </c>
      <c r="P217" s="223">
        <v>2009</v>
      </c>
      <c r="Q217" s="223">
        <v>2022</v>
      </c>
      <c r="R217" s="223" t="s">
        <v>27025</v>
      </c>
      <c r="S217" s="223" t="s">
        <v>66</v>
      </c>
      <c r="T217" s="223" t="s">
        <v>451</v>
      </c>
      <c r="U217" s="86">
        <v>51</v>
      </c>
      <c r="V217" s="86" t="s">
        <v>452</v>
      </c>
      <c r="W217" s="223" t="s">
        <v>830</v>
      </c>
      <c r="X217" s="223" t="s">
        <v>28226</v>
      </c>
      <c r="Y217" s="223">
        <v>15000</v>
      </c>
      <c r="Z217" s="109"/>
      <c r="AA217" s="241">
        <f t="shared" si="1"/>
        <v>0</v>
      </c>
      <c r="AB217" s="237" t="s">
        <v>28227</v>
      </c>
    </row>
    <row r="218" spans="1:28" ht="15" customHeight="1">
      <c r="A218" s="279">
        <v>209</v>
      </c>
      <c r="B218" s="222" t="str">
        <f t="shared" si="0"/>
        <v>Klik Disini</v>
      </c>
      <c r="C218" s="223" t="s">
        <v>28228</v>
      </c>
      <c r="D218" s="223"/>
      <c r="E218" s="223" t="s">
        <v>28229</v>
      </c>
      <c r="F218" s="223" t="s">
        <v>28230</v>
      </c>
      <c r="G218" s="223" t="s">
        <v>28231</v>
      </c>
      <c r="H218" s="223" t="s">
        <v>580</v>
      </c>
      <c r="I218" s="223" t="s">
        <v>581</v>
      </c>
      <c r="J218" s="86" t="s">
        <v>273</v>
      </c>
      <c r="K218" s="223" t="s">
        <v>447</v>
      </c>
      <c r="L218" s="223"/>
      <c r="M218" s="223" t="s">
        <v>447</v>
      </c>
      <c r="N218" s="223" t="s">
        <v>449</v>
      </c>
      <c r="O218" s="223" t="s">
        <v>450</v>
      </c>
      <c r="P218" s="223">
        <v>2012</v>
      </c>
      <c r="Q218" s="223">
        <v>2022</v>
      </c>
      <c r="R218" s="223" t="s">
        <v>27025</v>
      </c>
      <c r="S218" s="223" t="s">
        <v>66</v>
      </c>
      <c r="T218" s="223" t="s">
        <v>451</v>
      </c>
      <c r="U218" s="86">
        <v>59</v>
      </c>
      <c r="V218" s="86" t="s">
        <v>452</v>
      </c>
      <c r="W218" s="223" t="s">
        <v>804</v>
      </c>
      <c r="X218" s="223" t="s">
        <v>28232</v>
      </c>
      <c r="Y218" s="223">
        <v>21000</v>
      </c>
      <c r="Z218" s="109"/>
      <c r="AA218" s="241">
        <f t="shared" si="1"/>
        <v>0</v>
      </c>
      <c r="AB218" s="237" t="s">
        <v>28233</v>
      </c>
    </row>
    <row r="219" spans="1:28" ht="15" customHeight="1">
      <c r="A219" s="279">
        <v>210</v>
      </c>
      <c r="B219" s="222" t="str">
        <f t="shared" si="0"/>
        <v>Klik Disini</v>
      </c>
      <c r="C219" s="223" t="s">
        <v>28234</v>
      </c>
      <c r="D219" s="223"/>
      <c r="E219" s="223" t="s">
        <v>28207</v>
      </c>
      <c r="F219" s="223" t="s">
        <v>28235</v>
      </c>
      <c r="G219" s="223" t="s">
        <v>28236</v>
      </c>
      <c r="H219" s="223" t="s">
        <v>583</v>
      </c>
      <c r="I219" s="223" t="s">
        <v>583</v>
      </c>
      <c r="J219" s="86" t="s">
        <v>263</v>
      </c>
      <c r="K219" s="223" t="s">
        <v>447</v>
      </c>
      <c r="L219" s="223"/>
      <c r="M219" s="223" t="s">
        <v>447</v>
      </c>
      <c r="N219" s="223" t="s">
        <v>449</v>
      </c>
      <c r="O219" s="223" t="s">
        <v>583</v>
      </c>
      <c r="P219" s="223">
        <v>2010</v>
      </c>
      <c r="Q219" s="223">
        <v>2022</v>
      </c>
      <c r="R219" s="223" t="s">
        <v>27025</v>
      </c>
      <c r="S219" s="223" t="s">
        <v>66</v>
      </c>
      <c r="T219" s="223" t="s">
        <v>451</v>
      </c>
      <c r="U219" s="86">
        <v>52</v>
      </c>
      <c r="V219" s="86" t="s">
        <v>452</v>
      </c>
      <c r="W219" s="223" t="s">
        <v>983</v>
      </c>
      <c r="X219" s="223" t="s">
        <v>28237</v>
      </c>
      <c r="Y219" s="223">
        <v>13000</v>
      </c>
      <c r="Z219" s="109"/>
      <c r="AA219" s="241">
        <f t="shared" si="1"/>
        <v>0</v>
      </c>
      <c r="AB219" s="237" t="s">
        <v>28238</v>
      </c>
    </row>
    <row r="220" spans="1:28" ht="15" customHeight="1">
      <c r="A220" s="279">
        <v>211</v>
      </c>
      <c r="B220" s="222" t="str">
        <f t="shared" si="0"/>
        <v>Klik Disini</v>
      </c>
      <c r="C220" s="223" t="s">
        <v>28239</v>
      </c>
      <c r="D220" s="223"/>
      <c r="E220" s="223" t="s">
        <v>28240</v>
      </c>
      <c r="F220" s="223" t="s">
        <v>28241</v>
      </c>
      <c r="G220" s="223" t="s">
        <v>28242</v>
      </c>
      <c r="H220" s="223" t="s">
        <v>583</v>
      </c>
      <c r="I220" s="223" t="s">
        <v>7478</v>
      </c>
      <c r="J220" s="86" t="s">
        <v>316</v>
      </c>
      <c r="K220" s="223" t="s">
        <v>447</v>
      </c>
      <c r="L220" s="223"/>
      <c r="M220" s="223" t="s">
        <v>447</v>
      </c>
      <c r="N220" s="223" t="s">
        <v>449</v>
      </c>
      <c r="O220" s="223" t="s">
        <v>583</v>
      </c>
      <c r="P220" s="223">
        <v>2018</v>
      </c>
      <c r="Q220" s="223">
        <v>2022</v>
      </c>
      <c r="R220" s="223" t="s">
        <v>27025</v>
      </c>
      <c r="S220" s="223" t="s">
        <v>66</v>
      </c>
      <c r="T220" s="223" t="s">
        <v>451</v>
      </c>
      <c r="U220" s="86">
        <v>22</v>
      </c>
      <c r="V220" s="86" t="s">
        <v>452</v>
      </c>
      <c r="W220" s="223" t="s">
        <v>6624</v>
      </c>
      <c r="X220" s="223" t="s">
        <v>28243</v>
      </c>
      <c r="Y220" s="223">
        <v>10000</v>
      </c>
      <c r="Z220" s="109"/>
      <c r="AA220" s="241">
        <f t="shared" si="1"/>
        <v>0</v>
      </c>
      <c r="AB220" s="237" t="s">
        <v>28244</v>
      </c>
    </row>
    <row r="221" spans="1:28" ht="15" customHeight="1">
      <c r="A221" s="279">
        <v>212</v>
      </c>
      <c r="B221" s="222" t="str">
        <f t="shared" si="0"/>
        <v>Klik Disini</v>
      </c>
      <c r="C221" s="223" t="s">
        <v>28245</v>
      </c>
      <c r="D221" s="223"/>
      <c r="E221" s="223" t="s">
        <v>28133</v>
      </c>
      <c r="F221" s="223" t="s">
        <v>28246</v>
      </c>
      <c r="G221" s="223" t="s">
        <v>28247</v>
      </c>
      <c r="H221" s="223" t="s">
        <v>15932</v>
      </c>
      <c r="I221" s="223" t="s">
        <v>581</v>
      </c>
      <c r="J221" s="86" t="s">
        <v>271</v>
      </c>
      <c r="K221" s="223" t="s">
        <v>447</v>
      </c>
      <c r="L221" s="223"/>
      <c r="M221" s="223" t="s">
        <v>447</v>
      </c>
      <c r="N221" s="223" t="s">
        <v>449</v>
      </c>
      <c r="O221" s="223" t="s">
        <v>450</v>
      </c>
      <c r="P221" s="223">
        <v>2012</v>
      </c>
      <c r="Q221" s="223">
        <v>2022</v>
      </c>
      <c r="R221" s="223" t="s">
        <v>27025</v>
      </c>
      <c r="S221" s="223" t="s">
        <v>66</v>
      </c>
      <c r="T221" s="223" t="s">
        <v>451</v>
      </c>
      <c r="U221" s="86">
        <v>30</v>
      </c>
      <c r="V221" s="86" t="s">
        <v>452</v>
      </c>
      <c r="W221" s="223" t="s">
        <v>663</v>
      </c>
      <c r="X221" s="223" t="s">
        <v>28193</v>
      </c>
      <c r="Y221" s="223">
        <v>9000</v>
      </c>
      <c r="Z221" s="109"/>
      <c r="AA221" s="241">
        <f t="shared" si="1"/>
        <v>0</v>
      </c>
      <c r="AB221" s="237" t="s">
        <v>28248</v>
      </c>
    </row>
    <row r="222" spans="1:28" ht="15" customHeight="1">
      <c r="A222" s="279">
        <v>213</v>
      </c>
      <c r="B222" s="222" t="str">
        <f t="shared" si="0"/>
        <v>Klik Disini</v>
      </c>
      <c r="C222" s="223" t="s">
        <v>28249</v>
      </c>
      <c r="D222" s="223"/>
      <c r="E222" s="223" t="s">
        <v>28250</v>
      </c>
      <c r="F222" s="223" t="s">
        <v>28251</v>
      </c>
      <c r="G222" s="223" t="s">
        <v>28252</v>
      </c>
      <c r="H222" s="223" t="s">
        <v>583</v>
      </c>
      <c r="I222" s="223" t="s">
        <v>583</v>
      </c>
      <c r="J222" s="86" t="s">
        <v>263</v>
      </c>
      <c r="K222" s="223" t="s">
        <v>447</v>
      </c>
      <c r="L222" s="223"/>
      <c r="M222" s="223" t="s">
        <v>447</v>
      </c>
      <c r="N222" s="223" t="s">
        <v>449</v>
      </c>
      <c r="O222" s="223" t="s">
        <v>583</v>
      </c>
      <c r="P222" s="223">
        <v>1987</v>
      </c>
      <c r="Q222" s="223">
        <v>2022</v>
      </c>
      <c r="R222" s="223" t="s">
        <v>27025</v>
      </c>
      <c r="S222" s="223" t="s">
        <v>66</v>
      </c>
      <c r="T222" s="223" t="s">
        <v>451</v>
      </c>
      <c r="U222" s="86">
        <v>50</v>
      </c>
      <c r="V222" s="86" t="s">
        <v>452</v>
      </c>
      <c r="W222" s="223" t="s">
        <v>830</v>
      </c>
      <c r="X222" s="223" t="s">
        <v>28253</v>
      </c>
      <c r="Y222" s="223">
        <v>15000</v>
      </c>
      <c r="Z222" s="109"/>
      <c r="AA222" s="241">
        <f t="shared" si="1"/>
        <v>0</v>
      </c>
      <c r="AB222" s="237" t="s">
        <v>28254</v>
      </c>
    </row>
    <row r="223" spans="1:28" ht="15" customHeight="1">
      <c r="A223" s="279">
        <v>214</v>
      </c>
      <c r="B223" s="222" t="str">
        <f t="shared" si="0"/>
        <v>Klik Disini</v>
      </c>
      <c r="C223" s="223" t="s">
        <v>28255</v>
      </c>
      <c r="D223" s="223"/>
      <c r="E223" s="223" t="s">
        <v>28256</v>
      </c>
      <c r="F223" s="223" t="s">
        <v>28257</v>
      </c>
      <c r="G223" s="223" t="s">
        <v>28258</v>
      </c>
      <c r="H223" s="223" t="s">
        <v>583</v>
      </c>
      <c r="I223" s="223" t="s">
        <v>583</v>
      </c>
      <c r="J223" s="86" t="s">
        <v>263</v>
      </c>
      <c r="K223" s="223" t="s">
        <v>447</v>
      </c>
      <c r="L223" s="223"/>
      <c r="M223" s="223" t="s">
        <v>447</v>
      </c>
      <c r="N223" s="223" t="s">
        <v>449</v>
      </c>
      <c r="O223" s="223" t="s">
        <v>2078</v>
      </c>
      <c r="P223" s="223">
        <v>2022</v>
      </c>
      <c r="Q223" s="223">
        <v>2022</v>
      </c>
      <c r="R223" s="223" t="s">
        <v>27025</v>
      </c>
      <c r="S223" s="223" t="s">
        <v>66</v>
      </c>
      <c r="T223" s="223" t="s">
        <v>451</v>
      </c>
      <c r="U223" s="86">
        <v>44</v>
      </c>
      <c r="V223" s="86" t="s">
        <v>452</v>
      </c>
      <c r="W223" s="223" t="s">
        <v>3592</v>
      </c>
      <c r="X223" s="223" t="s">
        <v>28259</v>
      </c>
      <c r="Y223" s="223">
        <v>13000</v>
      </c>
      <c r="Z223" s="109"/>
      <c r="AA223" s="241">
        <f t="shared" si="1"/>
        <v>0</v>
      </c>
      <c r="AB223" s="237" t="s">
        <v>28260</v>
      </c>
    </row>
    <row r="224" spans="1:28" ht="15" customHeight="1">
      <c r="A224" s="279">
        <v>215</v>
      </c>
      <c r="B224" s="222" t="str">
        <f t="shared" si="0"/>
        <v>Klik Disini</v>
      </c>
      <c r="C224" s="223" t="s">
        <v>28261</v>
      </c>
      <c r="D224" s="223"/>
      <c r="E224" s="223" t="s">
        <v>28262</v>
      </c>
      <c r="F224" s="223" t="s">
        <v>28263</v>
      </c>
      <c r="G224" s="223" t="s">
        <v>28264</v>
      </c>
      <c r="H224" s="223" t="s">
        <v>583</v>
      </c>
      <c r="I224" s="223" t="s">
        <v>7478</v>
      </c>
      <c r="J224" s="86" t="s">
        <v>316</v>
      </c>
      <c r="K224" s="223" t="s">
        <v>447</v>
      </c>
      <c r="L224" s="223"/>
      <c r="M224" s="223" t="s">
        <v>447</v>
      </c>
      <c r="N224" s="223" t="s">
        <v>449</v>
      </c>
      <c r="O224" s="223" t="s">
        <v>583</v>
      </c>
      <c r="P224" s="223">
        <v>2015</v>
      </c>
      <c r="Q224" s="223">
        <v>2022</v>
      </c>
      <c r="R224" s="223" t="s">
        <v>27025</v>
      </c>
      <c r="S224" s="223" t="s">
        <v>66</v>
      </c>
      <c r="T224" s="223" t="s">
        <v>451</v>
      </c>
      <c r="U224" s="86">
        <v>17</v>
      </c>
      <c r="V224" s="86" t="s">
        <v>452</v>
      </c>
      <c r="W224" s="223" t="s">
        <v>4258</v>
      </c>
      <c r="X224" s="223" t="s">
        <v>28265</v>
      </c>
      <c r="Y224" s="223">
        <v>9000</v>
      </c>
      <c r="Z224" s="109"/>
      <c r="AA224" s="241">
        <f t="shared" si="1"/>
        <v>0</v>
      </c>
      <c r="AB224" s="237" t="s">
        <v>28266</v>
      </c>
    </row>
    <row r="225" spans="1:28" ht="15" customHeight="1">
      <c r="A225" s="279">
        <v>216</v>
      </c>
      <c r="B225" s="222" t="str">
        <f t="shared" si="0"/>
        <v>Klik Disini</v>
      </c>
      <c r="C225" s="223" t="s">
        <v>28267</v>
      </c>
      <c r="D225" s="223"/>
      <c r="E225" s="223" t="s">
        <v>27877</v>
      </c>
      <c r="F225" s="223" t="s">
        <v>28268</v>
      </c>
      <c r="G225" s="223" t="s">
        <v>28269</v>
      </c>
      <c r="H225" s="223" t="s">
        <v>583</v>
      </c>
      <c r="I225" s="223" t="s">
        <v>583</v>
      </c>
      <c r="J225" s="86" t="s">
        <v>265</v>
      </c>
      <c r="K225" s="223" t="s">
        <v>447</v>
      </c>
      <c r="L225" s="223"/>
      <c r="M225" s="223" t="s">
        <v>447</v>
      </c>
      <c r="N225" s="223" t="s">
        <v>449</v>
      </c>
      <c r="O225" s="223" t="s">
        <v>583</v>
      </c>
      <c r="P225" s="223">
        <v>1952</v>
      </c>
      <c r="Q225" s="223">
        <v>2022</v>
      </c>
      <c r="R225" s="223" t="s">
        <v>27025</v>
      </c>
      <c r="S225" s="223" t="s">
        <v>66</v>
      </c>
      <c r="T225" s="223" t="s">
        <v>451</v>
      </c>
      <c r="U225" s="86">
        <v>42</v>
      </c>
      <c r="V225" s="86" t="s">
        <v>452</v>
      </c>
      <c r="W225" s="223" t="s">
        <v>877</v>
      </c>
      <c r="X225" s="223" t="s">
        <v>28270</v>
      </c>
      <c r="Y225" s="223">
        <v>17000</v>
      </c>
      <c r="Z225" s="109"/>
      <c r="AA225" s="241">
        <f t="shared" si="1"/>
        <v>0</v>
      </c>
      <c r="AB225" s="237" t="s">
        <v>28271</v>
      </c>
    </row>
    <row r="226" spans="1:28" ht="15" customHeight="1">
      <c r="A226" s="279">
        <v>217</v>
      </c>
      <c r="B226" s="222" t="str">
        <f t="shared" si="0"/>
        <v>Klik Disini</v>
      </c>
      <c r="C226" s="223" t="s">
        <v>28272</v>
      </c>
      <c r="D226" s="223"/>
      <c r="E226" s="223" t="s">
        <v>27871</v>
      </c>
      <c r="F226" s="223" t="s">
        <v>28273</v>
      </c>
      <c r="G226" s="223" t="s">
        <v>28274</v>
      </c>
      <c r="H226" s="223" t="s">
        <v>583</v>
      </c>
      <c r="I226" s="223" t="s">
        <v>583</v>
      </c>
      <c r="J226" s="86" t="s">
        <v>265</v>
      </c>
      <c r="K226" s="223" t="s">
        <v>447</v>
      </c>
      <c r="L226" s="223"/>
      <c r="M226" s="223" t="s">
        <v>447</v>
      </c>
      <c r="N226" s="223" t="s">
        <v>449</v>
      </c>
      <c r="O226" s="223" t="s">
        <v>583</v>
      </c>
      <c r="P226" s="223">
        <v>1939</v>
      </c>
      <c r="Q226" s="223">
        <v>2022</v>
      </c>
      <c r="R226" s="223" t="s">
        <v>27025</v>
      </c>
      <c r="S226" s="223" t="s">
        <v>66</v>
      </c>
      <c r="T226" s="223" t="s">
        <v>451</v>
      </c>
      <c r="U226" s="86">
        <v>58</v>
      </c>
      <c r="V226" s="86" t="s">
        <v>452</v>
      </c>
      <c r="W226" s="223" t="s">
        <v>4187</v>
      </c>
      <c r="X226" s="223" t="s">
        <v>28275</v>
      </c>
      <c r="Y226" s="223">
        <v>20000</v>
      </c>
      <c r="Z226" s="109"/>
      <c r="AA226" s="241">
        <f t="shared" si="1"/>
        <v>0</v>
      </c>
      <c r="AB226" s="237" t="s">
        <v>28276</v>
      </c>
    </row>
    <row r="227" spans="1:28" ht="15" customHeight="1">
      <c r="A227" s="279">
        <v>218</v>
      </c>
      <c r="B227" s="222" t="str">
        <f t="shared" si="0"/>
        <v>Klik Disini</v>
      </c>
      <c r="C227" s="223" t="s">
        <v>28277</v>
      </c>
      <c r="D227" s="223"/>
      <c r="E227" s="223" t="s">
        <v>28278</v>
      </c>
      <c r="F227" s="223" t="s">
        <v>28279</v>
      </c>
      <c r="G227" s="223" t="s">
        <v>28280</v>
      </c>
      <c r="H227" s="223" t="s">
        <v>583</v>
      </c>
      <c r="I227" s="223" t="s">
        <v>583</v>
      </c>
      <c r="J227" s="86" t="s">
        <v>263</v>
      </c>
      <c r="K227" s="223" t="s">
        <v>447</v>
      </c>
      <c r="L227" s="223"/>
      <c r="M227" s="223" t="s">
        <v>447</v>
      </c>
      <c r="N227" s="223" t="s">
        <v>449</v>
      </c>
      <c r="O227" s="223" t="s">
        <v>583</v>
      </c>
      <c r="P227" s="223">
        <v>1959</v>
      </c>
      <c r="Q227" s="223">
        <v>2021</v>
      </c>
      <c r="R227" s="223" t="s">
        <v>27025</v>
      </c>
      <c r="S227" s="223" t="s">
        <v>66</v>
      </c>
      <c r="T227" s="223" t="s">
        <v>451</v>
      </c>
      <c r="U227" s="86">
        <v>58</v>
      </c>
      <c r="V227" s="86" t="s">
        <v>452</v>
      </c>
      <c r="W227" s="223" t="s">
        <v>1626</v>
      </c>
      <c r="X227" s="223" t="s">
        <v>28281</v>
      </c>
      <c r="Y227" s="223">
        <v>50000</v>
      </c>
      <c r="Z227" s="109"/>
      <c r="AA227" s="241">
        <f t="shared" si="1"/>
        <v>0</v>
      </c>
      <c r="AB227" s="237" t="s">
        <v>28282</v>
      </c>
    </row>
    <row r="228" spans="1:28" ht="15" customHeight="1">
      <c r="A228" s="279">
        <v>219</v>
      </c>
      <c r="B228" s="222" t="str">
        <f t="shared" si="0"/>
        <v>Klik Disini</v>
      </c>
      <c r="C228" s="223" t="s">
        <v>28283</v>
      </c>
      <c r="D228" s="223"/>
      <c r="E228" s="223" t="s">
        <v>28284</v>
      </c>
      <c r="F228" s="223" t="s">
        <v>28285</v>
      </c>
      <c r="G228" s="223" t="s">
        <v>28286</v>
      </c>
      <c r="H228" s="223" t="s">
        <v>583</v>
      </c>
      <c r="I228" s="223" t="s">
        <v>583</v>
      </c>
      <c r="J228" s="86" t="s">
        <v>263</v>
      </c>
      <c r="K228" s="223" t="s">
        <v>447</v>
      </c>
      <c r="L228" s="223"/>
      <c r="M228" s="223" t="s">
        <v>447</v>
      </c>
      <c r="N228" s="223" t="s">
        <v>449</v>
      </c>
      <c r="O228" s="223" t="s">
        <v>583</v>
      </c>
      <c r="P228" s="223">
        <v>2023</v>
      </c>
      <c r="Q228" s="223">
        <v>2023</v>
      </c>
      <c r="R228" s="223" t="s">
        <v>27025</v>
      </c>
      <c r="S228" s="223" t="s">
        <v>66</v>
      </c>
      <c r="T228" s="223" t="s">
        <v>451</v>
      </c>
      <c r="U228" s="86">
        <v>34</v>
      </c>
      <c r="V228" s="86" t="s">
        <v>452</v>
      </c>
      <c r="W228" s="223" t="s">
        <v>3506</v>
      </c>
      <c r="X228" s="223" t="s">
        <v>28287</v>
      </c>
      <c r="Y228" s="223">
        <v>31000</v>
      </c>
      <c r="Z228" s="109"/>
      <c r="AA228" s="241">
        <f t="shared" si="1"/>
        <v>0</v>
      </c>
      <c r="AB228" s="237" t="s">
        <v>28288</v>
      </c>
    </row>
    <row r="229" spans="1:28" ht="15" customHeight="1">
      <c r="A229" s="279">
        <v>220</v>
      </c>
      <c r="B229" s="222" t="str">
        <f t="shared" si="0"/>
        <v>Klik Disini</v>
      </c>
      <c r="C229" s="223" t="s">
        <v>28289</v>
      </c>
      <c r="D229" s="223"/>
      <c r="E229" s="223" t="s">
        <v>28290</v>
      </c>
      <c r="F229" s="223" t="s">
        <v>28291</v>
      </c>
      <c r="G229" s="223" t="s">
        <v>28292</v>
      </c>
      <c r="H229" s="223" t="s">
        <v>583</v>
      </c>
      <c r="I229" s="223" t="s">
        <v>7478</v>
      </c>
      <c r="J229" s="86" t="s">
        <v>316</v>
      </c>
      <c r="K229" s="223" t="s">
        <v>447</v>
      </c>
      <c r="L229" s="223"/>
      <c r="M229" s="223" t="s">
        <v>447</v>
      </c>
      <c r="N229" s="223" t="s">
        <v>449</v>
      </c>
      <c r="O229" s="223" t="s">
        <v>583</v>
      </c>
      <c r="P229" s="223">
        <v>2023</v>
      </c>
      <c r="Q229" s="223">
        <v>2023</v>
      </c>
      <c r="R229" s="223" t="s">
        <v>27025</v>
      </c>
      <c r="S229" s="223" t="s">
        <v>66</v>
      </c>
      <c r="T229" s="223" t="s">
        <v>451</v>
      </c>
      <c r="U229" s="86">
        <v>34</v>
      </c>
      <c r="V229" s="86" t="s">
        <v>452</v>
      </c>
      <c r="W229" s="223" t="s">
        <v>12938</v>
      </c>
      <c r="X229" s="223" t="s">
        <v>28293</v>
      </c>
      <c r="Y229" s="223">
        <v>31000</v>
      </c>
      <c r="Z229" s="109"/>
      <c r="AA229" s="241">
        <f t="shared" si="1"/>
        <v>0</v>
      </c>
      <c r="AB229" s="237" t="s">
        <v>28294</v>
      </c>
    </row>
    <row r="230" spans="1:28" ht="15" customHeight="1">
      <c r="A230" s="279">
        <v>221</v>
      </c>
      <c r="B230" s="222" t="str">
        <f t="shared" si="0"/>
        <v>Klik Disini</v>
      </c>
      <c r="C230" s="223" t="s">
        <v>28295</v>
      </c>
      <c r="D230" s="223"/>
      <c r="E230" s="223" t="s">
        <v>28296</v>
      </c>
      <c r="F230" s="223" t="s">
        <v>28297</v>
      </c>
      <c r="G230" s="223" t="s">
        <v>28298</v>
      </c>
      <c r="H230" s="223" t="s">
        <v>583</v>
      </c>
      <c r="I230" s="223" t="s">
        <v>7478</v>
      </c>
      <c r="J230" s="86" t="s">
        <v>316</v>
      </c>
      <c r="K230" s="223" t="s">
        <v>447</v>
      </c>
      <c r="L230" s="223"/>
      <c r="M230" s="223" t="s">
        <v>447</v>
      </c>
      <c r="N230" s="223" t="s">
        <v>449</v>
      </c>
      <c r="O230" s="223" t="s">
        <v>583</v>
      </c>
      <c r="P230" s="223">
        <v>2023</v>
      </c>
      <c r="Q230" s="223">
        <v>2023</v>
      </c>
      <c r="R230" s="223" t="s">
        <v>27025</v>
      </c>
      <c r="S230" s="223" t="s">
        <v>66</v>
      </c>
      <c r="T230" s="223" t="s">
        <v>451</v>
      </c>
      <c r="U230" s="86">
        <v>34</v>
      </c>
      <c r="V230" s="86" t="s">
        <v>452</v>
      </c>
      <c r="W230" s="223" t="s">
        <v>3324</v>
      </c>
      <c r="X230" s="223" t="s">
        <v>28299</v>
      </c>
      <c r="Y230" s="223">
        <v>31000</v>
      </c>
      <c r="Z230" s="109"/>
      <c r="AA230" s="241">
        <f t="shared" si="1"/>
        <v>0</v>
      </c>
      <c r="AB230" s="237" t="s">
        <v>28300</v>
      </c>
    </row>
    <row r="231" spans="1:28" ht="15" customHeight="1">
      <c r="A231" s="279">
        <v>222</v>
      </c>
      <c r="B231" s="222" t="str">
        <f t="shared" si="0"/>
        <v>Klik Disini</v>
      </c>
      <c r="C231" s="223" t="s">
        <v>28301</v>
      </c>
      <c r="D231" s="223"/>
      <c r="E231" s="223" t="s">
        <v>28302</v>
      </c>
      <c r="F231" s="223" t="s">
        <v>28303</v>
      </c>
      <c r="G231" s="223" t="s">
        <v>28304</v>
      </c>
      <c r="H231" s="223" t="s">
        <v>583</v>
      </c>
      <c r="I231" s="223" t="s">
        <v>7478</v>
      </c>
      <c r="J231" s="86" t="s">
        <v>316</v>
      </c>
      <c r="K231" s="223" t="s">
        <v>447</v>
      </c>
      <c r="L231" s="223"/>
      <c r="M231" s="223" t="s">
        <v>447</v>
      </c>
      <c r="N231" s="223" t="s">
        <v>449</v>
      </c>
      <c r="O231" s="223" t="s">
        <v>583</v>
      </c>
      <c r="P231" s="223">
        <v>2023</v>
      </c>
      <c r="Q231" s="223">
        <v>2023</v>
      </c>
      <c r="R231" s="223" t="s">
        <v>27025</v>
      </c>
      <c r="S231" s="223" t="s">
        <v>66</v>
      </c>
      <c r="T231" s="223" t="s">
        <v>451</v>
      </c>
      <c r="U231" s="86">
        <v>34</v>
      </c>
      <c r="V231" s="86" t="s">
        <v>452</v>
      </c>
      <c r="W231" s="223" t="s">
        <v>3786</v>
      </c>
      <c r="X231" s="223" t="s">
        <v>28305</v>
      </c>
      <c r="Y231" s="223">
        <v>31000</v>
      </c>
      <c r="Z231" s="109"/>
      <c r="AA231" s="241">
        <f t="shared" si="1"/>
        <v>0</v>
      </c>
      <c r="AB231" s="237" t="s">
        <v>28306</v>
      </c>
    </row>
    <row r="232" spans="1:28" ht="15" customHeight="1">
      <c r="A232" s="279">
        <v>223</v>
      </c>
      <c r="B232" s="222" t="str">
        <f t="shared" si="0"/>
        <v>Klik Disini</v>
      </c>
      <c r="C232" s="223" t="s">
        <v>28307</v>
      </c>
      <c r="D232" s="223"/>
      <c r="E232" s="223" t="s">
        <v>28308</v>
      </c>
      <c r="F232" s="223" t="s">
        <v>28309</v>
      </c>
      <c r="G232" s="223" t="s">
        <v>28310</v>
      </c>
      <c r="H232" s="223" t="s">
        <v>583</v>
      </c>
      <c r="I232" s="223" t="s">
        <v>7478</v>
      </c>
      <c r="J232" s="86" t="s">
        <v>316</v>
      </c>
      <c r="K232" s="223" t="s">
        <v>447</v>
      </c>
      <c r="L232" s="223"/>
      <c r="M232" s="223" t="s">
        <v>447</v>
      </c>
      <c r="N232" s="223" t="s">
        <v>449</v>
      </c>
      <c r="O232" s="223" t="s">
        <v>583</v>
      </c>
      <c r="P232" s="223">
        <v>2023</v>
      </c>
      <c r="Q232" s="223">
        <v>2023</v>
      </c>
      <c r="R232" s="223" t="s">
        <v>27025</v>
      </c>
      <c r="S232" s="223" t="s">
        <v>66</v>
      </c>
      <c r="T232" s="223" t="s">
        <v>451</v>
      </c>
      <c r="U232" s="86">
        <v>34</v>
      </c>
      <c r="V232" s="86" t="s">
        <v>452</v>
      </c>
      <c r="W232" s="223" t="s">
        <v>13362</v>
      </c>
      <c r="X232" s="223" t="s">
        <v>28311</v>
      </c>
      <c r="Y232" s="223">
        <v>31000</v>
      </c>
      <c r="Z232" s="109"/>
      <c r="AA232" s="241">
        <f t="shared" si="1"/>
        <v>0</v>
      </c>
      <c r="AB232" s="237" t="s">
        <v>28312</v>
      </c>
    </row>
    <row r="233" spans="1:28" ht="15" customHeight="1">
      <c r="A233" s="279">
        <v>224</v>
      </c>
      <c r="B233" s="222" t="str">
        <f t="shared" si="0"/>
        <v>Klik Disini</v>
      </c>
      <c r="C233" s="223" t="s">
        <v>28313</v>
      </c>
      <c r="D233" s="223"/>
      <c r="E233" s="223" t="s">
        <v>28314</v>
      </c>
      <c r="F233" s="223" t="s">
        <v>28315</v>
      </c>
      <c r="G233" s="223" t="s">
        <v>28316</v>
      </c>
      <c r="H233" s="223" t="s">
        <v>583</v>
      </c>
      <c r="I233" s="223" t="s">
        <v>7478</v>
      </c>
      <c r="J233" s="86" t="s">
        <v>316</v>
      </c>
      <c r="K233" s="223" t="s">
        <v>447</v>
      </c>
      <c r="L233" s="223"/>
      <c r="M233" s="223" t="s">
        <v>447</v>
      </c>
      <c r="N233" s="223" t="s">
        <v>449</v>
      </c>
      <c r="O233" s="223" t="s">
        <v>583</v>
      </c>
      <c r="P233" s="223">
        <v>2023</v>
      </c>
      <c r="Q233" s="223">
        <v>2023</v>
      </c>
      <c r="R233" s="223" t="s">
        <v>27025</v>
      </c>
      <c r="S233" s="223" t="s">
        <v>66</v>
      </c>
      <c r="T233" s="223" t="s">
        <v>451</v>
      </c>
      <c r="U233" s="86">
        <v>34</v>
      </c>
      <c r="V233" s="86" t="s">
        <v>452</v>
      </c>
      <c r="W233" s="223" t="s">
        <v>9171</v>
      </c>
      <c r="X233" s="223" t="s">
        <v>28317</v>
      </c>
      <c r="Y233" s="223">
        <v>31000</v>
      </c>
      <c r="Z233" s="109"/>
      <c r="AA233" s="241">
        <f t="shared" si="1"/>
        <v>0</v>
      </c>
      <c r="AB233" s="237" t="s">
        <v>28318</v>
      </c>
    </row>
    <row r="234" spans="1:28" ht="15" customHeight="1">
      <c r="A234" s="279">
        <v>225</v>
      </c>
      <c r="B234" s="222" t="str">
        <f t="shared" si="0"/>
        <v>Klik Disini</v>
      </c>
      <c r="C234" s="223" t="s">
        <v>28319</v>
      </c>
      <c r="D234" s="223"/>
      <c r="E234" s="223" t="s">
        <v>28320</v>
      </c>
      <c r="F234" s="223" t="s">
        <v>28321</v>
      </c>
      <c r="G234" s="223" t="s">
        <v>28322</v>
      </c>
      <c r="H234" s="223" t="s">
        <v>583</v>
      </c>
      <c r="I234" s="223" t="s">
        <v>7478</v>
      </c>
      <c r="J234" s="86" t="s">
        <v>316</v>
      </c>
      <c r="K234" s="223" t="s">
        <v>447</v>
      </c>
      <c r="L234" s="223"/>
      <c r="M234" s="223" t="s">
        <v>447</v>
      </c>
      <c r="N234" s="223" t="s">
        <v>449</v>
      </c>
      <c r="O234" s="223" t="s">
        <v>583</v>
      </c>
      <c r="P234" s="223">
        <v>2023</v>
      </c>
      <c r="Q234" s="223">
        <v>2023</v>
      </c>
      <c r="R234" s="223" t="s">
        <v>27025</v>
      </c>
      <c r="S234" s="223" t="s">
        <v>66</v>
      </c>
      <c r="T234" s="223" t="s">
        <v>451</v>
      </c>
      <c r="U234" s="86">
        <v>34</v>
      </c>
      <c r="V234" s="86" t="s">
        <v>452</v>
      </c>
      <c r="W234" s="223" t="s">
        <v>1945</v>
      </c>
      <c r="X234" s="223" t="s">
        <v>28323</v>
      </c>
      <c r="Y234" s="223">
        <v>31000</v>
      </c>
      <c r="Z234" s="109"/>
      <c r="AA234" s="241">
        <f t="shared" si="1"/>
        <v>0</v>
      </c>
      <c r="AB234" s="237" t="s">
        <v>28324</v>
      </c>
    </row>
    <row r="235" spans="1:28" ht="15" customHeight="1">
      <c r="A235" s="279">
        <v>226</v>
      </c>
      <c r="B235" s="222" t="str">
        <f t="shared" si="0"/>
        <v>Klik Disini</v>
      </c>
      <c r="C235" s="223" t="s">
        <v>28325</v>
      </c>
      <c r="D235" s="223"/>
      <c r="E235" s="223" t="s">
        <v>28326</v>
      </c>
      <c r="F235" s="223" t="s">
        <v>28327</v>
      </c>
      <c r="G235" s="223" t="s">
        <v>28328</v>
      </c>
      <c r="H235" s="223" t="s">
        <v>583</v>
      </c>
      <c r="I235" s="223" t="s">
        <v>7478</v>
      </c>
      <c r="J235" s="86" t="s">
        <v>316</v>
      </c>
      <c r="K235" s="223" t="s">
        <v>447</v>
      </c>
      <c r="L235" s="223"/>
      <c r="M235" s="223" t="s">
        <v>447</v>
      </c>
      <c r="N235" s="223" t="s">
        <v>449</v>
      </c>
      <c r="O235" s="223" t="s">
        <v>583</v>
      </c>
      <c r="P235" s="223">
        <v>2023</v>
      </c>
      <c r="Q235" s="223">
        <v>2023</v>
      </c>
      <c r="R235" s="223" t="s">
        <v>27025</v>
      </c>
      <c r="S235" s="223" t="s">
        <v>66</v>
      </c>
      <c r="T235" s="223" t="s">
        <v>451</v>
      </c>
      <c r="U235" s="86">
        <v>34</v>
      </c>
      <c r="V235" s="86" t="s">
        <v>452</v>
      </c>
      <c r="W235" s="223" t="s">
        <v>11819</v>
      </c>
      <c r="X235" s="223" t="s">
        <v>28329</v>
      </c>
      <c r="Y235" s="223">
        <v>31000</v>
      </c>
      <c r="Z235" s="109"/>
      <c r="AA235" s="241">
        <f t="shared" si="1"/>
        <v>0</v>
      </c>
      <c r="AB235" s="237" t="s">
        <v>28330</v>
      </c>
    </row>
    <row r="236" spans="1:28" ht="15" customHeight="1">
      <c r="A236" s="279">
        <v>227</v>
      </c>
      <c r="B236" s="222" t="str">
        <f t="shared" si="0"/>
        <v>Klik Disini</v>
      </c>
      <c r="C236" s="223" t="s">
        <v>28331</v>
      </c>
      <c r="D236" s="223"/>
      <c r="E236" s="223" t="s">
        <v>26138</v>
      </c>
      <c r="F236" s="223" t="s">
        <v>28332</v>
      </c>
      <c r="G236" s="223" t="s">
        <v>28333</v>
      </c>
      <c r="H236" s="223" t="s">
        <v>583</v>
      </c>
      <c r="I236" s="223" t="s">
        <v>7478</v>
      </c>
      <c r="J236" s="86" t="s">
        <v>316</v>
      </c>
      <c r="K236" s="223" t="s">
        <v>447</v>
      </c>
      <c r="L236" s="223"/>
      <c r="M236" s="223" t="s">
        <v>447</v>
      </c>
      <c r="N236" s="223" t="s">
        <v>449</v>
      </c>
      <c r="O236" s="223" t="s">
        <v>583</v>
      </c>
      <c r="P236" s="223">
        <v>2023</v>
      </c>
      <c r="Q236" s="223">
        <v>2023</v>
      </c>
      <c r="R236" s="223" t="s">
        <v>27025</v>
      </c>
      <c r="S236" s="223" t="s">
        <v>66</v>
      </c>
      <c r="T236" s="223" t="s">
        <v>451</v>
      </c>
      <c r="U236" s="86">
        <v>34</v>
      </c>
      <c r="V236" s="86" t="s">
        <v>452</v>
      </c>
      <c r="W236" s="223" t="s">
        <v>707</v>
      </c>
      <c r="X236" s="223" t="s">
        <v>28334</v>
      </c>
      <c r="Y236" s="223">
        <v>31000</v>
      </c>
      <c r="Z236" s="109"/>
      <c r="AA236" s="241">
        <f t="shared" si="1"/>
        <v>0</v>
      </c>
      <c r="AB236" s="237" t="s">
        <v>28335</v>
      </c>
    </row>
    <row r="237" spans="1:28" ht="15" customHeight="1">
      <c r="A237" s="279">
        <v>228</v>
      </c>
      <c r="B237" s="222" t="str">
        <f t="shared" si="0"/>
        <v>Klik Disini</v>
      </c>
      <c r="C237" s="223" t="s">
        <v>28336</v>
      </c>
      <c r="D237" s="223"/>
      <c r="E237" s="223" t="s">
        <v>28337</v>
      </c>
      <c r="F237" s="223" t="s">
        <v>28338</v>
      </c>
      <c r="G237" s="223" t="s">
        <v>28339</v>
      </c>
      <c r="H237" s="223" t="s">
        <v>583</v>
      </c>
      <c r="I237" s="223" t="s">
        <v>7478</v>
      </c>
      <c r="J237" s="86" t="s">
        <v>316</v>
      </c>
      <c r="K237" s="223" t="s">
        <v>447</v>
      </c>
      <c r="L237" s="223"/>
      <c r="M237" s="223" t="s">
        <v>447</v>
      </c>
      <c r="N237" s="223" t="s">
        <v>449</v>
      </c>
      <c r="O237" s="223" t="s">
        <v>583</v>
      </c>
      <c r="P237" s="223">
        <v>2023</v>
      </c>
      <c r="Q237" s="223">
        <v>2023</v>
      </c>
      <c r="R237" s="223" t="s">
        <v>27025</v>
      </c>
      <c r="S237" s="223" t="s">
        <v>66</v>
      </c>
      <c r="T237" s="223" t="s">
        <v>451</v>
      </c>
      <c r="U237" s="86">
        <v>34</v>
      </c>
      <c r="V237" s="86" t="s">
        <v>452</v>
      </c>
      <c r="W237" s="223" t="s">
        <v>1937</v>
      </c>
      <c r="X237" s="223" t="s">
        <v>28340</v>
      </c>
      <c r="Y237" s="223">
        <v>31000</v>
      </c>
      <c r="Z237" s="109"/>
      <c r="AA237" s="241">
        <f t="shared" si="1"/>
        <v>0</v>
      </c>
      <c r="AB237" s="237" t="s">
        <v>28341</v>
      </c>
    </row>
    <row r="238" spans="1:28" ht="15" customHeight="1">
      <c r="A238" s="279">
        <v>229</v>
      </c>
      <c r="B238" s="222" t="str">
        <f t="shared" si="0"/>
        <v>Klik Disini</v>
      </c>
      <c r="C238" s="223" t="s">
        <v>28342</v>
      </c>
      <c r="D238" s="223"/>
      <c r="E238" s="223" t="s">
        <v>28343</v>
      </c>
      <c r="F238" s="223" t="s">
        <v>28344</v>
      </c>
      <c r="G238" s="223" t="s">
        <v>28345</v>
      </c>
      <c r="H238" s="223" t="s">
        <v>583</v>
      </c>
      <c r="I238" s="223" t="s">
        <v>7478</v>
      </c>
      <c r="J238" s="86" t="s">
        <v>316</v>
      </c>
      <c r="K238" s="223" t="s">
        <v>447</v>
      </c>
      <c r="L238" s="223"/>
      <c r="M238" s="223" t="s">
        <v>447</v>
      </c>
      <c r="N238" s="223" t="s">
        <v>449</v>
      </c>
      <c r="O238" s="223" t="s">
        <v>583</v>
      </c>
      <c r="P238" s="223">
        <v>2023</v>
      </c>
      <c r="Q238" s="223">
        <v>2023</v>
      </c>
      <c r="R238" s="223" t="s">
        <v>27025</v>
      </c>
      <c r="S238" s="223" t="s">
        <v>66</v>
      </c>
      <c r="T238" s="223" t="s">
        <v>451</v>
      </c>
      <c r="U238" s="86">
        <v>34</v>
      </c>
      <c r="V238" s="86" t="s">
        <v>452</v>
      </c>
      <c r="W238" s="223" t="s">
        <v>1332</v>
      </c>
      <c r="X238" s="223" t="s">
        <v>28346</v>
      </c>
      <c r="Y238" s="223">
        <v>31000</v>
      </c>
      <c r="Z238" s="109"/>
      <c r="AA238" s="241">
        <f t="shared" si="1"/>
        <v>0</v>
      </c>
      <c r="AB238" s="237" t="s">
        <v>28347</v>
      </c>
    </row>
    <row r="239" spans="1:28" ht="15" customHeight="1">
      <c r="A239" s="279">
        <v>230</v>
      </c>
      <c r="B239" s="222" t="str">
        <f t="shared" si="0"/>
        <v>Klik Disini</v>
      </c>
      <c r="C239" s="223" t="s">
        <v>28348</v>
      </c>
      <c r="D239" s="223"/>
      <c r="E239" s="223" t="s">
        <v>28349</v>
      </c>
      <c r="F239" s="223" t="s">
        <v>28350</v>
      </c>
      <c r="G239" s="223" t="s">
        <v>28351</v>
      </c>
      <c r="H239" s="223" t="s">
        <v>583</v>
      </c>
      <c r="I239" s="223" t="s">
        <v>7478</v>
      </c>
      <c r="J239" s="86" t="s">
        <v>316</v>
      </c>
      <c r="K239" s="223" t="s">
        <v>447</v>
      </c>
      <c r="L239" s="223"/>
      <c r="M239" s="223" t="s">
        <v>447</v>
      </c>
      <c r="N239" s="223" t="s">
        <v>449</v>
      </c>
      <c r="O239" s="223" t="s">
        <v>583</v>
      </c>
      <c r="P239" s="223">
        <v>2023</v>
      </c>
      <c r="Q239" s="223">
        <v>2023</v>
      </c>
      <c r="R239" s="223" t="s">
        <v>27025</v>
      </c>
      <c r="S239" s="223" t="s">
        <v>66</v>
      </c>
      <c r="T239" s="223" t="s">
        <v>451</v>
      </c>
      <c r="U239" s="86">
        <v>34</v>
      </c>
      <c r="V239" s="86" t="s">
        <v>452</v>
      </c>
      <c r="W239" s="223" t="s">
        <v>2657</v>
      </c>
      <c r="X239" s="223" t="s">
        <v>28352</v>
      </c>
      <c r="Y239" s="223">
        <v>31000</v>
      </c>
      <c r="Z239" s="109"/>
      <c r="AA239" s="241">
        <f t="shared" si="1"/>
        <v>0</v>
      </c>
      <c r="AB239" s="237" t="s">
        <v>28353</v>
      </c>
    </row>
    <row r="240" spans="1:28" ht="15" customHeight="1">
      <c r="A240" s="279">
        <v>231</v>
      </c>
      <c r="B240" s="222" t="str">
        <f t="shared" si="0"/>
        <v>Klik Disini</v>
      </c>
      <c r="C240" s="223" t="s">
        <v>28354</v>
      </c>
      <c r="D240" s="223"/>
      <c r="E240" s="223" t="s">
        <v>28355</v>
      </c>
      <c r="F240" s="223" t="s">
        <v>28356</v>
      </c>
      <c r="G240" s="223" t="s">
        <v>28357</v>
      </c>
      <c r="H240" s="223" t="s">
        <v>583</v>
      </c>
      <c r="I240" s="223" t="s">
        <v>7478</v>
      </c>
      <c r="J240" s="86" t="s">
        <v>316</v>
      </c>
      <c r="K240" s="223" t="s">
        <v>447</v>
      </c>
      <c r="L240" s="223"/>
      <c r="M240" s="223" t="s">
        <v>447</v>
      </c>
      <c r="N240" s="223" t="s">
        <v>449</v>
      </c>
      <c r="O240" s="223" t="s">
        <v>583</v>
      </c>
      <c r="P240" s="223">
        <v>2023</v>
      </c>
      <c r="Q240" s="223">
        <v>2023</v>
      </c>
      <c r="R240" s="223" t="s">
        <v>27025</v>
      </c>
      <c r="S240" s="223" t="s">
        <v>66</v>
      </c>
      <c r="T240" s="223" t="s">
        <v>451</v>
      </c>
      <c r="U240" s="86">
        <v>34</v>
      </c>
      <c r="V240" s="86" t="s">
        <v>452</v>
      </c>
      <c r="W240" s="223" t="s">
        <v>524</v>
      </c>
      <c r="X240" s="223" t="s">
        <v>28358</v>
      </c>
      <c r="Y240" s="223">
        <v>31000</v>
      </c>
      <c r="Z240" s="109"/>
      <c r="AA240" s="241">
        <f t="shared" si="1"/>
        <v>0</v>
      </c>
      <c r="AB240" s="237" t="s">
        <v>28359</v>
      </c>
    </row>
    <row r="241" spans="1:29" ht="15" customHeight="1">
      <c r="A241" s="279">
        <v>232</v>
      </c>
      <c r="B241" s="222" t="str">
        <f t="shared" si="0"/>
        <v>Klik Disini</v>
      </c>
      <c r="C241" s="223" t="s">
        <v>28360</v>
      </c>
      <c r="D241" s="223"/>
      <c r="E241" s="223" t="s">
        <v>28361</v>
      </c>
      <c r="F241" s="223" t="s">
        <v>28362</v>
      </c>
      <c r="G241" s="223" t="s">
        <v>28363</v>
      </c>
      <c r="H241" s="223" t="s">
        <v>583</v>
      </c>
      <c r="I241" s="223" t="s">
        <v>7478</v>
      </c>
      <c r="J241" s="86" t="s">
        <v>316</v>
      </c>
      <c r="K241" s="223" t="s">
        <v>447</v>
      </c>
      <c r="L241" s="223"/>
      <c r="M241" s="223" t="s">
        <v>447</v>
      </c>
      <c r="N241" s="223" t="s">
        <v>449</v>
      </c>
      <c r="O241" s="223" t="s">
        <v>583</v>
      </c>
      <c r="P241" s="223">
        <v>2023</v>
      </c>
      <c r="Q241" s="223">
        <v>2023</v>
      </c>
      <c r="R241" s="223" t="s">
        <v>27025</v>
      </c>
      <c r="S241" s="223" t="s">
        <v>66</v>
      </c>
      <c r="T241" s="223" t="s">
        <v>451</v>
      </c>
      <c r="U241" s="86">
        <v>34</v>
      </c>
      <c r="V241" s="86" t="s">
        <v>452</v>
      </c>
      <c r="W241" s="223" t="s">
        <v>1029</v>
      </c>
      <c r="X241" s="223" t="s">
        <v>28364</v>
      </c>
      <c r="Y241" s="223">
        <v>31000</v>
      </c>
      <c r="Z241" s="109"/>
      <c r="AA241" s="241">
        <f t="shared" si="1"/>
        <v>0</v>
      </c>
      <c r="AB241" s="237" t="s">
        <v>28365</v>
      </c>
    </row>
    <row r="242" spans="1:29" ht="15" customHeight="1">
      <c r="A242" s="279">
        <v>233</v>
      </c>
      <c r="B242" s="222" t="str">
        <f t="shared" si="0"/>
        <v>Klik Disini</v>
      </c>
      <c r="C242" s="223" t="s">
        <v>28366</v>
      </c>
      <c r="D242" s="223"/>
      <c r="E242" s="223" t="s">
        <v>28367</v>
      </c>
      <c r="F242" s="223" t="s">
        <v>28368</v>
      </c>
      <c r="G242" s="223" t="s">
        <v>28369</v>
      </c>
      <c r="H242" s="223" t="s">
        <v>583</v>
      </c>
      <c r="I242" s="223" t="s">
        <v>7478</v>
      </c>
      <c r="J242" s="86" t="s">
        <v>316</v>
      </c>
      <c r="K242" s="223" t="s">
        <v>447</v>
      </c>
      <c r="L242" s="223"/>
      <c r="M242" s="223" t="s">
        <v>447</v>
      </c>
      <c r="N242" s="223" t="s">
        <v>449</v>
      </c>
      <c r="O242" s="223" t="s">
        <v>583</v>
      </c>
      <c r="P242" s="223">
        <v>2023</v>
      </c>
      <c r="Q242" s="223">
        <v>2023</v>
      </c>
      <c r="R242" s="223" t="s">
        <v>27025</v>
      </c>
      <c r="S242" s="223" t="s">
        <v>66</v>
      </c>
      <c r="T242" s="223" t="s">
        <v>451</v>
      </c>
      <c r="U242" s="86">
        <v>34</v>
      </c>
      <c r="V242" s="86" t="s">
        <v>452</v>
      </c>
      <c r="W242" s="223" t="s">
        <v>707</v>
      </c>
      <c r="X242" s="223" t="s">
        <v>28370</v>
      </c>
      <c r="Y242" s="223">
        <v>31000</v>
      </c>
      <c r="Z242" s="109"/>
      <c r="AA242" s="241">
        <f t="shared" si="1"/>
        <v>0</v>
      </c>
      <c r="AB242" s="237" t="s">
        <v>28371</v>
      </c>
    </row>
    <row r="243" spans="1:29" ht="15" customHeight="1">
      <c r="A243" s="279">
        <v>234</v>
      </c>
      <c r="B243" s="222" t="str">
        <f t="shared" si="0"/>
        <v>Klik Disini</v>
      </c>
      <c r="C243" s="223" t="s">
        <v>28372</v>
      </c>
      <c r="D243" s="223"/>
      <c r="E243" s="223" t="s">
        <v>28373</v>
      </c>
      <c r="F243" s="223" t="s">
        <v>28374</v>
      </c>
      <c r="G243" s="223" t="s">
        <v>28375</v>
      </c>
      <c r="H243" s="223" t="s">
        <v>583</v>
      </c>
      <c r="I243" s="223" t="s">
        <v>7478</v>
      </c>
      <c r="J243" s="86" t="s">
        <v>316</v>
      </c>
      <c r="K243" s="223" t="s">
        <v>447</v>
      </c>
      <c r="L243" s="223"/>
      <c r="M243" s="223" t="s">
        <v>447</v>
      </c>
      <c r="N243" s="223" t="s">
        <v>449</v>
      </c>
      <c r="O243" s="223" t="s">
        <v>583</v>
      </c>
      <c r="P243" s="223">
        <v>2023</v>
      </c>
      <c r="Q243" s="223">
        <v>2023</v>
      </c>
      <c r="R243" s="223" t="s">
        <v>27025</v>
      </c>
      <c r="S243" s="223" t="s">
        <v>66</v>
      </c>
      <c r="T243" s="223" t="s">
        <v>451</v>
      </c>
      <c r="U243" s="86">
        <v>34</v>
      </c>
      <c r="V243" s="86" t="s">
        <v>452</v>
      </c>
      <c r="W243" s="223" t="s">
        <v>2904</v>
      </c>
      <c r="X243" s="223" t="s">
        <v>28376</v>
      </c>
      <c r="Y243" s="223">
        <v>31000</v>
      </c>
      <c r="Z243" s="109"/>
      <c r="AA243" s="241">
        <f t="shared" si="1"/>
        <v>0</v>
      </c>
      <c r="AB243" s="237" t="s">
        <v>28377</v>
      </c>
    </row>
    <row r="244" spans="1:29" ht="15" customHeight="1">
      <c r="A244" s="279">
        <v>235</v>
      </c>
      <c r="B244" s="222" t="str">
        <f t="shared" si="0"/>
        <v>Klik Disini</v>
      </c>
      <c r="C244" s="223" t="s">
        <v>28378</v>
      </c>
      <c r="D244" s="223"/>
      <c r="E244" s="223" t="s">
        <v>28379</v>
      </c>
      <c r="F244" s="223" t="s">
        <v>28380</v>
      </c>
      <c r="G244" s="223" t="s">
        <v>28381</v>
      </c>
      <c r="H244" s="223" t="s">
        <v>583</v>
      </c>
      <c r="I244" s="223" t="s">
        <v>7478</v>
      </c>
      <c r="J244" s="86" t="s">
        <v>316</v>
      </c>
      <c r="K244" s="223" t="s">
        <v>447</v>
      </c>
      <c r="L244" s="223"/>
      <c r="M244" s="223" t="s">
        <v>447</v>
      </c>
      <c r="N244" s="223" t="s">
        <v>449</v>
      </c>
      <c r="O244" s="223" t="s">
        <v>583</v>
      </c>
      <c r="P244" s="223">
        <v>2023</v>
      </c>
      <c r="Q244" s="223">
        <v>2023</v>
      </c>
      <c r="R244" s="223" t="s">
        <v>27025</v>
      </c>
      <c r="S244" s="223" t="s">
        <v>66</v>
      </c>
      <c r="T244" s="223" t="s">
        <v>451</v>
      </c>
      <c r="U244" s="86">
        <v>34</v>
      </c>
      <c r="V244" s="86" t="s">
        <v>452</v>
      </c>
      <c r="W244" s="223" t="s">
        <v>1937</v>
      </c>
      <c r="X244" s="223" t="s">
        <v>28382</v>
      </c>
      <c r="Y244" s="223">
        <v>31000</v>
      </c>
      <c r="Z244" s="109"/>
      <c r="AA244" s="241">
        <f t="shared" si="1"/>
        <v>0</v>
      </c>
      <c r="AB244" s="237" t="s">
        <v>28383</v>
      </c>
    </row>
    <row r="245" spans="1:29" ht="15" customHeight="1">
      <c r="A245" s="279">
        <v>236</v>
      </c>
      <c r="B245" s="222" t="str">
        <f t="shared" si="0"/>
        <v>Klik Disini</v>
      </c>
      <c r="C245" s="223" t="s">
        <v>28384</v>
      </c>
      <c r="D245" s="223"/>
      <c r="E245" s="223" t="s">
        <v>28385</v>
      </c>
      <c r="F245" s="223" t="s">
        <v>28386</v>
      </c>
      <c r="G245" s="223" t="s">
        <v>28387</v>
      </c>
      <c r="H245" s="223" t="s">
        <v>583</v>
      </c>
      <c r="I245" s="223" t="s">
        <v>7478</v>
      </c>
      <c r="J245" s="86" t="s">
        <v>316</v>
      </c>
      <c r="K245" s="223" t="s">
        <v>447</v>
      </c>
      <c r="L245" s="223"/>
      <c r="M245" s="223" t="s">
        <v>447</v>
      </c>
      <c r="N245" s="223" t="s">
        <v>449</v>
      </c>
      <c r="O245" s="223" t="s">
        <v>583</v>
      </c>
      <c r="P245" s="223">
        <v>2023</v>
      </c>
      <c r="Q245" s="223">
        <v>2023</v>
      </c>
      <c r="R245" s="223" t="s">
        <v>27025</v>
      </c>
      <c r="S245" s="223" t="s">
        <v>66</v>
      </c>
      <c r="T245" s="223" t="s">
        <v>451</v>
      </c>
      <c r="U245" s="86">
        <v>34</v>
      </c>
      <c r="V245" s="86" t="s">
        <v>452</v>
      </c>
      <c r="W245" s="223" t="s">
        <v>1252</v>
      </c>
      <c r="X245" s="223" t="s">
        <v>28388</v>
      </c>
      <c r="Y245" s="223">
        <v>31000</v>
      </c>
      <c r="Z245" s="109"/>
      <c r="AA245" s="241">
        <f t="shared" si="1"/>
        <v>0</v>
      </c>
      <c r="AB245" s="237" t="s">
        <v>28389</v>
      </c>
    </row>
    <row r="246" spans="1:29" ht="15" customHeight="1">
      <c r="A246" s="279">
        <v>237</v>
      </c>
      <c r="B246" s="222" t="str">
        <f t="shared" si="0"/>
        <v>Klik Disini</v>
      </c>
      <c r="C246" s="223" t="s">
        <v>28390</v>
      </c>
      <c r="D246" s="223"/>
      <c r="E246" s="223" t="s">
        <v>28391</v>
      </c>
      <c r="F246" s="223" t="s">
        <v>28392</v>
      </c>
      <c r="G246" s="223" t="s">
        <v>28393</v>
      </c>
      <c r="H246" s="223" t="s">
        <v>583</v>
      </c>
      <c r="I246" s="223" t="s">
        <v>7478</v>
      </c>
      <c r="J246" s="86" t="s">
        <v>316</v>
      </c>
      <c r="K246" s="223" t="s">
        <v>447</v>
      </c>
      <c r="L246" s="223"/>
      <c r="M246" s="223" t="s">
        <v>447</v>
      </c>
      <c r="N246" s="223" t="s">
        <v>449</v>
      </c>
      <c r="O246" s="223" t="s">
        <v>583</v>
      </c>
      <c r="P246" s="223">
        <v>2023</v>
      </c>
      <c r="Q246" s="223">
        <v>2023</v>
      </c>
      <c r="R246" s="223" t="s">
        <v>27025</v>
      </c>
      <c r="S246" s="223" t="s">
        <v>66</v>
      </c>
      <c r="T246" s="223" t="s">
        <v>451</v>
      </c>
      <c r="U246" s="86">
        <v>34</v>
      </c>
      <c r="V246" s="86" t="s">
        <v>452</v>
      </c>
      <c r="W246" s="223" t="s">
        <v>1161</v>
      </c>
      <c r="X246" s="223" t="s">
        <v>28394</v>
      </c>
      <c r="Y246" s="223">
        <v>31000</v>
      </c>
      <c r="Z246" s="109"/>
      <c r="AA246" s="241">
        <f t="shared" si="1"/>
        <v>0</v>
      </c>
      <c r="AB246" s="237" t="s">
        <v>28395</v>
      </c>
    </row>
    <row r="247" spans="1:29" ht="15" customHeight="1">
      <c r="A247" s="279">
        <v>238</v>
      </c>
      <c r="B247" s="222" t="str">
        <f t="shared" si="0"/>
        <v>Klik Disini</v>
      </c>
      <c r="C247" s="223" t="s">
        <v>28396</v>
      </c>
      <c r="D247" s="223"/>
      <c r="E247" s="223" t="s">
        <v>28397</v>
      </c>
      <c r="F247" s="223" t="s">
        <v>28398</v>
      </c>
      <c r="G247" s="223" t="s">
        <v>28399</v>
      </c>
      <c r="H247" s="223" t="s">
        <v>583</v>
      </c>
      <c r="I247" s="223" t="s">
        <v>7478</v>
      </c>
      <c r="J247" s="86" t="s">
        <v>316</v>
      </c>
      <c r="K247" s="223" t="s">
        <v>447</v>
      </c>
      <c r="L247" s="223"/>
      <c r="M247" s="223" t="s">
        <v>447</v>
      </c>
      <c r="N247" s="223" t="s">
        <v>449</v>
      </c>
      <c r="O247" s="223" t="s">
        <v>583</v>
      </c>
      <c r="P247" s="223">
        <v>2023</v>
      </c>
      <c r="Q247" s="223">
        <v>2023</v>
      </c>
      <c r="R247" s="223" t="s">
        <v>27025</v>
      </c>
      <c r="S247" s="223" t="s">
        <v>66</v>
      </c>
      <c r="T247" s="223" t="s">
        <v>451</v>
      </c>
      <c r="U247" s="86">
        <v>33</v>
      </c>
      <c r="V247" s="86" t="s">
        <v>452</v>
      </c>
      <c r="W247" s="223" t="s">
        <v>594</v>
      </c>
      <c r="X247" s="223" t="s">
        <v>28400</v>
      </c>
      <c r="Y247" s="223">
        <v>31000</v>
      </c>
      <c r="Z247" s="109"/>
      <c r="AA247" s="241">
        <f t="shared" si="1"/>
        <v>0</v>
      </c>
      <c r="AB247" s="237" t="s">
        <v>28401</v>
      </c>
    </row>
    <row r="248" spans="1:29">
      <c r="A248" s="18"/>
      <c r="B248" s="18"/>
      <c r="C248" s="228"/>
      <c r="D248" s="228"/>
      <c r="E248" s="228"/>
      <c r="F248" s="228"/>
      <c r="G248" s="228"/>
      <c r="H248" s="228"/>
      <c r="I248" s="228"/>
      <c r="J248" s="228"/>
      <c r="K248" s="19"/>
      <c r="L248" s="228"/>
      <c r="M248" s="228"/>
      <c r="N248" s="228"/>
      <c r="O248" s="228"/>
      <c r="P248" s="228"/>
      <c r="Q248" s="281"/>
      <c r="R248" s="281"/>
      <c r="S248" s="228"/>
      <c r="T248" s="228"/>
      <c r="U248" s="228"/>
      <c r="V248" s="19"/>
      <c r="W248" s="19"/>
      <c r="X248" s="228"/>
      <c r="Y248" s="228"/>
      <c r="Z248" s="281"/>
      <c r="AA248" s="18"/>
      <c r="AB248" s="18"/>
      <c r="AC248" s="228"/>
    </row>
    <row r="249" spans="1:29">
      <c r="A249" s="18"/>
      <c r="B249" s="18"/>
      <c r="C249" s="228"/>
      <c r="D249" s="228"/>
      <c r="E249" s="228"/>
      <c r="F249" s="228"/>
      <c r="G249" s="228"/>
      <c r="H249" s="228"/>
      <c r="I249" s="228"/>
      <c r="J249" s="228"/>
      <c r="K249" s="19"/>
      <c r="L249" s="228"/>
      <c r="M249" s="228"/>
      <c r="N249" s="228"/>
      <c r="O249" s="228"/>
      <c r="P249" s="228"/>
      <c r="Q249" s="281"/>
      <c r="R249" s="281"/>
      <c r="S249" s="228"/>
      <c r="T249" s="228"/>
      <c r="U249" s="228"/>
      <c r="V249" s="19"/>
      <c r="W249" s="19"/>
      <c r="X249" s="228"/>
      <c r="Y249" s="228"/>
      <c r="Z249" s="281"/>
      <c r="AA249" s="20"/>
      <c r="AB249" s="207"/>
      <c r="AC249" s="228"/>
    </row>
    <row r="250" spans="1:29">
      <c r="A250" s="18"/>
      <c r="B250" s="18"/>
      <c r="C250" s="228"/>
      <c r="D250" s="228"/>
      <c r="E250" s="228"/>
      <c r="F250" s="228"/>
      <c r="G250" s="228"/>
      <c r="H250" s="228"/>
      <c r="I250" s="228"/>
      <c r="J250" s="228"/>
      <c r="K250" s="19"/>
      <c r="L250" s="228"/>
      <c r="M250" s="228"/>
      <c r="N250" s="228"/>
      <c r="O250" s="228"/>
      <c r="P250" s="228"/>
      <c r="Q250" s="281"/>
      <c r="R250" s="281"/>
      <c r="S250" s="228"/>
      <c r="T250" s="228"/>
      <c r="U250" s="228"/>
      <c r="V250" s="19"/>
      <c r="W250" s="19"/>
      <c r="X250" s="228"/>
      <c r="Y250" s="228"/>
      <c r="Z250" s="281"/>
      <c r="AA250" s="20"/>
      <c r="AB250" s="207"/>
      <c r="AC250" s="228"/>
    </row>
    <row r="251" spans="1:29">
      <c r="A251" s="18"/>
      <c r="B251" s="18"/>
      <c r="C251" s="228"/>
      <c r="D251" s="228"/>
      <c r="E251" s="228"/>
      <c r="F251" s="228"/>
      <c r="G251" s="228"/>
      <c r="H251" s="228"/>
      <c r="I251" s="228"/>
      <c r="J251" s="228"/>
      <c r="K251" s="19"/>
      <c r="L251" s="228"/>
      <c r="M251" s="228"/>
      <c r="N251" s="228"/>
      <c r="O251" s="228"/>
      <c r="P251" s="228"/>
      <c r="Q251" s="281"/>
      <c r="R251" s="281"/>
      <c r="S251" s="228"/>
      <c r="T251" s="228"/>
      <c r="U251" s="228"/>
      <c r="V251" s="19"/>
      <c r="W251" s="19"/>
      <c r="X251" s="228"/>
      <c r="Y251" s="228"/>
      <c r="Z251" s="281"/>
      <c r="AA251" s="20"/>
      <c r="AB251" s="208"/>
      <c r="AC251" s="228"/>
    </row>
    <row r="252" spans="1:29">
      <c r="A252" s="18"/>
      <c r="B252" s="18"/>
      <c r="C252" s="228"/>
      <c r="D252" s="228"/>
      <c r="E252" s="228"/>
      <c r="F252" s="228"/>
      <c r="G252" s="228"/>
      <c r="H252" s="228"/>
      <c r="I252" s="228"/>
      <c r="J252" s="228"/>
      <c r="K252" s="19"/>
      <c r="L252" s="228"/>
      <c r="M252" s="228"/>
      <c r="N252" s="228"/>
      <c r="O252" s="228"/>
      <c r="P252" s="228"/>
      <c r="Q252" s="281"/>
      <c r="R252" s="281"/>
      <c r="S252" s="228"/>
      <c r="T252" s="228"/>
      <c r="U252" s="228"/>
      <c r="V252" s="19"/>
      <c r="W252" s="19"/>
      <c r="X252" s="228"/>
      <c r="Y252" s="228"/>
      <c r="Z252" s="281"/>
      <c r="AA252" s="18"/>
      <c r="AB252" s="18"/>
      <c r="AC252" s="228"/>
    </row>
    <row r="253" spans="1:29">
      <c r="A253" s="18"/>
      <c r="B253" s="18"/>
      <c r="C253" s="228"/>
      <c r="D253" s="228"/>
      <c r="E253" s="228"/>
      <c r="F253" s="228"/>
      <c r="G253" s="228"/>
      <c r="H253" s="228"/>
      <c r="I253" s="228"/>
      <c r="J253" s="228"/>
      <c r="K253" s="19"/>
      <c r="L253" s="228"/>
      <c r="M253" s="228"/>
      <c r="N253" s="228"/>
      <c r="O253" s="228"/>
      <c r="P253" s="228"/>
      <c r="Q253" s="281"/>
      <c r="R253" s="281"/>
      <c r="S253" s="228"/>
      <c r="T253" s="228"/>
      <c r="U253" s="228"/>
      <c r="V253" s="19"/>
      <c r="W253" s="19"/>
      <c r="X253" s="228"/>
      <c r="Y253" s="228"/>
      <c r="Z253" s="281"/>
      <c r="AA253" s="18"/>
      <c r="AB253" s="18"/>
      <c r="AC253" s="228"/>
    </row>
    <row r="254" spans="1:29">
      <c r="A254" s="18"/>
      <c r="B254" s="18"/>
      <c r="C254" s="228"/>
      <c r="D254" s="228"/>
      <c r="E254" s="228"/>
      <c r="F254" s="228"/>
      <c r="G254" s="228"/>
      <c r="H254" s="228"/>
      <c r="I254" s="228"/>
      <c r="J254" s="228"/>
      <c r="K254" s="19"/>
      <c r="L254" s="228"/>
      <c r="M254" s="228"/>
      <c r="N254" s="228"/>
      <c r="O254" s="228"/>
      <c r="P254" s="228"/>
      <c r="Q254" s="281"/>
      <c r="R254" s="281"/>
      <c r="S254" s="228"/>
      <c r="T254" s="228"/>
      <c r="U254" s="228"/>
      <c r="V254" s="19"/>
      <c r="W254" s="19"/>
      <c r="X254" s="228"/>
      <c r="Y254" s="228"/>
      <c r="Z254" s="281"/>
      <c r="AA254" s="18"/>
      <c r="AB254" s="18"/>
      <c r="AC254" s="228"/>
    </row>
    <row r="255" spans="1:29">
      <c r="A255" s="18"/>
      <c r="B255" s="18"/>
      <c r="C255" s="228"/>
      <c r="D255" s="228"/>
      <c r="E255" s="228"/>
      <c r="F255" s="228"/>
      <c r="G255" s="228"/>
      <c r="H255" s="228"/>
      <c r="I255" s="228"/>
      <c r="J255" s="228"/>
      <c r="K255" s="19"/>
      <c r="L255" s="228"/>
      <c r="M255" s="228"/>
      <c r="N255" s="228"/>
      <c r="O255" s="228"/>
      <c r="P255" s="228"/>
      <c r="Q255" s="281"/>
      <c r="R255" s="281"/>
      <c r="S255" s="228"/>
      <c r="T255" s="228"/>
      <c r="U255" s="228"/>
      <c r="V255" s="19"/>
      <c r="W255" s="19"/>
      <c r="X255" s="228"/>
      <c r="Y255" s="228"/>
      <c r="Z255" s="281"/>
      <c r="AA255" s="18"/>
      <c r="AB255" s="18"/>
      <c r="AC255" s="228"/>
    </row>
    <row r="256" spans="1:29">
      <c r="A256" s="18"/>
      <c r="B256" s="18"/>
      <c r="C256" s="228"/>
      <c r="D256" s="228"/>
      <c r="E256" s="228"/>
      <c r="F256" s="228"/>
      <c r="G256" s="228"/>
      <c r="H256" s="228"/>
      <c r="I256" s="228"/>
      <c r="J256" s="228"/>
      <c r="K256" s="19"/>
      <c r="L256" s="228"/>
      <c r="M256" s="228"/>
      <c r="N256" s="228"/>
      <c r="O256" s="228"/>
      <c r="P256" s="228"/>
      <c r="Q256" s="281"/>
      <c r="R256" s="281"/>
      <c r="S256" s="228"/>
      <c r="T256" s="228"/>
      <c r="U256" s="228"/>
      <c r="V256" s="19"/>
      <c r="W256" s="19"/>
      <c r="X256" s="228"/>
      <c r="Y256" s="228"/>
      <c r="Z256" s="281"/>
      <c r="AA256" s="18"/>
      <c r="AB256" s="18"/>
      <c r="AC256" s="228"/>
    </row>
    <row r="257" spans="1:29">
      <c r="A257" s="18"/>
      <c r="B257" s="18"/>
      <c r="C257" s="228"/>
      <c r="D257" s="228"/>
      <c r="E257" s="228"/>
      <c r="F257" s="228"/>
      <c r="G257" s="228"/>
      <c r="H257" s="228"/>
      <c r="I257" s="228"/>
      <c r="J257" s="228"/>
      <c r="K257" s="19"/>
      <c r="L257" s="228"/>
      <c r="M257" s="228"/>
      <c r="N257" s="228"/>
      <c r="O257" s="228"/>
      <c r="P257" s="228"/>
      <c r="Q257" s="281"/>
      <c r="R257" s="281"/>
      <c r="S257" s="228"/>
      <c r="T257" s="228"/>
      <c r="U257" s="228"/>
      <c r="V257" s="19"/>
      <c r="W257" s="19"/>
      <c r="X257" s="228"/>
      <c r="Y257" s="228"/>
      <c r="Z257" s="281"/>
      <c r="AA257" s="18"/>
      <c r="AB257" s="18"/>
      <c r="AC257" s="228"/>
    </row>
    <row r="258" spans="1:29">
      <c r="A258" s="18"/>
      <c r="B258" s="18"/>
      <c r="C258" s="228"/>
      <c r="D258" s="228"/>
      <c r="E258" s="228"/>
      <c r="F258" s="228"/>
      <c r="G258" s="228"/>
      <c r="H258" s="228"/>
      <c r="I258" s="228"/>
      <c r="J258" s="228"/>
      <c r="K258" s="19"/>
      <c r="L258" s="228"/>
      <c r="M258" s="228"/>
      <c r="N258" s="228"/>
      <c r="O258" s="228"/>
      <c r="P258" s="228"/>
      <c r="Q258" s="281"/>
      <c r="R258" s="281"/>
      <c r="S258" s="228"/>
      <c r="T258" s="228"/>
      <c r="U258" s="228"/>
      <c r="V258" s="19"/>
      <c r="W258" s="19"/>
      <c r="X258" s="228"/>
      <c r="Y258" s="228"/>
      <c r="Z258" s="281"/>
      <c r="AA258" s="18"/>
      <c r="AB258" s="18"/>
      <c r="AC258" s="228"/>
    </row>
    <row r="259" spans="1:29">
      <c r="A259" s="18"/>
      <c r="B259" s="18"/>
      <c r="C259" s="228"/>
      <c r="D259" s="228"/>
      <c r="E259" s="228"/>
      <c r="F259" s="228"/>
      <c r="G259" s="228"/>
      <c r="H259" s="228"/>
      <c r="I259" s="228"/>
      <c r="J259" s="228"/>
      <c r="K259" s="19"/>
      <c r="L259" s="228"/>
      <c r="M259" s="228"/>
      <c r="N259" s="228"/>
      <c r="O259" s="228"/>
      <c r="P259" s="228"/>
      <c r="Q259" s="281"/>
      <c r="R259" s="281"/>
      <c r="S259" s="228"/>
      <c r="T259" s="228"/>
      <c r="U259" s="228"/>
      <c r="V259" s="19"/>
      <c r="W259" s="19"/>
      <c r="X259" s="228"/>
      <c r="Y259" s="228"/>
      <c r="Z259" s="281"/>
      <c r="AA259" s="18"/>
      <c r="AB259" s="18"/>
      <c r="AC259" s="228"/>
    </row>
    <row r="260" spans="1:29">
      <c r="A260" s="18"/>
      <c r="B260" s="18"/>
      <c r="C260" s="228"/>
      <c r="D260" s="228"/>
      <c r="E260" s="228"/>
      <c r="F260" s="228"/>
      <c r="G260" s="228"/>
      <c r="H260" s="228"/>
      <c r="I260" s="228"/>
      <c r="J260" s="228"/>
      <c r="K260" s="19"/>
      <c r="L260" s="228"/>
      <c r="M260" s="228"/>
      <c r="N260" s="228"/>
      <c r="O260" s="228"/>
      <c r="P260" s="228"/>
      <c r="Q260" s="281"/>
      <c r="R260" s="281"/>
      <c r="S260" s="228"/>
      <c r="T260" s="228"/>
      <c r="U260" s="228"/>
      <c r="V260" s="19"/>
      <c r="W260" s="19"/>
      <c r="X260" s="228"/>
      <c r="Y260" s="228"/>
      <c r="Z260" s="281"/>
      <c r="AA260" s="18"/>
      <c r="AB260" s="18"/>
      <c r="AC260" s="228"/>
    </row>
    <row r="261" spans="1:29">
      <c r="A261" s="18"/>
      <c r="B261" s="18"/>
      <c r="C261" s="228"/>
      <c r="D261" s="228"/>
      <c r="E261" s="228"/>
      <c r="F261" s="228"/>
      <c r="G261" s="228"/>
      <c r="H261" s="228"/>
      <c r="I261" s="228"/>
      <c r="J261" s="228"/>
      <c r="K261" s="19"/>
      <c r="L261" s="228"/>
      <c r="M261" s="228"/>
      <c r="N261" s="228"/>
      <c r="O261" s="228"/>
      <c r="P261" s="228"/>
      <c r="Q261" s="281"/>
      <c r="R261" s="281"/>
      <c r="S261" s="228"/>
      <c r="T261" s="228"/>
      <c r="U261" s="228"/>
      <c r="V261" s="19"/>
      <c r="W261" s="19"/>
      <c r="X261" s="228"/>
      <c r="Y261" s="228"/>
      <c r="Z261" s="281"/>
      <c r="AA261" s="18"/>
      <c r="AB261" s="18"/>
      <c r="AC261" s="228"/>
    </row>
    <row r="262" spans="1:29">
      <c r="A262" s="18"/>
      <c r="B262" s="18"/>
      <c r="C262" s="228"/>
      <c r="D262" s="228"/>
      <c r="E262" s="228"/>
      <c r="F262" s="228"/>
      <c r="G262" s="228"/>
      <c r="H262" s="228"/>
      <c r="I262" s="228"/>
      <c r="J262" s="228"/>
      <c r="K262" s="19"/>
      <c r="L262" s="228"/>
      <c r="M262" s="228"/>
      <c r="N262" s="228"/>
      <c r="O262" s="228"/>
      <c r="P262" s="228"/>
      <c r="Q262" s="281"/>
      <c r="R262" s="281"/>
      <c r="S262" s="228"/>
      <c r="T262" s="228"/>
      <c r="U262" s="228"/>
      <c r="V262" s="19"/>
      <c r="W262" s="19"/>
      <c r="X262" s="228"/>
      <c r="Y262" s="228"/>
      <c r="Z262" s="281"/>
      <c r="AA262" s="18"/>
      <c r="AB262" s="18"/>
      <c r="AC262" s="228"/>
    </row>
    <row r="263" spans="1:29">
      <c r="A263" s="18"/>
      <c r="B263" s="18"/>
      <c r="C263" s="228"/>
      <c r="D263" s="228"/>
      <c r="E263" s="228"/>
      <c r="F263" s="228"/>
      <c r="G263" s="228"/>
      <c r="H263" s="228"/>
      <c r="I263" s="228"/>
      <c r="J263" s="228"/>
      <c r="K263" s="19"/>
      <c r="L263" s="228"/>
      <c r="M263" s="228"/>
      <c r="N263" s="228"/>
      <c r="O263" s="228"/>
      <c r="P263" s="228"/>
      <c r="Q263" s="281"/>
      <c r="R263" s="281"/>
      <c r="S263" s="228"/>
      <c r="T263" s="228"/>
      <c r="U263" s="228"/>
      <c r="V263" s="19"/>
      <c r="W263" s="19"/>
      <c r="X263" s="228"/>
      <c r="Y263" s="228"/>
      <c r="Z263" s="281"/>
      <c r="AA263" s="18"/>
      <c r="AB263" s="18"/>
      <c r="AC263" s="228"/>
    </row>
    <row r="264" spans="1:29">
      <c r="A264" s="18"/>
      <c r="B264" s="18"/>
      <c r="C264" s="228"/>
      <c r="D264" s="228"/>
      <c r="E264" s="228"/>
      <c r="F264" s="228"/>
      <c r="G264" s="228"/>
      <c r="H264" s="228"/>
      <c r="I264" s="228"/>
      <c r="J264" s="228"/>
      <c r="K264" s="19"/>
      <c r="L264" s="228"/>
      <c r="M264" s="228"/>
      <c r="N264" s="228"/>
      <c r="O264" s="228"/>
      <c r="P264" s="228"/>
      <c r="Q264" s="281"/>
      <c r="R264" s="281"/>
      <c r="S264" s="228"/>
      <c r="T264" s="228"/>
      <c r="U264" s="228"/>
      <c r="V264" s="19"/>
      <c r="W264" s="19"/>
      <c r="X264" s="228"/>
      <c r="Y264" s="228"/>
      <c r="Z264" s="281"/>
      <c r="AA264" s="18"/>
      <c r="AB264" s="18"/>
      <c r="AC264" s="228"/>
    </row>
    <row r="265" spans="1:29">
      <c r="A265" s="18"/>
      <c r="B265" s="18"/>
      <c r="C265" s="228"/>
      <c r="D265" s="228"/>
      <c r="E265" s="228"/>
      <c r="F265" s="228"/>
      <c r="G265" s="228"/>
      <c r="H265" s="228"/>
      <c r="I265" s="228"/>
      <c r="J265" s="228"/>
      <c r="K265" s="19"/>
      <c r="L265" s="228"/>
      <c r="M265" s="228"/>
      <c r="N265" s="228"/>
      <c r="O265" s="228"/>
      <c r="P265" s="228"/>
      <c r="Q265" s="281"/>
      <c r="R265" s="281"/>
      <c r="S265" s="228"/>
      <c r="T265" s="228"/>
      <c r="U265" s="228"/>
      <c r="V265" s="19"/>
      <c r="W265" s="19"/>
      <c r="X265" s="228"/>
      <c r="Y265" s="228"/>
      <c r="Z265" s="281"/>
      <c r="AA265" s="18"/>
      <c r="AB265" s="18"/>
      <c r="AC265" s="228"/>
    </row>
    <row r="266" spans="1:29">
      <c r="A266" s="18"/>
      <c r="B266" s="18"/>
      <c r="C266" s="228"/>
      <c r="D266" s="228"/>
      <c r="E266" s="228"/>
      <c r="F266" s="228"/>
      <c r="G266" s="228"/>
      <c r="H266" s="228"/>
      <c r="I266" s="228"/>
      <c r="J266" s="228"/>
      <c r="K266" s="19"/>
      <c r="L266" s="228"/>
      <c r="M266" s="228"/>
      <c r="N266" s="228"/>
      <c r="O266" s="228"/>
      <c r="P266" s="228"/>
      <c r="Q266" s="281"/>
      <c r="R266" s="281"/>
      <c r="S266" s="228"/>
      <c r="T266" s="228"/>
      <c r="U266" s="228"/>
      <c r="V266" s="19"/>
      <c r="W266" s="19"/>
      <c r="X266" s="228"/>
      <c r="Y266" s="228"/>
      <c r="Z266" s="281"/>
      <c r="AA266" s="18"/>
      <c r="AB266" s="18"/>
      <c r="AC266" s="228"/>
    </row>
    <row r="267" spans="1:29">
      <c r="A267" s="18"/>
      <c r="B267" s="18"/>
      <c r="C267" s="228"/>
      <c r="D267" s="228"/>
      <c r="E267" s="228"/>
      <c r="F267" s="228"/>
      <c r="G267" s="228"/>
      <c r="H267" s="228"/>
      <c r="I267" s="228"/>
      <c r="J267" s="228"/>
      <c r="K267" s="19"/>
      <c r="L267" s="228"/>
      <c r="M267" s="228"/>
      <c r="N267" s="228"/>
      <c r="O267" s="228"/>
      <c r="P267" s="228"/>
      <c r="Q267" s="281"/>
      <c r="R267" s="281"/>
      <c r="S267" s="228"/>
      <c r="T267" s="228"/>
      <c r="U267" s="228"/>
      <c r="V267" s="19"/>
      <c r="W267" s="19"/>
      <c r="X267" s="228"/>
      <c r="Y267" s="228"/>
      <c r="Z267" s="281"/>
      <c r="AA267" s="18"/>
      <c r="AB267" s="18"/>
      <c r="AC267" s="228"/>
    </row>
    <row r="268" spans="1:29">
      <c r="A268" s="18"/>
      <c r="B268" s="18"/>
      <c r="C268" s="228"/>
      <c r="D268" s="228"/>
      <c r="E268" s="228"/>
      <c r="F268" s="228"/>
      <c r="G268" s="228"/>
      <c r="H268" s="228"/>
      <c r="I268" s="228"/>
      <c r="J268" s="228"/>
      <c r="K268" s="19"/>
      <c r="L268" s="228"/>
      <c r="M268" s="228"/>
      <c r="N268" s="228"/>
      <c r="O268" s="228"/>
      <c r="P268" s="228"/>
      <c r="Q268" s="281"/>
      <c r="R268" s="281"/>
      <c r="S268" s="228"/>
      <c r="T268" s="228"/>
      <c r="U268" s="228"/>
      <c r="V268" s="19"/>
      <c r="W268" s="19"/>
      <c r="X268" s="228"/>
      <c r="Y268" s="228"/>
      <c r="Z268" s="281"/>
      <c r="AA268" s="18"/>
      <c r="AB268" s="18"/>
      <c r="AC268" s="228"/>
    </row>
    <row r="269" spans="1:29">
      <c r="A269" s="18"/>
      <c r="B269" s="18"/>
      <c r="C269" s="228"/>
      <c r="D269" s="228"/>
      <c r="E269" s="228"/>
      <c r="F269" s="228"/>
      <c r="G269" s="228"/>
      <c r="H269" s="228"/>
      <c r="I269" s="228"/>
      <c r="J269" s="228"/>
      <c r="K269" s="19"/>
      <c r="L269" s="228"/>
      <c r="M269" s="228"/>
      <c r="N269" s="228"/>
      <c r="O269" s="228"/>
      <c r="P269" s="228"/>
      <c r="Q269" s="281"/>
      <c r="R269" s="281"/>
      <c r="S269" s="228"/>
      <c r="T269" s="228"/>
      <c r="U269" s="228"/>
      <c r="V269" s="19"/>
      <c r="W269" s="19"/>
      <c r="X269" s="228"/>
      <c r="Y269" s="228"/>
      <c r="Z269" s="281"/>
      <c r="AA269" s="18"/>
      <c r="AB269" s="18"/>
      <c r="AC269" s="228"/>
    </row>
    <row r="270" spans="1:29">
      <c r="A270" s="18"/>
      <c r="B270" s="18"/>
      <c r="C270" s="228"/>
      <c r="D270" s="228"/>
      <c r="E270" s="228"/>
      <c r="F270" s="228"/>
      <c r="G270" s="228"/>
      <c r="H270" s="228"/>
      <c r="I270" s="228"/>
      <c r="J270" s="228"/>
      <c r="K270" s="19"/>
      <c r="L270" s="228"/>
      <c r="M270" s="228"/>
      <c r="N270" s="228"/>
      <c r="O270" s="228"/>
      <c r="P270" s="228"/>
      <c r="Q270" s="281"/>
      <c r="R270" s="281"/>
      <c r="S270" s="228"/>
      <c r="T270" s="228"/>
      <c r="U270" s="228"/>
      <c r="V270" s="19"/>
      <c r="W270" s="19"/>
      <c r="X270" s="228"/>
      <c r="Y270" s="228"/>
      <c r="Z270" s="281"/>
      <c r="AA270" s="18"/>
      <c r="AB270" s="18"/>
      <c r="AC270" s="228"/>
    </row>
    <row r="271" spans="1:29">
      <c r="A271" s="18"/>
      <c r="B271" s="18"/>
      <c r="C271" s="228"/>
      <c r="D271" s="228"/>
      <c r="E271" s="228"/>
      <c r="F271" s="228"/>
      <c r="G271" s="228"/>
      <c r="H271" s="228"/>
      <c r="I271" s="228"/>
      <c r="J271" s="228"/>
      <c r="K271" s="19"/>
      <c r="L271" s="228"/>
      <c r="M271" s="228"/>
      <c r="N271" s="228"/>
      <c r="O271" s="228"/>
      <c r="P271" s="228"/>
      <c r="Q271" s="281"/>
      <c r="R271" s="281"/>
      <c r="S271" s="228"/>
      <c r="T271" s="228"/>
      <c r="U271" s="228"/>
      <c r="V271" s="19"/>
      <c r="W271" s="19"/>
      <c r="X271" s="228"/>
      <c r="Y271" s="228"/>
      <c r="Z271" s="281"/>
      <c r="AA271" s="18"/>
      <c r="AB271" s="18"/>
      <c r="AC271" s="228"/>
    </row>
    <row r="272" spans="1:29">
      <c r="A272" s="18"/>
      <c r="B272" s="18"/>
      <c r="C272" s="228"/>
      <c r="D272" s="228"/>
      <c r="E272" s="228"/>
      <c r="F272" s="228"/>
      <c r="G272" s="228"/>
      <c r="H272" s="228"/>
      <c r="I272" s="228"/>
      <c r="J272" s="228"/>
      <c r="K272" s="19"/>
      <c r="L272" s="228"/>
      <c r="M272" s="228"/>
      <c r="N272" s="228"/>
      <c r="O272" s="228"/>
      <c r="P272" s="228"/>
      <c r="Q272" s="281"/>
      <c r="R272" s="281"/>
      <c r="S272" s="228"/>
      <c r="T272" s="228"/>
      <c r="U272" s="228"/>
      <c r="V272" s="19"/>
      <c r="W272" s="19"/>
      <c r="X272" s="228"/>
      <c r="Y272" s="228"/>
      <c r="Z272" s="281"/>
      <c r="AA272" s="18"/>
      <c r="AB272" s="18"/>
      <c r="AC272" s="228"/>
    </row>
    <row r="273" spans="1:29">
      <c r="A273" s="18"/>
      <c r="B273" s="18"/>
      <c r="C273" s="228"/>
      <c r="D273" s="228"/>
      <c r="E273" s="228"/>
      <c r="F273" s="228"/>
      <c r="G273" s="228"/>
      <c r="H273" s="228"/>
      <c r="I273" s="228"/>
      <c r="J273" s="228"/>
      <c r="K273" s="19"/>
      <c r="L273" s="228"/>
      <c r="M273" s="228"/>
      <c r="N273" s="228"/>
      <c r="O273" s="228"/>
      <c r="P273" s="228"/>
      <c r="Q273" s="281"/>
      <c r="R273" s="281"/>
      <c r="S273" s="228"/>
      <c r="T273" s="228"/>
      <c r="U273" s="228"/>
      <c r="V273" s="19"/>
      <c r="W273" s="19"/>
      <c r="X273" s="228"/>
      <c r="Y273" s="228"/>
      <c r="Z273" s="281"/>
      <c r="AA273" s="18"/>
      <c r="AB273" s="18"/>
      <c r="AC273" s="228"/>
    </row>
    <row r="274" spans="1:29">
      <c r="A274" s="18"/>
      <c r="B274" s="18"/>
      <c r="C274" s="228"/>
      <c r="D274" s="228"/>
      <c r="E274" s="228"/>
      <c r="F274" s="228"/>
      <c r="G274" s="228"/>
      <c r="H274" s="228"/>
      <c r="I274" s="228"/>
      <c r="J274" s="228"/>
      <c r="K274" s="19"/>
      <c r="L274" s="228"/>
      <c r="M274" s="228"/>
      <c r="N274" s="228"/>
      <c r="O274" s="228"/>
      <c r="P274" s="228"/>
      <c r="Q274" s="281"/>
      <c r="R274" s="281"/>
      <c r="S274" s="228"/>
      <c r="T274" s="228"/>
      <c r="U274" s="228"/>
      <c r="V274" s="19"/>
      <c r="W274" s="19"/>
      <c r="X274" s="228"/>
      <c r="Y274" s="228"/>
      <c r="Z274" s="281"/>
      <c r="AA274" s="18"/>
      <c r="AB274" s="18"/>
      <c r="AC274" s="228"/>
    </row>
    <row r="275" spans="1:29">
      <c r="A275" s="18"/>
      <c r="B275" s="18"/>
      <c r="C275" s="228"/>
      <c r="D275" s="228"/>
      <c r="E275" s="228"/>
      <c r="F275" s="228"/>
      <c r="G275" s="228"/>
      <c r="H275" s="228"/>
      <c r="I275" s="228"/>
      <c r="J275" s="228"/>
      <c r="K275" s="19"/>
      <c r="L275" s="228"/>
      <c r="M275" s="228"/>
      <c r="N275" s="228"/>
      <c r="O275" s="228"/>
      <c r="P275" s="228"/>
      <c r="Q275" s="281"/>
      <c r="R275" s="281"/>
      <c r="S275" s="228"/>
      <c r="T275" s="228"/>
      <c r="U275" s="228"/>
      <c r="V275" s="19"/>
      <c r="W275" s="19"/>
      <c r="X275" s="228"/>
      <c r="Y275" s="228"/>
      <c r="Z275" s="281"/>
      <c r="AA275" s="18"/>
      <c r="AB275" s="18"/>
      <c r="AC275" s="228"/>
    </row>
    <row r="276" spans="1:29">
      <c r="A276" s="18"/>
      <c r="B276" s="18"/>
      <c r="C276" s="228"/>
      <c r="D276" s="228"/>
      <c r="E276" s="228"/>
      <c r="F276" s="228"/>
      <c r="G276" s="228"/>
      <c r="H276" s="228"/>
      <c r="I276" s="228"/>
      <c r="J276" s="228"/>
      <c r="K276" s="19"/>
      <c r="L276" s="228"/>
      <c r="M276" s="228"/>
      <c r="N276" s="228"/>
      <c r="O276" s="228"/>
      <c r="P276" s="228"/>
      <c r="Q276" s="281"/>
      <c r="R276" s="281"/>
      <c r="S276" s="228"/>
      <c r="T276" s="228"/>
      <c r="U276" s="228"/>
      <c r="V276" s="19"/>
      <c r="W276" s="19"/>
      <c r="X276" s="228"/>
      <c r="Y276" s="228"/>
      <c r="Z276" s="281"/>
      <c r="AA276" s="18"/>
      <c r="AB276" s="18"/>
      <c r="AC276" s="228"/>
    </row>
    <row r="277" spans="1:29">
      <c r="A277" s="18"/>
      <c r="B277" s="18"/>
      <c r="C277" s="228"/>
      <c r="D277" s="228"/>
      <c r="E277" s="228"/>
      <c r="F277" s="228"/>
      <c r="G277" s="228"/>
      <c r="H277" s="228"/>
      <c r="I277" s="228"/>
      <c r="J277" s="228"/>
      <c r="K277" s="19"/>
      <c r="L277" s="228"/>
      <c r="M277" s="228"/>
      <c r="N277" s="228"/>
      <c r="O277" s="228"/>
      <c r="P277" s="228"/>
      <c r="Q277" s="281"/>
      <c r="R277" s="281"/>
      <c r="S277" s="228"/>
      <c r="T277" s="228"/>
      <c r="U277" s="228"/>
      <c r="V277" s="19"/>
      <c r="W277" s="19"/>
      <c r="X277" s="228"/>
      <c r="Y277" s="228"/>
      <c r="Z277" s="281"/>
      <c r="AA277" s="18"/>
      <c r="AB277" s="18"/>
      <c r="AC277" s="228"/>
    </row>
    <row r="278" spans="1:29">
      <c r="A278" s="18"/>
      <c r="B278" s="18"/>
      <c r="C278" s="228"/>
      <c r="D278" s="228"/>
      <c r="E278" s="228"/>
      <c r="F278" s="228"/>
      <c r="G278" s="228"/>
      <c r="H278" s="228"/>
      <c r="I278" s="228"/>
      <c r="J278" s="228"/>
      <c r="K278" s="19"/>
      <c r="L278" s="228"/>
      <c r="M278" s="228"/>
      <c r="N278" s="228"/>
      <c r="O278" s="228"/>
      <c r="P278" s="228"/>
      <c r="Q278" s="281"/>
      <c r="R278" s="281"/>
      <c r="S278" s="228"/>
      <c r="T278" s="228"/>
      <c r="U278" s="228"/>
      <c r="V278" s="19"/>
      <c r="W278" s="19"/>
      <c r="X278" s="228"/>
      <c r="Y278" s="228"/>
      <c r="Z278" s="281"/>
      <c r="AA278" s="18"/>
      <c r="AB278" s="18"/>
      <c r="AC278" s="228"/>
    </row>
    <row r="279" spans="1:29">
      <c r="A279" s="18"/>
      <c r="B279" s="18"/>
      <c r="C279" s="228"/>
      <c r="D279" s="228"/>
      <c r="E279" s="228"/>
      <c r="F279" s="228"/>
      <c r="G279" s="228"/>
      <c r="H279" s="228"/>
      <c r="I279" s="228"/>
      <c r="J279" s="228"/>
      <c r="K279" s="19"/>
      <c r="L279" s="228"/>
      <c r="M279" s="228"/>
      <c r="N279" s="228"/>
      <c r="O279" s="228"/>
      <c r="P279" s="228"/>
      <c r="Q279" s="281"/>
      <c r="R279" s="281"/>
      <c r="S279" s="228"/>
      <c r="T279" s="228"/>
      <c r="U279" s="228"/>
      <c r="V279" s="19"/>
      <c r="W279" s="19"/>
      <c r="X279" s="228"/>
      <c r="Y279" s="228"/>
      <c r="Z279" s="281"/>
      <c r="AA279" s="18"/>
      <c r="AB279" s="18"/>
      <c r="AC279" s="228"/>
    </row>
    <row r="280" spans="1:29">
      <c r="A280" s="18"/>
      <c r="B280" s="18"/>
      <c r="C280" s="228"/>
      <c r="D280" s="228"/>
      <c r="E280" s="228"/>
      <c r="F280" s="228"/>
      <c r="G280" s="228"/>
      <c r="H280" s="228"/>
      <c r="I280" s="228"/>
      <c r="J280" s="228"/>
      <c r="K280" s="19"/>
      <c r="L280" s="228"/>
      <c r="M280" s="228"/>
      <c r="N280" s="228"/>
      <c r="O280" s="228"/>
      <c r="P280" s="228"/>
      <c r="Q280" s="281"/>
      <c r="R280" s="281"/>
      <c r="S280" s="228"/>
      <c r="T280" s="228"/>
      <c r="U280" s="228"/>
      <c r="V280" s="19"/>
      <c r="W280" s="19"/>
      <c r="X280" s="228"/>
      <c r="Y280" s="228"/>
      <c r="Z280" s="281"/>
      <c r="AA280" s="18"/>
      <c r="AB280" s="18"/>
      <c r="AC280" s="228"/>
    </row>
    <row r="281" spans="1:29">
      <c r="A281" s="18"/>
      <c r="B281" s="18"/>
      <c r="C281" s="228"/>
      <c r="D281" s="228"/>
      <c r="E281" s="228"/>
      <c r="F281" s="228"/>
      <c r="G281" s="228"/>
      <c r="H281" s="228"/>
      <c r="I281" s="228"/>
      <c r="J281" s="228"/>
      <c r="K281" s="19"/>
      <c r="L281" s="228"/>
      <c r="M281" s="228"/>
      <c r="N281" s="228"/>
      <c r="O281" s="228"/>
      <c r="P281" s="228"/>
      <c r="Q281" s="281"/>
      <c r="R281" s="281"/>
      <c r="S281" s="228"/>
      <c r="T281" s="228"/>
      <c r="U281" s="228"/>
      <c r="V281" s="19"/>
      <c r="W281" s="19"/>
      <c r="X281" s="228"/>
      <c r="Y281" s="228"/>
      <c r="Z281" s="281"/>
      <c r="AA281" s="18"/>
      <c r="AB281" s="18"/>
      <c r="AC281" s="228"/>
    </row>
    <row r="282" spans="1:29">
      <c r="A282" s="18"/>
      <c r="B282" s="18"/>
      <c r="C282" s="228"/>
      <c r="D282" s="228"/>
      <c r="E282" s="228"/>
      <c r="F282" s="228"/>
      <c r="G282" s="228"/>
      <c r="H282" s="228"/>
      <c r="I282" s="228"/>
      <c r="J282" s="228"/>
      <c r="K282" s="19"/>
      <c r="L282" s="228"/>
      <c r="M282" s="228"/>
      <c r="N282" s="228"/>
      <c r="O282" s="228"/>
      <c r="P282" s="228"/>
      <c r="Q282" s="281"/>
      <c r="R282" s="281"/>
      <c r="S282" s="228"/>
      <c r="T282" s="228"/>
      <c r="U282" s="228"/>
      <c r="V282" s="19"/>
      <c r="W282" s="19"/>
      <c r="X282" s="228"/>
      <c r="Y282" s="228"/>
      <c r="Z282" s="281"/>
      <c r="AA282" s="18"/>
      <c r="AB282" s="18"/>
      <c r="AC282" s="228"/>
    </row>
    <row r="283" spans="1:29">
      <c r="A283" s="18"/>
      <c r="B283" s="18"/>
      <c r="C283" s="228"/>
      <c r="D283" s="228"/>
      <c r="E283" s="228"/>
      <c r="F283" s="228"/>
      <c r="G283" s="228"/>
      <c r="H283" s="228"/>
      <c r="I283" s="228"/>
      <c r="J283" s="228"/>
      <c r="K283" s="19"/>
      <c r="L283" s="228"/>
      <c r="M283" s="228"/>
      <c r="N283" s="228"/>
      <c r="O283" s="228"/>
      <c r="P283" s="228"/>
      <c r="Q283" s="281"/>
      <c r="R283" s="281"/>
      <c r="S283" s="228"/>
      <c r="T283" s="228"/>
      <c r="U283" s="228"/>
      <c r="V283" s="19"/>
      <c r="W283" s="19"/>
      <c r="X283" s="228"/>
      <c r="Y283" s="228"/>
      <c r="Z283" s="281"/>
      <c r="AA283" s="18"/>
      <c r="AB283" s="18"/>
      <c r="AC283" s="228"/>
    </row>
    <row r="284" spans="1:29">
      <c r="A284" s="18"/>
      <c r="B284" s="18"/>
      <c r="C284" s="228"/>
      <c r="D284" s="228"/>
      <c r="E284" s="228"/>
      <c r="F284" s="228"/>
      <c r="G284" s="228"/>
      <c r="H284" s="228"/>
      <c r="I284" s="228"/>
      <c r="J284" s="228"/>
      <c r="K284" s="19"/>
      <c r="L284" s="228"/>
      <c r="M284" s="228"/>
      <c r="N284" s="228"/>
      <c r="O284" s="228"/>
      <c r="P284" s="228"/>
      <c r="Q284" s="281"/>
      <c r="R284" s="281"/>
      <c r="S284" s="228"/>
      <c r="T284" s="228"/>
      <c r="U284" s="228"/>
      <c r="V284" s="19"/>
      <c r="W284" s="19"/>
      <c r="X284" s="228"/>
      <c r="Y284" s="228"/>
      <c r="Z284" s="281"/>
      <c r="AA284" s="18"/>
      <c r="AB284" s="18"/>
      <c r="AC284" s="228"/>
    </row>
    <row r="285" spans="1:29">
      <c r="A285" s="18"/>
      <c r="B285" s="18"/>
      <c r="C285" s="228"/>
      <c r="D285" s="228"/>
      <c r="E285" s="228"/>
      <c r="F285" s="228"/>
      <c r="G285" s="228"/>
      <c r="H285" s="228"/>
      <c r="I285" s="228"/>
      <c r="J285" s="228"/>
      <c r="K285" s="19"/>
      <c r="L285" s="228"/>
      <c r="M285" s="228"/>
      <c r="N285" s="228"/>
      <c r="O285" s="228"/>
      <c r="P285" s="228"/>
      <c r="Q285" s="281"/>
      <c r="R285" s="281"/>
      <c r="S285" s="228"/>
      <c r="T285" s="228"/>
      <c r="U285" s="228"/>
      <c r="V285" s="19"/>
      <c r="W285" s="19"/>
      <c r="X285" s="228"/>
      <c r="Y285" s="228"/>
      <c r="Z285" s="281"/>
      <c r="AA285" s="18"/>
      <c r="AB285" s="18"/>
      <c r="AC285" s="228"/>
    </row>
    <row r="286" spans="1:29">
      <c r="A286" s="18"/>
      <c r="B286" s="18"/>
      <c r="C286" s="228"/>
      <c r="D286" s="228"/>
      <c r="E286" s="228"/>
      <c r="F286" s="228"/>
      <c r="G286" s="228"/>
      <c r="H286" s="228"/>
      <c r="I286" s="228"/>
      <c r="J286" s="228"/>
      <c r="K286" s="19"/>
      <c r="L286" s="228"/>
      <c r="M286" s="228"/>
      <c r="N286" s="228"/>
      <c r="O286" s="228"/>
      <c r="P286" s="228"/>
      <c r="Q286" s="281"/>
      <c r="R286" s="281"/>
      <c r="S286" s="228"/>
      <c r="T286" s="228"/>
      <c r="U286" s="228"/>
      <c r="V286" s="19"/>
      <c r="W286" s="19"/>
      <c r="X286" s="228"/>
      <c r="Y286" s="228"/>
      <c r="Z286" s="281"/>
      <c r="AA286" s="18"/>
      <c r="AB286" s="18"/>
      <c r="AC286" s="228"/>
    </row>
    <row r="287" spans="1:29">
      <c r="A287" s="18"/>
      <c r="B287" s="18"/>
      <c r="C287" s="228"/>
      <c r="D287" s="228"/>
      <c r="E287" s="228"/>
      <c r="F287" s="228"/>
      <c r="G287" s="228"/>
      <c r="H287" s="228"/>
      <c r="I287" s="228"/>
      <c r="J287" s="228"/>
      <c r="K287" s="19"/>
      <c r="L287" s="228"/>
      <c r="M287" s="228"/>
      <c r="N287" s="228"/>
      <c r="O287" s="228"/>
      <c r="P287" s="228"/>
      <c r="Q287" s="281"/>
      <c r="R287" s="281"/>
      <c r="S287" s="228"/>
      <c r="T287" s="228"/>
      <c r="U287" s="228"/>
      <c r="V287" s="19"/>
      <c r="W287" s="19"/>
      <c r="X287" s="228"/>
      <c r="Y287" s="228"/>
      <c r="Z287" s="281"/>
      <c r="AA287" s="18"/>
      <c r="AB287" s="18"/>
      <c r="AC287" s="228"/>
    </row>
    <row r="288" spans="1:29">
      <c r="A288" s="18"/>
      <c r="B288" s="18"/>
      <c r="C288" s="228"/>
      <c r="D288" s="228"/>
      <c r="E288" s="228"/>
      <c r="F288" s="228"/>
      <c r="G288" s="228"/>
      <c r="H288" s="228"/>
      <c r="I288" s="228"/>
      <c r="J288" s="228"/>
      <c r="K288" s="19"/>
      <c r="L288" s="228"/>
      <c r="M288" s="228"/>
      <c r="N288" s="228"/>
      <c r="O288" s="228"/>
      <c r="P288" s="228"/>
      <c r="Q288" s="281"/>
      <c r="R288" s="281"/>
      <c r="S288" s="228"/>
      <c r="T288" s="228"/>
      <c r="U288" s="228"/>
      <c r="V288" s="19"/>
      <c r="W288" s="19"/>
      <c r="X288" s="228"/>
      <c r="Y288" s="228"/>
      <c r="Z288" s="281"/>
      <c r="AA288" s="18"/>
      <c r="AB288" s="18"/>
      <c r="AC288" s="228"/>
    </row>
    <row r="289" spans="1:29">
      <c r="A289" s="18"/>
      <c r="B289" s="18"/>
      <c r="C289" s="228"/>
      <c r="D289" s="228"/>
      <c r="E289" s="228"/>
      <c r="F289" s="228"/>
      <c r="G289" s="228"/>
      <c r="H289" s="228"/>
      <c r="I289" s="228"/>
      <c r="J289" s="228"/>
      <c r="K289" s="19"/>
      <c r="L289" s="228"/>
      <c r="M289" s="228"/>
      <c r="N289" s="228"/>
      <c r="O289" s="228"/>
      <c r="P289" s="228"/>
      <c r="Q289" s="281"/>
      <c r="R289" s="281"/>
      <c r="S289" s="228"/>
      <c r="T289" s="228"/>
      <c r="U289" s="228"/>
      <c r="V289" s="19"/>
      <c r="W289" s="19"/>
      <c r="X289" s="228"/>
      <c r="Y289" s="228"/>
      <c r="Z289" s="281"/>
      <c r="AA289" s="18"/>
      <c r="AB289" s="18"/>
      <c r="AC289" s="228"/>
    </row>
    <row r="290" spans="1:29">
      <c r="A290" s="18"/>
      <c r="B290" s="18"/>
      <c r="C290" s="228"/>
      <c r="D290" s="228"/>
      <c r="E290" s="228"/>
      <c r="F290" s="228"/>
      <c r="G290" s="228"/>
      <c r="H290" s="228"/>
      <c r="I290" s="228"/>
      <c r="J290" s="228"/>
      <c r="K290" s="19"/>
      <c r="L290" s="228"/>
      <c r="M290" s="228"/>
      <c r="N290" s="228"/>
      <c r="O290" s="228"/>
      <c r="P290" s="228"/>
      <c r="Q290" s="281"/>
      <c r="R290" s="281"/>
      <c r="S290" s="228"/>
      <c r="T290" s="228"/>
      <c r="U290" s="228"/>
      <c r="V290" s="19"/>
      <c r="W290" s="19"/>
      <c r="X290" s="228"/>
      <c r="Y290" s="228"/>
      <c r="Z290" s="281"/>
      <c r="AA290" s="18"/>
      <c r="AB290" s="18"/>
      <c r="AC290" s="228"/>
    </row>
    <row r="291" spans="1:29">
      <c r="A291" s="18"/>
      <c r="B291" s="18"/>
      <c r="C291" s="228"/>
      <c r="D291" s="228"/>
      <c r="E291" s="228"/>
      <c r="F291" s="228"/>
      <c r="G291" s="228"/>
      <c r="H291" s="228"/>
      <c r="I291" s="228"/>
      <c r="J291" s="228"/>
      <c r="K291" s="19"/>
      <c r="L291" s="228"/>
      <c r="M291" s="228"/>
      <c r="N291" s="228"/>
      <c r="O291" s="228"/>
      <c r="P291" s="228"/>
      <c r="Q291" s="281"/>
      <c r="R291" s="281"/>
      <c r="S291" s="228"/>
      <c r="T291" s="228"/>
      <c r="U291" s="228"/>
      <c r="V291" s="19"/>
      <c r="W291" s="19"/>
      <c r="X291" s="228"/>
      <c r="Y291" s="228"/>
      <c r="Z291" s="281"/>
      <c r="AA291" s="18"/>
      <c r="AB291" s="18"/>
      <c r="AC291" s="228"/>
    </row>
    <row r="292" spans="1:29">
      <c r="A292" s="18"/>
      <c r="B292" s="18"/>
      <c r="C292" s="228"/>
      <c r="D292" s="228"/>
      <c r="E292" s="228"/>
      <c r="F292" s="228"/>
      <c r="G292" s="228"/>
      <c r="H292" s="228"/>
      <c r="I292" s="228"/>
      <c r="J292" s="228"/>
      <c r="K292" s="19"/>
      <c r="L292" s="228"/>
      <c r="M292" s="228"/>
      <c r="N292" s="228"/>
      <c r="O292" s="228"/>
      <c r="P292" s="228"/>
      <c r="Q292" s="281"/>
      <c r="R292" s="281"/>
      <c r="S292" s="228"/>
      <c r="T292" s="228"/>
      <c r="U292" s="228"/>
      <c r="V292" s="19"/>
      <c r="W292" s="19"/>
      <c r="X292" s="228"/>
      <c r="Y292" s="228"/>
      <c r="Z292" s="281"/>
      <c r="AA292" s="18"/>
      <c r="AB292" s="18"/>
      <c r="AC292" s="228"/>
    </row>
    <row r="293" spans="1:29">
      <c r="A293" s="18"/>
      <c r="B293" s="18"/>
      <c r="C293" s="228"/>
      <c r="D293" s="228"/>
      <c r="E293" s="228"/>
      <c r="F293" s="228"/>
      <c r="G293" s="228"/>
      <c r="H293" s="228"/>
      <c r="I293" s="228"/>
      <c r="J293" s="228"/>
      <c r="K293" s="19"/>
      <c r="L293" s="228"/>
      <c r="M293" s="228"/>
      <c r="N293" s="228"/>
      <c r="O293" s="228"/>
      <c r="P293" s="228"/>
      <c r="Q293" s="281"/>
      <c r="R293" s="281"/>
      <c r="S293" s="228"/>
      <c r="T293" s="228"/>
      <c r="U293" s="228"/>
      <c r="V293" s="19"/>
      <c r="W293" s="19"/>
      <c r="X293" s="228"/>
      <c r="Y293" s="228"/>
      <c r="Z293" s="281"/>
      <c r="AA293" s="18"/>
      <c r="AB293" s="18"/>
      <c r="AC293" s="228"/>
    </row>
    <row r="294" spans="1:29">
      <c r="A294" s="18"/>
      <c r="B294" s="18"/>
      <c r="C294" s="228"/>
      <c r="D294" s="228"/>
      <c r="E294" s="228"/>
      <c r="F294" s="228"/>
      <c r="G294" s="228"/>
      <c r="H294" s="228"/>
      <c r="I294" s="228"/>
      <c r="J294" s="228"/>
      <c r="K294" s="19"/>
      <c r="L294" s="228"/>
      <c r="M294" s="228"/>
      <c r="N294" s="228"/>
      <c r="O294" s="228"/>
      <c r="P294" s="228"/>
      <c r="Q294" s="281"/>
      <c r="R294" s="281"/>
      <c r="S294" s="228"/>
      <c r="T294" s="228"/>
      <c r="U294" s="228"/>
      <c r="V294" s="19"/>
      <c r="W294" s="19"/>
      <c r="X294" s="228"/>
      <c r="Y294" s="228"/>
      <c r="Z294" s="281"/>
      <c r="AA294" s="18"/>
      <c r="AB294" s="18"/>
      <c r="AC294" s="228"/>
    </row>
    <row r="295" spans="1:29">
      <c r="A295" s="18"/>
      <c r="B295" s="18"/>
      <c r="C295" s="228"/>
      <c r="D295" s="228"/>
      <c r="E295" s="228"/>
      <c r="F295" s="228"/>
      <c r="G295" s="228"/>
      <c r="H295" s="228"/>
      <c r="I295" s="228"/>
      <c r="J295" s="228"/>
      <c r="K295" s="19"/>
      <c r="L295" s="228"/>
      <c r="M295" s="228"/>
      <c r="N295" s="228"/>
      <c r="O295" s="228"/>
      <c r="P295" s="228"/>
      <c r="Q295" s="281"/>
      <c r="R295" s="281"/>
      <c r="S295" s="228"/>
      <c r="T295" s="228"/>
      <c r="U295" s="228"/>
      <c r="V295" s="19"/>
      <c r="W295" s="19"/>
      <c r="X295" s="228"/>
      <c r="Y295" s="228"/>
      <c r="Z295" s="281"/>
      <c r="AA295" s="18"/>
      <c r="AB295" s="18"/>
      <c r="AC295" s="228"/>
    </row>
    <row r="296" spans="1:29">
      <c r="A296" s="18"/>
      <c r="B296" s="18"/>
      <c r="C296" s="228"/>
      <c r="D296" s="228"/>
      <c r="E296" s="228"/>
      <c r="F296" s="228"/>
      <c r="G296" s="228"/>
      <c r="H296" s="228"/>
      <c r="I296" s="228"/>
      <c r="J296" s="228"/>
      <c r="K296" s="19"/>
      <c r="L296" s="228"/>
      <c r="M296" s="228"/>
      <c r="N296" s="228"/>
      <c r="O296" s="228"/>
      <c r="P296" s="228"/>
      <c r="Q296" s="281"/>
      <c r="R296" s="281"/>
      <c r="S296" s="228"/>
      <c r="T296" s="228"/>
      <c r="U296" s="228"/>
      <c r="V296" s="19"/>
      <c r="W296" s="19"/>
      <c r="X296" s="228"/>
      <c r="Y296" s="228"/>
      <c r="Z296" s="281"/>
      <c r="AA296" s="18"/>
      <c r="AB296" s="18"/>
      <c r="AC296" s="228"/>
    </row>
    <row r="297" spans="1:29">
      <c r="A297" s="18"/>
      <c r="B297" s="18"/>
      <c r="C297" s="228"/>
      <c r="D297" s="228"/>
      <c r="E297" s="228"/>
      <c r="F297" s="228"/>
      <c r="G297" s="228"/>
      <c r="H297" s="228"/>
      <c r="I297" s="228"/>
      <c r="J297" s="228"/>
      <c r="K297" s="19"/>
      <c r="L297" s="228"/>
      <c r="M297" s="228"/>
      <c r="N297" s="228"/>
      <c r="O297" s="228"/>
      <c r="P297" s="228"/>
      <c r="Q297" s="281"/>
      <c r="R297" s="281"/>
      <c r="S297" s="228"/>
      <c r="T297" s="228"/>
      <c r="U297" s="228"/>
      <c r="V297" s="19"/>
      <c r="W297" s="19"/>
      <c r="X297" s="228"/>
      <c r="Y297" s="228"/>
      <c r="Z297" s="281"/>
      <c r="AA297" s="18"/>
      <c r="AB297" s="18"/>
      <c r="AC297" s="228"/>
    </row>
    <row r="298" spans="1:29">
      <c r="A298" s="18"/>
      <c r="B298" s="18"/>
      <c r="C298" s="228"/>
      <c r="D298" s="228"/>
      <c r="E298" s="228"/>
      <c r="F298" s="228"/>
      <c r="G298" s="228"/>
      <c r="H298" s="228"/>
      <c r="I298" s="228"/>
      <c r="J298" s="228"/>
      <c r="K298" s="19"/>
      <c r="L298" s="228"/>
      <c r="M298" s="228"/>
      <c r="N298" s="228"/>
      <c r="O298" s="228"/>
      <c r="P298" s="228"/>
      <c r="Q298" s="281"/>
      <c r="R298" s="281"/>
      <c r="S298" s="228"/>
      <c r="T298" s="228"/>
      <c r="U298" s="228"/>
      <c r="V298" s="19"/>
      <c r="W298" s="19"/>
      <c r="X298" s="228"/>
      <c r="Y298" s="228"/>
      <c r="Z298" s="281"/>
      <c r="AA298" s="18"/>
      <c r="AB298" s="18"/>
      <c r="AC298" s="228"/>
    </row>
    <row r="299" spans="1:29">
      <c r="A299" s="18"/>
      <c r="B299" s="18"/>
      <c r="C299" s="228"/>
      <c r="D299" s="228"/>
      <c r="E299" s="228"/>
      <c r="F299" s="228"/>
      <c r="G299" s="228"/>
      <c r="H299" s="228"/>
      <c r="I299" s="228"/>
      <c r="J299" s="228"/>
      <c r="K299" s="19"/>
      <c r="L299" s="228"/>
      <c r="M299" s="228"/>
      <c r="N299" s="228"/>
      <c r="O299" s="228"/>
      <c r="P299" s="228"/>
      <c r="Q299" s="281"/>
      <c r="R299" s="281"/>
      <c r="S299" s="228"/>
      <c r="T299" s="228"/>
      <c r="U299" s="228"/>
      <c r="V299" s="19"/>
      <c r="W299" s="19"/>
      <c r="X299" s="228"/>
      <c r="Y299" s="228"/>
      <c r="Z299" s="281"/>
      <c r="AA299" s="18"/>
      <c r="AB299" s="18"/>
      <c r="AC299" s="228"/>
    </row>
    <row r="300" spans="1:29">
      <c r="A300" s="18"/>
      <c r="B300" s="18"/>
      <c r="C300" s="228"/>
      <c r="D300" s="228"/>
      <c r="E300" s="228"/>
      <c r="F300" s="228"/>
      <c r="G300" s="228"/>
      <c r="H300" s="228"/>
      <c r="I300" s="228"/>
      <c r="J300" s="228"/>
      <c r="K300" s="19"/>
      <c r="L300" s="228"/>
      <c r="M300" s="228"/>
      <c r="N300" s="228"/>
      <c r="O300" s="228"/>
      <c r="P300" s="228"/>
      <c r="Q300" s="281"/>
      <c r="R300" s="281"/>
      <c r="S300" s="228"/>
      <c r="T300" s="228"/>
      <c r="U300" s="228"/>
      <c r="V300" s="19"/>
      <c r="W300" s="19"/>
      <c r="X300" s="228"/>
      <c r="Y300" s="228"/>
      <c r="Z300" s="281"/>
      <c r="AA300" s="18"/>
      <c r="AB300" s="18"/>
      <c r="AC300" s="228"/>
    </row>
    <row r="301" spans="1:29">
      <c r="A301" s="18"/>
      <c r="B301" s="18"/>
      <c r="C301" s="228"/>
      <c r="D301" s="228"/>
      <c r="E301" s="228"/>
      <c r="F301" s="228"/>
      <c r="G301" s="228"/>
      <c r="H301" s="228"/>
      <c r="I301" s="228"/>
      <c r="J301" s="228"/>
      <c r="K301" s="19"/>
      <c r="L301" s="228"/>
      <c r="M301" s="228"/>
      <c r="N301" s="228"/>
      <c r="O301" s="228"/>
      <c r="P301" s="228"/>
      <c r="Q301" s="281"/>
      <c r="R301" s="281"/>
      <c r="S301" s="228"/>
      <c r="T301" s="228"/>
      <c r="U301" s="228"/>
      <c r="V301" s="19"/>
      <c r="W301" s="19"/>
      <c r="X301" s="228"/>
      <c r="Y301" s="228"/>
      <c r="Z301" s="281"/>
      <c r="AA301" s="18"/>
      <c r="AB301" s="18"/>
      <c r="AC301" s="228"/>
    </row>
    <row r="302" spans="1:29">
      <c r="A302" s="18"/>
      <c r="B302" s="18"/>
      <c r="C302" s="228"/>
      <c r="D302" s="228"/>
      <c r="E302" s="228"/>
      <c r="F302" s="228"/>
      <c r="G302" s="228"/>
      <c r="H302" s="228"/>
      <c r="I302" s="228"/>
      <c r="J302" s="228"/>
      <c r="K302" s="19"/>
      <c r="L302" s="228"/>
      <c r="M302" s="228"/>
      <c r="N302" s="228"/>
      <c r="O302" s="228"/>
      <c r="P302" s="228"/>
      <c r="Q302" s="281"/>
      <c r="R302" s="281"/>
      <c r="S302" s="228"/>
      <c r="T302" s="228"/>
      <c r="U302" s="228"/>
      <c r="V302" s="19"/>
      <c r="W302" s="19"/>
      <c r="X302" s="228"/>
      <c r="Y302" s="228"/>
      <c r="Z302" s="281"/>
      <c r="AA302" s="18"/>
      <c r="AB302" s="18"/>
      <c r="AC302" s="228"/>
    </row>
    <row r="303" spans="1:29">
      <c r="A303" s="18"/>
      <c r="B303" s="18"/>
      <c r="C303" s="228"/>
      <c r="D303" s="228"/>
      <c r="E303" s="228"/>
      <c r="F303" s="228"/>
      <c r="G303" s="228"/>
      <c r="H303" s="228"/>
      <c r="I303" s="228"/>
      <c r="J303" s="228"/>
      <c r="K303" s="19"/>
      <c r="L303" s="228"/>
      <c r="M303" s="228"/>
      <c r="N303" s="228"/>
      <c r="O303" s="228"/>
      <c r="P303" s="228"/>
      <c r="Q303" s="281"/>
      <c r="R303" s="281"/>
      <c r="S303" s="228"/>
      <c r="T303" s="228"/>
      <c r="U303" s="228"/>
      <c r="V303" s="19"/>
      <c r="W303" s="19"/>
      <c r="X303" s="228"/>
      <c r="Y303" s="228"/>
      <c r="Z303" s="281"/>
      <c r="AA303" s="18"/>
      <c r="AB303" s="18"/>
      <c r="AC303" s="228"/>
    </row>
    <row r="304" spans="1:29">
      <c r="A304" s="18"/>
      <c r="B304" s="18"/>
      <c r="C304" s="228"/>
      <c r="D304" s="228"/>
      <c r="E304" s="228"/>
      <c r="F304" s="228"/>
      <c r="G304" s="228"/>
      <c r="H304" s="228"/>
      <c r="I304" s="228"/>
      <c r="J304" s="228"/>
      <c r="K304" s="19"/>
      <c r="L304" s="228"/>
      <c r="M304" s="228"/>
      <c r="N304" s="228"/>
      <c r="O304" s="228"/>
      <c r="P304" s="228"/>
      <c r="Q304" s="281"/>
      <c r="R304" s="281"/>
      <c r="S304" s="228"/>
      <c r="T304" s="228"/>
      <c r="U304" s="228"/>
      <c r="V304" s="19"/>
      <c r="W304" s="19"/>
      <c r="X304" s="228"/>
      <c r="Y304" s="228"/>
      <c r="Z304" s="281"/>
      <c r="AA304" s="18"/>
      <c r="AB304" s="18"/>
      <c r="AC304" s="228"/>
    </row>
    <row r="305" spans="1:29">
      <c r="A305" s="18"/>
      <c r="B305" s="18"/>
      <c r="C305" s="228"/>
      <c r="D305" s="228"/>
      <c r="E305" s="228"/>
      <c r="F305" s="228"/>
      <c r="G305" s="228"/>
      <c r="H305" s="228"/>
      <c r="I305" s="228"/>
      <c r="J305" s="228"/>
      <c r="K305" s="19"/>
      <c r="L305" s="228"/>
      <c r="M305" s="228"/>
      <c r="N305" s="228"/>
      <c r="O305" s="228"/>
      <c r="P305" s="228"/>
      <c r="Q305" s="281"/>
      <c r="R305" s="281"/>
      <c r="S305" s="228"/>
      <c r="T305" s="228"/>
      <c r="U305" s="228"/>
      <c r="V305" s="19"/>
      <c r="W305" s="19"/>
      <c r="X305" s="228"/>
      <c r="Y305" s="228"/>
      <c r="Z305" s="281"/>
      <c r="AA305" s="18"/>
      <c r="AB305" s="18"/>
      <c r="AC305" s="228"/>
    </row>
    <row r="306" spans="1:29">
      <c r="A306" s="18"/>
      <c r="B306" s="18"/>
      <c r="C306" s="228"/>
      <c r="D306" s="228"/>
      <c r="E306" s="228"/>
      <c r="F306" s="228"/>
      <c r="G306" s="228"/>
      <c r="H306" s="228"/>
      <c r="I306" s="228"/>
      <c r="J306" s="228"/>
      <c r="K306" s="19"/>
      <c r="L306" s="228"/>
      <c r="M306" s="228"/>
      <c r="N306" s="228"/>
      <c r="O306" s="228"/>
      <c r="P306" s="228"/>
      <c r="Q306" s="281"/>
      <c r="R306" s="281"/>
      <c r="S306" s="228"/>
      <c r="T306" s="228"/>
      <c r="U306" s="228"/>
      <c r="V306" s="19"/>
      <c r="W306" s="19"/>
      <c r="X306" s="228"/>
      <c r="Y306" s="228"/>
      <c r="Z306" s="281"/>
      <c r="AA306" s="18"/>
      <c r="AB306" s="18"/>
      <c r="AC306" s="228"/>
    </row>
    <row r="307" spans="1:29">
      <c r="A307" s="18"/>
      <c r="B307" s="18"/>
      <c r="C307" s="228"/>
      <c r="D307" s="228"/>
      <c r="E307" s="228"/>
      <c r="F307" s="228"/>
      <c r="G307" s="228"/>
      <c r="H307" s="228"/>
      <c r="I307" s="228"/>
      <c r="J307" s="228"/>
      <c r="K307" s="19"/>
      <c r="L307" s="228"/>
      <c r="M307" s="228"/>
      <c r="N307" s="228"/>
      <c r="O307" s="228"/>
      <c r="P307" s="228"/>
      <c r="Q307" s="281"/>
      <c r="R307" s="281"/>
      <c r="S307" s="228"/>
      <c r="T307" s="228"/>
      <c r="U307" s="228"/>
      <c r="V307" s="19"/>
      <c r="W307" s="19"/>
      <c r="X307" s="228"/>
      <c r="Y307" s="228"/>
      <c r="Z307" s="281"/>
      <c r="AA307" s="18"/>
      <c r="AB307" s="18"/>
      <c r="AC307" s="228"/>
    </row>
    <row r="308" spans="1:29">
      <c r="A308" s="18"/>
      <c r="B308" s="18"/>
      <c r="C308" s="228"/>
      <c r="D308" s="228"/>
      <c r="E308" s="228"/>
      <c r="F308" s="228"/>
      <c r="G308" s="228"/>
      <c r="H308" s="228"/>
      <c r="I308" s="228"/>
      <c r="J308" s="228"/>
      <c r="K308" s="19"/>
      <c r="L308" s="228"/>
      <c r="M308" s="228"/>
      <c r="N308" s="228"/>
      <c r="O308" s="228"/>
      <c r="P308" s="228"/>
      <c r="Q308" s="281"/>
      <c r="R308" s="281"/>
      <c r="S308" s="228"/>
      <c r="T308" s="228"/>
      <c r="U308" s="228"/>
      <c r="V308" s="19"/>
      <c r="W308" s="19"/>
      <c r="X308" s="228"/>
      <c r="Y308" s="228"/>
      <c r="Z308" s="281"/>
      <c r="AA308" s="18"/>
      <c r="AB308" s="18"/>
      <c r="AC308" s="228"/>
    </row>
    <row r="309" spans="1:29">
      <c r="A309" s="18"/>
      <c r="B309" s="18"/>
      <c r="C309" s="228"/>
      <c r="D309" s="228"/>
      <c r="E309" s="228"/>
      <c r="F309" s="228"/>
      <c r="G309" s="228"/>
      <c r="H309" s="228"/>
      <c r="I309" s="228"/>
      <c r="J309" s="228"/>
      <c r="K309" s="19"/>
      <c r="L309" s="228"/>
      <c r="M309" s="228"/>
      <c r="N309" s="228"/>
      <c r="O309" s="228"/>
      <c r="P309" s="228"/>
      <c r="Q309" s="281"/>
      <c r="R309" s="281"/>
      <c r="S309" s="228"/>
      <c r="T309" s="228"/>
      <c r="U309" s="228"/>
      <c r="V309" s="19"/>
      <c r="W309" s="19"/>
      <c r="X309" s="228"/>
      <c r="Y309" s="228"/>
      <c r="Z309" s="281"/>
      <c r="AA309" s="18"/>
      <c r="AB309" s="18"/>
      <c r="AC309" s="228"/>
    </row>
    <row r="310" spans="1:29">
      <c r="A310" s="18"/>
      <c r="B310" s="18"/>
      <c r="C310" s="228"/>
      <c r="D310" s="228"/>
      <c r="E310" s="228"/>
      <c r="F310" s="228"/>
      <c r="G310" s="228"/>
      <c r="H310" s="228"/>
      <c r="I310" s="228"/>
      <c r="J310" s="228"/>
      <c r="K310" s="19"/>
      <c r="L310" s="228"/>
      <c r="M310" s="228"/>
      <c r="N310" s="228"/>
      <c r="O310" s="228"/>
      <c r="P310" s="228"/>
      <c r="Q310" s="281"/>
      <c r="R310" s="281"/>
      <c r="S310" s="228"/>
      <c r="T310" s="228"/>
      <c r="U310" s="228"/>
      <c r="V310" s="19"/>
      <c r="W310" s="19"/>
      <c r="X310" s="228"/>
      <c r="Y310" s="228"/>
      <c r="Z310" s="281"/>
      <c r="AA310" s="18"/>
      <c r="AB310" s="18"/>
      <c r="AC310" s="228"/>
    </row>
    <row r="311" spans="1:29">
      <c r="A311" s="18"/>
      <c r="B311" s="18"/>
      <c r="C311" s="228"/>
      <c r="D311" s="228"/>
      <c r="E311" s="228"/>
      <c r="F311" s="228"/>
      <c r="G311" s="228"/>
      <c r="H311" s="228"/>
      <c r="I311" s="228"/>
      <c r="J311" s="228"/>
      <c r="K311" s="19"/>
      <c r="L311" s="228"/>
      <c r="M311" s="228"/>
      <c r="N311" s="228"/>
      <c r="O311" s="228"/>
      <c r="P311" s="228"/>
      <c r="Q311" s="281"/>
      <c r="R311" s="281"/>
      <c r="S311" s="228"/>
      <c r="T311" s="228"/>
      <c r="U311" s="228"/>
      <c r="V311" s="19"/>
      <c r="W311" s="19"/>
      <c r="X311" s="228"/>
      <c r="Y311" s="228"/>
      <c r="Z311" s="281"/>
      <c r="AA311" s="18"/>
      <c r="AB311" s="18"/>
      <c r="AC311" s="228"/>
    </row>
    <row r="312" spans="1:29">
      <c r="A312" s="18"/>
      <c r="B312" s="18"/>
      <c r="C312" s="228"/>
      <c r="D312" s="228"/>
      <c r="E312" s="228"/>
      <c r="F312" s="228"/>
      <c r="G312" s="228"/>
      <c r="H312" s="228"/>
      <c r="I312" s="228"/>
      <c r="J312" s="228"/>
      <c r="K312" s="19"/>
      <c r="L312" s="228"/>
      <c r="M312" s="228"/>
      <c r="N312" s="228"/>
      <c r="O312" s="228"/>
      <c r="P312" s="228"/>
      <c r="Q312" s="281"/>
      <c r="R312" s="281"/>
      <c r="S312" s="228"/>
      <c r="T312" s="228"/>
      <c r="U312" s="228"/>
      <c r="V312" s="19"/>
      <c r="W312" s="19"/>
      <c r="X312" s="228"/>
      <c r="Y312" s="228"/>
      <c r="Z312" s="281"/>
      <c r="AA312" s="18"/>
      <c r="AB312" s="18"/>
      <c r="AC312" s="228"/>
    </row>
    <row r="313" spans="1:29">
      <c r="A313" s="18"/>
      <c r="B313" s="18"/>
      <c r="C313" s="228"/>
      <c r="D313" s="228"/>
      <c r="E313" s="228"/>
      <c r="F313" s="228"/>
      <c r="G313" s="228"/>
      <c r="H313" s="228"/>
      <c r="I313" s="228"/>
      <c r="J313" s="228"/>
      <c r="K313" s="19"/>
      <c r="L313" s="228"/>
      <c r="M313" s="228"/>
      <c r="N313" s="228"/>
      <c r="O313" s="228"/>
      <c r="P313" s="228"/>
      <c r="Q313" s="281"/>
      <c r="R313" s="281"/>
      <c r="S313" s="228"/>
      <c r="T313" s="228"/>
      <c r="U313" s="228"/>
      <c r="V313" s="19"/>
      <c r="W313" s="19"/>
      <c r="X313" s="228"/>
      <c r="Y313" s="228"/>
      <c r="Z313" s="281"/>
      <c r="AA313" s="18"/>
      <c r="AB313" s="18"/>
      <c r="AC313" s="228"/>
    </row>
    <row r="314" spans="1:29">
      <c r="A314" s="18"/>
      <c r="B314" s="18"/>
      <c r="C314" s="228"/>
      <c r="D314" s="228"/>
      <c r="E314" s="228"/>
      <c r="F314" s="228"/>
      <c r="G314" s="228"/>
      <c r="H314" s="228"/>
      <c r="I314" s="228"/>
      <c r="J314" s="228"/>
      <c r="K314" s="19"/>
      <c r="L314" s="228"/>
      <c r="M314" s="228"/>
      <c r="N314" s="228"/>
      <c r="O314" s="228"/>
      <c r="P314" s="228"/>
      <c r="Q314" s="281"/>
      <c r="R314" s="281"/>
      <c r="S314" s="228"/>
      <c r="T314" s="228"/>
      <c r="U314" s="228"/>
      <c r="V314" s="19"/>
      <c r="W314" s="19"/>
      <c r="X314" s="228"/>
      <c r="Y314" s="228"/>
      <c r="Z314" s="281"/>
      <c r="AA314" s="18"/>
      <c r="AB314" s="18"/>
      <c r="AC314" s="228"/>
    </row>
    <row r="315" spans="1:29">
      <c r="A315" s="18"/>
      <c r="B315" s="18"/>
      <c r="C315" s="228"/>
      <c r="D315" s="228"/>
      <c r="E315" s="228"/>
      <c r="F315" s="228"/>
      <c r="G315" s="228"/>
      <c r="H315" s="228"/>
      <c r="I315" s="228"/>
      <c r="J315" s="228"/>
      <c r="K315" s="19"/>
      <c r="L315" s="228"/>
      <c r="M315" s="228"/>
      <c r="N315" s="228"/>
      <c r="O315" s="228"/>
      <c r="P315" s="228"/>
      <c r="Q315" s="281"/>
      <c r="R315" s="281"/>
      <c r="S315" s="228"/>
      <c r="T315" s="228"/>
      <c r="U315" s="228"/>
      <c r="V315" s="19"/>
      <c r="W315" s="19"/>
      <c r="X315" s="228"/>
      <c r="Y315" s="228"/>
      <c r="Z315" s="281"/>
      <c r="AA315" s="18"/>
      <c r="AB315" s="18"/>
      <c r="AC315" s="228"/>
    </row>
    <row r="316" spans="1:29">
      <c r="A316" s="18"/>
      <c r="B316" s="18"/>
      <c r="C316" s="228"/>
      <c r="D316" s="228"/>
      <c r="E316" s="228"/>
      <c r="F316" s="228"/>
      <c r="G316" s="228"/>
      <c r="H316" s="228"/>
      <c r="I316" s="228"/>
      <c r="J316" s="228"/>
      <c r="K316" s="19"/>
      <c r="L316" s="228"/>
      <c r="M316" s="228"/>
      <c r="N316" s="228"/>
      <c r="O316" s="228"/>
      <c r="P316" s="228"/>
      <c r="Q316" s="281"/>
      <c r="R316" s="281"/>
      <c r="S316" s="228"/>
      <c r="T316" s="228"/>
      <c r="U316" s="228"/>
      <c r="V316" s="19"/>
      <c r="W316" s="19"/>
      <c r="X316" s="228"/>
      <c r="Y316" s="228"/>
      <c r="Z316" s="281"/>
      <c r="AA316" s="18"/>
      <c r="AB316" s="18"/>
      <c r="AC316" s="228"/>
    </row>
    <row r="317" spans="1:29">
      <c r="A317" s="18"/>
      <c r="B317" s="18"/>
      <c r="C317" s="228"/>
      <c r="D317" s="228"/>
      <c r="E317" s="228"/>
      <c r="F317" s="228"/>
      <c r="G317" s="228"/>
      <c r="H317" s="228"/>
      <c r="I317" s="228"/>
      <c r="J317" s="228"/>
      <c r="K317" s="19"/>
      <c r="L317" s="228"/>
      <c r="M317" s="228"/>
      <c r="N317" s="228"/>
      <c r="O317" s="228"/>
      <c r="P317" s="228"/>
      <c r="Q317" s="281"/>
      <c r="R317" s="281"/>
      <c r="S317" s="228"/>
      <c r="T317" s="228"/>
      <c r="U317" s="228"/>
      <c r="V317" s="19"/>
      <c r="W317" s="19"/>
      <c r="X317" s="228"/>
      <c r="Y317" s="228"/>
      <c r="Z317" s="281"/>
      <c r="AA317" s="18"/>
      <c r="AB317" s="18"/>
      <c r="AC317" s="228"/>
    </row>
    <row r="318" spans="1:29">
      <c r="A318" s="18"/>
      <c r="B318" s="18"/>
      <c r="C318" s="228"/>
      <c r="D318" s="228"/>
      <c r="E318" s="228"/>
      <c r="F318" s="228"/>
      <c r="G318" s="228"/>
      <c r="H318" s="228"/>
      <c r="I318" s="228"/>
      <c r="J318" s="228"/>
      <c r="K318" s="19"/>
      <c r="L318" s="228"/>
      <c r="M318" s="228"/>
      <c r="N318" s="228"/>
      <c r="O318" s="228"/>
      <c r="P318" s="228"/>
      <c r="Q318" s="281"/>
      <c r="R318" s="281"/>
      <c r="S318" s="228"/>
      <c r="T318" s="228"/>
      <c r="U318" s="228"/>
      <c r="V318" s="19"/>
      <c r="W318" s="19"/>
      <c r="X318" s="228"/>
      <c r="Y318" s="228"/>
      <c r="Z318" s="281"/>
      <c r="AA318" s="18"/>
      <c r="AB318" s="18"/>
      <c r="AC318" s="228"/>
    </row>
    <row r="319" spans="1:29">
      <c r="A319" s="18"/>
      <c r="B319" s="18"/>
      <c r="C319" s="228"/>
      <c r="D319" s="228"/>
      <c r="E319" s="228"/>
      <c r="F319" s="228"/>
      <c r="G319" s="228"/>
      <c r="H319" s="228"/>
      <c r="I319" s="228"/>
      <c r="J319" s="228"/>
      <c r="K319" s="19"/>
      <c r="L319" s="228"/>
      <c r="M319" s="228"/>
      <c r="N319" s="228"/>
      <c r="O319" s="228"/>
      <c r="P319" s="228"/>
      <c r="Q319" s="281"/>
      <c r="R319" s="281"/>
      <c r="S319" s="228"/>
      <c r="T319" s="228"/>
      <c r="U319" s="228"/>
      <c r="V319" s="19"/>
      <c r="W319" s="19"/>
      <c r="X319" s="228"/>
      <c r="Y319" s="228"/>
      <c r="Z319" s="281"/>
      <c r="AA319" s="18"/>
      <c r="AB319" s="18"/>
      <c r="AC319" s="228"/>
    </row>
    <row r="320" spans="1:29">
      <c r="A320" s="18"/>
      <c r="B320" s="18"/>
      <c r="C320" s="228"/>
      <c r="D320" s="228"/>
      <c r="E320" s="228"/>
      <c r="F320" s="228"/>
      <c r="G320" s="228"/>
      <c r="H320" s="228"/>
      <c r="I320" s="228"/>
      <c r="J320" s="228"/>
      <c r="K320" s="19"/>
      <c r="L320" s="228"/>
      <c r="M320" s="228"/>
      <c r="N320" s="228"/>
      <c r="O320" s="228"/>
      <c r="P320" s="228"/>
      <c r="Q320" s="281"/>
      <c r="R320" s="281"/>
      <c r="S320" s="228"/>
      <c r="T320" s="228"/>
      <c r="U320" s="228"/>
      <c r="V320" s="19"/>
      <c r="W320" s="19"/>
      <c r="X320" s="228"/>
      <c r="Y320" s="228"/>
      <c r="Z320" s="281"/>
      <c r="AA320" s="18"/>
      <c r="AB320" s="18"/>
      <c r="AC320" s="228"/>
    </row>
    <row r="321" spans="1:29">
      <c r="A321" s="18"/>
      <c r="B321" s="18"/>
      <c r="C321" s="228"/>
      <c r="D321" s="228"/>
      <c r="E321" s="228"/>
      <c r="F321" s="228"/>
      <c r="G321" s="228"/>
      <c r="H321" s="228"/>
      <c r="I321" s="228"/>
      <c r="J321" s="228"/>
      <c r="K321" s="19"/>
      <c r="L321" s="228"/>
      <c r="M321" s="228"/>
      <c r="N321" s="228"/>
      <c r="O321" s="228"/>
      <c r="P321" s="228"/>
      <c r="Q321" s="281"/>
      <c r="R321" s="281"/>
      <c r="S321" s="228"/>
      <c r="T321" s="228"/>
      <c r="U321" s="228"/>
      <c r="V321" s="19"/>
      <c r="W321" s="19"/>
      <c r="X321" s="228"/>
      <c r="Y321" s="228"/>
      <c r="Z321" s="281"/>
      <c r="AA321" s="18"/>
      <c r="AB321" s="18"/>
      <c r="AC321" s="228"/>
    </row>
    <row r="322" spans="1:29">
      <c r="A322" s="18"/>
      <c r="B322" s="18"/>
      <c r="C322" s="228"/>
      <c r="D322" s="228"/>
      <c r="E322" s="228"/>
      <c r="F322" s="228"/>
      <c r="G322" s="228"/>
      <c r="H322" s="228"/>
      <c r="I322" s="228"/>
      <c r="J322" s="228"/>
      <c r="K322" s="19"/>
      <c r="L322" s="228"/>
      <c r="M322" s="228"/>
      <c r="N322" s="228"/>
      <c r="O322" s="228"/>
      <c r="P322" s="228"/>
      <c r="Q322" s="281"/>
      <c r="R322" s="281"/>
      <c r="S322" s="228"/>
      <c r="T322" s="228"/>
      <c r="U322" s="228"/>
      <c r="V322" s="19"/>
      <c r="W322" s="19"/>
      <c r="X322" s="228"/>
      <c r="Y322" s="228"/>
      <c r="Z322" s="281"/>
      <c r="AA322" s="18"/>
      <c r="AB322" s="18"/>
      <c r="AC322" s="228"/>
    </row>
    <row r="323" spans="1:29">
      <c r="A323" s="18"/>
      <c r="B323" s="18"/>
      <c r="C323" s="228"/>
      <c r="D323" s="228"/>
      <c r="E323" s="228"/>
      <c r="F323" s="228"/>
      <c r="G323" s="228"/>
      <c r="H323" s="228"/>
      <c r="I323" s="228"/>
      <c r="J323" s="228"/>
      <c r="K323" s="19"/>
      <c r="L323" s="228"/>
      <c r="M323" s="228"/>
      <c r="N323" s="228"/>
      <c r="O323" s="228"/>
      <c r="P323" s="228"/>
      <c r="Q323" s="281"/>
      <c r="R323" s="281"/>
      <c r="S323" s="228"/>
      <c r="T323" s="228"/>
      <c r="U323" s="228"/>
      <c r="V323" s="19"/>
      <c r="W323" s="19"/>
      <c r="X323" s="228"/>
      <c r="Y323" s="228"/>
      <c r="Z323" s="281"/>
      <c r="AA323" s="18"/>
      <c r="AB323" s="18"/>
      <c r="AC323" s="228"/>
    </row>
    <row r="324" spans="1:29">
      <c r="A324" s="18"/>
      <c r="B324" s="18"/>
      <c r="C324" s="228"/>
      <c r="D324" s="228"/>
      <c r="E324" s="228"/>
      <c r="F324" s="228"/>
      <c r="G324" s="228"/>
      <c r="H324" s="228"/>
      <c r="I324" s="228"/>
      <c r="J324" s="228"/>
      <c r="K324" s="19"/>
      <c r="L324" s="228"/>
      <c r="M324" s="228"/>
      <c r="N324" s="228"/>
      <c r="O324" s="228"/>
      <c r="P324" s="228"/>
      <c r="Q324" s="281"/>
      <c r="R324" s="281"/>
      <c r="S324" s="228"/>
      <c r="T324" s="228"/>
      <c r="U324" s="228"/>
      <c r="V324" s="19"/>
      <c r="W324" s="19"/>
      <c r="X324" s="228"/>
      <c r="Y324" s="228"/>
      <c r="Z324" s="281"/>
      <c r="AA324" s="18"/>
      <c r="AB324" s="18"/>
      <c r="AC324" s="228"/>
    </row>
    <row r="325" spans="1:29">
      <c r="A325" s="18"/>
      <c r="B325" s="18"/>
      <c r="C325" s="228"/>
      <c r="D325" s="228"/>
      <c r="E325" s="228"/>
      <c r="F325" s="228"/>
      <c r="G325" s="228"/>
      <c r="H325" s="228"/>
      <c r="I325" s="228"/>
      <c r="J325" s="228"/>
      <c r="K325" s="19"/>
      <c r="L325" s="228"/>
      <c r="M325" s="228"/>
      <c r="N325" s="228"/>
      <c r="O325" s="228"/>
      <c r="P325" s="228"/>
      <c r="Q325" s="281"/>
      <c r="R325" s="281"/>
      <c r="S325" s="228"/>
      <c r="T325" s="228"/>
      <c r="U325" s="228"/>
      <c r="V325" s="19"/>
      <c r="W325" s="19"/>
      <c r="X325" s="228"/>
      <c r="Y325" s="228"/>
      <c r="Z325" s="281"/>
      <c r="AA325" s="18"/>
      <c r="AB325" s="18"/>
      <c r="AC325" s="228"/>
    </row>
    <row r="326" spans="1:29">
      <c r="A326" s="18"/>
      <c r="B326" s="18"/>
      <c r="C326" s="228"/>
      <c r="D326" s="228"/>
      <c r="E326" s="228"/>
      <c r="F326" s="228"/>
      <c r="G326" s="228"/>
      <c r="H326" s="228"/>
      <c r="I326" s="228"/>
      <c r="J326" s="228"/>
      <c r="K326" s="19"/>
      <c r="L326" s="228"/>
      <c r="M326" s="228"/>
      <c r="N326" s="228"/>
      <c r="O326" s="228"/>
      <c r="P326" s="228"/>
      <c r="Q326" s="281"/>
      <c r="R326" s="281"/>
      <c r="S326" s="228"/>
      <c r="T326" s="228"/>
      <c r="U326" s="228"/>
      <c r="V326" s="19"/>
      <c r="W326" s="19"/>
      <c r="X326" s="228"/>
      <c r="Y326" s="228"/>
      <c r="Z326" s="281"/>
      <c r="AA326" s="18"/>
      <c r="AB326" s="18"/>
      <c r="AC326" s="228"/>
    </row>
    <row r="327" spans="1:29">
      <c r="A327" s="18"/>
      <c r="B327" s="18"/>
      <c r="C327" s="228"/>
      <c r="D327" s="228"/>
      <c r="E327" s="228"/>
      <c r="F327" s="228"/>
      <c r="G327" s="228"/>
      <c r="H327" s="228"/>
      <c r="I327" s="228"/>
      <c r="J327" s="228"/>
      <c r="K327" s="19"/>
      <c r="L327" s="228"/>
      <c r="M327" s="228"/>
      <c r="N327" s="228"/>
      <c r="O327" s="228"/>
      <c r="P327" s="228"/>
      <c r="Q327" s="281"/>
      <c r="R327" s="281"/>
      <c r="S327" s="228"/>
      <c r="T327" s="228"/>
      <c r="U327" s="228"/>
      <c r="V327" s="19"/>
      <c r="W327" s="19"/>
      <c r="X327" s="228"/>
      <c r="Y327" s="228"/>
      <c r="Z327" s="281"/>
      <c r="AA327" s="18"/>
      <c r="AB327" s="18"/>
      <c r="AC327" s="228"/>
    </row>
    <row r="328" spans="1:29">
      <c r="A328" s="18"/>
      <c r="B328" s="18"/>
      <c r="C328" s="228"/>
      <c r="D328" s="228"/>
      <c r="E328" s="228"/>
      <c r="F328" s="228"/>
      <c r="G328" s="228"/>
      <c r="H328" s="228"/>
      <c r="I328" s="228"/>
      <c r="J328" s="228"/>
      <c r="K328" s="19"/>
      <c r="L328" s="228"/>
      <c r="M328" s="228"/>
      <c r="N328" s="228"/>
      <c r="O328" s="228"/>
      <c r="P328" s="228"/>
      <c r="Q328" s="281"/>
      <c r="R328" s="281"/>
      <c r="S328" s="228"/>
      <c r="T328" s="228"/>
      <c r="U328" s="228"/>
      <c r="V328" s="19"/>
      <c r="W328" s="19"/>
      <c r="X328" s="228"/>
      <c r="Y328" s="228"/>
      <c r="Z328" s="281"/>
      <c r="AA328" s="18"/>
      <c r="AB328" s="18"/>
      <c r="AC328" s="228"/>
    </row>
    <row r="329" spans="1:29">
      <c r="A329" s="18"/>
      <c r="B329" s="18"/>
      <c r="C329" s="228"/>
      <c r="D329" s="228"/>
      <c r="E329" s="228"/>
      <c r="F329" s="228"/>
      <c r="G329" s="228"/>
      <c r="H329" s="228"/>
      <c r="I329" s="228"/>
      <c r="J329" s="228"/>
      <c r="K329" s="19"/>
      <c r="L329" s="228"/>
      <c r="M329" s="228"/>
      <c r="N329" s="228"/>
      <c r="O329" s="228"/>
      <c r="P329" s="228"/>
      <c r="Q329" s="281"/>
      <c r="R329" s="281"/>
      <c r="S329" s="228"/>
      <c r="T329" s="228"/>
      <c r="U329" s="228"/>
      <c r="V329" s="19"/>
      <c r="W329" s="19"/>
      <c r="X329" s="228"/>
      <c r="Y329" s="228"/>
      <c r="Z329" s="281"/>
      <c r="AA329" s="18"/>
      <c r="AB329" s="18"/>
      <c r="AC329" s="228"/>
    </row>
    <row r="330" spans="1:29">
      <c r="A330" s="18"/>
      <c r="B330" s="18"/>
      <c r="C330" s="228"/>
      <c r="D330" s="228"/>
      <c r="E330" s="228"/>
      <c r="F330" s="228"/>
      <c r="G330" s="228"/>
      <c r="H330" s="228"/>
      <c r="I330" s="228"/>
      <c r="J330" s="228"/>
      <c r="K330" s="19"/>
      <c r="L330" s="228"/>
      <c r="M330" s="228"/>
      <c r="N330" s="228"/>
      <c r="O330" s="228"/>
      <c r="P330" s="228"/>
      <c r="Q330" s="281"/>
      <c r="R330" s="281"/>
      <c r="S330" s="228"/>
      <c r="T330" s="228"/>
      <c r="U330" s="228"/>
      <c r="V330" s="19"/>
      <c r="W330" s="19"/>
      <c r="X330" s="228"/>
      <c r="Y330" s="228"/>
      <c r="Z330" s="281"/>
      <c r="AA330" s="18"/>
      <c r="AB330" s="18"/>
      <c r="AC330" s="228"/>
    </row>
    <row r="331" spans="1:29">
      <c r="A331" s="18"/>
      <c r="B331" s="18"/>
      <c r="C331" s="228"/>
      <c r="D331" s="228"/>
      <c r="E331" s="228"/>
      <c r="F331" s="228"/>
      <c r="G331" s="228"/>
      <c r="H331" s="228"/>
      <c r="I331" s="228"/>
      <c r="J331" s="228"/>
      <c r="K331" s="19"/>
      <c r="L331" s="228"/>
      <c r="M331" s="228"/>
      <c r="N331" s="228"/>
      <c r="O331" s="228"/>
      <c r="P331" s="228"/>
      <c r="Q331" s="281"/>
      <c r="R331" s="281"/>
      <c r="S331" s="228"/>
      <c r="T331" s="228"/>
      <c r="U331" s="228"/>
      <c r="V331" s="19"/>
      <c r="W331" s="19"/>
      <c r="X331" s="228"/>
      <c r="Y331" s="228"/>
      <c r="Z331" s="281"/>
      <c r="AA331" s="18"/>
      <c r="AB331" s="18"/>
      <c r="AC331" s="228"/>
    </row>
    <row r="332" spans="1:29">
      <c r="A332" s="18"/>
      <c r="B332" s="18"/>
      <c r="C332" s="228"/>
      <c r="D332" s="228"/>
      <c r="E332" s="228"/>
      <c r="F332" s="228"/>
      <c r="G332" s="228"/>
      <c r="H332" s="228"/>
      <c r="I332" s="228"/>
      <c r="J332" s="228"/>
      <c r="K332" s="19"/>
      <c r="L332" s="228"/>
      <c r="M332" s="228"/>
      <c r="N332" s="228"/>
      <c r="O332" s="228"/>
      <c r="P332" s="228"/>
      <c r="Q332" s="281"/>
      <c r="R332" s="281"/>
      <c r="S332" s="228"/>
      <c r="T332" s="228"/>
      <c r="U332" s="228"/>
      <c r="V332" s="19"/>
      <c r="W332" s="19"/>
      <c r="X332" s="228"/>
      <c r="Y332" s="228"/>
      <c r="Z332" s="281"/>
      <c r="AA332" s="18"/>
      <c r="AB332" s="18"/>
      <c r="AC332" s="228"/>
    </row>
    <row r="333" spans="1:29">
      <c r="A333" s="18"/>
      <c r="B333" s="18"/>
      <c r="C333" s="228"/>
      <c r="D333" s="228"/>
      <c r="E333" s="228"/>
      <c r="F333" s="228"/>
      <c r="G333" s="228"/>
      <c r="H333" s="228"/>
      <c r="I333" s="228"/>
      <c r="J333" s="228"/>
      <c r="K333" s="19"/>
      <c r="L333" s="228"/>
      <c r="M333" s="228"/>
      <c r="N333" s="228"/>
      <c r="O333" s="228"/>
      <c r="P333" s="228"/>
      <c r="Q333" s="281"/>
      <c r="R333" s="281"/>
      <c r="S333" s="228"/>
      <c r="T333" s="228"/>
      <c r="U333" s="228"/>
      <c r="V333" s="19"/>
      <c r="W333" s="19"/>
      <c r="X333" s="228"/>
      <c r="Y333" s="228"/>
      <c r="Z333" s="281"/>
      <c r="AA333" s="18"/>
      <c r="AB333" s="18"/>
      <c r="AC333" s="228"/>
    </row>
    <row r="334" spans="1:29">
      <c r="A334" s="18"/>
      <c r="B334" s="18"/>
      <c r="C334" s="228"/>
      <c r="D334" s="228"/>
      <c r="E334" s="228"/>
      <c r="F334" s="228"/>
      <c r="G334" s="228"/>
      <c r="H334" s="228"/>
      <c r="I334" s="228"/>
      <c r="J334" s="228"/>
      <c r="K334" s="19"/>
      <c r="L334" s="228"/>
      <c r="M334" s="228"/>
      <c r="N334" s="228"/>
      <c r="O334" s="228"/>
      <c r="P334" s="228"/>
      <c r="Q334" s="281"/>
      <c r="R334" s="281"/>
      <c r="S334" s="228"/>
      <c r="T334" s="228"/>
      <c r="U334" s="228"/>
      <c r="V334" s="19"/>
      <c r="W334" s="19"/>
      <c r="X334" s="228"/>
      <c r="Y334" s="228"/>
      <c r="Z334" s="281"/>
      <c r="AA334" s="18"/>
      <c r="AB334" s="18"/>
      <c r="AC334" s="228"/>
    </row>
    <row r="335" spans="1:29">
      <c r="A335" s="18"/>
      <c r="B335" s="18"/>
      <c r="C335" s="228"/>
      <c r="D335" s="228"/>
      <c r="E335" s="228"/>
      <c r="F335" s="228"/>
      <c r="G335" s="228"/>
      <c r="H335" s="228"/>
      <c r="I335" s="228"/>
      <c r="J335" s="228"/>
      <c r="K335" s="19"/>
      <c r="L335" s="228"/>
      <c r="M335" s="228"/>
      <c r="N335" s="228"/>
      <c r="O335" s="228"/>
      <c r="P335" s="228"/>
      <c r="Q335" s="281"/>
      <c r="R335" s="281"/>
      <c r="S335" s="228"/>
      <c r="T335" s="228"/>
      <c r="U335" s="228"/>
      <c r="V335" s="19"/>
      <c r="W335" s="19"/>
      <c r="X335" s="228"/>
      <c r="Y335" s="228"/>
      <c r="Z335" s="281"/>
      <c r="AA335" s="18"/>
      <c r="AB335" s="18"/>
      <c r="AC335" s="228"/>
    </row>
    <row r="336" spans="1:29">
      <c r="A336" s="18"/>
      <c r="B336" s="18"/>
      <c r="C336" s="228"/>
      <c r="D336" s="228"/>
      <c r="E336" s="228"/>
      <c r="F336" s="228"/>
      <c r="G336" s="228"/>
      <c r="H336" s="228"/>
      <c r="I336" s="228"/>
      <c r="J336" s="228"/>
      <c r="K336" s="19"/>
      <c r="L336" s="228"/>
      <c r="M336" s="228"/>
      <c r="N336" s="228"/>
      <c r="O336" s="228"/>
      <c r="P336" s="228"/>
      <c r="Q336" s="281"/>
      <c r="R336" s="281"/>
      <c r="S336" s="228"/>
      <c r="T336" s="228"/>
      <c r="U336" s="228"/>
      <c r="V336" s="19"/>
      <c r="W336" s="19"/>
      <c r="X336" s="228"/>
      <c r="Y336" s="228"/>
      <c r="Z336" s="281"/>
      <c r="AA336" s="18"/>
      <c r="AB336" s="18"/>
      <c r="AC336" s="228"/>
    </row>
    <row r="337" spans="1:29">
      <c r="A337" s="18"/>
      <c r="B337" s="18"/>
      <c r="C337" s="228"/>
      <c r="D337" s="228"/>
      <c r="E337" s="228"/>
      <c r="F337" s="228"/>
      <c r="G337" s="228"/>
      <c r="H337" s="228"/>
      <c r="I337" s="228"/>
      <c r="J337" s="228"/>
      <c r="K337" s="19"/>
      <c r="L337" s="228"/>
      <c r="M337" s="228"/>
      <c r="N337" s="228"/>
      <c r="O337" s="228"/>
      <c r="P337" s="228"/>
      <c r="Q337" s="281"/>
      <c r="R337" s="281"/>
      <c r="S337" s="228"/>
      <c r="T337" s="228"/>
      <c r="U337" s="228"/>
      <c r="V337" s="19"/>
      <c r="W337" s="19"/>
      <c r="X337" s="228"/>
      <c r="Y337" s="228"/>
      <c r="Z337" s="281"/>
      <c r="AA337" s="18"/>
      <c r="AB337" s="18"/>
      <c r="AC337" s="228"/>
    </row>
    <row r="338" spans="1:29">
      <c r="A338" s="18"/>
      <c r="B338" s="18"/>
      <c r="C338" s="228"/>
      <c r="D338" s="228"/>
      <c r="E338" s="228"/>
      <c r="F338" s="228"/>
      <c r="G338" s="228"/>
      <c r="H338" s="228"/>
      <c r="I338" s="228"/>
      <c r="J338" s="228"/>
      <c r="K338" s="19"/>
      <c r="L338" s="228"/>
      <c r="M338" s="228"/>
      <c r="N338" s="228"/>
      <c r="O338" s="228"/>
      <c r="P338" s="228"/>
      <c r="Q338" s="281"/>
      <c r="R338" s="281"/>
      <c r="S338" s="228"/>
      <c r="T338" s="228"/>
      <c r="U338" s="228"/>
      <c r="V338" s="19"/>
      <c r="W338" s="19"/>
      <c r="X338" s="228"/>
      <c r="Y338" s="228"/>
      <c r="Z338" s="281"/>
      <c r="AA338" s="18"/>
      <c r="AB338" s="18"/>
      <c r="AC338" s="228"/>
    </row>
    <row r="339" spans="1:29">
      <c r="A339" s="18"/>
      <c r="B339" s="18"/>
      <c r="C339" s="228"/>
      <c r="D339" s="228"/>
      <c r="E339" s="228"/>
      <c r="F339" s="228"/>
      <c r="G339" s="228"/>
      <c r="H339" s="228"/>
      <c r="I339" s="228"/>
      <c r="J339" s="228"/>
      <c r="K339" s="19"/>
      <c r="L339" s="228"/>
      <c r="M339" s="228"/>
      <c r="N339" s="228"/>
      <c r="O339" s="228"/>
      <c r="P339" s="228"/>
      <c r="Q339" s="281"/>
      <c r="R339" s="281"/>
      <c r="S339" s="228"/>
      <c r="T339" s="228"/>
      <c r="U339" s="228"/>
      <c r="V339" s="19"/>
      <c r="W339" s="19"/>
      <c r="X339" s="228"/>
      <c r="Y339" s="228"/>
      <c r="Z339" s="281"/>
      <c r="AA339" s="18"/>
      <c r="AB339" s="18"/>
      <c r="AC339" s="228"/>
    </row>
    <row r="340" spans="1:29">
      <c r="A340" s="18"/>
      <c r="B340" s="18"/>
      <c r="C340" s="228"/>
      <c r="D340" s="228"/>
      <c r="E340" s="228"/>
      <c r="F340" s="228"/>
      <c r="G340" s="228"/>
      <c r="H340" s="228"/>
      <c r="I340" s="228"/>
      <c r="J340" s="228"/>
      <c r="K340" s="19"/>
      <c r="L340" s="228"/>
      <c r="M340" s="228"/>
      <c r="N340" s="228"/>
      <c r="O340" s="228"/>
      <c r="P340" s="228"/>
      <c r="Q340" s="281"/>
      <c r="R340" s="281"/>
      <c r="S340" s="228"/>
      <c r="T340" s="228"/>
      <c r="U340" s="228"/>
      <c r="V340" s="19"/>
      <c r="W340" s="19"/>
      <c r="X340" s="228"/>
      <c r="Y340" s="228"/>
      <c r="Z340" s="281"/>
      <c r="AA340" s="18"/>
      <c r="AB340" s="18"/>
      <c r="AC340" s="228"/>
    </row>
    <row r="341" spans="1:29">
      <c r="A341" s="18"/>
      <c r="B341" s="18"/>
      <c r="C341" s="228"/>
      <c r="D341" s="228"/>
      <c r="E341" s="228"/>
      <c r="F341" s="228"/>
      <c r="G341" s="228"/>
      <c r="H341" s="228"/>
      <c r="I341" s="228"/>
      <c r="J341" s="228"/>
      <c r="K341" s="19"/>
      <c r="L341" s="228"/>
      <c r="M341" s="228"/>
      <c r="N341" s="228"/>
      <c r="O341" s="228"/>
      <c r="P341" s="228"/>
      <c r="Q341" s="281"/>
      <c r="R341" s="281"/>
      <c r="S341" s="228"/>
      <c r="T341" s="228"/>
      <c r="U341" s="228"/>
      <c r="V341" s="19"/>
      <c r="W341" s="19"/>
      <c r="X341" s="228"/>
      <c r="Y341" s="228"/>
      <c r="Z341" s="281"/>
      <c r="AA341" s="18"/>
      <c r="AB341" s="18"/>
      <c r="AC341" s="228"/>
    </row>
    <row r="342" spans="1:29">
      <c r="A342" s="18"/>
      <c r="B342" s="18"/>
      <c r="C342" s="228"/>
      <c r="D342" s="228"/>
      <c r="E342" s="228"/>
      <c r="F342" s="228"/>
      <c r="G342" s="228"/>
      <c r="H342" s="228"/>
      <c r="I342" s="228"/>
      <c r="J342" s="228"/>
      <c r="K342" s="19"/>
      <c r="L342" s="228"/>
      <c r="M342" s="228"/>
      <c r="N342" s="228"/>
      <c r="O342" s="228"/>
      <c r="P342" s="228"/>
      <c r="Q342" s="281"/>
      <c r="R342" s="281"/>
      <c r="S342" s="228"/>
      <c r="T342" s="228"/>
      <c r="U342" s="228"/>
      <c r="V342" s="19"/>
      <c r="W342" s="19"/>
      <c r="X342" s="228"/>
      <c r="Y342" s="228"/>
      <c r="Z342" s="281"/>
      <c r="AA342" s="18"/>
      <c r="AB342" s="18"/>
      <c r="AC342" s="228"/>
    </row>
    <row r="343" spans="1:29">
      <c r="A343" s="18"/>
      <c r="B343" s="18"/>
      <c r="C343" s="228"/>
      <c r="D343" s="228"/>
      <c r="E343" s="228"/>
      <c r="F343" s="228"/>
      <c r="G343" s="228"/>
      <c r="H343" s="228"/>
      <c r="I343" s="228"/>
      <c r="J343" s="228"/>
      <c r="K343" s="19"/>
      <c r="L343" s="228"/>
      <c r="M343" s="228"/>
      <c r="N343" s="228"/>
      <c r="O343" s="228"/>
      <c r="P343" s="228"/>
      <c r="Q343" s="281"/>
      <c r="R343" s="281"/>
      <c r="S343" s="228"/>
      <c r="T343" s="228"/>
      <c r="U343" s="228"/>
      <c r="V343" s="19"/>
      <c r="W343" s="19"/>
      <c r="X343" s="228"/>
      <c r="Y343" s="228"/>
      <c r="Z343" s="281"/>
      <c r="AA343" s="18"/>
      <c r="AB343" s="18"/>
      <c r="AC343" s="228"/>
    </row>
    <row r="344" spans="1:29">
      <c r="A344" s="18"/>
      <c r="B344" s="18"/>
      <c r="C344" s="228"/>
      <c r="D344" s="228"/>
      <c r="E344" s="228"/>
      <c r="F344" s="228"/>
      <c r="G344" s="228"/>
      <c r="H344" s="228"/>
      <c r="I344" s="228"/>
      <c r="J344" s="228"/>
      <c r="K344" s="19"/>
      <c r="L344" s="228"/>
      <c r="M344" s="228"/>
      <c r="N344" s="228"/>
      <c r="O344" s="228"/>
      <c r="P344" s="228"/>
      <c r="Q344" s="281"/>
      <c r="R344" s="281"/>
      <c r="S344" s="228"/>
      <c r="T344" s="228"/>
      <c r="U344" s="228"/>
      <c r="V344" s="19"/>
      <c r="W344" s="19"/>
      <c r="X344" s="228"/>
      <c r="Y344" s="228"/>
      <c r="Z344" s="281"/>
      <c r="AA344" s="18"/>
      <c r="AB344" s="18"/>
      <c r="AC344" s="228"/>
    </row>
    <row r="345" spans="1:29">
      <c r="A345" s="18"/>
      <c r="B345" s="18"/>
      <c r="C345" s="228"/>
      <c r="D345" s="228"/>
      <c r="E345" s="228"/>
      <c r="F345" s="228"/>
      <c r="G345" s="228"/>
      <c r="H345" s="228"/>
      <c r="I345" s="228"/>
      <c r="J345" s="228"/>
      <c r="K345" s="19"/>
      <c r="L345" s="228"/>
      <c r="M345" s="228"/>
      <c r="N345" s="228"/>
      <c r="O345" s="228"/>
      <c r="P345" s="228"/>
      <c r="Q345" s="281"/>
      <c r="R345" s="281"/>
      <c r="S345" s="228"/>
      <c r="T345" s="228"/>
      <c r="U345" s="228"/>
      <c r="V345" s="19"/>
      <c r="W345" s="19"/>
      <c r="X345" s="228"/>
      <c r="Y345" s="228"/>
      <c r="Z345" s="281"/>
      <c r="AA345" s="18"/>
      <c r="AB345" s="18"/>
      <c r="AC345" s="228"/>
    </row>
    <row r="346" spans="1:29">
      <c r="A346" s="18"/>
      <c r="B346" s="18"/>
      <c r="C346" s="228"/>
      <c r="D346" s="228"/>
      <c r="E346" s="228"/>
      <c r="F346" s="228"/>
      <c r="G346" s="228"/>
      <c r="H346" s="228"/>
      <c r="I346" s="228"/>
      <c r="J346" s="228"/>
      <c r="K346" s="19"/>
      <c r="L346" s="228"/>
      <c r="M346" s="228"/>
      <c r="N346" s="228"/>
      <c r="O346" s="228"/>
      <c r="P346" s="228"/>
      <c r="Q346" s="281"/>
      <c r="R346" s="281"/>
      <c r="S346" s="228"/>
      <c r="T346" s="228"/>
      <c r="U346" s="228"/>
      <c r="V346" s="19"/>
      <c r="W346" s="19"/>
      <c r="X346" s="228"/>
      <c r="Y346" s="228"/>
      <c r="Z346" s="281"/>
      <c r="AA346" s="18"/>
      <c r="AB346" s="18"/>
      <c r="AC346" s="228"/>
    </row>
    <row r="347" spans="1:29">
      <c r="A347" s="18"/>
      <c r="B347" s="18"/>
      <c r="C347" s="228"/>
      <c r="D347" s="228"/>
      <c r="E347" s="228"/>
      <c r="F347" s="228"/>
      <c r="G347" s="228"/>
      <c r="H347" s="228"/>
      <c r="I347" s="228"/>
      <c r="J347" s="228"/>
      <c r="K347" s="19"/>
      <c r="L347" s="228"/>
      <c r="M347" s="228"/>
      <c r="N347" s="228"/>
      <c r="O347" s="228"/>
      <c r="P347" s="228"/>
      <c r="Q347" s="281"/>
      <c r="R347" s="281"/>
      <c r="S347" s="228"/>
      <c r="T347" s="228"/>
      <c r="U347" s="228"/>
      <c r="V347" s="19"/>
      <c r="W347" s="19"/>
      <c r="X347" s="228"/>
      <c r="Y347" s="228"/>
      <c r="Z347" s="281"/>
      <c r="AA347" s="18"/>
      <c r="AB347" s="18"/>
      <c r="AC347" s="228"/>
    </row>
    <row r="348" spans="1:29">
      <c r="A348" s="18"/>
      <c r="B348" s="18"/>
      <c r="C348" s="228"/>
      <c r="D348" s="228"/>
      <c r="E348" s="228"/>
      <c r="F348" s="228"/>
      <c r="G348" s="228"/>
      <c r="H348" s="228"/>
      <c r="I348" s="228"/>
      <c r="J348" s="228"/>
      <c r="K348" s="19"/>
      <c r="L348" s="228"/>
      <c r="M348" s="228"/>
      <c r="N348" s="228"/>
      <c r="O348" s="228"/>
      <c r="P348" s="228"/>
      <c r="Q348" s="281"/>
      <c r="R348" s="281"/>
      <c r="S348" s="228"/>
      <c r="T348" s="228"/>
      <c r="U348" s="228"/>
      <c r="V348" s="19"/>
      <c r="W348" s="19"/>
      <c r="X348" s="228"/>
      <c r="Y348" s="228"/>
      <c r="Z348" s="281"/>
      <c r="AA348" s="18"/>
      <c r="AB348" s="18"/>
      <c r="AC348" s="228"/>
    </row>
    <row r="349" spans="1:29">
      <c r="A349" s="18"/>
      <c r="B349" s="18"/>
      <c r="C349" s="228"/>
      <c r="D349" s="228"/>
      <c r="E349" s="228"/>
      <c r="F349" s="228"/>
      <c r="G349" s="228"/>
      <c r="H349" s="228"/>
      <c r="I349" s="228"/>
      <c r="J349" s="228"/>
      <c r="K349" s="19"/>
      <c r="L349" s="228"/>
      <c r="M349" s="228"/>
      <c r="N349" s="228"/>
      <c r="O349" s="228"/>
      <c r="P349" s="228"/>
      <c r="Q349" s="281"/>
      <c r="R349" s="281"/>
      <c r="S349" s="228"/>
      <c r="T349" s="228"/>
      <c r="U349" s="228"/>
      <c r="V349" s="19"/>
      <c r="W349" s="19"/>
      <c r="X349" s="228"/>
      <c r="Y349" s="228"/>
      <c r="Z349" s="281"/>
      <c r="AA349" s="18"/>
      <c r="AB349" s="18"/>
      <c r="AC349" s="228"/>
    </row>
    <row r="350" spans="1:29">
      <c r="A350" s="18"/>
      <c r="B350" s="18"/>
      <c r="C350" s="228"/>
      <c r="D350" s="228"/>
      <c r="E350" s="228"/>
      <c r="F350" s="228"/>
      <c r="G350" s="228"/>
      <c r="H350" s="228"/>
      <c r="I350" s="228"/>
      <c r="J350" s="228"/>
      <c r="K350" s="19"/>
      <c r="L350" s="228"/>
      <c r="M350" s="228"/>
      <c r="N350" s="228"/>
      <c r="O350" s="228"/>
      <c r="P350" s="228"/>
      <c r="Q350" s="281"/>
      <c r="R350" s="281"/>
      <c r="S350" s="228"/>
      <c r="T350" s="228"/>
      <c r="U350" s="228"/>
      <c r="V350" s="19"/>
      <c r="W350" s="19"/>
      <c r="X350" s="228"/>
      <c r="Y350" s="228"/>
      <c r="Z350" s="281"/>
      <c r="AA350" s="18"/>
      <c r="AB350" s="18"/>
      <c r="AC350" s="228"/>
    </row>
    <row r="351" spans="1:29">
      <c r="A351" s="18"/>
      <c r="B351" s="18"/>
      <c r="C351" s="228"/>
      <c r="D351" s="228"/>
      <c r="E351" s="228"/>
      <c r="F351" s="228"/>
      <c r="G351" s="228"/>
      <c r="H351" s="228"/>
      <c r="I351" s="228"/>
      <c r="J351" s="228"/>
      <c r="K351" s="19"/>
      <c r="L351" s="228"/>
      <c r="M351" s="228"/>
      <c r="N351" s="228"/>
      <c r="O351" s="228"/>
      <c r="P351" s="228"/>
      <c r="Q351" s="281"/>
      <c r="R351" s="281"/>
      <c r="S351" s="228"/>
      <c r="T351" s="228"/>
      <c r="U351" s="228"/>
      <c r="V351" s="19"/>
      <c r="W351" s="19"/>
      <c r="X351" s="228"/>
      <c r="Y351" s="228"/>
      <c r="Z351" s="281"/>
      <c r="AA351" s="18"/>
      <c r="AB351" s="18"/>
      <c r="AC351" s="228"/>
    </row>
    <row r="352" spans="1:29">
      <c r="A352" s="18"/>
      <c r="B352" s="18"/>
      <c r="C352" s="228"/>
      <c r="D352" s="228"/>
      <c r="E352" s="228"/>
      <c r="F352" s="228"/>
      <c r="G352" s="228"/>
      <c r="H352" s="228"/>
      <c r="I352" s="228"/>
      <c r="J352" s="228"/>
      <c r="K352" s="19"/>
      <c r="L352" s="228"/>
      <c r="M352" s="228"/>
      <c r="N352" s="228"/>
      <c r="O352" s="228"/>
      <c r="P352" s="228"/>
      <c r="Q352" s="281"/>
      <c r="R352" s="281"/>
      <c r="S352" s="228"/>
      <c r="T352" s="228"/>
      <c r="U352" s="228"/>
      <c r="V352" s="19"/>
      <c r="W352" s="19"/>
      <c r="X352" s="228"/>
      <c r="Y352" s="228"/>
      <c r="Z352" s="281"/>
      <c r="AA352" s="18"/>
      <c r="AB352" s="18"/>
      <c r="AC352" s="228"/>
    </row>
    <row r="353" spans="1:29">
      <c r="A353" s="18"/>
      <c r="B353" s="18"/>
      <c r="C353" s="228"/>
      <c r="D353" s="228"/>
      <c r="E353" s="228"/>
      <c r="F353" s="228"/>
      <c r="G353" s="228"/>
      <c r="H353" s="228"/>
      <c r="I353" s="228"/>
      <c r="J353" s="228"/>
      <c r="K353" s="19"/>
      <c r="L353" s="228"/>
      <c r="M353" s="228"/>
      <c r="N353" s="228"/>
      <c r="O353" s="228"/>
      <c r="P353" s="228"/>
      <c r="Q353" s="281"/>
      <c r="R353" s="281"/>
      <c r="S353" s="228"/>
      <c r="T353" s="228"/>
      <c r="U353" s="228"/>
      <c r="V353" s="19"/>
      <c r="W353" s="19"/>
      <c r="X353" s="228"/>
      <c r="Y353" s="228"/>
      <c r="Z353" s="281"/>
      <c r="AA353" s="18"/>
      <c r="AB353" s="18"/>
      <c r="AC353" s="228"/>
    </row>
    <row r="354" spans="1:29">
      <c r="A354" s="18"/>
      <c r="B354" s="18"/>
      <c r="C354" s="228"/>
      <c r="D354" s="228"/>
      <c r="E354" s="228"/>
      <c r="F354" s="228"/>
      <c r="G354" s="228"/>
      <c r="H354" s="228"/>
      <c r="I354" s="228"/>
      <c r="J354" s="228"/>
      <c r="K354" s="19"/>
      <c r="L354" s="228"/>
      <c r="M354" s="228"/>
      <c r="N354" s="228"/>
      <c r="O354" s="228"/>
      <c r="P354" s="228"/>
      <c r="Q354" s="281"/>
      <c r="R354" s="281"/>
      <c r="S354" s="228"/>
      <c r="T354" s="228"/>
      <c r="U354" s="228"/>
      <c r="V354" s="19"/>
      <c r="W354" s="19"/>
      <c r="X354" s="228"/>
      <c r="Y354" s="228"/>
      <c r="Z354" s="281"/>
      <c r="AA354" s="18"/>
      <c r="AB354" s="18"/>
      <c r="AC354" s="228"/>
    </row>
    <row r="355" spans="1:29">
      <c r="A355" s="18"/>
      <c r="B355" s="18"/>
      <c r="C355" s="228"/>
      <c r="D355" s="228"/>
      <c r="E355" s="228"/>
      <c r="F355" s="228"/>
      <c r="G355" s="228"/>
      <c r="H355" s="228"/>
      <c r="I355" s="228"/>
      <c r="J355" s="228"/>
      <c r="K355" s="19"/>
      <c r="L355" s="228"/>
      <c r="M355" s="228"/>
      <c r="N355" s="228"/>
      <c r="O355" s="228"/>
      <c r="P355" s="228"/>
      <c r="Q355" s="281"/>
      <c r="R355" s="281"/>
      <c r="S355" s="228"/>
      <c r="T355" s="228"/>
      <c r="U355" s="228"/>
      <c r="V355" s="19"/>
      <c r="W355" s="19"/>
      <c r="X355" s="228"/>
      <c r="Y355" s="228"/>
      <c r="Z355" s="281"/>
      <c r="AA355" s="18"/>
      <c r="AB355" s="18"/>
      <c r="AC355" s="228"/>
    </row>
    <row r="356" spans="1:29">
      <c r="A356" s="18"/>
      <c r="B356" s="18"/>
      <c r="C356" s="228"/>
      <c r="D356" s="228"/>
      <c r="E356" s="228"/>
      <c r="F356" s="228"/>
      <c r="G356" s="228"/>
      <c r="H356" s="228"/>
      <c r="I356" s="228"/>
      <c r="J356" s="228"/>
      <c r="K356" s="19"/>
      <c r="L356" s="228"/>
      <c r="M356" s="228"/>
      <c r="N356" s="228"/>
      <c r="O356" s="228"/>
      <c r="P356" s="228"/>
      <c r="Q356" s="281"/>
      <c r="R356" s="281"/>
      <c r="S356" s="228"/>
      <c r="T356" s="228"/>
      <c r="U356" s="228"/>
      <c r="V356" s="19"/>
      <c r="W356" s="19"/>
      <c r="X356" s="228"/>
      <c r="Y356" s="228"/>
      <c r="Z356" s="281"/>
      <c r="AA356" s="18"/>
      <c r="AB356" s="18"/>
      <c r="AC356" s="228"/>
    </row>
    <row r="357" spans="1:29">
      <c r="A357" s="18"/>
      <c r="B357" s="18"/>
      <c r="C357" s="228"/>
      <c r="D357" s="228"/>
      <c r="E357" s="228"/>
      <c r="F357" s="228"/>
      <c r="G357" s="228"/>
      <c r="H357" s="228"/>
      <c r="I357" s="228"/>
      <c r="J357" s="228"/>
      <c r="K357" s="19"/>
      <c r="L357" s="228"/>
      <c r="M357" s="228"/>
      <c r="N357" s="228"/>
      <c r="O357" s="228"/>
      <c r="P357" s="228"/>
      <c r="Q357" s="281"/>
      <c r="R357" s="281"/>
      <c r="S357" s="228"/>
      <c r="T357" s="228"/>
      <c r="U357" s="228"/>
      <c r="V357" s="19"/>
      <c r="W357" s="19"/>
      <c r="X357" s="228"/>
      <c r="Y357" s="228"/>
      <c r="Z357" s="281"/>
      <c r="AA357" s="18"/>
      <c r="AB357" s="18"/>
      <c r="AC357" s="228"/>
    </row>
    <row r="358" spans="1:29">
      <c r="A358" s="18"/>
      <c r="B358" s="18"/>
      <c r="C358" s="228"/>
      <c r="D358" s="228"/>
      <c r="E358" s="228"/>
      <c r="F358" s="228"/>
      <c r="G358" s="228"/>
      <c r="H358" s="228"/>
      <c r="I358" s="228"/>
      <c r="J358" s="228"/>
      <c r="K358" s="19"/>
      <c r="L358" s="228"/>
      <c r="M358" s="228"/>
      <c r="N358" s="228"/>
      <c r="O358" s="228"/>
      <c r="P358" s="228"/>
      <c r="Q358" s="281"/>
      <c r="R358" s="281"/>
      <c r="S358" s="228"/>
      <c r="T358" s="228"/>
      <c r="U358" s="228"/>
      <c r="V358" s="19"/>
      <c r="W358" s="19"/>
      <c r="X358" s="228"/>
      <c r="Y358" s="228"/>
      <c r="Z358" s="281"/>
      <c r="AA358" s="18"/>
      <c r="AB358" s="18"/>
      <c r="AC358" s="228"/>
    </row>
    <row r="359" spans="1:29">
      <c r="A359" s="18"/>
      <c r="B359" s="18"/>
      <c r="C359" s="228"/>
      <c r="D359" s="228"/>
      <c r="E359" s="228"/>
      <c r="F359" s="228"/>
      <c r="G359" s="228"/>
      <c r="H359" s="228"/>
      <c r="I359" s="228"/>
      <c r="J359" s="228"/>
      <c r="K359" s="19"/>
      <c r="L359" s="228"/>
      <c r="M359" s="228"/>
      <c r="N359" s="228"/>
      <c r="O359" s="228"/>
      <c r="P359" s="228"/>
      <c r="Q359" s="281"/>
      <c r="R359" s="281"/>
      <c r="S359" s="228"/>
      <c r="T359" s="228"/>
      <c r="U359" s="228"/>
      <c r="V359" s="19"/>
      <c r="W359" s="19"/>
      <c r="X359" s="228"/>
      <c r="Y359" s="228"/>
      <c r="Z359" s="281"/>
      <c r="AA359" s="18"/>
      <c r="AB359" s="18"/>
      <c r="AC359" s="228"/>
    </row>
    <row r="360" spans="1:29">
      <c r="A360" s="18"/>
      <c r="B360" s="18"/>
      <c r="C360" s="228"/>
      <c r="D360" s="228"/>
      <c r="E360" s="228"/>
      <c r="F360" s="228"/>
      <c r="G360" s="228"/>
      <c r="H360" s="228"/>
      <c r="I360" s="228"/>
      <c r="J360" s="228"/>
      <c r="K360" s="19"/>
      <c r="L360" s="228"/>
      <c r="M360" s="228"/>
      <c r="N360" s="228"/>
      <c r="O360" s="228"/>
      <c r="P360" s="228"/>
      <c r="Q360" s="281"/>
      <c r="R360" s="281"/>
      <c r="S360" s="228"/>
      <c r="T360" s="228"/>
      <c r="U360" s="228"/>
      <c r="V360" s="19"/>
      <c r="W360" s="19"/>
      <c r="X360" s="228"/>
      <c r="Y360" s="228"/>
      <c r="Z360" s="281"/>
      <c r="AA360" s="18"/>
      <c r="AB360" s="18"/>
      <c r="AC360" s="228"/>
    </row>
    <row r="361" spans="1:29">
      <c r="A361" s="18"/>
      <c r="B361" s="18"/>
      <c r="C361" s="228"/>
      <c r="D361" s="228"/>
      <c r="E361" s="228"/>
      <c r="F361" s="228"/>
      <c r="G361" s="228"/>
      <c r="H361" s="228"/>
      <c r="I361" s="228"/>
      <c r="J361" s="228"/>
      <c r="K361" s="19"/>
      <c r="L361" s="228"/>
      <c r="M361" s="228"/>
      <c r="N361" s="228"/>
      <c r="O361" s="228"/>
      <c r="P361" s="228"/>
      <c r="Q361" s="281"/>
      <c r="R361" s="281"/>
      <c r="S361" s="228"/>
      <c r="T361" s="228"/>
      <c r="U361" s="228"/>
      <c r="V361" s="19"/>
      <c r="W361" s="19"/>
      <c r="X361" s="228"/>
      <c r="Y361" s="228"/>
      <c r="Z361" s="281"/>
      <c r="AA361" s="18"/>
      <c r="AB361" s="18"/>
      <c r="AC361" s="228"/>
    </row>
    <row r="362" spans="1:29">
      <c r="A362" s="18"/>
      <c r="B362" s="18"/>
      <c r="C362" s="228"/>
      <c r="D362" s="228"/>
      <c r="E362" s="228"/>
      <c r="F362" s="228"/>
      <c r="G362" s="228"/>
      <c r="H362" s="228"/>
      <c r="I362" s="228"/>
      <c r="J362" s="228"/>
      <c r="K362" s="19"/>
      <c r="L362" s="228"/>
      <c r="M362" s="228"/>
      <c r="N362" s="228"/>
      <c r="O362" s="228"/>
      <c r="P362" s="228"/>
      <c r="Q362" s="281"/>
      <c r="R362" s="281"/>
      <c r="S362" s="228"/>
      <c r="T362" s="228"/>
      <c r="U362" s="228"/>
      <c r="V362" s="19"/>
      <c r="W362" s="19"/>
      <c r="X362" s="228"/>
      <c r="Y362" s="228"/>
      <c r="Z362" s="281"/>
      <c r="AA362" s="18"/>
      <c r="AB362" s="18"/>
      <c r="AC362" s="228"/>
    </row>
    <row r="363" spans="1:29">
      <c r="A363" s="18"/>
      <c r="B363" s="18"/>
      <c r="C363" s="228"/>
      <c r="D363" s="228"/>
      <c r="E363" s="228"/>
      <c r="F363" s="228"/>
      <c r="G363" s="228"/>
      <c r="H363" s="228"/>
      <c r="I363" s="228"/>
      <c r="J363" s="228"/>
      <c r="K363" s="19"/>
      <c r="L363" s="228"/>
      <c r="M363" s="228"/>
      <c r="N363" s="228"/>
      <c r="O363" s="228"/>
      <c r="P363" s="228"/>
      <c r="Q363" s="281"/>
      <c r="R363" s="281"/>
      <c r="S363" s="228"/>
      <c r="T363" s="228"/>
      <c r="U363" s="228"/>
      <c r="V363" s="19"/>
      <c r="W363" s="19"/>
      <c r="X363" s="228"/>
      <c r="Y363" s="228"/>
      <c r="Z363" s="281"/>
      <c r="AA363" s="18"/>
      <c r="AB363" s="18"/>
      <c r="AC363" s="228"/>
    </row>
    <row r="364" spans="1:29">
      <c r="A364" s="18"/>
      <c r="B364" s="18"/>
      <c r="C364" s="228"/>
      <c r="D364" s="228"/>
      <c r="E364" s="228"/>
      <c r="F364" s="228"/>
      <c r="G364" s="228"/>
      <c r="H364" s="228"/>
      <c r="I364" s="228"/>
      <c r="J364" s="228"/>
      <c r="K364" s="19"/>
      <c r="L364" s="228"/>
      <c r="M364" s="228"/>
      <c r="N364" s="228"/>
      <c r="O364" s="228"/>
      <c r="P364" s="228"/>
      <c r="Q364" s="281"/>
      <c r="R364" s="281"/>
      <c r="S364" s="228"/>
      <c r="T364" s="228"/>
      <c r="U364" s="228"/>
      <c r="V364" s="19"/>
      <c r="W364" s="19"/>
      <c r="X364" s="228"/>
      <c r="Y364" s="228"/>
      <c r="Z364" s="281"/>
      <c r="AA364" s="18"/>
      <c r="AB364" s="18"/>
      <c r="AC364" s="228"/>
    </row>
    <row r="365" spans="1:29">
      <c r="A365" s="18"/>
      <c r="B365" s="18"/>
      <c r="C365" s="228"/>
      <c r="D365" s="228"/>
      <c r="E365" s="228"/>
      <c r="F365" s="228"/>
      <c r="G365" s="228"/>
      <c r="H365" s="228"/>
      <c r="I365" s="228"/>
      <c r="J365" s="228"/>
      <c r="K365" s="19"/>
      <c r="L365" s="228"/>
      <c r="M365" s="228"/>
      <c r="N365" s="228"/>
      <c r="O365" s="228"/>
      <c r="P365" s="228"/>
      <c r="Q365" s="281"/>
      <c r="R365" s="281"/>
      <c r="S365" s="228"/>
      <c r="T365" s="228"/>
      <c r="U365" s="228"/>
      <c r="V365" s="19"/>
      <c r="W365" s="19"/>
      <c r="X365" s="228"/>
      <c r="Y365" s="228"/>
      <c r="Z365" s="281"/>
      <c r="AA365" s="18"/>
      <c r="AB365" s="18"/>
      <c r="AC365" s="228"/>
    </row>
    <row r="366" spans="1:29">
      <c r="A366" s="18"/>
      <c r="B366" s="18"/>
      <c r="C366" s="228"/>
      <c r="D366" s="228"/>
      <c r="E366" s="228"/>
      <c r="F366" s="228"/>
      <c r="G366" s="228"/>
      <c r="H366" s="228"/>
      <c r="I366" s="228"/>
      <c r="J366" s="228"/>
      <c r="K366" s="19"/>
      <c r="L366" s="228"/>
      <c r="M366" s="228"/>
      <c r="N366" s="228"/>
      <c r="O366" s="228"/>
      <c r="P366" s="228"/>
      <c r="Q366" s="281"/>
      <c r="R366" s="281"/>
      <c r="S366" s="228"/>
      <c r="T366" s="228"/>
      <c r="U366" s="228"/>
      <c r="V366" s="19"/>
      <c r="W366" s="19"/>
      <c r="X366" s="228"/>
      <c r="Y366" s="228"/>
      <c r="Z366" s="281"/>
      <c r="AA366" s="18"/>
      <c r="AB366" s="18"/>
      <c r="AC366" s="228"/>
    </row>
    <row r="367" spans="1:29">
      <c r="A367" s="18"/>
      <c r="B367" s="18"/>
      <c r="C367" s="228"/>
      <c r="D367" s="228"/>
      <c r="E367" s="228"/>
      <c r="F367" s="228"/>
      <c r="G367" s="228"/>
      <c r="H367" s="228"/>
      <c r="I367" s="228"/>
      <c r="J367" s="228"/>
      <c r="K367" s="19"/>
      <c r="L367" s="228"/>
      <c r="M367" s="228"/>
      <c r="N367" s="228"/>
      <c r="O367" s="228"/>
      <c r="P367" s="228"/>
      <c r="Q367" s="281"/>
      <c r="R367" s="281"/>
      <c r="S367" s="228"/>
      <c r="T367" s="228"/>
      <c r="U367" s="228"/>
      <c r="V367" s="19"/>
      <c r="W367" s="19"/>
      <c r="X367" s="228"/>
      <c r="Y367" s="228"/>
      <c r="Z367" s="281"/>
      <c r="AA367" s="18"/>
      <c r="AB367" s="18"/>
      <c r="AC367" s="228"/>
    </row>
    <row r="368" spans="1:29">
      <c r="A368" s="18"/>
      <c r="B368" s="18"/>
      <c r="C368" s="228"/>
      <c r="D368" s="228"/>
      <c r="E368" s="228"/>
      <c r="F368" s="228"/>
      <c r="G368" s="228"/>
      <c r="H368" s="228"/>
      <c r="I368" s="228"/>
      <c r="J368" s="228"/>
      <c r="K368" s="19"/>
      <c r="L368" s="228"/>
      <c r="M368" s="228"/>
      <c r="N368" s="228"/>
      <c r="O368" s="228"/>
      <c r="P368" s="228"/>
      <c r="Q368" s="281"/>
      <c r="R368" s="281"/>
      <c r="S368" s="228"/>
      <c r="T368" s="228"/>
      <c r="U368" s="228"/>
      <c r="V368" s="19"/>
      <c r="W368" s="19"/>
      <c r="X368" s="228"/>
      <c r="Y368" s="228"/>
      <c r="Z368" s="281"/>
      <c r="AA368" s="18"/>
      <c r="AB368" s="18"/>
      <c r="AC368" s="228"/>
    </row>
    <row r="369" spans="1:29">
      <c r="A369" s="18"/>
      <c r="B369" s="18"/>
      <c r="C369" s="228"/>
      <c r="D369" s="228"/>
      <c r="E369" s="228"/>
      <c r="F369" s="228"/>
      <c r="G369" s="228"/>
      <c r="H369" s="228"/>
      <c r="I369" s="228"/>
      <c r="J369" s="228"/>
      <c r="K369" s="19"/>
      <c r="L369" s="228"/>
      <c r="M369" s="228"/>
      <c r="N369" s="228"/>
      <c r="O369" s="228"/>
      <c r="P369" s="228"/>
      <c r="Q369" s="281"/>
      <c r="R369" s="281"/>
      <c r="S369" s="228"/>
      <c r="T369" s="228"/>
      <c r="U369" s="228"/>
      <c r="V369" s="19"/>
      <c r="W369" s="19"/>
      <c r="X369" s="228"/>
      <c r="Y369" s="228"/>
      <c r="Z369" s="281"/>
      <c r="AA369" s="18"/>
      <c r="AB369" s="18"/>
      <c r="AC369" s="228"/>
    </row>
    <row r="370" spans="1:29">
      <c r="A370" s="18"/>
      <c r="B370" s="18"/>
      <c r="C370" s="228"/>
      <c r="D370" s="228"/>
      <c r="E370" s="228"/>
      <c r="F370" s="228"/>
      <c r="G370" s="228"/>
      <c r="H370" s="228"/>
      <c r="I370" s="228"/>
      <c r="J370" s="228"/>
      <c r="K370" s="19"/>
      <c r="L370" s="228"/>
      <c r="M370" s="228"/>
      <c r="N370" s="228"/>
      <c r="O370" s="228"/>
      <c r="P370" s="228"/>
      <c r="Q370" s="281"/>
      <c r="R370" s="281"/>
      <c r="S370" s="228"/>
      <c r="T370" s="228"/>
      <c r="U370" s="228"/>
      <c r="V370" s="19"/>
      <c r="W370" s="19"/>
      <c r="X370" s="228"/>
      <c r="Y370" s="228"/>
      <c r="Z370" s="281"/>
      <c r="AA370" s="18"/>
      <c r="AB370" s="18"/>
      <c r="AC370" s="228"/>
    </row>
    <row r="371" spans="1:29">
      <c r="A371" s="18"/>
      <c r="B371" s="18"/>
      <c r="C371" s="228"/>
      <c r="D371" s="228"/>
      <c r="E371" s="228"/>
      <c r="F371" s="228"/>
      <c r="G371" s="228"/>
      <c r="H371" s="228"/>
      <c r="I371" s="228"/>
      <c r="J371" s="228"/>
      <c r="K371" s="19"/>
      <c r="L371" s="228"/>
      <c r="M371" s="228"/>
      <c r="N371" s="228"/>
      <c r="O371" s="228"/>
      <c r="P371" s="228"/>
      <c r="Q371" s="281"/>
      <c r="R371" s="281"/>
      <c r="S371" s="228"/>
      <c r="T371" s="228"/>
      <c r="U371" s="228"/>
      <c r="V371" s="19"/>
      <c r="W371" s="19"/>
      <c r="X371" s="228"/>
      <c r="Y371" s="228"/>
      <c r="Z371" s="281"/>
      <c r="AA371" s="18"/>
      <c r="AB371" s="18"/>
      <c r="AC371" s="228"/>
    </row>
    <row r="372" spans="1:29">
      <c r="A372" s="18"/>
      <c r="B372" s="18"/>
      <c r="C372" s="228"/>
      <c r="D372" s="228"/>
      <c r="E372" s="228"/>
      <c r="F372" s="228"/>
      <c r="G372" s="228"/>
      <c r="H372" s="228"/>
      <c r="I372" s="228"/>
      <c r="J372" s="228"/>
      <c r="K372" s="19"/>
      <c r="L372" s="228"/>
      <c r="M372" s="228"/>
      <c r="N372" s="228"/>
      <c r="O372" s="228"/>
      <c r="P372" s="228"/>
      <c r="Q372" s="281"/>
      <c r="R372" s="281"/>
      <c r="S372" s="228"/>
      <c r="T372" s="228"/>
      <c r="U372" s="228"/>
      <c r="V372" s="19"/>
      <c r="W372" s="19"/>
      <c r="X372" s="228"/>
      <c r="Y372" s="228"/>
      <c r="Z372" s="281"/>
      <c r="AA372" s="18"/>
      <c r="AB372" s="18"/>
      <c r="AC372" s="228"/>
    </row>
    <row r="373" spans="1:29">
      <c r="A373" s="18"/>
      <c r="B373" s="18"/>
      <c r="C373" s="228"/>
      <c r="D373" s="228"/>
      <c r="E373" s="228"/>
      <c r="F373" s="228"/>
      <c r="G373" s="228"/>
      <c r="H373" s="228"/>
      <c r="I373" s="228"/>
      <c r="J373" s="228"/>
      <c r="K373" s="19"/>
      <c r="L373" s="228"/>
      <c r="M373" s="228"/>
      <c r="N373" s="228"/>
      <c r="O373" s="228"/>
      <c r="P373" s="228"/>
      <c r="Q373" s="281"/>
      <c r="R373" s="281"/>
      <c r="S373" s="228"/>
      <c r="T373" s="228"/>
      <c r="U373" s="228"/>
      <c r="V373" s="19"/>
      <c r="W373" s="19"/>
      <c r="X373" s="228"/>
      <c r="Y373" s="228"/>
      <c r="Z373" s="281"/>
      <c r="AA373" s="18"/>
      <c r="AB373" s="18"/>
      <c r="AC373" s="228"/>
    </row>
    <row r="374" spans="1:29">
      <c r="A374" s="18"/>
      <c r="B374" s="18"/>
      <c r="C374" s="228"/>
      <c r="D374" s="228"/>
      <c r="E374" s="228"/>
      <c r="F374" s="228"/>
      <c r="G374" s="228"/>
      <c r="H374" s="228"/>
      <c r="I374" s="228"/>
      <c r="J374" s="228"/>
      <c r="K374" s="19"/>
      <c r="L374" s="228"/>
      <c r="M374" s="228"/>
      <c r="N374" s="228"/>
      <c r="O374" s="228"/>
      <c r="P374" s="228"/>
      <c r="Q374" s="281"/>
      <c r="R374" s="281"/>
      <c r="S374" s="228"/>
      <c r="T374" s="228"/>
      <c r="U374" s="228"/>
      <c r="V374" s="19"/>
      <c r="W374" s="19"/>
      <c r="X374" s="228"/>
      <c r="Y374" s="228"/>
      <c r="Z374" s="281"/>
      <c r="AA374" s="18"/>
      <c r="AB374" s="18"/>
      <c r="AC374" s="228"/>
    </row>
    <row r="375" spans="1:29">
      <c r="A375" s="18"/>
      <c r="B375" s="18"/>
      <c r="C375" s="228"/>
      <c r="D375" s="228"/>
      <c r="E375" s="228"/>
      <c r="F375" s="228"/>
      <c r="G375" s="228"/>
      <c r="H375" s="228"/>
      <c r="I375" s="228"/>
      <c r="J375" s="228"/>
      <c r="K375" s="19"/>
      <c r="L375" s="228"/>
      <c r="M375" s="228"/>
      <c r="N375" s="228"/>
      <c r="O375" s="228"/>
      <c r="P375" s="228"/>
      <c r="Q375" s="281"/>
      <c r="R375" s="281"/>
      <c r="S375" s="228"/>
      <c r="T375" s="228"/>
      <c r="U375" s="228"/>
      <c r="V375" s="19"/>
      <c r="W375" s="19"/>
      <c r="X375" s="228"/>
      <c r="Y375" s="228"/>
      <c r="Z375" s="281"/>
      <c r="AA375" s="18"/>
      <c r="AB375" s="18"/>
      <c r="AC375" s="228"/>
    </row>
    <row r="376" spans="1:29">
      <c r="A376" s="18"/>
      <c r="B376" s="18"/>
      <c r="C376" s="228"/>
      <c r="D376" s="228"/>
      <c r="E376" s="228"/>
      <c r="F376" s="228"/>
      <c r="G376" s="228"/>
      <c r="H376" s="228"/>
      <c r="I376" s="228"/>
      <c r="J376" s="228"/>
      <c r="K376" s="19"/>
      <c r="L376" s="228"/>
      <c r="M376" s="228"/>
      <c r="N376" s="228"/>
      <c r="O376" s="228"/>
      <c r="P376" s="228"/>
      <c r="Q376" s="281"/>
      <c r="R376" s="281"/>
      <c r="S376" s="228"/>
      <c r="T376" s="228"/>
      <c r="U376" s="228"/>
      <c r="V376" s="19"/>
      <c r="W376" s="19"/>
      <c r="X376" s="228"/>
      <c r="Y376" s="228"/>
      <c r="Z376" s="281"/>
      <c r="AA376" s="18"/>
      <c r="AB376" s="18"/>
      <c r="AC376" s="228"/>
    </row>
    <row r="377" spans="1:29">
      <c r="A377" s="18"/>
      <c r="B377" s="18"/>
      <c r="C377" s="228"/>
      <c r="D377" s="228"/>
      <c r="E377" s="228"/>
      <c r="F377" s="228"/>
      <c r="G377" s="228"/>
      <c r="H377" s="228"/>
      <c r="I377" s="228"/>
      <c r="J377" s="228"/>
      <c r="K377" s="19"/>
      <c r="L377" s="228"/>
      <c r="M377" s="228"/>
      <c r="N377" s="228"/>
      <c r="O377" s="228"/>
      <c r="P377" s="228"/>
      <c r="Q377" s="281"/>
      <c r="R377" s="281"/>
      <c r="S377" s="228"/>
      <c r="T377" s="228"/>
      <c r="U377" s="228"/>
      <c r="V377" s="19"/>
      <c r="W377" s="19"/>
      <c r="X377" s="228"/>
      <c r="Y377" s="228"/>
      <c r="Z377" s="281"/>
      <c r="AA377" s="18"/>
      <c r="AB377" s="18"/>
      <c r="AC377" s="228"/>
    </row>
    <row r="378" spans="1:29">
      <c r="A378" s="18"/>
      <c r="B378" s="18"/>
      <c r="C378" s="228"/>
      <c r="D378" s="228"/>
      <c r="E378" s="228"/>
      <c r="F378" s="228"/>
      <c r="G378" s="228"/>
      <c r="H378" s="228"/>
      <c r="I378" s="228"/>
      <c r="J378" s="228"/>
      <c r="K378" s="19"/>
      <c r="L378" s="228"/>
      <c r="M378" s="228"/>
      <c r="N378" s="228"/>
      <c r="O378" s="228"/>
      <c r="P378" s="228"/>
      <c r="Q378" s="281"/>
      <c r="R378" s="281"/>
      <c r="S378" s="228"/>
      <c r="T378" s="228"/>
      <c r="U378" s="228"/>
      <c r="V378" s="19"/>
      <c r="W378" s="19"/>
      <c r="X378" s="228"/>
      <c r="Y378" s="228"/>
      <c r="Z378" s="281"/>
      <c r="AA378" s="18"/>
      <c r="AB378" s="18"/>
      <c r="AC378" s="228"/>
    </row>
    <row r="379" spans="1:29">
      <c r="A379" s="18"/>
      <c r="B379" s="18"/>
      <c r="C379" s="228"/>
      <c r="D379" s="228"/>
      <c r="E379" s="228"/>
      <c r="F379" s="228"/>
      <c r="G379" s="228"/>
      <c r="H379" s="228"/>
      <c r="I379" s="228"/>
      <c r="J379" s="228"/>
      <c r="K379" s="19"/>
      <c r="L379" s="228"/>
      <c r="M379" s="228"/>
      <c r="N379" s="228"/>
      <c r="O379" s="228"/>
      <c r="P379" s="228"/>
      <c r="Q379" s="281"/>
      <c r="R379" s="281"/>
      <c r="S379" s="228"/>
      <c r="T379" s="228"/>
      <c r="U379" s="228"/>
      <c r="V379" s="19"/>
      <c r="W379" s="19"/>
      <c r="X379" s="228"/>
      <c r="Y379" s="228"/>
      <c r="Z379" s="281"/>
      <c r="AA379" s="18"/>
      <c r="AB379" s="18"/>
      <c r="AC379" s="228"/>
    </row>
    <row r="380" spans="1:29">
      <c r="A380" s="18"/>
      <c r="B380" s="18"/>
      <c r="C380" s="228"/>
      <c r="D380" s="228"/>
      <c r="E380" s="228"/>
      <c r="F380" s="228"/>
      <c r="G380" s="228"/>
      <c r="H380" s="228"/>
      <c r="I380" s="228"/>
      <c r="J380" s="228"/>
      <c r="K380" s="19"/>
      <c r="L380" s="228"/>
      <c r="M380" s="228"/>
      <c r="N380" s="228"/>
      <c r="O380" s="228"/>
      <c r="P380" s="228"/>
      <c r="Q380" s="281"/>
      <c r="R380" s="281"/>
      <c r="S380" s="228"/>
      <c r="T380" s="228"/>
      <c r="U380" s="228"/>
      <c r="V380" s="19"/>
      <c r="W380" s="19"/>
      <c r="X380" s="228"/>
      <c r="Y380" s="228"/>
      <c r="Z380" s="281"/>
      <c r="AA380" s="18"/>
      <c r="AB380" s="18"/>
      <c r="AC380" s="228"/>
    </row>
    <row r="381" spans="1:29">
      <c r="A381" s="18"/>
      <c r="B381" s="18"/>
      <c r="C381" s="228"/>
      <c r="D381" s="228"/>
      <c r="E381" s="228"/>
      <c r="F381" s="228"/>
      <c r="G381" s="228"/>
      <c r="H381" s="228"/>
      <c r="I381" s="228"/>
      <c r="J381" s="228"/>
      <c r="K381" s="19"/>
      <c r="L381" s="228"/>
      <c r="M381" s="228"/>
      <c r="N381" s="228"/>
      <c r="O381" s="228"/>
      <c r="P381" s="228"/>
      <c r="Q381" s="281"/>
      <c r="R381" s="281"/>
      <c r="S381" s="228"/>
      <c r="T381" s="228"/>
      <c r="U381" s="228"/>
      <c r="V381" s="19"/>
      <c r="W381" s="19"/>
      <c r="X381" s="228"/>
      <c r="Y381" s="228"/>
      <c r="Z381" s="281"/>
      <c r="AA381" s="18"/>
      <c r="AB381" s="18"/>
      <c r="AC381" s="228"/>
    </row>
    <row r="382" spans="1:29">
      <c r="A382" s="18"/>
      <c r="B382" s="18"/>
      <c r="C382" s="228"/>
      <c r="D382" s="228"/>
      <c r="E382" s="228"/>
      <c r="F382" s="228"/>
      <c r="G382" s="228"/>
      <c r="H382" s="228"/>
      <c r="I382" s="228"/>
      <c r="J382" s="228"/>
      <c r="K382" s="19"/>
      <c r="L382" s="228"/>
      <c r="M382" s="228"/>
      <c r="N382" s="228"/>
      <c r="O382" s="228"/>
      <c r="P382" s="228"/>
      <c r="Q382" s="281"/>
      <c r="R382" s="281"/>
      <c r="S382" s="228"/>
      <c r="T382" s="228"/>
      <c r="U382" s="228"/>
      <c r="V382" s="19"/>
      <c r="W382" s="19"/>
      <c r="X382" s="228"/>
      <c r="Y382" s="228"/>
      <c r="Z382" s="281"/>
      <c r="AA382" s="18"/>
      <c r="AB382" s="18"/>
      <c r="AC382" s="228"/>
    </row>
    <row r="383" spans="1:29">
      <c r="A383" s="18"/>
      <c r="B383" s="18"/>
      <c r="C383" s="228"/>
      <c r="D383" s="228"/>
      <c r="E383" s="228"/>
      <c r="F383" s="228"/>
      <c r="G383" s="228"/>
      <c r="H383" s="228"/>
      <c r="I383" s="228"/>
      <c r="J383" s="228"/>
      <c r="K383" s="19"/>
      <c r="L383" s="228"/>
      <c r="M383" s="228"/>
      <c r="N383" s="228"/>
      <c r="O383" s="228"/>
      <c r="P383" s="228"/>
      <c r="Q383" s="281"/>
      <c r="R383" s="281"/>
      <c r="S383" s="228"/>
      <c r="T383" s="228"/>
      <c r="U383" s="228"/>
      <c r="V383" s="19"/>
      <c r="W383" s="19"/>
      <c r="X383" s="228"/>
      <c r="Y383" s="228"/>
      <c r="Z383" s="281"/>
      <c r="AA383" s="18"/>
      <c r="AB383" s="18"/>
      <c r="AC383" s="228"/>
    </row>
    <row r="384" spans="1:29">
      <c r="A384" s="18"/>
      <c r="B384" s="18"/>
      <c r="C384" s="228"/>
      <c r="D384" s="228"/>
      <c r="E384" s="228"/>
      <c r="F384" s="228"/>
      <c r="G384" s="228"/>
      <c r="H384" s="228"/>
      <c r="I384" s="228"/>
      <c r="J384" s="228"/>
      <c r="K384" s="19"/>
      <c r="L384" s="228"/>
      <c r="M384" s="228"/>
      <c r="N384" s="228"/>
      <c r="O384" s="228"/>
      <c r="P384" s="228"/>
      <c r="Q384" s="281"/>
      <c r="R384" s="281"/>
      <c r="S384" s="228"/>
      <c r="T384" s="228"/>
      <c r="U384" s="228"/>
      <c r="V384" s="19"/>
      <c r="W384" s="19"/>
      <c r="X384" s="228"/>
      <c r="Y384" s="228"/>
      <c r="Z384" s="281"/>
      <c r="AA384" s="18"/>
      <c r="AB384" s="18"/>
      <c r="AC384" s="228"/>
    </row>
    <row r="385" spans="1:29">
      <c r="A385" s="18"/>
      <c r="B385" s="18"/>
      <c r="C385" s="228"/>
      <c r="D385" s="228"/>
      <c r="E385" s="228"/>
      <c r="F385" s="228"/>
      <c r="G385" s="228"/>
      <c r="H385" s="228"/>
      <c r="I385" s="228"/>
      <c r="J385" s="228"/>
      <c r="K385" s="19"/>
      <c r="L385" s="228"/>
      <c r="M385" s="228"/>
      <c r="N385" s="228"/>
      <c r="O385" s="228"/>
      <c r="P385" s="228"/>
      <c r="Q385" s="281"/>
      <c r="R385" s="281"/>
      <c r="S385" s="228"/>
      <c r="T385" s="228"/>
      <c r="U385" s="228"/>
      <c r="V385" s="19"/>
      <c r="W385" s="19"/>
      <c r="X385" s="228"/>
      <c r="Y385" s="228"/>
      <c r="Z385" s="281"/>
      <c r="AA385" s="18"/>
      <c r="AB385" s="18"/>
      <c r="AC385" s="228"/>
    </row>
    <row r="386" spans="1:29">
      <c r="A386" s="18"/>
      <c r="B386" s="18"/>
      <c r="C386" s="228"/>
      <c r="D386" s="228"/>
      <c r="E386" s="228"/>
      <c r="F386" s="228"/>
      <c r="G386" s="228"/>
      <c r="H386" s="228"/>
      <c r="I386" s="228"/>
      <c r="J386" s="228"/>
      <c r="K386" s="19"/>
      <c r="L386" s="228"/>
      <c r="M386" s="228"/>
      <c r="N386" s="228"/>
      <c r="O386" s="228"/>
      <c r="P386" s="228"/>
      <c r="Q386" s="281"/>
      <c r="R386" s="281"/>
      <c r="S386" s="228"/>
      <c r="T386" s="228"/>
      <c r="U386" s="228"/>
      <c r="V386" s="19"/>
      <c r="W386" s="19"/>
      <c r="X386" s="228"/>
      <c r="Y386" s="228"/>
      <c r="Z386" s="281"/>
      <c r="AA386" s="18"/>
      <c r="AB386" s="18"/>
      <c r="AC386" s="228"/>
    </row>
    <row r="387" spans="1:29">
      <c r="A387" s="18"/>
      <c r="B387" s="18"/>
      <c r="C387" s="228"/>
      <c r="D387" s="228"/>
      <c r="E387" s="228"/>
      <c r="F387" s="228"/>
      <c r="G387" s="228"/>
      <c r="H387" s="228"/>
      <c r="I387" s="228"/>
      <c r="J387" s="228"/>
      <c r="K387" s="19"/>
      <c r="L387" s="228"/>
      <c r="M387" s="228"/>
      <c r="N387" s="228"/>
      <c r="O387" s="228"/>
      <c r="P387" s="228"/>
      <c r="Q387" s="281"/>
      <c r="R387" s="281"/>
      <c r="S387" s="228"/>
      <c r="T387" s="228"/>
      <c r="U387" s="228"/>
      <c r="V387" s="19"/>
      <c r="W387" s="19"/>
      <c r="X387" s="228"/>
      <c r="Y387" s="228"/>
      <c r="Z387" s="281"/>
      <c r="AA387" s="18"/>
      <c r="AB387" s="18"/>
      <c r="AC387" s="228"/>
    </row>
    <row r="388" spans="1:29">
      <c r="A388" s="18"/>
      <c r="B388" s="18"/>
      <c r="C388" s="228"/>
      <c r="D388" s="228"/>
      <c r="E388" s="228"/>
      <c r="F388" s="228"/>
      <c r="G388" s="228"/>
      <c r="H388" s="228"/>
      <c r="I388" s="228"/>
      <c r="J388" s="228"/>
      <c r="K388" s="19"/>
      <c r="L388" s="228"/>
      <c r="M388" s="228"/>
      <c r="N388" s="228"/>
      <c r="O388" s="228"/>
      <c r="P388" s="228"/>
      <c r="Q388" s="281"/>
      <c r="R388" s="281"/>
      <c r="S388" s="228"/>
      <c r="T388" s="228"/>
      <c r="U388" s="228"/>
      <c r="V388" s="19"/>
      <c r="W388" s="19"/>
      <c r="X388" s="228"/>
      <c r="Y388" s="228"/>
      <c r="Z388" s="281"/>
      <c r="AA388" s="18"/>
      <c r="AB388" s="18"/>
      <c r="AC388" s="228"/>
    </row>
    <row r="389" spans="1:29">
      <c r="A389" s="18"/>
      <c r="B389" s="18"/>
      <c r="C389" s="228"/>
      <c r="D389" s="228"/>
      <c r="E389" s="228"/>
      <c r="F389" s="228"/>
      <c r="G389" s="228"/>
      <c r="H389" s="228"/>
      <c r="I389" s="228"/>
      <c r="J389" s="228"/>
      <c r="K389" s="19"/>
      <c r="L389" s="228"/>
      <c r="M389" s="228"/>
      <c r="N389" s="228"/>
      <c r="O389" s="228"/>
      <c r="P389" s="228"/>
      <c r="Q389" s="281"/>
      <c r="R389" s="281"/>
      <c r="S389" s="228"/>
      <c r="T389" s="228"/>
      <c r="U389" s="228"/>
      <c r="V389" s="19"/>
      <c r="W389" s="19"/>
      <c r="X389" s="228"/>
      <c r="Y389" s="228"/>
      <c r="Z389" s="281"/>
      <c r="AA389" s="18"/>
      <c r="AB389" s="18"/>
      <c r="AC389" s="228"/>
    </row>
    <row r="390" spans="1:29">
      <c r="A390" s="18"/>
      <c r="B390" s="18"/>
      <c r="C390" s="228"/>
      <c r="D390" s="228"/>
      <c r="E390" s="228"/>
      <c r="F390" s="228"/>
      <c r="G390" s="228"/>
      <c r="H390" s="228"/>
      <c r="I390" s="228"/>
      <c r="J390" s="228"/>
      <c r="K390" s="19"/>
      <c r="L390" s="228"/>
      <c r="M390" s="228"/>
      <c r="N390" s="228"/>
      <c r="O390" s="228"/>
      <c r="P390" s="228"/>
      <c r="Q390" s="281"/>
      <c r="R390" s="281"/>
      <c r="S390" s="228"/>
      <c r="T390" s="228"/>
      <c r="U390" s="228"/>
      <c r="V390" s="19"/>
      <c r="W390" s="19"/>
      <c r="X390" s="228"/>
      <c r="Y390" s="228"/>
      <c r="Z390" s="281"/>
      <c r="AA390" s="18"/>
      <c r="AB390" s="18"/>
      <c r="AC390" s="228"/>
    </row>
    <row r="391" spans="1:29">
      <c r="A391" s="18"/>
      <c r="B391" s="18"/>
      <c r="C391" s="228"/>
      <c r="D391" s="228"/>
      <c r="E391" s="228"/>
      <c r="F391" s="228"/>
      <c r="G391" s="228"/>
      <c r="H391" s="228"/>
      <c r="I391" s="228"/>
      <c r="J391" s="228"/>
      <c r="K391" s="19"/>
      <c r="L391" s="228"/>
      <c r="M391" s="228"/>
      <c r="N391" s="228"/>
      <c r="O391" s="228"/>
      <c r="P391" s="228"/>
      <c r="Q391" s="281"/>
      <c r="R391" s="281"/>
      <c r="S391" s="228"/>
      <c r="T391" s="228"/>
      <c r="U391" s="228"/>
      <c r="V391" s="19"/>
      <c r="W391" s="19"/>
      <c r="X391" s="228"/>
      <c r="Y391" s="228"/>
      <c r="Z391" s="281"/>
      <c r="AA391" s="18"/>
      <c r="AB391" s="18"/>
      <c r="AC391" s="228"/>
    </row>
    <row r="392" spans="1:29">
      <c r="A392" s="18"/>
      <c r="B392" s="18"/>
      <c r="C392" s="228"/>
      <c r="D392" s="228"/>
      <c r="E392" s="228"/>
      <c r="F392" s="228"/>
      <c r="G392" s="228"/>
      <c r="H392" s="228"/>
      <c r="I392" s="228"/>
      <c r="J392" s="228"/>
      <c r="K392" s="19"/>
      <c r="L392" s="228"/>
      <c r="M392" s="228"/>
      <c r="N392" s="228"/>
      <c r="O392" s="228"/>
      <c r="P392" s="228"/>
      <c r="Q392" s="281"/>
      <c r="R392" s="281"/>
      <c r="S392" s="228"/>
      <c r="T392" s="228"/>
      <c r="U392" s="228"/>
      <c r="V392" s="19"/>
      <c r="W392" s="19"/>
      <c r="X392" s="228"/>
      <c r="Y392" s="228"/>
      <c r="Z392" s="281"/>
      <c r="AA392" s="18"/>
      <c r="AB392" s="18"/>
      <c r="AC392" s="228"/>
    </row>
    <row r="393" spans="1:29">
      <c r="A393" s="18"/>
      <c r="B393" s="18"/>
      <c r="C393" s="228"/>
      <c r="D393" s="228"/>
      <c r="E393" s="228"/>
      <c r="F393" s="228"/>
      <c r="G393" s="228"/>
      <c r="H393" s="228"/>
      <c r="I393" s="228"/>
      <c r="J393" s="228"/>
      <c r="K393" s="19"/>
      <c r="L393" s="228"/>
      <c r="M393" s="228"/>
      <c r="N393" s="228"/>
      <c r="O393" s="228"/>
      <c r="P393" s="228"/>
      <c r="Q393" s="281"/>
      <c r="R393" s="281"/>
      <c r="S393" s="228"/>
      <c r="T393" s="228"/>
      <c r="U393" s="228"/>
      <c r="V393" s="19"/>
      <c r="W393" s="19"/>
      <c r="X393" s="228"/>
      <c r="Y393" s="228"/>
      <c r="Z393" s="281"/>
      <c r="AA393" s="18"/>
      <c r="AB393" s="18"/>
      <c r="AC393" s="228"/>
    </row>
    <row r="394" spans="1:29">
      <c r="A394" s="18"/>
      <c r="B394" s="18"/>
      <c r="C394" s="228"/>
      <c r="D394" s="228"/>
      <c r="E394" s="228"/>
      <c r="F394" s="228"/>
      <c r="G394" s="228"/>
      <c r="H394" s="228"/>
      <c r="I394" s="228"/>
      <c r="J394" s="228"/>
      <c r="K394" s="19"/>
      <c r="L394" s="228"/>
      <c r="M394" s="228"/>
      <c r="N394" s="228"/>
      <c r="O394" s="228"/>
      <c r="P394" s="228"/>
      <c r="Q394" s="281"/>
      <c r="R394" s="281"/>
      <c r="S394" s="228"/>
      <c r="T394" s="228"/>
      <c r="U394" s="228"/>
      <c r="V394" s="19"/>
      <c r="W394" s="19"/>
      <c r="X394" s="228"/>
      <c r="Y394" s="228"/>
      <c r="Z394" s="281"/>
      <c r="AA394" s="18"/>
      <c r="AB394" s="18"/>
      <c r="AC394" s="228"/>
    </row>
    <row r="395" spans="1:29">
      <c r="A395" s="18"/>
      <c r="B395" s="18"/>
      <c r="C395" s="228"/>
      <c r="D395" s="228"/>
      <c r="E395" s="228"/>
      <c r="F395" s="228"/>
      <c r="G395" s="228"/>
      <c r="H395" s="228"/>
      <c r="I395" s="228"/>
      <c r="J395" s="228"/>
      <c r="K395" s="19"/>
      <c r="L395" s="228"/>
      <c r="M395" s="228"/>
      <c r="N395" s="228"/>
      <c r="O395" s="228"/>
      <c r="P395" s="228"/>
      <c r="Q395" s="281"/>
      <c r="R395" s="281"/>
      <c r="S395" s="228"/>
      <c r="T395" s="228"/>
      <c r="U395" s="228"/>
      <c r="V395" s="19"/>
      <c r="W395" s="19"/>
      <c r="X395" s="228"/>
      <c r="Y395" s="228"/>
      <c r="Z395" s="281"/>
      <c r="AA395" s="18"/>
      <c r="AB395" s="18"/>
      <c r="AC395" s="228"/>
    </row>
    <row r="396" spans="1:29">
      <c r="A396" s="18"/>
      <c r="B396" s="18"/>
      <c r="C396" s="228"/>
      <c r="D396" s="228"/>
      <c r="E396" s="228"/>
      <c r="F396" s="228"/>
      <c r="G396" s="228"/>
      <c r="H396" s="228"/>
      <c r="I396" s="228"/>
      <c r="J396" s="228"/>
      <c r="K396" s="19"/>
      <c r="L396" s="228"/>
      <c r="M396" s="228"/>
      <c r="N396" s="228"/>
      <c r="O396" s="228"/>
      <c r="P396" s="228"/>
      <c r="Q396" s="281"/>
      <c r="R396" s="281"/>
      <c r="S396" s="228"/>
      <c r="T396" s="228"/>
      <c r="U396" s="228"/>
      <c r="V396" s="19"/>
      <c r="W396" s="19"/>
      <c r="X396" s="228"/>
      <c r="Y396" s="228"/>
      <c r="Z396" s="281"/>
      <c r="AA396" s="18"/>
      <c r="AB396" s="18"/>
      <c r="AC396" s="228"/>
    </row>
    <row r="397" spans="1:29">
      <c r="A397" s="18"/>
      <c r="B397" s="18"/>
      <c r="C397" s="228"/>
      <c r="D397" s="228"/>
      <c r="E397" s="228"/>
      <c r="F397" s="228"/>
      <c r="G397" s="228"/>
      <c r="H397" s="228"/>
      <c r="I397" s="228"/>
      <c r="J397" s="228"/>
      <c r="K397" s="19"/>
      <c r="L397" s="228"/>
      <c r="M397" s="228"/>
      <c r="N397" s="228"/>
      <c r="O397" s="228"/>
      <c r="P397" s="228"/>
      <c r="Q397" s="281"/>
      <c r="R397" s="281"/>
      <c r="S397" s="228"/>
      <c r="T397" s="228"/>
      <c r="U397" s="228"/>
      <c r="V397" s="19"/>
      <c r="W397" s="19"/>
      <c r="X397" s="228"/>
      <c r="Y397" s="228"/>
      <c r="Z397" s="281"/>
      <c r="AA397" s="18"/>
      <c r="AB397" s="18"/>
      <c r="AC397" s="228"/>
    </row>
    <row r="398" spans="1:29">
      <c r="A398" s="18"/>
      <c r="B398" s="18"/>
      <c r="C398" s="228"/>
      <c r="D398" s="228"/>
      <c r="E398" s="228"/>
      <c r="F398" s="228"/>
      <c r="G398" s="228"/>
      <c r="H398" s="228"/>
      <c r="I398" s="228"/>
      <c r="J398" s="228"/>
      <c r="K398" s="19"/>
      <c r="L398" s="228"/>
      <c r="M398" s="228"/>
      <c r="N398" s="228"/>
      <c r="O398" s="228"/>
      <c r="P398" s="228"/>
      <c r="Q398" s="281"/>
      <c r="R398" s="281"/>
      <c r="S398" s="228"/>
      <c r="T398" s="228"/>
      <c r="U398" s="228"/>
      <c r="V398" s="19"/>
      <c r="W398" s="19"/>
      <c r="X398" s="228"/>
      <c r="Y398" s="228"/>
      <c r="Z398" s="281"/>
      <c r="AA398" s="18"/>
      <c r="AB398" s="18"/>
      <c r="AC398" s="228"/>
    </row>
    <row r="399" spans="1:29">
      <c r="A399" s="18"/>
      <c r="B399" s="18"/>
      <c r="C399" s="228"/>
      <c r="D399" s="228"/>
      <c r="E399" s="228"/>
      <c r="F399" s="228"/>
      <c r="G399" s="228"/>
      <c r="H399" s="228"/>
      <c r="I399" s="228"/>
      <c r="J399" s="228"/>
      <c r="K399" s="19"/>
      <c r="L399" s="228"/>
      <c r="M399" s="228"/>
      <c r="N399" s="228"/>
      <c r="O399" s="228"/>
      <c r="P399" s="228"/>
      <c r="Q399" s="281"/>
      <c r="R399" s="281"/>
      <c r="S399" s="228"/>
      <c r="T399" s="228"/>
      <c r="U399" s="228"/>
      <c r="V399" s="19"/>
      <c r="W399" s="19"/>
      <c r="X399" s="228"/>
      <c r="Y399" s="228"/>
      <c r="Z399" s="281"/>
      <c r="AA399" s="18"/>
      <c r="AB399" s="18"/>
      <c r="AC399" s="228"/>
    </row>
    <row r="400" spans="1:29">
      <c r="A400" s="18"/>
      <c r="B400" s="18"/>
      <c r="C400" s="228"/>
      <c r="D400" s="228"/>
      <c r="E400" s="228"/>
      <c r="F400" s="228"/>
      <c r="G400" s="228"/>
      <c r="H400" s="228"/>
      <c r="I400" s="228"/>
      <c r="J400" s="228"/>
      <c r="K400" s="19"/>
      <c r="L400" s="228"/>
      <c r="M400" s="228"/>
      <c r="N400" s="228"/>
      <c r="O400" s="228"/>
      <c r="P400" s="228"/>
      <c r="Q400" s="281"/>
      <c r="R400" s="281"/>
      <c r="S400" s="228"/>
      <c r="T400" s="228"/>
      <c r="U400" s="228"/>
      <c r="V400" s="19"/>
      <c r="W400" s="19"/>
      <c r="X400" s="228"/>
      <c r="Y400" s="228"/>
      <c r="Z400" s="281"/>
      <c r="AA400" s="18"/>
      <c r="AB400" s="18"/>
      <c r="AC400" s="228"/>
    </row>
    <row r="401" spans="1:29">
      <c r="A401" s="18"/>
      <c r="B401" s="18"/>
      <c r="C401" s="228"/>
      <c r="D401" s="228"/>
      <c r="E401" s="228"/>
      <c r="F401" s="228"/>
      <c r="G401" s="228"/>
      <c r="H401" s="228"/>
      <c r="I401" s="228"/>
      <c r="J401" s="228"/>
      <c r="K401" s="19"/>
      <c r="L401" s="228"/>
      <c r="M401" s="228"/>
      <c r="N401" s="228"/>
      <c r="O401" s="228"/>
      <c r="P401" s="228"/>
      <c r="Q401" s="281"/>
      <c r="R401" s="281"/>
      <c r="S401" s="228"/>
      <c r="T401" s="228"/>
      <c r="U401" s="228"/>
      <c r="V401" s="19"/>
      <c r="W401" s="19"/>
      <c r="X401" s="228"/>
      <c r="Y401" s="228"/>
      <c r="Z401" s="281"/>
      <c r="AA401" s="18"/>
      <c r="AB401" s="18"/>
      <c r="AC401" s="228"/>
    </row>
    <row r="402" spans="1:29">
      <c r="A402" s="18"/>
      <c r="B402" s="18"/>
      <c r="C402" s="228"/>
      <c r="D402" s="228"/>
      <c r="E402" s="228"/>
      <c r="F402" s="228"/>
      <c r="G402" s="228"/>
      <c r="H402" s="228"/>
      <c r="I402" s="228"/>
      <c r="J402" s="228"/>
      <c r="K402" s="19"/>
      <c r="L402" s="228"/>
      <c r="M402" s="228"/>
      <c r="N402" s="228"/>
      <c r="O402" s="228"/>
      <c r="P402" s="228"/>
      <c r="Q402" s="281"/>
      <c r="R402" s="281"/>
      <c r="S402" s="228"/>
      <c r="T402" s="228"/>
      <c r="U402" s="228"/>
      <c r="V402" s="19"/>
      <c r="W402" s="19"/>
      <c r="X402" s="228"/>
      <c r="Y402" s="228"/>
      <c r="Z402" s="281"/>
      <c r="AA402" s="18"/>
      <c r="AB402" s="18"/>
      <c r="AC402" s="228"/>
    </row>
    <row r="403" spans="1:29">
      <c r="A403" s="18"/>
      <c r="B403" s="18"/>
      <c r="C403" s="228"/>
      <c r="D403" s="228"/>
      <c r="E403" s="228"/>
      <c r="F403" s="228"/>
      <c r="G403" s="228"/>
      <c r="H403" s="228"/>
      <c r="I403" s="228"/>
      <c r="J403" s="228"/>
      <c r="K403" s="19"/>
      <c r="L403" s="228"/>
      <c r="M403" s="228"/>
      <c r="N403" s="228"/>
      <c r="O403" s="228"/>
      <c r="P403" s="228"/>
      <c r="Q403" s="281"/>
      <c r="R403" s="281"/>
      <c r="S403" s="228"/>
      <c r="T403" s="228"/>
      <c r="U403" s="228"/>
      <c r="V403" s="19"/>
      <c r="W403" s="19"/>
      <c r="X403" s="228"/>
      <c r="Y403" s="228"/>
      <c r="Z403" s="281"/>
      <c r="AA403" s="18"/>
      <c r="AB403" s="18"/>
      <c r="AC403" s="228"/>
    </row>
    <row r="404" spans="1:29">
      <c r="A404" s="18"/>
      <c r="B404" s="18"/>
      <c r="C404" s="228"/>
      <c r="D404" s="228"/>
      <c r="E404" s="228"/>
      <c r="F404" s="228"/>
      <c r="G404" s="228"/>
      <c r="H404" s="228"/>
      <c r="I404" s="228"/>
      <c r="J404" s="228"/>
      <c r="K404" s="19"/>
      <c r="L404" s="228"/>
      <c r="M404" s="228"/>
      <c r="N404" s="228"/>
      <c r="O404" s="228"/>
      <c r="P404" s="228"/>
      <c r="Q404" s="281"/>
      <c r="R404" s="281"/>
      <c r="S404" s="228"/>
      <c r="T404" s="228"/>
      <c r="U404" s="228"/>
      <c r="V404" s="19"/>
      <c r="W404" s="19"/>
      <c r="X404" s="228"/>
      <c r="Y404" s="228"/>
      <c r="Z404" s="281"/>
      <c r="AA404" s="18"/>
      <c r="AB404" s="18"/>
      <c r="AC404" s="228"/>
    </row>
    <row r="405" spans="1:29">
      <c r="A405" s="18"/>
      <c r="B405" s="18"/>
      <c r="C405" s="228"/>
      <c r="D405" s="228"/>
      <c r="E405" s="228"/>
      <c r="F405" s="228"/>
      <c r="G405" s="228"/>
      <c r="H405" s="228"/>
      <c r="I405" s="228"/>
      <c r="J405" s="228"/>
      <c r="K405" s="19"/>
      <c r="L405" s="228"/>
      <c r="M405" s="228"/>
      <c r="N405" s="228"/>
      <c r="O405" s="228"/>
      <c r="P405" s="228"/>
      <c r="Q405" s="281"/>
      <c r="R405" s="281"/>
      <c r="S405" s="228"/>
      <c r="T405" s="228"/>
      <c r="U405" s="228"/>
      <c r="V405" s="19"/>
      <c r="W405" s="19"/>
      <c r="X405" s="228"/>
      <c r="Y405" s="228"/>
      <c r="Z405" s="281"/>
      <c r="AA405" s="18"/>
      <c r="AB405" s="18"/>
      <c r="AC405" s="228"/>
    </row>
    <row r="406" spans="1:29">
      <c r="A406" s="18"/>
      <c r="B406" s="18"/>
      <c r="C406" s="228"/>
      <c r="D406" s="228"/>
      <c r="E406" s="228"/>
      <c r="F406" s="228"/>
      <c r="G406" s="228"/>
      <c r="H406" s="228"/>
      <c r="I406" s="228"/>
      <c r="J406" s="228"/>
      <c r="K406" s="19"/>
      <c r="L406" s="228"/>
      <c r="M406" s="228"/>
      <c r="N406" s="228"/>
      <c r="O406" s="228"/>
      <c r="P406" s="228"/>
      <c r="Q406" s="281"/>
      <c r="R406" s="281"/>
      <c r="S406" s="228"/>
      <c r="T406" s="228"/>
      <c r="U406" s="228"/>
      <c r="V406" s="19"/>
      <c r="W406" s="19"/>
      <c r="X406" s="228"/>
      <c r="Y406" s="228"/>
      <c r="Z406" s="281"/>
      <c r="AA406" s="18"/>
      <c r="AB406" s="18"/>
      <c r="AC406" s="228"/>
    </row>
    <row r="407" spans="1:29">
      <c r="A407" s="18"/>
      <c r="B407" s="18"/>
      <c r="C407" s="228"/>
      <c r="D407" s="228"/>
      <c r="E407" s="228"/>
      <c r="F407" s="228"/>
      <c r="G407" s="228"/>
      <c r="H407" s="228"/>
      <c r="I407" s="228"/>
      <c r="J407" s="228"/>
      <c r="K407" s="19"/>
      <c r="L407" s="228"/>
      <c r="M407" s="228"/>
      <c r="N407" s="228"/>
      <c r="O407" s="228"/>
      <c r="P407" s="228"/>
      <c r="Q407" s="281"/>
      <c r="R407" s="281"/>
      <c r="S407" s="228"/>
      <c r="T407" s="228"/>
      <c r="U407" s="228"/>
      <c r="V407" s="19"/>
      <c r="W407" s="19"/>
      <c r="X407" s="228"/>
      <c r="Y407" s="228"/>
      <c r="Z407" s="281"/>
      <c r="AA407" s="18"/>
      <c r="AB407" s="18"/>
      <c r="AC407" s="228"/>
    </row>
    <row r="408" spans="1:29">
      <c r="A408" s="18"/>
      <c r="B408" s="18"/>
      <c r="C408" s="228"/>
      <c r="D408" s="228"/>
      <c r="E408" s="228"/>
      <c r="F408" s="228"/>
      <c r="G408" s="228"/>
      <c r="H408" s="228"/>
      <c r="I408" s="228"/>
      <c r="J408" s="228"/>
      <c r="K408" s="19"/>
      <c r="L408" s="228"/>
      <c r="M408" s="228"/>
      <c r="N408" s="228"/>
      <c r="O408" s="228"/>
      <c r="P408" s="228"/>
      <c r="Q408" s="281"/>
      <c r="R408" s="281"/>
      <c r="S408" s="228"/>
      <c r="T408" s="228"/>
      <c r="U408" s="228"/>
      <c r="V408" s="19"/>
      <c r="W408" s="19"/>
      <c r="X408" s="228"/>
      <c r="Y408" s="228"/>
      <c r="Z408" s="281"/>
      <c r="AA408" s="18"/>
      <c r="AB408" s="18"/>
      <c r="AC408" s="228"/>
    </row>
    <row r="409" spans="1:29">
      <c r="A409" s="18"/>
      <c r="B409" s="18"/>
      <c r="C409" s="228"/>
      <c r="D409" s="228"/>
      <c r="E409" s="228"/>
      <c r="F409" s="228"/>
      <c r="G409" s="228"/>
      <c r="H409" s="228"/>
      <c r="I409" s="228"/>
      <c r="J409" s="228"/>
      <c r="K409" s="19"/>
      <c r="L409" s="228"/>
      <c r="M409" s="228"/>
      <c r="N409" s="228"/>
      <c r="O409" s="228"/>
      <c r="P409" s="228"/>
      <c r="Q409" s="281"/>
      <c r="R409" s="281"/>
      <c r="S409" s="228"/>
      <c r="T409" s="228"/>
      <c r="U409" s="228"/>
      <c r="V409" s="19"/>
      <c r="W409" s="19"/>
      <c r="X409" s="228"/>
      <c r="Y409" s="228"/>
      <c r="Z409" s="281"/>
      <c r="AA409" s="18"/>
      <c r="AB409" s="18"/>
      <c r="AC409" s="228"/>
    </row>
    <row r="410" spans="1:29">
      <c r="A410" s="18"/>
      <c r="B410" s="18"/>
      <c r="C410" s="228"/>
      <c r="D410" s="228"/>
      <c r="E410" s="228"/>
      <c r="F410" s="228"/>
      <c r="G410" s="228"/>
      <c r="H410" s="228"/>
      <c r="I410" s="228"/>
      <c r="J410" s="228"/>
      <c r="K410" s="19"/>
      <c r="L410" s="228"/>
      <c r="M410" s="228"/>
      <c r="N410" s="228"/>
      <c r="O410" s="228"/>
      <c r="P410" s="228"/>
      <c r="Q410" s="281"/>
      <c r="R410" s="281"/>
      <c r="S410" s="228"/>
      <c r="T410" s="228"/>
      <c r="U410" s="228"/>
      <c r="V410" s="19"/>
      <c r="W410" s="19"/>
      <c r="X410" s="228"/>
      <c r="Y410" s="228"/>
      <c r="Z410" s="281"/>
      <c r="AA410" s="18"/>
      <c r="AB410" s="18"/>
      <c r="AC410" s="228"/>
    </row>
    <row r="411" spans="1:29">
      <c r="A411" s="18"/>
      <c r="B411" s="18"/>
      <c r="C411" s="228"/>
      <c r="D411" s="228"/>
      <c r="E411" s="228"/>
      <c r="F411" s="228"/>
      <c r="G411" s="228"/>
      <c r="H411" s="228"/>
      <c r="I411" s="228"/>
      <c r="J411" s="228"/>
      <c r="K411" s="19"/>
      <c r="L411" s="228"/>
      <c r="M411" s="228"/>
      <c r="N411" s="228"/>
      <c r="O411" s="228"/>
      <c r="P411" s="228"/>
      <c r="Q411" s="281"/>
      <c r="R411" s="281"/>
      <c r="S411" s="228"/>
      <c r="T411" s="228"/>
      <c r="U411" s="228"/>
      <c r="V411" s="19"/>
      <c r="W411" s="19"/>
      <c r="X411" s="228"/>
      <c r="Y411" s="228"/>
      <c r="Z411" s="281"/>
      <c r="AA411" s="18"/>
      <c r="AB411" s="18"/>
      <c r="AC411" s="228"/>
    </row>
    <row r="412" spans="1:29">
      <c r="A412" s="18"/>
      <c r="B412" s="18"/>
      <c r="C412" s="228"/>
      <c r="D412" s="228"/>
      <c r="E412" s="228"/>
      <c r="F412" s="228"/>
      <c r="G412" s="228"/>
      <c r="H412" s="228"/>
      <c r="I412" s="228"/>
      <c r="J412" s="228"/>
      <c r="K412" s="19"/>
      <c r="L412" s="228"/>
      <c r="M412" s="228"/>
      <c r="N412" s="228"/>
      <c r="O412" s="228"/>
      <c r="P412" s="228"/>
      <c r="Q412" s="281"/>
      <c r="R412" s="281"/>
      <c r="S412" s="228"/>
      <c r="T412" s="228"/>
      <c r="U412" s="228"/>
      <c r="V412" s="19"/>
      <c r="W412" s="19"/>
      <c r="X412" s="228"/>
      <c r="Y412" s="228"/>
      <c r="Z412" s="281"/>
      <c r="AA412" s="18"/>
      <c r="AB412" s="18"/>
      <c r="AC412" s="228"/>
    </row>
    <row r="413" spans="1:29">
      <c r="A413" s="18"/>
      <c r="B413" s="18"/>
      <c r="C413" s="228"/>
      <c r="D413" s="228"/>
      <c r="E413" s="228"/>
      <c r="F413" s="228"/>
      <c r="G413" s="228"/>
      <c r="H413" s="228"/>
      <c r="I413" s="228"/>
      <c r="J413" s="228"/>
      <c r="K413" s="19"/>
      <c r="L413" s="228"/>
      <c r="M413" s="228"/>
      <c r="N413" s="228"/>
      <c r="O413" s="228"/>
      <c r="P413" s="228"/>
      <c r="Q413" s="281"/>
      <c r="R413" s="281"/>
      <c r="S413" s="228"/>
      <c r="T413" s="228"/>
      <c r="U413" s="228"/>
      <c r="V413" s="19"/>
      <c r="W413" s="19"/>
      <c r="X413" s="228"/>
      <c r="Y413" s="228"/>
      <c r="Z413" s="281"/>
      <c r="AA413" s="18"/>
      <c r="AB413" s="18"/>
      <c r="AC413" s="228"/>
    </row>
    <row r="414" spans="1:29">
      <c r="A414" s="18"/>
      <c r="B414" s="18"/>
      <c r="C414" s="228"/>
      <c r="D414" s="228"/>
      <c r="E414" s="228"/>
      <c r="F414" s="228"/>
      <c r="G414" s="228"/>
      <c r="H414" s="228"/>
      <c r="I414" s="228"/>
      <c r="J414" s="228"/>
      <c r="K414" s="19"/>
      <c r="L414" s="228"/>
      <c r="M414" s="228"/>
      <c r="N414" s="228"/>
      <c r="O414" s="228"/>
      <c r="P414" s="228"/>
      <c r="Q414" s="281"/>
      <c r="R414" s="281"/>
      <c r="S414" s="228"/>
      <c r="T414" s="228"/>
      <c r="U414" s="228"/>
      <c r="V414" s="19"/>
      <c r="W414" s="19"/>
      <c r="X414" s="228"/>
      <c r="Y414" s="228"/>
      <c r="Z414" s="281"/>
      <c r="AA414" s="18"/>
      <c r="AB414" s="18"/>
      <c r="AC414" s="228"/>
    </row>
    <row r="415" spans="1:29">
      <c r="A415" s="18"/>
      <c r="B415" s="18"/>
      <c r="C415" s="228"/>
      <c r="D415" s="228"/>
      <c r="E415" s="228"/>
      <c r="F415" s="228"/>
      <c r="G415" s="228"/>
      <c r="H415" s="228"/>
      <c r="I415" s="228"/>
      <c r="J415" s="228"/>
      <c r="K415" s="19"/>
      <c r="L415" s="228"/>
      <c r="M415" s="228"/>
      <c r="N415" s="228"/>
      <c r="O415" s="228"/>
      <c r="P415" s="228"/>
      <c r="Q415" s="281"/>
      <c r="R415" s="281"/>
      <c r="S415" s="228"/>
      <c r="T415" s="228"/>
      <c r="U415" s="228"/>
      <c r="V415" s="19"/>
      <c r="W415" s="19"/>
      <c r="X415" s="228"/>
      <c r="Y415" s="228"/>
      <c r="Z415" s="281"/>
      <c r="AA415" s="18"/>
      <c r="AB415" s="18"/>
      <c r="AC415" s="228"/>
    </row>
    <row r="416" spans="1:29">
      <c r="A416" s="18"/>
      <c r="B416" s="18"/>
      <c r="C416" s="228"/>
      <c r="D416" s="228"/>
      <c r="E416" s="228"/>
      <c r="F416" s="228"/>
      <c r="G416" s="228"/>
      <c r="H416" s="228"/>
      <c r="I416" s="228"/>
      <c r="J416" s="228"/>
      <c r="K416" s="19"/>
      <c r="L416" s="228"/>
      <c r="M416" s="228"/>
      <c r="N416" s="228"/>
      <c r="O416" s="228"/>
      <c r="P416" s="228"/>
      <c r="Q416" s="281"/>
      <c r="R416" s="281"/>
      <c r="S416" s="228"/>
      <c r="T416" s="228"/>
      <c r="U416" s="228"/>
      <c r="V416" s="19"/>
      <c r="W416" s="19"/>
      <c r="X416" s="228"/>
      <c r="Y416" s="228"/>
      <c r="Z416" s="281"/>
      <c r="AA416" s="18"/>
      <c r="AB416" s="18"/>
      <c r="AC416" s="228"/>
    </row>
    <row r="417" spans="1:29">
      <c r="A417" s="18"/>
      <c r="B417" s="18"/>
      <c r="C417" s="228"/>
      <c r="D417" s="228"/>
      <c r="E417" s="228"/>
      <c r="F417" s="228"/>
      <c r="G417" s="228"/>
      <c r="H417" s="228"/>
      <c r="I417" s="228"/>
      <c r="J417" s="228"/>
      <c r="K417" s="19"/>
      <c r="L417" s="228"/>
      <c r="M417" s="228"/>
      <c r="N417" s="228"/>
      <c r="O417" s="228"/>
      <c r="P417" s="228"/>
      <c r="Q417" s="281"/>
      <c r="R417" s="281"/>
      <c r="S417" s="228"/>
      <c r="T417" s="228"/>
      <c r="U417" s="228"/>
      <c r="V417" s="19"/>
      <c r="W417" s="19"/>
      <c r="X417" s="228"/>
      <c r="Y417" s="228"/>
      <c r="Z417" s="281"/>
      <c r="AA417" s="18"/>
      <c r="AB417" s="18"/>
      <c r="AC417" s="228"/>
    </row>
    <row r="418" spans="1:29">
      <c r="A418" s="18"/>
      <c r="B418" s="18"/>
      <c r="C418" s="228"/>
      <c r="D418" s="228"/>
      <c r="E418" s="228"/>
      <c r="F418" s="228"/>
      <c r="G418" s="228"/>
      <c r="H418" s="228"/>
      <c r="I418" s="228"/>
      <c r="J418" s="228"/>
      <c r="K418" s="19"/>
      <c r="L418" s="228"/>
      <c r="M418" s="228"/>
      <c r="N418" s="228"/>
      <c r="O418" s="228"/>
      <c r="P418" s="228"/>
      <c r="Q418" s="281"/>
      <c r="R418" s="281"/>
      <c r="S418" s="228"/>
      <c r="T418" s="228"/>
      <c r="U418" s="228"/>
      <c r="V418" s="19"/>
      <c r="W418" s="19"/>
      <c r="X418" s="228"/>
      <c r="Y418" s="228"/>
      <c r="Z418" s="281"/>
      <c r="AA418" s="18"/>
      <c r="AB418" s="18"/>
      <c r="AC418" s="228"/>
    </row>
    <row r="419" spans="1:29">
      <c r="A419" s="18"/>
      <c r="B419" s="18"/>
      <c r="C419" s="228"/>
      <c r="D419" s="228"/>
      <c r="E419" s="228"/>
      <c r="F419" s="228"/>
      <c r="G419" s="228"/>
      <c r="H419" s="228"/>
      <c r="I419" s="228"/>
      <c r="J419" s="228"/>
      <c r="K419" s="19"/>
      <c r="L419" s="228"/>
      <c r="M419" s="228"/>
      <c r="N419" s="228"/>
      <c r="O419" s="228"/>
      <c r="P419" s="228"/>
      <c r="Q419" s="281"/>
      <c r="R419" s="281"/>
      <c r="S419" s="228"/>
      <c r="T419" s="228"/>
      <c r="U419" s="228"/>
      <c r="V419" s="19"/>
      <c r="W419" s="19"/>
      <c r="X419" s="228"/>
      <c r="Y419" s="228"/>
      <c r="Z419" s="281"/>
      <c r="AA419" s="18"/>
      <c r="AB419" s="18"/>
      <c r="AC419" s="228"/>
    </row>
    <row r="420" spans="1:29">
      <c r="A420" s="18"/>
      <c r="B420" s="18"/>
      <c r="C420" s="228"/>
      <c r="D420" s="228"/>
      <c r="E420" s="228"/>
      <c r="F420" s="228"/>
      <c r="G420" s="228"/>
      <c r="H420" s="228"/>
      <c r="I420" s="228"/>
      <c r="J420" s="228"/>
      <c r="K420" s="19"/>
      <c r="L420" s="228"/>
      <c r="M420" s="228"/>
      <c r="N420" s="228"/>
      <c r="O420" s="228"/>
      <c r="P420" s="228"/>
      <c r="Q420" s="281"/>
      <c r="R420" s="281"/>
      <c r="S420" s="228"/>
      <c r="T420" s="228"/>
      <c r="U420" s="228"/>
      <c r="V420" s="19"/>
      <c r="W420" s="19"/>
      <c r="X420" s="228"/>
      <c r="Y420" s="228"/>
      <c r="Z420" s="281"/>
      <c r="AA420" s="18"/>
      <c r="AB420" s="18"/>
      <c r="AC420" s="228"/>
    </row>
    <row r="421" spans="1:29">
      <c r="A421" s="18"/>
      <c r="B421" s="18"/>
      <c r="C421" s="228"/>
      <c r="D421" s="228"/>
      <c r="E421" s="228"/>
      <c r="F421" s="228"/>
      <c r="G421" s="228"/>
      <c r="H421" s="228"/>
      <c r="I421" s="228"/>
      <c r="J421" s="228"/>
      <c r="K421" s="19"/>
      <c r="L421" s="228"/>
      <c r="M421" s="228"/>
      <c r="N421" s="228"/>
      <c r="O421" s="228"/>
      <c r="P421" s="228"/>
      <c r="Q421" s="281"/>
      <c r="R421" s="281"/>
      <c r="S421" s="228"/>
      <c r="T421" s="228"/>
      <c r="U421" s="228"/>
      <c r="V421" s="19"/>
      <c r="W421" s="19"/>
      <c r="X421" s="228"/>
      <c r="Y421" s="228"/>
      <c r="Z421" s="281"/>
      <c r="AA421" s="18"/>
      <c r="AB421" s="18"/>
      <c r="AC421" s="228"/>
    </row>
    <row r="422" spans="1:29">
      <c r="A422" s="18"/>
      <c r="B422" s="18"/>
      <c r="C422" s="228"/>
      <c r="D422" s="228"/>
      <c r="E422" s="228"/>
      <c r="F422" s="228"/>
      <c r="G422" s="228"/>
      <c r="H422" s="228"/>
      <c r="I422" s="228"/>
      <c r="J422" s="228"/>
      <c r="K422" s="19"/>
      <c r="L422" s="228"/>
      <c r="M422" s="228"/>
      <c r="N422" s="228"/>
      <c r="O422" s="228"/>
      <c r="P422" s="228"/>
      <c r="Q422" s="281"/>
      <c r="R422" s="281"/>
      <c r="S422" s="228"/>
      <c r="T422" s="228"/>
      <c r="U422" s="228"/>
      <c r="V422" s="19"/>
      <c r="W422" s="19"/>
      <c r="X422" s="228"/>
      <c r="Y422" s="228"/>
      <c r="Z422" s="281"/>
      <c r="AA422" s="18"/>
      <c r="AB422" s="18"/>
      <c r="AC422" s="228"/>
    </row>
    <row r="423" spans="1:29">
      <c r="A423" s="18"/>
      <c r="B423" s="18"/>
      <c r="C423" s="228"/>
      <c r="D423" s="228"/>
      <c r="E423" s="228"/>
      <c r="F423" s="228"/>
      <c r="G423" s="228"/>
      <c r="H423" s="228"/>
      <c r="I423" s="228"/>
      <c r="J423" s="228"/>
      <c r="K423" s="19"/>
      <c r="L423" s="228"/>
      <c r="M423" s="228"/>
      <c r="N423" s="228"/>
      <c r="O423" s="228"/>
      <c r="P423" s="228"/>
      <c r="Q423" s="281"/>
      <c r="R423" s="281"/>
      <c r="S423" s="228"/>
      <c r="T423" s="228"/>
      <c r="U423" s="228"/>
      <c r="V423" s="19"/>
      <c r="W423" s="19"/>
      <c r="X423" s="228"/>
      <c r="Y423" s="228"/>
      <c r="Z423" s="281"/>
      <c r="AA423" s="18"/>
      <c r="AB423" s="18"/>
      <c r="AC423" s="228"/>
    </row>
    <row r="424" spans="1:29">
      <c r="A424" s="18"/>
      <c r="B424" s="18"/>
      <c r="C424" s="228"/>
      <c r="D424" s="228"/>
      <c r="E424" s="228"/>
      <c r="F424" s="228"/>
      <c r="G424" s="228"/>
      <c r="H424" s="228"/>
      <c r="I424" s="228"/>
      <c r="J424" s="228"/>
      <c r="K424" s="19"/>
      <c r="L424" s="228"/>
      <c r="M424" s="228"/>
      <c r="N424" s="228"/>
      <c r="O424" s="228"/>
      <c r="P424" s="228"/>
      <c r="Q424" s="281"/>
      <c r="R424" s="281"/>
      <c r="S424" s="228"/>
      <c r="T424" s="228"/>
      <c r="U424" s="228"/>
      <c r="V424" s="19"/>
      <c r="W424" s="19"/>
      <c r="X424" s="228"/>
      <c r="Y424" s="228"/>
      <c r="Z424" s="281"/>
      <c r="AA424" s="18"/>
      <c r="AB424" s="18"/>
      <c r="AC424" s="228"/>
    </row>
    <row r="425" spans="1:29">
      <c r="A425" s="18"/>
      <c r="B425" s="18"/>
      <c r="C425" s="228"/>
      <c r="D425" s="228"/>
      <c r="E425" s="228"/>
      <c r="F425" s="228"/>
      <c r="G425" s="228"/>
      <c r="H425" s="228"/>
      <c r="I425" s="228"/>
      <c r="J425" s="228"/>
      <c r="K425" s="19"/>
      <c r="L425" s="228"/>
      <c r="M425" s="228"/>
      <c r="N425" s="228"/>
      <c r="O425" s="228"/>
      <c r="P425" s="228"/>
      <c r="Q425" s="281"/>
      <c r="R425" s="281"/>
      <c r="S425" s="228"/>
      <c r="T425" s="228"/>
      <c r="U425" s="228"/>
      <c r="V425" s="19"/>
      <c r="W425" s="19"/>
      <c r="X425" s="228"/>
      <c r="Y425" s="228"/>
      <c r="Z425" s="281"/>
      <c r="AA425" s="18"/>
      <c r="AB425" s="18"/>
      <c r="AC425" s="228"/>
    </row>
    <row r="426" spans="1:29">
      <c r="A426" s="18"/>
      <c r="B426" s="18"/>
      <c r="C426" s="228"/>
      <c r="D426" s="228"/>
      <c r="E426" s="228"/>
      <c r="F426" s="228"/>
      <c r="G426" s="228"/>
      <c r="H426" s="228"/>
      <c r="I426" s="228"/>
      <c r="J426" s="228"/>
      <c r="K426" s="19"/>
      <c r="L426" s="228"/>
      <c r="M426" s="228"/>
      <c r="N426" s="228"/>
      <c r="O426" s="228"/>
      <c r="P426" s="228"/>
      <c r="Q426" s="281"/>
      <c r="R426" s="281"/>
      <c r="S426" s="228"/>
      <c r="T426" s="228"/>
      <c r="U426" s="228"/>
      <c r="V426" s="19"/>
      <c r="W426" s="19"/>
      <c r="X426" s="228"/>
      <c r="Y426" s="228"/>
      <c r="Z426" s="281"/>
      <c r="AA426" s="18"/>
      <c r="AB426" s="18"/>
      <c r="AC426" s="228"/>
    </row>
    <row r="427" spans="1:29">
      <c r="A427" s="18"/>
      <c r="B427" s="18"/>
      <c r="C427" s="228"/>
      <c r="D427" s="228"/>
      <c r="E427" s="228"/>
      <c r="F427" s="228"/>
      <c r="G427" s="228"/>
      <c r="H427" s="228"/>
      <c r="I427" s="228"/>
      <c r="J427" s="228"/>
      <c r="K427" s="19"/>
      <c r="L427" s="228"/>
      <c r="M427" s="228"/>
      <c r="N427" s="228"/>
      <c r="O427" s="228"/>
      <c r="P427" s="228"/>
      <c r="Q427" s="281"/>
      <c r="R427" s="281"/>
      <c r="S427" s="228"/>
      <c r="T427" s="228"/>
      <c r="U427" s="228"/>
      <c r="V427" s="19"/>
      <c r="W427" s="19"/>
      <c r="X427" s="228"/>
      <c r="Y427" s="228"/>
      <c r="Z427" s="281"/>
      <c r="AA427" s="18"/>
      <c r="AB427" s="18"/>
      <c r="AC427" s="228"/>
    </row>
    <row r="428" spans="1:29">
      <c r="A428" s="18"/>
      <c r="B428" s="18"/>
      <c r="C428" s="228"/>
      <c r="D428" s="228"/>
      <c r="E428" s="228"/>
      <c r="F428" s="228"/>
      <c r="G428" s="228"/>
      <c r="H428" s="228"/>
      <c r="I428" s="228"/>
      <c r="J428" s="228"/>
      <c r="K428" s="19"/>
      <c r="L428" s="228"/>
      <c r="M428" s="228"/>
      <c r="N428" s="228"/>
      <c r="O428" s="228"/>
      <c r="P428" s="228"/>
      <c r="Q428" s="281"/>
      <c r="R428" s="281"/>
      <c r="S428" s="228"/>
      <c r="T428" s="228"/>
      <c r="U428" s="228"/>
      <c r="V428" s="19"/>
      <c r="W428" s="19"/>
      <c r="X428" s="228"/>
      <c r="Y428" s="228"/>
      <c r="Z428" s="281"/>
      <c r="AA428" s="18"/>
      <c r="AB428" s="18"/>
      <c r="AC428" s="228"/>
    </row>
    <row r="429" spans="1:29">
      <c r="A429" s="18"/>
      <c r="B429" s="18"/>
      <c r="C429" s="228"/>
      <c r="D429" s="228"/>
      <c r="E429" s="228"/>
      <c r="F429" s="228"/>
      <c r="G429" s="228"/>
      <c r="H429" s="228"/>
      <c r="I429" s="228"/>
      <c r="J429" s="228"/>
      <c r="K429" s="19"/>
      <c r="L429" s="228"/>
      <c r="M429" s="228"/>
      <c r="N429" s="228"/>
      <c r="O429" s="228"/>
      <c r="P429" s="228"/>
      <c r="Q429" s="281"/>
      <c r="R429" s="281"/>
      <c r="S429" s="228"/>
      <c r="T429" s="228"/>
      <c r="U429" s="228"/>
      <c r="V429" s="19"/>
      <c r="W429" s="19"/>
      <c r="X429" s="228"/>
      <c r="Y429" s="228"/>
      <c r="Z429" s="281"/>
      <c r="AA429" s="18"/>
      <c r="AB429" s="18"/>
      <c r="AC429" s="228"/>
    </row>
    <row r="430" spans="1:29">
      <c r="A430" s="18"/>
      <c r="B430" s="18"/>
      <c r="C430" s="228"/>
      <c r="D430" s="228"/>
      <c r="E430" s="228"/>
      <c r="F430" s="228"/>
      <c r="G430" s="228"/>
      <c r="H430" s="228"/>
      <c r="I430" s="228"/>
      <c r="J430" s="228"/>
      <c r="K430" s="19"/>
      <c r="L430" s="228"/>
      <c r="M430" s="228"/>
      <c r="N430" s="228"/>
      <c r="O430" s="228"/>
      <c r="P430" s="228"/>
      <c r="Q430" s="281"/>
      <c r="R430" s="281"/>
      <c r="S430" s="228"/>
      <c r="T430" s="228"/>
      <c r="U430" s="228"/>
      <c r="V430" s="19"/>
      <c r="W430" s="19"/>
      <c r="X430" s="228"/>
      <c r="Y430" s="228"/>
      <c r="Z430" s="281"/>
      <c r="AA430" s="18"/>
      <c r="AB430" s="18"/>
      <c r="AC430" s="228"/>
    </row>
    <row r="431" spans="1:29">
      <c r="A431" s="18"/>
      <c r="B431" s="18"/>
      <c r="C431" s="228"/>
      <c r="D431" s="228"/>
      <c r="E431" s="228"/>
      <c r="F431" s="228"/>
      <c r="G431" s="228"/>
      <c r="H431" s="228"/>
      <c r="I431" s="228"/>
      <c r="J431" s="228"/>
      <c r="K431" s="19"/>
      <c r="L431" s="228"/>
      <c r="M431" s="228"/>
      <c r="N431" s="228"/>
      <c r="O431" s="228"/>
      <c r="P431" s="228"/>
      <c r="Q431" s="281"/>
      <c r="R431" s="281"/>
      <c r="S431" s="228"/>
      <c r="T431" s="228"/>
      <c r="U431" s="228"/>
      <c r="V431" s="19"/>
      <c r="W431" s="19"/>
      <c r="X431" s="228"/>
      <c r="Y431" s="228"/>
      <c r="Z431" s="281"/>
      <c r="AA431" s="18"/>
      <c r="AB431" s="18"/>
      <c r="AC431" s="228"/>
    </row>
    <row r="432" spans="1:29">
      <c r="A432" s="18"/>
      <c r="B432" s="18"/>
      <c r="C432" s="228"/>
      <c r="D432" s="228"/>
      <c r="E432" s="228"/>
      <c r="F432" s="228"/>
      <c r="G432" s="228"/>
      <c r="H432" s="228"/>
      <c r="I432" s="228"/>
      <c r="J432" s="228"/>
      <c r="K432" s="19"/>
      <c r="L432" s="228"/>
      <c r="M432" s="228"/>
      <c r="N432" s="228"/>
      <c r="O432" s="228"/>
      <c r="P432" s="228"/>
      <c r="Q432" s="281"/>
      <c r="R432" s="281"/>
      <c r="S432" s="228"/>
      <c r="T432" s="228"/>
      <c r="U432" s="228"/>
      <c r="V432" s="19"/>
      <c r="W432" s="19"/>
      <c r="X432" s="228"/>
      <c r="Y432" s="228"/>
      <c r="Z432" s="281"/>
      <c r="AA432" s="18"/>
      <c r="AB432" s="18"/>
      <c r="AC432" s="228"/>
    </row>
    <row r="433" spans="1:29">
      <c r="A433" s="18"/>
      <c r="B433" s="18"/>
      <c r="C433" s="228"/>
      <c r="D433" s="228"/>
      <c r="E433" s="228"/>
      <c r="F433" s="228"/>
      <c r="G433" s="228"/>
      <c r="H433" s="228"/>
      <c r="I433" s="228"/>
      <c r="J433" s="228"/>
      <c r="K433" s="19"/>
      <c r="L433" s="228"/>
      <c r="M433" s="228"/>
      <c r="N433" s="228"/>
      <c r="O433" s="228"/>
      <c r="P433" s="228"/>
      <c r="Q433" s="281"/>
      <c r="R433" s="281"/>
      <c r="S433" s="228"/>
      <c r="T433" s="228"/>
      <c r="U433" s="228"/>
      <c r="V433" s="19"/>
      <c r="W433" s="19"/>
      <c r="X433" s="228"/>
      <c r="Y433" s="228"/>
      <c r="Z433" s="281"/>
      <c r="AA433" s="18"/>
      <c r="AB433" s="18"/>
      <c r="AC433" s="228"/>
    </row>
    <row r="434" spans="1:29">
      <c r="A434" s="18"/>
      <c r="B434" s="18"/>
      <c r="C434" s="228"/>
      <c r="D434" s="228"/>
      <c r="E434" s="228"/>
      <c r="F434" s="228"/>
      <c r="G434" s="228"/>
      <c r="H434" s="228"/>
      <c r="I434" s="228"/>
      <c r="J434" s="228"/>
      <c r="K434" s="19"/>
      <c r="L434" s="228"/>
      <c r="M434" s="228"/>
      <c r="N434" s="228"/>
      <c r="O434" s="228"/>
      <c r="P434" s="228"/>
      <c r="Q434" s="281"/>
      <c r="R434" s="281"/>
      <c r="S434" s="228"/>
      <c r="T434" s="228"/>
      <c r="U434" s="228"/>
      <c r="V434" s="19"/>
      <c r="W434" s="19"/>
      <c r="X434" s="228"/>
      <c r="Y434" s="228"/>
      <c r="Z434" s="281"/>
      <c r="AA434" s="18"/>
      <c r="AB434" s="18"/>
      <c r="AC434" s="228"/>
    </row>
    <row r="435" spans="1:29">
      <c r="A435" s="18"/>
      <c r="B435" s="18"/>
      <c r="C435" s="228"/>
      <c r="D435" s="228"/>
      <c r="E435" s="228"/>
      <c r="F435" s="228"/>
      <c r="G435" s="228"/>
      <c r="H435" s="228"/>
      <c r="I435" s="228"/>
      <c r="J435" s="228"/>
      <c r="K435" s="19"/>
      <c r="L435" s="228"/>
      <c r="M435" s="228"/>
      <c r="N435" s="228"/>
      <c r="O435" s="228"/>
      <c r="P435" s="228"/>
      <c r="Q435" s="281"/>
      <c r="R435" s="281"/>
      <c r="S435" s="228"/>
      <c r="T435" s="228"/>
      <c r="U435" s="228"/>
      <c r="V435" s="19"/>
      <c r="W435" s="19"/>
      <c r="X435" s="228"/>
      <c r="Y435" s="228"/>
      <c r="Z435" s="281"/>
      <c r="AA435" s="18"/>
      <c r="AB435" s="18"/>
      <c r="AC435" s="228"/>
    </row>
    <row r="436" spans="1:29">
      <c r="A436" s="18"/>
      <c r="B436" s="18"/>
      <c r="C436" s="228"/>
      <c r="D436" s="228"/>
      <c r="E436" s="228"/>
      <c r="F436" s="228"/>
      <c r="G436" s="228"/>
      <c r="H436" s="228"/>
      <c r="I436" s="228"/>
      <c r="J436" s="228"/>
      <c r="K436" s="19"/>
      <c r="L436" s="228"/>
      <c r="M436" s="228"/>
      <c r="N436" s="228"/>
      <c r="O436" s="228"/>
      <c r="P436" s="228"/>
      <c r="Q436" s="281"/>
      <c r="R436" s="281"/>
      <c r="S436" s="228"/>
      <c r="T436" s="228"/>
      <c r="U436" s="228"/>
      <c r="V436" s="19"/>
      <c r="W436" s="19"/>
      <c r="X436" s="228"/>
      <c r="Y436" s="228"/>
      <c r="Z436" s="281"/>
      <c r="AA436" s="18"/>
      <c r="AB436" s="18"/>
      <c r="AC436" s="228"/>
    </row>
    <row r="437" spans="1:29">
      <c r="A437" s="18"/>
      <c r="B437" s="18"/>
      <c r="C437" s="228"/>
      <c r="D437" s="228"/>
      <c r="E437" s="228"/>
      <c r="F437" s="228"/>
      <c r="G437" s="228"/>
      <c r="H437" s="228"/>
      <c r="I437" s="228"/>
      <c r="J437" s="228"/>
      <c r="K437" s="19"/>
      <c r="L437" s="228"/>
      <c r="M437" s="228"/>
      <c r="N437" s="228"/>
      <c r="O437" s="228"/>
      <c r="P437" s="228"/>
      <c r="Q437" s="281"/>
      <c r="R437" s="281"/>
      <c r="S437" s="228"/>
      <c r="T437" s="228"/>
      <c r="U437" s="228"/>
      <c r="V437" s="19"/>
      <c r="W437" s="19"/>
      <c r="X437" s="228"/>
      <c r="Y437" s="228"/>
      <c r="Z437" s="281"/>
      <c r="AA437" s="18"/>
      <c r="AB437" s="18"/>
      <c r="AC437" s="228"/>
    </row>
    <row r="438" spans="1:29">
      <c r="A438" s="18"/>
      <c r="B438" s="18"/>
      <c r="C438" s="228"/>
      <c r="D438" s="228"/>
      <c r="E438" s="228"/>
      <c r="F438" s="228"/>
      <c r="G438" s="228"/>
      <c r="H438" s="228"/>
      <c r="I438" s="228"/>
      <c r="J438" s="228"/>
      <c r="K438" s="19"/>
      <c r="L438" s="228"/>
      <c r="M438" s="228"/>
      <c r="N438" s="228"/>
      <c r="O438" s="228"/>
      <c r="P438" s="228"/>
      <c r="Q438" s="281"/>
      <c r="R438" s="281"/>
      <c r="S438" s="228"/>
      <c r="T438" s="228"/>
      <c r="U438" s="228"/>
      <c r="V438" s="19"/>
      <c r="W438" s="19"/>
      <c r="X438" s="228"/>
      <c r="Y438" s="228"/>
      <c r="Z438" s="281"/>
      <c r="AA438" s="18"/>
      <c r="AB438" s="18"/>
      <c r="AC438" s="228"/>
    </row>
    <row r="439" spans="1:29">
      <c r="A439" s="18"/>
      <c r="B439" s="18"/>
      <c r="C439" s="228"/>
      <c r="D439" s="228"/>
      <c r="E439" s="228"/>
      <c r="F439" s="228"/>
      <c r="G439" s="228"/>
      <c r="H439" s="228"/>
      <c r="I439" s="228"/>
      <c r="J439" s="228"/>
      <c r="K439" s="19"/>
      <c r="L439" s="228"/>
      <c r="M439" s="228"/>
      <c r="N439" s="228"/>
      <c r="O439" s="228"/>
      <c r="P439" s="228"/>
      <c r="Q439" s="281"/>
      <c r="R439" s="281"/>
      <c r="S439" s="228"/>
      <c r="T439" s="228"/>
      <c r="U439" s="228"/>
      <c r="V439" s="19"/>
      <c r="W439" s="19"/>
      <c r="X439" s="228"/>
      <c r="Y439" s="228"/>
      <c r="Z439" s="281"/>
      <c r="AA439" s="18"/>
      <c r="AB439" s="18"/>
      <c r="AC439" s="228"/>
    </row>
    <row r="440" spans="1:29">
      <c r="A440" s="18"/>
      <c r="B440" s="18"/>
      <c r="C440" s="228"/>
      <c r="D440" s="228"/>
      <c r="E440" s="228"/>
      <c r="F440" s="228"/>
      <c r="G440" s="228"/>
      <c r="H440" s="228"/>
      <c r="I440" s="228"/>
      <c r="J440" s="228"/>
      <c r="K440" s="19"/>
      <c r="L440" s="228"/>
      <c r="M440" s="228"/>
      <c r="N440" s="228"/>
      <c r="O440" s="228"/>
      <c r="P440" s="228"/>
      <c r="Q440" s="281"/>
      <c r="R440" s="281"/>
      <c r="S440" s="228"/>
      <c r="T440" s="228"/>
      <c r="U440" s="228"/>
      <c r="V440" s="19"/>
      <c r="W440" s="19"/>
      <c r="X440" s="228"/>
      <c r="Y440" s="228"/>
      <c r="Z440" s="281"/>
      <c r="AA440" s="18"/>
      <c r="AB440" s="18"/>
      <c r="AC440" s="228"/>
    </row>
    <row r="441" spans="1:29">
      <c r="A441" s="18"/>
      <c r="B441" s="18"/>
      <c r="C441" s="228"/>
      <c r="D441" s="228"/>
      <c r="E441" s="228"/>
      <c r="F441" s="228"/>
      <c r="G441" s="228"/>
      <c r="H441" s="228"/>
      <c r="I441" s="228"/>
      <c r="J441" s="228"/>
      <c r="K441" s="19"/>
      <c r="L441" s="228"/>
      <c r="M441" s="228"/>
      <c r="N441" s="228"/>
      <c r="O441" s="228"/>
      <c r="P441" s="228"/>
      <c r="Q441" s="281"/>
      <c r="R441" s="281"/>
      <c r="S441" s="228"/>
      <c r="T441" s="228"/>
      <c r="U441" s="228"/>
      <c r="V441" s="19"/>
      <c r="W441" s="19"/>
      <c r="X441" s="228"/>
      <c r="Y441" s="228"/>
      <c r="Z441" s="281"/>
      <c r="AA441" s="18"/>
      <c r="AB441" s="18"/>
      <c r="AC441" s="228"/>
    </row>
    <row r="442" spans="1:29">
      <c r="A442" s="18"/>
      <c r="B442" s="18"/>
      <c r="C442" s="228"/>
      <c r="D442" s="228"/>
      <c r="E442" s="228"/>
      <c r="F442" s="228"/>
      <c r="G442" s="228"/>
      <c r="H442" s="228"/>
      <c r="I442" s="228"/>
      <c r="J442" s="228"/>
      <c r="K442" s="19"/>
      <c r="L442" s="228"/>
      <c r="M442" s="228"/>
      <c r="N442" s="228"/>
      <c r="O442" s="228"/>
      <c r="P442" s="228"/>
      <c r="Q442" s="281"/>
      <c r="R442" s="281"/>
      <c r="S442" s="228"/>
      <c r="T442" s="228"/>
      <c r="U442" s="228"/>
      <c r="V442" s="19"/>
      <c r="W442" s="19"/>
      <c r="X442" s="228"/>
      <c r="Y442" s="228"/>
      <c r="Z442" s="281"/>
      <c r="AA442" s="18"/>
      <c r="AB442" s="18"/>
      <c r="AC442" s="228"/>
    </row>
    <row r="443" spans="1:29">
      <c r="A443" s="18"/>
      <c r="B443" s="18"/>
      <c r="C443" s="228"/>
      <c r="D443" s="228"/>
      <c r="E443" s="228"/>
      <c r="F443" s="228"/>
      <c r="G443" s="228"/>
      <c r="H443" s="228"/>
      <c r="I443" s="228"/>
      <c r="J443" s="228"/>
      <c r="K443" s="19"/>
      <c r="L443" s="228"/>
      <c r="M443" s="228"/>
      <c r="N443" s="228"/>
      <c r="O443" s="228"/>
      <c r="P443" s="228"/>
      <c r="Q443" s="281"/>
      <c r="R443" s="281"/>
      <c r="S443" s="228"/>
      <c r="T443" s="228"/>
      <c r="U443" s="228"/>
      <c r="V443" s="19"/>
      <c r="W443" s="19"/>
      <c r="X443" s="228"/>
      <c r="Y443" s="228"/>
      <c r="Z443" s="281"/>
      <c r="AA443" s="18"/>
      <c r="AB443" s="18"/>
      <c r="AC443" s="228"/>
    </row>
    <row r="444" spans="1:29">
      <c r="A444" s="18"/>
      <c r="B444" s="18"/>
      <c r="C444" s="228"/>
      <c r="D444" s="228"/>
      <c r="E444" s="228"/>
      <c r="F444" s="228"/>
      <c r="G444" s="228"/>
      <c r="H444" s="228"/>
      <c r="I444" s="228"/>
      <c r="J444" s="228"/>
      <c r="K444" s="19"/>
      <c r="L444" s="228"/>
      <c r="M444" s="228"/>
      <c r="N444" s="228"/>
      <c r="O444" s="228"/>
      <c r="P444" s="228"/>
      <c r="Q444" s="281"/>
      <c r="R444" s="281"/>
      <c r="S444" s="228"/>
      <c r="T444" s="228"/>
      <c r="U444" s="228"/>
      <c r="V444" s="19"/>
      <c r="W444" s="19"/>
      <c r="X444" s="228"/>
      <c r="Y444" s="228"/>
      <c r="Z444" s="281"/>
      <c r="AA444" s="18"/>
      <c r="AB444" s="18"/>
      <c r="AC444" s="228"/>
    </row>
    <row r="445" spans="1:29">
      <c r="A445" s="18"/>
      <c r="B445" s="18"/>
      <c r="C445" s="228"/>
      <c r="D445" s="228"/>
      <c r="E445" s="228"/>
      <c r="F445" s="228"/>
      <c r="G445" s="228"/>
      <c r="H445" s="228"/>
      <c r="I445" s="228"/>
      <c r="J445" s="228"/>
      <c r="K445" s="19"/>
      <c r="L445" s="228"/>
      <c r="M445" s="228"/>
      <c r="N445" s="228"/>
      <c r="O445" s="228"/>
      <c r="P445" s="228"/>
      <c r="Q445" s="281"/>
      <c r="R445" s="281"/>
      <c r="S445" s="228"/>
      <c r="T445" s="228"/>
      <c r="U445" s="228"/>
      <c r="V445" s="19"/>
      <c r="W445" s="19"/>
      <c r="X445" s="228"/>
      <c r="Y445" s="228"/>
      <c r="Z445" s="281"/>
      <c r="AA445" s="18"/>
      <c r="AB445" s="18"/>
      <c r="AC445" s="228"/>
    </row>
    <row r="446" spans="1:29">
      <c r="A446" s="18"/>
      <c r="B446" s="18"/>
      <c r="C446" s="228"/>
      <c r="D446" s="228"/>
      <c r="E446" s="228"/>
      <c r="F446" s="228"/>
      <c r="G446" s="228"/>
      <c r="H446" s="228"/>
      <c r="I446" s="228"/>
      <c r="J446" s="228"/>
      <c r="K446" s="19"/>
      <c r="L446" s="228"/>
      <c r="M446" s="228"/>
      <c r="N446" s="228"/>
      <c r="O446" s="228"/>
      <c r="P446" s="228"/>
      <c r="Q446" s="281"/>
      <c r="R446" s="281"/>
      <c r="S446" s="228"/>
      <c r="T446" s="228"/>
      <c r="U446" s="228"/>
      <c r="V446" s="19"/>
      <c r="W446" s="19"/>
      <c r="X446" s="228"/>
      <c r="Y446" s="228"/>
      <c r="Z446" s="281"/>
      <c r="AA446" s="18"/>
      <c r="AB446" s="18"/>
      <c r="AC446" s="228"/>
    </row>
    <row r="447" spans="1:29">
      <c r="A447" s="18"/>
      <c r="B447" s="18"/>
      <c r="C447" s="228"/>
      <c r="D447" s="228"/>
      <c r="E447" s="228"/>
      <c r="F447" s="228"/>
      <c r="G447" s="228"/>
      <c r="H447" s="228"/>
      <c r="I447" s="228"/>
      <c r="J447" s="228"/>
      <c r="K447" s="19"/>
      <c r="L447" s="228"/>
      <c r="M447" s="228"/>
      <c r="N447" s="228"/>
      <c r="O447" s="228"/>
      <c r="P447" s="228"/>
      <c r="Q447" s="281"/>
      <c r="R447" s="281"/>
      <c r="S447" s="228"/>
      <c r="T447" s="228"/>
      <c r="U447" s="228"/>
      <c r="V447" s="19"/>
      <c r="W447" s="19"/>
      <c r="X447" s="228"/>
      <c r="Y447" s="228"/>
      <c r="Z447" s="281"/>
      <c r="AA447" s="18"/>
      <c r="AB447" s="18"/>
      <c r="AC447" s="228"/>
    </row>
    <row r="448" spans="1:29">
      <c r="A448" s="18"/>
      <c r="B448" s="18"/>
      <c r="C448" s="228"/>
      <c r="D448" s="228"/>
      <c r="E448" s="228"/>
      <c r="F448" s="228"/>
      <c r="G448" s="228"/>
      <c r="H448" s="228"/>
      <c r="I448" s="228"/>
      <c r="J448" s="228"/>
      <c r="K448" s="19"/>
      <c r="L448" s="228"/>
      <c r="M448" s="228"/>
      <c r="N448" s="228"/>
      <c r="O448" s="228"/>
      <c r="P448" s="228"/>
      <c r="Q448" s="281"/>
      <c r="R448" s="281"/>
      <c r="S448" s="228"/>
      <c r="T448" s="228"/>
      <c r="U448" s="228"/>
      <c r="V448" s="19"/>
      <c r="W448" s="19"/>
      <c r="X448" s="228"/>
      <c r="Y448" s="228"/>
      <c r="Z448" s="281"/>
      <c r="AA448" s="18"/>
      <c r="AB448" s="18"/>
      <c r="AC448" s="228"/>
    </row>
    <row r="449" spans="1:29">
      <c r="A449" s="18"/>
      <c r="B449" s="18"/>
      <c r="C449" s="228"/>
      <c r="D449" s="228"/>
      <c r="E449" s="228"/>
      <c r="F449" s="228"/>
      <c r="G449" s="228"/>
      <c r="H449" s="228"/>
      <c r="I449" s="228"/>
      <c r="J449" s="228"/>
      <c r="K449" s="19"/>
      <c r="L449" s="228"/>
      <c r="M449" s="228"/>
      <c r="N449" s="228"/>
      <c r="O449" s="228"/>
      <c r="P449" s="228"/>
      <c r="Q449" s="281"/>
      <c r="R449" s="281"/>
      <c r="S449" s="228"/>
      <c r="T449" s="228"/>
      <c r="U449" s="228"/>
      <c r="V449" s="19"/>
      <c r="W449" s="19"/>
      <c r="X449" s="228"/>
      <c r="Y449" s="228"/>
      <c r="Z449" s="281"/>
      <c r="AA449" s="18"/>
      <c r="AB449" s="18"/>
      <c r="AC449" s="228"/>
    </row>
    <row r="450" spans="1:29">
      <c r="A450" s="18"/>
      <c r="B450" s="18"/>
      <c r="C450" s="228"/>
      <c r="D450" s="228"/>
      <c r="E450" s="228"/>
      <c r="F450" s="228"/>
      <c r="G450" s="228"/>
      <c r="H450" s="228"/>
      <c r="I450" s="228"/>
      <c r="J450" s="228"/>
      <c r="K450" s="19"/>
      <c r="L450" s="228"/>
      <c r="M450" s="228"/>
      <c r="N450" s="228"/>
      <c r="O450" s="228"/>
      <c r="P450" s="228"/>
      <c r="Q450" s="281"/>
      <c r="R450" s="281"/>
      <c r="S450" s="228"/>
      <c r="T450" s="228"/>
      <c r="U450" s="228"/>
      <c r="V450" s="19"/>
      <c r="W450" s="19"/>
      <c r="X450" s="228"/>
      <c r="Y450" s="228"/>
      <c r="Z450" s="281"/>
      <c r="AA450" s="18"/>
      <c r="AB450" s="18"/>
      <c r="AC450" s="228"/>
    </row>
    <row r="451" spans="1:29">
      <c r="A451" s="18"/>
      <c r="B451" s="18"/>
      <c r="C451" s="228"/>
      <c r="D451" s="228"/>
      <c r="E451" s="228"/>
      <c r="F451" s="228"/>
      <c r="G451" s="228"/>
      <c r="H451" s="228"/>
      <c r="I451" s="228"/>
      <c r="J451" s="228"/>
      <c r="K451" s="19"/>
      <c r="L451" s="228"/>
      <c r="M451" s="228"/>
      <c r="N451" s="228"/>
      <c r="O451" s="228"/>
      <c r="P451" s="228"/>
      <c r="Q451" s="281"/>
      <c r="R451" s="281"/>
      <c r="S451" s="228"/>
      <c r="T451" s="228"/>
      <c r="U451" s="228"/>
      <c r="V451" s="19"/>
      <c r="W451" s="19"/>
      <c r="X451" s="228"/>
      <c r="Y451" s="228"/>
      <c r="Z451" s="281"/>
      <c r="AA451" s="18"/>
      <c r="AB451" s="18"/>
      <c r="AC451" s="228"/>
    </row>
    <row r="452" spans="1:29">
      <c r="A452" s="18"/>
      <c r="B452" s="18"/>
      <c r="C452" s="228"/>
      <c r="D452" s="228"/>
      <c r="E452" s="228"/>
      <c r="F452" s="228"/>
      <c r="G452" s="228"/>
      <c r="H452" s="228"/>
      <c r="I452" s="228"/>
      <c r="J452" s="228"/>
      <c r="K452" s="19"/>
      <c r="L452" s="228"/>
      <c r="M452" s="228"/>
      <c r="N452" s="228"/>
      <c r="O452" s="228"/>
      <c r="P452" s="228"/>
      <c r="Q452" s="281"/>
      <c r="R452" s="281"/>
      <c r="S452" s="228"/>
      <c r="T452" s="228"/>
      <c r="U452" s="228"/>
      <c r="V452" s="19"/>
      <c r="W452" s="19"/>
      <c r="X452" s="228"/>
      <c r="Y452" s="228"/>
      <c r="Z452" s="281"/>
      <c r="AA452" s="18"/>
      <c r="AB452" s="18"/>
      <c r="AC452" s="228"/>
    </row>
    <row r="453" spans="1:29">
      <c r="A453" s="18"/>
      <c r="B453" s="18"/>
      <c r="C453" s="228"/>
      <c r="D453" s="228"/>
      <c r="E453" s="228"/>
      <c r="F453" s="228"/>
      <c r="G453" s="228"/>
      <c r="H453" s="228"/>
      <c r="I453" s="228"/>
      <c r="J453" s="228"/>
      <c r="K453" s="19"/>
      <c r="L453" s="228"/>
      <c r="M453" s="228"/>
      <c r="N453" s="228"/>
      <c r="O453" s="228"/>
      <c r="P453" s="228"/>
      <c r="Q453" s="281"/>
      <c r="R453" s="281"/>
      <c r="S453" s="228"/>
      <c r="T453" s="228"/>
      <c r="U453" s="228"/>
      <c r="V453" s="19"/>
      <c r="W453" s="19"/>
      <c r="X453" s="228"/>
      <c r="Y453" s="228"/>
      <c r="Z453" s="281"/>
      <c r="AA453" s="18"/>
      <c r="AB453" s="18"/>
      <c r="AC453" s="228"/>
    </row>
    <row r="454" spans="1:29">
      <c r="A454" s="18"/>
      <c r="B454" s="18"/>
      <c r="C454" s="228"/>
      <c r="D454" s="228"/>
      <c r="E454" s="228"/>
      <c r="F454" s="228"/>
      <c r="G454" s="228"/>
      <c r="H454" s="228"/>
      <c r="I454" s="228"/>
      <c r="J454" s="228"/>
      <c r="K454" s="19"/>
      <c r="L454" s="228"/>
      <c r="M454" s="228"/>
      <c r="N454" s="228"/>
      <c r="O454" s="228"/>
      <c r="P454" s="228"/>
      <c r="Q454" s="281"/>
      <c r="R454" s="281"/>
      <c r="S454" s="228"/>
      <c r="T454" s="228"/>
      <c r="U454" s="228"/>
      <c r="V454" s="19"/>
      <c r="W454" s="19"/>
      <c r="X454" s="228"/>
      <c r="Y454" s="228"/>
      <c r="Z454" s="281"/>
      <c r="AA454" s="18"/>
      <c r="AB454" s="18"/>
      <c r="AC454" s="228"/>
    </row>
    <row r="455" spans="1:29">
      <c r="A455" s="18"/>
      <c r="B455" s="18"/>
      <c r="C455" s="228"/>
      <c r="D455" s="228"/>
      <c r="E455" s="228"/>
      <c r="F455" s="228"/>
      <c r="G455" s="228"/>
      <c r="H455" s="228"/>
      <c r="I455" s="228"/>
      <c r="J455" s="228"/>
      <c r="K455" s="19"/>
      <c r="L455" s="228"/>
      <c r="M455" s="228"/>
      <c r="N455" s="228"/>
      <c r="O455" s="228"/>
      <c r="P455" s="228"/>
      <c r="Q455" s="281"/>
      <c r="R455" s="281"/>
      <c r="S455" s="228"/>
      <c r="T455" s="228"/>
      <c r="U455" s="228"/>
      <c r="V455" s="19"/>
      <c r="W455" s="19"/>
      <c r="X455" s="228"/>
      <c r="Y455" s="228"/>
      <c r="Z455" s="281"/>
      <c r="AA455" s="18"/>
      <c r="AB455" s="18"/>
      <c r="AC455" s="228"/>
    </row>
    <row r="456" spans="1:29">
      <c r="A456" s="18"/>
      <c r="B456" s="18"/>
      <c r="C456" s="228"/>
      <c r="D456" s="228"/>
      <c r="E456" s="228"/>
      <c r="F456" s="228"/>
      <c r="G456" s="228"/>
      <c r="H456" s="228"/>
      <c r="I456" s="228"/>
      <c r="J456" s="228"/>
      <c r="K456" s="19"/>
      <c r="L456" s="228"/>
      <c r="M456" s="228"/>
      <c r="N456" s="228"/>
      <c r="O456" s="228"/>
      <c r="P456" s="228"/>
      <c r="Q456" s="281"/>
      <c r="R456" s="281"/>
      <c r="S456" s="228"/>
      <c r="T456" s="228"/>
      <c r="U456" s="228"/>
      <c r="V456" s="19"/>
      <c r="W456" s="19"/>
      <c r="X456" s="228"/>
      <c r="Y456" s="228"/>
      <c r="Z456" s="281"/>
      <c r="AA456" s="18"/>
      <c r="AB456" s="18"/>
      <c r="AC456" s="228"/>
    </row>
    <row r="457" spans="1:29">
      <c r="A457" s="18"/>
      <c r="B457" s="18"/>
      <c r="C457" s="228"/>
      <c r="D457" s="228"/>
      <c r="E457" s="228"/>
      <c r="F457" s="228"/>
      <c r="G457" s="228"/>
      <c r="H457" s="228"/>
      <c r="I457" s="228"/>
      <c r="J457" s="228"/>
      <c r="K457" s="19"/>
      <c r="L457" s="228"/>
      <c r="M457" s="228"/>
      <c r="N457" s="228"/>
      <c r="O457" s="228"/>
      <c r="P457" s="228"/>
      <c r="Q457" s="281"/>
      <c r="R457" s="281"/>
      <c r="S457" s="228"/>
      <c r="T457" s="228"/>
      <c r="U457" s="228"/>
      <c r="V457" s="19"/>
      <c r="W457" s="19"/>
      <c r="X457" s="228"/>
      <c r="Y457" s="228"/>
      <c r="Z457" s="281"/>
      <c r="AA457" s="18"/>
      <c r="AB457" s="18"/>
      <c r="AC457" s="228"/>
    </row>
    <row r="458" spans="1:29">
      <c r="A458" s="18"/>
      <c r="B458" s="18"/>
      <c r="C458" s="228"/>
      <c r="D458" s="228"/>
      <c r="E458" s="228"/>
      <c r="F458" s="228"/>
      <c r="G458" s="228"/>
      <c r="H458" s="228"/>
      <c r="I458" s="228"/>
      <c r="J458" s="228"/>
      <c r="K458" s="19"/>
      <c r="L458" s="228"/>
      <c r="M458" s="228"/>
      <c r="N458" s="228"/>
      <c r="O458" s="228"/>
      <c r="P458" s="228"/>
      <c r="Q458" s="281"/>
      <c r="R458" s="281"/>
      <c r="S458" s="228"/>
      <c r="T458" s="228"/>
      <c r="U458" s="228"/>
      <c r="V458" s="19"/>
      <c r="W458" s="19"/>
      <c r="X458" s="228"/>
      <c r="Y458" s="228"/>
      <c r="Z458" s="281"/>
      <c r="AA458" s="18"/>
      <c r="AB458" s="18"/>
      <c r="AC458" s="228"/>
    </row>
    <row r="459" spans="1:29">
      <c r="A459" s="18"/>
      <c r="B459" s="18"/>
      <c r="C459" s="228"/>
      <c r="D459" s="228"/>
      <c r="E459" s="228"/>
      <c r="F459" s="228"/>
      <c r="G459" s="228"/>
      <c r="H459" s="228"/>
      <c r="I459" s="228"/>
      <c r="J459" s="228"/>
      <c r="K459" s="19"/>
      <c r="L459" s="228"/>
      <c r="M459" s="228"/>
      <c r="N459" s="228"/>
      <c r="O459" s="228"/>
      <c r="P459" s="228"/>
      <c r="Q459" s="281"/>
      <c r="R459" s="281"/>
      <c r="S459" s="228"/>
      <c r="T459" s="228"/>
      <c r="U459" s="228"/>
      <c r="V459" s="19"/>
      <c r="W459" s="19"/>
      <c r="X459" s="228"/>
      <c r="Y459" s="228"/>
      <c r="Z459" s="281"/>
      <c r="AA459" s="18"/>
      <c r="AB459" s="18"/>
      <c r="AC459" s="228"/>
    </row>
    <row r="460" spans="1:29">
      <c r="A460" s="18"/>
      <c r="B460" s="18"/>
      <c r="C460" s="228"/>
      <c r="D460" s="228"/>
      <c r="E460" s="228"/>
      <c r="F460" s="228"/>
      <c r="G460" s="228"/>
      <c r="H460" s="228"/>
      <c r="I460" s="228"/>
      <c r="J460" s="228"/>
      <c r="K460" s="19"/>
      <c r="L460" s="228"/>
      <c r="M460" s="228"/>
      <c r="N460" s="228"/>
      <c r="O460" s="228"/>
      <c r="P460" s="228"/>
      <c r="Q460" s="281"/>
      <c r="R460" s="281"/>
      <c r="S460" s="228"/>
      <c r="T460" s="228"/>
      <c r="U460" s="228"/>
      <c r="V460" s="19"/>
      <c r="W460" s="19"/>
      <c r="X460" s="228"/>
      <c r="Y460" s="228"/>
      <c r="Z460" s="281"/>
      <c r="AA460" s="18"/>
      <c r="AB460" s="18"/>
      <c r="AC460" s="228"/>
    </row>
    <row r="461" spans="1:29">
      <c r="A461" s="18"/>
      <c r="B461" s="18"/>
      <c r="C461" s="228"/>
      <c r="D461" s="228"/>
      <c r="E461" s="228"/>
      <c r="F461" s="228"/>
      <c r="G461" s="228"/>
      <c r="H461" s="228"/>
      <c r="I461" s="228"/>
      <c r="J461" s="228"/>
      <c r="K461" s="19"/>
      <c r="L461" s="228"/>
      <c r="M461" s="228"/>
      <c r="N461" s="228"/>
      <c r="O461" s="228"/>
      <c r="P461" s="228"/>
      <c r="Q461" s="281"/>
      <c r="R461" s="281"/>
      <c r="S461" s="228"/>
      <c r="T461" s="228"/>
      <c r="U461" s="228"/>
      <c r="V461" s="19"/>
      <c r="W461" s="19"/>
      <c r="X461" s="228"/>
      <c r="Y461" s="228"/>
      <c r="Z461" s="281"/>
      <c r="AA461" s="18"/>
      <c r="AB461" s="18"/>
      <c r="AC461" s="228"/>
    </row>
    <row r="462" spans="1:29">
      <c r="A462" s="18"/>
      <c r="B462" s="18"/>
      <c r="C462" s="228"/>
      <c r="D462" s="228"/>
      <c r="E462" s="228"/>
      <c r="F462" s="228"/>
      <c r="G462" s="228"/>
      <c r="H462" s="228"/>
      <c r="I462" s="228"/>
      <c r="J462" s="228"/>
      <c r="K462" s="19"/>
      <c r="L462" s="228"/>
      <c r="M462" s="228"/>
      <c r="N462" s="228"/>
      <c r="O462" s="228"/>
      <c r="P462" s="228"/>
      <c r="Q462" s="281"/>
      <c r="R462" s="281"/>
      <c r="S462" s="228"/>
      <c r="T462" s="228"/>
      <c r="U462" s="228"/>
      <c r="V462" s="19"/>
      <c r="W462" s="19"/>
      <c r="X462" s="228"/>
      <c r="Y462" s="228"/>
      <c r="Z462" s="281"/>
      <c r="AA462" s="18"/>
      <c r="AB462" s="18"/>
      <c r="AC462" s="228"/>
    </row>
    <row r="463" spans="1:29">
      <c r="A463" s="18"/>
      <c r="B463" s="18"/>
      <c r="C463" s="228"/>
      <c r="D463" s="228"/>
      <c r="E463" s="228"/>
      <c r="F463" s="228"/>
      <c r="G463" s="228"/>
      <c r="H463" s="228"/>
      <c r="I463" s="228"/>
      <c r="J463" s="228"/>
      <c r="K463" s="19"/>
      <c r="L463" s="228"/>
      <c r="M463" s="228"/>
      <c r="N463" s="228"/>
      <c r="O463" s="228"/>
      <c r="P463" s="228"/>
      <c r="Q463" s="281"/>
      <c r="R463" s="281"/>
      <c r="S463" s="228"/>
      <c r="T463" s="228"/>
      <c r="U463" s="228"/>
      <c r="V463" s="19"/>
      <c r="W463" s="19"/>
      <c r="X463" s="228"/>
      <c r="Y463" s="228"/>
      <c r="Z463" s="281"/>
      <c r="AA463" s="18"/>
      <c r="AB463" s="18"/>
      <c r="AC463" s="228"/>
    </row>
    <row r="464" spans="1:29">
      <c r="A464" s="18"/>
      <c r="B464" s="18"/>
      <c r="C464" s="228"/>
      <c r="D464" s="228"/>
      <c r="E464" s="228"/>
      <c r="F464" s="228"/>
      <c r="G464" s="228"/>
      <c r="H464" s="228"/>
      <c r="I464" s="228"/>
      <c r="J464" s="228"/>
      <c r="K464" s="19"/>
      <c r="L464" s="228"/>
      <c r="M464" s="228"/>
      <c r="N464" s="228"/>
      <c r="O464" s="228"/>
      <c r="P464" s="228"/>
      <c r="Q464" s="281"/>
      <c r="R464" s="281"/>
      <c r="S464" s="228"/>
      <c r="T464" s="228"/>
      <c r="U464" s="228"/>
      <c r="V464" s="19"/>
      <c r="W464" s="19"/>
      <c r="X464" s="228"/>
      <c r="Y464" s="228"/>
      <c r="Z464" s="281"/>
      <c r="AA464" s="18"/>
      <c r="AB464" s="18"/>
      <c r="AC464" s="228"/>
    </row>
    <row r="465" spans="1:29">
      <c r="A465" s="18"/>
      <c r="B465" s="18"/>
      <c r="C465" s="228"/>
      <c r="D465" s="228"/>
      <c r="E465" s="228"/>
      <c r="F465" s="228"/>
      <c r="G465" s="228"/>
      <c r="H465" s="228"/>
      <c r="I465" s="228"/>
      <c r="J465" s="228"/>
      <c r="K465" s="19"/>
      <c r="L465" s="228"/>
      <c r="M465" s="228"/>
      <c r="N465" s="228"/>
      <c r="O465" s="228"/>
      <c r="P465" s="228"/>
      <c r="Q465" s="281"/>
      <c r="R465" s="281"/>
      <c r="S465" s="228"/>
      <c r="T465" s="228"/>
      <c r="U465" s="228"/>
      <c r="V465" s="19"/>
      <c r="W465" s="19"/>
      <c r="X465" s="228"/>
      <c r="Y465" s="228"/>
      <c r="Z465" s="281"/>
      <c r="AA465" s="18"/>
      <c r="AB465" s="18"/>
      <c r="AC465" s="228"/>
    </row>
    <row r="466" spans="1:29">
      <c r="A466" s="18"/>
      <c r="B466" s="18"/>
      <c r="C466" s="228"/>
      <c r="D466" s="228"/>
      <c r="E466" s="228"/>
      <c r="F466" s="228"/>
      <c r="G466" s="228"/>
      <c r="H466" s="228"/>
      <c r="I466" s="228"/>
      <c r="J466" s="228"/>
      <c r="K466" s="19"/>
      <c r="L466" s="228"/>
      <c r="M466" s="228"/>
      <c r="N466" s="228"/>
      <c r="O466" s="228"/>
      <c r="P466" s="228"/>
      <c r="Q466" s="281"/>
      <c r="R466" s="281"/>
      <c r="S466" s="228"/>
      <c r="T466" s="228"/>
      <c r="U466" s="228"/>
      <c r="V466" s="19"/>
      <c r="W466" s="19"/>
      <c r="X466" s="228"/>
      <c r="Y466" s="228"/>
      <c r="Z466" s="281"/>
      <c r="AA466" s="18"/>
      <c r="AB466" s="18"/>
      <c r="AC466" s="228"/>
    </row>
    <row r="467" spans="1:29">
      <c r="A467" s="18"/>
      <c r="B467" s="18"/>
      <c r="C467" s="228"/>
      <c r="D467" s="228"/>
      <c r="E467" s="228"/>
      <c r="F467" s="228"/>
      <c r="G467" s="228"/>
      <c r="H467" s="228"/>
      <c r="I467" s="228"/>
      <c r="J467" s="228"/>
      <c r="K467" s="19"/>
      <c r="L467" s="228"/>
      <c r="M467" s="228"/>
      <c r="N467" s="228"/>
      <c r="O467" s="228"/>
      <c r="P467" s="228"/>
      <c r="Q467" s="281"/>
      <c r="R467" s="281"/>
      <c r="S467" s="228"/>
      <c r="T467" s="228"/>
      <c r="U467" s="228"/>
      <c r="V467" s="19"/>
      <c r="W467" s="19"/>
      <c r="X467" s="228"/>
      <c r="Y467" s="228"/>
      <c r="Z467" s="281"/>
      <c r="AA467" s="18"/>
      <c r="AB467" s="18"/>
      <c r="AC467" s="228"/>
    </row>
    <row r="468" spans="1:29">
      <c r="A468" s="18"/>
      <c r="B468" s="18"/>
      <c r="C468" s="228"/>
      <c r="D468" s="228"/>
      <c r="E468" s="228"/>
      <c r="F468" s="228"/>
      <c r="G468" s="228"/>
      <c r="H468" s="228"/>
      <c r="I468" s="228"/>
      <c r="J468" s="228"/>
      <c r="K468" s="19"/>
      <c r="L468" s="228"/>
      <c r="M468" s="228"/>
      <c r="N468" s="228"/>
      <c r="O468" s="228"/>
      <c r="P468" s="228"/>
      <c r="Q468" s="281"/>
      <c r="R468" s="281"/>
      <c r="S468" s="228"/>
      <c r="T468" s="228"/>
      <c r="U468" s="228"/>
      <c r="V468" s="19"/>
      <c r="W468" s="19"/>
      <c r="X468" s="228"/>
      <c r="Y468" s="228"/>
      <c r="Z468" s="281"/>
      <c r="AA468" s="18"/>
      <c r="AB468" s="18"/>
      <c r="AC468" s="228"/>
    </row>
    <row r="469" spans="1:29">
      <c r="A469" s="18"/>
      <c r="B469" s="18"/>
      <c r="C469" s="228"/>
      <c r="D469" s="228"/>
      <c r="E469" s="228"/>
      <c r="F469" s="228"/>
      <c r="G469" s="228"/>
      <c r="H469" s="228"/>
      <c r="I469" s="228"/>
      <c r="J469" s="228"/>
      <c r="K469" s="19"/>
      <c r="L469" s="228"/>
      <c r="M469" s="228"/>
      <c r="N469" s="228"/>
      <c r="O469" s="228"/>
      <c r="P469" s="228"/>
      <c r="Q469" s="281"/>
      <c r="R469" s="281"/>
      <c r="S469" s="228"/>
      <c r="T469" s="228"/>
      <c r="U469" s="228"/>
      <c r="V469" s="19"/>
      <c r="W469" s="19"/>
      <c r="X469" s="228"/>
      <c r="Y469" s="228"/>
      <c r="Z469" s="281"/>
      <c r="AA469" s="18"/>
      <c r="AB469" s="18"/>
      <c r="AC469" s="228"/>
    </row>
    <row r="470" spans="1:29">
      <c r="A470" s="18"/>
      <c r="B470" s="18"/>
      <c r="C470" s="228"/>
      <c r="D470" s="228"/>
      <c r="E470" s="228"/>
      <c r="F470" s="228"/>
      <c r="G470" s="228"/>
      <c r="H470" s="228"/>
      <c r="I470" s="228"/>
      <c r="J470" s="228"/>
      <c r="K470" s="19"/>
      <c r="L470" s="228"/>
      <c r="M470" s="228"/>
      <c r="N470" s="228"/>
      <c r="O470" s="228"/>
      <c r="P470" s="228"/>
      <c r="Q470" s="281"/>
      <c r="R470" s="281"/>
      <c r="S470" s="228"/>
      <c r="T470" s="228"/>
      <c r="U470" s="228"/>
      <c r="V470" s="19"/>
      <c r="W470" s="19"/>
      <c r="X470" s="228"/>
      <c r="Y470" s="228"/>
      <c r="Z470" s="281"/>
      <c r="AA470" s="18"/>
      <c r="AB470" s="18"/>
      <c r="AC470" s="228"/>
    </row>
    <row r="471" spans="1:29">
      <c r="A471" s="18"/>
      <c r="B471" s="18"/>
      <c r="C471" s="228"/>
      <c r="D471" s="228"/>
      <c r="E471" s="228"/>
      <c r="F471" s="228"/>
      <c r="G471" s="228"/>
      <c r="H471" s="228"/>
      <c r="I471" s="228"/>
      <c r="J471" s="228"/>
      <c r="K471" s="19"/>
      <c r="L471" s="228"/>
      <c r="M471" s="228"/>
      <c r="N471" s="228"/>
      <c r="O471" s="228"/>
      <c r="P471" s="228"/>
      <c r="Q471" s="281"/>
      <c r="R471" s="281"/>
      <c r="S471" s="228"/>
      <c r="T471" s="228"/>
      <c r="U471" s="228"/>
      <c r="V471" s="19"/>
      <c r="W471" s="19"/>
      <c r="X471" s="228"/>
      <c r="Y471" s="228"/>
      <c r="Z471" s="281"/>
      <c r="AA471" s="18"/>
      <c r="AB471" s="18"/>
      <c r="AC471" s="228"/>
    </row>
    <row r="472" spans="1:29">
      <c r="A472" s="18"/>
      <c r="B472" s="18"/>
      <c r="C472" s="228"/>
      <c r="D472" s="228"/>
      <c r="E472" s="228"/>
      <c r="F472" s="228"/>
      <c r="G472" s="228"/>
      <c r="H472" s="228"/>
      <c r="I472" s="228"/>
      <c r="J472" s="228"/>
      <c r="K472" s="19"/>
      <c r="L472" s="228"/>
      <c r="M472" s="228"/>
      <c r="N472" s="228"/>
      <c r="O472" s="228"/>
      <c r="P472" s="228"/>
      <c r="Q472" s="281"/>
      <c r="R472" s="281"/>
      <c r="S472" s="228"/>
      <c r="T472" s="228"/>
      <c r="U472" s="228"/>
      <c r="V472" s="19"/>
      <c r="W472" s="19"/>
      <c r="X472" s="228"/>
      <c r="Y472" s="228"/>
      <c r="Z472" s="281"/>
      <c r="AA472" s="18"/>
      <c r="AB472" s="18"/>
      <c r="AC472" s="228"/>
    </row>
    <row r="473" spans="1:29">
      <c r="A473" s="18"/>
      <c r="B473" s="18"/>
      <c r="C473" s="228"/>
      <c r="D473" s="228"/>
      <c r="E473" s="228"/>
      <c r="F473" s="228"/>
      <c r="G473" s="228"/>
      <c r="H473" s="228"/>
      <c r="I473" s="228"/>
      <c r="J473" s="228"/>
      <c r="K473" s="19"/>
      <c r="L473" s="228"/>
      <c r="M473" s="228"/>
      <c r="N473" s="228"/>
      <c r="O473" s="228"/>
      <c r="P473" s="228"/>
      <c r="Q473" s="281"/>
      <c r="R473" s="281"/>
      <c r="S473" s="228"/>
      <c r="T473" s="228"/>
      <c r="U473" s="228"/>
      <c r="V473" s="19"/>
      <c r="W473" s="19"/>
      <c r="X473" s="228"/>
      <c r="Y473" s="228"/>
      <c r="Z473" s="281"/>
      <c r="AA473" s="18"/>
      <c r="AB473" s="18"/>
      <c r="AC473" s="228"/>
    </row>
    <row r="474" spans="1:29">
      <c r="A474" s="18"/>
      <c r="B474" s="18"/>
      <c r="C474" s="228"/>
      <c r="D474" s="228"/>
      <c r="E474" s="228"/>
      <c r="F474" s="228"/>
      <c r="G474" s="228"/>
      <c r="H474" s="228"/>
      <c r="I474" s="228"/>
      <c r="J474" s="228"/>
      <c r="K474" s="19"/>
      <c r="L474" s="228"/>
      <c r="M474" s="228"/>
      <c r="N474" s="228"/>
      <c r="O474" s="228"/>
      <c r="P474" s="228"/>
      <c r="Q474" s="281"/>
      <c r="R474" s="281"/>
      <c r="S474" s="228"/>
      <c r="T474" s="228"/>
      <c r="U474" s="228"/>
      <c r="V474" s="19"/>
      <c r="W474" s="19"/>
      <c r="X474" s="228"/>
      <c r="Y474" s="228"/>
      <c r="Z474" s="281"/>
      <c r="AA474" s="18"/>
      <c r="AB474" s="18"/>
      <c r="AC474" s="228"/>
    </row>
    <row r="475" spans="1:29">
      <c r="A475" s="18"/>
      <c r="B475" s="18"/>
      <c r="C475" s="228"/>
      <c r="D475" s="228"/>
      <c r="E475" s="228"/>
      <c r="F475" s="228"/>
      <c r="G475" s="228"/>
      <c r="H475" s="228"/>
      <c r="I475" s="228"/>
      <c r="J475" s="228"/>
      <c r="K475" s="19"/>
      <c r="L475" s="228"/>
      <c r="M475" s="228"/>
      <c r="N475" s="228"/>
      <c r="O475" s="228"/>
      <c r="P475" s="228"/>
      <c r="Q475" s="281"/>
      <c r="R475" s="281"/>
      <c r="S475" s="228"/>
      <c r="T475" s="228"/>
      <c r="U475" s="228"/>
      <c r="V475" s="19"/>
      <c r="W475" s="19"/>
      <c r="X475" s="228"/>
      <c r="Y475" s="228"/>
      <c r="Z475" s="281"/>
      <c r="AA475" s="18"/>
      <c r="AB475" s="18"/>
      <c r="AC475" s="228"/>
    </row>
    <row r="476" spans="1:29">
      <c r="A476" s="18"/>
      <c r="B476" s="18"/>
      <c r="C476" s="228"/>
      <c r="D476" s="228"/>
      <c r="E476" s="228"/>
      <c r="F476" s="228"/>
      <c r="G476" s="228"/>
      <c r="H476" s="228"/>
      <c r="I476" s="228"/>
      <c r="J476" s="228"/>
      <c r="K476" s="19"/>
      <c r="L476" s="228"/>
      <c r="M476" s="228"/>
      <c r="N476" s="228"/>
      <c r="O476" s="228"/>
      <c r="P476" s="228"/>
      <c r="Q476" s="281"/>
      <c r="R476" s="281"/>
      <c r="S476" s="228"/>
      <c r="T476" s="228"/>
      <c r="U476" s="228"/>
      <c r="V476" s="19"/>
      <c r="W476" s="19"/>
      <c r="X476" s="228"/>
      <c r="Y476" s="228"/>
      <c r="Z476" s="281"/>
      <c r="AA476" s="18"/>
      <c r="AB476" s="18"/>
      <c r="AC476" s="228"/>
    </row>
    <row r="477" spans="1:29">
      <c r="A477" s="18"/>
      <c r="B477" s="18"/>
      <c r="C477" s="228"/>
      <c r="D477" s="228"/>
      <c r="E477" s="228"/>
      <c r="F477" s="228"/>
      <c r="G477" s="228"/>
      <c r="H477" s="228"/>
      <c r="I477" s="228"/>
      <c r="J477" s="228"/>
      <c r="K477" s="19"/>
      <c r="L477" s="228"/>
      <c r="M477" s="228"/>
      <c r="N477" s="228"/>
      <c r="O477" s="228"/>
      <c r="P477" s="228"/>
      <c r="Q477" s="281"/>
      <c r="R477" s="281"/>
      <c r="S477" s="228"/>
      <c r="T477" s="228"/>
      <c r="U477" s="228"/>
      <c r="V477" s="19"/>
      <c r="W477" s="19"/>
      <c r="X477" s="228"/>
      <c r="Y477" s="228"/>
      <c r="Z477" s="281"/>
      <c r="AA477" s="18"/>
      <c r="AB477" s="18"/>
      <c r="AC477" s="228"/>
    </row>
    <row r="478" spans="1:29">
      <c r="A478" s="18"/>
      <c r="B478" s="18"/>
      <c r="C478" s="228"/>
      <c r="D478" s="228"/>
      <c r="E478" s="228"/>
      <c r="F478" s="228"/>
      <c r="G478" s="228"/>
      <c r="H478" s="228"/>
      <c r="I478" s="228"/>
      <c r="J478" s="228"/>
      <c r="K478" s="19"/>
      <c r="L478" s="228"/>
      <c r="M478" s="228"/>
      <c r="N478" s="228"/>
      <c r="O478" s="228"/>
      <c r="P478" s="228"/>
      <c r="Q478" s="281"/>
      <c r="R478" s="281"/>
      <c r="S478" s="228"/>
      <c r="T478" s="228"/>
      <c r="U478" s="228"/>
      <c r="V478" s="19"/>
      <c r="W478" s="19"/>
      <c r="X478" s="228"/>
      <c r="Y478" s="228"/>
      <c r="Z478" s="281"/>
      <c r="AA478" s="18"/>
      <c r="AB478" s="18"/>
      <c r="AC478" s="228"/>
    </row>
    <row r="479" spans="1:29">
      <c r="A479" s="18"/>
      <c r="B479" s="18"/>
      <c r="C479" s="228"/>
      <c r="D479" s="228"/>
      <c r="E479" s="228"/>
      <c r="F479" s="228"/>
      <c r="G479" s="228"/>
      <c r="H479" s="228"/>
      <c r="I479" s="228"/>
      <c r="J479" s="228"/>
      <c r="K479" s="19"/>
      <c r="L479" s="228"/>
      <c r="M479" s="228"/>
      <c r="N479" s="228"/>
      <c r="O479" s="228"/>
      <c r="P479" s="228"/>
      <c r="Q479" s="281"/>
      <c r="R479" s="281"/>
      <c r="S479" s="228"/>
      <c r="T479" s="228"/>
      <c r="U479" s="228"/>
      <c r="V479" s="19"/>
      <c r="W479" s="19"/>
      <c r="X479" s="228"/>
      <c r="Y479" s="228"/>
      <c r="Z479" s="281"/>
      <c r="AA479" s="18"/>
      <c r="AB479" s="18"/>
      <c r="AC479" s="228"/>
    </row>
    <row r="480" spans="1:29">
      <c r="A480" s="18"/>
      <c r="B480" s="18"/>
      <c r="C480" s="228"/>
      <c r="D480" s="228"/>
      <c r="E480" s="228"/>
      <c r="F480" s="228"/>
      <c r="G480" s="228"/>
      <c r="H480" s="228"/>
      <c r="I480" s="228"/>
      <c r="J480" s="228"/>
      <c r="K480" s="19"/>
      <c r="L480" s="228"/>
      <c r="M480" s="228"/>
      <c r="N480" s="228"/>
      <c r="O480" s="228"/>
      <c r="P480" s="228"/>
      <c r="Q480" s="281"/>
      <c r="R480" s="281"/>
      <c r="S480" s="228"/>
      <c r="T480" s="228"/>
      <c r="U480" s="228"/>
      <c r="V480" s="19"/>
      <c r="W480" s="19"/>
      <c r="X480" s="228"/>
      <c r="Y480" s="228"/>
      <c r="Z480" s="281"/>
      <c r="AA480" s="18"/>
      <c r="AB480" s="18"/>
      <c r="AC480" s="228"/>
    </row>
    <row r="481" spans="1:29">
      <c r="A481" s="18"/>
      <c r="B481" s="18"/>
      <c r="C481" s="228"/>
      <c r="D481" s="228"/>
      <c r="E481" s="228"/>
      <c r="F481" s="228"/>
      <c r="G481" s="228"/>
      <c r="H481" s="228"/>
      <c r="I481" s="228"/>
      <c r="J481" s="228"/>
      <c r="K481" s="19"/>
      <c r="L481" s="228"/>
      <c r="M481" s="228"/>
      <c r="N481" s="228"/>
      <c r="O481" s="228"/>
      <c r="P481" s="228"/>
      <c r="Q481" s="281"/>
      <c r="R481" s="281"/>
      <c r="S481" s="228"/>
      <c r="T481" s="228"/>
      <c r="U481" s="228"/>
      <c r="V481" s="19"/>
      <c r="W481" s="19"/>
      <c r="X481" s="228"/>
      <c r="Y481" s="228"/>
      <c r="Z481" s="281"/>
      <c r="AA481" s="18"/>
      <c r="AB481" s="18"/>
      <c r="AC481" s="228"/>
    </row>
    <row r="482" spans="1:29">
      <c r="A482" s="18"/>
      <c r="B482" s="18"/>
      <c r="C482" s="228"/>
      <c r="D482" s="228"/>
      <c r="E482" s="228"/>
      <c r="F482" s="228"/>
      <c r="G482" s="228"/>
      <c r="H482" s="228"/>
      <c r="I482" s="228"/>
      <c r="J482" s="228"/>
      <c r="K482" s="19"/>
      <c r="L482" s="228"/>
      <c r="M482" s="228"/>
      <c r="N482" s="228"/>
      <c r="O482" s="228"/>
      <c r="P482" s="228"/>
      <c r="Q482" s="281"/>
      <c r="R482" s="281"/>
      <c r="S482" s="228"/>
      <c r="T482" s="228"/>
      <c r="U482" s="228"/>
      <c r="V482" s="19"/>
      <c r="W482" s="19"/>
      <c r="X482" s="228"/>
      <c r="Y482" s="228"/>
      <c r="Z482" s="281"/>
      <c r="AA482" s="18"/>
      <c r="AB482" s="18"/>
      <c r="AC482" s="228"/>
    </row>
    <row r="483" spans="1:29">
      <c r="A483" s="18"/>
      <c r="B483" s="18"/>
      <c r="C483" s="228"/>
      <c r="D483" s="228"/>
      <c r="E483" s="228"/>
      <c r="F483" s="228"/>
      <c r="G483" s="228"/>
      <c r="H483" s="228"/>
      <c r="I483" s="228"/>
      <c r="J483" s="228"/>
      <c r="K483" s="19"/>
      <c r="L483" s="228"/>
      <c r="M483" s="228"/>
      <c r="N483" s="228"/>
      <c r="O483" s="228"/>
      <c r="P483" s="228"/>
      <c r="Q483" s="281"/>
      <c r="R483" s="281"/>
      <c r="S483" s="228"/>
      <c r="T483" s="228"/>
      <c r="U483" s="228"/>
      <c r="V483" s="19"/>
      <c r="W483" s="19"/>
      <c r="X483" s="228"/>
      <c r="Y483" s="228"/>
      <c r="Z483" s="281"/>
      <c r="AA483" s="18"/>
      <c r="AB483" s="18"/>
      <c r="AC483" s="228"/>
    </row>
    <row r="484" spans="1:29">
      <c r="A484" s="18"/>
      <c r="B484" s="18"/>
      <c r="C484" s="228"/>
      <c r="D484" s="228"/>
      <c r="E484" s="228"/>
      <c r="F484" s="228"/>
      <c r="G484" s="228"/>
      <c r="H484" s="228"/>
      <c r="I484" s="228"/>
      <c r="J484" s="228"/>
      <c r="K484" s="19"/>
      <c r="L484" s="228"/>
      <c r="M484" s="228"/>
      <c r="N484" s="228"/>
      <c r="O484" s="228"/>
      <c r="P484" s="228"/>
      <c r="Q484" s="281"/>
      <c r="R484" s="281"/>
      <c r="S484" s="228"/>
      <c r="T484" s="228"/>
      <c r="U484" s="228"/>
      <c r="V484" s="19"/>
      <c r="W484" s="19"/>
      <c r="X484" s="228"/>
      <c r="Y484" s="228"/>
      <c r="Z484" s="281"/>
      <c r="AA484" s="18"/>
      <c r="AB484" s="18"/>
      <c r="AC484" s="228"/>
    </row>
    <row r="485" spans="1:29">
      <c r="A485" s="18"/>
      <c r="B485" s="18"/>
      <c r="C485" s="228"/>
      <c r="D485" s="228"/>
      <c r="E485" s="228"/>
      <c r="F485" s="228"/>
      <c r="G485" s="228"/>
      <c r="H485" s="228"/>
      <c r="I485" s="228"/>
      <c r="J485" s="228"/>
      <c r="K485" s="19"/>
      <c r="L485" s="228"/>
      <c r="M485" s="228"/>
      <c r="N485" s="228"/>
      <c r="O485" s="228"/>
      <c r="P485" s="228"/>
      <c r="Q485" s="281"/>
      <c r="R485" s="281"/>
      <c r="S485" s="228"/>
      <c r="T485" s="228"/>
      <c r="U485" s="228"/>
      <c r="V485" s="19"/>
      <c r="W485" s="19"/>
      <c r="X485" s="228"/>
      <c r="Y485" s="228"/>
      <c r="Z485" s="281"/>
      <c r="AA485" s="18"/>
      <c r="AB485" s="18"/>
      <c r="AC485" s="228"/>
    </row>
    <row r="486" spans="1:29">
      <c r="A486" s="18"/>
      <c r="B486" s="18"/>
      <c r="C486" s="228"/>
      <c r="D486" s="228"/>
      <c r="E486" s="228"/>
      <c r="F486" s="228"/>
      <c r="G486" s="228"/>
      <c r="H486" s="228"/>
      <c r="I486" s="228"/>
      <c r="J486" s="228"/>
      <c r="K486" s="19"/>
      <c r="L486" s="228"/>
      <c r="M486" s="228"/>
      <c r="N486" s="228"/>
      <c r="O486" s="228"/>
      <c r="P486" s="228"/>
      <c r="Q486" s="281"/>
      <c r="R486" s="281"/>
      <c r="S486" s="228"/>
      <c r="T486" s="228"/>
      <c r="U486" s="228"/>
      <c r="V486" s="19"/>
      <c r="W486" s="19"/>
      <c r="X486" s="228"/>
      <c r="Y486" s="228"/>
      <c r="Z486" s="281"/>
      <c r="AA486" s="18"/>
      <c r="AB486" s="18"/>
      <c r="AC486" s="228"/>
    </row>
    <row r="487" spans="1:29">
      <c r="A487" s="18"/>
      <c r="B487" s="18"/>
      <c r="C487" s="228"/>
      <c r="D487" s="228"/>
      <c r="E487" s="228"/>
      <c r="F487" s="228"/>
      <c r="G487" s="228"/>
      <c r="H487" s="228"/>
      <c r="I487" s="228"/>
      <c r="J487" s="228"/>
      <c r="K487" s="19"/>
      <c r="L487" s="228"/>
      <c r="M487" s="228"/>
      <c r="N487" s="228"/>
      <c r="O487" s="228"/>
      <c r="P487" s="228"/>
      <c r="Q487" s="281"/>
      <c r="R487" s="281"/>
      <c r="S487" s="228"/>
      <c r="T487" s="228"/>
      <c r="U487" s="228"/>
      <c r="V487" s="19"/>
      <c r="W487" s="19"/>
      <c r="X487" s="228"/>
      <c r="Y487" s="228"/>
      <c r="Z487" s="281"/>
      <c r="AA487" s="18"/>
      <c r="AB487" s="18"/>
      <c r="AC487" s="228"/>
    </row>
    <row r="488" spans="1:29">
      <c r="A488" s="18"/>
      <c r="B488" s="18"/>
      <c r="C488" s="228"/>
      <c r="D488" s="228"/>
      <c r="E488" s="228"/>
      <c r="F488" s="228"/>
      <c r="G488" s="228"/>
      <c r="H488" s="228"/>
      <c r="I488" s="228"/>
      <c r="J488" s="228"/>
      <c r="K488" s="19"/>
      <c r="L488" s="228"/>
      <c r="M488" s="228"/>
      <c r="N488" s="228"/>
      <c r="O488" s="228"/>
      <c r="P488" s="228"/>
      <c r="Q488" s="281"/>
      <c r="R488" s="281"/>
      <c r="S488" s="228"/>
      <c r="T488" s="228"/>
      <c r="U488" s="228"/>
      <c r="V488" s="19"/>
      <c r="W488" s="19"/>
      <c r="X488" s="228"/>
      <c r="Y488" s="228"/>
      <c r="Z488" s="281"/>
      <c r="AA488" s="18"/>
      <c r="AB488" s="18"/>
      <c r="AC488" s="228"/>
    </row>
    <row r="489" spans="1:29">
      <c r="A489" s="18"/>
      <c r="B489" s="18"/>
      <c r="C489" s="228"/>
      <c r="D489" s="228"/>
      <c r="E489" s="228"/>
      <c r="F489" s="228"/>
      <c r="G489" s="228"/>
      <c r="H489" s="228"/>
      <c r="I489" s="228"/>
      <c r="J489" s="228"/>
      <c r="K489" s="19"/>
      <c r="L489" s="228"/>
      <c r="M489" s="228"/>
      <c r="N489" s="228"/>
      <c r="O489" s="228"/>
      <c r="P489" s="228"/>
      <c r="Q489" s="281"/>
      <c r="R489" s="281"/>
      <c r="S489" s="228"/>
      <c r="T489" s="228"/>
      <c r="U489" s="228"/>
      <c r="V489" s="19"/>
      <c r="W489" s="19"/>
      <c r="X489" s="228"/>
      <c r="Y489" s="228"/>
      <c r="Z489" s="281"/>
      <c r="AA489" s="18"/>
      <c r="AB489" s="18"/>
      <c r="AC489" s="228"/>
    </row>
    <row r="490" spans="1:29">
      <c r="A490" s="18"/>
      <c r="B490" s="18"/>
      <c r="C490" s="228"/>
      <c r="D490" s="228"/>
      <c r="E490" s="228"/>
      <c r="F490" s="228"/>
      <c r="G490" s="228"/>
      <c r="H490" s="228"/>
      <c r="I490" s="228"/>
      <c r="J490" s="228"/>
      <c r="K490" s="19"/>
      <c r="L490" s="228"/>
      <c r="M490" s="228"/>
      <c r="N490" s="228"/>
      <c r="O490" s="228"/>
      <c r="P490" s="228"/>
      <c r="Q490" s="281"/>
      <c r="R490" s="281"/>
      <c r="S490" s="228"/>
      <c r="T490" s="228"/>
      <c r="U490" s="228"/>
      <c r="V490" s="19"/>
      <c r="W490" s="19"/>
      <c r="X490" s="228"/>
      <c r="Y490" s="228"/>
      <c r="Z490" s="281"/>
      <c r="AA490" s="18"/>
      <c r="AB490" s="18"/>
      <c r="AC490" s="228"/>
    </row>
    <row r="491" spans="1:29">
      <c r="A491" s="18"/>
      <c r="B491" s="18"/>
      <c r="C491" s="228"/>
      <c r="D491" s="228"/>
      <c r="E491" s="228"/>
      <c r="F491" s="228"/>
      <c r="G491" s="228"/>
      <c r="H491" s="228"/>
      <c r="I491" s="228"/>
      <c r="J491" s="228"/>
      <c r="K491" s="19"/>
      <c r="L491" s="228"/>
      <c r="M491" s="228"/>
      <c r="N491" s="228"/>
      <c r="O491" s="228"/>
      <c r="P491" s="228"/>
      <c r="Q491" s="281"/>
      <c r="R491" s="281"/>
      <c r="S491" s="228"/>
      <c r="T491" s="228"/>
      <c r="U491" s="228"/>
      <c r="V491" s="19"/>
      <c r="W491" s="19"/>
      <c r="X491" s="228"/>
      <c r="Y491" s="228"/>
      <c r="Z491" s="281"/>
      <c r="AA491" s="18"/>
      <c r="AB491" s="18"/>
      <c r="AC491" s="228"/>
    </row>
    <row r="492" spans="1:29">
      <c r="A492" s="18"/>
      <c r="B492" s="18"/>
      <c r="C492" s="228"/>
      <c r="D492" s="228"/>
      <c r="E492" s="228"/>
      <c r="F492" s="228"/>
      <c r="G492" s="228"/>
      <c r="H492" s="228"/>
      <c r="I492" s="228"/>
      <c r="J492" s="228"/>
      <c r="K492" s="19"/>
      <c r="L492" s="228"/>
      <c r="M492" s="228"/>
      <c r="N492" s="228"/>
      <c r="O492" s="228"/>
      <c r="P492" s="228"/>
      <c r="Q492" s="281"/>
      <c r="R492" s="281"/>
      <c r="S492" s="228"/>
      <c r="T492" s="228"/>
      <c r="U492" s="228"/>
      <c r="V492" s="19"/>
      <c r="W492" s="19"/>
      <c r="X492" s="228"/>
      <c r="Y492" s="228"/>
      <c r="Z492" s="281"/>
      <c r="AA492" s="18"/>
      <c r="AB492" s="18"/>
      <c r="AC492" s="228"/>
    </row>
    <row r="493" spans="1:29">
      <c r="A493" s="18"/>
      <c r="B493" s="18"/>
      <c r="C493" s="228"/>
      <c r="D493" s="228"/>
      <c r="E493" s="228"/>
      <c r="F493" s="228"/>
      <c r="G493" s="228"/>
      <c r="H493" s="228"/>
      <c r="I493" s="228"/>
      <c r="J493" s="228"/>
      <c r="K493" s="19"/>
      <c r="L493" s="228"/>
      <c r="M493" s="228"/>
      <c r="N493" s="228"/>
      <c r="O493" s="228"/>
      <c r="P493" s="228"/>
      <c r="Q493" s="281"/>
      <c r="R493" s="281"/>
      <c r="S493" s="228"/>
      <c r="T493" s="228"/>
      <c r="U493" s="228"/>
      <c r="V493" s="19"/>
      <c r="W493" s="19"/>
      <c r="X493" s="228"/>
      <c r="Y493" s="228"/>
      <c r="Z493" s="281"/>
      <c r="AA493" s="18"/>
      <c r="AB493" s="18"/>
      <c r="AC493" s="228"/>
    </row>
    <row r="494" spans="1:29">
      <c r="A494" s="18"/>
      <c r="B494" s="18"/>
      <c r="C494" s="228"/>
      <c r="D494" s="228"/>
      <c r="E494" s="228"/>
      <c r="F494" s="228"/>
      <c r="G494" s="228"/>
      <c r="H494" s="228"/>
      <c r="I494" s="228"/>
      <c r="J494" s="228"/>
      <c r="K494" s="19"/>
      <c r="L494" s="228"/>
      <c r="M494" s="228"/>
      <c r="N494" s="228"/>
      <c r="O494" s="228"/>
      <c r="P494" s="228"/>
      <c r="Q494" s="281"/>
      <c r="R494" s="281"/>
      <c r="S494" s="228"/>
      <c r="T494" s="228"/>
      <c r="U494" s="228"/>
      <c r="V494" s="19"/>
      <c r="W494" s="19"/>
      <c r="X494" s="228"/>
      <c r="Y494" s="228"/>
      <c r="Z494" s="281"/>
      <c r="AA494" s="18"/>
      <c r="AB494" s="18"/>
      <c r="AC494" s="228"/>
    </row>
    <row r="495" spans="1:29">
      <c r="A495" s="18"/>
      <c r="B495" s="18"/>
      <c r="C495" s="228"/>
      <c r="D495" s="228"/>
      <c r="E495" s="228"/>
      <c r="F495" s="228"/>
      <c r="G495" s="228"/>
      <c r="H495" s="228"/>
      <c r="I495" s="228"/>
      <c r="J495" s="228"/>
      <c r="K495" s="19"/>
      <c r="L495" s="228"/>
      <c r="M495" s="228"/>
      <c r="N495" s="228"/>
      <c r="O495" s="228"/>
      <c r="P495" s="228"/>
      <c r="Q495" s="281"/>
      <c r="R495" s="281"/>
      <c r="S495" s="228"/>
      <c r="T495" s="228"/>
      <c r="U495" s="228"/>
      <c r="V495" s="19"/>
      <c r="W495" s="19"/>
      <c r="X495" s="228"/>
      <c r="Y495" s="228"/>
      <c r="Z495" s="281"/>
      <c r="AA495" s="18"/>
      <c r="AB495" s="18"/>
      <c r="AC495" s="228"/>
    </row>
    <row r="496" spans="1:29">
      <c r="A496" s="18"/>
      <c r="B496" s="18"/>
      <c r="C496" s="228"/>
      <c r="D496" s="228"/>
      <c r="E496" s="228"/>
      <c r="F496" s="228"/>
      <c r="G496" s="228"/>
      <c r="H496" s="228"/>
      <c r="I496" s="228"/>
      <c r="J496" s="228"/>
      <c r="K496" s="19"/>
      <c r="L496" s="228"/>
      <c r="M496" s="228"/>
      <c r="N496" s="228"/>
      <c r="O496" s="228"/>
      <c r="P496" s="228"/>
      <c r="Q496" s="281"/>
      <c r="R496" s="281"/>
      <c r="S496" s="228"/>
      <c r="T496" s="228"/>
      <c r="U496" s="228"/>
      <c r="V496" s="19"/>
      <c r="W496" s="19"/>
      <c r="X496" s="228"/>
      <c r="Y496" s="228"/>
      <c r="Z496" s="281"/>
      <c r="AA496" s="18"/>
      <c r="AB496" s="18"/>
      <c r="AC496" s="228"/>
    </row>
    <row r="497" spans="1:29">
      <c r="A497" s="18"/>
      <c r="B497" s="18"/>
      <c r="C497" s="228"/>
      <c r="D497" s="228"/>
      <c r="E497" s="228"/>
      <c r="F497" s="228"/>
      <c r="G497" s="228"/>
      <c r="H497" s="228"/>
      <c r="I497" s="228"/>
      <c r="J497" s="228"/>
      <c r="K497" s="19"/>
      <c r="L497" s="228"/>
      <c r="M497" s="228"/>
      <c r="N497" s="228"/>
      <c r="O497" s="228"/>
      <c r="P497" s="228"/>
      <c r="Q497" s="281"/>
      <c r="R497" s="281"/>
      <c r="S497" s="228"/>
      <c r="T497" s="228"/>
      <c r="U497" s="228"/>
      <c r="V497" s="19"/>
      <c r="W497" s="19"/>
      <c r="X497" s="228"/>
      <c r="Y497" s="228"/>
      <c r="Z497" s="281"/>
      <c r="AA497" s="18"/>
      <c r="AB497" s="18"/>
      <c r="AC497" s="228"/>
    </row>
    <row r="498" spans="1:29">
      <c r="A498" s="18"/>
      <c r="B498" s="18"/>
      <c r="C498" s="228"/>
      <c r="D498" s="228"/>
      <c r="E498" s="228"/>
      <c r="F498" s="228"/>
      <c r="G498" s="228"/>
      <c r="H498" s="228"/>
      <c r="I498" s="228"/>
      <c r="J498" s="228"/>
      <c r="K498" s="19"/>
      <c r="L498" s="228"/>
      <c r="M498" s="228"/>
      <c r="N498" s="228"/>
      <c r="O498" s="228"/>
      <c r="P498" s="228"/>
      <c r="Q498" s="281"/>
      <c r="R498" s="281"/>
      <c r="S498" s="228"/>
      <c r="T498" s="228"/>
      <c r="U498" s="228"/>
      <c r="V498" s="19"/>
      <c r="W498" s="19"/>
      <c r="X498" s="228"/>
      <c r="Y498" s="228"/>
      <c r="Z498" s="281"/>
      <c r="AA498" s="18"/>
      <c r="AB498" s="18"/>
      <c r="AC498" s="228"/>
    </row>
    <row r="499" spans="1:29">
      <c r="A499" s="18"/>
      <c r="B499" s="18"/>
      <c r="C499" s="228"/>
      <c r="D499" s="228"/>
      <c r="E499" s="228"/>
      <c r="F499" s="228"/>
      <c r="G499" s="228"/>
      <c r="H499" s="228"/>
      <c r="I499" s="228"/>
      <c r="J499" s="228"/>
      <c r="K499" s="19"/>
      <c r="L499" s="228"/>
      <c r="M499" s="228"/>
      <c r="N499" s="228"/>
      <c r="O499" s="228"/>
      <c r="P499" s="228"/>
      <c r="Q499" s="281"/>
      <c r="R499" s="281"/>
      <c r="S499" s="228"/>
      <c r="T499" s="228"/>
      <c r="U499" s="228"/>
      <c r="V499" s="19"/>
      <c r="W499" s="19"/>
      <c r="X499" s="228"/>
      <c r="Y499" s="228"/>
      <c r="Z499" s="281"/>
      <c r="AA499" s="18"/>
      <c r="AB499" s="18"/>
      <c r="AC499" s="228"/>
    </row>
    <row r="500" spans="1:29">
      <c r="A500" s="18"/>
      <c r="B500" s="18"/>
      <c r="C500" s="228"/>
      <c r="D500" s="228"/>
      <c r="E500" s="228"/>
      <c r="F500" s="228"/>
      <c r="G500" s="228"/>
      <c r="H500" s="228"/>
      <c r="I500" s="228"/>
      <c r="J500" s="228"/>
      <c r="K500" s="19"/>
      <c r="L500" s="228"/>
      <c r="M500" s="228"/>
      <c r="N500" s="228"/>
      <c r="O500" s="228"/>
      <c r="P500" s="228"/>
      <c r="Q500" s="281"/>
      <c r="R500" s="281"/>
      <c r="S500" s="228"/>
      <c r="T500" s="228"/>
      <c r="U500" s="228"/>
      <c r="V500" s="19"/>
      <c r="W500" s="19"/>
      <c r="X500" s="228"/>
      <c r="Y500" s="228"/>
      <c r="Z500" s="281"/>
      <c r="AA500" s="18"/>
      <c r="AB500" s="18"/>
      <c r="AC500" s="228"/>
    </row>
    <row r="501" spans="1:29">
      <c r="A501" s="18"/>
      <c r="B501" s="18"/>
      <c r="C501" s="228"/>
      <c r="D501" s="228"/>
      <c r="E501" s="228"/>
      <c r="F501" s="228"/>
      <c r="G501" s="228"/>
      <c r="H501" s="228"/>
      <c r="I501" s="228"/>
      <c r="J501" s="228"/>
      <c r="K501" s="19"/>
      <c r="L501" s="228"/>
      <c r="M501" s="228"/>
      <c r="N501" s="228"/>
      <c r="O501" s="228"/>
      <c r="P501" s="228"/>
      <c r="Q501" s="281"/>
      <c r="R501" s="281"/>
      <c r="S501" s="228"/>
      <c r="T501" s="228"/>
      <c r="U501" s="228"/>
      <c r="V501" s="19"/>
      <c r="W501" s="19"/>
      <c r="X501" s="228"/>
      <c r="Y501" s="228"/>
      <c r="Z501" s="281"/>
      <c r="AA501" s="18"/>
      <c r="AB501" s="18"/>
      <c r="AC501" s="228"/>
    </row>
    <row r="502" spans="1:29">
      <c r="A502" s="18"/>
      <c r="B502" s="18"/>
      <c r="C502" s="228"/>
      <c r="D502" s="228"/>
      <c r="E502" s="228"/>
      <c r="F502" s="228"/>
      <c r="G502" s="228"/>
      <c r="H502" s="228"/>
      <c r="I502" s="228"/>
      <c r="J502" s="228"/>
      <c r="K502" s="19"/>
      <c r="L502" s="228"/>
      <c r="M502" s="228"/>
      <c r="N502" s="228"/>
      <c r="O502" s="228"/>
      <c r="P502" s="228"/>
      <c r="Q502" s="281"/>
      <c r="R502" s="281"/>
      <c r="S502" s="228"/>
      <c r="T502" s="228"/>
      <c r="U502" s="228"/>
      <c r="V502" s="19"/>
      <c r="W502" s="19"/>
      <c r="X502" s="228"/>
      <c r="Y502" s="228"/>
      <c r="Z502" s="281"/>
      <c r="AA502" s="18"/>
      <c r="AB502" s="18"/>
      <c r="AC502" s="228"/>
    </row>
    <row r="503" spans="1:29">
      <c r="A503" s="18"/>
      <c r="B503" s="18"/>
      <c r="C503" s="228"/>
      <c r="D503" s="228"/>
      <c r="E503" s="228"/>
      <c r="F503" s="228"/>
      <c r="G503" s="228"/>
      <c r="H503" s="228"/>
      <c r="I503" s="228"/>
      <c r="J503" s="228"/>
      <c r="K503" s="19"/>
      <c r="L503" s="228"/>
      <c r="M503" s="228"/>
      <c r="N503" s="228"/>
      <c r="O503" s="228"/>
      <c r="P503" s="228"/>
      <c r="Q503" s="281"/>
      <c r="R503" s="281"/>
      <c r="S503" s="228"/>
      <c r="T503" s="228"/>
      <c r="U503" s="228"/>
      <c r="V503" s="19"/>
      <c r="W503" s="19"/>
      <c r="X503" s="228"/>
      <c r="Y503" s="228"/>
      <c r="Z503" s="281"/>
      <c r="AA503" s="18"/>
      <c r="AB503" s="18"/>
      <c r="AC503" s="228"/>
    </row>
    <row r="504" spans="1:29">
      <c r="A504" s="18"/>
      <c r="B504" s="18"/>
      <c r="C504" s="228"/>
      <c r="D504" s="228"/>
      <c r="E504" s="228"/>
      <c r="F504" s="228"/>
      <c r="G504" s="228"/>
      <c r="H504" s="228"/>
      <c r="I504" s="228"/>
      <c r="J504" s="228"/>
      <c r="K504" s="19"/>
      <c r="L504" s="228"/>
      <c r="M504" s="228"/>
      <c r="N504" s="228"/>
      <c r="O504" s="228"/>
      <c r="P504" s="228"/>
      <c r="Q504" s="281"/>
      <c r="R504" s="281"/>
      <c r="S504" s="228"/>
      <c r="T504" s="228"/>
      <c r="U504" s="228"/>
      <c r="V504" s="19"/>
      <c r="W504" s="19"/>
      <c r="X504" s="228"/>
      <c r="Y504" s="228"/>
      <c r="Z504" s="281"/>
      <c r="AA504" s="18"/>
      <c r="AB504" s="18"/>
      <c r="AC504" s="228"/>
    </row>
    <row r="505" spans="1:29">
      <c r="A505" s="18"/>
      <c r="B505" s="18"/>
      <c r="C505" s="228"/>
      <c r="D505" s="228"/>
      <c r="E505" s="228"/>
      <c r="F505" s="228"/>
      <c r="G505" s="228"/>
      <c r="H505" s="228"/>
      <c r="I505" s="228"/>
      <c r="J505" s="228"/>
      <c r="K505" s="19"/>
      <c r="L505" s="228"/>
      <c r="M505" s="228"/>
      <c r="N505" s="228"/>
      <c r="O505" s="228"/>
      <c r="P505" s="228"/>
      <c r="Q505" s="281"/>
      <c r="R505" s="281"/>
      <c r="S505" s="228"/>
      <c r="T505" s="228"/>
      <c r="U505" s="228"/>
      <c r="V505" s="19"/>
      <c r="W505" s="19"/>
      <c r="X505" s="228"/>
      <c r="Y505" s="228"/>
      <c r="Z505" s="281"/>
      <c r="AA505" s="18"/>
      <c r="AB505" s="18"/>
      <c r="AC505" s="228"/>
    </row>
    <row r="506" spans="1:29">
      <c r="A506" s="18"/>
      <c r="B506" s="18"/>
      <c r="C506" s="228"/>
      <c r="D506" s="228"/>
      <c r="E506" s="228"/>
      <c r="F506" s="228"/>
      <c r="G506" s="228"/>
      <c r="H506" s="228"/>
      <c r="I506" s="228"/>
      <c r="J506" s="228"/>
      <c r="K506" s="19"/>
      <c r="L506" s="228"/>
      <c r="M506" s="228"/>
      <c r="N506" s="228"/>
      <c r="O506" s="228"/>
      <c r="P506" s="228"/>
      <c r="Q506" s="281"/>
      <c r="R506" s="281"/>
      <c r="S506" s="228"/>
      <c r="T506" s="228"/>
      <c r="U506" s="228"/>
      <c r="V506" s="19"/>
      <c r="W506" s="19"/>
      <c r="X506" s="228"/>
      <c r="Y506" s="228"/>
      <c r="Z506" s="281"/>
      <c r="AA506" s="18"/>
      <c r="AB506" s="18"/>
      <c r="AC506" s="228"/>
    </row>
    <row r="507" spans="1:29">
      <c r="A507" s="18"/>
      <c r="B507" s="18"/>
      <c r="C507" s="228"/>
      <c r="D507" s="228"/>
      <c r="E507" s="228"/>
      <c r="F507" s="228"/>
      <c r="G507" s="228"/>
      <c r="H507" s="228"/>
      <c r="I507" s="228"/>
      <c r="J507" s="228"/>
      <c r="K507" s="19"/>
      <c r="L507" s="228"/>
      <c r="M507" s="228"/>
      <c r="N507" s="228"/>
      <c r="O507" s="228"/>
      <c r="P507" s="228"/>
      <c r="Q507" s="281"/>
      <c r="R507" s="281"/>
      <c r="S507" s="228"/>
      <c r="T507" s="228"/>
      <c r="U507" s="228"/>
      <c r="V507" s="19"/>
      <c r="W507" s="19"/>
      <c r="X507" s="228"/>
      <c r="Y507" s="228"/>
      <c r="Z507" s="281"/>
      <c r="AA507" s="18"/>
      <c r="AB507" s="18"/>
      <c r="AC507" s="228"/>
    </row>
    <row r="508" spans="1:29">
      <c r="A508" s="18"/>
      <c r="B508" s="18"/>
      <c r="C508" s="228"/>
      <c r="D508" s="228"/>
      <c r="E508" s="228"/>
      <c r="F508" s="228"/>
      <c r="G508" s="228"/>
      <c r="H508" s="228"/>
      <c r="I508" s="228"/>
      <c r="J508" s="228"/>
      <c r="K508" s="19"/>
      <c r="L508" s="228"/>
      <c r="M508" s="228"/>
      <c r="N508" s="228"/>
      <c r="O508" s="228"/>
      <c r="P508" s="228"/>
      <c r="Q508" s="281"/>
      <c r="R508" s="281"/>
      <c r="S508" s="228"/>
      <c r="T508" s="228"/>
      <c r="U508" s="228"/>
      <c r="V508" s="19"/>
      <c r="W508" s="19"/>
      <c r="X508" s="228"/>
      <c r="Y508" s="228"/>
      <c r="Z508" s="281"/>
      <c r="AA508" s="18"/>
      <c r="AB508" s="18"/>
      <c r="AC508" s="228"/>
    </row>
    <row r="509" spans="1:29">
      <c r="A509" s="18"/>
      <c r="B509" s="18"/>
      <c r="C509" s="228"/>
      <c r="D509" s="228"/>
      <c r="E509" s="228"/>
      <c r="F509" s="228"/>
      <c r="G509" s="228"/>
      <c r="H509" s="228"/>
      <c r="I509" s="228"/>
      <c r="J509" s="228"/>
      <c r="K509" s="19"/>
      <c r="L509" s="228"/>
      <c r="M509" s="228"/>
      <c r="N509" s="228"/>
      <c r="O509" s="228"/>
      <c r="P509" s="228"/>
      <c r="Q509" s="281"/>
      <c r="R509" s="281"/>
      <c r="S509" s="228"/>
      <c r="T509" s="228"/>
      <c r="U509" s="228"/>
      <c r="V509" s="19"/>
      <c r="W509" s="19"/>
      <c r="X509" s="228"/>
      <c r="Y509" s="228"/>
      <c r="Z509" s="281"/>
      <c r="AA509" s="18"/>
      <c r="AB509" s="18"/>
      <c r="AC509" s="228"/>
    </row>
    <row r="510" spans="1:29">
      <c r="A510" s="18"/>
      <c r="B510" s="18"/>
      <c r="C510" s="228"/>
      <c r="D510" s="228"/>
      <c r="E510" s="228"/>
      <c r="F510" s="228"/>
      <c r="G510" s="228"/>
      <c r="H510" s="228"/>
      <c r="I510" s="228"/>
      <c r="J510" s="228"/>
      <c r="K510" s="19"/>
      <c r="L510" s="228"/>
      <c r="M510" s="228"/>
      <c r="N510" s="228"/>
      <c r="O510" s="228"/>
      <c r="P510" s="228"/>
      <c r="Q510" s="281"/>
      <c r="R510" s="281"/>
      <c r="S510" s="228"/>
      <c r="T510" s="228"/>
      <c r="U510" s="228"/>
      <c r="V510" s="19"/>
      <c r="W510" s="19"/>
      <c r="X510" s="228"/>
      <c r="Y510" s="228"/>
      <c r="Z510" s="281"/>
      <c r="AA510" s="18"/>
      <c r="AB510" s="18"/>
      <c r="AC510" s="228"/>
    </row>
    <row r="511" spans="1:29">
      <c r="A511" s="18"/>
      <c r="B511" s="18"/>
      <c r="C511" s="228"/>
      <c r="D511" s="228"/>
      <c r="E511" s="228"/>
      <c r="F511" s="228"/>
      <c r="G511" s="228"/>
      <c r="H511" s="228"/>
      <c r="I511" s="228"/>
      <c r="J511" s="228"/>
      <c r="K511" s="19"/>
      <c r="L511" s="228"/>
      <c r="M511" s="228"/>
      <c r="N511" s="228"/>
      <c r="O511" s="228"/>
      <c r="P511" s="228"/>
      <c r="Q511" s="281"/>
      <c r="R511" s="281"/>
      <c r="S511" s="228"/>
      <c r="T511" s="228"/>
      <c r="U511" s="228"/>
      <c r="V511" s="19"/>
      <c r="W511" s="19"/>
      <c r="X511" s="228"/>
      <c r="Y511" s="228"/>
      <c r="Z511" s="281"/>
      <c r="AA511" s="18"/>
      <c r="AB511" s="18"/>
      <c r="AC511" s="228"/>
    </row>
    <row r="512" spans="1:29">
      <c r="A512" s="18"/>
      <c r="B512" s="18"/>
      <c r="C512" s="228"/>
      <c r="D512" s="228"/>
      <c r="E512" s="228"/>
      <c r="F512" s="228"/>
      <c r="G512" s="228"/>
      <c r="H512" s="228"/>
      <c r="I512" s="228"/>
      <c r="J512" s="228"/>
      <c r="K512" s="19"/>
      <c r="L512" s="228"/>
      <c r="M512" s="228"/>
      <c r="N512" s="228"/>
      <c r="O512" s="228"/>
      <c r="P512" s="228"/>
      <c r="Q512" s="281"/>
      <c r="R512" s="281"/>
      <c r="S512" s="228"/>
      <c r="T512" s="228"/>
      <c r="U512" s="228"/>
      <c r="V512" s="19"/>
      <c r="W512" s="19"/>
      <c r="X512" s="228"/>
      <c r="Y512" s="228"/>
      <c r="Z512" s="281"/>
      <c r="AA512" s="18"/>
      <c r="AB512" s="18"/>
      <c r="AC512" s="228"/>
    </row>
    <row r="513" spans="1:29">
      <c r="A513" s="18"/>
      <c r="B513" s="18"/>
      <c r="C513" s="228"/>
      <c r="D513" s="228"/>
      <c r="E513" s="228"/>
      <c r="F513" s="228"/>
      <c r="G513" s="228"/>
      <c r="H513" s="228"/>
      <c r="I513" s="228"/>
      <c r="J513" s="228"/>
      <c r="K513" s="19"/>
      <c r="L513" s="228"/>
      <c r="M513" s="228"/>
      <c r="N513" s="228"/>
      <c r="O513" s="228"/>
      <c r="P513" s="228"/>
      <c r="Q513" s="281"/>
      <c r="R513" s="281"/>
      <c r="S513" s="228"/>
      <c r="T513" s="228"/>
      <c r="U513" s="228"/>
      <c r="V513" s="19"/>
      <c r="W513" s="19"/>
      <c r="X513" s="228"/>
      <c r="Y513" s="228"/>
      <c r="Z513" s="281"/>
      <c r="AA513" s="18"/>
      <c r="AB513" s="18"/>
      <c r="AC513" s="228"/>
    </row>
    <row r="514" spans="1:29">
      <c r="A514" s="18"/>
      <c r="B514" s="18"/>
      <c r="C514" s="228"/>
      <c r="D514" s="228"/>
      <c r="E514" s="228"/>
      <c r="F514" s="228"/>
      <c r="G514" s="228"/>
      <c r="H514" s="228"/>
      <c r="I514" s="228"/>
      <c r="J514" s="228"/>
      <c r="K514" s="19"/>
      <c r="L514" s="228"/>
      <c r="M514" s="228"/>
      <c r="N514" s="228"/>
      <c r="O514" s="228"/>
      <c r="P514" s="228"/>
      <c r="Q514" s="281"/>
      <c r="R514" s="281"/>
      <c r="S514" s="228"/>
      <c r="T514" s="228"/>
      <c r="U514" s="228"/>
      <c r="V514" s="19"/>
      <c r="W514" s="19"/>
      <c r="X514" s="228"/>
      <c r="Y514" s="228"/>
      <c r="Z514" s="281"/>
      <c r="AA514" s="18"/>
      <c r="AB514" s="18"/>
      <c r="AC514" s="228"/>
    </row>
    <row r="515" spans="1:29">
      <c r="A515" s="18"/>
      <c r="B515" s="18"/>
      <c r="C515" s="228"/>
      <c r="D515" s="228"/>
      <c r="E515" s="228"/>
      <c r="F515" s="228"/>
      <c r="G515" s="228"/>
      <c r="H515" s="228"/>
      <c r="I515" s="228"/>
      <c r="J515" s="228"/>
      <c r="K515" s="19"/>
      <c r="L515" s="228"/>
      <c r="M515" s="228"/>
      <c r="N515" s="228"/>
      <c r="O515" s="228"/>
      <c r="P515" s="228"/>
      <c r="Q515" s="281"/>
      <c r="R515" s="281"/>
      <c r="S515" s="228"/>
      <c r="T515" s="228"/>
      <c r="U515" s="228"/>
      <c r="V515" s="19"/>
      <c r="W515" s="19"/>
      <c r="X515" s="228"/>
      <c r="Y515" s="228"/>
      <c r="Z515" s="281"/>
      <c r="AA515" s="18"/>
      <c r="AB515" s="18"/>
      <c r="AC515" s="228"/>
    </row>
    <row r="516" spans="1:29">
      <c r="A516" s="18"/>
      <c r="B516" s="18"/>
      <c r="C516" s="228"/>
      <c r="D516" s="228"/>
      <c r="E516" s="228"/>
      <c r="F516" s="228"/>
      <c r="G516" s="228"/>
      <c r="H516" s="228"/>
      <c r="I516" s="228"/>
      <c r="J516" s="228"/>
      <c r="K516" s="19"/>
      <c r="L516" s="228"/>
      <c r="M516" s="228"/>
      <c r="N516" s="228"/>
      <c r="O516" s="228"/>
      <c r="P516" s="228"/>
      <c r="Q516" s="281"/>
      <c r="R516" s="281"/>
      <c r="S516" s="228"/>
      <c r="T516" s="228"/>
      <c r="U516" s="228"/>
      <c r="V516" s="19"/>
      <c r="W516" s="19"/>
      <c r="X516" s="228"/>
      <c r="Y516" s="228"/>
      <c r="Z516" s="281"/>
      <c r="AA516" s="18"/>
      <c r="AB516" s="18"/>
      <c r="AC516" s="228"/>
    </row>
    <row r="517" spans="1:29">
      <c r="A517" s="18"/>
      <c r="B517" s="18"/>
      <c r="C517" s="228"/>
      <c r="D517" s="228"/>
      <c r="E517" s="228"/>
      <c r="F517" s="228"/>
      <c r="G517" s="228"/>
      <c r="H517" s="228"/>
      <c r="I517" s="228"/>
      <c r="J517" s="228"/>
      <c r="K517" s="19"/>
      <c r="L517" s="228"/>
      <c r="M517" s="228"/>
      <c r="N517" s="228"/>
      <c r="O517" s="228"/>
      <c r="P517" s="228"/>
      <c r="Q517" s="281"/>
      <c r="R517" s="281"/>
      <c r="S517" s="228"/>
      <c r="T517" s="228"/>
      <c r="U517" s="228"/>
      <c r="V517" s="19"/>
      <c r="W517" s="19"/>
      <c r="X517" s="228"/>
      <c r="Y517" s="228"/>
      <c r="Z517" s="281"/>
      <c r="AA517" s="18"/>
      <c r="AB517" s="18"/>
      <c r="AC517" s="228"/>
    </row>
    <row r="518" spans="1:29">
      <c r="A518" s="18"/>
      <c r="B518" s="18"/>
      <c r="C518" s="228"/>
      <c r="D518" s="228"/>
      <c r="E518" s="228"/>
      <c r="F518" s="228"/>
      <c r="G518" s="228"/>
      <c r="H518" s="228"/>
      <c r="I518" s="228"/>
      <c r="J518" s="228"/>
      <c r="K518" s="19"/>
      <c r="L518" s="228"/>
      <c r="M518" s="228"/>
      <c r="N518" s="228"/>
      <c r="O518" s="228"/>
      <c r="P518" s="228"/>
      <c r="Q518" s="281"/>
      <c r="R518" s="281"/>
      <c r="S518" s="228"/>
      <c r="T518" s="228"/>
      <c r="U518" s="228"/>
      <c r="V518" s="19"/>
      <c r="W518" s="19"/>
      <c r="X518" s="228"/>
      <c r="Y518" s="228"/>
      <c r="Z518" s="281"/>
      <c r="AA518" s="18"/>
      <c r="AB518" s="18"/>
      <c r="AC518" s="228"/>
    </row>
    <row r="519" spans="1:29">
      <c r="A519" s="18"/>
      <c r="B519" s="18"/>
      <c r="C519" s="228"/>
      <c r="D519" s="228"/>
      <c r="E519" s="228"/>
      <c r="F519" s="228"/>
      <c r="G519" s="228"/>
      <c r="H519" s="228"/>
      <c r="I519" s="228"/>
      <c r="J519" s="228"/>
      <c r="K519" s="19"/>
      <c r="L519" s="228"/>
      <c r="M519" s="228"/>
      <c r="N519" s="228"/>
      <c r="O519" s="228"/>
      <c r="P519" s="228"/>
      <c r="Q519" s="281"/>
      <c r="R519" s="281"/>
      <c r="S519" s="228"/>
      <c r="T519" s="228"/>
      <c r="U519" s="228"/>
      <c r="V519" s="19"/>
      <c r="W519" s="19"/>
      <c r="X519" s="228"/>
      <c r="Y519" s="228"/>
      <c r="Z519" s="281"/>
      <c r="AA519" s="18"/>
      <c r="AB519" s="18"/>
      <c r="AC519" s="228"/>
    </row>
    <row r="520" spans="1:29">
      <c r="A520" s="18"/>
      <c r="B520" s="18"/>
      <c r="C520" s="228"/>
      <c r="D520" s="228"/>
      <c r="E520" s="228"/>
      <c r="F520" s="228"/>
      <c r="G520" s="228"/>
      <c r="H520" s="228"/>
      <c r="I520" s="228"/>
      <c r="J520" s="228"/>
      <c r="K520" s="19"/>
      <c r="L520" s="228"/>
      <c r="M520" s="228"/>
      <c r="N520" s="228"/>
      <c r="O520" s="228"/>
      <c r="P520" s="228"/>
      <c r="Q520" s="281"/>
      <c r="R520" s="281"/>
      <c r="S520" s="228"/>
      <c r="T520" s="228"/>
      <c r="U520" s="228"/>
      <c r="V520" s="19"/>
      <c r="W520" s="19"/>
      <c r="X520" s="228"/>
      <c r="Y520" s="228"/>
      <c r="Z520" s="281"/>
      <c r="AA520" s="18"/>
      <c r="AB520" s="18"/>
      <c r="AC520" s="228"/>
    </row>
    <row r="521" spans="1:29">
      <c r="A521" s="18"/>
      <c r="B521" s="18"/>
      <c r="C521" s="228"/>
      <c r="D521" s="228"/>
      <c r="E521" s="228"/>
      <c r="F521" s="228"/>
      <c r="G521" s="228"/>
      <c r="H521" s="228"/>
      <c r="I521" s="228"/>
      <c r="J521" s="228"/>
      <c r="K521" s="19"/>
      <c r="L521" s="228"/>
      <c r="M521" s="228"/>
      <c r="N521" s="228"/>
      <c r="O521" s="228"/>
      <c r="P521" s="228"/>
      <c r="Q521" s="281"/>
      <c r="R521" s="281"/>
      <c r="S521" s="228"/>
      <c r="T521" s="228"/>
      <c r="U521" s="228"/>
      <c r="V521" s="19"/>
      <c r="W521" s="19"/>
      <c r="X521" s="228"/>
      <c r="Y521" s="228"/>
      <c r="Z521" s="281"/>
      <c r="AA521" s="18"/>
      <c r="AB521" s="18"/>
      <c r="AC521" s="228"/>
    </row>
    <row r="522" spans="1:29">
      <c r="A522" s="18"/>
      <c r="B522" s="18"/>
      <c r="C522" s="228"/>
      <c r="D522" s="228"/>
      <c r="E522" s="228"/>
      <c r="F522" s="228"/>
      <c r="G522" s="228"/>
      <c r="H522" s="228"/>
      <c r="I522" s="228"/>
      <c r="J522" s="228"/>
      <c r="K522" s="19"/>
      <c r="L522" s="228"/>
      <c r="M522" s="228"/>
      <c r="N522" s="228"/>
      <c r="O522" s="228"/>
      <c r="P522" s="228"/>
      <c r="Q522" s="281"/>
      <c r="R522" s="281"/>
      <c r="S522" s="228"/>
      <c r="T522" s="228"/>
      <c r="U522" s="228"/>
      <c r="V522" s="19"/>
      <c r="W522" s="19"/>
      <c r="X522" s="228"/>
      <c r="Y522" s="228"/>
      <c r="Z522" s="281"/>
      <c r="AA522" s="18"/>
      <c r="AB522" s="18"/>
      <c r="AC522" s="228"/>
    </row>
    <row r="523" spans="1:29">
      <c r="A523" s="18"/>
      <c r="B523" s="18"/>
      <c r="C523" s="228"/>
      <c r="D523" s="228"/>
      <c r="E523" s="228"/>
      <c r="F523" s="228"/>
      <c r="G523" s="228"/>
      <c r="H523" s="228"/>
      <c r="I523" s="228"/>
      <c r="J523" s="228"/>
      <c r="K523" s="19"/>
      <c r="L523" s="228"/>
      <c r="M523" s="228"/>
      <c r="N523" s="228"/>
      <c r="O523" s="228"/>
      <c r="P523" s="228"/>
      <c r="Q523" s="281"/>
      <c r="R523" s="281"/>
      <c r="S523" s="228"/>
      <c r="T523" s="228"/>
      <c r="U523" s="228"/>
      <c r="V523" s="19"/>
      <c r="W523" s="19"/>
      <c r="X523" s="228"/>
      <c r="Y523" s="228"/>
      <c r="Z523" s="281"/>
      <c r="AA523" s="18"/>
      <c r="AB523" s="18"/>
      <c r="AC523" s="228"/>
    </row>
    <row r="524" spans="1:29">
      <c r="A524" s="18"/>
      <c r="B524" s="18"/>
      <c r="C524" s="228"/>
      <c r="D524" s="228"/>
      <c r="E524" s="228"/>
      <c r="F524" s="228"/>
      <c r="G524" s="228"/>
      <c r="H524" s="228"/>
      <c r="I524" s="228"/>
      <c r="J524" s="228"/>
      <c r="K524" s="19"/>
      <c r="L524" s="228"/>
      <c r="M524" s="228"/>
      <c r="N524" s="228"/>
      <c r="O524" s="228"/>
      <c r="P524" s="228"/>
      <c r="Q524" s="281"/>
      <c r="R524" s="281"/>
      <c r="S524" s="228"/>
      <c r="T524" s="228"/>
      <c r="U524" s="228"/>
      <c r="V524" s="19"/>
      <c r="W524" s="19"/>
      <c r="X524" s="228"/>
      <c r="Y524" s="228"/>
      <c r="Z524" s="281"/>
      <c r="AA524" s="18"/>
      <c r="AB524" s="18"/>
      <c r="AC524" s="228"/>
    </row>
    <row r="525" spans="1:29">
      <c r="A525" s="18"/>
      <c r="B525" s="18"/>
      <c r="C525" s="228"/>
      <c r="D525" s="228"/>
      <c r="E525" s="228"/>
      <c r="F525" s="228"/>
      <c r="G525" s="228"/>
      <c r="H525" s="228"/>
      <c r="I525" s="228"/>
      <c r="J525" s="228"/>
      <c r="K525" s="19"/>
      <c r="L525" s="228"/>
      <c r="M525" s="228"/>
      <c r="N525" s="228"/>
      <c r="O525" s="228"/>
      <c r="P525" s="228"/>
      <c r="Q525" s="281"/>
      <c r="R525" s="281"/>
      <c r="S525" s="228"/>
      <c r="T525" s="228"/>
      <c r="U525" s="228"/>
      <c r="V525" s="19"/>
      <c r="W525" s="19"/>
      <c r="X525" s="228"/>
      <c r="Y525" s="228"/>
      <c r="Z525" s="281"/>
      <c r="AA525" s="18"/>
      <c r="AB525" s="18"/>
      <c r="AC525" s="228"/>
    </row>
    <row r="526" spans="1:29">
      <c r="A526" s="18"/>
      <c r="B526" s="18"/>
      <c r="C526" s="228"/>
      <c r="D526" s="228"/>
      <c r="E526" s="228"/>
      <c r="F526" s="228"/>
      <c r="G526" s="228"/>
      <c r="H526" s="228"/>
      <c r="I526" s="228"/>
      <c r="J526" s="228"/>
      <c r="K526" s="19"/>
      <c r="L526" s="228"/>
      <c r="M526" s="228"/>
      <c r="N526" s="228"/>
      <c r="O526" s="228"/>
      <c r="P526" s="228"/>
      <c r="Q526" s="281"/>
      <c r="R526" s="281"/>
      <c r="S526" s="228"/>
      <c r="T526" s="228"/>
      <c r="U526" s="228"/>
      <c r="V526" s="19"/>
      <c r="W526" s="19"/>
      <c r="X526" s="228"/>
      <c r="Y526" s="228"/>
      <c r="Z526" s="281"/>
      <c r="AA526" s="18"/>
      <c r="AB526" s="18"/>
      <c r="AC526" s="228"/>
    </row>
    <row r="527" spans="1:29">
      <c r="A527" s="18"/>
      <c r="B527" s="18"/>
      <c r="C527" s="228"/>
      <c r="D527" s="228"/>
      <c r="E527" s="228"/>
      <c r="F527" s="228"/>
      <c r="G527" s="228"/>
      <c r="H527" s="228"/>
      <c r="I527" s="228"/>
      <c r="J527" s="228"/>
      <c r="K527" s="19"/>
      <c r="L527" s="228"/>
      <c r="M527" s="228"/>
      <c r="N527" s="228"/>
      <c r="O527" s="228"/>
      <c r="P527" s="228"/>
      <c r="Q527" s="281"/>
      <c r="R527" s="281"/>
      <c r="S527" s="228"/>
      <c r="T527" s="228"/>
      <c r="U527" s="228"/>
      <c r="V527" s="19"/>
      <c r="W527" s="19"/>
      <c r="X527" s="228"/>
      <c r="Y527" s="228"/>
      <c r="Z527" s="281"/>
      <c r="AA527" s="18"/>
      <c r="AB527" s="18"/>
      <c r="AC527" s="228"/>
    </row>
    <row r="528" spans="1:29">
      <c r="A528" s="18"/>
      <c r="B528" s="18"/>
      <c r="C528" s="228"/>
      <c r="D528" s="228"/>
      <c r="E528" s="228"/>
      <c r="F528" s="228"/>
      <c r="G528" s="228"/>
      <c r="H528" s="228"/>
      <c r="I528" s="228"/>
      <c r="J528" s="228"/>
      <c r="K528" s="19"/>
      <c r="L528" s="228"/>
      <c r="M528" s="228"/>
      <c r="N528" s="228"/>
      <c r="O528" s="228"/>
      <c r="P528" s="228"/>
      <c r="Q528" s="281"/>
      <c r="R528" s="281"/>
      <c r="S528" s="228"/>
      <c r="T528" s="228"/>
      <c r="U528" s="228"/>
      <c r="V528" s="19"/>
      <c r="W528" s="19"/>
      <c r="X528" s="228"/>
      <c r="Y528" s="228"/>
      <c r="Z528" s="281"/>
      <c r="AA528" s="18"/>
      <c r="AB528" s="18"/>
      <c r="AC528" s="228"/>
    </row>
    <row r="529" spans="1:29">
      <c r="A529" s="18"/>
      <c r="B529" s="18"/>
      <c r="C529" s="228"/>
      <c r="D529" s="228"/>
      <c r="E529" s="228"/>
      <c r="F529" s="228"/>
      <c r="G529" s="228"/>
      <c r="H529" s="228"/>
      <c r="I529" s="228"/>
      <c r="J529" s="228"/>
      <c r="K529" s="19"/>
      <c r="L529" s="228"/>
      <c r="M529" s="228"/>
      <c r="N529" s="228"/>
      <c r="O529" s="228"/>
      <c r="P529" s="228"/>
      <c r="Q529" s="281"/>
      <c r="R529" s="281"/>
      <c r="S529" s="228"/>
      <c r="T529" s="228"/>
      <c r="U529" s="228"/>
      <c r="V529" s="19"/>
      <c r="W529" s="19"/>
      <c r="X529" s="228"/>
      <c r="Y529" s="228"/>
      <c r="Z529" s="281"/>
      <c r="AA529" s="18"/>
      <c r="AB529" s="18"/>
      <c r="AC529" s="228"/>
    </row>
    <row r="530" spans="1:29">
      <c r="A530" s="18"/>
      <c r="B530" s="18"/>
      <c r="C530" s="228"/>
      <c r="D530" s="228"/>
      <c r="E530" s="228"/>
      <c r="F530" s="228"/>
      <c r="G530" s="228"/>
      <c r="H530" s="228"/>
      <c r="I530" s="228"/>
      <c r="J530" s="228"/>
      <c r="K530" s="19"/>
      <c r="L530" s="228"/>
      <c r="M530" s="228"/>
      <c r="N530" s="228"/>
      <c r="O530" s="228"/>
      <c r="P530" s="228"/>
      <c r="Q530" s="281"/>
      <c r="R530" s="281"/>
      <c r="S530" s="228"/>
      <c r="T530" s="228"/>
      <c r="U530" s="228"/>
      <c r="V530" s="19"/>
      <c r="W530" s="19"/>
      <c r="X530" s="228"/>
      <c r="Y530" s="228"/>
      <c r="Z530" s="281"/>
      <c r="AA530" s="18"/>
      <c r="AB530" s="18"/>
      <c r="AC530" s="228"/>
    </row>
    <row r="531" spans="1:29">
      <c r="A531" s="18"/>
      <c r="B531" s="18"/>
      <c r="C531" s="228"/>
      <c r="D531" s="228"/>
      <c r="E531" s="228"/>
      <c r="F531" s="228"/>
      <c r="G531" s="228"/>
      <c r="H531" s="228"/>
      <c r="I531" s="228"/>
      <c r="J531" s="228"/>
      <c r="K531" s="19"/>
      <c r="L531" s="228"/>
      <c r="M531" s="228"/>
      <c r="N531" s="228"/>
      <c r="O531" s="228"/>
      <c r="P531" s="228"/>
      <c r="Q531" s="281"/>
      <c r="R531" s="281"/>
      <c r="S531" s="228"/>
      <c r="T531" s="228"/>
      <c r="U531" s="228"/>
      <c r="V531" s="19"/>
      <c r="W531" s="19"/>
      <c r="X531" s="228"/>
      <c r="Y531" s="228"/>
      <c r="Z531" s="281"/>
      <c r="AA531" s="18"/>
      <c r="AB531" s="18"/>
      <c r="AC531" s="228"/>
    </row>
    <row r="532" spans="1:29">
      <c r="A532" s="18"/>
      <c r="B532" s="18"/>
      <c r="C532" s="228"/>
      <c r="D532" s="228"/>
      <c r="E532" s="228"/>
      <c r="F532" s="228"/>
      <c r="G532" s="228"/>
      <c r="H532" s="228"/>
      <c r="I532" s="228"/>
      <c r="J532" s="228"/>
      <c r="K532" s="19"/>
      <c r="L532" s="228"/>
      <c r="M532" s="228"/>
      <c r="N532" s="228"/>
      <c r="O532" s="228"/>
      <c r="P532" s="228"/>
      <c r="Q532" s="281"/>
      <c r="R532" s="281"/>
      <c r="S532" s="228"/>
      <c r="T532" s="228"/>
      <c r="U532" s="228"/>
      <c r="V532" s="19"/>
      <c r="W532" s="19"/>
      <c r="X532" s="228"/>
      <c r="Y532" s="228"/>
      <c r="Z532" s="281"/>
      <c r="AA532" s="18"/>
      <c r="AB532" s="18"/>
      <c r="AC532" s="228"/>
    </row>
    <row r="533" spans="1:29">
      <c r="A533" s="18"/>
      <c r="B533" s="18"/>
      <c r="C533" s="228"/>
      <c r="D533" s="228"/>
      <c r="E533" s="228"/>
      <c r="F533" s="228"/>
      <c r="G533" s="228"/>
      <c r="H533" s="228"/>
      <c r="I533" s="228"/>
      <c r="J533" s="228"/>
      <c r="K533" s="19"/>
      <c r="L533" s="228"/>
      <c r="M533" s="228"/>
      <c r="N533" s="228"/>
      <c r="O533" s="228"/>
      <c r="P533" s="228"/>
      <c r="Q533" s="281"/>
      <c r="R533" s="281"/>
      <c r="S533" s="228"/>
      <c r="T533" s="228"/>
      <c r="U533" s="228"/>
      <c r="V533" s="19"/>
      <c r="W533" s="19"/>
      <c r="X533" s="228"/>
      <c r="Y533" s="228"/>
      <c r="Z533" s="281"/>
      <c r="AA533" s="18"/>
      <c r="AB533" s="18"/>
      <c r="AC533" s="228"/>
    </row>
    <row r="534" spans="1:29">
      <c r="A534" s="18"/>
      <c r="B534" s="18"/>
      <c r="C534" s="228"/>
      <c r="D534" s="228"/>
      <c r="E534" s="228"/>
      <c r="F534" s="228"/>
      <c r="G534" s="228"/>
      <c r="H534" s="228"/>
      <c r="I534" s="228"/>
      <c r="J534" s="228"/>
      <c r="K534" s="19"/>
      <c r="L534" s="228"/>
      <c r="M534" s="228"/>
      <c r="N534" s="228"/>
      <c r="O534" s="228"/>
      <c r="P534" s="228"/>
      <c r="Q534" s="281"/>
      <c r="R534" s="281"/>
      <c r="S534" s="228"/>
      <c r="T534" s="228"/>
      <c r="U534" s="228"/>
      <c r="V534" s="19"/>
      <c r="W534" s="19"/>
      <c r="X534" s="228"/>
      <c r="Y534" s="228"/>
      <c r="Z534" s="281"/>
      <c r="AA534" s="18"/>
      <c r="AB534" s="18"/>
      <c r="AC534" s="228"/>
    </row>
    <row r="535" spans="1:29">
      <c r="A535" s="18"/>
      <c r="B535" s="18"/>
      <c r="C535" s="228"/>
      <c r="D535" s="228"/>
      <c r="E535" s="228"/>
      <c r="F535" s="228"/>
      <c r="G535" s="228"/>
      <c r="H535" s="228"/>
      <c r="I535" s="228"/>
      <c r="J535" s="228"/>
      <c r="K535" s="19"/>
      <c r="L535" s="228"/>
      <c r="M535" s="228"/>
      <c r="N535" s="228"/>
      <c r="O535" s="228"/>
      <c r="P535" s="228"/>
      <c r="Q535" s="281"/>
      <c r="R535" s="281"/>
      <c r="S535" s="228"/>
      <c r="T535" s="228"/>
      <c r="U535" s="228"/>
      <c r="V535" s="19"/>
      <c r="W535" s="19"/>
      <c r="X535" s="228"/>
      <c r="Y535" s="228"/>
      <c r="Z535" s="281"/>
      <c r="AA535" s="18"/>
      <c r="AB535" s="18"/>
      <c r="AC535" s="228"/>
    </row>
    <row r="536" spans="1:29">
      <c r="A536" s="18"/>
      <c r="B536" s="18"/>
      <c r="C536" s="228"/>
      <c r="D536" s="228"/>
      <c r="E536" s="228"/>
      <c r="F536" s="228"/>
      <c r="G536" s="228"/>
      <c r="H536" s="228"/>
      <c r="I536" s="228"/>
      <c r="J536" s="228"/>
      <c r="K536" s="19"/>
      <c r="L536" s="228"/>
      <c r="M536" s="228"/>
      <c r="N536" s="228"/>
      <c r="O536" s="228"/>
      <c r="P536" s="228"/>
      <c r="Q536" s="281"/>
      <c r="R536" s="281"/>
      <c r="S536" s="228"/>
      <c r="T536" s="228"/>
      <c r="U536" s="228"/>
      <c r="V536" s="19"/>
      <c r="W536" s="19"/>
      <c r="X536" s="228"/>
      <c r="Y536" s="228"/>
      <c r="Z536" s="281"/>
      <c r="AA536" s="18"/>
      <c r="AB536" s="18"/>
      <c r="AC536" s="228"/>
    </row>
    <row r="537" spans="1:29">
      <c r="A537" s="18"/>
      <c r="B537" s="18"/>
      <c r="C537" s="228"/>
      <c r="D537" s="228"/>
      <c r="E537" s="228"/>
      <c r="F537" s="228"/>
      <c r="G537" s="228"/>
      <c r="H537" s="228"/>
      <c r="I537" s="228"/>
      <c r="J537" s="228"/>
      <c r="K537" s="19"/>
      <c r="L537" s="228"/>
      <c r="M537" s="228"/>
      <c r="N537" s="228"/>
      <c r="O537" s="228"/>
      <c r="P537" s="228"/>
      <c r="Q537" s="281"/>
      <c r="R537" s="281"/>
      <c r="S537" s="228"/>
      <c r="T537" s="228"/>
      <c r="U537" s="228"/>
      <c r="V537" s="19"/>
      <c r="W537" s="19"/>
      <c r="X537" s="228"/>
      <c r="Y537" s="228"/>
      <c r="Z537" s="281"/>
      <c r="AA537" s="18"/>
      <c r="AB537" s="18"/>
      <c r="AC537" s="228"/>
    </row>
    <row r="538" spans="1:29">
      <c r="A538" s="18"/>
      <c r="B538" s="18"/>
      <c r="C538" s="228"/>
      <c r="D538" s="228"/>
      <c r="E538" s="228"/>
      <c r="F538" s="228"/>
      <c r="G538" s="228"/>
      <c r="H538" s="228"/>
      <c r="I538" s="228"/>
      <c r="J538" s="228"/>
      <c r="K538" s="19"/>
      <c r="L538" s="228"/>
      <c r="M538" s="228"/>
      <c r="N538" s="228"/>
      <c r="O538" s="228"/>
      <c r="P538" s="228"/>
      <c r="Q538" s="281"/>
      <c r="R538" s="281"/>
      <c r="S538" s="228"/>
      <c r="T538" s="228"/>
      <c r="U538" s="228"/>
      <c r="V538" s="19"/>
      <c r="W538" s="19"/>
      <c r="X538" s="228"/>
      <c r="Y538" s="228"/>
      <c r="Z538" s="281"/>
      <c r="AA538" s="18"/>
      <c r="AB538" s="18"/>
      <c r="AC538" s="228"/>
    </row>
    <row r="539" spans="1:29">
      <c r="A539" s="18"/>
      <c r="B539" s="18"/>
      <c r="C539" s="228"/>
      <c r="D539" s="228"/>
      <c r="E539" s="228"/>
      <c r="F539" s="228"/>
      <c r="G539" s="228"/>
      <c r="H539" s="228"/>
      <c r="I539" s="228"/>
      <c r="J539" s="228"/>
      <c r="K539" s="19"/>
      <c r="L539" s="228"/>
      <c r="M539" s="228"/>
      <c r="N539" s="228"/>
      <c r="O539" s="228"/>
      <c r="P539" s="228"/>
      <c r="Q539" s="281"/>
      <c r="R539" s="281"/>
      <c r="S539" s="228"/>
      <c r="T539" s="228"/>
      <c r="U539" s="228"/>
      <c r="V539" s="19"/>
      <c r="W539" s="19"/>
      <c r="X539" s="228"/>
      <c r="Y539" s="228"/>
      <c r="Z539" s="281"/>
      <c r="AA539" s="18"/>
      <c r="AB539" s="18"/>
      <c r="AC539" s="228"/>
    </row>
    <row r="540" spans="1:29">
      <c r="A540" s="18"/>
      <c r="B540" s="18"/>
      <c r="C540" s="228"/>
      <c r="D540" s="228"/>
      <c r="E540" s="228"/>
      <c r="F540" s="228"/>
      <c r="G540" s="228"/>
      <c r="H540" s="228"/>
      <c r="I540" s="228"/>
      <c r="J540" s="228"/>
      <c r="K540" s="19"/>
      <c r="L540" s="228"/>
      <c r="M540" s="228"/>
      <c r="N540" s="228"/>
      <c r="O540" s="228"/>
      <c r="P540" s="228"/>
      <c r="Q540" s="281"/>
      <c r="R540" s="281"/>
      <c r="S540" s="228"/>
      <c r="T540" s="228"/>
      <c r="U540" s="228"/>
      <c r="V540" s="19"/>
      <c r="W540" s="19"/>
      <c r="X540" s="228"/>
      <c r="Y540" s="228"/>
      <c r="Z540" s="281"/>
      <c r="AA540" s="18"/>
      <c r="AB540" s="18"/>
      <c r="AC540" s="228"/>
    </row>
    <row r="541" spans="1:29">
      <c r="A541" s="18"/>
      <c r="B541" s="18"/>
      <c r="C541" s="228"/>
      <c r="D541" s="228"/>
      <c r="E541" s="228"/>
      <c r="F541" s="228"/>
      <c r="G541" s="228"/>
      <c r="H541" s="228"/>
      <c r="I541" s="228"/>
      <c r="J541" s="228"/>
      <c r="K541" s="19"/>
      <c r="L541" s="228"/>
      <c r="M541" s="228"/>
      <c r="N541" s="228"/>
      <c r="O541" s="228"/>
      <c r="P541" s="228"/>
      <c r="Q541" s="281"/>
      <c r="R541" s="281"/>
      <c r="S541" s="228"/>
      <c r="T541" s="228"/>
      <c r="U541" s="228"/>
      <c r="V541" s="19"/>
      <c r="W541" s="19"/>
      <c r="X541" s="228"/>
      <c r="Y541" s="228"/>
      <c r="Z541" s="281"/>
      <c r="AA541" s="18"/>
      <c r="AB541" s="18"/>
      <c r="AC541" s="228"/>
    </row>
    <row r="542" spans="1:29">
      <c r="A542" s="18"/>
      <c r="B542" s="18"/>
      <c r="C542" s="228"/>
      <c r="D542" s="228"/>
      <c r="E542" s="228"/>
      <c r="F542" s="228"/>
      <c r="G542" s="228"/>
      <c r="H542" s="228"/>
      <c r="I542" s="228"/>
      <c r="J542" s="228"/>
      <c r="K542" s="19"/>
      <c r="L542" s="228"/>
      <c r="M542" s="228"/>
      <c r="N542" s="228"/>
      <c r="O542" s="228"/>
      <c r="P542" s="228"/>
      <c r="Q542" s="281"/>
      <c r="R542" s="281"/>
      <c r="S542" s="228"/>
      <c r="T542" s="228"/>
      <c r="U542" s="228"/>
      <c r="V542" s="19"/>
      <c r="W542" s="19"/>
      <c r="X542" s="228"/>
      <c r="Y542" s="228"/>
      <c r="Z542" s="281"/>
      <c r="AA542" s="18"/>
      <c r="AB542" s="18"/>
      <c r="AC542" s="228"/>
    </row>
    <row r="543" spans="1:29">
      <c r="A543" s="18"/>
      <c r="B543" s="18"/>
      <c r="C543" s="228"/>
      <c r="D543" s="228"/>
      <c r="E543" s="228"/>
      <c r="F543" s="228"/>
      <c r="G543" s="228"/>
      <c r="H543" s="228"/>
      <c r="I543" s="228"/>
      <c r="J543" s="228"/>
      <c r="K543" s="19"/>
      <c r="L543" s="228"/>
      <c r="M543" s="228"/>
      <c r="N543" s="228"/>
      <c r="O543" s="228"/>
      <c r="P543" s="228"/>
      <c r="Q543" s="281"/>
      <c r="R543" s="281"/>
      <c r="S543" s="228"/>
      <c r="T543" s="228"/>
      <c r="U543" s="228"/>
      <c r="V543" s="19"/>
      <c r="W543" s="19"/>
      <c r="X543" s="228"/>
      <c r="Y543" s="228"/>
      <c r="Z543" s="281"/>
      <c r="AA543" s="18"/>
      <c r="AB543" s="18"/>
      <c r="AC543" s="228"/>
    </row>
    <row r="544" spans="1:29">
      <c r="A544" s="18"/>
      <c r="B544" s="18"/>
      <c r="C544" s="228"/>
      <c r="D544" s="228"/>
      <c r="E544" s="228"/>
      <c r="F544" s="228"/>
      <c r="G544" s="228"/>
      <c r="H544" s="228"/>
      <c r="I544" s="228"/>
      <c r="J544" s="228"/>
      <c r="K544" s="19"/>
      <c r="L544" s="228"/>
      <c r="M544" s="228"/>
      <c r="N544" s="228"/>
      <c r="O544" s="228"/>
      <c r="P544" s="228"/>
      <c r="Q544" s="281"/>
      <c r="R544" s="281"/>
      <c r="S544" s="228"/>
      <c r="T544" s="228"/>
      <c r="U544" s="228"/>
      <c r="V544" s="19"/>
      <c r="W544" s="19"/>
      <c r="X544" s="228"/>
      <c r="Y544" s="228"/>
      <c r="Z544" s="281"/>
      <c r="AA544" s="18"/>
      <c r="AB544" s="18"/>
      <c r="AC544" s="228"/>
    </row>
    <row r="545" spans="1:29">
      <c r="A545" s="18"/>
      <c r="B545" s="18"/>
      <c r="C545" s="228"/>
      <c r="D545" s="228"/>
      <c r="E545" s="228"/>
      <c r="F545" s="228"/>
      <c r="G545" s="228"/>
      <c r="H545" s="228"/>
      <c r="I545" s="228"/>
      <c r="J545" s="228"/>
      <c r="K545" s="19"/>
      <c r="L545" s="228"/>
      <c r="M545" s="228"/>
      <c r="N545" s="228"/>
      <c r="O545" s="228"/>
      <c r="P545" s="228"/>
      <c r="Q545" s="281"/>
      <c r="R545" s="281"/>
      <c r="S545" s="228"/>
      <c r="T545" s="228"/>
      <c r="U545" s="228"/>
      <c r="V545" s="19"/>
      <c r="W545" s="19"/>
      <c r="X545" s="228"/>
      <c r="Y545" s="228"/>
      <c r="Z545" s="281"/>
      <c r="AA545" s="18"/>
      <c r="AB545" s="18"/>
      <c r="AC545" s="228"/>
    </row>
    <row r="546" spans="1:29">
      <c r="A546" s="18"/>
      <c r="B546" s="18"/>
      <c r="C546" s="228"/>
      <c r="D546" s="228"/>
      <c r="E546" s="228"/>
      <c r="F546" s="228"/>
      <c r="G546" s="228"/>
      <c r="H546" s="228"/>
      <c r="I546" s="228"/>
      <c r="J546" s="228"/>
      <c r="K546" s="19"/>
      <c r="L546" s="228"/>
      <c r="M546" s="228"/>
      <c r="N546" s="228"/>
      <c r="O546" s="228"/>
      <c r="P546" s="228"/>
      <c r="Q546" s="281"/>
      <c r="R546" s="281"/>
      <c r="S546" s="228"/>
      <c r="T546" s="228"/>
      <c r="U546" s="228"/>
      <c r="V546" s="19"/>
      <c r="W546" s="19"/>
      <c r="X546" s="228"/>
      <c r="Y546" s="228"/>
      <c r="Z546" s="281"/>
      <c r="AA546" s="18"/>
      <c r="AB546" s="18"/>
      <c r="AC546" s="228"/>
    </row>
    <row r="547" spans="1:29">
      <c r="A547" s="18"/>
      <c r="B547" s="18"/>
      <c r="C547" s="228"/>
      <c r="D547" s="228"/>
      <c r="E547" s="228"/>
      <c r="F547" s="228"/>
      <c r="G547" s="228"/>
      <c r="H547" s="228"/>
      <c r="I547" s="228"/>
      <c r="J547" s="228"/>
      <c r="K547" s="19"/>
      <c r="L547" s="228"/>
      <c r="M547" s="228"/>
      <c r="N547" s="228"/>
      <c r="O547" s="228"/>
      <c r="P547" s="228"/>
      <c r="Q547" s="281"/>
      <c r="R547" s="281"/>
      <c r="S547" s="228"/>
      <c r="T547" s="228"/>
      <c r="U547" s="228"/>
      <c r="V547" s="19"/>
      <c r="W547" s="19"/>
      <c r="X547" s="228"/>
      <c r="Y547" s="228"/>
      <c r="Z547" s="281"/>
      <c r="AA547" s="18"/>
      <c r="AB547" s="18"/>
      <c r="AC547" s="228"/>
    </row>
    <row r="548" spans="1:29">
      <c r="A548" s="18"/>
      <c r="B548" s="18"/>
      <c r="C548" s="228"/>
      <c r="D548" s="228"/>
      <c r="E548" s="228"/>
      <c r="F548" s="228"/>
      <c r="G548" s="228"/>
      <c r="H548" s="228"/>
      <c r="I548" s="228"/>
      <c r="J548" s="228"/>
      <c r="K548" s="19"/>
      <c r="L548" s="228"/>
      <c r="M548" s="228"/>
      <c r="N548" s="228"/>
      <c r="O548" s="228"/>
      <c r="P548" s="228"/>
      <c r="Q548" s="281"/>
      <c r="R548" s="281"/>
      <c r="S548" s="228"/>
      <c r="T548" s="228"/>
      <c r="U548" s="228"/>
      <c r="V548" s="19"/>
      <c r="W548" s="19"/>
      <c r="X548" s="228"/>
      <c r="Y548" s="228"/>
      <c r="Z548" s="281"/>
      <c r="AA548" s="18"/>
      <c r="AB548" s="18"/>
      <c r="AC548" s="228"/>
    </row>
    <row r="549" spans="1:29">
      <c r="A549" s="18"/>
      <c r="B549" s="18"/>
      <c r="C549" s="228"/>
      <c r="D549" s="228"/>
      <c r="E549" s="228"/>
      <c r="F549" s="228"/>
      <c r="G549" s="228"/>
      <c r="H549" s="228"/>
      <c r="I549" s="228"/>
      <c r="J549" s="228"/>
      <c r="K549" s="19"/>
      <c r="L549" s="228"/>
      <c r="M549" s="228"/>
      <c r="N549" s="228"/>
      <c r="O549" s="228"/>
      <c r="P549" s="228"/>
      <c r="Q549" s="281"/>
      <c r="R549" s="281"/>
      <c r="S549" s="228"/>
      <c r="T549" s="228"/>
      <c r="U549" s="228"/>
      <c r="V549" s="19"/>
      <c r="W549" s="19"/>
      <c r="X549" s="228"/>
      <c r="Y549" s="228"/>
      <c r="Z549" s="281"/>
      <c r="AA549" s="18"/>
      <c r="AB549" s="18"/>
      <c r="AC549" s="228"/>
    </row>
    <row r="550" spans="1:29">
      <c r="A550" s="18"/>
      <c r="B550" s="18"/>
      <c r="C550" s="228"/>
      <c r="D550" s="228"/>
      <c r="E550" s="228"/>
      <c r="F550" s="228"/>
      <c r="G550" s="228"/>
      <c r="H550" s="228"/>
      <c r="I550" s="228"/>
      <c r="J550" s="228"/>
      <c r="K550" s="19"/>
      <c r="L550" s="228"/>
      <c r="M550" s="228"/>
      <c r="N550" s="228"/>
      <c r="O550" s="228"/>
      <c r="P550" s="228"/>
      <c r="Q550" s="281"/>
      <c r="R550" s="281"/>
      <c r="S550" s="228"/>
      <c r="T550" s="228"/>
      <c r="U550" s="228"/>
      <c r="V550" s="19"/>
      <c r="W550" s="19"/>
      <c r="X550" s="228"/>
      <c r="Y550" s="228"/>
      <c r="Z550" s="281"/>
      <c r="AA550" s="18"/>
      <c r="AB550" s="18"/>
      <c r="AC550" s="228"/>
    </row>
    <row r="551" spans="1:29">
      <c r="A551" s="18"/>
      <c r="B551" s="18"/>
      <c r="C551" s="228"/>
      <c r="D551" s="228"/>
      <c r="E551" s="228"/>
      <c r="F551" s="228"/>
      <c r="G551" s="228"/>
      <c r="H551" s="228"/>
      <c r="I551" s="228"/>
      <c r="J551" s="228"/>
      <c r="K551" s="19"/>
      <c r="L551" s="228"/>
      <c r="M551" s="228"/>
      <c r="N551" s="228"/>
      <c r="O551" s="228"/>
      <c r="P551" s="228"/>
      <c r="Q551" s="281"/>
      <c r="R551" s="281"/>
      <c r="S551" s="228"/>
      <c r="T551" s="228"/>
      <c r="U551" s="228"/>
      <c r="V551" s="19"/>
      <c r="W551" s="19"/>
      <c r="X551" s="228"/>
      <c r="Y551" s="228"/>
      <c r="Z551" s="281"/>
      <c r="AA551" s="18"/>
      <c r="AB551" s="18"/>
      <c r="AC551" s="228"/>
    </row>
    <row r="552" spans="1:29">
      <c r="A552" s="18"/>
      <c r="B552" s="18"/>
      <c r="C552" s="228"/>
      <c r="D552" s="228"/>
      <c r="E552" s="228"/>
      <c r="F552" s="228"/>
      <c r="G552" s="228"/>
      <c r="H552" s="228"/>
      <c r="I552" s="228"/>
      <c r="J552" s="228"/>
      <c r="K552" s="19"/>
      <c r="L552" s="228"/>
      <c r="M552" s="228"/>
      <c r="N552" s="228"/>
      <c r="O552" s="228"/>
      <c r="P552" s="228"/>
      <c r="Q552" s="281"/>
      <c r="R552" s="281"/>
      <c r="S552" s="228"/>
      <c r="T552" s="228"/>
      <c r="U552" s="228"/>
      <c r="V552" s="19"/>
      <c r="W552" s="19"/>
      <c r="X552" s="228"/>
      <c r="Y552" s="228"/>
      <c r="Z552" s="281"/>
      <c r="AA552" s="18"/>
      <c r="AB552" s="18"/>
      <c r="AC552" s="228"/>
    </row>
    <row r="553" spans="1:29">
      <c r="A553" s="18"/>
      <c r="B553" s="18"/>
      <c r="C553" s="228"/>
      <c r="D553" s="228"/>
      <c r="E553" s="228"/>
      <c r="F553" s="228"/>
      <c r="G553" s="228"/>
      <c r="H553" s="228"/>
      <c r="I553" s="228"/>
      <c r="J553" s="228"/>
      <c r="K553" s="19"/>
      <c r="L553" s="228"/>
      <c r="M553" s="228"/>
      <c r="N553" s="228"/>
      <c r="O553" s="228"/>
      <c r="P553" s="228"/>
      <c r="Q553" s="281"/>
      <c r="R553" s="281"/>
      <c r="S553" s="228"/>
      <c r="T553" s="228"/>
      <c r="U553" s="228"/>
      <c r="V553" s="19"/>
      <c r="W553" s="19"/>
      <c r="X553" s="228"/>
      <c r="Y553" s="228"/>
      <c r="Z553" s="281"/>
      <c r="AA553" s="18"/>
      <c r="AB553" s="18"/>
      <c r="AC553" s="228"/>
    </row>
    <row r="554" spans="1:29">
      <c r="A554" s="18"/>
      <c r="B554" s="18"/>
      <c r="C554" s="228"/>
      <c r="D554" s="228"/>
      <c r="E554" s="228"/>
      <c r="F554" s="228"/>
      <c r="G554" s="228"/>
      <c r="H554" s="228"/>
      <c r="I554" s="228"/>
      <c r="J554" s="228"/>
      <c r="K554" s="19"/>
      <c r="L554" s="228"/>
      <c r="M554" s="228"/>
      <c r="N554" s="228"/>
      <c r="O554" s="228"/>
      <c r="P554" s="228"/>
      <c r="Q554" s="281"/>
      <c r="R554" s="281"/>
      <c r="S554" s="228"/>
      <c r="T554" s="228"/>
      <c r="U554" s="228"/>
      <c r="V554" s="19"/>
      <c r="W554" s="19"/>
      <c r="X554" s="228"/>
      <c r="Y554" s="228"/>
      <c r="Z554" s="281"/>
      <c r="AA554" s="18"/>
      <c r="AB554" s="18"/>
      <c r="AC554" s="228"/>
    </row>
    <row r="555" spans="1:29">
      <c r="A555" s="18"/>
      <c r="B555" s="18"/>
      <c r="C555" s="228"/>
      <c r="D555" s="228"/>
      <c r="E555" s="228"/>
      <c r="F555" s="228"/>
      <c r="G555" s="228"/>
      <c r="H555" s="228"/>
      <c r="I555" s="228"/>
      <c r="J555" s="228"/>
      <c r="K555" s="19"/>
      <c r="L555" s="228"/>
      <c r="M555" s="228"/>
      <c r="N555" s="228"/>
      <c r="O555" s="228"/>
      <c r="P555" s="228"/>
      <c r="Q555" s="281"/>
      <c r="R555" s="281"/>
      <c r="S555" s="228"/>
      <c r="T555" s="228"/>
      <c r="U555" s="228"/>
      <c r="V555" s="19"/>
      <c r="W555" s="19"/>
      <c r="X555" s="228"/>
      <c r="Y555" s="228"/>
      <c r="Z555" s="281"/>
      <c r="AA555" s="18"/>
      <c r="AB555" s="18"/>
      <c r="AC555" s="228"/>
    </row>
    <row r="556" spans="1:29">
      <c r="A556" s="18"/>
      <c r="B556" s="18"/>
      <c r="C556" s="228"/>
      <c r="D556" s="228"/>
      <c r="E556" s="228"/>
      <c r="F556" s="228"/>
      <c r="G556" s="228"/>
      <c r="H556" s="228"/>
      <c r="I556" s="228"/>
      <c r="J556" s="228"/>
      <c r="K556" s="19"/>
      <c r="L556" s="228"/>
      <c r="M556" s="228"/>
      <c r="N556" s="228"/>
      <c r="O556" s="228"/>
      <c r="P556" s="228"/>
      <c r="Q556" s="281"/>
      <c r="R556" s="281"/>
      <c r="S556" s="228"/>
      <c r="T556" s="228"/>
      <c r="U556" s="228"/>
      <c r="V556" s="19"/>
      <c r="W556" s="19"/>
      <c r="X556" s="228"/>
      <c r="Y556" s="228"/>
      <c r="Z556" s="281"/>
      <c r="AA556" s="18"/>
      <c r="AB556" s="18"/>
      <c r="AC556" s="228"/>
    </row>
    <row r="557" spans="1:29">
      <c r="A557" s="18"/>
      <c r="B557" s="18"/>
      <c r="C557" s="228"/>
      <c r="D557" s="228"/>
      <c r="E557" s="228"/>
      <c r="F557" s="228"/>
      <c r="G557" s="228"/>
      <c r="H557" s="228"/>
      <c r="I557" s="228"/>
      <c r="J557" s="228"/>
      <c r="K557" s="19"/>
      <c r="L557" s="228"/>
      <c r="M557" s="228"/>
      <c r="N557" s="228"/>
      <c r="O557" s="228"/>
      <c r="P557" s="228"/>
      <c r="Q557" s="281"/>
      <c r="R557" s="281"/>
      <c r="S557" s="228"/>
      <c r="T557" s="228"/>
      <c r="U557" s="228"/>
      <c r="V557" s="19"/>
      <c r="W557" s="19"/>
      <c r="X557" s="228"/>
      <c r="Y557" s="228"/>
      <c r="Z557" s="281"/>
      <c r="AA557" s="18"/>
      <c r="AB557" s="18"/>
      <c r="AC557" s="228"/>
    </row>
    <row r="558" spans="1:29">
      <c r="A558" s="18"/>
      <c r="B558" s="18"/>
      <c r="C558" s="228"/>
      <c r="D558" s="228"/>
      <c r="E558" s="228"/>
      <c r="F558" s="228"/>
      <c r="G558" s="228"/>
      <c r="H558" s="228"/>
      <c r="I558" s="228"/>
      <c r="J558" s="228"/>
      <c r="K558" s="19"/>
      <c r="L558" s="228"/>
      <c r="M558" s="228"/>
      <c r="N558" s="228"/>
      <c r="O558" s="228"/>
      <c r="P558" s="228"/>
      <c r="Q558" s="281"/>
      <c r="R558" s="281"/>
      <c r="S558" s="228"/>
      <c r="T558" s="228"/>
      <c r="U558" s="228"/>
      <c r="V558" s="19"/>
      <c r="W558" s="19"/>
      <c r="X558" s="228"/>
      <c r="Y558" s="228"/>
      <c r="Z558" s="281"/>
      <c r="AA558" s="18"/>
      <c r="AB558" s="18"/>
      <c r="AC558" s="228"/>
    </row>
    <row r="559" spans="1:29">
      <c r="A559" s="18"/>
      <c r="B559" s="18"/>
      <c r="C559" s="228"/>
      <c r="D559" s="228"/>
      <c r="E559" s="228"/>
      <c r="F559" s="228"/>
      <c r="G559" s="228"/>
      <c r="H559" s="228"/>
      <c r="I559" s="228"/>
      <c r="J559" s="228"/>
      <c r="K559" s="19"/>
      <c r="L559" s="228"/>
      <c r="M559" s="228"/>
      <c r="N559" s="228"/>
      <c r="O559" s="228"/>
      <c r="P559" s="228"/>
      <c r="Q559" s="281"/>
      <c r="R559" s="281"/>
      <c r="S559" s="228"/>
      <c r="T559" s="228"/>
      <c r="U559" s="228"/>
      <c r="V559" s="19"/>
      <c r="W559" s="19"/>
      <c r="X559" s="228"/>
      <c r="Y559" s="228"/>
      <c r="Z559" s="281"/>
      <c r="AA559" s="18"/>
      <c r="AB559" s="18"/>
      <c r="AC559" s="228"/>
    </row>
    <row r="560" spans="1:29">
      <c r="A560" s="18"/>
      <c r="B560" s="18"/>
      <c r="C560" s="228"/>
      <c r="D560" s="228"/>
      <c r="E560" s="228"/>
      <c r="F560" s="228"/>
      <c r="G560" s="228"/>
      <c r="H560" s="228"/>
      <c r="I560" s="228"/>
      <c r="J560" s="228"/>
      <c r="K560" s="19"/>
      <c r="L560" s="228"/>
      <c r="M560" s="228"/>
      <c r="N560" s="228"/>
      <c r="O560" s="228"/>
      <c r="P560" s="228"/>
      <c r="Q560" s="281"/>
      <c r="R560" s="281"/>
      <c r="S560" s="228"/>
      <c r="T560" s="228"/>
      <c r="U560" s="228"/>
      <c r="V560" s="19"/>
      <c r="W560" s="19"/>
      <c r="X560" s="228"/>
      <c r="Y560" s="228"/>
      <c r="Z560" s="281"/>
      <c r="AA560" s="18"/>
      <c r="AB560" s="18"/>
      <c r="AC560" s="228"/>
    </row>
    <row r="561" spans="1:29">
      <c r="A561" s="18"/>
      <c r="B561" s="18"/>
      <c r="C561" s="228"/>
      <c r="D561" s="228"/>
      <c r="E561" s="228"/>
      <c r="F561" s="228"/>
      <c r="G561" s="228"/>
      <c r="H561" s="228"/>
      <c r="I561" s="228"/>
      <c r="J561" s="228"/>
      <c r="K561" s="19"/>
      <c r="L561" s="228"/>
      <c r="M561" s="228"/>
      <c r="N561" s="228"/>
      <c r="O561" s="228"/>
      <c r="P561" s="228"/>
      <c r="Q561" s="281"/>
      <c r="R561" s="281"/>
      <c r="S561" s="228"/>
      <c r="T561" s="228"/>
      <c r="U561" s="228"/>
      <c r="V561" s="19"/>
      <c r="W561" s="19"/>
      <c r="X561" s="228"/>
      <c r="Y561" s="228"/>
      <c r="Z561" s="281"/>
      <c r="AA561" s="18"/>
      <c r="AB561" s="18"/>
      <c r="AC561" s="228"/>
    </row>
    <row r="562" spans="1:29">
      <c r="A562" s="18"/>
      <c r="B562" s="18"/>
      <c r="C562" s="228"/>
      <c r="D562" s="228"/>
      <c r="E562" s="228"/>
      <c r="F562" s="228"/>
      <c r="G562" s="228"/>
      <c r="H562" s="228"/>
      <c r="I562" s="228"/>
      <c r="J562" s="228"/>
      <c r="K562" s="19"/>
      <c r="L562" s="228"/>
      <c r="M562" s="228"/>
      <c r="N562" s="228"/>
      <c r="O562" s="228"/>
      <c r="P562" s="228"/>
      <c r="Q562" s="281"/>
      <c r="R562" s="281"/>
      <c r="S562" s="228"/>
      <c r="T562" s="228"/>
      <c r="U562" s="228"/>
      <c r="V562" s="19"/>
      <c r="W562" s="19"/>
      <c r="X562" s="228"/>
      <c r="Y562" s="228"/>
      <c r="Z562" s="281"/>
      <c r="AA562" s="18"/>
      <c r="AB562" s="18"/>
      <c r="AC562" s="228"/>
    </row>
    <row r="563" spans="1:29">
      <c r="A563" s="18"/>
      <c r="B563" s="18"/>
      <c r="C563" s="228"/>
      <c r="D563" s="228"/>
      <c r="E563" s="228"/>
      <c r="F563" s="228"/>
      <c r="G563" s="228"/>
      <c r="H563" s="228"/>
      <c r="I563" s="228"/>
      <c r="J563" s="228"/>
      <c r="K563" s="19"/>
      <c r="L563" s="228"/>
      <c r="M563" s="228"/>
      <c r="N563" s="228"/>
      <c r="O563" s="228"/>
      <c r="P563" s="228"/>
      <c r="Q563" s="281"/>
      <c r="R563" s="281"/>
      <c r="S563" s="228"/>
      <c r="T563" s="228"/>
      <c r="U563" s="228"/>
      <c r="V563" s="19"/>
      <c r="W563" s="19"/>
      <c r="X563" s="228"/>
      <c r="Y563" s="228"/>
      <c r="Z563" s="281"/>
      <c r="AA563" s="18"/>
      <c r="AB563" s="18"/>
      <c r="AC563" s="228"/>
    </row>
    <row r="564" spans="1:29">
      <c r="A564" s="18"/>
      <c r="B564" s="18"/>
      <c r="C564" s="228"/>
      <c r="D564" s="228"/>
      <c r="E564" s="228"/>
      <c r="F564" s="228"/>
      <c r="G564" s="228"/>
      <c r="H564" s="228"/>
      <c r="I564" s="228"/>
      <c r="J564" s="228"/>
      <c r="K564" s="19"/>
      <c r="L564" s="228"/>
      <c r="M564" s="228"/>
      <c r="N564" s="228"/>
      <c r="O564" s="228"/>
      <c r="P564" s="228"/>
      <c r="Q564" s="281"/>
      <c r="R564" s="281"/>
      <c r="S564" s="228"/>
      <c r="T564" s="228"/>
      <c r="U564" s="228"/>
      <c r="V564" s="19"/>
      <c r="W564" s="19"/>
      <c r="X564" s="228"/>
      <c r="Y564" s="228"/>
      <c r="Z564" s="281"/>
      <c r="AA564" s="18"/>
      <c r="AB564" s="18"/>
      <c r="AC564" s="228"/>
    </row>
    <row r="565" spans="1:29">
      <c r="A565" s="18"/>
      <c r="B565" s="18"/>
      <c r="C565" s="228"/>
      <c r="D565" s="228"/>
      <c r="E565" s="228"/>
      <c r="F565" s="228"/>
      <c r="G565" s="228"/>
      <c r="H565" s="228"/>
      <c r="I565" s="228"/>
      <c r="J565" s="228"/>
      <c r="K565" s="19"/>
      <c r="L565" s="228"/>
      <c r="M565" s="228"/>
      <c r="N565" s="228"/>
      <c r="O565" s="228"/>
      <c r="P565" s="228"/>
      <c r="Q565" s="281"/>
      <c r="R565" s="281"/>
      <c r="S565" s="228"/>
      <c r="T565" s="228"/>
      <c r="U565" s="228"/>
      <c r="V565" s="19"/>
      <c r="W565" s="19"/>
      <c r="X565" s="228"/>
      <c r="Y565" s="228"/>
      <c r="Z565" s="281"/>
      <c r="AA565" s="18"/>
      <c r="AB565" s="18"/>
      <c r="AC565" s="228"/>
    </row>
    <row r="566" spans="1:29">
      <c r="A566" s="18"/>
      <c r="B566" s="18"/>
      <c r="C566" s="228"/>
      <c r="D566" s="228"/>
      <c r="E566" s="228"/>
      <c r="F566" s="228"/>
      <c r="G566" s="228"/>
      <c r="H566" s="228"/>
      <c r="I566" s="228"/>
      <c r="J566" s="228"/>
      <c r="K566" s="19"/>
      <c r="L566" s="228"/>
      <c r="M566" s="228"/>
      <c r="N566" s="228"/>
      <c r="O566" s="228"/>
      <c r="P566" s="228"/>
      <c r="Q566" s="281"/>
      <c r="R566" s="281"/>
      <c r="S566" s="228"/>
      <c r="T566" s="228"/>
      <c r="U566" s="228"/>
      <c r="V566" s="19"/>
      <c r="W566" s="19"/>
      <c r="X566" s="228"/>
      <c r="Y566" s="228"/>
      <c r="Z566" s="281"/>
      <c r="AA566" s="18"/>
      <c r="AB566" s="18"/>
      <c r="AC566" s="228"/>
    </row>
    <row r="567" spans="1:29">
      <c r="A567" s="18"/>
      <c r="B567" s="18"/>
      <c r="C567" s="228"/>
      <c r="D567" s="228"/>
      <c r="E567" s="228"/>
      <c r="F567" s="228"/>
      <c r="G567" s="228"/>
      <c r="H567" s="228"/>
      <c r="I567" s="228"/>
      <c r="J567" s="228"/>
      <c r="K567" s="19"/>
      <c r="L567" s="228"/>
      <c r="M567" s="228"/>
      <c r="N567" s="228"/>
      <c r="O567" s="228"/>
      <c r="P567" s="228"/>
      <c r="Q567" s="281"/>
      <c r="R567" s="281"/>
      <c r="S567" s="228"/>
      <c r="T567" s="228"/>
      <c r="U567" s="228"/>
      <c r="V567" s="19"/>
      <c r="W567" s="19"/>
      <c r="X567" s="228"/>
      <c r="Y567" s="228"/>
      <c r="Z567" s="281"/>
      <c r="AA567" s="18"/>
      <c r="AB567" s="18"/>
      <c r="AC567" s="228"/>
    </row>
    <row r="568" spans="1:29">
      <c r="A568" s="18"/>
      <c r="B568" s="18"/>
      <c r="C568" s="228"/>
      <c r="D568" s="228"/>
      <c r="E568" s="228"/>
      <c r="F568" s="228"/>
      <c r="G568" s="228"/>
      <c r="H568" s="228"/>
      <c r="I568" s="228"/>
      <c r="J568" s="228"/>
      <c r="K568" s="19"/>
      <c r="L568" s="228"/>
      <c r="M568" s="228"/>
      <c r="N568" s="228"/>
      <c r="O568" s="228"/>
      <c r="P568" s="228"/>
      <c r="Q568" s="281"/>
      <c r="R568" s="281"/>
      <c r="S568" s="228"/>
      <c r="T568" s="228"/>
      <c r="U568" s="228"/>
      <c r="V568" s="19"/>
      <c r="W568" s="19"/>
      <c r="X568" s="228"/>
      <c r="Y568" s="228"/>
      <c r="Z568" s="281"/>
      <c r="AA568" s="18"/>
      <c r="AB568" s="18"/>
      <c r="AC568" s="228"/>
    </row>
    <row r="569" spans="1:29">
      <c r="A569" s="18"/>
      <c r="B569" s="18"/>
      <c r="C569" s="228"/>
      <c r="D569" s="228"/>
      <c r="E569" s="228"/>
      <c r="F569" s="228"/>
      <c r="G569" s="228"/>
      <c r="H569" s="228"/>
      <c r="I569" s="228"/>
      <c r="J569" s="228"/>
      <c r="K569" s="19"/>
      <c r="L569" s="228"/>
      <c r="M569" s="228"/>
      <c r="N569" s="228"/>
      <c r="O569" s="228"/>
      <c r="P569" s="228"/>
      <c r="Q569" s="281"/>
      <c r="R569" s="281"/>
      <c r="S569" s="228"/>
      <c r="T569" s="228"/>
      <c r="U569" s="228"/>
      <c r="V569" s="19"/>
      <c r="W569" s="19"/>
      <c r="X569" s="228"/>
      <c r="Y569" s="228"/>
      <c r="Z569" s="281"/>
      <c r="AA569" s="18"/>
      <c r="AB569" s="18"/>
      <c r="AC569" s="228"/>
    </row>
    <row r="570" spans="1:29">
      <c r="A570" s="18"/>
      <c r="B570" s="18"/>
      <c r="C570" s="228"/>
      <c r="D570" s="228"/>
      <c r="E570" s="228"/>
      <c r="F570" s="228"/>
      <c r="G570" s="228"/>
      <c r="H570" s="228"/>
      <c r="I570" s="228"/>
      <c r="J570" s="228"/>
      <c r="K570" s="19"/>
      <c r="L570" s="228"/>
      <c r="M570" s="228"/>
      <c r="N570" s="228"/>
      <c r="O570" s="228"/>
      <c r="P570" s="228"/>
      <c r="Q570" s="281"/>
      <c r="R570" s="281"/>
      <c r="S570" s="228"/>
      <c r="T570" s="228"/>
      <c r="U570" s="228"/>
      <c r="V570" s="19"/>
      <c r="W570" s="19"/>
      <c r="X570" s="228"/>
      <c r="Y570" s="228"/>
      <c r="Z570" s="281"/>
      <c r="AA570" s="18"/>
      <c r="AB570" s="18"/>
      <c r="AC570" s="228"/>
    </row>
    <row r="571" spans="1:29">
      <c r="A571" s="18"/>
      <c r="B571" s="18"/>
      <c r="C571" s="228"/>
      <c r="D571" s="228"/>
      <c r="E571" s="228"/>
      <c r="F571" s="228"/>
      <c r="G571" s="228"/>
      <c r="H571" s="228"/>
      <c r="I571" s="228"/>
      <c r="J571" s="228"/>
      <c r="K571" s="19"/>
      <c r="L571" s="228"/>
      <c r="M571" s="228"/>
      <c r="N571" s="228"/>
      <c r="O571" s="228"/>
      <c r="P571" s="228"/>
      <c r="Q571" s="281"/>
      <c r="R571" s="281"/>
      <c r="S571" s="228"/>
      <c r="T571" s="228"/>
      <c r="U571" s="228"/>
      <c r="V571" s="19"/>
      <c r="W571" s="19"/>
      <c r="X571" s="228"/>
      <c r="Y571" s="228"/>
      <c r="Z571" s="281"/>
      <c r="AA571" s="18"/>
      <c r="AB571" s="18"/>
      <c r="AC571" s="228"/>
    </row>
    <row r="572" spans="1:29">
      <c r="A572" s="18"/>
      <c r="B572" s="18"/>
      <c r="C572" s="228"/>
      <c r="D572" s="228"/>
      <c r="E572" s="228"/>
      <c r="F572" s="228"/>
      <c r="G572" s="228"/>
      <c r="H572" s="228"/>
      <c r="I572" s="228"/>
      <c r="J572" s="228"/>
      <c r="K572" s="19"/>
      <c r="L572" s="228"/>
      <c r="M572" s="228"/>
      <c r="N572" s="228"/>
      <c r="O572" s="228"/>
      <c r="P572" s="228"/>
      <c r="Q572" s="281"/>
      <c r="R572" s="281"/>
      <c r="S572" s="228"/>
      <c r="T572" s="228"/>
      <c r="U572" s="228"/>
      <c r="V572" s="19"/>
      <c r="W572" s="19"/>
      <c r="X572" s="228"/>
      <c r="Y572" s="228"/>
      <c r="Z572" s="281"/>
      <c r="AA572" s="18"/>
      <c r="AB572" s="18"/>
      <c r="AC572" s="228"/>
    </row>
    <row r="573" spans="1:29">
      <c r="A573" s="18"/>
      <c r="B573" s="18"/>
      <c r="C573" s="228"/>
      <c r="D573" s="228"/>
      <c r="E573" s="228"/>
      <c r="F573" s="228"/>
      <c r="G573" s="228"/>
      <c r="H573" s="228"/>
      <c r="I573" s="228"/>
      <c r="J573" s="228"/>
      <c r="K573" s="19"/>
      <c r="L573" s="228"/>
      <c r="M573" s="228"/>
      <c r="N573" s="228"/>
      <c r="O573" s="228"/>
      <c r="P573" s="228"/>
      <c r="Q573" s="281"/>
      <c r="R573" s="281"/>
      <c r="S573" s="228"/>
      <c r="T573" s="228"/>
      <c r="U573" s="228"/>
      <c r="V573" s="19"/>
      <c r="W573" s="19"/>
      <c r="X573" s="228"/>
      <c r="Y573" s="228"/>
      <c r="Z573" s="281"/>
      <c r="AA573" s="18"/>
      <c r="AB573" s="18"/>
      <c r="AC573" s="228"/>
    </row>
    <row r="574" spans="1:29">
      <c r="A574" s="18"/>
      <c r="B574" s="18"/>
      <c r="C574" s="228"/>
      <c r="D574" s="228"/>
      <c r="E574" s="228"/>
      <c r="F574" s="228"/>
      <c r="G574" s="228"/>
      <c r="H574" s="228"/>
      <c r="I574" s="228"/>
      <c r="J574" s="228"/>
      <c r="K574" s="19"/>
      <c r="L574" s="228"/>
      <c r="M574" s="228"/>
      <c r="N574" s="228"/>
      <c r="O574" s="228"/>
      <c r="P574" s="228"/>
      <c r="Q574" s="281"/>
      <c r="R574" s="281"/>
      <c r="S574" s="228"/>
      <c r="T574" s="228"/>
      <c r="U574" s="228"/>
      <c r="V574" s="19"/>
      <c r="W574" s="19"/>
      <c r="X574" s="228"/>
      <c r="Y574" s="228"/>
      <c r="Z574" s="281"/>
      <c r="AA574" s="18"/>
      <c r="AB574" s="18"/>
      <c r="AC574" s="228"/>
    </row>
    <row r="575" spans="1:29">
      <c r="A575" s="18"/>
      <c r="B575" s="18"/>
      <c r="C575" s="228"/>
      <c r="D575" s="228"/>
      <c r="E575" s="228"/>
      <c r="F575" s="228"/>
      <c r="G575" s="228"/>
      <c r="H575" s="228"/>
      <c r="I575" s="228"/>
      <c r="J575" s="228"/>
      <c r="K575" s="19"/>
      <c r="L575" s="228"/>
      <c r="M575" s="228"/>
      <c r="N575" s="228"/>
      <c r="O575" s="228"/>
      <c r="P575" s="228"/>
      <c r="Q575" s="281"/>
      <c r="R575" s="281"/>
      <c r="S575" s="228"/>
      <c r="T575" s="228"/>
      <c r="U575" s="228"/>
      <c r="V575" s="19"/>
      <c r="W575" s="19"/>
      <c r="X575" s="228"/>
      <c r="Y575" s="228"/>
      <c r="Z575" s="281"/>
      <c r="AA575" s="18"/>
      <c r="AB575" s="18"/>
      <c r="AC575" s="228"/>
    </row>
    <row r="576" spans="1:29">
      <c r="A576" s="18"/>
      <c r="B576" s="18"/>
      <c r="C576" s="228"/>
      <c r="D576" s="228"/>
      <c r="E576" s="228"/>
      <c r="F576" s="228"/>
      <c r="G576" s="228"/>
      <c r="H576" s="228"/>
      <c r="I576" s="228"/>
      <c r="J576" s="228"/>
      <c r="K576" s="19"/>
      <c r="L576" s="228"/>
      <c r="M576" s="228"/>
      <c r="N576" s="228"/>
      <c r="O576" s="228"/>
      <c r="P576" s="228"/>
      <c r="Q576" s="281"/>
      <c r="R576" s="281"/>
      <c r="S576" s="228"/>
      <c r="T576" s="228"/>
      <c r="U576" s="228"/>
      <c r="V576" s="19"/>
      <c r="W576" s="19"/>
      <c r="X576" s="228"/>
      <c r="Y576" s="228"/>
      <c r="Z576" s="281"/>
      <c r="AA576" s="18"/>
      <c r="AB576" s="18"/>
      <c r="AC576" s="228"/>
    </row>
    <row r="577" spans="1:29">
      <c r="A577" s="18"/>
      <c r="B577" s="18"/>
      <c r="C577" s="228"/>
      <c r="D577" s="228"/>
      <c r="E577" s="228"/>
      <c r="F577" s="228"/>
      <c r="G577" s="228"/>
      <c r="H577" s="228"/>
      <c r="I577" s="228"/>
      <c r="J577" s="228"/>
      <c r="K577" s="19"/>
      <c r="L577" s="228"/>
      <c r="M577" s="228"/>
      <c r="N577" s="228"/>
      <c r="O577" s="228"/>
      <c r="P577" s="228"/>
      <c r="Q577" s="281"/>
      <c r="R577" s="281"/>
      <c r="S577" s="228"/>
      <c r="T577" s="228"/>
      <c r="U577" s="228"/>
      <c r="V577" s="19"/>
      <c r="W577" s="19"/>
      <c r="X577" s="228"/>
      <c r="Y577" s="228"/>
      <c r="Z577" s="281"/>
      <c r="AA577" s="18"/>
      <c r="AB577" s="18"/>
      <c r="AC577" s="228"/>
    </row>
    <row r="578" spans="1:29">
      <c r="A578" s="18"/>
      <c r="B578" s="18"/>
      <c r="C578" s="228"/>
      <c r="D578" s="228"/>
      <c r="E578" s="228"/>
      <c r="F578" s="228"/>
      <c r="G578" s="228"/>
      <c r="H578" s="228"/>
      <c r="I578" s="228"/>
      <c r="J578" s="228"/>
      <c r="K578" s="19"/>
      <c r="L578" s="228"/>
      <c r="M578" s="228"/>
      <c r="N578" s="228"/>
      <c r="O578" s="228"/>
      <c r="P578" s="228"/>
      <c r="Q578" s="281"/>
      <c r="R578" s="281"/>
      <c r="S578" s="228"/>
      <c r="T578" s="228"/>
      <c r="U578" s="228"/>
      <c r="V578" s="19"/>
      <c r="W578" s="19"/>
      <c r="X578" s="228"/>
      <c r="Y578" s="228"/>
      <c r="Z578" s="281"/>
      <c r="AA578" s="18"/>
      <c r="AB578" s="18"/>
      <c r="AC578" s="228"/>
    </row>
    <row r="579" spans="1:29">
      <c r="A579" s="18"/>
      <c r="B579" s="18"/>
      <c r="C579" s="228"/>
      <c r="D579" s="228"/>
      <c r="E579" s="228"/>
      <c r="F579" s="228"/>
      <c r="G579" s="228"/>
      <c r="H579" s="228"/>
      <c r="I579" s="228"/>
      <c r="J579" s="228"/>
      <c r="K579" s="19"/>
      <c r="L579" s="228"/>
      <c r="M579" s="228"/>
      <c r="N579" s="228"/>
      <c r="O579" s="228"/>
      <c r="P579" s="228"/>
      <c r="Q579" s="281"/>
      <c r="R579" s="281"/>
      <c r="S579" s="228"/>
      <c r="T579" s="228"/>
      <c r="U579" s="228"/>
      <c r="V579" s="19"/>
      <c r="W579" s="19"/>
      <c r="X579" s="228"/>
      <c r="Y579" s="228"/>
      <c r="Z579" s="281"/>
      <c r="AA579" s="18"/>
      <c r="AB579" s="18"/>
      <c r="AC579" s="228"/>
    </row>
    <row r="580" spans="1:29">
      <c r="A580" s="18"/>
      <c r="B580" s="18"/>
      <c r="C580" s="228"/>
      <c r="D580" s="228"/>
      <c r="E580" s="228"/>
      <c r="F580" s="228"/>
      <c r="G580" s="228"/>
      <c r="H580" s="228"/>
      <c r="I580" s="228"/>
      <c r="J580" s="228"/>
      <c r="K580" s="19"/>
      <c r="L580" s="228"/>
      <c r="M580" s="228"/>
      <c r="N580" s="228"/>
      <c r="O580" s="228"/>
      <c r="P580" s="228"/>
      <c r="Q580" s="281"/>
      <c r="R580" s="281"/>
      <c r="S580" s="228"/>
      <c r="T580" s="228"/>
      <c r="U580" s="228"/>
      <c r="V580" s="19"/>
      <c r="W580" s="19"/>
      <c r="X580" s="228"/>
      <c r="Y580" s="228"/>
      <c r="Z580" s="281"/>
      <c r="AA580" s="18"/>
      <c r="AB580" s="18"/>
      <c r="AC580" s="228"/>
    </row>
    <row r="581" spans="1:29">
      <c r="A581" s="18"/>
      <c r="B581" s="18"/>
      <c r="C581" s="228"/>
      <c r="D581" s="228"/>
      <c r="E581" s="228"/>
      <c r="F581" s="228"/>
      <c r="G581" s="228"/>
      <c r="H581" s="228"/>
      <c r="I581" s="228"/>
      <c r="J581" s="228"/>
      <c r="K581" s="19"/>
      <c r="L581" s="228"/>
      <c r="M581" s="228"/>
      <c r="N581" s="228"/>
      <c r="O581" s="228"/>
      <c r="P581" s="228"/>
      <c r="Q581" s="281"/>
      <c r="R581" s="281"/>
      <c r="S581" s="228"/>
      <c r="T581" s="228"/>
      <c r="U581" s="228"/>
      <c r="V581" s="19"/>
      <c r="W581" s="19"/>
      <c r="X581" s="228"/>
      <c r="Y581" s="228"/>
      <c r="Z581" s="281"/>
      <c r="AA581" s="18"/>
      <c r="AB581" s="18"/>
      <c r="AC581" s="228"/>
    </row>
    <row r="582" spans="1:29">
      <c r="A582" s="18"/>
      <c r="B582" s="18"/>
      <c r="C582" s="228"/>
      <c r="D582" s="228"/>
      <c r="E582" s="228"/>
      <c r="F582" s="228"/>
      <c r="G582" s="228"/>
      <c r="H582" s="228"/>
      <c r="I582" s="228"/>
      <c r="J582" s="228"/>
      <c r="K582" s="19"/>
      <c r="L582" s="228"/>
      <c r="M582" s="228"/>
      <c r="N582" s="228"/>
      <c r="O582" s="228"/>
      <c r="P582" s="228"/>
      <c r="Q582" s="281"/>
      <c r="R582" s="281"/>
      <c r="S582" s="228"/>
      <c r="T582" s="228"/>
      <c r="U582" s="228"/>
      <c r="V582" s="19"/>
      <c r="W582" s="19"/>
      <c r="X582" s="228"/>
      <c r="Y582" s="228"/>
      <c r="Z582" s="281"/>
      <c r="AA582" s="18"/>
      <c r="AB582" s="18"/>
      <c r="AC582" s="228"/>
    </row>
    <row r="583" spans="1:29">
      <c r="A583" s="18"/>
      <c r="B583" s="18"/>
      <c r="C583" s="228"/>
      <c r="D583" s="228"/>
      <c r="E583" s="228"/>
      <c r="F583" s="228"/>
      <c r="G583" s="228"/>
      <c r="H583" s="228"/>
      <c r="I583" s="228"/>
      <c r="J583" s="228"/>
      <c r="K583" s="19"/>
      <c r="L583" s="228"/>
      <c r="M583" s="228"/>
      <c r="N583" s="228"/>
      <c r="O583" s="228"/>
      <c r="P583" s="228"/>
      <c r="Q583" s="281"/>
      <c r="R583" s="281"/>
      <c r="S583" s="228"/>
      <c r="T583" s="228"/>
      <c r="U583" s="228"/>
      <c r="V583" s="19"/>
      <c r="W583" s="19"/>
      <c r="X583" s="228"/>
      <c r="Y583" s="228"/>
      <c r="Z583" s="281"/>
      <c r="AA583" s="18"/>
      <c r="AB583" s="18"/>
      <c r="AC583" s="228"/>
    </row>
    <row r="584" spans="1:29">
      <c r="A584" s="18"/>
      <c r="B584" s="18"/>
      <c r="C584" s="228"/>
      <c r="D584" s="228"/>
      <c r="E584" s="228"/>
      <c r="F584" s="228"/>
      <c r="G584" s="228"/>
      <c r="H584" s="228"/>
      <c r="I584" s="228"/>
      <c r="J584" s="228"/>
      <c r="K584" s="19"/>
      <c r="L584" s="228"/>
      <c r="M584" s="228"/>
      <c r="N584" s="228"/>
      <c r="O584" s="228"/>
      <c r="P584" s="228"/>
      <c r="Q584" s="281"/>
      <c r="R584" s="281"/>
      <c r="S584" s="228"/>
      <c r="T584" s="228"/>
      <c r="U584" s="228"/>
      <c r="V584" s="19"/>
      <c r="W584" s="19"/>
      <c r="X584" s="228"/>
      <c r="Y584" s="228"/>
      <c r="Z584" s="281"/>
      <c r="AA584" s="18"/>
      <c r="AB584" s="18"/>
      <c r="AC584" s="228"/>
    </row>
    <row r="585" spans="1:29">
      <c r="A585" s="18"/>
      <c r="B585" s="18"/>
      <c r="C585" s="228"/>
      <c r="D585" s="228"/>
      <c r="E585" s="228"/>
      <c r="F585" s="228"/>
      <c r="G585" s="228"/>
      <c r="H585" s="228"/>
      <c r="I585" s="228"/>
      <c r="J585" s="228"/>
      <c r="K585" s="19"/>
      <c r="L585" s="228"/>
      <c r="M585" s="228"/>
      <c r="N585" s="228"/>
      <c r="O585" s="228"/>
      <c r="P585" s="228"/>
      <c r="Q585" s="281"/>
      <c r="R585" s="281"/>
      <c r="S585" s="228"/>
      <c r="T585" s="228"/>
      <c r="U585" s="228"/>
      <c r="V585" s="19"/>
      <c r="W585" s="19"/>
      <c r="X585" s="228"/>
      <c r="Y585" s="228"/>
      <c r="Z585" s="281"/>
      <c r="AA585" s="18"/>
      <c r="AB585" s="18"/>
      <c r="AC585" s="228"/>
    </row>
    <row r="586" spans="1:29">
      <c r="A586" s="18"/>
      <c r="B586" s="18"/>
      <c r="C586" s="228"/>
      <c r="D586" s="228"/>
      <c r="E586" s="228"/>
      <c r="F586" s="228"/>
      <c r="G586" s="228"/>
      <c r="H586" s="228"/>
      <c r="I586" s="228"/>
      <c r="J586" s="228"/>
      <c r="K586" s="19"/>
      <c r="L586" s="228"/>
      <c r="M586" s="228"/>
      <c r="N586" s="228"/>
      <c r="O586" s="228"/>
      <c r="P586" s="228"/>
      <c r="Q586" s="281"/>
      <c r="R586" s="281"/>
      <c r="S586" s="228"/>
      <c r="T586" s="228"/>
      <c r="U586" s="228"/>
      <c r="V586" s="19"/>
      <c r="W586" s="19"/>
      <c r="X586" s="228"/>
      <c r="Y586" s="228"/>
      <c r="Z586" s="281"/>
      <c r="AA586" s="18"/>
      <c r="AB586" s="18"/>
      <c r="AC586" s="228"/>
    </row>
    <row r="587" spans="1:29">
      <c r="A587" s="18"/>
      <c r="B587" s="18"/>
      <c r="C587" s="228"/>
      <c r="D587" s="228"/>
      <c r="E587" s="228"/>
      <c r="F587" s="228"/>
      <c r="G587" s="228"/>
      <c r="H587" s="228"/>
      <c r="I587" s="228"/>
      <c r="J587" s="228"/>
      <c r="K587" s="19"/>
      <c r="L587" s="228"/>
      <c r="M587" s="228"/>
      <c r="N587" s="228"/>
      <c r="O587" s="228"/>
      <c r="P587" s="228"/>
      <c r="Q587" s="281"/>
      <c r="R587" s="281"/>
      <c r="S587" s="228"/>
      <c r="T587" s="228"/>
      <c r="U587" s="228"/>
      <c r="V587" s="19"/>
      <c r="W587" s="19"/>
      <c r="X587" s="228"/>
      <c r="Y587" s="228"/>
      <c r="Z587" s="281"/>
      <c r="AA587" s="18"/>
      <c r="AB587" s="18"/>
      <c r="AC587" s="228"/>
    </row>
    <row r="588" spans="1:29">
      <c r="A588" s="18"/>
      <c r="B588" s="18"/>
      <c r="C588" s="228"/>
      <c r="D588" s="228"/>
      <c r="E588" s="228"/>
      <c r="F588" s="228"/>
      <c r="G588" s="228"/>
      <c r="H588" s="228"/>
      <c r="I588" s="228"/>
      <c r="J588" s="228"/>
      <c r="K588" s="19"/>
      <c r="L588" s="228"/>
      <c r="M588" s="228"/>
      <c r="N588" s="228"/>
      <c r="O588" s="228"/>
      <c r="P588" s="228"/>
      <c r="Q588" s="281"/>
      <c r="R588" s="281"/>
      <c r="S588" s="228"/>
      <c r="T588" s="228"/>
      <c r="U588" s="228"/>
      <c r="V588" s="19"/>
      <c r="W588" s="19"/>
      <c r="X588" s="228"/>
      <c r="Y588" s="228"/>
      <c r="Z588" s="281"/>
      <c r="AA588" s="18"/>
      <c r="AB588" s="18"/>
      <c r="AC588" s="228"/>
    </row>
    <row r="589" spans="1:29">
      <c r="A589" s="18"/>
      <c r="B589" s="18"/>
      <c r="C589" s="228"/>
      <c r="D589" s="228"/>
      <c r="E589" s="228"/>
      <c r="F589" s="228"/>
      <c r="G589" s="228"/>
      <c r="H589" s="228"/>
      <c r="I589" s="228"/>
      <c r="J589" s="228"/>
      <c r="K589" s="19"/>
      <c r="L589" s="228"/>
      <c r="M589" s="228"/>
      <c r="N589" s="228"/>
      <c r="O589" s="228"/>
      <c r="P589" s="228"/>
      <c r="Q589" s="281"/>
      <c r="R589" s="281"/>
      <c r="S589" s="228"/>
      <c r="T589" s="228"/>
      <c r="U589" s="228"/>
      <c r="V589" s="19"/>
      <c r="W589" s="19"/>
      <c r="X589" s="228"/>
      <c r="Y589" s="228"/>
      <c r="Z589" s="281"/>
      <c r="AA589" s="18"/>
      <c r="AB589" s="18"/>
      <c r="AC589" s="228"/>
    </row>
    <row r="590" spans="1:29">
      <c r="A590" s="18"/>
      <c r="B590" s="18"/>
      <c r="C590" s="228"/>
      <c r="D590" s="228"/>
      <c r="E590" s="228"/>
      <c r="F590" s="228"/>
      <c r="G590" s="228"/>
      <c r="H590" s="228"/>
      <c r="I590" s="228"/>
      <c r="J590" s="228"/>
      <c r="K590" s="19"/>
      <c r="L590" s="228"/>
      <c r="M590" s="228"/>
      <c r="N590" s="228"/>
      <c r="O590" s="228"/>
      <c r="P590" s="228"/>
      <c r="Q590" s="281"/>
      <c r="R590" s="281"/>
      <c r="S590" s="228"/>
      <c r="T590" s="228"/>
      <c r="U590" s="228"/>
      <c r="V590" s="19"/>
      <c r="W590" s="19"/>
      <c r="X590" s="228"/>
      <c r="Y590" s="228"/>
      <c r="Z590" s="281"/>
      <c r="AA590" s="18"/>
      <c r="AB590" s="18"/>
      <c r="AC590" s="228"/>
    </row>
    <row r="591" spans="1:29">
      <c r="A591" s="18"/>
      <c r="B591" s="18"/>
      <c r="C591" s="228"/>
      <c r="D591" s="228"/>
      <c r="E591" s="228"/>
      <c r="F591" s="228"/>
      <c r="G591" s="228"/>
      <c r="H591" s="228"/>
      <c r="I591" s="228"/>
      <c r="J591" s="228"/>
      <c r="K591" s="19"/>
      <c r="L591" s="228"/>
      <c r="M591" s="228"/>
      <c r="N591" s="228"/>
      <c r="O591" s="228"/>
      <c r="P591" s="228"/>
      <c r="Q591" s="281"/>
      <c r="R591" s="281"/>
      <c r="S591" s="228"/>
      <c r="T591" s="228"/>
      <c r="U591" s="228"/>
      <c r="V591" s="19"/>
      <c r="W591" s="19"/>
      <c r="X591" s="228"/>
      <c r="Y591" s="228"/>
      <c r="Z591" s="281"/>
      <c r="AA591" s="18"/>
      <c r="AB591" s="18"/>
      <c r="AC591" s="228"/>
    </row>
    <row r="592" spans="1:29">
      <c r="A592" s="18"/>
      <c r="B592" s="18"/>
      <c r="C592" s="228"/>
      <c r="D592" s="228"/>
      <c r="E592" s="228"/>
      <c r="F592" s="228"/>
      <c r="G592" s="228"/>
      <c r="H592" s="228"/>
      <c r="I592" s="228"/>
      <c r="J592" s="228"/>
      <c r="K592" s="19"/>
      <c r="L592" s="228"/>
      <c r="M592" s="228"/>
      <c r="N592" s="228"/>
      <c r="O592" s="228"/>
      <c r="P592" s="228"/>
      <c r="Q592" s="281"/>
      <c r="R592" s="281"/>
      <c r="S592" s="228"/>
      <c r="T592" s="228"/>
      <c r="U592" s="228"/>
      <c r="V592" s="19"/>
      <c r="W592" s="19"/>
      <c r="X592" s="228"/>
      <c r="Y592" s="228"/>
      <c r="Z592" s="281"/>
      <c r="AA592" s="18"/>
      <c r="AB592" s="18"/>
      <c r="AC592" s="228"/>
    </row>
    <row r="593" spans="1:29">
      <c r="A593" s="18"/>
      <c r="B593" s="18"/>
      <c r="C593" s="228"/>
      <c r="D593" s="228"/>
      <c r="E593" s="228"/>
      <c r="F593" s="228"/>
      <c r="G593" s="228"/>
      <c r="H593" s="228"/>
      <c r="I593" s="228"/>
      <c r="J593" s="228"/>
      <c r="K593" s="19"/>
      <c r="L593" s="228"/>
      <c r="M593" s="228"/>
      <c r="N593" s="228"/>
      <c r="O593" s="228"/>
      <c r="P593" s="228"/>
      <c r="Q593" s="281"/>
      <c r="R593" s="281"/>
      <c r="S593" s="228"/>
      <c r="T593" s="228"/>
      <c r="U593" s="228"/>
      <c r="V593" s="19"/>
      <c r="W593" s="19"/>
      <c r="X593" s="228"/>
      <c r="Y593" s="228"/>
      <c r="Z593" s="281"/>
      <c r="AA593" s="18"/>
      <c r="AB593" s="18"/>
      <c r="AC593" s="228"/>
    </row>
    <row r="594" spans="1:29">
      <c r="A594" s="18"/>
      <c r="B594" s="18"/>
      <c r="C594" s="228"/>
      <c r="D594" s="228"/>
      <c r="E594" s="228"/>
      <c r="F594" s="228"/>
      <c r="G594" s="228"/>
      <c r="H594" s="228"/>
      <c r="I594" s="228"/>
      <c r="J594" s="228"/>
      <c r="K594" s="19"/>
      <c r="L594" s="228"/>
      <c r="M594" s="228"/>
      <c r="N594" s="228"/>
      <c r="O594" s="228"/>
      <c r="P594" s="228"/>
      <c r="Q594" s="281"/>
      <c r="R594" s="281"/>
      <c r="S594" s="228"/>
      <c r="T594" s="228"/>
      <c r="U594" s="228"/>
      <c r="V594" s="19"/>
      <c r="W594" s="19"/>
      <c r="X594" s="228"/>
      <c r="Y594" s="228"/>
      <c r="Z594" s="281"/>
      <c r="AA594" s="18"/>
      <c r="AB594" s="18"/>
      <c r="AC594" s="228"/>
    </row>
    <row r="595" spans="1:29">
      <c r="A595" s="18"/>
      <c r="B595" s="18"/>
      <c r="C595" s="228"/>
      <c r="D595" s="228"/>
      <c r="E595" s="228"/>
      <c r="F595" s="228"/>
      <c r="G595" s="228"/>
      <c r="H595" s="228"/>
      <c r="I595" s="228"/>
      <c r="J595" s="228"/>
      <c r="K595" s="19"/>
      <c r="L595" s="228"/>
      <c r="M595" s="228"/>
      <c r="N595" s="228"/>
      <c r="O595" s="228"/>
      <c r="P595" s="228"/>
      <c r="Q595" s="281"/>
      <c r="R595" s="281"/>
      <c r="S595" s="228"/>
      <c r="T595" s="228"/>
      <c r="U595" s="228"/>
      <c r="V595" s="19"/>
      <c r="W595" s="19"/>
      <c r="X595" s="228"/>
      <c r="Y595" s="228"/>
      <c r="Z595" s="281"/>
      <c r="AA595" s="18"/>
      <c r="AB595" s="18"/>
      <c r="AC595" s="228"/>
    </row>
    <row r="596" spans="1:29">
      <c r="A596" s="18"/>
      <c r="B596" s="18"/>
      <c r="C596" s="228"/>
      <c r="D596" s="228"/>
      <c r="E596" s="228"/>
      <c r="F596" s="228"/>
      <c r="G596" s="228"/>
      <c r="H596" s="228"/>
      <c r="I596" s="228"/>
      <c r="J596" s="228"/>
      <c r="K596" s="19"/>
      <c r="L596" s="228"/>
      <c r="M596" s="228"/>
      <c r="N596" s="228"/>
      <c r="O596" s="228"/>
      <c r="P596" s="228"/>
      <c r="Q596" s="281"/>
      <c r="R596" s="281"/>
      <c r="S596" s="228"/>
      <c r="T596" s="228"/>
      <c r="U596" s="228"/>
      <c r="V596" s="19"/>
      <c r="W596" s="19"/>
      <c r="X596" s="228"/>
      <c r="Y596" s="228"/>
      <c r="Z596" s="281"/>
      <c r="AA596" s="18"/>
      <c r="AB596" s="18"/>
      <c r="AC596" s="228"/>
    </row>
    <row r="597" spans="1:29">
      <c r="A597" s="18"/>
      <c r="B597" s="18"/>
      <c r="C597" s="228"/>
      <c r="D597" s="228"/>
      <c r="E597" s="228"/>
      <c r="F597" s="228"/>
      <c r="G597" s="228"/>
      <c r="H597" s="228"/>
      <c r="I597" s="228"/>
      <c r="J597" s="228"/>
      <c r="K597" s="19"/>
      <c r="L597" s="228"/>
      <c r="M597" s="228"/>
      <c r="N597" s="228"/>
      <c r="O597" s="228"/>
      <c r="P597" s="228"/>
      <c r="Q597" s="281"/>
      <c r="R597" s="281"/>
      <c r="S597" s="228"/>
      <c r="T597" s="228"/>
      <c r="U597" s="228"/>
      <c r="V597" s="19"/>
      <c r="W597" s="19"/>
      <c r="X597" s="228"/>
      <c r="Y597" s="228"/>
      <c r="Z597" s="281"/>
      <c r="AA597" s="18"/>
      <c r="AB597" s="18"/>
      <c r="AC597" s="228"/>
    </row>
    <row r="598" spans="1:29">
      <c r="A598" s="18"/>
      <c r="B598" s="18"/>
      <c r="C598" s="228"/>
      <c r="D598" s="228"/>
      <c r="E598" s="228"/>
      <c r="F598" s="228"/>
      <c r="G598" s="228"/>
      <c r="H598" s="228"/>
      <c r="I598" s="228"/>
      <c r="J598" s="228"/>
      <c r="K598" s="19"/>
      <c r="L598" s="228"/>
      <c r="M598" s="228"/>
      <c r="N598" s="228"/>
      <c r="O598" s="228"/>
      <c r="P598" s="228"/>
      <c r="Q598" s="281"/>
      <c r="R598" s="281"/>
      <c r="S598" s="228"/>
      <c r="T598" s="228"/>
      <c r="U598" s="228"/>
      <c r="V598" s="19"/>
      <c r="W598" s="19"/>
      <c r="X598" s="228"/>
      <c r="Y598" s="228"/>
      <c r="Z598" s="281"/>
      <c r="AA598" s="18"/>
      <c r="AB598" s="18"/>
      <c r="AC598" s="228"/>
    </row>
    <row r="599" spans="1:29">
      <c r="A599" s="18"/>
      <c r="B599" s="18"/>
      <c r="C599" s="228"/>
      <c r="D599" s="228"/>
      <c r="E599" s="228"/>
      <c r="F599" s="228"/>
      <c r="G599" s="228"/>
      <c r="H599" s="228"/>
      <c r="I599" s="228"/>
      <c r="J599" s="228"/>
      <c r="K599" s="19"/>
      <c r="L599" s="228"/>
      <c r="M599" s="228"/>
      <c r="N599" s="228"/>
      <c r="O599" s="228"/>
      <c r="P599" s="228"/>
      <c r="Q599" s="281"/>
      <c r="R599" s="281"/>
      <c r="S599" s="228"/>
      <c r="T599" s="228"/>
      <c r="U599" s="228"/>
      <c r="V599" s="19"/>
      <c r="W599" s="19"/>
      <c r="X599" s="228"/>
      <c r="Y599" s="228"/>
      <c r="Z599" s="281"/>
      <c r="AA599" s="18"/>
      <c r="AB599" s="18"/>
      <c r="AC599" s="228"/>
    </row>
    <row r="600" spans="1:29">
      <c r="A600" s="18"/>
      <c r="B600" s="18"/>
      <c r="C600" s="228"/>
      <c r="D600" s="228"/>
      <c r="E600" s="228"/>
      <c r="F600" s="228"/>
      <c r="G600" s="228"/>
      <c r="H600" s="228"/>
      <c r="I600" s="228"/>
      <c r="J600" s="228"/>
      <c r="K600" s="19"/>
      <c r="L600" s="228"/>
      <c r="M600" s="228"/>
      <c r="N600" s="228"/>
      <c r="O600" s="228"/>
      <c r="P600" s="228"/>
      <c r="Q600" s="281"/>
      <c r="R600" s="281"/>
      <c r="S600" s="228"/>
      <c r="T600" s="228"/>
      <c r="U600" s="228"/>
      <c r="V600" s="19"/>
      <c r="W600" s="19"/>
      <c r="X600" s="228"/>
      <c r="Y600" s="228"/>
      <c r="Z600" s="281"/>
      <c r="AA600" s="18"/>
      <c r="AB600" s="18"/>
      <c r="AC600" s="228"/>
    </row>
    <row r="601" spans="1:29">
      <c r="A601" s="18"/>
      <c r="B601" s="18"/>
      <c r="C601" s="228"/>
      <c r="D601" s="228"/>
      <c r="E601" s="228"/>
      <c r="F601" s="228"/>
      <c r="G601" s="228"/>
      <c r="H601" s="228"/>
      <c r="I601" s="228"/>
      <c r="J601" s="228"/>
      <c r="K601" s="19"/>
      <c r="L601" s="228"/>
      <c r="M601" s="228"/>
      <c r="N601" s="228"/>
      <c r="O601" s="228"/>
      <c r="P601" s="228"/>
      <c r="Q601" s="281"/>
      <c r="R601" s="281"/>
      <c r="S601" s="228"/>
      <c r="T601" s="228"/>
      <c r="U601" s="228"/>
      <c r="V601" s="19"/>
      <c r="W601" s="19"/>
      <c r="X601" s="228"/>
      <c r="Y601" s="228"/>
      <c r="Z601" s="281"/>
      <c r="AA601" s="18"/>
      <c r="AB601" s="18"/>
      <c r="AC601" s="228"/>
    </row>
    <row r="602" spans="1:29">
      <c r="A602" s="18"/>
      <c r="B602" s="18"/>
      <c r="C602" s="228"/>
      <c r="D602" s="228"/>
      <c r="E602" s="228"/>
      <c r="F602" s="228"/>
      <c r="G602" s="228"/>
      <c r="H602" s="228"/>
      <c r="I602" s="228"/>
      <c r="J602" s="228"/>
      <c r="K602" s="19"/>
      <c r="L602" s="228"/>
      <c r="M602" s="228"/>
      <c r="N602" s="228"/>
      <c r="O602" s="228"/>
      <c r="P602" s="228"/>
      <c r="Q602" s="281"/>
      <c r="R602" s="281"/>
      <c r="S602" s="228"/>
      <c r="T602" s="228"/>
      <c r="U602" s="228"/>
      <c r="V602" s="19"/>
      <c r="W602" s="19"/>
      <c r="X602" s="228"/>
      <c r="Y602" s="228"/>
      <c r="Z602" s="281"/>
      <c r="AA602" s="18"/>
      <c r="AB602" s="18"/>
      <c r="AC602" s="228"/>
    </row>
    <row r="603" spans="1:29">
      <c r="A603" s="18"/>
      <c r="B603" s="18"/>
      <c r="C603" s="228"/>
      <c r="D603" s="228"/>
      <c r="E603" s="228"/>
      <c r="F603" s="228"/>
      <c r="G603" s="228"/>
      <c r="H603" s="228"/>
      <c r="I603" s="228"/>
      <c r="J603" s="228"/>
      <c r="K603" s="19"/>
      <c r="L603" s="228"/>
      <c r="M603" s="228"/>
      <c r="N603" s="228"/>
      <c r="O603" s="228"/>
      <c r="P603" s="228"/>
      <c r="Q603" s="281"/>
      <c r="R603" s="281"/>
      <c r="S603" s="228"/>
      <c r="T603" s="228"/>
      <c r="U603" s="228"/>
      <c r="V603" s="19"/>
      <c r="W603" s="19"/>
      <c r="X603" s="228"/>
      <c r="Y603" s="228"/>
      <c r="Z603" s="281"/>
      <c r="AA603" s="18"/>
      <c r="AB603" s="18"/>
      <c r="AC603" s="228"/>
    </row>
    <row r="604" spans="1:29">
      <c r="A604" s="18"/>
      <c r="B604" s="18"/>
      <c r="C604" s="228"/>
      <c r="D604" s="228"/>
      <c r="E604" s="228"/>
      <c r="F604" s="228"/>
      <c r="G604" s="228"/>
      <c r="H604" s="228"/>
      <c r="I604" s="228"/>
      <c r="J604" s="228"/>
      <c r="K604" s="19"/>
      <c r="L604" s="228"/>
      <c r="M604" s="228"/>
      <c r="N604" s="228"/>
      <c r="O604" s="228"/>
      <c r="P604" s="228"/>
      <c r="Q604" s="281"/>
      <c r="R604" s="281"/>
      <c r="S604" s="228"/>
      <c r="T604" s="228"/>
      <c r="U604" s="228"/>
      <c r="V604" s="19"/>
      <c r="W604" s="19"/>
      <c r="X604" s="228"/>
      <c r="Y604" s="228"/>
      <c r="Z604" s="281"/>
      <c r="AA604" s="18"/>
      <c r="AB604" s="18"/>
      <c r="AC604" s="228"/>
    </row>
    <row r="605" spans="1:29">
      <c r="A605" s="18"/>
      <c r="B605" s="18"/>
      <c r="C605" s="228"/>
      <c r="D605" s="228"/>
      <c r="E605" s="228"/>
      <c r="F605" s="228"/>
      <c r="G605" s="228"/>
      <c r="H605" s="228"/>
      <c r="I605" s="228"/>
      <c r="J605" s="228"/>
      <c r="K605" s="19"/>
      <c r="L605" s="228"/>
      <c r="M605" s="228"/>
      <c r="N605" s="228"/>
      <c r="O605" s="228"/>
      <c r="P605" s="228"/>
      <c r="Q605" s="281"/>
      <c r="R605" s="281"/>
      <c r="S605" s="228"/>
      <c r="T605" s="228"/>
      <c r="U605" s="228"/>
      <c r="V605" s="19"/>
      <c r="W605" s="19"/>
      <c r="X605" s="228"/>
      <c r="Y605" s="228"/>
      <c r="Z605" s="281"/>
      <c r="AA605" s="18"/>
      <c r="AB605" s="18"/>
      <c r="AC605" s="228"/>
    </row>
    <row r="606" spans="1:29">
      <c r="A606" s="18"/>
      <c r="B606" s="18"/>
      <c r="C606" s="228"/>
      <c r="D606" s="228"/>
      <c r="E606" s="228"/>
      <c r="F606" s="228"/>
      <c r="G606" s="228"/>
      <c r="H606" s="228"/>
      <c r="I606" s="228"/>
      <c r="J606" s="228"/>
      <c r="K606" s="19"/>
      <c r="L606" s="228"/>
      <c r="M606" s="228"/>
      <c r="N606" s="228"/>
      <c r="O606" s="228"/>
      <c r="P606" s="228"/>
      <c r="Q606" s="281"/>
      <c r="R606" s="281"/>
      <c r="S606" s="228"/>
      <c r="T606" s="228"/>
      <c r="U606" s="228"/>
      <c r="V606" s="19"/>
      <c r="W606" s="19"/>
      <c r="X606" s="228"/>
      <c r="Y606" s="228"/>
      <c r="Z606" s="281"/>
      <c r="AA606" s="18"/>
      <c r="AB606" s="18"/>
      <c r="AC606" s="228"/>
    </row>
    <row r="607" spans="1:29">
      <c r="A607" s="18"/>
      <c r="B607" s="18"/>
      <c r="C607" s="228"/>
      <c r="D607" s="228"/>
      <c r="E607" s="228"/>
      <c r="F607" s="228"/>
      <c r="G607" s="228"/>
      <c r="H607" s="228"/>
      <c r="I607" s="228"/>
      <c r="J607" s="228"/>
      <c r="K607" s="19"/>
      <c r="L607" s="228"/>
      <c r="M607" s="228"/>
      <c r="N607" s="228"/>
      <c r="O607" s="228"/>
      <c r="P607" s="228"/>
      <c r="Q607" s="281"/>
      <c r="R607" s="281"/>
      <c r="S607" s="228"/>
      <c r="T607" s="228"/>
      <c r="U607" s="228"/>
      <c r="V607" s="19"/>
      <c r="W607" s="19"/>
      <c r="X607" s="228"/>
      <c r="Y607" s="228"/>
      <c r="Z607" s="281"/>
      <c r="AA607" s="18"/>
      <c r="AB607" s="18"/>
      <c r="AC607" s="228"/>
    </row>
    <row r="608" spans="1:29">
      <c r="A608" s="18"/>
      <c r="B608" s="18"/>
      <c r="C608" s="228"/>
      <c r="D608" s="228"/>
      <c r="E608" s="228"/>
      <c r="F608" s="228"/>
      <c r="G608" s="228"/>
      <c r="H608" s="228"/>
      <c r="I608" s="228"/>
      <c r="J608" s="228"/>
      <c r="K608" s="19"/>
      <c r="L608" s="228"/>
      <c r="M608" s="228"/>
      <c r="N608" s="228"/>
      <c r="O608" s="228"/>
      <c r="P608" s="228"/>
      <c r="Q608" s="281"/>
      <c r="R608" s="281"/>
      <c r="S608" s="228"/>
      <c r="T608" s="228"/>
      <c r="U608" s="228"/>
      <c r="V608" s="19"/>
      <c r="W608" s="19"/>
      <c r="X608" s="228"/>
      <c r="Y608" s="228"/>
      <c r="Z608" s="281"/>
      <c r="AA608" s="18"/>
      <c r="AB608" s="18"/>
      <c r="AC608" s="228"/>
    </row>
    <row r="609" spans="1:29">
      <c r="A609" s="18"/>
      <c r="B609" s="18"/>
      <c r="C609" s="228"/>
      <c r="D609" s="228"/>
      <c r="E609" s="228"/>
      <c r="F609" s="228"/>
      <c r="G609" s="228"/>
      <c r="H609" s="228"/>
      <c r="I609" s="228"/>
      <c r="J609" s="228"/>
      <c r="K609" s="19"/>
      <c r="L609" s="228"/>
      <c r="M609" s="228"/>
      <c r="N609" s="228"/>
      <c r="O609" s="228"/>
      <c r="P609" s="228"/>
      <c r="Q609" s="281"/>
      <c r="R609" s="281"/>
      <c r="S609" s="228"/>
      <c r="T609" s="228"/>
      <c r="U609" s="228"/>
      <c r="V609" s="19"/>
      <c r="W609" s="19"/>
      <c r="X609" s="228"/>
      <c r="Y609" s="228"/>
      <c r="Z609" s="281"/>
      <c r="AA609" s="18"/>
      <c r="AB609" s="18"/>
      <c r="AC609" s="228"/>
    </row>
    <row r="610" spans="1:29">
      <c r="A610" s="18"/>
      <c r="B610" s="18"/>
      <c r="C610" s="228"/>
      <c r="D610" s="228"/>
      <c r="E610" s="228"/>
      <c r="F610" s="228"/>
      <c r="G610" s="228"/>
      <c r="H610" s="228"/>
      <c r="I610" s="228"/>
      <c r="J610" s="228"/>
      <c r="K610" s="19"/>
      <c r="L610" s="228"/>
      <c r="M610" s="228"/>
      <c r="N610" s="228"/>
      <c r="O610" s="228"/>
      <c r="P610" s="228"/>
      <c r="Q610" s="281"/>
      <c r="R610" s="281"/>
      <c r="S610" s="228"/>
      <c r="T610" s="228"/>
      <c r="U610" s="228"/>
      <c r="V610" s="19"/>
      <c r="W610" s="19"/>
      <c r="X610" s="228"/>
      <c r="Y610" s="228"/>
      <c r="Z610" s="281"/>
      <c r="AA610" s="18"/>
      <c r="AB610" s="18"/>
      <c r="AC610" s="228"/>
    </row>
    <row r="611" spans="1:29">
      <c r="A611" s="18"/>
      <c r="B611" s="18"/>
      <c r="C611" s="228"/>
      <c r="D611" s="228"/>
      <c r="E611" s="228"/>
      <c r="F611" s="228"/>
      <c r="G611" s="228"/>
      <c r="H611" s="228"/>
      <c r="I611" s="228"/>
      <c r="J611" s="228"/>
      <c r="K611" s="19"/>
      <c r="L611" s="228"/>
      <c r="M611" s="228"/>
      <c r="N611" s="228"/>
      <c r="O611" s="228"/>
      <c r="P611" s="228"/>
      <c r="Q611" s="281"/>
      <c r="R611" s="281"/>
      <c r="S611" s="228"/>
      <c r="T611" s="228"/>
      <c r="U611" s="228"/>
      <c r="V611" s="19"/>
      <c r="W611" s="19"/>
      <c r="X611" s="228"/>
      <c r="Y611" s="228"/>
      <c r="Z611" s="281"/>
      <c r="AA611" s="18"/>
      <c r="AB611" s="18"/>
      <c r="AC611" s="228"/>
    </row>
    <row r="612" spans="1:29">
      <c r="A612" s="18"/>
      <c r="B612" s="18"/>
      <c r="C612" s="228"/>
      <c r="D612" s="228"/>
      <c r="E612" s="228"/>
      <c r="F612" s="228"/>
      <c r="G612" s="228"/>
      <c r="H612" s="228"/>
      <c r="I612" s="228"/>
      <c r="J612" s="228"/>
      <c r="K612" s="19"/>
      <c r="L612" s="228"/>
      <c r="M612" s="228"/>
      <c r="N612" s="228"/>
      <c r="O612" s="228"/>
      <c r="P612" s="228"/>
      <c r="Q612" s="281"/>
      <c r="R612" s="281"/>
      <c r="S612" s="228"/>
      <c r="T612" s="228"/>
      <c r="U612" s="228"/>
      <c r="V612" s="19"/>
      <c r="W612" s="19"/>
      <c r="X612" s="228"/>
      <c r="Y612" s="228"/>
      <c r="Z612" s="281"/>
      <c r="AA612" s="18"/>
      <c r="AB612" s="18"/>
      <c r="AC612" s="228"/>
    </row>
    <row r="613" spans="1:29">
      <c r="A613" s="18"/>
      <c r="B613" s="18"/>
      <c r="C613" s="228"/>
      <c r="D613" s="228"/>
      <c r="E613" s="228"/>
      <c r="F613" s="228"/>
      <c r="G613" s="228"/>
      <c r="H613" s="228"/>
      <c r="I613" s="228"/>
      <c r="J613" s="228"/>
      <c r="K613" s="19"/>
      <c r="L613" s="228"/>
      <c r="M613" s="228"/>
      <c r="N613" s="228"/>
      <c r="O613" s="228"/>
      <c r="P613" s="228"/>
      <c r="Q613" s="281"/>
      <c r="R613" s="281"/>
      <c r="S613" s="228"/>
      <c r="T613" s="228"/>
      <c r="U613" s="228"/>
      <c r="V613" s="19"/>
      <c r="W613" s="19"/>
      <c r="X613" s="228"/>
      <c r="Y613" s="228"/>
      <c r="Z613" s="281"/>
      <c r="AA613" s="18"/>
      <c r="AB613" s="18"/>
      <c r="AC613" s="228"/>
    </row>
    <row r="614" spans="1:29">
      <c r="A614" s="18"/>
      <c r="B614" s="18"/>
      <c r="C614" s="228"/>
      <c r="D614" s="228"/>
      <c r="E614" s="228"/>
      <c r="F614" s="228"/>
      <c r="G614" s="228"/>
      <c r="H614" s="228"/>
      <c r="I614" s="228"/>
      <c r="J614" s="228"/>
      <c r="K614" s="19"/>
      <c r="L614" s="228"/>
      <c r="M614" s="228"/>
      <c r="N614" s="228"/>
      <c r="O614" s="228"/>
      <c r="P614" s="228"/>
      <c r="Q614" s="281"/>
      <c r="R614" s="281"/>
      <c r="S614" s="228"/>
      <c r="T614" s="228"/>
      <c r="U614" s="228"/>
      <c r="V614" s="19"/>
      <c r="W614" s="19"/>
      <c r="X614" s="228"/>
      <c r="Y614" s="228"/>
      <c r="Z614" s="281"/>
      <c r="AA614" s="18"/>
      <c r="AB614" s="18"/>
      <c r="AC614" s="228"/>
    </row>
    <row r="615" spans="1:29">
      <c r="A615" s="18"/>
      <c r="B615" s="18"/>
      <c r="C615" s="228"/>
      <c r="D615" s="228"/>
      <c r="E615" s="228"/>
      <c r="F615" s="228"/>
      <c r="G615" s="228"/>
      <c r="H615" s="228"/>
      <c r="I615" s="228"/>
      <c r="J615" s="228"/>
      <c r="K615" s="19"/>
      <c r="L615" s="228"/>
      <c r="M615" s="228"/>
      <c r="N615" s="228"/>
      <c r="O615" s="228"/>
      <c r="P615" s="228"/>
      <c r="Q615" s="281"/>
      <c r="R615" s="281"/>
      <c r="S615" s="228"/>
      <c r="T615" s="228"/>
      <c r="U615" s="228"/>
      <c r="V615" s="19"/>
      <c r="W615" s="19"/>
      <c r="X615" s="228"/>
      <c r="Y615" s="228"/>
      <c r="Z615" s="281"/>
      <c r="AA615" s="18"/>
      <c r="AB615" s="18"/>
      <c r="AC615" s="228"/>
    </row>
    <row r="616" spans="1:29">
      <c r="A616" s="18"/>
      <c r="B616" s="18"/>
      <c r="C616" s="228"/>
      <c r="D616" s="228"/>
      <c r="E616" s="228"/>
      <c r="F616" s="228"/>
      <c r="G616" s="228"/>
      <c r="H616" s="228"/>
      <c r="I616" s="228"/>
      <c r="J616" s="228"/>
      <c r="K616" s="19"/>
      <c r="L616" s="228"/>
      <c r="M616" s="228"/>
      <c r="N616" s="228"/>
      <c r="O616" s="228"/>
      <c r="P616" s="228"/>
      <c r="Q616" s="281"/>
      <c r="R616" s="281"/>
      <c r="S616" s="228"/>
      <c r="T616" s="228"/>
      <c r="U616" s="228"/>
      <c r="V616" s="19"/>
      <c r="W616" s="19"/>
      <c r="X616" s="228"/>
      <c r="Y616" s="228"/>
      <c r="Z616" s="281"/>
      <c r="AA616" s="18"/>
      <c r="AB616" s="18"/>
      <c r="AC616" s="228"/>
    </row>
    <row r="617" spans="1:29">
      <c r="A617" s="18"/>
      <c r="B617" s="18"/>
      <c r="C617" s="228"/>
      <c r="D617" s="228"/>
      <c r="E617" s="228"/>
      <c r="F617" s="228"/>
      <c r="G617" s="228"/>
      <c r="H617" s="228"/>
      <c r="I617" s="228"/>
      <c r="J617" s="228"/>
      <c r="K617" s="19"/>
      <c r="L617" s="228"/>
      <c r="M617" s="228"/>
      <c r="N617" s="228"/>
      <c r="O617" s="228"/>
      <c r="P617" s="228"/>
      <c r="Q617" s="281"/>
      <c r="R617" s="281"/>
      <c r="S617" s="228"/>
      <c r="T617" s="228"/>
      <c r="U617" s="228"/>
      <c r="V617" s="19"/>
      <c r="W617" s="19"/>
      <c r="X617" s="228"/>
      <c r="Y617" s="228"/>
      <c r="Z617" s="281"/>
      <c r="AA617" s="18"/>
      <c r="AB617" s="18"/>
      <c r="AC617" s="228"/>
    </row>
    <row r="618" spans="1:29">
      <c r="A618" s="18"/>
      <c r="B618" s="18"/>
      <c r="C618" s="228"/>
      <c r="D618" s="228"/>
      <c r="E618" s="228"/>
      <c r="F618" s="228"/>
      <c r="G618" s="228"/>
      <c r="H618" s="228"/>
      <c r="I618" s="228"/>
      <c r="J618" s="228"/>
      <c r="K618" s="19"/>
      <c r="L618" s="228"/>
      <c r="M618" s="228"/>
      <c r="N618" s="228"/>
      <c r="O618" s="228"/>
      <c r="P618" s="228"/>
      <c r="Q618" s="281"/>
      <c r="R618" s="281"/>
      <c r="S618" s="228"/>
      <c r="T618" s="228"/>
      <c r="U618" s="228"/>
      <c r="V618" s="19"/>
      <c r="W618" s="19"/>
      <c r="X618" s="228"/>
      <c r="Y618" s="228"/>
      <c r="Z618" s="281"/>
      <c r="AA618" s="18"/>
      <c r="AB618" s="18"/>
      <c r="AC618" s="228"/>
    </row>
    <row r="619" spans="1:29">
      <c r="A619" s="18"/>
      <c r="B619" s="18"/>
      <c r="C619" s="228"/>
      <c r="D619" s="228"/>
      <c r="E619" s="228"/>
      <c r="F619" s="228"/>
      <c r="G619" s="228"/>
      <c r="H619" s="228"/>
      <c r="I619" s="228"/>
      <c r="J619" s="228"/>
      <c r="K619" s="19"/>
      <c r="L619" s="228"/>
      <c r="M619" s="228"/>
      <c r="N619" s="228"/>
      <c r="O619" s="228"/>
      <c r="P619" s="228"/>
      <c r="Q619" s="281"/>
      <c r="R619" s="281"/>
      <c r="S619" s="228"/>
      <c r="T619" s="228"/>
      <c r="U619" s="228"/>
      <c r="V619" s="19"/>
      <c r="W619" s="19"/>
      <c r="X619" s="228"/>
      <c r="Y619" s="228"/>
      <c r="Z619" s="281"/>
      <c r="AA619" s="18"/>
      <c r="AB619" s="18"/>
      <c r="AC619" s="228"/>
    </row>
    <row r="620" spans="1:29">
      <c r="A620" s="18"/>
      <c r="B620" s="18"/>
      <c r="C620" s="228"/>
      <c r="D620" s="228"/>
      <c r="E620" s="228"/>
      <c r="F620" s="228"/>
      <c r="G620" s="228"/>
      <c r="H620" s="228"/>
      <c r="I620" s="228"/>
      <c r="J620" s="228"/>
      <c r="K620" s="19"/>
      <c r="L620" s="228"/>
      <c r="M620" s="228"/>
      <c r="N620" s="228"/>
      <c r="O620" s="228"/>
      <c r="P620" s="228"/>
      <c r="Q620" s="281"/>
      <c r="R620" s="281"/>
      <c r="S620" s="228"/>
      <c r="T620" s="228"/>
      <c r="U620" s="228"/>
      <c r="V620" s="19"/>
      <c r="W620" s="19"/>
      <c r="X620" s="228"/>
      <c r="Y620" s="228"/>
      <c r="Z620" s="281"/>
      <c r="AA620" s="18"/>
      <c r="AB620" s="18"/>
      <c r="AC620" s="228"/>
    </row>
    <row r="621" spans="1:29">
      <c r="A621" s="18"/>
      <c r="B621" s="18"/>
      <c r="C621" s="228"/>
      <c r="D621" s="228"/>
      <c r="E621" s="228"/>
      <c r="F621" s="228"/>
      <c r="G621" s="228"/>
      <c r="H621" s="228"/>
      <c r="I621" s="228"/>
      <c r="J621" s="228"/>
      <c r="K621" s="19"/>
      <c r="L621" s="228"/>
      <c r="M621" s="228"/>
      <c r="N621" s="228"/>
      <c r="O621" s="228"/>
      <c r="P621" s="228"/>
      <c r="Q621" s="281"/>
      <c r="R621" s="281"/>
      <c r="S621" s="228"/>
      <c r="T621" s="228"/>
      <c r="U621" s="228"/>
      <c r="V621" s="19"/>
      <c r="W621" s="19"/>
      <c r="X621" s="228"/>
      <c r="Y621" s="228"/>
      <c r="Z621" s="281"/>
      <c r="AA621" s="18"/>
      <c r="AB621" s="18"/>
      <c r="AC621" s="228"/>
    </row>
    <row r="622" spans="1:29">
      <c r="A622" s="18"/>
      <c r="B622" s="18"/>
      <c r="C622" s="228"/>
      <c r="D622" s="228"/>
      <c r="E622" s="228"/>
      <c r="F622" s="228"/>
      <c r="G622" s="228"/>
      <c r="H622" s="228"/>
      <c r="I622" s="228"/>
      <c r="J622" s="228"/>
      <c r="K622" s="19"/>
      <c r="L622" s="228"/>
      <c r="M622" s="228"/>
      <c r="N622" s="228"/>
      <c r="O622" s="228"/>
      <c r="P622" s="228"/>
      <c r="Q622" s="281"/>
      <c r="R622" s="281"/>
      <c r="S622" s="228"/>
      <c r="T622" s="228"/>
      <c r="U622" s="228"/>
      <c r="V622" s="19"/>
      <c r="W622" s="19"/>
      <c r="X622" s="228"/>
      <c r="Y622" s="228"/>
      <c r="Z622" s="281"/>
      <c r="AA622" s="18"/>
      <c r="AB622" s="18"/>
      <c r="AC622" s="228"/>
    </row>
    <row r="623" spans="1:29">
      <c r="A623" s="18"/>
      <c r="B623" s="18"/>
      <c r="C623" s="228"/>
      <c r="D623" s="228"/>
      <c r="E623" s="228"/>
      <c r="F623" s="228"/>
      <c r="G623" s="228"/>
      <c r="H623" s="228"/>
      <c r="I623" s="228"/>
      <c r="J623" s="228"/>
      <c r="K623" s="19"/>
      <c r="L623" s="228"/>
      <c r="M623" s="228"/>
      <c r="N623" s="228"/>
      <c r="O623" s="228"/>
      <c r="P623" s="228"/>
      <c r="Q623" s="281"/>
      <c r="R623" s="281"/>
      <c r="S623" s="228"/>
      <c r="T623" s="228"/>
      <c r="U623" s="228"/>
      <c r="V623" s="19"/>
      <c r="W623" s="19"/>
      <c r="X623" s="228"/>
      <c r="Y623" s="228"/>
      <c r="Z623" s="281"/>
      <c r="AA623" s="18"/>
      <c r="AB623" s="18"/>
      <c r="AC623" s="228"/>
    </row>
    <row r="624" spans="1:29">
      <c r="A624" s="18"/>
      <c r="B624" s="18"/>
      <c r="C624" s="228"/>
      <c r="D624" s="228"/>
      <c r="E624" s="228"/>
      <c r="F624" s="228"/>
      <c r="G624" s="228"/>
      <c r="H624" s="228"/>
      <c r="I624" s="228"/>
      <c r="J624" s="228"/>
      <c r="K624" s="19"/>
      <c r="L624" s="228"/>
      <c r="M624" s="228"/>
      <c r="N624" s="228"/>
      <c r="O624" s="228"/>
      <c r="P624" s="228"/>
      <c r="Q624" s="281"/>
      <c r="R624" s="281"/>
      <c r="S624" s="228"/>
      <c r="T624" s="228"/>
      <c r="U624" s="228"/>
      <c r="V624" s="19"/>
      <c r="W624" s="19"/>
      <c r="X624" s="228"/>
      <c r="Y624" s="228"/>
      <c r="Z624" s="281"/>
      <c r="AA624" s="18"/>
      <c r="AB624" s="18"/>
      <c r="AC624" s="228"/>
    </row>
    <row r="625" spans="1:29">
      <c r="A625" s="18"/>
      <c r="B625" s="18"/>
      <c r="C625" s="228"/>
      <c r="D625" s="228"/>
      <c r="E625" s="228"/>
      <c r="F625" s="228"/>
      <c r="G625" s="228"/>
      <c r="H625" s="228"/>
      <c r="I625" s="228"/>
      <c r="J625" s="228"/>
      <c r="K625" s="19"/>
      <c r="L625" s="228"/>
      <c r="M625" s="228"/>
      <c r="N625" s="228"/>
      <c r="O625" s="228"/>
      <c r="P625" s="228"/>
      <c r="Q625" s="281"/>
      <c r="R625" s="281"/>
      <c r="S625" s="228"/>
      <c r="T625" s="228"/>
      <c r="U625" s="228"/>
      <c r="V625" s="19"/>
      <c r="W625" s="19"/>
      <c r="X625" s="228"/>
      <c r="Y625" s="228"/>
      <c r="Z625" s="281"/>
      <c r="AA625" s="18"/>
      <c r="AB625" s="18"/>
      <c r="AC625" s="228"/>
    </row>
    <row r="626" spans="1:29">
      <c r="A626" s="18"/>
      <c r="B626" s="18"/>
      <c r="C626" s="228"/>
      <c r="D626" s="228"/>
      <c r="E626" s="228"/>
      <c r="F626" s="228"/>
      <c r="G626" s="228"/>
      <c r="H626" s="228"/>
      <c r="I626" s="228"/>
      <c r="J626" s="228"/>
      <c r="K626" s="19"/>
      <c r="L626" s="228"/>
      <c r="M626" s="228"/>
      <c r="N626" s="228"/>
      <c r="O626" s="228"/>
      <c r="P626" s="228"/>
      <c r="Q626" s="281"/>
      <c r="R626" s="281"/>
      <c r="S626" s="228"/>
      <c r="T626" s="228"/>
      <c r="U626" s="228"/>
      <c r="V626" s="19"/>
      <c r="W626" s="19"/>
      <c r="X626" s="228"/>
      <c r="Y626" s="228"/>
      <c r="Z626" s="281"/>
      <c r="AA626" s="18"/>
      <c r="AB626" s="18"/>
      <c r="AC626" s="228"/>
    </row>
    <row r="627" spans="1:29">
      <c r="A627" s="18"/>
      <c r="B627" s="18"/>
      <c r="C627" s="228"/>
      <c r="D627" s="228"/>
      <c r="E627" s="228"/>
      <c r="F627" s="228"/>
      <c r="G627" s="228"/>
      <c r="H627" s="228"/>
      <c r="I627" s="228"/>
      <c r="J627" s="228"/>
      <c r="K627" s="19"/>
      <c r="L627" s="228"/>
      <c r="M627" s="228"/>
      <c r="N627" s="228"/>
      <c r="O627" s="228"/>
      <c r="P627" s="228"/>
      <c r="Q627" s="281"/>
      <c r="R627" s="281"/>
      <c r="S627" s="228"/>
      <c r="T627" s="228"/>
      <c r="U627" s="228"/>
      <c r="V627" s="19"/>
      <c r="W627" s="19"/>
      <c r="X627" s="228"/>
      <c r="Y627" s="228"/>
      <c r="Z627" s="281"/>
      <c r="AA627" s="18"/>
      <c r="AB627" s="18"/>
      <c r="AC627" s="228"/>
    </row>
    <row r="628" spans="1:29">
      <c r="A628" s="18"/>
      <c r="B628" s="18"/>
      <c r="C628" s="228"/>
      <c r="D628" s="228"/>
      <c r="E628" s="228"/>
      <c r="F628" s="228"/>
      <c r="G628" s="228"/>
      <c r="H628" s="228"/>
      <c r="I628" s="228"/>
      <c r="J628" s="228"/>
      <c r="K628" s="19"/>
      <c r="L628" s="228"/>
      <c r="M628" s="228"/>
      <c r="N628" s="228"/>
      <c r="O628" s="228"/>
      <c r="P628" s="228"/>
      <c r="Q628" s="281"/>
      <c r="R628" s="281"/>
      <c r="S628" s="228"/>
      <c r="T628" s="228"/>
      <c r="U628" s="228"/>
      <c r="V628" s="19"/>
      <c r="W628" s="19"/>
      <c r="X628" s="228"/>
      <c r="Y628" s="228"/>
      <c r="Z628" s="281"/>
      <c r="AA628" s="18"/>
      <c r="AB628" s="18"/>
      <c r="AC628" s="228"/>
    </row>
    <row r="629" spans="1:29">
      <c r="A629" s="18"/>
      <c r="B629" s="18"/>
      <c r="C629" s="228"/>
      <c r="D629" s="228"/>
      <c r="E629" s="228"/>
      <c r="F629" s="228"/>
      <c r="G629" s="228"/>
      <c r="H629" s="228"/>
      <c r="I629" s="228"/>
      <c r="J629" s="228"/>
      <c r="K629" s="19"/>
      <c r="L629" s="228"/>
      <c r="M629" s="228"/>
      <c r="N629" s="228"/>
      <c r="O629" s="228"/>
      <c r="P629" s="228"/>
      <c r="Q629" s="281"/>
      <c r="R629" s="281"/>
      <c r="S629" s="228"/>
      <c r="T629" s="228"/>
      <c r="U629" s="228"/>
      <c r="V629" s="19"/>
      <c r="W629" s="19"/>
      <c r="X629" s="228"/>
      <c r="Y629" s="228"/>
      <c r="Z629" s="281"/>
      <c r="AA629" s="18"/>
      <c r="AB629" s="18"/>
      <c r="AC629" s="228"/>
    </row>
    <row r="630" spans="1:29">
      <c r="A630" s="18"/>
      <c r="B630" s="18"/>
      <c r="C630" s="228"/>
      <c r="D630" s="228"/>
      <c r="E630" s="228"/>
      <c r="F630" s="228"/>
      <c r="G630" s="228"/>
      <c r="H630" s="228"/>
      <c r="I630" s="228"/>
      <c r="J630" s="228"/>
      <c r="K630" s="19"/>
      <c r="L630" s="228"/>
      <c r="M630" s="228"/>
      <c r="N630" s="228"/>
      <c r="O630" s="228"/>
      <c r="P630" s="228"/>
      <c r="Q630" s="281"/>
      <c r="R630" s="281"/>
      <c r="S630" s="228"/>
      <c r="T630" s="228"/>
      <c r="U630" s="228"/>
      <c r="V630" s="19"/>
      <c r="W630" s="19"/>
      <c r="X630" s="228"/>
      <c r="Y630" s="228"/>
      <c r="Z630" s="281"/>
      <c r="AA630" s="18"/>
      <c r="AB630" s="18"/>
      <c r="AC630" s="228"/>
    </row>
    <row r="631" spans="1:29">
      <c r="A631" s="18"/>
      <c r="B631" s="18"/>
      <c r="C631" s="228"/>
      <c r="D631" s="228"/>
      <c r="E631" s="228"/>
      <c r="F631" s="228"/>
      <c r="G631" s="228"/>
      <c r="H631" s="228"/>
      <c r="I631" s="228"/>
      <c r="J631" s="228"/>
      <c r="K631" s="19"/>
      <c r="L631" s="228"/>
      <c r="M631" s="228"/>
      <c r="N631" s="228"/>
      <c r="O631" s="228"/>
      <c r="P631" s="228"/>
      <c r="Q631" s="281"/>
      <c r="R631" s="281"/>
      <c r="S631" s="228"/>
      <c r="T631" s="228"/>
      <c r="U631" s="228"/>
      <c r="V631" s="19"/>
      <c r="W631" s="19"/>
      <c r="X631" s="228"/>
      <c r="Y631" s="228"/>
      <c r="Z631" s="281"/>
      <c r="AA631" s="18"/>
      <c r="AB631" s="18"/>
      <c r="AC631" s="228"/>
    </row>
    <row r="632" spans="1:29">
      <c r="A632" s="18"/>
      <c r="B632" s="18"/>
      <c r="C632" s="228"/>
      <c r="D632" s="228"/>
      <c r="E632" s="228"/>
      <c r="F632" s="228"/>
      <c r="G632" s="228"/>
      <c r="H632" s="228"/>
      <c r="I632" s="228"/>
      <c r="J632" s="228"/>
      <c r="K632" s="19"/>
      <c r="L632" s="228"/>
      <c r="M632" s="228"/>
      <c r="N632" s="228"/>
      <c r="O632" s="228"/>
      <c r="P632" s="228"/>
      <c r="Q632" s="281"/>
      <c r="R632" s="281"/>
      <c r="S632" s="228"/>
      <c r="T632" s="228"/>
      <c r="U632" s="228"/>
      <c r="V632" s="19"/>
      <c r="W632" s="19"/>
      <c r="X632" s="228"/>
      <c r="Y632" s="228"/>
      <c r="Z632" s="281"/>
      <c r="AA632" s="18"/>
      <c r="AB632" s="18"/>
      <c r="AC632" s="228"/>
    </row>
    <row r="633" spans="1:29">
      <c r="A633" s="18"/>
      <c r="B633" s="18"/>
      <c r="C633" s="228"/>
      <c r="D633" s="228"/>
      <c r="E633" s="228"/>
      <c r="F633" s="228"/>
      <c r="G633" s="228"/>
      <c r="H633" s="228"/>
      <c r="I633" s="228"/>
      <c r="J633" s="228"/>
      <c r="K633" s="19"/>
      <c r="L633" s="228"/>
      <c r="M633" s="228"/>
      <c r="N633" s="228"/>
      <c r="O633" s="228"/>
      <c r="P633" s="228"/>
      <c r="Q633" s="281"/>
      <c r="R633" s="281"/>
      <c r="S633" s="228"/>
      <c r="T633" s="228"/>
      <c r="U633" s="228"/>
      <c r="V633" s="19"/>
      <c r="W633" s="19"/>
      <c r="X633" s="228"/>
      <c r="Y633" s="228"/>
      <c r="Z633" s="281"/>
      <c r="AA633" s="18"/>
      <c r="AB633" s="18"/>
      <c r="AC633" s="228"/>
    </row>
    <row r="634" spans="1:29">
      <c r="A634" s="18"/>
      <c r="B634" s="18"/>
      <c r="C634" s="228"/>
      <c r="D634" s="228"/>
      <c r="E634" s="228"/>
      <c r="F634" s="228"/>
      <c r="G634" s="228"/>
      <c r="H634" s="228"/>
      <c r="I634" s="228"/>
      <c r="J634" s="228"/>
      <c r="K634" s="19"/>
      <c r="L634" s="228"/>
      <c r="M634" s="228"/>
      <c r="N634" s="228"/>
      <c r="O634" s="228"/>
      <c r="P634" s="228"/>
      <c r="Q634" s="281"/>
      <c r="R634" s="281"/>
      <c r="S634" s="228"/>
      <c r="T634" s="228"/>
      <c r="U634" s="228"/>
      <c r="V634" s="19"/>
      <c r="W634" s="19"/>
      <c r="X634" s="228"/>
      <c r="Y634" s="228"/>
      <c r="Z634" s="281"/>
      <c r="AA634" s="18"/>
      <c r="AB634" s="18"/>
      <c r="AC634" s="228"/>
    </row>
    <row r="635" spans="1:29">
      <c r="A635" s="18"/>
      <c r="B635" s="18"/>
      <c r="C635" s="228"/>
      <c r="D635" s="228"/>
      <c r="E635" s="228"/>
      <c r="F635" s="228"/>
      <c r="G635" s="228"/>
      <c r="H635" s="228"/>
      <c r="I635" s="228"/>
      <c r="J635" s="228"/>
      <c r="K635" s="19"/>
      <c r="L635" s="228"/>
      <c r="M635" s="228"/>
      <c r="N635" s="228"/>
      <c r="O635" s="228"/>
      <c r="P635" s="228"/>
      <c r="Q635" s="281"/>
      <c r="R635" s="281"/>
      <c r="S635" s="228"/>
      <c r="T635" s="228"/>
      <c r="U635" s="228"/>
      <c r="V635" s="19"/>
      <c r="W635" s="19"/>
      <c r="X635" s="228"/>
      <c r="Y635" s="228"/>
      <c r="Z635" s="281"/>
      <c r="AA635" s="18"/>
      <c r="AB635" s="18"/>
      <c r="AC635" s="228"/>
    </row>
    <row r="636" spans="1:29">
      <c r="A636" s="18"/>
      <c r="B636" s="18"/>
      <c r="C636" s="228"/>
      <c r="D636" s="228"/>
      <c r="E636" s="228"/>
      <c r="F636" s="228"/>
      <c r="G636" s="228"/>
      <c r="H636" s="228"/>
      <c r="I636" s="228"/>
      <c r="J636" s="228"/>
      <c r="K636" s="19"/>
      <c r="L636" s="228"/>
      <c r="M636" s="228"/>
      <c r="N636" s="228"/>
      <c r="O636" s="228"/>
      <c r="P636" s="228"/>
      <c r="Q636" s="281"/>
      <c r="R636" s="281"/>
      <c r="S636" s="228"/>
      <c r="T636" s="228"/>
      <c r="U636" s="228"/>
      <c r="V636" s="19"/>
      <c r="W636" s="19"/>
      <c r="X636" s="228"/>
      <c r="Y636" s="228"/>
      <c r="Z636" s="281"/>
      <c r="AA636" s="18"/>
      <c r="AB636" s="18"/>
      <c r="AC636" s="228"/>
    </row>
    <row r="637" spans="1:29">
      <c r="A637" s="18"/>
      <c r="B637" s="18"/>
      <c r="C637" s="228"/>
      <c r="D637" s="228"/>
      <c r="E637" s="228"/>
      <c r="F637" s="228"/>
      <c r="G637" s="228"/>
      <c r="H637" s="228"/>
      <c r="I637" s="228"/>
      <c r="J637" s="228"/>
      <c r="K637" s="19"/>
      <c r="L637" s="228"/>
      <c r="M637" s="228"/>
      <c r="N637" s="228"/>
      <c r="O637" s="228"/>
      <c r="P637" s="228"/>
      <c r="Q637" s="281"/>
      <c r="R637" s="281"/>
      <c r="S637" s="228"/>
      <c r="T637" s="228"/>
      <c r="U637" s="228"/>
      <c r="V637" s="19"/>
      <c r="W637" s="19"/>
      <c r="X637" s="228"/>
      <c r="Y637" s="228"/>
      <c r="Z637" s="281"/>
      <c r="AA637" s="18"/>
      <c r="AB637" s="18"/>
      <c r="AC637" s="228"/>
    </row>
    <row r="638" spans="1:29">
      <c r="A638" s="18"/>
      <c r="B638" s="18"/>
      <c r="C638" s="228"/>
      <c r="D638" s="228"/>
      <c r="E638" s="228"/>
      <c r="F638" s="228"/>
      <c r="G638" s="228"/>
      <c r="H638" s="228"/>
      <c r="I638" s="228"/>
      <c r="J638" s="228"/>
      <c r="K638" s="19"/>
      <c r="L638" s="228"/>
      <c r="M638" s="228"/>
      <c r="N638" s="228"/>
      <c r="O638" s="228"/>
      <c r="P638" s="228"/>
      <c r="Q638" s="281"/>
      <c r="R638" s="281"/>
      <c r="S638" s="228"/>
      <c r="T638" s="228"/>
      <c r="U638" s="228"/>
      <c r="V638" s="19"/>
      <c r="W638" s="19"/>
      <c r="X638" s="228"/>
      <c r="Y638" s="228"/>
      <c r="Z638" s="281"/>
      <c r="AA638" s="18"/>
      <c r="AB638" s="18"/>
      <c r="AC638" s="228"/>
    </row>
    <row r="639" spans="1:29">
      <c r="A639" s="18"/>
      <c r="B639" s="18"/>
      <c r="C639" s="228"/>
      <c r="D639" s="228"/>
      <c r="E639" s="228"/>
      <c r="F639" s="228"/>
      <c r="G639" s="228"/>
      <c r="H639" s="228"/>
      <c r="I639" s="228"/>
      <c r="J639" s="228"/>
      <c r="K639" s="19"/>
      <c r="L639" s="228"/>
      <c r="M639" s="228"/>
      <c r="N639" s="228"/>
      <c r="O639" s="228"/>
      <c r="P639" s="228"/>
      <c r="Q639" s="281"/>
      <c r="R639" s="281"/>
      <c r="S639" s="228"/>
      <c r="T639" s="228"/>
      <c r="U639" s="228"/>
      <c r="V639" s="19"/>
      <c r="W639" s="19"/>
      <c r="X639" s="228"/>
      <c r="Y639" s="228"/>
      <c r="Z639" s="281"/>
      <c r="AA639" s="18"/>
      <c r="AB639" s="18"/>
      <c r="AC639" s="228"/>
    </row>
    <row r="640" spans="1:29">
      <c r="A640" s="18"/>
      <c r="B640" s="18"/>
      <c r="C640" s="228"/>
      <c r="D640" s="228"/>
      <c r="E640" s="228"/>
      <c r="F640" s="228"/>
      <c r="G640" s="228"/>
      <c r="H640" s="228"/>
      <c r="I640" s="228"/>
      <c r="J640" s="228"/>
      <c r="K640" s="19"/>
      <c r="L640" s="228"/>
      <c r="M640" s="228"/>
      <c r="N640" s="228"/>
      <c r="O640" s="228"/>
      <c r="P640" s="228"/>
      <c r="Q640" s="281"/>
      <c r="R640" s="281"/>
      <c r="S640" s="228"/>
      <c r="T640" s="228"/>
      <c r="U640" s="228"/>
      <c r="V640" s="19"/>
      <c r="W640" s="19"/>
      <c r="X640" s="228"/>
      <c r="Y640" s="228"/>
      <c r="Z640" s="281"/>
      <c r="AA640" s="18"/>
      <c r="AB640" s="18"/>
      <c r="AC640" s="228"/>
    </row>
    <row r="641" spans="1:29">
      <c r="A641" s="18"/>
      <c r="B641" s="18"/>
      <c r="C641" s="228"/>
      <c r="D641" s="228"/>
      <c r="E641" s="228"/>
      <c r="F641" s="228"/>
      <c r="G641" s="228"/>
      <c r="H641" s="228"/>
      <c r="I641" s="228"/>
      <c r="J641" s="228"/>
      <c r="K641" s="19"/>
      <c r="L641" s="228"/>
      <c r="M641" s="228"/>
      <c r="N641" s="228"/>
      <c r="O641" s="228"/>
      <c r="P641" s="228"/>
      <c r="Q641" s="281"/>
      <c r="R641" s="281"/>
      <c r="S641" s="228"/>
      <c r="T641" s="228"/>
      <c r="U641" s="228"/>
      <c r="V641" s="19"/>
      <c r="W641" s="19"/>
      <c r="X641" s="228"/>
      <c r="Y641" s="228"/>
      <c r="Z641" s="281"/>
      <c r="AA641" s="18"/>
      <c r="AB641" s="18"/>
      <c r="AC641" s="228"/>
    </row>
    <row r="642" spans="1:29">
      <c r="A642" s="18"/>
      <c r="B642" s="18"/>
      <c r="C642" s="228"/>
      <c r="D642" s="228"/>
      <c r="E642" s="228"/>
      <c r="F642" s="228"/>
      <c r="G642" s="228"/>
      <c r="H642" s="228"/>
      <c r="I642" s="228"/>
      <c r="J642" s="228"/>
      <c r="K642" s="19"/>
      <c r="L642" s="228"/>
      <c r="M642" s="228"/>
      <c r="N642" s="228"/>
      <c r="O642" s="228"/>
      <c r="P642" s="228"/>
      <c r="Q642" s="281"/>
      <c r="R642" s="281"/>
      <c r="S642" s="228"/>
      <c r="T642" s="228"/>
      <c r="U642" s="228"/>
      <c r="V642" s="19"/>
      <c r="W642" s="19"/>
      <c r="X642" s="228"/>
      <c r="Y642" s="228"/>
      <c r="Z642" s="281"/>
      <c r="AA642" s="18"/>
      <c r="AB642" s="18"/>
      <c r="AC642" s="228"/>
    </row>
    <row r="643" spans="1:29">
      <c r="A643" s="18"/>
      <c r="B643" s="18"/>
      <c r="C643" s="228"/>
      <c r="D643" s="228"/>
      <c r="E643" s="228"/>
      <c r="F643" s="228"/>
      <c r="G643" s="228"/>
      <c r="H643" s="228"/>
      <c r="I643" s="228"/>
      <c r="J643" s="228"/>
      <c r="K643" s="19"/>
      <c r="L643" s="228"/>
      <c r="M643" s="228"/>
      <c r="N643" s="228"/>
      <c r="O643" s="228"/>
      <c r="P643" s="228"/>
      <c r="Q643" s="281"/>
      <c r="R643" s="281"/>
      <c r="S643" s="228"/>
      <c r="T643" s="228"/>
      <c r="U643" s="228"/>
      <c r="V643" s="19"/>
      <c r="W643" s="19"/>
      <c r="X643" s="228"/>
      <c r="Y643" s="228"/>
      <c r="Z643" s="281"/>
      <c r="AA643" s="18"/>
      <c r="AB643" s="18"/>
      <c r="AC643" s="228"/>
    </row>
    <row r="644" spans="1:29">
      <c r="A644" s="18"/>
      <c r="B644" s="18"/>
      <c r="C644" s="228"/>
      <c r="D644" s="228"/>
      <c r="E644" s="228"/>
      <c r="F644" s="228"/>
      <c r="G644" s="228"/>
      <c r="H644" s="228"/>
      <c r="I644" s="228"/>
      <c r="J644" s="228"/>
      <c r="K644" s="19"/>
      <c r="L644" s="228"/>
      <c r="M644" s="228"/>
      <c r="N644" s="228"/>
      <c r="O644" s="228"/>
      <c r="P644" s="228"/>
      <c r="Q644" s="281"/>
      <c r="R644" s="281"/>
      <c r="S644" s="228"/>
      <c r="T644" s="228"/>
      <c r="U644" s="228"/>
      <c r="V644" s="19"/>
      <c r="W644" s="19"/>
      <c r="X644" s="228"/>
      <c r="Y644" s="228"/>
      <c r="Z644" s="281"/>
      <c r="AA644" s="18"/>
      <c r="AB644" s="18"/>
      <c r="AC644" s="228"/>
    </row>
    <row r="645" spans="1:29">
      <c r="A645" s="18"/>
      <c r="B645" s="18"/>
      <c r="C645" s="228"/>
      <c r="D645" s="228"/>
      <c r="E645" s="228"/>
      <c r="F645" s="228"/>
      <c r="G645" s="228"/>
      <c r="H645" s="228"/>
      <c r="I645" s="228"/>
      <c r="J645" s="228"/>
      <c r="K645" s="19"/>
      <c r="L645" s="228"/>
      <c r="M645" s="228"/>
      <c r="N645" s="228"/>
      <c r="O645" s="228"/>
      <c r="P645" s="228"/>
      <c r="Q645" s="281"/>
      <c r="R645" s="281"/>
      <c r="S645" s="228"/>
      <c r="T645" s="228"/>
      <c r="U645" s="228"/>
      <c r="V645" s="19"/>
      <c r="W645" s="19"/>
      <c r="X645" s="228"/>
      <c r="Y645" s="228"/>
      <c r="Z645" s="281"/>
      <c r="AA645" s="18"/>
      <c r="AB645" s="18"/>
      <c r="AC645" s="228"/>
    </row>
    <row r="646" spans="1:29">
      <c r="A646" s="18"/>
      <c r="B646" s="18"/>
      <c r="C646" s="228"/>
      <c r="D646" s="228"/>
      <c r="E646" s="228"/>
      <c r="F646" s="228"/>
      <c r="G646" s="228"/>
      <c r="H646" s="228"/>
      <c r="I646" s="228"/>
      <c r="J646" s="228"/>
      <c r="K646" s="19"/>
      <c r="L646" s="228"/>
      <c r="M646" s="228"/>
      <c r="N646" s="228"/>
      <c r="O646" s="228"/>
      <c r="P646" s="228"/>
      <c r="Q646" s="281"/>
      <c r="R646" s="281"/>
      <c r="S646" s="228"/>
      <c r="T646" s="228"/>
      <c r="U646" s="228"/>
      <c r="V646" s="19"/>
      <c r="W646" s="19"/>
      <c r="X646" s="228"/>
      <c r="Y646" s="228"/>
      <c r="Z646" s="281"/>
      <c r="AA646" s="18"/>
      <c r="AB646" s="18"/>
      <c r="AC646" s="228"/>
    </row>
    <row r="647" spans="1:29">
      <c r="A647" s="18"/>
      <c r="B647" s="18"/>
      <c r="C647" s="228"/>
      <c r="D647" s="228"/>
      <c r="E647" s="228"/>
      <c r="F647" s="228"/>
      <c r="G647" s="228"/>
      <c r="H647" s="228"/>
      <c r="I647" s="228"/>
      <c r="J647" s="228"/>
      <c r="K647" s="19"/>
      <c r="L647" s="228"/>
      <c r="M647" s="228"/>
      <c r="N647" s="228"/>
      <c r="O647" s="228"/>
      <c r="P647" s="228"/>
      <c r="Q647" s="281"/>
      <c r="R647" s="281"/>
      <c r="S647" s="228"/>
      <c r="T647" s="228"/>
      <c r="U647" s="228"/>
      <c r="V647" s="19"/>
      <c r="W647" s="19"/>
      <c r="X647" s="228"/>
      <c r="Y647" s="228"/>
      <c r="Z647" s="281"/>
      <c r="AA647" s="18"/>
      <c r="AB647" s="18"/>
      <c r="AC647" s="228"/>
    </row>
    <row r="648" spans="1:29">
      <c r="A648" s="18"/>
      <c r="B648" s="18"/>
      <c r="C648" s="228"/>
      <c r="D648" s="228"/>
      <c r="E648" s="228"/>
      <c r="F648" s="228"/>
      <c r="G648" s="228"/>
      <c r="H648" s="228"/>
      <c r="I648" s="228"/>
      <c r="J648" s="228"/>
      <c r="K648" s="19"/>
      <c r="L648" s="228"/>
      <c r="M648" s="228"/>
      <c r="N648" s="228"/>
      <c r="O648" s="228"/>
      <c r="P648" s="228"/>
      <c r="Q648" s="281"/>
      <c r="R648" s="281"/>
      <c r="S648" s="228"/>
      <c r="T648" s="228"/>
      <c r="U648" s="228"/>
      <c r="V648" s="19"/>
      <c r="W648" s="19"/>
      <c r="X648" s="228"/>
      <c r="Y648" s="228"/>
      <c r="Z648" s="281"/>
      <c r="AA648" s="18"/>
      <c r="AB648" s="18"/>
      <c r="AC648" s="228"/>
    </row>
    <row r="649" spans="1:29">
      <c r="A649" s="18"/>
      <c r="B649" s="18"/>
      <c r="C649" s="228"/>
      <c r="D649" s="228"/>
      <c r="E649" s="228"/>
      <c r="F649" s="228"/>
      <c r="G649" s="228"/>
      <c r="H649" s="228"/>
      <c r="I649" s="228"/>
      <c r="J649" s="228"/>
      <c r="K649" s="19"/>
      <c r="L649" s="228"/>
      <c r="M649" s="228"/>
      <c r="N649" s="228"/>
      <c r="O649" s="228"/>
      <c r="P649" s="228"/>
      <c r="Q649" s="281"/>
      <c r="R649" s="281"/>
      <c r="S649" s="228"/>
      <c r="T649" s="228"/>
      <c r="U649" s="228"/>
      <c r="V649" s="19"/>
      <c r="W649" s="19"/>
      <c r="X649" s="228"/>
      <c r="Y649" s="228"/>
      <c r="Z649" s="281"/>
      <c r="AA649" s="18"/>
      <c r="AB649" s="18"/>
      <c r="AC649" s="228"/>
    </row>
    <row r="650" spans="1:29">
      <c r="A650" s="18"/>
      <c r="B650" s="18"/>
      <c r="C650" s="228"/>
      <c r="D650" s="228"/>
      <c r="E650" s="228"/>
      <c r="F650" s="228"/>
      <c r="G650" s="228"/>
      <c r="H650" s="228"/>
      <c r="I650" s="228"/>
      <c r="J650" s="228"/>
      <c r="K650" s="19"/>
      <c r="L650" s="228"/>
      <c r="M650" s="228"/>
      <c r="N650" s="228"/>
      <c r="O650" s="228"/>
      <c r="P650" s="228"/>
      <c r="Q650" s="281"/>
      <c r="R650" s="281"/>
      <c r="S650" s="228"/>
      <c r="T650" s="228"/>
      <c r="U650" s="228"/>
      <c r="V650" s="19"/>
      <c r="W650" s="19"/>
      <c r="X650" s="228"/>
      <c r="Y650" s="228"/>
      <c r="Z650" s="281"/>
      <c r="AA650" s="18"/>
      <c r="AB650" s="18"/>
      <c r="AC650" s="228"/>
    </row>
    <row r="651" spans="1:29">
      <c r="A651" s="18"/>
      <c r="B651" s="18"/>
      <c r="C651" s="228"/>
      <c r="D651" s="228"/>
      <c r="E651" s="228"/>
      <c r="F651" s="228"/>
      <c r="G651" s="228"/>
      <c r="H651" s="228"/>
      <c r="I651" s="228"/>
      <c r="J651" s="228"/>
      <c r="K651" s="19"/>
      <c r="L651" s="228"/>
      <c r="M651" s="228"/>
      <c r="N651" s="228"/>
      <c r="O651" s="228"/>
      <c r="P651" s="228"/>
      <c r="Q651" s="281"/>
      <c r="R651" s="281"/>
      <c r="S651" s="228"/>
      <c r="T651" s="228"/>
      <c r="U651" s="228"/>
      <c r="V651" s="19"/>
      <c r="W651" s="19"/>
      <c r="X651" s="228"/>
      <c r="Y651" s="228"/>
      <c r="Z651" s="281"/>
      <c r="AA651" s="18"/>
      <c r="AB651" s="18"/>
      <c r="AC651" s="228"/>
    </row>
    <row r="652" spans="1:29">
      <c r="A652" s="18"/>
      <c r="B652" s="18"/>
      <c r="C652" s="228"/>
      <c r="D652" s="228"/>
      <c r="E652" s="228"/>
      <c r="F652" s="228"/>
      <c r="G652" s="228"/>
      <c r="H652" s="228"/>
      <c r="I652" s="228"/>
      <c r="J652" s="228"/>
      <c r="K652" s="19"/>
      <c r="L652" s="228"/>
      <c r="M652" s="228"/>
      <c r="N652" s="228"/>
      <c r="O652" s="228"/>
      <c r="P652" s="228"/>
      <c r="Q652" s="281"/>
      <c r="R652" s="281"/>
      <c r="S652" s="228"/>
      <c r="T652" s="228"/>
      <c r="U652" s="228"/>
      <c r="V652" s="19"/>
      <c r="W652" s="19"/>
      <c r="X652" s="228"/>
      <c r="Y652" s="228"/>
      <c r="Z652" s="281"/>
      <c r="AA652" s="18"/>
      <c r="AB652" s="18"/>
      <c r="AC652" s="228"/>
    </row>
    <row r="653" spans="1:29">
      <c r="A653" s="18"/>
      <c r="B653" s="18"/>
      <c r="C653" s="228"/>
      <c r="D653" s="228"/>
      <c r="E653" s="228"/>
      <c r="F653" s="228"/>
      <c r="G653" s="228"/>
      <c r="H653" s="228"/>
      <c r="I653" s="228"/>
      <c r="J653" s="228"/>
      <c r="K653" s="19"/>
      <c r="L653" s="228"/>
      <c r="M653" s="228"/>
      <c r="N653" s="228"/>
      <c r="O653" s="228"/>
      <c r="P653" s="228"/>
      <c r="Q653" s="281"/>
      <c r="R653" s="281"/>
      <c r="S653" s="228"/>
      <c r="T653" s="228"/>
      <c r="U653" s="228"/>
      <c r="V653" s="19"/>
      <c r="W653" s="19"/>
      <c r="X653" s="228"/>
      <c r="Y653" s="228"/>
      <c r="Z653" s="281"/>
      <c r="AA653" s="18"/>
      <c r="AB653" s="18"/>
      <c r="AC653" s="228"/>
    </row>
    <row r="654" spans="1:29">
      <c r="A654" s="18"/>
      <c r="B654" s="18"/>
      <c r="C654" s="228"/>
      <c r="D654" s="228"/>
      <c r="E654" s="228"/>
      <c r="F654" s="228"/>
      <c r="G654" s="228"/>
      <c r="H654" s="228"/>
      <c r="I654" s="228"/>
      <c r="J654" s="228"/>
      <c r="K654" s="19"/>
      <c r="L654" s="228"/>
      <c r="M654" s="228"/>
      <c r="N654" s="228"/>
      <c r="O654" s="228"/>
      <c r="P654" s="228"/>
      <c r="Q654" s="281"/>
      <c r="R654" s="281"/>
      <c r="S654" s="228"/>
      <c r="T654" s="228"/>
      <c r="U654" s="228"/>
      <c r="V654" s="19"/>
      <c r="W654" s="19"/>
      <c r="X654" s="228"/>
      <c r="Y654" s="228"/>
      <c r="Z654" s="281"/>
      <c r="AA654" s="18"/>
      <c r="AB654" s="18"/>
      <c r="AC654" s="228"/>
    </row>
    <row r="655" spans="1:29">
      <c r="A655" s="18"/>
      <c r="B655" s="18"/>
      <c r="C655" s="228"/>
      <c r="D655" s="228"/>
      <c r="E655" s="228"/>
      <c r="F655" s="228"/>
      <c r="G655" s="228"/>
      <c r="H655" s="228"/>
      <c r="I655" s="228"/>
      <c r="J655" s="228"/>
      <c r="K655" s="19"/>
      <c r="L655" s="228"/>
      <c r="M655" s="228"/>
      <c r="N655" s="228"/>
      <c r="O655" s="228"/>
      <c r="P655" s="228"/>
      <c r="Q655" s="281"/>
      <c r="R655" s="281"/>
      <c r="S655" s="228"/>
      <c r="T655" s="228"/>
      <c r="U655" s="228"/>
      <c r="V655" s="19"/>
      <c r="W655" s="19"/>
      <c r="X655" s="228"/>
      <c r="Y655" s="228"/>
      <c r="Z655" s="281"/>
      <c r="AA655" s="18"/>
      <c r="AB655" s="18"/>
      <c r="AC655" s="228"/>
    </row>
    <row r="656" spans="1:29">
      <c r="A656" s="18"/>
      <c r="B656" s="18"/>
      <c r="C656" s="228"/>
      <c r="D656" s="228"/>
      <c r="E656" s="228"/>
      <c r="F656" s="228"/>
      <c r="G656" s="228"/>
      <c r="H656" s="228"/>
      <c r="I656" s="228"/>
      <c r="J656" s="228"/>
      <c r="K656" s="19"/>
      <c r="L656" s="228"/>
      <c r="M656" s="228"/>
      <c r="N656" s="228"/>
      <c r="O656" s="228"/>
      <c r="P656" s="228"/>
      <c r="Q656" s="281"/>
      <c r="R656" s="281"/>
      <c r="S656" s="228"/>
      <c r="T656" s="228"/>
      <c r="U656" s="228"/>
      <c r="V656" s="19"/>
      <c r="W656" s="19"/>
      <c r="X656" s="228"/>
      <c r="Y656" s="228"/>
      <c r="Z656" s="281"/>
      <c r="AA656" s="18"/>
      <c r="AB656" s="18"/>
      <c r="AC656" s="228"/>
    </row>
    <row r="657" spans="1:29">
      <c r="A657" s="18"/>
      <c r="B657" s="18"/>
      <c r="C657" s="228"/>
      <c r="D657" s="228"/>
      <c r="E657" s="228"/>
      <c r="F657" s="228"/>
      <c r="G657" s="228"/>
      <c r="H657" s="228"/>
      <c r="I657" s="228"/>
      <c r="J657" s="228"/>
      <c r="K657" s="19"/>
      <c r="L657" s="228"/>
      <c r="M657" s="228"/>
      <c r="N657" s="228"/>
      <c r="O657" s="228"/>
      <c r="P657" s="228"/>
      <c r="Q657" s="281"/>
      <c r="R657" s="281"/>
      <c r="S657" s="228"/>
      <c r="T657" s="228"/>
      <c r="U657" s="228"/>
      <c r="V657" s="19"/>
      <c r="W657" s="19"/>
      <c r="X657" s="228"/>
      <c r="Y657" s="228"/>
      <c r="Z657" s="281"/>
      <c r="AA657" s="18"/>
      <c r="AB657" s="18"/>
      <c r="AC657" s="228"/>
    </row>
    <row r="658" spans="1:29">
      <c r="A658" s="18"/>
      <c r="B658" s="18"/>
      <c r="C658" s="228"/>
      <c r="D658" s="228"/>
      <c r="E658" s="228"/>
      <c r="F658" s="228"/>
      <c r="G658" s="228"/>
      <c r="H658" s="228"/>
      <c r="I658" s="228"/>
      <c r="J658" s="228"/>
      <c r="K658" s="19"/>
      <c r="L658" s="228"/>
      <c r="M658" s="228"/>
      <c r="N658" s="228"/>
      <c r="O658" s="228"/>
      <c r="P658" s="228"/>
      <c r="Q658" s="281"/>
      <c r="R658" s="281"/>
      <c r="S658" s="228"/>
      <c r="T658" s="228"/>
      <c r="U658" s="228"/>
      <c r="V658" s="19"/>
      <c r="W658" s="19"/>
      <c r="X658" s="228"/>
      <c r="Y658" s="228"/>
      <c r="Z658" s="281"/>
      <c r="AA658" s="18"/>
      <c r="AB658" s="18"/>
      <c r="AC658" s="228"/>
    </row>
    <row r="659" spans="1:29">
      <c r="A659" s="18"/>
      <c r="B659" s="18"/>
      <c r="C659" s="228"/>
      <c r="D659" s="228"/>
      <c r="E659" s="228"/>
      <c r="F659" s="228"/>
      <c r="G659" s="228"/>
      <c r="H659" s="228"/>
      <c r="I659" s="228"/>
      <c r="J659" s="228"/>
      <c r="K659" s="19"/>
      <c r="L659" s="228"/>
      <c r="M659" s="228"/>
      <c r="N659" s="228"/>
      <c r="O659" s="228"/>
      <c r="P659" s="228"/>
      <c r="Q659" s="281"/>
      <c r="R659" s="281"/>
      <c r="S659" s="228"/>
      <c r="T659" s="228"/>
      <c r="U659" s="228"/>
      <c r="V659" s="19"/>
      <c r="W659" s="19"/>
      <c r="X659" s="228"/>
      <c r="Y659" s="228"/>
      <c r="Z659" s="281"/>
      <c r="AA659" s="18"/>
      <c r="AB659" s="18"/>
      <c r="AC659" s="228"/>
    </row>
    <row r="660" spans="1:29">
      <c r="A660" s="18"/>
      <c r="B660" s="18"/>
      <c r="C660" s="228"/>
      <c r="D660" s="228"/>
      <c r="E660" s="228"/>
      <c r="F660" s="228"/>
      <c r="G660" s="228"/>
      <c r="H660" s="228"/>
      <c r="I660" s="228"/>
      <c r="J660" s="228"/>
      <c r="K660" s="19"/>
      <c r="L660" s="228"/>
      <c r="M660" s="228"/>
      <c r="N660" s="228"/>
      <c r="O660" s="228"/>
      <c r="P660" s="228"/>
      <c r="Q660" s="281"/>
      <c r="R660" s="281"/>
      <c r="S660" s="228"/>
      <c r="T660" s="228"/>
      <c r="U660" s="228"/>
      <c r="V660" s="19"/>
      <c r="W660" s="19"/>
      <c r="X660" s="228"/>
      <c r="Y660" s="228"/>
      <c r="Z660" s="281"/>
      <c r="AA660" s="18"/>
      <c r="AB660" s="18"/>
      <c r="AC660" s="228"/>
    </row>
    <row r="661" spans="1:29">
      <c r="A661" s="18"/>
      <c r="B661" s="18"/>
      <c r="C661" s="228"/>
      <c r="D661" s="228"/>
      <c r="E661" s="228"/>
      <c r="F661" s="228"/>
      <c r="G661" s="228"/>
      <c r="H661" s="228"/>
      <c r="I661" s="228"/>
      <c r="J661" s="228"/>
      <c r="K661" s="19"/>
      <c r="L661" s="228"/>
      <c r="M661" s="228"/>
      <c r="N661" s="228"/>
      <c r="O661" s="228"/>
      <c r="P661" s="228"/>
      <c r="Q661" s="281"/>
      <c r="R661" s="281"/>
      <c r="S661" s="228"/>
      <c r="T661" s="228"/>
      <c r="U661" s="228"/>
      <c r="V661" s="19"/>
      <c r="W661" s="19"/>
      <c r="X661" s="228"/>
      <c r="Y661" s="228"/>
      <c r="Z661" s="281"/>
      <c r="AA661" s="18"/>
      <c r="AB661" s="18"/>
      <c r="AC661" s="228"/>
    </row>
    <row r="662" spans="1:29">
      <c r="A662" s="18"/>
      <c r="B662" s="18"/>
      <c r="C662" s="228"/>
      <c r="D662" s="228"/>
      <c r="E662" s="228"/>
      <c r="F662" s="228"/>
      <c r="G662" s="228"/>
      <c r="H662" s="228"/>
      <c r="I662" s="228"/>
      <c r="J662" s="228"/>
      <c r="K662" s="19"/>
      <c r="L662" s="228"/>
      <c r="M662" s="228"/>
      <c r="N662" s="228"/>
      <c r="O662" s="228"/>
      <c r="P662" s="228"/>
      <c r="Q662" s="281"/>
      <c r="R662" s="281"/>
      <c r="S662" s="228"/>
      <c r="T662" s="228"/>
      <c r="U662" s="228"/>
      <c r="V662" s="19"/>
      <c r="W662" s="19"/>
      <c r="X662" s="228"/>
      <c r="Y662" s="228"/>
      <c r="Z662" s="281"/>
      <c r="AA662" s="18"/>
      <c r="AB662" s="18"/>
      <c r="AC662" s="228"/>
    </row>
    <row r="663" spans="1:29">
      <c r="A663" s="18"/>
      <c r="B663" s="18"/>
      <c r="C663" s="228"/>
      <c r="D663" s="228"/>
      <c r="E663" s="228"/>
      <c r="F663" s="228"/>
      <c r="G663" s="228"/>
      <c r="H663" s="228"/>
      <c r="I663" s="228"/>
      <c r="J663" s="228"/>
      <c r="K663" s="19"/>
      <c r="L663" s="228"/>
      <c r="M663" s="228"/>
      <c r="N663" s="228"/>
      <c r="O663" s="228"/>
      <c r="P663" s="228"/>
      <c r="Q663" s="281"/>
      <c r="R663" s="281"/>
      <c r="S663" s="228"/>
      <c r="T663" s="228"/>
      <c r="U663" s="228"/>
      <c r="V663" s="19"/>
      <c r="W663" s="19"/>
      <c r="X663" s="228"/>
      <c r="Y663" s="228"/>
      <c r="Z663" s="281"/>
      <c r="AA663" s="18"/>
      <c r="AB663" s="18"/>
      <c r="AC663" s="228"/>
    </row>
    <row r="664" spans="1:29">
      <c r="A664" s="18"/>
      <c r="B664" s="18"/>
      <c r="C664" s="228"/>
      <c r="D664" s="228"/>
      <c r="E664" s="228"/>
      <c r="F664" s="228"/>
      <c r="G664" s="228"/>
      <c r="H664" s="228"/>
      <c r="I664" s="228"/>
      <c r="J664" s="228"/>
      <c r="K664" s="19"/>
      <c r="L664" s="228"/>
      <c r="M664" s="228"/>
      <c r="N664" s="228"/>
      <c r="O664" s="228"/>
      <c r="P664" s="228"/>
      <c r="Q664" s="281"/>
      <c r="R664" s="281"/>
      <c r="S664" s="228"/>
      <c r="T664" s="228"/>
      <c r="U664" s="228"/>
      <c r="V664" s="19"/>
      <c r="W664" s="19"/>
      <c r="X664" s="228"/>
      <c r="Y664" s="228"/>
      <c r="Z664" s="281"/>
      <c r="AA664" s="18"/>
      <c r="AB664" s="18"/>
      <c r="AC664" s="228"/>
    </row>
    <row r="665" spans="1:29">
      <c r="A665" s="18"/>
      <c r="B665" s="18"/>
      <c r="C665" s="228"/>
      <c r="D665" s="228"/>
      <c r="E665" s="228"/>
      <c r="F665" s="228"/>
      <c r="G665" s="228"/>
      <c r="H665" s="228"/>
      <c r="I665" s="228"/>
      <c r="J665" s="228"/>
      <c r="K665" s="19"/>
      <c r="L665" s="228"/>
      <c r="M665" s="228"/>
      <c r="N665" s="228"/>
      <c r="O665" s="228"/>
      <c r="P665" s="228"/>
      <c r="Q665" s="281"/>
      <c r="R665" s="281"/>
      <c r="S665" s="228"/>
      <c r="T665" s="228"/>
      <c r="U665" s="228"/>
      <c r="V665" s="19"/>
      <c r="W665" s="19"/>
      <c r="X665" s="228"/>
      <c r="Y665" s="228"/>
      <c r="Z665" s="281"/>
      <c r="AA665" s="18"/>
      <c r="AB665" s="18"/>
      <c r="AC665" s="228"/>
    </row>
    <row r="666" spans="1:29">
      <c r="A666" s="18"/>
      <c r="B666" s="18"/>
      <c r="C666" s="228"/>
      <c r="D666" s="228"/>
      <c r="E666" s="228"/>
      <c r="F666" s="228"/>
      <c r="G666" s="228"/>
      <c r="H666" s="228"/>
      <c r="I666" s="228"/>
      <c r="J666" s="228"/>
      <c r="K666" s="19"/>
      <c r="L666" s="228"/>
      <c r="M666" s="228"/>
      <c r="N666" s="228"/>
      <c r="O666" s="228"/>
      <c r="P666" s="228"/>
      <c r="Q666" s="281"/>
      <c r="R666" s="281"/>
      <c r="S666" s="228"/>
      <c r="T666" s="228"/>
      <c r="U666" s="228"/>
      <c r="V666" s="19"/>
      <c r="W666" s="19"/>
      <c r="X666" s="228"/>
      <c r="Y666" s="228"/>
      <c r="Z666" s="281"/>
      <c r="AA666" s="18"/>
      <c r="AB666" s="18"/>
      <c r="AC666" s="228"/>
    </row>
    <row r="667" spans="1:29">
      <c r="A667" s="18"/>
      <c r="B667" s="18"/>
      <c r="C667" s="228"/>
      <c r="D667" s="228"/>
      <c r="E667" s="228"/>
      <c r="F667" s="228"/>
      <c r="G667" s="228"/>
      <c r="H667" s="228"/>
      <c r="I667" s="228"/>
      <c r="J667" s="228"/>
      <c r="K667" s="19"/>
      <c r="L667" s="228"/>
      <c r="M667" s="228"/>
      <c r="N667" s="228"/>
      <c r="O667" s="228"/>
      <c r="P667" s="228"/>
      <c r="Q667" s="281"/>
      <c r="R667" s="281"/>
      <c r="S667" s="228"/>
      <c r="T667" s="228"/>
      <c r="U667" s="228"/>
      <c r="V667" s="19"/>
      <c r="W667" s="19"/>
      <c r="X667" s="228"/>
      <c r="Y667" s="228"/>
      <c r="Z667" s="281"/>
      <c r="AA667" s="18"/>
      <c r="AB667" s="18"/>
      <c r="AC667" s="228"/>
    </row>
    <row r="668" spans="1:29">
      <c r="A668" s="18"/>
      <c r="B668" s="18"/>
      <c r="C668" s="228"/>
      <c r="D668" s="228"/>
      <c r="E668" s="228"/>
      <c r="F668" s="228"/>
      <c r="G668" s="228"/>
      <c r="H668" s="228"/>
      <c r="I668" s="228"/>
      <c r="J668" s="228"/>
      <c r="K668" s="19"/>
      <c r="L668" s="228"/>
      <c r="M668" s="228"/>
      <c r="N668" s="228"/>
      <c r="O668" s="228"/>
      <c r="P668" s="228"/>
      <c r="Q668" s="281"/>
      <c r="R668" s="281"/>
      <c r="S668" s="228"/>
      <c r="T668" s="228"/>
      <c r="U668" s="228"/>
      <c r="V668" s="19"/>
      <c r="W668" s="19"/>
      <c r="X668" s="228"/>
      <c r="Y668" s="228"/>
      <c r="Z668" s="281"/>
      <c r="AA668" s="18"/>
      <c r="AB668" s="18"/>
      <c r="AC668" s="228"/>
    </row>
    <row r="669" spans="1:29">
      <c r="A669" s="18"/>
      <c r="B669" s="18"/>
      <c r="C669" s="228"/>
      <c r="D669" s="228"/>
      <c r="E669" s="228"/>
      <c r="F669" s="228"/>
      <c r="G669" s="228"/>
      <c r="H669" s="228"/>
      <c r="I669" s="228"/>
      <c r="J669" s="228"/>
      <c r="K669" s="19"/>
      <c r="L669" s="228"/>
      <c r="M669" s="228"/>
      <c r="N669" s="228"/>
      <c r="O669" s="228"/>
      <c r="P669" s="228"/>
      <c r="Q669" s="281"/>
      <c r="R669" s="281"/>
      <c r="S669" s="228"/>
      <c r="T669" s="228"/>
      <c r="U669" s="228"/>
      <c r="V669" s="19"/>
      <c r="W669" s="19"/>
      <c r="X669" s="228"/>
      <c r="Y669" s="228"/>
      <c r="Z669" s="281"/>
      <c r="AA669" s="18"/>
      <c r="AB669" s="18"/>
      <c r="AC669" s="228"/>
    </row>
    <row r="670" spans="1:29">
      <c r="A670" s="18"/>
      <c r="B670" s="18"/>
      <c r="C670" s="228"/>
      <c r="D670" s="228"/>
      <c r="E670" s="228"/>
      <c r="F670" s="228"/>
      <c r="G670" s="228"/>
      <c r="H670" s="228"/>
      <c r="I670" s="228"/>
      <c r="J670" s="228"/>
      <c r="K670" s="19"/>
      <c r="L670" s="228"/>
      <c r="M670" s="228"/>
      <c r="N670" s="228"/>
      <c r="O670" s="228"/>
      <c r="P670" s="228"/>
      <c r="Q670" s="281"/>
      <c r="R670" s="281"/>
      <c r="S670" s="228"/>
      <c r="T670" s="228"/>
      <c r="U670" s="228"/>
      <c r="V670" s="19"/>
      <c r="W670" s="19"/>
      <c r="X670" s="228"/>
      <c r="Y670" s="228"/>
      <c r="Z670" s="281"/>
      <c r="AA670" s="18"/>
      <c r="AB670" s="18"/>
      <c r="AC670" s="228"/>
    </row>
    <row r="671" spans="1:29">
      <c r="A671" s="18"/>
      <c r="B671" s="18"/>
      <c r="C671" s="228"/>
      <c r="D671" s="228"/>
      <c r="E671" s="228"/>
      <c r="F671" s="228"/>
      <c r="G671" s="228"/>
      <c r="H671" s="228"/>
      <c r="I671" s="228"/>
      <c r="J671" s="228"/>
      <c r="K671" s="19"/>
      <c r="L671" s="228"/>
      <c r="M671" s="228"/>
      <c r="N671" s="228"/>
      <c r="O671" s="228"/>
      <c r="P671" s="228"/>
      <c r="Q671" s="281"/>
      <c r="R671" s="281"/>
      <c r="S671" s="228"/>
      <c r="T671" s="228"/>
      <c r="U671" s="228"/>
      <c r="V671" s="19"/>
      <c r="W671" s="19"/>
      <c r="X671" s="228"/>
      <c r="Y671" s="228"/>
      <c r="Z671" s="281"/>
      <c r="AA671" s="18"/>
      <c r="AB671" s="18"/>
      <c r="AC671" s="228"/>
    </row>
    <row r="672" spans="1:29">
      <c r="A672" s="18"/>
      <c r="B672" s="18"/>
      <c r="C672" s="228"/>
      <c r="D672" s="228"/>
      <c r="E672" s="228"/>
      <c r="F672" s="228"/>
      <c r="G672" s="228"/>
      <c r="H672" s="228"/>
      <c r="I672" s="228"/>
      <c r="J672" s="228"/>
      <c r="K672" s="19"/>
      <c r="L672" s="228"/>
      <c r="M672" s="228"/>
      <c r="N672" s="228"/>
      <c r="O672" s="228"/>
      <c r="P672" s="228"/>
      <c r="Q672" s="281"/>
      <c r="R672" s="281"/>
      <c r="S672" s="228"/>
      <c r="T672" s="228"/>
      <c r="U672" s="228"/>
      <c r="V672" s="19"/>
      <c r="W672" s="19"/>
      <c r="X672" s="228"/>
      <c r="Y672" s="228"/>
      <c r="Z672" s="281"/>
      <c r="AA672" s="18"/>
      <c r="AB672" s="18"/>
      <c r="AC672" s="228"/>
    </row>
    <row r="673" spans="1:29">
      <c r="A673" s="18"/>
      <c r="B673" s="18"/>
      <c r="C673" s="228"/>
      <c r="D673" s="228"/>
      <c r="E673" s="228"/>
      <c r="F673" s="228"/>
      <c r="G673" s="228"/>
      <c r="H673" s="228"/>
      <c r="I673" s="228"/>
      <c r="J673" s="228"/>
      <c r="K673" s="19"/>
      <c r="L673" s="228"/>
      <c r="M673" s="228"/>
      <c r="N673" s="228"/>
      <c r="O673" s="228"/>
      <c r="P673" s="228"/>
      <c r="Q673" s="281"/>
      <c r="R673" s="281"/>
      <c r="S673" s="228"/>
      <c r="T673" s="228"/>
      <c r="U673" s="228"/>
      <c r="V673" s="19"/>
      <c r="W673" s="19"/>
      <c r="X673" s="228"/>
      <c r="Y673" s="228"/>
      <c r="Z673" s="281"/>
      <c r="AA673" s="18"/>
      <c r="AB673" s="18"/>
      <c r="AC673" s="228"/>
    </row>
    <row r="674" spans="1:29">
      <c r="A674" s="18"/>
      <c r="B674" s="18"/>
      <c r="C674" s="228"/>
      <c r="D674" s="228"/>
      <c r="E674" s="228"/>
      <c r="F674" s="228"/>
      <c r="G674" s="228"/>
      <c r="H674" s="228"/>
      <c r="I674" s="228"/>
      <c r="J674" s="228"/>
      <c r="K674" s="19"/>
      <c r="L674" s="228"/>
      <c r="M674" s="228"/>
      <c r="N674" s="228"/>
      <c r="O674" s="228"/>
      <c r="P674" s="228"/>
      <c r="Q674" s="281"/>
      <c r="R674" s="281"/>
      <c r="S674" s="228"/>
      <c r="T674" s="228"/>
      <c r="U674" s="228"/>
      <c r="V674" s="19"/>
      <c r="W674" s="19"/>
      <c r="X674" s="228"/>
      <c r="Y674" s="228"/>
      <c r="Z674" s="281"/>
      <c r="AA674" s="18"/>
      <c r="AB674" s="18"/>
      <c r="AC674" s="228"/>
    </row>
    <row r="675" spans="1:29">
      <c r="A675" s="18"/>
      <c r="B675" s="18"/>
      <c r="C675" s="228"/>
      <c r="D675" s="228"/>
      <c r="E675" s="228"/>
      <c r="F675" s="228"/>
      <c r="G675" s="228"/>
      <c r="H675" s="228"/>
      <c r="I675" s="228"/>
      <c r="J675" s="228"/>
      <c r="K675" s="19"/>
      <c r="L675" s="228"/>
      <c r="M675" s="228"/>
      <c r="N675" s="228"/>
      <c r="O675" s="228"/>
      <c r="P675" s="228"/>
      <c r="Q675" s="281"/>
      <c r="R675" s="281"/>
      <c r="S675" s="228"/>
      <c r="T675" s="228"/>
      <c r="U675" s="228"/>
      <c r="V675" s="19"/>
      <c r="W675" s="19"/>
      <c r="X675" s="228"/>
      <c r="Y675" s="228"/>
      <c r="Z675" s="281"/>
      <c r="AA675" s="18"/>
      <c r="AB675" s="18"/>
      <c r="AC675" s="228"/>
    </row>
    <row r="676" spans="1:29">
      <c r="A676" s="18"/>
      <c r="B676" s="18"/>
      <c r="C676" s="228"/>
      <c r="D676" s="228"/>
      <c r="E676" s="228"/>
      <c r="F676" s="228"/>
      <c r="G676" s="228"/>
      <c r="H676" s="228"/>
      <c r="I676" s="228"/>
      <c r="J676" s="228"/>
      <c r="K676" s="19"/>
      <c r="L676" s="228"/>
      <c r="M676" s="228"/>
      <c r="N676" s="228"/>
      <c r="O676" s="228"/>
      <c r="P676" s="228"/>
      <c r="Q676" s="281"/>
      <c r="R676" s="281"/>
      <c r="S676" s="228"/>
      <c r="T676" s="228"/>
      <c r="U676" s="228"/>
      <c r="V676" s="19"/>
      <c r="W676" s="19"/>
      <c r="X676" s="228"/>
      <c r="Y676" s="228"/>
      <c r="Z676" s="281"/>
      <c r="AA676" s="18"/>
      <c r="AB676" s="18"/>
      <c r="AC676" s="228"/>
    </row>
    <row r="677" spans="1:29">
      <c r="A677" s="18"/>
      <c r="B677" s="18"/>
      <c r="C677" s="228"/>
      <c r="D677" s="228"/>
      <c r="E677" s="228"/>
      <c r="F677" s="228"/>
      <c r="G677" s="228"/>
      <c r="H677" s="228"/>
      <c r="I677" s="228"/>
      <c r="J677" s="228"/>
      <c r="K677" s="19"/>
      <c r="L677" s="228"/>
      <c r="M677" s="228"/>
      <c r="N677" s="228"/>
      <c r="O677" s="228"/>
      <c r="P677" s="228"/>
      <c r="Q677" s="281"/>
      <c r="R677" s="281"/>
      <c r="S677" s="228"/>
      <c r="T677" s="228"/>
      <c r="U677" s="228"/>
      <c r="V677" s="19"/>
      <c r="W677" s="19"/>
      <c r="X677" s="228"/>
      <c r="Y677" s="228"/>
      <c r="Z677" s="281"/>
      <c r="AA677" s="18"/>
      <c r="AB677" s="18"/>
      <c r="AC677" s="228"/>
    </row>
    <row r="678" spans="1:29">
      <c r="A678" s="18"/>
      <c r="B678" s="18"/>
      <c r="C678" s="228"/>
      <c r="D678" s="228"/>
      <c r="E678" s="228"/>
      <c r="F678" s="228"/>
      <c r="G678" s="228"/>
      <c r="H678" s="228"/>
      <c r="I678" s="228"/>
      <c r="J678" s="228"/>
      <c r="K678" s="19"/>
      <c r="L678" s="228"/>
      <c r="M678" s="228"/>
      <c r="N678" s="228"/>
      <c r="O678" s="228"/>
      <c r="P678" s="228"/>
      <c r="Q678" s="281"/>
      <c r="R678" s="281"/>
      <c r="S678" s="228"/>
      <c r="T678" s="228"/>
      <c r="U678" s="228"/>
      <c r="V678" s="19"/>
      <c r="W678" s="19"/>
      <c r="X678" s="228"/>
      <c r="Y678" s="228"/>
      <c r="Z678" s="281"/>
      <c r="AA678" s="18"/>
      <c r="AB678" s="18"/>
      <c r="AC678" s="228"/>
    </row>
    <row r="679" spans="1:29">
      <c r="A679" s="18"/>
      <c r="B679" s="18"/>
      <c r="C679" s="228"/>
      <c r="D679" s="228"/>
      <c r="E679" s="228"/>
      <c r="F679" s="228"/>
      <c r="G679" s="228"/>
      <c r="H679" s="228"/>
      <c r="I679" s="228"/>
      <c r="J679" s="228"/>
      <c r="K679" s="19"/>
      <c r="L679" s="228"/>
      <c r="M679" s="228"/>
      <c r="N679" s="228"/>
      <c r="O679" s="228"/>
      <c r="P679" s="228"/>
      <c r="Q679" s="281"/>
      <c r="R679" s="281"/>
      <c r="S679" s="228"/>
      <c r="T679" s="228"/>
      <c r="U679" s="228"/>
      <c r="V679" s="19"/>
      <c r="W679" s="19"/>
      <c r="X679" s="228"/>
      <c r="Y679" s="228"/>
      <c r="Z679" s="281"/>
      <c r="AA679" s="18"/>
      <c r="AB679" s="18"/>
      <c r="AC679" s="228"/>
    </row>
    <row r="680" spans="1:29">
      <c r="A680" s="18"/>
      <c r="B680" s="18"/>
      <c r="C680" s="228"/>
      <c r="D680" s="228"/>
      <c r="E680" s="228"/>
      <c r="F680" s="228"/>
      <c r="G680" s="228"/>
      <c r="H680" s="228"/>
      <c r="I680" s="228"/>
      <c r="J680" s="228"/>
      <c r="K680" s="19"/>
      <c r="L680" s="228"/>
      <c r="M680" s="228"/>
      <c r="N680" s="228"/>
      <c r="O680" s="228"/>
      <c r="P680" s="228"/>
      <c r="Q680" s="281"/>
      <c r="R680" s="281"/>
      <c r="S680" s="228"/>
      <c r="T680" s="228"/>
      <c r="U680" s="228"/>
      <c r="V680" s="19"/>
      <c r="W680" s="19"/>
      <c r="X680" s="228"/>
      <c r="Y680" s="228"/>
      <c r="Z680" s="281"/>
      <c r="AA680" s="18"/>
      <c r="AB680" s="18"/>
      <c r="AC680" s="228"/>
    </row>
    <row r="681" spans="1:29">
      <c r="A681" s="18"/>
      <c r="B681" s="18"/>
      <c r="C681" s="228"/>
      <c r="D681" s="228"/>
      <c r="E681" s="228"/>
      <c r="F681" s="228"/>
      <c r="G681" s="228"/>
      <c r="H681" s="228"/>
      <c r="I681" s="228"/>
      <c r="J681" s="228"/>
      <c r="K681" s="19"/>
      <c r="L681" s="228"/>
      <c r="M681" s="228"/>
      <c r="N681" s="228"/>
      <c r="O681" s="228"/>
      <c r="P681" s="228"/>
      <c r="Q681" s="281"/>
      <c r="R681" s="281"/>
      <c r="S681" s="228"/>
      <c r="T681" s="228"/>
      <c r="U681" s="228"/>
      <c r="V681" s="19"/>
      <c r="W681" s="19"/>
      <c r="X681" s="228"/>
      <c r="Y681" s="228"/>
      <c r="Z681" s="281"/>
      <c r="AA681" s="18"/>
      <c r="AB681" s="18"/>
      <c r="AC681" s="228"/>
    </row>
    <row r="682" spans="1:29">
      <c r="A682" s="18"/>
      <c r="B682" s="18"/>
      <c r="C682" s="228"/>
      <c r="D682" s="228"/>
      <c r="E682" s="228"/>
      <c r="F682" s="228"/>
      <c r="G682" s="228"/>
      <c r="H682" s="228"/>
      <c r="I682" s="228"/>
      <c r="J682" s="228"/>
      <c r="K682" s="19"/>
      <c r="L682" s="228"/>
      <c r="M682" s="228"/>
      <c r="N682" s="228"/>
      <c r="O682" s="228"/>
      <c r="P682" s="228"/>
      <c r="Q682" s="281"/>
      <c r="R682" s="281"/>
      <c r="S682" s="228"/>
      <c r="T682" s="228"/>
      <c r="U682" s="228"/>
      <c r="V682" s="19"/>
      <c r="W682" s="19"/>
      <c r="X682" s="228"/>
      <c r="Y682" s="228"/>
      <c r="Z682" s="281"/>
      <c r="AA682" s="18"/>
      <c r="AB682" s="18"/>
      <c r="AC682" s="228"/>
    </row>
    <row r="683" spans="1:29">
      <c r="A683" s="18"/>
      <c r="B683" s="18"/>
      <c r="C683" s="228"/>
      <c r="D683" s="228"/>
      <c r="E683" s="228"/>
      <c r="F683" s="228"/>
      <c r="G683" s="228"/>
      <c r="H683" s="228"/>
      <c r="I683" s="228"/>
      <c r="J683" s="228"/>
      <c r="K683" s="19"/>
      <c r="L683" s="228"/>
      <c r="M683" s="228"/>
      <c r="N683" s="228"/>
      <c r="O683" s="228"/>
      <c r="P683" s="228"/>
      <c r="Q683" s="281"/>
      <c r="R683" s="281"/>
      <c r="S683" s="228"/>
      <c r="T683" s="228"/>
      <c r="U683" s="228"/>
      <c r="V683" s="19"/>
      <c r="W683" s="19"/>
      <c r="X683" s="228"/>
      <c r="Y683" s="228"/>
      <c r="Z683" s="281"/>
      <c r="AA683" s="18"/>
      <c r="AB683" s="18"/>
      <c r="AC683" s="228"/>
    </row>
    <row r="684" spans="1:29">
      <c r="A684" s="18"/>
      <c r="B684" s="18"/>
      <c r="C684" s="228"/>
      <c r="D684" s="228"/>
      <c r="E684" s="228"/>
      <c r="F684" s="228"/>
      <c r="G684" s="228"/>
      <c r="H684" s="228"/>
      <c r="I684" s="228"/>
      <c r="J684" s="228"/>
      <c r="K684" s="19"/>
      <c r="L684" s="228"/>
      <c r="M684" s="228"/>
      <c r="N684" s="228"/>
      <c r="O684" s="228"/>
      <c r="P684" s="228"/>
      <c r="Q684" s="281"/>
      <c r="R684" s="281"/>
      <c r="S684" s="228"/>
      <c r="T684" s="228"/>
      <c r="U684" s="228"/>
      <c r="V684" s="19"/>
      <c r="W684" s="19"/>
      <c r="X684" s="228"/>
      <c r="Y684" s="228"/>
      <c r="Z684" s="281"/>
      <c r="AA684" s="18"/>
      <c r="AB684" s="18"/>
      <c r="AC684" s="228"/>
    </row>
    <row r="685" spans="1:29">
      <c r="A685" s="18"/>
      <c r="B685" s="18"/>
      <c r="C685" s="228"/>
      <c r="D685" s="228"/>
      <c r="E685" s="228"/>
      <c r="F685" s="228"/>
      <c r="G685" s="228"/>
      <c r="H685" s="228"/>
      <c r="I685" s="228"/>
      <c r="J685" s="228"/>
      <c r="K685" s="19"/>
      <c r="L685" s="228"/>
      <c r="M685" s="228"/>
      <c r="N685" s="228"/>
      <c r="O685" s="228"/>
      <c r="P685" s="228"/>
      <c r="Q685" s="281"/>
      <c r="R685" s="281"/>
      <c r="S685" s="228"/>
      <c r="T685" s="228"/>
      <c r="U685" s="228"/>
      <c r="V685" s="19"/>
      <c r="W685" s="19"/>
      <c r="X685" s="228"/>
      <c r="Y685" s="228"/>
      <c r="Z685" s="281"/>
      <c r="AA685" s="18"/>
      <c r="AB685" s="18"/>
      <c r="AC685" s="228"/>
    </row>
    <row r="686" spans="1:29">
      <c r="A686" s="18"/>
      <c r="B686" s="18"/>
      <c r="C686" s="228"/>
      <c r="D686" s="228"/>
      <c r="E686" s="228"/>
      <c r="F686" s="228"/>
      <c r="G686" s="228"/>
      <c r="H686" s="228"/>
      <c r="I686" s="228"/>
      <c r="J686" s="228"/>
      <c r="K686" s="19"/>
      <c r="L686" s="228"/>
      <c r="M686" s="228"/>
      <c r="N686" s="228"/>
      <c r="O686" s="228"/>
      <c r="P686" s="228"/>
      <c r="Q686" s="281"/>
      <c r="R686" s="281"/>
      <c r="S686" s="228"/>
      <c r="T686" s="228"/>
      <c r="U686" s="228"/>
      <c r="V686" s="19"/>
      <c r="W686" s="19"/>
      <c r="X686" s="228"/>
      <c r="Y686" s="228"/>
      <c r="Z686" s="281"/>
      <c r="AA686" s="18"/>
      <c r="AB686" s="18"/>
      <c r="AC686" s="228"/>
    </row>
    <row r="687" spans="1:29">
      <c r="A687" s="18"/>
      <c r="B687" s="18"/>
      <c r="C687" s="228"/>
      <c r="D687" s="228"/>
      <c r="E687" s="228"/>
      <c r="F687" s="228"/>
      <c r="G687" s="228"/>
      <c r="H687" s="228"/>
      <c r="I687" s="228"/>
      <c r="J687" s="228"/>
      <c r="K687" s="19"/>
      <c r="L687" s="228"/>
      <c r="M687" s="228"/>
      <c r="N687" s="228"/>
      <c r="O687" s="228"/>
      <c r="P687" s="228"/>
      <c r="Q687" s="281"/>
      <c r="R687" s="281"/>
      <c r="S687" s="228"/>
      <c r="T687" s="228"/>
      <c r="U687" s="228"/>
      <c r="V687" s="19"/>
      <c r="W687" s="19"/>
      <c r="X687" s="228"/>
      <c r="Y687" s="228"/>
      <c r="Z687" s="281"/>
      <c r="AA687" s="18"/>
      <c r="AB687" s="18"/>
      <c r="AC687" s="228"/>
    </row>
    <row r="688" spans="1:29">
      <c r="A688" s="18"/>
      <c r="B688" s="18"/>
      <c r="C688" s="228"/>
      <c r="D688" s="228"/>
      <c r="E688" s="228"/>
      <c r="F688" s="228"/>
      <c r="G688" s="228"/>
      <c r="H688" s="228"/>
      <c r="I688" s="228"/>
      <c r="J688" s="228"/>
      <c r="K688" s="19"/>
      <c r="L688" s="228"/>
      <c r="M688" s="228"/>
      <c r="N688" s="228"/>
      <c r="O688" s="228"/>
      <c r="P688" s="228"/>
      <c r="Q688" s="281"/>
      <c r="R688" s="281"/>
      <c r="S688" s="228"/>
      <c r="T688" s="228"/>
      <c r="U688" s="228"/>
      <c r="V688" s="19"/>
      <c r="W688" s="19"/>
      <c r="X688" s="228"/>
      <c r="Y688" s="228"/>
      <c r="Z688" s="281"/>
      <c r="AA688" s="18"/>
      <c r="AB688" s="18"/>
      <c r="AC688" s="228"/>
    </row>
    <row r="689" spans="1:29">
      <c r="A689" s="18"/>
      <c r="B689" s="18"/>
      <c r="C689" s="228"/>
      <c r="D689" s="228"/>
      <c r="E689" s="228"/>
      <c r="F689" s="228"/>
      <c r="G689" s="228"/>
      <c r="H689" s="228"/>
      <c r="I689" s="228"/>
      <c r="J689" s="228"/>
      <c r="K689" s="19"/>
      <c r="L689" s="228"/>
      <c r="M689" s="228"/>
      <c r="N689" s="228"/>
      <c r="O689" s="228"/>
      <c r="P689" s="228"/>
      <c r="Q689" s="281"/>
      <c r="R689" s="281"/>
      <c r="S689" s="228"/>
      <c r="T689" s="228"/>
      <c r="U689" s="228"/>
      <c r="V689" s="19"/>
      <c r="W689" s="19"/>
      <c r="X689" s="228"/>
      <c r="Y689" s="228"/>
      <c r="Z689" s="281"/>
      <c r="AA689" s="18"/>
      <c r="AB689" s="18"/>
      <c r="AC689" s="228"/>
    </row>
    <row r="690" spans="1:29">
      <c r="A690" s="18"/>
      <c r="B690" s="18"/>
      <c r="C690" s="228"/>
      <c r="D690" s="228"/>
      <c r="E690" s="228"/>
      <c r="F690" s="228"/>
      <c r="G690" s="228"/>
      <c r="H690" s="228"/>
      <c r="I690" s="228"/>
      <c r="J690" s="228"/>
      <c r="K690" s="19"/>
      <c r="L690" s="228"/>
      <c r="M690" s="228"/>
      <c r="N690" s="228"/>
      <c r="O690" s="228"/>
      <c r="P690" s="228"/>
      <c r="Q690" s="281"/>
      <c r="R690" s="281"/>
      <c r="S690" s="228"/>
      <c r="T690" s="228"/>
      <c r="U690" s="228"/>
      <c r="V690" s="19"/>
      <c r="W690" s="19"/>
      <c r="X690" s="228"/>
      <c r="Y690" s="228"/>
      <c r="Z690" s="281"/>
      <c r="AA690" s="18"/>
      <c r="AB690" s="18"/>
      <c r="AC690" s="228"/>
    </row>
    <row r="691" spans="1:29">
      <c r="A691" s="18"/>
      <c r="B691" s="18"/>
      <c r="C691" s="228"/>
      <c r="D691" s="228"/>
      <c r="E691" s="228"/>
      <c r="F691" s="228"/>
      <c r="G691" s="228"/>
      <c r="H691" s="228"/>
      <c r="I691" s="228"/>
      <c r="J691" s="228"/>
      <c r="K691" s="19"/>
      <c r="L691" s="228"/>
      <c r="M691" s="228"/>
      <c r="N691" s="228"/>
      <c r="O691" s="228"/>
      <c r="P691" s="228"/>
      <c r="Q691" s="281"/>
      <c r="R691" s="281"/>
      <c r="S691" s="228"/>
      <c r="T691" s="228"/>
      <c r="U691" s="228"/>
      <c r="V691" s="19"/>
      <c r="W691" s="19"/>
      <c r="X691" s="228"/>
      <c r="Y691" s="228"/>
      <c r="Z691" s="281"/>
      <c r="AA691" s="18"/>
      <c r="AB691" s="18"/>
      <c r="AC691" s="228"/>
    </row>
    <row r="692" spans="1:29">
      <c r="A692" s="18"/>
      <c r="B692" s="18"/>
      <c r="C692" s="228"/>
      <c r="D692" s="228"/>
      <c r="E692" s="228"/>
      <c r="F692" s="228"/>
      <c r="G692" s="228"/>
      <c r="H692" s="228"/>
      <c r="I692" s="228"/>
      <c r="J692" s="228"/>
      <c r="K692" s="19"/>
      <c r="L692" s="228"/>
      <c r="M692" s="228"/>
      <c r="N692" s="228"/>
      <c r="O692" s="228"/>
      <c r="P692" s="228"/>
      <c r="Q692" s="281"/>
      <c r="R692" s="281"/>
      <c r="S692" s="228"/>
      <c r="T692" s="228"/>
      <c r="U692" s="228"/>
      <c r="V692" s="19"/>
      <c r="W692" s="19"/>
      <c r="X692" s="228"/>
      <c r="Y692" s="228"/>
      <c r="Z692" s="281"/>
      <c r="AA692" s="18"/>
      <c r="AB692" s="18"/>
      <c r="AC692" s="228"/>
    </row>
    <row r="693" spans="1:29">
      <c r="A693" s="18"/>
      <c r="B693" s="18"/>
      <c r="C693" s="228"/>
      <c r="D693" s="228"/>
      <c r="E693" s="228"/>
      <c r="F693" s="228"/>
      <c r="G693" s="228"/>
      <c r="H693" s="228"/>
      <c r="I693" s="228"/>
      <c r="J693" s="228"/>
      <c r="K693" s="19"/>
      <c r="L693" s="228"/>
      <c r="M693" s="228"/>
      <c r="N693" s="228"/>
      <c r="O693" s="228"/>
      <c r="P693" s="228"/>
      <c r="Q693" s="281"/>
      <c r="R693" s="281"/>
      <c r="S693" s="228"/>
      <c r="T693" s="228"/>
      <c r="U693" s="228"/>
      <c r="V693" s="19"/>
      <c r="W693" s="19"/>
      <c r="X693" s="228"/>
      <c r="Y693" s="228"/>
      <c r="Z693" s="281"/>
      <c r="AA693" s="18"/>
      <c r="AB693" s="18"/>
      <c r="AC693" s="228"/>
    </row>
    <row r="694" spans="1:29">
      <c r="A694" s="18"/>
      <c r="B694" s="18"/>
      <c r="C694" s="228"/>
      <c r="D694" s="228"/>
      <c r="E694" s="228"/>
      <c r="F694" s="228"/>
      <c r="G694" s="228"/>
      <c r="H694" s="228"/>
      <c r="I694" s="228"/>
      <c r="J694" s="228"/>
      <c r="K694" s="19"/>
      <c r="L694" s="228"/>
      <c r="M694" s="228"/>
      <c r="N694" s="228"/>
      <c r="O694" s="228"/>
      <c r="P694" s="228"/>
      <c r="Q694" s="281"/>
      <c r="R694" s="281"/>
      <c r="S694" s="228"/>
      <c r="T694" s="228"/>
      <c r="U694" s="228"/>
      <c r="V694" s="19"/>
      <c r="W694" s="19"/>
      <c r="X694" s="228"/>
      <c r="Y694" s="228"/>
      <c r="Z694" s="281"/>
      <c r="AA694" s="18"/>
      <c r="AB694" s="18"/>
      <c r="AC694" s="228"/>
    </row>
    <row r="695" spans="1:29">
      <c r="A695" s="18"/>
      <c r="B695" s="18"/>
      <c r="C695" s="228"/>
      <c r="D695" s="228"/>
      <c r="E695" s="228"/>
      <c r="F695" s="228"/>
      <c r="G695" s="228"/>
      <c r="H695" s="228"/>
      <c r="I695" s="228"/>
      <c r="J695" s="228"/>
      <c r="K695" s="19"/>
      <c r="L695" s="228"/>
      <c r="M695" s="228"/>
      <c r="N695" s="228"/>
      <c r="O695" s="228"/>
      <c r="P695" s="228"/>
      <c r="Q695" s="281"/>
      <c r="R695" s="281"/>
      <c r="S695" s="228"/>
      <c r="T695" s="228"/>
      <c r="U695" s="228"/>
      <c r="V695" s="19"/>
      <c r="W695" s="19"/>
      <c r="X695" s="228"/>
      <c r="Y695" s="228"/>
      <c r="Z695" s="281"/>
      <c r="AA695" s="18"/>
      <c r="AB695" s="18"/>
      <c r="AC695" s="228"/>
    </row>
    <row r="696" spans="1:29">
      <c r="A696" s="18"/>
      <c r="B696" s="18"/>
      <c r="C696" s="228"/>
      <c r="D696" s="228"/>
      <c r="E696" s="228"/>
      <c r="F696" s="228"/>
      <c r="G696" s="228"/>
      <c r="H696" s="228"/>
      <c r="I696" s="228"/>
      <c r="J696" s="228"/>
      <c r="K696" s="19"/>
      <c r="L696" s="228"/>
      <c r="M696" s="228"/>
      <c r="N696" s="228"/>
      <c r="O696" s="228"/>
      <c r="P696" s="228"/>
      <c r="Q696" s="281"/>
      <c r="R696" s="281"/>
      <c r="S696" s="228"/>
      <c r="T696" s="228"/>
      <c r="U696" s="228"/>
      <c r="V696" s="19"/>
      <c r="W696" s="19"/>
      <c r="X696" s="228"/>
      <c r="Y696" s="228"/>
      <c r="Z696" s="281"/>
      <c r="AA696" s="18"/>
      <c r="AB696" s="18"/>
      <c r="AC696" s="228"/>
    </row>
    <row r="697" spans="1:29">
      <c r="A697" s="18"/>
      <c r="B697" s="18"/>
      <c r="C697" s="228"/>
      <c r="D697" s="228"/>
      <c r="E697" s="228"/>
      <c r="F697" s="228"/>
      <c r="G697" s="228"/>
      <c r="H697" s="228"/>
      <c r="I697" s="228"/>
      <c r="J697" s="228"/>
      <c r="K697" s="19"/>
      <c r="L697" s="228"/>
      <c r="M697" s="228"/>
      <c r="N697" s="228"/>
      <c r="O697" s="228"/>
      <c r="P697" s="228"/>
      <c r="Q697" s="281"/>
      <c r="R697" s="281"/>
      <c r="S697" s="228"/>
      <c r="T697" s="228"/>
      <c r="U697" s="228"/>
      <c r="V697" s="19"/>
      <c r="W697" s="19"/>
      <c r="X697" s="228"/>
      <c r="Y697" s="228"/>
      <c r="Z697" s="281"/>
      <c r="AA697" s="18"/>
      <c r="AB697" s="18"/>
      <c r="AC697" s="228"/>
    </row>
    <row r="698" spans="1:29">
      <c r="A698" s="18"/>
      <c r="B698" s="18"/>
      <c r="C698" s="228"/>
      <c r="D698" s="228"/>
      <c r="E698" s="228"/>
      <c r="F698" s="228"/>
      <c r="G698" s="228"/>
      <c r="H698" s="228"/>
      <c r="I698" s="228"/>
      <c r="J698" s="228"/>
      <c r="K698" s="19"/>
      <c r="L698" s="228"/>
      <c r="M698" s="228"/>
      <c r="N698" s="228"/>
      <c r="O698" s="228"/>
      <c r="P698" s="228"/>
      <c r="Q698" s="281"/>
      <c r="R698" s="281"/>
      <c r="S698" s="228"/>
      <c r="T698" s="228"/>
      <c r="U698" s="228"/>
      <c r="V698" s="19"/>
      <c r="W698" s="19"/>
      <c r="X698" s="228"/>
      <c r="Y698" s="228"/>
      <c r="Z698" s="281"/>
      <c r="AA698" s="18"/>
      <c r="AB698" s="18"/>
      <c r="AC698" s="228"/>
    </row>
    <row r="699" spans="1:29">
      <c r="A699" s="18"/>
      <c r="B699" s="18"/>
      <c r="C699" s="228"/>
      <c r="D699" s="228"/>
      <c r="E699" s="228"/>
      <c r="F699" s="228"/>
      <c r="G699" s="228"/>
      <c r="H699" s="228"/>
      <c r="I699" s="228"/>
      <c r="J699" s="228"/>
      <c r="K699" s="19"/>
      <c r="L699" s="228"/>
      <c r="M699" s="228"/>
      <c r="N699" s="228"/>
      <c r="O699" s="228"/>
      <c r="P699" s="228"/>
      <c r="Q699" s="281"/>
      <c r="R699" s="281"/>
      <c r="S699" s="228"/>
      <c r="T699" s="228"/>
      <c r="U699" s="228"/>
      <c r="V699" s="19"/>
      <c r="W699" s="19"/>
      <c r="X699" s="228"/>
      <c r="Y699" s="228"/>
      <c r="Z699" s="281"/>
      <c r="AA699" s="18"/>
      <c r="AB699" s="18"/>
      <c r="AC699" s="228"/>
    </row>
    <row r="700" spans="1:29">
      <c r="A700" s="18"/>
      <c r="B700" s="18"/>
      <c r="C700" s="228"/>
      <c r="D700" s="228"/>
      <c r="E700" s="228"/>
      <c r="F700" s="228"/>
      <c r="G700" s="228"/>
      <c r="H700" s="228"/>
      <c r="I700" s="228"/>
      <c r="J700" s="228"/>
      <c r="K700" s="19"/>
      <c r="L700" s="228"/>
      <c r="M700" s="228"/>
      <c r="N700" s="228"/>
      <c r="O700" s="228"/>
      <c r="P700" s="228"/>
      <c r="Q700" s="281"/>
      <c r="R700" s="281"/>
      <c r="S700" s="228"/>
      <c r="T700" s="228"/>
      <c r="U700" s="228"/>
      <c r="V700" s="19"/>
      <c r="W700" s="19"/>
      <c r="X700" s="228"/>
      <c r="Y700" s="228"/>
      <c r="Z700" s="281"/>
      <c r="AA700" s="18"/>
      <c r="AB700" s="18"/>
      <c r="AC700" s="228"/>
    </row>
    <row r="701" spans="1:29">
      <c r="A701" s="18"/>
      <c r="B701" s="18"/>
      <c r="C701" s="228"/>
      <c r="D701" s="228"/>
      <c r="E701" s="228"/>
      <c r="F701" s="228"/>
      <c r="G701" s="228"/>
      <c r="H701" s="228"/>
      <c r="I701" s="228"/>
      <c r="J701" s="228"/>
      <c r="K701" s="19"/>
      <c r="L701" s="228"/>
      <c r="M701" s="228"/>
      <c r="N701" s="228"/>
      <c r="O701" s="228"/>
      <c r="P701" s="228"/>
      <c r="Q701" s="281"/>
      <c r="R701" s="281"/>
      <c r="S701" s="228"/>
      <c r="T701" s="228"/>
      <c r="U701" s="228"/>
      <c r="V701" s="19"/>
      <c r="W701" s="19"/>
      <c r="X701" s="228"/>
      <c r="Y701" s="228"/>
      <c r="Z701" s="281"/>
      <c r="AA701" s="18"/>
      <c r="AB701" s="18"/>
      <c r="AC701" s="228"/>
    </row>
    <row r="702" spans="1:29">
      <c r="A702" s="18"/>
      <c r="B702" s="18"/>
      <c r="C702" s="228"/>
      <c r="D702" s="228"/>
      <c r="E702" s="228"/>
      <c r="F702" s="228"/>
      <c r="G702" s="228"/>
      <c r="H702" s="228"/>
      <c r="I702" s="228"/>
      <c r="J702" s="228"/>
      <c r="K702" s="19"/>
      <c r="L702" s="228"/>
      <c r="M702" s="228"/>
      <c r="N702" s="228"/>
      <c r="O702" s="228"/>
      <c r="P702" s="228"/>
      <c r="Q702" s="281"/>
      <c r="R702" s="281"/>
      <c r="S702" s="228"/>
      <c r="T702" s="228"/>
      <c r="U702" s="228"/>
      <c r="V702" s="19"/>
      <c r="W702" s="19"/>
      <c r="X702" s="228"/>
      <c r="Y702" s="228"/>
      <c r="Z702" s="281"/>
      <c r="AA702" s="18"/>
      <c r="AB702" s="18"/>
      <c r="AC702" s="228"/>
    </row>
    <row r="703" spans="1:29">
      <c r="A703" s="18"/>
      <c r="B703" s="18"/>
      <c r="C703" s="228"/>
      <c r="D703" s="228"/>
      <c r="E703" s="228"/>
      <c r="F703" s="228"/>
      <c r="G703" s="228"/>
      <c r="H703" s="228"/>
      <c r="I703" s="228"/>
      <c r="J703" s="228"/>
      <c r="K703" s="19"/>
      <c r="L703" s="228"/>
      <c r="M703" s="228"/>
      <c r="N703" s="228"/>
      <c r="O703" s="228"/>
      <c r="P703" s="228"/>
      <c r="Q703" s="281"/>
      <c r="R703" s="281"/>
      <c r="S703" s="228"/>
      <c r="T703" s="228"/>
      <c r="U703" s="228"/>
      <c r="V703" s="19"/>
      <c r="W703" s="19"/>
      <c r="X703" s="228"/>
      <c r="Y703" s="228"/>
      <c r="Z703" s="281"/>
      <c r="AA703" s="18"/>
      <c r="AB703" s="18"/>
      <c r="AC703" s="228"/>
    </row>
    <row r="704" spans="1:29">
      <c r="A704" s="18"/>
      <c r="B704" s="18"/>
      <c r="C704" s="228"/>
      <c r="D704" s="228"/>
      <c r="E704" s="228"/>
      <c r="F704" s="228"/>
      <c r="G704" s="228"/>
      <c r="H704" s="228"/>
      <c r="I704" s="228"/>
      <c r="J704" s="228"/>
      <c r="K704" s="19"/>
      <c r="L704" s="228"/>
      <c r="M704" s="228"/>
      <c r="N704" s="228"/>
      <c r="O704" s="228"/>
      <c r="P704" s="228"/>
      <c r="Q704" s="281"/>
      <c r="R704" s="281"/>
      <c r="S704" s="228"/>
      <c r="T704" s="228"/>
      <c r="U704" s="228"/>
      <c r="V704" s="19"/>
      <c r="W704" s="19"/>
      <c r="X704" s="228"/>
      <c r="Y704" s="228"/>
      <c r="Z704" s="281"/>
      <c r="AA704" s="18"/>
      <c r="AB704" s="18"/>
      <c r="AC704" s="228"/>
    </row>
    <row r="705" spans="1:29">
      <c r="A705" s="18"/>
      <c r="B705" s="18"/>
      <c r="C705" s="228"/>
      <c r="D705" s="228"/>
      <c r="E705" s="228"/>
      <c r="F705" s="228"/>
      <c r="G705" s="228"/>
      <c r="H705" s="228"/>
      <c r="I705" s="228"/>
      <c r="J705" s="228"/>
      <c r="K705" s="19"/>
      <c r="L705" s="228"/>
      <c r="M705" s="228"/>
      <c r="N705" s="228"/>
      <c r="O705" s="228"/>
      <c r="P705" s="228"/>
      <c r="Q705" s="281"/>
      <c r="R705" s="281"/>
      <c r="S705" s="228"/>
      <c r="T705" s="228"/>
      <c r="U705" s="228"/>
      <c r="V705" s="19"/>
      <c r="W705" s="19"/>
      <c r="X705" s="228"/>
      <c r="Y705" s="228"/>
      <c r="Z705" s="281"/>
      <c r="AA705" s="18"/>
      <c r="AB705" s="18"/>
      <c r="AC705" s="228"/>
    </row>
    <row r="706" spans="1:29">
      <c r="A706" s="18"/>
      <c r="B706" s="18"/>
      <c r="C706" s="228"/>
      <c r="D706" s="228"/>
      <c r="E706" s="228"/>
      <c r="F706" s="228"/>
      <c r="G706" s="228"/>
      <c r="H706" s="228"/>
      <c r="I706" s="228"/>
      <c r="J706" s="228"/>
      <c r="K706" s="19"/>
      <c r="L706" s="228"/>
      <c r="M706" s="228"/>
      <c r="N706" s="228"/>
      <c r="O706" s="228"/>
      <c r="P706" s="228"/>
      <c r="Q706" s="281"/>
      <c r="R706" s="281"/>
      <c r="S706" s="228"/>
      <c r="T706" s="228"/>
      <c r="U706" s="228"/>
      <c r="V706" s="19"/>
      <c r="W706" s="19"/>
      <c r="X706" s="228"/>
      <c r="Y706" s="228"/>
      <c r="Z706" s="281"/>
      <c r="AA706" s="18"/>
      <c r="AB706" s="18"/>
      <c r="AC706" s="228"/>
    </row>
    <row r="707" spans="1:29">
      <c r="A707" s="18"/>
      <c r="B707" s="18"/>
      <c r="C707" s="228"/>
      <c r="D707" s="228"/>
      <c r="E707" s="228"/>
      <c r="F707" s="228"/>
      <c r="G707" s="228"/>
      <c r="H707" s="228"/>
      <c r="I707" s="228"/>
      <c r="J707" s="228"/>
      <c r="K707" s="19"/>
      <c r="L707" s="228"/>
      <c r="M707" s="228"/>
      <c r="N707" s="228"/>
      <c r="O707" s="228"/>
      <c r="P707" s="228"/>
      <c r="Q707" s="281"/>
      <c r="R707" s="281"/>
      <c r="S707" s="228"/>
      <c r="T707" s="228"/>
      <c r="U707" s="228"/>
      <c r="V707" s="19"/>
      <c r="W707" s="19"/>
      <c r="X707" s="228"/>
      <c r="Y707" s="228"/>
      <c r="Z707" s="281"/>
      <c r="AA707" s="18"/>
      <c r="AB707" s="18"/>
      <c r="AC707" s="228"/>
    </row>
    <row r="708" spans="1:29">
      <c r="A708" s="18"/>
      <c r="B708" s="18"/>
      <c r="C708" s="228"/>
      <c r="D708" s="228"/>
      <c r="E708" s="228"/>
      <c r="F708" s="228"/>
      <c r="G708" s="228"/>
      <c r="H708" s="228"/>
      <c r="I708" s="228"/>
      <c r="J708" s="228"/>
      <c r="K708" s="19"/>
      <c r="L708" s="228"/>
      <c r="M708" s="228"/>
      <c r="N708" s="228"/>
      <c r="O708" s="228"/>
      <c r="P708" s="228"/>
      <c r="Q708" s="281"/>
      <c r="R708" s="281"/>
      <c r="S708" s="228"/>
      <c r="T708" s="228"/>
      <c r="U708" s="228"/>
      <c r="V708" s="19"/>
      <c r="W708" s="19"/>
      <c r="X708" s="228"/>
      <c r="Y708" s="228"/>
      <c r="Z708" s="281"/>
      <c r="AA708" s="18"/>
      <c r="AB708" s="18"/>
      <c r="AC708" s="228"/>
    </row>
    <row r="709" spans="1:29">
      <c r="A709" s="18"/>
      <c r="B709" s="18"/>
      <c r="C709" s="228"/>
      <c r="D709" s="228"/>
      <c r="E709" s="228"/>
      <c r="F709" s="228"/>
      <c r="G709" s="228"/>
      <c r="H709" s="228"/>
      <c r="I709" s="228"/>
      <c r="J709" s="228"/>
      <c r="K709" s="19"/>
      <c r="L709" s="228"/>
      <c r="M709" s="228"/>
      <c r="N709" s="228"/>
      <c r="O709" s="228"/>
      <c r="P709" s="228"/>
      <c r="Q709" s="281"/>
      <c r="R709" s="281"/>
      <c r="S709" s="228"/>
      <c r="T709" s="228"/>
      <c r="U709" s="228"/>
      <c r="V709" s="19"/>
      <c r="W709" s="19"/>
      <c r="X709" s="228"/>
      <c r="Y709" s="228"/>
      <c r="Z709" s="281"/>
      <c r="AA709" s="18"/>
      <c r="AB709" s="18"/>
      <c r="AC709" s="228"/>
    </row>
    <row r="710" spans="1:29">
      <c r="A710" s="18"/>
      <c r="B710" s="18"/>
      <c r="C710" s="228"/>
      <c r="D710" s="228"/>
      <c r="E710" s="228"/>
      <c r="F710" s="228"/>
      <c r="G710" s="228"/>
      <c r="H710" s="228"/>
      <c r="I710" s="228"/>
      <c r="J710" s="228"/>
      <c r="K710" s="19"/>
      <c r="L710" s="228"/>
      <c r="M710" s="228"/>
      <c r="N710" s="228"/>
      <c r="O710" s="228"/>
      <c r="P710" s="228"/>
      <c r="Q710" s="281"/>
      <c r="R710" s="281"/>
      <c r="S710" s="228"/>
      <c r="T710" s="228"/>
      <c r="U710" s="228"/>
      <c r="V710" s="19"/>
      <c r="W710" s="19"/>
      <c r="X710" s="228"/>
      <c r="Y710" s="228"/>
      <c r="Z710" s="281"/>
      <c r="AA710" s="18"/>
      <c r="AB710" s="18"/>
      <c r="AC710" s="228"/>
    </row>
    <row r="711" spans="1:29">
      <c r="A711" s="18"/>
      <c r="B711" s="18"/>
      <c r="C711" s="228"/>
      <c r="D711" s="228"/>
      <c r="E711" s="228"/>
      <c r="F711" s="228"/>
      <c r="G711" s="228"/>
      <c r="H711" s="228"/>
      <c r="I711" s="228"/>
      <c r="J711" s="228"/>
      <c r="K711" s="19"/>
      <c r="L711" s="228"/>
      <c r="M711" s="228"/>
      <c r="N711" s="228"/>
      <c r="O711" s="228"/>
      <c r="P711" s="228"/>
      <c r="Q711" s="281"/>
      <c r="R711" s="281"/>
      <c r="S711" s="228"/>
      <c r="T711" s="228"/>
      <c r="U711" s="228"/>
      <c r="V711" s="19"/>
      <c r="W711" s="19"/>
      <c r="X711" s="228"/>
      <c r="Y711" s="228"/>
      <c r="Z711" s="281"/>
      <c r="AA711" s="18"/>
      <c r="AB711" s="18"/>
      <c r="AC711" s="228"/>
    </row>
    <row r="712" spans="1:29">
      <c r="A712" s="18"/>
      <c r="B712" s="18"/>
      <c r="C712" s="228"/>
      <c r="D712" s="228"/>
      <c r="E712" s="228"/>
      <c r="F712" s="228"/>
      <c r="G712" s="228"/>
      <c r="H712" s="228"/>
      <c r="I712" s="228"/>
      <c r="J712" s="228"/>
      <c r="K712" s="19"/>
      <c r="L712" s="228"/>
      <c r="M712" s="228"/>
      <c r="N712" s="228"/>
      <c r="O712" s="228"/>
      <c r="P712" s="228"/>
      <c r="Q712" s="281"/>
      <c r="R712" s="281"/>
      <c r="S712" s="228"/>
      <c r="T712" s="228"/>
      <c r="U712" s="228"/>
      <c r="V712" s="19"/>
      <c r="W712" s="19"/>
      <c r="X712" s="228"/>
      <c r="Y712" s="228"/>
      <c r="Z712" s="281"/>
      <c r="AA712" s="18"/>
      <c r="AB712" s="18"/>
      <c r="AC712" s="228"/>
    </row>
    <row r="713" spans="1:29">
      <c r="A713" s="18"/>
      <c r="B713" s="18"/>
      <c r="C713" s="228"/>
      <c r="D713" s="228"/>
      <c r="E713" s="228"/>
      <c r="F713" s="228"/>
      <c r="G713" s="228"/>
      <c r="H713" s="228"/>
      <c r="I713" s="228"/>
      <c r="J713" s="228"/>
      <c r="K713" s="19"/>
      <c r="L713" s="228"/>
      <c r="M713" s="228"/>
      <c r="N713" s="228"/>
      <c r="O713" s="228"/>
      <c r="P713" s="228"/>
      <c r="Q713" s="281"/>
      <c r="R713" s="281"/>
      <c r="S713" s="228"/>
      <c r="T713" s="228"/>
      <c r="U713" s="228"/>
      <c r="V713" s="19"/>
      <c r="W713" s="19"/>
      <c r="X713" s="228"/>
      <c r="Y713" s="228"/>
      <c r="Z713" s="281"/>
      <c r="AA713" s="18"/>
      <c r="AB713" s="18"/>
      <c r="AC713" s="228"/>
    </row>
    <row r="714" spans="1:29">
      <c r="A714" s="18"/>
      <c r="B714" s="18"/>
      <c r="C714" s="228"/>
      <c r="D714" s="228"/>
      <c r="E714" s="228"/>
      <c r="F714" s="228"/>
      <c r="G714" s="228"/>
      <c r="H714" s="228"/>
      <c r="I714" s="228"/>
      <c r="J714" s="228"/>
      <c r="K714" s="19"/>
      <c r="L714" s="228"/>
      <c r="M714" s="228"/>
      <c r="N714" s="228"/>
      <c r="O714" s="228"/>
      <c r="P714" s="228"/>
      <c r="Q714" s="281"/>
      <c r="R714" s="281"/>
      <c r="S714" s="228"/>
      <c r="T714" s="228"/>
      <c r="U714" s="228"/>
      <c r="V714" s="19"/>
      <c r="W714" s="19"/>
      <c r="X714" s="228"/>
      <c r="Y714" s="228"/>
      <c r="Z714" s="281"/>
      <c r="AA714" s="18"/>
      <c r="AB714" s="18"/>
      <c r="AC714" s="228"/>
    </row>
    <row r="715" spans="1:29">
      <c r="A715" s="18"/>
      <c r="B715" s="18"/>
      <c r="C715" s="228"/>
      <c r="D715" s="228"/>
      <c r="E715" s="228"/>
      <c r="F715" s="228"/>
      <c r="G715" s="228"/>
      <c r="H715" s="228"/>
      <c r="I715" s="228"/>
      <c r="J715" s="228"/>
      <c r="K715" s="19"/>
      <c r="L715" s="228"/>
      <c r="M715" s="228"/>
      <c r="N715" s="228"/>
      <c r="O715" s="228"/>
      <c r="P715" s="228"/>
      <c r="Q715" s="281"/>
      <c r="R715" s="281"/>
      <c r="S715" s="228"/>
      <c r="T715" s="228"/>
      <c r="U715" s="228"/>
      <c r="V715" s="19"/>
      <c r="W715" s="19"/>
      <c r="X715" s="228"/>
      <c r="Y715" s="228"/>
      <c r="Z715" s="281"/>
      <c r="AA715" s="18"/>
      <c r="AB715" s="18"/>
      <c r="AC715" s="228"/>
    </row>
    <row r="716" spans="1:29">
      <c r="A716" s="18"/>
      <c r="B716" s="18"/>
      <c r="C716" s="228"/>
      <c r="D716" s="228"/>
      <c r="E716" s="228"/>
      <c r="F716" s="228"/>
      <c r="G716" s="228"/>
      <c r="H716" s="228"/>
      <c r="I716" s="228"/>
      <c r="J716" s="228"/>
      <c r="K716" s="19"/>
      <c r="L716" s="228"/>
      <c r="M716" s="228"/>
      <c r="N716" s="228"/>
      <c r="O716" s="228"/>
      <c r="P716" s="228"/>
      <c r="Q716" s="281"/>
      <c r="R716" s="281"/>
      <c r="S716" s="228"/>
      <c r="T716" s="228"/>
      <c r="U716" s="228"/>
      <c r="V716" s="19"/>
      <c r="W716" s="19"/>
      <c r="X716" s="228"/>
      <c r="Y716" s="228"/>
      <c r="Z716" s="281"/>
      <c r="AA716" s="18"/>
      <c r="AB716" s="18"/>
      <c r="AC716" s="228"/>
    </row>
    <row r="717" spans="1:29">
      <c r="A717" s="18"/>
      <c r="B717" s="18"/>
      <c r="C717" s="228"/>
      <c r="D717" s="228"/>
      <c r="E717" s="228"/>
      <c r="F717" s="228"/>
      <c r="G717" s="228"/>
      <c r="H717" s="228"/>
      <c r="I717" s="228"/>
      <c r="J717" s="228"/>
      <c r="K717" s="19"/>
      <c r="L717" s="228"/>
      <c r="M717" s="228"/>
      <c r="N717" s="228"/>
      <c r="O717" s="228"/>
      <c r="P717" s="228"/>
      <c r="Q717" s="281"/>
      <c r="R717" s="281"/>
      <c r="S717" s="228"/>
      <c r="T717" s="228"/>
      <c r="U717" s="228"/>
      <c r="V717" s="19"/>
      <c r="W717" s="19"/>
      <c r="X717" s="228"/>
      <c r="Y717" s="228"/>
      <c r="Z717" s="281"/>
      <c r="AA717" s="18"/>
      <c r="AB717" s="18"/>
      <c r="AC717" s="228"/>
    </row>
    <row r="718" spans="1:29">
      <c r="A718" s="18"/>
      <c r="B718" s="18"/>
      <c r="C718" s="228"/>
      <c r="D718" s="228"/>
      <c r="E718" s="228"/>
      <c r="F718" s="228"/>
      <c r="G718" s="228"/>
      <c r="H718" s="228"/>
      <c r="I718" s="228"/>
      <c r="J718" s="228"/>
      <c r="K718" s="19"/>
      <c r="L718" s="228"/>
      <c r="M718" s="228"/>
      <c r="N718" s="228"/>
      <c r="O718" s="228"/>
      <c r="P718" s="228"/>
      <c r="Q718" s="281"/>
      <c r="R718" s="281"/>
      <c r="S718" s="228"/>
      <c r="T718" s="228"/>
      <c r="U718" s="228"/>
      <c r="V718" s="19"/>
      <c r="W718" s="19"/>
      <c r="X718" s="228"/>
      <c r="Y718" s="228"/>
      <c r="Z718" s="281"/>
      <c r="AA718" s="18"/>
      <c r="AB718" s="18"/>
      <c r="AC718" s="228"/>
    </row>
    <row r="719" spans="1:29">
      <c r="A719" s="18"/>
      <c r="B719" s="18"/>
      <c r="C719" s="228"/>
      <c r="D719" s="228"/>
      <c r="E719" s="228"/>
      <c r="F719" s="228"/>
      <c r="G719" s="228"/>
      <c r="H719" s="228"/>
      <c r="I719" s="228"/>
      <c r="J719" s="228"/>
      <c r="K719" s="19"/>
      <c r="L719" s="228"/>
      <c r="M719" s="228"/>
      <c r="N719" s="228"/>
      <c r="O719" s="228"/>
      <c r="P719" s="228"/>
      <c r="Q719" s="281"/>
      <c r="R719" s="281"/>
      <c r="S719" s="228"/>
      <c r="T719" s="228"/>
      <c r="U719" s="228"/>
      <c r="V719" s="19"/>
      <c r="W719" s="19"/>
      <c r="X719" s="228"/>
      <c r="Y719" s="228"/>
      <c r="Z719" s="281"/>
      <c r="AA719" s="18"/>
      <c r="AB719" s="18"/>
      <c r="AC719" s="228"/>
    </row>
    <row r="720" spans="1:29">
      <c r="A720" s="18"/>
      <c r="B720" s="18"/>
      <c r="C720" s="228"/>
      <c r="D720" s="228"/>
      <c r="E720" s="228"/>
      <c r="F720" s="228"/>
      <c r="G720" s="228"/>
      <c r="H720" s="228"/>
      <c r="I720" s="228"/>
      <c r="J720" s="228"/>
      <c r="K720" s="19"/>
      <c r="L720" s="228"/>
      <c r="M720" s="228"/>
      <c r="N720" s="228"/>
      <c r="O720" s="228"/>
      <c r="P720" s="228"/>
      <c r="Q720" s="281"/>
      <c r="R720" s="281"/>
      <c r="S720" s="228"/>
      <c r="T720" s="228"/>
      <c r="U720" s="228"/>
      <c r="V720" s="19"/>
      <c r="W720" s="19"/>
      <c r="X720" s="228"/>
      <c r="Y720" s="228"/>
      <c r="Z720" s="281"/>
      <c r="AA720" s="18"/>
      <c r="AB720" s="18"/>
      <c r="AC720" s="228"/>
    </row>
    <row r="721" spans="1:29">
      <c r="A721" s="18"/>
      <c r="B721" s="18"/>
      <c r="C721" s="228"/>
      <c r="D721" s="228"/>
      <c r="E721" s="228"/>
      <c r="F721" s="228"/>
      <c r="G721" s="228"/>
      <c r="H721" s="228"/>
      <c r="I721" s="228"/>
      <c r="J721" s="228"/>
      <c r="K721" s="19"/>
      <c r="L721" s="228"/>
      <c r="M721" s="228"/>
      <c r="N721" s="228"/>
      <c r="O721" s="228"/>
      <c r="P721" s="228"/>
      <c r="Q721" s="281"/>
      <c r="R721" s="281"/>
      <c r="S721" s="228"/>
      <c r="T721" s="228"/>
      <c r="U721" s="228"/>
      <c r="V721" s="19"/>
      <c r="W721" s="19"/>
      <c r="X721" s="228"/>
      <c r="Y721" s="228"/>
      <c r="Z721" s="281"/>
      <c r="AA721" s="18"/>
      <c r="AB721" s="18"/>
      <c r="AC721" s="228"/>
    </row>
    <row r="722" spans="1:29">
      <c r="A722" s="18"/>
      <c r="B722" s="18"/>
      <c r="C722" s="228"/>
      <c r="D722" s="228"/>
      <c r="E722" s="228"/>
      <c r="F722" s="228"/>
      <c r="G722" s="228"/>
      <c r="H722" s="228"/>
      <c r="I722" s="228"/>
      <c r="J722" s="228"/>
      <c r="K722" s="19"/>
      <c r="L722" s="228"/>
      <c r="M722" s="228"/>
      <c r="N722" s="228"/>
      <c r="O722" s="228"/>
      <c r="P722" s="228"/>
      <c r="Q722" s="281"/>
      <c r="R722" s="281"/>
      <c r="S722" s="228"/>
      <c r="T722" s="228"/>
      <c r="U722" s="228"/>
      <c r="V722" s="19"/>
      <c r="W722" s="19"/>
      <c r="X722" s="228"/>
      <c r="Y722" s="228"/>
      <c r="Z722" s="281"/>
      <c r="AA722" s="18"/>
      <c r="AB722" s="18"/>
      <c r="AC722" s="228"/>
    </row>
    <row r="723" spans="1:29">
      <c r="A723" s="18"/>
      <c r="B723" s="18"/>
      <c r="C723" s="228"/>
      <c r="D723" s="228"/>
      <c r="E723" s="228"/>
      <c r="F723" s="228"/>
      <c r="G723" s="228"/>
      <c r="H723" s="228"/>
      <c r="I723" s="228"/>
      <c r="J723" s="228"/>
      <c r="K723" s="19"/>
      <c r="L723" s="228"/>
      <c r="M723" s="228"/>
      <c r="N723" s="228"/>
      <c r="O723" s="228"/>
      <c r="P723" s="228"/>
      <c r="Q723" s="281"/>
      <c r="R723" s="281"/>
      <c r="S723" s="228"/>
      <c r="T723" s="228"/>
      <c r="U723" s="228"/>
      <c r="V723" s="19"/>
      <c r="W723" s="19"/>
      <c r="X723" s="228"/>
      <c r="Y723" s="228"/>
      <c r="Z723" s="281"/>
      <c r="AA723" s="18"/>
      <c r="AB723" s="18"/>
      <c r="AC723" s="228"/>
    </row>
    <row r="724" spans="1:29">
      <c r="A724" s="18"/>
      <c r="B724" s="18"/>
      <c r="C724" s="228"/>
      <c r="D724" s="228"/>
      <c r="E724" s="228"/>
      <c r="F724" s="228"/>
      <c r="G724" s="228"/>
      <c r="H724" s="228"/>
      <c r="I724" s="228"/>
      <c r="J724" s="228"/>
      <c r="K724" s="19"/>
      <c r="L724" s="228"/>
      <c r="M724" s="228"/>
      <c r="N724" s="228"/>
      <c r="O724" s="228"/>
      <c r="P724" s="228"/>
      <c r="Q724" s="281"/>
      <c r="R724" s="281"/>
      <c r="S724" s="228"/>
      <c r="T724" s="228"/>
      <c r="U724" s="228"/>
      <c r="V724" s="19"/>
      <c r="W724" s="19"/>
      <c r="X724" s="228"/>
      <c r="Y724" s="228"/>
      <c r="Z724" s="281"/>
      <c r="AA724" s="18"/>
      <c r="AB724" s="18"/>
      <c r="AC724" s="228"/>
    </row>
    <row r="725" spans="1:29">
      <c r="A725" s="18"/>
      <c r="B725" s="18"/>
      <c r="C725" s="228"/>
      <c r="D725" s="228"/>
      <c r="E725" s="228"/>
      <c r="F725" s="228"/>
      <c r="G725" s="228"/>
      <c r="H725" s="228"/>
      <c r="I725" s="228"/>
      <c r="J725" s="228"/>
      <c r="K725" s="19"/>
      <c r="L725" s="228"/>
      <c r="M725" s="228"/>
      <c r="N725" s="228"/>
      <c r="O725" s="228"/>
      <c r="P725" s="228"/>
      <c r="Q725" s="281"/>
      <c r="R725" s="281"/>
      <c r="S725" s="228"/>
      <c r="T725" s="228"/>
      <c r="U725" s="228"/>
      <c r="V725" s="19"/>
      <c r="W725" s="19"/>
      <c r="X725" s="228"/>
      <c r="Y725" s="228"/>
      <c r="Z725" s="281"/>
      <c r="AA725" s="18"/>
      <c r="AB725" s="18"/>
      <c r="AC725" s="228"/>
    </row>
    <row r="726" spans="1:29">
      <c r="A726" s="18"/>
      <c r="B726" s="18"/>
      <c r="C726" s="228"/>
      <c r="D726" s="228"/>
      <c r="E726" s="228"/>
      <c r="F726" s="228"/>
      <c r="G726" s="228"/>
      <c r="H726" s="228"/>
      <c r="I726" s="228"/>
      <c r="J726" s="228"/>
      <c r="K726" s="19"/>
      <c r="L726" s="228"/>
      <c r="M726" s="228"/>
      <c r="N726" s="228"/>
      <c r="O726" s="228"/>
      <c r="P726" s="228"/>
      <c r="Q726" s="281"/>
      <c r="R726" s="281"/>
      <c r="S726" s="228"/>
      <c r="T726" s="228"/>
      <c r="U726" s="228"/>
      <c r="V726" s="19"/>
      <c r="W726" s="19"/>
      <c r="X726" s="228"/>
      <c r="Y726" s="228"/>
      <c r="Z726" s="281"/>
      <c r="AA726" s="18"/>
      <c r="AB726" s="18"/>
      <c r="AC726" s="228"/>
    </row>
    <row r="727" spans="1:29">
      <c r="A727" s="18"/>
      <c r="B727" s="18"/>
      <c r="C727" s="228"/>
      <c r="D727" s="228"/>
      <c r="E727" s="228"/>
      <c r="F727" s="228"/>
      <c r="G727" s="228"/>
      <c r="H727" s="228"/>
      <c r="I727" s="228"/>
      <c r="J727" s="228"/>
      <c r="K727" s="19"/>
      <c r="L727" s="228"/>
      <c r="M727" s="228"/>
      <c r="N727" s="228"/>
      <c r="O727" s="228"/>
      <c r="P727" s="228"/>
      <c r="Q727" s="281"/>
      <c r="R727" s="281"/>
      <c r="S727" s="228"/>
      <c r="T727" s="228"/>
      <c r="U727" s="228"/>
      <c r="V727" s="19"/>
      <c r="W727" s="19"/>
      <c r="X727" s="228"/>
      <c r="Y727" s="228"/>
      <c r="Z727" s="281"/>
      <c r="AA727" s="18"/>
      <c r="AB727" s="18"/>
      <c r="AC727" s="228"/>
    </row>
    <row r="728" spans="1:29">
      <c r="A728" s="18"/>
      <c r="B728" s="18"/>
      <c r="C728" s="228"/>
      <c r="D728" s="228"/>
      <c r="E728" s="228"/>
      <c r="F728" s="228"/>
      <c r="G728" s="228"/>
      <c r="H728" s="228"/>
      <c r="I728" s="228"/>
      <c r="J728" s="228"/>
      <c r="K728" s="19"/>
      <c r="L728" s="228"/>
      <c r="M728" s="228"/>
      <c r="N728" s="228"/>
      <c r="O728" s="228"/>
      <c r="P728" s="228"/>
      <c r="Q728" s="281"/>
      <c r="R728" s="281"/>
      <c r="S728" s="228"/>
      <c r="T728" s="228"/>
      <c r="U728" s="228"/>
      <c r="V728" s="19"/>
      <c r="W728" s="19"/>
      <c r="X728" s="228"/>
      <c r="Y728" s="228"/>
      <c r="Z728" s="281"/>
      <c r="AA728" s="18"/>
      <c r="AB728" s="18"/>
      <c r="AC728" s="228"/>
    </row>
    <row r="729" spans="1:29">
      <c r="A729" s="18"/>
      <c r="B729" s="18"/>
      <c r="C729" s="228"/>
      <c r="D729" s="228"/>
      <c r="E729" s="228"/>
      <c r="F729" s="228"/>
      <c r="G729" s="228"/>
      <c r="H729" s="228"/>
      <c r="I729" s="228"/>
      <c r="J729" s="228"/>
      <c r="K729" s="19"/>
      <c r="L729" s="228"/>
      <c r="M729" s="228"/>
      <c r="N729" s="228"/>
      <c r="O729" s="228"/>
      <c r="P729" s="228"/>
      <c r="Q729" s="281"/>
      <c r="R729" s="281"/>
      <c r="S729" s="228"/>
      <c r="T729" s="228"/>
      <c r="U729" s="228"/>
      <c r="V729" s="19"/>
      <c r="W729" s="19"/>
      <c r="X729" s="228"/>
      <c r="Y729" s="228"/>
      <c r="Z729" s="281"/>
      <c r="AA729" s="18"/>
      <c r="AB729" s="18"/>
      <c r="AC729" s="228"/>
    </row>
    <row r="730" spans="1:29">
      <c r="A730" s="18"/>
      <c r="B730" s="18"/>
      <c r="C730" s="228"/>
      <c r="D730" s="228"/>
      <c r="E730" s="228"/>
      <c r="F730" s="228"/>
      <c r="G730" s="228"/>
      <c r="H730" s="228"/>
      <c r="I730" s="228"/>
      <c r="J730" s="228"/>
      <c r="K730" s="19"/>
      <c r="L730" s="228"/>
      <c r="M730" s="228"/>
      <c r="N730" s="228"/>
      <c r="O730" s="228"/>
      <c r="P730" s="228"/>
      <c r="Q730" s="281"/>
      <c r="R730" s="281"/>
      <c r="S730" s="228"/>
      <c r="T730" s="228"/>
      <c r="U730" s="228"/>
      <c r="V730" s="19"/>
      <c r="W730" s="19"/>
      <c r="X730" s="228"/>
      <c r="Y730" s="228"/>
      <c r="Z730" s="281"/>
      <c r="AA730" s="18"/>
      <c r="AB730" s="18"/>
      <c r="AC730" s="228"/>
    </row>
    <row r="731" spans="1:29">
      <c r="A731" s="18"/>
      <c r="B731" s="18"/>
      <c r="C731" s="228"/>
      <c r="D731" s="228"/>
      <c r="E731" s="228"/>
      <c r="F731" s="228"/>
      <c r="G731" s="228"/>
      <c r="H731" s="228"/>
      <c r="I731" s="228"/>
      <c r="J731" s="228"/>
      <c r="K731" s="19"/>
      <c r="L731" s="228"/>
      <c r="M731" s="228"/>
      <c r="N731" s="228"/>
      <c r="O731" s="228"/>
      <c r="P731" s="228"/>
      <c r="Q731" s="281"/>
      <c r="R731" s="281"/>
      <c r="S731" s="228"/>
      <c r="T731" s="228"/>
      <c r="U731" s="228"/>
      <c r="V731" s="19"/>
      <c r="W731" s="19"/>
      <c r="X731" s="228"/>
      <c r="Y731" s="228"/>
      <c r="Z731" s="281"/>
      <c r="AA731" s="18"/>
      <c r="AB731" s="18"/>
      <c r="AC731" s="228"/>
    </row>
    <row r="732" spans="1:29">
      <c r="A732" s="18"/>
      <c r="B732" s="18"/>
      <c r="C732" s="228"/>
      <c r="D732" s="228"/>
      <c r="E732" s="228"/>
      <c r="F732" s="228"/>
      <c r="G732" s="228"/>
      <c r="H732" s="228"/>
      <c r="I732" s="228"/>
      <c r="J732" s="228"/>
      <c r="K732" s="19"/>
      <c r="L732" s="228"/>
      <c r="M732" s="228"/>
      <c r="N732" s="228"/>
      <c r="O732" s="228"/>
      <c r="P732" s="228"/>
      <c r="Q732" s="281"/>
      <c r="R732" s="281"/>
      <c r="S732" s="228"/>
      <c r="T732" s="228"/>
      <c r="U732" s="228"/>
      <c r="V732" s="19"/>
      <c r="W732" s="19"/>
      <c r="X732" s="228"/>
      <c r="Y732" s="228"/>
      <c r="Z732" s="281"/>
      <c r="AA732" s="18"/>
      <c r="AB732" s="18"/>
      <c r="AC732" s="228"/>
    </row>
    <row r="733" spans="1:29">
      <c r="A733" s="18"/>
      <c r="B733" s="18"/>
      <c r="C733" s="228"/>
      <c r="D733" s="228"/>
      <c r="E733" s="228"/>
      <c r="F733" s="228"/>
      <c r="G733" s="228"/>
      <c r="H733" s="228"/>
      <c r="I733" s="228"/>
      <c r="J733" s="228"/>
      <c r="K733" s="19"/>
      <c r="L733" s="228"/>
      <c r="M733" s="228"/>
      <c r="N733" s="228"/>
      <c r="O733" s="228"/>
      <c r="P733" s="228"/>
      <c r="Q733" s="281"/>
      <c r="R733" s="281"/>
      <c r="S733" s="228"/>
      <c r="T733" s="228"/>
      <c r="U733" s="228"/>
      <c r="V733" s="19"/>
      <c r="W733" s="19"/>
      <c r="X733" s="228"/>
      <c r="Y733" s="228"/>
      <c r="Z733" s="281"/>
      <c r="AA733" s="18"/>
      <c r="AB733" s="18"/>
      <c r="AC733" s="228"/>
    </row>
    <row r="734" spans="1:29">
      <c r="A734" s="18"/>
      <c r="B734" s="18"/>
      <c r="C734" s="228"/>
      <c r="D734" s="228"/>
      <c r="E734" s="228"/>
      <c r="F734" s="228"/>
      <c r="G734" s="228"/>
      <c r="H734" s="228"/>
      <c r="I734" s="228"/>
      <c r="J734" s="228"/>
      <c r="K734" s="19"/>
      <c r="L734" s="228"/>
      <c r="M734" s="228"/>
      <c r="N734" s="228"/>
      <c r="O734" s="228"/>
      <c r="P734" s="228"/>
      <c r="Q734" s="281"/>
      <c r="R734" s="281"/>
      <c r="S734" s="228"/>
      <c r="T734" s="228"/>
      <c r="U734" s="228"/>
      <c r="V734" s="19"/>
      <c r="W734" s="19"/>
      <c r="X734" s="228"/>
      <c r="Y734" s="228"/>
      <c r="Z734" s="281"/>
      <c r="AA734" s="18"/>
      <c r="AB734" s="18"/>
      <c r="AC734" s="228"/>
    </row>
    <row r="735" spans="1:29">
      <c r="A735" s="18"/>
      <c r="B735" s="18"/>
      <c r="C735" s="228"/>
      <c r="D735" s="228"/>
      <c r="E735" s="228"/>
      <c r="F735" s="228"/>
      <c r="G735" s="228"/>
      <c r="H735" s="228"/>
      <c r="I735" s="228"/>
      <c r="J735" s="228"/>
      <c r="K735" s="19"/>
      <c r="L735" s="228"/>
      <c r="M735" s="228"/>
      <c r="N735" s="228"/>
      <c r="O735" s="228"/>
      <c r="P735" s="228"/>
      <c r="Q735" s="281"/>
      <c r="R735" s="281"/>
      <c r="S735" s="228"/>
      <c r="T735" s="228"/>
      <c r="U735" s="228"/>
      <c r="V735" s="19"/>
      <c r="W735" s="19"/>
      <c r="X735" s="228"/>
      <c r="Y735" s="228"/>
      <c r="Z735" s="281"/>
      <c r="AA735" s="18"/>
      <c r="AB735" s="18"/>
      <c r="AC735" s="228"/>
    </row>
    <row r="736" spans="1:29">
      <c r="A736" s="18"/>
      <c r="B736" s="18"/>
      <c r="C736" s="228"/>
      <c r="D736" s="228"/>
      <c r="E736" s="228"/>
      <c r="F736" s="228"/>
      <c r="G736" s="228"/>
      <c r="H736" s="228"/>
      <c r="I736" s="228"/>
      <c r="J736" s="228"/>
      <c r="K736" s="19"/>
      <c r="L736" s="228"/>
      <c r="M736" s="228"/>
      <c r="N736" s="228"/>
      <c r="O736" s="228"/>
      <c r="P736" s="228"/>
      <c r="Q736" s="281"/>
      <c r="R736" s="281"/>
      <c r="S736" s="228"/>
      <c r="T736" s="228"/>
      <c r="U736" s="228"/>
      <c r="V736" s="19"/>
      <c r="W736" s="19"/>
      <c r="X736" s="228"/>
      <c r="Y736" s="228"/>
      <c r="Z736" s="281"/>
      <c r="AA736" s="18"/>
      <c r="AB736" s="18"/>
      <c r="AC736" s="228"/>
    </row>
    <row r="737" spans="1:29">
      <c r="A737" s="18"/>
      <c r="B737" s="18"/>
      <c r="C737" s="228"/>
      <c r="D737" s="228"/>
      <c r="E737" s="228"/>
      <c r="F737" s="228"/>
      <c r="G737" s="228"/>
      <c r="H737" s="228"/>
      <c r="I737" s="228"/>
      <c r="J737" s="228"/>
      <c r="K737" s="19"/>
      <c r="L737" s="228"/>
      <c r="M737" s="228"/>
      <c r="N737" s="228"/>
      <c r="O737" s="228"/>
      <c r="P737" s="228"/>
      <c r="Q737" s="281"/>
      <c r="R737" s="281"/>
      <c r="S737" s="228"/>
      <c r="T737" s="228"/>
      <c r="U737" s="228"/>
      <c r="V737" s="19"/>
      <c r="W737" s="19"/>
      <c r="X737" s="228"/>
      <c r="Y737" s="228"/>
      <c r="Z737" s="281"/>
      <c r="AA737" s="18"/>
      <c r="AB737" s="18"/>
      <c r="AC737" s="228"/>
    </row>
    <row r="738" spans="1:29">
      <c r="A738" s="18"/>
      <c r="B738" s="18"/>
      <c r="C738" s="228"/>
      <c r="D738" s="228"/>
      <c r="E738" s="228"/>
      <c r="F738" s="228"/>
      <c r="G738" s="228"/>
      <c r="H738" s="228"/>
      <c r="I738" s="228"/>
      <c r="J738" s="228"/>
      <c r="K738" s="19"/>
      <c r="L738" s="228"/>
      <c r="M738" s="228"/>
      <c r="N738" s="228"/>
      <c r="O738" s="228"/>
      <c r="P738" s="228"/>
      <c r="Q738" s="281"/>
      <c r="R738" s="281"/>
      <c r="S738" s="228"/>
      <c r="T738" s="228"/>
      <c r="U738" s="228"/>
      <c r="V738" s="19"/>
      <c r="W738" s="19"/>
      <c r="X738" s="228"/>
      <c r="Y738" s="228"/>
      <c r="Z738" s="281"/>
      <c r="AA738" s="18"/>
      <c r="AB738" s="18"/>
      <c r="AC738" s="228"/>
    </row>
    <row r="739" spans="1:29">
      <c r="A739" s="18"/>
      <c r="B739" s="18"/>
      <c r="C739" s="228"/>
      <c r="D739" s="228"/>
      <c r="E739" s="228"/>
      <c r="F739" s="228"/>
      <c r="G739" s="228"/>
      <c r="H739" s="228"/>
      <c r="I739" s="228"/>
      <c r="J739" s="228"/>
      <c r="K739" s="19"/>
      <c r="L739" s="228"/>
      <c r="M739" s="228"/>
      <c r="N739" s="228"/>
      <c r="O739" s="228"/>
      <c r="P739" s="228"/>
      <c r="Q739" s="281"/>
      <c r="R739" s="281"/>
      <c r="S739" s="228"/>
      <c r="T739" s="228"/>
      <c r="U739" s="228"/>
      <c r="V739" s="19"/>
      <c r="W739" s="19"/>
      <c r="X739" s="228"/>
      <c r="Y739" s="228"/>
      <c r="Z739" s="281"/>
      <c r="AA739" s="18"/>
      <c r="AB739" s="18"/>
      <c r="AC739" s="228"/>
    </row>
    <row r="740" spans="1:29">
      <c r="A740" s="18"/>
      <c r="B740" s="18"/>
      <c r="C740" s="228"/>
      <c r="D740" s="228"/>
      <c r="E740" s="228"/>
      <c r="F740" s="228"/>
      <c r="G740" s="228"/>
      <c r="H740" s="228"/>
      <c r="I740" s="228"/>
      <c r="J740" s="228"/>
      <c r="K740" s="19"/>
      <c r="L740" s="228"/>
      <c r="M740" s="228"/>
      <c r="N740" s="228"/>
      <c r="O740" s="228"/>
      <c r="P740" s="228"/>
      <c r="Q740" s="281"/>
      <c r="R740" s="281"/>
      <c r="S740" s="228"/>
      <c r="T740" s="228"/>
      <c r="U740" s="228"/>
      <c r="V740" s="19"/>
      <c r="W740" s="19"/>
      <c r="X740" s="228"/>
      <c r="Y740" s="228"/>
      <c r="Z740" s="281"/>
      <c r="AA740" s="18"/>
      <c r="AB740" s="18"/>
      <c r="AC740" s="228"/>
    </row>
    <row r="741" spans="1:29">
      <c r="A741" s="18"/>
      <c r="B741" s="18"/>
      <c r="C741" s="228"/>
      <c r="D741" s="228"/>
      <c r="E741" s="228"/>
      <c r="F741" s="228"/>
      <c r="G741" s="228"/>
      <c r="H741" s="228"/>
      <c r="I741" s="228"/>
      <c r="J741" s="228"/>
      <c r="K741" s="19"/>
      <c r="L741" s="228"/>
      <c r="M741" s="228"/>
      <c r="N741" s="228"/>
      <c r="O741" s="228"/>
      <c r="P741" s="228"/>
      <c r="Q741" s="281"/>
      <c r="R741" s="281"/>
      <c r="S741" s="228"/>
      <c r="T741" s="228"/>
      <c r="U741" s="228"/>
      <c r="V741" s="19"/>
      <c r="W741" s="19"/>
      <c r="X741" s="228"/>
      <c r="Y741" s="228"/>
      <c r="Z741" s="281"/>
      <c r="AA741" s="18"/>
      <c r="AB741" s="18"/>
      <c r="AC741" s="228"/>
    </row>
    <row r="742" spans="1:29">
      <c r="A742" s="18"/>
      <c r="B742" s="18"/>
      <c r="C742" s="228"/>
      <c r="D742" s="228"/>
      <c r="E742" s="228"/>
      <c r="F742" s="228"/>
      <c r="G742" s="228"/>
      <c r="H742" s="228"/>
      <c r="I742" s="228"/>
      <c r="J742" s="228"/>
      <c r="K742" s="19"/>
      <c r="L742" s="228"/>
      <c r="M742" s="228"/>
      <c r="N742" s="228"/>
      <c r="O742" s="228"/>
      <c r="P742" s="228"/>
      <c r="Q742" s="281"/>
      <c r="R742" s="281"/>
      <c r="S742" s="228"/>
      <c r="T742" s="228"/>
      <c r="U742" s="228"/>
      <c r="V742" s="19"/>
      <c r="W742" s="19"/>
      <c r="X742" s="228"/>
      <c r="Y742" s="228"/>
      <c r="Z742" s="281"/>
      <c r="AA742" s="18"/>
      <c r="AB742" s="18"/>
      <c r="AC742" s="228"/>
    </row>
    <row r="743" spans="1:29">
      <c r="A743" s="18"/>
      <c r="B743" s="18"/>
      <c r="C743" s="228"/>
      <c r="D743" s="228"/>
      <c r="E743" s="228"/>
      <c r="F743" s="228"/>
      <c r="G743" s="228"/>
      <c r="H743" s="228"/>
      <c r="I743" s="228"/>
      <c r="J743" s="228"/>
      <c r="K743" s="19"/>
      <c r="L743" s="228"/>
      <c r="M743" s="228"/>
      <c r="N743" s="228"/>
      <c r="O743" s="228"/>
      <c r="P743" s="228"/>
      <c r="Q743" s="281"/>
      <c r="R743" s="281"/>
      <c r="S743" s="228"/>
      <c r="T743" s="228"/>
      <c r="U743" s="228"/>
      <c r="V743" s="19"/>
      <c r="W743" s="19"/>
      <c r="X743" s="228"/>
      <c r="Y743" s="228"/>
      <c r="Z743" s="281"/>
      <c r="AA743" s="18"/>
      <c r="AB743" s="18"/>
      <c r="AC743" s="228"/>
    </row>
    <row r="744" spans="1:29">
      <c r="A744" s="18"/>
      <c r="B744" s="18"/>
      <c r="C744" s="228"/>
      <c r="D744" s="228"/>
      <c r="E744" s="228"/>
      <c r="F744" s="228"/>
      <c r="G744" s="228"/>
      <c r="H744" s="228"/>
      <c r="I744" s="228"/>
      <c r="J744" s="228"/>
      <c r="K744" s="19"/>
      <c r="L744" s="228"/>
      <c r="M744" s="228"/>
      <c r="N744" s="228"/>
      <c r="O744" s="228"/>
      <c r="P744" s="228"/>
      <c r="Q744" s="281"/>
      <c r="R744" s="281"/>
      <c r="S744" s="228"/>
      <c r="T744" s="228"/>
      <c r="U744" s="228"/>
      <c r="V744" s="19"/>
      <c r="W744" s="19"/>
      <c r="X744" s="228"/>
      <c r="Y744" s="228"/>
      <c r="Z744" s="281"/>
      <c r="AA744" s="18"/>
      <c r="AB744" s="18"/>
      <c r="AC744" s="228"/>
    </row>
    <row r="745" spans="1:29">
      <c r="A745" s="18"/>
      <c r="B745" s="18"/>
      <c r="C745" s="228"/>
      <c r="D745" s="228"/>
      <c r="E745" s="228"/>
      <c r="F745" s="228"/>
      <c r="G745" s="228"/>
      <c r="H745" s="228"/>
      <c r="I745" s="228"/>
      <c r="J745" s="228"/>
      <c r="K745" s="19"/>
      <c r="L745" s="228"/>
      <c r="M745" s="228"/>
      <c r="N745" s="228"/>
      <c r="O745" s="228"/>
      <c r="P745" s="228"/>
      <c r="Q745" s="281"/>
      <c r="R745" s="281"/>
      <c r="S745" s="228"/>
      <c r="T745" s="228"/>
      <c r="U745" s="228"/>
      <c r="V745" s="19"/>
      <c r="W745" s="19"/>
      <c r="X745" s="228"/>
      <c r="Y745" s="228"/>
      <c r="Z745" s="281"/>
      <c r="AA745" s="18"/>
      <c r="AB745" s="18"/>
      <c r="AC745" s="228"/>
    </row>
    <row r="746" spans="1:29">
      <c r="A746" s="18"/>
      <c r="B746" s="18"/>
      <c r="C746" s="228"/>
      <c r="D746" s="228"/>
      <c r="E746" s="228"/>
      <c r="F746" s="228"/>
      <c r="G746" s="228"/>
      <c r="H746" s="228"/>
      <c r="I746" s="228"/>
      <c r="J746" s="228"/>
      <c r="K746" s="19"/>
      <c r="L746" s="228"/>
      <c r="M746" s="228"/>
      <c r="N746" s="228"/>
      <c r="O746" s="228"/>
      <c r="P746" s="228"/>
      <c r="Q746" s="281"/>
      <c r="R746" s="281"/>
      <c r="S746" s="228"/>
      <c r="T746" s="228"/>
      <c r="U746" s="228"/>
      <c r="V746" s="19"/>
      <c r="W746" s="19"/>
      <c r="X746" s="228"/>
      <c r="Y746" s="228"/>
      <c r="Z746" s="281"/>
      <c r="AA746" s="18"/>
      <c r="AB746" s="18"/>
      <c r="AC746" s="228"/>
    </row>
    <row r="747" spans="1:29">
      <c r="A747" s="18"/>
      <c r="B747" s="18"/>
      <c r="C747" s="228"/>
      <c r="D747" s="228"/>
      <c r="E747" s="228"/>
      <c r="F747" s="228"/>
      <c r="G747" s="228"/>
      <c r="H747" s="228"/>
      <c r="I747" s="228"/>
      <c r="J747" s="228"/>
      <c r="K747" s="19"/>
      <c r="L747" s="228"/>
      <c r="M747" s="228"/>
      <c r="N747" s="228"/>
      <c r="O747" s="228"/>
      <c r="P747" s="228"/>
      <c r="Q747" s="281"/>
      <c r="R747" s="281"/>
      <c r="S747" s="228"/>
      <c r="T747" s="228"/>
      <c r="U747" s="228"/>
      <c r="V747" s="19"/>
      <c r="W747" s="19"/>
      <c r="X747" s="228"/>
      <c r="Y747" s="228"/>
      <c r="Z747" s="281"/>
      <c r="AA747" s="18"/>
      <c r="AB747" s="18"/>
      <c r="AC747" s="228"/>
    </row>
    <row r="748" spans="1:29">
      <c r="A748" s="18"/>
      <c r="B748" s="18"/>
      <c r="C748" s="228"/>
      <c r="D748" s="228"/>
      <c r="E748" s="228"/>
      <c r="F748" s="228"/>
      <c r="G748" s="228"/>
      <c r="H748" s="228"/>
      <c r="I748" s="228"/>
      <c r="J748" s="228"/>
      <c r="K748" s="19"/>
      <c r="L748" s="228"/>
      <c r="M748" s="228"/>
      <c r="N748" s="228"/>
      <c r="O748" s="228"/>
      <c r="P748" s="228"/>
      <c r="Q748" s="281"/>
      <c r="R748" s="281"/>
      <c r="S748" s="228"/>
      <c r="T748" s="228"/>
      <c r="U748" s="228"/>
      <c r="V748" s="19"/>
      <c r="W748" s="19"/>
      <c r="X748" s="228"/>
      <c r="Y748" s="228"/>
      <c r="Z748" s="281"/>
      <c r="AA748" s="18"/>
      <c r="AB748" s="18"/>
      <c r="AC748" s="228"/>
    </row>
    <row r="749" spans="1:29">
      <c r="A749" s="18"/>
      <c r="B749" s="18"/>
      <c r="C749" s="228"/>
      <c r="D749" s="228"/>
      <c r="E749" s="228"/>
      <c r="F749" s="228"/>
      <c r="G749" s="228"/>
      <c r="H749" s="228"/>
      <c r="I749" s="228"/>
      <c r="J749" s="228"/>
      <c r="K749" s="19"/>
      <c r="L749" s="228"/>
      <c r="M749" s="228"/>
      <c r="N749" s="228"/>
      <c r="O749" s="228"/>
      <c r="P749" s="228"/>
      <c r="Q749" s="281"/>
      <c r="R749" s="281"/>
      <c r="S749" s="228"/>
      <c r="T749" s="228"/>
      <c r="U749" s="228"/>
      <c r="V749" s="19"/>
      <c r="W749" s="19"/>
      <c r="X749" s="228"/>
      <c r="Y749" s="228"/>
      <c r="Z749" s="281"/>
      <c r="AA749" s="18"/>
      <c r="AB749" s="18"/>
      <c r="AC749" s="228"/>
    </row>
    <row r="750" spans="1:29">
      <c r="A750" s="18"/>
      <c r="B750" s="18"/>
      <c r="C750" s="228"/>
      <c r="D750" s="228"/>
      <c r="E750" s="228"/>
      <c r="F750" s="228"/>
      <c r="G750" s="228"/>
      <c r="H750" s="228"/>
      <c r="I750" s="228"/>
      <c r="J750" s="228"/>
      <c r="K750" s="19"/>
      <c r="L750" s="228"/>
      <c r="M750" s="228"/>
      <c r="N750" s="228"/>
      <c r="O750" s="228"/>
      <c r="P750" s="228"/>
      <c r="Q750" s="281"/>
      <c r="R750" s="281"/>
      <c r="S750" s="228"/>
      <c r="T750" s="228"/>
      <c r="U750" s="228"/>
      <c r="V750" s="19"/>
      <c r="W750" s="19"/>
      <c r="X750" s="228"/>
      <c r="Y750" s="228"/>
      <c r="Z750" s="281"/>
      <c r="AA750" s="18"/>
      <c r="AB750" s="18"/>
      <c r="AC750" s="228"/>
    </row>
    <row r="751" spans="1:29">
      <c r="A751" s="18"/>
      <c r="B751" s="18"/>
      <c r="C751" s="228"/>
      <c r="D751" s="228"/>
      <c r="E751" s="228"/>
      <c r="F751" s="228"/>
      <c r="G751" s="228"/>
      <c r="H751" s="228"/>
      <c r="I751" s="228"/>
      <c r="J751" s="228"/>
      <c r="K751" s="19"/>
      <c r="L751" s="228"/>
      <c r="M751" s="228"/>
      <c r="N751" s="228"/>
      <c r="O751" s="228"/>
      <c r="P751" s="228"/>
      <c r="Q751" s="281"/>
      <c r="R751" s="281"/>
      <c r="S751" s="228"/>
      <c r="T751" s="228"/>
      <c r="U751" s="228"/>
      <c r="V751" s="19"/>
      <c r="W751" s="19"/>
      <c r="X751" s="228"/>
      <c r="Y751" s="228"/>
      <c r="Z751" s="281"/>
      <c r="AA751" s="18"/>
      <c r="AB751" s="18"/>
      <c r="AC751" s="228"/>
    </row>
    <row r="752" spans="1:29">
      <c r="A752" s="18"/>
      <c r="B752" s="18"/>
      <c r="C752" s="228"/>
      <c r="D752" s="228"/>
      <c r="E752" s="228"/>
      <c r="F752" s="228"/>
      <c r="G752" s="228"/>
      <c r="H752" s="228"/>
      <c r="I752" s="228"/>
      <c r="J752" s="228"/>
      <c r="K752" s="19"/>
      <c r="L752" s="228"/>
      <c r="M752" s="228"/>
      <c r="N752" s="228"/>
      <c r="O752" s="228"/>
      <c r="P752" s="228"/>
      <c r="Q752" s="281"/>
      <c r="R752" s="281"/>
      <c r="S752" s="228"/>
      <c r="T752" s="228"/>
      <c r="U752" s="228"/>
      <c r="V752" s="19"/>
      <c r="W752" s="19"/>
      <c r="X752" s="228"/>
      <c r="Y752" s="228"/>
      <c r="Z752" s="281"/>
      <c r="AA752" s="18"/>
      <c r="AB752" s="18"/>
      <c r="AC752" s="228"/>
    </row>
    <row r="753" spans="1:29">
      <c r="A753" s="18"/>
      <c r="B753" s="18"/>
      <c r="C753" s="228"/>
      <c r="D753" s="228"/>
      <c r="E753" s="228"/>
      <c r="F753" s="228"/>
      <c r="G753" s="228"/>
      <c r="H753" s="228"/>
      <c r="I753" s="228"/>
      <c r="J753" s="228"/>
      <c r="K753" s="19"/>
      <c r="L753" s="228"/>
      <c r="M753" s="228"/>
      <c r="N753" s="228"/>
      <c r="O753" s="228"/>
      <c r="P753" s="228"/>
      <c r="Q753" s="281"/>
      <c r="R753" s="281"/>
      <c r="S753" s="228"/>
      <c r="T753" s="228"/>
      <c r="U753" s="228"/>
      <c r="V753" s="19"/>
      <c r="W753" s="19"/>
      <c r="X753" s="228"/>
      <c r="Y753" s="228"/>
      <c r="Z753" s="281"/>
      <c r="AA753" s="18"/>
      <c r="AB753" s="18"/>
      <c r="AC753" s="228"/>
    </row>
    <row r="754" spans="1:29">
      <c r="A754" s="18"/>
      <c r="B754" s="18"/>
      <c r="C754" s="228"/>
      <c r="D754" s="228"/>
      <c r="E754" s="228"/>
      <c r="F754" s="228"/>
      <c r="G754" s="228"/>
      <c r="H754" s="228"/>
      <c r="I754" s="228"/>
      <c r="J754" s="228"/>
      <c r="K754" s="19"/>
      <c r="L754" s="228"/>
      <c r="M754" s="228"/>
      <c r="N754" s="228"/>
      <c r="O754" s="228"/>
      <c r="P754" s="228"/>
      <c r="Q754" s="281"/>
      <c r="R754" s="281"/>
      <c r="S754" s="228"/>
      <c r="T754" s="228"/>
      <c r="U754" s="228"/>
      <c r="V754" s="19"/>
      <c r="W754" s="19"/>
      <c r="X754" s="228"/>
      <c r="Y754" s="228"/>
      <c r="Z754" s="281"/>
      <c r="AA754" s="18"/>
      <c r="AB754" s="18"/>
      <c r="AC754" s="228"/>
    </row>
    <row r="755" spans="1:29">
      <c r="A755" s="18"/>
      <c r="B755" s="18"/>
      <c r="C755" s="228"/>
      <c r="D755" s="228"/>
      <c r="E755" s="228"/>
      <c r="F755" s="228"/>
      <c r="G755" s="228"/>
      <c r="H755" s="228"/>
      <c r="I755" s="228"/>
      <c r="J755" s="228"/>
      <c r="K755" s="19"/>
      <c r="L755" s="228"/>
      <c r="M755" s="228"/>
      <c r="N755" s="228"/>
      <c r="O755" s="228"/>
      <c r="P755" s="228"/>
      <c r="Q755" s="281"/>
      <c r="R755" s="281"/>
      <c r="S755" s="228"/>
      <c r="T755" s="228"/>
      <c r="U755" s="228"/>
      <c r="V755" s="19"/>
      <c r="W755" s="19"/>
      <c r="X755" s="228"/>
      <c r="Y755" s="228"/>
      <c r="Z755" s="281"/>
      <c r="AA755" s="18"/>
      <c r="AB755" s="18"/>
      <c r="AC755" s="228"/>
    </row>
    <row r="756" spans="1:29">
      <c r="A756" s="18"/>
      <c r="B756" s="18"/>
      <c r="C756" s="228"/>
      <c r="D756" s="228"/>
      <c r="E756" s="228"/>
      <c r="F756" s="228"/>
      <c r="G756" s="228"/>
      <c r="H756" s="228"/>
      <c r="I756" s="228"/>
      <c r="J756" s="228"/>
      <c r="K756" s="19"/>
      <c r="L756" s="228"/>
      <c r="M756" s="228"/>
      <c r="N756" s="228"/>
      <c r="O756" s="228"/>
      <c r="P756" s="228"/>
      <c r="Q756" s="281"/>
      <c r="R756" s="281"/>
      <c r="S756" s="228"/>
      <c r="T756" s="228"/>
      <c r="U756" s="228"/>
      <c r="V756" s="19"/>
      <c r="W756" s="19"/>
      <c r="X756" s="228"/>
      <c r="Y756" s="228"/>
      <c r="Z756" s="281"/>
      <c r="AA756" s="18"/>
      <c r="AB756" s="18"/>
      <c r="AC756" s="228"/>
    </row>
    <row r="757" spans="1:29">
      <c r="A757" s="18"/>
      <c r="B757" s="18"/>
      <c r="C757" s="228"/>
      <c r="D757" s="228"/>
      <c r="E757" s="228"/>
      <c r="F757" s="228"/>
      <c r="G757" s="228"/>
      <c r="H757" s="228"/>
      <c r="I757" s="228"/>
      <c r="J757" s="228"/>
      <c r="K757" s="19"/>
      <c r="L757" s="228"/>
      <c r="M757" s="228"/>
      <c r="N757" s="228"/>
      <c r="O757" s="228"/>
      <c r="P757" s="228"/>
      <c r="Q757" s="281"/>
      <c r="R757" s="281"/>
      <c r="S757" s="228"/>
      <c r="T757" s="228"/>
      <c r="U757" s="228"/>
      <c r="V757" s="19"/>
      <c r="W757" s="19"/>
      <c r="X757" s="228"/>
      <c r="Y757" s="228"/>
      <c r="Z757" s="281"/>
      <c r="AA757" s="18"/>
      <c r="AB757" s="18"/>
      <c r="AC757" s="228"/>
    </row>
    <row r="758" spans="1:29">
      <c r="A758" s="18"/>
      <c r="B758" s="18"/>
      <c r="C758" s="228"/>
      <c r="D758" s="228"/>
      <c r="E758" s="228"/>
      <c r="F758" s="228"/>
      <c r="G758" s="228"/>
      <c r="H758" s="228"/>
      <c r="I758" s="228"/>
      <c r="J758" s="228"/>
      <c r="K758" s="19"/>
      <c r="L758" s="228"/>
      <c r="M758" s="228"/>
      <c r="N758" s="228"/>
      <c r="O758" s="228"/>
      <c r="P758" s="228"/>
      <c r="Q758" s="281"/>
      <c r="R758" s="281"/>
      <c r="S758" s="228"/>
      <c r="T758" s="228"/>
      <c r="U758" s="228"/>
      <c r="V758" s="19"/>
      <c r="W758" s="19"/>
      <c r="X758" s="228"/>
      <c r="Y758" s="228"/>
      <c r="Z758" s="281"/>
      <c r="AA758" s="18"/>
      <c r="AB758" s="18"/>
      <c r="AC758" s="228"/>
    </row>
    <row r="759" spans="1:29">
      <c r="A759" s="18"/>
      <c r="B759" s="18"/>
      <c r="C759" s="228"/>
      <c r="D759" s="228"/>
      <c r="E759" s="228"/>
      <c r="F759" s="228"/>
      <c r="G759" s="228"/>
      <c r="H759" s="228"/>
      <c r="I759" s="228"/>
      <c r="J759" s="228"/>
      <c r="K759" s="19"/>
      <c r="L759" s="228"/>
      <c r="M759" s="228"/>
      <c r="N759" s="228"/>
      <c r="O759" s="228"/>
      <c r="P759" s="228"/>
      <c r="Q759" s="281"/>
      <c r="R759" s="281"/>
      <c r="S759" s="228"/>
      <c r="T759" s="228"/>
      <c r="U759" s="228"/>
      <c r="V759" s="19"/>
      <c r="W759" s="19"/>
      <c r="X759" s="228"/>
      <c r="Y759" s="228"/>
      <c r="Z759" s="281"/>
      <c r="AA759" s="18"/>
      <c r="AB759" s="18"/>
      <c r="AC759" s="228"/>
    </row>
    <row r="760" spans="1:29">
      <c r="A760" s="18"/>
      <c r="B760" s="18"/>
      <c r="C760" s="228"/>
      <c r="D760" s="228"/>
      <c r="E760" s="228"/>
      <c r="F760" s="228"/>
      <c r="G760" s="228"/>
      <c r="H760" s="228"/>
      <c r="I760" s="228"/>
      <c r="J760" s="228"/>
      <c r="K760" s="19"/>
      <c r="L760" s="228"/>
      <c r="M760" s="228"/>
      <c r="N760" s="228"/>
      <c r="O760" s="228"/>
      <c r="P760" s="228"/>
      <c r="Q760" s="281"/>
      <c r="R760" s="281"/>
      <c r="S760" s="228"/>
      <c r="T760" s="228"/>
      <c r="U760" s="228"/>
      <c r="V760" s="19"/>
      <c r="W760" s="19"/>
      <c r="X760" s="228"/>
      <c r="Y760" s="228"/>
      <c r="Z760" s="281"/>
      <c r="AA760" s="18"/>
      <c r="AB760" s="18"/>
      <c r="AC760" s="228"/>
    </row>
    <row r="761" spans="1:29">
      <c r="A761" s="18"/>
      <c r="B761" s="18"/>
      <c r="C761" s="228"/>
      <c r="D761" s="228"/>
      <c r="E761" s="228"/>
      <c r="F761" s="228"/>
      <c r="G761" s="228"/>
      <c r="H761" s="228"/>
      <c r="I761" s="228"/>
      <c r="J761" s="228"/>
      <c r="K761" s="19"/>
      <c r="L761" s="228"/>
      <c r="M761" s="228"/>
      <c r="N761" s="228"/>
      <c r="O761" s="228"/>
      <c r="P761" s="228"/>
      <c r="Q761" s="281"/>
      <c r="R761" s="281"/>
      <c r="S761" s="228"/>
      <c r="T761" s="228"/>
      <c r="U761" s="228"/>
      <c r="V761" s="19"/>
      <c r="W761" s="19"/>
      <c r="X761" s="228"/>
      <c r="Y761" s="228"/>
      <c r="Z761" s="281"/>
      <c r="AA761" s="18"/>
      <c r="AB761" s="18"/>
      <c r="AC761" s="228"/>
    </row>
    <row r="762" spans="1:29">
      <c r="A762" s="18"/>
      <c r="B762" s="18"/>
      <c r="C762" s="228"/>
      <c r="D762" s="228"/>
      <c r="E762" s="228"/>
      <c r="F762" s="228"/>
      <c r="G762" s="228"/>
      <c r="H762" s="228"/>
      <c r="I762" s="228"/>
      <c r="J762" s="228"/>
      <c r="K762" s="19"/>
      <c r="L762" s="228"/>
      <c r="M762" s="228"/>
      <c r="N762" s="228"/>
      <c r="O762" s="228"/>
      <c r="P762" s="228"/>
      <c r="Q762" s="281"/>
      <c r="R762" s="281"/>
      <c r="S762" s="228"/>
      <c r="T762" s="228"/>
      <c r="U762" s="228"/>
      <c r="V762" s="19"/>
      <c r="W762" s="19"/>
      <c r="X762" s="228"/>
      <c r="Y762" s="228"/>
      <c r="Z762" s="281"/>
      <c r="AA762" s="18"/>
      <c r="AB762" s="18"/>
      <c r="AC762" s="228"/>
    </row>
    <row r="763" spans="1:29">
      <c r="A763" s="18"/>
      <c r="B763" s="18"/>
      <c r="C763" s="228"/>
      <c r="D763" s="228"/>
      <c r="E763" s="228"/>
      <c r="F763" s="228"/>
      <c r="G763" s="228"/>
      <c r="H763" s="228"/>
      <c r="I763" s="228"/>
      <c r="J763" s="228"/>
      <c r="K763" s="19"/>
      <c r="L763" s="228"/>
      <c r="M763" s="228"/>
      <c r="N763" s="228"/>
      <c r="O763" s="228"/>
      <c r="P763" s="228"/>
      <c r="Q763" s="281"/>
      <c r="R763" s="281"/>
      <c r="S763" s="228"/>
      <c r="T763" s="228"/>
      <c r="U763" s="228"/>
      <c r="V763" s="19"/>
      <c r="W763" s="19"/>
      <c r="X763" s="228"/>
      <c r="Y763" s="228"/>
      <c r="Z763" s="281"/>
      <c r="AA763" s="18"/>
      <c r="AB763" s="18"/>
      <c r="AC763" s="228"/>
    </row>
    <row r="764" spans="1:29">
      <c r="A764" s="18"/>
      <c r="B764" s="18"/>
      <c r="C764" s="228"/>
      <c r="D764" s="228"/>
      <c r="E764" s="228"/>
      <c r="F764" s="228"/>
      <c r="G764" s="228"/>
      <c r="H764" s="228"/>
      <c r="I764" s="228"/>
      <c r="J764" s="228"/>
      <c r="K764" s="19"/>
      <c r="L764" s="228"/>
      <c r="M764" s="228"/>
      <c r="N764" s="228"/>
      <c r="O764" s="228"/>
      <c r="P764" s="228"/>
      <c r="Q764" s="281"/>
      <c r="R764" s="281"/>
      <c r="S764" s="228"/>
      <c r="T764" s="228"/>
      <c r="U764" s="228"/>
      <c r="V764" s="19"/>
      <c r="W764" s="19"/>
      <c r="X764" s="228"/>
      <c r="Y764" s="228"/>
      <c r="Z764" s="281"/>
      <c r="AA764" s="18"/>
      <c r="AB764" s="18"/>
      <c r="AC764" s="228"/>
    </row>
    <row r="765" spans="1:29">
      <c r="A765" s="18"/>
      <c r="B765" s="18"/>
      <c r="C765" s="228"/>
      <c r="D765" s="228"/>
      <c r="E765" s="228"/>
      <c r="F765" s="228"/>
      <c r="G765" s="228"/>
      <c r="H765" s="228"/>
      <c r="I765" s="228"/>
      <c r="J765" s="228"/>
      <c r="K765" s="19"/>
      <c r="L765" s="228"/>
      <c r="M765" s="228"/>
      <c r="N765" s="228"/>
      <c r="O765" s="228"/>
      <c r="P765" s="228"/>
      <c r="Q765" s="281"/>
      <c r="R765" s="281"/>
      <c r="S765" s="228"/>
      <c r="T765" s="228"/>
      <c r="U765" s="228"/>
      <c r="V765" s="19"/>
      <c r="W765" s="19"/>
      <c r="X765" s="228"/>
      <c r="Y765" s="228"/>
      <c r="Z765" s="281"/>
      <c r="AA765" s="18"/>
      <c r="AB765" s="18"/>
      <c r="AC765" s="228"/>
    </row>
    <row r="766" spans="1:29">
      <c r="A766" s="18"/>
      <c r="B766" s="18"/>
      <c r="C766" s="228"/>
      <c r="D766" s="228"/>
      <c r="E766" s="228"/>
      <c r="F766" s="228"/>
      <c r="G766" s="228"/>
      <c r="H766" s="228"/>
      <c r="I766" s="228"/>
      <c r="J766" s="228"/>
      <c r="K766" s="19"/>
      <c r="L766" s="228"/>
      <c r="M766" s="228"/>
      <c r="N766" s="228"/>
      <c r="O766" s="228"/>
      <c r="P766" s="228"/>
      <c r="Q766" s="281"/>
      <c r="R766" s="281"/>
      <c r="S766" s="228"/>
      <c r="T766" s="228"/>
      <c r="U766" s="228"/>
      <c r="V766" s="19"/>
      <c r="W766" s="19"/>
      <c r="X766" s="228"/>
      <c r="Y766" s="228"/>
      <c r="Z766" s="281"/>
      <c r="AA766" s="18"/>
      <c r="AB766" s="18"/>
      <c r="AC766" s="228"/>
    </row>
    <row r="767" spans="1:29">
      <c r="A767" s="18"/>
      <c r="B767" s="18"/>
      <c r="C767" s="228"/>
      <c r="D767" s="228"/>
      <c r="E767" s="228"/>
      <c r="F767" s="228"/>
      <c r="G767" s="228"/>
      <c r="H767" s="228"/>
      <c r="I767" s="228"/>
      <c r="J767" s="228"/>
      <c r="K767" s="19"/>
      <c r="L767" s="228"/>
      <c r="M767" s="228"/>
      <c r="N767" s="228"/>
      <c r="O767" s="228"/>
      <c r="P767" s="228"/>
      <c r="Q767" s="281"/>
      <c r="R767" s="281"/>
      <c r="S767" s="228"/>
      <c r="T767" s="228"/>
      <c r="U767" s="228"/>
      <c r="V767" s="19"/>
      <c r="W767" s="19"/>
      <c r="X767" s="228"/>
      <c r="Y767" s="228"/>
      <c r="Z767" s="281"/>
      <c r="AA767" s="18"/>
      <c r="AB767" s="18"/>
      <c r="AC767" s="228"/>
    </row>
    <row r="768" spans="1:29">
      <c r="A768" s="18"/>
      <c r="B768" s="18"/>
      <c r="C768" s="228"/>
      <c r="D768" s="228"/>
      <c r="E768" s="228"/>
      <c r="F768" s="228"/>
      <c r="G768" s="228"/>
      <c r="H768" s="228"/>
      <c r="I768" s="228"/>
      <c r="J768" s="228"/>
      <c r="K768" s="19"/>
      <c r="L768" s="228"/>
      <c r="M768" s="228"/>
      <c r="N768" s="228"/>
      <c r="O768" s="228"/>
      <c r="P768" s="228"/>
      <c r="Q768" s="281"/>
      <c r="R768" s="281"/>
      <c r="S768" s="228"/>
      <c r="T768" s="228"/>
      <c r="U768" s="228"/>
      <c r="V768" s="19"/>
      <c r="W768" s="19"/>
      <c r="X768" s="228"/>
      <c r="Y768" s="228"/>
      <c r="Z768" s="281"/>
      <c r="AA768" s="18"/>
      <c r="AB768" s="18"/>
      <c r="AC768" s="228"/>
    </row>
    <row r="769" spans="1:29">
      <c r="A769" s="18"/>
      <c r="B769" s="18"/>
      <c r="C769" s="228"/>
      <c r="D769" s="228"/>
      <c r="E769" s="228"/>
      <c r="F769" s="228"/>
      <c r="G769" s="228"/>
      <c r="H769" s="228"/>
      <c r="I769" s="228"/>
      <c r="J769" s="228"/>
      <c r="K769" s="19"/>
      <c r="L769" s="228"/>
      <c r="M769" s="228"/>
      <c r="N769" s="228"/>
      <c r="O769" s="228"/>
      <c r="P769" s="228"/>
      <c r="Q769" s="281"/>
      <c r="R769" s="281"/>
      <c r="S769" s="228"/>
      <c r="T769" s="228"/>
      <c r="U769" s="228"/>
      <c r="V769" s="19"/>
      <c r="W769" s="19"/>
      <c r="X769" s="228"/>
      <c r="Y769" s="228"/>
      <c r="Z769" s="281"/>
      <c r="AA769" s="18"/>
      <c r="AB769" s="18"/>
      <c r="AC769" s="228"/>
    </row>
    <row r="770" spans="1:29">
      <c r="A770" s="18"/>
      <c r="B770" s="18"/>
      <c r="C770" s="228"/>
      <c r="D770" s="228"/>
      <c r="E770" s="228"/>
      <c r="F770" s="228"/>
      <c r="G770" s="228"/>
      <c r="H770" s="228"/>
      <c r="I770" s="228"/>
      <c r="J770" s="228"/>
      <c r="K770" s="19"/>
      <c r="L770" s="228"/>
      <c r="M770" s="228"/>
      <c r="N770" s="228"/>
      <c r="O770" s="228"/>
      <c r="P770" s="228"/>
      <c r="Q770" s="281"/>
      <c r="R770" s="281"/>
      <c r="S770" s="228"/>
      <c r="T770" s="228"/>
      <c r="U770" s="228"/>
      <c r="V770" s="19"/>
      <c r="W770" s="19"/>
      <c r="X770" s="228"/>
      <c r="Y770" s="228"/>
      <c r="Z770" s="281"/>
      <c r="AA770" s="18"/>
      <c r="AB770" s="18"/>
      <c r="AC770" s="228"/>
    </row>
    <row r="771" spans="1:29">
      <c r="A771" s="18"/>
      <c r="B771" s="18"/>
      <c r="C771" s="228"/>
      <c r="D771" s="228"/>
      <c r="E771" s="228"/>
      <c r="F771" s="228"/>
      <c r="G771" s="228"/>
      <c r="H771" s="228"/>
      <c r="I771" s="228"/>
      <c r="J771" s="228"/>
      <c r="K771" s="19"/>
      <c r="L771" s="228"/>
      <c r="M771" s="228"/>
      <c r="N771" s="228"/>
      <c r="O771" s="228"/>
      <c r="P771" s="228"/>
      <c r="Q771" s="281"/>
      <c r="R771" s="281"/>
      <c r="S771" s="228"/>
      <c r="T771" s="228"/>
      <c r="U771" s="228"/>
      <c r="V771" s="19"/>
      <c r="W771" s="19"/>
      <c r="X771" s="228"/>
      <c r="Y771" s="228"/>
      <c r="Z771" s="281"/>
      <c r="AA771" s="18"/>
      <c r="AB771" s="18"/>
      <c r="AC771" s="228"/>
    </row>
    <row r="772" spans="1:29">
      <c r="A772" s="18"/>
      <c r="B772" s="18"/>
      <c r="C772" s="228"/>
      <c r="D772" s="228"/>
      <c r="E772" s="228"/>
      <c r="F772" s="228"/>
      <c r="G772" s="228"/>
      <c r="H772" s="228"/>
      <c r="I772" s="228"/>
      <c r="J772" s="228"/>
      <c r="K772" s="19"/>
      <c r="L772" s="228"/>
      <c r="M772" s="228"/>
      <c r="N772" s="228"/>
      <c r="O772" s="228"/>
      <c r="P772" s="228"/>
      <c r="Q772" s="281"/>
      <c r="R772" s="281"/>
      <c r="S772" s="228"/>
      <c r="T772" s="228"/>
      <c r="U772" s="228"/>
      <c r="V772" s="19"/>
      <c r="W772" s="19"/>
      <c r="X772" s="228"/>
      <c r="Y772" s="228"/>
      <c r="Z772" s="281"/>
      <c r="AA772" s="18"/>
      <c r="AB772" s="18"/>
      <c r="AC772" s="228"/>
    </row>
    <row r="773" spans="1:29">
      <c r="A773" s="18"/>
      <c r="B773" s="18"/>
      <c r="C773" s="228"/>
      <c r="D773" s="228"/>
      <c r="E773" s="228"/>
      <c r="F773" s="228"/>
      <c r="G773" s="228"/>
      <c r="H773" s="228"/>
      <c r="I773" s="228"/>
      <c r="J773" s="228"/>
      <c r="K773" s="19"/>
      <c r="L773" s="228"/>
      <c r="M773" s="228"/>
      <c r="N773" s="228"/>
      <c r="O773" s="228"/>
      <c r="P773" s="228"/>
      <c r="Q773" s="281"/>
      <c r="R773" s="281"/>
      <c r="S773" s="228"/>
      <c r="T773" s="228"/>
      <c r="U773" s="228"/>
      <c r="V773" s="19"/>
      <c r="W773" s="19"/>
      <c r="X773" s="228"/>
      <c r="Y773" s="228"/>
      <c r="Z773" s="281"/>
      <c r="AA773" s="18"/>
      <c r="AB773" s="18"/>
      <c r="AC773" s="228"/>
    </row>
    <row r="774" spans="1:29">
      <c r="A774" s="18"/>
      <c r="B774" s="18"/>
      <c r="C774" s="228"/>
      <c r="D774" s="228"/>
      <c r="E774" s="228"/>
      <c r="F774" s="228"/>
      <c r="G774" s="228"/>
      <c r="H774" s="228"/>
      <c r="I774" s="228"/>
      <c r="J774" s="228"/>
      <c r="K774" s="19"/>
      <c r="L774" s="228"/>
      <c r="M774" s="228"/>
      <c r="N774" s="228"/>
      <c r="O774" s="228"/>
      <c r="P774" s="228"/>
      <c r="Q774" s="281"/>
      <c r="R774" s="281"/>
      <c r="S774" s="228"/>
      <c r="T774" s="228"/>
      <c r="U774" s="228"/>
      <c r="V774" s="19"/>
      <c r="W774" s="19"/>
      <c r="X774" s="228"/>
      <c r="Y774" s="228"/>
      <c r="Z774" s="281"/>
      <c r="AA774" s="18"/>
      <c r="AB774" s="18"/>
      <c r="AC774" s="228"/>
    </row>
    <row r="775" spans="1:29">
      <c r="A775" s="18"/>
      <c r="B775" s="18"/>
      <c r="C775" s="228"/>
      <c r="D775" s="228"/>
      <c r="E775" s="228"/>
      <c r="F775" s="228"/>
      <c r="G775" s="228"/>
      <c r="H775" s="228"/>
      <c r="I775" s="228"/>
      <c r="J775" s="228"/>
      <c r="K775" s="19"/>
      <c r="L775" s="228"/>
      <c r="M775" s="228"/>
      <c r="N775" s="228"/>
      <c r="O775" s="228"/>
      <c r="P775" s="228"/>
      <c r="Q775" s="281"/>
      <c r="R775" s="281"/>
      <c r="S775" s="228"/>
      <c r="T775" s="228"/>
      <c r="U775" s="228"/>
      <c r="V775" s="19"/>
      <c r="W775" s="19"/>
      <c r="X775" s="228"/>
      <c r="Y775" s="228"/>
      <c r="Z775" s="281"/>
      <c r="AA775" s="18"/>
      <c r="AB775" s="18"/>
      <c r="AC775" s="228"/>
    </row>
    <row r="776" spans="1:29">
      <c r="A776" s="18"/>
      <c r="B776" s="18"/>
      <c r="C776" s="228"/>
      <c r="D776" s="228"/>
      <c r="E776" s="228"/>
      <c r="F776" s="228"/>
      <c r="G776" s="228"/>
      <c r="H776" s="228"/>
      <c r="I776" s="228"/>
      <c r="J776" s="228"/>
      <c r="K776" s="19"/>
      <c r="L776" s="228"/>
      <c r="M776" s="228"/>
      <c r="N776" s="228"/>
      <c r="O776" s="228"/>
      <c r="P776" s="228"/>
      <c r="Q776" s="281"/>
      <c r="R776" s="281"/>
      <c r="S776" s="228"/>
      <c r="T776" s="228"/>
      <c r="U776" s="228"/>
      <c r="V776" s="19"/>
      <c r="W776" s="19"/>
      <c r="X776" s="228"/>
      <c r="Y776" s="228"/>
      <c r="Z776" s="281"/>
      <c r="AA776" s="18"/>
      <c r="AB776" s="18"/>
      <c r="AC776" s="228"/>
    </row>
    <row r="777" spans="1:29">
      <c r="A777" s="18"/>
      <c r="B777" s="18"/>
      <c r="C777" s="228"/>
      <c r="D777" s="228"/>
      <c r="E777" s="228"/>
      <c r="F777" s="228"/>
      <c r="G777" s="228"/>
      <c r="H777" s="228"/>
      <c r="I777" s="228"/>
      <c r="J777" s="228"/>
      <c r="K777" s="19"/>
      <c r="L777" s="228"/>
      <c r="M777" s="228"/>
      <c r="N777" s="228"/>
      <c r="O777" s="228"/>
      <c r="P777" s="228"/>
      <c r="Q777" s="281"/>
      <c r="R777" s="281"/>
      <c r="S777" s="228"/>
      <c r="T777" s="228"/>
      <c r="U777" s="228"/>
      <c r="V777" s="19"/>
      <c r="W777" s="19"/>
      <c r="X777" s="228"/>
      <c r="Y777" s="228"/>
      <c r="Z777" s="281"/>
      <c r="AA777" s="18"/>
      <c r="AB777" s="18"/>
      <c r="AC777" s="228"/>
    </row>
    <row r="778" spans="1:29">
      <c r="A778" s="18"/>
      <c r="B778" s="18"/>
      <c r="C778" s="228"/>
      <c r="D778" s="228"/>
      <c r="E778" s="228"/>
      <c r="F778" s="228"/>
      <c r="G778" s="228"/>
      <c r="H778" s="228"/>
      <c r="I778" s="228"/>
      <c r="J778" s="228"/>
      <c r="K778" s="19"/>
      <c r="L778" s="228"/>
      <c r="M778" s="228"/>
      <c r="N778" s="228"/>
      <c r="O778" s="228"/>
      <c r="P778" s="228"/>
      <c r="Q778" s="281"/>
      <c r="R778" s="281"/>
      <c r="S778" s="228"/>
      <c r="T778" s="228"/>
      <c r="U778" s="228"/>
      <c r="V778" s="19"/>
      <c r="W778" s="19"/>
      <c r="X778" s="228"/>
      <c r="Y778" s="228"/>
      <c r="Z778" s="281"/>
      <c r="AA778" s="18"/>
      <c r="AB778" s="18"/>
      <c r="AC778" s="228"/>
    </row>
    <row r="779" spans="1:29">
      <c r="A779" s="18"/>
      <c r="B779" s="18"/>
      <c r="C779" s="228"/>
      <c r="D779" s="228"/>
      <c r="E779" s="228"/>
      <c r="F779" s="228"/>
      <c r="G779" s="228"/>
      <c r="H779" s="228"/>
      <c r="I779" s="228"/>
      <c r="J779" s="228"/>
      <c r="K779" s="19"/>
      <c r="L779" s="228"/>
      <c r="M779" s="228"/>
      <c r="N779" s="228"/>
      <c r="O779" s="228"/>
      <c r="P779" s="228"/>
      <c r="Q779" s="281"/>
      <c r="R779" s="281"/>
      <c r="S779" s="228"/>
      <c r="T779" s="228"/>
      <c r="U779" s="228"/>
      <c r="V779" s="19"/>
      <c r="W779" s="19"/>
      <c r="X779" s="228"/>
      <c r="Y779" s="228"/>
      <c r="Z779" s="281"/>
      <c r="AA779" s="18"/>
      <c r="AB779" s="18"/>
      <c r="AC779" s="228"/>
    </row>
    <row r="780" spans="1:29">
      <c r="A780" s="18"/>
      <c r="B780" s="18"/>
      <c r="C780" s="228"/>
      <c r="D780" s="228"/>
      <c r="E780" s="228"/>
      <c r="F780" s="228"/>
      <c r="G780" s="228"/>
      <c r="H780" s="228"/>
      <c r="I780" s="228"/>
      <c r="J780" s="228"/>
      <c r="K780" s="19"/>
      <c r="L780" s="228"/>
      <c r="M780" s="228"/>
      <c r="N780" s="228"/>
      <c r="O780" s="228"/>
      <c r="P780" s="228"/>
      <c r="Q780" s="281"/>
      <c r="R780" s="281"/>
      <c r="S780" s="228"/>
      <c r="T780" s="228"/>
      <c r="U780" s="228"/>
      <c r="V780" s="19"/>
      <c r="W780" s="19"/>
      <c r="X780" s="228"/>
      <c r="Y780" s="228"/>
      <c r="Z780" s="281"/>
      <c r="AA780" s="18"/>
      <c r="AB780" s="18"/>
      <c r="AC780" s="228"/>
    </row>
    <row r="781" spans="1:29">
      <c r="A781" s="18"/>
      <c r="B781" s="18"/>
      <c r="C781" s="228"/>
      <c r="D781" s="228"/>
      <c r="E781" s="228"/>
      <c r="F781" s="228"/>
      <c r="G781" s="228"/>
      <c r="H781" s="228"/>
      <c r="I781" s="228"/>
      <c r="J781" s="228"/>
      <c r="K781" s="19"/>
      <c r="L781" s="228"/>
      <c r="M781" s="228"/>
      <c r="N781" s="228"/>
      <c r="O781" s="228"/>
      <c r="P781" s="228"/>
      <c r="Q781" s="281"/>
      <c r="R781" s="281"/>
      <c r="S781" s="228"/>
      <c r="T781" s="228"/>
      <c r="U781" s="228"/>
      <c r="V781" s="19"/>
      <c r="W781" s="19"/>
      <c r="X781" s="228"/>
      <c r="Y781" s="228"/>
      <c r="Z781" s="281"/>
      <c r="AA781" s="18"/>
      <c r="AB781" s="18"/>
      <c r="AC781" s="228"/>
    </row>
    <row r="782" spans="1:29">
      <c r="A782" s="18"/>
      <c r="B782" s="18"/>
      <c r="C782" s="228"/>
      <c r="D782" s="228"/>
      <c r="E782" s="228"/>
      <c r="F782" s="228"/>
      <c r="G782" s="228"/>
      <c r="H782" s="228"/>
      <c r="I782" s="228"/>
      <c r="J782" s="228"/>
      <c r="K782" s="19"/>
      <c r="L782" s="228"/>
      <c r="M782" s="228"/>
      <c r="N782" s="228"/>
      <c r="O782" s="228"/>
      <c r="P782" s="228"/>
      <c r="Q782" s="281"/>
      <c r="R782" s="281"/>
      <c r="S782" s="228"/>
      <c r="T782" s="228"/>
      <c r="U782" s="228"/>
      <c r="V782" s="19"/>
      <c r="W782" s="19"/>
      <c r="X782" s="228"/>
      <c r="Y782" s="228"/>
      <c r="Z782" s="281"/>
      <c r="AA782" s="18"/>
      <c r="AB782" s="18"/>
      <c r="AC782" s="228"/>
    </row>
    <row r="783" spans="1:29">
      <c r="A783" s="18"/>
      <c r="B783" s="18"/>
      <c r="C783" s="228"/>
      <c r="D783" s="228"/>
      <c r="E783" s="228"/>
      <c r="F783" s="228"/>
      <c r="G783" s="228"/>
      <c r="H783" s="228"/>
      <c r="I783" s="228"/>
      <c r="J783" s="228"/>
      <c r="K783" s="19"/>
      <c r="L783" s="228"/>
      <c r="M783" s="228"/>
      <c r="N783" s="228"/>
      <c r="O783" s="228"/>
      <c r="P783" s="228"/>
      <c r="Q783" s="281"/>
      <c r="R783" s="281"/>
      <c r="S783" s="228"/>
      <c r="T783" s="228"/>
      <c r="U783" s="228"/>
      <c r="V783" s="19"/>
      <c r="W783" s="19"/>
      <c r="X783" s="228"/>
      <c r="Y783" s="228"/>
      <c r="Z783" s="281"/>
      <c r="AA783" s="18"/>
      <c r="AB783" s="18"/>
      <c r="AC783" s="228"/>
    </row>
    <row r="784" spans="1:29">
      <c r="A784" s="18"/>
      <c r="B784" s="18"/>
      <c r="C784" s="228"/>
      <c r="D784" s="228"/>
      <c r="E784" s="228"/>
      <c r="F784" s="228"/>
      <c r="G784" s="228"/>
      <c r="H784" s="228"/>
      <c r="I784" s="228"/>
      <c r="J784" s="228"/>
      <c r="K784" s="19"/>
      <c r="L784" s="228"/>
      <c r="M784" s="228"/>
      <c r="N784" s="228"/>
      <c r="O784" s="228"/>
      <c r="P784" s="228"/>
      <c r="Q784" s="281"/>
      <c r="R784" s="281"/>
      <c r="S784" s="228"/>
      <c r="T784" s="228"/>
      <c r="U784" s="228"/>
      <c r="V784" s="19"/>
      <c r="W784" s="19"/>
      <c r="X784" s="228"/>
      <c r="Y784" s="228"/>
      <c r="Z784" s="281"/>
      <c r="AA784" s="18"/>
      <c r="AB784" s="18"/>
      <c r="AC784" s="228"/>
    </row>
    <row r="785" spans="1:29">
      <c r="A785" s="18"/>
      <c r="B785" s="18"/>
      <c r="C785" s="228"/>
      <c r="D785" s="228"/>
      <c r="E785" s="228"/>
      <c r="F785" s="228"/>
      <c r="G785" s="228"/>
      <c r="H785" s="228"/>
      <c r="I785" s="228"/>
      <c r="J785" s="228"/>
      <c r="K785" s="19"/>
      <c r="L785" s="228"/>
      <c r="M785" s="228"/>
      <c r="N785" s="228"/>
      <c r="O785" s="228"/>
      <c r="P785" s="228"/>
      <c r="Q785" s="281"/>
      <c r="R785" s="281"/>
      <c r="S785" s="228"/>
      <c r="T785" s="228"/>
      <c r="U785" s="228"/>
      <c r="V785" s="19"/>
      <c r="W785" s="19"/>
      <c r="X785" s="228"/>
      <c r="Y785" s="228"/>
      <c r="Z785" s="281"/>
      <c r="AA785" s="18"/>
      <c r="AB785" s="18"/>
      <c r="AC785" s="228"/>
    </row>
    <row r="786" spans="1:29">
      <c r="A786" s="18"/>
      <c r="B786" s="18"/>
      <c r="C786" s="228"/>
      <c r="D786" s="228"/>
      <c r="E786" s="228"/>
      <c r="F786" s="228"/>
      <c r="G786" s="228"/>
      <c r="H786" s="228"/>
      <c r="I786" s="228"/>
      <c r="J786" s="228"/>
      <c r="K786" s="19"/>
      <c r="L786" s="228"/>
      <c r="M786" s="228"/>
      <c r="N786" s="228"/>
      <c r="O786" s="228"/>
      <c r="P786" s="228"/>
      <c r="Q786" s="281"/>
      <c r="R786" s="281"/>
      <c r="S786" s="228"/>
      <c r="T786" s="228"/>
      <c r="U786" s="228"/>
      <c r="V786" s="19"/>
      <c r="W786" s="19"/>
      <c r="X786" s="228"/>
      <c r="Y786" s="228"/>
      <c r="Z786" s="281"/>
      <c r="AA786" s="18"/>
      <c r="AB786" s="18"/>
      <c r="AC786" s="228"/>
    </row>
    <row r="787" spans="1:29">
      <c r="A787" s="18"/>
      <c r="B787" s="18"/>
      <c r="C787" s="228"/>
      <c r="D787" s="228"/>
      <c r="E787" s="228"/>
      <c r="F787" s="228"/>
      <c r="G787" s="228"/>
      <c r="H787" s="228"/>
      <c r="I787" s="228"/>
      <c r="J787" s="228"/>
      <c r="K787" s="19"/>
      <c r="L787" s="228"/>
      <c r="M787" s="228"/>
      <c r="N787" s="228"/>
      <c r="O787" s="228"/>
      <c r="P787" s="228"/>
      <c r="Q787" s="281"/>
      <c r="R787" s="281"/>
      <c r="S787" s="228"/>
      <c r="T787" s="228"/>
      <c r="U787" s="228"/>
      <c r="V787" s="19"/>
      <c r="W787" s="19"/>
      <c r="X787" s="228"/>
      <c r="Y787" s="228"/>
      <c r="Z787" s="281"/>
      <c r="AA787" s="18"/>
      <c r="AB787" s="18"/>
      <c r="AC787" s="228"/>
    </row>
    <row r="788" spans="1:29">
      <c r="A788" s="18"/>
      <c r="B788" s="18"/>
      <c r="C788" s="228"/>
      <c r="D788" s="228"/>
      <c r="E788" s="228"/>
      <c r="F788" s="228"/>
      <c r="G788" s="228"/>
      <c r="H788" s="228"/>
      <c r="I788" s="228"/>
      <c r="J788" s="228"/>
      <c r="K788" s="19"/>
      <c r="L788" s="228"/>
      <c r="M788" s="228"/>
      <c r="N788" s="228"/>
      <c r="O788" s="228"/>
      <c r="P788" s="228"/>
      <c r="Q788" s="281"/>
      <c r="R788" s="281"/>
      <c r="S788" s="228"/>
      <c r="T788" s="228"/>
      <c r="U788" s="228"/>
      <c r="V788" s="19"/>
      <c r="W788" s="19"/>
      <c r="X788" s="228"/>
      <c r="Y788" s="228"/>
      <c r="Z788" s="281"/>
      <c r="AA788" s="18"/>
      <c r="AB788" s="18"/>
      <c r="AC788" s="228"/>
    </row>
    <row r="789" spans="1:29">
      <c r="A789" s="18"/>
      <c r="B789" s="18"/>
      <c r="C789" s="228"/>
      <c r="D789" s="228"/>
      <c r="E789" s="228"/>
      <c r="F789" s="228"/>
      <c r="G789" s="228"/>
      <c r="H789" s="228"/>
      <c r="I789" s="228"/>
      <c r="J789" s="228"/>
      <c r="K789" s="19"/>
      <c r="L789" s="228"/>
      <c r="M789" s="228"/>
      <c r="N789" s="228"/>
      <c r="O789" s="228"/>
      <c r="P789" s="228"/>
      <c r="Q789" s="281"/>
      <c r="R789" s="281"/>
      <c r="S789" s="228"/>
      <c r="T789" s="228"/>
      <c r="U789" s="228"/>
      <c r="V789" s="19"/>
      <c r="W789" s="19"/>
      <c r="X789" s="228"/>
      <c r="Y789" s="228"/>
      <c r="Z789" s="281"/>
      <c r="AA789" s="18"/>
      <c r="AB789" s="18"/>
      <c r="AC789" s="228"/>
    </row>
    <row r="790" spans="1:29">
      <c r="A790" s="18"/>
      <c r="B790" s="18"/>
      <c r="C790" s="228"/>
      <c r="D790" s="228"/>
      <c r="E790" s="228"/>
      <c r="F790" s="228"/>
      <c r="G790" s="228"/>
      <c r="H790" s="228"/>
      <c r="I790" s="228"/>
      <c r="J790" s="228"/>
      <c r="K790" s="19"/>
      <c r="L790" s="228"/>
      <c r="M790" s="228"/>
      <c r="N790" s="228"/>
      <c r="O790" s="228"/>
      <c r="P790" s="228"/>
      <c r="Q790" s="281"/>
      <c r="R790" s="281"/>
      <c r="S790" s="228"/>
      <c r="T790" s="228"/>
      <c r="U790" s="228"/>
      <c r="V790" s="19"/>
      <c r="W790" s="19"/>
      <c r="X790" s="228"/>
      <c r="Y790" s="228"/>
      <c r="Z790" s="281"/>
      <c r="AA790" s="18"/>
      <c r="AB790" s="18"/>
      <c r="AC790" s="228"/>
    </row>
    <row r="791" spans="1:29">
      <c r="A791" s="18"/>
      <c r="B791" s="18"/>
      <c r="C791" s="228"/>
      <c r="D791" s="228"/>
      <c r="E791" s="228"/>
      <c r="F791" s="228"/>
      <c r="G791" s="228"/>
      <c r="H791" s="228"/>
      <c r="I791" s="228"/>
      <c r="J791" s="228"/>
      <c r="K791" s="19"/>
      <c r="L791" s="228"/>
      <c r="M791" s="228"/>
      <c r="N791" s="228"/>
      <c r="O791" s="228"/>
      <c r="P791" s="228"/>
      <c r="Q791" s="281"/>
      <c r="R791" s="281"/>
      <c r="S791" s="228"/>
      <c r="T791" s="228"/>
      <c r="U791" s="228"/>
      <c r="V791" s="19"/>
      <c r="W791" s="19"/>
      <c r="X791" s="228"/>
      <c r="Y791" s="228"/>
      <c r="Z791" s="281"/>
      <c r="AA791" s="18"/>
      <c r="AB791" s="18"/>
      <c r="AC791" s="228"/>
    </row>
    <row r="792" spans="1:29">
      <c r="A792" s="18"/>
      <c r="B792" s="18"/>
      <c r="C792" s="228"/>
      <c r="D792" s="228"/>
      <c r="E792" s="228"/>
      <c r="F792" s="228"/>
      <c r="G792" s="228"/>
      <c r="H792" s="228"/>
      <c r="I792" s="228"/>
      <c r="J792" s="228"/>
      <c r="K792" s="19"/>
      <c r="L792" s="228"/>
      <c r="M792" s="228"/>
      <c r="N792" s="228"/>
      <c r="O792" s="228"/>
      <c r="P792" s="228"/>
      <c r="Q792" s="281"/>
      <c r="R792" s="281"/>
      <c r="S792" s="228"/>
      <c r="T792" s="228"/>
      <c r="U792" s="228"/>
      <c r="V792" s="19"/>
      <c r="W792" s="19"/>
      <c r="X792" s="228"/>
      <c r="Y792" s="228"/>
      <c r="Z792" s="281"/>
      <c r="AA792" s="18"/>
      <c r="AB792" s="18"/>
      <c r="AC792" s="228"/>
    </row>
    <row r="793" spans="1:29">
      <c r="A793" s="18"/>
      <c r="B793" s="18"/>
      <c r="C793" s="228"/>
      <c r="D793" s="228"/>
      <c r="E793" s="228"/>
      <c r="F793" s="228"/>
      <c r="G793" s="228"/>
      <c r="H793" s="228"/>
      <c r="I793" s="228"/>
      <c r="J793" s="228"/>
      <c r="K793" s="19"/>
      <c r="L793" s="228"/>
      <c r="M793" s="228"/>
      <c r="N793" s="228"/>
      <c r="O793" s="228"/>
      <c r="P793" s="228"/>
      <c r="Q793" s="281"/>
      <c r="R793" s="281"/>
      <c r="S793" s="228"/>
      <c r="T793" s="228"/>
      <c r="U793" s="228"/>
      <c r="V793" s="19"/>
      <c r="W793" s="19"/>
      <c r="X793" s="228"/>
      <c r="Y793" s="228"/>
      <c r="Z793" s="281"/>
      <c r="AA793" s="18"/>
      <c r="AB793" s="18"/>
      <c r="AC793" s="228"/>
    </row>
    <row r="794" spans="1:29">
      <c r="A794" s="18"/>
      <c r="B794" s="18"/>
      <c r="C794" s="228"/>
      <c r="D794" s="228"/>
      <c r="E794" s="228"/>
      <c r="F794" s="228"/>
      <c r="G794" s="228"/>
      <c r="H794" s="228"/>
      <c r="I794" s="228"/>
      <c r="J794" s="228"/>
      <c r="K794" s="19"/>
      <c r="L794" s="228"/>
      <c r="M794" s="228"/>
      <c r="N794" s="228"/>
      <c r="O794" s="228"/>
      <c r="P794" s="228"/>
      <c r="Q794" s="281"/>
      <c r="R794" s="281"/>
      <c r="S794" s="228"/>
      <c r="T794" s="228"/>
      <c r="U794" s="228"/>
      <c r="V794" s="19"/>
      <c r="W794" s="19"/>
      <c r="X794" s="228"/>
      <c r="Y794" s="228"/>
      <c r="Z794" s="281"/>
      <c r="AA794" s="18"/>
      <c r="AB794" s="18"/>
      <c r="AC794" s="228"/>
    </row>
    <row r="795" spans="1:29">
      <c r="A795" s="18"/>
      <c r="B795" s="18"/>
      <c r="C795" s="228"/>
      <c r="D795" s="228"/>
      <c r="E795" s="228"/>
      <c r="F795" s="228"/>
      <c r="G795" s="228"/>
      <c r="H795" s="228"/>
      <c r="I795" s="228"/>
      <c r="J795" s="228"/>
      <c r="K795" s="19"/>
      <c r="L795" s="228"/>
      <c r="M795" s="228"/>
      <c r="N795" s="228"/>
      <c r="O795" s="228"/>
      <c r="P795" s="228"/>
      <c r="Q795" s="281"/>
      <c r="R795" s="281"/>
      <c r="S795" s="228"/>
      <c r="T795" s="228"/>
      <c r="U795" s="228"/>
      <c r="V795" s="19"/>
      <c r="W795" s="19"/>
      <c r="X795" s="228"/>
      <c r="Y795" s="228"/>
      <c r="Z795" s="281"/>
      <c r="AA795" s="18"/>
      <c r="AB795" s="18"/>
      <c r="AC795" s="228"/>
    </row>
    <row r="796" spans="1:29">
      <c r="A796" s="18"/>
      <c r="B796" s="18"/>
      <c r="C796" s="228"/>
      <c r="D796" s="228"/>
      <c r="E796" s="228"/>
      <c r="F796" s="228"/>
      <c r="G796" s="228"/>
      <c r="H796" s="228"/>
      <c r="I796" s="228"/>
      <c r="J796" s="228"/>
      <c r="K796" s="19"/>
      <c r="L796" s="228"/>
      <c r="M796" s="228"/>
      <c r="N796" s="228"/>
      <c r="O796" s="228"/>
      <c r="P796" s="228"/>
      <c r="Q796" s="281"/>
      <c r="R796" s="281"/>
      <c r="S796" s="228"/>
      <c r="T796" s="228"/>
      <c r="U796" s="228"/>
      <c r="V796" s="19"/>
      <c r="W796" s="19"/>
      <c r="X796" s="228"/>
      <c r="Y796" s="228"/>
      <c r="Z796" s="281"/>
      <c r="AA796" s="18"/>
      <c r="AB796" s="18"/>
      <c r="AC796" s="228"/>
    </row>
    <row r="797" spans="1:29">
      <c r="A797" s="18"/>
      <c r="B797" s="18"/>
      <c r="C797" s="228"/>
      <c r="D797" s="228"/>
      <c r="E797" s="228"/>
      <c r="F797" s="228"/>
      <c r="G797" s="228"/>
      <c r="H797" s="228"/>
      <c r="I797" s="228"/>
      <c r="J797" s="228"/>
      <c r="K797" s="19"/>
      <c r="L797" s="228"/>
      <c r="M797" s="228"/>
      <c r="N797" s="228"/>
      <c r="O797" s="228"/>
      <c r="P797" s="228"/>
      <c r="Q797" s="281"/>
      <c r="R797" s="281"/>
      <c r="S797" s="228"/>
      <c r="T797" s="228"/>
      <c r="U797" s="228"/>
      <c r="V797" s="19"/>
      <c r="W797" s="19"/>
      <c r="X797" s="228"/>
      <c r="Y797" s="228"/>
      <c r="Z797" s="281"/>
      <c r="AA797" s="18"/>
      <c r="AB797" s="18"/>
      <c r="AC797" s="228"/>
    </row>
    <row r="798" spans="1:29">
      <c r="A798" s="18"/>
      <c r="B798" s="18"/>
      <c r="C798" s="228"/>
      <c r="D798" s="228"/>
      <c r="E798" s="228"/>
      <c r="F798" s="228"/>
      <c r="G798" s="228"/>
      <c r="H798" s="228"/>
      <c r="I798" s="228"/>
      <c r="J798" s="228"/>
      <c r="K798" s="19"/>
      <c r="L798" s="228"/>
      <c r="M798" s="228"/>
      <c r="N798" s="228"/>
      <c r="O798" s="228"/>
      <c r="P798" s="228"/>
      <c r="Q798" s="281"/>
      <c r="R798" s="281"/>
      <c r="S798" s="228"/>
      <c r="T798" s="228"/>
      <c r="U798" s="228"/>
      <c r="V798" s="19"/>
      <c r="W798" s="19"/>
      <c r="X798" s="228"/>
      <c r="Y798" s="228"/>
      <c r="Z798" s="281"/>
      <c r="AA798" s="18"/>
      <c r="AB798" s="18"/>
      <c r="AC798" s="228"/>
    </row>
    <row r="799" spans="1:29">
      <c r="A799" s="18"/>
      <c r="B799" s="18"/>
      <c r="C799" s="228"/>
      <c r="D799" s="228"/>
      <c r="E799" s="228"/>
      <c r="F799" s="228"/>
      <c r="G799" s="228"/>
      <c r="H799" s="228"/>
      <c r="I799" s="228"/>
      <c r="J799" s="228"/>
      <c r="K799" s="19"/>
      <c r="L799" s="228"/>
      <c r="M799" s="228"/>
      <c r="N799" s="228"/>
      <c r="O799" s="228"/>
      <c r="P799" s="228"/>
      <c r="Q799" s="281"/>
      <c r="R799" s="281"/>
      <c r="S799" s="228"/>
      <c r="T799" s="228"/>
      <c r="U799" s="228"/>
      <c r="V799" s="19"/>
      <c r="W799" s="19"/>
      <c r="X799" s="228"/>
      <c r="Y799" s="228"/>
      <c r="Z799" s="281"/>
      <c r="AA799" s="18"/>
      <c r="AB799" s="18"/>
      <c r="AC799" s="228"/>
    </row>
    <row r="800" spans="1:29">
      <c r="A800" s="18"/>
      <c r="B800" s="18"/>
      <c r="C800" s="228"/>
      <c r="D800" s="228"/>
      <c r="E800" s="228"/>
      <c r="F800" s="228"/>
      <c r="G800" s="228"/>
      <c r="H800" s="228"/>
      <c r="I800" s="228"/>
      <c r="J800" s="228"/>
      <c r="K800" s="19"/>
      <c r="L800" s="228"/>
      <c r="M800" s="228"/>
      <c r="N800" s="228"/>
      <c r="O800" s="228"/>
      <c r="P800" s="228"/>
      <c r="Q800" s="281"/>
      <c r="R800" s="281"/>
      <c r="S800" s="228"/>
      <c r="T800" s="228"/>
      <c r="U800" s="228"/>
      <c r="V800" s="19"/>
      <c r="W800" s="19"/>
      <c r="X800" s="228"/>
      <c r="Y800" s="228"/>
      <c r="Z800" s="281"/>
      <c r="AA800" s="18"/>
      <c r="AB800" s="18"/>
      <c r="AC800" s="228"/>
    </row>
    <row r="801" spans="1:29">
      <c r="A801" s="18"/>
      <c r="B801" s="18"/>
      <c r="C801" s="228"/>
      <c r="D801" s="228"/>
      <c r="E801" s="228"/>
      <c r="F801" s="228"/>
      <c r="G801" s="228"/>
      <c r="H801" s="228"/>
      <c r="I801" s="228"/>
      <c r="J801" s="228"/>
      <c r="K801" s="19"/>
      <c r="L801" s="228"/>
      <c r="M801" s="228"/>
      <c r="N801" s="228"/>
      <c r="O801" s="228"/>
      <c r="P801" s="228"/>
      <c r="Q801" s="281"/>
      <c r="R801" s="281"/>
      <c r="S801" s="228"/>
      <c r="T801" s="228"/>
      <c r="U801" s="228"/>
      <c r="V801" s="19"/>
      <c r="W801" s="19"/>
      <c r="X801" s="228"/>
      <c r="Y801" s="228"/>
      <c r="Z801" s="281"/>
      <c r="AA801" s="18"/>
      <c r="AB801" s="18"/>
      <c r="AC801" s="228"/>
    </row>
    <row r="802" spans="1:29">
      <c r="A802" s="18"/>
      <c r="B802" s="18"/>
      <c r="C802" s="228"/>
      <c r="D802" s="228"/>
      <c r="E802" s="228"/>
      <c r="F802" s="228"/>
      <c r="G802" s="228"/>
      <c r="H802" s="228"/>
      <c r="I802" s="228"/>
      <c r="J802" s="228"/>
      <c r="K802" s="19"/>
      <c r="L802" s="228"/>
      <c r="M802" s="228"/>
      <c r="N802" s="228"/>
      <c r="O802" s="228"/>
      <c r="P802" s="228"/>
      <c r="Q802" s="281"/>
      <c r="R802" s="281"/>
      <c r="S802" s="228"/>
      <c r="T802" s="228"/>
      <c r="U802" s="228"/>
      <c r="V802" s="19"/>
      <c r="W802" s="19"/>
      <c r="X802" s="228"/>
      <c r="Y802" s="228"/>
      <c r="Z802" s="281"/>
      <c r="AA802" s="18"/>
      <c r="AB802" s="18"/>
      <c r="AC802" s="228"/>
    </row>
    <row r="803" spans="1:29">
      <c r="A803" s="18"/>
      <c r="B803" s="18"/>
      <c r="C803" s="228"/>
      <c r="D803" s="228"/>
      <c r="E803" s="228"/>
      <c r="F803" s="228"/>
      <c r="G803" s="228"/>
      <c r="H803" s="228"/>
      <c r="I803" s="228"/>
      <c r="J803" s="228"/>
      <c r="K803" s="19"/>
      <c r="L803" s="228"/>
      <c r="M803" s="228"/>
      <c r="N803" s="228"/>
      <c r="O803" s="228"/>
      <c r="P803" s="228"/>
      <c r="Q803" s="281"/>
      <c r="R803" s="281"/>
      <c r="S803" s="228"/>
      <c r="T803" s="228"/>
      <c r="U803" s="228"/>
      <c r="V803" s="19"/>
      <c r="W803" s="19"/>
      <c r="X803" s="228"/>
      <c r="Y803" s="228"/>
      <c r="Z803" s="281"/>
      <c r="AA803" s="18"/>
      <c r="AB803" s="18"/>
      <c r="AC803" s="228"/>
    </row>
    <row r="804" spans="1:29">
      <c r="A804" s="18"/>
      <c r="B804" s="18"/>
      <c r="C804" s="228"/>
      <c r="D804" s="228"/>
      <c r="E804" s="228"/>
      <c r="F804" s="228"/>
      <c r="G804" s="228"/>
      <c r="H804" s="228"/>
      <c r="I804" s="228"/>
      <c r="J804" s="228"/>
      <c r="K804" s="19"/>
      <c r="L804" s="228"/>
      <c r="M804" s="228"/>
      <c r="N804" s="228"/>
      <c r="O804" s="228"/>
      <c r="P804" s="228"/>
      <c r="Q804" s="281"/>
      <c r="R804" s="281"/>
      <c r="S804" s="228"/>
      <c r="T804" s="228"/>
      <c r="U804" s="228"/>
      <c r="V804" s="19"/>
      <c r="W804" s="19"/>
      <c r="X804" s="228"/>
      <c r="Y804" s="228"/>
      <c r="Z804" s="281"/>
      <c r="AA804" s="18"/>
      <c r="AB804" s="18"/>
      <c r="AC804" s="228"/>
    </row>
    <row r="805" spans="1:29">
      <c r="A805" s="18"/>
      <c r="B805" s="18"/>
      <c r="C805" s="228"/>
      <c r="D805" s="228"/>
      <c r="E805" s="228"/>
      <c r="F805" s="228"/>
      <c r="G805" s="228"/>
      <c r="H805" s="228"/>
      <c r="I805" s="228"/>
      <c r="J805" s="228"/>
      <c r="K805" s="19"/>
      <c r="L805" s="228"/>
      <c r="M805" s="228"/>
      <c r="N805" s="228"/>
      <c r="O805" s="228"/>
      <c r="P805" s="228"/>
      <c r="Q805" s="281"/>
      <c r="R805" s="281"/>
      <c r="S805" s="228"/>
      <c r="T805" s="228"/>
      <c r="U805" s="228"/>
      <c r="V805" s="19"/>
      <c r="W805" s="19"/>
      <c r="X805" s="228"/>
      <c r="Y805" s="228"/>
      <c r="Z805" s="281"/>
      <c r="AA805" s="18"/>
      <c r="AB805" s="18"/>
      <c r="AC805" s="228"/>
    </row>
    <row r="806" spans="1:29">
      <c r="A806" s="18"/>
      <c r="B806" s="18"/>
      <c r="C806" s="228"/>
      <c r="D806" s="228"/>
      <c r="E806" s="228"/>
      <c r="F806" s="228"/>
      <c r="G806" s="228"/>
      <c r="H806" s="228"/>
      <c r="I806" s="228"/>
      <c r="J806" s="228"/>
      <c r="K806" s="19"/>
      <c r="L806" s="228"/>
      <c r="M806" s="228"/>
      <c r="N806" s="228"/>
      <c r="O806" s="228"/>
      <c r="P806" s="228"/>
      <c r="Q806" s="281"/>
      <c r="R806" s="281"/>
      <c r="S806" s="228"/>
      <c r="T806" s="228"/>
      <c r="U806" s="228"/>
      <c r="V806" s="19"/>
      <c r="W806" s="19"/>
      <c r="X806" s="228"/>
      <c r="Y806" s="228"/>
      <c r="Z806" s="281"/>
      <c r="AA806" s="18"/>
      <c r="AB806" s="18"/>
      <c r="AC806" s="228"/>
    </row>
    <row r="807" spans="1:29">
      <c r="A807" s="18"/>
      <c r="B807" s="18"/>
      <c r="C807" s="228"/>
      <c r="D807" s="228"/>
      <c r="E807" s="228"/>
      <c r="F807" s="228"/>
      <c r="G807" s="228"/>
      <c r="H807" s="228"/>
      <c r="I807" s="228"/>
      <c r="J807" s="228"/>
      <c r="K807" s="19"/>
      <c r="L807" s="228"/>
      <c r="M807" s="228"/>
      <c r="N807" s="228"/>
      <c r="O807" s="228"/>
      <c r="P807" s="228"/>
      <c r="Q807" s="281"/>
      <c r="R807" s="281"/>
      <c r="S807" s="228"/>
      <c r="T807" s="228"/>
      <c r="U807" s="228"/>
      <c r="V807" s="19"/>
      <c r="W807" s="19"/>
      <c r="X807" s="228"/>
      <c r="Y807" s="228"/>
      <c r="Z807" s="281"/>
      <c r="AA807" s="18"/>
      <c r="AB807" s="18"/>
      <c r="AC807" s="228"/>
    </row>
    <row r="808" spans="1:29">
      <c r="A808" s="18"/>
      <c r="B808" s="18"/>
      <c r="C808" s="228"/>
      <c r="D808" s="228"/>
      <c r="E808" s="228"/>
      <c r="F808" s="228"/>
      <c r="G808" s="228"/>
      <c r="H808" s="228"/>
      <c r="I808" s="228"/>
      <c r="J808" s="228"/>
      <c r="K808" s="19"/>
      <c r="L808" s="228"/>
      <c r="M808" s="228"/>
      <c r="N808" s="228"/>
      <c r="O808" s="228"/>
      <c r="P808" s="228"/>
      <c r="Q808" s="281"/>
      <c r="R808" s="281"/>
      <c r="S808" s="228"/>
      <c r="T808" s="228"/>
      <c r="U808" s="228"/>
      <c r="V808" s="19"/>
      <c r="W808" s="19"/>
      <c r="X808" s="228"/>
      <c r="Y808" s="228"/>
      <c r="Z808" s="281"/>
      <c r="AA808" s="18"/>
      <c r="AB808" s="18"/>
      <c r="AC808" s="228"/>
    </row>
    <row r="809" spans="1:29">
      <c r="A809" s="18"/>
      <c r="B809" s="18"/>
      <c r="C809" s="228"/>
      <c r="D809" s="228"/>
      <c r="E809" s="228"/>
      <c r="F809" s="228"/>
      <c r="G809" s="228"/>
      <c r="H809" s="228"/>
      <c r="I809" s="228"/>
      <c r="J809" s="228"/>
      <c r="K809" s="19"/>
      <c r="L809" s="228"/>
      <c r="M809" s="228"/>
      <c r="N809" s="228"/>
      <c r="O809" s="228"/>
      <c r="P809" s="228"/>
      <c r="Q809" s="281"/>
      <c r="R809" s="281"/>
      <c r="S809" s="228"/>
      <c r="T809" s="228"/>
      <c r="U809" s="228"/>
      <c r="V809" s="19"/>
      <c r="W809" s="19"/>
      <c r="X809" s="228"/>
      <c r="Y809" s="228"/>
      <c r="Z809" s="281"/>
      <c r="AA809" s="18"/>
      <c r="AB809" s="18"/>
      <c r="AC809" s="228"/>
    </row>
    <row r="810" spans="1:29">
      <c r="A810" s="18"/>
      <c r="B810" s="18"/>
      <c r="C810" s="228"/>
      <c r="D810" s="228"/>
      <c r="E810" s="228"/>
      <c r="F810" s="228"/>
      <c r="G810" s="228"/>
      <c r="H810" s="228"/>
      <c r="I810" s="228"/>
      <c r="J810" s="228"/>
      <c r="K810" s="19"/>
      <c r="L810" s="228"/>
      <c r="M810" s="228"/>
      <c r="N810" s="228"/>
      <c r="O810" s="228"/>
      <c r="P810" s="228"/>
      <c r="Q810" s="281"/>
      <c r="R810" s="281"/>
      <c r="S810" s="228"/>
      <c r="T810" s="228"/>
      <c r="U810" s="228"/>
      <c r="V810" s="19"/>
      <c r="W810" s="19"/>
      <c r="X810" s="228"/>
      <c r="Y810" s="228"/>
      <c r="Z810" s="281"/>
      <c r="AA810" s="18"/>
      <c r="AB810" s="18"/>
      <c r="AC810" s="228"/>
    </row>
    <row r="811" spans="1:29">
      <c r="A811" s="18"/>
      <c r="B811" s="18"/>
      <c r="C811" s="228"/>
      <c r="D811" s="228"/>
      <c r="E811" s="228"/>
      <c r="F811" s="228"/>
      <c r="G811" s="228"/>
      <c r="H811" s="228"/>
      <c r="I811" s="228"/>
      <c r="J811" s="228"/>
      <c r="K811" s="19"/>
      <c r="L811" s="228"/>
      <c r="M811" s="228"/>
      <c r="N811" s="228"/>
      <c r="O811" s="228"/>
      <c r="P811" s="228"/>
      <c r="Q811" s="281"/>
      <c r="R811" s="281"/>
      <c r="S811" s="228"/>
      <c r="T811" s="228"/>
      <c r="U811" s="228"/>
      <c r="V811" s="19"/>
      <c r="W811" s="19"/>
      <c r="X811" s="228"/>
      <c r="Y811" s="228"/>
      <c r="Z811" s="281"/>
      <c r="AA811" s="18"/>
      <c r="AB811" s="18"/>
      <c r="AC811" s="228"/>
    </row>
    <row r="812" spans="1:29">
      <c r="A812" s="18"/>
      <c r="B812" s="18"/>
      <c r="C812" s="228"/>
      <c r="D812" s="228"/>
      <c r="E812" s="228"/>
      <c r="F812" s="228"/>
      <c r="G812" s="228"/>
      <c r="H812" s="228"/>
      <c r="I812" s="228"/>
      <c r="J812" s="228"/>
      <c r="K812" s="19"/>
      <c r="L812" s="228"/>
      <c r="M812" s="228"/>
      <c r="N812" s="228"/>
      <c r="O812" s="228"/>
      <c r="P812" s="228"/>
      <c r="Q812" s="281"/>
      <c r="R812" s="281"/>
      <c r="S812" s="228"/>
      <c r="T812" s="228"/>
      <c r="U812" s="228"/>
      <c r="V812" s="19"/>
      <c r="W812" s="19"/>
      <c r="X812" s="228"/>
      <c r="Y812" s="228"/>
      <c r="Z812" s="281"/>
      <c r="AA812" s="18"/>
      <c r="AB812" s="18"/>
      <c r="AC812" s="228"/>
    </row>
    <row r="813" spans="1:29">
      <c r="A813" s="18"/>
      <c r="B813" s="18"/>
      <c r="C813" s="228"/>
      <c r="D813" s="228"/>
      <c r="E813" s="228"/>
      <c r="F813" s="228"/>
      <c r="G813" s="228"/>
      <c r="H813" s="228"/>
      <c r="I813" s="228"/>
      <c r="J813" s="228"/>
      <c r="K813" s="19"/>
      <c r="L813" s="228"/>
      <c r="M813" s="228"/>
      <c r="N813" s="228"/>
      <c r="O813" s="228"/>
      <c r="P813" s="228"/>
      <c r="Q813" s="281"/>
      <c r="R813" s="281"/>
      <c r="S813" s="228"/>
      <c r="T813" s="228"/>
      <c r="U813" s="228"/>
      <c r="V813" s="19"/>
      <c r="W813" s="19"/>
      <c r="X813" s="228"/>
      <c r="Y813" s="228"/>
      <c r="Z813" s="281"/>
      <c r="AA813" s="18"/>
      <c r="AB813" s="18"/>
      <c r="AC813" s="228"/>
    </row>
    <row r="814" spans="1:29">
      <c r="A814" s="18"/>
      <c r="B814" s="18"/>
      <c r="C814" s="228"/>
      <c r="D814" s="228"/>
      <c r="E814" s="228"/>
      <c r="F814" s="228"/>
      <c r="G814" s="228"/>
      <c r="H814" s="228"/>
      <c r="I814" s="228"/>
      <c r="J814" s="228"/>
      <c r="K814" s="19"/>
      <c r="L814" s="228"/>
      <c r="M814" s="228"/>
      <c r="N814" s="228"/>
      <c r="O814" s="228"/>
      <c r="P814" s="228"/>
      <c r="Q814" s="281"/>
      <c r="R814" s="281"/>
      <c r="S814" s="228"/>
      <c r="T814" s="228"/>
      <c r="U814" s="228"/>
      <c r="V814" s="19"/>
      <c r="W814" s="19"/>
      <c r="X814" s="228"/>
      <c r="Y814" s="228"/>
      <c r="Z814" s="281"/>
      <c r="AA814" s="18"/>
      <c r="AB814" s="18"/>
      <c r="AC814" s="228"/>
    </row>
    <row r="815" spans="1:29">
      <c r="A815" s="18"/>
      <c r="B815" s="18"/>
      <c r="C815" s="228"/>
      <c r="D815" s="228"/>
      <c r="E815" s="228"/>
      <c r="F815" s="228"/>
      <c r="G815" s="228"/>
      <c r="H815" s="228"/>
      <c r="I815" s="228"/>
      <c r="J815" s="228"/>
      <c r="K815" s="19"/>
      <c r="L815" s="228"/>
      <c r="M815" s="228"/>
      <c r="N815" s="228"/>
      <c r="O815" s="228"/>
      <c r="P815" s="228"/>
      <c r="Q815" s="281"/>
      <c r="R815" s="281"/>
      <c r="S815" s="228"/>
      <c r="T815" s="228"/>
      <c r="U815" s="228"/>
      <c r="V815" s="19"/>
      <c r="W815" s="19"/>
      <c r="X815" s="228"/>
      <c r="Y815" s="228"/>
      <c r="Z815" s="281"/>
      <c r="AA815" s="18"/>
      <c r="AB815" s="18"/>
      <c r="AC815" s="228"/>
    </row>
    <row r="816" spans="1:29">
      <c r="A816" s="18"/>
      <c r="B816" s="18"/>
      <c r="C816" s="228"/>
      <c r="D816" s="228"/>
      <c r="E816" s="228"/>
      <c r="F816" s="228"/>
      <c r="G816" s="228"/>
      <c r="H816" s="228"/>
      <c r="I816" s="228"/>
      <c r="J816" s="228"/>
      <c r="K816" s="19"/>
      <c r="L816" s="228"/>
      <c r="M816" s="228"/>
      <c r="N816" s="228"/>
      <c r="O816" s="228"/>
      <c r="P816" s="228"/>
      <c r="Q816" s="281"/>
      <c r="R816" s="281"/>
      <c r="S816" s="228"/>
      <c r="T816" s="228"/>
      <c r="U816" s="228"/>
      <c r="V816" s="19"/>
      <c r="W816" s="19"/>
      <c r="X816" s="228"/>
      <c r="Y816" s="228"/>
      <c r="Z816" s="281"/>
      <c r="AA816" s="18"/>
      <c r="AB816" s="18"/>
      <c r="AC816" s="228"/>
    </row>
    <row r="817" spans="1:29">
      <c r="A817" s="18"/>
      <c r="B817" s="18"/>
      <c r="C817" s="228"/>
      <c r="D817" s="228"/>
      <c r="E817" s="228"/>
      <c r="F817" s="228"/>
      <c r="G817" s="228"/>
      <c r="H817" s="228"/>
      <c r="I817" s="228"/>
      <c r="J817" s="228"/>
      <c r="K817" s="19"/>
      <c r="L817" s="228"/>
      <c r="M817" s="228"/>
      <c r="N817" s="228"/>
      <c r="O817" s="228"/>
      <c r="P817" s="228"/>
      <c r="Q817" s="281"/>
      <c r="R817" s="281"/>
      <c r="S817" s="228"/>
      <c r="T817" s="228"/>
      <c r="U817" s="228"/>
      <c r="V817" s="19"/>
      <c r="W817" s="19"/>
      <c r="X817" s="228"/>
      <c r="Y817" s="228"/>
      <c r="Z817" s="281"/>
      <c r="AA817" s="18"/>
      <c r="AB817" s="18"/>
      <c r="AC817" s="228"/>
    </row>
    <row r="818" spans="1:29">
      <c r="A818" s="18"/>
      <c r="B818" s="18"/>
      <c r="C818" s="228"/>
      <c r="D818" s="228"/>
      <c r="E818" s="228"/>
      <c r="F818" s="228"/>
      <c r="G818" s="228"/>
      <c r="H818" s="228"/>
      <c r="I818" s="228"/>
      <c r="J818" s="228"/>
      <c r="K818" s="19"/>
      <c r="L818" s="228"/>
      <c r="M818" s="228"/>
      <c r="N818" s="228"/>
      <c r="O818" s="228"/>
      <c r="P818" s="228"/>
      <c r="Q818" s="281"/>
      <c r="R818" s="281"/>
      <c r="S818" s="228"/>
      <c r="T818" s="228"/>
      <c r="U818" s="228"/>
      <c r="V818" s="19"/>
      <c r="W818" s="19"/>
      <c r="X818" s="228"/>
      <c r="Y818" s="228"/>
      <c r="Z818" s="281"/>
      <c r="AA818" s="18"/>
      <c r="AB818" s="18"/>
      <c r="AC818" s="228"/>
    </row>
    <row r="819" spans="1:29">
      <c r="A819" s="18"/>
      <c r="B819" s="18"/>
      <c r="C819" s="228"/>
      <c r="D819" s="228"/>
      <c r="E819" s="228"/>
      <c r="F819" s="228"/>
      <c r="G819" s="228"/>
      <c r="H819" s="228"/>
      <c r="I819" s="228"/>
      <c r="J819" s="228"/>
      <c r="K819" s="19"/>
      <c r="L819" s="228"/>
      <c r="M819" s="228"/>
      <c r="N819" s="228"/>
      <c r="O819" s="228"/>
      <c r="P819" s="228"/>
      <c r="Q819" s="281"/>
      <c r="R819" s="281"/>
      <c r="S819" s="228"/>
      <c r="T819" s="228"/>
      <c r="U819" s="228"/>
      <c r="V819" s="19"/>
      <c r="W819" s="19"/>
      <c r="X819" s="228"/>
      <c r="Y819" s="228"/>
      <c r="Z819" s="281"/>
      <c r="AA819" s="18"/>
      <c r="AB819" s="18"/>
      <c r="AC819" s="228"/>
    </row>
    <row r="820" spans="1:29">
      <c r="A820" s="18"/>
      <c r="B820" s="18"/>
      <c r="C820" s="228"/>
      <c r="D820" s="228"/>
      <c r="E820" s="228"/>
      <c r="F820" s="228"/>
      <c r="G820" s="228"/>
      <c r="H820" s="228"/>
      <c r="I820" s="228"/>
      <c r="J820" s="228"/>
      <c r="K820" s="19"/>
      <c r="L820" s="228"/>
      <c r="M820" s="228"/>
      <c r="N820" s="228"/>
      <c r="O820" s="228"/>
      <c r="P820" s="228"/>
      <c r="Q820" s="281"/>
      <c r="R820" s="281"/>
      <c r="S820" s="228"/>
      <c r="T820" s="228"/>
      <c r="U820" s="228"/>
      <c r="V820" s="19"/>
      <c r="W820" s="19"/>
      <c r="X820" s="228"/>
      <c r="Y820" s="228"/>
      <c r="Z820" s="281"/>
      <c r="AA820" s="18"/>
      <c r="AB820" s="18"/>
      <c r="AC820" s="228"/>
    </row>
    <row r="821" spans="1:29">
      <c r="A821" s="18"/>
      <c r="B821" s="18"/>
      <c r="C821" s="228"/>
      <c r="D821" s="228"/>
      <c r="E821" s="228"/>
      <c r="F821" s="228"/>
      <c r="G821" s="228"/>
      <c r="H821" s="228"/>
      <c r="I821" s="228"/>
      <c r="J821" s="228"/>
      <c r="K821" s="19"/>
      <c r="L821" s="228"/>
      <c r="M821" s="228"/>
      <c r="N821" s="228"/>
      <c r="O821" s="228"/>
      <c r="P821" s="228"/>
      <c r="Q821" s="281"/>
      <c r="R821" s="281"/>
      <c r="S821" s="228"/>
      <c r="T821" s="228"/>
      <c r="U821" s="228"/>
      <c r="V821" s="19"/>
      <c r="W821" s="19"/>
      <c r="X821" s="228"/>
      <c r="Y821" s="228"/>
      <c r="Z821" s="281"/>
      <c r="AA821" s="18"/>
      <c r="AB821" s="18"/>
      <c r="AC821" s="228"/>
    </row>
    <row r="822" spans="1:29">
      <c r="A822" s="18"/>
      <c r="B822" s="18"/>
      <c r="C822" s="228"/>
      <c r="D822" s="228"/>
      <c r="E822" s="228"/>
      <c r="F822" s="228"/>
      <c r="G822" s="228"/>
      <c r="H822" s="228"/>
      <c r="I822" s="228"/>
      <c r="J822" s="228"/>
      <c r="K822" s="19"/>
      <c r="L822" s="228"/>
      <c r="M822" s="228"/>
      <c r="N822" s="228"/>
      <c r="O822" s="228"/>
      <c r="P822" s="228"/>
      <c r="Q822" s="281"/>
      <c r="R822" s="281"/>
      <c r="S822" s="228"/>
      <c r="T822" s="228"/>
      <c r="U822" s="228"/>
      <c r="V822" s="19"/>
      <c r="W822" s="19"/>
      <c r="X822" s="228"/>
      <c r="Y822" s="228"/>
      <c r="Z822" s="281"/>
      <c r="AA822" s="18"/>
      <c r="AB822" s="18"/>
      <c r="AC822" s="228"/>
    </row>
    <row r="823" spans="1:29">
      <c r="A823" s="18"/>
      <c r="B823" s="18"/>
      <c r="C823" s="228"/>
      <c r="D823" s="228"/>
      <c r="E823" s="228"/>
      <c r="F823" s="228"/>
      <c r="G823" s="228"/>
      <c r="H823" s="228"/>
      <c r="I823" s="228"/>
      <c r="J823" s="228"/>
      <c r="K823" s="19"/>
      <c r="L823" s="228"/>
      <c r="M823" s="228"/>
      <c r="N823" s="228"/>
      <c r="O823" s="228"/>
      <c r="P823" s="228"/>
      <c r="Q823" s="281"/>
      <c r="R823" s="281"/>
      <c r="S823" s="228"/>
      <c r="T823" s="228"/>
      <c r="U823" s="228"/>
      <c r="V823" s="19"/>
      <c r="W823" s="19"/>
      <c r="X823" s="228"/>
      <c r="Y823" s="228"/>
      <c r="Z823" s="281"/>
      <c r="AA823" s="18"/>
      <c r="AB823" s="18"/>
      <c r="AC823" s="228"/>
    </row>
    <row r="824" spans="1:29">
      <c r="A824" s="18"/>
      <c r="B824" s="18"/>
      <c r="C824" s="228"/>
      <c r="D824" s="228"/>
      <c r="E824" s="228"/>
      <c r="F824" s="228"/>
      <c r="G824" s="228"/>
      <c r="H824" s="228"/>
      <c r="I824" s="228"/>
      <c r="J824" s="228"/>
      <c r="K824" s="19"/>
      <c r="L824" s="228"/>
      <c r="M824" s="228"/>
      <c r="N824" s="228"/>
      <c r="O824" s="228"/>
      <c r="P824" s="228"/>
      <c r="Q824" s="281"/>
      <c r="R824" s="281"/>
      <c r="S824" s="228"/>
      <c r="T824" s="228"/>
      <c r="U824" s="228"/>
      <c r="V824" s="19"/>
      <c r="W824" s="19"/>
      <c r="X824" s="228"/>
      <c r="Y824" s="228"/>
      <c r="Z824" s="281"/>
      <c r="AA824" s="18"/>
      <c r="AB824" s="18"/>
      <c r="AC824" s="228"/>
    </row>
    <row r="825" spans="1:29">
      <c r="A825" s="18"/>
      <c r="B825" s="18"/>
      <c r="C825" s="228"/>
      <c r="D825" s="228"/>
      <c r="E825" s="228"/>
      <c r="F825" s="228"/>
      <c r="G825" s="228"/>
      <c r="H825" s="228"/>
      <c r="I825" s="228"/>
      <c r="J825" s="228"/>
      <c r="K825" s="19"/>
      <c r="L825" s="228"/>
      <c r="M825" s="228"/>
      <c r="N825" s="228"/>
      <c r="O825" s="228"/>
      <c r="P825" s="228"/>
      <c r="Q825" s="281"/>
      <c r="R825" s="281"/>
      <c r="S825" s="228"/>
      <c r="T825" s="228"/>
      <c r="U825" s="228"/>
      <c r="V825" s="19"/>
      <c r="W825" s="19"/>
      <c r="X825" s="228"/>
      <c r="Y825" s="228"/>
      <c r="Z825" s="281"/>
      <c r="AA825" s="18"/>
      <c r="AB825" s="18"/>
      <c r="AC825" s="228"/>
    </row>
    <row r="826" spans="1:29">
      <c r="A826" s="18"/>
      <c r="B826" s="18"/>
      <c r="C826" s="228"/>
      <c r="D826" s="228"/>
      <c r="E826" s="228"/>
      <c r="F826" s="228"/>
      <c r="G826" s="228"/>
      <c r="H826" s="228"/>
      <c r="I826" s="228"/>
      <c r="J826" s="228"/>
      <c r="K826" s="19"/>
      <c r="L826" s="228"/>
      <c r="M826" s="228"/>
      <c r="N826" s="228"/>
      <c r="O826" s="228"/>
      <c r="P826" s="228"/>
      <c r="Q826" s="281"/>
      <c r="R826" s="281"/>
      <c r="S826" s="228"/>
      <c r="T826" s="228"/>
      <c r="U826" s="228"/>
      <c r="V826" s="19"/>
      <c r="W826" s="19"/>
      <c r="X826" s="228"/>
      <c r="Y826" s="228"/>
      <c r="Z826" s="281"/>
      <c r="AA826" s="18"/>
      <c r="AB826" s="18"/>
      <c r="AC826" s="228"/>
    </row>
    <row r="827" spans="1:29">
      <c r="A827" s="18"/>
      <c r="B827" s="18"/>
      <c r="C827" s="228"/>
      <c r="D827" s="228"/>
      <c r="E827" s="228"/>
      <c r="F827" s="228"/>
      <c r="G827" s="228"/>
      <c r="H827" s="228"/>
      <c r="I827" s="228"/>
      <c r="J827" s="228"/>
      <c r="K827" s="19"/>
      <c r="L827" s="228"/>
      <c r="M827" s="228"/>
      <c r="N827" s="228"/>
      <c r="O827" s="228"/>
      <c r="P827" s="228"/>
      <c r="Q827" s="281"/>
      <c r="R827" s="281"/>
      <c r="S827" s="228"/>
      <c r="T827" s="228"/>
      <c r="U827" s="228"/>
      <c r="V827" s="19"/>
      <c r="W827" s="19"/>
      <c r="X827" s="228"/>
      <c r="Y827" s="228"/>
      <c r="Z827" s="281"/>
      <c r="AA827" s="18"/>
      <c r="AB827" s="18"/>
      <c r="AC827" s="228"/>
    </row>
    <row r="828" spans="1:29">
      <c r="A828" s="18"/>
      <c r="B828" s="18"/>
      <c r="C828" s="228"/>
      <c r="D828" s="228"/>
      <c r="E828" s="228"/>
      <c r="F828" s="228"/>
      <c r="G828" s="228"/>
      <c r="H828" s="228"/>
      <c r="I828" s="228"/>
      <c r="J828" s="228"/>
      <c r="K828" s="19"/>
      <c r="L828" s="228"/>
      <c r="M828" s="228"/>
      <c r="N828" s="228"/>
      <c r="O828" s="228"/>
      <c r="P828" s="228"/>
      <c r="Q828" s="281"/>
      <c r="R828" s="281"/>
      <c r="S828" s="228"/>
      <c r="T828" s="228"/>
      <c r="U828" s="228"/>
      <c r="V828" s="19"/>
      <c r="W828" s="19"/>
      <c r="X828" s="228"/>
      <c r="Y828" s="228"/>
      <c r="Z828" s="281"/>
      <c r="AA828" s="18"/>
      <c r="AB828" s="18"/>
      <c r="AC828" s="228"/>
    </row>
    <row r="829" spans="1:29">
      <c r="A829" s="18"/>
      <c r="B829" s="18"/>
      <c r="C829" s="228"/>
      <c r="D829" s="228"/>
      <c r="E829" s="228"/>
      <c r="F829" s="228"/>
      <c r="G829" s="228"/>
      <c r="H829" s="228"/>
      <c r="I829" s="228"/>
      <c r="J829" s="228"/>
      <c r="K829" s="19"/>
      <c r="L829" s="228"/>
      <c r="M829" s="228"/>
      <c r="N829" s="228"/>
      <c r="O829" s="228"/>
      <c r="P829" s="228"/>
      <c r="Q829" s="281"/>
      <c r="R829" s="281"/>
      <c r="S829" s="228"/>
      <c r="T829" s="228"/>
      <c r="U829" s="228"/>
      <c r="V829" s="19"/>
      <c r="W829" s="19"/>
      <c r="X829" s="228"/>
      <c r="Y829" s="228"/>
      <c r="Z829" s="281"/>
      <c r="AA829" s="18"/>
      <c r="AB829" s="18"/>
      <c r="AC829" s="228"/>
    </row>
    <row r="830" spans="1:29">
      <c r="A830" s="18"/>
      <c r="B830" s="18"/>
      <c r="C830" s="228"/>
      <c r="D830" s="228"/>
      <c r="E830" s="228"/>
      <c r="F830" s="228"/>
      <c r="G830" s="228"/>
      <c r="H830" s="228"/>
      <c r="I830" s="228"/>
      <c r="J830" s="228"/>
      <c r="K830" s="19"/>
      <c r="L830" s="228"/>
      <c r="M830" s="228"/>
      <c r="N830" s="228"/>
      <c r="O830" s="228"/>
      <c r="P830" s="228"/>
      <c r="Q830" s="281"/>
      <c r="R830" s="281"/>
      <c r="S830" s="228"/>
      <c r="T830" s="228"/>
      <c r="U830" s="228"/>
      <c r="V830" s="19"/>
      <c r="W830" s="19"/>
      <c r="X830" s="228"/>
      <c r="Y830" s="228"/>
      <c r="Z830" s="281"/>
      <c r="AA830" s="18"/>
      <c r="AB830" s="18"/>
      <c r="AC830" s="228"/>
    </row>
    <row r="831" spans="1:29">
      <c r="A831" s="18"/>
      <c r="B831" s="18"/>
      <c r="C831" s="228"/>
      <c r="D831" s="228"/>
      <c r="E831" s="228"/>
      <c r="F831" s="228"/>
      <c r="G831" s="228"/>
      <c r="H831" s="228"/>
      <c r="I831" s="228"/>
      <c r="J831" s="228"/>
      <c r="K831" s="19"/>
      <c r="L831" s="228"/>
      <c r="M831" s="228"/>
      <c r="N831" s="228"/>
      <c r="O831" s="228"/>
      <c r="P831" s="228"/>
      <c r="Q831" s="281"/>
      <c r="R831" s="281"/>
      <c r="S831" s="228"/>
      <c r="T831" s="228"/>
      <c r="U831" s="228"/>
      <c r="V831" s="19"/>
      <c r="W831" s="19"/>
      <c r="X831" s="228"/>
      <c r="Y831" s="228"/>
      <c r="Z831" s="281"/>
      <c r="AA831" s="18"/>
      <c r="AB831" s="18"/>
      <c r="AC831" s="228"/>
    </row>
    <row r="832" spans="1:29">
      <c r="A832" s="18"/>
      <c r="B832" s="18"/>
      <c r="C832" s="228"/>
      <c r="D832" s="228"/>
      <c r="E832" s="228"/>
      <c r="F832" s="228"/>
      <c r="G832" s="228"/>
      <c r="H832" s="228"/>
      <c r="I832" s="228"/>
      <c r="J832" s="228"/>
      <c r="K832" s="19"/>
      <c r="L832" s="228"/>
      <c r="M832" s="228"/>
      <c r="N832" s="228"/>
      <c r="O832" s="228"/>
      <c r="P832" s="228"/>
      <c r="Q832" s="281"/>
      <c r="R832" s="281"/>
      <c r="S832" s="228"/>
      <c r="T832" s="228"/>
      <c r="U832" s="228"/>
      <c r="V832" s="19"/>
      <c r="W832" s="19"/>
      <c r="X832" s="228"/>
      <c r="Y832" s="228"/>
      <c r="Z832" s="281"/>
      <c r="AA832" s="18"/>
      <c r="AB832" s="18"/>
      <c r="AC832" s="228"/>
    </row>
    <row r="833" spans="1:29">
      <c r="A833" s="18"/>
      <c r="B833" s="18"/>
      <c r="C833" s="228"/>
      <c r="D833" s="228"/>
      <c r="E833" s="228"/>
      <c r="F833" s="228"/>
      <c r="G833" s="228"/>
      <c r="H833" s="228"/>
      <c r="I833" s="228"/>
      <c r="J833" s="228"/>
      <c r="K833" s="19"/>
      <c r="L833" s="228"/>
      <c r="M833" s="228"/>
      <c r="N833" s="228"/>
      <c r="O833" s="228"/>
      <c r="P833" s="228"/>
      <c r="Q833" s="281"/>
      <c r="R833" s="281"/>
      <c r="S833" s="228"/>
      <c r="T833" s="228"/>
      <c r="U833" s="228"/>
      <c r="V833" s="19"/>
      <c r="W833" s="19"/>
      <c r="X833" s="228"/>
      <c r="Y833" s="228"/>
      <c r="Z833" s="281"/>
      <c r="AA833" s="18"/>
      <c r="AB833" s="18"/>
      <c r="AC833" s="228"/>
    </row>
    <row r="834" spans="1:29">
      <c r="A834" s="18"/>
      <c r="B834" s="18"/>
      <c r="C834" s="228"/>
      <c r="D834" s="228"/>
      <c r="E834" s="228"/>
      <c r="F834" s="228"/>
      <c r="G834" s="228"/>
      <c r="H834" s="228"/>
      <c r="I834" s="228"/>
      <c r="J834" s="228"/>
      <c r="K834" s="19"/>
      <c r="L834" s="228"/>
      <c r="M834" s="228"/>
      <c r="N834" s="228"/>
      <c r="O834" s="228"/>
      <c r="P834" s="228"/>
      <c r="Q834" s="281"/>
      <c r="R834" s="281"/>
      <c r="S834" s="228"/>
      <c r="T834" s="228"/>
      <c r="U834" s="228"/>
      <c r="V834" s="19"/>
      <c r="W834" s="19"/>
      <c r="X834" s="228"/>
      <c r="Y834" s="228"/>
      <c r="Z834" s="281"/>
      <c r="AA834" s="18"/>
      <c r="AB834" s="18"/>
      <c r="AC834" s="228"/>
    </row>
    <row r="835" spans="1:29">
      <c r="A835" s="18"/>
      <c r="B835" s="18"/>
      <c r="C835" s="228"/>
      <c r="D835" s="228"/>
      <c r="E835" s="228"/>
      <c r="F835" s="228"/>
      <c r="G835" s="228"/>
      <c r="H835" s="228"/>
      <c r="I835" s="228"/>
      <c r="J835" s="228"/>
      <c r="K835" s="19"/>
      <c r="L835" s="228"/>
      <c r="M835" s="228"/>
      <c r="N835" s="228"/>
      <c r="O835" s="228"/>
      <c r="P835" s="228"/>
      <c r="Q835" s="281"/>
      <c r="R835" s="281"/>
      <c r="S835" s="228"/>
      <c r="T835" s="228"/>
      <c r="U835" s="228"/>
      <c r="V835" s="19"/>
      <c r="W835" s="19"/>
      <c r="X835" s="228"/>
      <c r="Y835" s="228"/>
      <c r="Z835" s="281"/>
      <c r="AA835" s="18"/>
      <c r="AB835" s="18"/>
      <c r="AC835" s="228"/>
    </row>
    <row r="836" spans="1:29">
      <c r="A836" s="18"/>
      <c r="B836" s="18"/>
      <c r="C836" s="228"/>
      <c r="D836" s="228"/>
      <c r="E836" s="228"/>
      <c r="F836" s="228"/>
      <c r="G836" s="228"/>
      <c r="H836" s="228"/>
      <c r="I836" s="228"/>
      <c r="J836" s="228"/>
      <c r="K836" s="19"/>
      <c r="L836" s="228"/>
      <c r="M836" s="228"/>
      <c r="N836" s="228"/>
      <c r="O836" s="228"/>
      <c r="P836" s="228"/>
      <c r="Q836" s="281"/>
      <c r="R836" s="281"/>
      <c r="S836" s="228"/>
      <c r="T836" s="228"/>
      <c r="U836" s="228"/>
      <c r="V836" s="19"/>
      <c r="W836" s="19"/>
      <c r="X836" s="228"/>
      <c r="Y836" s="228"/>
      <c r="Z836" s="281"/>
      <c r="AA836" s="18"/>
      <c r="AB836" s="18"/>
      <c r="AC836" s="228"/>
    </row>
    <row r="837" spans="1:29">
      <c r="A837" s="18"/>
      <c r="B837" s="18"/>
      <c r="C837" s="228"/>
      <c r="D837" s="228"/>
      <c r="E837" s="228"/>
      <c r="F837" s="228"/>
      <c r="G837" s="228"/>
      <c r="H837" s="228"/>
      <c r="I837" s="228"/>
      <c r="J837" s="228"/>
      <c r="K837" s="19"/>
      <c r="L837" s="228"/>
      <c r="M837" s="228"/>
      <c r="N837" s="228"/>
      <c r="O837" s="228"/>
      <c r="P837" s="228"/>
      <c r="Q837" s="281"/>
      <c r="R837" s="281"/>
      <c r="S837" s="228"/>
      <c r="T837" s="228"/>
      <c r="U837" s="228"/>
      <c r="V837" s="19"/>
      <c r="W837" s="19"/>
      <c r="X837" s="228"/>
      <c r="Y837" s="228"/>
      <c r="Z837" s="281"/>
      <c r="AA837" s="18"/>
      <c r="AB837" s="18"/>
      <c r="AC837" s="228"/>
    </row>
    <row r="838" spans="1:29">
      <c r="A838" s="18"/>
      <c r="B838" s="18"/>
      <c r="C838" s="228"/>
      <c r="D838" s="228"/>
      <c r="E838" s="228"/>
      <c r="F838" s="228"/>
      <c r="G838" s="228"/>
      <c r="H838" s="228"/>
      <c r="I838" s="228"/>
      <c r="J838" s="228"/>
      <c r="K838" s="19"/>
      <c r="L838" s="228"/>
      <c r="M838" s="228"/>
      <c r="N838" s="228"/>
      <c r="O838" s="228"/>
      <c r="P838" s="228"/>
      <c r="Q838" s="281"/>
      <c r="R838" s="281"/>
      <c r="S838" s="228"/>
      <c r="T838" s="228"/>
      <c r="U838" s="228"/>
      <c r="V838" s="19"/>
      <c r="W838" s="19"/>
      <c r="X838" s="228"/>
      <c r="Y838" s="228"/>
      <c r="Z838" s="281"/>
      <c r="AA838" s="18"/>
      <c r="AB838" s="18"/>
      <c r="AC838" s="228"/>
    </row>
    <row r="839" spans="1:29">
      <c r="A839" s="18"/>
      <c r="B839" s="18"/>
      <c r="C839" s="228"/>
      <c r="D839" s="228"/>
      <c r="E839" s="228"/>
      <c r="F839" s="228"/>
      <c r="G839" s="228"/>
      <c r="H839" s="228"/>
      <c r="I839" s="228"/>
      <c r="J839" s="228"/>
      <c r="K839" s="19"/>
      <c r="L839" s="228"/>
      <c r="M839" s="228"/>
      <c r="N839" s="228"/>
      <c r="O839" s="228"/>
      <c r="P839" s="228"/>
      <c r="Q839" s="281"/>
      <c r="R839" s="281"/>
      <c r="S839" s="228"/>
      <c r="T839" s="228"/>
      <c r="U839" s="228"/>
      <c r="V839" s="19"/>
      <c r="W839" s="19"/>
      <c r="X839" s="228"/>
      <c r="Y839" s="228"/>
      <c r="Z839" s="281"/>
      <c r="AA839" s="18"/>
      <c r="AB839" s="18"/>
      <c r="AC839" s="228"/>
    </row>
    <row r="840" spans="1:29">
      <c r="A840" s="18"/>
      <c r="B840" s="18"/>
      <c r="C840" s="228"/>
      <c r="D840" s="228"/>
      <c r="E840" s="228"/>
      <c r="F840" s="228"/>
      <c r="G840" s="228"/>
      <c r="H840" s="228"/>
      <c r="I840" s="228"/>
      <c r="J840" s="228"/>
      <c r="K840" s="19"/>
      <c r="L840" s="228"/>
      <c r="M840" s="228"/>
      <c r="N840" s="228"/>
      <c r="O840" s="228"/>
      <c r="P840" s="228"/>
      <c r="Q840" s="281"/>
      <c r="R840" s="281"/>
      <c r="S840" s="228"/>
      <c r="T840" s="228"/>
      <c r="U840" s="228"/>
      <c r="V840" s="19"/>
      <c r="W840" s="19"/>
      <c r="X840" s="228"/>
      <c r="Y840" s="228"/>
      <c r="Z840" s="281"/>
      <c r="AA840" s="18"/>
      <c r="AB840" s="18"/>
      <c r="AC840" s="228"/>
    </row>
    <row r="841" spans="1:29">
      <c r="A841" s="18"/>
      <c r="B841" s="18"/>
      <c r="C841" s="228"/>
      <c r="D841" s="228"/>
      <c r="E841" s="228"/>
      <c r="F841" s="228"/>
      <c r="G841" s="228"/>
      <c r="H841" s="228"/>
      <c r="I841" s="228"/>
      <c r="J841" s="228"/>
      <c r="K841" s="19"/>
      <c r="L841" s="228"/>
      <c r="M841" s="228"/>
      <c r="N841" s="228"/>
      <c r="O841" s="228"/>
      <c r="P841" s="228"/>
      <c r="Q841" s="281"/>
      <c r="R841" s="281"/>
      <c r="S841" s="228"/>
      <c r="T841" s="228"/>
      <c r="U841" s="228"/>
      <c r="V841" s="19"/>
      <c r="W841" s="19"/>
      <c r="X841" s="228"/>
      <c r="Y841" s="228"/>
      <c r="Z841" s="281"/>
      <c r="AA841" s="18"/>
      <c r="AB841" s="18"/>
      <c r="AC841" s="228"/>
    </row>
    <row r="842" spans="1:29">
      <c r="A842" s="18"/>
      <c r="B842" s="18"/>
      <c r="C842" s="228"/>
      <c r="D842" s="228"/>
      <c r="E842" s="228"/>
      <c r="F842" s="228"/>
      <c r="G842" s="228"/>
      <c r="H842" s="228"/>
      <c r="I842" s="228"/>
      <c r="J842" s="228"/>
      <c r="K842" s="19"/>
      <c r="L842" s="228"/>
      <c r="M842" s="228"/>
      <c r="N842" s="228"/>
      <c r="O842" s="228"/>
      <c r="P842" s="228"/>
      <c r="Q842" s="281"/>
      <c r="R842" s="281"/>
      <c r="S842" s="228"/>
      <c r="T842" s="228"/>
      <c r="U842" s="228"/>
      <c r="V842" s="19"/>
      <c r="W842" s="19"/>
      <c r="X842" s="228"/>
      <c r="Y842" s="228"/>
      <c r="Z842" s="281"/>
      <c r="AA842" s="18"/>
      <c r="AB842" s="18"/>
      <c r="AC842" s="228"/>
    </row>
    <row r="843" spans="1:29">
      <c r="A843" s="18"/>
      <c r="B843" s="18"/>
      <c r="C843" s="228"/>
      <c r="D843" s="228"/>
      <c r="E843" s="228"/>
      <c r="F843" s="228"/>
      <c r="G843" s="228"/>
      <c r="H843" s="228"/>
      <c r="I843" s="228"/>
      <c r="J843" s="228"/>
      <c r="K843" s="19"/>
      <c r="L843" s="228"/>
      <c r="M843" s="228"/>
      <c r="N843" s="228"/>
      <c r="O843" s="228"/>
      <c r="P843" s="228"/>
      <c r="Q843" s="281"/>
      <c r="R843" s="281"/>
      <c r="S843" s="228"/>
      <c r="T843" s="228"/>
      <c r="U843" s="228"/>
      <c r="V843" s="19"/>
      <c r="W843" s="19"/>
      <c r="X843" s="228"/>
      <c r="Y843" s="228"/>
      <c r="Z843" s="281"/>
      <c r="AA843" s="18"/>
      <c r="AB843" s="18"/>
      <c r="AC843" s="228"/>
    </row>
    <row r="844" spans="1:29">
      <c r="A844" s="18"/>
      <c r="B844" s="18"/>
      <c r="C844" s="228"/>
      <c r="D844" s="228"/>
      <c r="E844" s="228"/>
      <c r="F844" s="228"/>
      <c r="G844" s="228"/>
      <c r="H844" s="228"/>
      <c r="I844" s="228"/>
      <c r="J844" s="228"/>
      <c r="K844" s="19"/>
      <c r="L844" s="228"/>
      <c r="M844" s="228"/>
      <c r="N844" s="228"/>
      <c r="O844" s="228"/>
      <c r="P844" s="228"/>
      <c r="Q844" s="281"/>
      <c r="R844" s="281"/>
      <c r="S844" s="228"/>
      <c r="T844" s="228"/>
      <c r="U844" s="228"/>
      <c r="V844" s="19"/>
      <c r="W844" s="19"/>
      <c r="X844" s="228"/>
      <c r="Y844" s="228"/>
      <c r="Z844" s="281"/>
      <c r="AA844" s="18"/>
      <c r="AB844" s="18"/>
      <c r="AC844" s="228"/>
    </row>
    <row r="845" spans="1:29">
      <c r="A845" s="18"/>
      <c r="B845" s="18"/>
      <c r="C845" s="228"/>
      <c r="D845" s="228"/>
      <c r="E845" s="228"/>
      <c r="F845" s="228"/>
      <c r="G845" s="228"/>
      <c r="H845" s="228"/>
      <c r="I845" s="228"/>
      <c r="J845" s="228"/>
      <c r="K845" s="19"/>
      <c r="L845" s="228"/>
      <c r="M845" s="228"/>
      <c r="N845" s="228"/>
      <c r="O845" s="228"/>
      <c r="P845" s="228"/>
      <c r="Q845" s="281"/>
      <c r="R845" s="281"/>
      <c r="S845" s="228"/>
      <c r="T845" s="228"/>
      <c r="U845" s="228"/>
      <c r="V845" s="19"/>
      <c r="W845" s="19"/>
      <c r="X845" s="228"/>
      <c r="Y845" s="228"/>
      <c r="Z845" s="281"/>
      <c r="AA845" s="18"/>
      <c r="AB845" s="18"/>
      <c r="AC845" s="228"/>
    </row>
    <row r="846" spans="1:29">
      <c r="A846" s="18"/>
      <c r="B846" s="18"/>
      <c r="C846" s="228"/>
      <c r="D846" s="228"/>
      <c r="E846" s="228"/>
      <c r="F846" s="228"/>
      <c r="G846" s="228"/>
      <c r="H846" s="228"/>
      <c r="I846" s="228"/>
      <c r="J846" s="228"/>
      <c r="K846" s="19"/>
      <c r="L846" s="228"/>
      <c r="M846" s="228"/>
      <c r="N846" s="228"/>
      <c r="O846" s="228"/>
      <c r="P846" s="228"/>
      <c r="Q846" s="281"/>
      <c r="R846" s="281"/>
      <c r="S846" s="228"/>
      <c r="T846" s="228"/>
      <c r="U846" s="228"/>
      <c r="V846" s="19"/>
      <c r="W846" s="19"/>
      <c r="X846" s="228"/>
      <c r="Y846" s="228"/>
      <c r="Z846" s="281"/>
      <c r="AA846" s="18"/>
      <c r="AB846" s="18"/>
      <c r="AC846" s="228"/>
    </row>
    <row r="847" spans="1:29">
      <c r="A847" s="18"/>
      <c r="B847" s="18"/>
      <c r="C847" s="228"/>
      <c r="D847" s="228"/>
      <c r="E847" s="228"/>
      <c r="F847" s="228"/>
      <c r="G847" s="228"/>
      <c r="H847" s="228"/>
      <c r="I847" s="228"/>
      <c r="J847" s="228"/>
      <c r="K847" s="19"/>
      <c r="L847" s="228"/>
      <c r="M847" s="228"/>
      <c r="N847" s="228"/>
      <c r="O847" s="228"/>
      <c r="P847" s="228"/>
      <c r="Q847" s="281"/>
      <c r="R847" s="281"/>
      <c r="S847" s="228"/>
      <c r="T847" s="228"/>
      <c r="U847" s="228"/>
      <c r="V847" s="19"/>
      <c r="W847" s="19"/>
      <c r="X847" s="228"/>
      <c r="Y847" s="228"/>
      <c r="Z847" s="281"/>
      <c r="AA847" s="18"/>
      <c r="AB847" s="18"/>
      <c r="AC847" s="228"/>
    </row>
    <row r="848" spans="1:29">
      <c r="A848" s="18"/>
      <c r="B848" s="18"/>
      <c r="C848" s="228"/>
      <c r="D848" s="228"/>
      <c r="E848" s="228"/>
      <c r="F848" s="228"/>
      <c r="G848" s="228"/>
      <c r="H848" s="228"/>
      <c r="I848" s="228"/>
      <c r="J848" s="228"/>
      <c r="K848" s="19"/>
      <c r="L848" s="228"/>
      <c r="M848" s="228"/>
      <c r="N848" s="228"/>
      <c r="O848" s="228"/>
      <c r="P848" s="228"/>
      <c r="Q848" s="281"/>
      <c r="R848" s="281"/>
      <c r="S848" s="228"/>
      <c r="T848" s="228"/>
      <c r="U848" s="228"/>
      <c r="V848" s="19"/>
      <c r="W848" s="19"/>
      <c r="X848" s="228"/>
      <c r="Y848" s="228"/>
      <c r="Z848" s="281"/>
      <c r="AA848" s="18"/>
      <c r="AB848" s="18"/>
      <c r="AC848" s="228"/>
    </row>
    <row r="849" spans="1:29">
      <c r="A849" s="18"/>
      <c r="B849" s="18"/>
      <c r="C849" s="228"/>
      <c r="D849" s="228"/>
      <c r="E849" s="228"/>
      <c r="F849" s="228"/>
      <c r="G849" s="228"/>
      <c r="H849" s="228"/>
      <c r="I849" s="228"/>
      <c r="J849" s="228"/>
      <c r="K849" s="19"/>
      <c r="L849" s="228"/>
      <c r="M849" s="228"/>
      <c r="N849" s="228"/>
      <c r="O849" s="228"/>
      <c r="P849" s="228"/>
      <c r="Q849" s="281"/>
      <c r="R849" s="281"/>
      <c r="S849" s="228"/>
      <c r="T849" s="228"/>
      <c r="U849" s="228"/>
      <c r="V849" s="19"/>
      <c r="W849" s="19"/>
      <c r="X849" s="228"/>
      <c r="Y849" s="228"/>
      <c r="Z849" s="281"/>
      <c r="AA849" s="18"/>
      <c r="AB849" s="18"/>
      <c r="AC849" s="228"/>
    </row>
    <row r="850" spans="1:29">
      <c r="A850" s="18"/>
      <c r="B850" s="18"/>
      <c r="C850" s="228"/>
      <c r="D850" s="228"/>
      <c r="E850" s="228"/>
      <c r="F850" s="228"/>
      <c r="G850" s="228"/>
      <c r="H850" s="228"/>
      <c r="I850" s="228"/>
      <c r="J850" s="228"/>
      <c r="K850" s="19"/>
      <c r="L850" s="228"/>
      <c r="M850" s="228"/>
      <c r="N850" s="228"/>
      <c r="O850" s="228"/>
      <c r="P850" s="228"/>
      <c r="Q850" s="281"/>
      <c r="R850" s="281"/>
      <c r="S850" s="228"/>
      <c r="T850" s="228"/>
      <c r="U850" s="228"/>
      <c r="V850" s="19"/>
      <c r="W850" s="19"/>
      <c r="X850" s="228"/>
      <c r="Y850" s="228"/>
      <c r="Z850" s="281"/>
      <c r="AA850" s="18"/>
      <c r="AB850" s="18"/>
      <c r="AC850" s="228"/>
    </row>
    <row r="851" spans="1:29">
      <c r="A851" s="18"/>
      <c r="B851" s="18"/>
      <c r="C851" s="228"/>
      <c r="D851" s="228"/>
      <c r="E851" s="228"/>
      <c r="F851" s="228"/>
      <c r="G851" s="228"/>
      <c r="H851" s="228"/>
      <c r="I851" s="228"/>
      <c r="J851" s="228"/>
      <c r="K851" s="19"/>
      <c r="L851" s="228"/>
      <c r="M851" s="228"/>
      <c r="N851" s="228"/>
      <c r="O851" s="228"/>
      <c r="P851" s="228"/>
      <c r="Q851" s="281"/>
      <c r="R851" s="281"/>
      <c r="S851" s="228"/>
      <c r="T851" s="228"/>
      <c r="U851" s="228"/>
      <c r="V851" s="19"/>
      <c r="W851" s="19"/>
      <c r="X851" s="228"/>
      <c r="Y851" s="228"/>
      <c r="Z851" s="281"/>
      <c r="AA851" s="18"/>
      <c r="AB851" s="18"/>
      <c r="AC851" s="228"/>
    </row>
    <row r="852" spans="1:29">
      <c r="A852" s="18"/>
      <c r="B852" s="18"/>
      <c r="C852" s="228"/>
      <c r="D852" s="228"/>
      <c r="E852" s="228"/>
      <c r="F852" s="228"/>
      <c r="G852" s="228"/>
      <c r="H852" s="228"/>
      <c r="I852" s="228"/>
      <c r="J852" s="228"/>
      <c r="K852" s="19"/>
      <c r="L852" s="228"/>
      <c r="M852" s="228"/>
      <c r="N852" s="228"/>
      <c r="O852" s="228"/>
      <c r="P852" s="228"/>
      <c r="Q852" s="281"/>
      <c r="R852" s="281"/>
      <c r="S852" s="228"/>
      <c r="T852" s="228"/>
      <c r="U852" s="228"/>
      <c r="V852" s="19"/>
      <c r="W852" s="19"/>
      <c r="X852" s="228"/>
      <c r="Y852" s="228"/>
      <c r="Z852" s="281"/>
      <c r="AA852" s="18"/>
      <c r="AB852" s="18"/>
      <c r="AC852" s="228"/>
    </row>
    <row r="853" spans="1:29">
      <c r="A853" s="18"/>
      <c r="B853" s="18"/>
      <c r="C853" s="228"/>
      <c r="D853" s="228"/>
      <c r="E853" s="228"/>
      <c r="F853" s="228"/>
      <c r="G853" s="228"/>
      <c r="H853" s="228"/>
      <c r="I853" s="228"/>
      <c r="J853" s="228"/>
      <c r="K853" s="19"/>
      <c r="L853" s="228"/>
      <c r="M853" s="228"/>
      <c r="N853" s="228"/>
      <c r="O853" s="228"/>
      <c r="P853" s="228"/>
      <c r="Q853" s="281"/>
      <c r="R853" s="281"/>
      <c r="S853" s="228"/>
      <c r="T853" s="228"/>
      <c r="U853" s="228"/>
      <c r="V853" s="19"/>
      <c r="W853" s="19"/>
      <c r="X853" s="228"/>
      <c r="Y853" s="228"/>
      <c r="Z853" s="281"/>
      <c r="AA853" s="18"/>
      <c r="AB853" s="18"/>
      <c r="AC853" s="228"/>
    </row>
    <row r="854" spans="1:29">
      <c r="A854" s="18"/>
      <c r="B854" s="18"/>
      <c r="C854" s="228"/>
      <c r="D854" s="228"/>
      <c r="E854" s="228"/>
      <c r="F854" s="228"/>
      <c r="G854" s="228"/>
      <c r="H854" s="228"/>
      <c r="I854" s="228"/>
      <c r="J854" s="228"/>
      <c r="K854" s="19"/>
      <c r="L854" s="228"/>
      <c r="M854" s="228"/>
      <c r="N854" s="228"/>
      <c r="O854" s="228"/>
      <c r="P854" s="228"/>
      <c r="Q854" s="281"/>
      <c r="R854" s="281"/>
      <c r="S854" s="228"/>
      <c r="T854" s="228"/>
      <c r="U854" s="228"/>
      <c r="V854" s="19"/>
      <c r="W854" s="19"/>
      <c r="X854" s="228"/>
      <c r="Y854" s="228"/>
      <c r="Z854" s="281"/>
      <c r="AA854" s="18"/>
      <c r="AB854" s="18"/>
      <c r="AC854" s="228"/>
    </row>
    <row r="855" spans="1:29">
      <c r="A855" s="18"/>
      <c r="B855" s="18"/>
      <c r="C855" s="228"/>
      <c r="D855" s="228"/>
      <c r="E855" s="228"/>
      <c r="F855" s="228"/>
      <c r="G855" s="228"/>
      <c r="H855" s="228"/>
      <c r="I855" s="228"/>
      <c r="J855" s="228"/>
      <c r="K855" s="19"/>
      <c r="L855" s="228"/>
      <c r="M855" s="228"/>
      <c r="N855" s="228"/>
      <c r="O855" s="228"/>
      <c r="P855" s="228"/>
      <c r="Q855" s="281"/>
      <c r="R855" s="281"/>
      <c r="S855" s="228"/>
      <c r="T855" s="228"/>
      <c r="U855" s="228"/>
      <c r="V855" s="19"/>
      <c r="W855" s="19"/>
      <c r="X855" s="228"/>
      <c r="Y855" s="228"/>
      <c r="Z855" s="281"/>
      <c r="AA855" s="18"/>
      <c r="AB855" s="18"/>
      <c r="AC855" s="228"/>
    </row>
    <row r="856" spans="1:29">
      <c r="A856" s="18"/>
      <c r="B856" s="18"/>
      <c r="C856" s="228"/>
      <c r="D856" s="228"/>
      <c r="E856" s="228"/>
      <c r="F856" s="228"/>
      <c r="G856" s="228"/>
      <c r="H856" s="228"/>
      <c r="I856" s="228"/>
      <c r="J856" s="228"/>
      <c r="K856" s="19"/>
      <c r="L856" s="228"/>
      <c r="M856" s="228"/>
      <c r="N856" s="228"/>
      <c r="O856" s="228"/>
      <c r="P856" s="228"/>
      <c r="Q856" s="281"/>
      <c r="R856" s="281"/>
      <c r="S856" s="228"/>
      <c r="T856" s="228"/>
      <c r="U856" s="228"/>
      <c r="V856" s="19"/>
      <c r="W856" s="19"/>
      <c r="X856" s="228"/>
      <c r="Y856" s="228"/>
      <c r="Z856" s="281"/>
      <c r="AA856" s="18"/>
      <c r="AB856" s="18"/>
      <c r="AC856" s="228"/>
    </row>
    <row r="857" spans="1:29">
      <c r="A857" s="18"/>
      <c r="B857" s="18"/>
      <c r="C857" s="228"/>
      <c r="D857" s="228"/>
      <c r="E857" s="228"/>
      <c r="F857" s="228"/>
      <c r="G857" s="228"/>
      <c r="H857" s="228"/>
      <c r="I857" s="228"/>
      <c r="J857" s="228"/>
      <c r="K857" s="19"/>
      <c r="L857" s="228"/>
      <c r="M857" s="228"/>
      <c r="N857" s="228"/>
      <c r="O857" s="228"/>
      <c r="P857" s="228"/>
      <c r="Q857" s="281"/>
      <c r="R857" s="281"/>
      <c r="S857" s="228"/>
      <c r="T857" s="228"/>
      <c r="U857" s="228"/>
      <c r="V857" s="19"/>
      <c r="W857" s="19"/>
      <c r="X857" s="228"/>
      <c r="Y857" s="228"/>
      <c r="Z857" s="281"/>
      <c r="AA857" s="18"/>
      <c r="AB857" s="18"/>
      <c r="AC857" s="228"/>
    </row>
    <row r="858" spans="1:29">
      <c r="A858" s="18"/>
      <c r="B858" s="18"/>
      <c r="C858" s="228"/>
      <c r="D858" s="228"/>
      <c r="E858" s="228"/>
      <c r="F858" s="228"/>
      <c r="G858" s="228"/>
      <c r="H858" s="228"/>
      <c r="I858" s="228"/>
      <c r="J858" s="228"/>
      <c r="K858" s="19"/>
      <c r="L858" s="228"/>
      <c r="M858" s="228"/>
      <c r="N858" s="228"/>
      <c r="O858" s="228"/>
      <c r="P858" s="228"/>
      <c r="Q858" s="281"/>
      <c r="R858" s="281"/>
      <c r="S858" s="228"/>
      <c r="T858" s="228"/>
      <c r="U858" s="228"/>
      <c r="V858" s="19"/>
      <c r="W858" s="19"/>
      <c r="X858" s="228"/>
      <c r="Y858" s="228"/>
      <c r="Z858" s="281"/>
      <c r="AA858" s="18"/>
      <c r="AB858" s="18"/>
      <c r="AC858" s="228"/>
    </row>
    <row r="859" spans="1:29">
      <c r="A859" s="18"/>
      <c r="B859" s="18"/>
      <c r="C859" s="228"/>
      <c r="D859" s="228"/>
      <c r="E859" s="228"/>
      <c r="F859" s="228"/>
      <c r="G859" s="228"/>
      <c r="H859" s="228"/>
      <c r="I859" s="228"/>
      <c r="J859" s="228"/>
      <c r="K859" s="19"/>
      <c r="L859" s="228"/>
      <c r="M859" s="228"/>
      <c r="N859" s="228"/>
      <c r="O859" s="228"/>
      <c r="P859" s="228"/>
      <c r="Q859" s="281"/>
      <c r="R859" s="281"/>
      <c r="S859" s="228"/>
      <c r="T859" s="228"/>
      <c r="U859" s="228"/>
      <c r="V859" s="19"/>
      <c r="W859" s="19"/>
      <c r="X859" s="228"/>
      <c r="Y859" s="228"/>
      <c r="Z859" s="281"/>
      <c r="AA859" s="18"/>
      <c r="AB859" s="18"/>
      <c r="AC859" s="228"/>
    </row>
    <row r="860" spans="1:29">
      <c r="A860" s="18"/>
      <c r="B860" s="18"/>
      <c r="C860" s="228"/>
      <c r="D860" s="228"/>
      <c r="E860" s="228"/>
      <c r="F860" s="228"/>
      <c r="G860" s="228"/>
      <c r="H860" s="228"/>
      <c r="I860" s="228"/>
      <c r="J860" s="228"/>
      <c r="K860" s="19"/>
      <c r="L860" s="228"/>
      <c r="M860" s="228"/>
      <c r="N860" s="228"/>
      <c r="O860" s="228"/>
      <c r="P860" s="228"/>
      <c r="Q860" s="281"/>
      <c r="R860" s="281"/>
      <c r="S860" s="228"/>
      <c r="T860" s="228"/>
      <c r="U860" s="228"/>
      <c r="V860" s="19"/>
      <c r="W860" s="19"/>
      <c r="X860" s="228"/>
      <c r="Y860" s="228"/>
      <c r="Z860" s="281"/>
      <c r="AA860" s="18"/>
      <c r="AB860" s="18"/>
      <c r="AC860" s="228"/>
    </row>
    <row r="861" spans="1:29">
      <c r="A861" s="18"/>
      <c r="B861" s="18"/>
      <c r="C861" s="228"/>
      <c r="D861" s="228"/>
      <c r="E861" s="228"/>
      <c r="F861" s="228"/>
      <c r="G861" s="228"/>
      <c r="H861" s="228"/>
      <c r="I861" s="228"/>
      <c r="J861" s="228"/>
      <c r="K861" s="19"/>
      <c r="L861" s="228"/>
      <c r="M861" s="228"/>
      <c r="N861" s="228"/>
      <c r="O861" s="228"/>
      <c r="P861" s="228"/>
      <c r="Q861" s="281"/>
      <c r="R861" s="281"/>
      <c r="S861" s="228"/>
      <c r="T861" s="228"/>
      <c r="U861" s="228"/>
      <c r="V861" s="19"/>
      <c r="W861" s="19"/>
      <c r="X861" s="228"/>
      <c r="Y861" s="228"/>
      <c r="Z861" s="281"/>
      <c r="AA861" s="18"/>
      <c r="AB861" s="18"/>
      <c r="AC861" s="228"/>
    </row>
    <row r="862" spans="1:29">
      <c r="A862" s="18"/>
      <c r="B862" s="18"/>
      <c r="C862" s="228"/>
      <c r="D862" s="228"/>
      <c r="E862" s="228"/>
      <c r="F862" s="228"/>
      <c r="G862" s="228"/>
      <c r="H862" s="228"/>
      <c r="I862" s="228"/>
      <c r="J862" s="228"/>
      <c r="K862" s="19"/>
      <c r="L862" s="228"/>
      <c r="M862" s="228"/>
      <c r="N862" s="228"/>
      <c r="O862" s="228"/>
      <c r="P862" s="228"/>
      <c r="Q862" s="281"/>
      <c r="R862" s="281"/>
      <c r="S862" s="228"/>
      <c r="T862" s="228"/>
      <c r="U862" s="228"/>
      <c r="V862" s="19"/>
      <c r="W862" s="19"/>
      <c r="X862" s="228"/>
      <c r="Y862" s="228"/>
      <c r="Z862" s="281"/>
      <c r="AA862" s="18"/>
      <c r="AB862" s="18"/>
      <c r="AC862" s="228"/>
    </row>
    <row r="863" spans="1:29">
      <c r="A863" s="18"/>
      <c r="B863" s="18"/>
      <c r="C863" s="228"/>
      <c r="D863" s="228"/>
      <c r="E863" s="228"/>
      <c r="F863" s="228"/>
      <c r="G863" s="228"/>
      <c r="H863" s="228"/>
      <c r="I863" s="228"/>
      <c r="J863" s="228"/>
      <c r="K863" s="19"/>
      <c r="L863" s="228"/>
      <c r="M863" s="228"/>
      <c r="N863" s="228"/>
      <c r="O863" s="228"/>
      <c r="P863" s="228"/>
      <c r="Q863" s="281"/>
      <c r="R863" s="281"/>
      <c r="S863" s="228"/>
      <c r="T863" s="228"/>
      <c r="U863" s="228"/>
      <c r="V863" s="19"/>
      <c r="W863" s="19"/>
      <c r="X863" s="228"/>
      <c r="Y863" s="228"/>
      <c r="Z863" s="281"/>
      <c r="AA863" s="18"/>
      <c r="AB863" s="18"/>
      <c r="AC863" s="228"/>
    </row>
    <row r="864" spans="1:29">
      <c r="A864" s="18"/>
      <c r="B864" s="18"/>
      <c r="C864" s="228"/>
      <c r="D864" s="228"/>
      <c r="E864" s="228"/>
      <c r="F864" s="228"/>
      <c r="G864" s="228"/>
      <c r="H864" s="228"/>
      <c r="I864" s="228"/>
      <c r="J864" s="228"/>
      <c r="K864" s="19"/>
      <c r="L864" s="228"/>
      <c r="M864" s="228"/>
      <c r="N864" s="228"/>
      <c r="O864" s="228"/>
      <c r="P864" s="228"/>
      <c r="Q864" s="281"/>
      <c r="R864" s="281"/>
      <c r="S864" s="228"/>
      <c r="T864" s="228"/>
      <c r="U864" s="228"/>
      <c r="V864" s="19"/>
      <c r="W864" s="19"/>
      <c r="X864" s="228"/>
      <c r="Y864" s="228"/>
      <c r="Z864" s="281"/>
      <c r="AA864" s="18"/>
      <c r="AB864" s="18"/>
      <c r="AC864" s="228"/>
    </row>
    <row r="865" spans="1:29">
      <c r="A865" s="18"/>
      <c r="B865" s="18"/>
      <c r="C865" s="228"/>
      <c r="D865" s="228"/>
      <c r="E865" s="228"/>
      <c r="F865" s="228"/>
      <c r="G865" s="228"/>
      <c r="H865" s="228"/>
      <c r="I865" s="228"/>
      <c r="J865" s="228"/>
      <c r="K865" s="19"/>
      <c r="L865" s="228"/>
      <c r="M865" s="228"/>
      <c r="N865" s="228"/>
      <c r="O865" s="228"/>
      <c r="P865" s="228"/>
      <c r="Q865" s="281"/>
      <c r="R865" s="281"/>
      <c r="S865" s="228"/>
      <c r="T865" s="228"/>
      <c r="U865" s="228"/>
      <c r="V865" s="19"/>
      <c r="W865" s="19"/>
      <c r="X865" s="228"/>
      <c r="Y865" s="228"/>
      <c r="Z865" s="281"/>
      <c r="AA865" s="18"/>
      <c r="AB865" s="18"/>
      <c r="AC865" s="228"/>
    </row>
    <row r="866" spans="1:29">
      <c r="A866" s="18"/>
      <c r="B866" s="18"/>
      <c r="C866" s="228"/>
      <c r="D866" s="228"/>
      <c r="E866" s="228"/>
      <c r="F866" s="228"/>
      <c r="G866" s="228"/>
      <c r="H866" s="228"/>
      <c r="I866" s="228"/>
      <c r="J866" s="228"/>
      <c r="K866" s="19"/>
      <c r="L866" s="228"/>
      <c r="M866" s="228"/>
      <c r="N866" s="228"/>
      <c r="O866" s="228"/>
      <c r="P866" s="228"/>
      <c r="Q866" s="281"/>
      <c r="R866" s="281"/>
      <c r="S866" s="228"/>
      <c r="T866" s="228"/>
      <c r="U866" s="228"/>
      <c r="V866" s="19"/>
      <c r="W866" s="19"/>
      <c r="X866" s="228"/>
      <c r="Y866" s="228"/>
      <c r="Z866" s="281"/>
      <c r="AA866" s="18"/>
      <c r="AB866" s="18"/>
      <c r="AC866" s="228"/>
    </row>
    <row r="867" spans="1:29">
      <c r="A867" s="18"/>
      <c r="B867" s="18"/>
      <c r="C867" s="228"/>
      <c r="D867" s="228"/>
      <c r="E867" s="228"/>
      <c r="F867" s="228"/>
      <c r="G867" s="228"/>
      <c r="H867" s="228"/>
      <c r="I867" s="228"/>
      <c r="J867" s="228"/>
      <c r="K867" s="19"/>
      <c r="L867" s="228"/>
      <c r="M867" s="228"/>
      <c r="N867" s="228"/>
      <c r="O867" s="228"/>
      <c r="P867" s="228"/>
      <c r="Q867" s="281"/>
      <c r="R867" s="281"/>
      <c r="S867" s="228"/>
      <c r="T867" s="228"/>
      <c r="U867" s="228"/>
      <c r="V867" s="19"/>
      <c r="W867" s="19"/>
      <c r="X867" s="228"/>
      <c r="Y867" s="228"/>
      <c r="Z867" s="281"/>
      <c r="AA867" s="18"/>
      <c r="AB867" s="18"/>
      <c r="AC867" s="228"/>
    </row>
    <row r="868" spans="1:29">
      <c r="A868" s="18"/>
      <c r="B868" s="18"/>
      <c r="C868" s="228"/>
      <c r="D868" s="228"/>
      <c r="E868" s="228"/>
      <c r="F868" s="228"/>
      <c r="G868" s="228"/>
      <c r="H868" s="228"/>
      <c r="I868" s="228"/>
      <c r="J868" s="228"/>
      <c r="K868" s="19"/>
      <c r="L868" s="228"/>
      <c r="M868" s="228"/>
      <c r="N868" s="228"/>
      <c r="O868" s="228"/>
      <c r="P868" s="228"/>
      <c r="Q868" s="281"/>
      <c r="R868" s="281"/>
      <c r="S868" s="228"/>
      <c r="T868" s="228"/>
      <c r="U868" s="228"/>
      <c r="V868" s="19"/>
      <c r="W868" s="19"/>
      <c r="X868" s="228"/>
      <c r="Y868" s="228"/>
      <c r="Z868" s="281"/>
      <c r="AA868" s="18"/>
      <c r="AB868" s="18"/>
      <c r="AC868" s="228"/>
    </row>
    <row r="869" spans="1:29">
      <c r="A869" s="18"/>
      <c r="B869" s="18"/>
      <c r="C869" s="228"/>
      <c r="D869" s="228"/>
      <c r="E869" s="228"/>
      <c r="F869" s="228"/>
      <c r="G869" s="228"/>
      <c r="H869" s="228"/>
      <c r="I869" s="228"/>
      <c r="J869" s="228"/>
      <c r="K869" s="19"/>
      <c r="L869" s="228"/>
      <c r="M869" s="228"/>
      <c r="N869" s="228"/>
      <c r="O869" s="228"/>
      <c r="P869" s="228"/>
      <c r="Q869" s="281"/>
      <c r="R869" s="281"/>
      <c r="S869" s="228"/>
      <c r="T869" s="228"/>
      <c r="U869" s="228"/>
      <c r="V869" s="19"/>
      <c r="W869" s="19"/>
      <c r="X869" s="228"/>
      <c r="Y869" s="228"/>
      <c r="Z869" s="281"/>
      <c r="AA869" s="18"/>
      <c r="AB869" s="18"/>
      <c r="AC869" s="228"/>
    </row>
    <row r="870" spans="1:29">
      <c r="A870" s="18"/>
      <c r="B870" s="18"/>
      <c r="C870" s="228"/>
      <c r="D870" s="228"/>
      <c r="E870" s="228"/>
      <c r="F870" s="228"/>
      <c r="G870" s="228"/>
      <c r="H870" s="228"/>
      <c r="I870" s="228"/>
      <c r="J870" s="228"/>
      <c r="K870" s="19"/>
      <c r="L870" s="228"/>
      <c r="M870" s="228"/>
      <c r="N870" s="228"/>
      <c r="O870" s="228"/>
      <c r="P870" s="228"/>
      <c r="Q870" s="281"/>
      <c r="R870" s="281"/>
      <c r="S870" s="228"/>
      <c r="T870" s="228"/>
      <c r="U870" s="228"/>
      <c r="V870" s="19"/>
      <c r="W870" s="19"/>
      <c r="X870" s="228"/>
      <c r="Y870" s="228"/>
      <c r="Z870" s="281"/>
      <c r="AA870" s="18"/>
      <c r="AB870" s="18"/>
      <c r="AC870" s="228"/>
    </row>
    <row r="871" spans="1:29">
      <c r="A871" s="18"/>
      <c r="B871" s="18"/>
      <c r="C871" s="228"/>
      <c r="D871" s="228"/>
      <c r="E871" s="228"/>
      <c r="F871" s="228"/>
      <c r="G871" s="228"/>
      <c r="H871" s="228"/>
      <c r="I871" s="228"/>
      <c r="J871" s="228"/>
      <c r="K871" s="19"/>
      <c r="L871" s="228"/>
      <c r="M871" s="228"/>
      <c r="N871" s="228"/>
      <c r="O871" s="228"/>
      <c r="P871" s="228"/>
      <c r="Q871" s="281"/>
      <c r="R871" s="281"/>
      <c r="S871" s="228"/>
      <c r="T871" s="228"/>
      <c r="U871" s="228"/>
      <c r="V871" s="19"/>
      <c r="W871" s="19"/>
      <c r="X871" s="228"/>
      <c r="Y871" s="228"/>
      <c r="Z871" s="281"/>
      <c r="AA871" s="18"/>
      <c r="AB871" s="18"/>
      <c r="AC871" s="228"/>
    </row>
    <row r="872" spans="1:29">
      <c r="A872" s="18"/>
      <c r="B872" s="18"/>
      <c r="C872" s="228"/>
      <c r="D872" s="228"/>
      <c r="E872" s="228"/>
      <c r="F872" s="228"/>
      <c r="G872" s="228"/>
      <c r="H872" s="228"/>
      <c r="I872" s="228"/>
      <c r="J872" s="228"/>
      <c r="K872" s="19"/>
      <c r="L872" s="228"/>
      <c r="M872" s="228"/>
      <c r="N872" s="228"/>
      <c r="O872" s="228"/>
      <c r="P872" s="228"/>
      <c r="Q872" s="281"/>
      <c r="R872" s="281"/>
      <c r="S872" s="228"/>
      <c r="T872" s="228"/>
      <c r="U872" s="228"/>
      <c r="V872" s="19"/>
      <c r="W872" s="19"/>
      <c r="X872" s="228"/>
      <c r="Y872" s="228"/>
      <c r="Z872" s="281"/>
      <c r="AA872" s="18"/>
      <c r="AB872" s="18"/>
      <c r="AC872" s="228"/>
    </row>
    <row r="873" spans="1:29">
      <c r="A873" s="18"/>
      <c r="B873" s="18"/>
      <c r="C873" s="228"/>
      <c r="D873" s="228"/>
      <c r="E873" s="228"/>
      <c r="F873" s="228"/>
      <c r="G873" s="228"/>
      <c r="H873" s="228"/>
      <c r="I873" s="228"/>
      <c r="J873" s="228"/>
      <c r="K873" s="19"/>
      <c r="L873" s="228"/>
      <c r="M873" s="228"/>
      <c r="N873" s="228"/>
      <c r="O873" s="228"/>
      <c r="P873" s="228"/>
      <c r="Q873" s="281"/>
      <c r="R873" s="281"/>
      <c r="S873" s="228"/>
      <c r="T873" s="228"/>
      <c r="U873" s="228"/>
      <c r="V873" s="19"/>
      <c r="W873" s="19"/>
      <c r="X873" s="228"/>
      <c r="Y873" s="228"/>
      <c r="Z873" s="281"/>
      <c r="AA873" s="18"/>
      <c r="AB873" s="18"/>
      <c r="AC873" s="228"/>
    </row>
    <row r="874" spans="1:29">
      <c r="A874" s="18"/>
      <c r="B874" s="18"/>
      <c r="C874" s="228"/>
      <c r="D874" s="228"/>
      <c r="E874" s="228"/>
      <c r="F874" s="228"/>
      <c r="G874" s="228"/>
      <c r="H874" s="228"/>
      <c r="I874" s="228"/>
      <c r="J874" s="228"/>
      <c r="K874" s="19"/>
      <c r="L874" s="228"/>
      <c r="M874" s="228"/>
      <c r="N874" s="228"/>
      <c r="O874" s="228"/>
      <c r="P874" s="228"/>
      <c r="Q874" s="281"/>
      <c r="R874" s="281"/>
      <c r="S874" s="228"/>
      <c r="T874" s="228"/>
      <c r="U874" s="228"/>
      <c r="V874" s="19"/>
      <c r="W874" s="19"/>
      <c r="X874" s="228"/>
      <c r="Y874" s="228"/>
      <c r="Z874" s="281"/>
      <c r="AA874" s="18"/>
      <c r="AB874" s="18"/>
      <c r="AC874" s="228"/>
    </row>
    <row r="875" spans="1:29">
      <c r="A875" s="18"/>
      <c r="B875" s="18"/>
      <c r="C875" s="228"/>
      <c r="D875" s="228"/>
      <c r="E875" s="228"/>
      <c r="F875" s="228"/>
      <c r="G875" s="228"/>
      <c r="H875" s="228"/>
      <c r="I875" s="228"/>
      <c r="J875" s="228"/>
      <c r="K875" s="19"/>
      <c r="L875" s="228"/>
      <c r="M875" s="228"/>
      <c r="N875" s="228"/>
      <c r="O875" s="228"/>
      <c r="P875" s="228"/>
      <c r="Q875" s="281"/>
      <c r="R875" s="281"/>
      <c r="S875" s="228"/>
      <c r="T875" s="228"/>
      <c r="U875" s="228"/>
      <c r="V875" s="19"/>
      <c r="W875" s="19"/>
      <c r="X875" s="228"/>
      <c r="Y875" s="228"/>
      <c r="Z875" s="281"/>
      <c r="AA875" s="18"/>
      <c r="AB875" s="18"/>
      <c r="AC875" s="228"/>
    </row>
    <row r="876" spans="1:29">
      <c r="A876" s="18"/>
      <c r="B876" s="18"/>
      <c r="C876" s="228"/>
      <c r="D876" s="228"/>
      <c r="E876" s="228"/>
      <c r="F876" s="228"/>
      <c r="G876" s="228"/>
      <c r="H876" s="228"/>
      <c r="I876" s="228"/>
      <c r="J876" s="228"/>
      <c r="K876" s="19"/>
      <c r="L876" s="228"/>
      <c r="M876" s="228"/>
      <c r="N876" s="228"/>
      <c r="O876" s="228"/>
      <c r="P876" s="228"/>
      <c r="Q876" s="281"/>
      <c r="R876" s="281"/>
      <c r="S876" s="228"/>
      <c r="T876" s="228"/>
      <c r="U876" s="228"/>
      <c r="V876" s="19"/>
      <c r="W876" s="19"/>
      <c r="X876" s="228"/>
      <c r="Y876" s="228"/>
      <c r="Z876" s="281"/>
      <c r="AA876" s="18"/>
      <c r="AB876" s="18"/>
      <c r="AC876" s="228"/>
    </row>
    <row r="877" spans="1:29">
      <c r="A877" s="18"/>
      <c r="B877" s="18"/>
      <c r="C877" s="228"/>
      <c r="D877" s="228"/>
      <c r="E877" s="228"/>
      <c r="F877" s="228"/>
      <c r="G877" s="228"/>
      <c r="H877" s="228"/>
      <c r="I877" s="228"/>
      <c r="J877" s="228"/>
      <c r="K877" s="19"/>
      <c r="L877" s="228"/>
      <c r="M877" s="228"/>
      <c r="N877" s="228"/>
      <c r="O877" s="228"/>
      <c r="P877" s="228"/>
      <c r="Q877" s="281"/>
      <c r="R877" s="281"/>
      <c r="S877" s="228"/>
      <c r="T877" s="228"/>
      <c r="U877" s="228"/>
      <c r="V877" s="19"/>
      <c r="W877" s="19"/>
      <c r="X877" s="228"/>
      <c r="Y877" s="228"/>
      <c r="Z877" s="281"/>
      <c r="AA877" s="18"/>
      <c r="AB877" s="18"/>
      <c r="AC877" s="228"/>
    </row>
    <row r="878" spans="1:29">
      <c r="A878" s="18"/>
      <c r="B878" s="18"/>
      <c r="C878" s="228"/>
      <c r="D878" s="228"/>
      <c r="E878" s="228"/>
      <c r="F878" s="228"/>
      <c r="G878" s="228"/>
      <c r="H878" s="228"/>
      <c r="I878" s="228"/>
      <c r="J878" s="228"/>
      <c r="K878" s="19"/>
      <c r="L878" s="228"/>
      <c r="M878" s="228"/>
      <c r="N878" s="228"/>
      <c r="O878" s="228"/>
      <c r="P878" s="228"/>
      <c r="Q878" s="281"/>
      <c r="R878" s="281"/>
      <c r="S878" s="228"/>
      <c r="T878" s="228"/>
      <c r="U878" s="228"/>
      <c r="V878" s="19"/>
      <c r="W878" s="19"/>
      <c r="X878" s="228"/>
      <c r="Y878" s="228"/>
      <c r="Z878" s="281"/>
      <c r="AA878" s="18"/>
      <c r="AB878" s="18"/>
      <c r="AC878" s="228"/>
    </row>
    <row r="879" spans="1:29">
      <c r="A879" s="18"/>
      <c r="B879" s="18"/>
      <c r="C879" s="228"/>
      <c r="D879" s="228"/>
      <c r="E879" s="228"/>
      <c r="F879" s="228"/>
      <c r="G879" s="228"/>
      <c r="H879" s="228"/>
      <c r="I879" s="228"/>
      <c r="J879" s="228"/>
      <c r="K879" s="19"/>
      <c r="L879" s="228"/>
      <c r="M879" s="228"/>
      <c r="N879" s="228"/>
      <c r="O879" s="228"/>
      <c r="P879" s="228"/>
      <c r="Q879" s="281"/>
      <c r="R879" s="281"/>
      <c r="S879" s="228"/>
      <c r="T879" s="228"/>
      <c r="U879" s="228"/>
      <c r="V879" s="19"/>
      <c r="W879" s="19"/>
      <c r="X879" s="228"/>
      <c r="Y879" s="228"/>
      <c r="Z879" s="281"/>
      <c r="AA879" s="18"/>
      <c r="AB879" s="18"/>
      <c r="AC879" s="228"/>
    </row>
    <row r="880" spans="1:29">
      <c r="A880" s="18"/>
      <c r="B880" s="18"/>
      <c r="C880" s="228"/>
      <c r="D880" s="228"/>
      <c r="E880" s="228"/>
      <c r="F880" s="228"/>
      <c r="G880" s="228"/>
      <c r="H880" s="228"/>
      <c r="I880" s="228"/>
      <c r="J880" s="228"/>
      <c r="K880" s="19"/>
      <c r="L880" s="228"/>
      <c r="M880" s="228"/>
      <c r="N880" s="228"/>
      <c r="O880" s="228"/>
      <c r="P880" s="228"/>
      <c r="Q880" s="281"/>
      <c r="R880" s="281"/>
      <c r="S880" s="228"/>
      <c r="T880" s="228"/>
      <c r="U880" s="228"/>
      <c r="V880" s="19"/>
      <c r="W880" s="19"/>
      <c r="X880" s="228"/>
      <c r="Y880" s="228"/>
      <c r="Z880" s="281"/>
      <c r="AA880" s="18"/>
      <c r="AB880" s="18"/>
      <c r="AC880" s="228"/>
    </row>
    <row r="881" spans="1:29">
      <c r="A881" s="18"/>
      <c r="B881" s="18"/>
      <c r="C881" s="228"/>
      <c r="D881" s="228"/>
      <c r="E881" s="228"/>
      <c r="F881" s="228"/>
      <c r="G881" s="228"/>
      <c r="H881" s="228"/>
      <c r="I881" s="228"/>
      <c r="J881" s="228"/>
      <c r="K881" s="19"/>
      <c r="L881" s="228"/>
      <c r="M881" s="228"/>
      <c r="N881" s="228"/>
      <c r="O881" s="228"/>
      <c r="P881" s="228"/>
      <c r="Q881" s="281"/>
      <c r="R881" s="281"/>
      <c r="S881" s="228"/>
      <c r="T881" s="228"/>
      <c r="U881" s="228"/>
      <c r="V881" s="19"/>
      <c r="W881" s="19"/>
      <c r="X881" s="228"/>
      <c r="Y881" s="228"/>
      <c r="Z881" s="281"/>
      <c r="AA881" s="18"/>
      <c r="AB881" s="18"/>
      <c r="AC881" s="228"/>
    </row>
    <row r="882" spans="1:29">
      <c r="A882" s="18"/>
      <c r="B882" s="18"/>
      <c r="C882" s="228"/>
      <c r="D882" s="228"/>
      <c r="E882" s="228"/>
      <c r="F882" s="228"/>
      <c r="G882" s="228"/>
      <c r="H882" s="228"/>
      <c r="I882" s="228"/>
      <c r="J882" s="228"/>
      <c r="K882" s="19"/>
      <c r="L882" s="228"/>
      <c r="M882" s="228"/>
      <c r="N882" s="228"/>
      <c r="O882" s="228"/>
      <c r="P882" s="228"/>
      <c r="Q882" s="281"/>
      <c r="R882" s="281"/>
      <c r="S882" s="228"/>
      <c r="T882" s="228"/>
      <c r="U882" s="228"/>
      <c r="V882" s="19"/>
      <c r="W882" s="19"/>
      <c r="X882" s="228"/>
      <c r="Y882" s="228"/>
      <c r="Z882" s="281"/>
      <c r="AA882" s="18"/>
      <c r="AB882" s="18"/>
      <c r="AC882" s="228"/>
    </row>
    <row r="883" spans="1:29">
      <c r="A883" s="18"/>
      <c r="B883" s="18"/>
      <c r="C883" s="228"/>
      <c r="D883" s="228"/>
      <c r="E883" s="228"/>
      <c r="F883" s="228"/>
      <c r="G883" s="228"/>
      <c r="H883" s="228"/>
      <c r="I883" s="228"/>
      <c r="J883" s="228"/>
      <c r="K883" s="19"/>
      <c r="L883" s="228"/>
      <c r="M883" s="228"/>
      <c r="N883" s="228"/>
      <c r="O883" s="228"/>
      <c r="P883" s="228"/>
      <c r="Q883" s="281"/>
      <c r="R883" s="281"/>
      <c r="S883" s="228"/>
      <c r="T883" s="228"/>
      <c r="U883" s="228"/>
      <c r="V883" s="19"/>
      <c r="W883" s="19"/>
      <c r="X883" s="228"/>
      <c r="Y883" s="228"/>
      <c r="Z883" s="281"/>
      <c r="AA883" s="18"/>
      <c r="AB883" s="18"/>
      <c r="AC883" s="228"/>
    </row>
    <row r="884" spans="1:29">
      <c r="A884" s="18"/>
      <c r="B884" s="18"/>
      <c r="C884" s="228"/>
      <c r="D884" s="228"/>
      <c r="E884" s="228"/>
      <c r="F884" s="228"/>
      <c r="G884" s="228"/>
      <c r="H884" s="228"/>
      <c r="I884" s="228"/>
      <c r="J884" s="228"/>
      <c r="K884" s="19"/>
      <c r="L884" s="228"/>
      <c r="M884" s="228"/>
      <c r="N884" s="228"/>
      <c r="O884" s="228"/>
      <c r="P884" s="228"/>
      <c r="Q884" s="281"/>
      <c r="R884" s="281"/>
      <c r="S884" s="228"/>
      <c r="T884" s="228"/>
      <c r="U884" s="228"/>
      <c r="V884" s="19"/>
      <c r="W884" s="19"/>
      <c r="X884" s="228"/>
      <c r="Y884" s="228"/>
      <c r="Z884" s="281"/>
      <c r="AA884" s="18"/>
      <c r="AB884" s="18"/>
      <c r="AC884" s="228"/>
    </row>
    <row r="885" spans="1:29">
      <c r="A885" s="18"/>
      <c r="B885" s="18"/>
      <c r="C885" s="228"/>
      <c r="D885" s="228"/>
      <c r="E885" s="228"/>
      <c r="F885" s="228"/>
      <c r="G885" s="228"/>
      <c r="H885" s="228"/>
      <c r="I885" s="228"/>
      <c r="J885" s="228"/>
      <c r="K885" s="19"/>
      <c r="L885" s="228"/>
      <c r="M885" s="228"/>
      <c r="N885" s="228"/>
      <c r="O885" s="228"/>
      <c r="P885" s="228"/>
      <c r="Q885" s="281"/>
      <c r="R885" s="281"/>
      <c r="S885" s="228"/>
      <c r="T885" s="228"/>
      <c r="U885" s="228"/>
      <c r="V885" s="19"/>
      <c r="W885" s="19"/>
      <c r="X885" s="228"/>
      <c r="Y885" s="228"/>
      <c r="Z885" s="281"/>
      <c r="AA885" s="18"/>
      <c r="AB885" s="18"/>
      <c r="AC885" s="228"/>
    </row>
    <row r="886" spans="1:29">
      <c r="A886" s="18"/>
      <c r="B886" s="18"/>
      <c r="C886" s="228"/>
      <c r="D886" s="228"/>
      <c r="E886" s="228"/>
      <c r="F886" s="228"/>
      <c r="G886" s="228"/>
      <c r="H886" s="228"/>
      <c r="I886" s="228"/>
      <c r="J886" s="228"/>
      <c r="K886" s="19"/>
      <c r="L886" s="228"/>
      <c r="M886" s="228"/>
      <c r="N886" s="228"/>
      <c r="O886" s="228"/>
      <c r="P886" s="228"/>
      <c r="Q886" s="281"/>
      <c r="R886" s="281"/>
      <c r="S886" s="228"/>
      <c r="T886" s="228"/>
      <c r="U886" s="228"/>
      <c r="V886" s="19"/>
      <c r="W886" s="19"/>
      <c r="X886" s="228"/>
      <c r="Y886" s="228"/>
      <c r="Z886" s="281"/>
      <c r="AA886" s="18"/>
      <c r="AB886" s="18"/>
      <c r="AC886" s="228"/>
    </row>
    <row r="887" spans="1:29">
      <c r="A887" s="18"/>
      <c r="B887" s="18"/>
      <c r="C887" s="228"/>
      <c r="D887" s="228"/>
      <c r="E887" s="228"/>
      <c r="F887" s="228"/>
      <c r="G887" s="228"/>
      <c r="H887" s="228"/>
      <c r="I887" s="228"/>
      <c r="J887" s="228"/>
      <c r="K887" s="19"/>
      <c r="L887" s="228"/>
      <c r="M887" s="228"/>
      <c r="N887" s="228"/>
      <c r="O887" s="228"/>
      <c r="P887" s="228"/>
      <c r="Q887" s="281"/>
      <c r="R887" s="281"/>
      <c r="S887" s="228"/>
      <c r="T887" s="228"/>
      <c r="U887" s="228"/>
      <c r="V887" s="19"/>
      <c r="W887" s="19"/>
      <c r="X887" s="228"/>
      <c r="Y887" s="228"/>
      <c r="Z887" s="281"/>
      <c r="AA887" s="18"/>
      <c r="AB887" s="18"/>
      <c r="AC887" s="228"/>
    </row>
    <row r="888" spans="1:29">
      <c r="A888" s="18"/>
      <c r="B888" s="18"/>
      <c r="C888" s="228"/>
      <c r="D888" s="228"/>
      <c r="E888" s="228"/>
      <c r="F888" s="228"/>
      <c r="G888" s="228"/>
      <c r="H888" s="228"/>
      <c r="I888" s="228"/>
      <c r="J888" s="228"/>
      <c r="K888" s="19"/>
      <c r="L888" s="228"/>
      <c r="M888" s="228"/>
      <c r="N888" s="228"/>
      <c r="O888" s="228"/>
      <c r="P888" s="228"/>
      <c r="Q888" s="281"/>
      <c r="R888" s="281"/>
      <c r="S888" s="228"/>
      <c r="T888" s="228"/>
      <c r="U888" s="228"/>
      <c r="V888" s="19"/>
      <c r="W888" s="19"/>
      <c r="X888" s="228"/>
      <c r="Y888" s="228"/>
      <c r="Z888" s="281"/>
      <c r="AA888" s="18"/>
      <c r="AB888" s="18"/>
      <c r="AC888" s="228"/>
    </row>
    <row r="889" spans="1:29">
      <c r="A889" s="18"/>
      <c r="B889" s="18"/>
      <c r="C889" s="228"/>
      <c r="D889" s="228"/>
      <c r="E889" s="228"/>
      <c r="F889" s="228"/>
      <c r="G889" s="228"/>
      <c r="H889" s="228"/>
      <c r="I889" s="228"/>
      <c r="J889" s="228"/>
      <c r="K889" s="19"/>
      <c r="L889" s="228"/>
      <c r="M889" s="228"/>
      <c r="N889" s="228"/>
      <c r="O889" s="228"/>
      <c r="P889" s="228"/>
      <c r="Q889" s="281"/>
      <c r="R889" s="281"/>
      <c r="S889" s="228"/>
      <c r="T889" s="228"/>
      <c r="U889" s="228"/>
      <c r="V889" s="19"/>
      <c r="W889" s="19"/>
      <c r="X889" s="228"/>
      <c r="Y889" s="228"/>
      <c r="Z889" s="281"/>
      <c r="AA889" s="18"/>
      <c r="AB889" s="18"/>
      <c r="AC889" s="228"/>
    </row>
    <row r="890" spans="1:29">
      <c r="A890" s="18"/>
      <c r="B890" s="18"/>
      <c r="C890" s="228"/>
      <c r="D890" s="228"/>
      <c r="E890" s="228"/>
      <c r="F890" s="228"/>
      <c r="G890" s="228"/>
      <c r="H890" s="228"/>
      <c r="I890" s="228"/>
      <c r="J890" s="228"/>
      <c r="K890" s="19"/>
      <c r="L890" s="228"/>
      <c r="M890" s="228"/>
      <c r="N890" s="228"/>
      <c r="O890" s="228"/>
      <c r="P890" s="228"/>
      <c r="Q890" s="281"/>
      <c r="R890" s="281"/>
      <c r="S890" s="228"/>
      <c r="T890" s="228"/>
      <c r="U890" s="228"/>
      <c r="V890" s="19"/>
      <c r="W890" s="19"/>
      <c r="X890" s="228"/>
      <c r="Y890" s="228"/>
      <c r="Z890" s="281"/>
      <c r="AA890" s="18"/>
      <c r="AB890" s="18"/>
      <c r="AC890" s="228"/>
    </row>
    <row r="891" spans="1:29">
      <c r="A891" s="18"/>
      <c r="B891" s="18"/>
      <c r="C891" s="228"/>
      <c r="D891" s="228"/>
      <c r="E891" s="228"/>
      <c r="F891" s="228"/>
      <c r="G891" s="228"/>
      <c r="H891" s="228"/>
      <c r="I891" s="228"/>
      <c r="J891" s="228"/>
      <c r="K891" s="19"/>
      <c r="L891" s="228"/>
      <c r="M891" s="228"/>
      <c r="N891" s="228"/>
      <c r="O891" s="228"/>
      <c r="P891" s="228"/>
      <c r="Q891" s="281"/>
      <c r="R891" s="281"/>
      <c r="S891" s="228"/>
      <c r="T891" s="228"/>
      <c r="U891" s="228"/>
      <c r="V891" s="19"/>
      <c r="W891" s="19"/>
      <c r="X891" s="228"/>
      <c r="Y891" s="228"/>
      <c r="Z891" s="281"/>
      <c r="AA891" s="18"/>
      <c r="AB891" s="18"/>
      <c r="AC891" s="228"/>
    </row>
    <row r="892" spans="1:29">
      <c r="A892" s="18"/>
      <c r="B892" s="18"/>
      <c r="C892" s="228"/>
      <c r="D892" s="228"/>
      <c r="E892" s="228"/>
      <c r="F892" s="228"/>
      <c r="G892" s="228"/>
      <c r="H892" s="228"/>
      <c r="I892" s="228"/>
      <c r="J892" s="228"/>
      <c r="K892" s="19"/>
      <c r="L892" s="228"/>
      <c r="M892" s="228"/>
      <c r="N892" s="228"/>
      <c r="O892" s="228"/>
      <c r="P892" s="228"/>
      <c r="Q892" s="281"/>
      <c r="R892" s="281"/>
      <c r="S892" s="228"/>
      <c r="T892" s="228"/>
      <c r="U892" s="228"/>
      <c r="V892" s="19"/>
      <c r="W892" s="19"/>
      <c r="X892" s="228"/>
      <c r="Y892" s="228"/>
      <c r="Z892" s="281"/>
      <c r="AA892" s="18"/>
      <c r="AB892" s="18"/>
      <c r="AC892" s="228"/>
    </row>
    <row r="893" spans="1:29">
      <c r="A893" s="18"/>
      <c r="B893" s="18"/>
      <c r="C893" s="228"/>
      <c r="D893" s="228"/>
      <c r="E893" s="228"/>
      <c r="F893" s="228"/>
      <c r="G893" s="228"/>
      <c r="H893" s="228"/>
      <c r="I893" s="228"/>
      <c r="J893" s="228"/>
      <c r="K893" s="19"/>
      <c r="L893" s="228"/>
      <c r="M893" s="228"/>
      <c r="N893" s="228"/>
      <c r="O893" s="228"/>
      <c r="P893" s="228"/>
      <c r="Q893" s="281"/>
      <c r="R893" s="281"/>
      <c r="S893" s="228"/>
      <c r="T893" s="228"/>
      <c r="U893" s="228"/>
      <c r="V893" s="19"/>
      <c r="W893" s="19"/>
      <c r="X893" s="228"/>
      <c r="Y893" s="228"/>
      <c r="Z893" s="281"/>
      <c r="AA893" s="18"/>
      <c r="AB893" s="18"/>
      <c r="AC893" s="228"/>
    </row>
    <row r="894" spans="1:29">
      <c r="A894" s="18"/>
      <c r="B894" s="18"/>
      <c r="C894" s="228"/>
      <c r="D894" s="228"/>
      <c r="E894" s="228"/>
      <c r="F894" s="228"/>
      <c r="G894" s="228"/>
      <c r="H894" s="228"/>
      <c r="I894" s="228"/>
      <c r="J894" s="228"/>
      <c r="K894" s="19"/>
      <c r="L894" s="228"/>
      <c r="M894" s="228"/>
      <c r="N894" s="228"/>
      <c r="O894" s="228"/>
      <c r="P894" s="228"/>
      <c r="Q894" s="281"/>
      <c r="R894" s="281"/>
      <c r="S894" s="228"/>
      <c r="T894" s="228"/>
      <c r="U894" s="228"/>
      <c r="V894" s="19"/>
      <c r="W894" s="19"/>
      <c r="X894" s="228"/>
      <c r="Y894" s="228"/>
      <c r="Z894" s="281"/>
      <c r="AA894" s="18"/>
      <c r="AB894" s="18"/>
      <c r="AC894" s="228"/>
    </row>
    <row r="895" spans="1:29">
      <c r="A895" s="18"/>
      <c r="B895" s="18"/>
      <c r="C895" s="228"/>
      <c r="D895" s="228"/>
      <c r="E895" s="228"/>
      <c r="F895" s="228"/>
      <c r="G895" s="228"/>
      <c r="H895" s="228"/>
      <c r="I895" s="228"/>
      <c r="J895" s="228"/>
      <c r="K895" s="19"/>
      <c r="L895" s="228"/>
      <c r="M895" s="228"/>
      <c r="N895" s="228"/>
      <c r="O895" s="228"/>
      <c r="P895" s="228"/>
      <c r="Q895" s="281"/>
      <c r="R895" s="281"/>
      <c r="S895" s="228"/>
      <c r="T895" s="228"/>
      <c r="U895" s="228"/>
      <c r="V895" s="19"/>
      <c r="W895" s="19"/>
      <c r="X895" s="228"/>
      <c r="Y895" s="228"/>
      <c r="Z895" s="281"/>
      <c r="AA895" s="18"/>
      <c r="AB895" s="18"/>
      <c r="AC895" s="228"/>
    </row>
    <row r="896" spans="1:29">
      <c r="A896" s="18"/>
      <c r="B896" s="18"/>
      <c r="C896" s="228"/>
      <c r="D896" s="228"/>
      <c r="E896" s="228"/>
      <c r="F896" s="228"/>
      <c r="G896" s="228"/>
      <c r="H896" s="228"/>
      <c r="I896" s="228"/>
      <c r="J896" s="228"/>
      <c r="K896" s="19"/>
      <c r="L896" s="228"/>
      <c r="M896" s="228"/>
      <c r="N896" s="228"/>
      <c r="O896" s="228"/>
      <c r="P896" s="228"/>
      <c r="Q896" s="281"/>
      <c r="R896" s="281"/>
      <c r="S896" s="228"/>
      <c r="T896" s="228"/>
      <c r="U896" s="228"/>
      <c r="V896" s="19"/>
      <c r="W896" s="19"/>
      <c r="X896" s="228"/>
      <c r="Y896" s="228"/>
      <c r="Z896" s="281"/>
      <c r="AA896" s="18"/>
      <c r="AB896" s="18"/>
      <c r="AC896" s="228"/>
    </row>
    <row r="897" spans="1:29">
      <c r="A897" s="18"/>
      <c r="B897" s="18"/>
      <c r="C897" s="228"/>
      <c r="D897" s="228"/>
      <c r="E897" s="228"/>
      <c r="F897" s="228"/>
      <c r="G897" s="228"/>
      <c r="H897" s="228"/>
      <c r="I897" s="228"/>
      <c r="J897" s="228"/>
      <c r="K897" s="19"/>
      <c r="L897" s="228"/>
      <c r="M897" s="228"/>
      <c r="N897" s="228"/>
      <c r="O897" s="228"/>
      <c r="P897" s="228"/>
      <c r="Q897" s="281"/>
      <c r="R897" s="281"/>
      <c r="S897" s="228"/>
      <c r="T897" s="228"/>
      <c r="U897" s="228"/>
      <c r="V897" s="19"/>
      <c r="W897" s="19"/>
      <c r="X897" s="228"/>
      <c r="Y897" s="228"/>
      <c r="Z897" s="281"/>
      <c r="AA897" s="18"/>
      <c r="AB897" s="18"/>
      <c r="AC897" s="228"/>
    </row>
    <row r="898" spans="1:29">
      <c r="A898" s="18"/>
      <c r="B898" s="18"/>
      <c r="C898" s="228"/>
      <c r="D898" s="228"/>
      <c r="E898" s="228"/>
      <c r="F898" s="228"/>
      <c r="G898" s="228"/>
      <c r="H898" s="228"/>
      <c r="I898" s="228"/>
      <c r="J898" s="228"/>
      <c r="K898" s="19"/>
      <c r="L898" s="228"/>
      <c r="M898" s="228"/>
      <c r="N898" s="228"/>
      <c r="O898" s="228"/>
      <c r="P898" s="228"/>
      <c r="Q898" s="281"/>
      <c r="R898" s="281"/>
      <c r="S898" s="228"/>
      <c r="T898" s="228"/>
      <c r="U898" s="228"/>
      <c r="V898" s="19"/>
      <c r="W898" s="19"/>
      <c r="X898" s="228"/>
      <c r="Y898" s="228"/>
      <c r="Z898" s="281"/>
      <c r="AA898" s="18"/>
      <c r="AB898" s="18"/>
      <c r="AC898" s="228"/>
    </row>
    <row r="899" spans="1:29">
      <c r="A899" s="18"/>
      <c r="B899" s="18"/>
      <c r="C899" s="228"/>
      <c r="D899" s="228"/>
      <c r="E899" s="228"/>
      <c r="F899" s="228"/>
      <c r="G899" s="228"/>
      <c r="H899" s="228"/>
      <c r="I899" s="228"/>
      <c r="J899" s="228"/>
      <c r="K899" s="19"/>
      <c r="L899" s="228"/>
      <c r="M899" s="228"/>
      <c r="N899" s="228"/>
      <c r="O899" s="228"/>
      <c r="P899" s="228"/>
      <c r="Q899" s="281"/>
      <c r="R899" s="281"/>
      <c r="S899" s="228"/>
      <c r="T899" s="228"/>
      <c r="U899" s="228"/>
      <c r="V899" s="19"/>
      <c r="W899" s="19"/>
      <c r="X899" s="228"/>
      <c r="Y899" s="228"/>
      <c r="Z899" s="281"/>
      <c r="AA899" s="18"/>
      <c r="AB899" s="18"/>
      <c r="AC899" s="228"/>
    </row>
    <row r="900" spans="1:29">
      <c r="A900" s="18"/>
      <c r="B900" s="18"/>
      <c r="C900" s="228"/>
      <c r="D900" s="228"/>
      <c r="E900" s="228"/>
      <c r="F900" s="228"/>
      <c r="G900" s="228"/>
      <c r="H900" s="228"/>
      <c r="I900" s="228"/>
      <c r="J900" s="228"/>
      <c r="K900" s="19"/>
      <c r="L900" s="228"/>
      <c r="M900" s="228"/>
      <c r="N900" s="228"/>
      <c r="O900" s="228"/>
      <c r="P900" s="228"/>
      <c r="Q900" s="281"/>
      <c r="R900" s="281"/>
      <c r="S900" s="228"/>
      <c r="T900" s="228"/>
      <c r="U900" s="228"/>
      <c r="V900" s="19"/>
      <c r="W900" s="19"/>
      <c r="X900" s="228"/>
      <c r="Y900" s="228"/>
      <c r="Z900" s="281"/>
      <c r="AA900" s="18"/>
      <c r="AB900" s="18"/>
      <c r="AC900" s="228"/>
    </row>
    <row r="901" spans="1:29">
      <c r="A901" s="18"/>
      <c r="B901" s="18"/>
      <c r="C901" s="228"/>
      <c r="D901" s="228"/>
      <c r="E901" s="228"/>
      <c r="F901" s="228"/>
      <c r="G901" s="228"/>
      <c r="H901" s="228"/>
      <c r="I901" s="228"/>
      <c r="J901" s="228"/>
      <c r="K901" s="19"/>
      <c r="L901" s="228"/>
      <c r="M901" s="228"/>
      <c r="N901" s="228"/>
      <c r="O901" s="228"/>
      <c r="P901" s="228"/>
      <c r="Q901" s="281"/>
      <c r="R901" s="281"/>
      <c r="S901" s="228"/>
      <c r="T901" s="228"/>
      <c r="U901" s="228"/>
      <c r="V901" s="19"/>
      <c r="W901" s="19"/>
      <c r="X901" s="228"/>
      <c r="Y901" s="228"/>
      <c r="Z901" s="281"/>
      <c r="AA901" s="18"/>
      <c r="AB901" s="18"/>
      <c r="AC901" s="228"/>
    </row>
    <row r="902" spans="1:29">
      <c r="A902" s="18"/>
      <c r="B902" s="18"/>
      <c r="C902" s="228"/>
      <c r="D902" s="228"/>
      <c r="E902" s="228"/>
      <c r="F902" s="228"/>
      <c r="G902" s="228"/>
      <c r="H902" s="228"/>
      <c r="I902" s="228"/>
      <c r="J902" s="228"/>
      <c r="K902" s="19"/>
      <c r="L902" s="228"/>
      <c r="M902" s="228"/>
      <c r="N902" s="228"/>
      <c r="O902" s="228"/>
      <c r="P902" s="228"/>
      <c r="Q902" s="281"/>
      <c r="R902" s="281"/>
      <c r="S902" s="228"/>
      <c r="T902" s="228"/>
      <c r="U902" s="228"/>
      <c r="V902" s="19"/>
      <c r="W902" s="19"/>
      <c r="X902" s="228"/>
      <c r="Y902" s="228"/>
      <c r="Z902" s="281"/>
      <c r="AA902" s="18"/>
      <c r="AB902" s="18"/>
      <c r="AC902" s="228"/>
    </row>
    <row r="903" spans="1:29">
      <c r="A903" s="18"/>
      <c r="B903" s="18"/>
      <c r="C903" s="228"/>
      <c r="D903" s="228"/>
      <c r="E903" s="228"/>
      <c r="F903" s="228"/>
      <c r="G903" s="228"/>
      <c r="H903" s="228"/>
      <c r="I903" s="228"/>
      <c r="J903" s="228"/>
      <c r="K903" s="19"/>
      <c r="L903" s="228"/>
      <c r="M903" s="228"/>
      <c r="N903" s="228"/>
      <c r="O903" s="228"/>
      <c r="P903" s="228"/>
      <c r="Q903" s="281"/>
      <c r="R903" s="281"/>
      <c r="S903" s="228"/>
      <c r="T903" s="228"/>
      <c r="U903" s="228"/>
      <c r="V903" s="19"/>
      <c r="W903" s="19"/>
      <c r="X903" s="228"/>
      <c r="Y903" s="228"/>
      <c r="Z903" s="281"/>
      <c r="AA903" s="18"/>
      <c r="AB903" s="18"/>
      <c r="AC903" s="228"/>
    </row>
    <row r="904" spans="1:29">
      <c r="A904" s="18"/>
      <c r="B904" s="18"/>
      <c r="C904" s="228"/>
      <c r="D904" s="228"/>
      <c r="E904" s="228"/>
      <c r="F904" s="228"/>
      <c r="G904" s="228"/>
      <c r="H904" s="228"/>
      <c r="I904" s="228"/>
      <c r="J904" s="228"/>
      <c r="K904" s="19"/>
      <c r="L904" s="228"/>
      <c r="M904" s="228"/>
      <c r="N904" s="228"/>
      <c r="O904" s="228"/>
      <c r="P904" s="228"/>
      <c r="Q904" s="281"/>
      <c r="R904" s="281"/>
      <c r="S904" s="228"/>
      <c r="T904" s="228"/>
      <c r="U904" s="228"/>
      <c r="V904" s="19"/>
      <c r="W904" s="19"/>
      <c r="X904" s="228"/>
      <c r="Y904" s="228"/>
      <c r="Z904" s="281"/>
      <c r="AA904" s="18"/>
      <c r="AB904" s="18"/>
      <c r="AC904" s="228"/>
    </row>
    <row r="905" spans="1:29">
      <c r="A905" s="18"/>
      <c r="B905" s="18"/>
      <c r="C905" s="228"/>
      <c r="D905" s="228"/>
      <c r="E905" s="228"/>
      <c r="F905" s="228"/>
      <c r="G905" s="228"/>
      <c r="H905" s="228"/>
      <c r="I905" s="228"/>
      <c r="J905" s="228"/>
      <c r="K905" s="19"/>
      <c r="L905" s="228"/>
      <c r="M905" s="228"/>
      <c r="N905" s="228"/>
      <c r="O905" s="228"/>
      <c r="P905" s="228"/>
      <c r="Q905" s="281"/>
      <c r="R905" s="281"/>
      <c r="S905" s="228"/>
      <c r="T905" s="228"/>
      <c r="U905" s="228"/>
      <c r="V905" s="19"/>
      <c r="W905" s="19"/>
      <c r="X905" s="228"/>
      <c r="Y905" s="228"/>
      <c r="Z905" s="281"/>
      <c r="AA905" s="18"/>
      <c r="AB905" s="18"/>
      <c r="AC905" s="228"/>
    </row>
    <row r="906" spans="1:29">
      <c r="A906" s="18"/>
      <c r="B906" s="18"/>
      <c r="C906" s="228"/>
      <c r="D906" s="228"/>
      <c r="E906" s="228"/>
      <c r="F906" s="228"/>
      <c r="G906" s="228"/>
      <c r="H906" s="228"/>
      <c r="I906" s="228"/>
      <c r="J906" s="228"/>
      <c r="K906" s="19"/>
      <c r="L906" s="228"/>
      <c r="M906" s="228"/>
      <c r="N906" s="228"/>
      <c r="O906" s="228"/>
      <c r="P906" s="228"/>
      <c r="Q906" s="281"/>
      <c r="R906" s="281"/>
      <c r="S906" s="228"/>
      <c r="T906" s="228"/>
      <c r="U906" s="228"/>
      <c r="V906" s="19"/>
      <c r="W906" s="19"/>
      <c r="X906" s="228"/>
      <c r="Y906" s="228"/>
      <c r="Z906" s="281"/>
      <c r="AA906" s="18"/>
      <c r="AB906" s="18"/>
      <c r="AC906" s="228"/>
    </row>
    <row r="907" spans="1:29">
      <c r="A907" s="18"/>
      <c r="B907" s="18"/>
      <c r="C907" s="228"/>
      <c r="D907" s="228"/>
      <c r="E907" s="228"/>
      <c r="F907" s="228"/>
      <c r="G907" s="228"/>
      <c r="H907" s="228"/>
      <c r="I907" s="228"/>
      <c r="J907" s="228"/>
      <c r="K907" s="19"/>
      <c r="L907" s="228"/>
      <c r="M907" s="228"/>
      <c r="N907" s="228"/>
      <c r="O907" s="228"/>
      <c r="P907" s="228"/>
      <c r="Q907" s="281"/>
      <c r="R907" s="281"/>
      <c r="S907" s="228"/>
      <c r="T907" s="228"/>
      <c r="U907" s="228"/>
      <c r="V907" s="19"/>
      <c r="W907" s="19"/>
      <c r="X907" s="228"/>
      <c r="Y907" s="228"/>
      <c r="Z907" s="281"/>
      <c r="AA907" s="18"/>
      <c r="AB907" s="18"/>
      <c r="AC907" s="228"/>
    </row>
    <row r="908" spans="1:29">
      <c r="A908" s="18"/>
      <c r="B908" s="18"/>
      <c r="C908" s="228"/>
      <c r="D908" s="228"/>
      <c r="E908" s="228"/>
      <c r="F908" s="228"/>
      <c r="G908" s="228"/>
      <c r="H908" s="228"/>
      <c r="I908" s="228"/>
      <c r="J908" s="228"/>
      <c r="K908" s="19"/>
      <c r="L908" s="228"/>
      <c r="M908" s="228"/>
      <c r="N908" s="228"/>
      <c r="O908" s="228"/>
      <c r="P908" s="228"/>
      <c r="Q908" s="281"/>
      <c r="R908" s="281"/>
      <c r="S908" s="228"/>
      <c r="T908" s="228"/>
      <c r="U908" s="228"/>
      <c r="V908" s="19"/>
      <c r="W908" s="19"/>
      <c r="X908" s="228"/>
      <c r="Y908" s="228"/>
      <c r="Z908" s="281"/>
      <c r="AA908" s="18"/>
      <c r="AB908" s="18"/>
      <c r="AC908" s="228"/>
    </row>
    <row r="909" spans="1:29">
      <c r="A909" s="18"/>
      <c r="B909" s="18"/>
      <c r="C909" s="228"/>
      <c r="D909" s="228"/>
      <c r="E909" s="228"/>
      <c r="F909" s="228"/>
      <c r="G909" s="228"/>
      <c r="H909" s="228"/>
      <c r="I909" s="228"/>
      <c r="J909" s="228"/>
      <c r="K909" s="19"/>
      <c r="L909" s="228"/>
      <c r="M909" s="228"/>
      <c r="N909" s="228"/>
      <c r="O909" s="228"/>
      <c r="P909" s="228"/>
      <c r="Q909" s="281"/>
      <c r="R909" s="281"/>
      <c r="S909" s="228"/>
      <c r="T909" s="228"/>
      <c r="U909" s="228"/>
      <c r="V909" s="19"/>
      <c r="W909" s="19"/>
      <c r="X909" s="228"/>
      <c r="Y909" s="228"/>
      <c r="Z909" s="281"/>
      <c r="AA909" s="18"/>
      <c r="AB909" s="18"/>
      <c r="AC909" s="228"/>
    </row>
    <row r="910" spans="1:29">
      <c r="A910" s="18"/>
      <c r="B910" s="18"/>
      <c r="C910" s="228"/>
      <c r="D910" s="228"/>
      <c r="E910" s="228"/>
      <c r="F910" s="228"/>
      <c r="G910" s="228"/>
      <c r="H910" s="228"/>
      <c r="I910" s="228"/>
      <c r="J910" s="228"/>
      <c r="K910" s="19"/>
      <c r="L910" s="228"/>
      <c r="M910" s="228"/>
      <c r="N910" s="228"/>
      <c r="O910" s="228"/>
      <c r="P910" s="228"/>
      <c r="Q910" s="281"/>
      <c r="R910" s="281"/>
      <c r="S910" s="228"/>
      <c r="T910" s="228"/>
      <c r="U910" s="228"/>
      <c r="V910" s="19"/>
      <c r="W910" s="19"/>
      <c r="X910" s="228"/>
      <c r="Y910" s="228"/>
      <c r="Z910" s="281"/>
      <c r="AA910" s="18"/>
      <c r="AB910" s="18"/>
      <c r="AC910" s="228"/>
    </row>
    <row r="911" spans="1:29">
      <c r="A911" s="18"/>
      <c r="B911" s="18"/>
      <c r="C911" s="228"/>
      <c r="D911" s="228"/>
      <c r="E911" s="228"/>
      <c r="F911" s="228"/>
      <c r="G911" s="228"/>
      <c r="H911" s="228"/>
      <c r="I911" s="228"/>
      <c r="J911" s="228"/>
      <c r="K911" s="19"/>
      <c r="L911" s="228"/>
      <c r="M911" s="228"/>
      <c r="N911" s="228"/>
      <c r="O911" s="228"/>
      <c r="P911" s="228"/>
      <c r="Q911" s="281"/>
      <c r="R911" s="281"/>
      <c r="S911" s="228"/>
      <c r="T911" s="228"/>
      <c r="U911" s="228"/>
      <c r="V911" s="19"/>
      <c r="W911" s="19"/>
      <c r="X911" s="228"/>
      <c r="Y911" s="228"/>
      <c r="Z911" s="281"/>
      <c r="AA911" s="18"/>
      <c r="AB911" s="18"/>
      <c r="AC911" s="228"/>
    </row>
    <row r="912" spans="1:29">
      <c r="A912" s="18"/>
      <c r="B912" s="18"/>
      <c r="C912" s="228"/>
      <c r="D912" s="228"/>
      <c r="E912" s="228"/>
      <c r="F912" s="228"/>
      <c r="G912" s="228"/>
      <c r="H912" s="228"/>
      <c r="I912" s="228"/>
      <c r="J912" s="228"/>
      <c r="K912" s="19"/>
      <c r="L912" s="228"/>
      <c r="M912" s="228"/>
      <c r="N912" s="228"/>
      <c r="O912" s="228"/>
      <c r="P912" s="228"/>
      <c r="Q912" s="281"/>
      <c r="R912" s="281"/>
      <c r="S912" s="228"/>
      <c r="T912" s="228"/>
      <c r="U912" s="228"/>
      <c r="V912" s="19"/>
      <c r="W912" s="19"/>
      <c r="X912" s="228"/>
      <c r="Y912" s="228"/>
      <c r="Z912" s="281"/>
      <c r="AA912" s="18"/>
      <c r="AB912" s="18"/>
      <c r="AC912" s="228"/>
    </row>
    <row r="913" spans="1:29">
      <c r="A913" s="18"/>
      <c r="B913" s="18"/>
      <c r="C913" s="228"/>
      <c r="D913" s="228"/>
      <c r="E913" s="228"/>
      <c r="F913" s="228"/>
      <c r="G913" s="228"/>
      <c r="H913" s="228"/>
      <c r="I913" s="228"/>
      <c r="J913" s="228"/>
      <c r="K913" s="19"/>
      <c r="L913" s="228"/>
      <c r="M913" s="228"/>
      <c r="N913" s="228"/>
      <c r="O913" s="228"/>
      <c r="P913" s="228"/>
      <c r="Q913" s="281"/>
      <c r="R913" s="281"/>
      <c r="S913" s="228"/>
      <c r="T913" s="228"/>
      <c r="U913" s="228"/>
      <c r="V913" s="19"/>
      <c r="W913" s="19"/>
      <c r="X913" s="228"/>
      <c r="Y913" s="228"/>
      <c r="Z913" s="281"/>
      <c r="AA913" s="18"/>
      <c r="AB913" s="18"/>
      <c r="AC913" s="228"/>
    </row>
    <row r="914" spans="1:29">
      <c r="A914" s="18"/>
      <c r="B914" s="18"/>
      <c r="C914" s="228"/>
      <c r="D914" s="228"/>
      <c r="E914" s="228"/>
      <c r="F914" s="228"/>
      <c r="G914" s="228"/>
      <c r="H914" s="228"/>
      <c r="I914" s="228"/>
      <c r="J914" s="228"/>
      <c r="K914" s="19"/>
      <c r="L914" s="228"/>
      <c r="M914" s="228"/>
      <c r="N914" s="228"/>
      <c r="O914" s="228"/>
      <c r="P914" s="228"/>
      <c r="Q914" s="281"/>
      <c r="R914" s="281"/>
      <c r="S914" s="228"/>
      <c r="T914" s="228"/>
      <c r="U914" s="228"/>
      <c r="V914" s="19"/>
      <c r="W914" s="19"/>
      <c r="X914" s="228"/>
      <c r="Y914" s="228"/>
      <c r="Z914" s="281"/>
      <c r="AA914" s="18"/>
      <c r="AB914" s="18"/>
      <c r="AC914" s="228"/>
    </row>
    <row r="915" spans="1:29">
      <c r="A915" s="18"/>
      <c r="B915" s="18"/>
      <c r="C915" s="228"/>
      <c r="D915" s="228"/>
      <c r="E915" s="228"/>
      <c r="F915" s="228"/>
      <c r="G915" s="228"/>
      <c r="H915" s="228"/>
      <c r="I915" s="228"/>
      <c r="J915" s="228"/>
      <c r="K915" s="19"/>
      <c r="L915" s="228"/>
      <c r="M915" s="228"/>
      <c r="N915" s="228"/>
      <c r="O915" s="228"/>
      <c r="P915" s="228"/>
      <c r="Q915" s="281"/>
      <c r="R915" s="281"/>
      <c r="S915" s="228"/>
      <c r="T915" s="228"/>
      <c r="U915" s="228"/>
      <c r="V915" s="19"/>
      <c r="W915" s="19"/>
      <c r="X915" s="228"/>
      <c r="Y915" s="228"/>
      <c r="Z915" s="281"/>
      <c r="AA915" s="18"/>
      <c r="AB915" s="18"/>
      <c r="AC915" s="228"/>
    </row>
    <row r="916" spans="1:29">
      <c r="A916" s="18"/>
      <c r="B916" s="18"/>
      <c r="C916" s="228"/>
      <c r="D916" s="228"/>
      <c r="E916" s="228"/>
      <c r="F916" s="228"/>
      <c r="G916" s="228"/>
      <c r="H916" s="228"/>
      <c r="I916" s="228"/>
      <c r="J916" s="228"/>
      <c r="K916" s="19"/>
      <c r="L916" s="228"/>
      <c r="M916" s="228"/>
      <c r="N916" s="228"/>
      <c r="O916" s="228"/>
      <c r="P916" s="228"/>
      <c r="Q916" s="281"/>
      <c r="R916" s="281"/>
      <c r="S916" s="228"/>
      <c r="T916" s="228"/>
      <c r="U916" s="228"/>
      <c r="V916" s="19"/>
      <c r="W916" s="19"/>
      <c r="X916" s="228"/>
      <c r="Y916" s="228"/>
      <c r="Z916" s="281"/>
      <c r="AA916" s="18"/>
      <c r="AB916" s="18"/>
      <c r="AC916" s="228"/>
    </row>
    <row r="917" spans="1:29">
      <c r="A917" s="18"/>
      <c r="B917" s="18"/>
      <c r="C917" s="228"/>
      <c r="D917" s="228"/>
      <c r="E917" s="228"/>
      <c r="F917" s="228"/>
      <c r="G917" s="228"/>
      <c r="H917" s="228"/>
      <c r="I917" s="228"/>
      <c r="J917" s="228"/>
      <c r="K917" s="19"/>
      <c r="L917" s="228"/>
      <c r="M917" s="228"/>
      <c r="N917" s="228"/>
      <c r="O917" s="228"/>
      <c r="P917" s="228"/>
      <c r="Q917" s="281"/>
      <c r="R917" s="281"/>
      <c r="S917" s="228"/>
      <c r="T917" s="228"/>
      <c r="U917" s="228"/>
      <c r="V917" s="19"/>
      <c r="W917" s="19"/>
      <c r="X917" s="228"/>
      <c r="Y917" s="228"/>
      <c r="Z917" s="281"/>
      <c r="AA917" s="18"/>
      <c r="AB917" s="18"/>
      <c r="AC917" s="228"/>
    </row>
    <row r="918" spans="1:29">
      <c r="A918" s="18"/>
      <c r="B918" s="18"/>
      <c r="C918" s="228"/>
      <c r="D918" s="228"/>
      <c r="E918" s="228"/>
      <c r="F918" s="228"/>
      <c r="G918" s="228"/>
      <c r="H918" s="228"/>
      <c r="I918" s="228"/>
      <c r="J918" s="228"/>
      <c r="K918" s="19"/>
      <c r="L918" s="228"/>
      <c r="M918" s="228"/>
      <c r="N918" s="228"/>
      <c r="O918" s="228"/>
      <c r="P918" s="228"/>
      <c r="Q918" s="281"/>
      <c r="R918" s="281"/>
      <c r="S918" s="228"/>
      <c r="T918" s="228"/>
      <c r="U918" s="228"/>
      <c r="V918" s="19"/>
      <c r="W918" s="19"/>
      <c r="X918" s="228"/>
      <c r="Y918" s="228"/>
      <c r="Z918" s="281"/>
      <c r="AA918" s="18"/>
      <c r="AB918" s="18"/>
      <c r="AC918" s="228"/>
    </row>
    <row r="919" spans="1:29">
      <c r="A919" s="18"/>
      <c r="B919" s="18"/>
      <c r="C919" s="228"/>
      <c r="D919" s="228"/>
      <c r="E919" s="228"/>
      <c r="F919" s="228"/>
      <c r="G919" s="228"/>
      <c r="H919" s="228"/>
      <c r="I919" s="228"/>
      <c r="J919" s="228"/>
      <c r="K919" s="19"/>
      <c r="L919" s="228"/>
      <c r="M919" s="228"/>
      <c r="N919" s="228"/>
      <c r="O919" s="228"/>
      <c r="P919" s="228"/>
      <c r="Q919" s="281"/>
      <c r="R919" s="281"/>
      <c r="S919" s="228"/>
      <c r="T919" s="228"/>
      <c r="U919" s="228"/>
      <c r="V919" s="19"/>
      <c r="W919" s="19"/>
      <c r="X919" s="228"/>
      <c r="Y919" s="228"/>
      <c r="Z919" s="281"/>
      <c r="AA919" s="18"/>
      <c r="AB919" s="18"/>
      <c r="AC919" s="228"/>
    </row>
    <row r="920" spans="1:29">
      <c r="A920" s="18"/>
      <c r="B920" s="18"/>
      <c r="C920" s="228"/>
      <c r="D920" s="228"/>
      <c r="E920" s="228"/>
      <c r="F920" s="228"/>
      <c r="G920" s="228"/>
      <c r="H920" s="228"/>
      <c r="I920" s="228"/>
      <c r="J920" s="228"/>
      <c r="K920" s="19"/>
      <c r="L920" s="228"/>
      <c r="M920" s="228"/>
      <c r="N920" s="228"/>
      <c r="O920" s="228"/>
      <c r="P920" s="228"/>
      <c r="Q920" s="281"/>
      <c r="R920" s="281"/>
      <c r="S920" s="228"/>
      <c r="T920" s="228"/>
      <c r="U920" s="228"/>
      <c r="V920" s="19"/>
      <c r="W920" s="19"/>
      <c r="X920" s="228"/>
      <c r="Y920" s="228"/>
      <c r="Z920" s="281"/>
      <c r="AA920" s="18"/>
      <c r="AB920" s="18"/>
      <c r="AC920" s="228"/>
    </row>
    <row r="921" spans="1:29">
      <c r="A921" s="18"/>
      <c r="B921" s="18"/>
      <c r="C921" s="228"/>
      <c r="D921" s="228"/>
      <c r="E921" s="228"/>
      <c r="F921" s="228"/>
      <c r="G921" s="228"/>
      <c r="H921" s="228"/>
      <c r="I921" s="228"/>
      <c r="J921" s="228"/>
      <c r="K921" s="19"/>
      <c r="L921" s="228"/>
      <c r="M921" s="228"/>
      <c r="N921" s="228"/>
      <c r="O921" s="228"/>
      <c r="P921" s="228"/>
      <c r="Q921" s="281"/>
      <c r="R921" s="281"/>
      <c r="S921" s="228"/>
      <c r="T921" s="228"/>
      <c r="U921" s="228"/>
      <c r="V921" s="19"/>
      <c r="W921" s="19"/>
      <c r="X921" s="228"/>
      <c r="Y921" s="228"/>
      <c r="Z921" s="281"/>
      <c r="AA921" s="18"/>
      <c r="AB921" s="18"/>
      <c r="AC921" s="228"/>
    </row>
    <row r="922" spans="1:29">
      <c r="A922" s="18"/>
      <c r="B922" s="18"/>
      <c r="C922" s="228"/>
      <c r="D922" s="228"/>
      <c r="E922" s="228"/>
      <c r="F922" s="228"/>
      <c r="G922" s="228"/>
      <c r="H922" s="228"/>
      <c r="I922" s="228"/>
      <c r="J922" s="228"/>
      <c r="K922" s="19"/>
      <c r="L922" s="228"/>
      <c r="M922" s="228"/>
      <c r="N922" s="228"/>
      <c r="O922" s="228"/>
      <c r="P922" s="228"/>
      <c r="Q922" s="281"/>
      <c r="R922" s="281"/>
      <c r="S922" s="228"/>
      <c r="T922" s="228"/>
      <c r="U922" s="228"/>
      <c r="V922" s="19"/>
      <c r="W922" s="19"/>
      <c r="X922" s="228"/>
      <c r="Y922" s="228"/>
      <c r="Z922" s="281"/>
      <c r="AA922" s="18"/>
      <c r="AB922" s="18"/>
      <c r="AC922" s="228"/>
    </row>
    <row r="923" spans="1:29">
      <c r="A923" s="18"/>
      <c r="B923" s="18"/>
      <c r="C923" s="228"/>
      <c r="D923" s="228"/>
      <c r="E923" s="228"/>
      <c r="F923" s="228"/>
      <c r="G923" s="228"/>
      <c r="H923" s="228"/>
      <c r="I923" s="228"/>
      <c r="J923" s="228"/>
      <c r="K923" s="19"/>
      <c r="L923" s="228"/>
      <c r="M923" s="228"/>
      <c r="N923" s="228"/>
      <c r="O923" s="228"/>
      <c r="P923" s="228"/>
      <c r="Q923" s="281"/>
      <c r="R923" s="281"/>
      <c r="S923" s="228"/>
      <c r="T923" s="228"/>
      <c r="U923" s="228"/>
      <c r="V923" s="19"/>
      <c r="W923" s="19"/>
      <c r="X923" s="228"/>
      <c r="Y923" s="228"/>
      <c r="Z923" s="281"/>
      <c r="AA923" s="18"/>
      <c r="AB923" s="18"/>
      <c r="AC923" s="228"/>
    </row>
    <row r="924" spans="1:29">
      <c r="A924" s="18"/>
      <c r="B924" s="18"/>
      <c r="C924" s="228"/>
      <c r="D924" s="228"/>
      <c r="E924" s="228"/>
      <c r="F924" s="228"/>
      <c r="G924" s="228"/>
      <c r="H924" s="228"/>
      <c r="I924" s="228"/>
      <c r="J924" s="228"/>
      <c r="K924" s="19"/>
      <c r="L924" s="228"/>
      <c r="M924" s="228"/>
      <c r="N924" s="228"/>
      <c r="O924" s="228"/>
      <c r="P924" s="228"/>
      <c r="Q924" s="281"/>
      <c r="R924" s="281"/>
      <c r="S924" s="228"/>
      <c r="T924" s="228"/>
      <c r="U924" s="228"/>
      <c r="V924" s="19"/>
      <c r="W924" s="19"/>
      <c r="X924" s="228"/>
      <c r="Y924" s="228"/>
      <c r="Z924" s="281"/>
      <c r="AA924" s="18"/>
      <c r="AB924" s="18"/>
      <c r="AC924" s="228"/>
    </row>
    <row r="925" spans="1:29">
      <c r="A925" s="18"/>
      <c r="B925" s="18"/>
      <c r="C925" s="228"/>
      <c r="D925" s="228"/>
      <c r="E925" s="228"/>
      <c r="F925" s="228"/>
      <c r="G925" s="228"/>
      <c r="H925" s="228"/>
      <c r="I925" s="228"/>
      <c r="J925" s="228"/>
      <c r="K925" s="19"/>
      <c r="L925" s="228"/>
      <c r="M925" s="228"/>
      <c r="N925" s="228"/>
      <c r="O925" s="228"/>
      <c r="P925" s="228"/>
      <c r="Q925" s="281"/>
      <c r="R925" s="281"/>
      <c r="S925" s="228"/>
      <c r="T925" s="228"/>
      <c r="U925" s="228"/>
      <c r="V925" s="19"/>
      <c r="W925" s="19"/>
      <c r="X925" s="228"/>
      <c r="Y925" s="228"/>
      <c r="Z925" s="281"/>
      <c r="AA925" s="18"/>
      <c r="AB925" s="18"/>
      <c r="AC925" s="228"/>
    </row>
    <row r="926" spans="1:29">
      <c r="A926" s="18"/>
      <c r="B926" s="18"/>
      <c r="C926" s="228"/>
      <c r="D926" s="228"/>
      <c r="E926" s="228"/>
      <c r="F926" s="228"/>
      <c r="G926" s="228"/>
      <c r="H926" s="228"/>
      <c r="I926" s="228"/>
      <c r="J926" s="228"/>
      <c r="K926" s="19"/>
      <c r="L926" s="228"/>
      <c r="M926" s="228"/>
      <c r="N926" s="228"/>
      <c r="O926" s="228"/>
      <c r="P926" s="228"/>
      <c r="Q926" s="281"/>
      <c r="R926" s="281"/>
      <c r="S926" s="228"/>
      <c r="T926" s="228"/>
      <c r="U926" s="228"/>
      <c r="V926" s="19"/>
      <c r="W926" s="19"/>
      <c r="X926" s="228"/>
      <c r="Y926" s="228"/>
      <c r="Z926" s="281"/>
      <c r="AA926" s="18"/>
      <c r="AB926" s="18"/>
      <c r="AC926" s="228"/>
    </row>
    <row r="927" spans="1:29">
      <c r="A927" s="18"/>
      <c r="B927" s="18"/>
      <c r="C927" s="228"/>
      <c r="D927" s="228"/>
      <c r="E927" s="228"/>
      <c r="F927" s="228"/>
      <c r="G927" s="228"/>
      <c r="H927" s="228"/>
      <c r="I927" s="228"/>
      <c r="J927" s="228"/>
      <c r="K927" s="19"/>
      <c r="L927" s="228"/>
      <c r="M927" s="228"/>
      <c r="N927" s="228"/>
      <c r="O927" s="228"/>
      <c r="P927" s="228"/>
      <c r="Q927" s="281"/>
      <c r="R927" s="281"/>
      <c r="S927" s="228"/>
      <c r="T927" s="228"/>
      <c r="U927" s="228"/>
      <c r="V927" s="19"/>
      <c r="W927" s="19"/>
      <c r="X927" s="228"/>
      <c r="Y927" s="228"/>
      <c r="Z927" s="281"/>
      <c r="AA927" s="18"/>
      <c r="AB927" s="18"/>
      <c r="AC927" s="228"/>
    </row>
    <row r="928" spans="1:29">
      <c r="A928" s="18"/>
      <c r="B928" s="18"/>
      <c r="C928" s="228"/>
      <c r="D928" s="228"/>
      <c r="E928" s="228"/>
      <c r="F928" s="228"/>
      <c r="G928" s="228"/>
      <c r="H928" s="228"/>
      <c r="I928" s="228"/>
      <c r="J928" s="228"/>
      <c r="K928" s="19"/>
      <c r="L928" s="228"/>
      <c r="M928" s="228"/>
      <c r="N928" s="228"/>
      <c r="O928" s="228"/>
      <c r="P928" s="228"/>
      <c r="Q928" s="281"/>
      <c r="R928" s="281"/>
      <c r="S928" s="228"/>
      <c r="T928" s="228"/>
      <c r="U928" s="228"/>
      <c r="V928" s="19"/>
      <c r="W928" s="19"/>
      <c r="X928" s="228"/>
      <c r="Y928" s="228"/>
      <c r="Z928" s="281"/>
      <c r="AA928" s="18"/>
      <c r="AB928" s="18"/>
      <c r="AC928" s="228"/>
    </row>
    <row r="929" spans="1:29">
      <c r="A929" s="18"/>
      <c r="B929" s="18"/>
      <c r="C929" s="228"/>
      <c r="D929" s="228"/>
      <c r="E929" s="228"/>
      <c r="F929" s="228"/>
      <c r="G929" s="228"/>
      <c r="H929" s="228"/>
      <c r="I929" s="228"/>
      <c r="J929" s="228"/>
      <c r="K929" s="19"/>
      <c r="L929" s="228"/>
      <c r="M929" s="228"/>
      <c r="N929" s="228"/>
      <c r="O929" s="228"/>
      <c r="P929" s="228"/>
      <c r="Q929" s="281"/>
      <c r="R929" s="281"/>
      <c r="S929" s="228"/>
      <c r="T929" s="228"/>
      <c r="U929" s="228"/>
      <c r="V929" s="19"/>
      <c r="W929" s="19"/>
      <c r="X929" s="228"/>
      <c r="Y929" s="228"/>
      <c r="Z929" s="281"/>
      <c r="AA929" s="18"/>
      <c r="AB929" s="18"/>
      <c r="AC929" s="228"/>
    </row>
    <row r="930" spans="1:29">
      <c r="A930" s="18"/>
      <c r="B930" s="18"/>
      <c r="C930" s="228"/>
      <c r="D930" s="228"/>
      <c r="E930" s="228"/>
      <c r="F930" s="228"/>
      <c r="G930" s="228"/>
      <c r="H930" s="228"/>
      <c r="I930" s="228"/>
      <c r="J930" s="228"/>
      <c r="K930" s="19"/>
      <c r="L930" s="228"/>
      <c r="M930" s="228"/>
      <c r="N930" s="228"/>
      <c r="O930" s="228"/>
      <c r="P930" s="228"/>
      <c r="Q930" s="281"/>
      <c r="R930" s="281"/>
      <c r="S930" s="228"/>
      <c r="T930" s="228"/>
      <c r="U930" s="228"/>
      <c r="V930" s="19"/>
      <c r="W930" s="19"/>
      <c r="X930" s="228"/>
      <c r="Y930" s="228"/>
      <c r="Z930" s="281"/>
      <c r="AA930" s="18"/>
      <c r="AB930" s="18"/>
      <c r="AC930" s="228"/>
    </row>
    <row r="931" spans="1:29">
      <c r="A931" s="18"/>
      <c r="B931" s="18"/>
      <c r="C931" s="228"/>
      <c r="D931" s="228"/>
      <c r="E931" s="228"/>
      <c r="F931" s="228"/>
      <c r="G931" s="228"/>
      <c r="H931" s="228"/>
      <c r="I931" s="228"/>
      <c r="J931" s="228"/>
      <c r="K931" s="19"/>
      <c r="L931" s="228"/>
      <c r="M931" s="228"/>
      <c r="N931" s="228"/>
      <c r="O931" s="228"/>
      <c r="P931" s="228"/>
      <c r="Q931" s="281"/>
      <c r="R931" s="281"/>
      <c r="S931" s="228"/>
      <c r="T931" s="228"/>
      <c r="U931" s="228"/>
      <c r="V931" s="19"/>
      <c r="W931" s="19"/>
      <c r="X931" s="228"/>
      <c r="Y931" s="228"/>
      <c r="Z931" s="281"/>
      <c r="AA931" s="18"/>
      <c r="AB931" s="18"/>
      <c r="AC931" s="228"/>
    </row>
    <row r="932" spans="1:29">
      <c r="A932" s="18"/>
      <c r="B932" s="18"/>
      <c r="C932" s="228"/>
      <c r="D932" s="228"/>
      <c r="E932" s="228"/>
      <c r="F932" s="228"/>
      <c r="G932" s="228"/>
      <c r="H932" s="228"/>
      <c r="I932" s="228"/>
      <c r="J932" s="228"/>
      <c r="K932" s="19"/>
      <c r="L932" s="228"/>
      <c r="M932" s="228"/>
      <c r="N932" s="228"/>
      <c r="O932" s="228"/>
      <c r="P932" s="228"/>
      <c r="Q932" s="281"/>
      <c r="R932" s="281"/>
      <c r="S932" s="228"/>
      <c r="T932" s="228"/>
      <c r="U932" s="228"/>
      <c r="V932" s="19"/>
      <c r="W932" s="19"/>
      <c r="X932" s="228"/>
      <c r="Y932" s="228"/>
      <c r="Z932" s="281"/>
      <c r="AA932" s="18"/>
      <c r="AB932" s="18"/>
      <c r="AC932" s="228"/>
    </row>
    <row r="933" spans="1:29">
      <c r="A933" s="18"/>
      <c r="B933" s="18"/>
      <c r="C933" s="228"/>
      <c r="D933" s="228"/>
      <c r="E933" s="228"/>
      <c r="F933" s="228"/>
      <c r="G933" s="228"/>
      <c r="H933" s="228"/>
      <c r="I933" s="228"/>
      <c r="J933" s="228"/>
      <c r="K933" s="19"/>
      <c r="L933" s="228"/>
      <c r="M933" s="228"/>
      <c r="N933" s="228"/>
      <c r="O933" s="228"/>
      <c r="P933" s="228"/>
      <c r="Q933" s="281"/>
      <c r="R933" s="281"/>
      <c r="S933" s="228"/>
      <c r="T933" s="228"/>
      <c r="U933" s="228"/>
      <c r="V933" s="19"/>
      <c r="W933" s="19"/>
      <c r="X933" s="228"/>
      <c r="Y933" s="228"/>
      <c r="Z933" s="281"/>
      <c r="AA933" s="18"/>
      <c r="AB933" s="18"/>
      <c r="AC933" s="228"/>
    </row>
    <row r="934" spans="1:29">
      <c r="A934" s="18"/>
      <c r="B934" s="18"/>
      <c r="C934" s="228"/>
      <c r="D934" s="228"/>
      <c r="E934" s="228"/>
      <c r="F934" s="228"/>
      <c r="G934" s="228"/>
      <c r="H934" s="228"/>
      <c r="I934" s="228"/>
      <c r="J934" s="228"/>
      <c r="K934" s="19"/>
      <c r="L934" s="228"/>
      <c r="M934" s="228"/>
      <c r="N934" s="228"/>
      <c r="O934" s="228"/>
      <c r="P934" s="228"/>
      <c r="Q934" s="281"/>
      <c r="R934" s="281"/>
      <c r="S934" s="228"/>
      <c r="T934" s="228"/>
      <c r="U934" s="228"/>
      <c r="V934" s="19"/>
      <c r="W934" s="19"/>
      <c r="X934" s="228"/>
      <c r="Y934" s="228"/>
      <c r="Z934" s="281"/>
      <c r="AA934" s="18"/>
      <c r="AB934" s="18"/>
      <c r="AC934" s="228"/>
    </row>
    <row r="935" spans="1:29">
      <c r="A935" s="18"/>
      <c r="B935" s="18"/>
      <c r="C935" s="228"/>
      <c r="D935" s="228"/>
      <c r="E935" s="228"/>
      <c r="F935" s="228"/>
      <c r="G935" s="228"/>
      <c r="H935" s="228"/>
      <c r="I935" s="228"/>
      <c r="J935" s="228"/>
      <c r="K935" s="19"/>
      <c r="L935" s="228"/>
      <c r="M935" s="228"/>
      <c r="N935" s="228"/>
      <c r="O935" s="228"/>
      <c r="P935" s="228"/>
      <c r="Q935" s="281"/>
      <c r="R935" s="281"/>
      <c r="S935" s="228"/>
      <c r="T935" s="228"/>
      <c r="U935" s="228"/>
      <c r="V935" s="19"/>
      <c r="W935" s="19"/>
      <c r="X935" s="228"/>
      <c r="Y935" s="228"/>
      <c r="Z935" s="281"/>
      <c r="AA935" s="18"/>
      <c r="AB935" s="18"/>
      <c r="AC935" s="228"/>
    </row>
    <row r="936" spans="1:29">
      <c r="A936" s="18"/>
      <c r="B936" s="18"/>
      <c r="C936" s="228"/>
      <c r="D936" s="228"/>
      <c r="E936" s="228"/>
      <c r="F936" s="228"/>
      <c r="G936" s="228"/>
      <c r="H936" s="228"/>
      <c r="I936" s="228"/>
      <c r="J936" s="228"/>
      <c r="K936" s="19"/>
      <c r="L936" s="228"/>
      <c r="M936" s="228"/>
      <c r="N936" s="228"/>
      <c r="O936" s="228"/>
      <c r="P936" s="228"/>
      <c r="Q936" s="281"/>
      <c r="R936" s="281"/>
      <c r="S936" s="228"/>
      <c r="T936" s="228"/>
      <c r="U936" s="228"/>
      <c r="V936" s="19"/>
      <c r="W936" s="19"/>
      <c r="X936" s="228"/>
      <c r="Y936" s="228"/>
      <c r="Z936" s="281"/>
      <c r="AA936" s="18"/>
      <c r="AB936" s="18"/>
      <c r="AC936" s="228"/>
    </row>
    <row r="937" spans="1:29">
      <c r="A937" s="18"/>
      <c r="B937" s="18"/>
      <c r="C937" s="228"/>
      <c r="D937" s="228"/>
      <c r="E937" s="228"/>
      <c r="F937" s="228"/>
      <c r="G937" s="228"/>
      <c r="H937" s="228"/>
      <c r="I937" s="228"/>
      <c r="J937" s="228"/>
      <c r="K937" s="19"/>
      <c r="L937" s="228"/>
      <c r="M937" s="228"/>
      <c r="N937" s="228"/>
      <c r="O937" s="228"/>
      <c r="P937" s="228"/>
      <c r="Q937" s="281"/>
      <c r="R937" s="281"/>
      <c r="S937" s="228"/>
      <c r="T937" s="228"/>
      <c r="U937" s="228"/>
      <c r="V937" s="19"/>
      <c r="W937" s="19"/>
      <c r="X937" s="228"/>
      <c r="Y937" s="228"/>
      <c r="Z937" s="281"/>
      <c r="AA937" s="18"/>
      <c r="AB937" s="18"/>
      <c r="AC937" s="228"/>
    </row>
    <row r="938" spans="1:29">
      <c r="A938" s="18"/>
      <c r="B938" s="18"/>
      <c r="C938" s="228"/>
      <c r="D938" s="228"/>
      <c r="E938" s="228"/>
      <c r="F938" s="228"/>
      <c r="G938" s="228"/>
      <c r="H938" s="228"/>
      <c r="I938" s="228"/>
      <c r="J938" s="228"/>
      <c r="K938" s="19"/>
      <c r="L938" s="228"/>
      <c r="M938" s="228"/>
      <c r="N938" s="228"/>
      <c r="O938" s="228"/>
      <c r="P938" s="228"/>
      <c r="Q938" s="281"/>
      <c r="R938" s="281"/>
      <c r="S938" s="228"/>
      <c r="T938" s="228"/>
      <c r="U938" s="228"/>
      <c r="V938" s="19"/>
      <c r="W938" s="19"/>
      <c r="X938" s="228"/>
      <c r="Y938" s="228"/>
      <c r="Z938" s="281"/>
      <c r="AA938" s="18"/>
      <c r="AB938" s="18"/>
      <c r="AC938" s="228"/>
    </row>
    <row r="939" spans="1:29">
      <c r="A939" s="18"/>
      <c r="B939" s="18"/>
      <c r="C939" s="228"/>
      <c r="D939" s="228"/>
      <c r="E939" s="228"/>
      <c r="F939" s="228"/>
      <c r="G939" s="228"/>
      <c r="H939" s="228"/>
      <c r="I939" s="228"/>
      <c r="J939" s="228"/>
      <c r="K939" s="19"/>
      <c r="L939" s="228"/>
      <c r="M939" s="228"/>
      <c r="N939" s="228"/>
      <c r="O939" s="228"/>
      <c r="P939" s="228"/>
      <c r="Q939" s="281"/>
      <c r="R939" s="281"/>
      <c r="S939" s="228"/>
      <c r="T939" s="228"/>
      <c r="U939" s="228"/>
      <c r="V939" s="19"/>
      <c r="W939" s="19"/>
      <c r="X939" s="228"/>
      <c r="Y939" s="228"/>
      <c r="Z939" s="281"/>
      <c r="AA939" s="18"/>
      <c r="AB939" s="18"/>
      <c r="AC939" s="228"/>
    </row>
    <row r="940" spans="1:29">
      <c r="A940" s="18"/>
      <c r="B940" s="18"/>
      <c r="C940" s="228"/>
      <c r="D940" s="228"/>
      <c r="E940" s="228"/>
      <c r="F940" s="228"/>
      <c r="G940" s="228"/>
      <c r="H940" s="228"/>
      <c r="I940" s="228"/>
      <c r="J940" s="228"/>
      <c r="K940" s="19"/>
      <c r="L940" s="228"/>
      <c r="M940" s="228"/>
      <c r="N940" s="228"/>
      <c r="O940" s="228"/>
      <c r="P940" s="228"/>
      <c r="Q940" s="281"/>
      <c r="R940" s="281"/>
      <c r="S940" s="228"/>
      <c r="T940" s="228"/>
      <c r="U940" s="228"/>
      <c r="V940" s="19"/>
      <c r="W940" s="19"/>
      <c r="X940" s="228"/>
      <c r="Y940" s="228"/>
      <c r="Z940" s="281"/>
      <c r="AA940" s="18"/>
      <c r="AB940" s="18"/>
      <c r="AC940" s="228"/>
    </row>
    <row r="941" spans="1:29">
      <c r="A941" s="18"/>
      <c r="B941" s="18"/>
      <c r="C941" s="228"/>
      <c r="D941" s="228"/>
      <c r="E941" s="228"/>
      <c r="F941" s="228"/>
      <c r="G941" s="228"/>
      <c r="H941" s="228"/>
      <c r="I941" s="228"/>
      <c r="J941" s="228"/>
      <c r="K941" s="19"/>
      <c r="L941" s="228"/>
      <c r="M941" s="228"/>
      <c r="N941" s="228"/>
      <c r="O941" s="228"/>
      <c r="P941" s="228"/>
      <c r="Q941" s="281"/>
      <c r="R941" s="281"/>
      <c r="S941" s="228"/>
      <c r="T941" s="228"/>
      <c r="U941" s="228"/>
      <c r="V941" s="19"/>
      <c r="W941" s="19"/>
      <c r="X941" s="228"/>
      <c r="Y941" s="228"/>
      <c r="Z941" s="281"/>
      <c r="AA941" s="18"/>
      <c r="AB941" s="18"/>
      <c r="AC941" s="228"/>
    </row>
    <row r="942" spans="1:29">
      <c r="A942" s="18"/>
      <c r="B942" s="18"/>
      <c r="C942" s="228"/>
      <c r="D942" s="228"/>
      <c r="E942" s="228"/>
      <c r="F942" s="228"/>
      <c r="G942" s="228"/>
      <c r="H942" s="228"/>
      <c r="I942" s="228"/>
      <c r="J942" s="228"/>
      <c r="K942" s="19"/>
      <c r="L942" s="228"/>
      <c r="M942" s="228"/>
      <c r="N942" s="228"/>
      <c r="O942" s="228"/>
      <c r="P942" s="228"/>
      <c r="Q942" s="281"/>
      <c r="R942" s="281"/>
      <c r="S942" s="228"/>
      <c r="T942" s="228"/>
      <c r="U942" s="228"/>
      <c r="V942" s="19"/>
      <c r="W942" s="19"/>
      <c r="X942" s="228"/>
      <c r="Y942" s="228"/>
      <c r="Z942" s="281"/>
      <c r="AA942" s="18"/>
      <c r="AB942" s="18"/>
      <c r="AC942" s="228"/>
    </row>
    <row r="943" spans="1:29">
      <c r="A943" s="18"/>
      <c r="B943" s="18"/>
      <c r="C943" s="228"/>
      <c r="D943" s="228"/>
      <c r="E943" s="228"/>
      <c r="F943" s="228"/>
      <c r="G943" s="228"/>
      <c r="H943" s="228"/>
      <c r="I943" s="228"/>
      <c r="J943" s="228"/>
      <c r="K943" s="19"/>
      <c r="L943" s="228"/>
      <c r="M943" s="228"/>
      <c r="N943" s="228"/>
      <c r="O943" s="228"/>
      <c r="P943" s="228"/>
      <c r="Q943" s="281"/>
      <c r="R943" s="281"/>
      <c r="S943" s="228"/>
      <c r="T943" s="228"/>
      <c r="U943" s="228"/>
      <c r="V943" s="19"/>
      <c r="W943" s="19"/>
      <c r="X943" s="228"/>
      <c r="Y943" s="228"/>
      <c r="Z943" s="281"/>
      <c r="AA943" s="18"/>
      <c r="AB943" s="18"/>
      <c r="AC943" s="228"/>
    </row>
    <row r="944" spans="1:29">
      <c r="A944" s="18"/>
      <c r="B944" s="18"/>
      <c r="C944" s="228"/>
      <c r="D944" s="228"/>
      <c r="E944" s="228"/>
      <c r="F944" s="228"/>
      <c r="G944" s="228"/>
      <c r="H944" s="228"/>
      <c r="I944" s="228"/>
      <c r="J944" s="228"/>
      <c r="K944" s="19"/>
      <c r="L944" s="228"/>
      <c r="M944" s="228"/>
      <c r="N944" s="228"/>
      <c r="O944" s="228"/>
      <c r="P944" s="228"/>
      <c r="Q944" s="281"/>
      <c r="R944" s="281"/>
      <c r="S944" s="228"/>
      <c r="T944" s="228"/>
      <c r="U944" s="228"/>
      <c r="V944" s="19"/>
      <c r="W944" s="19"/>
      <c r="X944" s="228"/>
      <c r="Y944" s="228"/>
      <c r="Z944" s="281"/>
      <c r="AA944" s="18"/>
      <c r="AB944" s="18"/>
      <c r="AC944" s="228"/>
    </row>
    <row r="945" spans="1:29">
      <c r="A945" s="18"/>
      <c r="B945" s="18"/>
      <c r="C945" s="228"/>
      <c r="D945" s="228"/>
      <c r="E945" s="228"/>
      <c r="F945" s="228"/>
      <c r="G945" s="228"/>
      <c r="H945" s="228"/>
      <c r="I945" s="228"/>
      <c r="J945" s="228"/>
      <c r="K945" s="19"/>
      <c r="L945" s="228"/>
      <c r="M945" s="228"/>
      <c r="N945" s="228"/>
      <c r="O945" s="228"/>
      <c r="P945" s="228"/>
      <c r="Q945" s="281"/>
      <c r="R945" s="281"/>
      <c r="S945" s="228"/>
      <c r="T945" s="228"/>
      <c r="U945" s="228"/>
      <c r="V945" s="19"/>
      <c r="W945" s="19"/>
      <c r="X945" s="228"/>
      <c r="Y945" s="228"/>
      <c r="Z945" s="281"/>
      <c r="AA945" s="18"/>
      <c r="AB945" s="18"/>
      <c r="AC945" s="228"/>
    </row>
    <row r="946" spans="1:29">
      <c r="A946" s="18"/>
      <c r="B946" s="18"/>
      <c r="C946" s="228"/>
      <c r="D946" s="228"/>
      <c r="E946" s="228"/>
      <c r="F946" s="228"/>
      <c r="G946" s="228"/>
      <c r="H946" s="228"/>
      <c r="I946" s="228"/>
      <c r="J946" s="228"/>
      <c r="K946" s="19"/>
      <c r="L946" s="228"/>
      <c r="M946" s="228"/>
      <c r="N946" s="228"/>
      <c r="O946" s="228"/>
      <c r="P946" s="228"/>
      <c r="Q946" s="281"/>
      <c r="R946" s="281"/>
      <c r="S946" s="228"/>
      <c r="T946" s="228"/>
      <c r="U946" s="228"/>
      <c r="V946" s="19"/>
      <c r="W946" s="19"/>
      <c r="X946" s="228"/>
      <c r="Y946" s="228"/>
      <c r="Z946" s="281"/>
      <c r="AA946" s="18"/>
      <c r="AB946" s="18"/>
      <c r="AC946" s="228"/>
    </row>
    <row r="947" spans="1:29">
      <c r="A947" s="18"/>
      <c r="B947" s="18"/>
      <c r="C947" s="228"/>
      <c r="D947" s="228"/>
      <c r="E947" s="228"/>
      <c r="F947" s="228"/>
      <c r="G947" s="228"/>
      <c r="H947" s="228"/>
      <c r="I947" s="228"/>
      <c r="J947" s="228"/>
      <c r="K947" s="19"/>
      <c r="L947" s="228"/>
      <c r="M947" s="228"/>
      <c r="N947" s="228"/>
      <c r="O947" s="228"/>
      <c r="P947" s="228"/>
      <c r="Q947" s="281"/>
      <c r="R947" s="281"/>
      <c r="S947" s="228"/>
      <c r="T947" s="228"/>
      <c r="U947" s="228"/>
      <c r="V947" s="19"/>
      <c r="W947" s="19"/>
      <c r="X947" s="228"/>
      <c r="Y947" s="228"/>
      <c r="Z947" s="281"/>
      <c r="AA947" s="18"/>
      <c r="AB947" s="18"/>
      <c r="AC947" s="228"/>
    </row>
    <row r="948" spans="1:29">
      <c r="A948" s="18"/>
      <c r="B948" s="18"/>
      <c r="C948" s="228"/>
      <c r="D948" s="228"/>
      <c r="E948" s="228"/>
      <c r="F948" s="228"/>
      <c r="G948" s="228"/>
      <c r="H948" s="228"/>
      <c r="I948" s="228"/>
      <c r="J948" s="228"/>
      <c r="K948" s="19"/>
      <c r="L948" s="228"/>
      <c r="M948" s="228"/>
      <c r="N948" s="228"/>
      <c r="O948" s="228"/>
      <c r="P948" s="228"/>
      <c r="Q948" s="281"/>
      <c r="R948" s="281"/>
      <c r="S948" s="228"/>
      <c r="T948" s="228"/>
      <c r="U948" s="228"/>
      <c r="V948" s="19"/>
      <c r="W948" s="19"/>
      <c r="X948" s="228"/>
      <c r="Y948" s="228"/>
      <c r="Z948" s="281"/>
      <c r="AA948" s="18"/>
      <c r="AB948" s="18"/>
      <c r="AC948" s="228"/>
    </row>
    <row r="949" spans="1:29">
      <c r="A949" s="18"/>
      <c r="B949" s="18"/>
      <c r="C949" s="228"/>
      <c r="D949" s="228"/>
      <c r="E949" s="228"/>
      <c r="F949" s="228"/>
      <c r="G949" s="228"/>
      <c r="H949" s="228"/>
      <c r="I949" s="228"/>
      <c r="J949" s="228"/>
      <c r="K949" s="19"/>
      <c r="L949" s="228"/>
      <c r="M949" s="228"/>
      <c r="N949" s="228"/>
      <c r="O949" s="228"/>
      <c r="P949" s="228"/>
      <c r="Q949" s="281"/>
      <c r="R949" s="281"/>
      <c r="S949" s="228"/>
      <c r="T949" s="228"/>
      <c r="U949" s="228"/>
      <c r="V949" s="19"/>
      <c r="W949" s="19"/>
      <c r="X949" s="228"/>
      <c r="Y949" s="228"/>
      <c r="Z949" s="281"/>
      <c r="AA949" s="18"/>
      <c r="AB949" s="18"/>
      <c r="AC949" s="228"/>
    </row>
    <row r="950" spans="1:29">
      <c r="A950" s="18"/>
      <c r="B950" s="18"/>
      <c r="C950" s="228"/>
      <c r="D950" s="228"/>
      <c r="E950" s="228"/>
      <c r="F950" s="228"/>
      <c r="G950" s="228"/>
      <c r="H950" s="228"/>
      <c r="I950" s="228"/>
      <c r="J950" s="228"/>
      <c r="K950" s="19"/>
      <c r="L950" s="228"/>
      <c r="M950" s="228"/>
      <c r="N950" s="228"/>
      <c r="O950" s="228"/>
      <c r="P950" s="228"/>
      <c r="Q950" s="281"/>
      <c r="R950" s="281"/>
      <c r="S950" s="228"/>
      <c r="T950" s="228"/>
      <c r="U950" s="228"/>
      <c r="V950" s="19"/>
      <c r="W950" s="19"/>
      <c r="X950" s="228"/>
      <c r="Y950" s="228"/>
      <c r="Z950" s="281"/>
      <c r="AA950" s="18"/>
      <c r="AB950" s="18"/>
      <c r="AC950" s="228"/>
    </row>
    <row r="951" spans="1:29">
      <c r="A951" s="18"/>
      <c r="B951" s="18"/>
      <c r="C951" s="228"/>
      <c r="D951" s="228"/>
      <c r="E951" s="228"/>
      <c r="F951" s="228"/>
      <c r="G951" s="228"/>
      <c r="H951" s="228"/>
      <c r="I951" s="228"/>
      <c r="J951" s="228"/>
      <c r="K951" s="19"/>
      <c r="L951" s="228"/>
      <c r="M951" s="228"/>
      <c r="N951" s="228"/>
      <c r="O951" s="228"/>
      <c r="P951" s="228"/>
      <c r="Q951" s="281"/>
      <c r="R951" s="281"/>
      <c r="S951" s="228"/>
      <c r="T951" s="228"/>
      <c r="U951" s="228"/>
      <c r="V951" s="19"/>
      <c r="W951" s="19"/>
      <c r="X951" s="228"/>
      <c r="Y951" s="228"/>
      <c r="Z951" s="281"/>
      <c r="AA951" s="18"/>
      <c r="AB951" s="18"/>
      <c r="AC951" s="228"/>
    </row>
    <row r="952" spans="1:29">
      <c r="A952" s="18"/>
      <c r="B952" s="18"/>
      <c r="C952" s="228"/>
      <c r="D952" s="228"/>
      <c r="E952" s="228"/>
      <c r="F952" s="228"/>
      <c r="G952" s="228"/>
      <c r="H952" s="228"/>
      <c r="I952" s="228"/>
      <c r="J952" s="228"/>
      <c r="K952" s="19"/>
      <c r="L952" s="228"/>
      <c r="M952" s="228"/>
      <c r="N952" s="228"/>
      <c r="O952" s="228"/>
      <c r="P952" s="228"/>
      <c r="Q952" s="281"/>
      <c r="R952" s="281"/>
      <c r="S952" s="228"/>
      <c r="T952" s="228"/>
      <c r="U952" s="228"/>
      <c r="V952" s="19"/>
      <c r="W952" s="19"/>
      <c r="X952" s="228"/>
      <c r="Y952" s="228"/>
      <c r="Z952" s="281"/>
      <c r="AA952" s="18"/>
      <c r="AB952" s="18"/>
      <c r="AC952" s="228"/>
    </row>
    <row r="953" spans="1:29">
      <c r="A953" s="18"/>
      <c r="B953" s="18"/>
      <c r="C953" s="228"/>
      <c r="D953" s="228"/>
      <c r="E953" s="228"/>
      <c r="F953" s="228"/>
      <c r="G953" s="228"/>
      <c r="H953" s="228"/>
      <c r="I953" s="228"/>
      <c r="J953" s="228"/>
      <c r="K953" s="19"/>
      <c r="L953" s="228"/>
      <c r="M953" s="228"/>
      <c r="N953" s="228"/>
      <c r="O953" s="228"/>
      <c r="P953" s="228"/>
      <c r="Q953" s="281"/>
      <c r="R953" s="281"/>
      <c r="S953" s="228"/>
      <c r="T953" s="228"/>
      <c r="U953" s="228"/>
      <c r="V953" s="19"/>
      <c r="W953" s="19"/>
      <c r="X953" s="228"/>
      <c r="Y953" s="228"/>
      <c r="Z953" s="281"/>
      <c r="AA953" s="18"/>
      <c r="AB953" s="18"/>
      <c r="AC953" s="228"/>
    </row>
    <row r="954" spans="1:29">
      <c r="A954" s="18"/>
      <c r="B954" s="18"/>
      <c r="C954" s="228"/>
      <c r="D954" s="228"/>
      <c r="E954" s="228"/>
      <c r="F954" s="228"/>
      <c r="G954" s="228"/>
      <c r="H954" s="228"/>
      <c r="I954" s="228"/>
      <c r="J954" s="228"/>
      <c r="K954" s="19"/>
      <c r="L954" s="228"/>
      <c r="M954" s="228"/>
      <c r="N954" s="228"/>
      <c r="O954" s="228"/>
      <c r="P954" s="228"/>
      <c r="Q954" s="281"/>
      <c r="R954" s="281"/>
      <c r="S954" s="228"/>
      <c r="T954" s="228"/>
      <c r="U954" s="228"/>
      <c r="V954" s="19"/>
      <c r="W954" s="19"/>
      <c r="X954" s="228"/>
      <c r="Y954" s="228"/>
      <c r="Z954" s="281"/>
      <c r="AA954" s="18"/>
      <c r="AB954" s="18"/>
      <c r="AC954" s="228"/>
    </row>
    <row r="955" spans="1:29">
      <c r="A955" s="18"/>
      <c r="B955" s="18"/>
      <c r="C955" s="228"/>
      <c r="D955" s="228"/>
      <c r="E955" s="228"/>
      <c r="F955" s="228"/>
      <c r="G955" s="228"/>
      <c r="H955" s="228"/>
      <c r="I955" s="228"/>
      <c r="J955" s="228"/>
      <c r="K955" s="19"/>
      <c r="L955" s="228"/>
      <c r="M955" s="228"/>
      <c r="N955" s="228"/>
      <c r="O955" s="228"/>
      <c r="P955" s="228"/>
      <c r="Q955" s="281"/>
      <c r="R955" s="281"/>
      <c r="S955" s="228"/>
      <c r="T955" s="228"/>
      <c r="U955" s="228"/>
      <c r="V955" s="19"/>
      <c r="W955" s="19"/>
      <c r="X955" s="228"/>
      <c r="Y955" s="228"/>
      <c r="Z955" s="281"/>
      <c r="AA955" s="18"/>
      <c r="AB955" s="18"/>
      <c r="AC955" s="228"/>
    </row>
    <row r="956" spans="1:29">
      <c r="A956" s="18"/>
      <c r="B956" s="18"/>
      <c r="C956" s="228"/>
      <c r="D956" s="228"/>
      <c r="E956" s="228"/>
      <c r="F956" s="228"/>
      <c r="G956" s="228"/>
      <c r="H956" s="228"/>
      <c r="I956" s="228"/>
      <c r="J956" s="228"/>
      <c r="K956" s="19"/>
      <c r="L956" s="228"/>
      <c r="M956" s="228"/>
      <c r="N956" s="228"/>
      <c r="O956" s="228"/>
      <c r="P956" s="228"/>
      <c r="Q956" s="281"/>
      <c r="R956" s="281"/>
      <c r="S956" s="228"/>
      <c r="T956" s="228"/>
      <c r="U956" s="228"/>
      <c r="V956" s="19"/>
      <c r="W956" s="19"/>
      <c r="X956" s="228"/>
      <c r="Y956" s="228"/>
      <c r="Z956" s="281"/>
      <c r="AA956" s="18"/>
      <c r="AB956" s="18"/>
      <c r="AC956" s="228"/>
    </row>
    <row r="957" spans="1:29">
      <c r="A957" s="18"/>
      <c r="B957" s="18"/>
      <c r="C957" s="228"/>
      <c r="D957" s="228"/>
      <c r="E957" s="228"/>
      <c r="F957" s="228"/>
      <c r="G957" s="228"/>
      <c r="H957" s="228"/>
      <c r="I957" s="228"/>
      <c r="J957" s="228"/>
      <c r="K957" s="19"/>
      <c r="L957" s="228"/>
      <c r="M957" s="228"/>
      <c r="N957" s="228"/>
      <c r="O957" s="228"/>
      <c r="P957" s="228"/>
      <c r="Q957" s="281"/>
      <c r="R957" s="281"/>
      <c r="S957" s="228"/>
      <c r="T957" s="228"/>
      <c r="U957" s="228"/>
      <c r="V957" s="19"/>
      <c r="W957" s="19"/>
      <c r="X957" s="228"/>
      <c r="Y957" s="228"/>
      <c r="Z957" s="281"/>
      <c r="AA957" s="18"/>
      <c r="AB957" s="18"/>
      <c r="AC957" s="228"/>
    </row>
    <row r="958" spans="1:29">
      <c r="A958" s="18"/>
      <c r="B958" s="18"/>
      <c r="C958" s="228"/>
      <c r="D958" s="228"/>
      <c r="E958" s="228"/>
      <c r="F958" s="228"/>
      <c r="G958" s="228"/>
      <c r="H958" s="228"/>
      <c r="I958" s="228"/>
      <c r="J958" s="228"/>
      <c r="K958" s="19"/>
      <c r="L958" s="228"/>
      <c r="M958" s="228"/>
      <c r="N958" s="228"/>
      <c r="O958" s="228"/>
      <c r="P958" s="228"/>
      <c r="Q958" s="281"/>
      <c r="R958" s="281"/>
      <c r="S958" s="228"/>
      <c r="T958" s="228"/>
      <c r="U958" s="228"/>
      <c r="V958" s="19"/>
      <c r="W958" s="19"/>
      <c r="X958" s="228"/>
      <c r="Y958" s="228"/>
      <c r="Z958" s="281"/>
      <c r="AA958" s="18"/>
      <c r="AB958" s="18"/>
      <c r="AC958" s="228"/>
    </row>
    <row r="959" spans="1:29">
      <c r="A959" s="18"/>
      <c r="B959" s="18"/>
      <c r="C959" s="228"/>
      <c r="D959" s="228"/>
      <c r="E959" s="228"/>
      <c r="F959" s="228"/>
      <c r="G959" s="228"/>
      <c r="H959" s="228"/>
      <c r="I959" s="228"/>
      <c r="J959" s="228"/>
      <c r="K959" s="19"/>
      <c r="L959" s="228"/>
      <c r="M959" s="228"/>
      <c r="N959" s="228"/>
      <c r="O959" s="228"/>
      <c r="P959" s="228"/>
      <c r="Q959" s="281"/>
      <c r="R959" s="281"/>
      <c r="S959" s="228"/>
      <c r="T959" s="228"/>
      <c r="U959" s="228"/>
      <c r="V959" s="19"/>
      <c r="W959" s="19"/>
      <c r="X959" s="228"/>
      <c r="Y959" s="228"/>
      <c r="Z959" s="281"/>
      <c r="AA959" s="18"/>
      <c r="AB959" s="18"/>
      <c r="AC959" s="228"/>
    </row>
    <row r="960" spans="1:29">
      <c r="A960" s="18"/>
      <c r="B960" s="18"/>
      <c r="C960" s="228"/>
      <c r="D960" s="228"/>
      <c r="E960" s="228"/>
      <c r="F960" s="228"/>
      <c r="G960" s="228"/>
      <c r="H960" s="228"/>
      <c r="I960" s="228"/>
      <c r="J960" s="228"/>
      <c r="K960" s="19"/>
      <c r="L960" s="228"/>
      <c r="M960" s="228"/>
      <c r="N960" s="228"/>
      <c r="O960" s="228"/>
      <c r="P960" s="228"/>
      <c r="Q960" s="281"/>
      <c r="R960" s="281"/>
      <c r="S960" s="228"/>
      <c r="T960" s="228"/>
      <c r="U960" s="228"/>
      <c r="V960" s="19"/>
      <c r="W960" s="19"/>
      <c r="X960" s="228"/>
      <c r="Y960" s="228"/>
      <c r="Z960" s="281"/>
      <c r="AA960" s="18"/>
      <c r="AB960" s="18"/>
      <c r="AC960" s="228"/>
    </row>
    <row r="961" spans="1:29">
      <c r="A961" s="18"/>
      <c r="B961" s="18"/>
      <c r="C961" s="228"/>
      <c r="D961" s="228"/>
      <c r="E961" s="228"/>
      <c r="F961" s="228"/>
      <c r="G961" s="228"/>
      <c r="H961" s="228"/>
      <c r="I961" s="228"/>
      <c r="J961" s="228"/>
      <c r="K961" s="19"/>
      <c r="L961" s="228"/>
      <c r="M961" s="228"/>
      <c r="N961" s="228"/>
      <c r="O961" s="228"/>
      <c r="P961" s="228"/>
      <c r="Q961" s="281"/>
      <c r="R961" s="281"/>
      <c r="S961" s="228"/>
      <c r="T961" s="228"/>
      <c r="U961" s="228"/>
      <c r="V961" s="19"/>
      <c r="W961" s="19"/>
      <c r="X961" s="228"/>
      <c r="Y961" s="228"/>
      <c r="Z961" s="281"/>
      <c r="AA961" s="18"/>
      <c r="AB961" s="18"/>
      <c r="AC961" s="228"/>
    </row>
    <row r="962" spans="1:29">
      <c r="A962" s="18"/>
      <c r="B962" s="18"/>
      <c r="C962" s="228"/>
      <c r="D962" s="228"/>
      <c r="E962" s="228"/>
      <c r="F962" s="228"/>
      <c r="G962" s="228"/>
      <c r="H962" s="228"/>
      <c r="I962" s="228"/>
      <c r="J962" s="228"/>
      <c r="K962" s="19"/>
      <c r="L962" s="228"/>
      <c r="M962" s="228"/>
      <c r="N962" s="228"/>
      <c r="O962" s="228"/>
      <c r="P962" s="228"/>
      <c r="Q962" s="281"/>
      <c r="R962" s="281"/>
      <c r="S962" s="228"/>
      <c r="T962" s="228"/>
      <c r="U962" s="228"/>
      <c r="V962" s="19"/>
      <c r="W962" s="19"/>
      <c r="X962" s="228"/>
      <c r="Y962" s="228"/>
      <c r="Z962" s="281"/>
      <c r="AA962" s="18"/>
      <c r="AB962" s="18"/>
      <c r="AC962" s="228"/>
    </row>
    <row r="963" spans="1:29">
      <c r="A963" s="18"/>
      <c r="B963" s="18"/>
      <c r="C963" s="228"/>
      <c r="D963" s="228"/>
      <c r="E963" s="228"/>
      <c r="F963" s="228"/>
      <c r="G963" s="228"/>
      <c r="H963" s="228"/>
      <c r="I963" s="228"/>
      <c r="J963" s="228"/>
      <c r="K963" s="19"/>
      <c r="L963" s="228"/>
      <c r="M963" s="228"/>
      <c r="N963" s="228"/>
      <c r="O963" s="228"/>
      <c r="P963" s="228"/>
      <c r="Q963" s="281"/>
      <c r="R963" s="281"/>
      <c r="S963" s="228"/>
      <c r="T963" s="228"/>
      <c r="U963" s="228"/>
      <c r="V963" s="19"/>
      <c r="W963" s="19"/>
      <c r="X963" s="228"/>
      <c r="Y963" s="228"/>
      <c r="Z963" s="281"/>
      <c r="AA963" s="18"/>
      <c r="AB963" s="18"/>
      <c r="AC963" s="228"/>
    </row>
    <row r="964" spans="1:29">
      <c r="A964" s="18"/>
      <c r="B964" s="18"/>
      <c r="C964" s="228"/>
      <c r="D964" s="228"/>
      <c r="E964" s="228"/>
      <c r="F964" s="228"/>
      <c r="G964" s="228"/>
      <c r="H964" s="228"/>
      <c r="I964" s="228"/>
      <c r="J964" s="228"/>
      <c r="K964" s="19"/>
      <c r="L964" s="228"/>
      <c r="M964" s="228"/>
      <c r="N964" s="228"/>
      <c r="O964" s="228"/>
      <c r="P964" s="228"/>
      <c r="Q964" s="281"/>
      <c r="R964" s="281"/>
      <c r="S964" s="228"/>
      <c r="T964" s="228"/>
      <c r="U964" s="228"/>
      <c r="V964" s="19"/>
      <c r="W964" s="19"/>
      <c r="X964" s="228"/>
      <c r="Y964" s="228"/>
      <c r="Z964" s="281"/>
      <c r="AA964" s="18"/>
      <c r="AB964" s="18"/>
      <c r="AC964" s="228"/>
    </row>
    <row r="965" spans="1:29">
      <c r="A965" s="18"/>
      <c r="B965" s="18"/>
      <c r="C965" s="228"/>
      <c r="D965" s="228"/>
      <c r="E965" s="228"/>
      <c r="F965" s="228"/>
      <c r="G965" s="228"/>
      <c r="H965" s="228"/>
      <c r="I965" s="228"/>
      <c r="J965" s="228"/>
      <c r="K965" s="19"/>
      <c r="L965" s="228"/>
      <c r="M965" s="228"/>
      <c r="N965" s="228"/>
      <c r="O965" s="228"/>
      <c r="P965" s="228"/>
      <c r="Q965" s="281"/>
      <c r="R965" s="281"/>
      <c r="S965" s="228"/>
      <c r="T965" s="228"/>
      <c r="U965" s="228"/>
      <c r="V965" s="19"/>
      <c r="W965" s="19"/>
      <c r="X965" s="228"/>
      <c r="Y965" s="228"/>
      <c r="Z965" s="281"/>
      <c r="AA965" s="18"/>
      <c r="AB965" s="18"/>
      <c r="AC965" s="228"/>
    </row>
    <row r="966" spans="1:29">
      <c r="A966" s="18"/>
      <c r="B966" s="18"/>
      <c r="C966" s="228"/>
      <c r="D966" s="228"/>
      <c r="E966" s="228"/>
      <c r="F966" s="228"/>
      <c r="G966" s="228"/>
      <c r="H966" s="228"/>
      <c r="I966" s="228"/>
      <c r="J966" s="228"/>
      <c r="K966" s="19"/>
      <c r="L966" s="228"/>
      <c r="M966" s="228"/>
      <c r="N966" s="228"/>
      <c r="O966" s="228"/>
      <c r="P966" s="228"/>
      <c r="Q966" s="281"/>
      <c r="R966" s="281"/>
      <c r="S966" s="228"/>
      <c r="T966" s="228"/>
      <c r="U966" s="228"/>
      <c r="V966" s="19"/>
      <c r="W966" s="19"/>
      <c r="X966" s="228"/>
      <c r="Y966" s="228"/>
      <c r="Z966" s="281"/>
      <c r="AA966" s="18"/>
      <c r="AB966" s="18"/>
      <c r="AC966" s="228"/>
    </row>
    <row r="967" spans="1:29">
      <c r="A967" s="18"/>
      <c r="B967" s="18"/>
      <c r="C967" s="228"/>
      <c r="D967" s="228"/>
      <c r="E967" s="228"/>
      <c r="F967" s="228"/>
      <c r="G967" s="228"/>
      <c r="H967" s="228"/>
      <c r="I967" s="228"/>
      <c r="J967" s="228"/>
      <c r="K967" s="19"/>
      <c r="L967" s="228"/>
      <c r="M967" s="228"/>
      <c r="N967" s="228"/>
      <c r="O967" s="228"/>
      <c r="P967" s="228"/>
      <c r="Q967" s="281"/>
      <c r="R967" s="281"/>
      <c r="S967" s="228"/>
      <c r="T967" s="228"/>
      <c r="U967" s="228"/>
      <c r="V967" s="19"/>
      <c r="W967" s="19"/>
      <c r="X967" s="228"/>
      <c r="Y967" s="228"/>
      <c r="Z967" s="281"/>
      <c r="AA967" s="18"/>
      <c r="AB967" s="18"/>
      <c r="AC967" s="228"/>
    </row>
    <row r="968" spans="1:29">
      <c r="A968" s="18"/>
      <c r="B968" s="18"/>
      <c r="C968" s="228"/>
      <c r="D968" s="228"/>
      <c r="E968" s="228"/>
      <c r="F968" s="228"/>
      <c r="G968" s="228"/>
      <c r="H968" s="228"/>
      <c r="I968" s="228"/>
      <c r="J968" s="228"/>
      <c r="K968" s="19"/>
      <c r="L968" s="228"/>
      <c r="M968" s="228"/>
      <c r="N968" s="228"/>
      <c r="O968" s="228"/>
      <c r="P968" s="228"/>
      <c r="Q968" s="281"/>
      <c r="R968" s="281"/>
      <c r="S968" s="228"/>
      <c r="T968" s="228"/>
      <c r="U968" s="228"/>
      <c r="V968" s="19"/>
      <c r="W968" s="19"/>
      <c r="X968" s="228"/>
      <c r="Y968" s="228"/>
      <c r="Z968" s="281"/>
      <c r="AA968" s="18"/>
      <c r="AB968" s="18"/>
      <c r="AC968" s="228"/>
    </row>
    <row r="969" spans="1:29">
      <c r="A969" s="18"/>
      <c r="B969" s="18"/>
      <c r="C969" s="228"/>
      <c r="D969" s="228"/>
      <c r="E969" s="228"/>
      <c r="F969" s="228"/>
      <c r="G969" s="228"/>
      <c r="H969" s="228"/>
      <c r="I969" s="228"/>
      <c r="J969" s="228"/>
      <c r="K969" s="19"/>
      <c r="L969" s="228"/>
      <c r="M969" s="228"/>
      <c r="N969" s="228"/>
      <c r="O969" s="228"/>
      <c r="P969" s="228"/>
      <c r="Q969" s="281"/>
      <c r="R969" s="281"/>
      <c r="S969" s="228"/>
      <c r="T969" s="228"/>
      <c r="U969" s="228"/>
      <c r="V969" s="19"/>
      <c r="W969" s="19"/>
      <c r="X969" s="228"/>
      <c r="Y969" s="228"/>
      <c r="Z969" s="281"/>
      <c r="AA969" s="18"/>
      <c r="AB969" s="18"/>
      <c r="AC969" s="228"/>
    </row>
    <row r="970" spans="1:29">
      <c r="A970" s="18"/>
      <c r="B970" s="18"/>
      <c r="C970" s="228"/>
      <c r="D970" s="228"/>
      <c r="E970" s="228"/>
      <c r="F970" s="228"/>
      <c r="G970" s="228"/>
      <c r="H970" s="228"/>
      <c r="I970" s="228"/>
      <c r="J970" s="228"/>
      <c r="K970" s="19"/>
      <c r="L970" s="228"/>
      <c r="M970" s="228"/>
      <c r="N970" s="228"/>
      <c r="O970" s="228"/>
      <c r="P970" s="228"/>
      <c r="Q970" s="281"/>
      <c r="R970" s="281"/>
      <c r="S970" s="228"/>
      <c r="T970" s="228"/>
      <c r="U970" s="228"/>
      <c r="V970" s="19"/>
      <c r="W970" s="19"/>
      <c r="X970" s="228"/>
      <c r="Y970" s="228"/>
      <c r="Z970" s="281"/>
      <c r="AA970" s="18"/>
      <c r="AB970" s="18"/>
      <c r="AC970" s="228"/>
    </row>
    <row r="971" spans="1:29">
      <c r="A971" s="18"/>
      <c r="B971" s="18"/>
      <c r="C971" s="228"/>
      <c r="D971" s="228"/>
      <c r="E971" s="228"/>
      <c r="F971" s="228"/>
      <c r="G971" s="228"/>
      <c r="H971" s="228"/>
      <c r="I971" s="228"/>
      <c r="J971" s="228"/>
      <c r="K971" s="19"/>
      <c r="L971" s="228"/>
      <c r="M971" s="228"/>
      <c r="N971" s="228"/>
      <c r="O971" s="228"/>
      <c r="P971" s="228"/>
      <c r="Q971" s="281"/>
      <c r="R971" s="281"/>
      <c r="S971" s="228"/>
      <c r="T971" s="228"/>
      <c r="U971" s="228"/>
      <c r="V971" s="19"/>
      <c r="W971" s="19"/>
      <c r="X971" s="228"/>
      <c r="Y971" s="228"/>
      <c r="Z971" s="281"/>
      <c r="AA971" s="18"/>
      <c r="AB971" s="18"/>
      <c r="AC971" s="228"/>
    </row>
    <row r="972" spans="1:29">
      <c r="A972" s="18"/>
      <c r="B972" s="18"/>
      <c r="C972" s="228"/>
      <c r="D972" s="228"/>
      <c r="E972" s="228"/>
      <c r="F972" s="228"/>
      <c r="G972" s="228"/>
      <c r="H972" s="228"/>
      <c r="I972" s="228"/>
      <c r="J972" s="228"/>
      <c r="K972" s="19"/>
      <c r="L972" s="228"/>
      <c r="M972" s="228"/>
      <c r="N972" s="228"/>
      <c r="O972" s="228"/>
      <c r="P972" s="228"/>
      <c r="Q972" s="281"/>
      <c r="R972" s="281"/>
      <c r="S972" s="228"/>
      <c r="T972" s="228"/>
      <c r="U972" s="228"/>
      <c r="V972" s="19"/>
      <c r="W972" s="19"/>
      <c r="X972" s="228"/>
      <c r="Y972" s="228"/>
      <c r="Z972" s="281"/>
      <c r="AA972" s="18"/>
      <c r="AB972" s="18"/>
      <c r="AC972" s="228"/>
    </row>
    <row r="973" spans="1:29">
      <c r="A973" s="18"/>
      <c r="B973" s="18"/>
      <c r="C973" s="228"/>
      <c r="D973" s="228"/>
      <c r="E973" s="228"/>
      <c r="F973" s="228"/>
      <c r="G973" s="228"/>
      <c r="H973" s="228"/>
      <c r="I973" s="228"/>
      <c r="J973" s="228"/>
      <c r="K973" s="19"/>
      <c r="L973" s="228"/>
      <c r="M973" s="228"/>
      <c r="N973" s="228"/>
      <c r="O973" s="228"/>
      <c r="P973" s="228"/>
      <c r="Q973" s="281"/>
      <c r="R973" s="281"/>
      <c r="S973" s="228"/>
      <c r="T973" s="228"/>
      <c r="U973" s="228"/>
      <c r="V973" s="19"/>
      <c r="W973" s="19"/>
      <c r="X973" s="228"/>
      <c r="Y973" s="228"/>
      <c r="Z973" s="281"/>
      <c r="AA973" s="18"/>
      <c r="AB973" s="18"/>
      <c r="AC973" s="228"/>
    </row>
    <row r="974" spans="1:29">
      <c r="A974" s="18"/>
      <c r="B974" s="18"/>
      <c r="C974" s="228"/>
      <c r="D974" s="228"/>
      <c r="E974" s="228"/>
      <c r="F974" s="228"/>
      <c r="G974" s="228"/>
      <c r="H974" s="228"/>
      <c r="I974" s="228"/>
      <c r="J974" s="228"/>
      <c r="K974" s="19"/>
      <c r="L974" s="228"/>
      <c r="M974" s="228"/>
      <c r="N974" s="228"/>
      <c r="O974" s="228"/>
      <c r="P974" s="228"/>
      <c r="Q974" s="281"/>
      <c r="R974" s="281"/>
      <c r="S974" s="228"/>
      <c r="T974" s="228"/>
      <c r="U974" s="228"/>
      <c r="V974" s="19"/>
      <c r="W974" s="19"/>
      <c r="X974" s="228"/>
      <c r="Y974" s="228"/>
      <c r="Z974" s="281"/>
      <c r="AA974" s="18"/>
      <c r="AB974" s="18"/>
      <c r="AC974" s="228"/>
    </row>
    <row r="975" spans="1:29">
      <c r="A975" s="18"/>
      <c r="B975" s="18"/>
      <c r="C975" s="228"/>
      <c r="D975" s="228"/>
      <c r="E975" s="228"/>
      <c r="F975" s="228"/>
      <c r="G975" s="228"/>
      <c r="H975" s="228"/>
      <c r="I975" s="228"/>
      <c r="J975" s="228"/>
      <c r="K975" s="19"/>
      <c r="L975" s="228"/>
      <c r="M975" s="228"/>
      <c r="N975" s="228"/>
      <c r="O975" s="228"/>
      <c r="P975" s="228"/>
      <c r="Q975" s="281"/>
      <c r="R975" s="281"/>
      <c r="S975" s="228"/>
      <c r="T975" s="228"/>
      <c r="U975" s="228"/>
      <c r="V975" s="19"/>
      <c r="W975" s="19"/>
      <c r="X975" s="228"/>
      <c r="Y975" s="228"/>
      <c r="Z975" s="281"/>
      <c r="AA975" s="18"/>
      <c r="AB975" s="18"/>
      <c r="AC975" s="228"/>
    </row>
    <row r="976" spans="1:29">
      <c r="A976" s="18"/>
      <c r="B976" s="18"/>
      <c r="C976" s="228"/>
      <c r="D976" s="228"/>
      <c r="E976" s="228"/>
      <c r="F976" s="228"/>
      <c r="G976" s="228"/>
      <c r="H976" s="228"/>
      <c r="I976" s="228"/>
      <c r="J976" s="228"/>
      <c r="K976" s="19"/>
      <c r="L976" s="228"/>
      <c r="M976" s="228"/>
      <c r="N976" s="228"/>
      <c r="O976" s="228"/>
      <c r="P976" s="228"/>
      <c r="Q976" s="281"/>
      <c r="R976" s="281"/>
      <c r="S976" s="228"/>
      <c r="T976" s="228"/>
      <c r="U976" s="228"/>
      <c r="V976" s="19"/>
      <c r="W976" s="19"/>
      <c r="X976" s="228"/>
      <c r="Y976" s="228"/>
      <c r="Z976" s="281"/>
      <c r="AA976" s="18"/>
      <c r="AB976" s="18"/>
      <c r="AC976" s="228"/>
    </row>
    <row r="977" spans="1:29">
      <c r="A977" s="18"/>
      <c r="B977" s="18"/>
      <c r="C977" s="228"/>
      <c r="D977" s="228"/>
      <c r="E977" s="228"/>
      <c r="F977" s="228"/>
      <c r="G977" s="228"/>
      <c r="H977" s="228"/>
      <c r="I977" s="228"/>
      <c r="J977" s="228"/>
      <c r="K977" s="19"/>
      <c r="L977" s="228"/>
      <c r="M977" s="228"/>
      <c r="N977" s="228"/>
      <c r="O977" s="228"/>
      <c r="P977" s="228"/>
      <c r="Q977" s="281"/>
      <c r="R977" s="281"/>
      <c r="S977" s="228"/>
      <c r="T977" s="228"/>
      <c r="U977" s="228"/>
      <c r="V977" s="19"/>
      <c r="W977" s="19"/>
      <c r="X977" s="228"/>
      <c r="Y977" s="228"/>
      <c r="Z977" s="281"/>
      <c r="AA977" s="18"/>
      <c r="AB977" s="18"/>
      <c r="AC977" s="228"/>
    </row>
    <row r="978" spans="1:29">
      <c r="A978" s="18"/>
      <c r="B978" s="18"/>
      <c r="C978" s="228"/>
      <c r="D978" s="228"/>
      <c r="E978" s="228"/>
      <c r="F978" s="228"/>
      <c r="G978" s="228"/>
      <c r="H978" s="228"/>
      <c r="I978" s="228"/>
      <c r="J978" s="228"/>
      <c r="K978" s="19"/>
      <c r="L978" s="228"/>
      <c r="M978" s="228"/>
      <c r="N978" s="228"/>
      <c r="O978" s="228"/>
      <c r="P978" s="228"/>
      <c r="Q978" s="281"/>
      <c r="R978" s="281"/>
      <c r="S978" s="228"/>
      <c r="T978" s="228"/>
      <c r="U978" s="228"/>
      <c r="V978" s="19"/>
      <c r="W978" s="19"/>
      <c r="X978" s="228"/>
      <c r="Y978" s="228"/>
      <c r="Z978" s="281"/>
      <c r="AA978" s="18"/>
      <c r="AB978" s="18"/>
      <c r="AC978" s="228"/>
    </row>
    <row r="979" spans="1:29">
      <c r="A979" s="18"/>
      <c r="B979" s="18"/>
      <c r="C979" s="228"/>
      <c r="D979" s="228"/>
      <c r="E979" s="228"/>
      <c r="F979" s="228"/>
      <c r="G979" s="228"/>
      <c r="H979" s="228"/>
      <c r="I979" s="228"/>
      <c r="J979" s="228"/>
      <c r="K979" s="19"/>
      <c r="L979" s="228"/>
      <c r="M979" s="228"/>
      <c r="N979" s="228"/>
      <c r="O979" s="228"/>
      <c r="P979" s="228"/>
      <c r="Q979" s="281"/>
      <c r="R979" s="281"/>
      <c r="S979" s="228"/>
      <c r="T979" s="228"/>
      <c r="U979" s="228"/>
      <c r="V979" s="19"/>
      <c r="W979" s="19"/>
      <c r="X979" s="228"/>
      <c r="Y979" s="228"/>
      <c r="Z979" s="281"/>
      <c r="AA979" s="18"/>
      <c r="AB979" s="18"/>
      <c r="AC979" s="228"/>
    </row>
    <row r="980" spans="1:29">
      <c r="A980" s="18"/>
      <c r="B980" s="18"/>
      <c r="C980" s="228"/>
      <c r="D980" s="228"/>
      <c r="E980" s="228"/>
      <c r="F980" s="228"/>
      <c r="G980" s="228"/>
      <c r="H980" s="228"/>
      <c r="I980" s="228"/>
      <c r="J980" s="228"/>
      <c r="K980" s="19"/>
      <c r="L980" s="228"/>
      <c r="M980" s="228"/>
      <c r="N980" s="228"/>
      <c r="O980" s="228"/>
      <c r="P980" s="228"/>
      <c r="Q980" s="281"/>
      <c r="R980" s="281"/>
      <c r="S980" s="228"/>
      <c r="T980" s="228"/>
      <c r="U980" s="228"/>
      <c r="V980" s="19"/>
      <c r="W980" s="19"/>
      <c r="X980" s="228"/>
      <c r="Y980" s="228"/>
      <c r="Z980" s="281"/>
      <c r="AA980" s="18"/>
      <c r="AB980" s="18"/>
      <c r="AC980" s="228"/>
    </row>
    <row r="981" spans="1:29">
      <c r="A981" s="18"/>
      <c r="B981" s="18"/>
      <c r="C981" s="228"/>
      <c r="D981" s="228"/>
      <c r="E981" s="228"/>
      <c r="F981" s="228"/>
      <c r="G981" s="228"/>
      <c r="H981" s="228"/>
      <c r="I981" s="228"/>
      <c r="J981" s="228"/>
      <c r="K981" s="19"/>
      <c r="L981" s="228"/>
      <c r="M981" s="228"/>
      <c r="N981" s="228"/>
      <c r="O981" s="228"/>
      <c r="P981" s="228"/>
      <c r="Q981" s="281"/>
      <c r="R981" s="281"/>
      <c r="S981" s="228"/>
      <c r="T981" s="228"/>
      <c r="U981" s="228"/>
      <c r="V981" s="19"/>
      <c r="W981" s="19"/>
      <c r="X981" s="228"/>
      <c r="Y981" s="228"/>
      <c r="Z981" s="281"/>
      <c r="AA981" s="18"/>
      <c r="AB981" s="18"/>
      <c r="AC981" s="228"/>
    </row>
    <row r="982" spans="1:29">
      <c r="A982" s="18"/>
      <c r="B982" s="18"/>
      <c r="C982" s="228"/>
      <c r="D982" s="228"/>
      <c r="E982" s="228"/>
      <c r="F982" s="228"/>
      <c r="G982" s="228"/>
      <c r="H982" s="228"/>
      <c r="I982" s="228"/>
      <c r="J982" s="228"/>
      <c r="K982" s="19"/>
      <c r="L982" s="228"/>
      <c r="M982" s="228"/>
      <c r="N982" s="228"/>
      <c r="O982" s="228"/>
      <c r="P982" s="228"/>
      <c r="Q982" s="281"/>
      <c r="R982" s="281"/>
      <c r="S982" s="228"/>
      <c r="T982" s="228"/>
      <c r="U982" s="228"/>
      <c r="V982" s="19"/>
      <c r="W982" s="19"/>
      <c r="X982" s="228"/>
      <c r="Y982" s="228"/>
      <c r="Z982" s="281"/>
      <c r="AA982" s="18"/>
      <c r="AB982" s="18"/>
      <c r="AC982" s="228"/>
    </row>
    <row r="983" spans="1:29">
      <c r="A983" s="18"/>
      <c r="B983" s="18"/>
      <c r="C983" s="228"/>
      <c r="D983" s="228"/>
      <c r="E983" s="228"/>
      <c r="F983" s="228"/>
      <c r="G983" s="228"/>
      <c r="H983" s="228"/>
      <c r="I983" s="228"/>
      <c r="J983" s="228"/>
      <c r="K983" s="19"/>
      <c r="L983" s="228"/>
      <c r="M983" s="228"/>
      <c r="N983" s="228"/>
      <c r="O983" s="228"/>
      <c r="P983" s="228"/>
      <c r="Q983" s="281"/>
      <c r="R983" s="281"/>
      <c r="S983" s="228"/>
      <c r="T983" s="228"/>
      <c r="U983" s="228"/>
      <c r="V983" s="19"/>
      <c r="W983" s="19"/>
      <c r="X983" s="228"/>
      <c r="Y983" s="228"/>
      <c r="Z983" s="281"/>
      <c r="AA983" s="18"/>
      <c r="AB983" s="18"/>
      <c r="AC983" s="228"/>
    </row>
    <row r="984" spans="1:29">
      <c r="A984" s="18"/>
      <c r="B984" s="18"/>
      <c r="C984" s="228"/>
      <c r="D984" s="228"/>
      <c r="E984" s="228"/>
      <c r="F984" s="228"/>
      <c r="G984" s="228"/>
      <c r="H984" s="228"/>
      <c r="I984" s="228"/>
      <c r="J984" s="228"/>
      <c r="K984" s="19"/>
      <c r="L984" s="228"/>
      <c r="M984" s="228"/>
      <c r="N984" s="228"/>
      <c r="O984" s="228"/>
      <c r="P984" s="228"/>
      <c r="Q984" s="281"/>
      <c r="R984" s="281"/>
      <c r="S984" s="228"/>
      <c r="T984" s="228"/>
      <c r="U984" s="228"/>
      <c r="V984" s="19"/>
      <c r="W984" s="19"/>
      <c r="X984" s="228"/>
      <c r="Y984" s="228"/>
      <c r="Z984" s="281"/>
      <c r="AA984" s="18"/>
      <c r="AB984" s="18"/>
      <c r="AC984" s="228"/>
    </row>
    <row r="985" spans="1:29">
      <c r="A985" s="18"/>
      <c r="B985" s="18"/>
      <c r="C985" s="228"/>
      <c r="D985" s="228"/>
      <c r="E985" s="228"/>
      <c r="F985" s="228"/>
      <c r="G985" s="228"/>
      <c r="H985" s="228"/>
      <c r="I985" s="228"/>
      <c r="J985" s="228"/>
      <c r="K985" s="19"/>
      <c r="L985" s="228"/>
      <c r="M985" s="228"/>
      <c r="N985" s="228"/>
      <c r="O985" s="228"/>
      <c r="P985" s="228"/>
      <c r="Q985" s="281"/>
      <c r="R985" s="281"/>
      <c r="S985" s="228"/>
      <c r="T985" s="228"/>
      <c r="U985" s="228"/>
      <c r="V985" s="19"/>
      <c r="W985" s="19"/>
      <c r="X985" s="228"/>
      <c r="Y985" s="228"/>
      <c r="Z985" s="281"/>
      <c r="AA985" s="18"/>
      <c r="AB985" s="18"/>
      <c r="AC985" s="228"/>
    </row>
    <row r="986" spans="1:29">
      <c r="A986" s="18"/>
      <c r="B986" s="18"/>
      <c r="C986" s="228"/>
      <c r="D986" s="228"/>
      <c r="E986" s="228"/>
      <c r="F986" s="228"/>
      <c r="G986" s="228"/>
      <c r="H986" s="228"/>
      <c r="I986" s="228"/>
      <c r="J986" s="228"/>
      <c r="K986" s="19"/>
      <c r="L986" s="228"/>
      <c r="M986" s="228"/>
      <c r="N986" s="228"/>
      <c r="O986" s="228"/>
      <c r="P986" s="228"/>
      <c r="Q986" s="281"/>
      <c r="R986" s="281"/>
      <c r="S986" s="228"/>
      <c r="T986" s="228"/>
      <c r="U986" s="228"/>
      <c r="V986" s="19"/>
      <c r="W986" s="19"/>
      <c r="X986" s="228"/>
      <c r="Y986" s="228"/>
      <c r="Z986" s="281"/>
      <c r="AA986" s="18"/>
      <c r="AB986" s="18"/>
      <c r="AC986" s="228"/>
    </row>
    <row r="987" spans="1:29">
      <c r="A987" s="18"/>
      <c r="B987" s="18"/>
      <c r="C987" s="228"/>
      <c r="D987" s="228"/>
      <c r="E987" s="228"/>
      <c r="F987" s="228"/>
      <c r="G987" s="228"/>
      <c r="H987" s="228"/>
      <c r="I987" s="228"/>
      <c r="J987" s="228"/>
      <c r="K987" s="19"/>
      <c r="L987" s="228"/>
      <c r="M987" s="228"/>
      <c r="N987" s="228"/>
      <c r="O987" s="228"/>
      <c r="P987" s="228"/>
      <c r="Q987" s="281"/>
      <c r="R987" s="281"/>
      <c r="S987" s="228"/>
      <c r="T987" s="228"/>
      <c r="U987" s="228"/>
      <c r="V987" s="19"/>
      <c r="W987" s="19"/>
      <c r="X987" s="228"/>
      <c r="Y987" s="228"/>
      <c r="Z987" s="281"/>
      <c r="AA987" s="18"/>
      <c r="AB987" s="18"/>
      <c r="AC987" s="228"/>
    </row>
    <row r="988" spans="1:29">
      <c r="A988" s="18"/>
      <c r="B988" s="18"/>
      <c r="C988" s="228"/>
      <c r="D988" s="228"/>
      <c r="E988" s="228"/>
      <c r="F988" s="228"/>
      <c r="G988" s="228"/>
      <c r="H988" s="228"/>
      <c r="I988" s="228"/>
      <c r="J988" s="228"/>
      <c r="K988" s="19"/>
      <c r="L988" s="228"/>
      <c r="M988" s="228"/>
      <c r="N988" s="228"/>
      <c r="O988" s="228"/>
      <c r="P988" s="228"/>
      <c r="Q988" s="281"/>
      <c r="R988" s="281"/>
      <c r="S988" s="228"/>
      <c r="T988" s="228"/>
      <c r="U988" s="228"/>
      <c r="V988" s="19"/>
      <c r="W988" s="19"/>
      <c r="X988" s="228"/>
      <c r="Y988" s="228"/>
      <c r="Z988" s="281"/>
      <c r="AA988" s="18"/>
      <c r="AB988" s="18"/>
      <c r="AC988" s="228"/>
    </row>
    <row r="989" spans="1:29">
      <c r="A989" s="18"/>
      <c r="B989" s="18"/>
      <c r="C989" s="228"/>
      <c r="D989" s="228"/>
      <c r="E989" s="228"/>
      <c r="F989" s="228"/>
      <c r="G989" s="228"/>
      <c r="H989" s="228"/>
      <c r="I989" s="228"/>
      <c r="J989" s="228"/>
      <c r="K989" s="19"/>
      <c r="L989" s="228"/>
      <c r="M989" s="228"/>
      <c r="N989" s="228"/>
      <c r="O989" s="228"/>
      <c r="P989" s="228"/>
      <c r="Q989" s="281"/>
      <c r="R989" s="281"/>
      <c r="S989" s="228"/>
      <c r="T989" s="228"/>
      <c r="U989" s="228"/>
      <c r="V989" s="19"/>
      <c r="W989" s="19"/>
      <c r="X989" s="228"/>
      <c r="Y989" s="228"/>
      <c r="Z989" s="281"/>
      <c r="AA989" s="18"/>
      <c r="AB989" s="18"/>
      <c r="AC989" s="228"/>
    </row>
    <row r="990" spans="1:29">
      <c r="A990" s="18"/>
      <c r="B990" s="18"/>
      <c r="C990" s="228"/>
      <c r="D990" s="228"/>
      <c r="E990" s="228"/>
      <c r="F990" s="228"/>
      <c r="G990" s="228"/>
      <c r="H990" s="228"/>
      <c r="I990" s="228"/>
      <c r="J990" s="228"/>
      <c r="K990" s="19"/>
      <c r="L990" s="228"/>
      <c r="M990" s="228"/>
      <c r="N990" s="228"/>
      <c r="O990" s="228"/>
      <c r="P990" s="228"/>
      <c r="Q990" s="281"/>
      <c r="R990" s="281"/>
      <c r="S990" s="228"/>
      <c r="T990" s="228"/>
      <c r="U990" s="228"/>
      <c r="V990" s="19"/>
      <c r="W990" s="19"/>
      <c r="X990" s="228"/>
      <c r="Y990" s="228"/>
      <c r="Z990" s="281"/>
      <c r="AA990" s="18"/>
      <c r="AB990" s="18"/>
      <c r="AC990" s="228"/>
    </row>
    <row r="991" spans="1:29">
      <c r="A991" s="18"/>
      <c r="B991" s="18"/>
      <c r="C991" s="228"/>
      <c r="D991" s="228"/>
      <c r="E991" s="228"/>
      <c r="F991" s="228"/>
      <c r="G991" s="228"/>
      <c r="H991" s="228"/>
      <c r="I991" s="228"/>
      <c r="J991" s="228"/>
      <c r="K991" s="19"/>
      <c r="L991" s="228"/>
      <c r="M991" s="228"/>
      <c r="N991" s="228"/>
      <c r="O991" s="228"/>
      <c r="P991" s="228"/>
      <c r="Q991" s="281"/>
      <c r="R991" s="281"/>
      <c r="S991" s="228"/>
      <c r="T991" s="228"/>
      <c r="U991" s="228"/>
      <c r="V991" s="19"/>
      <c r="W991" s="19"/>
      <c r="X991" s="228"/>
      <c r="Y991" s="228"/>
      <c r="Z991" s="281"/>
      <c r="AA991" s="18"/>
      <c r="AB991" s="18"/>
      <c r="AC991" s="228"/>
    </row>
    <row r="992" spans="1:29">
      <c r="A992" s="18"/>
      <c r="B992" s="18"/>
      <c r="C992" s="228"/>
      <c r="D992" s="228"/>
      <c r="E992" s="228"/>
      <c r="F992" s="228"/>
      <c r="G992" s="228"/>
      <c r="H992" s="228"/>
      <c r="I992" s="228"/>
      <c r="J992" s="228"/>
      <c r="K992" s="19"/>
      <c r="L992" s="228"/>
      <c r="M992" s="228"/>
      <c r="N992" s="228"/>
      <c r="O992" s="228"/>
      <c r="P992" s="228"/>
      <c r="Q992" s="281"/>
      <c r="R992" s="281"/>
      <c r="S992" s="228"/>
      <c r="T992" s="228"/>
      <c r="U992" s="228"/>
      <c r="V992" s="19"/>
      <c r="W992" s="19"/>
      <c r="X992" s="228"/>
      <c r="Y992" s="228"/>
      <c r="Z992" s="281"/>
      <c r="AA992" s="18"/>
      <c r="AB992" s="18"/>
      <c r="AC992" s="228"/>
    </row>
    <row r="993" spans="1:29">
      <c r="A993" s="18"/>
      <c r="B993" s="18"/>
      <c r="C993" s="228"/>
      <c r="D993" s="228"/>
      <c r="E993" s="228"/>
      <c r="F993" s="228"/>
      <c r="G993" s="228"/>
      <c r="H993" s="228"/>
      <c r="I993" s="228"/>
      <c r="J993" s="228"/>
      <c r="K993" s="19"/>
      <c r="L993" s="228"/>
      <c r="M993" s="228"/>
      <c r="N993" s="228"/>
      <c r="O993" s="228"/>
      <c r="P993" s="228"/>
      <c r="Q993" s="281"/>
      <c r="R993" s="281"/>
      <c r="S993" s="228"/>
      <c r="T993" s="228"/>
      <c r="U993" s="228"/>
      <c r="V993" s="19"/>
      <c r="W993" s="19"/>
      <c r="X993" s="228"/>
      <c r="Y993" s="228"/>
      <c r="Z993" s="281"/>
      <c r="AA993" s="18"/>
      <c r="AB993" s="18"/>
      <c r="AC993" s="228"/>
    </row>
    <row r="994" spans="1:29">
      <c r="A994" s="18"/>
      <c r="B994" s="18"/>
      <c r="C994" s="228"/>
      <c r="D994" s="228"/>
      <c r="E994" s="228"/>
      <c r="F994" s="228"/>
      <c r="G994" s="228"/>
      <c r="H994" s="228"/>
      <c r="I994" s="228"/>
      <c r="J994" s="228"/>
      <c r="K994" s="19"/>
      <c r="L994" s="228"/>
      <c r="M994" s="228"/>
      <c r="N994" s="228"/>
      <c r="O994" s="228"/>
      <c r="P994" s="228"/>
      <c r="Q994" s="281"/>
      <c r="R994" s="281"/>
      <c r="S994" s="228"/>
      <c r="T994" s="228"/>
      <c r="U994" s="228"/>
      <c r="V994" s="19"/>
      <c r="W994" s="19"/>
      <c r="X994" s="228"/>
      <c r="Y994" s="228"/>
      <c r="Z994" s="281"/>
      <c r="AA994" s="18"/>
      <c r="AB994" s="18"/>
      <c r="AC994" s="228"/>
    </row>
    <row r="995" spans="1:29">
      <c r="A995" s="18"/>
      <c r="B995" s="18"/>
      <c r="C995" s="228"/>
      <c r="D995" s="228"/>
      <c r="E995" s="228"/>
      <c r="F995" s="228"/>
      <c r="G995" s="228"/>
      <c r="H995" s="228"/>
      <c r="I995" s="228"/>
      <c r="J995" s="228"/>
      <c r="K995" s="19"/>
      <c r="L995" s="228"/>
      <c r="M995" s="228"/>
      <c r="N995" s="228"/>
      <c r="O995" s="228"/>
      <c r="P995" s="228"/>
      <c r="Q995" s="281"/>
      <c r="R995" s="281"/>
      <c r="S995" s="228"/>
      <c r="T995" s="228"/>
      <c r="U995" s="228"/>
      <c r="V995" s="19"/>
      <c r="W995" s="19"/>
      <c r="X995" s="228"/>
      <c r="Y995" s="228"/>
      <c r="Z995" s="281"/>
      <c r="AA995" s="18"/>
      <c r="AB995" s="18"/>
      <c r="AC995" s="228"/>
    </row>
    <row r="996" spans="1:29">
      <c r="A996" s="18"/>
      <c r="B996" s="18"/>
      <c r="C996" s="228"/>
      <c r="D996" s="228"/>
      <c r="E996" s="228"/>
      <c r="F996" s="228"/>
      <c r="G996" s="228"/>
      <c r="H996" s="228"/>
      <c r="I996" s="228"/>
      <c r="J996" s="228"/>
      <c r="K996" s="19"/>
      <c r="L996" s="228"/>
      <c r="M996" s="228"/>
      <c r="N996" s="228"/>
      <c r="O996" s="228"/>
      <c r="P996" s="228"/>
      <c r="Q996" s="281"/>
      <c r="R996" s="281"/>
      <c r="S996" s="228"/>
      <c r="T996" s="228"/>
      <c r="U996" s="228"/>
      <c r="V996" s="19"/>
      <c r="W996" s="19"/>
      <c r="X996" s="228"/>
      <c r="Y996" s="228"/>
      <c r="Z996" s="281"/>
      <c r="AA996" s="18"/>
      <c r="AB996" s="18"/>
      <c r="AC996" s="228"/>
    </row>
    <row r="997" spans="1:29">
      <c r="A997" s="18"/>
      <c r="B997" s="18"/>
      <c r="C997" s="228"/>
      <c r="D997" s="228"/>
      <c r="E997" s="228"/>
      <c r="F997" s="228"/>
      <c r="G997" s="228"/>
      <c r="H997" s="228"/>
      <c r="I997" s="228"/>
      <c r="J997" s="228"/>
      <c r="K997" s="19"/>
      <c r="L997" s="228"/>
      <c r="M997" s="228"/>
      <c r="N997" s="228"/>
      <c r="O997" s="228"/>
      <c r="P997" s="228"/>
      <c r="Q997" s="281"/>
      <c r="R997" s="281"/>
      <c r="S997" s="228"/>
      <c r="T997" s="228"/>
      <c r="U997" s="228"/>
      <c r="V997" s="19"/>
      <c r="W997" s="19"/>
      <c r="X997" s="228"/>
      <c r="Y997" s="228"/>
      <c r="Z997" s="281"/>
      <c r="AA997" s="18"/>
      <c r="AB997" s="18"/>
      <c r="AC997" s="228"/>
    </row>
    <row r="998" spans="1:29">
      <c r="A998" s="18"/>
      <c r="B998" s="18"/>
      <c r="C998" s="228"/>
      <c r="D998" s="228"/>
      <c r="E998" s="228"/>
      <c r="F998" s="228"/>
      <c r="G998" s="228"/>
      <c r="H998" s="228"/>
      <c r="I998" s="228"/>
      <c r="J998" s="228"/>
      <c r="K998" s="19"/>
      <c r="L998" s="228"/>
      <c r="M998" s="228"/>
      <c r="N998" s="228"/>
      <c r="O998" s="228"/>
      <c r="P998" s="228"/>
      <c r="Q998" s="281"/>
      <c r="R998" s="281"/>
      <c r="S998" s="228"/>
      <c r="T998" s="228"/>
      <c r="U998" s="228"/>
      <c r="V998" s="19"/>
      <c r="W998" s="19"/>
      <c r="X998" s="228"/>
      <c r="Y998" s="228"/>
      <c r="Z998" s="281"/>
      <c r="AA998" s="18"/>
      <c r="AB998" s="18"/>
      <c r="AC998" s="228"/>
    </row>
    <row r="999" spans="1:29">
      <c r="A999" s="18"/>
      <c r="B999" s="18"/>
      <c r="C999" s="228"/>
      <c r="D999" s="228"/>
      <c r="E999" s="228"/>
      <c r="F999" s="228"/>
      <c r="G999" s="228"/>
      <c r="H999" s="228"/>
      <c r="I999" s="228"/>
      <c r="J999" s="228"/>
      <c r="K999" s="19"/>
      <c r="L999" s="228"/>
      <c r="M999" s="228"/>
      <c r="N999" s="228"/>
      <c r="O999" s="228"/>
      <c r="P999" s="228"/>
      <c r="Q999" s="281"/>
      <c r="R999" s="281"/>
      <c r="S999" s="228"/>
      <c r="T999" s="228"/>
      <c r="U999" s="228"/>
      <c r="V999" s="19"/>
      <c r="W999" s="19"/>
      <c r="X999" s="228"/>
      <c r="Y999" s="228"/>
      <c r="Z999" s="281"/>
      <c r="AA999" s="18"/>
      <c r="AB999" s="18"/>
      <c r="AC999" s="228"/>
    </row>
    <row r="1000" spans="1:29">
      <c r="A1000" s="18"/>
      <c r="B1000" s="18"/>
      <c r="C1000" s="228"/>
      <c r="D1000" s="228"/>
      <c r="E1000" s="228"/>
      <c r="F1000" s="228"/>
      <c r="G1000" s="228"/>
      <c r="H1000" s="228"/>
      <c r="I1000" s="228"/>
      <c r="J1000" s="228"/>
      <c r="K1000" s="19"/>
      <c r="L1000" s="228"/>
      <c r="M1000" s="228"/>
      <c r="N1000" s="228"/>
      <c r="O1000" s="228"/>
      <c r="P1000" s="228"/>
      <c r="Q1000" s="281"/>
      <c r="R1000" s="281"/>
      <c r="S1000" s="228"/>
      <c r="T1000" s="228"/>
      <c r="U1000" s="228"/>
      <c r="V1000" s="19"/>
      <c r="W1000" s="19"/>
      <c r="X1000" s="228"/>
      <c r="Y1000" s="228"/>
      <c r="Z1000" s="281"/>
      <c r="AA1000" s="18"/>
      <c r="AB1000" s="18"/>
      <c r="AC1000" s="228"/>
    </row>
    <row r="1001" spans="1:29">
      <c r="A1001" s="18"/>
      <c r="B1001" s="18"/>
      <c r="C1001" s="228"/>
      <c r="D1001" s="228"/>
      <c r="E1001" s="228"/>
      <c r="F1001" s="228"/>
      <c r="G1001" s="228"/>
      <c r="H1001" s="228"/>
      <c r="I1001" s="228"/>
      <c r="J1001" s="228"/>
      <c r="K1001" s="19"/>
      <c r="L1001" s="228"/>
      <c r="M1001" s="228"/>
      <c r="N1001" s="228"/>
      <c r="O1001" s="228"/>
      <c r="P1001" s="228"/>
      <c r="Q1001" s="281"/>
      <c r="R1001" s="281"/>
      <c r="S1001" s="228"/>
      <c r="T1001" s="228"/>
      <c r="U1001" s="228"/>
      <c r="V1001" s="19"/>
      <c r="W1001" s="19"/>
      <c r="X1001" s="228"/>
      <c r="Y1001" s="228"/>
      <c r="Z1001" s="281"/>
      <c r="AA1001" s="18"/>
      <c r="AB1001" s="18"/>
      <c r="AC1001" s="228"/>
    </row>
    <row r="1002" spans="1:29">
      <c r="A1002" s="18"/>
      <c r="B1002" s="18"/>
      <c r="C1002" s="228"/>
      <c r="D1002" s="228"/>
      <c r="E1002" s="228"/>
      <c r="F1002" s="228"/>
      <c r="G1002" s="228"/>
      <c r="H1002" s="228"/>
      <c r="I1002" s="228"/>
      <c r="J1002" s="228"/>
      <c r="K1002" s="19"/>
      <c r="L1002" s="228"/>
      <c r="M1002" s="228"/>
      <c r="N1002" s="228"/>
      <c r="O1002" s="228"/>
      <c r="P1002" s="228"/>
      <c r="Q1002" s="281"/>
      <c r="R1002" s="281"/>
      <c r="S1002" s="228"/>
      <c r="T1002" s="228"/>
      <c r="U1002" s="228"/>
      <c r="V1002" s="19"/>
      <c r="W1002" s="19"/>
      <c r="X1002" s="228"/>
      <c r="Y1002" s="228"/>
      <c r="Z1002" s="281"/>
      <c r="AA1002" s="18"/>
      <c r="AB1002" s="18"/>
      <c r="AC1002" s="228"/>
    </row>
    <row r="1003" spans="1:29">
      <c r="A1003" s="18"/>
      <c r="B1003" s="18"/>
      <c r="C1003" s="228"/>
      <c r="D1003" s="228"/>
      <c r="E1003" s="228"/>
      <c r="F1003" s="228"/>
      <c r="G1003" s="228"/>
      <c r="H1003" s="228"/>
      <c r="I1003" s="228"/>
      <c r="J1003" s="228"/>
      <c r="K1003" s="19"/>
      <c r="L1003" s="228"/>
      <c r="M1003" s="228"/>
      <c r="N1003" s="228"/>
      <c r="O1003" s="228"/>
      <c r="P1003" s="228"/>
      <c r="Q1003" s="281"/>
      <c r="R1003" s="281"/>
      <c r="S1003" s="228"/>
      <c r="T1003" s="228"/>
      <c r="U1003" s="228"/>
      <c r="V1003" s="19"/>
      <c r="W1003" s="19"/>
      <c r="X1003" s="228"/>
      <c r="Y1003" s="228"/>
      <c r="Z1003" s="281"/>
      <c r="AA1003" s="18"/>
      <c r="AB1003" s="18"/>
      <c r="AC1003" s="228"/>
    </row>
    <row r="1004" spans="1:29">
      <c r="A1004" s="18"/>
      <c r="B1004" s="18"/>
      <c r="C1004" s="228"/>
      <c r="D1004" s="228"/>
      <c r="E1004" s="228"/>
      <c r="F1004" s="228"/>
      <c r="G1004" s="228"/>
      <c r="H1004" s="228"/>
      <c r="I1004" s="228"/>
      <c r="J1004" s="228"/>
      <c r="K1004" s="19"/>
      <c r="L1004" s="228"/>
      <c r="M1004" s="228"/>
      <c r="N1004" s="228"/>
      <c r="O1004" s="228"/>
      <c r="P1004" s="228"/>
      <c r="Q1004" s="281"/>
      <c r="R1004" s="281"/>
      <c r="S1004" s="228"/>
      <c r="T1004" s="228"/>
      <c r="U1004" s="228"/>
      <c r="V1004" s="19"/>
      <c r="W1004" s="19"/>
      <c r="X1004" s="228"/>
      <c r="Y1004" s="228"/>
      <c r="Z1004" s="281"/>
      <c r="AA1004" s="18"/>
      <c r="AB1004" s="18"/>
      <c r="AC1004" s="228"/>
    </row>
    <row r="1005" spans="1:29">
      <c r="A1005" s="18"/>
      <c r="B1005" s="18"/>
      <c r="C1005" s="228"/>
      <c r="D1005" s="228"/>
      <c r="E1005" s="228"/>
      <c r="F1005" s="228"/>
      <c r="G1005" s="228"/>
      <c r="H1005" s="228"/>
      <c r="I1005" s="228"/>
      <c r="J1005" s="228"/>
      <c r="K1005" s="19"/>
      <c r="L1005" s="228"/>
      <c r="M1005" s="228"/>
      <c r="N1005" s="228"/>
      <c r="O1005" s="228"/>
      <c r="P1005" s="228"/>
      <c r="Q1005" s="281"/>
      <c r="R1005" s="281"/>
      <c r="S1005" s="228"/>
      <c r="T1005" s="228"/>
      <c r="U1005" s="228"/>
      <c r="V1005" s="19"/>
      <c r="W1005" s="19"/>
      <c r="X1005" s="228"/>
      <c r="Y1005" s="228"/>
      <c r="Z1005" s="281"/>
      <c r="AA1005" s="18"/>
      <c r="AB1005" s="18"/>
      <c r="AC1005" s="228"/>
    </row>
    <row r="1006" spans="1:29">
      <c r="A1006" s="18"/>
      <c r="B1006" s="18"/>
      <c r="C1006" s="228"/>
      <c r="D1006" s="228"/>
      <c r="E1006" s="228"/>
      <c r="F1006" s="228"/>
      <c r="G1006" s="228"/>
      <c r="H1006" s="228"/>
      <c r="I1006" s="228"/>
      <c r="J1006" s="228"/>
      <c r="K1006" s="19"/>
      <c r="L1006" s="228"/>
      <c r="M1006" s="228"/>
      <c r="N1006" s="228"/>
      <c r="O1006" s="228"/>
      <c r="P1006" s="228"/>
      <c r="Q1006" s="281"/>
      <c r="R1006" s="281"/>
      <c r="S1006" s="228"/>
      <c r="T1006" s="228"/>
      <c r="U1006" s="228"/>
      <c r="V1006" s="19"/>
      <c r="W1006" s="19"/>
      <c r="X1006" s="228"/>
      <c r="Y1006" s="228"/>
      <c r="Z1006" s="281"/>
      <c r="AA1006" s="18"/>
      <c r="AB1006" s="18"/>
      <c r="AC1006" s="228"/>
    </row>
    <row r="1007" spans="1:29">
      <c r="A1007" s="18"/>
      <c r="B1007" s="18"/>
      <c r="C1007" s="228"/>
      <c r="D1007" s="228"/>
      <c r="E1007" s="228"/>
      <c r="F1007" s="228"/>
      <c r="G1007" s="228"/>
      <c r="H1007" s="228"/>
      <c r="I1007" s="228"/>
      <c r="J1007" s="228"/>
      <c r="K1007" s="19"/>
      <c r="L1007" s="228"/>
      <c r="M1007" s="228"/>
      <c r="N1007" s="228"/>
      <c r="O1007" s="228"/>
      <c r="P1007" s="228"/>
      <c r="Q1007" s="281"/>
      <c r="R1007" s="281"/>
      <c r="S1007" s="228"/>
      <c r="T1007" s="228"/>
      <c r="U1007" s="228"/>
      <c r="V1007" s="19"/>
      <c r="W1007" s="19"/>
      <c r="X1007" s="228"/>
      <c r="Y1007" s="228"/>
      <c r="Z1007" s="281"/>
      <c r="AA1007" s="18"/>
      <c r="AB1007" s="18"/>
      <c r="AC1007" s="228"/>
    </row>
    <row r="1008" spans="1:29">
      <c r="A1008" s="18"/>
      <c r="B1008" s="18"/>
      <c r="C1008" s="228"/>
      <c r="D1008" s="228"/>
      <c r="E1008" s="228"/>
      <c r="F1008" s="228"/>
      <c r="G1008" s="228"/>
      <c r="H1008" s="228"/>
      <c r="I1008" s="228"/>
      <c r="J1008" s="228"/>
      <c r="K1008" s="19"/>
      <c r="L1008" s="228"/>
      <c r="M1008" s="228"/>
      <c r="N1008" s="228"/>
      <c r="O1008" s="228"/>
      <c r="P1008" s="228"/>
      <c r="Q1008" s="281"/>
      <c r="R1008" s="281"/>
      <c r="S1008" s="228"/>
      <c r="T1008" s="228"/>
      <c r="U1008" s="228"/>
      <c r="V1008" s="19"/>
      <c r="W1008" s="19"/>
      <c r="X1008" s="228"/>
      <c r="Y1008" s="228"/>
      <c r="Z1008" s="281"/>
      <c r="AA1008" s="18"/>
      <c r="AB1008" s="18"/>
      <c r="AC1008" s="228"/>
    </row>
    <row r="1009" spans="1:29">
      <c r="A1009" s="18"/>
      <c r="B1009" s="18"/>
      <c r="C1009" s="228"/>
      <c r="D1009" s="228"/>
      <c r="E1009" s="228"/>
      <c r="F1009" s="228"/>
      <c r="G1009" s="228"/>
      <c r="H1009" s="228"/>
      <c r="I1009" s="228"/>
      <c r="J1009" s="228"/>
      <c r="K1009" s="19"/>
      <c r="L1009" s="228"/>
      <c r="M1009" s="228"/>
      <c r="N1009" s="228"/>
      <c r="O1009" s="228"/>
      <c r="P1009" s="228"/>
      <c r="Q1009" s="281"/>
      <c r="R1009" s="281"/>
      <c r="S1009" s="228"/>
      <c r="T1009" s="228"/>
      <c r="U1009" s="228"/>
      <c r="V1009" s="19"/>
      <c r="W1009" s="19"/>
      <c r="X1009" s="228"/>
      <c r="Y1009" s="228"/>
      <c r="Z1009" s="281"/>
      <c r="AA1009" s="18"/>
      <c r="AB1009" s="18"/>
      <c r="AC1009" s="228"/>
    </row>
    <row r="1010" spans="1:29">
      <c r="A1010" s="18"/>
      <c r="B1010" s="18"/>
      <c r="C1010" s="228"/>
      <c r="D1010" s="228"/>
      <c r="E1010" s="228"/>
      <c r="F1010" s="228"/>
      <c r="G1010" s="228"/>
      <c r="H1010" s="228"/>
      <c r="I1010" s="228"/>
      <c r="J1010" s="228"/>
      <c r="K1010" s="19"/>
      <c r="L1010" s="228"/>
      <c r="M1010" s="228"/>
      <c r="N1010" s="228"/>
      <c r="O1010" s="228"/>
      <c r="P1010" s="228"/>
      <c r="Q1010" s="281"/>
      <c r="R1010" s="281"/>
      <c r="S1010" s="228"/>
      <c r="T1010" s="228"/>
      <c r="U1010" s="228"/>
      <c r="V1010" s="19"/>
      <c r="W1010" s="19"/>
      <c r="X1010" s="228"/>
      <c r="Y1010" s="228"/>
      <c r="Z1010" s="281"/>
      <c r="AA1010" s="18"/>
      <c r="AB1010" s="18"/>
      <c r="AC1010" s="228"/>
    </row>
    <row r="1011" spans="1:29">
      <c r="A1011" s="18"/>
      <c r="B1011" s="18"/>
      <c r="C1011" s="228"/>
      <c r="D1011" s="228"/>
      <c r="E1011" s="228"/>
      <c r="F1011" s="228"/>
      <c r="G1011" s="228"/>
      <c r="H1011" s="228"/>
      <c r="I1011" s="228"/>
      <c r="J1011" s="228"/>
      <c r="K1011" s="19"/>
      <c r="L1011" s="228"/>
      <c r="M1011" s="228"/>
      <c r="N1011" s="228"/>
      <c r="O1011" s="228"/>
      <c r="P1011" s="228"/>
      <c r="Q1011" s="281"/>
      <c r="R1011" s="281"/>
      <c r="S1011" s="228"/>
      <c r="T1011" s="228"/>
      <c r="U1011" s="228"/>
      <c r="V1011" s="19"/>
      <c r="W1011" s="19"/>
      <c r="X1011" s="228"/>
      <c r="Y1011" s="228"/>
      <c r="Z1011" s="281"/>
      <c r="AA1011" s="18"/>
      <c r="AB1011" s="18"/>
      <c r="AC1011" s="228"/>
    </row>
    <row r="1012" spans="1:29">
      <c r="A1012" s="18"/>
      <c r="B1012" s="18"/>
      <c r="C1012" s="228"/>
      <c r="D1012" s="228"/>
      <c r="E1012" s="228"/>
      <c r="F1012" s="228"/>
      <c r="G1012" s="228"/>
      <c r="H1012" s="228"/>
      <c r="I1012" s="228"/>
      <c r="J1012" s="228"/>
      <c r="K1012" s="19"/>
      <c r="L1012" s="228"/>
      <c r="M1012" s="228"/>
      <c r="N1012" s="228"/>
      <c r="O1012" s="228"/>
      <c r="P1012" s="228"/>
      <c r="Q1012" s="281"/>
      <c r="R1012" s="281"/>
      <c r="S1012" s="228"/>
      <c r="T1012" s="228"/>
      <c r="U1012" s="228"/>
      <c r="V1012" s="19"/>
      <c r="W1012" s="19"/>
      <c r="X1012" s="228"/>
      <c r="Y1012" s="228"/>
      <c r="Z1012" s="281"/>
      <c r="AA1012" s="18"/>
      <c r="AB1012" s="18"/>
      <c r="AC1012" s="228"/>
    </row>
    <row r="1013" spans="1:29">
      <c r="A1013" s="18"/>
      <c r="B1013" s="18"/>
      <c r="C1013" s="228"/>
      <c r="D1013" s="228"/>
      <c r="E1013" s="228"/>
      <c r="F1013" s="228"/>
      <c r="G1013" s="228"/>
      <c r="H1013" s="228"/>
      <c r="I1013" s="228"/>
      <c r="J1013" s="228"/>
      <c r="K1013" s="19"/>
      <c r="L1013" s="228"/>
      <c r="M1013" s="228"/>
      <c r="N1013" s="228"/>
      <c r="O1013" s="228"/>
      <c r="P1013" s="228"/>
      <c r="Q1013" s="281"/>
      <c r="R1013" s="281"/>
      <c r="S1013" s="228"/>
      <c r="T1013" s="228"/>
      <c r="U1013" s="228"/>
      <c r="V1013" s="19"/>
      <c r="W1013" s="19"/>
      <c r="X1013" s="228"/>
      <c r="Y1013" s="228"/>
      <c r="Z1013" s="281"/>
      <c r="AA1013" s="18"/>
      <c r="AB1013" s="18"/>
      <c r="AC1013" s="228"/>
    </row>
    <row r="1014" spans="1:29">
      <c r="A1014" s="18"/>
      <c r="B1014" s="18"/>
      <c r="C1014" s="228"/>
      <c r="D1014" s="228"/>
      <c r="E1014" s="228"/>
      <c r="F1014" s="228"/>
      <c r="G1014" s="228"/>
      <c r="H1014" s="228"/>
      <c r="I1014" s="228"/>
      <c r="J1014" s="228"/>
      <c r="K1014" s="19"/>
      <c r="L1014" s="228"/>
      <c r="M1014" s="228"/>
      <c r="N1014" s="228"/>
      <c r="O1014" s="228"/>
      <c r="P1014" s="228"/>
      <c r="Q1014" s="281"/>
      <c r="R1014" s="281"/>
      <c r="S1014" s="228"/>
      <c r="T1014" s="228"/>
      <c r="U1014" s="228"/>
      <c r="V1014" s="19"/>
      <c r="W1014" s="19"/>
      <c r="X1014" s="228"/>
      <c r="Y1014" s="228"/>
      <c r="Z1014" s="281"/>
      <c r="AA1014" s="18"/>
      <c r="AB1014" s="18"/>
      <c r="AC1014" s="228"/>
    </row>
    <row r="1015" spans="1:29">
      <c r="A1015" s="18"/>
      <c r="B1015" s="18"/>
      <c r="C1015" s="228"/>
      <c r="D1015" s="228"/>
      <c r="E1015" s="228"/>
      <c r="F1015" s="228"/>
      <c r="G1015" s="228"/>
      <c r="H1015" s="228"/>
      <c r="I1015" s="228"/>
      <c r="J1015" s="228"/>
      <c r="K1015" s="19"/>
      <c r="L1015" s="228"/>
      <c r="M1015" s="228"/>
      <c r="N1015" s="228"/>
      <c r="O1015" s="228"/>
      <c r="P1015" s="228"/>
      <c r="Q1015" s="281"/>
      <c r="R1015" s="281"/>
      <c r="S1015" s="228"/>
      <c r="T1015" s="228"/>
      <c r="U1015" s="228"/>
      <c r="V1015" s="19"/>
      <c r="W1015" s="19"/>
      <c r="X1015" s="228"/>
      <c r="Y1015" s="228"/>
      <c r="Z1015" s="281"/>
      <c r="AA1015" s="18"/>
      <c r="AB1015" s="18"/>
      <c r="AC1015" s="228"/>
    </row>
    <row r="1016" spans="1:29">
      <c r="A1016" s="18"/>
      <c r="B1016" s="18"/>
      <c r="C1016" s="228"/>
      <c r="D1016" s="228"/>
      <c r="E1016" s="228"/>
      <c r="F1016" s="228"/>
      <c r="G1016" s="228"/>
      <c r="H1016" s="228"/>
      <c r="I1016" s="228"/>
      <c r="J1016" s="228"/>
      <c r="K1016" s="19"/>
      <c r="L1016" s="228"/>
      <c r="M1016" s="228"/>
      <c r="N1016" s="228"/>
      <c r="O1016" s="228"/>
      <c r="P1016" s="228"/>
      <c r="Q1016" s="281"/>
      <c r="R1016" s="281"/>
      <c r="S1016" s="228"/>
      <c r="T1016" s="228"/>
      <c r="U1016" s="228"/>
      <c r="V1016" s="19"/>
      <c r="W1016" s="19"/>
      <c r="X1016" s="228"/>
      <c r="Y1016" s="228"/>
      <c r="Z1016" s="281"/>
      <c r="AA1016" s="18"/>
      <c r="AB1016" s="18"/>
      <c r="AC1016" s="228"/>
    </row>
    <row r="1017" spans="1:29">
      <c r="A1017" s="18"/>
      <c r="B1017" s="18"/>
      <c r="C1017" s="228"/>
      <c r="D1017" s="228"/>
      <c r="E1017" s="228"/>
      <c r="F1017" s="228"/>
      <c r="G1017" s="228"/>
      <c r="H1017" s="228"/>
      <c r="I1017" s="228"/>
      <c r="J1017" s="228"/>
      <c r="K1017" s="19"/>
      <c r="L1017" s="228"/>
      <c r="M1017" s="228"/>
      <c r="N1017" s="228"/>
      <c r="O1017" s="228"/>
      <c r="P1017" s="228"/>
      <c r="Q1017" s="281"/>
      <c r="R1017" s="281"/>
      <c r="S1017" s="228"/>
      <c r="T1017" s="228"/>
      <c r="U1017" s="228"/>
      <c r="V1017" s="19"/>
      <c r="W1017" s="19"/>
      <c r="X1017" s="228"/>
      <c r="Y1017" s="228"/>
      <c r="Z1017" s="281"/>
      <c r="AA1017" s="18"/>
      <c r="AB1017" s="18"/>
      <c r="AC1017" s="228"/>
    </row>
    <row r="1018" spans="1:29">
      <c r="A1018" s="18"/>
      <c r="B1018" s="18"/>
      <c r="C1018" s="228"/>
      <c r="D1018" s="228"/>
      <c r="E1018" s="228"/>
      <c r="F1018" s="228"/>
      <c r="G1018" s="228"/>
      <c r="H1018" s="228"/>
      <c r="I1018" s="228"/>
      <c r="J1018" s="228"/>
      <c r="K1018" s="19"/>
      <c r="L1018" s="228"/>
      <c r="M1018" s="228"/>
      <c r="N1018" s="228"/>
      <c r="O1018" s="228"/>
      <c r="P1018" s="228"/>
      <c r="Q1018" s="281"/>
      <c r="R1018" s="281"/>
      <c r="S1018" s="228"/>
      <c r="T1018" s="228"/>
      <c r="U1018" s="228"/>
      <c r="V1018" s="19"/>
      <c r="W1018" s="19"/>
      <c r="X1018" s="228"/>
      <c r="Y1018" s="228"/>
      <c r="Z1018" s="281"/>
      <c r="AA1018" s="18"/>
      <c r="AB1018" s="18"/>
      <c r="AC1018" s="228"/>
    </row>
    <row r="1019" spans="1:29">
      <c r="A1019" s="18"/>
      <c r="B1019" s="18"/>
      <c r="C1019" s="228"/>
      <c r="D1019" s="228"/>
      <c r="E1019" s="228"/>
      <c r="F1019" s="228"/>
      <c r="G1019" s="228"/>
      <c r="H1019" s="228"/>
      <c r="I1019" s="228"/>
      <c r="J1019" s="228"/>
      <c r="K1019" s="19"/>
      <c r="L1019" s="228"/>
      <c r="M1019" s="228"/>
      <c r="N1019" s="228"/>
      <c r="O1019" s="228"/>
      <c r="P1019" s="228"/>
      <c r="Q1019" s="281"/>
      <c r="R1019" s="281"/>
      <c r="S1019" s="228"/>
      <c r="T1019" s="228"/>
      <c r="U1019" s="228"/>
      <c r="V1019" s="19"/>
      <c r="W1019" s="19"/>
      <c r="X1019" s="228"/>
      <c r="Y1019" s="228"/>
      <c r="Z1019" s="281"/>
      <c r="AA1019" s="18"/>
      <c r="AB1019" s="18"/>
      <c r="AC1019" s="228"/>
    </row>
    <row r="1020" spans="1:29">
      <c r="A1020" s="18"/>
      <c r="B1020" s="18"/>
      <c r="C1020" s="228"/>
      <c r="D1020" s="228"/>
      <c r="E1020" s="228"/>
      <c r="F1020" s="228"/>
      <c r="G1020" s="228"/>
      <c r="H1020" s="228"/>
      <c r="I1020" s="228"/>
      <c r="J1020" s="228"/>
      <c r="K1020" s="19"/>
      <c r="L1020" s="228"/>
      <c r="M1020" s="228"/>
      <c r="N1020" s="228"/>
      <c r="O1020" s="228"/>
      <c r="P1020" s="228"/>
      <c r="Q1020" s="281"/>
      <c r="R1020" s="281"/>
      <c r="S1020" s="228"/>
      <c r="T1020" s="228"/>
      <c r="U1020" s="228"/>
      <c r="V1020" s="19"/>
      <c r="W1020" s="19"/>
      <c r="X1020" s="228"/>
      <c r="Y1020" s="228"/>
      <c r="Z1020" s="281"/>
      <c r="AA1020" s="18"/>
      <c r="AB1020" s="18"/>
      <c r="AC1020" s="228"/>
    </row>
    <row r="1021" spans="1:29">
      <c r="A1021" s="18"/>
      <c r="B1021" s="18"/>
      <c r="C1021" s="228"/>
      <c r="D1021" s="228"/>
      <c r="E1021" s="228"/>
      <c r="F1021" s="228"/>
      <c r="G1021" s="228"/>
      <c r="H1021" s="228"/>
      <c r="I1021" s="228"/>
      <c r="J1021" s="228"/>
      <c r="K1021" s="19"/>
      <c r="L1021" s="228"/>
      <c r="M1021" s="228"/>
      <c r="N1021" s="228"/>
      <c r="O1021" s="228"/>
      <c r="P1021" s="228"/>
      <c r="Q1021" s="281"/>
      <c r="R1021" s="281"/>
      <c r="S1021" s="228"/>
      <c r="T1021" s="228"/>
      <c r="U1021" s="228"/>
      <c r="V1021" s="19"/>
      <c r="W1021" s="19"/>
      <c r="X1021" s="228"/>
      <c r="Y1021" s="228"/>
      <c r="Z1021" s="281"/>
      <c r="AA1021" s="18"/>
      <c r="AB1021" s="18"/>
      <c r="AC1021" s="228"/>
    </row>
    <row r="1022" spans="1:29">
      <c r="A1022" s="18"/>
      <c r="B1022" s="18"/>
      <c r="C1022" s="228"/>
      <c r="D1022" s="228"/>
      <c r="E1022" s="228"/>
      <c r="F1022" s="228"/>
      <c r="G1022" s="228"/>
      <c r="H1022" s="228"/>
      <c r="I1022" s="228"/>
      <c r="J1022" s="228"/>
      <c r="K1022" s="19"/>
      <c r="L1022" s="228"/>
      <c r="M1022" s="228"/>
      <c r="N1022" s="228"/>
      <c r="O1022" s="228"/>
      <c r="P1022" s="228"/>
      <c r="Q1022" s="281"/>
      <c r="R1022" s="281"/>
      <c r="S1022" s="228"/>
      <c r="T1022" s="228"/>
      <c r="U1022" s="228"/>
      <c r="V1022" s="19"/>
      <c r="W1022" s="19"/>
      <c r="X1022" s="228"/>
      <c r="Y1022" s="228"/>
      <c r="Z1022" s="281"/>
      <c r="AA1022" s="18"/>
      <c r="AB1022" s="18"/>
      <c r="AC1022" s="228"/>
    </row>
    <row r="1023" spans="1:29">
      <c r="A1023" s="18"/>
      <c r="B1023" s="18"/>
      <c r="C1023" s="228"/>
      <c r="D1023" s="228"/>
      <c r="E1023" s="228"/>
      <c r="F1023" s="228"/>
      <c r="G1023" s="228"/>
      <c r="H1023" s="228"/>
      <c r="I1023" s="228"/>
      <c r="J1023" s="228"/>
      <c r="K1023" s="19"/>
      <c r="L1023" s="228"/>
      <c r="M1023" s="228"/>
      <c r="N1023" s="228"/>
      <c r="O1023" s="228"/>
      <c r="P1023" s="228"/>
      <c r="Q1023" s="281"/>
      <c r="R1023" s="281"/>
      <c r="S1023" s="228"/>
      <c r="T1023" s="228"/>
      <c r="U1023" s="228"/>
      <c r="V1023" s="19"/>
      <c r="W1023" s="19"/>
      <c r="X1023" s="228"/>
      <c r="Y1023" s="228"/>
      <c r="Z1023" s="281"/>
      <c r="AA1023" s="18"/>
      <c r="AB1023" s="18"/>
      <c r="AC1023" s="228"/>
    </row>
    <row r="1024" spans="1:29">
      <c r="A1024" s="18"/>
      <c r="B1024" s="18"/>
      <c r="C1024" s="228"/>
      <c r="D1024" s="228"/>
      <c r="E1024" s="228"/>
      <c r="F1024" s="228"/>
      <c r="G1024" s="228"/>
      <c r="H1024" s="228"/>
      <c r="I1024" s="228"/>
      <c r="J1024" s="228"/>
      <c r="K1024" s="19"/>
      <c r="L1024" s="228"/>
      <c r="M1024" s="228"/>
      <c r="N1024" s="228"/>
      <c r="O1024" s="228"/>
      <c r="P1024" s="228"/>
      <c r="Q1024" s="281"/>
      <c r="R1024" s="281"/>
      <c r="S1024" s="228"/>
      <c r="T1024" s="228"/>
      <c r="U1024" s="228"/>
      <c r="V1024" s="19"/>
      <c r="W1024" s="19"/>
      <c r="X1024" s="228"/>
      <c r="Y1024" s="228"/>
      <c r="Z1024" s="281"/>
      <c r="AA1024" s="18"/>
      <c r="AB1024" s="18"/>
      <c r="AC1024" s="228"/>
    </row>
    <row r="1025" spans="1:29">
      <c r="A1025" s="18"/>
      <c r="B1025" s="18"/>
      <c r="C1025" s="228"/>
      <c r="D1025" s="228"/>
      <c r="E1025" s="228"/>
      <c r="F1025" s="228"/>
      <c r="G1025" s="228"/>
      <c r="H1025" s="228"/>
      <c r="I1025" s="228"/>
      <c r="J1025" s="228"/>
      <c r="K1025" s="19"/>
      <c r="L1025" s="228"/>
      <c r="M1025" s="228"/>
      <c r="N1025" s="228"/>
      <c r="O1025" s="228"/>
      <c r="P1025" s="228"/>
      <c r="Q1025" s="281"/>
      <c r="R1025" s="281"/>
      <c r="S1025" s="228"/>
      <c r="T1025" s="228"/>
      <c r="U1025" s="228"/>
      <c r="V1025" s="19"/>
      <c r="W1025" s="19"/>
      <c r="X1025" s="228"/>
      <c r="Y1025" s="228"/>
      <c r="Z1025" s="281"/>
      <c r="AA1025" s="18"/>
      <c r="AB1025" s="18"/>
      <c r="AC1025" s="228"/>
    </row>
    <row r="1026" spans="1:29">
      <c r="A1026" s="18"/>
      <c r="B1026" s="18"/>
      <c r="C1026" s="228"/>
      <c r="D1026" s="228"/>
      <c r="E1026" s="228"/>
      <c r="F1026" s="228"/>
      <c r="G1026" s="228"/>
      <c r="H1026" s="228"/>
      <c r="I1026" s="228"/>
      <c r="J1026" s="228"/>
      <c r="K1026" s="19"/>
      <c r="L1026" s="228"/>
      <c r="M1026" s="228"/>
      <c r="N1026" s="228"/>
      <c r="O1026" s="228"/>
      <c r="P1026" s="228"/>
      <c r="Q1026" s="281"/>
      <c r="R1026" s="281"/>
      <c r="S1026" s="228"/>
      <c r="T1026" s="228"/>
      <c r="U1026" s="228"/>
      <c r="V1026" s="19"/>
      <c r="W1026" s="19"/>
      <c r="X1026" s="228"/>
      <c r="Y1026" s="228"/>
      <c r="Z1026" s="281"/>
      <c r="AA1026" s="18"/>
      <c r="AB1026" s="18"/>
      <c r="AC1026" s="228"/>
    </row>
    <row r="1027" spans="1:29">
      <c r="A1027" s="18"/>
      <c r="B1027" s="18"/>
      <c r="C1027" s="228"/>
      <c r="D1027" s="228"/>
      <c r="E1027" s="228"/>
      <c r="F1027" s="228"/>
      <c r="G1027" s="228"/>
      <c r="H1027" s="228"/>
      <c r="I1027" s="228"/>
      <c r="J1027" s="228"/>
      <c r="K1027" s="19"/>
      <c r="L1027" s="228"/>
      <c r="M1027" s="228"/>
      <c r="N1027" s="228"/>
      <c r="O1027" s="228"/>
      <c r="P1027" s="228"/>
      <c r="Q1027" s="281"/>
      <c r="R1027" s="281"/>
      <c r="S1027" s="228"/>
      <c r="T1027" s="228"/>
      <c r="U1027" s="228"/>
      <c r="V1027" s="19"/>
      <c r="W1027" s="19"/>
      <c r="X1027" s="228"/>
      <c r="Y1027" s="228"/>
      <c r="Z1027" s="281"/>
      <c r="AA1027" s="18"/>
      <c r="AB1027" s="18"/>
      <c r="AC1027" s="228"/>
    </row>
    <row r="1028" spans="1:29">
      <c r="A1028" s="18"/>
      <c r="B1028" s="18"/>
      <c r="C1028" s="228"/>
      <c r="D1028" s="228"/>
      <c r="E1028" s="228"/>
      <c r="F1028" s="228"/>
      <c r="G1028" s="228"/>
      <c r="H1028" s="228"/>
      <c r="I1028" s="228"/>
      <c r="J1028" s="228"/>
      <c r="K1028" s="19"/>
      <c r="L1028" s="228"/>
      <c r="M1028" s="228"/>
      <c r="N1028" s="228"/>
      <c r="O1028" s="228"/>
      <c r="P1028" s="228"/>
      <c r="Q1028" s="281"/>
      <c r="R1028" s="281"/>
      <c r="S1028" s="228"/>
      <c r="T1028" s="228"/>
      <c r="U1028" s="228"/>
      <c r="V1028" s="19"/>
      <c r="W1028" s="19"/>
      <c r="X1028" s="228"/>
      <c r="Y1028" s="228"/>
      <c r="Z1028" s="281"/>
      <c r="AA1028" s="18"/>
      <c r="AB1028" s="18"/>
      <c r="AC1028" s="228"/>
    </row>
    <row r="1029" spans="1:29">
      <c r="A1029" s="18"/>
      <c r="B1029" s="18"/>
      <c r="C1029" s="228"/>
      <c r="D1029" s="228"/>
      <c r="E1029" s="228"/>
      <c r="F1029" s="228"/>
      <c r="G1029" s="228"/>
      <c r="H1029" s="228"/>
      <c r="I1029" s="228"/>
      <c r="J1029" s="228"/>
      <c r="K1029" s="19"/>
      <c r="L1029" s="228"/>
      <c r="M1029" s="228"/>
      <c r="N1029" s="228"/>
      <c r="O1029" s="228"/>
      <c r="P1029" s="228"/>
      <c r="Q1029" s="281"/>
      <c r="R1029" s="281"/>
      <c r="S1029" s="228"/>
      <c r="T1029" s="228"/>
      <c r="U1029" s="228"/>
      <c r="V1029" s="19"/>
      <c r="W1029" s="19"/>
      <c r="X1029" s="228"/>
      <c r="Y1029" s="228"/>
      <c r="Z1029" s="281"/>
      <c r="AA1029" s="18"/>
      <c r="AB1029" s="18"/>
      <c r="AC1029" s="228"/>
    </row>
    <row r="1030" spans="1:29">
      <c r="A1030" s="18"/>
      <c r="B1030" s="18"/>
      <c r="C1030" s="228"/>
      <c r="D1030" s="228"/>
      <c r="E1030" s="228"/>
      <c r="F1030" s="228"/>
      <c r="G1030" s="228"/>
      <c r="H1030" s="228"/>
      <c r="I1030" s="228"/>
      <c r="J1030" s="228"/>
      <c r="K1030" s="19"/>
      <c r="L1030" s="228"/>
      <c r="M1030" s="228"/>
      <c r="N1030" s="228"/>
      <c r="O1030" s="228"/>
      <c r="P1030" s="228"/>
      <c r="Q1030" s="281"/>
      <c r="R1030" s="281"/>
      <c r="S1030" s="228"/>
      <c r="T1030" s="228"/>
      <c r="U1030" s="228"/>
      <c r="V1030" s="19"/>
      <c r="W1030" s="19"/>
      <c r="X1030" s="228"/>
      <c r="Y1030" s="228"/>
      <c r="Z1030" s="281"/>
      <c r="AA1030" s="18"/>
      <c r="AB1030" s="18"/>
      <c r="AC1030" s="228"/>
    </row>
    <row r="1031" spans="1:29">
      <c r="A1031" s="18"/>
      <c r="B1031" s="18"/>
      <c r="C1031" s="228"/>
      <c r="D1031" s="228"/>
      <c r="E1031" s="228"/>
      <c r="F1031" s="228"/>
      <c r="G1031" s="228"/>
      <c r="H1031" s="228"/>
      <c r="I1031" s="228"/>
      <c r="J1031" s="228"/>
      <c r="K1031" s="19"/>
      <c r="L1031" s="228"/>
      <c r="M1031" s="228"/>
      <c r="N1031" s="228"/>
      <c r="O1031" s="228"/>
      <c r="P1031" s="228"/>
      <c r="Q1031" s="281"/>
      <c r="R1031" s="281"/>
      <c r="S1031" s="228"/>
      <c r="T1031" s="228"/>
      <c r="U1031" s="228"/>
      <c r="V1031" s="19"/>
      <c r="W1031" s="19"/>
      <c r="X1031" s="228"/>
      <c r="Y1031" s="228"/>
      <c r="Z1031" s="281"/>
      <c r="AA1031" s="18"/>
      <c r="AB1031" s="18"/>
      <c r="AC1031" s="228"/>
    </row>
    <row r="1032" spans="1:29">
      <c r="A1032" s="18"/>
      <c r="B1032" s="18"/>
      <c r="C1032" s="228"/>
      <c r="D1032" s="228"/>
      <c r="E1032" s="228"/>
      <c r="F1032" s="228"/>
      <c r="G1032" s="228"/>
      <c r="H1032" s="228"/>
      <c r="I1032" s="228"/>
      <c r="J1032" s="228"/>
      <c r="K1032" s="19"/>
      <c r="L1032" s="228"/>
      <c r="M1032" s="228"/>
      <c r="N1032" s="228"/>
      <c r="O1032" s="228"/>
      <c r="P1032" s="228"/>
      <c r="Q1032" s="281"/>
      <c r="R1032" s="281"/>
      <c r="S1032" s="228"/>
      <c r="T1032" s="228"/>
      <c r="U1032" s="228"/>
      <c r="V1032" s="19"/>
      <c r="W1032" s="19"/>
      <c r="X1032" s="228"/>
      <c r="Y1032" s="228"/>
      <c r="Z1032" s="281"/>
      <c r="AA1032" s="18"/>
      <c r="AB1032" s="18"/>
      <c r="AC1032" s="228"/>
    </row>
    <row r="1033" spans="1:29">
      <c r="A1033" s="18"/>
      <c r="B1033" s="18"/>
      <c r="C1033" s="228"/>
      <c r="D1033" s="228"/>
      <c r="E1033" s="228"/>
      <c r="F1033" s="228"/>
      <c r="G1033" s="228"/>
      <c r="H1033" s="228"/>
      <c r="I1033" s="228"/>
      <c r="J1033" s="228"/>
      <c r="K1033" s="19"/>
      <c r="L1033" s="228"/>
      <c r="M1033" s="228"/>
      <c r="N1033" s="228"/>
      <c r="O1033" s="228"/>
      <c r="P1033" s="228"/>
      <c r="Q1033" s="281"/>
      <c r="R1033" s="281"/>
      <c r="S1033" s="228"/>
      <c r="T1033" s="228"/>
      <c r="U1033" s="228"/>
      <c r="V1033" s="19"/>
      <c r="W1033" s="19"/>
      <c r="X1033" s="228"/>
      <c r="Y1033" s="228"/>
      <c r="Z1033" s="281"/>
      <c r="AA1033" s="18"/>
      <c r="AB1033" s="18"/>
      <c r="AC1033" s="228"/>
    </row>
    <row r="1034" spans="1:29">
      <c r="A1034" s="18"/>
      <c r="B1034" s="18"/>
      <c r="C1034" s="228"/>
      <c r="D1034" s="228"/>
      <c r="E1034" s="228"/>
      <c r="F1034" s="228"/>
      <c r="G1034" s="228"/>
      <c r="H1034" s="228"/>
      <c r="I1034" s="228"/>
      <c r="J1034" s="228"/>
      <c r="K1034" s="19"/>
      <c r="L1034" s="228"/>
      <c r="M1034" s="228"/>
      <c r="N1034" s="228"/>
      <c r="O1034" s="228"/>
      <c r="P1034" s="228"/>
      <c r="Q1034" s="281"/>
      <c r="R1034" s="281"/>
      <c r="S1034" s="228"/>
      <c r="T1034" s="228"/>
      <c r="U1034" s="228"/>
      <c r="V1034" s="19"/>
      <c r="W1034" s="19"/>
      <c r="X1034" s="228"/>
      <c r="Y1034" s="228"/>
      <c r="Z1034" s="281"/>
      <c r="AA1034" s="18"/>
      <c r="AB1034" s="18"/>
      <c r="AC1034" s="228"/>
    </row>
    <row r="1035" spans="1:29">
      <c r="A1035" s="18"/>
      <c r="B1035" s="18"/>
      <c r="C1035" s="228"/>
      <c r="D1035" s="228"/>
      <c r="E1035" s="228"/>
      <c r="F1035" s="228"/>
      <c r="G1035" s="228"/>
      <c r="H1035" s="228"/>
      <c r="I1035" s="228"/>
      <c r="J1035" s="228"/>
      <c r="K1035" s="19"/>
      <c r="L1035" s="228"/>
      <c r="M1035" s="228"/>
      <c r="N1035" s="228"/>
      <c r="O1035" s="228"/>
      <c r="P1035" s="228"/>
      <c r="Q1035" s="281"/>
      <c r="R1035" s="281"/>
      <c r="S1035" s="228"/>
      <c r="T1035" s="228"/>
      <c r="U1035" s="228"/>
      <c r="V1035" s="19"/>
      <c r="W1035" s="19"/>
      <c r="X1035" s="228"/>
      <c r="Y1035" s="228"/>
      <c r="Z1035" s="281"/>
      <c r="AA1035" s="18"/>
      <c r="AB1035" s="18"/>
      <c r="AC1035" s="228"/>
    </row>
    <row r="1036" spans="1:29">
      <c r="A1036" s="18"/>
      <c r="B1036" s="18"/>
      <c r="C1036" s="228"/>
      <c r="D1036" s="228"/>
      <c r="E1036" s="228"/>
      <c r="F1036" s="228"/>
      <c r="G1036" s="228"/>
      <c r="H1036" s="228"/>
      <c r="I1036" s="228"/>
      <c r="J1036" s="228"/>
      <c r="K1036" s="19"/>
      <c r="L1036" s="228"/>
      <c r="M1036" s="228"/>
      <c r="N1036" s="228"/>
      <c r="O1036" s="228"/>
      <c r="P1036" s="228"/>
      <c r="Q1036" s="281"/>
      <c r="R1036" s="281"/>
      <c r="S1036" s="228"/>
      <c r="T1036" s="228"/>
      <c r="U1036" s="228"/>
      <c r="V1036" s="19"/>
      <c r="W1036" s="19"/>
      <c r="X1036" s="228"/>
      <c r="Y1036" s="228"/>
      <c r="Z1036" s="281"/>
      <c r="AA1036" s="18"/>
      <c r="AB1036" s="18"/>
      <c r="AC1036" s="228"/>
    </row>
    <row r="1037" spans="1:29">
      <c r="A1037" s="18"/>
      <c r="B1037" s="18"/>
      <c r="C1037" s="228"/>
      <c r="D1037" s="228"/>
      <c r="E1037" s="228"/>
      <c r="F1037" s="228"/>
      <c r="G1037" s="228"/>
      <c r="H1037" s="228"/>
      <c r="I1037" s="228"/>
      <c r="J1037" s="228"/>
      <c r="K1037" s="19"/>
      <c r="L1037" s="228"/>
      <c r="M1037" s="228"/>
      <c r="N1037" s="228"/>
      <c r="O1037" s="228"/>
      <c r="P1037" s="228"/>
      <c r="Q1037" s="281"/>
      <c r="R1037" s="281"/>
      <c r="S1037" s="228"/>
      <c r="T1037" s="228"/>
      <c r="U1037" s="228"/>
      <c r="V1037" s="19"/>
      <c r="W1037" s="19"/>
      <c r="X1037" s="228"/>
      <c r="Y1037" s="228"/>
      <c r="Z1037" s="281"/>
      <c r="AA1037" s="18"/>
      <c r="AB1037" s="18"/>
      <c r="AC1037" s="228"/>
    </row>
    <row r="1038" spans="1:29">
      <c r="A1038" s="18"/>
      <c r="B1038" s="18"/>
      <c r="C1038" s="228"/>
      <c r="D1038" s="228"/>
      <c r="E1038" s="228"/>
      <c r="F1038" s="228"/>
      <c r="G1038" s="228"/>
      <c r="H1038" s="228"/>
      <c r="I1038" s="228"/>
      <c r="J1038" s="228"/>
      <c r="K1038" s="19"/>
      <c r="L1038" s="228"/>
      <c r="M1038" s="228"/>
      <c r="N1038" s="228"/>
      <c r="O1038" s="228"/>
      <c r="P1038" s="228"/>
      <c r="Q1038" s="281"/>
      <c r="R1038" s="281"/>
      <c r="S1038" s="228"/>
      <c r="T1038" s="228"/>
      <c r="U1038" s="228"/>
      <c r="V1038" s="19"/>
      <c r="W1038" s="19"/>
      <c r="X1038" s="228"/>
      <c r="Y1038" s="228"/>
      <c r="Z1038" s="281"/>
      <c r="AA1038" s="18"/>
      <c r="AB1038" s="18"/>
      <c r="AC1038" s="228"/>
    </row>
    <row r="1039" spans="1:29">
      <c r="A1039" s="18"/>
      <c r="B1039" s="18"/>
      <c r="C1039" s="228"/>
      <c r="D1039" s="228"/>
      <c r="E1039" s="228"/>
      <c r="F1039" s="228"/>
      <c r="G1039" s="228"/>
      <c r="H1039" s="228"/>
      <c r="I1039" s="228"/>
      <c r="J1039" s="228"/>
      <c r="K1039" s="19"/>
      <c r="L1039" s="228"/>
      <c r="M1039" s="228"/>
      <c r="N1039" s="228"/>
      <c r="O1039" s="228"/>
      <c r="P1039" s="228"/>
      <c r="Q1039" s="281"/>
      <c r="R1039" s="281"/>
      <c r="S1039" s="228"/>
      <c r="T1039" s="228"/>
      <c r="U1039" s="228"/>
      <c r="V1039" s="19"/>
      <c r="W1039" s="19"/>
      <c r="X1039" s="228"/>
      <c r="Y1039" s="228"/>
      <c r="Z1039" s="281"/>
      <c r="AA1039" s="18"/>
      <c r="AB1039" s="18"/>
      <c r="AC1039" s="228"/>
    </row>
    <row r="1040" spans="1:29">
      <c r="A1040" s="18"/>
      <c r="B1040" s="18"/>
      <c r="C1040" s="228"/>
      <c r="D1040" s="228"/>
      <c r="E1040" s="228"/>
      <c r="F1040" s="228"/>
      <c r="G1040" s="228"/>
      <c r="H1040" s="228"/>
      <c r="I1040" s="228"/>
      <c r="J1040" s="228"/>
      <c r="K1040" s="19"/>
      <c r="L1040" s="228"/>
      <c r="M1040" s="228"/>
      <c r="N1040" s="228"/>
      <c r="O1040" s="228"/>
      <c r="P1040" s="228"/>
      <c r="Q1040" s="281"/>
      <c r="R1040" s="281"/>
      <c r="S1040" s="228"/>
      <c r="T1040" s="228"/>
      <c r="U1040" s="228"/>
      <c r="V1040" s="19"/>
      <c r="W1040" s="19"/>
      <c r="X1040" s="228"/>
      <c r="Y1040" s="228"/>
      <c r="Z1040" s="281"/>
      <c r="AA1040" s="18"/>
      <c r="AB1040" s="18"/>
      <c r="AC1040" s="228"/>
    </row>
    <row r="1041" spans="1:29">
      <c r="A1041" s="18"/>
      <c r="B1041" s="18"/>
      <c r="C1041" s="228"/>
      <c r="D1041" s="228"/>
      <c r="E1041" s="228"/>
      <c r="F1041" s="228"/>
      <c r="G1041" s="228"/>
      <c r="H1041" s="228"/>
      <c r="I1041" s="228"/>
      <c r="J1041" s="228"/>
      <c r="K1041" s="19"/>
      <c r="L1041" s="228"/>
      <c r="M1041" s="228"/>
      <c r="N1041" s="228"/>
      <c r="O1041" s="228"/>
      <c r="P1041" s="228"/>
      <c r="Q1041" s="281"/>
      <c r="R1041" s="281"/>
      <c r="S1041" s="228"/>
      <c r="T1041" s="228"/>
      <c r="U1041" s="228"/>
      <c r="V1041" s="19"/>
      <c r="W1041" s="19"/>
      <c r="X1041" s="228"/>
      <c r="Y1041" s="228"/>
      <c r="Z1041" s="281"/>
      <c r="AA1041" s="18"/>
      <c r="AB1041" s="18"/>
      <c r="AC1041" s="228"/>
    </row>
    <row r="1042" spans="1:29">
      <c r="A1042" s="18"/>
      <c r="B1042" s="18"/>
      <c r="C1042" s="228"/>
      <c r="D1042" s="228"/>
      <c r="E1042" s="228"/>
      <c r="F1042" s="228"/>
      <c r="G1042" s="228"/>
      <c r="H1042" s="228"/>
      <c r="I1042" s="228"/>
      <c r="J1042" s="228"/>
      <c r="K1042" s="19"/>
      <c r="L1042" s="228"/>
      <c r="M1042" s="228"/>
      <c r="N1042" s="228"/>
      <c r="O1042" s="228"/>
      <c r="P1042" s="228"/>
      <c r="Q1042" s="281"/>
      <c r="R1042" s="281"/>
      <c r="S1042" s="228"/>
      <c r="T1042" s="228"/>
      <c r="U1042" s="228"/>
      <c r="V1042" s="19"/>
      <c r="W1042" s="19"/>
      <c r="X1042" s="228"/>
      <c r="Y1042" s="228"/>
      <c r="Z1042" s="281"/>
      <c r="AA1042" s="18"/>
      <c r="AB1042" s="18"/>
      <c r="AC1042" s="228"/>
    </row>
    <row r="1043" spans="1:29">
      <c r="A1043" s="18"/>
      <c r="B1043" s="18"/>
      <c r="C1043" s="228"/>
      <c r="D1043" s="228"/>
      <c r="E1043" s="228"/>
      <c r="F1043" s="228"/>
      <c r="G1043" s="228"/>
      <c r="H1043" s="228"/>
      <c r="I1043" s="228"/>
      <c r="J1043" s="228"/>
      <c r="K1043" s="19"/>
      <c r="L1043" s="228"/>
      <c r="M1043" s="228"/>
      <c r="N1043" s="228"/>
      <c r="O1043" s="228"/>
      <c r="P1043" s="228"/>
      <c r="Q1043" s="281"/>
      <c r="R1043" s="281"/>
      <c r="S1043" s="228"/>
      <c r="T1043" s="228"/>
      <c r="U1043" s="228"/>
      <c r="V1043" s="19"/>
      <c r="W1043" s="19"/>
      <c r="X1043" s="228"/>
      <c r="Y1043" s="228"/>
      <c r="Z1043" s="281"/>
      <c r="AA1043" s="18"/>
      <c r="AB1043" s="18"/>
      <c r="AC1043" s="228"/>
    </row>
    <row r="1044" spans="1:29">
      <c r="A1044" s="18"/>
      <c r="B1044" s="18"/>
      <c r="C1044" s="228"/>
      <c r="D1044" s="228"/>
      <c r="E1044" s="228"/>
      <c r="F1044" s="228"/>
      <c r="G1044" s="228"/>
      <c r="H1044" s="228"/>
      <c r="I1044" s="228"/>
      <c r="J1044" s="228"/>
      <c r="K1044" s="19"/>
      <c r="L1044" s="228"/>
      <c r="M1044" s="228"/>
      <c r="N1044" s="228"/>
      <c r="O1044" s="228"/>
      <c r="P1044" s="228"/>
      <c r="Q1044" s="281"/>
      <c r="R1044" s="281"/>
      <c r="S1044" s="228"/>
      <c r="T1044" s="228"/>
      <c r="U1044" s="228"/>
      <c r="V1044" s="19"/>
      <c r="W1044" s="19"/>
      <c r="X1044" s="228"/>
      <c r="Y1044" s="228"/>
      <c r="Z1044" s="281"/>
      <c r="AA1044" s="18"/>
      <c r="AB1044" s="18"/>
      <c r="AC1044" s="228"/>
    </row>
    <row r="1045" spans="1:29">
      <c r="A1045" s="18"/>
      <c r="B1045" s="18"/>
      <c r="C1045" s="228"/>
      <c r="D1045" s="228"/>
      <c r="E1045" s="228"/>
      <c r="F1045" s="228"/>
      <c r="G1045" s="228"/>
      <c r="H1045" s="228"/>
      <c r="I1045" s="228"/>
      <c r="J1045" s="228"/>
      <c r="K1045" s="19"/>
      <c r="L1045" s="228"/>
      <c r="M1045" s="228"/>
      <c r="N1045" s="228"/>
      <c r="O1045" s="228"/>
      <c r="P1045" s="228"/>
      <c r="Q1045" s="281"/>
      <c r="R1045" s="281"/>
      <c r="S1045" s="228"/>
      <c r="T1045" s="228"/>
      <c r="U1045" s="228"/>
      <c r="V1045" s="19"/>
      <c r="W1045" s="19"/>
      <c r="X1045" s="228"/>
      <c r="Y1045" s="228"/>
      <c r="Z1045" s="281"/>
      <c r="AA1045" s="18"/>
      <c r="AB1045" s="18"/>
      <c r="AC1045" s="228"/>
    </row>
    <row r="1046" spans="1:29">
      <c r="A1046" s="18"/>
      <c r="B1046" s="18"/>
      <c r="C1046" s="228"/>
      <c r="D1046" s="228"/>
      <c r="E1046" s="228"/>
      <c r="F1046" s="228"/>
      <c r="G1046" s="228"/>
      <c r="H1046" s="228"/>
      <c r="I1046" s="228"/>
      <c r="J1046" s="228"/>
      <c r="K1046" s="19"/>
      <c r="L1046" s="228"/>
      <c r="M1046" s="228"/>
      <c r="N1046" s="228"/>
      <c r="O1046" s="228"/>
      <c r="P1046" s="228"/>
      <c r="Q1046" s="281"/>
      <c r="R1046" s="281"/>
      <c r="S1046" s="228"/>
      <c r="T1046" s="228"/>
      <c r="U1046" s="228"/>
      <c r="V1046" s="19"/>
      <c r="W1046" s="19"/>
      <c r="X1046" s="228"/>
      <c r="Y1046" s="228"/>
      <c r="Z1046" s="281"/>
      <c r="AA1046" s="18"/>
      <c r="AB1046" s="18"/>
      <c r="AC1046" s="228"/>
    </row>
    <row r="1047" spans="1:29">
      <c r="A1047" s="18"/>
      <c r="B1047" s="18"/>
      <c r="C1047" s="228"/>
      <c r="D1047" s="228"/>
      <c r="E1047" s="228"/>
      <c r="F1047" s="228"/>
      <c r="G1047" s="228"/>
      <c r="H1047" s="228"/>
      <c r="I1047" s="228"/>
      <c r="J1047" s="228"/>
      <c r="K1047" s="19"/>
      <c r="L1047" s="228"/>
      <c r="M1047" s="228"/>
      <c r="N1047" s="228"/>
      <c r="O1047" s="228"/>
      <c r="P1047" s="228"/>
      <c r="Q1047" s="281"/>
      <c r="R1047" s="281"/>
      <c r="S1047" s="228"/>
      <c r="T1047" s="228"/>
      <c r="U1047" s="228"/>
      <c r="V1047" s="19"/>
      <c r="W1047" s="19"/>
      <c r="X1047" s="228"/>
      <c r="Y1047" s="228"/>
      <c r="Z1047" s="281"/>
      <c r="AA1047" s="18"/>
      <c r="AB1047" s="18"/>
      <c r="AC1047" s="228"/>
    </row>
    <row r="1048" spans="1:29">
      <c r="A1048" s="18"/>
      <c r="B1048" s="18"/>
      <c r="C1048" s="228"/>
      <c r="D1048" s="228"/>
      <c r="E1048" s="228"/>
      <c r="F1048" s="228"/>
      <c r="G1048" s="228"/>
      <c r="H1048" s="228"/>
      <c r="I1048" s="228"/>
      <c r="J1048" s="228"/>
      <c r="K1048" s="19"/>
      <c r="L1048" s="228"/>
      <c r="M1048" s="228"/>
      <c r="N1048" s="228"/>
      <c r="O1048" s="228"/>
      <c r="P1048" s="228"/>
      <c r="Q1048" s="281"/>
      <c r="R1048" s="281"/>
      <c r="S1048" s="228"/>
      <c r="T1048" s="228"/>
      <c r="U1048" s="228"/>
      <c r="V1048" s="19"/>
      <c r="W1048" s="19"/>
      <c r="X1048" s="228"/>
      <c r="Y1048" s="228"/>
      <c r="Z1048" s="281"/>
      <c r="AA1048" s="18"/>
      <c r="AB1048" s="18"/>
      <c r="AC1048" s="228"/>
    </row>
    <row r="1049" spans="1:29">
      <c r="A1049" s="18"/>
      <c r="B1049" s="18"/>
      <c r="C1049" s="228"/>
      <c r="D1049" s="228"/>
      <c r="E1049" s="228"/>
      <c r="F1049" s="228"/>
      <c r="G1049" s="228"/>
      <c r="H1049" s="228"/>
      <c r="I1049" s="228"/>
      <c r="J1049" s="228"/>
      <c r="K1049" s="19"/>
      <c r="L1049" s="228"/>
      <c r="M1049" s="228"/>
      <c r="N1049" s="228"/>
      <c r="O1049" s="228"/>
      <c r="P1049" s="228"/>
      <c r="Q1049" s="281"/>
      <c r="R1049" s="281"/>
      <c r="S1049" s="228"/>
      <c r="T1049" s="228"/>
      <c r="U1049" s="228"/>
      <c r="V1049" s="19"/>
      <c r="W1049" s="19"/>
      <c r="X1049" s="228"/>
      <c r="Y1049" s="228"/>
      <c r="Z1049" s="281"/>
      <c r="AA1049" s="18"/>
      <c r="AB1049" s="18"/>
      <c r="AC1049" s="228"/>
    </row>
    <row r="1050" spans="1:29">
      <c r="A1050" s="18"/>
      <c r="B1050" s="18"/>
      <c r="C1050" s="228"/>
      <c r="D1050" s="228"/>
      <c r="E1050" s="228"/>
      <c r="F1050" s="228"/>
      <c r="G1050" s="228"/>
      <c r="H1050" s="228"/>
      <c r="I1050" s="228"/>
      <c r="J1050" s="228"/>
      <c r="K1050" s="19"/>
      <c r="L1050" s="228"/>
      <c r="M1050" s="228"/>
      <c r="N1050" s="228"/>
      <c r="O1050" s="228"/>
      <c r="P1050" s="228"/>
      <c r="Q1050" s="281"/>
      <c r="R1050" s="281"/>
      <c r="S1050" s="228"/>
      <c r="T1050" s="228"/>
      <c r="U1050" s="228"/>
      <c r="V1050" s="19"/>
      <c r="W1050" s="19"/>
      <c r="X1050" s="228"/>
      <c r="Y1050" s="228"/>
      <c r="Z1050" s="281"/>
      <c r="AA1050" s="18"/>
      <c r="AB1050" s="18"/>
      <c r="AC1050" s="228"/>
    </row>
    <row r="1051" spans="1:29">
      <c r="A1051" s="18"/>
      <c r="B1051" s="18"/>
      <c r="C1051" s="228"/>
      <c r="D1051" s="228"/>
      <c r="E1051" s="228"/>
      <c r="F1051" s="228"/>
      <c r="G1051" s="228"/>
      <c r="H1051" s="228"/>
      <c r="I1051" s="228"/>
      <c r="J1051" s="228"/>
      <c r="K1051" s="19"/>
      <c r="L1051" s="228"/>
      <c r="M1051" s="228"/>
      <c r="N1051" s="228"/>
      <c r="O1051" s="228"/>
      <c r="P1051" s="228"/>
      <c r="Q1051" s="281"/>
      <c r="R1051" s="281"/>
      <c r="S1051" s="228"/>
      <c r="T1051" s="228"/>
      <c r="U1051" s="228"/>
      <c r="V1051" s="19"/>
      <c r="W1051" s="19"/>
      <c r="X1051" s="228"/>
      <c r="Y1051" s="228"/>
      <c r="Z1051" s="281"/>
      <c r="AA1051" s="18"/>
      <c r="AB1051" s="18"/>
      <c r="AC1051" s="228"/>
    </row>
    <row r="1052" spans="1:29">
      <c r="A1052" s="18"/>
      <c r="B1052" s="18"/>
      <c r="C1052" s="228"/>
      <c r="D1052" s="228"/>
      <c r="E1052" s="228"/>
      <c r="F1052" s="228"/>
      <c r="G1052" s="228"/>
      <c r="H1052" s="228"/>
      <c r="I1052" s="228"/>
      <c r="J1052" s="228"/>
      <c r="K1052" s="19"/>
      <c r="L1052" s="228"/>
      <c r="M1052" s="228"/>
      <c r="N1052" s="228"/>
      <c r="O1052" s="228"/>
      <c r="P1052" s="228"/>
      <c r="Q1052" s="281"/>
      <c r="R1052" s="281"/>
      <c r="S1052" s="228"/>
      <c r="T1052" s="228"/>
      <c r="U1052" s="228"/>
      <c r="V1052" s="19"/>
      <c r="W1052" s="19"/>
      <c r="X1052" s="228"/>
      <c r="Y1052" s="228"/>
      <c r="Z1052" s="281"/>
      <c r="AA1052" s="18"/>
      <c r="AB1052" s="18"/>
      <c r="AC1052" s="228"/>
    </row>
    <row r="1053" spans="1:29">
      <c r="A1053" s="18"/>
      <c r="B1053" s="18"/>
      <c r="C1053" s="228"/>
      <c r="D1053" s="228"/>
      <c r="E1053" s="228"/>
      <c r="F1053" s="228"/>
      <c r="G1053" s="228"/>
      <c r="H1053" s="228"/>
      <c r="I1053" s="228"/>
      <c r="J1053" s="228"/>
      <c r="K1053" s="19"/>
      <c r="L1053" s="228"/>
      <c r="M1053" s="228"/>
      <c r="N1053" s="228"/>
      <c r="O1053" s="228"/>
      <c r="P1053" s="228"/>
      <c r="Q1053" s="281"/>
      <c r="R1053" s="281"/>
      <c r="S1053" s="228"/>
      <c r="T1053" s="228"/>
      <c r="U1053" s="228"/>
      <c r="V1053" s="19"/>
      <c r="W1053" s="19"/>
      <c r="X1053" s="228"/>
      <c r="Y1053" s="228"/>
      <c r="Z1053" s="281"/>
      <c r="AA1053" s="18"/>
      <c r="AB1053" s="18"/>
      <c r="AC1053" s="228"/>
    </row>
    <row r="1054" spans="1:29">
      <c r="A1054" s="18"/>
      <c r="B1054" s="18"/>
      <c r="C1054" s="228"/>
      <c r="D1054" s="228"/>
      <c r="E1054" s="228"/>
      <c r="F1054" s="228"/>
      <c r="G1054" s="228"/>
      <c r="H1054" s="228"/>
      <c r="I1054" s="228"/>
      <c r="J1054" s="228"/>
      <c r="K1054" s="19"/>
      <c r="L1054" s="228"/>
      <c r="M1054" s="228"/>
      <c r="N1054" s="228"/>
      <c r="O1054" s="228"/>
      <c r="P1054" s="228"/>
      <c r="Q1054" s="281"/>
      <c r="R1054" s="281"/>
      <c r="S1054" s="228"/>
      <c r="T1054" s="228"/>
      <c r="U1054" s="228"/>
      <c r="V1054" s="19"/>
      <c r="W1054" s="19"/>
      <c r="X1054" s="228"/>
      <c r="Y1054" s="228"/>
      <c r="Z1054" s="281"/>
      <c r="AA1054" s="18"/>
      <c r="AB1054" s="18"/>
      <c r="AC1054" s="228"/>
    </row>
    <row r="1055" spans="1:29">
      <c r="A1055" s="18"/>
      <c r="B1055" s="18"/>
      <c r="C1055" s="228"/>
      <c r="D1055" s="228"/>
      <c r="E1055" s="228"/>
      <c r="F1055" s="228"/>
      <c r="G1055" s="228"/>
      <c r="H1055" s="228"/>
      <c r="I1055" s="228"/>
      <c r="J1055" s="228"/>
      <c r="K1055" s="19"/>
      <c r="L1055" s="228"/>
      <c r="M1055" s="228"/>
      <c r="N1055" s="228"/>
      <c r="O1055" s="228"/>
      <c r="P1055" s="228"/>
      <c r="Q1055" s="281"/>
      <c r="R1055" s="281"/>
      <c r="S1055" s="228"/>
      <c r="T1055" s="228"/>
      <c r="U1055" s="228"/>
      <c r="V1055" s="19"/>
      <c r="W1055" s="19"/>
      <c r="X1055" s="228"/>
      <c r="Y1055" s="228"/>
      <c r="Z1055" s="281"/>
      <c r="AA1055" s="18"/>
      <c r="AB1055" s="18"/>
      <c r="AC1055" s="228"/>
    </row>
    <row r="1056" spans="1:29">
      <c r="A1056" s="18"/>
      <c r="B1056" s="18"/>
      <c r="C1056" s="228"/>
      <c r="D1056" s="228"/>
      <c r="E1056" s="228"/>
      <c r="F1056" s="228"/>
      <c r="G1056" s="228"/>
      <c r="H1056" s="228"/>
      <c r="I1056" s="228"/>
      <c r="J1056" s="228"/>
      <c r="K1056" s="19"/>
      <c r="L1056" s="228"/>
      <c r="M1056" s="228"/>
      <c r="N1056" s="228"/>
      <c r="O1056" s="228"/>
      <c r="P1056" s="228"/>
      <c r="Q1056" s="281"/>
      <c r="R1056" s="281"/>
      <c r="S1056" s="228"/>
      <c r="T1056" s="228"/>
      <c r="U1056" s="228"/>
      <c r="V1056" s="19"/>
      <c r="W1056" s="19"/>
      <c r="X1056" s="228"/>
      <c r="Y1056" s="228"/>
      <c r="Z1056" s="281"/>
      <c r="AA1056" s="18"/>
      <c r="AB1056" s="18"/>
      <c r="AC1056" s="228"/>
    </row>
    <row r="1057" spans="1:29">
      <c r="A1057" s="18"/>
      <c r="B1057" s="18"/>
      <c r="C1057" s="228"/>
      <c r="D1057" s="228"/>
      <c r="E1057" s="228"/>
      <c r="F1057" s="228"/>
      <c r="G1057" s="228"/>
      <c r="H1057" s="228"/>
      <c r="I1057" s="228"/>
      <c r="J1057" s="228"/>
      <c r="K1057" s="19"/>
      <c r="L1057" s="228"/>
      <c r="M1057" s="228"/>
      <c r="N1057" s="228"/>
      <c r="O1057" s="228"/>
      <c r="P1057" s="228"/>
      <c r="Q1057" s="281"/>
      <c r="R1057" s="281"/>
      <c r="S1057" s="228"/>
      <c r="T1057" s="228"/>
      <c r="U1057" s="228"/>
      <c r="V1057" s="19"/>
      <c r="W1057" s="19"/>
      <c r="X1057" s="228"/>
      <c r="Y1057" s="228"/>
      <c r="Z1057" s="281"/>
      <c r="AA1057" s="18"/>
      <c r="AB1057" s="18"/>
      <c r="AC1057" s="228"/>
    </row>
    <row r="1058" spans="1:29">
      <c r="A1058" s="18"/>
      <c r="B1058" s="18"/>
      <c r="C1058" s="228"/>
      <c r="D1058" s="228"/>
      <c r="E1058" s="228"/>
      <c r="F1058" s="228"/>
      <c r="G1058" s="228"/>
      <c r="H1058" s="228"/>
      <c r="I1058" s="228"/>
      <c r="J1058" s="228"/>
      <c r="K1058" s="19"/>
      <c r="L1058" s="228"/>
      <c r="M1058" s="228"/>
      <c r="N1058" s="228"/>
      <c r="O1058" s="228"/>
      <c r="P1058" s="228"/>
      <c r="Q1058" s="281"/>
      <c r="R1058" s="281"/>
      <c r="S1058" s="228"/>
      <c r="T1058" s="228"/>
      <c r="U1058" s="228"/>
      <c r="V1058" s="19"/>
      <c r="W1058" s="19"/>
      <c r="X1058" s="228"/>
      <c r="Y1058" s="228"/>
      <c r="Z1058" s="281"/>
      <c r="AA1058" s="18"/>
      <c r="AB1058" s="18"/>
      <c r="AC1058" s="228"/>
    </row>
    <row r="1059" spans="1:29">
      <c r="A1059" s="18"/>
      <c r="B1059" s="18"/>
      <c r="C1059" s="228"/>
      <c r="D1059" s="228"/>
      <c r="E1059" s="228"/>
      <c r="F1059" s="228"/>
      <c r="G1059" s="228"/>
      <c r="H1059" s="228"/>
      <c r="I1059" s="228"/>
      <c r="J1059" s="228"/>
      <c r="K1059" s="19"/>
      <c r="L1059" s="228"/>
      <c r="M1059" s="228"/>
      <c r="N1059" s="228"/>
      <c r="O1059" s="228"/>
      <c r="P1059" s="228"/>
      <c r="Q1059" s="281"/>
      <c r="R1059" s="281"/>
      <c r="S1059" s="228"/>
      <c r="T1059" s="228"/>
      <c r="U1059" s="228"/>
      <c r="V1059" s="19"/>
      <c r="W1059" s="19"/>
      <c r="X1059" s="228"/>
      <c r="Y1059" s="228"/>
      <c r="Z1059" s="281"/>
      <c r="AA1059" s="18"/>
      <c r="AB1059" s="18"/>
      <c r="AC1059" s="228"/>
    </row>
    <row r="1060" spans="1:29">
      <c r="A1060" s="18"/>
      <c r="B1060" s="18"/>
      <c r="C1060" s="228"/>
      <c r="D1060" s="228"/>
      <c r="E1060" s="228"/>
      <c r="F1060" s="228"/>
      <c r="G1060" s="228"/>
      <c r="H1060" s="228"/>
      <c r="I1060" s="228"/>
      <c r="J1060" s="228"/>
      <c r="K1060" s="19"/>
      <c r="L1060" s="228"/>
      <c r="M1060" s="228"/>
      <c r="N1060" s="228"/>
      <c r="O1060" s="228"/>
      <c r="P1060" s="228"/>
      <c r="Q1060" s="281"/>
      <c r="R1060" s="281"/>
      <c r="S1060" s="228"/>
      <c r="T1060" s="228"/>
      <c r="U1060" s="228"/>
      <c r="V1060" s="19"/>
      <c r="W1060" s="19"/>
      <c r="X1060" s="228"/>
      <c r="Y1060" s="228"/>
      <c r="Z1060" s="281"/>
      <c r="AA1060" s="18"/>
      <c r="AB1060" s="18"/>
      <c r="AC1060" s="228"/>
    </row>
    <row r="1061" spans="1:29">
      <c r="A1061" s="18"/>
      <c r="B1061" s="18"/>
      <c r="C1061" s="228"/>
      <c r="D1061" s="228"/>
      <c r="E1061" s="228"/>
      <c r="F1061" s="228"/>
      <c r="G1061" s="228"/>
      <c r="H1061" s="228"/>
      <c r="I1061" s="228"/>
      <c r="J1061" s="228"/>
      <c r="K1061" s="19"/>
      <c r="L1061" s="228"/>
      <c r="M1061" s="228"/>
      <c r="N1061" s="228"/>
      <c r="O1061" s="228"/>
      <c r="P1061" s="228"/>
      <c r="Q1061" s="281"/>
      <c r="R1061" s="281"/>
      <c r="S1061" s="228"/>
      <c r="T1061" s="228"/>
      <c r="U1061" s="228"/>
      <c r="V1061" s="19"/>
      <c r="W1061" s="19"/>
      <c r="X1061" s="228"/>
      <c r="Y1061" s="228"/>
      <c r="Z1061" s="281"/>
      <c r="AA1061" s="18"/>
      <c r="AB1061" s="18"/>
      <c r="AC1061" s="228"/>
    </row>
    <row r="1062" spans="1:29">
      <c r="A1062" s="18"/>
      <c r="B1062" s="18"/>
      <c r="C1062" s="228"/>
      <c r="D1062" s="228"/>
      <c r="E1062" s="228"/>
      <c r="F1062" s="228"/>
      <c r="G1062" s="228"/>
      <c r="H1062" s="228"/>
      <c r="I1062" s="228"/>
      <c r="J1062" s="228"/>
      <c r="K1062" s="19"/>
      <c r="L1062" s="228"/>
      <c r="M1062" s="228"/>
      <c r="N1062" s="228"/>
      <c r="O1062" s="228"/>
      <c r="P1062" s="228"/>
      <c r="Q1062" s="281"/>
      <c r="R1062" s="281"/>
      <c r="S1062" s="228"/>
      <c r="T1062" s="228"/>
      <c r="U1062" s="228"/>
      <c r="V1062" s="19"/>
      <c r="W1062" s="19"/>
      <c r="X1062" s="228"/>
      <c r="Y1062" s="228"/>
      <c r="Z1062" s="281"/>
      <c r="AA1062" s="18"/>
      <c r="AB1062" s="18"/>
      <c r="AC1062" s="228"/>
    </row>
    <row r="1063" spans="1:29">
      <c r="A1063" s="18"/>
      <c r="B1063" s="18"/>
      <c r="C1063" s="228"/>
      <c r="D1063" s="228"/>
      <c r="E1063" s="228"/>
      <c r="F1063" s="228"/>
      <c r="G1063" s="228"/>
      <c r="H1063" s="228"/>
      <c r="I1063" s="228"/>
      <c r="J1063" s="228"/>
      <c r="K1063" s="19"/>
      <c r="L1063" s="228"/>
      <c r="M1063" s="228"/>
      <c r="N1063" s="228"/>
      <c r="O1063" s="228"/>
      <c r="P1063" s="228"/>
      <c r="Q1063" s="281"/>
      <c r="R1063" s="281"/>
      <c r="S1063" s="228"/>
      <c r="T1063" s="228"/>
      <c r="U1063" s="228"/>
      <c r="V1063" s="19"/>
      <c r="W1063" s="19"/>
      <c r="X1063" s="228"/>
      <c r="Y1063" s="228"/>
      <c r="Z1063" s="281"/>
      <c r="AA1063" s="18"/>
      <c r="AB1063" s="18"/>
      <c r="AC1063" s="228"/>
    </row>
    <row r="1064" spans="1:29">
      <c r="A1064" s="18"/>
      <c r="B1064" s="18"/>
      <c r="C1064" s="228"/>
      <c r="D1064" s="228"/>
      <c r="E1064" s="228"/>
      <c r="F1064" s="228"/>
      <c r="G1064" s="228"/>
      <c r="H1064" s="228"/>
      <c r="I1064" s="228"/>
      <c r="J1064" s="228"/>
      <c r="K1064" s="19"/>
      <c r="L1064" s="228"/>
      <c r="M1064" s="228"/>
      <c r="N1064" s="228"/>
      <c r="O1064" s="228"/>
      <c r="P1064" s="228"/>
      <c r="Q1064" s="281"/>
      <c r="R1064" s="281"/>
      <c r="S1064" s="228"/>
      <c r="T1064" s="228"/>
      <c r="U1064" s="228"/>
      <c r="V1064" s="19"/>
      <c r="W1064" s="19"/>
      <c r="X1064" s="228"/>
      <c r="Y1064" s="228"/>
      <c r="Z1064" s="281"/>
      <c r="AA1064" s="18"/>
      <c r="AB1064" s="18"/>
      <c r="AC1064" s="228"/>
    </row>
    <row r="1065" spans="1:29">
      <c r="A1065" s="18"/>
      <c r="B1065" s="18"/>
      <c r="C1065" s="228"/>
      <c r="D1065" s="228"/>
      <c r="E1065" s="228"/>
      <c r="F1065" s="228"/>
      <c r="G1065" s="228"/>
      <c r="H1065" s="228"/>
      <c r="I1065" s="228"/>
      <c r="J1065" s="228"/>
      <c r="K1065" s="19"/>
      <c r="L1065" s="228"/>
      <c r="M1065" s="228"/>
      <c r="N1065" s="228"/>
      <c r="O1065" s="228"/>
      <c r="P1065" s="228"/>
      <c r="Q1065" s="281"/>
      <c r="R1065" s="281"/>
      <c r="S1065" s="228"/>
      <c r="T1065" s="228"/>
      <c r="U1065" s="228"/>
      <c r="V1065" s="19"/>
      <c r="W1065" s="19"/>
      <c r="X1065" s="228"/>
      <c r="Y1065" s="228"/>
      <c r="Z1065" s="281"/>
      <c r="AA1065" s="18"/>
      <c r="AB1065" s="18"/>
      <c r="AC1065" s="228"/>
    </row>
    <row r="1066" spans="1:29">
      <c r="A1066" s="18"/>
      <c r="B1066" s="18"/>
      <c r="C1066" s="228"/>
      <c r="D1066" s="228"/>
      <c r="E1066" s="228"/>
      <c r="F1066" s="228"/>
      <c r="G1066" s="228"/>
      <c r="H1066" s="228"/>
      <c r="I1066" s="228"/>
      <c r="J1066" s="228"/>
      <c r="K1066" s="19"/>
      <c r="L1066" s="228"/>
      <c r="M1066" s="228"/>
      <c r="N1066" s="228"/>
      <c r="O1066" s="228"/>
      <c r="P1066" s="228"/>
      <c r="Q1066" s="281"/>
      <c r="R1066" s="281"/>
      <c r="S1066" s="228"/>
      <c r="T1066" s="228"/>
      <c r="U1066" s="228"/>
      <c r="V1066" s="19"/>
      <c r="W1066" s="19"/>
      <c r="X1066" s="228"/>
      <c r="Y1066" s="228"/>
      <c r="Z1066" s="281"/>
      <c r="AA1066" s="18"/>
      <c r="AB1066" s="18"/>
      <c r="AC1066" s="228"/>
    </row>
    <row r="1067" spans="1:29">
      <c r="A1067" s="18"/>
      <c r="B1067" s="18"/>
      <c r="C1067" s="228"/>
      <c r="D1067" s="228"/>
      <c r="E1067" s="228"/>
      <c r="F1067" s="228"/>
      <c r="G1067" s="228"/>
      <c r="H1067" s="228"/>
      <c r="I1067" s="228"/>
      <c r="J1067" s="228"/>
      <c r="K1067" s="19"/>
      <c r="L1067" s="228"/>
      <c r="M1067" s="228"/>
      <c r="N1067" s="228"/>
      <c r="O1067" s="228"/>
      <c r="P1067" s="228"/>
      <c r="Q1067" s="281"/>
      <c r="R1067" s="281"/>
      <c r="S1067" s="228"/>
      <c r="T1067" s="228"/>
      <c r="U1067" s="228"/>
      <c r="V1067" s="19"/>
      <c r="W1067" s="19"/>
      <c r="X1067" s="228"/>
      <c r="Y1067" s="228"/>
      <c r="Z1067" s="281"/>
      <c r="AA1067" s="18"/>
      <c r="AB1067" s="18"/>
      <c r="AC1067" s="228"/>
    </row>
    <row r="1068" spans="1:29">
      <c r="A1068" s="18"/>
      <c r="B1068" s="18"/>
      <c r="C1068" s="228"/>
      <c r="D1068" s="228"/>
      <c r="E1068" s="228"/>
      <c r="F1068" s="228"/>
      <c r="G1068" s="228"/>
      <c r="H1068" s="228"/>
      <c r="I1068" s="228"/>
      <c r="J1068" s="228"/>
      <c r="K1068" s="19"/>
      <c r="L1068" s="228"/>
      <c r="M1068" s="228"/>
      <c r="N1068" s="228"/>
      <c r="O1068" s="228"/>
      <c r="P1068" s="228"/>
      <c r="Q1068" s="281"/>
      <c r="R1068" s="281"/>
      <c r="S1068" s="228"/>
      <c r="T1068" s="228"/>
      <c r="U1068" s="228"/>
      <c r="V1068" s="19"/>
      <c r="W1068" s="19"/>
      <c r="X1068" s="228"/>
      <c r="Y1068" s="228"/>
      <c r="Z1068" s="281"/>
      <c r="AA1068" s="18"/>
      <c r="AB1068" s="18"/>
      <c r="AC1068" s="228"/>
    </row>
    <row r="1069" spans="1:29">
      <c r="A1069" s="18"/>
      <c r="B1069" s="18"/>
      <c r="C1069" s="228"/>
      <c r="D1069" s="228"/>
      <c r="E1069" s="228"/>
      <c r="F1069" s="228"/>
      <c r="G1069" s="228"/>
      <c r="H1069" s="228"/>
      <c r="I1069" s="228"/>
      <c r="J1069" s="228"/>
      <c r="K1069" s="19"/>
      <c r="L1069" s="228"/>
      <c r="M1069" s="228"/>
      <c r="N1069" s="228"/>
      <c r="O1069" s="228"/>
      <c r="P1069" s="228"/>
      <c r="Q1069" s="281"/>
      <c r="R1069" s="281"/>
      <c r="S1069" s="228"/>
      <c r="T1069" s="228"/>
      <c r="U1069" s="228"/>
      <c r="V1069" s="19"/>
      <c r="W1069" s="19"/>
      <c r="X1069" s="228"/>
      <c r="Y1069" s="228"/>
      <c r="Z1069" s="281"/>
      <c r="AA1069" s="18"/>
      <c r="AB1069" s="18"/>
      <c r="AC1069" s="228"/>
    </row>
    <row r="1070" spans="1:29">
      <c r="A1070" s="18"/>
      <c r="B1070" s="18"/>
      <c r="C1070" s="228"/>
      <c r="D1070" s="228"/>
      <c r="E1070" s="228"/>
      <c r="F1070" s="228"/>
      <c r="G1070" s="228"/>
      <c r="H1070" s="228"/>
      <c r="I1070" s="228"/>
      <c r="J1070" s="228"/>
      <c r="K1070" s="19"/>
      <c r="L1070" s="228"/>
      <c r="M1070" s="228"/>
      <c r="N1070" s="228"/>
      <c r="O1070" s="228"/>
      <c r="P1070" s="228"/>
      <c r="Q1070" s="281"/>
      <c r="R1070" s="281"/>
      <c r="S1070" s="228"/>
      <c r="T1070" s="228"/>
      <c r="U1070" s="228"/>
      <c r="V1070" s="19"/>
      <c r="W1070" s="19"/>
      <c r="X1070" s="228"/>
      <c r="Y1070" s="228"/>
      <c r="Z1070" s="281"/>
      <c r="AA1070" s="18"/>
      <c r="AB1070" s="18"/>
      <c r="AC1070" s="228"/>
    </row>
    <row r="1071" spans="1:29">
      <c r="A1071" s="18"/>
      <c r="B1071" s="18"/>
      <c r="C1071" s="228"/>
      <c r="D1071" s="228"/>
      <c r="E1071" s="228"/>
      <c r="F1071" s="228"/>
      <c r="G1071" s="228"/>
      <c r="H1071" s="228"/>
      <c r="I1071" s="228"/>
      <c r="J1071" s="228"/>
      <c r="K1071" s="19"/>
      <c r="L1071" s="228"/>
      <c r="M1071" s="228"/>
      <c r="N1071" s="228"/>
      <c r="O1071" s="228"/>
      <c r="P1071" s="228"/>
      <c r="Q1071" s="281"/>
      <c r="R1071" s="281"/>
      <c r="S1071" s="228"/>
      <c r="T1071" s="228"/>
      <c r="U1071" s="228"/>
      <c r="V1071" s="19"/>
      <c r="W1071" s="19"/>
      <c r="X1071" s="228"/>
      <c r="Y1071" s="228"/>
      <c r="Z1071" s="281"/>
      <c r="AA1071" s="18"/>
      <c r="AB1071" s="18"/>
      <c r="AC1071" s="228"/>
    </row>
    <row r="1072" spans="1:29">
      <c r="A1072" s="18"/>
      <c r="B1072" s="18"/>
      <c r="C1072" s="228"/>
      <c r="D1072" s="228"/>
      <c r="E1072" s="228"/>
      <c r="F1072" s="228"/>
      <c r="G1072" s="228"/>
      <c r="H1072" s="228"/>
      <c r="I1072" s="228"/>
      <c r="J1072" s="228"/>
      <c r="K1072" s="19"/>
      <c r="L1072" s="228"/>
      <c r="M1072" s="228"/>
      <c r="N1072" s="228"/>
      <c r="O1072" s="228"/>
      <c r="P1072" s="228"/>
      <c r="Q1072" s="281"/>
      <c r="R1072" s="281"/>
      <c r="S1072" s="228"/>
      <c r="T1072" s="228"/>
      <c r="U1072" s="228"/>
      <c r="V1072" s="19"/>
      <c r="W1072" s="19"/>
      <c r="X1072" s="228"/>
      <c r="Y1072" s="228"/>
      <c r="Z1072" s="281"/>
      <c r="AA1072" s="18"/>
      <c r="AB1072" s="18"/>
      <c r="AC1072" s="228"/>
    </row>
    <row r="1073" spans="1:29">
      <c r="A1073" s="18"/>
      <c r="B1073" s="18"/>
      <c r="C1073" s="228"/>
      <c r="D1073" s="228"/>
      <c r="E1073" s="228"/>
      <c r="F1073" s="228"/>
      <c r="G1073" s="228"/>
      <c r="H1073" s="228"/>
      <c r="I1073" s="228"/>
      <c r="J1073" s="228"/>
      <c r="K1073" s="19"/>
      <c r="L1073" s="228"/>
      <c r="M1073" s="228"/>
      <c r="N1073" s="228"/>
      <c r="O1073" s="228"/>
      <c r="P1073" s="228"/>
      <c r="Q1073" s="281"/>
      <c r="R1073" s="281"/>
      <c r="S1073" s="228"/>
      <c r="T1073" s="228"/>
      <c r="U1073" s="228"/>
      <c r="V1073" s="19"/>
      <c r="W1073" s="19"/>
      <c r="X1073" s="228"/>
      <c r="Y1073" s="228"/>
      <c r="Z1073" s="281"/>
      <c r="AA1073" s="18"/>
      <c r="AB1073" s="18"/>
      <c r="AC1073" s="228"/>
    </row>
    <row r="1074" spans="1:29">
      <c r="A1074" s="18"/>
      <c r="B1074" s="18"/>
      <c r="C1074" s="228"/>
      <c r="D1074" s="228"/>
      <c r="E1074" s="228"/>
      <c r="F1074" s="228"/>
      <c r="G1074" s="228"/>
      <c r="H1074" s="228"/>
      <c r="I1074" s="228"/>
      <c r="J1074" s="228"/>
      <c r="K1074" s="19"/>
      <c r="L1074" s="228"/>
      <c r="M1074" s="228"/>
      <c r="N1074" s="228"/>
      <c r="O1074" s="228"/>
      <c r="P1074" s="228"/>
      <c r="Q1074" s="281"/>
      <c r="R1074" s="281"/>
      <c r="S1074" s="228"/>
      <c r="T1074" s="228"/>
      <c r="U1074" s="228"/>
      <c r="V1074" s="19"/>
      <c r="W1074" s="19"/>
      <c r="X1074" s="228"/>
      <c r="Y1074" s="228"/>
      <c r="Z1074" s="281"/>
      <c r="AA1074" s="18"/>
      <c r="AB1074" s="18"/>
      <c r="AC1074" s="228"/>
    </row>
    <row r="1075" spans="1:29">
      <c r="A1075" s="18"/>
      <c r="B1075" s="18"/>
      <c r="C1075" s="228"/>
      <c r="D1075" s="228"/>
      <c r="E1075" s="228"/>
      <c r="F1075" s="228"/>
      <c r="G1075" s="228"/>
      <c r="H1075" s="228"/>
      <c r="I1075" s="228"/>
      <c r="J1075" s="228"/>
      <c r="K1075" s="19"/>
      <c r="L1075" s="228"/>
      <c r="M1075" s="228"/>
      <c r="N1075" s="228"/>
      <c r="O1075" s="228"/>
      <c r="P1075" s="228"/>
      <c r="Q1075" s="281"/>
      <c r="R1075" s="281"/>
      <c r="S1075" s="228"/>
      <c r="T1075" s="228"/>
      <c r="U1075" s="228"/>
      <c r="V1075" s="19"/>
      <c r="W1075" s="19"/>
      <c r="X1075" s="228"/>
      <c r="Y1075" s="228"/>
      <c r="Z1075" s="281"/>
      <c r="AA1075" s="18"/>
      <c r="AB1075" s="18"/>
      <c r="AC1075" s="228"/>
    </row>
    <row r="1076" spans="1:29">
      <c r="A1076" s="18"/>
      <c r="B1076" s="18"/>
      <c r="C1076" s="228"/>
      <c r="D1076" s="228"/>
      <c r="E1076" s="228"/>
      <c r="F1076" s="228"/>
      <c r="G1076" s="228"/>
      <c r="H1076" s="228"/>
      <c r="I1076" s="228"/>
      <c r="J1076" s="228"/>
      <c r="K1076" s="19"/>
      <c r="L1076" s="228"/>
      <c r="M1076" s="228"/>
      <c r="N1076" s="228"/>
      <c r="O1076" s="228"/>
      <c r="P1076" s="228"/>
      <c r="Q1076" s="281"/>
      <c r="R1076" s="281"/>
      <c r="S1076" s="228"/>
      <c r="T1076" s="228"/>
      <c r="U1076" s="228"/>
      <c r="V1076" s="19"/>
      <c r="W1076" s="19"/>
      <c r="X1076" s="228"/>
      <c r="Y1076" s="228"/>
      <c r="Z1076" s="281"/>
      <c r="AA1076" s="18"/>
      <c r="AB1076" s="18"/>
      <c r="AC1076" s="228"/>
    </row>
    <row r="1077" spans="1:29">
      <c r="A1077" s="18"/>
      <c r="B1077" s="18"/>
      <c r="C1077" s="228"/>
      <c r="D1077" s="228"/>
      <c r="E1077" s="228"/>
      <c r="F1077" s="228"/>
      <c r="G1077" s="228"/>
      <c r="H1077" s="228"/>
      <c r="I1077" s="228"/>
      <c r="J1077" s="228"/>
      <c r="K1077" s="19"/>
      <c r="L1077" s="228"/>
      <c r="M1077" s="228"/>
      <c r="N1077" s="228"/>
      <c r="O1077" s="228"/>
      <c r="P1077" s="228"/>
      <c r="Q1077" s="281"/>
      <c r="R1077" s="281"/>
      <c r="S1077" s="228"/>
      <c r="T1077" s="228"/>
      <c r="U1077" s="228"/>
      <c r="V1077" s="19"/>
      <c r="W1077" s="19"/>
      <c r="X1077" s="228"/>
      <c r="Y1077" s="228"/>
      <c r="Z1077" s="281"/>
      <c r="AA1077" s="18"/>
      <c r="AB1077" s="18"/>
      <c r="AC1077" s="228"/>
    </row>
    <row r="1078" spans="1:29">
      <c r="A1078" s="18"/>
      <c r="B1078" s="18"/>
      <c r="C1078" s="228"/>
      <c r="D1078" s="228"/>
      <c r="E1078" s="228"/>
      <c r="F1078" s="228"/>
      <c r="G1078" s="228"/>
      <c r="H1078" s="228"/>
      <c r="I1078" s="228"/>
      <c r="J1078" s="228"/>
      <c r="K1078" s="19"/>
      <c r="L1078" s="228"/>
      <c r="M1078" s="228"/>
      <c r="N1078" s="228"/>
      <c r="O1078" s="228"/>
      <c r="P1078" s="228"/>
      <c r="Q1078" s="281"/>
      <c r="R1078" s="281"/>
      <c r="S1078" s="228"/>
      <c r="T1078" s="228"/>
      <c r="U1078" s="228"/>
      <c r="V1078" s="19"/>
      <c r="W1078" s="19"/>
      <c r="X1078" s="228"/>
      <c r="Y1078" s="228"/>
      <c r="Z1078" s="281"/>
      <c r="AA1078" s="18"/>
      <c r="AB1078" s="18"/>
      <c r="AC1078" s="228"/>
    </row>
    <row r="1079" spans="1:29">
      <c r="A1079" s="18"/>
      <c r="B1079" s="18"/>
      <c r="C1079" s="228"/>
      <c r="D1079" s="228"/>
      <c r="E1079" s="228"/>
      <c r="F1079" s="228"/>
      <c r="G1079" s="228"/>
      <c r="H1079" s="228"/>
      <c r="I1079" s="228"/>
      <c r="J1079" s="228"/>
      <c r="K1079" s="19"/>
      <c r="L1079" s="228"/>
      <c r="M1079" s="228"/>
      <c r="N1079" s="228"/>
      <c r="O1079" s="228"/>
      <c r="P1079" s="228"/>
      <c r="Q1079" s="281"/>
      <c r="R1079" s="281"/>
      <c r="S1079" s="228"/>
      <c r="T1079" s="228"/>
      <c r="U1079" s="228"/>
      <c r="V1079" s="19"/>
      <c r="W1079" s="19"/>
      <c r="X1079" s="228"/>
      <c r="Y1079" s="228"/>
      <c r="Z1079" s="281"/>
      <c r="AA1079" s="18"/>
      <c r="AB1079" s="18"/>
      <c r="AC1079" s="228"/>
    </row>
    <row r="1080" spans="1:29">
      <c r="A1080" s="18"/>
      <c r="B1080" s="18"/>
      <c r="C1080" s="228"/>
      <c r="D1080" s="228"/>
      <c r="E1080" s="228"/>
      <c r="F1080" s="228"/>
      <c r="G1080" s="228"/>
      <c r="H1080" s="228"/>
      <c r="I1080" s="228"/>
      <c r="J1080" s="228"/>
      <c r="K1080" s="19"/>
      <c r="L1080" s="228"/>
      <c r="M1080" s="228"/>
      <c r="N1080" s="228"/>
      <c r="O1080" s="228"/>
      <c r="P1080" s="228"/>
      <c r="Q1080" s="281"/>
      <c r="R1080" s="281"/>
      <c r="S1080" s="228"/>
      <c r="T1080" s="228"/>
      <c r="U1080" s="228"/>
      <c r="V1080" s="19"/>
      <c r="W1080" s="19"/>
      <c r="X1080" s="228"/>
      <c r="Y1080" s="228"/>
      <c r="Z1080" s="281"/>
      <c r="AA1080" s="18"/>
      <c r="AB1080" s="18"/>
      <c r="AC1080" s="228"/>
    </row>
    <row r="1081" spans="1:29">
      <c r="A1081" s="18"/>
      <c r="B1081" s="18"/>
      <c r="C1081" s="228"/>
      <c r="D1081" s="228"/>
      <c r="E1081" s="228"/>
      <c r="F1081" s="228"/>
      <c r="G1081" s="228"/>
      <c r="H1081" s="228"/>
      <c r="I1081" s="228"/>
      <c r="J1081" s="228"/>
      <c r="K1081" s="19"/>
      <c r="L1081" s="228"/>
      <c r="M1081" s="228"/>
      <c r="N1081" s="228"/>
      <c r="O1081" s="228"/>
      <c r="P1081" s="228"/>
      <c r="Q1081" s="281"/>
      <c r="R1081" s="281"/>
      <c r="S1081" s="228"/>
      <c r="T1081" s="228"/>
      <c r="U1081" s="228"/>
      <c r="V1081" s="19"/>
      <c r="W1081" s="19"/>
      <c r="X1081" s="228"/>
      <c r="Y1081" s="228"/>
      <c r="Z1081" s="281"/>
      <c r="AA1081" s="18"/>
      <c r="AB1081" s="18"/>
      <c r="AC1081" s="228"/>
    </row>
    <row r="1082" spans="1:29">
      <c r="A1082" s="18"/>
      <c r="B1082" s="18"/>
      <c r="C1082" s="228"/>
      <c r="D1082" s="228"/>
      <c r="E1082" s="228"/>
      <c r="F1082" s="228"/>
      <c r="G1082" s="228"/>
      <c r="H1082" s="228"/>
      <c r="I1082" s="228"/>
      <c r="J1082" s="228"/>
      <c r="K1082" s="19"/>
      <c r="L1082" s="228"/>
      <c r="M1082" s="228"/>
      <c r="N1082" s="228"/>
      <c r="O1082" s="228"/>
      <c r="P1082" s="228"/>
      <c r="Q1082" s="281"/>
      <c r="R1082" s="281"/>
      <c r="S1082" s="228"/>
      <c r="T1082" s="228"/>
      <c r="U1082" s="228"/>
      <c r="V1082" s="19"/>
      <c r="W1082" s="19"/>
      <c r="X1082" s="228"/>
      <c r="Y1082" s="228"/>
      <c r="Z1082" s="281"/>
      <c r="AA1082" s="18"/>
      <c r="AB1082" s="18"/>
      <c r="AC1082" s="228"/>
    </row>
    <row r="1083" spans="1:29">
      <c r="A1083" s="18"/>
      <c r="B1083" s="18"/>
      <c r="C1083" s="228"/>
      <c r="D1083" s="228"/>
      <c r="E1083" s="228"/>
      <c r="F1083" s="228"/>
      <c r="G1083" s="228"/>
      <c r="H1083" s="228"/>
      <c r="I1083" s="228"/>
      <c r="J1083" s="228"/>
      <c r="K1083" s="19"/>
      <c r="L1083" s="228"/>
      <c r="M1083" s="228"/>
      <c r="N1083" s="228"/>
      <c r="O1083" s="228"/>
      <c r="P1083" s="228"/>
      <c r="Q1083" s="281"/>
      <c r="R1083" s="281"/>
      <c r="S1083" s="228"/>
      <c r="T1083" s="228"/>
      <c r="U1083" s="228"/>
      <c r="V1083" s="19"/>
      <c r="W1083" s="19"/>
      <c r="X1083" s="228"/>
      <c r="Y1083" s="228"/>
      <c r="Z1083" s="281"/>
      <c r="AA1083" s="18"/>
      <c r="AB1083" s="18"/>
      <c r="AC1083" s="228"/>
    </row>
    <row r="1084" spans="1:29">
      <c r="A1084" s="18"/>
      <c r="B1084" s="18"/>
      <c r="C1084" s="228"/>
      <c r="D1084" s="228"/>
      <c r="E1084" s="228"/>
      <c r="F1084" s="228"/>
      <c r="G1084" s="228"/>
      <c r="H1084" s="228"/>
      <c r="I1084" s="228"/>
      <c r="J1084" s="228"/>
      <c r="K1084" s="19"/>
      <c r="L1084" s="228"/>
      <c r="M1084" s="228"/>
      <c r="N1084" s="228"/>
      <c r="O1084" s="228"/>
      <c r="P1084" s="228"/>
      <c r="Q1084" s="281"/>
      <c r="R1084" s="281"/>
      <c r="S1084" s="228"/>
      <c r="T1084" s="228"/>
      <c r="U1084" s="228"/>
      <c r="V1084" s="19"/>
      <c r="W1084" s="19"/>
      <c r="X1084" s="228"/>
      <c r="Y1084" s="228"/>
      <c r="Z1084" s="281"/>
      <c r="AA1084" s="18"/>
      <c r="AB1084" s="18"/>
      <c r="AC1084" s="228"/>
    </row>
    <row r="1085" spans="1:29">
      <c r="A1085" s="18"/>
      <c r="B1085" s="18"/>
      <c r="C1085" s="228"/>
      <c r="D1085" s="228"/>
      <c r="E1085" s="228"/>
      <c r="F1085" s="228"/>
      <c r="G1085" s="228"/>
      <c r="H1085" s="228"/>
      <c r="I1085" s="228"/>
      <c r="J1085" s="228"/>
      <c r="K1085" s="19"/>
      <c r="L1085" s="228"/>
      <c r="M1085" s="228"/>
      <c r="N1085" s="228"/>
      <c r="O1085" s="228"/>
      <c r="P1085" s="228"/>
      <c r="Q1085" s="281"/>
      <c r="R1085" s="281"/>
      <c r="S1085" s="228"/>
      <c r="T1085" s="228"/>
      <c r="U1085" s="228"/>
      <c r="V1085" s="19"/>
      <c r="W1085" s="19"/>
      <c r="X1085" s="228"/>
      <c r="Y1085" s="228"/>
      <c r="Z1085" s="281"/>
      <c r="AA1085" s="18"/>
      <c r="AB1085" s="18"/>
      <c r="AC1085" s="228"/>
    </row>
    <row r="1086" spans="1:29">
      <c r="A1086" s="18"/>
      <c r="B1086" s="18"/>
      <c r="C1086" s="228"/>
      <c r="D1086" s="228"/>
      <c r="E1086" s="228"/>
      <c r="F1086" s="228"/>
      <c r="G1086" s="228"/>
      <c r="H1086" s="228"/>
      <c r="I1086" s="228"/>
      <c r="J1086" s="228"/>
      <c r="K1086" s="19"/>
      <c r="L1086" s="228"/>
      <c r="M1086" s="228"/>
      <c r="N1086" s="228"/>
      <c r="O1086" s="228"/>
      <c r="P1086" s="228"/>
      <c r="Q1086" s="281"/>
      <c r="R1086" s="281"/>
      <c r="S1086" s="228"/>
      <c r="T1086" s="228"/>
      <c r="U1086" s="228"/>
      <c r="V1086" s="19"/>
      <c r="W1086" s="19"/>
      <c r="X1086" s="228"/>
      <c r="Y1086" s="228"/>
      <c r="Z1086" s="281"/>
      <c r="AA1086" s="18"/>
      <c r="AB1086" s="18"/>
      <c r="AC1086" s="228"/>
    </row>
    <row r="1087" spans="1:29">
      <c r="A1087" s="18"/>
      <c r="B1087" s="18"/>
      <c r="C1087" s="228"/>
      <c r="D1087" s="228"/>
      <c r="E1087" s="228"/>
      <c r="F1087" s="228"/>
      <c r="G1087" s="228"/>
      <c r="H1087" s="228"/>
      <c r="I1087" s="228"/>
      <c r="J1087" s="228"/>
      <c r="K1087" s="19"/>
      <c r="L1087" s="228"/>
      <c r="M1087" s="228"/>
      <c r="N1087" s="228"/>
      <c r="O1087" s="228"/>
      <c r="P1087" s="228"/>
      <c r="Q1087" s="281"/>
      <c r="R1087" s="281"/>
      <c r="S1087" s="228"/>
      <c r="T1087" s="228"/>
      <c r="U1087" s="228"/>
      <c r="V1087" s="19"/>
      <c r="W1087" s="19"/>
      <c r="X1087" s="228"/>
      <c r="Y1087" s="228"/>
      <c r="Z1087" s="281"/>
      <c r="AA1087" s="18"/>
      <c r="AB1087" s="18"/>
      <c r="AC1087" s="228"/>
    </row>
    <row r="1088" spans="1:29">
      <c r="A1088" s="18"/>
      <c r="B1088" s="18"/>
      <c r="C1088" s="228"/>
      <c r="D1088" s="228"/>
      <c r="E1088" s="228"/>
      <c r="F1088" s="228"/>
      <c r="G1088" s="228"/>
      <c r="H1088" s="228"/>
      <c r="I1088" s="228"/>
      <c r="J1088" s="228"/>
      <c r="K1088" s="19"/>
      <c r="L1088" s="228"/>
      <c r="M1088" s="228"/>
      <c r="N1088" s="228"/>
      <c r="O1088" s="228"/>
      <c r="P1088" s="228"/>
      <c r="Q1088" s="281"/>
      <c r="R1088" s="281"/>
      <c r="S1088" s="228"/>
      <c r="T1088" s="228"/>
      <c r="U1088" s="228"/>
      <c r="V1088" s="19"/>
      <c r="W1088" s="19"/>
      <c r="X1088" s="228"/>
      <c r="Y1088" s="228"/>
      <c r="Z1088" s="281"/>
      <c r="AA1088" s="18"/>
      <c r="AB1088" s="18"/>
      <c r="AC1088" s="228"/>
    </row>
    <row r="1089" spans="1:29">
      <c r="A1089" s="18"/>
      <c r="B1089" s="18"/>
      <c r="C1089" s="228"/>
      <c r="D1089" s="228"/>
      <c r="E1089" s="228"/>
      <c r="F1089" s="228"/>
      <c r="G1089" s="228"/>
      <c r="H1089" s="228"/>
      <c r="I1089" s="228"/>
      <c r="J1089" s="228"/>
      <c r="K1089" s="19"/>
      <c r="L1089" s="228"/>
      <c r="M1089" s="228"/>
      <c r="N1089" s="228"/>
      <c r="O1089" s="228"/>
      <c r="P1089" s="228"/>
      <c r="Q1089" s="281"/>
      <c r="R1089" s="281"/>
      <c r="S1089" s="228"/>
      <c r="T1089" s="228"/>
      <c r="U1089" s="228"/>
      <c r="V1089" s="19"/>
      <c r="W1089" s="19"/>
      <c r="X1089" s="228"/>
      <c r="Y1089" s="228"/>
      <c r="Z1089" s="281"/>
      <c r="AA1089" s="18"/>
      <c r="AB1089" s="18"/>
      <c r="AC1089" s="228"/>
    </row>
    <row r="1090" spans="1:29">
      <c r="A1090" s="18"/>
      <c r="B1090" s="18"/>
      <c r="C1090" s="228"/>
      <c r="D1090" s="228"/>
      <c r="E1090" s="228"/>
      <c r="F1090" s="228"/>
      <c r="G1090" s="228"/>
      <c r="H1090" s="228"/>
      <c r="I1090" s="228"/>
      <c r="J1090" s="228"/>
      <c r="K1090" s="19"/>
      <c r="L1090" s="228"/>
      <c r="M1090" s="228"/>
      <c r="N1090" s="228"/>
      <c r="O1090" s="228"/>
      <c r="P1090" s="228"/>
      <c r="Q1090" s="281"/>
      <c r="R1090" s="281"/>
      <c r="S1090" s="228"/>
      <c r="T1090" s="228"/>
      <c r="U1090" s="228"/>
      <c r="V1090" s="19"/>
      <c r="W1090" s="19"/>
      <c r="X1090" s="228"/>
      <c r="Y1090" s="228"/>
      <c r="Z1090" s="281"/>
      <c r="AA1090" s="18"/>
      <c r="AB1090" s="18"/>
      <c r="AC1090" s="228"/>
    </row>
    <row r="1091" spans="1:29">
      <c r="A1091" s="18"/>
      <c r="B1091" s="18"/>
      <c r="C1091" s="228"/>
      <c r="D1091" s="228"/>
      <c r="E1091" s="228"/>
      <c r="F1091" s="228"/>
      <c r="G1091" s="228"/>
      <c r="H1091" s="228"/>
      <c r="I1091" s="228"/>
      <c r="J1091" s="228"/>
      <c r="K1091" s="19"/>
      <c r="L1091" s="228"/>
      <c r="M1091" s="228"/>
      <c r="N1091" s="228"/>
      <c r="O1091" s="228"/>
      <c r="P1091" s="228"/>
      <c r="Q1091" s="281"/>
      <c r="R1091" s="281"/>
      <c r="S1091" s="228"/>
      <c r="T1091" s="228"/>
      <c r="U1091" s="228"/>
      <c r="V1091" s="19"/>
      <c r="W1091" s="19"/>
      <c r="X1091" s="228"/>
      <c r="Y1091" s="228"/>
      <c r="Z1091" s="281"/>
      <c r="AA1091" s="18"/>
      <c r="AB1091" s="18"/>
      <c r="AC1091" s="228"/>
    </row>
    <row r="1092" spans="1:29">
      <c r="A1092" s="18"/>
      <c r="B1092" s="18"/>
      <c r="C1092" s="228"/>
      <c r="D1092" s="228"/>
      <c r="E1092" s="228"/>
      <c r="F1092" s="228"/>
      <c r="G1092" s="228"/>
      <c r="H1092" s="228"/>
      <c r="I1092" s="228"/>
      <c r="J1092" s="228"/>
      <c r="K1092" s="19"/>
      <c r="L1092" s="228"/>
      <c r="M1092" s="228"/>
      <c r="N1092" s="228"/>
      <c r="O1092" s="228"/>
      <c r="P1092" s="228"/>
      <c r="Q1092" s="281"/>
      <c r="R1092" s="281"/>
      <c r="S1092" s="228"/>
      <c r="T1092" s="228"/>
      <c r="U1092" s="228"/>
      <c r="V1092" s="19"/>
      <c r="W1092" s="19"/>
      <c r="X1092" s="228"/>
      <c r="Y1092" s="228"/>
      <c r="Z1092" s="281"/>
      <c r="AA1092" s="18"/>
      <c r="AB1092" s="18"/>
      <c r="AC1092" s="228"/>
    </row>
    <row r="1093" spans="1:29">
      <c r="A1093" s="18"/>
      <c r="B1093" s="18"/>
      <c r="C1093" s="228"/>
      <c r="D1093" s="228"/>
      <c r="E1093" s="228"/>
      <c r="F1093" s="228"/>
      <c r="G1093" s="228"/>
      <c r="H1093" s="228"/>
      <c r="I1093" s="228"/>
      <c r="J1093" s="228"/>
      <c r="K1093" s="19"/>
      <c r="L1093" s="228"/>
      <c r="M1093" s="228"/>
      <c r="N1093" s="228"/>
      <c r="O1093" s="228"/>
      <c r="P1093" s="228"/>
      <c r="Q1093" s="281"/>
      <c r="R1093" s="281"/>
      <c r="S1093" s="228"/>
      <c r="T1093" s="228"/>
      <c r="U1093" s="228"/>
      <c r="V1093" s="19"/>
      <c r="W1093" s="19"/>
      <c r="X1093" s="228"/>
      <c r="Y1093" s="228"/>
      <c r="Z1093" s="281"/>
      <c r="AA1093" s="18"/>
      <c r="AB1093" s="18"/>
      <c r="AC1093" s="228"/>
    </row>
    <row r="1094" spans="1:29">
      <c r="A1094" s="18"/>
      <c r="B1094" s="18"/>
      <c r="C1094" s="228"/>
      <c r="D1094" s="228"/>
      <c r="E1094" s="228"/>
      <c r="F1094" s="228"/>
      <c r="G1094" s="228"/>
      <c r="H1094" s="228"/>
      <c r="I1094" s="228"/>
      <c r="J1094" s="228"/>
      <c r="K1094" s="19"/>
      <c r="L1094" s="228"/>
      <c r="M1094" s="228"/>
      <c r="N1094" s="228"/>
      <c r="O1094" s="228"/>
      <c r="P1094" s="228"/>
      <c r="Q1094" s="281"/>
      <c r="R1094" s="281"/>
      <c r="S1094" s="228"/>
      <c r="T1094" s="228"/>
      <c r="U1094" s="228"/>
      <c r="V1094" s="19"/>
      <c r="W1094" s="19"/>
      <c r="X1094" s="228"/>
      <c r="Y1094" s="228"/>
      <c r="Z1094" s="281"/>
      <c r="AA1094" s="18"/>
      <c r="AB1094" s="18"/>
      <c r="AC1094" s="228"/>
    </row>
    <row r="1095" spans="1:29">
      <c r="A1095" s="18"/>
      <c r="B1095" s="18"/>
      <c r="C1095" s="228"/>
      <c r="D1095" s="228"/>
      <c r="E1095" s="228"/>
      <c r="F1095" s="228"/>
      <c r="G1095" s="228"/>
      <c r="H1095" s="228"/>
      <c r="I1095" s="228"/>
      <c r="J1095" s="228"/>
      <c r="K1095" s="19"/>
      <c r="L1095" s="228"/>
      <c r="M1095" s="228"/>
      <c r="N1095" s="228"/>
      <c r="O1095" s="228"/>
      <c r="P1095" s="228"/>
      <c r="Q1095" s="281"/>
      <c r="R1095" s="281"/>
      <c r="S1095" s="228"/>
      <c r="T1095" s="228"/>
      <c r="U1095" s="228"/>
      <c r="V1095" s="19"/>
      <c r="W1095" s="19"/>
      <c r="X1095" s="228"/>
      <c r="Y1095" s="228"/>
      <c r="Z1095" s="281"/>
      <c r="AA1095" s="18"/>
      <c r="AB1095" s="18"/>
      <c r="AC1095" s="228"/>
    </row>
    <row r="1096" spans="1:29">
      <c r="A1096" s="18"/>
      <c r="B1096" s="18"/>
      <c r="C1096" s="228"/>
      <c r="D1096" s="228"/>
      <c r="E1096" s="228"/>
      <c r="F1096" s="228"/>
      <c r="G1096" s="228"/>
      <c r="H1096" s="228"/>
      <c r="I1096" s="228"/>
      <c r="J1096" s="228"/>
      <c r="K1096" s="19"/>
      <c r="L1096" s="228"/>
      <c r="M1096" s="228"/>
      <c r="N1096" s="228"/>
      <c r="O1096" s="228"/>
      <c r="P1096" s="228"/>
      <c r="Q1096" s="281"/>
      <c r="R1096" s="281"/>
      <c r="S1096" s="228"/>
      <c r="T1096" s="228"/>
      <c r="U1096" s="228"/>
      <c r="V1096" s="19"/>
      <c r="W1096" s="19"/>
      <c r="X1096" s="228"/>
      <c r="Y1096" s="228"/>
      <c r="Z1096" s="281"/>
      <c r="AA1096" s="18"/>
      <c r="AB1096" s="18"/>
      <c r="AC1096" s="228"/>
    </row>
    <row r="1097" spans="1:29">
      <c r="A1097" s="18"/>
      <c r="B1097" s="18"/>
      <c r="C1097" s="228"/>
      <c r="D1097" s="228"/>
      <c r="E1097" s="228"/>
      <c r="F1097" s="228"/>
      <c r="G1097" s="228"/>
      <c r="H1097" s="228"/>
      <c r="I1097" s="228"/>
      <c r="J1097" s="228"/>
      <c r="K1097" s="19"/>
      <c r="L1097" s="228"/>
      <c r="M1097" s="228"/>
      <c r="N1097" s="228"/>
      <c r="O1097" s="228"/>
      <c r="P1097" s="228"/>
      <c r="Q1097" s="281"/>
      <c r="R1097" s="281"/>
      <c r="S1097" s="228"/>
      <c r="T1097" s="228"/>
      <c r="U1097" s="228"/>
      <c r="V1097" s="19"/>
      <c r="W1097" s="19"/>
      <c r="X1097" s="228"/>
      <c r="Y1097" s="228"/>
      <c r="Z1097" s="281"/>
      <c r="AA1097" s="18"/>
      <c r="AB1097" s="18"/>
      <c r="AC1097" s="228"/>
    </row>
    <row r="1098" spans="1:29">
      <c r="A1098" s="18"/>
      <c r="B1098" s="18"/>
      <c r="C1098" s="228"/>
      <c r="D1098" s="228"/>
      <c r="E1098" s="228"/>
      <c r="F1098" s="228"/>
      <c r="G1098" s="228"/>
      <c r="H1098" s="228"/>
      <c r="I1098" s="228"/>
      <c r="J1098" s="228"/>
      <c r="K1098" s="19"/>
      <c r="L1098" s="228"/>
      <c r="M1098" s="228"/>
      <c r="N1098" s="228"/>
      <c r="O1098" s="228"/>
      <c r="P1098" s="228"/>
      <c r="Q1098" s="281"/>
      <c r="R1098" s="281"/>
      <c r="S1098" s="228"/>
      <c r="T1098" s="228"/>
      <c r="U1098" s="228"/>
      <c r="V1098" s="19"/>
      <c r="W1098" s="19"/>
      <c r="X1098" s="228"/>
      <c r="Y1098" s="228"/>
      <c r="Z1098" s="281"/>
      <c r="AA1098" s="18"/>
      <c r="AB1098" s="18"/>
      <c r="AC1098" s="228"/>
    </row>
    <row r="1099" spans="1:29">
      <c r="A1099" s="18"/>
      <c r="B1099" s="18"/>
      <c r="C1099" s="228"/>
      <c r="D1099" s="228"/>
      <c r="E1099" s="228"/>
      <c r="F1099" s="228"/>
      <c r="G1099" s="228"/>
      <c r="H1099" s="228"/>
      <c r="I1099" s="228"/>
      <c r="J1099" s="228"/>
      <c r="K1099" s="19"/>
      <c r="L1099" s="228"/>
      <c r="M1099" s="228"/>
      <c r="N1099" s="228"/>
      <c r="O1099" s="228"/>
      <c r="P1099" s="228"/>
      <c r="Q1099" s="281"/>
      <c r="R1099" s="281"/>
      <c r="S1099" s="228"/>
      <c r="T1099" s="228"/>
      <c r="U1099" s="228"/>
      <c r="V1099" s="19"/>
      <c r="W1099" s="19"/>
      <c r="X1099" s="228"/>
      <c r="Y1099" s="228"/>
      <c r="Z1099" s="281"/>
      <c r="AA1099" s="18"/>
      <c r="AB1099" s="18"/>
      <c r="AC1099" s="228"/>
    </row>
    <row r="1100" spans="1:29">
      <c r="A1100" s="18"/>
      <c r="B1100" s="18"/>
      <c r="C1100" s="228"/>
      <c r="D1100" s="228"/>
      <c r="E1100" s="228"/>
      <c r="F1100" s="228"/>
      <c r="G1100" s="228"/>
      <c r="H1100" s="228"/>
      <c r="I1100" s="228"/>
      <c r="J1100" s="228"/>
      <c r="K1100" s="19"/>
      <c r="L1100" s="228"/>
      <c r="M1100" s="228"/>
      <c r="N1100" s="228"/>
      <c r="O1100" s="228"/>
      <c r="P1100" s="228"/>
      <c r="Q1100" s="281"/>
      <c r="R1100" s="281"/>
      <c r="S1100" s="228"/>
      <c r="T1100" s="228"/>
      <c r="U1100" s="228"/>
      <c r="V1100" s="19"/>
      <c r="W1100" s="19"/>
      <c r="X1100" s="228"/>
      <c r="Y1100" s="228"/>
      <c r="Z1100" s="281"/>
      <c r="AA1100" s="18"/>
      <c r="AB1100" s="18"/>
      <c r="AC1100" s="228"/>
    </row>
    <row r="1101" spans="1:29">
      <c r="A1101" s="18"/>
      <c r="B1101" s="18"/>
      <c r="C1101" s="228"/>
      <c r="D1101" s="228"/>
      <c r="E1101" s="228"/>
      <c r="F1101" s="228"/>
      <c r="G1101" s="228"/>
      <c r="H1101" s="228"/>
      <c r="I1101" s="228"/>
      <c r="J1101" s="228"/>
      <c r="K1101" s="19"/>
      <c r="L1101" s="228"/>
      <c r="M1101" s="228"/>
      <c r="N1101" s="228"/>
      <c r="O1101" s="228"/>
      <c r="P1101" s="228"/>
      <c r="Q1101" s="281"/>
      <c r="R1101" s="281"/>
      <c r="S1101" s="228"/>
      <c r="T1101" s="228"/>
      <c r="U1101" s="228"/>
      <c r="V1101" s="19"/>
      <c r="W1101" s="19"/>
      <c r="X1101" s="228"/>
      <c r="Y1101" s="228"/>
      <c r="Z1101" s="281"/>
      <c r="AA1101" s="18"/>
      <c r="AB1101" s="18"/>
      <c r="AC1101" s="228"/>
    </row>
    <row r="1102" spans="1:29">
      <c r="A1102" s="18"/>
      <c r="B1102" s="18"/>
      <c r="C1102" s="228"/>
      <c r="D1102" s="228"/>
      <c r="E1102" s="228"/>
      <c r="F1102" s="228"/>
      <c r="G1102" s="228"/>
      <c r="H1102" s="228"/>
      <c r="I1102" s="228"/>
      <c r="J1102" s="228"/>
      <c r="K1102" s="19"/>
      <c r="L1102" s="228"/>
      <c r="M1102" s="228"/>
      <c r="N1102" s="228"/>
      <c r="O1102" s="228"/>
      <c r="P1102" s="228"/>
      <c r="Q1102" s="281"/>
      <c r="R1102" s="281"/>
      <c r="S1102" s="228"/>
      <c r="T1102" s="228"/>
      <c r="U1102" s="228"/>
      <c r="V1102" s="19"/>
      <c r="W1102" s="19"/>
      <c r="X1102" s="228"/>
      <c r="Y1102" s="228"/>
      <c r="Z1102" s="281"/>
      <c r="AA1102" s="18"/>
      <c r="AB1102" s="18"/>
      <c r="AC1102" s="228"/>
    </row>
    <row r="1103" spans="1:29">
      <c r="A1103" s="18"/>
      <c r="B1103" s="18"/>
      <c r="C1103" s="228"/>
      <c r="D1103" s="228"/>
      <c r="E1103" s="228"/>
      <c r="F1103" s="228"/>
      <c r="G1103" s="228"/>
      <c r="H1103" s="228"/>
      <c r="I1103" s="228"/>
      <c r="J1103" s="228"/>
      <c r="K1103" s="19"/>
      <c r="L1103" s="228"/>
      <c r="M1103" s="228"/>
      <c r="N1103" s="228"/>
      <c r="O1103" s="228"/>
      <c r="P1103" s="228"/>
      <c r="Q1103" s="281"/>
      <c r="R1103" s="281"/>
      <c r="S1103" s="228"/>
      <c r="T1103" s="228"/>
      <c r="U1103" s="228"/>
      <c r="V1103" s="19"/>
      <c r="W1103" s="19"/>
      <c r="X1103" s="228"/>
      <c r="Y1103" s="228"/>
      <c r="Z1103" s="281"/>
      <c r="AA1103" s="18"/>
      <c r="AB1103" s="18"/>
      <c r="AC1103" s="228"/>
    </row>
    <row r="1104" spans="1:29">
      <c r="A1104" s="18"/>
      <c r="B1104" s="18"/>
      <c r="C1104" s="228"/>
      <c r="D1104" s="228"/>
      <c r="E1104" s="228"/>
      <c r="F1104" s="228"/>
      <c r="G1104" s="228"/>
      <c r="H1104" s="228"/>
      <c r="I1104" s="228"/>
      <c r="J1104" s="228"/>
      <c r="K1104" s="19"/>
      <c r="L1104" s="228"/>
      <c r="M1104" s="228"/>
      <c r="N1104" s="228"/>
      <c r="O1104" s="228"/>
      <c r="P1104" s="228"/>
      <c r="Q1104" s="281"/>
      <c r="R1104" s="281"/>
      <c r="S1104" s="228"/>
      <c r="T1104" s="228"/>
      <c r="U1104" s="228"/>
      <c r="V1104" s="19"/>
      <c r="W1104" s="19"/>
      <c r="X1104" s="228"/>
      <c r="Y1104" s="228"/>
      <c r="Z1104" s="281"/>
      <c r="AA1104" s="18"/>
      <c r="AB1104" s="18"/>
      <c r="AC1104" s="228"/>
    </row>
    <row r="1105" spans="1:29">
      <c r="A1105" s="18"/>
      <c r="B1105" s="18"/>
      <c r="C1105" s="228"/>
      <c r="D1105" s="228"/>
      <c r="E1105" s="228"/>
      <c r="F1105" s="228"/>
      <c r="G1105" s="228"/>
      <c r="H1105" s="228"/>
      <c r="I1105" s="228"/>
      <c r="J1105" s="228"/>
      <c r="K1105" s="19"/>
      <c r="L1105" s="228"/>
      <c r="M1105" s="228"/>
      <c r="N1105" s="228"/>
      <c r="O1105" s="228"/>
      <c r="P1105" s="228"/>
      <c r="Q1105" s="281"/>
      <c r="R1105" s="281"/>
      <c r="S1105" s="228"/>
      <c r="T1105" s="228"/>
      <c r="U1105" s="228"/>
      <c r="V1105" s="19"/>
      <c r="W1105" s="19"/>
      <c r="X1105" s="228"/>
      <c r="Y1105" s="228"/>
      <c r="Z1105" s="281"/>
      <c r="AA1105" s="18"/>
      <c r="AB1105" s="18"/>
      <c r="AC1105" s="228"/>
    </row>
    <row r="1106" spans="1:29">
      <c r="A1106" s="18"/>
      <c r="B1106" s="18"/>
      <c r="C1106" s="228"/>
      <c r="D1106" s="228"/>
      <c r="E1106" s="228"/>
      <c r="F1106" s="228"/>
      <c r="G1106" s="228"/>
      <c r="H1106" s="228"/>
      <c r="I1106" s="228"/>
      <c r="J1106" s="228"/>
      <c r="K1106" s="19"/>
      <c r="L1106" s="228"/>
      <c r="M1106" s="228"/>
      <c r="N1106" s="228"/>
      <c r="O1106" s="228"/>
      <c r="P1106" s="228"/>
      <c r="Q1106" s="281"/>
      <c r="R1106" s="281"/>
      <c r="S1106" s="228"/>
      <c r="T1106" s="228"/>
      <c r="U1106" s="228"/>
      <c r="V1106" s="19"/>
      <c r="W1106" s="19"/>
      <c r="X1106" s="228"/>
      <c r="Y1106" s="228"/>
      <c r="Z1106" s="281"/>
      <c r="AA1106" s="18"/>
      <c r="AB1106" s="18"/>
      <c r="AC1106" s="228"/>
    </row>
    <row r="1107" spans="1:29">
      <c r="A1107" s="18"/>
      <c r="B1107" s="18"/>
      <c r="C1107" s="228"/>
      <c r="D1107" s="228"/>
      <c r="E1107" s="228"/>
      <c r="F1107" s="228"/>
      <c r="G1107" s="228"/>
      <c r="H1107" s="228"/>
      <c r="I1107" s="228"/>
      <c r="J1107" s="228"/>
      <c r="K1107" s="19"/>
      <c r="L1107" s="228"/>
      <c r="M1107" s="228"/>
      <c r="N1107" s="228"/>
      <c r="O1107" s="228"/>
      <c r="P1107" s="228"/>
      <c r="Q1107" s="281"/>
      <c r="R1107" s="281"/>
      <c r="S1107" s="228"/>
      <c r="T1107" s="228"/>
      <c r="U1107" s="228"/>
      <c r="V1107" s="19"/>
      <c r="W1107" s="19"/>
      <c r="X1107" s="228"/>
      <c r="Y1107" s="228"/>
      <c r="Z1107" s="281"/>
      <c r="AA1107" s="18"/>
      <c r="AB1107" s="18"/>
      <c r="AC1107" s="228"/>
    </row>
    <row r="1108" spans="1:29">
      <c r="A1108" s="18"/>
      <c r="B1108" s="18"/>
      <c r="C1108" s="228"/>
      <c r="D1108" s="228"/>
      <c r="E1108" s="228"/>
      <c r="F1108" s="228"/>
      <c r="G1108" s="228"/>
      <c r="H1108" s="228"/>
      <c r="I1108" s="228"/>
      <c r="J1108" s="228"/>
      <c r="K1108" s="19"/>
      <c r="L1108" s="228"/>
      <c r="M1108" s="228"/>
      <c r="N1108" s="228"/>
      <c r="O1108" s="228"/>
      <c r="P1108" s="228"/>
      <c r="Q1108" s="281"/>
      <c r="R1108" s="281"/>
      <c r="S1108" s="228"/>
      <c r="T1108" s="228"/>
      <c r="U1108" s="228"/>
      <c r="V1108" s="19"/>
      <c r="W1108" s="19"/>
      <c r="X1108" s="228"/>
      <c r="Y1108" s="228"/>
      <c r="Z1108" s="281"/>
      <c r="AA1108" s="18"/>
      <c r="AB1108" s="18"/>
      <c r="AC1108" s="228"/>
    </row>
    <row r="1109" spans="1:29">
      <c r="A1109" s="18"/>
      <c r="B1109" s="18"/>
      <c r="C1109" s="228"/>
      <c r="D1109" s="228"/>
      <c r="E1109" s="228"/>
      <c r="F1109" s="228"/>
      <c r="G1109" s="228"/>
      <c r="H1109" s="228"/>
      <c r="I1109" s="228"/>
      <c r="J1109" s="228"/>
      <c r="K1109" s="19"/>
      <c r="L1109" s="228"/>
      <c r="M1109" s="228"/>
      <c r="N1109" s="228"/>
      <c r="O1109" s="228"/>
      <c r="P1109" s="228"/>
      <c r="Q1109" s="281"/>
      <c r="R1109" s="281"/>
      <c r="S1109" s="228"/>
      <c r="T1109" s="228"/>
      <c r="U1109" s="228"/>
      <c r="V1109" s="19"/>
      <c r="W1109" s="19"/>
      <c r="X1109" s="228"/>
      <c r="Y1109" s="228"/>
      <c r="Z1109" s="281"/>
      <c r="AA1109" s="18"/>
      <c r="AB1109" s="18"/>
      <c r="AC1109" s="228"/>
    </row>
    <row r="1110" spans="1:29">
      <c r="A1110" s="18"/>
      <c r="B1110" s="18"/>
      <c r="C1110" s="228"/>
      <c r="D1110" s="228"/>
      <c r="E1110" s="228"/>
      <c r="F1110" s="228"/>
      <c r="G1110" s="228"/>
      <c r="H1110" s="228"/>
      <c r="I1110" s="228"/>
      <c r="J1110" s="228"/>
      <c r="K1110" s="19"/>
      <c r="L1110" s="228"/>
      <c r="M1110" s="228"/>
      <c r="N1110" s="228"/>
      <c r="O1110" s="228"/>
      <c r="P1110" s="228"/>
      <c r="Q1110" s="281"/>
      <c r="R1110" s="281"/>
      <c r="S1110" s="228"/>
      <c r="T1110" s="228"/>
      <c r="U1110" s="228"/>
      <c r="V1110" s="19"/>
      <c r="W1110" s="19"/>
      <c r="X1110" s="228"/>
      <c r="Y1110" s="228"/>
      <c r="Z1110" s="281"/>
      <c r="AA1110" s="18"/>
      <c r="AB1110" s="18"/>
      <c r="AC1110" s="228"/>
    </row>
    <row r="1111" spans="1:29">
      <c r="A1111" s="18"/>
      <c r="B1111" s="18"/>
      <c r="C1111" s="228"/>
      <c r="D1111" s="228"/>
      <c r="E1111" s="228"/>
      <c r="F1111" s="228"/>
      <c r="G1111" s="228"/>
      <c r="H1111" s="228"/>
      <c r="I1111" s="228"/>
      <c r="J1111" s="228"/>
      <c r="K1111" s="19"/>
      <c r="L1111" s="228"/>
      <c r="M1111" s="228"/>
      <c r="N1111" s="228"/>
      <c r="O1111" s="228"/>
      <c r="P1111" s="228"/>
      <c r="Q1111" s="281"/>
      <c r="R1111" s="281"/>
      <c r="S1111" s="228"/>
      <c r="T1111" s="228"/>
      <c r="U1111" s="228"/>
      <c r="V1111" s="19"/>
      <c r="W1111" s="19"/>
      <c r="X1111" s="228"/>
      <c r="Y1111" s="228"/>
      <c r="Z1111" s="281"/>
      <c r="AA1111" s="18"/>
      <c r="AB1111" s="18"/>
      <c r="AC1111" s="228"/>
    </row>
    <row r="1112" spans="1:29">
      <c r="A1112" s="18"/>
      <c r="B1112" s="18"/>
      <c r="C1112" s="228"/>
      <c r="D1112" s="228"/>
      <c r="E1112" s="228"/>
      <c r="F1112" s="228"/>
      <c r="G1112" s="228"/>
      <c r="H1112" s="228"/>
      <c r="I1112" s="228"/>
      <c r="J1112" s="228"/>
      <c r="K1112" s="19"/>
      <c r="L1112" s="228"/>
      <c r="M1112" s="228"/>
      <c r="N1112" s="228"/>
      <c r="O1112" s="228"/>
      <c r="P1112" s="228"/>
      <c r="Q1112" s="281"/>
      <c r="R1112" s="281"/>
      <c r="S1112" s="228"/>
      <c r="T1112" s="228"/>
      <c r="U1112" s="228"/>
      <c r="V1112" s="19"/>
      <c r="W1112" s="19"/>
      <c r="X1112" s="228"/>
      <c r="Y1112" s="228"/>
      <c r="Z1112" s="281"/>
      <c r="AA1112" s="18"/>
      <c r="AB1112" s="18"/>
      <c r="AC1112" s="228"/>
    </row>
    <row r="1113" spans="1:29">
      <c r="A1113" s="18"/>
      <c r="B1113" s="18"/>
      <c r="C1113" s="228"/>
      <c r="D1113" s="228"/>
      <c r="E1113" s="228"/>
      <c r="F1113" s="228"/>
      <c r="G1113" s="228"/>
      <c r="H1113" s="228"/>
      <c r="I1113" s="228"/>
      <c r="J1113" s="228"/>
      <c r="K1113" s="19"/>
      <c r="L1113" s="228"/>
      <c r="M1113" s="228"/>
      <c r="N1113" s="228"/>
      <c r="O1113" s="228"/>
      <c r="P1113" s="228"/>
      <c r="Q1113" s="281"/>
      <c r="R1113" s="281"/>
      <c r="S1113" s="228"/>
      <c r="T1113" s="228"/>
      <c r="U1113" s="228"/>
      <c r="V1113" s="19"/>
      <c r="W1113" s="19"/>
      <c r="X1113" s="228"/>
      <c r="Y1113" s="228"/>
      <c r="Z1113" s="281"/>
      <c r="AA1113" s="18"/>
      <c r="AB1113" s="18"/>
      <c r="AC1113" s="228"/>
    </row>
    <row r="1114" spans="1:29">
      <c r="A1114" s="18"/>
      <c r="B1114" s="18"/>
      <c r="C1114" s="228"/>
      <c r="D1114" s="228"/>
      <c r="E1114" s="228"/>
      <c r="F1114" s="228"/>
      <c r="G1114" s="228"/>
      <c r="H1114" s="228"/>
      <c r="I1114" s="228"/>
      <c r="J1114" s="228"/>
      <c r="K1114" s="19"/>
      <c r="L1114" s="228"/>
      <c r="M1114" s="228"/>
      <c r="N1114" s="228"/>
      <c r="O1114" s="228"/>
      <c r="P1114" s="228"/>
      <c r="Q1114" s="281"/>
      <c r="R1114" s="281"/>
      <c r="S1114" s="228"/>
      <c r="T1114" s="228"/>
      <c r="U1114" s="228"/>
      <c r="V1114" s="19"/>
      <c r="W1114" s="19"/>
      <c r="X1114" s="228"/>
      <c r="Y1114" s="228"/>
      <c r="Z1114" s="281"/>
      <c r="AA1114" s="18"/>
      <c r="AB1114" s="18"/>
      <c r="AC1114" s="228"/>
    </row>
    <row r="1115" spans="1:29">
      <c r="A1115" s="18"/>
      <c r="B1115" s="18"/>
      <c r="C1115" s="228"/>
      <c r="D1115" s="228"/>
      <c r="E1115" s="228"/>
      <c r="F1115" s="228"/>
      <c r="G1115" s="228"/>
      <c r="H1115" s="228"/>
      <c r="I1115" s="228"/>
      <c r="J1115" s="228"/>
      <c r="K1115" s="19"/>
      <c r="L1115" s="228"/>
      <c r="M1115" s="228"/>
      <c r="N1115" s="228"/>
      <c r="O1115" s="228"/>
      <c r="P1115" s="228"/>
      <c r="Q1115" s="281"/>
      <c r="R1115" s="281"/>
      <c r="S1115" s="228"/>
      <c r="T1115" s="228"/>
      <c r="U1115" s="228"/>
      <c r="V1115" s="19"/>
      <c r="W1115" s="19"/>
      <c r="X1115" s="228"/>
      <c r="Y1115" s="228"/>
      <c r="Z1115" s="281"/>
      <c r="AA1115" s="18"/>
      <c r="AB1115" s="18"/>
      <c r="AC1115" s="228"/>
    </row>
    <row r="1116" spans="1:29">
      <c r="A1116" s="18"/>
      <c r="B1116" s="18"/>
      <c r="C1116" s="228"/>
      <c r="D1116" s="228"/>
      <c r="E1116" s="228"/>
      <c r="F1116" s="228"/>
      <c r="G1116" s="228"/>
      <c r="H1116" s="228"/>
      <c r="I1116" s="228"/>
      <c r="J1116" s="228"/>
      <c r="K1116" s="19"/>
      <c r="L1116" s="228"/>
      <c r="M1116" s="228"/>
      <c r="N1116" s="228"/>
      <c r="O1116" s="228"/>
      <c r="P1116" s="228"/>
      <c r="Q1116" s="281"/>
      <c r="R1116" s="281"/>
      <c r="S1116" s="228"/>
      <c r="T1116" s="228"/>
      <c r="U1116" s="228"/>
      <c r="V1116" s="19"/>
      <c r="W1116" s="19"/>
      <c r="X1116" s="228"/>
      <c r="Y1116" s="228"/>
      <c r="Z1116" s="281"/>
      <c r="AA1116" s="18"/>
      <c r="AB1116" s="18"/>
      <c r="AC1116" s="228"/>
    </row>
    <row r="1117" spans="1:29">
      <c r="A1117" s="18"/>
      <c r="B1117" s="18"/>
      <c r="C1117" s="228"/>
      <c r="D1117" s="228"/>
      <c r="E1117" s="228"/>
      <c r="F1117" s="228"/>
      <c r="G1117" s="228"/>
      <c r="H1117" s="228"/>
      <c r="I1117" s="228"/>
      <c r="J1117" s="228"/>
      <c r="K1117" s="19"/>
      <c r="L1117" s="228"/>
      <c r="M1117" s="228"/>
      <c r="N1117" s="228"/>
      <c r="O1117" s="228"/>
      <c r="P1117" s="228"/>
      <c r="Q1117" s="281"/>
      <c r="R1117" s="281"/>
      <c r="S1117" s="228"/>
      <c r="T1117" s="228"/>
      <c r="U1117" s="228"/>
      <c r="V1117" s="19"/>
      <c r="W1117" s="19"/>
      <c r="X1117" s="228"/>
      <c r="Y1117" s="228"/>
      <c r="Z1117" s="281"/>
      <c r="AA1117" s="18"/>
      <c r="AB1117" s="18"/>
      <c r="AC1117" s="228"/>
    </row>
    <row r="1118" spans="1:29">
      <c r="A1118" s="18"/>
      <c r="B1118" s="18"/>
      <c r="C1118" s="228"/>
      <c r="D1118" s="228"/>
      <c r="E1118" s="228"/>
      <c r="F1118" s="228"/>
      <c r="G1118" s="228"/>
      <c r="H1118" s="228"/>
      <c r="I1118" s="228"/>
      <c r="J1118" s="228"/>
      <c r="K1118" s="19"/>
      <c r="L1118" s="228"/>
      <c r="M1118" s="228"/>
      <c r="N1118" s="228"/>
      <c r="O1118" s="228"/>
      <c r="P1118" s="228"/>
      <c r="Q1118" s="281"/>
      <c r="R1118" s="281"/>
      <c r="S1118" s="228"/>
      <c r="T1118" s="228"/>
      <c r="U1118" s="228"/>
      <c r="V1118" s="19"/>
      <c r="W1118" s="19"/>
      <c r="X1118" s="228"/>
      <c r="Y1118" s="228"/>
      <c r="Z1118" s="281"/>
      <c r="AA1118" s="18"/>
      <c r="AB1118" s="18"/>
      <c r="AC1118" s="228"/>
    </row>
    <row r="1119" spans="1:29">
      <c r="A1119" s="18"/>
      <c r="B1119" s="18"/>
      <c r="C1119" s="228"/>
      <c r="D1119" s="228"/>
      <c r="E1119" s="228"/>
      <c r="F1119" s="228"/>
      <c r="G1119" s="228"/>
      <c r="H1119" s="228"/>
      <c r="I1119" s="228"/>
      <c r="J1119" s="228"/>
      <c r="K1119" s="19"/>
      <c r="L1119" s="228"/>
      <c r="M1119" s="228"/>
      <c r="N1119" s="228"/>
      <c r="O1119" s="228"/>
      <c r="P1119" s="228"/>
      <c r="Q1119" s="281"/>
      <c r="R1119" s="281"/>
      <c r="S1119" s="228"/>
      <c r="T1119" s="228"/>
      <c r="U1119" s="228"/>
      <c r="V1119" s="19"/>
      <c r="W1119" s="19"/>
      <c r="X1119" s="228"/>
      <c r="Y1119" s="228"/>
      <c r="Z1119" s="281"/>
      <c r="AA1119" s="18"/>
      <c r="AB1119" s="18"/>
      <c r="AC1119" s="228"/>
    </row>
    <row r="1120" spans="1:29">
      <c r="A1120" s="18"/>
      <c r="B1120" s="18"/>
      <c r="C1120" s="228"/>
      <c r="D1120" s="228"/>
      <c r="E1120" s="228"/>
      <c r="F1120" s="228"/>
      <c r="G1120" s="228"/>
      <c r="H1120" s="228"/>
      <c r="I1120" s="228"/>
      <c r="J1120" s="228"/>
      <c r="K1120" s="19"/>
      <c r="L1120" s="228"/>
      <c r="M1120" s="228"/>
      <c r="N1120" s="228"/>
      <c r="O1120" s="228"/>
      <c r="P1120" s="228"/>
      <c r="Q1120" s="281"/>
      <c r="R1120" s="281"/>
      <c r="S1120" s="228"/>
      <c r="T1120" s="228"/>
      <c r="U1120" s="228"/>
      <c r="V1120" s="19"/>
      <c r="W1120" s="19"/>
      <c r="X1120" s="228"/>
      <c r="Y1120" s="228"/>
      <c r="Z1120" s="281"/>
      <c r="AA1120" s="18"/>
      <c r="AB1120" s="18"/>
      <c r="AC1120" s="228"/>
    </row>
    <row r="1121" spans="1:29">
      <c r="A1121" s="18"/>
      <c r="B1121" s="18"/>
      <c r="C1121" s="228"/>
      <c r="D1121" s="228"/>
      <c r="E1121" s="228"/>
      <c r="F1121" s="228"/>
      <c r="G1121" s="228"/>
      <c r="H1121" s="228"/>
      <c r="I1121" s="228"/>
      <c r="J1121" s="228"/>
      <c r="K1121" s="19"/>
      <c r="L1121" s="228"/>
      <c r="M1121" s="228"/>
      <c r="N1121" s="228"/>
      <c r="O1121" s="228"/>
      <c r="P1121" s="228"/>
      <c r="Q1121" s="281"/>
      <c r="R1121" s="281"/>
      <c r="S1121" s="228"/>
      <c r="T1121" s="228"/>
      <c r="U1121" s="228"/>
      <c r="V1121" s="19"/>
      <c r="W1121" s="19"/>
      <c r="X1121" s="228"/>
      <c r="Y1121" s="228"/>
      <c r="Z1121" s="281"/>
      <c r="AA1121" s="18"/>
      <c r="AB1121" s="18"/>
      <c r="AC1121" s="228"/>
    </row>
    <row r="1122" spans="1:29">
      <c r="A1122" s="18"/>
      <c r="B1122" s="18"/>
      <c r="C1122" s="228"/>
      <c r="D1122" s="228"/>
      <c r="E1122" s="228"/>
      <c r="F1122" s="228"/>
      <c r="G1122" s="228"/>
      <c r="H1122" s="228"/>
      <c r="I1122" s="228"/>
      <c r="J1122" s="228"/>
      <c r="K1122" s="19"/>
      <c r="L1122" s="228"/>
      <c r="M1122" s="228"/>
      <c r="N1122" s="228"/>
      <c r="O1122" s="228"/>
      <c r="P1122" s="228"/>
      <c r="Q1122" s="281"/>
      <c r="R1122" s="281"/>
      <c r="S1122" s="228"/>
      <c r="T1122" s="228"/>
      <c r="U1122" s="228"/>
      <c r="V1122" s="19"/>
      <c r="W1122" s="19"/>
      <c r="X1122" s="228"/>
      <c r="Y1122" s="228"/>
      <c r="Z1122" s="281"/>
      <c r="AA1122" s="18"/>
      <c r="AB1122" s="18"/>
      <c r="AC1122" s="228"/>
    </row>
    <row r="1123" spans="1:29">
      <c r="A1123" s="18"/>
      <c r="B1123" s="18"/>
      <c r="C1123" s="228"/>
      <c r="D1123" s="228"/>
      <c r="E1123" s="228"/>
      <c r="F1123" s="228"/>
      <c r="G1123" s="228"/>
      <c r="H1123" s="228"/>
      <c r="I1123" s="228"/>
      <c r="J1123" s="228"/>
      <c r="K1123" s="19"/>
      <c r="L1123" s="228"/>
      <c r="M1123" s="228"/>
      <c r="N1123" s="228"/>
      <c r="O1123" s="228"/>
      <c r="P1123" s="228"/>
      <c r="Q1123" s="281"/>
      <c r="R1123" s="281"/>
      <c r="S1123" s="228"/>
      <c r="T1123" s="228"/>
      <c r="U1123" s="228"/>
      <c r="V1123" s="19"/>
      <c r="W1123" s="19"/>
      <c r="X1123" s="228"/>
      <c r="Y1123" s="228"/>
      <c r="Z1123" s="281"/>
      <c r="AA1123" s="18"/>
      <c r="AB1123" s="18"/>
      <c r="AC1123" s="228"/>
    </row>
    <row r="1124" spans="1:29">
      <c r="A1124" s="18"/>
      <c r="B1124" s="18"/>
      <c r="C1124" s="228"/>
      <c r="D1124" s="228"/>
      <c r="E1124" s="228"/>
      <c r="F1124" s="228"/>
      <c r="G1124" s="228"/>
      <c r="H1124" s="228"/>
      <c r="I1124" s="228"/>
      <c r="J1124" s="228"/>
      <c r="K1124" s="19"/>
      <c r="L1124" s="228"/>
      <c r="M1124" s="228"/>
      <c r="N1124" s="228"/>
      <c r="O1124" s="228"/>
      <c r="P1124" s="228"/>
      <c r="Q1124" s="281"/>
      <c r="R1124" s="281"/>
      <c r="S1124" s="228"/>
      <c r="T1124" s="228"/>
      <c r="U1124" s="228"/>
      <c r="V1124" s="19"/>
      <c r="W1124" s="19"/>
      <c r="X1124" s="228"/>
      <c r="Y1124" s="228"/>
      <c r="Z1124" s="281"/>
      <c r="AA1124" s="18"/>
      <c r="AB1124" s="18"/>
      <c r="AC1124" s="228"/>
    </row>
    <row r="1125" spans="1:29">
      <c r="A1125" s="18"/>
      <c r="B1125" s="18"/>
      <c r="C1125" s="228"/>
      <c r="D1125" s="228"/>
      <c r="E1125" s="228"/>
      <c r="F1125" s="228"/>
      <c r="G1125" s="228"/>
      <c r="H1125" s="228"/>
      <c r="I1125" s="228"/>
      <c r="J1125" s="228"/>
      <c r="K1125" s="19"/>
      <c r="L1125" s="228"/>
      <c r="M1125" s="228"/>
      <c r="N1125" s="228"/>
      <c r="O1125" s="228"/>
      <c r="P1125" s="228"/>
      <c r="Q1125" s="281"/>
      <c r="R1125" s="281"/>
      <c r="S1125" s="228"/>
      <c r="T1125" s="228"/>
      <c r="U1125" s="228"/>
      <c r="V1125" s="19"/>
      <c r="W1125" s="19"/>
      <c r="X1125" s="228"/>
      <c r="Y1125" s="228"/>
      <c r="Z1125" s="281"/>
      <c r="AA1125" s="18"/>
      <c r="AB1125" s="18"/>
      <c r="AC1125" s="228"/>
    </row>
    <row r="1126" spans="1:29">
      <c r="A1126" s="18"/>
      <c r="B1126" s="18"/>
      <c r="C1126" s="228"/>
      <c r="D1126" s="228"/>
      <c r="E1126" s="228"/>
      <c r="F1126" s="228"/>
      <c r="G1126" s="228"/>
      <c r="H1126" s="228"/>
      <c r="I1126" s="228"/>
      <c r="J1126" s="228"/>
      <c r="K1126" s="19"/>
      <c r="L1126" s="228"/>
      <c r="M1126" s="228"/>
      <c r="N1126" s="228"/>
      <c r="O1126" s="228"/>
      <c r="P1126" s="228"/>
      <c r="Q1126" s="281"/>
      <c r="R1126" s="281"/>
      <c r="S1126" s="228"/>
      <c r="T1126" s="228"/>
      <c r="U1126" s="228"/>
      <c r="V1126" s="19"/>
      <c r="W1126" s="19"/>
      <c r="X1126" s="228"/>
      <c r="Y1126" s="228"/>
      <c r="Z1126" s="281"/>
      <c r="AA1126" s="18"/>
      <c r="AB1126" s="18"/>
      <c r="AC1126" s="228"/>
    </row>
    <row r="1127" spans="1:29">
      <c r="A1127" s="18"/>
      <c r="B1127" s="18"/>
      <c r="C1127" s="228"/>
      <c r="D1127" s="228"/>
      <c r="E1127" s="228"/>
      <c r="F1127" s="228"/>
      <c r="G1127" s="228"/>
      <c r="H1127" s="228"/>
      <c r="I1127" s="228"/>
      <c r="J1127" s="228"/>
      <c r="K1127" s="19"/>
      <c r="L1127" s="228"/>
      <c r="M1127" s="228"/>
      <c r="N1127" s="228"/>
      <c r="O1127" s="228"/>
      <c r="P1127" s="228"/>
      <c r="Q1127" s="281"/>
      <c r="R1127" s="281"/>
      <c r="S1127" s="228"/>
      <c r="T1127" s="228"/>
      <c r="U1127" s="228"/>
      <c r="V1127" s="19"/>
      <c r="W1127" s="19"/>
      <c r="X1127" s="228"/>
      <c r="Y1127" s="228"/>
      <c r="Z1127" s="281"/>
      <c r="AA1127" s="18"/>
      <c r="AB1127" s="18"/>
      <c r="AC1127" s="228"/>
    </row>
    <row r="1128" spans="1:29">
      <c r="A1128" s="18"/>
      <c r="B1128" s="18"/>
      <c r="C1128" s="228"/>
      <c r="D1128" s="228"/>
      <c r="E1128" s="228"/>
      <c r="F1128" s="228"/>
      <c r="G1128" s="228"/>
      <c r="H1128" s="228"/>
      <c r="I1128" s="228"/>
      <c r="J1128" s="228"/>
      <c r="K1128" s="19"/>
      <c r="L1128" s="228"/>
      <c r="M1128" s="228"/>
      <c r="N1128" s="228"/>
      <c r="O1128" s="228"/>
      <c r="P1128" s="228"/>
      <c r="Q1128" s="281"/>
      <c r="R1128" s="281"/>
      <c r="S1128" s="228"/>
      <c r="T1128" s="228"/>
      <c r="U1128" s="228"/>
      <c r="V1128" s="19"/>
      <c r="W1128" s="19"/>
      <c r="X1128" s="228"/>
      <c r="Y1128" s="228"/>
      <c r="Z1128" s="281"/>
      <c r="AA1128" s="18"/>
      <c r="AB1128" s="18"/>
      <c r="AC1128" s="228"/>
    </row>
    <row r="1129" spans="1:29">
      <c r="A1129" s="18"/>
      <c r="B1129" s="18"/>
      <c r="C1129" s="228"/>
      <c r="D1129" s="228"/>
      <c r="E1129" s="228"/>
      <c r="F1129" s="228"/>
      <c r="G1129" s="228"/>
      <c r="H1129" s="228"/>
      <c r="I1129" s="228"/>
      <c r="J1129" s="228"/>
      <c r="K1129" s="19"/>
      <c r="L1129" s="228"/>
      <c r="M1129" s="228"/>
      <c r="N1129" s="228"/>
      <c r="O1129" s="228"/>
      <c r="P1129" s="228"/>
      <c r="Q1129" s="281"/>
      <c r="R1129" s="281"/>
      <c r="S1129" s="228"/>
      <c r="T1129" s="228"/>
      <c r="U1129" s="228"/>
      <c r="V1129" s="19"/>
      <c r="W1129" s="19"/>
      <c r="X1129" s="228"/>
      <c r="Y1129" s="228"/>
      <c r="Z1129" s="281"/>
      <c r="AA1129" s="18"/>
      <c r="AB1129" s="18"/>
      <c r="AC1129" s="228"/>
    </row>
    <row r="1130" spans="1:29">
      <c r="A1130" s="18"/>
      <c r="B1130" s="18"/>
      <c r="C1130" s="228"/>
      <c r="D1130" s="228"/>
      <c r="E1130" s="228"/>
      <c r="F1130" s="228"/>
      <c r="G1130" s="228"/>
      <c r="H1130" s="228"/>
      <c r="I1130" s="228"/>
      <c r="J1130" s="228"/>
      <c r="K1130" s="19"/>
      <c r="L1130" s="228"/>
      <c r="M1130" s="228"/>
      <c r="N1130" s="228"/>
      <c r="O1130" s="228"/>
      <c r="P1130" s="228"/>
      <c r="Q1130" s="281"/>
      <c r="R1130" s="281"/>
      <c r="S1130" s="228"/>
      <c r="T1130" s="228"/>
      <c r="U1130" s="228"/>
      <c r="V1130" s="19"/>
      <c r="W1130" s="19"/>
      <c r="X1130" s="228"/>
      <c r="Y1130" s="228"/>
      <c r="Z1130" s="281"/>
      <c r="AA1130" s="18"/>
      <c r="AB1130" s="18"/>
      <c r="AC1130" s="228"/>
    </row>
    <row r="1131" spans="1:29">
      <c r="A1131" s="18"/>
      <c r="B1131" s="18"/>
      <c r="C1131" s="228"/>
      <c r="D1131" s="228"/>
      <c r="E1131" s="228"/>
      <c r="F1131" s="228"/>
      <c r="G1131" s="228"/>
      <c r="H1131" s="228"/>
      <c r="I1131" s="228"/>
      <c r="J1131" s="228"/>
      <c r="K1131" s="19"/>
      <c r="L1131" s="228"/>
      <c r="M1131" s="228"/>
      <c r="N1131" s="228"/>
      <c r="O1131" s="228"/>
      <c r="P1131" s="228"/>
      <c r="Q1131" s="281"/>
      <c r="R1131" s="281"/>
      <c r="S1131" s="228"/>
      <c r="T1131" s="228"/>
      <c r="U1131" s="228"/>
      <c r="V1131" s="19"/>
      <c r="W1131" s="19"/>
      <c r="X1131" s="228"/>
      <c r="Y1131" s="228"/>
      <c r="Z1131" s="281"/>
      <c r="AA1131" s="18"/>
      <c r="AB1131" s="18"/>
      <c r="AC1131" s="228"/>
    </row>
    <row r="1132" spans="1:29">
      <c r="A1132" s="18"/>
      <c r="B1132" s="18"/>
      <c r="C1132" s="228"/>
      <c r="D1132" s="228"/>
      <c r="E1132" s="228"/>
      <c r="F1132" s="228"/>
      <c r="G1132" s="228"/>
      <c r="H1132" s="228"/>
      <c r="I1132" s="228"/>
      <c r="J1132" s="228"/>
      <c r="K1132" s="19"/>
      <c r="L1132" s="228"/>
      <c r="M1132" s="228"/>
      <c r="N1132" s="228"/>
      <c r="O1132" s="228"/>
      <c r="P1132" s="228"/>
      <c r="Q1132" s="281"/>
      <c r="R1132" s="281"/>
      <c r="S1132" s="228"/>
      <c r="T1132" s="228"/>
      <c r="U1132" s="228"/>
      <c r="V1132" s="19"/>
      <c r="W1132" s="19"/>
      <c r="X1132" s="228"/>
      <c r="Y1132" s="228"/>
      <c r="Z1132" s="281"/>
      <c r="AA1132" s="18"/>
      <c r="AB1132" s="18"/>
      <c r="AC1132" s="228"/>
    </row>
    <row r="1133" spans="1:29">
      <c r="A1133" s="18"/>
      <c r="B1133" s="18"/>
      <c r="C1133" s="228"/>
      <c r="D1133" s="228"/>
      <c r="E1133" s="228"/>
      <c r="F1133" s="228"/>
      <c r="G1133" s="228"/>
      <c r="H1133" s="228"/>
      <c r="I1133" s="228"/>
      <c r="J1133" s="228"/>
      <c r="K1133" s="19"/>
      <c r="L1133" s="228"/>
      <c r="M1133" s="228"/>
      <c r="N1133" s="228"/>
      <c r="O1133" s="228"/>
      <c r="P1133" s="228"/>
      <c r="Q1133" s="281"/>
      <c r="R1133" s="281"/>
      <c r="S1133" s="228"/>
      <c r="T1133" s="228"/>
      <c r="U1133" s="228"/>
      <c r="V1133" s="19"/>
      <c r="W1133" s="19"/>
      <c r="X1133" s="228"/>
      <c r="Y1133" s="228"/>
      <c r="Z1133" s="281"/>
      <c r="AA1133" s="18"/>
      <c r="AB1133" s="18"/>
      <c r="AC1133" s="228"/>
    </row>
    <row r="1134" spans="1:29">
      <c r="A1134" s="18"/>
      <c r="B1134" s="18"/>
      <c r="C1134" s="228"/>
      <c r="D1134" s="228"/>
      <c r="E1134" s="228"/>
      <c r="F1134" s="228"/>
      <c r="G1134" s="228"/>
      <c r="H1134" s="228"/>
      <c r="I1134" s="228"/>
      <c r="J1134" s="228"/>
      <c r="K1134" s="19"/>
      <c r="L1134" s="228"/>
      <c r="M1134" s="228"/>
      <c r="N1134" s="228"/>
      <c r="O1134" s="228"/>
      <c r="P1134" s="228"/>
      <c r="Q1134" s="281"/>
      <c r="R1134" s="281"/>
      <c r="S1134" s="228"/>
      <c r="T1134" s="228"/>
      <c r="U1134" s="228"/>
      <c r="V1134" s="19"/>
      <c r="W1134" s="19"/>
      <c r="X1134" s="228"/>
      <c r="Y1134" s="228"/>
      <c r="Z1134" s="281"/>
      <c r="AA1134" s="18"/>
      <c r="AB1134" s="18"/>
      <c r="AC1134" s="228"/>
    </row>
    <row r="1135" spans="1:29">
      <c r="A1135" s="18"/>
      <c r="B1135" s="18"/>
      <c r="C1135" s="228"/>
      <c r="D1135" s="228"/>
      <c r="E1135" s="228"/>
      <c r="F1135" s="228"/>
      <c r="G1135" s="228"/>
      <c r="H1135" s="228"/>
      <c r="I1135" s="228"/>
      <c r="J1135" s="228"/>
      <c r="K1135" s="19"/>
      <c r="L1135" s="228"/>
      <c r="M1135" s="228"/>
      <c r="N1135" s="228"/>
      <c r="O1135" s="228"/>
      <c r="P1135" s="228"/>
      <c r="Q1135" s="281"/>
      <c r="R1135" s="281"/>
      <c r="S1135" s="228"/>
      <c r="T1135" s="228"/>
      <c r="U1135" s="228"/>
      <c r="V1135" s="19"/>
      <c r="W1135" s="19"/>
      <c r="X1135" s="228"/>
      <c r="Y1135" s="228"/>
      <c r="Z1135" s="281"/>
      <c r="AA1135" s="18"/>
      <c r="AB1135" s="18"/>
      <c r="AC1135" s="228"/>
    </row>
    <row r="1136" spans="1:29">
      <c r="A1136" s="18"/>
      <c r="B1136" s="18"/>
      <c r="C1136" s="228"/>
      <c r="D1136" s="228"/>
      <c r="E1136" s="228"/>
      <c r="F1136" s="228"/>
      <c r="G1136" s="228"/>
      <c r="H1136" s="228"/>
      <c r="I1136" s="228"/>
      <c r="J1136" s="228"/>
      <c r="K1136" s="19"/>
      <c r="L1136" s="228"/>
      <c r="M1136" s="228"/>
      <c r="N1136" s="228"/>
      <c r="O1136" s="228"/>
      <c r="P1136" s="228"/>
      <c r="Q1136" s="281"/>
      <c r="R1136" s="281"/>
      <c r="S1136" s="228"/>
      <c r="T1136" s="228"/>
      <c r="U1136" s="228"/>
      <c r="V1136" s="19"/>
      <c r="W1136" s="19"/>
      <c r="X1136" s="228"/>
      <c r="Y1136" s="228"/>
      <c r="Z1136" s="281"/>
      <c r="AA1136" s="18"/>
      <c r="AB1136" s="18"/>
      <c r="AC1136" s="228"/>
    </row>
    <row r="1137" spans="1:29">
      <c r="A1137" s="18"/>
      <c r="B1137" s="18"/>
      <c r="C1137" s="228"/>
      <c r="D1137" s="228"/>
      <c r="E1137" s="228"/>
      <c r="F1137" s="228"/>
      <c r="G1137" s="228"/>
      <c r="H1137" s="228"/>
      <c r="I1137" s="228"/>
      <c r="J1137" s="228"/>
      <c r="K1137" s="19"/>
      <c r="L1137" s="228"/>
      <c r="M1137" s="228"/>
      <c r="N1137" s="228"/>
      <c r="O1137" s="228"/>
      <c r="P1137" s="228"/>
      <c r="Q1137" s="281"/>
      <c r="R1137" s="281"/>
      <c r="S1137" s="228"/>
      <c r="T1137" s="228"/>
      <c r="U1137" s="228"/>
      <c r="V1137" s="19"/>
      <c r="W1137" s="19"/>
      <c r="X1137" s="228"/>
      <c r="Y1137" s="228"/>
      <c r="Z1137" s="281"/>
      <c r="AA1137" s="18"/>
      <c r="AB1137" s="18"/>
      <c r="AC1137" s="228"/>
    </row>
    <row r="1138" spans="1:29">
      <c r="A1138" s="18"/>
      <c r="B1138" s="18"/>
      <c r="C1138" s="228"/>
      <c r="D1138" s="228"/>
      <c r="E1138" s="228"/>
      <c r="F1138" s="228"/>
      <c r="G1138" s="228"/>
      <c r="H1138" s="228"/>
      <c r="I1138" s="228"/>
      <c r="J1138" s="228"/>
      <c r="K1138" s="19"/>
      <c r="L1138" s="228"/>
      <c r="M1138" s="228"/>
      <c r="N1138" s="228"/>
      <c r="O1138" s="228"/>
      <c r="P1138" s="228"/>
      <c r="Q1138" s="281"/>
      <c r="R1138" s="281"/>
      <c r="S1138" s="228"/>
      <c r="T1138" s="228"/>
      <c r="U1138" s="228"/>
      <c r="V1138" s="19"/>
      <c r="W1138" s="19"/>
      <c r="X1138" s="228"/>
      <c r="Y1138" s="228"/>
      <c r="Z1138" s="281"/>
      <c r="AA1138" s="18"/>
      <c r="AB1138" s="18"/>
      <c r="AC1138" s="228"/>
    </row>
    <row r="1139" spans="1:29">
      <c r="A1139" s="18"/>
      <c r="B1139" s="18"/>
      <c r="C1139" s="228"/>
      <c r="D1139" s="228"/>
      <c r="E1139" s="228"/>
      <c r="F1139" s="228"/>
      <c r="G1139" s="228"/>
      <c r="H1139" s="228"/>
      <c r="I1139" s="228"/>
      <c r="J1139" s="228"/>
      <c r="K1139" s="19"/>
      <c r="L1139" s="228"/>
      <c r="M1139" s="228"/>
      <c r="N1139" s="228"/>
      <c r="O1139" s="228"/>
      <c r="P1139" s="228"/>
      <c r="Q1139" s="281"/>
      <c r="R1139" s="281"/>
      <c r="S1139" s="228"/>
      <c r="T1139" s="228"/>
      <c r="U1139" s="228"/>
      <c r="V1139" s="19"/>
      <c r="W1139" s="19"/>
      <c r="X1139" s="228"/>
      <c r="Y1139" s="228"/>
      <c r="Z1139" s="281"/>
      <c r="AA1139" s="18"/>
      <c r="AB1139" s="18"/>
      <c r="AC1139" s="228"/>
    </row>
    <row r="1140" spans="1:29">
      <c r="A1140" s="18"/>
      <c r="B1140" s="18"/>
      <c r="C1140" s="228"/>
      <c r="D1140" s="228"/>
      <c r="E1140" s="228"/>
      <c r="F1140" s="228"/>
      <c r="G1140" s="228"/>
      <c r="H1140" s="228"/>
      <c r="I1140" s="228"/>
      <c r="J1140" s="228"/>
      <c r="K1140" s="19"/>
      <c r="L1140" s="228"/>
      <c r="M1140" s="228"/>
      <c r="N1140" s="228"/>
      <c r="O1140" s="228"/>
      <c r="P1140" s="228"/>
      <c r="Q1140" s="281"/>
      <c r="R1140" s="281"/>
      <c r="S1140" s="228"/>
      <c r="T1140" s="228"/>
      <c r="U1140" s="228"/>
      <c r="V1140" s="19"/>
      <c r="W1140" s="19"/>
      <c r="X1140" s="228"/>
      <c r="Y1140" s="228"/>
      <c r="Z1140" s="281"/>
      <c r="AA1140" s="18"/>
      <c r="AB1140" s="18"/>
      <c r="AC1140" s="228"/>
    </row>
    <row r="1141" spans="1:29">
      <c r="A1141" s="18"/>
      <c r="B1141" s="18"/>
      <c r="C1141" s="228"/>
      <c r="D1141" s="228"/>
      <c r="E1141" s="228"/>
      <c r="F1141" s="228"/>
      <c r="G1141" s="228"/>
      <c r="H1141" s="228"/>
      <c r="I1141" s="228"/>
      <c r="J1141" s="228"/>
      <c r="K1141" s="19"/>
      <c r="L1141" s="228"/>
      <c r="M1141" s="228"/>
      <c r="N1141" s="228"/>
      <c r="O1141" s="228"/>
      <c r="P1141" s="228"/>
      <c r="Q1141" s="281"/>
      <c r="R1141" s="281"/>
      <c r="S1141" s="228"/>
      <c r="T1141" s="228"/>
      <c r="U1141" s="228"/>
      <c r="V1141" s="19"/>
      <c r="W1141" s="19"/>
      <c r="X1141" s="228"/>
      <c r="Y1141" s="228"/>
      <c r="Z1141" s="281"/>
      <c r="AA1141" s="18"/>
      <c r="AB1141" s="18"/>
      <c r="AC1141" s="228"/>
    </row>
    <row r="1142" spans="1:29">
      <c r="A1142" s="18"/>
      <c r="B1142" s="18"/>
      <c r="C1142" s="228"/>
      <c r="D1142" s="228"/>
      <c r="E1142" s="228"/>
      <c r="F1142" s="228"/>
      <c r="G1142" s="228"/>
      <c r="H1142" s="228"/>
      <c r="I1142" s="228"/>
      <c r="J1142" s="228"/>
      <c r="K1142" s="19"/>
      <c r="L1142" s="228"/>
      <c r="M1142" s="228"/>
      <c r="N1142" s="228"/>
      <c r="O1142" s="228"/>
      <c r="P1142" s="228"/>
      <c r="Q1142" s="281"/>
      <c r="R1142" s="281"/>
      <c r="S1142" s="228"/>
      <c r="T1142" s="228"/>
      <c r="U1142" s="228"/>
      <c r="V1142" s="19"/>
      <c r="W1142" s="19"/>
      <c r="X1142" s="228"/>
      <c r="Y1142" s="228"/>
      <c r="Z1142" s="281"/>
      <c r="AA1142" s="18"/>
      <c r="AB1142" s="18"/>
      <c r="AC1142" s="228"/>
    </row>
    <row r="1143" spans="1:29">
      <c r="A1143" s="18"/>
      <c r="B1143" s="18"/>
      <c r="C1143" s="228"/>
      <c r="D1143" s="228"/>
      <c r="E1143" s="228"/>
      <c r="F1143" s="228"/>
      <c r="G1143" s="228"/>
      <c r="H1143" s="228"/>
      <c r="I1143" s="228"/>
      <c r="J1143" s="228"/>
      <c r="K1143" s="19"/>
      <c r="L1143" s="228"/>
      <c r="M1143" s="228"/>
      <c r="N1143" s="228"/>
      <c r="O1143" s="228"/>
      <c r="P1143" s="228"/>
      <c r="Q1143" s="281"/>
      <c r="R1143" s="281"/>
      <c r="S1143" s="228"/>
      <c r="T1143" s="228"/>
      <c r="U1143" s="228"/>
      <c r="V1143" s="19"/>
      <c r="W1143" s="19"/>
      <c r="X1143" s="228"/>
      <c r="Y1143" s="228"/>
      <c r="Z1143" s="281"/>
      <c r="AA1143" s="18"/>
      <c r="AB1143" s="18"/>
      <c r="AC1143" s="228"/>
    </row>
    <row r="1144" spans="1:29">
      <c r="A1144" s="18"/>
      <c r="B1144" s="18"/>
      <c r="C1144" s="228"/>
      <c r="D1144" s="228"/>
      <c r="E1144" s="228"/>
      <c r="F1144" s="228"/>
      <c r="G1144" s="228"/>
      <c r="H1144" s="228"/>
      <c r="I1144" s="228"/>
      <c r="J1144" s="228"/>
      <c r="K1144" s="19"/>
      <c r="L1144" s="228"/>
      <c r="M1144" s="228"/>
      <c r="N1144" s="228"/>
      <c r="O1144" s="228"/>
      <c r="P1144" s="228"/>
      <c r="Q1144" s="281"/>
      <c r="R1144" s="281"/>
      <c r="S1144" s="228"/>
      <c r="T1144" s="228"/>
      <c r="U1144" s="228"/>
      <c r="V1144" s="19"/>
      <c r="W1144" s="19"/>
      <c r="X1144" s="228"/>
      <c r="Y1144" s="228"/>
      <c r="Z1144" s="281"/>
      <c r="AA1144" s="18"/>
      <c r="AB1144" s="18"/>
      <c r="AC1144" s="228"/>
    </row>
    <row r="1145" spans="1:29">
      <c r="A1145" s="18"/>
      <c r="B1145" s="18"/>
      <c r="C1145" s="228"/>
      <c r="D1145" s="228"/>
      <c r="E1145" s="228"/>
      <c r="F1145" s="228"/>
      <c r="G1145" s="228"/>
      <c r="H1145" s="228"/>
      <c r="I1145" s="228"/>
      <c r="J1145" s="228"/>
      <c r="K1145" s="19"/>
      <c r="L1145" s="228"/>
      <c r="M1145" s="228"/>
      <c r="N1145" s="228"/>
      <c r="O1145" s="228"/>
      <c r="P1145" s="228"/>
      <c r="Q1145" s="281"/>
      <c r="R1145" s="281"/>
      <c r="S1145" s="228"/>
      <c r="T1145" s="228"/>
      <c r="U1145" s="228"/>
      <c r="V1145" s="19"/>
      <c r="W1145" s="19"/>
      <c r="X1145" s="228"/>
      <c r="Y1145" s="228"/>
      <c r="Z1145" s="281"/>
      <c r="AA1145" s="18"/>
      <c r="AB1145" s="18"/>
      <c r="AC1145" s="228"/>
    </row>
    <row r="1146" spans="1:29">
      <c r="A1146" s="18"/>
      <c r="B1146" s="18"/>
      <c r="C1146" s="228"/>
      <c r="D1146" s="228"/>
      <c r="E1146" s="228"/>
      <c r="F1146" s="228"/>
      <c r="G1146" s="228"/>
      <c r="H1146" s="228"/>
      <c r="I1146" s="228"/>
      <c r="J1146" s="228"/>
      <c r="K1146" s="19"/>
      <c r="L1146" s="228"/>
      <c r="M1146" s="228"/>
      <c r="N1146" s="228"/>
      <c r="O1146" s="228"/>
      <c r="P1146" s="228"/>
      <c r="Q1146" s="281"/>
      <c r="R1146" s="281"/>
      <c r="S1146" s="228"/>
      <c r="T1146" s="228"/>
      <c r="U1146" s="228"/>
      <c r="V1146" s="19"/>
      <c r="W1146" s="19"/>
      <c r="X1146" s="228"/>
      <c r="Y1146" s="228"/>
      <c r="Z1146" s="281"/>
      <c r="AA1146" s="18"/>
      <c r="AB1146" s="18"/>
      <c r="AC1146" s="228"/>
    </row>
    <row r="1147" spans="1:29">
      <c r="A1147" s="18"/>
      <c r="B1147" s="18"/>
      <c r="C1147" s="228"/>
      <c r="D1147" s="228"/>
      <c r="E1147" s="228"/>
      <c r="F1147" s="228"/>
      <c r="G1147" s="228"/>
      <c r="H1147" s="228"/>
      <c r="I1147" s="228"/>
      <c r="J1147" s="228"/>
      <c r="K1147" s="19"/>
      <c r="L1147" s="228"/>
      <c r="M1147" s="228"/>
      <c r="N1147" s="228"/>
      <c r="O1147" s="228"/>
      <c r="P1147" s="228"/>
      <c r="Q1147" s="281"/>
      <c r="R1147" s="281"/>
      <c r="S1147" s="228"/>
      <c r="T1147" s="228"/>
      <c r="U1147" s="228"/>
      <c r="V1147" s="19"/>
      <c r="W1147" s="19"/>
      <c r="X1147" s="228"/>
      <c r="Y1147" s="228"/>
      <c r="Z1147" s="281"/>
      <c r="AA1147" s="18"/>
      <c r="AB1147" s="18"/>
      <c r="AC1147" s="228"/>
    </row>
    <row r="1148" spans="1:29">
      <c r="A1148" s="18"/>
      <c r="B1148" s="18"/>
      <c r="C1148" s="228"/>
      <c r="D1148" s="228"/>
      <c r="E1148" s="228"/>
      <c r="F1148" s="228"/>
      <c r="G1148" s="228"/>
      <c r="H1148" s="228"/>
      <c r="I1148" s="228"/>
      <c r="J1148" s="228"/>
      <c r="K1148" s="19"/>
      <c r="L1148" s="228"/>
      <c r="M1148" s="228"/>
      <c r="N1148" s="228"/>
      <c r="O1148" s="228"/>
      <c r="P1148" s="228"/>
      <c r="Q1148" s="281"/>
      <c r="R1148" s="281"/>
      <c r="S1148" s="228"/>
      <c r="T1148" s="228"/>
      <c r="U1148" s="228"/>
      <c r="V1148" s="19"/>
      <c r="W1148" s="19"/>
      <c r="X1148" s="228"/>
      <c r="Y1148" s="228"/>
      <c r="Z1148" s="281"/>
      <c r="AA1148" s="18"/>
      <c r="AB1148" s="18"/>
      <c r="AC1148" s="228"/>
    </row>
    <row r="1149" spans="1:29">
      <c r="A1149" s="18"/>
      <c r="B1149" s="18"/>
      <c r="C1149" s="228"/>
      <c r="D1149" s="228"/>
      <c r="E1149" s="228"/>
      <c r="F1149" s="228"/>
      <c r="G1149" s="228"/>
      <c r="H1149" s="228"/>
      <c r="I1149" s="228"/>
      <c r="J1149" s="228"/>
      <c r="K1149" s="19"/>
      <c r="L1149" s="228"/>
      <c r="M1149" s="228"/>
      <c r="N1149" s="228"/>
      <c r="O1149" s="228"/>
      <c r="P1149" s="228"/>
      <c r="Q1149" s="281"/>
      <c r="R1149" s="281"/>
      <c r="S1149" s="228"/>
      <c r="T1149" s="228"/>
      <c r="U1149" s="228"/>
      <c r="V1149" s="19"/>
      <c r="W1149" s="19"/>
      <c r="X1149" s="228"/>
      <c r="Y1149" s="228"/>
      <c r="Z1149" s="281"/>
      <c r="AA1149" s="18"/>
      <c r="AB1149" s="18"/>
      <c r="AC1149" s="228"/>
    </row>
    <row r="1150" spans="1:29">
      <c r="A1150" s="18"/>
      <c r="B1150" s="18"/>
      <c r="C1150" s="228"/>
      <c r="D1150" s="228"/>
      <c r="E1150" s="228"/>
      <c r="F1150" s="228"/>
      <c r="G1150" s="228"/>
      <c r="H1150" s="228"/>
      <c r="I1150" s="228"/>
      <c r="J1150" s="228"/>
      <c r="K1150" s="19"/>
      <c r="L1150" s="228"/>
      <c r="M1150" s="228"/>
      <c r="N1150" s="228"/>
      <c r="O1150" s="228"/>
      <c r="P1150" s="228"/>
      <c r="Q1150" s="281"/>
      <c r="R1150" s="281"/>
      <c r="S1150" s="228"/>
      <c r="T1150" s="228"/>
      <c r="U1150" s="228"/>
      <c r="V1150" s="19"/>
      <c r="W1150" s="19"/>
      <c r="X1150" s="228"/>
      <c r="Y1150" s="228"/>
      <c r="Z1150" s="281"/>
      <c r="AA1150" s="18"/>
      <c r="AB1150" s="18"/>
      <c r="AC1150" s="228"/>
    </row>
    <row r="1151" spans="1:29">
      <c r="A1151" s="18"/>
      <c r="B1151" s="18"/>
      <c r="C1151" s="228"/>
      <c r="D1151" s="228"/>
      <c r="E1151" s="228"/>
      <c r="F1151" s="228"/>
      <c r="G1151" s="228"/>
      <c r="H1151" s="228"/>
      <c r="I1151" s="228"/>
      <c r="J1151" s="228"/>
      <c r="K1151" s="19"/>
      <c r="L1151" s="228"/>
      <c r="M1151" s="228"/>
      <c r="N1151" s="228"/>
      <c r="O1151" s="228"/>
      <c r="P1151" s="228"/>
      <c r="Q1151" s="281"/>
      <c r="R1151" s="281"/>
      <c r="S1151" s="228"/>
      <c r="T1151" s="228"/>
      <c r="U1151" s="228"/>
      <c r="V1151" s="19"/>
      <c r="W1151" s="19"/>
      <c r="X1151" s="228"/>
      <c r="Y1151" s="228"/>
      <c r="Z1151" s="281"/>
      <c r="AA1151" s="18"/>
      <c r="AB1151" s="18"/>
      <c r="AC1151" s="228"/>
    </row>
    <row r="1152" spans="1:29">
      <c r="A1152" s="18"/>
      <c r="B1152" s="18"/>
      <c r="C1152" s="228"/>
      <c r="D1152" s="228"/>
      <c r="E1152" s="228"/>
      <c r="F1152" s="228"/>
      <c r="G1152" s="228"/>
      <c r="H1152" s="228"/>
      <c r="I1152" s="228"/>
      <c r="J1152" s="228"/>
      <c r="K1152" s="19"/>
      <c r="L1152" s="228"/>
      <c r="M1152" s="228"/>
      <c r="N1152" s="228"/>
      <c r="O1152" s="228"/>
      <c r="P1152" s="228"/>
      <c r="Q1152" s="281"/>
      <c r="R1152" s="281"/>
      <c r="S1152" s="228"/>
      <c r="T1152" s="228"/>
      <c r="U1152" s="228"/>
      <c r="V1152" s="19"/>
      <c r="W1152" s="19"/>
      <c r="X1152" s="228"/>
      <c r="Y1152" s="228"/>
      <c r="Z1152" s="281"/>
      <c r="AA1152" s="18"/>
      <c r="AB1152" s="18"/>
      <c r="AC1152" s="228"/>
    </row>
    <row r="1153" spans="1:29">
      <c r="A1153" s="18"/>
      <c r="B1153" s="18"/>
      <c r="C1153" s="228"/>
      <c r="D1153" s="228"/>
      <c r="E1153" s="228"/>
      <c r="F1153" s="228"/>
      <c r="G1153" s="228"/>
      <c r="H1153" s="228"/>
      <c r="I1153" s="228"/>
      <c r="J1153" s="228"/>
      <c r="K1153" s="19"/>
      <c r="L1153" s="228"/>
      <c r="M1153" s="228"/>
      <c r="N1153" s="228"/>
      <c r="O1153" s="228"/>
      <c r="P1153" s="228"/>
      <c r="Q1153" s="281"/>
      <c r="R1153" s="281"/>
      <c r="S1153" s="228"/>
      <c r="T1153" s="228"/>
      <c r="U1153" s="228"/>
      <c r="V1153" s="19"/>
      <c r="W1153" s="19"/>
      <c r="X1153" s="228"/>
      <c r="Y1153" s="228"/>
      <c r="Z1153" s="281"/>
      <c r="AA1153" s="18"/>
      <c r="AB1153" s="18"/>
      <c r="AC1153" s="228"/>
    </row>
    <row r="1154" spans="1:29">
      <c r="A1154" s="18"/>
      <c r="B1154" s="18"/>
      <c r="C1154" s="228"/>
      <c r="D1154" s="228"/>
      <c r="E1154" s="228"/>
      <c r="F1154" s="228"/>
      <c r="G1154" s="228"/>
      <c r="H1154" s="228"/>
      <c r="I1154" s="228"/>
      <c r="J1154" s="228"/>
      <c r="K1154" s="19"/>
      <c r="L1154" s="228"/>
      <c r="M1154" s="228"/>
      <c r="N1154" s="228"/>
      <c r="O1154" s="228"/>
      <c r="P1154" s="228"/>
      <c r="Q1154" s="281"/>
      <c r="R1154" s="281"/>
      <c r="S1154" s="228"/>
      <c r="T1154" s="228"/>
      <c r="U1154" s="228"/>
      <c r="V1154" s="19"/>
      <c r="W1154" s="19"/>
      <c r="X1154" s="228"/>
      <c r="Y1154" s="228"/>
      <c r="Z1154" s="281"/>
      <c r="AA1154" s="18"/>
      <c r="AB1154" s="18"/>
      <c r="AC1154" s="228"/>
    </row>
    <row r="1155" spans="1:29">
      <c r="A1155" s="18"/>
      <c r="B1155" s="18"/>
      <c r="C1155" s="228"/>
      <c r="D1155" s="228"/>
      <c r="E1155" s="228"/>
      <c r="F1155" s="228"/>
      <c r="G1155" s="228"/>
      <c r="H1155" s="228"/>
      <c r="I1155" s="228"/>
      <c r="J1155" s="228"/>
      <c r="K1155" s="19"/>
      <c r="L1155" s="228"/>
      <c r="M1155" s="228"/>
      <c r="N1155" s="228"/>
      <c r="O1155" s="228"/>
      <c r="P1155" s="228"/>
      <c r="Q1155" s="281"/>
      <c r="R1155" s="281"/>
      <c r="S1155" s="228"/>
      <c r="T1155" s="228"/>
      <c r="U1155" s="228"/>
      <c r="V1155" s="19"/>
      <c r="W1155" s="19"/>
      <c r="X1155" s="228"/>
      <c r="Y1155" s="228"/>
      <c r="Z1155" s="281"/>
      <c r="AA1155" s="18"/>
      <c r="AB1155" s="18"/>
      <c r="AC1155" s="228"/>
    </row>
    <row r="1156" spans="1:29">
      <c r="A1156" s="18"/>
      <c r="B1156" s="18"/>
      <c r="C1156" s="228"/>
      <c r="D1156" s="228"/>
      <c r="E1156" s="228"/>
      <c r="F1156" s="228"/>
      <c r="G1156" s="228"/>
      <c r="H1156" s="228"/>
      <c r="I1156" s="228"/>
      <c r="J1156" s="228"/>
      <c r="K1156" s="19"/>
      <c r="L1156" s="228"/>
      <c r="M1156" s="228"/>
      <c r="N1156" s="228"/>
      <c r="O1156" s="228"/>
      <c r="P1156" s="228"/>
      <c r="Q1156" s="281"/>
      <c r="R1156" s="281"/>
      <c r="S1156" s="228"/>
      <c r="T1156" s="228"/>
      <c r="U1156" s="228"/>
      <c r="V1156" s="19"/>
      <c r="W1156" s="19"/>
      <c r="X1156" s="228"/>
      <c r="Y1156" s="228"/>
      <c r="Z1156" s="281"/>
      <c r="AA1156" s="18"/>
      <c r="AB1156" s="18"/>
      <c r="AC1156" s="228"/>
    </row>
    <row r="1157" spans="1:29">
      <c r="A1157" s="18"/>
      <c r="B1157" s="18"/>
      <c r="C1157" s="228"/>
      <c r="D1157" s="228"/>
      <c r="E1157" s="228"/>
      <c r="F1157" s="228"/>
      <c r="G1157" s="228"/>
      <c r="H1157" s="228"/>
      <c r="I1157" s="228"/>
      <c r="J1157" s="228"/>
      <c r="K1157" s="19"/>
      <c r="L1157" s="228"/>
      <c r="M1157" s="228"/>
      <c r="N1157" s="228"/>
      <c r="O1157" s="228"/>
      <c r="P1157" s="228"/>
      <c r="Q1157" s="281"/>
      <c r="R1157" s="281"/>
      <c r="S1157" s="228"/>
      <c r="T1157" s="228"/>
      <c r="U1157" s="228"/>
      <c r="V1157" s="19"/>
      <c r="W1157" s="19"/>
      <c r="X1157" s="228"/>
      <c r="Y1157" s="228"/>
      <c r="Z1157" s="281"/>
      <c r="AA1157" s="18"/>
      <c r="AB1157" s="18"/>
      <c r="AC1157" s="228"/>
    </row>
    <row r="1158" spans="1:29">
      <c r="A1158" s="18"/>
      <c r="B1158" s="18"/>
      <c r="C1158" s="228"/>
      <c r="D1158" s="228"/>
      <c r="E1158" s="228"/>
      <c r="F1158" s="228"/>
      <c r="G1158" s="228"/>
      <c r="H1158" s="228"/>
      <c r="I1158" s="228"/>
      <c r="J1158" s="228"/>
      <c r="K1158" s="19"/>
      <c r="L1158" s="228"/>
      <c r="M1158" s="228"/>
      <c r="N1158" s="228"/>
      <c r="O1158" s="228"/>
      <c r="P1158" s="228"/>
      <c r="Q1158" s="281"/>
      <c r="R1158" s="281"/>
      <c r="S1158" s="228"/>
      <c r="T1158" s="228"/>
      <c r="U1158" s="228"/>
      <c r="V1158" s="19"/>
      <c r="W1158" s="19"/>
      <c r="X1158" s="228"/>
      <c r="Y1158" s="228"/>
      <c r="Z1158" s="281"/>
      <c r="AA1158" s="18"/>
      <c r="AB1158" s="18"/>
      <c r="AC1158" s="228"/>
    </row>
    <row r="1159" spans="1:29">
      <c r="A1159" s="18"/>
      <c r="B1159" s="18"/>
      <c r="C1159" s="228"/>
      <c r="D1159" s="228"/>
      <c r="E1159" s="228"/>
      <c r="F1159" s="228"/>
      <c r="G1159" s="228"/>
      <c r="H1159" s="228"/>
      <c r="I1159" s="228"/>
      <c r="J1159" s="228"/>
      <c r="K1159" s="19"/>
      <c r="L1159" s="228"/>
      <c r="M1159" s="228"/>
      <c r="N1159" s="228"/>
      <c r="O1159" s="228"/>
      <c r="P1159" s="228"/>
      <c r="Q1159" s="281"/>
      <c r="R1159" s="281"/>
      <c r="S1159" s="228"/>
      <c r="T1159" s="228"/>
      <c r="U1159" s="228"/>
      <c r="V1159" s="19"/>
      <c r="W1159" s="19"/>
      <c r="X1159" s="228"/>
      <c r="Y1159" s="228"/>
      <c r="Z1159" s="281"/>
      <c r="AA1159" s="18"/>
      <c r="AB1159" s="18"/>
      <c r="AC1159" s="228"/>
    </row>
    <row r="1160" spans="1:29">
      <c r="A1160" s="18"/>
      <c r="B1160" s="18"/>
      <c r="C1160" s="228"/>
      <c r="D1160" s="228"/>
      <c r="E1160" s="228"/>
      <c r="F1160" s="228"/>
      <c r="G1160" s="228"/>
      <c r="H1160" s="228"/>
      <c r="I1160" s="228"/>
      <c r="J1160" s="228"/>
      <c r="K1160" s="19"/>
      <c r="L1160" s="228"/>
      <c r="M1160" s="228"/>
      <c r="N1160" s="228"/>
      <c r="O1160" s="228"/>
      <c r="P1160" s="228"/>
      <c r="Q1160" s="281"/>
      <c r="R1160" s="281"/>
      <c r="S1160" s="228"/>
      <c r="T1160" s="228"/>
      <c r="U1160" s="228"/>
      <c r="V1160" s="19"/>
      <c r="W1160" s="19"/>
      <c r="X1160" s="228"/>
      <c r="Y1160" s="228"/>
      <c r="Z1160" s="281"/>
      <c r="AA1160" s="18"/>
      <c r="AB1160" s="18"/>
      <c r="AC1160" s="228"/>
    </row>
    <row r="1161" spans="1:29">
      <c r="A1161" s="18"/>
      <c r="B1161" s="18"/>
      <c r="C1161" s="228"/>
      <c r="D1161" s="228"/>
      <c r="E1161" s="228"/>
      <c r="F1161" s="228"/>
      <c r="G1161" s="228"/>
      <c r="H1161" s="228"/>
      <c r="I1161" s="228"/>
      <c r="J1161" s="228"/>
      <c r="K1161" s="19"/>
      <c r="L1161" s="228"/>
      <c r="M1161" s="228"/>
      <c r="N1161" s="228"/>
      <c r="O1161" s="228"/>
      <c r="P1161" s="228"/>
      <c r="Q1161" s="281"/>
      <c r="R1161" s="281"/>
      <c r="S1161" s="228"/>
      <c r="T1161" s="228"/>
      <c r="U1161" s="228"/>
      <c r="V1161" s="19"/>
      <c r="W1161" s="19"/>
      <c r="X1161" s="228"/>
      <c r="Y1161" s="228"/>
      <c r="Z1161" s="281"/>
      <c r="AA1161" s="18"/>
      <c r="AB1161" s="18"/>
      <c r="AC1161" s="228"/>
    </row>
    <row r="1162" spans="1:29">
      <c r="A1162" s="18"/>
      <c r="B1162" s="18"/>
      <c r="C1162" s="228"/>
      <c r="D1162" s="228"/>
      <c r="E1162" s="228"/>
      <c r="F1162" s="228"/>
      <c r="G1162" s="228"/>
      <c r="H1162" s="228"/>
      <c r="I1162" s="228"/>
      <c r="J1162" s="228"/>
      <c r="K1162" s="19"/>
      <c r="L1162" s="228"/>
      <c r="M1162" s="228"/>
      <c r="N1162" s="228"/>
      <c r="O1162" s="228"/>
      <c r="P1162" s="228"/>
      <c r="Q1162" s="281"/>
      <c r="R1162" s="281"/>
      <c r="S1162" s="228"/>
      <c r="T1162" s="228"/>
      <c r="U1162" s="228"/>
      <c r="V1162" s="19"/>
      <c r="W1162" s="19"/>
      <c r="X1162" s="228"/>
      <c r="Y1162" s="228"/>
      <c r="Z1162" s="281"/>
      <c r="AA1162" s="18"/>
      <c r="AB1162" s="18"/>
      <c r="AC1162" s="228"/>
    </row>
    <row r="1163" spans="1:29">
      <c r="A1163" s="18"/>
      <c r="B1163" s="18"/>
      <c r="C1163" s="228"/>
      <c r="D1163" s="228"/>
      <c r="E1163" s="228"/>
      <c r="F1163" s="228"/>
      <c r="G1163" s="228"/>
      <c r="H1163" s="228"/>
      <c r="I1163" s="228"/>
      <c r="J1163" s="228"/>
      <c r="K1163" s="19"/>
      <c r="L1163" s="228"/>
      <c r="M1163" s="228"/>
      <c r="N1163" s="228"/>
      <c r="O1163" s="228"/>
      <c r="P1163" s="228"/>
      <c r="Q1163" s="281"/>
      <c r="R1163" s="281"/>
      <c r="S1163" s="228"/>
      <c r="T1163" s="228"/>
      <c r="U1163" s="228"/>
      <c r="V1163" s="19"/>
      <c r="W1163" s="19"/>
      <c r="X1163" s="228"/>
      <c r="Y1163" s="228"/>
      <c r="Z1163" s="281"/>
      <c r="AA1163" s="18"/>
      <c r="AB1163" s="18"/>
      <c r="AC1163" s="228"/>
    </row>
    <row r="1164" spans="1:29">
      <c r="A1164" s="18"/>
      <c r="B1164" s="18"/>
      <c r="C1164" s="228"/>
      <c r="D1164" s="228"/>
      <c r="E1164" s="228"/>
      <c r="F1164" s="228"/>
      <c r="G1164" s="228"/>
      <c r="H1164" s="228"/>
      <c r="I1164" s="228"/>
      <c r="J1164" s="228"/>
      <c r="K1164" s="19"/>
      <c r="L1164" s="228"/>
      <c r="M1164" s="228"/>
      <c r="N1164" s="228"/>
      <c r="O1164" s="228"/>
      <c r="P1164" s="228"/>
      <c r="Q1164" s="281"/>
      <c r="R1164" s="281"/>
      <c r="S1164" s="228"/>
      <c r="T1164" s="228"/>
      <c r="U1164" s="228"/>
      <c r="V1164" s="19"/>
      <c r="W1164" s="19"/>
      <c r="X1164" s="228"/>
      <c r="Y1164" s="228"/>
      <c r="Z1164" s="281"/>
      <c r="AA1164" s="18"/>
      <c r="AB1164" s="18"/>
      <c r="AC1164" s="228"/>
    </row>
    <row r="1165" spans="1:29">
      <c r="A1165" s="18"/>
      <c r="B1165" s="18"/>
      <c r="C1165" s="228"/>
      <c r="D1165" s="228"/>
      <c r="E1165" s="228"/>
      <c r="F1165" s="228"/>
      <c r="G1165" s="228"/>
      <c r="H1165" s="228"/>
      <c r="I1165" s="228"/>
      <c r="J1165" s="228"/>
      <c r="K1165" s="19"/>
      <c r="L1165" s="228"/>
      <c r="M1165" s="228"/>
      <c r="N1165" s="228"/>
      <c r="O1165" s="228"/>
      <c r="P1165" s="228"/>
      <c r="Q1165" s="281"/>
      <c r="R1165" s="281"/>
      <c r="S1165" s="228"/>
      <c r="T1165" s="228"/>
      <c r="U1165" s="228"/>
      <c r="V1165" s="19"/>
      <c r="W1165" s="19"/>
      <c r="X1165" s="228"/>
      <c r="Y1165" s="228"/>
      <c r="Z1165" s="281"/>
      <c r="AA1165" s="18"/>
      <c r="AB1165" s="18"/>
      <c r="AC1165" s="228"/>
    </row>
    <row r="1166" spans="1:29">
      <c r="A1166" s="18"/>
      <c r="B1166" s="18"/>
      <c r="C1166" s="228"/>
      <c r="D1166" s="228"/>
      <c r="E1166" s="228"/>
      <c r="F1166" s="228"/>
      <c r="G1166" s="228"/>
      <c r="H1166" s="228"/>
      <c r="I1166" s="228"/>
      <c r="J1166" s="228"/>
      <c r="K1166" s="19"/>
      <c r="L1166" s="228"/>
      <c r="M1166" s="228"/>
      <c r="N1166" s="228"/>
      <c r="O1166" s="228"/>
      <c r="P1166" s="228"/>
      <c r="Q1166" s="281"/>
      <c r="R1166" s="281"/>
      <c r="S1166" s="228"/>
      <c r="T1166" s="228"/>
      <c r="U1166" s="228"/>
      <c r="V1166" s="19"/>
      <c r="W1166" s="19"/>
      <c r="X1166" s="228"/>
      <c r="Y1166" s="228"/>
      <c r="Z1166" s="281"/>
      <c r="AA1166" s="18"/>
      <c r="AB1166" s="18"/>
      <c r="AC1166" s="228"/>
    </row>
    <row r="1167" spans="1:29">
      <c r="A1167" s="18"/>
      <c r="B1167" s="18"/>
      <c r="C1167" s="228"/>
      <c r="D1167" s="228"/>
      <c r="E1167" s="228"/>
      <c r="F1167" s="228"/>
      <c r="G1167" s="228"/>
      <c r="H1167" s="228"/>
      <c r="I1167" s="228"/>
      <c r="J1167" s="228"/>
      <c r="K1167" s="19"/>
      <c r="L1167" s="228"/>
      <c r="M1167" s="228"/>
      <c r="N1167" s="228"/>
      <c r="O1167" s="228"/>
      <c r="P1167" s="228"/>
      <c r="Q1167" s="281"/>
      <c r="R1167" s="281"/>
      <c r="S1167" s="228"/>
      <c r="T1167" s="228"/>
      <c r="U1167" s="228"/>
      <c r="V1167" s="19"/>
      <c r="W1167" s="19"/>
      <c r="X1167" s="228"/>
      <c r="Y1167" s="228"/>
      <c r="Z1167" s="281"/>
      <c r="AA1167" s="18"/>
      <c r="AB1167" s="18"/>
      <c r="AC1167" s="228"/>
    </row>
    <row r="1168" spans="1:29">
      <c r="A1168" s="18"/>
      <c r="B1168" s="18"/>
      <c r="C1168" s="228"/>
      <c r="D1168" s="228"/>
      <c r="E1168" s="228"/>
      <c r="F1168" s="228"/>
      <c r="G1168" s="228"/>
      <c r="H1168" s="228"/>
      <c r="I1168" s="228"/>
      <c r="J1168" s="228"/>
      <c r="K1168" s="19"/>
      <c r="L1168" s="228"/>
      <c r="M1168" s="228"/>
      <c r="N1168" s="228"/>
      <c r="O1168" s="228"/>
      <c r="P1168" s="228"/>
      <c r="Q1168" s="281"/>
      <c r="R1168" s="281"/>
      <c r="S1168" s="228"/>
      <c r="T1168" s="228"/>
      <c r="U1168" s="228"/>
      <c r="V1168" s="19"/>
      <c r="W1168" s="19"/>
      <c r="X1168" s="228"/>
      <c r="Y1168" s="228"/>
      <c r="Z1168" s="281"/>
      <c r="AA1168" s="18"/>
      <c r="AB1168" s="18"/>
      <c r="AC1168" s="228"/>
    </row>
    <row r="1169" spans="1:29">
      <c r="A1169" s="18"/>
      <c r="B1169" s="18"/>
      <c r="C1169" s="228"/>
      <c r="D1169" s="228"/>
      <c r="E1169" s="228"/>
      <c r="F1169" s="228"/>
      <c r="G1169" s="228"/>
      <c r="H1169" s="228"/>
      <c r="I1169" s="228"/>
      <c r="J1169" s="228"/>
      <c r="K1169" s="19"/>
      <c r="L1169" s="228"/>
      <c r="M1169" s="228"/>
      <c r="N1169" s="228"/>
      <c r="O1169" s="228"/>
      <c r="P1169" s="228"/>
      <c r="Q1169" s="281"/>
      <c r="R1169" s="281"/>
      <c r="S1169" s="228"/>
      <c r="T1169" s="228"/>
      <c r="U1169" s="228"/>
      <c r="V1169" s="19"/>
      <c r="W1169" s="19"/>
      <c r="X1169" s="228"/>
      <c r="Y1169" s="228"/>
      <c r="Z1169" s="281"/>
      <c r="AA1169" s="18"/>
      <c r="AB1169" s="18"/>
      <c r="AC1169" s="228"/>
    </row>
    <row r="1170" spans="1:29">
      <c r="A1170" s="18"/>
      <c r="B1170" s="18"/>
      <c r="C1170" s="228"/>
      <c r="D1170" s="228"/>
      <c r="E1170" s="228"/>
      <c r="F1170" s="228"/>
      <c r="G1170" s="228"/>
      <c r="H1170" s="228"/>
      <c r="I1170" s="228"/>
      <c r="J1170" s="228"/>
      <c r="K1170" s="19"/>
      <c r="L1170" s="228"/>
      <c r="M1170" s="228"/>
      <c r="N1170" s="228"/>
      <c r="O1170" s="228"/>
      <c r="P1170" s="228"/>
      <c r="Q1170" s="281"/>
      <c r="R1170" s="281"/>
      <c r="S1170" s="228"/>
      <c r="T1170" s="228"/>
      <c r="U1170" s="228"/>
      <c r="V1170" s="19"/>
      <c r="W1170" s="19"/>
      <c r="X1170" s="228"/>
      <c r="Y1170" s="228"/>
      <c r="Z1170" s="281"/>
      <c r="AA1170" s="18"/>
      <c r="AB1170" s="18"/>
      <c r="AC1170" s="228"/>
    </row>
    <row r="1171" spans="1:29">
      <c r="A1171" s="18"/>
      <c r="B1171" s="18"/>
      <c r="C1171" s="228"/>
      <c r="D1171" s="228"/>
      <c r="E1171" s="228"/>
      <c r="F1171" s="228"/>
      <c r="G1171" s="228"/>
      <c r="H1171" s="228"/>
      <c r="I1171" s="228"/>
      <c r="J1171" s="228"/>
      <c r="K1171" s="19"/>
      <c r="L1171" s="228"/>
      <c r="M1171" s="228"/>
      <c r="N1171" s="228"/>
      <c r="O1171" s="228"/>
      <c r="P1171" s="228"/>
      <c r="Q1171" s="281"/>
      <c r="R1171" s="281"/>
      <c r="S1171" s="228"/>
      <c r="T1171" s="228"/>
      <c r="U1171" s="228"/>
      <c r="V1171" s="19"/>
      <c r="W1171" s="19"/>
      <c r="X1171" s="228"/>
      <c r="Y1171" s="228"/>
      <c r="Z1171" s="281"/>
      <c r="AA1171" s="18"/>
      <c r="AB1171" s="18"/>
      <c r="AC1171" s="228"/>
    </row>
    <row r="1172" spans="1:29">
      <c r="A1172" s="18"/>
      <c r="B1172" s="18"/>
      <c r="C1172" s="228"/>
      <c r="D1172" s="228"/>
      <c r="E1172" s="228"/>
      <c r="F1172" s="228"/>
      <c r="G1172" s="228"/>
      <c r="H1172" s="228"/>
      <c r="I1172" s="228"/>
      <c r="J1172" s="228"/>
      <c r="K1172" s="19"/>
      <c r="L1172" s="228"/>
      <c r="M1172" s="228"/>
      <c r="N1172" s="228"/>
      <c r="O1172" s="228"/>
      <c r="P1172" s="228"/>
      <c r="Q1172" s="281"/>
      <c r="R1172" s="281"/>
      <c r="S1172" s="228"/>
      <c r="T1172" s="228"/>
      <c r="U1172" s="228"/>
      <c r="V1172" s="19"/>
      <c r="W1172" s="19"/>
      <c r="X1172" s="228"/>
      <c r="Y1172" s="228"/>
      <c r="Z1172" s="281"/>
      <c r="AA1172" s="18"/>
      <c r="AB1172" s="18"/>
      <c r="AC1172" s="228"/>
    </row>
    <row r="1173" spans="1:29">
      <c r="A1173" s="18"/>
      <c r="B1173" s="18"/>
      <c r="C1173" s="228"/>
      <c r="D1173" s="228"/>
      <c r="E1173" s="228"/>
      <c r="F1173" s="228"/>
      <c r="G1173" s="228"/>
      <c r="H1173" s="228"/>
      <c r="I1173" s="228"/>
      <c r="J1173" s="228"/>
      <c r="K1173" s="19"/>
      <c r="L1173" s="228"/>
      <c r="M1173" s="228"/>
      <c r="N1173" s="228"/>
      <c r="O1173" s="228"/>
      <c r="P1173" s="228"/>
      <c r="Q1173" s="281"/>
      <c r="R1173" s="281"/>
      <c r="S1173" s="228"/>
      <c r="T1173" s="228"/>
      <c r="U1173" s="228"/>
      <c r="V1173" s="19"/>
      <c r="W1173" s="19"/>
      <c r="X1173" s="228"/>
      <c r="Y1173" s="228"/>
      <c r="Z1173" s="281"/>
      <c r="AA1173" s="18"/>
      <c r="AB1173" s="18"/>
      <c r="AC1173" s="228"/>
    </row>
    <row r="1174" spans="1:29">
      <c r="A1174" s="18"/>
      <c r="B1174" s="18"/>
      <c r="C1174" s="228"/>
      <c r="D1174" s="228"/>
      <c r="E1174" s="228"/>
      <c r="F1174" s="228"/>
      <c r="G1174" s="228"/>
      <c r="H1174" s="228"/>
      <c r="I1174" s="228"/>
      <c r="J1174" s="228"/>
      <c r="K1174" s="19"/>
      <c r="L1174" s="228"/>
      <c r="M1174" s="228"/>
      <c r="N1174" s="228"/>
      <c r="O1174" s="228"/>
      <c r="P1174" s="228"/>
      <c r="Q1174" s="281"/>
      <c r="R1174" s="281"/>
      <c r="S1174" s="228"/>
      <c r="T1174" s="228"/>
      <c r="U1174" s="228"/>
      <c r="V1174" s="19"/>
      <c r="W1174" s="19"/>
      <c r="X1174" s="228"/>
      <c r="Y1174" s="228"/>
      <c r="Z1174" s="281"/>
      <c r="AA1174" s="18"/>
      <c r="AB1174" s="18"/>
      <c r="AC1174" s="228"/>
    </row>
    <row r="1175" spans="1:29">
      <c r="A1175" s="18"/>
      <c r="B1175" s="18"/>
      <c r="C1175" s="228"/>
      <c r="D1175" s="228"/>
      <c r="E1175" s="228"/>
      <c r="F1175" s="228"/>
      <c r="G1175" s="228"/>
      <c r="H1175" s="228"/>
      <c r="I1175" s="228"/>
      <c r="J1175" s="228"/>
      <c r="K1175" s="19"/>
      <c r="L1175" s="228"/>
      <c r="M1175" s="228"/>
      <c r="N1175" s="228"/>
      <c r="O1175" s="228"/>
      <c r="P1175" s="228"/>
      <c r="Q1175" s="281"/>
      <c r="R1175" s="281"/>
      <c r="S1175" s="228"/>
      <c r="T1175" s="228"/>
      <c r="U1175" s="228"/>
      <c r="V1175" s="19"/>
      <c r="W1175" s="19"/>
      <c r="X1175" s="228"/>
      <c r="Y1175" s="228"/>
      <c r="Z1175" s="281"/>
      <c r="AA1175" s="18"/>
      <c r="AB1175" s="18"/>
      <c r="AC1175" s="228"/>
    </row>
    <row r="1176" spans="1:29">
      <c r="A1176" s="18"/>
      <c r="B1176" s="18"/>
      <c r="C1176" s="228"/>
      <c r="D1176" s="228"/>
      <c r="E1176" s="228"/>
      <c r="F1176" s="228"/>
      <c r="G1176" s="228"/>
      <c r="H1176" s="228"/>
      <c r="I1176" s="228"/>
      <c r="J1176" s="228"/>
      <c r="K1176" s="19"/>
      <c r="L1176" s="228"/>
      <c r="M1176" s="228"/>
      <c r="N1176" s="228"/>
      <c r="O1176" s="228"/>
      <c r="P1176" s="228"/>
      <c r="Q1176" s="281"/>
      <c r="R1176" s="281"/>
      <c r="S1176" s="228"/>
      <c r="T1176" s="228"/>
      <c r="U1176" s="228"/>
      <c r="V1176" s="19"/>
      <c r="W1176" s="19"/>
      <c r="X1176" s="228"/>
      <c r="Y1176" s="228"/>
      <c r="Z1176" s="281"/>
      <c r="AA1176" s="18"/>
      <c r="AB1176" s="18"/>
      <c r="AC1176" s="228"/>
    </row>
    <row r="1177" spans="1:29">
      <c r="A1177" s="18"/>
      <c r="B1177" s="18"/>
      <c r="C1177" s="228"/>
      <c r="D1177" s="228"/>
      <c r="E1177" s="228"/>
      <c r="F1177" s="228"/>
      <c r="G1177" s="228"/>
      <c r="H1177" s="228"/>
      <c r="I1177" s="228"/>
      <c r="J1177" s="228"/>
      <c r="K1177" s="19"/>
      <c r="L1177" s="228"/>
      <c r="M1177" s="228"/>
      <c r="N1177" s="228"/>
      <c r="O1177" s="228"/>
      <c r="P1177" s="228"/>
      <c r="Q1177" s="281"/>
      <c r="R1177" s="281"/>
      <c r="S1177" s="228"/>
      <c r="T1177" s="228"/>
      <c r="U1177" s="228"/>
      <c r="V1177" s="19"/>
      <c r="W1177" s="19"/>
      <c r="X1177" s="228"/>
      <c r="Y1177" s="228"/>
      <c r="Z1177" s="281"/>
      <c r="AA1177" s="18"/>
      <c r="AB1177" s="18"/>
      <c r="AC1177" s="228"/>
    </row>
    <row r="1178" spans="1:29">
      <c r="A1178" s="18"/>
      <c r="B1178" s="18"/>
      <c r="C1178" s="228"/>
      <c r="D1178" s="228"/>
      <c r="E1178" s="228"/>
      <c r="F1178" s="228"/>
      <c r="G1178" s="228"/>
      <c r="H1178" s="228"/>
      <c r="I1178" s="228"/>
      <c r="J1178" s="228"/>
      <c r="K1178" s="19"/>
      <c r="L1178" s="228"/>
      <c r="M1178" s="228"/>
      <c r="N1178" s="228"/>
      <c r="O1178" s="228"/>
      <c r="P1178" s="228"/>
      <c r="Q1178" s="281"/>
      <c r="R1178" s="281"/>
      <c r="S1178" s="228"/>
      <c r="T1178" s="228"/>
      <c r="U1178" s="228"/>
      <c r="V1178" s="19"/>
      <c r="W1178" s="19"/>
      <c r="X1178" s="228"/>
      <c r="Y1178" s="228"/>
      <c r="Z1178" s="281"/>
      <c r="AA1178" s="18"/>
      <c r="AB1178" s="18"/>
      <c r="AC1178" s="228"/>
    </row>
    <row r="1179" spans="1:29">
      <c r="A1179" s="18"/>
      <c r="B1179" s="18"/>
      <c r="C1179" s="228"/>
      <c r="D1179" s="228"/>
      <c r="E1179" s="228"/>
      <c r="F1179" s="228"/>
      <c r="G1179" s="228"/>
      <c r="H1179" s="228"/>
      <c r="I1179" s="228"/>
      <c r="J1179" s="228"/>
      <c r="K1179" s="19"/>
      <c r="L1179" s="228"/>
      <c r="M1179" s="228"/>
      <c r="N1179" s="228"/>
      <c r="O1179" s="228"/>
      <c r="P1179" s="228"/>
      <c r="Q1179" s="281"/>
      <c r="R1179" s="281"/>
      <c r="S1179" s="228"/>
      <c r="T1179" s="228"/>
      <c r="U1179" s="228"/>
      <c r="V1179" s="19"/>
      <c r="W1179" s="19"/>
      <c r="X1179" s="228"/>
      <c r="Y1179" s="228"/>
      <c r="Z1179" s="281"/>
      <c r="AA1179" s="18"/>
      <c r="AB1179" s="18"/>
      <c r="AC1179" s="228"/>
    </row>
    <row r="1180" spans="1:29">
      <c r="A1180" s="18"/>
      <c r="B1180" s="18"/>
      <c r="C1180" s="228"/>
      <c r="D1180" s="228"/>
      <c r="E1180" s="228"/>
      <c r="F1180" s="228"/>
      <c r="G1180" s="228"/>
      <c r="H1180" s="228"/>
      <c r="I1180" s="228"/>
      <c r="J1180" s="228"/>
      <c r="K1180" s="19"/>
      <c r="L1180" s="228"/>
      <c r="M1180" s="228"/>
      <c r="N1180" s="228"/>
      <c r="O1180" s="228"/>
      <c r="P1180" s="228"/>
      <c r="Q1180" s="281"/>
      <c r="R1180" s="281"/>
      <c r="S1180" s="228"/>
      <c r="T1180" s="228"/>
      <c r="U1180" s="228"/>
      <c r="V1180" s="19"/>
      <c r="W1180" s="19"/>
      <c r="X1180" s="228"/>
      <c r="Y1180" s="228"/>
      <c r="Z1180" s="281"/>
      <c r="AA1180" s="18"/>
      <c r="AB1180" s="18"/>
      <c r="AC1180" s="228"/>
    </row>
    <row r="1181" spans="1:29">
      <c r="A1181" s="18"/>
      <c r="B1181" s="18"/>
      <c r="C1181" s="228"/>
      <c r="D1181" s="228"/>
      <c r="E1181" s="228"/>
      <c r="F1181" s="228"/>
      <c r="G1181" s="228"/>
      <c r="H1181" s="228"/>
      <c r="I1181" s="228"/>
      <c r="J1181" s="228"/>
      <c r="K1181" s="19"/>
      <c r="L1181" s="228"/>
      <c r="M1181" s="228"/>
      <c r="N1181" s="228"/>
      <c r="O1181" s="228"/>
      <c r="P1181" s="228"/>
      <c r="Q1181" s="281"/>
      <c r="R1181" s="281"/>
      <c r="S1181" s="228"/>
      <c r="T1181" s="228"/>
      <c r="U1181" s="228"/>
      <c r="V1181" s="19"/>
      <c r="W1181" s="19"/>
      <c r="X1181" s="228"/>
      <c r="Y1181" s="228"/>
      <c r="Z1181" s="281"/>
      <c r="AA1181" s="18"/>
      <c r="AB1181" s="18"/>
      <c r="AC1181" s="228"/>
    </row>
    <row r="1182" spans="1:29">
      <c r="A1182" s="18"/>
      <c r="B1182" s="18"/>
      <c r="C1182" s="228"/>
      <c r="D1182" s="228"/>
      <c r="E1182" s="228"/>
      <c r="F1182" s="228"/>
      <c r="G1182" s="228"/>
      <c r="H1182" s="228"/>
      <c r="I1182" s="228"/>
      <c r="J1182" s="228"/>
      <c r="K1182" s="19"/>
      <c r="L1182" s="228"/>
      <c r="M1182" s="228"/>
      <c r="N1182" s="228"/>
      <c r="O1182" s="228"/>
      <c r="P1182" s="228"/>
      <c r="Q1182" s="281"/>
      <c r="R1182" s="281"/>
      <c r="S1182" s="228"/>
      <c r="T1182" s="228"/>
      <c r="U1182" s="228"/>
      <c r="V1182" s="19"/>
      <c r="W1182" s="19"/>
      <c r="X1182" s="228"/>
      <c r="Y1182" s="228"/>
      <c r="Z1182" s="281"/>
      <c r="AA1182" s="18"/>
      <c r="AB1182" s="18"/>
      <c r="AC1182" s="228"/>
    </row>
    <row r="1183" spans="1:29">
      <c r="A1183" s="18"/>
      <c r="B1183" s="18"/>
      <c r="C1183" s="228"/>
      <c r="D1183" s="228"/>
      <c r="E1183" s="228"/>
      <c r="F1183" s="228"/>
      <c r="G1183" s="228"/>
      <c r="H1183" s="228"/>
      <c r="I1183" s="228"/>
      <c r="J1183" s="228"/>
      <c r="K1183" s="19"/>
      <c r="L1183" s="228"/>
      <c r="M1183" s="228"/>
      <c r="N1183" s="228"/>
      <c r="O1183" s="228"/>
      <c r="P1183" s="228"/>
      <c r="Q1183" s="281"/>
      <c r="R1183" s="281"/>
      <c r="S1183" s="228"/>
      <c r="T1183" s="228"/>
      <c r="U1183" s="228"/>
      <c r="V1183" s="19"/>
      <c r="W1183" s="19"/>
      <c r="X1183" s="228"/>
      <c r="Y1183" s="228"/>
      <c r="Z1183" s="281"/>
      <c r="AA1183" s="18"/>
      <c r="AB1183" s="18"/>
      <c r="AC1183" s="228"/>
    </row>
    <row r="1184" spans="1:29">
      <c r="A1184" s="18"/>
      <c r="B1184" s="18"/>
      <c r="C1184" s="228"/>
      <c r="D1184" s="228"/>
      <c r="E1184" s="228"/>
      <c r="F1184" s="228"/>
      <c r="G1184" s="228"/>
      <c r="H1184" s="228"/>
      <c r="I1184" s="228"/>
      <c r="J1184" s="228"/>
      <c r="K1184" s="19"/>
      <c r="L1184" s="228"/>
      <c r="M1184" s="228"/>
      <c r="N1184" s="228"/>
      <c r="O1184" s="228"/>
      <c r="P1184" s="228"/>
      <c r="Q1184" s="281"/>
      <c r="R1184" s="281"/>
      <c r="S1184" s="228"/>
      <c r="T1184" s="228"/>
      <c r="U1184" s="228"/>
      <c r="V1184" s="19"/>
      <c r="W1184" s="19"/>
      <c r="X1184" s="228"/>
      <c r="Y1184" s="228"/>
      <c r="Z1184" s="281"/>
      <c r="AA1184" s="18"/>
      <c r="AB1184" s="18"/>
      <c r="AC1184" s="228"/>
    </row>
    <row r="1185" spans="1:29">
      <c r="A1185" s="18"/>
      <c r="B1185" s="18"/>
      <c r="C1185" s="228"/>
      <c r="D1185" s="228"/>
      <c r="E1185" s="228"/>
      <c r="F1185" s="228"/>
      <c r="G1185" s="228"/>
      <c r="H1185" s="228"/>
      <c r="I1185" s="228"/>
      <c r="J1185" s="228"/>
      <c r="K1185" s="19"/>
      <c r="L1185" s="228"/>
      <c r="M1185" s="228"/>
      <c r="N1185" s="228"/>
      <c r="O1185" s="228"/>
      <c r="P1185" s="228"/>
      <c r="Q1185" s="281"/>
      <c r="R1185" s="281"/>
      <c r="S1185" s="228"/>
      <c r="T1185" s="228"/>
      <c r="U1185" s="228"/>
      <c r="V1185" s="19"/>
      <c r="W1185" s="19"/>
      <c r="X1185" s="228"/>
      <c r="Y1185" s="228"/>
      <c r="Z1185" s="281"/>
      <c r="AA1185" s="18"/>
      <c r="AB1185" s="18"/>
      <c r="AC1185" s="228"/>
    </row>
    <row r="1186" spans="1:29">
      <c r="A1186" s="18"/>
      <c r="B1186" s="18"/>
      <c r="C1186" s="228"/>
      <c r="D1186" s="228"/>
      <c r="E1186" s="228"/>
      <c r="F1186" s="228"/>
      <c r="G1186" s="228"/>
      <c r="H1186" s="228"/>
      <c r="I1186" s="228"/>
      <c r="J1186" s="228"/>
      <c r="K1186" s="19"/>
      <c r="L1186" s="228"/>
      <c r="M1186" s="228"/>
      <c r="N1186" s="228"/>
      <c r="O1186" s="228"/>
      <c r="P1186" s="228"/>
      <c r="Q1186" s="281"/>
      <c r="R1186" s="281"/>
      <c r="S1186" s="228"/>
      <c r="T1186" s="228"/>
      <c r="U1186" s="228"/>
      <c r="V1186" s="19"/>
      <c r="W1186" s="19"/>
      <c r="X1186" s="228"/>
      <c r="Y1186" s="228"/>
      <c r="Z1186" s="281"/>
      <c r="AA1186" s="18"/>
      <c r="AB1186" s="18"/>
      <c r="AC1186" s="228"/>
    </row>
    <row r="1187" spans="1:29">
      <c r="A1187" s="18"/>
      <c r="B1187" s="18"/>
      <c r="C1187" s="228"/>
      <c r="D1187" s="228"/>
      <c r="E1187" s="228"/>
      <c r="F1187" s="228"/>
      <c r="G1187" s="228"/>
      <c r="H1187" s="228"/>
      <c r="I1187" s="228"/>
      <c r="J1187" s="228"/>
      <c r="K1187" s="19"/>
      <c r="L1187" s="228"/>
      <c r="M1187" s="228"/>
      <c r="N1187" s="228"/>
      <c r="O1187" s="228"/>
      <c r="P1187" s="228"/>
      <c r="Q1187" s="281"/>
      <c r="R1187" s="281"/>
      <c r="S1187" s="228"/>
      <c r="T1187" s="228"/>
      <c r="U1187" s="228"/>
      <c r="V1187" s="19"/>
      <c r="W1187" s="19"/>
      <c r="X1187" s="228"/>
      <c r="Y1187" s="228"/>
      <c r="Z1187" s="281"/>
      <c r="AA1187" s="18"/>
      <c r="AB1187" s="18"/>
      <c r="AC1187" s="228"/>
    </row>
    <row r="1188" spans="1:29">
      <c r="A1188" s="18"/>
      <c r="B1188" s="18"/>
      <c r="C1188" s="228"/>
      <c r="D1188" s="228"/>
      <c r="E1188" s="228"/>
      <c r="F1188" s="228"/>
      <c r="G1188" s="228"/>
      <c r="H1188" s="228"/>
      <c r="I1188" s="228"/>
      <c r="J1188" s="228"/>
      <c r="K1188" s="19"/>
      <c r="L1188" s="228"/>
      <c r="M1188" s="228"/>
      <c r="N1188" s="228"/>
      <c r="O1188" s="228"/>
      <c r="P1188" s="228"/>
      <c r="Q1188" s="281"/>
      <c r="R1188" s="281"/>
      <c r="S1188" s="228"/>
      <c r="T1188" s="228"/>
      <c r="U1188" s="228"/>
      <c r="V1188" s="19"/>
      <c r="W1188" s="19"/>
      <c r="X1188" s="228"/>
      <c r="Y1188" s="228"/>
      <c r="Z1188" s="281"/>
      <c r="AA1188" s="18"/>
      <c r="AB1188" s="18"/>
      <c r="AC1188" s="228"/>
    </row>
    <row r="1189" spans="1:29">
      <c r="A1189" s="18"/>
      <c r="B1189" s="18"/>
      <c r="C1189" s="228"/>
      <c r="D1189" s="228"/>
      <c r="E1189" s="228"/>
      <c r="F1189" s="228"/>
      <c r="G1189" s="228"/>
      <c r="H1189" s="228"/>
      <c r="I1189" s="228"/>
      <c r="J1189" s="228"/>
      <c r="K1189" s="19"/>
      <c r="L1189" s="228"/>
      <c r="M1189" s="228"/>
      <c r="N1189" s="228"/>
      <c r="O1189" s="228"/>
      <c r="P1189" s="228"/>
      <c r="Q1189" s="281"/>
      <c r="R1189" s="281"/>
      <c r="S1189" s="228"/>
      <c r="T1189" s="228"/>
      <c r="U1189" s="228"/>
      <c r="V1189" s="19"/>
      <c r="W1189" s="19"/>
      <c r="X1189" s="228"/>
      <c r="Y1189" s="228"/>
      <c r="Z1189" s="281"/>
      <c r="AA1189" s="18"/>
      <c r="AB1189" s="18"/>
      <c r="AC1189" s="228"/>
    </row>
    <row r="1190" spans="1:29">
      <c r="A1190" s="18"/>
      <c r="B1190" s="18"/>
      <c r="C1190" s="228"/>
      <c r="D1190" s="228"/>
      <c r="E1190" s="228"/>
      <c r="F1190" s="228"/>
      <c r="G1190" s="228"/>
      <c r="H1190" s="228"/>
      <c r="I1190" s="228"/>
      <c r="J1190" s="228"/>
      <c r="K1190" s="19"/>
      <c r="L1190" s="228"/>
      <c r="M1190" s="228"/>
      <c r="N1190" s="228"/>
      <c r="O1190" s="228"/>
      <c r="P1190" s="228"/>
      <c r="Q1190" s="281"/>
      <c r="R1190" s="281"/>
      <c r="S1190" s="228"/>
      <c r="T1190" s="228"/>
      <c r="U1190" s="228"/>
      <c r="V1190" s="19"/>
      <c r="W1190" s="19"/>
      <c r="X1190" s="228"/>
      <c r="Y1190" s="228"/>
      <c r="Z1190" s="281"/>
      <c r="AA1190" s="18"/>
      <c r="AB1190" s="18"/>
      <c r="AC1190" s="228"/>
    </row>
    <row r="1191" spans="1:29">
      <c r="A1191" s="18"/>
      <c r="B1191" s="18"/>
      <c r="C1191" s="228"/>
      <c r="D1191" s="228"/>
      <c r="E1191" s="228"/>
      <c r="F1191" s="228"/>
      <c r="G1191" s="228"/>
      <c r="H1191" s="228"/>
      <c r="I1191" s="228"/>
      <c r="J1191" s="228"/>
      <c r="K1191" s="19"/>
      <c r="L1191" s="228"/>
      <c r="M1191" s="228"/>
      <c r="N1191" s="228"/>
      <c r="O1191" s="228"/>
      <c r="P1191" s="228"/>
      <c r="Q1191" s="281"/>
      <c r="R1191" s="281"/>
      <c r="S1191" s="228"/>
      <c r="T1191" s="228"/>
      <c r="U1191" s="228"/>
      <c r="V1191" s="19"/>
      <c r="W1191" s="19"/>
      <c r="X1191" s="228"/>
      <c r="Y1191" s="228"/>
      <c r="Z1191" s="281"/>
      <c r="AA1191" s="18"/>
      <c r="AB1191" s="18"/>
      <c r="AC1191" s="228"/>
    </row>
    <row r="1192" spans="1:29">
      <c r="A1192" s="18"/>
      <c r="B1192" s="18"/>
      <c r="C1192" s="228"/>
      <c r="D1192" s="228"/>
      <c r="E1192" s="228"/>
      <c r="F1192" s="228"/>
      <c r="G1192" s="228"/>
      <c r="H1192" s="228"/>
      <c r="I1192" s="228"/>
      <c r="J1192" s="228"/>
      <c r="K1192" s="19"/>
      <c r="L1192" s="228"/>
      <c r="M1192" s="228"/>
      <c r="N1192" s="228"/>
      <c r="O1192" s="228"/>
      <c r="P1192" s="228"/>
      <c r="Q1192" s="281"/>
      <c r="R1192" s="281"/>
      <c r="S1192" s="228"/>
      <c r="T1192" s="228"/>
      <c r="U1192" s="228"/>
      <c r="V1192" s="19"/>
      <c r="W1192" s="19"/>
      <c r="X1192" s="228"/>
      <c r="Y1192" s="228"/>
      <c r="Z1192" s="281"/>
      <c r="AA1192" s="18"/>
      <c r="AB1192" s="18"/>
      <c r="AC1192" s="228"/>
    </row>
    <row r="1193" spans="1:29">
      <c r="A1193" s="18"/>
      <c r="B1193" s="18"/>
      <c r="C1193" s="228"/>
      <c r="D1193" s="228"/>
      <c r="E1193" s="228"/>
      <c r="F1193" s="228"/>
      <c r="G1193" s="228"/>
      <c r="H1193" s="228"/>
      <c r="I1193" s="228"/>
      <c r="J1193" s="228"/>
      <c r="K1193" s="19"/>
      <c r="L1193" s="228"/>
      <c r="M1193" s="228"/>
      <c r="N1193" s="228"/>
      <c r="O1193" s="228"/>
      <c r="P1193" s="228"/>
      <c r="Q1193" s="281"/>
      <c r="R1193" s="281"/>
      <c r="S1193" s="228"/>
      <c r="T1193" s="228"/>
      <c r="U1193" s="228"/>
      <c r="V1193" s="19"/>
      <c r="W1193" s="19"/>
      <c r="X1193" s="228"/>
      <c r="Y1193" s="228"/>
      <c r="Z1193" s="281"/>
      <c r="AA1193" s="18"/>
      <c r="AB1193" s="18"/>
      <c r="AC1193" s="228"/>
    </row>
    <row r="1194" spans="1:29">
      <c r="A1194" s="18"/>
      <c r="B1194" s="18"/>
      <c r="C1194" s="228"/>
      <c r="D1194" s="228"/>
      <c r="E1194" s="228"/>
      <c r="F1194" s="228"/>
      <c r="G1194" s="228"/>
      <c r="H1194" s="228"/>
      <c r="I1194" s="228"/>
      <c r="J1194" s="228"/>
      <c r="K1194" s="19"/>
      <c r="L1194" s="228"/>
      <c r="M1194" s="228"/>
      <c r="N1194" s="228"/>
      <c r="O1194" s="228"/>
      <c r="P1194" s="228"/>
      <c r="Q1194" s="281"/>
      <c r="R1194" s="281"/>
      <c r="S1194" s="228"/>
      <c r="T1194" s="228"/>
      <c r="U1194" s="228"/>
      <c r="V1194" s="19"/>
      <c r="W1194" s="19"/>
      <c r="X1194" s="228"/>
      <c r="Y1194" s="228"/>
      <c r="Z1194" s="281"/>
      <c r="AA1194" s="18"/>
      <c r="AB1194" s="18"/>
      <c r="AC1194" s="228"/>
    </row>
    <row r="1195" spans="1:29">
      <c r="A1195" s="18"/>
      <c r="B1195" s="18"/>
      <c r="C1195" s="228"/>
      <c r="D1195" s="228"/>
      <c r="E1195" s="228"/>
      <c r="F1195" s="228"/>
      <c r="G1195" s="228"/>
      <c r="H1195" s="228"/>
      <c r="I1195" s="228"/>
      <c r="J1195" s="228"/>
      <c r="K1195" s="19"/>
      <c r="L1195" s="228"/>
      <c r="M1195" s="228"/>
      <c r="N1195" s="228"/>
      <c r="O1195" s="228"/>
      <c r="P1195" s="228"/>
      <c r="Q1195" s="281"/>
      <c r="R1195" s="281"/>
      <c r="S1195" s="228"/>
      <c r="T1195" s="228"/>
      <c r="U1195" s="228"/>
      <c r="V1195" s="19"/>
      <c r="W1195" s="19"/>
      <c r="X1195" s="228"/>
      <c r="Y1195" s="228"/>
      <c r="Z1195" s="281"/>
      <c r="AA1195" s="18"/>
      <c r="AB1195" s="18"/>
      <c r="AC1195" s="228"/>
    </row>
    <row r="1196" spans="1:29">
      <c r="A1196" s="18"/>
      <c r="B1196" s="18"/>
      <c r="C1196" s="228"/>
      <c r="D1196" s="228"/>
      <c r="E1196" s="228"/>
      <c r="F1196" s="228"/>
      <c r="G1196" s="228"/>
      <c r="H1196" s="228"/>
      <c r="I1196" s="228"/>
      <c r="J1196" s="228"/>
      <c r="K1196" s="19"/>
      <c r="L1196" s="228"/>
      <c r="M1196" s="228"/>
      <c r="N1196" s="228"/>
      <c r="O1196" s="228"/>
      <c r="P1196" s="228"/>
      <c r="Q1196" s="281"/>
      <c r="R1196" s="281"/>
      <c r="S1196" s="228"/>
      <c r="T1196" s="228"/>
      <c r="U1196" s="228"/>
      <c r="V1196" s="19"/>
      <c r="W1196" s="19"/>
      <c r="X1196" s="228"/>
      <c r="Y1196" s="228"/>
      <c r="Z1196" s="281"/>
      <c r="AA1196" s="18"/>
      <c r="AB1196" s="18"/>
      <c r="AC1196" s="228"/>
    </row>
    <row r="1197" spans="1:29">
      <c r="A1197" s="18"/>
      <c r="B1197" s="18"/>
      <c r="C1197" s="228"/>
      <c r="D1197" s="228"/>
      <c r="E1197" s="228"/>
      <c r="F1197" s="228"/>
      <c r="G1197" s="228"/>
      <c r="H1197" s="228"/>
      <c r="I1197" s="228"/>
      <c r="J1197" s="228"/>
      <c r="K1197" s="19"/>
      <c r="L1197" s="228"/>
      <c r="M1197" s="228"/>
      <c r="N1197" s="228"/>
      <c r="O1197" s="228"/>
      <c r="P1197" s="228"/>
      <c r="Q1197" s="281"/>
      <c r="R1197" s="281"/>
      <c r="S1197" s="228"/>
      <c r="T1197" s="228"/>
      <c r="U1197" s="228"/>
      <c r="V1197" s="19"/>
      <c r="W1197" s="19"/>
      <c r="X1197" s="228"/>
      <c r="Y1197" s="228"/>
      <c r="Z1197" s="281"/>
      <c r="AA1197" s="18"/>
      <c r="AB1197" s="18"/>
      <c r="AC1197" s="228"/>
    </row>
    <row r="1198" spans="1:29">
      <c r="A1198" s="18"/>
      <c r="B1198" s="18"/>
      <c r="C1198" s="228"/>
      <c r="D1198" s="228"/>
      <c r="E1198" s="228"/>
      <c r="F1198" s="228"/>
      <c r="G1198" s="228"/>
      <c r="H1198" s="228"/>
      <c r="I1198" s="228"/>
      <c r="J1198" s="228"/>
      <c r="K1198" s="19"/>
      <c r="L1198" s="228"/>
      <c r="M1198" s="228"/>
      <c r="N1198" s="228"/>
      <c r="O1198" s="228"/>
      <c r="P1198" s="228"/>
      <c r="Q1198" s="281"/>
      <c r="R1198" s="281"/>
      <c r="S1198" s="228"/>
      <c r="T1198" s="228"/>
      <c r="U1198" s="228"/>
      <c r="V1198" s="19"/>
      <c r="W1198" s="19"/>
      <c r="X1198" s="228"/>
      <c r="Y1198" s="228"/>
      <c r="Z1198" s="281"/>
      <c r="AA1198" s="18"/>
      <c r="AB1198" s="18"/>
      <c r="AC1198" s="228"/>
    </row>
    <row r="1199" spans="1:29">
      <c r="A1199" s="18"/>
      <c r="B1199" s="18"/>
      <c r="C1199" s="228"/>
      <c r="D1199" s="228"/>
      <c r="E1199" s="228"/>
      <c r="F1199" s="228"/>
      <c r="G1199" s="228"/>
      <c r="H1199" s="228"/>
      <c r="I1199" s="228"/>
      <c r="J1199" s="228"/>
      <c r="K1199" s="19"/>
      <c r="L1199" s="228"/>
      <c r="M1199" s="228"/>
      <c r="N1199" s="228"/>
      <c r="O1199" s="228"/>
      <c r="P1199" s="228"/>
      <c r="Q1199" s="281"/>
      <c r="R1199" s="281"/>
      <c r="S1199" s="228"/>
      <c r="T1199" s="228"/>
      <c r="U1199" s="228"/>
      <c r="V1199" s="19"/>
      <c r="W1199" s="19"/>
      <c r="X1199" s="228"/>
      <c r="Y1199" s="228"/>
      <c r="Z1199" s="281"/>
      <c r="AA1199" s="18"/>
      <c r="AB1199" s="18"/>
      <c r="AC1199" s="228"/>
    </row>
    <row r="1200" spans="1:29">
      <c r="A1200" s="18"/>
      <c r="B1200" s="18"/>
      <c r="C1200" s="228"/>
      <c r="D1200" s="228"/>
      <c r="E1200" s="228"/>
      <c r="F1200" s="228"/>
      <c r="G1200" s="228"/>
      <c r="H1200" s="228"/>
      <c r="I1200" s="228"/>
      <c r="J1200" s="228"/>
      <c r="K1200" s="19"/>
      <c r="L1200" s="228"/>
      <c r="M1200" s="228"/>
      <c r="N1200" s="228"/>
      <c r="O1200" s="228"/>
      <c r="P1200" s="228"/>
      <c r="Q1200" s="281"/>
      <c r="R1200" s="281"/>
      <c r="S1200" s="228"/>
      <c r="T1200" s="228"/>
      <c r="U1200" s="228"/>
      <c r="V1200" s="19"/>
      <c r="W1200" s="19"/>
      <c r="X1200" s="228"/>
      <c r="Y1200" s="228"/>
      <c r="Z1200" s="281"/>
      <c r="AA1200" s="18"/>
      <c r="AB1200" s="18"/>
      <c r="AC1200" s="228"/>
    </row>
    <row r="1201" spans="1:29">
      <c r="A1201" s="18"/>
      <c r="B1201" s="18"/>
      <c r="C1201" s="228"/>
      <c r="D1201" s="228"/>
      <c r="E1201" s="228"/>
      <c r="F1201" s="228"/>
      <c r="G1201" s="228"/>
      <c r="H1201" s="228"/>
      <c r="I1201" s="228"/>
      <c r="J1201" s="228"/>
      <c r="K1201" s="19"/>
      <c r="L1201" s="228"/>
      <c r="M1201" s="228"/>
      <c r="N1201" s="228"/>
      <c r="O1201" s="228"/>
      <c r="P1201" s="228"/>
      <c r="Q1201" s="281"/>
      <c r="R1201" s="281"/>
      <c r="S1201" s="228"/>
      <c r="T1201" s="228"/>
      <c r="U1201" s="228"/>
      <c r="V1201" s="19"/>
      <c r="W1201" s="19"/>
      <c r="X1201" s="228"/>
      <c r="Y1201" s="228"/>
      <c r="Z1201" s="281"/>
      <c r="AA1201" s="18"/>
      <c r="AB1201" s="18"/>
      <c r="AC1201" s="228"/>
    </row>
    <row r="1202" spans="1:29">
      <c r="A1202" s="18"/>
      <c r="B1202" s="18"/>
      <c r="C1202" s="228"/>
      <c r="D1202" s="228"/>
      <c r="E1202" s="228"/>
      <c r="F1202" s="228"/>
      <c r="G1202" s="228"/>
      <c r="H1202" s="228"/>
      <c r="I1202" s="228"/>
      <c r="J1202" s="228"/>
      <c r="K1202" s="19"/>
      <c r="L1202" s="228"/>
      <c r="M1202" s="228"/>
      <c r="N1202" s="228"/>
      <c r="O1202" s="228"/>
      <c r="P1202" s="228"/>
      <c r="Q1202" s="281"/>
      <c r="R1202" s="281"/>
      <c r="S1202" s="228"/>
      <c r="T1202" s="228"/>
      <c r="U1202" s="228"/>
      <c r="V1202" s="19"/>
      <c r="W1202" s="19"/>
      <c r="X1202" s="228"/>
      <c r="Y1202" s="228"/>
      <c r="Z1202" s="281"/>
      <c r="AA1202" s="18"/>
      <c r="AB1202" s="18"/>
      <c r="AC1202" s="228"/>
    </row>
    <row r="1203" spans="1:29">
      <c r="A1203" s="18"/>
      <c r="B1203" s="18"/>
      <c r="C1203" s="228"/>
      <c r="D1203" s="228"/>
      <c r="E1203" s="228"/>
      <c r="F1203" s="228"/>
      <c r="G1203" s="228"/>
      <c r="H1203" s="228"/>
      <c r="I1203" s="228"/>
      <c r="J1203" s="228"/>
      <c r="K1203" s="19"/>
      <c r="L1203" s="228"/>
      <c r="M1203" s="228"/>
      <c r="N1203" s="228"/>
      <c r="O1203" s="228"/>
      <c r="P1203" s="228"/>
      <c r="Q1203" s="281"/>
      <c r="R1203" s="281"/>
      <c r="S1203" s="228"/>
      <c r="T1203" s="228"/>
      <c r="U1203" s="228"/>
      <c r="V1203" s="19"/>
      <c r="W1203" s="19"/>
      <c r="X1203" s="228"/>
      <c r="Y1203" s="228"/>
      <c r="Z1203" s="281"/>
      <c r="AA1203" s="18"/>
      <c r="AB1203" s="18"/>
      <c r="AC1203" s="228"/>
    </row>
    <row r="1204" spans="1:29">
      <c r="A1204" s="18"/>
      <c r="B1204" s="18"/>
      <c r="C1204" s="228"/>
      <c r="D1204" s="228"/>
      <c r="E1204" s="228"/>
      <c r="F1204" s="228"/>
      <c r="G1204" s="228"/>
      <c r="H1204" s="228"/>
      <c r="I1204" s="228"/>
      <c r="J1204" s="228"/>
      <c r="K1204" s="19"/>
      <c r="L1204" s="228"/>
      <c r="M1204" s="228"/>
      <c r="N1204" s="228"/>
      <c r="O1204" s="228"/>
      <c r="P1204" s="228"/>
      <c r="Q1204" s="281"/>
      <c r="R1204" s="281"/>
      <c r="S1204" s="228"/>
      <c r="T1204" s="228"/>
      <c r="U1204" s="228"/>
      <c r="V1204" s="19"/>
      <c r="W1204" s="19"/>
      <c r="X1204" s="228"/>
      <c r="Y1204" s="228"/>
      <c r="Z1204" s="281"/>
      <c r="AA1204" s="18"/>
      <c r="AB1204" s="18"/>
      <c r="AC1204" s="228"/>
    </row>
    <row r="1205" spans="1:29">
      <c r="A1205" s="18"/>
      <c r="B1205" s="18"/>
      <c r="C1205" s="228"/>
      <c r="D1205" s="228"/>
      <c r="E1205" s="228"/>
      <c r="F1205" s="228"/>
      <c r="G1205" s="228"/>
      <c r="H1205" s="228"/>
      <c r="I1205" s="228"/>
      <c r="J1205" s="228"/>
      <c r="K1205" s="19"/>
      <c r="L1205" s="228"/>
      <c r="M1205" s="228"/>
      <c r="N1205" s="228"/>
      <c r="O1205" s="228"/>
      <c r="P1205" s="228"/>
      <c r="Q1205" s="281"/>
      <c r="R1205" s="281"/>
      <c r="S1205" s="228"/>
      <c r="T1205" s="228"/>
      <c r="U1205" s="228"/>
      <c r="V1205" s="19"/>
      <c r="W1205" s="19"/>
      <c r="X1205" s="228"/>
      <c r="Y1205" s="228"/>
      <c r="Z1205" s="281"/>
      <c r="AA1205" s="18"/>
      <c r="AB1205" s="18"/>
      <c r="AC1205" s="228"/>
    </row>
    <row r="1206" spans="1:29">
      <c r="A1206" s="18"/>
      <c r="B1206" s="18"/>
      <c r="C1206" s="228"/>
      <c r="D1206" s="228"/>
      <c r="E1206" s="228"/>
      <c r="F1206" s="228"/>
      <c r="G1206" s="228"/>
      <c r="H1206" s="228"/>
      <c r="I1206" s="228"/>
      <c r="J1206" s="228"/>
      <c r="K1206" s="19"/>
      <c r="L1206" s="228"/>
      <c r="M1206" s="228"/>
      <c r="N1206" s="228"/>
      <c r="O1206" s="228"/>
      <c r="P1206" s="228"/>
      <c r="Q1206" s="281"/>
      <c r="R1206" s="281"/>
      <c r="S1206" s="228"/>
      <c r="T1206" s="228"/>
      <c r="U1206" s="228"/>
      <c r="V1206" s="19"/>
      <c r="W1206" s="19"/>
      <c r="X1206" s="228"/>
      <c r="Y1206" s="228"/>
      <c r="Z1206" s="281"/>
      <c r="AA1206" s="18"/>
      <c r="AB1206" s="18"/>
      <c r="AC1206" s="228"/>
    </row>
    <row r="1207" spans="1:29">
      <c r="A1207" s="18"/>
      <c r="B1207" s="18"/>
      <c r="C1207" s="228"/>
      <c r="D1207" s="228"/>
      <c r="E1207" s="228"/>
      <c r="F1207" s="228"/>
      <c r="G1207" s="228"/>
      <c r="H1207" s="228"/>
      <c r="I1207" s="228"/>
      <c r="J1207" s="228"/>
      <c r="K1207" s="19"/>
      <c r="L1207" s="228"/>
      <c r="M1207" s="228"/>
      <c r="N1207" s="228"/>
      <c r="O1207" s="228"/>
      <c r="P1207" s="228"/>
      <c r="Q1207" s="281"/>
      <c r="R1207" s="281"/>
      <c r="S1207" s="228"/>
      <c r="T1207" s="228"/>
      <c r="U1207" s="228"/>
      <c r="V1207" s="19"/>
      <c r="W1207" s="19"/>
      <c r="X1207" s="228"/>
      <c r="Y1207" s="228"/>
      <c r="Z1207" s="281"/>
      <c r="AA1207" s="18"/>
      <c r="AB1207" s="18"/>
      <c r="AC1207" s="228"/>
    </row>
    <row r="1208" spans="1:29">
      <c r="A1208" s="18"/>
      <c r="B1208" s="18"/>
      <c r="C1208" s="228"/>
      <c r="D1208" s="228"/>
      <c r="E1208" s="228"/>
      <c r="F1208" s="228"/>
      <c r="G1208" s="228"/>
      <c r="H1208" s="228"/>
      <c r="I1208" s="228"/>
      <c r="J1208" s="228"/>
      <c r="K1208" s="19"/>
      <c r="L1208" s="228"/>
      <c r="M1208" s="228"/>
      <c r="N1208" s="228"/>
      <c r="O1208" s="228"/>
      <c r="P1208" s="228"/>
      <c r="Q1208" s="281"/>
      <c r="R1208" s="281"/>
      <c r="S1208" s="228"/>
      <c r="T1208" s="228"/>
      <c r="U1208" s="228"/>
      <c r="V1208" s="19"/>
      <c r="W1208" s="19"/>
      <c r="X1208" s="228"/>
      <c r="Y1208" s="228"/>
      <c r="Z1208" s="281"/>
      <c r="AA1208" s="18"/>
      <c r="AB1208" s="18"/>
      <c r="AC1208" s="228"/>
    </row>
    <row r="1209" spans="1:29">
      <c r="A1209" s="18"/>
      <c r="B1209" s="18"/>
      <c r="C1209" s="228"/>
      <c r="D1209" s="228"/>
      <c r="E1209" s="228"/>
      <c r="F1209" s="228"/>
      <c r="G1209" s="228"/>
      <c r="H1209" s="228"/>
      <c r="I1209" s="228"/>
      <c r="J1209" s="228"/>
      <c r="K1209" s="19"/>
      <c r="L1209" s="228"/>
      <c r="M1209" s="228"/>
      <c r="N1209" s="228"/>
      <c r="O1209" s="228"/>
      <c r="P1209" s="228"/>
      <c r="Q1209" s="281"/>
      <c r="R1209" s="281"/>
      <c r="S1209" s="228"/>
      <c r="T1209" s="228"/>
      <c r="U1209" s="228"/>
      <c r="V1209" s="19"/>
      <c r="W1209" s="19"/>
      <c r="X1209" s="228"/>
      <c r="Y1209" s="228"/>
      <c r="Z1209" s="281"/>
      <c r="AA1209" s="18"/>
      <c r="AB1209" s="18"/>
      <c r="AC1209" s="228"/>
    </row>
    <row r="1210" spans="1:29">
      <c r="A1210" s="18"/>
      <c r="B1210" s="18"/>
      <c r="C1210" s="228"/>
      <c r="D1210" s="228"/>
      <c r="E1210" s="228"/>
      <c r="F1210" s="228"/>
      <c r="G1210" s="228"/>
      <c r="H1210" s="228"/>
      <c r="I1210" s="228"/>
      <c r="J1210" s="228"/>
      <c r="K1210" s="19"/>
      <c r="L1210" s="228"/>
      <c r="M1210" s="228"/>
      <c r="N1210" s="228"/>
      <c r="O1210" s="228"/>
      <c r="P1210" s="228"/>
      <c r="Q1210" s="281"/>
      <c r="R1210" s="281"/>
      <c r="S1210" s="228"/>
      <c r="T1210" s="228"/>
      <c r="U1210" s="228"/>
      <c r="V1210" s="19"/>
      <c r="W1210" s="19"/>
      <c r="X1210" s="228"/>
      <c r="Y1210" s="228"/>
      <c r="Z1210" s="281"/>
      <c r="AA1210" s="18"/>
      <c r="AB1210" s="18"/>
      <c r="AC1210" s="228"/>
    </row>
    <row r="1211" spans="1:29">
      <c r="A1211" s="18"/>
      <c r="B1211" s="18"/>
      <c r="C1211" s="228"/>
      <c r="D1211" s="228"/>
      <c r="E1211" s="228"/>
      <c r="F1211" s="228"/>
      <c r="G1211" s="228"/>
      <c r="H1211" s="228"/>
      <c r="I1211" s="228"/>
      <c r="J1211" s="228"/>
      <c r="K1211" s="19"/>
      <c r="L1211" s="228"/>
      <c r="M1211" s="228"/>
      <c r="N1211" s="228"/>
      <c r="O1211" s="228"/>
      <c r="P1211" s="228"/>
      <c r="Q1211" s="281"/>
      <c r="R1211" s="281"/>
      <c r="S1211" s="228"/>
      <c r="T1211" s="228"/>
      <c r="U1211" s="228"/>
      <c r="V1211" s="19"/>
      <c r="W1211" s="19"/>
      <c r="X1211" s="228"/>
      <c r="Y1211" s="228"/>
      <c r="Z1211" s="281"/>
      <c r="AA1211" s="18"/>
      <c r="AB1211" s="18"/>
      <c r="AC1211" s="228"/>
    </row>
    <row r="1212" spans="1:29">
      <c r="A1212" s="18"/>
      <c r="B1212" s="18"/>
      <c r="C1212" s="228"/>
      <c r="D1212" s="228"/>
      <c r="E1212" s="228"/>
      <c r="F1212" s="228"/>
      <c r="G1212" s="228"/>
      <c r="H1212" s="228"/>
      <c r="I1212" s="228"/>
      <c r="J1212" s="228"/>
      <c r="K1212" s="19"/>
      <c r="L1212" s="228"/>
      <c r="M1212" s="228"/>
      <c r="N1212" s="228"/>
      <c r="O1212" s="228"/>
      <c r="P1212" s="228"/>
      <c r="Q1212" s="281"/>
      <c r="R1212" s="281"/>
      <c r="S1212" s="228"/>
      <c r="T1212" s="228"/>
      <c r="U1212" s="228"/>
      <c r="V1212" s="19"/>
      <c r="W1212" s="19"/>
      <c r="X1212" s="228"/>
      <c r="Y1212" s="228"/>
      <c r="Z1212" s="281"/>
      <c r="AA1212" s="18"/>
      <c r="AB1212" s="18"/>
      <c r="AC1212" s="228"/>
    </row>
    <row r="1213" spans="1:29">
      <c r="A1213" s="18"/>
      <c r="B1213" s="18"/>
      <c r="C1213" s="228"/>
      <c r="D1213" s="228"/>
      <c r="E1213" s="228"/>
      <c r="F1213" s="228"/>
      <c r="G1213" s="228"/>
      <c r="H1213" s="228"/>
      <c r="I1213" s="228"/>
      <c r="J1213" s="228"/>
      <c r="K1213" s="19"/>
      <c r="L1213" s="228"/>
      <c r="M1213" s="228"/>
      <c r="N1213" s="228"/>
      <c r="O1213" s="228"/>
      <c r="P1213" s="228"/>
      <c r="Q1213" s="281"/>
      <c r="R1213" s="281"/>
      <c r="S1213" s="228"/>
      <c r="T1213" s="228"/>
      <c r="U1213" s="228"/>
      <c r="V1213" s="19"/>
      <c r="W1213" s="19"/>
      <c r="X1213" s="228"/>
      <c r="Y1213" s="228"/>
      <c r="Z1213" s="281"/>
      <c r="AA1213" s="18"/>
      <c r="AB1213" s="18"/>
      <c r="AC1213" s="228"/>
    </row>
    <row r="1214" spans="1:29">
      <c r="A1214" s="18"/>
      <c r="B1214" s="18"/>
      <c r="C1214" s="228"/>
      <c r="D1214" s="228"/>
      <c r="E1214" s="228"/>
      <c r="F1214" s="228"/>
      <c r="G1214" s="228"/>
      <c r="H1214" s="228"/>
      <c r="I1214" s="228"/>
      <c r="J1214" s="228"/>
      <c r="K1214" s="19"/>
      <c r="L1214" s="228"/>
      <c r="M1214" s="228"/>
      <c r="N1214" s="228"/>
      <c r="O1214" s="228"/>
      <c r="P1214" s="228"/>
      <c r="Q1214" s="281"/>
      <c r="R1214" s="281"/>
      <c r="S1214" s="228"/>
      <c r="T1214" s="228"/>
      <c r="U1214" s="228"/>
      <c r="V1214" s="19"/>
      <c r="W1214" s="19"/>
      <c r="X1214" s="228"/>
      <c r="Y1214" s="228"/>
      <c r="Z1214" s="281"/>
      <c r="AA1214" s="18"/>
      <c r="AB1214" s="18"/>
      <c r="AC1214" s="228"/>
    </row>
    <row r="1215" spans="1:29">
      <c r="A1215" s="18"/>
      <c r="B1215" s="18"/>
      <c r="C1215" s="228"/>
      <c r="D1215" s="228"/>
      <c r="E1215" s="228"/>
      <c r="F1215" s="228"/>
      <c r="G1215" s="228"/>
      <c r="H1215" s="228"/>
      <c r="I1215" s="228"/>
      <c r="J1215" s="228"/>
      <c r="K1215" s="19"/>
      <c r="L1215" s="228"/>
      <c r="M1215" s="228"/>
      <c r="N1215" s="228"/>
      <c r="O1215" s="228"/>
      <c r="P1215" s="228"/>
      <c r="Q1215" s="281"/>
      <c r="R1215" s="281"/>
      <c r="S1215" s="228"/>
      <c r="T1215" s="228"/>
      <c r="U1215" s="228"/>
      <c r="V1215" s="19"/>
      <c r="W1215" s="19"/>
      <c r="X1215" s="228"/>
      <c r="Y1215" s="228"/>
      <c r="Z1215" s="281"/>
      <c r="AA1215" s="18"/>
      <c r="AB1215" s="18"/>
      <c r="AC1215" s="228"/>
    </row>
    <row r="1216" spans="1:29">
      <c r="A1216" s="18"/>
      <c r="B1216" s="18"/>
      <c r="C1216" s="228"/>
      <c r="D1216" s="228"/>
      <c r="E1216" s="228"/>
      <c r="F1216" s="228"/>
      <c r="G1216" s="228"/>
      <c r="H1216" s="228"/>
      <c r="I1216" s="228"/>
      <c r="J1216" s="228"/>
      <c r="K1216" s="19"/>
      <c r="L1216" s="228"/>
      <c r="M1216" s="228"/>
      <c r="N1216" s="228"/>
      <c r="O1216" s="228"/>
      <c r="P1216" s="228"/>
      <c r="Q1216" s="281"/>
      <c r="R1216" s="281"/>
      <c r="S1216" s="228"/>
      <c r="T1216" s="228"/>
      <c r="U1216" s="228"/>
      <c r="V1216" s="19"/>
      <c r="W1216" s="19"/>
      <c r="X1216" s="228"/>
      <c r="Y1216" s="228"/>
      <c r="Z1216" s="281"/>
      <c r="AA1216" s="18"/>
      <c r="AB1216" s="18"/>
      <c r="AC1216" s="228"/>
    </row>
    <row r="1217" spans="1:29">
      <c r="A1217" s="18"/>
      <c r="B1217" s="18"/>
      <c r="C1217" s="228"/>
      <c r="D1217" s="228"/>
      <c r="E1217" s="228"/>
      <c r="F1217" s="228"/>
      <c r="G1217" s="228"/>
      <c r="H1217" s="228"/>
      <c r="I1217" s="228"/>
      <c r="J1217" s="228"/>
      <c r="K1217" s="19"/>
      <c r="L1217" s="228"/>
      <c r="M1217" s="228"/>
      <c r="N1217" s="228"/>
      <c r="O1217" s="228"/>
      <c r="P1217" s="228"/>
      <c r="Q1217" s="281"/>
      <c r="R1217" s="281"/>
      <c r="S1217" s="228"/>
      <c r="T1217" s="228"/>
      <c r="U1217" s="228"/>
      <c r="V1217" s="19"/>
      <c r="W1217" s="19"/>
      <c r="X1217" s="228"/>
      <c r="Y1217" s="228"/>
      <c r="Z1217" s="281"/>
      <c r="AA1217" s="18"/>
      <c r="AB1217" s="18"/>
      <c r="AC1217" s="228"/>
    </row>
    <row r="1218" spans="1:29">
      <c r="A1218" s="18"/>
      <c r="B1218" s="18"/>
      <c r="C1218" s="228"/>
      <c r="D1218" s="228"/>
      <c r="E1218" s="228"/>
      <c r="F1218" s="228"/>
      <c r="G1218" s="228"/>
      <c r="H1218" s="228"/>
      <c r="I1218" s="228"/>
      <c r="J1218" s="228"/>
      <c r="K1218" s="19"/>
      <c r="L1218" s="228"/>
      <c r="M1218" s="228"/>
      <c r="N1218" s="228"/>
      <c r="O1218" s="228"/>
      <c r="P1218" s="228"/>
      <c r="Q1218" s="281"/>
      <c r="R1218" s="281"/>
      <c r="S1218" s="228"/>
      <c r="T1218" s="228"/>
      <c r="U1218" s="228"/>
      <c r="V1218" s="19"/>
      <c r="W1218" s="19"/>
      <c r="X1218" s="228"/>
      <c r="Y1218" s="228"/>
      <c r="Z1218" s="281"/>
      <c r="AA1218" s="18"/>
      <c r="AB1218" s="18"/>
      <c r="AC1218" s="228"/>
    </row>
    <row r="1219" spans="1:29">
      <c r="A1219" s="18"/>
      <c r="B1219" s="18"/>
      <c r="C1219" s="228"/>
      <c r="D1219" s="228"/>
      <c r="E1219" s="228"/>
      <c r="F1219" s="228"/>
      <c r="G1219" s="228"/>
      <c r="H1219" s="228"/>
      <c r="I1219" s="228"/>
      <c r="J1219" s="228"/>
      <c r="K1219" s="19"/>
      <c r="L1219" s="228"/>
      <c r="M1219" s="228"/>
      <c r="N1219" s="228"/>
      <c r="O1219" s="228"/>
      <c r="P1219" s="228"/>
      <c r="Q1219" s="281"/>
      <c r="R1219" s="281"/>
      <c r="S1219" s="228"/>
      <c r="T1219" s="228"/>
      <c r="U1219" s="228"/>
      <c r="V1219" s="19"/>
      <c r="W1219" s="19"/>
      <c r="X1219" s="228"/>
      <c r="Y1219" s="228"/>
      <c r="Z1219" s="281"/>
      <c r="AA1219" s="18"/>
      <c r="AB1219" s="18"/>
      <c r="AC1219" s="228"/>
    </row>
    <row r="1220" spans="1:29">
      <c r="A1220" s="18"/>
      <c r="B1220" s="18"/>
      <c r="C1220" s="228"/>
      <c r="D1220" s="228"/>
      <c r="E1220" s="228"/>
      <c r="F1220" s="228"/>
      <c r="G1220" s="228"/>
      <c r="H1220" s="228"/>
      <c r="I1220" s="228"/>
      <c r="J1220" s="228"/>
      <c r="K1220" s="19"/>
      <c r="L1220" s="228"/>
      <c r="M1220" s="228"/>
      <c r="N1220" s="228"/>
      <c r="O1220" s="228"/>
      <c r="P1220" s="228"/>
      <c r="Q1220" s="281"/>
      <c r="R1220" s="281"/>
      <c r="S1220" s="228"/>
      <c r="T1220" s="228"/>
      <c r="U1220" s="228"/>
      <c r="V1220" s="19"/>
      <c r="W1220" s="19"/>
      <c r="X1220" s="228"/>
      <c r="Y1220" s="228"/>
      <c r="Z1220" s="281"/>
      <c r="AA1220" s="18"/>
      <c r="AB1220" s="18"/>
      <c r="AC1220" s="228"/>
    </row>
    <row r="1221" spans="1:29">
      <c r="A1221" s="18"/>
      <c r="B1221" s="18"/>
      <c r="C1221" s="228"/>
      <c r="D1221" s="228"/>
      <c r="E1221" s="228"/>
      <c r="F1221" s="228"/>
      <c r="G1221" s="228"/>
      <c r="H1221" s="228"/>
      <c r="I1221" s="228"/>
      <c r="J1221" s="228"/>
      <c r="K1221" s="19"/>
      <c r="L1221" s="228"/>
      <c r="M1221" s="228"/>
      <c r="N1221" s="228"/>
      <c r="O1221" s="228"/>
      <c r="P1221" s="228"/>
      <c r="Q1221" s="281"/>
      <c r="R1221" s="281"/>
      <c r="S1221" s="228"/>
      <c r="T1221" s="228"/>
      <c r="U1221" s="228"/>
      <c r="V1221" s="19"/>
      <c r="W1221" s="19"/>
      <c r="X1221" s="228"/>
      <c r="Y1221" s="228"/>
      <c r="Z1221" s="281"/>
      <c r="AA1221" s="18"/>
      <c r="AB1221" s="18"/>
      <c r="AC1221" s="228"/>
    </row>
    <row r="1222" spans="1:29">
      <c r="A1222" s="18"/>
      <c r="B1222" s="18"/>
      <c r="C1222" s="228"/>
      <c r="D1222" s="228"/>
      <c r="E1222" s="228"/>
      <c r="F1222" s="228"/>
      <c r="G1222" s="228"/>
      <c r="H1222" s="228"/>
      <c r="I1222" s="228"/>
      <c r="J1222" s="228"/>
      <c r="K1222" s="19"/>
      <c r="L1222" s="228"/>
      <c r="M1222" s="228"/>
      <c r="N1222" s="228"/>
      <c r="O1222" s="228"/>
      <c r="P1222" s="228"/>
      <c r="Q1222" s="281"/>
      <c r="R1222" s="281"/>
      <c r="S1222" s="228"/>
      <c r="T1222" s="228"/>
      <c r="U1222" s="228"/>
      <c r="V1222" s="19"/>
      <c r="W1222" s="19"/>
      <c r="X1222" s="228"/>
      <c r="Y1222" s="228"/>
      <c r="Z1222" s="281"/>
      <c r="AA1222" s="18"/>
      <c r="AB1222" s="18"/>
      <c r="AC1222" s="228"/>
    </row>
    <row r="1223" spans="1:29">
      <c r="A1223" s="18"/>
      <c r="B1223" s="18"/>
      <c r="C1223" s="228"/>
      <c r="D1223" s="228"/>
      <c r="E1223" s="228"/>
      <c r="F1223" s="228"/>
      <c r="G1223" s="228"/>
      <c r="H1223" s="228"/>
      <c r="I1223" s="228"/>
      <c r="J1223" s="228"/>
      <c r="K1223" s="19"/>
      <c r="L1223" s="228"/>
      <c r="M1223" s="228"/>
      <c r="N1223" s="228"/>
      <c r="O1223" s="228"/>
      <c r="P1223" s="228"/>
      <c r="Q1223" s="281"/>
      <c r="R1223" s="281"/>
      <c r="S1223" s="228"/>
      <c r="T1223" s="228"/>
      <c r="U1223" s="228"/>
      <c r="V1223" s="19"/>
      <c r="W1223" s="19"/>
      <c r="X1223" s="228"/>
      <c r="Y1223" s="228"/>
      <c r="Z1223" s="281"/>
      <c r="AA1223" s="18"/>
      <c r="AB1223" s="18"/>
      <c r="AC1223" s="228"/>
    </row>
    <row r="1224" spans="1:29">
      <c r="A1224" s="18"/>
      <c r="B1224" s="18"/>
      <c r="C1224" s="228"/>
      <c r="D1224" s="228"/>
      <c r="E1224" s="228"/>
      <c r="F1224" s="228"/>
      <c r="G1224" s="228"/>
      <c r="H1224" s="228"/>
      <c r="I1224" s="228"/>
      <c r="J1224" s="228"/>
      <c r="K1224" s="19"/>
      <c r="L1224" s="228"/>
      <c r="M1224" s="228"/>
      <c r="N1224" s="228"/>
      <c r="O1224" s="228"/>
      <c r="P1224" s="228"/>
      <c r="Q1224" s="281"/>
      <c r="R1224" s="281"/>
      <c r="S1224" s="228"/>
      <c r="T1224" s="228"/>
      <c r="U1224" s="228"/>
      <c r="V1224" s="19"/>
      <c r="W1224" s="19"/>
      <c r="X1224" s="228"/>
      <c r="Y1224" s="228"/>
      <c r="Z1224" s="281"/>
      <c r="AA1224" s="18"/>
      <c r="AB1224" s="18"/>
      <c r="AC1224" s="228"/>
    </row>
    <row r="1225" spans="1:29">
      <c r="A1225" s="18"/>
      <c r="B1225" s="18"/>
      <c r="C1225" s="228"/>
      <c r="D1225" s="228"/>
      <c r="E1225" s="228"/>
      <c r="F1225" s="228"/>
      <c r="G1225" s="228"/>
      <c r="H1225" s="228"/>
      <c r="I1225" s="228"/>
      <c r="J1225" s="228"/>
      <c r="K1225" s="19"/>
      <c r="L1225" s="228"/>
      <c r="M1225" s="228"/>
      <c r="N1225" s="228"/>
      <c r="O1225" s="228"/>
      <c r="P1225" s="228"/>
      <c r="Q1225" s="281"/>
      <c r="R1225" s="281"/>
      <c r="S1225" s="228"/>
      <c r="T1225" s="228"/>
      <c r="U1225" s="228"/>
      <c r="V1225" s="19"/>
      <c r="W1225" s="19"/>
      <c r="X1225" s="228"/>
      <c r="Y1225" s="228"/>
      <c r="Z1225" s="281"/>
      <c r="AA1225" s="18"/>
      <c r="AB1225" s="18"/>
      <c r="AC1225" s="228"/>
    </row>
    <row r="1226" spans="1:29">
      <c r="A1226" s="18"/>
      <c r="B1226" s="18"/>
      <c r="C1226" s="228"/>
      <c r="D1226" s="228"/>
      <c r="E1226" s="228"/>
      <c r="F1226" s="228"/>
      <c r="G1226" s="228"/>
      <c r="H1226" s="228"/>
      <c r="I1226" s="228"/>
      <c r="J1226" s="228"/>
      <c r="K1226" s="19"/>
      <c r="L1226" s="228"/>
      <c r="M1226" s="228"/>
      <c r="N1226" s="228"/>
      <c r="O1226" s="228"/>
      <c r="P1226" s="228"/>
      <c r="Q1226" s="281"/>
      <c r="R1226" s="281"/>
      <c r="S1226" s="228"/>
      <c r="T1226" s="228"/>
      <c r="U1226" s="228"/>
      <c r="V1226" s="19"/>
      <c r="W1226" s="19"/>
      <c r="X1226" s="228"/>
      <c r="Y1226" s="228"/>
      <c r="Z1226" s="281"/>
      <c r="AA1226" s="18"/>
      <c r="AB1226" s="18"/>
      <c r="AC1226" s="228"/>
    </row>
    <row r="1227" spans="1:29">
      <c r="A1227" s="18"/>
      <c r="B1227" s="18"/>
      <c r="C1227" s="228"/>
      <c r="D1227" s="228"/>
      <c r="E1227" s="228"/>
      <c r="F1227" s="228"/>
      <c r="G1227" s="228"/>
      <c r="H1227" s="228"/>
      <c r="I1227" s="228"/>
      <c r="J1227" s="228"/>
      <c r="K1227" s="19"/>
      <c r="L1227" s="228"/>
      <c r="M1227" s="228"/>
      <c r="N1227" s="228"/>
      <c r="O1227" s="228"/>
      <c r="P1227" s="228"/>
      <c r="Q1227" s="281"/>
      <c r="R1227" s="281"/>
      <c r="S1227" s="228"/>
      <c r="T1227" s="228"/>
      <c r="U1227" s="228"/>
      <c r="V1227" s="19"/>
      <c r="W1227" s="19"/>
      <c r="X1227" s="228"/>
      <c r="Y1227" s="228"/>
      <c r="Z1227" s="281"/>
      <c r="AA1227" s="18"/>
      <c r="AB1227" s="18"/>
      <c r="AC1227" s="228"/>
    </row>
    <row r="1228" spans="1:29">
      <c r="A1228" s="18"/>
      <c r="B1228" s="18"/>
      <c r="C1228" s="228"/>
      <c r="D1228" s="228"/>
      <c r="E1228" s="228"/>
      <c r="F1228" s="228"/>
      <c r="G1228" s="228"/>
      <c r="H1228" s="228"/>
      <c r="I1228" s="228"/>
      <c r="J1228" s="228"/>
      <c r="K1228" s="19"/>
      <c r="L1228" s="228"/>
      <c r="M1228" s="228"/>
      <c r="N1228" s="228"/>
      <c r="O1228" s="228"/>
      <c r="P1228" s="228"/>
      <c r="Q1228" s="281"/>
      <c r="R1228" s="281"/>
      <c r="S1228" s="228"/>
      <c r="T1228" s="228"/>
      <c r="U1228" s="228"/>
      <c r="V1228" s="19"/>
      <c r="W1228" s="19"/>
      <c r="X1228" s="228"/>
      <c r="Y1228" s="228"/>
      <c r="Z1228" s="281"/>
      <c r="AA1228" s="18"/>
      <c r="AB1228" s="18"/>
      <c r="AC1228" s="228"/>
    </row>
    <row r="1229" spans="1:29">
      <c r="A1229" s="18"/>
      <c r="B1229" s="18"/>
      <c r="C1229" s="228"/>
      <c r="D1229" s="228"/>
      <c r="E1229" s="228"/>
      <c r="F1229" s="228"/>
      <c r="G1229" s="228"/>
      <c r="H1229" s="228"/>
      <c r="I1229" s="228"/>
      <c r="J1229" s="228"/>
      <c r="K1229" s="19"/>
      <c r="L1229" s="228"/>
      <c r="M1229" s="228"/>
      <c r="N1229" s="228"/>
      <c r="O1229" s="228"/>
      <c r="P1229" s="228"/>
      <c r="Q1229" s="281"/>
      <c r="R1229" s="281"/>
      <c r="S1229" s="228"/>
      <c r="T1229" s="228"/>
      <c r="U1229" s="228"/>
      <c r="V1229" s="19"/>
      <c r="W1229" s="19"/>
      <c r="X1229" s="228"/>
      <c r="Y1229" s="228"/>
      <c r="Z1229" s="281"/>
      <c r="AA1229" s="18"/>
      <c r="AB1229" s="18"/>
      <c r="AC1229" s="228"/>
    </row>
    <row r="1230" spans="1:29">
      <c r="A1230" s="18"/>
      <c r="B1230" s="18"/>
      <c r="C1230" s="228"/>
      <c r="D1230" s="228"/>
      <c r="E1230" s="228"/>
      <c r="F1230" s="228"/>
      <c r="G1230" s="228"/>
      <c r="H1230" s="228"/>
      <c r="I1230" s="228"/>
      <c r="J1230" s="228"/>
      <c r="K1230" s="19"/>
      <c r="L1230" s="228"/>
      <c r="M1230" s="228"/>
      <c r="N1230" s="228"/>
      <c r="O1230" s="228"/>
      <c r="P1230" s="228"/>
      <c r="Q1230" s="281"/>
      <c r="R1230" s="281"/>
      <c r="S1230" s="228"/>
      <c r="T1230" s="228"/>
      <c r="U1230" s="228"/>
      <c r="V1230" s="19"/>
      <c r="W1230" s="19"/>
      <c r="X1230" s="228"/>
      <c r="Y1230" s="228"/>
      <c r="Z1230" s="281"/>
      <c r="AA1230" s="18"/>
      <c r="AB1230" s="18"/>
      <c r="AC1230" s="228"/>
    </row>
    <row r="1231" spans="1:29">
      <c r="A1231" s="18"/>
      <c r="B1231" s="18"/>
      <c r="C1231" s="228"/>
      <c r="D1231" s="228"/>
      <c r="E1231" s="228"/>
      <c r="F1231" s="228"/>
      <c r="G1231" s="228"/>
      <c r="H1231" s="228"/>
      <c r="I1231" s="228"/>
      <c r="J1231" s="228"/>
      <c r="K1231" s="19"/>
      <c r="L1231" s="228"/>
      <c r="M1231" s="228"/>
      <c r="N1231" s="228"/>
      <c r="O1231" s="228"/>
      <c r="P1231" s="228"/>
      <c r="Q1231" s="281"/>
      <c r="R1231" s="281"/>
      <c r="S1231" s="228"/>
      <c r="T1231" s="228"/>
      <c r="U1231" s="228"/>
      <c r="V1231" s="19"/>
      <c r="W1231" s="19"/>
      <c r="X1231" s="228"/>
      <c r="Y1231" s="228"/>
      <c r="Z1231" s="281"/>
      <c r="AA1231" s="18"/>
      <c r="AB1231" s="18"/>
      <c r="AC1231" s="228"/>
    </row>
    <row r="1232" spans="1:29">
      <c r="A1232" s="18"/>
      <c r="B1232" s="18"/>
      <c r="C1232" s="228"/>
      <c r="D1232" s="228"/>
      <c r="E1232" s="228"/>
      <c r="F1232" s="228"/>
      <c r="G1232" s="228"/>
      <c r="H1232" s="228"/>
      <c r="I1232" s="228"/>
      <c r="J1232" s="228"/>
      <c r="K1232" s="19"/>
      <c r="L1232" s="228"/>
      <c r="M1232" s="228"/>
      <c r="N1232" s="228"/>
      <c r="O1232" s="228"/>
      <c r="P1232" s="228"/>
      <c r="Q1232" s="281"/>
      <c r="R1232" s="281"/>
      <c r="S1232" s="228"/>
      <c r="T1232" s="228"/>
      <c r="U1232" s="228"/>
      <c r="V1232" s="19"/>
      <c r="W1232" s="19"/>
      <c r="X1232" s="228"/>
      <c r="Y1232" s="228"/>
      <c r="Z1232" s="281"/>
      <c r="AA1232" s="18"/>
      <c r="AB1232" s="18"/>
      <c r="AC1232" s="228"/>
    </row>
    <row r="1233" spans="1:29">
      <c r="A1233" s="18"/>
      <c r="B1233" s="18"/>
      <c r="C1233" s="228"/>
      <c r="D1233" s="228"/>
      <c r="E1233" s="228"/>
      <c r="F1233" s="228"/>
      <c r="G1233" s="228"/>
      <c r="H1233" s="228"/>
      <c r="I1233" s="228"/>
      <c r="J1233" s="228"/>
      <c r="K1233" s="19"/>
      <c r="L1233" s="228"/>
      <c r="M1233" s="228"/>
      <c r="N1233" s="228"/>
      <c r="O1233" s="228"/>
      <c r="P1233" s="228"/>
      <c r="Q1233" s="281"/>
      <c r="R1233" s="281"/>
      <c r="S1233" s="228"/>
      <c r="T1233" s="228"/>
      <c r="U1233" s="228"/>
      <c r="V1233" s="19"/>
      <c r="W1233" s="19"/>
      <c r="X1233" s="228"/>
      <c r="Y1233" s="228"/>
      <c r="Z1233" s="281"/>
      <c r="AA1233" s="18"/>
      <c r="AB1233" s="18"/>
      <c r="AC1233" s="228"/>
    </row>
    <row r="1234" spans="1:29">
      <c r="A1234" s="18"/>
      <c r="B1234" s="18"/>
      <c r="C1234" s="228"/>
      <c r="D1234" s="228"/>
      <c r="E1234" s="228"/>
      <c r="F1234" s="228"/>
      <c r="G1234" s="228"/>
      <c r="H1234" s="228"/>
      <c r="I1234" s="228"/>
      <c r="J1234" s="228"/>
      <c r="K1234" s="19"/>
      <c r="L1234" s="228"/>
      <c r="M1234" s="228"/>
      <c r="N1234" s="228"/>
      <c r="O1234" s="228"/>
      <c r="P1234" s="228"/>
      <c r="Q1234" s="281"/>
      <c r="R1234" s="281"/>
      <c r="S1234" s="228"/>
      <c r="T1234" s="228"/>
      <c r="U1234" s="228"/>
      <c r="V1234" s="19"/>
      <c r="W1234" s="19"/>
      <c r="X1234" s="228"/>
      <c r="Y1234" s="228"/>
      <c r="Z1234" s="281"/>
      <c r="AA1234" s="18"/>
      <c r="AB1234" s="18"/>
      <c r="AC1234" s="228"/>
    </row>
    <row r="1235" spans="1:29">
      <c r="A1235" s="18"/>
      <c r="B1235" s="18"/>
      <c r="C1235" s="228"/>
      <c r="D1235" s="228"/>
      <c r="E1235" s="228"/>
      <c r="F1235" s="228"/>
      <c r="G1235" s="228"/>
      <c r="H1235" s="228"/>
      <c r="I1235" s="228"/>
      <c r="J1235" s="228"/>
      <c r="K1235" s="19"/>
      <c r="L1235" s="228"/>
      <c r="M1235" s="228"/>
      <c r="N1235" s="228"/>
      <c r="O1235" s="228"/>
      <c r="P1235" s="228"/>
      <c r="Q1235" s="281"/>
      <c r="R1235" s="281"/>
      <c r="S1235" s="228"/>
      <c r="T1235" s="228"/>
      <c r="U1235" s="228"/>
      <c r="V1235" s="19"/>
      <c r="W1235" s="19"/>
      <c r="X1235" s="228"/>
      <c r="Y1235" s="228"/>
      <c r="Z1235" s="281"/>
      <c r="AA1235" s="18"/>
      <c r="AB1235" s="18"/>
      <c r="AC1235" s="228"/>
    </row>
    <row r="1236" spans="1:29">
      <c r="A1236" s="18"/>
      <c r="B1236" s="18"/>
      <c r="C1236" s="228"/>
      <c r="D1236" s="228"/>
      <c r="E1236" s="228"/>
      <c r="F1236" s="228"/>
      <c r="G1236" s="228"/>
      <c r="H1236" s="228"/>
      <c r="I1236" s="228"/>
      <c r="J1236" s="228"/>
      <c r="K1236" s="19"/>
      <c r="L1236" s="228"/>
      <c r="M1236" s="228"/>
      <c r="N1236" s="228"/>
      <c r="O1236" s="228"/>
      <c r="P1236" s="228"/>
      <c r="Q1236" s="281"/>
      <c r="R1236" s="281"/>
      <c r="S1236" s="228"/>
      <c r="T1236" s="228"/>
      <c r="U1236" s="228"/>
      <c r="V1236" s="19"/>
      <c r="W1236" s="19"/>
      <c r="X1236" s="228"/>
      <c r="Y1236" s="228"/>
      <c r="Z1236" s="281"/>
      <c r="AA1236" s="18"/>
      <c r="AB1236" s="18"/>
      <c r="AC1236" s="228"/>
    </row>
    <row r="1237" spans="1:29">
      <c r="A1237" s="18"/>
      <c r="B1237" s="18"/>
      <c r="C1237" s="228"/>
      <c r="D1237" s="228"/>
      <c r="E1237" s="228"/>
      <c r="F1237" s="228"/>
      <c r="G1237" s="228"/>
      <c r="H1237" s="228"/>
      <c r="I1237" s="228"/>
      <c r="J1237" s="228"/>
      <c r="K1237" s="19"/>
      <c r="L1237" s="228"/>
      <c r="M1237" s="228"/>
      <c r="N1237" s="228"/>
      <c r="O1237" s="228"/>
      <c r="P1237" s="228"/>
      <c r="Q1237" s="281"/>
      <c r="R1237" s="281"/>
      <c r="S1237" s="228"/>
      <c r="T1237" s="228"/>
      <c r="U1237" s="228"/>
      <c r="V1237" s="19"/>
      <c r="W1237" s="19"/>
      <c r="X1237" s="228"/>
      <c r="Y1237" s="228"/>
      <c r="Z1237" s="281"/>
      <c r="AA1237" s="18"/>
      <c r="AB1237" s="18"/>
      <c r="AC1237" s="228"/>
    </row>
    <row r="1238" spans="1:29">
      <c r="A1238" s="18"/>
      <c r="B1238" s="18"/>
      <c r="C1238" s="228"/>
      <c r="D1238" s="228"/>
      <c r="E1238" s="228"/>
      <c r="F1238" s="228"/>
      <c r="G1238" s="228"/>
      <c r="H1238" s="228"/>
      <c r="I1238" s="228"/>
      <c r="J1238" s="228"/>
      <c r="K1238" s="19"/>
      <c r="L1238" s="228"/>
      <c r="M1238" s="228"/>
      <c r="N1238" s="228"/>
      <c r="O1238" s="228"/>
      <c r="P1238" s="228"/>
      <c r="Q1238" s="281"/>
      <c r="R1238" s="281"/>
      <c r="S1238" s="228"/>
      <c r="T1238" s="228"/>
      <c r="U1238" s="228"/>
      <c r="V1238" s="19"/>
      <c r="W1238" s="19"/>
      <c r="X1238" s="228"/>
      <c r="Y1238" s="228"/>
      <c r="Z1238" s="281"/>
      <c r="AA1238" s="18"/>
      <c r="AB1238" s="18"/>
      <c r="AC1238" s="228"/>
    </row>
    <row r="1239" spans="1:29">
      <c r="A1239" s="18"/>
      <c r="B1239" s="18"/>
      <c r="C1239" s="228"/>
      <c r="D1239" s="228"/>
      <c r="E1239" s="228"/>
      <c r="F1239" s="228"/>
      <c r="G1239" s="228"/>
      <c r="H1239" s="228"/>
      <c r="I1239" s="228"/>
      <c r="J1239" s="228"/>
      <c r="K1239" s="19"/>
      <c r="L1239" s="228"/>
      <c r="M1239" s="228"/>
      <c r="N1239" s="228"/>
      <c r="O1239" s="228"/>
      <c r="P1239" s="228"/>
      <c r="Q1239" s="281"/>
      <c r="R1239" s="281"/>
      <c r="S1239" s="228"/>
      <c r="T1239" s="228"/>
      <c r="U1239" s="228"/>
      <c r="V1239" s="19"/>
      <c r="W1239" s="19"/>
      <c r="X1239" s="228"/>
      <c r="Y1239" s="228"/>
      <c r="Z1239" s="281"/>
      <c r="AA1239" s="18"/>
      <c r="AB1239" s="18"/>
      <c r="AC1239" s="228"/>
    </row>
    <row r="1240" spans="1:29">
      <c r="A1240" s="18"/>
      <c r="B1240" s="18"/>
      <c r="C1240" s="228"/>
      <c r="D1240" s="228"/>
      <c r="E1240" s="228"/>
      <c r="F1240" s="228"/>
      <c r="G1240" s="228"/>
      <c r="H1240" s="228"/>
      <c r="I1240" s="228"/>
      <c r="J1240" s="228"/>
      <c r="K1240" s="19"/>
      <c r="L1240" s="228"/>
      <c r="M1240" s="228"/>
      <c r="N1240" s="228"/>
      <c r="O1240" s="228"/>
      <c r="P1240" s="228"/>
      <c r="Q1240" s="281"/>
      <c r="R1240" s="281"/>
      <c r="S1240" s="228"/>
      <c r="T1240" s="228"/>
      <c r="U1240" s="228"/>
      <c r="V1240" s="19"/>
      <c r="W1240" s="19"/>
      <c r="X1240" s="228"/>
      <c r="Y1240" s="228"/>
      <c r="Z1240" s="281"/>
      <c r="AA1240" s="18"/>
      <c r="AB1240" s="18"/>
      <c r="AC1240" s="228"/>
    </row>
    <row r="1241" spans="1:29">
      <c r="A1241" s="18"/>
      <c r="B1241" s="18"/>
      <c r="C1241" s="228"/>
      <c r="D1241" s="228"/>
      <c r="E1241" s="228"/>
      <c r="F1241" s="228"/>
      <c r="G1241" s="228"/>
      <c r="H1241" s="228"/>
      <c r="I1241" s="228"/>
      <c r="J1241" s="228"/>
      <c r="K1241" s="19"/>
      <c r="L1241" s="228"/>
      <c r="M1241" s="228"/>
      <c r="N1241" s="228"/>
      <c r="O1241" s="228"/>
      <c r="P1241" s="228"/>
      <c r="Q1241" s="281"/>
      <c r="R1241" s="281"/>
      <c r="S1241" s="228"/>
      <c r="T1241" s="228"/>
      <c r="U1241" s="228"/>
      <c r="V1241" s="19"/>
      <c r="W1241" s="19"/>
      <c r="X1241" s="228"/>
      <c r="Y1241" s="228"/>
      <c r="Z1241" s="281"/>
      <c r="AA1241" s="18"/>
      <c r="AB1241" s="18"/>
      <c r="AC1241" s="228"/>
    </row>
    <row r="1242" spans="1:29">
      <c r="A1242" s="18"/>
      <c r="B1242" s="18"/>
      <c r="C1242" s="228"/>
      <c r="D1242" s="228"/>
      <c r="E1242" s="228"/>
      <c r="F1242" s="228"/>
      <c r="G1242" s="228"/>
      <c r="H1242" s="228"/>
      <c r="I1242" s="228"/>
      <c r="J1242" s="228"/>
      <c r="K1242" s="19"/>
      <c r="L1242" s="228"/>
      <c r="M1242" s="228"/>
      <c r="N1242" s="228"/>
      <c r="O1242" s="228"/>
      <c r="P1242" s="228"/>
      <c r="Q1242" s="281"/>
      <c r="R1242" s="281"/>
      <c r="S1242" s="228"/>
      <c r="T1242" s="228"/>
      <c r="U1242" s="228"/>
      <c r="V1242" s="19"/>
      <c r="W1242" s="19"/>
      <c r="X1242" s="228"/>
      <c r="Y1242" s="228"/>
      <c r="Z1242" s="281"/>
      <c r="AA1242" s="18"/>
      <c r="AB1242" s="18"/>
      <c r="AC1242" s="228"/>
    </row>
    <row r="1243" spans="1:29">
      <c r="A1243" s="18"/>
      <c r="B1243" s="18"/>
      <c r="C1243" s="228"/>
      <c r="D1243" s="228"/>
      <c r="E1243" s="228"/>
      <c r="F1243" s="228"/>
      <c r="G1243" s="228"/>
      <c r="H1243" s="228"/>
      <c r="I1243" s="228"/>
      <c r="J1243" s="228"/>
      <c r="K1243" s="19"/>
      <c r="L1243" s="228"/>
      <c r="M1243" s="228"/>
      <c r="N1243" s="228"/>
      <c r="O1243" s="228"/>
      <c r="P1243" s="228"/>
      <c r="Q1243" s="281"/>
      <c r="R1243" s="281"/>
      <c r="S1243" s="228"/>
      <c r="T1243" s="228"/>
      <c r="U1243" s="228"/>
      <c r="V1243" s="19"/>
      <c r="W1243" s="19"/>
      <c r="X1243" s="228"/>
      <c r="Y1243" s="228"/>
      <c r="Z1243" s="281"/>
      <c r="AA1243" s="18"/>
      <c r="AB1243" s="18"/>
      <c r="AC1243" s="228"/>
    </row>
    <row r="1244" spans="1:29">
      <c r="A1244" s="18"/>
      <c r="B1244" s="18"/>
      <c r="C1244" s="228"/>
      <c r="D1244" s="228"/>
      <c r="E1244" s="228"/>
      <c r="F1244" s="228"/>
      <c r="G1244" s="228"/>
      <c r="H1244" s="228"/>
      <c r="I1244" s="228"/>
      <c r="J1244" s="228"/>
      <c r="K1244" s="19"/>
      <c r="L1244" s="228"/>
      <c r="M1244" s="228"/>
      <c r="N1244" s="228"/>
      <c r="O1244" s="228"/>
      <c r="P1244" s="228"/>
      <c r="Q1244" s="281"/>
      <c r="R1244" s="281"/>
      <c r="S1244" s="228"/>
      <c r="T1244" s="228"/>
      <c r="U1244" s="228"/>
      <c r="V1244" s="19"/>
      <c r="W1244" s="19"/>
      <c r="X1244" s="228"/>
      <c r="Y1244" s="228"/>
      <c r="Z1244" s="281"/>
      <c r="AA1244" s="18"/>
      <c r="AB1244" s="18"/>
      <c r="AC1244" s="228"/>
    </row>
    <row r="1245" spans="1:29">
      <c r="A1245" s="18"/>
      <c r="B1245" s="18"/>
      <c r="C1245" s="228"/>
      <c r="D1245" s="228"/>
      <c r="E1245" s="228"/>
      <c r="F1245" s="228"/>
      <c r="G1245" s="228"/>
      <c r="H1245" s="228"/>
      <c r="I1245" s="228"/>
      <c r="J1245" s="228"/>
      <c r="K1245" s="19"/>
      <c r="L1245" s="228"/>
      <c r="M1245" s="228"/>
      <c r="N1245" s="228"/>
      <c r="O1245" s="228"/>
      <c r="P1245" s="228"/>
      <c r="Q1245" s="281"/>
      <c r="R1245" s="281"/>
      <c r="S1245" s="228"/>
      <c r="T1245" s="228"/>
      <c r="U1245" s="228"/>
      <c r="V1245" s="19"/>
      <c r="W1245" s="19"/>
      <c r="X1245" s="228"/>
      <c r="Y1245" s="228"/>
      <c r="Z1245" s="281"/>
      <c r="AA1245" s="18"/>
      <c r="AB1245" s="18"/>
      <c r="AC1245" s="228"/>
    </row>
    <row r="1246" spans="1:29">
      <c r="A1246" s="18"/>
      <c r="B1246" s="18"/>
      <c r="C1246" s="228"/>
      <c r="D1246" s="228"/>
      <c r="E1246" s="228"/>
      <c r="F1246" s="228"/>
      <c r="G1246" s="228"/>
      <c r="H1246" s="228"/>
      <c r="I1246" s="228"/>
      <c r="J1246" s="228"/>
      <c r="K1246" s="19"/>
      <c r="L1246" s="228"/>
      <c r="M1246" s="228"/>
      <c r="N1246" s="228"/>
      <c r="O1246" s="228"/>
      <c r="P1246" s="228"/>
      <c r="Q1246" s="281"/>
      <c r="R1246" s="281"/>
      <c r="S1246" s="228"/>
      <c r="T1246" s="228"/>
      <c r="U1246" s="228"/>
      <c r="V1246" s="19"/>
      <c r="W1246" s="19"/>
      <c r="X1246" s="228"/>
      <c r="Y1246" s="228"/>
      <c r="Z1246" s="281"/>
      <c r="AA1246" s="18"/>
      <c r="AB1246" s="18"/>
      <c r="AC1246" s="228"/>
    </row>
    <row r="1247" spans="1:29">
      <c r="A1247" s="18"/>
      <c r="B1247" s="18"/>
      <c r="C1247" s="228"/>
      <c r="D1247" s="228"/>
      <c r="E1247" s="228"/>
      <c r="F1247" s="228"/>
      <c r="G1247" s="228"/>
      <c r="H1247" s="228"/>
      <c r="I1247" s="228"/>
      <c r="J1247" s="228"/>
      <c r="K1247" s="19"/>
      <c r="L1247" s="228"/>
      <c r="M1247" s="228"/>
      <c r="N1247" s="228"/>
      <c r="O1247" s="228"/>
      <c r="P1247" s="228"/>
      <c r="Q1247" s="281"/>
      <c r="R1247" s="281"/>
      <c r="S1247" s="228"/>
      <c r="T1247" s="228"/>
      <c r="U1247" s="228"/>
      <c r="V1247" s="19"/>
      <c r="W1247" s="19"/>
      <c r="X1247" s="228"/>
      <c r="Y1247" s="228"/>
      <c r="Z1247" s="281"/>
      <c r="AA1247" s="18"/>
      <c r="AB1247" s="18"/>
      <c r="AC1247" s="228"/>
    </row>
  </sheetData>
  <autoFilter ref="A9:AB247" xr:uid="{00000000-0009-0000-0000-000007000000}"/>
  <mergeCells count="3">
    <mergeCell ref="F1:G1"/>
    <mergeCell ref="I1:J1"/>
    <mergeCell ref="C6:C7"/>
  </mergeCells>
  <conditionalFormatting sqref="J2:J5 Z10 AA10:AB247">
    <cfRule type="cellIs" dxfId="1" priority="2" operator="greaterThan">
      <formula>0</formula>
    </cfRule>
  </conditionalFormatting>
  <conditionalFormatting sqref="J2:J5">
    <cfRule type="cellIs" dxfId="0" priority="1" operator="lessThan">
      <formula>0</formula>
    </cfRule>
  </conditionalFormatting>
  <hyperlinks>
    <hyperlink ref="C6" location="'Hasil Seleksi'!A1" display="Hasil Seleksi" xr:uid="{00000000-0004-0000-0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Form Pengadaan</vt:lpstr>
      <vt:lpstr>Hasil Seleksi</vt:lpstr>
      <vt:lpstr>Referensi</vt:lpstr>
      <vt:lpstr>1.Alqaprint Jatinangor</vt:lpstr>
      <vt:lpstr>2.Alumni PT</vt:lpstr>
      <vt:lpstr>3.Ananta Vidya CV</vt:lpstr>
      <vt:lpstr>4.Andi Offset CV</vt:lpstr>
      <vt:lpstr>5.Balai Pustaka PT</vt:lpstr>
      <vt:lpstr>AlqaprintJatinangor</vt:lpstr>
      <vt:lpstr>AlumniPT</vt:lpstr>
      <vt:lpstr>AnantaVidyaCV</vt:lpstr>
      <vt:lpstr>AndiOffsetCV</vt:lpstr>
      <vt:lpstr>BalaiPustakaPT</vt:lpstr>
      <vt:lpstr>koderef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GALIH ATMAJA</cp:lastModifiedBy>
  <dcterms:modified xsi:type="dcterms:W3CDTF">2025-08-11T07:06:21Z</dcterms:modified>
</cp:coreProperties>
</file>